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defaultThemeVersion="124226"/>
  <bookViews>
    <workbookView xWindow="120" yWindow="270" windowWidth="15180" windowHeight="7890" tabRatio="932"/>
  </bookViews>
  <sheets>
    <sheet name="Deckblatt" sheetId="12" r:id="rId1"/>
    <sheet name="Datendefinition" sheetId="1" r:id="rId2"/>
    <sheet name="Übersicht_VGT" sheetId="17" r:id="rId3"/>
    <sheet name="Übersicht_DV" sheetId="8" r:id="rId4"/>
    <sheet name="VNNE" sheetId="20" r:id="rId5"/>
    <sheet name="EEG-Umlage EV" sheetId="23" r:id="rId6"/>
    <sheet name="Kategorien" sheetId="22" r:id="rId7"/>
    <sheet name="EEG-Anlagenstammdaten" sheetId="4" r:id="rId8"/>
    <sheet name="KWKKONV-Anlagenstammdaten" sheetId="30" r:id="rId9"/>
    <sheet name="Anlagenbewegungsdaten" sheetId="5" r:id="rId10"/>
    <sheet name="Anlagenbewegungsdaten_AV" sheetId="21" r:id="rId11"/>
    <sheet name="Anlagenangaben" sheetId="6" r:id="rId12"/>
    <sheet name="Tabelle1" sheetId="9" state="hidden" r:id="rId13"/>
    <sheet name="EEG-Umlage-EV" sheetId="26" r:id="rId14"/>
  </sheets>
  <definedNames>
    <definedName name="_xlnm._FilterDatabase" localSheetId="11" hidden="1">Anlagenangaben!$A$2:$D$2</definedName>
    <definedName name="_xlnm._FilterDatabase" localSheetId="9" hidden="1">Anlagenbewegungsdaten!$A$2:$D$2</definedName>
    <definedName name="_xlnm._FilterDatabase" localSheetId="10" hidden="1">Anlagenbewegungsdaten_AV!$A$2:$D$2</definedName>
    <definedName name="_xlnm._FilterDatabase" localSheetId="7" hidden="1">'EEG-Anlagenstammdaten'!$A$3:$U$3</definedName>
    <definedName name="_xlnm._FilterDatabase" localSheetId="13" hidden="1">'EEG-Umlage-EV'!$A$2:$D$2</definedName>
    <definedName name="_xlnm._FilterDatabase" localSheetId="6" hidden="1">Kategorien!$A$2:$V$5154</definedName>
    <definedName name="_xlnm._FilterDatabase" localSheetId="8" hidden="1">'KWKKONV-Anlagenstammdaten'!$A$3:$O$3</definedName>
    <definedName name="_xlnm._FilterDatabase" localSheetId="12" hidden="1">Tabelle1!$A$2560:$A$5034</definedName>
    <definedName name="_xlnm._FilterDatabase" localSheetId="3" hidden="1">Übersicht_DV!$A$8:$C$15</definedName>
    <definedName name="_xlnm._FilterDatabase" localSheetId="2" hidden="1">Übersicht_VGT!#REF!</definedName>
    <definedName name="_xlnm._FilterDatabase" localSheetId="4" hidden="1">VNNE!$A$5:$B$12</definedName>
    <definedName name="_VGT1">Tabelle1!$A$2:$A$2488</definedName>
    <definedName name="anscount" hidden="1">1</definedName>
    <definedName name="Diff_BIO">Kategorien!$L$184:$L$3701,Kategorien!$Q$184:$Q$3701</definedName>
    <definedName name="Diff_GAS">Kategorien!$L$3710:$L$3889,Kategorien!$Q$3710:$Q$3889</definedName>
    <definedName name="Diff_GEO">Kategorien!$L$3896:$L$3976,Kategorien!$Q$3896:$Q$3976</definedName>
    <definedName name="Diff_SOL">Kategorien!$L$4085:$L$4464,Kategorien!$Q$4085:$Q$4464</definedName>
    <definedName name="Diff_WAS">Kategorien!$L$3:$L$155,Kategorien!$Q$3:$Q$155</definedName>
    <definedName name="Diff_WIN">Kategorien!$L$3979:$L$4084,Kategorien!$Q$3979:$Q$4084</definedName>
    <definedName name="_xlnm.Print_Area" localSheetId="11">Anlagenangaben!$A$1:$D$3</definedName>
    <definedName name="_xlnm.Print_Area" localSheetId="9">Anlagenbewegungsdaten!$A$1:$D$2</definedName>
    <definedName name="_xlnm.Print_Area" localSheetId="10">Anlagenbewegungsdaten_AV!$A$1:$D$5</definedName>
    <definedName name="_xlnm.Print_Area" localSheetId="0">Deckblatt!$A$1:$B$35</definedName>
    <definedName name="_xlnm.Print_Area" localSheetId="7">'EEG-Anlagenstammdaten'!$A$1:$O$3</definedName>
    <definedName name="_xlnm.Print_Area" localSheetId="2">Übersicht_VGT!$A$1:$C$34</definedName>
    <definedName name="_xlnm.Print_Titles" localSheetId="11">Anlagenangaben!$2:$2</definedName>
    <definedName name="_xlnm.Print_Titles" localSheetId="7">'EEG-Anlagenstammdaten'!$1:$3</definedName>
    <definedName name="EV_KAT_EEG">'EEG-Umlage-EV'!$F$3:$F$10</definedName>
    <definedName name="VGT">Tabelle1!$A$2:$A$2185</definedName>
    <definedName name="VNNE">Tabelle1!$B$2:$B$92</definedName>
    <definedName name="W">Tabelle1!$C$2:$C$3</definedName>
  </definedNames>
  <calcPr calcId="145621"/>
</workbook>
</file>

<file path=xl/calcChain.xml><?xml version="1.0" encoding="utf-8"?>
<calcChain xmlns="http://schemas.openxmlformats.org/spreadsheetml/2006/main">
  <c r="D1" i="5" l="1"/>
  <c r="B1" i="5"/>
  <c r="D1" i="30"/>
  <c r="B1" i="30"/>
  <c r="K197" i="22" l="1"/>
  <c r="J383" i="22"/>
  <c r="J197" i="22"/>
  <c r="L197" i="22" s="1"/>
  <c r="J529" i="22"/>
  <c r="J272" i="22"/>
  <c r="K545" i="22"/>
  <c r="K529" i="22"/>
  <c r="K383" i="22"/>
  <c r="K457" i="22"/>
  <c r="K272" i="22"/>
  <c r="J545" i="22"/>
  <c r="L545" i="22" s="1"/>
  <c r="J457" i="22"/>
  <c r="L457" i="22" s="1"/>
  <c r="Q4866" i="22"/>
  <c r="Q4852" i="22"/>
  <c r="Q4851" i="22"/>
  <c r="Q4850" i="22"/>
  <c r="Q4849" i="22"/>
  <c r="Q4848" i="22"/>
  <c r="Q4847" i="22"/>
  <c r="Q4846" i="22"/>
  <c r="Q4845" i="22"/>
  <c r="Q4844" i="22"/>
  <c r="Q4843" i="22"/>
  <c r="Q4842" i="22"/>
  <c r="Q4841" i="22"/>
  <c r="Q4839" i="22"/>
  <c r="Q4838" i="22"/>
  <c r="Q4837" i="22"/>
  <c r="Q4836" i="22"/>
  <c r="Q4835" i="22"/>
  <c r="Q4834" i="22"/>
  <c r="Q4833" i="22"/>
  <c r="Q4832" i="22"/>
  <c r="Q4831" i="22"/>
  <c r="Q4830" i="22"/>
  <c r="Q4829" i="22"/>
  <c r="Q4828" i="22"/>
  <c r="Q4827" i="22"/>
  <c r="Q4825" i="22"/>
  <c r="Q4823" i="22"/>
  <c r="Q4822" i="22"/>
  <c r="Q4820" i="22"/>
  <c r="Q4819" i="22"/>
  <c r="Q4817" i="22"/>
  <c r="Q4816" i="22"/>
  <c r="Q4815" i="22"/>
  <c r="Q4814" i="22"/>
  <c r="Q4813" i="22"/>
  <c r="Q4812" i="22"/>
  <c r="Q4811" i="22"/>
  <c r="Q4810" i="22"/>
  <c r="Q4809" i="22"/>
  <c r="Q4808" i="22"/>
  <c r="Q4807" i="22"/>
  <c r="Q4806" i="22"/>
  <c r="Q4804" i="22"/>
  <c r="Q4803" i="22"/>
  <c r="Q4802" i="22"/>
  <c r="Q4801" i="22"/>
  <c r="Q4800" i="22"/>
  <c r="Q4799" i="22"/>
  <c r="Q4798" i="22"/>
  <c r="Q4797" i="22"/>
  <c r="Q4796" i="22"/>
  <c r="Q4795" i="22"/>
  <c r="Q4794" i="22"/>
  <c r="Q4793" i="22"/>
  <c r="Q4791" i="22"/>
  <c r="Q4790" i="22"/>
  <c r="Q4789" i="22"/>
  <c r="Q4788" i="22"/>
  <c r="Q4787" i="22"/>
  <c r="Q4786" i="22"/>
  <c r="Q4785" i="22"/>
  <c r="Q4784" i="22"/>
  <c r="Q4783" i="22"/>
  <c r="Q4782" i="22"/>
  <c r="Q4781" i="22"/>
  <c r="Q4780" i="22"/>
  <c r="Q4779" i="22"/>
  <c r="Q4778" i="22"/>
  <c r="Q4777" i="22"/>
  <c r="Q4776" i="22"/>
  <c r="Q4775" i="22"/>
  <c r="Q4774" i="22"/>
  <c r="Q4773" i="22"/>
  <c r="Q4772" i="22"/>
  <c r="Q4771" i="22"/>
  <c r="Q4770" i="22"/>
  <c r="Q4769" i="22"/>
  <c r="Q4768" i="22"/>
  <c r="Q4766" i="22"/>
  <c r="Q4765" i="22"/>
  <c r="Q4764" i="22"/>
  <c r="Q4763" i="22"/>
  <c r="Q4762" i="22"/>
  <c r="Q4761" i="22"/>
  <c r="Q4760" i="22"/>
  <c r="Q4759" i="22"/>
  <c r="Q4758" i="22"/>
  <c r="Q4757" i="22"/>
  <c r="Q4756" i="22"/>
  <c r="Q4755" i="22"/>
  <c r="Q4754" i="22"/>
  <c r="Q4753" i="22"/>
  <c r="Q4752" i="22"/>
  <c r="Q4751" i="22"/>
  <c r="Q4750" i="22"/>
  <c r="Q4749" i="22"/>
  <c r="Q4748" i="22"/>
  <c r="Q4747" i="22"/>
  <c r="Q4746" i="22"/>
  <c r="Q4745" i="22"/>
  <c r="Q4744" i="22"/>
  <c r="Q4743" i="22"/>
  <c r="Q4553" i="22"/>
  <c r="Q4552" i="22"/>
  <c r="Q4551" i="22"/>
  <c r="Q4550" i="22"/>
  <c r="Q4548" i="22"/>
  <c r="Q4547" i="22"/>
  <c r="Q4546" i="22"/>
  <c r="Q4545" i="22"/>
  <c r="Q4544" i="22"/>
  <c r="Q4543" i="22"/>
  <c r="Q4542" i="22"/>
  <c r="Q4541" i="22"/>
  <c r="Q4540" i="22"/>
  <c r="Q4539" i="22"/>
  <c r="Q4538" i="22"/>
  <c r="Q4537" i="22"/>
  <c r="Q4536" i="22"/>
  <c r="Q4535" i="22"/>
  <c r="Q4534" i="22"/>
  <c r="Q4533" i="22"/>
  <c r="Q4532" i="22"/>
  <c r="Q4531" i="22"/>
  <c r="Q4530" i="22"/>
  <c r="Q4529" i="22"/>
  <c r="Q4528" i="22"/>
  <c r="Q4527" i="22"/>
  <c r="Q4526" i="22"/>
  <c r="Q4525" i="22"/>
  <c r="Q4207" i="22"/>
  <c r="Q4206" i="22"/>
  <c r="Q4205" i="22"/>
  <c r="Q4204" i="22"/>
  <c r="Q4203" i="22"/>
  <c r="Q4202" i="22"/>
  <c r="Q4201" i="22"/>
  <c r="Q4200" i="22"/>
  <c r="Q4199" i="22"/>
  <c r="Q4066" i="22"/>
  <c r="Q4065" i="22"/>
  <c r="Q4064" i="22"/>
  <c r="Q4063" i="22"/>
  <c r="Q4062" i="22"/>
  <c r="Q4061" i="22"/>
  <c r="L4548" i="22"/>
  <c r="L4547" i="22"/>
  <c r="L4546" i="22"/>
  <c r="L4545" i="22"/>
  <c r="L4544" i="22"/>
  <c r="L4543" i="22"/>
  <c r="L4542" i="22"/>
  <c r="L4541" i="22"/>
  <c r="L4540" i="22"/>
  <c r="L4539" i="22"/>
  <c r="L4538" i="22"/>
  <c r="L4537" i="22"/>
  <c r="L4536" i="22"/>
  <c r="L4535" i="22"/>
  <c r="L4534" i="22"/>
  <c r="L4533" i="22"/>
  <c r="L4532" i="22"/>
  <c r="L4531" i="22"/>
  <c r="L4530" i="22"/>
  <c r="L4529" i="22"/>
  <c r="L4528" i="22"/>
  <c r="L4527" i="22"/>
  <c r="L4526" i="22"/>
  <c r="L4525" i="22"/>
  <c r="L4207" i="22"/>
  <c r="L4206" i="22"/>
  <c r="L4205" i="22"/>
  <c r="L4204" i="22"/>
  <c r="L4203" i="22"/>
  <c r="L4202" i="22"/>
  <c r="L4201" i="22"/>
  <c r="L4200" i="22"/>
  <c r="L4199" i="22"/>
  <c r="L4066" i="22"/>
  <c r="L4065" i="22"/>
  <c r="L4064" i="22"/>
  <c r="L4063" i="22"/>
  <c r="L4062" i="22"/>
  <c r="L4061" i="22"/>
  <c r="L4866" i="22"/>
  <c r="L4852" i="22"/>
  <c r="L4851" i="22"/>
  <c r="L4850" i="22"/>
  <c r="L4849" i="22"/>
  <c r="L4848" i="22"/>
  <c r="L4847" i="22"/>
  <c r="L4846" i="22"/>
  <c r="L4845" i="22"/>
  <c r="L4844" i="22"/>
  <c r="L4843" i="22"/>
  <c r="L4842" i="22"/>
  <c r="L4841" i="22"/>
  <c r="L4839" i="22"/>
  <c r="L4838" i="22"/>
  <c r="L4837" i="22"/>
  <c r="L4836" i="22"/>
  <c r="L4835" i="22"/>
  <c r="L4834" i="22"/>
  <c r="L4833" i="22"/>
  <c r="L4832" i="22"/>
  <c r="L4831" i="22"/>
  <c r="L4830" i="22"/>
  <c r="L4829" i="22"/>
  <c r="L4828" i="22"/>
  <c r="L4827" i="22"/>
  <c r="L4825" i="22"/>
  <c r="L4823" i="22"/>
  <c r="L4822" i="22"/>
  <c r="L4820" i="22"/>
  <c r="L4819" i="22"/>
  <c r="L4817" i="22"/>
  <c r="L4816" i="22"/>
  <c r="L4815" i="22"/>
  <c r="L4814" i="22"/>
  <c r="L4813" i="22"/>
  <c r="L4812" i="22"/>
  <c r="L4811" i="22"/>
  <c r="L4810" i="22"/>
  <c r="L4809" i="22"/>
  <c r="L4808" i="22"/>
  <c r="L4807" i="22"/>
  <c r="L4806" i="22"/>
  <c r="L4804" i="22"/>
  <c r="L4803" i="22"/>
  <c r="L4802" i="22"/>
  <c r="L4801" i="22"/>
  <c r="L4800" i="22"/>
  <c r="L4799" i="22"/>
  <c r="L4798" i="22"/>
  <c r="L4797" i="22"/>
  <c r="L4796" i="22"/>
  <c r="L4795" i="22"/>
  <c r="L4794" i="22"/>
  <c r="L4793" i="22"/>
  <c r="L4791" i="22"/>
  <c r="L4790" i="22"/>
  <c r="L4789" i="22"/>
  <c r="L4788" i="22"/>
  <c r="L4787" i="22"/>
  <c r="L4786" i="22"/>
  <c r="L4785" i="22"/>
  <c r="L4784" i="22"/>
  <c r="L4783" i="22"/>
  <c r="L4782" i="22"/>
  <c r="L4781" i="22"/>
  <c r="L4780" i="22"/>
  <c r="L4766" i="22"/>
  <c r="L4765" i="22"/>
  <c r="L4764" i="22"/>
  <c r="L4763" i="22"/>
  <c r="L4762" i="22"/>
  <c r="L4761" i="22"/>
  <c r="L4760" i="22"/>
  <c r="L4759" i="22"/>
  <c r="L4758" i="22"/>
  <c r="L4757" i="22"/>
  <c r="L4756" i="22"/>
  <c r="L4755" i="22"/>
  <c r="L4754" i="22"/>
  <c r="L4753" i="22"/>
  <c r="L4752" i="22"/>
  <c r="L4751" i="22"/>
  <c r="L4750" i="22"/>
  <c r="L4749" i="22"/>
  <c r="L4748" i="22"/>
  <c r="L4747" i="22"/>
  <c r="L4746" i="22"/>
  <c r="L4745" i="22"/>
  <c r="L4744" i="22"/>
  <c r="L4743" i="22"/>
  <c r="V5058" i="22"/>
  <c r="U5058" i="22"/>
  <c r="T5058" i="22"/>
  <c r="V5057" i="22"/>
  <c r="U5057" i="22"/>
  <c r="T5057" i="22"/>
  <c r="V5141" i="22"/>
  <c r="V5126" i="22"/>
  <c r="V5125" i="22"/>
  <c r="V5124" i="22"/>
  <c r="V5123" i="22"/>
  <c r="V5122" i="22"/>
  <c r="V5121" i="22"/>
  <c r="V5120" i="22"/>
  <c r="V5119" i="22"/>
  <c r="V5118" i="22"/>
  <c r="V5117" i="22"/>
  <c r="V5116" i="22"/>
  <c r="V5115" i="22"/>
  <c r="V5100" i="22"/>
  <c r="V5099" i="22"/>
  <c r="V5098" i="22"/>
  <c r="V5097" i="22"/>
  <c r="V5096" i="22"/>
  <c r="V5095" i="22"/>
  <c r="V5094" i="22"/>
  <c r="V5093" i="22"/>
  <c r="V5092" i="22"/>
  <c r="V5091" i="22"/>
  <c r="V5090" i="22"/>
  <c r="V5089" i="22"/>
  <c r="V5086" i="22"/>
  <c r="V5085" i="22"/>
  <c r="V5084" i="22"/>
  <c r="V5083" i="22"/>
  <c r="V5082" i="22"/>
  <c r="V5081" i="22"/>
  <c r="V5080" i="22"/>
  <c r="V5079" i="22"/>
  <c r="V5078" i="22"/>
  <c r="V5077" i="22"/>
  <c r="V5076" i="22"/>
  <c r="V5075" i="22"/>
  <c r="V5056" i="22"/>
  <c r="V5055" i="22"/>
  <c r="V5034" i="22"/>
  <c r="V5033" i="22"/>
  <c r="V5032" i="22"/>
  <c r="V5031" i="22"/>
  <c r="V5030" i="22"/>
  <c r="V5029" i="22"/>
  <c r="V5028" i="22"/>
  <c r="V5027" i="22"/>
  <c r="V5026" i="22"/>
  <c r="V5025" i="22"/>
  <c r="V5024" i="22"/>
  <c r="V5023" i="22"/>
  <c r="V5021" i="22"/>
  <c r="V5020" i="22"/>
  <c r="V5019" i="22"/>
  <c r="V5018" i="22"/>
  <c r="V5017" i="22"/>
  <c r="V5016" i="22"/>
  <c r="V5015" i="22"/>
  <c r="V5014" i="22"/>
  <c r="V5013" i="22"/>
  <c r="V5012" i="22"/>
  <c r="V5011" i="22"/>
  <c r="V5010" i="22"/>
  <c r="V5008" i="22"/>
  <c r="V5007" i="22"/>
  <c r="V5006" i="22"/>
  <c r="V5005" i="22"/>
  <c r="V5004" i="22"/>
  <c r="V5003" i="22"/>
  <c r="V5002" i="22"/>
  <c r="V5001" i="22"/>
  <c r="V5000" i="22"/>
  <c r="V4999" i="22"/>
  <c r="V4998" i="22"/>
  <c r="V4997" i="22"/>
  <c r="V4995" i="22"/>
  <c r="V4994" i="22"/>
  <c r="V4993" i="22"/>
  <c r="V4992" i="22"/>
  <c r="V4991" i="22"/>
  <c r="V4990" i="22"/>
  <c r="V4989" i="22"/>
  <c r="V4988" i="22"/>
  <c r="V4987" i="22"/>
  <c r="V4986" i="22"/>
  <c r="V4985" i="22"/>
  <c r="V4984" i="22"/>
  <c r="V4982" i="22"/>
  <c r="V4981" i="22"/>
  <c r="V4980" i="22"/>
  <c r="V4979" i="22"/>
  <c r="V4978" i="22"/>
  <c r="V4977" i="22"/>
  <c r="V4976" i="22"/>
  <c r="V4975" i="22"/>
  <c r="V4974" i="22"/>
  <c r="V4973" i="22"/>
  <c r="V4972" i="22"/>
  <c r="V4971" i="22"/>
  <c r="V4969" i="22"/>
  <c r="V4968" i="22"/>
  <c r="V4967" i="22"/>
  <c r="V4966" i="22"/>
  <c r="V4965" i="22"/>
  <c r="V4964" i="22"/>
  <c r="V4963" i="22"/>
  <c r="V4962" i="22"/>
  <c r="V4961" i="22"/>
  <c r="V4960" i="22"/>
  <c r="V4959" i="22"/>
  <c r="V4958" i="22"/>
  <c r="V4956" i="22"/>
  <c r="V4955" i="22"/>
  <c r="V4954" i="22"/>
  <c r="V4953" i="22"/>
  <c r="V4952" i="22"/>
  <c r="V4951" i="22"/>
  <c r="V4950" i="22"/>
  <c r="V4949" i="22"/>
  <c r="V4948" i="22"/>
  <c r="V4947" i="22"/>
  <c r="V4946" i="22"/>
  <c r="V4945" i="22"/>
  <c r="V4943" i="22"/>
  <c r="V4942" i="22"/>
  <c r="V4941" i="22"/>
  <c r="V4940" i="22"/>
  <c r="V4939" i="22"/>
  <c r="V4938" i="22"/>
  <c r="V4937" i="22"/>
  <c r="V4936" i="22"/>
  <c r="V4935" i="22"/>
  <c r="V4934" i="22"/>
  <c r="V4933" i="22"/>
  <c r="V4932" i="22"/>
  <c r="V4930" i="22"/>
  <c r="V4929" i="22"/>
  <c r="V4928" i="22"/>
  <c r="V4927" i="22"/>
  <c r="V4926" i="22"/>
  <c r="V4925" i="22"/>
  <c r="V4924" i="22"/>
  <c r="V4923" i="22"/>
  <c r="V4922" i="22"/>
  <c r="V4921" i="22"/>
  <c r="V4920" i="22"/>
  <c r="V4919" i="22"/>
  <c r="V4917" i="22"/>
  <c r="V4916" i="22"/>
  <c r="V4915" i="22"/>
  <c r="V4914" i="22"/>
  <c r="V4913" i="22"/>
  <c r="V4912" i="22"/>
  <c r="V4911" i="22"/>
  <c r="V4910" i="22"/>
  <c r="V4909" i="22"/>
  <c r="V4908" i="22"/>
  <c r="V4907" i="22"/>
  <c r="V4906" i="22"/>
  <c r="V4904" i="22"/>
  <c r="V4903" i="22"/>
  <c r="V4902" i="22"/>
  <c r="V4901" i="22"/>
  <c r="V4900" i="22"/>
  <c r="V4899" i="22"/>
  <c r="V4898" i="22"/>
  <c r="V4897" i="22"/>
  <c r="V4896" i="22"/>
  <c r="V4895" i="22"/>
  <c r="V4894" i="22"/>
  <c r="V4893" i="22"/>
  <c r="V4891" i="22"/>
  <c r="V4890" i="22"/>
  <c r="V4889" i="22"/>
  <c r="V4888" i="22"/>
  <c r="V4887" i="22"/>
  <c r="V4886" i="22"/>
  <c r="V4885" i="22"/>
  <c r="V4884" i="22"/>
  <c r="V4883" i="22"/>
  <c r="V4882" i="22"/>
  <c r="V4881" i="22"/>
  <c r="V4880" i="22"/>
  <c r="V4665" i="22"/>
  <c r="V4664" i="22"/>
  <c r="V4663" i="22"/>
  <c r="V4553" i="22"/>
  <c r="V4552" i="22"/>
  <c r="V4551" i="22"/>
  <c r="V4550" i="22"/>
  <c r="U5154" i="22"/>
  <c r="V5154" i="22" s="1"/>
  <c r="T5154" i="22"/>
  <c r="U5153" i="22"/>
  <c r="V5153" i="22" s="1"/>
  <c r="T5153" i="22"/>
  <c r="U5152" i="22"/>
  <c r="V5152" i="22" s="1"/>
  <c r="T5152" i="22"/>
  <c r="U5151" i="22"/>
  <c r="V5151" i="22" s="1"/>
  <c r="T5151" i="22"/>
  <c r="U5150" i="22"/>
  <c r="V5150" i="22" s="1"/>
  <c r="T5150" i="22"/>
  <c r="U5149" i="22"/>
  <c r="V5149" i="22" s="1"/>
  <c r="T5149" i="22"/>
  <c r="U5148" i="22"/>
  <c r="V5148" i="22" s="1"/>
  <c r="T5148" i="22"/>
  <c r="U5147" i="22"/>
  <c r="V5147" i="22" s="1"/>
  <c r="T5147" i="22"/>
  <c r="U5146" i="22"/>
  <c r="V5146" i="22" s="1"/>
  <c r="T5146" i="22"/>
  <c r="U5145" i="22"/>
  <c r="V5145" i="22" s="1"/>
  <c r="T5145" i="22"/>
  <c r="U5144" i="22"/>
  <c r="V5144" i="22" s="1"/>
  <c r="T5144" i="22"/>
  <c r="U5143" i="22"/>
  <c r="V5143" i="22" s="1"/>
  <c r="T5143" i="22"/>
  <c r="U5141" i="22"/>
  <c r="T5141" i="22"/>
  <c r="U5139" i="22"/>
  <c r="V5139" i="22" s="1"/>
  <c r="T5139" i="22"/>
  <c r="U5138" i="22"/>
  <c r="V5138" i="22" s="1"/>
  <c r="T5138" i="22"/>
  <c r="U5137" i="22"/>
  <c r="V5137" i="22" s="1"/>
  <c r="T5137" i="22"/>
  <c r="U5136" i="22"/>
  <c r="V5136" i="22" s="1"/>
  <c r="T5136" i="22"/>
  <c r="U5135" i="22"/>
  <c r="V5135" i="22" s="1"/>
  <c r="T5135" i="22"/>
  <c r="U5134" i="22"/>
  <c r="V5134" i="22" s="1"/>
  <c r="T5134" i="22"/>
  <c r="U5133" i="22"/>
  <c r="V5133" i="22" s="1"/>
  <c r="T5133" i="22"/>
  <c r="U5132" i="22"/>
  <c r="V5132" i="22" s="1"/>
  <c r="T5132" i="22"/>
  <c r="U5131" i="22"/>
  <c r="V5131" i="22" s="1"/>
  <c r="T5131" i="22"/>
  <c r="U5130" i="22"/>
  <c r="V5130" i="22" s="1"/>
  <c r="T5130" i="22"/>
  <c r="U5129" i="22"/>
  <c r="V5129" i="22" s="1"/>
  <c r="T5129" i="22"/>
  <c r="U5128" i="22"/>
  <c r="V5128" i="22" s="1"/>
  <c r="T5128" i="22"/>
  <c r="U5126" i="22"/>
  <c r="U5125" i="22"/>
  <c r="U5124" i="22"/>
  <c r="U5123" i="22"/>
  <c r="U5122" i="22"/>
  <c r="U5121" i="22"/>
  <c r="U5120" i="22"/>
  <c r="U5119" i="22"/>
  <c r="U5118" i="22"/>
  <c r="U5117" i="22"/>
  <c r="U5116" i="22"/>
  <c r="U5115" i="22"/>
  <c r="U5113" i="22"/>
  <c r="V5113" i="22" s="1"/>
  <c r="U5112" i="22"/>
  <c r="V5112" i="22" s="1"/>
  <c r="U5111" i="22"/>
  <c r="V5111" i="22" s="1"/>
  <c r="U5110" i="22"/>
  <c r="V5110" i="22" s="1"/>
  <c r="U5109" i="22"/>
  <c r="V5109" i="22" s="1"/>
  <c r="U5108" i="22"/>
  <c r="V5108" i="22" s="1"/>
  <c r="U5107" i="22"/>
  <c r="V5107" i="22" s="1"/>
  <c r="U5106" i="22"/>
  <c r="V5106" i="22" s="1"/>
  <c r="U5105" i="22"/>
  <c r="V5105" i="22" s="1"/>
  <c r="U5104" i="22"/>
  <c r="V5104" i="22" s="1"/>
  <c r="U5103" i="22"/>
  <c r="V5103" i="22" s="1"/>
  <c r="U5102" i="22"/>
  <c r="V5102" i="22" s="1"/>
  <c r="U5100" i="22"/>
  <c r="U5099" i="22"/>
  <c r="U5098" i="22"/>
  <c r="U5097" i="22"/>
  <c r="U5096" i="22"/>
  <c r="U5095" i="22"/>
  <c r="U5094" i="22"/>
  <c r="U5093" i="22"/>
  <c r="U5092" i="22"/>
  <c r="U5091" i="22"/>
  <c r="U5090" i="22"/>
  <c r="U5089" i="22"/>
  <c r="U5087" i="22"/>
  <c r="V5087" i="22" s="1"/>
  <c r="T5087" i="22"/>
  <c r="U5086" i="22"/>
  <c r="U5085" i="22"/>
  <c r="U5084" i="22"/>
  <c r="U5083" i="22"/>
  <c r="U5082" i="22"/>
  <c r="U5081" i="22"/>
  <c r="U5080" i="22"/>
  <c r="U5079" i="22"/>
  <c r="U5078" i="22"/>
  <c r="U5077" i="22"/>
  <c r="U5076" i="22"/>
  <c r="U5075" i="22"/>
  <c r="U5073" i="22"/>
  <c r="V5073" i="22" s="1"/>
  <c r="T5073" i="22"/>
  <c r="U5072" i="22"/>
  <c r="V5072" i="22" s="1"/>
  <c r="T5072" i="22"/>
  <c r="U5071" i="22"/>
  <c r="V5071" i="22" s="1"/>
  <c r="T5071" i="22"/>
  <c r="U5070" i="22"/>
  <c r="V5070" i="22" s="1"/>
  <c r="T5070" i="22"/>
  <c r="U5069" i="22"/>
  <c r="V5069" i="22" s="1"/>
  <c r="T5069" i="22"/>
  <c r="U5068" i="22"/>
  <c r="V5068" i="22" s="1"/>
  <c r="T5068" i="22"/>
  <c r="U5067" i="22"/>
  <c r="V5067" i="22" s="1"/>
  <c r="T5067" i="22"/>
  <c r="U5066" i="22"/>
  <c r="V5066" i="22" s="1"/>
  <c r="T5066" i="22"/>
  <c r="U5065" i="22"/>
  <c r="V5065" i="22" s="1"/>
  <c r="T5065" i="22"/>
  <c r="U5064" i="22"/>
  <c r="V5064" i="22" s="1"/>
  <c r="T5064" i="22"/>
  <c r="U5063" i="22"/>
  <c r="V5063" i="22" s="1"/>
  <c r="T5063" i="22"/>
  <c r="U5062" i="22"/>
  <c r="V5062" i="22" s="1"/>
  <c r="T5062" i="22"/>
  <c r="U5061" i="22"/>
  <c r="V5061" i="22" s="1"/>
  <c r="T5061" i="22"/>
  <c r="U5060" i="22"/>
  <c r="V5060" i="22" s="1"/>
  <c r="T5060" i="22"/>
  <c r="U5059" i="22"/>
  <c r="V5059" i="22" s="1"/>
  <c r="T5059" i="22"/>
  <c r="U5056" i="22"/>
  <c r="T5056" i="22"/>
  <c r="U5055" i="22"/>
  <c r="T5055" i="22"/>
  <c r="U5044" i="22"/>
  <c r="V5044" i="22" s="1"/>
  <c r="T5044" i="22"/>
  <c r="U5043" i="22"/>
  <c r="V5043" i="22" s="1"/>
  <c r="T5043" i="22"/>
  <c r="U5042" i="22"/>
  <c r="V5042" i="22" s="1"/>
  <c r="T5042" i="22"/>
  <c r="U5041" i="22"/>
  <c r="V5041" i="22" s="1"/>
  <c r="T5041" i="22"/>
  <c r="U5040" i="22"/>
  <c r="V5040" i="22" s="1"/>
  <c r="T5040" i="22"/>
  <c r="U5039" i="22"/>
  <c r="V5039" i="22" s="1"/>
  <c r="T5039" i="22"/>
  <c r="U5038" i="22"/>
  <c r="V5038" i="22" s="1"/>
  <c r="T5038" i="22"/>
  <c r="U5037" i="22"/>
  <c r="V5037" i="22" s="1"/>
  <c r="T5037" i="22"/>
  <c r="U5036" i="22"/>
  <c r="V5036" i="22" s="1"/>
  <c r="T5036" i="22"/>
  <c r="U5034" i="22"/>
  <c r="T5034" i="22"/>
  <c r="U5033" i="22"/>
  <c r="T5033" i="22"/>
  <c r="U5032" i="22"/>
  <c r="T5032" i="22"/>
  <c r="U5031" i="22"/>
  <c r="T5031" i="22"/>
  <c r="U5030" i="22"/>
  <c r="T5030" i="22"/>
  <c r="U5029" i="22"/>
  <c r="T5029" i="22"/>
  <c r="U5028" i="22"/>
  <c r="T5028" i="22"/>
  <c r="U5027" i="22"/>
  <c r="T5027" i="22"/>
  <c r="U5026" i="22"/>
  <c r="T5026" i="22"/>
  <c r="U5025" i="22"/>
  <c r="T5025" i="22"/>
  <c r="U5024" i="22"/>
  <c r="T5024" i="22"/>
  <c r="U5023" i="22"/>
  <c r="T5023" i="22"/>
  <c r="U5021" i="22"/>
  <c r="T5021" i="22"/>
  <c r="U5020" i="22"/>
  <c r="T5020" i="22"/>
  <c r="U5019" i="22"/>
  <c r="T5019" i="22"/>
  <c r="U5018" i="22"/>
  <c r="T5018" i="22"/>
  <c r="U5017" i="22"/>
  <c r="T5017" i="22"/>
  <c r="U5016" i="22"/>
  <c r="T5016" i="22"/>
  <c r="U5015" i="22"/>
  <c r="T5015" i="22"/>
  <c r="U5014" i="22"/>
  <c r="T5014" i="22"/>
  <c r="U5013" i="22"/>
  <c r="T5013" i="22"/>
  <c r="U5012" i="22"/>
  <c r="T5012" i="22"/>
  <c r="U5011" i="22"/>
  <c r="T5011" i="22"/>
  <c r="U5010" i="22"/>
  <c r="T5010" i="22"/>
  <c r="U5008" i="22"/>
  <c r="T5008" i="22"/>
  <c r="U5007" i="22"/>
  <c r="T5007" i="22"/>
  <c r="U5006" i="22"/>
  <c r="T5006" i="22"/>
  <c r="U5005" i="22"/>
  <c r="T5005" i="22"/>
  <c r="U5004" i="22"/>
  <c r="T5004" i="22"/>
  <c r="U5003" i="22"/>
  <c r="T5003" i="22"/>
  <c r="U5002" i="22"/>
  <c r="T5002" i="22"/>
  <c r="U5001" i="22"/>
  <c r="T5001" i="22"/>
  <c r="U5000" i="22"/>
  <c r="T5000" i="22"/>
  <c r="U4999" i="22"/>
  <c r="T4999" i="22"/>
  <c r="U4998" i="22"/>
  <c r="T4998" i="22"/>
  <c r="U4997" i="22"/>
  <c r="T4997" i="22"/>
  <c r="U4995" i="22"/>
  <c r="T4995" i="22"/>
  <c r="U4994" i="22"/>
  <c r="T4994" i="22"/>
  <c r="U4993" i="22"/>
  <c r="T4993" i="22"/>
  <c r="U4992" i="22"/>
  <c r="T4992" i="22"/>
  <c r="U4991" i="22"/>
  <c r="T4991" i="22"/>
  <c r="U4990" i="22"/>
  <c r="T4990" i="22"/>
  <c r="U4989" i="22"/>
  <c r="T4989" i="22"/>
  <c r="U4988" i="22"/>
  <c r="T4988" i="22"/>
  <c r="U4987" i="22"/>
  <c r="T4987" i="22"/>
  <c r="U4986" i="22"/>
  <c r="T4986" i="22"/>
  <c r="U4985" i="22"/>
  <c r="T4985" i="22"/>
  <c r="U4984" i="22"/>
  <c r="T4984" i="22"/>
  <c r="U4982" i="22"/>
  <c r="T4982" i="22"/>
  <c r="U4981" i="22"/>
  <c r="T4981" i="22"/>
  <c r="U4980" i="22"/>
  <c r="T4980" i="22"/>
  <c r="U4979" i="22"/>
  <c r="T4979" i="22"/>
  <c r="U4978" i="22"/>
  <c r="T4978" i="22"/>
  <c r="U4977" i="22"/>
  <c r="T4977" i="22"/>
  <c r="U4976" i="22"/>
  <c r="T4976" i="22"/>
  <c r="U4975" i="22"/>
  <c r="T4975" i="22"/>
  <c r="U4974" i="22"/>
  <c r="T4974" i="22"/>
  <c r="U4973" i="22"/>
  <c r="T4973" i="22"/>
  <c r="U4972" i="22"/>
  <c r="T4972" i="22"/>
  <c r="U4971" i="22"/>
  <c r="T4971" i="22"/>
  <c r="U4969" i="22"/>
  <c r="T4969" i="22"/>
  <c r="U4968" i="22"/>
  <c r="T4968" i="22"/>
  <c r="U4967" i="22"/>
  <c r="T4967" i="22"/>
  <c r="U4966" i="22"/>
  <c r="T4966" i="22"/>
  <c r="U4965" i="22"/>
  <c r="T4965" i="22"/>
  <c r="U4964" i="22"/>
  <c r="T4964" i="22"/>
  <c r="U4963" i="22"/>
  <c r="T4963" i="22"/>
  <c r="U4962" i="22"/>
  <c r="T4962" i="22"/>
  <c r="U4961" i="22"/>
  <c r="T4961" i="22"/>
  <c r="U4960" i="22"/>
  <c r="T4960" i="22"/>
  <c r="U4959" i="22"/>
  <c r="T4959" i="22"/>
  <c r="U4958" i="22"/>
  <c r="T4958" i="22"/>
  <c r="U4956" i="22"/>
  <c r="T4956" i="22"/>
  <c r="U4955" i="22"/>
  <c r="T4955" i="22"/>
  <c r="U4954" i="22"/>
  <c r="T4954" i="22"/>
  <c r="U4953" i="22"/>
  <c r="T4953" i="22"/>
  <c r="U4952" i="22"/>
  <c r="T4952" i="22"/>
  <c r="U4951" i="22"/>
  <c r="T4951" i="22"/>
  <c r="U4950" i="22"/>
  <c r="T4950" i="22"/>
  <c r="U4949" i="22"/>
  <c r="T4949" i="22"/>
  <c r="U4948" i="22"/>
  <c r="T4948" i="22"/>
  <c r="U4947" i="22"/>
  <c r="T4947" i="22"/>
  <c r="U4946" i="22"/>
  <c r="T4946" i="22"/>
  <c r="U4945" i="22"/>
  <c r="T4945" i="22"/>
  <c r="U4943" i="22"/>
  <c r="T4943" i="22"/>
  <c r="U4942" i="22"/>
  <c r="T4942" i="22"/>
  <c r="U4941" i="22"/>
  <c r="T4941" i="22"/>
  <c r="U4940" i="22"/>
  <c r="T4940" i="22"/>
  <c r="U4939" i="22"/>
  <c r="T4939" i="22"/>
  <c r="U4938" i="22"/>
  <c r="T4938" i="22"/>
  <c r="U4937" i="22"/>
  <c r="T4937" i="22"/>
  <c r="U4936" i="22"/>
  <c r="T4936" i="22"/>
  <c r="U4935" i="22"/>
  <c r="T4935" i="22"/>
  <c r="U4934" i="22"/>
  <c r="T4934" i="22"/>
  <c r="U4933" i="22"/>
  <c r="T4933" i="22"/>
  <c r="U4932" i="22"/>
  <c r="T4932" i="22"/>
  <c r="U4930" i="22"/>
  <c r="T4930" i="22"/>
  <c r="U4929" i="22"/>
  <c r="T4929" i="22"/>
  <c r="U4928" i="22"/>
  <c r="T4928" i="22"/>
  <c r="U4927" i="22"/>
  <c r="T4927" i="22"/>
  <c r="U4926" i="22"/>
  <c r="T4926" i="22"/>
  <c r="U4925" i="22"/>
  <c r="T4925" i="22"/>
  <c r="U4924" i="22"/>
  <c r="T4924" i="22"/>
  <c r="U4923" i="22"/>
  <c r="T4923" i="22"/>
  <c r="U4922" i="22"/>
  <c r="T4922" i="22"/>
  <c r="U4921" i="22"/>
  <c r="T4921" i="22"/>
  <c r="U4920" i="22"/>
  <c r="T4920" i="22"/>
  <c r="U4919" i="22"/>
  <c r="T4919" i="22"/>
  <c r="U4917" i="22"/>
  <c r="T4917" i="22"/>
  <c r="U4916" i="22"/>
  <c r="T4916" i="22"/>
  <c r="U4915" i="22"/>
  <c r="T4915" i="22"/>
  <c r="U4914" i="22"/>
  <c r="T4914" i="22"/>
  <c r="U4913" i="22"/>
  <c r="T4913" i="22"/>
  <c r="U4912" i="22"/>
  <c r="T4912" i="22"/>
  <c r="U4911" i="22"/>
  <c r="T4911" i="22"/>
  <c r="U4910" i="22"/>
  <c r="T4910" i="22"/>
  <c r="U4909" i="22"/>
  <c r="T4909" i="22"/>
  <c r="U4908" i="22"/>
  <c r="T4908" i="22"/>
  <c r="U4907" i="22"/>
  <c r="T4907" i="22"/>
  <c r="U4906" i="22"/>
  <c r="T4906" i="22"/>
  <c r="U4904" i="22"/>
  <c r="T4904" i="22"/>
  <c r="U4903" i="22"/>
  <c r="T4903" i="22"/>
  <c r="U4902" i="22"/>
  <c r="T4902" i="22"/>
  <c r="U4901" i="22"/>
  <c r="T4901" i="22"/>
  <c r="U4900" i="22"/>
  <c r="T4900" i="22"/>
  <c r="U4899" i="22"/>
  <c r="T4899" i="22"/>
  <c r="U4898" i="22"/>
  <c r="T4898" i="22"/>
  <c r="U4897" i="22"/>
  <c r="T4897" i="22"/>
  <c r="U4896" i="22"/>
  <c r="T4896" i="22"/>
  <c r="U4895" i="22"/>
  <c r="T4895" i="22"/>
  <c r="U4894" i="22"/>
  <c r="T4894" i="22"/>
  <c r="U4893" i="22"/>
  <c r="T4893" i="22"/>
  <c r="U4891" i="22"/>
  <c r="T4891" i="22"/>
  <c r="U4890" i="22"/>
  <c r="T4890" i="22"/>
  <c r="U4889" i="22"/>
  <c r="T4889" i="22"/>
  <c r="U4888" i="22"/>
  <c r="T4888" i="22"/>
  <c r="U4887" i="22"/>
  <c r="T4887" i="22"/>
  <c r="U4886" i="22"/>
  <c r="T4886" i="22"/>
  <c r="U4885" i="22"/>
  <c r="T4885" i="22"/>
  <c r="U4884" i="22"/>
  <c r="T4884" i="22"/>
  <c r="U4883" i="22"/>
  <c r="T4883" i="22"/>
  <c r="U4882" i="22"/>
  <c r="T4882" i="22"/>
  <c r="U4881" i="22"/>
  <c r="T4881" i="22"/>
  <c r="U4880" i="22"/>
  <c r="T4880" i="22"/>
  <c r="U4553" i="22"/>
  <c r="U4552" i="22"/>
  <c r="U4551" i="22"/>
  <c r="U4550" i="22"/>
  <c r="T4553" i="22"/>
  <c r="T4552" i="22"/>
  <c r="T4551" i="22"/>
  <c r="T4550" i="22"/>
  <c r="U4665" i="22"/>
  <c r="U4664" i="22"/>
  <c r="U4663" i="22"/>
  <c r="B23" i="8" s="1"/>
  <c r="T4662" i="22"/>
  <c r="T4661" i="22"/>
  <c r="D15" i="8" s="1"/>
  <c r="T4660" i="22"/>
  <c r="T4659" i="22"/>
  <c r="T4658" i="22"/>
  <c r="T4657" i="22"/>
  <c r="D12" i="8" s="1"/>
  <c r="T4656" i="22"/>
  <c r="T4655" i="22"/>
  <c r="T4654" i="22"/>
  <c r="T4653" i="22"/>
  <c r="T4652" i="22"/>
  <c r="D11" i="8" s="1"/>
  <c r="T4651" i="22"/>
  <c r="J4666" i="22"/>
  <c r="Q5054" i="22"/>
  <c r="K4852" i="22"/>
  <c r="K4851" i="22"/>
  <c r="K4850" i="22"/>
  <c r="K4849" i="22"/>
  <c r="K4848" i="22"/>
  <c r="K4847" i="22"/>
  <c r="K4846" i="22"/>
  <c r="K4845" i="22"/>
  <c r="K4844" i="22"/>
  <c r="K4843" i="22"/>
  <c r="K4842" i="22"/>
  <c r="K4841" i="22"/>
  <c r="L529" i="22" l="1"/>
  <c r="L383" i="22"/>
  <c r="L272" i="22"/>
  <c r="B13" i="8"/>
  <c r="C13" i="8"/>
  <c r="B11" i="8"/>
  <c r="C11" i="8"/>
  <c r="B24" i="8"/>
  <c r="C15" i="8"/>
  <c r="B15" i="8"/>
  <c r="D9" i="8"/>
  <c r="B9" i="8"/>
  <c r="B10" i="8"/>
  <c r="B12" i="8"/>
  <c r="D13" i="8"/>
  <c r="C9" i="8"/>
  <c r="C10" i="8"/>
  <c r="C12" i="8"/>
  <c r="D10" i="8"/>
  <c r="B16" i="8" l="1"/>
  <c r="C16" i="8"/>
  <c r="K1497" i="22"/>
  <c r="J1497" i="22"/>
  <c r="K1431" i="22"/>
  <c r="J1431" i="22"/>
  <c r="K1262" i="22"/>
  <c r="J1262" i="22"/>
  <c r="K291" i="22"/>
  <c r="J291" i="22"/>
  <c r="K216" i="22"/>
  <c r="J216" i="22"/>
  <c r="K3633" i="22"/>
  <c r="J3633" i="22"/>
  <c r="L3633" i="22" l="1"/>
  <c r="L216" i="22"/>
  <c r="L291" i="22"/>
  <c r="L1262" i="22"/>
  <c r="L1431" i="22"/>
  <c r="L1497" i="22"/>
  <c r="D1" i="26" l="1"/>
  <c r="B1" i="26"/>
  <c r="D1" i="6"/>
  <c r="B1" i="6"/>
  <c r="K4638" i="22" s="1"/>
  <c r="D1" i="21"/>
  <c r="B1" i="21"/>
  <c r="D1" i="4"/>
  <c r="B1" i="4"/>
  <c r="O4878" i="22"/>
  <c r="K4878" i="22"/>
  <c r="J4878" i="22"/>
  <c r="P4877" i="22"/>
  <c r="O4877" i="22"/>
  <c r="K4877" i="22"/>
  <c r="J4877" i="22"/>
  <c r="P4876" i="22"/>
  <c r="O4876" i="22"/>
  <c r="K4876" i="22"/>
  <c r="J4876" i="22"/>
  <c r="P4875" i="22"/>
  <c r="O4875" i="22"/>
  <c r="K4875" i="22"/>
  <c r="J4875" i="22"/>
  <c r="P4874" i="22"/>
  <c r="O4874" i="22"/>
  <c r="K4874" i="22"/>
  <c r="J4874" i="22"/>
  <c r="P4873" i="22"/>
  <c r="O4873" i="22"/>
  <c r="K4873" i="22"/>
  <c r="J4873" i="22"/>
  <c r="P4872" i="22"/>
  <c r="O4872" i="22"/>
  <c r="K4872" i="22"/>
  <c r="J4872" i="22"/>
  <c r="P4871" i="22"/>
  <c r="O4871" i="22"/>
  <c r="K4871" i="22"/>
  <c r="J4871" i="22"/>
  <c r="P4870" i="22"/>
  <c r="O4870" i="22"/>
  <c r="K4870" i="22"/>
  <c r="J4870" i="22"/>
  <c r="P4869" i="22"/>
  <c r="O4869" i="22"/>
  <c r="K4869" i="22"/>
  <c r="J4869" i="22"/>
  <c r="P4868" i="22"/>
  <c r="O4868" i="22"/>
  <c r="K4868" i="22"/>
  <c r="J4868" i="22"/>
  <c r="P4867" i="22"/>
  <c r="O4867" i="22"/>
  <c r="K4867" i="22"/>
  <c r="J4867" i="22"/>
  <c r="P4866" i="22"/>
  <c r="O4866" i="22"/>
  <c r="K4866" i="22"/>
  <c r="J4866" i="22"/>
  <c r="O4865" i="22"/>
  <c r="J4865" i="22"/>
  <c r="O4864" i="22"/>
  <c r="K4864" i="22"/>
  <c r="J4864" i="22"/>
  <c r="P4863" i="22"/>
  <c r="O4863" i="22"/>
  <c r="K4863" i="22"/>
  <c r="J4863" i="22"/>
  <c r="P4862" i="22"/>
  <c r="O4862" i="22"/>
  <c r="K4862" i="22"/>
  <c r="J4862" i="22"/>
  <c r="P4861" i="22"/>
  <c r="O4861" i="22"/>
  <c r="K4861" i="22"/>
  <c r="J4861" i="22"/>
  <c r="P4860" i="22"/>
  <c r="O4860" i="22"/>
  <c r="K4860" i="22"/>
  <c r="J4860" i="22"/>
  <c r="P4859" i="22"/>
  <c r="O4859" i="22"/>
  <c r="K4859" i="22"/>
  <c r="J4859" i="22"/>
  <c r="P4858" i="22"/>
  <c r="O4858" i="22"/>
  <c r="K4858" i="22"/>
  <c r="J4858" i="22"/>
  <c r="P4857" i="22"/>
  <c r="O4857" i="22"/>
  <c r="K4857" i="22"/>
  <c r="J4857" i="22"/>
  <c r="P4856" i="22"/>
  <c r="O4856" i="22"/>
  <c r="K4856" i="22"/>
  <c r="J4856" i="22"/>
  <c r="P4855" i="22"/>
  <c r="O4855" i="22"/>
  <c r="K4855" i="22"/>
  <c r="J4855" i="22"/>
  <c r="P4854" i="22"/>
  <c r="O4854" i="22"/>
  <c r="K4854" i="22"/>
  <c r="J4854" i="22"/>
  <c r="P4853" i="22"/>
  <c r="O4853" i="22"/>
  <c r="K4853" i="22"/>
  <c r="J4853" i="22"/>
  <c r="P4840" i="22"/>
  <c r="K4840" i="22"/>
  <c r="J4840" i="22"/>
  <c r="P4839" i="22"/>
  <c r="K4839" i="22"/>
  <c r="P4838" i="22"/>
  <c r="K4838" i="22"/>
  <c r="P4837" i="22"/>
  <c r="K4837" i="22"/>
  <c r="P4836" i="22"/>
  <c r="K4836" i="22"/>
  <c r="P4835" i="22"/>
  <c r="K4835" i="22"/>
  <c r="P4834" i="22"/>
  <c r="K4834" i="22"/>
  <c r="P4833" i="22"/>
  <c r="K4833" i="22"/>
  <c r="P4832" i="22"/>
  <c r="K4832" i="22"/>
  <c r="P4831" i="22"/>
  <c r="K4831" i="22"/>
  <c r="P4830" i="22"/>
  <c r="K4830" i="22"/>
  <c r="P4829" i="22"/>
  <c r="K4829" i="22"/>
  <c r="P4828" i="22"/>
  <c r="K4828" i="22"/>
  <c r="P4827" i="22"/>
  <c r="O4827" i="22"/>
  <c r="K4827" i="22"/>
  <c r="J4827" i="22"/>
  <c r="P4826" i="22"/>
  <c r="O4826" i="22"/>
  <c r="K4826" i="22"/>
  <c r="J4826" i="22"/>
  <c r="P4825" i="22"/>
  <c r="O4825" i="22"/>
  <c r="K4825" i="22"/>
  <c r="J4825" i="22"/>
  <c r="O4824" i="22"/>
  <c r="J4824" i="22"/>
  <c r="P4823" i="22"/>
  <c r="O4823" i="22"/>
  <c r="K4823" i="22"/>
  <c r="J4823" i="22"/>
  <c r="P4822" i="22"/>
  <c r="O4822" i="22"/>
  <c r="K4822" i="22"/>
  <c r="J4822" i="22"/>
  <c r="P4821" i="22"/>
  <c r="O4821" i="22"/>
  <c r="K4821" i="22"/>
  <c r="J4821" i="22"/>
  <c r="P4820" i="22"/>
  <c r="O4820" i="22"/>
  <c r="K4820" i="22"/>
  <c r="J4820" i="22"/>
  <c r="P4819" i="22"/>
  <c r="O4819" i="22"/>
  <c r="K4819" i="22"/>
  <c r="J4819" i="22"/>
  <c r="O4818" i="22"/>
  <c r="J4818" i="22"/>
  <c r="P4817" i="22"/>
  <c r="O4817" i="22"/>
  <c r="K4817" i="22"/>
  <c r="J4817" i="22"/>
  <c r="P4816" i="22"/>
  <c r="O4816" i="22"/>
  <c r="K4816" i="22"/>
  <c r="J4816" i="22"/>
  <c r="P4815" i="22"/>
  <c r="O4815" i="22"/>
  <c r="K4815" i="22"/>
  <c r="J4815" i="22"/>
  <c r="P4814" i="22"/>
  <c r="O4814" i="22"/>
  <c r="K4814" i="22"/>
  <c r="J4814" i="22"/>
  <c r="P4813" i="22"/>
  <c r="O4813" i="22"/>
  <c r="K4813" i="22"/>
  <c r="J4813" i="22"/>
  <c r="P4812" i="22"/>
  <c r="O4812" i="22"/>
  <c r="K4812" i="22"/>
  <c r="J4812" i="22"/>
  <c r="P4811" i="22"/>
  <c r="O4811" i="22"/>
  <c r="K4811" i="22"/>
  <c r="J4811" i="22"/>
  <c r="P4810" i="22"/>
  <c r="O4810" i="22"/>
  <c r="K4810" i="22"/>
  <c r="J4810" i="22"/>
  <c r="P4809" i="22"/>
  <c r="O4809" i="22"/>
  <c r="K4809" i="22"/>
  <c r="J4809" i="22"/>
  <c r="P4808" i="22"/>
  <c r="O4808" i="22"/>
  <c r="K4808" i="22"/>
  <c r="J4808" i="22"/>
  <c r="P4807" i="22"/>
  <c r="O4807" i="22"/>
  <c r="K4807" i="22"/>
  <c r="J4807" i="22"/>
  <c r="P4806" i="22"/>
  <c r="O4806" i="22"/>
  <c r="K4806" i="22"/>
  <c r="J4806" i="22"/>
  <c r="O4805" i="22"/>
  <c r="J4805" i="22"/>
  <c r="P4804" i="22"/>
  <c r="O4804" i="22"/>
  <c r="K4804" i="22"/>
  <c r="J4804" i="22"/>
  <c r="P4803" i="22"/>
  <c r="O4803" i="22"/>
  <c r="K4803" i="22"/>
  <c r="J4803" i="22"/>
  <c r="P4802" i="22"/>
  <c r="O4802" i="22"/>
  <c r="K4802" i="22"/>
  <c r="J4802" i="22"/>
  <c r="P4801" i="22"/>
  <c r="O4801" i="22"/>
  <c r="K4801" i="22"/>
  <c r="J4801" i="22"/>
  <c r="P4800" i="22"/>
  <c r="O4800" i="22"/>
  <c r="K4800" i="22"/>
  <c r="J4800" i="22"/>
  <c r="P4799" i="22"/>
  <c r="O4799" i="22"/>
  <c r="K4799" i="22"/>
  <c r="J4799" i="22"/>
  <c r="P4798" i="22"/>
  <c r="O4798" i="22"/>
  <c r="K4798" i="22"/>
  <c r="J4798" i="22"/>
  <c r="P4797" i="22"/>
  <c r="O4797" i="22"/>
  <c r="K4797" i="22"/>
  <c r="J4797" i="22"/>
  <c r="P4796" i="22"/>
  <c r="O4796" i="22"/>
  <c r="K4796" i="22"/>
  <c r="J4796" i="22"/>
  <c r="P4795" i="22"/>
  <c r="O4795" i="22"/>
  <c r="K4795" i="22"/>
  <c r="J4795" i="22"/>
  <c r="P4794" i="22"/>
  <c r="O4794" i="22"/>
  <c r="K4794" i="22"/>
  <c r="J4794" i="22"/>
  <c r="P4793" i="22"/>
  <c r="O4793" i="22"/>
  <c r="K4793" i="22"/>
  <c r="J4793" i="22"/>
  <c r="O4792" i="22"/>
  <c r="J4792" i="22"/>
  <c r="P4791" i="22"/>
  <c r="O4791" i="22"/>
  <c r="K4791" i="22"/>
  <c r="J4791" i="22"/>
  <c r="P4790" i="22"/>
  <c r="O4790" i="22"/>
  <c r="K4790" i="22"/>
  <c r="J4790" i="22"/>
  <c r="P4789" i="22"/>
  <c r="O4789" i="22"/>
  <c r="K4789" i="22"/>
  <c r="J4789" i="22"/>
  <c r="P4788" i="22"/>
  <c r="O4788" i="22"/>
  <c r="K4788" i="22"/>
  <c r="J4788" i="22"/>
  <c r="P4787" i="22"/>
  <c r="O4787" i="22"/>
  <c r="K4787" i="22"/>
  <c r="J4787" i="22"/>
  <c r="P4786" i="22"/>
  <c r="O4786" i="22"/>
  <c r="K4786" i="22"/>
  <c r="J4786" i="22"/>
  <c r="P4785" i="22"/>
  <c r="O4785" i="22"/>
  <c r="K4785" i="22"/>
  <c r="J4785" i="22"/>
  <c r="P4784" i="22"/>
  <c r="O4784" i="22"/>
  <c r="K4784" i="22"/>
  <c r="J4784" i="22"/>
  <c r="P4783" i="22"/>
  <c r="O4783" i="22"/>
  <c r="K4783" i="22"/>
  <c r="J4783" i="22"/>
  <c r="P4782" i="22"/>
  <c r="O4782" i="22"/>
  <c r="K4782" i="22"/>
  <c r="J4782" i="22"/>
  <c r="P4781" i="22"/>
  <c r="O4781" i="22"/>
  <c r="K4781" i="22"/>
  <c r="J4781" i="22"/>
  <c r="P4780" i="22"/>
  <c r="O4780" i="22"/>
  <c r="K4780" i="22"/>
  <c r="J4780" i="22"/>
  <c r="P4779" i="22"/>
  <c r="O4779" i="22"/>
  <c r="P4778" i="22"/>
  <c r="O4778" i="22"/>
  <c r="P4777" i="22"/>
  <c r="O4777" i="22"/>
  <c r="P4776" i="22"/>
  <c r="O4776" i="22"/>
  <c r="P4775" i="22"/>
  <c r="O4775" i="22"/>
  <c r="P4774" i="22"/>
  <c r="O4774" i="22"/>
  <c r="P4773" i="22"/>
  <c r="O4773" i="22"/>
  <c r="P4772" i="22"/>
  <c r="O4772" i="22"/>
  <c r="P4771" i="22"/>
  <c r="O4771" i="22"/>
  <c r="P4770" i="22"/>
  <c r="O4770" i="22"/>
  <c r="P4769" i="22"/>
  <c r="O4769" i="22"/>
  <c r="P4768" i="22"/>
  <c r="O4768" i="22"/>
  <c r="O4767" i="22"/>
  <c r="J4767" i="22"/>
  <c r="P4766" i="22"/>
  <c r="O4766" i="22"/>
  <c r="K4766" i="22"/>
  <c r="J4766" i="22"/>
  <c r="P4765" i="22"/>
  <c r="O4765" i="22"/>
  <c r="K4765" i="22"/>
  <c r="J4765" i="22"/>
  <c r="P4764" i="22"/>
  <c r="O4764" i="22"/>
  <c r="K4764" i="22"/>
  <c r="J4764" i="22"/>
  <c r="P4763" i="22"/>
  <c r="O4763" i="22"/>
  <c r="K4763" i="22"/>
  <c r="J4763" i="22"/>
  <c r="P4762" i="22"/>
  <c r="O4762" i="22"/>
  <c r="K4762" i="22"/>
  <c r="J4762" i="22"/>
  <c r="P4761" i="22"/>
  <c r="O4761" i="22"/>
  <c r="K4761" i="22"/>
  <c r="J4761" i="22"/>
  <c r="P4760" i="22"/>
  <c r="O4760" i="22"/>
  <c r="K4760" i="22"/>
  <c r="J4760" i="22"/>
  <c r="P4759" i="22"/>
  <c r="O4759" i="22"/>
  <c r="K4759" i="22"/>
  <c r="J4759" i="22"/>
  <c r="P4758" i="22"/>
  <c r="O4758" i="22"/>
  <c r="K4758" i="22"/>
  <c r="J4758" i="22"/>
  <c r="P4757" i="22"/>
  <c r="O4757" i="22"/>
  <c r="K4757" i="22"/>
  <c r="J4757" i="22"/>
  <c r="P4756" i="22"/>
  <c r="O4756" i="22"/>
  <c r="K4756" i="22"/>
  <c r="J4756" i="22"/>
  <c r="P4755" i="22"/>
  <c r="O4755" i="22"/>
  <c r="K4755" i="22"/>
  <c r="J4755" i="22"/>
  <c r="P4754" i="22"/>
  <c r="O4754" i="22"/>
  <c r="K4754" i="22"/>
  <c r="J4754" i="22"/>
  <c r="P4753" i="22"/>
  <c r="O4753" i="22"/>
  <c r="K4753" i="22"/>
  <c r="J4753" i="22"/>
  <c r="P4752" i="22"/>
  <c r="O4752" i="22"/>
  <c r="K4752" i="22"/>
  <c r="J4752" i="22"/>
  <c r="P4751" i="22"/>
  <c r="O4751" i="22"/>
  <c r="K4751" i="22"/>
  <c r="J4751" i="22"/>
  <c r="P4750" i="22"/>
  <c r="O4750" i="22"/>
  <c r="K4750" i="22"/>
  <c r="J4750" i="22"/>
  <c r="P4749" i="22"/>
  <c r="O4749" i="22"/>
  <c r="K4749" i="22"/>
  <c r="J4749" i="22"/>
  <c r="P4748" i="22"/>
  <c r="O4748" i="22"/>
  <c r="K4748" i="22"/>
  <c r="J4748" i="22"/>
  <c r="P4747" i="22"/>
  <c r="O4747" i="22"/>
  <c r="K4747" i="22"/>
  <c r="J4747" i="22"/>
  <c r="P4746" i="22"/>
  <c r="O4746" i="22"/>
  <c r="K4746" i="22"/>
  <c r="J4746" i="22"/>
  <c r="P4745" i="22"/>
  <c r="O4745" i="22"/>
  <c r="K4745" i="22"/>
  <c r="J4745" i="22"/>
  <c r="P4744" i="22"/>
  <c r="O4744" i="22"/>
  <c r="K4744" i="22"/>
  <c r="J4744" i="22"/>
  <c r="P4743" i="22"/>
  <c r="O4743" i="22"/>
  <c r="K4743" i="22"/>
  <c r="J4743" i="22"/>
  <c r="O4742" i="22"/>
  <c r="J4742" i="22"/>
  <c r="P4741" i="22"/>
  <c r="O4741" i="22"/>
  <c r="K4741" i="22"/>
  <c r="J4741" i="22"/>
  <c r="P4740" i="22"/>
  <c r="O4740" i="22"/>
  <c r="K4740" i="22"/>
  <c r="J4740" i="22"/>
  <c r="P4739" i="22"/>
  <c r="O4739" i="22"/>
  <c r="K4739" i="22"/>
  <c r="J4739" i="22"/>
  <c r="P4738" i="22"/>
  <c r="O4738" i="22"/>
  <c r="K4738" i="22"/>
  <c r="J4738" i="22"/>
  <c r="P4737" i="22"/>
  <c r="O4737" i="22"/>
  <c r="K4737" i="22"/>
  <c r="J4737" i="22"/>
  <c r="P4736" i="22"/>
  <c r="O4736" i="22"/>
  <c r="K4736" i="22"/>
  <c r="J4736" i="22"/>
  <c r="P4735" i="22"/>
  <c r="O4735" i="22"/>
  <c r="K4735" i="22"/>
  <c r="J4735" i="22"/>
  <c r="P4734" i="22"/>
  <c r="O4734" i="22"/>
  <c r="K4734" i="22"/>
  <c r="J4734" i="22"/>
  <c r="P4733" i="22"/>
  <c r="O4733" i="22"/>
  <c r="K4733" i="22"/>
  <c r="J4733" i="22"/>
  <c r="P4732" i="22"/>
  <c r="O4732" i="22"/>
  <c r="K4732" i="22"/>
  <c r="J4732" i="22"/>
  <c r="P4731" i="22"/>
  <c r="O4731" i="22"/>
  <c r="K4731" i="22"/>
  <c r="J4731" i="22"/>
  <c r="P4730" i="22"/>
  <c r="O4730" i="22"/>
  <c r="K4730" i="22"/>
  <c r="J4730" i="22"/>
  <c r="P4729" i="22"/>
  <c r="O4729" i="22"/>
  <c r="K4729" i="22"/>
  <c r="J4729" i="22"/>
  <c r="P4728" i="22"/>
  <c r="O4728" i="22"/>
  <c r="K4728" i="22"/>
  <c r="J4728" i="22"/>
  <c r="P4727" i="22"/>
  <c r="O4727" i="22"/>
  <c r="K4727" i="22"/>
  <c r="J4727" i="22"/>
  <c r="P4726" i="22"/>
  <c r="O4726" i="22"/>
  <c r="K4726" i="22"/>
  <c r="J4726" i="22"/>
  <c r="P4725" i="22"/>
  <c r="O4725" i="22"/>
  <c r="K4725" i="22"/>
  <c r="J4725" i="22"/>
  <c r="P4724" i="22"/>
  <c r="O4724" i="22"/>
  <c r="K4724" i="22"/>
  <c r="J4724" i="22"/>
  <c r="P4723" i="22"/>
  <c r="O4723" i="22"/>
  <c r="K4723" i="22"/>
  <c r="J4723" i="22"/>
  <c r="P4722" i="22"/>
  <c r="O4722" i="22"/>
  <c r="K4722" i="22"/>
  <c r="J4722" i="22"/>
  <c r="P4721" i="22"/>
  <c r="O4721" i="22"/>
  <c r="K4721" i="22"/>
  <c r="J4721" i="22"/>
  <c r="P4720" i="22"/>
  <c r="O4720" i="22"/>
  <c r="K4720" i="22"/>
  <c r="J4720" i="22"/>
  <c r="P4719" i="22"/>
  <c r="O4719" i="22"/>
  <c r="K4719" i="22"/>
  <c r="J4719" i="22"/>
  <c r="P4718" i="22"/>
  <c r="O4718" i="22"/>
  <c r="K4718" i="22"/>
  <c r="J4718" i="22"/>
  <c r="O4717" i="22"/>
  <c r="J4717" i="22"/>
  <c r="P4716" i="22"/>
  <c r="O4716" i="22"/>
  <c r="K4716" i="22"/>
  <c r="J4716" i="22"/>
  <c r="P4715" i="22"/>
  <c r="O4715" i="22"/>
  <c r="K4715" i="22"/>
  <c r="J4715" i="22"/>
  <c r="P4714" i="22"/>
  <c r="O4714" i="22"/>
  <c r="K4714" i="22"/>
  <c r="J4714" i="22"/>
  <c r="P4713" i="22"/>
  <c r="O4713" i="22"/>
  <c r="K4713" i="22"/>
  <c r="J4713" i="22"/>
  <c r="P4712" i="22"/>
  <c r="O4712" i="22"/>
  <c r="K4712" i="22"/>
  <c r="J4712" i="22"/>
  <c r="P4711" i="22"/>
  <c r="O4711" i="22"/>
  <c r="K4711" i="22"/>
  <c r="J4711" i="22"/>
  <c r="P4710" i="22"/>
  <c r="O4710" i="22"/>
  <c r="K4710" i="22"/>
  <c r="J4710" i="22"/>
  <c r="P4709" i="22"/>
  <c r="O4709" i="22"/>
  <c r="K4709" i="22"/>
  <c r="J4709" i="22"/>
  <c r="P4708" i="22"/>
  <c r="O4708" i="22"/>
  <c r="K4708" i="22"/>
  <c r="J4708" i="22"/>
  <c r="P4707" i="22"/>
  <c r="O4707" i="22"/>
  <c r="K4707" i="22"/>
  <c r="J4707" i="22"/>
  <c r="P4706" i="22"/>
  <c r="O4706" i="22"/>
  <c r="K4706" i="22"/>
  <c r="J4706" i="22"/>
  <c r="P4705" i="22"/>
  <c r="O4705" i="22"/>
  <c r="K4705" i="22"/>
  <c r="J4705" i="22"/>
  <c r="O4704" i="22"/>
  <c r="J4704" i="22"/>
  <c r="P4703" i="22"/>
  <c r="O4703" i="22"/>
  <c r="K4703" i="22"/>
  <c r="J4703" i="22"/>
  <c r="P4702" i="22"/>
  <c r="O4702" i="22"/>
  <c r="K4702" i="22"/>
  <c r="J4702" i="22"/>
  <c r="P4701" i="22"/>
  <c r="O4701" i="22"/>
  <c r="K4701" i="22"/>
  <c r="J4701" i="22"/>
  <c r="P4700" i="22"/>
  <c r="O4700" i="22"/>
  <c r="K4700" i="22"/>
  <c r="J4700" i="22"/>
  <c r="P4699" i="22"/>
  <c r="O4699" i="22"/>
  <c r="K4699" i="22"/>
  <c r="J4699" i="22"/>
  <c r="P4698" i="22"/>
  <c r="O4698" i="22"/>
  <c r="K4698" i="22"/>
  <c r="J4698" i="22"/>
  <c r="P4697" i="22"/>
  <c r="O4697" i="22"/>
  <c r="K4697" i="22"/>
  <c r="J4697" i="22"/>
  <c r="P4696" i="22"/>
  <c r="O4696" i="22"/>
  <c r="K4696" i="22"/>
  <c r="J4696" i="22"/>
  <c r="P4695" i="22"/>
  <c r="O4695" i="22"/>
  <c r="K4695" i="22"/>
  <c r="J4695" i="22"/>
  <c r="P4694" i="22"/>
  <c r="O4694" i="22"/>
  <c r="K4694" i="22"/>
  <c r="J4694" i="22"/>
  <c r="P4693" i="22"/>
  <c r="O4693" i="22"/>
  <c r="K4693" i="22"/>
  <c r="J4693" i="22"/>
  <c r="P4692" i="22"/>
  <c r="O4692" i="22"/>
  <c r="K4692" i="22"/>
  <c r="J4692" i="22"/>
  <c r="O4691" i="22"/>
  <c r="J4691" i="22"/>
  <c r="P4690" i="22"/>
  <c r="O4690" i="22"/>
  <c r="K4690" i="22"/>
  <c r="J4690" i="22"/>
  <c r="P4689" i="22"/>
  <c r="O4689" i="22"/>
  <c r="K4689" i="22"/>
  <c r="J4689" i="22"/>
  <c r="P4688" i="22"/>
  <c r="O4688" i="22"/>
  <c r="K4688" i="22"/>
  <c r="J4688" i="22"/>
  <c r="P4687" i="22"/>
  <c r="O4687" i="22"/>
  <c r="K4687" i="22"/>
  <c r="J4687" i="22"/>
  <c r="P4686" i="22"/>
  <c r="O4686" i="22"/>
  <c r="K4686" i="22"/>
  <c r="J4686" i="22"/>
  <c r="P4685" i="22"/>
  <c r="O4685" i="22"/>
  <c r="K4685" i="22"/>
  <c r="J4685" i="22"/>
  <c r="P4684" i="22"/>
  <c r="O4684" i="22"/>
  <c r="K4684" i="22"/>
  <c r="J4684" i="22"/>
  <c r="P4683" i="22"/>
  <c r="O4683" i="22"/>
  <c r="K4683" i="22"/>
  <c r="J4683" i="22"/>
  <c r="P4682" i="22"/>
  <c r="O4682" i="22"/>
  <c r="K4682" i="22"/>
  <c r="J4682" i="22"/>
  <c r="P4681" i="22"/>
  <c r="O4681" i="22"/>
  <c r="K4681" i="22"/>
  <c r="J4681" i="22"/>
  <c r="P4680" i="22"/>
  <c r="O4680" i="22"/>
  <c r="K4680" i="22"/>
  <c r="J4680" i="22"/>
  <c r="P4679" i="22"/>
  <c r="O4679" i="22"/>
  <c r="K4679" i="22"/>
  <c r="J4679" i="22"/>
  <c r="O4678" i="22"/>
  <c r="J4678" i="22"/>
  <c r="P4677" i="22"/>
  <c r="O4677" i="22"/>
  <c r="K4677" i="22"/>
  <c r="J4677" i="22"/>
  <c r="P4676" i="22"/>
  <c r="O4676" i="22"/>
  <c r="K4676" i="22"/>
  <c r="J4676" i="22"/>
  <c r="P4675" i="22"/>
  <c r="O4675" i="22"/>
  <c r="K4675" i="22"/>
  <c r="J4675" i="22"/>
  <c r="P4674" i="22"/>
  <c r="O4674" i="22"/>
  <c r="K4674" i="22"/>
  <c r="J4674" i="22"/>
  <c r="P4673" i="22"/>
  <c r="O4673" i="22"/>
  <c r="K4673" i="22"/>
  <c r="J4673" i="22"/>
  <c r="P4672" i="22"/>
  <c r="O4672" i="22"/>
  <c r="K4672" i="22"/>
  <c r="J4672" i="22"/>
  <c r="P4671" i="22"/>
  <c r="O4671" i="22"/>
  <c r="K4671" i="22"/>
  <c r="J4671" i="22"/>
  <c r="P4670" i="22"/>
  <c r="O4670" i="22"/>
  <c r="K4670" i="22"/>
  <c r="J4670" i="22"/>
  <c r="P4669" i="22"/>
  <c r="O4669" i="22"/>
  <c r="K4669" i="22"/>
  <c r="J4669" i="22"/>
  <c r="P4668" i="22"/>
  <c r="O4668" i="22"/>
  <c r="K4668" i="22"/>
  <c r="J4668" i="22"/>
  <c r="P4667" i="22"/>
  <c r="O4667" i="22"/>
  <c r="K4667" i="22"/>
  <c r="J4667" i="22"/>
  <c r="P4666" i="22"/>
  <c r="O4666" i="22"/>
  <c r="K4666" i="22"/>
  <c r="L4666" i="22" s="1"/>
  <c r="O4650" i="22"/>
  <c r="J4650" i="22"/>
  <c r="O4649" i="22"/>
  <c r="J4649" i="22"/>
  <c r="O4648" i="22"/>
  <c r="J4648" i="22"/>
  <c r="O4647" i="22"/>
  <c r="J4647" i="22"/>
  <c r="O4646" i="22"/>
  <c r="J4646" i="22"/>
  <c r="O4645" i="22"/>
  <c r="J4645" i="22"/>
  <c r="O4644" i="22"/>
  <c r="J4644" i="22"/>
  <c r="O4643" i="22"/>
  <c r="J4643" i="22"/>
  <c r="O4642" i="22"/>
  <c r="J4642" i="22"/>
  <c r="O4641" i="22"/>
  <c r="J4641" i="22"/>
  <c r="O4640" i="22"/>
  <c r="J4640" i="22"/>
  <c r="O4639" i="22"/>
  <c r="J4639" i="22"/>
  <c r="K4607" i="22"/>
  <c r="P4553" i="22"/>
  <c r="O4553" i="22"/>
  <c r="P4552" i="22"/>
  <c r="O4552" i="22"/>
  <c r="P4551" i="22"/>
  <c r="O4551" i="22"/>
  <c r="P4550" i="22"/>
  <c r="O4550" i="22"/>
  <c r="P4548" i="22"/>
  <c r="O4548" i="22"/>
  <c r="K4548" i="22"/>
  <c r="J4548" i="22"/>
  <c r="P4547" i="22"/>
  <c r="O4547" i="22"/>
  <c r="K4547" i="22"/>
  <c r="J4547" i="22"/>
  <c r="P4546" i="22"/>
  <c r="O4546" i="22"/>
  <c r="K4546" i="22"/>
  <c r="J4546" i="22"/>
  <c r="P4545" i="22"/>
  <c r="O4545" i="22"/>
  <c r="K4545" i="22"/>
  <c r="J4545" i="22"/>
  <c r="P4544" i="22"/>
  <c r="O4544" i="22"/>
  <c r="K4544" i="22"/>
  <c r="J4544" i="22"/>
  <c r="P4543" i="22"/>
  <c r="O4543" i="22"/>
  <c r="K4543" i="22"/>
  <c r="J4543" i="22"/>
  <c r="P4542" i="22"/>
  <c r="O4542" i="22"/>
  <c r="K4542" i="22"/>
  <c r="J4542" i="22"/>
  <c r="P4541" i="22"/>
  <c r="O4541" i="22"/>
  <c r="K4541" i="22"/>
  <c r="J4541" i="22"/>
  <c r="P4540" i="22"/>
  <c r="O4540" i="22"/>
  <c r="K4540" i="22"/>
  <c r="J4540" i="22"/>
  <c r="P4539" i="22"/>
  <c r="O4539" i="22"/>
  <c r="K4539" i="22"/>
  <c r="J4539" i="22"/>
  <c r="P4538" i="22"/>
  <c r="O4538" i="22"/>
  <c r="K4538" i="22"/>
  <c r="J4538" i="22"/>
  <c r="P4537" i="22"/>
  <c r="O4537" i="22"/>
  <c r="K4537" i="22"/>
  <c r="J4537" i="22"/>
  <c r="P4536" i="22"/>
  <c r="O4536" i="22"/>
  <c r="K4536" i="22"/>
  <c r="J4536" i="22"/>
  <c r="P4535" i="22"/>
  <c r="O4535" i="22"/>
  <c r="K4535" i="22"/>
  <c r="J4535" i="22"/>
  <c r="P4534" i="22"/>
  <c r="O4534" i="22"/>
  <c r="K4534" i="22"/>
  <c r="J4534" i="22"/>
  <c r="P4533" i="22"/>
  <c r="O4533" i="22"/>
  <c r="K4533" i="22"/>
  <c r="J4533" i="22"/>
  <c r="P4532" i="22"/>
  <c r="O4532" i="22"/>
  <c r="K4532" i="22"/>
  <c r="J4532" i="22"/>
  <c r="P4531" i="22"/>
  <c r="O4531" i="22"/>
  <c r="K4531" i="22"/>
  <c r="J4531" i="22"/>
  <c r="P4530" i="22"/>
  <c r="O4530" i="22"/>
  <c r="K4530" i="22"/>
  <c r="J4530" i="22"/>
  <c r="P4529" i="22"/>
  <c r="O4529" i="22"/>
  <c r="K4529" i="22"/>
  <c r="J4529" i="22"/>
  <c r="P4528" i="22"/>
  <c r="O4528" i="22"/>
  <c r="K4528" i="22"/>
  <c r="J4528" i="22"/>
  <c r="P4527" i="22"/>
  <c r="O4527" i="22"/>
  <c r="K4527" i="22"/>
  <c r="J4527" i="22"/>
  <c r="P4526" i="22"/>
  <c r="O4526" i="22"/>
  <c r="K4526" i="22"/>
  <c r="J4526" i="22"/>
  <c r="P4525" i="22"/>
  <c r="O4525" i="22"/>
  <c r="K4525" i="22"/>
  <c r="J4525" i="22"/>
  <c r="P4524" i="22"/>
  <c r="O4524" i="22"/>
  <c r="K4524" i="22"/>
  <c r="J4524" i="22"/>
  <c r="P4523" i="22"/>
  <c r="O4523" i="22"/>
  <c r="K4523" i="22"/>
  <c r="J4523" i="22"/>
  <c r="P4522" i="22"/>
  <c r="O4522" i="22"/>
  <c r="K4522" i="22"/>
  <c r="J4522" i="22"/>
  <c r="P4521" i="22"/>
  <c r="O4521" i="22"/>
  <c r="K4521" i="22"/>
  <c r="J4521" i="22"/>
  <c r="P4520" i="22"/>
  <c r="O4520" i="22"/>
  <c r="K4520" i="22"/>
  <c r="J4520" i="22"/>
  <c r="P4519" i="22"/>
  <c r="O4519" i="22"/>
  <c r="K4519" i="22"/>
  <c r="J4519" i="22"/>
  <c r="P4518" i="22"/>
  <c r="O4518" i="22"/>
  <c r="K4518" i="22"/>
  <c r="J4518" i="22"/>
  <c r="P4517" i="22"/>
  <c r="O4517" i="22"/>
  <c r="K4517" i="22"/>
  <c r="J4517" i="22"/>
  <c r="P4516" i="22"/>
  <c r="O4516" i="22"/>
  <c r="K4516" i="22"/>
  <c r="J4516" i="22"/>
  <c r="P4515" i="22"/>
  <c r="O4515" i="22"/>
  <c r="K4515" i="22"/>
  <c r="J4515" i="22"/>
  <c r="P4514" i="22"/>
  <c r="O4514" i="22"/>
  <c r="K4514" i="22"/>
  <c r="J4514" i="22"/>
  <c r="P4513" i="22"/>
  <c r="O4513" i="22"/>
  <c r="K4513" i="22"/>
  <c r="J4513" i="22"/>
  <c r="P4512" i="22"/>
  <c r="O4512" i="22"/>
  <c r="K4512" i="22"/>
  <c r="J4512" i="22"/>
  <c r="P4511" i="22"/>
  <c r="O4511" i="22"/>
  <c r="K4511" i="22"/>
  <c r="J4511" i="22"/>
  <c r="P4510" i="22"/>
  <c r="O4510" i="22"/>
  <c r="K4510" i="22"/>
  <c r="J4510" i="22"/>
  <c r="P4509" i="22"/>
  <c r="O4509" i="22"/>
  <c r="K4509" i="22"/>
  <c r="J4509" i="22"/>
  <c r="P4508" i="22"/>
  <c r="O4508" i="22"/>
  <c r="K4508" i="22"/>
  <c r="J4508" i="22"/>
  <c r="P4507" i="22"/>
  <c r="O4507" i="22"/>
  <c r="K4507" i="22"/>
  <c r="J4507" i="22"/>
  <c r="P4506" i="22"/>
  <c r="O4506" i="22"/>
  <c r="K4506" i="22"/>
  <c r="J4506" i="22"/>
  <c r="P4505" i="22"/>
  <c r="O4505" i="22"/>
  <c r="K4505" i="22"/>
  <c r="J4505" i="22"/>
  <c r="P4504" i="22"/>
  <c r="O4504" i="22"/>
  <c r="K4504" i="22"/>
  <c r="J4504" i="22"/>
  <c r="P4503" i="22"/>
  <c r="O4503" i="22"/>
  <c r="K4503" i="22"/>
  <c r="J4503" i="22"/>
  <c r="P4502" i="22"/>
  <c r="O4502" i="22"/>
  <c r="K4502" i="22"/>
  <c r="J4502" i="22"/>
  <c r="P4501" i="22"/>
  <c r="O4501" i="22"/>
  <c r="K4501" i="22"/>
  <c r="J4501" i="22"/>
  <c r="P4500" i="22"/>
  <c r="O4500" i="22"/>
  <c r="K4500" i="22"/>
  <c r="J4500" i="22"/>
  <c r="P4499" i="22"/>
  <c r="O4499" i="22"/>
  <c r="K4499" i="22"/>
  <c r="J4499" i="22"/>
  <c r="P4498" i="22"/>
  <c r="O4498" i="22"/>
  <c r="K4498" i="22"/>
  <c r="J4498" i="22"/>
  <c r="P4497" i="22"/>
  <c r="O4497" i="22"/>
  <c r="K4497" i="22"/>
  <c r="J4497" i="22"/>
  <c r="P4496" i="22"/>
  <c r="O4496" i="22"/>
  <c r="K4496" i="22"/>
  <c r="J4496" i="22"/>
  <c r="P4495" i="22"/>
  <c r="O4495" i="22"/>
  <c r="K4495" i="22"/>
  <c r="J4495" i="22"/>
  <c r="P4494" i="22"/>
  <c r="O4494" i="22"/>
  <c r="K4494" i="22"/>
  <c r="J4494" i="22"/>
  <c r="P4493" i="22"/>
  <c r="O4493" i="22"/>
  <c r="K4493" i="22"/>
  <c r="J4493" i="22"/>
  <c r="P4492" i="22"/>
  <c r="O4492" i="22"/>
  <c r="K4492" i="22"/>
  <c r="J4492" i="22"/>
  <c r="P4491" i="22"/>
  <c r="O4491" i="22"/>
  <c r="K4491" i="22"/>
  <c r="J4491" i="22"/>
  <c r="P4490" i="22"/>
  <c r="O4490" i="22"/>
  <c r="K4490" i="22"/>
  <c r="J4490" i="22"/>
  <c r="P4489" i="22"/>
  <c r="O4489" i="22"/>
  <c r="K4489" i="22"/>
  <c r="J4489" i="22"/>
  <c r="P4488" i="22"/>
  <c r="O4488" i="22"/>
  <c r="K4488" i="22"/>
  <c r="J4488" i="22"/>
  <c r="P4487" i="22"/>
  <c r="O4487" i="22"/>
  <c r="K4487" i="22"/>
  <c r="J4487" i="22"/>
  <c r="P4486" i="22"/>
  <c r="O4486" i="22"/>
  <c r="K4486" i="22"/>
  <c r="J4486" i="22"/>
  <c r="P4485" i="22"/>
  <c r="O4485" i="22"/>
  <c r="K4485" i="22"/>
  <c r="J4485" i="22"/>
  <c r="P4484" i="22"/>
  <c r="O4484" i="22"/>
  <c r="K4484" i="22"/>
  <c r="J4484" i="22"/>
  <c r="P4483" i="22"/>
  <c r="O4483" i="22"/>
  <c r="K4483" i="22"/>
  <c r="J4483" i="22"/>
  <c r="P4482" i="22"/>
  <c r="O4482" i="22"/>
  <c r="K4482" i="22"/>
  <c r="J4482" i="22"/>
  <c r="P4481" i="22"/>
  <c r="O4481" i="22"/>
  <c r="K4481" i="22"/>
  <c r="J4481" i="22"/>
  <c r="P4480" i="22"/>
  <c r="O4480" i="22"/>
  <c r="K4480" i="22"/>
  <c r="J4480" i="22"/>
  <c r="P4479" i="22"/>
  <c r="O4479" i="22"/>
  <c r="K4479" i="22"/>
  <c r="J4479" i="22"/>
  <c r="P4478" i="22"/>
  <c r="O4478" i="22"/>
  <c r="K4478" i="22"/>
  <c r="J4478" i="22"/>
  <c r="P4477" i="22"/>
  <c r="O4477" i="22"/>
  <c r="K4477" i="22"/>
  <c r="J4477" i="22"/>
  <c r="P4476" i="22"/>
  <c r="O4476" i="22"/>
  <c r="K4476" i="22"/>
  <c r="J4476" i="22"/>
  <c r="P4475" i="22"/>
  <c r="O4475" i="22"/>
  <c r="K4475" i="22"/>
  <c r="J4475" i="22"/>
  <c r="P4474" i="22"/>
  <c r="O4474" i="22"/>
  <c r="K4474" i="22"/>
  <c r="J4474" i="22"/>
  <c r="P4473" i="22"/>
  <c r="O4473" i="22"/>
  <c r="K4473" i="22"/>
  <c r="J4473" i="22"/>
  <c r="P4472" i="22"/>
  <c r="O4472" i="22"/>
  <c r="K4472" i="22"/>
  <c r="J4472" i="22"/>
  <c r="P4471" i="22"/>
  <c r="O4471" i="22"/>
  <c r="K4471" i="22"/>
  <c r="J4471" i="22"/>
  <c r="P4470" i="22"/>
  <c r="O4470" i="22"/>
  <c r="K4470" i="22"/>
  <c r="J4470" i="22"/>
  <c r="P4469" i="22"/>
  <c r="O4469" i="22"/>
  <c r="K4469" i="22"/>
  <c r="J4469" i="22"/>
  <c r="P4468" i="22"/>
  <c r="O4468" i="22"/>
  <c r="K4468" i="22"/>
  <c r="J4468" i="22"/>
  <c r="P4467" i="22"/>
  <c r="O4467" i="22"/>
  <c r="K4467" i="22"/>
  <c r="J4467" i="22"/>
  <c r="P4466" i="22"/>
  <c r="O4466" i="22"/>
  <c r="K4466" i="22"/>
  <c r="J4466" i="22"/>
  <c r="P4465" i="22"/>
  <c r="O4465" i="22"/>
  <c r="K4465" i="22"/>
  <c r="J4465" i="22"/>
  <c r="P4464" i="22"/>
  <c r="O4464" i="22"/>
  <c r="K4464" i="22"/>
  <c r="J4464" i="22"/>
  <c r="P4463" i="22"/>
  <c r="O4463" i="22"/>
  <c r="K4463" i="22"/>
  <c r="J4463" i="22"/>
  <c r="P4462" i="22"/>
  <c r="O4462" i="22"/>
  <c r="K4462" i="22"/>
  <c r="J4462" i="22"/>
  <c r="P4461" i="22"/>
  <c r="O4461" i="22"/>
  <c r="K4461" i="22"/>
  <c r="J4461" i="22"/>
  <c r="P4460" i="22"/>
  <c r="O4460" i="22"/>
  <c r="K4460" i="22"/>
  <c r="J4460" i="22"/>
  <c r="P4459" i="22"/>
  <c r="O4459" i="22"/>
  <c r="K4459" i="22"/>
  <c r="J4459" i="22"/>
  <c r="P4458" i="22"/>
  <c r="O4458" i="22"/>
  <c r="K4458" i="22"/>
  <c r="J4458" i="22"/>
  <c r="P4457" i="22"/>
  <c r="O4457" i="22"/>
  <c r="K4457" i="22"/>
  <c r="J4457" i="22"/>
  <c r="P4456" i="22"/>
  <c r="O4456" i="22"/>
  <c r="K4456" i="22"/>
  <c r="J4456" i="22"/>
  <c r="P4455" i="22"/>
  <c r="O4455" i="22"/>
  <c r="K4455" i="22"/>
  <c r="J4455" i="22"/>
  <c r="P4454" i="22"/>
  <c r="O4454" i="22"/>
  <c r="K4454" i="22"/>
  <c r="J4454" i="22"/>
  <c r="P4453" i="22"/>
  <c r="O4453" i="22"/>
  <c r="K4453" i="22"/>
  <c r="J4453" i="22"/>
  <c r="P4452" i="22"/>
  <c r="O4452" i="22"/>
  <c r="K4452" i="22"/>
  <c r="J4452" i="22"/>
  <c r="P4451" i="22"/>
  <c r="O4451" i="22"/>
  <c r="K4451" i="22"/>
  <c r="J4451" i="22"/>
  <c r="P4450" i="22"/>
  <c r="O4450" i="22"/>
  <c r="K4450" i="22"/>
  <c r="J4450" i="22"/>
  <c r="P4449" i="22"/>
  <c r="O4449" i="22"/>
  <c r="K4449" i="22"/>
  <c r="J4449" i="22"/>
  <c r="P4448" i="22"/>
  <c r="O4448" i="22"/>
  <c r="K4448" i="22"/>
  <c r="J4448" i="22"/>
  <c r="P4447" i="22"/>
  <c r="O4447" i="22"/>
  <c r="K4447" i="22"/>
  <c r="J4447" i="22"/>
  <c r="P4446" i="22"/>
  <c r="O4446" i="22"/>
  <c r="K4446" i="22"/>
  <c r="J4446" i="22"/>
  <c r="P4445" i="22"/>
  <c r="O4445" i="22"/>
  <c r="K4445" i="22"/>
  <c r="J4445" i="22"/>
  <c r="P4444" i="22"/>
  <c r="O4444" i="22"/>
  <c r="K4444" i="22"/>
  <c r="J4444" i="22"/>
  <c r="P4443" i="22"/>
  <c r="O4443" i="22"/>
  <c r="K4443" i="22"/>
  <c r="J4443" i="22"/>
  <c r="P4442" i="22"/>
  <c r="O4442" i="22"/>
  <c r="K4442" i="22"/>
  <c r="J4442" i="22"/>
  <c r="P4441" i="22"/>
  <c r="O4441" i="22"/>
  <c r="K4441" i="22"/>
  <c r="J4441" i="22"/>
  <c r="P4440" i="22"/>
  <c r="O4440" i="22"/>
  <c r="K4440" i="22"/>
  <c r="J4440" i="22"/>
  <c r="P4439" i="22"/>
  <c r="O4439" i="22"/>
  <c r="K4439" i="22"/>
  <c r="J4439" i="22"/>
  <c r="P4438" i="22"/>
  <c r="O4438" i="22"/>
  <c r="K4438" i="22"/>
  <c r="J4438" i="22"/>
  <c r="P4437" i="22"/>
  <c r="O4437" i="22"/>
  <c r="K4437" i="22"/>
  <c r="J4437" i="22"/>
  <c r="P4436" i="22"/>
  <c r="O4436" i="22"/>
  <c r="K4436" i="22"/>
  <c r="J4436" i="22"/>
  <c r="P4435" i="22"/>
  <c r="O4435" i="22"/>
  <c r="K4435" i="22"/>
  <c r="J4435" i="22"/>
  <c r="P4434" i="22"/>
  <c r="O4434" i="22"/>
  <c r="K4434" i="22"/>
  <c r="J4434" i="22"/>
  <c r="P4433" i="22"/>
  <c r="O4433" i="22"/>
  <c r="K4433" i="22"/>
  <c r="J4433" i="22"/>
  <c r="P4432" i="22"/>
  <c r="O4432" i="22"/>
  <c r="K4432" i="22"/>
  <c r="J4432" i="22"/>
  <c r="P4431" i="22"/>
  <c r="O4431" i="22"/>
  <c r="K4431" i="22"/>
  <c r="J4431" i="22"/>
  <c r="P4430" i="22"/>
  <c r="O4430" i="22"/>
  <c r="K4430" i="22"/>
  <c r="J4430" i="22"/>
  <c r="P4429" i="22"/>
  <c r="O4429" i="22"/>
  <c r="K4429" i="22"/>
  <c r="J4429" i="22"/>
  <c r="P4428" i="22"/>
  <c r="O4428" i="22"/>
  <c r="K4428" i="22"/>
  <c r="J4428" i="22"/>
  <c r="P4427" i="22"/>
  <c r="O4427" i="22"/>
  <c r="K4427" i="22"/>
  <c r="J4427" i="22"/>
  <c r="P4426" i="22"/>
  <c r="O4426" i="22"/>
  <c r="K4426" i="22"/>
  <c r="J4426" i="22"/>
  <c r="P4425" i="22"/>
  <c r="O4425" i="22"/>
  <c r="K4425" i="22"/>
  <c r="J4425" i="22"/>
  <c r="P4424" i="22"/>
  <c r="O4424" i="22"/>
  <c r="K4424" i="22"/>
  <c r="J4424" i="22"/>
  <c r="P4423" i="22"/>
  <c r="O4423" i="22"/>
  <c r="K4423" i="22"/>
  <c r="J4423" i="22"/>
  <c r="P4422" i="22"/>
  <c r="O4422" i="22"/>
  <c r="K4422" i="22"/>
  <c r="J4422" i="22"/>
  <c r="P4421" i="22"/>
  <c r="O4421" i="22"/>
  <c r="K4421" i="22"/>
  <c r="J4421" i="22"/>
  <c r="P4420" i="22"/>
  <c r="O4420" i="22"/>
  <c r="K4420" i="22"/>
  <c r="J4420" i="22"/>
  <c r="P4419" i="22"/>
  <c r="O4419" i="22"/>
  <c r="K4419" i="22"/>
  <c r="J4419" i="22"/>
  <c r="P4418" i="22"/>
  <c r="O4418" i="22"/>
  <c r="K4418" i="22"/>
  <c r="J4418" i="22"/>
  <c r="P4417" i="22"/>
  <c r="O4417" i="22"/>
  <c r="K4417" i="22"/>
  <c r="J4417" i="22"/>
  <c r="P4416" i="22"/>
  <c r="O4416" i="22"/>
  <c r="K4416" i="22"/>
  <c r="J4416" i="22"/>
  <c r="P4415" i="22"/>
  <c r="O4415" i="22"/>
  <c r="K4415" i="22"/>
  <c r="J4415" i="22"/>
  <c r="P4414" i="22"/>
  <c r="O4414" i="22"/>
  <c r="K4414" i="22"/>
  <c r="J4414" i="22"/>
  <c r="P4413" i="22"/>
  <c r="O4413" i="22"/>
  <c r="K4413" i="22"/>
  <c r="J4413" i="22"/>
  <c r="P4412" i="22"/>
  <c r="O4412" i="22"/>
  <c r="K4412" i="22"/>
  <c r="J4412" i="22"/>
  <c r="P4411" i="22"/>
  <c r="O4411" i="22"/>
  <c r="K4411" i="22"/>
  <c r="J4411" i="22"/>
  <c r="P4410" i="22"/>
  <c r="O4410" i="22"/>
  <c r="K4410" i="22"/>
  <c r="J4410" i="22"/>
  <c r="P4409" i="22"/>
  <c r="O4409" i="22"/>
  <c r="K4409" i="22"/>
  <c r="J4409" i="22"/>
  <c r="P4408" i="22"/>
  <c r="O4408" i="22"/>
  <c r="K4408" i="22"/>
  <c r="J4408" i="22"/>
  <c r="P4407" i="22"/>
  <c r="O4407" i="22"/>
  <c r="K4407" i="22"/>
  <c r="J4407" i="22"/>
  <c r="P4406" i="22"/>
  <c r="O4406" i="22"/>
  <c r="K4406" i="22"/>
  <c r="J4406" i="22"/>
  <c r="P4405" i="22"/>
  <c r="O4405" i="22"/>
  <c r="K4405" i="22"/>
  <c r="J4405" i="22"/>
  <c r="P4404" i="22"/>
  <c r="O4404" i="22"/>
  <c r="K4404" i="22"/>
  <c r="J4404" i="22"/>
  <c r="P4403" i="22"/>
  <c r="O4403" i="22"/>
  <c r="K4403" i="22"/>
  <c r="J4403" i="22"/>
  <c r="P4402" i="22"/>
  <c r="O4402" i="22"/>
  <c r="K4402" i="22"/>
  <c r="J4402" i="22"/>
  <c r="P4401" i="22"/>
  <c r="O4401" i="22"/>
  <c r="K4401" i="22"/>
  <c r="J4401" i="22"/>
  <c r="P4400" i="22"/>
  <c r="O4400" i="22"/>
  <c r="K4400" i="22"/>
  <c r="J4400" i="22"/>
  <c r="P4399" i="22"/>
  <c r="O4399" i="22"/>
  <c r="K4399" i="22"/>
  <c r="J4399" i="22"/>
  <c r="P4398" i="22"/>
  <c r="O4398" i="22"/>
  <c r="K4398" i="22"/>
  <c r="J4398" i="22"/>
  <c r="P4397" i="22"/>
  <c r="O4397" i="22"/>
  <c r="K4397" i="22"/>
  <c r="J4397" i="22"/>
  <c r="P4396" i="22"/>
  <c r="O4396" i="22"/>
  <c r="K4396" i="22"/>
  <c r="J4396" i="22"/>
  <c r="P4395" i="22"/>
  <c r="O4395" i="22"/>
  <c r="K4395" i="22"/>
  <c r="J4395" i="22"/>
  <c r="P4394" i="22"/>
  <c r="O4394" i="22"/>
  <c r="K4394" i="22"/>
  <c r="J4394" i="22"/>
  <c r="P4393" i="22"/>
  <c r="O4393" i="22"/>
  <c r="K4393" i="22"/>
  <c r="J4393" i="22"/>
  <c r="P4392" i="22"/>
  <c r="O4392" i="22"/>
  <c r="K4392" i="22"/>
  <c r="J4392" i="22"/>
  <c r="P4391" i="22"/>
  <c r="O4391" i="22"/>
  <c r="K4391" i="22"/>
  <c r="J4391" i="22"/>
  <c r="P4390" i="22"/>
  <c r="O4390" i="22"/>
  <c r="K4390" i="22"/>
  <c r="J4390" i="22"/>
  <c r="P4389" i="22"/>
  <c r="O4389" i="22"/>
  <c r="K4389" i="22"/>
  <c r="J4389" i="22"/>
  <c r="P4388" i="22"/>
  <c r="O4388" i="22"/>
  <c r="K4388" i="22"/>
  <c r="J4388" i="22"/>
  <c r="P4387" i="22"/>
  <c r="O4387" i="22"/>
  <c r="K4387" i="22"/>
  <c r="J4387" i="22"/>
  <c r="P4386" i="22"/>
  <c r="O4386" i="22"/>
  <c r="K4386" i="22"/>
  <c r="J4386" i="22"/>
  <c r="P4385" i="22"/>
  <c r="O4385" i="22"/>
  <c r="K4385" i="22"/>
  <c r="J4385" i="22"/>
  <c r="P4384" i="22"/>
  <c r="O4384" i="22"/>
  <c r="K4384" i="22"/>
  <c r="J4384" i="22"/>
  <c r="P4383" i="22"/>
  <c r="O4383" i="22"/>
  <c r="K4383" i="22"/>
  <c r="J4383" i="22"/>
  <c r="P4382" i="22"/>
  <c r="O4382" i="22"/>
  <c r="K4382" i="22"/>
  <c r="J4382" i="22"/>
  <c r="P4381" i="22"/>
  <c r="O4381" i="22"/>
  <c r="K4381" i="22"/>
  <c r="J4381" i="22"/>
  <c r="P4380" i="22"/>
  <c r="O4380" i="22"/>
  <c r="K4380" i="22"/>
  <c r="J4380" i="22"/>
  <c r="P4379" i="22"/>
  <c r="O4379" i="22"/>
  <c r="K4379" i="22"/>
  <c r="J4379" i="22"/>
  <c r="P4378" i="22"/>
  <c r="O4378" i="22"/>
  <c r="K4378" i="22"/>
  <c r="J4378" i="22"/>
  <c r="P4377" i="22"/>
  <c r="O4377" i="22"/>
  <c r="K4377" i="22"/>
  <c r="J4377" i="22"/>
  <c r="P4376" i="22"/>
  <c r="O4376" i="22"/>
  <c r="K4376" i="22"/>
  <c r="J4376" i="22"/>
  <c r="P4375" i="22"/>
  <c r="O4375" i="22"/>
  <c r="K4375" i="22"/>
  <c r="J4375" i="22"/>
  <c r="P4374" i="22"/>
  <c r="O4374" i="22"/>
  <c r="K4374" i="22"/>
  <c r="J4374" i="22"/>
  <c r="P4373" i="22"/>
  <c r="O4373" i="22"/>
  <c r="K4373" i="22"/>
  <c r="J4373" i="22"/>
  <c r="P4372" i="22"/>
  <c r="O4372" i="22"/>
  <c r="K4372" i="22"/>
  <c r="J4372" i="22"/>
  <c r="P4371" i="22"/>
  <c r="O4371" i="22"/>
  <c r="K4371" i="22"/>
  <c r="J4371" i="22"/>
  <c r="P4370" i="22"/>
  <c r="O4370" i="22"/>
  <c r="K4370" i="22"/>
  <c r="J4370" i="22"/>
  <c r="P4369" i="22"/>
  <c r="O4369" i="22"/>
  <c r="K4369" i="22"/>
  <c r="J4369" i="22"/>
  <c r="P4368" i="22"/>
  <c r="O4368" i="22"/>
  <c r="K4368" i="22"/>
  <c r="J4368" i="22"/>
  <c r="P4367" i="22"/>
  <c r="O4367" i="22"/>
  <c r="K4367" i="22"/>
  <c r="J4367" i="22"/>
  <c r="P4366" i="22"/>
  <c r="O4366" i="22"/>
  <c r="K4366" i="22"/>
  <c r="J4366" i="22"/>
  <c r="P4365" i="22"/>
  <c r="O4365" i="22"/>
  <c r="K4365" i="22"/>
  <c r="J4365" i="22"/>
  <c r="P4364" i="22"/>
  <c r="O4364" i="22"/>
  <c r="K4364" i="22"/>
  <c r="J4364" i="22"/>
  <c r="P4363" i="22"/>
  <c r="O4363" i="22"/>
  <c r="K4363" i="22"/>
  <c r="J4363" i="22"/>
  <c r="P4362" i="22"/>
  <c r="O4362" i="22"/>
  <c r="K4362" i="22"/>
  <c r="J4362" i="22"/>
  <c r="P4361" i="22"/>
  <c r="O4361" i="22"/>
  <c r="K4361" i="22"/>
  <c r="J4361" i="22"/>
  <c r="P4360" i="22"/>
  <c r="O4360" i="22"/>
  <c r="K4360" i="22"/>
  <c r="J4360" i="22"/>
  <c r="P4359" i="22"/>
  <c r="O4359" i="22"/>
  <c r="K4359" i="22"/>
  <c r="J4359" i="22"/>
  <c r="P4358" i="22"/>
  <c r="O4358" i="22"/>
  <c r="K4358" i="22"/>
  <c r="J4358" i="22"/>
  <c r="P4357" i="22"/>
  <c r="O4357" i="22"/>
  <c r="K4357" i="22"/>
  <c r="J4357" i="22"/>
  <c r="P4356" i="22"/>
  <c r="O4356" i="22"/>
  <c r="K4356" i="22"/>
  <c r="J4356" i="22"/>
  <c r="P4355" i="22"/>
  <c r="O4355" i="22"/>
  <c r="K4355" i="22"/>
  <c r="J4355" i="22"/>
  <c r="P4354" i="22"/>
  <c r="O4354" i="22"/>
  <c r="K4354" i="22"/>
  <c r="J4354" i="22"/>
  <c r="P4353" i="22"/>
  <c r="O4353" i="22"/>
  <c r="K4353" i="22"/>
  <c r="J4353" i="22"/>
  <c r="P4352" i="22"/>
  <c r="O4352" i="22"/>
  <c r="K4352" i="22"/>
  <c r="J4352" i="22"/>
  <c r="P4351" i="22"/>
  <c r="O4351" i="22"/>
  <c r="K4351" i="22"/>
  <c r="J4351" i="22"/>
  <c r="P4350" i="22"/>
  <c r="O4350" i="22"/>
  <c r="K4350" i="22"/>
  <c r="J4350" i="22"/>
  <c r="P4349" i="22"/>
  <c r="O4349" i="22"/>
  <c r="K4349" i="22"/>
  <c r="J4349" i="22"/>
  <c r="P4348" i="22"/>
  <c r="O4348" i="22"/>
  <c r="K4348" i="22"/>
  <c r="J4348" i="22"/>
  <c r="P4347" i="22"/>
  <c r="O4347" i="22"/>
  <c r="K4347" i="22"/>
  <c r="J4347" i="22"/>
  <c r="P4346" i="22"/>
  <c r="O4346" i="22"/>
  <c r="K4346" i="22"/>
  <c r="J4346" i="22"/>
  <c r="P4345" i="22"/>
  <c r="O4345" i="22"/>
  <c r="K4345" i="22"/>
  <c r="J4345" i="22"/>
  <c r="P4344" i="22"/>
  <c r="O4344" i="22"/>
  <c r="K4344" i="22"/>
  <c r="J4344" i="22"/>
  <c r="P4343" i="22"/>
  <c r="O4343" i="22"/>
  <c r="K4343" i="22"/>
  <c r="J4343" i="22"/>
  <c r="P4342" i="22"/>
  <c r="O4342" i="22"/>
  <c r="K4342" i="22"/>
  <c r="J4342" i="22"/>
  <c r="P4341" i="22"/>
  <c r="O4341" i="22"/>
  <c r="K4341" i="22"/>
  <c r="J4341" i="22"/>
  <c r="P4340" i="22"/>
  <c r="O4340" i="22"/>
  <c r="K4340" i="22"/>
  <c r="J4340" i="22"/>
  <c r="P4339" i="22"/>
  <c r="O4339" i="22"/>
  <c r="K4339" i="22"/>
  <c r="J4339" i="22"/>
  <c r="P4338" i="22"/>
  <c r="O4338" i="22"/>
  <c r="K4338" i="22"/>
  <c r="J4338" i="22"/>
  <c r="P4337" i="22"/>
  <c r="O4337" i="22"/>
  <c r="K4337" i="22"/>
  <c r="J4337" i="22"/>
  <c r="P4336" i="22"/>
  <c r="O4336" i="22"/>
  <c r="K4336" i="22"/>
  <c r="J4336" i="22"/>
  <c r="P4335" i="22"/>
  <c r="O4335" i="22"/>
  <c r="K4335" i="22"/>
  <c r="J4335" i="22"/>
  <c r="P4334" i="22"/>
  <c r="O4334" i="22"/>
  <c r="K4334" i="22"/>
  <c r="J4334" i="22"/>
  <c r="P4333" i="22"/>
  <c r="O4333" i="22"/>
  <c r="K4333" i="22"/>
  <c r="J4333" i="22"/>
  <c r="P4332" i="22"/>
  <c r="O4332" i="22"/>
  <c r="K4332" i="22"/>
  <c r="J4332" i="22"/>
  <c r="P4331" i="22"/>
  <c r="O4331" i="22"/>
  <c r="K4331" i="22"/>
  <c r="J4331" i="22"/>
  <c r="P4330" i="22"/>
  <c r="O4330" i="22"/>
  <c r="K4330" i="22"/>
  <c r="J4330" i="22"/>
  <c r="P4329" i="22"/>
  <c r="O4329" i="22"/>
  <c r="K4329" i="22"/>
  <c r="J4329" i="22"/>
  <c r="P4328" i="22"/>
  <c r="O4328" i="22"/>
  <c r="K4328" i="22"/>
  <c r="J4328" i="22"/>
  <c r="P4327" i="22"/>
  <c r="O4327" i="22"/>
  <c r="K4327" i="22"/>
  <c r="J4327" i="22"/>
  <c r="P4326" i="22"/>
  <c r="O4326" i="22"/>
  <c r="K4326" i="22"/>
  <c r="J4326" i="22"/>
  <c r="P4325" i="22"/>
  <c r="O4325" i="22"/>
  <c r="K4325" i="22"/>
  <c r="J4325" i="22"/>
  <c r="P4324" i="22"/>
  <c r="O4324" i="22"/>
  <c r="K4324" i="22"/>
  <c r="J4324" i="22"/>
  <c r="P4323" i="22"/>
  <c r="O4323" i="22"/>
  <c r="K4323" i="22"/>
  <c r="J4323" i="22"/>
  <c r="P4322" i="22"/>
  <c r="O4322" i="22"/>
  <c r="K4322" i="22"/>
  <c r="J4322" i="22"/>
  <c r="P4321" i="22"/>
  <c r="O4321" i="22"/>
  <c r="K4321" i="22"/>
  <c r="J4321" i="22"/>
  <c r="P4320" i="22"/>
  <c r="O4320" i="22"/>
  <c r="K4320" i="22"/>
  <c r="J4320" i="22"/>
  <c r="P4319" i="22"/>
  <c r="O4319" i="22"/>
  <c r="K4319" i="22"/>
  <c r="J4319" i="22"/>
  <c r="P4318" i="22"/>
  <c r="O4318" i="22"/>
  <c r="K4318" i="22"/>
  <c r="J4318" i="22"/>
  <c r="P4317" i="22"/>
  <c r="O4317" i="22"/>
  <c r="K4317" i="22"/>
  <c r="J4317" i="22"/>
  <c r="P4316" i="22"/>
  <c r="O4316" i="22"/>
  <c r="K4316" i="22"/>
  <c r="J4316" i="22"/>
  <c r="P4315" i="22"/>
  <c r="O4315" i="22"/>
  <c r="K4315" i="22"/>
  <c r="J4315" i="22"/>
  <c r="P4314" i="22"/>
  <c r="O4314" i="22"/>
  <c r="K4314" i="22"/>
  <c r="J4314" i="22"/>
  <c r="P4313" i="22"/>
  <c r="O4313" i="22"/>
  <c r="K4313" i="22"/>
  <c r="J4313" i="22"/>
  <c r="P4312" i="22"/>
  <c r="O4312" i="22"/>
  <c r="K4312" i="22"/>
  <c r="J4312" i="22"/>
  <c r="P4311" i="22"/>
  <c r="O4311" i="22"/>
  <c r="K4311" i="22"/>
  <c r="J4311" i="22"/>
  <c r="P4310" i="22"/>
  <c r="O4310" i="22"/>
  <c r="K4310" i="22"/>
  <c r="J4310" i="22"/>
  <c r="P4309" i="22"/>
  <c r="O4309" i="22"/>
  <c r="K4309" i="22"/>
  <c r="J4309" i="22"/>
  <c r="P4308" i="22"/>
  <c r="O4308" i="22"/>
  <c r="K4308" i="22"/>
  <c r="J4308" i="22"/>
  <c r="P4307" i="22"/>
  <c r="O4307" i="22"/>
  <c r="K4307" i="22"/>
  <c r="J4307" i="22"/>
  <c r="P4306" i="22"/>
  <c r="O4306" i="22"/>
  <c r="K4306" i="22"/>
  <c r="J4306" i="22"/>
  <c r="P4305" i="22"/>
  <c r="O4305" i="22"/>
  <c r="K4305" i="22"/>
  <c r="J4305" i="22"/>
  <c r="P4304" i="22"/>
  <c r="O4304" i="22"/>
  <c r="K4304" i="22"/>
  <c r="J4304" i="22"/>
  <c r="P4303" i="22"/>
  <c r="O4303" i="22"/>
  <c r="K4303" i="22"/>
  <c r="J4303" i="22"/>
  <c r="P4302" i="22"/>
  <c r="O4302" i="22"/>
  <c r="K4302" i="22"/>
  <c r="J4302" i="22"/>
  <c r="P4301" i="22"/>
  <c r="O4301" i="22"/>
  <c r="K4301" i="22"/>
  <c r="J4301" i="22"/>
  <c r="P4300" i="22"/>
  <c r="O4300" i="22"/>
  <c r="K4300" i="22"/>
  <c r="J4300" i="22"/>
  <c r="P4299" i="22"/>
  <c r="O4299" i="22"/>
  <c r="K4299" i="22"/>
  <c r="J4299" i="22"/>
  <c r="P4298" i="22"/>
  <c r="O4298" i="22"/>
  <c r="K4298" i="22"/>
  <c r="J4298" i="22"/>
  <c r="P4297" i="22"/>
  <c r="O4297" i="22"/>
  <c r="K4297" i="22"/>
  <c r="J4297" i="22"/>
  <c r="P4296" i="22"/>
  <c r="O4296" i="22"/>
  <c r="K4296" i="22"/>
  <c r="J4296" i="22"/>
  <c r="P4295" i="22"/>
  <c r="O4295" i="22"/>
  <c r="K4295" i="22"/>
  <c r="J4295" i="22"/>
  <c r="P4294" i="22"/>
  <c r="O4294" i="22"/>
  <c r="K4294" i="22"/>
  <c r="J4294" i="22"/>
  <c r="P4293" i="22"/>
  <c r="O4293" i="22"/>
  <c r="K4293" i="22"/>
  <c r="J4293" i="22"/>
  <c r="P4292" i="22"/>
  <c r="O4292" i="22"/>
  <c r="K4292" i="22"/>
  <c r="J4292" i="22"/>
  <c r="P4291" i="22"/>
  <c r="O4291" i="22"/>
  <c r="K4291" i="22"/>
  <c r="J4291" i="22"/>
  <c r="P4290" i="22"/>
  <c r="O4290" i="22"/>
  <c r="K4290" i="22"/>
  <c r="J4290" i="22"/>
  <c r="P4289" i="22"/>
  <c r="O4289" i="22"/>
  <c r="K4289" i="22"/>
  <c r="J4289" i="22"/>
  <c r="P4288" i="22"/>
  <c r="O4288" i="22"/>
  <c r="K4288" i="22"/>
  <c r="J4288" i="22"/>
  <c r="P4287" i="22"/>
  <c r="O4287" i="22"/>
  <c r="K4287" i="22"/>
  <c r="J4287" i="22"/>
  <c r="P4286" i="22"/>
  <c r="O4286" i="22"/>
  <c r="K4286" i="22"/>
  <c r="J4286" i="22"/>
  <c r="P4285" i="22"/>
  <c r="O4285" i="22"/>
  <c r="K4285" i="22"/>
  <c r="J4285" i="22"/>
  <c r="P4284" i="22"/>
  <c r="O4284" i="22"/>
  <c r="K4284" i="22"/>
  <c r="J4284" i="22"/>
  <c r="P4283" i="22"/>
  <c r="O4283" i="22"/>
  <c r="K4283" i="22"/>
  <c r="J4283" i="22"/>
  <c r="P4282" i="22"/>
  <c r="O4282" i="22"/>
  <c r="K4282" i="22"/>
  <c r="J4282" i="22"/>
  <c r="P4281" i="22"/>
  <c r="O4281" i="22"/>
  <c r="K4281" i="22"/>
  <c r="J4281" i="22"/>
  <c r="P4280" i="22"/>
  <c r="O4280" i="22"/>
  <c r="K4280" i="22"/>
  <c r="J4280" i="22"/>
  <c r="P4279" i="22"/>
  <c r="O4279" i="22"/>
  <c r="K4279" i="22"/>
  <c r="J4279" i="22"/>
  <c r="P4278" i="22"/>
  <c r="O4278" i="22"/>
  <c r="K4278" i="22"/>
  <c r="J4278" i="22"/>
  <c r="P4277" i="22"/>
  <c r="O4277" i="22"/>
  <c r="K4277" i="22"/>
  <c r="J4277" i="22"/>
  <c r="P4276" i="22"/>
  <c r="O4276" i="22"/>
  <c r="K4276" i="22"/>
  <c r="J4276" i="22"/>
  <c r="P4275" i="22"/>
  <c r="O4275" i="22"/>
  <c r="K4275" i="22"/>
  <c r="J4275" i="22"/>
  <c r="P4274" i="22"/>
  <c r="O4274" i="22"/>
  <c r="K4274" i="22"/>
  <c r="J4274" i="22"/>
  <c r="P4273" i="22"/>
  <c r="O4273" i="22"/>
  <c r="K4273" i="22"/>
  <c r="J4273" i="22"/>
  <c r="P4272" i="22"/>
  <c r="O4272" i="22"/>
  <c r="K4272" i="22"/>
  <c r="J4272" i="22"/>
  <c r="P4271" i="22"/>
  <c r="O4271" i="22"/>
  <c r="K4271" i="22"/>
  <c r="J4271" i="22"/>
  <c r="P4270" i="22"/>
  <c r="O4270" i="22"/>
  <c r="K4270" i="22"/>
  <c r="J4270" i="22"/>
  <c r="P4269" i="22"/>
  <c r="O4269" i="22"/>
  <c r="K4269" i="22"/>
  <c r="J4269" i="22"/>
  <c r="P4268" i="22"/>
  <c r="O4268" i="22"/>
  <c r="K4268" i="22"/>
  <c r="J4268" i="22"/>
  <c r="P4267" i="22"/>
  <c r="O4267" i="22"/>
  <c r="K4267" i="22"/>
  <c r="J4267" i="22"/>
  <c r="P4266" i="22"/>
  <c r="O4266" i="22"/>
  <c r="K4266" i="22"/>
  <c r="J4266" i="22"/>
  <c r="P4265" i="22"/>
  <c r="O4265" i="22"/>
  <c r="K4265" i="22"/>
  <c r="J4265" i="22"/>
  <c r="P4264" i="22"/>
  <c r="O4264" i="22"/>
  <c r="K4264" i="22"/>
  <c r="J4264" i="22"/>
  <c r="P4263" i="22"/>
  <c r="O4263" i="22"/>
  <c r="K4263" i="22"/>
  <c r="J4263" i="22"/>
  <c r="P4262" i="22"/>
  <c r="O4262" i="22"/>
  <c r="K4262" i="22"/>
  <c r="J4262" i="22"/>
  <c r="P4261" i="22"/>
  <c r="O4261" i="22"/>
  <c r="K4261" i="22"/>
  <c r="J4261" i="22"/>
  <c r="P4260" i="22"/>
  <c r="O4260" i="22"/>
  <c r="K4260" i="22"/>
  <c r="J4260" i="22"/>
  <c r="P4259" i="22"/>
  <c r="O4259" i="22"/>
  <c r="K4259" i="22"/>
  <c r="J4259" i="22"/>
  <c r="P4258" i="22"/>
  <c r="O4258" i="22"/>
  <c r="K4258" i="22"/>
  <c r="J4258" i="22"/>
  <c r="P4257" i="22"/>
  <c r="O4257" i="22"/>
  <c r="K4257" i="22"/>
  <c r="J4257" i="22"/>
  <c r="P4256" i="22"/>
  <c r="O4256" i="22"/>
  <c r="K4256" i="22"/>
  <c r="J4256" i="22"/>
  <c r="P4255" i="22"/>
  <c r="O4255" i="22"/>
  <c r="K4255" i="22"/>
  <c r="J4255" i="22"/>
  <c r="P4254" i="22"/>
  <c r="O4254" i="22"/>
  <c r="K4254" i="22"/>
  <c r="J4254" i="22"/>
  <c r="P4253" i="22"/>
  <c r="O4253" i="22"/>
  <c r="K4253" i="22"/>
  <c r="J4253" i="22"/>
  <c r="P4252" i="22"/>
  <c r="O4252" i="22"/>
  <c r="K4252" i="22"/>
  <c r="J4252" i="22"/>
  <c r="P4251" i="22"/>
  <c r="O4251" i="22"/>
  <c r="K4251" i="22"/>
  <c r="J4251" i="22"/>
  <c r="P4250" i="22"/>
  <c r="O4250" i="22"/>
  <c r="K4250" i="22"/>
  <c r="J4250" i="22"/>
  <c r="P4249" i="22"/>
  <c r="O4249" i="22"/>
  <c r="K4249" i="22"/>
  <c r="J4249" i="22"/>
  <c r="P4248" i="22"/>
  <c r="O4248" i="22"/>
  <c r="K4248" i="22"/>
  <c r="J4248" i="22"/>
  <c r="P4247" i="22"/>
  <c r="O4247" i="22"/>
  <c r="K4247" i="22"/>
  <c r="J4247" i="22"/>
  <c r="P4246" i="22"/>
  <c r="O4246" i="22"/>
  <c r="K4246" i="22"/>
  <c r="J4246" i="22"/>
  <c r="P4245" i="22"/>
  <c r="O4245" i="22"/>
  <c r="K4245" i="22"/>
  <c r="J4245" i="22"/>
  <c r="P4244" i="22"/>
  <c r="O4244" i="22"/>
  <c r="K4244" i="22"/>
  <c r="J4244" i="22"/>
  <c r="P4243" i="22"/>
  <c r="O4243" i="22"/>
  <c r="K4243" i="22"/>
  <c r="J4243" i="22"/>
  <c r="P4242" i="22"/>
  <c r="O4242" i="22"/>
  <c r="K4242" i="22"/>
  <c r="J4242" i="22"/>
  <c r="P4241" i="22"/>
  <c r="O4241" i="22"/>
  <c r="K4241" i="22"/>
  <c r="J4241" i="22"/>
  <c r="P4240" i="22"/>
  <c r="O4240" i="22"/>
  <c r="K4240" i="22"/>
  <c r="J4240" i="22"/>
  <c r="P4239" i="22"/>
  <c r="O4239" i="22"/>
  <c r="K4239" i="22"/>
  <c r="J4239" i="22"/>
  <c r="P4238" i="22"/>
  <c r="O4238" i="22"/>
  <c r="K4238" i="22"/>
  <c r="J4238" i="22"/>
  <c r="P4237" i="22"/>
  <c r="O4237" i="22"/>
  <c r="K4237" i="22"/>
  <c r="J4237" i="22"/>
  <c r="P4236" i="22"/>
  <c r="O4236" i="22"/>
  <c r="K4236" i="22"/>
  <c r="J4236" i="22"/>
  <c r="P4235" i="22"/>
  <c r="O4235" i="22"/>
  <c r="K4235" i="22"/>
  <c r="J4235" i="22"/>
  <c r="P4234" i="22"/>
  <c r="O4234" i="22"/>
  <c r="K4234" i="22"/>
  <c r="J4234" i="22"/>
  <c r="P4233" i="22"/>
  <c r="O4233" i="22"/>
  <c r="K4233" i="22"/>
  <c r="J4233" i="22"/>
  <c r="P4232" i="22"/>
  <c r="O4232" i="22"/>
  <c r="K4232" i="22"/>
  <c r="J4232" i="22"/>
  <c r="P4231" i="22"/>
  <c r="O4231" i="22"/>
  <c r="K4231" i="22"/>
  <c r="J4231" i="22"/>
  <c r="P4230" i="22"/>
  <c r="O4230" i="22"/>
  <c r="K4230" i="22"/>
  <c r="J4230" i="22"/>
  <c r="P4229" i="22"/>
  <c r="O4229" i="22"/>
  <c r="K4229" i="22"/>
  <c r="J4229" i="22"/>
  <c r="P4228" i="22"/>
  <c r="O4228" i="22"/>
  <c r="K4228" i="22"/>
  <c r="J4228" i="22"/>
  <c r="P4227" i="22"/>
  <c r="O4227" i="22"/>
  <c r="K4227" i="22"/>
  <c r="J4227" i="22"/>
  <c r="P4226" i="22"/>
  <c r="O4226" i="22"/>
  <c r="K4226" i="22"/>
  <c r="J4226" i="22"/>
  <c r="P4225" i="22"/>
  <c r="O4225" i="22"/>
  <c r="K4225" i="22"/>
  <c r="J4225" i="22"/>
  <c r="P4224" i="22"/>
  <c r="O4224" i="22"/>
  <c r="K4224" i="22"/>
  <c r="J4224" i="22"/>
  <c r="P4223" i="22"/>
  <c r="O4223" i="22"/>
  <c r="K4223" i="22"/>
  <c r="J4223" i="22"/>
  <c r="P4222" i="22"/>
  <c r="O4222" i="22"/>
  <c r="K4222" i="22"/>
  <c r="J4222" i="22"/>
  <c r="P4221" i="22"/>
  <c r="O4221" i="22"/>
  <c r="K4221" i="22"/>
  <c r="J4221" i="22"/>
  <c r="P4220" i="22"/>
  <c r="O4220" i="22"/>
  <c r="K4220" i="22"/>
  <c r="J4220" i="22"/>
  <c r="P4219" i="22"/>
  <c r="O4219" i="22"/>
  <c r="K4219" i="22"/>
  <c r="J4219" i="22"/>
  <c r="P4218" i="22"/>
  <c r="O4218" i="22"/>
  <c r="K4218" i="22"/>
  <c r="J4218" i="22"/>
  <c r="P4217" i="22"/>
  <c r="O4217" i="22"/>
  <c r="K4217" i="22"/>
  <c r="J4217" i="22"/>
  <c r="P4216" i="22"/>
  <c r="O4216" i="22"/>
  <c r="K4216" i="22"/>
  <c r="J4216" i="22"/>
  <c r="P4215" i="22"/>
  <c r="O4215" i="22"/>
  <c r="K4215" i="22"/>
  <c r="J4215" i="22"/>
  <c r="P4214" i="22"/>
  <c r="O4214" i="22"/>
  <c r="K4214" i="22"/>
  <c r="J4214" i="22"/>
  <c r="P4213" i="22"/>
  <c r="O4213" i="22"/>
  <c r="K4213" i="22"/>
  <c r="J4213" i="22"/>
  <c r="P4212" i="22"/>
  <c r="O4212" i="22"/>
  <c r="K4212" i="22"/>
  <c r="J4212" i="22"/>
  <c r="P4211" i="22"/>
  <c r="O4211" i="22"/>
  <c r="K4211" i="22"/>
  <c r="J4211" i="22"/>
  <c r="P4210" i="22"/>
  <c r="O4210" i="22"/>
  <c r="K4210" i="22"/>
  <c r="J4210" i="22"/>
  <c r="P4209" i="22"/>
  <c r="O4209" i="22"/>
  <c r="K4209" i="22"/>
  <c r="J4209" i="22"/>
  <c r="P4208" i="22"/>
  <c r="O4208" i="22"/>
  <c r="K4208" i="22"/>
  <c r="J4208" i="22"/>
  <c r="P4207" i="22"/>
  <c r="O4207" i="22"/>
  <c r="K4207" i="22"/>
  <c r="J4207" i="22"/>
  <c r="P4206" i="22"/>
  <c r="O4206" i="22"/>
  <c r="K4206" i="22"/>
  <c r="J4206" i="22"/>
  <c r="P4205" i="22"/>
  <c r="O4205" i="22"/>
  <c r="K4205" i="22"/>
  <c r="J4205" i="22"/>
  <c r="P4204" i="22"/>
  <c r="O4204" i="22"/>
  <c r="K4204" i="22"/>
  <c r="J4204" i="22"/>
  <c r="P4203" i="22"/>
  <c r="O4203" i="22"/>
  <c r="K4203" i="22"/>
  <c r="J4203" i="22"/>
  <c r="P4202" i="22"/>
  <c r="O4202" i="22"/>
  <c r="K4202" i="22"/>
  <c r="J4202" i="22"/>
  <c r="P4201" i="22"/>
  <c r="O4201" i="22"/>
  <c r="K4201" i="22"/>
  <c r="J4201" i="22"/>
  <c r="P4200" i="22"/>
  <c r="O4200" i="22"/>
  <c r="K4200" i="22"/>
  <c r="J4200" i="22"/>
  <c r="P4199" i="22"/>
  <c r="O4199" i="22"/>
  <c r="K4199" i="22"/>
  <c r="J4199" i="22"/>
  <c r="P4198" i="22"/>
  <c r="O4198" i="22"/>
  <c r="K4198" i="22"/>
  <c r="J4198" i="22"/>
  <c r="P4197" i="22"/>
  <c r="O4197" i="22"/>
  <c r="K4197" i="22"/>
  <c r="J4197" i="22"/>
  <c r="P4196" i="22"/>
  <c r="O4196" i="22"/>
  <c r="K4196" i="22"/>
  <c r="J4196" i="22"/>
  <c r="P4195" i="22"/>
  <c r="O4195" i="22"/>
  <c r="K4195" i="22"/>
  <c r="J4195" i="22"/>
  <c r="P4194" i="22"/>
  <c r="O4194" i="22"/>
  <c r="K4194" i="22"/>
  <c r="J4194" i="22"/>
  <c r="P4193" i="22"/>
  <c r="O4193" i="22"/>
  <c r="K4193" i="22"/>
  <c r="J4193" i="22"/>
  <c r="P4192" i="22"/>
  <c r="O4192" i="22"/>
  <c r="K4192" i="22"/>
  <c r="J4192" i="22"/>
  <c r="P4191" i="22"/>
  <c r="O4191" i="22"/>
  <c r="K4191" i="22"/>
  <c r="J4191" i="22"/>
  <c r="P4190" i="22"/>
  <c r="O4190" i="22"/>
  <c r="K4190" i="22"/>
  <c r="J4190" i="22"/>
  <c r="P4189" i="22"/>
  <c r="O4189" i="22"/>
  <c r="K4189" i="22"/>
  <c r="J4189" i="22"/>
  <c r="P4188" i="22"/>
  <c r="O4188" i="22"/>
  <c r="K4188" i="22"/>
  <c r="J4188" i="22"/>
  <c r="P4187" i="22"/>
  <c r="O4187" i="22"/>
  <c r="K4187" i="22"/>
  <c r="J4187" i="22"/>
  <c r="P4186" i="22"/>
  <c r="O4186" i="22"/>
  <c r="K4186" i="22"/>
  <c r="J4186" i="22"/>
  <c r="P4185" i="22"/>
  <c r="O4185" i="22"/>
  <c r="K4185" i="22"/>
  <c r="J4185" i="22"/>
  <c r="P4184" i="22"/>
  <c r="O4184" i="22"/>
  <c r="K4184" i="22"/>
  <c r="J4184" i="22"/>
  <c r="P4183" i="22"/>
  <c r="O4183" i="22"/>
  <c r="K4183" i="22"/>
  <c r="J4183" i="22"/>
  <c r="P4182" i="22"/>
  <c r="O4182" i="22"/>
  <c r="K4182" i="22"/>
  <c r="J4182" i="22"/>
  <c r="P4181" i="22"/>
  <c r="O4181" i="22"/>
  <c r="K4181" i="22"/>
  <c r="J4181" i="22"/>
  <c r="P4180" i="22"/>
  <c r="O4180" i="22"/>
  <c r="K4180" i="22"/>
  <c r="J4180" i="22"/>
  <c r="P4179" i="22"/>
  <c r="O4179" i="22"/>
  <c r="K4179" i="22"/>
  <c r="J4179" i="22"/>
  <c r="P4178" i="22"/>
  <c r="O4178" i="22"/>
  <c r="K4178" i="22"/>
  <c r="J4178" i="22"/>
  <c r="P4177" i="22"/>
  <c r="O4177" i="22"/>
  <c r="K4177" i="22"/>
  <c r="J4177" i="22"/>
  <c r="P4176" i="22"/>
  <c r="O4176" i="22"/>
  <c r="K4176" i="22"/>
  <c r="J4176" i="22"/>
  <c r="P4175" i="22"/>
  <c r="O4175" i="22"/>
  <c r="K4175" i="22"/>
  <c r="J4175" i="22"/>
  <c r="P4174" i="22"/>
  <c r="O4174" i="22"/>
  <c r="K4174" i="22"/>
  <c r="J4174" i="22"/>
  <c r="P4173" i="22"/>
  <c r="O4173" i="22"/>
  <c r="K4173" i="22"/>
  <c r="J4173" i="22"/>
  <c r="P4172" i="22"/>
  <c r="O4172" i="22"/>
  <c r="K4172" i="22"/>
  <c r="J4172" i="22"/>
  <c r="P4171" i="22"/>
  <c r="O4171" i="22"/>
  <c r="K4171" i="22"/>
  <c r="J4171" i="22"/>
  <c r="P4170" i="22"/>
  <c r="O4170" i="22"/>
  <c r="K4170" i="22"/>
  <c r="J4170" i="22"/>
  <c r="P4169" i="22"/>
  <c r="O4169" i="22"/>
  <c r="K4169" i="22"/>
  <c r="J4169" i="22"/>
  <c r="P4168" i="22"/>
  <c r="O4168" i="22"/>
  <c r="K4168" i="22"/>
  <c r="J4168" i="22"/>
  <c r="P4167" i="22"/>
  <c r="O4167" i="22"/>
  <c r="K4167" i="22"/>
  <c r="J4167" i="22"/>
  <c r="P4166" i="22"/>
  <c r="O4166" i="22"/>
  <c r="K4166" i="22"/>
  <c r="J4166" i="22"/>
  <c r="P4165" i="22"/>
  <c r="O4165" i="22"/>
  <c r="K4165" i="22"/>
  <c r="J4165" i="22"/>
  <c r="P4164" i="22"/>
  <c r="O4164" i="22"/>
  <c r="K4164" i="22"/>
  <c r="J4164" i="22"/>
  <c r="P4163" i="22"/>
  <c r="O4163" i="22"/>
  <c r="K4163" i="22"/>
  <c r="J4163" i="22"/>
  <c r="P4162" i="22"/>
  <c r="O4162" i="22"/>
  <c r="K4162" i="22"/>
  <c r="J4162" i="22"/>
  <c r="P4161" i="22"/>
  <c r="O4161" i="22"/>
  <c r="K4161" i="22"/>
  <c r="J4161" i="22"/>
  <c r="P4160" i="22"/>
  <c r="O4160" i="22"/>
  <c r="K4160" i="22"/>
  <c r="J4160" i="22"/>
  <c r="P4159" i="22"/>
  <c r="O4159" i="22"/>
  <c r="K4159" i="22"/>
  <c r="J4159" i="22"/>
  <c r="P4158" i="22"/>
  <c r="O4158" i="22"/>
  <c r="K4158" i="22"/>
  <c r="J4158" i="22"/>
  <c r="P4157" i="22"/>
  <c r="O4157" i="22"/>
  <c r="K4157" i="22"/>
  <c r="J4157" i="22"/>
  <c r="P4156" i="22"/>
  <c r="O4156" i="22"/>
  <c r="K4156" i="22"/>
  <c r="J4156" i="22"/>
  <c r="P4155" i="22"/>
  <c r="O4155" i="22"/>
  <c r="K4155" i="22"/>
  <c r="J4155" i="22"/>
  <c r="P4154" i="22"/>
  <c r="O4154" i="22"/>
  <c r="K4154" i="22"/>
  <c r="J4154" i="22"/>
  <c r="P4153" i="22"/>
  <c r="O4153" i="22"/>
  <c r="K4153" i="22"/>
  <c r="J4153" i="22"/>
  <c r="P4152" i="22"/>
  <c r="O4152" i="22"/>
  <c r="K4152" i="22"/>
  <c r="J4152" i="22"/>
  <c r="P4151" i="22"/>
  <c r="O4151" i="22"/>
  <c r="K4151" i="22"/>
  <c r="J4151" i="22"/>
  <c r="P4150" i="22"/>
  <c r="O4150" i="22"/>
  <c r="K4150" i="22"/>
  <c r="J4150" i="22"/>
  <c r="P4149" i="22"/>
  <c r="O4149" i="22"/>
  <c r="K4149" i="22"/>
  <c r="J4149" i="22"/>
  <c r="P4148" i="22"/>
  <c r="O4148" i="22"/>
  <c r="K4148" i="22"/>
  <c r="J4148" i="22"/>
  <c r="P4147" i="22"/>
  <c r="O4147" i="22"/>
  <c r="K4147" i="22"/>
  <c r="J4147" i="22"/>
  <c r="P4146" i="22"/>
  <c r="O4146" i="22"/>
  <c r="K4146" i="22"/>
  <c r="J4146" i="22"/>
  <c r="P4145" i="22"/>
  <c r="O4145" i="22"/>
  <c r="K4145" i="22"/>
  <c r="J4145" i="22"/>
  <c r="P4144" i="22"/>
  <c r="O4144" i="22"/>
  <c r="K4144" i="22"/>
  <c r="J4144" i="22"/>
  <c r="P4143" i="22"/>
  <c r="O4143" i="22"/>
  <c r="K4143" i="22"/>
  <c r="J4143" i="22"/>
  <c r="P4142" i="22"/>
  <c r="O4142" i="22"/>
  <c r="K4142" i="22"/>
  <c r="J4142" i="22"/>
  <c r="P4141" i="22"/>
  <c r="O4141" i="22"/>
  <c r="K4141" i="22"/>
  <c r="J4141" i="22"/>
  <c r="P4140" i="22"/>
  <c r="O4140" i="22"/>
  <c r="K4140" i="22"/>
  <c r="J4140" i="22"/>
  <c r="P4139" i="22"/>
  <c r="O4139" i="22"/>
  <c r="K4139" i="22"/>
  <c r="J4139" i="22"/>
  <c r="P4138" i="22"/>
  <c r="O4138" i="22"/>
  <c r="K4138" i="22"/>
  <c r="J4138" i="22"/>
  <c r="P4137" i="22"/>
  <c r="O4137" i="22"/>
  <c r="K4137" i="22"/>
  <c r="J4137" i="22"/>
  <c r="P4136" i="22"/>
  <c r="O4136" i="22"/>
  <c r="K4136" i="22"/>
  <c r="J4136" i="22"/>
  <c r="P4135" i="22"/>
  <c r="O4135" i="22"/>
  <c r="K4135" i="22"/>
  <c r="J4135" i="22"/>
  <c r="P4134" i="22"/>
  <c r="O4134" i="22"/>
  <c r="K4134" i="22"/>
  <c r="J4134" i="22"/>
  <c r="P4133" i="22"/>
  <c r="O4133" i="22"/>
  <c r="K4133" i="22"/>
  <c r="J4133" i="22"/>
  <c r="P4132" i="22"/>
  <c r="O4132" i="22"/>
  <c r="K4132" i="22"/>
  <c r="J4132" i="22"/>
  <c r="P4131" i="22"/>
  <c r="O4131" i="22"/>
  <c r="K4131" i="22"/>
  <c r="J4131" i="22"/>
  <c r="P4130" i="22"/>
  <c r="O4130" i="22"/>
  <c r="K4130" i="22"/>
  <c r="J4130" i="22"/>
  <c r="P4129" i="22"/>
  <c r="O4129" i="22"/>
  <c r="K4129" i="22"/>
  <c r="J4129" i="22"/>
  <c r="P4128" i="22"/>
  <c r="O4128" i="22"/>
  <c r="K4128" i="22"/>
  <c r="J4128" i="22"/>
  <c r="P4127" i="22"/>
  <c r="O4127" i="22"/>
  <c r="K4127" i="22"/>
  <c r="J4127" i="22"/>
  <c r="P4126" i="22"/>
  <c r="O4126" i="22"/>
  <c r="K4126" i="22"/>
  <c r="J4126" i="22"/>
  <c r="P4125" i="22"/>
  <c r="O4125" i="22"/>
  <c r="K4125" i="22"/>
  <c r="J4125" i="22"/>
  <c r="P4124" i="22"/>
  <c r="O4124" i="22"/>
  <c r="K4124" i="22"/>
  <c r="J4124" i="22"/>
  <c r="P4123" i="22"/>
  <c r="O4123" i="22"/>
  <c r="K4123" i="22"/>
  <c r="J4123" i="22"/>
  <c r="P4122" i="22"/>
  <c r="O4122" i="22"/>
  <c r="K4122" i="22"/>
  <c r="J4122" i="22"/>
  <c r="P4121" i="22"/>
  <c r="O4121" i="22"/>
  <c r="K4121" i="22"/>
  <c r="J4121" i="22"/>
  <c r="P4120" i="22"/>
  <c r="O4120" i="22"/>
  <c r="K4120" i="22"/>
  <c r="J4120" i="22"/>
  <c r="P4119" i="22"/>
  <c r="O4119" i="22"/>
  <c r="K4119" i="22"/>
  <c r="J4119" i="22"/>
  <c r="P4118" i="22"/>
  <c r="O4118" i="22"/>
  <c r="K4118" i="22"/>
  <c r="J4118" i="22"/>
  <c r="P4117" i="22"/>
  <c r="O4117" i="22"/>
  <c r="K4117" i="22"/>
  <c r="J4117" i="22"/>
  <c r="P4116" i="22"/>
  <c r="O4116" i="22"/>
  <c r="K4116" i="22"/>
  <c r="J4116" i="22"/>
  <c r="P4115" i="22"/>
  <c r="O4115" i="22"/>
  <c r="K4115" i="22"/>
  <c r="J4115" i="22"/>
  <c r="P4114" i="22"/>
  <c r="O4114" i="22"/>
  <c r="K4114" i="22"/>
  <c r="J4114" i="22"/>
  <c r="P4113" i="22"/>
  <c r="O4113" i="22"/>
  <c r="K4113" i="22"/>
  <c r="J4113" i="22"/>
  <c r="P4112" i="22"/>
  <c r="O4112" i="22"/>
  <c r="K4112" i="22"/>
  <c r="J4112" i="22"/>
  <c r="P4111" i="22"/>
  <c r="O4111" i="22"/>
  <c r="K4111" i="22"/>
  <c r="J4111" i="22"/>
  <c r="P4110" i="22"/>
  <c r="O4110" i="22"/>
  <c r="K4110" i="22"/>
  <c r="J4110" i="22"/>
  <c r="P4109" i="22"/>
  <c r="O4109" i="22"/>
  <c r="K4109" i="22"/>
  <c r="J4109" i="22"/>
  <c r="P4108" i="22"/>
  <c r="O4108" i="22"/>
  <c r="K4108" i="22"/>
  <c r="J4108" i="22"/>
  <c r="P4107" i="22"/>
  <c r="O4107" i="22"/>
  <c r="K4107" i="22"/>
  <c r="J4107" i="22"/>
  <c r="P4106" i="22"/>
  <c r="O4106" i="22"/>
  <c r="K4106" i="22"/>
  <c r="J4106" i="22"/>
  <c r="P4105" i="22"/>
  <c r="O4105" i="22"/>
  <c r="K4105" i="22"/>
  <c r="J4105" i="22"/>
  <c r="P4104" i="22"/>
  <c r="O4104" i="22"/>
  <c r="K4104" i="22"/>
  <c r="J4104" i="22"/>
  <c r="P4103" i="22"/>
  <c r="O4103" i="22"/>
  <c r="K4103" i="22"/>
  <c r="J4103" i="22"/>
  <c r="P4102" i="22"/>
  <c r="O4102" i="22"/>
  <c r="K4102" i="22"/>
  <c r="J4102" i="22"/>
  <c r="P4101" i="22"/>
  <c r="O4101" i="22"/>
  <c r="K4101" i="22"/>
  <c r="J4101" i="22"/>
  <c r="P4100" i="22"/>
  <c r="O4100" i="22"/>
  <c r="K4100" i="22"/>
  <c r="J4100" i="22"/>
  <c r="P4099" i="22"/>
  <c r="O4099" i="22"/>
  <c r="K4099" i="22"/>
  <c r="J4099" i="22"/>
  <c r="P4098" i="22"/>
  <c r="O4098" i="22"/>
  <c r="K4098" i="22"/>
  <c r="J4098" i="22"/>
  <c r="P4097" i="22"/>
  <c r="O4097" i="22"/>
  <c r="K4097" i="22"/>
  <c r="J4097" i="22"/>
  <c r="P4096" i="22"/>
  <c r="O4096" i="22"/>
  <c r="K4096" i="22"/>
  <c r="J4096" i="22"/>
  <c r="P4095" i="22"/>
  <c r="O4095" i="22"/>
  <c r="K4095" i="22"/>
  <c r="J4095" i="22"/>
  <c r="P4094" i="22"/>
  <c r="O4094" i="22"/>
  <c r="K4094" i="22"/>
  <c r="J4094" i="22"/>
  <c r="P4093" i="22"/>
  <c r="O4093" i="22"/>
  <c r="K4093" i="22"/>
  <c r="J4093" i="22"/>
  <c r="P4092" i="22"/>
  <c r="O4092" i="22"/>
  <c r="K4092" i="22"/>
  <c r="J4092" i="22"/>
  <c r="P4091" i="22"/>
  <c r="O4091" i="22"/>
  <c r="K4091" i="22"/>
  <c r="J4091" i="22"/>
  <c r="P4090" i="22"/>
  <c r="O4090" i="22"/>
  <c r="K4090" i="22"/>
  <c r="J4090" i="22"/>
  <c r="P4089" i="22"/>
  <c r="O4089" i="22"/>
  <c r="K4089" i="22"/>
  <c r="J4089" i="22"/>
  <c r="P4088" i="22"/>
  <c r="O4088" i="22"/>
  <c r="K4088" i="22"/>
  <c r="J4088" i="22"/>
  <c r="P4087" i="22"/>
  <c r="O4087" i="22"/>
  <c r="K4087" i="22"/>
  <c r="J4087" i="22"/>
  <c r="P4086" i="22"/>
  <c r="O4086" i="22"/>
  <c r="K4086" i="22"/>
  <c r="J4086" i="22"/>
  <c r="P4085" i="22"/>
  <c r="O4085" i="22"/>
  <c r="K4085" i="22"/>
  <c r="J4085" i="22"/>
  <c r="P4084" i="22"/>
  <c r="O4084" i="22"/>
  <c r="K4084" i="22"/>
  <c r="J4084" i="22"/>
  <c r="P4083" i="22"/>
  <c r="O4083" i="22"/>
  <c r="K4083" i="22"/>
  <c r="J4083" i="22"/>
  <c r="P4082" i="22"/>
  <c r="O4082" i="22"/>
  <c r="K4082" i="22"/>
  <c r="J4082" i="22"/>
  <c r="P4081" i="22"/>
  <c r="O4081" i="22"/>
  <c r="K4081" i="22"/>
  <c r="J4081" i="22"/>
  <c r="P4080" i="22"/>
  <c r="O4080" i="22"/>
  <c r="K4080" i="22"/>
  <c r="J4080" i="22"/>
  <c r="P4079" i="22"/>
  <c r="O4079" i="22"/>
  <c r="K4079" i="22"/>
  <c r="J4079" i="22"/>
  <c r="P4078" i="22"/>
  <c r="O4078" i="22"/>
  <c r="K4078" i="22"/>
  <c r="J4078" i="22"/>
  <c r="P4077" i="22"/>
  <c r="O4077" i="22"/>
  <c r="K4077" i="22"/>
  <c r="J4077" i="22"/>
  <c r="P4076" i="22"/>
  <c r="O4076" i="22"/>
  <c r="K4076" i="22"/>
  <c r="J4076" i="22"/>
  <c r="P4075" i="22"/>
  <c r="O4075" i="22"/>
  <c r="K4075" i="22"/>
  <c r="J4075" i="22"/>
  <c r="P4074" i="22"/>
  <c r="O4074" i="22"/>
  <c r="K4074" i="22"/>
  <c r="J4074" i="22"/>
  <c r="P4073" i="22"/>
  <c r="O4073" i="22"/>
  <c r="K4073" i="22"/>
  <c r="J4073" i="22"/>
  <c r="P4072" i="22"/>
  <c r="O4072" i="22"/>
  <c r="K4072" i="22"/>
  <c r="J4072" i="22"/>
  <c r="P4071" i="22"/>
  <c r="O4071" i="22"/>
  <c r="K4071" i="22"/>
  <c r="J4071" i="22"/>
  <c r="P4070" i="22"/>
  <c r="O4070" i="22"/>
  <c r="K4070" i="22"/>
  <c r="J4070" i="22"/>
  <c r="P4069" i="22"/>
  <c r="O4069" i="22"/>
  <c r="K4069" i="22"/>
  <c r="J4069" i="22"/>
  <c r="P4068" i="22"/>
  <c r="O4068" i="22"/>
  <c r="K4068" i="22"/>
  <c r="J4068" i="22"/>
  <c r="P4067" i="22"/>
  <c r="O4067" i="22"/>
  <c r="K4067" i="22"/>
  <c r="J4067" i="22"/>
  <c r="P4066" i="22"/>
  <c r="O4066" i="22"/>
  <c r="K4066" i="22"/>
  <c r="J4066" i="22"/>
  <c r="P4065" i="22"/>
  <c r="O4065" i="22"/>
  <c r="K4065" i="22"/>
  <c r="J4065" i="22"/>
  <c r="P4064" i="22"/>
  <c r="O4064" i="22"/>
  <c r="K4064" i="22"/>
  <c r="J4064" i="22"/>
  <c r="P4063" i="22"/>
  <c r="O4063" i="22"/>
  <c r="K4063" i="22"/>
  <c r="J4063" i="22"/>
  <c r="P4062" i="22"/>
  <c r="O4062" i="22"/>
  <c r="K4062" i="22"/>
  <c r="J4062" i="22"/>
  <c r="P4061" i="22"/>
  <c r="O4061" i="22"/>
  <c r="K4061" i="22"/>
  <c r="J4061" i="22"/>
  <c r="P4060" i="22"/>
  <c r="O4060" i="22"/>
  <c r="K4060" i="22"/>
  <c r="J4060" i="22"/>
  <c r="P4059" i="22"/>
  <c r="O4059" i="22"/>
  <c r="K4059" i="22"/>
  <c r="J4059" i="22"/>
  <c r="P4058" i="22"/>
  <c r="O4058" i="22"/>
  <c r="K4058" i="22"/>
  <c r="J4058" i="22"/>
  <c r="P4057" i="22"/>
  <c r="O4057" i="22"/>
  <c r="K4057" i="22"/>
  <c r="J4057" i="22"/>
  <c r="P4056" i="22"/>
  <c r="O4056" i="22"/>
  <c r="K4056" i="22"/>
  <c r="J4056" i="22"/>
  <c r="P4055" i="22"/>
  <c r="O4055" i="22"/>
  <c r="K4055" i="22"/>
  <c r="J4055" i="22"/>
  <c r="P4054" i="22"/>
  <c r="O4054" i="22"/>
  <c r="K4054" i="22"/>
  <c r="J4054" i="22"/>
  <c r="P4053" i="22"/>
  <c r="O4053" i="22"/>
  <c r="K4053" i="22"/>
  <c r="J4053" i="22"/>
  <c r="P4052" i="22"/>
  <c r="O4052" i="22"/>
  <c r="K4052" i="22"/>
  <c r="J4052" i="22"/>
  <c r="P4051" i="22"/>
  <c r="O4051" i="22"/>
  <c r="K4051" i="22"/>
  <c r="J4051" i="22"/>
  <c r="P4050" i="22"/>
  <c r="O4050" i="22"/>
  <c r="K4050" i="22"/>
  <c r="J4050" i="22"/>
  <c r="P4049" i="22"/>
  <c r="O4049" i="22"/>
  <c r="K4049" i="22"/>
  <c r="J4049" i="22"/>
  <c r="P4048" i="22"/>
  <c r="O4048" i="22"/>
  <c r="K4048" i="22"/>
  <c r="J4048" i="22"/>
  <c r="P4047" i="22"/>
  <c r="O4047" i="22"/>
  <c r="K4047" i="22"/>
  <c r="J4047" i="22"/>
  <c r="P4046" i="22"/>
  <c r="O4046" i="22"/>
  <c r="K4046" i="22"/>
  <c r="J4046" i="22"/>
  <c r="P4045" i="22"/>
  <c r="O4045" i="22"/>
  <c r="K4045" i="22"/>
  <c r="J4045" i="22"/>
  <c r="P4044" i="22"/>
  <c r="O4044" i="22"/>
  <c r="K4044" i="22"/>
  <c r="J4044" i="22"/>
  <c r="P4043" i="22"/>
  <c r="O4043" i="22"/>
  <c r="K4043" i="22"/>
  <c r="J4043" i="22"/>
  <c r="P4042" i="22"/>
  <c r="O4042" i="22"/>
  <c r="K4042" i="22"/>
  <c r="J4042" i="22"/>
  <c r="P4041" i="22"/>
  <c r="O4041" i="22"/>
  <c r="K4041" i="22"/>
  <c r="J4041" i="22"/>
  <c r="P4040" i="22"/>
  <c r="O4040" i="22"/>
  <c r="K4040" i="22"/>
  <c r="J4040" i="22"/>
  <c r="P4039" i="22"/>
  <c r="O4039" i="22"/>
  <c r="K4039" i="22"/>
  <c r="J4039" i="22"/>
  <c r="P4038" i="22"/>
  <c r="O4038" i="22"/>
  <c r="K4038" i="22"/>
  <c r="J4038" i="22"/>
  <c r="P4037" i="22"/>
  <c r="O4037" i="22"/>
  <c r="K4037" i="22"/>
  <c r="J4037" i="22"/>
  <c r="P4036" i="22"/>
  <c r="O4036" i="22"/>
  <c r="K4036" i="22"/>
  <c r="J4036" i="22"/>
  <c r="P4035" i="22"/>
  <c r="O4035" i="22"/>
  <c r="K4035" i="22"/>
  <c r="J4035" i="22"/>
  <c r="P4034" i="22"/>
  <c r="O4034" i="22"/>
  <c r="K4034" i="22"/>
  <c r="J4034" i="22"/>
  <c r="P4033" i="22"/>
  <c r="O4033" i="22"/>
  <c r="K4033" i="22"/>
  <c r="J4033" i="22"/>
  <c r="P4032" i="22"/>
  <c r="O4032" i="22"/>
  <c r="K4032" i="22"/>
  <c r="J4032" i="22"/>
  <c r="P4031" i="22"/>
  <c r="O4031" i="22"/>
  <c r="K4031" i="22"/>
  <c r="J4031" i="22"/>
  <c r="P4030" i="22"/>
  <c r="O4030" i="22"/>
  <c r="K4030" i="22"/>
  <c r="J4030" i="22"/>
  <c r="P4029" i="22"/>
  <c r="O4029" i="22"/>
  <c r="K4029" i="22"/>
  <c r="J4029" i="22"/>
  <c r="P4028" i="22"/>
  <c r="O4028" i="22"/>
  <c r="K4028" i="22"/>
  <c r="J4028" i="22"/>
  <c r="P4027" i="22"/>
  <c r="O4027" i="22"/>
  <c r="K4027" i="22"/>
  <c r="J4027" i="22"/>
  <c r="P4026" i="22"/>
  <c r="O4026" i="22"/>
  <c r="K4026" i="22"/>
  <c r="J4026" i="22"/>
  <c r="P4025" i="22"/>
  <c r="O4025" i="22"/>
  <c r="K4025" i="22"/>
  <c r="J4025" i="22"/>
  <c r="P4024" i="22"/>
  <c r="O4024" i="22"/>
  <c r="K4024" i="22"/>
  <c r="J4024" i="22"/>
  <c r="P4023" i="22"/>
  <c r="O4023" i="22"/>
  <c r="K4023" i="22"/>
  <c r="J4023" i="22"/>
  <c r="P4022" i="22"/>
  <c r="O4022" i="22"/>
  <c r="K4022" i="22"/>
  <c r="J4022" i="22"/>
  <c r="P4021" i="22"/>
  <c r="O4021" i="22"/>
  <c r="K4021" i="22"/>
  <c r="J4021" i="22"/>
  <c r="P4020" i="22"/>
  <c r="O4020" i="22"/>
  <c r="K4020" i="22"/>
  <c r="J4020" i="22"/>
  <c r="P4019" i="22"/>
  <c r="O4019" i="22"/>
  <c r="K4019" i="22"/>
  <c r="J4019" i="22"/>
  <c r="P4018" i="22"/>
  <c r="O4018" i="22"/>
  <c r="K4018" i="22"/>
  <c r="J4018" i="22"/>
  <c r="P4017" i="22"/>
  <c r="O4017" i="22"/>
  <c r="K4017" i="22"/>
  <c r="J4017" i="22"/>
  <c r="P4016" i="22"/>
  <c r="O4016" i="22"/>
  <c r="K4016" i="22"/>
  <c r="J4016" i="22"/>
  <c r="P4015" i="22"/>
  <c r="O4015" i="22"/>
  <c r="K4015" i="22"/>
  <c r="J4015" i="22"/>
  <c r="P4014" i="22"/>
  <c r="O4014" i="22"/>
  <c r="K4014" i="22"/>
  <c r="J4014" i="22"/>
  <c r="P4013" i="22"/>
  <c r="O4013" i="22"/>
  <c r="K4013" i="22"/>
  <c r="J4013" i="22"/>
  <c r="P4012" i="22"/>
  <c r="O4012" i="22"/>
  <c r="K4012" i="22"/>
  <c r="J4012" i="22"/>
  <c r="P4011" i="22"/>
  <c r="O4011" i="22"/>
  <c r="K4011" i="22"/>
  <c r="J4011" i="22"/>
  <c r="P4010" i="22"/>
  <c r="O4010" i="22"/>
  <c r="K4010" i="22"/>
  <c r="J4010" i="22"/>
  <c r="P4009" i="22"/>
  <c r="O4009" i="22"/>
  <c r="K4009" i="22"/>
  <c r="J4009" i="22"/>
  <c r="P4008" i="22"/>
  <c r="O4008" i="22"/>
  <c r="K4008" i="22"/>
  <c r="J4008" i="22"/>
  <c r="P4007" i="22"/>
  <c r="O4007" i="22"/>
  <c r="K4007" i="22"/>
  <c r="J4007" i="22"/>
  <c r="P4006" i="22"/>
  <c r="O4006" i="22"/>
  <c r="K4006" i="22"/>
  <c r="J4006" i="22"/>
  <c r="P4005" i="22"/>
  <c r="O4005" i="22"/>
  <c r="K4005" i="22"/>
  <c r="J4005" i="22"/>
  <c r="P4004" i="22"/>
  <c r="O4004" i="22"/>
  <c r="K4004" i="22"/>
  <c r="J4004" i="22"/>
  <c r="P4003" i="22"/>
  <c r="O4003" i="22"/>
  <c r="K4003" i="22"/>
  <c r="J4003" i="22"/>
  <c r="P4002" i="22"/>
  <c r="O4002" i="22"/>
  <c r="K4002" i="22"/>
  <c r="J4002" i="22"/>
  <c r="P4001" i="22"/>
  <c r="O4001" i="22"/>
  <c r="K4001" i="22"/>
  <c r="J4001" i="22"/>
  <c r="P4000" i="22"/>
  <c r="O4000" i="22"/>
  <c r="K4000" i="22"/>
  <c r="J4000" i="22"/>
  <c r="P3999" i="22"/>
  <c r="O3999" i="22"/>
  <c r="K3999" i="22"/>
  <c r="J3999" i="22"/>
  <c r="P3998" i="22"/>
  <c r="O3998" i="22"/>
  <c r="K3998" i="22"/>
  <c r="J3998" i="22"/>
  <c r="P3997" i="22"/>
  <c r="O3997" i="22"/>
  <c r="K3997" i="22"/>
  <c r="J3997" i="22"/>
  <c r="P3996" i="22"/>
  <c r="O3996" i="22"/>
  <c r="K3996" i="22"/>
  <c r="J3996" i="22"/>
  <c r="P3995" i="22"/>
  <c r="O3995" i="22"/>
  <c r="K3995" i="22"/>
  <c r="J3995" i="22"/>
  <c r="P3994" i="22"/>
  <c r="O3994" i="22"/>
  <c r="K3994" i="22"/>
  <c r="J3994" i="22"/>
  <c r="P3993" i="22"/>
  <c r="O3993" i="22"/>
  <c r="K3993" i="22"/>
  <c r="J3993" i="22"/>
  <c r="P3992" i="22"/>
  <c r="O3992" i="22"/>
  <c r="K3992" i="22"/>
  <c r="J3992" i="22"/>
  <c r="P3991" i="22"/>
  <c r="O3991" i="22"/>
  <c r="K3991" i="22"/>
  <c r="J3991" i="22"/>
  <c r="P3990" i="22"/>
  <c r="O3990" i="22"/>
  <c r="K3990" i="22"/>
  <c r="J3990" i="22"/>
  <c r="P3989" i="22"/>
  <c r="O3989" i="22"/>
  <c r="K3989" i="22"/>
  <c r="J3989" i="22"/>
  <c r="P3988" i="22"/>
  <c r="O3988" i="22"/>
  <c r="K3988" i="22"/>
  <c r="J3988" i="22"/>
  <c r="P3987" i="22"/>
  <c r="O3987" i="22"/>
  <c r="K3987" i="22"/>
  <c r="J3987" i="22"/>
  <c r="P3986" i="22"/>
  <c r="O3986" i="22"/>
  <c r="K3986" i="22"/>
  <c r="J3986" i="22"/>
  <c r="P3985" i="22"/>
  <c r="O3985" i="22"/>
  <c r="K3985" i="22"/>
  <c r="J3985" i="22"/>
  <c r="P3984" i="22"/>
  <c r="O3984" i="22"/>
  <c r="K3984" i="22"/>
  <c r="J3984" i="22"/>
  <c r="P3983" i="22"/>
  <c r="O3983" i="22"/>
  <c r="K3983" i="22"/>
  <c r="J3983" i="22"/>
  <c r="P3982" i="22"/>
  <c r="O3982" i="22"/>
  <c r="K3982" i="22"/>
  <c r="J3982" i="22"/>
  <c r="P3981" i="22"/>
  <c r="O3981" i="22"/>
  <c r="K3981" i="22"/>
  <c r="J3981" i="22"/>
  <c r="P3980" i="22"/>
  <c r="O3980" i="22"/>
  <c r="K3980" i="22"/>
  <c r="J3980" i="22"/>
  <c r="P3979" i="22"/>
  <c r="O3979" i="22"/>
  <c r="K3979" i="22"/>
  <c r="J3979" i="22"/>
  <c r="P3978" i="22"/>
  <c r="O3978" i="22"/>
  <c r="K3978" i="22"/>
  <c r="J3978" i="22"/>
  <c r="P3977" i="22"/>
  <c r="O3977" i="22"/>
  <c r="K3977" i="22"/>
  <c r="J3977" i="22"/>
  <c r="P3976" i="22"/>
  <c r="O3976" i="22"/>
  <c r="K3976" i="22"/>
  <c r="J3976" i="22"/>
  <c r="P3975" i="22"/>
  <c r="O3975" i="22"/>
  <c r="K3975" i="22"/>
  <c r="J3975" i="22"/>
  <c r="P3974" i="22"/>
  <c r="O3974" i="22"/>
  <c r="K3974" i="22"/>
  <c r="J3974" i="22"/>
  <c r="P3973" i="22"/>
  <c r="O3973" i="22"/>
  <c r="K3973" i="22"/>
  <c r="J3973" i="22"/>
  <c r="P3972" i="22"/>
  <c r="O3972" i="22"/>
  <c r="K3972" i="22"/>
  <c r="J3972" i="22"/>
  <c r="P3971" i="22"/>
  <c r="O3971" i="22"/>
  <c r="K3971" i="22"/>
  <c r="J3971" i="22"/>
  <c r="P3970" i="22"/>
  <c r="O3970" i="22"/>
  <c r="K3970" i="22"/>
  <c r="J3970" i="22"/>
  <c r="P3969" i="22"/>
  <c r="O3969" i="22"/>
  <c r="K3969" i="22"/>
  <c r="J3969" i="22"/>
  <c r="P3968" i="22"/>
  <c r="O3968" i="22"/>
  <c r="K3968" i="22"/>
  <c r="J3968" i="22"/>
  <c r="P3967" i="22"/>
  <c r="O3967" i="22"/>
  <c r="K3967" i="22"/>
  <c r="J3967" i="22"/>
  <c r="P3966" i="22"/>
  <c r="O3966" i="22"/>
  <c r="K3966" i="22"/>
  <c r="J3966" i="22"/>
  <c r="P3965" i="22"/>
  <c r="O3965" i="22"/>
  <c r="K3965" i="22"/>
  <c r="J3965" i="22"/>
  <c r="P3964" i="22"/>
  <c r="O3964" i="22"/>
  <c r="K3964" i="22"/>
  <c r="J3964" i="22"/>
  <c r="P3963" i="22"/>
  <c r="O3963" i="22"/>
  <c r="K3963" i="22"/>
  <c r="J3963" i="22"/>
  <c r="P3962" i="22"/>
  <c r="O3962" i="22"/>
  <c r="K3962" i="22"/>
  <c r="J3962" i="22"/>
  <c r="P3961" i="22"/>
  <c r="O3961" i="22"/>
  <c r="K3961" i="22"/>
  <c r="J3961" i="22"/>
  <c r="P3960" i="22"/>
  <c r="O3960" i="22"/>
  <c r="K3960" i="22"/>
  <c r="J3960" i="22"/>
  <c r="P3959" i="22"/>
  <c r="O3959" i="22"/>
  <c r="K3959" i="22"/>
  <c r="J3959" i="22"/>
  <c r="P3958" i="22"/>
  <c r="O3958" i="22"/>
  <c r="K3958" i="22"/>
  <c r="J3958" i="22"/>
  <c r="P3957" i="22"/>
  <c r="O3957" i="22"/>
  <c r="K3957" i="22"/>
  <c r="J3957" i="22"/>
  <c r="P3956" i="22"/>
  <c r="O3956" i="22"/>
  <c r="K3956" i="22"/>
  <c r="J3956" i="22"/>
  <c r="P3955" i="22"/>
  <c r="O3955" i="22"/>
  <c r="K3955" i="22"/>
  <c r="J3955" i="22"/>
  <c r="P3954" i="22"/>
  <c r="O3954" i="22"/>
  <c r="K3954" i="22"/>
  <c r="J3954" i="22"/>
  <c r="P3953" i="22"/>
  <c r="O3953" i="22"/>
  <c r="K3953" i="22"/>
  <c r="J3953" i="22"/>
  <c r="P3952" i="22"/>
  <c r="O3952" i="22"/>
  <c r="K3952" i="22"/>
  <c r="J3952" i="22"/>
  <c r="P3951" i="22"/>
  <c r="O3951" i="22"/>
  <c r="K3951" i="22"/>
  <c r="J3951" i="22"/>
  <c r="P3950" i="22"/>
  <c r="O3950" i="22"/>
  <c r="K3950" i="22"/>
  <c r="J3950" i="22"/>
  <c r="P3949" i="22"/>
  <c r="O3949" i="22"/>
  <c r="K3949" i="22"/>
  <c r="J3949" i="22"/>
  <c r="P3948" i="22"/>
  <c r="O3948" i="22"/>
  <c r="K3948" i="22"/>
  <c r="J3948" i="22"/>
  <c r="P3947" i="22"/>
  <c r="O3947" i="22"/>
  <c r="K3947" i="22"/>
  <c r="J3947" i="22"/>
  <c r="P3946" i="22"/>
  <c r="O3946" i="22"/>
  <c r="K3946" i="22"/>
  <c r="J3946" i="22"/>
  <c r="P3945" i="22"/>
  <c r="O3945" i="22"/>
  <c r="K3945" i="22"/>
  <c r="J3945" i="22"/>
  <c r="P3944" i="22"/>
  <c r="O3944" i="22"/>
  <c r="K3944" i="22"/>
  <c r="J3944" i="22"/>
  <c r="P3943" i="22"/>
  <c r="O3943" i="22"/>
  <c r="K3943" i="22"/>
  <c r="J3943" i="22"/>
  <c r="P3942" i="22"/>
  <c r="O3942" i="22"/>
  <c r="K3942" i="22"/>
  <c r="J3942" i="22"/>
  <c r="P3941" i="22"/>
  <c r="O3941" i="22"/>
  <c r="K3941" i="22"/>
  <c r="J3941" i="22"/>
  <c r="P3940" i="22"/>
  <c r="O3940" i="22"/>
  <c r="K3940" i="22"/>
  <c r="J3940" i="22"/>
  <c r="P3939" i="22"/>
  <c r="O3939" i="22"/>
  <c r="K3939" i="22"/>
  <c r="J3939" i="22"/>
  <c r="P3938" i="22"/>
  <c r="O3938" i="22"/>
  <c r="K3938" i="22"/>
  <c r="J3938" i="22"/>
  <c r="P3937" i="22"/>
  <c r="O3937" i="22"/>
  <c r="K3937" i="22"/>
  <c r="J3937" i="22"/>
  <c r="P3936" i="22"/>
  <c r="O3936" i="22"/>
  <c r="K3936" i="22"/>
  <c r="J3936" i="22"/>
  <c r="P3935" i="22"/>
  <c r="O3935" i="22"/>
  <c r="K3935" i="22"/>
  <c r="J3935" i="22"/>
  <c r="P3934" i="22"/>
  <c r="O3934" i="22"/>
  <c r="K3934" i="22"/>
  <c r="J3934" i="22"/>
  <c r="P3933" i="22"/>
  <c r="O3933" i="22"/>
  <c r="K3933" i="22"/>
  <c r="J3933" i="22"/>
  <c r="P3932" i="22"/>
  <c r="O3932" i="22"/>
  <c r="K3932" i="22"/>
  <c r="J3932" i="22"/>
  <c r="P3931" i="22"/>
  <c r="O3931" i="22"/>
  <c r="K3931" i="22"/>
  <c r="J3931" i="22"/>
  <c r="P3930" i="22"/>
  <c r="O3930" i="22"/>
  <c r="K3930" i="22"/>
  <c r="J3930" i="22"/>
  <c r="P3929" i="22"/>
  <c r="O3929" i="22"/>
  <c r="K3929" i="22"/>
  <c r="J3929" i="22"/>
  <c r="P3928" i="22"/>
  <c r="O3928" i="22"/>
  <c r="K3928" i="22"/>
  <c r="J3928" i="22"/>
  <c r="P3927" i="22"/>
  <c r="O3927" i="22"/>
  <c r="K3927" i="22"/>
  <c r="J3927" i="22"/>
  <c r="P3926" i="22"/>
  <c r="O3926" i="22"/>
  <c r="K3926" i="22"/>
  <c r="J3926" i="22"/>
  <c r="P3925" i="22"/>
  <c r="O3925" i="22"/>
  <c r="K3925" i="22"/>
  <c r="J3925" i="22"/>
  <c r="P3924" i="22"/>
  <c r="O3924" i="22"/>
  <c r="K3924" i="22"/>
  <c r="J3924" i="22"/>
  <c r="P3923" i="22"/>
  <c r="O3923" i="22"/>
  <c r="K3923" i="22"/>
  <c r="J3923" i="22"/>
  <c r="P3922" i="22"/>
  <c r="O3922" i="22"/>
  <c r="K3922" i="22"/>
  <c r="J3922" i="22"/>
  <c r="P3921" i="22"/>
  <c r="O3921" i="22"/>
  <c r="K3921" i="22"/>
  <c r="J3921" i="22"/>
  <c r="P3920" i="22"/>
  <c r="O3920" i="22"/>
  <c r="K3920" i="22"/>
  <c r="J3920" i="22"/>
  <c r="P3919" i="22"/>
  <c r="O3919" i="22"/>
  <c r="K3919" i="22"/>
  <c r="J3919" i="22"/>
  <c r="P3918" i="22"/>
  <c r="O3918" i="22"/>
  <c r="K3918" i="22"/>
  <c r="J3918" i="22"/>
  <c r="P3917" i="22"/>
  <c r="O3917" i="22"/>
  <c r="K3917" i="22"/>
  <c r="J3917" i="22"/>
  <c r="P3916" i="22"/>
  <c r="O3916" i="22"/>
  <c r="K3916" i="22"/>
  <c r="J3916" i="22"/>
  <c r="P3915" i="22"/>
  <c r="O3915" i="22"/>
  <c r="K3915" i="22"/>
  <c r="J3915" i="22"/>
  <c r="P3914" i="22"/>
  <c r="O3914" i="22"/>
  <c r="K3914" i="22"/>
  <c r="J3914" i="22"/>
  <c r="P3913" i="22"/>
  <c r="O3913" i="22"/>
  <c r="K3913" i="22"/>
  <c r="J3913" i="22"/>
  <c r="P3912" i="22"/>
  <c r="O3912" i="22"/>
  <c r="K3912" i="22"/>
  <c r="J3912" i="22"/>
  <c r="P3911" i="22"/>
  <c r="O3911" i="22"/>
  <c r="K3911" i="22"/>
  <c r="J3911" i="22"/>
  <c r="P3910" i="22"/>
  <c r="O3910" i="22"/>
  <c r="K3910" i="22"/>
  <c r="J3910" i="22"/>
  <c r="P3909" i="22"/>
  <c r="O3909" i="22"/>
  <c r="K3909" i="22"/>
  <c r="J3909" i="22"/>
  <c r="P3908" i="22"/>
  <c r="O3908" i="22"/>
  <c r="K3908" i="22"/>
  <c r="J3908" i="22"/>
  <c r="P3907" i="22"/>
  <c r="O3907" i="22"/>
  <c r="K3907" i="22"/>
  <c r="J3907" i="22"/>
  <c r="P3906" i="22"/>
  <c r="O3906" i="22"/>
  <c r="K3906" i="22"/>
  <c r="J3906" i="22"/>
  <c r="P3905" i="22"/>
  <c r="O3905" i="22"/>
  <c r="K3905" i="22"/>
  <c r="J3905" i="22"/>
  <c r="P3904" i="22"/>
  <c r="O3904" i="22"/>
  <c r="K3904" i="22"/>
  <c r="J3904" i="22"/>
  <c r="P3903" i="22"/>
  <c r="O3903" i="22"/>
  <c r="K3903" i="22"/>
  <c r="J3903" i="22"/>
  <c r="P3902" i="22"/>
  <c r="O3902" i="22"/>
  <c r="K3902" i="22"/>
  <c r="J3902" i="22"/>
  <c r="P3901" i="22"/>
  <c r="O3901" i="22"/>
  <c r="K3901" i="22"/>
  <c r="J3901" i="22"/>
  <c r="P3900" i="22"/>
  <c r="O3900" i="22"/>
  <c r="K3900" i="22"/>
  <c r="J3900" i="22"/>
  <c r="P3899" i="22"/>
  <c r="O3899" i="22"/>
  <c r="K3899" i="22"/>
  <c r="J3899" i="22"/>
  <c r="P3898" i="22"/>
  <c r="O3898" i="22"/>
  <c r="K3898" i="22"/>
  <c r="J3898" i="22"/>
  <c r="P3897" i="22"/>
  <c r="O3897" i="22"/>
  <c r="K3897" i="22"/>
  <c r="J3897" i="22"/>
  <c r="P3896" i="22"/>
  <c r="O3896" i="22"/>
  <c r="K3896" i="22"/>
  <c r="J3896" i="22"/>
  <c r="P3895" i="22"/>
  <c r="O3895" i="22"/>
  <c r="K3895" i="22"/>
  <c r="J3895" i="22"/>
  <c r="P3894" i="22"/>
  <c r="O3894" i="22"/>
  <c r="K3894" i="22"/>
  <c r="J3894" i="22"/>
  <c r="P3893" i="22"/>
  <c r="O3893" i="22"/>
  <c r="K3893" i="22"/>
  <c r="J3893" i="22"/>
  <c r="P3892" i="22"/>
  <c r="O3892" i="22"/>
  <c r="K3892" i="22"/>
  <c r="J3892" i="22"/>
  <c r="P3891" i="22"/>
  <c r="O3891" i="22"/>
  <c r="K3891" i="22"/>
  <c r="J3891" i="22"/>
  <c r="P3890" i="22"/>
  <c r="O3890" i="22"/>
  <c r="K3890" i="22"/>
  <c r="J3890" i="22"/>
  <c r="P3889" i="22"/>
  <c r="O3889" i="22"/>
  <c r="K3889" i="22"/>
  <c r="J3889" i="22"/>
  <c r="P3888" i="22"/>
  <c r="O3888" i="22"/>
  <c r="K3888" i="22"/>
  <c r="J3888" i="22"/>
  <c r="P3887" i="22"/>
  <c r="O3887" i="22"/>
  <c r="K3887" i="22"/>
  <c r="J3887" i="22"/>
  <c r="P3886" i="22"/>
  <c r="O3886" i="22"/>
  <c r="K3886" i="22"/>
  <c r="J3886" i="22"/>
  <c r="P3885" i="22"/>
  <c r="O3885" i="22"/>
  <c r="K3885" i="22"/>
  <c r="J3885" i="22"/>
  <c r="P3884" i="22"/>
  <c r="O3884" i="22"/>
  <c r="K3884" i="22"/>
  <c r="J3884" i="22"/>
  <c r="P3883" i="22"/>
  <c r="O3883" i="22"/>
  <c r="K3883" i="22"/>
  <c r="J3883" i="22"/>
  <c r="P3882" i="22"/>
  <c r="O3882" i="22"/>
  <c r="K3882" i="22"/>
  <c r="J3882" i="22"/>
  <c r="P3881" i="22"/>
  <c r="O3881" i="22"/>
  <c r="K3881" i="22"/>
  <c r="J3881" i="22"/>
  <c r="P3880" i="22"/>
  <c r="O3880" i="22"/>
  <c r="K3880" i="22"/>
  <c r="J3880" i="22"/>
  <c r="P3879" i="22"/>
  <c r="O3879" i="22"/>
  <c r="K3879" i="22"/>
  <c r="J3879" i="22"/>
  <c r="P3878" i="22"/>
  <c r="O3878" i="22"/>
  <c r="K3878" i="22"/>
  <c r="J3878" i="22"/>
  <c r="P3877" i="22"/>
  <c r="O3877" i="22"/>
  <c r="K3877" i="22"/>
  <c r="J3877" i="22"/>
  <c r="P3876" i="22"/>
  <c r="O3876" i="22"/>
  <c r="K3876" i="22"/>
  <c r="J3876" i="22"/>
  <c r="P3875" i="22"/>
  <c r="O3875" i="22"/>
  <c r="K3875" i="22"/>
  <c r="J3875" i="22"/>
  <c r="P3874" i="22"/>
  <c r="O3874" i="22"/>
  <c r="K3874" i="22"/>
  <c r="J3874" i="22"/>
  <c r="P3873" i="22"/>
  <c r="O3873" i="22"/>
  <c r="K3873" i="22"/>
  <c r="J3873" i="22"/>
  <c r="P3872" i="22"/>
  <c r="O3872" i="22"/>
  <c r="K3872" i="22"/>
  <c r="J3872" i="22"/>
  <c r="P3871" i="22"/>
  <c r="O3871" i="22"/>
  <c r="K3871" i="22"/>
  <c r="J3871" i="22"/>
  <c r="P3870" i="22"/>
  <c r="O3870" i="22"/>
  <c r="K3870" i="22"/>
  <c r="J3870" i="22"/>
  <c r="P3869" i="22"/>
  <c r="O3869" i="22"/>
  <c r="K3869" i="22"/>
  <c r="J3869" i="22"/>
  <c r="P3868" i="22"/>
  <c r="O3868" i="22"/>
  <c r="K3868" i="22"/>
  <c r="J3868" i="22"/>
  <c r="P3867" i="22"/>
  <c r="O3867" i="22"/>
  <c r="K3867" i="22"/>
  <c r="J3867" i="22"/>
  <c r="P3866" i="22"/>
  <c r="O3866" i="22"/>
  <c r="K3866" i="22"/>
  <c r="J3866" i="22"/>
  <c r="P3865" i="22"/>
  <c r="O3865" i="22"/>
  <c r="K3865" i="22"/>
  <c r="J3865" i="22"/>
  <c r="P3864" i="22"/>
  <c r="O3864" i="22"/>
  <c r="K3864" i="22"/>
  <c r="J3864" i="22"/>
  <c r="P3863" i="22"/>
  <c r="O3863" i="22"/>
  <c r="K3863" i="22"/>
  <c r="J3863" i="22"/>
  <c r="P3862" i="22"/>
  <c r="O3862" i="22"/>
  <c r="K3862" i="22"/>
  <c r="J3862" i="22"/>
  <c r="P3861" i="22"/>
  <c r="O3861" i="22"/>
  <c r="K3861" i="22"/>
  <c r="J3861" i="22"/>
  <c r="P3860" i="22"/>
  <c r="O3860" i="22"/>
  <c r="K3860" i="22"/>
  <c r="J3860" i="22"/>
  <c r="P3859" i="22"/>
  <c r="O3859" i="22"/>
  <c r="K3859" i="22"/>
  <c r="J3859" i="22"/>
  <c r="P3858" i="22"/>
  <c r="O3858" i="22"/>
  <c r="K3858" i="22"/>
  <c r="J3858" i="22"/>
  <c r="P3857" i="22"/>
  <c r="O3857" i="22"/>
  <c r="K3857" i="22"/>
  <c r="J3857" i="22"/>
  <c r="P3856" i="22"/>
  <c r="O3856" i="22"/>
  <c r="K3856" i="22"/>
  <c r="J3856" i="22"/>
  <c r="P3855" i="22"/>
  <c r="O3855" i="22"/>
  <c r="K3855" i="22"/>
  <c r="J3855" i="22"/>
  <c r="P3854" i="22"/>
  <c r="O3854" i="22"/>
  <c r="K3854" i="22"/>
  <c r="J3854" i="22"/>
  <c r="P3853" i="22"/>
  <c r="O3853" i="22"/>
  <c r="K3853" i="22"/>
  <c r="J3853" i="22"/>
  <c r="P3852" i="22"/>
  <c r="O3852" i="22"/>
  <c r="K3852" i="22"/>
  <c r="J3852" i="22"/>
  <c r="P3851" i="22"/>
  <c r="O3851" i="22"/>
  <c r="K3851" i="22"/>
  <c r="J3851" i="22"/>
  <c r="P3850" i="22"/>
  <c r="O3850" i="22"/>
  <c r="K3850" i="22"/>
  <c r="J3850" i="22"/>
  <c r="P3849" i="22"/>
  <c r="O3849" i="22"/>
  <c r="K3849" i="22"/>
  <c r="J3849" i="22"/>
  <c r="P3848" i="22"/>
  <c r="O3848" i="22"/>
  <c r="K3848" i="22"/>
  <c r="J3848" i="22"/>
  <c r="P3847" i="22"/>
  <c r="O3847" i="22"/>
  <c r="K3847" i="22"/>
  <c r="J3847" i="22"/>
  <c r="P3846" i="22"/>
  <c r="O3846" i="22"/>
  <c r="K3846" i="22"/>
  <c r="J3846" i="22"/>
  <c r="P3845" i="22"/>
  <c r="O3845" i="22"/>
  <c r="K3845" i="22"/>
  <c r="J3845" i="22"/>
  <c r="P3844" i="22"/>
  <c r="O3844" i="22"/>
  <c r="K3844" i="22"/>
  <c r="J3844" i="22"/>
  <c r="P3843" i="22"/>
  <c r="O3843" i="22"/>
  <c r="K3843" i="22"/>
  <c r="J3843" i="22"/>
  <c r="P3842" i="22"/>
  <c r="O3842" i="22"/>
  <c r="K3842" i="22"/>
  <c r="J3842" i="22"/>
  <c r="P3841" i="22"/>
  <c r="O3841" i="22"/>
  <c r="K3841" i="22"/>
  <c r="J3841" i="22"/>
  <c r="P3840" i="22"/>
  <c r="O3840" i="22"/>
  <c r="K3840" i="22"/>
  <c r="J3840" i="22"/>
  <c r="P3839" i="22"/>
  <c r="O3839" i="22"/>
  <c r="K3839" i="22"/>
  <c r="J3839" i="22"/>
  <c r="P3838" i="22"/>
  <c r="O3838" i="22"/>
  <c r="K3838" i="22"/>
  <c r="J3838" i="22"/>
  <c r="P3837" i="22"/>
  <c r="O3837" i="22"/>
  <c r="K3837" i="22"/>
  <c r="J3837" i="22"/>
  <c r="P3836" i="22"/>
  <c r="O3836" i="22"/>
  <c r="K3836" i="22"/>
  <c r="J3836" i="22"/>
  <c r="P3835" i="22"/>
  <c r="O3835" i="22"/>
  <c r="K3835" i="22"/>
  <c r="J3835" i="22"/>
  <c r="P3834" i="22"/>
  <c r="O3834" i="22"/>
  <c r="K3834" i="22"/>
  <c r="J3834" i="22"/>
  <c r="P3833" i="22"/>
  <c r="O3833" i="22"/>
  <c r="K3833" i="22"/>
  <c r="J3833" i="22"/>
  <c r="P3832" i="22"/>
  <c r="O3832" i="22"/>
  <c r="K3832" i="22"/>
  <c r="J3832" i="22"/>
  <c r="P3831" i="22"/>
  <c r="O3831" i="22"/>
  <c r="K3831" i="22"/>
  <c r="J3831" i="22"/>
  <c r="P3830" i="22"/>
  <c r="O3830" i="22"/>
  <c r="K3830" i="22"/>
  <c r="J3830" i="22"/>
  <c r="P3829" i="22"/>
  <c r="O3829" i="22"/>
  <c r="K3829" i="22"/>
  <c r="J3829" i="22"/>
  <c r="P3828" i="22"/>
  <c r="O3828" i="22"/>
  <c r="K3828" i="22"/>
  <c r="J3828" i="22"/>
  <c r="P3827" i="22"/>
  <c r="O3827" i="22"/>
  <c r="K3827" i="22"/>
  <c r="J3827" i="22"/>
  <c r="P3826" i="22"/>
  <c r="O3826" i="22"/>
  <c r="K3826" i="22"/>
  <c r="J3826" i="22"/>
  <c r="P3825" i="22"/>
  <c r="O3825" i="22"/>
  <c r="K3825" i="22"/>
  <c r="J3825" i="22"/>
  <c r="P3824" i="22"/>
  <c r="O3824" i="22"/>
  <c r="K3824" i="22"/>
  <c r="J3824" i="22"/>
  <c r="P3823" i="22"/>
  <c r="O3823" i="22"/>
  <c r="K3823" i="22"/>
  <c r="J3823" i="22"/>
  <c r="P3822" i="22"/>
  <c r="O3822" i="22"/>
  <c r="K3822" i="22"/>
  <c r="J3822" i="22"/>
  <c r="P3821" i="22"/>
  <c r="O3821" i="22"/>
  <c r="K3821" i="22"/>
  <c r="J3821" i="22"/>
  <c r="P3820" i="22"/>
  <c r="O3820" i="22"/>
  <c r="K3820" i="22"/>
  <c r="J3820" i="22"/>
  <c r="P3819" i="22"/>
  <c r="O3819" i="22"/>
  <c r="K3819" i="22"/>
  <c r="J3819" i="22"/>
  <c r="P3818" i="22"/>
  <c r="O3818" i="22"/>
  <c r="K3818" i="22"/>
  <c r="J3818" i="22"/>
  <c r="P3817" i="22"/>
  <c r="O3817" i="22"/>
  <c r="K3817" i="22"/>
  <c r="J3817" i="22"/>
  <c r="P3816" i="22"/>
  <c r="O3816" i="22"/>
  <c r="K3816" i="22"/>
  <c r="J3816" i="22"/>
  <c r="P3815" i="22"/>
  <c r="O3815" i="22"/>
  <c r="K3815" i="22"/>
  <c r="J3815" i="22"/>
  <c r="P3814" i="22"/>
  <c r="O3814" i="22"/>
  <c r="K3814" i="22"/>
  <c r="J3814" i="22"/>
  <c r="P3813" i="22"/>
  <c r="O3813" i="22"/>
  <c r="K3813" i="22"/>
  <c r="J3813" i="22"/>
  <c r="P3812" i="22"/>
  <c r="O3812" i="22"/>
  <c r="K3812" i="22"/>
  <c r="J3812" i="22"/>
  <c r="P3811" i="22"/>
  <c r="O3811" i="22"/>
  <c r="K3811" i="22"/>
  <c r="J3811" i="22"/>
  <c r="P3810" i="22"/>
  <c r="O3810" i="22"/>
  <c r="K3810" i="22"/>
  <c r="J3810" i="22"/>
  <c r="P3809" i="22"/>
  <c r="O3809" i="22"/>
  <c r="K3809" i="22"/>
  <c r="J3809" i="22"/>
  <c r="P3808" i="22"/>
  <c r="O3808" i="22"/>
  <c r="K3808" i="22"/>
  <c r="J3808" i="22"/>
  <c r="P3807" i="22"/>
  <c r="O3807" i="22"/>
  <c r="K3807" i="22"/>
  <c r="J3807" i="22"/>
  <c r="P3806" i="22"/>
  <c r="O3806" i="22"/>
  <c r="K3806" i="22"/>
  <c r="J3806" i="22"/>
  <c r="P3805" i="22"/>
  <c r="O3805" i="22"/>
  <c r="K3805" i="22"/>
  <c r="J3805" i="22"/>
  <c r="P3804" i="22"/>
  <c r="O3804" i="22"/>
  <c r="K3804" i="22"/>
  <c r="J3804" i="22"/>
  <c r="P3803" i="22"/>
  <c r="O3803" i="22"/>
  <c r="K3803" i="22"/>
  <c r="J3803" i="22"/>
  <c r="P3802" i="22"/>
  <c r="O3802" i="22"/>
  <c r="K3802" i="22"/>
  <c r="J3802" i="22"/>
  <c r="P3801" i="22"/>
  <c r="O3801" i="22"/>
  <c r="K3801" i="22"/>
  <c r="J3801" i="22"/>
  <c r="P3800" i="22"/>
  <c r="O3800" i="22"/>
  <c r="K3800" i="22"/>
  <c r="J3800" i="22"/>
  <c r="P3799" i="22"/>
  <c r="O3799" i="22"/>
  <c r="K3799" i="22"/>
  <c r="J3799" i="22"/>
  <c r="P3798" i="22"/>
  <c r="O3798" i="22"/>
  <c r="K3798" i="22"/>
  <c r="J3798" i="22"/>
  <c r="P3797" i="22"/>
  <c r="O3797" i="22"/>
  <c r="K3797" i="22"/>
  <c r="J3797" i="22"/>
  <c r="P3796" i="22"/>
  <c r="O3796" i="22"/>
  <c r="K3796" i="22"/>
  <c r="J3796" i="22"/>
  <c r="P3795" i="22"/>
  <c r="O3795" i="22"/>
  <c r="K3795" i="22"/>
  <c r="J3795" i="22"/>
  <c r="P3794" i="22"/>
  <c r="O3794" i="22"/>
  <c r="K3794" i="22"/>
  <c r="J3794" i="22"/>
  <c r="P3793" i="22"/>
  <c r="O3793" i="22"/>
  <c r="K3793" i="22"/>
  <c r="J3793" i="22"/>
  <c r="P3792" i="22"/>
  <c r="O3792" i="22"/>
  <c r="K3792" i="22"/>
  <c r="J3792" i="22"/>
  <c r="P3791" i="22"/>
  <c r="O3791" i="22"/>
  <c r="K3791" i="22"/>
  <c r="J3791" i="22"/>
  <c r="P3790" i="22"/>
  <c r="O3790" i="22"/>
  <c r="K3790" i="22"/>
  <c r="J3790" i="22"/>
  <c r="P3789" i="22"/>
  <c r="O3789" i="22"/>
  <c r="K3789" i="22"/>
  <c r="J3789" i="22"/>
  <c r="P3788" i="22"/>
  <c r="O3788" i="22"/>
  <c r="K3788" i="22"/>
  <c r="J3788" i="22"/>
  <c r="P3787" i="22"/>
  <c r="O3787" i="22"/>
  <c r="K3787" i="22"/>
  <c r="J3787" i="22"/>
  <c r="P3786" i="22"/>
  <c r="O3786" i="22"/>
  <c r="K3786" i="22"/>
  <c r="J3786" i="22"/>
  <c r="P3785" i="22"/>
  <c r="O3785" i="22"/>
  <c r="K3785" i="22"/>
  <c r="J3785" i="22"/>
  <c r="P3784" i="22"/>
  <c r="O3784" i="22"/>
  <c r="K3784" i="22"/>
  <c r="J3784" i="22"/>
  <c r="P3783" i="22"/>
  <c r="O3783" i="22"/>
  <c r="K3783" i="22"/>
  <c r="J3783" i="22"/>
  <c r="P3782" i="22"/>
  <c r="O3782" i="22"/>
  <c r="K3782" i="22"/>
  <c r="J3782" i="22"/>
  <c r="P3781" i="22"/>
  <c r="O3781" i="22"/>
  <c r="K3781" i="22"/>
  <c r="J3781" i="22"/>
  <c r="P3780" i="22"/>
  <c r="O3780" i="22"/>
  <c r="K3780" i="22"/>
  <c r="J3780" i="22"/>
  <c r="P3779" i="22"/>
  <c r="O3779" i="22"/>
  <c r="K3779" i="22"/>
  <c r="J3779" i="22"/>
  <c r="P3778" i="22"/>
  <c r="O3778" i="22"/>
  <c r="K3778" i="22"/>
  <c r="J3778" i="22"/>
  <c r="P3777" i="22"/>
  <c r="O3777" i="22"/>
  <c r="K3777" i="22"/>
  <c r="J3777" i="22"/>
  <c r="P3776" i="22"/>
  <c r="O3776" i="22"/>
  <c r="K3776" i="22"/>
  <c r="J3776" i="22"/>
  <c r="P3775" i="22"/>
  <c r="O3775" i="22"/>
  <c r="K3775" i="22"/>
  <c r="J3775" i="22"/>
  <c r="P3774" i="22"/>
  <c r="O3774" i="22"/>
  <c r="K3774" i="22"/>
  <c r="J3774" i="22"/>
  <c r="P3773" i="22"/>
  <c r="O3773" i="22"/>
  <c r="K3773" i="22"/>
  <c r="J3773" i="22"/>
  <c r="P3772" i="22"/>
  <c r="O3772" i="22"/>
  <c r="K3772" i="22"/>
  <c r="J3772" i="22"/>
  <c r="P3771" i="22"/>
  <c r="O3771" i="22"/>
  <c r="K3771" i="22"/>
  <c r="J3771" i="22"/>
  <c r="P3770" i="22"/>
  <c r="O3770" i="22"/>
  <c r="K3770" i="22"/>
  <c r="J3770" i="22"/>
  <c r="P3769" i="22"/>
  <c r="O3769" i="22"/>
  <c r="K3769" i="22"/>
  <c r="J3769" i="22"/>
  <c r="P3768" i="22"/>
  <c r="O3768" i="22"/>
  <c r="K3768" i="22"/>
  <c r="J3768" i="22"/>
  <c r="P3767" i="22"/>
  <c r="O3767" i="22"/>
  <c r="K3767" i="22"/>
  <c r="J3767" i="22"/>
  <c r="P3766" i="22"/>
  <c r="O3766" i="22"/>
  <c r="K3766" i="22"/>
  <c r="J3766" i="22"/>
  <c r="P3765" i="22"/>
  <c r="O3765" i="22"/>
  <c r="K3765" i="22"/>
  <c r="J3765" i="22"/>
  <c r="P3764" i="22"/>
  <c r="O3764" i="22"/>
  <c r="K3764" i="22"/>
  <c r="J3764" i="22"/>
  <c r="P3763" i="22"/>
  <c r="O3763" i="22"/>
  <c r="K3763" i="22"/>
  <c r="J3763" i="22"/>
  <c r="P3762" i="22"/>
  <c r="O3762" i="22"/>
  <c r="K3762" i="22"/>
  <c r="J3762" i="22"/>
  <c r="P3761" i="22"/>
  <c r="O3761" i="22"/>
  <c r="K3761" i="22"/>
  <c r="J3761" i="22"/>
  <c r="P3760" i="22"/>
  <c r="O3760" i="22"/>
  <c r="K3760" i="22"/>
  <c r="J3760" i="22"/>
  <c r="P3759" i="22"/>
  <c r="O3759" i="22"/>
  <c r="K3759" i="22"/>
  <c r="J3759" i="22"/>
  <c r="P3758" i="22"/>
  <c r="O3758" i="22"/>
  <c r="K3758" i="22"/>
  <c r="J3758" i="22"/>
  <c r="P3757" i="22"/>
  <c r="O3757" i="22"/>
  <c r="K3757" i="22"/>
  <c r="J3757" i="22"/>
  <c r="P3756" i="22"/>
  <c r="O3756" i="22"/>
  <c r="K3756" i="22"/>
  <c r="J3756" i="22"/>
  <c r="P3755" i="22"/>
  <c r="O3755" i="22"/>
  <c r="K3755" i="22"/>
  <c r="J3755" i="22"/>
  <c r="P3754" i="22"/>
  <c r="O3754" i="22"/>
  <c r="K3754" i="22"/>
  <c r="J3754" i="22"/>
  <c r="P3753" i="22"/>
  <c r="O3753" i="22"/>
  <c r="K3753" i="22"/>
  <c r="J3753" i="22"/>
  <c r="P3752" i="22"/>
  <c r="O3752" i="22"/>
  <c r="K3752" i="22"/>
  <c r="J3752" i="22"/>
  <c r="P3751" i="22"/>
  <c r="O3751" i="22"/>
  <c r="K3751" i="22"/>
  <c r="J3751" i="22"/>
  <c r="P3750" i="22"/>
  <c r="O3750" i="22"/>
  <c r="K3750" i="22"/>
  <c r="J3750" i="22"/>
  <c r="P3749" i="22"/>
  <c r="O3749" i="22"/>
  <c r="K3749" i="22"/>
  <c r="J3749" i="22"/>
  <c r="P3748" i="22"/>
  <c r="O3748" i="22"/>
  <c r="K3748" i="22"/>
  <c r="J3748" i="22"/>
  <c r="P3747" i="22"/>
  <c r="O3747" i="22"/>
  <c r="K3747" i="22"/>
  <c r="J3747" i="22"/>
  <c r="P3746" i="22"/>
  <c r="O3746" i="22"/>
  <c r="K3746" i="22"/>
  <c r="J3746" i="22"/>
  <c r="P3745" i="22"/>
  <c r="O3745" i="22"/>
  <c r="K3745" i="22"/>
  <c r="J3745" i="22"/>
  <c r="P3744" i="22"/>
  <c r="O3744" i="22"/>
  <c r="K3744" i="22"/>
  <c r="J3744" i="22"/>
  <c r="P3743" i="22"/>
  <c r="O3743" i="22"/>
  <c r="K3743" i="22"/>
  <c r="J3743" i="22"/>
  <c r="P3742" i="22"/>
  <c r="O3742" i="22"/>
  <c r="K3742" i="22"/>
  <c r="J3742" i="22"/>
  <c r="P3741" i="22"/>
  <c r="O3741" i="22"/>
  <c r="K3741" i="22"/>
  <c r="J3741" i="22"/>
  <c r="P3740" i="22"/>
  <c r="O3740" i="22"/>
  <c r="K3740" i="22"/>
  <c r="J3740" i="22"/>
  <c r="P3739" i="22"/>
  <c r="O3739" i="22"/>
  <c r="K3739" i="22"/>
  <c r="J3739" i="22"/>
  <c r="P3738" i="22"/>
  <c r="O3738" i="22"/>
  <c r="K3738" i="22"/>
  <c r="J3738" i="22"/>
  <c r="P3737" i="22"/>
  <c r="O3737" i="22"/>
  <c r="K3737" i="22"/>
  <c r="J3737" i="22"/>
  <c r="P3736" i="22"/>
  <c r="O3736" i="22"/>
  <c r="K3736" i="22"/>
  <c r="J3736" i="22"/>
  <c r="P3735" i="22"/>
  <c r="O3735" i="22"/>
  <c r="K3735" i="22"/>
  <c r="J3735" i="22"/>
  <c r="P3734" i="22"/>
  <c r="O3734" i="22"/>
  <c r="K3734" i="22"/>
  <c r="J3734" i="22"/>
  <c r="P3733" i="22"/>
  <c r="O3733" i="22"/>
  <c r="K3733" i="22"/>
  <c r="J3733" i="22"/>
  <c r="P3732" i="22"/>
  <c r="O3732" i="22"/>
  <c r="K3732" i="22"/>
  <c r="J3732" i="22"/>
  <c r="P3731" i="22"/>
  <c r="O3731" i="22"/>
  <c r="K3731" i="22"/>
  <c r="J3731" i="22"/>
  <c r="P3730" i="22"/>
  <c r="O3730" i="22"/>
  <c r="K3730" i="22"/>
  <c r="J3730" i="22"/>
  <c r="P3729" i="22"/>
  <c r="O3729" i="22"/>
  <c r="K3729" i="22"/>
  <c r="J3729" i="22"/>
  <c r="P3728" i="22"/>
  <c r="O3728" i="22"/>
  <c r="K3728" i="22"/>
  <c r="J3728" i="22"/>
  <c r="P3727" i="22"/>
  <c r="O3727" i="22"/>
  <c r="K3727" i="22"/>
  <c r="J3727" i="22"/>
  <c r="P3726" i="22"/>
  <c r="O3726" i="22"/>
  <c r="K3726" i="22"/>
  <c r="J3726" i="22"/>
  <c r="P3725" i="22"/>
  <c r="O3725" i="22"/>
  <c r="K3725" i="22"/>
  <c r="J3725" i="22"/>
  <c r="P3724" i="22"/>
  <c r="O3724" i="22"/>
  <c r="K3724" i="22"/>
  <c r="J3724" i="22"/>
  <c r="P3723" i="22"/>
  <c r="O3723" i="22"/>
  <c r="K3723" i="22"/>
  <c r="J3723" i="22"/>
  <c r="P3722" i="22"/>
  <c r="O3722" i="22"/>
  <c r="K3722" i="22"/>
  <c r="J3722" i="22"/>
  <c r="P3721" i="22"/>
  <c r="O3721" i="22"/>
  <c r="K3721" i="22"/>
  <c r="J3721" i="22"/>
  <c r="P3720" i="22"/>
  <c r="O3720" i="22"/>
  <c r="K3720" i="22"/>
  <c r="J3720" i="22"/>
  <c r="P3719" i="22"/>
  <c r="O3719" i="22"/>
  <c r="K3719" i="22"/>
  <c r="J3719" i="22"/>
  <c r="P3718" i="22"/>
  <c r="O3718" i="22"/>
  <c r="K3718" i="22"/>
  <c r="J3718" i="22"/>
  <c r="P3717" i="22"/>
  <c r="O3717" i="22"/>
  <c r="K3717" i="22"/>
  <c r="J3717" i="22"/>
  <c r="P3716" i="22"/>
  <c r="O3716" i="22"/>
  <c r="K3716" i="22"/>
  <c r="J3716" i="22"/>
  <c r="P3715" i="22"/>
  <c r="O3715" i="22"/>
  <c r="K3715" i="22"/>
  <c r="J3715" i="22"/>
  <c r="P3714" i="22"/>
  <c r="O3714" i="22"/>
  <c r="K3714" i="22"/>
  <c r="J3714" i="22"/>
  <c r="P3713" i="22"/>
  <c r="O3713" i="22"/>
  <c r="K3713" i="22"/>
  <c r="J3713" i="22"/>
  <c r="P3712" i="22"/>
  <c r="O3712" i="22"/>
  <c r="K3712" i="22"/>
  <c r="J3712" i="22"/>
  <c r="P3711" i="22"/>
  <c r="O3711" i="22"/>
  <c r="K3711" i="22"/>
  <c r="J3711" i="22"/>
  <c r="P3710" i="22"/>
  <c r="O3710" i="22"/>
  <c r="K3710" i="22"/>
  <c r="J3710" i="22"/>
  <c r="P3709" i="22"/>
  <c r="O3709" i="22"/>
  <c r="K3709" i="22"/>
  <c r="J3709" i="22"/>
  <c r="P3708" i="22"/>
  <c r="O3708" i="22"/>
  <c r="K3708" i="22"/>
  <c r="J3708" i="22"/>
  <c r="P3707" i="22"/>
  <c r="O3707" i="22"/>
  <c r="K3707" i="22"/>
  <c r="J3707" i="22"/>
  <c r="P3706" i="22"/>
  <c r="O3706" i="22"/>
  <c r="K3706" i="22"/>
  <c r="J3706" i="22"/>
  <c r="P3705" i="22"/>
  <c r="O3705" i="22"/>
  <c r="K3705" i="22"/>
  <c r="J3705" i="22"/>
  <c r="P3704" i="22"/>
  <c r="O3704" i="22"/>
  <c r="K3704" i="22"/>
  <c r="J3704" i="22"/>
  <c r="P3703" i="22"/>
  <c r="O3703" i="22"/>
  <c r="K3703" i="22"/>
  <c r="J3703" i="22"/>
  <c r="P3702" i="22"/>
  <c r="O3702" i="22"/>
  <c r="K3702" i="22"/>
  <c r="J3702" i="22"/>
  <c r="P3701" i="22"/>
  <c r="O3701" i="22"/>
  <c r="K3701" i="22"/>
  <c r="J3701" i="22"/>
  <c r="P3700" i="22"/>
  <c r="O3700" i="22"/>
  <c r="K3700" i="22"/>
  <c r="J3700" i="22"/>
  <c r="P3699" i="22"/>
  <c r="O3699" i="22"/>
  <c r="K3699" i="22"/>
  <c r="J3699" i="22"/>
  <c r="P3698" i="22"/>
  <c r="O3698" i="22"/>
  <c r="K3698" i="22"/>
  <c r="J3698" i="22"/>
  <c r="P3697" i="22"/>
  <c r="O3697" i="22"/>
  <c r="K3697" i="22"/>
  <c r="J3697" i="22"/>
  <c r="P3696" i="22"/>
  <c r="O3696" i="22"/>
  <c r="K3696" i="22"/>
  <c r="J3696" i="22"/>
  <c r="P3695" i="22"/>
  <c r="O3695" i="22"/>
  <c r="K3695" i="22"/>
  <c r="J3695" i="22"/>
  <c r="P3694" i="22"/>
  <c r="O3694" i="22"/>
  <c r="K3694" i="22"/>
  <c r="J3694" i="22"/>
  <c r="P3693" i="22"/>
  <c r="O3693" i="22"/>
  <c r="K3693" i="22"/>
  <c r="J3693" i="22"/>
  <c r="P3692" i="22"/>
  <c r="O3692" i="22"/>
  <c r="K3692" i="22"/>
  <c r="J3692" i="22"/>
  <c r="P3691" i="22"/>
  <c r="O3691" i="22"/>
  <c r="K3691" i="22"/>
  <c r="J3691" i="22"/>
  <c r="P3690" i="22"/>
  <c r="O3690" i="22"/>
  <c r="K3690" i="22"/>
  <c r="J3690" i="22"/>
  <c r="P3689" i="22"/>
  <c r="O3689" i="22"/>
  <c r="K3689" i="22"/>
  <c r="J3689" i="22"/>
  <c r="P3688" i="22"/>
  <c r="O3688" i="22"/>
  <c r="K3688" i="22"/>
  <c r="J3688" i="22"/>
  <c r="P3687" i="22"/>
  <c r="O3687" i="22"/>
  <c r="K3687" i="22"/>
  <c r="J3687" i="22"/>
  <c r="P3686" i="22"/>
  <c r="O3686" i="22"/>
  <c r="K3686" i="22"/>
  <c r="J3686" i="22"/>
  <c r="P3685" i="22"/>
  <c r="O3685" i="22"/>
  <c r="K3685" i="22"/>
  <c r="J3685" i="22"/>
  <c r="P3684" i="22"/>
  <c r="O3684" i="22"/>
  <c r="K3684" i="22"/>
  <c r="J3684" i="22"/>
  <c r="P3683" i="22"/>
  <c r="O3683" i="22"/>
  <c r="K3683" i="22"/>
  <c r="J3683" i="22"/>
  <c r="P3682" i="22"/>
  <c r="O3682" i="22"/>
  <c r="K3682" i="22"/>
  <c r="J3682" i="22"/>
  <c r="P3681" i="22"/>
  <c r="O3681" i="22"/>
  <c r="K3681" i="22"/>
  <c r="J3681" i="22"/>
  <c r="P3680" i="22"/>
  <c r="O3680" i="22"/>
  <c r="K3680" i="22"/>
  <c r="J3680" i="22"/>
  <c r="P3679" i="22"/>
  <c r="O3679" i="22"/>
  <c r="K3679" i="22"/>
  <c r="J3679" i="22"/>
  <c r="P3678" i="22"/>
  <c r="O3678" i="22"/>
  <c r="K3678" i="22"/>
  <c r="J3678" i="22"/>
  <c r="P3677" i="22"/>
  <c r="O3677" i="22"/>
  <c r="K3677" i="22"/>
  <c r="J3677" i="22"/>
  <c r="P3676" i="22"/>
  <c r="O3676" i="22"/>
  <c r="K3676" i="22"/>
  <c r="J3676" i="22"/>
  <c r="P3675" i="22"/>
  <c r="O3675" i="22"/>
  <c r="K3675" i="22"/>
  <c r="J3675" i="22"/>
  <c r="P3674" i="22"/>
  <c r="O3674" i="22"/>
  <c r="K3674" i="22"/>
  <c r="J3674" i="22"/>
  <c r="P3673" i="22"/>
  <c r="O3673" i="22"/>
  <c r="K3673" i="22"/>
  <c r="J3673" i="22"/>
  <c r="P3672" i="22"/>
  <c r="O3672" i="22"/>
  <c r="K3672" i="22"/>
  <c r="J3672" i="22"/>
  <c r="P3671" i="22"/>
  <c r="O3671" i="22"/>
  <c r="K3671" i="22"/>
  <c r="J3671" i="22"/>
  <c r="P3670" i="22"/>
  <c r="O3670" i="22"/>
  <c r="K3670" i="22"/>
  <c r="J3670" i="22"/>
  <c r="P3669" i="22"/>
  <c r="O3669" i="22"/>
  <c r="K3669" i="22"/>
  <c r="J3669" i="22"/>
  <c r="P3668" i="22"/>
  <c r="O3668" i="22"/>
  <c r="K3668" i="22"/>
  <c r="J3668" i="22"/>
  <c r="P3667" i="22"/>
  <c r="O3667" i="22"/>
  <c r="K3667" i="22"/>
  <c r="J3667" i="22"/>
  <c r="P3666" i="22"/>
  <c r="O3666" i="22"/>
  <c r="K3666" i="22"/>
  <c r="J3666" i="22"/>
  <c r="P3665" i="22"/>
  <c r="O3665" i="22"/>
  <c r="K3665" i="22"/>
  <c r="J3665" i="22"/>
  <c r="P3664" i="22"/>
  <c r="O3664" i="22"/>
  <c r="K3664" i="22"/>
  <c r="J3664" i="22"/>
  <c r="P3663" i="22"/>
  <c r="O3663" i="22"/>
  <c r="K3663" i="22"/>
  <c r="J3663" i="22"/>
  <c r="P3662" i="22"/>
  <c r="O3662" i="22"/>
  <c r="K3662" i="22"/>
  <c r="J3662" i="22"/>
  <c r="P3661" i="22"/>
  <c r="O3661" i="22"/>
  <c r="K3661" i="22"/>
  <c r="J3661" i="22"/>
  <c r="P3660" i="22"/>
  <c r="O3660" i="22"/>
  <c r="K3660" i="22"/>
  <c r="J3660" i="22"/>
  <c r="P3659" i="22"/>
  <c r="O3659" i="22"/>
  <c r="K3659" i="22"/>
  <c r="J3659" i="22"/>
  <c r="P3658" i="22"/>
  <c r="O3658" i="22"/>
  <c r="K3658" i="22"/>
  <c r="J3658" i="22"/>
  <c r="P3657" i="22"/>
  <c r="O3657" i="22"/>
  <c r="K3657" i="22"/>
  <c r="J3657" i="22"/>
  <c r="P3656" i="22"/>
  <c r="O3656" i="22"/>
  <c r="K3656" i="22"/>
  <c r="J3656" i="22"/>
  <c r="P3655" i="22"/>
  <c r="O3655" i="22"/>
  <c r="K3655" i="22"/>
  <c r="J3655" i="22"/>
  <c r="P3654" i="22"/>
  <c r="O3654" i="22"/>
  <c r="K3654" i="22"/>
  <c r="J3654" i="22"/>
  <c r="P3653" i="22"/>
  <c r="O3653" i="22"/>
  <c r="K3653" i="22"/>
  <c r="J3653" i="22"/>
  <c r="P3652" i="22"/>
  <c r="O3652" i="22"/>
  <c r="K3652" i="22"/>
  <c r="J3652" i="22"/>
  <c r="P3651" i="22"/>
  <c r="O3651" i="22"/>
  <c r="K3651" i="22"/>
  <c r="J3651" i="22"/>
  <c r="P3650" i="22"/>
  <c r="O3650" i="22"/>
  <c r="K3650" i="22"/>
  <c r="J3650" i="22"/>
  <c r="P3649" i="22"/>
  <c r="O3649" i="22"/>
  <c r="K3649" i="22"/>
  <c r="J3649" i="22"/>
  <c r="P3648" i="22"/>
  <c r="O3648" i="22"/>
  <c r="K3648" i="22"/>
  <c r="J3648" i="22"/>
  <c r="P3647" i="22"/>
  <c r="O3647" i="22"/>
  <c r="K3647" i="22"/>
  <c r="J3647" i="22"/>
  <c r="P3646" i="22"/>
  <c r="O3646" i="22"/>
  <c r="K3646" i="22"/>
  <c r="J3646" i="22"/>
  <c r="P3645" i="22"/>
  <c r="O3645" i="22"/>
  <c r="K3645" i="22"/>
  <c r="J3645" i="22"/>
  <c r="P3644" i="22"/>
  <c r="O3644" i="22"/>
  <c r="K3644" i="22"/>
  <c r="J3644" i="22"/>
  <c r="P3643" i="22"/>
  <c r="O3643" i="22"/>
  <c r="K3643" i="22"/>
  <c r="J3643" i="22"/>
  <c r="P3642" i="22"/>
  <c r="O3642" i="22"/>
  <c r="K3642" i="22"/>
  <c r="J3642" i="22"/>
  <c r="P3641" i="22"/>
  <c r="O3641" i="22"/>
  <c r="K3641" i="22"/>
  <c r="J3641" i="22"/>
  <c r="P3640" i="22"/>
  <c r="O3640" i="22"/>
  <c r="K3640" i="22"/>
  <c r="J3640" i="22"/>
  <c r="P3639" i="22"/>
  <c r="O3639" i="22"/>
  <c r="K3639" i="22"/>
  <c r="J3639" i="22"/>
  <c r="P3638" i="22"/>
  <c r="O3638" i="22"/>
  <c r="K3638" i="22"/>
  <c r="J3638" i="22"/>
  <c r="P3637" i="22"/>
  <c r="O3637" i="22"/>
  <c r="K3637" i="22"/>
  <c r="J3637" i="22"/>
  <c r="P3636" i="22"/>
  <c r="O3636" i="22"/>
  <c r="K3636" i="22"/>
  <c r="J3636" i="22"/>
  <c r="P3635" i="22"/>
  <c r="O3635" i="22"/>
  <c r="K3635" i="22"/>
  <c r="J3635" i="22"/>
  <c r="P3634" i="22"/>
  <c r="O3634" i="22"/>
  <c r="K3634" i="22"/>
  <c r="J3634" i="22"/>
  <c r="P3632" i="22"/>
  <c r="O3632" i="22"/>
  <c r="K3632" i="22"/>
  <c r="J3632" i="22"/>
  <c r="P3631" i="22"/>
  <c r="O3631" i="22"/>
  <c r="K3631" i="22"/>
  <c r="J3631" i="22"/>
  <c r="P3630" i="22"/>
  <c r="O3630" i="22"/>
  <c r="K3630" i="22"/>
  <c r="J3630" i="22"/>
  <c r="P3629" i="22"/>
  <c r="O3629" i="22"/>
  <c r="K3629" i="22"/>
  <c r="J3629" i="22"/>
  <c r="P3628" i="22"/>
  <c r="O3628" i="22"/>
  <c r="K3628" i="22"/>
  <c r="J3628" i="22"/>
  <c r="P3627" i="22"/>
  <c r="O3627" i="22"/>
  <c r="K3627" i="22"/>
  <c r="J3627" i="22"/>
  <c r="P3626" i="22"/>
  <c r="O3626" i="22"/>
  <c r="K3626" i="22"/>
  <c r="J3626" i="22"/>
  <c r="P3625" i="22"/>
  <c r="O3625" i="22"/>
  <c r="K3625" i="22"/>
  <c r="J3625" i="22"/>
  <c r="P3624" i="22"/>
  <c r="O3624" i="22"/>
  <c r="K3624" i="22"/>
  <c r="J3624" i="22"/>
  <c r="P3623" i="22"/>
  <c r="O3623" i="22"/>
  <c r="K3623" i="22"/>
  <c r="J3623" i="22"/>
  <c r="P3622" i="22"/>
  <c r="O3622" i="22"/>
  <c r="K3622" i="22"/>
  <c r="J3622" i="22"/>
  <c r="P3621" i="22"/>
  <c r="O3621" i="22"/>
  <c r="K3621" i="22"/>
  <c r="J3621" i="22"/>
  <c r="P3620" i="22"/>
  <c r="O3620" i="22"/>
  <c r="K3620" i="22"/>
  <c r="J3620" i="22"/>
  <c r="P3619" i="22"/>
  <c r="O3619" i="22"/>
  <c r="K3619" i="22"/>
  <c r="J3619" i="22"/>
  <c r="P3618" i="22"/>
  <c r="O3618" i="22"/>
  <c r="K3618" i="22"/>
  <c r="J3618" i="22"/>
  <c r="P3617" i="22"/>
  <c r="O3617" i="22"/>
  <c r="K3617" i="22"/>
  <c r="J3617" i="22"/>
  <c r="P3616" i="22"/>
  <c r="O3616" i="22"/>
  <c r="K3616" i="22"/>
  <c r="J3616" i="22"/>
  <c r="P3615" i="22"/>
  <c r="O3615" i="22"/>
  <c r="K3615" i="22"/>
  <c r="J3615" i="22"/>
  <c r="P3614" i="22"/>
  <c r="O3614" i="22"/>
  <c r="K3614" i="22"/>
  <c r="J3614" i="22"/>
  <c r="P3613" i="22"/>
  <c r="O3613" i="22"/>
  <c r="K3613" i="22"/>
  <c r="J3613" i="22"/>
  <c r="P3612" i="22"/>
  <c r="O3612" i="22"/>
  <c r="K3612" i="22"/>
  <c r="J3612" i="22"/>
  <c r="P3611" i="22"/>
  <c r="O3611" i="22"/>
  <c r="K3611" i="22"/>
  <c r="J3611" i="22"/>
  <c r="P3610" i="22"/>
  <c r="O3610" i="22"/>
  <c r="K3610" i="22"/>
  <c r="J3610" i="22"/>
  <c r="P3609" i="22"/>
  <c r="O3609" i="22"/>
  <c r="K3609" i="22"/>
  <c r="J3609" i="22"/>
  <c r="P3608" i="22"/>
  <c r="O3608" i="22"/>
  <c r="K3608" i="22"/>
  <c r="J3608" i="22"/>
  <c r="P3607" i="22"/>
  <c r="O3607" i="22"/>
  <c r="K3607" i="22"/>
  <c r="J3607" i="22"/>
  <c r="P3606" i="22"/>
  <c r="O3606" i="22"/>
  <c r="K3606" i="22"/>
  <c r="J3606" i="22"/>
  <c r="P3605" i="22"/>
  <c r="O3605" i="22"/>
  <c r="K3605" i="22"/>
  <c r="J3605" i="22"/>
  <c r="P3604" i="22"/>
  <c r="O3604" i="22"/>
  <c r="K3604" i="22"/>
  <c r="J3604" i="22"/>
  <c r="P3603" i="22"/>
  <c r="O3603" i="22"/>
  <c r="K3603" i="22"/>
  <c r="J3603" i="22"/>
  <c r="P3602" i="22"/>
  <c r="O3602" i="22"/>
  <c r="K3602" i="22"/>
  <c r="J3602" i="22"/>
  <c r="P3601" i="22"/>
  <c r="O3601" i="22"/>
  <c r="K3601" i="22"/>
  <c r="J3601" i="22"/>
  <c r="P3600" i="22"/>
  <c r="O3600" i="22"/>
  <c r="K3600" i="22"/>
  <c r="J3600" i="22"/>
  <c r="P3599" i="22"/>
  <c r="O3599" i="22"/>
  <c r="K3599" i="22"/>
  <c r="J3599" i="22"/>
  <c r="P3598" i="22"/>
  <c r="O3598" i="22"/>
  <c r="K3598" i="22"/>
  <c r="J3598" i="22"/>
  <c r="P3597" i="22"/>
  <c r="O3597" i="22"/>
  <c r="K3597" i="22"/>
  <c r="J3597" i="22"/>
  <c r="P3596" i="22"/>
  <c r="O3596" i="22"/>
  <c r="K3596" i="22"/>
  <c r="J3596" i="22"/>
  <c r="P3595" i="22"/>
  <c r="O3595" i="22"/>
  <c r="K3595" i="22"/>
  <c r="J3595" i="22"/>
  <c r="P3594" i="22"/>
  <c r="O3594" i="22"/>
  <c r="K3594" i="22"/>
  <c r="J3594" i="22"/>
  <c r="P3593" i="22"/>
  <c r="O3593" i="22"/>
  <c r="K3593" i="22"/>
  <c r="J3593" i="22"/>
  <c r="P3592" i="22"/>
  <c r="O3592" i="22"/>
  <c r="K3592" i="22"/>
  <c r="J3592" i="22"/>
  <c r="P3591" i="22"/>
  <c r="O3591" i="22"/>
  <c r="K3591" i="22"/>
  <c r="J3591" i="22"/>
  <c r="P3590" i="22"/>
  <c r="O3590" i="22"/>
  <c r="K3590" i="22"/>
  <c r="J3590" i="22"/>
  <c r="P3589" i="22"/>
  <c r="O3589" i="22"/>
  <c r="K3589" i="22"/>
  <c r="J3589" i="22"/>
  <c r="P3588" i="22"/>
  <c r="O3588" i="22"/>
  <c r="K3588" i="22"/>
  <c r="J3588" i="22"/>
  <c r="P3587" i="22"/>
  <c r="O3587" i="22"/>
  <c r="K3587" i="22"/>
  <c r="J3587" i="22"/>
  <c r="P3586" i="22"/>
  <c r="O3586" i="22"/>
  <c r="K3586" i="22"/>
  <c r="J3586" i="22"/>
  <c r="P3585" i="22"/>
  <c r="O3585" i="22"/>
  <c r="K3585" i="22"/>
  <c r="J3585" i="22"/>
  <c r="P3584" i="22"/>
  <c r="O3584" i="22"/>
  <c r="K3584" i="22"/>
  <c r="J3584" i="22"/>
  <c r="P3583" i="22"/>
  <c r="O3583" i="22"/>
  <c r="K3583" i="22"/>
  <c r="J3583" i="22"/>
  <c r="P3582" i="22"/>
  <c r="O3582" i="22"/>
  <c r="K3582" i="22"/>
  <c r="J3582" i="22"/>
  <c r="P3581" i="22"/>
  <c r="O3581" i="22"/>
  <c r="K3581" i="22"/>
  <c r="J3581" i="22"/>
  <c r="P3580" i="22"/>
  <c r="O3580" i="22"/>
  <c r="K3580" i="22"/>
  <c r="J3580" i="22"/>
  <c r="P3579" i="22"/>
  <c r="O3579" i="22"/>
  <c r="K3579" i="22"/>
  <c r="J3579" i="22"/>
  <c r="P3578" i="22"/>
  <c r="O3578" i="22"/>
  <c r="K3578" i="22"/>
  <c r="J3578" i="22"/>
  <c r="P3577" i="22"/>
  <c r="O3577" i="22"/>
  <c r="K3577" i="22"/>
  <c r="J3577" i="22"/>
  <c r="P3576" i="22"/>
  <c r="O3576" i="22"/>
  <c r="K3576" i="22"/>
  <c r="J3576" i="22"/>
  <c r="P3575" i="22"/>
  <c r="O3575" i="22"/>
  <c r="K3575" i="22"/>
  <c r="J3575" i="22"/>
  <c r="P3574" i="22"/>
  <c r="O3574" i="22"/>
  <c r="K3574" i="22"/>
  <c r="J3574" i="22"/>
  <c r="P3573" i="22"/>
  <c r="O3573" i="22"/>
  <c r="K3573" i="22"/>
  <c r="J3573" i="22"/>
  <c r="P3572" i="22"/>
  <c r="O3572" i="22"/>
  <c r="K3572" i="22"/>
  <c r="J3572" i="22"/>
  <c r="P3571" i="22"/>
  <c r="O3571" i="22"/>
  <c r="K3571" i="22"/>
  <c r="J3571" i="22"/>
  <c r="P3570" i="22"/>
  <c r="O3570" i="22"/>
  <c r="K3570" i="22"/>
  <c r="J3570" i="22"/>
  <c r="P3569" i="22"/>
  <c r="O3569" i="22"/>
  <c r="K3569" i="22"/>
  <c r="J3569" i="22"/>
  <c r="P3568" i="22"/>
  <c r="O3568" i="22"/>
  <c r="K3568" i="22"/>
  <c r="J3568" i="22"/>
  <c r="P3567" i="22"/>
  <c r="O3567" i="22"/>
  <c r="K3567" i="22"/>
  <c r="J3567" i="22"/>
  <c r="P3566" i="22"/>
  <c r="O3566" i="22"/>
  <c r="K3566" i="22"/>
  <c r="J3566" i="22"/>
  <c r="P3565" i="22"/>
  <c r="O3565" i="22"/>
  <c r="K3565" i="22"/>
  <c r="J3565" i="22"/>
  <c r="P3564" i="22"/>
  <c r="O3564" i="22"/>
  <c r="K3564" i="22"/>
  <c r="J3564" i="22"/>
  <c r="P3563" i="22"/>
  <c r="O3563" i="22"/>
  <c r="K3563" i="22"/>
  <c r="J3563" i="22"/>
  <c r="P3562" i="22"/>
  <c r="O3562" i="22"/>
  <c r="K3562" i="22"/>
  <c r="J3562" i="22"/>
  <c r="P3561" i="22"/>
  <c r="O3561" i="22"/>
  <c r="K3561" i="22"/>
  <c r="J3561" i="22"/>
  <c r="P3560" i="22"/>
  <c r="O3560" i="22"/>
  <c r="K3560" i="22"/>
  <c r="J3560" i="22"/>
  <c r="P3559" i="22"/>
  <c r="O3559" i="22"/>
  <c r="K3559" i="22"/>
  <c r="J3559" i="22"/>
  <c r="P3558" i="22"/>
  <c r="O3558" i="22"/>
  <c r="K3558" i="22"/>
  <c r="J3558" i="22"/>
  <c r="P3557" i="22"/>
  <c r="O3557" i="22"/>
  <c r="K3557" i="22"/>
  <c r="J3557" i="22"/>
  <c r="P3556" i="22"/>
  <c r="O3556" i="22"/>
  <c r="K3556" i="22"/>
  <c r="J3556" i="22"/>
  <c r="P3555" i="22"/>
  <c r="O3555" i="22"/>
  <c r="K3555" i="22"/>
  <c r="J3555" i="22"/>
  <c r="P3554" i="22"/>
  <c r="O3554" i="22"/>
  <c r="K3554" i="22"/>
  <c r="J3554" i="22"/>
  <c r="P3553" i="22"/>
  <c r="O3553" i="22"/>
  <c r="K3553" i="22"/>
  <c r="J3553" i="22"/>
  <c r="P3552" i="22"/>
  <c r="O3552" i="22"/>
  <c r="K3552" i="22"/>
  <c r="J3552" i="22"/>
  <c r="P3551" i="22"/>
  <c r="O3551" i="22"/>
  <c r="K3551" i="22"/>
  <c r="J3551" i="22"/>
  <c r="P3550" i="22"/>
  <c r="O3550" i="22"/>
  <c r="K3550" i="22"/>
  <c r="J3550" i="22"/>
  <c r="P3549" i="22"/>
  <c r="O3549" i="22"/>
  <c r="K3549" i="22"/>
  <c r="J3549" i="22"/>
  <c r="P3548" i="22"/>
  <c r="O3548" i="22"/>
  <c r="K3548" i="22"/>
  <c r="J3548" i="22"/>
  <c r="P3547" i="22"/>
  <c r="O3547" i="22"/>
  <c r="K3547" i="22"/>
  <c r="J3547" i="22"/>
  <c r="P3546" i="22"/>
  <c r="O3546" i="22"/>
  <c r="K3546" i="22"/>
  <c r="J3546" i="22"/>
  <c r="P3545" i="22"/>
  <c r="O3545" i="22"/>
  <c r="K3545" i="22"/>
  <c r="J3545" i="22"/>
  <c r="P3544" i="22"/>
  <c r="O3544" i="22"/>
  <c r="K3544" i="22"/>
  <c r="J3544" i="22"/>
  <c r="P3543" i="22"/>
  <c r="O3543" i="22"/>
  <c r="K3543" i="22"/>
  <c r="J3543" i="22"/>
  <c r="P3542" i="22"/>
  <c r="O3542" i="22"/>
  <c r="K3542" i="22"/>
  <c r="J3542" i="22"/>
  <c r="P3541" i="22"/>
  <c r="O3541" i="22"/>
  <c r="K3541" i="22"/>
  <c r="J3541" i="22"/>
  <c r="P3540" i="22"/>
  <c r="O3540" i="22"/>
  <c r="K3540" i="22"/>
  <c r="J3540" i="22"/>
  <c r="P3539" i="22"/>
  <c r="O3539" i="22"/>
  <c r="K3539" i="22"/>
  <c r="J3539" i="22"/>
  <c r="P3538" i="22"/>
  <c r="O3538" i="22"/>
  <c r="K3538" i="22"/>
  <c r="J3538" i="22"/>
  <c r="P3537" i="22"/>
  <c r="O3537" i="22"/>
  <c r="K3537" i="22"/>
  <c r="J3537" i="22"/>
  <c r="P3536" i="22"/>
  <c r="O3536" i="22"/>
  <c r="K3536" i="22"/>
  <c r="J3536" i="22"/>
  <c r="P3535" i="22"/>
  <c r="O3535" i="22"/>
  <c r="K3535" i="22"/>
  <c r="J3535" i="22"/>
  <c r="P3534" i="22"/>
  <c r="O3534" i="22"/>
  <c r="K3534" i="22"/>
  <c r="J3534" i="22"/>
  <c r="P3533" i="22"/>
  <c r="O3533" i="22"/>
  <c r="K3533" i="22"/>
  <c r="J3533" i="22"/>
  <c r="P3532" i="22"/>
  <c r="O3532" i="22"/>
  <c r="K3532" i="22"/>
  <c r="J3532" i="22"/>
  <c r="P3531" i="22"/>
  <c r="O3531" i="22"/>
  <c r="K3531" i="22"/>
  <c r="J3531" i="22"/>
  <c r="P3530" i="22"/>
  <c r="O3530" i="22"/>
  <c r="K3530" i="22"/>
  <c r="J3530" i="22"/>
  <c r="P3529" i="22"/>
  <c r="O3529" i="22"/>
  <c r="K3529" i="22"/>
  <c r="J3529" i="22"/>
  <c r="P3528" i="22"/>
  <c r="O3528" i="22"/>
  <c r="K3528" i="22"/>
  <c r="J3528" i="22"/>
  <c r="P3527" i="22"/>
  <c r="O3527" i="22"/>
  <c r="K3527" i="22"/>
  <c r="J3527" i="22"/>
  <c r="P3526" i="22"/>
  <c r="O3526" i="22"/>
  <c r="K3526" i="22"/>
  <c r="J3526" i="22"/>
  <c r="P3525" i="22"/>
  <c r="O3525" i="22"/>
  <c r="K3525" i="22"/>
  <c r="J3525" i="22"/>
  <c r="P3524" i="22"/>
  <c r="O3524" i="22"/>
  <c r="K3524" i="22"/>
  <c r="J3524" i="22"/>
  <c r="P3523" i="22"/>
  <c r="O3523" i="22"/>
  <c r="K3523" i="22"/>
  <c r="J3523" i="22"/>
  <c r="P3522" i="22"/>
  <c r="O3522" i="22"/>
  <c r="K3522" i="22"/>
  <c r="J3522" i="22"/>
  <c r="P3521" i="22"/>
  <c r="O3521" i="22"/>
  <c r="K3521" i="22"/>
  <c r="J3521" i="22"/>
  <c r="P3520" i="22"/>
  <c r="O3520" i="22"/>
  <c r="K3520" i="22"/>
  <c r="J3520" i="22"/>
  <c r="P3519" i="22"/>
  <c r="O3519" i="22"/>
  <c r="K3519" i="22"/>
  <c r="J3519" i="22"/>
  <c r="P3518" i="22"/>
  <c r="O3518" i="22"/>
  <c r="K3518" i="22"/>
  <c r="J3518" i="22"/>
  <c r="P3517" i="22"/>
  <c r="O3517" i="22"/>
  <c r="K3517" i="22"/>
  <c r="J3517" i="22"/>
  <c r="P3516" i="22"/>
  <c r="O3516" i="22"/>
  <c r="K3516" i="22"/>
  <c r="J3516" i="22"/>
  <c r="P3515" i="22"/>
  <c r="O3515" i="22"/>
  <c r="K3515" i="22"/>
  <c r="J3515" i="22"/>
  <c r="P3514" i="22"/>
  <c r="O3514" i="22"/>
  <c r="K3514" i="22"/>
  <c r="J3514" i="22"/>
  <c r="P3513" i="22"/>
  <c r="O3513" i="22"/>
  <c r="K3513" i="22"/>
  <c r="J3513" i="22"/>
  <c r="P3512" i="22"/>
  <c r="O3512" i="22"/>
  <c r="K3512" i="22"/>
  <c r="J3512" i="22"/>
  <c r="P3511" i="22"/>
  <c r="O3511" i="22"/>
  <c r="K3511" i="22"/>
  <c r="J3511" i="22"/>
  <c r="P3510" i="22"/>
  <c r="O3510" i="22"/>
  <c r="K3510" i="22"/>
  <c r="J3510" i="22"/>
  <c r="P3509" i="22"/>
  <c r="O3509" i="22"/>
  <c r="K3509" i="22"/>
  <c r="J3509" i="22"/>
  <c r="P3508" i="22"/>
  <c r="O3508" i="22"/>
  <c r="K3508" i="22"/>
  <c r="J3508" i="22"/>
  <c r="P3507" i="22"/>
  <c r="O3507" i="22"/>
  <c r="K3507" i="22"/>
  <c r="J3507" i="22"/>
  <c r="P3506" i="22"/>
  <c r="O3506" i="22"/>
  <c r="K3506" i="22"/>
  <c r="J3506" i="22"/>
  <c r="P3505" i="22"/>
  <c r="O3505" i="22"/>
  <c r="K3505" i="22"/>
  <c r="J3505" i="22"/>
  <c r="P3504" i="22"/>
  <c r="O3504" i="22"/>
  <c r="K3504" i="22"/>
  <c r="J3504" i="22"/>
  <c r="P3503" i="22"/>
  <c r="O3503" i="22"/>
  <c r="K3503" i="22"/>
  <c r="J3503" i="22"/>
  <c r="P3502" i="22"/>
  <c r="O3502" i="22"/>
  <c r="K3502" i="22"/>
  <c r="J3502" i="22"/>
  <c r="P3501" i="22"/>
  <c r="O3501" i="22"/>
  <c r="K3501" i="22"/>
  <c r="J3501" i="22"/>
  <c r="P3500" i="22"/>
  <c r="O3500" i="22"/>
  <c r="K3500" i="22"/>
  <c r="J3500" i="22"/>
  <c r="P3499" i="22"/>
  <c r="O3499" i="22"/>
  <c r="K3499" i="22"/>
  <c r="J3499" i="22"/>
  <c r="P3498" i="22"/>
  <c r="O3498" i="22"/>
  <c r="K3498" i="22"/>
  <c r="J3498" i="22"/>
  <c r="P3497" i="22"/>
  <c r="O3497" i="22"/>
  <c r="K3497" i="22"/>
  <c r="J3497" i="22"/>
  <c r="P3496" i="22"/>
  <c r="O3496" i="22"/>
  <c r="K3496" i="22"/>
  <c r="J3496" i="22"/>
  <c r="P3495" i="22"/>
  <c r="O3495" i="22"/>
  <c r="K3495" i="22"/>
  <c r="J3495" i="22"/>
  <c r="P3494" i="22"/>
  <c r="O3494" i="22"/>
  <c r="K3494" i="22"/>
  <c r="J3494" i="22"/>
  <c r="P3493" i="22"/>
  <c r="O3493" i="22"/>
  <c r="K3493" i="22"/>
  <c r="J3493" i="22"/>
  <c r="P3492" i="22"/>
  <c r="O3492" i="22"/>
  <c r="K3492" i="22"/>
  <c r="J3492" i="22"/>
  <c r="P3491" i="22"/>
  <c r="O3491" i="22"/>
  <c r="K3491" i="22"/>
  <c r="J3491" i="22"/>
  <c r="P3490" i="22"/>
  <c r="O3490" i="22"/>
  <c r="K3490" i="22"/>
  <c r="J3490" i="22"/>
  <c r="P3489" i="22"/>
  <c r="O3489" i="22"/>
  <c r="K3489" i="22"/>
  <c r="J3489" i="22"/>
  <c r="P3488" i="22"/>
  <c r="O3488" i="22"/>
  <c r="K3488" i="22"/>
  <c r="J3488" i="22"/>
  <c r="P3487" i="22"/>
  <c r="O3487" i="22"/>
  <c r="K3487" i="22"/>
  <c r="J3487" i="22"/>
  <c r="P3486" i="22"/>
  <c r="O3486" i="22"/>
  <c r="K3486" i="22"/>
  <c r="J3486" i="22"/>
  <c r="P3485" i="22"/>
  <c r="O3485" i="22"/>
  <c r="K3485" i="22"/>
  <c r="J3485" i="22"/>
  <c r="P3484" i="22"/>
  <c r="O3484" i="22"/>
  <c r="K3484" i="22"/>
  <c r="J3484" i="22"/>
  <c r="P3483" i="22"/>
  <c r="O3483" i="22"/>
  <c r="K3483" i="22"/>
  <c r="J3483" i="22"/>
  <c r="P3482" i="22"/>
  <c r="O3482" i="22"/>
  <c r="K3482" i="22"/>
  <c r="J3482" i="22"/>
  <c r="P3481" i="22"/>
  <c r="O3481" i="22"/>
  <c r="K3481" i="22"/>
  <c r="J3481" i="22"/>
  <c r="P3480" i="22"/>
  <c r="O3480" i="22"/>
  <c r="K3480" i="22"/>
  <c r="J3480" i="22"/>
  <c r="P3479" i="22"/>
  <c r="O3479" i="22"/>
  <c r="K3479" i="22"/>
  <c r="J3479" i="22"/>
  <c r="P3478" i="22"/>
  <c r="O3478" i="22"/>
  <c r="K3478" i="22"/>
  <c r="J3478" i="22"/>
  <c r="P3477" i="22"/>
  <c r="O3477" i="22"/>
  <c r="K3477" i="22"/>
  <c r="J3477" i="22"/>
  <c r="P3476" i="22"/>
  <c r="O3476" i="22"/>
  <c r="K3476" i="22"/>
  <c r="J3476" i="22"/>
  <c r="P3475" i="22"/>
  <c r="O3475" i="22"/>
  <c r="K3475" i="22"/>
  <c r="J3475" i="22"/>
  <c r="P3474" i="22"/>
  <c r="O3474" i="22"/>
  <c r="K3474" i="22"/>
  <c r="J3474" i="22"/>
  <c r="P3473" i="22"/>
  <c r="O3473" i="22"/>
  <c r="K3473" i="22"/>
  <c r="J3473" i="22"/>
  <c r="P3472" i="22"/>
  <c r="O3472" i="22"/>
  <c r="K3472" i="22"/>
  <c r="J3472" i="22"/>
  <c r="P3471" i="22"/>
  <c r="O3471" i="22"/>
  <c r="K3471" i="22"/>
  <c r="J3471" i="22"/>
  <c r="P3470" i="22"/>
  <c r="O3470" i="22"/>
  <c r="K3470" i="22"/>
  <c r="J3470" i="22"/>
  <c r="P3469" i="22"/>
  <c r="O3469" i="22"/>
  <c r="K3469" i="22"/>
  <c r="J3469" i="22"/>
  <c r="P3468" i="22"/>
  <c r="O3468" i="22"/>
  <c r="K3468" i="22"/>
  <c r="J3468" i="22"/>
  <c r="P3467" i="22"/>
  <c r="O3467" i="22"/>
  <c r="K3467" i="22"/>
  <c r="J3467" i="22"/>
  <c r="P3466" i="22"/>
  <c r="O3466" i="22"/>
  <c r="K3466" i="22"/>
  <c r="J3466" i="22"/>
  <c r="P3465" i="22"/>
  <c r="O3465" i="22"/>
  <c r="K3465" i="22"/>
  <c r="J3465" i="22"/>
  <c r="P3464" i="22"/>
  <c r="O3464" i="22"/>
  <c r="K3464" i="22"/>
  <c r="J3464" i="22"/>
  <c r="P3463" i="22"/>
  <c r="O3463" i="22"/>
  <c r="K3463" i="22"/>
  <c r="J3463" i="22"/>
  <c r="P3462" i="22"/>
  <c r="O3462" i="22"/>
  <c r="K3462" i="22"/>
  <c r="J3462" i="22"/>
  <c r="P3461" i="22"/>
  <c r="O3461" i="22"/>
  <c r="K3461" i="22"/>
  <c r="J3461" i="22"/>
  <c r="P3460" i="22"/>
  <c r="O3460" i="22"/>
  <c r="K3460" i="22"/>
  <c r="J3460" i="22"/>
  <c r="P3459" i="22"/>
  <c r="O3459" i="22"/>
  <c r="K3459" i="22"/>
  <c r="J3459" i="22"/>
  <c r="P3458" i="22"/>
  <c r="O3458" i="22"/>
  <c r="K3458" i="22"/>
  <c r="J3458" i="22"/>
  <c r="P3457" i="22"/>
  <c r="O3457" i="22"/>
  <c r="K3457" i="22"/>
  <c r="J3457" i="22"/>
  <c r="P3456" i="22"/>
  <c r="O3456" i="22"/>
  <c r="K3456" i="22"/>
  <c r="J3456" i="22"/>
  <c r="P3455" i="22"/>
  <c r="O3455" i="22"/>
  <c r="K3455" i="22"/>
  <c r="J3455" i="22"/>
  <c r="P3454" i="22"/>
  <c r="O3454" i="22"/>
  <c r="K3454" i="22"/>
  <c r="J3454" i="22"/>
  <c r="P3453" i="22"/>
  <c r="O3453" i="22"/>
  <c r="K3453" i="22"/>
  <c r="J3453" i="22"/>
  <c r="P3452" i="22"/>
  <c r="O3452" i="22"/>
  <c r="K3452" i="22"/>
  <c r="J3452" i="22"/>
  <c r="P3451" i="22"/>
  <c r="O3451" i="22"/>
  <c r="K3451" i="22"/>
  <c r="J3451" i="22"/>
  <c r="P3450" i="22"/>
  <c r="O3450" i="22"/>
  <c r="K3450" i="22"/>
  <c r="J3450" i="22"/>
  <c r="P3449" i="22"/>
  <c r="O3449" i="22"/>
  <c r="K3449" i="22"/>
  <c r="J3449" i="22"/>
  <c r="P3448" i="22"/>
  <c r="O3448" i="22"/>
  <c r="K3448" i="22"/>
  <c r="J3448" i="22"/>
  <c r="P3447" i="22"/>
  <c r="O3447" i="22"/>
  <c r="K3447" i="22"/>
  <c r="J3447" i="22"/>
  <c r="P3446" i="22"/>
  <c r="O3446" i="22"/>
  <c r="K3446" i="22"/>
  <c r="J3446" i="22"/>
  <c r="P3445" i="22"/>
  <c r="O3445" i="22"/>
  <c r="K3445" i="22"/>
  <c r="J3445" i="22"/>
  <c r="P3444" i="22"/>
  <c r="O3444" i="22"/>
  <c r="K3444" i="22"/>
  <c r="J3444" i="22"/>
  <c r="P3443" i="22"/>
  <c r="O3443" i="22"/>
  <c r="K3443" i="22"/>
  <c r="J3443" i="22"/>
  <c r="P3442" i="22"/>
  <c r="O3442" i="22"/>
  <c r="K3442" i="22"/>
  <c r="J3442" i="22"/>
  <c r="P3441" i="22"/>
  <c r="O3441" i="22"/>
  <c r="K3441" i="22"/>
  <c r="J3441" i="22"/>
  <c r="P3440" i="22"/>
  <c r="O3440" i="22"/>
  <c r="K3440" i="22"/>
  <c r="J3440" i="22"/>
  <c r="P3439" i="22"/>
  <c r="O3439" i="22"/>
  <c r="K3439" i="22"/>
  <c r="J3439" i="22"/>
  <c r="P3438" i="22"/>
  <c r="O3438" i="22"/>
  <c r="K3438" i="22"/>
  <c r="J3438" i="22"/>
  <c r="P3437" i="22"/>
  <c r="O3437" i="22"/>
  <c r="K3437" i="22"/>
  <c r="J3437" i="22"/>
  <c r="P3436" i="22"/>
  <c r="O3436" i="22"/>
  <c r="K3436" i="22"/>
  <c r="J3436" i="22"/>
  <c r="P3435" i="22"/>
  <c r="O3435" i="22"/>
  <c r="K3435" i="22"/>
  <c r="J3435" i="22"/>
  <c r="P3434" i="22"/>
  <c r="O3434" i="22"/>
  <c r="K3434" i="22"/>
  <c r="J3434" i="22"/>
  <c r="P3433" i="22"/>
  <c r="O3433" i="22"/>
  <c r="K3433" i="22"/>
  <c r="J3433" i="22"/>
  <c r="P3432" i="22"/>
  <c r="O3432" i="22"/>
  <c r="K3432" i="22"/>
  <c r="J3432" i="22"/>
  <c r="P3431" i="22"/>
  <c r="O3431" i="22"/>
  <c r="K3431" i="22"/>
  <c r="J3431" i="22"/>
  <c r="P3430" i="22"/>
  <c r="O3430" i="22"/>
  <c r="K3430" i="22"/>
  <c r="J3430" i="22"/>
  <c r="P3429" i="22"/>
  <c r="O3429" i="22"/>
  <c r="K3429" i="22"/>
  <c r="J3429" i="22"/>
  <c r="P3428" i="22"/>
  <c r="O3428" i="22"/>
  <c r="K3428" i="22"/>
  <c r="J3428" i="22"/>
  <c r="P3427" i="22"/>
  <c r="O3427" i="22"/>
  <c r="K3427" i="22"/>
  <c r="J3427" i="22"/>
  <c r="P3426" i="22"/>
  <c r="O3426" i="22"/>
  <c r="K3426" i="22"/>
  <c r="J3426" i="22"/>
  <c r="P3425" i="22"/>
  <c r="O3425" i="22"/>
  <c r="K3425" i="22"/>
  <c r="J3425" i="22"/>
  <c r="P3424" i="22"/>
  <c r="O3424" i="22"/>
  <c r="K3424" i="22"/>
  <c r="J3424" i="22"/>
  <c r="P3423" i="22"/>
  <c r="O3423" i="22"/>
  <c r="K3423" i="22"/>
  <c r="J3423" i="22"/>
  <c r="P3422" i="22"/>
  <c r="O3422" i="22"/>
  <c r="K3422" i="22"/>
  <c r="J3422" i="22"/>
  <c r="P3421" i="22"/>
  <c r="O3421" i="22"/>
  <c r="K3421" i="22"/>
  <c r="J3421" i="22"/>
  <c r="P3420" i="22"/>
  <c r="O3420" i="22"/>
  <c r="K3420" i="22"/>
  <c r="J3420" i="22"/>
  <c r="P3419" i="22"/>
  <c r="O3419" i="22"/>
  <c r="K3419" i="22"/>
  <c r="J3419" i="22"/>
  <c r="P3418" i="22"/>
  <c r="O3418" i="22"/>
  <c r="K3418" i="22"/>
  <c r="J3418" i="22"/>
  <c r="P3417" i="22"/>
  <c r="O3417" i="22"/>
  <c r="K3417" i="22"/>
  <c r="J3417" i="22"/>
  <c r="P3416" i="22"/>
  <c r="O3416" i="22"/>
  <c r="K3416" i="22"/>
  <c r="J3416" i="22"/>
  <c r="P3415" i="22"/>
  <c r="O3415" i="22"/>
  <c r="K3415" i="22"/>
  <c r="J3415" i="22"/>
  <c r="P3414" i="22"/>
  <c r="O3414" i="22"/>
  <c r="K3414" i="22"/>
  <c r="J3414" i="22"/>
  <c r="P3413" i="22"/>
  <c r="O3413" i="22"/>
  <c r="K3413" i="22"/>
  <c r="J3413" i="22"/>
  <c r="P3412" i="22"/>
  <c r="O3412" i="22"/>
  <c r="K3412" i="22"/>
  <c r="J3412" i="22"/>
  <c r="P3411" i="22"/>
  <c r="O3411" i="22"/>
  <c r="K3411" i="22"/>
  <c r="J3411" i="22"/>
  <c r="P3410" i="22"/>
  <c r="O3410" i="22"/>
  <c r="K3410" i="22"/>
  <c r="J3410" i="22"/>
  <c r="P3409" i="22"/>
  <c r="O3409" i="22"/>
  <c r="K3409" i="22"/>
  <c r="J3409" i="22"/>
  <c r="P3408" i="22"/>
  <c r="O3408" i="22"/>
  <c r="K3408" i="22"/>
  <c r="J3408" i="22"/>
  <c r="P3407" i="22"/>
  <c r="O3407" i="22"/>
  <c r="K3407" i="22"/>
  <c r="J3407" i="22"/>
  <c r="P3406" i="22"/>
  <c r="O3406" i="22"/>
  <c r="K3406" i="22"/>
  <c r="J3406" i="22"/>
  <c r="P3405" i="22"/>
  <c r="O3405" i="22"/>
  <c r="K3405" i="22"/>
  <c r="J3405" i="22"/>
  <c r="P3404" i="22"/>
  <c r="O3404" i="22"/>
  <c r="K3404" i="22"/>
  <c r="J3404" i="22"/>
  <c r="P3403" i="22"/>
  <c r="O3403" i="22"/>
  <c r="K3403" i="22"/>
  <c r="J3403" i="22"/>
  <c r="P3402" i="22"/>
  <c r="O3402" i="22"/>
  <c r="K3402" i="22"/>
  <c r="J3402" i="22"/>
  <c r="P3401" i="22"/>
  <c r="O3401" i="22"/>
  <c r="K3401" i="22"/>
  <c r="J3401" i="22"/>
  <c r="P3400" i="22"/>
  <c r="O3400" i="22"/>
  <c r="K3400" i="22"/>
  <c r="J3400" i="22"/>
  <c r="P3399" i="22"/>
  <c r="O3399" i="22"/>
  <c r="K3399" i="22"/>
  <c r="J3399" i="22"/>
  <c r="P3398" i="22"/>
  <c r="O3398" i="22"/>
  <c r="K3398" i="22"/>
  <c r="J3398" i="22"/>
  <c r="P3397" i="22"/>
  <c r="O3397" i="22"/>
  <c r="K3397" i="22"/>
  <c r="J3397" i="22"/>
  <c r="P3396" i="22"/>
  <c r="O3396" i="22"/>
  <c r="K3396" i="22"/>
  <c r="J3396" i="22"/>
  <c r="P3395" i="22"/>
  <c r="O3395" i="22"/>
  <c r="K3395" i="22"/>
  <c r="J3395" i="22"/>
  <c r="P3394" i="22"/>
  <c r="O3394" i="22"/>
  <c r="K3394" i="22"/>
  <c r="J3394" i="22"/>
  <c r="P3393" i="22"/>
  <c r="O3393" i="22"/>
  <c r="K3393" i="22"/>
  <c r="J3393" i="22"/>
  <c r="P3392" i="22"/>
  <c r="O3392" i="22"/>
  <c r="K3392" i="22"/>
  <c r="J3392" i="22"/>
  <c r="P3391" i="22"/>
  <c r="O3391" i="22"/>
  <c r="K3391" i="22"/>
  <c r="J3391" i="22"/>
  <c r="P3390" i="22"/>
  <c r="O3390" i="22"/>
  <c r="K3390" i="22"/>
  <c r="J3390" i="22"/>
  <c r="P3389" i="22"/>
  <c r="O3389" i="22"/>
  <c r="K3389" i="22"/>
  <c r="J3389" i="22"/>
  <c r="P3388" i="22"/>
  <c r="O3388" i="22"/>
  <c r="K3388" i="22"/>
  <c r="J3388" i="22"/>
  <c r="P3387" i="22"/>
  <c r="O3387" i="22"/>
  <c r="K3387" i="22"/>
  <c r="J3387" i="22"/>
  <c r="P3386" i="22"/>
  <c r="O3386" i="22"/>
  <c r="K3386" i="22"/>
  <c r="J3386" i="22"/>
  <c r="P3385" i="22"/>
  <c r="O3385" i="22"/>
  <c r="K3385" i="22"/>
  <c r="J3385" i="22"/>
  <c r="P3384" i="22"/>
  <c r="O3384" i="22"/>
  <c r="K3384" i="22"/>
  <c r="J3384" i="22"/>
  <c r="P3383" i="22"/>
  <c r="O3383" i="22"/>
  <c r="K3383" i="22"/>
  <c r="J3383" i="22"/>
  <c r="P3382" i="22"/>
  <c r="O3382" i="22"/>
  <c r="K3382" i="22"/>
  <c r="J3382" i="22"/>
  <c r="P3381" i="22"/>
  <c r="O3381" i="22"/>
  <c r="K3381" i="22"/>
  <c r="J3381" i="22"/>
  <c r="P3380" i="22"/>
  <c r="O3380" i="22"/>
  <c r="K3380" i="22"/>
  <c r="J3380" i="22"/>
  <c r="P3379" i="22"/>
  <c r="O3379" i="22"/>
  <c r="K3379" i="22"/>
  <c r="J3379" i="22"/>
  <c r="P3378" i="22"/>
  <c r="O3378" i="22"/>
  <c r="K3378" i="22"/>
  <c r="J3378" i="22"/>
  <c r="P3377" i="22"/>
  <c r="O3377" i="22"/>
  <c r="K3377" i="22"/>
  <c r="J3377" i="22"/>
  <c r="P3376" i="22"/>
  <c r="O3376" i="22"/>
  <c r="K3376" i="22"/>
  <c r="J3376" i="22"/>
  <c r="P3375" i="22"/>
  <c r="O3375" i="22"/>
  <c r="K3375" i="22"/>
  <c r="J3375" i="22"/>
  <c r="P3374" i="22"/>
  <c r="O3374" i="22"/>
  <c r="K3374" i="22"/>
  <c r="J3374" i="22"/>
  <c r="P3373" i="22"/>
  <c r="O3373" i="22"/>
  <c r="K3373" i="22"/>
  <c r="J3373" i="22"/>
  <c r="P3372" i="22"/>
  <c r="O3372" i="22"/>
  <c r="K3372" i="22"/>
  <c r="J3372" i="22"/>
  <c r="P3371" i="22"/>
  <c r="O3371" i="22"/>
  <c r="K3371" i="22"/>
  <c r="J3371" i="22"/>
  <c r="P3370" i="22"/>
  <c r="O3370" i="22"/>
  <c r="K3370" i="22"/>
  <c r="J3370" i="22"/>
  <c r="P3369" i="22"/>
  <c r="O3369" i="22"/>
  <c r="K3369" i="22"/>
  <c r="J3369" i="22"/>
  <c r="P3368" i="22"/>
  <c r="O3368" i="22"/>
  <c r="K3368" i="22"/>
  <c r="J3368" i="22"/>
  <c r="P3367" i="22"/>
  <c r="O3367" i="22"/>
  <c r="K3367" i="22"/>
  <c r="J3367" i="22"/>
  <c r="P3366" i="22"/>
  <c r="O3366" i="22"/>
  <c r="K3366" i="22"/>
  <c r="J3366" i="22"/>
  <c r="P3365" i="22"/>
  <c r="O3365" i="22"/>
  <c r="K3365" i="22"/>
  <c r="J3365" i="22"/>
  <c r="P3364" i="22"/>
  <c r="O3364" i="22"/>
  <c r="K3364" i="22"/>
  <c r="J3364" i="22"/>
  <c r="P3363" i="22"/>
  <c r="O3363" i="22"/>
  <c r="K3363" i="22"/>
  <c r="J3363" i="22"/>
  <c r="P3362" i="22"/>
  <c r="O3362" i="22"/>
  <c r="K3362" i="22"/>
  <c r="J3362" i="22"/>
  <c r="P3361" i="22"/>
  <c r="O3361" i="22"/>
  <c r="K3361" i="22"/>
  <c r="J3361" i="22"/>
  <c r="P3360" i="22"/>
  <c r="O3360" i="22"/>
  <c r="K3360" i="22"/>
  <c r="J3360" i="22"/>
  <c r="P3359" i="22"/>
  <c r="O3359" i="22"/>
  <c r="K3359" i="22"/>
  <c r="J3359" i="22"/>
  <c r="P3358" i="22"/>
  <c r="O3358" i="22"/>
  <c r="K3358" i="22"/>
  <c r="J3358" i="22"/>
  <c r="P3357" i="22"/>
  <c r="O3357" i="22"/>
  <c r="K3357" i="22"/>
  <c r="J3357" i="22"/>
  <c r="P3356" i="22"/>
  <c r="O3356" i="22"/>
  <c r="K3356" i="22"/>
  <c r="J3356" i="22"/>
  <c r="P3355" i="22"/>
  <c r="O3355" i="22"/>
  <c r="K3355" i="22"/>
  <c r="J3355" i="22"/>
  <c r="P3354" i="22"/>
  <c r="O3354" i="22"/>
  <c r="K3354" i="22"/>
  <c r="J3354" i="22"/>
  <c r="P3353" i="22"/>
  <c r="O3353" i="22"/>
  <c r="K3353" i="22"/>
  <c r="J3353" i="22"/>
  <c r="P3352" i="22"/>
  <c r="O3352" i="22"/>
  <c r="K3352" i="22"/>
  <c r="J3352" i="22"/>
  <c r="P3351" i="22"/>
  <c r="O3351" i="22"/>
  <c r="K3351" i="22"/>
  <c r="J3351" i="22"/>
  <c r="P3350" i="22"/>
  <c r="O3350" i="22"/>
  <c r="K3350" i="22"/>
  <c r="J3350" i="22"/>
  <c r="P3349" i="22"/>
  <c r="O3349" i="22"/>
  <c r="K3349" i="22"/>
  <c r="J3349" i="22"/>
  <c r="P3348" i="22"/>
  <c r="O3348" i="22"/>
  <c r="K3348" i="22"/>
  <c r="J3348" i="22"/>
  <c r="P3347" i="22"/>
  <c r="O3347" i="22"/>
  <c r="K3347" i="22"/>
  <c r="J3347" i="22"/>
  <c r="P3346" i="22"/>
  <c r="O3346" i="22"/>
  <c r="K3346" i="22"/>
  <c r="J3346" i="22"/>
  <c r="P3345" i="22"/>
  <c r="O3345" i="22"/>
  <c r="K3345" i="22"/>
  <c r="J3345" i="22"/>
  <c r="P3344" i="22"/>
  <c r="O3344" i="22"/>
  <c r="K3344" i="22"/>
  <c r="J3344" i="22"/>
  <c r="P3343" i="22"/>
  <c r="O3343" i="22"/>
  <c r="K3343" i="22"/>
  <c r="J3343" i="22"/>
  <c r="P3342" i="22"/>
  <c r="O3342" i="22"/>
  <c r="K3342" i="22"/>
  <c r="J3342" i="22"/>
  <c r="P3341" i="22"/>
  <c r="O3341" i="22"/>
  <c r="K3341" i="22"/>
  <c r="J3341" i="22"/>
  <c r="P3340" i="22"/>
  <c r="O3340" i="22"/>
  <c r="K3340" i="22"/>
  <c r="J3340" i="22"/>
  <c r="P3339" i="22"/>
  <c r="O3339" i="22"/>
  <c r="K3339" i="22"/>
  <c r="J3339" i="22"/>
  <c r="P3338" i="22"/>
  <c r="O3338" i="22"/>
  <c r="K3338" i="22"/>
  <c r="J3338" i="22"/>
  <c r="P3337" i="22"/>
  <c r="O3337" i="22"/>
  <c r="K3337" i="22"/>
  <c r="J3337" i="22"/>
  <c r="P3336" i="22"/>
  <c r="O3336" i="22"/>
  <c r="K3336" i="22"/>
  <c r="J3336" i="22"/>
  <c r="P3335" i="22"/>
  <c r="O3335" i="22"/>
  <c r="K3335" i="22"/>
  <c r="J3335" i="22"/>
  <c r="P3334" i="22"/>
  <c r="O3334" i="22"/>
  <c r="K3334" i="22"/>
  <c r="J3334" i="22"/>
  <c r="P3333" i="22"/>
  <c r="O3333" i="22"/>
  <c r="K3333" i="22"/>
  <c r="J3333" i="22"/>
  <c r="P3332" i="22"/>
  <c r="O3332" i="22"/>
  <c r="K3332" i="22"/>
  <c r="J3332" i="22"/>
  <c r="P3331" i="22"/>
  <c r="O3331" i="22"/>
  <c r="K3331" i="22"/>
  <c r="J3331" i="22"/>
  <c r="P3330" i="22"/>
  <c r="O3330" i="22"/>
  <c r="K3330" i="22"/>
  <c r="J3330" i="22"/>
  <c r="P3329" i="22"/>
  <c r="O3329" i="22"/>
  <c r="K3329" i="22"/>
  <c r="J3329" i="22"/>
  <c r="P3328" i="22"/>
  <c r="O3328" i="22"/>
  <c r="K3328" i="22"/>
  <c r="J3328" i="22"/>
  <c r="P3327" i="22"/>
  <c r="O3327" i="22"/>
  <c r="K3327" i="22"/>
  <c r="J3327" i="22"/>
  <c r="P3326" i="22"/>
  <c r="O3326" i="22"/>
  <c r="K3326" i="22"/>
  <c r="J3326" i="22"/>
  <c r="P3325" i="22"/>
  <c r="O3325" i="22"/>
  <c r="K3325" i="22"/>
  <c r="J3325" i="22"/>
  <c r="P3324" i="22"/>
  <c r="O3324" i="22"/>
  <c r="K3324" i="22"/>
  <c r="J3324" i="22"/>
  <c r="P3323" i="22"/>
  <c r="O3323" i="22"/>
  <c r="K3323" i="22"/>
  <c r="J3323" i="22"/>
  <c r="P3322" i="22"/>
  <c r="O3322" i="22"/>
  <c r="K3322" i="22"/>
  <c r="J3322" i="22"/>
  <c r="P3321" i="22"/>
  <c r="O3321" i="22"/>
  <c r="K3321" i="22"/>
  <c r="J3321" i="22"/>
  <c r="P3320" i="22"/>
  <c r="O3320" i="22"/>
  <c r="K3320" i="22"/>
  <c r="J3320" i="22"/>
  <c r="P3319" i="22"/>
  <c r="O3319" i="22"/>
  <c r="K3319" i="22"/>
  <c r="J3319" i="22"/>
  <c r="P3318" i="22"/>
  <c r="O3318" i="22"/>
  <c r="K3318" i="22"/>
  <c r="J3318" i="22"/>
  <c r="P3317" i="22"/>
  <c r="O3317" i="22"/>
  <c r="K3317" i="22"/>
  <c r="J3317" i="22"/>
  <c r="P3316" i="22"/>
  <c r="O3316" i="22"/>
  <c r="K3316" i="22"/>
  <c r="J3316" i="22"/>
  <c r="P3315" i="22"/>
  <c r="O3315" i="22"/>
  <c r="K3315" i="22"/>
  <c r="J3315" i="22"/>
  <c r="P3314" i="22"/>
  <c r="O3314" i="22"/>
  <c r="K3314" i="22"/>
  <c r="J3314" i="22"/>
  <c r="P3313" i="22"/>
  <c r="O3313" i="22"/>
  <c r="K3313" i="22"/>
  <c r="J3313" i="22"/>
  <c r="P3312" i="22"/>
  <c r="O3312" i="22"/>
  <c r="K3312" i="22"/>
  <c r="J3312" i="22"/>
  <c r="P3311" i="22"/>
  <c r="O3311" i="22"/>
  <c r="K3311" i="22"/>
  <c r="J3311" i="22"/>
  <c r="P3310" i="22"/>
  <c r="O3310" i="22"/>
  <c r="K3310" i="22"/>
  <c r="J3310" i="22"/>
  <c r="P3309" i="22"/>
  <c r="O3309" i="22"/>
  <c r="K3309" i="22"/>
  <c r="J3309" i="22"/>
  <c r="P3308" i="22"/>
  <c r="O3308" i="22"/>
  <c r="K3308" i="22"/>
  <c r="J3308" i="22"/>
  <c r="P3307" i="22"/>
  <c r="O3307" i="22"/>
  <c r="K3307" i="22"/>
  <c r="J3307" i="22"/>
  <c r="P3306" i="22"/>
  <c r="O3306" i="22"/>
  <c r="K3306" i="22"/>
  <c r="J3306" i="22"/>
  <c r="P3305" i="22"/>
  <c r="O3305" i="22"/>
  <c r="K3305" i="22"/>
  <c r="J3305" i="22"/>
  <c r="P3304" i="22"/>
  <c r="O3304" i="22"/>
  <c r="K3304" i="22"/>
  <c r="J3304" i="22"/>
  <c r="P3303" i="22"/>
  <c r="O3303" i="22"/>
  <c r="K3303" i="22"/>
  <c r="J3303" i="22"/>
  <c r="P3302" i="22"/>
  <c r="O3302" i="22"/>
  <c r="K3302" i="22"/>
  <c r="J3302" i="22"/>
  <c r="P3301" i="22"/>
  <c r="O3301" i="22"/>
  <c r="K3301" i="22"/>
  <c r="J3301" i="22"/>
  <c r="P3300" i="22"/>
  <c r="O3300" i="22"/>
  <c r="K3300" i="22"/>
  <c r="J3300" i="22"/>
  <c r="P3299" i="22"/>
  <c r="O3299" i="22"/>
  <c r="K3299" i="22"/>
  <c r="J3299" i="22"/>
  <c r="P3298" i="22"/>
  <c r="O3298" i="22"/>
  <c r="K3298" i="22"/>
  <c r="J3298" i="22"/>
  <c r="P3297" i="22"/>
  <c r="O3297" i="22"/>
  <c r="K3297" i="22"/>
  <c r="J3297" i="22"/>
  <c r="P3296" i="22"/>
  <c r="O3296" i="22"/>
  <c r="K3296" i="22"/>
  <c r="J3296" i="22"/>
  <c r="P3295" i="22"/>
  <c r="O3295" i="22"/>
  <c r="K3295" i="22"/>
  <c r="J3295" i="22"/>
  <c r="P3294" i="22"/>
  <c r="O3294" i="22"/>
  <c r="K3294" i="22"/>
  <c r="J3294" i="22"/>
  <c r="P3293" i="22"/>
  <c r="O3293" i="22"/>
  <c r="K3293" i="22"/>
  <c r="J3293" i="22"/>
  <c r="P3292" i="22"/>
  <c r="O3292" i="22"/>
  <c r="K3292" i="22"/>
  <c r="J3292" i="22"/>
  <c r="P3291" i="22"/>
  <c r="O3291" i="22"/>
  <c r="K3291" i="22"/>
  <c r="J3291" i="22"/>
  <c r="P3290" i="22"/>
  <c r="O3290" i="22"/>
  <c r="K3290" i="22"/>
  <c r="J3290" i="22"/>
  <c r="P3289" i="22"/>
  <c r="O3289" i="22"/>
  <c r="K3289" i="22"/>
  <c r="J3289" i="22"/>
  <c r="P3288" i="22"/>
  <c r="O3288" i="22"/>
  <c r="K3288" i="22"/>
  <c r="J3288" i="22"/>
  <c r="P3287" i="22"/>
  <c r="O3287" i="22"/>
  <c r="K3287" i="22"/>
  <c r="J3287" i="22"/>
  <c r="P3286" i="22"/>
  <c r="O3286" i="22"/>
  <c r="K3286" i="22"/>
  <c r="J3286" i="22"/>
  <c r="P3285" i="22"/>
  <c r="O3285" i="22"/>
  <c r="K3285" i="22"/>
  <c r="J3285" i="22"/>
  <c r="P3284" i="22"/>
  <c r="O3284" i="22"/>
  <c r="K3284" i="22"/>
  <c r="J3284" i="22"/>
  <c r="P3283" i="22"/>
  <c r="O3283" i="22"/>
  <c r="K3283" i="22"/>
  <c r="J3283" i="22"/>
  <c r="P3282" i="22"/>
  <c r="O3282" i="22"/>
  <c r="K3282" i="22"/>
  <c r="J3282" i="22"/>
  <c r="P3281" i="22"/>
  <c r="O3281" i="22"/>
  <c r="K3281" i="22"/>
  <c r="J3281" i="22"/>
  <c r="P3280" i="22"/>
  <c r="O3280" i="22"/>
  <c r="K3280" i="22"/>
  <c r="J3280" i="22"/>
  <c r="P3279" i="22"/>
  <c r="O3279" i="22"/>
  <c r="K3279" i="22"/>
  <c r="J3279" i="22"/>
  <c r="P3278" i="22"/>
  <c r="O3278" i="22"/>
  <c r="K3278" i="22"/>
  <c r="J3278" i="22"/>
  <c r="P3277" i="22"/>
  <c r="O3277" i="22"/>
  <c r="K3277" i="22"/>
  <c r="J3277" i="22"/>
  <c r="P3276" i="22"/>
  <c r="O3276" i="22"/>
  <c r="K3276" i="22"/>
  <c r="J3276" i="22"/>
  <c r="P3275" i="22"/>
  <c r="O3275" i="22"/>
  <c r="K3275" i="22"/>
  <c r="J3275" i="22"/>
  <c r="P3274" i="22"/>
  <c r="O3274" i="22"/>
  <c r="K3274" i="22"/>
  <c r="J3274" i="22"/>
  <c r="P3273" i="22"/>
  <c r="O3273" i="22"/>
  <c r="K3273" i="22"/>
  <c r="J3273" i="22"/>
  <c r="P3272" i="22"/>
  <c r="O3272" i="22"/>
  <c r="K3272" i="22"/>
  <c r="J3272" i="22"/>
  <c r="P3271" i="22"/>
  <c r="O3271" i="22"/>
  <c r="K3271" i="22"/>
  <c r="J3271" i="22"/>
  <c r="P3270" i="22"/>
  <c r="O3270" i="22"/>
  <c r="K3270" i="22"/>
  <c r="J3270" i="22"/>
  <c r="P3269" i="22"/>
  <c r="O3269" i="22"/>
  <c r="K3269" i="22"/>
  <c r="J3269" i="22"/>
  <c r="P3268" i="22"/>
  <c r="O3268" i="22"/>
  <c r="K3268" i="22"/>
  <c r="J3268" i="22"/>
  <c r="P3267" i="22"/>
  <c r="O3267" i="22"/>
  <c r="K3267" i="22"/>
  <c r="J3267" i="22"/>
  <c r="P3266" i="22"/>
  <c r="O3266" i="22"/>
  <c r="K3266" i="22"/>
  <c r="J3266" i="22"/>
  <c r="P3265" i="22"/>
  <c r="O3265" i="22"/>
  <c r="K3265" i="22"/>
  <c r="J3265" i="22"/>
  <c r="P3264" i="22"/>
  <c r="O3264" i="22"/>
  <c r="K3264" i="22"/>
  <c r="J3264" i="22"/>
  <c r="P3263" i="22"/>
  <c r="O3263" i="22"/>
  <c r="K3263" i="22"/>
  <c r="J3263" i="22"/>
  <c r="P3262" i="22"/>
  <c r="O3262" i="22"/>
  <c r="K3262" i="22"/>
  <c r="J3262" i="22"/>
  <c r="P3261" i="22"/>
  <c r="O3261" i="22"/>
  <c r="K3261" i="22"/>
  <c r="J3261" i="22"/>
  <c r="P3260" i="22"/>
  <c r="O3260" i="22"/>
  <c r="K3260" i="22"/>
  <c r="J3260" i="22"/>
  <c r="P3259" i="22"/>
  <c r="O3259" i="22"/>
  <c r="K3259" i="22"/>
  <c r="J3259" i="22"/>
  <c r="P3258" i="22"/>
  <c r="O3258" i="22"/>
  <c r="K3258" i="22"/>
  <c r="J3258" i="22"/>
  <c r="P3257" i="22"/>
  <c r="O3257" i="22"/>
  <c r="K3257" i="22"/>
  <c r="J3257" i="22"/>
  <c r="P3256" i="22"/>
  <c r="O3256" i="22"/>
  <c r="K3256" i="22"/>
  <c r="J3256" i="22"/>
  <c r="P3255" i="22"/>
  <c r="O3255" i="22"/>
  <c r="K3255" i="22"/>
  <c r="J3255" i="22"/>
  <c r="P3254" i="22"/>
  <c r="O3254" i="22"/>
  <c r="K3254" i="22"/>
  <c r="J3254" i="22"/>
  <c r="P3253" i="22"/>
  <c r="O3253" i="22"/>
  <c r="K3253" i="22"/>
  <c r="J3253" i="22"/>
  <c r="P3252" i="22"/>
  <c r="O3252" i="22"/>
  <c r="K3252" i="22"/>
  <c r="J3252" i="22"/>
  <c r="P3251" i="22"/>
  <c r="O3251" i="22"/>
  <c r="K3251" i="22"/>
  <c r="J3251" i="22"/>
  <c r="P3250" i="22"/>
  <c r="O3250" i="22"/>
  <c r="K3250" i="22"/>
  <c r="J3250" i="22"/>
  <c r="P3249" i="22"/>
  <c r="O3249" i="22"/>
  <c r="K3249" i="22"/>
  <c r="J3249" i="22"/>
  <c r="P3248" i="22"/>
  <c r="O3248" i="22"/>
  <c r="K3248" i="22"/>
  <c r="J3248" i="22"/>
  <c r="P3247" i="22"/>
  <c r="O3247" i="22"/>
  <c r="K3247" i="22"/>
  <c r="J3247" i="22"/>
  <c r="P3246" i="22"/>
  <c r="O3246" i="22"/>
  <c r="K3246" i="22"/>
  <c r="J3246" i="22"/>
  <c r="P3245" i="22"/>
  <c r="O3245" i="22"/>
  <c r="K3245" i="22"/>
  <c r="J3245" i="22"/>
  <c r="P3244" i="22"/>
  <c r="O3244" i="22"/>
  <c r="K3244" i="22"/>
  <c r="J3244" i="22"/>
  <c r="P3243" i="22"/>
  <c r="O3243" i="22"/>
  <c r="K3243" i="22"/>
  <c r="J3243" i="22"/>
  <c r="P3242" i="22"/>
  <c r="O3242" i="22"/>
  <c r="K3242" i="22"/>
  <c r="J3242" i="22"/>
  <c r="P3241" i="22"/>
  <c r="O3241" i="22"/>
  <c r="K3241" i="22"/>
  <c r="J3241" i="22"/>
  <c r="P3240" i="22"/>
  <c r="O3240" i="22"/>
  <c r="K3240" i="22"/>
  <c r="J3240" i="22"/>
  <c r="P3239" i="22"/>
  <c r="O3239" i="22"/>
  <c r="K3239" i="22"/>
  <c r="J3239" i="22"/>
  <c r="P3238" i="22"/>
  <c r="O3238" i="22"/>
  <c r="K3238" i="22"/>
  <c r="J3238" i="22"/>
  <c r="P3237" i="22"/>
  <c r="O3237" i="22"/>
  <c r="K3237" i="22"/>
  <c r="J3237" i="22"/>
  <c r="P3236" i="22"/>
  <c r="O3236" i="22"/>
  <c r="K3236" i="22"/>
  <c r="J3236" i="22"/>
  <c r="P3235" i="22"/>
  <c r="O3235" i="22"/>
  <c r="K3235" i="22"/>
  <c r="J3235" i="22"/>
  <c r="P3234" i="22"/>
  <c r="O3234" i="22"/>
  <c r="K3234" i="22"/>
  <c r="J3234" i="22"/>
  <c r="P3233" i="22"/>
  <c r="O3233" i="22"/>
  <c r="K3233" i="22"/>
  <c r="J3233" i="22"/>
  <c r="P3232" i="22"/>
  <c r="O3232" i="22"/>
  <c r="K3232" i="22"/>
  <c r="J3232" i="22"/>
  <c r="P3231" i="22"/>
  <c r="O3231" i="22"/>
  <c r="K3231" i="22"/>
  <c r="J3231" i="22"/>
  <c r="P3230" i="22"/>
  <c r="O3230" i="22"/>
  <c r="K3230" i="22"/>
  <c r="J3230" i="22"/>
  <c r="P3229" i="22"/>
  <c r="O3229" i="22"/>
  <c r="K3229" i="22"/>
  <c r="J3229" i="22"/>
  <c r="P3228" i="22"/>
  <c r="O3228" i="22"/>
  <c r="K3228" i="22"/>
  <c r="J3228" i="22"/>
  <c r="P3227" i="22"/>
  <c r="O3227" i="22"/>
  <c r="K3227" i="22"/>
  <c r="J3227" i="22"/>
  <c r="P3226" i="22"/>
  <c r="O3226" i="22"/>
  <c r="K3226" i="22"/>
  <c r="J3226" i="22"/>
  <c r="P3225" i="22"/>
  <c r="O3225" i="22"/>
  <c r="K3225" i="22"/>
  <c r="J3225" i="22"/>
  <c r="P3224" i="22"/>
  <c r="O3224" i="22"/>
  <c r="K3224" i="22"/>
  <c r="J3224" i="22"/>
  <c r="P3223" i="22"/>
  <c r="O3223" i="22"/>
  <c r="K3223" i="22"/>
  <c r="J3223" i="22"/>
  <c r="P3222" i="22"/>
  <c r="O3222" i="22"/>
  <c r="K3222" i="22"/>
  <c r="J3222" i="22"/>
  <c r="P3221" i="22"/>
  <c r="O3221" i="22"/>
  <c r="K3221" i="22"/>
  <c r="J3221" i="22"/>
  <c r="P3220" i="22"/>
  <c r="O3220" i="22"/>
  <c r="K3220" i="22"/>
  <c r="J3220" i="22"/>
  <c r="P3219" i="22"/>
  <c r="O3219" i="22"/>
  <c r="K3219" i="22"/>
  <c r="J3219" i="22"/>
  <c r="P3218" i="22"/>
  <c r="O3218" i="22"/>
  <c r="K3218" i="22"/>
  <c r="J3218" i="22"/>
  <c r="P3217" i="22"/>
  <c r="O3217" i="22"/>
  <c r="K3217" i="22"/>
  <c r="J3217" i="22"/>
  <c r="P3216" i="22"/>
  <c r="O3216" i="22"/>
  <c r="K3216" i="22"/>
  <c r="J3216" i="22"/>
  <c r="P3215" i="22"/>
  <c r="O3215" i="22"/>
  <c r="K3215" i="22"/>
  <c r="J3215" i="22"/>
  <c r="P3214" i="22"/>
  <c r="O3214" i="22"/>
  <c r="K3214" i="22"/>
  <c r="J3214" i="22"/>
  <c r="P3213" i="22"/>
  <c r="O3213" i="22"/>
  <c r="K3213" i="22"/>
  <c r="J3213" i="22"/>
  <c r="P3212" i="22"/>
  <c r="O3212" i="22"/>
  <c r="K3212" i="22"/>
  <c r="J3212" i="22"/>
  <c r="P3211" i="22"/>
  <c r="O3211" i="22"/>
  <c r="K3211" i="22"/>
  <c r="J3211" i="22"/>
  <c r="P3210" i="22"/>
  <c r="O3210" i="22"/>
  <c r="K3210" i="22"/>
  <c r="J3210" i="22"/>
  <c r="P3209" i="22"/>
  <c r="O3209" i="22"/>
  <c r="K3209" i="22"/>
  <c r="J3209" i="22"/>
  <c r="P3208" i="22"/>
  <c r="O3208" i="22"/>
  <c r="K3208" i="22"/>
  <c r="J3208" i="22"/>
  <c r="P3207" i="22"/>
  <c r="O3207" i="22"/>
  <c r="K3207" i="22"/>
  <c r="J3207" i="22"/>
  <c r="P3206" i="22"/>
  <c r="O3206" i="22"/>
  <c r="K3206" i="22"/>
  <c r="J3206" i="22"/>
  <c r="P3205" i="22"/>
  <c r="O3205" i="22"/>
  <c r="K3205" i="22"/>
  <c r="J3205" i="22"/>
  <c r="P3204" i="22"/>
  <c r="O3204" i="22"/>
  <c r="K3204" i="22"/>
  <c r="J3204" i="22"/>
  <c r="P3203" i="22"/>
  <c r="O3203" i="22"/>
  <c r="K3203" i="22"/>
  <c r="J3203" i="22"/>
  <c r="P3202" i="22"/>
  <c r="O3202" i="22"/>
  <c r="K3202" i="22"/>
  <c r="J3202" i="22"/>
  <c r="P3201" i="22"/>
  <c r="O3201" i="22"/>
  <c r="K3201" i="22"/>
  <c r="J3201" i="22"/>
  <c r="P3200" i="22"/>
  <c r="O3200" i="22"/>
  <c r="K3200" i="22"/>
  <c r="J3200" i="22"/>
  <c r="P3199" i="22"/>
  <c r="O3199" i="22"/>
  <c r="K3199" i="22"/>
  <c r="J3199" i="22"/>
  <c r="P3198" i="22"/>
  <c r="O3198" i="22"/>
  <c r="K3198" i="22"/>
  <c r="J3198" i="22"/>
  <c r="P3197" i="22"/>
  <c r="O3197" i="22"/>
  <c r="K3197" i="22"/>
  <c r="J3197" i="22"/>
  <c r="P3196" i="22"/>
  <c r="O3196" i="22"/>
  <c r="K3196" i="22"/>
  <c r="J3196" i="22"/>
  <c r="P3195" i="22"/>
  <c r="O3195" i="22"/>
  <c r="K3195" i="22"/>
  <c r="J3195" i="22"/>
  <c r="P3194" i="22"/>
  <c r="O3194" i="22"/>
  <c r="K3194" i="22"/>
  <c r="J3194" i="22"/>
  <c r="P3193" i="22"/>
  <c r="O3193" i="22"/>
  <c r="K3193" i="22"/>
  <c r="J3193" i="22"/>
  <c r="P3192" i="22"/>
  <c r="O3192" i="22"/>
  <c r="K3192" i="22"/>
  <c r="J3192" i="22"/>
  <c r="P3191" i="22"/>
  <c r="O3191" i="22"/>
  <c r="K3191" i="22"/>
  <c r="J3191" i="22"/>
  <c r="P3190" i="22"/>
  <c r="O3190" i="22"/>
  <c r="K3190" i="22"/>
  <c r="J3190" i="22"/>
  <c r="P3189" i="22"/>
  <c r="O3189" i="22"/>
  <c r="K3189" i="22"/>
  <c r="J3189" i="22"/>
  <c r="P3188" i="22"/>
  <c r="O3188" i="22"/>
  <c r="K3188" i="22"/>
  <c r="J3188" i="22"/>
  <c r="P3187" i="22"/>
  <c r="O3187" i="22"/>
  <c r="K3187" i="22"/>
  <c r="J3187" i="22"/>
  <c r="P3186" i="22"/>
  <c r="O3186" i="22"/>
  <c r="K3186" i="22"/>
  <c r="J3186" i="22"/>
  <c r="P3185" i="22"/>
  <c r="O3185" i="22"/>
  <c r="K3185" i="22"/>
  <c r="J3185" i="22"/>
  <c r="P3184" i="22"/>
  <c r="O3184" i="22"/>
  <c r="K3184" i="22"/>
  <c r="J3184" i="22"/>
  <c r="P3183" i="22"/>
  <c r="O3183" i="22"/>
  <c r="K3183" i="22"/>
  <c r="J3183" i="22"/>
  <c r="P3182" i="22"/>
  <c r="O3182" i="22"/>
  <c r="K3182" i="22"/>
  <c r="J3182" i="22"/>
  <c r="P3181" i="22"/>
  <c r="O3181" i="22"/>
  <c r="K3181" i="22"/>
  <c r="J3181" i="22"/>
  <c r="P3180" i="22"/>
  <c r="O3180" i="22"/>
  <c r="K3180" i="22"/>
  <c r="J3180" i="22"/>
  <c r="P3179" i="22"/>
  <c r="O3179" i="22"/>
  <c r="K3179" i="22"/>
  <c r="J3179" i="22"/>
  <c r="P3178" i="22"/>
  <c r="O3178" i="22"/>
  <c r="K3178" i="22"/>
  <c r="J3178" i="22"/>
  <c r="P3177" i="22"/>
  <c r="O3177" i="22"/>
  <c r="K3177" i="22"/>
  <c r="J3177" i="22"/>
  <c r="P3176" i="22"/>
  <c r="O3176" i="22"/>
  <c r="K3176" i="22"/>
  <c r="J3176" i="22"/>
  <c r="P3175" i="22"/>
  <c r="O3175" i="22"/>
  <c r="K3175" i="22"/>
  <c r="J3175" i="22"/>
  <c r="P3174" i="22"/>
  <c r="O3174" i="22"/>
  <c r="K3174" i="22"/>
  <c r="J3174" i="22"/>
  <c r="P3173" i="22"/>
  <c r="O3173" i="22"/>
  <c r="K3173" i="22"/>
  <c r="J3173" i="22"/>
  <c r="P3172" i="22"/>
  <c r="O3172" i="22"/>
  <c r="K3172" i="22"/>
  <c r="J3172" i="22"/>
  <c r="P3171" i="22"/>
  <c r="O3171" i="22"/>
  <c r="K3171" i="22"/>
  <c r="J3171" i="22"/>
  <c r="P3170" i="22"/>
  <c r="O3170" i="22"/>
  <c r="K3170" i="22"/>
  <c r="J3170" i="22"/>
  <c r="P3169" i="22"/>
  <c r="O3169" i="22"/>
  <c r="K3169" i="22"/>
  <c r="J3169" i="22"/>
  <c r="P3168" i="22"/>
  <c r="O3168" i="22"/>
  <c r="K3168" i="22"/>
  <c r="J3168" i="22"/>
  <c r="P3167" i="22"/>
  <c r="O3167" i="22"/>
  <c r="K3167" i="22"/>
  <c r="J3167" i="22"/>
  <c r="P3166" i="22"/>
  <c r="O3166" i="22"/>
  <c r="K3166" i="22"/>
  <c r="J3166" i="22"/>
  <c r="P3165" i="22"/>
  <c r="O3165" i="22"/>
  <c r="K3165" i="22"/>
  <c r="J3165" i="22"/>
  <c r="P3164" i="22"/>
  <c r="O3164" i="22"/>
  <c r="K3164" i="22"/>
  <c r="J3164" i="22"/>
  <c r="P3163" i="22"/>
  <c r="O3163" i="22"/>
  <c r="K3163" i="22"/>
  <c r="J3163" i="22"/>
  <c r="P3162" i="22"/>
  <c r="O3162" i="22"/>
  <c r="K3162" i="22"/>
  <c r="J3162" i="22"/>
  <c r="P3161" i="22"/>
  <c r="O3161" i="22"/>
  <c r="K3161" i="22"/>
  <c r="J3161" i="22"/>
  <c r="P3160" i="22"/>
  <c r="O3160" i="22"/>
  <c r="K3160" i="22"/>
  <c r="J3160" i="22"/>
  <c r="P3159" i="22"/>
  <c r="O3159" i="22"/>
  <c r="K3159" i="22"/>
  <c r="J3159" i="22"/>
  <c r="P3158" i="22"/>
  <c r="O3158" i="22"/>
  <c r="K3158" i="22"/>
  <c r="J3158" i="22"/>
  <c r="P3157" i="22"/>
  <c r="O3157" i="22"/>
  <c r="K3157" i="22"/>
  <c r="J3157" i="22"/>
  <c r="P3156" i="22"/>
  <c r="O3156" i="22"/>
  <c r="K3156" i="22"/>
  <c r="J3156" i="22"/>
  <c r="P3155" i="22"/>
  <c r="O3155" i="22"/>
  <c r="K3155" i="22"/>
  <c r="J3155" i="22"/>
  <c r="P3154" i="22"/>
  <c r="O3154" i="22"/>
  <c r="K3154" i="22"/>
  <c r="J3154" i="22"/>
  <c r="P3153" i="22"/>
  <c r="O3153" i="22"/>
  <c r="K3153" i="22"/>
  <c r="J3153" i="22"/>
  <c r="P3152" i="22"/>
  <c r="O3152" i="22"/>
  <c r="K3152" i="22"/>
  <c r="J3152" i="22"/>
  <c r="P3151" i="22"/>
  <c r="O3151" i="22"/>
  <c r="K3151" i="22"/>
  <c r="J3151" i="22"/>
  <c r="P3150" i="22"/>
  <c r="O3150" i="22"/>
  <c r="K3150" i="22"/>
  <c r="J3150" i="22"/>
  <c r="P3149" i="22"/>
  <c r="O3149" i="22"/>
  <c r="K3149" i="22"/>
  <c r="J3149" i="22"/>
  <c r="P3148" i="22"/>
  <c r="O3148" i="22"/>
  <c r="K3148" i="22"/>
  <c r="J3148" i="22"/>
  <c r="P3147" i="22"/>
  <c r="O3147" i="22"/>
  <c r="K3147" i="22"/>
  <c r="J3147" i="22"/>
  <c r="P3146" i="22"/>
  <c r="O3146" i="22"/>
  <c r="K3146" i="22"/>
  <c r="J3146" i="22"/>
  <c r="P3145" i="22"/>
  <c r="O3145" i="22"/>
  <c r="K3145" i="22"/>
  <c r="J3145" i="22"/>
  <c r="P3144" i="22"/>
  <c r="O3144" i="22"/>
  <c r="K3144" i="22"/>
  <c r="J3144" i="22"/>
  <c r="P3143" i="22"/>
  <c r="O3143" i="22"/>
  <c r="K3143" i="22"/>
  <c r="J3143" i="22"/>
  <c r="P3142" i="22"/>
  <c r="O3142" i="22"/>
  <c r="K3142" i="22"/>
  <c r="J3142" i="22"/>
  <c r="P3141" i="22"/>
  <c r="O3141" i="22"/>
  <c r="K3141" i="22"/>
  <c r="J3141" i="22"/>
  <c r="P3140" i="22"/>
  <c r="O3140" i="22"/>
  <c r="K3140" i="22"/>
  <c r="J3140" i="22"/>
  <c r="P3139" i="22"/>
  <c r="O3139" i="22"/>
  <c r="K3139" i="22"/>
  <c r="J3139" i="22"/>
  <c r="P3138" i="22"/>
  <c r="O3138" i="22"/>
  <c r="K3138" i="22"/>
  <c r="J3138" i="22"/>
  <c r="P3137" i="22"/>
  <c r="O3137" i="22"/>
  <c r="K3137" i="22"/>
  <c r="J3137" i="22"/>
  <c r="P3136" i="22"/>
  <c r="O3136" i="22"/>
  <c r="K3136" i="22"/>
  <c r="J3136" i="22"/>
  <c r="P3135" i="22"/>
  <c r="O3135" i="22"/>
  <c r="K3135" i="22"/>
  <c r="J3135" i="22"/>
  <c r="P3134" i="22"/>
  <c r="O3134" i="22"/>
  <c r="K3134" i="22"/>
  <c r="J3134" i="22"/>
  <c r="P3133" i="22"/>
  <c r="O3133" i="22"/>
  <c r="K3133" i="22"/>
  <c r="J3133" i="22"/>
  <c r="P3132" i="22"/>
  <c r="O3132" i="22"/>
  <c r="K3132" i="22"/>
  <c r="J3132" i="22"/>
  <c r="P3131" i="22"/>
  <c r="O3131" i="22"/>
  <c r="K3131" i="22"/>
  <c r="J3131" i="22"/>
  <c r="P3130" i="22"/>
  <c r="O3130" i="22"/>
  <c r="K3130" i="22"/>
  <c r="J3130" i="22"/>
  <c r="P3129" i="22"/>
  <c r="O3129" i="22"/>
  <c r="K3129" i="22"/>
  <c r="J3129" i="22"/>
  <c r="P3128" i="22"/>
  <c r="O3128" i="22"/>
  <c r="K3128" i="22"/>
  <c r="J3128" i="22"/>
  <c r="P3127" i="22"/>
  <c r="O3127" i="22"/>
  <c r="K3127" i="22"/>
  <c r="J3127" i="22"/>
  <c r="P3126" i="22"/>
  <c r="O3126" i="22"/>
  <c r="K3126" i="22"/>
  <c r="J3126" i="22"/>
  <c r="P3125" i="22"/>
  <c r="O3125" i="22"/>
  <c r="K3125" i="22"/>
  <c r="J3125" i="22"/>
  <c r="P3124" i="22"/>
  <c r="O3124" i="22"/>
  <c r="K3124" i="22"/>
  <c r="J3124" i="22"/>
  <c r="P3123" i="22"/>
  <c r="O3123" i="22"/>
  <c r="K3123" i="22"/>
  <c r="J3123" i="22"/>
  <c r="P3122" i="22"/>
  <c r="O3122" i="22"/>
  <c r="K3122" i="22"/>
  <c r="J3122" i="22"/>
  <c r="P3121" i="22"/>
  <c r="O3121" i="22"/>
  <c r="K3121" i="22"/>
  <c r="J3121" i="22"/>
  <c r="P3120" i="22"/>
  <c r="O3120" i="22"/>
  <c r="K3120" i="22"/>
  <c r="J3120" i="22"/>
  <c r="P3119" i="22"/>
  <c r="O3119" i="22"/>
  <c r="K3119" i="22"/>
  <c r="J3119" i="22"/>
  <c r="P3118" i="22"/>
  <c r="O3118" i="22"/>
  <c r="K3118" i="22"/>
  <c r="J3118" i="22"/>
  <c r="P3117" i="22"/>
  <c r="O3117" i="22"/>
  <c r="K3117" i="22"/>
  <c r="J3117" i="22"/>
  <c r="P3116" i="22"/>
  <c r="O3116" i="22"/>
  <c r="K3116" i="22"/>
  <c r="J3116" i="22"/>
  <c r="P3115" i="22"/>
  <c r="O3115" i="22"/>
  <c r="K3115" i="22"/>
  <c r="J3115" i="22"/>
  <c r="P3114" i="22"/>
  <c r="O3114" i="22"/>
  <c r="K3114" i="22"/>
  <c r="J3114" i="22"/>
  <c r="P3113" i="22"/>
  <c r="O3113" i="22"/>
  <c r="K3113" i="22"/>
  <c r="J3113" i="22"/>
  <c r="P3112" i="22"/>
  <c r="O3112" i="22"/>
  <c r="K3112" i="22"/>
  <c r="J3112" i="22"/>
  <c r="P3111" i="22"/>
  <c r="O3111" i="22"/>
  <c r="K3111" i="22"/>
  <c r="J3111" i="22"/>
  <c r="P3110" i="22"/>
  <c r="O3110" i="22"/>
  <c r="K3110" i="22"/>
  <c r="J3110" i="22"/>
  <c r="P3109" i="22"/>
  <c r="O3109" i="22"/>
  <c r="K3109" i="22"/>
  <c r="J3109" i="22"/>
  <c r="P3108" i="22"/>
  <c r="O3108" i="22"/>
  <c r="K3108" i="22"/>
  <c r="J3108" i="22"/>
  <c r="P3107" i="22"/>
  <c r="O3107" i="22"/>
  <c r="K3107" i="22"/>
  <c r="J3107" i="22"/>
  <c r="P3106" i="22"/>
  <c r="O3106" i="22"/>
  <c r="K3106" i="22"/>
  <c r="J3106" i="22"/>
  <c r="P3105" i="22"/>
  <c r="O3105" i="22"/>
  <c r="K3105" i="22"/>
  <c r="J3105" i="22"/>
  <c r="P3104" i="22"/>
  <c r="O3104" i="22"/>
  <c r="K3104" i="22"/>
  <c r="J3104" i="22"/>
  <c r="P3103" i="22"/>
  <c r="O3103" i="22"/>
  <c r="K3103" i="22"/>
  <c r="J3103" i="22"/>
  <c r="P3102" i="22"/>
  <c r="O3102" i="22"/>
  <c r="K3102" i="22"/>
  <c r="J3102" i="22"/>
  <c r="P3101" i="22"/>
  <c r="O3101" i="22"/>
  <c r="K3101" i="22"/>
  <c r="J3101" i="22"/>
  <c r="P3100" i="22"/>
  <c r="O3100" i="22"/>
  <c r="K3100" i="22"/>
  <c r="J3100" i="22"/>
  <c r="P3099" i="22"/>
  <c r="O3099" i="22"/>
  <c r="K3099" i="22"/>
  <c r="J3099" i="22"/>
  <c r="P3098" i="22"/>
  <c r="O3098" i="22"/>
  <c r="K3098" i="22"/>
  <c r="J3098" i="22"/>
  <c r="P3097" i="22"/>
  <c r="O3097" i="22"/>
  <c r="K3097" i="22"/>
  <c r="J3097" i="22"/>
  <c r="P3096" i="22"/>
  <c r="O3096" i="22"/>
  <c r="K3096" i="22"/>
  <c r="J3096" i="22"/>
  <c r="P3095" i="22"/>
  <c r="O3095" i="22"/>
  <c r="K3095" i="22"/>
  <c r="J3095" i="22"/>
  <c r="P3094" i="22"/>
  <c r="O3094" i="22"/>
  <c r="K3094" i="22"/>
  <c r="J3094" i="22"/>
  <c r="P3093" i="22"/>
  <c r="O3093" i="22"/>
  <c r="K3093" i="22"/>
  <c r="J3093" i="22"/>
  <c r="P3092" i="22"/>
  <c r="O3092" i="22"/>
  <c r="K3092" i="22"/>
  <c r="J3092" i="22"/>
  <c r="P3091" i="22"/>
  <c r="O3091" i="22"/>
  <c r="K3091" i="22"/>
  <c r="J3091" i="22"/>
  <c r="P3090" i="22"/>
  <c r="O3090" i="22"/>
  <c r="K3090" i="22"/>
  <c r="J3090" i="22"/>
  <c r="P3089" i="22"/>
  <c r="O3089" i="22"/>
  <c r="K3089" i="22"/>
  <c r="J3089" i="22"/>
  <c r="P3088" i="22"/>
  <c r="O3088" i="22"/>
  <c r="K3088" i="22"/>
  <c r="J3088" i="22"/>
  <c r="P3087" i="22"/>
  <c r="O3087" i="22"/>
  <c r="K3087" i="22"/>
  <c r="J3087" i="22"/>
  <c r="P3086" i="22"/>
  <c r="O3086" i="22"/>
  <c r="K3086" i="22"/>
  <c r="J3086" i="22"/>
  <c r="P3085" i="22"/>
  <c r="O3085" i="22"/>
  <c r="K3085" i="22"/>
  <c r="J3085" i="22"/>
  <c r="P3084" i="22"/>
  <c r="O3084" i="22"/>
  <c r="K3084" i="22"/>
  <c r="J3084" i="22"/>
  <c r="P3083" i="22"/>
  <c r="O3083" i="22"/>
  <c r="K3083" i="22"/>
  <c r="J3083" i="22"/>
  <c r="P3082" i="22"/>
  <c r="O3082" i="22"/>
  <c r="K3082" i="22"/>
  <c r="J3082" i="22"/>
  <c r="P3081" i="22"/>
  <c r="O3081" i="22"/>
  <c r="K3081" i="22"/>
  <c r="J3081" i="22"/>
  <c r="P3080" i="22"/>
  <c r="O3080" i="22"/>
  <c r="K3080" i="22"/>
  <c r="J3080" i="22"/>
  <c r="P3079" i="22"/>
  <c r="O3079" i="22"/>
  <c r="K3079" i="22"/>
  <c r="J3079" i="22"/>
  <c r="P3078" i="22"/>
  <c r="O3078" i="22"/>
  <c r="K3078" i="22"/>
  <c r="J3078" i="22"/>
  <c r="P3077" i="22"/>
  <c r="O3077" i="22"/>
  <c r="K3077" i="22"/>
  <c r="J3077" i="22"/>
  <c r="P3076" i="22"/>
  <c r="O3076" i="22"/>
  <c r="K3076" i="22"/>
  <c r="J3076" i="22"/>
  <c r="P3075" i="22"/>
  <c r="O3075" i="22"/>
  <c r="K3075" i="22"/>
  <c r="J3075" i="22"/>
  <c r="P3074" i="22"/>
  <c r="O3074" i="22"/>
  <c r="K3074" i="22"/>
  <c r="J3074" i="22"/>
  <c r="P3073" i="22"/>
  <c r="O3073" i="22"/>
  <c r="K3073" i="22"/>
  <c r="J3073" i="22"/>
  <c r="P3072" i="22"/>
  <c r="O3072" i="22"/>
  <c r="K3072" i="22"/>
  <c r="J3072" i="22"/>
  <c r="P3071" i="22"/>
  <c r="O3071" i="22"/>
  <c r="K3071" i="22"/>
  <c r="J3071" i="22"/>
  <c r="P3070" i="22"/>
  <c r="O3070" i="22"/>
  <c r="K3070" i="22"/>
  <c r="J3070" i="22"/>
  <c r="P3069" i="22"/>
  <c r="O3069" i="22"/>
  <c r="K3069" i="22"/>
  <c r="J3069" i="22"/>
  <c r="P3068" i="22"/>
  <c r="O3068" i="22"/>
  <c r="K3068" i="22"/>
  <c r="J3068" i="22"/>
  <c r="P3067" i="22"/>
  <c r="O3067" i="22"/>
  <c r="K3067" i="22"/>
  <c r="J3067" i="22"/>
  <c r="P3066" i="22"/>
  <c r="O3066" i="22"/>
  <c r="K3066" i="22"/>
  <c r="J3066" i="22"/>
  <c r="P3065" i="22"/>
  <c r="O3065" i="22"/>
  <c r="K3065" i="22"/>
  <c r="J3065" i="22"/>
  <c r="P3064" i="22"/>
  <c r="O3064" i="22"/>
  <c r="K3064" i="22"/>
  <c r="J3064" i="22"/>
  <c r="P3063" i="22"/>
  <c r="O3063" i="22"/>
  <c r="K3063" i="22"/>
  <c r="J3063" i="22"/>
  <c r="P3062" i="22"/>
  <c r="O3062" i="22"/>
  <c r="K3062" i="22"/>
  <c r="J3062" i="22"/>
  <c r="P3061" i="22"/>
  <c r="O3061" i="22"/>
  <c r="K3061" i="22"/>
  <c r="J3061" i="22"/>
  <c r="P3060" i="22"/>
  <c r="O3060" i="22"/>
  <c r="K3060" i="22"/>
  <c r="J3060" i="22"/>
  <c r="P3059" i="22"/>
  <c r="O3059" i="22"/>
  <c r="K3059" i="22"/>
  <c r="J3059" i="22"/>
  <c r="P3058" i="22"/>
  <c r="O3058" i="22"/>
  <c r="K3058" i="22"/>
  <c r="J3058" i="22"/>
  <c r="P3057" i="22"/>
  <c r="O3057" i="22"/>
  <c r="K3057" i="22"/>
  <c r="J3057" i="22"/>
  <c r="P3056" i="22"/>
  <c r="O3056" i="22"/>
  <c r="K3056" i="22"/>
  <c r="J3056" i="22"/>
  <c r="P3055" i="22"/>
  <c r="O3055" i="22"/>
  <c r="K3055" i="22"/>
  <c r="J3055" i="22"/>
  <c r="P3054" i="22"/>
  <c r="O3054" i="22"/>
  <c r="K3054" i="22"/>
  <c r="J3054" i="22"/>
  <c r="P3053" i="22"/>
  <c r="O3053" i="22"/>
  <c r="K3053" i="22"/>
  <c r="J3053" i="22"/>
  <c r="P3052" i="22"/>
  <c r="O3052" i="22"/>
  <c r="K3052" i="22"/>
  <c r="J3052" i="22"/>
  <c r="P3051" i="22"/>
  <c r="O3051" i="22"/>
  <c r="K3051" i="22"/>
  <c r="J3051" i="22"/>
  <c r="P3050" i="22"/>
  <c r="O3050" i="22"/>
  <c r="K3050" i="22"/>
  <c r="J3050" i="22"/>
  <c r="P3049" i="22"/>
  <c r="O3049" i="22"/>
  <c r="K3049" i="22"/>
  <c r="J3049" i="22"/>
  <c r="P3048" i="22"/>
  <c r="O3048" i="22"/>
  <c r="K3048" i="22"/>
  <c r="J3048" i="22"/>
  <c r="P3047" i="22"/>
  <c r="O3047" i="22"/>
  <c r="K3047" i="22"/>
  <c r="J3047" i="22"/>
  <c r="P3046" i="22"/>
  <c r="O3046" i="22"/>
  <c r="K3046" i="22"/>
  <c r="J3046" i="22"/>
  <c r="P3045" i="22"/>
  <c r="O3045" i="22"/>
  <c r="K3045" i="22"/>
  <c r="J3045" i="22"/>
  <c r="P3044" i="22"/>
  <c r="O3044" i="22"/>
  <c r="K3044" i="22"/>
  <c r="J3044" i="22"/>
  <c r="P3043" i="22"/>
  <c r="O3043" i="22"/>
  <c r="K3043" i="22"/>
  <c r="J3043" i="22"/>
  <c r="P3042" i="22"/>
  <c r="O3042" i="22"/>
  <c r="K3042" i="22"/>
  <c r="J3042" i="22"/>
  <c r="P3041" i="22"/>
  <c r="O3041" i="22"/>
  <c r="K3041" i="22"/>
  <c r="J3041" i="22"/>
  <c r="P3040" i="22"/>
  <c r="O3040" i="22"/>
  <c r="K3040" i="22"/>
  <c r="J3040" i="22"/>
  <c r="P3039" i="22"/>
  <c r="O3039" i="22"/>
  <c r="K3039" i="22"/>
  <c r="J3039" i="22"/>
  <c r="P3038" i="22"/>
  <c r="O3038" i="22"/>
  <c r="K3038" i="22"/>
  <c r="J3038" i="22"/>
  <c r="P3037" i="22"/>
  <c r="O3037" i="22"/>
  <c r="K3037" i="22"/>
  <c r="J3037" i="22"/>
  <c r="P3036" i="22"/>
  <c r="O3036" i="22"/>
  <c r="K3036" i="22"/>
  <c r="J3036" i="22"/>
  <c r="P3035" i="22"/>
  <c r="O3035" i="22"/>
  <c r="K3035" i="22"/>
  <c r="J3035" i="22"/>
  <c r="P3034" i="22"/>
  <c r="O3034" i="22"/>
  <c r="K3034" i="22"/>
  <c r="J3034" i="22"/>
  <c r="P3033" i="22"/>
  <c r="O3033" i="22"/>
  <c r="K3033" i="22"/>
  <c r="J3033" i="22"/>
  <c r="P3032" i="22"/>
  <c r="O3032" i="22"/>
  <c r="K3032" i="22"/>
  <c r="J3032" i="22"/>
  <c r="P3031" i="22"/>
  <c r="O3031" i="22"/>
  <c r="K3031" i="22"/>
  <c r="J3031" i="22"/>
  <c r="P3030" i="22"/>
  <c r="O3030" i="22"/>
  <c r="K3030" i="22"/>
  <c r="J3030" i="22"/>
  <c r="P3029" i="22"/>
  <c r="O3029" i="22"/>
  <c r="K3029" i="22"/>
  <c r="J3029" i="22"/>
  <c r="P3028" i="22"/>
  <c r="O3028" i="22"/>
  <c r="K3028" i="22"/>
  <c r="J3028" i="22"/>
  <c r="P3027" i="22"/>
  <c r="O3027" i="22"/>
  <c r="K3027" i="22"/>
  <c r="J3027" i="22"/>
  <c r="P3026" i="22"/>
  <c r="O3026" i="22"/>
  <c r="K3026" i="22"/>
  <c r="J3026" i="22"/>
  <c r="P3025" i="22"/>
  <c r="O3025" i="22"/>
  <c r="K3025" i="22"/>
  <c r="J3025" i="22"/>
  <c r="P3024" i="22"/>
  <c r="O3024" i="22"/>
  <c r="K3024" i="22"/>
  <c r="J3024" i="22"/>
  <c r="P3023" i="22"/>
  <c r="O3023" i="22"/>
  <c r="K3023" i="22"/>
  <c r="J3023" i="22"/>
  <c r="P3022" i="22"/>
  <c r="O3022" i="22"/>
  <c r="K3022" i="22"/>
  <c r="J3022" i="22"/>
  <c r="P3021" i="22"/>
  <c r="O3021" i="22"/>
  <c r="K3021" i="22"/>
  <c r="J3021" i="22"/>
  <c r="P3020" i="22"/>
  <c r="O3020" i="22"/>
  <c r="K3020" i="22"/>
  <c r="J3020" i="22"/>
  <c r="P3019" i="22"/>
  <c r="O3019" i="22"/>
  <c r="K3019" i="22"/>
  <c r="J3019" i="22"/>
  <c r="P3018" i="22"/>
  <c r="O3018" i="22"/>
  <c r="K3018" i="22"/>
  <c r="J3018" i="22"/>
  <c r="P3017" i="22"/>
  <c r="O3017" i="22"/>
  <c r="K3017" i="22"/>
  <c r="J3017" i="22"/>
  <c r="P3016" i="22"/>
  <c r="O3016" i="22"/>
  <c r="K3016" i="22"/>
  <c r="J3016" i="22"/>
  <c r="P3015" i="22"/>
  <c r="O3015" i="22"/>
  <c r="K3015" i="22"/>
  <c r="J3015" i="22"/>
  <c r="P3014" i="22"/>
  <c r="O3014" i="22"/>
  <c r="K3014" i="22"/>
  <c r="J3014" i="22"/>
  <c r="P3013" i="22"/>
  <c r="O3013" i="22"/>
  <c r="K3013" i="22"/>
  <c r="J3013" i="22"/>
  <c r="P3012" i="22"/>
  <c r="O3012" i="22"/>
  <c r="K3012" i="22"/>
  <c r="J3012" i="22"/>
  <c r="P3011" i="22"/>
  <c r="O3011" i="22"/>
  <c r="K3011" i="22"/>
  <c r="J3011" i="22"/>
  <c r="P3010" i="22"/>
  <c r="O3010" i="22"/>
  <c r="K3010" i="22"/>
  <c r="J3010" i="22"/>
  <c r="P3009" i="22"/>
  <c r="O3009" i="22"/>
  <c r="K3009" i="22"/>
  <c r="J3009" i="22"/>
  <c r="P3008" i="22"/>
  <c r="O3008" i="22"/>
  <c r="K3008" i="22"/>
  <c r="J3008" i="22"/>
  <c r="P3007" i="22"/>
  <c r="O3007" i="22"/>
  <c r="K3007" i="22"/>
  <c r="J3007" i="22"/>
  <c r="P3006" i="22"/>
  <c r="O3006" i="22"/>
  <c r="K3006" i="22"/>
  <c r="J3006" i="22"/>
  <c r="P3005" i="22"/>
  <c r="O3005" i="22"/>
  <c r="K3005" i="22"/>
  <c r="J3005" i="22"/>
  <c r="P3004" i="22"/>
  <c r="O3004" i="22"/>
  <c r="K3004" i="22"/>
  <c r="J3004" i="22"/>
  <c r="P3003" i="22"/>
  <c r="O3003" i="22"/>
  <c r="K3003" i="22"/>
  <c r="J3003" i="22"/>
  <c r="P3002" i="22"/>
  <c r="O3002" i="22"/>
  <c r="K3002" i="22"/>
  <c r="J3002" i="22"/>
  <c r="P3001" i="22"/>
  <c r="O3001" i="22"/>
  <c r="K3001" i="22"/>
  <c r="J3001" i="22"/>
  <c r="P3000" i="22"/>
  <c r="O3000" i="22"/>
  <c r="K3000" i="22"/>
  <c r="J3000" i="22"/>
  <c r="P2999" i="22"/>
  <c r="O2999" i="22"/>
  <c r="K2999" i="22"/>
  <c r="J2999" i="22"/>
  <c r="P2998" i="22"/>
  <c r="O2998" i="22"/>
  <c r="K2998" i="22"/>
  <c r="J2998" i="22"/>
  <c r="P2997" i="22"/>
  <c r="O2997" i="22"/>
  <c r="K2997" i="22"/>
  <c r="J2997" i="22"/>
  <c r="P2996" i="22"/>
  <c r="O2996" i="22"/>
  <c r="K2996" i="22"/>
  <c r="J2996" i="22"/>
  <c r="P2995" i="22"/>
  <c r="O2995" i="22"/>
  <c r="K2995" i="22"/>
  <c r="J2995" i="22"/>
  <c r="P2994" i="22"/>
  <c r="O2994" i="22"/>
  <c r="K2994" i="22"/>
  <c r="J2994" i="22"/>
  <c r="P2993" i="22"/>
  <c r="O2993" i="22"/>
  <c r="K2993" i="22"/>
  <c r="J2993" i="22"/>
  <c r="P2992" i="22"/>
  <c r="O2992" i="22"/>
  <c r="K2992" i="22"/>
  <c r="J2992" i="22"/>
  <c r="P2991" i="22"/>
  <c r="O2991" i="22"/>
  <c r="K2991" i="22"/>
  <c r="J2991" i="22"/>
  <c r="P2990" i="22"/>
  <c r="O2990" i="22"/>
  <c r="K2990" i="22"/>
  <c r="J2990" i="22"/>
  <c r="P2989" i="22"/>
  <c r="O2989" i="22"/>
  <c r="K2989" i="22"/>
  <c r="J2989" i="22"/>
  <c r="P2988" i="22"/>
  <c r="O2988" i="22"/>
  <c r="K2988" i="22"/>
  <c r="J2988" i="22"/>
  <c r="P2987" i="22"/>
  <c r="O2987" i="22"/>
  <c r="K2987" i="22"/>
  <c r="J2987" i="22"/>
  <c r="P2986" i="22"/>
  <c r="O2986" i="22"/>
  <c r="K2986" i="22"/>
  <c r="J2986" i="22"/>
  <c r="P2985" i="22"/>
  <c r="O2985" i="22"/>
  <c r="K2985" i="22"/>
  <c r="J2985" i="22"/>
  <c r="P2984" i="22"/>
  <c r="O2984" i="22"/>
  <c r="K2984" i="22"/>
  <c r="J2984" i="22"/>
  <c r="P2983" i="22"/>
  <c r="O2983" i="22"/>
  <c r="K2983" i="22"/>
  <c r="J2983" i="22"/>
  <c r="P2982" i="22"/>
  <c r="O2982" i="22"/>
  <c r="K2982" i="22"/>
  <c r="J2982" i="22"/>
  <c r="P2981" i="22"/>
  <c r="O2981" i="22"/>
  <c r="K2981" i="22"/>
  <c r="J2981" i="22"/>
  <c r="P2980" i="22"/>
  <c r="O2980" i="22"/>
  <c r="K2980" i="22"/>
  <c r="J2980" i="22"/>
  <c r="P2979" i="22"/>
  <c r="O2979" i="22"/>
  <c r="K2979" i="22"/>
  <c r="J2979" i="22"/>
  <c r="P2978" i="22"/>
  <c r="O2978" i="22"/>
  <c r="K2978" i="22"/>
  <c r="J2978" i="22"/>
  <c r="P2977" i="22"/>
  <c r="O2977" i="22"/>
  <c r="K2977" i="22"/>
  <c r="J2977" i="22"/>
  <c r="P2976" i="22"/>
  <c r="O2976" i="22"/>
  <c r="K2976" i="22"/>
  <c r="J2976" i="22"/>
  <c r="P2975" i="22"/>
  <c r="O2975" i="22"/>
  <c r="K2975" i="22"/>
  <c r="J2975" i="22"/>
  <c r="P2974" i="22"/>
  <c r="O2974" i="22"/>
  <c r="K2974" i="22"/>
  <c r="J2974" i="22"/>
  <c r="P2973" i="22"/>
  <c r="O2973" i="22"/>
  <c r="K2973" i="22"/>
  <c r="J2973" i="22"/>
  <c r="P2972" i="22"/>
  <c r="O2972" i="22"/>
  <c r="K2972" i="22"/>
  <c r="J2972" i="22"/>
  <c r="P2971" i="22"/>
  <c r="O2971" i="22"/>
  <c r="K2971" i="22"/>
  <c r="J2971" i="22"/>
  <c r="P2970" i="22"/>
  <c r="O2970" i="22"/>
  <c r="K2970" i="22"/>
  <c r="J2970" i="22"/>
  <c r="P2969" i="22"/>
  <c r="O2969" i="22"/>
  <c r="K2969" i="22"/>
  <c r="J2969" i="22"/>
  <c r="P2968" i="22"/>
  <c r="O2968" i="22"/>
  <c r="K2968" i="22"/>
  <c r="J2968" i="22"/>
  <c r="P2967" i="22"/>
  <c r="O2967" i="22"/>
  <c r="K2967" i="22"/>
  <c r="J2967" i="22"/>
  <c r="P2966" i="22"/>
  <c r="O2966" i="22"/>
  <c r="K2966" i="22"/>
  <c r="J2966" i="22"/>
  <c r="P2965" i="22"/>
  <c r="O2965" i="22"/>
  <c r="K2965" i="22"/>
  <c r="J2965" i="22"/>
  <c r="P2964" i="22"/>
  <c r="O2964" i="22"/>
  <c r="K2964" i="22"/>
  <c r="J2964" i="22"/>
  <c r="P2963" i="22"/>
  <c r="O2963" i="22"/>
  <c r="K2963" i="22"/>
  <c r="J2963" i="22"/>
  <c r="P2962" i="22"/>
  <c r="O2962" i="22"/>
  <c r="K2962" i="22"/>
  <c r="J2962" i="22"/>
  <c r="P2961" i="22"/>
  <c r="O2961" i="22"/>
  <c r="K2961" i="22"/>
  <c r="J2961" i="22"/>
  <c r="P2960" i="22"/>
  <c r="O2960" i="22"/>
  <c r="K2960" i="22"/>
  <c r="J2960" i="22"/>
  <c r="P2959" i="22"/>
  <c r="O2959" i="22"/>
  <c r="K2959" i="22"/>
  <c r="J2959" i="22"/>
  <c r="P2958" i="22"/>
  <c r="O2958" i="22"/>
  <c r="K2958" i="22"/>
  <c r="J2958" i="22"/>
  <c r="P2957" i="22"/>
  <c r="O2957" i="22"/>
  <c r="K2957" i="22"/>
  <c r="J2957" i="22"/>
  <c r="P2956" i="22"/>
  <c r="O2956" i="22"/>
  <c r="K2956" i="22"/>
  <c r="J2956" i="22"/>
  <c r="P2955" i="22"/>
  <c r="O2955" i="22"/>
  <c r="K2955" i="22"/>
  <c r="J2955" i="22"/>
  <c r="P2954" i="22"/>
  <c r="O2954" i="22"/>
  <c r="K2954" i="22"/>
  <c r="J2954" i="22"/>
  <c r="P2953" i="22"/>
  <c r="O2953" i="22"/>
  <c r="K2953" i="22"/>
  <c r="J2953" i="22"/>
  <c r="P2952" i="22"/>
  <c r="O2952" i="22"/>
  <c r="K2952" i="22"/>
  <c r="J2952" i="22"/>
  <c r="P2951" i="22"/>
  <c r="O2951" i="22"/>
  <c r="K2951" i="22"/>
  <c r="J2951" i="22"/>
  <c r="P2950" i="22"/>
  <c r="O2950" i="22"/>
  <c r="K2950" i="22"/>
  <c r="J2950" i="22"/>
  <c r="P2949" i="22"/>
  <c r="O2949" i="22"/>
  <c r="K2949" i="22"/>
  <c r="J2949" i="22"/>
  <c r="P2948" i="22"/>
  <c r="O2948" i="22"/>
  <c r="K2948" i="22"/>
  <c r="J2948" i="22"/>
  <c r="P2947" i="22"/>
  <c r="O2947" i="22"/>
  <c r="K2947" i="22"/>
  <c r="J2947" i="22"/>
  <c r="P2946" i="22"/>
  <c r="O2946" i="22"/>
  <c r="K2946" i="22"/>
  <c r="J2946" i="22"/>
  <c r="P2945" i="22"/>
  <c r="O2945" i="22"/>
  <c r="K2945" i="22"/>
  <c r="J2945" i="22"/>
  <c r="P2944" i="22"/>
  <c r="O2944" i="22"/>
  <c r="K2944" i="22"/>
  <c r="J2944" i="22"/>
  <c r="P2943" i="22"/>
  <c r="O2943" i="22"/>
  <c r="K2943" i="22"/>
  <c r="J2943" i="22"/>
  <c r="P2942" i="22"/>
  <c r="O2942" i="22"/>
  <c r="K2942" i="22"/>
  <c r="J2942" i="22"/>
  <c r="P2941" i="22"/>
  <c r="O2941" i="22"/>
  <c r="K2941" i="22"/>
  <c r="J2941" i="22"/>
  <c r="P2940" i="22"/>
  <c r="O2940" i="22"/>
  <c r="K2940" i="22"/>
  <c r="J2940" i="22"/>
  <c r="P2939" i="22"/>
  <c r="O2939" i="22"/>
  <c r="K2939" i="22"/>
  <c r="J2939" i="22"/>
  <c r="P2938" i="22"/>
  <c r="O2938" i="22"/>
  <c r="K2938" i="22"/>
  <c r="J2938" i="22"/>
  <c r="P2937" i="22"/>
  <c r="O2937" i="22"/>
  <c r="K2937" i="22"/>
  <c r="J2937" i="22"/>
  <c r="P2936" i="22"/>
  <c r="O2936" i="22"/>
  <c r="K2936" i="22"/>
  <c r="J2936" i="22"/>
  <c r="P2935" i="22"/>
  <c r="O2935" i="22"/>
  <c r="K2935" i="22"/>
  <c r="J2935" i="22"/>
  <c r="P2934" i="22"/>
  <c r="O2934" i="22"/>
  <c r="K2934" i="22"/>
  <c r="J2934" i="22"/>
  <c r="P2933" i="22"/>
  <c r="O2933" i="22"/>
  <c r="K2933" i="22"/>
  <c r="J2933" i="22"/>
  <c r="P2932" i="22"/>
  <c r="O2932" i="22"/>
  <c r="K2932" i="22"/>
  <c r="J2932" i="22"/>
  <c r="P2931" i="22"/>
  <c r="O2931" i="22"/>
  <c r="K2931" i="22"/>
  <c r="J2931" i="22"/>
  <c r="P2930" i="22"/>
  <c r="O2930" i="22"/>
  <c r="K2930" i="22"/>
  <c r="J2930" i="22"/>
  <c r="P2929" i="22"/>
  <c r="O2929" i="22"/>
  <c r="K2929" i="22"/>
  <c r="J2929" i="22"/>
  <c r="P2928" i="22"/>
  <c r="O2928" i="22"/>
  <c r="K2928" i="22"/>
  <c r="J2928" i="22"/>
  <c r="P2927" i="22"/>
  <c r="O2927" i="22"/>
  <c r="K2927" i="22"/>
  <c r="J2927" i="22"/>
  <c r="P2926" i="22"/>
  <c r="O2926" i="22"/>
  <c r="K2926" i="22"/>
  <c r="J2926" i="22"/>
  <c r="P2925" i="22"/>
  <c r="O2925" i="22"/>
  <c r="K2925" i="22"/>
  <c r="J2925" i="22"/>
  <c r="P2924" i="22"/>
  <c r="O2924" i="22"/>
  <c r="K2924" i="22"/>
  <c r="J2924" i="22"/>
  <c r="P2923" i="22"/>
  <c r="O2923" i="22"/>
  <c r="K2923" i="22"/>
  <c r="J2923" i="22"/>
  <c r="P2922" i="22"/>
  <c r="O2922" i="22"/>
  <c r="K2922" i="22"/>
  <c r="J2922" i="22"/>
  <c r="P2921" i="22"/>
  <c r="O2921" i="22"/>
  <c r="K2921" i="22"/>
  <c r="J2921" i="22"/>
  <c r="P2920" i="22"/>
  <c r="O2920" i="22"/>
  <c r="K2920" i="22"/>
  <c r="J2920" i="22"/>
  <c r="P2919" i="22"/>
  <c r="O2919" i="22"/>
  <c r="K2919" i="22"/>
  <c r="J2919" i="22"/>
  <c r="P2918" i="22"/>
  <c r="O2918" i="22"/>
  <c r="K2918" i="22"/>
  <c r="J2918" i="22"/>
  <c r="P2917" i="22"/>
  <c r="O2917" i="22"/>
  <c r="K2917" i="22"/>
  <c r="J2917" i="22"/>
  <c r="P2916" i="22"/>
  <c r="O2916" i="22"/>
  <c r="K2916" i="22"/>
  <c r="J2916" i="22"/>
  <c r="P2915" i="22"/>
  <c r="O2915" i="22"/>
  <c r="K2915" i="22"/>
  <c r="J2915" i="22"/>
  <c r="P2914" i="22"/>
  <c r="O2914" i="22"/>
  <c r="K2914" i="22"/>
  <c r="J2914" i="22"/>
  <c r="P2913" i="22"/>
  <c r="O2913" i="22"/>
  <c r="K2913" i="22"/>
  <c r="J2913" i="22"/>
  <c r="P2912" i="22"/>
  <c r="O2912" i="22"/>
  <c r="K2912" i="22"/>
  <c r="J2912" i="22"/>
  <c r="P2911" i="22"/>
  <c r="O2911" i="22"/>
  <c r="K2911" i="22"/>
  <c r="J2911" i="22"/>
  <c r="P2910" i="22"/>
  <c r="O2910" i="22"/>
  <c r="K2910" i="22"/>
  <c r="J2910" i="22"/>
  <c r="P2909" i="22"/>
  <c r="O2909" i="22"/>
  <c r="K2909" i="22"/>
  <c r="J2909" i="22"/>
  <c r="P2908" i="22"/>
  <c r="O2908" i="22"/>
  <c r="K2908" i="22"/>
  <c r="J2908" i="22"/>
  <c r="P2907" i="22"/>
  <c r="O2907" i="22"/>
  <c r="K2907" i="22"/>
  <c r="J2907" i="22"/>
  <c r="P2906" i="22"/>
  <c r="O2906" i="22"/>
  <c r="K2906" i="22"/>
  <c r="J2906" i="22"/>
  <c r="P2905" i="22"/>
  <c r="O2905" i="22"/>
  <c r="K2905" i="22"/>
  <c r="J2905" i="22"/>
  <c r="P2904" i="22"/>
  <c r="O2904" i="22"/>
  <c r="K2904" i="22"/>
  <c r="J2904" i="22"/>
  <c r="P2903" i="22"/>
  <c r="O2903" i="22"/>
  <c r="K2903" i="22"/>
  <c r="J2903" i="22"/>
  <c r="P2902" i="22"/>
  <c r="O2902" i="22"/>
  <c r="K2902" i="22"/>
  <c r="J2902" i="22"/>
  <c r="P2901" i="22"/>
  <c r="O2901" i="22"/>
  <c r="K2901" i="22"/>
  <c r="J2901" i="22"/>
  <c r="P2900" i="22"/>
  <c r="O2900" i="22"/>
  <c r="K2900" i="22"/>
  <c r="J2900" i="22"/>
  <c r="P2899" i="22"/>
  <c r="O2899" i="22"/>
  <c r="K2899" i="22"/>
  <c r="J2899" i="22"/>
  <c r="P2898" i="22"/>
  <c r="O2898" i="22"/>
  <c r="K2898" i="22"/>
  <c r="J2898" i="22"/>
  <c r="P2897" i="22"/>
  <c r="O2897" i="22"/>
  <c r="K2897" i="22"/>
  <c r="J2897" i="22"/>
  <c r="P2896" i="22"/>
  <c r="O2896" i="22"/>
  <c r="K2896" i="22"/>
  <c r="J2896" i="22"/>
  <c r="P2895" i="22"/>
  <c r="O2895" i="22"/>
  <c r="K2895" i="22"/>
  <c r="J2895" i="22"/>
  <c r="P2894" i="22"/>
  <c r="O2894" i="22"/>
  <c r="K2894" i="22"/>
  <c r="J2894" i="22"/>
  <c r="P2893" i="22"/>
  <c r="O2893" i="22"/>
  <c r="K2893" i="22"/>
  <c r="J2893" i="22"/>
  <c r="P2892" i="22"/>
  <c r="O2892" i="22"/>
  <c r="K2892" i="22"/>
  <c r="J2892" i="22"/>
  <c r="P2891" i="22"/>
  <c r="O2891" i="22"/>
  <c r="K2891" i="22"/>
  <c r="J2891" i="22"/>
  <c r="P2890" i="22"/>
  <c r="O2890" i="22"/>
  <c r="K2890" i="22"/>
  <c r="J2890" i="22"/>
  <c r="P2889" i="22"/>
  <c r="O2889" i="22"/>
  <c r="K2889" i="22"/>
  <c r="J2889" i="22"/>
  <c r="P2888" i="22"/>
  <c r="O2888" i="22"/>
  <c r="K2888" i="22"/>
  <c r="J2888" i="22"/>
  <c r="P2887" i="22"/>
  <c r="O2887" i="22"/>
  <c r="K2887" i="22"/>
  <c r="J2887" i="22"/>
  <c r="P2886" i="22"/>
  <c r="O2886" i="22"/>
  <c r="K2886" i="22"/>
  <c r="J2886" i="22"/>
  <c r="P2885" i="22"/>
  <c r="O2885" i="22"/>
  <c r="K2885" i="22"/>
  <c r="J2885" i="22"/>
  <c r="P2884" i="22"/>
  <c r="O2884" i="22"/>
  <c r="K2884" i="22"/>
  <c r="J2884" i="22"/>
  <c r="P2883" i="22"/>
  <c r="O2883" i="22"/>
  <c r="K2883" i="22"/>
  <c r="J2883" i="22"/>
  <c r="P2882" i="22"/>
  <c r="O2882" i="22"/>
  <c r="K2882" i="22"/>
  <c r="J2882" i="22"/>
  <c r="P2881" i="22"/>
  <c r="O2881" i="22"/>
  <c r="K2881" i="22"/>
  <c r="J2881" i="22"/>
  <c r="P2880" i="22"/>
  <c r="O2880" i="22"/>
  <c r="K2880" i="22"/>
  <c r="J2880" i="22"/>
  <c r="P2879" i="22"/>
  <c r="O2879" i="22"/>
  <c r="K2879" i="22"/>
  <c r="J2879" i="22"/>
  <c r="P2878" i="22"/>
  <c r="O2878" i="22"/>
  <c r="K2878" i="22"/>
  <c r="J2878" i="22"/>
  <c r="P2877" i="22"/>
  <c r="O2877" i="22"/>
  <c r="K2877" i="22"/>
  <c r="J2877" i="22"/>
  <c r="P2876" i="22"/>
  <c r="O2876" i="22"/>
  <c r="K2876" i="22"/>
  <c r="J2876" i="22"/>
  <c r="P2875" i="22"/>
  <c r="O2875" i="22"/>
  <c r="K2875" i="22"/>
  <c r="J2875" i="22"/>
  <c r="P2874" i="22"/>
  <c r="O2874" i="22"/>
  <c r="K2874" i="22"/>
  <c r="J2874" i="22"/>
  <c r="P2873" i="22"/>
  <c r="O2873" i="22"/>
  <c r="K2873" i="22"/>
  <c r="J2873" i="22"/>
  <c r="P2872" i="22"/>
  <c r="O2872" i="22"/>
  <c r="K2872" i="22"/>
  <c r="J2872" i="22"/>
  <c r="P2871" i="22"/>
  <c r="O2871" i="22"/>
  <c r="K2871" i="22"/>
  <c r="J2871" i="22"/>
  <c r="P2870" i="22"/>
  <c r="O2870" i="22"/>
  <c r="K2870" i="22"/>
  <c r="J2870" i="22"/>
  <c r="P2869" i="22"/>
  <c r="O2869" i="22"/>
  <c r="K2869" i="22"/>
  <c r="J2869" i="22"/>
  <c r="P2868" i="22"/>
  <c r="O2868" i="22"/>
  <c r="K2868" i="22"/>
  <c r="J2868" i="22"/>
  <c r="P2867" i="22"/>
  <c r="O2867" i="22"/>
  <c r="K2867" i="22"/>
  <c r="J2867" i="22"/>
  <c r="P2866" i="22"/>
  <c r="O2866" i="22"/>
  <c r="K2866" i="22"/>
  <c r="J2866" i="22"/>
  <c r="P2865" i="22"/>
  <c r="O2865" i="22"/>
  <c r="K2865" i="22"/>
  <c r="J2865" i="22"/>
  <c r="P2864" i="22"/>
  <c r="O2864" i="22"/>
  <c r="K2864" i="22"/>
  <c r="J2864" i="22"/>
  <c r="P2863" i="22"/>
  <c r="O2863" i="22"/>
  <c r="K2863" i="22"/>
  <c r="J2863" i="22"/>
  <c r="P2862" i="22"/>
  <c r="O2862" i="22"/>
  <c r="K2862" i="22"/>
  <c r="J2862" i="22"/>
  <c r="P2861" i="22"/>
  <c r="O2861" i="22"/>
  <c r="K2861" i="22"/>
  <c r="J2861" i="22"/>
  <c r="P2860" i="22"/>
  <c r="O2860" i="22"/>
  <c r="K2860" i="22"/>
  <c r="J2860" i="22"/>
  <c r="P2859" i="22"/>
  <c r="O2859" i="22"/>
  <c r="K2859" i="22"/>
  <c r="J2859" i="22"/>
  <c r="P2858" i="22"/>
  <c r="O2858" i="22"/>
  <c r="K2858" i="22"/>
  <c r="J2858" i="22"/>
  <c r="P2857" i="22"/>
  <c r="O2857" i="22"/>
  <c r="K2857" i="22"/>
  <c r="J2857" i="22"/>
  <c r="P2856" i="22"/>
  <c r="O2856" i="22"/>
  <c r="K2856" i="22"/>
  <c r="J2856" i="22"/>
  <c r="P2855" i="22"/>
  <c r="O2855" i="22"/>
  <c r="K2855" i="22"/>
  <c r="J2855" i="22"/>
  <c r="P2854" i="22"/>
  <c r="O2854" i="22"/>
  <c r="K2854" i="22"/>
  <c r="J2854" i="22"/>
  <c r="P2853" i="22"/>
  <c r="O2853" i="22"/>
  <c r="K2853" i="22"/>
  <c r="J2853" i="22"/>
  <c r="P2852" i="22"/>
  <c r="O2852" i="22"/>
  <c r="K2852" i="22"/>
  <c r="J2852" i="22"/>
  <c r="P2851" i="22"/>
  <c r="O2851" i="22"/>
  <c r="K2851" i="22"/>
  <c r="J2851" i="22"/>
  <c r="P2850" i="22"/>
  <c r="O2850" i="22"/>
  <c r="K2850" i="22"/>
  <c r="J2850" i="22"/>
  <c r="P2849" i="22"/>
  <c r="O2849" i="22"/>
  <c r="K2849" i="22"/>
  <c r="J2849" i="22"/>
  <c r="P2848" i="22"/>
  <c r="O2848" i="22"/>
  <c r="K2848" i="22"/>
  <c r="J2848" i="22"/>
  <c r="P2847" i="22"/>
  <c r="O2847" i="22"/>
  <c r="K2847" i="22"/>
  <c r="J2847" i="22"/>
  <c r="P2846" i="22"/>
  <c r="O2846" i="22"/>
  <c r="K2846" i="22"/>
  <c r="J2846" i="22"/>
  <c r="P2845" i="22"/>
  <c r="O2845" i="22"/>
  <c r="K2845" i="22"/>
  <c r="J2845" i="22"/>
  <c r="P2844" i="22"/>
  <c r="O2844" i="22"/>
  <c r="K2844" i="22"/>
  <c r="J2844" i="22"/>
  <c r="P2843" i="22"/>
  <c r="O2843" i="22"/>
  <c r="K2843" i="22"/>
  <c r="J2843" i="22"/>
  <c r="P2842" i="22"/>
  <c r="O2842" i="22"/>
  <c r="K2842" i="22"/>
  <c r="J2842" i="22"/>
  <c r="P2841" i="22"/>
  <c r="O2841" i="22"/>
  <c r="K2841" i="22"/>
  <c r="J2841" i="22"/>
  <c r="P2840" i="22"/>
  <c r="O2840" i="22"/>
  <c r="K2840" i="22"/>
  <c r="J2840" i="22"/>
  <c r="P2839" i="22"/>
  <c r="O2839" i="22"/>
  <c r="K2839" i="22"/>
  <c r="J2839" i="22"/>
  <c r="P2838" i="22"/>
  <c r="O2838" i="22"/>
  <c r="K2838" i="22"/>
  <c r="J2838" i="22"/>
  <c r="P2837" i="22"/>
  <c r="O2837" i="22"/>
  <c r="K2837" i="22"/>
  <c r="J2837" i="22"/>
  <c r="P2836" i="22"/>
  <c r="O2836" i="22"/>
  <c r="K2836" i="22"/>
  <c r="J2836" i="22"/>
  <c r="P2835" i="22"/>
  <c r="O2835" i="22"/>
  <c r="K2835" i="22"/>
  <c r="J2835" i="22"/>
  <c r="P2834" i="22"/>
  <c r="O2834" i="22"/>
  <c r="K2834" i="22"/>
  <c r="J2834" i="22"/>
  <c r="P2833" i="22"/>
  <c r="O2833" i="22"/>
  <c r="K2833" i="22"/>
  <c r="J2833" i="22"/>
  <c r="P2832" i="22"/>
  <c r="O2832" i="22"/>
  <c r="K2832" i="22"/>
  <c r="J2832" i="22"/>
  <c r="P2831" i="22"/>
  <c r="O2831" i="22"/>
  <c r="K2831" i="22"/>
  <c r="J2831" i="22"/>
  <c r="P2830" i="22"/>
  <c r="O2830" i="22"/>
  <c r="K2830" i="22"/>
  <c r="J2830" i="22"/>
  <c r="P2829" i="22"/>
  <c r="O2829" i="22"/>
  <c r="K2829" i="22"/>
  <c r="J2829" i="22"/>
  <c r="P2828" i="22"/>
  <c r="O2828" i="22"/>
  <c r="K2828" i="22"/>
  <c r="J2828" i="22"/>
  <c r="P2827" i="22"/>
  <c r="O2827" i="22"/>
  <c r="K2827" i="22"/>
  <c r="J2827" i="22"/>
  <c r="P2826" i="22"/>
  <c r="O2826" i="22"/>
  <c r="K2826" i="22"/>
  <c r="J2826" i="22"/>
  <c r="P2825" i="22"/>
  <c r="O2825" i="22"/>
  <c r="K2825" i="22"/>
  <c r="J2825" i="22"/>
  <c r="P2824" i="22"/>
  <c r="O2824" i="22"/>
  <c r="K2824" i="22"/>
  <c r="J2824" i="22"/>
  <c r="P2823" i="22"/>
  <c r="O2823" i="22"/>
  <c r="K2823" i="22"/>
  <c r="J2823" i="22"/>
  <c r="P2822" i="22"/>
  <c r="O2822" i="22"/>
  <c r="K2822" i="22"/>
  <c r="J2822" i="22"/>
  <c r="P2821" i="22"/>
  <c r="O2821" i="22"/>
  <c r="K2821" i="22"/>
  <c r="J2821" i="22"/>
  <c r="P2820" i="22"/>
  <c r="O2820" i="22"/>
  <c r="K2820" i="22"/>
  <c r="J2820" i="22"/>
  <c r="P2819" i="22"/>
  <c r="O2819" i="22"/>
  <c r="K2819" i="22"/>
  <c r="J2819" i="22"/>
  <c r="P2818" i="22"/>
  <c r="O2818" i="22"/>
  <c r="K2818" i="22"/>
  <c r="J2818" i="22"/>
  <c r="P2817" i="22"/>
  <c r="O2817" i="22"/>
  <c r="K2817" i="22"/>
  <c r="J2817" i="22"/>
  <c r="P2816" i="22"/>
  <c r="O2816" i="22"/>
  <c r="K2816" i="22"/>
  <c r="J2816" i="22"/>
  <c r="P2815" i="22"/>
  <c r="O2815" i="22"/>
  <c r="K2815" i="22"/>
  <c r="J2815" i="22"/>
  <c r="P2814" i="22"/>
  <c r="O2814" i="22"/>
  <c r="K2814" i="22"/>
  <c r="J2814" i="22"/>
  <c r="P2813" i="22"/>
  <c r="O2813" i="22"/>
  <c r="K2813" i="22"/>
  <c r="J2813" i="22"/>
  <c r="P2812" i="22"/>
  <c r="O2812" i="22"/>
  <c r="K2812" i="22"/>
  <c r="J2812" i="22"/>
  <c r="P2811" i="22"/>
  <c r="O2811" i="22"/>
  <c r="K2811" i="22"/>
  <c r="J2811" i="22"/>
  <c r="P2810" i="22"/>
  <c r="O2810" i="22"/>
  <c r="K2810" i="22"/>
  <c r="J2810" i="22"/>
  <c r="P2809" i="22"/>
  <c r="O2809" i="22"/>
  <c r="K2809" i="22"/>
  <c r="J2809" i="22"/>
  <c r="P2808" i="22"/>
  <c r="O2808" i="22"/>
  <c r="K2808" i="22"/>
  <c r="J2808" i="22"/>
  <c r="P2807" i="22"/>
  <c r="O2807" i="22"/>
  <c r="K2807" i="22"/>
  <c r="J2807" i="22"/>
  <c r="P2806" i="22"/>
  <c r="O2806" i="22"/>
  <c r="K2806" i="22"/>
  <c r="J2806" i="22"/>
  <c r="P2805" i="22"/>
  <c r="O2805" i="22"/>
  <c r="K2805" i="22"/>
  <c r="J2805" i="22"/>
  <c r="P2804" i="22"/>
  <c r="O2804" i="22"/>
  <c r="K2804" i="22"/>
  <c r="J2804" i="22"/>
  <c r="P2803" i="22"/>
  <c r="O2803" i="22"/>
  <c r="K2803" i="22"/>
  <c r="J2803" i="22"/>
  <c r="P2802" i="22"/>
  <c r="O2802" i="22"/>
  <c r="K2802" i="22"/>
  <c r="J2802" i="22"/>
  <c r="P2801" i="22"/>
  <c r="O2801" i="22"/>
  <c r="K2801" i="22"/>
  <c r="J2801" i="22"/>
  <c r="P2800" i="22"/>
  <c r="O2800" i="22"/>
  <c r="K2800" i="22"/>
  <c r="J2800" i="22"/>
  <c r="P2799" i="22"/>
  <c r="O2799" i="22"/>
  <c r="K2799" i="22"/>
  <c r="J2799" i="22"/>
  <c r="P2798" i="22"/>
  <c r="O2798" i="22"/>
  <c r="K2798" i="22"/>
  <c r="J2798" i="22"/>
  <c r="P2797" i="22"/>
  <c r="O2797" i="22"/>
  <c r="K2797" i="22"/>
  <c r="J2797" i="22"/>
  <c r="P2796" i="22"/>
  <c r="O2796" i="22"/>
  <c r="K2796" i="22"/>
  <c r="J2796" i="22"/>
  <c r="P2795" i="22"/>
  <c r="O2795" i="22"/>
  <c r="K2795" i="22"/>
  <c r="J2795" i="22"/>
  <c r="P2794" i="22"/>
  <c r="O2794" i="22"/>
  <c r="K2794" i="22"/>
  <c r="J2794" i="22"/>
  <c r="P2793" i="22"/>
  <c r="O2793" i="22"/>
  <c r="K2793" i="22"/>
  <c r="J2793" i="22"/>
  <c r="P2792" i="22"/>
  <c r="O2792" i="22"/>
  <c r="K2792" i="22"/>
  <c r="J2792" i="22"/>
  <c r="P2791" i="22"/>
  <c r="O2791" i="22"/>
  <c r="K2791" i="22"/>
  <c r="J2791" i="22"/>
  <c r="P2790" i="22"/>
  <c r="O2790" i="22"/>
  <c r="K2790" i="22"/>
  <c r="J2790" i="22"/>
  <c r="P2789" i="22"/>
  <c r="O2789" i="22"/>
  <c r="K2789" i="22"/>
  <c r="J2789" i="22"/>
  <c r="P2788" i="22"/>
  <c r="O2788" i="22"/>
  <c r="K2788" i="22"/>
  <c r="J2788" i="22"/>
  <c r="P2787" i="22"/>
  <c r="O2787" i="22"/>
  <c r="K2787" i="22"/>
  <c r="J2787" i="22"/>
  <c r="P2786" i="22"/>
  <c r="O2786" i="22"/>
  <c r="K2786" i="22"/>
  <c r="J2786" i="22"/>
  <c r="P2785" i="22"/>
  <c r="O2785" i="22"/>
  <c r="K2785" i="22"/>
  <c r="J2785" i="22"/>
  <c r="P2784" i="22"/>
  <c r="O2784" i="22"/>
  <c r="K2784" i="22"/>
  <c r="J2784" i="22"/>
  <c r="P2783" i="22"/>
  <c r="O2783" i="22"/>
  <c r="K2783" i="22"/>
  <c r="J2783" i="22"/>
  <c r="P2782" i="22"/>
  <c r="O2782" i="22"/>
  <c r="K2782" i="22"/>
  <c r="J2782" i="22"/>
  <c r="P2781" i="22"/>
  <c r="O2781" i="22"/>
  <c r="K2781" i="22"/>
  <c r="J2781" i="22"/>
  <c r="P2780" i="22"/>
  <c r="O2780" i="22"/>
  <c r="K2780" i="22"/>
  <c r="J2780" i="22"/>
  <c r="P2779" i="22"/>
  <c r="O2779" i="22"/>
  <c r="K2779" i="22"/>
  <c r="J2779" i="22"/>
  <c r="P2778" i="22"/>
  <c r="O2778" i="22"/>
  <c r="K2778" i="22"/>
  <c r="J2778" i="22"/>
  <c r="P2777" i="22"/>
  <c r="O2777" i="22"/>
  <c r="K2777" i="22"/>
  <c r="J2777" i="22"/>
  <c r="P2776" i="22"/>
  <c r="O2776" i="22"/>
  <c r="K2776" i="22"/>
  <c r="J2776" i="22"/>
  <c r="P2775" i="22"/>
  <c r="O2775" i="22"/>
  <c r="K2775" i="22"/>
  <c r="J2775" i="22"/>
  <c r="P2774" i="22"/>
  <c r="O2774" i="22"/>
  <c r="K2774" i="22"/>
  <c r="J2774" i="22"/>
  <c r="P2773" i="22"/>
  <c r="O2773" i="22"/>
  <c r="K2773" i="22"/>
  <c r="J2773" i="22"/>
  <c r="P2772" i="22"/>
  <c r="O2772" i="22"/>
  <c r="K2772" i="22"/>
  <c r="J2772" i="22"/>
  <c r="P2771" i="22"/>
  <c r="O2771" i="22"/>
  <c r="K2771" i="22"/>
  <c r="J2771" i="22"/>
  <c r="P2770" i="22"/>
  <c r="O2770" i="22"/>
  <c r="K2770" i="22"/>
  <c r="J2770" i="22"/>
  <c r="P2769" i="22"/>
  <c r="O2769" i="22"/>
  <c r="K2769" i="22"/>
  <c r="J2769" i="22"/>
  <c r="P2768" i="22"/>
  <c r="O2768" i="22"/>
  <c r="K2768" i="22"/>
  <c r="J2768" i="22"/>
  <c r="P2767" i="22"/>
  <c r="O2767" i="22"/>
  <c r="K2767" i="22"/>
  <c r="J2767" i="22"/>
  <c r="P2766" i="22"/>
  <c r="O2766" i="22"/>
  <c r="K2766" i="22"/>
  <c r="J2766" i="22"/>
  <c r="P2765" i="22"/>
  <c r="O2765" i="22"/>
  <c r="K2765" i="22"/>
  <c r="J2765" i="22"/>
  <c r="P2764" i="22"/>
  <c r="O2764" i="22"/>
  <c r="K2764" i="22"/>
  <c r="J2764" i="22"/>
  <c r="P2763" i="22"/>
  <c r="O2763" i="22"/>
  <c r="K2763" i="22"/>
  <c r="J2763" i="22"/>
  <c r="P2762" i="22"/>
  <c r="O2762" i="22"/>
  <c r="K2762" i="22"/>
  <c r="J2762" i="22"/>
  <c r="P2761" i="22"/>
  <c r="O2761" i="22"/>
  <c r="K2761" i="22"/>
  <c r="J2761" i="22"/>
  <c r="P2760" i="22"/>
  <c r="O2760" i="22"/>
  <c r="K2760" i="22"/>
  <c r="J2760" i="22"/>
  <c r="P2759" i="22"/>
  <c r="O2759" i="22"/>
  <c r="K2759" i="22"/>
  <c r="J2759" i="22"/>
  <c r="P2758" i="22"/>
  <c r="O2758" i="22"/>
  <c r="K2758" i="22"/>
  <c r="J2758" i="22"/>
  <c r="P2757" i="22"/>
  <c r="O2757" i="22"/>
  <c r="K2757" i="22"/>
  <c r="J2757" i="22"/>
  <c r="P2756" i="22"/>
  <c r="O2756" i="22"/>
  <c r="K2756" i="22"/>
  <c r="J2756" i="22"/>
  <c r="P2755" i="22"/>
  <c r="O2755" i="22"/>
  <c r="K2755" i="22"/>
  <c r="J2755" i="22"/>
  <c r="P2754" i="22"/>
  <c r="O2754" i="22"/>
  <c r="K2754" i="22"/>
  <c r="J2754" i="22"/>
  <c r="P2753" i="22"/>
  <c r="O2753" i="22"/>
  <c r="K2753" i="22"/>
  <c r="J2753" i="22"/>
  <c r="P2752" i="22"/>
  <c r="O2752" i="22"/>
  <c r="K2752" i="22"/>
  <c r="J2752" i="22"/>
  <c r="P2751" i="22"/>
  <c r="O2751" i="22"/>
  <c r="K2751" i="22"/>
  <c r="J2751" i="22"/>
  <c r="P2750" i="22"/>
  <c r="O2750" i="22"/>
  <c r="K2750" i="22"/>
  <c r="J2750" i="22"/>
  <c r="P2749" i="22"/>
  <c r="O2749" i="22"/>
  <c r="K2749" i="22"/>
  <c r="J2749" i="22"/>
  <c r="P2748" i="22"/>
  <c r="O2748" i="22"/>
  <c r="K2748" i="22"/>
  <c r="J2748" i="22"/>
  <c r="P2747" i="22"/>
  <c r="O2747" i="22"/>
  <c r="K2747" i="22"/>
  <c r="J2747" i="22"/>
  <c r="P2746" i="22"/>
  <c r="O2746" i="22"/>
  <c r="K2746" i="22"/>
  <c r="J2746" i="22"/>
  <c r="P2745" i="22"/>
  <c r="O2745" i="22"/>
  <c r="K2745" i="22"/>
  <c r="J2745" i="22"/>
  <c r="P2744" i="22"/>
  <c r="O2744" i="22"/>
  <c r="K2744" i="22"/>
  <c r="J2744" i="22"/>
  <c r="P2743" i="22"/>
  <c r="O2743" i="22"/>
  <c r="K2743" i="22"/>
  <c r="J2743" i="22"/>
  <c r="P2742" i="22"/>
  <c r="O2742" i="22"/>
  <c r="K2742" i="22"/>
  <c r="J2742" i="22"/>
  <c r="P2741" i="22"/>
  <c r="O2741" i="22"/>
  <c r="K2741" i="22"/>
  <c r="J2741" i="22"/>
  <c r="P2740" i="22"/>
  <c r="O2740" i="22"/>
  <c r="K2740" i="22"/>
  <c r="J2740" i="22"/>
  <c r="P2739" i="22"/>
  <c r="O2739" i="22"/>
  <c r="K2739" i="22"/>
  <c r="J2739" i="22"/>
  <c r="P2738" i="22"/>
  <c r="O2738" i="22"/>
  <c r="K2738" i="22"/>
  <c r="J2738" i="22"/>
  <c r="P2737" i="22"/>
  <c r="O2737" i="22"/>
  <c r="K2737" i="22"/>
  <c r="J2737" i="22"/>
  <c r="P2736" i="22"/>
  <c r="O2736" i="22"/>
  <c r="K2736" i="22"/>
  <c r="J2736" i="22"/>
  <c r="P2735" i="22"/>
  <c r="O2735" i="22"/>
  <c r="K2735" i="22"/>
  <c r="J2735" i="22"/>
  <c r="P2734" i="22"/>
  <c r="O2734" i="22"/>
  <c r="K2734" i="22"/>
  <c r="J2734" i="22"/>
  <c r="P2733" i="22"/>
  <c r="O2733" i="22"/>
  <c r="K2733" i="22"/>
  <c r="J2733" i="22"/>
  <c r="P2732" i="22"/>
  <c r="O2732" i="22"/>
  <c r="K2732" i="22"/>
  <c r="J2732" i="22"/>
  <c r="P2731" i="22"/>
  <c r="O2731" i="22"/>
  <c r="K2731" i="22"/>
  <c r="J2731" i="22"/>
  <c r="P2730" i="22"/>
  <c r="O2730" i="22"/>
  <c r="K2730" i="22"/>
  <c r="J2730" i="22"/>
  <c r="P2729" i="22"/>
  <c r="O2729" i="22"/>
  <c r="K2729" i="22"/>
  <c r="J2729" i="22"/>
  <c r="P2728" i="22"/>
  <c r="O2728" i="22"/>
  <c r="K2728" i="22"/>
  <c r="J2728" i="22"/>
  <c r="P2727" i="22"/>
  <c r="O2727" i="22"/>
  <c r="K2727" i="22"/>
  <c r="J2727" i="22"/>
  <c r="P2726" i="22"/>
  <c r="O2726" i="22"/>
  <c r="K2726" i="22"/>
  <c r="J2726" i="22"/>
  <c r="P2725" i="22"/>
  <c r="O2725" i="22"/>
  <c r="K2725" i="22"/>
  <c r="J2725" i="22"/>
  <c r="P2724" i="22"/>
  <c r="O2724" i="22"/>
  <c r="K2724" i="22"/>
  <c r="J2724" i="22"/>
  <c r="P2723" i="22"/>
  <c r="O2723" i="22"/>
  <c r="K2723" i="22"/>
  <c r="J2723" i="22"/>
  <c r="P2722" i="22"/>
  <c r="O2722" i="22"/>
  <c r="K2722" i="22"/>
  <c r="J2722" i="22"/>
  <c r="P2721" i="22"/>
  <c r="O2721" i="22"/>
  <c r="K2721" i="22"/>
  <c r="J2721" i="22"/>
  <c r="P2720" i="22"/>
  <c r="O2720" i="22"/>
  <c r="K2720" i="22"/>
  <c r="J2720" i="22"/>
  <c r="P2719" i="22"/>
  <c r="O2719" i="22"/>
  <c r="K2719" i="22"/>
  <c r="J2719" i="22"/>
  <c r="P2718" i="22"/>
  <c r="O2718" i="22"/>
  <c r="K2718" i="22"/>
  <c r="J2718" i="22"/>
  <c r="P2717" i="22"/>
  <c r="O2717" i="22"/>
  <c r="K2717" i="22"/>
  <c r="J2717" i="22"/>
  <c r="P2716" i="22"/>
  <c r="O2716" i="22"/>
  <c r="K2716" i="22"/>
  <c r="J2716" i="22"/>
  <c r="P2715" i="22"/>
  <c r="O2715" i="22"/>
  <c r="K2715" i="22"/>
  <c r="J2715" i="22"/>
  <c r="P2714" i="22"/>
  <c r="O2714" i="22"/>
  <c r="K2714" i="22"/>
  <c r="J2714" i="22"/>
  <c r="P2713" i="22"/>
  <c r="O2713" i="22"/>
  <c r="K2713" i="22"/>
  <c r="J2713" i="22"/>
  <c r="P2712" i="22"/>
  <c r="O2712" i="22"/>
  <c r="K2712" i="22"/>
  <c r="J2712" i="22"/>
  <c r="P2711" i="22"/>
  <c r="O2711" i="22"/>
  <c r="K2711" i="22"/>
  <c r="J2711" i="22"/>
  <c r="P2710" i="22"/>
  <c r="O2710" i="22"/>
  <c r="K2710" i="22"/>
  <c r="J2710" i="22"/>
  <c r="P2709" i="22"/>
  <c r="O2709" i="22"/>
  <c r="K2709" i="22"/>
  <c r="J2709" i="22"/>
  <c r="P2708" i="22"/>
  <c r="O2708" i="22"/>
  <c r="K2708" i="22"/>
  <c r="J2708" i="22"/>
  <c r="P2707" i="22"/>
  <c r="O2707" i="22"/>
  <c r="K2707" i="22"/>
  <c r="J2707" i="22"/>
  <c r="P2706" i="22"/>
  <c r="O2706" i="22"/>
  <c r="K2706" i="22"/>
  <c r="J2706" i="22"/>
  <c r="P2705" i="22"/>
  <c r="O2705" i="22"/>
  <c r="K2705" i="22"/>
  <c r="J2705" i="22"/>
  <c r="P2704" i="22"/>
  <c r="O2704" i="22"/>
  <c r="K2704" i="22"/>
  <c r="J2704" i="22"/>
  <c r="P2703" i="22"/>
  <c r="O2703" i="22"/>
  <c r="K2703" i="22"/>
  <c r="J2703" i="22"/>
  <c r="P2702" i="22"/>
  <c r="O2702" i="22"/>
  <c r="K2702" i="22"/>
  <c r="J2702" i="22"/>
  <c r="P2701" i="22"/>
  <c r="O2701" i="22"/>
  <c r="K2701" i="22"/>
  <c r="J2701" i="22"/>
  <c r="P2700" i="22"/>
  <c r="O2700" i="22"/>
  <c r="K2700" i="22"/>
  <c r="J2700" i="22"/>
  <c r="P2699" i="22"/>
  <c r="O2699" i="22"/>
  <c r="K2699" i="22"/>
  <c r="J2699" i="22"/>
  <c r="P2698" i="22"/>
  <c r="O2698" i="22"/>
  <c r="K2698" i="22"/>
  <c r="J2698" i="22"/>
  <c r="P2697" i="22"/>
  <c r="O2697" i="22"/>
  <c r="K2697" i="22"/>
  <c r="J2697" i="22"/>
  <c r="P2696" i="22"/>
  <c r="O2696" i="22"/>
  <c r="K2696" i="22"/>
  <c r="J2696" i="22"/>
  <c r="P2695" i="22"/>
  <c r="O2695" i="22"/>
  <c r="K2695" i="22"/>
  <c r="J2695" i="22"/>
  <c r="P2694" i="22"/>
  <c r="O2694" i="22"/>
  <c r="K2694" i="22"/>
  <c r="J2694" i="22"/>
  <c r="P2693" i="22"/>
  <c r="O2693" i="22"/>
  <c r="K2693" i="22"/>
  <c r="J2693" i="22"/>
  <c r="P2692" i="22"/>
  <c r="O2692" i="22"/>
  <c r="K2692" i="22"/>
  <c r="J2692" i="22"/>
  <c r="P2691" i="22"/>
  <c r="O2691" i="22"/>
  <c r="K2691" i="22"/>
  <c r="J2691" i="22"/>
  <c r="P2690" i="22"/>
  <c r="O2690" i="22"/>
  <c r="K2690" i="22"/>
  <c r="J2690" i="22"/>
  <c r="P2689" i="22"/>
  <c r="O2689" i="22"/>
  <c r="K2689" i="22"/>
  <c r="J2689" i="22"/>
  <c r="P2688" i="22"/>
  <c r="O2688" i="22"/>
  <c r="K2688" i="22"/>
  <c r="J2688" i="22"/>
  <c r="P2687" i="22"/>
  <c r="O2687" i="22"/>
  <c r="K2687" i="22"/>
  <c r="J2687" i="22"/>
  <c r="P2686" i="22"/>
  <c r="O2686" i="22"/>
  <c r="K2686" i="22"/>
  <c r="J2686" i="22"/>
  <c r="P2685" i="22"/>
  <c r="O2685" i="22"/>
  <c r="K2685" i="22"/>
  <c r="J2685" i="22"/>
  <c r="P2684" i="22"/>
  <c r="O2684" i="22"/>
  <c r="K2684" i="22"/>
  <c r="J2684" i="22"/>
  <c r="P2683" i="22"/>
  <c r="O2683" i="22"/>
  <c r="K2683" i="22"/>
  <c r="J2683" i="22"/>
  <c r="P2682" i="22"/>
  <c r="O2682" i="22"/>
  <c r="K2682" i="22"/>
  <c r="J2682" i="22"/>
  <c r="P2681" i="22"/>
  <c r="O2681" i="22"/>
  <c r="K2681" i="22"/>
  <c r="J2681" i="22"/>
  <c r="P2680" i="22"/>
  <c r="O2680" i="22"/>
  <c r="K2680" i="22"/>
  <c r="J2680" i="22"/>
  <c r="P2679" i="22"/>
  <c r="O2679" i="22"/>
  <c r="K2679" i="22"/>
  <c r="J2679" i="22"/>
  <c r="P2678" i="22"/>
  <c r="O2678" i="22"/>
  <c r="K2678" i="22"/>
  <c r="J2678" i="22"/>
  <c r="P2677" i="22"/>
  <c r="O2677" i="22"/>
  <c r="K2677" i="22"/>
  <c r="J2677" i="22"/>
  <c r="P2676" i="22"/>
  <c r="O2676" i="22"/>
  <c r="K2676" i="22"/>
  <c r="J2676" i="22"/>
  <c r="P2675" i="22"/>
  <c r="O2675" i="22"/>
  <c r="K2675" i="22"/>
  <c r="J2675" i="22"/>
  <c r="P2674" i="22"/>
  <c r="O2674" i="22"/>
  <c r="K2674" i="22"/>
  <c r="J2674" i="22"/>
  <c r="P2673" i="22"/>
  <c r="O2673" i="22"/>
  <c r="K2673" i="22"/>
  <c r="J2673" i="22"/>
  <c r="P2672" i="22"/>
  <c r="O2672" i="22"/>
  <c r="K2672" i="22"/>
  <c r="J2672" i="22"/>
  <c r="P2671" i="22"/>
  <c r="O2671" i="22"/>
  <c r="K2671" i="22"/>
  <c r="J2671" i="22"/>
  <c r="P2670" i="22"/>
  <c r="O2670" i="22"/>
  <c r="K2670" i="22"/>
  <c r="J2670" i="22"/>
  <c r="P2669" i="22"/>
  <c r="O2669" i="22"/>
  <c r="K2669" i="22"/>
  <c r="J2669" i="22"/>
  <c r="P2668" i="22"/>
  <c r="O2668" i="22"/>
  <c r="K2668" i="22"/>
  <c r="J2668" i="22"/>
  <c r="P2667" i="22"/>
  <c r="O2667" i="22"/>
  <c r="K2667" i="22"/>
  <c r="J2667" i="22"/>
  <c r="P2666" i="22"/>
  <c r="O2666" i="22"/>
  <c r="K2666" i="22"/>
  <c r="J2666" i="22"/>
  <c r="P2665" i="22"/>
  <c r="O2665" i="22"/>
  <c r="K2665" i="22"/>
  <c r="J2665" i="22"/>
  <c r="P2664" i="22"/>
  <c r="O2664" i="22"/>
  <c r="K2664" i="22"/>
  <c r="J2664" i="22"/>
  <c r="P2663" i="22"/>
  <c r="O2663" i="22"/>
  <c r="K2663" i="22"/>
  <c r="J2663" i="22"/>
  <c r="P2662" i="22"/>
  <c r="O2662" i="22"/>
  <c r="K2662" i="22"/>
  <c r="J2662" i="22"/>
  <c r="P2661" i="22"/>
  <c r="O2661" i="22"/>
  <c r="K2661" i="22"/>
  <c r="J2661" i="22"/>
  <c r="P2660" i="22"/>
  <c r="O2660" i="22"/>
  <c r="K2660" i="22"/>
  <c r="J2660" i="22"/>
  <c r="P2659" i="22"/>
  <c r="O2659" i="22"/>
  <c r="K2659" i="22"/>
  <c r="J2659" i="22"/>
  <c r="P2658" i="22"/>
  <c r="O2658" i="22"/>
  <c r="K2658" i="22"/>
  <c r="J2658" i="22"/>
  <c r="P2657" i="22"/>
  <c r="O2657" i="22"/>
  <c r="K2657" i="22"/>
  <c r="J2657" i="22"/>
  <c r="P2656" i="22"/>
  <c r="O2656" i="22"/>
  <c r="K2656" i="22"/>
  <c r="J2656" i="22"/>
  <c r="P2655" i="22"/>
  <c r="O2655" i="22"/>
  <c r="K2655" i="22"/>
  <c r="J2655" i="22"/>
  <c r="P2654" i="22"/>
  <c r="O2654" i="22"/>
  <c r="K2654" i="22"/>
  <c r="J2654" i="22"/>
  <c r="P2653" i="22"/>
  <c r="O2653" i="22"/>
  <c r="K2653" i="22"/>
  <c r="J2653" i="22"/>
  <c r="P2652" i="22"/>
  <c r="O2652" i="22"/>
  <c r="K2652" i="22"/>
  <c r="J2652" i="22"/>
  <c r="P2651" i="22"/>
  <c r="O2651" i="22"/>
  <c r="K2651" i="22"/>
  <c r="J2651" i="22"/>
  <c r="P2650" i="22"/>
  <c r="O2650" i="22"/>
  <c r="K2650" i="22"/>
  <c r="J2650" i="22"/>
  <c r="P2649" i="22"/>
  <c r="O2649" i="22"/>
  <c r="K2649" i="22"/>
  <c r="J2649" i="22"/>
  <c r="P2648" i="22"/>
  <c r="O2648" i="22"/>
  <c r="K2648" i="22"/>
  <c r="J2648" i="22"/>
  <c r="P2647" i="22"/>
  <c r="O2647" i="22"/>
  <c r="K2647" i="22"/>
  <c r="J2647" i="22"/>
  <c r="P2646" i="22"/>
  <c r="O2646" i="22"/>
  <c r="K2646" i="22"/>
  <c r="J2646" i="22"/>
  <c r="P2645" i="22"/>
  <c r="O2645" i="22"/>
  <c r="K2645" i="22"/>
  <c r="J2645" i="22"/>
  <c r="P2644" i="22"/>
  <c r="O2644" i="22"/>
  <c r="K2644" i="22"/>
  <c r="J2644" i="22"/>
  <c r="P2643" i="22"/>
  <c r="O2643" i="22"/>
  <c r="K2643" i="22"/>
  <c r="J2643" i="22"/>
  <c r="P2642" i="22"/>
  <c r="O2642" i="22"/>
  <c r="K2642" i="22"/>
  <c r="J2642" i="22"/>
  <c r="P2641" i="22"/>
  <c r="O2641" i="22"/>
  <c r="K2641" i="22"/>
  <c r="J2641" i="22"/>
  <c r="P2640" i="22"/>
  <c r="O2640" i="22"/>
  <c r="K2640" i="22"/>
  <c r="J2640" i="22"/>
  <c r="P2639" i="22"/>
  <c r="O2639" i="22"/>
  <c r="K2639" i="22"/>
  <c r="J2639" i="22"/>
  <c r="P2638" i="22"/>
  <c r="O2638" i="22"/>
  <c r="K2638" i="22"/>
  <c r="J2638" i="22"/>
  <c r="P2637" i="22"/>
  <c r="O2637" i="22"/>
  <c r="K2637" i="22"/>
  <c r="J2637" i="22"/>
  <c r="P2636" i="22"/>
  <c r="O2636" i="22"/>
  <c r="K2636" i="22"/>
  <c r="J2636" i="22"/>
  <c r="P2635" i="22"/>
  <c r="O2635" i="22"/>
  <c r="K2635" i="22"/>
  <c r="J2635" i="22"/>
  <c r="P2634" i="22"/>
  <c r="O2634" i="22"/>
  <c r="K2634" i="22"/>
  <c r="J2634" i="22"/>
  <c r="P2633" i="22"/>
  <c r="O2633" i="22"/>
  <c r="K2633" i="22"/>
  <c r="J2633" i="22"/>
  <c r="P2632" i="22"/>
  <c r="O2632" i="22"/>
  <c r="K2632" i="22"/>
  <c r="J2632" i="22"/>
  <c r="P2631" i="22"/>
  <c r="O2631" i="22"/>
  <c r="K2631" i="22"/>
  <c r="J2631" i="22"/>
  <c r="P2630" i="22"/>
  <c r="O2630" i="22"/>
  <c r="K2630" i="22"/>
  <c r="J2630" i="22"/>
  <c r="P2629" i="22"/>
  <c r="O2629" i="22"/>
  <c r="K2629" i="22"/>
  <c r="J2629" i="22"/>
  <c r="P2628" i="22"/>
  <c r="O2628" i="22"/>
  <c r="K2628" i="22"/>
  <c r="J2628" i="22"/>
  <c r="P2627" i="22"/>
  <c r="O2627" i="22"/>
  <c r="K2627" i="22"/>
  <c r="J2627" i="22"/>
  <c r="P2626" i="22"/>
  <c r="O2626" i="22"/>
  <c r="K2626" i="22"/>
  <c r="J2626" i="22"/>
  <c r="P2625" i="22"/>
  <c r="O2625" i="22"/>
  <c r="K2625" i="22"/>
  <c r="J2625" i="22"/>
  <c r="P2624" i="22"/>
  <c r="O2624" i="22"/>
  <c r="K2624" i="22"/>
  <c r="J2624" i="22"/>
  <c r="P2623" i="22"/>
  <c r="O2623" i="22"/>
  <c r="K2623" i="22"/>
  <c r="J2623" i="22"/>
  <c r="P2622" i="22"/>
  <c r="O2622" i="22"/>
  <c r="K2622" i="22"/>
  <c r="J2622" i="22"/>
  <c r="P2621" i="22"/>
  <c r="O2621" i="22"/>
  <c r="K2621" i="22"/>
  <c r="J2621" i="22"/>
  <c r="P2620" i="22"/>
  <c r="O2620" i="22"/>
  <c r="K2620" i="22"/>
  <c r="J2620" i="22"/>
  <c r="P2619" i="22"/>
  <c r="O2619" i="22"/>
  <c r="K2619" i="22"/>
  <c r="J2619" i="22"/>
  <c r="P2618" i="22"/>
  <c r="O2618" i="22"/>
  <c r="K2618" i="22"/>
  <c r="J2618" i="22"/>
  <c r="P2617" i="22"/>
  <c r="O2617" i="22"/>
  <c r="K2617" i="22"/>
  <c r="J2617" i="22"/>
  <c r="P2616" i="22"/>
  <c r="O2616" i="22"/>
  <c r="K2616" i="22"/>
  <c r="J2616" i="22"/>
  <c r="P2615" i="22"/>
  <c r="O2615" i="22"/>
  <c r="K2615" i="22"/>
  <c r="J2615" i="22"/>
  <c r="P2614" i="22"/>
  <c r="O2614" i="22"/>
  <c r="K2614" i="22"/>
  <c r="J2614" i="22"/>
  <c r="P2613" i="22"/>
  <c r="O2613" i="22"/>
  <c r="K2613" i="22"/>
  <c r="J2613" i="22"/>
  <c r="P2612" i="22"/>
  <c r="O2612" i="22"/>
  <c r="K2612" i="22"/>
  <c r="J2612" i="22"/>
  <c r="P2611" i="22"/>
  <c r="O2611" i="22"/>
  <c r="K2611" i="22"/>
  <c r="J2611" i="22"/>
  <c r="P2610" i="22"/>
  <c r="O2610" i="22"/>
  <c r="K2610" i="22"/>
  <c r="J2610" i="22"/>
  <c r="P2609" i="22"/>
  <c r="O2609" i="22"/>
  <c r="K2609" i="22"/>
  <c r="J2609" i="22"/>
  <c r="P2608" i="22"/>
  <c r="O2608" i="22"/>
  <c r="K2608" i="22"/>
  <c r="J2608" i="22"/>
  <c r="P2607" i="22"/>
  <c r="O2607" i="22"/>
  <c r="K2607" i="22"/>
  <c r="J2607" i="22"/>
  <c r="P2606" i="22"/>
  <c r="O2606" i="22"/>
  <c r="K2606" i="22"/>
  <c r="J2606" i="22"/>
  <c r="P2605" i="22"/>
  <c r="O2605" i="22"/>
  <c r="K2605" i="22"/>
  <c r="J2605" i="22"/>
  <c r="P2604" i="22"/>
  <c r="O2604" i="22"/>
  <c r="K2604" i="22"/>
  <c r="J2604" i="22"/>
  <c r="P2603" i="22"/>
  <c r="O2603" i="22"/>
  <c r="K2603" i="22"/>
  <c r="J2603" i="22"/>
  <c r="P2602" i="22"/>
  <c r="O2602" i="22"/>
  <c r="K2602" i="22"/>
  <c r="J2602" i="22"/>
  <c r="P2601" i="22"/>
  <c r="O2601" i="22"/>
  <c r="K2601" i="22"/>
  <c r="J2601" i="22"/>
  <c r="P2600" i="22"/>
  <c r="O2600" i="22"/>
  <c r="K2600" i="22"/>
  <c r="J2600" i="22"/>
  <c r="P2599" i="22"/>
  <c r="O2599" i="22"/>
  <c r="K2599" i="22"/>
  <c r="J2599" i="22"/>
  <c r="P2598" i="22"/>
  <c r="O2598" i="22"/>
  <c r="K2598" i="22"/>
  <c r="J2598" i="22"/>
  <c r="P2597" i="22"/>
  <c r="O2597" i="22"/>
  <c r="K2597" i="22"/>
  <c r="J2597" i="22"/>
  <c r="P2596" i="22"/>
  <c r="O2596" i="22"/>
  <c r="K2596" i="22"/>
  <c r="J2596" i="22"/>
  <c r="P2595" i="22"/>
  <c r="O2595" i="22"/>
  <c r="K2595" i="22"/>
  <c r="J2595" i="22"/>
  <c r="P2594" i="22"/>
  <c r="O2594" i="22"/>
  <c r="K2594" i="22"/>
  <c r="J2594" i="22"/>
  <c r="P2593" i="22"/>
  <c r="O2593" i="22"/>
  <c r="K2593" i="22"/>
  <c r="J2593" i="22"/>
  <c r="P2592" i="22"/>
  <c r="O2592" i="22"/>
  <c r="K2592" i="22"/>
  <c r="J2592" i="22"/>
  <c r="P2591" i="22"/>
  <c r="O2591" i="22"/>
  <c r="K2591" i="22"/>
  <c r="J2591" i="22"/>
  <c r="P2590" i="22"/>
  <c r="O2590" i="22"/>
  <c r="K2590" i="22"/>
  <c r="J2590" i="22"/>
  <c r="P2589" i="22"/>
  <c r="O2589" i="22"/>
  <c r="K2589" i="22"/>
  <c r="J2589" i="22"/>
  <c r="P2588" i="22"/>
  <c r="O2588" i="22"/>
  <c r="K2588" i="22"/>
  <c r="J2588" i="22"/>
  <c r="P2587" i="22"/>
  <c r="O2587" i="22"/>
  <c r="K2587" i="22"/>
  <c r="J2587" i="22"/>
  <c r="P2586" i="22"/>
  <c r="O2586" i="22"/>
  <c r="K2586" i="22"/>
  <c r="J2586" i="22"/>
  <c r="P2585" i="22"/>
  <c r="O2585" i="22"/>
  <c r="K2585" i="22"/>
  <c r="J2585" i="22"/>
  <c r="P2584" i="22"/>
  <c r="O2584" i="22"/>
  <c r="K2584" i="22"/>
  <c r="J2584" i="22"/>
  <c r="P2583" i="22"/>
  <c r="O2583" i="22"/>
  <c r="K2583" i="22"/>
  <c r="J2583" i="22"/>
  <c r="P2582" i="22"/>
  <c r="O2582" i="22"/>
  <c r="K2582" i="22"/>
  <c r="J2582" i="22"/>
  <c r="P2581" i="22"/>
  <c r="O2581" i="22"/>
  <c r="K2581" i="22"/>
  <c r="J2581" i="22"/>
  <c r="P2580" i="22"/>
  <c r="O2580" i="22"/>
  <c r="K2580" i="22"/>
  <c r="J2580" i="22"/>
  <c r="P2579" i="22"/>
  <c r="O2579" i="22"/>
  <c r="K2579" i="22"/>
  <c r="J2579" i="22"/>
  <c r="P2578" i="22"/>
  <c r="O2578" i="22"/>
  <c r="K2578" i="22"/>
  <c r="J2578" i="22"/>
  <c r="P2577" i="22"/>
  <c r="O2577" i="22"/>
  <c r="K2577" i="22"/>
  <c r="J2577" i="22"/>
  <c r="P2576" i="22"/>
  <c r="O2576" i="22"/>
  <c r="K2576" i="22"/>
  <c r="J2576" i="22"/>
  <c r="P2575" i="22"/>
  <c r="O2575" i="22"/>
  <c r="K2575" i="22"/>
  <c r="J2575" i="22"/>
  <c r="P2574" i="22"/>
  <c r="O2574" i="22"/>
  <c r="K2574" i="22"/>
  <c r="J2574" i="22"/>
  <c r="P2573" i="22"/>
  <c r="O2573" i="22"/>
  <c r="K2573" i="22"/>
  <c r="J2573" i="22"/>
  <c r="P2572" i="22"/>
  <c r="O2572" i="22"/>
  <c r="K2572" i="22"/>
  <c r="J2572" i="22"/>
  <c r="P2571" i="22"/>
  <c r="O2571" i="22"/>
  <c r="K2571" i="22"/>
  <c r="J2571" i="22"/>
  <c r="P2570" i="22"/>
  <c r="O2570" i="22"/>
  <c r="K2570" i="22"/>
  <c r="J2570" i="22"/>
  <c r="P2569" i="22"/>
  <c r="O2569" i="22"/>
  <c r="K2569" i="22"/>
  <c r="J2569" i="22"/>
  <c r="P2568" i="22"/>
  <c r="O2568" i="22"/>
  <c r="K2568" i="22"/>
  <c r="J2568" i="22"/>
  <c r="P2567" i="22"/>
  <c r="O2567" i="22"/>
  <c r="K2567" i="22"/>
  <c r="J2567" i="22"/>
  <c r="P2566" i="22"/>
  <c r="O2566" i="22"/>
  <c r="K2566" i="22"/>
  <c r="J2566" i="22"/>
  <c r="P2565" i="22"/>
  <c r="O2565" i="22"/>
  <c r="K2565" i="22"/>
  <c r="J2565" i="22"/>
  <c r="P2564" i="22"/>
  <c r="O2564" i="22"/>
  <c r="K2564" i="22"/>
  <c r="J2564" i="22"/>
  <c r="P2563" i="22"/>
  <c r="O2563" i="22"/>
  <c r="K2563" i="22"/>
  <c r="J2563" i="22"/>
  <c r="P2562" i="22"/>
  <c r="O2562" i="22"/>
  <c r="K2562" i="22"/>
  <c r="J2562" i="22"/>
  <c r="P2561" i="22"/>
  <c r="O2561" i="22"/>
  <c r="K2561" i="22"/>
  <c r="J2561" i="22"/>
  <c r="P2560" i="22"/>
  <c r="O2560" i="22"/>
  <c r="K2560" i="22"/>
  <c r="J2560" i="22"/>
  <c r="P2559" i="22"/>
  <c r="O2559" i="22"/>
  <c r="K2559" i="22"/>
  <c r="J2559" i="22"/>
  <c r="P2558" i="22"/>
  <c r="O2558" i="22"/>
  <c r="K2558" i="22"/>
  <c r="J2558" i="22"/>
  <c r="P2557" i="22"/>
  <c r="O2557" i="22"/>
  <c r="K2557" i="22"/>
  <c r="J2557" i="22"/>
  <c r="P2556" i="22"/>
  <c r="O2556" i="22"/>
  <c r="K2556" i="22"/>
  <c r="J2556" i="22"/>
  <c r="P2555" i="22"/>
  <c r="O2555" i="22"/>
  <c r="K2555" i="22"/>
  <c r="J2555" i="22"/>
  <c r="P2554" i="22"/>
  <c r="O2554" i="22"/>
  <c r="K2554" i="22"/>
  <c r="J2554" i="22"/>
  <c r="P2553" i="22"/>
  <c r="O2553" i="22"/>
  <c r="K2553" i="22"/>
  <c r="J2553" i="22"/>
  <c r="P2552" i="22"/>
  <c r="O2552" i="22"/>
  <c r="K2552" i="22"/>
  <c r="J2552" i="22"/>
  <c r="P2551" i="22"/>
  <c r="O2551" i="22"/>
  <c r="K2551" i="22"/>
  <c r="J2551" i="22"/>
  <c r="P2550" i="22"/>
  <c r="O2550" i="22"/>
  <c r="K2550" i="22"/>
  <c r="J2550" i="22"/>
  <c r="P2549" i="22"/>
  <c r="O2549" i="22"/>
  <c r="K2549" i="22"/>
  <c r="J2549" i="22"/>
  <c r="P2548" i="22"/>
  <c r="O2548" i="22"/>
  <c r="K2548" i="22"/>
  <c r="J2548" i="22"/>
  <c r="P2547" i="22"/>
  <c r="O2547" i="22"/>
  <c r="K2547" i="22"/>
  <c r="J2547" i="22"/>
  <c r="P2546" i="22"/>
  <c r="O2546" i="22"/>
  <c r="K2546" i="22"/>
  <c r="J2546" i="22"/>
  <c r="P2545" i="22"/>
  <c r="O2545" i="22"/>
  <c r="K2545" i="22"/>
  <c r="J2545" i="22"/>
  <c r="P2544" i="22"/>
  <c r="O2544" i="22"/>
  <c r="K2544" i="22"/>
  <c r="J2544" i="22"/>
  <c r="P2543" i="22"/>
  <c r="O2543" i="22"/>
  <c r="K2543" i="22"/>
  <c r="J2543" i="22"/>
  <c r="P2542" i="22"/>
  <c r="O2542" i="22"/>
  <c r="K2542" i="22"/>
  <c r="J2542" i="22"/>
  <c r="P2541" i="22"/>
  <c r="O2541" i="22"/>
  <c r="K2541" i="22"/>
  <c r="J2541" i="22"/>
  <c r="P2540" i="22"/>
  <c r="O2540" i="22"/>
  <c r="K2540" i="22"/>
  <c r="J2540" i="22"/>
  <c r="P2539" i="22"/>
  <c r="O2539" i="22"/>
  <c r="K2539" i="22"/>
  <c r="J2539" i="22"/>
  <c r="P2538" i="22"/>
  <c r="O2538" i="22"/>
  <c r="K2538" i="22"/>
  <c r="J2538" i="22"/>
  <c r="P2537" i="22"/>
  <c r="O2537" i="22"/>
  <c r="K2537" i="22"/>
  <c r="J2537" i="22"/>
  <c r="P2536" i="22"/>
  <c r="O2536" i="22"/>
  <c r="K2536" i="22"/>
  <c r="J2536" i="22"/>
  <c r="P2535" i="22"/>
  <c r="O2535" i="22"/>
  <c r="K2535" i="22"/>
  <c r="J2535" i="22"/>
  <c r="P2534" i="22"/>
  <c r="O2534" i="22"/>
  <c r="K2534" i="22"/>
  <c r="J2534" i="22"/>
  <c r="P2533" i="22"/>
  <c r="O2533" i="22"/>
  <c r="K2533" i="22"/>
  <c r="J2533" i="22"/>
  <c r="P2532" i="22"/>
  <c r="O2532" i="22"/>
  <c r="K2532" i="22"/>
  <c r="J2532" i="22"/>
  <c r="P2531" i="22"/>
  <c r="O2531" i="22"/>
  <c r="K2531" i="22"/>
  <c r="J2531" i="22"/>
  <c r="P2530" i="22"/>
  <c r="O2530" i="22"/>
  <c r="K2530" i="22"/>
  <c r="J2530" i="22"/>
  <c r="P2529" i="22"/>
  <c r="O2529" i="22"/>
  <c r="K2529" i="22"/>
  <c r="J2529" i="22"/>
  <c r="P2528" i="22"/>
  <c r="O2528" i="22"/>
  <c r="K2528" i="22"/>
  <c r="J2528" i="22"/>
  <c r="P2527" i="22"/>
  <c r="O2527" i="22"/>
  <c r="K2527" i="22"/>
  <c r="J2527" i="22"/>
  <c r="P2526" i="22"/>
  <c r="O2526" i="22"/>
  <c r="K2526" i="22"/>
  <c r="J2526" i="22"/>
  <c r="P2525" i="22"/>
  <c r="O2525" i="22"/>
  <c r="K2525" i="22"/>
  <c r="J2525" i="22"/>
  <c r="P2524" i="22"/>
  <c r="O2524" i="22"/>
  <c r="K2524" i="22"/>
  <c r="J2524" i="22"/>
  <c r="P2523" i="22"/>
  <c r="O2523" i="22"/>
  <c r="K2523" i="22"/>
  <c r="J2523" i="22"/>
  <c r="P2522" i="22"/>
  <c r="O2522" i="22"/>
  <c r="K2522" i="22"/>
  <c r="J2522" i="22"/>
  <c r="P2521" i="22"/>
  <c r="O2521" i="22"/>
  <c r="K2521" i="22"/>
  <c r="J2521" i="22"/>
  <c r="P2520" i="22"/>
  <c r="O2520" i="22"/>
  <c r="K2520" i="22"/>
  <c r="J2520" i="22"/>
  <c r="P2519" i="22"/>
  <c r="O2519" i="22"/>
  <c r="K2519" i="22"/>
  <c r="J2519" i="22"/>
  <c r="P2518" i="22"/>
  <c r="O2518" i="22"/>
  <c r="K2518" i="22"/>
  <c r="J2518" i="22"/>
  <c r="P2517" i="22"/>
  <c r="O2517" i="22"/>
  <c r="K2517" i="22"/>
  <c r="J2517" i="22"/>
  <c r="P2516" i="22"/>
  <c r="O2516" i="22"/>
  <c r="K2516" i="22"/>
  <c r="J2516" i="22"/>
  <c r="P2515" i="22"/>
  <c r="O2515" i="22"/>
  <c r="K2515" i="22"/>
  <c r="J2515" i="22"/>
  <c r="P2514" i="22"/>
  <c r="O2514" i="22"/>
  <c r="K2514" i="22"/>
  <c r="J2514" i="22"/>
  <c r="P2513" i="22"/>
  <c r="O2513" i="22"/>
  <c r="K2513" i="22"/>
  <c r="J2513" i="22"/>
  <c r="P2512" i="22"/>
  <c r="O2512" i="22"/>
  <c r="K2512" i="22"/>
  <c r="J2512" i="22"/>
  <c r="P2511" i="22"/>
  <c r="O2511" i="22"/>
  <c r="K2511" i="22"/>
  <c r="J2511" i="22"/>
  <c r="P2510" i="22"/>
  <c r="O2510" i="22"/>
  <c r="K2510" i="22"/>
  <c r="J2510" i="22"/>
  <c r="P2509" i="22"/>
  <c r="O2509" i="22"/>
  <c r="K2509" i="22"/>
  <c r="J2509" i="22"/>
  <c r="P2508" i="22"/>
  <c r="O2508" i="22"/>
  <c r="K2508" i="22"/>
  <c r="J2508" i="22"/>
  <c r="P2507" i="22"/>
  <c r="O2507" i="22"/>
  <c r="K2507" i="22"/>
  <c r="J2507" i="22"/>
  <c r="P2506" i="22"/>
  <c r="O2506" i="22"/>
  <c r="K2506" i="22"/>
  <c r="J2506" i="22"/>
  <c r="P2505" i="22"/>
  <c r="O2505" i="22"/>
  <c r="K2505" i="22"/>
  <c r="J2505" i="22"/>
  <c r="P2504" i="22"/>
  <c r="O2504" i="22"/>
  <c r="K2504" i="22"/>
  <c r="J2504" i="22"/>
  <c r="P2503" i="22"/>
  <c r="O2503" i="22"/>
  <c r="K2503" i="22"/>
  <c r="J2503" i="22"/>
  <c r="P2502" i="22"/>
  <c r="O2502" i="22"/>
  <c r="K2502" i="22"/>
  <c r="J2502" i="22"/>
  <c r="P2501" i="22"/>
  <c r="O2501" i="22"/>
  <c r="K2501" i="22"/>
  <c r="J2501" i="22"/>
  <c r="P2500" i="22"/>
  <c r="O2500" i="22"/>
  <c r="K2500" i="22"/>
  <c r="J2500" i="22"/>
  <c r="P2499" i="22"/>
  <c r="O2499" i="22"/>
  <c r="K2499" i="22"/>
  <c r="J2499" i="22"/>
  <c r="P2498" i="22"/>
  <c r="O2498" i="22"/>
  <c r="K2498" i="22"/>
  <c r="J2498" i="22"/>
  <c r="P2497" i="22"/>
  <c r="O2497" i="22"/>
  <c r="K2497" i="22"/>
  <c r="J2497" i="22"/>
  <c r="P2496" i="22"/>
  <c r="O2496" i="22"/>
  <c r="K2496" i="22"/>
  <c r="J2496" i="22"/>
  <c r="P2495" i="22"/>
  <c r="O2495" i="22"/>
  <c r="K2495" i="22"/>
  <c r="J2495" i="22"/>
  <c r="P2494" i="22"/>
  <c r="O2494" i="22"/>
  <c r="K2494" i="22"/>
  <c r="J2494" i="22"/>
  <c r="P2493" i="22"/>
  <c r="O2493" i="22"/>
  <c r="K2493" i="22"/>
  <c r="J2493" i="22"/>
  <c r="P2492" i="22"/>
  <c r="O2492" i="22"/>
  <c r="K2492" i="22"/>
  <c r="J2492" i="22"/>
  <c r="P2491" i="22"/>
  <c r="O2491" i="22"/>
  <c r="K2491" i="22"/>
  <c r="J2491" i="22"/>
  <c r="P2490" i="22"/>
  <c r="O2490" i="22"/>
  <c r="K2490" i="22"/>
  <c r="J2490" i="22"/>
  <c r="P2489" i="22"/>
  <c r="O2489" i="22"/>
  <c r="K2489" i="22"/>
  <c r="J2489" i="22"/>
  <c r="P2488" i="22"/>
  <c r="O2488" i="22"/>
  <c r="K2488" i="22"/>
  <c r="J2488" i="22"/>
  <c r="P2487" i="22"/>
  <c r="O2487" i="22"/>
  <c r="K2487" i="22"/>
  <c r="J2487" i="22"/>
  <c r="P2486" i="22"/>
  <c r="O2486" i="22"/>
  <c r="K2486" i="22"/>
  <c r="J2486" i="22"/>
  <c r="P2485" i="22"/>
  <c r="O2485" i="22"/>
  <c r="K2485" i="22"/>
  <c r="J2485" i="22"/>
  <c r="P2484" i="22"/>
  <c r="O2484" i="22"/>
  <c r="K2484" i="22"/>
  <c r="J2484" i="22"/>
  <c r="P2483" i="22"/>
  <c r="O2483" i="22"/>
  <c r="K2483" i="22"/>
  <c r="J2483" i="22"/>
  <c r="P2482" i="22"/>
  <c r="O2482" i="22"/>
  <c r="K2482" i="22"/>
  <c r="J2482" i="22"/>
  <c r="P2481" i="22"/>
  <c r="O2481" i="22"/>
  <c r="K2481" i="22"/>
  <c r="J2481" i="22"/>
  <c r="P2480" i="22"/>
  <c r="O2480" i="22"/>
  <c r="K2480" i="22"/>
  <c r="J2480" i="22"/>
  <c r="P2479" i="22"/>
  <c r="O2479" i="22"/>
  <c r="K2479" i="22"/>
  <c r="J2479" i="22"/>
  <c r="P2478" i="22"/>
  <c r="O2478" i="22"/>
  <c r="K2478" i="22"/>
  <c r="J2478" i="22"/>
  <c r="P2477" i="22"/>
  <c r="O2477" i="22"/>
  <c r="K2477" i="22"/>
  <c r="J2477" i="22"/>
  <c r="P2476" i="22"/>
  <c r="O2476" i="22"/>
  <c r="K2476" i="22"/>
  <c r="J2476" i="22"/>
  <c r="P2475" i="22"/>
  <c r="O2475" i="22"/>
  <c r="K2475" i="22"/>
  <c r="J2475" i="22"/>
  <c r="P2474" i="22"/>
  <c r="O2474" i="22"/>
  <c r="K2474" i="22"/>
  <c r="J2474" i="22"/>
  <c r="P2473" i="22"/>
  <c r="O2473" i="22"/>
  <c r="K2473" i="22"/>
  <c r="J2473" i="22"/>
  <c r="P2472" i="22"/>
  <c r="O2472" i="22"/>
  <c r="K2472" i="22"/>
  <c r="J2472" i="22"/>
  <c r="P2471" i="22"/>
  <c r="O2471" i="22"/>
  <c r="K2471" i="22"/>
  <c r="J2471" i="22"/>
  <c r="P2470" i="22"/>
  <c r="O2470" i="22"/>
  <c r="K2470" i="22"/>
  <c r="J2470" i="22"/>
  <c r="P2469" i="22"/>
  <c r="O2469" i="22"/>
  <c r="K2469" i="22"/>
  <c r="J2469" i="22"/>
  <c r="P2468" i="22"/>
  <c r="O2468" i="22"/>
  <c r="K2468" i="22"/>
  <c r="J2468" i="22"/>
  <c r="P2467" i="22"/>
  <c r="O2467" i="22"/>
  <c r="K2467" i="22"/>
  <c r="J2467" i="22"/>
  <c r="P2466" i="22"/>
  <c r="O2466" i="22"/>
  <c r="K2466" i="22"/>
  <c r="J2466" i="22"/>
  <c r="P2465" i="22"/>
  <c r="O2465" i="22"/>
  <c r="K2465" i="22"/>
  <c r="J2465" i="22"/>
  <c r="P2464" i="22"/>
  <c r="O2464" i="22"/>
  <c r="K2464" i="22"/>
  <c r="J2464" i="22"/>
  <c r="P2463" i="22"/>
  <c r="O2463" i="22"/>
  <c r="K2463" i="22"/>
  <c r="J2463" i="22"/>
  <c r="P2462" i="22"/>
  <c r="O2462" i="22"/>
  <c r="K2462" i="22"/>
  <c r="J2462" i="22"/>
  <c r="P2461" i="22"/>
  <c r="O2461" i="22"/>
  <c r="K2461" i="22"/>
  <c r="J2461" i="22"/>
  <c r="P2460" i="22"/>
  <c r="O2460" i="22"/>
  <c r="K2460" i="22"/>
  <c r="J2460" i="22"/>
  <c r="P2459" i="22"/>
  <c r="O2459" i="22"/>
  <c r="K2459" i="22"/>
  <c r="J2459" i="22"/>
  <c r="P2458" i="22"/>
  <c r="O2458" i="22"/>
  <c r="K2458" i="22"/>
  <c r="J2458" i="22"/>
  <c r="P2457" i="22"/>
  <c r="O2457" i="22"/>
  <c r="K2457" i="22"/>
  <c r="J2457" i="22"/>
  <c r="P2456" i="22"/>
  <c r="O2456" i="22"/>
  <c r="K2456" i="22"/>
  <c r="J2456" i="22"/>
  <c r="P2455" i="22"/>
  <c r="O2455" i="22"/>
  <c r="K2455" i="22"/>
  <c r="J2455" i="22"/>
  <c r="P2454" i="22"/>
  <c r="O2454" i="22"/>
  <c r="K2454" i="22"/>
  <c r="J2454" i="22"/>
  <c r="P2453" i="22"/>
  <c r="O2453" i="22"/>
  <c r="K2453" i="22"/>
  <c r="J2453" i="22"/>
  <c r="P2452" i="22"/>
  <c r="O2452" i="22"/>
  <c r="K2452" i="22"/>
  <c r="J2452" i="22"/>
  <c r="P2451" i="22"/>
  <c r="O2451" i="22"/>
  <c r="K2451" i="22"/>
  <c r="J2451" i="22"/>
  <c r="P2450" i="22"/>
  <c r="O2450" i="22"/>
  <c r="K2450" i="22"/>
  <c r="J2450" i="22"/>
  <c r="P2449" i="22"/>
  <c r="O2449" i="22"/>
  <c r="K2449" i="22"/>
  <c r="J2449" i="22"/>
  <c r="P2448" i="22"/>
  <c r="O2448" i="22"/>
  <c r="K2448" i="22"/>
  <c r="J2448" i="22"/>
  <c r="P2447" i="22"/>
  <c r="O2447" i="22"/>
  <c r="K2447" i="22"/>
  <c r="J2447" i="22"/>
  <c r="P2446" i="22"/>
  <c r="O2446" i="22"/>
  <c r="K2446" i="22"/>
  <c r="J2446" i="22"/>
  <c r="P2445" i="22"/>
  <c r="O2445" i="22"/>
  <c r="K2445" i="22"/>
  <c r="J2445" i="22"/>
  <c r="P2444" i="22"/>
  <c r="O2444" i="22"/>
  <c r="K2444" i="22"/>
  <c r="J2444" i="22"/>
  <c r="P2443" i="22"/>
  <c r="O2443" i="22"/>
  <c r="K2443" i="22"/>
  <c r="J2443" i="22"/>
  <c r="P2442" i="22"/>
  <c r="O2442" i="22"/>
  <c r="K2442" i="22"/>
  <c r="J2442" i="22"/>
  <c r="P2441" i="22"/>
  <c r="O2441" i="22"/>
  <c r="K2441" i="22"/>
  <c r="J2441" i="22"/>
  <c r="P2440" i="22"/>
  <c r="O2440" i="22"/>
  <c r="K2440" i="22"/>
  <c r="J2440" i="22"/>
  <c r="P2439" i="22"/>
  <c r="O2439" i="22"/>
  <c r="K2439" i="22"/>
  <c r="J2439" i="22"/>
  <c r="P2438" i="22"/>
  <c r="O2438" i="22"/>
  <c r="K2438" i="22"/>
  <c r="J2438" i="22"/>
  <c r="P2437" i="22"/>
  <c r="O2437" i="22"/>
  <c r="K2437" i="22"/>
  <c r="J2437" i="22"/>
  <c r="P2436" i="22"/>
  <c r="O2436" i="22"/>
  <c r="K2436" i="22"/>
  <c r="J2436" i="22"/>
  <c r="P2435" i="22"/>
  <c r="O2435" i="22"/>
  <c r="K2435" i="22"/>
  <c r="J2435" i="22"/>
  <c r="P2434" i="22"/>
  <c r="O2434" i="22"/>
  <c r="K2434" i="22"/>
  <c r="J2434" i="22"/>
  <c r="P2433" i="22"/>
  <c r="O2433" i="22"/>
  <c r="K2433" i="22"/>
  <c r="J2433" i="22"/>
  <c r="P2432" i="22"/>
  <c r="O2432" i="22"/>
  <c r="K2432" i="22"/>
  <c r="J2432" i="22"/>
  <c r="P2431" i="22"/>
  <c r="O2431" i="22"/>
  <c r="K2431" i="22"/>
  <c r="J2431" i="22"/>
  <c r="P2430" i="22"/>
  <c r="O2430" i="22"/>
  <c r="K2430" i="22"/>
  <c r="J2430" i="22"/>
  <c r="P2429" i="22"/>
  <c r="O2429" i="22"/>
  <c r="K2429" i="22"/>
  <c r="J2429" i="22"/>
  <c r="P2428" i="22"/>
  <c r="O2428" i="22"/>
  <c r="K2428" i="22"/>
  <c r="J2428" i="22"/>
  <c r="P2427" i="22"/>
  <c r="O2427" i="22"/>
  <c r="K2427" i="22"/>
  <c r="J2427" i="22"/>
  <c r="P2426" i="22"/>
  <c r="O2426" i="22"/>
  <c r="K2426" i="22"/>
  <c r="J2426" i="22"/>
  <c r="P2425" i="22"/>
  <c r="O2425" i="22"/>
  <c r="K2425" i="22"/>
  <c r="J2425" i="22"/>
  <c r="P2424" i="22"/>
  <c r="O2424" i="22"/>
  <c r="K2424" i="22"/>
  <c r="J2424" i="22"/>
  <c r="P2423" i="22"/>
  <c r="O2423" i="22"/>
  <c r="K2423" i="22"/>
  <c r="J2423" i="22"/>
  <c r="P2422" i="22"/>
  <c r="O2422" i="22"/>
  <c r="K2422" i="22"/>
  <c r="J2422" i="22"/>
  <c r="P2421" i="22"/>
  <c r="O2421" i="22"/>
  <c r="K2421" i="22"/>
  <c r="J2421" i="22"/>
  <c r="P2420" i="22"/>
  <c r="O2420" i="22"/>
  <c r="K2420" i="22"/>
  <c r="J2420" i="22"/>
  <c r="P2419" i="22"/>
  <c r="O2419" i="22"/>
  <c r="K2419" i="22"/>
  <c r="J2419" i="22"/>
  <c r="P2418" i="22"/>
  <c r="O2418" i="22"/>
  <c r="K2418" i="22"/>
  <c r="J2418" i="22"/>
  <c r="P2417" i="22"/>
  <c r="O2417" i="22"/>
  <c r="K2417" i="22"/>
  <c r="J2417" i="22"/>
  <c r="P2416" i="22"/>
  <c r="O2416" i="22"/>
  <c r="K2416" i="22"/>
  <c r="J2416" i="22"/>
  <c r="P2415" i="22"/>
  <c r="O2415" i="22"/>
  <c r="K2415" i="22"/>
  <c r="J2415" i="22"/>
  <c r="P2414" i="22"/>
  <c r="O2414" i="22"/>
  <c r="K2414" i="22"/>
  <c r="J2414" i="22"/>
  <c r="P2413" i="22"/>
  <c r="O2413" i="22"/>
  <c r="K2413" i="22"/>
  <c r="J2413" i="22"/>
  <c r="P2412" i="22"/>
  <c r="O2412" i="22"/>
  <c r="K2412" i="22"/>
  <c r="J2412" i="22"/>
  <c r="P2411" i="22"/>
  <c r="O2411" i="22"/>
  <c r="K2411" i="22"/>
  <c r="J2411" i="22"/>
  <c r="P2410" i="22"/>
  <c r="O2410" i="22"/>
  <c r="K2410" i="22"/>
  <c r="J2410" i="22"/>
  <c r="P2409" i="22"/>
  <c r="O2409" i="22"/>
  <c r="K2409" i="22"/>
  <c r="J2409" i="22"/>
  <c r="P2408" i="22"/>
  <c r="O2408" i="22"/>
  <c r="K2408" i="22"/>
  <c r="J2408" i="22"/>
  <c r="P2407" i="22"/>
  <c r="O2407" i="22"/>
  <c r="K2407" i="22"/>
  <c r="J2407" i="22"/>
  <c r="P2406" i="22"/>
  <c r="O2406" i="22"/>
  <c r="K2406" i="22"/>
  <c r="J2406" i="22"/>
  <c r="P2405" i="22"/>
  <c r="O2405" i="22"/>
  <c r="K2405" i="22"/>
  <c r="J2405" i="22"/>
  <c r="P2404" i="22"/>
  <c r="O2404" i="22"/>
  <c r="K2404" i="22"/>
  <c r="J2404" i="22"/>
  <c r="P2403" i="22"/>
  <c r="O2403" i="22"/>
  <c r="K2403" i="22"/>
  <c r="J2403" i="22"/>
  <c r="P2402" i="22"/>
  <c r="O2402" i="22"/>
  <c r="K2402" i="22"/>
  <c r="J2402" i="22"/>
  <c r="P2401" i="22"/>
  <c r="O2401" i="22"/>
  <c r="K2401" i="22"/>
  <c r="J2401" i="22"/>
  <c r="P2400" i="22"/>
  <c r="O2400" i="22"/>
  <c r="K2400" i="22"/>
  <c r="J2400" i="22"/>
  <c r="P2399" i="22"/>
  <c r="O2399" i="22"/>
  <c r="K2399" i="22"/>
  <c r="J2399" i="22"/>
  <c r="P2398" i="22"/>
  <c r="O2398" i="22"/>
  <c r="K2398" i="22"/>
  <c r="J2398" i="22"/>
  <c r="P2397" i="22"/>
  <c r="O2397" i="22"/>
  <c r="K2397" i="22"/>
  <c r="J2397" i="22"/>
  <c r="P2396" i="22"/>
  <c r="O2396" i="22"/>
  <c r="K2396" i="22"/>
  <c r="J2396" i="22"/>
  <c r="P2395" i="22"/>
  <c r="O2395" i="22"/>
  <c r="K2395" i="22"/>
  <c r="J2395" i="22"/>
  <c r="P2394" i="22"/>
  <c r="O2394" i="22"/>
  <c r="K2394" i="22"/>
  <c r="J2394" i="22"/>
  <c r="P2393" i="22"/>
  <c r="O2393" i="22"/>
  <c r="K2393" i="22"/>
  <c r="J2393" i="22"/>
  <c r="P2392" i="22"/>
  <c r="O2392" i="22"/>
  <c r="K2392" i="22"/>
  <c r="J2392" i="22"/>
  <c r="P2391" i="22"/>
  <c r="O2391" i="22"/>
  <c r="K2391" i="22"/>
  <c r="J2391" i="22"/>
  <c r="P2390" i="22"/>
  <c r="O2390" i="22"/>
  <c r="K2390" i="22"/>
  <c r="J2390" i="22"/>
  <c r="P2389" i="22"/>
  <c r="O2389" i="22"/>
  <c r="K2389" i="22"/>
  <c r="J2389" i="22"/>
  <c r="P2388" i="22"/>
  <c r="O2388" i="22"/>
  <c r="K2388" i="22"/>
  <c r="J2388" i="22"/>
  <c r="P2387" i="22"/>
  <c r="O2387" i="22"/>
  <c r="K2387" i="22"/>
  <c r="J2387" i="22"/>
  <c r="P2386" i="22"/>
  <c r="O2386" i="22"/>
  <c r="K2386" i="22"/>
  <c r="J2386" i="22"/>
  <c r="P2385" i="22"/>
  <c r="O2385" i="22"/>
  <c r="K2385" i="22"/>
  <c r="J2385" i="22"/>
  <c r="P2384" i="22"/>
  <c r="O2384" i="22"/>
  <c r="K2384" i="22"/>
  <c r="J2384" i="22"/>
  <c r="P2383" i="22"/>
  <c r="O2383" i="22"/>
  <c r="K2383" i="22"/>
  <c r="J2383" i="22"/>
  <c r="P2382" i="22"/>
  <c r="O2382" i="22"/>
  <c r="K2382" i="22"/>
  <c r="J2382" i="22"/>
  <c r="P2381" i="22"/>
  <c r="O2381" i="22"/>
  <c r="K2381" i="22"/>
  <c r="J2381" i="22"/>
  <c r="P2380" i="22"/>
  <c r="O2380" i="22"/>
  <c r="K2380" i="22"/>
  <c r="J2380" i="22"/>
  <c r="P2379" i="22"/>
  <c r="O2379" i="22"/>
  <c r="K2379" i="22"/>
  <c r="J2379" i="22"/>
  <c r="P2378" i="22"/>
  <c r="O2378" i="22"/>
  <c r="K2378" i="22"/>
  <c r="J2378" i="22"/>
  <c r="P2377" i="22"/>
  <c r="O2377" i="22"/>
  <c r="K2377" i="22"/>
  <c r="J2377" i="22"/>
  <c r="P2376" i="22"/>
  <c r="O2376" i="22"/>
  <c r="K2376" i="22"/>
  <c r="J2376" i="22"/>
  <c r="P2375" i="22"/>
  <c r="O2375" i="22"/>
  <c r="K2375" i="22"/>
  <c r="J2375" i="22"/>
  <c r="P2374" i="22"/>
  <c r="O2374" i="22"/>
  <c r="K2374" i="22"/>
  <c r="J2374" i="22"/>
  <c r="P2373" i="22"/>
  <c r="O2373" i="22"/>
  <c r="K2373" i="22"/>
  <c r="J2373" i="22"/>
  <c r="P2372" i="22"/>
  <c r="O2372" i="22"/>
  <c r="K2372" i="22"/>
  <c r="J2372" i="22"/>
  <c r="P2371" i="22"/>
  <c r="O2371" i="22"/>
  <c r="K2371" i="22"/>
  <c r="J2371" i="22"/>
  <c r="P2370" i="22"/>
  <c r="O2370" i="22"/>
  <c r="K2370" i="22"/>
  <c r="J2370" i="22"/>
  <c r="P2369" i="22"/>
  <c r="O2369" i="22"/>
  <c r="K2369" i="22"/>
  <c r="J2369" i="22"/>
  <c r="P2368" i="22"/>
  <c r="O2368" i="22"/>
  <c r="K2368" i="22"/>
  <c r="J2368" i="22"/>
  <c r="P2367" i="22"/>
  <c r="O2367" i="22"/>
  <c r="K2367" i="22"/>
  <c r="J2367" i="22"/>
  <c r="P2366" i="22"/>
  <c r="O2366" i="22"/>
  <c r="K2366" i="22"/>
  <c r="J2366" i="22"/>
  <c r="P2365" i="22"/>
  <c r="O2365" i="22"/>
  <c r="K2365" i="22"/>
  <c r="J2365" i="22"/>
  <c r="P2364" i="22"/>
  <c r="O2364" i="22"/>
  <c r="K2364" i="22"/>
  <c r="J2364" i="22"/>
  <c r="P2363" i="22"/>
  <c r="O2363" i="22"/>
  <c r="K2363" i="22"/>
  <c r="J2363" i="22"/>
  <c r="P2362" i="22"/>
  <c r="O2362" i="22"/>
  <c r="K2362" i="22"/>
  <c r="J2362" i="22"/>
  <c r="P2361" i="22"/>
  <c r="O2361" i="22"/>
  <c r="K2361" i="22"/>
  <c r="J2361" i="22"/>
  <c r="P2360" i="22"/>
  <c r="O2360" i="22"/>
  <c r="K2360" i="22"/>
  <c r="J2360" i="22"/>
  <c r="P2359" i="22"/>
  <c r="O2359" i="22"/>
  <c r="K2359" i="22"/>
  <c r="J2359" i="22"/>
  <c r="P2358" i="22"/>
  <c r="O2358" i="22"/>
  <c r="K2358" i="22"/>
  <c r="J2358" i="22"/>
  <c r="P2357" i="22"/>
  <c r="O2357" i="22"/>
  <c r="K2357" i="22"/>
  <c r="J2357" i="22"/>
  <c r="P2356" i="22"/>
  <c r="O2356" i="22"/>
  <c r="K2356" i="22"/>
  <c r="J2356" i="22"/>
  <c r="P2355" i="22"/>
  <c r="O2355" i="22"/>
  <c r="K2355" i="22"/>
  <c r="J2355" i="22"/>
  <c r="P2354" i="22"/>
  <c r="O2354" i="22"/>
  <c r="K2354" i="22"/>
  <c r="J2354" i="22"/>
  <c r="P2353" i="22"/>
  <c r="O2353" i="22"/>
  <c r="K2353" i="22"/>
  <c r="J2353" i="22"/>
  <c r="P2352" i="22"/>
  <c r="O2352" i="22"/>
  <c r="K2352" i="22"/>
  <c r="J2352" i="22"/>
  <c r="P2351" i="22"/>
  <c r="O2351" i="22"/>
  <c r="K2351" i="22"/>
  <c r="J2351" i="22"/>
  <c r="P2350" i="22"/>
  <c r="O2350" i="22"/>
  <c r="K2350" i="22"/>
  <c r="J2350" i="22"/>
  <c r="P2349" i="22"/>
  <c r="O2349" i="22"/>
  <c r="K2349" i="22"/>
  <c r="J2349" i="22"/>
  <c r="P2348" i="22"/>
  <c r="O2348" i="22"/>
  <c r="K2348" i="22"/>
  <c r="J2348" i="22"/>
  <c r="P2347" i="22"/>
  <c r="O2347" i="22"/>
  <c r="K2347" i="22"/>
  <c r="J2347" i="22"/>
  <c r="P2346" i="22"/>
  <c r="O2346" i="22"/>
  <c r="K2346" i="22"/>
  <c r="J2346" i="22"/>
  <c r="P2345" i="22"/>
  <c r="O2345" i="22"/>
  <c r="K2345" i="22"/>
  <c r="J2345" i="22"/>
  <c r="P2344" i="22"/>
  <c r="O2344" i="22"/>
  <c r="K2344" i="22"/>
  <c r="J2344" i="22"/>
  <c r="P2343" i="22"/>
  <c r="O2343" i="22"/>
  <c r="K2343" i="22"/>
  <c r="J2343" i="22"/>
  <c r="P2342" i="22"/>
  <c r="O2342" i="22"/>
  <c r="K2342" i="22"/>
  <c r="J2342" i="22"/>
  <c r="P2341" i="22"/>
  <c r="O2341" i="22"/>
  <c r="K2341" i="22"/>
  <c r="J2341" i="22"/>
  <c r="P2340" i="22"/>
  <c r="O2340" i="22"/>
  <c r="K2340" i="22"/>
  <c r="J2340" i="22"/>
  <c r="P2339" i="22"/>
  <c r="O2339" i="22"/>
  <c r="K2339" i="22"/>
  <c r="J2339" i="22"/>
  <c r="P2338" i="22"/>
  <c r="O2338" i="22"/>
  <c r="K2338" i="22"/>
  <c r="J2338" i="22"/>
  <c r="P2337" i="22"/>
  <c r="O2337" i="22"/>
  <c r="K2337" i="22"/>
  <c r="J2337" i="22"/>
  <c r="P2336" i="22"/>
  <c r="O2336" i="22"/>
  <c r="K2336" i="22"/>
  <c r="J2336" i="22"/>
  <c r="P2335" i="22"/>
  <c r="O2335" i="22"/>
  <c r="K2335" i="22"/>
  <c r="J2335" i="22"/>
  <c r="P2334" i="22"/>
  <c r="O2334" i="22"/>
  <c r="K2334" i="22"/>
  <c r="J2334" i="22"/>
  <c r="P2333" i="22"/>
  <c r="O2333" i="22"/>
  <c r="K2333" i="22"/>
  <c r="J2333" i="22"/>
  <c r="P2332" i="22"/>
  <c r="O2332" i="22"/>
  <c r="K2332" i="22"/>
  <c r="J2332" i="22"/>
  <c r="P2331" i="22"/>
  <c r="O2331" i="22"/>
  <c r="K2331" i="22"/>
  <c r="J2331" i="22"/>
  <c r="P2330" i="22"/>
  <c r="O2330" i="22"/>
  <c r="K2330" i="22"/>
  <c r="J2330" i="22"/>
  <c r="P2329" i="22"/>
  <c r="O2329" i="22"/>
  <c r="K2329" i="22"/>
  <c r="J2329" i="22"/>
  <c r="P2328" i="22"/>
  <c r="O2328" i="22"/>
  <c r="K2328" i="22"/>
  <c r="J2328" i="22"/>
  <c r="P2327" i="22"/>
  <c r="O2327" i="22"/>
  <c r="K2327" i="22"/>
  <c r="J2327" i="22"/>
  <c r="P2326" i="22"/>
  <c r="O2326" i="22"/>
  <c r="K2326" i="22"/>
  <c r="J2326" i="22"/>
  <c r="P2325" i="22"/>
  <c r="O2325" i="22"/>
  <c r="K2325" i="22"/>
  <c r="J2325" i="22"/>
  <c r="P2324" i="22"/>
  <c r="O2324" i="22"/>
  <c r="K2324" i="22"/>
  <c r="J2324" i="22"/>
  <c r="P2323" i="22"/>
  <c r="O2323" i="22"/>
  <c r="K2323" i="22"/>
  <c r="J2323" i="22"/>
  <c r="P2322" i="22"/>
  <c r="O2322" i="22"/>
  <c r="K2322" i="22"/>
  <c r="J2322" i="22"/>
  <c r="P2321" i="22"/>
  <c r="O2321" i="22"/>
  <c r="K2321" i="22"/>
  <c r="J2321" i="22"/>
  <c r="P2320" i="22"/>
  <c r="O2320" i="22"/>
  <c r="K2320" i="22"/>
  <c r="J2320" i="22"/>
  <c r="P2319" i="22"/>
  <c r="O2319" i="22"/>
  <c r="K2319" i="22"/>
  <c r="J2319" i="22"/>
  <c r="P2318" i="22"/>
  <c r="O2318" i="22"/>
  <c r="K2318" i="22"/>
  <c r="J2318" i="22"/>
  <c r="P2317" i="22"/>
  <c r="O2317" i="22"/>
  <c r="K2317" i="22"/>
  <c r="J2317" i="22"/>
  <c r="P2316" i="22"/>
  <c r="O2316" i="22"/>
  <c r="K2316" i="22"/>
  <c r="J2316" i="22"/>
  <c r="P2315" i="22"/>
  <c r="O2315" i="22"/>
  <c r="K2315" i="22"/>
  <c r="J2315" i="22"/>
  <c r="P2314" i="22"/>
  <c r="O2314" i="22"/>
  <c r="K2314" i="22"/>
  <c r="J2314" i="22"/>
  <c r="P2313" i="22"/>
  <c r="O2313" i="22"/>
  <c r="K2313" i="22"/>
  <c r="J2313" i="22"/>
  <c r="P2312" i="22"/>
  <c r="O2312" i="22"/>
  <c r="K2312" i="22"/>
  <c r="J2312" i="22"/>
  <c r="P2311" i="22"/>
  <c r="O2311" i="22"/>
  <c r="K2311" i="22"/>
  <c r="J2311" i="22"/>
  <c r="P2310" i="22"/>
  <c r="O2310" i="22"/>
  <c r="K2310" i="22"/>
  <c r="J2310" i="22"/>
  <c r="P2309" i="22"/>
  <c r="O2309" i="22"/>
  <c r="K2309" i="22"/>
  <c r="J2309" i="22"/>
  <c r="P2308" i="22"/>
  <c r="O2308" i="22"/>
  <c r="K2308" i="22"/>
  <c r="J2308" i="22"/>
  <c r="P2307" i="22"/>
  <c r="O2307" i="22"/>
  <c r="K2307" i="22"/>
  <c r="J2307" i="22"/>
  <c r="P2306" i="22"/>
  <c r="O2306" i="22"/>
  <c r="K2306" i="22"/>
  <c r="J2306" i="22"/>
  <c r="P2305" i="22"/>
  <c r="O2305" i="22"/>
  <c r="K2305" i="22"/>
  <c r="J2305" i="22"/>
  <c r="P2304" i="22"/>
  <c r="O2304" i="22"/>
  <c r="K2304" i="22"/>
  <c r="J2304" i="22"/>
  <c r="P2303" i="22"/>
  <c r="O2303" i="22"/>
  <c r="K2303" i="22"/>
  <c r="J2303" i="22"/>
  <c r="P2302" i="22"/>
  <c r="O2302" i="22"/>
  <c r="K2302" i="22"/>
  <c r="J2302" i="22"/>
  <c r="P2301" i="22"/>
  <c r="O2301" i="22"/>
  <c r="K2301" i="22"/>
  <c r="J2301" i="22"/>
  <c r="P2300" i="22"/>
  <c r="O2300" i="22"/>
  <c r="K2300" i="22"/>
  <c r="J2300" i="22"/>
  <c r="P2299" i="22"/>
  <c r="O2299" i="22"/>
  <c r="K2299" i="22"/>
  <c r="J2299" i="22"/>
  <c r="P2298" i="22"/>
  <c r="O2298" i="22"/>
  <c r="K2298" i="22"/>
  <c r="J2298" i="22"/>
  <c r="P2297" i="22"/>
  <c r="O2297" i="22"/>
  <c r="K2297" i="22"/>
  <c r="J2297" i="22"/>
  <c r="P2296" i="22"/>
  <c r="O2296" i="22"/>
  <c r="K2296" i="22"/>
  <c r="J2296" i="22"/>
  <c r="P2295" i="22"/>
  <c r="O2295" i="22"/>
  <c r="K2295" i="22"/>
  <c r="J2295" i="22"/>
  <c r="P2294" i="22"/>
  <c r="O2294" i="22"/>
  <c r="K2294" i="22"/>
  <c r="J2294" i="22"/>
  <c r="P2293" i="22"/>
  <c r="O2293" i="22"/>
  <c r="K2293" i="22"/>
  <c r="J2293" i="22"/>
  <c r="P2292" i="22"/>
  <c r="O2292" i="22"/>
  <c r="K2292" i="22"/>
  <c r="J2292" i="22"/>
  <c r="P2291" i="22"/>
  <c r="O2291" i="22"/>
  <c r="K2291" i="22"/>
  <c r="J2291" i="22"/>
  <c r="P2290" i="22"/>
  <c r="O2290" i="22"/>
  <c r="K2290" i="22"/>
  <c r="J2290" i="22"/>
  <c r="P2289" i="22"/>
  <c r="O2289" i="22"/>
  <c r="K2289" i="22"/>
  <c r="J2289" i="22"/>
  <c r="P2288" i="22"/>
  <c r="O2288" i="22"/>
  <c r="K2288" i="22"/>
  <c r="J2288" i="22"/>
  <c r="P2287" i="22"/>
  <c r="O2287" i="22"/>
  <c r="K2287" i="22"/>
  <c r="J2287" i="22"/>
  <c r="P2286" i="22"/>
  <c r="O2286" i="22"/>
  <c r="K2286" i="22"/>
  <c r="J2286" i="22"/>
  <c r="P2285" i="22"/>
  <c r="O2285" i="22"/>
  <c r="K2285" i="22"/>
  <c r="J2285" i="22"/>
  <c r="P2284" i="22"/>
  <c r="O2284" i="22"/>
  <c r="K2284" i="22"/>
  <c r="J2284" i="22"/>
  <c r="P2283" i="22"/>
  <c r="O2283" i="22"/>
  <c r="K2283" i="22"/>
  <c r="J2283" i="22"/>
  <c r="P2282" i="22"/>
  <c r="O2282" i="22"/>
  <c r="K2282" i="22"/>
  <c r="J2282" i="22"/>
  <c r="P2281" i="22"/>
  <c r="O2281" i="22"/>
  <c r="K2281" i="22"/>
  <c r="J2281" i="22"/>
  <c r="P2280" i="22"/>
  <c r="O2280" i="22"/>
  <c r="K2280" i="22"/>
  <c r="J2280" i="22"/>
  <c r="P2279" i="22"/>
  <c r="O2279" i="22"/>
  <c r="K2279" i="22"/>
  <c r="J2279" i="22"/>
  <c r="P2278" i="22"/>
  <c r="O2278" i="22"/>
  <c r="K2278" i="22"/>
  <c r="J2278" i="22"/>
  <c r="P2277" i="22"/>
  <c r="O2277" i="22"/>
  <c r="K2277" i="22"/>
  <c r="J2277" i="22"/>
  <c r="P2276" i="22"/>
  <c r="O2276" i="22"/>
  <c r="K2276" i="22"/>
  <c r="J2276" i="22"/>
  <c r="P2275" i="22"/>
  <c r="O2275" i="22"/>
  <c r="K2275" i="22"/>
  <c r="J2275" i="22"/>
  <c r="P2274" i="22"/>
  <c r="O2274" i="22"/>
  <c r="K2274" i="22"/>
  <c r="J2274" i="22"/>
  <c r="P2273" i="22"/>
  <c r="O2273" i="22"/>
  <c r="K2273" i="22"/>
  <c r="J2273" i="22"/>
  <c r="P2272" i="22"/>
  <c r="O2272" i="22"/>
  <c r="K2272" i="22"/>
  <c r="J2272" i="22"/>
  <c r="P2271" i="22"/>
  <c r="O2271" i="22"/>
  <c r="K2271" i="22"/>
  <c r="J2271" i="22"/>
  <c r="P2270" i="22"/>
  <c r="O2270" i="22"/>
  <c r="K2270" i="22"/>
  <c r="J2270" i="22"/>
  <c r="P2269" i="22"/>
  <c r="O2269" i="22"/>
  <c r="K2269" i="22"/>
  <c r="J2269" i="22"/>
  <c r="P2268" i="22"/>
  <c r="O2268" i="22"/>
  <c r="K2268" i="22"/>
  <c r="J2268" i="22"/>
  <c r="P2267" i="22"/>
  <c r="O2267" i="22"/>
  <c r="K2267" i="22"/>
  <c r="J2267" i="22"/>
  <c r="P2266" i="22"/>
  <c r="O2266" i="22"/>
  <c r="K2266" i="22"/>
  <c r="J2266" i="22"/>
  <c r="P2265" i="22"/>
  <c r="O2265" i="22"/>
  <c r="K2265" i="22"/>
  <c r="J2265" i="22"/>
  <c r="P2264" i="22"/>
  <c r="O2264" i="22"/>
  <c r="K2264" i="22"/>
  <c r="J2264" i="22"/>
  <c r="P2263" i="22"/>
  <c r="O2263" i="22"/>
  <c r="K2263" i="22"/>
  <c r="J2263" i="22"/>
  <c r="P2262" i="22"/>
  <c r="O2262" i="22"/>
  <c r="K2262" i="22"/>
  <c r="J2262" i="22"/>
  <c r="P2261" i="22"/>
  <c r="O2261" i="22"/>
  <c r="K2261" i="22"/>
  <c r="J2261" i="22"/>
  <c r="P2260" i="22"/>
  <c r="O2260" i="22"/>
  <c r="K2260" i="22"/>
  <c r="J2260" i="22"/>
  <c r="P2259" i="22"/>
  <c r="O2259" i="22"/>
  <c r="K2259" i="22"/>
  <c r="J2259" i="22"/>
  <c r="P2258" i="22"/>
  <c r="O2258" i="22"/>
  <c r="K2258" i="22"/>
  <c r="J2258" i="22"/>
  <c r="P2257" i="22"/>
  <c r="O2257" i="22"/>
  <c r="K2257" i="22"/>
  <c r="J2257" i="22"/>
  <c r="P2256" i="22"/>
  <c r="O2256" i="22"/>
  <c r="K2256" i="22"/>
  <c r="J2256" i="22"/>
  <c r="P2255" i="22"/>
  <c r="O2255" i="22"/>
  <c r="K2255" i="22"/>
  <c r="J2255" i="22"/>
  <c r="P2254" i="22"/>
  <c r="O2254" i="22"/>
  <c r="K2254" i="22"/>
  <c r="J2254" i="22"/>
  <c r="P2253" i="22"/>
  <c r="O2253" i="22"/>
  <c r="K2253" i="22"/>
  <c r="J2253" i="22"/>
  <c r="P2252" i="22"/>
  <c r="O2252" i="22"/>
  <c r="K2252" i="22"/>
  <c r="J2252" i="22"/>
  <c r="P2251" i="22"/>
  <c r="O2251" i="22"/>
  <c r="K2251" i="22"/>
  <c r="J2251" i="22"/>
  <c r="P2250" i="22"/>
  <c r="O2250" i="22"/>
  <c r="K2250" i="22"/>
  <c r="J2250" i="22"/>
  <c r="P2249" i="22"/>
  <c r="O2249" i="22"/>
  <c r="K2249" i="22"/>
  <c r="J2249" i="22"/>
  <c r="P2248" i="22"/>
  <c r="O2248" i="22"/>
  <c r="K2248" i="22"/>
  <c r="J2248" i="22"/>
  <c r="P2247" i="22"/>
  <c r="O2247" i="22"/>
  <c r="K2247" i="22"/>
  <c r="J2247" i="22"/>
  <c r="P2246" i="22"/>
  <c r="O2246" i="22"/>
  <c r="K2246" i="22"/>
  <c r="J2246" i="22"/>
  <c r="P2245" i="22"/>
  <c r="O2245" i="22"/>
  <c r="K2245" i="22"/>
  <c r="J2245" i="22"/>
  <c r="P2244" i="22"/>
  <c r="O2244" i="22"/>
  <c r="K2244" i="22"/>
  <c r="J2244" i="22"/>
  <c r="P2243" i="22"/>
  <c r="O2243" i="22"/>
  <c r="K2243" i="22"/>
  <c r="J2243" i="22"/>
  <c r="P2242" i="22"/>
  <c r="O2242" i="22"/>
  <c r="K2242" i="22"/>
  <c r="J2242" i="22"/>
  <c r="P2241" i="22"/>
  <c r="O2241" i="22"/>
  <c r="K2241" i="22"/>
  <c r="J2241" i="22"/>
  <c r="P2240" i="22"/>
  <c r="O2240" i="22"/>
  <c r="K2240" i="22"/>
  <c r="J2240" i="22"/>
  <c r="P2239" i="22"/>
  <c r="O2239" i="22"/>
  <c r="K2239" i="22"/>
  <c r="J2239" i="22"/>
  <c r="P2238" i="22"/>
  <c r="O2238" i="22"/>
  <c r="K2238" i="22"/>
  <c r="J2238" i="22"/>
  <c r="P2237" i="22"/>
  <c r="O2237" i="22"/>
  <c r="K2237" i="22"/>
  <c r="J2237" i="22"/>
  <c r="P2236" i="22"/>
  <c r="O2236" i="22"/>
  <c r="K2236" i="22"/>
  <c r="J2236" i="22"/>
  <c r="P2235" i="22"/>
  <c r="O2235" i="22"/>
  <c r="K2235" i="22"/>
  <c r="J2235" i="22"/>
  <c r="P2234" i="22"/>
  <c r="O2234" i="22"/>
  <c r="K2234" i="22"/>
  <c r="J2234" i="22"/>
  <c r="P2233" i="22"/>
  <c r="O2233" i="22"/>
  <c r="K2233" i="22"/>
  <c r="J2233" i="22"/>
  <c r="P2232" i="22"/>
  <c r="O2232" i="22"/>
  <c r="K2232" i="22"/>
  <c r="J2232" i="22"/>
  <c r="P2231" i="22"/>
  <c r="O2231" i="22"/>
  <c r="K2231" i="22"/>
  <c r="J2231" i="22"/>
  <c r="P2230" i="22"/>
  <c r="O2230" i="22"/>
  <c r="K2230" i="22"/>
  <c r="J2230" i="22"/>
  <c r="P2229" i="22"/>
  <c r="O2229" i="22"/>
  <c r="K2229" i="22"/>
  <c r="J2229" i="22"/>
  <c r="P2228" i="22"/>
  <c r="O2228" i="22"/>
  <c r="K2228" i="22"/>
  <c r="J2228" i="22"/>
  <c r="P2227" i="22"/>
  <c r="O2227" i="22"/>
  <c r="K2227" i="22"/>
  <c r="J2227" i="22"/>
  <c r="P2226" i="22"/>
  <c r="O2226" i="22"/>
  <c r="K2226" i="22"/>
  <c r="J2226" i="22"/>
  <c r="P2225" i="22"/>
  <c r="O2225" i="22"/>
  <c r="K2225" i="22"/>
  <c r="J2225" i="22"/>
  <c r="P2224" i="22"/>
  <c r="O2224" i="22"/>
  <c r="K2224" i="22"/>
  <c r="J2224" i="22"/>
  <c r="P2223" i="22"/>
  <c r="O2223" i="22"/>
  <c r="K2223" i="22"/>
  <c r="J2223" i="22"/>
  <c r="P2222" i="22"/>
  <c r="O2222" i="22"/>
  <c r="K2222" i="22"/>
  <c r="J2222" i="22"/>
  <c r="P2221" i="22"/>
  <c r="O2221" i="22"/>
  <c r="K2221" i="22"/>
  <c r="J2221" i="22"/>
  <c r="P2220" i="22"/>
  <c r="O2220" i="22"/>
  <c r="K2220" i="22"/>
  <c r="J2220" i="22"/>
  <c r="P2219" i="22"/>
  <c r="O2219" i="22"/>
  <c r="K2219" i="22"/>
  <c r="J2219" i="22"/>
  <c r="P2218" i="22"/>
  <c r="O2218" i="22"/>
  <c r="K2218" i="22"/>
  <c r="J2218" i="22"/>
  <c r="P2217" i="22"/>
  <c r="O2217" i="22"/>
  <c r="K2217" i="22"/>
  <c r="J2217" i="22"/>
  <c r="P2216" i="22"/>
  <c r="O2216" i="22"/>
  <c r="K2216" i="22"/>
  <c r="J2216" i="22"/>
  <c r="P2215" i="22"/>
  <c r="O2215" i="22"/>
  <c r="K2215" i="22"/>
  <c r="J2215" i="22"/>
  <c r="P2214" i="22"/>
  <c r="O2214" i="22"/>
  <c r="K2214" i="22"/>
  <c r="J2214" i="22"/>
  <c r="P2213" i="22"/>
  <c r="O2213" i="22"/>
  <c r="K2213" i="22"/>
  <c r="J2213" i="22"/>
  <c r="P2212" i="22"/>
  <c r="O2212" i="22"/>
  <c r="K2212" i="22"/>
  <c r="J2212" i="22"/>
  <c r="P2211" i="22"/>
  <c r="O2211" i="22"/>
  <c r="K2211" i="22"/>
  <c r="J2211" i="22"/>
  <c r="P2210" i="22"/>
  <c r="O2210" i="22"/>
  <c r="K2210" i="22"/>
  <c r="J2210" i="22"/>
  <c r="P2209" i="22"/>
  <c r="O2209" i="22"/>
  <c r="K2209" i="22"/>
  <c r="J2209" i="22"/>
  <c r="P2208" i="22"/>
  <c r="O2208" i="22"/>
  <c r="K2208" i="22"/>
  <c r="J2208" i="22"/>
  <c r="P2207" i="22"/>
  <c r="O2207" i="22"/>
  <c r="K2207" i="22"/>
  <c r="J2207" i="22"/>
  <c r="P2206" i="22"/>
  <c r="O2206" i="22"/>
  <c r="K2206" i="22"/>
  <c r="J2206" i="22"/>
  <c r="P2205" i="22"/>
  <c r="O2205" i="22"/>
  <c r="K2205" i="22"/>
  <c r="J2205" i="22"/>
  <c r="P2204" i="22"/>
  <c r="O2204" i="22"/>
  <c r="K2204" i="22"/>
  <c r="J2204" i="22"/>
  <c r="P2203" i="22"/>
  <c r="O2203" i="22"/>
  <c r="K2203" i="22"/>
  <c r="J2203" i="22"/>
  <c r="P2202" i="22"/>
  <c r="O2202" i="22"/>
  <c r="K2202" i="22"/>
  <c r="J2202" i="22"/>
  <c r="P2201" i="22"/>
  <c r="O2201" i="22"/>
  <c r="K2201" i="22"/>
  <c r="J2201" i="22"/>
  <c r="P2200" i="22"/>
  <c r="O2200" i="22"/>
  <c r="K2200" i="22"/>
  <c r="J2200" i="22"/>
  <c r="P2199" i="22"/>
  <c r="O2199" i="22"/>
  <c r="K2199" i="22"/>
  <c r="J2199" i="22"/>
  <c r="P2198" i="22"/>
  <c r="O2198" i="22"/>
  <c r="K2198" i="22"/>
  <c r="J2198" i="22"/>
  <c r="P2197" i="22"/>
  <c r="O2197" i="22"/>
  <c r="K2197" i="22"/>
  <c r="J2197" i="22"/>
  <c r="P2196" i="22"/>
  <c r="O2196" i="22"/>
  <c r="K2196" i="22"/>
  <c r="J2196" i="22"/>
  <c r="P2195" i="22"/>
  <c r="O2195" i="22"/>
  <c r="K2195" i="22"/>
  <c r="J2195" i="22"/>
  <c r="P2194" i="22"/>
  <c r="O2194" i="22"/>
  <c r="K2194" i="22"/>
  <c r="J2194" i="22"/>
  <c r="P2193" i="22"/>
  <c r="O2193" i="22"/>
  <c r="K2193" i="22"/>
  <c r="J2193" i="22"/>
  <c r="P2192" i="22"/>
  <c r="O2192" i="22"/>
  <c r="K2192" i="22"/>
  <c r="J2192" i="22"/>
  <c r="P2191" i="22"/>
  <c r="O2191" i="22"/>
  <c r="K2191" i="22"/>
  <c r="J2191" i="22"/>
  <c r="P2190" i="22"/>
  <c r="O2190" i="22"/>
  <c r="K2190" i="22"/>
  <c r="J2190" i="22"/>
  <c r="P2189" i="22"/>
  <c r="O2189" i="22"/>
  <c r="K2189" i="22"/>
  <c r="J2189" i="22"/>
  <c r="P2188" i="22"/>
  <c r="O2188" i="22"/>
  <c r="K2188" i="22"/>
  <c r="J2188" i="22"/>
  <c r="P2187" i="22"/>
  <c r="O2187" i="22"/>
  <c r="K2187" i="22"/>
  <c r="J2187" i="22"/>
  <c r="P2186" i="22"/>
  <c r="O2186" i="22"/>
  <c r="K2186" i="22"/>
  <c r="J2186" i="22"/>
  <c r="P2185" i="22"/>
  <c r="O2185" i="22"/>
  <c r="K2185" i="22"/>
  <c r="J2185" i="22"/>
  <c r="P2184" i="22"/>
  <c r="O2184" i="22"/>
  <c r="K2184" i="22"/>
  <c r="J2184" i="22"/>
  <c r="P2183" i="22"/>
  <c r="O2183" i="22"/>
  <c r="K2183" i="22"/>
  <c r="J2183" i="22"/>
  <c r="P2182" i="22"/>
  <c r="O2182" i="22"/>
  <c r="K2182" i="22"/>
  <c r="J2182" i="22"/>
  <c r="P2181" i="22"/>
  <c r="O2181" i="22"/>
  <c r="K2181" i="22"/>
  <c r="J2181" i="22"/>
  <c r="P2180" i="22"/>
  <c r="O2180" i="22"/>
  <c r="K2180" i="22"/>
  <c r="J2180" i="22"/>
  <c r="P2179" i="22"/>
  <c r="O2179" i="22"/>
  <c r="K2179" i="22"/>
  <c r="J2179" i="22"/>
  <c r="P2178" i="22"/>
  <c r="O2178" i="22"/>
  <c r="K2178" i="22"/>
  <c r="J2178" i="22"/>
  <c r="P2177" i="22"/>
  <c r="O2177" i="22"/>
  <c r="K2177" i="22"/>
  <c r="J2177" i="22"/>
  <c r="P2176" i="22"/>
  <c r="O2176" i="22"/>
  <c r="K2176" i="22"/>
  <c r="J2176" i="22"/>
  <c r="P2175" i="22"/>
  <c r="O2175" i="22"/>
  <c r="K2175" i="22"/>
  <c r="J2175" i="22"/>
  <c r="P2174" i="22"/>
  <c r="O2174" i="22"/>
  <c r="K2174" i="22"/>
  <c r="J2174" i="22"/>
  <c r="P2173" i="22"/>
  <c r="O2173" i="22"/>
  <c r="K2173" i="22"/>
  <c r="J2173" i="22"/>
  <c r="P2172" i="22"/>
  <c r="O2172" i="22"/>
  <c r="K2172" i="22"/>
  <c r="J2172" i="22"/>
  <c r="P2171" i="22"/>
  <c r="O2171" i="22"/>
  <c r="K2171" i="22"/>
  <c r="J2171" i="22"/>
  <c r="P2170" i="22"/>
  <c r="O2170" i="22"/>
  <c r="K2170" i="22"/>
  <c r="J2170" i="22"/>
  <c r="P2169" i="22"/>
  <c r="O2169" i="22"/>
  <c r="K2169" i="22"/>
  <c r="J2169" i="22"/>
  <c r="P2168" i="22"/>
  <c r="O2168" i="22"/>
  <c r="K2168" i="22"/>
  <c r="J2168" i="22"/>
  <c r="P2167" i="22"/>
  <c r="O2167" i="22"/>
  <c r="K2167" i="22"/>
  <c r="J2167" i="22"/>
  <c r="P2166" i="22"/>
  <c r="O2166" i="22"/>
  <c r="K2166" i="22"/>
  <c r="J2166" i="22"/>
  <c r="P2165" i="22"/>
  <c r="O2165" i="22"/>
  <c r="K2165" i="22"/>
  <c r="J2165" i="22"/>
  <c r="P2164" i="22"/>
  <c r="O2164" i="22"/>
  <c r="K2164" i="22"/>
  <c r="J2164" i="22"/>
  <c r="P2163" i="22"/>
  <c r="O2163" i="22"/>
  <c r="K2163" i="22"/>
  <c r="J2163" i="22"/>
  <c r="P2162" i="22"/>
  <c r="O2162" i="22"/>
  <c r="K2162" i="22"/>
  <c r="J2162" i="22"/>
  <c r="P2161" i="22"/>
  <c r="O2161" i="22"/>
  <c r="K2161" i="22"/>
  <c r="J2161" i="22"/>
  <c r="P2160" i="22"/>
  <c r="O2160" i="22"/>
  <c r="K2160" i="22"/>
  <c r="J2160" i="22"/>
  <c r="P2159" i="22"/>
  <c r="O2159" i="22"/>
  <c r="K2159" i="22"/>
  <c r="J2159" i="22"/>
  <c r="P2158" i="22"/>
  <c r="O2158" i="22"/>
  <c r="K2158" i="22"/>
  <c r="J2158" i="22"/>
  <c r="P2157" i="22"/>
  <c r="O2157" i="22"/>
  <c r="K2157" i="22"/>
  <c r="J2157" i="22"/>
  <c r="P2156" i="22"/>
  <c r="O2156" i="22"/>
  <c r="K2156" i="22"/>
  <c r="J2156" i="22"/>
  <c r="P2155" i="22"/>
  <c r="O2155" i="22"/>
  <c r="K2155" i="22"/>
  <c r="J2155" i="22"/>
  <c r="P2154" i="22"/>
  <c r="O2154" i="22"/>
  <c r="K2154" i="22"/>
  <c r="J2154" i="22"/>
  <c r="P2153" i="22"/>
  <c r="O2153" i="22"/>
  <c r="K2153" i="22"/>
  <c r="J2153" i="22"/>
  <c r="P2152" i="22"/>
  <c r="O2152" i="22"/>
  <c r="K2152" i="22"/>
  <c r="J2152" i="22"/>
  <c r="P2151" i="22"/>
  <c r="O2151" i="22"/>
  <c r="K2151" i="22"/>
  <c r="J2151" i="22"/>
  <c r="P2150" i="22"/>
  <c r="O2150" i="22"/>
  <c r="K2150" i="22"/>
  <c r="J2150" i="22"/>
  <c r="P2149" i="22"/>
  <c r="O2149" i="22"/>
  <c r="K2149" i="22"/>
  <c r="J2149" i="22"/>
  <c r="P2148" i="22"/>
  <c r="O2148" i="22"/>
  <c r="K2148" i="22"/>
  <c r="J2148" i="22"/>
  <c r="P2147" i="22"/>
  <c r="O2147" i="22"/>
  <c r="K2147" i="22"/>
  <c r="J2147" i="22"/>
  <c r="P2146" i="22"/>
  <c r="O2146" i="22"/>
  <c r="K2146" i="22"/>
  <c r="J2146" i="22"/>
  <c r="P2145" i="22"/>
  <c r="O2145" i="22"/>
  <c r="K2145" i="22"/>
  <c r="J2145" i="22"/>
  <c r="P2144" i="22"/>
  <c r="O2144" i="22"/>
  <c r="K2144" i="22"/>
  <c r="J2144" i="22"/>
  <c r="P2143" i="22"/>
  <c r="O2143" i="22"/>
  <c r="K2143" i="22"/>
  <c r="J2143" i="22"/>
  <c r="P2142" i="22"/>
  <c r="O2142" i="22"/>
  <c r="K2142" i="22"/>
  <c r="J2142" i="22"/>
  <c r="P2141" i="22"/>
  <c r="O2141" i="22"/>
  <c r="K2141" i="22"/>
  <c r="J2141" i="22"/>
  <c r="P2140" i="22"/>
  <c r="O2140" i="22"/>
  <c r="K2140" i="22"/>
  <c r="J2140" i="22"/>
  <c r="P2139" i="22"/>
  <c r="O2139" i="22"/>
  <c r="K2139" i="22"/>
  <c r="J2139" i="22"/>
  <c r="P2138" i="22"/>
  <c r="O2138" i="22"/>
  <c r="K2138" i="22"/>
  <c r="J2138" i="22"/>
  <c r="P2137" i="22"/>
  <c r="O2137" i="22"/>
  <c r="K2137" i="22"/>
  <c r="J2137" i="22"/>
  <c r="P2136" i="22"/>
  <c r="O2136" i="22"/>
  <c r="K2136" i="22"/>
  <c r="J2136" i="22"/>
  <c r="P2135" i="22"/>
  <c r="O2135" i="22"/>
  <c r="K2135" i="22"/>
  <c r="J2135" i="22"/>
  <c r="P2134" i="22"/>
  <c r="O2134" i="22"/>
  <c r="K2134" i="22"/>
  <c r="J2134" i="22"/>
  <c r="P2133" i="22"/>
  <c r="O2133" i="22"/>
  <c r="K2133" i="22"/>
  <c r="J2133" i="22"/>
  <c r="P2132" i="22"/>
  <c r="O2132" i="22"/>
  <c r="K2132" i="22"/>
  <c r="J2132" i="22"/>
  <c r="P2131" i="22"/>
  <c r="O2131" i="22"/>
  <c r="K2131" i="22"/>
  <c r="J2131" i="22"/>
  <c r="P2130" i="22"/>
  <c r="O2130" i="22"/>
  <c r="K2130" i="22"/>
  <c r="J2130" i="22"/>
  <c r="P2129" i="22"/>
  <c r="O2129" i="22"/>
  <c r="K2129" i="22"/>
  <c r="J2129" i="22"/>
  <c r="P2128" i="22"/>
  <c r="O2128" i="22"/>
  <c r="K2128" i="22"/>
  <c r="J2128" i="22"/>
  <c r="P2127" i="22"/>
  <c r="O2127" i="22"/>
  <c r="K2127" i="22"/>
  <c r="J2127" i="22"/>
  <c r="P2126" i="22"/>
  <c r="O2126" i="22"/>
  <c r="K2126" i="22"/>
  <c r="J2126" i="22"/>
  <c r="P2125" i="22"/>
  <c r="O2125" i="22"/>
  <c r="K2125" i="22"/>
  <c r="J2125" i="22"/>
  <c r="P2124" i="22"/>
  <c r="O2124" i="22"/>
  <c r="K2124" i="22"/>
  <c r="J2124" i="22"/>
  <c r="P2123" i="22"/>
  <c r="O2123" i="22"/>
  <c r="K2123" i="22"/>
  <c r="J2123" i="22"/>
  <c r="P2122" i="22"/>
  <c r="O2122" i="22"/>
  <c r="K2122" i="22"/>
  <c r="J2122" i="22"/>
  <c r="P2121" i="22"/>
  <c r="O2121" i="22"/>
  <c r="K2121" i="22"/>
  <c r="J2121" i="22"/>
  <c r="P2120" i="22"/>
  <c r="O2120" i="22"/>
  <c r="K2120" i="22"/>
  <c r="J2120" i="22"/>
  <c r="P2119" i="22"/>
  <c r="O2119" i="22"/>
  <c r="K2119" i="22"/>
  <c r="J2119" i="22"/>
  <c r="P2118" i="22"/>
  <c r="O2118" i="22"/>
  <c r="K2118" i="22"/>
  <c r="J2118" i="22"/>
  <c r="P2117" i="22"/>
  <c r="O2117" i="22"/>
  <c r="K2117" i="22"/>
  <c r="J2117" i="22"/>
  <c r="P2116" i="22"/>
  <c r="O2116" i="22"/>
  <c r="K2116" i="22"/>
  <c r="J2116" i="22"/>
  <c r="P2115" i="22"/>
  <c r="O2115" i="22"/>
  <c r="K2115" i="22"/>
  <c r="J2115" i="22"/>
  <c r="P2114" i="22"/>
  <c r="O2114" i="22"/>
  <c r="K2114" i="22"/>
  <c r="J2114" i="22"/>
  <c r="P2113" i="22"/>
  <c r="O2113" i="22"/>
  <c r="K2113" i="22"/>
  <c r="J2113" i="22"/>
  <c r="P2112" i="22"/>
  <c r="O2112" i="22"/>
  <c r="K2112" i="22"/>
  <c r="J2112" i="22"/>
  <c r="P2111" i="22"/>
  <c r="O2111" i="22"/>
  <c r="K2111" i="22"/>
  <c r="J2111" i="22"/>
  <c r="P2110" i="22"/>
  <c r="O2110" i="22"/>
  <c r="K2110" i="22"/>
  <c r="J2110" i="22"/>
  <c r="P2109" i="22"/>
  <c r="O2109" i="22"/>
  <c r="K2109" i="22"/>
  <c r="J2109" i="22"/>
  <c r="P2108" i="22"/>
  <c r="O2108" i="22"/>
  <c r="K2108" i="22"/>
  <c r="J2108" i="22"/>
  <c r="P2107" i="22"/>
  <c r="O2107" i="22"/>
  <c r="K2107" i="22"/>
  <c r="J2107" i="22"/>
  <c r="P2106" i="22"/>
  <c r="O2106" i="22"/>
  <c r="K2106" i="22"/>
  <c r="J2106" i="22"/>
  <c r="P2105" i="22"/>
  <c r="O2105" i="22"/>
  <c r="K2105" i="22"/>
  <c r="J2105" i="22"/>
  <c r="P2104" i="22"/>
  <c r="O2104" i="22"/>
  <c r="K2104" i="22"/>
  <c r="J2104" i="22"/>
  <c r="P2103" i="22"/>
  <c r="O2103" i="22"/>
  <c r="K2103" i="22"/>
  <c r="J2103" i="22"/>
  <c r="P2102" i="22"/>
  <c r="O2102" i="22"/>
  <c r="K2102" i="22"/>
  <c r="J2102" i="22"/>
  <c r="P2101" i="22"/>
  <c r="O2101" i="22"/>
  <c r="K2101" i="22"/>
  <c r="J2101" i="22"/>
  <c r="P2100" i="22"/>
  <c r="O2100" i="22"/>
  <c r="K2100" i="22"/>
  <c r="J2100" i="22"/>
  <c r="P2099" i="22"/>
  <c r="O2099" i="22"/>
  <c r="K2099" i="22"/>
  <c r="J2099" i="22"/>
  <c r="P2098" i="22"/>
  <c r="O2098" i="22"/>
  <c r="K2098" i="22"/>
  <c r="J2098" i="22"/>
  <c r="P2097" i="22"/>
  <c r="O2097" i="22"/>
  <c r="K2097" i="22"/>
  <c r="J2097" i="22"/>
  <c r="P2096" i="22"/>
  <c r="O2096" i="22"/>
  <c r="K2096" i="22"/>
  <c r="J2096" i="22"/>
  <c r="P2095" i="22"/>
  <c r="O2095" i="22"/>
  <c r="K2095" i="22"/>
  <c r="J2095" i="22"/>
  <c r="P2094" i="22"/>
  <c r="O2094" i="22"/>
  <c r="K2094" i="22"/>
  <c r="J2094" i="22"/>
  <c r="P2093" i="22"/>
  <c r="O2093" i="22"/>
  <c r="K2093" i="22"/>
  <c r="J2093" i="22"/>
  <c r="P2092" i="22"/>
  <c r="O2092" i="22"/>
  <c r="K2092" i="22"/>
  <c r="J2092" i="22"/>
  <c r="P2091" i="22"/>
  <c r="O2091" i="22"/>
  <c r="K2091" i="22"/>
  <c r="J2091" i="22"/>
  <c r="P2090" i="22"/>
  <c r="O2090" i="22"/>
  <c r="K2090" i="22"/>
  <c r="J2090" i="22"/>
  <c r="P2089" i="22"/>
  <c r="O2089" i="22"/>
  <c r="K2089" i="22"/>
  <c r="J2089" i="22"/>
  <c r="P2088" i="22"/>
  <c r="O2088" i="22"/>
  <c r="K2088" i="22"/>
  <c r="J2088" i="22"/>
  <c r="P2087" i="22"/>
  <c r="O2087" i="22"/>
  <c r="K2087" i="22"/>
  <c r="J2087" i="22"/>
  <c r="P2086" i="22"/>
  <c r="O2086" i="22"/>
  <c r="K2086" i="22"/>
  <c r="J2086" i="22"/>
  <c r="P2085" i="22"/>
  <c r="O2085" i="22"/>
  <c r="K2085" i="22"/>
  <c r="J2085" i="22"/>
  <c r="P2084" i="22"/>
  <c r="O2084" i="22"/>
  <c r="K2084" i="22"/>
  <c r="J2084" i="22"/>
  <c r="P2083" i="22"/>
  <c r="O2083" i="22"/>
  <c r="K2083" i="22"/>
  <c r="J2083" i="22"/>
  <c r="P2082" i="22"/>
  <c r="O2082" i="22"/>
  <c r="K2082" i="22"/>
  <c r="J2082" i="22"/>
  <c r="P2081" i="22"/>
  <c r="O2081" i="22"/>
  <c r="K2081" i="22"/>
  <c r="J2081" i="22"/>
  <c r="P2080" i="22"/>
  <c r="O2080" i="22"/>
  <c r="K2080" i="22"/>
  <c r="J2080" i="22"/>
  <c r="P2079" i="22"/>
  <c r="O2079" i="22"/>
  <c r="K2079" i="22"/>
  <c r="J2079" i="22"/>
  <c r="P2078" i="22"/>
  <c r="O2078" i="22"/>
  <c r="K2078" i="22"/>
  <c r="J2078" i="22"/>
  <c r="P2077" i="22"/>
  <c r="O2077" i="22"/>
  <c r="K2077" i="22"/>
  <c r="J2077" i="22"/>
  <c r="P2076" i="22"/>
  <c r="O2076" i="22"/>
  <c r="K2076" i="22"/>
  <c r="J2076" i="22"/>
  <c r="P2075" i="22"/>
  <c r="O2075" i="22"/>
  <c r="K2075" i="22"/>
  <c r="J2075" i="22"/>
  <c r="P2074" i="22"/>
  <c r="O2074" i="22"/>
  <c r="K2074" i="22"/>
  <c r="J2074" i="22"/>
  <c r="P2073" i="22"/>
  <c r="O2073" i="22"/>
  <c r="K2073" i="22"/>
  <c r="J2073" i="22"/>
  <c r="P2072" i="22"/>
  <c r="O2072" i="22"/>
  <c r="K2072" i="22"/>
  <c r="J2072" i="22"/>
  <c r="P2071" i="22"/>
  <c r="O2071" i="22"/>
  <c r="K2071" i="22"/>
  <c r="J2071" i="22"/>
  <c r="P2070" i="22"/>
  <c r="O2070" i="22"/>
  <c r="K2070" i="22"/>
  <c r="J2070" i="22"/>
  <c r="P2069" i="22"/>
  <c r="O2069" i="22"/>
  <c r="K2069" i="22"/>
  <c r="J2069" i="22"/>
  <c r="P2068" i="22"/>
  <c r="O2068" i="22"/>
  <c r="K2068" i="22"/>
  <c r="J2068" i="22"/>
  <c r="P2067" i="22"/>
  <c r="O2067" i="22"/>
  <c r="K2067" i="22"/>
  <c r="J2067" i="22"/>
  <c r="P2066" i="22"/>
  <c r="O2066" i="22"/>
  <c r="K2066" i="22"/>
  <c r="J2066" i="22"/>
  <c r="P2065" i="22"/>
  <c r="O2065" i="22"/>
  <c r="K2065" i="22"/>
  <c r="J2065" i="22"/>
  <c r="P2064" i="22"/>
  <c r="O2064" i="22"/>
  <c r="K2064" i="22"/>
  <c r="J2064" i="22"/>
  <c r="P2063" i="22"/>
  <c r="O2063" i="22"/>
  <c r="K2063" i="22"/>
  <c r="J2063" i="22"/>
  <c r="P2062" i="22"/>
  <c r="O2062" i="22"/>
  <c r="K2062" i="22"/>
  <c r="J2062" i="22"/>
  <c r="P2061" i="22"/>
  <c r="O2061" i="22"/>
  <c r="K2061" i="22"/>
  <c r="J2061" i="22"/>
  <c r="P2060" i="22"/>
  <c r="O2060" i="22"/>
  <c r="K2060" i="22"/>
  <c r="J2060" i="22"/>
  <c r="P2059" i="22"/>
  <c r="O2059" i="22"/>
  <c r="K2059" i="22"/>
  <c r="J2059" i="22"/>
  <c r="P2058" i="22"/>
  <c r="O2058" i="22"/>
  <c r="K2058" i="22"/>
  <c r="J2058" i="22"/>
  <c r="P2057" i="22"/>
  <c r="O2057" i="22"/>
  <c r="K2057" i="22"/>
  <c r="J2057" i="22"/>
  <c r="P2056" i="22"/>
  <c r="O2056" i="22"/>
  <c r="K2056" i="22"/>
  <c r="J2056" i="22"/>
  <c r="P2055" i="22"/>
  <c r="O2055" i="22"/>
  <c r="K2055" i="22"/>
  <c r="J2055" i="22"/>
  <c r="P2054" i="22"/>
  <c r="O2054" i="22"/>
  <c r="K2054" i="22"/>
  <c r="J2054" i="22"/>
  <c r="P2053" i="22"/>
  <c r="O2053" i="22"/>
  <c r="K2053" i="22"/>
  <c r="J2053" i="22"/>
  <c r="P2052" i="22"/>
  <c r="O2052" i="22"/>
  <c r="K2052" i="22"/>
  <c r="J2052" i="22"/>
  <c r="P2051" i="22"/>
  <c r="O2051" i="22"/>
  <c r="K2051" i="22"/>
  <c r="J2051" i="22"/>
  <c r="P2050" i="22"/>
  <c r="O2050" i="22"/>
  <c r="K2050" i="22"/>
  <c r="J2050" i="22"/>
  <c r="P2049" i="22"/>
  <c r="O2049" i="22"/>
  <c r="K2049" i="22"/>
  <c r="J2049" i="22"/>
  <c r="P2048" i="22"/>
  <c r="O2048" i="22"/>
  <c r="K2048" i="22"/>
  <c r="J2048" i="22"/>
  <c r="P2047" i="22"/>
  <c r="O2047" i="22"/>
  <c r="K2047" i="22"/>
  <c r="J2047" i="22"/>
  <c r="P2046" i="22"/>
  <c r="O2046" i="22"/>
  <c r="K2046" i="22"/>
  <c r="J2046" i="22"/>
  <c r="P2045" i="22"/>
  <c r="O2045" i="22"/>
  <c r="K2045" i="22"/>
  <c r="J2045" i="22"/>
  <c r="P2044" i="22"/>
  <c r="O2044" i="22"/>
  <c r="K2044" i="22"/>
  <c r="J2044" i="22"/>
  <c r="P2043" i="22"/>
  <c r="O2043" i="22"/>
  <c r="K2043" i="22"/>
  <c r="J2043" i="22"/>
  <c r="P2042" i="22"/>
  <c r="O2042" i="22"/>
  <c r="K2042" i="22"/>
  <c r="J2042" i="22"/>
  <c r="P2041" i="22"/>
  <c r="O2041" i="22"/>
  <c r="K2041" i="22"/>
  <c r="J2041" i="22"/>
  <c r="P2040" i="22"/>
  <c r="O2040" i="22"/>
  <c r="K2040" i="22"/>
  <c r="J2040" i="22"/>
  <c r="P2039" i="22"/>
  <c r="O2039" i="22"/>
  <c r="K2039" i="22"/>
  <c r="J2039" i="22"/>
  <c r="P2038" i="22"/>
  <c r="O2038" i="22"/>
  <c r="K2038" i="22"/>
  <c r="J2038" i="22"/>
  <c r="P2037" i="22"/>
  <c r="O2037" i="22"/>
  <c r="K2037" i="22"/>
  <c r="J2037" i="22"/>
  <c r="P2036" i="22"/>
  <c r="O2036" i="22"/>
  <c r="K2036" i="22"/>
  <c r="J2036" i="22"/>
  <c r="P2035" i="22"/>
  <c r="O2035" i="22"/>
  <c r="K2035" i="22"/>
  <c r="J2035" i="22"/>
  <c r="P2034" i="22"/>
  <c r="O2034" i="22"/>
  <c r="K2034" i="22"/>
  <c r="J2034" i="22"/>
  <c r="P2033" i="22"/>
  <c r="O2033" i="22"/>
  <c r="K2033" i="22"/>
  <c r="J2033" i="22"/>
  <c r="P2032" i="22"/>
  <c r="O2032" i="22"/>
  <c r="K2032" i="22"/>
  <c r="J2032" i="22"/>
  <c r="P2031" i="22"/>
  <c r="O2031" i="22"/>
  <c r="K2031" i="22"/>
  <c r="J2031" i="22"/>
  <c r="P2030" i="22"/>
  <c r="O2030" i="22"/>
  <c r="K2030" i="22"/>
  <c r="J2030" i="22"/>
  <c r="P2029" i="22"/>
  <c r="O2029" i="22"/>
  <c r="K2029" i="22"/>
  <c r="J2029" i="22"/>
  <c r="P2028" i="22"/>
  <c r="O2028" i="22"/>
  <c r="K2028" i="22"/>
  <c r="J2028" i="22"/>
  <c r="P2027" i="22"/>
  <c r="O2027" i="22"/>
  <c r="K2027" i="22"/>
  <c r="J2027" i="22"/>
  <c r="P2026" i="22"/>
  <c r="O2026" i="22"/>
  <c r="K2026" i="22"/>
  <c r="J2026" i="22"/>
  <c r="P2025" i="22"/>
  <c r="O2025" i="22"/>
  <c r="K2025" i="22"/>
  <c r="J2025" i="22"/>
  <c r="P2024" i="22"/>
  <c r="O2024" i="22"/>
  <c r="K2024" i="22"/>
  <c r="J2024" i="22"/>
  <c r="P2023" i="22"/>
  <c r="O2023" i="22"/>
  <c r="K2023" i="22"/>
  <c r="J2023" i="22"/>
  <c r="P2022" i="22"/>
  <c r="O2022" i="22"/>
  <c r="K2022" i="22"/>
  <c r="J2022" i="22"/>
  <c r="P2021" i="22"/>
  <c r="O2021" i="22"/>
  <c r="K2021" i="22"/>
  <c r="J2021" i="22"/>
  <c r="P2020" i="22"/>
  <c r="O2020" i="22"/>
  <c r="K2020" i="22"/>
  <c r="J2020" i="22"/>
  <c r="P2019" i="22"/>
  <c r="O2019" i="22"/>
  <c r="K2019" i="22"/>
  <c r="J2019" i="22"/>
  <c r="P2018" i="22"/>
  <c r="O2018" i="22"/>
  <c r="K2018" i="22"/>
  <c r="J2018" i="22"/>
  <c r="P2017" i="22"/>
  <c r="O2017" i="22"/>
  <c r="K2017" i="22"/>
  <c r="J2017" i="22"/>
  <c r="P2016" i="22"/>
  <c r="O2016" i="22"/>
  <c r="K2016" i="22"/>
  <c r="J2016" i="22"/>
  <c r="P2015" i="22"/>
  <c r="O2015" i="22"/>
  <c r="K2015" i="22"/>
  <c r="J2015" i="22"/>
  <c r="P2014" i="22"/>
  <c r="O2014" i="22"/>
  <c r="K2014" i="22"/>
  <c r="J2014" i="22"/>
  <c r="P2013" i="22"/>
  <c r="O2013" i="22"/>
  <c r="K2013" i="22"/>
  <c r="J2013" i="22"/>
  <c r="P2012" i="22"/>
  <c r="O2012" i="22"/>
  <c r="K2012" i="22"/>
  <c r="J2012" i="22"/>
  <c r="P2011" i="22"/>
  <c r="O2011" i="22"/>
  <c r="K2011" i="22"/>
  <c r="J2011" i="22"/>
  <c r="P2010" i="22"/>
  <c r="O2010" i="22"/>
  <c r="K2010" i="22"/>
  <c r="J2010" i="22"/>
  <c r="P2009" i="22"/>
  <c r="O2009" i="22"/>
  <c r="K2009" i="22"/>
  <c r="J2009" i="22"/>
  <c r="P2008" i="22"/>
  <c r="O2008" i="22"/>
  <c r="K2008" i="22"/>
  <c r="J2008" i="22"/>
  <c r="P2007" i="22"/>
  <c r="O2007" i="22"/>
  <c r="K2007" i="22"/>
  <c r="J2007" i="22"/>
  <c r="P2006" i="22"/>
  <c r="O2006" i="22"/>
  <c r="K2006" i="22"/>
  <c r="J2006" i="22"/>
  <c r="P2005" i="22"/>
  <c r="O2005" i="22"/>
  <c r="K2005" i="22"/>
  <c r="J2005" i="22"/>
  <c r="P2004" i="22"/>
  <c r="O2004" i="22"/>
  <c r="K2004" i="22"/>
  <c r="J2004" i="22"/>
  <c r="P2003" i="22"/>
  <c r="O2003" i="22"/>
  <c r="K2003" i="22"/>
  <c r="J2003" i="22"/>
  <c r="P2002" i="22"/>
  <c r="O2002" i="22"/>
  <c r="K2002" i="22"/>
  <c r="J2002" i="22"/>
  <c r="P2001" i="22"/>
  <c r="O2001" i="22"/>
  <c r="K2001" i="22"/>
  <c r="J2001" i="22"/>
  <c r="P2000" i="22"/>
  <c r="O2000" i="22"/>
  <c r="K2000" i="22"/>
  <c r="J2000" i="22"/>
  <c r="P1999" i="22"/>
  <c r="O1999" i="22"/>
  <c r="K1999" i="22"/>
  <c r="J1999" i="22"/>
  <c r="P1998" i="22"/>
  <c r="O1998" i="22"/>
  <c r="K1998" i="22"/>
  <c r="J1998" i="22"/>
  <c r="P1997" i="22"/>
  <c r="O1997" i="22"/>
  <c r="K1997" i="22"/>
  <c r="J1997" i="22"/>
  <c r="P1996" i="22"/>
  <c r="O1996" i="22"/>
  <c r="K1996" i="22"/>
  <c r="J1996" i="22"/>
  <c r="P1995" i="22"/>
  <c r="O1995" i="22"/>
  <c r="K1995" i="22"/>
  <c r="J1995" i="22"/>
  <c r="P1994" i="22"/>
  <c r="O1994" i="22"/>
  <c r="K1994" i="22"/>
  <c r="J1994" i="22"/>
  <c r="P1993" i="22"/>
  <c r="O1993" i="22"/>
  <c r="K1993" i="22"/>
  <c r="J1993" i="22"/>
  <c r="P1992" i="22"/>
  <c r="O1992" i="22"/>
  <c r="K1992" i="22"/>
  <c r="J1992" i="22"/>
  <c r="P1991" i="22"/>
  <c r="O1991" i="22"/>
  <c r="K1991" i="22"/>
  <c r="J1991" i="22"/>
  <c r="P1990" i="22"/>
  <c r="O1990" i="22"/>
  <c r="K1990" i="22"/>
  <c r="J1990" i="22"/>
  <c r="P1989" i="22"/>
  <c r="O1989" i="22"/>
  <c r="K1989" i="22"/>
  <c r="J1989" i="22"/>
  <c r="P1988" i="22"/>
  <c r="O1988" i="22"/>
  <c r="K1988" i="22"/>
  <c r="J1988" i="22"/>
  <c r="P1987" i="22"/>
  <c r="O1987" i="22"/>
  <c r="K1987" i="22"/>
  <c r="J1987" i="22"/>
  <c r="P1986" i="22"/>
  <c r="O1986" i="22"/>
  <c r="K1986" i="22"/>
  <c r="J1986" i="22"/>
  <c r="P1985" i="22"/>
  <c r="O1985" i="22"/>
  <c r="K1985" i="22"/>
  <c r="J1985" i="22"/>
  <c r="P1984" i="22"/>
  <c r="O1984" i="22"/>
  <c r="K1984" i="22"/>
  <c r="J1984" i="22"/>
  <c r="P1983" i="22"/>
  <c r="O1983" i="22"/>
  <c r="K1983" i="22"/>
  <c r="J1983" i="22"/>
  <c r="P1982" i="22"/>
  <c r="O1982" i="22"/>
  <c r="K1982" i="22"/>
  <c r="J1982" i="22"/>
  <c r="P1981" i="22"/>
  <c r="O1981" i="22"/>
  <c r="K1981" i="22"/>
  <c r="J1981" i="22"/>
  <c r="P1980" i="22"/>
  <c r="O1980" i="22"/>
  <c r="K1980" i="22"/>
  <c r="J1980" i="22"/>
  <c r="P1979" i="22"/>
  <c r="O1979" i="22"/>
  <c r="K1979" i="22"/>
  <c r="J1979" i="22"/>
  <c r="P1978" i="22"/>
  <c r="O1978" i="22"/>
  <c r="K1978" i="22"/>
  <c r="J1978" i="22"/>
  <c r="P1977" i="22"/>
  <c r="O1977" i="22"/>
  <c r="K1977" i="22"/>
  <c r="J1977" i="22"/>
  <c r="P1976" i="22"/>
  <c r="O1976" i="22"/>
  <c r="K1976" i="22"/>
  <c r="J1976" i="22"/>
  <c r="P1975" i="22"/>
  <c r="O1975" i="22"/>
  <c r="K1975" i="22"/>
  <c r="J1975" i="22"/>
  <c r="P1974" i="22"/>
  <c r="O1974" i="22"/>
  <c r="K1974" i="22"/>
  <c r="J1974" i="22"/>
  <c r="P1973" i="22"/>
  <c r="O1973" i="22"/>
  <c r="K1973" i="22"/>
  <c r="J1973" i="22"/>
  <c r="P1972" i="22"/>
  <c r="O1972" i="22"/>
  <c r="K1972" i="22"/>
  <c r="J1972" i="22"/>
  <c r="P1971" i="22"/>
  <c r="O1971" i="22"/>
  <c r="K1971" i="22"/>
  <c r="J1971" i="22"/>
  <c r="P1970" i="22"/>
  <c r="O1970" i="22"/>
  <c r="K1970" i="22"/>
  <c r="J1970" i="22"/>
  <c r="P1969" i="22"/>
  <c r="O1969" i="22"/>
  <c r="K1969" i="22"/>
  <c r="J1969" i="22"/>
  <c r="P1968" i="22"/>
  <c r="O1968" i="22"/>
  <c r="K1968" i="22"/>
  <c r="J1968" i="22"/>
  <c r="P1967" i="22"/>
  <c r="O1967" i="22"/>
  <c r="K1967" i="22"/>
  <c r="J1967" i="22"/>
  <c r="P1966" i="22"/>
  <c r="O1966" i="22"/>
  <c r="K1966" i="22"/>
  <c r="J1966" i="22"/>
  <c r="P1965" i="22"/>
  <c r="O1965" i="22"/>
  <c r="K1965" i="22"/>
  <c r="J1965" i="22"/>
  <c r="P1964" i="22"/>
  <c r="O1964" i="22"/>
  <c r="K1964" i="22"/>
  <c r="J1964" i="22"/>
  <c r="P1963" i="22"/>
  <c r="O1963" i="22"/>
  <c r="K1963" i="22"/>
  <c r="J1963" i="22"/>
  <c r="P1962" i="22"/>
  <c r="O1962" i="22"/>
  <c r="K1962" i="22"/>
  <c r="J1962" i="22"/>
  <c r="P1961" i="22"/>
  <c r="O1961" i="22"/>
  <c r="K1961" i="22"/>
  <c r="J1961" i="22"/>
  <c r="P1960" i="22"/>
  <c r="O1960" i="22"/>
  <c r="K1960" i="22"/>
  <c r="J1960" i="22"/>
  <c r="P1959" i="22"/>
  <c r="O1959" i="22"/>
  <c r="K1959" i="22"/>
  <c r="J1959" i="22"/>
  <c r="P1958" i="22"/>
  <c r="O1958" i="22"/>
  <c r="K1958" i="22"/>
  <c r="J1958" i="22"/>
  <c r="P1957" i="22"/>
  <c r="O1957" i="22"/>
  <c r="K1957" i="22"/>
  <c r="J1957" i="22"/>
  <c r="P1956" i="22"/>
  <c r="O1956" i="22"/>
  <c r="K1956" i="22"/>
  <c r="J1956" i="22"/>
  <c r="P1955" i="22"/>
  <c r="O1955" i="22"/>
  <c r="K1955" i="22"/>
  <c r="J1955" i="22"/>
  <c r="P1954" i="22"/>
  <c r="O1954" i="22"/>
  <c r="K1954" i="22"/>
  <c r="J1954" i="22"/>
  <c r="P1953" i="22"/>
  <c r="O1953" i="22"/>
  <c r="K1953" i="22"/>
  <c r="J1953" i="22"/>
  <c r="P1952" i="22"/>
  <c r="O1952" i="22"/>
  <c r="K1952" i="22"/>
  <c r="J1952" i="22"/>
  <c r="P1951" i="22"/>
  <c r="O1951" i="22"/>
  <c r="K1951" i="22"/>
  <c r="J1951" i="22"/>
  <c r="P1950" i="22"/>
  <c r="O1950" i="22"/>
  <c r="K1950" i="22"/>
  <c r="J1950" i="22"/>
  <c r="P1949" i="22"/>
  <c r="O1949" i="22"/>
  <c r="K1949" i="22"/>
  <c r="J1949" i="22"/>
  <c r="P1948" i="22"/>
  <c r="O1948" i="22"/>
  <c r="K1948" i="22"/>
  <c r="J1948" i="22"/>
  <c r="P1947" i="22"/>
  <c r="O1947" i="22"/>
  <c r="K1947" i="22"/>
  <c r="J1947" i="22"/>
  <c r="P1946" i="22"/>
  <c r="O1946" i="22"/>
  <c r="K1946" i="22"/>
  <c r="J1946" i="22"/>
  <c r="P1945" i="22"/>
  <c r="O1945" i="22"/>
  <c r="K1945" i="22"/>
  <c r="J1945" i="22"/>
  <c r="P1944" i="22"/>
  <c r="O1944" i="22"/>
  <c r="K1944" i="22"/>
  <c r="J1944" i="22"/>
  <c r="P1943" i="22"/>
  <c r="O1943" i="22"/>
  <c r="K1943" i="22"/>
  <c r="J1943" i="22"/>
  <c r="P1942" i="22"/>
  <c r="O1942" i="22"/>
  <c r="K1942" i="22"/>
  <c r="J1942" i="22"/>
  <c r="P1941" i="22"/>
  <c r="O1941" i="22"/>
  <c r="K1941" i="22"/>
  <c r="J1941" i="22"/>
  <c r="P1940" i="22"/>
  <c r="O1940" i="22"/>
  <c r="K1940" i="22"/>
  <c r="J1940" i="22"/>
  <c r="P1939" i="22"/>
  <c r="O1939" i="22"/>
  <c r="K1939" i="22"/>
  <c r="J1939" i="22"/>
  <c r="P1938" i="22"/>
  <c r="O1938" i="22"/>
  <c r="K1938" i="22"/>
  <c r="J1938" i="22"/>
  <c r="P1937" i="22"/>
  <c r="O1937" i="22"/>
  <c r="K1937" i="22"/>
  <c r="J1937" i="22"/>
  <c r="P1936" i="22"/>
  <c r="O1936" i="22"/>
  <c r="K1936" i="22"/>
  <c r="J1936" i="22"/>
  <c r="P1935" i="22"/>
  <c r="O1935" i="22"/>
  <c r="K1935" i="22"/>
  <c r="J1935" i="22"/>
  <c r="P1934" i="22"/>
  <c r="O1934" i="22"/>
  <c r="K1934" i="22"/>
  <c r="J1934" i="22"/>
  <c r="P1933" i="22"/>
  <c r="O1933" i="22"/>
  <c r="K1933" i="22"/>
  <c r="J1933" i="22"/>
  <c r="P1932" i="22"/>
  <c r="O1932" i="22"/>
  <c r="K1932" i="22"/>
  <c r="J1932" i="22"/>
  <c r="P1931" i="22"/>
  <c r="O1931" i="22"/>
  <c r="K1931" i="22"/>
  <c r="J1931" i="22"/>
  <c r="P1930" i="22"/>
  <c r="O1930" i="22"/>
  <c r="K1930" i="22"/>
  <c r="J1930" i="22"/>
  <c r="P1929" i="22"/>
  <c r="O1929" i="22"/>
  <c r="K1929" i="22"/>
  <c r="J1929" i="22"/>
  <c r="P1928" i="22"/>
  <c r="O1928" i="22"/>
  <c r="K1928" i="22"/>
  <c r="J1928" i="22"/>
  <c r="P1927" i="22"/>
  <c r="O1927" i="22"/>
  <c r="K1927" i="22"/>
  <c r="J1927" i="22"/>
  <c r="P1926" i="22"/>
  <c r="O1926" i="22"/>
  <c r="K1926" i="22"/>
  <c r="J1926" i="22"/>
  <c r="P1925" i="22"/>
  <c r="O1925" i="22"/>
  <c r="K1925" i="22"/>
  <c r="J1925" i="22"/>
  <c r="P1924" i="22"/>
  <c r="O1924" i="22"/>
  <c r="K1924" i="22"/>
  <c r="J1924" i="22"/>
  <c r="P1923" i="22"/>
  <c r="O1923" i="22"/>
  <c r="K1923" i="22"/>
  <c r="J1923" i="22"/>
  <c r="P1922" i="22"/>
  <c r="O1922" i="22"/>
  <c r="K1922" i="22"/>
  <c r="J1922" i="22"/>
  <c r="P1921" i="22"/>
  <c r="O1921" i="22"/>
  <c r="K1921" i="22"/>
  <c r="J1921" i="22"/>
  <c r="P1920" i="22"/>
  <c r="O1920" i="22"/>
  <c r="K1920" i="22"/>
  <c r="J1920" i="22"/>
  <c r="P1919" i="22"/>
  <c r="O1919" i="22"/>
  <c r="K1919" i="22"/>
  <c r="J1919" i="22"/>
  <c r="P1918" i="22"/>
  <c r="O1918" i="22"/>
  <c r="K1918" i="22"/>
  <c r="J1918" i="22"/>
  <c r="P1917" i="22"/>
  <c r="O1917" i="22"/>
  <c r="K1917" i="22"/>
  <c r="J1917" i="22"/>
  <c r="P1916" i="22"/>
  <c r="O1916" i="22"/>
  <c r="K1916" i="22"/>
  <c r="J1916" i="22"/>
  <c r="P1915" i="22"/>
  <c r="O1915" i="22"/>
  <c r="K1915" i="22"/>
  <c r="J1915" i="22"/>
  <c r="P1914" i="22"/>
  <c r="O1914" i="22"/>
  <c r="K1914" i="22"/>
  <c r="J1914" i="22"/>
  <c r="P1913" i="22"/>
  <c r="O1913" i="22"/>
  <c r="K1913" i="22"/>
  <c r="J1913" i="22"/>
  <c r="P1912" i="22"/>
  <c r="O1912" i="22"/>
  <c r="K1912" i="22"/>
  <c r="J1912" i="22"/>
  <c r="P1911" i="22"/>
  <c r="O1911" i="22"/>
  <c r="K1911" i="22"/>
  <c r="J1911" i="22"/>
  <c r="P1910" i="22"/>
  <c r="O1910" i="22"/>
  <c r="K1910" i="22"/>
  <c r="J1910" i="22"/>
  <c r="P1909" i="22"/>
  <c r="O1909" i="22"/>
  <c r="K1909" i="22"/>
  <c r="J1909" i="22"/>
  <c r="P1908" i="22"/>
  <c r="O1908" i="22"/>
  <c r="K1908" i="22"/>
  <c r="J1908" i="22"/>
  <c r="P1907" i="22"/>
  <c r="O1907" i="22"/>
  <c r="K1907" i="22"/>
  <c r="J1907" i="22"/>
  <c r="P1906" i="22"/>
  <c r="O1906" i="22"/>
  <c r="K1906" i="22"/>
  <c r="J1906" i="22"/>
  <c r="P1905" i="22"/>
  <c r="O1905" i="22"/>
  <c r="K1905" i="22"/>
  <c r="J1905" i="22"/>
  <c r="P1904" i="22"/>
  <c r="O1904" i="22"/>
  <c r="K1904" i="22"/>
  <c r="J1904" i="22"/>
  <c r="P1903" i="22"/>
  <c r="O1903" i="22"/>
  <c r="K1903" i="22"/>
  <c r="J1903" i="22"/>
  <c r="P1902" i="22"/>
  <c r="O1902" i="22"/>
  <c r="K1902" i="22"/>
  <c r="J1902" i="22"/>
  <c r="P1901" i="22"/>
  <c r="O1901" i="22"/>
  <c r="K1901" i="22"/>
  <c r="J1901" i="22"/>
  <c r="P1900" i="22"/>
  <c r="O1900" i="22"/>
  <c r="K1900" i="22"/>
  <c r="J1900" i="22"/>
  <c r="P1899" i="22"/>
  <c r="O1899" i="22"/>
  <c r="K1899" i="22"/>
  <c r="J1899" i="22"/>
  <c r="P1898" i="22"/>
  <c r="O1898" i="22"/>
  <c r="K1898" i="22"/>
  <c r="J1898" i="22"/>
  <c r="P1897" i="22"/>
  <c r="O1897" i="22"/>
  <c r="K1897" i="22"/>
  <c r="J1897" i="22"/>
  <c r="P1896" i="22"/>
  <c r="O1896" i="22"/>
  <c r="K1896" i="22"/>
  <c r="J1896" i="22"/>
  <c r="P1895" i="22"/>
  <c r="O1895" i="22"/>
  <c r="K1895" i="22"/>
  <c r="J1895" i="22"/>
  <c r="P1894" i="22"/>
  <c r="O1894" i="22"/>
  <c r="K1894" i="22"/>
  <c r="J1894" i="22"/>
  <c r="P1893" i="22"/>
  <c r="O1893" i="22"/>
  <c r="K1893" i="22"/>
  <c r="J1893" i="22"/>
  <c r="P1892" i="22"/>
  <c r="O1892" i="22"/>
  <c r="K1892" i="22"/>
  <c r="J1892" i="22"/>
  <c r="P1891" i="22"/>
  <c r="O1891" i="22"/>
  <c r="K1891" i="22"/>
  <c r="J1891" i="22"/>
  <c r="P1890" i="22"/>
  <c r="O1890" i="22"/>
  <c r="K1890" i="22"/>
  <c r="J1890" i="22"/>
  <c r="P1889" i="22"/>
  <c r="O1889" i="22"/>
  <c r="K1889" i="22"/>
  <c r="J1889" i="22"/>
  <c r="P1888" i="22"/>
  <c r="O1888" i="22"/>
  <c r="K1888" i="22"/>
  <c r="J1888" i="22"/>
  <c r="P1887" i="22"/>
  <c r="O1887" i="22"/>
  <c r="K1887" i="22"/>
  <c r="J1887" i="22"/>
  <c r="P1886" i="22"/>
  <c r="O1886" i="22"/>
  <c r="K1886" i="22"/>
  <c r="J1886" i="22"/>
  <c r="P1885" i="22"/>
  <c r="O1885" i="22"/>
  <c r="K1885" i="22"/>
  <c r="J1885" i="22"/>
  <c r="P1884" i="22"/>
  <c r="O1884" i="22"/>
  <c r="K1884" i="22"/>
  <c r="J1884" i="22"/>
  <c r="P1883" i="22"/>
  <c r="O1883" i="22"/>
  <c r="K1883" i="22"/>
  <c r="J1883" i="22"/>
  <c r="P1882" i="22"/>
  <c r="O1882" i="22"/>
  <c r="K1882" i="22"/>
  <c r="J1882" i="22"/>
  <c r="P1881" i="22"/>
  <c r="O1881" i="22"/>
  <c r="K1881" i="22"/>
  <c r="J1881" i="22"/>
  <c r="P1880" i="22"/>
  <c r="O1880" i="22"/>
  <c r="K1880" i="22"/>
  <c r="J1880" i="22"/>
  <c r="P1879" i="22"/>
  <c r="O1879" i="22"/>
  <c r="K1879" i="22"/>
  <c r="J1879" i="22"/>
  <c r="P1878" i="22"/>
  <c r="O1878" i="22"/>
  <c r="K1878" i="22"/>
  <c r="J1878" i="22"/>
  <c r="P1877" i="22"/>
  <c r="O1877" i="22"/>
  <c r="K1877" i="22"/>
  <c r="J1877" i="22"/>
  <c r="P1876" i="22"/>
  <c r="O1876" i="22"/>
  <c r="K1876" i="22"/>
  <c r="J1876" i="22"/>
  <c r="P1875" i="22"/>
  <c r="O1875" i="22"/>
  <c r="K1875" i="22"/>
  <c r="J1875" i="22"/>
  <c r="P1874" i="22"/>
  <c r="O1874" i="22"/>
  <c r="K1874" i="22"/>
  <c r="J1874" i="22"/>
  <c r="P1873" i="22"/>
  <c r="O1873" i="22"/>
  <c r="K1873" i="22"/>
  <c r="J1873" i="22"/>
  <c r="P1872" i="22"/>
  <c r="O1872" i="22"/>
  <c r="K1872" i="22"/>
  <c r="J1872" i="22"/>
  <c r="P1871" i="22"/>
  <c r="O1871" i="22"/>
  <c r="K1871" i="22"/>
  <c r="J1871" i="22"/>
  <c r="P1870" i="22"/>
  <c r="O1870" i="22"/>
  <c r="K1870" i="22"/>
  <c r="J1870" i="22"/>
  <c r="P1869" i="22"/>
  <c r="O1869" i="22"/>
  <c r="K1869" i="22"/>
  <c r="J1869" i="22"/>
  <c r="P1868" i="22"/>
  <c r="O1868" i="22"/>
  <c r="K1868" i="22"/>
  <c r="J1868" i="22"/>
  <c r="P1867" i="22"/>
  <c r="O1867" i="22"/>
  <c r="K1867" i="22"/>
  <c r="J1867" i="22"/>
  <c r="P1866" i="22"/>
  <c r="O1866" i="22"/>
  <c r="K1866" i="22"/>
  <c r="J1866" i="22"/>
  <c r="P1865" i="22"/>
  <c r="O1865" i="22"/>
  <c r="K1865" i="22"/>
  <c r="J1865" i="22"/>
  <c r="P1864" i="22"/>
  <c r="O1864" i="22"/>
  <c r="K1864" i="22"/>
  <c r="J1864" i="22"/>
  <c r="P1863" i="22"/>
  <c r="O1863" i="22"/>
  <c r="K1863" i="22"/>
  <c r="J1863" i="22"/>
  <c r="P1862" i="22"/>
  <c r="O1862" i="22"/>
  <c r="K1862" i="22"/>
  <c r="J1862" i="22"/>
  <c r="P1861" i="22"/>
  <c r="O1861" i="22"/>
  <c r="K1861" i="22"/>
  <c r="J1861" i="22"/>
  <c r="P1860" i="22"/>
  <c r="O1860" i="22"/>
  <c r="K1860" i="22"/>
  <c r="J1860" i="22"/>
  <c r="P1859" i="22"/>
  <c r="O1859" i="22"/>
  <c r="K1859" i="22"/>
  <c r="J1859" i="22"/>
  <c r="P1858" i="22"/>
  <c r="O1858" i="22"/>
  <c r="K1858" i="22"/>
  <c r="J1858" i="22"/>
  <c r="P1857" i="22"/>
  <c r="O1857" i="22"/>
  <c r="K1857" i="22"/>
  <c r="J1857" i="22"/>
  <c r="P1856" i="22"/>
  <c r="O1856" i="22"/>
  <c r="K1856" i="22"/>
  <c r="J1856" i="22"/>
  <c r="P1855" i="22"/>
  <c r="O1855" i="22"/>
  <c r="K1855" i="22"/>
  <c r="J1855" i="22"/>
  <c r="P1854" i="22"/>
  <c r="O1854" i="22"/>
  <c r="K1854" i="22"/>
  <c r="J1854" i="22"/>
  <c r="P1853" i="22"/>
  <c r="O1853" i="22"/>
  <c r="K1853" i="22"/>
  <c r="J1853" i="22"/>
  <c r="P1852" i="22"/>
  <c r="O1852" i="22"/>
  <c r="K1852" i="22"/>
  <c r="J1852" i="22"/>
  <c r="P1851" i="22"/>
  <c r="O1851" i="22"/>
  <c r="K1851" i="22"/>
  <c r="J1851" i="22"/>
  <c r="P1850" i="22"/>
  <c r="O1850" i="22"/>
  <c r="K1850" i="22"/>
  <c r="J1850" i="22"/>
  <c r="P1849" i="22"/>
  <c r="O1849" i="22"/>
  <c r="K1849" i="22"/>
  <c r="J1849" i="22"/>
  <c r="P1848" i="22"/>
  <c r="O1848" i="22"/>
  <c r="K1848" i="22"/>
  <c r="J1848" i="22"/>
  <c r="P1847" i="22"/>
  <c r="O1847" i="22"/>
  <c r="K1847" i="22"/>
  <c r="J1847" i="22"/>
  <c r="P1846" i="22"/>
  <c r="O1846" i="22"/>
  <c r="K1846" i="22"/>
  <c r="J1846" i="22"/>
  <c r="P1845" i="22"/>
  <c r="O1845" i="22"/>
  <c r="K1845" i="22"/>
  <c r="J1845" i="22"/>
  <c r="P1844" i="22"/>
  <c r="O1844" i="22"/>
  <c r="K1844" i="22"/>
  <c r="J1844" i="22"/>
  <c r="P1843" i="22"/>
  <c r="O1843" i="22"/>
  <c r="K1843" i="22"/>
  <c r="J1843" i="22"/>
  <c r="P1842" i="22"/>
  <c r="O1842" i="22"/>
  <c r="K1842" i="22"/>
  <c r="J1842" i="22"/>
  <c r="P1841" i="22"/>
  <c r="O1841" i="22"/>
  <c r="K1841" i="22"/>
  <c r="J1841" i="22"/>
  <c r="P1840" i="22"/>
  <c r="O1840" i="22"/>
  <c r="K1840" i="22"/>
  <c r="J1840" i="22"/>
  <c r="P1839" i="22"/>
  <c r="O1839" i="22"/>
  <c r="K1839" i="22"/>
  <c r="J1839" i="22"/>
  <c r="P1838" i="22"/>
  <c r="O1838" i="22"/>
  <c r="K1838" i="22"/>
  <c r="J1838" i="22"/>
  <c r="P1837" i="22"/>
  <c r="O1837" i="22"/>
  <c r="K1837" i="22"/>
  <c r="J1837" i="22"/>
  <c r="P1836" i="22"/>
  <c r="O1836" i="22"/>
  <c r="K1836" i="22"/>
  <c r="J1836" i="22"/>
  <c r="P1835" i="22"/>
  <c r="O1835" i="22"/>
  <c r="K1835" i="22"/>
  <c r="J1835" i="22"/>
  <c r="P1834" i="22"/>
  <c r="O1834" i="22"/>
  <c r="K1834" i="22"/>
  <c r="J1834" i="22"/>
  <c r="P1833" i="22"/>
  <c r="O1833" i="22"/>
  <c r="K1833" i="22"/>
  <c r="J1833" i="22"/>
  <c r="P1832" i="22"/>
  <c r="O1832" i="22"/>
  <c r="K1832" i="22"/>
  <c r="J1832" i="22"/>
  <c r="P1831" i="22"/>
  <c r="O1831" i="22"/>
  <c r="K1831" i="22"/>
  <c r="J1831" i="22"/>
  <c r="P1830" i="22"/>
  <c r="O1830" i="22"/>
  <c r="K1830" i="22"/>
  <c r="J1830" i="22"/>
  <c r="P1829" i="22"/>
  <c r="O1829" i="22"/>
  <c r="K1829" i="22"/>
  <c r="J1829" i="22"/>
  <c r="P1828" i="22"/>
  <c r="O1828" i="22"/>
  <c r="K1828" i="22"/>
  <c r="J1828" i="22"/>
  <c r="P1827" i="22"/>
  <c r="O1827" i="22"/>
  <c r="K1827" i="22"/>
  <c r="J1827" i="22"/>
  <c r="P1826" i="22"/>
  <c r="O1826" i="22"/>
  <c r="K1826" i="22"/>
  <c r="J1826" i="22"/>
  <c r="P1825" i="22"/>
  <c r="O1825" i="22"/>
  <c r="K1825" i="22"/>
  <c r="J1825" i="22"/>
  <c r="P1824" i="22"/>
  <c r="O1824" i="22"/>
  <c r="K1824" i="22"/>
  <c r="J1824" i="22"/>
  <c r="P1823" i="22"/>
  <c r="O1823" i="22"/>
  <c r="K1823" i="22"/>
  <c r="J1823" i="22"/>
  <c r="P1822" i="22"/>
  <c r="O1822" i="22"/>
  <c r="K1822" i="22"/>
  <c r="J1822" i="22"/>
  <c r="P1821" i="22"/>
  <c r="O1821" i="22"/>
  <c r="K1821" i="22"/>
  <c r="J1821" i="22"/>
  <c r="P1820" i="22"/>
  <c r="O1820" i="22"/>
  <c r="K1820" i="22"/>
  <c r="J1820" i="22"/>
  <c r="P1819" i="22"/>
  <c r="O1819" i="22"/>
  <c r="K1819" i="22"/>
  <c r="J1819" i="22"/>
  <c r="P1818" i="22"/>
  <c r="O1818" i="22"/>
  <c r="K1818" i="22"/>
  <c r="J1818" i="22"/>
  <c r="P1817" i="22"/>
  <c r="O1817" i="22"/>
  <c r="K1817" i="22"/>
  <c r="J1817" i="22"/>
  <c r="P1816" i="22"/>
  <c r="O1816" i="22"/>
  <c r="K1816" i="22"/>
  <c r="J1816" i="22"/>
  <c r="P1815" i="22"/>
  <c r="O1815" i="22"/>
  <c r="K1815" i="22"/>
  <c r="J1815" i="22"/>
  <c r="P1814" i="22"/>
  <c r="O1814" i="22"/>
  <c r="K1814" i="22"/>
  <c r="J1814" i="22"/>
  <c r="P1813" i="22"/>
  <c r="O1813" i="22"/>
  <c r="K1813" i="22"/>
  <c r="J1813" i="22"/>
  <c r="P1812" i="22"/>
  <c r="O1812" i="22"/>
  <c r="K1812" i="22"/>
  <c r="J1812" i="22"/>
  <c r="P1811" i="22"/>
  <c r="O1811" i="22"/>
  <c r="K1811" i="22"/>
  <c r="J1811" i="22"/>
  <c r="P1810" i="22"/>
  <c r="O1810" i="22"/>
  <c r="K1810" i="22"/>
  <c r="J1810" i="22"/>
  <c r="P1809" i="22"/>
  <c r="O1809" i="22"/>
  <c r="K1809" i="22"/>
  <c r="J1809" i="22"/>
  <c r="P1808" i="22"/>
  <c r="O1808" i="22"/>
  <c r="K1808" i="22"/>
  <c r="J1808" i="22"/>
  <c r="P1807" i="22"/>
  <c r="O1807" i="22"/>
  <c r="K1807" i="22"/>
  <c r="J1807" i="22"/>
  <c r="P1806" i="22"/>
  <c r="O1806" i="22"/>
  <c r="K1806" i="22"/>
  <c r="J1806" i="22"/>
  <c r="P1805" i="22"/>
  <c r="O1805" i="22"/>
  <c r="K1805" i="22"/>
  <c r="J1805" i="22"/>
  <c r="P1804" i="22"/>
  <c r="O1804" i="22"/>
  <c r="K1804" i="22"/>
  <c r="J1804" i="22"/>
  <c r="P1803" i="22"/>
  <c r="O1803" i="22"/>
  <c r="K1803" i="22"/>
  <c r="J1803" i="22"/>
  <c r="P1802" i="22"/>
  <c r="O1802" i="22"/>
  <c r="K1802" i="22"/>
  <c r="J1802" i="22"/>
  <c r="P1801" i="22"/>
  <c r="O1801" i="22"/>
  <c r="K1801" i="22"/>
  <c r="J1801" i="22"/>
  <c r="P1800" i="22"/>
  <c r="O1800" i="22"/>
  <c r="K1800" i="22"/>
  <c r="J1800" i="22"/>
  <c r="P1799" i="22"/>
  <c r="O1799" i="22"/>
  <c r="K1799" i="22"/>
  <c r="J1799" i="22"/>
  <c r="P1798" i="22"/>
  <c r="O1798" i="22"/>
  <c r="K1798" i="22"/>
  <c r="J1798" i="22"/>
  <c r="P1797" i="22"/>
  <c r="O1797" i="22"/>
  <c r="K1797" i="22"/>
  <c r="J1797" i="22"/>
  <c r="P1796" i="22"/>
  <c r="O1796" i="22"/>
  <c r="K1796" i="22"/>
  <c r="J1796" i="22"/>
  <c r="P1795" i="22"/>
  <c r="O1795" i="22"/>
  <c r="K1795" i="22"/>
  <c r="J1795" i="22"/>
  <c r="P1794" i="22"/>
  <c r="O1794" i="22"/>
  <c r="K1794" i="22"/>
  <c r="J1794" i="22"/>
  <c r="P1793" i="22"/>
  <c r="O1793" i="22"/>
  <c r="K1793" i="22"/>
  <c r="J1793" i="22"/>
  <c r="P1792" i="22"/>
  <c r="O1792" i="22"/>
  <c r="K1792" i="22"/>
  <c r="J1792" i="22"/>
  <c r="P1791" i="22"/>
  <c r="O1791" i="22"/>
  <c r="K1791" i="22"/>
  <c r="J1791" i="22"/>
  <c r="P1790" i="22"/>
  <c r="O1790" i="22"/>
  <c r="K1790" i="22"/>
  <c r="J1790" i="22"/>
  <c r="P1789" i="22"/>
  <c r="O1789" i="22"/>
  <c r="K1789" i="22"/>
  <c r="J1789" i="22"/>
  <c r="P1788" i="22"/>
  <c r="O1788" i="22"/>
  <c r="K1788" i="22"/>
  <c r="J1788" i="22"/>
  <c r="P1787" i="22"/>
  <c r="O1787" i="22"/>
  <c r="K1787" i="22"/>
  <c r="J1787" i="22"/>
  <c r="P1786" i="22"/>
  <c r="O1786" i="22"/>
  <c r="K1786" i="22"/>
  <c r="J1786" i="22"/>
  <c r="P1785" i="22"/>
  <c r="O1785" i="22"/>
  <c r="K1785" i="22"/>
  <c r="J1785" i="22"/>
  <c r="P1784" i="22"/>
  <c r="O1784" i="22"/>
  <c r="K1784" i="22"/>
  <c r="J1784" i="22"/>
  <c r="P1783" i="22"/>
  <c r="O1783" i="22"/>
  <c r="K1783" i="22"/>
  <c r="J1783" i="22"/>
  <c r="P1782" i="22"/>
  <c r="O1782" i="22"/>
  <c r="K1782" i="22"/>
  <c r="J1782" i="22"/>
  <c r="P1781" i="22"/>
  <c r="O1781" i="22"/>
  <c r="K1781" i="22"/>
  <c r="J1781" i="22"/>
  <c r="P1780" i="22"/>
  <c r="O1780" i="22"/>
  <c r="K1780" i="22"/>
  <c r="J1780" i="22"/>
  <c r="P1779" i="22"/>
  <c r="O1779" i="22"/>
  <c r="K1779" i="22"/>
  <c r="J1779" i="22"/>
  <c r="P1778" i="22"/>
  <c r="O1778" i="22"/>
  <c r="K1778" i="22"/>
  <c r="J1778" i="22"/>
  <c r="P1777" i="22"/>
  <c r="O1777" i="22"/>
  <c r="K1777" i="22"/>
  <c r="J1777" i="22"/>
  <c r="P1776" i="22"/>
  <c r="O1776" i="22"/>
  <c r="K1776" i="22"/>
  <c r="J1776" i="22"/>
  <c r="P1775" i="22"/>
  <c r="O1775" i="22"/>
  <c r="K1775" i="22"/>
  <c r="J1775" i="22"/>
  <c r="P1774" i="22"/>
  <c r="O1774" i="22"/>
  <c r="K1774" i="22"/>
  <c r="J1774" i="22"/>
  <c r="P1773" i="22"/>
  <c r="O1773" i="22"/>
  <c r="K1773" i="22"/>
  <c r="J1773" i="22"/>
  <c r="P1772" i="22"/>
  <c r="O1772" i="22"/>
  <c r="K1772" i="22"/>
  <c r="J1772" i="22"/>
  <c r="P1771" i="22"/>
  <c r="O1771" i="22"/>
  <c r="K1771" i="22"/>
  <c r="J1771" i="22"/>
  <c r="P1770" i="22"/>
  <c r="O1770" i="22"/>
  <c r="K1770" i="22"/>
  <c r="J1770" i="22"/>
  <c r="P1769" i="22"/>
  <c r="O1769" i="22"/>
  <c r="K1769" i="22"/>
  <c r="J1769" i="22"/>
  <c r="P1768" i="22"/>
  <c r="O1768" i="22"/>
  <c r="K1768" i="22"/>
  <c r="J1768" i="22"/>
  <c r="P1767" i="22"/>
  <c r="O1767" i="22"/>
  <c r="K1767" i="22"/>
  <c r="J1767" i="22"/>
  <c r="P1766" i="22"/>
  <c r="O1766" i="22"/>
  <c r="K1766" i="22"/>
  <c r="J1766" i="22"/>
  <c r="P1765" i="22"/>
  <c r="O1765" i="22"/>
  <c r="K1765" i="22"/>
  <c r="J1765" i="22"/>
  <c r="P1764" i="22"/>
  <c r="O1764" i="22"/>
  <c r="K1764" i="22"/>
  <c r="J1764" i="22"/>
  <c r="P1763" i="22"/>
  <c r="O1763" i="22"/>
  <c r="K1763" i="22"/>
  <c r="J1763" i="22"/>
  <c r="P1762" i="22"/>
  <c r="O1762" i="22"/>
  <c r="K1762" i="22"/>
  <c r="J1762" i="22"/>
  <c r="P1761" i="22"/>
  <c r="O1761" i="22"/>
  <c r="K1761" i="22"/>
  <c r="J1761" i="22"/>
  <c r="P1760" i="22"/>
  <c r="O1760" i="22"/>
  <c r="K1760" i="22"/>
  <c r="J1760" i="22"/>
  <c r="P1759" i="22"/>
  <c r="O1759" i="22"/>
  <c r="K1759" i="22"/>
  <c r="J1759" i="22"/>
  <c r="P1758" i="22"/>
  <c r="O1758" i="22"/>
  <c r="K1758" i="22"/>
  <c r="J1758" i="22"/>
  <c r="P1757" i="22"/>
  <c r="O1757" i="22"/>
  <c r="K1757" i="22"/>
  <c r="J1757" i="22"/>
  <c r="P1756" i="22"/>
  <c r="O1756" i="22"/>
  <c r="K1756" i="22"/>
  <c r="J1756" i="22"/>
  <c r="P1755" i="22"/>
  <c r="O1755" i="22"/>
  <c r="K1755" i="22"/>
  <c r="J1755" i="22"/>
  <c r="P1754" i="22"/>
  <c r="O1754" i="22"/>
  <c r="K1754" i="22"/>
  <c r="J1754" i="22"/>
  <c r="P1753" i="22"/>
  <c r="O1753" i="22"/>
  <c r="K1753" i="22"/>
  <c r="J1753" i="22"/>
  <c r="P1752" i="22"/>
  <c r="O1752" i="22"/>
  <c r="K1752" i="22"/>
  <c r="J1752" i="22"/>
  <c r="P1751" i="22"/>
  <c r="O1751" i="22"/>
  <c r="K1751" i="22"/>
  <c r="J1751" i="22"/>
  <c r="P1750" i="22"/>
  <c r="O1750" i="22"/>
  <c r="K1750" i="22"/>
  <c r="J1750" i="22"/>
  <c r="P1749" i="22"/>
  <c r="O1749" i="22"/>
  <c r="K1749" i="22"/>
  <c r="J1749" i="22"/>
  <c r="P1748" i="22"/>
  <c r="O1748" i="22"/>
  <c r="K1748" i="22"/>
  <c r="J1748" i="22"/>
  <c r="P1747" i="22"/>
  <c r="O1747" i="22"/>
  <c r="K1747" i="22"/>
  <c r="J1747" i="22"/>
  <c r="P1746" i="22"/>
  <c r="O1746" i="22"/>
  <c r="K1746" i="22"/>
  <c r="J1746" i="22"/>
  <c r="P1745" i="22"/>
  <c r="O1745" i="22"/>
  <c r="K1745" i="22"/>
  <c r="J1745" i="22"/>
  <c r="P1744" i="22"/>
  <c r="O1744" i="22"/>
  <c r="K1744" i="22"/>
  <c r="J1744" i="22"/>
  <c r="P1743" i="22"/>
  <c r="O1743" i="22"/>
  <c r="K1743" i="22"/>
  <c r="J1743" i="22"/>
  <c r="P1742" i="22"/>
  <c r="O1742" i="22"/>
  <c r="K1742" i="22"/>
  <c r="J1742" i="22"/>
  <c r="P1741" i="22"/>
  <c r="O1741" i="22"/>
  <c r="K1741" i="22"/>
  <c r="J1741" i="22"/>
  <c r="P1740" i="22"/>
  <c r="O1740" i="22"/>
  <c r="K1740" i="22"/>
  <c r="J1740" i="22"/>
  <c r="P1739" i="22"/>
  <c r="O1739" i="22"/>
  <c r="K1739" i="22"/>
  <c r="J1739" i="22"/>
  <c r="P1738" i="22"/>
  <c r="O1738" i="22"/>
  <c r="K1738" i="22"/>
  <c r="J1738" i="22"/>
  <c r="P1737" i="22"/>
  <c r="O1737" i="22"/>
  <c r="K1737" i="22"/>
  <c r="J1737" i="22"/>
  <c r="P1736" i="22"/>
  <c r="O1736" i="22"/>
  <c r="K1736" i="22"/>
  <c r="J1736" i="22"/>
  <c r="P1735" i="22"/>
  <c r="O1735" i="22"/>
  <c r="K1735" i="22"/>
  <c r="J1735" i="22"/>
  <c r="P1734" i="22"/>
  <c r="O1734" i="22"/>
  <c r="K1734" i="22"/>
  <c r="J1734" i="22"/>
  <c r="P1733" i="22"/>
  <c r="O1733" i="22"/>
  <c r="K1733" i="22"/>
  <c r="J1733" i="22"/>
  <c r="P1732" i="22"/>
  <c r="O1732" i="22"/>
  <c r="K1732" i="22"/>
  <c r="J1732" i="22"/>
  <c r="P1731" i="22"/>
  <c r="O1731" i="22"/>
  <c r="K1731" i="22"/>
  <c r="J1731" i="22"/>
  <c r="P1730" i="22"/>
  <c r="O1730" i="22"/>
  <c r="K1730" i="22"/>
  <c r="J1730" i="22"/>
  <c r="P1729" i="22"/>
  <c r="O1729" i="22"/>
  <c r="K1729" i="22"/>
  <c r="J1729" i="22"/>
  <c r="P1728" i="22"/>
  <c r="O1728" i="22"/>
  <c r="K1728" i="22"/>
  <c r="J1728" i="22"/>
  <c r="P1727" i="22"/>
  <c r="O1727" i="22"/>
  <c r="K1727" i="22"/>
  <c r="J1727" i="22"/>
  <c r="P1726" i="22"/>
  <c r="O1726" i="22"/>
  <c r="K1726" i="22"/>
  <c r="J1726" i="22"/>
  <c r="P1725" i="22"/>
  <c r="O1725" i="22"/>
  <c r="K1725" i="22"/>
  <c r="J1725" i="22"/>
  <c r="P1724" i="22"/>
  <c r="O1724" i="22"/>
  <c r="K1724" i="22"/>
  <c r="J1724" i="22"/>
  <c r="P1723" i="22"/>
  <c r="O1723" i="22"/>
  <c r="K1723" i="22"/>
  <c r="J1723" i="22"/>
  <c r="P1722" i="22"/>
  <c r="O1722" i="22"/>
  <c r="K1722" i="22"/>
  <c r="J1722" i="22"/>
  <c r="P1721" i="22"/>
  <c r="O1721" i="22"/>
  <c r="K1721" i="22"/>
  <c r="J1721" i="22"/>
  <c r="P1720" i="22"/>
  <c r="O1720" i="22"/>
  <c r="K1720" i="22"/>
  <c r="J1720" i="22"/>
  <c r="P1719" i="22"/>
  <c r="O1719" i="22"/>
  <c r="K1719" i="22"/>
  <c r="J1719" i="22"/>
  <c r="P1718" i="22"/>
  <c r="O1718" i="22"/>
  <c r="K1718" i="22"/>
  <c r="J1718" i="22"/>
  <c r="P1717" i="22"/>
  <c r="O1717" i="22"/>
  <c r="K1717" i="22"/>
  <c r="J1717" i="22"/>
  <c r="P1716" i="22"/>
  <c r="O1716" i="22"/>
  <c r="K1716" i="22"/>
  <c r="J1716" i="22"/>
  <c r="P1715" i="22"/>
  <c r="O1715" i="22"/>
  <c r="K1715" i="22"/>
  <c r="J1715" i="22"/>
  <c r="P1714" i="22"/>
  <c r="O1714" i="22"/>
  <c r="K1714" i="22"/>
  <c r="J1714" i="22"/>
  <c r="P1713" i="22"/>
  <c r="O1713" i="22"/>
  <c r="K1713" i="22"/>
  <c r="J1713" i="22"/>
  <c r="P1712" i="22"/>
  <c r="O1712" i="22"/>
  <c r="K1712" i="22"/>
  <c r="J1712" i="22"/>
  <c r="P1711" i="22"/>
  <c r="O1711" i="22"/>
  <c r="K1711" i="22"/>
  <c r="J1711" i="22"/>
  <c r="P1710" i="22"/>
  <c r="O1710" i="22"/>
  <c r="K1710" i="22"/>
  <c r="J1710" i="22"/>
  <c r="P1709" i="22"/>
  <c r="O1709" i="22"/>
  <c r="K1709" i="22"/>
  <c r="J1709" i="22"/>
  <c r="P1708" i="22"/>
  <c r="O1708" i="22"/>
  <c r="K1708" i="22"/>
  <c r="J1708" i="22"/>
  <c r="P1707" i="22"/>
  <c r="O1707" i="22"/>
  <c r="K1707" i="22"/>
  <c r="J1707" i="22"/>
  <c r="P1706" i="22"/>
  <c r="O1706" i="22"/>
  <c r="K1706" i="22"/>
  <c r="J1706" i="22"/>
  <c r="P1705" i="22"/>
  <c r="O1705" i="22"/>
  <c r="K1705" i="22"/>
  <c r="J1705" i="22"/>
  <c r="P1704" i="22"/>
  <c r="O1704" i="22"/>
  <c r="K1704" i="22"/>
  <c r="J1704" i="22"/>
  <c r="P1703" i="22"/>
  <c r="O1703" i="22"/>
  <c r="K1703" i="22"/>
  <c r="J1703" i="22"/>
  <c r="P1702" i="22"/>
  <c r="O1702" i="22"/>
  <c r="K1702" i="22"/>
  <c r="J1702" i="22"/>
  <c r="P1701" i="22"/>
  <c r="O1701" i="22"/>
  <c r="K1701" i="22"/>
  <c r="J1701" i="22"/>
  <c r="P1700" i="22"/>
  <c r="O1700" i="22"/>
  <c r="K1700" i="22"/>
  <c r="J1700" i="22"/>
  <c r="P1699" i="22"/>
  <c r="O1699" i="22"/>
  <c r="K1699" i="22"/>
  <c r="J1699" i="22"/>
  <c r="P1698" i="22"/>
  <c r="O1698" i="22"/>
  <c r="K1698" i="22"/>
  <c r="J1698" i="22"/>
  <c r="P1697" i="22"/>
  <c r="O1697" i="22"/>
  <c r="K1697" i="22"/>
  <c r="J1697" i="22"/>
  <c r="P1696" i="22"/>
  <c r="O1696" i="22"/>
  <c r="K1696" i="22"/>
  <c r="J1696" i="22"/>
  <c r="P1695" i="22"/>
  <c r="O1695" i="22"/>
  <c r="K1695" i="22"/>
  <c r="J1695" i="22"/>
  <c r="P1694" i="22"/>
  <c r="O1694" i="22"/>
  <c r="K1694" i="22"/>
  <c r="J1694" i="22"/>
  <c r="P1693" i="22"/>
  <c r="O1693" i="22"/>
  <c r="K1693" i="22"/>
  <c r="J1693" i="22"/>
  <c r="P1692" i="22"/>
  <c r="O1692" i="22"/>
  <c r="K1692" i="22"/>
  <c r="J1692" i="22"/>
  <c r="P1691" i="22"/>
  <c r="O1691" i="22"/>
  <c r="K1691" i="22"/>
  <c r="J1691" i="22"/>
  <c r="P1690" i="22"/>
  <c r="O1690" i="22"/>
  <c r="K1690" i="22"/>
  <c r="J1690" i="22"/>
  <c r="P1689" i="22"/>
  <c r="O1689" i="22"/>
  <c r="K1689" i="22"/>
  <c r="J1689" i="22"/>
  <c r="P1688" i="22"/>
  <c r="O1688" i="22"/>
  <c r="K1688" i="22"/>
  <c r="J1688" i="22"/>
  <c r="P1687" i="22"/>
  <c r="O1687" i="22"/>
  <c r="K1687" i="22"/>
  <c r="J1687" i="22"/>
  <c r="P1686" i="22"/>
  <c r="O1686" i="22"/>
  <c r="K1686" i="22"/>
  <c r="J1686" i="22"/>
  <c r="P1685" i="22"/>
  <c r="O1685" i="22"/>
  <c r="K1685" i="22"/>
  <c r="J1685" i="22"/>
  <c r="P1684" i="22"/>
  <c r="O1684" i="22"/>
  <c r="K1684" i="22"/>
  <c r="J1684" i="22"/>
  <c r="P1683" i="22"/>
  <c r="O1683" i="22"/>
  <c r="K1683" i="22"/>
  <c r="J1683" i="22"/>
  <c r="P1682" i="22"/>
  <c r="O1682" i="22"/>
  <c r="K1682" i="22"/>
  <c r="J1682" i="22"/>
  <c r="P1681" i="22"/>
  <c r="O1681" i="22"/>
  <c r="K1681" i="22"/>
  <c r="J1681" i="22"/>
  <c r="P1680" i="22"/>
  <c r="O1680" i="22"/>
  <c r="K1680" i="22"/>
  <c r="J1680" i="22"/>
  <c r="P1679" i="22"/>
  <c r="O1679" i="22"/>
  <c r="K1679" i="22"/>
  <c r="J1679" i="22"/>
  <c r="P1678" i="22"/>
  <c r="O1678" i="22"/>
  <c r="K1678" i="22"/>
  <c r="J1678" i="22"/>
  <c r="P1677" i="22"/>
  <c r="O1677" i="22"/>
  <c r="K1677" i="22"/>
  <c r="J1677" i="22"/>
  <c r="P1676" i="22"/>
  <c r="O1676" i="22"/>
  <c r="K1676" i="22"/>
  <c r="J1676" i="22"/>
  <c r="P1675" i="22"/>
  <c r="O1675" i="22"/>
  <c r="K1675" i="22"/>
  <c r="J1675" i="22"/>
  <c r="P1674" i="22"/>
  <c r="O1674" i="22"/>
  <c r="K1674" i="22"/>
  <c r="J1674" i="22"/>
  <c r="P1673" i="22"/>
  <c r="O1673" i="22"/>
  <c r="K1673" i="22"/>
  <c r="J1673" i="22"/>
  <c r="P1672" i="22"/>
  <c r="O1672" i="22"/>
  <c r="K1672" i="22"/>
  <c r="J1672" i="22"/>
  <c r="P1671" i="22"/>
  <c r="O1671" i="22"/>
  <c r="K1671" i="22"/>
  <c r="J1671" i="22"/>
  <c r="P1670" i="22"/>
  <c r="O1670" i="22"/>
  <c r="K1670" i="22"/>
  <c r="J1670" i="22"/>
  <c r="P1669" i="22"/>
  <c r="O1669" i="22"/>
  <c r="K1669" i="22"/>
  <c r="J1669" i="22"/>
  <c r="P1668" i="22"/>
  <c r="O1668" i="22"/>
  <c r="K1668" i="22"/>
  <c r="J1668" i="22"/>
  <c r="P1667" i="22"/>
  <c r="O1667" i="22"/>
  <c r="K1667" i="22"/>
  <c r="J1667" i="22"/>
  <c r="P1666" i="22"/>
  <c r="O1666" i="22"/>
  <c r="K1666" i="22"/>
  <c r="J1666" i="22"/>
  <c r="P1665" i="22"/>
  <c r="O1665" i="22"/>
  <c r="K1665" i="22"/>
  <c r="J1665" i="22"/>
  <c r="P1664" i="22"/>
  <c r="O1664" i="22"/>
  <c r="K1664" i="22"/>
  <c r="J1664" i="22"/>
  <c r="P1663" i="22"/>
  <c r="O1663" i="22"/>
  <c r="K1663" i="22"/>
  <c r="J1663" i="22"/>
  <c r="P1662" i="22"/>
  <c r="O1662" i="22"/>
  <c r="K1662" i="22"/>
  <c r="J1662" i="22"/>
  <c r="P1661" i="22"/>
  <c r="O1661" i="22"/>
  <c r="K1661" i="22"/>
  <c r="J1661" i="22"/>
  <c r="P1660" i="22"/>
  <c r="O1660" i="22"/>
  <c r="K1660" i="22"/>
  <c r="J1660" i="22"/>
  <c r="P1659" i="22"/>
  <c r="O1659" i="22"/>
  <c r="K1659" i="22"/>
  <c r="J1659" i="22"/>
  <c r="P1658" i="22"/>
  <c r="O1658" i="22"/>
  <c r="K1658" i="22"/>
  <c r="J1658" i="22"/>
  <c r="P1657" i="22"/>
  <c r="O1657" i="22"/>
  <c r="K1657" i="22"/>
  <c r="J1657" i="22"/>
  <c r="P1656" i="22"/>
  <c r="O1656" i="22"/>
  <c r="K1656" i="22"/>
  <c r="J1656" i="22"/>
  <c r="P1655" i="22"/>
  <c r="O1655" i="22"/>
  <c r="K1655" i="22"/>
  <c r="J1655" i="22"/>
  <c r="P1654" i="22"/>
  <c r="O1654" i="22"/>
  <c r="K1654" i="22"/>
  <c r="J1654" i="22"/>
  <c r="P1653" i="22"/>
  <c r="O1653" i="22"/>
  <c r="K1653" i="22"/>
  <c r="J1653" i="22"/>
  <c r="P1652" i="22"/>
  <c r="O1652" i="22"/>
  <c r="K1652" i="22"/>
  <c r="J1652" i="22"/>
  <c r="P1651" i="22"/>
  <c r="O1651" i="22"/>
  <c r="K1651" i="22"/>
  <c r="J1651" i="22"/>
  <c r="P1650" i="22"/>
  <c r="O1650" i="22"/>
  <c r="K1650" i="22"/>
  <c r="J1650" i="22"/>
  <c r="P1649" i="22"/>
  <c r="O1649" i="22"/>
  <c r="K1649" i="22"/>
  <c r="J1649" i="22"/>
  <c r="P1648" i="22"/>
  <c r="O1648" i="22"/>
  <c r="K1648" i="22"/>
  <c r="J1648" i="22"/>
  <c r="P1647" i="22"/>
  <c r="O1647" i="22"/>
  <c r="K1647" i="22"/>
  <c r="J1647" i="22"/>
  <c r="P1646" i="22"/>
  <c r="O1646" i="22"/>
  <c r="K1646" i="22"/>
  <c r="J1646" i="22"/>
  <c r="P1645" i="22"/>
  <c r="O1645" i="22"/>
  <c r="K1645" i="22"/>
  <c r="J1645" i="22"/>
  <c r="P1644" i="22"/>
  <c r="O1644" i="22"/>
  <c r="K1644" i="22"/>
  <c r="J1644" i="22"/>
  <c r="P1643" i="22"/>
  <c r="O1643" i="22"/>
  <c r="K1643" i="22"/>
  <c r="J1643" i="22"/>
  <c r="P1642" i="22"/>
  <c r="O1642" i="22"/>
  <c r="K1642" i="22"/>
  <c r="J1642" i="22"/>
  <c r="P1641" i="22"/>
  <c r="O1641" i="22"/>
  <c r="K1641" i="22"/>
  <c r="J1641" i="22"/>
  <c r="P1640" i="22"/>
  <c r="O1640" i="22"/>
  <c r="K1640" i="22"/>
  <c r="J1640" i="22"/>
  <c r="P1639" i="22"/>
  <c r="O1639" i="22"/>
  <c r="K1639" i="22"/>
  <c r="J1639" i="22"/>
  <c r="P1638" i="22"/>
  <c r="O1638" i="22"/>
  <c r="K1638" i="22"/>
  <c r="J1638" i="22"/>
  <c r="P1637" i="22"/>
  <c r="O1637" i="22"/>
  <c r="K1637" i="22"/>
  <c r="J1637" i="22"/>
  <c r="P1636" i="22"/>
  <c r="O1636" i="22"/>
  <c r="K1636" i="22"/>
  <c r="J1636" i="22"/>
  <c r="P1635" i="22"/>
  <c r="O1635" i="22"/>
  <c r="K1635" i="22"/>
  <c r="J1635" i="22"/>
  <c r="P1634" i="22"/>
  <c r="O1634" i="22"/>
  <c r="K1634" i="22"/>
  <c r="J1634" i="22"/>
  <c r="P1633" i="22"/>
  <c r="O1633" i="22"/>
  <c r="K1633" i="22"/>
  <c r="J1633" i="22"/>
  <c r="P1632" i="22"/>
  <c r="O1632" i="22"/>
  <c r="K1632" i="22"/>
  <c r="J1632" i="22"/>
  <c r="P1631" i="22"/>
  <c r="O1631" i="22"/>
  <c r="K1631" i="22"/>
  <c r="J1631" i="22"/>
  <c r="P1630" i="22"/>
  <c r="O1630" i="22"/>
  <c r="K1630" i="22"/>
  <c r="J1630" i="22"/>
  <c r="P1629" i="22"/>
  <c r="O1629" i="22"/>
  <c r="K1629" i="22"/>
  <c r="J1629" i="22"/>
  <c r="P1628" i="22"/>
  <c r="O1628" i="22"/>
  <c r="K1628" i="22"/>
  <c r="J1628" i="22"/>
  <c r="P1627" i="22"/>
  <c r="O1627" i="22"/>
  <c r="K1627" i="22"/>
  <c r="J1627" i="22"/>
  <c r="P1626" i="22"/>
  <c r="O1626" i="22"/>
  <c r="K1626" i="22"/>
  <c r="J1626" i="22"/>
  <c r="P1625" i="22"/>
  <c r="O1625" i="22"/>
  <c r="K1625" i="22"/>
  <c r="J1625" i="22"/>
  <c r="P1624" i="22"/>
  <c r="O1624" i="22"/>
  <c r="K1624" i="22"/>
  <c r="J1624" i="22"/>
  <c r="P1623" i="22"/>
  <c r="O1623" i="22"/>
  <c r="K1623" i="22"/>
  <c r="J1623" i="22"/>
  <c r="P1622" i="22"/>
  <c r="O1622" i="22"/>
  <c r="K1622" i="22"/>
  <c r="J1622" i="22"/>
  <c r="P1621" i="22"/>
  <c r="O1621" i="22"/>
  <c r="K1621" i="22"/>
  <c r="J1621" i="22"/>
  <c r="P1620" i="22"/>
  <c r="O1620" i="22"/>
  <c r="K1620" i="22"/>
  <c r="J1620" i="22"/>
  <c r="P1619" i="22"/>
  <c r="O1619" i="22"/>
  <c r="K1619" i="22"/>
  <c r="J1619" i="22"/>
  <c r="P1618" i="22"/>
  <c r="O1618" i="22"/>
  <c r="K1618" i="22"/>
  <c r="J1618" i="22"/>
  <c r="P1617" i="22"/>
  <c r="O1617" i="22"/>
  <c r="K1617" i="22"/>
  <c r="J1617" i="22"/>
  <c r="P1616" i="22"/>
  <c r="O1616" i="22"/>
  <c r="K1616" i="22"/>
  <c r="J1616" i="22"/>
  <c r="P1615" i="22"/>
  <c r="O1615" i="22"/>
  <c r="K1615" i="22"/>
  <c r="J1615" i="22"/>
  <c r="P1614" i="22"/>
  <c r="O1614" i="22"/>
  <c r="K1614" i="22"/>
  <c r="J1614" i="22"/>
  <c r="P1613" i="22"/>
  <c r="O1613" i="22"/>
  <c r="K1613" i="22"/>
  <c r="J1613" i="22"/>
  <c r="P1612" i="22"/>
  <c r="O1612" i="22"/>
  <c r="K1612" i="22"/>
  <c r="J1612" i="22"/>
  <c r="P1611" i="22"/>
  <c r="O1611" i="22"/>
  <c r="K1611" i="22"/>
  <c r="J1611" i="22"/>
  <c r="P1610" i="22"/>
  <c r="O1610" i="22"/>
  <c r="K1610" i="22"/>
  <c r="J1610" i="22"/>
  <c r="P1609" i="22"/>
  <c r="O1609" i="22"/>
  <c r="K1609" i="22"/>
  <c r="J1609" i="22"/>
  <c r="P1608" i="22"/>
  <c r="O1608" i="22"/>
  <c r="K1608" i="22"/>
  <c r="J1608" i="22"/>
  <c r="P1607" i="22"/>
  <c r="O1607" i="22"/>
  <c r="K1607" i="22"/>
  <c r="J1607" i="22"/>
  <c r="P1606" i="22"/>
  <c r="O1606" i="22"/>
  <c r="K1606" i="22"/>
  <c r="J1606" i="22"/>
  <c r="P1605" i="22"/>
  <c r="O1605" i="22"/>
  <c r="K1605" i="22"/>
  <c r="J1605" i="22"/>
  <c r="P1604" i="22"/>
  <c r="O1604" i="22"/>
  <c r="K1604" i="22"/>
  <c r="J1604" i="22"/>
  <c r="P1603" i="22"/>
  <c r="O1603" i="22"/>
  <c r="K1603" i="22"/>
  <c r="J1603" i="22"/>
  <c r="P1602" i="22"/>
  <c r="O1602" i="22"/>
  <c r="K1602" i="22"/>
  <c r="J1602" i="22"/>
  <c r="P1601" i="22"/>
  <c r="O1601" i="22"/>
  <c r="K1601" i="22"/>
  <c r="J1601" i="22"/>
  <c r="P1600" i="22"/>
  <c r="O1600" i="22"/>
  <c r="K1600" i="22"/>
  <c r="J1600" i="22"/>
  <c r="P1599" i="22"/>
  <c r="O1599" i="22"/>
  <c r="K1599" i="22"/>
  <c r="J1599" i="22"/>
  <c r="P1598" i="22"/>
  <c r="O1598" i="22"/>
  <c r="K1598" i="22"/>
  <c r="J1598" i="22"/>
  <c r="P1597" i="22"/>
  <c r="O1597" i="22"/>
  <c r="K1597" i="22"/>
  <c r="J1597" i="22"/>
  <c r="P1596" i="22"/>
  <c r="O1596" i="22"/>
  <c r="K1596" i="22"/>
  <c r="J1596" i="22"/>
  <c r="P1595" i="22"/>
  <c r="O1595" i="22"/>
  <c r="K1595" i="22"/>
  <c r="J1595" i="22"/>
  <c r="P1594" i="22"/>
  <c r="O1594" i="22"/>
  <c r="K1594" i="22"/>
  <c r="J1594" i="22"/>
  <c r="P1593" i="22"/>
  <c r="O1593" i="22"/>
  <c r="K1593" i="22"/>
  <c r="J1593" i="22"/>
  <c r="P1592" i="22"/>
  <c r="O1592" i="22"/>
  <c r="K1592" i="22"/>
  <c r="J1592" i="22"/>
  <c r="P1591" i="22"/>
  <c r="O1591" i="22"/>
  <c r="K1591" i="22"/>
  <c r="J1591" i="22"/>
  <c r="P1590" i="22"/>
  <c r="O1590" i="22"/>
  <c r="K1590" i="22"/>
  <c r="J1590" i="22"/>
  <c r="P1589" i="22"/>
  <c r="O1589" i="22"/>
  <c r="K1589" i="22"/>
  <c r="J1589" i="22"/>
  <c r="P1588" i="22"/>
  <c r="O1588" i="22"/>
  <c r="K1588" i="22"/>
  <c r="J1588" i="22"/>
  <c r="P1587" i="22"/>
  <c r="O1587" i="22"/>
  <c r="K1587" i="22"/>
  <c r="J1587" i="22"/>
  <c r="P1586" i="22"/>
  <c r="O1586" i="22"/>
  <c r="K1586" i="22"/>
  <c r="J1586" i="22"/>
  <c r="P1585" i="22"/>
  <c r="O1585" i="22"/>
  <c r="K1585" i="22"/>
  <c r="J1585" i="22"/>
  <c r="P1584" i="22"/>
  <c r="O1584" i="22"/>
  <c r="K1584" i="22"/>
  <c r="J1584" i="22"/>
  <c r="P1583" i="22"/>
  <c r="O1583" i="22"/>
  <c r="K1583" i="22"/>
  <c r="J1583" i="22"/>
  <c r="P1582" i="22"/>
  <c r="O1582" i="22"/>
  <c r="K1582" i="22"/>
  <c r="J1582" i="22"/>
  <c r="P1581" i="22"/>
  <c r="O1581" i="22"/>
  <c r="K1581" i="22"/>
  <c r="J1581" i="22"/>
  <c r="P1580" i="22"/>
  <c r="O1580" i="22"/>
  <c r="K1580" i="22"/>
  <c r="J1580" i="22"/>
  <c r="P1579" i="22"/>
  <c r="O1579" i="22"/>
  <c r="K1579" i="22"/>
  <c r="J1579" i="22"/>
  <c r="P1578" i="22"/>
  <c r="O1578" i="22"/>
  <c r="K1578" i="22"/>
  <c r="J1578" i="22"/>
  <c r="P1577" i="22"/>
  <c r="O1577" i="22"/>
  <c r="K1577" i="22"/>
  <c r="J1577" i="22"/>
  <c r="P1576" i="22"/>
  <c r="O1576" i="22"/>
  <c r="K1576" i="22"/>
  <c r="J1576" i="22"/>
  <c r="P1575" i="22"/>
  <c r="O1575" i="22"/>
  <c r="K1575" i="22"/>
  <c r="J1575" i="22"/>
  <c r="P1574" i="22"/>
  <c r="O1574" i="22"/>
  <c r="K1574" i="22"/>
  <c r="J1574" i="22"/>
  <c r="P1573" i="22"/>
  <c r="O1573" i="22"/>
  <c r="K1573" i="22"/>
  <c r="J1573" i="22"/>
  <c r="P1572" i="22"/>
  <c r="O1572" i="22"/>
  <c r="K1572" i="22"/>
  <c r="J1572" i="22"/>
  <c r="P1571" i="22"/>
  <c r="O1571" i="22"/>
  <c r="K1571" i="22"/>
  <c r="J1571" i="22"/>
  <c r="P1570" i="22"/>
  <c r="O1570" i="22"/>
  <c r="K1570" i="22"/>
  <c r="J1570" i="22"/>
  <c r="P1569" i="22"/>
  <c r="O1569" i="22"/>
  <c r="K1569" i="22"/>
  <c r="J1569" i="22"/>
  <c r="P1568" i="22"/>
  <c r="O1568" i="22"/>
  <c r="K1568" i="22"/>
  <c r="J1568" i="22"/>
  <c r="P1567" i="22"/>
  <c r="O1567" i="22"/>
  <c r="K1567" i="22"/>
  <c r="J1567" i="22"/>
  <c r="P1566" i="22"/>
  <c r="O1566" i="22"/>
  <c r="K1566" i="22"/>
  <c r="J1566" i="22"/>
  <c r="P1565" i="22"/>
  <c r="O1565" i="22"/>
  <c r="K1565" i="22"/>
  <c r="J1565" i="22"/>
  <c r="P1564" i="22"/>
  <c r="O1564" i="22"/>
  <c r="K1564" i="22"/>
  <c r="J1564" i="22"/>
  <c r="P1563" i="22"/>
  <c r="O1563" i="22"/>
  <c r="K1563" i="22"/>
  <c r="J1563" i="22"/>
  <c r="P1562" i="22"/>
  <c r="O1562" i="22"/>
  <c r="K1562" i="22"/>
  <c r="J1562" i="22"/>
  <c r="P1561" i="22"/>
  <c r="O1561" i="22"/>
  <c r="K1561" i="22"/>
  <c r="J1561" i="22"/>
  <c r="P1560" i="22"/>
  <c r="O1560" i="22"/>
  <c r="K1560" i="22"/>
  <c r="J1560" i="22"/>
  <c r="P1559" i="22"/>
  <c r="O1559" i="22"/>
  <c r="K1559" i="22"/>
  <c r="J1559" i="22"/>
  <c r="P1558" i="22"/>
  <c r="O1558" i="22"/>
  <c r="K1558" i="22"/>
  <c r="J1558" i="22"/>
  <c r="P1557" i="22"/>
  <c r="O1557" i="22"/>
  <c r="K1557" i="22"/>
  <c r="J1557" i="22"/>
  <c r="P1556" i="22"/>
  <c r="O1556" i="22"/>
  <c r="K1556" i="22"/>
  <c r="J1556" i="22"/>
  <c r="P1555" i="22"/>
  <c r="O1555" i="22"/>
  <c r="K1555" i="22"/>
  <c r="J1555" i="22"/>
  <c r="P1554" i="22"/>
  <c r="O1554" i="22"/>
  <c r="K1554" i="22"/>
  <c r="J1554" i="22"/>
  <c r="P1553" i="22"/>
  <c r="O1553" i="22"/>
  <c r="K1553" i="22"/>
  <c r="J1553" i="22"/>
  <c r="P1552" i="22"/>
  <c r="O1552" i="22"/>
  <c r="K1552" i="22"/>
  <c r="J1552" i="22"/>
  <c r="P1551" i="22"/>
  <c r="O1551" i="22"/>
  <c r="K1551" i="22"/>
  <c r="J1551" i="22"/>
  <c r="P1550" i="22"/>
  <c r="O1550" i="22"/>
  <c r="K1550" i="22"/>
  <c r="J1550" i="22"/>
  <c r="P1549" i="22"/>
  <c r="O1549" i="22"/>
  <c r="K1549" i="22"/>
  <c r="J1549" i="22"/>
  <c r="P1548" i="22"/>
  <c r="O1548" i="22"/>
  <c r="K1548" i="22"/>
  <c r="J1548" i="22"/>
  <c r="P1547" i="22"/>
  <c r="O1547" i="22"/>
  <c r="K1547" i="22"/>
  <c r="J1547" i="22"/>
  <c r="P1546" i="22"/>
  <c r="O1546" i="22"/>
  <c r="K1546" i="22"/>
  <c r="J1546" i="22"/>
  <c r="P1545" i="22"/>
  <c r="O1545" i="22"/>
  <c r="K1545" i="22"/>
  <c r="J1545" i="22"/>
  <c r="P1544" i="22"/>
  <c r="O1544" i="22"/>
  <c r="K1544" i="22"/>
  <c r="J1544" i="22"/>
  <c r="P1543" i="22"/>
  <c r="O1543" i="22"/>
  <c r="K1543" i="22"/>
  <c r="J1543" i="22"/>
  <c r="P1542" i="22"/>
  <c r="O1542" i="22"/>
  <c r="K1542" i="22"/>
  <c r="J1542" i="22"/>
  <c r="P1541" i="22"/>
  <c r="O1541" i="22"/>
  <c r="K1541" i="22"/>
  <c r="J1541" i="22"/>
  <c r="P1540" i="22"/>
  <c r="O1540" i="22"/>
  <c r="K1540" i="22"/>
  <c r="J1540" i="22"/>
  <c r="P1539" i="22"/>
  <c r="O1539" i="22"/>
  <c r="K1539" i="22"/>
  <c r="J1539" i="22"/>
  <c r="P1538" i="22"/>
  <c r="O1538" i="22"/>
  <c r="K1538" i="22"/>
  <c r="J1538" i="22"/>
  <c r="P1537" i="22"/>
  <c r="O1537" i="22"/>
  <c r="K1537" i="22"/>
  <c r="J1537" i="22"/>
  <c r="P1536" i="22"/>
  <c r="O1536" i="22"/>
  <c r="K1536" i="22"/>
  <c r="J1536" i="22"/>
  <c r="P1535" i="22"/>
  <c r="O1535" i="22"/>
  <c r="K1535" i="22"/>
  <c r="J1535" i="22"/>
  <c r="P1534" i="22"/>
  <c r="O1534" i="22"/>
  <c r="K1534" i="22"/>
  <c r="J1534" i="22"/>
  <c r="P1533" i="22"/>
  <c r="O1533" i="22"/>
  <c r="K1533" i="22"/>
  <c r="J1533" i="22"/>
  <c r="P1532" i="22"/>
  <c r="O1532" i="22"/>
  <c r="K1532" i="22"/>
  <c r="J1532" i="22"/>
  <c r="P1531" i="22"/>
  <c r="O1531" i="22"/>
  <c r="K1531" i="22"/>
  <c r="J1531" i="22"/>
  <c r="P1530" i="22"/>
  <c r="O1530" i="22"/>
  <c r="K1530" i="22"/>
  <c r="J1530" i="22"/>
  <c r="P1529" i="22"/>
  <c r="O1529" i="22"/>
  <c r="K1529" i="22"/>
  <c r="J1529" i="22"/>
  <c r="P1528" i="22"/>
  <c r="O1528" i="22"/>
  <c r="K1528" i="22"/>
  <c r="J1528" i="22"/>
  <c r="P1527" i="22"/>
  <c r="O1527" i="22"/>
  <c r="K1527" i="22"/>
  <c r="J1527" i="22"/>
  <c r="P1526" i="22"/>
  <c r="O1526" i="22"/>
  <c r="K1526" i="22"/>
  <c r="J1526" i="22"/>
  <c r="P1525" i="22"/>
  <c r="O1525" i="22"/>
  <c r="K1525" i="22"/>
  <c r="J1525" i="22"/>
  <c r="P1524" i="22"/>
  <c r="O1524" i="22"/>
  <c r="K1524" i="22"/>
  <c r="J1524" i="22"/>
  <c r="P1523" i="22"/>
  <c r="O1523" i="22"/>
  <c r="K1523" i="22"/>
  <c r="J1523" i="22"/>
  <c r="P1522" i="22"/>
  <c r="O1522" i="22"/>
  <c r="K1522" i="22"/>
  <c r="J1522" i="22"/>
  <c r="P1521" i="22"/>
  <c r="O1521" i="22"/>
  <c r="K1521" i="22"/>
  <c r="J1521" i="22"/>
  <c r="P1520" i="22"/>
  <c r="O1520" i="22"/>
  <c r="K1520" i="22"/>
  <c r="J1520" i="22"/>
  <c r="P1519" i="22"/>
  <c r="O1519" i="22"/>
  <c r="K1519" i="22"/>
  <c r="J1519" i="22"/>
  <c r="P1518" i="22"/>
  <c r="O1518" i="22"/>
  <c r="K1518" i="22"/>
  <c r="J1518" i="22"/>
  <c r="P1517" i="22"/>
  <c r="O1517" i="22"/>
  <c r="K1517" i="22"/>
  <c r="J1517" i="22"/>
  <c r="P1516" i="22"/>
  <c r="O1516" i="22"/>
  <c r="K1516" i="22"/>
  <c r="J1516" i="22"/>
  <c r="P1515" i="22"/>
  <c r="O1515" i="22"/>
  <c r="K1515" i="22"/>
  <c r="J1515" i="22"/>
  <c r="P1514" i="22"/>
  <c r="O1514" i="22"/>
  <c r="K1514" i="22"/>
  <c r="J1514" i="22"/>
  <c r="P1513" i="22"/>
  <c r="O1513" i="22"/>
  <c r="K1513" i="22"/>
  <c r="J1513" i="22"/>
  <c r="P1512" i="22"/>
  <c r="O1512" i="22"/>
  <c r="K1512" i="22"/>
  <c r="J1512" i="22"/>
  <c r="P1511" i="22"/>
  <c r="O1511" i="22"/>
  <c r="K1511" i="22"/>
  <c r="J1511" i="22"/>
  <c r="P1510" i="22"/>
  <c r="O1510" i="22"/>
  <c r="K1510" i="22"/>
  <c r="J1510" i="22"/>
  <c r="P1509" i="22"/>
  <c r="O1509" i="22"/>
  <c r="K1509" i="22"/>
  <c r="J1509" i="22"/>
  <c r="P1508" i="22"/>
  <c r="O1508" i="22"/>
  <c r="K1508" i="22"/>
  <c r="J1508" i="22"/>
  <c r="P1507" i="22"/>
  <c r="O1507" i="22"/>
  <c r="K1507" i="22"/>
  <c r="J1507" i="22"/>
  <c r="P1506" i="22"/>
  <c r="O1506" i="22"/>
  <c r="K1506" i="22"/>
  <c r="J1506" i="22"/>
  <c r="P1505" i="22"/>
  <c r="O1505" i="22"/>
  <c r="K1505" i="22"/>
  <c r="J1505" i="22"/>
  <c r="P1504" i="22"/>
  <c r="O1504" i="22"/>
  <c r="K1504" i="22"/>
  <c r="J1504" i="22"/>
  <c r="P1503" i="22"/>
  <c r="O1503" i="22"/>
  <c r="K1503" i="22"/>
  <c r="J1503" i="22"/>
  <c r="P1502" i="22"/>
  <c r="O1502" i="22"/>
  <c r="K1502" i="22"/>
  <c r="J1502" i="22"/>
  <c r="P1501" i="22"/>
  <c r="O1501" i="22"/>
  <c r="K1501" i="22"/>
  <c r="J1501" i="22"/>
  <c r="P1500" i="22"/>
  <c r="O1500" i="22"/>
  <c r="K1500" i="22"/>
  <c r="J1500" i="22"/>
  <c r="P1499" i="22"/>
  <c r="O1499" i="22"/>
  <c r="K1499" i="22"/>
  <c r="J1499" i="22"/>
  <c r="P1498" i="22"/>
  <c r="O1498" i="22"/>
  <c r="K1498" i="22"/>
  <c r="J1498" i="22"/>
  <c r="P1496" i="22"/>
  <c r="O1496" i="22"/>
  <c r="K1496" i="22"/>
  <c r="J1496" i="22"/>
  <c r="P1495" i="22"/>
  <c r="O1495" i="22"/>
  <c r="K1495" i="22"/>
  <c r="J1495" i="22"/>
  <c r="P1494" i="22"/>
  <c r="O1494" i="22"/>
  <c r="K1494" i="22"/>
  <c r="J1494" i="22"/>
  <c r="P1493" i="22"/>
  <c r="O1493" i="22"/>
  <c r="K1493" i="22"/>
  <c r="J1493" i="22"/>
  <c r="P1492" i="22"/>
  <c r="O1492" i="22"/>
  <c r="K1492" i="22"/>
  <c r="J1492" i="22"/>
  <c r="P1491" i="22"/>
  <c r="O1491" i="22"/>
  <c r="K1491" i="22"/>
  <c r="J1491" i="22"/>
  <c r="P1490" i="22"/>
  <c r="O1490" i="22"/>
  <c r="K1490" i="22"/>
  <c r="J1490" i="22"/>
  <c r="P1489" i="22"/>
  <c r="O1489" i="22"/>
  <c r="K1489" i="22"/>
  <c r="J1489" i="22"/>
  <c r="P1488" i="22"/>
  <c r="O1488" i="22"/>
  <c r="K1488" i="22"/>
  <c r="J1488" i="22"/>
  <c r="P1487" i="22"/>
  <c r="O1487" i="22"/>
  <c r="K1487" i="22"/>
  <c r="J1487" i="22"/>
  <c r="P1486" i="22"/>
  <c r="O1486" i="22"/>
  <c r="K1486" i="22"/>
  <c r="J1486" i="22"/>
  <c r="P1485" i="22"/>
  <c r="O1485" i="22"/>
  <c r="K1485" i="22"/>
  <c r="J1485" i="22"/>
  <c r="P1484" i="22"/>
  <c r="O1484" i="22"/>
  <c r="K1484" i="22"/>
  <c r="J1484" i="22"/>
  <c r="P1483" i="22"/>
  <c r="O1483" i="22"/>
  <c r="K1483" i="22"/>
  <c r="J1483" i="22"/>
  <c r="P1482" i="22"/>
  <c r="O1482" i="22"/>
  <c r="K1482" i="22"/>
  <c r="J1482" i="22"/>
  <c r="P1481" i="22"/>
  <c r="O1481" i="22"/>
  <c r="K1481" i="22"/>
  <c r="J1481" i="22"/>
  <c r="P1480" i="22"/>
  <c r="O1480" i="22"/>
  <c r="K1480" i="22"/>
  <c r="J1480" i="22"/>
  <c r="P1479" i="22"/>
  <c r="O1479" i="22"/>
  <c r="K1479" i="22"/>
  <c r="J1479" i="22"/>
  <c r="P1478" i="22"/>
  <c r="O1478" i="22"/>
  <c r="K1478" i="22"/>
  <c r="J1478" i="22"/>
  <c r="P1477" i="22"/>
  <c r="O1477" i="22"/>
  <c r="K1477" i="22"/>
  <c r="J1477" i="22"/>
  <c r="P1476" i="22"/>
  <c r="O1476" i="22"/>
  <c r="K1476" i="22"/>
  <c r="J1476" i="22"/>
  <c r="P1475" i="22"/>
  <c r="O1475" i="22"/>
  <c r="K1475" i="22"/>
  <c r="J1475" i="22"/>
  <c r="P1474" i="22"/>
  <c r="O1474" i="22"/>
  <c r="K1474" i="22"/>
  <c r="J1474" i="22"/>
  <c r="P1473" i="22"/>
  <c r="O1473" i="22"/>
  <c r="K1473" i="22"/>
  <c r="J1473" i="22"/>
  <c r="P1472" i="22"/>
  <c r="O1472" i="22"/>
  <c r="K1472" i="22"/>
  <c r="J1472" i="22"/>
  <c r="P1471" i="22"/>
  <c r="O1471" i="22"/>
  <c r="K1471" i="22"/>
  <c r="J1471" i="22"/>
  <c r="P1470" i="22"/>
  <c r="O1470" i="22"/>
  <c r="K1470" i="22"/>
  <c r="J1470" i="22"/>
  <c r="P1469" i="22"/>
  <c r="O1469" i="22"/>
  <c r="K1469" i="22"/>
  <c r="J1469" i="22"/>
  <c r="P1468" i="22"/>
  <c r="O1468" i="22"/>
  <c r="K1468" i="22"/>
  <c r="J1468" i="22"/>
  <c r="P1467" i="22"/>
  <c r="O1467" i="22"/>
  <c r="K1467" i="22"/>
  <c r="J1467" i="22"/>
  <c r="P1466" i="22"/>
  <c r="O1466" i="22"/>
  <c r="K1466" i="22"/>
  <c r="J1466" i="22"/>
  <c r="P1465" i="22"/>
  <c r="O1465" i="22"/>
  <c r="K1465" i="22"/>
  <c r="J1465" i="22"/>
  <c r="P1464" i="22"/>
  <c r="O1464" i="22"/>
  <c r="K1464" i="22"/>
  <c r="J1464" i="22"/>
  <c r="P1463" i="22"/>
  <c r="O1463" i="22"/>
  <c r="K1463" i="22"/>
  <c r="J1463" i="22"/>
  <c r="P1462" i="22"/>
  <c r="O1462" i="22"/>
  <c r="K1462" i="22"/>
  <c r="J1462" i="22"/>
  <c r="P1461" i="22"/>
  <c r="O1461" i="22"/>
  <c r="K1461" i="22"/>
  <c r="J1461" i="22"/>
  <c r="P1460" i="22"/>
  <c r="O1460" i="22"/>
  <c r="K1460" i="22"/>
  <c r="J1460" i="22"/>
  <c r="P1459" i="22"/>
  <c r="O1459" i="22"/>
  <c r="K1459" i="22"/>
  <c r="J1459" i="22"/>
  <c r="P1458" i="22"/>
  <c r="O1458" i="22"/>
  <c r="K1458" i="22"/>
  <c r="J1458" i="22"/>
  <c r="P1457" i="22"/>
  <c r="O1457" i="22"/>
  <c r="K1457" i="22"/>
  <c r="J1457" i="22"/>
  <c r="P1456" i="22"/>
  <c r="O1456" i="22"/>
  <c r="K1456" i="22"/>
  <c r="J1456" i="22"/>
  <c r="P1455" i="22"/>
  <c r="O1455" i="22"/>
  <c r="K1455" i="22"/>
  <c r="J1455" i="22"/>
  <c r="P1454" i="22"/>
  <c r="O1454" i="22"/>
  <c r="K1454" i="22"/>
  <c r="J1454" i="22"/>
  <c r="P1453" i="22"/>
  <c r="O1453" i="22"/>
  <c r="K1453" i="22"/>
  <c r="J1453" i="22"/>
  <c r="P1452" i="22"/>
  <c r="O1452" i="22"/>
  <c r="K1452" i="22"/>
  <c r="J1452" i="22"/>
  <c r="P1451" i="22"/>
  <c r="O1451" i="22"/>
  <c r="K1451" i="22"/>
  <c r="J1451" i="22"/>
  <c r="P1450" i="22"/>
  <c r="O1450" i="22"/>
  <c r="K1450" i="22"/>
  <c r="J1450" i="22"/>
  <c r="P1449" i="22"/>
  <c r="O1449" i="22"/>
  <c r="K1449" i="22"/>
  <c r="J1449" i="22"/>
  <c r="P1448" i="22"/>
  <c r="O1448" i="22"/>
  <c r="K1448" i="22"/>
  <c r="J1448" i="22"/>
  <c r="P1447" i="22"/>
  <c r="O1447" i="22"/>
  <c r="K1447" i="22"/>
  <c r="J1447" i="22"/>
  <c r="P1446" i="22"/>
  <c r="O1446" i="22"/>
  <c r="K1446" i="22"/>
  <c r="J1446" i="22"/>
  <c r="P1445" i="22"/>
  <c r="O1445" i="22"/>
  <c r="K1445" i="22"/>
  <c r="J1445" i="22"/>
  <c r="P1444" i="22"/>
  <c r="O1444" i="22"/>
  <c r="K1444" i="22"/>
  <c r="J1444" i="22"/>
  <c r="P1443" i="22"/>
  <c r="O1443" i="22"/>
  <c r="K1443" i="22"/>
  <c r="J1443" i="22"/>
  <c r="P1442" i="22"/>
  <c r="O1442" i="22"/>
  <c r="K1442" i="22"/>
  <c r="J1442" i="22"/>
  <c r="P1441" i="22"/>
  <c r="O1441" i="22"/>
  <c r="K1441" i="22"/>
  <c r="J1441" i="22"/>
  <c r="P1440" i="22"/>
  <c r="O1440" i="22"/>
  <c r="K1440" i="22"/>
  <c r="J1440" i="22"/>
  <c r="P1439" i="22"/>
  <c r="O1439" i="22"/>
  <c r="K1439" i="22"/>
  <c r="J1439" i="22"/>
  <c r="P1438" i="22"/>
  <c r="O1438" i="22"/>
  <c r="K1438" i="22"/>
  <c r="J1438" i="22"/>
  <c r="P1437" i="22"/>
  <c r="O1437" i="22"/>
  <c r="K1437" i="22"/>
  <c r="J1437" i="22"/>
  <c r="P1436" i="22"/>
  <c r="O1436" i="22"/>
  <c r="K1436" i="22"/>
  <c r="J1436" i="22"/>
  <c r="P1435" i="22"/>
  <c r="O1435" i="22"/>
  <c r="K1435" i="22"/>
  <c r="J1435" i="22"/>
  <c r="P1434" i="22"/>
  <c r="O1434" i="22"/>
  <c r="K1434" i="22"/>
  <c r="J1434" i="22"/>
  <c r="P1433" i="22"/>
  <c r="O1433" i="22"/>
  <c r="K1433" i="22"/>
  <c r="J1433" i="22"/>
  <c r="P1432" i="22"/>
  <c r="O1432" i="22"/>
  <c r="K1432" i="22"/>
  <c r="J1432" i="22"/>
  <c r="P1430" i="22"/>
  <c r="O1430" i="22"/>
  <c r="K1430" i="22"/>
  <c r="J1430" i="22"/>
  <c r="P1429" i="22"/>
  <c r="O1429" i="22"/>
  <c r="K1429" i="22"/>
  <c r="J1429" i="22"/>
  <c r="P1428" i="22"/>
  <c r="O1428" i="22"/>
  <c r="K1428" i="22"/>
  <c r="J1428" i="22"/>
  <c r="P1427" i="22"/>
  <c r="O1427" i="22"/>
  <c r="K1427" i="22"/>
  <c r="J1427" i="22"/>
  <c r="P1426" i="22"/>
  <c r="O1426" i="22"/>
  <c r="K1426" i="22"/>
  <c r="J1426" i="22"/>
  <c r="P1425" i="22"/>
  <c r="O1425" i="22"/>
  <c r="K1425" i="22"/>
  <c r="J1425" i="22"/>
  <c r="P1424" i="22"/>
  <c r="O1424" i="22"/>
  <c r="K1424" i="22"/>
  <c r="J1424" i="22"/>
  <c r="P1423" i="22"/>
  <c r="O1423" i="22"/>
  <c r="K1423" i="22"/>
  <c r="J1423" i="22"/>
  <c r="P1422" i="22"/>
  <c r="O1422" i="22"/>
  <c r="K1422" i="22"/>
  <c r="J1422" i="22"/>
  <c r="P1421" i="22"/>
  <c r="O1421" i="22"/>
  <c r="K1421" i="22"/>
  <c r="J1421" i="22"/>
  <c r="P1420" i="22"/>
  <c r="O1420" i="22"/>
  <c r="K1420" i="22"/>
  <c r="J1420" i="22"/>
  <c r="P1419" i="22"/>
  <c r="O1419" i="22"/>
  <c r="K1419" i="22"/>
  <c r="J1419" i="22"/>
  <c r="P1418" i="22"/>
  <c r="O1418" i="22"/>
  <c r="K1418" i="22"/>
  <c r="J1418" i="22"/>
  <c r="P1417" i="22"/>
  <c r="O1417" i="22"/>
  <c r="K1417" i="22"/>
  <c r="J1417" i="22"/>
  <c r="P1416" i="22"/>
  <c r="O1416" i="22"/>
  <c r="K1416" i="22"/>
  <c r="J1416" i="22"/>
  <c r="P1415" i="22"/>
  <c r="O1415" i="22"/>
  <c r="K1415" i="22"/>
  <c r="J1415" i="22"/>
  <c r="P1414" i="22"/>
  <c r="O1414" i="22"/>
  <c r="K1414" i="22"/>
  <c r="J1414" i="22"/>
  <c r="P1413" i="22"/>
  <c r="O1413" i="22"/>
  <c r="K1413" i="22"/>
  <c r="J1413" i="22"/>
  <c r="P1412" i="22"/>
  <c r="O1412" i="22"/>
  <c r="K1412" i="22"/>
  <c r="J1412" i="22"/>
  <c r="P1411" i="22"/>
  <c r="O1411" i="22"/>
  <c r="K1411" i="22"/>
  <c r="J1411" i="22"/>
  <c r="P1410" i="22"/>
  <c r="O1410" i="22"/>
  <c r="K1410" i="22"/>
  <c r="J1410" i="22"/>
  <c r="P1409" i="22"/>
  <c r="O1409" i="22"/>
  <c r="K1409" i="22"/>
  <c r="J1409" i="22"/>
  <c r="P1408" i="22"/>
  <c r="O1408" i="22"/>
  <c r="K1408" i="22"/>
  <c r="J1408" i="22"/>
  <c r="P1407" i="22"/>
  <c r="O1407" i="22"/>
  <c r="K1407" i="22"/>
  <c r="J1407" i="22"/>
  <c r="P1406" i="22"/>
  <c r="O1406" i="22"/>
  <c r="K1406" i="22"/>
  <c r="J1406" i="22"/>
  <c r="P1405" i="22"/>
  <c r="O1405" i="22"/>
  <c r="K1405" i="22"/>
  <c r="J1405" i="22"/>
  <c r="P1404" i="22"/>
  <c r="O1404" i="22"/>
  <c r="K1404" i="22"/>
  <c r="J1404" i="22"/>
  <c r="P1403" i="22"/>
  <c r="O1403" i="22"/>
  <c r="K1403" i="22"/>
  <c r="J1403" i="22"/>
  <c r="P1402" i="22"/>
  <c r="O1402" i="22"/>
  <c r="K1402" i="22"/>
  <c r="J1402" i="22"/>
  <c r="P1401" i="22"/>
  <c r="O1401" i="22"/>
  <c r="K1401" i="22"/>
  <c r="J1401" i="22"/>
  <c r="P1400" i="22"/>
  <c r="O1400" i="22"/>
  <c r="K1400" i="22"/>
  <c r="J1400" i="22"/>
  <c r="P1399" i="22"/>
  <c r="O1399" i="22"/>
  <c r="K1399" i="22"/>
  <c r="J1399" i="22"/>
  <c r="P1398" i="22"/>
  <c r="O1398" i="22"/>
  <c r="K1398" i="22"/>
  <c r="J1398" i="22"/>
  <c r="P1397" i="22"/>
  <c r="O1397" i="22"/>
  <c r="K1397" i="22"/>
  <c r="J1397" i="22"/>
  <c r="P1396" i="22"/>
  <c r="O1396" i="22"/>
  <c r="K1396" i="22"/>
  <c r="J1396" i="22"/>
  <c r="P1395" i="22"/>
  <c r="O1395" i="22"/>
  <c r="K1395" i="22"/>
  <c r="J1395" i="22"/>
  <c r="P1394" i="22"/>
  <c r="O1394" i="22"/>
  <c r="K1394" i="22"/>
  <c r="J1394" i="22"/>
  <c r="P1393" i="22"/>
  <c r="O1393" i="22"/>
  <c r="K1393" i="22"/>
  <c r="J1393" i="22"/>
  <c r="P1392" i="22"/>
  <c r="O1392" i="22"/>
  <c r="K1392" i="22"/>
  <c r="J1392" i="22"/>
  <c r="P1391" i="22"/>
  <c r="O1391" i="22"/>
  <c r="K1391" i="22"/>
  <c r="J1391" i="22"/>
  <c r="P1390" i="22"/>
  <c r="O1390" i="22"/>
  <c r="K1390" i="22"/>
  <c r="J1390" i="22"/>
  <c r="P1389" i="22"/>
  <c r="O1389" i="22"/>
  <c r="K1389" i="22"/>
  <c r="J1389" i="22"/>
  <c r="P1388" i="22"/>
  <c r="O1388" i="22"/>
  <c r="K1388" i="22"/>
  <c r="J1388" i="22"/>
  <c r="P1387" i="22"/>
  <c r="O1387" i="22"/>
  <c r="K1387" i="22"/>
  <c r="J1387" i="22"/>
  <c r="P1386" i="22"/>
  <c r="O1386" i="22"/>
  <c r="K1386" i="22"/>
  <c r="J1386" i="22"/>
  <c r="P1385" i="22"/>
  <c r="O1385" i="22"/>
  <c r="K1385" i="22"/>
  <c r="J1385" i="22"/>
  <c r="P1384" i="22"/>
  <c r="O1384" i="22"/>
  <c r="K1384" i="22"/>
  <c r="J1384" i="22"/>
  <c r="P1383" i="22"/>
  <c r="O1383" i="22"/>
  <c r="K1383" i="22"/>
  <c r="J1383" i="22"/>
  <c r="P1382" i="22"/>
  <c r="O1382" i="22"/>
  <c r="K1382" i="22"/>
  <c r="J1382" i="22"/>
  <c r="P1381" i="22"/>
  <c r="O1381" i="22"/>
  <c r="K1381" i="22"/>
  <c r="J1381" i="22"/>
  <c r="P1380" i="22"/>
  <c r="O1380" i="22"/>
  <c r="K1380" i="22"/>
  <c r="J1380" i="22"/>
  <c r="P1379" i="22"/>
  <c r="O1379" i="22"/>
  <c r="K1379" i="22"/>
  <c r="J1379" i="22"/>
  <c r="P1378" i="22"/>
  <c r="O1378" i="22"/>
  <c r="K1378" i="22"/>
  <c r="J1378" i="22"/>
  <c r="P1377" i="22"/>
  <c r="O1377" i="22"/>
  <c r="K1377" i="22"/>
  <c r="J1377" i="22"/>
  <c r="P1376" i="22"/>
  <c r="O1376" i="22"/>
  <c r="K1376" i="22"/>
  <c r="J1376" i="22"/>
  <c r="P1375" i="22"/>
  <c r="O1375" i="22"/>
  <c r="K1375" i="22"/>
  <c r="J1375" i="22"/>
  <c r="P1374" i="22"/>
  <c r="O1374" i="22"/>
  <c r="K1374" i="22"/>
  <c r="J1374" i="22"/>
  <c r="P1373" i="22"/>
  <c r="O1373" i="22"/>
  <c r="K1373" i="22"/>
  <c r="J1373" i="22"/>
  <c r="P1372" i="22"/>
  <c r="O1372" i="22"/>
  <c r="K1372" i="22"/>
  <c r="J1372" i="22"/>
  <c r="P1371" i="22"/>
  <c r="O1371" i="22"/>
  <c r="K1371" i="22"/>
  <c r="J1371" i="22"/>
  <c r="P1370" i="22"/>
  <c r="O1370" i="22"/>
  <c r="K1370" i="22"/>
  <c r="J1370" i="22"/>
  <c r="P1369" i="22"/>
  <c r="O1369" i="22"/>
  <c r="K1369" i="22"/>
  <c r="J1369" i="22"/>
  <c r="P1368" i="22"/>
  <c r="O1368" i="22"/>
  <c r="K1368" i="22"/>
  <c r="J1368" i="22"/>
  <c r="P1367" i="22"/>
  <c r="O1367" i="22"/>
  <c r="K1367" i="22"/>
  <c r="J1367" i="22"/>
  <c r="P1366" i="22"/>
  <c r="O1366" i="22"/>
  <c r="K1366" i="22"/>
  <c r="J1366" i="22"/>
  <c r="P1365" i="22"/>
  <c r="O1365" i="22"/>
  <c r="K1365" i="22"/>
  <c r="J1365" i="22"/>
  <c r="P1364" i="22"/>
  <c r="O1364" i="22"/>
  <c r="K1364" i="22"/>
  <c r="J1364" i="22"/>
  <c r="P1363" i="22"/>
  <c r="O1363" i="22"/>
  <c r="K1363" i="22"/>
  <c r="J1363" i="22"/>
  <c r="P1362" i="22"/>
  <c r="O1362" i="22"/>
  <c r="K1362" i="22"/>
  <c r="J1362" i="22"/>
  <c r="P1361" i="22"/>
  <c r="O1361" i="22"/>
  <c r="K1361" i="22"/>
  <c r="J1361" i="22"/>
  <c r="P1360" i="22"/>
  <c r="O1360" i="22"/>
  <c r="K1360" i="22"/>
  <c r="J1360" i="22"/>
  <c r="P1359" i="22"/>
  <c r="O1359" i="22"/>
  <c r="K1359" i="22"/>
  <c r="J1359" i="22"/>
  <c r="P1358" i="22"/>
  <c r="O1358" i="22"/>
  <c r="K1358" i="22"/>
  <c r="J1358" i="22"/>
  <c r="P1357" i="22"/>
  <c r="O1357" i="22"/>
  <c r="K1357" i="22"/>
  <c r="J1357" i="22"/>
  <c r="P1356" i="22"/>
  <c r="O1356" i="22"/>
  <c r="K1356" i="22"/>
  <c r="J1356" i="22"/>
  <c r="P1355" i="22"/>
  <c r="O1355" i="22"/>
  <c r="K1355" i="22"/>
  <c r="J1355" i="22"/>
  <c r="P1354" i="22"/>
  <c r="O1354" i="22"/>
  <c r="K1354" i="22"/>
  <c r="J1354" i="22"/>
  <c r="P1353" i="22"/>
  <c r="O1353" i="22"/>
  <c r="K1353" i="22"/>
  <c r="J1353" i="22"/>
  <c r="P1352" i="22"/>
  <c r="O1352" i="22"/>
  <c r="K1352" i="22"/>
  <c r="J1352" i="22"/>
  <c r="P1351" i="22"/>
  <c r="O1351" i="22"/>
  <c r="K1351" i="22"/>
  <c r="J1351" i="22"/>
  <c r="P1350" i="22"/>
  <c r="O1350" i="22"/>
  <c r="K1350" i="22"/>
  <c r="J1350" i="22"/>
  <c r="P1349" i="22"/>
  <c r="O1349" i="22"/>
  <c r="K1349" i="22"/>
  <c r="J1349" i="22"/>
  <c r="P1348" i="22"/>
  <c r="O1348" i="22"/>
  <c r="K1348" i="22"/>
  <c r="J1348" i="22"/>
  <c r="P1347" i="22"/>
  <c r="O1347" i="22"/>
  <c r="K1347" i="22"/>
  <c r="J1347" i="22"/>
  <c r="P1346" i="22"/>
  <c r="O1346" i="22"/>
  <c r="K1346" i="22"/>
  <c r="J1346" i="22"/>
  <c r="P1345" i="22"/>
  <c r="O1345" i="22"/>
  <c r="K1345" i="22"/>
  <c r="J1345" i="22"/>
  <c r="P1344" i="22"/>
  <c r="O1344" i="22"/>
  <c r="K1344" i="22"/>
  <c r="J1344" i="22"/>
  <c r="P1343" i="22"/>
  <c r="O1343" i="22"/>
  <c r="K1343" i="22"/>
  <c r="J1343" i="22"/>
  <c r="P1342" i="22"/>
  <c r="O1342" i="22"/>
  <c r="K1342" i="22"/>
  <c r="J1342" i="22"/>
  <c r="P1341" i="22"/>
  <c r="O1341" i="22"/>
  <c r="K1341" i="22"/>
  <c r="J1341" i="22"/>
  <c r="P1340" i="22"/>
  <c r="O1340" i="22"/>
  <c r="K1340" i="22"/>
  <c r="J1340" i="22"/>
  <c r="P1339" i="22"/>
  <c r="O1339" i="22"/>
  <c r="K1339" i="22"/>
  <c r="J1339" i="22"/>
  <c r="P1338" i="22"/>
  <c r="O1338" i="22"/>
  <c r="K1338" i="22"/>
  <c r="J1338" i="22"/>
  <c r="P1337" i="22"/>
  <c r="O1337" i="22"/>
  <c r="K1337" i="22"/>
  <c r="J1337" i="22"/>
  <c r="P1336" i="22"/>
  <c r="O1336" i="22"/>
  <c r="K1336" i="22"/>
  <c r="J1336" i="22"/>
  <c r="P1335" i="22"/>
  <c r="O1335" i="22"/>
  <c r="K1335" i="22"/>
  <c r="J1335" i="22"/>
  <c r="P1334" i="22"/>
  <c r="O1334" i="22"/>
  <c r="K1334" i="22"/>
  <c r="J1334" i="22"/>
  <c r="P1333" i="22"/>
  <c r="O1333" i="22"/>
  <c r="K1333" i="22"/>
  <c r="J1333" i="22"/>
  <c r="P1332" i="22"/>
  <c r="O1332" i="22"/>
  <c r="K1332" i="22"/>
  <c r="J1332" i="22"/>
  <c r="P1331" i="22"/>
  <c r="O1331" i="22"/>
  <c r="K1331" i="22"/>
  <c r="J1331" i="22"/>
  <c r="P1330" i="22"/>
  <c r="O1330" i="22"/>
  <c r="K1330" i="22"/>
  <c r="J1330" i="22"/>
  <c r="P1329" i="22"/>
  <c r="O1329" i="22"/>
  <c r="K1329" i="22"/>
  <c r="J1329" i="22"/>
  <c r="P1328" i="22"/>
  <c r="O1328" i="22"/>
  <c r="K1328" i="22"/>
  <c r="J1328" i="22"/>
  <c r="P1327" i="22"/>
  <c r="O1327" i="22"/>
  <c r="K1327" i="22"/>
  <c r="J1327" i="22"/>
  <c r="P1326" i="22"/>
  <c r="O1326" i="22"/>
  <c r="K1326" i="22"/>
  <c r="J1326" i="22"/>
  <c r="P1325" i="22"/>
  <c r="O1325" i="22"/>
  <c r="K1325" i="22"/>
  <c r="J1325" i="22"/>
  <c r="P1324" i="22"/>
  <c r="O1324" i="22"/>
  <c r="K1324" i="22"/>
  <c r="J1324" i="22"/>
  <c r="P1323" i="22"/>
  <c r="O1323" i="22"/>
  <c r="K1323" i="22"/>
  <c r="J1323" i="22"/>
  <c r="P1322" i="22"/>
  <c r="O1322" i="22"/>
  <c r="K1322" i="22"/>
  <c r="J1322" i="22"/>
  <c r="P1321" i="22"/>
  <c r="O1321" i="22"/>
  <c r="K1321" i="22"/>
  <c r="J1321" i="22"/>
  <c r="P1320" i="22"/>
  <c r="O1320" i="22"/>
  <c r="K1320" i="22"/>
  <c r="J1320" i="22"/>
  <c r="P1319" i="22"/>
  <c r="O1319" i="22"/>
  <c r="K1319" i="22"/>
  <c r="J1319" i="22"/>
  <c r="P1318" i="22"/>
  <c r="O1318" i="22"/>
  <c r="K1318" i="22"/>
  <c r="J1318" i="22"/>
  <c r="P1317" i="22"/>
  <c r="O1317" i="22"/>
  <c r="K1317" i="22"/>
  <c r="J1317" i="22"/>
  <c r="P1316" i="22"/>
  <c r="O1316" i="22"/>
  <c r="K1316" i="22"/>
  <c r="J1316" i="22"/>
  <c r="P1315" i="22"/>
  <c r="O1315" i="22"/>
  <c r="K1315" i="22"/>
  <c r="J1315" i="22"/>
  <c r="P1314" i="22"/>
  <c r="O1314" i="22"/>
  <c r="K1314" i="22"/>
  <c r="J1314" i="22"/>
  <c r="P1313" i="22"/>
  <c r="O1313" i="22"/>
  <c r="K1313" i="22"/>
  <c r="J1313" i="22"/>
  <c r="P1312" i="22"/>
  <c r="O1312" i="22"/>
  <c r="K1312" i="22"/>
  <c r="J1312" i="22"/>
  <c r="P1311" i="22"/>
  <c r="O1311" i="22"/>
  <c r="K1311" i="22"/>
  <c r="J1311" i="22"/>
  <c r="P1310" i="22"/>
  <c r="O1310" i="22"/>
  <c r="K1310" i="22"/>
  <c r="J1310" i="22"/>
  <c r="P1309" i="22"/>
  <c r="O1309" i="22"/>
  <c r="K1309" i="22"/>
  <c r="J1309" i="22"/>
  <c r="P1308" i="22"/>
  <c r="O1308" i="22"/>
  <c r="K1308" i="22"/>
  <c r="J1308" i="22"/>
  <c r="P1307" i="22"/>
  <c r="O1307" i="22"/>
  <c r="K1307" i="22"/>
  <c r="J1307" i="22"/>
  <c r="P1306" i="22"/>
  <c r="O1306" i="22"/>
  <c r="K1306" i="22"/>
  <c r="J1306" i="22"/>
  <c r="P1305" i="22"/>
  <c r="O1305" i="22"/>
  <c r="K1305" i="22"/>
  <c r="J1305" i="22"/>
  <c r="P1304" i="22"/>
  <c r="O1304" i="22"/>
  <c r="K1304" i="22"/>
  <c r="J1304" i="22"/>
  <c r="P1303" i="22"/>
  <c r="O1303" i="22"/>
  <c r="K1303" i="22"/>
  <c r="J1303" i="22"/>
  <c r="P1302" i="22"/>
  <c r="O1302" i="22"/>
  <c r="K1302" i="22"/>
  <c r="J1302" i="22"/>
  <c r="P1301" i="22"/>
  <c r="O1301" i="22"/>
  <c r="K1301" i="22"/>
  <c r="J1301" i="22"/>
  <c r="P1300" i="22"/>
  <c r="O1300" i="22"/>
  <c r="K1300" i="22"/>
  <c r="J1300" i="22"/>
  <c r="P1299" i="22"/>
  <c r="O1299" i="22"/>
  <c r="K1299" i="22"/>
  <c r="J1299" i="22"/>
  <c r="P1298" i="22"/>
  <c r="O1298" i="22"/>
  <c r="K1298" i="22"/>
  <c r="J1298" i="22"/>
  <c r="P1297" i="22"/>
  <c r="O1297" i="22"/>
  <c r="K1297" i="22"/>
  <c r="J1297" i="22"/>
  <c r="P1296" i="22"/>
  <c r="O1296" i="22"/>
  <c r="K1296" i="22"/>
  <c r="J1296" i="22"/>
  <c r="P1295" i="22"/>
  <c r="O1295" i="22"/>
  <c r="K1295" i="22"/>
  <c r="J1295" i="22"/>
  <c r="P1294" i="22"/>
  <c r="O1294" i="22"/>
  <c r="K1294" i="22"/>
  <c r="J1294" i="22"/>
  <c r="P1293" i="22"/>
  <c r="O1293" i="22"/>
  <c r="K1293" i="22"/>
  <c r="J1293" i="22"/>
  <c r="P1292" i="22"/>
  <c r="O1292" i="22"/>
  <c r="K1292" i="22"/>
  <c r="J1292" i="22"/>
  <c r="P1291" i="22"/>
  <c r="O1291" i="22"/>
  <c r="K1291" i="22"/>
  <c r="J1291" i="22"/>
  <c r="P1290" i="22"/>
  <c r="O1290" i="22"/>
  <c r="K1290" i="22"/>
  <c r="J1290" i="22"/>
  <c r="P1289" i="22"/>
  <c r="O1289" i="22"/>
  <c r="K1289" i="22"/>
  <c r="J1289" i="22"/>
  <c r="P1288" i="22"/>
  <c r="O1288" i="22"/>
  <c r="K1288" i="22"/>
  <c r="J1288" i="22"/>
  <c r="P1287" i="22"/>
  <c r="O1287" i="22"/>
  <c r="K1287" i="22"/>
  <c r="J1287" i="22"/>
  <c r="P1286" i="22"/>
  <c r="O1286" i="22"/>
  <c r="K1286" i="22"/>
  <c r="J1286" i="22"/>
  <c r="P1285" i="22"/>
  <c r="O1285" i="22"/>
  <c r="K1285" i="22"/>
  <c r="J1285" i="22"/>
  <c r="P1284" i="22"/>
  <c r="O1284" i="22"/>
  <c r="K1284" i="22"/>
  <c r="J1284" i="22"/>
  <c r="P1283" i="22"/>
  <c r="O1283" i="22"/>
  <c r="K1283" i="22"/>
  <c r="J1283" i="22"/>
  <c r="P1282" i="22"/>
  <c r="O1282" i="22"/>
  <c r="K1282" i="22"/>
  <c r="J1282" i="22"/>
  <c r="P1281" i="22"/>
  <c r="O1281" i="22"/>
  <c r="K1281" i="22"/>
  <c r="J1281" i="22"/>
  <c r="P1280" i="22"/>
  <c r="O1280" i="22"/>
  <c r="K1280" i="22"/>
  <c r="J1280" i="22"/>
  <c r="P1279" i="22"/>
  <c r="O1279" i="22"/>
  <c r="K1279" i="22"/>
  <c r="J1279" i="22"/>
  <c r="P1278" i="22"/>
  <c r="O1278" i="22"/>
  <c r="K1278" i="22"/>
  <c r="J1278" i="22"/>
  <c r="P1277" i="22"/>
  <c r="O1277" i="22"/>
  <c r="K1277" i="22"/>
  <c r="J1277" i="22"/>
  <c r="P1276" i="22"/>
  <c r="O1276" i="22"/>
  <c r="K1276" i="22"/>
  <c r="J1276" i="22"/>
  <c r="P1275" i="22"/>
  <c r="O1275" i="22"/>
  <c r="K1275" i="22"/>
  <c r="J1275" i="22"/>
  <c r="P1274" i="22"/>
  <c r="O1274" i="22"/>
  <c r="K1274" i="22"/>
  <c r="J1274" i="22"/>
  <c r="P1273" i="22"/>
  <c r="O1273" i="22"/>
  <c r="K1273" i="22"/>
  <c r="J1273" i="22"/>
  <c r="P1272" i="22"/>
  <c r="O1272" i="22"/>
  <c r="K1272" i="22"/>
  <c r="J1272" i="22"/>
  <c r="P1271" i="22"/>
  <c r="O1271" i="22"/>
  <c r="K1271" i="22"/>
  <c r="J1271" i="22"/>
  <c r="P1270" i="22"/>
  <c r="O1270" i="22"/>
  <c r="K1270" i="22"/>
  <c r="J1270" i="22"/>
  <c r="P1269" i="22"/>
  <c r="O1269" i="22"/>
  <c r="K1269" i="22"/>
  <c r="J1269" i="22"/>
  <c r="P1268" i="22"/>
  <c r="O1268" i="22"/>
  <c r="K1268" i="22"/>
  <c r="J1268" i="22"/>
  <c r="P1267" i="22"/>
  <c r="O1267" i="22"/>
  <c r="K1267" i="22"/>
  <c r="J1267" i="22"/>
  <c r="P1266" i="22"/>
  <c r="O1266" i="22"/>
  <c r="K1266" i="22"/>
  <c r="J1266" i="22"/>
  <c r="P1265" i="22"/>
  <c r="O1265" i="22"/>
  <c r="K1265" i="22"/>
  <c r="J1265" i="22"/>
  <c r="P1264" i="22"/>
  <c r="O1264" i="22"/>
  <c r="K1264" i="22"/>
  <c r="J1264" i="22"/>
  <c r="P1263" i="22"/>
  <c r="O1263" i="22"/>
  <c r="K1263" i="22"/>
  <c r="J1263" i="22"/>
  <c r="P1261" i="22"/>
  <c r="O1261" i="22"/>
  <c r="K1261" i="22"/>
  <c r="J1261" i="22"/>
  <c r="P1260" i="22"/>
  <c r="O1260" i="22"/>
  <c r="K1260" i="22"/>
  <c r="J1260" i="22"/>
  <c r="P1259" i="22"/>
  <c r="O1259" i="22"/>
  <c r="K1259" i="22"/>
  <c r="J1259" i="22"/>
  <c r="P1258" i="22"/>
  <c r="O1258" i="22"/>
  <c r="K1258" i="22"/>
  <c r="J1258" i="22"/>
  <c r="P1257" i="22"/>
  <c r="O1257" i="22"/>
  <c r="K1257" i="22"/>
  <c r="J1257" i="22"/>
  <c r="P1256" i="22"/>
  <c r="O1256" i="22"/>
  <c r="K1256" i="22"/>
  <c r="J1256" i="22"/>
  <c r="P1255" i="22"/>
  <c r="O1255" i="22"/>
  <c r="K1255" i="22"/>
  <c r="J1255" i="22"/>
  <c r="P1254" i="22"/>
  <c r="O1254" i="22"/>
  <c r="K1254" i="22"/>
  <c r="J1254" i="22"/>
  <c r="P1253" i="22"/>
  <c r="O1253" i="22"/>
  <c r="K1253" i="22"/>
  <c r="J1253" i="22"/>
  <c r="P1252" i="22"/>
  <c r="O1252" i="22"/>
  <c r="K1252" i="22"/>
  <c r="J1252" i="22"/>
  <c r="P1251" i="22"/>
  <c r="O1251" i="22"/>
  <c r="K1251" i="22"/>
  <c r="J1251" i="22"/>
  <c r="P1250" i="22"/>
  <c r="O1250" i="22"/>
  <c r="K1250" i="22"/>
  <c r="J1250" i="22"/>
  <c r="P1249" i="22"/>
  <c r="O1249" i="22"/>
  <c r="K1249" i="22"/>
  <c r="J1249" i="22"/>
  <c r="P1248" i="22"/>
  <c r="O1248" i="22"/>
  <c r="K1248" i="22"/>
  <c r="J1248" i="22"/>
  <c r="P1247" i="22"/>
  <c r="O1247" i="22"/>
  <c r="K1247" i="22"/>
  <c r="J1247" i="22"/>
  <c r="P1246" i="22"/>
  <c r="O1246" i="22"/>
  <c r="K1246" i="22"/>
  <c r="J1246" i="22"/>
  <c r="P1245" i="22"/>
  <c r="O1245" i="22"/>
  <c r="K1245" i="22"/>
  <c r="J1245" i="22"/>
  <c r="P1244" i="22"/>
  <c r="O1244" i="22"/>
  <c r="K1244" i="22"/>
  <c r="J1244" i="22"/>
  <c r="P1243" i="22"/>
  <c r="O1243" i="22"/>
  <c r="K1243" i="22"/>
  <c r="J1243" i="22"/>
  <c r="P1242" i="22"/>
  <c r="O1242" i="22"/>
  <c r="K1242" i="22"/>
  <c r="J1242" i="22"/>
  <c r="P1241" i="22"/>
  <c r="O1241" i="22"/>
  <c r="K1241" i="22"/>
  <c r="J1241" i="22"/>
  <c r="P1240" i="22"/>
  <c r="O1240" i="22"/>
  <c r="K1240" i="22"/>
  <c r="J1240" i="22"/>
  <c r="P1239" i="22"/>
  <c r="O1239" i="22"/>
  <c r="K1239" i="22"/>
  <c r="J1239" i="22"/>
  <c r="P1238" i="22"/>
  <c r="O1238" i="22"/>
  <c r="K1238" i="22"/>
  <c r="J1238" i="22"/>
  <c r="P1237" i="22"/>
  <c r="O1237" i="22"/>
  <c r="K1237" i="22"/>
  <c r="J1237" i="22"/>
  <c r="P1236" i="22"/>
  <c r="O1236" i="22"/>
  <c r="K1236" i="22"/>
  <c r="J1236" i="22"/>
  <c r="P1235" i="22"/>
  <c r="O1235" i="22"/>
  <c r="K1235" i="22"/>
  <c r="J1235" i="22"/>
  <c r="P1234" i="22"/>
  <c r="O1234" i="22"/>
  <c r="K1234" i="22"/>
  <c r="J1234" i="22"/>
  <c r="P1233" i="22"/>
  <c r="O1233" i="22"/>
  <c r="K1233" i="22"/>
  <c r="J1233" i="22"/>
  <c r="P1232" i="22"/>
  <c r="O1232" i="22"/>
  <c r="K1232" i="22"/>
  <c r="J1232" i="22"/>
  <c r="P1231" i="22"/>
  <c r="O1231" i="22"/>
  <c r="K1231" i="22"/>
  <c r="J1231" i="22"/>
  <c r="P1230" i="22"/>
  <c r="O1230" i="22"/>
  <c r="K1230" i="22"/>
  <c r="J1230" i="22"/>
  <c r="P1229" i="22"/>
  <c r="O1229" i="22"/>
  <c r="K1229" i="22"/>
  <c r="J1229" i="22"/>
  <c r="P1228" i="22"/>
  <c r="O1228" i="22"/>
  <c r="K1228" i="22"/>
  <c r="J1228" i="22"/>
  <c r="P1227" i="22"/>
  <c r="O1227" i="22"/>
  <c r="K1227" i="22"/>
  <c r="J1227" i="22"/>
  <c r="P1226" i="22"/>
  <c r="O1226" i="22"/>
  <c r="K1226" i="22"/>
  <c r="J1226" i="22"/>
  <c r="P1225" i="22"/>
  <c r="O1225" i="22"/>
  <c r="K1225" i="22"/>
  <c r="J1225" i="22"/>
  <c r="P1224" i="22"/>
  <c r="O1224" i="22"/>
  <c r="K1224" i="22"/>
  <c r="J1224" i="22"/>
  <c r="P1223" i="22"/>
  <c r="O1223" i="22"/>
  <c r="K1223" i="22"/>
  <c r="J1223" i="22"/>
  <c r="P1222" i="22"/>
  <c r="O1222" i="22"/>
  <c r="K1222" i="22"/>
  <c r="J1222" i="22"/>
  <c r="P1221" i="22"/>
  <c r="O1221" i="22"/>
  <c r="K1221" i="22"/>
  <c r="J1221" i="22"/>
  <c r="P1220" i="22"/>
  <c r="O1220" i="22"/>
  <c r="K1220" i="22"/>
  <c r="J1220" i="22"/>
  <c r="P1219" i="22"/>
  <c r="O1219" i="22"/>
  <c r="K1219" i="22"/>
  <c r="J1219" i="22"/>
  <c r="P1218" i="22"/>
  <c r="O1218" i="22"/>
  <c r="K1218" i="22"/>
  <c r="J1218" i="22"/>
  <c r="P1217" i="22"/>
  <c r="O1217" i="22"/>
  <c r="K1217" i="22"/>
  <c r="J1217" i="22"/>
  <c r="P1216" i="22"/>
  <c r="O1216" i="22"/>
  <c r="K1216" i="22"/>
  <c r="J1216" i="22"/>
  <c r="P1215" i="22"/>
  <c r="O1215" i="22"/>
  <c r="K1215" i="22"/>
  <c r="J1215" i="22"/>
  <c r="P1214" i="22"/>
  <c r="O1214" i="22"/>
  <c r="K1214" i="22"/>
  <c r="J1214" i="22"/>
  <c r="P1213" i="22"/>
  <c r="O1213" i="22"/>
  <c r="K1213" i="22"/>
  <c r="J1213" i="22"/>
  <c r="P1212" i="22"/>
  <c r="O1212" i="22"/>
  <c r="K1212" i="22"/>
  <c r="J1212" i="22"/>
  <c r="P1211" i="22"/>
  <c r="O1211" i="22"/>
  <c r="K1211" i="22"/>
  <c r="J1211" i="22"/>
  <c r="P1210" i="22"/>
  <c r="O1210" i="22"/>
  <c r="K1210" i="22"/>
  <c r="J1210" i="22"/>
  <c r="P1209" i="22"/>
  <c r="O1209" i="22"/>
  <c r="K1209" i="22"/>
  <c r="J1209" i="22"/>
  <c r="P1208" i="22"/>
  <c r="O1208" i="22"/>
  <c r="K1208" i="22"/>
  <c r="J1208" i="22"/>
  <c r="P1207" i="22"/>
  <c r="O1207" i="22"/>
  <c r="K1207" i="22"/>
  <c r="J1207" i="22"/>
  <c r="P1206" i="22"/>
  <c r="O1206" i="22"/>
  <c r="K1206" i="22"/>
  <c r="J1206" i="22"/>
  <c r="P1205" i="22"/>
  <c r="O1205" i="22"/>
  <c r="K1205" i="22"/>
  <c r="J1205" i="22"/>
  <c r="P1204" i="22"/>
  <c r="O1204" i="22"/>
  <c r="K1204" i="22"/>
  <c r="J1204" i="22"/>
  <c r="P1203" i="22"/>
  <c r="O1203" i="22"/>
  <c r="K1203" i="22"/>
  <c r="J1203" i="22"/>
  <c r="P1202" i="22"/>
  <c r="O1202" i="22"/>
  <c r="K1202" i="22"/>
  <c r="J1202" i="22"/>
  <c r="P1201" i="22"/>
  <c r="O1201" i="22"/>
  <c r="K1201" i="22"/>
  <c r="J1201" i="22"/>
  <c r="P1200" i="22"/>
  <c r="O1200" i="22"/>
  <c r="K1200" i="22"/>
  <c r="J1200" i="22"/>
  <c r="P1199" i="22"/>
  <c r="O1199" i="22"/>
  <c r="K1199" i="22"/>
  <c r="J1199" i="22"/>
  <c r="P1198" i="22"/>
  <c r="O1198" i="22"/>
  <c r="K1198" i="22"/>
  <c r="J1198" i="22"/>
  <c r="P1197" i="22"/>
  <c r="O1197" i="22"/>
  <c r="K1197" i="22"/>
  <c r="J1197" i="22"/>
  <c r="P1196" i="22"/>
  <c r="O1196" i="22"/>
  <c r="K1196" i="22"/>
  <c r="J1196" i="22"/>
  <c r="P1195" i="22"/>
  <c r="O1195" i="22"/>
  <c r="K1195" i="22"/>
  <c r="J1195" i="22"/>
  <c r="P1194" i="22"/>
  <c r="O1194" i="22"/>
  <c r="K1194" i="22"/>
  <c r="J1194" i="22"/>
  <c r="P1193" i="22"/>
  <c r="O1193" i="22"/>
  <c r="K1193" i="22"/>
  <c r="J1193" i="22"/>
  <c r="P1192" i="22"/>
  <c r="O1192" i="22"/>
  <c r="K1192" i="22"/>
  <c r="J1192" i="22"/>
  <c r="P1191" i="22"/>
  <c r="O1191" i="22"/>
  <c r="K1191" i="22"/>
  <c r="J1191" i="22"/>
  <c r="P1190" i="22"/>
  <c r="O1190" i="22"/>
  <c r="K1190" i="22"/>
  <c r="J1190" i="22"/>
  <c r="P1189" i="22"/>
  <c r="O1189" i="22"/>
  <c r="K1189" i="22"/>
  <c r="J1189" i="22"/>
  <c r="P1188" i="22"/>
  <c r="O1188" i="22"/>
  <c r="K1188" i="22"/>
  <c r="J1188" i="22"/>
  <c r="P1187" i="22"/>
  <c r="O1187" i="22"/>
  <c r="K1187" i="22"/>
  <c r="J1187" i="22"/>
  <c r="P1186" i="22"/>
  <c r="O1186" i="22"/>
  <c r="K1186" i="22"/>
  <c r="J1186" i="22"/>
  <c r="P1185" i="22"/>
  <c r="O1185" i="22"/>
  <c r="K1185" i="22"/>
  <c r="J1185" i="22"/>
  <c r="P1184" i="22"/>
  <c r="O1184" i="22"/>
  <c r="K1184" i="22"/>
  <c r="J1184" i="22"/>
  <c r="P1183" i="22"/>
  <c r="O1183" i="22"/>
  <c r="K1183" i="22"/>
  <c r="J1183" i="22"/>
  <c r="P1182" i="22"/>
  <c r="O1182" i="22"/>
  <c r="K1182" i="22"/>
  <c r="J1182" i="22"/>
  <c r="P1181" i="22"/>
  <c r="O1181" i="22"/>
  <c r="K1181" i="22"/>
  <c r="J1181" i="22"/>
  <c r="P1180" i="22"/>
  <c r="O1180" i="22"/>
  <c r="K1180" i="22"/>
  <c r="J1180" i="22"/>
  <c r="P1179" i="22"/>
  <c r="O1179" i="22"/>
  <c r="K1179" i="22"/>
  <c r="J1179" i="22"/>
  <c r="P1178" i="22"/>
  <c r="O1178" i="22"/>
  <c r="K1178" i="22"/>
  <c r="J1178" i="22"/>
  <c r="P1177" i="22"/>
  <c r="O1177" i="22"/>
  <c r="K1177" i="22"/>
  <c r="J1177" i="22"/>
  <c r="P1176" i="22"/>
  <c r="O1176" i="22"/>
  <c r="K1176" i="22"/>
  <c r="J1176" i="22"/>
  <c r="P1175" i="22"/>
  <c r="O1175" i="22"/>
  <c r="K1175" i="22"/>
  <c r="J1175" i="22"/>
  <c r="P1174" i="22"/>
  <c r="O1174" i="22"/>
  <c r="K1174" i="22"/>
  <c r="J1174" i="22"/>
  <c r="P1173" i="22"/>
  <c r="O1173" i="22"/>
  <c r="K1173" i="22"/>
  <c r="J1173" i="22"/>
  <c r="P1172" i="22"/>
  <c r="O1172" i="22"/>
  <c r="K1172" i="22"/>
  <c r="J1172" i="22"/>
  <c r="P1171" i="22"/>
  <c r="O1171" i="22"/>
  <c r="K1171" i="22"/>
  <c r="J1171" i="22"/>
  <c r="P1170" i="22"/>
  <c r="O1170" i="22"/>
  <c r="K1170" i="22"/>
  <c r="J1170" i="22"/>
  <c r="P1169" i="22"/>
  <c r="O1169" i="22"/>
  <c r="K1169" i="22"/>
  <c r="J1169" i="22"/>
  <c r="P1168" i="22"/>
  <c r="O1168" i="22"/>
  <c r="K1168" i="22"/>
  <c r="J1168" i="22"/>
  <c r="P1167" i="22"/>
  <c r="O1167" i="22"/>
  <c r="K1167" i="22"/>
  <c r="J1167" i="22"/>
  <c r="P1166" i="22"/>
  <c r="O1166" i="22"/>
  <c r="K1166" i="22"/>
  <c r="J1166" i="22"/>
  <c r="P1165" i="22"/>
  <c r="O1165" i="22"/>
  <c r="K1165" i="22"/>
  <c r="J1165" i="22"/>
  <c r="P1164" i="22"/>
  <c r="O1164" i="22"/>
  <c r="K1164" i="22"/>
  <c r="J1164" i="22"/>
  <c r="P1163" i="22"/>
  <c r="O1163" i="22"/>
  <c r="K1163" i="22"/>
  <c r="J1163" i="22"/>
  <c r="P1162" i="22"/>
  <c r="O1162" i="22"/>
  <c r="K1162" i="22"/>
  <c r="J1162" i="22"/>
  <c r="P1161" i="22"/>
  <c r="O1161" i="22"/>
  <c r="K1161" i="22"/>
  <c r="J1161" i="22"/>
  <c r="P1160" i="22"/>
  <c r="O1160" i="22"/>
  <c r="K1160" i="22"/>
  <c r="J1160" i="22"/>
  <c r="P1159" i="22"/>
  <c r="O1159" i="22"/>
  <c r="K1159" i="22"/>
  <c r="J1159" i="22"/>
  <c r="P1158" i="22"/>
  <c r="O1158" i="22"/>
  <c r="K1158" i="22"/>
  <c r="J1158" i="22"/>
  <c r="P1157" i="22"/>
  <c r="O1157" i="22"/>
  <c r="K1157" i="22"/>
  <c r="J1157" i="22"/>
  <c r="P1156" i="22"/>
  <c r="O1156" i="22"/>
  <c r="K1156" i="22"/>
  <c r="J1156" i="22"/>
  <c r="P1155" i="22"/>
  <c r="O1155" i="22"/>
  <c r="K1155" i="22"/>
  <c r="J1155" i="22"/>
  <c r="P1154" i="22"/>
  <c r="O1154" i="22"/>
  <c r="K1154" i="22"/>
  <c r="J1154" i="22"/>
  <c r="P1153" i="22"/>
  <c r="O1153" i="22"/>
  <c r="K1153" i="22"/>
  <c r="J1153" i="22"/>
  <c r="P1152" i="22"/>
  <c r="O1152" i="22"/>
  <c r="K1152" i="22"/>
  <c r="J1152" i="22"/>
  <c r="P1151" i="22"/>
  <c r="O1151" i="22"/>
  <c r="K1151" i="22"/>
  <c r="J1151" i="22"/>
  <c r="P1150" i="22"/>
  <c r="O1150" i="22"/>
  <c r="K1150" i="22"/>
  <c r="J1150" i="22"/>
  <c r="P1149" i="22"/>
  <c r="O1149" i="22"/>
  <c r="K1149" i="22"/>
  <c r="J1149" i="22"/>
  <c r="P1148" i="22"/>
  <c r="O1148" i="22"/>
  <c r="K1148" i="22"/>
  <c r="J1148" i="22"/>
  <c r="P1147" i="22"/>
  <c r="O1147" i="22"/>
  <c r="K1147" i="22"/>
  <c r="J1147" i="22"/>
  <c r="P1146" i="22"/>
  <c r="O1146" i="22"/>
  <c r="K1146" i="22"/>
  <c r="J1146" i="22"/>
  <c r="P1145" i="22"/>
  <c r="O1145" i="22"/>
  <c r="K1145" i="22"/>
  <c r="J1145" i="22"/>
  <c r="P1144" i="22"/>
  <c r="O1144" i="22"/>
  <c r="K1144" i="22"/>
  <c r="J1144" i="22"/>
  <c r="P1143" i="22"/>
  <c r="O1143" i="22"/>
  <c r="K1143" i="22"/>
  <c r="J1143" i="22"/>
  <c r="P1142" i="22"/>
  <c r="O1142" i="22"/>
  <c r="K1142" i="22"/>
  <c r="J1142" i="22"/>
  <c r="P1141" i="22"/>
  <c r="O1141" i="22"/>
  <c r="K1141" i="22"/>
  <c r="J1141" i="22"/>
  <c r="P1140" i="22"/>
  <c r="O1140" i="22"/>
  <c r="K1140" i="22"/>
  <c r="J1140" i="22"/>
  <c r="P1139" i="22"/>
  <c r="O1139" i="22"/>
  <c r="K1139" i="22"/>
  <c r="J1139" i="22"/>
  <c r="P1138" i="22"/>
  <c r="O1138" i="22"/>
  <c r="K1138" i="22"/>
  <c r="J1138" i="22"/>
  <c r="P1137" i="22"/>
  <c r="O1137" i="22"/>
  <c r="K1137" i="22"/>
  <c r="J1137" i="22"/>
  <c r="P1136" i="22"/>
  <c r="O1136" i="22"/>
  <c r="K1136" i="22"/>
  <c r="J1136" i="22"/>
  <c r="P1135" i="22"/>
  <c r="O1135" i="22"/>
  <c r="K1135" i="22"/>
  <c r="J1135" i="22"/>
  <c r="P1134" i="22"/>
  <c r="O1134" i="22"/>
  <c r="K1134" i="22"/>
  <c r="J1134" i="22"/>
  <c r="P1133" i="22"/>
  <c r="O1133" i="22"/>
  <c r="K1133" i="22"/>
  <c r="J1133" i="22"/>
  <c r="P1132" i="22"/>
  <c r="O1132" i="22"/>
  <c r="K1132" i="22"/>
  <c r="J1132" i="22"/>
  <c r="P1131" i="22"/>
  <c r="O1131" i="22"/>
  <c r="K1131" i="22"/>
  <c r="J1131" i="22"/>
  <c r="P1130" i="22"/>
  <c r="O1130" i="22"/>
  <c r="K1130" i="22"/>
  <c r="J1130" i="22"/>
  <c r="P1129" i="22"/>
  <c r="O1129" i="22"/>
  <c r="K1129" i="22"/>
  <c r="J1129" i="22"/>
  <c r="P1128" i="22"/>
  <c r="O1128" i="22"/>
  <c r="K1128" i="22"/>
  <c r="J1128" i="22"/>
  <c r="P1127" i="22"/>
  <c r="O1127" i="22"/>
  <c r="K1127" i="22"/>
  <c r="J1127" i="22"/>
  <c r="P1126" i="22"/>
  <c r="O1126" i="22"/>
  <c r="K1126" i="22"/>
  <c r="J1126" i="22"/>
  <c r="P1125" i="22"/>
  <c r="O1125" i="22"/>
  <c r="K1125" i="22"/>
  <c r="J1125" i="22"/>
  <c r="P1124" i="22"/>
  <c r="O1124" i="22"/>
  <c r="K1124" i="22"/>
  <c r="J1124" i="22"/>
  <c r="P1123" i="22"/>
  <c r="O1123" i="22"/>
  <c r="K1123" i="22"/>
  <c r="J1123" i="22"/>
  <c r="P1122" i="22"/>
  <c r="O1122" i="22"/>
  <c r="K1122" i="22"/>
  <c r="J1122" i="22"/>
  <c r="P1121" i="22"/>
  <c r="O1121" i="22"/>
  <c r="K1121" i="22"/>
  <c r="J1121" i="22"/>
  <c r="P1120" i="22"/>
  <c r="O1120" i="22"/>
  <c r="K1120" i="22"/>
  <c r="J1120" i="22"/>
  <c r="P1119" i="22"/>
  <c r="O1119" i="22"/>
  <c r="K1119" i="22"/>
  <c r="J1119" i="22"/>
  <c r="P1118" i="22"/>
  <c r="O1118" i="22"/>
  <c r="K1118" i="22"/>
  <c r="J1118" i="22"/>
  <c r="P1117" i="22"/>
  <c r="O1117" i="22"/>
  <c r="K1117" i="22"/>
  <c r="J1117" i="22"/>
  <c r="P1116" i="22"/>
  <c r="O1116" i="22"/>
  <c r="K1116" i="22"/>
  <c r="J1116" i="22"/>
  <c r="P1115" i="22"/>
  <c r="O1115" i="22"/>
  <c r="K1115" i="22"/>
  <c r="J1115" i="22"/>
  <c r="P1114" i="22"/>
  <c r="O1114" i="22"/>
  <c r="K1114" i="22"/>
  <c r="J1114" i="22"/>
  <c r="P1113" i="22"/>
  <c r="O1113" i="22"/>
  <c r="K1113" i="22"/>
  <c r="J1113" i="22"/>
  <c r="P1112" i="22"/>
  <c r="O1112" i="22"/>
  <c r="K1112" i="22"/>
  <c r="J1112" i="22"/>
  <c r="P1111" i="22"/>
  <c r="O1111" i="22"/>
  <c r="K1111" i="22"/>
  <c r="J1111" i="22"/>
  <c r="P1110" i="22"/>
  <c r="O1110" i="22"/>
  <c r="K1110" i="22"/>
  <c r="J1110" i="22"/>
  <c r="P1109" i="22"/>
  <c r="O1109" i="22"/>
  <c r="K1109" i="22"/>
  <c r="J1109" i="22"/>
  <c r="P1108" i="22"/>
  <c r="O1108" i="22"/>
  <c r="K1108" i="22"/>
  <c r="J1108" i="22"/>
  <c r="P1107" i="22"/>
  <c r="O1107" i="22"/>
  <c r="K1107" i="22"/>
  <c r="J1107" i="22"/>
  <c r="P1106" i="22"/>
  <c r="O1106" i="22"/>
  <c r="K1106" i="22"/>
  <c r="J1106" i="22"/>
  <c r="P1105" i="22"/>
  <c r="O1105" i="22"/>
  <c r="K1105" i="22"/>
  <c r="J1105" i="22"/>
  <c r="P1104" i="22"/>
  <c r="O1104" i="22"/>
  <c r="K1104" i="22"/>
  <c r="J1104" i="22"/>
  <c r="P1103" i="22"/>
  <c r="O1103" i="22"/>
  <c r="K1103" i="22"/>
  <c r="J1103" i="22"/>
  <c r="P1102" i="22"/>
  <c r="O1102" i="22"/>
  <c r="K1102" i="22"/>
  <c r="J1102" i="22"/>
  <c r="P1101" i="22"/>
  <c r="O1101" i="22"/>
  <c r="K1101" i="22"/>
  <c r="J1101" i="22"/>
  <c r="P1100" i="22"/>
  <c r="O1100" i="22"/>
  <c r="K1100" i="22"/>
  <c r="J1100" i="22"/>
  <c r="P1099" i="22"/>
  <c r="O1099" i="22"/>
  <c r="K1099" i="22"/>
  <c r="J1099" i="22"/>
  <c r="P1098" i="22"/>
  <c r="O1098" i="22"/>
  <c r="K1098" i="22"/>
  <c r="J1098" i="22"/>
  <c r="P1097" i="22"/>
  <c r="O1097" i="22"/>
  <c r="K1097" i="22"/>
  <c r="J1097" i="22"/>
  <c r="P1096" i="22"/>
  <c r="O1096" i="22"/>
  <c r="K1096" i="22"/>
  <c r="J1096" i="22"/>
  <c r="P1095" i="22"/>
  <c r="O1095" i="22"/>
  <c r="K1095" i="22"/>
  <c r="J1095" i="22"/>
  <c r="P1094" i="22"/>
  <c r="O1094" i="22"/>
  <c r="K1094" i="22"/>
  <c r="J1094" i="22"/>
  <c r="P1093" i="22"/>
  <c r="O1093" i="22"/>
  <c r="K1093" i="22"/>
  <c r="J1093" i="22"/>
  <c r="P1092" i="22"/>
  <c r="O1092" i="22"/>
  <c r="K1092" i="22"/>
  <c r="J1092" i="22"/>
  <c r="P1091" i="22"/>
  <c r="O1091" i="22"/>
  <c r="K1091" i="22"/>
  <c r="J1091" i="22"/>
  <c r="P1090" i="22"/>
  <c r="O1090" i="22"/>
  <c r="K1090" i="22"/>
  <c r="J1090" i="22"/>
  <c r="P1089" i="22"/>
  <c r="O1089" i="22"/>
  <c r="K1089" i="22"/>
  <c r="J1089" i="22"/>
  <c r="P1088" i="22"/>
  <c r="O1088" i="22"/>
  <c r="K1088" i="22"/>
  <c r="J1088" i="22"/>
  <c r="P1087" i="22"/>
  <c r="O1087" i="22"/>
  <c r="K1087" i="22"/>
  <c r="J1087" i="22"/>
  <c r="P1086" i="22"/>
  <c r="O1086" i="22"/>
  <c r="K1086" i="22"/>
  <c r="J1086" i="22"/>
  <c r="P1085" i="22"/>
  <c r="O1085" i="22"/>
  <c r="K1085" i="22"/>
  <c r="J1085" i="22"/>
  <c r="P1084" i="22"/>
  <c r="O1084" i="22"/>
  <c r="K1084" i="22"/>
  <c r="J1084" i="22"/>
  <c r="P1083" i="22"/>
  <c r="O1083" i="22"/>
  <c r="K1083" i="22"/>
  <c r="J1083" i="22"/>
  <c r="P1082" i="22"/>
  <c r="O1082" i="22"/>
  <c r="K1082" i="22"/>
  <c r="J1082" i="22"/>
  <c r="P1081" i="22"/>
  <c r="O1081" i="22"/>
  <c r="K1081" i="22"/>
  <c r="J1081" i="22"/>
  <c r="P1080" i="22"/>
  <c r="O1080" i="22"/>
  <c r="K1080" i="22"/>
  <c r="J1080" i="22"/>
  <c r="P1079" i="22"/>
  <c r="O1079" i="22"/>
  <c r="K1079" i="22"/>
  <c r="J1079" i="22"/>
  <c r="P1078" i="22"/>
  <c r="O1078" i="22"/>
  <c r="K1078" i="22"/>
  <c r="J1078" i="22"/>
  <c r="P1077" i="22"/>
  <c r="O1077" i="22"/>
  <c r="K1077" i="22"/>
  <c r="J1077" i="22"/>
  <c r="P1076" i="22"/>
  <c r="O1076" i="22"/>
  <c r="K1076" i="22"/>
  <c r="J1076" i="22"/>
  <c r="P1075" i="22"/>
  <c r="O1075" i="22"/>
  <c r="K1075" i="22"/>
  <c r="J1075" i="22"/>
  <c r="P1074" i="22"/>
  <c r="O1074" i="22"/>
  <c r="K1074" i="22"/>
  <c r="J1074" i="22"/>
  <c r="P1073" i="22"/>
  <c r="O1073" i="22"/>
  <c r="K1073" i="22"/>
  <c r="J1073" i="22"/>
  <c r="P1072" i="22"/>
  <c r="O1072" i="22"/>
  <c r="K1072" i="22"/>
  <c r="J1072" i="22"/>
  <c r="P1071" i="22"/>
  <c r="O1071" i="22"/>
  <c r="K1071" i="22"/>
  <c r="J1071" i="22"/>
  <c r="P1070" i="22"/>
  <c r="O1070" i="22"/>
  <c r="K1070" i="22"/>
  <c r="J1070" i="22"/>
  <c r="P1069" i="22"/>
  <c r="O1069" i="22"/>
  <c r="K1069" i="22"/>
  <c r="J1069" i="22"/>
  <c r="P1068" i="22"/>
  <c r="O1068" i="22"/>
  <c r="K1068" i="22"/>
  <c r="J1068" i="22"/>
  <c r="P1067" i="22"/>
  <c r="O1067" i="22"/>
  <c r="K1067" i="22"/>
  <c r="J1067" i="22"/>
  <c r="P1066" i="22"/>
  <c r="O1066" i="22"/>
  <c r="K1066" i="22"/>
  <c r="J1066" i="22"/>
  <c r="P1065" i="22"/>
  <c r="O1065" i="22"/>
  <c r="K1065" i="22"/>
  <c r="J1065" i="22"/>
  <c r="P1064" i="22"/>
  <c r="O1064" i="22"/>
  <c r="K1064" i="22"/>
  <c r="J1064" i="22"/>
  <c r="P1063" i="22"/>
  <c r="O1063" i="22"/>
  <c r="K1063" i="22"/>
  <c r="J1063" i="22"/>
  <c r="P1062" i="22"/>
  <c r="O1062" i="22"/>
  <c r="K1062" i="22"/>
  <c r="J1062" i="22"/>
  <c r="P1061" i="22"/>
  <c r="O1061" i="22"/>
  <c r="K1061" i="22"/>
  <c r="J1061" i="22"/>
  <c r="P1060" i="22"/>
  <c r="O1060" i="22"/>
  <c r="K1060" i="22"/>
  <c r="J1060" i="22"/>
  <c r="P1059" i="22"/>
  <c r="O1059" i="22"/>
  <c r="K1059" i="22"/>
  <c r="J1059" i="22"/>
  <c r="P1058" i="22"/>
  <c r="O1058" i="22"/>
  <c r="K1058" i="22"/>
  <c r="J1058" i="22"/>
  <c r="P1057" i="22"/>
  <c r="O1057" i="22"/>
  <c r="K1057" i="22"/>
  <c r="J1057" i="22"/>
  <c r="P1056" i="22"/>
  <c r="O1056" i="22"/>
  <c r="K1056" i="22"/>
  <c r="J1056" i="22"/>
  <c r="P1055" i="22"/>
  <c r="O1055" i="22"/>
  <c r="K1055" i="22"/>
  <c r="J1055" i="22"/>
  <c r="P1054" i="22"/>
  <c r="O1054" i="22"/>
  <c r="K1054" i="22"/>
  <c r="J1054" i="22"/>
  <c r="P1053" i="22"/>
  <c r="O1053" i="22"/>
  <c r="K1053" i="22"/>
  <c r="J1053" i="22"/>
  <c r="P1052" i="22"/>
  <c r="O1052" i="22"/>
  <c r="K1052" i="22"/>
  <c r="J1052" i="22"/>
  <c r="P1051" i="22"/>
  <c r="O1051" i="22"/>
  <c r="K1051" i="22"/>
  <c r="J1051" i="22"/>
  <c r="P1050" i="22"/>
  <c r="O1050" i="22"/>
  <c r="K1050" i="22"/>
  <c r="J1050" i="22"/>
  <c r="P1049" i="22"/>
  <c r="O1049" i="22"/>
  <c r="K1049" i="22"/>
  <c r="J1049" i="22"/>
  <c r="P1048" i="22"/>
  <c r="O1048" i="22"/>
  <c r="K1048" i="22"/>
  <c r="J1048" i="22"/>
  <c r="P1047" i="22"/>
  <c r="O1047" i="22"/>
  <c r="K1047" i="22"/>
  <c r="J1047" i="22"/>
  <c r="P1046" i="22"/>
  <c r="O1046" i="22"/>
  <c r="K1046" i="22"/>
  <c r="J1046" i="22"/>
  <c r="P1045" i="22"/>
  <c r="O1045" i="22"/>
  <c r="K1045" i="22"/>
  <c r="J1045" i="22"/>
  <c r="P1044" i="22"/>
  <c r="O1044" i="22"/>
  <c r="K1044" i="22"/>
  <c r="J1044" i="22"/>
  <c r="P1043" i="22"/>
  <c r="O1043" i="22"/>
  <c r="K1043" i="22"/>
  <c r="J1043" i="22"/>
  <c r="P1042" i="22"/>
  <c r="O1042" i="22"/>
  <c r="K1042" i="22"/>
  <c r="J1042" i="22"/>
  <c r="P1041" i="22"/>
  <c r="O1041" i="22"/>
  <c r="K1041" i="22"/>
  <c r="J1041" i="22"/>
  <c r="P1040" i="22"/>
  <c r="O1040" i="22"/>
  <c r="K1040" i="22"/>
  <c r="J1040" i="22"/>
  <c r="P1039" i="22"/>
  <c r="O1039" i="22"/>
  <c r="K1039" i="22"/>
  <c r="J1039" i="22"/>
  <c r="P1038" i="22"/>
  <c r="O1038" i="22"/>
  <c r="K1038" i="22"/>
  <c r="J1038" i="22"/>
  <c r="P1037" i="22"/>
  <c r="O1037" i="22"/>
  <c r="K1037" i="22"/>
  <c r="J1037" i="22"/>
  <c r="P1036" i="22"/>
  <c r="O1036" i="22"/>
  <c r="K1036" i="22"/>
  <c r="J1036" i="22"/>
  <c r="P1035" i="22"/>
  <c r="O1035" i="22"/>
  <c r="K1035" i="22"/>
  <c r="J1035" i="22"/>
  <c r="P1034" i="22"/>
  <c r="O1034" i="22"/>
  <c r="K1034" i="22"/>
  <c r="J1034" i="22"/>
  <c r="P1033" i="22"/>
  <c r="O1033" i="22"/>
  <c r="K1033" i="22"/>
  <c r="J1033" i="22"/>
  <c r="P1032" i="22"/>
  <c r="O1032" i="22"/>
  <c r="K1032" i="22"/>
  <c r="J1032" i="22"/>
  <c r="P1031" i="22"/>
  <c r="O1031" i="22"/>
  <c r="K1031" i="22"/>
  <c r="J1031" i="22"/>
  <c r="P1030" i="22"/>
  <c r="O1030" i="22"/>
  <c r="K1030" i="22"/>
  <c r="J1030" i="22"/>
  <c r="P1029" i="22"/>
  <c r="O1029" i="22"/>
  <c r="K1029" i="22"/>
  <c r="J1029" i="22"/>
  <c r="P1028" i="22"/>
  <c r="O1028" i="22"/>
  <c r="K1028" i="22"/>
  <c r="J1028" i="22"/>
  <c r="P1027" i="22"/>
  <c r="O1027" i="22"/>
  <c r="K1027" i="22"/>
  <c r="J1027" i="22"/>
  <c r="P1026" i="22"/>
  <c r="O1026" i="22"/>
  <c r="K1026" i="22"/>
  <c r="J1026" i="22"/>
  <c r="P1025" i="22"/>
  <c r="O1025" i="22"/>
  <c r="K1025" i="22"/>
  <c r="J1025" i="22"/>
  <c r="P1024" i="22"/>
  <c r="O1024" i="22"/>
  <c r="K1024" i="22"/>
  <c r="J1024" i="22"/>
  <c r="P1023" i="22"/>
  <c r="O1023" i="22"/>
  <c r="K1023" i="22"/>
  <c r="J1023" i="22"/>
  <c r="P1022" i="22"/>
  <c r="O1022" i="22"/>
  <c r="K1022" i="22"/>
  <c r="J1022" i="22"/>
  <c r="P1021" i="22"/>
  <c r="O1021" i="22"/>
  <c r="K1021" i="22"/>
  <c r="J1021" i="22"/>
  <c r="P1020" i="22"/>
  <c r="O1020" i="22"/>
  <c r="K1020" i="22"/>
  <c r="J1020" i="22"/>
  <c r="P1019" i="22"/>
  <c r="O1019" i="22"/>
  <c r="K1019" i="22"/>
  <c r="J1019" i="22"/>
  <c r="P1018" i="22"/>
  <c r="O1018" i="22"/>
  <c r="K1018" i="22"/>
  <c r="J1018" i="22"/>
  <c r="P1017" i="22"/>
  <c r="O1017" i="22"/>
  <c r="K1017" i="22"/>
  <c r="J1017" i="22"/>
  <c r="P1016" i="22"/>
  <c r="O1016" i="22"/>
  <c r="K1016" i="22"/>
  <c r="J1016" i="22"/>
  <c r="P1015" i="22"/>
  <c r="O1015" i="22"/>
  <c r="K1015" i="22"/>
  <c r="J1015" i="22"/>
  <c r="P1014" i="22"/>
  <c r="O1014" i="22"/>
  <c r="K1014" i="22"/>
  <c r="J1014" i="22"/>
  <c r="P1013" i="22"/>
  <c r="O1013" i="22"/>
  <c r="K1013" i="22"/>
  <c r="J1013" i="22"/>
  <c r="P1012" i="22"/>
  <c r="O1012" i="22"/>
  <c r="K1012" i="22"/>
  <c r="J1012" i="22"/>
  <c r="P1011" i="22"/>
  <c r="O1011" i="22"/>
  <c r="K1011" i="22"/>
  <c r="J1011" i="22"/>
  <c r="P1010" i="22"/>
  <c r="O1010" i="22"/>
  <c r="K1010" i="22"/>
  <c r="J1010" i="22"/>
  <c r="P1009" i="22"/>
  <c r="O1009" i="22"/>
  <c r="K1009" i="22"/>
  <c r="J1009" i="22"/>
  <c r="P1008" i="22"/>
  <c r="O1008" i="22"/>
  <c r="K1008" i="22"/>
  <c r="J1008" i="22"/>
  <c r="P1007" i="22"/>
  <c r="O1007" i="22"/>
  <c r="K1007" i="22"/>
  <c r="J1007" i="22"/>
  <c r="P1006" i="22"/>
  <c r="O1006" i="22"/>
  <c r="K1006" i="22"/>
  <c r="J1006" i="22"/>
  <c r="P1005" i="22"/>
  <c r="O1005" i="22"/>
  <c r="K1005" i="22"/>
  <c r="J1005" i="22"/>
  <c r="P1004" i="22"/>
  <c r="O1004" i="22"/>
  <c r="K1004" i="22"/>
  <c r="J1004" i="22"/>
  <c r="P1003" i="22"/>
  <c r="O1003" i="22"/>
  <c r="K1003" i="22"/>
  <c r="J1003" i="22"/>
  <c r="P1002" i="22"/>
  <c r="O1002" i="22"/>
  <c r="K1002" i="22"/>
  <c r="J1002" i="22"/>
  <c r="P1001" i="22"/>
  <c r="O1001" i="22"/>
  <c r="K1001" i="22"/>
  <c r="J1001" i="22"/>
  <c r="P1000" i="22"/>
  <c r="O1000" i="22"/>
  <c r="K1000" i="22"/>
  <c r="J1000" i="22"/>
  <c r="P999" i="22"/>
  <c r="O999" i="22"/>
  <c r="K999" i="22"/>
  <c r="J999" i="22"/>
  <c r="P998" i="22"/>
  <c r="O998" i="22"/>
  <c r="K998" i="22"/>
  <c r="J998" i="22"/>
  <c r="P997" i="22"/>
  <c r="O997" i="22"/>
  <c r="K997" i="22"/>
  <c r="J997" i="22"/>
  <c r="P996" i="22"/>
  <c r="O996" i="22"/>
  <c r="K996" i="22"/>
  <c r="J996" i="22"/>
  <c r="P995" i="22"/>
  <c r="O995" i="22"/>
  <c r="K995" i="22"/>
  <c r="J995" i="22"/>
  <c r="P994" i="22"/>
  <c r="O994" i="22"/>
  <c r="K994" i="22"/>
  <c r="J994" i="22"/>
  <c r="P993" i="22"/>
  <c r="O993" i="22"/>
  <c r="K993" i="22"/>
  <c r="J993" i="22"/>
  <c r="P992" i="22"/>
  <c r="O992" i="22"/>
  <c r="K992" i="22"/>
  <c r="J992" i="22"/>
  <c r="P991" i="22"/>
  <c r="O991" i="22"/>
  <c r="K991" i="22"/>
  <c r="J991" i="22"/>
  <c r="P990" i="22"/>
  <c r="O990" i="22"/>
  <c r="K990" i="22"/>
  <c r="J990" i="22"/>
  <c r="P989" i="22"/>
  <c r="O989" i="22"/>
  <c r="K989" i="22"/>
  <c r="J989" i="22"/>
  <c r="P988" i="22"/>
  <c r="O988" i="22"/>
  <c r="K988" i="22"/>
  <c r="J988" i="22"/>
  <c r="P987" i="22"/>
  <c r="O987" i="22"/>
  <c r="K987" i="22"/>
  <c r="J987" i="22"/>
  <c r="P986" i="22"/>
  <c r="O986" i="22"/>
  <c r="K986" i="22"/>
  <c r="J986" i="22"/>
  <c r="P985" i="22"/>
  <c r="O985" i="22"/>
  <c r="K985" i="22"/>
  <c r="J985" i="22"/>
  <c r="P984" i="22"/>
  <c r="O984" i="22"/>
  <c r="K984" i="22"/>
  <c r="J984" i="22"/>
  <c r="P983" i="22"/>
  <c r="O983" i="22"/>
  <c r="K983" i="22"/>
  <c r="J983" i="22"/>
  <c r="P982" i="22"/>
  <c r="O982" i="22"/>
  <c r="K982" i="22"/>
  <c r="J982" i="22"/>
  <c r="P981" i="22"/>
  <c r="O981" i="22"/>
  <c r="K981" i="22"/>
  <c r="J981" i="22"/>
  <c r="P980" i="22"/>
  <c r="O980" i="22"/>
  <c r="K980" i="22"/>
  <c r="J980" i="22"/>
  <c r="P979" i="22"/>
  <c r="O979" i="22"/>
  <c r="K979" i="22"/>
  <c r="J979" i="22"/>
  <c r="P978" i="22"/>
  <c r="O978" i="22"/>
  <c r="K978" i="22"/>
  <c r="J978" i="22"/>
  <c r="P977" i="22"/>
  <c r="O977" i="22"/>
  <c r="K977" i="22"/>
  <c r="J977" i="22"/>
  <c r="P976" i="22"/>
  <c r="O976" i="22"/>
  <c r="K976" i="22"/>
  <c r="J976" i="22"/>
  <c r="P975" i="22"/>
  <c r="O975" i="22"/>
  <c r="K975" i="22"/>
  <c r="J975" i="22"/>
  <c r="P974" i="22"/>
  <c r="O974" i="22"/>
  <c r="K974" i="22"/>
  <c r="J974" i="22"/>
  <c r="P973" i="22"/>
  <c r="O973" i="22"/>
  <c r="K973" i="22"/>
  <c r="J973" i="22"/>
  <c r="P972" i="22"/>
  <c r="O972" i="22"/>
  <c r="K972" i="22"/>
  <c r="J972" i="22"/>
  <c r="P971" i="22"/>
  <c r="O971" i="22"/>
  <c r="K971" i="22"/>
  <c r="J971" i="22"/>
  <c r="P970" i="22"/>
  <c r="O970" i="22"/>
  <c r="K970" i="22"/>
  <c r="J970" i="22"/>
  <c r="P969" i="22"/>
  <c r="O969" i="22"/>
  <c r="K969" i="22"/>
  <c r="J969" i="22"/>
  <c r="P968" i="22"/>
  <c r="O968" i="22"/>
  <c r="K968" i="22"/>
  <c r="J968" i="22"/>
  <c r="P967" i="22"/>
  <c r="O967" i="22"/>
  <c r="K967" i="22"/>
  <c r="J967" i="22"/>
  <c r="P966" i="22"/>
  <c r="O966" i="22"/>
  <c r="K966" i="22"/>
  <c r="J966" i="22"/>
  <c r="P965" i="22"/>
  <c r="O965" i="22"/>
  <c r="K965" i="22"/>
  <c r="J965" i="22"/>
  <c r="P964" i="22"/>
  <c r="O964" i="22"/>
  <c r="K964" i="22"/>
  <c r="J964" i="22"/>
  <c r="P963" i="22"/>
  <c r="O963" i="22"/>
  <c r="K963" i="22"/>
  <c r="J963" i="22"/>
  <c r="P962" i="22"/>
  <c r="O962" i="22"/>
  <c r="K962" i="22"/>
  <c r="J962" i="22"/>
  <c r="P961" i="22"/>
  <c r="O961" i="22"/>
  <c r="K961" i="22"/>
  <c r="J961" i="22"/>
  <c r="P960" i="22"/>
  <c r="O960" i="22"/>
  <c r="K960" i="22"/>
  <c r="J960" i="22"/>
  <c r="P959" i="22"/>
  <c r="O959" i="22"/>
  <c r="K959" i="22"/>
  <c r="J959" i="22"/>
  <c r="P958" i="22"/>
  <c r="O958" i="22"/>
  <c r="K958" i="22"/>
  <c r="J958" i="22"/>
  <c r="P957" i="22"/>
  <c r="O957" i="22"/>
  <c r="K957" i="22"/>
  <c r="J957" i="22"/>
  <c r="P956" i="22"/>
  <c r="O956" i="22"/>
  <c r="K956" i="22"/>
  <c r="J956" i="22"/>
  <c r="P955" i="22"/>
  <c r="O955" i="22"/>
  <c r="K955" i="22"/>
  <c r="J955" i="22"/>
  <c r="P954" i="22"/>
  <c r="O954" i="22"/>
  <c r="K954" i="22"/>
  <c r="J954" i="22"/>
  <c r="P953" i="22"/>
  <c r="O953" i="22"/>
  <c r="K953" i="22"/>
  <c r="J953" i="22"/>
  <c r="P952" i="22"/>
  <c r="O952" i="22"/>
  <c r="K952" i="22"/>
  <c r="J952" i="22"/>
  <c r="P951" i="22"/>
  <c r="O951" i="22"/>
  <c r="K951" i="22"/>
  <c r="J951" i="22"/>
  <c r="P950" i="22"/>
  <c r="O950" i="22"/>
  <c r="K950" i="22"/>
  <c r="J950" i="22"/>
  <c r="P949" i="22"/>
  <c r="O949" i="22"/>
  <c r="K949" i="22"/>
  <c r="J949" i="22"/>
  <c r="P948" i="22"/>
  <c r="O948" i="22"/>
  <c r="K948" i="22"/>
  <c r="J948" i="22"/>
  <c r="P947" i="22"/>
  <c r="O947" i="22"/>
  <c r="K947" i="22"/>
  <c r="J947" i="22"/>
  <c r="P946" i="22"/>
  <c r="O946" i="22"/>
  <c r="K946" i="22"/>
  <c r="J946" i="22"/>
  <c r="P945" i="22"/>
  <c r="O945" i="22"/>
  <c r="K945" i="22"/>
  <c r="J945" i="22"/>
  <c r="P944" i="22"/>
  <c r="O944" i="22"/>
  <c r="K944" i="22"/>
  <c r="J944" i="22"/>
  <c r="P943" i="22"/>
  <c r="O943" i="22"/>
  <c r="K943" i="22"/>
  <c r="J943" i="22"/>
  <c r="P942" i="22"/>
  <c r="O942" i="22"/>
  <c r="K942" i="22"/>
  <c r="J942" i="22"/>
  <c r="P941" i="22"/>
  <c r="O941" i="22"/>
  <c r="K941" i="22"/>
  <c r="J941" i="22"/>
  <c r="P940" i="22"/>
  <c r="O940" i="22"/>
  <c r="K940" i="22"/>
  <c r="J940" i="22"/>
  <c r="P939" i="22"/>
  <c r="O939" i="22"/>
  <c r="K939" i="22"/>
  <c r="J939" i="22"/>
  <c r="P938" i="22"/>
  <c r="O938" i="22"/>
  <c r="K938" i="22"/>
  <c r="J938" i="22"/>
  <c r="P937" i="22"/>
  <c r="O937" i="22"/>
  <c r="K937" i="22"/>
  <c r="J937" i="22"/>
  <c r="P936" i="22"/>
  <c r="O936" i="22"/>
  <c r="K936" i="22"/>
  <c r="J936" i="22"/>
  <c r="P935" i="22"/>
  <c r="O935" i="22"/>
  <c r="K935" i="22"/>
  <c r="J935" i="22"/>
  <c r="P934" i="22"/>
  <c r="O934" i="22"/>
  <c r="K934" i="22"/>
  <c r="J934" i="22"/>
  <c r="P933" i="22"/>
  <c r="O933" i="22"/>
  <c r="K933" i="22"/>
  <c r="J933" i="22"/>
  <c r="P932" i="22"/>
  <c r="O932" i="22"/>
  <c r="K932" i="22"/>
  <c r="J932" i="22"/>
  <c r="P931" i="22"/>
  <c r="O931" i="22"/>
  <c r="K931" i="22"/>
  <c r="J931" i="22"/>
  <c r="P930" i="22"/>
  <c r="O930" i="22"/>
  <c r="K930" i="22"/>
  <c r="J930" i="22"/>
  <c r="P929" i="22"/>
  <c r="O929" i="22"/>
  <c r="K929" i="22"/>
  <c r="J929" i="22"/>
  <c r="P928" i="22"/>
  <c r="O928" i="22"/>
  <c r="K928" i="22"/>
  <c r="J928" i="22"/>
  <c r="P927" i="22"/>
  <c r="O927" i="22"/>
  <c r="K927" i="22"/>
  <c r="J927" i="22"/>
  <c r="P926" i="22"/>
  <c r="O926" i="22"/>
  <c r="K926" i="22"/>
  <c r="J926" i="22"/>
  <c r="P925" i="22"/>
  <c r="O925" i="22"/>
  <c r="K925" i="22"/>
  <c r="J925" i="22"/>
  <c r="P924" i="22"/>
  <c r="O924" i="22"/>
  <c r="K924" i="22"/>
  <c r="J924" i="22"/>
  <c r="P923" i="22"/>
  <c r="O923" i="22"/>
  <c r="K923" i="22"/>
  <c r="J923" i="22"/>
  <c r="P922" i="22"/>
  <c r="O922" i="22"/>
  <c r="K922" i="22"/>
  <c r="J922" i="22"/>
  <c r="P921" i="22"/>
  <c r="O921" i="22"/>
  <c r="K921" i="22"/>
  <c r="J921" i="22"/>
  <c r="P920" i="22"/>
  <c r="O920" i="22"/>
  <c r="K920" i="22"/>
  <c r="J920" i="22"/>
  <c r="P919" i="22"/>
  <c r="O919" i="22"/>
  <c r="K919" i="22"/>
  <c r="J919" i="22"/>
  <c r="P918" i="22"/>
  <c r="O918" i="22"/>
  <c r="K918" i="22"/>
  <c r="J918" i="22"/>
  <c r="P917" i="22"/>
  <c r="O917" i="22"/>
  <c r="K917" i="22"/>
  <c r="J917" i="22"/>
  <c r="P916" i="22"/>
  <c r="O916" i="22"/>
  <c r="K916" i="22"/>
  <c r="J916" i="22"/>
  <c r="P915" i="22"/>
  <c r="O915" i="22"/>
  <c r="K915" i="22"/>
  <c r="J915" i="22"/>
  <c r="P914" i="22"/>
  <c r="O914" i="22"/>
  <c r="K914" i="22"/>
  <c r="J914" i="22"/>
  <c r="P913" i="22"/>
  <c r="O913" i="22"/>
  <c r="K913" i="22"/>
  <c r="J913" i="22"/>
  <c r="P912" i="22"/>
  <c r="O912" i="22"/>
  <c r="K912" i="22"/>
  <c r="J912" i="22"/>
  <c r="P911" i="22"/>
  <c r="O911" i="22"/>
  <c r="K911" i="22"/>
  <c r="J911" i="22"/>
  <c r="P910" i="22"/>
  <c r="O910" i="22"/>
  <c r="K910" i="22"/>
  <c r="J910" i="22"/>
  <c r="P909" i="22"/>
  <c r="O909" i="22"/>
  <c r="K909" i="22"/>
  <c r="J909" i="22"/>
  <c r="P908" i="22"/>
  <c r="O908" i="22"/>
  <c r="K908" i="22"/>
  <c r="J908" i="22"/>
  <c r="P907" i="22"/>
  <c r="O907" i="22"/>
  <c r="K907" i="22"/>
  <c r="J907" i="22"/>
  <c r="P906" i="22"/>
  <c r="O906" i="22"/>
  <c r="K906" i="22"/>
  <c r="J906" i="22"/>
  <c r="P905" i="22"/>
  <c r="O905" i="22"/>
  <c r="K905" i="22"/>
  <c r="J905" i="22"/>
  <c r="P904" i="22"/>
  <c r="O904" i="22"/>
  <c r="K904" i="22"/>
  <c r="J904" i="22"/>
  <c r="P903" i="22"/>
  <c r="O903" i="22"/>
  <c r="K903" i="22"/>
  <c r="J903" i="22"/>
  <c r="P902" i="22"/>
  <c r="O902" i="22"/>
  <c r="K902" i="22"/>
  <c r="J902" i="22"/>
  <c r="P901" i="22"/>
  <c r="O901" i="22"/>
  <c r="K901" i="22"/>
  <c r="J901" i="22"/>
  <c r="P900" i="22"/>
  <c r="O900" i="22"/>
  <c r="K900" i="22"/>
  <c r="J900" i="22"/>
  <c r="P899" i="22"/>
  <c r="O899" i="22"/>
  <c r="K899" i="22"/>
  <c r="J899" i="22"/>
  <c r="P898" i="22"/>
  <c r="O898" i="22"/>
  <c r="K898" i="22"/>
  <c r="J898" i="22"/>
  <c r="P897" i="22"/>
  <c r="O897" i="22"/>
  <c r="K897" i="22"/>
  <c r="J897" i="22"/>
  <c r="P896" i="22"/>
  <c r="O896" i="22"/>
  <c r="K896" i="22"/>
  <c r="J896" i="22"/>
  <c r="P895" i="22"/>
  <c r="O895" i="22"/>
  <c r="K895" i="22"/>
  <c r="J895" i="22"/>
  <c r="P894" i="22"/>
  <c r="O894" i="22"/>
  <c r="K894" i="22"/>
  <c r="J894" i="22"/>
  <c r="P893" i="22"/>
  <c r="O893" i="22"/>
  <c r="K893" i="22"/>
  <c r="J893" i="22"/>
  <c r="P892" i="22"/>
  <c r="O892" i="22"/>
  <c r="K892" i="22"/>
  <c r="J892" i="22"/>
  <c r="P891" i="22"/>
  <c r="O891" i="22"/>
  <c r="K891" i="22"/>
  <c r="J891" i="22"/>
  <c r="P890" i="22"/>
  <c r="O890" i="22"/>
  <c r="K890" i="22"/>
  <c r="J890" i="22"/>
  <c r="P889" i="22"/>
  <c r="O889" i="22"/>
  <c r="K889" i="22"/>
  <c r="J889" i="22"/>
  <c r="P888" i="22"/>
  <c r="O888" i="22"/>
  <c r="K888" i="22"/>
  <c r="J888" i="22"/>
  <c r="P887" i="22"/>
  <c r="O887" i="22"/>
  <c r="K887" i="22"/>
  <c r="J887" i="22"/>
  <c r="P886" i="22"/>
  <c r="O886" i="22"/>
  <c r="K886" i="22"/>
  <c r="J886" i="22"/>
  <c r="P885" i="22"/>
  <c r="O885" i="22"/>
  <c r="K885" i="22"/>
  <c r="J885" i="22"/>
  <c r="P884" i="22"/>
  <c r="O884" i="22"/>
  <c r="K884" i="22"/>
  <c r="J884" i="22"/>
  <c r="P883" i="22"/>
  <c r="O883" i="22"/>
  <c r="K883" i="22"/>
  <c r="J883" i="22"/>
  <c r="P882" i="22"/>
  <c r="O882" i="22"/>
  <c r="K882" i="22"/>
  <c r="J882" i="22"/>
  <c r="P881" i="22"/>
  <c r="O881" i="22"/>
  <c r="K881" i="22"/>
  <c r="J881" i="22"/>
  <c r="P880" i="22"/>
  <c r="O880" i="22"/>
  <c r="K880" i="22"/>
  <c r="J880" i="22"/>
  <c r="P879" i="22"/>
  <c r="O879" i="22"/>
  <c r="K879" i="22"/>
  <c r="J879" i="22"/>
  <c r="P878" i="22"/>
  <c r="O878" i="22"/>
  <c r="K878" i="22"/>
  <c r="J878" i="22"/>
  <c r="P877" i="22"/>
  <c r="O877" i="22"/>
  <c r="K877" i="22"/>
  <c r="J877" i="22"/>
  <c r="P876" i="22"/>
  <c r="O876" i="22"/>
  <c r="K876" i="22"/>
  <c r="J876" i="22"/>
  <c r="P875" i="22"/>
  <c r="O875" i="22"/>
  <c r="K875" i="22"/>
  <c r="J875" i="22"/>
  <c r="P874" i="22"/>
  <c r="O874" i="22"/>
  <c r="K874" i="22"/>
  <c r="J874" i="22"/>
  <c r="P873" i="22"/>
  <c r="O873" i="22"/>
  <c r="K873" i="22"/>
  <c r="J873" i="22"/>
  <c r="P872" i="22"/>
  <c r="O872" i="22"/>
  <c r="K872" i="22"/>
  <c r="J872" i="22"/>
  <c r="P871" i="22"/>
  <c r="O871" i="22"/>
  <c r="K871" i="22"/>
  <c r="J871" i="22"/>
  <c r="P870" i="22"/>
  <c r="O870" i="22"/>
  <c r="K870" i="22"/>
  <c r="J870" i="22"/>
  <c r="P869" i="22"/>
  <c r="O869" i="22"/>
  <c r="K869" i="22"/>
  <c r="J869" i="22"/>
  <c r="P868" i="22"/>
  <c r="O868" i="22"/>
  <c r="K868" i="22"/>
  <c r="J868" i="22"/>
  <c r="P867" i="22"/>
  <c r="O867" i="22"/>
  <c r="K867" i="22"/>
  <c r="J867" i="22"/>
  <c r="P866" i="22"/>
  <c r="O866" i="22"/>
  <c r="K866" i="22"/>
  <c r="J866" i="22"/>
  <c r="P865" i="22"/>
  <c r="O865" i="22"/>
  <c r="K865" i="22"/>
  <c r="J865" i="22"/>
  <c r="P864" i="22"/>
  <c r="O864" i="22"/>
  <c r="K864" i="22"/>
  <c r="J864" i="22"/>
  <c r="P863" i="22"/>
  <c r="O863" i="22"/>
  <c r="K863" i="22"/>
  <c r="J863" i="22"/>
  <c r="P862" i="22"/>
  <c r="O862" i="22"/>
  <c r="K862" i="22"/>
  <c r="J862" i="22"/>
  <c r="P861" i="22"/>
  <c r="O861" i="22"/>
  <c r="K861" i="22"/>
  <c r="J861" i="22"/>
  <c r="P860" i="22"/>
  <c r="O860" i="22"/>
  <c r="K860" i="22"/>
  <c r="J860" i="22"/>
  <c r="P859" i="22"/>
  <c r="O859" i="22"/>
  <c r="K859" i="22"/>
  <c r="J859" i="22"/>
  <c r="P858" i="22"/>
  <c r="O858" i="22"/>
  <c r="K858" i="22"/>
  <c r="J858" i="22"/>
  <c r="P857" i="22"/>
  <c r="O857" i="22"/>
  <c r="K857" i="22"/>
  <c r="J857" i="22"/>
  <c r="P856" i="22"/>
  <c r="O856" i="22"/>
  <c r="K856" i="22"/>
  <c r="J856" i="22"/>
  <c r="P855" i="22"/>
  <c r="O855" i="22"/>
  <c r="K855" i="22"/>
  <c r="J855" i="22"/>
  <c r="P854" i="22"/>
  <c r="O854" i="22"/>
  <c r="K854" i="22"/>
  <c r="J854" i="22"/>
  <c r="P853" i="22"/>
  <c r="O853" i="22"/>
  <c r="K853" i="22"/>
  <c r="J853" i="22"/>
  <c r="P852" i="22"/>
  <c r="O852" i="22"/>
  <c r="K852" i="22"/>
  <c r="J852" i="22"/>
  <c r="P851" i="22"/>
  <c r="O851" i="22"/>
  <c r="K851" i="22"/>
  <c r="J851" i="22"/>
  <c r="P850" i="22"/>
  <c r="O850" i="22"/>
  <c r="K850" i="22"/>
  <c r="J850" i="22"/>
  <c r="P849" i="22"/>
  <c r="O849" i="22"/>
  <c r="K849" i="22"/>
  <c r="J849" i="22"/>
  <c r="P848" i="22"/>
  <c r="O848" i="22"/>
  <c r="K848" i="22"/>
  <c r="J848" i="22"/>
  <c r="P847" i="22"/>
  <c r="O847" i="22"/>
  <c r="K847" i="22"/>
  <c r="J847" i="22"/>
  <c r="P846" i="22"/>
  <c r="O846" i="22"/>
  <c r="K846" i="22"/>
  <c r="J846" i="22"/>
  <c r="P845" i="22"/>
  <c r="O845" i="22"/>
  <c r="K845" i="22"/>
  <c r="J845" i="22"/>
  <c r="P844" i="22"/>
  <c r="O844" i="22"/>
  <c r="K844" i="22"/>
  <c r="J844" i="22"/>
  <c r="P843" i="22"/>
  <c r="O843" i="22"/>
  <c r="K843" i="22"/>
  <c r="J843" i="22"/>
  <c r="P842" i="22"/>
  <c r="O842" i="22"/>
  <c r="K842" i="22"/>
  <c r="J842" i="22"/>
  <c r="P841" i="22"/>
  <c r="O841" i="22"/>
  <c r="K841" i="22"/>
  <c r="J841" i="22"/>
  <c r="P840" i="22"/>
  <c r="O840" i="22"/>
  <c r="K840" i="22"/>
  <c r="J840" i="22"/>
  <c r="P839" i="22"/>
  <c r="O839" i="22"/>
  <c r="K839" i="22"/>
  <c r="J839" i="22"/>
  <c r="P838" i="22"/>
  <c r="O838" i="22"/>
  <c r="K838" i="22"/>
  <c r="J838" i="22"/>
  <c r="P837" i="22"/>
  <c r="O837" i="22"/>
  <c r="K837" i="22"/>
  <c r="J837" i="22"/>
  <c r="P836" i="22"/>
  <c r="O836" i="22"/>
  <c r="K836" i="22"/>
  <c r="J836" i="22"/>
  <c r="P835" i="22"/>
  <c r="O835" i="22"/>
  <c r="K835" i="22"/>
  <c r="J835" i="22"/>
  <c r="P834" i="22"/>
  <c r="O834" i="22"/>
  <c r="K834" i="22"/>
  <c r="J834" i="22"/>
  <c r="P833" i="22"/>
  <c r="O833" i="22"/>
  <c r="K833" i="22"/>
  <c r="J833" i="22"/>
  <c r="P832" i="22"/>
  <c r="O832" i="22"/>
  <c r="K832" i="22"/>
  <c r="J832" i="22"/>
  <c r="P831" i="22"/>
  <c r="O831" i="22"/>
  <c r="K831" i="22"/>
  <c r="J831" i="22"/>
  <c r="P830" i="22"/>
  <c r="O830" i="22"/>
  <c r="K830" i="22"/>
  <c r="J830" i="22"/>
  <c r="P829" i="22"/>
  <c r="O829" i="22"/>
  <c r="K829" i="22"/>
  <c r="J829" i="22"/>
  <c r="P828" i="22"/>
  <c r="O828" i="22"/>
  <c r="K828" i="22"/>
  <c r="J828" i="22"/>
  <c r="P827" i="22"/>
  <c r="O827" i="22"/>
  <c r="K827" i="22"/>
  <c r="J827" i="22"/>
  <c r="P826" i="22"/>
  <c r="O826" i="22"/>
  <c r="K826" i="22"/>
  <c r="J826" i="22"/>
  <c r="P825" i="22"/>
  <c r="O825" i="22"/>
  <c r="K825" i="22"/>
  <c r="J825" i="22"/>
  <c r="P824" i="22"/>
  <c r="O824" i="22"/>
  <c r="K824" i="22"/>
  <c r="J824" i="22"/>
  <c r="P823" i="22"/>
  <c r="O823" i="22"/>
  <c r="K823" i="22"/>
  <c r="J823" i="22"/>
  <c r="P822" i="22"/>
  <c r="O822" i="22"/>
  <c r="K822" i="22"/>
  <c r="J822" i="22"/>
  <c r="P821" i="22"/>
  <c r="O821" i="22"/>
  <c r="K821" i="22"/>
  <c r="J821" i="22"/>
  <c r="P820" i="22"/>
  <c r="O820" i="22"/>
  <c r="K820" i="22"/>
  <c r="J820" i="22"/>
  <c r="P819" i="22"/>
  <c r="O819" i="22"/>
  <c r="K819" i="22"/>
  <c r="J819" i="22"/>
  <c r="P818" i="22"/>
  <c r="O818" i="22"/>
  <c r="K818" i="22"/>
  <c r="J818" i="22"/>
  <c r="P817" i="22"/>
  <c r="O817" i="22"/>
  <c r="K817" i="22"/>
  <c r="J817" i="22"/>
  <c r="P816" i="22"/>
  <c r="O816" i="22"/>
  <c r="K816" i="22"/>
  <c r="J816" i="22"/>
  <c r="P815" i="22"/>
  <c r="O815" i="22"/>
  <c r="K815" i="22"/>
  <c r="J815" i="22"/>
  <c r="P814" i="22"/>
  <c r="O814" i="22"/>
  <c r="K814" i="22"/>
  <c r="J814" i="22"/>
  <c r="P813" i="22"/>
  <c r="O813" i="22"/>
  <c r="K813" i="22"/>
  <c r="J813" i="22"/>
  <c r="P812" i="22"/>
  <c r="O812" i="22"/>
  <c r="K812" i="22"/>
  <c r="J812" i="22"/>
  <c r="P811" i="22"/>
  <c r="O811" i="22"/>
  <c r="K811" i="22"/>
  <c r="J811" i="22"/>
  <c r="P810" i="22"/>
  <c r="O810" i="22"/>
  <c r="K810" i="22"/>
  <c r="J810" i="22"/>
  <c r="P809" i="22"/>
  <c r="O809" i="22"/>
  <c r="K809" i="22"/>
  <c r="J809" i="22"/>
  <c r="P808" i="22"/>
  <c r="O808" i="22"/>
  <c r="K808" i="22"/>
  <c r="J808" i="22"/>
  <c r="P807" i="22"/>
  <c r="O807" i="22"/>
  <c r="K807" i="22"/>
  <c r="J807" i="22"/>
  <c r="P806" i="22"/>
  <c r="O806" i="22"/>
  <c r="K806" i="22"/>
  <c r="J806" i="22"/>
  <c r="P805" i="22"/>
  <c r="O805" i="22"/>
  <c r="K805" i="22"/>
  <c r="J805" i="22"/>
  <c r="P804" i="22"/>
  <c r="O804" i="22"/>
  <c r="K804" i="22"/>
  <c r="J804" i="22"/>
  <c r="P803" i="22"/>
  <c r="O803" i="22"/>
  <c r="K803" i="22"/>
  <c r="J803" i="22"/>
  <c r="P802" i="22"/>
  <c r="O802" i="22"/>
  <c r="K802" i="22"/>
  <c r="J802" i="22"/>
  <c r="P801" i="22"/>
  <c r="O801" i="22"/>
  <c r="K801" i="22"/>
  <c r="J801" i="22"/>
  <c r="P800" i="22"/>
  <c r="O800" i="22"/>
  <c r="K800" i="22"/>
  <c r="J800" i="22"/>
  <c r="P799" i="22"/>
  <c r="O799" i="22"/>
  <c r="K799" i="22"/>
  <c r="J799" i="22"/>
  <c r="P798" i="22"/>
  <c r="O798" i="22"/>
  <c r="K798" i="22"/>
  <c r="J798" i="22"/>
  <c r="P797" i="22"/>
  <c r="O797" i="22"/>
  <c r="K797" i="22"/>
  <c r="J797" i="22"/>
  <c r="P796" i="22"/>
  <c r="O796" i="22"/>
  <c r="K796" i="22"/>
  <c r="J796" i="22"/>
  <c r="P795" i="22"/>
  <c r="O795" i="22"/>
  <c r="K795" i="22"/>
  <c r="J795" i="22"/>
  <c r="P794" i="22"/>
  <c r="O794" i="22"/>
  <c r="K794" i="22"/>
  <c r="J794" i="22"/>
  <c r="P793" i="22"/>
  <c r="O793" i="22"/>
  <c r="K793" i="22"/>
  <c r="J793" i="22"/>
  <c r="P792" i="22"/>
  <c r="O792" i="22"/>
  <c r="K792" i="22"/>
  <c r="J792" i="22"/>
  <c r="P791" i="22"/>
  <c r="O791" i="22"/>
  <c r="K791" i="22"/>
  <c r="J791" i="22"/>
  <c r="P790" i="22"/>
  <c r="O790" i="22"/>
  <c r="K790" i="22"/>
  <c r="J790" i="22"/>
  <c r="P789" i="22"/>
  <c r="O789" i="22"/>
  <c r="K789" i="22"/>
  <c r="J789" i="22"/>
  <c r="P788" i="22"/>
  <c r="O788" i="22"/>
  <c r="K788" i="22"/>
  <c r="J788" i="22"/>
  <c r="P787" i="22"/>
  <c r="O787" i="22"/>
  <c r="K787" i="22"/>
  <c r="J787" i="22"/>
  <c r="P786" i="22"/>
  <c r="O786" i="22"/>
  <c r="K786" i="22"/>
  <c r="J786" i="22"/>
  <c r="P785" i="22"/>
  <c r="O785" i="22"/>
  <c r="K785" i="22"/>
  <c r="J785" i="22"/>
  <c r="P784" i="22"/>
  <c r="O784" i="22"/>
  <c r="K784" i="22"/>
  <c r="J784" i="22"/>
  <c r="P783" i="22"/>
  <c r="O783" i="22"/>
  <c r="K783" i="22"/>
  <c r="J783" i="22"/>
  <c r="P782" i="22"/>
  <c r="O782" i="22"/>
  <c r="K782" i="22"/>
  <c r="J782" i="22"/>
  <c r="P781" i="22"/>
  <c r="O781" i="22"/>
  <c r="K781" i="22"/>
  <c r="J781" i="22"/>
  <c r="P780" i="22"/>
  <c r="O780" i="22"/>
  <c r="K780" i="22"/>
  <c r="J780" i="22"/>
  <c r="P779" i="22"/>
  <c r="O779" i="22"/>
  <c r="K779" i="22"/>
  <c r="J779" i="22"/>
  <c r="P778" i="22"/>
  <c r="O778" i="22"/>
  <c r="K778" i="22"/>
  <c r="J778" i="22"/>
  <c r="P777" i="22"/>
  <c r="O777" i="22"/>
  <c r="K777" i="22"/>
  <c r="J777" i="22"/>
  <c r="P776" i="22"/>
  <c r="O776" i="22"/>
  <c r="K776" i="22"/>
  <c r="J776" i="22"/>
  <c r="P775" i="22"/>
  <c r="O775" i="22"/>
  <c r="K775" i="22"/>
  <c r="J775" i="22"/>
  <c r="P774" i="22"/>
  <c r="O774" i="22"/>
  <c r="K774" i="22"/>
  <c r="J774" i="22"/>
  <c r="P773" i="22"/>
  <c r="O773" i="22"/>
  <c r="K773" i="22"/>
  <c r="J773" i="22"/>
  <c r="P772" i="22"/>
  <c r="O772" i="22"/>
  <c r="K772" i="22"/>
  <c r="J772" i="22"/>
  <c r="P771" i="22"/>
  <c r="O771" i="22"/>
  <c r="K771" i="22"/>
  <c r="J771" i="22"/>
  <c r="P770" i="22"/>
  <c r="O770" i="22"/>
  <c r="K770" i="22"/>
  <c r="J770" i="22"/>
  <c r="P769" i="22"/>
  <c r="O769" i="22"/>
  <c r="K769" i="22"/>
  <c r="J769" i="22"/>
  <c r="P768" i="22"/>
  <c r="O768" i="22"/>
  <c r="K768" i="22"/>
  <c r="J768" i="22"/>
  <c r="P767" i="22"/>
  <c r="O767" i="22"/>
  <c r="K767" i="22"/>
  <c r="J767" i="22"/>
  <c r="P766" i="22"/>
  <c r="O766" i="22"/>
  <c r="K766" i="22"/>
  <c r="J766" i="22"/>
  <c r="P765" i="22"/>
  <c r="O765" i="22"/>
  <c r="K765" i="22"/>
  <c r="J765" i="22"/>
  <c r="P764" i="22"/>
  <c r="O764" i="22"/>
  <c r="K764" i="22"/>
  <c r="J764" i="22"/>
  <c r="P763" i="22"/>
  <c r="O763" i="22"/>
  <c r="K763" i="22"/>
  <c r="J763" i="22"/>
  <c r="P762" i="22"/>
  <c r="O762" i="22"/>
  <c r="K762" i="22"/>
  <c r="J762" i="22"/>
  <c r="P761" i="22"/>
  <c r="O761" i="22"/>
  <c r="K761" i="22"/>
  <c r="J761" i="22"/>
  <c r="P760" i="22"/>
  <c r="O760" i="22"/>
  <c r="K760" i="22"/>
  <c r="J760" i="22"/>
  <c r="P759" i="22"/>
  <c r="O759" i="22"/>
  <c r="K759" i="22"/>
  <c r="J759" i="22"/>
  <c r="P758" i="22"/>
  <c r="O758" i="22"/>
  <c r="K758" i="22"/>
  <c r="J758" i="22"/>
  <c r="P757" i="22"/>
  <c r="O757" i="22"/>
  <c r="K757" i="22"/>
  <c r="J757" i="22"/>
  <c r="P756" i="22"/>
  <c r="O756" i="22"/>
  <c r="K756" i="22"/>
  <c r="J756" i="22"/>
  <c r="P755" i="22"/>
  <c r="O755" i="22"/>
  <c r="K755" i="22"/>
  <c r="J755" i="22"/>
  <c r="P754" i="22"/>
  <c r="O754" i="22"/>
  <c r="K754" i="22"/>
  <c r="J754" i="22"/>
  <c r="P753" i="22"/>
  <c r="O753" i="22"/>
  <c r="K753" i="22"/>
  <c r="J753" i="22"/>
  <c r="P752" i="22"/>
  <c r="O752" i="22"/>
  <c r="K752" i="22"/>
  <c r="J752" i="22"/>
  <c r="P751" i="22"/>
  <c r="O751" i="22"/>
  <c r="K751" i="22"/>
  <c r="J751" i="22"/>
  <c r="P750" i="22"/>
  <c r="O750" i="22"/>
  <c r="K750" i="22"/>
  <c r="J750" i="22"/>
  <c r="P749" i="22"/>
  <c r="O749" i="22"/>
  <c r="K749" i="22"/>
  <c r="J749" i="22"/>
  <c r="P748" i="22"/>
  <c r="O748" i="22"/>
  <c r="K748" i="22"/>
  <c r="J748" i="22"/>
  <c r="P747" i="22"/>
  <c r="O747" i="22"/>
  <c r="K747" i="22"/>
  <c r="J747" i="22"/>
  <c r="P746" i="22"/>
  <c r="O746" i="22"/>
  <c r="K746" i="22"/>
  <c r="J746" i="22"/>
  <c r="P745" i="22"/>
  <c r="O745" i="22"/>
  <c r="K745" i="22"/>
  <c r="J745" i="22"/>
  <c r="P744" i="22"/>
  <c r="O744" i="22"/>
  <c r="K744" i="22"/>
  <c r="J744" i="22"/>
  <c r="P743" i="22"/>
  <c r="O743" i="22"/>
  <c r="K743" i="22"/>
  <c r="J743" i="22"/>
  <c r="P742" i="22"/>
  <c r="O742" i="22"/>
  <c r="K742" i="22"/>
  <c r="J742" i="22"/>
  <c r="P741" i="22"/>
  <c r="O741" i="22"/>
  <c r="K741" i="22"/>
  <c r="J741" i="22"/>
  <c r="P740" i="22"/>
  <c r="O740" i="22"/>
  <c r="K740" i="22"/>
  <c r="J740" i="22"/>
  <c r="P739" i="22"/>
  <c r="O739" i="22"/>
  <c r="K739" i="22"/>
  <c r="J739" i="22"/>
  <c r="P738" i="22"/>
  <c r="O738" i="22"/>
  <c r="K738" i="22"/>
  <c r="J738" i="22"/>
  <c r="P737" i="22"/>
  <c r="O737" i="22"/>
  <c r="K737" i="22"/>
  <c r="J737" i="22"/>
  <c r="P736" i="22"/>
  <c r="O736" i="22"/>
  <c r="K736" i="22"/>
  <c r="J736" i="22"/>
  <c r="P735" i="22"/>
  <c r="O735" i="22"/>
  <c r="K735" i="22"/>
  <c r="J735" i="22"/>
  <c r="P734" i="22"/>
  <c r="O734" i="22"/>
  <c r="K734" i="22"/>
  <c r="J734" i="22"/>
  <c r="P733" i="22"/>
  <c r="O733" i="22"/>
  <c r="K733" i="22"/>
  <c r="J733" i="22"/>
  <c r="P732" i="22"/>
  <c r="O732" i="22"/>
  <c r="K732" i="22"/>
  <c r="J732" i="22"/>
  <c r="P731" i="22"/>
  <c r="O731" i="22"/>
  <c r="K731" i="22"/>
  <c r="J731" i="22"/>
  <c r="P730" i="22"/>
  <c r="O730" i="22"/>
  <c r="K730" i="22"/>
  <c r="J730" i="22"/>
  <c r="P729" i="22"/>
  <c r="O729" i="22"/>
  <c r="K729" i="22"/>
  <c r="J729" i="22"/>
  <c r="P728" i="22"/>
  <c r="O728" i="22"/>
  <c r="K728" i="22"/>
  <c r="J728" i="22"/>
  <c r="P727" i="22"/>
  <c r="O727" i="22"/>
  <c r="K727" i="22"/>
  <c r="J727" i="22"/>
  <c r="P726" i="22"/>
  <c r="O726" i="22"/>
  <c r="K726" i="22"/>
  <c r="J726" i="22"/>
  <c r="P725" i="22"/>
  <c r="O725" i="22"/>
  <c r="K725" i="22"/>
  <c r="J725" i="22"/>
  <c r="P724" i="22"/>
  <c r="O724" i="22"/>
  <c r="K724" i="22"/>
  <c r="J724" i="22"/>
  <c r="P723" i="22"/>
  <c r="O723" i="22"/>
  <c r="K723" i="22"/>
  <c r="J723" i="22"/>
  <c r="P722" i="22"/>
  <c r="O722" i="22"/>
  <c r="K722" i="22"/>
  <c r="J722" i="22"/>
  <c r="P721" i="22"/>
  <c r="O721" i="22"/>
  <c r="K721" i="22"/>
  <c r="J721" i="22"/>
  <c r="P720" i="22"/>
  <c r="O720" i="22"/>
  <c r="K720" i="22"/>
  <c r="J720" i="22"/>
  <c r="P719" i="22"/>
  <c r="O719" i="22"/>
  <c r="K719" i="22"/>
  <c r="J719" i="22"/>
  <c r="P718" i="22"/>
  <c r="O718" i="22"/>
  <c r="K718" i="22"/>
  <c r="J718" i="22"/>
  <c r="P717" i="22"/>
  <c r="O717" i="22"/>
  <c r="K717" i="22"/>
  <c r="J717" i="22"/>
  <c r="P716" i="22"/>
  <c r="O716" i="22"/>
  <c r="K716" i="22"/>
  <c r="J716" i="22"/>
  <c r="P715" i="22"/>
  <c r="O715" i="22"/>
  <c r="K715" i="22"/>
  <c r="J715" i="22"/>
  <c r="P714" i="22"/>
  <c r="O714" i="22"/>
  <c r="K714" i="22"/>
  <c r="J714" i="22"/>
  <c r="P713" i="22"/>
  <c r="O713" i="22"/>
  <c r="K713" i="22"/>
  <c r="J713" i="22"/>
  <c r="P712" i="22"/>
  <c r="O712" i="22"/>
  <c r="K712" i="22"/>
  <c r="J712" i="22"/>
  <c r="P711" i="22"/>
  <c r="O711" i="22"/>
  <c r="K711" i="22"/>
  <c r="J711" i="22"/>
  <c r="P710" i="22"/>
  <c r="O710" i="22"/>
  <c r="K710" i="22"/>
  <c r="J710" i="22"/>
  <c r="P709" i="22"/>
  <c r="O709" i="22"/>
  <c r="K709" i="22"/>
  <c r="J709" i="22"/>
  <c r="P708" i="22"/>
  <c r="O708" i="22"/>
  <c r="K708" i="22"/>
  <c r="J708" i="22"/>
  <c r="P707" i="22"/>
  <c r="O707" i="22"/>
  <c r="K707" i="22"/>
  <c r="J707" i="22"/>
  <c r="P706" i="22"/>
  <c r="O706" i="22"/>
  <c r="K706" i="22"/>
  <c r="J706" i="22"/>
  <c r="P705" i="22"/>
  <c r="O705" i="22"/>
  <c r="K705" i="22"/>
  <c r="J705" i="22"/>
  <c r="P704" i="22"/>
  <c r="O704" i="22"/>
  <c r="K704" i="22"/>
  <c r="J704" i="22"/>
  <c r="P703" i="22"/>
  <c r="O703" i="22"/>
  <c r="K703" i="22"/>
  <c r="J703" i="22"/>
  <c r="P702" i="22"/>
  <c r="O702" i="22"/>
  <c r="K702" i="22"/>
  <c r="J702" i="22"/>
  <c r="P701" i="22"/>
  <c r="O701" i="22"/>
  <c r="K701" i="22"/>
  <c r="J701" i="22"/>
  <c r="P700" i="22"/>
  <c r="O700" i="22"/>
  <c r="K700" i="22"/>
  <c r="J700" i="22"/>
  <c r="P699" i="22"/>
  <c r="O699" i="22"/>
  <c r="K699" i="22"/>
  <c r="J699" i="22"/>
  <c r="P698" i="22"/>
  <c r="O698" i="22"/>
  <c r="K698" i="22"/>
  <c r="J698" i="22"/>
  <c r="P697" i="22"/>
  <c r="O697" i="22"/>
  <c r="K697" i="22"/>
  <c r="J697" i="22"/>
  <c r="P696" i="22"/>
  <c r="O696" i="22"/>
  <c r="K696" i="22"/>
  <c r="J696" i="22"/>
  <c r="P695" i="22"/>
  <c r="O695" i="22"/>
  <c r="K695" i="22"/>
  <c r="J695" i="22"/>
  <c r="P694" i="22"/>
  <c r="O694" i="22"/>
  <c r="K694" i="22"/>
  <c r="J694" i="22"/>
  <c r="P693" i="22"/>
  <c r="O693" i="22"/>
  <c r="K693" i="22"/>
  <c r="J693" i="22"/>
  <c r="P692" i="22"/>
  <c r="O692" i="22"/>
  <c r="K692" i="22"/>
  <c r="J692" i="22"/>
  <c r="P691" i="22"/>
  <c r="O691" i="22"/>
  <c r="K691" i="22"/>
  <c r="J691" i="22"/>
  <c r="P690" i="22"/>
  <c r="O690" i="22"/>
  <c r="K690" i="22"/>
  <c r="J690" i="22"/>
  <c r="P689" i="22"/>
  <c r="O689" i="22"/>
  <c r="K689" i="22"/>
  <c r="J689" i="22"/>
  <c r="P688" i="22"/>
  <c r="O688" i="22"/>
  <c r="K688" i="22"/>
  <c r="J688" i="22"/>
  <c r="P687" i="22"/>
  <c r="O687" i="22"/>
  <c r="K687" i="22"/>
  <c r="J687" i="22"/>
  <c r="P686" i="22"/>
  <c r="O686" i="22"/>
  <c r="K686" i="22"/>
  <c r="J686" i="22"/>
  <c r="P685" i="22"/>
  <c r="O685" i="22"/>
  <c r="K685" i="22"/>
  <c r="J685" i="22"/>
  <c r="P684" i="22"/>
  <c r="O684" i="22"/>
  <c r="K684" i="22"/>
  <c r="J684" i="22"/>
  <c r="P683" i="22"/>
  <c r="O683" i="22"/>
  <c r="K683" i="22"/>
  <c r="J683" i="22"/>
  <c r="P682" i="22"/>
  <c r="O682" i="22"/>
  <c r="K682" i="22"/>
  <c r="J682" i="22"/>
  <c r="P681" i="22"/>
  <c r="O681" i="22"/>
  <c r="K681" i="22"/>
  <c r="J681" i="22"/>
  <c r="P680" i="22"/>
  <c r="O680" i="22"/>
  <c r="K680" i="22"/>
  <c r="J680" i="22"/>
  <c r="P679" i="22"/>
  <c r="O679" i="22"/>
  <c r="K679" i="22"/>
  <c r="J679" i="22"/>
  <c r="P678" i="22"/>
  <c r="O678" i="22"/>
  <c r="K678" i="22"/>
  <c r="J678" i="22"/>
  <c r="P677" i="22"/>
  <c r="O677" i="22"/>
  <c r="K677" i="22"/>
  <c r="J677" i="22"/>
  <c r="P676" i="22"/>
  <c r="O676" i="22"/>
  <c r="K676" i="22"/>
  <c r="J676" i="22"/>
  <c r="P675" i="22"/>
  <c r="O675" i="22"/>
  <c r="K675" i="22"/>
  <c r="J675" i="22"/>
  <c r="P674" i="22"/>
  <c r="O674" i="22"/>
  <c r="K674" i="22"/>
  <c r="J674" i="22"/>
  <c r="P673" i="22"/>
  <c r="O673" i="22"/>
  <c r="K673" i="22"/>
  <c r="J673" i="22"/>
  <c r="P672" i="22"/>
  <c r="O672" i="22"/>
  <c r="K672" i="22"/>
  <c r="J672" i="22"/>
  <c r="P671" i="22"/>
  <c r="O671" i="22"/>
  <c r="K671" i="22"/>
  <c r="J671" i="22"/>
  <c r="P670" i="22"/>
  <c r="O670" i="22"/>
  <c r="K670" i="22"/>
  <c r="J670" i="22"/>
  <c r="P669" i="22"/>
  <c r="O669" i="22"/>
  <c r="K669" i="22"/>
  <c r="J669" i="22"/>
  <c r="P668" i="22"/>
  <c r="O668" i="22"/>
  <c r="K668" i="22"/>
  <c r="J668" i="22"/>
  <c r="P667" i="22"/>
  <c r="O667" i="22"/>
  <c r="K667" i="22"/>
  <c r="J667" i="22"/>
  <c r="P666" i="22"/>
  <c r="O666" i="22"/>
  <c r="K666" i="22"/>
  <c r="J666" i="22"/>
  <c r="P665" i="22"/>
  <c r="O665" i="22"/>
  <c r="K665" i="22"/>
  <c r="J665" i="22"/>
  <c r="P664" i="22"/>
  <c r="O664" i="22"/>
  <c r="K664" i="22"/>
  <c r="J664" i="22"/>
  <c r="P663" i="22"/>
  <c r="O663" i="22"/>
  <c r="K663" i="22"/>
  <c r="J663" i="22"/>
  <c r="P662" i="22"/>
  <c r="O662" i="22"/>
  <c r="K662" i="22"/>
  <c r="J662" i="22"/>
  <c r="P661" i="22"/>
  <c r="O661" i="22"/>
  <c r="K661" i="22"/>
  <c r="J661" i="22"/>
  <c r="P660" i="22"/>
  <c r="O660" i="22"/>
  <c r="K660" i="22"/>
  <c r="J660" i="22"/>
  <c r="P659" i="22"/>
  <c r="O659" i="22"/>
  <c r="K659" i="22"/>
  <c r="J659" i="22"/>
  <c r="P658" i="22"/>
  <c r="O658" i="22"/>
  <c r="K658" i="22"/>
  <c r="J658" i="22"/>
  <c r="P657" i="22"/>
  <c r="O657" i="22"/>
  <c r="K657" i="22"/>
  <c r="J657" i="22"/>
  <c r="P656" i="22"/>
  <c r="O656" i="22"/>
  <c r="K656" i="22"/>
  <c r="J656" i="22"/>
  <c r="P655" i="22"/>
  <c r="O655" i="22"/>
  <c r="K655" i="22"/>
  <c r="J655" i="22"/>
  <c r="P654" i="22"/>
  <c r="O654" i="22"/>
  <c r="K654" i="22"/>
  <c r="J654" i="22"/>
  <c r="P653" i="22"/>
  <c r="O653" i="22"/>
  <c r="K653" i="22"/>
  <c r="J653" i="22"/>
  <c r="P652" i="22"/>
  <c r="O652" i="22"/>
  <c r="K652" i="22"/>
  <c r="J652" i="22"/>
  <c r="P651" i="22"/>
  <c r="O651" i="22"/>
  <c r="K651" i="22"/>
  <c r="J651" i="22"/>
  <c r="P650" i="22"/>
  <c r="O650" i="22"/>
  <c r="K650" i="22"/>
  <c r="J650" i="22"/>
  <c r="P649" i="22"/>
  <c r="O649" i="22"/>
  <c r="K649" i="22"/>
  <c r="J649" i="22"/>
  <c r="P648" i="22"/>
  <c r="O648" i="22"/>
  <c r="K648" i="22"/>
  <c r="J648" i="22"/>
  <c r="P647" i="22"/>
  <c r="O647" i="22"/>
  <c r="K647" i="22"/>
  <c r="J647" i="22"/>
  <c r="P646" i="22"/>
  <c r="O646" i="22"/>
  <c r="K646" i="22"/>
  <c r="J646" i="22"/>
  <c r="P645" i="22"/>
  <c r="O645" i="22"/>
  <c r="K645" i="22"/>
  <c r="J645" i="22"/>
  <c r="P644" i="22"/>
  <c r="O644" i="22"/>
  <c r="K644" i="22"/>
  <c r="J644" i="22"/>
  <c r="P643" i="22"/>
  <c r="O643" i="22"/>
  <c r="K643" i="22"/>
  <c r="J643" i="22"/>
  <c r="P642" i="22"/>
  <c r="O642" i="22"/>
  <c r="K642" i="22"/>
  <c r="J642" i="22"/>
  <c r="P641" i="22"/>
  <c r="O641" i="22"/>
  <c r="K641" i="22"/>
  <c r="J641" i="22"/>
  <c r="P640" i="22"/>
  <c r="O640" i="22"/>
  <c r="K640" i="22"/>
  <c r="J640" i="22"/>
  <c r="P639" i="22"/>
  <c r="O639" i="22"/>
  <c r="K639" i="22"/>
  <c r="J639" i="22"/>
  <c r="P638" i="22"/>
  <c r="O638" i="22"/>
  <c r="K638" i="22"/>
  <c r="J638" i="22"/>
  <c r="P637" i="22"/>
  <c r="O637" i="22"/>
  <c r="K637" i="22"/>
  <c r="J637" i="22"/>
  <c r="P636" i="22"/>
  <c r="O636" i="22"/>
  <c r="K636" i="22"/>
  <c r="J636" i="22"/>
  <c r="P635" i="22"/>
  <c r="O635" i="22"/>
  <c r="K635" i="22"/>
  <c r="J635" i="22"/>
  <c r="P634" i="22"/>
  <c r="O634" i="22"/>
  <c r="K634" i="22"/>
  <c r="J634" i="22"/>
  <c r="P633" i="22"/>
  <c r="O633" i="22"/>
  <c r="K633" i="22"/>
  <c r="J633" i="22"/>
  <c r="P632" i="22"/>
  <c r="O632" i="22"/>
  <c r="K632" i="22"/>
  <c r="J632" i="22"/>
  <c r="P631" i="22"/>
  <c r="O631" i="22"/>
  <c r="K631" i="22"/>
  <c r="J631" i="22"/>
  <c r="P630" i="22"/>
  <c r="O630" i="22"/>
  <c r="K630" i="22"/>
  <c r="J630" i="22"/>
  <c r="P629" i="22"/>
  <c r="O629" i="22"/>
  <c r="K629" i="22"/>
  <c r="J629" i="22"/>
  <c r="P628" i="22"/>
  <c r="O628" i="22"/>
  <c r="K628" i="22"/>
  <c r="J628" i="22"/>
  <c r="P627" i="22"/>
  <c r="O627" i="22"/>
  <c r="K627" i="22"/>
  <c r="J627" i="22"/>
  <c r="P626" i="22"/>
  <c r="O626" i="22"/>
  <c r="K626" i="22"/>
  <c r="J626" i="22"/>
  <c r="P625" i="22"/>
  <c r="O625" i="22"/>
  <c r="K625" i="22"/>
  <c r="J625" i="22"/>
  <c r="P624" i="22"/>
  <c r="O624" i="22"/>
  <c r="K624" i="22"/>
  <c r="J624" i="22"/>
  <c r="P623" i="22"/>
  <c r="O623" i="22"/>
  <c r="K623" i="22"/>
  <c r="J623" i="22"/>
  <c r="P622" i="22"/>
  <c r="O622" i="22"/>
  <c r="K622" i="22"/>
  <c r="J622" i="22"/>
  <c r="P621" i="22"/>
  <c r="O621" i="22"/>
  <c r="K621" i="22"/>
  <c r="J621" i="22"/>
  <c r="P620" i="22"/>
  <c r="O620" i="22"/>
  <c r="K620" i="22"/>
  <c r="J620" i="22"/>
  <c r="P619" i="22"/>
  <c r="O619" i="22"/>
  <c r="K619" i="22"/>
  <c r="J619" i="22"/>
  <c r="P618" i="22"/>
  <c r="O618" i="22"/>
  <c r="K618" i="22"/>
  <c r="J618" i="22"/>
  <c r="P617" i="22"/>
  <c r="O617" i="22"/>
  <c r="K617" i="22"/>
  <c r="J617" i="22"/>
  <c r="P616" i="22"/>
  <c r="O616" i="22"/>
  <c r="K616" i="22"/>
  <c r="J616" i="22"/>
  <c r="P615" i="22"/>
  <c r="O615" i="22"/>
  <c r="K615" i="22"/>
  <c r="J615" i="22"/>
  <c r="P614" i="22"/>
  <c r="O614" i="22"/>
  <c r="K614" i="22"/>
  <c r="J614" i="22"/>
  <c r="P613" i="22"/>
  <c r="O613" i="22"/>
  <c r="K613" i="22"/>
  <c r="J613" i="22"/>
  <c r="P612" i="22"/>
  <c r="O612" i="22"/>
  <c r="K612" i="22"/>
  <c r="J612" i="22"/>
  <c r="P611" i="22"/>
  <c r="O611" i="22"/>
  <c r="K611" i="22"/>
  <c r="J611" i="22"/>
  <c r="P610" i="22"/>
  <c r="O610" i="22"/>
  <c r="K610" i="22"/>
  <c r="J610" i="22"/>
  <c r="P609" i="22"/>
  <c r="O609" i="22"/>
  <c r="K609" i="22"/>
  <c r="J609" i="22"/>
  <c r="P608" i="22"/>
  <c r="O608" i="22"/>
  <c r="K608" i="22"/>
  <c r="J608" i="22"/>
  <c r="P607" i="22"/>
  <c r="O607" i="22"/>
  <c r="K607" i="22"/>
  <c r="J607" i="22"/>
  <c r="P606" i="22"/>
  <c r="O606" i="22"/>
  <c r="K606" i="22"/>
  <c r="J606" i="22"/>
  <c r="P605" i="22"/>
  <c r="O605" i="22"/>
  <c r="K605" i="22"/>
  <c r="J605" i="22"/>
  <c r="P604" i="22"/>
  <c r="O604" i="22"/>
  <c r="K604" i="22"/>
  <c r="J604" i="22"/>
  <c r="P603" i="22"/>
  <c r="O603" i="22"/>
  <c r="K603" i="22"/>
  <c r="J603" i="22"/>
  <c r="P602" i="22"/>
  <c r="O602" i="22"/>
  <c r="K602" i="22"/>
  <c r="J602" i="22"/>
  <c r="P601" i="22"/>
  <c r="O601" i="22"/>
  <c r="K601" i="22"/>
  <c r="J601" i="22"/>
  <c r="P600" i="22"/>
  <c r="O600" i="22"/>
  <c r="K600" i="22"/>
  <c r="J600" i="22"/>
  <c r="P599" i="22"/>
  <c r="O599" i="22"/>
  <c r="K599" i="22"/>
  <c r="J599" i="22"/>
  <c r="P598" i="22"/>
  <c r="O598" i="22"/>
  <c r="K598" i="22"/>
  <c r="J598" i="22"/>
  <c r="P597" i="22"/>
  <c r="O597" i="22"/>
  <c r="K597" i="22"/>
  <c r="J597" i="22"/>
  <c r="P596" i="22"/>
  <c r="O596" i="22"/>
  <c r="K596" i="22"/>
  <c r="J596" i="22"/>
  <c r="P595" i="22"/>
  <c r="O595" i="22"/>
  <c r="K595" i="22"/>
  <c r="J595" i="22"/>
  <c r="P594" i="22"/>
  <c r="O594" i="22"/>
  <c r="K594" i="22"/>
  <c r="J594" i="22"/>
  <c r="P593" i="22"/>
  <c r="O593" i="22"/>
  <c r="K593" i="22"/>
  <c r="J593" i="22"/>
  <c r="P592" i="22"/>
  <c r="O592" i="22"/>
  <c r="K592" i="22"/>
  <c r="J592" i="22"/>
  <c r="P591" i="22"/>
  <c r="O591" i="22"/>
  <c r="K591" i="22"/>
  <c r="J591" i="22"/>
  <c r="P590" i="22"/>
  <c r="O590" i="22"/>
  <c r="K590" i="22"/>
  <c r="J590" i="22"/>
  <c r="P589" i="22"/>
  <c r="O589" i="22"/>
  <c r="K589" i="22"/>
  <c r="J589" i="22"/>
  <c r="P588" i="22"/>
  <c r="O588" i="22"/>
  <c r="K588" i="22"/>
  <c r="J588" i="22"/>
  <c r="P587" i="22"/>
  <c r="O587" i="22"/>
  <c r="K587" i="22"/>
  <c r="J587" i="22"/>
  <c r="P586" i="22"/>
  <c r="O586" i="22"/>
  <c r="K586" i="22"/>
  <c r="J586" i="22"/>
  <c r="P585" i="22"/>
  <c r="O585" i="22"/>
  <c r="K585" i="22"/>
  <c r="J585" i="22"/>
  <c r="P584" i="22"/>
  <c r="O584" i="22"/>
  <c r="K584" i="22"/>
  <c r="J584" i="22"/>
  <c r="P583" i="22"/>
  <c r="O583" i="22"/>
  <c r="K583" i="22"/>
  <c r="J583" i="22"/>
  <c r="P582" i="22"/>
  <c r="O582" i="22"/>
  <c r="K582" i="22"/>
  <c r="J582" i="22"/>
  <c r="P581" i="22"/>
  <c r="O581" i="22"/>
  <c r="K581" i="22"/>
  <c r="J581" i="22"/>
  <c r="P580" i="22"/>
  <c r="O580" i="22"/>
  <c r="K580" i="22"/>
  <c r="J580" i="22"/>
  <c r="P579" i="22"/>
  <c r="O579" i="22"/>
  <c r="K579" i="22"/>
  <c r="J579" i="22"/>
  <c r="P578" i="22"/>
  <c r="O578" i="22"/>
  <c r="K578" i="22"/>
  <c r="J578" i="22"/>
  <c r="P577" i="22"/>
  <c r="O577" i="22"/>
  <c r="K577" i="22"/>
  <c r="J577" i="22"/>
  <c r="P576" i="22"/>
  <c r="O576" i="22"/>
  <c r="K576" i="22"/>
  <c r="J576" i="22"/>
  <c r="P575" i="22"/>
  <c r="O575" i="22"/>
  <c r="K575" i="22"/>
  <c r="J575" i="22"/>
  <c r="P574" i="22"/>
  <c r="O574" i="22"/>
  <c r="K574" i="22"/>
  <c r="J574" i="22"/>
  <c r="P573" i="22"/>
  <c r="O573" i="22"/>
  <c r="K573" i="22"/>
  <c r="J573" i="22"/>
  <c r="P572" i="22"/>
  <c r="O572" i="22"/>
  <c r="K572" i="22"/>
  <c r="J572" i="22"/>
  <c r="P571" i="22"/>
  <c r="O571" i="22"/>
  <c r="K571" i="22"/>
  <c r="J571" i="22"/>
  <c r="P570" i="22"/>
  <c r="O570" i="22"/>
  <c r="K570" i="22"/>
  <c r="J570" i="22"/>
  <c r="P569" i="22"/>
  <c r="O569" i="22"/>
  <c r="K569" i="22"/>
  <c r="J569" i="22"/>
  <c r="P568" i="22"/>
  <c r="O568" i="22"/>
  <c r="K568" i="22"/>
  <c r="J568" i="22"/>
  <c r="P567" i="22"/>
  <c r="O567" i="22"/>
  <c r="K567" i="22"/>
  <c r="J567" i="22"/>
  <c r="P566" i="22"/>
  <c r="O566" i="22"/>
  <c r="K566" i="22"/>
  <c r="J566" i="22"/>
  <c r="P565" i="22"/>
  <c r="O565" i="22"/>
  <c r="K565" i="22"/>
  <c r="J565" i="22"/>
  <c r="P564" i="22"/>
  <c r="O564" i="22"/>
  <c r="K564" i="22"/>
  <c r="J564" i="22"/>
  <c r="P563" i="22"/>
  <c r="O563" i="22"/>
  <c r="K563" i="22"/>
  <c r="J563" i="22"/>
  <c r="P562" i="22"/>
  <c r="O562" i="22"/>
  <c r="K562" i="22"/>
  <c r="J562" i="22"/>
  <c r="P561" i="22"/>
  <c r="O561" i="22"/>
  <c r="K561" i="22"/>
  <c r="J561" i="22"/>
  <c r="P560" i="22"/>
  <c r="O560" i="22"/>
  <c r="K560" i="22"/>
  <c r="J560" i="22"/>
  <c r="P559" i="22"/>
  <c r="O559" i="22"/>
  <c r="K559" i="22"/>
  <c r="J559" i="22"/>
  <c r="P558" i="22"/>
  <c r="O558" i="22"/>
  <c r="K558" i="22"/>
  <c r="J558" i="22"/>
  <c r="P557" i="22"/>
  <c r="O557" i="22"/>
  <c r="K557" i="22"/>
  <c r="J557" i="22"/>
  <c r="P556" i="22"/>
  <c r="O556" i="22"/>
  <c r="K556" i="22"/>
  <c r="J556" i="22"/>
  <c r="P555" i="22"/>
  <c r="O555" i="22"/>
  <c r="K555" i="22"/>
  <c r="J555" i="22"/>
  <c r="P554" i="22"/>
  <c r="O554" i="22"/>
  <c r="K554" i="22"/>
  <c r="J554" i="22"/>
  <c r="P553" i="22"/>
  <c r="O553" i="22"/>
  <c r="K553" i="22"/>
  <c r="J553" i="22"/>
  <c r="P552" i="22"/>
  <c r="O552" i="22"/>
  <c r="K552" i="22"/>
  <c r="J552" i="22"/>
  <c r="P551" i="22"/>
  <c r="O551" i="22"/>
  <c r="K551" i="22"/>
  <c r="J551" i="22"/>
  <c r="P550" i="22"/>
  <c r="O550" i="22"/>
  <c r="K550" i="22"/>
  <c r="J550" i="22"/>
  <c r="P549" i="22"/>
  <c r="O549" i="22"/>
  <c r="K549" i="22"/>
  <c r="J549" i="22"/>
  <c r="P548" i="22"/>
  <c r="O548" i="22"/>
  <c r="K548" i="22"/>
  <c r="J548" i="22"/>
  <c r="P547" i="22"/>
  <c r="O547" i="22"/>
  <c r="K547" i="22"/>
  <c r="J547" i="22"/>
  <c r="P546" i="22"/>
  <c r="O546" i="22"/>
  <c r="K546" i="22"/>
  <c r="J546" i="22"/>
  <c r="P544" i="22"/>
  <c r="O544" i="22"/>
  <c r="K544" i="22"/>
  <c r="J544" i="22"/>
  <c r="P543" i="22"/>
  <c r="O543" i="22"/>
  <c r="K543" i="22"/>
  <c r="J543" i="22"/>
  <c r="P542" i="22"/>
  <c r="O542" i="22"/>
  <c r="K542" i="22"/>
  <c r="J542" i="22"/>
  <c r="P541" i="22"/>
  <c r="O541" i="22"/>
  <c r="K541" i="22"/>
  <c r="J541" i="22"/>
  <c r="P540" i="22"/>
  <c r="O540" i="22"/>
  <c r="K540" i="22"/>
  <c r="J540" i="22"/>
  <c r="P539" i="22"/>
  <c r="O539" i="22"/>
  <c r="K539" i="22"/>
  <c r="J539" i="22"/>
  <c r="P538" i="22"/>
  <c r="O538" i="22"/>
  <c r="K538" i="22"/>
  <c r="J538" i="22"/>
  <c r="P537" i="22"/>
  <c r="O537" i="22"/>
  <c r="K537" i="22"/>
  <c r="J537" i="22"/>
  <c r="P536" i="22"/>
  <c r="O536" i="22"/>
  <c r="K536" i="22"/>
  <c r="J536" i="22"/>
  <c r="P535" i="22"/>
  <c r="O535" i="22"/>
  <c r="K535" i="22"/>
  <c r="J535" i="22"/>
  <c r="P534" i="22"/>
  <c r="O534" i="22"/>
  <c r="K534" i="22"/>
  <c r="J534" i="22"/>
  <c r="P533" i="22"/>
  <c r="O533" i="22"/>
  <c r="K533" i="22"/>
  <c r="J533" i="22"/>
  <c r="P532" i="22"/>
  <c r="O532" i="22"/>
  <c r="K532" i="22"/>
  <c r="J532" i="22"/>
  <c r="P531" i="22"/>
  <c r="O531" i="22"/>
  <c r="K531" i="22"/>
  <c r="J531" i="22"/>
  <c r="P530" i="22"/>
  <c r="O530" i="22"/>
  <c r="K530" i="22"/>
  <c r="J530" i="22"/>
  <c r="P528" i="22"/>
  <c r="O528" i="22"/>
  <c r="K528" i="22"/>
  <c r="J528" i="22"/>
  <c r="P527" i="22"/>
  <c r="O527" i="22"/>
  <c r="K527" i="22"/>
  <c r="J527" i="22"/>
  <c r="P526" i="22"/>
  <c r="O526" i="22"/>
  <c r="K526" i="22"/>
  <c r="J526" i="22"/>
  <c r="P525" i="22"/>
  <c r="O525" i="22"/>
  <c r="K525" i="22"/>
  <c r="J525" i="22"/>
  <c r="P524" i="22"/>
  <c r="O524" i="22"/>
  <c r="K524" i="22"/>
  <c r="J524" i="22"/>
  <c r="P523" i="22"/>
  <c r="O523" i="22"/>
  <c r="K523" i="22"/>
  <c r="J523" i="22"/>
  <c r="P522" i="22"/>
  <c r="O522" i="22"/>
  <c r="K522" i="22"/>
  <c r="J522" i="22"/>
  <c r="P521" i="22"/>
  <c r="O521" i="22"/>
  <c r="K521" i="22"/>
  <c r="J521" i="22"/>
  <c r="P520" i="22"/>
  <c r="O520" i="22"/>
  <c r="K520" i="22"/>
  <c r="J520" i="22"/>
  <c r="P519" i="22"/>
  <c r="O519" i="22"/>
  <c r="K519" i="22"/>
  <c r="J519" i="22"/>
  <c r="P518" i="22"/>
  <c r="O518" i="22"/>
  <c r="K518" i="22"/>
  <c r="J518" i="22"/>
  <c r="P517" i="22"/>
  <c r="O517" i="22"/>
  <c r="K517" i="22"/>
  <c r="J517" i="22"/>
  <c r="P516" i="22"/>
  <c r="O516" i="22"/>
  <c r="K516" i="22"/>
  <c r="J516" i="22"/>
  <c r="P515" i="22"/>
  <c r="O515" i="22"/>
  <c r="K515" i="22"/>
  <c r="J515" i="22"/>
  <c r="P514" i="22"/>
  <c r="O514" i="22"/>
  <c r="K514" i="22"/>
  <c r="J514" i="22"/>
  <c r="P513" i="22"/>
  <c r="O513" i="22"/>
  <c r="K513" i="22"/>
  <c r="J513" i="22"/>
  <c r="P512" i="22"/>
  <c r="O512" i="22"/>
  <c r="K512" i="22"/>
  <c r="J512" i="22"/>
  <c r="P511" i="22"/>
  <c r="O511" i="22"/>
  <c r="K511" i="22"/>
  <c r="J511" i="22"/>
  <c r="P510" i="22"/>
  <c r="O510" i="22"/>
  <c r="K510" i="22"/>
  <c r="J510" i="22"/>
  <c r="P509" i="22"/>
  <c r="O509" i="22"/>
  <c r="K509" i="22"/>
  <c r="J509" i="22"/>
  <c r="P508" i="22"/>
  <c r="O508" i="22"/>
  <c r="K508" i="22"/>
  <c r="J508" i="22"/>
  <c r="P507" i="22"/>
  <c r="O507" i="22"/>
  <c r="K507" i="22"/>
  <c r="J507" i="22"/>
  <c r="P506" i="22"/>
  <c r="O506" i="22"/>
  <c r="K506" i="22"/>
  <c r="J506" i="22"/>
  <c r="P505" i="22"/>
  <c r="O505" i="22"/>
  <c r="K505" i="22"/>
  <c r="J505" i="22"/>
  <c r="P504" i="22"/>
  <c r="O504" i="22"/>
  <c r="K504" i="22"/>
  <c r="J504" i="22"/>
  <c r="P503" i="22"/>
  <c r="O503" i="22"/>
  <c r="K503" i="22"/>
  <c r="J503" i="22"/>
  <c r="P502" i="22"/>
  <c r="O502" i="22"/>
  <c r="K502" i="22"/>
  <c r="J502" i="22"/>
  <c r="P501" i="22"/>
  <c r="O501" i="22"/>
  <c r="K501" i="22"/>
  <c r="J501" i="22"/>
  <c r="P500" i="22"/>
  <c r="O500" i="22"/>
  <c r="K500" i="22"/>
  <c r="J500" i="22"/>
  <c r="P499" i="22"/>
  <c r="O499" i="22"/>
  <c r="K499" i="22"/>
  <c r="J499" i="22"/>
  <c r="P498" i="22"/>
  <c r="O498" i="22"/>
  <c r="K498" i="22"/>
  <c r="J498" i="22"/>
  <c r="P497" i="22"/>
  <c r="O497" i="22"/>
  <c r="K497" i="22"/>
  <c r="J497" i="22"/>
  <c r="P496" i="22"/>
  <c r="O496" i="22"/>
  <c r="K496" i="22"/>
  <c r="J496" i="22"/>
  <c r="P495" i="22"/>
  <c r="O495" i="22"/>
  <c r="K495" i="22"/>
  <c r="J495" i="22"/>
  <c r="P494" i="22"/>
  <c r="O494" i="22"/>
  <c r="K494" i="22"/>
  <c r="J494" i="22"/>
  <c r="P493" i="22"/>
  <c r="O493" i="22"/>
  <c r="K493" i="22"/>
  <c r="J493" i="22"/>
  <c r="P492" i="22"/>
  <c r="O492" i="22"/>
  <c r="K492" i="22"/>
  <c r="J492" i="22"/>
  <c r="P491" i="22"/>
  <c r="O491" i="22"/>
  <c r="K491" i="22"/>
  <c r="J491" i="22"/>
  <c r="P490" i="22"/>
  <c r="O490" i="22"/>
  <c r="K490" i="22"/>
  <c r="J490" i="22"/>
  <c r="P489" i="22"/>
  <c r="O489" i="22"/>
  <c r="K489" i="22"/>
  <c r="J489" i="22"/>
  <c r="P488" i="22"/>
  <c r="O488" i="22"/>
  <c r="K488" i="22"/>
  <c r="J488" i="22"/>
  <c r="P487" i="22"/>
  <c r="O487" i="22"/>
  <c r="K487" i="22"/>
  <c r="J487" i="22"/>
  <c r="P486" i="22"/>
  <c r="O486" i="22"/>
  <c r="K486" i="22"/>
  <c r="J486" i="22"/>
  <c r="P485" i="22"/>
  <c r="O485" i="22"/>
  <c r="K485" i="22"/>
  <c r="J485" i="22"/>
  <c r="P484" i="22"/>
  <c r="O484" i="22"/>
  <c r="K484" i="22"/>
  <c r="J484" i="22"/>
  <c r="P483" i="22"/>
  <c r="O483" i="22"/>
  <c r="K483" i="22"/>
  <c r="J483" i="22"/>
  <c r="P482" i="22"/>
  <c r="O482" i="22"/>
  <c r="K482" i="22"/>
  <c r="J482" i="22"/>
  <c r="P481" i="22"/>
  <c r="O481" i="22"/>
  <c r="K481" i="22"/>
  <c r="J481" i="22"/>
  <c r="P480" i="22"/>
  <c r="O480" i="22"/>
  <c r="K480" i="22"/>
  <c r="J480" i="22"/>
  <c r="P479" i="22"/>
  <c r="O479" i="22"/>
  <c r="K479" i="22"/>
  <c r="J479" i="22"/>
  <c r="P478" i="22"/>
  <c r="O478" i="22"/>
  <c r="K478" i="22"/>
  <c r="J478" i="22"/>
  <c r="P477" i="22"/>
  <c r="O477" i="22"/>
  <c r="K477" i="22"/>
  <c r="J477" i="22"/>
  <c r="P476" i="22"/>
  <c r="O476" i="22"/>
  <c r="K476" i="22"/>
  <c r="J476" i="22"/>
  <c r="P475" i="22"/>
  <c r="O475" i="22"/>
  <c r="K475" i="22"/>
  <c r="J475" i="22"/>
  <c r="P474" i="22"/>
  <c r="O474" i="22"/>
  <c r="K474" i="22"/>
  <c r="J474" i="22"/>
  <c r="P473" i="22"/>
  <c r="O473" i="22"/>
  <c r="K473" i="22"/>
  <c r="J473" i="22"/>
  <c r="P472" i="22"/>
  <c r="O472" i="22"/>
  <c r="K472" i="22"/>
  <c r="J472" i="22"/>
  <c r="P471" i="22"/>
  <c r="O471" i="22"/>
  <c r="K471" i="22"/>
  <c r="J471" i="22"/>
  <c r="P470" i="22"/>
  <c r="O470" i="22"/>
  <c r="K470" i="22"/>
  <c r="J470" i="22"/>
  <c r="P469" i="22"/>
  <c r="O469" i="22"/>
  <c r="K469" i="22"/>
  <c r="J469" i="22"/>
  <c r="P468" i="22"/>
  <c r="O468" i="22"/>
  <c r="K468" i="22"/>
  <c r="J468" i="22"/>
  <c r="P467" i="22"/>
  <c r="O467" i="22"/>
  <c r="K467" i="22"/>
  <c r="J467" i="22"/>
  <c r="P466" i="22"/>
  <c r="O466" i="22"/>
  <c r="K466" i="22"/>
  <c r="J466" i="22"/>
  <c r="P465" i="22"/>
  <c r="O465" i="22"/>
  <c r="K465" i="22"/>
  <c r="J465" i="22"/>
  <c r="P464" i="22"/>
  <c r="O464" i="22"/>
  <c r="K464" i="22"/>
  <c r="J464" i="22"/>
  <c r="P463" i="22"/>
  <c r="O463" i="22"/>
  <c r="K463" i="22"/>
  <c r="J463" i="22"/>
  <c r="P462" i="22"/>
  <c r="O462" i="22"/>
  <c r="K462" i="22"/>
  <c r="J462" i="22"/>
  <c r="P461" i="22"/>
  <c r="O461" i="22"/>
  <c r="K461" i="22"/>
  <c r="J461" i="22"/>
  <c r="P460" i="22"/>
  <c r="O460" i="22"/>
  <c r="K460" i="22"/>
  <c r="J460" i="22"/>
  <c r="P459" i="22"/>
  <c r="O459" i="22"/>
  <c r="K459" i="22"/>
  <c r="J459" i="22"/>
  <c r="P458" i="22"/>
  <c r="O458" i="22"/>
  <c r="K458" i="22"/>
  <c r="J458" i="22"/>
  <c r="P456" i="22"/>
  <c r="O456" i="22"/>
  <c r="K456" i="22"/>
  <c r="J456" i="22"/>
  <c r="P455" i="22"/>
  <c r="O455" i="22"/>
  <c r="K455" i="22"/>
  <c r="J455" i="22"/>
  <c r="P454" i="22"/>
  <c r="O454" i="22"/>
  <c r="K454" i="22"/>
  <c r="J454" i="22"/>
  <c r="P453" i="22"/>
  <c r="O453" i="22"/>
  <c r="K453" i="22"/>
  <c r="J453" i="22"/>
  <c r="P452" i="22"/>
  <c r="O452" i="22"/>
  <c r="K452" i="22"/>
  <c r="J452" i="22"/>
  <c r="P451" i="22"/>
  <c r="O451" i="22"/>
  <c r="K451" i="22"/>
  <c r="J451" i="22"/>
  <c r="P450" i="22"/>
  <c r="O450" i="22"/>
  <c r="K450" i="22"/>
  <c r="J450" i="22"/>
  <c r="P449" i="22"/>
  <c r="O449" i="22"/>
  <c r="K449" i="22"/>
  <c r="J449" i="22"/>
  <c r="P448" i="22"/>
  <c r="O448" i="22"/>
  <c r="K448" i="22"/>
  <c r="J448" i="22"/>
  <c r="P447" i="22"/>
  <c r="O447" i="22"/>
  <c r="K447" i="22"/>
  <c r="J447" i="22"/>
  <c r="P446" i="22"/>
  <c r="O446" i="22"/>
  <c r="K446" i="22"/>
  <c r="J446" i="22"/>
  <c r="P445" i="22"/>
  <c r="O445" i="22"/>
  <c r="K445" i="22"/>
  <c r="J445" i="22"/>
  <c r="P444" i="22"/>
  <c r="O444" i="22"/>
  <c r="K444" i="22"/>
  <c r="J444" i="22"/>
  <c r="P443" i="22"/>
  <c r="O443" i="22"/>
  <c r="K443" i="22"/>
  <c r="J443" i="22"/>
  <c r="P442" i="22"/>
  <c r="O442" i="22"/>
  <c r="K442" i="22"/>
  <c r="J442" i="22"/>
  <c r="P441" i="22"/>
  <c r="O441" i="22"/>
  <c r="K441" i="22"/>
  <c r="J441" i="22"/>
  <c r="P440" i="22"/>
  <c r="O440" i="22"/>
  <c r="K440" i="22"/>
  <c r="J440" i="22"/>
  <c r="P439" i="22"/>
  <c r="O439" i="22"/>
  <c r="K439" i="22"/>
  <c r="J439" i="22"/>
  <c r="P438" i="22"/>
  <c r="O438" i="22"/>
  <c r="K438" i="22"/>
  <c r="J438" i="22"/>
  <c r="P437" i="22"/>
  <c r="O437" i="22"/>
  <c r="K437" i="22"/>
  <c r="J437" i="22"/>
  <c r="P436" i="22"/>
  <c r="O436" i="22"/>
  <c r="K436" i="22"/>
  <c r="J436" i="22"/>
  <c r="P435" i="22"/>
  <c r="O435" i="22"/>
  <c r="K435" i="22"/>
  <c r="J435" i="22"/>
  <c r="P434" i="22"/>
  <c r="O434" i="22"/>
  <c r="K434" i="22"/>
  <c r="J434" i="22"/>
  <c r="P433" i="22"/>
  <c r="O433" i="22"/>
  <c r="K433" i="22"/>
  <c r="J433" i="22"/>
  <c r="P432" i="22"/>
  <c r="O432" i="22"/>
  <c r="K432" i="22"/>
  <c r="J432" i="22"/>
  <c r="P431" i="22"/>
  <c r="O431" i="22"/>
  <c r="K431" i="22"/>
  <c r="J431" i="22"/>
  <c r="P430" i="22"/>
  <c r="O430" i="22"/>
  <c r="K430" i="22"/>
  <c r="J430" i="22"/>
  <c r="P429" i="22"/>
  <c r="O429" i="22"/>
  <c r="K429" i="22"/>
  <c r="J429" i="22"/>
  <c r="P428" i="22"/>
  <c r="O428" i="22"/>
  <c r="K428" i="22"/>
  <c r="J428" i="22"/>
  <c r="P427" i="22"/>
  <c r="O427" i="22"/>
  <c r="K427" i="22"/>
  <c r="J427" i="22"/>
  <c r="P426" i="22"/>
  <c r="O426" i="22"/>
  <c r="K426" i="22"/>
  <c r="J426" i="22"/>
  <c r="P425" i="22"/>
  <c r="O425" i="22"/>
  <c r="K425" i="22"/>
  <c r="J425" i="22"/>
  <c r="P424" i="22"/>
  <c r="O424" i="22"/>
  <c r="K424" i="22"/>
  <c r="J424" i="22"/>
  <c r="P423" i="22"/>
  <c r="O423" i="22"/>
  <c r="K423" i="22"/>
  <c r="J423" i="22"/>
  <c r="P422" i="22"/>
  <c r="O422" i="22"/>
  <c r="K422" i="22"/>
  <c r="J422" i="22"/>
  <c r="P421" i="22"/>
  <c r="O421" i="22"/>
  <c r="K421" i="22"/>
  <c r="J421" i="22"/>
  <c r="P420" i="22"/>
  <c r="O420" i="22"/>
  <c r="K420" i="22"/>
  <c r="J420" i="22"/>
  <c r="P419" i="22"/>
  <c r="O419" i="22"/>
  <c r="K419" i="22"/>
  <c r="J419" i="22"/>
  <c r="P418" i="22"/>
  <c r="O418" i="22"/>
  <c r="K418" i="22"/>
  <c r="J418" i="22"/>
  <c r="P417" i="22"/>
  <c r="O417" i="22"/>
  <c r="K417" i="22"/>
  <c r="J417" i="22"/>
  <c r="P416" i="22"/>
  <c r="O416" i="22"/>
  <c r="K416" i="22"/>
  <c r="J416" i="22"/>
  <c r="P415" i="22"/>
  <c r="O415" i="22"/>
  <c r="K415" i="22"/>
  <c r="J415" i="22"/>
  <c r="P414" i="22"/>
  <c r="O414" i="22"/>
  <c r="K414" i="22"/>
  <c r="J414" i="22"/>
  <c r="P413" i="22"/>
  <c r="O413" i="22"/>
  <c r="K413" i="22"/>
  <c r="J413" i="22"/>
  <c r="P412" i="22"/>
  <c r="O412" i="22"/>
  <c r="K412" i="22"/>
  <c r="J412" i="22"/>
  <c r="P411" i="22"/>
  <c r="O411" i="22"/>
  <c r="K411" i="22"/>
  <c r="J411" i="22"/>
  <c r="P410" i="22"/>
  <c r="O410" i="22"/>
  <c r="K410" i="22"/>
  <c r="J410" i="22"/>
  <c r="P409" i="22"/>
  <c r="O409" i="22"/>
  <c r="K409" i="22"/>
  <c r="J409" i="22"/>
  <c r="P408" i="22"/>
  <c r="O408" i="22"/>
  <c r="K408" i="22"/>
  <c r="J408" i="22"/>
  <c r="P407" i="22"/>
  <c r="O407" i="22"/>
  <c r="K407" i="22"/>
  <c r="J407" i="22"/>
  <c r="P406" i="22"/>
  <c r="O406" i="22"/>
  <c r="K406" i="22"/>
  <c r="J406" i="22"/>
  <c r="P405" i="22"/>
  <c r="O405" i="22"/>
  <c r="K405" i="22"/>
  <c r="J405" i="22"/>
  <c r="P404" i="22"/>
  <c r="O404" i="22"/>
  <c r="K404" i="22"/>
  <c r="J404" i="22"/>
  <c r="P403" i="22"/>
  <c r="O403" i="22"/>
  <c r="K403" i="22"/>
  <c r="J403" i="22"/>
  <c r="P402" i="22"/>
  <c r="O402" i="22"/>
  <c r="K402" i="22"/>
  <c r="J402" i="22"/>
  <c r="P401" i="22"/>
  <c r="O401" i="22"/>
  <c r="K401" i="22"/>
  <c r="J401" i="22"/>
  <c r="P400" i="22"/>
  <c r="O400" i="22"/>
  <c r="K400" i="22"/>
  <c r="J400" i="22"/>
  <c r="P399" i="22"/>
  <c r="O399" i="22"/>
  <c r="K399" i="22"/>
  <c r="J399" i="22"/>
  <c r="P398" i="22"/>
  <c r="O398" i="22"/>
  <c r="K398" i="22"/>
  <c r="J398" i="22"/>
  <c r="P397" i="22"/>
  <c r="O397" i="22"/>
  <c r="K397" i="22"/>
  <c r="J397" i="22"/>
  <c r="P396" i="22"/>
  <c r="O396" i="22"/>
  <c r="K396" i="22"/>
  <c r="J396" i="22"/>
  <c r="P395" i="22"/>
  <c r="O395" i="22"/>
  <c r="K395" i="22"/>
  <c r="J395" i="22"/>
  <c r="P394" i="22"/>
  <c r="O394" i="22"/>
  <c r="K394" i="22"/>
  <c r="J394" i="22"/>
  <c r="P393" i="22"/>
  <c r="O393" i="22"/>
  <c r="K393" i="22"/>
  <c r="J393" i="22"/>
  <c r="P392" i="22"/>
  <c r="O392" i="22"/>
  <c r="K392" i="22"/>
  <c r="J392" i="22"/>
  <c r="P391" i="22"/>
  <c r="O391" i="22"/>
  <c r="K391" i="22"/>
  <c r="J391" i="22"/>
  <c r="P390" i="22"/>
  <c r="O390" i="22"/>
  <c r="K390" i="22"/>
  <c r="J390" i="22"/>
  <c r="P389" i="22"/>
  <c r="O389" i="22"/>
  <c r="K389" i="22"/>
  <c r="J389" i="22"/>
  <c r="P388" i="22"/>
  <c r="O388" i="22"/>
  <c r="K388" i="22"/>
  <c r="J388" i="22"/>
  <c r="P387" i="22"/>
  <c r="O387" i="22"/>
  <c r="K387" i="22"/>
  <c r="J387" i="22"/>
  <c r="P386" i="22"/>
  <c r="O386" i="22"/>
  <c r="K386" i="22"/>
  <c r="J386" i="22"/>
  <c r="P385" i="22"/>
  <c r="O385" i="22"/>
  <c r="K385" i="22"/>
  <c r="J385" i="22"/>
  <c r="P384" i="22"/>
  <c r="O384" i="22"/>
  <c r="K384" i="22"/>
  <c r="J384" i="22"/>
  <c r="P382" i="22"/>
  <c r="O382" i="22"/>
  <c r="K382" i="22"/>
  <c r="J382" i="22"/>
  <c r="P381" i="22"/>
  <c r="O381" i="22"/>
  <c r="K381" i="22"/>
  <c r="J381" i="22"/>
  <c r="P380" i="22"/>
  <c r="O380" i="22"/>
  <c r="K380" i="22"/>
  <c r="J380" i="22"/>
  <c r="P379" i="22"/>
  <c r="O379" i="22"/>
  <c r="K379" i="22"/>
  <c r="J379" i="22"/>
  <c r="P378" i="22"/>
  <c r="O378" i="22"/>
  <c r="K378" i="22"/>
  <c r="J378" i="22"/>
  <c r="P377" i="22"/>
  <c r="O377" i="22"/>
  <c r="K377" i="22"/>
  <c r="J377" i="22"/>
  <c r="P376" i="22"/>
  <c r="O376" i="22"/>
  <c r="K376" i="22"/>
  <c r="J376" i="22"/>
  <c r="P375" i="22"/>
  <c r="O375" i="22"/>
  <c r="K375" i="22"/>
  <c r="J375" i="22"/>
  <c r="P374" i="22"/>
  <c r="O374" i="22"/>
  <c r="K374" i="22"/>
  <c r="J374" i="22"/>
  <c r="P373" i="22"/>
  <c r="O373" i="22"/>
  <c r="K373" i="22"/>
  <c r="J373" i="22"/>
  <c r="P372" i="22"/>
  <c r="O372" i="22"/>
  <c r="K372" i="22"/>
  <c r="J372" i="22"/>
  <c r="P371" i="22"/>
  <c r="O371" i="22"/>
  <c r="K371" i="22"/>
  <c r="J371" i="22"/>
  <c r="P370" i="22"/>
  <c r="O370" i="22"/>
  <c r="K370" i="22"/>
  <c r="J370" i="22"/>
  <c r="P369" i="22"/>
  <c r="O369" i="22"/>
  <c r="K369" i="22"/>
  <c r="J369" i="22"/>
  <c r="P368" i="22"/>
  <c r="O368" i="22"/>
  <c r="K368" i="22"/>
  <c r="J368" i="22"/>
  <c r="P367" i="22"/>
  <c r="O367" i="22"/>
  <c r="K367" i="22"/>
  <c r="J367" i="22"/>
  <c r="P366" i="22"/>
  <c r="O366" i="22"/>
  <c r="K366" i="22"/>
  <c r="J366" i="22"/>
  <c r="P365" i="22"/>
  <c r="O365" i="22"/>
  <c r="K365" i="22"/>
  <c r="J365" i="22"/>
  <c r="P364" i="22"/>
  <c r="O364" i="22"/>
  <c r="K364" i="22"/>
  <c r="J364" i="22"/>
  <c r="P363" i="22"/>
  <c r="O363" i="22"/>
  <c r="K363" i="22"/>
  <c r="J363" i="22"/>
  <c r="P362" i="22"/>
  <c r="O362" i="22"/>
  <c r="K362" i="22"/>
  <c r="J362" i="22"/>
  <c r="P361" i="22"/>
  <c r="O361" i="22"/>
  <c r="K361" i="22"/>
  <c r="J361" i="22"/>
  <c r="P360" i="22"/>
  <c r="O360" i="22"/>
  <c r="K360" i="22"/>
  <c r="J360" i="22"/>
  <c r="P359" i="22"/>
  <c r="O359" i="22"/>
  <c r="K359" i="22"/>
  <c r="J359" i="22"/>
  <c r="P358" i="22"/>
  <c r="O358" i="22"/>
  <c r="K358" i="22"/>
  <c r="J358" i="22"/>
  <c r="P357" i="22"/>
  <c r="O357" i="22"/>
  <c r="K357" i="22"/>
  <c r="J357" i="22"/>
  <c r="P356" i="22"/>
  <c r="O356" i="22"/>
  <c r="K356" i="22"/>
  <c r="J356" i="22"/>
  <c r="P355" i="22"/>
  <c r="O355" i="22"/>
  <c r="K355" i="22"/>
  <c r="J355" i="22"/>
  <c r="P354" i="22"/>
  <c r="O354" i="22"/>
  <c r="K354" i="22"/>
  <c r="J354" i="22"/>
  <c r="P353" i="22"/>
  <c r="O353" i="22"/>
  <c r="K353" i="22"/>
  <c r="J353" i="22"/>
  <c r="P352" i="22"/>
  <c r="O352" i="22"/>
  <c r="K352" i="22"/>
  <c r="J352" i="22"/>
  <c r="P351" i="22"/>
  <c r="O351" i="22"/>
  <c r="K351" i="22"/>
  <c r="J351" i="22"/>
  <c r="P350" i="22"/>
  <c r="O350" i="22"/>
  <c r="K350" i="22"/>
  <c r="J350" i="22"/>
  <c r="P349" i="22"/>
  <c r="O349" i="22"/>
  <c r="K349" i="22"/>
  <c r="J349" i="22"/>
  <c r="P348" i="22"/>
  <c r="O348" i="22"/>
  <c r="K348" i="22"/>
  <c r="J348" i="22"/>
  <c r="P347" i="22"/>
  <c r="O347" i="22"/>
  <c r="K347" i="22"/>
  <c r="J347" i="22"/>
  <c r="P346" i="22"/>
  <c r="O346" i="22"/>
  <c r="K346" i="22"/>
  <c r="J346" i="22"/>
  <c r="P345" i="22"/>
  <c r="O345" i="22"/>
  <c r="K345" i="22"/>
  <c r="J345" i="22"/>
  <c r="P344" i="22"/>
  <c r="O344" i="22"/>
  <c r="K344" i="22"/>
  <c r="J344" i="22"/>
  <c r="P343" i="22"/>
  <c r="O343" i="22"/>
  <c r="K343" i="22"/>
  <c r="J343" i="22"/>
  <c r="P342" i="22"/>
  <c r="O342" i="22"/>
  <c r="K342" i="22"/>
  <c r="J342" i="22"/>
  <c r="P341" i="22"/>
  <c r="O341" i="22"/>
  <c r="K341" i="22"/>
  <c r="J341" i="22"/>
  <c r="P340" i="22"/>
  <c r="O340" i="22"/>
  <c r="K340" i="22"/>
  <c r="J340" i="22"/>
  <c r="P339" i="22"/>
  <c r="O339" i="22"/>
  <c r="K339" i="22"/>
  <c r="J339" i="22"/>
  <c r="P338" i="22"/>
  <c r="O338" i="22"/>
  <c r="K338" i="22"/>
  <c r="J338" i="22"/>
  <c r="P337" i="22"/>
  <c r="O337" i="22"/>
  <c r="K337" i="22"/>
  <c r="J337" i="22"/>
  <c r="P336" i="22"/>
  <c r="O336" i="22"/>
  <c r="K336" i="22"/>
  <c r="J336" i="22"/>
  <c r="P335" i="22"/>
  <c r="O335" i="22"/>
  <c r="K335" i="22"/>
  <c r="J335" i="22"/>
  <c r="P334" i="22"/>
  <c r="O334" i="22"/>
  <c r="K334" i="22"/>
  <c r="J334" i="22"/>
  <c r="P333" i="22"/>
  <c r="O333" i="22"/>
  <c r="K333" i="22"/>
  <c r="J333" i="22"/>
  <c r="P332" i="22"/>
  <c r="O332" i="22"/>
  <c r="K332" i="22"/>
  <c r="J332" i="22"/>
  <c r="P331" i="22"/>
  <c r="O331" i="22"/>
  <c r="K331" i="22"/>
  <c r="J331" i="22"/>
  <c r="P330" i="22"/>
  <c r="O330" i="22"/>
  <c r="K330" i="22"/>
  <c r="J330" i="22"/>
  <c r="P329" i="22"/>
  <c r="O329" i="22"/>
  <c r="K329" i="22"/>
  <c r="J329" i="22"/>
  <c r="P328" i="22"/>
  <c r="O328" i="22"/>
  <c r="K328" i="22"/>
  <c r="J328" i="22"/>
  <c r="P327" i="22"/>
  <c r="O327" i="22"/>
  <c r="K327" i="22"/>
  <c r="J327" i="22"/>
  <c r="P326" i="22"/>
  <c r="O326" i="22"/>
  <c r="K326" i="22"/>
  <c r="J326" i="22"/>
  <c r="P325" i="22"/>
  <c r="O325" i="22"/>
  <c r="K325" i="22"/>
  <c r="J325" i="22"/>
  <c r="P324" i="22"/>
  <c r="O324" i="22"/>
  <c r="K324" i="22"/>
  <c r="J324" i="22"/>
  <c r="P323" i="22"/>
  <c r="O323" i="22"/>
  <c r="K323" i="22"/>
  <c r="J323" i="22"/>
  <c r="P322" i="22"/>
  <c r="O322" i="22"/>
  <c r="K322" i="22"/>
  <c r="J322" i="22"/>
  <c r="P321" i="22"/>
  <c r="O321" i="22"/>
  <c r="K321" i="22"/>
  <c r="J321" i="22"/>
  <c r="P320" i="22"/>
  <c r="O320" i="22"/>
  <c r="K320" i="22"/>
  <c r="J320" i="22"/>
  <c r="P319" i="22"/>
  <c r="O319" i="22"/>
  <c r="K319" i="22"/>
  <c r="J319" i="22"/>
  <c r="P318" i="22"/>
  <c r="O318" i="22"/>
  <c r="K318" i="22"/>
  <c r="J318" i="22"/>
  <c r="P317" i="22"/>
  <c r="O317" i="22"/>
  <c r="K317" i="22"/>
  <c r="J317" i="22"/>
  <c r="P316" i="22"/>
  <c r="O316" i="22"/>
  <c r="K316" i="22"/>
  <c r="J316" i="22"/>
  <c r="P315" i="22"/>
  <c r="O315" i="22"/>
  <c r="K315" i="22"/>
  <c r="J315" i="22"/>
  <c r="P314" i="22"/>
  <c r="O314" i="22"/>
  <c r="K314" i="22"/>
  <c r="J314" i="22"/>
  <c r="P313" i="22"/>
  <c r="O313" i="22"/>
  <c r="K313" i="22"/>
  <c r="J313" i="22"/>
  <c r="P312" i="22"/>
  <c r="O312" i="22"/>
  <c r="K312" i="22"/>
  <c r="J312" i="22"/>
  <c r="P311" i="22"/>
  <c r="O311" i="22"/>
  <c r="K311" i="22"/>
  <c r="J311" i="22"/>
  <c r="P310" i="22"/>
  <c r="O310" i="22"/>
  <c r="K310" i="22"/>
  <c r="J310" i="22"/>
  <c r="P309" i="22"/>
  <c r="O309" i="22"/>
  <c r="K309" i="22"/>
  <c r="J309" i="22"/>
  <c r="P308" i="22"/>
  <c r="O308" i="22"/>
  <c r="K308" i="22"/>
  <c r="J308" i="22"/>
  <c r="P307" i="22"/>
  <c r="O307" i="22"/>
  <c r="K307" i="22"/>
  <c r="J307" i="22"/>
  <c r="P306" i="22"/>
  <c r="O306" i="22"/>
  <c r="K306" i="22"/>
  <c r="J306" i="22"/>
  <c r="P305" i="22"/>
  <c r="O305" i="22"/>
  <c r="K305" i="22"/>
  <c r="J305" i="22"/>
  <c r="P304" i="22"/>
  <c r="O304" i="22"/>
  <c r="K304" i="22"/>
  <c r="J304" i="22"/>
  <c r="P303" i="22"/>
  <c r="O303" i="22"/>
  <c r="K303" i="22"/>
  <c r="J303" i="22"/>
  <c r="P302" i="22"/>
  <c r="O302" i="22"/>
  <c r="K302" i="22"/>
  <c r="J302" i="22"/>
  <c r="P301" i="22"/>
  <c r="O301" i="22"/>
  <c r="K301" i="22"/>
  <c r="J301" i="22"/>
  <c r="P300" i="22"/>
  <c r="O300" i="22"/>
  <c r="K300" i="22"/>
  <c r="J300" i="22"/>
  <c r="P299" i="22"/>
  <c r="O299" i="22"/>
  <c r="K299" i="22"/>
  <c r="J299" i="22"/>
  <c r="P298" i="22"/>
  <c r="O298" i="22"/>
  <c r="K298" i="22"/>
  <c r="J298" i="22"/>
  <c r="P297" i="22"/>
  <c r="O297" i="22"/>
  <c r="K297" i="22"/>
  <c r="J297" i="22"/>
  <c r="P296" i="22"/>
  <c r="O296" i="22"/>
  <c r="K296" i="22"/>
  <c r="J296" i="22"/>
  <c r="P295" i="22"/>
  <c r="O295" i="22"/>
  <c r="K295" i="22"/>
  <c r="J295" i="22"/>
  <c r="P294" i="22"/>
  <c r="O294" i="22"/>
  <c r="K294" i="22"/>
  <c r="J294" i="22"/>
  <c r="P293" i="22"/>
  <c r="O293" i="22"/>
  <c r="K293" i="22"/>
  <c r="J293" i="22"/>
  <c r="P292" i="22"/>
  <c r="O292" i="22"/>
  <c r="K292" i="22"/>
  <c r="J292" i="22"/>
  <c r="P290" i="22"/>
  <c r="O290" i="22"/>
  <c r="K290" i="22"/>
  <c r="J290" i="22"/>
  <c r="P289" i="22"/>
  <c r="O289" i="22"/>
  <c r="K289" i="22"/>
  <c r="J289" i="22"/>
  <c r="P288" i="22"/>
  <c r="O288" i="22"/>
  <c r="K288" i="22"/>
  <c r="J288" i="22"/>
  <c r="P287" i="22"/>
  <c r="O287" i="22"/>
  <c r="K287" i="22"/>
  <c r="J287" i="22"/>
  <c r="P286" i="22"/>
  <c r="O286" i="22"/>
  <c r="K286" i="22"/>
  <c r="J286" i="22"/>
  <c r="P285" i="22"/>
  <c r="O285" i="22"/>
  <c r="K285" i="22"/>
  <c r="J285" i="22"/>
  <c r="P284" i="22"/>
  <c r="O284" i="22"/>
  <c r="K284" i="22"/>
  <c r="J284" i="22"/>
  <c r="P283" i="22"/>
  <c r="O283" i="22"/>
  <c r="K283" i="22"/>
  <c r="J283" i="22"/>
  <c r="P282" i="22"/>
  <c r="O282" i="22"/>
  <c r="K282" i="22"/>
  <c r="J282" i="22"/>
  <c r="P281" i="22"/>
  <c r="O281" i="22"/>
  <c r="K281" i="22"/>
  <c r="J281" i="22"/>
  <c r="P280" i="22"/>
  <c r="O280" i="22"/>
  <c r="K280" i="22"/>
  <c r="J280" i="22"/>
  <c r="P279" i="22"/>
  <c r="O279" i="22"/>
  <c r="K279" i="22"/>
  <c r="J279" i="22"/>
  <c r="P278" i="22"/>
  <c r="O278" i="22"/>
  <c r="K278" i="22"/>
  <c r="J278" i="22"/>
  <c r="P277" i="22"/>
  <c r="O277" i="22"/>
  <c r="K277" i="22"/>
  <c r="J277" i="22"/>
  <c r="P276" i="22"/>
  <c r="O276" i="22"/>
  <c r="K276" i="22"/>
  <c r="J276" i="22"/>
  <c r="P275" i="22"/>
  <c r="O275" i="22"/>
  <c r="K275" i="22"/>
  <c r="J275" i="22"/>
  <c r="P274" i="22"/>
  <c r="O274" i="22"/>
  <c r="K274" i="22"/>
  <c r="J274" i="22"/>
  <c r="P273" i="22"/>
  <c r="O273" i="22"/>
  <c r="K273" i="22"/>
  <c r="J273" i="22"/>
  <c r="P271" i="22"/>
  <c r="O271" i="22"/>
  <c r="K271" i="22"/>
  <c r="J271" i="22"/>
  <c r="P270" i="22"/>
  <c r="O270" i="22"/>
  <c r="K270" i="22"/>
  <c r="J270" i="22"/>
  <c r="P269" i="22"/>
  <c r="O269" i="22"/>
  <c r="K269" i="22"/>
  <c r="J269" i="22"/>
  <c r="P268" i="22"/>
  <c r="O268" i="22"/>
  <c r="K268" i="22"/>
  <c r="J268" i="22"/>
  <c r="P267" i="22"/>
  <c r="O267" i="22"/>
  <c r="K267" i="22"/>
  <c r="J267" i="22"/>
  <c r="P266" i="22"/>
  <c r="O266" i="22"/>
  <c r="K266" i="22"/>
  <c r="J266" i="22"/>
  <c r="P265" i="22"/>
  <c r="O265" i="22"/>
  <c r="K265" i="22"/>
  <c r="J265" i="22"/>
  <c r="P264" i="22"/>
  <c r="O264" i="22"/>
  <c r="K264" i="22"/>
  <c r="J264" i="22"/>
  <c r="P263" i="22"/>
  <c r="O263" i="22"/>
  <c r="K263" i="22"/>
  <c r="J263" i="22"/>
  <c r="P262" i="22"/>
  <c r="O262" i="22"/>
  <c r="K262" i="22"/>
  <c r="J262" i="22"/>
  <c r="P261" i="22"/>
  <c r="O261" i="22"/>
  <c r="K261" i="22"/>
  <c r="J261" i="22"/>
  <c r="P260" i="22"/>
  <c r="O260" i="22"/>
  <c r="K260" i="22"/>
  <c r="J260" i="22"/>
  <c r="P259" i="22"/>
  <c r="O259" i="22"/>
  <c r="K259" i="22"/>
  <c r="J259" i="22"/>
  <c r="P258" i="22"/>
  <c r="O258" i="22"/>
  <c r="K258" i="22"/>
  <c r="J258" i="22"/>
  <c r="P257" i="22"/>
  <c r="O257" i="22"/>
  <c r="K257" i="22"/>
  <c r="J257" i="22"/>
  <c r="P256" i="22"/>
  <c r="O256" i="22"/>
  <c r="K256" i="22"/>
  <c r="J256" i="22"/>
  <c r="P255" i="22"/>
  <c r="O255" i="22"/>
  <c r="K255" i="22"/>
  <c r="J255" i="22"/>
  <c r="P254" i="22"/>
  <c r="O254" i="22"/>
  <c r="K254" i="22"/>
  <c r="J254" i="22"/>
  <c r="P253" i="22"/>
  <c r="O253" i="22"/>
  <c r="K253" i="22"/>
  <c r="J253" i="22"/>
  <c r="P252" i="22"/>
  <c r="O252" i="22"/>
  <c r="K252" i="22"/>
  <c r="J252" i="22"/>
  <c r="P251" i="22"/>
  <c r="O251" i="22"/>
  <c r="K251" i="22"/>
  <c r="J251" i="22"/>
  <c r="P250" i="22"/>
  <c r="O250" i="22"/>
  <c r="K250" i="22"/>
  <c r="J250" i="22"/>
  <c r="P249" i="22"/>
  <c r="O249" i="22"/>
  <c r="K249" i="22"/>
  <c r="J249" i="22"/>
  <c r="P248" i="22"/>
  <c r="O248" i="22"/>
  <c r="K248" i="22"/>
  <c r="J248" i="22"/>
  <c r="P247" i="22"/>
  <c r="O247" i="22"/>
  <c r="K247" i="22"/>
  <c r="J247" i="22"/>
  <c r="P246" i="22"/>
  <c r="O246" i="22"/>
  <c r="K246" i="22"/>
  <c r="J246" i="22"/>
  <c r="P245" i="22"/>
  <c r="O245" i="22"/>
  <c r="K245" i="22"/>
  <c r="J245" i="22"/>
  <c r="P244" i="22"/>
  <c r="O244" i="22"/>
  <c r="K244" i="22"/>
  <c r="J244" i="22"/>
  <c r="P243" i="22"/>
  <c r="O243" i="22"/>
  <c r="K243" i="22"/>
  <c r="J243" i="22"/>
  <c r="P242" i="22"/>
  <c r="O242" i="22"/>
  <c r="K242" i="22"/>
  <c r="J242" i="22"/>
  <c r="P241" i="22"/>
  <c r="O241" i="22"/>
  <c r="K241" i="22"/>
  <c r="J241" i="22"/>
  <c r="P240" i="22"/>
  <c r="O240" i="22"/>
  <c r="K240" i="22"/>
  <c r="J240" i="22"/>
  <c r="P239" i="22"/>
  <c r="O239" i="22"/>
  <c r="K239" i="22"/>
  <c r="J239" i="22"/>
  <c r="P238" i="22"/>
  <c r="O238" i="22"/>
  <c r="K238" i="22"/>
  <c r="J238" i="22"/>
  <c r="P237" i="22"/>
  <c r="O237" i="22"/>
  <c r="K237" i="22"/>
  <c r="J237" i="22"/>
  <c r="P236" i="22"/>
  <c r="O236" i="22"/>
  <c r="K236" i="22"/>
  <c r="J236" i="22"/>
  <c r="P235" i="22"/>
  <c r="O235" i="22"/>
  <c r="K235" i="22"/>
  <c r="J235" i="22"/>
  <c r="P234" i="22"/>
  <c r="O234" i="22"/>
  <c r="K234" i="22"/>
  <c r="J234" i="22"/>
  <c r="P233" i="22"/>
  <c r="O233" i="22"/>
  <c r="K233" i="22"/>
  <c r="J233" i="22"/>
  <c r="P232" i="22"/>
  <c r="O232" i="22"/>
  <c r="K232" i="22"/>
  <c r="J232" i="22"/>
  <c r="P231" i="22"/>
  <c r="O231" i="22"/>
  <c r="K231" i="22"/>
  <c r="J231" i="22"/>
  <c r="P230" i="22"/>
  <c r="O230" i="22"/>
  <c r="K230" i="22"/>
  <c r="J230" i="22"/>
  <c r="P229" i="22"/>
  <c r="O229" i="22"/>
  <c r="K229" i="22"/>
  <c r="J229" i="22"/>
  <c r="P228" i="22"/>
  <c r="O228" i="22"/>
  <c r="K228" i="22"/>
  <c r="J228" i="22"/>
  <c r="P227" i="22"/>
  <c r="O227" i="22"/>
  <c r="K227" i="22"/>
  <c r="J227" i="22"/>
  <c r="P226" i="22"/>
  <c r="O226" i="22"/>
  <c r="K226" i="22"/>
  <c r="J226" i="22"/>
  <c r="P225" i="22"/>
  <c r="O225" i="22"/>
  <c r="K225" i="22"/>
  <c r="J225" i="22"/>
  <c r="P224" i="22"/>
  <c r="O224" i="22"/>
  <c r="K224" i="22"/>
  <c r="J224" i="22"/>
  <c r="P223" i="22"/>
  <c r="O223" i="22"/>
  <c r="K223" i="22"/>
  <c r="J223" i="22"/>
  <c r="P222" i="22"/>
  <c r="O222" i="22"/>
  <c r="K222" i="22"/>
  <c r="J222" i="22"/>
  <c r="P221" i="22"/>
  <c r="O221" i="22"/>
  <c r="K221" i="22"/>
  <c r="J221" i="22"/>
  <c r="P220" i="22"/>
  <c r="O220" i="22"/>
  <c r="K220" i="22"/>
  <c r="J220" i="22"/>
  <c r="P219" i="22"/>
  <c r="O219" i="22"/>
  <c r="K219" i="22"/>
  <c r="J219" i="22"/>
  <c r="P218" i="22"/>
  <c r="O218" i="22"/>
  <c r="K218" i="22"/>
  <c r="J218" i="22"/>
  <c r="P217" i="22"/>
  <c r="O217" i="22"/>
  <c r="K217" i="22"/>
  <c r="J217" i="22"/>
  <c r="P215" i="22"/>
  <c r="O215" i="22"/>
  <c r="K215" i="22"/>
  <c r="J215" i="22"/>
  <c r="P214" i="22"/>
  <c r="O214" i="22"/>
  <c r="K214" i="22"/>
  <c r="J214" i="22"/>
  <c r="P213" i="22"/>
  <c r="O213" i="22"/>
  <c r="K213" i="22"/>
  <c r="J213" i="22"/>
  <c r="P212" i="22"/>
  <c r="O212" i="22"/>
  <c r="K212" i="22"/>
  <c r="J212" i="22"/>
  <c r="P211" i="22"/>
  <c r="O211" i="22"/>
  <c r="K211" i="22"/>
  <c r="J211" i="22"/>
  <c r="P210" i="22"/>
  <c r="O210" i="22"/>
  <c r="K210" i="22"/>
  <c r="J210" i="22"/>
  <c r="P209" i="22"/>
  <c r="O209" i="22"/>
  <c r="K209" i="22"/>
  <c r="J209" i="22"/>
  <c r="P208" i="22"/>
  <c r="O208" i="22"/>
  <c r="K208" i="22"/>
  <c r="J208" i="22"/>
  <c r="P207" i="22"/>
  <c r="O207" i="22"/>
  <c r="K207" i="22"/>
  <c r="J207" i="22"/>
  <c r="P206" i="22"/>
  <c r="O206" i="22"/>
  <c r="K206" i="22"/>
  <c r="J206" i="22"/>
  <c r="P205" i="22"/>
  <c r="O205" i="22"/>
  <c r="K205" i="22"/>
  <c r="J205" i="22"/>
  <c r="P204" i="22"/>
  <c r="O204" i="22"/>
  <c r="K204" i="22"/>
  <c r="J204" i="22"/>
  <c r="P203" i="22"/>
  <c r="O203" i="22"/>
  <c r="K203" i="22"/>
  <c r="J203" i="22"/>
  <c r="P202" i="22"/>
  <c r="O202" i="22"/>
  <c r="K202" i="22"/>
  <c r="J202" i="22"/>
  <c r="P201" i="22"/>
  <c r="O201" i="22"/>
  <c r="K201" i="22"/>
  <c r="J201" i="22"/>
  <c r="P200" i="22"/>
  <c r="O200" i="22"/>
  <c r="K200" i="22"/>
  <c r="J200" i="22"/>
  <c r="P199" i="22"/>
  <c r="O199" i="22"/>
  <c r="K199" i="22"/>
  <c r="J199" i="22"/>
  <c r="P198" i="22"/>
  <c r="O198" i="22"/>
  <c r="K198" i="22"/>
  <c r="J198" i="22"/>
  <c r="P196" i="22"/>
  <c r="O196" i="22"/>
  <c r="K196" i="22"/>
  <c r="J196" i="22"/>
  <c r="P195" i="22"/>
  <c r="O195" i="22"/>
  <c r="K195" i="22"/>
  <c r="J195" i="22"/>
  <c r="P194" i="22"/>
  <c r="O194" i="22"/>
  <c r="K194" i="22"/>
  <c r="J194" i="22"/>
  <c r="P193" i="22"/>
  <c r="O193" i="22"/>
  <c r="K193" i="22"/>
  <c r="J193" i="22"/>
  <c r="P192" i="22"/>
  <c r="O192" i="22"/>
  <c r="K192" i="22"/>
  <c r="J192" i="22"/>
  <c r="P191" i="22"/>
  <c r="O191" i="22"/>
  <c r="K191" i="22"/>
  <c r="J191" i="22"/>
  <c r="P190" i="22"/>
  <c r="O190" i="22"/>
  <c r="K190" i="22"/>
  <c r="J190" i="22"/>
  <c r="P189" i="22"/>
  <c r="O189" i="22"/>
  <c r="K189" i="22"/>
  <c r="J189" i="22"/>
  <c r="P188" i="22"/>
  <c r="O188" i="22"/>
  <c r="K188" i="22"/>
  <c r="J188" i="22"/>
  <c r="P187" i="22"/>
  <c r="O187" i="22"/>
  <c r="K187" i="22"/>
  <c r="J187" i="22"/>
  <c r="P186" i="22"/>
  <c r="O186" i="22"/>
  <c r="K186" i="22"/>
  <c r="J186" i="22"/>
  <c r="P185" i="22"/>
  <c r="O185" i="22"/>
  <c r="K185" i="22"/>
  <c r="J185" i="22"/>
  <c r="P184" i="22"/>
  <c r="O184" i="22"/>
  <c r="K184" i="22"/>
  <c r="J184" i="22"/>
  <c r="P183" i="22"/>
  <c r="O183" i="22"/>
  <c r="K183" i="22"/>
  <c r="J183" i="22"/>
  <c r="P182" i="22"/>
  <c r="O182" i="22"/>
  <c r="K182" i="22"/>
  <c r="J182" i="22"/>
  <c r="P181" i="22"/>
  <c r="O181" i="22"/>
  <c r="K181" i="22"/>
  <c r="J181" i="22"/>
  <c r="P180" i="22"/>
  <c r="O180" i="22"/>
  <c r="K180" i="22"/>
  <c r="J180" i="22"/>
  <c r="P179" i="22"/>
  <c r="O179" i="22"/>
  <c r="K179" i="22"/>
  <c r="J179" i="22"/>
  <c r="P178" i="22"/>
  <c r="O178" i="22"/>
  <c r="K178" i="22"/>
  <c r="J178" i="22"/>
  <c r="P177" i="22"/>
  <c r="O177" i="22"/>
  <c r="K177" i="22"/>
  <c r="J177" i="22"/>
  <c r="P176" i="22"/>
  <c r="O176" i="22"/>
  <c r="K176" i="22"/>
  <c r="J176" i="22"/>
  <c r="P175" i="22"/>
  <c r="O175" i="22"/>
  <c r="K175" i="22"/>
  <c r="J175" i="22"/>
  <c r="P174" i="22"/>
  <c r="O174" i="22"/>
  <c r="K174" i="22"/>
  <c r="J174" i="22"/>
  <c r="P173" i="22"/>
  <c r="O173" i="22"/>
  <c r="K173" i="22"/>
  <c r="J173" i="22"/>
  <c r="P172" i="22"/>
  <c r="O172" i="22"/>
  <c r="K172" i="22"/>
  <c r="J172" i="22"/>
  <c r="P171" i="22"/>
  <c r="O171" i="22"/>
  <c r="K171" i="22"/>
  <c r="J171" i="22"/>
  <c r="P170" i="22"/>
  <c r="O170" i="22"/>
  <c r="K170" i="22"/>
  <c r="J170" i="22"/>
  <c r="P169" i="22"/>
  <c r="O169" i="22"/>
  <c r="K169" i="22"/>
  <c r="J169" i="22"/>
  <c r="P168" i="22"/>
  <c r="O168" i="22"/>
  <c r="K168" i="22"/>
  <c r="J168" i="22"/>
  <c r="P167" i="22"/>
  <c r="O167" i="22"/>
  <c r="K167" i="22"/>
  <c r="J167" i="22"/>
  <c r="P166" i="22"/>
  <c r="O166" i="22"/>
  <c r="K166" i="22"/>
  <c r="J166" i="22"/>
  <c r="P165" i="22"/>
  <c r="O165" i="22"/>
  <c r="K165" i="22"/>
  <c r="J165" i="22"/>
  <c r="P164" i="22"/>
  <c r="O164" i="22"/>
  <c r="K164" i="22"/>
  <c r="J164" i="22"/>
  <c r="P163" i="22"/>
  <c r="O163" i="22"/>
  <c r="K163" i="22"/>
  <c r="J163" i="22"/>
  <c r="P162" i="22"/>
  <c r="O162" i="22"/>
  <c r="K162" i="22"/>
  <c r="J162" i="22"/>
  <c r="P161" i="22"/>
  <c r="O161" i="22"/>
  <c r="K161" i="22"/>
  <c r="J161" i="22"/>
  <c r="P160" i="22"/>
  <c r="O160" i="22"/>
  <c r="K160" i="22"/>
  <c r="J160" i="22"/>
  <c r="P159" i="22"/>
  <c r="O159" i="22"/>
  <c r="K159" i="22"/>
  <c r="J159" i="22"/>
  <c r="P158" i="22"/>
  <c r="O158" i="22"/>
  <c r="K158" i="22"/>
  <c r="J158" i="22"/>
  <c r="P157" i="22"/>
  <c r="O157" i="22"/>
  <c r="K157" i="22"/>
  <c r="J157" i="22"/>
  <c r="P156" i="22"/>
  <c r="O156" i="22"/>
  <c r="K156" i="22"/>
  <c r="J156" i="22"/>
  <c r="P155" i="22"/>
  <c r="O155" i="22"/>
  <c r="K155" i="22"/>
  <c r="J155" i="22"/>
  <c r="P154" i="22"/>
  <c r="O154" i="22"/>
  <c r="K154" i="22"/>
  <c r="J154" i="22"/>
  <c r="P153" i="22"/>
  <c r="O153" i="22"/>
  <c r="K153" i="22"/>
  <c r="J153" i="22"/>
  <c r="P152" i="22"/>
  <c r="O152" i="22"/>
  <c r="K152" i="22"/>
  <c r="J152" i="22"/>
  <c r="P151" i="22"/>
  <c r="O151" i="22"/>
  <c r="K151" i="22"/>
  <c r="J151" i="22"/>
  <c r="P150" i="22"/>
  <c r="O150" i="22"/>
  <c r="K150" i="22"/>
  <c r="J150" i="22"/>
  <c r="P149" i="22"/>
  <c r="O149" i="22"/>
  <c r="K149" i="22"/>
  <c r="J149" i="22"/>
  <c r="P148" i="22"/>
  <c r="O148" i="22"/>
  <c r="K148" i="22"/>
  <c r="J148" i="22"/>
  <c r="P147" i="22"/>
  <c r="O147" i="22"/>
  <c r="K147" i="22"/>
  <c r="J147" i="22"/>
  <c r="P146" i="22"/>
  <c r="O146" i="22"/>
  <c r="K146" i="22"/>
  <c r="J146" i="22"/>
  <c r="P145" i="22"/>
  <c r="O145" i="22"/>
  <c r="K145" i="22"/>
  <c r="J145" i="22"/>
  <c r="P144" i="22"/>
  <c r="O144" i="22"/>
  <c r="K144" i="22"/>
  <c r="J144" i="22"/>
  <c r="P143" i="22"/>
  <c r="O143" i="22"/>
  <c r="K143" i="22"/>
  <c r="J143" i="22"/>
  <c r="P142" i="22"/>
  <c r="O142" i="22"/>
  <c r="K142" i="22"/>
  <c r="J142" i="22"/>
  <c r="P141" i="22"/>
  <c r="O141" i="22"/>
  <c r="K141" i="22"/>
  <c r="J141" i="22"/>
  <c r="P140" i="22"/>
  <c r="O140" i="22"/>
  <c r="K140" i="22"/>
  <c r="J140" i="22"/>
  <c r="P139" i="22"/>
  <c r="O139" i="22"/>
  <c r="K139" i="22"/>
  <c r="J139" i="22"/>
  <c r="P138" i="22"/>
  <c r="O138" i="22"/>
  <c r="K138" i="22"/>
  <c r="J138" i="22"/>
  <c r="P137" i="22"/>
  <c r="O137" i="22"/>
  <c r="K137" i="22"/>
  <c r="J137" i="22"/>
  <c r="P136" i="22"/>
  <c r="O136" i="22"/>
  <c r="K136" i="22"/>
  <c r="J136" i="22"/>
  <c r="P135" i="22"/>
  <c r="O135" i="22"/>
  <c r="K135" i="22"/>
  <c r="J135" i="22"/>
  <c r="P134" i="22"/>
  <c r="O134" i="22"/>
  <c r="K134" i="22"/>
  <c r="J134" i="22"/>
  <c r="P133" i="22"/>
  <c r="O133" i="22"/>
  <c r="K133" i="22"/>
  <c r="J133" i="22"/>
  <c r="P132" i="22"/>
  <c r="O132" i="22"/>
  <c r="K132" i="22"/>
  <c r="J132" i="22"/>
  <c r="P131" i="22"/>
  <c r="O131" i="22"/>
  <c r="K131" i="22"/>
  <c r="J131" i="22"/>
  <c r="P130" i="22"/>
  <c r="O130" i="22"/>
  <c r="K130" i="22"/>
  <c r="J130" i="22"/>
  <c r="P129" i="22"/>
  <c r="O129" i="22"/>
  <c r="K129" i="22"/>
  <c r="J129" i="22"/>
  <c r="P128" i="22"/>
  <c r="O128" i="22"/>
  <c r="K128" i="22"/>
  <c r="J128" i="22"/>
  <c r="P127" i="22"/>
  <c r="O127" i="22"/>
  <c r="K127" i="22"/>
  <c r="J127" i="22"/>
  <c r="P126" i="22"/>
  <c r="O126" i="22"/>
  <c r="K126" i="22"/>
  <c r="J126" i="22"/>
  <c r="P125" i="22"/>
  <c r="O125" i="22"/>
  <c r="K125" i="22"/>
  <c r="J125" i="22"/>
  <c r="P124" i="22"/>
  <c r="O124" i="22"/>
  <c r="K124" i="22"/>
  <c r="J124" i="22"/>
  <c r="P123" i="22"/>
  <c r="O123" i="22"/>
  <c r="K123" i="22"/>
  <c r="J123" i="22"/>
  <c r="P122" i="22"/>
  <c r="O122" i="22"/>
  <c r="K122" i="22"/>
  <c r="J122" i="22"/>
  <c r="P121" i="22"/>
  <c r="O121" i="22"/>
  <c r="K121" i="22"/>
  <c r="J121" i="22"/>
  <c r="P120" i="22"/>
  <c r="O120" i="22"/>
  <c r="K120" i="22"/>
  <c r="J120" i="22"/>
  <c r="P119" i="22"/>
  <c r="O119" i="22"/>
  <c r="K119" i="22"/>
  <c r="J119" i="22"/>
  <c r="P118" i="22"/>
  <c r="O118" i="22"/>
  <c r="K118" i="22"/>
  <c r="J118" i="22"/>
  <c r="P117" i="22"/>
  <c r="O117" i="22"/>
  <c r="K117" i="22"/>
  <c r="J117" i="22"/>
  <c r="P116" i="22"/>
  <c r="O116" i="22"/>
  <c r="K116" i="22"/>
  <c r="J116" i="22"/>
  <c r="P115" i="22"/>
  <c r="O115" i="22"/>
  <c r="K115" i="22"/>
  <c r="J115" i="22"/>
  <c r="P114" i="22"/>
  <c r="O114" i="22"/>
  <c r="K114" i="22"/>
  <c r="J114" i="22"/>
  <c r="P113" i="22"/>
  <c r="O113" i="22"/>
  <c r="K113" i="22"/>
  <c r="J113" i="22"/>
  <c r="P112" i="22"/>
  <c r="O112" i="22"/>
  <c r="K112" i="22"/>
  <c r="J112" i="22"/>
  <c r="P111" i="22"/>
  <c r="O111" i="22"/>
  <c r="K111" i="22"/>
  <c r="J111" i="22"/>
  <c r="P110" i="22"/>
  <c r="O110" i="22"/>
  <c r="K110" i="22"/>
  <c r="J110" i="22"/>
  <c r="P109" i="22"/>
  <c r="O109" i="22"/>
  <c r="K109" i="22"/>
  <c r="J109" i="22"/>
  <c r="P108" i="22"/>
  <c r="O108" i="22"/>
  <c r="K108" i="22"/>
  <c r="J108" i="22"/>
  <c r="P107" i="22"/>
  <c r="O107" i="22"/>
  <c r="K107" i="22"/>
  <c r="J107" i="22"/>
  <c r="P106" i="22"/>
  <c r="O106" i="22"/>
  <c r="K106" i="22"/>
  <c r="J106" i="22"/>
  <c r="P105" i="22"/>
  <c r="O105" i="22"/>
  <c r="K105" i="22"/>
  <c r="J105" i="22"/>
  <c r="P104" i="22"/>
  <c r="O104" i="22"/>
  <c r="K104" i="22"/>
  <c r="J104" i="22"/>
  <c r="P103" i="22"/>
  <c r="O103" i="22"/>
  <c r="K103" i="22"/>
  <c r="J103" i="22"/>
  <c r="P102" i="22"/>
  <c r="O102" i="22"/>
  <c r="K102" i="22"/>
  <c r="J102" i="22"/>
  <c r="P101" i="22"/>
  <c r="O101" i="22"/>
  <c r="K101" i="22"/>
  <c r="J101" i="22"/>
  <c r="P100" i="22"/>
  <c r="O100" i="22"/>
  <c r="K100" i="22"/>
  <c r="J100" i="22"/>
  <c r="P99" i="22"/>
  <c r="O99" i="22"/>
  <c r="K99" i="22"/>
  <c r="J99" i="22"/>
  <c r="P98" i="22"/>
  <c r="O98" i="22"/>
  <c r="K98" i="22"/>
  <c r="J98" i="22"/>
  <c r="P97" i="22"/>
  <c r="O97" i="22"/>
  <c r="K97" i="22"/>
  <c r="J97" i="22"/>
  <c r="P96" i="22"/>
  <c r="O96" i="22"/>
  <c r="K96" i="22"/>
  <c r="J96" i="22"/>
  <c r="P95" i="22"/>
  <c r="O95" i="22"/>
  <c r="K95" i="22"/>
  <c r="J95" i="22"/>
  <c r="P94" i="22"/>
  <c r="O94" i="22"/>
  <c r="K94" i="22"/>
  <c r="J94" i="22"/>
  <c r="P93" i="22"/>
  <c r="O93" i="22"/>
  <c r="K93" i="22"/>
  <c r="J93" i="22"/>
  <c r="P92" i="22"/>
  <c r="O92" i="22"/>
  <c r="K92" i="22"/>
  <c r="J92" i="22"/>
  <c r="P91" i="22"/>
  <c r="O91" i="22"/>
  <c r="K91" i="22"/>
  <c r="J91" i="22"/>
  <c r="P90" i="22"/>
  <c r="O90" i="22"/>
  <c r="K90" i="22"/>
  <c r="J90" i="22"/>
  <c r="P89" i="22"/>
  <c r="O89" i="22"/>
  <c r="K89" i="22"/>
  <c r="J89" i="22"/>
  <c r="P88" i="22"/>
  <c r="O88" i="22"/>
  <c r="K88" i="22"/>
  <c r="J88" i="22"/>
  <c r="P87" i="22"/>
  <c r="O87" i="22"/>
  <c r="K87" i="22"/>
  <c r="J87" i="22"/>
  <c r="P86" i="22"/>
  <c r="O86" i="22"/>
  <c r="K86" i="22"/>
  <c r="J86" i="22"/>
  <c r="P85" i="22"/>
  <c r="O85" i="22"/>
  <c r="K85" i="22"/>
  <c r="J85" i="22"/>
  <c r="P84" i="22"/>
  <c r="O84" i="22"/>
  <c r="K84" i="22"/>
  <c r="J84" i="22"/>
  <c r="P83" i="22"/>
  <c r="O83" i="22"/>
  <c r="K83" i="22"/>
  <c r="J83" i="22"/>
  <c r="P82" i="22"/>
  <c r="O82" i="22"/>
  <c r="K82" i="22"/>
  <c r="J82" i="22"/>
  <c r="P81" i="22"/>
  <c r="O81" i="22"/>
  <c r="K81" i="22"/>
  <c r="J81" i="22"/>
  <c r="P80" i="22"/>
  <c r="O80" i="22"/>
  <c r="K80" i="22"/>
  <c r="J80" i="22"/>
  <c r="P79" i="22"/>
  <c r="O79" i="22"/>
  <c r="K79" i="22"/>
  <c r="J79" i="22"/>
  <c r="P78" i="22"/>
  <c r="O78" i="22"/>
  <c r="K78" i="22"/>
  <c r="J78" i="22"/>
  <c r="P77" i="22"/>
  <c r="O77" i="22"/>
  <c r="K77" i="22"/>
  <c r="J77" i="22"/>
  <c r="P76" i="22"/>
  <c r="O76" i="22"/>
  <c r="K76" i="22"/>
  <c r="J76" i="22"/>
  <c r="P75" i="22"/>
  <c r="O75" i="22"/>
  <c r="K75" i="22"/>
  <c r="J75" i="22"/>
  <c r="P74" i="22"/>
  <c r="O74" i="22"/>
  <c r="K74" i="22"/>
  <c r="J74" i="22"/>
  <c r="P73" i="22"/>
  <c r="O73" i="22"/>
  <c r="K73" i="22"/>
  <c r="J73" i="22"/>
  <c r="P72" i="22"/>
  <c r="O72" i="22"/>
  <c r="K72" i="22"/>
  <c r="J72" i="22"/>
  <c r="P71" i="22"/>
  <c r="O71" i="22"/>
  <c r="K71" i="22"/>
  <c r="J71" i="22"/>
  <c r="P70" i="22"/>
  <c r="O70" i="22"/>
  <c r="K70" i="22"/>
  <c r="J70" i="22"/>
  <c r="P69" i="22"/>
  <c r="O69" i="22"/>
  <c r="K69" i="22"/>
  <c r="J69" i="22"/>
  <c r="P68" i="22"/>
  <c r="O68" i="22"/>
  <c r="K68" i="22"/>
  <c r="J68" i="22"/>
  <c r="P67" i="22"/>
  <c r="O67" i="22"/>
  <c r="K67" i="22"/>
  <c r="J67" i="22"/>
  <c r="P66" i="22"/>
  <c r="O66" i="22"/>
  <c r="K66" i="22"/>
  <c r="J66" i="22"/>
  <c r="P65" i="22"/>
  <c r="O65" i="22"/>
  <c r="K65" i="22"/>
  <c r="J65" i="22"/>
  <c r="P64" i="22"/>
  <c r="O64" i="22"/>
  <c r="K64" i="22"/>
  <c r="J64" i="22"/>
  <c r="P63" i="22"/>
  <c r="O63" i="22"/>
  <c r="K63" i="22"/>
  <c r="J63" i="22"/>
  <c r="P62" i="22"/>
  <c r="O62" i="22"/>
  <c r="K62" i="22"/>
  <c r="J62" i="22"/>
  <c r="P61" i="22"/>
  <c r="O61" i="22"/>
  <c r="K61" i="22"/>
  <c r="J61" i="22"/>
  <c r="P60" i="22"/>
  <c r="O60" i="22"/>
  <c r="K60" i="22"/>
  <c r="J60" i="22"/>
  <c r="P59" i="22"/>
  <c r="O59" i="22"/>
  <c r="K59" i="22"/>
  <c r="J59" i="22"/>
  <c r="P58" i="22"/>
  <c r="O58" i="22"/>
  <c r="K58" i="22"/>
  <c r="J58" i="22"/>
  <c r="P57" i="22"/>
  <c r="O57" i="22"/>
  <c r="K57" i="22"/>
  <c r="J57" i="22"/>
  <c r="P56" i="22"/>
  <c r="O56" i="22"/>
  <c r="K56" i="22"/>
  <c r="J56" i="22"/>
  <c r="P55" i="22"/>
  <c r="O55" i="22"/>
  <c r="K55" i="22"/>
  <c r="J55" i="22"/>
  <c r="P54" i="22"/>
  <c r="O54" i="22"/>
  <c r="K54" i="22"/>
  <c r="J54" i="22"/>
  <c r="P53" i="22"/>
  <c r="O53" i="22"/>
  <c r="K53" i="22"/>
  <c r="J53" i="22"/>
  <c r="P52" i="22"/>
  <c r="O52" i="22"/>
  <c r="K52" i="22"/>
  <c r="J52" i="22"/>
  <c r="P51" i="22"/>
  <c r="O51" i="22"/>
  <c r="K51" i="22"/>
  <c r="J51" i="22"/>
  <c r="P50" i="22"/>
  <c r="O50" i="22"/>
  <c r="K50" i="22"/>
  <c r="J50" i="22"/>
  <c r="P49" i="22"/>
  <c r="O49" i="22"/>
  <c r="K49" i="22"/>
  <c r="J49" i="22"/>
  <c r="P48" i="22"/>
  <c r="O48" i="22"/>
  <c r="K48" i="22"/>
  <c r="J48" i="22"/>
  <c r="P47" i="22"/>
  <c r="O47" i="22"/>
  <c r="K47" i="22"/>
  <c r="J47" i="22"/>
  <c r="P46" i="22"/>
  <c r="O46" i="22"/>
  <c r="K46" i="22"/>
  <c r="J46" i="22"/>
  <c r="P45" i="22"/>
  <c r="O45" i="22"/>
  <c r="K45" i="22"/>
  <c r="J45" i="22"/>
  <c r="P44" i="22"/>
  <c r="O44" i="22"/>
  <c r="K44" i="22"/>
  <c r="J44" i="22"/>
  <c r="P43" i="22"/>
  <c r="O43" i="22"/>
  <c r="K43" i="22"/>
  <c r="J43" i="22"/>
  <c r="P42" i="22"/>
  <c r="O42" i="22"/>
  <c r="K42" i="22"/>
  <c r="J42" i="22"/>
  <c r="P41" i="22"/>
  <c r="O41" i="22"/>
  <c r="K41" i="22"/>
  <c r="J41" i="22"/>
  <c r="P40" i="22"/>
  <c r="O40" i="22"/>
  <c r="K40" i="22"/>
  <c r="J40" i="22"/>
  <c r="P39" i="22"/>
  <c r="O39" i="22"/>
  <c r="K39" i="22"/>
  <c r="J39" i="22"/>
  <c r="P38" i="22"/>
  <c r="O38" i="22"/>
  <c r="K38" i="22"/>
  <c r="J38" i="22"/>
  <c r="P37" i="22"/>
  <c r="O37" i="22"/>
  <c r="K37" i="22"/>
  <c r="J37" i="22"/>
  <c r="P36" i="22"/>
  <c r="O36" i="22"/>
  <c r="K36" i="22"/>
  <c r="J36" i="22"/>
  <c r="P35" i="22"/>
  <c r="O35" i="22"/>
  <c r="K35" i="22"/>
  <c r="J35" i="22"/>
  <c r="P34" i="22"/>
  <c r="O34" i="22"/>
  <c r="K34" i="22"/>
  <c r="J34" i="22"/>
  <c r="P33" i="22"/>
  <c r="O33" i="22"/>
  <c r="K33" i="22"/>
  <c r="J33" i="22"/>
  <c r="P32" i="22"/>
  <c r="O32" i="22"/>
  <c r="K32" i="22"/>
  <c r="J32" i="22"/>
  <c r="P31" i="22"/>
  <c r="O31" i="22"/>
  <c r="K31" i="22"/>
  <c r="J31" i="22"/>
  <c r="P30" i="22"/>
  <c r="O30" i="22"/>
  <c r="K30" i="22"/>
  <c r="J30" i="22"/>
  <c r="P29" i="22"/>
  <c r="O29" i="22"/>
  <c r="K29" i="22"/>
  <c r="J29" i="22"/>
  <c r="P28" i="22"/>
  <c r="O28" i="22"/>
  <c r="K28" i="22"/>
  <c r="J28" i="22"/>
  <c r="P27" i="22"/>
  <c r="O27" i="22"/>
  <c r="K27" i="22"/>
  <c r="J27" i="22"/>
  <c r="P26" i="22"/>
  <c r="O26" i="22"/>
  <c r="K26" i="22"/>
  <c r="J26" i="22"/>
  <c r="P25" i="22"/>
  <c r="O25" i="22"/>
  <c r="K25" i="22"/>
  <c r="J25" i="22"/>
  <c r="P24" i="22"/>
  <c r="O24" i="22"/>
  <c r="K24" i="22"/>
  <c r="J24" i="22"/>
  <c r="P23" i="22"/>
  <c r="O23" i="22"/>
  <c r="K23" i="22"/>
  <c r="J23" i="22"/>
  <c r="P22" i="22"/>
  <c r="O22" i="22"/>
  <c r="K22" i="22"/>
  <c r="J22" i="22"/>
  <c r="P21" i="22"/>
  <c r="O21" i="22"/>
  <c r="K21" i="22"/>
  <c r="J21" i="22"/>
  <c r="P20" i="22"/>
  <c r="O20" i="22"/>
  <c r="K20" i="22"/>
  <c r="J20" i="22"/>
  <c r="P19" i="22"/>
  <c r="O19" i="22"/>
  <c r="K19" i="22"/>
  <c r="J19" i="22"/>
  <c r="P18" i="22"/>
  <c r="O18" i="22"/>
  <c r="K18" i="22"/>
  <c r="J18" i="22"/>
  <c r="P17" i="22"/>
  <c r="O17" i="22"/>
  <c r="K17" i="22"/>
  <c r="J17" i="22"/>
  <c r="P16" i="22"/>
  <c r="O16" i="22"/>
  <c r="K16" i="22"/>
  <c r="J16" i="22"/>
  <c r="P15" i="22"/>
  <c r="O15" i="22"/>
  <c r="K15" i="22"/>
  <c r="J15" i="22"/>
  <c r="P14" i="22"/>
  <c r="O14" i="22"/>
  <c r="K14" i="22"/>
  <c r="J14" i="22"/>
  <c r="P13" i="22"/>
  <c r="O13" i="22"/>
  <c r="K13" i="22"/>
  <c r="J13" i="22"/>
  <c r="P12" i="22"/>
  <c r="O12" i="22"/>
  <c r="K12" i="22"/>
  <c r="J12" i="22"/>
  <c r="P11" i="22"/>
  <c r="O11" i="22"/>
  <c r="K11" i="22"/>
  <c r="J11" i="22"/>
  <c r="P10" i="22"/>
  <c r="O10" i="22"/>
  <c r="K10" i="22"/>
  <c r="J10" i="22"/>
  <c r="P9" i="22"/>
  <c r="O9" i="22"/>
  <c r="K9" i="22"/>
  <c r="J9" i="22"/>
  <c r="P8" i="22"/>
  <c r="O8" i="22"/>
  <c r="K8" i="22"/>
  <c r="J8" i="22"/>
  <c r="P7" i="22"/>
  <c r="O7" i="22"/>
  <c r="K7" i="22"/>
  <c r="J7" i="22"/>
  <c r="P6" i="22"/>
  <c r="O6" i="22"/>
  <c r="K6" i="22"/>
  <c r="J6" i="22"/>
  <c r="P5" i="22"/>
  <c r="O5" i="22"/>
  <c r="K5" i="22"/>
  <c r="J5" i="22"/>
  <c r="P4" i="22"/>
  <c r="O4" i="22"/>
  <c r="K4" i="22"/>
  <c r="J4" i="22"/>
  <c r="P3" i="22"/>
  <c r="O3" i="22"/>
  <c r="K3" i="22"/>
  <c r="J3" i="22"/>
  <c r="C11" i="23"/>
  <c r="C9" i="23"/>
  <c r="B6" i="23"/>
  <c r="B11" i="20"/>
  <c r="C11" i="20" s="1"/>
  <c r="B3" i="20"/>
  <c r="B5" i="8"/>
  <c r="C33" i="17"/>
  <c r="D32" i="17"/>
  <c r="C32" i="17"/>
  <c r="C31" i="17"/>
  <c r="C30" i="17"/>
  <c r="C29" i="17"/>
  <c r="B29" i="17"/>
  <c r="C28" i="17"/>
  <c r="C27" i="17"/>
  <c r="B4" i="17"/>
  <c r="K4559" i="22" l="1"/>
  <c r="K4623" i="22"/>
  <c r="K4575" i="22"/>
  <c r="P4878" i="22"/>
  <c r="P545" i="22"/>
  <c r="P529" i="22"/>
  <c r="P383" i="22"/>
  <c r="P457" i="22"/>
  <c r="P272" i="22"/>
  <c r="P197" i="22"/>
  <c r="O545" i="22"/>
  <c r="Q545" i="22" s="1"/>
  <c r="O529" i="22"/>
  <c r="Q529" i="22" s="1"/>
  <c r="O383" i="22"/>
  <c r="Q383" i="22" s="1"/>
  <c r="O457" i="22"/>
  <c r="Q457" i="22" s="1"/>
  <c r="O272" i="22"/>
  <c r="Q272" i="22" s="1"/>
  <c r="O197" i="22"/>
  <c r="Q197" i="22" s="1"/>
  <c r="K4591" i="22"/>
  <c r="P4864" i="22"/>
  <c r="Q4864" i="22" s="1"/>
  <c r="L4821" i="22"/>
  <c r="L4443" i="22"/>
  <c r="L4444" i="22"/>
  <c r="L4445" i="22"/>
  <c r="L4446" i="22"/>
  <c r="L4447" i="22"/>
  <c r="L4448" i="22"/>
  <c r="L4449" i="22"/>
  <c r="L4450" i="22"/>
  <c r="L4451" i="22"/>
  <c r="L4452" i="22"/>
  <c r="L4453" i="22"/>
  <c r="L4454" i="22"/>
  <c r="L4455" i="22"/>
  <c r="L4456" i="22"/>
  <c r="L4457" i="22"/>
  <c r="L4458" i="22"/>
  <c r="L4459" i="22"/>
  <c r="L4460" i="22"/>
  <c r="L4461" i="22"/>
  <c r="L4462" i="22"/>
  <c r="L4463" i="22"/>
  <c r="L4464" i="22"/>
  <c r="L4465" i="22"/>
  <c r="L4466" i="22"/>
  <c r="L4467" i="22"/>
  <c r="L4468" i="22"/>
  <c r="L4469" i="22"/>
  <c r="L4470" i="22"/>
  <c r="L4471" i="22"/>
  <c r="L4472" i="22"/>
  <c r="L4473" i="22"/>
  <c r="L4474" i="22"/>
  <c r="L4475" i="22"/>
  <c r="L4476" i="22"/>
  <c r="L4477" i="22"/>
  <c r="L4478" i="22"/>
  <c r="L4479" i="22"/>
  <c r="L4480" i="22"/>
  <c r="L4481" i="22"/>
  <c r="L4482" i="22"/>
  <c r="L4483" i="22"/>
  <c r="L4484" i="22"/>
  <c r="L4485" i="22"/>
  <c r="L4486" i="22"/>
  <c r="L4487" i="22"/>
  <c r="L4488" i="22"/>
  <c r="L4489" i="22"/>
  <c r="L4490" i="22"/>
  <c r="L4491" i="22"/>
  <c r="L4492" i="22"/>
  <c r="L4493" i="22"/>
  <c r="L4494" i="22"/>
  <c r="L4495" i="22"/>
  <c r="L4496" i="22"/>
  <c r="L4497" i="22"/>
  <c r="L4498" i="22"/>
  <c r="L4499" i="22"/>
  <c r="L4500" i="22"/>
  <c r="L4501" i="22"/>
  <c r="L4502" i="22"/>
  <c r="L4503" i="22"/>
  <c r="L4504" i="22"/>
  <c r="L4505" i="22"/>
  <c r="L4506" i="22"/>
  <c r="L4507" i="22"/>
  <c r="L4508" i="22"/>
  <c r="L4509" i="22"/>
  <c r="L4510" i="22"/>
  <c r="L4511" i="22"/>
  <c r="L4512" i="22"/>
  <c r="L4513" i="22"/>
  <c r="L4514" i="22"/>
  <c r="L4515" i="22"/>
  <c r="L4516" i="22"/>
  <c r="L4517" i="22"/>
  <c r="L4518" i="22"/>
  <c r="L4519" i="22"/>
  <c r="L4520" i="22"/>
  <c r="L4521" i="22"/>
  <c r="L4522" i="22"/>
  <c r="L4523" i="22"/>
  <c r="L4524" i="22"/>
  <c r="K4563" i="22"/>
  <c r="K4579" i="22"/>
  <c r="K4595" i="22"/>
  <c r="K4611" i="22"/>
  <c r="K4627" i="22"/>
  <c r="K4567" i="22"/>
  <c r="K4583" i="22"/>
  <c r="K4599" i="22"/>
  <c r="K4615" i="22"/>
  <c r="K4631" i="22"/>
  <c r="K4555" i="22"/>
  <c r="K4571" i="22"/>
  <c r="K4587" i="22"/>
  <c r="K4603" i="22"/>
  <c r="K4619" i="22"/>
  <c r="K4635" i="22"/>
  <c r="C10" i="23"/>
  <c r="K5167" i="22"/>
  <c r="K5163" i="22"/>
  <c r="K5159" i="22"/>
  <c r="J5162" i="22"/>
  <c r="J5158" i="22"/>
  <c r="K5165" i="22"/>
  <c r="J5164" i="22"/>
  <c r="K5164" i="22"/>
  <c r="K5160" i="22"/>
  <c r="J5159" i="22"/>
  <c r="D10" i="23"/>
  <c r="K5166" i="22"/>
  <c r="K5162" i="22"/>
  <c r="K5158" i="22"/>
  <c r="J5161" i="22"/>
  <c r="D12" i="23"/>
  <c r="D9" i="23"/>
  <c r="K5161" i="22"/>
  <c r="J5160" i="22"/>
  <c r="K5168" i="22"/>
  <c r="J5163" i="22"/>
  <c r="K4560" i="22"/>
  <c r="K4568" i="22"/>
  <c r="K4576" i="22"/>
  <c r="K4584" i="22"/>
  <c r="K4592" i="22"/>
  <c r="K4600" i="22"/>
  <c r="K4608" i="22"/>
  <c r="K4632" i="22"/>
  <c r="K4557" i="22"/>
  <c r="K4561" i="22"/>
  <c r="K4565" i="22"/>
  <c r="K4569" i="22"/>
  <c r="K4573" i="22"/>
  <c r="K4577" i="22"/>
  <c r="K4581" i="22"/>
  <c r="K4585" i="22"/>
  <c r="K4589" i="22"/>
  <c r="K4593" i="22"/>
  <c r="K4597" i="22"/>
  <c r="K4601" i="22"/>
  <c r="K4605" i="22"/>
  <c r="K4609" i="22"/>
  <c r="K4613" i="22"/>
  <c r="K4617" i="22"/>
  <c r="K4621" i="22"/>
  <c r="K4625" i="22"/>
  <c r="K4629" i="22"/>
  <c r="K4633" i="22"/>
  <c r="K4637" i="22"/>
  <c r="K4556" i="22"/>
  <c r="K4564" i="22"/>
  <c r="K4572" i="22"/>
  <c r="K4580" i="22"/>
  <c r="K4588" i="22"/>
  <c r="K4596" i="22"/>
  <c r="K4604" i="22"/>
  <c r="K4612" i="22"/>
  <c r="K4616" i="22"/>
  <c r="K4620" i="22"/>
  <c r="K4624" i="22"/>
  <c r="K4628" i="22"/>
  <c r="K4636" i="22"/>
  <c r="K4558" i="22"/>
  <c r="K4562" i="22"/>
  <c r="K4566" i="22"/>
  <c r="K4570" i="22"/>
  <c r="K4574" i="22"/>
  <c r="K4578" i="22"/>
  <c r="K4582" i="22"/>
  <c r="K4586" i="22"/>
  <c r="K4590" i="22"/>
  <c r="K4594" i="22"/>
  <c r="K4598" i="22"/>
  <c r="K4602" i="22"/>
  <c r="K4606" i="22"/>
  <c r="K4610" i="22"/>
  <c r="K4614" i="22"/>
  <c r="K4618" i="22"/>
  <c r="K4622" i="22"/>
  <c r="K4626" i="22"/>
  <c r="K4630" i="22"/>
  <c r="K4634" i="22"/>
  <c r="O5053" i="22"/>
  <c r="Q5053" i="22" s="1"/>
  <c r="O5051" i="22"/>
  <c r="Q5051" i="22" s="1"/>
  <c r="O5049" i="22"/>
  <c r="Q5049" i="22" s="1"/>
  <c r="O5047" i="22"/>
  <c r="Q5047" i="22" s="1"/>
  <c r="O5045" i="22"/>
  <c r="Q5045" i="22" s="1"/>
  <c r="P4849" i="22"/>
  <c r="P4845" i="22"/>
  <c r="P4841" i="22"/>
  <c r="C7" i="17" s="1"/>
  <c r="O5052" i="22"/>
  <c r="Q5052" i="22" s="1"/>
  <c r="O5048" i="22"/>
  <c r="Q5048" i="22" s="1"/>
  <c r="P4851" i="22"/>
  <c r="P4843" i="22"/>
  <c r="P5051" i="22"/>
  <c r="P5049" i="22"/>
  <c r="P5045" i="22"/>
  <c r="P4846" i="22"/>
  <c r="P5054" i="22"/>
  <c r="P5052" i="22"/>
  <c r="P5050" i="22"/>
  <c r="P5048" i="22"/>
  <c r="P5046" i="22"/>
  <c r="P4852" i="22"/>
  <c r="P4848" i="22"/>
  <c r="P4844" i="22"/>
  <c r="O5054" i="22"/>
  <c r="B13" i="17" s="1"/>
  <c r="O5050" i="22"/>
  <c r="Q5050" i="22" s="1"/>
  <c r="O5046" i="22"/>
  <c r="Q5046" i="22" s="1"/>
  <c r="P4847" i="22"/>
  <c r="C10" i="17" s="1"/>
  <c r="P5053" i="22"/>
  <c r="P5047" i="22"/>
  <c r="P4850" i="22"/>
  <c r="P4842" i="22"/>
  <c r="P1431" i="22"/>
  <c r="P3633" i="22"/>
  <c r="O1262" i="22"/>
  <c r="O216" i="22"/>
  <c r="P1497" i="22"/>
  <c r="P1262" i="22"/>
  <c r="P291" i="22"/>
  <c r="P216" i="22"/>
  <c r="O1497" i="22"/>
  <c r="O1431" i="22"/>
  <c r="O291" i="22"/>
  <c r="Q291" i="22" s="1"/>
  <c r="O3633" i="22"/>
  <c r="O4840" i="22"/>
  <c r="Q4840" i="22" s="1"/>
  <c r="Q4666" i="22"/>
  <c r="Q4667" i="22"/>
  <c r="Q4668" i="22"/>
  <c r="Q4669" i="22"/>
  <c r="Q4670" i="22"/>
  <c r="Q4671" i="22"/>
  <c r="Q4672" i="22"/>
  <c r="Q4673" i="22"/>
  <c r="Q4674" i="22"/>
  <c r="Q4675" i="22"/>
  <c r="Q4676" i="22"/>
  <c r="Q4677" i="22"/>
  <c r="Q4692" i="22"/>
  <c r="Q4693" i="22"/>
  <c r="Q4694" i="22"/>
  <c r="Q4695" i="22"/>
  <c r="Q4696" i="22"/>
  <c r="Q4697" i="22"/>
  <c r="Q4698" i="22"/>
  <c r="Q4699" i="22"/>
  <c r="Q4700" i="22"/>
  <c r="Q4701" i="22"/>
  <c r="Q4702" i="22"/>
  <c r="Q4703" i="22"/>
  <c r="Q4718" i="22"/>
  <c r="Q4719" i="22"/>
  <c r="Q4720" i="22"/>
  <c r="Q4721" i="22"/>
  <c r="Q4722" i="22"/>
  <c r="Q4723" i="22"/>
  <c r="Q4724" i="22"/>
  <c r="Q4725" i="22"/>
  <c r="Q4726" i="22"/>
  <c r="Q4727" i="22"/>
  <c r="Q4728" i="22"/>
  <c r="Q4729" i="22"/>
  <c r="Q4730" i="22"/>
  <c r="Q4731" i="22"/>
  <c r="Q4732" i="22"/>
  <c r="Q4733" i="22"/>
  <c r="Q4734" i="22"/>
  <c r="Q4735" i="22"/>
  <c r="Q4736" i="22"/>
  <c r="Q4737" i="22"/>
  <c r="Q4738" i="22"/>
  <c r="Q4739" i="22"/>
  <c r="Q4740" i="22"/>
  <c r="Q4741" i="22"/>
  <c r="Q4826" i="22"/>
  <c r="B27" i="17"/>
  <c r="B30" i="17"/>
  <c r="B31" i="17"/>
  <c r="L3" i="22"/>
  <c r="L4" i="22"/>
  <c r="L5" i="22"/>
  <c r="L6" i="22"/>
  <c r="L7" i="22"/>
  <c r="L8" i="22"/>
  <c r="L9" i="22"/>
  <c r="L10" i="22"/>
  <c r="L11" i="22"/>
  <c r="L12" i="22"/>
  <c r="L13" i="22"/>
  <c r="L14" i="22"/>
  <c r="L15" i="22"/>
  <c r="L16" i="22"/>
  <c r="L17" i="22"/>
  <c r="L18" i="22"/>
  <c r="L19" i="22"/>
  <c r="L20" i="22"/>
  <c r="L21" i="22"/>
  <c r="L22" i="22"/>
  <c r="L23" i="22"/>
  <c r="L24" i="22"/>
  <c r="L25" i="22"/>
  <c r="L26" i="22"/>
  <c r="L27" i="22"/>
  <c r="L28" i="22"/>
  <c r="L29" i="22"/>
  <c r="L30" i="22"/>
  <c r="L31" i="22"/>
  <c r="L32" i="22"/>
  <c r="L33" i="22"/>
  <c r="L34" i="22"/>
  <c r="L35" i="22"/>
  <c r="L36" i="22"/>
  <c r="L37" i="22"/>
  <c r="L38" i="22"/>
  <c r="L39" i="22"/>
  <c r="L40" i="22"/>
  <c r="L41" i="22"/>
  <c r="L42" i="22"/>
  <c r="L43" i="22"/>
  <c r="L44" i="22"/>
  <c r="L45" i="22"/>
  <c r="L46" i="22"/>
  <c r="L47" i="22"/>
  <c r="L48" i="22"/>
  <c r="L49" i="22"/>
  <c r="L50" i="22"/>
  <c r="L51" i="22"/>
  <c r="L52" i="22"/>
  <c r="L53" i="22"/>
  <c r="L54" i="22"/>
  <c r="L55" i="22"/>
  <c r="L56" i="22"/>
  <c r="L57" i="22"/>
  <c r="L58" i="22"/>
  <c r="L59" i="22"/>
  <c r="L60" i="22"/>
  <c r="L61" i="22"/>
  <c r="L62" i="22"/>
  <c r="L63" i="22"/>
  <c r="L64" i="22"/>
  <c r="L65" i="22"/>
  <c r="L66" i="22"/>
  <c r="L67" i="22"/>
  <c r="L68" i="22"/>
  <c r="L69" i="22"/>
  <c r="L70" i="22"/>
  <c r="L71" i="22"/>
  <c r="L72" i="22"/>
  <c r="L73" i="22"/>
  <c r="L74" i="22"/>
  <c r="L75" i="22"/>
  <c r="L76" i="22"/>
  <c r="L77" i="22"/>
  <c r="L78" i="22"/>
  <c r="L79" i="22"/>
  <c r="L80" i="22"/>
  <c r="L81" i="22"/>
  <c r="L82" i="22"/>
  <c r="L83" i="22"/>
  <c r="L84" i="22"/>
  <c r="L85" i="22"/>
  <c r="L86" i="22"/>
  <c r="L87" i="22"/>
  <c r="L88" i="22"/>
  <c r="L89" i="22"/>
  <c r="L90" i="22"/>
  <c r="L91" i="22"/>
  <c r="L92" i="22"/>
  <c r="L93" i="22"/>
  <c r="L94" i="22"/>
  <c r="L95" i="22"/>
  <c r="L96" i="22"/>
  <c r="L97" i="22"/>
  <c r="L98" i="22"/>
  <c r="L99" i="22"/>
  <c r="L100" i="22"/>
  <c r="L101" i="22"/>
  <c r="L102" i="22"/>
  <c r="L103" i="22"/>
  <c r="L104" i="22"/>
  <c r="L105" i="22"/>
  <c r="L106" i="22"/>
  <c r="L107" i="22"/>
  <c r="L108" i="22"/>
  <c r="L109" i="22"/>
  <c r="L110" i="22"/>
  <c r="L111" i="22"/>
  <c r="L112" i="22"/>
  <c r="L113" i="22"/>
  <c r="L114" i="22"/>
  <c r="L115" i="22"/>
  <c r="L116" i="22"/>
  <c r="L117" i="22"/>
  <c r="L118" i="22"/>
  <c r="L119" i="22"/>
  <c r="L120" i="22"/>
  <c r="L121" i="22"/>
  <c r="L122" i="22"/>
  <c r="L123" i="22"/>
  <c r="L124" i="22"/>
  <c r="L125" i="22"/>
  <c r="L126" i="22"/>
  <c r="L127" i="22"/>
  <c r="L128" i="22"/>
  <c r="L129" i="22"/>
  <c r="L130" i="22"/>
  <c r="L131" i="22"/>
  <c r="L132" i="22"/>
  <c r="L133" i="22"/>
  <c r="L134" i="22"/>
  <c r="L135" i="22"/>
  <c r="L136" i="22"/>
  <c r="L137" i="22"/>
  <c r="L138" i="22"/>
  <c r="L139" i="22"/>
  <c r="L140" i="22"/>
  <c r="L141" i="22"/>
  <c r="L142" i="22"/>
  <c r="L143" i="22"/>
  <c r="L144" i="22"/>
  <c r="L145" i="22"/>
  <c r="L146" i="22"/>
  <c r="L147" i="22"/>
  <c r="L148" i="22"/>
  <c r="L149" i="22"/>
  <c r="L150" i="22"/>
  <c r="L151" i="22"/>
  <c r="L152" i="22"/>
  <c r="L153" i="22"/>
  <c r="L154" i="22"/>
  <c r="L155" i="22"/>
  <c r="L156" i="22"/>
  <c r="L157" i="22"/>
  <c r="L158" i="22"/>
  <c r="L159" i="22"/>
  <c r="L160" i="22"/>
  <c r="L161" i="22"/>
  <c r="L162" i="22"/>
  <c r="L163" i="22"/>
  <c r="L164" i="22"/>
  <c r="L165" i="22"/>
  <c r="L166" i="22"/>
  <c r="L167" i="22"/>
  <c r="L168" i="22"/>
  <c r="L169" i="22"/>
  <c r="L170" i="22"/>
  <c r="L171" i="22"/>
  <c r="L172" i="22"/>
  <c r="L173" i="22"/>
  <c r="L174" i="22"/>
  <c r="L175" i="22"/>
  <c r="L176" i="22"/>
  <c r="L177" i="22"/>
  <c r="L178" i="22"/>
  <c r="L179" i="22"/>
  <c r="L180" i="22"/>
  <c r="L181" i="22"/>
  <c r="L182" i="22"/>
  <c r="L183" i="22"/>
  <c r="L184" i="22"/>
  <c r="L185" i="22"/>
  <c r="L186" i="22"/>
  <c r="L187" i="22"/>
  <c r="L188" i="22"/>
  <c r="L189" i="22"/>
  <c r="L190" i="22"/>
  <c r="L191" i="22"/>
  <c r="L192" i="22"/>
  <c r="L193" i="22"/>
  <c r="L194" i="22"/>
  <c r="L195" i="22"/>
  <c r="L196" i="22"/>
  <c r="L198" i="22"/>
  <c r="L199" i="22"/>
  <c r="L200" i="22"/>
  <c r="L201" i="22"/>
  <c r="L202" i="22"/>
  <c r="L203" i="22"/>
  <c r="L204" i="22"/>
  <c r="L205" i="22"/>
  <c r="L206" i="22"/>
  <c r="L207" i="22"/>
  <c r="L208" i="22"/>
  <c r="L209" i="22"/>
  <c r="L210" i="22"/>
  <c r="L211" i="22"/>
  <c r="L212" i="22"/>
  <c r="L213" i="22"/>
  <c r="L214" i="22"/>
  <c r="L215" i="22"/>
  <c r="L217" i="22"/>
  <c r="L218" i="22"/>
  <c r="L219" i="22"/>
  <c r="L220" i="22"/>
  <c r="L221" i="22"/>
  <c r="L222" i="22"/>
  <c r="L223" i="22"/>
  <c r="L224" i="22"/>
  <c r="L225" i="22"/>
  <c r="L226" i="22"/>
  <c r="L227" i="22"/>
  <c r="L228" i="22"/>
  <c r="L229" i="22"/>
  <c r="L230" i="22"/>
  <c r="L231" i="22"/>
  <c r="L232" i="22"/>
  <c r="L233" i="22"/>
  <c r="L234" i="22"/>
  <c r="L235" i="22"/>
  <c r="L236" i="22"/>
  <c r="L237" i="22"/>
  <c r="L238" i="22"/>
  <c r="L239" i="22"/>
  <c r="L240" i="22"/>
  <c r="L241" i="22"/>
  <c r="L242" i="22"/>
  <c r="L243" i="22"/>
  <c r="L244" i="22"/>
  <c r="L245" i="22"/>
  <c r="L246" i="22"/>
  <c r="L247" i="22"/>
  <c r="L248" i="22"/>
  <c r="L249" i="22"/>
  <c r="L250" i="22"/>
  <c r="L251" i="22"/>
  <c r="L252" i="22"/>
  <c r="L253" i="22"/>
  <c r="L254" i="22"/>
  <c r="L255" i="22"/>
  <c r="L256" i="22"/>
  <c r="L257" i="22"/>
  <c r="L258" i="22"/>
  <c r="L259" i="22"/>
  <c r="L260" i="22"/>
  <c r="L261" i="22"/>
  <c r="L262" i="22"/>
  <c r="L263" i="22"/>
  <c r="L264" i="22"/>
  <c r="L265" i="22"/>
  <c r="L266" i="22"/>
  <c r="L267" i="22"/>
  <c r="L268" i="22"/>
  <c r="L269" i="22"/>
  <c r="L270" i="22"/>
  <c r="L271" i="22"/>
  <c r="L273" i="22"/>
  <c r="L274" i="22"/>
  <c r="L275" i="22"/>
  <c r="L276" i="22"/>
  <c r="L277" i="22"/>
  <c r="L278" i="22"/>
  <c r="L279" i="22"/>
  <c r="L280" i="22"/>
  <c r="L281" i="22"/>
  <c r="L282" i="22"/>
  <c r="L283" i="22"/>
  <c r="L284" i="22"/>
  <c r="L285" i="22"/>
  <c r="L286" i="22"/>
  <c r="L287" i="22"/>
  <c r="L288" i="22"/>
  <c r="L289" i="22"/>
  <c r="L290" i="22"/>
  <c r="L292" i="22"/>
  <c r="L293" i="22"/>
  <c r="L294" i="22"/>
  <c r="L295" i="22"/>
  <c r="L296" i="22"/>
  <c r="L297" i="22"/>
  <c r="L298" i="22"/>
  <c r="L299" i="22"/>
  <c r="L300" i="22"/>
  <c r="L301" i="22"/>
  <c r="L302" i="22"/>
  <c r="L303" i="22"/>
  <c r="L304" i="22"/>
  <c r="L305" i="22"/>
  <c r="L306" i="22"/>
  <c r="L307" i="22"/>
  <c r="L308" i="22"/>
  <c r="L309" i="22"/>
  <c r="L310" i="22"/>
  <c r="L311" i="22"/>
  <c r="L312" i="22"/>
  <c r="L313" i="22"/>
  <c r="L314" i="22"/>
  <c r="L315" i="22"/>
  <c r="L316" i="22"/>
  <c r="L317" i="22"/>
  <c r="L318" i="22"/>
  <c r="L319" i="22"/>
  <c r="L320" i="22"/>
  <c r="L321" i="22"/>
  <c r="L322" i="22"/>
  <c r="L323" i="22"/>
  <c r="L324" i="22"/>
  <c r="L325" i="22"/>
  <c r="L326" i="22"/>
  <c r="L327" i="22"/>
  <c r="L328" i="22"/>
  <c r="L329" i="22"/>
  <c r="L330" i="22"/>
  <c r="L331" i="22"/>
  <c r="L332" i="22"/>
  <c r="L333" i="22"/>
  <c r="L334" i="22"/>
  <c r="L335" i="22"/>
  <c r="L336" i="22"/>
  <c r="L337" i="22"/>
  <c r="L338" i="22"/>
  <c r="L339" i="22"/>
  <c r="L340" i="22"/>
  <c r="L341" i="22"/>
  <c r="L342" i="22"/>
  <c r="L343" i="22"/>
  <c r="L344" i="22"/>
  <c r="L345" i="22"/>
  <c r="L346" i="22"/>
  <c r="L347" i="22"/>
  <c r="L348" i="22"/>
  <c r="L349" i="22"/>
  <c r="L350" i="22"/>
  <c r="L351" i="22"/>
  <c r="L352" i="22"/>
  <c r="L353" i="22"/>
  <c r="L354" i="22"/>
  <c r="L355" i="22"/>
  <c r="L356" i="22"/>
  <c r="L357" i="22"/>
  <c r="L358" i="22"/>
  <c r="L359" i="22"/>
  <c r="L360" i="22"/>
  <c r="L361" i="22"/>
  <c r="L362" i="22"/>
  <c r="L363" i="22"/>
  <c r="L364" i="22"/>
  <c r="L365" i="22"/>
  <c r="L366" i="22"/>
  <c r="L367" i="22"/>
  <c r="L368" i="22"/>
  <c r="L369" i="22"/>
  <c r="L370" i="22"/>
  <c r="L371" i="22"/>
  <c r="L372" i="22"/>
  <c r="L373" i="22"/>
  <c r="L374" i="22"/>
  <c r="L375" i="22"/>
  <c r="L376" i="22"/>
  <c r="L377" i="22"/>
  <c r="L378" i="22"/>
  <c r="L379" i="22"/>
  <c r="L380" i="22"/>
  <c r="L381" i="22"/>
  <c r="L382" i="22"/>
  <c r="L384" i="22"/>
  <c r="L385" i="22"/>
  <c r="L386" i="22"/>
  <c r="L387" i="22"/>
  <c r="L388" i="22"/>
  <c r="L389" i="22"/>
  <c r="L390" i="22"/>
  <c r="L391" i="22"/>
  <c r="L392" i="22"/>
  <c r="L393" i="22"/>
  <c r="L394" i="22"/>
  <c r="L395" i="22"/>
  <c r="L396" i="22"/>
  <c r="L397" i="22"/>
  <c r="L398" i="22"/>
  <c r="L399" i="22"/>
  <c r="L400" i="22"/>
  <c r="L401" i="22"/>
  <c r="L402" i="22"/>
  <c r="L403" i="22"/>
  <c r="L404" i="22"/>
  <c r="L405" i="22"/>
  <c r="L406" i="22"/>
  <c r="L407" i="22"/>
  <c r="L408" i="22"/>
  <c r="L409" i="22"/>
  <c r="L410" i="22"/>
  <c r="L411" i="22"/>
  <c r="L412" i="22"/>
  <c r="L413" i="22"/>
  <c r="L414" i="22"/>
  <c r="L415" i="22"/>
  <c r="L416" i="22"/>
  <c r="L417" i="22"/>
  <c r="L418" i="22"/>
  <c r="L419" i="22"/>
  <c r="L420" i="22"/>
  <c r="L421" i="22"/>
  <c r="L422" i="22"/>
  <c r="L423" i="22"/>
  <c r="L424" i="22"/>
  <c r="L425" i="22"/>
  <c r="L426" i="22"/>
  <c r="L427" i="22"/>
  <c r="L428" i="22"/>
  <c r="L429" i="22"/>
  <c r="L430" i="22"/>
  <c r="L431" i="22"/>
  <c r="L432" i="22"/>
  <c r="L433" i="22"/>
  <c r="L434" i="22"/>
  <c r="L435" i="22"/>
  <c r="L436" i="22"/>
  <c r="L437" i="22"/>
  <c r="L438" i="22"/>
  <c r="L439" i="22"/>
  <c r="L440" i="22"/>
  <c r="L441" i="22"/>
  <c r="L442" i="22"/>
  <c r="L443" i="22"/>
  <c r="L444" i="22"/>
  <c r="L445" i="22"/>
  <c r="L446" i="22"/>
  <c r="L447" i="22"/>
  <c r="L448" i="22"/>
  <c r="L449" i="22"/>
  <c r="L450" i="22"/>
  <c r="L451" i="22"/>
  <c r="L452" i="22"/>
  <c r="L453" i="22"/>
  <c r="L454" i="22"/>
  <c r="L455" i="22"/>
  <c r="L456" i="22"/>
  <c r="L458" i="22"/>
  <c r="L459" i="22"/>
  <c r="L460" i="22"/>
  <c r="L461" i="22"/>
  <c r="L462" i="22"/>
  <c r="L463" i="22"/>
  <c r="L464" i="22"/>
  <c r="L465" i="22"/>
  <c r="L466" i="22"/>
  <c r="L467" i="22"/>
  <c r="L468" i="22"/>
  <c r="L469" i="22"/>
  <c r="L470" i="22"/>
  <c r="L471" i="22"/>
  <c r="L472" i="22"/>
  <c r="L473" i="22"/>
  <c r="L474" i="22"/>
  <c r="L475" i="22"/>
  <c r="L476" i="22"/>
  <c r="L477" i="22"/>
  <c r="L478" i="22"/>
  <c r="L479" i="22"/>
  <c r="L480" i="22"/>
  <c r="L481" i="22"/>
  <c r="L482" i="22"/>
  <c r="L483" i="22"/>
  <c r="L484" i="22"/>
  <c r="L485" i="22"/>
  <c r="L486" i="22"/>
  <c r="L487" i="22"/>
  <c r="L488" i="22"/>
  <c r="L489" i="22"/>
  <c r="L490" i="22"/>
  <c r="L491" i="22"/>
  <c r="L492" i="22"/>
  <c r="L493" i="22"/>
  <c r="L494" i="22"/>
  <c r="L495" i="22"/>
  <c r="L496" i="22"/>
  <c r="L497" i="22"/>
  <c r="L498" i="22"/>
  <c r="L499" i="22"/>
  <c r="L500" i="22"/>
  <c r="L501" i="22"/>
  <c r="L502" i="22"/>
  <c r="L503" i="22"/>
  <c r="L504" i="22"/>
  <c r="L505" i="22"/>
  <c r="L506" i="22"/>
  <c r="L507" i="22"/>
  <c r="L508" i="22"/>
  <c r="L509" i="22"/>
  <c r="L510" i="22"/>
  <c r="L511" i="22"/>
  <c r="L512" i="22"/>
  <c r="L513" i="22"/>
  <c r="L514" i="22"/>
  <c r="L515" i="22"/>
  <c r="L516" i="22"/>
  <c r="L517" i="22"/>
  <c r="L518" i="22"/>
  <c r="L519" i="22"/>
  <c r="L520" i="22"/>
  <c r="L521" i="22"/>
  <c r="L522" i="22"/>
  <c r="L523" i="22"/>
  <c r="L524" i="22"/>
  <c r="L525" i="22"/>
  <c r="L526" i="22"/>
  <c r="L527" i="22"/>
  <c r="L528" i="22"/>
  <c r="L530" i="22"/>
  <c r="L531" i="22"/>
  <c r="L532" i="22"/>
  <c r="L533" i="22"/>
  <c r="L534" i="22"/>
  <c r="L535" i="22"/>
  <c r="L536" i="22"/>
  <c r="L537" i="22"/>
  <c r="L538" i="22"/>
  <c r="L539" i="22"/>
  <c r="L540" i="22"/>
  <c r="L541" i="22"/>
  <c r="L542" i="22"/>
  <c r="L543" i="22"/>
  <c r="L544" i="22"/>
  <c r="L546" i="22"/>
  <c r="L547" i="22"/>
  <c r="L548" i="22"/>
  <c r="L549" i="22"/>
  <c r="L550" i="22"/>
  <c r="L551" i="22"/>
  <c r="L552" i="22"/>
  <c r="L553" i="22"/>
  <c r="L554" i="22"/>
  <c r="L555" i="22"/>
  <c r="L556" i="22"/>
  <c r="L557" i="22"/>
  <c r="L558" i="22"/>
  <c r="L559" i="22"/>
  <c r="L560" i="22"/>
  <c r="L561" i="22"/>
  <c r="L562" i="22"/>
  <c r="L563" i="22"/>
  <c r="L564" i="22"/>
  <c r="L565" i="22"/>
  <c r="L566" i="22"/>
  <c r="L567" i="22"/>
  <c r="L568" i="22"/>
  <c r="L569" i="22"/>
  <c r="L570" i="22"/>
  <c r="L571" i="22"/>
  <c r="L572" i="22"/>
  <c r="L573" i="22"/>
  <c r="L574" i="22"/>
  <c r="L575" i="22"/>
  <c r="L576" i="22"/>
  <c r="L577" i="22"/>
  <c r="L578" i="22"/>
  <c r="L579" i="22"/>
  <c r="L580" i="22"/>
  <c r="L581" i="22"/>
  <c r="L582" i="22"/>
  <c r="L583" i="22"/>
  <c r="L584" i="22"/>
  <c r="L585" i="22"/>
  <c r="L586" i="22"/>
  <c r="L587" i="22"/>
  <c r="L588" i="22"/>
  <c r="L589" i="22"/>
  <c r="L590" i="22"/>
  <c r="L591" i="22"/>
  <c r="L592" i="22"/>
  <c r="L593" i="22"/>
  <c r="L594" i="22"/>
  <c r="L595" i="22"/>
  <c r="L596" i="22"/>
  <c r="L597" i="22"/>
  <c r="L598" i="22"/>
  <c r="L599" i="22"/>
  <c r="L600" i="22"/>
  <c r="L601" i="22"/>
  <c r="L602" i="22"/>
  <c r="L603" i="22"/>
  <c r="L604" i="22"/>
  <c r="L605" i="22"/>
  <c r="L606" i="22"/>
  <c r="L607" i="22"/>
  <c r="L608" i="22"/>
  <c r="L609" i="22"/>
  <c r="L610" i="22"/>
  <c r="L611" i="22"/>
  <c r="L612" i="22"/>
  <c r="L613" i="22"/>
  <c r="L614" i="22"/>
  <c r="L615" i="22"/>
  <c r="L616" i="22"/>
  <c r="L617" i="22"/>
  <c r="L618" i="22"/>
  <c r="L619" i="22"/>
  <c r="L620" i="22"/>
  <c r="L621" i="22"/>
  <c r="L622" i="22"/>
  <c r="L623" i="22"/>
  <c r="L624" i="22"/>
  <c r="L625" i="22"/>
  <c r="L626" i="22"/>
  <c r="L627" i="22"/>
  <c r="L628" i="22"/>
  <c r="L629" i="22"/>
  <c r="L630" i="22"/>
  <c r="L631" i="22"/>
  <c r="L632" i="22"/>
  <c r="L633" i="22"/>
  <c r="L634" i="22"/>
  <c r="L635" i="22"/>
  <c r="L636" i="22"/>
  <c r="L637" i="22"/>
  <c r="L638" i="22"/>
  <c r="L639" i="22"/>
  <c r="L640" i="22"/>
  <c r="L641" i="22"/>
  <c r="L642" i="22"/>
  <c r="L643" i="22"/>
  <c r="L644" i="22"/>
  <c r="L645" i="22"/>
  <c r="L646" i="22"/>
  <c r="L647" i="22"/>
  <c r="L648" i="22"/>
  <c r="L649" i="22"/>
  <c r="L650" i="22"/>
  <c r="L651" i="22"/>
  <c r="L652" i="22"/>
  <c r="L653" i="22"/>
  <c r="L654" i="22"/>
  <c r="L655" i="22"/>
  <c r="L656" i="22"/>
  <c r="L657" i="22"/>
  <c r="L658" i="22"/>
  <c r="L659" i="22"/>
  <c r="L660" i="22"/>
  <c r="L661" i="22"/>
  <c r="L662" i="22"/>
  <c r="L663" i="22"/>
  <c r="L664" i="22"/>
  <c r="L665" i="22"/>
  <c r="L666" i="22"/>
  <c r="L667" i="22"/>
  <c r="L668" i="22"/>
  <c r="L669" i="22"/>
  <c r="L670" i="22"/>
  <c r="L671" i="22"/>
  <c r="L672" i="22"/>
  <c r="L673" i="22"/>
  <c r="L674" i="22"/>
  <c r="L675" i="22"/>
  <c r="L676" i="22"/>
  <c r="L677" i="22"/>
  <c r="L678" i="22"/>
  <c r="L679" i="22"/>
  <c r="L680" i="22"/>
  <c r="L681" i="22"/>
  <c r="L682" i="22"/>
  <c r="L683" i="22"/>
  <c r="L684" i="22"/>
  <c r="L685" i="22"/>
  <c r="L686" i="22"/>
  <c r="L687" i="22"/>
  <c r="L688" i="22"/>
  <c r="L689" i="22"/>
  <c r="L690" i="22"/>
  <c r="L691" i="22"/>
  <c r="L692" i="22"/>
  <c r="L693" i="22"/>
  <c r="L694" i="22"/>
  <c r="L695" i="22"/>
  <c r="L696" i="22"/>
  <c r="L697" i="22"/>
  <c r="L698" i="22"/>
  <c r="L699" i="22"/>
  <c r="L700" i="22"/>
  <c r="L701" i="22"/>
  <c r="L702" i="22"/>
  <c r="L703" i="22"/>
  <c r="L704" i="22"/>
  <c r="L705" i="22"/>
  <c r="L706" i="22"/>
  <c r="L707" i="22"/>
  <c r="L708" i="22"/>
  <c r="L709" i="22"/>
  <c r="L710" i="22"/>
  <c r="L711" i="22"/>
  <c r="L712" i="22"/>
  <c r="L713" i="22"/>
  <c r="L714" i="22"/>
  <c r="L715" i="22"/>
  <c r="L716" i="22"/>
  <c r="L717" i="22"/>
  <c r="L718" i="22"/>
  <c r="L719" i="22"/>
  <c r="L720" i="22"/>
  <c r="L721" i="22"/>
  <c r="L722" i="22"/>
  <c r="L723" i="22"/>
  <c r="L724" i="22"/>
  <c r="L725" i="22"/>
  <c r="L726" i="22"/>
  <c r="L727" i="22"/>
  <c r="L728" i="22"/>
  <c r="L729" i="22"/>
  <c r="L730" i="22"/>
  <c r="L731" i="22"/>
  <c r="L732" i="22"/>
  <c r="L733" i="22"/>
  <c r="L734" i="22"/>
  <c r="L735" i="22"/>
  <c r="L736" i="22"/>
  <c r="L737" i="22"/>
  <c r="L738" i="22"/>
  <c r="L739" i="22"/>
  <c r="L740" i="22"/>
  <c r="L741" i="22"/>
  <c r="L742" i="22"/>
  <c r="L743" i="22"/>
  <c r="L744" i="22"/>
  <c r="L745" i="22"/>
  <c r="L746" i="22"/>
  <c r="L747" i="22"/>
  <c r="L748" i="22"/>
  <c r="L749" i="22"/>
  <c r="L750" i="22"/>
  <c r="L751" i="22"/>
  <c r="L752" i="22"/>
  <c r="L753" i="22"/>
  <c r="L754" i="22"/>
  <c r="L755" i="22"/>
  <c r="L756" i="22"/>
  <c r="L757" i="22"/>
  <c r="L758" i="22"/>
  <c r="L759" i="22"/>
  <c r="L760" i="22"/>
  <c r="L761" i="22"/>
  <c r="L762" i="22"/>
  <c r="L763" i="22"/>
  <c r="L764" i="22"/>
  <c r="L765" i="22"/>
  <c r="L766" i="22"/>
  <c r="L767" i="22"/>
  <c r="L768" i="22"/>
  <c r="L769" i="22"/>
  <c r="L770" i="22"/>
  <c r="L771" i="22"/>
  <c r="L772" i="22"/>
  <c r="L773" i="22"/>
  <c r="L774" i="22"/>
  <c r="L775" i="22"/>
  <c r="L776" i="22"/>
  <c r="L777" i="22"/>
  <c r="L778" i="22"/>
  <c r="L779" i="22"/>
  <c r="L780" i="22"/>
  <c r="L781" i="22"/>
  <c r="L782" i="22"/>
  <c r="L783" i="22"/>
  <c r="L784" i="22"/>
  <c r="L785" i="22"/>
  <c r="L786" i="22"/>
  <c r="L787" i="22"/>
  <c r="L788" i="22"/>
  <c r="L789" i="22"/>
  <c r="L790" i="22"/>
  <c r="L791" i="22"/>
  <c r="L792" i="22"/>
  <c r="L793" i="22"/>
  <c r="L794" i="22"/>
  <c r="L795" i="22"/>
  <c r="L796" i="22"/>
  <c r="L797" i="22"/>
  <c r="L798" i="22"/>
  <c r="L799" i="22"/>
  <c r="L800" i="22"/>
  <c r="L801" i="22"/>
  <c r="L802" i="22"/>
  <c r="L803" i="22"/>
  <c r="L804" i="22"/>
  <c r="L805" i="22"/>
  <c r="L806" i="22"/>
  <c r="L807" i="22"/>
  <c r="L808" i="22"/>
  <c r="L809" i="22"/>
  <c r="L810" i="22"/>
  <c r="L811" i="22"/>
  <c r="L812" i="22"/>
  <c r="L813" i="22"/>
  <c r="L814" i="22"/>
  <c r="L815" i="22"/>
  <c r="L816" i="22"/>
  <c r="L817" i="22"/>
  <c r="L818" i="22"/>
  <c r="L819" i="22"/>
  <c r="L820" i="22"/>
  <c r="L821" i="22"/>
  <c r="L822" i="22"/>
  <c r="L823" i="22"/>
  <c r="L824" i="22"/>
  <c r="L825" i="22"/>
  <c r="L826" i="22"/>
  <c r="L827" i="22"/>
  <c r="L828" i="22"/>
  <c r="L829" i="22"/>
  <c r="L830" i="22"/>
  <c r="L831" i="22"/>
  <c r="L832" i="22"/>
  <c r="L833" i="22"/>
  <c r="L834" i="22"/>
  <c r="L835" i="22"/>
  <c r="L836" i="22"/>
  <c r="L837" i="22"/>
  <c r="L838" i="22"/>
  <c r="L839" i="22"/>
  <c r="L840" i="22"/>
  <c r="L841" i="22"/>
  <c r="L842" i="22"/>
  <c r="L843" i="22"/>
  <c r="L844" i="22"/>
  <c r="L845" i="22"/>
  <c r="L846" i="22"/>
  <c r="L847" i="22"/>
  <c r="L848" i="22"/>
  <c r="L849" i="22"/>
  <c r="L850" i="22"/>
  <c r="L851" i="22"/>
  <c r="L852" i="22"/>
  <c r="L853" i="22"/>
  <c r="L854" i="22"/>
  <c r="L855" i="22"/>
  <c r="L856" i="22"/>
  <c r="L857" i="22"/>
  <c r="L858" i="22"/>
  <c r="L859" i="22"/>
  <c r="L860" i="22"/>
  <c r="L861" i="22"/>
  <c r="L862" i="22"/>
  <c r="L863" i="22"/>
  <c r="L864" i="22"/>
  <c r="L865" i="22"/>
  <c r="L866" i="22"/>
  <c r="L867" i="22"/>
  <c r="L868" i="22"/>
  <c r="L869" i="22"/>
  <c r="L870" i="22"/>
  <c r="L871" i="22"/>
  <c r="L872" i="22"/>
  <c r="L873" i="22"/>
  <c r="L874" i="22"/>
  <c r="L875" i="22"/>
  <c r="L876" i="22"/>
  <c r="L877" i="22"/>
  <c r="L878" i="22"/>
  <c r="L879" i="22"/>
  <c r="L880" i="22"/>
  <c r="L881" i="22"/>
  <c r="L882" i="22"/>
  <c r="L883" i="22"/>
  <c r="L884" i="22"/>
  <c r="L885" i="22"/>
  <c r="L886" i="22"/>
  <c r="L887" i="22"/>
  <c r="L888" i="22"/>
  <c r="L889" i="22"/>
  <c r="L890" i="22"/>
  <c r="L891" i="22"/>
  <c r="L892" i="22"/>
  <c r="L893" i="22"/>
  <c r="L894" i="22"/>
  <c r="L895" i="22"/>
  <c r="L896" i="22"/>
  <c r="L897" i="22"/>
  <c r="L898" i="22"/>
  <c r="L899" i="22"/>
  <c r="L900" i="22"/>
  <c r="L901" i="22"/>
  <c r="L902" i="22"/>
  <c r="L903" i="22"/>
  <c r="L904" i="22"/>
  <c r="L905" i="22"/>
  <c r="L906" i="22"/>
  <c r="L907" i="22"/>
  <c r="L908" i="22"/>
  <c r="L909" i="22"/>
  <c r="L910" i="22"/>
  <c r="L911" i="22"/>
  <c r="L912" i="22"/>
  <c r="L913" i="22"/>
  <c r="L914" i="22"/>
  <c r="L915" i="22"/>
  <c r="L916" i="22"/>
  <c r="L917" i="22"/>
  <c r="L918" i="22"/>
  <c r="L919" i="22"/>
  <c r="L920" i="22"/>
  <c r="L921" i="22"/>
  <c r="L922" i="22"/>
  <c r="L923" i="22"/>
  <c r="L924" i="22"/>
  <c r="L925" i="22"/>
  <c r="L926" i="22"/>
  <c r="L927" i="22"/>
  <c r="L928" i="22"/>
  <c r="L929" i="22"/>
  <c r="L930" i="22"/>
  <c r="L931" i="22"/>
  <c r="L932" i="22"/>
  <c r="L933" i="22"/>
  <c r="L934" i="22"/>
  <c r="L935" i="22"/>
  <c r="L936" i="22"/>
  <c r="L937" i="22"/>
  <c r="L938" i="22"/>
  <c r="L939" i="22"/>
  <c r="L940" i="22"/>
  <c r="L941" i="22"/>
  <c r="L942" i="22"/>
  <c r="L943" i="22"/>
  <c r="L944" i="22"/>
  <c r="L945" i="22"/>
  <c r="L946" i="22"/>
  <c r="L947" i="22"/>
  <c r="L948" i="22"/>
  <c r="L949" i="22"/>
  <c r="L950" i="22"/>
  <c r="L951" i="22"/>
  <c r="L952" i="22"/>
  <c r="L953" i="22"/>
  <c r="L954" i="22"/>
  <c r="L955" i="22"/>
  <c r="L956" i="22"/>
  <c r="L957" i="22"/>
  <c r="L958" i="22"/>
  <c r="L959" i="22"/>
  <c r="L960" i="22"/>
  <c r="L961" i="22"/>
  <c r="L962" i="22"/>
  <c r="L963" i="22"/>
  <c r="L964" i="22"/>
  <c r="L965" i="22"/>
  <c r="L966" i="22"/>
  <c r="L967" i="22"/>
  <c r="L968" i="22"/>
  <c r="L969" i="22"/>
  <c r="L970" i="22"/>
  <c r="L971" i="22"/>
  <c r="L972" i="22"/>
  <c r="L973" i="22"/>
  <c r="L974" i="22"/>
  <c r="L975" i="22"/>
  <c r="L976" i="22"/>
  <c r="L977" i="22"/>
  <c r="L978" i="22"/>
  <c r="L979" i="22"/>
  <c r="L980" i="22"/>
  <c r="L981" i="22"/>
  <c r="L982" i="22"/>
  <c r="L983" i="22"/>
  <c r="L984" i="22"/>
  <c r="L985" i="22"/>
  <c r="L986" i="22"/>
  <c r="L987" i="22"/>
  <c r="L988" i="22"/>
  <c r="L989" i="22"/>
  <c r="L990" i="22"/>
  <c r="L991" i="22"/>
  <c r="L992" i="22"/>
  <c r="L993" i="22"/>
  <c r="L994" i="22"/>
  <c r="L995" i="22"/>
  <c r="L996" i="22"/>
  <c r="L997" i="22"/>
  <c r="L998" i="22"/>
  <c r="L999" i="22"/>
  <c r="L1000" i="22"/>
  <c r="L1001" i="22"/>
  <c r="L1002" i="22"/>
  <c r="L1003" i="22"/>
  <c r="L1004" i="22"/>
  <c r="L1005" i="22"/>
  <c r="L1006" i="22"/>
  <c r="L1007" i="22"/>
  <c r="L1008" i="22"/>
  <c r="L1009" i="22"/>
  <c r="L1010" i="22"/>
  <c r="L1011" i="22"/>
  <c r="L1012" i="22"/>
  <c r="L1013" i="22"/>
  <c r="L1014" i="22"/>
  <c r="L1015" i="22"/>
  <c r="L1016" i="22"/>
  <c r="L1017" i="22"/>
  <c r="L1018" i="22"/>
  <c r="L1019" i="22"/>
  <c r="L1020" i="22"/>
  <c r="L1021" i="22"/>
  <c r="L1022" i="22"/>
  <c r="L1023" i="22"/>
  <c r="L1024" i="22"/>
  <c r="L1025" i="22"/>
  <c r="L1026" i="22"/>
  <c r="L1027" i="22"/>
  <c r="L1028" i="22"/>
  <c r="L1029" i="22"/>
  <c r="L1030" i="22"/>
  <c r="L1031" i="22"/>
  <c r="L1032" i="22"/>
  <c r="L1033" i="22"/>
  <c r="L1034" i="22"/>
  <c r="L1035" i="22"/>
  <c r="L1036" i="22"/>
  <c r="L1037" i="22"/>
  <c r="L1038" i="22"/>
  <c r="L1039" i="22"/>
  <c r="L1040" i="22"/>
  <c r="L1041" i="22"/>
  <c r="L1042" i="22"/>
  <c r="L1043" i="22"/>
  <c r="L1044" i="22"/>
  <c r="L1045" i="22"/>
  <c r="L1046" i="22"/>
  <c r="L1047" i="22"/>
  <c r="L1048" i="22"/>
  <c r="L1049" i="22"/>
  <c r="L1050" i="22"/>
  <c r="L1051" i="22"/>
  <c r="L1052" i="22"/>
  <c r="L1053" i="22"/>
  <c r="L1054" i="22"/>
  <c r="L1055" i="22"/>
  <c r="L1056" i="22"/>
  <c r="L1057" i="22"/>
  <c r="L1058" i="22"/>
  <c r="L1059" i="22"/>
  <c r="L1060" i="22"/>
  <c r="L1061" i="22"/>
  <c r="L1062" i="22"/>
  <c r="L1063" i="22"/>
  <c r="L1064" i="22"/>
  <c r="L1065" i="22"/>
  <c r="L1066" i="22"/>
  <c r="L1067" i="22"/>
  <c r="L1068" i="22"/>
  <c r="L1069" i="22"/>
  <c r="L1070" i="22"/>
  <c r="L1071" i="22"/>
  <c r="L1072" i="22"/>
  <c r="L1073" i="22"/>
  <c r="L1074" i="22"/>
  <c r="L1075" i="22"/>
  <c r="L1076" i="22"/>
  <c r="L1077" i="22"/>
  <c r="L1078" i="22"/>
  <c r="L1079" i="22"/>
  <c r="L1080" i="22"/>
  <c r="L1081" i="22"/>
  <c r="L1082" i="22"/>
  <c r="L1083" i="22"/>
  <c r="L1084" i="22"/>
  <c r="L1085" i="22"/>
  <c r="L1086" i="22"/>
  <c r="L1087" i="22"/>
  <c r="L1088" i="22"/>
  <c r="L1089" i="22"/>
  <c r="L1090" i="22"/>
  <c r="L1091" i="22"/>
  <c r="L1092" i="22"/>
  <c r="L1093" i="22"/>
  <c r="L1094" i="22"/>
  <c r="L1095" i="22"/>
  <c r="L1096" i="22"/>
  <c r="L1097" i="22"/>
  <c r="L1098" i="22"/>
  <c r="L1099" i="22"/>
  <c r="L1100" i="22"/>
  <c r="L1101" i="22"/>
  <c r="L1102" i="22"/>
  <c r="L1103" i="22"/>
  <c r="L1104" i="22"/>
  <c r="L1105" i="22"/>
  <c r="L1106" i="22"/>
  <c r="L1107" i="22"/>
  <c r="L1108" i="22"/>
  <c r="L1109" i="22"/>
  <c r="L1110" i="22"/>
  <c r="L1111" i="22"/>
  <c r="L1112" i="22"/>
  <c r="L1113" i="22"/>
  <c r="L1114" i="22"/>
  <c r="L1115" i="22"/>
  <c r="L1116" i="22"/>
  <c r="L1117" i="22"/>
  <c r="L1118" i="22"/>
  <c r="L1119" i="22"/>
  <c r="L1120" i="22"/>
  <c r="L1121" i="22"/>
  <c r="L1122" i="22"/>
  <c r="L1123" i="22"/>
  <c r="L1124" i="22"/>
  <c r="L1125" i="22"/>
  <c r="L1126" i="22"/>
  <c r="L1127" i="22"/>
  <c r="L1128" i="22"/>
  <c r="L1129" i="22"/>
  <c r="L1130" i="22"/>
  <c r="L1131" i="22"/>
  <c r="L1132" i="22"/>
  <c r="L1133" i="22"/>
  <c r="L1134" i="22"/>
  <c r="L1135" i="22"/>
  <c r="L1136" i="22"/>
  <c r="L1137" i="22"/>
  <c r="L1138" i="22"/>
  <c r="L1139" i="22"/>
  <c r="L1140" i="22"/>
  <c r="L1141" i="22"/>
  <c r="L1142" i="22"/>
  <c r="L1143" i="22"/>
  <c r="L1144" i="22"/>
  <c r="L1145" i="22"/>
  <c r="L1146" i="22"/>
  <c r="L1147" i="22"/>
  <c r="L1148" i="22"/>
  <c r="L1149" i="22"/>
  <c r="L1150" i="22"/>
  <c r="L1151" i="22"/>
  <c r="L1152" i="22"/>
  <c r="L1153" i="22"/>
  <c r="L1154" i="22"/>
  <c r="L1155" i="22"/>
  <c r="L1156" i="22"/>
  <c r="L1157" i="22"/>
  <c r="L1158" i="22"/>
  <c r="L1159" i="22"/>
  <c r="L1160" i="22"/>
  <c r="L1161" i="22"/>
  <c r="L1162" i="22"/>
  <c r="L1163" i="22"/>
  <c r="L1164" i="22"/>
  <c r="L1165" i="22"/>
  <c r="L1166" i="22"/>
  <c r="L1167" i="22"/>
  <c r="L1168" i="22"/>
  <c r="L1169" i="22"/>
  <c r="L1170" i="22"/>
  <c r="L1171" i="22"/>
  <c r="L1172" i="22"/>
  <c r="L1173" i="22"/>
  <c r="L1174" i="22"/>
  <c r="L1175" i="22"/>
  <c r="L1176" i="22"/>
  <c r="L1177" i="22"/>
  <c r="L1178" i="22"/>
  <c r="L1179" i="22"/>
  <c r="L1180" i="22"/>
  <c r="L1181" i="22"/>
  <c r="L1182" i="22"/>
  <c r="L1183" i="22"/>
  <c r="L1184" i="22"/>
  <c r="L1185" i="22"/>
  <c r="L1186" i="22"/>
  <c r="L1187" i="22"/>
  <c r="L1188" i="22"/>
  <c r="L1189" i="22"/>
  <c r="L1190" i="22"/>
  <c r="L1191" i="22"/>
  <c r="L1192" i="22"/>
  <c r="L1193" i="22"/>
  <c r="L1194" i="22"/>
  <c r="L1195" i="22"/>
  <c r="L1196" i="22"/>
  <c r="L1197" i="22"/>
  <c r="L1198" i="22"/>
  <c r="L1199" i="22"/>
  <c r="L1200" i="22"/>
  <c r="L1201" i="22"/>
  <c r="L1202" i="22"/>
  <c r="L1203" i="22"/>
  <c r="L1204" i="22"/>
  <c r="L1205" i="22"/>
  <c r="L1206" i="22"/>
  <c r="L1207" i="22"/>
  <c r="L1208" i="22"/>
  <c r="L1209" i="22"/>
  <c r="L1210" i="22"/>
  <c r="L1211" i="22"/>
  <c r="L1212" i="22"/>
  <c r="L1213" i="22"/>
  <c r="L1214" i="22"/>
  <c r="L1215" i="22"/>
  <c r="L1216" i="22"/>
  <c r="L1217" i="22"/>
  <c r="L1218" i="22"/>
  <c r="L1219" i="22"/>
  <c r="L1220" i="22"/>
  <c r="L1221" i="22"/>
  <c r="L1222" i="22"/>
  <c r="L1223" i="22"/>
  <c r="L1224" i="22"/>
  <c r="L1225" i="22"/>
  <c r="L1226" i="22"/>
  <c r="L1227" i="22"/>
  <c r="L1228" i="22"/>
  <c r="L1229" i="22"/>
  <c r="L1230" i="22"/>
  <c r="L1231" i="22"/>
  <c r="L1232" i="22"/>
  <c r="L1233" i="22"/>
  <c r="L1234" i="22"/>
  <c r="L1235" i="22"/>
  <c r="L1236" i="22"/>
  <c r="L1237" i="22"/>
  <c r="L1238" i="22"/>
  <c r="L1239" i="22"/>
  <c r="L1240" i="22"/>
  <c r="L1241" i="22"/>
  <c r="L1242" i="22"/>
  <c r="L1243" i="22"/>
  <c r="L1244" i="22"/>
  <c r="L1245" i="22"/>
  <c r="L1246" i="22"/>
  <c r="L1247" i="22"/>
  <c r="L1248" i="22"/>
  <c r="L1249" i="22"/>
  <c r="L1250" i="22"/>
  <c r="L1251" i="22"/>
  <c r="L1252" i="22"/>
  <c r="L1253" i="22"/>
  <c r="L1254" i="22"/>
  <c r="L1255" i="22"/>
  <c r="L1256" i="22"/>
  <c r="L1257" i="22"/>
  <c r="L1258" i="22"/>
  <c r="L1259" i="22"/>
  <c r="L1260" i="22"/>
  <c r="L1261" i="22"/>
  <c r="L1263" i="22"/>
  <c r="L1264" i="22"/>
  <c r="L1265" i="22"/>
  <c r="L1266" i="22"/>
  <c r="L1267" i="22"/>
  <c r="L1268" i="22"/>
  <c r="L1269" i="22"/>
  <c r="L1270" i="22"/>
  <c r="L1271" i="22"/>
  <c r="L1272" i="22"/>
  <c r="L1273" i="22"/>
  <c r="L1274" i="22"/>
  <c r="L1275" i="22"/>
  <c r="L1276" i="22"/>
  <c r="L1277" i="22"/>
  <c r="L1278" i="22"/>
  <c r="L1279" i="22"/>
  <c r="L1280" i="22"/>
  <c r="L1281" i="22"/>
  <c r="L1282" i="22"/>
  <c r="L1283" i="22"/>
  <c r="L1284" i="22"/>
  <c r="L1285" i="22"/>
  <c r="L1286" i="22"/>
  <c r="L1287" i="22"/>
  <c r="L1288" i="22"/>
  <c r="L1289" i="22"/>
  <c r="L1290" i="22"/>
  <c r="L1291" i="22"/>
  <c r="L1292" i="22"/>
  <c r="L1293" i="22"/>
  <c r="L1294" i="22"/>
  <c r="L1295" i="22"/>
  <c r="L1296" i="22"/>
  <c r="L1297" i="22"/>
  <c r="L1298" i="22"/>
  <c r="L1299" i="22"/>
  <c r="L1300" i="22"/>
  <c r="L1301" i="22"/>
  <c r="L1302" i="22"/>
  <c r="L1303" i="22"/>
  <c r="L1304" i="22"/>
  <c r="L1305" i="22"/>
  <c r="L1306" i="22"/>
  <c r="L1307" i="22"/>
  <c r="L1308" i="22"/>
  <c r="L1309" i="22"/>
  <c r="L1310" i="22"/>
  <c r="L1311" i="22"/>
  <c r="L1312" i="22"/>
  <c r="L1313" i="22"/>
  <c r="L1314" i="22"/>
  <c r="L1315" i="22"/>
  <c r="L1316" i="22"/>
  <c r="L1317" i="22"/>
  <c r="L1318" i="22"/>
  <c r="L1319" i="22"/>
  <c r="L1320" i="22"/>
  <c r="L1321" i="22"/>
  <c r="L1322" i="22"/>
  <c r="L1323" i="22"/>
  <c r="L1324" i="22"/>
  <c r="L1325" i="22"/>
  <c r="L1326" i="22"/>
  <c r="L1327" i="22"/>
  <c r="L1328" i="22"/>
  <c r="L1329" i="22"/>
  <c r="L1330" i="22"/>
  <c r="L1331" i="22"/>
  <c r="L1332" i="22"/>
  <c r="L1333" i="22"/>
  <c r="L1334" i="22"/>
  <c r="L1335" i="22"/>
  <c r="L1336" i="22"/>
  <c r="L1337" i="22"/>
  <c r="L1338" i="22"/>
  <c r="L1339" i="22"/>
  <c r="L1340" i="22"/>
  <c r="L1341" i="22"/>
  <c r="L1342" i="22"/>
  <c r="L1343" i="22"/>
  <c r="L1344" i="22"/>
  <c r="L1345" i="22"/>
  <c r="L1346" i="22"/>
  <c r="L1347" i="22"/>
  <c r="L1348" i="22"/>
  <c r="L1349" i="22"/>
  <c r="L1350" i="22"/>
  <c r="L1351" i="22"/>
  <c r="L1352" i="22"/>
  <c r="L1353" i="22"/>
  <c r="L1354" i="22"/>
  <c r="L1355" i="22"/>
  <c r="L1356" i="22"/>
  <c r="L1357" i="22"/>
  <c r="L1358" i="22"/>
  <c r="L1359" i="22"/>
  <c r="L1360" i="22"/>
  <c r="L1361" i="22"/>
  <c r="L1362" i="22"/>
  <c r="L1363" i="22"/>
  <c r="L1364" i="22"/>
  <c r="L1365" i="22"/>
  <c r="L1366" i="22"/>
  <c r="L1367" i="22"/>
  <c r="L1368" i="22"/>
  <c r="L1369" i="22"/>
  <c r="L1370" i="22"/>
  <c r="L1371" i="22"/>
  <c r="L1372" i="22"/>
  <c r="L1373" i="22"/>
  <c r="L1374" i="22"/>
  <c r="L1375" i="22"/>
  <c r="L1376" i="22"/>
  <c r="L1377" i="22"/>
  <c r="L1378" i="22"/>
  <c r="L1379" i="22"/>
  <c r="L1380" i="22"/>
  <c r="L1381" i="22"/>
  <c r="L1382" i="22"/>
  <c r="L1383" i="22"/>
  <c r="L1384" i="22"/>
  <c r="L1385" i="22"/>
  <c r="L1386" i="22"/>
  <c r="L1387" i="22"/>
  <c r="L1388" i="22"/>
  <c r="L1389" i="22"/>
  <c r="L1390" i="22"/>
  <c r="L1391" i="22"/>
  <c r="L1392" i="22"/>
  <c r="L1393" i="22"/>
  <c r="L1394" i="22"/>
  <c r="L1395" i="22"/>
  <c r="L1396" i="22"/>
  <c r="L1397" i="22"/>
  <c r="L1398" i="22"/>
  <c r="L1399" i="22"/>
  <c r="L1400" i="22"/>
  <c r="L1401" i="22"/>
  <c r="L1402" i="22"/>
  <c r="L1403" i="22"/>
  <c r="L1404" i="22"/>
  <c r="L1405" i="22"/>
  <c r="L1406" i="22"/>
  <c r="L1407" i="22"/>
  <c r="L1408" i="22"/>
  <c r="L1409" i="22"/>
  <c r="L1410" i="22"/>
  <c r="L1411" i="22"/>
  <c r="L1412" i="22"/>
  <c r="L1413" i="22"/>
  <c r="L1414" i="22"/>
  <c r="L1415" i="22"/>
  <c r="L1416" i="22"/>
  <c r="L1417" i="22"/>
  <c r="L1418" i="22"/>
  <c r="L1419" i="22"/>
  <c r="L1420" i="22"/>
  <c r="L1421" i="22"/>
  <c r="L1422" i="22"/>
  <c r="L1423" i="22"/>
  <c r="L1424" i="22"/>
  <c r="L1425" i="22"/>
  <c r="L1426" i="22"/>
  <c r="L1427" i="22"/>
  <c r="L1428" i="22"/>
  <c r="L1429" i="22"/>
  <c r="L1430" i="22"/>
  <c r="L1432" i="22"/>
  <c r="L1433" i="22"/>
  <c r="L1434" i="22"/>
  <c r="L1435" i="22"/>
  <c r="L1436" i="22"/>
  <c r="L1437" i="22"/>
  <c r="L1438" i="22"/>
  <c r="L1439" i="22"/>
  <c r="L1440" i="22"/>
  <c r="L1441" i="22"/>
  <c r="L1442" i="22"/>
  <c r="L1443" i="22"/>
  <c r="L1444" i="22"/>
  <c r="L1445" i="22"/>
  <c r="L1446" i="22"/>
  <c r="L1447" i="22"/>
  <c r="L1448" i="22"/>
  <c r="L1449" i="22"/>
  <c r="L1450" i="22"/>
  <c r="L1451" i="22"/>
  <c r="L1452" i="22"/>
  <c r="L1453" i="22"/>
  <c r="L1454" i="22"/>
  <c r="L1455" i="22"/>
  <c r="L1456" i="22"/>
  <c r="L1457" i="22"/>
  <c r="L1458" i="22"/>
  <c r="L1459" i="22"/>
  <c r="L1460" i="22"/>
  <c r="L1461" i="22"/>
  <c r="L1462" i="22"/>
  <c r="L1463" i="22"/>
  <c r="L1464" i="22"/>
  <c r="L1465" i="22"/>
  <c r="L1466" i="22"/>
  <c r="L1467" i="22"/>
  <c r="L1468" i="22"/>
  <c r="L1469" i="22"/>
  <c r="L1470" i="22"/>
  <c r="L1471" i="22"/>
  <c r="L1472" i="22"/>
  <c r="L1473" i="22"/>
  <c r="L1474" i="22"/>
  <c r="L1475" i="22"/>
  <c r="L1476" i="22"/>
  <c r="L1477" i="22"/>
  <c r="L1478" i="22"/>
  <c r="L1479" i="22"/>
  <c r="L1480" i="22"/>
  <c r="L1481" i="22"/>
  <c r="L1482" i="22"/>
  <c r="L1483" i="22"/>
  <c r="L1484" i="22"/>
  <c r="L1485" i="22"/>
  <c r="L1486" i="22"/>
  <c r="L1487" i="22"/>
  <c r="L1488" i="22"/>
  <c r="L1489" i="22"/>
  <c r="L1490" i="22"/>
  <c r="L1491" i="22"/>
  <c r="L1492" i="22"/>
  <c r="L1493" i="22"/>
  <c r="L1494" i="22"/>
  <c r="L1495" i="22"/>
  <c r="L1496" i="22"/>
  <c r="L1498" i="22"/>
  <c r="L1499" i="22"/>
  <c r="L1500" i="22"/>
  <c r="L1501" i="22"/>
  <c r="L1502" i="22"/>
  <c r="L1503" i="22"/>
  <c r="L1504" i="22"/>
  <c r="L1505" i="22"/>
  <c r="L1506" i="22"/>
  <c r="L1507" i="22"/>
  <c r="L1508" i="22"/>
  <c r="L1509" i="22"/>
  <c r="L1510" i="22"/>
  <c r="L1511" i="22"/>
  <c r="L1512" i="22"/>
  <c r="L1513" i="22"/>
  <c r="L1514" i="22"/>
  <c r="L1515" i="22"/>
  <c r="L1516" i="22"/>
  <c r="L1517" i="22"/>
  <c r="L1518" i="22"/>
  <c r="L1519" i="22"/>
  <c r="L1520" i="22"/>
  <c r="L1521" i="22"/>
  <c r="L1522" i="22"/>
  <c r="L1523" i="22"/>
  <c r="L1524" i="22"/>
  <c r="L1525" i="22"/>
  <c r="L1526" i="22"/>
  <c r="L1527" i="22"/>
  <c r="L1528" i="22"/>
  <c r="L1529" i="22"/>
  <c r="L1530" i="22"/>
  <c r="L1531" i="22"/>
  <c r="L1532" i="22"/>
  <c r="L1533" i="22"/>
  <c r="L1534" i="22"/>
  <c r="L1535" i="22"/>
  <c r="L1536" i="22"/>
  <c r="L1537" i="22"/>
  <c r="L1538" i="22"/>
  <c r="L1539" i="22"/>
  <c r="L1540" i="22"/>
  <c r="L1541" i="22"/>
  <c r="L1542" i="22"/>
  <c r="L1543" i="22"/>
  <c r="L1544" i="22"/>
  <c r="L1545" i="22"/>
  <c r="L1546" i="22"/>
  <c r="L1547" i="22"/>
  <c r="L1548" i="22"/>
  <c r="L1549" i="22"/>
  <c r="L1550" i="22"/>
  <c r="L1551" i="22"/>
  <c r="L1552" i="22"/>
  <c r="L1553" i="22"/>
  <c r="L1554" i="22"/>
  <c r="L1555" i="22"/>
  <c r="L1556" i="22"/>
  <c r="L1557" i="22"/>
  <c r="L1558" i="22"/>
  <c r="L1559" i="22"/>
  <c r="L1560" i="22"/>
  <c r="L1561" i="22"/>
  <c r="L1562" i="22"/>
  <c r="L1563" i="22"/>
  <c r="L1564" i="22"/>
  <c r="L1565" i="22"/>
  <c r="L1566" i="22"/>
  <c r="L1567" i="22"/>
  <c r="L1568" i="22"/>
  <c r="L1569" i="22"/>
  <c r="L1570" i="22"/>
  <c r="L1571" i="22"/>
  <c r="L1572" i="22"/>
  <c r="L1573" i="22"/>
  <c r="L1574" i="22"/>
  <c r="L1575" i="22"/>
  <c r="L1576" i="22"/>
  <c r="L1577" i="22"/>
  <c r="L1578" i="22"/>
  <c r="L1579" i="22"/>
  <c r="L1580" i="22"/>
  <c r="L1581" i="22"/>
  <c r="L1582" i="22"/>
  <c r="L1583" i="22"/>
  <c r="L1584" i="22"/>
  <c r="L1585" i="22"/>
  <c r="L1586" i="22"/>
  <c r="L1587" i="22"/>
  <c r="L1588" i="22"/>
  <c r="L1589" i="22"/>
  <c r="L1590" i="22"/>
  <c r="L1591" i="22"/>
  <c r="L1592" i="22"/>
  <c r="L1593" i="22"/>
  <c r="L1594" i="22"/>
  <c r="L1595" i="22"/>
  <c r="L1596" i="22"/>
  <c r="L1597" i="22"/>
  <c r="L1598" i="22"/>
  <c r="L1599" i="22"/>
  <c r="L1600" i="22"/>
  <c r="L1601" i="22"/>
  <c r="L1602" i="22"/>
  <c r="L1603" i="22"/>
  <c r="L1604" i="22"/>
  <c r="L1605" i="22"/>
  <c r="L1606" i="22"/>
  <c r="L1607" i="22"/>
  <c r="L1608" i="22"/>
  <c r="L1609" i="22"/>
  <c r="L1610" i="22"/>
  <c r="L1611" i="22"/>
  <c r="L1612" i="22"/>
  <c r="L1613" i="22"/>
  <c r="L1614" i="22"/>
  <c r="L1615" i="22"/>
  <c r="L1616" i="22"/>
  <c r="L1617" i="22"/>
  <c r="L1618" i="22"/>
  <c r="L1619" i="22"/>
  <c r="L1620" i="22"/>
  <c r="L1621" i="22"/>
  <c r="L1622" i="22"/>
  <c r="L1623" i="22"/>
  <c r="L1624" i="22"/>
  <c r="L1625" i="22"/>
  <c r="L1626" i="22"/>
  <c r="L1627" i="22"/>
  <c r="L1628" i="22"/>
  <c r="L1629" i="22"/>
  <c r="L1630" i="22"/>
  <c r="L1631" i="22"/>
  <c r="L1632" i="22"/>
  <c r="L1633" i="22"/>
  <c r="L1634" i="22"/>
  <c r="L1635" i="22"/>
  <c r="L1636" i="22"/>
  <c r="L1637" i="22"/>
  <c r="L1638" i="22"/>
  <c r="L1639" i="22"/>
  <c r="L1640" i="22"/>
  <c r="L1641" i="22"/>
  <c r="L1642" i="22"/>
  <c r="L1643" i="22"/>
  <c r="L1644" i="22"/>
  <c r="L1645" i="22"/>
  <c r="L1646" i="22"/>
  <c r="L1647" i="22"/>
  <c r="L1648" i="22"/>
  <c r="L1649" i="22"/>
  <c r="L1650" i="22"/>
  <c r="L1651" i="22"/>
  <c r="L1652" i="22"/>
  <c r="L1653" i="22"/>
  <c r="L1654" i="22"/>
  <c r="L1655" i="22"/>
  <c r="L1656" i="22"/>
  <c r="L1657" i="22"/>
  <c r="L1658" i="22"/>
  <c r="L1659" i="22"/>
  <c r="L1660" i="22"/>
  <c r="L1661" i="22"/>
  <c r="L1662" i="22"/>
  <c r="L1663" i="22"/>
  <c r="L1664" i="22"/>
  <c r="L1665" i="22"/>
  <c r="L1666" i="22"/>
  <c r="L1667" i="22"/>
  <c r="L1668" i="22"/>
  <c r="L1669" i="22"/>
  <c r="L1670" i="22"/>
  <c r="L1671" i="22"/>
  <c r="L1672" i="22"/>
  <c r="L1673" i="22"/>
  <c r="L1674" i="22"/>
  <c r="L1675" i="22"/>
  <c r="L1676" i="22"/>
  <c r="L1677" i="22"/>
  <c r="L1678" i="22"/>
  <c r="L1679" i="22"/>
  <c r="L1680" i="22"/>
  <c r="L1681" i="22"/>
  <c r="L1682" i="22"/>
  <c r="L1683" i="22"/>
  <c r="L1684" i="22"/>
  <c r="L1685" i="22"/>
  <c r="L1686" i="22"/>
  <c r="L1687" i="22"/>
  <c r="L1688" i="22"/>
  <c r="L1689" i="22"/>
  <c r="L1690" i="22"/>
  <c r="L1691" i="22"/>
  <c r="L1692" i="22"/>
  <c r="L1693" i="22"/>
  <c r="L1694" i="22"/>
  <c r="L1695" i="22"/>
  <c r="L1696" i="22"/>
  <c r="L1697" i="22"/>
  <c r="L1698" i="22"/>
  <c r="L1699" i="22"/>
  <c r="L1700" i="22"/>
  <c r="L1701" i="22"/>
  <c r="L1702" i="22"/>
  <c r="L1703" i="22"/>
  <c r="L1704" i="22"/>
  <c r="L1705" i="22"/>
  <c r="L1706" i="22"/>
  <c r="L1707" i="22"/>
  <c r="L1708" i="22"/>
  <c r="L1709" i="22"/>
  <c r="L1710" i="22"/>
  <c r="L1711" i="22"/>
  <c r="L1712" i="22"/>
  <c r="L1713" i="22"/>
  <c r="L1714" i="22"/>
  <c r="L1715" i="22"/>
  <c r="L1716" i="22"/>
  <c r="L1717" i="22"/>
  <c r="L1718" i="22"/>
  <c r="L1719" i="22"/>
  <c r="L1720" i="22"/>
  <c r="L1721" i="22"/>
  <c r="L1722" i="22"/>
  <c r="L1723" i="22"/>
  <c r="L1724" i="22"/>
  <c r="L1725" i="22"/>
  <c r="L1726" i="22"/>
  <c r="L1727" i="22"/>
  <c r="L1728" i="22"/>
  <c r="L1729" i="22"/>
  <c r="L1730" i="22"/>
  <c r="L1731" i="22"/>
  <c r="L1732" i="22"/>
  <c r="L1733" i="22"/>
  <c r="L1734" i="22"/>
  <c r="L1735" i="22"/>
  <c r="L1736" i="22"/>
  <c r="L1737" i="22"/>
  <c r="L1738" i="22"/>
  <c r="L1739" i="22"/>
  <c r="L1740" i="22"/>
  <c r="L1741" i="22"/>
  <c r="L1742" i="22"/>
  <c r="L1743" i="22"/>
  <c r="L1744" i="22"/>
  <c r="L1745" i="22"/>
  <c r="L1746" i="22"/>
  <c r="L1747" i="22"/>
  <c r="L1748" i="22"/>
  <c r="L1749" i="22"/>
  <c r="L1750" i="22"/>
  <c r="L1751" i="22"/>
  <c r="L1752" i="22"/>
  <c r="L1753" i="22"/>
  <c r="L1754" i="22"/>
  <c r="L1755" i="22"/>
  <c r="L1756" i="22"/>
  <c r="L1757" i="22"/>
  <c r="L1758" i="22"/>
  <c r="L1759" i="22"/>
  <c r="L1760" i="22"/>
  <c r="L1761" i="22"/>
  <c r="L1762" i="22"/>
  <c r="L1763" i="22"/>
  <c r="L1764" i="22"/>
  <c r="L1765" i="22"/>
  <c r="L1766" i="22"/>
  <c r="L1767" i="22"/>
  <c r="L1768" i="22"/>
  <c r="L1769" i="22"/>
  <c r="L1770" i="22"/>
  <c r="L1771" i="22"/>
  <c r="L1772" i="22"/>
  <c r="L1773" i="22"/>
  <c r="L1774" i="22"/>
  <c r="L1775" i="22"/>
  <c r="L1776" i="22"/>
  <c r="L1777" i="22"/>
  <c r="L1778" i="22"/>
  <c r="L1779" i="22"/>
  <c r="L1780" i="22"/>
  <c r="L1781" i="22"/>
  <c r="L1782" i="22"/>
  <c r="L1783" i="22"/>
  <c r="L1784" i="22"/>
  <c r="L1785" i="22"/>
  <c r="L1786" i="22"/>
  <c r="L1787" i="22"/>
  <c r="L1788" i="22"/>
  <c r="L1789" i="22"/>
  <c r="L1790" i="22"/>
  <c r="L1791" i="22"/>
  <c r="L1792" i="22"/>
  <c r="L1793" i="22"/>
  <c r="L1794" i="22"/>
  <c r="L1795" i="22"/>
  <c r="L1796" i="22"/>
  <c r="L1797" i="22"/>
  <c r="L1798" i="22"/>
  <c r="L1799" i="22"/>
  <c r="L1800" i="22"/>
  <c r="L1801" i="22"/>
  <c r="L1802" i="22"/>
  <c r="L1803" i="22"/>
  <c r="L1804" i="22"/>
  <c r="L1805" i="22"/>
  <c r="L1806" i="22"/>
  <c r="L1807" i="22"/>
  <c r="L1808" i="22"/>
  <c r="L1809" i="22"/>
  <c r="L1810" i="22"/>
  <c r="L1811" i="22"/>
  <c r="L1812" i="22"/>
  <c r="L1813" i="22"/>
  <c r="L1814" i="22"/>
  <c r="L1815" i="22"/>
  <c r="L1816" i="22"/>
  <c r="L1817" i="22"/>
  <c r="L1818" i="22"/>
  <c r="L1819" i="22"/>
  <c r="L1820" i="22"/>
  <c r="L1821" i="22"/>
  <c r="L1822" i="22"/>
  <c r="L1823" i="22"/>
  <c r="L1824" i="22"/>
  <c r="L1825" i="22"/>
  <c r="L1826" i="22"/>
  <c r="L1827" i="22"/>
  <c r="L1828" i="22"/>
  <c r="L1829" i="22"/>
  <c r="L1830" i="22"/>
  <c r="L1831" i="22"/>
  <c r="L1832" i="22"/>
  <c r="L1833" i="22"/>
  <c r="L1834" i="22"/>
  <c r="L1835" i="22"/>
  <c r="L1836" i="22"/>
  <c r="L1837" i="22"/>
  <c r="L1838" i="22"/>
  <c r="L1839" i="22"/>
  <c r="L1840" i="22"/>
  <c r="L1841" i="22"/>
  <c r="L1842" i="22"/>
  <c r="L1843" i="22"/>
  <c r="L1844" i="22"/>
  <c r="L1845" i="22"/>
  <c r="L1846" i="22"/>
  <c r="L1847" i="22"/>
  <c r="L1848" i="22"/>
  <c r="L1849" i="22"/>
  <c r="L1850" i="22"/>
  <c r="L1851" i="22"/>
  <c r="L1852" i="22"/>
  <c r="L1853" i="22"/>
  <c r="L1854" i="22"/>
  <c r="L1855" i="22"/>
  <c r="L1856" i="22"/>
  <c r="L1857" i="22"/>
  <c r="L1858" i="22"/>
  <c r="L1859" i="22"/>
  <c r="L1860" i="22"/>
  <c r="L1861" i="22"/>
  <c r="L1862" i="22"/>
  <c r="L1863" i="22"/>
  <c r="L1864" i="22"/>
  <c r="L1865" i="22"/>
  <c r="L1866" i="22"/>
  <c r="L1867" i="22"/>
  <c r="L1868" i="22"/>
  <c r="L1869" i="22"/>
  <c r="L1870" i="22"/>
  <c r="L1871" i="22"/>
  <c r="L1872" i="22"/>
  <c r="L1873" i="22"/>
  <c r="L1874" i="22"/>
  <c r="L1875" i="22"/>
  <c r="L1876" i="22"/>
  <c r="L1877" i="22"/>
  <c r="L1878" i="22"/>
  <c r="L1879" i="22"/>
  <c r="L1880" i="22"/>
  <c r="L1881" i="22"/>
  <c r="L1882" i="22"/>
  <c r="L1883" i="22"/>
  <c r="L1884" i="22"/>
  <c r="L1885" i="22"/>
  <c r="L1886" i="22"/>
  <c r="L1887" i="22"/>
  <c r="L1888" i="22"/>
  <c r="L1889" i="22"/>
  <c r="L1890" i="22"/>
  <c r="L1891" i="22"/>
  <c r="L1892" i="22"/>
  <c r="L1893" i="22"/>
  <c r="L1894" i="22"/>
  <c r="L1895" i="22"/>
  <c r="L1896" i="22"/>
  <c r="L1897" i="22"/>
  <c r="L1898" i="22"/>
  <c r="L1899" i="22"/>
  <c r="L1900" i="22"/>
  <c r="L1901" i="22"/>
  <c r="L1902" i="22"/>
  <c r="L1903" i="22"/>
  <c r="L1904" i="22"/>
  <c r="L1905" i="22"/>
  <c r="L1906" i="22"/>
  <c r="L1907" i="22"/>
  <c r="L1908" i="22"/>
  <c r="L1909" i="22"/>
  <c r="L1910" i="22"/>
  <c r="L1911" i="22"/>
  <c r="L1912" i="22"/>
  <c r="L1913" i="22"/>
  <c r="L1914" i="22"/>
  <c r="L1915" i="22"/>
  <c r="L1916" i="22"/>
  <c r="L1917" i="22"/>
  <c r="L1918" i="22"/>
  <c r="L1919" i="22"/>
  <c r="L1920" i="22"/>
  <c r="L1921" i="22"/>
  <c r="L1922" i="22"/>
  <c r="L1923" i="22"/>
  <c r="L1924" i="22"/>
  <c r="L1925" i="22"/>
  <c r="L1926" i="22"/>
  <c r="L1927" i="22"/>
  <c r="L1928" i="22"/>
  <c r="L1929" i="22"/>
  <c r="L1930" i="22"/>
  <c r="L1931" i="22"/>
  <c r="L1932" i="22"/>
  <c r="L1933" i="22"/>
  <c r="L1934" i="22"/>
  <c r="L1935" i="22"/>
  <c r="L1936" i="22"/>
  <c r="L1937" i="22"/>
  <c r="L1938" i="22"/>
  <c r="L1939" i="22"/>
  <c r="L1940" i="22"/>
  <c r="L1941" i="22"/>
  <c r="L1942" i="22"/>
  <c r="L1943" i="22"/>
  <c r="L1944" i="22"/>
  <c r="L1945" i="22"/>
  <c r="L1946" i="22"/>
  <c r="L1947" i="22"/>
  <c r="L1948" i="22"/>
  <c r="L1949" i="22"/>
  <c r="L1950" i="22"/>
  <c r="L1951" i="22"/>
  <c r="L1952" i="22"/>
  <c r="L1953" i="22"/>
  <c r="L1954" i="22"/>
  <c r="L1955" i="22"/>
  <c r="L1956" i="22"/>
  <c r="L1957" i="22"/>
  <c r="L1958" i="22"/>
  <c r="L1959" i="22"/>
  <c r="L1960" i="22"/>
  <c r="L1961" i="22"/>
  <c r="L1962" i="22"/>
  <c r="L1963" i="22"/>
  <c r="L1964" i="22"/>
  <c r="L1965" i="22"/>
  <c r="L1966" i="22"/>
  <c r="L1967" i="22"/>
  <c r="L1968" i="22"/>
  <c r="L1969" i="22"/>
  <c r="L1970" i="22"/>
  <c r="L1971" i="22"/>
  <c r="L1972" i="22"/>
  <c r="L1973" i="22"/>
  <c r="L1974" i="22"/>
  <c r="L1975" i="22"/>
  <c r="L1976" i="22"/>
  <c r="L1977" i="22"/>
  <c r="L1978" i="22"/>
  <c r="L1979" i="22"/>
  <c r="L1980" i="22"/>
  <c r="L1981" i="22"/>
  <c r="L1982" i="22"/>
  <c r="L1983" i="22"/>
  <c r="L1984" i="22"/>
  <c r="L1985" i="22"/>
  <c r="L1986" i="22"/>
  <c r="L1987" i="22"/>
  <c r="L1988" i="22"/>
  <c r="L1989" i="22"/>
  <c r="L1990" i="22"/>
  <c r="L1991" i="22"/>
  <c r="L1992" i="22"/>
  <c r="L1993" i="22"/>
  <c r="L1994" i="22"/>
  <c r="L1995" i="22"/>
  <c r="L1996" i="22"/>
  <c r="L1997" i="22"/>
  <c r="L1998" i="22"/>
  <c r="L1999" i="22"/>
  <c r="L2000" i="22"/>
  <c r="L2001" i="22"/>
  <c r="L2002" i="22"/>
  <c r="L2003" i="22"/>
  <c r="L2004" i="22"/>
  <c r="L2005" i="22"/>
  <c r="L2006" i="22"/>
  <c r="L2007" i="22"/>
  <c r="L2008" i="22"/>
  <c r="L2009" i="22"/>
  <c r="L2010" i="22"/>
  <c r="L2011" i="22"/>
  <c r="L2012" i="22"/>
  <c r="L2013" i="22"/>
  <c r="L2014" i="22"/>
  <c r="L2015" i="22"/>
  <c r="L2016" i="22"/>
  <c r="L2017" i="22"/>
  <c r="L2018" i="22"/>
  <c r="L2019" i="22"/>
  <c r="L2020" i="22"/>
  <c r="L2021" i="22"/>
  <c r="L2022" i="22"/>
  <c r="L2023" i="22"/>
  <c r="L2024" i="22"/>
  <c r="L2025" i="22"/>
  <c r="L2026" i="22"/>
  <c r="L2027" i="22"/>
  <c r="L2028" i="22"/>
  <c r="L2029" i="22"/>
  <c r="L2030" i="22"/>
  <c r="L2031" i="22"/>
  <c r="L2032" i="22"/>
  <c r="L2033" i="22"/>
  <c r="L2034" i="22"/>
  <c r="L2035" i="22"/>
  <c r="L2036" i="22"/>
  <c r="L2037" i="22"/>
  <c r="L2038" i="22"/>
  <c r="L2039" i="22"/>
  <c r="L2040" i="22"/>
  <c r="L2041" i="22"/>
  <c r="L2042" i="22"/>
  <c r="L2043" i="22"/>
  <c r="L2044" i="22"/>
  <c r="L2045" i="22"/>
  <c r="L2046" i="22"/>
  <c r="L2047" i="22"/>
  <c r="L2048" i="22"/>
  <c r="L2049" i="22"/>
  <c r="L2050" i="22"/>
  <c r="L2051" i="22"/>
  <c r="L2052" i="22"/>
  <c r="L2053" i="22"/>
  <c r="L2054" i="22"/>
  <c r="L2055" i="22"/>
  <c r="L2056" i="22"/>
  <c r="L2057" i="22"/>
  <c r="L2058" i="22"/>
  <c r="L2059" i="22"/>
  <c r="L2060" i="22"/>
  <c r="L2061" i="22"/>
  <c r="L2062" i="22"/>
  <c r="L2063" i="22"/>
  <c r="L2064" i="22"/>
  <c r="L2065" i="22"/>
  <c r="L2066" i="22"/>
  <c r="L2067" i="22"/>
  <c r="L2068" i="22"/>
  <c r="L2069" i="22"/>
  <c r="L2070" i="22"/>
  <c r="L2071" i="22"/>
  <c r="L2072" i="22"/>
  <c r="L2073" i="22"/>
  <c r="L2074" i="22"/>
  <c r="L2075" i="22"/>
  <c r="L2076" i="22"/>
  <c r="L2077" i="22"/>
  <c r="L2078" i="22"/>
  <c r="L2079" i="22"/>
  <c r="L2080" i="22"/>
  <c r="L2081" i="22"/>
  <c r="L2082" i="22"/>
  <c r="L2083" i="22"/>
  <c r="L2084" i="22"/>
  <c r="L2085" i="22"/>
  <c r="L2086" i="22"/>
  <c r="L2087" i="22"/>
  <c r="L2088" i="22"/>
  <c r="L2089" i="22"/>
  <c r="L2090" i="22"/>
  <c r="L2091" i="22"/>
  <c r="L2092" i="22"/>
  <c r="L2093" i="22"/>
  <c r="L2094" i="22"/>
  <c r="L2095" i="22"/>
  <c r="L2096" i="22"/>
  <c r="L2097" i="22"/>
  <c r="L2098" i="22"/>
  <c r="L2099" i="22"/>
  <c r="L2100" i="22"/>
  <c r="L2101" i="22"/>
  <c r="L2102" i="22"/>
  <c r="L2103" i="22"/>
  <c r="L2104" i="22"/>
  <c r="L2105" i="22"/>
  <c r="L2106" i="22"/>
  <c r="L2107" i="22"/>
  <c r="L2108" i="22"/>
  <c r="L2109" i="22"/>
  <c r="L2110" i="22"/>
  <c r="L2111" i="22"/>
  <c r="L2112" i="22"/>
  <c r="L2113" i="22"/>
  <c r="L2114" i="22"/>
  <c r="L2115" i="22"/>
  <c r="L2116" i="22"/>
  <c r="L2117" i="22"/>
  <c r="L2118" i="22"/>
  <c r="L2119" i="22"/>
  <c r="L2120" i="22"/>
  <c r="L2121" i="22"/>
  <c r="L2122" i="22"/>
  <c r="L2123" i="22"/>
  <c r="L2124" i="22"/>
  <c r="L2125" i="22"/>
  <c r="L2126" i="22"/>
  <c r="L2127" i="22"/>
  <c r="L2128" i="22"/>
  <c r="L2129" i="22"/>
  <c r="L2130" i="22"/>
  <c r="L2131" i="22"/>
  <c r="L2132" i="22"/>
  <c r="L2133" i="22"/>
  <c r="L2134" i="22"/>
  <c r="L2135" i="22"/>
  <c r="L2136" i="22"/>
  <c r="L2137" i="22"/>
  <c r="L2138" i="22"/>
  <c r="L2139" i="22"/>
  <c r="L2140" i="22"/>
  <c r="L2141" i="22"/>
  <c r="L2142" i="22"/>
  <c r="L2143" i="22"/>
  <c r="L2144" i="22"/>
  <c r="L2145" i="22"/>
  <c r="L2146" i="22"/>
  <c r="L2147" i="22"/>
  <c r="L2148" i="22"/>
  <c r="L2149" i="22"/>
  <c r="L2150" i="22"/>
  <c r="L2151" i="22"/>
  <c r="L2152" i="22"/>
  <c r="L2153" i="22"/>
  <c r="L2154" i="22"/>
  <c r="L2155" i="22"/>
  <c r="L2156" i="22"/>
  <c r="L2157" i="22"/>
  <c r="L2158" i="22"/>
  <c r="L2159" i="22"/>
  <c r="L2160" i="22"/>
  <c r="L2161" i="22"/>
  <c r="L2162" i="22"/>
  <c r="L2163" i="22"/>
  <c r="L2164" i="22"/>
  <c r="L2165" i="22"/>
  <c r="L2166" i="22"/>
  <c r="L2167" i="22"/>
  <c r="L2168" i="22"/>
  <c r="L2169" i="22"/>
  <c r="L2170" i="22"/>
  <c r="L2171" i="22"/>
  <c r="L2172" i="22"/>
  <c r="L2173" i="22"/>
  <c r="L2174" i="22"/>
  <c r="L2175" i="22"/>
  <c r="L2176" i="22"/>
  <c r="L2177" i="22"/>
  <c r="L2178" i="22"/>
  <c r="L2179" i="22"/>
  <c r="L2180" i="22"/>
  <c r="L2181" i="22"/>
  <c r="L2182" i="22"/>
  <c r="L2183" i="22"/>
  <c r="L2184" i="22"/>
  <c r="L2185" i="22"/>
  <c r="L2186" i="22"/>
  <c r="L2187" i="22"/>
  <c r="L2188" i="22"/>
  <c r="L2189" i="22"/>
  <c r="L2190" i="22"/>
  <c r="L2191" i="22"/>
  <c r="L2192" i="22"/>
  <c r="L2193" i="22"/>
  <c r="L2194" i="22"/>
  <c r="L2195" i="22"/>
  <c r="L2196" i="22"/>
  <c r="L2197" i="22"/>
  <c r="L2198" i="22"/>
  <c r="L2199" i="22"/>
  <c r="L2200" i="22"/>
  <c r="L2201" i="22"/>
  <c r="L2202" i="22"/>
  <c r="L2203" i="22"/>
  <c r="L2204" i="22"/>
  <c r="L2205" i="22"/>
  <c r="L2206" i="22"/>
  <c r="L2207" i="22"/>
  <c r="L2208" i="22"/>
  <c r="L2209" i="22"/>
  <c r="L2210" i="22"/>
  <c r="L2211" i="22"/>
  <c r="L2212" i="22"/>
  <c r="L2213" i="22"/>
  <c r="L2214" i="22"/>
  <c r="L2215" i="22"/>
  <c r="L2216" i="22"/>
  <c r="L2217" i="22"/>
  <c r="L2218" i="22"/>
  <c r="L2219" i="22"/>
  <c r="L2220" i="22"/>
  <c r="L2221" i="22"/>
  <c r="L2222" i="22"/>
  <c r="L2223" i="22"/>
  <c r="L2224" i="22"/>
  <c r="L2225" i="22"/>
  <c r="L2227" i="22"/>
  <c r="L2228" i="22"/>
  <c r="L2229" i="22"/>
  <c r="L2230" i="22"/>
  <c r="L2231" i="22"/>
  <c r="L2232" i="22"/>
  <c r="L2233" i="22"/>
  <c r="L2234" i="22"/>
  <c r="L2235" i="22"/>
  <c r="L2236" i="22"/>
  <c r="L2237" i="22"/>
  <c r="L2238" i="22"/>
  <c r="L2239" i="22"/>
  <c r="L2240" i="22"/>
  <c r="L2241" i="22"/>
  <c r="L2242" i="22"/>
  <c r="L2243" i="22"/>
  <c r="L2244" i="22"/>
  <c r="L2245" i="22"/>
  <c r="L2246" i="22"/>
  <c r="L2247" i="22"/>
  <c r="L2248" i="22"/>
  <c r="L2249" i="22"/>
  <c r="L2250" i="22"/>
  <c r="L2251" i="22"/>
  <c r="L2252" i="22"/>
  <c r="L2253" i="22"/>
  <c r="L2254" i="22"/>
  <c r="L2255" i="22"/>
  <c r="L2256" i="22"/>
  <c r="L2257" i="22"/>
  <c r="L2258" i="22"/>
  <c r="L2259" i="22"/>
  <c r="L2260" i="22"/>
  <c r="L2261" i="22"/>
  <c r="L2262" i="22"/>
  <c r="L2263" i="22"/>
  <c r="L2264" i="22"/>
  <c r="L2265" i="22"/>
  <c r="L2266" i="22"/>
  <c r="L2267" i="22"/>
  <c r="L2268" i="22"/>
  <c r="L2269" i="22"/>
  <c r="L2270" i="22"/>
  <c r="L2271" i="22"/>
  <c r="L2272" i="22"/>
  <c r="L2273" i="22"/>
  <c r="L2274" i="22"/>
  <c r="L2275" i="22"/>
  <c r="L2276" i="22"/>
  <c r="L2277" i="22"/>
  <c r="L2278" i="22"/>
  <c r="L2279" i="22"/>
  <c r="L2280" i="22"/>
  <c r="L2281" i="22"/>
  <c r="L2282" i="22"/>
  <c r="L2283" i="22"/>
  <c r="L4859" i="22"/>
  <c r="L4861" i="22"/>
  <c r="L4862" i="22"/>
  <c r="L4863" i="22"/>
  <c r="L4864" i="22"/>
  <c r="L2284" i="22"/>
  <c r="L2285" i="22"/>
  <c r="L2286" i="22"/>
  <c r="L2287" i="22"/>
  <c r="L2288" i="22"/>
  <c r="L2289" i="22"/>
  <c r="L2290" i="22"/>
  <c r="L2291" i="22"/>
  <c r="L2292" i="22"/>
  <c r="L2293" i="22"/>
  <c r="L2294" i="22"/>
  <c r="L2295" i="22"/>
  <c r="L2296" i="22"/>
  <c r="L2297" i="22"/>
  <c r="L2298" i="22"/>
  <c r="L2299" i="22"/>
  <c r="L2300" i="22"/>
  <c r="L2301" i="22"/>
  <c r="L2302" i="22"/>
  <c r="L2303" i="22"/>
  <c r="L2304" i="22"/>
  <c r="L2305" i="22"/>
  <c r="L2306" i="22"/>
  <c r="L2307" i="22"/>
  <c r="L2308" i="22"/>
  <c r="L2309" i="22"/>
  <c r="L2310" i="22"/>
  <c r="L2311" i="22"/>
  <c r="L2312" i="22"/>
  <c r="L2313" i="22"/>
  <c r="L2314" i="22"/>
  <c r="L2315" i="22"/>
  <c r="L2316" i="22"/>
  <c r="L2317" i="22"/>
  <c r="L2318" i="22"/>
  <c r="L2319" i="22"/>
  <c r="L2320" i="22"/>
  <c r="L2321" i="22"/>
  <c r="L2322" i="22"/>
  <c r="L2323" i="22"/>
  <c r="L2324" i="22"/>
  <c r="L2325" i="22"/>
  <c r="L2326" i="22"/>
  <c r="L2327" i="22"/>
  <c r="L2328" i="22"/>
  <c r="L2329" i="22"/>
  <c r="L2330" i="22"/>
  <c r="L2331" i="22"/>
  <c r="L2332" i="22"/>
  <c r="L2333" i="22"/>
  <c r="L2334" i="22"/>
  <c r="L2335" i="22"/>
  <c r="L2336" i="22"/>
  <c r="L2337" i="22"/>
  <c r="L2338" i="22"/>
  <c r="L2339" i="22"/>
  <c r="L2340" i="22"/>
  <c r="L2341" i="22"/>
  <c r="L2342" i="22"/>
  <c r="L2343" i="22"/>
  <c r="L2344" i="22"/>
  <c r="L2345" i="22"/>
  <c r="L2346" i="22"/>
  <c r="L2347" i="22"/>
  <c r="L2348" i="22"/>
  <c r="L2349" i="22"/>
  <c r="L2350" i="22"/>
  <c r="L2351" i="22"/>
  <c r="L2352" i="22"/>
  <c r="L2353" i="22"/>
  <c r="L2354" i="22"/>
  <c r="L2355" i="22"/>
  <c r="L2356" i="22"/>
  <c r="L2357" i="22"/>
  <c r="L2358" i="22"/>
  <c r="L2359" i="22"/>
  <c r="L2360" i="22"/>
  <c r="L2361" i="22"/>
  <c r="L2362" i="22"/>
  <c r="L2363" i="22"/>
  <c r="L2364" i="22"/>
  <c r="L2365" i="22"/>
  <c r="L2366" i="22"/>
  <c r="L2367" i="22"/>
  <c r="L2368" i="22"/>
  <c r="L4679" i="22"/>
  <c r="L4680" i="22"/>
  <c r="L4681" i="22"/>
  <c r="L4682" i="22"/>
  <c r="L4683" i="22"/>
  <c r="L4684" i="22"/>
  <c r="L4685" i="22"/>
  <c r="L4686" i="22"/>
  <c r="L4687" i="22"/>
  <c r="L4688" i="22"/>
  <c r="L4689" i="22"/>
  <c r="L4690" i="22"/>
  <c r="L4705" i="22"/>
  <c r="L4706" i="22"/>
  <c r="L4707" i="22"/>
  <c r="L4708" i="22"/>
  <c r="L4709" i="22"/>
  <c r="L4710" i="22"/>
  <c r="L4711" i="22"/>
  <c r="L4712" i="22"/>
  <c r="L4713" i="22"/>
  <c r="L4714" i="22"/>
  <c r="L4715" i="22"/>
  <c r="L4716" i="22"/>
  <c r="B33" i="17"/>
  <c r="C13" i="23"/>
  <c r="L2226" i="22"/>
  <c r="L2369" i="22"/>
  <c r="L2370" i="22"/>
  <c r="L2371" i="22"/>
  <c r="L2372" i="22"/>
  <c r="L2373" i="22"/>
  <c r="L2374" i="22"/>
  <c r="L2375" i="22"/>
  <c r="L2376" i="22"/>
  <c r="L2377" i="22"/>
  <c r="L2378" i="22"/>
  <c r="L2379" i="22"/>
  <c r="L2380" i="22"/>
  <c r="L2381" i="22"/>
  <c r="L2382" i="22"/>
  <c r="L2383" i="22"/>
  <c r="L2384" i="22"/>
  <c r="L2385" i="22"/>
  <c r="L2386" i="22"/>
  <c r="L2387" i="22"/>
  <c r="L2388" i="22"/>
  <c r="L2389" i="22"/>
  <c r="L2390" i="22"/>
  <c r="L2391" i="22"/>
  <c r="L2392" i="22"/>
  <c r="L2393" i="22"/>
  <c r="L2394" i="22"/>
  <c r="L2395" i="22"/>
  <c r="L2396" i="22"/>
  <c r="L2397" i="22"/>
  <c r="L2398" i="22"/>
  <c r="L2399" i="22"/>
  <c r="L2400" i="22"/>
  <c r="L2401" i="22"/>
  <c r="L2402" i="22"/>
  <c r="L2403" i="22"/>
  <c r="L2404" i="22"/>
  <c r="L2405" i="22"/>
  <c r="L2406" i="22"/>
  <c r="L2407" i="22"/>
  <c r="L2408" i="22"/>
  <c r="L2409" i="22"/>
  <c r="L2410" i="22"/>
  <c r="L2411" i="22"/>
  <c r="L2412" i="22"/>
  <c r="L2413" i="22"/>
  <c r="L2414" i="22"/>
  <c r="L2415" i="22"/>
  <c r="L2416" i="22"/>
  <c r="L2417" i="22"/>
  <c r="L2418" i="22"/>
  <c r="L2419" i="22"/>
  <c r="L2420" i="22"/>
  <c r="L2421" i="22"/>
  <c r="L2422" i="22"/>
  <c r="L2423" i="22"/>
  <c r="L2424" i="22"/>
  <c r="L2425" i="22"/>
  <c r="L2426" i="22"/>
  <c r="L2427" i="22"/>
  <c r="L2428" i="22"/>
  <c r="L2429" i="22"/>
  <c r="L2430" i="22"/>
  <c r="L2431" i="22"/>
  <c r="L2432" i="22"/>
  <c r="L2433" i="22"/>
  <c r="L2434" i="22"/>
  <c r="L2435" i="22"/>
  <c r="L2436" i="22"/>
  <c r="L2437" i="22"/>
  <c r="L2438" i="22"/>
  <c r="L2439" i="22"/>
  <c r="L2440" i="22"/>
  <c r="L2441" i="22"/>
  <c r="L2442" i="22"/>
  <c r="L2443" i="22"/>
  <c r="L2444" i="22"/>
  <c r="L2445" i="22"/>
  <c r="L2446" i="22"/>
  <c r="L2447" i="22"/>
  <c r="L2448" i="22"/>
  <c r="L2449" i="22"/>
  <c r="L2450" i="22"/>
  <c r="L2451" i="22"/>
  <c r="L2452" i="22"/>
  <c r="L2453" i="22"/>
  <c r="L2454" i="22"/>
  <c r="L2455" i="22"/>
  <c r="L2456" i="22"/>
  <c r="L2457" i="22"/>
  <c r="L2458" i="22"/>
  <c r="L2459" i="22"/>
  <c r="L2460" i="22"/>
  <c r="L2461" i="22"/>
  <c r="L2462" i="22"/>
  <c r="L2463" i="22"/>
  <c r="L2464" i="22"/>
  <c r="L2465" i="22"/>
  <c r="L2466" i="22"/>
  <c r="L2467" i="22"/>
  <c r="L2468" i="22"/>
  <c r="L2469" i="22"/>
  <c r="L2470" i="22"/>
  <c r="L2471" i="22"/>
  <c r="L2472" i="22"/>
  <c r="L2473" i="22"/>
  <c r="L2474" i="22"/>
  <c r="L2475" i="22"/>
  <c r="L2476" i="22"/>
  <c r="L2477" i="22"/>
  <c r="L2478" i="22"/>
  <c r="L2479" i="22"/>
  <c r="L2480" i="22"/>
  <c r="L2481" i="22"/>
  <c r="L2482" i="22"/>
  <c r="L2483" i="22"/>
  <c r="L2484" i="22"/>
  <c r="L2485" i="22"/>
  <c r="L2486" i="22"/>
  <c r="L2487" i="22"/>
  <c r="L2488" i="22"/>
  <c r="L2489" i="22"/>
  <c r="L2490" i="22"/>
  <c r="L2491" i="22"/>
  <c r="L2492" i="22"/>
  <c r="L2493" i="22"/>
  <c r="L2494" i="22"/>
  <c r="L2495" i="22"/>
  <c r="L2496" i="22"/>
  <c r="L2497" i="22"/>
  <c r="L2498" i="22"/>
  <c r="L2499" i="22"/>
  <c r="L2500" i="22"/>
  <c r="L2501" i="22"/>
  <c r="L2502" i="22"/>
  <c r="L2503" i="22"/>
  <c r="L2504" i="22"/>
  <c r="L2505" i="22"/>
  <c r="L2506" i="22"/>
  <c r="L2507" i="22"/>
  <c r="L2508" i="22"/>
  <c r="L2509" i="22"/>
  <c r="L2510" i="22"/>
  <c r="L2511" i="22"/>
  <c r="L2512" i="22"/>
  <c r="L2513" i="22"/>
  <c r="L2514" i="22"/>
  <c r="L2515" i="22"/>
  <c r="L2516" i="22"/>
  <c r="L2517" i="22"/>
  <c r="L2518" i="22"/>
  <c r="L2519" i="22"/>
  <c r="L2520" i="22"/>
  <c r="L2521" i="22"/>
  <c r="L2522" i="22"/>
  <c r="L2523" i="22"/>
  <c r="L2524" i="22"/>
  <c r="L2525" i="22"/>
  <c r="L2526" i="22"/>
  <c r="L2527" i="22"/>
  <c r="L2528" i="22"/>
  <c r="L2529" i="22"/>
  <c r="L2530" i="22"/>
  <c r="L2531" i="22"/>
  <c r="L2532" i="22"/>
  <c r="L2533" i="22"/>
  <c r="L2534" i="22"/>
  <c r="L2535" i="22"/>
  <c r="L2536" i="22"/>
  <c r="L2537" i="22"/>
  <c r="L2538" i="22"/>
  <c r="L2539" i="22"/>
  <c r="L2540" i="22"/>
  <c r="L2541" i="22"/>
  <c r="L2542" i="22"/>
  <c r="L2543" i="22"/>
  <c r="L2544" i="22"/>
  <c r="L2545" i="22"/>
  <c r="L2546" i="22"/>
  <c r="L2547" i="22"/>
  <c r="L2548" i="22"/>
  <c r="L2549" i="22"/>
  <c r="L2550" i="22"/>
  <c r="L2551" i="22"/>
  <c r="L2552" i="22"/>
  <c r="L2553" i="22"/>
  <c r="L2554" i="22"/>
  <c r="L2555" i="22"/>
  <c r="L2556" i="22"/>
  <c r="L2557" i="22"/>
  <c r="L2558" i="22"/>
  <c r="L2559" i="22"/>
  <c r="L2560" i="22"/>
  <c r="L2561" i="22"/>
  <c r="L2562" i="22"/>
  <c r="L2563" i="22"/>
  <c r="L2564" i="22"/>
  <c r="L2565" i="22"/>
  <c r="L2566" i="22"/>
  <c r="L2567" i="22"/>
  <c r="L2568" i="22"/>
  <c r="L2569" i="22"/>
  <c r="L2570" i="22"/>
  <c r="L2571" i="22"/>
  <c r="L2572" i="22"/>
  <c r="L2573" i="22"/>
  <c r="L2574" i="22"/>
  <c r="L2575" i="22"/>
  <c r="L2576" i="22"/>
  <c r="L2577" i="22"/>
  <c r="L2578" i="22"/>
  <c r="L2579" i="22"/>
  <c r="L2580" i="22"/>
  <c r="L2581" i="22"/>
  <c r="L2582" i="22"/>
  <c r="L2583" i="22"/>
  <c r="L2584" i="22"/>
  <c r="L2585" i="22"/>
  <c r="L2586" i="22"/>
  <c r="L2587" i="22"/>
  <c r="L2588" i="22"/>
  <c r="L2589" i="22"/>
  <c r="L2590" i="22"/>
  <c r="L2591" i="22"/>
  <c r="L2592" i="22"/>
  <c r="L2593" i="22"/>
  <c r="L2594" i="22"/>
  <c r="L2595" i="22"/>
  <c r="L2596" i="22"/>
  <c r="L2597" i="22"/>
  <c r="L2598" i="22"/>
  <c r="L2599" i="22"/>
  <c r="L2600" i="22"/>
  <c r="L2601" i="22"/>
  <c r="L2602" i="22"/>
  <c r="L2603" i="22"/>
  <c r="L2604" i="22"/>
  <c r="L2605" i="22"/>
  <c r="L2606" i="22"/>
  <c r="L2607" i="22"/>
  <c r="L2608" i="22"/>
  <c r="L2609" i="22"/>
  <c r="L2610" i="22"/>
  <c r="L2611" i="22"/>
  <c r="L2612" i="22"/>
  <c r="L2613" i="22"/>
  <c r="L2614" i="22"/>
  <c r="L2615" i="22"/>
  <c r="L2616" i="22"/>
  <c r="L2617" i="22"/>
  <c r="L2618" i="22"/>
  <c r="L2619" i="22"/>
  <c r="L2620" i="22"/>
  <c r="L2621" i="22"/>
  <c r="L2622" i="22"/>
  <c r="L2623" i="22"/>
  <c r="L2624" i="22"/>
  <c r="L2625" i="22"/>
  <c r="L2626" i="22"/>
  <c r="L2627" i="22"/>
  <c r="L2628" i="22"/>
  <c r="L2629" i="22"/>
  <c r="L2630" i="22"/>
  <c r="L2631" i="22"/>
  <c r="L2632" i="22"/>
  <c r="L2633" i="22"/>
  <c r="L2634" i="22"/>
  <c r="L2635" i="22"/>
  <c r="L2636" i="22"/>
  <c r="L2637" i="22"/>
  <c r="L2638" i="22"/>
  <c r="L2639" i="22"/>
  <c r="L2640" i="22"/>
  <c r="L2641" i="22"/>
  <c r="L2642" i="22"/>
  <c r="L2643" i="22"/>
  <c r="L2644" i="22"/>
  <c r="L2645" i="22"/>
  <c r="L2646" i="22"/>
  <c r="L2647" i="22"/>
  <c r="L2648" i="22"/>
  <c r="L2649" i="22"/>
  <c r="L2650" i="22"/>
  <c r="L2651" i="22"/>
  <c r="L2652" i="22"/>
  <c r="L2653" i="22"/>
  <c r="L2654" i="22"/>
  <c r="L2655" i="22"/>
  <c r="L2656" i="22"/>
  <c r="L2657" i="22"/>
  <c r="L2658" i="22"/>
  <c r="L2659" i="22"/>
  <c r="L2660" i="22"/>
  <c r="L2661" i="22"/>
  <c r="L2662" i="22"/>
  <c r="L2663" i="22"/>
  <c r="L2664" i="22"/>
  <c r="L2665" i="22"/>
  <c r="L2666" i="22"/>
  <c r="L2667" i="22"/>
  <c r="L2668" i="22"/>
  <c r="L2669" i="22"/>
  <c r="L2670" i="22"/>
  <c r="L2671" i="22"/>
  <c r="L2672" i="22"/>
  <c r="L2673" i="22"/>
  <c r="L2674" i="22"/>
  <c r="L2675" i="22"/>
  <c r="L2676" i="22"/>
  <c r="L2677" i="22"/>
  <c r="L2678" i="22"/>
  <c r="L2679" i="22"/>
  <c r="L2680" i="22"/>
  <c r="L2681" i="22"/>
  <c r="L2682" i="22"/>
  <c r="L2683" i="22"/>
  <c r="L2684" i="22"/>
  <c r="L2685" i="22"/>
  <c r="L2686" i="22"/>
  <c r="L2687" i="22"/>
  <c r="L2688" i="22"/>
  <c r="L2689" i="22"/>
  <c r="L2690" i="22"/>
  <c r="L2691" i="22"/>
  <c r="L2692" i="22"/>
  <c r="L2693" i="22"/>
  <c r="L2694" i="22"/>
  <c r="L2695" i="22"/>
  <c r="L2696" i="22"/>
  <c r="L2697" i="22"/>
  <c r="L2698" i="22"/>
  <c r="L2699" i="22"/>
  <c r="L2700" i="22"/>
  <c r="L2701" i="22"/>
  <c r="L2702" i="22"/>
  <c r="L2703" i="22"/>
  <c r="L2704" i="22"/>
  <c r="L2705" i="22"/>
  <c r="L2706" i="22"/>
  <c r="L2707" i="22"/>
  <c r="L2708" i="22"/>
  <c r="L2709" i="22"/>
  <c r="L2710" i="22"/>
  <c r="L2711" i="22"/>
  <c r="L2712" i="22"/>
  <c r="L2713" i="22"/>
  <c r="L2714" i="22"/>
  <c r="L2715" i="22"/>
  <c r="L2716" i="22"/>
  <c r="L2717" i="22"/>
  <c r="L2718" i="22"/>
  <c r="L2719" i="22"/>
  <c r="L2720" i="22"/>
  <c r="L2721" i="22"/>
  <c r="L2722" i="22"/>
  <c r="L2723" i="22"/>
  <c r="L2724" i="22"/>
  <c r="L2725" i="22"/>
  <c r="L2726" i="22"/>
  <c r="L2727" i="22"/>
  <c r="L2728" i="22"/>
  <c r="L2729" i="22"/>
  <c r="L2730" i="22"/>
  <c r="L2731" i="22"/>
  <c r="L2732" i="22"/>
  <c r="L2733" i="22"/>
  <c r="L2734" i="22"/>
  <c r="L2735" i="22"/>
  <c r="L2736" i="22"/>
  <c r="L2737" i="22"/>
  <c r="L2738" i="22"/>
  <c r="L2739" i="22"/>
  <c r="L2740" i="22"/>
  <c r="L2741" i="22"/>
  <c r="L2742" i="22"/>
  <c r="L2743" i="22"/>
  <c r="L2744" i="22"/>
  <c r="L2745" i="22"/>
  <c r="L2746" i="22"/>
  <c r="L2747" i="22"/>
  <c r="L2748" i="22"/>
  <c r="L2749" i="22"/>
  <c r="L2750" i="22"/>
  <c r="L2751" i="22"/>
  <c r="L2752" i="22"/>
  <c r="L2753" i="22"/>
  <c r="L2754" i="22"/>
  <c r="L2755" i="22"/>
  <c r="L2756" i="22"/>
  <c r="L2757" i="22"/>
  <c r="L2758" i="22"/>
  <c r="L2759" i="22"/>
  <c r="L2760" i="22"/>
  <c r="L2761" i="22"/>
  <c r="L2762" i="22"/>
  <c r="L2763" i="22"/>
  <c r="L2764" i="22"/>
  <c r="L2765" i="22"/>
  <c r="L2766" i="22"/>
  <c r="L2767" i="22"/>
  <c r="L2768" i="22"/>
  <c r="L2769" i="22"/>
  <c r="L2770" i="22"/>
  <c r="L2771" i="22"/>
  <c r="L2772" i="22"/>
  <c r="L2773" i="22"/>
  <c r="L2774" i="22"/>
  <c r="L2775" i="22"/>
  <c r="L2776" i="22"/>
  <c r="L2777" i="22"/>
  <c r="L2778" i="22"/>
  <c r="L2779" i="22"/>
  <c r="L2780" i="22"/>
  <c r="L2781" i="22"/>
  <c r="L2782" i="22"/>
  <c r="L2783" i="22"/>
  <c r="L2784" i="22"/>
  <c r="L2785" i="22"/>
  <c r="L2786" i="22"/>
  <c r="L2787" i="22"/>
  <c r="L2788" i="22"/>
  <c r="L2789" i="22"/>
  <c r="L2790" i="22"/>
  <c r="L2791" i="22"/>
  <c r="L2792" i="22"/>
  <c r="L2793" i="22"/>
  <c r="L2794" i="22"/>
  <c r="L2795" i="22"/>
  <c r="L2796" i="22"/>
  <c r="L2797" i="22"/>
  <c r="L2798" i="22"/>
  <c r="L2799" i="22"/>
  <c r="L2800" i="22"/>
  <c r="L2801" i="22"/>
  <c r="L2802" i="22"/>
  <c r="L2803" i="22"/>
  <c r="L2804" i="22"/>
  <c r="L2805" i="22"/>
  <c r="L2806" i="22"/>
  <c r="L2807" i="22"/>
  <c r="L2808" i="22"/>
  <c r="L2809" i="22"/>
  <c r="L2810" i="22"/>
  <c r="L2811" i="22"/>
  <c r="L2812" i="22"/>
  <c r="L2813" i="22"/>
  <c r="L2814" i="22"/>
  <c r="L2815" i="22"/>
  <c r="L2816" i="22"/>
  <c r="L2817" i="22"/>
  <c r="L2818" i="22"/>
  <c r="L2819" i="22"/>
  <c r="L2820" i="22"/>
  <c r="L2821" i="22"/>
  <c r="L2822" i="22"/>
  <c r="L2823" i="22"/>
  <c r="L2824" i="22"/>
  <c r="L2825" i="22"/>
  <c r="L2826" i="22"/>
  <c r="L2827" i="22"/>
  <c r="L2828" i="22"/>
  <c r="L2829" i="22"/>
  <c r="L2830" i="22"/>
  <c r="L2831" i="22"/>
  <c r="L2832" i="22"/>
  <c r="L2833" i="22"/>
  <c r="L2834" i="22"/>
  <c r="L2835" i="22"/>
  <c r="L2836" i="22"/>
  <c r="L2837" i="22"/>
  <c r="L2838" i="22"/>
  <c r="L2839" i="22"/>
  <c r="L2840" i="22"/>
  <c r="L2841" i="22"/>
  <c r="L2842" i="22"/>
  <c r="L2843" i="22"/>
  <c r="L2844" i="22"/>
  <c r="L2845" i="22"/>
  <c r="L2846" i="22"/>
  <c r="L2847" i="22"/>
  <c r="L2848" i="22"/>
  <c r="L2849" i="22"/>
  <c r="L2850" i="22"/>
  <c r="L2851" i="22"/>
  <c r="L2852" i="22"/>
  <c r="L2853" i="22"/>
  <c r="L2854" i="22"/>
  <c r="L2855" i="22"/>
  <c r="L2856" i="22"/>
  <c r="L2857" i="22"/>
  <c r="L2858" i="22"/>
  <c r="L2859" i="22"/>
  <c r="L2860" i="22"/>
  <c r="L2861" i="22"/>
  <c r="L2862" i="22"/>
  <c r="L2863" i="22"/>
  <c r="L2864" i="22"/>
  <c r="L2865" i="22"/>
  <c r="L2866" i="22"/>
  <c r="L2867" i="22"/>
  <c r="L2868" i="22"/>
  <c r="L2869" i="22"/>
  <c r="L2870" i="22"/>
  <c r="L2871" i="22"/>
  <c r="L2872" i="22"/>
  <c r="L2873" i="22"/>
  <c r="L2874" i="22"/>
  <c r="L2875" i="22"/>
  <c r="L2876" i="22"/>
  <c r="L2877" i="22"/>
  <c r="L2878" i="22"/>
  <c r="L2879" i="22"/>
  <c r="L2880" i="22"/>
  <c r="L2881" i="22"/>
  <c r="L2882" i="22"/>
  <c r="L2883" i="22"/>
  <c r="L2884" i="22"/>
  <c r="L2885" i="22"/>
  <c r="L2886" i="22"/>
  <c r="L2887" i="22"/>
  <c r="L2888" i="22"/>
  <c r="L2889" i="22"/>
  <c r="L2890" i="22"/>
  <c r="L2891" i="22"/>
  <c r="L2892" i="22"/>
  <c r="L2893" i="22"/>
  <c r="L2894" i="22"/>
  <c r="L2895" i="22"/>
  <c r="L2896" i="22"/>
  <c r="L2897" i="22"/>
  <c r="L2898" i="22"/>
  <c r="L2899" i="22"/>
  <c r="L2900" i="22"/>
  <c r="L2901" i="22"/>
  <c r="L2902" i="22"/>
  <c r="L2903" i="22"/>
  <c r="L2904" i="22"/>
  <c r="L2905" i="22"/>
  <c r="L2906" i="22"/>
  <c r="L2907" i="22"/>
  <c r="L2908" i="22"/>
  <c r="L2909" i="22"/>
  <c r="L2910" i="22"/>
  <c r="L2911" i="22"/>
  <c r="L2912" i="22"/>
  <c r="L2913" i="22"/>
  <c r="L2914" i="22"/>
  <c r="L2915" i="22"/>
  <c r="L2916" i="22"/>
  <c r="L2917" i="22"/>
  <c r="L2918" i="22"/>
  <c r="L2919" i="22"/>
  <c r="L2920" i="22"/>
  <c r="L2921" i="22"/>
  <c r="L2922" i="22"/>
  <c r="L2923" i="22"/>
  <c r="L2924" i="22"/>
  <c r="L2925" i="22"/>
  <c r="L2926" i="22"/>
  <c r="L2927" i="22"/>
  <c r="L2928" i="22"/>
  <c r="L2929" i="22"/>
  <c r="L2930" i="22"/>
  <c r="L2931" i="22"/>
  <c r="L2932" i="22"/>
  <c r="L2933" i="22"/>
  <c r="L2934" i="22"/>
  <c r="L2935" i="22"/>
  <c r="L2936" i="22"/>
  <c r="L2937" i="22"/>
  <c r="L2938" i="22"/>
  <c r="L2939" i="22"/>
  <c r="L2940" i="22"/>
  <c r="L2941" i="22"/>
  <c r="L2942" i="22"/>
  <c r="L2943" i="22"/>
  <c r="L2944" i="22"/>
  <c r="L2945" i="22"/>
  <c r="L2946" i="22"/>
  <c r="L2947" i="22"/>
  <c r="L2948" i="22"/>
  <c r="L2949" i="22"/>
  <c r="L2950" i="22"/>
  <c r="L2951" i="22"/>
  <c r="L2952" i="22"/>
  <c r="L2953" i="22"/>
  <c r="L2954" i="22"/>
  <c r="L2955" i="22"/>
  <c r="L2956" i="22"/>
  <c r="L2957" i="22"/>
  <c r="L2958" i="22"/>
  <c r="L2959" i="22"/>
  <c r="L2960" i="22"/>
  <c r="L2961" i="22"/>
  <c r="L2962" i="22"/>
  <c r="L2963" i="22"/>
  <c r="L2964" i="22"/>
  <c r="L2965" i="22"/>
  <c r="L2966" i="22"/>
  <c r="L2967" i="22"/>
  <c r="L2968" i="22"/>
  <c r="L2969" i="22"/>
  <c r="L2970" i="22"/>
  <c r="L2971" i="22"/>
  <c r="L2972" i="22"/>
  <c r="L2973" i="22"/>
  <c r="L2974" i="22"/>
  <c r="L2975" i="22"/>
  <c r="L2976" i="22"/>
  <c r="L2977" i="22"/>
  <c r="L2978" i="22"/>
  <c r="L2979" i="22"/>
  <c r="L2980" i="22"/>
  <c r="L2981" i="22"/>
  <c r="L2982" i="22"/>
  <c r="L2983" i="22"/>
  <c r="L2984" i="22"/>
  <c r="L2985" i="22"/>
  <c r="L2986" i="22"/>
  <c r="L2987" i="22"/>
  <c r="L2988" i="22"/>
  <c r="L2989" i="22"/>
  <c r="L2990" i="22"/>
  <c r="L2991" i="22"/>
  <c r="L2992" i="22"/>
  <c r="L2993" i="22"/>
  <c r="L2994" i="22"/>
  <c r="L2995" i="22"/>
  <c r="L2996" i="22"/>
  <c r="L2997" i="22"/>
  <c r="L2998" i="22"/>
  <c r="L2999" i="22"/>
  <c r="L3000" i="22"/>
  <c r="L3001" i="22"/>
  <c r="L3002" i="22"/>
  <c r="L3003" i="22"/>
  <c r="L3004" i="22"/>
  <c r="L3005" i="22"/>
  <c r="L3006" i="22"/>
  <c r="L3007" i="22"/>
  <c r="L3008" i="22"/>
  <c r="L3009" i="22"/>
  <c r="L3010" i="22"/>
  <c r="L3011" i="22"/>
  <c r="L3012" i="22"/>
  <c r="L3013" i="22"/>
  <c r="L3014" i="22"/>
  <c r="L3015" i="22"/>
  <c r="L3016" i="22"/>
  <c r="L3017" i="22"/>
  <c r="L3018" i="22"/>
  <c r="L3019" i="22"/>
  <c r="L3020" i="22"/>
  <c r="L3021" i="22"/>
  <c r="L3022" i="22"/>
  <c r="L3023" i="22"/>
  <c r="L3024" i="22"/>
  <c r="L3025" i="22"/>
  <c r="L3026" i="22"/>
  <c r="L3027" i="22"/>
  <c r="L3028" i="22"/>
  <c r="L3029" i="22"/>
  <c r="L3030" i="22"/>
  <c r="L3031" i="22"/>
  <c r="L3032" i="22"/>
  <c r="L3033" i="22"/>
  <c r="L3034" i="22"/>
  <c r="L3035" i="22"/>
  <c r="L3036" i="22"/>
  <c r="L3037" i="22"/>
  <c r="L3038" i="22"/>
  <c r="L3039" i="22"/>
  <c r="L3040" i="22"/>
  <c r="L3041" i="22"/>
  <c r="L3042" i="22"/>
  <c r="L3043" i="22"/>
  <c r="L3044" i="22"/>
  <c r="L3045" i="22"/>
  <c r="L3046" i="22"/>
  <c r="L3047" i="22"/>
  <c r="L3048" i="22"/>
  <c r="L3049" i="22"/>
  <c r="L3050" i="22"/>
  <c r="L3051" i="22"/>
  <c r="L3052" i="22"/>
  <c r="L3053" i="22"/>
  <c r="L3054" i="22"/>
  <c r="L3055" i="22"/>
  <c r="L3056" i="22"/>
  <c r="L3057" i="22"/>
  <c r="L3058" i="22"/>
  <c r="L3059" i="22"/>
  <c r="L3060" i="22"/>
  <c r="L3061" i="22"/>
  <c r="L3062" i="22"/>
  <c r="L3063" i="22"/>
  <c r="L3064" i="22"/>
  <c r="L3065" i="22"/>
  <c r="L3066" i="22"/>
  <c r="L3067" i="22"/>
  <c r="L3068" i="22"/>
  <c r="L3069" i="22"/>
  <c r="L3070" i="22"/>
  <c r="L3071" i="22"/>
  <c r="L3072" i="22"/>
  <c r="L3073" i="22"/>
  <c r="L3074" i="22"/>
  <c r="L3075" i="22"/>
  <c r="L3076" i="22"/>
  <c r="L3077" i="22"/>
  <c r="L3078" i="22"/>
  <c r="L3079" i="22"/>
  <c r="L3080" i="22"/>
  <c r="L3081" i="22"/>
  <c r="L3082" i="22"/>
  <c r="L3083" i="22"/>
  <c r="L3084" i="22"/>
  <c r="L3085" i="22"/>
  <c r="L3086" i="22"/>
  <c r="L3087" i="22"/>
  <c r="L3088" i="22"/>
  <c r="L3089" i="22"/>
  <c r="L3090" i="22"/>
  <c r="L3091" i="22"/>
  <c r="L3092" i="22"/>
  <c r="L3093" i="22"/>
  <c r="L3094" i="22"/>
  <c r="L3095" i="22"/>
  <c r="L3096" i="22"/>
  <c r="L3097" i="22"/>
  <c r="L3098" i="22"/>
  <c r="L3099" i="22"/>
  <c r="L3100" i="22"/>
  <c r="L3101" i="22"/>
  <c r="L3102" i="22"/>
  <c r="L3103" i="22"/>
  <c r="L3104" i="22"/>
  <c r="L3105" i="22"/>
  <c r="L3106" i="22"/>
  <c r="L3107" i="22"/>
  <c r="L3108" i="22"/>
  <c r="L3109" i="22"/>
  <c r="L3110" i="22"/>
  <c r="L3111" i="22"/>
  <c r="L3112" i="22"/>
  <c r="L3113" i="22"/>
  <c r="L3114" i="22"/>
  <c r="L3115" i="22"/>
  <c r="L3116" i="22"/>
  <c r="L3117" i="22"/>
  <c r="L3118" i="22"/>
  <c r="L3119" i="22"/>
  <c r="L3120" i="22"/>
  <c r="L3121" i="22"/>
  <c r="L3122" i="22"/>
  <c r="L3123" i="22"/>
  <c r="L3124" i="22"/>
  <c r="L3125" i="22"/>
  <c r="L3126" i="22"/>
  <c r="L3127" i="22"/>
  <c r="L3128" i="22"/>
  <c r="L3129" i="22"/>
  <c r="L3130" i="22"/>
  <c r="L3131" i="22"/>
  <c r="L3132" i="22"/>
  <c r="L3133" i="22"/>
  <c r="L3134" i="22"/>
  <c r="L3135" i="22"/>
  <c r="L3136" i="22"/>
  <c r="L3137" i="22"/>
  <c r="L3138" i="22"/>
  <c r="L3139" i="22"/>
  <c r="L3140" i="22"/>
  <c r="L3141" i="22"/>
  <c r="L3142" i="22"/>
  <c r="L3143" i="22"/>
  <c r="L3144" i="22"/>
  <c r="L3145" i="22"/>
  <c r="L3146" i="22"/>
  <c r="L3147" i="22"/>
  <c r="L3148" i="22"/>
  <c r="L3149" i="22"/>
  <c r="L3150" i="22"/>
  <c r="L3151" i="22"/>
  <c r="L3152" i="22"/>
  <c r="L3153" i="22"/>
  <c r="L3154" i="22"/>
  <c r="L3155" i="22"/>
  <c r="L3156" i="22"/>
  <c r="L3157" i="22"/>
  <c r="L3158" i="22"/>
  <c r="L3159" i="22"/>
  <c r="L3160" i="22"/>
  <c r="L3161" i="22"/>
  <c r="L3162" i="22"/>
  <c r="L3163" i="22"/>
  <c r="L3164" i="22"/>
  <c r="L3165" i="22"/>
  <c r="L3166" i="22"/>
  <c r="L3167" i="22"/>
  <c r="L3168" i="22"/>
  <c r="L3169" i="22"/>
  <c r="L3170" i="22"/>
  <c r="L3171" i="22"/>
  <c r="L3172" i="22"/>
  <c r="L3173" i="22"/>
  <c r="L3174" i="22"/>
  <c r="L3175" i="22"/>
  <c r="L3176" i="22"/>
  <c r="L3177" i="22"/>
  <c r="L3178" i="22"/>
  <c r="L3179" i="22"/>
  <c r="L3180" i="22"/>
  <c r="L3181" i="22"/>
  <c r="L3182" i="22"/>
  <c r="L3183" i="22"/>
  <c r="L3184" i="22"/>
  <c r="L3185" i="22"/>
  <c r="L3186" i="22"/>
  <c r="L3187" i="22"/>
  <c r="L3188" i="22"/>
  <c r="L3189" i="22"/>
  <c r="L3190" i="22"/>
  <c r="L3191" i="22"/>
  <c r="L3192" i="22"/>
  <c r="L3193" i="22"/>
  <c r="L3194" i="22"/>
  <c r="L3195" i="22"/>
  <c r="L3196" i="22"/>
  <c r="L3197" i="22"/>
  <c r="L3198" i="22"/>
  <c r="L3199" i="22"/>
  <c r="L3200" i="22"/>
  <c r="L3201" i="22"/>
  <c r="L3202" i="22"/>
  <c r="L3203" i="22"/>
  <c r="L3204" i="22"/>
  <c r="L3205" i="22"/>
  <c r="L3206" i="22"/>
  <c r="L3207" i="22"/>
  <c r="L3208" i="22"/>
  <c r="L3209" i="22"/>
  <c r="L3210" i="22"/>
  <c r="L3211" i="22"/>
  <c r="L3212" i="22"/>
  <c r="L3213" i="22"/>
  <c r="L3214" i="22"/>
  <c r="L3215" i="22"/>
  <c r="L3216" i="22"/>
  <c r="L3217" i="22"/>
  <c r="L3218" i="22"/>
  <c r="L3219" i="22"/>
  <c r="L3220" i="22"/>
  <c r="L3221" i="22"/>
  <c r="L3222" i="22"/>
  <c r="L3223" i="22"/>
  <c r="L3224" i="22"/>
  <c r="L3225" i="22"/>
  <c r="L3226" i="22"/>
  <c r="L3227" i="22"/>
  <c r="L3228" i="22"/>
  <c r="L3229" i="22"/>
  <c r="L3230" i="22"/>
  <c r="L3231" i="22"/>
  <c r="L3232" i="22"/>
  <c r="L3233" i="22"/>
  <c r="L3234" i="22"/>
  <c r="L3235" i="22"/>
  <c r="L3236" i="22"/>
  <c r="L3237" i="22"/>
  <c r="L3238" i="22"/>
  <c r="L3239" i="22"/>
  <c r="L3240" i="22"/>
  <c r="L3241" i="22"/>
  <c r="L3242" i="22"/>
  <c r="L3243" i="22"/>
  <c r="L3244" i="22"/>
  <c r="L3245" i="22"/>
  <c r="L3246" i="22"/>
  <c r="L3247" i="22"/>
  <c r="L3248" i="22"/>
  <c r="L3249" i="22"/>
  <c r="L3250" i="22"/>
  <c r="L3251" i="22"/>
  <c r="L3252" i="22"/>
  <c r="L3253" i="22"/>
  <c r="L3254" i="22"/>
  <c r="L3255" i="22"/>
  <c r="L3256" i="22"/>
  <c r="L3257" i="22"/>
  <c r="L3258" i="22"/>
  <c r="L3259" i="22"/>
  <c r="L3260" i="22"/>
  <c r="L3261" i="22"/>
  <c r="L3262" i="22"/>
  <c r="L3263" i="22"/>
  <c r="L3264" i="22"/>
  <c r="L3265" i="22"/>
  <c r="L3266" i="22"/>
  <c r="L3267" i="22"/>
  <c r="L3268" i="22"/>
  <c r="L3269" i="22"/>
  <c r="L3270" i="22"/>
  <c r="L3271" i="22"/>
  <c r="L3272" i="22"/>
  <c r="L3273" i="22"/>
  <c r="L3274" i="22"/>
  <c r="L3275" i="22"/>
  <c r="L3276" i="22"/>
  <c r="L3277" i="22"/>
  <c r="L3278" i="22"/>
  <c r="L3279" i="22"/>
  <c r="L3280" i="22"/>
  <c r="L3281" i="22"/>
  <c r="L3282" i="22"/>
  <c r="L3283" i="22"/>
  <c r="L3284" i="22"/>
  <c r="L3285" i="22"/>
  <c r="L3286" i="22"/>
  <c r="L3287" i="22"/>
  <c r="L3288" i="22"/>
  <c r="L3289" i="22"/>
  <c r="L3290" i="22"/>
  <c r="L3291" i="22"/>
  <c r="L3292" i="22"/>
  <c r="L3293" i="22"/>
  <c r="L3294" i="22"/>
  <c r="L3295" i="22"/>
  <c r="L3296" i="22"/>
  <c r="L3297" i="22"/>
  <c r="L3298" i="22"/>
  <c r="L3299" i="22"/>
  <c r="L3300" i="22"/>
  <c r="L3301" i="22"/>
  <c r="L3302" i="22"/>
  <c r="L3303" i="22"/>
  <c r="L3304" i="22"/>
  <c r="L3305" i="22"/>
  <c r="L3306" i="22"/>
  <c r="L3307" i="22"/>
  <c r="L3308" i="22"/>
  <c r="L3309" i="22"/>
  <c r="L3310" i="22"/>
  <c r="L3311" i="22"/>
  <c r="L3312" i="22"/>
  <c r="L3313" i="22"/>
  <c r="L3314" i="22"/>
  <c r="L3315" i="22"/>
  <c r="L3316" i="22"/>
  <c r="L3317" i="22"/>
  <c r="L3318" i="22"/>
  <c r="L3319" i="22"/>
  <c r="L3320" i="22"/>
  <c r="L3321" i="22"/>
  <c r="L3322" i="22"/>
  <c r="L3323" i="22"/>
  <c r="L3324" i="22"/>
  <c r="L3325" i="22"/>
  <c r="L3326" i="22"/>
  <c r="L3327" i="22"/>
  <c r="L3328" i="22"/>
  <c r="L3329" i="22"/>
  <c r="L3330" i="22"/>
  <c r="L3331" i="22"/>
  <c r="L3332" i="22"/>
  <c r="L3333" i="22"/>
  <c r="L3334" i="22"/>
  <c r="L3335" i="22"/>
  <c r="L3336" i="22"/>
  <c r="L3337" i="22"/>
  <c r="L3338" i="22"/>
  <c r="L3339" i="22"/>
  <c r="L3340" i="22"/>
  <c r="L3341" i="22"/>
  <c r="L3342" i="22"/>
  <c r="L3343" i="22"/>
  <c r="L3344" i="22"/>
  <c r="L3345" i="22"/>
  <c r="L3346" i="22"/>
  <c r="L3347" i="22"/>
  <c r="L3348" i="22"/>
  <c r="L3349" i="22"/>
  <c r="L3350" i="22"/>
  <c r="L3351" i="22"/>
  <c r="L3352" i="22"/>
  <c r="L3353" i="22"/>
  <c r="L3354" i="22"/>
  <c r="L3355" i="22"/>
  <c r="L3356" i="22"/>
  <c r="L3357" i="22"/>
  <c r="L3358" i="22"/>
  <c r="L3359" i="22"/>
  <c r="L3360" i="22"/>
  <c r="L3361" i="22"/>
  <c r="L3362" i="22"/>
  <c r="L3363" i="22"/>
  <c r="L3364" i="22"/>
  <c r="L3365" i="22"/>
  <c r="L3366" i="22"/>
  <c r="L3367" i="22"/>
  <c r="L3368" i="22"/>
  <c r="L3369" i="22"/>
  <c r="L3370" i="22"/>
  <c r="L3371" i="22"/>
  <c r="L3372" i="22"/>
  <c r="L3373" i="22"/>
  <c r="L3374" i="22"/>
  <c r="L3375" i="22"/>
  <c r="L3376" i="22"/>
  <c r="L3377" i="22"/>
  <c r="L3378" i="22"/>
  <c r="L3379" i="22"/>
  <c r="L3380" i="22"/>
  <c r="L3381" i="22"/>
  <c r="L3382" i="22"/>
  <c r="L3383" i="22"/>
  <c r="L3384" i="22"/>
  <c r="L3385" i="22"/>
  <c r="L3386" i="22"/>
  <c r="L3387" i="22"/>
  <c r="L3388" i="22"/>
  <c r="L3389" i="22"/>
  <c r="L3390" i="22"/>
  <c r="L3391" i="22"/>
  <c r="L3392" i="22"/>
  <c r="L3393" i="22"/>
  <c r="L3394" i="22"/>
  <c r="L3395" i="22"/>
  <c r="L3396" i="22"/>
  <c r="L3397" i="22"/>
  <c r="L3398" i="22"/>
  <c r="L3399" i="22"/>
  <c r="L3400" i="22"/>
  <c r="L3401" i="22"/>
  <c r="L3402" i="22"/>
  <c r="L3403" i="22"/>
  <c r="L3404" i="22"/>
  <c r="L3405" i="22"/>
  <c r="L3406" i="22"/>
  <c r="L3407" i="22"/>
  <c r="L3408" i="22"/>
  <c r="L3409" i="22"/>
  <c r="L3410" i="22"/>
  <c r="L3411" i="22"/>
  <c r="L3412" i="22"/>
  <c r="L3413" i="22"/>
  <c r="L3414" i="22"/>
  <c r="L3415" i="22"/>
  <c r="L3416" i="22"/>
  <c r="L3417" i="22"/>
  <c r="L3418" i="22"/>
  <c r="L3419" i="22"/>
  <c r="L3420" i="22"/>
  <c r="L3421" i="22"/>
  <c r="L3422" i="22"/>
  <c r="L3423" i="22"/>
  <c r="L3424" i="22"/>
  <c r="L3425" i="22"/>
  <c r="L3426" i="22"/>
  <c r="L3427" i="22"/>
  <c r="L3428" i="22"/>
  <c r="L3429" i="22"/>
  <c r="L3430" i="22"/>
  <c r="L3431" i="22"/>
  <c r="L3432" i="22"/>
  <c r="L3433" i="22"/>
  <c r="L3434" i="22"/>
  <c r="L3435" i="22"/>
  <c r="L3436" i="22"/>
  <c r="L3437" i="22"/>
  <c r="L3438" i="22"/>
  <c r="L3439" i="22"/>
  <c r="L3440" i="22"/>
  <c r="L3441" i="22"/>
  <c r="L3442" i="22"/>
  <c r="L3443" i="22"/>
  <c r="L3444" i="22"/>
  <c r="L3445" i="22"/>
  <c r="L3446" i="22"/>
  <c r="L3447" i="22"/>
  <c r="L3448" i="22"/>
  <c r="L3449" i="22"/>
  <c r="L3450" i="22"/>
  <c r="L3451" i="22"/>
  <c r="L3452" i="22"/>
  <c r="L3453" i="22"/>
  <c r="L3454" i="22"/>
  <c r="L3455" i="22"/>
  <c r="L3456" i="22"/>
  <c r="L3457" i="22"/>
  <c r="L3458" i="22"/>
  <c r="L3459" i="22"/>
  <c r="L3460" i="22"/>
  <c r="L3461" i="22"/>
  <c r="L3462" i="22"/>
  <c r="L3463" i="22"/>
  <c r="L3464" i="22"/>
  <c r="L3465" i="22"/>
  <c r="L3466" i="22"/>
  <c r="L3467" i="22"/>
  <c r="L3468" i="22"/>
  <c r="L3469" i="22"/>
  <c r="L3470" i="22"/>
  <c r="L3471" i="22"/>
  <c r="L3472" i="22"/>
  <c r="L3473" i="22"/>
  <c r="L3474" i="22"/>
  <c r="L3475" i="22"/>
  <c r="L3476" i="22"/>
  <c r="L3477" i="22"/>
  <c r="L3478" i="22"/>
  <c r="L3479" i="22"/>
  <c r="L3480" i="22"/>
  <c r="L3481" i="22"/>
  <c r="L3482" i="22"/>
  <c r="L3483" i="22"/>
  <c r="L3484" i="22"/>
  <c r="L3485" i="22"/>
  <c r="L3486" i="22"/>
  <c r="L3487" i="22"/>
  <c r="L3488" i="22"/>
  <c r="L3489" i="22"/>
  <c r="L3490" i="22"/>
  <c r="L3491" i="22"/>
  <c r="L3492" i="22"/>
  <c r="L3493" i="22"/>
  <c r="L3494" i="22"/>
  <c r="L3495" i="22"/>
  <c r="L3496" i="22"/>
  <c r="L3497" i="22"/>
  <c r="L3498" i="22"/>
  <c r="L3499" i="22"/>
  <c r="L3500" i="22"/>
  <c r="L3501" i="22"/>
  <c r="L3502" i="22"/>
  <c r="L3503" i="22"/>
  <c r="L3504" i="22"/>
  <c r="L3505" i="22"/>
  <c r="L3506" i="22"/>
  <c r="L3507" i="22"/>
  <c r="L3508" i="22"/>
  <c r="L3509" i="22"/>
  <c r="L3510" i="22"/>
  <c r="L3511" i="22"/>
  <c r="L3512" i="22"/>
  <c r="L3513" i="22"/>
  <c r="L3514" i="22"/>
  <c r="L3515" i="22"/>
  <c r="L3516" i="22"/>
  <c r="L3517" i="22"/>
  <c r="L3518" i="22"/>
  <c r="L3519" i="22"/>
  <c r="L3520" i="22"/>
  <c r="L3521" i="22"/>
  <c r="L3522" i="22"/>
  <c r="L3523" i="22"/>
  <c r="L3524" i="22"/>
  <c r="L3525" i="22"/>
  <c r="L3526" i="22"/>
  <c r="L3527" i="22"/>
  <c r="L3528" i="22"/>
  <c r="L3529" i="22"/>
  <c r="L3530" i="22"/>
  <c r="L3531" i="22"/>
  <c r="L3532" i="22"/>
  <c r="L3533" i="22"/>
  <c r="L3534" i="22"/>
  <c r="L3535" i="22"/>
  <c r="L3536" i="22"/>
  <c r="L3537" i="22"/>
  <c r="L3538" i="22"/>
  <c r="L3539" i="22"/>
  <c r="L3540" i="22"/>
  <c r="L3541" i="22"/>
  <c r="L3542" i="22"/>
  <c r="L3543" i="22"/>
  <c r="L3544" i="22"/>
  <c r="L3545" i="22"/>
  <c r="L3546" i="22"/>
  <c r="L3547" i="22"/>
  <c r="L3548" i="22"/>
  <c r="L3549" i="22"/>
  <c r="L3550" i="22"/>
  <c r="L3551" i="22"/>
  <c r="L3552" i="22"/>
  <c r="L3553" i="22"/>
  <c r="L3554" i="22"/>
  <c r="L3555" i="22"/>
  <c r="L3556" i="22"/>
  <c r="L3557" i="22"/>
  <c r="L3558" i="22"/>
  <c r="L3559" i="22"/>
  <c r="L3560" i="22"/>
  <c r="L3561" i="22"/>
  <c r="L3562" i="22"/>
  <c r="L3563" i="22"/>
  <c r="L3564" i="22"/>
  <c r="L3565" i="22"/>
  <c r="L3566" i="22"/>
  <c r="L3567" i="22"/>
  <c r="L3568" i="22"/>
  <c r="L3569" i="22"/>
  <c r="L3570" i="22"/>
  <c r="L3571" i="22"/>
  <c r="L3572" i="22"/>
  <c r="L3573" i="22"/>
  <c r="L3574" i="22"/>
  <c r="L3575" i="22"/>
  <c r="L3576" i="22"/>
  <c r="L3577" i="22"/>
  <c r="L3578" i="22"/>
  <c r="L3579" i="22"/>
  <c r="L3580" i="22"/>
  <c r="L3581" i="22"/>
  <c r="L3582" i="22"/>
  <c r="L3583" i="22"/>
  <c r="L3584" i="22"/>
  <c r="L3585" i="22"/>
  <c r="L3586" i="22"/>
  <c r="L3587" i="22"/>
  <c r="L3588" i="22"/>
  <c r="L3589" i="22"/>
  <c r="L3590" i="22"/>
  <c r="L3591" i="22"/>
  <c r="L3592" i="22"/>
  <c r="L3593" i="22"/>
  <c r="L3594" i="22"/>
  <c r="L3595" i="22"/>
  <c r="L3596" i="22"/>
  <c r="L3597" i="22"/>
  <c r="L3598" i="22"/>
  <c r="L3599" i="22"/>
  <c r="L3600" i="22"/>
  <c r="L3601" i="22"/>
  <c r="L3602" i="22"/>
  <c r="L3603" i="22"/>
  <c r="L3604" i="22"/>
  <c r="L3605" i="22"/>
  <c r="L3606" i="22"/>
  <c r="L3607" i="22"/>
  <c r="L3608" i="22"/>
  <c r="L3609" i="22"/>
  <c r="L3610" i="22"/>
  <c r="L3611" i="22"/>
  <c r="L3612" i="22"/>
  <c r="L3613" i="22"/>
  <c r="L3614" i="22"/>
  <c r="L3615" i="22"/>
  <c r="L3616" i="22"/>
  <c r="L3617" i="22"/>
  <c r="L3618" i="22"/>
  <c r="L3619" i="22"/>
  <c r="L3620" i="22"/>
  <c r="L3621" i="22"/>
  <c r="L3622" i="22"/>
  <c r="L3623" i="22"/>
  <c r="L3624" i="22"/>
  <c r="L3625" i="22"/>
  <c r="L3626" i="22"/>
  <c r="L3627" i="22"/>
  <c r="L3628" i="22"/>
  <c r="L3629" i="22"/>
  <c r="L3630" i="22"/>
  <c r="L3631" i="22"/>
  <c r="L3632" i="22"/>
  <c r="L3634" i="22"/>
  <c r="L3635" i="22"/>
  <c r="L3636" i="22"/>
  <c r="L3637" i="22"/>
  <c r="L3638" i="22"/>
  <c r="L3639" i="22"/>
  <c r="L3640" i="22"/>
  <c r="L3641" i="22"/>
  <c r="L3642" i="22"/>
  <c r="L3643" i="22"/>
  <c r="L3644" i="22"/>
  <c r="L3645" i="22"/>
  <c r="L3646" i="22"/>
  <c r="L3647" i="22"/>
  <c r="L3648" i="22"/>
  <c r="L3649" i="22"/>
  <c r="L3650" i="22"/>
  <c r="L3651" i="22"/>
  <c r="L3652" i="22"/>
  <c r="L3653" i="22"/>
  <c r="L3654" i="22"/>
  <c r="L3655" i="22"/>
  <c r="L3656" i="22"/>
  <c r="L3657" i="22"/>
  <c r="L3658" i="22"/>
  <c r="L3659" i="22"/>
  <c r="L3660" i="22"/>
  <c r="L3661" i="22"/>
  <c r="L3662" i="22"/>
  <c r="L3663" i="22"/>
  <c r="L3664" i="22"/>
  <c r="L3665" i="22"/>
  <c r="L3666" i="22"/>
  <c r="L3667" i="22"/>
  <c r="L3668" i="22"/>
  <c r="L3669" i="22"/>
  <c r="L3670" i="22"/>
  <c r="L3671" i="22"/>
  <c r="L3672" i="22"/>
  <c r="L3673" i="22"/>
  <c r="L3674" i="22"/>
  <c r="L3675" i="22"/>
  <c r="L3676" i="22"/>
  <c r="L3677" i="22"/>
  <c r="L3678" i="22"/>
  <c r="L3679" i="22"/>
  <c r="L3680" i="22"/>
  <c r="L3681" i="22"/>
  <c r="L3682" i="22"/>
  <c r="L3683" i="22"/>
  <c r="L3684" i="22"/>
  <c r="L3685" i="22"/>
  <c r="L3686" i="22"/>
  <c r="L3687" i="22"/>
  <c r="L3688" i="22"/>
  <c r="L3689" i="22"/>
  <c r="L3690" i="22"/>
  <c r="L3691" i="22"/>
  <c r="L3692" i="22"/>
  <c r="L3693" i="22"/>
  <c r="L3694" i="22"/>
  <c r="L3695" i="22"/>
  <c r="L3696" i="22"/>
  <c r="L3697" i="22"/>
  <c r="L3698" i="22"/>
  <c r="L3699" i="22"/>
  <c r="L3700" i="22"/>
  <c r="L3701" i="22"/>
  <c r="L3702" i="22"/>
  <c r="L3703" i="22"/>
  <c r="L3704" i="22"/>
  <c r="L3705" i="22"/>
  <c r="L3706" i="22"/>
  <c r="L3707" i="22"/>
  <c r="L3708" i="22"/>
  <c r="L3709" i="22"/>
  <c r="L3710" i="22"/>
  <c r="L3711" i="22"/>
  <c r="L3712" i="22"/>
  <c r="L3713" i="22"/>
  <c r="L3714" i="22"/>
  <c r="L3715" i="22"/>
  <c r="L3716" i="22"/>
  <c r="L3717" i="22"/>
  <c r="L3718" i="22"/>
  <c r="L3719" i="22"/>
  <c r="L3720" i="22"/>
  <c r="L3721" i="22"/>
  <c r="L3722" i="22"/>
  <c r="L3723" i="22"/>
  <c r="L3724" i="22"/>
  <c r="L3725" i="22"/>
  <c r="L3726" i="22"/>
  <c r="L3727" i="22"/>
  <c r="L3728" i="22"/>
  <c r="L3729" i="22"/>
  <c r="L3730" i="22"/>
  <c r="L3731" i="22"/>
  <c r="L3732" i="22"/>
  <c r="L3733" i="22"/>
  <c r="L3734" i="22"/>
  <c r="L3735" i="22"/>
  <c r="L3736" i="22"/>
  <c r="L3737" i="22"/>
  <c r="L3738" i="22"/>
  <c r="L3739" i="22"/>
  <c r="L3740" i="22"/>
  <c r="L3741" i="22"/>
  <c r="L3742" i="22"/>
  <c r="L3743" i="22"/>
  <c r="L3744" i="22"/>
  <c r="L3745" i="22"/>
  <c r="L3746" i="22"/>
  <c r="L3747" i="22"/>
  <c r="L3748" i="22"/>
  <c r="L3749" i="22"/>
  <c r="L3750" i="22"/>
  <c r="L3751" i="22"/>
  <c r="L3752" i="22"/>
  <c r="L3753" i="22"/>
  <c r="L3754" i="22"/>
  <c r="L3755" i="22"/>
  <c r="L3756" i="22"/>
  <c r="L3757" i="22"/>
  <c r="L3758" i="22"/>
  <c r="L3759" i="22"/>
  <c r="L3760" i="22"/>
  <c r="L3761" i="22"/>
  <c r="L3762" i="22"/>
  <c r="L3763" i="22"/>
  <c r="L3764" i="22"/>
  <c r="L3765" i="22"/>
  <c r="L3766" i="22"/>
  <c r="L3767" i="22"/>
  <c r="L3768" i="22"/>
  <c r="L3769" i="22"/>
  <c r="L3770" i="22"/>
  <c r="L3771" i="22"/>
  <c r="L3772" i="22"/>
  <c r="L3773" i="22"/>
  <c r="L3774" i="22"/>
  <c r="L3775" i="22"/>
  <c r="L3776" i="22"/>
  <c r="L3777" i="22"/>
  <c r="L3778" i="22"/>
  <c r="L3779" i="22"/>
  <c r="L3780" i="22"/>
  <c r="L3781" i="22"/>
  <c r="L3782" i="22"/>
  <c r="L3783" i="22"/>
  <c r="L3784" i="22"/>
  <c r="L3785" i="22"/>
  <c r="L3786" i="22"/>
  <c r="L3787" i="22"/>
  <c r="L3788" i="22"/>
  <c r="L3789" i="22"/>
  <c r="L3790" i="22"/>
  <c r="L3791" i="22"/>
  <c r="L3792" i="22"/>
  <c r="L3793" i="22"/>
  <c r="L3794" i="22"/>
  <c r="L3795" i="22"/>
  <c r="L3796" i="22"/>
  <c r="L3797" i="22"/>
  <c r="L3798" i="22"/>
  <c r="L3799" i="22"/>
  <c r="L3800" i="22"/>
  <c r="L3801" i="22"/>
  <c r="L3802" i="22"/>
  <c r="L3803" i="22"/>
  <c r="L3804" i="22"/>
  <c r="L3805" i="22"/>
  <c r="L3806" i="22"/>
  <c r="L3807" i="22"/>
  <c r="L3808" i="22"/>
  <c r="L3809" i="22"/>
  <c r="L3810" i="22"/>
  <c r="L3811" i="22"/>
  <c r="L3812" i="22"/>
  <c r="L3813" i="22"/>
  <c r="L3814" i="22"/>
  <c r="L3815" i="22"/>
  <c r="L3816" i="22"/>
  <c r="L3817" i="22"/>
  <c r="L3818" i="22"/>
  <c r="L3819" i="22"/>
  <c r="L3820" i="22"/>
  <c r="L3821" i="22"/>
  <c r="L3822" i="22"/>
  <c r="L3823" i="22"/>
  <c r="L3824" i="22"/>
  <c r="L3825" i="22"/>
  <c r="L3826" i="22"/>
  <c r="L3827" i="22"/>
  <c r="L3828" i="22"/>
  <c r="L3829" i="22"/>
  <c r="L3830" i="22"/>
  <c r="L3831" i="22"/>
  <c r="L3832" i="22"/>
  <c r="L3833" i="22"/>
  <c r="L3834" i="22"/>
  <c r="L3835" i="22"/>
  <c r="L3836" i="22"/>
  <c r="L3837" i="22"/>
  <c r="L3838" i="22"/>
  <c r="L3839" i="22"/>
  <c r="L3840" i="22"/>
  <c r="L3841" i="22"/>
  <c r="L3842" i="22"/>
  <c r="L3843" i="22"/>
  <c r="L3844" i="22"/>
  <c r="L3845" i="22"/>
  <c r="L3846" i="22"/>
  <c r="L3847" i="22"/>
  <c r="L3848" i="22"/>
  <c r="L3849" i="22"/>
  <c r="L3850" i="22"/>
  <c r="L3851" i="22"/>
  <c r="L3852" i="22"/>
  <c r="L3853" i="22"/>
  <c r="L3854" i="22"/>
  <c r="L3855" i="22"/>
  <c r="L3856" i="22"/>
  <c r="L3857" i="22"/>
  <c r="L3858" i="22"/>
  <c r="L3859" i="22"/>
  <c r="L3860" i="22"/>
  <c r="L3861" i="22"/>
  <c r="L3862" i="22"/>
  <c r="L3863" i="22"/>
  <c r="L3864" i="22"/>
  <c r="L3865" i="22"/>
  <c r="L3866" i="22"/>
  <c r="L3867" i="22"/>
  <c r="L3868" i="22"/>
  <c r="L3869" i="22"/>
  <c r="L3870" i="22"/>
  <c r="L3871" i="22"/>
  <c r="L3872" i="22"/>
  <c r="L3873" i="22"/>
  <c r="L3874" i="22"/>
  <c r="L3875" i="22"/>
  <c r="L3876" i="22"/>
  <c r="L3877" i="22"/>
  <c r="L3878" i="22"/>
  <c r="L3879" i="22"/>
  <c r="L3880" i="22"/>
  <c r="L3881" i="22"/>
  <c r="L3882" i="22"/>
  <c r="L3883" i="22"/>
  <c r="L3884" i="22"/>
  <c r="L3885" i="22"/>
  <c r="L3886" i="22"/>
  <c r="L3887" i="22"/>
  <c r="L3888" i="22"/>
  <c r="L3889" i="22"/>
  <c r="L3890" i="22"/>
  <c r="L3891" i="22"/>
  <c r="L3892" i="22"/>
  <c r="L3893" i="22"/>
  <c r="L3894" i="22"/>
  <c r="L3895" i="22"/>
  <c r="L3896" i="22"/>
  <c r="L3897" i="22"/>
  <c r="L3898" i="22"/>
  <c r="L3899" i="22"/>
  <c r="L3900" i="22"/>
  <c r="L3901" i="22"/>
  <c r="L3902" i="22"/>
  <c r="L3903" i="22"/>
  <c r="L3904" i="22"/>
  <c r="L3905" i="22"/>
  <c r="L3906" i="22"/>
  <c r="L3907" i="22"/>
  <c r="L3908" i="22"/>
  <c r="L3909" i="22"/>
  <c r="L3910" i="22"/>
  <c r="L3911" i="22"/>
  <c r="L3912" i="22"/>
  <c r="L3913" i="22"/>
  <c r="L3914" i="22"/>
  <c r="L3915" i="22"/>
  <c r="L3916" i="22"/>
  <c r="L3917" i="22"/>
  <c r="L3918" i="22"/>
  <c r="L3919" i="22"/>
  <c r="L3920" i="22"/>
  <c r="L3921" i="22"/>
  <c r="L3922" i="22"/>
  <c r="L3923" i="22"/>
  <c r="L3924" i="22"/>
  <c r="L3925" i="22"/>
  <c r="L3926" i="22"/>
  <c r="L3927" i="22"/>
  <c r="L3928" i="22"/>
  <c r="L3929" i="22"/>
  <c r="L3930" i="22"/>
  <c r="L3931" i="22"/>
  <c r="L3932" i="22"/>
  <c r="L3933" i="22"/>
  <c r="L3934" i="22"/>
  <c r="L3935" i="22"/>
  <c r="L3936" i="22"/>
  <c r="L3937" i="22"/>
  <c r="L3938" i="22"/>
  <c r="L3939" i="22"/>
  <c r="L3940" i="22"/>
  <c r="L3941" i="22"/>
  <c r="L3942" i="22"/>
  <c r="L3943" i="22"/>
  <c r="L3944" i="22"/>
  <c r="L3945" i="22"/>
  <c r="L3946" i="22"/>
  <c r="L3947" i="22"/>
  <c r="L3948" i="22"/>
  <c r="L3949" i="22"/>
  <c r="L3950" i="22"/>
  <c r="L3951" i="22"/>
  <c r="L3952" i="22"/>
  <c r="L3953" i="22"/>
  <c r="L3954" i="22"/>
  <c r="L3955" i="22"/>
  <c r="L3956" i="22"/>
  <c r="L3957" i="22"/>
  <c r="L3958" i="22"/>
  <c r="L3959" i="22"/>
  <c r="L3960" i="22"/>
  <c r="L3961" i="22"/>
  <c r="L3962" i="22"/>
  <c r="L3963" i="22"/>
  <c r="L3964" i="22"/>
  <c r="L3965" i="22"/>
  <c r="L3966" i="22"/>
  <c r="L3967" i="22"/>
  <c r="L3968" i="22"/>
  <c r="L3969" i="22"/>
  <c r="L3970" i="22"/>
  <c r="L3971" i="22"/>
  <c r="L3972" i="22"/>
  <c r="L3973" i="22"/>
  <c r="L3974" i="22"/>
  <c r="L3975" i="22"/>
  <c r="L3976" i="22"/>
  <c r="L3977" i="22"/>
  <c r="L3978" i="22"/>
  <c r="L3979" i="22"/>
  <c r="L3980" i="22"/>
  <c r="L3981" i="22"/>
  <c r="L3982" i="22"/>
  <c r="L3983" i="22"/>
  <c r="L3984" i="22"/>
  <c r="L3985" i="22"/>
  <c r="L3986" i="22"/>
  <c r="L3987" i="22"/>
  <c r="L3988" i="22"/>
  <c r="L3989" i="22"/>
  <c r="L3990" i="22"/>
  <c r="L3991" i="22"/>
  <c r="L3992" i="22"/>
  <c r="L3993" i="22"/>
  <c r="L3994" i="22"/>
  <c r="L3995" i="22"/>
  <c r="L3996" i="22"/>
  <c r="L3997" i="22"/>
  <c r="L3998" i="22"/>
  <c r="L3999" i="22"/>
  <c r="L4000" i="22"/>
  <c r="L4001" i="22"/>
  <c r="L4002" i="22"/>
  <c r="L4003" i="22"/>
  <c r="L4004" i="22"/>
  <c r="L4005" i="22"/>
  <c r="L4006" i="22"/>
  <c r="L4007" i="22"/>
  <c r="L4008" i="22"/>
  <c r="L4009" i="22"/>
  <c r="L4010" i="22"/>
  <c r="L4011" i="22"/>
  <c r="L4012" i="22"/>
  <c r="L4013" i="22"/>
  <c r="L4014" i="22"/>
  <c r="L4015" i="22"/>
  <c r="L4016" i="22"/>
  <c r="L4017" i="22"/>
  <c r="L4018" i="22"/>
  <c r="L4019" i="22"/>
  <c r="L4020" i="22"/>
  <c r="L4021" i="22"/>
  <c r="L4022" i="22"/>
  <c r="L4023" i="22"/>
  <c r="L4024" i="22"/>
  <c r="L4025" i="22"/>
  <c r="L4026" i="22"/>
  <c r="L4027" i="22"/>
  <c r="L4028" i="22"/>
  <c r="L4029" i="22"/>
  <c r="L4030" i="22"/>
  <c r="L4031" i="22"/>
  <c r="L4032" i="22"/>
  <c r="L4033" i="22"/>
  <c r="L4034" i="22"/>
  <c r="L4035" i="22"/>
  <c r="L4036" i="22"/>
  <c r="L4037" i="22"/>
  <c r="L4038" i="22"/>
  <c r="L4039" i="22"/>
  <c r="L4040" i="22"/>
  <c r="L4041" i="22"/>
  <c r="L4042" i="22"/>
  <c r="L4043" i="22"/>
  <c r="L4044" i="22"/>
  <c r="L4045" i="22"/>
  <c r="L4046" i="22"/>
  <c r="L4047" i="22"/>
  <c r="L4048" i="22"/>
  <c r="L4049" i="22"/>
  <c r="L4050" i="22"/>
  <c r="L4051" i="22"/>
  <c r="L4052" i="22"/>
  <c r="L4053" i="22"/>
  <c r="L4054" i="22"/>
  <c r="L4055" i="22"/>
  <c r="L4056" i="22"/>
  <c r="L4057" i="22"/>
  <c r="L4058" i="22"/>
  <c r="L4059" i="22"/>
  <c r="L4060" i="22"/>
  <c r="L4067" i="22"/>
  <c r="L4068" i="22"/>
  <c r="L4069" i="22"/>
  <c r="L4070" i="22"/>
  <c r="L4071" i="22"/>
  <c r="L4072" i="22"/>
  <c r="L4073" i="22"/>
  <c r="L4074" i="22"/>
  <c r="L4075" i="22"/>
  <c r="L4076" i="22"/>
  <c r="L4077" i="22"/>
  <c r="L4078" i="22"/>
  <c r="L4079" i="22"/>
  <c r="L4080" i="22"/>
  <c r="L4081" i="22"/>
  <c r="L4082" i="22"/>
  <c r="L4083" i="22"/>
  <c r="L4084" i="22"/>
  <c r="L4085" i="22"/>
  <c r="L4086" i="22"/>
  <c r="L4087" i="22"/>
  <c r="L4088" i="22"/>
  <c r="L4089" i="22"/>
  <c r="L4090" i="22"/>
  <c r="L4091" i="22"/>
  <c r="L4092" i="22"/>
  <c r="L4093" i="22"/>
  <c r="L4094" i="22"/>
  <c r="L4095" i="22"/>
  <c r="L4096" i="22"/>
  <c r="L4097" i="22"/>
  <c r="L4098" i="22"/>
  <c r="L4099" i="22"/>
  <c r="L4100" i="22"/>
  <c r="L4101" i="22"/>
  <c r="L4102" i="22"/>
  <c r="L4103" i="22"/>
  <c r="L4104" i="22"/>
  <c r="L4105" i="22"/>
  <c r="L4106" i="22"/>
  <c r="L4107" i="22"/>
  <c r="L4108" i="22"/>
  <c r="L4109" i="22"/>
  <c r="L4110" i="22"/>
  <c r="L4111" i="22"/>
  <c r="L4112" i="22"/>
  <c r="L4113" i="22"/>
  <c r="L4114" i="22"/>
  <c r="L4115" i="22"/>
  <c r="L4116" i="22"/>
  <c r="L4117" i="22"/>
  <c r="L4118" i="22"/>
  <c r="L4119" i="22"/>
  <c r="L4120" i="22"/>
  <c r="L4121" i="22"/>
  <c r="L4122" i="22"/>
  <c r="L4123" i="22"/>
  <c r="L4124" i="22"/>
  <c r="L4125" i="22"/>
  <c r="L4126" i="22"/>
  <c r="L4127" i="22"/>
  <c r="L4128" i="22"/>
  <c r="L4129" i="22"/>
  <c r="L4130" i="22"/>
  <c r="L4131" i="22"/>
  <c r="L4132" i="22"/>
  <c r="L4133" i="22"/>
  <c r="L4134" i="22"/>
  <c r="L4135" i="22"/>
  <c r="L4136" i="22"/>
  <c r="L4137" i="22"/>
  <c r="L4138" i="22"/>
  <c r="L4139" i="22"/>
  <c r="L4140" i="22"/>
  <c r="L4141" i="22"/>
  <c r="L4142" i="22"/>
  <c r="L4143" i="22"/>
  <c r="L4144" i="22"/>
  <c r="L4145" i="22"/>
  <c r="L4146" i="22"/>
  <c r="L4147" i="22"/>
  <c r="L4148" i="22"/>
  <c r="L4149" i="22"/>
  <c r="L4150" i="22"/>
  <c r="L4151" i="22"/>
  <c r="L4152" i="22"/>
  <c r="L4153" i="22"/>
  <c r="L4154" i="22"/>
  <c r="L4155" i="22"/>
  <c r="L4156" i="22"/>
  <c r="L4157" i="22"/>
  <c r="L4158" i="22"/>
  <c r="L4159" i="22"/>
  <c r="L4160" i="22"/>
  <c r="L4161" i="22"/>
  <c r="L4162" i="22"/>
  <c r="L4163" i="22"/>
  <c r="L4164" i="22"/>
  <c r="L4165" i="22"/>
  <c r="L4166" i="22"/>
  <c r="L4167" i="22"/>
  <c r="L4168" i="22"/>
  <c r="L4169" i="22"/>
  <c r="L4170" i="22"/>
  <c r="L4171" i="22"/>
  <c r="L4172" i="22"/>
  <c r="L4173" i="22"/>
  <c r="L4174" i="22"/>
  <c r="L4175" i="22"/>
  <c r="L4176" i="22"/>
  <c r="L4177" i="22"/>
  <c r="L4178" i="22"/>
  <c r="L4179" i="22"/>
  <c r="L4180" i="22"/>
  <c r="L4181" i="22"/>
  <c r="L4182" i="22"/>
  <c r="L4183" i="22"/>
  <c r="L4184" i="22"/>
  <c r="L4185" i="22"/>
  <c r="L4186" i="22"/>
  <c r="L4187" i="22"/>
  <c r="L4188" i="22"/>
  <c r="L4189" i="22"/>
  <c r="L4190" i="22"/>
  <c r="L4191" i="22"/>
  <c r="L4192" i="22"/>
  <c r="L4193" i="22"/>
  <c r="L4194" i="22"/>
  <c r="L4195" i="22"/>
  <c r="L4196" i="22"/>
  <c r="L4197" i="22"/>
  <c r="L4198" i="22"/>
  <c r="L4208" i="22"/>
  <c r="L4209" i="22"/>
  <c r="L4210" i="22"/>
  <c r="L4211" i="22"/>
  <c r="L4212" i="22"/>
  <c r="L4213" i="22"/>
  <c r="L4214" i="22"/>
  <c r="L4215" i="22"/>
  <c r="L4216" i="22"/>
  <c r="L4217" i="22"/>
  <c r="L4218" i="22"/>
  <c r="L4219" i="22"/>
  <c r="L4220" i="22"/>
  <c r="L4221" i="22"/>
  <c r="L4222" i="22"/>
  <c r="L4223" i="22"/>
  <c r="L4224" i="22"/>
  <c r="L4225" i="22"/>
  <c r="L4226" i="22"/>
  <c r="L4227" i="22"/>
  <c r="L4228" i="22"/>
  <c r="L4229" i="22"/>
  <c r="L4230" i="22"/>
  <c r="L4231" i="22"/>
  <c r="L4232" i="22"/>
  <c r="L4233" i="22"/>
  <c r="L4234" i="22"/>
  <c r="L4235" i="22"/>
  <c r="L4236" i="22"/>
  <c r="L4237" i="22"/>
  <c r="L4238" i="22"/>
  <c r="L4239" i="22"/>
  <c r="L4240" i="22"/>
  <c r="L4241" i="22"/>
  <c r="L4242" i="22"/>
  <c r="L4243" i="22"/>
  <c r="L4244" i="22"/>
  <c r="L4245" i="22"/>
  <c r="L4246" i="22"/>
  <c r="L4247" i="22"/>
  <c r="L4248" i="22"/>
  <c r="L4249" i="22"/>
  <c r="L4250" i="22"/>
  <c r="L4251" i="22"/>
  <c r="L4252" i="22"/>
  <c r="L4253" i="22"/>
  <c r="L4254" i="22"/>
  <c r="L4255" i="22"/>
  <c r="L4256" i="22"/>
  <c r="L4257" i="22"/>
  <c r="L4258" i="22"/>
  <c r="L4259" i="22"/>
  <c r="L4260" i="22"/>
  <c r="L4261" i="22"/>
  <c r="L4262" i="22"/>
  <c r="L4263" i="22"/>
  <c r="L4264" i="22"/>
  <c r="L4265" i="22"/>
  <c r="L4266" i="22"/>
  <c r="L4267" i="22"/>
  <c r="L4268" i="22"/>
  <c r="L4269" i="22"/>
  <c r="L4270" i="22"/>
  <c r="L4271" i="22"/>
  <c r="L4272" i="22"/>
  <c r="L4273" i="22"/>
  <c r="L4274" i="22"/>
  <c r="L4275" i="22"/>
  <c r="L4276" i="22"/>
  <c r="L4277" i="22"/>
  <c r="L4278" i="22"/>
  <c r="L4279" i="22"/>
  <c r="L4280" i="22"/>
  <c r="L4281" i="22"/>
  <c r="L4282" i="22"/>
  <c r="L4283" i="22"/>
  <c r="L4284" i="22"/>
  <c r="L4285" i="22"/>
  <c r="L4286" i="22"/>
  <c r="L4287" i="22"/>
  <c r="L4288" i="22"/>
  <c r="L4289" i="22"/>
  <c r="L4290" i="22"/>
  <c r="L4291" i="22"/>
  <c r="L4292" i="22"/>
  <c r="L4293" i="22"/>
  <c r="L4294" i="22"/>
  <c r="L4295" i="22"/>
  <c r="L4296" i="22"/>
  <c r="L4297" i="22"/>
  <c r="L4298" i="22"/>
  <c r="L4299" i="22"/>
  <c r="L4300" i="22"/>
  <c r="L4301" i="22"/>
  <c r="L4302" i="22"/>
  <c r="L4303" i="22"/>
  <c r="L4304" i="22"/>
  <c r="L4305" i="22"/>
  <c r="L4306" i="22"/>
  <c r="L4307" i="22"/>
  <c r="L4308" i="22"/>
  <c r="L4309" i="22"/>
  <c r="L4310" i="22"/>
  <c r="L4311" i="22"/>
  <c r="L4312" i="22"/>
  <c r="L4313" i="22"/>
  <c r="L4314" i="22"/>
  <c r="L4315" i="22"/>
  <c r="L4316" i="22"/>
  <c r="L4317" i="22"/>
  <c r="L4318" i="22"/>
  <c r="L4319" i="22"/>
  <c r="L4320" i="22"/>
  <c r="L4321" i="22"/>
  <c r="L4322" i="22"/>
  <c r="L4323" i="22"/>
  <c r="L4324" i="22"/>
  <c r="L4325" i="22"/>
  <c r="L4326" i="22"/>
  <c r="L4327" i="22"/>
  <c r="L4328" i="22"/>
  <c r="L4329" i="22"/>
  <c r="L4330" i="22"/>
  <c r="L4331" i="22"/>
  <c r="L4332" i="22"/>
  <c r="L4333" i="22"/>
  <c r="L4334" i="22"/>
  <c r="L4335" i="22"/>
  <c r="L4336" i="22"/>
  <c r="L4337" i="22"/>
  <c r="L4338" i="22"/>
  <c r="L4339" i="22"/>
  <c r="L4340" i="22"/>
  <c r="L4341" i="22"/>
  <c r="L4342" i="22"/>
  <c r="L4343" i="22"/>
  <c r="L4344" i="22"/>
  <c r="L4345" i="22"/>
  <c r="L4346" i="22"/>
  <c r="L4347" i="22"/>
  <c r="L4348" i="22"/>
  <c r="L4349" i="22"/>
  <c r="L4350" i="22"/>
  <c r="L4351" i="22"/>
  <c r="L4352" i="22"/>
  <c r="L4353" i="22"/>
  <c r="L4354" i="22"/>
  <c r="L4355" i="22"/>
  <c r="L4356" i="22"/>
  <c r="L4357" i="22"/>
  <c r="L4358" i="22"/>
  <c r="L4359" i="22"/>
  <c r="L4360" i="22"/>
  <c r="L4361" i="22"/>
  <c r="L4362" i="22"/>
  <c r="L4363" i="22"/>
  <c r="L4364" i="22"/>
  <c r="L4365" i="22"/>
  <c r="L4366" i="22"/>
  <c r="L4367" i="22"/>
  <c r="L4368" i="22"/>
  <c r="L4369" i="22"/>
  <c r="L4370" i="22"/>
  <c r="L4371" i="22"/>
  <c r="L4372" i="22"/>
  <c r="L4373" i="22"/>
  <c r="L4374" i="22"/>
  <c r="L4375" i="22"/>
  <c r="L4376" i="22"/>
  <c r="L4377" i="22"/>
  <c r="L4378" i="22"/>
  <c r="L4379" i="22"/>
  <c r="L4380" i="22"/>
  <c r="L4381" i="22"/>
  <c r="L4382" i="22"/>
  <c r="L4383" i="22"/>
  <c r="L4384" i="22"/>
  <c r="L4385" i="22"/>
  <c r="L4386" i="22"/>
  <c r="L4387" i="22"/>
  <c r="L4388" i="22"/>
  <c r="L4389" i="22"/>
  <c r="L4390" i="22"/>
  <c r="L4391" i="22"/>
  <c r="L4392" i="22"/>
  <c r="L4393" i="22"/>
  <c r="L4394" i="22"/>
  <c r="L4395" i="22"/>
  <c r="L4396" i="22"/>
  <c r="L4397" i="22"/>
  <c r="L4398" i="22"/>
  <c r="L4399" i="22"/>
  <c r="L4400" i="22"/>
  <c r="L4401" i="22"/>
  <c r="L4402" i="22"/>
  <c r="L4403" i="22"/>
  <c r="L4404" i="22"/>
  <c r="L4405" i="22"/>
  <c r="L4406" i="22"/>
  <c r="L4407" i="22"/>
  <c r="L4408" i="22"/>
  <c r="L4409" i="22"/>
  <c r="L4410" i="22"/>
  <c r="L4411" i="22"/>
  <c r="L4412" i="22"/>
  <c r="L4413" i="22"/>
  <c r="L4414" i="22"/>
  <c r="L4415" i="22"/>
  <c r="L4416" i="22"/>
  <c r="L4417" i="22"/>
  <c r="L4418" i="22"/>
  <c r="L4419" i="22"/>
  <c r="L4420" i="22"/>
  <c r="L4421" i="22"/>
  <c r="L4422" i="22"/>
  <c r="L4423" i="22"/>
  <c r="L4424" i="22"/>
  <c r="L4425" i="22"/>
  <c r="L4426" i="22"/>
  <c r="L4427" i="22"/>
  <c r="L4428" i="22"/>
  <c r="L4429" i="22"/>
  <c r="L4430" i="22"/>
  <c r="L4431" i="22"/>
  <c r="L4432" i="22"/>
  <c r="L4433" i="22"/>
  <c r="L4434" i="22"/>
  <c r="L4435" i="22"/>
  <c r="L4436" i="22"/>
  <c r="L4437" i="22"/>
  <c r="L4438" i="22"/>
  <c r="L4439" i="22"/>
  <c r="L4440" i="22"/>
  <c r="L4441" i="22"/>
  <c r="L4442" i="22"/>
  <c r="L4826" i="22"/>
  <c r="Q4870" i="22"/>
  <c r="Q4871" i="22"/>
  <c r="Q4872" i="22"/>
  <c r="Q4873" i="22"/>
  <c r="Q4874" i="22"/>
  <c r="Q4876" i="22"/>
  <c r="Q4877" i="22"/>
  <c r="Q4878" i="22"/>
  <c r="Q4679" i="22"/>
  <c r="Q4680" i="22"/>
  <c r="Q4681" i="22"/>
  <c r="Q4682" i="22"/>
  <c r="Q4683" i="22"/>
  <c r="Q4684" i="22"/>
  <c r="Q4685" i="22"/>
  <c r="Q4686" i="22"/>
  <c r="Q4687" i="22"/>
  <c r="Q4688" i="22"/>
  <c r="Q4689" i="22"/>
  <c r="Q4690" i="22"/>
  <c r="Q4705" i="22"/>
  <c r="Q4706" i="22"/>
  <c r="Q4707" i="22"/>
  <c r="Q4708" i="22"/>
  <c r="Q4709" i="22"/>
  <c r="Q4710" i="22"/>
  <c r="Q4711" i="22"/>
  <c r="Q4712" i="22"/>
  <c r="Q4713" i="22"/>
  <c r="Q4714" i="22"/>
  <c r="Q4715" i="22"/>
  <c r="Q4716" i="22"/>
  <c r="Q4821" i="22"/>
  <c r="B28" i="17"/>
  <c r="L4867" i="22"/>
  <c r="L4870" i="22"/>
  <c r="L4872" i="22"/>
  <c r="L4874" i="22"/>
  <c r="L4878" i="22"/>
  <c r="L4853" i="22"/>
  <c r="L4854" i="22"/>
  <c r="L4855" i="22"/>
  <c r="L4856" i="22"/>
  <c r="L4857" i="22"/>
  <c r="L4858" i="22"/>
  <c r="L4860" i="22"/>
  <c r="Q4867" i="22"/>
  <c r="Q4868" i="22"/>
  <c r="Q4869" i="22"/>
  <c r="Q3" i="22"/>
  <c r="Q4" i="22"/>
  <c r="Q5" i="22"/>
  <c r="Q6" i="22"/>
  <c r="Q7" i="22"/>
  <c r="Q8" i="22"/>
  <c r="Q9" i="22"/>
  <c r="Q10" i="22"/>
  <c r="Q11" i="22"/>
  <c r="Q12" i="22"/>
  <c r="Q13" i="22"/>
  <c r="Q14" i="22"/>
  <c r="Q15" i="22"/>
  <c r="Q16" i="22"/>
  <c r="Q17" i="22"/>
  <c r="Q18" i="22"/>
  <c r="Q19" i="22"/>
  <c r="Q20" i="22"/>
  <c r="Q21" i="22"/>
  <c r="Q22" i="22"/>
  <c r="Q23" i="22"/>
  <c r="Q24" i="22"/>
  <c r="Q25" i="22"/>
  <c r="Q26" i="22"/>
  <c r="Q27" i="22"/>
  <c r="Q28" i="22"/>
  <c r="Q29" i="22"/>
  <c r="Q30" i="22"/>
  <c r="Q31" i="22"/>
  <c r="Q32" i="22"/>
  <c r="Q33" i="22"/>
  <c r="Q34" i="22"/>
  <c r="Q35" i="22"/>
  <c r="Q36" i="22"/>
  <c r="Q37" i="22"/>
  <c r="Q38" i="22"/>
  <c r="Q39" i="22"/>
  <c r="Q40" i="22"/>
  <c r="Q41" i="22"/>
  <c r="Q42" i="22"/>
  <c r="Q43" i="22"/>
  <c r="Q44" i="22"/>
  <c r="Q45" i="22"/>
  <c r="Q46" i="22"/>
  <c r="Q47" i="22"/>
  <c r="Q48" i="22"/>
  <c r="Q49" i="22"/>
  <c r="Q50" i="22"/>
  <c r="Q51" i="22"/>
  <c r="Q52" i="22"/>
  <c r="Q53" i="22"/>
  <c r="Q54" i="22"/>
  <c r="Q55" i="22"/>
  <c r="Q56" i="22"/>
  <c r="Q57" i="22"/>
  <c r="Q58" i="22"/>
  <c r="Q59" i="22"/>
  <c r="Q60" i="22"/>
  <c r="Q61" i="22"/>
  <c r="Q62" i="22"/>
  <c r="Q63" i="22"/>
  <c r="Q64" i="22"/>
  <c r="Q65" i="22"/>
  <c r="Q66" i="22"/>
  <c r="Q67" i="22"/>
  <c r="Q68" i="22"/>
  <c r="Q69" i="22"/>
  <c r="Q70" i="22"/>
  <c r="Q71" i="22"/>
  <c r="Q72" i="22"/>
  <c r="Q73" i="22"/>
  <c r="Q74" i="22"/>
  <c r="Q75" i="22"/>
  <c r="Q76" i="22"/>
  <c r="Q77" i="22"/>
  <c r="Q78" i="22"/>
  <c r="Q79" i="22"/>
  <c r="Q80" i="22"/>
  <c r="Q81" i="22"/>
  <c r="Q82" i="22"/>
  <c r="Q83" i="22"/>
  <c r="Q84" i="22"/>
  <c r="Q85" i="22"/>
  <c r="Q86" i="22"/>
  <c r="Q87" i="22"/>
  <c r="Q88" i="22"/>
  <c r="Q89" i="22"/>
  <c r="Q90" i="22"/>
  <c r="Q91" i="22"/>
  <c r="Q92" i="22"/>
  <c r="Q93" i="22"/>
  <c r="Q94" i="22"/>
  <c r="Q95" i="22"/>
  <c r="Q96" i="22"/>
  <c r="Q97" i="22"/>
  <c r="Q98" i="22"/>
  <c r="Q99" i="22"/>
  <c r="Q100" i="22"/>
  <c r="Q101" i="22"/>
  <c r="Q102" i="22"/>
  <c r="Q103" i="22"/>
  <c r="Q104" i="22"/>
  <c r="Q105" i="22"/>
  <c r="Q106" i="22"/>
  <c r="Q107" i="22"/>
  <c r="Q108" i="22"/>
  <c r="Q109" i="22"/>
  <c r="Q110" i="22"/>
  <c r="Q111" i="22"/>
  <c r="Q112" i="22"/>
  <c r="Q113" i="22"/>
  <c r="Q114" i="22"/>
  <c r="Q115" i="22"/>
  <c r="Q116" i="22"/>
  <c r="Q117" i="22"/>
  <c r="Q118" i="22"/>
  <c r="Q119" i="22"/>
  <c r="Q120" i="22"/>
  <c r="Q121" i="22"/>
  <c r="Q122" i="22"/>
  <c r="Q123" i="22"/>
  <c r="Q124" i="22"/>
  <c r="Q125" i="22"/>
  <c r="Q126" i="22"/>
  <c r="Q127" i="22"/>
  <c r="Q128" i="22"/>
  <c r="Q129" i="22"/>
  <c r="Q130" i="22"/>
  <c r="Q131" i="22"/>
  <c r="Q132" i="22"/>
  <c r="Q133" i="22"/>
  <c r="Q134" i="22"/>
  <c r="Q135" i="22"/>
  <c r="Q136" i="22"/>
  <c r="Q137" i="22"/>
  <c r="Q138" i="22"/>
  <c r="Q139" i="22"/>
  <c r="Q140" i="22"/>
  <c r="Q141" i="22"/>
  <c r="Q142" i="22"/>
  <c r="Q143" i="22"/>
  <c r="Q144" i="22"/>
  <c r="Q145" i="22"/>
  <c r="Q146" i="22"/>
  <c r="Q147" i="22"/>
  <c r="Q148" i="22"/>
  <c r="Q149" i="22"/>
  <c r="Q150" i="22"/>
  <c r="Q151" i="22"/>
  <c r="Q152" i="22"/>
  <c r="Q153" i="22"/>
  <c r="Q154" i="22"/>
  <c r="Q155" i="22"/>
  <c r="Q156" i="22"/>
  <c r="Q157" i="22"/>
  <c r="Q158" i="22"/>
  <c r="Q159" i="22"/>
  <c r="Q160" i="22"/>
  <c r="Q161" i="22"/>
  <c r="Q162" i="22"/>
  <c r="Q163" i="22"/>
  <c r="Q164" i="22"/>
  <c r="Q165" i="22"/>
  <c r="Q166" i="22"/>
  <c r="Q167" i="22"/>
  <c r="Q168" i="22"/>
  <c r="Q169" i="22"/>
  <c r="Q170" i="22"/>
  <c r="Q171" i="22"/>
  <c r="Q172" i="22"/>
  <c r="Q173" i="22"/>
  <c r="Q174" i="22"/>
  <c r="Q175" i="22"/>
  <c r="Q176" i="22"/>
  <c r="Q177" i="22"/>
  <c r="Q178" i="22"/>
  <c r="Q179" i="22"/>
  <c r="Q180" i="22"/>
  <c r="Q181" i="22"/>
  <c r="Q182" i="22"/>
  <c r="Q183" i="22"/>
  <c r="Q184" i="22"/>
  <c r="Q185" i="22"/>
  <c r="Q186" i="22"/>
  <c r="Q187" i="22"/>
  <c r="Q188" i="22"/>
  <c r="Q189" i="22"/>
  <c r="Q190" i="22"/>
  <c r="Q191" i="22"/>
  <c r="Q192" i="22"/>
  <c r="Q193" i="22"/>
  <c r="Q194" i="22"/>
  <c r="Q195" i="22"/>
  <c r="Q196" i="22"/>
  <c r="Q198" i="22"/>
  <c r="Q199" i="22"/>
  <c r="Q200" i="22"/>
  <c r="Q201" i="22"/>
  <c r="Q202" i="22"/>
  <c r="Q203" i="22"/>
  <c r="Q204" i="22"/>
  <c r="Q205" i="22"/>
  <c r="Q206" i="22"/>
  <c r="Q207" i="22"/>
  <c r="Q208" i="22"/>
  <c r="Q209" i="22"/>
  <c r="Q210" i="22"/>
  <c r="Q211" i="22"/>
  <c r="Q212" i="22"/>
  <c r="Q213" i="22"/>
  <c r="Q214" i="22"/>
  <c r="Q215" i="22"/>
  <c r="Q217" i="22"/>
  <c r="Q218" i="22"/>
  <c r="Q219" i="22"/>
  <c r="Q220" i="22"/>
  <c r="Q221" i="22"/>
  <c r="Q222" i="22"/>
  <c r="Q223" i="22"/>
  <c r="Q224" i="22"/>
  <c r="Q225" i="22"/>
  <c r="Q226" i="22"/>
  <c r="Q227" i="22"/>
  <c r="Q228" i="22"/>
  <c r="Q229" i="22"/>
  <c r="Q230" i="22"/>
  <c r="Q231" i="22"/>
  <c r="Q232" i="22"/>
  <c r="Q233" i="22"/>
  <c r="Q234" i="22"/>
  <c r="Q235" i="22"/>
  <c r="Q236" i="22"/>
  <c r="Q237" i="22"/>
  <c r="Q238" i="22"/>
  <c r="Q239" i="22"/>
  <c r="Q240" i="22"/>
  <c r="Q241" i="22"/>
  <c r="Q242" i="22"/>
  <c r="Q243" i="22"/>
  <c r="Q244" i="22"/>
  <c r="Q245" i="22"/>
  <c r="Q246" i="22"/>
  <c r="Q247" i="22"/>
  <c r="Q248" i="22"/>
  <c r="Q249" i="22"/>
  <c r="Q250" i="22"/>
  <c r="Q251" i="22"/>
  <c r="Q252" i="22"/>
  <c r="Q253" i="22"/>
  <c r="Q254" i="22"/>
  <c r="Q255" i="22"/>
  <c r="Q256" i="22"/>
  <c r="Q257" i="22"/>
  <c r="Q258" i="22"/>
  <c r="Q259" i="22"/>
  <c r="Q260" i="22"/>
  <c r="Q261" i="22"/>
  <c r="Q262" i="22"/>
  <c r="Q263" i="22"/>
  <c r="Q264" i="22"/>
  <c r="Q265" i="22"/>
  <c r="Q266" i="22"/>
  <c r="Q267" i="22"/>
  <c r="Q268" i="22"/>
  <c r="Q269" i="22"/>
  <c r="Q270" i="22"/>
  <c r="Q271" i="22"/>
  <c r="Q273" i="22"/>
  <c r="Q274" i="22"/>
  <c r="Q275" i="22"/>
  <c r="Q276" i="22"/>
  <c r="Q277" i="22"/>
  <c r="Q278" i="22"/>
  <c r="Q279" i="22"/>
  <c r="Q280" i="22"/>
  <c r="Q281" i="22"/>
  <c r="Q282" i="22"/>
  <c r="Q283" i="22"/>
  <c r="Q284" i="22"/>
  <c r="Q285" i="22"/>
  <c r="Q286" i="22"/>
  <c r="Q287" i="22"/>
  <c r="Q288" i="22"/>
  <c r="Q289" i="22"/>
  <c r="Q290" i="22"/>
  <c r="Q292" i="22"/>
  <c r="Q293" i="22"/>
  <c r="Q294" i="22"/>
  <c r="Q295" i="22"/>
  <c r="Q296" i="22"/>
  <c r="Q297" i="22"/>
  <c r="Q298" i="22"/>
  <c r="Q299" i="22"/>
  <c r="Q300" i="22"/>
  <c r="Q301" i="22"/>
  <c r="Q302" i="22"/>
  <c r="Q303" i="22"/>
  <c r="Q304" i="22"/>
  <c r="Q305" i="22"/>
  <c r="Q306" i="22"/>
  <c r="Q307" i="22"/>
  <c r="Q308" i="22"/>
  <c r="Q309" i="22"/>
  <c r="Q310" i="22"/>
  <c r="Q311" i="22"/>
  <c r="Q312" i="22"/>
  <c r="Q313" i="22"/>
  <c r="Q314" i="22"/>
  <c r="Q315" i="22"/>
  <c r="Q316" i="22"/>
  <c r="Q317" i="22"/>
  <c r="Q318" i="22"/>
  <c r="Q319" i="22"/>
  <c r="Q320" i="22"/>
  <c r="Q321" i="22"/>
  <c r="Q322" i="22"/>
  <c r="Q323" i="22"/>
  <c r="Q324" i="22"/>
  <c r="Q325" i="22"/>
  <c r="Q326" i="22"/>
  <c r="Q327" i="22"/>
  <c r="Q328" i="22"/>
  <c r="Q329" i="22"/>
  <c r="Q330" i="22"/>
  <c r="Q331" i="22"/>
  <c r="Q332" i="22"/>
  <c r="Q333" i="22"/>
  <c r="Q334" i="22"/>
  <c r="Q335" i="22"/>
  <c r="Q336" i="22"/>
  <c r="Q337" i="22"/>
  <c r="Q338" i="22"/>
  <c r="Q339" i="22"/>
  <c r="Q340" i="22"/>
  <c r="Q341" i="22"/>
  <c r="Q342" i="22"/>
  <c r="Q343" i="22"/>
  <c r="Q344" i="22"/>
  <c r="Q345" i="22"/>
  <c r="Q346" i="22"/>
  <c r="Q347" i="22"/>
  <c r="Q348" i="22"/>
  <c r="Q349" i="22"/>
  <c r="Q350" i="22"/>
  <c r="Q351" i="22"/>
  <c r="Q352" i="22"/>
  <c r="Q353" i="22"/>
  <c r="Q354" i="22"/>
  <c r="Q355" i="22"/>
  <c r="Q356" i="22"/>
  <c r="Q357" i="22"/>
  <c r="Q358" i="22"/>
  <c r="Q359" i="22"/>
  <c r="Q360" i="22"/>
  <c r="Q361" i="22"/>
  <c r="Q362" i="22"/>
  <c r="Q363" i="22"/>
  <c r="Q364" i="22"/>
  <c r="Q365" i="22"/>
  <c r="Q366" i="22"/>
  <c r="Q367" i="22"/>
  <c r="Q368" i="22"/>
  <c r="Q369" i="22"/>
  <c r="Q370" i="22"/>
  <c r="Q371" i="22"/>
  <c r="Q372" i="22"/>
  <c r="Q373" i="22"/>
  <c r="Q374" i="22"/>
  <c r="Q375" i="22"/>
  <c r="Q376" i="22"/>
  <c r="Q377" i="22"/>
  <c r="Q378" i="22"/>
  <c r="Q379" i="22"/>
  <c r="Q380" i="22"/>
  <c r="Q381" i="22"/>
  <c r="Q382" i="22"/>
  <c r="Q384" i="22"/>
  <c r="Q385" i="22"/>
  <c r="Q386" i="22"/>
  <c r="Q387" i="22"/>
  <c r="Q388" i="22"/>
  <c r="Q389" i="22"/>
  <c r="Q390" i="22"/>
  <c r="Q391" i="22"/>
  <c r="Q392" i="22"/>
  <c r="Q393" i="22"/>
  <c r="Q394" i="22"/>
  <c r="Q395" i="22"/>
  <c r="Q396" i="22"/>
  <c r="Q397" i="22"/>
  <c r="Q398" i="22"/>
  <c r="Q399" i="22"/>
  <c r="Q400" i="22"/>
  <c r="Q401" i="22"/>
  <c r="Q402" i="22"/>
  <c r="Q403" i="22"/>
  <c r="Q404" i="22"/>
  <c r="Q405" i="22"/>
  <c r="Q406" i="22"/>
  <c r="Q407" i="22"/>
  <c r="Q408" i="22"/>
  <c r="Q409" i="22"/>
  <c r="Q410" i="22"/>
  <c r="Q411" i="22"/>
  <c r="Q412" i="22"/>
  <c r="Q413" i="22"/>
  <c r="Q414" i="22"/>
  <c r="Q415" i="22"/>
  <c r="Q416" i="22"/>
  <c r="Q417" i="22"/>
  <c r="Q418" i="22"/>
  <c r="Q419" i="22"/>
  <c r="Q420" i="22"/>
  <c r="Q421" i="22"/>
  <c r="Q422" i="22"/>
  <c r="Q423" i="22"/>
  <c r="Q424" i="22"/>
  <c r="Q425" i="22"/>
  <c r="Q426" i="22"/>
  <c r="Q427" i="22"/>
  <c r="Q428" i="22"/>
  <c r="Q429" i="22"/>
  <c r="Q430" i="22"/>
  <c r="Q431" i="22"/>
  <c r="Q432" i="22"/>
  <c r="Q433" i="22"/>
  <c r="Q434" i="22"/>
  <c r="Q435" i="22"/>
  <c r="Q436" i="22"/>
  <c r="Q437" i="22"/>
  <c r="Q438" i="22"/>
  <c r="Q439" i="22"/>
  <c r="Q440" i="22"/>
  <c r="Q441" i="22"/>
  <c r="Q442" i="22"/>
  <c r="Q443" i="22"/>
  <c r="Q444" i="22"/>
  <c r="Q445" i="22"/>
  <c r="Q446" i="22"/>
  <c r="Q447" i="22"/>
  <c r="Q448" i="22"/>
  <c r="Q449" i="22"/>
  <c r="Q450" i="22"/>
  <c r="Q451" i="22"/>
  <c r="Q452" i="22"/>
  <c r="Q453" i="22"/>
  <c r="Q454" i="22"/>
  <c r="Q455" i="22"/>
  <c r="Q456" i="22"/>
  <c r="Q458" i="22"/>
  <c r="Q459" i="22"/>
  <c r="Q460" i="22"/>
  <c r="Q461" i="22"/>
  <c r="Q462" i="22"/>
  <c r="Q463" i="22"/>
  <c r="Q464" i="22"/>
  <c r="Q465" i="22"/>
  <c r="Q466" i="22"/>
  <c r="Q467" i="22"/>
  <c r="Q468" i="22"/>
  <c r="Q469" i="22"/>
  <c r="Q470" i="22"/>
  <c r="Q471" i="22"/>
  <c r="Q472" i="22"/>
  <c r="Q473" i="22"/>
  <c r="Q474" i="22"/>
  <c r="Q475" i="22"/>
  <c r="Q476" i="22"/>
  <c r="Q477" i="22"/>
  <c r="Q478" i="22"/>
  <c r="Q479" i="22"/>
  <c r="Q480" i="22"/>
  <c r="Q481" i="22"/>
  <c r="Q482" i="22"/>
  <c r="Q483" i="22"/>
  <c r="Q484" i="22"/>
  <c r="Q485" i="22"/>
  <c r="Q486" i="22"/>
  <c r="Q487" i="22"/>
  <c r="Q488" i="22"/>
  <c r="Q489" i="22"/>
  <c r="Q490" i="22"/>
  <c r="Q491" i="22"/>
  <c r="Q492" i="22"/>
  <c r="Q493" i="22"/>
  <c r="Q494" i="22"/>
  <c r="Q495" i="22"/>
  <c r="Q496" i="22"/>
  <c r="Q497" i="22"/>
  <c r="Q498" i="22"/>
  <c r="Q499" i="22"/>
  <c r="Q500" i="22"/>
  <c r="Q501" i="22"/>
  <c r="Q502" i="22"/>
  <c r="Q503" i="22"/>
  <c r="Q504" i="22"/>
  <c r="Q505" i="22"/>
  <c r="Q506" i="22"/>
  <c r="Q507" i="22"/>
  <c r="Q508" i="22"/>
  <c r="Q509" i="22"/>
  <c r="Q510" i="22"/>
  <c r="Q511" i="22"/>
  <c r="Q512" i="22"/>
  <c r="Q513" i="22"/>
  <c r="Q514" i="22"/>
  <c r="Q515" i="22"/>
  <c r="Q516" i="22"/>
  <c r="Q517" i="22"/>
  <c r="Q518" i="22"/>
  <c r="Q519" i="22"/>
  <c r="Q520" i="22"/>
  <c r="Q521" i="22"/>
  <c r="Q522" i="22"/>
  <c r="Q523" i="22"/>
  <c r="Q524" i="22"/>
  <c r="Q525" i="22"/>
  <c r="Q526" i="22"/>
  <c r="Q527" i="22"/>
  <c r="Q528" i="22"/>
  <c r="Q530" i="22"/>
  <c r="Q531" i="22"/>
  <c r="Q532" i="22"/>
  <c r="Q533" i="22"/>
  <c r="Q534" i="22"/>
  <c r="Q535" i="22"/>
  <c r="Q536" i="22"/>
  <c r="Q537" i="22"/>
  <c r="Q538" i="22"/>
  <c r="Q539" i="22"/>
  <c r="Q540" i="22"/>
  <c r="Q541" i="22"/>
  <c r="Q542" i="22"/>
  <c r="Q543" i="22"/>
  <c r="Q544" i="22"/>
  <c r="Q546" i="22"/>
  <c r="Q547" i="22"/>
  <c r="Q548" i="22"/>
  <c r="Q549" i="22"/>
  <c r="Q550" i="22"/>
  <c r="Q551" i="22"/>
  <c r="Q552" i="22"/>
  <c r="Q553" i="22"/>
  <c r="Q554" i="22"/>
  <c r="Q555" i="22"/>
  <c r="Q556" i="22"/>
  <c r="Q557" i="22"/>
  <c r="Q558" i="22"/>
  <c r="Q559" i="22"/>
  <c r="Q560" i="22"/>
  <c r="Q561" i="22"/>
  <c r="Q562" i="22"/>
  <c r="Q563" i="22"/>
  <c r="Q564" i="22"/>
  <c r="Q565" i="22"/>
  <c r="Q566" i="22"/>
  <c r="Q567" i="22"/>
  <c r="Q568" i="22"/>
  <c r="Q569" i="22"/>
  <c r="Q570" i="22"/>
  <c r="Q571" i="22"/>
  <c r="Q572" i="22"/>
  <c r="Q573" i="22"/>
  <c r="Q574" i="22"/>
  <c r="Q575" i="22"/>
  <c r="Q576" i="22"/>
  <c r="Q577" i="22"/>
  <c r="Q578" i="22"/>
  <c r="Q579" i="22"/>
  <c r="Q580" i="22"/>
  <c r="Q581" i="22"/>
  <c r="Q582" i="22"/>
  <c r="Q583" i="22"/>
  <c r="Q584" i="22"/>
  <c r="Q585" i="22"/>
  <c r="Q586" i="22"/>
  <c r="Q587" i="22"/>
  <c r="Q588" i="22"/>
  <c r="Q589" i="22"/>
  <c r="Q590" i="22"/>
  <c r="Q591" i="22"/>
  <c r="Q592" i="22"/>
  <c r="Q593" i="22"/>
  <c r="Q594" i="22"/>
  <c r="Q595" i="22"/>
  <c r="Q596" i="22"/>
  <c r="Q597" i="22"/>
  <c r="Q598" i="22"/>
  <c r="Q599" i="22"/>
  <c r="Q600" i="22"/>
  <c r="Q601" i="22"/>
  <c r="Q602" i="22"/>
  <c r="Q603" i="22"/>
  <c r="Q604" i="22"/>
  <c r="Q605" i="22"/>
  <c r="Q606" i="22"/>
  <c r="Q607" i="22"/>
  <c r="Q608" i="22"/>
  <c r="Q609" i="22"/>
  <c r="Q610" i="22"/>
  <c r="Q611" i="22"/>
  <c r="Q612" i="22"/>
  <c r="Q613" i="22"/>
  <c r="Q614" i="22"/>
  <c r="Q615" i="22"/>
  <c r="Q616" i="22"/>
  <c r="Q617" i="22"/>
  <c r="Q618" i="22"/>
  <c r="Q619" i="22"/>
  <c r="Q620" i="22"/>
  <c r="Q621" i="22"/>
  <c r="Q622" i="22"/>
  <c r="Q623" i="22"/>
  <c r="Q624" i="22"/>
  <c r="Q625" i="22"/>
  <c r="Q626" i="22"/>
  <c r="Q627" i="22"/>
  <c r="Q628" i="22"/>
  <c r="Q629" i="22"/>
  <c r="Q630" i="22"/>
  <c r="Q631" i="22"/>
  <c r="Q632" i="22"/>
  <c r="Q633" i="22"/>
  <c r="Q634" i="22"/>
  <c r="Q635" i="22"/>
  <c r="Q636" i="22"/>
  <c r="Q637" i="22"/>
  <c r="Q638" i="22"/>
  <c r="Q639" i="22"/>
  <c r="Q640" i="22"/>
  <c r="Q641" i="22"/>
  <c r="Q642" i="22"/>
  <c r="Q643" i="22"/>
  <c r="Q644" i="22"/>
  <c r="Q645" i="22"/>
  <c r="Q646" i="22"/>
  <c r="Q647" i="22"/>
  <c r="Q648" i="22"/>
  <c r="Q649" i="22"/>
  <c r="Q650" i="22"/>
  <c r="Q651" i="22"/>
  <c r="Q652" i="22"/>
  <c r="Q653" i="22"/>
  <c r="Q654" i="22"/>
  <c r="Q655" i="22"/>
  <c r="Q656" i="22"/>
  <c r="Q657" i="22"/>
  <c r="Q658" i="22"/>
  <c r="Q659" i="22"/>
  <c r="Q660" i="22"/>
  <c r="Q661" i="22"/>
  <c r="Q662" i="22"/>
  <c r="Q663" i="22"/>
  <c r="Q664" i="22"/>
  <c r="Q665" i="22"/>
  <c r="Q666" i="22"/>
  <c r="Q667" i="22"/>
  <c r="Q668" i="22"/>
  <c r="Q669" i="22"/>
  <c r="Q670" i="22"/>
  <c r="Q671" i="22"/>
  <c r="Q672" i="22"/>
  <c r="Q673" i="22"/>
  <c r="Q674" i="22"/>
  <c r="Q675" i="22"/>
  <c r="Q676" i="22"/>
  <c r="Q677" i="22"/>
  <c r="Q678" i="22"/>
  <c r="Q679" i="22"/>
  <c r="Q680" i="22"/>
  <c r="Q681" i="22"/>
  <c r="Q682" i="22"/>
  <c r="Q683" i="22"/>
  <c r="Q684" i="22"/>
  <c r="Q685" i="22"/>
  <c r="Q686" i="22"/>
  <c r="Q687" i="22"/>
  <c r="Q688" i="22"/>
  <c r="Q689" i="22"/>
  <c r="Q690" i="22"/>
  <c r="Q691" i="22"/>
  <c r="Q692" i="22"/>
  <c r="Q693" i="22"/>
  <c r="Q694" i="22"/>
  <c r="Q695" i="22"/>
  <c r="Q696" i="22"/>
  <c r="Q697" i="22"/>
  <c r="Q698" i="22"/>
  <c r="Q699" i="22"/>
  <c r="Q700" i="22"/>
  <c r="Q701" i="22"/>
  <c r="Q702" i="22"/>
  <c r="Q703" i="22"/>
  <c r="Q704" i="22"/>
  <c r="Q705" i="22"/>
  <c r="Q706" i="22"/>
  <c r="Q707" i="22"/>
  <c r="Q708" i="22"/>
  <c r="Q709" i="22"/>
  <c r="Q710" i="22"/>
  <c r="Q711" i="22"/>
  <c r="Q712" i="22"/>
  <c r="Q713" i="22"/>
  <c r="Q714" i="22"/>
  <c r="Q715" i="22"/>
  <c r="Q716" i="22"/>
  <c r="Q717" i="22"/>
  <c r="Q718" i="22"/>
  <c r="Q719" i="22"/>
  <c r="Q720" i="22"/>
  <c r="Q721" i="22"/>
  <c r="Q722" i="22"/>
  <c r="Q723" i="22"/>
  <c r="Q724" i="22"/>
  <c r="Q725" i="22"/>
  <c r="Q726" i="22"/>
  <c r="Q727" i="22"/>
  <c r="Q728" i="22"/>
  <c r="Q729" i="22"/>
  <c r="Q730" i="22"/>
  <c r="Q731" i="22"/>
  <c r="Q732" i="22"/>
  <c r="Q733" i="22"/>
  <c r="Q734" i="22"/>
  <c r="Q735" i="22"/>
  <c r="Q736" i="22"/>
  <c r="Q737" i="22"/>
  <c r="Q738" i="22"/>
  <c r="Q739" i="22"/>
  <c r="Q740" i="22"/>
  <c r="Q741" i="22"/>
  <c r="Q742" i="22"/>
  <c r="Q743" i="22"/>
  <c r="Q744" i="22"/>
  <c r="Q745" i="22"/>
  <c r="Q746" i="22"/>
  <c r="Q747" i="22"/>
  <c r="Q748" i="22"/>
  <c r="Q749" i="22"/>
  <c r="Q750" i="22"/>
  <c r="Q751" i="22"/>
  <c r="Q752" i="22"/>
  <c r="Q753" i="22"/>
  <c r="Q754" i="22"/>
  <c r="Q755" i="22"/>
  <c r="Q756" i="22"/>
  <c r="Q757" i="22"/>
  <c r="Q758" i="22"/>
  <c r="Q759" i="22"/>
  <c r="Q760" i="22"/>
  <c r="Q761" i="22"/>
  <c r="Q762" i="22"/>
  <c r="Q763" i="22"/>
  <c r="Q764" i="22"/>
  <c r="Q765" i="22"/>
  <c r="Q766" i="22"/>
  <c r="Q767" i="22"/>
  <c r="Q768" i="22"/>
  <c r="Q769" i="22"/>
  <c r="Q770" i="22"/>
  <c r="Q771" i="22"/>
  <c r="Q772" i="22"/>
  <c r="Q773" i="22"/>
  <c r="Q774" i="22"/>
  <c r="Q775" i="22"/>
  <c r="Q776" i="22"/>
  <c r="Q777" i="22"/>
  <c r="Q778" i="22"/>
  <c r="Q779" i="22"/>
  <c r="Q780" i="22"/>
  <c r="Q781" i="22"/>
  <c r="Q782" i="22"/>
  <c r="Q783" i="22"/>
  <c r="Q784" i="22"/>
  <c r="Q785" i="22"/>
  <c r="Q786" i="22"/>
  <c r="Q787" i="22"/>
  <c r="Q788" i="22"/>
  <c r="Q789" i="22"/>
  <c r="Q790" i="22"/>
  <c r="Q791" i="22"/>
  <c r="Q792" i="22"/>
  <c r="Q793" i="22"/>
  <c r="Q794" i="22"/>
  <c r="Q795" i="22"/>
  <c r="Q796" i="22"/>
  <c r="Q797" i="22"/>
  <c r="Q798" i="22"/>
  <c r="Q799" i="22"/>
  <c r="Q800" i="22"/>
  <c r="Q801" i="22"/>
  <c r="Q802" i="22"/>
  <c r="Q803" i="22"/>
  <c r="Q804" i="22"/>
  <c r="Q805" i="22"/>
  <c r="Q806" i="22"/>
  <c r="Q807" i="22"/>
  <c r="Q808" i="22"/>
  <c r="Q809" i="22"/>
  <c r="Q810" i="22"/>
  <c r="Q811" i="22"/>
  <c r="Q812" i="22"/>
  <c r="Q813" i="22"/>
  <c r="Q814" i="22"/>
  <c r="Q815" i="22"/>
  <c r="Q816" i="22"/>
  <c r="Q817" i="22"/>
  <c r="Q818" i="22"/>
  <c r="Q819" i="22"/>
  <c r="Q820" i="22"/>
  <c r="Q821" i="22"/>
  <c r="Q822" i="22"/>
  <c r="Q823" i="22"/>
  <c r="Q824" i="22"/>
  <c r="Q825" i="22"/>
  <c r="Q826" i="22"/>
  <c r="Q827" i="22"/>
  <c r="Q828" i="22"/>
  <c r="Q829" i="22"/>
  <c r="Q830" i="22"/>
  <c r="Q831" i="22"/>
  <c r="Q832" i="22"/>
  <c r="Q833" i="22"/>
  <c r="Q834" i="22"/>
  <c r="Q835" i="22"/>
  <c r="Q836" i="22"/>
  <c r="Q837" i="22"/>
  <c r="Q838" i="22"/>
  <c r="Q839" i="22"/>
  <c r="Q840" i="22"/>
  <c r="Q841" i="22"/>
  <c r="Q842" i="22"/>
  <c r="Q843" i="22"/>
  <c r="Q844" i="22"/>
  <c r="Q845" i="22"/>
  <c r="Q846" i="22"/>
  <c r="Q847" i="22"/>
  <c r="Q848" i="22"/>
  <c r="Q849" i="22"/>
  <c r="Q850" i="22"/>
  <c r="Q851" i="22"/>
  <c r="Q852" i="22"/>
  <c r="Q853" i="22"/>
  <c r="Q854" i="22"/>
  <c r="Q855" i="22"/>
  <c r="Q856" i="22"/>
  <c r="Q857" i="22"/>
  <c r="Q858" i="22"/>
  <c r="Q859" i="22"/>
  <c r="Q860" i="22"/>
  <c r="Q861" i="22"/>
  <c r="Q862" i="22"/>
  <c r="Q863" i="22"/>
  <c r="Q864" i="22"/>
  <c r="Q865" i="22"/>
  <c r="Q866" i="22"/>
  <c r="Q867" i="22"/>
  <c r="Q868" i="22"/>
  <c r="Q869" i="22"/>
  <c r="Q870" i="22"/>
  <c r="Q871" i="22"/>
  <c r="Q872" i="22"/>
  <c r="Q873" i="22"/>
  <c r="Q874" i="22"/>
  <c r="Q875" i="22"/>
  <c r="Q876" i="22"/>
  <c r="Q877" i="22"/>
  <c r="Q878" i="22"/>
  <c r="Q879" i="22"/>
  <c r="Q880" i="22"/>
  <c r="Q881" i="22"/>
  <c r="Q882" i="22"/>
  <c r="Q883" i="22"/>
  <c r="Q884" i="22"/>
  <c r="Q885" i="22"/>
  <c r="Q886" i="22"/>
  <c r="Q887" i="22"/>
  <c r="Q888" i="22"/>
  <c r="Q889" i="22"/>
  <c r="Q890" i="22"/>
  <c r="Q891" i="22"/>
  <c r="Q892" i="22"/>
  <c r="Q893" i="22"/>
  <c r="Q894" i="22"/>
  <c r="Q895" i="22"/>
  <c r="Q896" i="22"/>
  <c r="Q897" i="22"/>
  <c r="Q898" i="22"/>
  <c r="Q899" i="22"/>
  <c r="Q900" i="22"/>
  <c r="Q901" i="22"/>
  <c r="Q902" i="22"/>
  <c r="Q903" i="22"/>
  <c r="Q904" i="22"/>
  <c r="Q905" i="22"/>
  <c r="Q906" i="22"/>
  <c r="Q907" i="22"/>
  <c r="Q908" i="22"/>
  <c r="Q909" i="22"/>
  <c r="Q910" i="22"/>
  <c r="Q911" i="22"/>
  <c r="Q912" i="22"/>
  <c r="Q913" i="22"/>
  <c r="Q914" i="22"/>
  <c r="Q915" i="22"/>
  <c r="Q916" i="22"/>
  <c r="Q917" i="22"/>
  <c r="Q918" i="22"/>
  <c r="Q919" i="22"/>
  <c r="Q920" i="22"/>
  <c r="Q921" i="22"/>
  <c r="Q922" i="22"/>
  <c r="Q923" i="22"/>
  <c r="Q924" i="22"/>
  <c r="Q925" i="22"/>
  <c r="Q926" i="22"/>
  <c r="Q927" i="22"/>
  <c r="Q928" i="22"/>
  <c r="Q929" i="22"/>
  <c r="Q930" i="22"/>
  <c r="Q931" i="22"/>
  <c r="Q932" i="22"/>
  <c r="Q933" i="22"/>
  <c r="Q934" i="22"/>
  <c r="Q935" i="22"/>
  <c r="Q936" i="22"/>
  <c r="Q937" i="22"/>
  <c r="Q938" i="22"/>
  <c r="Q939" i="22"/>
  <c r="Q940" i="22"/>
  <c r="Q941" i="22"/>
  <c r="Q942" i="22"/>
  <c r="Q943" i="22"/>
  <c r="Q944" i="22"/>
  <c r="Q945" i="22"/>
  <c r="Q946" i="22"/>
  <c r="Q947" i="22"/>
  <c r="Q948" i="22"/>
  <c r="Q949" i="22"/>
  <c r="Q950" i="22"/>
  <c r="Q951" i="22"/>
  <c r="Q952" i="22"/>
  <c r="Q953" i="22"/>
  <c r="Q954" i="22"/>
  <c r="Q955" i="22"/>
  <c r="Q956" i="22"/>
  <c r="Q957" i="22"/>
  <c r="Q958" i="22"/>
  <c r="Q959" i="22"/>
  <c r="Q960" i="22"/>
  <c r="Q961" i="22"/>
  <c r="Q962" i="22"/>
  <c r="Q963" i="22"/>
  <c r="Q964" i="22"/>
  <c r="Q965" i="22"/>
  <c r="Q966" i="22"/>
  <c r="Q967" i="22"/>
  <c r="Q968" i="22"/>
  <c r="Q969" i="22"/>
  <c r="Q970" i="22"/>
  <c r="Q971" i="22"/>
  <c r="Q972" i="22"/>
  <c r="Q973" i="22"/>
  <c r="Q974" i="22"/>
  <c r="Q975" i="22"/>
  <c r="Q976" i="22"/>
  <c r="Q977" i="22"/>
  <c r="Q978" i="22"/>
  <c r="Q979" i="22"/>
  <c r="Q980" i="22"/>
  <c r="Q981" i="22"/>
  <c r="Q982" i="22"/>
  <c r="Q983" i="22"/>
  <c r="Q984" i="22"/>
  <c r="Q985" i="22"/>
  <c r="Q986" i="22"/>
  <c r="Q987" i="22"/>
  <c r="Q988" i="22"/>
  <c r="Q989" i="22"/>
  <c r="Q990" i="22"/>
  <c r="Q991" i="22"/>
  <c r="Q992" i="22"/>
  <c r="Q993" i="22"/>
  <c r="Q994" i="22"/>
  <c r="Q995" i="22"/>
  <c r="Q996" i="22"/>
  <c r="Q997" i="22"/>
  <c r="Q998" i="22"/>
  <c r="Q999" i="22"/>
  <c r="Q1000" i="22"/>
  <c r="Q1001" i="22"/>
  <c r="Q1002" i="22"/>
  <c r="Q1003" i="22"/>
  <c r="Q1004" i="22"/>
  <c r="Q1005" i="22"/>
  <c r="Q1006" i="22"/>
  <c r="Q1007" i="22"/>
  <c r="Q1008" i="22"/>
  <c r="Q1009" i="22"/>
  <c r="Q1010" i="22"/>
  <c r="Q1011" i="22"/>
  <c r="Q1012" i="22"/>
  <c r="Q1013" i="22"/>
  <c r="Q1014" i="22"/>
  <c r="Q1015" i="22"/>
  <c r="Q1016" i="22"/>
  <c r="Q1017" i="22"/>
  <c r="Q1018" i="22"/>
  <c r="Q1019" i="22"/>
  <c r="Q1020" i="22"/>
  <c r="Q1021" i="22"/>
  <c r="Q1022" i="22"/>
  <c r="Q1023" i="22"/>
  <c r="Q1024" i="22"/>
  <c r="Q1025" i="22"/>
  <c r="Q1026" i="22"/>
  <c r="Q1027" i="22"/>
  <c r="Q1028" i="22"/>
  <c r="Q1029" i="22"/>
  <c r="Q1030" i="22"/>
  <c r="Q1031" i="22"/>
  <c r="Q1032" i="22"/>
  <c r="Q1033" i="22"/>
  <c r="Q1034" i="22"/>
  <c r="Q1035" i="22"/>
  <c r="Q1036" i="22"/>
  <c r="Q1037" i="22"/>
  <c r="Q1038" i="22"/>
  <c r="Q1039" i="22"/>
  <c r="Q1040" i="22"/>
  <c r="Q1041" i="22"/>
  <c r="Q1042" i="22"/>
  <c r="Q1043" i="22"/>
  <c r="Q1044" i="22"/>
  <c r="Q1045" i="22"/>
  <c r="Q1046" i="22"/>
  <c r="Q1047" i="22"/>
  <c r="Q1048" i="22"/>
  <c r="Q1049" i="22"/>
  <c r="Q1050" i="22"/>
  <c r="Q1051" i="22"/>
  <c r="Q1052" i="22"/>
  <c r="Q1053" i="22"/>
  <c r="Q1054" i="22"/>
  <c r="Q1055" i="22"/>
  <c r="Q1056" i="22"/>
  <c r="Q1057" i="22"/>
  <c r="Q1058" i="22"/>
  <c r="Q1059" i="22"/>
  <c r="Q1060" i="22"/>
  <c r="Q1061" i="22"/>
  <c r="Q1062" i="22"/>
  <c r="Q1063" i="22"/>
  <c r="Q1064" i="22"/>
  <c r="Q1065" i="22"/>
  <c r="Q1066" i="22"/>
  <c r="Q1067" i="22"/>
  <c r="Q1068" i="22"/>
  <c r="Q1069" i="22"/>
  <c r="Q1070" i="22"/>
  <c r="Q1071" i="22"/>
  <c r="Q1072" i="22"/>
  <c r="Q1073" i="22"/>
  <c r="Q1074" i="22"/>
  <c r="Q1075" i="22"/>
  <c r="Q1076" i="22"/>
  <c r="Q1077" i="22"/>
  <c r="Q1078" i="22"/>
  <c r="Q1079" i="22"/>
  <c r="Q1080" i="22"/>
  <c r="Q1081" i="22"/>
  <c r="Q1082" i="22"/>
  <c r="Q1083" i="22"/>
  <c r="Q1084" i="22"/>
  <c r="Q1085" i="22"/>
  <c r="Q1086" i="22"/>
  <c r="Q1087" i="22"/>
  <c r="Q1088" i="22"/>
  <c r="Q1089" i="22"/>
  <c r="Q1090" i="22"/>
  <c r="Q1091" i="22"/>
  <c r="Q1092" i="22"/>
  <c r="Q1093" i="22"/>
  <c r="Q1094" i="22"/>
  <c r="Q1095" i="22"/>
  <c r="Q1096" i="22"/>
  <c r="Q1097" i="22"/>
  <c r="Q1098" i="22"/>
  <c r="Q1099" i="22"/>
  <c r="Q1100" i="22"/>
  <c r="Q1101" i="22"/>
  <c r="Q1102" i="22"/>
  <c r="Q1103" i="22"/>
  <c r="Q1104" i="22"/>
  <c r="Q1105" i="22"/>
  <c r="Q1106" i="22"/>
  <c r="Q1107" i="22"/>
  <c r="Q1108" i="22"/>
  <c r="Q1109" i="22"/>
  <c r="Q1110" i="22"/>
  <c r="Q1111" i="22"/>
  <c r="Q1112" i="22"/>
  <c r="Q1113" i="22"/>
  <c r="Q1114" i="22"/>
  <c r="Q1115" i="22"/>
  <c r="Q1116" i="22"/>
  <c r="Q1117" i="22"/>
  <c r="Q1118" i="22"/>
  <c r="Q1119" i="22"/>
  <c r="Q1120" i="22"/>
  <c r="Q1121" i="22"/>
  <c r="Q1122" i="22"/>
  <c r="Q1123" i="22"/>
  <c r="Q1124" i="22"/>
  <c r="Q1125" i="22"/>
  <c r="Q1126" i="22"/>
  <c r="Q1127" i="22"/>
  <c r="Q1128" i="22"/>
  <c r="Q1129" i="22"/>
  <c r="Q1130" i="22"/>
  <c r="Q1131" i="22"/>
  <c r="Q1132" i="22"/>
  <c r="Q1133" i="22"/>
  <c r="Q1134" i="22"/>
  <c r="Q1135" i="22"/>
  <c r="Q1136" i="22"/>
  <c r="Q1137" i="22"/>
  <c r="Q1138" i="22"/>
  <c r="Q1139" i="22"/>
  <c r="Q1140" i="22"/>
  <c r="Q1141" i="22"/>
  <c r="Q1142" i="22"/>
  <c r="Q1143" i="22"/>
  <c r="Q1144" i="22"/>
  <c r="Q1145" i="22"/>
  <c r="Q1146" i="22"/>
  <c r="Q1147" i="22"/>
  <c r="Q1148" i="22"/>
  <c r="Q1149" i="22"/>
  <c r="Q1150" i="22"/>
  <c r="Q1151" i="22"/>
  <c r="Q1152" i="22"/>
  <c r="Q1153" i="22"/>
  <c r="Q1154" i="22"/>
  <c r="Q1155" i="22"/>
  <c r="Q1156" i="22"/>
  <c r="Q1157" i="22"/>
  <c r="Q1158" i="22"/>
  <c r="Q1159" i="22"/>
  <c r="Q1160" i="22"/>
  <c r="Q1161" i="22"/>
  <c r="Q1162" i="22"/>
  <c r="Q1163" i="22"/>
  <c r="Q1164" i="22"/>
  <c r="Q1165" i="22"/>
  <c r="Q1166" i="22"/>
  <c r="Q1167" i="22"/>
  <c r="Q1168" i="22"/>
  <c r="Q1169" i="22"/>
  <c r="Q1170" i="22"/>
  <c r="Q1171" i="22"/>
  <c r="Q1172" i="22"/>
  <c r="Q1173" i="22"/>
  <c r="Q1174" i="22"/>
  <c r="Q1175" i="22"/>
  <c r="Q1176" i="22"/>
  <c r="Q1177" i="22"/>
  <c r="Q1178" i="22"/>
  <c r="Q1179" i="22"/>
  <c r="Q1180" i="22"/>
  <c r="Q1181" i="22"/>
  <c r="Q1182" i="22"/>
  <c r="Q1183" i="22"/>
  <c r="Q1184" i="22"/>
  <c r="Q1185" i="22"/>
  <c r="Q1186" i="22"/>
  <c r="Q1187" i="22"/>
  <c r="Q1188" i="22"/>
  <c r="Q1189" i="22"/>
  <c r="Q1190" i="22"/>
  <c r="Q1191" i="22"/>
  <c r="Q1192" i="22"/>
  <c r="Q1193" i="22"/>
  <c r="Q1194" i="22"/>
  <c r="Q1195" i="22"/>
  <c r="Q1196" i="22"/>
  <c r="Q1197" i="22"/>
  <c r="Q1198" i="22"/>
  <c r="Q1199" i="22"/>
  <c r="Q1200" i="22"/>
  <c r="Q1201" i="22"/>
  <c r="Q1202" i="22"/>
  <c r="Q1203" i="22"/>
  <c r="Q1204" i="22"/>
  <c r="Q1205" i="22"/>
  <c r="Q1206" i="22"/>
  <c r="Q1207" i="22"/>
  <c r="Q1208" i="22"/>
  <c r="Q1209" i="22"/>
  <c r="Q1210" i="22"/>
  <c r="Q1211" i="22"/>
  <c r="Q1212" i="22"/>
  <c r="Q1213" i="22"/>
  <c r="Q1214" i="22"/>
  <c r="Q1215" i="22"/>
  <c r="Q1216" i="22"/>
  <c r="Q1217" i="22"/>
  <c r="Q1218" i="22"/>
  <c r="Q1219" i="22"/>
  <c r="Q1220" i="22"/>
  <c r="Q1221" i="22"/>
  <c r="Q1222" i="22"/>
  <c r="Q1223" i="22"/>
  <c r="Q1224" i="22"/>
  <c r="Q1225" i="22"/>
  <c r="Q1226" i="22"/>
  <c r="Q1227" i="22"/>
  <c r="Q1228" i="22"/>
  <c r="Q1229" i="22"/>
  <c r="Q1230" i="22"/>
  <c r="Q1231" i="22"/>
  <c r="Q1232" i="22"/>
  <c r="Q1233" i="22"/>
  <c r="Q1234" i="22"/>
  <c r="Q1235" i="22"/>
  <c r="Q1236" i="22"/>
  <c r="Q1237" i="22"/>
  <c r="Q1238" i="22"/>
  <c r="Q1239" i="22"/>
  <c r="Q1240" i="22"/>
  <c r="Q1241" i="22"/>
  <c r="Q1242" i="22"/>
  <c r="Q1243" i="22"/>
  <c r="Q1244" i="22"/>
  <c r="Q1245" i="22"/>
  <c r="Q1246" i="22"/>
  <c r="Q1247" i="22"/>
  <c r="Q1248" i="22"/>
  <c r="Q1249" i="22"/>
  <c r="Q1250" i="22"/>
  <c r="Q1251" i="22"/>
  <c r="Q1252" i="22"/>
  <c r="Q1253" i="22"/>
  <c r="Q1254" i="22"/>
  <c r="Q1255" i="22"/>
  <c r="Q1256" i="22"/>
  <c r="Q1257" i="22"/>
  <c r="Q1258" i="22"/>
  <c r="Q1259" i="22"/>
  <c r="Q1260" i="22"/>
  <c r="Q1261" i="22"/>
  <c r="Q1263" i="22"/>
  <c r="Q1264" i="22"/>
  <c r="Q1265" i="22"/>
  <c r="Q1266" i="22"/>
  <c r="Q1267" i="22"/>
  <c r="Q1268" i="22"/>
  <c r="Q1269" i="22"/>
  <c r="Q1270" i="22"/>
  <c r="Q1271" i="22"/>
  <c r="Q1272" i="22"/>
  <c r="Q1273" i="22"/>
  <c r="Q1274" i="22"/>
  <c r="Q1275" i="22"/>
  <c r="Q1276" i="22"/>
  <c r="Q1277" i="22"/>
  <c r="Q1278" i="22"/>
  <c r="Q1279" i="22"/>
  <c r="Q1280" i="22"/>
  <c r="Q1281" i="22"/>
  <c r="Q1282" i="22"/>
  <c r="Q1283" i="22"/>
  <c r="Q1284" i="22"/>
  <c r="Q1285" i="22"/>
  <c r="Q1286" i="22"/>
  <c r="Q1287" i="22"/>
  <c r="Q1288" i="22"/>
  <c r="Q1289" i="22"/>
  <c r="Q1290" i="22"/>
  <c r="Q1291" i="22"/>
  <c r="Q1292" i="22"/>
  <c r="Q1293" i="22"/>
  <c r="Q1294" i="22"/>
  <c r="Q1295" i="22"/>
  <c r="Q1296" i="22"/>
  <c r="Q1297" i="22"/>
  <c r="Q1298" i="22"/>
  <c r="Q1299" i="22"/>
  <c r="Q1300" i="22"/>
  <c r="Q1301" i="22"/>
  <c r="Q1302" i="22"/>
  <c r="Q1303" i="22"/>
  <c r="Q1304" i="22"/>
  <c r="Q1305" i="22"/>
  <c r="Q1306" i="22"/>
  <c r="Q1307" i="22"/>
  <c r="Q1308" i="22"/>
  <c r="Q1309" i="22"/>
  <c r="Q1310" i="22"/>
  <c r="Q1311" i="22"/>
  <c r="Q1312" i="22"/>
  <c r="Q1313" i="22"/>
  <c r="Q1314" i="22"/>
  <c r="Q1315" i="22"/>
  <c r="Q1316" i="22"/>
  <c r="Q1317" i="22"/>
  <c r="Q1318" i="22"/>
  <c r="Q1319" i="22"/>
  <c r="Q1320" i="22"/>
  <c r="Q1321" i="22"/>
  <c r="Q1322" i="22"/>
  <c r="Q1323" i="22"/>
  <c r="Q1324" i="22"/>
  <c r="Q1325" i="22"/>
  <c r="Q1326" i="22"/>
  <c r="Q1327" i="22"/>
  <c r="Q1328" i="22"/>
  <c r="Q1329" i="22"/>
  <c r="Q1330" i="22"/>
  <c r="Q1331" i="22"/>
  <c r="Q1332" i="22"/>
  <c r="Q1333" i="22"/>
  <c r="Q1334" i="22"/>
  <c r="Q1335" i="22"/>
  <c r="Q1336" i="22"/>
  <c r="Q1337" i="22"/>
  <c r="Q1338" i="22"/>
  <c r="Q1339" i="22"/>
  <c r="Q1340" i="22"/>
  <c r="Q1341" i="22"/>
  <c r="Q1342" i="22"/>
  <c r="Q1343" i="22"/>
  <c r="Q1344" i="22"/>
  <c r="Q1345" i="22"/>
  <c r="Q1346" i="22"/>
  <c r="Q1347" i="22"/>
  <c r="Q1348" i="22"/>
  <c r="Q1349" i="22"/>
  <c r="Q1350" i="22"/>
  <c r="Q1351" i="22"/>
  <c r="Q1352" i="22"/>
  <c r="Q1353" i="22"/>
  <c r="Q1354" i="22"/>
  <c r="Q1355" i="22"/>
  <c r="Q1356" i="22"/>
  <c r="Q1357" i="22"/>
  <c r="Q1358" i="22"/>
  <c r="Q1359" i="22"/>
  <c r="Q1360" i="22"/>
  <c r="Q1361" i="22"/>
  <c r="Q1362" i="22"/>
  <c r="Q1363" i="22"/>
  <c r="Q1364" i="22"/>
  <c r="Q1365" i="22"/>
  <c r="Q1366" i="22"/>
  <c r="Q1367" i="22"/>
  <c r="Q1368" i="22"/>
  <c r="Q1369" i="22"/>
  <c r="Q1370" i="22"/>
  <c r="Q1371" i="22"/>
  <c r="Q1372" i="22"/>
  <c r="Q1373" i="22"/>
  <c r="Q1374" i="22"/>
  <c r="Q1375" i="22"/>
  <c r="Q1376" i="22"/>
  <c r="Q1377" i="22"/>
  <c r="Q1378" i="22"/>
  <c r="Q1379" i="22"/>
  <c r="Q1380" i="22"/>
  <c r="Q1381" i="22"/>
  <c r="Q1382" i="22"/>
  <c r="Q1383" i="22"/>
  <c r="Q1384" i="22"/>
  <c r="Q1385" i="22"/>
  <c r="Q1386" i="22"/>
  <c r="Q1387" i="22"/>
  <c r="Q1388" i="22"/>
  <c r="Q1389" i="22"/>
  <c r="Q1390" i="22"/>
  <c r="Q1391" i="22"/>
  <c r="Q1392" i="22"/>
  <c r="Q1393" i="22"/>
  <c r="Q1394" i="22"/>
  <c r="Q1395" i="22"/>
  <c r="Q1396" i="22"/>
  <c r="Q1397" i="22"/>
  <c r="Q1398" i="22"/>
  <c r="Q1399" i="22"/>
  <c r="Q1400" i="22"/>
  <c r="Q1401" i="22"/>
  <c r="Q1402" i="22"/>
  <c r="Q1403" i="22"/>
  <c r="Q1404" i="22"/>
  <c r="Q1405" i="22"/>
  <c r="Q1406" i="22"/>
  <c r="Q1407" i="22"/>
  <c r="Q1408" i="22"/>
  <c r="Q1409" i="22"/>
  <c r="Q1410" i="22"/>
  <c r="Q1411" i="22"/>
  <c r="Q1412" i="22"/>
  <c r="Q1413" i="22"/>
  <c r="Q1414" i="22"/>
  <c r="Q1415" i="22"/>
  <c r="Q1416" i="22"/>
  <c r="Q1417" i="22"/>
  <c r="Q1418" i="22"/>
  <c r="Q1419" i="22"/>
  <c r="Q1420" i="22"/>
  <c r="Q1421" i="22"/>
  <c r="Q1422" i="22"/>
  <c r="Q1423" i="22"/>
  <c r="Q1424" i="22"/>
  <c r="Q1425" i="22"/>
  <c r="Q1426" i="22"/>
  <c r="Q1427" i="22"/>
  <c r="Q1428" i="22"/>
  <c r="Q1429" i="22"/>
  <c r="Q1430" i="22"/>
  <c r="Q1432" i="22"/>
  <c r="Q1433" i="22"/>
  <c r="Q1434" i="22"/>
  <c r="Q1435" i="22"/>
  <c r="Q1436" i="22"/>
  <c r="Q1437" i="22"/>
  <c r="Q1438" i="22"/>
  <c r="Q1439" i="22"/>
  <c r="Q1440" i="22"/>
  <c r="Q1441" i="22"/>
  <c r="Q1442" i="22"/>
  <c r="Q1443" i="22"/>
  <c r="Q1444" i="22"/>
  <c r="Q1445" i="22"/>
  <c r="Q1446" i="22"/>
  <c r="Q1447" i="22"/>
  <c r="Q1448" i="22"/>
  <c r="Q1449" i="22"/>
  <c r="Q1450" i="22"/>
  <c r="Q1451" i="22"/>
  <c r="Q1452" i="22"/>
  <c r="Q1453" i="22"/>
  <c r="Q1454" i="22"/>
  <c r="Q1455" i="22"/>
  <c r="Q1456" i="22"/>
  <c r="Q1457" i="22"/>
  <c r="Q1458" i="22"/>
  <c r="Q1459" i="22"/>
  <c r="Q1460" i="22"/>
  <c r="Q1461" i="22"/>
  <c r="Q1462" i="22"/>
  <c r="Q1463" i="22"/>
  <c r="Q1464" i="22"/>
  <c r="Q1465" i="22"/>
  <c r="Q1466" i="22"/>
  <c r="Q1467" i="22"/>
  <c r="Q1468" i="22"/>
  <c r="Q1469" i="22"/>
  <c r="Q1470" i="22"/>
  <c r="Q1471" i="22"/>
  <c r="Q1472" i="22"/>
  <c r="Q1473" i="22"/>
  <c r="Q1474" i="22"/>
  <c r="Q1475" i="22"/>
  <c r="Q1476" i="22"/>
  <c r="Q1477" i="22"/>
  <c r="Q1478" i="22"/>
  <c r="Q1479" i="22"/>
  <c r="Q1480" i="22"/>
  <c r="Q1481" i="22"/>
  <c r="Q1482" i="22"/>
  <c r="Q1483" i="22"/>
  <c r="Q1484" i="22"/>
  <c r="Q1485" i="22"/>
  <c r="Q1486" i="22"/>
  <c r="Q1487" i="22"/>
  <c r="Q1488" i="22"/>
  <c r="Q1489" i="22"/>
  <c r="Q1490" i="22"/>
  <c r="Q1491" i="22"/>
  <c r="Q1492" i="22"/>
  <c r="Q1493" i="22"/>
  <c r="Q1494" i="22"/>
  <c r="Q1495" i="22"/>
  <c r="Q1496" i="22"/>
  <c r="Q1498" i="22"/>
  <c r="Q1499" i="22"/>
  <c r="Q1500" i="22"/>
  <c r="Q1501" i="22"/>
  <c r="Q1502" i="22"/>
  <c r="Q1503" i="22"/>
  <c r="Q1504" i="22"/>
  <c r="Q1505" i="22"/>
  <c r="Q1506" i="22"/>
  <c r="Q1507" i="22"/>
  <c r="Q1508" i="22"/>
  <c r="Q1509" i="22"/>
  <c r="Q1510" i="22"/>
  <c r="Q1511" i="22"/>
  <c r="Q1512" i="22"/>
  <c r="Q1513" i="22"/>
  <c r="Q1514" i="22"/>
  <c r="Q1515" i="22"/>
  <c r="Q1516" i="22"/>
  <c r="Q1517" i="22"/>
  <c r="Q1518" i="22"/>
  <c r="Q1519" i="22"/>
  <c r="Q1520" i="22"/>
  <c r="Q1521" i="22"/>
  <c r="Q1522" i="22"/>
  <c r="Q1523" i="22"/>
  <c r="Q1524" i="22"/>
  <c r="Q1525" i="22"/>
  <c r="Q1526" i="22"/>
  <c r="Q1527" i="22"/>
  <c r="Q1528" i="22"/>
  <c r="Q1529" i="22"/>
  <c r="Q1530" i="22"/>
  <c r="Q1531" i="22"/>
  <c r="Q1532" i="22"/>
  <c r="Q1533" i="22"/>
  <c r="Q1534" i="22"/>
  <c r="Q1535" i="22"/>
  <c r="Q1536" i="22"/>
  <c r="Q1537" i="22"/>
  <c r="Q1538" i="22"/>
  <c r="Q1539" i="22"/>
  <c r="Q1540" i="22"/>
  <c r="Q1541" i="22"/>
  <c r="Q1542" i="22"/>
  <c r="Q1543" i="22"/>
  <c r="Q1544" i="22"/>
  <c r="Q1545" i="22"/>
  <c r="Q1546" i="22"/>
  <c r="Q1547" i="22"/>
  <c r="Q1548" i="22"/>
  <c r="Q1549" i="22"/>
  <c r="Q1550" i="22"/>
  <c r="Q1551" i="22"/>
  <c r="Q1552" i="22"/>
  <c r="Q1553" i="22"/>
  <c r="Q1554" i="22"/>
  <c r="Q1555" i="22"/>
  <c r="Q1556" i="22"/>
  <c r="Q1557" i="22"/>
  <c r="Q1558" i="22"/>
  <c r="Q1559" i="22"/>
  <c r="Q1560" i="22"/>
  <c r="Q1561" i="22"/>
  <c r="Q1562" i="22"/>
  <c r="Q1563" i="22"/>
  <c r="Q1564" i="22"/>
  <c r="Q1565" i="22"/>
  <c r="Q1566" i="22"/>
  <c r="Q1567" i="22"/>
  <c r="Q1568" i="22"/>
  <c r="Q1569" i="22"/>
  <c r="Q1570" i="22"/>
  <c r="Q1571" i="22"/>
  <c r="Q1572" i="22"/>
  <c r="Q1573" i="22"/>
  <c r="Q1574" i="22"/>
  <c r="Q1575" i="22"/>
  <c r="Q1576" i="22"/>
  <c r="Q1577" i="22"/>
  <c r="Q1578" i="22"/>
  <c r="Q1579" i="22"/>
  <c r="Q1580" i="22"/>
  <c r="Q1581" i="22"/>
  <c r="Q1582" i="22"/>
  <c r="Q1583" i="22"/>
  <c r="Q1584" i="22"/>
  <c r="Q1585" i="22"/>
  <c r="Q1586" i="22"/>
  <c r="Q1587" i="22"/>
  <c r="Q1588" i="22"/>
  <c r="Q1589" i="22"/>
  <c r="Q1590" i="22"/>
  <c r="Q1591" i="22"/>
  <c r="Q1592" i="22"/>
  <c r="Q1593" i="22"/>
  <c r="Q1594" i="22"/>
  <c r="Q1595" i="22"/>
  <c r="Q1596" i="22"/>
  <c r="Q1597" i="22"/>
  <c r="Q1598" i="22"/>
  <c r="Q1599" i="22"/>
  <c r="Q1600" i="22"/>
  <c r="Q1601" i="22"/>
  <c r="Q1602" i="22"/>
  <c r="Q1603" i="22"/>
  <c r="Q1604" i="22"/>
  <c r="Q1605" i="22"/>
  <c r="Q1606" i="22"/>
  <c r="Q1607" i="22"/>
  <c r="Q1608" i="22"/>
  <c r="Q1609" i="22"/>
  <c r="Q1610" i="22"/>
  <c r="Q1611" i="22"/>
  <c r="Q1612" i="22"/>
  <c r="Q1613" i="22"/>
  <c r="Q1614" i="22"/>
  <c r="Q1615" i="22"/>
  <c r="Q1616" i="22"/>
  <c r="Q1617" i="22"/>
  <c r="Q1618" i="22"/>
  <c r="Q1619" i="22"/>
  <c r="Q1620" i="22"/>
  <c r="Q1621" i="22"/>
  <c r="Q1622" i="22"/>
  <c r="Q1623" i="22"/>
  <c r="Q1624" i="22"/>
  <c r="Q1625" i="22"/>
  <c r="Q1626" i="22"/>
  <c r="Q1627" i="22"/>
  <c r="Q1628" i="22"/>
  <c r="Q1629" i="22"/>
  <c r="Q1630" i="22"/>
  <c r="Q1631" i="22"/>
  <c r="Q1632" i="22"/>
  <c r="Q1633" i="22"/>
  <c r="Q1634" i="22"/>
  <c r="Q1635" i="22"/>
  <c r="Q1636" i="22"/>
  <c r="Q1637" i="22"/>
  <c r="Q1638" i="22"/>
  <c r="Q1639" i="22"/>
  <c r="Q1640" i="22"/>
  <c r="Q1641" i="22"/>
  <c r="Q1642" i="22"/>
  <c r="Q1643" i="22"/>
  <c r="Q1644" i="22"/>
  <c r="Q1645" i="22"/>
  <c r="Q1646" i="22"/>
  <c r="Q1647" i="22"/>
  <c r="Q1648" i="22"/>
  <c r="Q1649" i="22"/>
  <c r="Q1650" i="22"/>
  <c r="Q1651" i="22"/>
  <c r="Q1652" i="22"/>
  <c r="Q1653" i="22"/>
  <c r="Q1654" i="22"/>
  <c r="Q1655" i="22"/>
  <c r="Q1656" i="22"/>
  <c r="Q1657" i="22"/>
  <c r="Q1658" i="22"/>
  <c r="Q1659" i="22"/>
  <c r="Q1660" i="22"/>
  <c r="Q1661" i="22"/>
  <c r="Q1662" i="22"/>
  <c r="Q1663" i="22"/>
  <c r="Q1664" i="22"/>
  <c r="Q1665" i="22"/>
  <c r="Q1666" i="22"/>
  <c r="Q1667" i="22"/>
  <c r="Q1668" i="22"/>
  <c r="Q1669" i="22"/>
  <c r="Q1670" i="22"/>
  <c r="Q1671" i="22"/>
  <c r="Q1672" i="22"/>
  <c r="Q1673" i="22"/>
  <c r="Q1674" i="22"/>
  <c r="Q1675" i="22"/>
  <c r="Q1676" i="22"/>
  <c r="Q1677" i="22"/>
  <c r="Q1678" i="22"/>
  <c r="Q1679" i="22"/>
  <c r="Q1680" i="22"/>
  <c r="Q1681" i="22"/>
  <c r="Q1682" i="22"/>
  <c r="Q1683" i="22"/>
  <c r="Q1684" i="22"/>
  <c r="Q1685" i="22"/>
  <c r="Q1686" i="22"/>
  <c r="Q1687" i="22"/>
  <c r="Q1688" i="22"/>
  <c r="Q1689" i="22"/>
  <c r="Q1690" i="22"/>
  <c r="Q1691" i="22"/>
  <c r="Q1692" i="22"/>
  <c r="Q1693" i="22"/>
  <c r="Q1694" i="22"/>
  <c r="Q1695" i="22"/>
  <c r="Q1696" i="22"/>
  <c r="Q1697" i="22"/>
  <c r="Q1698" i="22"/>
  <c r="Q1699" i="22"/>
  <c r="Q1700" i="22"/>
  <c r="Q1701" i="22"/>
  <c r="Q1702" i="22"/>
  <c r="Q1703" i="22"/>
  <c r="Q1704" i="22"/>
  <c r="Q1705" i="22"/>
  <c r="Q1706" i="22"/>
  <c r="Q1707" i="22"/>
  <c r="Q1708" i="22"/>
  <c r="Q1709" i="22"/>
  <c r="Q1710" i="22"/>
  <c r="Q1711" i="22"/>
  <c r="Q1712" i="22"/>
  <c r="Q1713" i="22"/>
  <c r="Q1714" i="22"/>
  <c r="Q1715" i="22"/>
  <c r="Q1716" i="22"/>
  <c r="Q1717" i="22"/>
  <c r="Q1718" i="22"/>
  <c r="Q1719" i="22"/>
  <c r="Q1720" i="22"/>
  <c r="Q1721" i="22"/>
  <c r="Q1722" i="22"/>
  <c r="Q1723" i="22"/>
  <c r="Q1724" i="22"/>
  <c r="Q1725" i="22"/>
  <c r="Q1726" i="22"/>
  <c r="Q1727" i="22"/>
  <c r="Q1728" i="22"/>
  <c r="Q1729" i="22"/>
  <c r="Q1730" i="22"/>
  <c r="Q1731" i="22"/>
  <c r="Q1732" i="22"/>
  <c r="Q1733" i="22"/>
  <c r="Q1734" i="22"/>
  <c r="Q1735" i="22"/>
  <c r="Q1736" i="22"/>
  <c r="Q1737" i="22"/>
  <c r="Q1738" i="22"/>
  <c r="Q1739" i="22"/>
  <c r="Q1740" i="22"/>
  <c r="Q1741" i="22"/>
  <c r="Q1742" i="22"/>
  <c r="Q1743" i="22"/>
  <c r="Q1744" i="22"/>
  <c r="Q1745" i="22"/>
  <c r="Q1746" i="22"/>
  <c r="Q1747" i="22"/>
  <c r="Q1748" i="22"/>
  <c r="Q1749" i="22"/>
  <c r="Q1750" i="22"/>
  <c r="Q1751" i="22"/>
  <c r="Q1752" i="22"/>
  <c r="Q1753" i="22"/>
  <c r="Q1754" i="22"/>
  <c r="Q1755" i="22"/>
  <c r="Q1756" i="22"/>
  <c r="Q1757" i="22"/>
  <c r="Q1758" i="22"/>
  <c r="Q1759" i="22"/>
  <c r="Q1760" i="22"/>
  <c r="Q1761" i="22"/>
  <c r="Q1762" i="22"/>
  <c r="Q1763" i="22"/>
  <c r="Q1764" i="22"/>
  <c r="Q1765" i="22"/>
  <c r="Q1766" i="22"/>
  <c r="Q1767" i="22"/>
  <c r="Q1768" i="22"/>
  <c r="Q1769" i="22"/>
  <c r="Q1770" i="22"/>
  <c r="Q1771" i="22"/>
  <c r="Q1772" i="22"/>
  <c r="Q1773" i="22"/>
  <c r="Q1774" i="22"/>
  <c r="Q1775" i="22"/>
  <c r="Q1776" i="22"/>
  <c r="Q1777" i="22"/>
  <c r="Q1778" i="22"/>
  <c r="Q1779" i="22"/>
  <c r="Q1780" i="22"/>
  <c r="Q1781" i="22"/>
  <c r="Q1782" i="22"/>
  <c r="Q1783" i="22"/>
  <c r="Q1784" i="22"/>
  <c r="Q1785" i="22"/>
  <c r="Q1786" i="22"/>
  <c r="Q1787" i="22"/>
  <c r="Q1788" i="22"/>
  <c r="Q1789" i="22"/>
  <c r="Q1790" i="22"/>
  <c r="Q1791" i="22"/>
  <c r="Q1792" i="22"/>
  <c r="Q1793" i="22"/>
  <c r="Q1794" i="22"/>
  <c r="Q1795" i="22"/>
  <c r="Q1796" i="22"/>
  <c r="Q1797" i="22"/>
  <c r="Q1798" i="22"/>
  <c r="Q1799" i="22"/>
  <c r="Q1800" i="22"/>
  <c r="Q1801" i="22"/>
  <c r="Q1802" i="22"/>
  <c r="Q1803" i="22"/>
  <c r="Q1804" i="22"/>
  <c r="Q1805" i="22"/>
  <c r="Q1806" i="22"/>
  <c r="Q1807" i="22"/>
  <c r="Q1808" i="22"/>
  <c r="Q1809" i="22"/>
  <c r="Q1810" i="22"/>
  <c r="Q1811" i="22"/>
  <c r="Q1812" i="22"/>
  <c r="Q1813" i="22"/>
  <c r="Q1814" i="22"/>
  <c r="Q1815" i="22"/>
  <c r="Q1816" i="22"/>
  <c r="Q1817" i="22"/>
  <c r="Q1818" i="22"/>
  <c r="Q1819" i="22"/>
  <c r="Q1820" i="22"/>
  <c r="Q1821" i="22"/>
  <c r="Q1822" i="22"/>
  <c r="Q1823" i="22"/>
  <c r="Q1824" i="22"/>
  <c r="Q1825" i="22"/>
  <c r="Q1826" i="22"/>
  <c r="Q1827" i="22"/>
  <c r="Q1828" i="22"/>
  <c r="Q1829" i="22"/>
  <c r="Q1830" i="22"/>
  <c r="Q1831" i="22"/>
  <c r="Q1832" i="22"/>
  <c r="Q1833" i="22"/>
  <c r="Q1834" i="22"/>
  <c r="Q1835" i="22"/>
  <c r="Q1836" i="22"/>
  <c r="Q1837" i="22"/>
  <c r="Q1838" i="22"/>
  <c r="Q1839" i="22"/>
  <c r="Q1840" i="22"/>
  <c r="Q1841" i="22"/>
  <c r="Q1842" i="22"/>
  <c r="Q1843" i="22"/>
  <c r="Q1844" i="22"/>
  <c r="Q1845" i="22"/>
  <c r="Q1846" i="22"/>
  <c r="Q1847" i="22"/>
  <c r="Q1848" i="22"/>
  <c r="Q1849" i="22"/>
  <c r="Q1850" i="22"/>
  <c r="Q1851" i="22"/>
  <c r="Q1852" i="22"/>
  <c r="Q1853" i="22"/>
  <c r="Q1854" i="22"/>
  <c r="Q1855" i="22"/>
  <c r="Q1856" i="22"/>
  <c r="Q1857" i="22"/>
  <c r="Q1858" i="22"/>
  <c r="Q1859" i="22"/>
  <c r="Q1860" i="22"/>
  <c r="Q1861" i="22"/>
  <c r="Q1862" i="22"/>
  <c r="Q1863" i="22"/>
  <c r="Q1864" i="22"/>
  <c r="Q1865" i="22"/>
  <c r="Q1866" i="22"/>
  <c r="Q1867" i="22"/>
  <c r="Q1868" i="22"/>
  <c r="Q1869" i="22"/>
  <c r="Q1870" i="22"/>
  <c r="Q1871" i="22"/>
  <c r="Q1872" i="22"/>
  <c r="Q1873" i="22"/>
  <c r="Q1874" i="22"/>
  <c r="Q1875" i="22"/>
  <c r="Q1876" i="22"/>
  <c r="Q1877" i="22"/>
  <c r="Q1878" i="22"/>
  <c r="Q1879" i="22"/>
  <c r="Q1880" i="22"/>
  <c r="Q1881" i="22"/>
  <c r="Q1882" i="22"/>
  <c r="Q1883" i="22"/>
  <c r="Q1884" i="22"/>
  <c r="Q1885" i="22"/>
  <c r="Q1886" i="22"/>
  <c r="Q1887" i="22"/>
  <c r="Q1888" i="22"/>
  <c r="Q1889" i="22"/>
  <c r="Q1890" i="22"/>
  <c r="Q1891" i="22"/>
  <c r="Q1892" i="22"/>
  <c r="Q1893" i="22"/>
  <c r="Q1894" i="22"/>
  <c r="Q1895" i="22"/>
  <c r="Q1896" i="22"/>
  <c r="Q1897" i="22"/>
  <c r="Q1898" i="22"/>
  <c r="Q1899" i="22"/>
  <c r="Q1900" i="22"/>
  <c r="Q1901" i="22"/>
  <c r="Q1902" i="22"/>
  <c r="Q1903" i="22"/>
  <c r="Q1904" i="22"/>
  <c r="Q1905" i="22"/>
  <c r="Q1906" i="22"/>
  <c r="Q1907" i="22"/>
  <c r="Q1908" i="22"/>
  <c r="Q1909" i="22"/>
  <c r="Q1910" i="22"/>
  <c r="Q1911" i="22"/>
  <c r="Q1912" i="22"/>
  <c r="Q1913" i="22"/>
  <c r="Q1914" i="22"/>
  <c r="Q1915" i="22"/>
  <c r="Q1916" i="22"/>
  <c r="Q1917" i="22"/>
  <c r="Q1918" i="22"/>
  <c r="Q1919" i="22"/>
  <c r="Q1920" i="22"/>
  <c r="Q1921" i="22"/>
  <c r="Q1922" i="22"/>
  <c r="Q1923" i="22"/>
  <c r="Q1924" i="22"/>
  <c r="Q1925" i="22"/>
  <c r="Q1926" i="22"/>
  <c r="Q1927" i="22"/>
  <c r="Q1928" i="22"/>
  <c r="Q1929" i="22"/>
  <c r="Q1930" i="22"/>
  <c r="Q1931" i="22"/>
  <c r="Q1932" i="22"/>
  <c r="Q1933" i="22"/>
  <c r="Q1934" i="22"/>
  <c r="Q1935" i="22"/>
  <c r="Q1936" i="22"/>
  <c r="Q1937" i="22"/>
  <c r="Q1938" i="22"/>
  <c r="Q1939" i="22"/>
  <c r="Q1940" i="22"/>
  <c r="Q1941" i="22"/>
  <c r="Q1942" i="22"/>
  <c r="Q1943" i="22"/>
  <c r="Q1944" i="22"/>
  <c r="Q1945" i="22"/>
  <c r="Q1946" i="22"/>
  <c r="Q1947" i="22"/>
  <c r="Q1948" i="22"/>
  <c r="Q1949" i="22"/>
  <c r="Q1950" i="22"/>
  <c r="Q1951" i="22"/>
  <c r="Q1952" i="22"/>
  <c r="Q1953" i="22"/>
  <c r="Q1954" i="22"/>
  <c r="Q1955" i="22"/>
  <c r="Q1956" i="22"/>
  <c r="Q1957" i="22"/>
  <c r="Q1958" i="22"/>
  <c r="Q1959" i="22"/>
  <c r="Q1960" i="22"/>
  <c r="Q1961" i="22"/>
  <c r="Q1962" i="22"/>
  <c r="Q1963" i="22"/>
  <c r="Q1964" i="22"/>
  <c r="Q1965" i="22"/>
  <c r="Q1966" i="22"/>
  <c r="Q1967" i="22"/>
  <c r="Q1968" i="22"/>
  <c r="Q1969" i="22"/>
  <c r="Q1970" i="22"/>
  <c r="Q1971" i="22"/>
  <c r="Q1972" i="22"/>
  <c r="Q1973" i="22"/>
  <c r="Q1974" i="22"/>
  <c r="Q1975" i="22"/>
  <c r="Q1976" i="22"/>
  <c r="Q1977" i="22"/>
  <c r="Q1978" i="22"/>
  <c r="Q1979" i="22"/>
  <c r="Q1980" i="22"/>
  <c r="Q1981" i="22"/>
  <c r="Q1982" i="22"/>
  <c r="Q1983" i="22"/>
  <c r="Q1984" i="22"/>
  <c r="Q1985" i="22"/>
  <c r="Q1986" i="22"/>
  <c r="Q1987" i="22"/>
  <c r="Q1988" i="22"/>
  <c r="Q1989" i="22"/>
  <c r="Q1990" i="22"/>
  <c r="Q1991" i="22"/>
  <c r="Q1992" i="22"/>
  <c r="Q1993" i="22"/>
  <c r="Q1994" i="22"/>
  <c r="Q1995" i="22"/>
  <c r="Q1996" i="22"/>
  <c r="Q1997" i="22"/>
  <c r="Q1998" i="22"/>
  <c r="Q1999" i="22"/>
  <c r="Q2000" i="22"/>
  <c r="Q2001" i="22"/>
  <c r="Q2002" i="22"/>
  <c r="Q2003" i="22"/>
  <c r="Q2004" i="22"/>
  <c r="Q2005" i="22"/>
  <c r="Q2006" i="22"/>
  <c r="Q2007" i="22"/>
  <c r="Q2008" i="22"/>
  <c r="Q2009" i="22"/>
  <c r="Q2010" i="22"/>
  <c r="Q2011" i="22"/>
  <c r="Q2012" i="22"/>
  <c r="Q2013" i="22"/>
  <c r="Q2014" i="22"/>
  <c r="Q2015" i="22"/>
  <c r="Q2016" i="22"/>
  <c r="Q2017" i="22"/>
  <c r="Q2018" i="22"/>
  <c r="Q2019" i="22"/>
  <c r="Q2020" i="22"/>
  <c r="Q2021" i="22"/>
  <c r="Q2022" i="22"/>
  <c r="Q2023" i="22"/>
  <c r="Q2024" i="22"/>
  <c r="Q2025" i="22"/>
  <c r="Q2026" i="22"/>
  <c r="Q2027" i="22"/>
  <c r="Q2028" i="22"/>
  <c r="Q2029" i="22"/>
  <c r="Q2030" i="22"/>
  <c r="Q2031" i="22"/>
  <c r="Q2032" i="22"/>
  <c r="Q2033" i="22"/>
  <c r="Q2034" i="22"/>
  <c r="Q2035" i="22"/>
  <c r="Q2036" i="22"/>
  <c r="Q2037" i="22"/>
  <c r="Q2038" i="22"/>
  <c r="Q2039" i="22"/>
  <c r="Q2040" i="22"/>
  <c r="Q2041" i="22"/>
  <c r="Q2042" i="22"/>
  <c r="Q2043" i="22"/>
  <c r="Q2044" i="22"/>
  <c r="Q2045" i="22"/>
  <c r="Q2046" i="22"/>
  <c r="Q2047" i="22"/>
  <c r="Q2048" i="22"/>
  <c r="Q2049" i="22"/>
  <c r="Q2050" i="22"/>
  <c r="Q2051" i="22"/>
  <c r="Q2052" i="22"/>
  <c r="Q2053" i="22"/>
  <c r="Q2054" i="22"/>
  <c r="Q2055" i="22"/>
  <c r="Q2056" i="22"/>
  <c r="Q2057" i="22"/>
  <c r="Q2058" i="22"/>
  <c r="Q2059" i="22"/>
  <c r="Q2060" i="22"/>
  <c r="Q2061" i="22"/>
  <c r="Q2062" i="22"/>
  <c r="Q2063" i="22"/>
  <c r="Q2064" i="22"/>
  <c r="Q2065" i="22"/>
  <c r="Q2066" i="22"/>
  <c r="Q2067" i="22"/>
  <c r="Q2068" i="22"/>
  <c r="Q2069" i="22"/>
  <c r="Q2070" i="22"/>
  <c r="Q2071" i="22"/>
  <c r="Q2072" i="22"/>
  <c r="Q2073" i="22"/>
  <c r="Q2074" i="22"/>
  <c r="Q2075" i="22"/>
  <c r="Q2076" i="22"/>
  <c r="Q2077" i="22"/>
  <c r="Q2078" i="22"/>
  <c r="Q2079" i="22"/>
  <c r="Q2080" i="22"/>
  <c r="Q2081" i="22"/>
  <c r="Q2082" i="22"/>
  <c r="Q2083" i="22"/>
  <c r="Q2084" i="22"/>
  <c r="Q2085" i="22"/>
  <c r="Q2086" i="22"/>
  <c r="Q2087" i="22"/>
  <c r="Q2088" i="22"/>
  <c r="Q2089" i="22"/>
  <c r="Q2090" i="22"/>
  <c r="Q2091" i="22"/>
  <c r="Q2092" i="22"/>
  <c r="Q2093" i="22"/>
  <c r="Q2094" i="22"/>
  <c r="Q2095" i="22"/>
  <c r="Q2096" i="22"/>
  <c r="Q2097" i="22"/>
  <c r="Q2098" i="22"/>
  <c r="Q2099" i="22"/>
  <c r="Q2100" i="22"/>
  <c r="Q2101" i="22"/>
  <c r="Q2102" i="22"/>
  <c r="Q2103" i="22"/>
  <c r="Q2104" i="22"/>
  <c r="Q2105" i="22"/>
  <c r="Q2106" i="22"/>
  <c r="Q2107" i="22"/>
  <c r="Q2108" i="22"/>
  <c r="Q2109" i="22"/>
  <c r="Q2110" i="22"/>
  <c r="Q2111" i="22"/>
  <c r="Q2112" i="22"/>
  <c r="Q2113" i="22"/>
  <c r="Q2114" i="22"/>
  <c r="Q2115" i="22"/>
  <c r="Q2116" i="22"/>
  <c r="Q2117" i="22"/>
  <c r="Q2118" i="22"/>
  <c r="Q2119" i="22"/>
  <c r="Q2120" i="22"/>
  <c r="Q2121" i="22"/>
  <c r="Q2122" i="22"/>
  <c r="Q2123" i="22"/>
  <c r="Q2124" i="22"/>
  <c r="Q2125" i="22"/>
  <c r="Q2126" i="22"/>
  <c r="Q2127" i="22"/>
  <c r="Q2128" i="22"/>
  <c r="Q2129" i="22"/>
  <c r="Q2130" i="22"/>
  <c r="Q2131" i="22"/>
  <c r="Q2132" i="22"/>
  <c r="Q2133" i="22"/>
  <c r="Q2134" i="22"/>
  <c r="Q2135" i="22"/>
  <c r="Q2136" i="22"/>
  <c r="Q2137" i="22"/>
  <c r="Q2138" i="22"/>
  <c r="Q2139" i="22"/>
  <c r="Q2140" i="22"/>
  <c r="Q2141" i="22"/>
  <c r="Q2142" i="22"/>
  <c r="Q2143" i="22"/>
  <c r="Q2144" i="22"/>
  <c r="Q2145" i="22"/>
  <c r="Q2146" i="22"/>
  <c r="Q2147" i="22"/>
  <c r="Q2148" i="22"/>
  <c r="Q2149" i="22"/>
  <c r="Q2150" i="22"/>
  <c r="Q2151" i="22"/>
  <c r="Q2152" i="22"/>
  <c r="Q2153" i="22"/>
  <c r="Q2154" i="22"/>
  <c r="Q2155" i="22"/>
  <c r="Q2156" i="22"/>
  <c r="Q2157" i="22"/>
  <c r="Q2158" i="22"/>
  <c r="Q2159" i="22"/>
  <c r="Q2160" i="22"/>
  <c r="Q2161" i="22"/>
  <c r="Q2162" i="22"/>
  <c r="Q2163" i="22"/>
  <c r="Q2164" i="22"/>
  <c r="Q2165" i="22"/>
  <c r="Q2166" i="22"/>
  <c r="Q2167" i="22"/>
  <c r="Q2168" i="22"/>
  <c r="Q2169" i="22"/>
  <c r="Q2170" i="22"/>
  <c r="Q2171" i="22"/>
  <c r="Q2172" i="22"/>
  <c r="Q2173" i="22"/>
  <c r="Q2174" i="22"/>
  <c r="Q2175" i="22"/>
  <c r="Q2176" i="22"/>
  <c r="Q2177" i="22"/>
  <c r="Q2178" i="22"/>
  <c r="Q2179" i="22"/>
  <c r="Q2180" i="22"/>
  <c r="Q2181" i="22"/>
  <c r="Q2182" i="22"/>
  <c r="Q2183" i="22"/>
  <c r="Q2184" i="22"/>
  <c r="Q2185" i="22"/>
  <c r="Q2186" i="22"/>
  <c r="Q2187" i="22"/>
  <c r="Q2188" i="22"/>
  <c r="Q2189" i="22"/>
  <c r="Q2190" i="22"/>
  <c r="Q2191" i="22"/>
  <c r="Q2192" i="22"/>
  <c r="Q2193" i="22"/>
  <c r="Q2194" i="22"/>
  <c r="Q2195" i="22"/>
  <c r="Q2196" i="22"/>
  <c r="Q2197" i="22"/>
  <c r="Q2198" i="22"/>
  <c r="Q2199" i="22"/>
  <c r="Q2200" i="22"/>
  <c r="Q2201" i="22"/>
  <c r="Q2202" i="22"/>
  <c r="Q2203" i="22"/>
  <c r="Q2204" i="22"/>
  <c r="Q2205" i="22"/>
  <c r="Q2206" i="22"/>
  <c r="Q2207" i="22"/>
  <c r="Q2208" i="22"/>
  <c r="Q2209" i="22"/>
  <c r="Q2210" i="22"/>
  <c r="Q2211" i="22"/>
  <c r="Q2212" i="22"/>
  <c r="Q2213" i="22"/>
  <c r="Q2214" i="22"/>
  <c r="Q2215" i="22"/>
  <c r="Q2216" i="22"/>
  <c r="Q2217" i="22"/>
  <c r="Q2218" i="22"/>
  <c r="Q2219" i="22"/>
  <c r="Q2220" i="22"/>
  <c r="Q2221" i="22"/>
  <c r="Q2222" i="22"/>
  <c r="Q2223" i="22"/>
  <c r="Q2224" i="22"/>
  <c r="Q2225" i="22"/>
  <c r="Q2226" i="22"/>
  <c r="Q2227" i="22"/>
  <c r="Q2228" i="22"/>
  <c r="Q2229" i="22"/>
  <c r="Q2230" i="22"/>
  <c r="Q2231" i="22"/>
  <c r="Q2232" i="22"/>
  <c r="Q2233" i="22"/>
  <c r="Q2234" i="22"/>
  <c r="Q2235" i="22"/>
  <c r="Q2236" i="22"/>
  <c r="Q2237" i="22"/>
  <c r="Q2238" i="22"/>
  <c r="Q2239" i="22"/>
  <c r="Q2240" i="22"/>
  <c r="Q2241" i="22"/>
  <c r="Q2242" i="22"/>
  <c r="Q2243" i="22"/>
  <c r="Q2244" i="22"/>
  <c r="Q2245" i="22"/>
  <c r="Q2246" i="22"/>
  <c r="Q2247" i="22"/>
  <c r="Q2248" i="22"/>
  <c r="Q2249" i="22"/>
  <c r="Q2250" i="22"/>
  <c r="Q2251" i="22"/>
  <c r="Q2252" i="22"/>
  <c r="Q2253" i="22"/>
  <c r="Q2254" i="22"/>
  <c r="Q2255" i="22"/>
  <c r="Q2256" i="22"/>
  <c r="Q2257" i="22"/>
  <c r="Q2258" i="22"/>
  <c r="Q2259" i="22"/>
  <c r="Q2260" i="22"/>
  <c r="Q2261" i="22"/>
  <c r="Q2262" i="22"/>
  <c r="Q2263" i="22"/>
  <c r="Q2264" i="22"/>
  <c r="Q2265" i="22"/>
  <c r="Q2266" i="22"/>
  <c r="Q2267" i="22"/>
  <c r="Q2268" i="22"/>
  <c r="Q2269" i="22"/>
  <c r="Q2270" i="22"/>
  <c r="Q2271" i="22"/>
  <c r="Q2272" i="22"/>
  <c r="Q2273" i="22"/>
  <c r="Q2274" i="22"/>
  <c r="Q2275" i="22"/>
  <c r="Q2276" i="22"/>
  <c r="Q2277" i="22"/>
  <c r="Q2278" i="22"/>
  <c r="Q2279" i="22"/>
  <c r="Q2280" i="22"/>
  <c r="Q2281" i="22"/>
  <c r="Q2282" i="22"/>
  <c r="Q2283" i="22"/>
  <c r="Q2284" i="22"/>
  <c r="Q2285" i="22"/>
  <c r="Q2286" i="22"/>
  <c r="Q2287" i="22"/>
  <c r="Q2288" i="22"/>
  <c r="Q2289" i="22"/>
  <c r="Q2290" i="22"/>
  <c r="Q2291" i="22"/>
  <c r="Q2292" i="22"/>
  <c r="Q2293" i="22"/>
  <c r="Q2294" i="22"/>
  <c r="Q2295" i="22"/>
  <c r="Q2296" i="22"/>
  <c r="Q2297" i="22"/>
  <c r="Q2298" i="22"/>
  <c r="Q2299" i="22"/>
  <c r="Q2300" i="22"/>
  <c r="Q2301" i="22"/>
  <c r="Q2302" i="22"/>
  <c r="Q2303" i="22"/>
  <c r="Q2304" i="22"/>
  <c r="Q2305" i="22"/>
  <c r="Q2306" i="22"/>
  <c r="Q2307" i="22"/>
  <c r="Q2308" i="22"/>
  <c r="Q2309" i="22"/>
  <c r="Q2310" i="22"/>
  <c r="Q2311" i="22"/>
  <c r="Q2312" i="22"/>
  <c r="Q2313" i="22"/>
  <c r="Q2314" i="22"/>
  <c r="Q2315" i="22"/>
  <c r="Q2316" i="22"/>
  <c r="Q2317" i="22"/>
  <c r="Q2318" i="22"/>
  <c r="Q2319" i="22"/>
  <c r="Q2320" i="22"/>
  <c r="Q2321" i="22"/>
  <c r="Q2322" i="22"/>
  <c r="Q2323" i="22"/>
  <c r="Q2324" i="22"/>
  <c r="Q2325" i="22"/>
  <c r="Q2326" i="22"/>
  <c r="Q2327" i="22"/>
  <c r="Q2328" i="22"/>
  <c r="Q2329" i="22"/>
  <c r="Q2330" i="22"/>
  <c r="Q2331" i="22"/>
  <c r="Q2332" i="22"/>
  <c r="Q2333" i="22"/>
  <c r="Q2334" i="22"/>
  <c r="Q2335" i="22"/>
  <c r="Q2336" i="22"/>
  <c r="Q2337" i="22"/>
  <c r="Q2338" i="22"/>
  <c r="Q2339" i="22"/>
  <c r="Q2340" i="22"/>
  <c r="Q2341" i="22"/>
  <c r="Q2342" i="22"/>
  <c r="Q2343" i="22"/>
  <c r="Q2344" i="22"/>
  <c r="Q2345" i="22"/>
  <c r="Q2346" i="22"/>
  <c r="Q2347" i="22"/>
  <c r="Q2348" i="22"/>
  <c r="Q2349" i="22"/>
  <c r="Q2350" i="22"/>
  <c r="Q2351" i="22"/>
  <c r="Q2352" i="22"/>
  <c r="Q2353" i="22"/>
  <c r="Q2354" i="22"/>
  <c r="Q2355" i="22"/>
  <c r="Q2356" i="22"/>
  <c r="Q2357" i="22"/>
  <c r="Q2358" i="22"/>
  <c r="Q2359" i="22"/>
  <c r="Q2360" i="22"/>
  <c r="Q2361" i="22"/>
  <c r="Q2362" i="22"/>
  <c r="Q2363" i="22"/>
  <c r="Q2364" i="22"/>
  <c r="Q2365" i="22"/>
  <c r="Q2366" i="22"/>
  <c r="Q2367" i="22"/>
  <c r="Q2368" i="22"/>
  <c r="Q2369" i="22"/>
  <c r="Q2370" i="22"/>
  <c r="Q2371" i="22"/>
  <c r="Q2372" i="22"/>
  <c r="Q2373" i="22"/>
  <c r="Q2374" i="22"/>
  <c r="Q2375" i="22"/>
  <c r="Q2376" i="22"/>
  <c r="Q2377" i="22"/>
  <c r="Q2378" i="22"/>
  <c r="Q2379" i="22"/>
  <c r="Q2380" i="22"/>
  <c r="Q2381" i="22"/>
  <c r="Q2382" i="22"/>
  <c r="Q2383" i="22"/>
  <c r="Q2384" i="22"/>
  <c r="Q2385" i="22"/>
  <c r="Q2386" i="22"/>
  <c r="Q2387" i="22"/>
  <c r="Q2388" i="22"/>
  <c r="Q2389" i="22"/>
  <c r="Q2390" i="22"/>
  <c r="Q2391" i="22"/>
  <c r="Q2392" i="22"/>
  <c r="Q2393" i="22"/>
  <c r="Q2394" i="22"/>
  <c r="Q2395" i="22"/>
  <c r="Q2396" i="22"/>
  <c r="Q2397" i="22"/>
  <c r="Q2398" i="22"/>
  <c r="Q2399" i="22"/>
  <c r="Q2400" i="22"/>
  <c r="Q2401" i="22"/>
  <c r="Q2402" i="22"/>
  <c r="Q2403" i="22"/>
  <c r="Q2404" i="22"/>
  <c r="Q2405" i="22"/>
  <c r="Q2406" i="22"/>
  <c r="Q2407" i="22"/>
  <c r="Q2408" i="22"/>
  <c r="Q2409" i="22"/>
  <c r="Q2410" i="22"/>
  <c r="Q2411" i="22"/>
  <c r="Q2412" i="22"/>
  <c r="Q2413" i="22"/>
  <c r="Q2414" i="22"/>
  <c r="Q2415" i="22"/>
  <c r="Q2416" i="22"/>
  <c r="Q2417" i="22"/>
  <c r="Q2418" i="22"/>
  <c r="Q2419" i="22"/>
  <c r="Q2420" i="22"/>
  <c r="Q2421" i="22"/>
  <c r="Q2422" i="22"/>
  <c r="Q2423" i="22"/>
  <c r="Q2424" i="22"/>
  <c r="Q2425" i="22"/>
  <c r="Q2426" i="22"/>
  <c r="Q2427" i="22"/>
  <c r="Q2428" i="22"/>
  <c r="Q2429" i="22"/>
  <c r="Q2430" i="22"/>
  <c r="Q2431" i="22"/>
  <c r="Q2432" i="22"/>
  <c r="Q2433" i="22"/>
  <c r="Q2434" i="22"/>
  <c r="Q2435" i="22"/>
  <c r="Q2436" i="22"/>
  <c r="Q2437" i="22"/>
  <c r="Q2438" i="22"/>
  <c r="Q2439" i="22"/>
  <c r="Q2440" i="22"/>
  <c r="Q2441" i="22"/>
  <c r="Q2442" i="22"/>
  <c r="Q2443" i="22"/>
  <c r="Q2444" i="22"/>
  <c r="Q2445" i="22"/>
  <c r="Q2446" i="22"/>
  <c r="Q2447" i="22"/>
  <c r="Q2448" i="22"/>
  <c r="Q2449" i="22"/>
  <c r="Q2450" i="22"/>
  <c r="Q2451" i="22"/>
  <c r="Q2452" i="22"/>
  <c r="Q2453" i="22"/>
  <c r="Q2454" i="22"/>
  <c r="Q2455" i="22"/>
  <c r="Q2456" i="22"/>
  <c r="Q2457" i="22"/>
  <c r="Q2458" i="22"/>
  <c r="Q2459" i="22"/>
  <c r="Q2460" i="22"/>
  <c r="Q2461" i="22"/>
  <c r="Q2462" i="22"/>
  <c r="Q2463" i="22"/>
  <c r="Q2464" i="22"/>
  <c r="Q2465" i="22"/>
  <c r="Q2466" i="22"/>
  <c r="Q2467" i="22"/>
  <c r="Q2468" i="22"/>
  <c r="Q2469" i="22"/>
  <c r="Q2470" i="22"/>
  <c r="Q2471" i="22"/>
  <c r="Q2472" i="22"/>
  <c r="Q2473" i="22"/>
  <c r="Q2474" i="22"/>
  <c r="Q2475" i="22"/>
  <c r="Q2476" i="22"/>
  <c r="Q2477" i="22"/>
  <c r="Q2478" i="22"/>
  <c r="Q2479" i="22"/>
  <c r="Q2480" i="22"/>
  <c r="Q2481" i="22"/>
  <c r="Q2482" i="22"/>
  <c r="Q2483" i="22"/>
  <c r="Q2484" i="22"/>
  <c r="Q2485" i="22"/>
  <c r="Q2486" i="22"/>
  <c r="Q2487" i="22"/>
  <c r="Q2488" i="22"/>
  <c r="Q2489" i="22"/>
  <c r="Q2490" i="22"/>
  <c r="Q2491" i="22"/>
  <c r="Q2492" i="22"/>
  <c r="Q2493" i="22"/>
  <c r="Q2494" i="22"/>
  <c r="Q2495" i="22"/>
  <c r="Q2496" i="22"/>
  <c r="Q2497" i="22"/>
  <c r="Q2498" i="22"/>
  <c r="Q2499" i="22"/>
  <c r="Q2500" i="22"/>
  <c r="Q2501" i="22"/>
  <c r="Q2502" i="22"/>
  <c r="Q2503" i="22"/>
  <c r="Q2504" i="22"/>
  <c r="Q2505" i="22"/>
  <c r="Q2506" i="22"/>
  <c r="Q2507" i="22"/>
  <c r="Q2508" i="22"/>
  <c r="Q2509" i="22"/>
  <c r="Q2510" i="22"/>
  <c r="Q2511" i="22"/>
  <c r="Q2512" i="22"/>
  <c r="Q2513" i="22"/>
  <c r="Q2514" i="22"/>
  <c r="Q2515" i="22"/>
  <c r="Q2516" i="22"/>
  <c r="Q2517" i="22"/>
  <c r="Q2518" i="22"/>
  <c r="Q2519" i="22"/>
  <c r="Q2520" i="22"/>
  <c r="Q2521" i="22"/>
  <c r="Q2522" i="22"/>
  <c r="Q2523" i="22"/>
  <c r="Q2524" i="22"/>
  <c r="Q2525" i="22"/>
  <c r="Q2526" i="22"/>
  <c r="Q2527" i="22"/>
  <c r="Q2528" i="22"/>
  <c r="Q2529" i="22"/>
  <c r="Q2530" i="22"/>
  <c r="Q2531" i="22"/>
  <c r="Q2532" i="22"/>
  <c r="Q2533" i="22"/>
  <c r="Q2534" i="22"/>
  <c r="Q2535" i="22"/>
  <c r="Q2536" i="22"/>
  <c r="Q2537" i="22"/>
  <c r="Q2538" i="22"/>
  <c r="Q2539" i="22"/>
  <c r="Q2540" i="22"/>
  <c r="Q2541" i="22"/>
  <c r="Q2542" i="22"/>
  <c r="Q2543" i="22"/>
  <c r="Q2544" i="22"/>
  <c r="Q2545" i="22"/>
  <c r="Q2546" i="22"/>
  <c r="Q2547" i="22"/>
  <c r="Q2548" i="22"/>
  <c r="Q2549" i="22"/>
  <c r="Q2550" i="22"/>
  <c r="Q2551" i="22"/>
  <c r="Q2552" i="22"/>
  <c r="Q2553" i="22"/>
  <c r="Q2554" i="22"/>
  <c r="Q2555" i="22"/>
  <c r="Q2556" i="22"/>
  <c r="Q2557" i="22"/>
  <c r="Q2558" i="22"/>
  <c r="Q2559" i="22"/>
  <c r="Q2560" i="22"/>
  <c r="Q2561" i="22"/>
  <c r="Q2562" i="22"/>
  <c r="Q2563" i="22"/>
  <c r="Q2564" i="22"/>
  <c r="Q2565" i="22"/>
  <c r="Q2566" i="22"/>
  <c r="Q2567" i="22"/>
  <c r="Q2568" i="22"/>
  <c r="Q2569" i="22"/>
  <c r="Q2570" i="22"/>
  <c r="Q2571" i="22"/>
  <c r="Q2572" i="22"/>
  <c r="Q2573" i="22"/>
  <c r="Q2574" i="22"/>
  <c r="Q2575" i="22"/>
  <c r="Q2576" i="22"/>
  <c r="Q2577" i="22"/>
  <c r="Q2578" i="22"/>
  <c r="Q2579" i="22"/>
  <c r="Q2580" i="22"/>
  <c r="Q2581" i="22"/>
  <c r="Q2582" i="22"/>
  <c r="Q2583" i="22"/>
  <c r="Q2584" i="22"/>
  <c r="Q2585" i="22"/>
  <c r="Q2586" i="22"/>
  <c r="Q2587" i="22"/>
  <c r="Q2588" i="22"/>
  <c r="Q2589" i="22"/>
  <c r="Q2590" i="22"/>
  <c r="Q2591" i="22"/>
  <c r="Q2592" i="22"/>
  <c r="Q2593" i="22"/>
  <c r="Q2594" i="22"/>
  <c r="Q2595" i="22"/>
  <c r="Q2596" i="22"/>
  <c r="Q2597" i="22"/>
  <c r="Q2598" i="22"/>
  <c r="Q2599" i="22"/>
  <c r="Q2600" i="22"/>
  <c r="Q2601" i="22"/>
  <c r="Q2602" i="22"/>
  <c r="Q2603" i="22"/>
  <c r="Q2604" i="22"/>
  <c r="Q2605" i="22"/>
  <c r="Q2606" i="22"/>
  <c r="Q2607" i="22"/>
  <c r="Q2608" i="22"/>
  <c r="Q2609" i="22"/>
  <c r="Q2610" i="22"/>
  <c r="Q2611" i="22"/>
  <c r="Q2612" i="22"/>
  <c r="Q2613" i="22"/>
  <c r="Q2614" i="22"/>
  <c r="Q2615" i="22"/>
  <c r="Q2616" i="22"/>
  <c r="Q2617" i="22"/>
  <c r="Q2618" i="22"/>
  <c r="Q2619" i="22"/>
  <c r="Q2620" i="22"/>
  <c r="Q2621" i="22"/>
  <c r="Q2622" i="22"/>
  <c r="Q2623" i="22"/>
  <c r="Q2624" i="22"/>
  <c r="Q2625" i="22"/>
  <c r="Q2626" i="22"/>
  <c r="Q2627" i="22"/>
  <c r="Q2628" i="22"/>
  <c r="Q2629" i="22"/>
  <c r="Q2630" i="22"/>
  <c r="Q2631" i="22"/>
  <c r="Q2632" i="22"/>
  <c r="Q2633" i="22"/>
  <c r="Q2634" i="22"/>
  <c r="Q2635" i="22"/>
  <c r="Q2636" i="22"/>
  <c r="Q2637" i="22"/>
  <c r="Q2638" i="22"/>
  <c r="Q2639" i="22"/>
  <c r="Q2640" i="22"/>
  <c r="Q2641" i="22"/>
  <c r="Q2642" i="22"/>
  <c r="Q2643" i="22"/>
  <c r="Q2644" i="22"/>
  <c r="Q2645" i="22"/>
  <c r="Q2646" i="22"/>
  <c r="Q2647" i="22"/>
  <c r="Q2648" i="22"/>
  <c r="Q2649" i="22"/>
  <c r="Q2650" i="22"/>
  <c r="Q2651" i="22"/>
  <c r="Q2652" i="22"/>
  <c r="Q2653" i="22"/>
  <c r="Q2654" i="22"/>
  <c r="Q2655" i="22"/>
  <c r="Q2656" i="22"/>
  <c r="Q2657" i="22"/>
  <c r="Q2658" i="22"/>
  <c r="Q2659" i="22"/>
  <c r="Q2660" i="22"/>
  <c r="Q2661" i="22"/>
  <c r="Q2662" i="22"/>
  <c r="Q2663" i="22"/>
  <c r="Q2664" i="22"/>
  <c r="Q2665" i="22"/>
  <c r="Q2666" i="22"/>
  <c r="Q2667" i="22"/>
  <c r="Q2668" i="22"/>
  <c r="Q2669" i="22"/>
  <c r="Q2670" i="22"/>
  <c r="Q2671" i="22"/>
  <c r="Q2672" i="22"/>
  <c r="Q2673" i="22"/>
  <c r="Q2674" i="22"/>
  <c r="Q2675" i="22"/>
  <c r="Q2676" i="22"/>
  <c r="Q2677" i="22"/>
  <c r="Q2678" i="22"/>
  <c r="Q2679" i="22"/>
  <c r="Q2680" i="22"/>
  <c r="Q2681" i="22"/>
  <c r="Q2682" i="22"/>
  <c r="Q2683" i="22"/>
  <c r="Q2684" i="22"/>
  <c r="Q2685" i="22"/>
  <c r="Q2686" i="22"/>
  <c r="Q2687" i="22"/>
  <c r="Q2688" i="22"/>
  <c r="Q2689" i="22"/>
  <c r="Q2690" i="22"/>
  <c r="Q2691" i="22"/>
  <c r="Q2692" i="22"/>
  <c r="Q2693" i="22"/>
  <c r="Q2694" i="22"/>
  <c r="Q2695" i="22"/>
  <c r="Q2696" i="22"/>
  <c r="Q2697" i="22"/>
  <c r="Q2698" i="22"/>
  <c r="Q2699" i="22"/>
  <c r="Q2700" i="22"/>
  <c r="Q2701" i="22"/>
  <c r="Q2702" i="22"/>
  <c r="Q2703" i="22"/>
  <c r="Q2704" i="22"/>
  <c r="Q2705" i="22"/>
  <c r="Q2706" i="22"/>
  <c r="Q2707" i="22"/>
  <c r="Q2708" i="22"/>
  <c r="Q2709" i="22"/>
  <c r="Q2710" i="22"/>
  <c r="Q2711" i="22"/>
  <c r="Q2712" i="22"/>
  <c r="Q2713" i="22"/>
  <c r="Q2714" i="22"/>
  <c r="Q2715" i="22"/>
  <c r="Q2716" i="22"/>
  <c r="Q2717" i="22"/>
  <c r="Q2718" i="22"/>
  <c r="Q2719" i="22"/>
  <c r="Q2720" i="22"/>
  <c r="Q2721" i="22"/>
  <c r="Q2722" i="22"/>
  <c r="Q2723" i="22"/>
  <c r="Q2724" i="22"/>
  <c r="Q2725" i="22"/>
  <c r="Q2726" i="22"/>
  <c r="Q2727" i="22"/>
  <c r="Q2728" i="22"/>
  <c r="Q2729" i="22"/>
  <c r="Q2730" i="22"/>
  <c r="Q2731" i="22"/>
  <c r="Q2732" i="22"/>
  <c r="Q2733" i="22"/>
  <c r="Q2734" i="22"/>
  <c r="Q2735" i="22"/>
  <c r="Q2736" i="22"/>
  <c r="Q2737" i="22"/>
  <c r="Q2738" i="22"/>
  <c r="Q2739" i="22"/>
  <c r="Q2740" i="22"/>
  <c r="Q2741" i="22"/>
  <c r="Q2742" i="22"/>
  <c r="Q2743" i="22"/>
  <c r="Q2744" i="22"/>
  <c r="Q2745" i="22"/>
  <c r="Q2746" i="22"/>
  <c r="Q2747" i="22"/>
  <c r="Q2748" i="22"/>
  <c r="Q2749" i="22"/>
  <c r="Q2750" i="22"/>
  <c r="Q2751" i="22"/>
  <c r="Q2752" i="22"/>
  <c r="Q2753" i="22"/>
  <c r="Q2754" i="22"/>
  <c r="Q2755" i="22"/>
  <c r="Q2756" i="22"/>
  <c r="Q2757" i="22"/>
  <c r="Q2758" i="22"/>
  <c r="Q2759" i="22"/>
  <c r="Q2760" i="22"/>
  <c r="Q2761" i="22"/>
  <c r="Q2762" i="22"/>
  <c r="Q2763" i="22"/>
  <c r="Q2764" i="22"/>
  <c r="Q2765" i="22"/>
  <c r="Q2766" i="22"/>
  <c r="Q2767" i="22"/>
  <c r="Q2768" i="22"/>
  <c r="Q2769" i="22"/>
  <c r="Q2770" i="22"/>
  <c r="Q2771" i="22"/>
  <c r="Q2772" i="22"/>
  <c r="Q2773" i="22"/>
  <c r="Q2774" i="22"/>
  <c r="Q2775" i="22"/>
  <c r="Q2776" i="22"/>
  <c r="Q2777" i="22"/>
  <c r="Q2778" i="22"/>
  <c r="Q2779" i="22"/>
  <c r="Q2780" i="22"/>
  <c r="Q2781" i="22"/>
  <c r="Q2782" i="22"/>
  <c r="Q2783" i="22"/>
  <c r="Q2784" i="22"/>
  <c r="Q2785" i="22"/>
  <c r="Q2786" i="22"/>
  <c r="Q2787" i="22"/>
  <c r="Q2788" i="22"/>
  <c r="Q2789" i="22"/>
  <c r="Q2790" i="22"/>
  <c r="Q2791" i="22"/>
  <c r="Q2792" i="22"/>
  <c r="Q2793" i="22"/>
  <c r="Q2794" i="22"/>
  <c r="Q2795" i="22"/>
  <c r="Q2796" i="22"/>
  <c r="Q2797" i="22"/>
  <c r="Q2798" i="22"/>
  <c r="Q2799" i="22"/>
  <c r="Q2800" i="22"/>
  <c r="Q2801" i="22"/>
  <c r="Q2802" i="22"/>
  <c r="Q2803" i="22"/>
  <c r="Q2804" i="22"/>
  <c r="Q2805" i="22"/>
  <c r="Q2806" i="22"/>
  <c r="Q2807" i="22"/>
  <c r="Q2808" i="22"/>
  <c r="Q2809" i="22"/>
  <c r="Q2810" i="22"/>
  <c r="Q2811" i="22"/>
  <c r="Q2812" i="22"/>
  <c r="Q2813" i="22"/>
  <c r="Q2814" i="22"/>
  <c r="Q2815" i="22"/>
  <c r="Q2816" i="22"/>
  <c r="Q2817" i="22"/>
  <c r="Q2818" i="22"/>
  <c r="Q2819" i="22"/>
  <c r="Q2820" i="22"/>
  <c r="Q2821" i="22"/>
  <c r="Q2822" i="22"/>
  <c r="Q2823" i="22"/>
  <c r="Q2824" i="22"/>
  <c r="Q2825" i="22"/>
  <c r="Q2826" i="22"/>
  <c r="Q2827" i="22"/>
  <c r="Q2828" i="22"/>
  <c r="Q2829" i="22"/>
  <c r="Q2830" i="22"/>
  <c r="Q2831" i="22"/>
  <c r="Q2832" i="22"/>
  <c r="Q2833" i="22"/>
  <c r="Q2834" i="22"/>
  <c r="Q2835" i="22"/>
  <c r="Q2836" i="22"/>
  <c r="Q2837" i="22"/>
  <c r="Q2838" i="22"/>
  <c r="Q2839" i="22"/>
  <c r="Q2840" i="22"/>
  <c r="Q2841" i="22"/>
  <c r="Q2842" i="22"/>
  <c r="Q2843" i="22"/>
  <c r="Q2844" i="22"/>
  <c r="Q2845" i="22"/>
  <c r="Q2846" i="22"/>
  <c r="Q2847" i="22"/>
  <c r="Q2848" i="22"/>
  <c r="Q2849" i="22"/>
  <c r="Q2850" i="22"/>
  <c r="Q2851" i="22"/>
  <c r="Q2852" i="22"/>
  <c r="Q2853" i="22"/>
  <c r="Q2854" i="22"/>
  <c r="Q2855" i="22"/>
  <c r="Q2856" i="22"/>
  <c r="Q2857" i="22"/>
  <c r="Q2858" i="22"/>
  <c r="Q2859" i="22"/>
  <c r="Q2860" i="22"/>
  <c r="Q2861" i="22"/>
  <c r="Q2862" i="22"/>
  <c r="Q2863" i="22"/>
  <c r="Q2864" i="22"/>
  <c r="Q2865" i="22"/>
  <c r="Q2866" i="22"/>
  <c r="Q2867" i="22"/>
  <c r="Q2868" i="22"/>
  <c r="Q2869" i="22"/>
  <c r="Q2870" i="22"/>
  <c r="Q2871" i="22"/>
  <c r="Q2872" i="22"/>
  <c r="Q2873" i="22"/>
  <c r="Q2874" i="22"/>
  <c r="Q2875" i="22"/>
  <c r="Q2876" i="22"/>
  <c r="Q2877" i="22"/>
  <c r="Q2878" i="22"/>
  <c r="Q2879" i="22"/>
  <c r="Q2880" i="22"/>
  <c r="Q2881" i="22"/>
  <c r="Q2882" i="22"/>
  <c r="Q2883" i="22"/>
  <c r="Q2884" i="22"/>
  <c r="Q2885" i="22"/>
  <c r="Q2886" i="22"/>
  <c r="Q2887" i="22"/>
  <c r="Q2888" i="22"/>
  <c r="Q2889" i="22"/>
  <c r="Q2890" i="22"/>
  <c r="Q2891" i="22"/>
  <c r="Q2892" i="22"/>
  <c r="Q2893" i="22"/>
  <c r="Q2894" i="22"/>
  <c r="Q2895" i="22"/>
  <c r="Q2896" i="22"/>
  <c r="Q2897" i="22"/>
  <c r="Q2898" i="22"/>
  <c r="Q2899" i="22"/>
  <c r="Q2900" i="22"/>
  <c r="Q2901" i="22"/>
  <c r="Q2902" i="22"/>
  <c r="Q2903" i="22"/>
  <c r="Q2904" i="22"/>
  <c r="Q2905" i="22"/>
  <c r="Q2906" i="22"/>
  <c r="Q2907" i="22"/>
  <c r="Q2908" i="22"/>
  <c r="Q2909" i="22"/>
  <c r="Q2910" i="22"/>
  <c r="Q2911" i="22"/>
  <c r="Q2912" i="22"/>
  <c r="Q2913" i="22"/>
  <c r="Q2914" i="22"/>
  <c r="Q2915" i="22"/>
  <c r="Q2916" i="22"/>
  <c r="Q2917" i="22"/>
  <c r="Q2918" i="22"/>
  <c r="Q2919" i="22"/>
  <c r="Q2920" i="22"/>
  <c r="Q2921" i="22"/>
  <c r="Q2922" i="22"/>
  <c r="Q2923" i="22"/>
  <c r="Q2924" i="22"/>
  <c r="Q2925" i="22"/>
  <c r="Q2926" i="22"/>
  <c r="Q2927" i="22"/>
  <c r="Q2928" i="22"/>
  <c r="Q2929" i="22"/>
  <c r="Q2930" i="22"/>
  <c r="Q2931" i="22"/>
  <c r="Q2932" i="22"/>
  <c r="Q2933" i="22"/>
  <c r="Q2934" i="22"/>
  <c r="Q2935" i="22"/>
  <c r="Q2936" i="22"/>
  <c r="Q2937" i="22"/>
  <c r="Q2938" i="22"/>
  <c r="Q2939" i="22"/>
  <c r="Q2940" i="22"/>
  <c r="Q2941" i="22"/>
  <c r="Q2942" i="22"/>
  <c r="Q2943" i="22"/>
  <c r="Q2944" i="22"/>
  <c r="Q2945" i="22"/>
  <c r="Q2946" i="22"/>
  <c r="Q2947" i="22"/>
  <c r="Q2948" i="22"/>
  <c r="Q2949" i="22"/>
  <c r="Q2950" i="22"/>
  <c r="Q2951" i="22"/>
  <c r="Q2952" i="22"/>
  <c r="Q2953" i="22"/>
  <c r="Q2954" i="22"/>
  <c r="Q2955" i="22"/>
  <c r="Q2956" i="22"/>
  <c r="Q2957" i="22"/>
  <c r="Q2958" i="22"/>
  <c r="Q2959" i="22"/>
  <c r="Q2960" i="22"/>
  <c r="Q2961" i="22"/>
  <c r="Q2962" i="22"/>
  <c r="Q2963" i="22"/>
  <c r="Q2964" i="22"/>
  <c r="Q2965" i="22"/>
  <c r="Q2966" i="22"/>
  <c r="Q2967" i="22"/>
  <c r="Q2968" i="22"/>
  <c r="Q2969" i="22"/>
  <c r="Q2970" i="22"/>
  <c r="Q2971" i="22"/>
  <c r="Q2972" i="22"/>
  <c r="Q2973" i="22"/>
  <c r="Q2974" i="22"/>
  <c r="Q2975" i="22"/>
  <c r="Q2976" i="22"/>
  <c r="Q2977" i="22"/>
  <c r="Q2978" i="22"/>
  <c r="Q2979" i="22"/>
  <c r="Q2980" i="22"/>
  <c r="Q2981" i="22"/>
  <c r="Q2982" i="22"/>
  <c r="Q2983" i="22"/>
  <c r="Q2984" i="22"/>
  <c r="Q2985" i="22"/>
  <c r="Q2986" i="22"/>
  <c r="Q2987" i="22"/>
  <c r="Q2988" i="22"/>
  <c r="Q2989" i="22"/>
  <c r="Q2990" i="22"/>
  <c r="Q2991" i="22"/>
  <c r="Q2992" i="22"/>
  <c r="Q2993" i="22"/>
  <c r="Q2994" i="22"/>
  <c r="Q2995" i="22"/>
  <c r="Q2996" i="22"/>
  <c r="Q2997" i="22"/>
  <c r="Q2998" i="22"/>
  <c r="Q2999" i="22"/>
  <c r="Q3000" i="22"/>
  <c r="Q3001" i="22"/>
  <c r="Q3002" i="22"/>
  <c r="Q3003" i="22"/>
  <c r="Q3004" i="22"/>
  <c r="Q3005" i="22"/>
  <c r="Q3006" i="22"/>
  <c r="Q3007" i="22"/>
  <c r="Q3008" i="22"/>
  <c r="Q3009" i="22"/>
  <c r="Q3010" i="22"/>
  <c r="Q3011" i="22"/>
  <c r="Q3012" i="22"/>
  <c r="Q3013" i="22"/>
  <c r="Q3014" i="22"/>
  <c r="Q3015" i="22"/>
  <c r="Q3016" i="22"/>
  <c r="Q3017" i="22"/>
  <c r="Q3018" i="22"/>
  <c r="Q3019" i="22"/>
  <c r="Q3020" i="22"/>
  <c r="Q3021" i="22"/>
  <c r="Q3022" i="22"/>
  <c r="Q3023" i="22"/>
  <c r="Q3024" i="22"/>
  <c r="Q3025" i="22"/>
  <c r="Q3026" i="22"/>
  <c r="Q3027" i="22"/>
  <c r="Q3028" i="22"/>
  <c r="Q3029" i="22"/>
  <c r="Q3030" i="22"/>
  <c r="Q3031" i="22"/>
  <c r="Q3032" i="22"/>
  <c r="Q3033" i="22"/>
  <c r="Q3034" i="22"/>
  <c r="Q3035" i="22"/>
  <c r="Q3036" i="22"/>
  <c r="Q3037" i="22"/>
  <c r="Q3038" i="22"/>
  <c r="Q3039" i="22"/>
  <c r="Q3040" i="22"/>
  <c r="Q3041" i="22"/>
  <c r="Q3042" i="22"/>
  <c r="Q3043" i="22"/>
  <c r="Q3044" i="22"/>
  <c r="Q3045" i="22"/>
  <c r="Q3046" i="22"/>
  <c r="Q3047" i="22"/>
  <c r="Q3048" i="22"/>
  <c r="Q3049" i="22"/>
  <c r="Q3050" i="22"/>
  <c r="Q3051" i="22"/>
  <c r="Q3052" i="22"/>
  <c r="Q3053" i="22"/>
  <c r="Q3054" i="22"/>
  <c r="Q3055" i="22"/>
  <c r="Q3056" i="22"/>
  <c r="Q3057" i="22"/>
  <c r="Q3058" i="22"/>
  <c r="Q3059" i="22"/>
  <c r="Q3060" i="22"/>
  <c r="Q3061" i="22"/>
  <c r="Q3062" i="22"/>
  <c r="Q3063" i="22"/>
  <c r="Q3064" i="22"/>
  <c r="Q3065" i="22"/>
  <c r="Q3066" i="22"/>
  <c r="Q3067" i="22"/>
  <c r="Q3068" i="22"/>
  <c r="Q3069" i="22"/>
  <c r="Q3070" i="22"/>
  <c r="Q3071" i="22"/>
  <c r="Q3072" i="22"/>
  <c r="Q3073" i="22"/>
  <c r="Q3074" i="22"/>
  <c r="Q3075" i="22"/>
  <c r="Q3076" i="22"/>
  <c r="Q3077" i="22"/>
  <c r="Q3078" i="22"/>
  <c r="Q3079" i="22"/>
  <c r="Q3080" i="22"/>
  <c r="Q3081" i="22"/>
  <c r="Q3082" i="22"/>
  <c r="Q3083" i="22"/>
  <c r="Q3084" i="22"/>
  <c r="Q3085" i="22"/>
  <c r="Q3086" i="22"/>
  <c r="Q3087" i="22"/>
  <c r="Q3088" i="22"/>
  <c r="Q3089" i="22"/>
  <c r="Q3090" i="22"/>
  <c r="Q3091" i="22"/>
  <c r="Q3092" i="22"/>
  <c r="Q3093" i="22"/>
  <c r="Q3094" i="22"/>
  <c r="Q3095" i="22"/>
  <c r="Q3096" i="22"/>
  <c r="Q3097" i="22"/>
  <c r="Q3098" i="22"/>
  <c r="Q3099" i="22"/>
  <c r="Q3100" i="22"/>
  <c r="Q3101" i="22"/>
  <c r="Q3102" i="22"/>
  <c r="Q3103" i="22"/>
  <c r="Q3104" i="22"/>
  <c r="Q3105" i="22"/>
  <c r="Q3106" i="22"/>
  <c r="Q3107" i="22"/>
  <c r="Q3108" i="22"/>
  <c r="Q3109" i="22"/>
  <c r="Q3110" i="22"/>
  <c r="Q3111" i="22"/>
  <c r="Q3112" i="22"/>
  <c r="Q3113" i="22"/>
  <c r="Q3114" i="22"/>
  <c r="Q3115" i="22"/>
  <c r="Q3116" i="22"/>
  <c r="Q3117" i="22"/>
  <c r="Q3118" i="22"/>
  <c r="Q3119" i="22"/>
  <c r="Q3120" i="22"/>
  <c r="Q3121" i="22"/>
  <c r="Q3122" i="22"/>
  <c r="Q3123" i="22"/>
  <c r="Q3124" i="22"/>
  <c r="Q3125" i="22"/>
  <c r="Q3126" i="22"/>
  <c r="Q3127" i="22"/>
  <c r="Q3128" i="22"/>
  <c r="Q3129" i="22"/>
  <c r="Q3130" i="22"/>
  <c r="Q3131" i="22"/>
  <c r="Q3132" i="22"/>
  <c r="Q3133" i="22"/>
  <c r="Q3134" i="22"/>
  <c r="Q3135" i="22"/>
  <c r="Q3136" i="22"/>
  <c r="Q3137" i="22"/>
  <c r="Q3138" i="22"/>
  <c r="Q3139" i="22"/>
  <c r="Q3140" i="22"/>
  <c r="Q3141" i="22"/>
  <c r="Q3142" i="22"/>
  <c r="Q3143" i="22"/>
  <c r="Q3144" i="22"/>
  <c r="Q3145" i="22"/>
  <c r="Q3146" i="22"/>
  <c r="Q3147" i="22"/>
  <c r="Q3148" i="22"/>
  <c r="Q3149" i="22"/>
  <c r="Q3150" i="22"/>
  <c r="Q3151" i="22"/>
  <c r="Q3152" i="22"/>
  <c r="Q3153" i="22"/>
  <c r="Q3154" i="22"/>
  <c r="Q3155" i="22"/>
  <c r="Q3156" i="22"/>
  <c r="Q3157" i="22"/>
  <c r="Q3158" i="22"/>
  <c r="Q3159" i="22"/>
  <c r="Q3160" i="22"/>
  <c r="Q3161" i="22"/>
  <c r="Q3162" i="22"/>
  <c r="Q3163" i="22"/>
  <c r="Q3164" i="22"/>
  <c r="Q3165" i="22"/>
  <c r="Q3166" i="22"/>
  <c r="Q3167" i="22"/>
  <c r="Q3168" i="22"/>
  <c r="Q3169" i="22"/>
  <c r="Q3170" i="22"/>
  <c r="Q3171" i="22"/>
  <c r="Q3172" i="22"/>
  <c r="Q3173" i="22"/>
  <c r="Q3174" i="22"/>
  <c r="Q3175" i="22"/>
  <c r="Q3176" i="22"/>
  <c r="Q3177" i="22"/>
  <c r="Q3178" i="22"/>
  <c r="Q3179" i="22"/>
  <c r="Q3180" i="22"/>
  <c r="Q3181" i="22"/>
  <c r="Q3182" i="22"/>
  <c r="Q3183" i="22"/>
  <c r="Q3184" i="22"/>
  <c r="Q3185" i="22"/>
  <c r="Q3186" i="22"/>
  <c r="Q3187" i="22"/>
  <c r="Q3188" i="22"/>
  <c r="Q3189" i="22"/>
  <c r="Q3190" i="22"/>
  <c r="Q3191" i="22"/>
  <c r="Q3192" i="22"/>
  <c r="Q3193" i="22"/>
  <c r="Q3194" i="22"/>
  <c r="Q3195" i="22"/>
  <c r="Q3196" i="22"/>
  <c r="Q3197" i="22"/>
  <c r="Q3198" i="22"/>
  <c r="Q3199" i="22"/>
  <c r="Q3200" i="22"/>
  <c r="Q3201" i="22"/>
  <c r="Q3202" i="22"/>
  <c r="Q3203" i="22"/>
  <c r="Q3204" i="22"/>
  <c r="Q3205" i="22"/>
  <c r="Q3206" i="22"/>
  <c r="Q3207" i="22"/>
  <c r="Q3208" i="22"/>
  <c r="Q3209" i="22"/>
  <c r="Q3210" i="22"/>
  <c r="Q3211" i="22"/>
  <c r="Q3212" i="22"/>
  <c r="Q3213" i="22"/>
  <c r="Q3214" i="22"/>
  <c r="Q3215" i="22"/>
  <c r="Q3216" i="22"/>
  <c r="Q3217" i="22"/>
  <c r="Q3218" i="22"/>
  <c r="Q3219" i="22"/>
  <c r="Q3220" i="22"/>
  <c r="Q3221" i="22"/>
  <c r="Q3222" i="22"/>
  <c r="Q3223" i="22"/>
  <c r="Q3224" i="22"/>
  <c r="Q3225" i="22"/>
  <c r="Q3226" i="22"/>
  <c r="Q3227" i="22"/>
  <c r="Q3228" i="22"/>
  <c r="Q3229" i="22"/>
  <c r="Q3230" i="22"/>
  <c r="Q3231" i="22"/>
  <c r="Q3232" i="22"/>
  <c r="Q3233" i="22"/>
  <c r="Q3234" i="22"/>
  <c r="Q3235" i="22"/>
  <c r="Q3236" i="22"/>
  <c r="Q3237" i="22"/>
  <c r="Q3238" i="22"/>
  <c r="Q3239" i="22"/>
  <c r="Q3240" i="22"/>
  <c r="Q3241" i="22"/>
  <c r="Q3242" i="22"/>
  <c r="Q3243" i="22"/>
  <c r="Q3244" i="22"/>
  <c r="Q3245" i="22"/>
  <c r="Q3246" i="22"/>
  <c r="Q3247" i="22"/>
  <c r="Q3248" i="22"/>
  <c r="Q3249" i="22"/>
  <c r="Q3250" i="22"/>
  <c r="Q3251" i="22"/>
  <c r="Q3252" i="22"/>
  <c r="Q3253" i="22"/>
  <c r="Q3254" i="22"/>
  <c r="Q3255" i="22"/>
  <c r="Q3256" i="22"/>
  <c r="Q3257" i="22"/>
  <c r="Q3258" i="22"/>
  <c r="Q3259" i="22"/>
  <c r="Q3260" i="22"/>
  <c r="Q3261" i="22"/>
  <c r="Q3262" i="22"/>
  <c r="Q3263" i="22"/>
  <c r="Q3264" i="22"/>
  <c r="Q3265" i="22"/>
  <c r="Q3266" i="22"/>
  <c r="Q3267" i="22"/>
  <c r="Q3268" i="22"/>
  <c r="Q3269" i="22"/>
  <c r="Q3270" i="22"/>
  <c r="Q3271" i="22"/>
  <c r="Q3272" i="22"/>
  <c r="Q3273" i="22"/>
  <c r="Q3274" i="22"/>
  <c r="Q3275" i="22"/>
  <c r="Q3276" i="22"/>
  <c r="Q3277" i="22"/>
  <c r="Q3278" i="22"/>
  <c r="Q3279" i="22"/>
  <c r="Q3280" i="22"/>
  <c r="Q3281" i="22"/>
  <c r="Q3282" i="22"/>
  <c r="Q3283" i="22"/>
  <c r="Q3284" i="22"/>
  <c r="Q3285" i="22"/>
  <c r="Q3286" i="22"/>
  <c r="Q3287" i="22"/>
  <c r="Q3288" i="22"/>
  <c r="Q3289" i="22"/>
  <c r="Q3290" i="22"/>
  <c r="Q3291" i="22"/>
  <c r="Q3292" i="22"/>
  <c r="Q3293" i="22"/>
  <c r="Q3294" i="22"/>
  <c r="Q3295" i="22"/>
  <c r="Q3296" i="22"/>
  <c r="Q3297" i="22"/>
  <c r="Q3298" i="22"/>
  <c r="Q3299" i="22"/>
  <c r="Q3300" i="22"/>
  <c r="Q3301" i="22"/>
  <c r="Q3302" i="22"/>
  <c r="Q3303" i="22"/>
  <c r="Q3304" i="22"/>
  <c r="Q3305" i="22"/>
  <c r="Q3306" i="22"/>
  <c r="Q3307" i="22"/>
  <c r="Q3308" i="22"/>
  <c r="Q3309" i="22"/>
  <c r="Q3310" i="22"/>
  <c r="Q3311" i="22"/>
  <c r="Q3312" i="22"/>
  <c r="Q3313" i="22"/>
  <c r="Q3314" i="22"/>
  <c r="Q3315" i="22"/>
  <c r="Q3316" i="22"/>
  <c r="Q3317" i="22"/>
  <c r="Q3318" i="22"/>
  <c r="Q3319" i="22"/>
  <c r="Q3320" i="22"/>
  <c r="Q3321" i="22"/>
  <c r="Q3322" i="22"/>
  <c r="Q3323" i="22"/>
  <c r="Q3324" i="22"/>
  <c r="Q3325" i="22"/>
  <c r="Q3326" i="22"/>
  <c r="Q3327" i="22"/>
  <c r="Q3328" i="22"/>
  <c r="Q3329" i="22"/>
  <c r="Q3330" i="22"/>
  <c r="Q3331" i="22"/>
  <c r="Q3332" i="22"/>
  <c r="Q3333" i="22"/>
  <c r="Q3334" i="22"/>
  <c r="Q3335" i="22"/>
  <c r="Q3336" i="22"/>
  <c r="Q3337" i="22"/>
  <c r="Q3338" i="22"/>
  <c r="Q3339" i="22"/>
  <c r="Q3340" i="22"/>
  <c r="Q3341" i="22"/>
  <c r="Q3342" i="22"/>
  <c r="Q3343" i="22"/>
  <c r="Q3344" i="22"/>
  <c r="Q3345" i="22"/>
  <c r="Q3346" i="22"/>
  <c r="Q3347" i="22"/>
  <c r="Q3348" i="22"/>
  <c r="Q3349" i="22"/>
  <c r="Q3350" i="22"/>
  <c r="Q3351" i="22"/>
  <c r="Q3352" i="22"/>
  <c r="Q3353" i="22"/>
  <c r="Q3354" i="22"/>
  <c r="Q3355" i="22"/>
  <c r="Q3356" i="22"/>
  <c r="Q3357" i="22"/>
  <c r="Q3358" i="22"/>
  <c r="Q3359" i="22"/>
  <c r="Q3360" i="22"/>
  <c r="Q3361" i="22"/>
  <c r="Q3362" i="22"/>
  <c r="Q3363" i="22"/>
  <c r="Q3364" i="22"/>
  <c r="Q3365" i="22"/>
  <c r="Q3366" i="22"/>
  <c r="Q3367" i="22"/>
  <c r="Q3368" i="22"/>
  <c r="Q3369" i="22"/>
  <c r="Q3370" i="22"/>
  <c r="Q3371" i="22"/>
  <c r="Q3372" i="22"/>
  <c r="Q3373" i="22"/>
  <c r="Q3374" i="22"/>
  <c r="Q3375" i="22"/>
  <c r="Q3376" i="22"/>
  <c r="Q3377" i="22"/>
  <c r="Q3378" i="22"/>
  <c r="Q3379" i="22"/>
  <c r="Q3380" i="22"/>
  <c r="Q3381" i="22"/>
  <c r="Q3382" i="22"/>
  <c r="Q3383" i="22"/>
  <c r="Q3384" i="22"/>
  <c r="Q3385" i="22"/>
  <c r="Q3386" i="22"/>
  <c r="Q3387" i="22"/>
  <c r="Q3388" i="22"/>
  <c r="Q3389" i="22"/>
  <c r="Q3390" i="22"/>
  <c r="Q3391" i="22"/>
  <c r="Q3392" i="22"/>
  <c r="Q3393" i="22"/>
  <c r="Q3394" i="22"/>
  <c r="Q3395" i="22"/>
  <c r="Q3396" i="22"/>
  <c r="Q3397" i="22"/>
  <c r="Q3398" i="22"/>
  <c r="Q3399" i="22"/>
  <c r="Q3400" i="22"/>
  <c r="Q3401" i="22"/>
  <c r="Q3402" i="22"/>
  <c r="Q3403" i="22"/>
  <c r="Q3404" i="22"/>
  <c r="Q3405" i="22"/>
  <c r="Q3406" i="22"/>
  <c r="Q3407" i="22"/>
  <c r="Q3408" i="22"/>
  <c r="Q3409" i="22"/>
  <c r="Q3410" i="22"/>
  <c r="Q3411" i="22"/>
  <c r="Q3412" i="22"/>
  <c r="Q3413" i="22"/>
  <c r="Q3414" i="22"/>
  <c r="Q3415" i="22"/>
  <c r="Q3416" i="22"/>
  <c r="Q3417" i="22"/>
  <c r="Q3418" i="22"/>
  <c r="Q3419" i="22"/>
  <c r="Q3420" i="22"/>
  <c r="Q3421" i="22"/>
  <c r="Q3422" i="22"/>
  <c r="Q3423" i="22"/>
  <c r="Q3424" i="22"/>
  <c r="Q3425" i="22"/>
  <c r="Q3426" i="22"/>
  <c r="Q3427" i="22"/>
  <c r="Q3428" i="22"/>
  <c r="Q3429" i="22"/>
  <c r="Q3430" i="22"/>
  <c r="Q3431" i="22"/>
  <c r="Q3432" i="22"/>
  <c r="Q3433" i="22"/>
  <c r="Q3434" i="22"/>
  <c r="Q3435" i="22"/>
  <c r="Q3436" i="22"/>
  <c r="Q3437" i="22"/>
  <c r="Q3438" i="22"/>
  <c r="Q3439" i="22"/>
  <c r="Q3440" i="22"/>
  <c r="Q3441" i="22"/>
  <c r="Q3442" i="22"/>
  <c r="Q3443" i="22"/>
  <c r="Q3444" i="22"/>
  <c r="Q3445" i="22"/>
  <c r="Q3446" i="22"/>
  <c r="Q3447" i="22"/>
  <c r="Q3448" i="22"/>
  <c r="Q3449" i="22"/>
  <c r="Q3450" i="22"/>
  <c r="Q3451" i="22"/>
  <c r="Q3452" i="22"/>
  <c r="Q3453" i="22"/>
  <c r="Q3454" i="22"/>
  <c r="Q3455" i="22"/>
  <c r="Q3456" i="22"/>
  <c r="Q3457" i="22"/>
  <c r="Q3458" i="22"/>
  <c r="Q3459" i="22"/>
  <c r="Q3460" i="22"/>
  <c r="Q3461" i="22"/>
  <c r="Q3462" i="22"/>
  <c r="Q3463" i="22"/>
  <c r="Q3464" i="22"/>
  <c r="Q3465" i="22"/>
  <c r="Q3466" i="22"/>
  <c r="Q3467" i="22"/>
  <c r="Q3468" i="22"/>
  <c r="Q3469" i="22"/>
  <c r="Q3470" i="22"/>
  <c r="Q3471" i="22"/>
  <c r="Q3472" i="22"/>
  <c r="Q3473" i="22"/>
  <c r="Q3474" i="22"/>
  <c r="Q3475" i="22"/>
  <c r="Q3476" i="22"/>
  <c r="Q3477" i="22"/>
  <c r="Q3478" i="22"/>
  <c r="Q3479" i="22"/>
  <c r="Q3480" i="22"/>
  <c r="Q3481" i="22"/>
  <c r="Q3482" i="22"/>
  <c r="Q3483" i="22"/>
  <c r="Q3484" i="22"/>
  <c r="Q3485" i="22"/>
  <c r="Q3486" i="22"/>
  <c r="Q3487" i="22"/>
  <c r="Q3488" i="22"/>
  <c r="Q3489" i="22"/>
  <c r="Q3490" i="22"/>
  <c r="Q3491" i="22"/>
  <c r="Q3492" i="22"/>
  <c r="Q3493" i="22"/>
  <c r="Q3494" i="22"/>
  <c r="Q3495" i="22"/>
  <c r="Q3496" i="22"/>
  <c r="Q3497" i="22"/>
  <c r="Q3498" i="22"/>
  <c r="Q3499" i="22"/>
  <c r="Q3500" i="22"/>
  <c r="Q3501" i="22"/>
  <c r="Q3502" i="22"/>
  <c r="Q3503" i="22"/>
  <c r="Q3504" i="22"/>
  <c r="Q3505" i="22"/>
  <c r="Q3506" i="22"/>
  <c r="Q3507" i="22"/>
  <c r="Q3508" i="22"/>
  <c r="Q3509" i="22"/>
  <c r="Q3510" i="22"/>
  <c r="Q3511" i="22"/>
  <c r="Q3512" i="22"/>
  <c r="Q3513" i="22"/>
  <c r="Q3514" i="22"/>
  <c r="Q3515" i="22"/>
  <c r="Q3516" i="22"/>
  <c r="Q3517" i="22"/>
  <c r="Q3518" i="22"/>
  <c r="Q3519" i="22"/>
  <c r="Q3520" i="22"/>
  <c r="Q3521" i="22"/>
  <c r="Q3522" i="22"/>
  <c r="Q3523" i="22"/>
  <c r="Q3524" i="22"/>
  <c r="Q3525" i="22"/>
  <c r="Q3526" i="22"/>
  <c r="Q3527" i="22"/>
  <c r="Q3528" i="22"/>
  <c r="Q3529" i="22"/>
  <c r="Q3530" i="22"/>
  <c r="Q3531" i="22"/>
  <c r="Q3532" i="22"/>
  <c r="Q3533" i="22"/>
  <c r="Q3534" i="22"/>
  <c r="Q3535" i="22"/>
  <c r="Q3536" i="22"/>
  <c r="Q3537" i="22"/>
  <c r="Q3538" i="22"/>
  <c r="Q3539" i="22"/>
  <c r="Q3540" i="22"/>
  <c r="Q3541" i="22"/>
  <c r="Q3542" i="22"/>
  <c r="Q3543" i="22"/>
  <c r="Q3544" i="22"/>
  <c r="Q3545" i="22"/>
  <c r="Q3546" i="22"/>
  <c r="Q3547" i="22"/>
  <c r="Q3548" i="22"/>
  <c r="Q3549" i="22"/>
  <c r="Q3550" i="22"/>
  <c r="Q3551" i="22"/>
  <c r="Q3552" i="22"/>
  <c r="Q3553" i="22"/>
  <c r="Q3554" i="22"/>
  <c r="Q3555" i="22"/>
  <c r="Q3556" i="22"/>
  <c r="Q3557" i="22"/>
  <c r="Q3558" i="22"/>
  <c r="Q3559" i="22"/>
  <c r="Q3560" i="22"/>
  <c r="Q3561" i="22"/>
  <c r="Q3562" i="22"/>
  <c r="Q3563" i="22"/>
  <c r="Q3564" i="22"/>
  <c r="Q3565" i="22"/>
  <c r="Q3566" i="22"/>
  <c r="Q3567" i="22"/>
  <c r="Q3568" i="22"/>
  <c r="Q3569" i="22"/>
  <c r="Q3570" i="22"/>
  <c r="Q3571" i="22"/>
  <c r="Q3572" i="22"/>
  <c r="Q3573" i="22"/>
  <c r="Q3574" i="22"/>
  <c r="Q3575" i="22"/>
  <c r="Q3576" i="22"/>
  <c r="Q3577" i="22"/>
  <c r="Q3578" i="22"/>
  <c r="Q3579" i="22"/>
  <c r="Q3580" i="22"/>
  <c r="Q3581" i="22"/>
  <c r="Q3582" i="22"/>
  <c r="Q3583" i="22"/>
  <c r="Q3584" i="22"/>
  <c r="Q3585" i="22"/>
  <c r="Q3586" i="22"/>
  <c r="Q3587" i="22"/>
  <c r="Q3588" i="22"/>
  <c r="Q3589" i="22"/>
  <c r="Q3590" i="22"/>
  <c r="Q3591" i="22"/>
  <c r="Q3592" i="22"/>
  <c r="Q3593" i="22"/>
  <c r="Q3594" i="22"/>
  <c r="Q3595" i="22"/>
  <c r="Q3596" i="22"/>
  <c r="Q3597" i="22"/>
  <c r="Q3598" i="22"/>
  <c r="Q3599" i="22"/>
  <c r="Q3600" i="22"/>
  <c r="Q3601" i="22"/>
  <c r="Q3602" i="22"/>
  <c r="Q3603" i="22"/>
  <c r="Q3604" i="22"/>
  <c r="Q3605" i="22"/>
  <c r="Q3606" i="22"/>
  <c r="Q3607" i="22"/>
  <c r="Q3608" i="22"/>
  <c r="Q3609" i="22"/>
  <c r="Q3610" i="22"/>
  <c r="Q3611" i="22"/>
  <c r="Q3612" i="22"/>
  <c r="Q3613" i="22"/>
  <c r="Q3614" i="22"/>
  <c r="Q3615" i="22"/>
  <c r="Q3616" i="22"/>
  <c r="Q3617" i="22"/>
  <c r="Q3618" i="22"/>
  <c r="Q3619" i="22"/>
  <c r="Q3620" i="22"/>
  <c r="Q3621" i="22"/>
  <c r="Q3622" i="22"/>
  <c r="Q3623" i="22"/>
  <c r="Q3624" i="22"/>
  <c r="Q3625" i="22"/>
  <c r="Q3626" i="22"/>
  <c r="Q3627" i="22"/>
  <c r="Q3628" i="22"/>
  <c r="Q3629" i="22"/>
  <c r="Q3630" i="22"/>
  <c r="Q3631" i="22"/>
  <c r="Q3632" i="22"/>
  <c r="Q3634" i="22"/>
  <c r="Q3635" i="22"/>
  <c r="Q3636" i="22"/>
  <c r="Q3637" i="22"/>
  <c r="Q3638" i="22"/>
  <c r="Q3639" i="22"/>
  <c r="Q3640" i="22"/>
  <c r="Q3641" i="22"/>
  <c r="Q3642" i="22"/>
  <c r="Q3643" i="22"/>
  <c r="Q3644" i="22"/>
  <c r="Q3645" i="22"/>
  <c r="Q3646" i="22"/>
  <c r="Q3647" i="22"/>
  <c r="Q3648" i="22"/>
  <c r="Q3649" i="22"/>
  <c r="Q3650" i="22"/>
  <c r="Q3651" i="22"/>
  <c r="Q3652" i="22"/>
  <c r="Q3653" i="22"/>
  <c r="Q3654" i="22"/>
  <c r="Q3655" i="22"/>
  <c r="Q3656" i="22"/>
  <c r="Q3657" i="22"/>
  <c r="Q3658" i="22"/>
  <c r="Q3659" i="22"/>
  <c r="Q3660" i="22"/>
  <c r="Q3661" i="22"/>
  <c r="Q3662" i="22"/>
  <c r="Q3663" i="22"/>
  <c r="Q3664" i="22"/>
  <c r="Q3665" i="22"/>
  <c r="Q3666" i="22"/>
  <c r="Q3667" i="22"/>
  <c r="Q3668" i="22"/>
  <c r="Q3669" i="22"/>
  <c r="Q3670" i="22"/>
  <c r="Q3671" i="22"/>
  <c r="Q3672" i="22"/>
  <c r="Q3673" i="22"/>
  <c r="Q3674" i="22"/>
  <c r="Q3675" i="22"/>
  <c r="Q3676" i="22"/>
  <c r="Q3677" i="22"/>
  <c r="Q3678" i="22"/>
  <c r="Q3679" i="22"/>
  <c r="Q3680" i="22"/>
  <c r="Q3681" i="22"/>
  <c r="Q3682" i="22"/>
  <c r="Q3683" i="22"/>
  <c r="Q3684" i="22"/>
  <c r="Q3685" i="22"/>
  <c r="Q3686" i="22"/>
  <c r="Q3687" i="22"/>
  <c r="Q3688" i="22"/>
  <c r="Q3689" i="22"/>
  <c r="Q3690" i="22"/>
  <c r="Q3691" i="22"/>
  <c r="Q3692" i="22"/>
  <c r="Q3693" i="22"/>
  <c r="Q3694" i="22"/>
  <c r="Q3695" i="22"/>
  <c r="Q3696" i="22"/>
  <c r="Q3697" i="22"/>
  <c r="Q3698" i="22"/>
  <c r="Q3699" i="22"/>
  <c r="Q3700" i="22"/>
  <c r="Q3701" i="22"/>
  <c r="Q3702" i="22"/>
  <c r="Q3703" i="22"/>
  <c r="Q3704" i="22"/>
  <c r="Q3705" i="22"/>
  <c r="Q3706" i="22"/>
  <c r="Q3707" i="22"/>
  <c r="Q3708" i="22"/>
  <c r="Q3709" i="22"/>
  <c r="Q3710" i="22"/>
  <c r="Q3711" i="22"/>
  <c r="Q3712" i="22"/>
  <c r="Q3713" i="22"/>
  <c r="Q3714" i="22"/>
  <c r="Q3715" i="22"/>
  <c r="Q3716" i="22"/>
  <c r="Q3717" i="22"/>
  <c r="Q3718" i="22"/>
  <c r="Q3719" i="22"/>
  <c r="Q3720" i="22"/>
  <c r="Q3721" i="22"/>
  <c r="Q3722" i="22"/>
  <c r="Q3723" i="22"/>
  <c r="Q3724" i="22"/>
  <c r="Q3725" i="22"/>
  <c r="Q3726" i="22"/>
  <c r="Q3727" i="22"/>
  <c r="Q3728" i="22"/>
  <c r="Q3729" i="22"/>
  <c r="Q3730" i="22"/>
  <c r="Q3731" i="22"/>
  <c r="Q3732" i="22"/>
  <c r="Q3733" i="22"/>
  <c r="Q3734" i="22"/>
  <c r="Q3735" i="22"/>
  <c r="Q3736" i="22"/>
  <c r="Q3737" i="22"/>
  <c r="Q3738" i="22"/>
  <c r="Q3739" i="22"/>
  <c r="Q3740" i="22"/>
  <c r="Q3741" i="22"/>
  <c r="Q3742" i="22"/>
  <c r="Q3743" i="22"/>
  <c r="Q3744" i="22"/>
  <c r="Q3745" i="22"/>
  <c r="Q3746" i="22"/>
  <c r="Q3747" i="22"/>
  <c r="Q3748" i="22"/>
  <c r="Q3749" i="22"/>
  <c r="Q3750" i="22"/>
  <c r="Q3751" i="22"/>
  <c r="Q3752" i="22"/>
  <c r="Q3753" i="22"/>
  <c r="Q3754" i="22"/>
  <c r="Q3755" i="22"/>
  <c r="Q3756" i="22"/>
  <c r="Q3757" i="22"/>
  <c r="Q3758" i="22"/>
  <c r="Q3759" i="22"/>
  <c r="Q3760" i="22"/>
  <c r="Q3761" i="22"/>
  <c r="Q3762" i="22"/>
  <c r="Q3763" i="22"/>
  <c r="Q3764" i="22"/>
  <c r="Q3765" i="22"/>
  <c r="Q3766" i="22"/>
  <c r="Q3767" i="22"/>
  <c r="Q3768" i="22"/>
  <c r="Q3769" i="22"/>
  <c r="Q3770" i="22"/>
  <c r="Q3771" i="22"/>
  <c r="Q3772" i="22"/>
  <c r="Q3773" i="22"/>
  <c r="Q3774" i="22"/>
  <c r="Q3775" i="22"/>
  <c r="Q3776" i="22"/>
  <c r="Q3777" i="22"/>
  <c r="Q3778" i="22"/>
  <c r="Q3779" i="22"/>
  <c r="Q3780" i="22"/>
  <c r="Q3781" i="22"/>
  <c r="Q3782" i="22"/>
  <c r="Q3783" i="22"/>
  <c r="Q3784" i="22"/>
  <c r="Q3785" i="22"/>
  <c r="Q3786" i="22"/>
  <c r="Q3787" i="22"/>
  <c r="Q3788" i="22"/>
  <c r="Q3789" i="22"/>
  <c r="Q3790" i="22"/>
  <c r="Q3791" i="22"/>
  <c r="Q3792" i="22"/>
  <c r="Q3793" i="22"/>
  <c r="Q3794" i="22"/>
  <c r="Q3795" i="22"/>
  <c r="Q3796" i="22"/>
  <c r="Q3797" i="22"/>
  <c r="Q3798" i="22"/>
  <c r="Q3799" i="22"/>
  <c r="Q3800" i="22"/>
  <c r="Q3801" i="22"/>
  <c r="Q3802" i="22"/>
  <c r="Q3803" i="22"/>
  <c r="Q3804" i="22"/>
  <c r="Q3805" i="22"/>
  <c r="Q3806" i="22"/>
  <c r="Q3807" i="22"/>
  <c r="Q3808" i="22"/>
  <c r="Q3809" i="22"/>
  <c r="Q3810" i="22"/>
  <c r="Q3811" i="22"/>
  <c r="Q3812" i="22"/>
  <c r="Q3813" i="22"/>
  <c r="Q3814" i="22"/>
  <c r="Q3815" i="22"/>
  <c r="Q3816" i="22"/>
  <c r="Q3817" i="22"/>
  <c r="Q3818" i="22"/>
  <c r="Q3819" i="22"/>
  <c r="Q3820" i="22"/>
  <c r="Q3821" i="22"/>
  <c r="Q3822" i="22"/>
  <c r="Q3823" i="22"/>
  <c r="Q3824" i="22"/>
  <c r="Q3825" i="22"/>
  <c r="Q3826" i="22"/>
  <c r="Q3827" i="22"/>
  <c r="Q3828" i="22"/>
  <c r="Q3829" i="22"/>
  <c r="Q3830" i="22"/>
  <c r="Q3831" i="22"/>
  <c r="Q3832" i="22"/>
  <c r="Q3833" i="22"/>
  <c r="Q3834" i="22"/>
  <c r="Q3835" i="22"/>
  <c r="Q3836" i="22"/>
  <c r="Q3837" i="22"/>
  <c r="Q3838" i="22"/>
  <c r="Q3839" i="22"/>
  <c r="Q3840" i="22"/>
  <c r="Q3841" i="22"/>
  <c r="Q3842" i="22"/>
  <c r="Q3843" i="22"/>
  <c r="Q3844" i="22"/>
  <c r="Q3845" i="22"/>
  <c r="Q3846" i="22"/>
  <c r="Q3847" i="22"/>
  <c r="Q3848" i="22"/>
  <c r="Q3849" i="22"/>
  <c r="Q3850" i="22"/>
  <c r="Q3851" i="22"/>
  <c r="Q3852" i="22"/>
  <c r="Q3853" i="22"/>
  <c r="Q3854" i="22"/>
  <c r="Q3855" i="22"/>
  <c r="Q3856" i="22"/>
  <c r="Q3857" i="22"/>
  <c r="Q3858" i="22"/>
  <c r="Q3859" i="22"/>
  <c r="Q3860" i="22"/>
  <c r="Q3861" i="22"/>
  <c r="Q3862" i="22"/>
  <c r="Q3863" i="22"/>
  <c r="Q3864" i="22"/>
  <c r="Q3865" i="22"/>
  <c r="Q3866" i="22"/>
  <c r="Q3867" i="22"/>
  <c r="Q3868" i="22"/>
  <c r="Q3869" i="22"/>
  <c r="Q3870" i="22"/>
  <c r="Q3871" i="22"/>
  <c r="Q3872" i="22"/>
  <c r="Q3873" i="22"/>
  <c r="Q3874" i="22"/>
  <c r="Q3875" i="22"/>
  <c r="Q3876" i="22"/>
  <c r="Q3877" i="22"/>
  <c r="Q3878" i="22"/>
  <c r="Q3879" i="22"/>
  <c r="Q3880" i="22"/>
  <c r="Q3881" i="22"/>
  <c r="Q3882" i="22"/>
  <c r="Q3883" i="22"/>
  <c r="Q3884" i="22"/>
  <c r="Q3885" i="22"/>
  <c r="Q3886" i="22"/>
  <c r="Q3887" i="22"/>
  <c r="Q3888" i="22"/>
  <c r="Q3889" i="22"/>
  <c r="Q3890" i="22"/>
  <c r="Q3891" i="22"/>
  <c r="Q3892" i="22"/>
  <c r="Q3893" i="22"/>
  <c r="Q3894" i="22"/>
  <c r="Q3895" i="22"/>
  <c r="Q3896" i="22"/>
  <c r="Q3897" i="22"/>
  <c r="Q3898" i="22"/>
  <c r="Q3899" i="22"/>
  <c r="Q3900" i="22"/>
  <c r="Q3901" i="22"/>
  <c r="Q3902" i="22"/>
  <c r="Q3903" i="22"/>
  <c r="Q3904" i="22"/>
  <c r="Q3905" i="22"/>
  <c r="Q3906" i="22"/>
  <c r="Q3907" i="22"/>
  <c r="Q3908" i="22"/>
  <c r="Q3909" i="22"/>
  <c r="Q3910" i="22"/>
  <c r="Q3911" i="22"/>
  <c r="Q3912" i="22"/>
  <c r="Q3913" i="22"/>
  <c r="Q3914" i="22"/>
  <c r="Q3915" i="22"/>
  <c r="Q3916" i="22"/>
  <c r="Q3917" i="22"/>
  <c r="Q3918" i="22"/>
  <c r="Q3919" i="22"/>
  <c r="Q3920" i="22"/>
  <c r="Q3921" i="22"/>
  <c r="Q3922" i="22"/>
  <c r="Q3923" i="22"/>
  <c r="Q3924" i="22"/>
  <c r="Q3925" i="22"/>
  <c r="Q3926" i="22"/>
  <c r="Q3927" i="22"/>
  <c r="Q3928" i="22"/>
  <c r="Q3929" i="22"/>
  <c r="Q3930" i="22"/>
  <c r="Q3931" i="22"/>
  <c r="Q3932" i="22"/>
  <c r="Q3933" i="22"/>
  <c r="Q3934" i="22"/>
  <c r="Q3935" i="22"/>
  <c r="Q3936" i="22"/>
  <c r="Q3937" i="22"/>
  <c r="Q3938" i="22"/>
  <c r="Q3939" i="22"/>
  <c r="Q3940" i="22"/>
  <c r="Q3941" i="22"/>
  <c r="Q3942" i="22"/>
  <c r="Q3943" i="22"/>
  <c r="Q3944" i="22"/>
  <c r="Q3945" i="22"/>
  <c r="Q3946" i="22"/>
  <c r="Q3947" i="22"/>
  <c r="Q3948" i="22"/>
  <c r="Q3949" i="22"/>
  <c r="Q3950" i="22"/>
  <c r="Q3951" i="22"/>
  <c r="Q3952" i="22"/>
  <c r="Q3953" i="22"/>
  <c r="Q3954" i="22"/>
  <c r="Q3955" i="22"/>
  <c r="Q3956" i="22"/>
  <c r="Q3957" i="22"/>
  <c r="Q3958" i="22"/>
  <c r="Q3959" i="22"/>
  <c r="Q3960" i="22"/>
  <c r="Q3961" i="22"/>
  <c r="Q3962" i="22"/>
  <c r="Q3963" i="22"/>
  <c r="Q3964" i="22"/>
  <c r="Q3965" i="22"/>
  <c r="Q3966" i="22"/>
  <c r="Q3967" i="22"/>
  <c r="Q3968" i="22"/>
  <c r="Q3969" i="22"/>
  <c r="Q3970" i="22"/>
  <c r="Q3971" i="22"/>
  <c r="Q3972" i="22"/>
  <c r="Q3973" i="22"/>
  <c r="Q3974" i="22"/>
  <c r="Q3975" i="22"/>
  <c r="Q3976" i="22"/>
  <c r="Q3977" i="22"/>
  <c r="Q3978" i="22"/>
  <c r="Q3979" i="22"/>
  <c r="Q3980" i="22"/>
  <c r="Q3981" i="22"/>
  <c r="Q3982" i="22"/>
  <c r="Q3983" i="22"/>
  <c r="Q3984" i="22"/>
  <c r="Q3985" i="22"/>
  <c r="Q3986" i="22"/>
  <c r="Q3987" i="22"/>
  <c r="Q3988" i="22"/>
  <c r="Q3989" i="22"/>
  <c r="Q3990" i="22"/>
  <c r="Q3991" i="22"/>
  <c r="Q3992" i="22"/>
  <c r="Q3993" i="22"/>
  <c r="Q3994" i="22"/>
  <c r="Q3995" i="22"/>
  <c r="Q3996" i="22"/>
  <c r="Q3997" i="22"/>
  <c r="Q3998" i="22"/>
  <c r="Q3999" i="22"/>
  <c r="Q4000" i="22"/>
  <c r="Q4001" i="22"/>
  <c r="Q4002" i="22"/>
  <c r="Q4003" i="22"/>
  <c r="Q4004" i="22"/>
  <c r="Q4005" i="22"/>
  <c r="Q4006" i="22"/>
  <c r="Q4007" i="22"/>
  <c r="Q4008" i="22"/>
  <c r="Q4009" i="22"/>
  <c r="Q4010" i="22"/>
  <c r="Q4011" i="22"/>
  <c r="Q4012" i="22"/>
  <c r="Q4013" i="22"/>
  <c r="Q4014" i="22"/>
  <c r="Q4015" i="22"/>
  <c r="Q4016" i="22"/>
  <c r="Q4017" i="22"/>
  <c r="Q4018" i="22"/>
  <c r="Q4019" i="22"/>
  <c r="Q4020" i="22"/>
  <c r="Q4021" i="22"/>
  <c r="Q4022" i="22"/>
  <c r="Q4023" i="22"/>
  <c r="Q4024" i="22"/>
  <c r="Q4025" i="22"/>
  <c r="Q4026" i="22"/>
  <c r="Q4027" i="22"/>
  <c r="Q4028" i="22"/>
  <c r="Q4029" i="22"/>
  <c r="Q4030" i="22"/>
  <c r="Q4031" i="22"/>
  <c r="Q4032" i="22"/>
  <c r="Q4033" i="22"/>
  <c r="Q4034" i="22"/>
  <c r="Q4035" i="22"/>
  <c r="Q4036" i="22"/>
  <c r="Q4037" i="22"/>
  <c r="Q4038" i="22"/>
  <c r="Q4039" i="22"/>
  <c r="Q4040" i="22"/>
  <c r="Q4041" i="22"/>
  <c r="Q4042" i="22"/>
  <c r="Q4043" i="22"/>
  <c r="Q4044" i="22"/>
  <c r="Q4045" i="22"/>
  <c r="Q4046" i="22"/>
  <c r="Q4047" i="22"/>
  <c r="Q4048" i="22"/>
  <c r="Q4049" i="22"/>
  <c r="Q4050" i="22"/>
  <c r="Q4051" i="22"/>
  <c r="Q4052" i="22"/>
  <c r="Q4053" i="22"/>
  <c r="Q4054" i="22"/>
  <c r="Q4055" i="22"/>
  <c r="Q4056" i="22"/>
  <c r="Q4057" i="22"/>
  <c r="Q4058" i="22"/>
  <c r="Q4059" i="22"/>
  <c r="Q4060" i="22"/>
  <c r="Q4067" i="22"/>
  <c r="Q4068" i="22"/>
  <c r="Q4069" i="22"/>
  <c r="Q4070" i="22"/>
  <c r="Q4071" i="22"/>
  <c r="Q4072" i="22"/>
  <c r="Q4073" i="22"/>
  <c r="Q4074" i="22"/>
  <c r="Q4075" i="22"/>
  <c r="Q4076" i="22"/>
  <c r="Q4077" i="22"/>
  <c r="Q4078" i="22"/>
  <c r="Q4079" i="22"/>
  <c r="Q4080" i="22"/>
  <c r="Q4081" i="22"/>
  <c r="Q4082" i="22"/>
  <c r="Q4083" i="22"/>
  <c r="Q4084" i="22"/>
  <c r="Q4085" i="22"/>
  <c r="Q4086" i="22"/>
  <c r="Q4087" i="22"/>
  <c r="Q4088" i="22"/>
  <c r="Q4089" i="22"/>
  <c r="Q4090" i="22"/>
  <c r="Q4091" i="22"/>
  <c r="Q4092" i="22"/>
  <c r="Q4093" i="22"/>
  <c r="Q4094" i="22"/>
  <c r="Q4095" i="22"/>
  <c r="Q4096" i="22"/>
  <c r="Q4097" i="22"/>
  <c r="Q4098" i="22"/>
  <c r="Q4099" i="22"/>
  <c r="Q4100" i="22"/>
  <c r="Q4101" i="22"/>
  <c r="Q4102" i="22"/>
  <c r="Q4103" i="22"/>
  <c r="Q4104" i="22"/>
  <c r="Q4105" i="22"/>
  <c r="Q4106" i="22"/>
  <c r="Q4107" i="22"/>
  <c r="Q4108" i="22"/>
  <c r="Q4109" i="22"/>
  <c r="Q4110" i="22"/>
  <c r="Q4111" i="22"/>
  <c r="Q4112" i="22"/>
  <c r="Q4113" i="22"/>
  <c r="Q4114" i="22"/>
  <c r="Q4115" i="22"/>
  <c r="Q4116" i="22"/>
  <c r="Q4117" i="22"/>
  <c r="Q4118" i="22"/>
  <c r="Q4119" i="22"/>
  <c r="Q4120" i="22"/>
  <c r="Q4121" i="22"/>
  <c r="Q4122" i="22"/>
  <c r="Q4123" i="22"/>
  <c r="Q4124" i="22"/>
  <c r="Q4125" i="22"/>
  <c r="Q4126" i="22"/>
  <c r="Q4127" i="22"/>
  <c r="Q4128" i="22"/>
  <c r="Q4129" i="22"/>
  <c r="Q4130" i="22"/>
  <c r="Q4131" i="22"/>
  <c r="Q4132" i="22"/>
  <c r="Q4133" i="22"/>
  <c r="Q4134" i="22"/>
  <c r="Q4135" i="22"/>
  <c r="Q4136" i="22"/>
  <c r="Q4137" i="22"/>
  <c r="Q4138" i="22"/>
  <c r="Q4139" i="22"/>
  <c r="Q4140" i="22"/>
  <c r="Q4141" i="22"/>
  <c r="Q4142" i="22"/>
  <c r="Q4143" i="22"/>
  <c r="Q4144" i="22"/>
  <c r="Q4145" i="22"/>
  <c r="Q4146" i="22"/>
  <c r="Q4147" i="22"/>
  <c r="Q4148" i="22"/>
  <c r="Q4149" i="22"/>
  <c r="Q4150" i="22"/>
  <c r="Q4151" i="22"/>
  <c r="Q4152" i="22"/>
  <c r="Q4153" i="22"/>
  <c r="Q4154" i="22"/>
  <c r="Q4155" i="22"/>
  <c r="Q4156" i="22"/>
  <c r="Q4157" i="22"/>
  <c r="Q4158" i="22"/>
  <c r="Q4159" i="22"/>
  <c r="Q4160" i="22"/>
  <c r="Q4161" i="22"/>
  <c r="Q4162" i="22"/>
  <c r="Q4163" i="22"/>
  <c r="Q4164" i="22"/>
  <c r="Q4165" i="22"/>
  <c r="Q4166" i="22"/>
  <c r="Q4167" i="22"/>
  <c r="Q4168" i="22"/>
  <c r="Q4169" i="22"/>
  <c r="Q4170" i="22"/>
  <c r="Q4171" i="22"/>
  <c r="Q4172" i="22"/>
  <c r="Q4173" i="22"/>
  <c r="Q4174" i="22"/>
  <c r="Q4175" i="22"/>
  <c r="Q4176" i="22"/>
  <c r="Q4177" i="22"/>
  <c r="Q4178" i="22"/>
  <c r="Q4179" i="22"/>
  <c r="Q4180" i="22"/>
  <c r="Q4181" i="22"/>
  <c r="Q4182" i="22"/>
  <c r="Q4183" i="22"/>
  <c r="Q4184" i="22"/>
  <c r="Q4185" i="22"/>
  <c r="Q4186" i="22"/>
  <c r="Q4187" i="22"/>
  <c r="Q4188" i="22"/>
  <c r="Q4189" i="22"/>
  <c r="Q4190" i="22"/>
  <c r="Q4191" i="22"/>
  <c r="Q4192" i="22"/>
  <c r="Q4193" i="22"/>
  <c r="Q4194" i="22"/>
  <c r="Q4195" i="22"/>
  <c r="Q4196" i="22"/>
  <c r="Q4197" i="22"/>
  <c r="Q4198" i="22"/>
  <c r="Q4208" i="22"/>
  <c r="Q4209" i="22"/>
  <c r="Q4210" i="22"/>
  <c r="Q4211" i="22"/>
  <c r="Q4212" i="22"/>
  <c r="Q4213" i="22"/>
  <c r="Q4214" i="22"/>
  <c r="Q4215" i="22"/>
  <c r="Q4216" i="22"/>
  <c r="Q4217" i="22"/>
  <c r="Q4218" i="22"/>
  <c r="Q4219" i="22"/>
  <c r="Q4220" i="22"/>
  <c r="Q4221" i="22"/>
  <c r="Q4222" i="22"/>
  <c r="Q4223" i="22"/>
  <c r="Q4224" i="22"/>
  <c r="Q4225" i="22"/>
  <c r="Q4226" i="22"/>
  <c r="Q4227" i="22"/>
  <c r="Q4228" i="22"/>
  <c r="Q4229" i="22"/>
  <c r="Q4230" i="22"/>
  <c r="Q4231" i="22"/>
  <c r="Q4232" i="22"/>
  <c r="Q4233" i="22"/>
  <c r="Q4234" i="22"/>
  <c r="Q4235" i="22"/>
  <c r="Q4236" i="22"/>
  <c r="Q4237" i="22"/>
  <c r="Q4238" i="22"/>
  <c r="Q4239" i="22"/>
  <c r="Q4240" i="22"/>
  <c r="Q4241" i="22"/>
  <c r="Q4242" i="22"/>
  <c r="Q4243" i="22"/>
  <c r="Q4244" i="22"/>
  <c r="Q4245" i="22"/>
  <c r="Q4246" i="22"/>
  <c r="Q4247" i="22"/>
  <c r="Q4248" i="22"/>
  <c r="Q4249" i="22"/>
  <c r="Q4250" i="22"/>
  <c r="Q4251" i="22"/>
  <c r="Q4252" i="22"/>
  <c r="Q4253" i="22"/>
  <c r="Q4254" i="22"/>
  <c r="Q4255" i="22"/>
  <c r="Q4256" i="22"/>
  <c r="Q4257" i="22"/>
  <c r="Q4258" i="22"/>
  <c r="Q4259" i="22"/>
  <c r="Q4260" i="22"/>
  <c r="Q4261" i="22"/>
  <c r="Q4262" i="22"/>
  <c r="Q4263" i="22"/>
  <c r="Q4264" i="22"/>
  <c r="Q4265" i="22"/>
  <c r="Q4266" i="22"/>
  <c r="Q4267" i="22"/>
  <c r="Q4268" i="22"/>
  <c r="Q4269" i="22"/>
  <c r="Q4270" i="22"/>
  <c r="Q4271" i="22"/>
  <c r="Q4272" i="22"/>
  <c r="Q4273" i="22"/>
  <c r="Q4274" i="22"/>
  <c r="Q4275" i="22"/>
  <c r="Q4276" i="22"/>
  <c r="Q4277" i="22"/>
  <c r="Q4278" i="22"/>
  <c r="Q4279" i="22"/>
  <c r="Q4280" i="22"/>
  <c r="Q4281" i="22"/>
  <c r="Q4282" i="22"/>
  <c r="Q4283" i="22"/>
  <c r="Q4284" i="22"/>
  <c r="Q4285" i="22"/>
  <c r="Q4286" i="22"/>
  <c r="Q4287" i="22"/>
  <c r="Q4288" i="22"/>
  <c r="Q4289" i="22"/>
  <c r="Q4290" i="22"/>
  <c r="Q4291" i="22"/>
  <c r="Q4292" i="22"/>
  <c r="Q4293" i="22"/>
  <c r="Q4294" i="22"/>
  <c r="Q4295" i="22"/>
  <c r="Q4296" i="22"/>
  <c r="Q4297" i="22"/>
  <c r="Q4298" i="22"/>
  <c r="Q4299" i="22"/>
  <c r="Q4300" i="22"/>
  <c r="Q4301" i="22"/>
  <c r="Q4302" i="22"/>
  <c r="Q4303" i="22"/>
  <c r="Q4304" i="22"/>
  <c r="Q4305" i="22"/>
  <c r="Q4306" i="22"/>
  <c r="Q4307" i="22"/>
  <c r="Q4308" i="22"/>
  <c r="Q4309" i="22"/>
  <c r="Q4310" i="22"/>
  <c r="Q4311" i="22"/>
  <c r="Q4312" i="22"/>
  <c r="Q4313" i="22"/>
  <c r="Q4314" i="22"/>
  <c r="Q4315" i="22"/>
  <c r="Q4316" i="22"/>
  <c r="Q4317" i="22"/>
  <c r="Q4318" i="22"/>
  <c r="Q4319" i="22"/>
  <c r="Q4320" i="22"/>
  <c r="Q4321" i="22"/>
  <c r="Q4322" i="22"/>
  <c r="Q4323" i="22"/>
  <c r="Q4324" i="22"/>
  <c r="Q4325" i="22"/>
  <c r="Q4326" i="22"/>
  <c r="Q4327" i="22"/>
  <c r="Q4328" i="22"/>
  <c r="Q4329" i="22"/>
  <c r="Q4330" i="22"/>
  <c r="Q4331" i="22"/>
  <c r="Q4332" i="22"/>
  <c r="Q4333" i="22"/>
  <c r="Q4334" i="22"/>
  <c r="Q4335" i="22"/>
  <c r="Q4336" i="22"/>
  <c r="Q4337" i="22"/>
  <c r="Q4338" i="22"/>
  <c r="Q4339" i="22"/>
  <c r="Q4340" i="22"/>
  <c r="Q4341" i="22"/>
  <c r="Q4342" i="22"/>
  <c r="Q4343" i="22"/>
  <c r="Q4344" i="22"/>
  <c r="Q4345" i="22"/>
  <c r="Q4346" i="22"/>
  <c r="Q4347" i="22"/>
  <c r="Q4348" i="22"/>
  <c r="Q4349" i="22"/>
  <c r="Q4350" i="22"/>
  <c r="Q4351" i="22"/>
  <c r="Q4352" i="22"/>
  <c r="Q4353" i="22"/>
  <c r="Q4354" i="22"/>
  <c r="Q4355" i="22"/>
  <c r="Q4356" i="22"/>
  <c r="Q4357" i="22"/>
  <c r="Q4358" i="22"/>
  <c r="Q4359" i="22"/>
  <c r="Q4360" i="22"/>
  <c r="Q4361" i="22"/>
  <c r="Q4362" i="22"/>
  <c r="Q4363" i="22"/>
  <c r="Q4364" i="22"/>
  <c r="Q4365" i="22"/>
  <c r="Q4366" i="22"/>
  <c r="Q4367" i="22"/>
  <c r="Q4368" i="22"/>
  <c r="Q4369" i="22"/>
  <c r="Q4370" i="22"/>
  <c r="Q4371" i="22"/>
  <c r="Q4372" i="22"/>
  <c r="Q4373" i="22"/>
  <c r="Q4374" i="22"/>
  <c r="Q4375" i="22"/>
  <c r="Q4376" i="22"/>
  <c r="Q4377" i="22"/>
  <c r="Q4378" i="22"/>
  <c r="Q4379" i="22"/>
  <c r="Q4380" i="22"/>
  <c r="Q4381" i="22"/>
  <c r="Q4382" i="22"/>
  <c r="Q4383" i="22"/>
  <c r="Q4384" i="22"/>
  <c r="Q4385" i="22"/>
  <c r="Q4386" i="22"/>
  <c r="Q4387" i="22"/>
  <c r="Q4388" i="22"/>
  <c r="Q4389" i="22"/>
  <c r="Q4390" i="22"/>
  <c r="Q4391" i="22"/>
  <c r="Q4392" i="22"/>
  <c r="Q4393" i="22"/>
  <c r="Q4394" i="22"/>
  <c r="Q4395" i="22"/>
  <c r="Q4396" i="22"/>
  <c r="Q4397" i="22"/>
  <c r="Q4398" i="22"/>
  <c r="Q4399" i="22"/>
  <c r="Q4400" i="22"/>
  <c r="Q4401" i="22"/>
  <c r="Q4402" i="22"/>
  <c r="Q4403" i="22"/>
  <c r="Q4404" i="22"/>
  <c r="Q4405" i="22"/>
  <c r="Q4406" i="22"/>
  <c r="Q4407" i="22"/>
  <c r="Q4408" i="22"/>
  <c r="Q4409" i="22"/>
  <c r="Q4410" i="22"/>
  <c r="Q4411" i="22"/>
  <c r="Q4412" i="22"/>
  <c r="Q4413" i="22"/>
  <c r="Q4414" i="22"/>
  <c r="Q4415" i="22"/>
  <c r="Q4416" i="22"/>
  <c r="Q4417" i="22"/>
  <c r="Q4418" i="22"/>
  <c r="Q4419" i="22"/>
  <c r="Q4420" i="22"/>
  <c r="Q4421" i="22"/>
  <c r="Q4422" i="22"/>
  <c r="Q4423" i="22"/>
  <c r="Q4424" i="22"/>
  <c r="Q4425" i="22"/>
  <c r="Q4426" i="22"/>
  <c r="Q4427" i="22"/>
  <c r="Q4428" i="22"/>
  <c r="Q4429" i="22"/>
  <c r="Q4430" i="22"/>
  <c r="Q4431" i="22"/>
  <c r="Q4432" i="22"/>
  <c r="Q4433" i="22"/>
  <c r="Q4434" i="22"/>
  <c r="Q4435" i="22"/>
  <c r="Q4436" i="22"/>
  <c r="Q4437" i="22"/>
  <c r="Q4438" i="22"/>
  <c r="Q4439" i="22"/>
  <c r="Q4440" i="22"/>
  <c r="Q4441" i="22"/>
  <c r="Q4442" i="22"/>
  <c r="Q4443" i="22"/>
  <c r="Q4444" i="22"/>
  <c r="Q4445" i="22"/>
  <c r="Q4446" i="22"/>
  <c r="Q4447" i="22"/>
  <c r="Q4448" i="22"/>
  <c r="Q4449" i="22"/>
  <c r="Q4450" i="22"/>
  <c r="Q4451" i="22"/>
  <c r="Q4452" i="22"/>
  <c r="Q4453" i="22"/>
  <c r="Q4454" i="22"/>
  <c r="Q4455" i="22"/>
  <c r="Q4456" i="22"/>
  <c r="Q4457" i="22"/>
  <c r="Q4458" i="22"/>
  <c r="Q4459" i="22"/>
  <c r="Q4460" i="22"/>
  <c r="Q4461" i="22"/>
  <c r="Q4462" i="22"/>
  <c r="Q4463" i="22"/>
  <c r="Q4464" i="22"/>
  <c r="Q4465" i="22"/>
  <c r="Q4466" i="22"/>
  <c r="Q4467" i="22"/>
  <c r="Q4468" i="22"/>
  <c r="Q4469" i="22"/>
  <c r="Q4470" i="22"/>
  <c r="Q4471" i="22"/>
  <c r="Q4472" i="22"/>
  <c r="Q4473" i="22"/>
  <c r="Q4474" i="22"/>
  <c r="Q4475" i="22"/>
  <c r="Q4476" i="22"/>
  <c r="Q4477" i="22"/>
  <c r="Q4478" i="22"/>
  <c r="Q4479" i="22"/>
  <c r="Q4480" i="22"/>
  <c r="Q4481" i="22"/>
  <c r="Q4482" i="22"/>
  <c r="Q4483" i="22"/>
  <c r="Q4484" i="22"/>
  <c r="Q4485" i="22"/>
  <c r="Q4486" i="22"/>
  <c r="Q4487" i="22"/>
  <c r="Q4488" i="22"/>
  <c r="Q4489" i="22"/>
  <c r="Q4490" i="22"/>
  <c r="Q4491" i="22"/>
  <c r="Q4492" i="22"/>
  <c r="Q4493" i="22"/>
  <c r="Q4494" i="22"/>
  <c r="Q4495" i="22"/>
  <c r="Q4496" i="22"/>
  <c r="Q4497" i="22"/>
  <c r="Q4498" i="22"/>
  <c r="Q4499" i="22"/>
  <c r="Q4500" i="22"/>
  <c r="Q4501" i="22"/>
  <c r="Q4502" i="22"/>
  <c r="Q4503" i="22"/>
  <c r="Q4504" i="22"/>
  <c r="Q4505" i="22"/>
  <c r="Q4506" i="22"/>
  <c r="Q4507" i="22"/>
  <c r="Q4508" i="22"/>
  <c r="Q4509" i="22"/>
  <c r="Q4510" i="22"/>
  <c r="Q4511" i="22"/>
  <c r="Q4512" i="22"/>
  <c r="Q4513" i="22"/>
  <c r="Q4514" i="22"/>
  <c r="Q4515" i="22"/>
  <c r="Q4516" i="22"/>
  <c r="Q4517" i="22"/>
  <c r="Q4518" i="22"/>
  <c r="Q4519" i="22"/>
  <c r="Q4520" i="22"/>
  <c r="Q4521" i="22"/>
  <c r="Q4522" i="22"/>
  <c r="Q4523" i="22"/>
  <c r="Q4524" i="22"/>
  <c r="Q4875" i="22"/>
  <c r="L4840" i="22"/>
  <c r="Q4853" i="22"/>
  <c r="Q4854" i="22"/>
  <c r="Q4855" i="22"/>
  <c r="Q4856" i="22"/>
  <c r="Q4857" i="22"/>
  <c r="Q4858" i="22"/>
  <c r="Q4859" i="22"/>
  <c r="Q4860" i="22"/>
  <c r="Q4861" i="22"/>
  <c r="Q4862" i="22"/>
  <c r="Q4863" i="22"/>
  <c r="L4869" i="22"/>
  <c r="L4871" i="22"/>
  <c r="L4875" i="22"/>
  <c r="L4876" i="22"/>
  <c r="B11" i="17"/>
  <c r="L4868" i="22"/>
  <c r="L4873" i="22"/>
  <c r="L4877" i="22"/>
  <c r="A15" i="17"/>
  <c r="L4667" i="22"/>
  <c r="L4668" i="22"/>
  <c r="L4669" i="22"/>
  <c r="L4670" i="22"/>
  <c r="L4671" i="22"/>
  <c r="L4672" i="22"/>
  <c r="L4673" i="22"/>
  <c r="L4674" i="22"/>
  <c r="L4675" i="22"/>
  <c r="L4676" i="22"/>
  <c r="L4677" i="22"/>
  <c r="L4692" i="22"/>
  <c r="L4693" i="22"/>
  <c r="L4694" i="22"/>
  <c r="L4695" i="22"/>
  <c r="L4696" i="22"/>
  <c r="L4697" i="22"/>
  <c r="L4698" i="22"/>
  <c r="L4699" i="22"/>
  <c r="L4700" i="22"/>
  <c r="L4701" i="22"/>
  <c r="L4702" i="22"/>
  <c r="L4703" i="22"/>
  <c r="L4718" i="22"/>
  <c r="L4719" i="22"/>
  <c r="L4720" i="22"/>
  <c r="L4721" i="22"/>
  <c r="L4722" i="22"/>
  <c r="L4723" i="22"/>
  <c r="L4724" i="22"/>
  <c r="L4725" i="22"/>
  <c r="L4726" i="22"/>
  <c r="L4727" i="22"/>
  <c r="L4728" i="22"/>
  <c r="L4729" i="22"/>
  <c r="L4730" i="22"/>
  <c r="L4731" i="22"/>
  <c r="L4732" i="22"/>
  <c r="L4733" i="22"/>
  <c r="L4734" i="22"/>
  <c r="L4735" i="22"/>
  <c r="L4736" i="22"/>
  <c r="L4737" i="22"/>
  <c r="L4738" i="22"/>
  <c r="L4739" i="22"/>
  <c r="L4740" i="22"/>
  <c r="L4741" i="22"/>
  <c r="B8" i="17"/>
  <c r="B10" i="17"/>
  <c r="A17" i="17"/>
  <c r="A16" i="17"/>
  <c r="D16" i="8"/>
  <c r="B25" i="8"/>
  <c r="B24" i="12" s="1"/>
  <c r="C11" i="17" l="1"/>
  <c r="Q1497" i="22"/>
  <c r="B7" i="17"/>
  <c r="C8" i="17"/>
  <c r="B10" i="20"/>
  <c r="C9" i="17"/>
  <c r="Q3633" i="22"/>
  <c r="B9" i="17"/>
  <c r="Q1431" i="22"/>
  <c r="B7" i="20"/>
  <c r="D13" i="23"/>
  <c r="B27" i="12" s="1"/>
  <c r="B6" i="20"/>
  <c r="B8" i="20"/>
  <c r="B9" i="20"/>
  <c r="B12" i="20"/>
  <c r="Q1262" i="22"/>
  <c r="Q216" i="22"/>
  <c r="B34" i="17"/>
  <c r="B23" i="12"/>
  <c r="C13" i="17"/>
  <c r="C22" i="12" l="1"/>
  <c r="B14" i="17"/>
  <c r="C14" i="17"/>
  <c r="B22" i="12" s="1"/>
  <c r="B13" i="20"/>
  <c r="B25" i="12" s="1"/>
  <c r="B26" i="12" l="1"/>
  <c r="C25" i="12"/>
  <c r="B28" i="12"/>
</calcChain>
</file>

<file path=xl/comments1.xml><?xml version="1.0" encoding="utf-8"?>
<comments xmlns="http://schemas.openxmlformats.org/spreadsheetml/2006/main">
  <authors>
    <author>Bodo Meyer</author>
    <author>r358901</author>
  </authors>
  <commentList>
    <comment ref="A9" authorId="0">
      <text>
        <r>
          <rPr>
            <b/>
            <sz val="8"/>
            <color indexed="81"/>
            <rFont val="Tahoma"/>
            <family val="2"/>
          </rPr>
          <t xml:space="preserve">Kürzel bitte den Rechnungen/Mitteilungen zum EEG entnehmen.
</t>
        </r>
        <r>
          <rPr>
            <sz val="8"/>
            <color indexed="81"/>
            <rFont val="Tahoma"/>
            <family val="2"/>
          </rPr>
          <t xml:space="preserve">
</t>
        </r>
      </text>
    </comment>
    <comment ref="A10" authorId="1">
      <text>
        <r>
          <rPr>
            <b/>
            <sz val="8"/>
            <color indexed="81"/>
            <rFont val="Tahoma"/>
            <family val="2"/>
          </rPr>
          <t>Die Betriebsnummer wird von der Bundesnetzagentur als Kennzahl für die Zuordnung und Identifikation des Unternehmens je Tätigkeitsfeld vergeben.</t>
        </r>
      </text>
    </comment>
    <comment ref="A11" authorId="1">
      <text>
        <r>
          <rPr>
            <b/>
            <sz val="8"/>
            <color indexed="81"/>
            <rFont val="Tahoma"/>
            <family val="2"/>
          </rPr>
          <t>Die Netznummer wird von der Bundesnetzagentur als Kennzahl für die Zuordnung und Identifikation eines Unternehmens für je ein Netzgebiet vergeben.</t>
        </r>
      </text>
    </comment>
    <comment ref="A12" authorId="1">
      <text>
        <r>
          <rPr>
            <b/>
            <sz val="8"/>
            <color indexed="81"/>
            <rFont val="Tahoma"/>
            <family val="2"/>
          </rPr>
          <t>Datum der letzten Änderung</t>
        </r>
      </text>
    </comment>
  </commentList>
</comments>
</file>

<file path=xl/comments2.xml><?xml version="1.0" encoding="utf-8"?>
<comments xmlns="http://schemas.openxmlformats.org/spreadsheetml/2006/main">
  <authors>
    <author>Benjamin Düvel</author>
  </authors>
  <commentList>
    <comment ref="A1588" authorId="0">
      <text>
        <r>
          <rPr>
            <b/>
            <sz val="8"/>
            <color indexed="81"/>
            <rFont val="Tahoma"/>
            <family val="2"/>
          </rPr>
          <t>BDEW:</t>
        </r>
        <r>
          <rPr>
            <sz val="8"/>
            <color indexed="81"/>
            <rFont val="Tahoma"/>
            <family val="2"/>
          </rPr>
          <t xml:space="preserve">
Änderungen durch EEG-Novelle 2009 für Inbetriebjahre 2001 bis 07/2004 nicht dargestellt, da in diesen Zeiträumen noch keine Geothermieanlagen in Betrieb genommen wurden.</t>
        </r>
      </text>
    </comment>
    <comment ref="A2198" authorId="0">
      <text>
        <r>
          <rPr>
            <b/>
            <sz val="8"/>
            <color indexed="81"/>
            <rFont val="Tahoma"/>
            <family val="2"/>
          </rPr>
          <t>BDEW:</t>
        </r>
        <r>
          <rPr>
            <sz val="8"/>
            <color indexed="81"/>
            <rFont val="Tahoma"/>
            <family val="2"/>
          </rPr>
          <t xml:space="preserve">
Änderungen durch EEG-Novelle 2009 für Inbetriebjahre 2001 bis 07/2004 nicht dargestellt, da in diesen Zeiträumen noch keine Geothermieanlagen in Betrieb genommen wurden.</t>
        </r>
      </text>
    </comment>
    <comment ref="A4147" authorId="0">
      <text>
        <r>
          <rPr>
            <b/>
            <sz val="8"/>
            <color indexed="81"/>
            <rFont val="Tahoma"/>
            <family val="2"/>
          </rPr>
          <t>BDEW:</t>
        </r>
        <r>
          <rPr>
            <sz val="8"/>
            <color indexed="81"/>
            <rFont val="Tahoma"/>
            <family val="2"/>
          </rPr>
          <t xml:space="preserve">
Änderungen durch EEG-Novelle 2009 für Inbetriebjahre 2001 bis 07/2004 nicht dargestellt, da in diesen Zeiträumen noch keine Geothermieanlagen in Betrieb genommen wurden.</t>
        </r>
      </text>
    </comment>
    <comment ref="A4744" authorId="0">
      <text>
        <r>
          <rPr>
            <b/>
            <sz val="8"/>
            <color indexed="81"/>
            <rFont val="Tahoma"/>
            <family val="2"/>
          </rPr>
          <t>BDEW:</t>
        </r>
        <r>
          <rPr>
            <sz val="8"/>
            <color indexed="81"/>
            <rFont val="Tahoma"/>
            <family val="2"/>
          </rPr>
          <t xml:space="preserve">
Änderungen durch EEG-Novelle 2009 für Inbetriebjahre 2001 bis 07/2004 nicht dargestellt, da in diesen Zeiträumen noch keine Geothermieanlagen in Betrieb genommen wurden.</t>
        </r>
      </text>
    </comment>
  </commentList>
</comments>
</file>

<file path=xl/sharedStrings.xml><?xml version="1.0" encoding="utf-8"?>
<sst xmlns="http://schemas.openxmlformats.org/spreadsheetml/2006/main" count="135570" uniqueCount="24464">
  <si>
    <t>BiK81KA3----04</t>
  </si>
  <si>
    <t xml:space="preserve"> 0-0,15 MW, Bonusregel K wenn Anlage 3 erfüllt</t>
  </si>
  <si>
    <t>BiK81K09----04</t>
  </si>
  <si>
    <t xml:space="preserve"> 0-0,15 MW, Bonusregel K erstmals 2009</t>
  </si>
  <si>
    <t>BiK81y------04</t>
  </si>
  <si>
    <t xml:space="preserve"> 0-0,15 MW, Bonusregel y</t>
  </si>
  <si>
    <t>BiK81KWKy---04</t>
  </si>
  <si>
    <t xml:space="preserve"> 0-0,15 MW, Bonusregeln y und KWK</t>
  </si>
  <si>
    <t>BiK81KA3y---04</t>
  </si>
  <si>
    <t xml:space="preserve"> 0-0,15 MW, Bonusregeln y und K wenn Anlage 3 erfüllt</t>
  </si>
  <si>
    <t>BiK81K09y---04</t>
  </si>
  <si>
    <t xml:space="preserve"> 0-0,15 MW, Bonusregeln y und K erstmals 2009</t>
  </si>
  <si>
    <t xml:space="preserve"> 0-0,15 MW, Bonusregeln a1 und KWK</t>
  </si>
  <si>
    <t>BiK81a1KA3--04</t>
  </si>
  <si>
    <t xml:space="preserve"> 0-0,15 MW, Bonusregeln a1 und K wenn Anlage 3 erfüllt</t>
  </si>
  <si>
    <t>BiK81a1K09--04</t>
  </si>
  <si>
    <t xml:space="preserve"> 0-0,15 MW, Bonusregeln a1, K erstmals 2009</t>
  </si>
  <si>
    <t>BiK81a1y----04</t>
  </si>
  <si>
    <t xml:space="preserve"> 0-0,15 MW, Bonusregeln a1, y</t>
  </si>
  <si>
    <t>BiK81a1KWKy-04</t>
  </si>
  <si>
    <t xml:space="preserve"> 0-0,15 MW, Bonusregeln a1, y und KWK</t>
  </si>
  <si>
    <t>BiK81a1KA3y-04</t>
  </si>
  <si>
    <t xml:space="preserve"> 0-0,15 MW, Bonusregeln a1, y und K wenn Anlage 3 erfüllt</t>
  </si>
  <si>
    <t>BiK81a1K09y-04</t>
  </si>
  <si>
    <t xml:space="preserve"> 0-0,15 MW, Bonusregeln a1, y und K erstmals 2009</t>
  </si>
  <si>
    <t>BiK81G------04</t>
  </si>
  <si>
    <t>BiK81GKWK---04</t>
  </si>
  <si>
    <t xml:space="preserve"> 0-0,15 MW, Bonusregeln G und KWK</t>
  </si>
  <si>
    <t>BiK81GKA3---04</t>
  </si>
  <si>
    <t>BiK81GK09---04</t>
  </si>
  <si>
    <t>BiK81Gy-----04</t>
  </si>
  <si>
    <t>BiK81GKWKy--04</t>
  </si>
  <si>
    <t xml:space="preserve"> 0-0,15 MW, Bonusregeln G, y und KWK</t>
  </si>
  <si>
    <t>BiK81GKA3y--04</t>
  </si>
  <si>
    <t>BiK81GK09y--04</t>
  </si>
  <si>
    <t>BiK81M1-----04</t>
  </si>
  <si>
    <t>BiK81M1KWK--04</t>
  </si>
  <si>
    <t xml:space="preserve"> 0-0,15 MW, Bonusregeln M1 und KWK</t>
  </si>
  <si>
    <t>BiK81M1KA3--04</t>
  </si>
  <si>
    <t>BiK81M1K09--04</t>
  </si>
  <si>
    <t xml:space="preserve"> 0-0,15 MW, Bonusregeln M1, K erstmals 2009</t>
  </si>
  <si>
    <t>BiK81M1y----04</t>
  </si>
  <si>
    <t>BiK81M1KWKy-04</t>
  </si>
  <si>
    <t xml:space="preserve"> 0-0,15 MW, Bonusregeln M1, y und KWK</t>
  </si>
  <si>
    <t>BiK81M1KA3y-04</t>
  </si>
  <si>
    <t>BiK81M1K09y-04</t>
  </si>
  <si>
    <t>BiK81L------04</t>
  </si>
  <si>
    <t>BiK81LKWK---04</t>
  </si>
  <si>
    <t xml:space="preserve"> 0-0,15 MW, Bonusregeln L und KWK</t>
  </si>
  <si>
    <t>BiK81LKA3---04</t>
  </si>
  <si>
    <t>BiK81LK09---04</t>
  </si>
  <si>
    <t>BiK81Ly-----04</t>
  </si>
  <si>
    <t>BiK81LKWKy--04</t>
  </si>
  <si>
    <t xml:space="preserve"> 0-0,15 MW, Bonusregeln L, y und KWK</t>
  </si>
  <si>
    <t>BiK81LKA3y--04</t>
  </si>
  <si>
    <t>BiK81LK09y--04</t>
  </si>
  <si>
    <t>BiK81X1-----04</t>
  </si>
  <si>
    <t>BiK81X1KWK--04</t>
  </si>
  <si>
    <t xml:space="preserve"> 0-0,15 MW, Bonusregeln X1 und KWK</t>
  </si>
  <si>
    <t>BiK81X1KA3--04</t>
  </si>
  <si>
    <t>BiK81X1K09--04</t>
  </si>
  <si>
    <t>BiK81X1y----04</t>
  </si>
  <si>
    <t>BiK81X1KWKy-04</t>
  </si>
  <si>
    <t xml:space="preserve"> 0-0,15 MW, Bonusregeln X1, y und KWK</t>
  </si>
  <si>
    <t>BiK81X1KA3y-04</t>
  </si>
  <si>
    <t>BiK81X1K09y-04</t>
  </si>
  <si>
    <t xml:space="preserve"> 0-0,15 MW, Bonusregeln b und KWK</t>
  </si>
  <si>
    <t>BiK81bKA3---04</t>
  </si>
  <si>
    <t xml:space="preserve"> 0-0,15 MW, Bonusregeln b und K wenn Anlage 3 erfüllt</t>
  </si>
  <si>
    <t>BiK81bK09---04</t>
  </si>
  <si>
    <t xml:space="preserve"> 0-0,15 MW, Bonusregeln b und K erstmals 2009</t>
  </si>
  <si>
    <t>BiK81by-----04</t>
  </si>
  <si>
    <t>KlK255------09</t>
  </si>
  <si>
    <t>KlK256------09</t>
  </si>
  <si>
    <t>KlK257------09</t>
  </si>
  <si>
    <t>KlK258------09</t>
  </si>
  <si>
    <t>GrK260------09</t>
  </si>
  <si>
    <t>Grubengas</t>
  </si>
  <si>
    <t>0-1 MW</t>
  </si>
  <si>
    <t>GrK263------09</t>
  </si>
  <si>
    <t>0-1 MW, Bonusregel t3</t>
  </si>
  <si>
    <t>GrK265------09</t>
  </si>
  <si>
    <t>1-5 MW</t>
  </si>
  <si>
    <t>GrK268------09</t>
  </si>
  <si>
    <t>1-5 MW, Bonusregel t3</t>
  </si>
  <si>
    <t>GrK2610-----09</t>
  </si>
  <si>
    <t>&gt;5 MW</t>
  </si>
  <si>
    <t>GeK91W------04</t>
  </si>
  <si>
    <t xml:space="preserve"> 0-5 MW, Bonusregel W</t>
  </si>
  <si>
    <t>GeK91P------04</t>
  </si>
  <si>
    <t xml:space="preserve"> 0-5 MW, Bonusregel P</t>
  </si>
  <si>
    <t>GeK91WP-----04</t>
  </si>
  <si>
    <t xml:space="preserve"> 0-5 MW, Bonusregeln W, P</t>
  </si>
  <si>
    <t>GeK92W------04</t>
  </si>
  <si>
    <t xml:space="preserve"> 5-10 MW, Bonusregel W</t>
  </si>
  <si>
    <t>GeK92P------04</t>
  </si>
  <si>
    <t xml:space="preserve"> 5-10 MW, Bonusregel P</t>
  </si>
  <si>
    <t>GeK92WP-----04</t>
  </si>
  <si>
    <t xml:space="preserve"> 5-10 MW, Bonusregeln W, P</t>
  </si>
  <si>
    <t>GeK91W------05</t>
  </si>
  <si>
    <t>GeK91P------05</t>
  </si>
  <si>
    <t>GeK91WP-----05</t>
  </si>
  <si>
    <t>GeK92W------05</t>
  </si>
  <si>
    <t>GeK92P------05</t>
  </si>
  <si>
    <t>GeK92WP-----05</t>
  </si>
  <si>
    <t>GeK91W------06</t>
  </si>
  <si>
    <t>GeK91P------06</t>
  </si>
  <si>
    <t>GeK91WP-----06</t>
  </si>
  <si>
    <t>GeK92W------06</t>
  </si>
  <si>
    <t>GeK92P------06</t>
  </si>
  <si>
    <t>GeK92WP-----06</t>
  </si>
  <si>
    <t>GeK91W------07</t>
  </si>
  <si>
    <t>GeK91P------07</t>
  </si>
  <si>
    <t>GeK91WP-----07</t>
  </si>
  <si>
    <t>GeK92W------07</t>
  </si>
  <si>
    <t>GeK92P------07</t>
  </si>
  <si>
    <t>GeK92WP-----07</t>
  </si>
  <si>
    <t>GeK91W------08</t>
  </si>
  <si>
    <t>GeK91P------08</t>
  </si>
  <si>
    <t>GeK91WP-----08</t>
  </si>
  <si>
    <t>GeK92W------08</t>
  </si>
  <si>
    <t>GeK92P------08</t>
  </si>
  <si>
    <t>GeK92WP-----08</t>
  </si>
  <si>
    <t>GeK280------09</t>
  </si>
  <si>
    <t>0-10 MW</t>
  </si>
  <si>
    <t>GeK280W-----09</t>
  </si>
  <si>
    <t>0-10 MW, Bonusregel W</t>
  </si>
  <si>
    <t>GeK280P-----09</t>
  </si>
  <si>
    <t>0-10 MW, Bonusregel P</t>
  </si>
  <si>
    <t>GeK280WP----09</t>
  </si>
  <si>
    <t>0-10 MW, Bonusregeln W, P</t>
  </si>
  <si>
    <t>GeK281------09</t>
  </si>
  <si>
    <t>&gt; 10 MW</t>
  </si>
  <si>
    <t>WiK71aS-----02</t>
  </si>
  <si>
    <t>Anfangsvergütung, Bonusregel S</t>
  </si>
  <si>
    <t>WiK72aS-----02</t>
  </si>
  <si>
    <t>Endvergütung, Bonusregel S</t>
  </si>
  <si>
    <t>WiK71aS-----03</t>
  </si>
  <si>
    <t>WiK72aS-----03</t>
  </si>
  <si>
    <t>WiK71aS-----04</t>
  </si>
  <si>
    <t>WiK72aS-----04</t>
  </si>
  <si>
    <t>WiK101S-----04</t>
  </si>
  <si>
    <t>WiK102S-----04</t>
  </si>
  <si>
    <t>WiK101S-----05</t>
  </si>
  <si>
    <t>WiK102S-----05</t>
  </si>
  <si>
    <t>WiK101S-----06</t>
  </si>
  <si>
    <t>WiK102S-----06</t>
  </si>
  <si>
    <t>WiK101S-----07</t>
  </si>
  <si>
    <t>WiK102S-----07</t>
  </si>
  <si>
    <t>WiK101S-----08</t>
  </si>
  <si>
    <t>WiK102S-----08</t>
  </si>
  <si>
    <t>WnK290------09</t>
  </si>
  <si>
    <t>Wind onshore</t>
  </si>
  <si>
    <t>Onshore, Anfangsvergütung</t>
  </si>
  <si>
    <t>WnK290S-----09</t>
  </si>
  <si>
    <t>Onshore, Anfangsvergütung, Bonusregel S</t>
  </si>
  <si>
    <t>WnK291------09</t>
  </si>
  <si>
    <t>Onshore, Endvergütung</t>
  </si>
  <si>
    <t>WrK300------09</t>
  </si>
  <si>
    <t>Wind Repowering</t>
  </si>
  <si>
    <t>Repowering, Anfangsvergütung</t>
  </si>
  <si>
    <t>WrK300S-----09</t>
  </si>
  <si>
    <t>Repowering, Anfangsvergütung, Bonusregel S</t>
  </si>
  <si>
    <t>WrK301------09</t>
  </si>
  <si>
    <t>Repowering, Endvergütung</t>
  </si>
  <si>
    <t>WfK310------09</t>
  </si>
  <si>
    <t>Wind offshore</t>
  </si>
  <si>
    <t>WfK311------09</t>
  </si>
  <si>
    <t>SoK320------09</t>
  </si>
  <si>
    <t>SgK330------09</t>
  </si>
  <si>
    <t>Solar/Gebäude</t>
  </si>
  <si>
    <t>SgK331------09</t>
  </si>
  <si>
    <t>SgK332------09</t>
  </si>
  <si>
    <t>SgK333------09</t>
  </si>
  <si>
    <t>SgK3341-----09</t>
  </si>
  <si>
    <t>SgK3342-----09</t>
  </si>
  <si>
    <t>Summe</t>
  </si>
  <si>
    <t>De-vNNe--SpE01</t>
  </si>
  <si>
    <t>De-vNNe--SpE02</t>
  </si>
  <si>
    <t>De-vNNe--SpE03</t>
  </si>
  <si>
    <t>De-vNNe--SpE04</t>
  </si>
  <si>
    <t>De-vNNe--SpE05</t>
  </si>
  <si>
    <t>De-vNNe--SpE06</t>
  </si>
  <si>
    <t>De-vNNe--SpE07</t>
  </si>
  <si>
    <t>Kl-vNNe--SpE01</t>
  </si>
  <si>
    <t>Kl-vNNe--SpE02</t>
  </si>
  <si>
    <t>Kl-vNNe--SpE03</t>
  </si>
  <si>
    <t>Kl-vNNe--SpE04</t>
  </si>
  <si>
    <t>Kl-vNNe--SpE05</t>
  </si>
  <si>
    <t>Kl-vNNe--SpE06</t>
  </si>
  <si>
    <t>Kl-vNNe--SpE07</t>
  </si>
  <si>
    <t>Gr-vNNe--SpE01</t>
  </si>
  <si>
    <t>Gr-vNNe--SpE02</t>
  </si>
  <si>
    <t>Gr-vNNe--SpE03</t>
  </si>
  <si>
    <t>Gr-vNNe--SpE04</t>
  </si>
  <si>
    <t>Gr-vNNe--SpE05</t>
  </si>
  <si>
    <t>Gr-vNNe--SpE06</t>
  </si>
  <si>
    <t>Gr-vNNe--SpE07</t>
  </si>
  <si>
    <t>Wn-vNNe--SpE01</t>
  </si>
  <si>
    <t>Wn-vNNe--SpE02</t>
  </si>
  <si>
    <t>Wn-vNNe--SpE03</t>
  </si>
  <si>
    <t>Wn-vNNe--SpE04</t>
  </si>
  <si>
    <t>Wn-vNNe--SpE05</t>
  </si>
  <si>
    <t>Wn-vNNe--SpE06</t>
  </si>
  <si>
    <t>Wn-vNNe--SpE07</t>
  </si>
  <si>
    <t>Wr-vNNe--SpE01</t>
  </si>
  <si>
    <t>Wr-vNNe--SpE02</t>
  </si>
  <si>
    <t>Wr-vNNe--SpE03</t>
  </si>
  <si>
    <t>Wr-vNNe--SpE04</t>
  </si>
  <si>
    <t>Wr-vNNe--SpE05</t>
  </si>
  <si>
    <t>Wr-vNNe--SpE06</t>
  </si>
  <si>
    <t>Wr-vNNe--SpE07</t>
  </si>
  <si>
    <t>Wf-vNNe--SpE01</t>
  </si>
  <si>
    <t>Wf-vNNe--SpE02</t>
  </si>
  <si>
    <t>Wf-vNNe--SpE03</t>
  </si>
  <si>
    <t>Wf-vNNe--SpE04</t>
  </si>
  <si>
    <t>Wf-vNNe--SpE05</t>
  </si>
  <si>
    <t>Wf-vNNe--SpE06</t>
  </si>
  <si>
    <t>Wf-vNNe--SpE07</t>
  </si>
  <si>
    <t>Sg-vNNe--SpE01</t>
  </si>
  <si>
    <t>Sg-vNNe--SpE02</t>
  </si>
  <si>
    <t>Sg-vNNe--SpE03</t>
  </si>
  <si>
    <t>Sg-vNNe--SpE04</t>
  </si>
  <si>
    <t>Sg-vNNe--SpE05</t>
  </si>
  <si>
    <t>Sg-vNNe--SpE06</t>
  </si>
  <si>
    <t>Sg-vNNe--SpE07</t>
  </si>
  <si>
    <t>Installierte Leistung
[kW]</t>
  </si>
  <si>
    <t xml:space="preserve"> 0,150-0,5 MW, Bonusregeln a1, y und K wenn Anlage 3 erfüllt</t>
  </si>
  <si>
    <t>BiK51aa1K09y01</t>
  </si>
  <si>
    <t xml:space="preserve"> 0,150-0,5 MW, Bonusregeln a1, y und K erstmals 2009</t>
  </si>
  <si>
    <t>BiK51aG-----01</t>
  </si>
  <si>
    <t xml:space="preserve"> 0,15-0,5 MW, Bonusregel G</t>
  </si>
  <si>
    <t>BiK51aGKA3--01</t>
  </si>
  <si>
    <t xml:space="preserve"> 0,15-0,5 MW, Bonusregeln G und K wenn Anlage 3 erfüllt</t>
  </si>
  <si>
    <t>BiK51aGK09--01</t>
  </si>
  <si>
    <t xml:space="preserve"> 0,15-0,5 MW, Bonusregeln G und K erstmals 2009</t>
  </si>
  <si>
    <t>BiK51aGy----01</t>
  </si>
  <si>
    <t xml:space="preserve"> 0,15-0,5 MW, Bonusregel G, y</t>
  </si>
  <si>
    <t>BiK51aGKA3y-01</t>
  </si>
  <si>
    <t xml:space="preserve"> 0,15-0,5 MW, Bonusregeln G, y und K wenn Anlage 3 erfüllt</t>
  </si>
  <si>
    <t>BiK51aGK09y-01</t>
  </si>
  <si>
    <t xml:space="preserve"> 0,15-0,5 MW, Bonusregeln G, y und K erstmals 2009</t>
  </si>
  <si>
    <t>BiK51aM2----01</t>
  </si>
  <si>
    <t xml:space="preserve"> 0,15-0,5 MW, Bonusregel M2</t>
  </si>
  <si>
    <t>BiK51aM2KA3-01</t>
  </si>
  <si>
    <t xml:space="preserve"> 0,15-0,5 MW, Bonusregeln M2 und K wenn Anlage 3 erfüllt</t>
  </si>
  <si>
    <t>BiK51aM2K09-01</t>
  </si>
  <si>
    <t xml:space="preserve"> 0,15-0,5 MW, Bonusregeln M2 und K erstmals 2009</t>
  </si>
  <si>
    <t>BiK51aM2y---01</t>
  </si>
  <si>
    <t xml:space="preserve"> 0,15-0,5 MW, Bonusregeln M2, y</t>
  </si>
  <si>
    <t>BiK51aM2KA3y01</t>
  </si>
  <si>
    <t xml:space="preserve"> 0,15-0,5 MW, Bonusregeln M2, y und K wenn Anlage 3 erfüllt</t>
  </si>
  <si>
    <t>BiK51aM2K09y01</t>
  </si>
  <si>
    <t xml:space="preserve"> 0,15-0,5 MW, Bonusregeln M2, y und K erstmals 2009</t>
  </si>
  <si>
    <t>BiK51aL-----01</t>
  </si>
  <si>
    <t xml:space="preserve"> 0,15-0,5 MW, Bonusregel L</t>
  </si>
  <si>
    <t>BiK51aLKA3--01</t>
  </si>
  <si>
    <t xml:space="preserve"> 0,15-0,5 MW, Bonusregeln L und K wenn Anlage 3 erfüllt</t>
  </si>
  <si>
    <t>BiK51aLK09--01</t>
  </si>
  <si>
    <t xml:space="preserve"> 0,15-0,5 MW, Bonusregeln L und K erstmals 2009</t>
  </si>
  <si>
    <t>BiK51aLy----01</t>
  </si>
  <si>
    <t xml:space="preserve"> 0,15-0,5 MW, Bonusregeln L, y</t>
  </si>
  <si>
    <t>BiK51aLKA3y-01</t>
  </si>
  <si>
    <t xml:space="preserve"> 0,15-0,5 MW, Bonusregeln L, y und K wenn Anlage 3 erfüllt</t>
  </si>
  <si>
    <t>BiK51aLK09y-01</t>
  </si>
  <si>
    <t xml:space="preserve"> 0,15-0,5 MW, Bonusregeln L, y und K erstmals 2009</t>
  </si>
  <si>
    <t>BiK51aX2----01</t>
  </si>
  <si>
    <t xml:space="preserve"> 0,15-0,5 MW, Bonusregel X2</t>
  </si>
  <si>
    <t>Das Feld muss folgenden Aufbau haben: TT.MM.JJJJ</t>
  </si>
  <si>
    <t>Deckblatt</t>
  </si>
  <si>
    <t>Name Unternehmen</t>
  </si>
  <si>
    <t>Vollständiger Unternehmensname des Netzbetreibers. Soweit die Rechtsform</t>
  </si>
  <si>
    <t>Namensbestandteil ist, ist sie ebenfalls anzugeben (z. B.: Schneller Netz GmbH).</t>
  </si>
  <si>
    <t>EIC-Code</t>
  </si>
  <si>
    <t>Betriebsnummer/Netznummer BNetzA</t>
  </si>
  <si>
    <t>Mit der Vergabe einer Betriebsnummer wird automatisch die Netznummer „1“ vergeben.</t>
  </si>
  <si>
    <t>Netzbetreiber, die auf Antrag von der Bundesnetzagentur weitere Netznummern erhalten haben,</t>
  </si>
  <si>
    <t>Erhebungsbogen beziehen.</t>
  </si>
  <si>
    <t>Abgabedatum</t>
  </si>
  <si>
    <t>Tabellenblättern zusammengefasste Übersicht über Ihre eingetragenen Daten.</t>
  </si>
  <si>
    <t>BiK82GKA3y--05</t>
  </si>
  <si>
    <t>BiK82GK09y--05</t>
  </si>
  <si>
    <t>BiK82M2-----05</t>
  </si>
  <si>
    <t>BiK82M2KWK--05</t>
  </si>
  <si>
    <t>BiK82M2KA3--05</t>
  </si>
  <si>
    <t>BiK82M2K09--05</t>
  </si>
  <si>
    <t>BiK82M2y----05</t>
  </si>
  <si>
    <t>BiK82M2KWKy-05</t>
  </si>
  <si>
    <t>BiK82M2KA3y-05</t>
  </si>
  <si>
    <t>BiK82M2K09y-05</t>
  </si>
  <si>
    <t>BiK82L------05</t>
  </si>
  <si>
    <t>BiK82LKWK---05</t>
  </si>
  <si>
    <t>BiK82LKA3---05</t>
  </si>
  <si>
    <t>BiK82LK09---05</t>
  </si>
  <si>
    <t>BiK82Ly-----05</t>
  </si>
  <si>
    <t>BiK82LKWKy--05</t>
  </si>
  <si>
    <t>BiK82LKA3y--05</t>
  </si>
  <si>
    <t>BiK82LK09y--05</t>
  </si>
  <si>
    <t>BiK82X2-----05</t>
  </si>
  <si>
    <t>BiK82X2KWK--05</t>
  </si>
  <si>
    <t>BiK82X2KA3--05</t>
  </si>
  <si>
    <t>BiK82X2K09--05</t>
  </si>
  <si>
    <t>BiK82X2y----05</t>
  </si>
  <si>
    <t>BiK82X2KWKy-05</t>
  </si>
  <si>
    <t>BiK82X2KA3y-05</t>
  </si>
  <si>
    <t>BiK82X2K09y-05</t>
  </si>
  <si>
    <t>BiK82bKA3---05</t>
  </si>
  <si>
    <t>BiK82bK09---05</t>
  </si>
  <si>
    <t>BiK82by-----05</t>
  </si>
  <si>
    <t>BiK82bKWKy--05</t>
  </si>
  <si>
    <t>BiK82bKA3y--05</t>
  </si>
  <si>
    <t>BiK82bK09y--05</t>
  </si>
  <si>
    <t>BiK82a1bKA3-05</t>
  </si>
  <si>
    <t>BiK82a1bK09-05</t>
  </si>
  <si>
    <t>BiK82a1by---05</t>
  </si>
  <si>
    <t>BiK82a1bKWKy05</t>
  </si>
  <si>
    <t>BiK82a1bKA3y05</t>
  </si>
  <si>
    <t>BiK82a1bK09y05</t>
  </si>
  <si>
    <t>BiK82Gb-----05</t>
  </si>
  <si>
    <t>BiK82GbKWK--05</t>
  </si>
  <si>
    <t>BiK82GbKA3--05</t>
  </si>
  <si>
    <t>BiK82GbK09--05</t>
  </si>
  <si>
    <t>BiK82Gby----05</t>
  </si>
  <si>
    <t>BiK82GbKWKy-05</t>
  </si>
  <si>
    <t>BiK82GbKA3y-05</t>
  </si>
  <si>
    <t>BiK82GbK09y-05</t>
  </si>
  <si>
    <t>BiK82M2b----05</t>
  </si>
  <si>
    <t>BiK82M2bKWK-05</t>
  </si>
  <si>
    <t>BiK82M2bKA3-05</t>
  </si>
  <si>
    <t>BiK82M2bK09-05</t>
  </si>
  <si>
    <t>BiK82M2by---05</t>
  </si>
  <si>
    <t>BiK82M2bKWKy05</t>
  </si>
  <si>
    <t>BiK82M2bKA3y05</t>
  </si>
  <si>
    <t>BiK82M2bK09y05</t>
  </si>
  <si>
    <t>BiK82Lb-----05</t>
  </si>
  <si>
    <t>BiK82LbKWK--05</t>
  </si>
  <si>
    <t>BiK82LbKA3--05</t>
  </si>
  <si>
    <t>BiK82LbK09--05</t>
  </si>
  <si>
    <t>BiK82Lby----05</t>
  </si>
  <si>
    <t>BiK82LbKWKy-05</t>
  </si>
  <si>
    <t>BiK82LbKA3y-05</t>
  </si>
  <si>
    <t>BiK82LbK09y-05</t>
  </si>
  <si>
    <t>BiK82X2b----05</t>
  </si>
  <si>
    <t>BiK82X2bKWK-05</t>
  </si>
  <si>
    <t>BiK82X2bKA3-05</t>
  </si>
  <si>
    <t>BiK82X2bK09-05</t>
  </si>
  <si>
    <t>BiK82X2by---05</t>
  </si>
  <si>
    <t>BiK82X2bKWKy05</t>
  </si>
  <si>
    <t>BiK82X2bKA3y05</t>
  </si>
  <si>
    <t>BiK82X2bK09y05</t>
  </si>
  <si>
    <t>BiK83K09----05</t>
  </si>
  <si>
    <t>BiK83a2K09--05</t>
  </si>
  <si>
    <t>BiK83a3K09--05</t>
  </si>
  <si>
    <t>BiK83bK09---05</t>
  </si>
  <si>
    <t>BiK83a2bK09-05</t>
  </si>
  <si>
    <t>BiK83a3bK09-05</t>
  </si>
  <si>
    <t>BiK84K09----05</t>
  </si>
  <si>
    <t>BiK81KA3----06</t>
  </si>
  <si>
    <t>BiK81K09----06</t>
  </si>
  <si>
    <t>BiK81y------06</t>
  </si>
  <si>
    <t>BiK81KWKy---06</t>
  </si>
  <si>
    <t>BiK81KA3y---06</t>
  </si>
  <si>
    <t>BiK81K09y---06</t>
  </si>
  <si>
    <t>BiK81a1KA3--06</t>
  </si>
  <si>
    <t>BiK81a1K09--06</t>
  </si>
  <si>
    <t>BiK81a1y----06</t>
  </si>
  <si>
    <t>BiK81a1KWKy-06</t>
  </si>
  <si>
    <t>BiK81a1KA3y-06</t>
  </si>
  <si>
    <t>BiK81a1K09y-06</t>
  </si>
  <si>
    <t>BiK81G------06</t>
  </si>
  <si>
    <t>BiK81GKWK---06</t>
  </si>
  <si>
    <t>BiK81GKA3---06</t>
  </si>
  <si>
    <t>BiK81GK09---06</t>
  </si>
  <si>
    <t>BiK81Gy-----06</t>
  </si>
  <si>
    <t>BiK81GKWKy--06</t>
  </si>
  <si>
    <t>BiK81GKA3y--06</t>
  </si>
  <si>
    <t>BiK81GK09y--06</t>
  </si>
  <si>
    <t>BiK81M1-----06</t>
  </si>
  <si>
    <t>BiK81M1KWK--06</t>
  </si>
  <si>
    <t>BiK81M1KA3--06</t>
  </si>
  <si>
    <t>BiK81M1K09--06</t>
  </si>
  <si>
    <t>BiK81M1y----06</t>
  </si>
  <si>
    <t>BiK81M1KWKy-06</t>
  </si>
  <si>
    <t>BiK81M1KA3y-06</t>
  </si>
  <si>
    <t>BiK81M1K09y-06</t>
  </si>
  <si>
    <t>BiK81L------06</t>
  </si>
  <si>
    <t>BiK81LKWK---06</t>
  </si>
  <si>
    <t>BiK81LKA3---06</t>
  </si>
  <si>
    <t>BiK81LK09---06</t>
  </si>
  <si>
    <t>BiK81Ly-----06</t>
  </si>
  <si>
    <t>BiK81LKWKy--06</t>
  </si>
  <si>
    <t>BiK81LKA3y--06</t>
  </si>
  <si>
    <t>BiK81LK09y--06</t>
  </si>
  <si>
    <t>BiK81X1-----06</t>
  </si>
  <si>
    <t>BiK81X1KWK--06</t>
  </si>
  <si>
    <t>BiK81X1KA3--06</t>
  </si>
  <si>
    <t>BiK81X1K09--06</t>
  </si>
  <si>
    <t>BiK81X1y----06</t>
  </si>
  <si>
    <t>BiK81X1KWKy-06</t>
  </si>
  <si>
    <t>BiK81X1KA3y-06</t>
  </si>
  <si>
    <t>BiK81X1K09y-06</t>
  </si>
  <si>
    <t>BiK81bKA3---06</t>
  </si>
  <si>
    <t>BiK81bK09---06</t>
  </si>
  <si>
    <t>BiK81by-----06</t>
  </si>
  <si>
    <t>BiK81bKWKy--06</t>
  </si>
  <si>
    <t>BiK81bKA3y--06</t>
  </si>
  <si>
    <t>BiK81bK09y--06</t>
  </si>
  <si>
    <t>BiK81a1bKA3-06</t>
  </si>
  <si>
    <t>BiK81a1bK09-06</t>
  </si>
  <si>
    <t>BiK81a1by---06</t>
  </si>
  <si>
    <t>BiK81a1bKWKy06</t>
  </si>
  <si>
    <t>BiK81a1bKA3y06</t>
  </si>
  <si>
    <t>BiK81a1bK09y06</t>
  </si>
  <si>
    <t>BiK81Gb-----06</t>
  </si>
  <si>
    <t>BiK81GbKWK--06</t>
  </si>
  <si>
    <t>BiK81GbKA3--06</t>
  </si>
  <si>
    <t>BiK81GbK09--06</t>
  </si>
  <si>
    <t>BiK81Gby----06</t>
  </si>
  <si>
    <t>BiK81GbKWKy-06</t>
  </si>
  <si>
    <t>BiK81GbKA3y-06</t>
  </si>
  <si>
    <t>BiK81GbK09y-06</t>
  </si>
  <si>
    <t>BiK81M1b----06</t>
  </si>
  <si>
    <t>BiK81M1bKWK-06</t>
  </si>
  <si>
    <t>BiK81M1bKA3-06</t>
  </si>
  <si>
    <t>BiK81M1bK09-06</t>
  </si>
  <si>
    <t>BiK81M1by---06</t>
  </si>
  <si>
    <t>BiK81M1bKWKy06</t>
  </si>
  <si>
    <t>BiK81M1bKA3y06</t>
  </si>
  <si>
    <t>BiK81M1bK09y06</t>
  </si>
  <si>
    <t>BiK81Lb-----06</t>
  </si>
  <si>
    <t>BiK81LbKWK--06</t>
  </si>
  <si>
    <t>BiK81LbKA3--06</t>
  </si>
  <si>
    <t>BiK81LbK09--06</t>
  </si>
  <si>
    <t>BiK81Lby----06</t>
  </si>
  <si>
    <t>BiK81LbKWKy-06</t>
  </si>
  <si>
    <t>BiK81LbKA3y-06</t>
  </si>
  <si>
    <t>BiK81LbK09y-06</t>
  </si>
  <si>
    <t>BiK81X1b----06</t>
  </si>
  <si>
    <t>BiK81X1bKWK-06</t>
  </si>
  <si>
    <t>BiK81X1bKA3-06</t>
  </si>
  <si>
    <t>BiK81X1bK09-06</t>
  </si>
  <si>
    <t>BiK81X1by---06</t>
  </si>
  <si>
    <t>BiK81X1bKWKy06</t>
  </si>
  <si>
    <t>BiK81X1bKA3y06</t>
  </si>
  <si>
    <t>BiK81X1bK09y06</t>
  </si>
  <si>
    <t>BiK82KA3----06</t>
  </si>
  <si>
    <t>BiK82K09----06</t>
  </si>
  <si>
    <t>BiK82y------06</t>
  </si>
  <si>
    <t>BiK82KWKy---06</t>
  </si>
  <si>
    <t>BiK82KA3y---06</t>
  </si>
  <si>
    <t>BiK82K09y---06</t>
  </si>
  <si>
    <t>BiK82a1KA3--06</t>
  </si>
  <si>
    <t>BiK82a1K09--06</t>
  </si>
  <si>
    <t>BiK82a1y----06</t>
  </si>
  <si>
    <t>BiK82a1KWKy-06</t>
  </si>
  <si>
    <t>BiK82a1KA3y-06</t>
  </si>
  <si>
    <t>BiK82a1K09y-06</t>
  </si>
  <si>
    <t>BiK82G------06</t>
  </si>
  <si>
    <t>BiK82GKWK---06</t>
  </si>
  <si>
    <t>BiK82GKA3---06</t>
  </si>
  <si>
    <t>BiK82GK09---06</t>
  </si>
  <si>
    <t>BiK82Gy-----06</t>
  </si>
  <si>
    <t>BiK82GKWKy--06</t>
  </si>
  <si>
    <t>BiK82GKA3y--06</t>
  </si>
  <si>
    <t>BiK82GK09y--06</t>
  </si>
  <si>
    <t>BiK82M2-----06</t>
  </si>
  <si>
    <t>BiK82M2KWK--06</t>
  </si>
  <si>
    <t>BiK82M2KA3--06</t>
  </si>
  <si>
    <t>BiK82M2K09--06</t>
  </si>
  <si>
    <t>BiK82M2y----06</t>
  </si>
  <si>
    <t>BiK82M2KWKy-06</t>
  </si>
  <si>
    <t>BiK82M2KA3y-06</t>
  </si>
  <si>
    <t>BiK82M2K09y-06</t>
  </si>
  <si>
    <t>BiK82L------06</t>
  </si>
  <si>
    <t>BiK82LKWK---06</t>
  </si>
  <si>
    <t>BiK82LKA3---06</t>
  </si>
  <si>
    <t>BiK82LK09---06</t>
  </si>
  <si>
    <t>BiK82Ly-----06</t>
  </si>
  <si>
    <t>BiK82LKWKy--06</t>
  </si>
  <si>
    <t>BiK82LKA3y--06</t>
  </si>
  <si>
    <t>BiK82LK09y--06</t>
  </si>
  <si>
    <t>BiK82X2-----06</t>
  </si>
  <si>
    <t>BiK82X2KWK--06</t>
  </si>
  <si>
    <t>BiK82X2KA3--06</t>
  </si>
  <si>
    <t>BiK82X2K09--06</t>
  </si>
  <si>
    <t>BiK82X2y----06</t>
  </si>
  <si>
    <t>BiK82X2KWKy-06</t>
  </si>
  <si>
    <t>BiK82X2KA3y-06</t>
  </si>
  <si>
    <t>BiK82X2K09y-06</t>
  </si>
  <si>
    <t>BiK82bKA3---06</t>
  </si>
  <si>
    <t>BiK82bK09---06</t>
  </si>
  <si>
    <t>BiK82by-----06</t>
  </si>
  <si>
    <t>BiK82bKWKy--06</t>
  </si>
  <si>
    <t>BiK82bKA3y--06</t>
  </si>
  <si>
    <t>BiK82bK09y--06</t>
  </si>
  <si>
    <t>BiK82a1bKA3-06</t>
  </si>
  <si>
    <t>BiK82a1bK09-06</t>
  </si>
  <si>
    <t>BiK82a1by---06</t>
  </si>
  <si>
    <t>BiK82a1bKWKy06</t>
  </si>
  <si>
    <t>BiK82a1bKA3y06</t>
  </si>
  <si>
    <t>BiK82a1bK09y06</t>
  </si>
  <si>
    <t>BiK82Gb-----06</t>
  </si>
  <si>
    <t>BiK82GbKWK--06</t>
  </si>
  <si>
    <t>BiK82GbKA3--06</t>
  </si>
  <si>
    <t>BiK82GbK09--06</t>
  </si>
  <si>
    <t>BiK82Gby----06</t>
  </si>
  <si>
    <t>BiK82GbKWKy-06</t>
  </si>
  <si>
    <t>BiK82GbKA3y-06</t>
  </si>
  <si>
    <t>BiK82GbK09y-06</t>
  </si>
  <si>
    <t>BiK82M2b----06</t>
  </si>
  <si>
    <t>BiK82M2bKWK-06</t>
  </si>
  <si>
    <t>BiK82M2bKA3-06</t>
  </si>
  <si>
    <t>BiK82M2bK09-06</t>
  </si>
  <si>
    <t>BiK82M2by---06</t>
  </si>
  <si>
    <t>BiK82M2bKWKy06</t>
  </si>
  <si>
    <t>BiK82M2bKA3y06</t>
  </si>
  <si>
    <t>BiK82M2bK09y06</t>
  </si>
  <si>
    <t>BiK82Lb-----06</t>
  </si>
  <si>
    <t>BiK82LbKWK--06</t>
  </si>
  <si>
    <t>BiK82LbKA3--06</t>
  </si>
  <si>
    <t>BiK82LbK09--06</t>
  </si>
  <si>
    <t>BiK82Lby----06</t>
  </si>
  <si>
    <t>BiK82LbKWKy-06</t>
  </si>
  <si>
    <t>BiK82LbKA3y-06</t>
  </si>
  <si>
    <t>BiK82LbK09y-06</t>
  </si>
  <si>
    <t>BiK82X2b----06</t>
  </si>
  <si>
    <t>BiK82X2bKWK-06</t>
  </si>
  <si>
    <t>BiK82X2bKA3-06</t>
  </si>
  <si>
    <t>BiK82X2bK09-06</t>
  </si>
  <si>
    <t>BiK82X2by---06</t>
  </si>
  <si>
    <t>BiK82X2bKWKy06</t>
  </si>
  <si>
    <t>BiK82X2bKA3y06</t>
  </si>
  <si>
    <t>BiK82X2bK09y06</t>
  </si>
  <si>
    <t>BiK83K09----06</t>
  </si>
  <si>
    <t>BiK83a2K09--06</t>
  </si>
  <si>
    <t>BiK83a3K09--06</t>
  </si>
  <si>
    <t>BiK83bK09---06</t>
  </si>
  <si>
    <t>BiK83a2bK09-06</t>
  </si>
  <si>
    <t>BiK83a3bK09-06</t>
  </si>
  <si>
    <t>BiK84K09----06</t>
  </si>
  <si>
    <t xml:space="preserve"> &lt;20 MW, Altholz</t>
  </si>
  <si>
    <t>BiK85K09----06</t>
  </si>
  <si>
    <t xml:space="preserve"> &lt;20 MW, Altholz, Bonusregel K erstmals 2009</t>
  </si>
  <si>
    <t>BiK81KA3----07</t>
  </si>
  <si>
    <t>BiK81K09----07</t>
  </si>
  <si>
    <t>BiK82LbK09y-04</t>
  </si>
  <si>
    <t xml:space="preserve"> 0,15-0,5 MW, Bonusregeln L, y, b und K erstmals 2009</t>
  </si>
  <si>
    <t>BiK82X2b----04</t>
  </si>
  <si>
    <t xml:space="preserve"> 0,15-0,5 MW, Bonusregeln X2, b</t>
  </si>
  <si>
    <t>BiK82X2bKWK-04</t>
  </si>
  <si>
    <t xml:space="preserve"> 0,15-0,5 MW, Bonusregeln X2, b und KWK</t>
  </si>
  <si>
    <t>BiK82X2bKA3-04</t>
  </si>
  <si>
    <t xml:space="preserve"> 0,15-0,5 MW, Bonusregeln X2, b und K wenn Anlage 3 erfüllt</t>
  </si>
  <si>
    <t>BiK82X2bK09-04</t>
  </si>
  <si>
    <t xml:space="preserve"> 0,15-0,5 MW, Bonusregeln X2, b und K erstmals 2009</t>
  </si>
  <si>
    <t>BiK82X2by---04</t>
  </si>
  <si>
    <t xml:space="preserve"> 0,15-0,5 MW, Bonusregeln X2, y, b</t>
  </si>
  <si>
    <t>BiK82X2bKWKy04</t>
  </si>
  <si>
    <t xml:space="preserve"> 0,15-0,5 MW, Bonusregeln X2, y, b und KWK</t>
  </si>
  <si>
    <t>BiK82X2bKA3y04</t>
  </si>
  <si>
    <t xml:space="preserve"> 0,15-0,5 MW, Bonusregeln X2, y, b und K wenn Anlage 3 erfüllt</t>
  </si>
  <si>
    <t>BiK82X2bK09y04</t>
  </si>
  <si>
    <t xml:space="preserve"> 0,15-0,5 MW, Bonusregeln X2, y, b und K erstmals 2009</t>
  </si>
  <si>
    <t>BiK83K09----04</t>
  </si>
  <si>
    <t>BiK83a2K09--04</t>
  </si>
  <si>
    <t xml:space="preserve"> 0,5-5 MW, Bonusregeln a2 und K erstmals 2009</t>
  </si>
  <si>
    <t>BiK83a3K09--04</t>
  </si>
  <si>
    <t xml:space="preserve"> 0,5-5 MW, Bonusregeln a3 und K erstmals 2009</t>
  </si>
  <si>
    <t>BiK83bK09---04</t>
  </si>
  <si>
    <t xml:space="preserve"> 0,5-5 MW, Bonusregel b und K erstmals 2009</t>
  </si>
  <si>
    <t>BiK83a2bK09-04</t>
  </si>
  <si>
    <t xml:space="preserve"> 0,5-5 MW, Bonusregeln a2, b und K erstmals 2009</t>
  </si>
  <si>
    <t>BiK83a3bK09-04</t>
  </si>
  <si>
    <t xml:space="preserve"> 0,5-5 MW, Bonusregeln a3, b und K erstmals 2009</t>
  </si>
  <si>
    <t>BiK84K09----04</t>
  </si>
  <si>
    <t>BiK85-------04</t>
  </si>
  <si>
    <t>BiK85K09----04</t>
  </si>
  <si>
    <t>BiK81KA3----05</t>
  </si>
  <si>
    <t>BiK81K09----05</t>
  </si>
  <si>
    <t>BiK81y------05</t>
  </si>
  <si>
    <t>BiK81KWKy---05</t>
  </si>
  <si>
    <t>BiK81KA3y---05</t>
  </si>
  <si>
    <t>BiK81K09y---05</t>
  </si>
  <si>
    <t>BiK81a1KA3--05</t>
  </si>
  <si>
    <t>BiK81a1K09--05</t>
  </si>
  <si>
    <t xml:space="preserve"> 0-0,15 MW, Bonusregeln a1 und K erstmals 2009</t>
  </si>
  <si>
    <t>BiK81a1y----05</t>
  </si>
  <si>
    <t>BiK81a1KWKy-05</t>
  </si>
  <si>
    <t>BiK81a1KA3y-05</t>
  </si>
  <si>
    <t>BiK81a1K09y-05</t>
  </si>
  <si>
    <t>BiK81G------05</t>
  </si>
  <si>
    <t>BiK81GKWK---05</t>
  </si>
  <si>
    <t>BiK81GKA3---05</t>
  </si>
  <si>
    <t>BiK81GK09---05</t>
  </si>
  <si>
    <t>BiK81Gy-----05</t>
  </si>
  <si>
    <t>BiK81GKWKy--05</t>
  </si>
  <si>
    <t>BiK81GKA3y--05</t>
  </si>
  <si>
    <t>BiK81GK09y--05</t>
  </si>
  <si>
    <t>BiK81M1-----05</t>
  </si>
  <si>
    <t>BiK81M1KWK--05</t>
  </si>
  <si>
    <t>BiK81M1KA3--05</t>
  </si>
  <si>
    <t>BiK81M1K09--05</t>
  </si>
  <si>
    <t>BiK81M1y----05</t>
  </si>
  <si>
    <t>BiK81M1KWKy-05</t>
  </si>
  <si>
    <t>BiK81M1KA3y-05</t>
  </si>
  <si>
    <t>BiK81M1K09y-05</t>
  </si>
  <si>
    <t>BiK81L------05</t>
  </si>
  <si>
    <t>BiK81LKWK---05</t>
  </si>
  <si>
    <t>BiK81LKA3---05</t>
  </si>
  <si>
    <t>BiK81LK09---05</t>
  </si>
  <si>
    <t>BiK81Ly-----05</t>
  </si>
  <si>
    <t>BiK81LKWKy--05</t>
  </si>
  <si>
    <t>BiK81LKA3y--05</t>
  </si>
  <si>
    <t>BiK81LK09y--05</t>
  </si>
  <si>
    <t>BiK81X1-----05</t>
  </si>
  <si>
    <t>BiK81X1KWK--05</t>
  </si>
  <si>
    <t>BiK81X1KA3--05</t>
  </si>
  <si>
    <t>BiK81X1K09--05</t>
  </si>
  <si>
    <t>BiK81X1y----05</t>
  </si>
  <si>
    <t>BiK81X1KWKy-05</t>
  </si>
  <si>
    <t>BiK81X1KA3y-05</t>
  </si>
  <si>
    <t>BiK81X1K09y-05</t>
  </si>
  <si>
    <t>BiK81bKA3---05</t>
  </si>
  <si>
    <t>BiK81bK09---05</t>
  </si>
  <si>
    <t>BiK81by-----05</t>
  </si>
  <si>
    <t>BiK81bKWKy--05</t>
  </si>
  <si>
    <t>BiK81bKA3y--05</t>
  </si>
  <si>
    <t>BiK81bK09y--05</t>
  </si>
  <si>
    <t>BiK81a1bKA3-05</t>
  </si>
  <si>
    <t>BiK81a1bK09-05</t>
  </si>
  <si>
    <t>BiK81a1by---05</t>
  </si>
  <si>
    <t>BiK81a1bKWKy05</t>
  </si>
  <si>
    <t>BiK81a1bKA3y05</t>
  </si>
  <si>
    <t>BiK81a1bK09y05</t>
  </si>
  <si>
    <t>BiK81Gb-----05</t>
  </si>
  <si>
    <t>BiK81GbKWK--05</t>
  </si>
  <si>
    <t>BiK81GbKA3--05</t>
  </si>
  <si>
    <t>BiK81GbK09--05</t>
  </si>
  <si>
    <t>BiK81Gby----05</t>
  </si>
  <si>
    <t>BiK81GbKWKy-05</t>
  </si>
  <si>
    <t>BiK81GbKA3y-05</t>
  </si>
  <si>
    <t>BiK81GbK09y-05</t>
  </si>
  <si>
    <t>BiK81M1b----05</t>
  </si>
  <si>
    <t>BiK81M1bKWK-05</t>
  </si>
  <si>
    <t>BiK81M1bKA3-05</t>
  </si>
  <si>
    <t>BiK81M1bK09-05</t>
  </si>
  <si>
    <t>BiK81M1by---05</t>
  </si>
  <si>
    <t>BiK81M1bKWKy05</t>
  </si>
  <si>
    <t>BiK81M1bKA3y05</t>
  </si>
  <si>
    <t>BiK81M1bK09y05</t>
  </si>
  <si>
    <t>BiK81Lb-----05</t>
  </si>
  <si>
    <t>BiK81LbKWK--05</t>
  </si>
  <si>
    <t>BiK81LbKA3--05</t>
  </si>
  <si>
    <t>BiK81LbK09--05</t>
  </si>
  <si>
    <t>BiK81Lby----05</t>
  </si>
  <si>
    <t>BiK81LbKWKy-05</t>
  </si>
  <si>
    <t>BiK81LbKA3y-05</t>
  </si>
  <si>
    <t>BiK81LbK09y-05</t>
  </si>
  <si>
    <t>BiK81X1b----05</t>
  </si>
  <si>
    <t>BiK81X1bKWK-05</t>
  </si>
  <si>
    <t>BiK81X1bKA3-05</t>
  </si>
  <si>
    <t>BiK81X1bK09-05</t>
  </si>
  <si>
    <t>BiK81X1by---05</t>
  </si>
  <si>
    <t>BiK81X1bKWKy05</t>
  </si>
  <si>
    <t>BiK81X1bKA3y05</t>
  </si>
  <si>
    <t>BiK81X1bK09y05</t>
  </si>
  <si>
    <t>BiK82KA3----05</t>
  </si>
  <si>
    <t>BiK82K09----05</t>
  </si>
  <si>
    <t>BiK82y------05</t>
  </si>
  <si>
    <t>BiK82KWKy---05</t>
  </si>
  <si>
    <t>BiK82KA3y---05</t>
  </si>
  <si>
    <t>BiK82K09y---05</t>
  </si>
  <si>
    <t xml:space="preserve"> 0,15-0,5 MW, Bonusregeln a1 und KWK</t>
  </si>
  <si>
    <t>BiK82a1KA3--05</t>
  </si>
  <si>
    <t>BiK82a1K09--05</t>
  </si>
  <si>
    <t>BiK82a1y----05</t>
  </si>
  <si>
    <t>BiK82a1KWKy-05</t>
  </si>
  <si>
    <t>BiK82a1KA3y-05</t>
  </si>
  <si>
    <t>BiK82a1K09y-05</t>
  </si>
  <si>
    <t>BiK82G------05</t>
  </si>
  <si>
    <t>BiK82GKWK---05</t>
  </si>
  <si>
    <t>BiK82GKA3---05</t>
  </si>
  <si>
    <t>BiK82GK09---05</t>
  </si>
  <si>
    <t>BiK82Gy-----05</t>
  </si>
  <si>
    <t>BiK82GKWKy--05</t>
  </si>
  <si>
    <t>Zählpunktbezeichnung (33-stellig)</t>
  </si>
  <si>
    <t>Anlagenschlüssel (33-stellig)</t>
  </si>
  <si>
    <t>gem. Metering-Code</t>
  </si>
  <si>
    <t>Angabe des Bundeslandes, in dem die Anlage errichtet wurde.</t>
  </si>
  <si>
    <t>BiK83a3b----05</t>
  </si>
  <si>
    <t>BiK83a3bKWK-05</t>
  </si>
  <si>
    <t>BiK84-------05</t>
  </si>
  <si>
    <t>BiK84KWK----05</t>
  </si>
  <si>
    <t>BiK81-------06</t>
  </si>
  <si>
    <t>BiK81KWK----06</t>
  </si>
  <si>
    <t>BiK81a1-----06</t>
  </si>
  <si>
    <t>BiK81a1KWK--06</t>
  </si>
  <si>
    <t>BiK81b------06</t>
  </si>
  <si>
    <t>BiK81bKWK---06</t>
  </si>
  <si>
    <t>BiK81a1b----06</t>
  </si>
  <si>
    <t>BiK81a1bKWK-06</t>
  </si>
  <si>
    <t>BiK82-------06</t>
  </si>
  <si>
    <t>BiK82KWK----06</t>
  </si>
  <si>
    <t>BiK82a1-----06</t>
  </si>
  <si>
    <t>BiK82a1KWK--06</t>
  </si>
  <si>
    <t>BiK82b------06</t>
  </si>
  <si>
    <t>BiK82bKWK---06</t>
  </si>
  <si>
    <t>BiK82a1b----06</t>
  </si>
  <si>
    <t>BiK82a1bKWK-06</t>
  </si>
  <si>
    <t>BiK83-------06</t>
  </si>
  <si>
    <t>BiK83KWK----06</t>
  </si>
  <si>
    <t>BiK83a2-----06</t>
  </si>
  <si>
    <t>BiK83a2KWK--06</t>
  </si>
  <si>
    <t>BiK83a3-----06</t>
  </si>
  <si>
    <t>BiK83a3KWK--06</t>
  </si>
  <si>
    <t>BiK83b------06</t>
  </si>
  <si>
    <t>BiK83bKWK---06</t>
  </si>
  <si>
    <t>BiK83a2b----06</t>
  </si>
  <si>
    <t>BiK83a2bKWK-06</t>
  </si>
  <si>
    <t>BiK83a3b----06</t>
  </si>
  <si>
    <t>BiK83a3bKWK-06</t>
  </si>
  <si>
    <t>Direkt------De</t>
  </si>
  <si>
    <t>Direkt------Kl</t>
  </si>
  <si>
    <t>Direkt------Gr</t>
  </si>
  <si>
    <t>Direkt------Wn</t>
  </si>
  <si>
    <t>Direkt------Wr</t>
  </si>
  <si>
    <t>Direkt------Wf</t>
  </si>
  <si>
    <t>Direkt------Sg</t>
  </si>
  <si>
    <t>Hinweis</t>
  </si>
  <si>
    <t>Hinweis 1</t>
  </si>
  <si>
    <t>Hinweis 2</t>
  </si>
  <si>
    <t>Direkt------Wa</t>
  </si>
  <si>
    <t>Direkt------Ga</t>
  </si>
  <si>
    <t>Direkt------Bi</t>
  </si>
  <si>
    <t>Direkt------Ge</t>
  </si>
  <si>
    <t>Direkt------Wi</t>
  </si>
  <si>
    <t>Direkt------So</t>
  </si>
  <si>
    <t>Technische Anlageninformationen</t>
  </si>
  <si>
    <t>Bundesland-     kürzel</t>
  </si>
  <si>
    <t>PLZ</t>
  </si>
  <si>
    <t>Straße / Flurstück</t>
  </si>
  <si>
    <t>Einspeise-spannungs-ebene</t>
  </si>
  <si>
    <t>BiK81X1bKWK-07</t>
  </si>
  <si>
    <t>BiK81X1bKA3-07</t>
  </si>
  <si>
    <t>BiK81X1bK09-07</t>
  </si>
  <si>
    <t>BiK81X1by---07</t>
  </si>
  <si>
    <t>BiK81X1bKWKy07</t>
  </si>
  <si>
    <t>BiK81X1bKA3y07</t>
  </si>
  <si>
    <t>BiK81X1bK09y07</t>
  </si>
  <si>
    <t>BiK82KA3----07</t>
  </si>
  <si>
    <t>BiK82K09----07</t>
  </si>
  <si>
    <t>BiK82y------07</t>
  </si>
  <si>
    <t>BiK82KWKy---07</t>
  </si>
  <si>
    <t>BiK82KA3y---07</t>
  </si>
  <si>
    <t>BiK82K09y---07</t>
  </si>
  <si>
    <t>BiK82a1KA3--07</t>
  </si>
  <si>
    <t>BiK82a1K09--07</t>
  </si>
  <si>
    <t>BiK82a1y----07</t>
  </si>
  <si>
    <t>BiK82a1KWKy-07</t>
  </si>
  <si>
    <t>BiK82a1KA3y-07</t>
  </si>
  <si>
    <t>BiK82a1K09y-07</t>
  </si>
  <si>
    <t>BiK82G------07</t>
  </si>
  <si>
    <t>BiK82GKWK---07</t>
  </si>
  <si>
    <t>BiK82GKA3---07</t>
  </si>
  <si>
    <t>BiK82GK09---07</t>
  </si>
  <si>
    <t>BiK82Gy-----07</t>
  </si>
  <si>
    <t>BiK82GKWKy--07</t>
  </si>
  <si>
    <t>BiK82GKA3y--07</t>
  </si>
  <si>
    <t>BiK82GK09y--07</t>
  </si>
  <si>
    <t>BiK82M2-----07</t>
  </si>
  <si>
    <t>BiK82M2KWK--07</t>
  </si>
  <si>
    <t>BiK82M2KA3--07</t>
  </si>
  <si>
    <t>BiK82M2K09--07</t>
  </si>
  <si>
    <t>BiK82M2y----07</t>
  </si>
  <si>
    <t>BiK82M2KWKy-07</t>
  </si>
  <si>
    <t>BiK82M2KA3y-07</t>
  </si>
  <si>
    <t>BiK82M2K09y-07</t>
  </si>
  <si>
    <t>BiK82L------07</t>
  </si>
  <si>
    <t>BiK82LKWK---07</t>
  </si>
  <si>
    <t>BiK82LKA3---07</t>
  </si>
  <si>
    <t>BiK82LK09---07</t>
  </si>
  <si>
    <t>BiK82Ly-----07</t>
  </si>
  <si>
    <t>BiK82LKWKy--07</t>
  </si>
  <si>
    <t>BiK82LKA3y--07</t>
  </si>
  <si>
    <t>BiK82LK09y--07</t>
  </si>
  <si>
    <t>BiK82X2-----07</t>
  </si>
  <si>
    <t>BiK82X2KWK--07</t>
  </si>
  <si>
    <t>BiK82X2KA3--07</t>
  </si>
  <si>
    <t>BiK82X2K09--07</t>
  </si>
  <si>
    <t>BiK82X2y----07</t>
  </si>
  <si>
    <t>BiK82X2KWKy-07</t>
  </si>
  <si>
    <t>BiK82X2KA3y-07</t>
  </si>
  <si>
    <t>BiK82X2K09y-07</t>
  </si>
  <si>
    <t>BiK82bKA3---07</t>
  </si>
  <si>
    <t>BiK82bK09---07</t>
  </si>
  <si>
    <t>BiK82by-----07</t>
  </si>
  <si>
    <t>BiK82bKWKy--07</t>
  </si>
  <si>
    <t>BiK82bKA3y--07</t>
  </si>
  <si>
    <t>BiK82bK09y--07</t>
  </si>
  <si>
    <t>BiK82a1bKA3-07</t>
  </si>
  <si>
    <t>BiK82a1bK09-07</t>
  </si>
  <si>
    <t>BiK82a1by---07</t>
  </si>
  <si>
    <t>BiK82a1bKWKy07</t>
  </si>
  <si>
    <t>BiK82a1bKA3y07</t>
  </si>
  <si>
    <t>0-0,150 MW, Bonusregeln t1, L, K</t>
  </si>
  <si>
    <t>BiK270t1Li--09</t>
  </si>
  <si>
    <t>0-0,150 MW, Bonusregeln t1, L, i</t>
  </si>
  <si>
    <t>BiK270t1LiK-09</t>
  </si>
  <si>
    <t>0-0,150 MW, Bonusregeln t1, L, i, K</t>
  </si>
  <si>
    <t>BiK270t1M1--09</t>
  </si>
  <si>
    <t>0-0,150 MW, Bonusregeln t1, M1</t>
  </si>
  <si>
    <t>BiK270t1M1K-09</t>
  </si>
  <si>
    <t>0-0,150 MW, Bonusregeln t1, M1, K</t>
  </si>
  <si>
    <t>BiK270t1M1i-09</t>
  </si>
  <si>
    <t>0-0,150 MW, Bonusregeln t1, M1, i</t>
  </si>
  <si>
    <t>BiK270t1M1iK09</t>
  </si>
  <si>
    <t>0-0,150 MW, Bonusregeln t1, M1, i, K</t>
  </si>
  <si>
    <t>BiK270t1X1--09</t>
  </si>
  <si>
    <t>0-0,150 MW, Bonusregeln t1, X1</t>
  </si>
  <si>
    <t>BiK270t1X1K-09</t>
  </si>
  <si>
    <t>0-0,150 MW, Bonusregeln t1, X1, K</t>
  </si>
  <si>
    <t>BiK270t1X1i-09</t>
  </si>
  <si>
    <t>0-0,150 MW, Bonusregeln t1, X1, i</t>
  </si>
  <si>
    <t>BiK270t1X1iK09</t>
  </si>
  <si>
    <t>0-0,150 MW, Bonusregeln t1, X1, i, K</t>
  </si>
  <si>
    <t>BiK270t2----09</t>
  </si>
  <si>
    <t>0-0,150 MW, Bonusregel t2</t>
  </si>
  <si>
    <t>BiK270t2K---09</t>
  </si>
  <si>
    <t>0-0,150 MW, Bonusregeln t2, K</t>
  </si>
  <si>
    <t>BiK270t2i---09</t>
  </si>
  <si>
    <t>0-0,150 MW, Bonusregeln t2, i</t>
  </si>
  <si>
    <t>BiK270t2iK--09</t>
  </si>
  <si>
    <t>0-0,150 MW, Bonusregeln t2, i, K</t>
  </si>
  <si>
    <t>BiK270t2a1--09</t>
  </si>
  <si>
    <t>0-0,150 MW, Bonusregeln t2, a1</t>
  </si>
  <si>
    <t>BiK270t2a1K-09</t>
  </si>
  <si>
    <t>0-0,150 MW, Bonusregeln t2, a1, K</t>
  </si>
  <si>
    <t>BiK270t2a1i-09</t>
  </si>
  <si>
    <t>0-0,150 MW, Bonusregeln t2, a1, i</t>
  </si>
  <si>
    <t>BiK270t2a1iK09</t>
  </si>
  <si>
    <t>0-0,150 MW, Bonusregeln t2, a1, i, K</t>
  </si>
  <si>
    <t>BiK270t2G---09</t>
  </si>
  <si>
    <t>0-0,150 MW, Bonusregeln t2, G</t>
  </si>
  <si>
    <t>BiK270t2GK--09</t>
  </si>
  <si>
    <t>0-0,150 MW, Bonusregeln t2, G, K</t>
  </si>
  <si>
    <t>BiK270t2Gi--09</t>
  </si>
  <si>
    <t>0-0,150 MW, Bonusregeln t2, G, i</t>
  </si>
  <si>
    <t>BiK270t2GiK-09</t>
  </si>
  <si>
    <t>0-0,150 MW, Bonusregeln t2, G, i, K</t>
  </si>
  <si>
    <t>BiK270t2L---09</t>
  </si>
  <si>
    <t>0-0,150 MW, Bonusregeln t2, L</t>
  </si>
  <si>
    <t>BiK270t2LK--09</t>
  </si>
  <si>
    <t>0-0,150 MW, Bonusregeln t2, L, K</t>
  </si>
  <si>
    <t>BiK270t2Li--09</t>
  </si>
  <si>
    <t>0-0,150 MW, Bonusregeln t2, L, i</t>
  </si>
  <si>
    <t>BiK270t2LiK-09</t>
  </si>
  <si>
    <t>0-0,150 MW, Bonusregeln t2, L, i, K</t>
  </si>
  <si>
    <t>BiK270t2M1--09</t>
  </si>
  <si>
    <t>0-0,150 MW, Bonusregeln t2, M1</t>
  </si>
  <si>
    <t>BiK270t2M1K-09</t>
  </si>
  <si>
    <t>0-0,150 MW, Bonusregeln t2, M1, K</t>
  </si>
  <si>
    <t>BiK270t2M1i-09</t>
  </si>
  <si>
    <t>0-0,150 MW, Bonusregeln t2, M1, i</t>
  </si>
  <si>
    <t>BiK270t2M1iK09</t>
  </si>
  <si>
    <t>0-0,150 MW, Bonusregeln t2, M1, i, K</t>
  </si>
  <si>
    <t>BiK270t2X1--09</t>
  </si>
  <si>
    <t>0-0,150 MW, Bonusregeln t2, X1</t>
  </si>
  <si>
    <t>BiK270t2X1K-09</t>
  </si>
  <si>
    <t>0-0,150 MW, Bonusregeln t2, X1, K</t>
  </si>
  <si>
    <t>BiK270t2X1i-09</t>
  </si>
  <si>
    <t>0-0,150 MW, Bonusregeln t2, X1, i</t>
  </si>
  <si>
    <t>BiK270t2X1iK09</t>
  </si>
  <si>
    <t>0-0,150 MW, Bonusregeln t2, X1, i, K</t>
  </si>
  <si>
    <t>BiK270t3----09</t>
  </si>
  <si>
    <t>0-0,150 MW, Bonusregel t3</t>
  </si>
  <si>
    <t>BiK270t3K---09</t>
  </si>
  <si>
    <t>0-0,150 MW, Bonusregeln t3, K</t>
  </si>
  <si>
    <t>BiK270t3i---09</t>
  </si>
  <si>
    <t>0-0,150 MW, Bonusregeln t3, i</t>
  </si>
  <si>
    <t>BiK270t3iK--09</t>
  </si>
  <si>
    <t>0-0,150 MW, Bonusregeln t3, i, K</t>
  </si>
  <si>
    <t>BiK270t3a1--09</t>
  </si>
  <si>
    <t>0-0,150 MW, Bonusregeln t3, a1</t>
  </si>
  <si>
    <t>BiK270t3a1K-09</t>
  </si>
  <si>
    <t>0-0,150 MW, Bonusregeln t3, a1, K</t>
  </si>
  <si>
    <t>BiK270t3a1i-09</t>
  </si>
  <si>
    <t>0-0,150 MW, Bonusregeln t3, a1, i</t>
  </si>
  <si>
    <t>BiK270t3a1iK09</t>
  </si>
  <si>
    <t>0-0,150 MW, Bonusregeln t3, a1, i, K</t>
  </si>
  <si>
    <t>BiK270t3G---09</t>
  </si>
  <si>
    <t>0-0,150 MW, Bonusregeln t3, G</t>
  </si>
  <si>
    <t>BiK270t3GK--09</t>
  </si>
  <si>
    <t>0-0,150 MW, Bonusregeln t3, G, K</t>
  </si>
  <si>
    <t>BiK270t3Gi--09</t>
  </si>
  <si>
    <t>0-0,150 MW, Bonusregeln t3, G, i</t>
  </si>
  <si>
    <t>BiK270t3GiK-09</t>
  </si>
  <si>
    <t>0-0,150 MW, Bonusregeln t3, G, i, K</t>
  </si>
  <si>
    <t>BiK270t3L---09</t>
  </si>
  <si>
    <t>0-0,150 MW, Bonusregeln t3, L</t>
  </si>
  <si>
    <t>BiK270t3LK--09</t>
  </si>
  <si>
    <t>0-0,150 MW, Bonusregeln t3, L, K</t>
  </si>
  <si>
    <t>BiK270t3Li--09</t>
  </si>
  <si>
    <t>0-0,150 MW, Bonusregeln t3, L, i</t>
  </si>
  <si>
    <t>BiK270t3LiK-09</t>
  </si>
  <si>
    <t>0-0,150 MW, Bonusregeln t3, L, i, K</t>
  </si>
  <si>
    <t>BiK270t3M1--09</t>
  </si>
  <si>
    <t>0-0,150 MW, Bonusregeln t3, M1</t>
  </si>
  <si>
    <t>BiK270t3M1K-09</t>
  </si>
  <si>
    <t>0-0,150 MW, Bonusregeln t3, M1, K</t>
  </si>
  <si>
    <t>BiK270t3M1i-09</t>
  </si>
  <si>
    <t>0-0,150 MW, Bonusregeln t3, M1, i</t>
  </si>
  <si>
    <t>BiK270t3M1iK09</t>
  </si>
  <si>
    <t>0-0,150 MW, Bonusregeln t3, M1, i, K</t>
  </si>
  <si>
    <t>BiK270t3X1--09</t>
  </si>
  <si>
    <t>0-0,150 MW, Bonusregeln t3, X1</t>
  </si>
  <si>
    <t>BiK270t3X1K-09</t>
  </si>
  <si>
    <t>0-0,150 MW, Bonusregeln t3, X1, K</t>
  </si>
  <si>
    <t>BiK270t3X1i-09</t>
  </si>
  <si>
    <t>0-0,150 MW, Bonusregeln t3, X1, i</t>
  </si>
  <si>
    <t>BiK270t3X1iK09</t>
  </si>
  <si>
    <t>0-0,150 MW, Bonusregeln t3, X1, i, K</t>
  </si>
  <si>
    <t>BiK271------09</t>
  </si>
  <si>
    <t>0,150-0,5 MW</t>
  </si>
  <si>
    <t>BiK271K-----09</t>
  </si>
  <si>
    <t>0,150-0,5 MW, Bonusregel K</t>
  </si>
  <si>
    <t>BiK271i-----09</t>
  </si>
  <si>
    <t>0,150-0,5 MW, Bonusregel i</t>
  </si>
  <si>
    <t>BiK271iK----09</t>
  </si>
  <si>
    <t>0,150-0,5 MW, Bonusregeln i, K</t>
  </si>
  <si>
    <t>BiK271a1----09</t>
  </si>
  <si>
    <t>0,150-0,5 MW, Bonusregel a1</t>
  </si>
  <si>
    <t>BiK271a1K---09</t>
  </si>
  <si>
    <t>0,150-0,5 MW, Bonusregeln a1, K</t>
  </si>
  <si>
    <t>BiK271a1i---09</t>
  </si>
  <si>
    <t>0,150-0,5 MW, Bonusregeln a1, i</t>
  </si>
  <si>
    <t>BiK271a1iK--09</t>
  </si>
  <si>
    <t>0,150-0,5 MW, Bonusregeln a1, i, K</t>
  </si>
  <si>
    <t>BiK271G-----09</t>
  </si>
  <si>
    <t>0,150-0,5 MW, Bonusregel G</t>
  </si>
  <si>
    <t>BiK271GK----09</t>
  </si>
  <si>
    <t>0,150-0,5 MW, Bonusregeln G, K</t>
  </si>
  <si>
    <t>BiK271Gi----09</t>
  </si>
  <si>
    <t>0,150-0,5 MW, Bonusregeln G, i</t>
  </si>
  <si>
    <t>BiK271GiK---09</t>
  </si>
  <si>
    <t>0,150-0,5 MW, Bonusregeln G, i, K</t>
  </si>
  <si>
    <t>BiK271L-----09</t>
  </si>
  <si>
    <t>0,150-0,5 MW, Bonusregel L</t>
  </si>
  <si>
    <t>BiK271LK----09</t>
  </si>
  <si>
    <t>0,150-0,5 MW, Bonusregeln L, K</t>
  </si>
  <si>
    <t>BiK271Li----09</t>
  </si>
  <si>
    <t>0,150-0,5 MW, Bonusregeln L, i</t>
  </si>
  <si>
    <t>BiK271LiK---09</t>
  </si>
  <si>
    <t>0,150-0,5 MW, Bonusregeln L, i, K</t>
  </si>
  <si>
    <t>BiK271M2----09</t>
  </si>
  <si>
    <t>0,150-0,5 MW, Bonusregel M2</t>
  </si>
  <si>
    <t>BiK271M2K---09</t>
  </si>
  <si>
    <t>0,150-0,5 MW, Bonusregeln M2, K</t>
  </si>
  <si>
    <t>BiK271M2i---09</t>
  </si>
  <si>
    <t>0,150-0,5 MW, Bonusregeln M2, i</t>
  </si>
  <si>
    <t>BiK271M2iK--09</t>
  </si>
  <si>
    <t>0,150-0,5 MW, Bonusregeln M2, i, K</t>
  </si>
  <si>
    <t>BiK271X2----09</t>
  </si>
  <si>
    <t>0,150-0,5 MW, Bonusregel X2</t>
  </si>
  <si>
    <t>BiK271X2K---09</t>
  </si>
  <si>
    <t>0,150-0,5 MW, Bonusregeln X2, K</t>
  </si>
  <si>
    <t>BiK271X2i---09</t>
  </si>
  <si>
    <t>0,150-0,5 MW, Bonusregeln X2, i</t>
  </si>
  <si>
    <t>BiK271X2iK--09</t>
  </si>
  <si>
    <t>0,150-0,5 MW, Bonusregeln X2, i, K</t>
  </si>
  <si>
    <t>BiK271t1----09</t>
  </si>
  <si>
    <t>BiK82-------08</t>
  </si>
  <si>
    <t>BiK82KWK----08</t>
  </si>
  <si>
    <t>BiK82a1-----08</t>
  </si>
  <si>
    <t>BiK82a1KWK--08</t>
  </si>
  <si>
    <t>BiK82b------08</t>
  </si>
  <si>
    <t>BiK82bKWK---08</t>
  </si>
  <si>
    <t>BiK82a1b----08</t>
  </si>
  <si>
    <t>BiK82a1bKWK-08</t>
  </si>
  <si>
    <t>BiK83-------08</t>
  </si>
  <si>
    <t>BiK83KWK----08</t>
  </si>
  <si>
    <t>BiK83a2-----08</t>
  </si>
  <si>
    <t>BiK83a2KWK--08</t>
  </si>
  <si>
    <t>BiK83a3-----08</t>
  </si>
  <si>
    <t>BiK83a3KWK--08</t>
  </si>
  <si>
    <t>BiK83b------08</t>
  </si>
  <si>
    <t>BiK83bKWK---08</t>
  </si>
  <si>
    <t>BiK83a2b----08</t>
  </si>
  <si>
    <t>BiK83a2bKWK-08</t>
  </si>
  <si>
    <t>BiK83a3b----08</t>
  </si>
  <si>
    <t>BiK83a3bKWK-08</t>
  </si>
  <si>
    <t>BiK84-------08</t>
  </si>
  <si>
    <t>BiK84KWK----08</t>
  </si>
  <si>
    <t>BiK85-------08</t>
  </si>
  <si>
    <t>GaK41a------01</t>
  </si>
  <si>
    <t>Deponie-,Klär-,Grubengas</t>
  </si>
  <si>
    <t>GaK42a------01</t>
  </si>
  <si>
    <t>GaK41a------02</t>
  </si>
  <si>
    <t>GaK42a------02</t>
  </si>
  <si>
    <t>GaK41a------03</t>
  </si>
  <si>
    <t>GaK42a------03</t>
  </si>
  <si>
    <t>GaK41a------04</t>
  </si>
  <si>
    <t>GaK42a------04</t>
  </si>
  <si>
    <t>GaK71-------04</t>
  </si>
  <si>
    <t>GaK72-------04</t>
  </si>
  <si>
    <t>GaK73-------04</t>
  </si>
  <si>
    <t xml:space="preserve"> &gt;5 MW, nur Grubengas</t>
  </si>
  <si>
    <t>GaK74-------04</t>
  </si>
  <si>
    <t xml:space="preserve"> 0-0,5 MW, Zuschlag</t>
  </si>
  <si>
    <t>GaK75-------04</t>
  </si>
  <si>
    <t xml:space="preserve"> 0,5-5 MW, Zuschlag</t>
  </si>
  <si>
    <t>GaK76-------04</t>
  </si>
  <si>
    <t xml:space="preserve"> &gt;5 MW, Zuschlag; nur Grubengas</t>
  </si>
  <si>
    <t>GaK71-------05</t>
  </si>
  <si>
    <t>GaK72-------05</t>
  </si>
  <si>
    <t>GaK73-------05</t>
  </si>
  <si>
    <t>GaK74-------05</t>
  </si>
  <si>
    <t>GaK75-------05</t>
  </si>
  <si>
    <t>GaK76-------05</t>
  </si>
  <si>
    <t>GaK71-------06</t>
  </si>
  <si>
    <t>GaK72-------06</t>
  </si>
  <si>
    <t>GaK73-------06</t>
  </si>
  <si>
    <t>GaK74-------06</t>
  </si>
  <si>
    <t>GaK75-------06</t>
  </si>
  <si>
    <t>GaK76-------06</t>
  </si>
  <si>
    <t>GaK71-------07</t>
  </si>
  <si>
    <t>GaK72-------07</t>
  </si>
  <si>
    <t>GaK73-------07</t>
  </si>
  <si>
    <t>GaK74-------07</t>
  </si>
  <si>
    <t>GaK75-------07</t>
  </si>
  <si>
    <t>GaK76-------07</t>
  </si>
  <si>
    <t>GaK71-------08</t>
  </si>
  <si>
    <t>GaK72-------08</t>
  </si>
  <si>
    <t>GaK73-------08</t>
  </si>
  <si>
    <t>GaK74-------08</t>
  </si>
  <si>
    <t>GaK75-------08</t>
  </si>
  <si>
    <t>GaK76-------08</t>
  </si>
  <si>
    <t>GeK61a------01</t>
  </si>
  <si>
    <t xml:space="preserve"> 0-20 MW</t>
  </si>
  <si>
    <t>GeK62a------01</t>
  </si>
  <si>
    <t xml:space="preserve"> &gt;20 MW</t>
  </si>
  <si>
    <t>GeK61a------02</t>
  </si>
  <si>
    <t>GeK62a------02</t>
  </si>
  <si>
    <t>GeK61a------03</t>
  </si>
  <si>
    <t>GeK62a------03</t>
  </si>
  <si>
    <t>GeK61a------04</t>
  </si>
  <si>
    <t>GeK62a------04</t>
  </si>
  <si>
    <t>GeK91-------04</t>
  </si>
  <si>
    <t xml:space="preserve"> 0-5 MW</t>
  </si>
  <si>
    <t>GeK92-------04</t>
  </si>
  <si>
    <t xml:space="preserve"> 5-10 MW</t>
  </si>
  <si>
    <t>GeK93-------04</t>
  </si>
  <si>
    <t xml:space="preserve"> 10-20 MW</t>
  </si>
  <si>
    <t>GeK94-------04</t>
  </si>
  <si>
    <t>GeK91-------05</t>
  </si>
  <si>
    <t>GeK92-------05</t>
  </si>
  <si>
    <t>GeK93-------05</t>
  </si>
  <si>
    <t>GeK94-------05</t>
  </si>
  <si>
    <t>GeK91-------06</t>
  </si>
  <si>
    <t>GeK92-------06</t>
  </si>
  <si>
    <t>GeK93-------06</t>
  </si>
  <si>
    <t>GeK94-------06</t>
  </si>
  <si>
    <t>GeK91-------07</t>
  </si>
  <si>
    <t>GeK92-------07</t>
  </si>
  <si>
    <t>GeK93-------07</t>
  </si>
  <si>
    <t>GeK94-------07</t>
  </si>
  <si>
    <t>GeK91-------08</t>
  </si>
  <si>
    <t>GeK92-------08</t>
  </si>
  <si>
    <t>GeK93-------08</t>
  </si>
  <si>
    <t>GeK94-------08</t>
  </si>
  <si>
    <t>WiK71a------01</t>
  </si>
  <si>
    <t>Anfangsvergütung</t>
  </si>
  <si>
    <t>WiK72a------01</t>
  </si>
  <si>
    <t>Endvergütung</t>
  </si>
  <si>
    <t>WiK71a------02</t>
  </si>
  <si>
    <t>WiK72a------02</t>
  </si>
  <si>
    <t>WiK71a------03</t>
  </si>
  <si>
    <t>WiK72a------03</t>
  </si>
  <si>
    <t>WiK71a------04</t>
  </si>
  <si>
    <t>WiK72a------04</t>
  </si>
  <si>
    <t>WiK101------04</t>
  </si>
  <si>
    <t>WiK102------04</t>
  </si>
  <si>
    <t>WiK103------04</t>
  </si>
  <si>
    <t>WiK104------04</t>
  </si>
  <si>
    <t>WiK101------05</t>
  </si>
  <si>
    <t>WiK102------05</t>
  </si>
  <si>
    <t>WiK103------05</t>
  </si>
  <si>
    <t>WiK104------05</t>
  </si>
  <si>
    <t>WiK101------06</t>
  </si>
  <si>
    <t>WiK102------06</t>
  </si>
  <si>
    <t>WiK103------06</t>
  </si>
  <si>
    <t>WiK104------06</t>
  </si>
  <si>
    <t>WiK101------07</t>
  </si>
  <si>
    <t>WiK102------07</t>
  </si>
  <si>
    <t>WiK103------07</t>
  </si>
  <si>
    <t>WiK101------08</t>
  </si>
  <si>
    <t>WiK102------08</t>
  </si>
  <si>
    <t>WiK103------08</t>
  </si>
  <si>
    <t>SoK81a------01</t>
  </si>
  <si>
    <t>SoK81a------02</t>
  </si>
  <si>
    <t>SoK81a------03</t>
  </si>
  <si>
    <t>SoK111------04</t>
  </si>
  <si>
    <t>SoK112------04</t>
  </si>
  <si>
    <t>SoK113------04</t>
  </si>
  <si>
    <t>SoK114------04</t>
  </si>
  <si>
    <t>SoK115------04</t>
  </si>
  <si>
    <t>SoK116------04</t>
  </si>
  <si>
    <t>SoK117------04</t>
  </si>
  <si>
    <t>SoK111------05</t>
  </si>
  <si>
    <t>SoK112------05</t>
  </si>
  <si>
    <t>SoK113------05</t>
  </si>
  <si>
    <t>SoK114------05</t>
  </si>
  <si>
    <t>SoK115------05</t>
  </si>
  <si>
    <t>SoK116------05</t>
  </si>
  <si>
    <t>SoK117------05</t>
  </si>
  <si>
    <t>SoK111------06</t>
  </si>
  <si>
    <t>SoK112------06</t>
  </si>
  <si>
    <t>SoK113------06</t>
  </si>
  <si>
    <t>SoK114------06</t>
  </si>
  <si>
    <t>SoK115------06</t>
  </si>
  <si>
    <t>SoK116------06</t>
  </si>
  <si>
    <t>SoK117------06</t>
  </si>
  <si>
    <t>SoK111------07</t>
  </si>
  <si>
    <t>SoK112------07</t>
  </si>
  <si>
    <t>SoK113------07</t>
  </si>
  <si>
    <t>SoK114------07</t>
  </si>
  <si>
    <t>SoK115------07</t>
  </si>
  <si>
    <t>SoK116------07</t>
  </si>
  <si>
    <t>SoK117------07</t>
  </si>
  <si>
    <t>SoK111------08</t>
  </si>
  <si>
    <t>SoK112------08</t>
  </si>
  <si>
    <t>SoK113------08</t>
  </si>
  <si>
    <t>SoK114------08</t>
  </si>
  <si>
    <t>SoK115------08</t>
  </si>
  <si>
    <t>SoK116------08</t>
  </si>
  <si>
    <t>SoK117------08</t>
  </si>
  <si>
    <t>Wa-vNNe--SpE01</t>
  </si>
  <si>
    <t>Wa-vNNe--SpE02</t>
  </si>
  <si>
    <t>Wa-vNNe--SpE03</t>
  </si>
  <si>
    <t>Wa-vNNe--SpE04</t>
  </si>
  <si>
    <t>Wa-vNNe--SpE05</t>
  </si>
  <si>
    <t>Wa-vNNe--SpE06</t>
  </si>
  <si>
    <t>Wa-vNNe--SpE07</t>
  </si>
  <si>
    <t>Ga-vNNe--SpE01</t>
  </si>
  <si>
    <t>Ga-vNNe--SpE02</t>
  </si>
  <si>
    <t>Ga-vNNe--SpE03</t>
  </si>
  <si>
    <t>Ga-vNNe--SpE04</t>
  </si>
  <si>
    <t>Ga-vNNe--SpE05</t>
  </si>
  <si>
    <t>Ga-vNNe--SpE06</t>
  </si>
  <si>
    <t>Ga-vNNe--SpE07</t>
  </si>
  <si>
    <t>Bi-vNNe--SpE01</t>
  </si>
  <si>
    <t>Bi-vNNe--SpE02</t>
  </si>
  <si>
    <t>Bi-vNNe--SpE03</t>
  </si>
  <si>
    <t>Bi-vNNe--SpE04</t>
  </si>
  <si>
    <t>Bi-vNNe--SpE05</t>
  </si>
  <si>
    <t>Bi-vNNe--SpE06</t>
  </si>
  <si>
    <t>Bi-vNNe--SpE07</t>
  </si>
  <si>
    <t>Ge-vNNe--SpE01</t>
  </si>
  <si>
    <t>Ge-vNNe--SpE02</t>
  </si>
  <si>
    <t>Ge-vNNe--SpE03</t>
  </si>
  <si>
    <t>Ge-vNNe--SpE04</t>
  </si>
  <si>
    <t>Ge-vNNe--SpE05</t>
  </si>
  <si>
    <t>Ge-vNNe--SpE06</t>
  </si>
  <si>
    <t>Ge-vNNe--SpE07</t>
  </si>
  <si>
    <t>Wi-vNNe--SpE01</t>
  </si>
  <si>
    <t>Wi-vNNe--SpE02</t>
  </si>
  <si>
    <t>Wi-vNNe--SpE03</t>
  </si>
  <si>
    <t>Wi-vNNe--SpE04</t>
  </si>
  <si>
    <t>Wi-vNNe--SpE05</t>
  </si>
  <si>
    <t>Wi-vNNe--SpE06</t>
  </si>
  <si>
    <t>Wi-vNNe--SpE07</t>
  </si>
  <si>
    <t>So-vNNe--SpE01</t>
  </si>
  <si>
    <t>So-vNNe--SpE02</t>
  </si>
  <si>
    <t>So-vNNe--SpE03</t>
  </si>
  <si>
    <t>So-vNNe--SpE04</t>
  </si>
  <si>
    <t>So-vNNe--SpE05</t>
  </si>
  <si>
    <t>So-vNNe--SpE06</t>
  </si>
  <si>
    <t>So-vNNe--SpE07</t>
  </si>
  <si>
    <t>Kennungen</t>
  </si>
  <si>
    <t>Standort / Lage der Anlage</t>
  </si>
  <si>
    <t>WiK104------07</t>
  </si>
  <si>
    <t>WiK104------08</t>
  </si>
  <si>
    <t>Jahresmeldung</t>
  </si>
  <si>
    <t>Anlagenschlüssel (!!! 33-stellig !!!)</t>
  </si>
  <si>
    <t>Zählpunktbezeichnung (!!! 33-stellig!!!)</t>
  </si>
  <si>
    <t>BiK82M2bKA3y08</t>
  </si>
  <si>
    <t>BiK82M2bK09y08</t>
  </si>
  <si>
    <t>BiK82Lb-----08</t>
  </si>
  <si>
    <t>BiK82LbKWK--08</t>
  </si>
  <si>
    <t>BiK82LbKA3--08</t>
  </si>
  <si>
    <t>BiK82LbK09--08</t>
  </si>
  <si>
    <t>BiK82Lby----08</t>
  </si>
  <si>
    <t>BiK82LbKWKy-08</t>
  </si>
  <si>
    <t>BiK82LbKA3y-08</t>
  </si>
  <si>
    <t>BiK82LbK09y-08</t>
  </si>
  <si>
    <t>BiK82X2b----08</t>
  </si>
  <si>
    <t>BiK82X2bKWK-08</t>
  </si>
  <si>
    <t>BiK82X2bKA3-08</t>
  </si>
  <si>
    <t>BiK82X2bK09-08</t>
  </si>
  <si>
    <t>BiK82X2by---08</t>
  </si>
  <si>
    <t>BiK82X2bKWKy08</t>
  </si>
  <si>
    <t>BiK82X2bKA3y08</t>
  </si>
  <si>
    <t>BiK82X2bK09y08</t>
  </si>
  <si>
    <t>BiK83K09----08</t>
  </si>
  <si>
    <t>BiK83a2K09--08</t>
  </si>
  <si>
    <t>BiK83a3K09--08</t>
  </si>
  <si>
    <t>BiK83bK09---08</t>
  </si>
  <si>
    <t>BiK83a2bK09-08</t>
  </si>
  <si>
    <t>BiK83a3bK09-08</t>
  </si>
  <si>
    <t>BiK84K09----08</t>
  </si>
  <si>
    <t>BiK85K09----08</t>
  </si>
  <si>
    <t>BiK270------09</t>
  </si>
  <si>
    <t>0-0,150 MW</t>
  </si>
  <si>
    <t>BiK270K-----09</t>
  </si>
  <si>
    <t>0-0,150 MW, Bonusregel K</t>
  </si>
  <si>
    <t>BiK270i-----09</t>
  </si>
  <si>
    <t>0-0,150 MW, Bonusregel i</t>
  </si>
  <si>
    <t>BiK270iK----09</t>
  </si>
  <si>
    <t>0-0,150 MW, Bonusregel i, K</t>
  </si>
  <si>
    <t>BiK270a1----09</t>
  </si>
  <si>
    <t>0-0,150 MW, Bonusregel a1</t>
  </si>
  <si>
    <t>BiK270a1K---09</t>
  </si>
  <si>
    <t>0-0,150 MW, Bonusregeln a1, K</t>
  </si>
  <si>
    <t>BiK270a1i---09</t>
  </si>
  <si>
    <t>0-0,150 MW, Bonusregeln a1, i</t>
  </si>
  <si>
    <t>BiK270a1iK--09</t>
  </si>
  <si>
    <t>0-0,150 MW, Bonusregeln a1, i, K</t>
  </si>
  <si>
    <t>BiK270G-----09</t>
  </si>
  <si>
    <t>0-0,150 MW, Bonusregel G</t>
  </si>
  <si>
    <t>BiK270GK----09</t>
  </si>
  <si>
    <t>0-0,150 MW, Bonusregeln G, K</t>
  </si>
  <si>
    <t>BiK270Gi----09</t>
  </si>
  <si>
    <t>0-0,150 MW, Bonusregeln G, i</t>
  </si>
  <si>
    <t>BiK270GiK---09</t>
  </si>
  <si>
    <t>0-0,150 MW, Bonusregeln G, i, K</t>
  </si>
  <si>
    <t>BiK270L-----09</t>
  </si>
  <si>
    <t>0-0,150 MW, Bonusregel L</t>
  </si>
  <si>
    <t>BiK270LK----09</t>
  </si>
  <si>
    <t>0-0,150 MW, Bonusregeln L, K</t>
  </si>
  <si>
    <t>BiK270Li----09</t>
  </si>
  <si>
    <t>0-0,150 MW, Bonusregeln L, i</t>
  </si>
  <si>
    <t>BiK270LiK---09</t>
  </si>
  <si>
    <t>0-0,150 MW, Bonusregeln L, i, K</t>
  </si>
  <si>
    <t>BiK270M1----09</t>
  </si>
  <si>
    <t>0-0,150 MW, Bonusregel M1</t>
  </si>
  <si>
    <t>BiK270M1K---09</t>
  </si>
  <si>
    <t>0-0,150 MW, Bonusregeln M1, K</t>
  </si>
  <si>
    <t>BiK270M1i---09</t>
  </si>
  <si>
    <t>0-0,150 MW, Bonusregeln M1, i</t>
  </si>
  <si>
    <t>BiK270M1iK--09</t>
  </si>
  <si>
    <t>0-0,150 MW, Bonusregeln M1, i, K</t>
  </si>
  <si>
    <t>BiK270X1----09</t>
  </si>
  <si>
    <t>0-0,150 MW, Bonusregeln X1</t>
  </si>
  <si>
    <t>BiK270X1K---09</t>
  </si>
  <si>
    <t>0-0,150 MW, Bonusregeln X1, K</t>
  </si>
  <si>
    <t>BiK270X1i---09</t>
  </si>
  <si>
    <t>0-0,150 MW, Bonusregeln X1, i</t>
  </si>
  <si>
    <t>BiK270X1iK--09</t>
  </si>
  <si>
    <t>0-0,150 MW, Bonusregeln X1, i, K</t>
  </si>
  <si>
    <t>BiK270t1----09</t>
  </si>
  <si>
    <t>0-0,150 MW, Bonusregel t1</t>
  </si>
  <si>
    <t>BiK270t1K---09</t>
  </si>
  <si>
    <t>0-0,150 MW, Bonusregeln t1, K</t>
  </si>
  <si>
    <t>BiK270t1i---09</t>
  </si>
  <si>
    <t>0-0,150 MW, Bonusregeln t1, i</t>
  </si>
  <si>
    <t>BiK270t1iK--09</t>
  </si>
  <si>
    <t>0-0,150 MW, Bonusregeln t1, i, K</t>
  </si>
  <si>
    <t>BiK270t1a1--09</t>
  </si>
  <si>
    <t>0-0,150 MW, Bonusregeln t1, a1</t>
  </si>
  <si>
    <t>BiK270t1a1K-09</t>
  </si>
  <si>
    <t>0-0,150 MW, Bonusregeln t1, a1, K</t>
  </si>
  <si>
    <t>BiK270t1a1i-09</t>
  </si>
  <si>
    <t>0-0,150 MW, Bonusregeln t1, a1, i</t>
  </si>
  <si>
    <t>BiK270t1a1iK09</t>
  </si>
  <si>
    <t>0-0,150 MW, Bonusregeln t1, a1, i, K</t>
  </si>
  <si>
    <t>BiK270t1G---09</t>
  </si>
  <si>
    <t>0-0,150 MW, Bonusregeln t1, G</t>
  </si>
  <si>
    <t>BiK270t1GK--09</t>
  </si>
  <si>
    <t>0-0,150 MW, Bonusregeln t1, G, K</t>
  </si>
  <si>
    <t>BiK270t1Gi--09</t>
  </si>
  <si>
    <t>0-0,150 MW, Bonusregeln t1, G, i</t>
  </si>
  <si>
    <t>BiK270t1GiK-09</t>
  </si>
  <si>
    <t>0-0,150 MW, Bonusregeln t1, G, i, K</t>
  </si>
  <si>
    <t>BiK270t1L---09</t>
  </si>
  <si>
    <t>0-0,150 MW, Bonusregeln t1, L</t>
  </si>
  <si>
    <t>BiK270t1LK--09</t>
  </si>
  <si>
    <t>gem. Definition</t>
  </si>
  <si>
    <t>s.o.</t>
  </si>
  <si>
    <t>0,150-0,5 MW, Bonusregel t1</t>
  </si>
  <si>
    <t>BiK271t1K---09</t>
  </si>
  <si>
    <t>0,150-0,5 MW, Bonusregeln t1, K</t>
  </si>
  <si>
    <t>BiK271t1i---09</t>
  </si>
  <si>
    <t>BiK271t1iK--09</t>
  </si>
  <si>
    <t>BiK271t1a1--09</t>
  </si>
  <si>
    <t>0,150-0,5 MW, Bonusregeln t1, a1</t>
  </si>
  <si>
    <t>BiK271t1a1K-09</t>
  </si>
  <si>
    <t>0,150-0,5 MW, Bonusregeln t1, a1, K</t>
  </si>
  <si>
    <t>BiK271t1a1i-09</t>
  </si>
  <si>
    <t>0,150-0,5 MW, Bonusregeln t1, a1, i</t>
  </si>
  <si>
    <t>BiK271t1a1iK09</t>
  </si>
  <si>
    <t>0,150-0,5 MW, Bonusregeln t1, a1, i, K</t>
  </si>
  <si>
    <t>BiK271t1G---09</t>
  </si>
  <si>
    <t>0,150-0,5 MW, Bonusregeln t1, G</t>
  </si>
  <si>
    <t>BiK271t1GK--09</t>
  </si>
  <si>
    <t>0,150-0,5 MW, Bonusregeln t1, G, K</t>
  </si>
  <si>
    <t>BiK271t1Gi--09</t>
  </si>
  <si>
    <t>0,150-0,5 MW, Bonusregeln t1, G, i</t>
  </si>
  <si>
    <t>BiK271t1GiK-09</t>
  </si>
  <si>
    <t>0,150-0,5 MW, Bonusregeln t1, G, i, K</t>
  </si>
  <si>
    <t>BiK271t1L---09</t>
  </si>
  <si>
    <t>0,150-0,5 MW, Bonusregeln t1, L</t>
  </si>
  <si>
    <t>BiK271t1LK--09</t>
  </si>
  <si>
    <t>0,150-0,5 MW, Bonusregeln t1, L, K</t>
  </si>
  <si>
    <t>BiK271t1Li--09</t>
  </si>
  <si>
    <t>0,150-0,5 MW, Bonusregeln t1, L, i</t>
  </si>
  <si>
    <t>BiK271t1LiK-09</t>
  </si>
  <si>
    <t>0,150-0,5 MW, Bonusregeln t1, L, i, K</t>
  </si>
  <si>
    <t>BiK271t1M2--09</t>
  </si>
  <si>
    <t>0,150-0,5 MW, Bonusregeln t1, M2</t>
  </si>
  <si>
    <t>BiK271t1M2K-09</t>
  </si>
  <si>
    <t>0,150-0,5 MW, Bonusregeln t1, M2, K</t>
  </si>
  <si>
    <t>BiK271t1M2i-09</t>
  </si>
  <si>
    <t>0,150-0,5 MW, Bonusregeln t1, M2, i</t>
  </si>
  <si>
    <t>BiK271t1M2iK09</t>
  </si>
  <si>
    <t>0,150-0,5 MW, Bonusregeln t1, M2, i, K</t>
  </si>
  <si>
    <t>BiK271t1X2--09</t>
  </si>
  <si>
    <t>0,150-0,5 MW, Bonusregeln t1, X2</t>
  </si>
  <si>
    <t>BiK271t1X2K-09</t>
  </si>
  <si>
    <t>0,150-0,5 MW, Bonusregeln t1, X2, K</t>
  </si>
  <si>
    <t>BiK271t1X2i-09</t>
  </si>
  <si>
    <t>0,150-0,5 MW, Bonusregeln t1, X2, i</t>
  </si>
  <si>
    <t>BiK271t1X2iK09</t>
  </si>
  <si>
    <t>0,150-0,5 MW, Bonusregeln t1, X2, i, K</t>
  </si>
  <si>
    <t>BiK271t2----09</t>
  </si>
  <si>
    <t>0,150-0,5 MW, Bonusregel t2</t>
  </si>
  <si>
    <t>BiK271t2K---09</t>
  </si>
  <si>
    <t>0,150-0,5 MW, Bonusregeln t2, K</t>
  </si>
  <si>
    <t>BiK271t2i---09</t>
  </si>
  <si>
    <t>0,150-0,5 MW, Bonusregeln t2, i</t>
  </si>
  <si>
    <t>BiK271t2iK--09</t>
  </si>
  <si>
    <t>0,150-0,5 MW, Bonusregeln t2, i, K</t>
  </si>
  <si>
    <t>BiK271t2a1--09</t>
  </si>
  <si>
    <t>0,150-0,5 MW, Bonusregeln t2, a1</t>
  </si>
  <si>
    <t>BiK271t2a1K-09</t>
  </si>
  <si>
    <t>0,150-0,5 MW, Bonusregeln t2, a1, K</t>
  </si>
  <si>
    <t>BiK271t2a1i-09</t>
  </si>
  <si>
    <t>0,150-0,5 MW, Bonusregeln t2, a1, i</t>
  </si>
  <si>
    <t>BiK271t2a1iK09</t>
  </si>
  <si>
    <t>0,150-0,5 MW, Bonusregeln t2, a1, i, K</t>
  </si>
  <si>
    <t>BiK271t2G---09</t>
  </si>
  <si>
    <t>0,150-0,5 MW, Bonusregeln t2, G</t>
  </si>
  <si>
    <t>BiK271t2GK--09</t>
  </si>
  <si>
    <t>0,150-0,5 MW, Bonusregeln t2, G, K</t>
  </si>
  <si>
    <t>BiK271t2Gi--09</t>
  </si>
  <si>
    <t>0,150-0,5 MW, Bonusregeln t2, G, i</t>
  </si>
  <si>
    <t>BiK271t2GiK-09</t>
  </si>
  <si>
    <t>0,150-0,5 MW, Bonusregeln t2, G, i, K</t>
  </si>
  <si>
    <t>BiK271t2L---09</t>
  </si>
  <si>
    <t>0,150-0,5 MW, Bonusregeln t2, L</t>
  </si>
  <si>
    <t>BiK271t2LK--09</t>
  </si>
  <si>
    <t>0,150-0,5 MW, Bonusregeln t2, L, K</t>
  </si>
  <si>
    <t>BiK271t2Li--09</t>
  </si>
  <si>
    <t>0,150-0,5 MW, Bonusregeln t2, L, i</t>
  </si>
  <si>
    <t>BiK271t2LiK-09</t>
  </si>
  <si>
    <t>0,150-0,5 MW, Bonusregeln t2, L, i, K</t>
  </si>
  <si>
    <t>BiK271t2M2--09</t>
  </si>
  <si>
    <t>0,150-0,5 MW, Bonusregeln t2, M2</t>
  </si>
  <si>
    <t>BiK271t2M2K-09</t>
  </si>
  <si>
    <t>0,150-0,5 MW, Bonusregeln t2, M2, K</t>
  </si>
  <si>
    <t>BiK271t2M2i-09</t>
  </si>
  <si>
    <t>0,150-0,5 MW, Bonusregeln t2, M2, i</t>
  </si>
  <si>
    <t>BiK271t2M2iK09</t>
  </si>
  <si>
    <t>0,150-0,5 MW, Bonusregeln t2, M2, i, K</t>
  </si>
  <si>
    <t>BiK271t2X2--09</t>
  </si>
  <si>
    <t>0,150-0,5 MW, Bonusregeln t2, X2</t>
  </si>
  <si>
    <t>BiK271t2X2K-09</t>
  </si>
  <si>
    <t>0,150-0,5 MW, Bonusregeln t2, X2, K</t>
  </si>
  <si>
    <t>BiK271t2X2i-09</t>
  </si>
  <si>
    <t>0,150-0,5 MW, Bonusregeln t2, X2, i</t>
  </si>
  <si>
    <t>BiK271t2X2iK09</t>
  </si>
  <si>
    <t>0,150-0,5 MW, Bonusregeln t2, X2, i, K</t>
  </si>
  <si>
    <t>BiK271t3----09</t>
  </si>
  <si>
    <t>0,150-0,5 MW, Bonusregel t3</t>
  </si>
  <si>
    <t>BiK271t3K---09</t>
  </si>
  <si>
    <t>0,150-0,5 MW, Bonusregeln t3, K</t>
  </si>
  <si>
    <t>BiK271t3i---09</t>
  </si>
  <si>
    <t>0,150-0,5 MW, Bonusregeln t3, i</t>
  </si>
  <si>
    <t>BiK271t3iK--09</t>
  </si>
  <si>
    <t>0,150-0,5 MW, Bonusregeln t3, i, K</t>
  </si>
  <si>
    <t>BiK271t3a1--09</t>
  </si>
  <si>
    <t>0,150-0,5 MW, Bonusregeln t3, a1</t>
  </si>
  <si>
    <t>BiK271t3a1K-09</t>
  </si>
  <si>
    <t>0,150-0,5 MW, Bonusregeln t3, a1, K</t>
  </si>
  <si>
    <t>BiK271t3a1i-09</t>
  </si>
  <si>
    <t>0,150-0,5 MW, Bonusregeln t3, a1, i</t>
  </si>
  <si>
    <t>BiK271t3a1iK09</t>
  </si>
  <si>
    <t>0,150-0,5 MW, Bonusregeln t3, a1, i, K</t>
  </si>
  <si>
    <t>BiK271t3G---09</t>
  </si>
  <si>
    <t>0,150-0,5 MW, Bonusregeln t3, G</t>
  </si>
  <si>
    <t>BiK271t3GK--09</t>
  </si>
  <si>
    <t>0,150-0,5 MW, Bonusregeln t3, G, K</t>
  </si>
  <si>
    <t>BiK271t3Gi--09</t>
  </si>
  <si>
    <t>0,150-0,5 MW, Bonusregeln t3, G, i</t>
  </si>
  <si>
    <t>BiK271t3GiK-09</t>
  </si>
  <si>
    <t>0,150-0,5 MW, Bonusregeln t3, G, i, K</t>
  </si>
  <si>
    <t>BiK271t3L---09</t>
  </si>
  <si>
    <t>0,150-0,5 MW, Bonusregeln t3, L</t>
  </si>
  <si>
    <t>BiK271t3LK--09</t>
  </si>
  <si>
    <t>0,150-0,5 MW, Bonusregeln t3, L, K</t>
  </si>
  <si>
    <t>BiK271t3Li--09</t>
  </si>
  <si>
    <t>0,150-0,5 MW, Bonusregeln t3, L, i</t>
  </si>
  <si>
    <t>BiK271t3LiK-09</t>
  </si>
  <si>
    <t>0,150-0,5 MW, Bonusregeln t3, L, i, K</t>
  </si>
  <si>
    <t>BiK271t3M2--09</t>
  </si>
  <si>
    <t>0,150-0,5 MW, Bonusregeln t3, M2</t>
  </si>
  <si>
    <t>BiK271t3M2K-09</t>
  </si>
  <si>
    <t>0,150-0,5 MW, Bonusregeln t3, M2, K</t>
  </si>
  <si>
    <t>BiK271t3M2i-09</t>
  </si>
  <si>
    <t>0,150-0,5 MW, Bonusregeln t3, M2, i</t>
  </si>
  <si>
    <t>BiK271t3M2iK09</t>
  </si>
  <si>
    <t>0,150-0,5 MW, Bonusregeln t3, M2, i, K</t>
  </si>
  <si>
    <t>BiK271t3X2--09</t>
  </si>
  <si>
    <t>0,150-0,5 MW, Bonusregeln t3, X2</t>
  </si>
  <si>
    <t>BiK271t3X2K-09</t>
  </si>
  <si>
    <t>0,150-0,5 MW, Bonusregeln t3, X2, K</t>
  </si>
  <si>
    <t>BiK271t3X2i-09</t>
  </si>
  <si>
    <t>0,150-0,5 MW, Bonusregeln t3, X2, i</t>
  </si>
  <si>
    <t>BiK271t3X2iK09</t>
  </si>
  <si>
    <t>0,150-0,5 MW, Bonusregeln t3, X2, i, K</t>
  </si>
  <si>
    <t>BiK272------09</t>
  </si>
  <si>
    <t>0,5-5 MW</t>
  </si>
  <si>
    <t>BiK272K-----09</t>
  </si>
  <si>
    <t>0,5-5 MW, Bonusregel K</t>
  </si>
  <si>
    <t>BiK272a2----09</t>
  </si>
  <si>
    <t>0,5-5 MW, Bonusregel a2</t>
  </si>
  <si>
    <t>BiK272a2K---09</t>
  </si>
  <si>
    <t>0,5-5 MW, Bonusregeln a2, K</t>
  </si>
  <si>
    <t>BiK272ah----09</t>
  </si>
  <si>
    <t>0,5-5 MW, Bonusregel ah</t>
  </si>
  <si>
    <t>BiK272ahK---09</t>
  </si>
  <si>
    <t>0,5-5 MW, Bonusregeln ah, K</t>
  </si>
  <si>
    <t>BiK272t1----09</t>
  </si>
  <si>
    <t>0,5-5 MW, Bonusregel t1</t>
  </si>
  <si>
    <t>BiK272t1K---09</t>
  </si>
  <si>
    <t>0,5-5 MW, Bonusregeln t1, K</t>
  </si>
  <si>
    <t>BiK272t1a2--09</t>
  </si>
  <si>
    <t>0,5-5 MW, Bonusregeln t1, a2</t>
  </si>
  <si>
    <t>BiK272t1a2K-09</t>
  </si>
  <si>
    <t>0,5-5 MW, Bonusregeln t1, a2, K</t>
  </si>
  <si>
    <t>BiK272t1ah--09</t>
  </si>
  <si>
    <t>0,5-5 MW, Bonusregeln t1, ah</t>
  </si>
  <si>
    <t>BiK272t1ahK-09</t>
  </si>
  <si>
    <t>0,5-5 MW, Bonusregeln t1, ah, K</t>
  </si>
  <si>
    <t>BiK272t2----09</t>
  </si>
  <si>
    <t>0,5-5 MW, Bonusregel t2</t>
  </si>
  <si>
    <t>BiK272t2K---09</t>
  </si>
  <si>
    <t>0,5-5 MW, Bonusregeln t2, K</t>
  </si>
  <si>
    <t>BiK272t2a2--09</t>
  </si>
  <si>
    <t>0,5-5 MW, Bonusregeln t2, a2</t>
  </si>
  <si>
    <t>BiK272t2a2K-09</t>
  </si>
  <si>
    <t>0,5-5 MW, Bonusregeln t2, a2, K</t>
  </si>
  <si>
    <t>BiK272t2ah--09</t>
  </si>
  <si>
    <t>0,5-5 MW, Bonusregeln t2, ah</t>
  </si>
  <si>
    <t>BiK272t2ahK-09</t>
  </si>
  <si>
    <t>0,5-5 MW, Bonusregeln t2, ah, K</t>
  </si>
  <si>
    <t>BiK272t3----09</t>
  </si>
  <si>
    <t>0,5-5 MW, Bonusregel t3</t>
  </si>
  <si>
    <t>BiK272t3K---09</t>
  </si>
  <si>
    <t>0,5-5 MW, Bonusregeln t3, K</t>
  </si>
  <si>
    <t>BiK272t3a2--09</t>
  </si>
  <si>
    <t>0,5-5 MW, Bonusregeln t3, a2</t>
  </si>
  <si>
    <t>BiK272t3a2K-09</t>
  </si>
  <si>
    <t>0,5-5 MW, Bonusregeln t3, a2, K</t>
  </si>
  <si>
    <t>BiK272t3ah--09</t>
  </si>
  <si>
    <t>0,5-5 MW, Bonusregeln t3, ah</t>
  </si>
  <si>
    <t>BiK272t3ahK-09</t>
  </si>
  <si>
    <t>0,5-5 MW, Bonusregeln t3, ah, K</t>
  </si>
  <si>
    <t>BiK273K-----09</t>
  </si>
  <si>
    <t>5-20 MW, Bonusregel K</t>
  </si>
  <si>
    <t>DeK240------09</t>
  </si>
  <si>
    <t>Deponiegas</t>
  </si>
  <si>
    <t>0-0,5 MW</t>
  </si>
  <si>
    <t>DeK241------09</t>
  </si>
  <si>
    <t>0-0,5 MW, Bonusregel t1</t>
  </si>
  <si>
    <t>DeK242------09</t>
  </si>
  <si>
    <t>0-0,5 MW, Bonusregel t2</t>
  </si>
  <si>
    <t>DeK243------09</t>
  </si>
  <si>
    <t>0-0,5 MW, Bonusregel t3</t>
  </si>
  <si>
    <t>DeK245------09</t>
  </si>
  <si>
    <t>DeK246------09</t>
  </si>
  <si>
    <t>DeK247------09</t>
  </si>
  <si>
    <t>DeK248------09</t>
  </si>
  <si>
    <t>KlK250------09</t>
  </si>
  <si>
    <t>Klärgas</t>
  </si>
  <si>
    <t>KlK251------09</t>
  </si>
  <si>
    <t>Erfassungsbogen für die Regelzone 10YDE-RWENET---I der Amprion GmbH</t>
  </si>
  <si>
    <t>Einspeisegebiet (EIC):</t>
  </si>
  <si>
    <t>EIC-Netzbetreiber</t>
  </si>
  <si>
    <t>Deponie-, Klär-, Grubengas</t>
  </si>
  <si>
    <t>BiK51aM2KA3y03</t>
  </si>
  <si>
    <t>BiK51aM2K09y03</t>
  </si>
  <si>
    <t>BiK51aL-----03</t>
  </si>
  <si>
    <t>BiK51aLKA3--03</t>
  </si>
  <si>
    <t>BiK51aLK09--03</t>
  </si>
  <si>
    <t>BiK51aLy----03</t>
  </si>
  <si>
    <t>BiK51aLKA3y-03</t>
  </si>
  <si>
    <t>BiK51aLK09y-03</t>
  </si>
  <si>
    <t>BiK51aX2----03</t>
  </si>
  <si>
    <t>BiK51aX2KA3-03</t>
  </si>
  <si>
    <t>BiK51aX2K09-03</t>
  </si>
  <si>
    <t>BiK51aX2y---03</t>
  </si>
  <si>
    <t>BiK51aX2KA3y03</t>
  </si>
  <si>
    <t>BiK51aX2K09y03</t>
  </si>
  <si>
    <t>BiK52aK09---03</t>
  </si>
  <si>
    <t>BiK52aa2K09-03</t>
  </si>
  <si>
    <t>BiK52aa3K09-03</t>
  </si>
  <si>
    <t>BiK53aK09---03</t>
  </si>
  <si>
    <t>BiK54a------03</t>
  </si>
  <si>
    <t>BiK54aK09---03</t>
  </si>
  <si>
    <t>KlK252------09</t>
  </si>
  <si>
    <t>KlK253------09</t>
  </si>
  <si>
    <t>WaK230------09</t>
  </si>
  <si>
    <t>WaK231------09</t>
  </si>
  <si>
    <t xml:space="preserve"> 0-0,5 MW, Anlage &lt; 5 MW, Modernisierung </t>
  </si>
  <si>
    <t>WaK232------09</t>
  </si>
  <si>
    <t xml:space="preserve"> 0,5-2 MW, Anlage &lt; 5 MW</t>
  </si>
  <si>
    <t>WaK233------09</t>
  </si>
  <si>
    <t xml:space="preserve"> 2-5 MW, Anlage &lt; 5 MW</t>
  </si>
  <si>
    <t>WaK234------09</t>
  </si>
  <si>
    <t xml:space="preserve"> 0,5-5 MW, Anlage &lt; 5 MW, Modernisierung </t>
  </si>
  <si>
    <t>WaK235------09</t>
  </si>
  <si>
    <t xml:space="preserve">&gt;5 MW, Zubau 0-0,5 MW </t>
  </si>
  <si>
    <t>WaK236------09</t>
  </si>
  <si>
    <t>&gt;5 MW, Zubau 0,5-10 MW</t>
  </si>
  <si>
    <t>WaK237------09</t>
  </si>
  <si>
    <t>&gt;5 MW, Zubau 10-20 MW</t>
  </si>
  <si>
    <t>WaK238------09</t>
  </si>
  <si>
    <t>&gt;5 MW, Zubau 20-50 MW</t>
  </si>
  <si>
    <t>WaK239------09</t>
  </si>
  <si>
    <t>&gt;5 MW, Zubau &gt;50 MW</t>
  </si>
  <si>
    <t>BiK51n------01</t>
  </si>
  <si>
    <t xml:space="preserve"> 0-0,150 MW</t>
  </si>
  <si>
    <t>BiK51nKA3---01</t>
  </si>
  <si>
    <t xml:space="preserve"> 0-0,150 MW, Bonusregel K wenn Anlage 3 erfüllt</t>
  </si>
  <si>
    <t>Anteil KWK gemäß Anlage 3</t>
  </si>
  <si>
    <t>BiK51nK09---01</t>
  </si>
  <si>
    <t xml:space="preserve"> 0-0,150 MW, Bonusregel K erstmals 2009</t>
  </si>
  <si>
    <t>Anteil KWK, erstmals 2009</t>
  </si>
  <si>
    <t>BiK51ny-----01</t>
  </si>
  <si>
    <t xml:space="preserve"> 0-0,150 MW, Bonusregel y</t>
  </si>
  <si>
    <t>BiK51nKA3y--01</t>
  </si>
  <si>
    <t xml:space="preserve"> 0-0,150 MW, Bonusregeln y und K wenn Anlage 3 erfüllt</t>
  </si>
  <si>
    <t>BiK51nK09y--01</t>
  </si>
  <si>
    <t xml:space="preserve"> 0-0,150 MW, Bonusregeln y und K erstmals 2009</t>
  </si>
  <si>
    <t>BiK51na1----01</t>
  </si>
  <si>
    <t xml:space="preserve"> 0-0,150 MW; Bonusregel a1</t>
  </si>
  <si>
    <t>BiK51na1KA3-01</t>
  </si>
  <si>
    <t xml:space="preserve"> 0-0,150 MW, Bonusregeln a1, K wenn Anlage 3 erfüllt</t>
  </si>
  <si>
    <t>BiK51na1K09-01</t>
  </si>
  <si>
    <t xml:space="preserve"> 0-0,150 MW, Bonusregeln a1, K erstmals 2009</t>
  </si>
  <si>
    <t>BiK51na1y---01</t>
  </si>
  <si>
    <t xml:space="preserve"> 0-0,150 MW; Bonusregeln a1, y</t>
  </si>
  <si>
    <t>BiK51na1KA3y01</t>
  </si>
  <si>
    <t xml:space="preserve"> 0-0,150 MW, Bonusregeln a1, y und K wenn Anlage 3 erfüllt</t>
  </si>
  <si>
    <t>BiK51na1K09y01</t>
  </si>
  <si>
    <t xml:space="preserve"> 0-0,150 MW, Bonusregeln a1, y und K erstmals 2009</t>
  </si>
  <si>
    <t>BiK51nG-----01</t>
  </si>
  <si>
    <t xml:space="preserve"> 0-0,15 MW, Bonusregel G</t>
  </si>
  <si>
    <t>BiK51nGKA3--01</t>
  </si>
  <si>
    <t xml:space="preserve"> 0-0,15 MW, Bonusregeln G und K wenn Anlage 3 erfüllt</t>
  </si>
  <si>
    <t>BiK51nGK09--01</t>
  </si>
  <si>
    <t xml:space="preserve"> 0-0,15 MW, Bonusregeln G und K erstmals 2009</t>
  </si>
  <si>
    <t>BiK51nGy----01</t>
  </si>
  <si>
    <t xml:space="preserve"> 0-0,15 MW, Bonusregel G, y</t>
  </si>
  <si>
    <t>BiK51nGKA3y-01</t>
  </si>
  <si>
    <t xml:space="preserve"> 0-0,15 MW, Bonusregeln G, y und K wenn Anlage 3 erfüllt</t>
  </si>
  <si>
    <t>BiK51nGK09y-01</t>
  </si>
  <si>
    <t xml:space="preserve"> 0-0,15 MW, Bonusregeln G, y und K erstmals 2009</t>
  </si>
  <si>
    <t>BiK51nM1----01</t>
  </si>
  <si>
    <t xml:space="preserve"> 0-0,15 MW, Bonusregel M1</t>
  </si>
  <si>
    <t>BiK51nM1KA3-01</t>
  </si>
  <si>
    <t xml:space="preserve"> 0-0,15 MW, Bonusregeln M1 und K wenn Anlage 3 erfüllt</t>
  </si>
  <si>
    <t>BiK51nM1K09-01</t>
  </si>
  <si>
    <t xml:space="preserve"> 0-0,15 MW, Bonusregeln M1 und K erstmals 2009</t>
  </si>
  <si>
    <t>BiK51nM1y---01</t>
  </si>
  <si>
    <t xml:space="preserve"> 0-0,15 MW, Bonusregeln M1, y</t>
  </si>
  <si>
    <t>BiK51nM1KA3y01</t>
  </si>
  <si>
    <t xml:space="preserve"> 0-0,15 MW, Bonusregeln M1, y und K wenn Anlage 3 erfüllt</t>
  </si>
  <si>
    <t>BiK51nM1K09y01</t>
  </si>
  <si>
    <t xml:space="preserve"> 0-0,15 MW, Bonusregeln M1, y und K erstmals 2009</t>
  </si>
  <si>
    <t>BiK51nL-----01</t>
  </si>
  <si>
    <t xml:space="preserve"> 0-0,15 MW, Bonusregel L</t>
  </si>
  <si>
    <t>BiK51nLKA3--01</t>
  </si>
  <si>
    <t xml:space="preserve"> 0-0,15 MW, Bonusregeln L und K wenn Anlage 3 erfüllt</t>
  </si>
  <si>
    <t>BiK51nLK09--01</t>
  </si>
  <si>
    <t xml:space="preserve"> 0-0,15 MW, Bonusregeln L und K erstmals 2009</t>
  </si>
  <si>
    <t>BiK51nLy----01</t>
  </si>
  <si>
    <t xml:space="preserve"> 0-0,15 MW, Bonusregeln L, y</t>
  </si>
  <si>
    <t>BiK51nLKA3y-01</t>
  </si>
  <si>
    <t xml:space="preserve"> 0-0,15 MW, Bonusregeln L, y und K wenn Anlage 3 erfüllt</t>
  </si>
  <si>
    <t>BiK51nLK09y-01</t>
  </si>
  <si>
    <t xml:space="preserve"> 0-0,15 MW, Bonusregeln L, y und K erstmals 2009</t>
  </si>
  <si>
    <t>BiK51nX1----01</t>
  </si>
  <si>
    <t xml:space="preserve"> 0-0,15 MW, Bonusregel X1</t>
  </si>
  <si>
    <t>BiK51nX1KA3-01</t>
  </si>
  <si>
    <t xml:space="preserve"> 0-0,15 MW, Bonusregeln X1 und K wenn Anlage 3 erfüllt</t>
  </si>
  <si>
    <t>BiK51nX1K09-01</t>
  </si>
  <si>
    <t xml:space="preserve"> 0-0,15 MW, Bonusregeln X1 und K erstmals 2009</t>
  </si>
  <si>
    <t>BiK51nX1y---01</t>
  </si>
  <si>
    <t xml:space="preserve"> 0-0,15 MW, Bonusregeln X1, y</t>
  </si>
  <si>
    <t>BiK51nX1KA3y01</t>
  </si>
  <si>
    <t xml:space="preserve"> 0-0,15 MW, Bonusregeln X1, y und K wenn Anlage 3 erfüllt</t>
  </si>
  <si>
    <t>BiK51nX1K09y01</t>
  </si>
  <si>
    <t xml:space="preserve"> 0-0,15 MW, Bonusregeln X1, y und K erstmals 2009</t>
  </si>
  <si>
    <t xml:space="preserve"> 0,150-0,5 MW</t>
  </si>
  <si>
    <t>BiK51aKA3---01</t>
  </si>
  <si>
    <t xml:space="preserve"> 0,150-0,5 MW, Bonusregel K wenn Anlage 3 erfüllt</t>
  </si>
  <si>
    <t>BiK51aK09---01</t>
  </si>
  <si>
    <t xml:space="preserve"> 0,150-0,5 MW, Bonusregel K erstmals 2009</t>
  </si>
  <si>
    <t>BiK51ay-----01</t>
  </si>
  <si>
    <t xml:space="preserve"> 0,150-0,5 MW, Bonusregel y</t>
  </si>
  <si>
    <t>BiK51aKA3y--01</t>
  </si>
  <si>
    <t xml:space="preserve"> 0,150-0,5 MW, Bonusregeln y und K wenn Anlage 3 erfüllt</t>
  </si>
  <si>
    <t>BiK51aK09y--01</t>
  </si>
  <si>
    <t xml:space="preserve"> 0,150-0,5 MW, Bonusregeln y und K erstmals 2009</t>
  </si>
  <si>
    <t xml:space="preserve"> 0,150-0,5 MW, Bonusregel a1</t>
  </si>
  <si>
    <t>BiK51aa1KA3-01</t>
  </si>
  <si>
    <t xml:space="preserve"> 0,150-0,5 MW, Bonusregeln a1 und K wenn Anlage 3 erfüllt</t>
  </si>
  <si>
    <t>BiK51aa1K09-01</t>
  </si>
  <si>
    <t xml:space="preserve"> 0,150-0,5 MW, Bonusregeln a1 und K erstmals 2009</t>
  </si>
  <si>
    <t>BiK51aa1y---01</t>
  </si>
  <si>
    <t xml:space="preserve"> 0,150-0,5 MW, Bonusregeln a1, y</t>
  </si>
  <si>
    <t>BiK51aa1KA3y01</t>
  </si>
  <si>
    <t>BiK51aX2KA3-01</t>
  </si>
  <si>
    <t xml:space="preserve"> 0,15-0,5 MW, Bonusregeln X2 und K wenn Anlage 3 erfüllt</t>
  </si>
  <si>
    <t>BiK51aX2K09-01</t>
  </si>
  <si>
    <t xml:space="preserve"> 0,15-0,5 MW, Bonusregeln X2 und K erstmals 2009</t>
  </si>
  <si>
    <t>BiK51aX2y---01</t>
  </si>
  <si>
    <t xml:space="preserve"> 0,15-0,5 MW, Bonusregeln X2, y</t>
  </si>
  <si>
    <t>BiK51aX2KA3y01</t>
  </si>
  <si>
    <t xml:space="preserve"> 0,15-0,5 MW, Bonusregeln X2, y und K wenn Anlage 3 erfüllt</t>
  </si>
  <si>
    <t>BiK51aX2K09y01</t>
  </si>
  <si>
    <t xml:space="preserve"> 0,15-0,5 MW, Bonusregeln X2, y und K erstmals 2009</t>
  </si>
  <si>
    <t>BiK52aK09---01</t>
  </si>
  <si>
    <t xml:space="preserve"> 0,5-5 MW, Bonusregel K erstmals 2009</t>
  </si>
  <si>
    <t>BiK52aa2K09-01</t>
  </si>
  <si>
    <t xml:space="preserve"> 0,5-5 MW, Bonusregeln a2, K erstmals 2009</t>
  </si>
  <si>
    <t>BiK52aa3K09-01</t>
  </si>
  <si>
    <t xml:space="preserve"> 0,5-5 MW, Bonusregeln a3, K erstmals 2009</t>
  </si>
  <si>
    <t>BiK53aK09---01</t>
  </si>
  <si>
    <t xml:space="preserve"> 5-20 MW, Bonusregel K erstmals 2009</t>
  </si>
  <si>
    <t>BiK54a------01</t>
  </si>
  <si>
    <t>BiK54aK09---01</t>
  </si>
  <si>
    <t>BiK51n------02</t>
  </si>
  <si>
    <t>BiK51nKA3---02</t>
  </si>
  <si>
    <t>BiK51nK09---02</t>
  </si>
  <si>
    <t>BiK51ny-----02</t>
  </si>
  <si>
    <t>BiK51nKA3y--02</t>
  </si>
  <si>
    <t>BiK51nK09y--02</t>
  </si>
  <si>
    <t>BiK51na1----02</t>
  </si>
  <si>
    <t>BiK51na1KA3-02</t>
  </si>
  <si>
    <t>BiK51na1K09-02</t>
  </si>
  <si>
    <t>BiK51na1y---02</t>
  </si>
  <si>
    <t>BiK51na1KA3y02</t>
  </si>
  <si>
    <t>BiK51na1K09y02</t>
  </si>
  <si>
    <t>BiK51nG-----02</t>
  </si>
  <si>
    <t>BiK51nGKA3--02</t>
  </si>
  <si>
    <t>BiK51nGK09--02</t>
  </si>
  <si>
    <t>BiK51nGy----02</t>
  </si>
  <si>
    <t>BiK51nGKA3y-02</t>
  </si>
  <si>
    <t>BiK51nGK09y-02</t>
  </si>
  <si>
    <t>BiK51nM1----02</t>
  </si>
  <si>
    <t>BiK51nM1KA3-02</t>
  </si>
  <si>
    <t>BiK51nM1K09-02</t>
  </si>
  <si>
    <t>BiK51nM1y---02</t>
  </si>
  <si>
    <t>BiK51nM1KA3y02</t>
  </si>
  <si>
    <t>BiK51nM1K09y02</t>
  </si>
  <si>
    <t>BiK51nL-----02</t>
  </si>
  <si>
    <t>BiK51nLKA3--02</t>
  </si>
  <si>
    <t>BiK51nLK09--02</t>
  </si>
  <si>
    <t>BiK51nLy----02</t>
  </si>
  <si>
    <t>BiK51nLKA3y-02</t>
  </si>
  <si>
    <t>BiK51nLK09y-02</t>
  </si>
  <si>
    <t>BiK51nX1----02</t>
  </si>
  <si>
    <t>BiK51nX1KA3-02</t>
  </si>
  <si>
    <t>BiK51nX1K09-02</t>
  </si>
  <si>
    <t>BiK51nX1y---02</t>
  </si>
  <si>
    <t>BiK51nX1KA3y02</t>
  </si>
  <si>
    <t>BiK51nX1K09y02</t>
  </si>
  <si>
    <t>BiK51aKA3---02</t>
  </si>
  <si>
    <t>BiK51aK09---02</t>
  </si>
  <si>
    <t>BiK51ay-----02</t>
  </si>
  <si>
    <t>BiK51aKA3y--02</t>
  </si>
  <si>
    <t>BiK51aK09y--02</t>
  </si>
  <si>
    <t>BiK51aa1KA3-02</t>
  </si>
  <si>
    <t xml:space="preserve"> 0,150-0,5 MW, Bonusregeln a1, K wenn Anlage 3 erfüllt</t>
  </si>
  <si>
    <t>BiK51aa1K09-02</t>
  </si>
  <si>
    <t xml:space="preserve"> 0,150-0,5 MW, Bonusregeln a1, K erstmals 2009</t>
  </si>
  <si>
    <t>BiK51aa1y---02</t>
  </si>
  <si>
    <t>BiK51aa1KA3y02</t>
  </si>
  <si>
    <t>BiK51aa1K09y02</t>
  </si>
  <si>
    <t>BiK51aG-----02</t>
  </si>
  <si>
    <t>BiK51aGKA3--02</t>
  </si>
  <si>
    <t>BiK51aGK09--02</t>
  </si>
  <si>
    <t>BiK51aGy----02</t>
  </si>
  <si>
    <t>BiK51aGKA3y-02</t>
  </si>
  <si>
    <t>BiK51aGK09y-02</t>
  </si>
  <si>
    <t>BiK51aM2----02</t>
  </si>
  <si>
    <t>BiK51aM2KA3-02</t>
  </si>
  <si>
    <t>BiK51aM2K09-02</t>
  </si>
  <si>
    <t>BiK51aM2y---02</t>
  </si>
  <si>
    <t>BiK51aM2KA3y02</t>
  </si>
  <si>
    <t>BiK51aM2K09y02</t>
  </si>
  <si>
    <t>BiK51aL-----02</t>
  </si>
  <si>
    <t>BiK51aLKA3--02</t>
  </si>
  <si>
    <t>BiK51aLK09--02</t>
  </si>
  <si>
    <t>BiK51aLy----02</t>
  </si>
  <si>
    <t>BiK51aLKA3y-02</t>
  </si>
  <si>
    <t>BiK51aLK09y-02</t>
  </si>
  <si>
    <t>BiK51aX2----02</t>
  </si>
  <si>
    <t>BiK51aX2KA3-02</t>
  </si>
  <si>
    <t>BiK51aX2K09-02</t>
  </si>
  <si>
    <t>BiK51aX2y---02</t>
  </si>
  <si>
    <t>BiK51aX2KA3y02</t>
  </si>
  <si>
    <t>BiK51aX2K09y02</t>
  </si>
  <si>
    <t>BiK52aK09---02</t>
  </si>
  <si>
    <t>BiK52aa2K09-02</t>
  </si>
  <si>
    <t>BiK52aa3K09-02</t>
  </si>
  <si>
    <t>BiK53aK09---02</t>
  </si>
  <si>
    <t>BiK54a------02</t>
  </si>
  <si>
    <t>BiK54aK09---02</t>
  </si>
  <si>
    <t>BiK51n------03</t>
  </si>
  <si>
    <t>BiK51nKA3---03</t>
  </si>
  <si>
    <t>BiK51nK09---03</t>
  </si>
  <si>
    <t>BiK51ny-----03</t>
  </si>
  <si>
    <t>BiK51nKA3y--03</t>
  </si>
  <si>
    <t xml:space="preserve"> 0-0,150 MW, Bonusregeln y und wenn Anlage 3 erfüllt</t>
  </si>
  <si>
    <t>BiK51nK09y--03</t>
  </si>
  <si>
    <t>BiK51na1----03</t>
  </si>
  <si>
    <t>BiK51na1KA3-03</t>
  </si>
  <si>
    <t>BiK51na1K09-03</t>
  </si>
  <si>
    <t>BiK51na1y---03</t>
  </si>
  <si>
    <t>BiK51na1KA3y03</t>
  </si>
  <si>
    <t>BiK51na1K09y03</t>
  </si>
  <si>
    <t>BiK51nG-----03</t>
  </si>
  <si>
    <t>BiK51nGKA3--03</t>
  </si>
  <si>
    <t>BiK51nGK09--03</t>
  </si>
  <si>
    <t>BiK51nGy----03</t>
  </si>
  <si>
    <t xml:space="preserve"> 0-0,15 MW, Bonusregeln G, y</t>
  </si>
  <si>
    <t>BiK51nGKA3y-03</t>
  </si>
  <si>
    <t>BiK51nGK09y-03</t>
  </si>
  <si>
    <t>BiK51nM1----03</t>
  </si>
  <si>
    <t>BiK51nM1KA3-03</t>
  </si>
  <si>
    <t>BiK51nM1K09-03</t>
  </si>
  <si>
    <t>BiK51nM1y---03</t>
  </si>
  <si>
    <t>BiK51nM1KA3y03</t>
  </si>
  <si>
    <t>BiK51nM1K09y03</t>
  </si>
  <si>
    <t>BiK51nL-----03</t>
  </si>
  <si>
    <t>BiK51nLKA3--03</t>
  </si>
  <si>
    <t>BiK51nLK09--03</t>
  </si>
  <si>
    <t>BiK51nLy----03</t>
  </si>
  <si>
    <t>BiK51nLKA3y-03</t>
  </si>
  <si>
    <t>BiK51nLK09y-03</t>
  </si>
  <si>
    <t>BiK51nX1----03</t>
  </si>
  <si>
    <t>BiK51nX1KA3-03</t>
  </si>
  <si>
    <t>BiK51nX1K09-03</t>
  </si>
  <si>
    <t>BiK51nX1y---03</t>
  </si>
  <si>
    <t>BiK51nX1KA3y03</t>
  </si>
  <si>
    <t>BiK51nX1K09y03</t>
  </si>
  <si>
    <t>BiK51aKA3---03</t>
  </si>
  <si>
    <t>BiK51aK09---03</t>
  </si>
  <si>
    <t>BiK51ay-----03</t>
  </si>
  <si>
    <t>BiK51aKA3y--03</t>
  </si>
  <si>
    <t>BiK51aK09y--03</t>
  </si>
  <si>
    <t>BiK51aa1KA3-03</t>
  </si>
  <si>
    <t>BiK51aa1K09-03</t>
  </si>
  <si>
    <t>BiK51aa1y---03</t>
  </si>
  <si>
    <t>BiK51aa1KA3y03</t>
  </si>
  <si>
    <t>BiK51aa1K09y03</t>
  </si>
  <si>
    <t>BiK51aG-----03</t>
  </si>
  <si>
    <t>BiK51aGKA3--03</t>
  </si>
  <si>
    <t>BiK51aGK09--03</t>
  </si>
  <si>
    <t>BiK51aGy----03</t>
  </si>
  <si>
    <t xml:space="preserve"> 0,15-0,5 MW, Bonusregeln G, y</t>
  </si>
  <si>
    <t>BiK51aGKA3y-03</t>
  </si>
  <si>
    <t>BiK51aGK09y-03</t>
  </si>
  <si>
    <t>BiK51aM2----03</t>
  </si>
  <si>
    <t>BiK51aM2KA3-03</t>
  </si>
  <si>
    <t>BiK51aM2K09-03</t>
  </si>
  <si>
    <t>BiK51aM2y---03</t>
  </si>
  <si>
    <t>vNNE</t>
  </si>
  <si>
    <t xml:space="preserve"> 0,15-0,5 MW, Bonusregeln M2, y und KWK</t>
  </si>
  <si>
    <t>BiK82M2KA3y-04</t>
  </si>
  <si>
    <t>BiK82M2K09y-04</t>
  </si>
  <si>
    <t>BiK82L------04</t>
  </si>
  <si>
    <t>BiK82LKWK---04</t>
  </si>
  <si>
    <t xml:space="preserve"> 0,15-0,5 MW, Bonusregeln L und KWK</t>
  </si>
  <si>
    <t>BiK82LKA3---04</t>
  </si>
  <si>
    <t>BiK82LK09---04</t>
  </si>
  <si>
    <t>BiK82Ly-----04</t>
  </si>
  <si>
    <t>BiK82LKWKy--04</t>
  </si>
  <si>
    <t xml:space="preserve"> 0,15-0,5 MW, Bonusregeln L, y und KWK</t>
  </si>
  <si>
    <t>BiK82LKA3y--04</t>
  </si>
  <si>
    <t>BiK82LK09y--04</t>
  </si>
  <si>
    <t>BiK82X2-----04</t>
  </si>
  <si>
    <t>BiK82X2KWK--04</t>
  </si>
  <si>
    <t xml:space="preserve"> 0,15-0,5 MW, Bonusregeln X2 und KWK</t>
  </si>
  <si>
    <t>BiK82X2KA3--04</t>
  </si>
  <si>
    <t>BiK82X2K09--04</t>
  </si>
  <si>
    <t>BiK82X2y----04</t>
  </si>
  <si>
    <t>BiK82X2KWKy-04</t>
  </si>
  <si>
    <t xml:space="preserve"> 0,15-0,5 MW, Bonusregeln X2, y und KWK</t>
  </si>
  <si>
    <t>BiK82X2KA3y-04</t>
  </si>
  <si>
    <t>BiK82X2K09y-04</t>
  </si>
  <si>
    <t xml:space="preserve"> 0,15-0,5 MW, Bonusregeln b und KWK</t>
  </si>
  <si>
    <t>BiK82bKA3---04</t>
  </si>
  <si>
    <t xml:space="preserve"> 0,15-0,5 MW, Bonusregeln b und K wenn Anlage 3 erfüllt</t>
  </si>
  <si>
    <t>BiK82bK09---04</t>
  </si>
  <si>
    <t xml:space="preserve"> 0,15-0,5 MW, Bonusregeln b und K erstmals 2009</t>
  </si>
  <si>
    <t>BiK82by-----04</t>
  </si>
  <si>
    <t xml:space="preserve"> 0,15-0,5 MW, Bonusregeln b, y</t>
  </si>
  <si>
    <t>BiK82bKWKy--04</t>
  </si>
  <si>
    <t xml:space="preserve"> 0,15-0,5 MW, Bonusregeln b, y und KWK</t>
  </si>
  <si>
    <t>BiK82bKA3y--04</t>
  </si>
  <si>
    <t xml:space="preserve"> 0,15-0,5 MW, Bonusregeln b, y und K wenn Anlage 3 erfüllt</t>
  </si>
  <si>
    <t>BiK82bK09y--04</t>
  </si>
  <si>
    <t xml:space="preserve"> 0,15-0,5 MW, Bonusregeln b, y und K erstmals 2009</t>
  </si>
  <si>
    <t>BiK82a1bKA3-04</t>
  </si>
  <si>
    <t xml:space="preserve"> 0,15-0,5 MW, Bonusregeln a1, b und K wenn Anlage 3 erfüllt</t>
  </si>
  <si>
    <t>BiK82a1bK09-04</t>
  </si>
  <si>
    <t xml:space="preserve"> 0,15-0,5 MW, Bonusregeln a1, b und K erstmals 2009</t>
  </si>
  <si>
    <t>BiK82a1by---04</t>
  </si>
  <si>
    <t xml:space="preserve"> 0,15-0,5 MW, Bonusregeln a1, b, y</t>
  </si>
  <si>
    <t>BiK82a1bKWKy04</t>
  </si>
  <si>
    <t xml:space="preserve"> 0,15-0,5 MW, Bonusregeln a1, b, y und KWK</t>
  </si>
  <si>
    <t>BiK82a1bKA3y04</t>
  </si>
  <si>
    <t xml:space="preserve"> 0,15-0,5 MW, Bonusregeln a1, b, y und K wenn Anlage 3 erfüllt</t>
  </si>
  <si>
    <t>BiK82a1bK09y04</t>
  </si>
  <si>
    <t xml:space="preserve"> 0,15-0,5 MW, Bonusregeln a1, b, y und K erstmals 2009</t>
  </si>
  <si>
    <t>BiK82Gb-----04</t>
  </si>
  <si>
    <t xml:space="preserve"> 0,15-0,5 MW, Bonusregeln G, b</t>
  </si>
  <si>
    <t>BiK82GbKWK--04</t>
  </si>
  <si>
    <t xml:space="preserve"> 0,15-0,5 MW, Bonusregeln G, b und KWK</t>
  </si>
  <si>
    <t>BiK82GbKA3--04</t>
  </si>
  <si>
    <t xml:space="preserve"> 0,15-0,5 MW, Bonusregeln G, b und K wenn Anlage 3 erfüllt</t>
  </si>
  <si>
    <t>BiK82GbK09--04</t>
  </si>
  <si>
    <t xml:space="preserve"> 0,15-0,5 MW, Bonusregeln G, b und K erstmals 2009</t>
  </si>
  <si>
    <t>BiK82Gby----04</t>
  </si>
  <si>
    <t xml:space="preserve"> 0,15-0,5 MW, Bonusregeln G, y, b</t>
  </si>
  <si>
    <t>BiK82GbKWKy-04</t>
  </si>
  <si>
    <t xml:space="preserve"> 0,15-0,5 MW, Bonusregeln G, y, b und KWK</t>
  </si>
  <si>
    <t>BiK82GbKA3y-04</t>
  </si>
  <si>
    <t xml:space="preserve"> 0,15-0,5 MW, Bonusregeln G, y, b und K wenn Anlage 3 erfüllt</t>
  </si>
  <si>
    <t>BiK82GbK09y-04</t>
  </si>
  <si>
    <t xml:space="preserve"> 0,15-0,5 MW, Bonusregeln G, y, b und K erstmals 2009</t>
  </si>
  <si>
    <t>BiK82M2b----04</t>
  </si>
  <si>
    <t xml:space="preserve"> 0,15-0,5 MW, Bonusregeln M2, b</t>
  </si>
  <si>
    <t>BiK82M2bKWK-04</t>
  </si>
  <si>
    <t xml:space="preserve"> 0,15-0,5 MW, Bonusregeln M2, b und KWK</t>
  </si>
  <si>
    <t>BiK82M2bKA3-04</t>
  </si>
  <si>
    <t xml:space="preserve"> 0,15-0,5 MW, Bonusregeln M2, b und K wenn Anlage 3 erfüllt</t>
  </si>
  <si>
    <t>BiK82M2bK09-04</t>
  </si>
  <si>
    <t xml:space="preserve"> 0,15-0,5 MW, Bonusregeln M2, b und K erstmals 2009</t>
  </si>
  <si>
    <t>BiK82M2by---04</t>
  </si>
  <si>
    <t xml:space="preserve"> 0,15-0,5 MW, Bonusregeln M2, y, b</t>
  </si>
  <si>
    <t>BiK82M2bKWKy04</t>
  </si>
  <si>
    <t xml:space="preserve"> 0,15-0,5 MW, Bonusregeln M2, y, b und KWK</t>
  </si>
  <si>
    <t>BiK82M2bKA3y04</t>
  </si>
  <si>
    <t xml:space="preserve"> 0,15-0,5 MW, Bonusregeln M2, y, b und K wenn Anlage 3 erfüllt</t>
  </si>
  <si>
    <t>BiK82M2bK09y04</t>
  </si>
  <si>
    <t xml:space="preserve"> 0,15-0,5 MW, Bonusregeln M2, y, b und K erstmals 2009</t>
  </si>
  <si>
    <t>BiK82Lb-----04</t>
  </si>
  <si>
    <t xml:space="preserve"> 0,15-0,5 MW, Bonusregeln L, b</t>
  </si>
  <si>
    <t>BiK82LbKWK--04</t>
  </si>
  <si>
    <t xml:space="preserve"> 0,15-0,5 MW, Bonusregeln L, b und KWK</t>
  </si>
  <si>
    <t>BiK82LbKA3--04</t>
  </si>
  <si>
    <t xml:space="preserve"> 0,15-0,5 MW, Bonusregeln L, b und K wenn Anlage 3 erfüllt</t>
  </si>
  <si>
    <t>BiK82LbK09--04</t>
  </si>
  <si>
    <t xml:space="preserve"> 0,15-0,5 MW, Bonusregeln L, b und K erstmals 2009</t>
  </si>
  <si>
    <t>BiK82Lby----04</t>
  </si>
  <si>
    <t xml:space="preserve"> 0,15-0,5 MW, Bonusregeln L, y, b</t>
  </si>
  <si>
    <t>BiK82LbKWKy-04</t>
  </si>
  <si>
    <t xml:space="preserve"> 0,15-0,5 MW, Bonusregeln L, y, b und KWK</t>
  </si>
  <si>
    <t>BiK82LbKA3y-04</t>
  </si>
  <si>
    <t xml:space="preserve"> 0,15-0,5 MW, Bonusregeln L, y, b und K wenn Anlage 3 erfüllt</t>
  </si>
  <si>
    <t xml:space="preserve"> 0-0,15 MW, Bonusregeln b, y</t>
  </si>
  <si>
    <t>BiK81bKWKy--04</t>
  </si>
  <si>
    <t xml:space="preserve"> 0-0,15 MW, Bonusregeln b, y und KWK</t>
  </si>
  <si>
    <t>BiK81bKA3y--04</t>
  </si>
  <si>
    <t xml:space="preserve"> 0-0,15 MW, Bonusregeln b, y und K wenn Anlage 3 erfüllt</t>
  </si>
  <si>
    <t>BiK81bK09y--04</t>
  </si>
  <si>
    <t xml:space="preserve"> 0-0,15 MW, Bonusregeln b, y und K erstmals 2009</t>
  </si>
  <si>
    <t>BiK81a1bKA3-04</t>
  </si>
  <si>
    <t xml:space="preserve"> 0-0,15 MW, Bonusregeln a1, b und K wenn Anlage 3 erfüllt</t>
  </si>
  <si>
    <t>BiK81a1bK09-04</t>
  </si>
  <si>
    <t xml:space="preserve"> 0-0,15 MW, Bonusregeln a1, b und K erstmals 2009</t>
  </si>
  <si>
    <t>BiK81a1by---04</t>
  </si>
  <si>
    <t xml:space="preserve"> 0-0,15 MW, Bonusregeln a1, b, y</t>
  </si>
  <si>
    <t>BiK81a1bKWKy04</t>
  </si>
  <si>
    <t xml:space="preserve"> 0-0,15 MW, Bonusregeln a1, b, y und KWK</t>
  </si>
  <si>
    <t>BiK81a1bKA3y04</t>
  </si>
  <si>
    <t xml:space="preserve"> 0-0,15 MW, Bonusregeln a1, b, y und K wenn Anlage 3 erfüllt</t>
  </si>
  <si>
    <t>BiK81a1bK09y04</t>
  </si>
  <si>
    <t xml:space="preserve"> 0-0,15 MW, Bonusregeln a1, b, y und K erstmals 2009</t>
  </si>
  <si>
    <t>BiK81Gb-----04</t>
  </si>
  <si>
    <t xml:space="preserve"> 0-0,15 MW, Bonusregeln G, b</t>
  </si>
  <si>
    <t>BiK81GbKWK--04</t>
  </si>
  <si>
    <t xml:space="preserve"> 0-0,15 MW, Bonusregeln G, b und KWK</t>
  </si>
  <si>
    <t>BiK81GbKA3--04</t>
  </si>
  <si>
    <t xml:space="preserve"> 0-0,15 MW, Bonusregeln G, b und K wenn Anlage 3 erfüllt</t>
  </si>
  <si>
    <t>BiK81GbK09--04</t>
  </si>
  <si>
    <t xml:space="preserve"> 0-0,15 MW, Bonusregeln G, b und K erstmals 2009</t>
  </si>
  <si>
    <t>BiK81Gby----04</t>
  </si>
  <si>
    <t xml:space="preserve"> 0-0,15 MW, Bonusregeln G, y, b</t>
  </si>
  <si>
    <t>BiK81GbKWKy-04</t>
  </si>
  <si>
    <t xml:space="preserve"> 0-0,15 MW, Bonusregeln G, y, b und KWK</t>
  </si>
  <si>
    <t>BiK81GbKA3y-04</t>
  </si>
  <si>
    <t xml:space="preserve"> 0-0,15 MW, Bonusregeln G, y, b und K wenn Anlage 3 erfüllt</t>
  </si>
  <si>
    <t>BiK81GbK09y-04</t>
  </si>
  <si>
    <t xml:space="preserve"> 0-0,15 MW, Bonusregeln G, y, b und K erstmals 2009</t>
  </si>
  <si>
    <t>BiK81M1b----04</t>
  </si>
  <si>
    <t xml:space="preserve"> 0-0,15 MW, Bonusregeln M1, b</t>
  </si>
  <si>
    <t>BiK81M1bKWK-04</t>
  </si>
  <si>
    <t xml:space="preserve"> 0-0,15 MW, Bonusregeln M1, b und KWK</t>
  </si>
  <si>
    <t>BiK81M1bKA3-04</t>
  </si>
  <si>
    <t xml:space="preserve"> 0-0,15 MW, Bonusregeln M1, b und K wenn Anlage 3 erfüllt</t>
  </si>
  <si>
    <t>BiK81M1bK09-04</t>
  </si>
  <si>
    <t xml:space="preserve"> 0-0,15 MW, Bonusregeln M1, b und K erstmals 2009</t>
  </si>
  <si>
    <t>BiK81M1by---04</t>
  </si>
  <si>
    <t xml:space="preserve"> 0-0,15 MW, Bonusregeln M1, y, b</t>
  </si>
  <si>
    <t>BiK81M1bKWKy04</t>
  </si>
  <si>
    <t xml:space="preserve"> 0-0,15 MW, Bonusregeln M1, y, b und KWK</t>
  </si>
  <si>
    <t>BiK81M1bKA3y04</t>
  </si>
  <si>
    <t xml:space="preserve"> 0-0,15 MW, Bonusregeln M1, y, b und K wenn Anlage 3 erfüllt</t>
  </si>
  <si>
    <t>BiK81M1bK09y04</t>
  </si>
  <si>
    <t xml:space="preserve"> 0-0,15 MW, Bonusregeln M1, y, b und K erstmals 2009</t>
  </si>
  <si>
    <t>BiK81Lb-----04</t>
  </si>
  <si>
    <t xml:space="preserve"> 0-0,15 MW, Bonusregeln L, b</t>
  </si>
  <si>
    <t>BiK81LbKWK--04</t>
  </si>
  <si>
    <t xml:space="preserve"> 0-0,15 MW, Bonusregeln L, b und KWK</t>
  </si>
  <si>
    <t>BiK81LbKA3--04</t>
  </si>
  <si>
    <t xml:space="preserve"> 0-0,15 MW, Bonusregeln L, b und K wenn Anlage 3 erfüllt</t>
  </si>
  <si>
    <t>BiK81LbK09--04</t>
  </si>
  <si>
    <t xml:space="preserve"> 0-0,15 MW, Bonusregeln L, b und K erstmals 2009</t>
  </si>
  <si>
    <t>BiK81Lby----04</t>
  </si>
  <si>
    <t xml:space="preserve"> 0-0,15 MW, Bonusregeln L, y, b</t>
  </si>
  <si>
    <t>BiK81LbKWKy-04</t>
  </si>
  <si>
    <t xml:space="preserve"> 0-0,15 MW, Bonusregeln L, y, b und KWK</t>
  </si>
  <si>
    <t>BiK81LbKA3y-04</t>
  </si>
  <si>
    <t xml:space="preserve"> 0-0,15 MW, Bonusregeln L, y, b und K wenn Anlage 3 erfüllt</t>
  </si>
  <si>
    <t>BiK81LbK09y-04</t>
  </si>
  <si>
    <t xml:space="preserve"> 0-0,15 MW, Bonusregeln L, y, b und K erstmals 2009</t>
  </si>
  <si>
    <t>BiK81X1b----04</t>
  </si>
  <si>
    <t xml:space="preserve"> 0-0,15 MW, Bonusregeln X1, b</t>
  </si>
  <si>
    <t>BiK81X1bKWK-04</t>
  </si>
  <si>
    <t xml:space="preserve"> 0-0,15 MW, Bonusregeln X1, b und KWK</t>
  </si>
  <si>
    <t>BiK81X1bKA3-04</t>
  </si>
  <si>
    <t xml:space="preserve"> 0-0,15 MW, Bonusregeln X1, b und K wenn Anlage 3 erfüllt</t>
  </si>
  <si>
    <t>BiK81X1bK09-04</t>
  </si>
  <si>
    <t xml:space="preserve"> 0-0,15 MW, Bonusregeln X1, b und K erstmals 2009</t>
  </si>
  <si>
    <t>BiK81X1by---04</t>
  </si>
  <si>
    <t xml:space="preserve"> 0-0,15 MW, Bonusregeln X1, y, b</t>
  </si>
  <si>
    <t>BiK81X1bKWKy04</t>
  </si>
  <si>
    <t xml:space="preserve"> 0-0,15 MW, Bonusregeln X1, y, b und KWK</t>
  </si>
  <si>
    <t>BiK81X1bKA3y04</t>
  </si>
  <si>
    <t xml:space="preserve"> 0-0,15 MW, Bonusregeln X1, y, b und K wenn Anlage 3 erfüllt</t>
  </si>
  <si>
    <t>BiK81X1bK09y04</t>
  </si>
  <si>
    <t xml:space="preserve"> 0-0,15 MW, Bonusregeln X1, y, b und K erstmals 2009</t>
  </si>
  <si>
    <t>BiK82KA3----04</t>
  </si>
  <si>
    <t xml:space="preserve"> 0,15-0,5 MW, Bonusregel K wenn Anlage 3 erfüllt</t>
  </si>
  <si>
    <t>BiK82K09----04</t>
  </si>
  <si>
    <t xml:space="preserve"> 0,15-0,5 MW, Bonusregel K erstmals 2009</t>
  </si>
  <si>
    <t>BiK82y------04</t>
  </si>
  <si>
    <t xml:space="preserve"> 0,15-0,5 MW, Bonusregel y</t>
  </si>
  <si>
    <t>BiK82KWKy---04</t>
  </si>
  <si>
    <t xml:space="preserve"> 0,15-0,5 MW, Bonusregeln y und KWK</t>
  </si>
  <si>
    <t>BiK82KA3y---04</t>
  </si>
  <si>
    <t xml:space="preserve"> 0,15-0,5 MW, Bonusregeln y und K wenn Anlage 3 erfüllt</t>
  </si>
  <si>
    <t>BiK82K09y---04</t>
  </si>
  <si>
    <t xml:space="preserve"> 0,15-0,5 MW, Bonusregeln y und K erstmals 2009</t>
  </si>
  <si>
    <t>BiK82a1KA3--04</t>
  </si>
  <si>
    <t xml:space="preserve"> 0,15-0,5 MW, Bonusregeln a1 und K wenn Anlage 3 erfüllt</t>
  </si>
  <si>
    <t>BiK82a1K09--04</t>
  </si>
  <si>
    <t xml:space="preserve"> 0,15-0,5 MW, Bonusregeln a1 und K erstmals 2009</t>
  </si>
  <si>
    <t>BiK82a1y----04</t>
  </si>
  <si>
    <t xml:space="preserve"> 0,15-0,5 MW, Bonusregeln a1, y</t>
  </si>
  <si>
    <t>BiK82a1KWKy-04</t>
  </si>
  <si>
    <t xml:space="preserve"> 0,15-0,5 MW, Bonusregeln a1, y und KWK</t>
  </si>
  <si>
    <t>BiK82a1KA3y-04</t>
  </si>
  <si>
    <t xml:space="preserve"> 0,15-0,5 MW, Bonusregeln a1, y und K wenn Anlage 3 erfüllt</t>
  </si>
  <si>
    <t>BiK82a1K09y-04</t>
  </si>
  <si>
    <t xml:space="preserve"> 0,15-0,5 MW, Bonusregeln a1, y und K erstmals 2009</t>
  </si>
  <si>
    <t>BiK82G------04</t>
  </si>
  <si>
    <t>BiK82GKWK---04</t>
  </si>
  <si>
    <t xml:space="preserve"> 0,15-0,5 MW, Bonusregeln G und KWK</t>
  </si>
  <si>
    <t>BiK82GKA3---04</t>
  </si>
  <si>
    <t>BiK82GK09---04</t>
  </si>
  <si>
    <t>BiK82Gy-----04</t>
  </si>
  <si>
    <t>BiK82GKWKy--04</t>
  </si>
  <si>
    <t xml:space="preserve"> 0,15-0,5 MW, Bonusregeln G, y und KWK</t>
  </si>
  <si>
    <t>BiK82GKA3y--04</t>
  </si>
  <si>
    <t>BiK82GK09y--04</t>
  </si>
  <si>
    <t>BiK82M2-----04</t>
  </si>
  <si>
    <t>BiK82M2KWK--04</t>
  </si>
  <si>
    <t xml:space="preserve"> 0,15-0,5 MW, Bonusregeln M2 und KWK</t>
  </si>
  <si>
    <t>BiK82M2KA3--04</t>
  </si>
  <si>
    <t>BiK82M2K09--04</t>
  </si>
  <si>
    <t xml:space="preserve"> 0,15-0,5 MW, Bonusregeln M2, K erstmals 2009</t>
  </si>
  <si>
    <t>BiK82M2y----04</t>
  </si>
  <si>
    <t>BiK82M2KWKy-04</t>
  </si>
  <si>
    <t>nein</t>
  </si>
  <si>
    <t>ja</t>
  </si>
  <si>
    <t>Auswahlfeld: Diese Abkürzungen stehen für die folgenden Bundesländer:</t>
  </si>
  <si>
    <t>BB = Brandenburg</t>
  </si>
  <si>
    <t>BE = Berlin</t>
  </si>
  <si>
    <t>BW = Baden-Württemberg</t>
  </si>
  <si>
    <t>BY = Freistaat Bayern</t>
  </si>
  <si>
    <t>HB = Freie Hansestadt Bremen</t>
  </si>
  <si>
    <t>HE = Hessen</t>
  </si>
  <si>
    <t>HH = Hansestadt Hamburg</t>
  </si>
  <si>
    <t>MV = Mecklenburg-Vorpommern</t>
  </si>
  <si>
    <t>NI = Niedersachsen</t>
  </si>
  <si>
    <t>NW = Nordrhein-Westfalen</t>
  </si>
  <si>
    <t>RP = Rheinland-Pfalz</t>
  </si>
  <si>
    <t>SH = Schleswig-Holstein</t>
  </si>
  <si>
    <t>SL = Saarland</t>
  </si>
  <si>
    <t>SN = Freistaat Sachsen</t>
  </si>
  <si>
    <t>ST = Sachsen-Anhalt</t>
  </si>
  <si>
    <t>TH = Thüringen</t>
  </si>
  <si>
    <t>Angabe, ob die errichtete Anlage über eine Leistungsmessung verfügt.</t>
  </si>
  <si>
    <t>physikalische Netz-/Umspannebene anzugeben.</t>
  </si>
  <si>
    <t>Auswahlfeld: Diese Abkürzungen stehen für die folgenden Netz-/ Umspannebenen:</t>
  </si>
  <si>
    <t>HöS = Höchstspannung</t>
  </si>
  <si>
    <t>HöS/HS = Umspannung Höchstspannung/Hochspannung</t>
  </si>
  <si>
    <t>HS = Hochspannung</t>
  </si>
  <si>
    <t>HS/MS = Umspannung Hochspannung/Mittelspannung</t>
  </si>
  <si>
    <t>MS = Mittelspannung</t>
  </si>
  <si>
    <t>MS/NS = Umspannung Mittelspannung/Niederspannung</t>
  </si>
  <si>
    <t>NS = Niederspannung</t>
  </si>
  <si>
    <t>Leistungsgemessene Anlage ja/nein</t>
  </si>
  <si>
    <t xml:space="preserve">Ort/Gemarkung </t>
  </si>
  <si>
    <t>Angabe des Ortes oder der Gemarkung, in der die Anlage errichtet wurde.</t>
  </si>
  <si>
    <t>Angabe der Postleitzahl.</t>
  </si>
  <si>
    <t xml:space="preserve">Straße/Flurstück </t>
  </si>
  <si>
    <t>Angabe der Straße oder des Flurstücks, in der die Anlage errichtet wurde.</t>
  </si>
  <si>
    <t>Bundeslandkürzel</t>
  </si>
  <si>
    <t>Einspeisespannungsebene</t>
  </si>
  <si>
    <t>BiK81a1by---07</t>
  </si>
  <si>
    <t>BiK81a1bKWKy07</t>
  </si>
  <si>
    <t>BiK81a1bKA3y07</t>
  </si>
  <si>
    <t>BiK81a1bK09y07</t>
  </si>
  <si>
    <t>BiK81Gb-----07</t>
  </si>
  <si>
    <t>BiK81GbKWK--07</t>
  </si>
  <si>
    <t>BiK81GbKA3--07</t>
  </si>
  <si>
    <t>BiK81GbK09--07</t>
  </si>
  <si>
    <t>BiK81Gby----07</t>
  </si>
  <si>
    <t>BiK81GbKWKy-07</t>
  </si>
  <si>
    <t>BiK81GbKA3y-07</t>
  </si>
  <si>
    <t>BiK81GbK09y-07</t>
  </si>
  <si>
    <t>BiK81M1b----07</t>
  </si>
  <si>
    <t>BiK81M1bKWK-07</t>
  </si>
  <si>
    <t>BiK81M1bKA3-07</t>
  </si>
  <si>
    <t>BiK81M1bK09-07</t>
  </si>
  <si>
    <t>BiK81M1by---07</t>
  </si>
  <si>
    <t>BiK81M1bKWKy07</t>
  </si>
  <si>
    <t>BiK81M1bKA3y07</t>
  </si>
  <si>
    <t>BiK81M1bK09y07</t>
  </si>
  <si>
    <t>BiK81Lb-----07</t>
  </si>
  <si>
    <t>BiK81LbKWK--07</t>
  </si>
  <si>
    <t>BiK81LbKA3--07</t>
  </si>
  <si>
    <t>BiK81LbK09--07</t>
  </si>
  <si>
    <t>BiK81Lby----07</t>
  </si>
  <si>
    <t>BiK81LbKWKy-07</t>
  </si>
  <si>
    <t>BiK81LbKA3y-07</t>
  </si>
  <si>
    <t>BiK81LbK09y-07</t>
  </si>
  <si>
    <t>BiK81X1b----07</t>
  </si>
  <si>
    <t>(Netzbetreiber)</t>
  </si>
  <si>
    <t>Betriebsnummer der Bundesnetzagentur:</t>
  </si>
  <si>
    <t>Netznummer der Bundesnetzagentur:</t>
  </si>
  <si>
    <t>Abgabedatum:</t>
  </si>
  <si>
    <t>Informationen zur Ausfüllung</t>
  </si>
  <si>
    <t>Grundsätze</t>
  </si>
  <si>
    <t>Energieträger</t>
  </si>
  <si>
    <t>Inbetriebnahme</t>
  </si>
  <si>
    <t>Weitere Kriterien</t>
  </si>
  <si>
    <t>Anlagenschlüssel</t>
  </si>
  <si>
    <t>Ort / Gemarkung</t>
  </si>
  <si>
    <t>Wasser</t>
  </si>
  <si>
    <t>Biomasse</t>
  </si>
  <si>
    <t>Geothermie</t>
  </si>
  <si>
    <t>Wind</t>
  </si>
  <si>
    <t>Solar</t>
  </si>
  <si>
    <t>BiK82a1bK09y07</t>
  </si>
  <si>
    <t>BiK82Gb-----07</t>
  </si>
  <si>
    <t>BiK82GbKWK--07</t>
  </si>
  <si>
    <t>BiK82GbKA3--07</t>
  </si>
  <si>
    <t>BiK82GbK09--07</t>
  </si>
  <si>
    <t>BiK82Gby----07</t>
  </si>
  <si>
    <t>BiK82GbKWKy-07</t>
  </si>
  <si>
    <t>BiK82GbKA3y-07</t>
  </si>
  <si>
    <t>BiK82GbK09y-07</t>
  </si>
  <si>
    <t>BiK82M2b----07</t>
  </si>
  <si>
    <t>BiK82M2bKWK-07</t>
  </si>
  <si>
    <t>BiK82M2bKA3-07</t>
  </si>
  <si>
    <t>BiK82M2bK09-07</t>
  </si>
  <si>
    <t>BiK82M2by---07</t>
  </si>
  <si>
    <t>BiK82M2bKWKy07</t>
  </si>
  <si>
    <t>BiK82M2bKA3y07</t>
  </si>
  <si>
    <t>BiK82M2bK09y07</t>
  </si>
  <si>
    <t>BiK82Lb-----07</t>
  </si>
  <si>
    <t>BiK82LbKWK--07</t>
  </si>
  <si>
    <t>BiK82LbKA3--07</t>
  </si>
  <si>
    <t>BiK82LbK09--07</t>
  </si>
  <si>
    <t>BiK82Lby----07</t>
  </si>
  <si>
    <t>BiK82LbKWKy-07</t>
  </si>
  <si>
    <t>BiK82LbKA3y-07</t>
  </si>
  <si>
    <t>BiK82LbK09y-07</t>
  </si>
  <si>
    <t>BiK82X2b----07</t>
  </si>
  <si>
    <t>BiK82X2bKWK-07</t>
  </si>
  <si>
    <t>BiK82X2bKA3-07</t>
  </si>
  <si>
    <t>BiK82X2bK09-07</t>
  </si>
  <si>
    <t>BiK82X2by---07</t>
  </si>
  <si>
    <t>BiK82X2bKWKy07</t>
  </si>
  <si>
    <t>BiK82X2bKA3y07</t>
  </si>
  <si>
    <t>BiK82X2bK09y07</t>
  </si>
  <si>
    <t>BiK83K09----07</t>
  </si>
  <si>
    <t>BiK83a2K09--07</t>
  </si>
  <si>
    <t>BiK83a3K09--07</t>
  </si>
  <si>
    <t>BiK83bK09---07</t>
  </si>
  <si>
    <t>BiK83a2bK09-07</t>
  </si>
  <si>
    <t>BiK83a3bK09-07</t>
  </si>
  <si>
    <t>BiK84K09----07</t>
  </si>
  <si>
    <t>&lt;20 MW, Altholz</t>
  </si>
  <si>
    <t>BiK85K09----07</t>
  </si>
  <si>
    <t>BiK81KA3----08</t>
  </si>
  <si>
    <t>BiK81K09----08</t>
  </si>
  <si>
    <t>BiK81y------08</t>
  </si>
  <si>
    <t>BiK81KWKy---08</t>
  </si>
  <si>
    <t xml:space="preserve"> 0-0,15 MW, Bonusregeln y, KWK</t>
  </si>
  <si>
    <t>BiK81KA3y---08</t>
  </si>
  <si>
    <t xml:space="preserve"> 0-0,15 MW, Bonusregeln y, K wenn Anlage 3 erfüllt</t>
  </si>
  <si>
    <t>BiK81K09y---08</t>
  </si>
  <si>
    <t xml:space="preserve"> 0-0,15 MW, Bonusregeln y, K erstmals 2009</t>
  </si>
  <si>
    <t>BiK81a1KA3--08</t>
  </si>
  <si>
    <t>BiK81a1K09--08</t>
  </si>
  <si>
    <t>BiK81a1y----08</t>
  </si>
  <si>
    <t>BiK81a1KWKy-08</t>
  </si>
  <si>
    <t>BiK81a1KA3y-08</t>
  </si>
  <si>
    <t>BiK81a1K09y-08</t>
  </si>
  <si>
    <t>BiK81G------08</t>
  </si>
  <si>
    <t>BiK81GKWK---08</t>
  </si>
  <si>
    <t>BiK81GKA3---08</t>
  </si>
  <si>
    <t>BiK81GK09---08</t>
  </si>
  <si>
    <t>BiK81Gy-----08</t>
  </si>
  <si>
    <t>BiK81GKWKy--08</t>
  </si>
  <si>
    <t>BiK81GKA3y--08</t>
  </si>
  <si>
    <t>BiK81GK09y--08</t>
  </si>
  <si>
    <t>BiK81M1-----08</t>
  </si>
  <si>
    <t>BiK81M1KWK--08</t>
  </si>
  <si>
    <t>BiK81M1KA3--08</t>
  </si>
  <si>
    <t>BiK81M1K09--08</t>
  </si>
  <si>
    <t>BiK81M1y----08</t>
  </si>
  <si>
    <t>BiK81M1KWKy-08</t>
  </si>
  <si>
    <t>BiK81M1KA3y-08</t>
  </si>
  <si>
    <t>BiK81M1K09y-08</t>
  </si>
  <si>
    <t>BiK81L------08</t>
  </si>
  <si>
    <t>BiK81LKWK---08</t>
  </si>
  <si>
    <t>BiK81LKA3---08</t>
  </si>
  <si>
    <t>BiK81LK09---08</t>
  </si>
  <si>
    <t>BiK81Ly-----08</t>
  </si>
  <si>
    <t>BiK81LKWKy--08</t>
  </si>
  <si>
    <t>BiK81LKA3y--08</t>
  </si>
  <si>
    <t>BiK81LK09y--08</t>
  </si>
  <si>
    <t>BiK81X1-----08</t>
  </si>
  <si>
    <t>BiK81X1KWK--08</t>
  </si>
  <si>
    <t>BiK81X1KA3--08</t>
  </si>
  <si>
    <t>BiK81X1K09--08</t>
  </si>
  <si>
    <t>BiK81X1y----08</t>
  </si>
  <si>
    <t>BiK81X1KWKy-08</t>
  </si>
  <si>
    <t>BiK81X1KA3y-08</t>
  </si>
  <si>
    <t>BiK81X1K09y-08</t>
  </si>
  <si>
    <t>BiK81bKA3---08</t>
  </si>
  <si>
    <t>BiK81bK09---08</t>
  </si>
  <si>
    <t>BiK81by-----08</t>
  </si>
  <si>
    <t>BiK81bKWKy--08</t>
  </si>
  <si>
    <t>BiK81bKA3y--08</t>
  </si>
  <si>
    <t>BiK81bK09y--08</t>
  </si>
  <si>
    <t xml:space="preserve"> 0-0,15 MW, Bonusregeln a1, b</t>
  </si>
  <si>
    <t>BiK81a1bKA3-08</t>
  </si>
  <si>
    <t>BiK81a1bK09-08</t>
  </si>
  <si>
    <t>BiK81a1by---08</t>
  </si>
  <si>
    <t>BiK81a1bKWKy08</t>
  </si>
  <si>
    <t>BiK81a1bKA3y08</t>
  </si>
  <si>
    <t>BiK81a1bK09y08</t>
  </si>
  <si>
    <t>BiK81Gb-----08</t>
  </si>
  <si>
    <t>BiK81GbKWK--08</t>
  </si>
  <si>
    <t>BiK81GbKA3--08</t>
  </si>
  <si>
    <t>BiK81GbK09--08</t>
  </si>
  <si>
    <t>BiK81Gby----08</t>
  </si>
  <si>
    <t>BiK81GbKWKy-08</t>
  </si>
  <si>
    <t>BiK81GbKA3y-08</t>
  </si>
  <si>
    <t>BiK81GbK09y-08</t>
  </si>
  <si>
    <t>BiK81M1b----08</t>
  </si>
  <si>
    <t>BiK81M1bKWK-08</t>
  </si>
  <si>
    <t>BiK81M1bKA3-08</t>
  </si>
  <si>
    <t>BiK81M1bK09-08</t>
  </si>
  <si>
    <t>BiK81M1by---08</t>
  </si>
  <si>
    <t>BiK81M1bKWKy08</t>
  </si>
  <si>
    <t>BiK81M1bKA3y08</t>
  </si>
  <si>
    <t>BiK81M1bK09y08</t>
  </si>
  <si>
    <t>BiK81Lb-----08</t>
  </si>
  <si>
    <t>BiK81LbKWK--08</t>
  </si>
  <si>
    <t>BiK81LbKA3--08</t>
  </si>
  <si>
    <t>BiK81LbK09--08</t>
  </si>
  <si>
    <t>BiK81Lby----08</t>
  </si>
  <si>
    <t>BiK81LbKWKy-08</t>
  </si>
  <si>
    <t>BiK81LbKA3y-08</t>
  </si>
  <si>
    <t>BiK81LbK09y-08</t>
  </si>
  <si>
    <t>BiK81X1b----08</t>
  </si>
  <si>
    <t>BiK81X1bKWK-08</t>
  </si>
  <si>
    <t>BiK81X1bKA3-08</t>
  </si>
  <si>
    <t>BiK81X1bK09-08</t>
  </si>
  <si>
    <t>BiK81X1by---08</t>
  </si>
  <si>
    <t>BiK81X1bKWKy08</t>
  </si>
  <si>
    <t>BiK81X1bKA3y08</t>
  </si>
  <si>
    <t>BiK81X1bK09y08</t>
  </si>
  <si>
    <t>BiK82KA3----08</t>
  </si>
  <si>
    <t>BiK82K09----08</t>
  </si>
  <si>
    <t>BiK82y------08</t>
  </si>
  <si>
    <t>BiK82KWKy---08</t>
  </si>
  <si>
    <t>BiK82KA3y---08</t>
  </si>
  <si>
    <t>BiK82K09y---08</t>
  </si>
  <si>
    <t>BiK82a1KA3--08</t>
  </si>
  <si>
    <t>BiK82a1K09--08</t>
  </si>
  <si>
    <t>BiK82a1y----08</t>
  </si>
  <si>
    <t>BiK82a1KWKy-08</t>
  </si>
  <si>
    <t>BiK82a1KA3y-08</t>
  </si>
  <si>
    <t>BiK82a1K09y-08</t>
  </si>
  <si>
    <t>BiK82G------08</t>
  </si>
  <si>
    <t>BiK82GKWK---08</t>
  </si>
  <si>
    <t>BiK82GKA3---08</t>
  </si>
  <si>
    <t>BiK82GK09---08</t>
  </si>
  <si>
    <t>BiK82Gy-----08</t>
  </si>
  <si>
    <t>BiK82GKWKy--08</t>
  </si>
  <si>
    <t>BiK82GKA3y--08</t>
  </si>
  <si>
    <t>BiK82GK09y--08</t>
  </si>
  <si>
    <t>BiK82M2-----08</t>
  </si>
  <si>
    <t>BiK82M2KWK--08</t>
  </si>
  <si>
    <t>BiK82M2KA3--08</t>
  </si>
  <si>
    <t>BiK82M2K09--08</t>
  </si>
  <si>
    <t>BiK82M2y----08</t>
  </si>
  <si>
    <t>BiK82M2KWKy-08</t>
  </si>
  <si>
    <t>BiK82M2KA3y-08</t>
  </si>
  <si>
    <t>BiK82M2K09y-08</t>
  </si>
  <si>
    <t>BiK82L------08</t>
  </si>
  <si>
    <t>BiK82LKWK---08</t>
  </si>
  <si>
    <t>BiK82LKA3---08</t>
  </si>
  <si>
    <t>BiK82LK09---08</t>
  </si>
  <si>
    <t>BiK82Ly-----08</t>
  </si>
  <si>
    <t>BiK82LKWKy--08</t>
  </si>
  <si>
    <t>BiK82LKA3y--08</t>
  </si>
  <si>
    <t>BiK82LK09y--08</t>
  </si>
  <si>
    <t>BiK82X2-----08</t>
  </si>
  <si>
    <t>BiK82X2KWK--08</t>
  </si>
  <si>
    <t>BiK82X2KA3--08</t>
  </si>
  <si>
    <t>BiK82X2K09--08</t>
  </si>
  <si>
    <t>BiK82X2y----08</t>
  </si>
  <si>
    <t>BiK82X2KWKy-08</t>
  </si>
  <si>
    <t>BiK82X2KA3y-08</t>
  </si>
  <si>
    <t>BiK82X2K09y-08</t>
  </si>
  <si>
    <t>BiK82bKA3---08</t>
  </si>
  <si>
    <t>BiK82bK09---08</t>
  </si>
  <si>
    <t>BiK82by-----08</t>
  </si>
  <si>
    <t>BiK82bKWKy--08</t>
  </si>
  <si>
    <t>BiK82bKA3y--08</t>
  </si>
  <si>
    <t>BiK82bK09y--08</t>
  </si>
  <si>
    <t>BiK82a1bKA3-08</t>
  </si>
  <si>
    <t>BiK82a1bK09-08</t>
  </si>
  <si>
    <t>BiK82a1by---08</t>
  </si>
  <si>
    <t>BiK82a1bKWKy08</t>
  </si>
  <si>
    <t>BiK82a1bKA3y08</t>
  </si>
  <si>
    <t>BiK82a1bK09y08</t>
  </si>
  <si>
    <t>BiK82Gb-----08</t>
  </si>
  <si>
    <t>BiK82GbKWK--08</t>
  </si>
  <si>
    <t>BiK82GbKA3--08</t>
  </si>
  <si>
    <t>BiK82GbK09--08</t>
  </si>
  <si>
    <t>BiK82Gby----08</t>
  </si>
  <si>
    <t>BiK82GbKWKy-08</t>
  </si>
  <si>
    <t>BiK82GbKA3y-08</t>
  </si>
  <si>
    <t>BiK82GbK09y-08</t>
  </si>
  <si>
    <t>BiK82M2b----08</t>
  </si>
  <si>
    <t>BiK82M2bKWK-08</t>
  </si>
  <si>
    <t>BiK82M2bKA3-08</t>
  </si>
  <si>
    <t>BiK82M2bK09-08</t>
  </si>
  <si>
    <t>BiK82M2by---08</t>
  </si>
  <si>
    <t>BiK82M2bKWKy08</t>
  </si>
  <si>
    <t>BiK84-------06</t>
  </si>
  <si>
    <t>BiK84KWK----06</t>
  </si>
  <si>
    <t>BiK85-------06</t>
  </si>
  <si>
    <t>BiK81-------07</t>
  </si>
  <si>
    <t>BiK81KWK----07</t>
  </si>
  <si>
    <t>BiK81a1-----07</t>
  </si>
  <si>
    <t>BiK81a1KWK--07</t>
  </si>
  <si>
    <t>BiK81b------07</t>
  </si>
  <si>
    <t>BiK81bKWK---07</t>
  </si>
  <si>
    <t>BiK81a1b----07</t>
  </si>
  <si>
    <t>BiK81a1bKWK-07</t>
  </si>
  <si>
    <t>BiK82-------07</t>
  </si>
  <si>
    <t>BiK82KWK----07</t>
  </si>
  <si>
    <t>BiK82a1-----07</t>
  </si>
  <si>
    <t>BiK82a1KWK--07</t>
  </si>
  <si>
    <t>BiK82b------07</t>
  </si>
  <si>
    <t>BiK82bKWK---07</t>
  </si>
  <si>
    <t>BiK82a1b----07</t>
  </si>
  <si>
    <t>BiK82a1bKWK-07</t>
  </si>
  <si>
    <t>BiK83-------07</t>
  </si>
  <si>
    <t>BiK83KWK----07</t>
  </si>
  <si>
    <t>BiK83a2-----07</t>
  </si>
  <si>
    <t>BiK83a2KWK--07</t>
  </si>
  <si>
    <t>BiK83a3-----07</t>
  </si>
  <si>
    <t>BiK83a3KWK--07</t>
  </si>
  <si>
    <t>BiK83b------07</t>
  </si>
  <si>
    <t>BiK83bKWK---07</t>
  </si>
  <si>
    <t>BiK83a2b----07</t>
  </si>
  <si>
    <t>BiK83a2bKWK-07</t>
  </si>
  <si>
    <t>BiK83a3b----07</t>
  </si>
  <si>
    <t>BiK83a3bKWK-07</t>
  </si>
  <si>
    <t>BiK84-------07</t>
  </si>
  <si>
    <t>BiK84KWK----07</t>
  </si>
  <si>
    <t>BiK85-------07</t>
  </si>
  <si>
    <t>BiK81-------08</t>
  </si>
  <si>
    <t>BiK81KWK----08</t>
  </si>
  <si>
    <t>BiK81a1-----08</t>
  </si>
  <si>
    <t>BiK81a1KWK--08</t>
  </si>
  <si>
    <t>BiK81b------08</t>
  </si>
  <si>
    <t>BiK81bKWK---08</t>
  </si>
  <si>
    <t>BiK81a1b----08</t>
  </si>
  <si>
    <t>BiK81a1bKWK-08</t>
  </si>
  <si>
    <t>BiK81y------07</t>
  </si>
  <si>
    <t>BiK81KWKy---07</t>
  </si>
  <si>
    <t>BiK81KA3y---07</t>
  </si>
  <si>
    <t>BiK81K09y---07</t>
  </si>
  <si>
    <t>BiK81a1KA3--07</t>
  </si>
  <si>
    <t>BiK81a1K09--07</t>
  </si>
  <si>
    <t>BiK81a1y----07</t>
  </si>
  <si>
    <t>BiK81a1KWKy-07</t>
  </si>
  <si>
    <t>BiK81a1KA3y-07</t>
  </si>
  <si>
    <t>BiK81a1K09y-07</t>
  </si>
  <si>
    <t>BiK81G------07</t>
  </si>
  <si>
    <t>BiK81GKWK---07</t>
  </si>
  <si>
    <t>BiK81GKA3---07</t>
  </si>
  <si>
    <t>BiK81GK09---07</t>
  </si>
  <si>
    <t>BiK81Gy-----07</t>
  </si>
  <si>
    <t>BiK81GKWKy--07</t>
  </si>
  <si>
    <t>BiK81GKA3y--07</t>
  </si>
  <si>
    <t>BiK81GK09y--07</t>
  </si>
  <si>
    <t>BiK81M1-----07</t>
  </si>
  <si>
    <t>BiK81M1KWK--07</t>
  </si>
  <si>
    <t>BiK81M1KA3--07</t>
  </si>
  <si>
    <t>BiK81M1K09--07</t>
  </si>
  <si>
    <t>BiK81M1y----07</t>
  </si>
  <si>
    <t>BiK81M1KWKy-07</t>
  </si>
  <si>
    <t>BiK81M1KA3y-07</t>
  </si>
  <si>
    <t>BiK81M1K09y-07</t>
  </si>
  <si>
    <t>BiK81L------07</t>
  </si>
  <si>
    <t>BiK81LKWK---07</t>
  </si>
  <si>
    <t>BiK81LKA3---07</t>
  </si>
  <si>
    <t>BiK81LK09---07</t>
  </si>
  <si>
    <t>BiK81Ly-----07</t>
  </si>
  <si>
    <t>BiK81LKWKy--07</t>
  </si>
  <si>
    <t>BiK81LKA3y--07</t>
  </si>
  <si>
    <t>BiK81LK09y--07</t>
  </si>
  <si>
    <t>BiK81X1-----07</t>
  </si>
  <si>
    <t>BiK81X1KWK--07</t>
  </si>
  <si>
    <t>BiK81X1KA3--07</t>
  </si>
  <si>
    <t>BiK81X1K09--07</t>
  </si>
  <si>
    <t>BiK81X1y----07</t>
  </si>
  <si>
    <t>BiK81X1KWKy-07</t>
  </si>
  <si>
    <t>BiK81X1KA3y-07</t>
  </si>
  <si>
    <t>BiK81X1K09y-07</t>
  </si>
  <si>
    <t>BiK81bKA3---07</t>
  </si>
  <si>
    <t>BiK81bK09---07</t>
  </si>
  <si>
    <t>BiK81by-----07</t>
  </si>
  <si>
    <t>BiK81bKWKy--07</t>
  </si>
  <si>
    <t>BiK81bKA3y--07</t>
  </si>
  <si>
    <t>BiK81bK09y--07</t>
  </si>
  <si>
    <t>BiK81a1bKA3-07</t>
  </si>
  <si>
    <t>BiK81a1bK09-07</t>
  </si>
  <si>
    <t>WaK41a------01</t>
  </si>
  <si>
    <t xml:space="preserve"> 0-0,5 MW</t>
  </si>
  <si>
    <t>WaK42a------01</t>
  </si>
  <si>
    <t xml:space="preserve"> 0,5-5 MW</t>
  </si>
  <si>
    <t>WaK41a------02</t>
  </si>
  <si>
    <t>WaK42a------02</t>
  </si>
  <si>
    <t>WaK41a------03</t>
  </si>
  <si>
    <t>WaK42a------03</t>
  </si>
  <si>
    <t>WaK41a------04</t>
  </si>
  <si>
    <t>WaK42a------04</t>
  </si>
  <si>
    <t>WaK61-------04</t>
  </si>
  <si>
    <t>WaK62-------04</t>
  </si>
  <si>
    <t>WaK63-------04</t>
  </si>
  <si>
    <t xml:space="preserve"> &gt;5 MW , Zubau 0-0,5 MW</t>
  </si>
  <si>
    <t>WaK64-------04</t>
  </si>
  <si>
    <t xml:space="preserve"> &gt;5 MW , Zubau 0,5-10 MW</t>
  </si>
  <si>
    <t>WaK65-------04</t>
  </si>
  <si>
    <t xml:space="preserve"> &gt;5 MW , Zubau 10-20 MW</t>
  </si>
  <si>
    <t>WaK66-------04</t>
  </si>
  <si>
    <t xml:space="preserve"> &gt;5 MW , Zubau 20-50 MW</t>
  </si>
  <si>
    <t>WaK67-------04</t>
  </si>
  <si>
    <t xml:space="preserve"> &gt;5 MW , Zubau 50-150 MW</t>
  </si>
  <si>
    <t>WaK61-------05</t>
  </si>
  <si>
    <t>WaK62-------05</t>
  </si>
  <si>
    <t>WaK63-------05</t>
  </si>
  <si>
    <t>WaK64-------05</t>
  </si>
  <si>
    <t>WaK65-------05</t>
  </si>
  <si>
    <t>WaK66-------05</t>
  </si>
  <si>
    <t>WaK67-------05</t>
  </si>
  <si>
    <t>WaK61-------06</t>
  </si>
  <si>
    <t>WaK62-------06</t>
  </si>
  <si>
    <t>WaK63-------06</t>
  </si>
  <si>
    <t xml:space="preserve"> &gt;5 MW, Zubau 0-0,5 MW</t>
  </si>
  <si>
    <t>WaK64-------06</t>
  </si>
  <si>
    <t xml:space="preserve"> &gt;5 MW, Zubau 0,5-10 MW</t>
  </si>
  <si>
    <t>WaK65-------06</t>
  </si>
  <si>
    <t>WaK66-------06</t>
  </si>
  <si>
    <t>WaK67-------06</t>
  </si>
  <si>
    <t>WaK61-------07</t>
  </si>
  <si>
    <t>WaK62-------07</t>
  </si>
  <si>
    <t>WaK63-------07</t>
  </si>
  <si>
    <t>WaK64-------07</t>
  </si>
  <si>
    <t>WaK65-------07</t>
  </si>
  <si>
    <t>WaK66-------07</t>
  </si>
  <si>
    <t>WaK67-------07</t>
  </si>
  <si>
    <t>WaK61-------08</t>
  </si>
  <si>
    <t>WaK62-------08</t>
  </si>
  <si>
    <t>WaK63-------08</t>
  </si>
  <si>
    <t>WaK64-------08</t>
  </si>
  <si>
    <t>WaK65-------08</t>
  </si>
  <si>
    <t>WaK66-------08</t>
  </si>
  <si>
    <t>WaK67-------08</t>
  </si>
  <si>
    <t>BiK51a------01</t>
  </si>
  <si>
    <t>BiK51aa1----01</t>
  </si>
  <si>
    <t>BiK52a------01</t>
  </si>
  <si>
    <t>BiK52aa2----01</t>
  </si>
  <si>
    <t xml:space="preserve"> 0,5-5 MW, Bonusregel a2</t>
  </si>
  <si>
    <t>BiK52aa3----01</t>
  </si>
  <si>
    <t xml:space="preserve"> 0,5-5 MW, Bonusregel a3</t>
  </si>
  <si>
    <t>BiK53a------01</t>
  </si>
  <si>
    <t xml:space="preserve"> 5-20 MW </t>
  </si>
  <si>
    <t>BiK51a------02</t>
  </si>
  <si>
    <t>BiK51aa1----02</t>
  </si>
  <si>
    <t>BiK52a------02</t>
  </si>
  <si>
    <t>BiK52aa2----02</t>
  </si>
  <si>
    <t>BiK52aa3----02</t>
  </si>
  <si>
    <t>BiK53a------02</t>
  </si>
  <si>
    <t>BiK51a------03</t>
  </si>
  <si>
    <t>BiK51aa1----03</t>
  </si>
  <si>
    <t>BiK52a------03</t>
  </si>
  <si>
    <t>BiK52aa2----03</t>
  </si>
  <si>
    <t>BiK52aa3----03</t>
  </si>
  <si>
    <t>BiK53a------03</t>
  </si>
  <si>
    <t>BiK81-------04</t>
  </si>
  <si>
    <t xml:space="preserve"> 0-0,15 MW</t>
  </si>
  <si>
    <t>Anteil Nicht-KWK</t>
  </si>
  <si>
    <t>BiK81KWK----04</t>
  </si>
  <si>
    <t xml:space="preserve"> 0-0,15 MW, Bonusregel KWK</t>
  </si>
  <si>
    <t>Anteil KWK</t>
  </si>
  <si>
    <t>BiK81a1-----04</t>
  </si>
  <si>
    <t xml:space="preserve"> 0-0,15 MW, Bonusregel a1</t>
  </si>
  <si>
    <t>BiK81a1KWK--04</t>
  </si>
  <si>
    <t>BiK81b------04</t>
  </si>
  <si>
    <t xml:space="preserve"> 0-0,15 MW, Bonusregel b</t>
  </si>
  <si>
    <t>BiK81bKWK---04</t>
  </si>
  <si>
    <t>BiK81a1b----04</t>
  </si>
  <si>
    <t xml:space="preserve"> 0-0,15 MW, Bonusregeln a1 und b</t>
  </si>
  <si>
    <t>BiK81a1bKWK-04</t>
  </si>
  <si>
    <t xml:space="preserve"> 0-0,15 MW, Bonusregeln a1, b und KWK</t>
  </si>
  <si>
    <t>BiK82-------04</t>
  </si>
  <si>
    <t xml:space="preserve"> 0,15-0,5 MW</t>
  </si>
  <si>
    <t>BiK82KWK----04</t>
  </si>
  <si>
    <t xml:space="preserve"> 0,15-0,5 MW, Bonusregel KWK</t>
  </si>
  <si>
    <t>BiK82a1-----04</t>
  </si>
  <si>
    <t xml:space="preserve"> 0,15-0,5 MW, Bonusregel a1</t>
  </si>
  <si>
    <t>BiK82a1KWK--04</t>
  </si>
  <si>
    <t xml:space="preserve"> 0,15-0,5 MW, Bonusregel a1 und KWK</t>
  </si>
  <si>
    <t>BiK82b------04</t>
  </si>
  <si>
    <t xml:space="preserve"> 0,15-0,5 MW, Bonusregel b</t>
  </si>
  <si>
    <t>BiK82bKWK---04</t>
  </si>
  <si>
    <t>BiK82a1b----04</t>
  </si>
  <si>
    <t xml:space="preserve"> 0,15-0,5 MW, Bonusregeln a1 und b</t>
  </si>
  <si>
    <t>BiK82a1bKWK-04</t>
  </si>
  <si>
    <t xml:space="preserve"> 0,15-0,5 MW, Bonusregeln a1, b und KWK</t>
  </si>
  <si>
    <t>BiK83-------04</t>
  </si>
  <si>
    <t>BiK83KWK----04</t>
  </si>
  <si>
    <t xml:space="preserve"> 0,5-5 MW, Bonusregel KWK</t>
  </si>
  <si>
    <t>BiK83a2-----04</t>
  </si>
  <si>
    <t>BiK83a2KWK--04</t>
  </si>
  <si>
    <t xml:space="preserve"> 0,5-5 MW, Bonusregel a2 und KWK</t>
  </si>
  <si>
    <t>BiK83a3-----04</t>
  </si>
  <si>
    <t>BiK83a3KWK--04</t>
  </si>
  <si>
    <t xml:space="preserve"> 0,5-5 MW, Bonusregel a3 und KWK</t>
  </si>
  <si>
    <t>BiK83b------04</t>
  </si>
  <si>
    <t xml:space="preserve"> 0,5-5 MW, Bonusregel b</t>
  </si>
  <si>
    <t>BiK83bKWK---04</t>
  </si>
  <si>
    <t xml:space="preserve"> 0,5-5 MW, Bonusregel b und KWK</t>
  </si>
  <si>
    <t>BiK83a2b----04</t>
  </si>
  <si>
    <t xml:space="preserve"> 0,5-5 MW, Bonusregeln a2 und b</t>
  </si>
  <si>
    <t>BiK83a2bKWK-04</t>
  </si>
  <si>
    <t xml:space="preserve"> 0,5-5 MW, Bonusregeln a2, b und KWK</t>
  </si>
  <si>
    <t>BiK83a3b----04</t>
  </si>
  <si>
    <t xml:space="preserve"> 0,5-5 MW, Bonusregeln a3 und b</t>
  </si>
  <si>
    <t>BiK83a3bKWK-04</t>
  </si>
  <si>
    <t xml:space="preserve"> 0,5-5 MW, Bonusregeln a3, b und KWK</t>
  </si>
  <si>
    <t>BiK84-------04</t>
  </si>
  <si>
    <t xml:space="preserve"> 5-20 MW</t>
  </si>
  <si>
    <t>BiK84KWK----04</t>
  </si>
  <si>
    <t xml:space="preserve"> 5-20 MW, Bonusregel KWK</t>
  </si>
  <si>
    <t>BiK81-------05</t>
  </si>
  <si>
    <t>BiK81KWK----05</t>
  </si>
  <si>
    <t>BiK81a1-----05</t>
  </si>
  <si>
    <t>BiK81a1KWK--05</t>
  </si>
  <si>
    <t>BiK81b------05</t>
  </si>
  <si>
    <t>BiK81bKWK---05</t>
  </si>
  <si>
    <t>BiK81a1b----05</t>
  </si>
  <si>
    <t>BiK81a1bKWK-05</t>
  </si>
  <si>
    <t>BiK82-------05</t>
  </si>
  <si>
    <t>BiK82KWK----05</t>
  </si>
  <si>
    <t>BiK82a1-----05</t>
  </si>
  <si>
    <t>BiK82a1KWK--05</t>
  </si>
  <si>
    <t>BiK82b------05</t>
  </si>
  <si>
    <t>BiK82bKWK---05</t>
  </si>
  <si>
    <t>BiK82a1b----05</t>
  </si>
  <si>
    <t>BiK82a1bKWK-05</t>
  </si>
  <si>
    <t>BiK83-------05</t>
  </si>
  <si>
    <t>BiK83KWK----05</t>
  </si>
  <si>
    <t>BiK83a2-----05</t>
  </si>
  <si>
    <t>BiK83a2KWK--05</t>
  </si>
  <si>
    <t>BiK83a3-----05</t>
  </si>
  <si>
    <t>BiK83a3KWK--05</t>
  </si>
  <si>
    <t>BiK83b------05</t>
  </si>
  <si>
    <t>BiK83bKWK---05</t>
  </si>
  <si>
    <t>BiK83a2b----05</t>
  </si>
  <si>
    <t>BiK83a2bKWK-05</t>
  </si>
  <si>
    <t>WaK230------10</t>
  </si>
  <si>
    <t xml:space="preserve"> 0-0,5 MW, Anlage &lt; 5 MW</t>
  </si>
  <si>
    <t>WaK231------10</t>
  </si>
  <si>
    <t>WaK232------10</t>
  </si>
  <si>
    <t>WaK233------10</t>
  </si>
  <si>
    <t>WaK234------10</t>
  </si>
  <si>
    <t>WaK235------10</t>
  </si>
  <si>
    <t>WaK236------10</t>
  </si>
  <si>
    <t>WaK237------10</t>
  </si>
  <si>
    <t>WaK238------10</t>
  </si>
  <si>
    <t>WaK239------10</t>
  </si>
  <si>
    <t>BiK51nK10---01</t>
  </si>
  <si>
    <t xml:space="preserve"> 0-0,150 MW, Bonusregel K erstmals 2010</t>
  </si>
  <si>
    <t>Anteil KWK, erstmals 2010</t>
  </si>
  <si>
    <t>BiK51nK10y--01</t>
  </si>
  <si>
    <t xml:space="preserve"> 0-0,150 MW, Bonusregeln y und K erstmals 2010</t>
  </si>
  <si>
    <t>BiK51na1K10-01</t>
  </si>
  <si>
    <t xml:space="preserve"> 0-0,150 MW, Bonusregeln a1, K erstmals 2010</t>
  </si>
  <si>
    <t>BiK51na1K10y01</t>
  </si>
  <si>
    <t xml:space="preserve"> 0-0,150 MW, Bonusregeln a1, y und K erstmals 2010</t>
  </si>
  <si>
    <t>BiK51nGK10--01</t>
  </si>
  <si>
    <t xml:space="preserve"> 0-0,15 MW, Bonusregeln G und K erstmals 2010</t>
  </si>
  <si>
    <t>BiK51nGK10y-01</t>
  </si>
  <si>
    <t xml:space="preserve"> 0-0,15 MW, Bonusregeln G, y und K erstmals 2010</t>
  </si>
  <si>
    <t>BiK51nM1K10-01</t>
  </si>
  <si>
    <t xml:space="preserve"> 0-0,15 MW, Bonusregeln M1 und K erstmals 2010</t>
  </si>
  <si>
    <t>BiK51nM1K10y01</t>
  </si>
  <si>
    <t xml:space="preserve"> 0-0,15 MW, Bonusregeln M1, y und K erstmals 2010</t>
  </si>
  <si>
    <t>BiK51nLK10--01</t>
  </si>
  <si>
    <t xml:space="preserve"> 0-0,15 MW, Bonusregeln L und K erstmals 2010</t>
  </si>
  <si>
    <t>BiK51nLK10y-01</t>
  </si>
  <si>
    <t xml:space="preserve"> 0-0,15 MW, Bonusregeln L, y und K erstmals 2010</t>
  </si>
  <si>
    <t>BiK51nX1K10-01</t>
  </si>
  <si>
    <t xml:space="preserve"> 0-0,15 MW, Bonusregeln X1 und K erstmals 2010</t>
  </si>
  <si>
    <t>BiK51nX1K10y01</t>
  </si>
  <si>
    <t xml:space="preserve"> 0-0,15 MW, Bonusregeln X1, y und K erstmals 2010</t>
  </si>
  <si>
    <t>BiK51aK10---01</t>
  </si>
  <si>
    <t xml:space="preserve"> 0,150-0,5 MW, Bonusregel K erstmals 2010</t>
  </si>
  <si>
    <t>BiK51aK10y--01</t>
  </si>
  <si>
    <t xml:space="preserve"> 0,150-0,5 MW, Bonusregeln y und K erstmals 2010</t>
  </si>
  <si>
    <t>BiK51aa1K10-01</t>
  </si>
  <si>
    <t xml:space="preserve"> 0,150-0,5 MW, Bonusregeln a1 und K erstmals 2010</t>
  </si>
  <si>
    <t>BiK51aa1K10y01</t>
  </si>
  <si>
    <t xml:space="preserve"> 0,150-0,5 MW, Bonusregeln a1, y und K erstmals 2010</t>
  </si>
  <si>
    <t>BiK51aGK10--01</t>
  </si>
  <si>
    <t xml:space="preserve"> 0,15-0,5 MW, Bonusregeln G und K erstmals 2010</t>
  </si>
  <si>
    <t>BiK51aGK10y-01</t>
  </si>
  <si>
    <t xml:space="preserve"> 0,15-0,5 MW, Bonusregeln G, y und K erstmals 2010</t>
  </si>
  <si>
    <t>BiK51aM2K10-01</t>
  </si>
  <si>
    <t xml:space="preserve"> 0,15-0,5 MW, Bonusregeln M2 und K erstmals 2010</t>
  </si>
  <si>
    <t>BiK51aM2K10y01</t>
  </si>
  <si>
    <t xml:space="preserve"> 0,15-0,5 MW, Bonusregeln M2, y und K erstmals 2010</t>
  </si>
  <si>
    <t>BiK51aLK10--01</t>
  </si>
  <si>
    <t xml:space="preserve"> 0,15-0,5 MW, Bonusregeln L und K erstmals 2010</t>
  </si>
  <si>
    <t>BiK51aLK10y-01</t>
  </si>
  <si>
    <t xml:space="preserve"> 0,15-0,5 MW, Bonusregeln L, y und K erstmals 2010</t>
  </si>
  <si>
    <t>BiK51aX2K10-01</t>
  </si>
  <si>
    <t xml:space="preserve"> 0,15-0,5 MW, Bonusregeln X2 und K erstmals 2010</t>
  </si>
  <si>
    <t>BiK51aX2K10y01</t>
  </si>
  <si>
    <t xml:space="preserve"> 0,15-0,5 MW, Bonusregeln X2, y und K erstmals 2010</t>
  </si>
  <si>
    <t>BiK52aK10---01</t>
  </si>
  <si>
    <t xml:space="preserve"> 0,5-5 MW, Bonusregel K erstmals 2010</t>
  </si>
  <si>
    <t>BiK52aa2K10-01</t>
  </si>
  <si>
    <t xml:space="preserve"> 0,5-5 MW, Bonusregeln a2, K erstmals 2010</t>
  </si>
  <si>
    <t>BiK52aa3K10-01</t>
  </si>
  <si>
    <t xml:space="preserve"> 0,5-5 MW, Bonusregeln a3, K erstmals 2010</t>
  </si>
  <si>
    <t>BiK53aK10---01</t>
  </si>
  <si>
    <t xml:space="preserve"> 5-20 MW, Bonusregel K erstmals 2010</t>
  </si>
  <si>
    <t>BiK54aK10---01</t>
  </si>
  <si>
    <t>BiK51nK10---02</t>
  </si>
  <si>
    <t>BiK51nK10y--02</t>
  </si>
  <si>
    <t>BiK51na1K10-02</t>
  </si>
  <si>
    <t>BiK51na1K10y02</t>
  </si>
  <si>
    <t>BiK51nGK10--02</t>
  </si>
  <si>
    <t>BiK51nGK10y-02</t>
  </si>
  <si>
    <t>BiK51nM1K10-02</t>
  </si>
  <si>
    <t>BiK51nM1K10y02</t>
  </si>
  <si>
    <t>BiK51nLK10--02</t>
  </si>
  <si>
    <t>BiK51nLK10y-02</t>
  </si>
  <si>
    <t>BiK51nX1K10-02</t>
  </si>
  <si>
    <t>BiK51nX1K10y02</t>
  </si>
  <si>
    <t>BiK51aK10---02</t>
  </si>
  <si>
    <t>BiK51aK10y--02</t>
  </si>
  <si>
    <t>BiK51aa1K10-02</t>
  </si>
  <si>
    <t xml:space="preserve"> 0,150-0,5 MW, Bonusregeln a1, K erstmals 2010</t>
  </si>
  <si>
    <t>BiK51aa1K10y02</t>
  </si>
  <si>
    <t>BiK51aGK10--02</t>
  </si>
  <si>
    <t>BiK51aGK10y-02</t>
  </si>
  <si>
    <t>BiK51aM2K10-02</t>
  </si>
  <si>
    <t>BiK51aM2K10y02</t>
  </si>
  <si>
    <t>BiK51aLK10--02</t>
  </si>
  <si>
    <t>BiK51aLK10y-02</t>
  </si>
  <si>
    <t>BiK51aX2K10-02</t>
  </si>
  <si>
    <t>BiK51aX2K10y02</t>
  </si>
  <si>
    <t>BiK52aK10---02</t>
  </si>
  <si>
    <t>BiK52aa2K10-02</t>
  </si>
  <si>
    <t>BiK52aa3K10-02</t>
  </si>
  <si>
    <t>BiK53aK10---02</t>
  </si>
  <si>
    <t>BiK54aK10---02</t>
  </si>
  <si>
    <t>BiK51nK10---03</t>
  </si>
  <si>
    <t>BiK51nK10y--03</t>
  </si>
  <si>
    <t>BiK51na1K10-03</t>
  </si>
  <si>
    <t>BiK51na1K10y03</t>
  </si>
  <si>
    <t>BiK51nGK10--03</t>
  </si>
  <si>
    <t>BiK51nGK10y-03</t>
  </si>
  <si>
    <t>BiK51nM1K10-03</t>
  </si>
  <si>
    <t>BiK51nM1K10y03</t>
  </si>
  <si>
    <t>BiK51nLK10--03</t>
  </si>
  <si>
    <t>BiK51nLK10y-03</t>
  </si>
  <si>
    <t>BiK51nX1K10-03</t>
  </si>
  <si>
    <t>BiK51nX1K10y03</t>
  </si>
  <si>
    <t>BiK51aK10---03</t>
  </si>
  <si>
    <t>BiK51aK10y--03</t>
  </si>
  <si>
    <t>BiK51aa1K10-03</t>
  </si>
  <si>
    <t>BiK51aa1K10y03</t>
  </si>
  <si>
    <t>BiK51aGK10--03</t>
  </si>
  <si>
    <t>BiK51aGK10y-03</t>
  </si>
  <si>
    <t>BiK51aM2K10-03</t>
  </si>
  <si>
    <t>BiK51aM2K10y03</t>
  </si>
  <si>
    <t>BiK51aLK10--03</t>
  </si>
  <si>
    <t>BiK51aLK10y-03</t>
  </si>
  <si>
    <t>BiK51aX2K10-03</t>
  </si>
  <si>
    <t>BiK51aX2K10y03</t>
  </si>
  <si>
    <t>BiK52aK10---03</t>
  </si>
  <si>
    <t>BiK52aa2K10-03</t>
  </si>
  <si>
    <t>BiK52aa3K10-03</t>
  </si>
  <si>
    <t>BiK53aK10---03</t>
  </si>
  <si>
    <t>BiK54aK10---03</t>
  </si>
  <si>
    <t>BiK81K10----04</t>
  </si>
  <si>
    <t xml:space="preserve"> 0-0,15 MW, Bonusregel K erstmals 2010</t>
  </si>
  <si>
    <t>BiK81K10y---04</t>
  </si>
  <si>
    <t xml:space="preserve"> 0-0,15 MW, Bonusregeln y und K erstmals 2010</t>
  </si>
  <si>
    <t>BiK81a1K10--04</t>
  </si>
  <si>
    <t xml:space="preserve"> 0-0,15 MW, Bonusregeln a1, K erstmals 2010</t>
  </si>
  <si>
    <t>BiK81a1K10y-04</t>
  </si>
  <si>
    <t xml:space="preserve"> 0-0,15 MW, Bonusregeln a1, y und K erstmals 2010</t>
  </si>
  <si>
    <t>BiK81GK10---04</t>
  </si>
  <si>
    <t>BiK81GK10y--04</t>
  </si>
  <si>
    <t>BiK81M1K10--04</t>
  </si>
  <si>
    <t xml:space="preserve"> 0-0,15 MW, Bonusregeln M1, K erstmals 2010</t>
  </si>
  <si>
    <t>BiK81M1K10y-04</t>
  </si>
  <si>
    <t>BiK81LK10---04</t>
  </si>
  <si>
    <t>BiK81LK10y--04</t>
  </si>
  <si>
    <t>BiK81X1K10--04</t>
  </si>
  <si>
    <t>BiK81X1K10y-04</t>
  </si>
  <si>
    <t>BiK81bK10---04</t>
  </si>
  <si>
    <t xml:space="preserve"> 0-0,15 MW, Bonusregeln b und K erstmals 2010</t>
  </si>
  <si>
    <t>BiK81bK10y--04</t>
  </si>
  <si>
    <t xml:space="preserve"> 0-0,15 MW, Bonusregeln b, y und K erstmals 2010</t>
  </si>
  <si>
    <t>BiK81a1bK10-04</t>
  </si>
  <si>
    <t xml:space="preserve"> 0-0,15 MW, Bonusregeln a1, b und K erstmals 2010</t>
  </si>
  <si>
    <t>BiK81a1bK10y04</t>
  </si>
  <si>
    <t xml:space="preserve"> 0-0,15 MW, Bonusregeln a1, b, y und K erstmals 2010</t>
  </si>
  <si>
    <t>BiK81GbK10--04</t>
  </si>
  <si>
    <t xml:space="preserve"> 0-0,15 MW, Bonusregeln G, b und K erstmals 2010</t>
  </si>
  <si>
    <t>BiK81GbK10y-04</t>
  </si>
  <si>
    <t xml:space="preserve"> 0-0,15 MW, Bonusregeln G, y, b und K erstmals 2010</t>
  </si>
  <si>
    <t>BiK81M1bK10-04</t>
  </si>
  <si>
    <t xml:space="preserve"> 0-0,15 MW, Bonusregeln M1, b und K erstmals 2010</t>
  </si>
  <si>
    <t>BiK81M1bK10y04</t>
  </si>
  <si>
    <t xml:space="preserve"> 0-0,15 MW, Bonusregeln M1, y, b und K erstmals 2010</t>
  </si>
  <si>
    <t>BiK81LbK10--04</t>
  </si>
  <si>
    <t xml:space="preserve"> 0-0,15 MW, Bonusregeln L, b und K erstmals 2010</t>
  </si>
  <si>
    <t>BiK81LbK10y-04</t>
  </si>
  <si>
    <t xml:space="preserve"> 0-0,15 MW, Bonusregeln L, y, b und K erstmals 2010</t>
  </si>
  <si>
    <t>BiK81X1bK10-04</t>
  </si>
  <si>
    <t xml:space="preserve"> 0-0,15 MW, Bonusregeln X1, b und K erstmals 2010</t>
  </si>
  <si>
    <t>BiK81X1bK10y04</t>
  </si>
  <si>
    <t xml:space="preserve"> 0-0,15 MW, Bonusregeln X1, y, b und K erstmals 2010</t>
  </si>
  <si>
    <t>BiK82K10----04</t>
  </si>
  <si>
    <t xml:space="preserve"> 0,15-0,5 MW, Bonusregel K erstmals 2010</t>
  </si>
  <si>
    <t>BiK82K10y---04</t>
  </si>
  <si>
    <t xml:space="preserve"> 0,15-0,5 MW, Bonusregeln y und K erstmals 2010</t>
  </si>
  <si>
    <t>BiK82a1K10--04</t>
  </si>
  <si>
    <t xml:space="preserve"> 0,15-0,5 MW, Bonusregeln a1 und K erstmals 2010</t>
  </si>
  <si>
    <t>BiK82a1K10y-04</t>
  </si>
  <si>
    <t xml:space="preserve"> 0,15-0,5 MW, Bonusregeln a1, y und K erstmals 2010</t>
  </si>
  <si>
    <t>BiK82GK10---04</t>
  </si>
  <si>
    <t>BiK82GK10y--04</t>
  </si>
  <si>
    <t>BiK82M2K10--04</t>
  </si>
  <si>
    <t xml:space="preserve"> 0,15-0,5 MW, Bonusregeln M2, K erstmals 2010</t>
  </si>
  <si>
    <t>BiK82M2K10y-04</t>
  </si>
  <si>
    <t>BiK82LK10---04</t>
  </si>
  <si>
    <t>BiK82LK10y--04</t>
  </si>
  <si>
    <t>BiK82X2K10--04</t>
  </si>
  <si>
    <t>BiK82X2K10y-04</t>
  </si>
  <si>
    <t>BiK82bK10---04</t>
  </si>
  <si>
    <t xml:space="preserve"> 0,15-0,5 MW, Bonusregeln b und K erstmals 2010</t>
  </si>
  <si>
    <t>BiK82bK10y--04</t>
  </si>
  <si>
    <t xml:space="preserve"> 0,15-0,5 MW, Bonusregeln b, y und K erstmals 2010</t>
  </si>
  <si>
    <t>BiK82a1bK10-04</t>
  </si>
  <si>
    <t xml:space="preserve"> 0,15-0,5 MW, Bonusregeln a1, b und K erstmals 2010</t>
  </si>
  <si>
    <t>BiK82a1bK10y04</t>
  </si>
  <si>
    <t xml:space="preserve"> 0,15-0,5 MW, Bonusregeln a1, b, y und K erstmals 2010</t>
  </si>
  <si>
    <t>BiK82GbK10--04</t>
  </si>
  <si>
    <t xml:space="preserve"> 0,15-0,5 MW, Bonusregeln G, b und K erstmals 2010</t>
  </si>
  <si>
    <t>BiK82GbK10y-04</t>
  </si>
  <si>
    <t xml:space="preserve"> 0,15-0,5 MW, Bonusregeln G, y, b und K erstmals 2010</t>
  </si>
  <si>
    <t>BiK82M2bK10-04</t>
  </si>
  <si>
    <t xml:space="preserve"> 0,15-0,5 MW, Bonusregeln M2, b und K erstmals 2010</t>
  </si>
  <si>
    <t>BiK82M2bK10y04</t>
  </si>
  <si>
    <t xml:space="preserve"> 0,15-0,5 MW, Bonusregeln M2, y, b und K erstmals 2010</t>
  </si>
  <si>
    <t>BiK82LbK10--04</t>
  </si>
  <si>
    <t xml:space="preserve"> 0,15-0,5 MW, Bonusregeln L, b und K erstmals 2010</t>
  </si>
  <si>
    <t>BiK82LbK10y-04</t>
  </si>
  <si>
    <t xml:space="preserve"> 0,15-0,5 MW, Bonusregeln L, y, b und K erstmals 2010</t>
  </si>
  <si>
    <t>BiK82X2bK10-04</t>
  </si>
  <si>
    <t xml:space="preserve"> 0,15-0,5 MW, Bonusregeln X2, b und K erstmals 2010</t>
  </si>
  <si>
    <t>BiK82X2bK10y04</t>
  </si>
  <si>
    <t xml:space="preserve"> 0,15-0,5 MW, Bonusregeln X2, y, b und K erstmals 2010</t>
  </si>
  <si>
    <t>BiK83K10----04</t>
  </si>
  <si>
    <t>BiK83a2K10--04</t>
  </si>
  <si>
    <t xml:space="preserve"> 0,5-5 MW, Bonusregeln a2 und K erstmals 2010</t>
  </si>
  <si>
    <t>BiK83a3K10--04</t>
  </si>
  <si>
    <t xml:space="preserve"> 0,5-5 MW, Bonusregeln a3 und K erstmals 2010</t>
  </si>
  <si>
    <t>BiK83bK10---04</t>
  </si>
  <si>
    <t xml:space="preserve"> 0,5-5 MW, Bonusregel b und K erstmals 2010</t>
  </si>
  <si>
    <t>BiK83a2bK10-04</t>
  </si>
  <si>
    <t xml:space="preserve"> 0,5-5 MW, Bonusregeln a2, b und K erstmals 2010</t>
  </si>
  <si>
    <t>BiK83a3bK10-04</t>
  </si>
  <si>
    <t xml:space="preserve"> 0,5-5 MW, Bonusregeln a3, b und K erstmals 2010</t>
  </si>
  <si>
    <t>BiK84K10----04</t>
  </si>
  <si>
    <t>BiK85K10----04</t>
  </si>
  <si>
    <t>BiK81K10----05</t>
  </si>
  <si>
    <t>BiK81K10y---05</t>
  </si>
  <si>
    <t>BiK81a1K10--05</t>
  </si>
  <si>
    <t xml:space="preserve"> 0-0,15 MW, Bonusregeln a1 und K erstmals 2010</t>
  </si>
  <si>
    <t>BiK81a1K10y-05</t>
  </si>
  <si>
    <t>BiK81GK10---05</t>
  </si>
  <si>
    <t>BiK81GK10y--05</t>
  </si>
  <si>
    <t>BiK81M1K10--05</t>
  </si>
  <si>
    <t>BiK81M1K10y-05</t>
  </si>
  <si>
    <t>BiK81LK10---05</t>
  </si>
  <si>
    <t>BiK81LK10y--05</t>
  </si>
  <si>
    <t>BiK81X1K10--05</t>
  </si>
  <si>
    <t>BiK81X1K10y-05</t>
  </si>
  <si>
    <t>BiK81bK10---05</t>
  </si>
  <si>
    <t>BiK81bK10y--05</t>
  </si>
  <si>
    <t>BiK81a1bK10-05</t>
  </si>
  <si>
    <t>BiK81a1bK10y05</t>
  </si>
  <si>
    <t>BiK81GbK10--05</t>
  </si>
  <si>
    <t>BiK81GbK10y-05</t>
  </si>
  <si>
    <t>BiK81M1bK10-05</t>
  </si>
  <si>
    <t>BiK81M1bK10y05</t>
  </si>
  <si>
    <t>BiK81LbK10--05</t>
  </si>
  <si>
    <t>BiK81LbK10y-05</t>
  </si>
  <si>
    <t>BiK81X1bK10-05</t>
  </si>
  <si>
    <t>BiK81X1bK10y05</t>
  </si>
  <si>
    <t>BiK82K10----05</t>
  </si>
  <si>
    <t>BiK82K10y---05</t>
  </si>
  <si>
    <t>BiK82a1K10--05</t>
  </si>
  <si>
    <t>BiK82a1K10y-05</t>
  </si>
  <si>
    <t>BiK82GK10---05</t>
  </si>
  <si>
    <t>BiK82GK10y--05</t>
  </si>
  <si>
    <t>BiK82M2K10--05</t>
  </si>
  <si>
    <t>BiK82M2K10y-05</t>
  </si>
  <si>
    <t>BiK82LK10---05</t>
  </si>
  <si>
    <t>BiK82LK10y--05</t>
  </si>
  <si>
    <t>BiK82X2K10--05</t>
  </si>
  <si>
    <t>BiK82X2K10y-05</t>
  </si>
  <si>
    <t>BiK82bK10---05</t>
  </si>
  <si>
    <t>BiK82bK10y--05</t>
  </si>
  <si>
    <t>BiK82a1bK10-05</t>
  </si>
  <si>
    <t>BiK82a1bK10y05</t>
  </si>
  <si>
    <t>BiK82GbK10--05</t>
  </si>
  <si>
    <t>BiK82GbK10y-05</t>
  </si>
  <si>
    <t>BiK82M2bK10-05</t>
  </si>
  <si>
    <t>BiK82M2bK10y05</t>
  </si>
  <si>
    <t>BiK82LbK10--05</t>
  </si>
  <si>
    <t>BiK82LbK10y-05</t>
  </si>
  <si>
    <t>BiK82X2bK10-05</t>
  </si>
  <si>
    <t>BiK82X2bK10y05</t>
  </si>
  <si>
    <t>BiK83K10----05</t>
  </si>
  <si>
    <t>BiK83a2K10--05</t>
  </si>
  <si>
    <t>BiK83a3K10--05</t>
  </si>
  <si>
    <t>BiK83bK10---05</t>
  </si>
  <si>
    <t>BiK83a2bK10-05</t>
  </si>
  <si>
    <t>BiK83a3bK10-05</t>
  </si>
  <si>
    <t>BiK84K10----05</t>
  </si>
  <si>
    <t>BiK81K10----06</t>
  </si>
  <si>
    <t>BiK81K10y---06</t>
  </si>
  <si>
    <t>BiK81a1K10--06</t>
  </si>
  <si>
    <t>BiK81a1K10y-06</t>
  </si>
  <si>
    <t>BiK81GK10---06</t>
  </si>
  <si>
    <t>BiK81GK10y--06</t>
  </si>
  <si>
    <t>BiK81M1K10--06</t>
  </si>
  <si>
    <t>BiK81M1K10y-06</t>
  </si>
  <si>
    <t>BiK81LK10---06</t>
  </si>
  <si>
    <t>BiK81LK10y--06</t>
  </si>
  <si>
    <t>BiK81X1K10--06</t>
  </si>
  <si>
    <t>BiK81X1K10y-06</t>
  </si>
  <si>
    <t>BiK81bK10---06</t>
  </si>
  <si>
    <t>BiK81bK10y--06</t>
  </si>
  <si>
    <t>BiK81a1bK10-06</t>
  </si>
  <si>
    <t>BiK81a1bK10y06</t>
  </si>
  <si>
    <t>BiK81GbK10--06</t>
  </si>
  <si>
    <t>BiK81GbK10y-06</t>
  </si>
  <si>
    <t>BiK81M1bK10-06</t>
  </si>
  <si>
    <t>BiK81M1bK10y06</t>
  </si>
  <si>
    <t>BiK81LbK10--06</t>
  </si>
  <si>
    <t>BiK81LbK10y-06</t>
  </si>
  <si>
    <t>BiK81X1bK10-06</t>
  </si>
  <si>
    <t>BiK81X1bK10y06</t>
  </si>
  <si>
    <t>BiK82K10----06</t>
  </si>
  <si>
    <t>BiK82K10y---06</t>
  </si>
  <si>
    <t>BiK82a1K10--06</t>
  </si>
  <si>
    <t>BiK82a1K10y-06</t>
  </si>
  <si>
    <t>BiK82GK10---06</t>
  </si>
  <si>
    <t>BiK82GK10y--06</t>
  </si>
  <si>
    <t>BiK82M2K10--06</t>
  </si>
  <si>
    <t>BiK82M2K10y-06</t>
  </si>
  <si>
    <t>BiK82LK10---06</t>
  </si>
  <si>
    <t>BiK82LK10y--06</t>
  </si>
  <si>
    <t>BiK82X2K10--06</t>
  </si>
  <si>
    <t>BiK82X2K10y-06</t>
  </si>
  <si>
    <t>BiK82bK10---06</t>
  </si>
  <si>
    <t>BiK82bK10y--06</t>
  </si>
  <si>
    <t>BiK82a1bK10-06</t>
  </si>
  <si>
    <t>BiK82a1bK10y06</t>
  </si>
  <si>
    <t>BiK82GbK10--06</t>
  </si>
  <si>
    <t>BiK82GbK10y-06</t>
  </si>
  <si>
    <t>BiK82M2bK10-06</t>
  </si>
  <si>
    <t>BiK82M2bK10y06</t>
  </si>
  <si>
    <t>BiK82LbK10--06</t>
  </si>
  <si>
    <t>BiK82LbK10y-06</t>
  </si>
  <si>
    <t>BiK82X2bK10-06</t>
  </si>
  <si>
    <t>BiK82X2bK10y06</t>
  </si>
  <si>
    <t>BiK83K10----06</t>
  </si>
  <si>
    <t>BiK83a2K10--06</t>
  </si>
  <si>
    <t>BiK83a3K10--06</t>
  </si>
  <si>
    <t>BiK83bK10---06</t>
  </si>
  <si>
    <t>BiK83a2bK10-06</t>
  </si>
  <si>
    <t>BiK83a3bK10-06</t>
  </si>
  <si>
    <t>BiK84K10----06</t>
  </si>
  <si>
    <t>BiK85K10----06</t>
  </si>
  <si>
    <t xml:space="preserve"> &lt;20 MW, Altholz, Bonusregel K erstmals 2010</t>
  </si>
  <si>
    <t>BiK81K10----07</t>
  </si>
  <si>
    <t>BiK81K10y---07</t>
  </si>
  <si>
    <t>BiK81a1K10--07</t>
  </si>
  <si>
    <t>BiK81a1K10y-07</t>
  </si>
  <si>
    <t>BiK81GK10---07</t>
  </si>
  <si>
    <t>BiK81GK10y--07</t>
  </si>
  <si>
    <t>BiK81M1K10--07</t>
  </si>
  <si>
    <t>BiK81M1K10y-07</t>
  </si>
  <si>
    <t>BiK81LK10---07</t>
  </si>
  <si>
    <t>BiK81LK10y--07</t>
  </si>
  <si>
    <t>BiK81X1K10--07</t>
  </si>
  <si>
    <t>BiK81X1K10y-07</t>
  </si>
  <si>
    <t>BiK81bK10---07</t>
  </si>
  <si>
    <t>BiK81bK10y--07</t>
  </si>
  <si>
    <t>BiK81a1bK10-07</t>
  </si>
  <si>
    <t>BiK81a1bK10y07</t>
  </si>
  <si>
    <t>BiK81GbK10--07</t>
  </si>
  <si>
    <t>BiK81GbK10y-07</t>
  </si>
  <si>
    <t>BiK81M1bK10-07</t>
  </si>
  <si>
    <t>BiK81M1bK10y07</t>
  </si>
  <si>
    <t>BiK81LbK10--07</t>
  </si>
  <si>
    <t>BiK81LbK10y-07</t>
  </si>
  <si>
    <t>BiK81X1bK10-07</t>
  </si>
  <si>
    <t>BiK81X1bK10y07</t>
  </si>
  <si>
    <t>BiK82K10----07</t>
  </si>
  <si>
    <t>BiK82K10y---07</t>
  </si>
  <si>
    <t>BiK82a1K10--07</t>
  </si>
  <si>
    <t>BiK82a1K10y-07</t>
  </si>
  <si>
    <t>BiK82GK10---07</t>
  </si>
  <si>
    <t>BiK82GK10y--07</t>
  </si>
  <si>
    <t>BiK82M2K10--07</t>
  </si>
  <si>
    <t>BiK82M2K10y-07</t>
  </si>
  <si>
    <t>BiK82LK10---07</t>
  </si>
  <si>
    <t>BiK82LK10y--07</t>
  </si>
  <si>
    <t>BiK82X2K10--07</t>
  </si>
  <si>
    <t>BiK82X2K10y-07</t>
  </si>
  <si>
    <t>BiK82bK10---07</t>
  </si>
  <si>
    <t>BiK82bK10y--07</t>
  </si>
  <si>
    <t>BiK82a1bK10-07</t>
  </si>
  <si>
    <t>BiK82a1bK10y07</t>
  </si>
  <si>
    <t>BiK82GbK10--07</t>
  </si>
  <si>
    <t>BiK82GbK10y-07</t>
  </si>
  <si>
    <t>BiK82M2bK10-07</t>
  </si>
  <si>
    <t>BiK82M2bK10y07</t>
  </si>
  <si>
    <t>BiK82LbK10--07</t>
  </si>
  <si>
    <t>BiK82LbK10y-07</t>
  </si>
  <si>
    <t>BiK82X2bK10-07</t>
  </si>
  <si>
    <t>BiK82X2bK10y07</t>
  </si>
  <si>
    <t>BiK83K10----07</t>
  </si>
  <si>
    <t>BiK83a2K10--07</t>
  </si>
  <si>
    <t>BiK83a3K10--07</t>
  </si>
  <si>
    <t>BiK83bK10---07</t>
  </si>
  <si>
    <t>BiK83a2bK10-07</t>
  </si>
  <si>
    <t>BiK83a3bK10-07</t>
  </si>
  <si>
    <t>BiK84K10----07</t>
  </si>
  <si>
    <t>BiK85K10----07</t>
  </si>
  <si>
    <t>BiK81K10----08</t>
  </si>
  <si>
    <t>BiK81K10y---08</t>
  </si>
  <si>
    <t xml:space="preserve"> 0-0,15 MW, Bonusregeln y, K erstmals 2010</t>
  </si>
  <si>
    <t>BiK81a1K10--08</t>
  </si>
  <si>
    <t>BiK81a1K10y-08</t>
  </si>
  <si>
    <t>BiK81GK10---08</t>
  </si>
  <si>
    <t>BiK81GK10y--08</t>
  </si>
  <si>
    <t>BiK81M1K10--08</t>
  </si>
  <si>
    <t>BiK81M1K10y-08</t>
  </si>
  <si>
    <t>BiK81LK10---08</t>
  </si>
  <si>
    <t>BiK81LK10y--08</t>
  </si>
  <si>
    <t>BiK81X1K10--08</t>
  </si>
  <si>
    <t>BiK81X1K10y-08</t>
  </si>
  <si>
    <t>BiK81bK10---08</t>
  </si>
  <si>
    <t>BiK81bK10y--08</t>
  </si>
  <si>
    <t>BiK81a1bK10-08</t>
  </si>
  <si>
    <t>BiK81a1bK10y08</t>
  </si>
  <si>
    <t>BiK81GbK10--08</t>
  </si>
  <si>
    <t>BiK81GbK10y-08</t>
  </si>
  <si>
    <t>BiK81M1bK10-08</t>
  </si>
  <si>
    <t>BiK81M1bK10y08</t>
  </si>
  <si>
    <t>BiK81LbK10--08</t>
  </si>
  <si>
    <t>BiK81LbK10y-08</t>
  </si>
  <si>
    <t>BiK81X1bK10-08</t>
  </si>
  <si>
    <t>BiK81X1bK10y08</t>
  </si>
  <si>
    <t>BiK82K10----08</t>
  </si>
  <si>
    <t>BiK82K10y---08</t>
  </si>
  <si>
    <t>BiK82a1K10--08</t>
  </si>
  <si>
    <t>BiK82a1K10y-08</t>
  </si>
  <si>
    <t>BiK82GK10---08</t>
  </si>
  <si>
    <t>BiK82GK10y--08</t>
  </si>
  <si>
    <t>BiK82M2K10--08</t>
  </si>
  <si>
    <t>BiK82M2K10y-08</t>
  </si>
  <si>
    <t>BiK82LK10---08</t>
  </si>
  <si>
    <t>BiK82LK10y--08</t>
  </si>
  <si>
    <t>BiK82X2K10--08</t>
  </si>
  <si>
    <t>BiK82X2K10y-08</t>
  </si>
  <si>
    <t>BiK82bK10---08</t>
  </si>
  <si>
    <t>BiK82bK10y--08</t>
  </si>
  <si>
    <t>BiK82a1bK10-08</t>
  </si>
  <si>
    <t>BiK82a1bK10y08</t>
  </si>
  <si>
    <t>BiK82GbK10--08</t>
  </si>
  <si>
    <t>BiK82GbK10y-08</t>
  </si>
  <si>
    <t>BiK82M2bK10-08</t>
  </si>
  <si>
    <t>BiK82M2bK10y08</t>
  </si>
  <si>
    <t>BiK82LbK10--08</t>
  </si>
  <si>
    <t>BiK82LbK10y-08</t>
  </si>
  <si>
    <t>BiK82X2bK10-08</t>
  </si>
  <si>
    <t>BiK82X2bK10y08</t>
  </si>
  <si>
    <t>BiK83K10----08</t>
  </si>
  <si>
    <t>BiK83a2K10--08</t>
  </si>
  <si>
    <t>BiK83a3K10--08</t>
  </si>
  <si>
    <t>BiK83bK10---08</t>
  </si>
  <si>
    <t>BiK83a2bK10-08</t>
  </si>
  <si>
    <t>BiK83a3bK10-08</t>
  </si>
  <si>
    <t>BiK84K10----08</t>
  </si>
  <si>
    <t>BiK85K10----08</t>
  </si>
  <si>
    <t>BiK270------10</t>
  </si>
  <si>
    <t>BiK270K-----10</t>
  </si>
  <si>
    <t>BiK270i-----10</t>
  </si>
  <si>
    <t>BiK270iK----10</t>
  </si>
  <si>
    <t>BiK270a1----10</t>
  </si>
  <si>
    <t>BiK270a1K---10</t>
  </si>
  <si>
    <t>BiK270a1i---10</t>
  </si>
  <si>
    <t>BiK270a1iK--10</t>
  </si>
  <si>
    <t>BiK270G-----10</t>
  </si>
  <si>
    <t>BiK270GK----10</t>
  </si>
  <si>
    <t>BiK270Gi----10</t>
  </si>
  <si>
    <t>BiK270GiK---10</t>
  </si>
  <si>
    <t>BiK270L-----10</t>
  </si>
  <si>
    <t>BiK270LK----10</t>
  </si>
  <si>
    <t>BiK270Li----10</t>
  </si>
  <si>
    <t>BiK270LiK---10</t>
  </si>
  <si>
    <t>BiK270M1----10</t>
  </si>
  <si>
    <t>BiK270M1K---10</t>
  </si>
  <si>
    <t>BiK270M1i---10</t>
  </si>
  <si>
    <t>BiK270M1iK--10</t>
  </si>
  <si>
    <t>BiK270X1----10</t>
  </si>
  <si>
    <t>BiK270X1K---10</t>
  </si>
  <si>
    <t>BiK270X1i---10</t>
  </si>
  <si>
    <t>BiK270X1iK--10</t>
  </si>
  <si>
    <t>BiK270t1----10</t>
  </si>
  <si>
    <t>BiK270t1K---10</t>
  </si>
  <si>
    <t>BiK270t1i---10</t>
  </si>
  <si>
    <t>BiK270t1iK--10</t>
  </si>
  <si>
    <t>BiK270t1a1--10</t>
  </si>
  <si>
    <t>BiK270t1a1K-10</t>
  </si>
  <si>
    <t>BiK270t1a1i-10</t>
  </si>
  <si>
    <t>BiK270t1a1iK10</t>
  </si>
  <si>
    <t>BiK270t1G---10</t>
  </si>
  <si>
    <t>BiK270t1GK--10</t>
  </si>
  <si>
    <t>BiK270t1Gi--10</t>
  </si>
  <si>
    <t>BiK270t1GiK-10</t>
  </si>
  <si>
    <t>BiK270t1L---10</t>
  </si>
  <si>
    <t>BiK270t1LK--10</t>
  </si>
  <si>
    <t>BiK270t1Li--10</t>
  </si>
  <si>
    <t>BiK270t1LiK-10</t>
  </si>
  <si>
    <t>BiK270t1M1--10</t>
  </si>
  <si>
    <t>BiK270t1M1K-10</t>
  </si>
  <si>
    <t>BiK270t1M1i-10</t>
  </si>
  <si>
    <t>BiK270t1M1iK10</t>
  </si>
  <si>
    <t>BiK270t1X1--10</t>
  </si>
  <si>
    <t>BiK270t1X1K-10</t>
  </si>
  <si>
    <t>BiK270t1X1i-10</t>
  </si>
  <si>
    <t>BiK270t1X1iK10</t>
  </si>
  <si>
    <t>BiK270t2----10</t>
  </si>
  <si>
    <t>BiK270t2K---10</t>
  </si>
  <si>
    <t>BiK270t2i---10</t>
  </si>
  <si>
    <t>BiK270t2iK--10</t>
  </si>
  <si>
    <t>BiK270t2a1--10</t>
  </si>
  <si>
    <t>BiK270t2a1K-10</t>
  </si>
  <si>
    <t>BiK270t2a1i-10</t>
  </si>
  <si>
    <t>BiK270t2a1iK10</t>
  </si>
  <si>
    <t>BiK270t2G---10</t>
  </si>
  <si>
    <t>BiK270t2GK--10</t>
  </si>
  <si>
    <t>BiK270t2Gi--10</t>
  </si>
  <si>
    <t>BiK270t2GiK-10</t>
  </si>
  <si>
    <t>BiK270t2L---10</t>
  </si>
  <si>
    <t>BiK270t2LK--10</t>
  </si>
  <si>
    <t>BiK270t2Li--10</t>
  </si>
  <si>
    <t>BiK270t2LiK-10</t>
  </si>
  <si>
    <t>BiK270t2M1--10</t>
  </si>
  <si>
    <t>BiK270t2M1K-10</t>
  </si>
  <si>
    <t>BiK270t2M1i-10</t>
  </si>
  <si>
    <t>BiK270t2M1iK10</t>
  </si>
  <si>
    <t>BiK270t2X1--10</t>
  </si>
  <si>
    <t>BiK270t2X1K-10</t>
  </si>
  <si>
    <t>BiK270t2X1i-10</t>
  </si>
  <si>
    <t>BiK270t2X1iK10</t>
  </si>
  <si>
    <t>BiK270t3----10</t>
  </si>
  <si>
    <t>BiK270t3K---10</t>
  </si>
  <si>
    <t>BiK270t3i---10</t>
  </si>
  <si>
    <t>BiK270t3iK--10</t>
  </si>
  <si>
    <t>BiK270t3a1--10</t>
  </si>
  <si>
    <t>BiK270t3a1K-10</t>
  </si>
  <si>
    <t>BiK270t3a1i-10</t>
  </si>
  <si>
    <t>BiK270t3a1iK10</t>
  </si>
  <si>
    <t>BiK270t3G---10</t>
  </si>
  <si>
    <t>BiK270t3GK--10</t>
  </si>
  <si>
    <t>BiK270t3Gi--10</t>
  </si>
  <si>
    <t>BiK270t3GiK-10</t>
  </si>
  <si>
    <t>BiK270t3L---10</t>
  </si>
  <si>
    <t>BiK270t3LK--10</t>
  </si>
  <si>
    <t>BiK270t3Li--10</t>
  </si>
  <si>
    <t>BiK270t3LiK-10</t>
  </si>
  <si>
    <t>BiK270t3M1--10</t>
  </si>
  <si>
    <t>BiK270t3M1K-10</t>
  </si>
  <si>
    <t>BiK270t3M1i-10</t>
  </si>
  <si>
    <t>BiK270t3M1iK10</t>
  </si>
  <si>
    <t>BiK270t3X1--10</t>
  </si>
  <si>
    <t>BiK270t3X1K-10</t>
  </si>
  <si>
    <t>BiK270t3X1i-10</t>
  </si>
  <si>
    <t>BiK270t3X1iK10</t>
  </si>
  <si>
    <t>BiK271------10</t>
  </si>
  <si>
    <t>BiK271K-----10</t>
  </si>
  <si>
    <t>BiK271i-----10</t>
  </si>
  <si>
    <t>BiK271iK----10</t>
  </si>
  <si>
    <t>BiK271a1----10</t>
  </si>
  <si>
    <t>BiK271a1K---10</t>
  </si>
  <si>
    <t>BiK271a1i---10</t>
  </si>
  <si>
    <t>BiK271a1iK--10</t>
  </si>
  <si>
    <t>BiK271G-----10</t>
  </si>
  <si>
    <t>BiK271GK----10</t>
  </si>
  <si>
    <t>BiK271Gi----10</t>
  </si>
  <si>
    <t>BiK271GiK---10</t>
  </si>
  <si>
    <t>BiK271L-----10</t>
  </si>
  <si>
    <t>BiK271LK----10</t>
  </si>
  <si>
    <t>BiK271Li----10</t>
  </si>
  <si>
    <t>BiK271LiK---10</t>
  </si>
  <si>
    <t>BiK271M2----10</t>
  </si>
  <si>
    <t>BiK271M2K---10</t>
  </si>
  <si>
    <t>BiK271M2i---10</t>
  </si>
  <si>
    <t>BiK271M2iK--10</t>
  </si>
  <si>
    <t>BiK271X2----10</t>
  </si>
  <si>
    <t>BiK271X2K---10</t>
  </si>
  <si>
    <t>BiK271X2i---10</t>
  </si>
  <si>
    <t>BiK271X2iK--10</t>
  </si>
  <si>
    <t>BiK271t1----10</t>
  </si>
  <si>
    <t>BiK271t1K---10</t>
  </si>
  <si>
    <t>BiK271t1i---10</t>
  </si>
  <si>
    <t>BiK271t1iK--10</t>
  </si>
  <si>
    <t>BiK271t1a1--10</t>
  </si>
  <si>
    <t>BiK271t1a1K-10</t>
  </si>
  <si>
    <t>BiK271t1a1i-10</t>
  </si>
  <si>
    <t>BiK271t1a1iK10</t>
  </si>
  <si>
    <t>BiK271t1G---10</t>
  </si>
  <si>
    <t>BiK271t1GK--10</t>
  </si>
  <si>
    <t>BiK271t1Gi--10</t>
  </si>
  <si>
    <t>BiK271t1GiK-10</t>
  </si>
  <si>
    <t>BiK271t1L---10</t>
  </si>
  <si>
    <t>BiK271t1LK--10</t>
  </si>
  <si>
    <t>BiK271t1Li--10</t>
  </si>
  <si>
    <t>BiK271t1LiK-10</t>
  </si>
  <si>
    <t>BiK271t1M2--10</t>
  </si>
  <si>
    <t>BiK271t1M2K-10</t>
  </si>
  <si>
    <t>BiK271t1M2i-10</t>
  </si>
  <si>
    <t>BiK271t1M2iK10</t>
  </si>
  <si>
    <t>BiK271t1X2--10</t>
  </si>
  <si>
    <t>BiK271t1X2K-10</t>
  </si>
  <si>
    <t>BiK271t1X2i-10</t>
  </si>
  <si>
    <t>BiK271t1X2iK10</t>
  </si>
  <si>
    <t>BiK271t2----10</t>
  </si>
  <si>
    <t>BiK271t2K---10</t>
  </si>
  <si>
    <t>BiK271t2i---10</t>
  </si>
  <si>
    <t>BiK271t2iK--10</t>
  </si>
  <si>
    <t>BiK271t2a1--10</t>
  </si>
  <si>
    <t>BiK271t2a1K-10</t>
  </si>
  <si>
    <t>BiK271t2a1i-10</t>
  </si>
  <si>
    <t>BiK271t2a1iK10</t>
  </si>
  <si>
    <t>BiK271t2G---10</t>
  </si>
  <si>
    <t>BiK271t2GK--10</t>
  </si>
  <si>
    <t>BiK271t2Gi--10</t>
  </si>
  <si>
    <t>BiK271t2GiK-10</t>
  </si>
  <si>
    <t>BiK271t2L---10</t>
  </si>
  <si>
    <t>BiK271t2LK--10</t>
  </si>
  <si>
    <t>BiK271t2Li--10</t>
  </si>
  <si>
    <t>BiK271t2LiK-10</t>
  </si>
  <si>
    <t>BiK271t2M2--10</t>
  </si>
  <si>
    <t>BiK271t2M2K-10</t>
  </si>
  <si>
    <t>BiK271t2M2i-10</t>
  </si>
  <si>
    <t>BiK271t2M2iK10</t>
  </si>
  <si>
    <t>BiK271t2X2--10</t>
  </si>
  <si>
    <t>BiK271t2X2K-10</t>
  </si>
  <si>
    <t>BiK271t2X2i-10</t>
  </si>
  <si>
    <t>BiK271t2X2iK10</t>
  </si>
  <si>
    <t>BiK271t3----10</t>
  </si>
  <si>
    <t>BiK271t3K---10</t>
  </si>
  <si>
    <t>BiK271t3i---10</t>
  </si>
  <si>
    <t>BiK271t3iK--10</t>
  </si>
  <si>
    <t>BiK271t3a1--10</t>
  </si>
  <si>
    <t>BiK271t3a1K-10</t>
  </si>
  <si>
    <t>BiK271t3a1i-10</t>
  </si>
  <si>
    <t>BiK271t3a1iK10</t>
  </si>
  <si>
    <t>BiK271t3G---10</t>
  </si>
  <si>
    <t>BiK271t3GK--10</t>
  </si>
  <si>
    <t>BiK271t3Gi--10</t>
  </si>
  <si>
    <t>BiK271t3GiK-10</t>
  </si>
  <si>
    <t>BiK271t3L---10</t>
  </si>
  <si>
    <t>BiK271t3LK--10</t>
  </si>
  <si>
    <t>BiK271t3Li--10</t>
  </si>
  <si>
    <t>BiK271t3LiK-10</t>
  </si>
  <si>
    <t>BiK271t3M2--10</t>
  </si>
  <si>
    <t>BiK271t3M2K-10</t>
  </si>
  <si>
    <t>BiK271t3M2i-10</t>
  </si>
  <si>
    <t>BiK271t3M2iK10</t>
  </si>
  <si>
    <t>BiK271t3X2--10</t>
  </si>
  <si>
    <t>BiK271t3X2K-10</t>
  </si>
  <si>
    <t>BiK271t3X2i-10</t>
  </si>
  <si>
    <t>BiK271t3X2iK10</t>
  </si>
  <si>
    <t>BiK272------10</t>
  </si>
  <si>
    <t>BiK272K-----10</t>
  </si>
  <si>
    <t>BiK272a2----10</t>
  </si>
  <si>
    <t>BiK272a2K---10</t>
  </si>
  <si>
    <t>BiK272ah----10</t>
  </si>
  <si>
    <t>BiK272ahK---10</t>
  </si>
  <si>
    <t>BiK272t1----10</t>
  </si>
  <si>
    <t>BiK272t1K---10</t>
  </si>
  <si>
    <t>BiK272t1a2--10</t>
  </si>
  <si>
    <t>BiK272t1a2K-10</t>
  </si>
  <si>
    <t>BiK272t1ah--10</t>
  </si>
  <si>
    <t>BiK272t1ahK-10</t>
  </si>
  <si>
    <t>BiK272t2----10</t>
  </si>
  <si>
    <t>BiK272t2K---10</t>
  </si>
  <si>
    <t>BiK272t2a2--10</t>
  </si>
  <si>
    <t>BiK272t2a2K-10</t>
  </si>
  <si>
    <t>BiK272t2ah--10</t>
  </si>
  <si>
    <t>BiK272t2ahK-10</t>
  </si>
  <si>
    <t>BiK272t3----10</t>
  </si>
  <si>
    <t>BiK272t3K---10</t>
  </si>
  <si>
    <t>BiK272t3a2--10</t>
  </si>
  <si>
    <t>BiK272t3a2K-10</t>
  </si>
  <si>
    <t>BiK272t3ah--10</t>
  </si>
  <si>
    <t>BiK272t3ahK-10</t>
  </si>
  <si>
    <t>BiK273K-----10</t>
  </si>
  <si>
    <t>DeK240------10</t>
  </si>
  <si>
    <t>DeK241------10</t>
  </si>
  <si>
    <t>DeK242------10</t>
  </si>
  <si>
    <t>DeK243------10</t>
  </si>
  <si>
    <t>DeK245------10</t>
  </si>
  <si>
    <t>DeK246------10</t>
  </si>
  <si>
    <t>DeK247------10</t>
  </si>
  <si>
    <t>DeK248------10</t>
  </si>
  <si>
    <t>KlK250------10</t>
  </si>
  <si>
    <t>KlK251------10</t>
  </si>
  <si>
    <t>KlK252------10</t>
  </si>
  <si>
    <t>KlK253------10</t>
  </si>
  <si>
    <t>KlK255------10</t>
  </si>
  <si>
    <t>KlK256------10</t>
  </si>
  <si>
    <t>KlK257------10</t>
  </si>
  <si>
    <t>KlK258------10</t>
  </si>
  <si>
    <t>GrK260------10</t>
  </si>
  <si>
    <t>GrK263------10</t>
  </si>
  <si>
    <t>GrK265------10</t>
  </si>
  <si>
    <t>GrK268------10</t>
  </si>
  <si>
    <t>GrK2610-----10</t>
  </si>
  <si>
    <t>GeK280------10</t>
  </si>
  <si>
    <t>GeK280W-----10</t>
  </si>
  <si>
    <t>GeK280P-----10</t>
  </si>
  <si>
    <t>GeK280WP----10</t>
  </si>
  <si>
    <t>GeK281------10</t>
  </si>
  <si>
    <t>WnK290------10</t>
  </si>
  <si>
    <t>WnK290S-----10</t>
  </si>
  <si>
    <t>WnK291------10</t>
  </si>
  <si>
    <t>WrK300------10</t>
  </si>
  <si>
    <t>WrK300S-----10</t>
  </si>
  <si>
    <t>WrK301------10</t>
  </si>
  <si>
    <t>WfK310------10</t>
  </si>
  <si>
    <t>WfK311------10</t>
  </si>
  <si>
    <t>SoK320------10</t>
  </si>
  <si>
    <t>SgK330------10</t>
  </si>
  <si>
    <t>SgK331------10</t>
  </si>
  <si>
    <t>SgK332------10</t>
  </si>
  <si>
    <t>SgK333------10</t>
  </si>
  <si>
    <t>SgK3341-----10</t>
  </si>
  <si>
    <t>SgK3342-----10</t>
  </si>
  <si>
    <t>SoK320BS-Jul10</t>
  </si>
  <si>
    <t>Bestandsschutz bei gültigem Bebauungsplan vor 25.3.2010</t>
  </si>
  <si>
    <t>SoK320---Jul10</t>
  </si>
  <si>
    <t>SoK321---Jul10</t>
  </si>
  <si>
    <t>Bebauungsplan, versiegelte bzw. Konversionsflächen (§ 32 Abs. 3 Nr. 1 und 2)</t>
  </si>
  <si>
    <t>SgK330---Jul10</t>
  </si>
  <si>
    <t>SgK331---Jul10</t>
  </si>
  <si>
    <t>SgK332---Jul10</t>
  </si>
  <si>
    <t>SgK333---Jul10</t>
  </si>
  <si>
    <t>SgK33410-Jul10</t>
  </si>
  <si>
    <t>SgK33420-Jul10</t>
  </si>
  <si>
    <t>SgK33430-Jul10</t>
  </si>
  <si>
    <t>SgK33411-Jul10</t>
  </si>
  <si>
    <t>SgK33421-Jul10</t>
  </si>
  <si>
    <t>SgK33431-Jul10</t>
  </si>
  <si>
    <t>SgK33412-Jul10</t>
  </si>
  <si>
    <t>SgK33422-Jul10</t>
  </si>
  <si>
    <t>SgK33432-Jul10</t>
  </si>
  <si>
    <t>SoK320BS-Okt10</t>
  </si>
  <si>
    <t>SoK320---Okt10</t>
  </si>
  <si>
    <t>SoK321---Okt10</t>
  </si>
  <si>
    <t>SgK330---Okt10</t>
  </si>
  <si>
    <t>SgK331---Okt10</t>
  </si>
  <si>
    <t>SgK332---Okt10</t>
  </si>
  <si>
    <t>SgK333---Okt10</t>
  </si>
  <si>
    <t>SgK33410-Okt10</t>
  </si>
  <si>
    <t>SgK33420-Okt10</t>
  </si>
  <si>
    <t>SgK33430-Okt10</t>
  </si>
  <si>
    <t>SgK33411-Okt10</t>
  </si>
  <si>
    <t>SgK33421-Okt10</t>
  </si>
  <si>
    <t>SgK33431-Okt10</t>
  </si>
  <si>
    <t>SgK33412-Okt10</t>
  </si>
  <si>
    <t>SgK33422-Okt10</t>
  </si>
  <si>
    <t>SgK33432-Okt10</t>
  </si>
  <si>
    <t>VGT2010</t>
  </si>
  <si>
    <r>
      <t xml:space="preserve">Es sind nur positive Werte ohne Einheiten anzugeben. </t>
    </r>
    <r>
      <rPr>
        <b/>
        <i/>
        <u/>
        <sz val="8"/>
        <rFont val="Arial"/>
        <family val="2"/>
      </rPr>
      <t>!!!Ausnahmen!!! bei den Kategorien SgK3342… bzw. SgK3343…..</t>
    </r>
    <r>
      <rPr>
        <b/>
        <sz val="8"/>
        <rFont val="Arial"/>
        <family val="2"/>
      </rPr>
      <t xml:space="preserve"> sind die Strommengen und Vergütungszahlungen mit negativem Vorzeichen einzutragen.</t>
    </r>
  </si>
  <si>
    <t>kWh</t>
  </si>
  <si>
    <t>Summe:</t>
  </si>
  <si>
    <t>WaK230------11</t>
  </si>
  <si>
    <t>WaK231------11</t>
  </si>
  <si>
    <t>WaK232------11</t>
  </si>
  <si>
    <t>WaK233------11</t>
  </si>
  <si>
    <t>WaK234------11</t>
  </si>
  <si>
    <t>WaK235------11</t>
  </si>
  <si>
    <t>WaK236------11</t>
  </si>
  <si>
    <t>WaK237------11</t>
  </si>
  <si>
    <t>WaK238------11</t>
  </si>
  <si>
    <t>WaK239------11</t>
  </si>
  <si>
    <t>BiK51nK11---01</t>
  </si>
  <si>
    <t xml:space="preserve"> 0-0,150 MW, Bonusregel K erstmals 2011</t>
  </si>
  <si>
    <t>Anteil KWK, erstmals 2011</t>
  </si>
  <si>
    <t>BiK51nK11y--01</t>
  </si>
  <si>
    <t xml:space="preserve"> 0-0,150 MW, Bonusregeln y und K erstmals 2011</t>
  </si>
  <si>
    <t>BiK51na1K11-01</t>
  </si>
  <si>
    <t xml:space="preserve"> 0-0,150 MW, Bonusregeln a1, K erstmals 2011</t>
  </si>
  <si>
    <t>BiK51na1K11y01</t>
  </si>
  <si>
    <t xml:space="preserve"> 0-0,150 MW, Bonusregeln a1, y und K erstmals 2011</t>
  </si>
  <si>
    <t>BiK51nGK11--01</t>
  </si>
  <si>
    <t xml:space="preserve"> 0-0,15 MW, Bonusregeln G und K erstmals 2011</t>
  </si>
  <si>
    <t>BiK51nGK11y-01</t>
  </si>
  <si>
    <t xml:space="preserve"> 0-0,15 MW, Bonusregeln G, y und K erstmals 2011</t>
  </si>
  <si>
    <t>BiK51nM1K11-01</t>
  </si>
  <si>
    <t xml:space="preserve"> 0-0,15 MW, Bonusregeln M1 und K erstmals 2011</t>
  </si>
  <si>
    <t>BiK51nM1K11y01</t>
  </si>
  <si>
    <t xml:space="preserve"> 0-0,15 MW, Bonusregeln M1, y und K erstmals 2011</t>
  </si>
  <si>
    <t>BiK51nLK11--01</t>
  </si>
  <si>
    <t xml:space="preserve"> 0-0,15 MW, Bonusregeln L und K erstmals 2011</t>
  </si>
  <si>
    <t>BiK51nLK11y-01</t>
  </si>
  <si>
    <t xml:space="preserve"> 0-0,15 MW, Bonusregeln L, y und K erstmals 2011</t>
  </si>
  <si>
    <t>BiK51nX1K11-01</t>
  </si>
  <si>
    <t xml:space="preserve"> 0-0,15 MW, Bonusregeln X1 und K erstmals 2011</t>
  </si>
  <si>
    <t>BiK51nX1K11y01</t>
  </si>
  <si>
    <t xml:space="preserve"> 0-0,15 MW, Bonusregeln X1, y und K erstmals 2011</t>
  </si>
  <si>
    <t>BiK51aK11---01</t>
  </si>
  <si>
    <t xml:space="preserve"> 0,150-0,5 MW, Bonusregel K erstmals 2011</t>
  </si>
  <si>
    <t>BiK51aK11y--01</t>
  </si>
  <si>
    <t xml:space="preserve"> 0,150-0,5 MW, Bonusregeln y und K erstmals 2011</t>
  </si>
  <si>
    <t>BiK51aa1K11-01</t>
  </si>
  <si>
    <t xml:space="preserve"> 0,150-0,5 MW, Bonusregeln a1 und K erstmals 2011</t>
  </si>
  <si>
    <t>BiK51aa1K11y01</t>
  </si>
  <si>
    <t xml:space="preserve"> 0,150-0,5 MW, Bonusregeln a1, y und K erstmals 2011</t>
  </si>
  <si>
    <t>BiK51aGK11--01</t>
  </si>
  <si>
    <t xml:space="preserve"> 0,15-0,5 MW, Bonusregeln G und K erstmals 2011</t>
  </si>
  <si>
    <t>BiK51aGK11y-01</t>
  </si>
  <si>
    <t xml:space="preserve"> 0,15-0,5 MW, Bonusregeln G, y und K erstmals 2011</t>
  </si>
  <si>
    <t>BiK51aM2K11-01</t>
  </si>
  <si>
    <t xml:space="preserve"> 0,15-0,5 MW, Bonusregeln M2 und K erstmals 2011</t>
  </si>
  <si>
    <t>BiK51aM2K11y01</t>
  </si>
  <si>
    <t xml:space="preserve"> 0,15-0,5 MW, Bonusregeln M2, y und K erstmals 2011</t>
  </si>
  <si>
    <t>BiK51aLK11--01</t>
  </si>
  <si>
    <t xml:space="preserve"> 0,15-0,5 MW, Bonusregeln L und K erstmals 2011</t>
  </si>
  <si>
    <t>BiK51aLK11y-01</t>
  </si>
  <si>
    <t xml:space="preserve"> 0,15-0,5 MW, Bonusregeln L, y und K erstmals 2011</t>
  </si>
  <si>
    <t>BiK51aX2K11-01</t>
  </si>
  <si>
    <t xml:space="preserve"> 0,15-0,5 MW, Bonusregeln X2 und K erstmals 2011</t>
  </si>
  <si>
    <t>BiK51aX2K11y01</t>
  </si>
  <si>
    <t xml:space="preserve"> 0,15-0,5 MW, Bonusregeln X2, y und K erstmals 2011</t>
  </si>
  <si>
    <t>BiK52aK11---01</t>
  </si>
  <si>
    <t xml:space="preserve"> 0,5-5 MW, Bonusregel K erstmals 2011</t>
  </si>
  <si>
    <t>BiK52aa2K11-01</t>
  </si>
  <si>
    <t xml:space="preserve"> 0,5-5 MW, Bonusregeln a2, K erstmals 2011</t>
  </si>
  <si>
    <t>BiK52aa3K11-01</t>
  </si>
  <si>
    <t xml:space="preserve"> 0,5-5 MW, Bonusregeln a3, K erstmals 2011</t>
  </si>
  <si>
    <t>BiK53aK11---01</t>
  </si>
  <si>
    <t xml:space="preserve"> 5-20 MW, Bonusregel K erstmals 2011</t>
  </si>
  <si>
    <t>BiK54aK11---01</t>
  </si>
  <si>
    <t>BiK51nK11---02</t>
  </si>
  <si>
    <t>BiK51nK11y--02</t>
  </si>
  <si>
    <t>BiK51na1K11-02</t>
  </si>
  <si>
    <t>BiK51na1K11y02</t>
  </si>
  <si>
    <t>BiK51nGK11--02</t>
  </si>
  <si>
    <t>BiK51nGK11y-02</t>
  </si>
  <si>
    <t>BiK51nM1K11-02</t>
  </si>
  <si>
    <t>BiK51nM1K11y02</t>
  </si>
  <si>
    <t>BiK51nLK11--02</t>
  </si>
  <si>
    <t>BiK51nLK11y-02</t>
  </si>
  <si>
    <t>BiK51nX1K11-02</t>
  </si>
  <si>
    <t>BiK51nX1K11y02</t>
  </si>
  <si>
    <t>BiK51aK11---02</t>
  </si>
  <si>
    <t>BiK51aK11y--02</t>
  </si>
  <si>
    <t>BiK51aa1K11-02</t>
  </si>
  <si>
    <t xml:space="preserve"> 0,150-0,5 MW, Bonusregeln a1, K erstmals 2011</t>
  </si>
  <si>
    <t>BiK51aa1K11y02</t>
  </si>
  <si>
    <t>BiK51aGK11--02</t>
  </si>
  <si>
    <t>BiK51aGK11y-02</t>
  </si>
  <si>
    <t>BiK51aM2K11-02</t>
  </si>
  <si>
    <t>BiK51aM2K11y02</t>
  </si>
  <si>
    <t>BiK51aLK11--02</t>
  </si>
  <si>
    <t>BiK51aLK11y-02</t>
  </si>
  <si>
    <t>BiK51aX2K11-02</t>
  </si>
  <si>
    <t>BiK51aX2K11y02</t>
  </si>
  <si>
    <t>BiK52aK11---02</t>
  </si>
  <si>
    <t>BiK52aa2K11-02</t>
  </si>
  <si>
    <t>BiK52aa3K11-02</t>
  </si>
  <si>
    <t>BiK53aK11---02</t>
  </si>
  <si>
    <t>BiK54aK11---02</t>
  </si>
  <si>
    <t>BiK51nK11---03</t>
  </si>
  <si>
    <t>BiK51nK11y--03</t>
  </si>
  <si>
    <t>BiK51na1K11-03</t>
  </si>
  <si>
    <t>BiK51na1K11y03</t>
  </si>
  <si>
    <t>BiK51nGK11--03</t>
  </si>
  <si>
    <t>BiK51nGK11y-03</t>
  </si>
  <si>
    <t>BiK51nM1K11-03</t>
  </si>
  <si>
    <t>BiK51nM1K11y03</t>
  </si>
  <si>
    <t>BiK51nLK11--03</t>
  </si>
  <si>
    <t>BiK51nLK11y-03</t>
  </si>
  <si>
    <t>BiK51nX1K11-03</t>
  </si>
  <si>
    <t>BiK51nX1K11y03</t>
  </si>
  <si>
    <t>BiK51aK11---03</t>
  </si>
  <si>
    <t>BiK51aK11y--03</t>
  </si>
  <si>
    <t>BiK51aa1K11-03</t>
  </si>
  <si>
    <t>BiK51aa1K11y03</t>
  </si>
  <si>
    <t>BiK51aGK11--03</t>
  </si>
  <si>
    <t>BiK51aGK11y-03</t>
  </si>
  <si>
    <t>BiK51aM2K11-03</t>
  </si>
  <si>
    <t>BiK51aM2K11y03</t>
  </si>
  <si>
    <t>BiK51aLK11--03</t>
  </si>
  <si>
    <t>BiK51aLK11y-03</t>
  </si>
  <si>
    <t>BiK51aX2K11-03</t>
  </si>
  <si>
    <t>BiK51aX2K11y03</t>
  </si>
  <si>
    <t>BiK52aK11---03</t>
  </si>
  <si>
    <t>BiK52aa2K11-03</t>
  </si>
  <si>
    <t>BiK52aa3K11-03</t>
  </si>
  <si>
    <t>BiK53aK11---03</t>
  </si>
  <si>
    <t>BiK54aK11---03</t>
  </si>
  <si>
    <t>BiK81K11----04</t>
  </si>
  <si>
    <t xml:space="preserve"> 0-0,15 MW, Bonusregel K erstmals 2011</t>
  </si>
  <si>
    <t>BiK81K11y---04</t>
  </si>
  <si>
    <t xml:space="preserve"> 0-0,15 MW, Bonusregeln y und K erstmals 2011</t>
  </si>
  <si>
    <t>BiK81a1K11--04</t>
  </si>
  <si>
    <t xml:space="preserve"> 0-0,15 MW, Bonusregeln a1, K erstmals 2011</t>
  </si>
  <si>
    <t>BiK81a1K11y-04</t>
  </si>
  <si>
    <t xml:space="preserve"> 0-0,15 MW, Bonusregeln a1, y und K erstmals 2011</t>
  </si>
  <si>
    <t>BiK81GK11---04</t>
  </si>
  <si>
    <t>BiK81GK11y--04</t>
  </si>
  <si>
    <t>BiK81M1K11--04</t>
  </si>
  <si>
    <t xml:space="preserve"> 0-0,15 MW, Bonusregeln M1, K erstmals 2011</t>
  </si>
  <si>
    <t>BiK81M1K11y-04</t>
  </si>
  <si>
    <t>BiK81LK11---04</t>
  </si>
  <si>
    <t>BiK81LK11y--04</t>
  </si>
  <si>
    <t>BiK81X1K11--04</t>
  </si>
  <si>
    <t>BiK81X1K11y-04</t>
  </si>
  <si>
    <t>BiK81bK11---04</t>
  </si>
  <si>
    <t xml:space="preserve"> 0-0,15 MW, Bonusregeln b und K erstmals 2011</t>
  </si>
  <si>
    <t>BiK81bK11y--04</t>
  </si>
  <si>
    <t xml:space="preserve"> 0-0,15 MW, Bonusregeln b, y und K erstmals 2011</t>
  </si>
  <si>
    <t>BiK81a1bK11-04</t>
  </si>
  <si>
    <t xml:space="preserve"> 0-0,15 MW, Bonusregeln a1, b und K erstmals 2011</t>
  </si>
  <si>
    <t>BiK81a1bK11y04</t>
  </si>
  <si>
    <t xml:space="preserve"> 0-0,15 MW, Bonusregeln a1, b, y und K erstmals 2011</t>
  </si>
  <si>
    <t>BiK81GbK11--04</t>
  </si>
  <si>
    <t xml:space="preserve"> 0-0,15 MW, Bonusregeln G, b und K erstmals 2011</t>
  </si>
  <si>
    <t>BiK81GbK11y-04</t>
  </si>
  <si>
    <t xml:space="preserve"> 0-0,15 MW, Bonusregeln G, y, b und K erstmals 2011</t>
  </si>
  <si>
    <t>BiK81M1bK11-04</t>
  </si>
  <si>
    <t xml:space="preserve"> 0-0,15 MW, Bonusregeln M1, b und K erstmals 2011</t>
  </si>
  <si>
    <t>BiK81M1bK11y04</t>
  </si>
  <si>
    <t xml:space="preserve"> 0-0,15 MW, Bonusregeln M1, y, b und K erstmals 2011</t>
  </si>
  <si>
    <t>BiK81LbK11--04</t>
  </si>
  <si>
    <t xml:space="preserve"> 0-0,15 MW, Bonusregeln L, b und K erstmals 2011</t>
  </si>
  <si>
    <t>BiK81LbK11y-04</t>
  </si>
  <si>
    <t xml:space="preserve"> 0-0,15 MW, Bonusregeln L, y, b und K erstmals 2011</t>
  </si>
  <si>
    <t>BiK81X1bK11-04</t>
  </si>
  <si>
    <t xml:space="preserve"> 0-0,15 MW, Bonusregeln X1, b und K erstmals 2011</t>
  </si>
  <si>
    <t>BiK81X1bK11y04</t>
  </si>
  <si>
    <t xml:space="preserve"> 0-0,15 MW, Bonusregeln X1, y, b und K erstmals 2011</t>
  </si>
  <si>
    <t>BiK82K11----04</t>
  </si>
  <si>
    <t xml:space="preserve"> 0,15-0,5 MW, Bonusregel K erstmals 2011</t>
  </si>
  <si>
    <t>BiK82K11y---04</t>
  </si>
  <si>
    <t xml:space="preserve"> 0,15-0,5 MW, Bonusregeln y und K erstmals 2011</t>
  </si>
  <si>
    <t>BiK82a1K11--04</t>
  </si>
  <si>
    <t xml:space="preserve"> 0,15-0,5 MW, Bonusregeln a1 und K erstmals 2011</t>
  </si>
  <si>
    <t>BiK82a1K11y-04</t>
  </si>
  <si>
    <t xml:space="preserve"> 0,15-0,5 MW, Bonusregeln a1, y und K erstmals 2011</t>
  </si>
  <si>
    <t>BiK82GK11---04</t>
  </si>
  <si>
    <t>BiK82GK11y--04</t>
  </si>
  <si>
    <t>BiK82M2K11--04</t>
  </si>
  <si>
    <t xml:space="preserve"> 0,15-0,5 MW, Bonusregeln M2, K erstmals 2011</t>
  </si>
  <si>
    <t>BiK82M2K11y-04</t>
  </si>
  <si>
    <t>BiK82LK11---04</t>
  </si>
  <si>
    <t>BiK82LK11y--04</t>
  </si>
  <si>
    <t>BiK82X2K11--04</t>
  </si>
  <si>
    <t>BiK82X2K11y-04</t>
  </si>
  <si>
    <t>BiK82bK11---04</t>
  </si>
  <si>
    <t xml:space="preserve"> 0,15-0,5 MW, Bonusregeln b und K erstmals 2011</t>
  </si>
  <si>
    <t>BiK82bK11y--04</t>
  </si>
  <si>
    <t xml:space="preserve"> 0,15-0,5 MW, Bonusregeln b, y und K erstmals 2011</t>
  </si>
  <si>
    <t>BiK82a1bK11-04</t>
  </si>
  <si>
    <t xml:space="preserve"> 0,15-0,5 MW, Bonusregeln a1, b und K erstmals 2011</t>
  </si>
  <si>
    <t>BiK82a1bK11y04</t>
  </si>
  <si>
    <t xml:space="preserve"> 0,15-0,5 MW, Bonusregeln a1, b, y und K erstmals 2011</t>
  </si>
  <si>
    <t>BiK82GbK11--04</t>
  </si>
  <si>
    <t xml:space="preserve"> 0,15-0,5 MW, Bonusregeln G, b und K erstmals 2011</t>
  </si>
  <si>
    <t>BiK82GbK11y-04</t>
  </si>
  <si>
    <t xml:space="preserve"> 0,15-0,5 MW, Bonusregeln G, y, b und K erstmals 2011</t>
  </si>
  <si>
    <t>BiK82M2bK11-04</t>
  </si>
  <si>
    <t xml:space="preserve"> 0,15-0,5 MW, Bonusregeln M2, b und K erstmals 2011</t>
  </si>
  <si>
    <t>BiK82M2bK11y04</t>
  </si>
  <si>
    <t xml:space="preserve"> 0,15-0,5 MW, Bonusregeln M2, y, b und K erstmals 2011</t>
  </si>
  <si>
    <t>BiK82LbK11--04</t>
  </si>
  <si>
    <t xml:space="preserve"> 0,15-0,5 MW, Bonusregeln L, b und K erstmals 2011</t>
  </si>
  <si>
    <t>BiK82LbK11y-04</t>
  </si>
  <si>
    <t xml:space="preserve"> 0,15-0,5 MW, Bonusregeln L, y, b und K erstmals 2011</t>
  </si>
  <si>
    <t>BiK82X2bK11-04</t>
  </si>
  <si>
    <t xml:space="preserve"> 0,15-0,5 MW, Bonusregeln X2, b und K erstmals 2011</t>
  </si>
  <si>
    <t>BiK82X2bK11y04</t>
  </si>
  <si>
    <t xml:space="preserve"> 0,15-0,5 MW, Bonusregeln X2, y, b und K erstmals 2011</t>
  </si>
  <si>
    <t>BiK83K11----04</t>
  </si>
  <si>
    <t>BiK83a2K11--04</t>
  </si>
  <si>
    <t xml:space="preserve"> 0,5-5 MW, Bonusregeln a2 und K erstmals 2011</t>
  </si>
  <si>
    <t>BiK83a3K11--04</t>
  </si>
  <si>
    <t xml:space="preserve"> 0,5-5 MW, Bonusregeln a3 und K erstmals 2011</t>
  </si>
  <si>
    <t>BiK83bK11---04</t>
  </si>
  <si>
    <t xml:space="preserve"> 0,5-5 MW, Bonusregel b und K erstmals 2011</t>
  </si>
  <si>
    <t>BiK83a2bK11-04</t>
  </si>
  <si>
    <t xml:space="preserve"> 0,5-5 MW, Bonusregeln a2, b und K erstmals 2011</t>
  </si>
  <si>
    <t>BiK83a3bK11-04</t>
  </si>
  <si>
    <t xml:space="preserve"> 0,5-5 MW, Bonusregeln a3, b und K erstmals 2011</t>
  </si>
  <si>
    <t>BiK84K11----04</t>
  </si>
  <si>
    <t>BiK85K11----04</t>
  </si>
  <si>
    <t>BiK81K11----05</t>
  </si>
  <si>
    <t>BiK81K11y---05</t>
  </si>
  <si>
    <t>BiK81a1K11--05</t>
  </si>
  <si>
    <t xml:space="preserve"> 0-0,15 MW, Bonusregeln a1 und K erstmals 2011</t>
  </si>
  <si>
    <t>BiK81a1K11y-05</t>
  </si>
  <si>
    <t>BiK81GK11---05</t>
  </si>
  <si>
    <t>BiK81GK11y--05</t>
  </si>
  <si>
    <t>BiK81M1K11--05</t>
  </si>
  <si>
    <t>BiK81M1K11y-05</t>
  </si>
  <si>
    <t>BiK81LK11---05</t>
  </si>
  <si>
    <t>BiK81LK11y--05</t>
  </si>
  <si>
    <t>BiK81X1K11--05</t>
  </si>
  <si>
    <t>BiK81X1K11y-05</t>
  </si>
  <si>
    <t>BiK81bK11---05</t>
  </si>
  <si>
    <t>BiK81bK11y--05</t>
  </si>
  <si>
    <t>BiK81a1bK11-05</t>
  </si>
  <si>
    <t>BiK81a1bK11y05</t>
  </si>
  <si>
    <t>BiK81GbK11--05</t>
  </si>
  <si>
    <t>BiK81GbK11y-05</t>
  </si>
  <si>
    <t>BiK81M1bK11-05</t>
  </si>
  <si>
    <t>BiK81M1bK11y05</t>
  </si>
  <si>
    <t>BiK81LbK11--05</t>
  </si>
  <si>
    <t>BiK81LbK11y-05</t>
  </si>
  <si>
    <t>BiK81X1bK11-05</t>
  </si>
  <si>
    <t>BiK81X1bK11y05</t>
  </si>
  <si>
    <t>BiK82K11----05</t>
  </si>
  <si>
    <t>BiK82K11y---05</t>
  </si>
  <si>
    <t>BiK82a1K11--05</t>
  </si>
  <si>
    <t>BiK82a1K11y-05</t>
  </si>
  <si>
    <t>BiK82GK11---05</t>
  </si>
  <si>
    <t>BiK82GK11y--05</t>
  </si>
  <si>
    <t>BiK82M2K11--05</t>
  </si>
  <si>
    <t>BiK82M2K11y-05</t>
  </si>
  <si>
    <t>BiK82LK11---05</t>
  </si>
  <si>
    <t>BiK82LK11y--05</t>
  </si>
  <si>
    <t>BiK82X2K11--05</t>
  </si>
  <si>
    <t>BiK82X2K11y-05</t>
  </si>
  <si>
    <t>BiK82bK11---05</t>
  </si>
  <si>
    <t>BiK82bK11y--05</t>
  </si>
  <si>
    <t>BiK82a1bK11-05</t>
  </si>
  <si>
    <t>BiK82a1bK11y05</t>
  </si>
  <si>
    <t>BiK82GbK11--05</t>
  </si>
  <si>
    <t>BiK82GbK11y-05</t>
  </si>
  <si>
    <t>BiK82M2bK11-05</t>
  </si>
  <si>
    <t>BiK82M2bK11y05</t>
  </si>
  <si>
    <t>BiK82LbK11--05</t>
  </si>
  <si>
    <t>BiK82LbK11y-05</t>
  </si>
  <si>
    <t>BiK82X2bK11-05</t>
  </si>
  <si>
    <t>BiK82X2bK11y05</t>
  </si>
  <si>
    <t>BiK83K11----05</t>
  </si>
  <si>
    <t>BiK83a2K11--05</t>
  </si>
  <si>
    <t>BiK83a3K11--05</t>
  </si>
  <si>
    <t>BiK83bK11---05</t>
  </si>
  <si>
    <t>BiK83a2bK11-05</t>
  </si>
  <si>
    <t>BiK83a3bK11-05</t>
  </si>
  <si>
    <t>BiK84K11----05</t>
  </si>
  <si>
    <t>BiK81K11----06</t>
  </si>
  <si>
    <t>BiK81K11y---06</t>
  </si>
  <si>
    <t>BiK81a1K11--06</t>
  </si>
  <si>
    <t>BiK81a1K11y-06</t>
  </si>
  <si>
    <t>BiK81GK11---06</t>
  </si>
  <si>
    <t>BiK81GK11y--06</t>
  </si>
  <si>
    <t>BiK81M1K11--06</t>
  </si>
  <si>
    <t>BiK81M1K11y-06</t>
  </si>
  <si>
    <t>BiK81LK11---06</t>
  </si>
  <si>
    <t>BiK81LK11y--06</t>
  </si>
  <si>
    <t>BiK81X1K11--06</t>
  </si>
  <si>
    <t>BiK81X1K11y-06</t>
  </si>
  <si>
    <t>BiK81bK11---06</t>
  </si>
  <si>
    <t>BiK81bK11y--06</t>
  </si>
  <si>
    <t>BiK81a1bK11-06</t>
  </si>
  <si>
    <t>BiK81a1bK11y06</t>
  </si>
  <si>
    <t>BiK81GbK11--06</t>
  </si>
  <si>
    <t>BiK81GbK11y-06</t>
  </si>
  <si>
    <t>BiK81M1bK11-06</t>
  </si>
  <si>
    <t>BiK81M1bK11y06</t>
  </si>
  <si>
    <t>BiK81LbK11--06</t>
  </si>
  <si>
    <t>BiK81LbK11y-06</t>
  </si>
  <si>
    <t>BiK81X1bK11-06</t>
  </si>
  <si>
    <t>BiK81X1bK11y06</t>
  </si>
  <si>
    <t>BiK82K11----06</t>
  </si>
  <si>
    <t>BiK82K11y---06</t>
  </si>
  <si>
    <t>BiK82a1K11--06</t>
  </si>
  <si>
    <t>BiK82a1K11y-06</t>
  </si>
  <si>
    <t>BiK82GK11---06</t>
  </si>
  <si>
    <t>BiK82GK11y--06</t>
  </si>
  <si>
    <t>BiK82M2K11--06</t>
  </si>
  <si>
    <t>BiK82M2K11y-06</t>
  </si>
  <si>
    <t>BiK82LK11---06</t>
  </si>
  <si>
    <t>BiK82LK11y--06</t>
  </si>
  <si>
    <t>BiK82X2K11--06</t>
  </si>
  <si>
    <t>BiK82X2K11y-06</t>
  </si>
  <si>
    <t>BiK82bK11---06</t>
  </si>
  <si>
    <t>BiK82bK11y--06</t>
  </si>
  <si>
    <t>BiK82a1bK11-06</t>
  </si>
  <si>
    <t>BiK82a1bK11y06</t>
  </si>
  <si>
    <t>BiK82GbK11--06</t>
  </si>
  <si>
    <t>BiK82GbK11y-06</t>
  </si>
  <si>
    <t>BiK82M2bK11-06</t>
  </si>
  <si>
    <t>BiK82M2bK11y06</t>
  </si>
  <si>
    <t>BiK82LbK11--06</t>
  </si>
  <si>
    <t>BiK82LbK11y-06</t>
  </si>
  <si>
    <t>BiK82X2bK11-06</t>
  </si>
  <si>
    <t>BiK82X2bK11y06</t>
  </si>
  <si>
    <t>BiK83K11----06</t>
  </si>
  <si>
    <t>BiK83a2K11--06</t>
  </si>
  <si>
    <t>BiK83a3K11--06</t>
  </si>
  <si>
    <t>BiK83bK11---06</t>
  </si>
  <si>
    <t>BiK83a2bK11-06</t>
  </si>
  <si>
    <t>BiK83a3bK11-06</t>
  </si>
  <si>
    <t>BiK84K11----06</t>
  </si>
  <si>
    <t>BiK85K11----06</t>
  </si>
  <si>
    <t xml:space="preserve"> &lt;20 MW, Altholz, Bonusregel K erstmals 2011</t>
  </si>
  <si>
    <t>BiK81K11----07</t>
  </si>
  <si>
    <t>BiK81K11y---07</t>
  </si>
  <si>
    <t>BiK81a1K11--07</t>
  </si>
  <si>
    <t>BiK81a1K11y-07</t>
  </si>
  <si>
    <t>BiK81GK11---07</t>
  </si>
  <si>
    <t>BiK81GK11y--07</t>
  </si>
  <si>
    <t>BiK81M1K11--07</t>
  </si>
  <si>
    <t>BiK81M1K11y-07</t>
  </si>
  <si>
    <t>BiK81LK11---07</t>
  </si>
  <si>
    <t>BiK81LK11y--07</t>
  </si>
  <si>
    <t>BiK81X1K11--07</t>
  </si>
  <si>
    <t>BiK81X1K11y-07</t>
  </si>
  <si>
    <t>BiK81bK11---07</t>
  </si>
  <si>
    <t>BiK81bK11y--07</t>
  </si>
  <si>
    <t>BiK81a1bK11-07</t>
  </si>
  <si>
    <t>BiK81a1bK11y07</t>
  </si>
  <si>
    <t>BiK81GbK11--07</t>
  </si>
  <si>
    <t>BiK81GbK11y-07</t>
  </si>
  <si>
    <t>BiK81M1bK11-07</t>
  </si>
  <si>
    <t>BiK81M1bK11y07</t>
  </si>
  <si>
    <t>BiK81LbK11--07</t>
  </si>
  <si>
    <t>BiK81LbK11y-07</t>
  </si>
  <si>
    <t>BiK81X1bK11-07</t>
  </si>
  <si>
    <t>BiK81X1bK11y07</t>
  </si>
  <si>
    <t>BiK82K11----07</t>
  </si>
  <si>
    <t>BiK82K11y---07</t>
  </si>
  <si>
    <t>BiK82a1K11--07</t>
  </si>
  <si>
    <t>BiK82a1K11y-07</t>
  </si>
  <si>
    <t>BiK82GK11---07</t>
  </si>
  <si>
    <t>BiK82GK11y--07</t>
  </si>
  <si>
    <t>BiK82M2K11--07</t>
  </si>
  <si>
    <t>BiK82M2K11y-07</t>
  </si>
  <si>
    <t>BiK82LK11---07</t>
  </si>
  <si>
    <t>BiK82LK11y--07</t>
  </si>
  <si>
    <t>BiK82X2K11--07</t>
  </si>
  <si>
    <t>BiK82X2K11y-07</t>
  </si>
  <si>
    <t>BiK82bK11---07</t>
  </si>
  <si>
    <t>BiK82bK11y--07</t>
  </si>
  <si>
    <t>BiK82a1bK11-07</t>
  </si>
  <si>
    <t>BiK82a1bK11y07</t>
  </si>
  <si>
    <t>BiK82GbK11--07</t>
  </si>
  <si>
    <t>BiK82GbK11y-07</t>
  </si>
  <si>
    <t>BiK82M2bK11-07</t>
  </si>
  <si>
    <t>BiK82M2bK11y07</t>
  </si>
  <si>
    <t>BiK82LbK11--07</t>
  </si>
  <si>
    <t>BiK82LbK11y-07</t>
  </si>
  <si>
    <t>BiK82X2bK11-07</t>
  </si>
  <si>
    <t>BiK82X2bK11y07</t>
  </si>
  <si>
    <t>BiK83K11----07</t>
  </si>
  <si>
    <t>BiK83a2K11--07</t>
  </si>
  <si>
    <t>BiK83a3K11--07</t>
  </si>
  <si>
    <t>BiK83bK11---07</t>
  </si>
  <si>
    <t>BiK83a2bK11-07</t>
  </si>
  <si>
    <t>BiK83a3bK11-07</t>
  </si>
  <si>
    <t>BiK84K11----07</t>
  </si>
  <si>
    <t>BiK85K11----07</t>
  </si>
  <si>
    <t>BiK81K11----08</t>
  </si>
  <si>
    <t>BiK81K11y---08</t>
  </si>
  <si>
    <t xml:space="preserve"> 0-0,15 MW, Bonusregeln y, K erstmals 2011</t>
  </si>
  <si>
    <t>BiK81a1K11--08</t>
  </si>
  <si>
    <t>BiK81a1K11y-08</t>
  </si>
  <si>
    <t>BiK81GK11---08</t>
  </si>
  <si>
    <t>BiK81GK11y--08</t>
  </si>
  <si>
    <t>BiK81M1K11--08</t>
  </si>
  <si>
    <t>BiK81M1K11y-08</t>
  </si>
  <si>
    <t>BiK81LK11---08</t>
  </si>
  <si>
    <t>BiK81LK11y--08</t>
  </si>
  <si>
    <t>BiK81X1K11--08</t>
  </si>
  <si>
    <t>BiK81X1K11y-08</t>
  </si>
  <si>
    <t>BiK81bK11---08</t>
  </si>
  <si>
    <t>BiK81bK11y--08</t>
  </si>
  <si>
    <t>BiK81a1bK11-08</t>
  </si>
  <si>
    <t>BiK81a1bK11y08</t>
  </si>
  <si>
    <t>BiK81GbK11--08</t>
  </si>
  <si>
    <t>BiK81GbK11y-08</t>
  </si>
  <si>
    <t>BiK81M1bK11-08</t>
  </si>
  <si>
    <t>BiK81M1bK11y08</t>
  </si>
  <si>
    <t>BiK81LbK11--08</t>
  </si>
  <si>
    <t>BiK81LbK11y-08</t>
  </si>
  <si>
    <t>BiK81X1bK11-08</t>
  </si>
  <si>
    <t>BiK81X1bK11y08</t>
  </si>
  <si>
    <t>BiK82K11----08</t>
  </si>
  <si>
    <t>BiK82K11y---08</t>
  </si>
  <si>
    <t>BiK82a1K11--08</t>
  </si>
  <si>
    <t>BiK82a1K11y-08</t>
  </si>
  <si>
    <t>BiK82GK11---08</t>
  </si>
  <si>
    <t>BiK82GK11y--08</t>
  </si>
  <si>
    <t>BiK82M2K11--08</t>
  </si>
  <si>
    <t>BiK82M2K11y-08</t>
  </si>
  <si>
    <t>BiK82LK11---08</t>
  </si>
  <si>
    <t>BiK82LK11y--08</t>
  </si>
  <si>
    <t>BiK82X2K11--08</t>
  </si>
  <si>
    <t>BiK82X2K11y-08</t>
  </si>
  <si>
    <t>BiK82bK11---08</t>
  </si>
  <si>
    <t>BiK82bK11y--08</t>
  </si>
  <si>
    <t>BiK82a1bK11-08</t>
  </si>
  <si>
    <t>BiK82a1bK11y08</t>
  </si>
  <si>
    <t>BiK82GbK11--08</t>
  </si>
  <si>
    <t>BiK82GbK11y-08</t>
  </si>
  <si>
    <t>BiK82M2bK11-08</t>
  </si>
  <si>
    <t>BiK82M2bK11y08</t>
  </si>
  <si>
    <t>BiK82LbK11--08</t>
  </si>
  <si>
    <t>BiK82LbK11y-08</t>
  </si>
  <si>
    <t>BiK82X2bK11-08</t>
  </si>
  <si>
    <t>BiK82X2bK11y08</t>
  </si>
  <si>
    <t>BiK83K11----08</t>
  </si>
  <si>
    <t>BiK83a2K11--08</t>
  </si>
  <si>
    <t>BiK83a3K11--08</t>
  </si>
  <si>
    <t>BiK83bK11---08</t>
  </si>
  <si>
    <t>BiK83a2bK11-08</t>
  </si>
  <si>
    <t>BiK83a3bK11-08</t>
  </si>
  <si>
    <t>BiK84K11----08</t>
  </si>
  <si>
    <t>BiK85K11----08</t>
  </si>
  <si>
    <t>BiK270------11</t>
  </si>
  <si>
    <t>BiK270K-----11</t>
  </si>
  <si>
    <t>BiK270i-----11</t>
  </si>
  <si>
    <t>BiK270iK----11</t>
  </si>
  <si>
    <t>BiK270a1----11</t>
  </si>
  <si>
    <t>BiK270a1K---11</t>
  </si>
  <si>
    <t>BiK270a1i---11</t>
  </si>
  <si>
    <t>BiK270a1iK--11</t>
  </si>
  <si>
    <t>BiK270G-----11</t>
  </si>
  <si>
    <t>BiK270GK----11</t>
  </si>
  <si>
    <t>BiK270Gi----11</t>
  </si>
  <si>
    <t>BiK270GiK---11</t>
  </si>
  <si>
    <t>BiK270L-----11</t>
  </si>
  <si>
    <t>BiK270LK----11</t>
  </si>
  <si>
    <t>BiK270Li----11</t>
  </si>
  <si>
    <t>BiK270LiK---11</t>
  </si>
  <si>
    <t>BiK270M1----11</t>
  </si>
  <si>
    <t>BiK270M1K---11</t>
  </si>
  <si>
    <t>BiK270M1i---11</t>
  </si>
  <si>
    <t>BiK270M1iK--11</t>
  </si>
  <si>
    <t>BiK270X1----11</t>
  </si>
  <si>
    <t>BiK270X1K---11</t>
  </si>
  <si>
    <t>BiK270X1i---11</t>
  </si>
  <si>
    <t>BiK270X1iK--11</t>
  </si>
  <si>
    <t>BiK270t1----11</t>
  </si>
  <si>
    <t>BiK270t1K---11</t>
  </si>
  <si>
    <t>BiK270t1i---11</t>
  </si>
  <si>
    <t>BiK270t1iK--11</t>
  </si>
  <si>
    <t>BiK270t1a1--11</t>
  </si>
  <si>
    <t>BiK270t1a1K-11</t>
  </si>
  <si>
    <t>BiK270t1a1i-11</t>
  </si>
  <si>
    <t>BiK270t1a1iK11</t>
  </si>
  <si>
    <t>BiK270t1G---11</t>
  </si>
  <si>
    <t>BiK270t1GK--11</t>
  </si>
  <si>
    <t>BiK270t1Gi--11</t>
  </si>
  <si>
    <t>BiK270t1GiK-11</t>
  </si>
  <si>
    <t>BiK270t1L---11</t>
  </si>
  <si>
    <t>BiK270t1LK--11</t>
  </si>
  <si>
    <t>BiK270t1Li--11</t>
  </si>
  <si>
    <t>BiK270t1LiK-11</t>
  </si>
  <si>
    <t>BiK270t1M1--11</t>
  </si>
  <si>
    <t>BiK270t1M1K-11</t>
  </si>
  <si>
    <t>BiK270t1M1i-11</t>
  </si>
  <si>
    <t>BiK270t1M1iK11</t>
  </si>
  <si>
    <t>BiK270t1X1--11</t>
  </si>
  <si>
    <t>BiK270t1X1K-11</t>
  </si>
  <si>
    <t>BiK270t1X1i-11</t>
  </si>
  <si>
    <t>BiK270t1X1iK11</t>
  </si>
  <si>
    <t>BiK270t2----11</t>
  </si>
  <si>
    <t>BiK270t2K---11</t>
  </si>
  <si>
    <t>BiK270t2i---11</t>
  </si>
  <si>
    <t>BiK270t2iK--11</t>
  </si>
  <si>
    <t>BiK270t2a1--11</t>
  </si>
  <si>
    <t>BiK270t2a1K-11</t>
  </si>
  <si>
    <t>BiK270t2a1i-11</t>
  </si>
  <si>
    <t>BiK270t2a1iK11</t>
  </si>
  <si>
    <t>BiK270t2G---11</t>
  </si>
  <si>
    <t>BiK270t2GK--11</t>
  </si>
  <si>
    <t>BiK270t2Gi--11</t>
  </si>
  <si>
    <t>BiK270t2GiK-11</t>
  </si>
  <si>
    <t>BiK270t2L---11</t>
  </si>
  <si>
    <t>BiK270t2LK--11</t>
  </si>
  <si>
    <t>BiK270t2Li--11</t>
  </si>
  <si>
    <t>BiK270t2LiK-11</t>
  </si>
  <si>
    <t>BiK270t2M1--11</t>
  </si>
  <si>
    <t>BiK270t2M1K-11</t>
  </si>
  <si>
    <t>BiK270t2M1i-11</t>
  </si>
  <si>
    <t>BiK270t2M1iK11</t>
  </si>
  <si>
    <t>BiK270t2X1--11</t>
  </si>
  <si>
    <t>BiK270t2X1K-11</t>
  </si>
  <si>
    <t>BiK270t2X1i-11</t>
  </si>
  <si>
    <t>BiK270t2X1iK11</t>
  </si>
  <si>
    <t>BiK270t3----11</t>
  </si>
  <si>
    <t>BiK270t3K---11</t>
  </si>
  <si>
    <t>BiK270t3i---11</t>
  </si>
  <si>
    <t>BiK270t3iK--11</t>
  </si>
  <si>
    <t>BiK270t3a1--11</t>
  </si>
  <si>
    <t>BiK270t3a1K-11</t>
  </si>
  <si>
    <t>BiK270t3a1i-11</t>
  </si>
  <si>
    <t>BiK270t3a1iK11</t>
  </si>
  <si>
    <t>BiK270t3G---11</t>
  </si>
  <si>
    <t>BiK270t3GK--11</t>
  </si>
  <si>
    <t>BiK270t3Gi--11</t>
  </si>
  <si>
    <t>BiK270t3GiK-11</t>
  </si>
  <si>
    <t>BiK270t3L---11</t>
  </si>
  <si>
    <t>BiK270t3LK--11</t>
  </si>
  <si>
    <t>BiK270t3Li--11</t>
  </si>
  <si>
    <t>BiK270t3LiK-11</t>
  </si>
  <si>
    <t>BiK270t3M1--11</t>
  </si>
  <si>
    <t>BiK270t3M1K-11</t>
  </si>
  <si>
    <t>BiK270t3M1i-11</t>
  </si>
  <si>
    <t>BiK270t3M1iK11</t>
  </si>
  <si>
    <t>BiK270t3X1--11</t>
  </si>
  <si>
    <t>BiK270t3X1K-11</t>
  </si>
  <si>
    <t>BiK270t3X1i-11</t>
  </si>
  <si>
    <t>BiK270t3X1iK11</t>
  </si>
  <si>
    <t>BiK271------11</t>
  </si>
  <si>
    <t>BiK271K-----11</t>
  </si>
  <si>
    <t>BiK271i-----11</t>
  </si>
  <si>
    <t>BiK271iK----11</t>
  </si>
  <si>
    <t>BiK271a1----11</t>
  </si>
  <si>
    <t>BiK271a1K---11</t>
  </si>
  <si>
    <t>BiK271a1i---11</t>
  </si>
  <si>
    <t>BiK271a1iK--11</t>
  </si>
  <si>
    <t>BiK271G-----11</t>
  </si>
  <si>
    <t>BiK271GK----11</t>
  </si>
  <si>
    <t>BiK271Gi----11</t>
  </si>
  <si>
    <t>BiK271GiK---11</t>
  </si>
  <si>
    <t>BiK271L-----11</t>
  </si>
  <si>
    <t>BiK271LK----11</t>
  </si>
  <si>
    <t>BiK271Li----11</t>
  </si>
  <si>
    <t>BiK271LiK---11</t>
  </si>
  <si>
    <t>BiK271M2----11</t>
  </si>
  <si>
    <t>BiK271M2K---11</t>
  </si>
  <si>
    <t>BiK271M2i---11</t>
  </si>
  <si>
    <t>BiK271M2iK--11</t>
  </si>
  <si>
    <t>BiK271X2----11</t>
  </si>
  <si>
    <t>BiK271X2K---11</t>
  </si>
  <si>
    <t>BiK271X2i---11</t>
  </si>
  <si>
    <t>BiK271X2iK--11</t>
  </si>
  <si>
    <t>BiK271t1----11</t>
  </si>
  <si>
    <t>BiK271t1K---11</t>
  </si>
  <si>
    <t>BiK271t1i---11</t>
  </si>
  <si>
    <t>BiK271t1iK--11</t>
  </si>
  <si>
    <t>BiK271t1a1--11</t>
  </si>
  <si>
    <t>BiK271t1a1K-11</t>
  </si>
  <si>
    <t>BiK271t1a1i-11</t>
  </si>
  <si>
    <t>BiK271t1a1iK11</t>
  </si>
  <si>
    <t>BiK271t1G---11</t>
  </si>
  <si>
    <t>BiK271t1GK--11</t>
  </si>
  <si>
    <t>BiK271t1Gi--11</t>
  </si>
  <si>
    <t>BiK271t1GiK-11</t>
  </si>
  <si>
    <t>BiK271t1L---11</t>
  </si>
  <si>
    <t>BiK271t1LK--11</t>
  </si>
  <si>
    <t>BiK271t1Li--11</t>
  </si>
  <si>
    <t>BiK271t1LiK-11</t>
  </si>
  <si>
    <t>BiK271t1M2--11</t>
  </si>
  <si>
    <t>BiK271t1M2K-11</t>
  </si>
  <si>
    <t>BiK271t1M2i-11</t>
  </si>
  <si>
    <t>BiK271t1M2iK11</t>
  </si>
  <si>
    <t>BiK271t1X2--11</t>
  </si>
  <si>
    <t>BiK271t1X2K-11</t>
  </si>
  <si>
    <t>BiK271t1X2i-11</t>
  </si>
  <si>
    <t>BiK271t1X2iK11</t>
  </si>
  <si>
    <t>BiK271t2----11</t>
  </si>
  <si>
    <t>BiK271t2K---11</t>
  </si>
  <si>
    <t>BiK271t2i---11</t>
  </si>
  <si>
    <t>BiK271t2iK--11</t>
  </si>
  <si>
    <t>BiK271t2a1--11</t>
  </si>
  <si>
    <t>BiK271t2a1K-11</t>
  </si>
  <si>
    <t>BiK271t2a1i-11</t>
  </si>
  <si>
    <t>BiK271t2a1iK11</t>
  </si>
  <si>
    <t>BiK271t2G---11</t>
  </si>
  <si>
    <t>BiK271t2GK--11</t>
  </si>
  <si>
    <t>BiK271t2Gi--11</t>
  </si>
  <si>
    <t>BiK271t2GiK-11</t>
  </si>
  <si>
    <t>BiK271t2L---11</t>
  </si>
  <si>
    <t>BiK271t2LK--11</t>
  </si>
  <si>
    <t>BiK271t2Li--11</t>
  </si>
  <si>
    <t>BiK271t2LiK-11</t>
  </si>
  <si>
    <t>BiK271t2M2--11</t>
  </si>
  <si>
    <t>BiK271t2M2K-11</t>
  </si>
  <si>
    <t>BiK271t2M2i-11</t>
  </si>
  <si>
    <t>BiK271t2M2iK11</t>
  </si>
  <si>
    <t>BiK271t2X2--11</t>
  </si>
  <si>
    <t>BiK271t2X2K-11</t>
  </si>
  <si>
    <t>BiK271t2X2i-11</t>
  </si>
  <si>
    <t>BiK271t2X2iK11</t>
  </si>
  <si>
    <t>BiK271t3----11</t>
  </si>
  <si>
    <t>BiK271t3K---11</t>
  </si>
  <si>
    <t>BiK271t3i---11</t>
  </si>
  <si>
    <t>BiK271t3iK--11</t>
  </si>
  <si>
    <t>BiK271t3a1--11</t>
  </si>
  <si>
    <t>BiK271t3a1K-11</t>
  </si>
  <si>
    <t>BiK271t3a1i-11</t>
  </si>
  <si>
    <t>BiK271t3a1iK11</t>
  </si>
  <si>
    <t>BiK271t3G---11</t>
  </si>
  <si>
    <t>BiK271t3GK--11</t>
  </si>
  <si>
    <t>BiK271t3Gi--11</t>
  </si>
  <si>
    <t>BiK271t3GiK-11</t>
  </si>
  <si>
    <t>BiK271t3L---11</t>
  </si>
  <si>
    <t>BiK271t3LK--11</t>
  </si>
  <si>
    <t>BiK271t3Li--11</t>
  </si>
  <si>
    <t>BiK271t3LiK-11</t>
  </si>
  <si>
    <t>BiK271t3M2--11</t>
  </si>
  <si>
    <t>BiK271t3M2K-11</t>
  </si>
  <si>
    <t>BiK271t3M2i-11</t>
  </si>
  <si>
    <t>BiK271t3M2iK11</t>
  </si>
  <si>
    <t>BiK271t3X2--11</t>
  </si>
  <si>
    <t>BiK271t3X2K-11</t>
  </si>
  <si>
    <t>BiK271t3X2i-11</t>
  </si>
  <si>
    <t>BiK271t3X2iK11</t>
  </si>
  <si>
    <t>BiK272------11</t>
  </si>
  <si>
    <t>BiK272K-----11</t>
  </si>
  <si>
    <t>BiK272a2----11</t>
  </si>
  <si>
    <t>BiK272a2K---11</t>
  </si>
  <si>
    <t>BiK272ah----11</t>
  </si>
  <si>
    <t>BiK272ahK---11</t>
  </si>
  <si>
    <t>BiK272t1----11</t>
  </si>
  <si>
    <t>BiK272t1K---11</t>
  </si>
  <si>
    <t>BiK272t1a2--11</t>
  </si>
  <si>
    <t>BiK272t1a2K-11</t>
  </si>
  <si>
    <t>BiK272t1ah--11</t>
  </si>
  <si>
    <t>BiK272t1ahK-11</t>
  </si>
  <si>
    <t>BiK272t2----11</t>
  </si>
  <si>
    <t>BiK272t2K---11</t>
  </si>
  <si>
    <t>BiK272t2a2--11</t>
  </si>
  <si>
    <t>BiK272t2a2K-11</t>
  </si>
  <si>
    <t>BiK272t2ah--11</t>
  </si>
  <si>
    <t>BiK272t2ahK-11</t>
  </si>
  <si>
    <t>BiK272t3----11</t>
  </si>
  <si>
    <t>BiK272t3K---11</t>
  </si>
  <si>
    <t>BiK272t3a2--11</t>
  </si>
  <si>
    <t>BiK272t3a2K-11</t>
  </si>
  <si>
    <t>BiK272t3ah--11</t>
  </si>
  <si>
    <t>BiK272t3ahK-11</t>
  </si>
  <si>
    <t>BiK273K-----11</t>
  </si>
  <si>
    <t>DeK240------11</t>
  </si>
  <si>
    <t>DeK241------11</t>
  </si>
  <si>
    <t>DeK242------11</t>
  </si>
  <si>
    <t>DeK243------11</t>
  </si>
  <si>
    <t>DeK245------11</t>
  </si>
  <si>
    <t>DeK246------11</t>
  </si>
  <si>
    <t>DeK247------11</t>
  </si>
  <si>
    <t>DeK248------11</t>
  </si>
  <si>
    <t>KlK250------11</t>
  </si>
  <si>
    <t>KlK251------11</t>
  </si>
  <si>
    <t>KlK252------11</t>
  </si>
  <si>
    <t>KlK253------11</t>
  </si>
  <si>
    <t>KlK255------11</t>
  </si>
  <si>
    <t>KlK256------11</t>
  </si>
  <si>
    <t>KlK257------11</t>
  </si>
  <si>
    <t>KlK258------11</t>
  </si>
  <si>
    <t>GrK260------11</t>
  </si>
  <si>
    <t>GrK263------11</t>
  </si>
  <si>
    <t>GrK265------11</t>
  </si>
  <si>
    <t>GrK268------11</t>
  </si>
  <si>
    <t>GrK2610-----11</t>
  </si>
  <si>
    <t>GeK280------11</t>
  </si>
  <si>
    <t>GeK280W-----11</t>
  </si>
  <si>
    <t>GeK280P-----11</t>
  </si>
  <si>
    <t>GeK280WP----11</t>
  </si>
  <si>
    <t>GeK281------11</t>
  </si>
  <si>
    <t>WnK290------11</t>
  </si>
  <si>
    <t>WnK290S-----11</t>
  </si>
  <si>
    <t>WnK291------11</t>
  </si>
  <si>
    <t>WrK300------11</t>
  </si>
  <si>
    <t>WrK300S-----11</t>
  </si>
  <si>
    <t>WrK301------11</t>
  </si>
  <si>
    <t>SoK320------11</t>
  </si>
  <si>
    <t>außer versiegelte bzw. Konversionsflächen (§ 32 Abs. 3 Nr. 1 und 2)</t>
  </si>
  <si>
    <t>SoK321------11</t>
  </si>
  <si>
    <t>SgK330------11</t>
  </si>
  <si>
    <t>SgK331------11</t>
  </si>
  <si>
    <t>SgK332------11</t>
  </si>
  <si>
    <t>SgK333------11</t>
  </si>
  <si>
    <t>SgK33410----11</t>
  </si>
  <si>
    <t>SgK33420----11</t>
  </si>
  <si>
    <t>SgK33430----11</t>
  </si>
  <si>
    <t>SgK33411----11</t>
  </si>
  <si>
    <t>SgK33421----11</t>
  </si>
  <si>
    <t>SgK33431----11</t>
  </si>
  <si>
    <t>SgK33412----11</t>
  </si>
  <si>
    <t>SgK33422----11</t>
  </si>
  <si>
    <t>SgK33432----11</t>
  </si>
  <si>
    <t>Netzzugangs-
datum       [TT.MM.JJJJ]</t>
  </si>
  <si>
    <t>Netzabgangs-
datum       [TT.MM.JJJJ]</t>
  </si>
  <si>
    <t>Inbetriebnahmedatum      [TT.MM.JJJJ]</t>
  </si>
  <si>
    <t>Außerbetrieb-nahmedatum [TT.MM.JJJJ]</t>
  </si>
  <si>
    <t>Inbetriebnahmedatum</t>
  </si>
  <si>
    <t>Außerbetriebnahmedatum</t>
  </si>
  <si>
    <t>Netzzugangsdatum</t>
  </si>
  <si>
    <t>Netzabgangsdatum</t>
  </si>
  <si>
    <t>BNetzA-Nr</t>
  </si>
  <si>
    <t>fest</t>
  </si>
  <si>
    <t>flüssig</t>
  </si>
  <si>
    <t>gasförmig</t>
  </si>
  <si>
    <t>Aggregatzustand Einsatzstoffe (nur bei Biomasse)</t>
  </si>
  <si>
    <t>Bezeichnung</t>
  </si>
  <si>
    <t>Anteilige Zuordnung</t>
  </si>
  <si>
    <t>Inbetriebnahme bis 2001</t>
  </si>
  <si>
    <t>Inbetriebnahme 2002</t>
  </si>
  <si>
    <t>Inbetriebnahme 2003</t>
  </si>
  <si>
    <t>Inbetriebnahme 01-07/2004</t>
  </si>
  <si>
    <t>Inbetriebnahme 08-12/2004</t>
  </si>
  <si>
    <t>Inbetriebnahme 2005</t>
  </si>
  <si>
    <t>Inbetriebnahme 2006</t>
  </si>
  <si>
    <t>Inbetriebnahme 2007</t>
  </si>
  <si>
    <t>Inbetriebnahme 2008</t>
  </si>
  <si>
    <t>Inbetriebnahme 2009</t>
  </si>
  <si>
    <t>Inbetriebnahme 2010</t>
  </si>
  <si>
    <t>Inbetriebnahme 2011</t>
  </si>
  <si>
    <t>WaK230BS----12</t>
  </si>
  <si>
    <t>Inbetriebnahme 2012</t>
  </si>
  <si>
    <t xml:space="preserve"> 0-0,5 MW, Anlage 0,5-5 MW, wasserrechtliche Genehmigung vor 01.01.2012 (Bestandsschutz nach § 66 Abs. 5 EEG 2012)</t>
  </si>
  <si>
    <t>WaK231BS----12</t>
  </si>
  <si>
    <t>Modernisierung 2012</t>
  </si>
  <si>
    <t xml:space="preserve"> 0-0,5 MW, Anlage &lt; 5 MW mit IB vor 01.08.2004, Modernisierung (Bestandsschutz nach § 66 Abs. 14 EEG 2012)</t>
  </si>
  <si>
    <t>WaK232BS----12</t>
  </si>
  <si>
    <t xml:space="preserve"> 0,5-2 MW, Anlage 0,5-5 MW, wasserrechtliche Genehmigung vor 01.01.2012 (Bestandsschutz nach § 66 Abs. 5 EEG 2012)</t>
  </si>
  <si>
    <t>WaK233BS----12</t>
  </si>
  <si>
    <t xml:space="preserve"> 2-5 MW, Anlage 0,5-5 MW, wasserrechtliche Genehmigung vor 01.01.2012 (Bestandsschutz nach § 66 Abs. 5 EEG 2012)</t>
  </si>
  <si>
    <t>WaK234BS----12</t>
  </si>
  <si>
    <t xml:space="preserve"> 0,5-5 MW, Anlage &lt; 5 MW mit IB vor 01.08.2004, Modernisierung (Bestandsschutz nach § 66 Abs. 14 EEG 2012)</t>
  </si>
  <si>
    <t>WaK230------12</t>
  </si>
  <si>
    <t>WaK231------12</t>
  </si>
  <si>
    <t>0,5-2 MW</t>
  </si>
  <si>
    <t>WaK232------12</t>
  </si>
  <si>
    <t>2-5 MW</t>
  </si>
  <si>
    <t>WaK233------12</t>
  </si>
  <si>
    <t>5-10 MW</t>
  </si>
  <si>
    <t>WaK234------12</t>
  </si>
  <si>
    <t>10-20 MW</t>
  </si>
  <si>
    <t>WaK235------12</t>
  </si>
  <si>
    <t>20-50 MW</t>
  </si>
  <si>
    <t>WaK236------12</t>
  </si>
  <si>
    <t>&gt; 50 MW</t>
  </si>
  <si>
    <t>WaK230M-----12</t>
  </si>
  <si>
    <t>0-0,5 MW, IB vor 01.01.2009, Modernisierung 2012</t>
  </si>
  <si>
    <t>WaK231M-----12</t>
  </si>
  <si>
    <t>0,5-2 MW, IB vor 01.01.2009, Modernisierung 2012</t>
  </si>
  <si>
    <t>WaK232M-----12</t>
  </si>
  <si>
    <t>2-5 MW, IB vor 01.01.2009, Modernisierung 2012</t>
  </si>
  <si>
    <t>WaK233M-----12</t>
  </si>
  <si>
    <t>5-10 MW, IB vor 01.01.2009, Modernisierung 2012</t>
  </si>
  <si>
    <t>WaK234M-----12</t>
  </si>
  <si>
    <t>10-20 MW, IB vor 01.01.2009, Modernisierung 2012</t>
  </si>
  <si>
    <t>WaK235M-----12</t>
  </si>
  <si>
    <t>20-50 MW, IB vor 01.01.2009, Modernisierung 2012</t>
  </si>
  <si>
    <t>WaK236M-----12</t>
  </si>
  <si>
    <t>&gt; 50 MW, IB vor 01.01.2009, Modernisierung 2012</t>
  </si>
  <si>
    <t/>
  </si>
  <si>
    <t>BiK51nK12---01</t>
  </si>
  <si>
    <t xml:space="preserve"> 0-0,150 MW, Bonusregel K erstmals 2012</t>
  </si>
  <si>
    <t>Anteil KWK, erstmals 2012</t>
  </si>
  <si>
    <t>BiK51nK12y--01</t>
  </si>
  <si>
    <t xml:space="preserve"> 0-0,150 MW, Bonusregeln y und K erstmals 2012</t>
  </si>
  <si>
    <t>BiK51na1K12-01</t>
  </si>
  <si>
    <t xml:space="preserve"> 0-0,150 MW, Bonusregeln a1, K erstmals 2012</t>
  </si>
  <si>
    <t>BiK51na1K12y01</t>
  </si>
  <si>
    <t xml:space="preserve"> 0-0,150 MW, Bonusregeln a1, y und K erstmals 2012</t>
  </si>
  <si>
    <t>BiK51nGK12--01</t>
  </si>
  <si>
    <t xml:space="preserve"> 0-0,15 MW, Bonusregeln G und K erstmals 2012</t>
  </si>
  <si>
    <t>BiK51nGK12y-01</t>
  </si>
  <si>
    <t xml:space="preserve"> 0-0,15 MW, Bonusregeln G, y und K erstmals 2012</t>
  </si>
  <si>
    <t>BiK51nM1K12-01</t>
  </si>
  <si>
    <t xml:space="preserve"> 0-0,15 MW, Bonusregeln M1 und K erstmals 2012</t>
  </si>
  <si>
    <t>BiK51nM1K12y01</t>
  </si>
  <si>
    <t xml:space="preserve"> 0-0,15 MW, Bonusregeln M1, y und K erstmals 2012</t>
  </si>
  <si>
    <t>BiK51nLK12--01</t>
  </si>
  <si>
    <t xml:space="preserve"> 0-0,15 MW, Bonusregeln L und K erstmals 2012</t>
  </si>
  <si>
    <t>BiK51nLK12y-01</t>
  </si>
  <si>
    <t xml:space="preserve"> 0-0,15 MW, Bonusregeln L, y und K erstmals 2012</t>
  </si>
  <si>
    <t>BiK51nX1K12-01</t>
  </si>
  <si>
    <t xml:space="preserve"> 0-0,15 MW, Bonusregeln X1 und K erstmals 2012</t>
  </si>
  <si>
    <t>BiK51nX1K12y01</t>
  </si>
  <si>
    <t xml:space="preserve"> 0-0,15 MW, Bonusregeln X1, y und K erstmals 2012</t>
  </si>
  <si>
    <t>BiK51aK12---01</t>
  </si>
  <si>
    <t xml:space="preserve"> 0,150-0,5 MW, Bonusregel K erstmals 2012</t>
  </si>
  <si>
    <t>BiK51aK12y--01</t>
  </si>
  <si>
    <t xml:space="preserve"> 0,150-0,5 MW, Bonusregeln y und K erstmals 2012</t>
  </si>
  <si>
    <t>BiK51aa1K12-01</t>
  </si>
  <si>
    <t xml:space="preserve"> 0,150-0,5 MW, Bonusregeln a1 und K erstmals 2012</t>
  </si>
  <si>
    <t>BiK51aa1K12y01</t>
  </si>
  <si>
    <t xml:space="preserve"> 0,150-0,5 MW, Bonusregeln a1, y und K erstmals 2012</t>
  </si>
  <si>
    <t>BiK51aGK12--01</t>
  </si>
  <si>
    <t xml:space="preserve"> 0,15-0,5 MW, Bonusregeln G und K erstmals 2012</t>
  </si>
  <si>
    <t>BiK51aGK12y-01</t>
  </si>
  <si>
    <t xml:space="preserve"> 0,15-0,5 MW, Bonusregeln G, y und K erstmals 2012</t>
  </si>
  <si>
    <t>BiK51aM2K12-01</t>
  </si>
  <si>
    <t xml:space="preserve"> 0,15-0,5 MW, Bonusregeln M2 und K erstmals 2012</t>
  </si>
  <si>
    <t>BiK51aM2K12y01</t>
  </si>
  <si>
    <t xml:space="preserve"> 0,15-0,5 MW, Bonusregeln M2, y und K erstmals 2012</t>
  </si>
  <si>
    <t>BiK51aLK12--01</t>
  </si>
  <si>
    <t xml:space="preserve"> 0,15-0,5 MW, Bonusregeln L und K erstmals 2012</t>
  </si>
  <si>
    <t>BiK51aLK12y-01</t>
  </si>
  <si>
    <t xml:space="preserve"> 0,15-0,5 MW, Bonusregeln L, y und K erstmals 2012</t>
  </si>
  <si>
    <t>BiK51aX2K12-01</t>
  </si>
  <si>
    <t xml:space="preserve"> 0,15-0,5 MW, Bonusregeln X2 und K erstmals 2012</t>
  </si>
  <si>
    <t>BiK51aX2K12y01</t>
  </si>
  <si>
    <t xml:space="preserve"> 0,15-0,5 MW, Bonusregeln X2, y und K erstmals 2012</t>
  </si>
  <si>
    <t>BiK52aK12---01</t>
  </si>
  <si>
    <t xml:space="preserve"> 0,5-5 MW, Bonusregel K erstmals 2012</t>
  </si>
  <si>
    <t>BiK52aa2K12-01</t>
  </si>
  <si>
    <t xml:space="preserve"> 0,5-5 MW, Bonusregeln a2, K erstmals 2012</t>
  </si>
  <si>
    <t>BiK52aa3K12-01</t>
  </si>
  <si>
    <t xml:space="preserve"> 0,5-5 MW, Bonusregeln a3, K erstmals 2012</t>
  </si>
  <si>
    <t>BiK53aK12---01</t>
  </si>
  <si>
    <t xml:space="preserve"> 5-20 MW, Bonusregel K erstmals 2012</t>
  </si>
  <si>
    <t>BiK54aK12---01</t>
  </si>
  <si>
    <t>BiK51nK12---02</t>
  </si>
  <si>
    <t>BiK51nK12y--02</t>
  </si>
  <si>
    <t>BiK51na1K12-02</t>
  </si>
  <si>
    <t>BiK51na1K12y02</t>
  </si>
  <si>
    <t>BiK51nGK12--02</t>
  </si>
  <si>
    <t>BiK51nGK12y-02</t>
  </si>
  <si>
    <t>BiK51nM1K12-02</t>
  </si>
  <si>
    <t>BiK51nM1K12y02</t>
  </si>
  <si>
    <t>BiK51nLK12--02</t>
  </si>
  <si>
    <t>BiK51nLK12y-02</t>
  </si>
  <si>
    <t>BiK51nX1K12-02</t>
  </si>
  <si>
    <t>BiK51nX1K12y02</t>
  </si>
  <si>
    <t>BiK51aK12---02</t>
  </si>
  <si>
    <t>BiK51aK12y--02</t>
  </si>
  <si>
    <t>BiK51aa1K12-02</t>
  </si>
  <si>
    <t xml:space="preserve"> 0,150-0,5 MW, Bonusregeln a1, K erstmals 2012</t>
  </si>
  <si>
    <t>BiK51aa1K12y02</t>
  </si>
  <si>
    <t>BiK51aGK12--02</t>
  </si>
  <si>
    <t>BiK51aGK12y-02</t>
  </si>
  <si>
    <t>BiK51aM2K12-02</t>
  </si>
  <si>
    <t>BiK51aM2K12y02</t>
  </si>
  <si>
    <t>BiK51aLK12--02</t>
  </si>
  <si>
    <t>BiK51aLK12y-02</t>
  </si>
  <si>
    <t>BiK51aX2K12-02</t>
  </si>
  <si>
    <t>BiK51aX2K12y02</t>
  </si>
  <si>
    <t>BiK52aK12---02</t>
  </si>
  <si>
    <t>BiK52aa2K12-02</t>
  </si>
  <si>
    <t>BiK52aa3K12-02</t>
  </si>
  <si>
    <t>BiK53aK12---02</t>
  </si>
  <si>
    <t>BiK54aK12---02</t>
  </si>
  <si>
    <t>BiK51nK12---03</t>
  </si>
  <si>
    <t>BiK51nK12y--03</t>
  </si>
  <si>
    <t>BiK51na1K12-03</t>
  </si>
  <si>
    <t>BiK51na1K12y03</t>
  </si>
  <si>
    <t>BiK51nGK12--03</t>
  </si>
  <si>
    <t>BiK51nGK12y-03</t>
  </si>
  <si>
    <t>BiK51nM1K12-03</t>
  </si>
  <si>
    <t>BiK51nM1K12y03</t>
  </si>
  <si>
    <t>BiK51nLK12--03</t>
  </si>
  <si>
    <t>BiK51nLK12y-03</t>
  </si>
  <si>
    <t>BiK51nX1K12-03</t>
  </si>
  <si>
    <t>BiK51nX1K12y03</t>
  </si>
  <si>
    <t>BiK51aK12---03</t>
  </si>
  <si>
    <t>BiK51aK12y--03</t>
  </si>
  <si>
    <t>BiK51aa1K12-03</t>
  </si>
  <si>
    <t>BiK51aa1K12y03</t>
  </si>
  <si>
    <t>BiK51aGK12--03</t>
  </si>
  <si>
    <t>BiK51aGK12y-03</t>
  </si>
  <si>
    <t>BiK51aM2K12-03</t>
  </si>
  <si>
    <t>BiK51aM2K12y03</t>
  </si>
  <si>
    <t>BiK51aLK12--03</t>
  </si>
  <si>
    <t>BiK51aLK12y-03</t>
  </si>
  <si>
    <t>BiK51aX2K12-03</t>
  </si>
  <si>
    <t>BiK51aX2K12y03</t>
  </si>
  <si>
    <t>BiK52aK12---03</t>
  </si>
  <si>
    <t>BiK52aa2K12-03</t>
  </si>
  <si>
    <t>BiK52aa3K12-03</t>
  </si>
  <si>
    <t>BiK53aK12---03</t>
  </si>
  <si>
    <t>BiK54aK12---03</t>
  </si>
  <si>
    <t>Inbetriebnahme 2004</t>
  </si>
  <si>
    <t>BiK81K12----04</t>
  </si>
  <si>
    <t xml:space="preserve"> 0-0,15 MW, Bonusregel K erstmals 2012</t>
  </si>
  <si>
    <t>BiK81K12y---04</t>
  </si>
  <si>
    <t xml:space="preserve"> 0-0,15 MW, Bonusregeln y und K erstmals 2012</t>
  </si>
  <si>
    <t>BiK81a1K12--04</t>
  </si>
  <si>
    <t xml:space="preserve"> 0-0,15 MW, Bonusregeln a1, K erstmals 2012</t>
  </si>
  <si>
    <t>BiK81a1K12y-04</t>
  </si>
  <si>
    <t xml:space="preserve"> 0-0,15 MW, Bonusregeln a1, y und K erstmals 2012</t>
  </si>
  <si>
    <t>BiK81GK12---04</t>
  </si>
  <si>
    <t>BiK81GK12y--04</t>
  </si>
  <si>
    <t>BiK81M1K12--04</t>
  </si>
  <si>
    <t xml:space="preserve"> 0-0,15 MW, Bonusregeln M1, K erstmals 2012</t>
  </si>
  <si>
    <t>BiK81M1K12y-04</t>
  </si>
  <si>
    <t>BiK81LK12---04</t>
  </si>
  <si>
    <t>BiK81LK12y--04</t>
  </si>
  <si>
    <t>BiK81X1K12--04</t>
  </si>
  <si>
    <t>BiK81X1K12y-04</t>
  </si>
  <si>
    <t>BiK81bK12---04</t>
  </si>
  <si>
    <t xml:space="preserve"> 0-0,15 MW, Bonusregeln b und K erstmals 2012</t>
  </si>
  <si>
    <t>BiK81bK12y--04</t>
  </si>
  <si>
    <t xml:space="preserve"> 0-0,15 MW, Bonusregeln b, y und K erstmals 2012</t>
  </si>
  <si>
    <t>BiK81a1bK12-04</t>
  </si>
  <si>
    <t xml:space="preserve"> 0-0,15 MW, Bonusregeln a1, b und K erstmals 2012</t>
  </si>
  <si>
    <t>BiK81a1bK12y04</t>
  </si>
  <si>
    <t xml:space="preserve"> 0-0,15 MW, Bonusregeln a1, b, y und K erstmals 2012</t>
  </si>
  <si>
    <t>BiK81GbK12--04</t>
  </si>
  <si>
    <t xml:space="preserve"> 0-0,15 MW, Bonusregeln G, b und K erstmals 2012</t>
  </si>
  <si>
    <t>BiK81GbK12y-04</t>
  </si>
  <si>
    <t xml:space="preserve"> 0-0,15 MW, Bonusregeln G, y, b und K erstmals 2012</t>
  </si>
  <si>
    <t>BiK81M1bK12-04</t>
  </si>
  <si>
    <t xml:space="preserve"> 0-0,15 MW, Bonusregeln M1, b und K erstmals 2012</t>
  </si>
  <si>
    <t>BiK81M1bK12y04</t>
  </si>
  <si>
    <t xml:space="preserve"> 0-0,15 MW, Bonusregeln M1, y, b und K erstmals 2012</t>
  </si>
  <si>
    <t>BiK81LbK12--04</t>
  </si>
  <si>
    <t xml:space="preserve"> 0-0,15 MW, Bonusregeln L, b und K erstmals 2012</t>
  </si>
  <si>
    <t>BiK81LbK12y-04</t>
  </si>
  <si>
    <t xml:space="preserve"> 0-0,15 MW, Bonusregeln L, y, b und K erstmals 2012</t>
  </si>
  <si>
    <t>BiK81X1bK12-04</t>
  </si>
  <si>
    <t xml:space="preserve"> 0-0,15 MW, Bonusregeln X1, b und K erstmals 2012</t>
  </si>
  <si>
    <t>BiK81X1bK12y04</t>
  </si>
  <si>
    <t xml:space="preserve"> 0-0,15 MW, Bonusregeln X1, y, b und K erstmals 2012</t>
  </si>
  <si>
    <t>BiK82K12----04</t>
  </si>
  <si>
    <t xml:space="preserve"> 0,15-0,5 MW, Bonusregel K erstmals 2012</t>
  </si>
  <si>
    <t>BiK82K12y---04</t>
  </si>
  <si>
    <t xml:space="preserve"> 0,15-0,5 MW, Bonusregeln y und K erstmals 2012</t>
  </si>
  <si>
    <t>BiK82a1K12--04</t>
  </si>
  <si>
    <t xml:space="preserve"> 0,15-0,5 MW, Bonusregeln a1 und K erstmals 2012</t>
  </si>
  <si>
    <t>BiK82a1K12y-04</t>
  </si>
  <si>
    <t xml:space="preserve"> 0,15-0,5 MW, Bonusregeln a1, y und K erstmals 2012</t>
  </si>
  <si>
    <t>BiK82GK12---04</t>
  </si>
  <si>
    <t>BiK82GK12y--04</t>
  </si>
  <si>
    <t>BiK82M2K12--04</t>
  </si>
  <si>
    <t xml:space="preserve"> 0,15-0,5 MW, Bonusregeln M2, K erstmals 2012</t>
  </si>
  <si>
    <t>BiK82M2K12y-04</t>
  </si>
  <si>
    <t>BiK82LK12---04</t>
  </si>
  <si>
    <t>BiK82LK12y--04</t>
  </si>
  <si>
    <t>BiK82X2K12--04</t>
  </si>
  <si>
    <t>BiK82X2K12y-04</t>
  </si>
  <si>
    <t>BiK82bK12---04</t>
  </si>
  <si>
    <t xml:space="preserve"> 0,15-0,5 MW, Bonusregeln b und K erstmals 2012</t>
  </si>
  <si>
    <t>BiK82bK12y--04</t>
  </si>
  <si>
    <t xml:space="preserve"> 0,15-0,5 MW, Bonusregeln b, y und K erstmals 2012</t>
  </si>
  <si>
    <t>BiK82a1bK12-04</t>
  </si>
  <si>
    <t xml:space="preserve"> 0,15-0,5 MW, Bonusregeln a1, b und K erstmals 2012</t>
  </si>
  <si>
    <t>BiK82a1bK12y04</t>
  </si>
  <si>
    <t xml:space="preserve"> 0,15-0,5 MW, Bonusregeln a1, b, y und K erstmals 2012</t>
  </si>
  <si>
    <t>BiK82GbK12--04</t>
  </si>
  <si>
    <t xml:space="preserve"> 0,15-0,5 MW, Bonusregeln G, b und K erstmals 2012</t>
  </si>
  <si>
    <t>BiK82GbK12y-04</t>
  </si>
  <si>
    <t xml:space="preserve"> 0,15-0,5 MW, Bonusregeln G, y, b und K erstmals 2012</t>
  </si>
  <si>
    <t>BiK82M2bK12-04</t>
  </si>
  <si>
    <t xml:space="preserve"> 0,15-0,5 MW, Bonusregeln M2, b und K erstmals 2012</t>
  </si>
  <si>
    <t>BiK82M2bK12y04</t>
  </si>
  <si>
    <t xml:space="preserve"> 0,15-0,5 MW, Bonusregeln M2, y, b und K erstmals 2012</t>
  </si>
  <si>
    <t>BiK82LbK12--04</t>
  </si>
  <si>
    <t xml:space="preserve"> 0,15-0,5 MW, Bonusregeln L, b und K erstmals 2012</t>
  </si>
  <si>
    <t>BiK82LbK12y-04</t>
  </si>
  <si>
    <t xml:space="preserve"> 0,15-0,5 MW, Bonusregeln L, y, b und K erstmals 2012</t>
  </si>
  <si>
    <t>BiK82X2bK12-04</t>
  </si>
  <si>
    <t xml:space="preserve"> 0,15-0,5 MW, Bonusregeln X2, b und K erstmals 2012</t>
  </si>
  <si>
    <t>BiK82X2bK12y04</t>
  </si>
  <si>
    <t xml:space="preserve"> 0,15-0,5 MW, Bonusregeln X2, y, b und K erstmals 2012</t>
  </si>
  <si>
    <t>BiK83K12----04</t>
  </si>
  <si>
    <t>BiK83a2K12--04</t>
  </si>
  <si>
    <t xml:space="preserve"> 0,5-5 MW, Bonusregeln a2 und K erstmals 2012</t>
  </si>
  <si>
    <t>BiK83a3K12--04</t>
  </si>
  <si>
    <t xml:space="preserve"> 0,5-5 MW, Bonusregeln a3 und K erstmals 2012</t>
  </si>
  <si>
    <t>BiK83bK12---04</t>
  </si>
  <si>
    <t xml:space="preserve"> 0,5-5 MW, Bonusregel b und K erstmals 2012</t>
  </si>
  <si>
    <t>BiK83a2bK12-04</t>
  </si>
  <si>
    <t xml:space="preserve"> 0,5-5 MW, Bonusregeln a2, b und K erstmals 2012</t>
  </si>
  <si>
    <t>BiK83a3bK12-04</t>
  </si>
  <si>
    <t xml:space="preserve"> 0,5-5 MW, Bonusregeln a3, b und K erstmals 2012</t>
  </si>
  <si>
    <t>BiK84K12----04</t>
  </si>
  <si>
    <t>Inbetriebnahme 01.01. bis 31.07.2004</t>
  </si>
  <si>
    <t>BiK85K12----04</t>
  </si>
  <si>
    <t>BiK81K12----05</t>
  </si>
  <si>
    <t>BiK81K12y---05</t>
  </si>
  <si>
    <t>BiK81a1K12--05</t>
  </si>
  <si>
    <t xml:space="preserve"> 0-0,15 MW, Bonusregeln a1 und K erstmals 2012</t>
  </si>
  <si>
    <t>BiK81a1K12y-05</t>
  </si>
  <si>
    <t>BiK81GK12---05</t>
  </si>
  <si>
    <t>BiK81GK12y--05</t>
  </si>
  <si>
    <t>BiK81M1K12--05</t>
  </si>
  <si>
    <t>BiK81M1K12y-05</t>
  </si>
  <si>
    <t>BiK81LK12---05</t>
  </si>
  <si>
    <t>BiK81LK12y--05</t>
  </si>
  <si>
    <t>BiK81X1K12--05</t>
  </si>
  <si>
    <t>BiK81X1K12y-05</t>
  </si>
  <si>
    <t>BiK81bK12---05</t>
  </si>
  <si>
    <t>BiK81bK12y--05</t>
  </si>
  <si>
    <t>BiK81a1bK12-05</t>
  </si>
  <si>
    <t>BiK81a1bK12y05</t>
  </si>
  <si>
    <t>BiK81GbK12--05</t>
  </si>
  <si>
    <t>BiK81GbK12y-05</t>
  </si>
  <si>
    <t>BiK81M1bK12-05</t>
  </si>
  <si>
    <t>BiK81M1bK12y05</t>
  </si>
  <si>
    <t>BiK81LbK12--05</t>
  </si>
  <si>
    <t>BiK81LbK12y-05</t>
  </si>
  <si>
    <t>BiK81X1bK12-05</t>
  </si>
  <si>
    <t>BiK81X1bK12y05</t>
  </si>
  <si>
    <t>BiK82K12----05</t>
  </si>
  <si>
    <t>BiK82K12y---05</t>
  </si>
  <si>
    <t>BiK82a1K12--05</t>
  </si>
  <si>
    <t>BiK82a1K12y-05</t>
  </si>
  <si>
    <t>BiK82GK12---05</t>
  </si>
  <si>
    <t>BiK82GK12y--05</t>
  </si>
  <si>
    <t>BiK82M2K12--05</t>
  </si>
  <si>
    <t>BiK82M2K12y-05</t>
  </si>
  <si>
    <t>BiK82LK12---05</t>
  </si>
  <si>
    <t>BiK82LK12y--05</t>
  </si>
  <si>
    <t>BiK82X2K12--05</t>
  </si>
  <si>
    <t>BiK82X2K12y-05</t>
  </si>
  <si>
    <t>BiK82bK12---05</t>
  </si>
  <si>
    <t>BiK82bK12y--05</t>
  </si>
  <si>
    <t>BiK82a1bK12-05</t>
  </si>
  <si>
    <t>BiK82a1bK12y05</t>
  </si>
  <si>
    <t>BiK82GbK12--05</t>
  </si>
  <si>
    <t>BiK82GbK12y-05</t>
  </si>
  <si>
    <t>BiK82M2bK12-05</t>
  </si>
  <si>
    <t>BiK82M2bK12y05</t>
  </si>
  <si>
    <t>BiK82LbK12--05</t>
  </si>
  <si>
    <t>BiK82LbK12y-05</t>
  </si>
  <si>
    <t>BiK82X2bK12-05</t>
  </si>
  <si>
    <t>BiK82X2bK12y05</t>
  </si>
  <si>
    <t>BiK83K12----05</t>
  </si>
  <si>
    <t>BiK83a2K12--05</t>
  </si>
  <si>
    <t>BiK83a3K12--05</t>
  </si>
  <si>
    <t>BiK83bK12---05</t>
  </si>
  <si>
    <t>BiK83a2bK12-05</t>
  </si>
  <si>
    <t>BiK83a3bK12-05</t>
  </si>
  <si>
    <t>BiK84K12----05</t>
  </si>
  <si>
    <t>BiK81K12----06</t>
  </si>
  <si>
    <t>BiK81K12y---06</t>
  </si>
  <si>
    <t>BiK81a1K12--06</t>
  </si>
  <si>
    <t>BiK81a1K12y-06</t>
  </si>
  <si>
    <t>BiK81GK12---06</t>
  </si>
  <si>
    <t>BiK81GK12y--06</t>
  </si>
  <si>
    <t>BiK81M1K12--06</t>
  </si>
  <si>
    <t>BiK81M1K12y-06</t>
  </si>
  <si>
    <t>BiK81LK12---06</t>
  </si>
  <si>
    <t>BiK81LK12y--06</t>
  </si>
  <si>
    <t>BiK81X1K12--06</t>
  </si>
  <si>
    <t>BiK81X1K12y-06</t>
  </si>
  <si>
    <t>BiK81bK12---06</t>
  </si>
  <si>
    <t>BiK81bK12y--06</t>
  </si>
  <si>
    <t>BiK81a1bK12-06</t>
  </si>
  <si>
    <t>BiK81a1bK12y06</t>
  </si>
  <si>
    <t>BiK81GbK12--06</t>
  </si>
  <si>
    <t>BiK81GbK12y-06</t>
  </si>
  <si>
    <t>BiK81M1bK12-06</t>
  </si>
  <si>
    <t>BiK81M1bK12y06</t>
  </si>
  <si>
    <t>BiK81LbK12--06</t>
  </si>
  <si>
    <t>BiK81LbK12y-06</t>
  </si>
  <si>
    <t>BiK81X1bK12-06</t>
  </si>
  <si>
    <t>BiK81X1bK12y06</t>
  </si>
  <si>
    <t>BiK82K12----06</t>
  </si>
  <si>
    <t>BiK82K12y---06</t>
  </si>
  <si>
    <t>BiK82a1K12--06</t>
  </si>
  <si>
    <t>BiK82a1K12y-06</t>
  </si>
  <si>
    <t>BiK82GK12---06</t>
  </si>
  <si>
    <t>BiK82GK12y--06</t>
  </si>
  <si>
    <t>BiK82M2K12--06</t>
  </si>
  <si>
    <t>BiK82M2K12y-06</t>
  </si>
  <si>
    <t>BiK82LK12---06</t>
  </si>
  <si>
    <t>BiK82LK12y--06</t>
  </si>
  <si>
    <t>BiK82X2K12--06</t>
  </si>
  <si>
    <t>BiK82X2K12y-06</t>
  </si>
  <si>
    <t>BiK82bK12---06</t>
  </si>
  <si>
    <t>BiK82bK12y--06</t>
  </si>
  <si>
    <t>BiK82a1bK12-06</t>
  </si>
  <si>
    <t>BiK82a1bK12y06</t>
  </si>
  <si>
    <t>BiK82GbK12--06</t>
  </si>
  <si>
    <t>BiK82GbK12y-06</t>
  </si>
  <si>
    <t>BiK82M2bK12-06</t>
  </si>
  <si>
    <t>BiK82M2bK12y06</t>
  </si>
  <si>
    <t>BiK82LbK12--06</t>
  </si>
  <si>
    <t>BiK82LbK12y-06</t>
  </si>
  <si>
    <t>BiK82X2bK12-06</t>
  </si>
  <si>
    <t>BiK82X2bK12y06</t>
  </si>
  <si>
    <t>BiK83K12----06</t>
  </si>
  <si>
    <t>BiK83a2K12--06</t>
  </si>
  <si>
    <t>BiK83a3K12--06</t>
  </si>
  <si>
    <t>BiK83bK12---06</t>
  </si>
  <si>
    <t>BiK83a2bK12-06</t>
  </si>
  <si>
    <t>BiK83a3bK12-06</t>
  </si>
  <si>
    <t>BiK84K12----06</t>
  </si>
  <si>
    <t>Inbetriebnahme 30.06. bis 31.12.2006</t>
  </si>
  <si>
    <t>BiK85K12----06</t>
  </si>
  <si>
    <t xml:space="preserve"> &lt;20 MW, Altholz, Bonusregel K erstmals 2012</t>
  </si>
  <si>
    <t>BiK81K12----07</t>
  </si>
  <si>
    <t>BiK81K12y---07</t>
  </si>
  <si>
    <t>BiK81a1K12--07</t>
  </si>
  <si>
    <t>BiK81a1K12y-07</t>
  </si>
  <si>
    <t>BiK81GK12---07</t>
  </si>
  <si>
    <t>BiK81GK12y--07</t>
  </si>
  <si>
    <t>BiK81M1K12--07</t>
  </si>
  <si>
    <t>BiK81M1K12y-07</t>
  </si>
  <si>
    <t>BiK81LK12---07</t>
  </si>
  <si>
    <t>BiK81LK12y--07</t>
  </si>
  <si>
    <t>BiK81X1K12--07</t>
  </si>
  <si>
    <t>BiK81X1K12y-07</t>
  </si>
  <si>
    <t>BiK81bK12---07</t>
  </si>
  <si>
    <t>BiK81bK12y--07</t>
  </si>
  <si>
    <t>BiK81a1bK12-07</t>
  </si>
  <si>
    <t>BiK81a1bK12y07</t>
  </si>
  <si>
    <t>BiK81GbK12--07</t>
  </si>
  <si>
    <t>BiK81GbK12y-07</t>
  </si>
  <si>
    <t>BiK81M1bK12-07</t>
  </si>
  <si>
    <t>BiK81M1bK12y07</t>
  </si>
  <si>
    <t>BiK81LbK12--07</t>
  </si>
  <si>
    <t>BiK81LbK12y-07</t>
  </si>
  <si>
    <t>BiK81X1bK12-07</t>
  </si>
  <si>
    <t>BiK81X1bK12y07</t>
  </si>
  <si>
    <t>BiK82K12----07</t>
  </si>
  <si>
    <t>BiK82K12y---07</t>
  </si>
  <si>
    <t>BiK82a1K12--07</t>
  </si>
  <si>
    <t>BiK82a1K12y-07</t>
  </si>
  <si>
    <t>BiK82GK12---07</t>
  </si>
  <si>
    <t>BiK82GK12y--07</t>
  </si>
  <si>
    <t>BiK82M2K12--07</t>
  </si>
  <si>
    <t>BiK82M2K12y-07</t>
  </si>
  <si>
    <t>BiK82LK12---07</t>
  </si>
  <si>
    <t>BiK82LK12y--07</t>
  </si>
  <si>
    <t>BiK82X2K12--07</t>
  </si>
  <si>
    <t>BiK82X2K12y-07</t>
  </si>
  <si>
    <t>BiK82bK12---07</t>
  </si>
  <si>
    <t>BiK82bK12y--07</t>
  </si>
  <si>
    <t>BiK82a1bK12-07</t>
  </si>
  <si>
    <t>BiK82a1bK12y07</t>
  </si>
  <si>
    <t>BiK82GbK12--07</t>
  </si>
  <si>
    <t>BiK82GbK12y-07</t>
  </si>
  <si>
    <t>BiK82M2bK12-07</t>
  </si>
  <si>
    <t>BiK82M2bK12y07</t>
  </si>
  <si>
    <t>BiK82LbK12--07</t>
  </si>
  <si>
    <t>BiK82LbK12y-07</t>
  </si>
  <si>
    <t>BiK82X2bK12-07</t>
  </si>
  <si>
    <t>BiK82X2bK12y07</t>
  </si>
  <si>
    <t>BiK83K12----07</t>
  </si>
  <si>
    <t>BiK83a2K12--07</t>
  </si>
  <si>
    <t>BiK83a3K12--07</t>
  </si>
  <si>
    <t>BiK83bK12---07</t>
  </si>
  <si>
    <t>BiK83a2bK12-07</t>
  </si>
  <si>
    <t>BiK83a3bK12-07</t>
  </si>
  <si>
    <t>BiK84K12----07</t>
  </si>
  <si>
    <t>BiK85K12----07</t>
  </si>
  <si>
    <t>BiK81K12----08</t>
  </si>
  <si>
    <t>BiK81K12y---08</t>
  </si>
  <si>
    <t xml:space="preserve"> 0-0,15 MW, Bonusregeln y, K erstmals 2012</t>
  </si>
  <si>
    <t>BiK81a1K12--08</t>
  </si>
  <si>
    <t>BiK81a1K12y-08</t>
  </si>
  <si>
    <t>BiK81GK12---08</t>
  </si>
  <si>
    <t>BiK81GK12y--08</t>
  </si>
  <si>
    <t>BiK81M1K12--08</t>
  </si>
  <si>
    <t>BiK81M1K12y-08</t>
  </si>
  <si>
    <t>BiK81LK12---08</t>
  </si>
  <si>
    <t>BiK81LK12y--08</t>
  </si>
  <si>
    <t>BiK81X1K12--08</t>
  </si>
  <si>
    <t>BiK81X1K12y-08</t>
  </si>
  <si>
    <t>BiK81bK12---08</t>
  </si>
  <si>
    <t>BiK81bK12y--08</t>
  </si>
  <si>
    <t>BiK81a1bK12-08</t>
  </si>
  <si>
    <t>BiK81a1bK12y08</t>
  </si>
  <si>
    <t>BiK81GbK12--08</t>
  </si>
  <si>
    <t>BiK81GbK12y-08</t>
  </si>
  <si>
    <t>BiK81M1bK12-08</t>
  </si>
  <si>
    <t>BiK81M1bK12y08</t>
  </si>
  <si>
    <t>BiK81LbK12--08</t>
  </si>
  <si>
    <t>BiK81LbK12y-08</t>
  </si>
  <si>
    <t>BiK81X1bK12-08</t>
  </si>
  <si>
    <t>BiK81X1bK12y08</t>
  </si>
  <si>
    <t>BiK82K12----08</t>
  </si>
  <si>
    <t>BiK82K12y---08</t>
  </si>
  <si>
    <t>BiK82a1K12--08</t>
  </si>
  <si>
    <t>BiK82a1K12y-08</t>
  </si>
  <si>
    <t>BiK82GK12---08</t>
  </si>
  <si>
    <t>BiK82GK12y--08</t>
  </si>
  <si>
    <t>BiK82M2K12--08</t>
  </si>
  <si>
    <t>BiK82M2K12y-08</t>
  </si>
  <si>
    <t>BiK82LK12---08</t>
  </si>
  <si>
    <t>BiK82LK12y--08</t>
  </si>
  <si>
    <t>BiK82X2K12--08</t>
  </si>
  <si>
    <t>BiK82X2K12y-08</t>
  </si>
  <si>
    <t>BiK82bK12---08</t>
  </si>
  <si>
    <t>BiK82bK12y--08</t>
  </si>
  <si>
    <t>BiK82a1bK12-08</t>
  </si>
  <si>
    <t>BiK82a1bK12y08</t>
  </si>
  <si>
    <t>BiK82GbK12--08</t>
  </si>
  <si>
    <t>BiK82GbK12y-08</t>
  </si>
  <si>
    <t>BiK82M2bK12-08</t>
  </si>
  <si>
    <t>BiK82M2bK12y08</t>
  </si>
  <si>
    <t>BiK82LbK12--08</t>
  </si>
  <si>
    <t>BiK82LbK12y-08</t>
  </si>
  <si>
    <t>BiK82X2bK12-08</t>
  </si>
  <si>
    <t>BiK82X2bK12y08</t>
  </si>
  <si>
    <t>BiK83K12----08</t>
  </si>
  <si>
    <t>BiK83a2K12--08</t>
  </si>
  <si>
    <t>BiK83a3K12--08</t>
  </si>
  <si>
    <t>BiK83bK12---08</t>
  </si>
  <si>
    <t>BiK83a2bK12-08</t>
  </si>
  <si>
    <t>BiK83a3bK12-08</t>
  </si>
  <si>
    <t>BiK84K12----08</t>
  </si>
  <si>
    <t>BiK85K12----08</t>
  </si>
  <si>
    <t>BiK270BS----12</t>
  </si>
  <si>
    <t>BiK270KBS---12</t>
  </si>
  <si>
    <t>BiK270a1BS--12</t>
  </si>
  <si>
    <t>BiK270a1KBS-12</t>
  </si>
  <si>
    <t>BiK270t3BS--12</t>
  </si>
  <si>
    <t>BiK270t3KBS-12</t>
  </si>
  <si>
    <t>BiK270t3a1BS12</t>
  </si>
  <si>
    <t>BiK270t3a1KB12</t>
  </si>
  <si>
    <t>BiK271BS----12</t>
  </si>
  <si>
    <t>BiK271KBS---12</t>
  </si>
  <si>
    <t>BiK271a1BS--12</t>
  </si>
  <si>
    <t>BiK271a1KBS-12</t>
  </si>
  <si>
    <t>BiK271t3BS--12</t>
  </si>
  <si>
    <t>BiK271t3KBS-12</t>
  </si>
  <si>
    <t>BiK271t3a1BS12</t>
  </si>
  <si>
    <t>BiK271t3a1KB12</t>
  </si>
  <si>
    <t>BiK272BS----12</t>
  </si>
  <si>
    <t>BiK272KBS---12</t>
  </si>
  <si>
    <t>BiK272a2BS--12</t>
  </si>
  <si>
    <t>BiK272a2KBS-12</t>
  </si>
  <si>
    <t>BiK272ahBS--12</t>
  </si>
  <si>
    <t>BiK272ahKBS-12</t>
  </si>
  <si>
    <t>BiK272t3BS--12</t>
  </si>
  <si>
    <t>BiK272t3KBS-12</t>
  </si>
  <si>
    <t>BiK272t3a2BS12</t>
  </si>
  <si>
    <t>BiK272t3a2KB12</t>
  </si>
  <si>
    <t>BiK272t3ahBS12</t>
  </si>
  <si>
    <t>BiK272t3ahKB12</t>
  </si>
  <si>
    <t>BiK273KBS---12</t>
  </si>
  <si>
    <t>BiK270------12</t>
  </si>
  <si>
    <t>0-0,15 MW</t>
  </si>
  <si>
    <t>BiK270E1a---12</t>
  </si>
  <si>
    <t>0-0,15 MW, Bonusregel E1a</t>
  </si>
  <si>
    <t>BiK270E2a---12</t>
  </si>
  <si>
    <t>0-0,15 MW, Bonusregel E2a</t>
  </si>
  <si>
    <t>BiK270E2b---12</t>
  </si>
  <si>
    <t>0-0,15 MW, Bonusregel E2b</t>
  </si>
  <si>
    <t>BiK270G1----12</t>
  </si>
  <si>
    <t>0-0,15 MW, Bonusregel G1</t>
  </si>
  <si>
    <t>BiK270E1aG1-12</t>
  </si>
  <si>
    <t>0-0,15 MW, Bonusregeln E1a, G1</t>
  </si>
  <si>
    <t>BiK270E2aG1-12</t>
  </si>
  <si>
    <t>0-0,15 MW, Bonusregeln E2a, G1</t>
  </si>
  <si>
    <t>BiK270E2bG1-12</t>
  </si>
  <si>
    <t>0-0,15 MW, Bonusregeln E2b, G1</t>
  </si>
  <si>
    <t>BiK270G2----12</t>
  </si>
  <si>
    <t>0-0,15 MW, Bonusregel G2</t>
  </si>
  <si>
    <t>BiK270E1aG2-12</t>
  </si>
  <si>
    <t>0-0,15 MW, Bonusregeln E1a, G2</t>
  </si>
  <si>
    <t>BiK270E2aG2-12</t>
  </si>
  <si>
    <t>0-0,15 MW, Bonusregeln E2a, G2</t>
  </si>
  <si>
    <t>BiK270E2bG2-12</t>
  </si>
  <si>
    <t>0-0,15 MW, Bonusregeln E2b, G2</t>
  </si>
  <si>
    <t>BiK270G3----12</t>
  </si>
  <si>
    <t>0-0,15 MW, Bonusregel G3</t>
  </si>
  <si>
    <t>BiK270E1aG3-12</t>
  </si>
  <si>
    <t>0-0,15 MW, Bonusregeln E1a, G3</t>
  </si>
  <si>
    <t>BiK270E2aG3-12</t>
  </si>
  <si>
    <t>0-0,15 MW, Bonusregeln E2a, G3</t>
  </si>
  <si>
    <t>BiK270E2bG3-12</t>
  </si>
  <si>
    <t>0-0,15 MW, Bonusregeln E2b, G3</t>
  </si>
  <si>
    <t>BiK271------12</t>
  </si>
  <si>
    <t>0,15-0,5 MW</t>
  </si>
  <si>
    <t>BiK271E1a---12</t>
  </si>
  <si>
    <t>0,15-0,5 MW, Bonusregel E1a</t>
  </si>
  <si>
    <t>BiK271E2a---12</t>
  </si>
  <si>
    <t>0,15-0,5 MW, Bonusregel E2a</t>
  </si>
  <si>
    <t>BiK271E2b---12</t>
  </si>
  <si>
    <t>0,15-0,5 MW, Bonusregel E2b</t>
  </si>
  <si>
    <t>BiK271G1----12</t>
  </si>
  <si>
    <t>0,15-0,5 MW, Bonusregel G1</t>
  </si>
  <si>
    <t>BiK271E1aG1-12</t>
  </si>
  <si>
    <t>0,15-0,5 MW, Bonusregeln E1a, G1</t>
  </si>
  <si>
    <t>BiK271E2aG1-12</t>
  </si>
  <si>
    <t>0,15-0,5 MW, Bonusregeln E2a, G1</t>
  </si>
  <si>
    <t>BiK271E2bG1-12</t>
  </si>
  <si>
    <t>0,15-0,5 MW, Bonusregeln E2b, G1</t>
  </si>
  <si>
    <t>BiK271G2----12</t>
  </si>
  <si>
    <t>0,15-0,5 MW, Bonusregel G2</t>
  </si>
  <si>
    <t>BiK271E1aG2-12</t>
  </si>
  <si>
    <t>0,15-0,5 MW, Bonusregeln E1a, G2</t>
  </si>
  <si>
    <t>BiK271E2aG2-12</t>
  </si>
  <si>
    <t>0,15-0,5 MW, Bonusregeln E2a, G2</t>
  </si>
  <si>
    <t>BiK271E2bG2-12</t>
  </si>
  <si>
    <t>0,15-0,5 MW, Bonusregeln E2b, G2</t>
  </si>
  <si>
    <t>BiK271G3----12</t>
  </si>
  <si>
    <t>0,15-0,5 MW, Bonusregel G3</t>
  </si>
  <si>
    <t>BiK271E1aG3-12</t>
  </si>
  <si>
    <t>0,15-0,5 MW, Bonusregeln E1a, G3</t>
  </si>
  <si>
    <t>BiK271E2aG3-12</t>
  </si>
  <si>
    <t>0,15-0,5 MW, Bonusregeln E2a, G3</t>
  </si>
  <si>
    <t>BiK271E2bG3-12</t>
  </si>
  <si>
    <t>0,15-0,5 MW, Bonusregeln E2b, G3</t>
  </si>
  <si>
    <t>BiK272------12</t>
  </si>
  <si>
    <t>0,5-0,75 MW</t>
  </si>
  <si>
    <t>BiK272E1b---12</t>
  </si>
  <si>
    <t>0,5-0,75 MW, Bonusregel E1b</t>
  </si>
  <si>
    <t>BiK272E1d---12</t>
  </si>
  <si>
    <t>0,5-0,75 MW, Bonusregel E1d</t>
  </si>
  <si>
    <t>BiK272E2a---12</t>
  </si>
  <si>
    <t>0,5-0,75 MW, Bonusregel E2a</t>
  </si>
  <si>
    <t>BiK272E2c---12</t>
  </si>
  <si>
    <t>0,5-0,75 MW, Bonusregel E2c</t>
  </si>
  <si>
    <t>BiK272G1----12</t>
  </si>
  <si>
    <t>0,5-0,75 MW, Bonusregel G1</t>
  </si>
  <si>
    <t>BiK272E1bG1-12</t>
  </si>
  <si>
    <t>0,5-0,75 MW, Bonusregeln E1b, G1</t>
  </si>
  <si>
    <t>BiK272E1dG1-12</t>
  </si>
  <si>
    <t>0,5-0,75 MW, Bonusregeln E1d, G1</t>
  </si>
  <si>
    <t>BiK272E2aG1-12</t>
  </si>
  <si>
    <t>0,5-0,75 MW, Bonusregeln E2a, G1</t>
  </si>
  <si>
    <t>BiK272E2cG1-12</t>
  </si>
  <si>
    <t>0,5-0,75 MW, Bonusregeln E2c, G1</t>
  </si>
  <si>
    <t>BiK272G2----12</t>
  </si>
  <si>
    <t>0,5-0,75 MW, Bonusregel G2</t>
  </si>
  <si>
    <t>BiK272E1bG2-12</t>
  </si>
  <si>
    <t>0,5-0,75 MW, Bonusregeln E1b, G2</t>
  </si>
  <si>
    <t>BiK272E1dG2-12</t>
  </si>
  <si>
    <t>0,5-0,75 MW, Bonusregeln E1d, G2</t>
  </si>
  <si>
    <t>BiK272E2aG2-12</t>
  </si>
  <si>
    <t>0,5-0,75 MW, Bonusregeln E2a, G2</t>
  </si>
  <si>
    <t>BiK272E2cG2-12</t>
  </si>
  <si>
    <t>0,5-0,75 MW, Bonusregeln E2c, G2</t>
  </si>
  <si>
    <t>BiK272G3----12</t>
  </si>
  <si>
    <t>0,5-0,75 MW, Bonusregel G3</t>
  </si>
  <si>
    <t>BiK272E1bG3-12</t>
  </si>
  <si>
    <t>0,5-0,75 MW, Bonusregeln E1b, G3</t>
  </si>
  <si>
    <t>BiK272E1dG3-12</t>
  </si>
  <si>
    <t>0,5-0,75 MW, Bonusregeln E1d, G3</t>
  </si>
  <si>
    <t>BiK272E2aG3-12</t>
  </si>
  <si>
    <t>0,5-0,75 MW, Bonusregeln E2a, G3</t>
  </si>
  <si>
    <t>BiK272E2cG3-12</t>
  </si>
  <si>
    <t>0,5-0,75 MW, Bonusregeln E2c, G3</t>
  </si>
  <si>
    <t>BiK273------12</t>
  </si>
  <si>
    <t>0,75-5 MW</t>
  </si>
  <si>
    <t>BiK273E1c---12</t>
  </si>
  <si>
    <t>0,75-5 MW, Bonusregel E1c</t>
  </si>
  <si>
    <t>BiK273E1d---12</t>
  </si>
  <si>
    <t>0,75-5 MW, Bonusregel E1d</t>
  </si>
  <si>
    <t>BiK273E2a---12</t>
  </si>
  <si>
    <t>0,75-5 MW, Bonusregel E2a</t>
  </si>
  <si>
    <t>BiK273E2c---12</t>
  </si>
  <si>
    <t>0,75-5 MW, Bonusregel E2c</t>
  </si>
  <si>
    <t>BiK273G1----12</t>
  </si>
  <si>
    <t>0,75-5 MW, Bonusregel G1</t>
  </si>
  <si>
    <t>BiK273E1cG1-12</t>
  </si>
  <si>
    <t>0,75-5 MW, Bonusregeln E1c, G1</t>
  </si>
  <si>
    <t>BiK273E1dG1-12</t>
  </si>
  <si>
    <t>0,75-5 MW, Bonusregeln E1d, G1</t>
  </si>
  <si>
    <t>BiK273E2aG1-12</t>
  </si>
  <si>
    <t>0,75-5 MW, Bonusregeln E2a, G1</t>
  </si>
  <si>
    <t>BiK273E2cG1-12</t>
  </si>
  <si>
    <t>0,75-5 MW, Bonusregeln E2c, G1</t>
  </si>
  <si>
    <t>BiK273G2----12</t>
  </si>
  <si>
    <t>0,75-5 MW, Bonusregel G2</t>
  </si>
  <si>
    <t>BiK273E1cG2-12</t>
  </si>
  <si>
    <t>0,75-5 MW, Bonusregeln E1c, G2</t>
  </si>
  <si>
    <t>BiK273E1dG2-12</t>
  </si>
  <si>
    <t>0,75-5 MW, Bonusregeln E1d, G2</t>
  </si>
  <si>
    <t>BiK273E2aG2-12</t>
  </si>
  <si>
    <t>0,75-5 MW, Bonusregeln E2a, G2</t>
  </si>
  <si>
    <t>BiK273E2cG2-12</t>
  </si>
  <si>
    <t>0,75-5 MW, Bonusregeln E2c, G2</t>
  </si>
  <si>
    <t>BiK273G3----12</t>
  </si>
  <si>
    <t>0,75-5 MW, Bonusregel G3</t>
  </si>
  <si>
    <t>BiK273E1cG3-12</t>
  </si>
  <si>
    <t>0,75-5 MW, Bonusregeln E1c, G3</t>
  </si>
  <si>
    <t>BiK273E1dG3-12</t>
  </si>
  <si>
    <t>0,75-5 MW, Bonusregeln E1d, G3</t>
  </si>
  <si>
    <t>BiK273E2aG3-12</t>
  </si>
  <si>
    <t>0,75-5 MW, Bonusregeln E2a, G3</t>
  </si>
  <si>
    <t>BiK273E2cG3-12</t>
  </si>
  <si>
    <t>0,75-5 MW, Bonusregeln E2c, G3</t>
  </si>
  <si>
    <t>BiK274------12</t>
  </si>
  <si>
    <t>5-20 MW</t>
  </si>
  <si>
    <t>BiK27a0-----12</t>
  </si>
  <si>
    <t>Inbetriebnahme bis 2012</t>
  </si>
  <si>
    <t>0-0,5 MW, Vergärung von Bioabfällen</t>
  </si>
  <si>
    <t>BiK27a0G1---12</t>
  </si>
  <si>
    <t>0-0,5 MW, Vergärung von Bioabfällen, Bonusregel G1</t>
  </si>
  <si>
    <t>BiK27a0G2---12</t>
  </si>
  <si>
    <t>0-0,5 MW, Vergärung von Bioabfällen, Bonusregel G2</t>
  </si>
  <si>
    <t>BiK27a0G3---12</t>
  </si>
  <si>
    <t>0-0,5 MW, Vergärung von Bioabfällen, Bonusregel G3</t>
  </si>
  <si>
    <t>BiK27a1-----12</t>
  </si>
  <si>
    <t>0,5-5 MW, Vergärung von Bioabfällen</t>
  </si>
  <si>
    <t>BiK27a1G1---12</t>
  </si>
  <si>
    <t>0,5-5 MW, Vergärung von Bioabfällen, Bonusregel G1</t>
  </si>
  <si>
    <t>BiK27a1G2---12</t>
  </si>
  <si>
    <t>0,5-5 MW, Vergärung von Bioabfällen, Bonusregel G2</t>
  </si>
  <si>
    <t>BiK27a1G3---12</t>
  </si>
  <si>
    <t>0,5-5 MW, Vergärung von Bioabfällen, Bonusregel G3</t>
  </si>
  <si>
    <t>BiK27a2-----12</t>
  </si>
  <si>
    <t>5-20 MW, Vergärung von Bioabfällen</t>
  </si>
  <si>
    <t>BiK27b------12</t>
  </si>
  <si>
    <t>Vergärung von Gülle in Anlagen bis maximal 75 kW installierter Leistung</t>
  </si>
  <si>
    <t>DeK240------12</t>
  </si>
  <si>
    <t>DeK240G1----12</t>
  </si>
  <si>
    <t>0-0,5 MW, Bonusregel G1</t>
  </si>
  <si>
    <t>DeK240G2----12</t>
  </si>
  <si>
    <t>0-0,5 MW, Bonusregel G2</t>
  </si>
  <si>
    <t>DeK240G3----12</t>
  </si>
  <si>
    <t>0-0,5 MW, Bonusregel G3</t>
  </si>
  <si>
    <t>DeK241------12</t>
  </si>
  <si>
    <t>DeK241G1----12</t>
  </si>
  <si>
    <t>0,5-5 MW, Bonusregel G1</t>
  </si>
  <si>
    <t>DeK241G2----12</t>
  </si>
  <si>
    <t>0,5-5 MW, Bonusregel G2</t>
  </si>
  <si>
    <t>DeK241G3----12</t>
  </si>
  <si>
    <t>0,5-5 MW, Bonusregel G3</t>
  </si>
  <si>
    <t>KlK250------12</t>
  </si>
  <si>
    <t>KlK250G1----12</t>
  </si>
  <si>
    <t>KlK250G2----12</t>
  </si>
  <si>
    <t>KlK250G3----12</t>
  </si>
  <si>
    <t>KlK251------12</t>
  </si>
  <si>
    <t>KlK251G1----12</t>
  </si>
  <si>
    <t>KlK251G2----12</t>
  </si>
  <si>
    <t>KlK251G3----12</t>
  </si>
  <si>
    <t>GrK260------12</t>
  </si>
  <si>
    <t>GrK261------12</t>
  </si>
  <si>
    <t>GrK262------12</t>
  </si>
  <si>
    <t>&gt;5MW</t>
  </si>
  <si>
    <t>GeK280------12</t>
  </si>
  <si>
    <t>Gundvergütung</t>
  </si>
  <si>
    <t>GeK280P-----12</t>
  </si>
  <si>
    <t>Bonusregel P</t>
  </si>
  <si>
    <t>Onshore, Endvergütung, Bonusregel S</t>
  </si>
  <si>
    <t>WnK290------12</t>
  </si>
  <si>
    <t>WnK290S-----12</t>
  </si>
  <si>
    <t>WnK291------12</t>
  </si>
  <si>
    <t>WrK300------12</t>
  </si>
  <si>
    <t>WrK300S-----12</t>
  </si>
  <si>
    <t>WrK301------12</t>
  </si>
  <si>
    <t>0-30 kW</t>
  </si>
  <si>
    <t>30-100 kW</t>
  </si>
  <si>
    <t>&gt;100 kW</t>
  </si>
  <si>
    <t>0-30 kW, Fassadenbonus</t>
  </si>
  <si>
    <t>30-100 kW, Fassadenbonus</t>
  </si>
  <si>
    <t>&gt;100 kW, Fassadenbonus</t>
  </si>
  <si>
    <t>Freifläche</t>
  </si>
  <si>
    <t>Inbetriebnahme 01-06/2010</t>
  </si>
  <si>
    <t>Inbetriebnahme 07-09/2010</t>
  </si>
  <si>
    <t>Bebauungsplan, Grünflächen (§ 32 Abs. 3 Nr. 3)</t>
  </si>
  <si>
    <t>Inbetriebnahme 10-12/2010</t>
  </si>
  <si>
    <t xml:space="preserve">Inbetriebnahme 10-12/2010 </t>
  </si>
  <si>
    <t>SoK320------12</t>
  </si>
  <si>
    <t>außer versiegelte bzw. Konversionsflächen (§ 32 Abs. 1 EEG 2012 a.F.)</t>
  </si>
  <si>
    <t>SoK321------12</t>
  </si>
  <si>
    <t>Bebauungsplan, versiegelte bzw. Konversionsflächen (§ 32 Abs. 2 EEG 2012 a.F.)</t>
  </si>
  <si>
    <t>SoK320BS-Apr12</t>
  </si>
  <si>
    <t>Bestandsschutz Bebauungsplan vor 1.3.2012, außer versiegelte bzw. Konversionsflächen (§ 32 Abs. 1 EEG 2012 a.F.)</t>
  </si>
  <si>
    <t>SoK321BS-Apr12</t>
  </si>
  <si>
    <t>Bestandsschutz Bebauungsplan vor 1.3.2012, versiegelte bzw. Konversionsflächen (§ 32 Abs. 2 EEG 2012 a.F.)</t>
  </si>
  <si>
    <t>SoK321BS-Jul12</t>
  </si>
  <si>
    <t>Bestandsschutz für Konversionsflächen (§ 32 Abs. 1 Nr. 3 Buchstabe c Doppelbuchstabe cc EEG 2012)</t>
  </si>
  <si>
    <t>Freiflächenanlage 0 - 10 MW</t>
  </si>
  <si>
    <t>SoK321---Apr12</t>
  </si>
  <si>
    <t>Inbetriebnahme 04/2012</t>
  </si>
  <si>
    <t>SoK321---Mai12</t>
  </si>
  <si>
    <t>Inbetriebnahme 05/2012</t>
  </si>
  <si>
    <t>SoK321---Jun12</t>
  </si>
  <si>
    <t>Inbetriebnahme 06/2012</t>
  </si>
  <si>
    <t>SoK321---Jul12</t>
  </si>
  <si>
    <t>Inbetriebnahme 07/2012</t>
  </si>
  <si>
    <t>SoK321---Aug12</t>
  </si>
  <si>
    <t>Inbetriebnahme 08/2012</t>
  </si>
  <si>
    <t>SoK321---Sep12</t>
  </si>
  <si>
    <t>Inbetriebnahme 09/2012</t>
  </si>
  <si>
    <t>SoK321---Okt12</t>
  </si>
  <si>
    <t>Inbetriebnahme 10/2012</t>
  </si>
  <si>
    <t>SoK321---Nov12</t>
  </si>
  <si>
    <t>Inbetriebnahme 11/2012</t>
  </si>
  <si>
    <t>SoK321---Dez12</t>
  </si>
  <si>
    <t>Inbetriebnahme 12/2012</t>
  </si>
  <si>
    <t>100 kW-1 MW</t>
  </si>
  <si>
    <t>&gt;1 MW</t>
  </si>
  <si>
    <t>0-30 kW, selbstverbrauchte Erzeugung</t>
  </si>
  <si>
    <t>0-30 kW, Rückvergütung für Selbstverbrauch</t>
  </si>
  <si>
    <t>0-30 kW, Rückvergütung für Selbstverbrauch bis 30% der Gesamterzeugung der Anlage</t>
  </si>
  <si>
    <t>0-30 kW, Rückvergütung für Selbstverbrauch über 30% der Gesamterzeugung der Anlage</t>
  </si>
  <si>
    <t>30-100 kW, selbstverbrauchte Erzeugung</t>
  </si>
  <si>
    <t>30-100 kW, Rückvergütung für Selbstverbrauch bis 30% der Gesamterzeugung der Anlage</t>
  </si>
  <si>
    <t>30-100 kW, Rückvergütung für Selbstverbrauch über 30% der Gesamterzeugung der Anlage</t>
  </si>
  <si>
    <t>100-500 kW, selbstverbrauchte Erzeugung</t>
  </si>
  <si>
    <t>100-500 kW, Rückvergütung für Selbstverbrauch bis 30% der Gesamterzeugung der Anlage</t>
  </si>
  <si>
    <t>100-500 kW, Rückvergütung für Selbstverbrauch über 30% der Gesamterzeugung der Anlage</t>
  </si>
  <si>
    <t>SgK330------12</t>
  </si>
  <si>
    <t>Inbetriebnahme 01-03/2012</t>
  </si>
  <si>
    <t>SgK331------12</t>
  </si>
  <si>
    <t>SgK332------12</t>
  </si>
  <si>
    <t>SgK333------12</t>
  </si>
  <si>
    <t>SgK33410----12</t>
  </si>
  <si>
    <t>SgK33420----12</t>
  </si>
  <si>
    <t>SgK33430----12</t>
  </si>
  <si>
    <t>SgK33411----12</t>
  </si>
  <si>
    <t>SgK33421----12</t>
  </si>
  <si>
    <t>SgK33431----12</t>
  </si>
  <si>
    <t>SgK33412----12</t>
  </si>
  <si>
    <t>SgK33422----12</t>
  </si>
  <si>
    <t>SgK33432----12</t>
  </si>
  <si>
    <t>SgK330BS----12</t>
  </si>
  <si>
    <t>Inbetriebnahme 04-06/2012</t>
  </si>
  <si>
    <t>Bestandsschutz Netzanschlussbegehren vor 24.02.2012, 0-30 kW</t>
  </si>
  <si>
    <t>SgK331BS----12</t>
  </si>
  <si>
    <t>Bestandsschutz Netzanschlussbegehren vor 24.02.2012, 30-100 kW</t>
  </si>
  <si>
    <t>SgK332BS----12</t>
  </si>
  <si>
    <t>Bestandsschutz Netzanschlussbegehren vor 24.02.2012, 100 kW-1 MW</t>
  </si>
  <si>
    <t>SgK333BS----12</t>
  </si>
  <si>
    <t>Bestandsschutz Netzanschlussbegehren vor 24.02.2012, &gt;1 MW</t>
  </si>
  <si>
    <t>SgK33410BS--12</t>
  </si>
  <si>
    <t>Bestandsschutz Netzanschlussbegehren vor 24.02.2012, 0-30 kW, selbstverbrauchte Erzeugung</t>
  </si>
  <si>
    <t>SgK33420BS--12</t>
  </si>
  <si>
    <t>Bestandsschutz Netzanschlussbegehren vor 24.02.2012, 0-30 kW, Rückvergütung SV bis 30% der Gesamterzeugung der Anlage</t>
  </si>
  <si>
    <t>SgK33430BS--12</t>
  </si>
  <si>
    <t>Bestandsschutz Netzanschlussbegehren vor 24.02.2012, 0-30 kW, Rückvergütung SV über 30% der Gesamterzeugung der Anlage</t>
  </si>
  <si>
    <t>SgK33411BS--12</t>
  </si>
  <si>
    <t>Bestandsschutz Netzanschlussbegehren vor 24.02.2012, 30-100 kW, selbstverbrauchte Erzeugung</t>
  </si>
  <si>
    <t>SgK33421BS--12</t>
  </si>
  <si>
    <t>Bestandsschutz Netzanschlussbegehren vor 24.02.2012, 30-100 kW, Rückvergütung SV bis 30% der Gesamterzeugung der Anlage</t>
  </si>
  <si>
    <t>SgK33431BS--12</t>
  </si>
  <si>
    <t>Bestandsschutz Netzanschlussbegehren vor 24.02.2012, 30-100 kW, Rückvergütung SV über 30% der Gesamterzeugung der Anlage</t>
  </si>
  <si>
    <t>SgK33412BS--12</t>
  </si>
  <si>
    <t>Bestandsschutz Netzanschlussbegehren vor 24.02.2012, 100-500 kW, selbstverbrauchte Erzeugung</t>
  </si>
  <si>
    <t>SgK33422BS--12</t>
  </si>
  <si>
    <t>Bestandsschutz Netzanschlussbegehren vor 24.02.2012, 100-500 kW, Rückvergütung für SV bis 30% der Gesamterzeugung der Anlage</t>
  </si>
  <si>
    <t>SgK33432BS--12</t>
  </si>
  <si>
    <t>Bestandsschutz Netzanschlussbegehren vor 24.02.2012, 100-500 kW, Rückvergütung SV über 30% der Gesamterzeugung der Anlage</t>
  </si>
  <si>
    <t>0 - 10 kW</t>
  </si>
  <si>
    <t>10 - 40 kW</t>
  </si>
  <si>
    <t>40 kW - 1 MW</t>
  </si>
  <si>
    <t>1 - 10 MW</t>
  </si>
  <si>
    <t>SgK3220--Apr12</t>
  </si>
  <si>
    <t>SgK3221--Apr12</t>
  </si>
  <si>
    <t>SgK3222--Apr12</t>
  </si>
  <si>
    <t>SgK3223--Apr12</t>
  </si>
  <si>
    <t>SgK3220--Mai12</t>
  </si>
  <si>
    <t>SgK3221--Mai12</t>
  </si>
  <si>
    <t>SgK3222--Mai12</t>
  </si>
  <si>
    <t>SgK3223--Mai12</t>
  </si>
  <si>
    <t>SgK3220--Jun12</t>
  </si>
  <si>
    <t>SgK3221--Jun12</t>
  </si>
  <si>
    <t>SgK3222--Jun12</t>
  </si>
  <si>
    <t>SgK3223--Jun12</t>
  </si>
  <si>
    <t>SgK3220--Jul12</t>
  </si>
  <si>
    <t>SgK3221--Jul12</t>
  </si>
  <si>
    <t>SgK3222--Jul12</t>
  </si>
  <si>
    <t>SgK3223--Jul12</t>
  </si>
  <si>
    <t>SgK3220--Aug12</t>
  </si>
  <si>
    <t>SgK3221--Aug12</t>
  </si>
  <si>
    <t>SgK3222--Aug12</t>
  </si>
  <si>
    <t>SgK3223--Aug12</t>
  </si>
  <si>
    <t>SgK3220--Sep12</t>
  </si>
  <si>
    <t>SgK3221--Sep12</t>
  </si>
  <si>
    <t>SgK3222--Sep12</t>
  </si>
  <si>
    <t>SgK3223--Sep12</t>
  </si>
  <si>
    <t>SgK3220--Okt12</t>
  </si>
  <si>
    <t>SgK3221--Okt12</t>
  </si>
  <si>
    <t>SgK3222--Okt12</t>
  </si>
  <si>
    <t>SgK3223--Okt12</t>
  </si>
  <si>
    <t>SgK3220--Nov12</t>
  </si>
  <si>
    <t>SgK3221--Nov12</t>
  </si>
  <si>
    <t>SgK3222--Nov12</t>
  </si>
  <si>
    <t>SgK3223--Nov12</t>
  </si>
  <si>
    <t>SgK3220--Dez12</t>
  </si>
  <si>
    <t>SgK3221--Dez12</t>
  </si>
  <si>
    <t>SgK3222--Dez12</t>
  </si>
  <si>
    <t>SgK3223--Dez12</t>
  </si>
  <si>
    <t>vNNe, Spannungsebene: HöS</t>
  </si>
  <si>
    <t>vNNe, Spannungsebene: Hös/HS</t>
  </si>
  <si>
    <t>vNNe, Spannungsebene: HS</t>
  </si>
  <si>
    <t>vNNe, Spannungsebene: HS/MS</t>
  </si>
  <si>
    <t>vNNe, Spannungsebene: MS</t>
  </si>
  <si>
    <t>vNNe, Spannungsebene: MS/NS</t>
  </si>
  <si>
    <t>vNNe, Spannungsebene: NS</t>
  </si>
  <si>
    <t>vNNe, Spannungsebene: HöS, bis 2008</t>
  </si>
  <si>
    <t>vNNe, Spannungsebene: Hös/HS, bis 2008</t>
  </si>
  <si>
    <t>vNNe, Spannungsebene: HS, bis 2008</t>
  </si>
  <si>
    <t>vNNe, Spannungsebene: HS/MS, bis 2008</t>
  </si>
  <si>
    <t>vNNe, Spannungsebene: MS, bis 2008</t>
  </si>
  <si>
    <t>vNNe, Spannungsebene: MS/NS, bis 2008</t>
  </si>
  <si>
    <t>vNNe, Spannungsebene: NS, bis 2008</t>
  </si>
  <si>
    <t>vNNe, Spannungsebene: HöS, ab 2009</t>
  </si>
  <si>
    <t>vNNe, Spannungsebene: Hös/HS, ab 2009</t>
  </si>
  <si>
    <t>vNNe, Spannungsebene: HS, ab 2009</t>
  </si>
  <si>
    <t>vNNe, Spannungsebene: HS/MS, ab 2009</t>
  </si>
  <si>
    <t>vNNe, Spannungsebene: MS, ab 2009</t>
  </si>
  <si>
    <t>vNNe, Spannungsebene: MS/NS, ab 2009</t>
  </si>
  <si>
    <t>vNNe, Spannungsebene: NS, ab 2009</t>
  </si>
  <si>
    <t>WaK171-------0</t>
  </si>
  <si>
    <t>Verringerung auf Null nach § 17 Abs. 1 (Nichterfüllung § 6 Technische Vorgaben)</t>
  </si>
  <si>
    <t>BiK171-------0</t>
  </si>
  <si>
    <t>GaK171-------0</t>
  </si>
  <si>
    <t>DeK171-------0</t>
  </si>
  <si>
    <t>KlK171-------0</t>
  </si>
  <si>
    <t>GrK171-------0</t>
  </si>
  <si>
    <t>GeK171-------0</t>
  </si>
  <si>
    <t>WiK171-------0</t>
  </si>
  <si>
    <t>WnK171-------0</t>
  </si>
  <si>
    <t>WrK171-------0</t>
  </si>
  <si>
    <t>SoK171-------0</t>
  </si>
  <si>
    <t>SgK171-------0</t>
  </si>
  <si>
    <t>BiK2771-----MW</t>
  </si>
  <si>
    <t>Verringerung auf Marktwert nach § 27 Abs. 7 Satz 1 (Verstoß gegen § 27 Abs. 4 oder 5)</t>
  </si>
  <si>
    <t>Selbstverbrauch</t>
  </si>
  <si>
    <t>SgK171-SV----0</t>
  </si>
  <si>
    <t>Strommenge der Sonstigen DV</t>
  </si>
  <si>
    <t>SgK33b3--SO-DV</t>
  </si>
  <si>
    <t>SoK33b3--SO-DV</t>
  </si>
  <si>
    <t>WrK33b3--SO-DV</t>
  </si>
  <si>
    <t>WnK33b3--SO-DV</t>
  </si>
  <si>
    <t>WiK33b3--SO-DV</t>
  </si>
  <si>
    <t>GeK33b3--SO-DV</t>
  </si>
  <si>
    <t>GrK33b3--SO-DV</t>
  </si>
  <si>
    <t>KlK33b3--SO-DV</t>
  </si>
  <si>
    <t>DeK33b3--SO-DV</t>
  </si>
  <si>
    <t>GaK33b3--SO-DV</t>
  </si>
  <si>
    <t>BiK33b3--SO-DV</t>
  </si>
  <si>
    <t>WaK33b3--SO-DV</t>
  </si>
  <si>
    <t>Strommenge ohne EEG-Vergütung, durch Anlagenbetreiber oder durch Dritte verbraucht</t>
  </si>
  <si>
    <t>SgK33a2-----SV</t>
  </si>
  <si>
    <t>SoK33a2-----SV</t>
  </si>
  <si>
    <t>WrK33a2-----SV</t>
  </si>
  <si>
    <t>WnK33a2-----SV</t>
  </si>
  <si>
    <t>WiK33a2-----SV</t>
  </si>
  <si>
    <t>GeK33a2-----SV</t>
  </si>
  <si>
    <t>GrK33a2-----SV</t>
  </si>
  <si>
    <t>KlK33a2-----SV</t>
  </si>
  <si>
    <t>DeK33a2-----SV</t>
  </si>
  <si>
    <t>GaK33a2-----SV</t>
  </si>
  <si>
    <t>BiK33a2-----SV</t>
  </si>
  <si>
    <t>WaK33a2-----SV</t>
  </si>
  <si>
    <t>Inbetriebnahme 07-09/2012</t>
  </si>
  <si>
    <t xml:space="preserve"> &gt;20 MW, 75% Schwarzlauge etc., Bonusregel K erstmals 2012</t>
  </si>
  <si>
    <t xml:space="preserve"> &gt;20 MW, 75% Schwarzlauge etc., Bonusregel K erstmals 2011</t>
  </si>
  <si>
    <t xml:space="preserve"> &gt;20 MW, 75% Schwarzlauge etc., Bonusregel K erstmals 2010</t>
  </si>
  <si>
    <t xml:space="preserve"> &gt;20 MW, 75% Schwarzlauge etc., Bonusregel K erstmals 2009</t>
  </si>
  <si>
    <t>Strommengen
[kWh]</t>
  </si>
  <si>
    <t>EEG-Vergütungs-/Direktvermarktungskate-gorie
(siehe Tabellenblatt Kategorien)</t>
  </si>
  <si>
    <t>BNetzA-Nr.</t>
  </si>
  <si>
    <t>Vergütungen/Prämien
[€]</t>
  </si>
  <si>
    <t>Differenz Vergütung ./. Anlagenbewegungsdaten</t>
  </si>
  <si>
    <t>SV</t>
  </si>
  <si>
    <t>§16</t>
  </si>
  <si>
    <t>§17</t>
  </si>
  <si>
    <t>§33b1</t>
  </si>
  <si>
    <t>§33b3</t>
  </si>
  <si>
    <t>EEG-Bereich</t>
  </si>
  <si>
    <t>key</t>
  </si>
  <si>
    <t>§16SVBonus</t>
  </si>
  <si>
    <t xml:space="preserve">abrechnungsrelevanten Daten in elektronischer Form an den vorgelagerten Übertragungsnetzbetreiber zu übermitteln </t>
  </si>
  <si>
    <t>Bitte füllen Sie im Erhebungsbogen ausschließlich die zum Ausfüllen vorgesehenen hinterlegten Felder mit dem</t>
  </si>
  <si>
    <t>vorgesehenen Format aus. Nehmen Sie bitte keine Änderungen an Struktur, den Formeln oder Formaten vor.</t>
  </si>
  <si>
    <t>Bitte Keine Zeilen oder Spalten anfügen, einblenden oder ausblenden.</t>
  </si>
  <si>
    <t>Einspeisemanagement-Typ</t>
  </si>
  <si>
    <t>§16Wasser</t>
  </si>
  <si>
    <t>§16Biomasse</t>
  </si>
  <si>
    <t>§16Deponie-,Klär-,Grubengas</t>
  </si>
  <si>
    <t>§16Deponiegas</t>
  </si>
  <si>
    <t>§16Klärgas</t>
  </si>
  <si>
    <t>§16Grubengas</t>
  </si>
  <si>
    <t>§16Geothermie</t>
  </si>
  <si>
    <t>§16Wind</t>
  </si>
  <si>
    <t>§16Wind onshore</t>
  </si>
  <si>
    <t>§16Wind Repowering</t>
  </si>
  <si>
    <t>§16Solar</t>
  </si>
  <si>
    <t>§16Solar/Gebäude</t>
  </si>
  <si>
    <t>§33SVWasser</t>
  </si>
  <si>
    <t>§33SVBiomasse</t>
  </si>
  <si>
    <t>§33SVDeponie-,Klär-,Grubengas</t>
  </si>
  <si>
    <t>§33SVDeponiegas</t>
  </si>
  <si>
    <t>§33SVKlärgas</t>
  </si>
  <si>
    <t>§33SVGrubengas</t>
  </si>
  <si>
    <t>§33SVGeothermie</t>
  </si>
  <si>
    <t>§33SVWind</t>
  </si>
  <si>
    <t>§33SVWind onshore</t>
  </si>
  <si>
    <t>§33SVWind Repowering</t>
  </si>
  <si>
    <t>§33SVSolar</t>
  </si>
  <si>
    <t>§33SVSolar/Gebäude</t>
  </si>
  <si>
    <t>§33b3Wasser</t>
  </si>
  <si>
    <t>§33b3Biomasse</t>
  </si>
  <si>
    <t>§33b3Geothermie</t>
  </si>
  <si>
    <t>§33b3Wind</t>
  </si>
  <si>
    <t>§33b3Solar</t>
  </si>
  <si>
    <t>Bitte wählen Sie dazu nur die Datenfelder aus, die für Einträge vorgesehen (gelb hinterlegt) sind.</t>
  </si>
  <si>
    <t>Lastgang-gemessen
Ja/Nein</t>
  </si>
  <si>
    <t>WaK230BS----13</t>
  </si>
  <si>
    <t>Inbetriebnahme 2013</t>
  </si>
  <si>
    <t>WaK231BS----13</t>
  </si>
  <si>
    <t>Modernisierung 2013</t>
  </si>
  <si>
    <t>WaK232BS----13</t>
  </si>
  <si>
    <t>WaK233BS----13</t>
  </si>
  <si>
    <t>WaK234BS----13</t>
  </si>
  <si>
    <t>WaK230------13</t>
  </si>
  <si>
    <t>WaK231------13</t>
  </si>
  <si>
    <t>WaK232------13</t>
  </si>
  <si>
    <t>WaK233------13</t>
  </si>
  <si>
    <t>WaK234------13</t>
  </si>
  <si>
    <t>WaK235------13</t>
  </si>
  <si>
    <t>WaK236------13</t>
  </si>
  <si>
    <t>WaK230M-----13</t>
  </si>
  <si>
    <t>0-0,5 MW, IB vor 01.01.2009, Modernisierung 2013</t>
  </si>
  <si>
    <t>WaK231M-----13</t>
  </si>
  <si>
    <t>0,5-2 MW, IB vor 01.01.2009, Modernisierung 2013</t>
  </si>
  <si>
    <t>WaK232M-----13</t>
  </si>
  <si>
    <t>2-5 MW, IB vor 01.01.2009, Modernisierung 2013</t>
  </si>
  <si>
    <t>WaK233M-----13</t>
  </si>
  <si>
    <t>5-10 MW, IB vor 01.01.2009, Modernisierung 2013</t>
  </si>
  <si>
    <t>WaK234M-----13</t>
  </si>
  <si>
    <t>10-20 MW, IB vor 01.01.2009, Modernisierung 2013</t>
  </si>
  <si>
    <t>WaK235M-----13</t>
  </si>
  <si>
    <t>20-50 MW, IB vor 01.01.2009, Modernisierung 2013</t>
  </si>
  <si>
    <t>WaK236M-----13</t>
  </si>
  <si>
    <t>&gt; 50 MW, IB vor 01.01.2009, Modernisierung 2013</t>
  </si>
  <si>
    <t>BiK51nK13---01</t>
  </si>
  <si>
    <t xml:space="preserve"> 0-0,150 MW, Bonusregel K erstmals 2013</t>
  </si>
  <si>
    <t>Anteil KWK, erstmals 2013</t>
  </si>
  <si>
    <t>BiK51aK13---01</t>
  </si>
  <si>
    <t xml:space="preserve"> 0,150-0,5 MW, Bonusregel K erstmals 2013</t>
  </si>
  <si>
    <t>BiK52aK13---01</t>
  </si>
  <si>
    <t xml:space="preserve"> 0,5-5 MW, Bonusregel K erstmals 2013</t>
  </si>
  <si>
    <t>BiK81M1K13y-06</t>
  </si>
  <si>
    <t xml:space="preserve"> 0-0,15 MW, Bonusregeln M1, y und K erstmals 2013</t>
  </si>
  <si>
    <t>BiK81X1K13y-06</t>
  </si>
  <si>
    <t xml:space="preserve"> 0-0,15 MW, Bonusregeln X1, y und K erstmals 2013</t>
  </si>
  <si>
    <t>BiK82M2K13y-06</t>
  </si>
  <si>
    <t xml:space="preserve"> 0,15-0,5 MW, Bonusregeln M2, y und K erstmals 2013</t>
  </si>
  <si>
    <t>BiK82X2K13y-06</t>
  </si>
  <si>
    <t xml:space="preserve"> 0,15-0,5 MW, Bonusregeln X2, y und K erstmals 2013</t>
  </si>
  <si>
    <t>BiK83a2K13--06</t>
  </si>
  <si>
    <t xml:space="preserve"> 0,5-5 MW, Bonusregeln a2 und K erstmals 2013</t>
  </si>
  <si>
    <t>BiK270------13</t>
  </si>
  <si>
    <t>BiK270E1a---13</t>
  </si>
  <si>
    <t>BiK270E2a---13</t>
  </si>
  <si>
    <t>BiK270E2b---13</t>
  </si>
  <si>
    <t>BiK270G1----13</t>
  </si>
  <si>
    <t>BiK270E1aG1-13</t>
  </si>
  <si>
    <t>BiK270E2aG1-13</t>
  </si>
  <si>
    <t>BiK270E2bG1-13</t>
  </si>
  <si>
    <t>BiK270G2----13</t>
  </si>
  <si>
    <t>BiK270E1aG2-13</t>
  </si>
  <si>
    <t>BiK270E2aG2-13</t>
  </si>
  <si>
    <t>BiK270E2bG2-13</t>
  </si>
  <si>
    <t>BiK270G3----13</t>
  </si>
  <si>
    <t>BiK270E1aG3-13</t>
  </si>
  <si>
    <t>BiK270E2aG3-13</t>
  </si>
  <si>
    <t>BiK270E2bG3-13</t>
  </si>
  <si>
    <t>BiK271------13</t>
  </si>
  <si>
    <t>BiK271E1a---13</t>
  </si>
  <si>
    <t>BiK271E2a---13</t>
  </si>
  <si>
    <t>BiK271E2b---13</t>
  </si>
  <si>
    <t>BiK271G1----13</t>
  </si>
  <si>
    <t>BiK271E1aG1-13</t>
  </si>
  <si>
    <t>BiK271E2aG1-13</t>
  </si>
  <si>
    <t>BiK271E2bG1-13</t>
  </si>
  <si>
    <t>BiK271G2----13</t>
  </si>
  <si>
    <t>BiK271E1aG2-13</t>
  </si>
  <si>
    <t>BiK271E2aG2-13</t>
  </si>
  <si>
    <t>BiK271E2bG2-13</t>
  </si>
  <si>
    <t>BiK271G3----13</t>
  </si>
  <si>
    <t>BiK271E1aG3-13</t>
  </si>
  <si>
    <t>BiK271E2aG3-13</t>
  </si>
  <si>
    <t>BiK271E2bG3-13</t>
  </si>
  <si>
    <t>BiK272------13</t>
  </si>
  <si>
    <t>BiK272E1b---13</t>
  </si>
  <si>
    <t>BiK272E1d---13</t>
  </si>
  <si>
    <t>BiK272E2a---13</t>
  </si>
  <si>
    <t>BiK272E2c---13</t>
  </si>
  <si>
    <t>BiK272G1----13</t>
  </si>
  <si>
    <t>BiK272E1bG1-13</t>
  </si>
  <si>
    <t>BiK272E1dG1-13</t>
  </si>
  <si>
    <t>BiK272E2aG1-13</t>
  </si>
  <si>
    <t>BiK272E2cG1-13</t>
  </si>
  <si>
    <t>BiK272G2----13</t>
  </si>
  <si>
    <t>BiK272E1bG2-13</t>
  </si>
  <si>
    <t>BiK272E1dG2-13</t>
  </si>
  <si>
    <t>BiK272E2aG2-13</t>
  </si>
  <si>
    <t>BiK272E2cG2-13</t>
  </si>
  <si>
    <t>BiK272G3----13</t>
  </si>
  <si>
    <t>BiK272E1bG3-13</t>
  </si>
  <si>
    <t>BiK272E1dG3-13</t>
  </si>
  <si>
    <t>BiK272E2aG3-13</t>
  </si>
  <si>
    <t>BiK272E2cG3-13</t>
  </si>
  <si>
    <t>BiK273------13</t>
  </si>
  <si>
    <t>BiK273E1c---13</t>
  </si>
  <si>
    <t>BiK273E1d---13</t>
  </si>
  <si>
    <t>BiK273E2a---13</t>
  </si>
  <si>
    <t>BiK273E2c---13</t>
  </si>
  <si>
    <t>BiK273G1----13</t>
  </si>
  <si>
    <t>BiK273E1cG1-13</t>
  </si>
  <si>
    <t>BiK273E1dG1-13</t>
  </si>
  <si>
    <t>BiK273E2aG1-13</t>
  </si>
  <si>
    <t>BiK273E2cG1-13</t>
  </si>
  <si>
    <t>BiK273G2----13</t>
  </si>
  <si>
    <t>BiK273E1cG2-13</t>
  </si>
  <si>
    <t>BiK273E1dG2-13</t>
  </si>
  <si>
    <t>BiK273E2aG2-13</t>
  </si>
  <si>
    <t>BiK273E2cG2-13</t>
  </si>
  <si>
    <t>BiK273G3----13</t>
  </si>
  <si>
    <t>BiK273E1cG3-13</t>
  </si>
  <si>
    <t>BiK273E1dG3-13</t>
  </si>
  <si>
    <t>BiK273E2aG3-13</t>
  </si>
  <si>
    <t>BiK273E2cG3-13</t>
  </si>
  <si>
    <t>BiK274------13</t>
  </si>
  <si>
    <t>BiK27a0-----13</t>
  </si>
  <si>
    <t>BiK27a0G1---13</t>
  </si>
  <si>
    <t>BiK27a0G2---13</t>
  </si>
  <si>
    <t>BiK27a0G3---13</t>
  </si>
  <si>
    <t>BiK27a1-----13</t>
  </si>
  <si>
    <t>BiK27a1G1---13</t>
  </si>
  <si>
    <t>BiK27a1G2---13</t>
  </si>
  <si>
    <t>BiK27a1G3---13</t>
  </si>
  <si>
    <t>BiK27a2-----13</t>
  </si>
  <si>
    <t>BiK27b------13</t>
  </si>
  <si>
    <t>DeK240------13</t>
  </si>
  <si>
    <t>DeK240G1----13</t>
  </si>
  <si>
    <t>DeK240G2----13</t>
  </si>
  <si>
    <t>DeK240G3----13</t>
  </si>
  <si>
    <t>DeK241------13</t>
  </si>
  <si>
    <t>DeK241G1----13</t>
  </si>
  <si>
    <t>DeK241G2----13</t>
  </si>
  <si>
    <t>DeK241G3----13</t>
  </si>
  <si>
    <t>KlK250------13</t>
  </si>
  <si>
    <t>KlK250G1----13</t>
  </si>
  <si>
    <t>KlK250G2----13</t>
  </si>
  <si>
    <t>KlK250G3----13</t>
  </si>
  <si>
    <t>KlK251------13</t>
  </si>
  <si>
    <t>KlK251G1----13</t>
  </si>
  <si>
    <t>KlK251G2----13</t>
  </si>
  <si>
    <t>KlK251G3----13</t>
  </si>
  <si>
    <t>GrK260------13</t>
  </si>
  <si>
    <t>GrK261------13</t>
  </si>
  <si>
    <t>GrK262------13</t>
  </si>
  <si>
    <t>GeK280------13</t>
  </si>
  <si>
    <t>GeK280P-----13</t>
  </si>
  <si>
    <t>WnK290------13</t>
  </si>
  <si>
    <t>WnK290S-----13</t>
  </si>
  <si>
    <t>WnK291------13</t>
  </si>
  <si>
    <t>WrK300------13</t>
  </si>
  <si>
    <t>WrK300S-----13</t>
  </si>
  <si>
    <t>WrK301------13</t>
  </si>
  <si>
    <t>SoK321---Jan13</t>
  </si>
  <si>
    <t>SoK321---Feb13</t>
  </si>
  <si>
    <t>SoK321---Mrz13</t>
  </si>
  <si>
    <t>SoK321---Apr13</t>
  </si>
  <si>
    <t>SoK321---Mai13</t>
  </si>
  <si>
    <t>SoK321---Jun13</t>
  </si>
  <si>
    <t>SoK321---Jul13</t>
  </si>
  <si>
    <t>SoK321---Aug13</t>
  </si>
  <si>
    <t>SoK321---Sep13</t>
  </si>
  <si>
    <t>SoK321---Okt13</t>
  </si>
  <si>
    <t>SoK321---Nov13</t>
  </si>
  <si>
    <t>SoK321---Dez13</t>
  </si>
  <si>
    <t>Inbetriebnahme 01/2013</t>
  </si>
  <si>
    <t>Inbetriebnahme 02/2013</t>
  </si>
  <si>
    <t>Inbetriebnahme 03/2013</t>
  </si>
  <si>
    <t>Inbetriebnahme 04/2013</t>
  </si>
  <si>
    <t>Inbetriebnahme 05/2013</t>
  </si>
  <si>
    <t>Inbetriebnahme 06/2013</t>
  </si>
  <si>
    <t>Inbetriebnahme 07/2013</t>
  </si>
  <si>
    <t>Inbetriebnahme 08/2013</t>
  </si>
  <si>
    <t>Inbetriebnahme 09/2013</t>
  </si>
  <si>
    <t>Inbetriebnahme 10/2013</t>
  </si>
  <si>
    <t>Inbetriebnahme 11/2013</t>
  </si>
  <si>
    <t>Inbetriebnahme 12/2013</t>
  </si>
  <si>
    <t>SgK3220--Jan13</t>
  </si>
  <si>
    <t>SgK3220--Feb13</t>
  </si>
  <si>
    <t>SgK3220--Mrz13</t>
  </si>
  <si>
    <t>SgK3220--Apr13</t>
  </si>
  <si>
    <t>SgK3220--Mai13</t>
  </si>
  <si>
    <t>SgK3220--Jun13</t>
  </si>
  <si>
    <t>SgK3220--Jul13</t>
  </si>
  <si>
    <t>SgK3220--Aug13</t>
  </si>
  <si>
    <t>SgK3220--Sep13</t>
  </si>
  <si>
    <t>SgK3220--Okt13</t>
  </si>
  <si>
    <t>SgK3220--Nov13</t>
  </si>
  <si>
    <t>SgK3220--Dez13</t>
  </si>
  <si>
    <t>SgK3221--Jan13</t>
  </si>
  <si>
    <t>SgK3222--Jan13</t>
  </si>
  <si>
    <t>SgK3223--Jan13</t>
  </si>
  <si>
    <t>SgK3221--Feb13</t>
  </si>
  <si>
    <t>SgK3222--Feb13</t>
  </si>
  <si>
    <t>SgK3223--Feb13</t>
  </si>
  <si>
    <t>SgK3221--Mrz13</t>
  </si>
  <si>
    <t>SgK3222--Mrz13</t>
  </si>
  <si>
    <t>SgK3223--Mrz13</t>
  </si>
  <si>
    <t>SgK3221--Apr13</t>
  </si>
  <si>
    <t>SgK3222--Apr13</t>
  </si>
  <si>
    <t>SgK3223--Apr13</t>
  </si>
  <si>
    <t>SgK3221--Mai13</t>
  </si>
  <si>
    <t>SgK3222--Mai13</t>
  </si>
  <si>
    <t>SgK3223--Mai13</t>
  </si>
  <si>
    <t>SgK3221--Jun13</t>
  </si>
  <si>
    <t>SgK3222--Jun13</t>
  </si>
  <si>
    <t>SgK3223--Jun13</t>
  </si>
  <si>
    <t>SgK3221--Jul13</t>
  </si>
  <si>
    <t>SgK3222--Jul13</t>
  </si>
  <si>
    <t>SgK3223--Jul13</t>
  </si>
  <si>
    <t>SgK3221--Aug13</t>
  </si>
  <si>
    <t>SgK3222--Aug13</t>
  </si>
  <si>
    <t>SgK3223--Aug13</t>
  </si>
  <si>
    <t>SgK3221--Sep13</t>
  </si>
  <si>
    <t>SgK3222--Sep13</t>
  </si>
  <si>
    <t>SgK3223--Sep13</t>
  </si>
  <si>
    <t>SgK3221--Okt13</t>
  </si>
  <si>
    <t>SgK3222--Okt13</t>
  </si>
  <si>
    <t>SgK3223--Okt13</t>
  </si>
  <si>
    <t>SgK3221--Nov13</t>
  </si>
  <si>
    <t>SgK3222--Nov13</t>
  </si>
  <si>
    <t>SgK3223--Nov13</t>
  </si>
  <si>
    <t>SgK3221--Dez13</t>
  </si>
  <si>
    <t>SgK3222--Dez13</t>
  </si>
  <si>
    <t>SgK3223--Dez13</t>
  </si>
  <si>
    <t>Bemessungsleistung [kW]</t>
  </si>
  <si>
    <t>Die Bemessungsleistung ist nicht bei Solar- oder Windenergieanlagen anzugeben! Es sind nur positive Werte ohne Einheiten anzugeben.</t>
  </si>
  <si>
    <t>WAS = Wasserkraft</t>
  </si>
  <si>
    <t>DEP = Deponiegas</t>
  </si>
  <si>
    <t>KLA = Klärgas</t>
  </si>
  <si>
    <t>GRU = Grubengas</t>
  </si>
  <si>
    <t>BIO = Biomasse</t>
  </si>
  <si>
    <t>WIN = Windenergie (nur Onshore, inkl. Repowering-Anlagen)</t>
  </si>
  <si>
    <t>SOL = Solar</t>
  </si>
  <si>
    <t>WFN = Windenergie Offshore</t>
  </si>
  <si>
    <t>GEO = Geothermie</t>
  </si>
  <si>
    <t>Netzentgelte aus regenerativer Erzeugung. Angaben als Netzbetreiber nach § 72 Abs. 1 Nr. 2 EEG</t>
  </si>
  <si>
    <t>Nach § 72 Abs. 1 Nr. 2 EEG sind Verteilnetzbetreiber verpflichtet bis spätestens zum 31.05. des Folgejahres die</t>
  </si>
  <si>
    <t>und in Verbindung mit § 75 eine Bescheinigung einer Wirtschaftsprüferin, eines Wirtschaftsprüfers, einer vereidigten</t>
  </si>
  <si>
    <t>kaufmännisch abgenommene Strommenge
[kWh]</t>
  </si>
  <si>
    <t>Einspeisevergütung
[€]</t>
  </si>
  <si>
    <t>in unmittelbarer räumlicher Nähe der Anlage verbraucht werden, ohne durch ein Netz durchgeleitet zu werden.</t>
  </si>
  <si>
    <t>Es handelt sich hierbei nicht um eine Direktvermarktung. Für diese Strommengen wird keine EEG-Vergütung</t>
  </si>
  <si>
    <t>an den Anlagenbetreiber gezahlt. Die Strommengen fließen in die Berechnung der Bemessungsleistung ein,</t>
  </si>
  <si>
    <t>nicht jedoch in den bundesweiten Belastungsausgleich oder die Berechnung der vNNE. Der Selbstverbrauch</t>
  </si>
  <si>
    <t>Wind an Land</t>
  </si>
  <si>
    <t>Wind auf See</t>
  </si>
  <si>
    <t>Wind auf Land</t>
  </si>
  <si>
    <t>Marktprämie
[EUR]</t>
  </si>
  <si>
    <t>Marktprämienmodell
[kWh]</t>
  </si>
  <si>
    <t>sonst. Direktvermarktung
[kWh]</t>
  </si>
  <si>
    <t>Strommenge</t>
  </si>
  <si>
    <t>Förderung
[EUR]</t>
  </si>
  <si>
    <t>Flexibilitätszuschlag</t>
  </si>
  <si>
    <t>Flexibilitätsprämie</t>
  </si>
  <si>
    <t>vermiedene Netzentgelte
[EUR]</t>
  </si>
  <si>
    <t>WaK230------14</t>
  </si>
  <si>
    <t>Inbetriebnahme 2014</t>
  </si>
  <si>
    <t>WaK231------14</t>
  </si>
  <si>
    <t>WaK232------14</t>
  </si>
  <si>
    <t>WaK233------14</t>
  </si>
  <si>
    <t>WaK234------14</t>
  </si>
  <si>
    <t>WaK235------14</t>
  </si>
  <si>
    <t>WaK236------14</t>
  </si>
  <si>
    <t>WaK230M-----14</t>
  </si>
  <si>
    <t>Modernisierung 2014</t>
  </si>
  <si>
    <t>0-0,5 MW, IB vor 01.01.2009, Modernisierung 2014</t>
  </si>
  <si>
    <t>WaK231M-----14</t>
  </si>
  <si>
    <t>0,5-2 MW, IB vor 01.01.2009, Modernisierung 2014</t>
  </si>
  <si>
    <t>WaK232M-----14</t>
  </si>
  <si>
    <t>2-5 MW, IB vor 01.01.2009, Modernisierung 2014</t>
  </si>
  <si>
    <t>WaK233M-----14</t>
  </si>
  <si>
    <t>5-10 MW, IB vor 01.01.2009, Modernisierung 2014</t>
  </si>
  <si>
    <t>WaK234M-----14</t>
  </si>
  <si>
    <t>10-20 MW, IB vor 01.01.2009, Modernisierung 2014</t>
  </si>
  <si>
    <t>WaK235M-----14</t>
  </si>
  <si>
    <t>20-50 MW, IB vor 01.01.2009, Modernisierung 2014</t>
  </si>
  <si>
    <t>WaK236M-----14</t>
  </si>
  <si>
    <t>&gt; 50 MW, IB vor 01.01.2009, Modernisierung 2014</t>
  </si>
  <si>
    <t>WaK400------14</t>
  </si>
  <si>
    <t>Inbetriebnahme 08-12/2014</t>
  </si>
  <si>
    <t>WaK401------14</t>
  </si>
  <si>
    <t>WaK402------14</t>
  </si>
  <si>
    <t>WaK403------14</t>
  </si>
  <si>
    <t>WaK404------14</t>
  </si>
  <si>
    <t>WaK405------14</t>
  </si>
  <si>
    <t>WaK406------14</t>
  </si>
  <si>
    <t>WaK400M-----14</t>
  </si>
  <si>
    <t>Modernisierung 08-12/2014</t>
  </si>
  <si>
    <t>WaK401M-----14</t>
  </si>
  <si>
    <t>WaK402M-----14</t>
  </si>
  <si>
    <t>WaK403M-----14</t>
  </si>
  <si>
    <t>WaK404M-----14</t>
  </si>
  <si>
    <t>WaK405M-----14</t>
  </si>
  <si>
    <t>WaK406M-----14</t>
  </si>
  <si>
    <t>BiK51na1K13-01</t>
  </si>
  <si>
    <t xml:space="preserve"> 0-0,150 MW, Bonusregeln a1, K erstmals 2013</t>
  </si>
  <si>
    <t>BiK51nM1K13-01</t>
  </si>
  <si>
    <t xml:space="preserve"> 0-0,15 MW, Bonusregeln M1 und K erstmals 2013</t>
  </si>
  <si>
    <t>BiK51nM1K13y01</t>
  </si>
  <si>
    <t>BiK51nX1K13y01</t>
  </si>
  <si>
    <t>BiK51aa1K13-01</t>
  </si>
  <si>
    <t xml:space="preserve"> 0,150-0,5 MW, Bonusregeln a1 und K erstmals 2013</t>
  </si>
  <si>
    <t>BiK51aM2K13-01</t>
  </si>
  <si>
    <t xml:space="preserve"> 0,15-0,5 MW, Bonusregeln M2 und K erstmals 2013</t>
  </si>
  <si>
    <t>BiK51aM2K13y01</t>
  </si>
  <si>
    <t>BiK51aX2K13y01</t>
  </si>
  <si>
    <t>BiK52aa2K13-01</t>
  </si>
  <si>
    <t xml:space="preserve"> 0,5-5 MW, Bonusregeln a2, K erstmals 2013</t>
  </si>
  <si>
    <t>BiK51na1K14-01</t>
  </si>
  <si>
    <t>Anteil KWK, erstmals 2014</t>
  </si>
  <si>
    <t>BiK51aa1K14-01</t>
  </si>
  <si>
    <t>BiK52aa2K14-01</t>
  </si>
  <si>
    <t>BiK51nK13---02</t>
  </si>
  <si>
    <t>BiK51nK13y--02</t>
  </si>
  <si>
    <t xml:space="preserve"> 0-0,150 MW, Bonusregeln y und K erstmals 2013</t>
  </si>
  <si>
    <t>BiK51aK13---02</t>
  </si>
  <si>
    <t>BiK51aK13y--02</t>
  </si>
  <si>
    <t xml:space="preserve"> 0,150-0,5 MW, Bonusregeln y und K erstmals 2013</t>
  </si>
  <si>
    <t>BiK52aK13---02</t>
  </si>
  <si>
    <t>BiK81GbK13y-04</t>
  </si>
  <si>
    <t xml:space="preserve"> 0-0,15 MW, Bonusregeln G, y, b und K erstmals 2013</t>
  </si>
  <si>
    <t>BiK82GbK13y-04</t>
  </si>
  <si>
    <t xml:space="preserve"> 0,15-0,5 MW, Bonusregeln G, y, b und K erstmals 2013</t>
  </si>
  <si>
    <t>BiK83a2bK13-04</t>
  </si>
  <si>
    <t xml:space="preserve"> 0,5-5 MW, Bonusregeln a2, b und K erstmals 2013</t>
  </si>
  <si>
    <t>BiK84K13----04</t>
  </si>
  <si>
    <t xml:space="preserve"> 5-20 MW, Bonusregel K erstmals 2013</t>
  </si>
  <si>
    <t>BiK81GK13---05</t>
  </si>
  <si>
    <t xml:space="preserve"> 0-0,15 MW, Bonusregeln G und K erstmals 2013</t>
  </si>
  <si>
    <t>BiK81M1K13--05</t>
  </si>
  <si>
    <t xml:space="preserve"> 0-0,15 MW, Bonusregeln M1, K erstmals 2013</t>
  </si>
  <si>
    <t>BiK81M1K13y-05</t>
  </si>
  <si>
    <t>BiK82GK13---05</t>
  </si>
  <si>
    <t xml:space="preserve"> 0,15-0,5 MW, Bonusregeln G und K erstmals 2013</t>
  </si>
  <si>
    <t>BiK82M2K13--05</t>
  </si>
  <si>
    <t xml:space="preserve"> 0,15-0,5 MW, Bonusregeln M2, K erstmals 2013</t>
  </si>
  <si>
    <t>BiK82M2K13y-05</t>
  </si>
  <si>
    <t>BiK83a2K13--05</t>
  </si>
  <si>
    <t>BiK81K13----06</t>
  </si>
  <si>
    <t xml:space="preserve"> 0-0,15 MW, Bonusregel K erstmals 2013</t>
  </si>
  <si>
    <t>BiK81GbK13y-06</t>
  </si>
  <si>
    <t>BiK81M1K13--06</t>
  </si>
  <si>
    <t>BiK82K13----06</t>
  </si>
  <si>
    <t xml:space="preserve"> 0,15-0,5 MW, Bonusregel K erstmals 2013</t>
  </si>
  <si>
    <t>BiK82GbK13y-06</t>
  </si>
  <si>
    <t>BiK82M2K13--06</t>
  </si>
  <si>
    <t>BiK83K13----06</t>
  </si>
  <si>
    <t>BiK83a2bK13-06</t>
  </si>
  <si>
    <t>BiK81M1K13--07</t>
  </si>
  <si>
    <t>BiK81M1K13y-07</t>
  </si>
  <si>
    <t>BiK82M2K13--07</t>
  </si>
  <si>
    <t>BiK82M2K13y-07</t>
  </si>
  <si>
    <t>BiK83a2K13--07</t>
  </si>
  <si>
    <t>BiK270------14</t>
  </si>
  <si>
    <t>BiK270E1a---14</t>
  </si>
  <si>
    <t>BiK270E2a---14</t>
  </si>
  <si>
    <t>BiK270E2b---14</t>
  </si>
  <si>
    <t>BiK270G1----14</t>
  </si>
  <si>
    <t>BiK270E1aG1-14</t>
  </si>
  <si>
    <t>BiK270E2aG1-14</t>
  </si>
  <si>
    <t>BiK270E2bG1-14</t>
  </si>
  <si>
    <t>BiK270G2----14</t>
  </si>
  <si>
    <t>BiK270E1aG2-14</t>
  </si>
  <si>
    <t>BiK270E2aG2-14</t>
  </si>
  <si>
    <t>BiK270E2bG2-14</t>
  </si>
  <si>
    <t>BiK270G3----14</t>
  </si>
  <si>
    <t>BiK270E1aG3-14</t>
  </si>
  <si>
    <t>BiK270E2aG3-14</t>
  </si>
  <si>
    <t>BiK270E2bG3-14</t>
  </si>
  <si>
    <t>BiK271------14</t>
  </si>
  <si>
    <t>BiK271E1a---14</t>
  </si>
  <si>
    <t>BiK271E2a---14</t>
  </si>
  <si>
    <t>BiK271E2b---14</t>
  </si>
  <si>
    <t>BiK271G1----14</t>
  </si>
  <si>
    <t>BiK271E1aG1-14</t>
  </si>
  <si>
    <t>BiK271E2aG1-14</t>
  </si>
  <si>
    <t>BiK271E2bG1-14</t>
  </si>
  <si>
    <t>BiK271G2----14</t>
  </si>
  <si>
    <t>BiK271E1aG2-14</t>
  </si>
  <si>
    <t>BiK271E2aG2-14</t>
  </si>
  <si>
    <t>BiK271E2bG2-14</t>
  </si>
  <si>
    <t>BiK271G3----14</t>
  </si>
  <si>
    <t>BiK271E1aG3-14</t>
  </si>
  <si>
    <t>BiK271E2aG3-14</t>
  </si>
  <si>
    <t>BiK271E2bG3-14</t>
  </si>
  <si>
    <t>BiK272------14</t>
  </si>
  <si>
    <t>BiK272E1b---14</t>
  </si>
  <si>
    <t>BiK272E1d---14</t>
  </si>
  <si>
    <t>BiK272E2a---14</t>
  </si>
  <si>
    <t>BiK272E2c---14</t>
  </si>
  <si>
    <t>BiK272G1----14</t>
  </si>
  <si>
    <t>BiK272E1bG1-14</t>
  </si>
  <si>
    <t>BiK272E1dG1-14</t>
  </si>
  <si>
    <t>BiK272E2aG1-14</t>
  </si>
  <si>
    <t>BiK272E2cG1-14</t>
  </si>
  <si>
    <t>BiK272G2----14</t>
  </si>
  <si>
    <t>BiK272E1bG2-14</t>
  </si>
  <si>
    <t>BiK272E1dG2-14</t>
  </si>
  <si>
    <t>BiK272E2aG2-14</t>
  </si>
  <si>
    <t>BiK272E2cG2-14</t>
  </si>
  <si>
    <t>BiK272G3----14</t>
  </si>
  <si>
    <t>BiK272E1bG3-14</t>
  </si>
  <si>
    <t>BiK272E1dG3-14</t>
  </si>
  <si>
    <t>BiK272E2aG3-14</t>
  </si>
  <si>
    <t>BiK272E2cG3-14</t>
  </si>
  <si>
    <t>BiK273------14</t>
  </si>
  <si>
    <t>BiK273E1c---14</t>
  </si>
  <si>
    <t>BiK273E1d---14</t>
  </si>
  <si>
    <t>BiK273E2a---14</t>
  </si>
  <si>
    <t>BiK273E2c---14</t>
  </si>
  <si>
    <t>BiK273G1----14</t>
  </si>
  <si>
    <t>BiK273E1cG1-14</t>
  </si>
  <si>
    <t>BiK273E1dG1-14</t>
  </si>
  <si>
    <t>BiK273E2aG1-14</t>
  </si>
  <si>
    <t>BiK273E2cG1-14</t>
  </si>
  <si>
    <t>BiK273G2----14</t>
  </si>
  <si>
    <t>BiK273E1cG2-14</t>
  </si>
  <si>
    <t>BiK273E1dG2-14</t>
  </si>
  <si>
    <t>BiK273E2aG2-14</t>
  </si>
  <si>
    <t>BiK273E2cG2-14</t>
  </si>
  <si>
    <t>BiK273G3----14</t>
  </si>
  <si>
    <t>BiK273E1cG3-14</t>
  </si>
  <si>
    <t>BiK273E1dG3-14</t>
  </si>
  <si>
    <t>BiK273E2aG3-14</t>
  </si>
  <si>
    <t>BiK273E2cG3-14</t>
  </si>
  <si>
    <t>BiK274------14</t>
  </si>
  <si>
    <t>BiK440------14</t>
  </si>
  <si>
    <t>BiK441------14</t>
  </si>
  <si>
    <t>BiK442------14</t>
  </si>
  <si>
    <t>BiK443------14</t>
  </si>
  <si>
    <t>BiK27a0-----14</t>
  </si>
  <si>
    <t>BiK27a0G1---14</t>
  </si>
  <si>
    <t>BiK27a0G2---14</t>
  </si>
  <si>
    <t>BiK27a0G3---14</t>
  </si>
  <si>
    <t>BiK27a1-----14</t>
  </si>
  <si>
    <t>BiK27a1G1---14</t>
  </si>
  <si>
    <t>BiK27a1G2---14</t>
  </si>
  <si>
    <t>BiK27a1G3---14</t>
  </si>
  <si>
    <t>BiK27a2-----14</t>
  </si>
  <si>
    <t>BiK450------14</t>
  </si>
  <si>
    <t>BiK451------14</t>
  </si>
  <si>
    <t>0,5-20 MW, Vergärung von Bioabfällen</t>
  </si>
  <si>
    <t>BiK27b------14</t>
  </si>
  <si>
    <t>BiK460------14</t>
  </si>
  <si>
    <t>DeK240------14</t>
  </si>
  <si>
    <t>DeK240G1----14</t>
  </si>
  <si>
    <t>DeK240G2----14</t>
  </si>
  <si>
    <t>DeK240G3----14</t>
  </si>
  <si>
    <t>DeK241------14</t>
  </si>
  <si>
    <t>DeK241G1----14</t>
  </si>
  <si>
    <t>DeK241G2----14</t>
  </si>
  <si>
    <t>DeK241G3----14</t>
  </si>
  <si>
    <t>DeK410------14</t>
  </si>
  <si>
    <t>DeK411------14</t>
  </si>
  <si>
    <t>KlK250------14</t>
  </si>
  <si>
    <t>KlK250G1----14</t>
  </si>
  <si>
    <t>KlK250G2----14</t>
  </si>
  <si>
    <t>KlK250G3----14</t>
  </si>
  <si>
    <t>KlK251------14</t>
  </si>
  <si>
    <t>KlK251G1----14</t>
  </si>
  <si>
    <t>KlK251G2----14</t>
  </si>
  <si>
    <t>KlK251G3----14</t>
  </si>
  <si>
    <t>KlK420------14</t>
  </si>
  <si>
    <t>KlK421------14</t>
  </si>
  <si>
    <t>GrK260------14</t>
  </si>
  <si>
    <t>GrK261------14</t>
  </si>
  <si>
    <t>GrK262------14</t>
  </si>
  <si>
    <t>GrK430------14</t>
  </si>
  <si>
    <t>GrK431------14</t>
  </si>
  <si>
    <t>GrK432------14</t>
  </si>
  <si>
    <t>GeK280------14</t>
  </si>
  <si>
    <t>GeK280P-----14</t>
  </si>
  <si>
    <t>GeK480------14</t>
  </si>
  <si>
    <t>WnK290------14</t>
  </si>
  <si>
    <t>WnK290S-----14</t>
  </si>
  <si>
    <t>WnK291------14</t>
  </si>
  <si>
    <t>WnK490------14</t>
  </si>
  <si>
    <t>WnK491------14</t>
  </si>
  <si>
    <t>WrK300------14</t>
  </si>
  <si>
    <t>WrK300S-----14</t>
  </si>
  <si>
    <t>WrK301------14</t>
  </si>
  <si>
    <t>SoK321---Jan14</t>
  </si>
  <si>
    <t>Inbetriebnahme 01/2014</t>
  </si>
  <si>
    <t>SoK321---Feb14</t>
  </si>
  <si>
    <t>Inbetriebnahme 02/2014</t>
  </si>
  <si>
    <t>SoK321---Mrz14</t>
  </si>
  <si>
    <t>Inbetriebnahme 03/2014</t>
  </si>
  <si>
    <t>SoK321---Apr14</t>
  </si>
  <si>
    <t>Inbetriebnahme 04/2014</t>
  </si>
  <si>
    <t>SoK321---Mai14</t>
  </si>
  <si>
    <t>Inbetriebnahme 05/2014</t>
  </si>
  <si>
    <t>SoK321---Jun14</t>
  </si>
  <si>
    <t>Inbetriebnahme 06/2014</t>
  </si>
  <si>
    <t>SoK321---Jul14</t>
  </si>
  <si>
    <t>Inbetriebnahme 07/2014</t>
  </si>
  <si>
    <t>SoK511---Aug14</t>
  </si>
  <si>
    <t>Inbetriebnahme 08/2014</t>
  </si>
  <si>
    <t>SoK511---Sep14</t>
  </si>
  <si>
    <t>Inbetriebnahme 09/2014</t>
  </si>
  <si>
    <t>SoK511---Okt14</t>
  </si>
  <si>
    <t>Inbetriebnahme 10/2014</t>
  </si>
  <si>
    <t>SoK511---Nov14</t>
  </si>
  <si>
    <t>Inbetriebnahme 11/2014</t>
  </si>
  <si>
    <t>SoK511---Dez14</t>
  </si>
  <si>
    <t>Inbetriebnahme 12/2014</t>
  </si>
  <si>
    <t>SgK3220--Jan14</t>
  </si>
  <si>
    <t>SgK3221--Jan14</t>
  </si>
  <si>
    <t>SgK3222--Jan14</t>
  </si>
  <si>
    <t>SgK3223--Jan14</t>
  </si>
  <si>
    <t>SgK3220--Feb14</t>
  </si>
  <si>
    <t>SgK3221--Feb14</t>
  </si>
  <si>
    <t>SgK3222--Feb14</t>
  </si>
  <si>
    <t>SgK3223--Feb14</t>
  </si>
  <si>
    <t>SgK3220--Mrz14</t>
  </si>
  <si>
    <t>SgK3221--Mrz14</t>
  </si>
  <si>
    <t>SgK3222--Mrz14</t>
  </si>
  <si>
    <t>SgK3223--Mrz14</t>
  </si>
  <si>
    <t>SgK3220--Apr14</t>
  </si>
  <si>
    <t>SgK3221--Apr14</t>
  </si>
  <si>
    <t>SgK3222--Apr14</t>
  </si>
  <si>
    <t>SgK3223--Apr14</t>
  </si>
  <si>
    <t>SgK3220--Mai14</t>
  </si>
  <si>
    <t>SgK3221--Mai14</t>
  </si>
  <si>
    <t>SgK3222--Mai14</t>
  </si>
  <si>
    <t>SgK3223--Mai14</t>
  </si>
  <si>
    <t>SgK3220--Jun14</t>
  </si>
  <si>
    <t>SgK3221--Jun14</t>
  </si>
  <si>
    <t>SgK3222--Jun14</t>
  </si>
  <si>
    <t>SgK3223--Jun14</t>
  </si>
  <si>
    <t>SgK3220--Jul14</t>
  </si>
  <si>
    <t>SgK3221--Jul14</t>
  </si>
  <si>
    <t>SgK3222--Jul14</t>
  </si>
  <si>
    <t>SgK3223--Jul14</t>
  </si>
  <si>
    <t>SgK5120--Aug14</t>
  </si>
  <si>
    <t>SgK5121--Aug14</t>
  </si>
  <si>
    <t>SgK5122--Aug14</t>
  </si>
  <si>
    <t>SgK5123--Aug14</t>
  </si>
  <si>
    <t>SgK5120--Sep14</t>
  </si>
  <si>
    <t>SgK5121--Sep14</t>
  </si>
  <si>
    <t>SgK5122--Sep14</t>
  </si>
  <si>
    <t>SgK5123--Sep14</t>
  </si>
  <si>
    <t>SgK5120--Okt14</t>
  </si>
  <si>
    <t>SgK5121--Okt14</t>
  </si>
  <si>
    <t>SgK5122--Okt14</t>
  </si>
  <si>
    <t>SgK5123--Okt14</t>
  </si>
  <si>
    <t>SgK5120--Nov14</t>
  </si>
  <si>
    <t>SgK5121--Nov14</t>
  </si>
  <si>
    <t>SgK5122--Nov14</t>
  </si>
  <si>
    <t>SgK5123--Nov14</t>
  </si>
  <si>
    <t>SgK5120--Dez14</t>
  </si>
  <si>
    <t>SgK5121--Dez14</t>
  </si>
  <si>
    <t>SgK5122--Dez14</t>
  </si>
  <si>
    <t>SgK5123--Dez14</t>
  </si>
  <si>
    <t>WaK2511------0</t>
  </si>
  <si>
    <t>Verringerung auf null nach § 25 Abs. 1 Nr. 1 (Unterlassene Anmeldung im Anlagenregister)</t>
  </si>
  <si>
    <t>BiK2511------0</t>
  </si>
  <si>
    <t>GaK2511------0</t>
  </si>
  <si>
    <t>DeK2511------0</t>
  </si>
  <si>
    <t>KlK2511------0</t>
  </si>
  <si>
    <t>GrK2511------0</t>
  </si>
  <si>
    <t>GeK2511------0</t>
  </si>
  <si>
    <t>WiK2511------0</t>
  </si>
  <si>
    <t>WnK2511------0</t>
  </si>
  <si>
    <t>WrK2511------0</t>
  </si>
  <si>
    <t>SoK2511------0</t>
  </si>
  <si>
    <t>SgK2511------0</t>
  </si>
  <si>
    <t>SgK2511-SV---0</t>
  </si>
  <si>
    <t>WaK2512------0</t>
  </si>
  <si>
    <t>Verringerung auf null nach § 25 Abs. 1 Nr. 2 (Nichmeldung einer Leistungserhöhung an das Anlagenregister)</t>
  </si>
  <si>
    <t>BiK2512------0</t>
  </si>
  <si>
    <t>GaK2512------0</t>
  </si>
  <si>
    <t>DeK2512------0</t>
  </si>
  <si>
    <t>KlK2512------0</t>
  </si>
  <si>
    <t>GrK2512------0</t>
  </si>
  <si>
    <t>GeK2512------0</t>
  </si>
  <si>
    <t>WiK2512------0</t>
  </si>
  <si>
    <t>WnK2512------0</t>
  </si>
  <si>
    <t>WrK2512------0</t>
  </si>
  <si>
    <t>SoK2512------0</t>
  </si>
  <si>
    <t>SgK2512------0</t>
  </si>
  <si>
    <t>SgK2512-SV---0</t>
  </si>
  <si>
    <t>WaK2513------0</t>
  </si>
  <si>
    <t>Verringerung auf null nach § 25 Abs. 1 Nr. 3 (Pflichtverletzung bei anteiliger DV)</t>
  </si>
  <si>
    <t>BiK2513------0</t>
  </si>
  <si>
    <t>GaK2513------0</t>
  </si>
  <si>
    <t>DeK2513------0</t>
  </si>
  <si>
    <t>KlK2513------0</t>
  </si>
  <si>
    <t>GrK2513------0</t>
  </si>
  <si>
    <t>GeK2513------0</t>
  </si>
  <si>
    <t>WiK2513------0</t>
  </si>
  <si>
    <t>WnK2513------0</t>
  </si>
  <si>
    <t>WrK2513------0</t>
  </si>
  <si>
    <t>SoK2513------0</t>
  </si>
  <si>
    <t>SgK2513------0</t>
  </si>
  <si>
    <t>SgK2513-SV---0</t>
  </si>
  <si>
    <t>WaK2514------0</t>
  </si>
  <si>
    <t>Verringerung auf null nach § 25 Abs. 1 Nr. 4 (Fehlender Nachweis zur Stilllegung einer anderen Biomethananlage)</t>
  </si>
  <si>
    <t>BiK2514------0</t>
  </si>
  <si>
    <t>GaK2514------0</t>
  </si>
  <si>
    <t>DeK2514------0</t>
  </si>
  <si>
    <t>KlK2514------0</t>
  </si>
  <si>
    <t>GrK2514------0</t>
  </si>
  <si>
    <t>GeK2514------0</t>
  </si>
  <si>
    <t>WiK2514------0</t>
  </si>
  <si>
    <t>WnK2514------0</t>
  </si>
  <si>
    <t>WrK2514------0</t>
  </si>
  <si>
    <t>SoK2514------0</t>
  </si>
  <si>
    <t>SgK2514------0</t>
  </si>
  <si>
    <t>SgK2514-SV---0</t>
  </si>
  <si>
    <t>WaK2521-----MW</t>
  </si>
  <si>
    <t>Verringerung auf Marktwert nach § 25 Abs. 2 Nr. 1 (Verstoß gegen technische Vorgaben)</t>
  </si>
  <si>
    <t>BiK2521-----MW</t>
  </si>
  <si>
    <t>GaK2521-----MW</t>
  </si>
  <si>
    <t>DeK2521-----MW</t>
  </si>
  <si>
    <t>KlK2521-----MW</t>
  </si>
  <si>
    <t>GrK2521-----MW</t>
  </si>
  <si>
    <t>GeK2521-----MW</t>
  </si>
  <si>
    <t>WiK2521-----MW</t>
  </si>
  <si>
    <t>WnK2521-----MW</t>
  </si>
  <si>
    <t>WrK2521-----MW</t>
  </si>
  <si>
    <t>SoK2521-----MW</t>
  </si>
  <si>
    <t>SgK2521-----MW</t>
  </si>
  <si>
    <t>WaK2522-----MW</t>
  </si>
  <si>
    <t>Verringerung auf Marktwert nach § 25 Abs. 2 Nr. 2 (Verstoß gegen Meldepflicht zum Wechsel der Vermarktungsform)</t>
  </si>
  <si>
    <t>BiK2522-----MW</t>
  </si>
  <si>
    <t>GaK2522-----MW</t>
  </si>
  <si>
    <t>DeK2522-----MW</t>
  </si>
  <si>
    <t>KlK2522-----MW</t>
  </si>
  <si>
    <t>GrK2522-----MW</t>
  </si>
  <si>
    <t>GeK2522-----MW</t>
  </si>
  <si>
    <t>WiK2522-----MW</t>
  </si>
  <si>
    <t>WnK2522-----MW</t>
  </si>
  <si>
    <t>WrK2522-----MW</t>
  </si>
  <si>
    <t>SoK2522-----MW</t>
  </si>
  <si>
    <t>SgK2522-----MW</t>
  </si>
  <si>
    <t>SgK2522-SV---0</t>
  </si>
  <si>
    <t>WaK2524-----MW</t>
  </si>
  <si>
    <t>Verringerung auf Marktwert nach § 25 Abs. 2 Nr. 4 (Verstoß gegen Stromüberlassung nach § 39 Abs. 2)</t>
  </si>
  <si>
    <t>BiK2524-----MW</t>
  </si>
  <si>
    <t>GaK2524-----MW</t>
  </si>
  <si>
    <t>DeK2524-----MW</t>
  </si>
  <si>
    <t>KlK2524-----MW</t>
  </si>
  <si>
    <t>GrK2524-----MW</t>
  </si>
  <si>
    <t>GeK2524-----MW</t>
  </si>
  <si>
    <t>WiK2524-----MW</t>
  </si>
  <si>
    <t>WnK2524-----MW</t>
  </si>
  <si>
    <t>WrK2524-----MW</t>
  </si>
  <si>
    <t>SoK2524-----MW</t>
  </si>
  <si>
    <t>SgK2524-----MW</t>
  </si>
  <si>
    <t>SgK2524-SV---0</t>
  </si>
  <si>
    <t>WaK2525-----MW</t>
  </si>
  <si>
    <t>Verringerung auf Marktwert nach § 25 Abs. 2 Nr. 5 (Doppelvermarktung)</t>
  </si>
  <si>
    <t>BiK2525-----MW</t>
  </si>
  <si>
    <t>GaK2525-----MW</t>
  </si>
  <si>
    <t>DeK2525-----MW</t>
  </si>
  <si>
    <t>KlK2525-----MW</t>
  </si>
  <si>
    <t>GrK2525-----MW</t>
  </si>
  <si>
    <t>GeK2525-----MW</t>
  </si>
  <si>
    <t>WiK2525-----MW</t>
  </si>
  <si>
    <t>WnK2525-----MW</t>
  </si>
  <si>
    <t>WrK2525-----MW</t>
  </si>
  <si>
    <t>SoK2525-----MW</t>
  </si>
  <si>
    <t>SgK2525-----MW</t>
  </si>
  <si>
    <t>SgK2525-SV---0</t>
  </si>
  <si>
    <t>WaK2526-----MW</t>
  </si>
  <si>
    <t>Verringerung auf Marktwert nach § 25 Abs. 2 Nr. 6 (Vorbildfunktion öffentlicher Gebäude)</t>
  </si>
  <si>
    <t>BiK2526-----MW</t>
  </si>
  <si>
    <t>GaK2526-----MW</t>
  </si>
  <si>
    <t>DeK2526-----MW</t>
  </si>
  <si>
    <t>KlK2526-----MW</t>
  </si>
  <si>
    <t>GrK2526-----MW</t>
  </si>
  <si>
    <t>GeK2526-----MW</t>
  </si>
  <si>
    <t>WiK2526-----MW</t>
  </si>
  <si>
    <t>WnK2526-----MW</t>
  </si>
  <si>
    <t>WrK2526-----MW</t>
  </si>
  <si>
    <t>SoK2526-----MW</t>
  </si>
  <si>
    <t>SgK2526-----MW</t>
  </si>
  <si>
    <t>SgK2526-SV---0</t>
  </si>
  <si>
    <t>SgK332-MIM-mMW</t>
  </si>
  <si>
    <t>Verringerung auf Monats-Marktwert nach § 33 Abs. 2 (Überschreitung 90 %) für Anlagen mit RLM-Messung</t>
  </si>
  <si>
    <t>SgK332-MIM-aMW</t>
  </si>
  <si>
    <t>Verringerung auf Jahres-Marktwert nach § 33 Abs. 2 (Überschreitung 90 %) für Anlagen ohne RLM-Messung</t>
  </si>
  <si>
    <t>SoK334-----aMW</t>
  </si>
  <si>
    <t>Verringerung auf Jahres-Marktwert nach § 33 Abs. 4 (Verstoß gegen getrennte Messung)</t>
  </si>
  <si>
    <t>SgK334-----aMW</t>
  </si>
  <si>
    <t>SgK334-SV----0</t>
  </si>
  <si>
    <t>Verringerung auf Null nach § 33 Abs. 4 (Verstoß gegen getrennte Messung)</t>
  </si>
  <si>
    <t>BiK471------MW</t>
  </si>
  <si>
    <t>Verringerung Einspeisevergütung auf Monatsmarktwert nach § 47 Abs. 1 (Einspeisung &gt;50% der Bemessungsleistung)</t>
  </si>
  <si>
    <t>BiK4721------0</t>
  </si>
  <si>
    <t>Verringerung Einspeisevergütung auf null nach § 47 Abs. 2 (Vertoß gegen Vorlage des Einsatzstofftagebuchs nach § 47 Abs. 2 Nr. 1)</t>
  </si>
  <si>
    <t>BiK474------MW</t>
  </si>
  <si>
    <t>Verringerung Einspeisevergütung auf Monatsmarktwert nach § 47 Abs. 4 (Fehlender Nachweis KWK bzw. Stromanteil flüssiger Biomasse)</t>
  </si>
  <si>
    <t>WaK1004------0</t>
  </si>
  <si>
    <t>Entfall Vergütungsanspruch nach § 100 Abs. 4 (Nichterfüllung der Systemstabilitätsverordnung)</t>
  </si>
  <si>
    <t>BiK1004------0</t>
  </si>
  <si>
    <t>GaK1004------0</t>
  </si>
  <si>
    <t>DeK1004------0</t>
  </si>
  <si>
    <t>KlK1004------0</t>
  </si>
  <si>
    <t>GrK1004------0</t>
  </si>
  <si>
    <t>GeK1004------0</t>
  </si>
  <si>
    <t>WiK1004------0</t>
  </si>
  <si>
    <t>WnK1004------0</t>
  </si>
  <si>
    <t>WrK1004------0</t>
  </si>
  <si>
    <t>SoK1004------0</t>
  </si>
  <si>
    <t>SgK1004------0</t>
  </si>
  <si>
    <t>SgK1004--SV--0</t>
  </si>
  <si>
    <t>BiK1011-----MW</t>
  </si>
  <si>
    <t>Verringerung auf Monatsmarktwert nach § 101 Abs. 1 (Überschreitung Höchstbemessungsleistung)</t>
  </si>
  <si>
    <t>WaK-kVG------0</t>
  </si>
  <si>
    <t>Entfall Vergütungsanspruch (Nichterfüllung der Anforderungen § 23 EEG 2012 oder § 40 EEG 2014)</t>
  </si>
  <si>
    <t>BiK-kVG------0</t>
  </si>
  <si>
    <t>Entfall Vergütungsanspruch (Nichterfüllung der Anforderungen § 27 EEG 2012 oder § 44 EEG 2014)</t>
  </si>
  <si>
    <t>GaK-kVG------0</t>
  </si>
  <si>
    <t>Entfall Vergütungsanspruch (Nichterfüllung der Anforderungen § 7 EEG 2004)</t>
  </si>
  <si>
    <t>DeK-kVG------0</t>
  </si>
  <si>
    <t>Entfall Vergütungsanspruch (Nichterfüllung der Anforderungen § 24 EEG 2012 oder § 41 EEG 2014)</t>
  </si>
  <si>
    <t>KlK-kVG------0</t>
  </si>
  <si>
    <t>Entfall Vergütungsanspruch (Nichterfüllung der Anforderungen § 25 EEG 2012 oder § 42 EEG 2014)</t>
  </si>
  <si>
    <t>GrK-kVG------0</t>
  </si>
  <si>
    <t>Entfall Vergütungsanspruch (Nichterfüllung der Anforderungen § 26 EEG 2012 oder § 43 EEG 2014)</t>
  </si>
  <si>
    <t>GeK-kVG------0</t>
  </si>
  <si>
    <t>Entfall Vergütungsanspruch (Nichterfüllung der Anforderungen § 28 EEG 2012 oder § 48 EEG 2014)</t>
  </si>
  <si>
    <t>WiK-kVG------0</t>
  </si>
  <si>
    <t>Entfall Vergütungsanspruch (Nichterfüllung der Anforderungen § 10 EEG 2004)</t>
  </si>
  <si>
    <t>WnK-kVG------0</t>
  </si>
  <si>
    <t>Entfall Vergütungsanspruch (Nichterfüllung der Anforderungen § 29 EEG 2012 oder § 49 EEG 2014)</t>
  </si>
  <si>
    <t>WrK-kVG------0</t>
  </si>
  <si>
    <t>Entfall Vergütungsanspruch (Nichterfüllung der Anforderungen § 30 EEG 2012)</t>
  </si>
  <si>
    <t>SoK-kVG------0</t>
  </si>
  <si>
    <t>Entfall Vergütungsanspruch (Nichterfüllung der Anforderungen § 32 EEG 2012 oder § 51 EEG 2014)</t>
  </si>
  <si>
    <t>SgK-kVG------0</t>
  </si>
  <si>
    <t>§35Wasser</t>
  </si>
  <si>
    <t>§35Biomasse</t>
  </si>
  <si>
    <t>§35Deponie-,Klär-,Grubengas</t>
  </si>
  <si>
    <t>§35Deponiegas</t>
  </si>
  <si>
    <t>§35Klärgas</t>
  </si>
  <si>
    <t>§35Grubengas</t>
  </si>
  <si>
    <t>§35Geothermie</t>
  </si>
  <si>
    <t>§35Wind</t>
  </si>
  <si>
    <t>§35Wind onshore</t>
  </si>
  <si>
    <t>§35Wind Repowering</t>
  </si>
  <si>
    <t>§35Solar</t>
  </si>
  <si>
    <t>§35Solar/Gebäude</t>
  </si>
  <si>
    <t>BiK53------FLZ</t>
  </si>
  <si>
    <t>BiK54M-----FLP</t>
  </si>
  <si>
    <t>Flexibilitätsprämie für Biomethan nach EEG 2014</t>
  </si>
  <si>
    <t>BiK54G-----FLP</t>
  </si>
  <si>
    <t>Flexibilitätsprämie für sonstige Biogase außer Biomethan nach EEG 2014</t>
  </si>
  <si>
    <t>Hinweis 3</t>
  </si>
  <si>
    <t>§53Biomasse</t>
  </si>
  <si>
    <t>EEG-Vergütungs-/Direktvermarktungskategorie</t>
  </si>
  <si>
    <t>kaufmännisch abgenommene Strommenge</t>
  </si>
  <si>
    <t>Einspeisevergütung</t>
  </si>
  <si>
    <t>sowie aus dem biologisch abbaubaren Anteil von Abfällen aus Haushalten und Industrie.</t>
  </si>
  <si>
    <t>Übersicht der selbst verbrauchten oder an Dritte veräußerten Strommengen, die</t>
  </si>
  <si>
    <t>BiK51nK13y--01</t>
  </si>
  <si>
    <t>BiK51aK13y--01</t>
  </si>
  <si>
    <t>kaufmännisch abgenommene Strommenge*
[kWh]</t>
  </si>
  <si>
    <t>Hinweis 4</t>
  </si>
  <si>
    <t>WaK400------15</t>
  </si>
  <si>
    <t>Inbetriebnahme 2015</t>
  </si>
  <si>
    <t>WaK401------15</t>
  </si>
  <si>
    <t>WaK402------15</t>
  </si>
  <si>
    <t>WaK403------15</t>
  </si>
  <si>
    <t>WaK404------15</t>
  </si>
  <si>
    <t>WaK405------15</t>
  </si>
  <si>
    <t>WaK406------15</t>
  </si>
  <si>
    <t>WaK400M-----15</t>
  </si>
  <si>
    <t>WaK401M-----15</t>
  </si>
  <si>
    <t>WaK402M-----15</t>
  </si>
  <si>
    <t>WaK403M-----15</t>
  </si>
  <si>
    <t>WaK404M-----15</t>
  </si>
  <si>
    <t>WaK405M-----15</t>
  </si>
  <si>
    <t>WaK406M-----15</t>
  </si>
  <si>
    <t>BiK440------15</t>
  </si>
  <si>
    <t>BiK441------15</t>
  </si>
  <si>
    <t>BiK442------15</t>
  </si>
  <si>
    <t>BiK443------15</t>
  </si>
  <si>
    <t>BiK450------15</t>
  </si>
  <si>
    <t>BiK451------15</t>
  </si>
  <si>
    <t>BiK460------15</t>
  </si>
  <si>
    <t>DeK410------15</t>
  </si>
  <si>
    <t>DeK411------15</t>
  </si>
  <si>
    <t>KlK420------15</t>
  </si>
  <si>
    <t>KlK421------15</t>
  </si>
  <si>
    <t>GrK430------15</t>
  </si>
  <si>
    <t>GrK431------15</t>
  </si>
  <si>
    <t>GrK432------15</t>
  </si>
  <si>
    <t>GeK480------15</t>
  </si>
  <si>
    <t>WnK490------15</t>
  </si>
  <si>
    <t>WnK491------15</t>
  </si>
  <si>
    <t>SoK511---Jan15</t>
  </si>
  <si>
    <t>Inbetriebnahme 01/2015</t>
  </si>
  <si>
    <t>SoK511---Feb15</t>
  </si>
  <si>
    <t>Inbetriebnahme 02/2015</t>
  </si>
  <si>
    <t>SoK511---Mrz15</t>
  </si>
  <si>
    <t>Inbetriebnahme 03/2015</t>
  </si>
  <si>
    <t>SoK511---Apr15</t>
  </si>
  <si>
    <t>Inbetriebnahme 04/2015</t>
  </si>
  <si>
    <t>SoK511---Mai15</t>
  </si>
  <si>
    <t>Inbetriebnahme 05/2015</t>
  </si>
  <si>
    <t>SoK511---Jun15</t>
  </si>
  <si>
    <t>Inbetriebnahme 06/2015</t>
  </si>
  <si>
    <t>SoK511---Jul15</t>
  </si>
  <si>
    <t>Inbetriebnahme 07/2015</t>
  </si>
  <si>
    <t>SoK511---Aug15</t>
  </si>
  <si>
    <t>Inbetriebnahme 08/2015</t>
  </si>
  <si>
    <t>SoK511---Sep15</t>
  </si>
  <si>
    <t>Inbetriebnahme 09/2015</t>
  </si>
  <si>
    <t>Nicht-Gebäudeanlage 0 - 10 MW</t>
  </si>
  <si>
    <t>SoK511---Okt15</t>
  </si>
  <si>
    <t>Inbetriebnahme 10/2015</t>
  </si>
  <si>
    <t>SoK511---Nov15</t>
  </si>
  <si>
    <t>Inbetriebnahme 11/2015</t>
  </si>
  <si>
    <t>SoK511---Dez15</t>
  </si>
  <si>
    <t>Inbetriebnahme 12/2015</t>
  </si>
  <si>
    <t>SgK5120--Jan15</t>
  </si>
  <si>
    <t>SgK5121--Jan15</t>
  </si>
  <si>
    <t>SgK5122--Jan15</t>
  </si>
  <si>
    <t>SgK5123--Jan15</t>
  </si>
  <si>
    <t>SgK5120--Feb15</t>
  </si>
  <si>
    <t>SgK5121--Feb15</t>
  </si>
  <si>
    <t>SgK5122--Feb15</t>
  </si>
  <si>
    <t>SgK5123--Feb15</t>
  </si>
  <si>
    <t>SgK5120--Mrz15</t>
  </si>
  <si>
    <t>SgK5121--Mrz15</t>
  </si>
  <si>
    <t>SgK5122--Mrz15</t>
  </si>
  <si>
    <t>SgK5123--Mrz15</t>
  </si>
  <si>
    <t>SgK5120--Apr15</t>
  </si>
  <si>
    <t>SgK5121--Apr15</t>
  </si>
  <si>
    <t>SgK5122--Apr15</t>
  </si>
  <si>
    <t>SgK5123--Apr15</t>
  </si>
  <si>
    <t>SgK5120--Mai15</t>
  </si>
  <si>
    <t>SgK5121--Mai15</t>
  </si>
  <si>
    <t>SgK5122--Mai15</t>
  </si>
  <si>
    <t>SgK5123--Mai15</t>
  </si>
  <si>
    <t>SgK5120--Jun15</t>
  </si>
  <si>
    <t>SgK5121--Jun15</t>
  </si>
  <si>
    <t>SgK5122--Jun15</t>
  </si>
  <si>
    <t>SgK5123--Jun15</t>
  </si>
  <si>
    <t>SgK5120--Jul15</t>
  </si>
  <si>
    <t>SgK5121--Jul15</t>
  </si>
  <si>
    <t>SgK5122--Jul15</t>
  </si>
  <si>
    <t>SgK5123--Jul15</t>
  </si>
  <si>
    <t>SgK5120--Aug15</t>
  </si>
  <si>
    <t>SgK5121--Aug15</t>
  </si>
  <si>
    <t>SgK5122--Aug15</t>
  </si>
  <si>
    <t>SgK5123--Aug15</t>
  </si>
  <si>
    <t>SgK5120--Sep15</t>
  </si>
  <si>
    <t>SgK5121--Sep15</t>
  </si>
  <si>
    <t>SgK5122--Sep15</t>
  </si>
  <si>
    <t>SgK5123--Sep15</t>
  </si>
  <si>
    <t>SgK5120--Okt15</t>
  </si>
  <si>
    <t>SgK5121--Okt15</t>
  </si>
  <si>
    <t>SgK5122--Okt15</t>
  </si>
  <si>
    <t>SgK5123--Okt15</t>
  </si>
  <si>
    <t>SgK5120--Nov15</t>
  </si>
  <si>
    <t>SgK5121--Nov15</t>
  </si>
  <si>
    <t>SgK5122--Nov15</t>
  </si>
  <si>
    <t>SgK5123--Nov15</t>
  </si>
  <si>
    <t>SgK5120--Dez15</t>
  </si>
  <si>
    <t>SgK5121--Dez15</t>
  </si>
  <si>
    <t>SgK5122--Dez15</t>
  </si>
  <si>
    <t>SgK5123--Dez15</t>
  </si>
  <si>
    <t xml:space="preserve">In diesem Tabellenblatt sind nur Eintragungen vorgesehen, sofern sich die EEG-Anlagen in der </t>
  </si>
  <si>
    <t>einer Anlage wird auf die vergütungsfähige Strommenge nach § 33 Abs. 2 EEG 2012 angerechnet.</t>
  </si>
  <si>
    <t>§53</t>
  </si>
  <si>
    <t>§54</t>
  </si>
  <si>
    <t>§54Biomasse</t>
  </si>
  <si>
    <t>Anteil der Leistungserhöhung</t>
  </si>
  <si>
    <t>0-0,5 MW, IB vor 01.01.2009, Modernisierung 2015</t>
  </si>
  <si>
    <t>0,5-2 MW, IB vor 01.01.2009, Modernisierung 2015</t>
  </si>
  <si>
    <t>2-5 MW, IB vor 01.01.2009, Modernisierung 2015</t>
  </si>
  <si>
    <t>5-10 MW, IB vor 01.01.2009, Modernisierung 2015</t>
  </si>
  <si>
    <t>10-20 MW, IB vor 01.01.2009, Modernisierung 2015</t>
  </si>
  <si>
    <t>20-50 MW, IB vor 01.01.2009, Modernisierung 2015</t>
  </si>
  <si>
    <t>&gt; 50 MW, IB vor 01.01.2009, Modernisierung 2015</t>
  </si>
  <si>
    <t xml:space="preserve"> &gt;20 MW, 75% Schwarzlauge etc.</t>
  </si>
  <si>
    <t xml:space="preserve"> 0-0,150 MW, Bonusregeln a1, K erstmals 2014             </t>
  </si>
  <si>
    <t>BiK51nM1K14-01</t>
  </si>
  <si>
    <t xml:space="preserve"> 0-0,150 MW, Bonusregeln M1 und K erstmals 2014</t>
  </si>
  <si>
    <t xml:space="preserve"> 0,150-0,5 MW, Bonusregeln a1 und K erstmals 2014      </t>
  </si>
  <si>
    <t xml:space="preserve"> 0,5-5 MW, Bonusregeln a2, K erstmals 2014                  </t>
  </si>
  <si>
    <t>BiK81M1K14y-04</t>
  </si>
  <si>
    <t xml:space="preserve"> 0-0,15 MW, Bonusregeln M1, y und K erstmals 2014</t>
  </si>
  <si>
    <t>BiK82M2K14y-04</t>
  </si>
  <si>
    <t xml:space="preserve"> 0,15-0,5 MW, Bonusregeln M2, y und K erstmals 2014</t>
  </si>
  <si>
    <t>BiK81M1K15y-04</t>
  </si>
  <si>
    <t xml:space="preserve"> 0-0,15 MW, Bonusregeln M1, y und K erstmals 2015</t>
  </si>
  <si>
    <t>Anteil KWK, erstmals 2015</t>
  </si>
  <si>
    <t>BiK82M2K15y-04</t>
  </si>
  <si>
    <t xml:space="preserve"> 0,15-0,5 MW, Bonusregeln M2, y und K erstmals 2015</t>
  </si>
  <si>
    <t>BiK81GbK13y-05</t>
  </si>
  <si>
    <t>BiK82GbK13y-05</t>
  </si>
  <si>
    <t>BiK81K14----05</t>
  </si>
  <si>
    <t xml:space="preserve"> 0-0,15 MW, Bonusregel K erstmals 2014</t>
  </si>
  <si>
    <t>BiK82K14----05</t>
  </si>
  <si>
    <t xml:space="preserve"> 0,15-0,5 MW, Bonusregel K erstmals 2014</t>
  </si>
  <si>
    <t>BiK83K14----05</t>
  </si>
  <si>
    <t xml:space="preserve"> 0,5-5 MW, Bonusregel K erstmals 2014</t>
  </si>
  <si>
    <t>BiK81M1bK13y06</t>
  </si>
  <si>
    <t xml:space="preserve"> 0-0,15 MW, Bonusregeln M1, y, b und K erstmals 2013</t>
  </si>
  <si>
    <t>BiK82M2bK13y06</t>
  </si>
  <si>
    <t xml:space="preserve"> 0,15-0,5 MW, Bonusregeln M2, y, b und K erstmals 2013</t>
  </si>
  <si>
    <t>BiK81M1K14--06</t>
  </si>
  <si>
    <t xml:space="preserve"> 0-0,15 MW, Bonusregeln M1, K erstmals 2014</t>
  </si>
  <si>
    <t>BiK82M2K14--06</t>
  </si>
  <si>
    <t xml:space="preserve"> 0,15-0,5 MW, Bonusregeln M2, K erstmals 2014</t>
  </si>
  <si>
    <t>BiK81M1bK13y07</t>
  </si>
  <si>
    <t>BiK82M2bK13y07</t>
  </si>
  <si>
    <t>BiK81M1K15--07</t>
  </si>
  <si>
    <t xml:space="preserve"> 0-0,15 MW, Bonusregeln M1, K erstmals 2015</t>
  </si>
  <si>
    <t>BiK82M2K15--07</t>
  </si>
  <si>
    <t xml:space="preserve"> 0,15-0,5 MW, Bonusregeln M2, K erstmals 2015</t>
  </si>
  <si>
    <t>BiK81M1K13y-08</t>
  </si>
  <si>
    <t>BiK82M2K13y-08</t>
  </si>
  <si>
    <t>BiK83a2K13--08</t>
  </si>
  <si>
    <t>SoK55-------AS</t>
  </si>
  <si>
    <t>Inbetriebnahme ab 09/2015</t>
  </si>
  <si>
    <t>Freiflächenanlagen 0 - 10 MW, bezuschlagt im Ausschreibungsverfahren</t>
  </si>
  <si>
    <t>Rechtsgrundlage für die Höhe der EEG-Umlage</t>
  </si>
  <si>
    <t>Erhaltene Zahlungen [Euro]</t>
  </si>
  <si>
    <t>EEG-Umlage nach § 61 Abs. 1 S. 1 Nr. 2 EEG 2014 
(volle Umlage)</t>
  </si>
  <si>
    <t>EEG-Umlage nach § 61 Abs. 2 Nr. 4 EEG 2014 
(keine Umlage)</t>
  </si>
  <si>
    <t>EEG-Umlagekategorientabelle für Eigenversorgung bis einschließlich Inbetriebnahmejahr 2015</t>
  </si>
  <si>
    <t>EV6111-EEG-RED</t>
  </si>
  <si>
    <t>EV6111NEEG-RED</t>
  </si>
  <si>
    <t>EV61121NEEG100</t>
  </si>
  <si>
    <t>EV61122-EEG100</t>
  </si>
  <si>
    <t>EV61122NEEG100</t>
  </si>
  <si>
    <t>EV6124-EEG---0</t>
  </si>
  <si>
    <t>EV6124NEEG---0</t>
  </si>
  <si>
    <t>Eigenversorgung verringerte EEG-Umlage § 61 Abs. 1 Satz 1 EEG für EEG-Anlagen</t>
  </si>
  <si>
    <t>Eigenversorgung verringerte EEG-Umlage § 61 Abs. 1 Satz 1 EEG für hocheffiziente KWK-Anlagen</t>
  </si>
  <si>
    <t>Eigenversorgung volle EEG-Umlage § 61 Abs. 1 Satz 2 Nr.1 für nicht hocheffiziente KWK-Anlagen oder konventionelle Anlagen</t>
  </si>
  <si>
    <t>Eigenversorgung volle EEG-Umlage § 61 Abs. 1 Satz 2 Nr. 2 für EEG-Anlagen, die ihrer Meldefrist nach § 74 EEG nicht nachgekommen sind</t>
  </si>
  <si>
    <t>Eigenversorgung volle EEG-Umlage § 61 Abs. 1 Satz 2 Nr. 2 für hocheffiziente KWK-Anlagen, die ihrer Meldefrist nach § 74 EEG nicht nachgekommen sind</t>
  </si>
  <si>
    <t>Nicht EEG-pflichtige Mengen nach § 61 Abs. 2 Nr. 4 für EEG-Anlagen</t>
  </si>
  <si>
    <t>Nicht EEG-pflichtige Mengen nach § 61 Abs. 2 Nr. 4 für Nicht-EEG-Anlagen</t>
  </si>
  <si>
    <t>Übersicht der Angaben nach § 9 Abs. 3 AusglMechV zu den Strommengen nach</t>
  </si>
  <si>
    <t>Meldepflichtige Strommengen 
[kWh]</t>
  </si>
  <si>
    <t>Die folgenden Kategorien beziehen sich auf die EEG-Umlage für Eigenversorgung gem. § 61 EEG</t>
  </si>
  <si>
    <t>EEG-Umlagekategorie für Eigenversorgung
(siehe Ende Tabellenblatt Kategorien)</t>
  </si>
  <si>
    <t>Erhaltene EEG-Umlage
[Euro]</t>
  </si>
  <si>
    <t>Selbstverbrauch und Verbrauch durch Dritte in räumlicher Nähe nach § 20 Abs. 3 Nr. 2 EEG 2014</t>
  </si>
  <si>
    <t xml:space="preserve">(Flexibilitätsprämie) geleisteten finanziellen Förderungen für die Bereitstellung </t>
  </si>
  <si>
    <t>Übersicht der vermiedenen Netzentgelte gemäß § 57 Abs. 3 EEG 2014</t>
  </si>
  <si>
    <t>Für den Flexibilitätszuschlag nach § 53 EEG 2014 ist nur eine Euroangabe zulässig.</t>
  </si>
  <si>
    <t>*der Selbstverbrauch und Verbrauch durch Dritte in räumlicher Nähe nach § 20 Abs. 3 Nr. 2 EEG 2014 ist über die entsprechenden SV-Kategorien ebenfalls hier vorgesehen</t>
  </si>
  <si>
    <t>Zwischenergebnis</t>
  </si>
  <si>
    <t>§ 61 EEG (Eigenversorgung), für die nach § 7 Abs. 2 AusglMechV die EEG-Umlage</t>
  </si>
  <si>
    <t>erhaltenen Zahlungen, einschließlich der Forderungen, die durch Aufrechnung nach</t>
  </si>
  <si>
    <t>Einspeisevergütung:
Nach § 19 Abs. 1 Nr. 2 EEG 2014 geleistete Förderungen
[EUR]</t>
  </si>
  <si>
    <t>Direktvermarktung:
 Marktprämien nach § 19 Abs. 1 Nr. 1 EEG 2014
[EUR]</t>
  </si>
  <si>
    <t>Vermiedene Netzentgelte gemäß § 57 Abs. 3 EEG 2014
[EUR]</t>
  </si>
  <si>
    <t>Buchprüferin oder eines vereidigten Buchprüfers über diese Daten vorzulegen.</t>
  </si>
  <si>
    <t>Die Angaben in diesem Tabellenblatt werden aus Ihren Eintragungen auf den anderen Tabellenblättern automatisch errechnet und können nicht direkt eingetragen werden.</t>
  </si>
  <si>
    <t xml:space="preserve">Installierte Leistung kW </t>
  </si>
  <si>
    <t>bestimmungsgemäßem Betrieb ungeachtet kurzfristiger geringfügiger Abweichungen ohne zeitliche</t>
  </si>
  <si>
    <t>Einschränkungen technisch erbringen kann.</t>
  </si>
  <si>
    <t>Für Anlagen &gt; 100 KW müssen u.a. die technischen Vorgaben nach § 9 EEG erfüllt sein.</t>
  </si>
  <si>
    <t>Angabe des Energieträgers der EEG-Anlage.</t>
  </si>
  <si>
    <t>Das EEG fördert nach § 2 EEG Strom aus Erneuerbaren Energien und Grubengas. Zu den erneuerbaren</t>
  </si>
  <si>
    <r>
      <t xml:space="preserve">Angabe des tagesgenauen Außerbetriebnahmedatums der Anlage. Falls die Anlage zum 31.12. aufgrund von Schäden, Diebstahl, Verkauf u.ä. nicht mehr in Betrieb ist, ist hier der tagesgenaue Zeitpunkt der Außerbetriebnahme einzutragen. Eine Anlage ist </t>
    </r>
    <r>
      <rPr>
        <u/>
        <sz val="9"/>
        <rFont val="Arial"/>
        <family val="2"/>
      </rPr>
      <t>nicht</t>
    </r>
    <r>
      <rPr>
        <sz val="9"/>
        <rFont val="Arial"/>
        <family val="2"/>
      </rPr>
      <t xml:space="preserve"> außer Betrieb genommen, wenn der Strom direkt- bzw. eigenvermarktet wird.</t>
    </r>
  </si>
  <si>
    <t>Angabe des tagesgenauen Netzzugangsdatums. Abweichend vom Inbetriebnahmedatum, wenn Anlagenumzug oder Gebietsabgaben.</t>
  </si>
  <si>
    <t>Angabe des tagesgenauen Netzabgangsdatums. Abweichend vom Außerbetriebnahmedatum, wenn Anlagenumzug oder Gebietsabgaben.</t>
  </si>
  <si>
    <t>Der Begriff Biomasse umfasst biogene Energieträger in festem, flüssigem und gasförmigem Aggregatzustand.</t>
  </si>
  <si>
    <t>Saldo</t>
  </si>
  <si>
    <t>Hinweis: Bitte beachten Sie auch die Hinweise am Anfang der Datendefinitionen. Zu allen Anlagen, deren Anlagenschlüssel in dem Tabellenblatt Anlagenangaben aufgeführt wird, müssen die Stammdaten unter dem entsprechenden Anlagenschlüssel im Tabellenblatt Anlagenstammdaten hinterlegt sein. Bitte beachten Sie, dass der Anlagenschlüssel analog zu den Anlagenstammdaten nur einmal aufgelistet werden darf.</t>
  </si>
  <si>
    <t>EEG-Umlagekategorie für Eigenversorgung</t>
  </si>
  <si>
    <t>Strommenge, auf die die EEG-Umlage erhoben wurde
[kWh]</t>
  </si>
  <si>
    <t>Erhaltene EEG-Umlage</t>
  </si>
  <si>
    <t>Strommenge, auf die die EEG-Umlage erhoben wurde</t>
  </si>
  <si>
    <t>Höhe der nach § 7 Abs. 2 und 3 AusglMechV erhaltenen Zahlungen.</t>
  </si>
  <si>
    <t xml:space="preserve">Angabe von Einspeisevergütung, Direktvermarktung, Förderung für Flexibilität und vermiedene </t>
  </si>
  <si>
    <t>Deckblatt, Übersicht_VGT, Übersicht_DV, VNNE und EEG-Umlage EV</t>
  </si>
  <si>
    <t>Förderung für Flexiblität:
Flexibilitätszuschlag nach § 53 EEG 2014 sowie Flexiblitätsprämie nach § 54 EEG 2014
[EUR]</t>
  </si>
  <si>
    <t xml:space="preserve">In den Tabellenblättern 'Deckblatt, Übersicht_VGT, Übersicht_DV, VNNE und EEG-Umlage EV' erhalten Sie eine aus dem Deckblatt und den nachfolgenden </t>
  </si>
  <si>
    <t>Vermiedene Netznutzungsentgelte-Kategorie</t>
  </si>
  <si>
    <t>Bemessungsleistung</t>
  </si>
  <si>
    <t>vermiedene 
Netzentgeltekategorie</t>
  </si>
  <si>
    <t>BiK51nM1K13-02</t>
  </si>
  <si>
    <t>BiK51aM2K13-02</t>
  </si>
  <si>
    <t>BiK51nM1K15-02</t>
  </si>
  <si>
    <t xml:space="preserve"> 0-0,15 MW, Bonusregeln M1 und K erstmals 2015</t>
  </si>
  <si>
    <t>BiK51aM2K15-02</t>
  </si>
  <si>
    <t xml:space="preserve"> 0,15-0,5 MW, Bonusregeln M2 und K erstmals 2015</t>
  </si>
  <si>
    <t>BiK51nM1K13-03</t>
  </si>
  <si>
    <t>BiK51aM2K13-03</t>
  </si>
  <si>
    <t>BiK51nK15---03</t>
  </si>
  <si>
    <t xml:space="preserve"> 0-0,150 MW, Bonusregel K erstmals 2015</t>
  </si>
  <si>
    <t>BiK51nM1K15y03</t>
  </si>
  <si>
    <t>BiK51aK15---03</t>
  </si>
  <si>
    <t xml:space="preserve"> 0,150-0,5 MW, Bonusregel K erstmals 2015</t>
  </si>
  <si>
    <t>BiK51aM2K15y03</t>
  </si>
  <si>
    <t>BiK81M1bK13y04</t>
  </si>
  <si>
    <t>BiK82M2bK13y04</t>
  </si>
  <si>
    <t>BiK83K15----04</t>
  </si>
  <si>
    <t xml:space="preserve"> 0,5-5 MW, Bonusregel K erstmals 2015</t>
  </si>
  <si>
    <t>BiK81GbK15y-06</t>
  </si>
  <si>
    <t xml:space="preserve"> 0-0,15 MW, Bonusregeln G, y, b und K erstmals 2015</t>
  </si>
  <si>
    <t>BiK82GbK15y-06</t>
  </si>
  <si>
    <t xml:space="preserve"> 0,15-0,5 MW, Bonusregeln G, y, b und K erstmals 2015</t>
  </si>
  <si>
    <t>BiK83a2bK15-06</t>
  </si>
  <si>
    <t xml:space="preserve"> 0,5-5 MW, Bonusregeln a2, b und K erstmals 2015</t>
  </si>
  <si>
    <t>BiK81M1K15y-07</t>
  </si>
  <si>
    <t>BiK81M1bK15y07</t>
  </si>
  <si>
    <t xml:space="preserve"> 0-0,15 MW, Bonusregeln M1, y, b und K erstmals 2015</t>
  </si>
  <si>
    <t>BiK82M2K15y-07</t>
  </si>
  <si>
    <t>BiK82M2bK15y07</t>
  </si>
  <si>
    <t xml:space="preserve"> 0,15-0,5 MW, Bonusregeln M2, y, b und K erstmals 2015</t>
  </si>
  <si>
    <t>Jahresabschlussbogen_2016_EIN_V01</t>
  </si>
  <si>
    <t>Zahlungsanspruch
[€]</t>
  </si>
  <si>
    <t>Angaben EEG-Umlage EV</t>
  </si>
  <si>
    <t>EEG-Umlage für Eigenversorgung nach § 9 Abs. 3 AusgleichMechV
[EUR]</t>
  </si>
  <si>
    <t>Identifizierungsschlüssel
z.B. Zählpunktbezeichnung oder Name</t>
  </si>
  <si>
    <t>Übersicht Einspeisevergütung, Direktvermarktung, Förderung für Flexibilität vermiedene</t>
  </si>
  <si>
    <t>Einspeise-
vergütung in ct/kWh</t>
  </si>
  <si>
    <t>Ausfall-
vergütung in ct/kWh</t>
  </si>
  <si>
    <r>
      <t xml:space="preserve">Marktprämie in ct/kWh in ct/kWh 
</t>
    </r>
    <r>
      <rPr>
        <sz val="10"/>
        <rFont val="Arial"/>
        <family val="2"/>
      </rPr>
      <t>(bei Anlagen mit Vergütung nach EEG 2000 bis 2012 muss zur Marktprämienberechnung die Einspeisevergütung i. V. m. den Vorgaben aus § 100 Abs. 1 Nr. 8 und Anlage 1 EEG 2014 verwendet werden.)</t>
    </r>
  </si>
  <si>
    <t>WaK400------16</t>
  </si>
  <si>
    <t>Inbetriebnahme 2016</t>
  </si>
  <si>
    <t>WaK401------16</t>
  </si>
  <si>
    <t>WaK402------16</t>
  </si>
  <si>
    <t>WaK403------16</t>
  </si>
  <si>
    <t>WaK404------16</t>
  </si>
  <si>
    <t>WaK405------16</t>
  </si>
  <si>
    <t>WaK406------16</t>
  </si>
  <si>
    <t>WaK400M-----16</t>
  </si>
  <si>
    <t>Modernisierung 2016</t>
  </si>
  <si>
    <t>0-0,5 MW, IB vor 01.01.2009, Modernisierung 2016</t>
  </si>
  <si>
    <t>ab 5 MW inst. Leistung nur Anteil der Leistungserhöhung</t>
  </si>
  <si>
    <t>WaK401M-----16</t>
  </si>
  <si>
    <t>0,5-2 MW, IB vor 01.01.2009, Modernisierung 2016</t>
  </si>
  <si>
    <t>WaK402M-----16</t>
  </si>
  <si>
    <t>2-5 MW, IB vor 01.01.2009, Modernisierung 2016</t>
  </si>
  <si>
    <t>WaK403M-----16</t>
  </si>
  <si>
    <t>5-10 MW, IB vor 01.01.2009, Modernisierung 2016</t>
  </si>
  <si>
    <t>WaK404M-----16</t>
  </si>
  <si>
    <t>10-20 MW, IB vor 01.01.2009, Modernisierung 2016</t>
  </si>
  <si>
    <t>WaK405M-----16</t>
  </si>
  <si>
    <t>20-50 MW, IB vor 01.01.2009, Modernisierung 2016</t>
  </si>
  <si>
    <t>WaK406M-----16</t>
  </si>
  <si>
    <t>&gt; 50 MW, IB vor 01.01.2009, Modernisierung 2016</t>
  </si>
  <si>
    <t>BiK51nM1K15-01</t>
  </si>
  <si>
    <t>BiK51aM2K15-01</t>
  </si>
  <si>
    <t>BiK51nM1K16-02</t>
  </si>
  <si>
    <t xml:space="preserve"> 0-0,15 MW, Bonusregel M1, K erstmals 2016</t>
  </si>
  <si>
    <t>Anteil KWK, erstmals 2016</t>
  </si>
  <si>
    <t>BiK81M1K14y-06</t>
  </si>
  <si>
    <t>0-0,15 MW, Bonusregeln M1, y und K erstmals 2014</t>
  </si>
  <si>
    <t>BiK82M2K14y-06</t>
  </si>
  <si>
    <t>0,15-0,5 MW, Bonusregeln M2, y und K erstmals 2014</t>
  </si>
  <si>
    <t>BiK81M1K16--06</t>
  </si>
  <si>
    <t xml:space="preserve"> 0-0,15 MW, Bonusregel M1 und K erstmals 2016</t>
  </si>
  <si>
    <t>BiK82M2K16--06</t>
  </si>
  <si>
    <t xml:space="preserve"> 0,15-0,5 MW, Bonusregel M2 und K erstmals 2016</t>
  </si>
  <si>
    <t>BiK440----Q116</t>
  </si>
  <si>
    <t>Inbetriebnahme 01-03/2016</t>
  </si>
  <si>
    <t>BiK441----Q116</t>
  </si>
  <si>
    <t>BiK442----Q116</t>
  </si>
  <si>
    <t>BiK443----Q116</t>
  </si>
  <si>
    <t>BiK440----Q216</t>
  </si>
  <si>
    <t>Inbetriebnahme 04-06/2016</t>
  </si>
  <si>
    <t>BiK441----Q216</t>
  </si>
  <si>
    <t>BiK442----Q216</t>
  </si>
  <si>
    <t>BiK443----Q216</t>
  </si>
  <si>
    <t>BiK440----Q316</t>
  </si>
  <si>
    <t>Inbetriebnahme 07-09/2016</t>
  </si>
  <si>
    <t>BiK441----Q316</t>
  </si>
  <si>
    <t>BiK442----Q316</t>
  </si>
  <si>
    <t>BiK443----Q316</t>
  </si>
  <si>
    <t>BiK440----Q416</t>
  </si>
  <si>
    <t>Inbetriebnahme 10-12/2016</t>
  </si>
  <si>
    <t>BiK441----Q416</t>
  </si>
  <si>
    <t>BiK442----Q416</t>
  </si>
  <si>
    <t>BiK450----Q116</t>
  </si>
  <si>
    <t>BiK451----Q116</t>
  </si>
  <si>
    <t>BiK450----Q216</t>
  </si>
  <si>
    <t>BiK451----Q216</t>
  </si>
  <si>
    <t>BiK450----Q316</t>
  </si>
  <si>
    <t>BiK451----Q316</t>
  </si>
  <si>
    <t>BiK450----Q416</t>
  </si>
  <si>
    <t>BiK451----Q416</t>
  </si>
  <si>
    <t>BiK460----Q116</t>
  </si>
  <si>
    <t>BiK460----Q216</t>
  </si>
  <si>
    <t>BiK460----Q316</t>
  </si>
  <si>
    <t>BiK460----Q416</t>
  </si>
  <si>
    <t>WaK400------17</t>
  </si>
  <si>
    <t>Inbetriebnahme 2017</t>
  </si>
  <si>
    <t>WaK401------17</t>
  </si>
  <si>
    <t>WaK402------17</t>
  </si>
  <si>
    <t>WaK403------17</t>
  </si>
  <si>
    <t>WaK404------17</t>
  </si>
  <si>
    <t>WaK405------17</t>
  </si>
  <si>
    <t>WaK406------17</t>
  </si>
  <si>
    <t>WaK400M-----17</t>
  </si>
  <si>
    <t>Modernisierung 2017</t>
  </si>
  <si>
    <t>0-0,5 MW, IB vor 01.01.2009, Modernisierung 2017</t>
  </si>
  <si>
    <t>WaK401M-----17</t>
  </si>
  <si>
    <t>0,5-2 MW, IB vor 01.01.2009, Modernisierung 2017</t>
  </si>
  <si>
    <t>WaK402M-----17</t>
  </si>
  <si>
    <t>2-5 MW, IB vor 01.01.2009, Modernisierung 2017</t>
  </si>
  <si>
    <t>WaK403M-----17</t>
  </si>
  <si>
    <t>5-10 MW, IB vor 01.01.2009, Modernisierung 2017</t>
  </si>
  <si>
    <t>WaK404M-----17</t>
  </si>
  <si>
    <t>10-20 MW, IB vor 01.01.2009, Modernisierung 2017</t>
  </si>
  <si>
    <t>WaK405M-----17</t>
  </si>
  <si>
    <t>20-50 MW, IB vor 01.01.2009, Modernisierung 2017</t>
  </si>
  <si>
    <t>WaK406M-----17</t>
  </si>
  <si>
    <t>&gt; 50 MW, IB vor 01.01.2009, Modernisierung 2017</t>
  </si>
  <si>
    <t>BiK420----Q117</t>
  </si>
  <si>
    <t>Inbetriebnahme 01-03/2017</t>
  </si>
  <si>
    <t>BiK421----Q117</t>
  </si>
  <si>
    <t>BiK422----Q117</t>
  </si>
  <si>
    <t>BiK423----Q117</t>
  </si>
  <si>
    <t>BiK420----Q217</t>
  </si>
  <si>
    <t>Inbetriebnahme 04-06/2017</t>
  </si>
  <si>
    <t>BiK421----Q217</t>
  </si>
  <si>
    <t>BiK422----Q217</t>
  </si>
  <si>
    <t>BiK423----Q217</t>
  </si>
  <si>
    <t>BiK420----Q317</t>
  </si>
  <si>
    <t>Inbetriebnahme 07-09/2017</t>
  </si>
  <si>
    <t>BiK421----Q317</t>
  </si>
  <si>
    <t>BiK422----Q317</t>
  </si>
  <si>
    <t>BiK423----Q317</t>
  </si>
  <si>
    <t>BiK420----Q417</t>
  </si>
  <si>
    <t>Inbetriebnahme 10-12/2017</t>
  </si>
  <si>
    <t>BiK421----Q417</t>
  </si>
  <si>
    <t>BiK422----Q417</t>
  </si>
  <si>
    <t>BiK423----Q417</t>
  </si>
  <si>
    <t>BiK430----Q117</t>
  </si>
  <si>
    <t>BiK431----Q117</t>
  </si>
  <si>
    <t>BiK430----Q217</t>
  </si>
  <si>
    <t>BiK431----Q217</t>
  </si>
  <si>
    <t>BiK430----Q317</t>
  </si>
  <si>
    <t>BiK431----Q317</t>
  </si>
  <si>
    <t>BiK430----Q417</t>
  </si>
  <si>
    <t>BiK431----Q417</t>
  </si>
  <si>
    <t>BiK440----Q117</t>
  </si>
  <si>
    <t>BiK440----Q217</t>
  </si>
  <si>
    <t>BiK440----Q317</t>
  </si>
  <si>
    <t>BiK440----Q417</t>
  </si>
  <si>
    <t>DeK410------16</t>
  </si>
  <si>
    <t>DeK411------16</t>
  </si>
  <si>
    <t>DeK4111-----17</t>
  </si>
  <si>
    <t>DeK4112-----17</t>
  </si>
  <si>
    <t>KlK420------16</t>
  </si>
  <si>
    <t>KlK421------16</t>
  </si>
  <si>
    <t>KlK4121-----17</t>
  </si>
  <si>
    <t>KlK4122-----17</t>
  </si>
  <si>
    <t>GrK430------16</t>
  </si>
  <si>
    <t>GrK431------16</t>
  </si>
  <si>
    <t>GrK432------16</t>
  </si>
  <si>
    <t>GrK4131-----17</t>
  </si>
  <si>
    <t>GrK4132-----17</t>
  </si>
  <si>
    <t>GrK4133-----17</t>
  </si>
  <si>
    <t>GeK480------16</t>
  </si>
  <si>
    <t>GeK450------17</t>
  </si>
  <si>
    <t>WnK490----Q116</t>
  </si>
  <si>
    <t>WnK491----Q116</t>
  </si>
  <si>
    <t>WnK490----Q216</t>
  </si>
  <si>
    <t>WnK491----Q216</t>
  </si>
  <si>
    <t>WnK490----Q316</t>
  </si>
  <si>
    <t>WnK491----Q316</t>
  </si>
  <si>
    <t>WnK490----Q416</t>
  </si>
  <si>
    <t>WnK491----Q416</t>
  </si>
  <si>
    <t>WnK460---Jan17</t>
  </si>
  <si>
    <t>Inbetriebnahme 01/2017</t>
  </si>
  <si>
    <t>WnK461---Jan17</t>
  </si>
  <si>
    <t>WnK460---Feb17</t>
  </si>
  <si>
    <t>Inbetriebnahme 02/2017</t>
  </si>
  <si>
    <t>WnK461---Feb17</t>
  </si>
  <si>
    <t>WnK460---Mar17</t>
  </si>
  <si>
    <t>Inbetriebnahme 03/2017</t>
  </si>
  <si>
    <t>WnK461---Mar17</t>
  </si>
  <si>
    <t>WnK460---Apr17</t>
  </si>
  <si>
    <t>Inbetriebnahme 04/2017</t>
  </si>
  <si>
    <t>WnK461---Apr17</t>
  </si>
  <si>
    <t>WnK460---Mai17</t>
  </si>
  <si>
    <t>Inbetriebnahme 05/2017</t>
  </si>
  <si>
    <t>WnK461---Mai17</t>
  </si>
  <si>
    <t>WnK460---Jun17</t>
  </si>
  <si>
    <t>Inbetriebnahme 06/2017</t>
  </si>
  <si>
    <t>WnK461---Jun17</t>
  </si>
  <si>
    <t>WnK460---Jul17</t>
  </si>
  <si>
    <t>Inbetriebnahme 07/2017</t>
  </si>
  <si>
    <t>WnK461---Jul17</t>
  </si>
  <si>
    <t>WnK460---Aug17</t>
  </si>
  <si>
    <t>Inbetriebnahme 08/2017</t>
  </si>
  <si>
    <t>WnK461---Aug17</t>
  </si>
  <si>
    <t>WnK460---Sep17</t>
  </si>
  <si>
    <t>Inbetriebnahme 09/2017</t>
  </si>
  <si>
    <t>WnK461---Sep17</t>
  </si>
  <si>
    <t>WnK460---Okt17</t>
  </si>
  <si>
    <t>Inbetriebnahme 10/2017</t>
  </si>
  <si>
    <t>WnK461---Okt17</t>
  </si>
  <si>
    <t>WnK460---Nov17</t>
  </si>
  <si>
    <t>Inbetriebnahme 11/2017</t>
  </si>
  <si>
    <t>WnK461---Nov17</t>
  </si>
  <si>
    <t>WnK460---Dez17</t>
  </si>
  <si>
    <t>Inbetriebnahme 12/2017</t>
  </si>
  <si>
    <t>WnK461---Dez17</t>
  </si>
  <si>
    <t>SoK511---Jan16</t>
  </si>
  <si>
    <t>Inbetriebnahme 01/2016</t>
  </si>
  <si>
    <t>SoK511---Feb16</t>
  </si>
  <si>
    <t>Inbetriebnahme 02/2016</t>
  </si>
  <si>
    <t>SoK511---Mrz16</t>
  </si>
  <si>
    <t>Inbetriebnahme 03/2016</t>
  </si>
  <si>
    <t>SoK511---Apr16</t>
  </si>
  <si>
    <t>Inbetriebnahme 04/2016</t>
  </si>
  <si>
    <t>SoK511---Mai16</t>
  </si>
  <si>
    <t>Inbetriebnahme 05/2016</t>
  </si>
  <si>
    <t>SoK511---Jun16</t>
  </si>
  <si>
    <t>Inbetriebnahme 06/2016</t>
  </si>
  <si>
    <t>SoK511---Jul16</t>
  </si>
  <si>
    <t>Inbetriebnahme 07/2016</t>
  </si>
  <si>
    <t>SoK511---Aug16</t>
  </si>
  <si>
    <t>Inbetriebnahme 08/2016</t>
  </si>
  <si>
    <t>SoK511---Sep16</t>
  </si>
  <si>
    <t>Inbetriebnahme 09/2016</t>
  </si>
  <si>
    <t>SoK511---Okt16</t>
  </si>
  <si>
    <t>Inbetriebnahme 10/2016</t>
  </si>
  <si>
    <t>SoK511---Nov16</t>
  </si>
  <si>
    <t>Inbetriebnahme 11/2016</t>
  </si>
  <si>
    <t>SoK511---Dez16</t>
  </si>
  <si>
    <t>Inbetriebnahme 12/2016</t>
  </si>
  <si>
    <t>SoK481---Jan17</t>
  </si>
  <si>
    <t>Nicht-Gebäudeanlage 0 - 750 kW</t>
  </si>
  <si>
    <t>SoK481---Feb17</t>
  </si>
  <si>
    <t>SoK481---Mrz17</t>
  </si>
  <si>
    <t>SoK481---Apr17</t>
  </si>
  <si>
    <t>SoK481---Mai17</t>
  </si>
  <si>
    <t>SoK481---Jun17</t>
  </si>
  <si>
    <t>SoK481---Jul17</t>
  </si>
  <si>
    <t>SoK481---Aug17</t>
  </si>
  <si>
    <t>SoK481---Sep17</t>
  </si>
  <si>
    <t>SoK481---Okt17</t>
  </si>
  <si>
    <t>SoK481---Nov17</t>
  </si>
  <si>
    <t>SoK481---Dez17</t>
  </si>
  <si>
    <t>SgK5120--Jan16</t>
  </si>
  <si>
    <t>SgK5121--Jan16</t>
  </si>
  <si>
    <t>SgK5122--Jan16</t>
  </si>
  <si>
    <t>SgK5123--Jan16</t>
  </si>
  <si>
    <t>SgK5120--Feb16</t>
  </si>
  <si>
    <t>SgK5121--Feb16</t>
  </si>
  <si>
    <t>SgK5122--Feb16</t>
  </si>
  <si>
    <t>SgK5123--Feb16</t>
  </si>
  <si>
    <t>SgK5120--Mrz16</t>
  </si>
  <si>
    <t>SgK5121--Mrz16</t>
  </si>
  <si>
    <t>SgK5122--Mrz16</t>
  </si>
  <si>
    <t>SgK5123--Mrz16</t>
  </si>
  <si>
    <t>SgK5120--Apr16</t>
  </si>
  <si>
    <t>SgK5121--Apr16</t>
  </si>
  <si>
    <t>SgK5122--Apr16</t>
  </si>
  <si>
    <t>SgK5123--Apr16</t>
  </si>
  <si>
    <t>SgK5120--Mai16</t>
  </si>
  <si>
    <t>SgK5121--Mai16</t>
  </si>
  <si>
    <t>SgK5122--Mai16</t>
  </si>
  <si>
    <t>SgK5123--Mai16</t>
  </si>
  <si>
    <t>SgK5120--Jun16</t>
  </si>
  <si>
    <t>SgK5121--Jun16</t>
  </si>
  <si>
    <t>SgK5122--Jun16</t>
  </si>
  <si>
    <t>SgK5123--Jun16</t>
  </si>
  <si>
    <t>SgK5120--Jul16</t>
  </si>
  <si>
    <t>SgK5121--Jul16</t>
  </si>
  <si>
    <t>SgK5122--Jul16</t>
  </si>
  <si>
    <t>SgK5123--Jul16</t>
  </si>
  <si>
    <t>SgK5120--Aug16</t>
  </si>
  <si>
    <t>SgK5121--Aug16</t>
  </si>
  <si>
    <t>SgK5122--Aug16</t>
  </si>
  <si>
    <t>SgK5123--Aug16</t>
  </si>
  <si>
    <t>SgK5120--Sep16</t>
  </si>
  <si>
    <t>SgK5121--Sep16</t>
  </si>
  <si>
    <t>SgK5122--Sep16</t>
  </si>
  <si>
    <t>SgK5123--Sep16</t>
  </si>
  <si>
    <t>SgK5120--Okt16</t>
  </si>
  <si>
    <t>SgK5121--Okt16</t>
  </si>
  <si>
    <t>SgK5122--Okt16</t>
  </si>
  <si>
    <t>SgK5123--Okt16</t>
  </si>
  <si>
    <t>SgK5120--Nov16</t>
  </si>
  <si>
    <t>SgK5121--Nov16</t>
  </si>
  <si>
    <t>SgK5122--Nov16</t>
  </si>
  <si>
    <t>SgK5123--Nov16</t>
  </si>
  <si>
    <t>SgK5120--Dez16</t>
  </si>
  <si>
    <t>SgK5121--Dez16</t>
  </si>
  <si>
    <t>SgK5122--Dez16</t>
  </si>
  <si>
    <t>SgK5123--Dez16</t>
  </si>
  <si>
    <t>SgK4820--Jan17</t>
  </si>
  <si>
    <t>SgK4821--Jan17</t>
  </si>
  <si>
    <t>SgK4822--Jan17</t>
  </si>
  <si>
    <t>40 kW - 750 kW</t>
  </si>
  <si>
    <t>SgK4820--Feb17</t>
  </si>
  <si>
    <t>SgK4821--Feb17</t>
  </si>
  <si>
    <t>SgK4822--Feb17</t>
  </si>
  <si>
    <t>SgK4820--Mrz17</t>
  </si>
  <si>
    <t>SgK4821--Mrz17</t>
  </si>
  <si>
    <t>SgK4822--Mrz17</t>
  </si>
  <si>
    <t>SgK4820--Apr17</t>
  </si>
  <si>
    <t>SgK4821--Apr17</t>
  </si>
  <si>
    <t>SgK4822--Apr17</t>
  </si>
  <si>
    <t>SgK4820--Mai17</t>
  </si>
  <si>
    <t>SgK4821--Mai17</t>
  </si>
  <si>
    <t>SgK4822--Mai17</t>
  </si>
  <si>
    <t>SgK4820--Jun17</t>
  </si>
  <si>
    <t>SgK4821--Jun17</t>
  </si>
  <si>
    <t>SgK4822--Jun17</t>
  </si>
  <si>
    <t>SgK4820--Jul17</t>
  </si>
  <si>
    <t>SgK4821--Jul17</t>
  </si>
  <si>
    <t>SgK4822--Jul17</t>
  </si>
  <si>
    <t>SgK4820--Aug17</t>
  </si>
  <si>
    <t>SgK4821--Aug17</t>
  </si>
  <si>
    <t>SgK4822--Aug17</t>
  </si>
  <si>
    <t>SgK4820--Sep17</t>
  </si>
  <si>
    <t>SgK4821--Sep17</t>
  </si>
  <si>
    <t>SgK4822--Sep17</t>
  </si>
  <si>
    <t>SgK4820--Okt17</t>
  </si>
  <si>
    <t>SgK4821--Okt17</t>
  </si>
  <si>
    <t>SgK4822--Okt17</t>
  </si>
  <si>
    <t>SgK4820--Nov17</t>
  </si>
  <si>
    <t>SgK4821--Nov17</t>
  </si>
  <si>
    <t>SgK4822--Nov17</t>
  </si>
  <si>
    <t>SgK4820--Dez17</t>
  </si>
  <si>
    <t>SgK4821--Dez17</t>
  </si>
  <si>
    <t>SgK4822--Dez17</t>
  </si>
  <si>
    <t>BiK22-------AS</t>
  </si>
  <si>
    <t>Inbetriebnahme ab 01/2017</t>
  </si>
  <si>
    <t>bezuschlagt in einem Ausschreibungsverfahren nach EEG 2017</t>
  </si>
  <si>
    <t>WnK22-------AS</t>
  </si>
  <si>
    <t>Wind Onshore</t>
  </si>
  <si>
    <t>SoK22-------AS</t>
  </si>
  <si>
    <t>SgK22-------AS</t>
  </si>
  <si>
    <t>WaK5214------0</t>
  </si>
  <si>
    <t>Verringerung auf null nach § 52 Abs. 1 Satz 1 Nr. 4 (Verstoß gegen Eigenversorgungsverbot)</t>
  </si>
  <si>
    <t>BiK5214------0</t>
  </si>
  <si>
    <t>GaK5214------0</t>
  </si>
  <si>
    <t>DeK5214------0</t>
  </si>
  <si>
    <t>KlK5214------0</t>
  </si>
  <si>
    <t>GrK5214------0</t>
  </si>
  <si>
    <t>GeK5214------0</t>
  </si>
  <si>
    <t>WiK5214------0</t>
  </si>
  <si>
    <t>WnK5214------0</t>
  </si>
  <si>
    <t>WrK5214------0</t>
  </si>
  <si>
    <t>SoK5214------0</t>
  </si>
  <si>
    <t>SgK5214------0</t>
  </si>
  <si>
    <t>WaK52213----MW</t>
  </si>
  <si>
    <t>Verringerung auf Marktwert nach § 52 Abs. 2 Satz 1 Nr. 3 (Überschreitung der Höchstdauer der Ausfallvermarktung)</t>
  </si>
  <si>
    <t>BiK52213----MW</t>
  </si>
  <si>
    <t>GaK52213----MW</t>
  </si>
  <si>
    <t>DeK52213----MW</t>
  </si>
  <si>
    <t>KlK52213----MW</t>
  </si>
  <si>
    <t>GrK52213----MW</t>
  </si>
  <si>
    <t>GeK52213----MW</t>
  </si>
  <si>
    <t>WiK52213----MW</t>
  </si>
  <si>
    <t>WnK52213----MW</t>
  </si>
  <si>
    <t>WrK52213----MW</t>
  </si>
  <si>
    <t>SoK52213----MW</t>
  </si>
  <si>
    <t>SgK52213----MW</t>
  </si>
  <si>
    <t>WaK523----20PZ</t>
  </si>
  <si>
    <t xml:space="preserve">Gemäß § 52 Abs. 3 EEG 2017 Kürzung des anzulegenden Werts in der Einspeisevergütung um 20% (Unterlassene Registrierung oder Meldung Leistungserhöhung bei erfolgter Jahresmeldung). </t>
  </si>
  <si>
    <t>BiK523----20PZ</t>
  </si>
  <si>
    <t>GaK523----20PZ</t>
  </si>
  <si>
    <t>DeK523----20PZ</t>
  </si>
  <si>
    <t>KlK523----20PZ</t>
  </si>
  <si>
    <t>GrK523----20PZ</t>
  </si>
  <si>
    <t>GeK523----20PZ</t>
  </si>
  <si>
    <t>WiK523----20PZ</t>
  </si>
  <si>
    <t>WnK523----20PZ</t>
  </si>
  <si>
    <t>WrK523----20PZ</t>
  </si>
  <si>
    <t>SoK523----20PZ</t>
  </si>
  <si>
    <t>SgK523----20PZ</t>
  </si>
  <si>
    <t>WnK53a-------0</t>
  </si>
  <si>
    <t xml:space="preserve">Gemäß § 53a EEG 2017 Verringerung der Einspeisevergütung auf null (Verzicht auf gesetzliche Vergütung und ohne Zuschlag aus einer Ausschreibung). </t>
  </si>
  <si>
    <t>WaK53b--MPM-VZ</t>
  </si>
  <si>
    <t xml:space="preserve">Gemäß § 53b EEG 2017 Verringerung des Zahlungsanspruchs (Strom mit Regionalnachweis). </t>
  </si>
  <si>
    <t>BiK53b--MPM-VZ</t>
  </si>
  <si>
    <t>GaK53b--MPM-VZ</t>
  </si>
  <si>
    <t>DeK53b--MPM-VZ</t>
  </si>
  <si>
    <t>KlK53b--MPM-VZ</t>
  </si>
  <si>
    <t>GrK53b--MPM-VZ</t>
  </si>
  <si>
    <t>GeK53b--MPM-VZ</t>
  </si>
  <si>
    <t>WiK53b--MPM-VZ</t>
  </si>
  <si>
    <t>WnK53b--MPM-VZ</t>
  </si>
  <si>
    <t>WrK53b--MPM-VZ</t>
  </si>
  <si>
    <t>SoK53b--MPM-VZ</t>
  </si>
  <si>
    <t>SgK53b--MPM-VZ</t>
  </si>
  <si>
    <t>WaK53b-------0</t>
  </si>
  <si>
    <t>Gemäß § 53b EEG 2017 Strom mit Regionalnachweis, der aufgrund anderer Regelungen einen Zahlungsanspruch auf 0 ct/kWh hat.</t>
  </si>
  <si>
    <t>BiK53b-------0</t>
  </si>
  <si>
    <t>GaK53b-------0</t>
  </si>
  <si>
    <t>DeK53b-------0</t>
  </si>
  <si>
    <t>KlK53b-------0</t>
  </si>
  <si>
    <t>GrK53b-------0</t>
  </si>
  <si>
    <t>GeK53b-------0</t>
  </si>
  <si>
    <t>WiK53b-------0</t>
  </si>
  <si>
    <t>WnK53b-------0</t>
  </si>
  <si>
    <t>WrK53b-------0</t>
  </si>
  <si>
    <t>SoK53b-------0</t>
  </si>
  <si>
    <t>SgK53b-------0</t>
  </si>
  <si>
    <t>Ausfallvergütung</t>
  </si>
  <si>
    <t>in die Ausfallvergütung dem Netzbetreiber bis zum fünftletzten Werktag des Vormonats mitzuteilen.</t>
  </si>
  <si>
    <t>§33b3Gase</t>
  </si>
  <si>
    <t>§ 7 Abs. 5 AusglMechV erloschen sind für den Zeitraum vom 01.01.2016 - 31.12.2016</t>
  </si>
  <si>
    <t>Inbetriebnahme bis 31.07.2014</t>
  </si>
  <si>
    <t>Inbetriebnahme ab 01.08.2014</t>
  </si>
  <si>
    <t>Inbetriebnahme ab 01.01.2017</t>
  </si>
  <si>
    <r>
      <t>Gesetz für den Vorrang Erneuerbaren Energien (EEG 2017) v. 21.07.2014</t>
    </r>
    <r>
      <rPr>
        <b/>
        <sz val="6"/>
        <rFont val="Arial"/>
        <family val="2"/>
      </rPr>
      <t xml:space="preserve"> geändert 22.12.2016 (BGBl. I S. 3106)</t>
    </r>
  </si>
  <si>
    <t>für den Zeitraum vom 01.01.2016 bis 31.12.2016.</t>
  </si>
  <si>
    <t>tatsächlich geleisteten finanziellen Förderungen nach § 19 Abs. 1 Nr. 2 EEG 2014</t>
  </si>
  <si>
    <t xml:space="preserve">Übersicht der nach § 20 Abs. 1 Nr. 1 EEG 2014 direktvermarkteten Strommengen </t>
  </si>
  <si>
    <t xml:space="preserve">(Marktprämienmodell) und der nach § 20 Abs. 1 Nr. 2 EEG 2014 (sonstige </t>
  </si>
  <si>
    <t>Direktvermarktung), sowie die nach § 19 Abs. 1 Nr. 1 EEG 2014 (Marktprämie)</t>
  </si>
  <si>
    <t>zu leistenden Prämien für den Zeitraum 01.01.2016 - 31.12.2016.</t>
  </si>
  <si>
    <t>Übersicht der nach § 53 EEG 2014 (Flexibilitätszuschlag) sowie nach § 54 EEG 2014</t>
  </si>
  <si>
    <t>installierter Leistung für den Zeitraum 01.01.2016 - 31.12.2016.</t>
  </si>
  <si>
    <t>für den Zeitraum 01.01.2016 - 31.12.2016</t>
  </si>
  <si>
    <r>
      <t xml:space="preserve">erhoben werden </t>
    </r>
    <r>
      <rPr>
        <b/>
        <u/>
        <sz val="9"/>
        <rFont val="Arial"/>
        <family val="2"/>
      </rPr>
      <t>musste</t>
    </r>
    <r>
      <rPr>
        <b/>
        <sz val="9"/>
        <rFont val="Arial"/>
        <family val="2"/>
      </rPr>
      <t>, sowie zu der Höhe der nach § 7 Abs. 2 und 3 AusglMechV</t>
    </r>
  </si>
  <si>
    <t>Einspeisemanagement-Typ
0, 1, 2, 3 (siehe § 9 EEG 2014)</t>
  </si>
  <si>
    <t>Stromsteuerbefreiung</t>
  </si>
  <si>
    <t>Regionalnachweise</t>
  </si>
  <si>
    <t>Gemeindeschlüssel (8-stellig)</t>
  </si>
  <si>
    <t>gemeinderfreier Gebiete</t>
  </si>
  <si>
    <t>Amtlicher Gemeindeschlüssel zur Identifizierung politisch selbständiger Gemeinden oder</t>
  </si>
  <si>
    <t>(für 2016  noch optional)</t>
  </si>
  <si>
    <t>EEG- bzw. KWKKONV-Anlagenstammdaten</t>
  </si>
  <si>
    <t>Identifizierungsschlüssel bei KWK- und konventionellen Anlagen; 
EEG-Anlagenschlüssel bei EEG-Anlagen</t>
  </si>
  <si>
    <t>BiK443----Q416</t>
  </si>
  <si>
    <t>BiK51nGK14--01</t>
  </si>
  <si>
    <t xml:space="preserve"> 0-0,15 MW, Bonusregeln G und K erstmals 2014</t>
  </si>
  <si>
    <t>BiK51aGK14--01</t>
  </si>
  <si>
    <t xml:space="preserve"> 0,15-0,5 MW, Bonusregeln G und K erstmals 2014</t>
  </si>
  <si>
    <t>BiK81M1bK15y05</t>
  </si>
  <si>
    <t>BiK82M2bK15y05</t>
  </si>
  <si>
    <t>BiK83a2bK15-05</t>
  </si>
  <si>
    <t>Marktprämie für Kalendermonat Januar</t>
  </si>
  <si>
    <t>WaK33b1-MPMFeb</t>
  </si>
  <si>
    <t>Marktprämie für Kalendermonat Februar</t>
  </si>
  <si>
    <t>WaK33b1-MPMMrz</t>
  </si>
  <si>
    <t>Marktprämie für Kalendermonat März</t>
  </si>
  <si>
    <t>WaK33b1-MPMApr</t>
  </si>
  <si>
    <t>Marktprämie für Kalendermonat April</t>
  </si>
  <si>
    <t>WaK33b1-MPMMai</t>
  </si>
  <si>
    <t>Marktprämie für Kalendermonat Mai</t>
  </si>
  <si>
    <t>WaK33b1-MPMJun</t>
  </si>
  <si>
    <t>Marktprämie für Kalendermonat Juni</t>
  </si>
  <si>
    <t>WaK33b1-MPMJul</t>
  </si>
  <si>
    <t>Marktprämie für Kalendermonat Juli</t>
  </si>
  <si>
    <t>WaK33b1-MPMAug</t>
  </si>
  <si>
    <t>Marktprämie für Kalendermonat August</t>
  </si>
  <si>
    <t>WaK33b1-MPMSep</t>
  </si>
  <si>
    <t>Marktprämie für Kalendermonat September</t>
  </si>
  <si>
    <t>WaK33b1-MPMOkt</t>
  </si>
  <si>
    <t>Marktprämie für Kalendermonat Oktober</t>
  </si>
  <si>
    <t>WaK33b1-MPMNov</t>
  </si>
  <si>
    <t>Marktprämie für Kalendermonat November</t>
  </si>
  <si>
    <t>WaK33b1-MPMDez</t>
  </si>
  <si>
    <t>Marktprämie für Kalendermonat Dezember</t>
  </si>
  <si>
    <t>BiK33b1-MPMJan</t>
  </si>
  <si>
    <t>BiK33b1-MPMFeb</t>
  </si>
  <si>
    <t>BiK33b1-MPMMrz</t>
  </si>
  <si>
    <t>BiK33b1-MPMApr</t>
  </si>
  <si>
    <t>BiK33b1-MPMMai</t>
  </si>
  <si>
    <t>BiK33b1-MPMJun</t>
  </si>
  <si>
    <t>BiK33b1-MPMJul</t>
  </si>
  <si>
    <t>BiK33b1-MPMAug</t>
  </si>
  <si>
    <t>BiK33b1-MPMSep</t>
  </si>
  <si>
    <t>BiK33b1-MPMOkt</t>
  </si>
  <si>
    <t>BiK33b1-MPMNov</t>
  </si>
  <si>
    <t>BiK33b1-MPMDez</t>
  </si>
  <si>
    <t>GaK33b1-MPMJan</t>
  </si>
  <si>
    <t>GaK33b1-MPMFeb</t>
  </si>
  <si>
    <t>GaK33b1-MPMMrz</t>
  </si>
  <si>
    <t>GaK33b1-MPMApr</t>
  </si>
  <si>
    <t>GaK33b1-MPMMai</t>
  </si>
  <si>
    <t>GaK33b1-MPMJun</t>
  </si>
  <si>
    <t>GaK33b1-MPMJul</t>
  </si>
  <si>
    <t>GaK33b1-MPMAug</t>
  </si>
  <si>
    <t>GaK33b1-MPMSep</t>
  </si>
  <si>
    <t>GaK33b1-MPMOkt</t>
  </si>
  <si>
    <t>GaK33b1-MPMNov</t>
  </si>
  <si>
    <t>GaK33b1-MPMDez</t>
  </si>
  <si>
    <t>DeK33b1-MPMJan</t>
  </si>
  <si>
    <t>DeK33b1-MPMFeb</t>
  </si>
  <si>
    <t>DeK33b1-MPMMrz</t>
  </si>
  <si>
    <t>DeK33b1-MPMApr</t>
  </si>
  <si>
    <t>DeK33b1-MPMMai</t>
  </si>
  <si>
    <t>DeK33b1-MPMJun</t>
  </si>
  <si>
    <t>DeK33b1-MPMJul</t>
  </si>
  <si>
    <t>DeK33b1-MPMAug</t>
  </si>
  <si>
    <t>DeK33b1-MPMSep</t>
  </si>
  <si>
    <t>DeK33b1-MPMOkt</t>
  </si>
  <si>
    <t>DeK33b1-MPMNov</t>
  </si>
  <si>
    <t>DeK33b1-MPMDez</t>
  </si>
  <si>
    <t>KlK33b1-MPMJan</t>
  </si>
  <si>
    <t>KlK33b1-MPMFeb</t>
  </si>
  <si>
    <t>KlK33b1-MPMMrz</t>
  </si>
  <si>
    <t>KlK33b1-MPMApr</t>
  </si>
  <si>
    <t>KlK33b1-MPMMai</t>
  </si>
  <si>
    <t>KlK33b1-MPMJun</t>
  </si>
  <si>
    <t>KlK33b1-MPMJul</t>
  </si>
  <si>
    <t>KlK33b1-MPMAug</t>
  </si>
  <si>
    <t>KlK33b1-MPMSep</t>
  </si>
  <si>
    <t>KlK33b1-MPMOkt</t>
  </si>
  <si>
    <t>KlK33b1-MPMNov</t>
  </si>
  <si>
    <t>KlK33b1-MPMDez</t>
  </si>
  <si>
    <t>GrK33b1-MPMJan</t>
  </si>
  <si>
    <t>GrK33b1-MPMFeb</t>
  </si>
  <si>
    <t>GrK33b1-MPMMrz</t>
  </si>
  <si>
    <t>GrK33b1-MPMApr</t>
  </si>
  <si>
    <t>GrK33b1-MPMMai</t>
  </si>
  <si>
    <t>GrK33b1-MPMJun</t>
  </si>
  <si>
    <t>GrK33b1-MPMJul</t>
  </si>
  <si>
    <t>GrK33b1-MPMAug</t>
  </si>
  <si>
    <t>GrK33b1-MPMSep</t>
  </si>
  <si>
    <t>GrK33b1-MPMOkt</t>
  </si>
  <si>
    <t>GrK33b1-MPMNov</t>
  </si>
  <si>
    <t>GrK33b1-MPMDez</t>
  </si>
  <si>
    <t>GeK33b1-MPMJan</t>
  </si>
  <si>
    <t>GeK33b1-MPMFeb</t>
  </si>
  <si>
    <t>GeK33b1-MPMMrz</t>
  </si>
  <si>
    <t>GeK33b1-MPMApr</t>
  </si>
  <si>
    <t>GeK33b1-MPMMai</t>
  </si>
  <si>
    <t>GeK33b1-MPMJun</t>
  </si>
  <si>
    <t>GeK33b1-MPMJul</t>
  </si>
  <si>
    <t>GeK33b1-MPMAug</t>
  </si>
  <si>
    <t>GeK33b1-MPMSep</t>
  </si>
  <si>
    <t>GeK33b1-MPMOkt</t>
  </si>
  <si>
    <t>GeK33b1-MPMNov</t>
  </si>
  <si>
    <t>GeK33b1-MPMDez</t>
  </si>
  <si>
    <t>WiK33b1-MPMJan</t>
  </si>
  <si>
    <t>Marktprämie für Kalendermonat Januar (reguläre Managementprämie)</t>
  </si>
  <si>
    <t>WiK33b1-MPMFeb</t>
  </si>
  <si>
    <t>Marktprämie für Kalendermonat Februar (reguläre Managementprämie)</t>
  </si>
  <si>
    <t>WiK33b1-MPMMrz</t>
  </si>
  <si>
    <t>Marktprämie für Kalendermonat März (reguläre Managementprämie)</t>
  </si>
  <si>
    <t>WiK33b1-MPMApr</t>
  </si>
  <si>
    <t>Marktprämie für Kalendermonat April (reguläre Managementprämie)</t>
  </si>
  <si>
    <t>WiK33b1-MPMMai</t>
  </si>
  <si>
    <t>Marktprämie für Kalendermonat Mai (reguläre Managementprämie)</t>
  </si>
  <si>
    <t>WiK33b1-MPMJun</t>
  </si>
  <si>
    <t>Marktprämie für Kalendermonat Juni (reguläre Managementprämie)</t>
  </si>
  <si>
    <t>WiK33b1-MPMJul</t>
  </si>
  <si>
    <t>Marktprämie für Kalendermonat Juli (reguläre Managementprämie)</t>
  </si>
  <si>
    <t>WiK33b1-MPMAug</t>
  </si>
  <si>
    <t>Marktprämie für Kalendermonat August (reguläre Managementprämie)</t>
  </si>
  <si>
    <t>WiK33b1-MPMSep</t>
  </si>
  <si>
    <t>Marktprämie für Kalendermonat September (reguläre Managementprämie)</t>
  </si>
  <si>
    <t>WiK33b1-MPMOkt</t>
  </si>
  <si>
    <t>Marktprämie für Kalendermonat Oktober (reguläre Managementprämie)</t>
  </si>
  <si>
    <t>WiK33b1-MPMNov</t>
  </si>
  <si>
    <t>Marktprämie für Kalendermonat November (reguläre Managementprämie)</t>
  </si>
  <si>
    <t>WiK33b1-MPMDez</t>
  </si>
  <si>
    <t>Marktprämie für Kalendermonat Dezember (reguläre Managementprämie)</t>
  </si>
  <si>
    <t>WnK33b1-MPMJan</t>
  </si>
  <si>
    <t>WnK33b1-MPMFeb</t>
  </si>
  <si>
    <t>WnK33b1-MPMMrz</t>
  </si>
  <si>
    <t>WnK33b1-MPMApr</t>
  </si>
  <si>
    <t>WnK33b1-MPMMai</t>
  </si>
  <si>
    <t>WnK33b1-MPMJun</t>
  </si>
  <si>
    <t>WnK33b1-MPMJul</t>
  </si>
  <si>
    <t>WnK33b1-MPMAug</t>
  </si>
  <si>
    <t>WnK33b1-MPMSep</t>
  </si>
  <si>
    <t>WnK33b1-MPMOkt</t>
  </si>
  <si>
    <t>WnK33b1-MPMNov</t>
  </si>
  <si>
    <t>WnK33b1-MPMDez</t>
  </si>
  <si>
    <t>WrK33b1-MPMJan</t>
  </si>
  <si>
    <t>WrK33b1-MPMFeb</t>
  </si>
  <si>
    <t>WrK33b1-MPMMrz</t>
  </si>
  <si>
    <t>WrK33b1-MPMApr</t>
  </si>
  <si>
    <t>WrK33b1-MPMMai</t>
  </si>
  <si>
    <t>WrK33b1-MPMJun</t>
  </si>
  <si>
    <t>WrK33b1-MPMJul</t>
  </si>
  <si>
    <t>WrK33b1-MPMAug</t>
  </si>
  <si>
    <t>WrK33b1-MPMSep</t>
  </si>
  <si>
    <t>WrK33b1-MPMOkt</t>
  </si>
  <si>
    <t>WrK33b1-MPMNov</t>
  </si>
  <si>
    <t>WrK33b1-MPMDez</t>
  </si>
  <si>
    <t>SoK33b1-MPMJan</t>
  </si>
  <si>
    <t>SoK33b1-MPMFeb</t>
  </si>
  <si>
    <t>SoK33b1-MPMMrz</t>
  </si>
  <si>
    <t>SoK33b1-MPMApr</t>
  </si>
  <si>
    <t>SoK33b1-MPMMai</t>
  </si>
  <si>
    <t>SoK33b1-MPMJun</t>
  </si>
  <si>
    <t>SoK33b1-MPMJul</t>
  </si>
  <si>
    <t>SoK33b1-MPMAug</t>
  </si>
  <si>
    <t>SoK33b1-MPMSep</t>
  </si>
  <si>
    <t>SoK33b1-MPMOkt</t>
  </si>
  <si>
    <t>SoK33b1-MPMNov</t>
  </si>
  <si>
    <t>SoK33b1-MPMDez</t>
  </si>
  <si>
    <t>SgK33b1-MPMJan</t>
  </si>
  <si>
    <t>SgK33b1-MPMFeb</t>
  </si>
  <si>
    <t>SgK33b1-MPMMrz</t>
  </si>
  <si>
    <t>SgK33b1-MPMApr</t>
  </si>
  <si>
    <t>SgK33b1-MPMMai</t>
  </si>
  <si>
    <t>SgK33b1-MPMJun</t>
  </si>
  <si>
    <t>SgK33b1-MPMJul</t>
  </si>
  <si>
    <t>SgK33b1-MPMAug</t>
  </si>
  <si>
    <t>SgK33b1-MPMSep</t>
  </si>
  <si>
    <t>SgK33b1-MPMOkt</t>
  </si>
  <si>
    <t>SgK33b1-MPMNov</t>
  </si>
  <si>
    <t>SgK33b1-MPMDez</t>
  </si>
  <si>
    <t>BiK2771----MPM</t>
  </si>
  <si>
    <t>Verringerung der Marktprämie auf Managementprämie nach § 27 Abs. 7 Satz 1 (Verstoß gegen § 27 Abs. 4 oder 5)</t>
  </si>
  <si>
    <t>SgK332-MIM-MPM</t>
  </si>
  <si>
    <t>Verringerung der Marktprämie auf reguläre Managementprämie nach § 33 Abs. 2 (Überschreitung 90 %)</t>
  </si>
  <si>
    <t>SoK334-----MPM</t>
  </si>
  <si>
    <t>Verringerung der Marktprämie nach § 33 Abs. 4 (Verstoß gegen getrennte Messung)</t>
  </si>
  <si>
    <t>SgK334-----MPM</t>
  </si>
  <si>
    <t>WaK35---MPM--0</t>
  </si>
  <si>
    <t>Entfall der Marktprämie nach § 35 EEG 2014 (Nicheinhaltung der Voraussetzungen der Marktprämie)</t>
  </si>
  <si>
    <t>BiK35---MPM--0</t>
  </si>
  <si>
    <t>GaK35---MPM--0</t>
  </si>
  <si>
    <t>DeK35---MPM--0</t>
  </si>
  <si>
    <t>KlK35---MPM--0</t>
  </si>
  <si>
    <t>GrK35---MPM--0</t>
  </si>
  <si>
    <t>GeK35---MPM--0</t>
  </si>
  <si>
    <t>WiK35---MPM--0</t>
  </si>
  <si>
    <t>WnK35---MPM--0</t>
  </si>
  <si>
    <t>WrK35---MPM--0</t>
  </si>
  <si>
    <t>SoK35---MPM--0</t>
  </si>
  <si>
    <t>SgK35---MPM--0</t>
  </si>
  <si>
    <t>BiK471--MPM--0</t>
  </si>
  <si>
    <t>Verringerung Marktprämie auf null nach § 47 Abs. 1 (Einspeisung &gt;50% der Bemessungsleistung)</t>
  </si>
  <si>
    <t>BiK4721-MPM--0</t>
  </si>
  <si>
    <t>BiK474--MPM--0</t>
  </si>
  <si>
    <t>Verringerung Marktprämie auf null nach § 47 Abs. 4 (Fehlender Nachweis KWK bzw. Stromanteil flüssiger Biomasse)</t>
  </si>
  <si>
    <t>WaK1004-MPM--0</t>
  </si>
  <si>
    <t>Entfall Marktprämie nach § 100 Abs. 4 (Nichterfüllung der Systemstabilitätsverordnung)</t>
  </si>
  <si>
    <t>BiK1004-MPM--0</t>
  </si>
  <si>
    <t>GaK1004-MPM--0</t>
  </si>
  <si>
    <t>DeK1004-MPM--0</t>
  </si>
  <si>
    <t>KlK1004-MPM--0</t>
  </si>
  <si>
    <t>GrK1004-MPM--0</t>
  </si>
  <si>
    <t>GeK1004-MPM--0</t>
  </si>
  <si>
    <t>WiK1004-MPM--0</t>
  </si>
  <si>
    <t>WnK1004-MPM--0</t>
  </si>
  <si>
    <t>WrK1004-MPM--0</t>
  </si>
  <si>
    <t>SoK1004-MPM--0</t>
  </si>
  <si>
    <t>SgK1004-MPM--0</t>
  </si>
  <si>
    <t>BiK1011----MPM</t>
  </si>
  <si>
    <t>Verringerung der Marktprämie auf Managementprämie nach § 101 Abs. 1 (Überschreitung Höchstbemessungsleistung)</t>
  </si>
  <si>
    <t>WaK-kVG-MPM--0</t>
  </si>
  <si>
    <t>BiK-kVG-MPM--0</t>
  </si>
  <si>
    <t>GaK-kVG-MPM--0</t>
  </si>
  <si>
    <t>DeK-kVG-MPM--0</t>
  </si>
  <si>
    <t>KlK-kVG-MPM--0</t>
  </si>
  <si>
    <t>GrK-kVG-MPM--0</t>
  </si>
  <si>
    <t>GeK-kVG-MPM--0</t>
  </si>
  <si>
    <t>WiK-kVG-MPM--0</t>
  </si>
  <si>
    <t>WnK-kVG-MPM--0</t>
  </si>
  <si>
    <t>WrK-kVG-MPM--0</t>
  </si>
  <si>
    <t>SoK-kVG-MPM--0</t>
  </si>
  <si>
    <t>SgK-kVG-MPM--0</t>
  </si>
  <si>
    <t>Anlagenangaben</t>
  </si>
  <si>
    <t>Anlagenbewegungsdaten</t>
  </si>
  <si>
    <t>Anlagenbewegungsdaten_AV</t>
  </si>
  <si>
    <t>Gemeindeschlüssel (optional)</t>
  </si>
  <si>
    <t>WaK33b1-MPMJan</t>
  </si>
  <si>
    <t>§33b1Wasser</t>
  </si>
  <si>
    <t>§33b1Biomasse</t>
  </si>
  <si>
    <t>§33b1Deponie-,Klär-,Grubengas</t>
  </si>
  <si>
    <t>§33b1Deponiegas</t>
  </si>
  <si>
    <t>§33b1Klärgas</t>
  </si>
  <si>
    <t>§33b1Grubengas</t>
  </si>
  <si>
    <t>§33b1Geothermie</t>
  </si>
  <si>
    <t>§33b1Wind</t>
  </si>
  <si>
    <t>§33b1Wind onshore</t>
  </si>
  <si>
    <t>§33b1Wind Repowering</t>
  </si>
  <si>
    <t>§33b1Solar</t>
  </si>
  <si>
    <t>§33b1Solar/Gebäude</t>
  </si>
  <si>
    <t>WaK24---MPM--0</t>
  </si>
  <si>
    <t>Verringerung der Marktprämie auf Null nach § 24 Abs. 1 (6-h-Regel für negative Börsenpreise)</t>
  </si>
  <si>
    <t>BiK24---MPM--0</t>
  </si>
  <si>
    <t>DeK24---MPM--0</t>
  </si>
  <si>
    <t>KlK24---MPM--0</t>
  </si>
  <si>
    <t>GrK24---MPM--0</t>
  </si>
  <si>
    <t>GeK24---MPM--0</t>
  </si>
  <si>
    <t>WnK24---MPM--0</t>
  </si>
  <si>
    <t>SoK24---MPM--0</t>
  </si>
  <si>
    <t>SgK24---MPM--0</t>
  </si>
  <si>
    <t>WaK24----AV--0</t>
  </si>
  <si>
    <t>Verringerung der Ausfallvergütung auf Null nach § 24 Abs. 1 und 2 (6-h-Regel für negative Börsenpreise)</t>
  </si>
  <si>
    <t>BiK24----AV--0</t>
  </si>
  <si>
    <t>DeK24----AV--0</t>
  </si>
  <si>
    <t>KlK24----AV--0</t>
  </si>
  <si>
    <t>GrK24----AV--0</t>
  </si>
  <si>
    <t>GeK24----AV--0</t>
  </si>
  <si>
    <t>WnK24----AV--0</t>
  </si>
  <si>
    <t>SoK24----AV--0</t>
  </si>
  <si>
    <t>SgK24----AV--0</t>
  </si>
  <si>
    <t>Verringerung Marktprämie auf null nach § 47 Abs. 2 (Verstoß gegen Vorlage des Einsatzstofftagebuchs nach § 47 Abs. 2 Nr. 1)</t>
  </si>
  <si>
    <t>WaK523-MPM20PZ</t>
  </si>
  <si>
    <t xml:space="preserve">Gemäß § 52 Abs. 3 EEG 2017 Kürzung des anzulegenden Werts in der Marktprämie um 20% (Unterlassene Registrierung oder Meldung Leistungserhöhung bei erfolgter Jahresmeldung). </t>
  </si>
  <si>
    <t>BiK523-MPM20PZ</t>
  </si>
  <si>
    <t>GaK523-MPM20PZ</t>
  </si>
  <si>
    <t>DeK523-MPM20PZ</t>
  </si>
  <si>
    <t>KlK523-MPM20PZ</t>
  </si>
  <si>
    <t>GrK523-MPM20PZ</t>
  </si>
  <si>
    <t>GeK523-MPM20PZ</t>
  </si>
  <si>
    <t>WiK523-MPM20PZ</t>
  </si>
  <si>
    <t>WnK523-MPM20PZ</t>
  </si>
  <si>
    <t>WrK523-MPM20PZ</t>
  </si>
  <si>
    <t>SoK523-MPM20PZ</t>
  </si>
  <si>
    <t>SgK523-MPM20PZ</t>
  </si>
  <si>
    <t>WnK53a---MPM-0</t>
  </si>
  <si>
    <t xml:space="preserve">Gemäß § 53a EEG 2017 Verringerung der Marktprämie auf null (Verzicht auf gesetzliche Vergütung und ohne Zuschlag aus einer Ausschreibung). </t>
  </si>
  <si>
    <t>WaK53c-----SSB</t>
  </si>
  <si>
    <t xml:space="preserve">Gemäß § 53c EEG 2017 Kürzung der Einspeisevergütung um Stromsteuerbefreiung. </t>
  </si>
  <si>
    <t>BiK53c-----SSB</t>
  </si>
  <si>
    <t>GaK53c-----SSB</t>
  </si>
  <si>
    <t>DeK53c-----SSB</t>
  </si>
  <si>
    <t>KlK53c-----SSB</t>
  </si>
  <si>
    <t>GrK53c-----SSB</t>
  </si>
  <si>
    <t>GeK53c-----SSB</t>
  </si>
  <si>
    <t>WiK53c-----SSB</t>
  </si>
  <si>
    <t>WnK53c-----SSB</t>
  </si>
  <si>
    <t>WrK53c-----SSB</t>
  </si>
  <si>
    <t>SoK53c-----SSB</t>
  </si>
  <si>
    <t>SgK53c-----SSB</t>
  </si>
  <si>
    <t>WaK53c-MPM-SSB</t>
  </si>
  <si>
    <t xml:space="preserve">Gemäß § 53c EEG 2017 Kürzung der Marktprämie um Stromsteuerbefreiung. </t>
  </si>
  <si>
    <t>BiK53c-MPM-SSB</t>
  </si>
  <si>
    <t>GaK53c-MPM-SSB</t>
  </si>
  <si>
    <t>DeK53c-MPM-SSB</t>
  </si>
  <si>
    <t>KlK53c-MPM-SSB</t>
  </si>
  <si>
    <t>GrK53c-MPM-SSB</t>
  </si>
  <si>
    <t>GeK53c-MPM-SSB</t>
  </si>
  <si>
    <t>WiK53c-MPM-SSB</t>
  </si>
  <si>
    <t>WnK53c-MPM-SSB</t>
  </si>
  <si>
    <t>WrK53c-MPM-SSB</t>
  </si>
  <si>
    <t>SoK53c-MPM-SSB</t>
  </si>
  <si>
    <t>SgK53c-MPM-SSB</t>
  </si>
  <si>
    <t>Entfall oder Verzicht auf Marktprämie</t>
  </si>
  <si>
    <t>Direktvermarktung</t>
  </si>
  <si>
    <t>geben hier die Netznummer an, auf deren Netzbereich sich die Angaben in diesem</t>
  </si>
  <si>
    <t xml:space="preserve">Datum der letzten durch Sie am Erhebungsbogen vorgenommenen Änderungen. </t>
  </si>
  <si>
    <t>Anlagenschlüssel (33-stellig) 
(nur bei EEG-Anlagenstammdaten)</t>
  </si>
  <si>
    <t>Definition des Anlagenschlüssels: Stelle 1: „E“ für Erneuerbare Energien, Stelle 2: Bezeichnung der Regelzone (1 = TransnetBW, 2 = TenneT, 3 = Amprion, 4 = 50Hertz),Stellen 3-6: Die letzten vier Stellen der achtstelligen Betriebsnummer der Bundesnetzagentur, Stellen 7-8: Netznummer der Bundesnetzagentur. Einstellige Netznummern werden mit einer voranstehenden Null vervollständigt z. B. 01, Stellen 9-28: netzbetreiberindividuelle, alphanumerische Bezeichnung der Anlage (z. B. entsprechend 20-stelliger VNB-individueller Teil der schon vorhandenen Zählpunktbezeichnung), Stellen 29-33: Laufende Nummer (numerisch). Der Anlagenschlüssel ist für die gesamte Betriebsdauer der EEG-Anlage unveränderlich.</t>
  </si>
  <si>
    <t xml:space="preserve">Installierte elektrische Nennleistung einer Anlage. Bei Solaranlagen ist die Peak-Leistung, die maximal </t>
  </si>
  <si>
    <t>mögliche Leistung eines Solarmoduls bei Standardtestbedingungen, anzugeben.</t>
  </si>
  <si>
    <t>Angabe, in welcher Netz-/Umspannebene die Anlage angeschlossen ist. Hier ist immer die</t>
  </si>
  <si>
    <t>Angabe [x], wenn für den aus der Stromerzeugungsanlage durchgeleiteten Strom eine Stromsteuerbefreiung nach dem Stromsteuergesetz vorliegt. Sonst leer.</t>
  </si>
  <si>
    <t>Angabe [x],wenn für den aus der Stromerzeugungsanlage durchgeleiteten Strom ein Regionalnachweis ausgestellt wurde. Sonst leer.</t>
  </si>
  <si>
    <t xml:space="preserve">In Ihrem Netzgebiet nach § 11 Abs. 1 S. 2 EEG kaufmännisch abgenommene Strommenge.  </t>
  </si>
  <si>
    <t>In diesem Tabellenblatt sind nur Eintragungen vorgesehen, sofern sich die EEG-Anlagen in der Ausfallvermarktung nach § 38 EEG befanden. Nach § 21 Abs. 1 S. 2 EEG  ist der Wechsel in die Ausfallvermarktung dem Netzbetreiber bis zum fünftletzten Kalendertag des Vormonats mitzuteilen. 
Hinweis: Ansonsten sind die Hinweise zum Tabellenblatt 'Anlagenbewegungsdaten' zu beachten.</t>
  </si>
  <si>
    <t>Kaufmännisch abgenommene Strommenge</t>
  </si>
  <si>
    <r>
      <t xml:space="preserve">Alphanumerische Bezeichnung zur eindeutigen Zuordnung von vermiedenen Netznutzungsentgelten (vNNE) zur vorgelagerten Netz- oder Umspannebene, an der die EEG-vergütete Anlage angeschlossen ist. Diese Bezeichnung ist nach Energieträgern und Spannungsebene differenziert anzugeben. Das zu errechnende Entgelt für die durch die jeweilige Einspeisung vermiedene Netznutzung muss gemäß § 18 Abs. 1 S. 2 StromNEV dem Entgelt gegenüber der vorgelagerten Netz- oder Umspannebene entsprechen.
Hinweis: Bitte beachten Sie, dass die jeweilige Kategorie die Netz-/Umspannebene enthält, in der die Anlage angeschlossen ist. </t>
    </r>
    <r>
      <rPr>
        <u/>
        <sz val="9"/>
        <rFont val="Arial"/>
        <family val="2"/>
      </rPr>
      <t>Nicht anzugeben</t>
    </r>
    <r>
      <rPr>
        <sz val="9"/>
        <rFont val="Arial"/>
        <family val="2"/>
      </rPr>
      <t xml:space="preserve"> ist hier die vorgelagerte Netz-/Umspannebene, ab der das vermiedene Netznutzungsentgelt zu berechnen ist.</t>
    </r>
  </si>
  <si>
    <t>Hinweis: Bitte beachten Sie auch die Hinweise am Anfang der Datendefinitionen. Zu allen Anlagen, deren Anlagenschlüssel bzw. Identifizierungsschlüssel in dem Tabellenblatt EEG-Umlage-EV aufgeführt wird, müssen die Stammdaten unter dem entsprechenden Anlagenschlüssel im Tabellenblatt EEG-Anlagenstammdaten bzw. KWKKONV-Anlagenstammdaten hinterlegt sein.</t>
  </si>
  <si>
    <t>Für Anlagen nach § 5 Nr. 1 EEG (EEG-Anlagen) geben Sie bitte je Anlagenschlüssel und Umlagekategorie die Strommenge, auf die die EEG-Umlage erhoben wurde und die erhaltenen Zahlungen aus der EEG-Umlage an. Für KWK- und konventionelle Anlagen geben Sie anstatt des Anlagenschlüssels bitte den Identifizierungsschlüssel an.</t>
  </si>
  <si>
    <t>Anlagenschlüssel bei EEG-Anlagen (33-stellig); Identifizierungsschlüssel bei KWK- und konventionellen Anlagen</t>
  </si>
  <si>
    <t>Strommenge, auf die nach § 7 Abs. 2 AusglMechV die EEG-Umlage erhoben wurde.</t>
  </si>
  <si>
    <t>Übersicht der nach § 11 Abs. 1 Satz 2 EEG 2014 kaufmännisch abgenommenen</t>
  </si>
  <si>
    <t>EV61g2-EEG--20</t>
  </si>
  <si>
    <t>EV61g2-NEEG-20</t>
  </si>
  <si>
    <t>Erhöhung gem § 61g Abs. 2 EEG 2017 um 20%-Punkte der verringerten EEG-Umlage nach §§ 61a bis 61e EEG 2017</t>
  </si>
  <si>
    <t>Stromsteuerbefreiung
[x]</t>
  </si>
  <si>
    <t>Regionalnachweise
[x]</t>
  </si>
  <si>
    <t>Versäumniszinsen nach § 61i Abs. 4 EEG sind als ein separater Datensatz mit der entsprechenden Kategorie anzugeben.</t>
  </si>
  <si>
    <t>Alphanumerische Bezeichnung zur eindeutigen Zuordnung der Strommengen zur Festlegung der Umlage-Höhe. 
Die jeweiligen Kategorien entnehmen Sie bitte dem Tabellenblatt "Kategorien" oder der nebenstehenden Übersicht im Tabellenblatt "EEG-Umlage-EV.</t>
  </si>
  <si>
    <t>Hinweis zu Zinsen nach § 61i Abs. 4 EEG</t>
  </si>
  <si>
    <t>Nach § 61i Abs. 4 EEG erhobene Zinsen für verspätete Zahlungen sind als ein weiterer Datensatz</t>
  </si>
  <si>
    <t xml:space="preserve">unter Angabe des Anlagen- bzw. Identifizierungsschlüssels, der entsprechenden Kategorie sowie der </t>
  </si>
  <si>
    <t>umlagepflichtigen Strommenge anzugeben.</t>
  </si>
  <si>
    <t>Zinsbetrag entsprechend § 61i Abs. 4 EEG für EEG-Anlagen</t>
  </si>
  <si>
    <t>Zinsbetrag entsprechend § 61i Abs. 4 EEG für nicht EEG-Anlagen</t>
  </si>
  <si>
    <t>EEG-Umlage nach § 61 Abs. 1 S. 1 Nr. 1 EEG 2014 
(35 % der vollen Umlage) incl. Erhöhung nach § 61g Abs. 2 EEG 2017</t>
  </si>
  <si>
    <t>Zinsbetrag entsprechend § 61i Abs. 4 EEG 2017</t>
  </si>
  <si>
    <t>Nicht EEG-pflichtige Mengen nach § 61 Abs. 2 Nr. 4 EEG 2014 für EEG-Anlagen</t>
  </si>
  <si>
    <t>Nicht EEG-pflichtige Mengen nach § 61 Abs. 2 Nr. 4 EEG 2014 für Nicht-EEG-Anlagen</t>
  </si>
  <si>
    <t>Eigenversorgung verringerte EEG-Umlage § 61 Abs. 1 Satz 1 EEG 2014 für EEG-Anlagen</t>
  </si>
  <si>
    <t>Eigenversorgung verringerte EEG-Umlage § 61 Abs. 1 Satz 1 EEG 2014 für hocheffiziente KWK-Anlagen</t>
  </si>
  <si>
    <t xml:space="preserve">Zinsen gem § 61i. Abs. 4 EEG 2017
</t>
  </si>
  <si>
    <t>EV604-EEG-ZINS</t>
  </si>
  <si>
    <t>EV604NEEG-ZINS</t>
  </si>
  <si>
    <t>Erhaltene Zahlungen auf die EEG-Umlage sind gem. § 61j Abs. 3 EEG 2017 auch Forderungen, die durch Aufrechnung erloschen sind.</t>
  </si>
  <si>
    <t>Art der Stromerzeugungsanlage</t>
  </si>
  <si>
    <t>Energieträger (bei EEG-Anlagenstammdaten)</t>
  </si>
  <si>
    <t>EES = Stromspeicher (ausschließlich Erneuerbare Energien)</t>
  </si>
  <si>
    <t>A2 = Hocheffiziente KWK-Anlage</t>
  </si>
  <si>
    <t>Art der Stromerzeugungsanlage (bei KWKKONV-</t>
  </si>
  <si>
    <t>Anlagenstammdaten)</t>
  </si>
  <si>
    <t>A3 = sonstige KWK-Anlage</t>
  </si>
  <si>
    <t>A4 = konventionelle Anlage</t>
  </si>
  <si>
    <t>A5 = sonstige Stromerzeugungsanlage</t>
  </si>
  <si>
    <t>A6 = Stromspeicher (nicht ausschließlich Erneuerbare Energien)</t>
  </si>
  <si>
    <t xml:space="preserve">Energieträgern zählen gemäß § 3 Nr. 21 EEG Wasserkraft, Windenergie, solare Strahlungsenergie, </t>
  </si>
  <si>
    <t>Angabe des tagesgenauen Inbetriebnahmedatums. Die Inbetriebnahme ist nach § 3 Nr. 30 EEG die erstmalige Inbetriebsetzung der Anlage nach Herstellung ihrer technischen Betriebsbereitschaft, unabhängig davon, ob der Generator der Anlage mit Erneuerbaren Energien, Grubengas oder sonstigen Energieträgern in Betrieb gesetzt wurde. Bei modernisierten Wasserkraftanlagen bitte den Zeitpunkt der Neu-Inbetriebnahme angeben.</t>
  </si>
  <si>
    <r>
      <t xml:space="preserve">Unterscheidung nach EEG § 9  EEG i.V.m. § 20 Abs. 2 EEG zum Zeitpunkt 01.01.2016 bzw. bei Inbetriebnahme innerhalb des Jahres.
Definition der Typen:
0 = nicht regelbar: die Anlage ist nicht regelbar (technisch nicht möglich oder rechtlich unzulässig) und (falls Solaranlage) Einspeisung nicht auf 70 % der installierten Modulleistung begrenzt
1 = Regelbar nach § 9 Abs.1 EEG, Altanlagen regelbar nach § 6 Nr. 1 EEG 2009 und </t>
    </r>
    <r>
      <rPr>
        <b/>
        <sz val="10"/>
        <rFont val="Arial"/>
        <family val="2"/>
      </rPr>
      <t>nicht fernsteuerbar</t>
    </r>
    <r>
      <rPr>
        <sz val="10"/>
        <rFont val="Arial"/>
        <family val="2"/>
      </rPr>
      <t xml:space="preserve"> nach § 36 EEG
2 = Regelbar nach § 9 Abs. 2 Nr. 1 oder Nr. 2a EEG
3 = 70 %-Begrenzung nach § 9 Abs. 2 Nr. 2b EEG, zulässig nur für Solaranlagen</t>
    </r>
  </si>
  <si>
    <t>In diesem Tabellenblatt sind die Stammdaten zu allen Stromerzeugungsanlagen, die Strom aus Erneuerbaren Energien oder aus Grubengas (§ 3 Nr. 1 EEG) bzw. aus Kraft-Wärme-Kopplung oder konventionellen Anlagen erzeugen, einzutragen. Zu den Erneuerbaren Energien zählen laut § 3 Nr. 21 EEG Wasserkraft, Windenergie, solare Strahlungsenergie, Geothermie, Energie aus Biomasse einschließlich Biogas, Biomethan, Deponiegas und Klärgas sowie aus dem biologisch abbaubaren Anteil von Abfällen aus Haushalten und Industrie. Die Angabe der Stammdaten ist auch für Anlagen, deren Strom teilweise oder komplett direkt vermarktet wird, notwendig. Die direkt vermarktete Strommenge ist unter der entsprechenden Vergütungskategorie auf den Tabellenblättern Anlagenbewegungsdaten und Anlagenbewegungsdaten_AV anzugeben.</t>
  </si>
  <si>
    <t>Die Leistung einer Anlage nach § 3 Nr. 31 EEG ist die elektrische Wirkleistung, die eine Anlage bei</t>
  </si>
  <si>
    <t>Gemäß § 19 Abs. 1 EEG haben Anlagenbetreiber Anspruch auf die Marktprämie nach § 20 EEG bzw.</t>
  </si>
  <si>
    <t>auf eine Einspeisevergütung nach § 21 EEG.</t>
  </si>
  <si>
    <t>Hinweis: Bitte beachten Sie, dass die Anlagen und somit auch die Anlagenschlüssel anders als bei den Stammdaten unter den Bewegungsdaten mehrfach aufgelistet werden können. Dazu beachten Sie bitte auch die Hinweise am Anfang der Datendefinitionen. In diesem Tabellenblatt ist jegliche EEG-Einspeisung nach § 19 Abs. 1 EEG, die während des Kalenderjahres 2016 in Ihr Netzgebiet erfolgt ist, einzutragen. EEG-Einspeisemengen, die Ihnen vom Übertragungsnetzbetreiber erstattet wurden, sind in die entsprechenden Vergütungskategorien einzuordnen. Zu allen Anlagen, deren Anlagenschlüssel in den Tabellenblättern zu den Anlagenbewegungsdaten aufgeführt wird, müssen die Stammdaten unter dem entsprechenden Anlagenschlüssel im Tabellenblatt Anlagenstammdaten hinterlegt sein.</t>
  </si>
  <si>
    <t>Alphanumerischer Schlüssel zur eindeutigen Zuordnung von Energiemengen zu einer Einspeisevergütungs- oder Direktvermarktungskategorie. EEG-Einspeisemengen, die Ihnen vom Übertragungsnetzbetreiber erstattet wurden, sind in die entsprechenden Vergütungskategorien einzuordnen. EEG-Einspeisungen, die ein Anlagenbetreiber in Ihrem Netzgebiet selbst vermarktet hat, sind in die Direktvermarktungskategorien, die ebenso in dem Auswahlfeld angeboten werden, einzuordnen. Eine EEG-Anlage, deren Strom nur teilweise direkt vermarktet wurde, ist mit der Menge, die in den bundesweiten Ausgleichsmechanismus eingeflossen ist, in die Vergütungskategorien einzuordnen. Die Teilmenge, die direkt vermarktet wurde und somit nicht von Ihnen vergütet wurde, ist in die Direktvermarktungskategorien einzugliedern.</t>
  </si>
  <si>
    <t>Alphanumerischer Schlüssel zur eindeutigen Zuordnung von Energiemengen zu einer Einspeisevergütungs- oder Direktvermarktungskategorie. EEG-Einspeisemengen nach § 19 Abs. 1 EEG, die Ihnen vom Übertragungsnetzbetreiber erstattet wurden, sind in die entsprechenden Vergütungskategorien einzuordnen.</t>
  </si>
  <si>
    <t>In Ihrem Netzgebiet nach § 11 Abs. 1 S. 2 EEG kaufmännisch abgenommene Strommengen.</t>
  </si>
  <si>
    <t>Einspeisevergütung bzw. Marktprämie</t>
  </si>
  <si>
    <t>Die tatsächlich geleistete finanzielle Förderung nach § 19 Abs. 1 EEG für 2016.</t>
  </si>
  <si>
    <t>Vermiedene Netzentgelte (vNE)</t>
  </si>
  <si>
    <t>Summe der berechneten vNE in Euro für die geförderten Strommengen nach § 19 EEG. Vermiedene Netzentgelte resultieren aus der durch die Einspeisung vermiedenen gewälzten Kosten der vorgelagerten Netz- oder Umspannebene und sind stets als positive Werte anzugeben. Die Berechnung unterliegt § 18 StromNEV.</t>
  </si>
  <si>
    <t>Bei Anlagen zur Erzeugung von Strom aus Wasserkraft, Deponie-, Klär- und Grubengas, Biomasse sowie Geothermie wird für die Ermittlung der Mindestvergütungssätze abweichend von der 'installierten Leistung' gem. § 3 Nr. 31 EEG die Bemessungsleistung gem. § 3 Nr. 6 EEG für die Leistung zugrundegelegt. Für die Vergütung von Solar- und Windenenergieanlagen wird nicht auf die Bemessungsleistung zurückgegriffen, so dass diese nicht anzugeben ist.</t>
  </si>
  <si>
    <t>Netzentgelte sowie EEG-Umlage für den Zeitraum 01.01.2016 - 31.12.2016</t>
  </si>
  <si>
    <t>Geothermie, Energie aus Biomasse einschließlich Biogas, Biomethan, Deponiegase und Klärgas</t>
  </si>
  <si>
    <t xml:space="preserve">Ausfallvergütung nach § 20 EEG Abs. 1 Nr. EEG 2014 befanden. Nach § 21 Abs. 1 Satz 2 EEG 2014 ist der Wechsel </t>
  </si>
  <si>
    <t>EIC-Code Netzbetreiber (11YR0000000..........)</t>
  </si>
  <si>
    <t>Bei Direktvermarktung nach § 33b Nr. 3 EEG 2014 (sonst. Direktvermarktung) ist eine Vergütungsangabe in € nicht erforderlich.</t>
  </si>
  <si>
    <t>Eigenversorgung volle EEG-Umlage § 61 Abs. 1 Satz 2 Nr.1 EEG 2014 für nicht hocheffiziente KWK-Anlagen oder konventionelle Anlagen</t>
  </si>
  <si>
    <t>Eigenversorgung volle EEG-Umlage § 61 Abs. 1 Satz 2 Nr. 2 EEG 2014 für EEG-Anlagen, die ihrer Meldefrist nach § 74 EEG nicht nachgekommen sind</t>
  </si>
  <si>
    <t>Eigenversorgung volle EEG-Umlage § 61 Abs. 1 Satz 2 Nr. 2 EEG 2014 für hocheffiziente KWK-Anlagen, die ihrer Meldefrist nach § 74 EEG nicht nachgekommen sind</t>
  </si>
  <si>
    <t>BiK51nK16y--01</t>
  </si>
  <si>
    <t xml:space="preserve"> 0-0,150 MW, Bonusregeln y und K erstmals 2016</t>
  </si>
  <si>
    <t>BiK51aK16y--01</t>
  </si>
  <si>
    <t xml:space="preserve"> 0,150-0,5 MW, Bonusregeln y und K erstmals 2016</t>
  </si>
  <si>
    <t>BiK51aK16---02</t>
  </si>
  <si>
    <t xml:space="preserve"> 0,150-0,5 MW, Bonusregel K erstmals 2016</t>
  </si>
  <si>
    <t>EEG-Vergütungskategorientabelle bis einschließlich Inbetriebnahmejahr 2016</t>
  </si>
  <si>
    <t>BiK51nK16---02</t>
  </si>
  <si>
    <t xml:space="preserve"> 0-0,150 MW, Bonusregel K erstmals 2016</t>
  </si>
  <si>
    <t>BiK52aK16---02</t>
  </si>
  <si>
    <t xml:space="preserve"> 0,5-5 MW, Bonusregel K erstmals 2016</t>
  </si>
  <si>
    <t>BiK53aK16---02</t>
  </si>
  <si>
    <t xml:space="preserve"> 5-20 MW, Bonusregel K erstmals 2016</t>
  </si>
  <si>
    <t>Schützenstr. 80-82</t>
  </si>
  <si>
    <t>Energienetze Mittelrhein GmbH &amp; Co. KG</t>
  </si>
  <si>
    <t>56068 Koblenz</t>
  </si>
  <si>
    <t>11YR000000018725</t>
  </si>
  <si>
    <t>E31102010000000000001005513400001</t>
  </si>
  <si>
    <t>E31102010000000000001026540600001</t>
  </si>
  <si>
    <t>E31102010000000000001057617700001</t>
  </si>
  <si>
    <t>E31102010000000000001148839500001</t>
  </si>
  <si>
    <t>E31102010000000000002001231300001</t>
  </si>
  <si>
    <t>E31102010000000000002001573900001</t>
  </si>
  <si>
    <t>E31102010000000000001004338100001</t>
  </si>
  <si>
    <t>E31102010000000000001028672100001</t>
  </si>
  <si>
    <t>E31102010000000000001177485100001</t>
  </si>
  <si>
    <t>E31102010000000000002002104800001</t>
  </si>
  <si>
    <t>E31102010000000000002002493800001</t>
  </si>
  <si>
    <t>E31102010000000000002002749100001</t>
  </si>
  <si>
    <t>E31102010000000000002002774300001</t>
  </si>
  <si>
    <t>E31102010000000000002002760400001</t>
  </si>
  <si>
    <t>E31102010000000000002002773200001</t>
  </si>
  <si>
    <t>E31102010000000000002002773600001</t>
  </si>
  <si>
    <t>E31102010000000000002002764200001</t>
  </si>
  <si>
    <t>E31102010000000000002002860300001</t>
  </si>
  <si>
    <t>E31102010000000000002002768500001</t>
  </si>
  <si>
    <t>E31102010000000000002002897200001</t>
  </si>
  <si>
    <t>E31102010000000000002002790200001</t>
  </si>
  <si>
    <t>E31102010000000000002002989600001</t>
  </si>
  <si>
    <t>E31102010000000000002002991500001</t>
  </si>
  <si>
    <t>E31102010000000000002002768400001</t>
  </si>
  <si>
    <t>E31102011109140190001E00030300001</t>
  </si>
  <si>
    <t>E31102010000000000002003062900001</t>
  </si>
  <si>
    <t>E31102010000000000002003070900001</t>
  </si>
  <si>
    <t>E31102010000000000002003044000001</t>
  </si>
  <si>
    <t>E31102010000000000002003042900001</t>
  </si>
  <si>
    <t>E31102010000000000002003098700001</t>
  </si>
  <si>
    <t>E31102010000000000002003278100001</t>
  </si>
  <si>
    <t>E31102010000000000002003098600001</t>
  </si>
  <si>
    <t>E31102010000000000002003046900001</t>
  </si>
  <si>
    <t>E31102010000000000002003059200001</t>
  </si>
  <si>
    <t>E31102010000000000002003088900001</t>
  </si>
  <si>
    <t>E31102010000000000002003059500001</t>
  </si>
  <si>
    <t>E31102010000000000002003059800001</t>
  </si>
  <si>
    <t>E31102010000000000002003089800001</t>
  </si>
  <si>
    <t>E31102010000000000002003126000001</t>
  </si>
  <si>
    <t>E31102010000000000002003126900001</t>
  </si>
  <si>
    <t>E31102010000000000002003127800001</t>
  </si>
  <si>
    <t>E31102010000000000002003095000001</t>
  </si>
  <si>
    <t>E31102010000000000002003134400001</t>
  </si>
  <si>
    <t>E31102010000000000002003143700001</t>
  </si>
  <si>
    <t>E31102010000000000002003014300001</t>
  </si>
  <si>
    <t>E31102010000000000002003114000001</t>
  </si>
  <si>
    <t>E31102010000000000002003189000001</t>
  </si>
  <si>
    <t>E31102010000000000002003151900001</t>
  </si>
  <si>
    <t>E31102010000000000002003305900001</t>
  </si>
  <si>
    <t>E31102010000000000002003168500001</t>
  </si>
  <si>
    <t>E31102010000000000002003181700001</t>
  </si>
  <si>
    <t>E31102010000000000002003311600001</t>
  </si>
  <si>
    <t>E31102010000000000002003239400001</t>
  </si>
  <si>
    <t>E31102010000000000002003275200001</t>
  </si>
  <si>
    <t>E31102010000000000001028672100002</t>
  </si>
  <si>
    <t>E31102010000000000002003320500001</t>
  </si>
  <si>
    <t>E31102010000000000002003294000001</t>
  </si>
  <si>
    <t>E31102010000000000002003335900001</t>
  </si>
  <si>
    <t>E31102010000000000002010745200001</t>
  </si>
  <si>
    <t>E31102010000000000002010774800001</t>
  </si>
  <si>
    <t>E31102010000000000002003341700001</t>
  </si>
  <si>
    <t>E31102010000000000002003218800001</t>
  </si>
  <si>
    <t>E31102010000000000001035370400001</t>
  </si>
  <si>
    <t>E31102010000000000001057360700001</t>
  </si>
  <si>
    <t>E31102010000000000001058471400001</t>
  </si>
  <si>
    <t>E31102010000000000001166024400001</t>
  </si>
  <si>
    <t>E31102010000000000001171265100001</t>
  </si>
  <si>
    <t>E31102010000000000001176178400001</t>
  </si>
  <si>
    <t>E31102010000000000001190024500001</t>
  </si>
  <si>
    <t>E31102010000000000001211043400001</t>
  </si>
  <si>
    <t>E31102010000000000001214797400001</t>
  </si>
  <si>
    <t>E31102010000000000001221833200001</t>
  </si>
  <si>
    <t>E31102010000000000001222589400001</t>
  </si>
  <si>
    <t>E31102010000000000001235382500001</t>
  </si>
  <si>
    <t>E31102010000000000001247903900001</t>
  </si>
  <si>
    <t>E31102010000000000001268265900001</t>
  </si>
  <si>
    <t>E31102010000000000001269414200001</t>
  </si>
  <si>
    <t>E31102010000000000001270095900001</t>
  </si>
  <si>
    <t>E31102010000000000001274110800001</t>
  </si>
  <si>
    <t>E31102010000000000001274225200001</t>
  </si>
  <si>
    <t>E31102010000000000001284469100001</t>
  </si>
  <si>
    <t>E31102010000000000001286355600001</t>
  </si>
  <si>
    <t>E31102010000000000001286427700001</t>
  </si>
  <si>
    <t>E31102010000000000002000192400001</t>
  </si>
  <si>
    <t>E31102010000000000002000200700001</t>
  </si>
  <si>
    <t>E31102010000000000002000214300001</t>
  </si>
  <si>
    <t>E31102010000000000002000660200001</t>
  </si>
  <si>
    <t>E31102010000000000002001736500001</t>
  </si>
  <si>
    <t>E31102010000000000001006615200002</t>
  </si>
  <si>
    <t>E31102010000000000001031887900001</t>
  </si>
  <si>
    <t>E31102010000000000001137737200001</t>
  </si>
  <si>
    <t>E31102010000000000001273823900001</t>
  </si>
  <si>
    <t>E31102010000000000001275499400001</t>
  </si>
  <si>
    <t>E31102010000000000001286192800001</t>
  </si>
  <si>
    <t>E31102010000000000002000425500001</t>
  </si>
  <si>
    <t>E31102010000000000002000428100001</t>
  </si>
  <si>
    <t>E31102010000000000002000465700001</t>
  </si>
  <si>
    <t>E31102010000000000002000563300001</t>
  </si>
  <si>
    <t>E31102010000000000002000572900001</t>
  </si>
  <si>
    <t>E31102010000000000002000837500001</t>
  </si>
  <si>
    <t>E31102010000000000002001227800001</t>
  </si>
  <si>
    <t>E31102010000000000002001547900001</t>
  </si>
  <si>
    <t>E31102010000000000002001878000001</t>
  </si>
  <si>
    <t>E31102010000000000002000563300002</t>
  </si>
  <si>
    <t>E31102010000000000002001547900002</t>
  </si>
  <si>
    <t>E31102010000000000002002546000001</t>
  </si>
  <si>
    <t>E31102010000000000001272031300001</t>
  </si>
  <si>
    <t>E31102010000000000001272323100001</t>
  </si>
  <si>
    <t>E31102010000000000002002555100001</t>
  </si>
  <si>
    <t>E31102010000000000002002846700001</t>
  </si>
  <si>
    <t>E31102010000VIRTUELL1008265400001</t>
  </si>
  <si>
    <t>E31102010000000000001281649300001</t>
  </si>
  <si>
    <t>E31102010000000000001137737200002</t>
  </si>
  <si>
    <t>E31102010000000000002003266300001</t>
  </si>
  <si>
    <t>E31102010000000000001273887500001</t>
  </si>
  <si>
    <t>E31102010000000000001008269700001</t>
  </si>
  <si>
    <t>E31102010000000000001008269700002</t>
  </si>
  <si>
    <t>E31102010000000000001008269700003</t>
  </si>
  <si>
    <t>E31102010000000000001273647300001</t>
  </si>
  <si>
    <t>E31102010000000000001273901400001</t>
  </si>
  <si>
    <t>E31102010000000000001273946400001</t>
  </si>
  <si>
    <t>E31102010000000000001273949900001</t>
  </si>
  <si>
    <t>E31102010000000000001273950200001</t>
  </si>
  <si>
    <t>E31102010000000000001273950200002</t>
  </si>
  <si>
    <t>E31102010000000000001273977400001</t>
  </si>
  <si>
    <t>E31102010000000000001273978200001</t>
  </si>
  <si>
    <t>E31102010000000000001273980400001</t>
  </si>
  <si>
    <t>E31102010000000000001273981200001</t>
  </si>
  <si>
    <t>E31102010000000000001273981200002</t>
  </si>
  <si>
    <t>E31102010000000000001273983900001</t>
  </si>
  <si>
    <t>E31102010000000000001273983900002</t>
  </si>
  <si>
    <t>E31102010000000000001274022500001</t>
  </si>
  <si>
    <t>E31102010000000000001274118300001</t>
  </si>
  <si>
    <t>E31102010000000000001274253800001</t>
  </si>
  <si>
    <t>E31102010000000000001274253800002</t>
  </si>
  <si>
    <t>E31102010000000000001274255400001</t>
  </si>
  <si>
    <t>E31102010000000000001274308900001</t>
  </si>
  <si>
    <t>E31102010000000000001274308900002</t>
  </si>
  <si>
    <t>E31102010000000000001274309700001</t>
  </si>
  <si>
    <t>E31102010000000000001274309700002</t>
  </si>
  <si>
    <t>E31102010000000000001274309700003</t>
  </si>
  <si>
    <t>E31102010000000000001274360700001</t>
  </si>
  <si>
    <t>E31102010000000000001274362300001</t>
  </si>
  <si>
    <t>E31102010000000000001274363100001</t>
  </si>
  <si>
    <t>E31102010000000000001274365800001</t>
  </si>
  <si>
    <t>E31102010000000000001274366600001</t>
  </si>
  <si>
    <t>E31102010000000000001274397600001</t>
  </si>
  <si>
    <t>E31102010000000000001274398400001</t>
  </si>
  <si>
    <t>E31102010000000000001274399200001</t>
  </si>
  <si>
    <t>E31102010000000000001274401800001</t>
  </si>
  <si>
    <t>E31102010000000000001274402600001</t>
  </si>
  <si>
    <t>E31102010000000000001274403400001</t>
  </si>
  <si>
    <t>E31102010000000000001274404200001</t>
  </si>
  <si>
    <t>E31102010000000000001274406900001</t>
  </si>
  <si>
    <t>E31102010000000000001274407700001</t>
  </si>
  <si>
    <t>E31102010000000000001274408500001</t>
  </si>
  <si>
    <t>E31102010000000000001274409300001</t>
  </si>
  <si>
    <t>E31102010000000000001274439500001</t>
  </si>
  <si>
    <t>E31102010000000000001274440900001</t>
  </si>
  <si>
    <t>E31102010000000000001274441700001</t>
  </si>
  <si>
    <t>E31102010000000000001274442500001</t>
  </si>
  <si>
    <t>E31102010000000000001274443300001</t>
  </si>
  <si>
    <t>E31102010000000000001274444100001</t>
  </si>
  <si>
    <t>E31102010000000000001274446800001</t>
  </si>
  <si>
    <t>E31102010000000000001274447600001</t>
  </si>
  <si>
    <t>E31102010000000000001274447600002</t>
  </si>
  <si>
    <t>E31102010000000000001274447600003</t>
  </si>
  <si>
    <t>E31102010000000000001274448400001</t>
  </si>
  <si>
    <t>E31102010000000000001274448400002</t>
  </si>
  <si>
    <t>E31102010000000000001274449200001</t>
  </si>
  <si>
    <t>E31102010000000000001274450600001</t>
  </si>
  <si>
    <t>E31102010000000000001275505200001</t>
  </si>
  <si>
    <t>E31102010000000000001277342500001</t>
  </si>
  <si>
    <t>E31102010000000000001277342500002</t>
  </si>
  <si>
    <t>E31102010000000000001278035900001</t>
  </si>
  <si>
    <t>E31102010000000000001279811800001</t>
  </si>
  <si>
    <t>E31102010000000000002000196200001</t>
  </si>
  <si>
    <t>E31102010000000000002000196200002</t>
  </si>
  <si>
    <t>E31102010000000000002000196200003</t>
  </si>
  <si>
    <t>E31102010000000000002000196200004</t>
  </si>
  <si>
    <t>E31102010000000000002000196200005</t>
  </si>
  <si>
    <t>E31102010000000000002000196200006</t>
  </si>
  <si>
    <t>E31102010000000000002000196200007</t>
  </si>
  <si>
    <t>E31102010000000000002000196200008</t>
  </si>
  <si>
    <t>E31102010000000000002000196200009</t>
  </si>
  <si>
    <t>E31102010000000000002000196200010</t>
  </si>
  <si>
    <t>E31102010000000000002000196200011</t>
  </si>
  <si>
    <t>E31102010000000000002000196200012</t>
  </si>
  <si>
    <t>E31102010000000000002000207000001</t>
  </si>
  <si>
    <t>E31102010000000000002000208700001</t>
  </si>
  <si>
    <t>E31102010000000000002000219900001</t>
  </si>
  <si>
    <t>E31102010000000000002000249400001</t>
  </si>
  <si>
    <t>E31102010000000000002000249400002</t>
  </si>
  <si>
    <t>E31102010000000000002000249400003</t>
  </si>
  <si>
    <t>E31102010000000000002000249400004</t>
  </si>
  <si>
    <t>E31102010000000000002000249400005</t>
  </si>
  <si>
    <t>E31102010000000000002000249400006</t>
  </si>
  <si>
    <t>E31102010000000000002000249400007</t>
  </si>
  <si>
    <t>E31102010000000000002000249400008</t>
  </si>
  <si>
    <t>E31102010000000000002000249400009</t>
  </si>
  <si>
    <t>E31102010000000000002000249400010</t>
  </si>
  <si>
    <t>E31102010000000000002000249400011</t>
  </si>
  <si>
    <t>E31102010000000000002000249400012</t>
  </si>
  <si>
    <t>E31102010000000000002000578400001</t>
  </si>
  <si>
    <t>E31102010000000000002000578400002</t>
  </si>
  <si>
    <t>E31102010000000000002000578400003</t>
  </si>
  <si>
    <t>E31102010000000000002001123800001</t>
  </si>
  <si>
    <t>E31102010000000000002001466300002</t>
  </si>
  <si>
    <t>E31102010000000000002001466300001</t>
  </si>
  <si>
    <t>E31102010000000000002001749800001</t>
  </si>
  <si>
    <t>E31102010000000000002001749800002</t>
  </si>
  <si>
    <t>E31102010000000000002001763800001</t>
  </si>
  <si>
    <t>E31102010000000000002001763800002</t>
  </si>
  <si>
    <t>E31102010000000000002001862100001</t>
  </si>
  <si>
    <t>E31102010000000000002001862100002</t>
  </si>
  <si>
    <t>E31102010000000000002001862100003</t>
  </si>
  <si>
    <t>E31102010000000000002002788000001</t>
  </si>
  <si>
    <t>E31102010000000000002002788000002</t>
  </si>
  <si>
    <t>E31102010000000000002002788000003</t>
  </si>
  <si>
    <t>E31102010000000000002002810800001</t>
  </si>
  <si>
    <t>E31102010000000000002002810800002</t>
  </si>
  <si>
    <t>E31102010000000000002002810800003</t>
  </si>
  <si>
    <t>E31102010000000000002002810800004</t>
  </si>
  <si>
    <t>E31102010000000000002002810800005</t>
  </si>
  <si>
    <t>E31102010000000000002003074700001</t>
  </si>
  <si>
    <t>E31102010000000000002003157600001</t>
  </si>
  <si>
    <t>E31102010000000000002003157600002</t>
  </si>
  <si>
    <t>E31102010000000000002003157600003</t>
  </si>
  <si>
    <t>E31102010000000000001000028300001</t>
  </si>
  <si>
    <t>E31102010000000000001000403300001</t>
  </si>
  <si>
    <t>E31102010000000000001000773300001</t>
  </si>
  <si>
    <t>E31102010000000000001001138200001</t>
  </si>
  <si>
    <t>E31102010000000000001001147100001</t>
  </si>
  <si>
    <t>E31102010000000000001001169200001</t>
  </si>
  <si>
    <t>E31102010000000000001001434900001</t>
  </si>
  <si>
    <t>E31102010000000000001001486100001</t>
  </si>
  <si>
    <t>E31102010000000000001001541800001</t>
  </si>
  <si>
    <t>E31102010000000000001001581700001</t>
  </si>
  <si>
    <t>E31102010000000000001001717800001</t>
  </si>
  <si>
    <t>E31102010000000000001001826300001</t>
  </si>
  <si>
    <t>E31102010000000000001001851400001</t>
  </si>
  <si>
    <t>E31102010000000000001001921900001</t>
  </si>
  <si>
    <t>E31102010000000000001002036500001</t>
  </si>
  <si>
    <t>E31102010000000000001002038100001</t>
  </si>
  <si>
    <t>E31102010000000000001002734300001</t>
  </si>
  <si>
    <t>E31102010000000000001003027100001</t>
  </si>
  <si>
    <t>E31102010000000000001003162600001</t>
  </si>
  <si>
    <t>E31102010000000000001003177400001</t>
  </si>
  <si>
    <t>E31102010000000000001003198700001</t>
  </si>
  <si>
    <t>E31102010000000000001003387400001</t>
  </si>
  <si>
    <t>E31102010000000000001003706300001</t>
  </si>
  <si>
    <t>E31102010000000000001003777200001</t>
  </si>
  <si>
    <t>E31102010000000000001003939200001</t>
  </si>
  <si>
    <t>E31102010000000000001004216400001</t>
  </si>
  <si>
    <t>E31102010000000000001004383700001</t>
  </si>
  <si>
    <t>E31102010000000000001004568600001</t>
  </si>
  <si>
    <t>E31102010000000000001004670400001</t>
  </si>
  <si>
    <t>E31102010000000000001004709300001</t>
  </si>
  <si>
    <t>E31102010000000000001004844800001</t>
  </si>
  <si>
    <t>E31102010000000000001005097300001</t>
  </si>
  <si>
    <t>E31102010000000000001005231300001</t>
  </si>
  <si>
    <t>E31102010000000000001005404900001</t>
  </si>
  <si>
    <t>E31102010000000000001005564900001</t>
  </si>
  <si>
    <t>E31102010000000000001006154100001</t>
  </si>
  <si>
    <t>E31102010000000000001006156800001</t>
  </si>
  <si>
    <t>E31102010000000000001006197500001</t>
  </si>
  <si>
    <t>E31102010000000000001006313700001</t>
  </si>
  <si>
    <t>E31102010000000000001007027300001</t>
  </si>
  <si>
    <t>E31102010000000000001007111300001</t>
  </si>
  <si>
    <t>E31102010000000000001007755300001</t>
  </si>
  <si>
    <t>E31102010000000000001007862200001</t>
  </si>
  <si>
    <t>E31102010000000000001008000700001</t>
  </si>
  <si>
    <t>E31102010000000000001008000700002</t>
  </si>
  <si>
    <t>E31102010000000000001008001500001</t>
  </si>
  <si>
    <t>E31102010000000000001008002300001</t>
  </si>
  <si>
    <t>E31102010000000000001008003100001</t>
  </si>
  <si>
    <t>E31102010000000000001008005800001</t>
  </si>
  <si>
    <t>E31102010000000000001008006600001</t>
  </si>
  <si>
    <t>E31102010000000000001008007400001</t>
  </si>
  <si>
    <t>E31102010000000000001008008200001</t>
  </si>
  <si>
    <t>E31102010000000000001008010400001</t>
  </si>
  <si>
    <t>E31102010000000000001008011200001</t>
  </si>
  <si>
    <t>E31102010000000000001008013900001</t>
  </si>
  <si>
    <t>E31102010000000000001008014700001</t>
  </si>
  <si>
    <t>E31102010000000000001008015500001</t>
  </si>
  <si>
    <t>E31102010000000000001008016300001</t>
  </si>
  <si>
    <t>E31102010000000000001008019800001</t>
  </si>
  <si>
    <t>E31102010000000000001008022800001</t>
  </si>
  <si>
    <t>E31102010000000000001008023600001</t>
  </si>
  <si>
    <t>E31102010000000000001008023600002</t>
  </si>
  <si>
    <t>E31102010000000000001008024400001</t>
  </si>
  <si>
    <t>E31102010000000000001008027900002</t>
  </si>
  <si>
    <t>E31102010000000000001008028700001</t>
  </si>
  <si>
    <t>E31102010000000000001008029500001</t>
  </si>
  <si>
    <t>E31102010000000000001008031700001</t>
  </si>
  <si>
    <t>E31102010000000000001008032500001</t>
  </si>
  <si>
    <t>E31102010000000000001008033300001</t>
  </si>
  <si>
    <t>E31102010000000000001008034100001</t>
  </si>
  <si>
    <t>E31102010000000000001008036800001</t>
  </si>
  <si>
    <t>E31102010000000000001008037600001</t>
  </si>
  <si>
    <t>E31102010000000000001008038400001</t>
  </si>
  <si>
    <t>E31102010000000000001008039200001</t>
  </si>
  <si>
    <t>E31102010000000000001008040600001</t>
  </si>
  <si>
    <t>E31102010000000000001008041400001</t>
  </si>
  <si>
    <t>E31102010000000000001008042200001</t>
  </si>
  <si>
    <t>E31102010000000000001008044900001</t>
  </si>
  <si>
    <t>E31102010000000000001008045700001</t>
  </si>
  <si>
    <t>E31102010000000000001008046500001</t>
  </si>
  <si>
    <t>E31102010000000000001008047300001</t>
  </si>
  <si>
    <t>E31102010000000000001008048100001</t>
  </si>
  <si>
    <t>E31102010000000000001008050300001</t>
  </si>
  <si>
    <t>E31102010000000000001008051100001</t>
  </si>
  <si>
    <t>E31102010000000000001008053800001</t>
  </si>
  <si>
    <t>E31102010000000000001008054600001</t>
  </si>
  <si>
    <t>E31102010000000000001008056200001</t>
  </si>
  <si>
    <t>E31102010000000000001008058900001</t>
  </si>
  <si>
    <t>E31102010000000000001008059700001</t>
  </si>
  <si>
    <t>E31102010000000000001008061900001</t>
  </si>
  <si>
    <t>E31102010000000000001008062700001</t>
  </si>
  <si>
    <t>E31102010000000000001008063500001</t>
  </si>
  <si>
    <t>E31102010000000000001008064300001</t>
  </si>
  <si>
    <t>E31102010000000000001008065100001</t>
  </si>
  <si>
    <t>E31102010000000000001008065100002</t>
  </si>
  <si>
    <t>E31102010000000000001008067800001</t>
  </si>
  <si>
    <t>E31102010000000000001008068600001</t>
  </si>
  <si>
    <t>E31102010000000000001008068600002</t>
  </si>
  <si>
    <t>E31102010000000000001008069400001</t>
  </si>
  <si>
    <t>E31102010000000000001008070800001</t>
  </si>
  <si>
    <t>E31102010000000000001008071600001</t>
  </si>
  <si>
    <t>E31102010000000000001008072400001</t>
  </si>
  <si>
    <t>E31102010000000000001008073200001</t>
  </si>
  <si>
    <t>E31102010000000000001008075900001</t>
  </si>
  <si>
    <t>E31102010000000000001008076700001</t>
  </si>
  <si>
    <t>E31102010000000000001008077500001</t>
  </si>
  <si>
    <t>E31102010000000000001008079100001</t>
  </si>
  <si>
    <t>E31102010000000000001008080500001</t>
  </si>
  <si>
    <t>E31102010000000000001008081300001</t>
  </si>
  <si>
    <t>E31102010000000000001008081300002</t>
  </si>
  <si>
    <t>E31102010000000000001008082100001</t>
  </si>
  <si>
    <t>E31102010000000000001008084800001</t>
  </si>
  <si>
    <t>E31102010000000000001008085600001</t>
  </si>
  <si>
    <t>E31102010000000000001008086400001</t>
  </si>
  <si>
    <t>E31102010000000000001008087200001</t>
  </si>
  <si>
    <t>E31102010000000000001008087200002</t>
  </si>
  <si>
    <t>E31102010000000000001008089900001</t>
  </si>
  <si>
    <t>E31102010000000000001008090200001</t>
  </si>
  <si>
    <t>E31102010000000000001008092900001</t>
  </si>
  <si>
    <t>E31102010000000000001008093700001</t>
  </si>
  <si>
    <t>E31102010000000000001008094500001</t>
  </si>
  <si>
    <t>E31102010000000000001008095300001</t>
  </si>
  <si>
    <t>E31102010000000000001008096100001</t>
  </si>
  <si>
    <t>E31102010000000000001008098800001</t>
  </si>
  <si>
    <t>E31102010000000000001008099600001</t>
  </si>
  <si>
    <t>E31102010000000000001008100300001</t>
  </si>
  <si>
    <t>E31102010000000000001008101100001</t>
  </si>
  <si>
    <t>E31102010000000000001008103800001</t>
  </si>
  <si>
    <t>E31102010000000000001008105400001</t>
  </si>
  <si>
    <t>E31102010000000000001008106200001</t>
  </si>
  <si>
    <t>E31102010000000000001008108900001</t>
  </si>
  <si>
    <t>E31102010000000000001008109700001</t>
  </si>
  <si>
    <t>E31102010000000000001008111900001</t>
  </si>
  <si>
    <t>E31102010000000000001008112700001</t>
  </si>
  <si>
    <t>E31102010000000000001008113500001</t>
  </si>
  <si>
    <t>E31102010000000000001008114300001</t>
  </si>
  <si>
    <t>E31102010000000000001008114300002</t>
  </si>
  <si>
    <t>E31102010000000000001008115100001</t>
  </si>
  <si>
    <t>E31102010000000000001008118600001</t>
  </si>
  <si>
    <t>E31102010000000000001008119400001</t>
  </si>
  <si>
    <t>E31102010000000000001008120800001</t>
  </si>
  <si>
    <t>E31102010000000000001008121600001</t>
  </si>
  <si>
    <t>E31102010000000000001008122400001</t>
  </si>
  <si>
    <t>E31102010000000000001008123200001</t>
  </si>
  <si>
    <t>E31102010000000000001008125900001</t>
  </si>
  <si>
    <t>E31102010000000000001008126700001</t>
  </si>
  <si>
    <t>E31102010000000000001008127500001</t>
  </si>
  <si>
    <t>E31102010000000000001008128300001</t>
  </si>
  <si>
    <t>E31102010000000000001008129100001</t>
  </si>
  <si>
    <t>E31102010000000000001008130500001</t>
  </si>
  <si>
    <t>E31102010000000000001008130500002</t>
  </si>
  <si>
    <t>E31102010000000000001008131300001</t>
  </si>
  <si>
    <t>E31102010000000000001008132100001</t>
  </si>
  <si>
    <t>E31102010000000000001008132100002</t>
  </si>
  <si>
    <t>E31102010000000000001008134800001</t>
  </si>
  <si>
    <t>E31102010000000000001008135600001</t>
  </si>
  <si>
    <t>E31102010000000000001008136400001</t>
  </si>
  <si>
    <t>E31102010000000000001008137200001</t>
  </si>
  <si>
    <t>E31102010000000000001008139900001</t>
  </si>
  <si>
    <t>E31102010000000000001008140200001</t>
  </si>
  <si>
    <t>E31102010000000000001008142900001</t>
  </si>
  <si>
    <t>E31102010000000000001008143700001</t>
  </si>
  <si>
    <t>E31102010000000000001008144500001</t>
  </si>
  <si>
    <t>E31102010000000000001008148800001</t>
  </si>
  <si>
    <t>E31102010000000000001008149600001</t>
  </si>
  <si>
    <t>E31102010000000000001008151800001</t>
  </si>
  <si>
    <t>E31102010000000000001008152600001</t>
  </si>
  <si>
    <t>E31102010000000000001008153400001</t>
  </si>
  <si>
    <t>E31102010000000000001008154200001</t>
  </si>
  <si>
    <t>E31102010000000000001008154200002</t>
  </si>
  <si>
    <t>E31102010000000000001008156900001</t>
  </si>
  <si>
    <t>E31102010000000000001008263800001</t>
  </si>
  <si>
    <t>E31102010000000000001008264600001</t>
  </si>
  <si>
    <t>E31102010000000000001008272700001</t>
  </si>
  <si>
    <t>E31102010000000000001008273500001</t>
  </si>
  <si>
    <t>E31102010000000000001008274300001</t>
  </si>
  <si>
    <t>E31102010000000000001008278600001</t>
  </si>
  <si>
    <t>E31102010000000000001008279400001</t>
  </si>
  <si>
    <t>E31102010000000000001008280800001</t>
  </si>
  <si>
    <t>E31102010000000000001008281600001</t>
  </si>
  <si>
    <t>E31102010000000000001008282400001</t>
  </si>
  <si>
    <t>E31102010000000000001008283200001</t>
  </si>
  <si>
    <t>E31102010000000000001008285900001</t>
  </si>
  <si>
    <t>E31102010000000000001008286700001</t>
  </si>
  <si>
    <t>E31102010000000000001008287500001</t>
  </si>
  <si>
    <t>E31102010000000000001008288300001</t>
  </si>
  <si>
    <t>E31102010000000000001008289100001</t>
  </si>
  <si>
    <t>E31102010000000000001008290500001</t>
  </si>
  <si>
    <t>E31102010000000000001008291300001</t>
  </si>
  <si>
    <t>E31102010000000000001008292100001</t>
  </si>
  <si>
    <t>E31102010000000000001008294800001</t>
  </si>
  <si>
    <t>E31102010000000000001008295600001</t>
  </si>
  <si>
    <t>E31102010000000000001008296400001</t>
  </si>
  <si>
    <t>E31102010000000000001008305700001</t>
  </si>
  <si>
    <t>E31102010000000000001008305700002</t>
  </si>
  <si>
    <t>E31102010000000000001008306500001</t>
  </si>
  <si>
    <t>E31102010000000000001008308100001</t>
  </si>
  <si>
    <t>E31102010000000000001008313800001</t>
  </si>
  <si>
    <t>E31102010000000000001008314600001</t>
  </si>
  <si>
    <t>E31102010000000000001008315400001</t>
  </si>
  <si>
    <t>E31102010000000000001008316200001</t>
  </si>
  <si>
    <t>E31102010000000000001008318900001</t>
  </si>
  <si>
    <t>E31102010000000000001008319700001</t>
  </si>
  <si>
    <t>E31102010000000000001008321900001</t>
  </si>
  <si>
    <t>E31102010000000000001008323500001</t>
  </si>
  <si>
    <t>E31102010000000000001008324300001</t>
  </si>
  <si>
    <t>E31102010000000000001008325100001</t>
  </si>
  <si>
    <t>E31102010000000000001008327800001</t>
  </si>
  <si>
    <t>E31102010000000000001008328600001</t>
  </si>
  <si>
    <t>E31102010000000000001008329400001</t>
  </si>
  <si>
    <t>E31102010000000000001008332400001</t>
  </si>
  <si>
    <t>E31102010000000000001008333200001</t>
  </si>
  <si>
    <t>E31102010000000000001008336700001</t>
  </si>
  <si>
    <t>E31102010000000000001008337500001</t>
  </si>
  <si>
    <t>E31102010000000000001008338300001</t>
  </si>
  <si>
    <t>E31102010000000000001008339100001</t>
  </si>
  <si>
    <t>E31102010000000000001008340500001</t>
  </si>
  <si>
    <t>E31102010000000000001008340500002</t>
  </si>
  <si>
    <t>E31102010000000000001008341300001</t>
  </si>
  <si>
    <t>E31102010000000000001008342100001</t>
  </si>
  <si>
    <t>E31102010000000000001008342100002</t>
  </si>
  <si>
    <t>E31102010000000000001008346400001</t>
  </si>
  <si>
    <t>E31102010000000000001008347200001</t>
  </si>
  <si>
    <t>E31102010000000000001008350200001</t>
  </si>
  <si>
    <t>E31102010000000000001008352900001</t>
  </si>
  <si>
    <t>E31102010000000000001008352900002</t>
  </si>
  <si>
    <t>E31102010000000000001008352900003</t>
  </si>
  <si>
    <t>E31102010000000000001008353700001</t>
  </si>
  <si>
    <t>E31102010000000000001008354500001</t>
  </si>
  <si>
    <t>E31102010000000000001008356100001</t>
  </si>
  <si>
    <t>E31102010000000000001008358800001</t>
  </si>
  <si>
    <t>E31102010000000000001008358800002</t>
  </si>
  <si>
    <t>E31102010000000000001008358800003</t>
  </si>
  <si>
    <t>E31102010000000000001008359600001</t>
  </si>
  <si>
    <t>E31102010000000000001008361800001</t>
  </si>
  <si>
    <t>E31102010000000000001008362600001</t>
  </si>
  <si>
    <t>E31102010000000000001008363400001</t>
  </si>
  <si>
    <t>E31102010000000000001008364200001</t>
  </si>
  <si>
    <t>E31102010000000000001008366900001</t>
  </si>
  <si>
    <t>E31102010000000000001008367700001</t>
  </si>
  <si>
    <t>E31102010000000000001008369300001</t>
  </si>
  <si>
    <t>E31102010000000000001008370700001</t>
  </si>
  <si>
    <t>E31102010000000000001008372300001</t>
  </si>
  <si>
    <t>E31102010000000000001008372300002</t>
  </si>
  <si>
    <t>E31102010000000000001008381200001</t>
  </si>
  <si>
    <t>E31102010000000000001008383900001</t>
  </si>
  <si>
    <t>E31102010000000000001008383900002</t>
  </si>
  <si>
    <t>E31102010000000000001008384700001</t>
  </si>
  <si>
    <t>E31102010000000000001008385500001</t>
  </si>
  <si>
    <t>E31102010000000000001008386300001</t>
  </si>
  <si>
    <t>E31102010000000000001008386300002</t>
  </si>
  <si>
    <t>E31102010000000000001008387100001</t>
  </si>
  <si>
    <t>E31102010000000000001008389800001</t>
  </si>
  <si>
    <t>E31102010000000000001008390100001</t>
  </si>
  <si>
    <t>E31102010000000000001008392800001</t>
  </si>
  <si>
    <t>E31102010000000000001008393600001</t>
  </si>
  <si>
    <t>E31102010000000000001008394400001</t>
  </si>
  <si>
    <t>E31102010000000000001008395200001</t>
  </si>
  <si>
    <t>E31102010000000000001008397900001</t>
  </si>
  <si>
    <t>E31102010000000000001008398700001</t>
  </si>
  <si>
    <t>E31102010000000000001008398700002</t>
  </si>
  <si>
    <t>E31102010000000000001008399500001</t>
  </si>
  <si>
    <t>E31102010000000000001008400200001</t>
  </si>
  <si>
    <t>E31102010000000000001008402900001</t>
  </si>
  <si>
    <t>E31102010000000000001008403700001</t>
  </si>
  <si>
    <t>E31102010000000000001008404500001</t>
  </si>
  <si>
    <t>E31102010000000000001008405300001</t>
  </si>
  <si>
    <t>E31102010000000000001008406100001</t>
  </si>
  <si>
    <t>E31102010000000000001008409600001</t>
  </si>
  <si>
    <t>E31102010000000000001008411800001</t>
  </si>
  <si>
    <t>E31102010000000000001008412600001</t>
  </si>
  <si>
    <t>E31102010000000000001008414200001</t>
  </si>
  <si>
    <t>E31102010000000000001008416900001</t>
  </si>
  <si>
    <t>E31102010000000000001008417700001</t>
  </si>
  <si>
    <t>E31102010000000000001008418500001</t>
  </si>
  <si>
    <t>E31102010000000000001008419300001</t>
  </si>
  <si>
    <t>E31102010000000000001008420700001</t>
  </si>
  <si>
    <t>E31102010000000000001008421500001</t>
  </si>
  <si>
    <t>E31102010000000000001008422300001</t>
  </si>
  <si>
    <t>E31102010000000000001008423100001</t>
  </si>
  <si>
    <t>E31102010000000000001008425800001</t>
  </si>
  <si>
    <t>E31102010000000000001008426600001</t>
  </si>
  <si>
    <t>E31102010000000000001008427400001</t>
  </si>
  <si>
    <t>E31102010000000000001008428200001</t>
  </si>
  <si>
    <t>E31102010000000000001008430400001</t>
  </si>
  <si>
    <t>E31102010000000000001008430400002</t>
  </si>
  <si>
    <t>E31102010000000000001008431200001</t>
  </si>
  <si>
    <t>E31102010000000000001008433900001</t>
  </si>
  <si>
    <t>E31102010000000000001008433900002</t>
  </si>
  <si>
    <t>E31102010000000000001008434700001</t>
  </si>
  <si>
    <t>E31102010000000000001008434700002</t>
  </si>
  <si>
    <t>E31102010000000000001008435500001</t>
  </si>
  <si>
    <t>E31102010000000000001008436300001</t>
  </si>
  <si>
    <t>E31102010000000000001008437100001</t>
  </si>
  <si>
    <t>E31102010000000000001008456800001</t>
  </si>
  <si>
    <t>E31102010000000000001008457600001</t>
  </si>
  <si>
    <t>E31102010000000000001008458400001</t>
  </si>
  <si>
    <t>E31102010000000000001008459200001</t>
  </si>
  <si>
    <t>E31102010000000000001008460600001</t>
  </si>
  <si>
    <t>E31102010000000000001008461400001</t>
  </si>
  <si>
    <t>E31102010000000000001008462200001</t>
  </si>
  <si>
    <t>E31102010000000000001008464900001</t>
  </si>
  <si>
    <t>E31102010000000000001008465700001</t>
  </si>
  <si>
    <t>E31102010000000000001008466500001</t>
  </si>
  <si>
    <t>E31102010000000000001008467300001</t>
  </si>
  <si>
    <t>E31102010000000000001008468100001</t>
  </si>
  <si>
    <t>E31102010000000000001008470300001</t>
  </si>
  <si>
    <t>E31102010000000000001008471100001</t>
  </si>
  <si>
    <t>E31102010000000000001008473800001</t>
  </si>
  <si>
    <t>E31102010000000000001008474600001</t>
  </si>
  <si>
    <t>E31102010000000000001008475400001</t>
  </si>
  <si>
    <t>E31102010000000000001008476200001</t>
  </si>
  <si>
    <t>E31102010000000000001008478900001</t>
  </si>
  <si>
    <t>E31102010000000000001008479700001</t>
  </si>
  <si>
    <t>E31102010000000000001008481900001</t>
  </si>
  <si>
    <t>E31102010000000000001008482700001</t>
  </si>
  <si>
    <t>E31102010000000000001008483500001</t>
  </si>
  <si>
    <t>E31102010000000000001008484300001</t>
  </si>
  <si>
    <t>E31102010000000000001008485100001</t>
  </si>
  <si>
    <t>E31102010000000000001008487800001</t>
  </si>
  <si>
    <t>E31102010000000000001008488600001</t>
  </si>
  <si>
    <t>E31102010000000000001008489400001</t>
  </si>
  <si>
    <t>E31102010000000000001008490800001</t>
  </si>
  <si>
    <t>E31102010000000000001008491600001</t>
  </si>
  <si>
    <t>E31102010000000000001008492400001</t>
  </si>
  <si>
    <t>E31102010000000000001008492400002</t>
  </si>
  <si>
    <t>E31102010000000000001008493200001</t>
  </si>
  <si>
    <t>E31102010000000000001008496700001</t>
  </si>
  <si>
    <t>E31102010000000000001008496700002</t>
  </si>
  <si>
    <t>E31102010000000000001008496700003</t>
  </si>
  <si>
    <t>E31102010000000000001008496700004</t>
  </si>
  <si>
    <t>E31102010000000000001008497500001</t>
  </si>
  <si>
    <t>E31102010000000000001008498300001</t>
  </si>
  <si>
    <t>E31102010000000000001008499100001</t>
  </si>
  <si>
    <t>E31102010000000000001008500900001</t>
  </si>
  <si>
    <t>E31102010000000000001008501700001</t>
  </si>
  <si>
    <t>E31102010000000000001008502500001</t>
  </si>
  <si>
    <t>E31102010000000000001008503300001</t>
  </si>
  <si>
    <t>E31102010000000000001008504100001</t>
  </si>
  <si>
    <t>E31102010000000000001008506800001</t>
  </si>
  <si>
    <t>E31102010000000000001008507600001</t>
  </si>
  <si>
    <t>E31102010000000000001008508400001</t>
  </si>
  <si>
    <t>E31102010000000000001008509200001</t>
  </si>
  <si>
    <t>E31102010000000000001008510600001</t>
  </si>
  <si>
    <t>E31102010000000000001008511400001</t>
  </si>
  <si>
    <t>E31102010000000000001008512200001</t>
  </si>
  <si>
    <t>E31102010000000000001008514900001</t>
  </si>
  <si>
    <t>E31102010000000000001008515700001</t>
  </si>
  <si>
    <t>E31102010000000000001008516500001</t>
  </si>
  <si>
    <t>E31102010000000000001008517300001</t>
  </si>
  <si>
    <t>E31102010000000000001008518100001</t>
  </si>
  <si>
    <t>E31102010000000000001008520300001</t>
  </si>
  <si>
    <t>E31102010000000000001008521100001</t>
  </si>
  <si>
    <t>E31102010000000000001008523800001</t>
  </si>
  <si>
    <t>E31102010000000000001008524600001</t>
  </si>
  <si>
    <t>E31102010000000000001008525400001</t>
  </si>
  <si>
    <t>E31102010000000000001008525400002</t>
  </si>
  <si>
    <t>E31102010000000000001008526200001</t>
  </si>
  <si>
    <t>E31102010000000000001008528900001</t>
  </si>
  <si>
    <t>E31102010000000000001008529700001</t>
  </si>
  <si>
    <t>E31102010000000000001008531900001</t>
  </si>
  <si>
    <t>E31102010000000000001008532700001</t>
  </si>
  <si>
    <t>E31102010000000000001008533500001</t>
  </si>
  <si>
    <t>E31102010000000000001008534300001</t>
  </si>
  <si>
    <t>E31102010000000000001008535100001</t>
  </si>
  <si>
    <t>E31102010000000000001008537800001</t>
  </si>
  <si>
    <t>E31102010000000000001008538600001</t>
  </si>
  <si>
    <t>E31102010000000000001008539400001</t>
  </si>
  <si>
    <t>E31102010000000000001008540800001</t>
  </si>
  <si>
    <t>E31102010000000000001008541600001</t>
  </si>
  <si>
    <t>E31102010000000000001008542400001</t>
  </si>
  <si>
    <t>E31102010000000000001008543200001</t>
  </si>
  <si>
    <t>E31102010000000000001008545900001</t>
  </si>
  <si>
    <t>E31102010000000000001008546700001</t>
  </si>
  <si>
    <t>E31102010000000000001008547500001</t>
  </si>
  <si>
    <t>E31102010000000000001008548300001</t>
  </si>
  <si>
    <t>E31102010000000000001008549100001</t>
  </si>
  <si>
    <t>E31102010000000000001008550500001</t>
  </si>
  <si>
    <t>E31102010000000000001008551300001</t>
  </si>
  <si>
    <t>E31102010000000000001008552100001</t>
  </si>
  <si>
    <t>E31102010000000000001008554800001</t>
  </si>
  <si>
    <t>E31102010000000000001008554800002</t>
  </si>
  <si>
    <t>E31102010000000000001008555600001</t>
  </si>
  <si>
    <t>E31102010000000000001008556400001</t>
  </si>
  <si>
    <t>E31102010000000000001008557200001</t>
  </si>
  <si>
    <t>E31102010000000000001008559900001</t>
  </si>
  <si>
    <t>E31102010000000000001008560200001</t>
  </si>
  <si>
    <t>E31102010000000000001008560200002</t>
  </si>
  <si>
    <t>E31102010000000000001008562900001</t>
  </si>
  <si>
    <t>E31102010000000000001008562900002</t>
  </si>
  <si>
    <t>E31102010000000000001008563700001</t>
  </si>
  <si>
    <t>E31102010000000000001008564500001</t>
  </si>
  <si>
    <t>E31102010000000000001008565300001</t>
  </si>
  <si>
    <t>E31102010000000000001008565300002</t>
  </si>
  <si>
    <t>E31102010000000000001008566100001</t>
  </si>
  <si>
    <t>E31102010000000000001008568800001</t>
  </si>
  <si>
    <t>E31102010000000000001008569600001</t>
  </si>
  <si>
    <t>E31102010000000000001008571800001</t>
  </si>
  <si>
    <t>E31102010000000000001008572600001</t>
  </si>
  <si>
    <t>E31102010000000000001008573400001</t>
  </si>
  <si>
    <t>E31102010000000000001008574200001</t>
  </si>
  <si>
    <t>E31102010000000000001008576900001</t>
  </si>
  <si>
    <t>E31102010000000000001008577700001</t>
  </si>
  <si>
    <t>E31102010000000000001008578500001</t>
  </si>
  <si>
    <t>E31102010000000000001008578500002</t>
  </si>
  <si>
    <t>E31102010000000000001008579300001</t>
  </si>
  <si>
    <t>E31102010000000000001008580700001</t>
  </si>
  <si>
    <t>E31102010000000000001008581500001</t>
  </si>
  <si>
    <t>E31102010000000000001008582300001</t>
  </si>
  <si>
    <t>E31102010000000000001008582300002</t>
  </si>
  <si>
    <t>E31102010000000000001008583100001</t>
  </si>
  <si>
    <t>E31102010000000000001008585800001</t>
  </si>
  <si>
    <t>E31102010000000000001008586600001</t>
  </si>
  <si>
    <t>E31102010000000000001008587400001</t>
  </si>
  <si>
    <t>E31102010000000000001008588200001</t>
  </si>
  <si>
    <t>E31102010000000000001008590400001</t>
  </si>
  <si>
    <t>E31102010000000000001008591200001</t>
  </si>
  <si>
    <t>E31102010000000000001008593900001</t>
  </si>
  <si>
    <t>E31102010000000000001008594700001</t>
  </si>
  <si>
    <t>E31102010000000000001008595500001</t>
  </si>
  <si>
    <t>E31102010000000000001008596300001</t>
  </si>
  <si>
    <t>E31102010000000000001008597100001</t>
  </si>
  <si>
    <t>E31102010000000000001008599800001</t>
  </si>
  <si>
    <t>E31102010000000000001008600500001</t>
  </si>
  <si>
    <t>E31102010000000000001008601300001</t>
  </si>
  <si>
    <t>E31102010000000000001008602100001</t>
  </si>
  <si>
    <t>E31102010000000000001008604800001</t>
  </si>
  <si>
    <t>E31102010000000000001008605600001</t>
  </si>
  <si>
    <t>E31102010000000000001008606400001</t>
  </si>
  <si>
    <t>E31102010000000000001008607200001</t>
  </si>
  <si>
    <t>E31102010000000000001008609900001</t>
  </si>
  <si>
    <t>E31102010000000000001008610200001</t>
  </si>
  <si>
    <t>E31102010000000000001008612900001</t>
  </si>
  <si>
    <t>E31102010000000000001008613700001</t>
  </si>
  <si>
    <t>E31102010000000000001008614500001</t>
  </si>
  <si>
    <t>E31102010000000000001008615300001</t>
  </si>
  <si>
    <t>E31102010000000000001008616100001</t>
  </si>
  <si>
    <t>E31102010000000000001008618800001</t>
  </si>
  <si>
    <t>E31102010000000000001008619600001</t>
  </si>
  <si>
    <t>E31102010000000000001008621800001</t>
  </si>
  <si>
    <t>E31102010000000000001008622600001</t>
  </si>
  <si>
    <t>E31102010000000000001008623400001</t>
  </si>
  <si>
    <t>E31102010000000000001008624200001</t>
  </si>
  <si>
    <t>E31102010000000000001008626900001</t>
  </si>
  <si>
    <t>E31102010000000000001008627700001</t>
  </si>
  <si>
    <t>E31102010000000000001008628500001</t>
  </si>
  <si>
    <t>E31102010000000000001008629300001</t>
  </si>
  <si>
    <t>E31102010000000000001008630700001</t>
  </si>
  <si>
    <t>E31102010000000000001008631500001</t>
  </si>
  <si>
    <t>E31102010000000000001008632300001</t>
  </si>
  <si>
    <t>E31102010000000000001008633100001</t>
  </si>
  <si>
    <t>E31102010000000000001008635800001</t>
  </si>
  <si>
    <t>E31102010000000000001008636600001</t>
  </si>
  <si>
    <t>E31102010000000000001008637400001</t>
  </si>
  <si>
    <t>E31102010000000000001008638200001</t>
  </si>
  <si>
    <t>E31102010000000000001008640400001</t>
  </si>
  <si>
    <t>E31102010000000000001008641200001</t>
  </si>
  <si>
    <t>E31102010000000000001008643900001</t>
  </si>
  <si>
    <t>E31102010000000000001008644700001</t>
  </si>
  <si>
    <t>E31102010000000000001008644700002</t>
  </si>
  <si>
    <t>E31102010000000000001008645500001</t>
  </si>
  <si>
    <t>E31102010000000000001008646300001</t>
  </si>
  <si>
    <t>E31102010000000000001008647100001</t>
  </si>
  <si>
    <t>E31102010000000000001008649800001</t>
  </si>
  <si>
    <t>E31102010000000000001008650100001</t>
  </si>
  <si>
    <t>E31102010000000000001008652800001</t>
  </si>
  <si>
    <t>E31102010000000000001008653600001</t>
  </si>
  <si>
    <t>E31102010000000000001008654400001</t>
  </si>
  <si>
    <t>E31102010000000000001008655200001</t>
  </si>
  <si>
    <t>E31102010000000000001008657900001</t>
  </si>
  <si>
    <t>E31102010000000000001008659500001</t>
  </si>
  <si>
    <t>E31102010000000000001008660900001</t>
  </si>
  <si>
    <t>E31102010000000000001008661700001</t>
  </si>
  <si>
    <t>E31102010000000000001008662500001</t>
  </si>
  <si>
    <t>E31102010000000000001008663300001</t>
  </si>
  <si>
    <t>E31102010000000000001008664100001</t>
  </si>
  <si>
    <t>E31102010000000000001008664100002</t>
  </si>
  <si>
    <t>E31102010000000000001008666800001</t>
  </si>
  <si>
    <t>E31102010000000000001008667600001</t>
  </si>
  <si>
    <t>E31102010000000000001008668400001</t>
  </si>
  <si>
    <t>E31102010000000000001008669200001</t>
  </si>
  <si>
    <t>E31102010000000000001008670600001</t>
  </si>
  <si>
    <t>E31102010000000000001008671400001</t>
  </si>
  <si>
    <t>E31102010000000000001008672200001</t>
  </si>
  <si>
    <t>E31102010000000000001008674900001</t>
  </si>
  <si>
    <t>E31102010000000000001008675700001</t>
  </si>
  <si>
    <t>E31102010000000000001008676500001</t>
  </si>
  <si>
    <t>E31102010000000000001008677300001</t>
  </si>
  <si>
    <t>E31102010000000000001008678100001</t>
  </si>
  <si>
    <t>E31102010000000000001008680300001</t>
  </si>
  <si>
    <t>E31102010000000000001008681100001</t>
  </si>
  <si>
    <t>E31102010000000000001008683800001</t>
  </si>
  <si>
    <t>E31102010000000000001008684600001</t>
  </si>
  <si>
    <t>E31102010000000000001008685400001</t>
  </si>
  <si>
    <t>E31102010000000000001008686200001</t>
  </si>
  <si>
    <t>E31102010000000000001008688900001</t>
  </si>
  <si>
    <t>E31102010000000000001008689700001</t>
  </si>
  <si>
    <t>E31102010000000000001008691900001</t>
  </si>
  <si>
    <t>E31102010000000000001008692700001</t>
  </si>
  <si>
    <t>E31102010000000000001008693500001</t>
  </si>
  <si>
    <t>E31102010000000000001008694300001</t>
  </si>
  <si>
    <t>E31102010000000000001008695100001</t>
  </si>
  <si>
    <t>E31102010000000000001008697800001</t>
  </si>
  <si>
    <t>E31102010000000000001008698600001</t>
  </si>
  <si>
    <t>E31102010000000000001008699400001</t>
  </si>
  <si>
    <t>E31102010000000000001008700100001</t>
  </si>
  <si>
    <t>E31102010000000000001008702800001</t>
  </si>
  <si>
    <t>E31102010000000000001008703600001</t>
  </si>
  <si>
    <t>E31102010000000000001008704400001</t>
  </si>
  <si>
    <t>E31102010000000000001008705200001</t>
  </si>
  <si>
    <t>E31102010000000000001008707900001</t>
  </si>
  <si>
    <t>E31102010000000000001008708700001</t>
  </si>
  <si>
    <t>E31102010000000000001008709500001</t>
  </si>
  <si>
    <t>E31102010000000000001008710900001</t>
  </si>
  <si>
    <t>E31102010000000000001008711700001</t>
  </si>
  <si>
    <t>E31102010000000000001008712500001</t>
  </si>
  <si>
    <t>E31102010000000000001008713300001</t>
  </si>
  <si>
    <t>E31102010000000000001008714100001</t>
  </si>
  <si>
    <t>E31102010000000000001008716800001</t>
  </si>
  <si>
    <t>E31102010000000000001008717600001</t>
  </si>
  <si>
    <t>E31102010000000000001008718400001</t>
  </si>
  <si>
    <t>E31102010000000000001008719200001</t>
  </si>
  <si>
    <t>E31102010000000000001008720600001</t>
  </si>
  <si>
    <t>E31102010000000000001008721400001</t>
  </si>
  <si>
    <t>E31102010000000000001008722200001</t>
  </si>
  <si>
    <t>E31102010000000000001008724900001</t>
  </si>
  <si>
    <t>E31102010000000000001008725700001</t>
  </si>
  <si>
    <t>E31102010000000000001008726500001</t>
  </si>
  <si>
    <t>E31102010000000000001008727300001</t>
  </si>
  <si>
    <t>E31102010000000000001011683400001</t>
  </si>
  <si>
    <t>E31102010000000000001012455100001</t>
  </si>
  <si>
    <t>E31102010000000000001015600300001</t>
  </si>
  <si>
    <t>E31102010000000000001015708500001</t>
  </si>
  <si>
    <t>E31102010000000000001016009400001</t>
  </si>
  <si>
    <t>E31102010000000000001016150300001</t>
  </si>
  <si>
    <t>E31102010000000000001016236400001</t>
  </si>
  <si>
    <t>E31102010000000000001016248800001</t>
  </si>
  <si>
    <t>E31102010000000000001016803600001</t>
  </si>
  <si>
    <t>E31102010000000000001016833800001</t>
  </si>
  <si>
    <t>E31102010000000000001016951200001</t>
  </si>
  <si>
    <t>E31102010000000000001016954700001</t>
  </si>
  <si>
    <t>E31102010000000000001017049900001</t>
  </si>
  <si>
    <t>E31102010000000000001017892900001</t>
  </si>
  <si>
    <t>E31102010000000000001018469400001</t>
  </si>
  <si>
    <t>E31102010000000000001018525900001</t>
  </si>
  <si>
    <t>E31102010000000000001018647600001</t>
  </si>
  <si>
    <t>E31102010000000000001018789800001</t>
  </si>
  <si>
    <t>E31102010000000000001018789800002</t>
  </si>
  <si>
    <t>E31102010000000000001019498300001</t>
  </si>
  <si>
    <t>E31102010000000000001020240400001</t>
  </si>
  <si>
    <t>E31102010000000000001020288900001</t>
  </si>
  <si>
    <t>E31102010000000000001020453900001</t>
  </si>
  <si>
    <t>E31102010000000000001020570500001</t>
  </si>
  <si>
    <t>E31102010000000000001020871200001</t>
  </si>
  <si>
    <t>E31102010000000000001020921200001</t>
  </si>
  <si>
    <t>E31102010000000000001021009100001</t>
  </si>
  <si>
    <t>E31102010000000000001021418600001</t>
  </si>
  <si>
    <t>E31102010000000000001021796700001</t>
  </si>
  <si>
    <t>E31102010000000000001021877700001</t>
  </si>
  <si>
    <t>E31102010000000000001022121200001</t>
  </si>
  <si>
    <t>E31102010000000000001022370300001</t>
  </si>
  <si>
    <t>E31102010000000000001022441600001</t>
  </si>
  <si>
    <t>E31102010000000000001023386500001</t>
  </si>
  <si>
    <t>E31102010000000000001024094200001</t>
  </si>
  <si>
    <t>E31102010000000000001024425500001</t>
  </si>
  <si>
    <t>E31102010000000000001024580400001</t>
  </si>
  <si>
    <t>E31102010000000000001024617700001</t>
  </si>
  <si>
    <t>E31102010000000000001024710600001</t>
  </si>
  <si>
    <t>E31102010000000000001026670400001</t>
  </si>
  <si>
    <t>E31102010000000000001027407300001</t>
  </si>
  <si>
    <t>E31102010000000000001027432400001</t>
  </si>
  <si>
    <t>E31102010000000000001027578900001</t>
  </si>
  <si>
    <t>E31102010000000000001027599100001</t>
  </si>
  <si>
    <t>E31102010000000000001027712900001</t>
  </si>
  <si>
    <t>E31102010000000000001027822200001</t>
  </si>
  <si>
    <t>E31102010000000000001028495800001</t>
  </si>
  <si>
    <t>E31102010000000000001028912700001</t>
  </si>
  <si>
    <t>E31102010000000000001029011700001</t>
  </si>
  <si>
    <t>E31102010000000000001029185700001</t>
  </si>
  <si>
    <t>E31102010000000000001029200400001</t>
  </si>
  <si>
    <t>E31102010000000000001029226800001</t>
  </si>
  <si>
    <t>E31102010000000000001029727800001</t>
  </si>
  <si>
    <t>E31102010000000000001029818500001</t>
  </si>
  <si>
    <t>E31102010000000000001029938600001</t>
  </si>
  <si>
    <t>E31102010000000000001030036800001</t>
  </si>
  <si>
    <t>E31102010000000000001030073200001</t>
  </si>
  <si>
    <t>E31102010000000000001030179800001</t>
  </si>
  <si>
    <t>E31102010000000000001030315400001</t>
  </si>
  <si>
    <t>E31102010000000000001030450900001</t>
  </si>
  <si>
    <t>E31102010000000000001030571800001</t>
  </si>
  <si>
    <t>E31102010000000000001030635800001</t>
  </si>
  <si>
    <t>E31102010000000000001030834200001</t>
  </si>
  <si>
    <t>E31102010000000000001031047900001</t>
  </si>
  <si>
    <t>E31102010000000000001031553500001</t>
  </si>
  <si>
    <t>E31102010000000000001032031800001</t>
  </si>
  <si>
    <t>E31102010000000000001032440200001</t>
  </si>
  <si>
    <t>E31102010000000000001032564600001</t>
  </si>
  <si>
    <t>E31102010000000000001032912900001</t>
  </si>
  <si>
    <t>E31102010000000000001033786500001</t>
  </si>
  <si>
    <t>E31102010000000000001034712700001</t>
  </si>
  <si>
    <t>E31102010000000000001034808500001</t>
  </si>
  <si>
    <t>E31102010000000000001035828500001</t>
  </si>
  <si>
    <t>E31102010000000000001036493500001</t>
  </si>
  <si>
    <t>E31102010000000000001036526500001</t>
  </si>
  <si>
    <t>E31102010000000000001036557500001</t>
  </si>
  <si>
    <t>E31102010000000000001037175300001</t>
  </si>
  <si>
    <t>E31102010000000000001037231800001</t>
  </si>
  <si>
    <t>E31102010000000000001038285200001</t>
  </si>
  <si>
    <t>E31102010000000000001038585100001</t>
  </si>
  <si>
    <t>E31102010000000000001038637800001</t>
  </si>
  <si>
    <t>E31102010000000000001038831100001</t>
  </si>
  <si>
    <t>E31102010000000000001038941500001</t>
  </si>
  <si>
    <t>E31102010000000000001039021900001</t>
  </si>
  <si>
    <t>E31102010000000000001039182700001</t>
  </si>
  <si>
    <t>E31102010000000000001039313700001</t>
  </si>
  <si>
    <t>E31102010000000000001039372200001</t>
  </si>
  <si>
    <t>E31102010000000000001039858900001</t>
  </si>
  <si>
    <t>E31102010000000000001039886400001</t>
  </si>
  <si>
    <t>E31102010000000000001040036200001</t>
  </si>
  <si>
    <t>E31102010000000000001040243800001</t>
  </si>
  <si>
    <t>E31102010000000000001040262400001</t>
  </si>
  <si>
    <t>E31102010000000000001040320500001</t>
  </si>
  <si>
    <t>E31102010000000000001040879700001</t>
  </si>
  <si>
    <t>E31102010000000000001040900900001</t>
  </si>
  <si>
    <t>E31102010000000000001041145300001</t>
  </si>
  <si>
    <t>E31102010000000000001041201800001</t>
  </si>
  <si>
    <t>E31102010000000000001041227100001</t>
  </si>
  <si>
    <t>E31102010000000000001041870900001</t>
  </si>
  <si>
    <t>E31102010000000000001042045200001</t>
  </si>
  <si>
    <t>E31102010000000000001042056800001</t>
  </si>
  <si>
    <t>E31102010000000000001042138600001</t>
  </si>
  <si>
    <t>E31102010000000000001042376100001</t>
  </si>
  <si>
    <t>E31102010000000000001042739200001</t>
  </si>
  <si>
    <t>E31102010000000000001043361900001</t>
  </si>
  <si>
    <t>E31102010000000000001044146800001</t>
  </si>
  <si>
    <t>E31102010000000000001044154900001</t>
  </si>
  <si>
    <t>E31102010000000000001044635400001</t>
  </si>
  <si>
    <t>E31102010000000000001044720200001</t>
  </si>
  <si>
    <t>E31102010000000000001044846200001</t>
  </si>
  <si>
    <t>E31102010000000000001046211200001</t>
  </si>
  <si>
    <t>E31102010000000000001046409300001</t>
  </si>
  <si>
    <t>E31102010000000000001046804800001</t>
  </si>
  <si>
    <t>E31102010000000000001046926500001</t>
  </si>
  <si>
    <t>E31102010000000000001047088300001</t>
  </si>
  <si>
    <t>E31102010000000000001047136700001</t>
  </si>
  <si>
    <t>E31102010000000000001047235500001</t>
  </si>
  <si>
    <t>E31102010000000000001048166400001</t>
  </si>
  <si>
    <t>E31102010000000000001048906100001</t>
  </si>
  <si>
    <t>E31102010000000000001048911800001</t>
  </si>
  <si>
    <t>E31102010000000000001048985100001</t>
  </si>
  <si>
    <t>E31102010000000000001049329800001</t>
  </si>
  <si>
    <t>E31102010000000000001050269600001</t>
  </si>
  <si>
    <t>E31102010000000000001050662400001</t>
  </si>
  <si>
    <t>E31102010000000000001050875900001</t>
  </si>
  <si>
    <t>E31102010000000000001050904600001</t>
  </si>
  <si>
    <t>E31102010000000000001051334500001</t>
  </si>
  <si>
    <t>E31102010000000000001051482100001</t>
  </si>
  <si>
    <t>E31102010000000000001051571200001</t>
  </si>
  <si>
    <t>E31102010000000000001051671900001</t>
  </si>
  <si>
    <t>E31102010000000000001052371500001</t>
  </si>
  <si>
    <t>E31102010000000000001052406100001</t>
  </si>
  <si>
    <t>E31102010000000000001052676500001</t>
  </si>
  <si>
    <t>E31102010000000000001052692700001</t>
  </si>
  <si>
    <t>E31102010000000000001052997700001</t>
  </si>
  <si>
    <t>E31102010000000000001053441500001</t>
  </si>
  <si>
    <t>E31102010000000000001053493800001</t>
  </si>
  <si>
    <t>E31102010000000000001053604300001</t>
  </si>
  <si>
    <t>E31102010000000000001053616700001</t>
  </si>
  <si>
    <t>E31102010000000000001053630200001</t>
  </si>
  <si>
    <t>E31102010000000000001054186100001</t>
  </si>
  <si>
    <t>E31102010000000000001054683900001</t>
  </si>
  <si>
    <t>E31102010000000000001054730400001</t>
  </si>
  <si>
    <t>E31102010000000000001055173500001</t>
  </si>
  <si>
    <t>E31102010000000000001055396700001</t>
  </si>
  <si>
    <t>E31102010000000000001055530700001</t>
  </si>
  <si>
    <t>E31102010000000000001055748200001</t>
  </si>
  <si>
    <t>E31102010000000000001056606600001</t>
  </si>
  <si>
    <t>E31102010000000000001057513800001</t>
  </si>
  <si>
    <t>E31102010000000000001057692400001</t>
  </si>
  <si>
    <t>E31102010000000000001057709200001</t>
  </si>
  <si>
    <t>E31102010000000000001057760200001</t>
  </si>
  <si>
    <t>E31102010000000000001057837400001</t>
  </si>
  <si>
    <t>E31102010000000000001058132400001</t>
  </si>
  <si>
    <t>E31102010000000000001058467600001</t>
  </si>
  <si>
    <t>E31102010000000000001058836100001</t>
  </si>
  <si>
    <t>E31102010000000000001061884800001</t>
  </si>
  <si>
    <t>E31102010000000000001062352300001</t>
  </si>
  <si>
    <t>E31102010000000000001062814200001</t>
  </si>
  <si>
    <t>E31102010000000000001062920300001</t>
  </si>
  <si>
    <t>E31102010000000000001063047300001</t>
  </si>
  <si>
    <t>E31102010000000000001063435500001</t>
  </si>
  <si>
    <t>E31102010000000000001063652800001</t>
  </si>
  <si>
    <t>E31102010000000000001063862800001</t>
  </si>
  <si>
    <t>E31102010000000000001064026600001</t>
  </si>
  <si>
    <t>E31102010000000000001064027400001</t>
  </si>
  <si>
    <t>E31102010000000000001064289700001</t>
  </si>
  <si>
    <t>E31102010000000000001064405900001</t>
  </si>
  <si>
    <t>E31102010000000000001064899200001</t>
  </si>
  <si>
    <t>E31102010000000000001064955700001</t>
  </si>
  <si>
    <t>E31102010000000000001064955700002</t>
  </si>
  <si>
    <t>E31102010000000000001065479800001</t>
  </si>
  <si>
    <t>E31102010000000000001065484400001</t>
  </si>
  <si>
    <t>E31102010000000000001065731200001</t>
  </si>
  <si>
    <t>E31102010000000000001065811400001</t>
  </si>
  <si>
    <t>E31102010000000000001066097600001</t>
  </si>
  <si>
    <t>E31102010000000000001066390800001</t>
  </si>
  <si>
    <t>E31102010000000000001066522600001</t>
  </si>
  <si>
    <t>E31102010000000000001066742300001</t>
  </si>
  <si>
    <t>E31102010000000000001066780600001</t>
  </si>
  <si>
    <t>E31102010000000000001067343100001</t>
  </si>
  <si>
    <t>E31102010000000000001067645700001</t>
  </si>
  <si>
    <t>E31102010000000000001067679100001</t>
  </si>
  <si>
    <t>E31102010000000000001067871900001</t>
  </si>
  <si>
    <t>E31102010000000000001069307600001</t>
  </si>
  <si>
    <t>E31102010000000000001069386600001</t>
  </si>
  <si>
    <t>E31102010000000000001069942200001</t>
  </si>
  <si>
    <t>E31102010000000000001070746800001</t>
  </si>
  <si>
    <t>E31102010000000000001071932600001</t>
  </si>
  <si>
    <t>E31102010000000000001073227600001</t>
  </si>
  <si>
    <t>E31102010000000000001073498800001</t>
  </si>
  <si>
    <t>E31102010000000000001073892400001</t>
  </si>
  <si>
    <t>E31102010000000000001074355300001</t>
  </si>
  <si>
    <t>E31102010000000000001074992600001</t>
  </si>
  <si>
    <t>E31102010000000000001075157200001</t>
  </si>
  <si>
    <t>E31102010000000000001075431800001</t>
  </si>
  <si>
    <t>E31102010000000000001075957300001</t>
  </si>
  <si>
    <t>E31102010000000000001076537900001</t>
  </si>
  <si>
    <t>E31102010000000000001076658800001</t>
  </si>
  <si>
    <t>E31102010000000000001076730400001</t>
  </si>
  <si>
    <t>E31102010000000000001076821100001</t>
  </si>
  <si>
    <t>E31102010000000000001077171900001</t>
  </si>
  <si>
    <t>E31102010000000000001077552800001</t>
  </si>
  <si>
    <t>E31102010000000000001079174400001</t>
  </si>
  <si>
    <t>E31102010000000000001079593600001</t>
  </si>
  <si>
    <t>E31102010000000000001080680600001</t>
  </si>
  <si>
    <t>E31102010000000000001081618600001</t>
  </si>
  <si>
    <t>E31102010000000000001082288700001</t>
  </si>
  <si>
    <t>E31102010000000000001083006500001</t>
  </si>
  <si>
    <t>E31102010000000000001083066900001</t>
  </si>
  <si>
    <t>E31102010000000000001083279300001</t>
  </si>
  <si>
    <t>E31102010000000000001083444300001</t>
  </si>
  <si>
    <t>E31102010000000000001083538500001</t>
  </si>
  <si>
    <t>E31102010000000000001084212800001</t>
  </si>
  <si>
    <t>E31102010000000000001084380900001</t>
  </si>
  <si>
    <t>E31102010000000000001084688300001</t>
  </si>
  <si>
    <t>E31102010000000000001084761800001</t>
  </si>
  <si>
    <t>E31102010000000000001084982300001</t>
  </si>
  <si>
    <t>E31102010000000000001085655200001</t>
  </si>
  <si>
    <t>E31102010000000000001085824500001</t>
  </si>
  <si>
    <t>E31102010000000000001086321400001</t>
  </si>
  <si>
    <t>E31102010000000000001086536500001</t>
  </si>
  <si>
    <t>E31102010000000000001086729500001</t>
  </si>
  <si>
    <t>E31102010000000000001086829100001</t>
  </si>
  <si>
    <t>E31102010000000000001088013500001</t>
  </si>
  <si>
    <t>E31102010000000000001088111500001</t>
  </si>
  <si>
    <t>E31102010000000000001088258800001</t>
  </si>
  <si>
    <t>E31102010000000000001088390800001</t>
  </si>
  <si>
    <t>E31102010000000000001088915900001</t>
  </si>
  <si>
    <t>E31102010000000000001088952300001</t>
  </si>
  <si>
    <t>E31102010000000000001089168400001</t>
  </si>
  <si>
    <t>E31102010000000000001089168400002</t>
  </si>
  <si>
    <t>E31102010000000000001089186200001</t>
  </si>
  <si>
    <t>E31102010000000000001091234700001</t>
  </si>
  <si>
    <t>E31102010000000000001091615600001</t>
  </si>
  <si>
    <t>E31102010000000000001092290300001</t>
  </si>
  <si>
    <t>E31102010000000000001092604600001</t>
  </si>
  <si>
    <t>E31102010000000000001093446400001</t>
  </si>
  <si>
    <t>E31102010000000000001093663700001</t>
  </si>
  <si>
    <t>E31102010000000000001094029400001</t>
  </si>
  <si>
    <t>E31102010000000000001094234300001</t>
  </si>
  <si>
    <t>E31102010000000000001095119900001</t>
  </si>
  <si>
    <t>E31102010000000000001095298500001</t>
  </si>
  <si>
    <t>E31102010000000000001095352300001</t>
  </si>
  <si>
    <t>E31102010000000000001095943200001</t>
  </si>
  <si>
    <t>E31102010000000000001095986600001</t>
  </si>
  <si>
    <t>E31102010000000000001096493200001</t>
  </si>
  <si>
    <t>E31102010000000000001096618800001</t>
  </si>
  <si>
    <t>E31102010000000000001096786900001</t>
  </si>
  <si>
    <t>E31102010000000000001096789300001</t>
  </si>
  <si>
    <t>E31102010000000000001096791500001</t>
  </si>
  <si>
    <t>E31102010000000000001097396600001</t>
  </si>
  <si>
    <t>E31102010000000000001097419900001</t>
  </si>
  <si>
    <t>E31102010000000000001097541100001</t>
  </si>
  <si>
    <t>E31102010000000000001098770300001</t>
  </si>
  <si>
    <t>E31102010000000000001099664800001</t>
  </si>
  <si>
    <t>E31102010000000000001101451200001</t>
  </si>
  <si>
    <t>E31102010000000000001101457100001</t>
  </si>
  <si>
    <t>E31102010000000000001103652400001</t>
  </si>
  <si>
    <t>E31102010000000000001103748200001</t>
  </si>
  <si>
    <t>E31102010000000000001104319900001</t>
  </si>
  <si>
    <t>E31102010000000000001105113200001</t>
  </si>
  <si>
    <t>E31102010000000000001105224400001</t>
  </si>
  <si>
    <t>E31102010000000000001106547800001</t>
  </si>
  <si>
    <t>E31102010000000000001106667900001</t>
  </si>
  <si>
    <t>E31102010000000000001106714400001</t>
  </si>
  <si>
    <t>E31102010000000000001106732200001</t>
  </si>
  <si>
    <t>E31102010000000000001106734900001</t>
  </si>
  <si>
    <t>E31102010000000000001107314400001</t>
  </si>
  <si>
    <t>E31102010000000000001107490600001</t>
  </si>
  <si>
    <t>E31102010000000000001108267400001</t>
  </si>
  <si>
    <t>E31102010000000000001108574600001</t>
  </si>
  <si>
    <t>E31102010000000000001109915100001</t>
  </si>
  <si>
    <t>E31102010000000000001110293400001</t>
  </si>
  <si>
    <t>E31102010000000000001111033300001</t>
  </si>
  <si>
    <t>E31102010000000000001111408800001</t>
  </si>
  <si>
    <t>E31102010000000000001112716300001</t>
  </si>
  <si>
    <t>E31102010000000000001112768600001</t>
  </si>
  <si>
    <t>E31102010000000000001113087300001</t>
  </si>
  <si>
    <t>E31102010000000000001113606500001</t>
  </si>
  <si>
    <t>E31102010000000000001113658800001</t>
  </si>
  <si>
    <t>E31102010000000000001113669300001</t>
  </si>
  <si>
    <t>E31102010000000000001114194800001</t>
  </si>
  <si>
    <t>E31102010000000000001114951500001</t>
  </si>
  <si>
    <t>E31102010000000000001116097700001</t>
  </si>
  <si>
    <t>E31102010000000000001116280500001</t>
  </si>
  <si>
    <t>E31102010000000000001117526500001</t>
  </si>
  <si>
    <t>E31102010000000000001117994500001</t>
  </si>
  <si>
    <t>E31102010000000000001118151600001</t>
  </si>
  <si>
    <t>E31102010000000000001118637200001</t>
  </si>
  <si>
    <t>E31102010000000000001119146500001</t>
  </si>
  <si>
    <t>E31102010000000000001119559200001</t>
  </si>
  <si>
    <t>E31102010000000000001119851600001</t>
  </si>
  <si>
    <t>E31102010000000000001120807400001</t>
  </si>
  <si>
    <t>E31102010000000000001120988700001</t>
  </si>
  <si>
    <t>E31102010000000000001121265900001</t>
  </si>
  <si>
    <t>E31102010000000000001121395700001</t>
  </si>
  <si>
    <t>E31102010000000000001123196300001</t>
  </si>
  <si>
    <t>E31102010000000000001123549700001</t>
  </si>
  <si>
    <t>E31102010000000000001125560900001</t>
  </si>
  <si>
    <t>E31102010000000000001125660500001</t>
  </si>
  <si>
    <t>E31102010000000000001125865900001</t>
  </si>
  <si>
    <t>E31102010000000000001125943400001</t>
  </si>
  <si>
    <t>E31102010000000000001126204400001</t>
  </si>
  <si>
    <t>E31102010000000000001126210900001</t>
  </si>
  <si>
    <t>E31102010000000000001126351200001</t>
  </si>
  <si>
    <t>E31102010000000000001126371700001</t>
  </si>
  <si>
    <t>E31102010000000000001126379200001</t>
  </si>
  <si>
    <t>E31102010000000000001127592800001</t>
  </si>
  <si>
    <t>E31102010000000000001128301700001</t>
  </si>
  <si>
    <t>E31102010000000000001128349100001</t>
  </si>
  <si>
    <t>E31102010000000000001128673300001</t>
  </si>
  <si>
    <t>E31102010000000000001129293800001</t>
  </si>
  <si>
    <t>E31102010000000000001130827300001</t>
  </si>
  <si>
    <t>E31102010000000000001132171700001</t>
  </si>
  <si>
    <t>E31102010000000000001132713800001</t>
  </si>
  <si>
    <t>E31102010000000000001133134800001</t>
  </si>
  <si>
    <t>E31102010000000000001133533500001</t>
  </si>
  <si>
    <t>E31102010000000000001134907700001</t>
  </si>
  <si>
    <t>E31102010000000000001135072500001</t>
  </si>
  <si>
    <t>E31102010000000000001135782700001</t>
  </si>
  <si>
    <t>E31102010000000000001136154900001</t>
  </si>
  <si>
    <t>E31102010000000000001136404100001</t>
  </si>
  <si>
    <t>E31102010000000000001138795500001</t>
  </si>
  <si>
    <t>E31102010000000000001140336500001</t>
  </si>
  <si>
    <t>E31102010000000000001140367500001</t>
  </si>
  <si>
    <t>E31102010000000000001140576700001</t>
  </si>
  <si>
    <t>E31102010000000000001141142200001</t>
  </si>
  <si>
    <t>E31102010000000000001141987300001</t>
  </si>
  <si>
    <t>E31102010000000000001142748500001</t>
  </si>
  <si>
    <t>E31102010000000000001143447300001</t>
  </si>
  <si>
    <t>E31102010000000000001146585900001</t>
  </si>
  <si>
    <t>E31102010000000000001146842400001</t>
  </si>
  <si>
    <t>E31102010000000000001146873400001</t>
  </si>
  <si>
    <t>E31102010000000000001147442400001</t>
  </si>
  <si>
    <t>E31102010000000000001149187600001</t>
  </si>
  <si>
    <t>E31102010000000000001150460900001</t>
  </si>
  <si>
    <t>E31102010000000000001152230500001</t>
  </si>
  <si>
    <t>E31102010000000000001152368900001</t>
  </si>
  <si>
    <t>E31102010000000000001154656500001</t>
  </si>
  <si>
    <t>E31102010000000000001154665400001</t>
  </si>
  <si>
    <t>E31102010000000000001154803700001</t>
  </si>
  <si>
    <t>E31102010000000000001154812600001</t>
  </si>
  <si>
    <t>E31102010000000000001154817700001</t>
  </si>
  <si>
    <t>E31102010000000000001154980700001</t>
  </si>
  <si>
    <t>E31102010000000000001155855500001</t>
  </si>
  <si>
    <t>E31102010000000000001156019300001</t>
  </si>
  <si>
    <t>E31102010000000000001156652300001</t>
  </si>
  <si>
    <t>E31102010000000000001157673100001</t>
  </si>
  <si>
    <t>E31102010000000000001158998100001</t>
  </si>
  <si>
    <t>E31102010000000000001159000900001</t>
  </si>
  <si>
    <t>E31102010000000000001159228100001</t>
  </si>
  <si>
    <t>E31102010000000000001159233800001</t>
  </si>
  <si>
    <t>E31102010000000000001159251600001</t>
  </si>
  <si>
    <t>E31102010000000000001161512500001</t>
  </si>
  <si>
    <t>E31102010000000000001161512500002</t>
  </si>
  <si>
    <t>E31102010000000000001162147800001</t>
  </si>
  <si>
    <t>E31102010000000000001162181800001</t>
  </si>
  <si>
    <t>E31102010000000000001163218600001</t>
  </si>
  <si>
    <t>E31102010000000000001164574100001</t>
  </si>
  <si>
    <t>E31102010000000000001165852500001</t>
  </si>
  <si>
    <t>E31102010000000000001166151800001</t>
  </si>
  <si>
    <t>E31102010000000000001167364800001</t>
  </si>
  <si>
    <t>E31102010000000000001168339200001</t>
  </si>
  <si>
    <t>E31102010000000000001168750900001</t>
  </si>
  <si>
    <t>E31102010000000000001169080100001</t>
  </si>
  <si>
    <t>E31102010000000000001169347900001</t>
  </si>
  <si>
    <t>E31102010000000000001169628100001</t>
  </si>
  <si>
    <t>E31102010000000000001169756300001</t>
  </si>
  <si>
    <t>E31102010000000000001171097700001</t>
  </si>
  <si>
    <t>E31102010000000000001171099300001</t>
  </si>
  <si>
    <t>E31102010000000000001171099300002</t>
  </si>
  <si>
    <t>E31102010000000000001171332100001</t>
  </si>
  <si>
    <t>E31102010000000000001172728400001</t>
  </si>
  <si>
    <t>E31102010000000000001174485500001</t>
  </si>
  <si>
    <t>E31102010000000000001175908900001</t>
  </si>
  <si>
    <t>E31102010000000000001176087700001</t>
  </si>
  <si>
    <t>E31102010000000000001176112100001</t>
  </si>
  <si>
    <t>E31102010000000000001177342100001</t>
  </si>
  <si>
    <t>E31102010000000000001177551300001</t>
  </si>
  <si>
    <t>E31102010000000000001177582300001</t>
  </si>
  <si>
    <t>E31102010000000000001177683800001</t>
  </si>
  <si>
    <t>E31102010000000000001178944100001</t>
  </si>
  <si>
    <t>E31102010000000000001179024500001</t>
  </si>
  <si>
    <t>E31102010000000000001179810600001</t>
  </si>
  <si>
    <t>E31102010000000000001179874200001</t>
  </si>
  <si>
    <t>E31102010000000000001181087400001</t>
  </si>
  <si>
    <t>E31102010000000000001181414400001</t>
  </si>
  <si>
    <t>E31102010000000000001181414400002</t>
  </si>
  <si>
    <t>E31102010000000000001181624400001</t>
  </si>
  <si>
    <t>E31102010000000000001181717800001</t>
  </si>
  <si>
    <t>E31102010000000000001181809300001</t>
  </si>
  <si>
    <t>E31102010000000000001182772600001</t>
  </si>
  <si>
    <t>E31102010000000000001183092100001</t>
  </si>
  <si>
    <t>E31102010000000000001183256800001</t>
  </si>
  <si>
    <t>E31102010000000000001183365300001</t>
  </si>
  <si>
    <t>E31102010000000000001183423400001</t>
  </si>
  <si>
    <t>E31102010000000000001184514700001</t>
  </si>
  <si>
    <t>E31102010000000000001185021300001</t>
  </si>
  <si>
    <t>E31102010000000000001186402800001</t>
  </si>
  <si>
    <t>E31102010000000000001186507500001</t>
  </si>
  <si>
    <t>E31102010000000000001186617900001</t>
  </si>
  <si>
    <t>E31102010000000000001186872400001</t>
  </si>
  <si>
    <t>E31102010000000000001188833400001</t>
  </si>
  <si>
    <t>E31102010000000000001190255800001</t>
  </si>
  <si>
    <t>E31102010000000000001190552200001</t>
  </si>
  <si>
    <t>E31102010000000000001191702400001</t>
  </si>
  <si>
    <t>E31102010000000000001192054800001</t>
  </si>
  <si>
    <t>E31102010000000000001192541800001</t>
  </si>
  <si>
    <t>E31102010000000000001192860300001</t>
  </si>
  <si>
    <t>E31102010000000000001195360800001</t>
  </si>
  <si>
    <t>E31102010000000000001195928200001</t>
  </si>
  <si>
    <t>E31102010000000000001196199600001</t>
  </si>
  <si>
    <t>E31102010000000000001196414600001</t>
  </si>
  <si>
    <t>E31102010000000000001196933400001</t>
  </si>
  <si>
    <t>E31102010000000000001196970900001</t>
  </si>
  <si>
    <t>E31102010000000000001196971700001</t>
  </si>
  <si>
    <t>E31102010000000000001197028600001</t>
  </si>
  <si>
    <t>E31102010000000000001197052900001</t>
  </si>
  <si>
    <t>E31102010000000000001197073100001</t>
  </si>
  <si>
    <t>E31102010000000000001197632200001</t>
  </si>
  <si>
    <t>E31102010000000000001197813900001</t>
  </si>
  <si>
    <t>E31102010000000000001199341300001</t>
  </si>
  <si>
    <t>E31102010000000000001199572600001</t>
  </si>
  <si>
    <t>E31102010000000000001199633100001</t>
  </si>
  <si>
    <t>E31102010000000000001200600900001</t>
  </si>
  <si>
    <t>E31102010000000000001200724200001</t>
  </si>
  <si>
    <t>E31102010000000000001200730700001</t>
  </si>
  <si>
    <t>E31102010000000000001200827300001</t>
  </si>
  <si>
    <t>E31102010000000000001201263700001</t>
  </si>
  <si>
    <t>E31102010000000000001201414100001</t>
  </si>
  <si>
    <t>E31102010000000000001201830900001</t>
  </si>
  <si>
    <t>E31102010000000000001201884800001</t>
  </si>
  <si>
    <t>E31102010000000000001202455400001</t>
  </si>
  <si>
    <t>E31102010000000000001202584400001</t>
  </si>
  <si>
    <t>E31102010000000000001202899100001</t>
  </si>
  <si>
    <t>E31102010000000000001203000700001</t>
  </si>
  <si>
    <t>E31102010000000000001203023600001</t>
  </si>
  <si>
    <t>E31102010000000000001203122400001</t>
  </si>
  <si>
    <t>E31102010000000000001204440700001</t>
  </si>
  <si>
    <t>E31102010000000000001205298100001</t>
  </si>
  <si>
    <t>E31102010000000000001205319800001</t>
  </si>
  <si>
    <t>E31102010000000000001205423200001</t>
  </si>
  <si>
    <t>E31102010000000000001206361400001</t>
  </si>
  <si>
    <t>E31102010000000000001207114500001</t>
  </si>
  <si>
    <t>E31102010000000000001207661900001</t>
  </si>
  <si>
    <t>E31102010000000000001207927800001</t>
  </si>
  <si>
    <t>E31102010000000000001209300900001</t>
  </si>
  <si>
    <t>E31102010000000000001210212100001</t>
  </si>
  <si>
    <t>E31102010000000000001210936300001</t>
  </si>
  <si>
    <t>E31102010000000000001211092200001</t>
  </si>
  <si>
    <t>E31102010000000000001211098100001</t>
  </si>
  <si>
    <t>E31102010000000000001211123600001</t>
  </si>
  <si>
    <t>E31102010000000000001212226200001</t>
  </si>
  <si>
    <t>E31102010000000000001212445100001</t>
  </si>
  <si>
    <t>E31102010000000000001212526100001</t>
  </si>
  <si>
    <t>E31102010000000000001212649700001</t>
  </si>
  <si>
    <t>E31102010000000000001212727200001</t>
  </si>
  <si>
    <t>E31102010000000000001212868600001</t>
  </si>
  <si>
    <t>E31102010000000000001213042700001</t>
  </si>
  <si>
    <t>E31102010000000000001213672700001</t>
  </si>
  <si>
    <t>E31102010000000000001214064300001</t>
  </si>
  <si>
    <t>E31102010000000000001214144500001</t>
  </si>
  <si>
    <t>E31102010000000000001216007500001</t>
  </si>
  <si>
    <t>E31102010000000000001216032600001</t>
  </si>
  <si>
    <t>E31102010000000000001216322800001</t>
  </si>
  <si>
    <t>E31102010000000000001217750400001</t>
  </si>
  <si>
    <t>E31102010000000000001217879900001</t>
  </si>
  <si>
    <t>E31102010000000000001218066100001</t>
  </si>
  <si>
    <t>E31102010000000000001218536100001</t>
  </si>
  <si>
    <t>E31102010000000000001218541800001</t>
  </si>
  <si>
    <t>E31102010000000000001219452200001</t>
  </si>
  <si>
    <t>E31102010000000000001220175800001</t>
  </si>
  <si>
    <t>E31102010000000000001220535400001</t>
  </si>
  <si>
    <t>E31102010000000000001220645800001</t>
  </si>
  <si>
    <t>E31102010000000000001220785300001</t>
  </si>
  <si>
    <t>E31102010000000000001222110400001</t>
  </si>
  <si>
    <t>E31102010000000000001222116300001</t>
  </si>
  <si>
    <t>E31102010000000000001222468500001</t>
  </si>
  <si>
    <t>E31102010000000000001222694700001</t>
  </si>
  <si>
    <t>E31102010000000000001223710800001</t>
  </si>
  <si>
    <t>E31102010000000000001223720500001</t>
  </si>
  <si>
    <t>E31102010000000000001224171700001</t>
  </si>
  <si>
    <t>E31102010000000000001225662500001</t>
  </si>
  <si>
    <t>E31102010000000000001225943800001</t>
  </si>
  <si>
    <t>E31102010000000000001226157200001</t>
  </si>
  <si>
    <t>E31102010000000000001226357500001</t>
  </si>
  <si>
    <t>E31102010000000000001226750300001</t>
  </si>
  <si>
    <t>E31102010000000000001227140300001</t>
  </si>
  <si>
    <t>E31102010000000000001227143800001</t>
  </si>
  <si>
    <t>E31102010000000000001227991900001</t>
  </si>
  <si>
    <t>E31102010000000000001228200600001</t>
  </si>
  <si>
    <t>E31102010000000000001228339800001</t>
  </si>
  <si>
    <t>E31102010000000000001228885300001</t>
  </si>
  <si>
    <t>E31102010000000000001229404700001</t>
  </si>
  <si>
    <t>E31102010000000000001229613900001</t>
  </si>
  <si>
    <t>E31102010000000000001229857300001</t>
  </si>
  <si>
    <t>E31102010000000000001230444100001</t>
  </si>
  <si>
    <t>E31102010000000000001230884600001</t>
  </si>
  <si>
    <t>E31102010000000000001230925700001</t>
  </si>
  <si>
    <t>E31102010000000000001231033600001</t>
  </si>
  <si>
    <t>E31102010000000000001231254100001</t>
  </si>
  <si>
    <t>E31102010000000000001231542700001</t>
  </si>
  <si>
    <t>E31102010000000000001231796900001</t>
  </si>
  <si>
    <t>E31102010000000000001232158300001</t>
  </si>
  <si>
    <t>E31102010000000000001232804900001</t>
  </si>
  <si>
    <t>E31102010000000000001233466900001</t>
  </si>
  <si>
    <t>E31102010000000000001233502900001</t>
  </si>
  <si>
    <t>E31102010000000000001234369200001</t>
  </si>
  <si>
    <t>E31102010000000000001234657800001</t>
  </si>
  <si>
    <t>E31102010000000000001234689600001</t>
  </si>
  <si>
    <t>E31102010000000000001235420100001</t>
  </si>
  <si>
    <t>E31102010000000000001236538600001</t>
  </si>
  <si>
    <t>E31102010000000000001237084300001</t>
  </si>
  <si>
    <t>E31102010000000000001237267600001</t>
  </si>
  <si>
    <t>E31102010000000000001237858500001</t>
  </si>
  <si>
    <t>E31102010000000000001237861500001</t>
  </si>
  <si>
    <t>E31102010000000000001237888700001</t>
  </si>
  <si>
    <t>E31102010000000000001238032600001</t>
  </si>
  <si>
    <t>E31102010000000000001238361900001</t>
  </si>
  <si>
    <t>E31102010000000000001238524700001</t>
  </si>
  <si>
    <t>E31102010000000000001238845900001</t>
  </si>
  <si>
    <t>E31102010000000000001238947100001</t>
  </si>
  <si>
    <t>E31102010000000000001239043700001</t>
  </si>
  <si>
    <t>E31102010000000000001239235900001</t>
  </si>
  <si>
    <t>E31102010000000000001239722900001</t>
  </si>
  <si>
    <t>E31102010000000000001239731800001</t>
  </si>
  <si>
    <t>E31102010000000000001240046700001</t>
  </si>
  <si>
    <t>E31102010000000000001240055600001</t>
  </si>
  <si>
    <t>E31102010000000000001240066100001</t>
  </si>
  <si>
    <t>E31102010000000000001240100500001</t>
  </si>
  <si>
    <t>E31102010000000000001240861100001</t>
  </si>
  <si>
    <t>E31102010000000000001240984700001</t>
  </si>
  <si>
    <t>E31102010000000000001241287200001</t>
  </si>
  <si>
    <t>E31102010000000000001241480800001</t>
  </si>
  <si>
    <t>E31102010000000000001241657600001</t>
  </si>
  <si>
    <t>E31102010000000000001241880300001</t>
  </si>
  <si>
    <t>E31102010000000000001241950800001</t>
  </si>
  <si>
    <t>E31102010000000000001242760800001</t>
  </si>
  <si>
    <t>E31102010000000000001242796900001</t>
  </si>
  <si>
    <t>E31102010000000000001243572400001</t>
  </si>
  <si>
    <t>E31102010000000000001244176700001</t>
  </si>
  <si>
    <t>E31102010000000000001244357300001</t>
  </si>
  <si>
    <t>E31102010000000000001244905900001</t>
  </si>
  <si>
    <t>E31102010000000000001245314500001</t>
  </si>
  <si>
    <t>E31102010000000000001245478800001</t>
  </si>
  <si>
    <t>E31102010000000000001245510500001</t>
  </si>
  <si>
    <t>E31102010000000000001246136900001</t>
  </si>
  <si>
    <t>E31102010000000000001246568200001</t>
  </si>
  <si>
    <t>E31102010000000000001247258100001</t>
  </si>
  <si>
    <t>E31102010000000000001247752400001</t>
  </si>
  <si>
    <t>E31102010000000000001247809100001</t>
  </si>
  <si>
    <t>E31102010000000000001247921700001</t>
  </si>
  <si>
    <t>E31102010000000000001247975600001</t>
  </si>
  <si>
    <t>E31102010000000000001248373700001</t>
  </si>
  <si>
    <t>E31102010000000000001248470900001</t>
  </si>
  <si>
    <t>E31102010000000000001248504700001</t>
  </si>
  <si>
    <t>E31102010000000000001248989100001</t>
  </si>
  <si>
    <t>E31102010000000000001250023200001</t>
  </si>
  <si>
    <t>E31102010000000000001250294400001</t>
  </si>
  <si>
    <t>E31102010000000000001250560900001</t>
  </si>
  <si>
    <t>E31102010000000000001250642700001</t>
  </si>
  <si>
    <t>E31102010000000000001250776800001</t>
  </si>
  <si>
    <t>E31102010000000000001250951500001</t>
  </si>
  <si>
    <t>E31102010000000000001250983300001</t>
  </si>
  <si>
    <t>E31102010000000000001251009200001</t>
  </si>
  <si>
    <t>E31102010000000000001251043200001</t>
  </si>
  <si>
    <t>E31102010000000000001251543400001</t>
  </si>
  <si>
    <t>E31102010000000000001251655400001</t>
  </si>
  <si>
    <t>E31102010000000000001251975800001</t>
  </si>
  <si>
    <t>E31102010000000000001251986300001</t>
  </si>
  <si>
    <t>E31102010000000000001252116700001</t>
  </si>
  <si>
    <t>E31102010000000000001252205800001</t>
  </si>
  <si>
    <t>E31102010000000000001252254600001</t>
  </si>
  <si>
    <t>E31102010000000000001253261400001</t>
  </si>
  <si>
    <t>E31102010000000000001253709800001</t>
  </si>
  <si>
    <t>E31102010000000000001253724100001</t>
  </si>
  <si>
    <t>E31102010000000000001253768300001</t>
  </si>
  <si>
    <t>E31102010000000000001253816700001</t>
  </si>
  <si>
    <t>E31102010000000000001253865500001</t>
  </si>
  <si>
    <t>E31102010000000000001253989900001</t>
  </si>
  <si>
    <t>E31102010000000000001254187700001</t>
  </si>
  <si>
    <t>E31102010000000000001254237700001</t>
  </si>
  <si>
    <t>E31102010000000000001254481700001</t>
  </si>
  <si>
    <t>E31102010000000000001254572400001</t>
  </si>
  <si>
    <t>E31102010000000000001255246100001</t>
  </si>
  <si>
    <t>E31102010000000000001255839700001</t>
  </si>
  <si>
    <t>E31102010000000000001256083900001</t>
  </si>
  <si>
    <t>E31102010000000000001256255600001</t>
  </si>
  <si>
    <t>E31102010000000000001256636500001</t>
  </si>
  <si>
    <t>E31102010000000000001257301900001</t>
  </si>
  <si>
    <t>E31102010000000000001257350700001</t>
  </si>
  <si>
    <t>E31102010000000000001257753700001</t>
  </si>
  <si>
    <t>E31102010000000000001259123800001</t>
  </si>
  <si>
    <t>E31102010000000000001259140800001</t>
  </si>
  <si>
    <t>E31102010000000000001259414800001</t>
  </si>
  <si>
    <t>E31102010000000000001259992100001</t>
  </si>
  <si>
    <t>E31102010000000000001260005900001</t>
  </si>
  <si>
    <t>E31102010000000000001260298100001</t>
  </si>
  <si>
    <t>E31102010000000000001260806800001</t>
  </si>
  <si>
    <t>E31102010000000000001260857200001</t>
  </si>
  <si>
    <t>E31102010000000000001261037200001</t>
  </si>
  <si>
    <t>E31102010000000000001261472600001</t>
  </si>
  <si>
    <t>E31102010000000000001261490400001</t>
  </si>
  <si>
    <t>E31102010000000000001261523400001</t>
  </si>
  <si>
    <t>E31102010000000000001261688500001</t>
  </si>
  <si>
    <t>E31102010000000000001261857800001</t>
  </si>
  <si>
    <t>E31102010000000000001262351200001</t>
  </si>
  <si>
    <t>E31102010000000000001262474800001</t>
  </si>
  <si>
    <t>E31102010000000000001262507800001</t>
  </si>
  <si>
    <t>E31102010000000000001262511600001</t>
  </si>
  <si>
    <t>E31102010000000000001262577900001</t>
  </si>
  <si>
    <t>E31102010000000000001262808500001</t>
  </si>
  <si>
    <t>E31102010000000000001262875100001</t>
  </si>
  <si>
    <t>E31102010000000000001264256800001</t>
  </si>
  <si>
    <t>E31102010000000000001264426900001</t>
  </si>
  <si>
    <t>E31102010000000000001264450100001</t>
  </si>
  <si>
    <t>E31102010000000000001264735700001</t>
  </si>
  <si>
    <t>E31102010000000000001265511200001</t>
  </si>
  <si>
    <t>E31102010000000000001265880400001</t>
  </si>
  <si>
    <t>E31102010000000000001266069800001</t>
  </si>
  <si>
    <t>E31102010000000000001266142200001</t>
  </si>
  <si>
    <t>E31102010000000000001266277100001</t>
  </si>
  <si>
    <t>E31102010000000000001266718800001</t>
  </si>
  <si>
    <t>E31102010000000000001267100200001</t>
  </si>
  <si>
    <t>E31102010000000000001267117700001</t>
  </si>
  <si>
    <t>E31102010000000000001267433800001</t>
  </si>
  <si>
    <t>E31102010000000000001267554700001</t>
  </si>
  <si>
    <t>E31102010000000000001267783300001</t>
  </si>
  <si>
    <t>E31102010000000000001267784100001</t>
  </si>
  <si>
    <t>E31102010000000000001267990900001</t>
  </si>
  <si>
    <t>E31102010000000000001268010900001</t>
  </si>
  <si>
    <t>E31102010000000000001268165200001</t>
  </si>
  <si>
    <t>E31102010000000000001268190300001</t>
  </si>
  <si>
    <t>E31102010000000000001268251900001</t>
  </si>
  <si>
    <t>E31102010000000000001268895900001</t>
  </si>
  <si>
    <t>E31102010000000000001268918100001</t>
  </si>
  <si>
    <t>E31102010000000000001269325100001</t>
  </si>
  <si>
    <t>E31102010000000000001269478900001</t>
  </si>
  <si>
    <t>E31102010000000000001269643900001</t>
  </si>
  <si>
    <t>E31102010000000000001269806700001</t>
  </si>
  <si>
    <t>E31102010000000000001269880600001</t>
  </si>
  <si>
    <t>E31102010000000000001269886500001</t>
  </si>
  <si>
    <t>E31102010000000000001269890300001</t>
  </si>
  <si>
    <t>E31102010000000000001270008800001</t>
  </si>
  <si>
    <t>E31102010000000000001270402400001</t>
  </si>
  <si>
    <t>E31102010000000000001270470900001</t>
  </si>
  <si>
    <t>E31102010000000000001270520900001</t>
  </si>
  <si>
    <t>E31102010000000000001270544600001</t>
  </si>
  <si>
    <t>E31102010000000000001270694900001</t>
  </si>
  <si>
    <t>E31102010000000000001271314700001</t>
  </si>
  <si>
    <t>E31102010000000000001271610300001</t>
  </si>
  <si>
    <t>E31102010000000000001271670700001</t>
  </si>
  <si>
    <t>E31102010000000000001272270700001</t>
  </si>
  <si>
    <t>E31102010000000000001272343600001</t>
  </si>
  <si>
    <t>E31102010000000000001272576500001</t>
  </si>
  <si>
    <t>E31102010000000000001272591900001</t>
  </si>
  <si>
    <t>E31102010000000000001273371700001</t>
  </si>
  <si>
    <t>E31102010000000000001273731300001</t>
  </si>
  <si>
    <t>E31102010000000000001273788700001</t>
  </si>
  <si>
    <t>E31102010000000000001274256200001</t>
  </si>
  <si>
    <t>E31102010000000000001274304600001</t>
  </si>
  <si>
    <t>E31102010000000000001274645200001</t>
  </si>
  <si>
    <t>E31102010000000000001274833100001</t>
  </si>
  <si>
    <t>E31102010000000000001275068900001</t>
  </si>
  <si>
    <t>E31102010000000000001275097200001</t>
  </si>
  <si>
    <t>E31102010000000000001275128600001</t>
  </si>
  <si>
    <t>E31102010000000000001275181200001</t>
  </si>
  <si>
    <t>E31102010000000000001275891400001</t>
  </si>
  <si>
    <t>E31102010000000000001276084600001</t>
  </si>
  <si>
    <t>E31102010000000000001276093500001</t>
  </si>
  <si>
    <t>E31102010000000000001276245800001</t>
  </si>
  <si>
    <t>E31102010000000000001276463900001</t>
  </si>
  <si>
    <t>E31102010000000000001276482500001</t>
  </si>
  <si>
    <t>E31102010000000000001276495700001</t>
  </si>
  <si>
    <t>E31102010000000000001276619400001</t>
  </si>
  <si>
    <t>E31102010000000000001276710700001</t>
  </si>
  <si>
    <t>E31102010000000000001276833200001</t>
  </si>
  <si>
    <t>E31102010000000000001276855300001</t>
  </si>
  <si>
    <t>E31102010000000000001276999100001</t>
  </si>
  <si>
    <t>E31102010000000000001277022100001</t>
  </si>
  <si>
    <t>E31102010000000000001277083300001</t>
  </si>
  <si>
    <t>E31102010000000000001277212700001</t>
  </si>
  <si>
    <t>E31102010000000000001277467700001</t>
  </si>
  <si>
    <t>E31102010000000000001277520700001</t>
  </si>
  <si>
    <t>E31102010000000000001277582700001</t>
  </si>
  <si>
    <t>E31102010000000000001277597500001</t>
  </si>
  <si>
    <t>E31102010000000000001277680700001</t>
  </si>
  <si>
    <t>E31102010000000000001277932600001</t>
  </si>
  <si>
    <t>E31102010000000000001278229700001</t>
  </si>
  <si>
    <t>E31102010000000000001278710800001</t>
  </si>
  <si>
    <t>E31102010000000000001279013300001</t>
  </si>
  <si>
    <t>E31102010000000000001279185700001</t>
  </si>
  <si>
    <t>E31102010000000000001279204700001</t>
  </si>
  <si>
    <t>E31102010000000000001279244600001</t>
  </si>
  <si>
    <t>E31102010000000000001279276400001</t>
  </si>
  <si>
    <t>E31102010000000000001279504600001</t>
  </si>
  <si>
    <t>E31102010000000000001279529100001</t>
  </si>
  <si>
    <t>E31102010000000000001279548800001</t>
  </si>
  <si>
    <t>E31102010000000000001280053800001</t>
  </si>
  <si>
    <t>E31102010000000000001280093700001</t>
  </si>
  <si>
    <t>E31102010000000000001280547500001</t>
  </si>
  <si>
    <t>E31102010000000000001280949700001</t>
  </si>
  <si>
    <t>E31102010000000000001281129700001</t>
  </si>
  <si>
    <t>E31102010000000000001281518700001</t>
  </si>
  <si>
    <t>E31102010000000000001281820800001</t>
  </si>
  <si>
    <t>E31102010000000000001281856700001</t>
  </si>
  <si>
    <t>E31102010000000000001282412700001</t>
  </si>
  <si>
    <t>E31102010000000000001282810600001</t>
  </si>
  <si>
    <t>E31102010000000000001283129800001</t>
  </si>
  <si>
    <t>E31102010000000000001283326600001</t>
  </si>
  <si>
    <t>E31102010000000000001283532300001</t>
  </si>
  <si>
    <t>E31102010000000000001283562500001</t>
  </si>
  <si>
    <t>E31102010000000000001283614100001</t>
  </si>
  <si>
    <t>E31102010000000000001283823300001</t>
  </si>
  <si>
    <t>E31102010000000000001283823300002</t>
  </si>
  <si>
    <t>E31102010000000000001284170600001</t>
  </si>
  <si>
    <t>E31102010000000000001284264800001</t>
  </si>
  <si>
    <t>E31102010000000000001284651100001</t>
  </si>
  <si>
    <t>E31102010000000000001284992800001</t>
  </si>
  <si>
    <t>E31102010000000000001285075600001</t>
  </si>
  <si>
    <t>E31102010000000000001285628200001</t>
  </si>
  <si>
    <t>E31102010000000000001285927300001</t>
  </si>
  <si>
    <t>E31102010000000000001286172300001</t>
  </si>
  <si>
    <t>E31102010000000000001286183900001</t>
  </si>
  <si>
    <t>E31102010000000000001286197900001</t>
  </si>
  <si>
    <t>E31102010000000000001286261400001</t>
  </si>
  <si>
    <t>E31102010000000000001286362900001</t>
  </si>
  <si>
    <t>E31102010000000000001286550800001</t>
  </si>
  <si>
    <t>E31102010000000000002000068200001</t>
  </si>
  <si>
    <t>E31102010000000000002000115800001</t>
  </si>
  <si>
    <t>E31102010000000000002000168100001</t>
  </si>
  <si>
    <t>E31102010000000000002000168100002</t>
  </si>
  <si>
    <t>E31102010000000000002000194500001</t>
  </si>
  <si>
    <t>E31102010000000000002000209000001</t>
  </si>
  <si>
    <t>E31102010000000000002000214100001</t>
  </si>
  <si>
    <t>E31102010000000000002000230400001</t>
  </si>
  <si>
    <t>E31102010000000000002000231900001</t>
  </si>
  <si>
    <t>E31102010000000000002000232000001</t>
  </si>
  <si>
    <t>E31102010000000000002000232100001</t>
  </si>
  <si>
    <t>E31102010000000000002000232200001</t>
  </si>
  <si>
    <t>E31102010000000000002000234600001</t>
  </si>
  <si>
    <t>E31102010000000000002000236800001</t>
  </si>
  <si>
    <t>E31102010000000000002000236900001</t>
  </si>
  <si>
    <t>E31102010000000000002000237000001</t>
  </si>
  <si>
    <t>E31102010000000000002000239600001</t>
  </si>
  <si>
    <t>E31102010000000000002000240000001</t>
  </si>
  <si>
    <t>E31102010000000000002000244700001</t>
  </si>
  <si>
    <t>E31102010000000000002000244800001</t>
  </si>
  <si>
    <t>E31102010000000000002000244900001</t>
  </si>
  <si>
    <t>E31102010000000000002000245000001</t>
  </si>
  <si>
    <t>E31102010000000000002000245500001</t>
  </si>
  <si>
    <t>E31102010000000000002000245600001</t>
  </si>
  <si>
    <t>E31102010000000000002000245700001</t>
  </si>
  <si>
    <t>E31102010000000000002000247500001</t>
  </si>
  <si>
    <t>E31102010000000000002000247900001</t>
  </si>
  <si>
    <t>E31102010000000000002000251700001</t>
  </si>
  <si>
    <t>E31102010000000000002000252000001</t>
  </si>
  <si>
    <t>E31102010000000000002000253300001</t>
  </si>
  <si>
    <t>E31102010000000000002000253500001</t>
  </si>
  <si>
    <t>E31102010000000000002000257500001</t>
  </si>
  <si>
    <t>E31102010000000000002000257900001</t>
  </si>
  <si>
    <t>E31102010000000000002000259600001</t>
  </si>
  <si>
    <t>E31102010000000000002000261800001</t>
  </si>
  <si>
    <t>E31102010000000000002000261800002</t>
  </si>
  <si>
    <t>E31102010000000000002000263400001</t>
  </si>
  <si>
    <t>E31102010000000000002000263500001</t>
  </si>
  <si>
    <t>E31102010000000000002000263900001</t>
  </si>
  <si>
    <t>E31102010000000000002000264000001</t>
  </si>
  <si>
    <t>E31102010000000000002000264800001</t>
  </si>
  <si>
    <t>E31102010000000000002000266500001</t>
  </si>
  <si>
    <t>E31102010000000000002000266600001</t>
  </si>
  <si>
    <t>E31102010000000000002000266700001</t>
  </si>
  <si>
    <t>E31102010000000000002000270700001</t>
  </si>
  <si>
    <t>E31102010000000000002000270800001</t>
  </si>
  <si>
    <t>E31102010000000000002000270900001</t>
  </si>
  <si>
    <t>E31102010000000000002000271000001</t>
  </si>
  <si>
    <t>E31102010000000000002000271100001</t>
  </si>
  <si>
    <t>E31102010000000000002000271600001</t>
  </si>
  <si>
    <t>E31102010000000000002000275400001</t>
  </si>
  <si>
    <t>E31102010000000000002000277900001</t>
  </si>
  <si>
    <t>E31102010000000000002000277900002</t>
  </si>
  <si>
    <t>E31102010000000000002000278100001</t>
  </si>
  <si>
    <t>E31102010000000000002000280800001</t>
  </si>
  <si>
    <t>E31102010000000000002000281200001</t>
  </si>
  <si>
    <t>E31102010000000000002000281200002</t>
  </si>
  <si>
    <t>E31102010000000000002000281700001</t>
  </si>
  <si>
    <t>E31102010000000000002000282300001</t>
  </si>
  <si>
    <t>E31102010000000000002000284000001</t>
  </si>
  <si>
    <t>E31102010000000000002000284600001</t>
  </si>
  <si>
    <t>E31102010000000000002000284600002</t>
  </si>
  <si>
    <t>E31102010000000000002000284800001</t>
  </si>
  <si>
    <t>E31102010000000000002000286500001</t>
  </si>
  <si>
    <t>E31102010000000000002000286600001</t>
  </si>
  <si>
    <t>E31102010000000000002000287300001</t>
  </si>
  <si>
    <t>E31102010000000000002000287300002</t>
  </si>
  <si>
    <t>E31102010000000000002000287500001</t>
  </si>
  <si>
    <t>E31102010000000000002000288700001</t>
  </si>
  <si>
    <t>E31102010000000000002000290900001</t>
  </si>
  <si>
    <t>E31102010000000000002000291600001</t>
  </si>
  <si>
    <t>E31102010000000000002000291700001</t>
  </si>
  <si>
    <t>E31102010000000000002000291800001</t>
  </si>
  <si>
    <t>E31102010000000000002000291900001</t>
  </si>
  <si>
    <t>E31102010000000000002000292000001</t>
  </si>
  <si>
    <t>E31102010000000000002000292600001</t>
  </si>
  <si>
    <t>E31102010000000000002000293400001</t>
  </si>
  <si>
    <t>E31102010000000000002000294800001</t>
  </si>
  <si>
    <t>E31102010000000000002000295400001</t>
  </si>
  <si>
    <t>E31102010000000000002000297700001</t>
  </si>
  <si>
    <t>E31102010000000000002000298100001</t>
  </si>
  <si>
    <t>E31102010000000000002000298200001</t>
  </si>
  <si>
    <t>E31102010000000000002000299100001</t>
  </si>
  <si>
    <t>E31102010000000000002000300300001</t>
  </si>
  <si>
    <t>E31102010000000000002000300400001</t>
  </si>
  <si>
    <t>E31102010000000000002000300500001</t>
  </si>
  <si>
    <t>E31102010000000000002000300600001</t>
  </si>
  <si>
    <t>E31102010000000000002000300700001</t>
  </si>
  <si>
    <t>E31102010000000000002000300800001</t>
  </si>
  <si>
    <t>E31102010000000000002000300900001</t>
  </si>
  <si>
    <t>E31102010000000000002000305300001</t>
  </si>
  <si>
    <t>E31102010000000000002000308200001</t>
  </si>
  <si>
    <t>E31102010000000000002000311700001</t>
  </si>
  <si>
    <t>E31102010000000000002000312200001</t>
  </si>
  <si>
    <t>E31102010000000000002000312200002</t>
  </si>
  <si>
    <t>E31102010000000000002000314700001</t>
  </si>
  <si>
    <t>E31102010000000000002000315100001</t>
  </si>
  <si>
    <t>E31102010000000000002000317500001</t>
  </si>
  <si>
    <t>E31102010000000000002000317700001</t>
  </si>
  <si>
    <t>E31102010000000000002000317800001</t>
  </si>
  <si>
    <t>E31102010000000000002000322400001</t>
  </si>
  <si>
    <t>E31102010000000000002000322500001</t>
  </si>
  <si>
    <t>E31102010000000000002000322700001</t>
  </si>
  <si>
    <t>E31102010000000000002000323500001</t>
  </si>
  <si>
    <t>E31102010000000000002000325500001</t>
  </si>
  <si>
    <t>E31102010000000000002000328100001</t>
  </si>
  <si>
    <t>E31102010000000000002000328200001</t>
  </si>
  <si>
    <t>E31102010000000000002000328300001</t>
  </si>
  <si>
    <t>E31102010000000000002000330100001</t>
  </si>
  <si>
    <t>E31102010000000000002000331400001</t>
  </si>
  <si>
    <t>E31102010000000000002000334900001</t>
  </si>
  <si>
    <t>E31102010000000000002000335000001</t>
  </si>
  <si>
    <t>E31102010000000000002000336300001</t>
  </si>
  <si>
    <t>E31102010000000000002000337100001</t>
  </si>
  <si>
    <t>E31102010000000000002000337500001</t>
  </si>
  <si>
    <t>E31102010000000000002000337600001</t>
  </si>
  <si>
    <t>E31102010000000000002000339000001</t>
  </si>
  <si>
    <t>E31102010000000000002000341300001</t>
  </si>
  <si>
    <t>E31102010000000000002000348600001</t>
  </si>
  <si>
    <t>E31102010000000000002000348700001</t>
  </si>
  <si>
    <t>E31102010000000000002000350700001</t>
  </si>
  <si>
    <t>E31102010000000000002000350800001</t>
  </si>
  <si>
    <t>E31102010000000000002000350800002</t>
  </si>
  <si>
    <t>E31102010000000000002000352700001</t>
  </si>
  <si>
    <t>E31102010000000000002000353000001</t>
  </si>
  <si>
    <t>E31102010000000000002000353800001</t>
  </si>
  <si>
    <t>E31102010000000000002000353900001</t>
  </si>
  <si>
    <t>E31102010000000000002000354000001</t>
  </si>
  <si>
    <t>E31102010000000000002000354200001</t>
  </si>
  <si>
    <t>E31102010000000000002000354900001</t>
  </si>
  <si>
    <t>E31102010000000000002000355000001</t>
  </si>
  <si>
    <t>E31102010000000000002000355100001</t>
  </si>
  <si>
    <t>E31102010000000000002000355500001</t>
  </si>
  <si>
    <t>E31102010000000000002000356800001</t>
  </si>
  <si>
    <t>E31102010000000000002000356800002</t>
  </si>
  <si>
    <t>E31102010000000000002000359300001</t>
  </si>
  <si>
    <t>E31102010000000000002000359400001</t>
  </si>
  <si>
    <t>E31102010000000000002000361800001</t>
  </si>
  <si>
    <t>E31102010000000000002000362600001</t>
  </si>
  <si>
    <t>E31102010000000000002000363000001</t>
  </si>
  <si>
    <t>E31102010000000000002000363900001</t>
  </si>
  <si>
    <t>E31102010000000000002000364000001</t>
  </si>
  <si>
    <t>E31102010000000000002000364500001</t>
  </si>
  <si>
    <t>E31102010000000000002000366100001</t>
  </si>
  <si>
    <t>E31102010000000000002000366400001</t>
  </si>
  <si>
    <t>E31102010000000000002000367100001</t>
  </si>
  <si>
    <t>E31102010000000000002000367800001</t>
  </si>
  <si>
    <t>E31102010000000000002000367900001</t>
  </si>
  <si>
    <t>E31102010000000000002000368000001</t>
  </si>
  <si>
    <t>E31102010000000000002000368300001</t>
  </si>
  <si>
    <t>E31102010000000000002000373300001</t>
  </si>
  <si>
    <t>E31102010000000000002000373900001</t>
  </si>
  <si>
    <t>E31102010000000000002000374000001</t>
  </si>
  <si>
    <t>E31102010000000000002000379700001</t>
  </si>
  <si>
    <t>E31102010000000000002000379800001</t>
  </si>
  <si>
    <t>E31102010000000000002000380900001</t>
  </si>
  <si>
    <t>E31102010000000000002000383100001</t>
  </si>
  <si>
    <t>E31102010000000000002000383700001</t>
  </si>
  <si>
    <t>E31102010000000000002000384100001</t>
  </si>
  <si>
    <t>E31102010000000000002000385500001</t>
  </si>
  <si>
    <t>E31102010000000000002000385600001</t>
  </si>
  <si>
    <t>E31102010000000000002000385900001</t>
  </si>
  <si>
    <t>E31102010000000000002000386200001</t>
  </si>
  <si>
    <t>E31102010000000000002000386200002</t>
  </si>
  <si>
    <t>E31102010000000000002000386700001</t>
  </si>
  <si>
    <t>E31102010000000000002000391000001</t>
  </si>
  <si>
    <t>E31102010000000000002000391200001</t>
  </si>
  <si>
    <t>E31102010000000000002000391400001</t>
  </si>
  <si>
    <t>E31102010000000000002000391500001</t>
  </si>
  <si>
    <t>E31102010000000000002000392400001</t>
  </si>
  <si>
    <t>E31102010000000000002000392500001</t>
  </si>
  <si>
    <t>E31102010000000000002000392700001</t>
  </si>
  <si>
    <t>E31102010000000000002000392800001</t>
  </si>
  <si>
    <t>E31102010000000000002000396300001</t>
  </si>
  <si>
    <t>E31102010000000000002000396800001</t>
  </si>
  <si>
    <t>E31102010000000000002000397400001</t>
  </si>
  <si>
    <t>E31102010000000000002000397500001</t>
  </si>
  <si>
    <t>E31102010000000000002000397600001</t>
  </si>
  <si>
    <t>E31102010000000000002000397700001</t>
  </si>
  <si>
    <t>E31102010000000000002000397900001</t>
  </si>
  <si>
    <t>E31102010000000000002000398000001</t>
  </si>
  <si>
    <t>E31102010000000000002000398400001</t>
  </si>
  <si>
    <t>E31102010000000000002000398600001</t>
  </si>
  <si>
    <t>E31102010000000000002000407000001</t>
  </si>
  <si>
    <t>E31102010000000000002000407500001</t>
  </si>
  <si>
    <t>E31102010000000000002000409200001</t>
  </si>
  <si>
    <t>E31102010000000000002000409200002</t>
  </si>
  <si>
    <t>E31102010000000000002000409300001</t>
  </si>
  <si>
    <t>E31102010000000000002000410000001</t>
  </si>
  <si>
    <t>E31102010000000000002000410000002</t>
  </si>
  <si>
    <t>E31102010000000000002000410100001</t>
  </si>
  <si>
    <t>E31102010000000000002000410200001</t>
  </si>
  <si>
    <t>E31102010000000000002000410300001</t>
  </si>
  <si>
    <t>E31102010000000000002000410400001</t>
  </si>
  <si>
    <t>E31102010000000000002000410500001</t>
  </si>
  <si>
    <t>E31102010000000000002000410600001</t>
  </si>
  <si>
    <t>E31102010000000000002000413800001</t>
  </si>
  <si>
    <t>E31102010000000000002000413900001</t>
  </si>
  <si>
    <t>E31102010000000000002000415500001</t>
  </si>
  <si>
    <t>E31102010000000000002000416300001</t>
  </si>
  <si>
    <t>E31102010000000000002000417000001</t>
  </si>
  <si>
    <t>E31102010000000000002000417300001</t>
  </si>
  <si>
    <t>E31102010000000000002000417400001</t>
  </si>
  <si>
    <t>E31102010000000000002000417500001</t>
  </si>
  <si>
    <t>E31102010000000000002000418300001</t>
  </si>
  <si>
    <t>E31102010000000000002000418800001</t>
  </si>
  <si>
    <t>E31102010000000000002000420000001</t>
  </si>
  <si>
    <t>E31102010000000000002000422600001</t>
  </si>
  <si>
    <t>E31102010000000000002000422700001</t>
  </si>
  <si>
    <t>E31102010000000000002000423000001</t>
  </si>
  <si>
    <t>E31102010000000000002000423100001</t>
  </si>
  <si>
    <t>E31102010000000000002000423100002</t>
  </si>
  <si>
    <t>E31102010000000000002000424100001</t>
  </si>
  <si>
    <t>E31102010000000000002000425600001</t>
  </si>
  <si>
    <t>E31102010000000000002000425700001</t>
  </si>
  <si>
    <t>E31102010000000000002000425800001</t>
  </si>
  <si>
    <t>E31102010000000000002000426100001</t>
  </si>
  <si>
    <t>E31102010000000000002000426500001</t>
  </si>
  <si>
    <t>E31102010000000000002000426600001</t>
  </si>
  <si>
    <t>E31102010000000000002000426900001</t>
  </si>
  <si>
    <t>E31102010000000000002000427600001</t>
  </si>
  <si>
    <t>E31102010000000000002000428700001</t>
  </si>
  <si>
    <t>E31102010000000000002000429400001</t>
  </si>
  <si>
    <t>E31102010000000000002000429500001</t>
  </si>
  <si>
    <t>E31102010000000000002000429800001</t>
  </si>
  <si>
    <t>E31102010000000000002000429900001</t>
  </si>
  <si>
    <t>E31102010000000000002000430800001</t>
  </si>
  <si>
    <t>E31102010000000000002000430900001</t>
  </si>
  <si>
    <t>E31102010000000000002000431000001</t>
  </si>
  <si>
    <t>E31102010000000000002000432700001</t>
  </si>
  <si>
    <t>E31102010000000000002000450300001</t>
  </si>
  <si>
    <t>E31102010000000000002000450500001</t>
  </si>
  <si>
    <t>E31102010000000000002000450800001</t>
  </si>
  <si>
    <t>E31102010000000000002000451400001</t>
  </si>
  <si>
    <t>E31102010000000000002000454300001</t>
  </si>
  <si>
    <t>E31102010000000000002000457200001</t>
  </si>
  <si>
    <t>E31102010000000000002000458100001</t>
  </si>
  <si>
    <t>E31102010000000000002000458400001</t>
  </si>
  <si>
    <t>E31102010000000000002000464100001</t>
  </si>
  <si>
    <t>E31102010000000000002000464800001</t>
  </si>
  <si>
    <t>E31102010000000000002000466100001</t>
  </si>
  <si>
    <t>E31102010000000000002000466200001</t>
  </si>
  <si>
    <t>E31102010000000000002000466600001</t>
  </si>
  <si>
    <t>E31102010000000000002000466900001</t>
  </si>
  <si>
    <t>E31102010000000000002000467200001</t>
  </si>
  <si>
    <t>E31102010000000000002000469000001</t>
  </si>
  <si>
    <t>E31102010000000000002000469100001</t>
  </si>
  <si>
    <t>E31102010000000000002000469200001</t>
  </si>
  <si>
    <t>E31102010000000000002000469900001</t>
  </si>
  <si>
    <t>E31102010000000000002000471100001</t>
  </si>
  <si>
    <t>E31102010000000000002000485600001</t>
  </si>
  <si>
    <t>E31102010000000000002000491100001</t>
  </si>
  <si>
    <t>E31102010000000000002000493000001</t>
  </si>
  <si>
    <t>E31102010000000000002000493300001</t>
  </si>
  <si>
    <t>E31102010000000000002000495600001</t>
  </si>
  <si>
    <t>E31102010000000000002000495700001</t>
  </si>
  <si>
    <t>E31102010000000000002000496000001</t>
  </si>
  <si>
    <t>E31102010000000000002000498000001</t>
  </si>
  <si>
    <t>E31102010000000000002000499800001</t>
  </si>
  <si>
    <t>E31102010000000000002000503600001</t>
  </si>
  <si>
    <t>E31102010000000000002000504400001</t>
  </si>
  <si>
    <t>E31102010000000000002000504500001</t>
  </si>
  <si>
    <t>E31102010000000000002000505400001</t>
  </si>
  <si>
    <t>E31102010000000000002000507700001</t>
  </si>
  <si>
    <t>E31102010000000000002000509600001</t>
  </si>
  <si>
    <t>E31102010000000000002000510200001</t>
  </si>
  <si>
    <t>E31102010000000000002000515500001</t>
  </si>
  <si>
    <t>E31102010000000000002000515600001</t>
  </si>
  <si>
    <t>E31102010000000000002000516800001</t>
  </si>
  <si>
    <t>E31102010000000000002000517200001</t>
  </si>
  <si>
    <t>E31102010000000000002000523400001</t>
  </si>
  <si>
    <t>E31102010000000000002000525600001</t>
  </si>
  <si>
    <t>E31102010000000000002000526500001</t>
  </si>
  <si>
    <t>E31102010000000000002000527100001</t>
  </si>
  <si>
    <t>E31102010000000000002000527200001</t>
  </si>
  <si>
    <t>E31102010000000000002000532400001</t>
  </si>
  <si>
    <t>E31102010000000000002000532600001</t>
  </si>
  <si>
    <t>E31102010000000000002000533300001</t>
  </si>
  <si>
    <t>E31102010000000000002000534300001</t>
  </si>
  <si>
    <t>E31102010000000000002000534400001</t>
  </si>
  <si>
    <t>E31102010000000000002000535400001</t>
  </si>
  <si>
    <t>E31102010000000000002000536200001</t>
  </si>
  <si>
    <t>E31102010000000000002000540700001</t>
  </si>
  <si>
    <t>E31102010000000000002000541600001</t>
  </si>
  <si>
    <t>E31102010000000000002000543200001</t>
  </si>
  <si>
    <t>E31102010000000000002000544300001</t>
  </si>
  <si>
    <t>E31102010000000000002000546300001</t>
  </si>
  <si>
    <t>E31102010000000000002000546400001</t>
  </si>
  <si>
    <t>E31102010000000000002000546500001</t>
  </si>
  <si>
    <t>E31102010000000000002000548600001</t>
  </si>
  <si>
    <t>E31102010000000000002000548700001</t>
  </si>
  <si>
    <t>E31102010000000000002000548800001</t>
  </si>
  <si>
    <t>E31102010000000000002000549000001</t>
  </si>
  <si>
    <t>E31102010000000000002000549700001</t>
  </si>
  <si>
    <t>E31102010000000000002000550600001</t>
  </si>
  <si>
    <t>E31102010000000000002000552200001</t>
  </si>
  <si>
    <t>E31102010000000000002000552500001</t>
  </si>
  <si>
    <t>E31102010000000000002000553300001</t>
  </si>
  <si>
    <t>E31102010000000000002000554800001</t>
  </si>
  <si>
    <t>E31102010000000000002000555300001</t>
  </si>
  <si>
    <t>E31102010000000000002000557300001</t>
  </si>
  <si>
    <t>E31102010000000000002000557600001</t>
  </si>
  <si>
    <t>E31102010000000000002000557700001</t>
  </si>
  <si>
    <t>E31102010000000000002000558000001</t>
  </si>
  <si>
    <t>E31102010000000000002000559000001</t>
  </si>
  <si>
    <t>E31102010000000000002000560400001</t>
  </si>
  <si>
    <t>E31102010000000000002000560800001</t>
  </si>
  <si>
    <t>E31102010000000000002000562400001</t>
  </si>
  <si>
    <t>E31102010000000000002000564400001</t>
  </si>
  <si>
    <t>E31102010000000000002000565000001</t>
  </si>
  <si>
    <t>E31102010000000000002000565100001</t>
  </si>
  <si>
    <t>E31102010000000000002000565800001</t>
  </si>
  <si>
    <t>E31102010000000000002000570400001</t>
  </si>
  <si>
    <t>E31102010000000000002000571900001</t>
  </si>
  <si>
    <t>E31102010000000000002000572100001</t>
  </si>
  <si>
    <t>E31102010000000000002000572200001</t>
  </si>
  <si>
    <t>E31102010000000000002000572600001</t>
  </si>
  <si>
    <t>E31102010000000000002000573600001</t>
  </si>
  <si>
    <t>E31102010000000000002000575500001</t>
  </si>
  <si>
    <t>E31102010000000000002000575700001</t>
  </si>
  <si>
    <t>E31102010000000000002000586300001</t>
  </si>
  <si>
    <t>E31102010000000000002000586400001</t>
  </si>
  <si>
    <t>E31102010000000000002000586500001</t>
  </si>
  <si>
    <t>E31102010000000000002000586600001</t>
  </si>
  <si>
    <t>E31102010000000000002000586700001</t>
  </si>
  <si>
    <t>E31102010000000000002000586800001</t>
  </si>
  <si>
    <t>E31102010000000000002000586900001</t>
  </si>
  <si>
    <t>E31102010000000000002000587000001</t>
  </si>
  <si>
    <t>E31102010000000000002000589500001</t>
  </si>
  <si>
    <t>E31102010000000000002000589700001</t>
  </si>
  <si>
    <t>E31102010000000000002000589800001</t>
  </si>
  <si>
    <t>E31102010000000000002000591100001</t>
  </si>
  <si>
    <t>E31102010000000000002000593600001</t>
  </si>
  <si>
    <t>E31102010000000000002000594700001</t>
  </si>
  <si>
    <t>E31102010000000000002000597100001</t>
  </si>
  <si>
    <t>E31102010000000000002000598100001</t>
  </si>
  <si>
    <t>E31102010000000000002000602100001</t>
  </si>
  <si>
    <t>E31102010000000000002000602400001</t>
  </si>
  <si>
    <t>E31102010000000000002000603700001</t>
  </si>
  <si>
    <t>E31102010000000000002000604100001</t>
  </si>
  <si>
    <t>E31102010000000000002000604200001</t>
  </si>
  <si>
    <t>E31102010000000000002000604600001</t>
  </si>
  <si>
    <t>E31102010000000000002000604700001</t>
  </si>
  <si>
    <t>E31102010000000000002000604800001</t>
  </si>
  <si>
    <t>E31102010000000000002000605100001</t>
  </si>
  <si>
    <t>E31102010000000000002000605200001</t>
  </si>
  <si>
    <t>E31102010000000000002000605300001</t>
  </si>
  <si>
    <t>E31102010000000000002000605900001</t>
  </si>
  <si>
    <t>E31102010000000000002000608900001</t>
  </si>
  <si>
    <t>E31102010000000000002000610100001</t>
  </si>
  <si>
    <t>E31102010000000000002000610200001</t>
  </si>
  <si>
    <t>E31102010000000000002000611900001</t>
  </si>
  <si>
    <t>E31102010000000000002000614700001</t>
  </si>
  <si>
    <t>E31102010000000000002000614800001</t>
  </si>
  <si>
    <t>E31102010000000000002000614900001</t>
  </si>
  <si>
    <t>E31102010000000000002000615100001</t>
  </si>
  <si>
    <t>E31102010000000000002000617800001</t>
  </si>
  <si>
    <t>E31102010000000000002000620800001</t>
  </si>
  <si>
    <t>E31102010000000000002000621000001</t>
  </si>
  <si>
    <t>E31102010000000000002000621100001</t>
  </si>
  <si>
    <t>E31102010000000000002000624300001</t>
  </si>
  <si>
    <t>E31102010000000000002000624400001</t>
  </si>
  <si>
    <t>E31102010000000000002000624600001</t>
  </si>
  <si>
    <t>E31102010000000000002000624700001</t>
  </si>
  <si>
    <t>E31102010000000000002000625100001</t>
  </si>
  <si>
    <t>E31102010000000000002000625600001</t>
  </si>
  <si>
    <t>E31102010000000000002000625700001</t>
  </si>
  <si>
    <t>E31102010000000000002000626100001</t>
  </si>
  <si>
    <t>E31102010000000000002000626200001</t>
  </si>
  <si>
    <t>E31102010000000000002000627600001</t>
  </si>
  <si>
    <t>E31102010000000000002000627700001</t>
  </si>
  <si>
    <t>E31102010000000000002000627900001</t>
  </si>
  <si>
    <t>E31102010000000000002000629100001</t>
  </si>
  <si>
    <t>E31102010000000000002000630000001</t>
  </si>
  <si>
    <t>E31102010000000000002000630400001</t>
  </si>
  <si>
    <t>E31102010000000000002000630500001</t>
  </si>
  <si>
    <t>E31102010000000000002000630600001</t>
  </si>
  <si>
    <t>E31102010000000000002000631100001</t>
  </si>
  <si>
    <t>E31102010000000000002000631400001</t>
  </si>
  <si>
    <t>E31102010000000000002000633900001</t>
  </si>
  <si>
    <t>E31102010000000000002000633900002</t>
  </si>
  <si>
    <t>E31102010000000000002000634300001</t>
  </si>
  <si>
    <t>E31102010000000000002000634900001</t>
  </si>
  <si>
    <t>E31102010000000000002000635200001</t>
  </si>
  <si>
    <t>E31102010000000000002000635700001</t>
  </si>
  <si>
    <t>E31102010000000000002000636300001</t>
  </si>
  <si>
    <t>E31102010000000000002000636500001</t>
  </si>
  <si>
    <t>E31102010000000000002000636600001</t>
  </si>
  <si>
    <t>E31102010000000000002000637500001</t>
  </si>
  <si>
    <t>E31102010000000000002000638000001</t>
  </si>
  <si>
    <t>E31102010000000000002000638100001</t>
  </si>
  <si>
    <t>E31102010000000000002000638200001</t>
  </si>
  <si>
    <t>E31102010000000000002000639800001</t>
  </si>
  <si>
    <t>E31102010000000000002000640200001</t>
  </si>
  <si>
    <t>E31102010000000000002000640600001</t>
  </si>
  <si>
    <t>E31102010000000000002000641700001</t>
  </si>
  <si>
    <t>E31102010000000000002000642700001</t>
  </si>
  <si>
    <t>E31102010000000000002000642800001</t>
  </si>
  <si>
    <t>E31102010000000000002000645200001</t>
  </si>
  <si>
    <t>E31102010000000000002000647000001</t>
  </si>
  <si>
    <t>E31102010000000000002000647700001</t>
  </si>
  <si>
    <t>E31102010000000000002000649700001</t>
  </si>
  <si>
    <t>E31102010000000000002000649700002</t>
  </si>
  <si>
    <t>E31102010000000000002000649700003</t>
  </si>
  <si>
    <t>E31102010000000000002000651200001</t>
  </si>
  <si>
    <t>E31102010000000000002000651300001</t>
  </si>
  <si>
    <t>E31102010000000000002000652100001</t>
  </si>
  <si>
    <t>E31102010000000000002000656000001</t>
  </si>
  <si>
    <t>E31102010000000000002000656800001</t>
  </si>
  <si>
    <t>E31102010000000000002000657000001</t>
  </si>
  <si>
    <t>E31102010000000000002000657100001</t>
  </si>
  <si>
    <t>E31102010000000000002000657200001</t>
  </si>
  <si>
    <t>E31102010000000000002000658800001</t>
  </si>
  <si>
    <t>E31102010000000000002000660800001</t>
  </si>
  <si>
    <t>E31102010000000000002000663600001</t>
  </si>
  <si>
    <t>E31102010000000000002000663700001</t>
  </si>
  <si>
    <t>E31102010000000000002000664000001</t>
  </si>
  <si>
    <t>E31102010000000000002000664500001</t>
  </si>
  <si>
    <t>E31102010000000000002000664700001</t>
  </si>
  <si>
    <t>E31102010000000000002000665100001</t>
  </si>
  <si>
    <t>E31102010000000000002000665200001</t>
  </si>
  <si>
    <t>E31102010000000000002000665300001</t>
  </si>
  <si>
    <t>E31102010000000000002000665500001</t>
  </si>
  <si>
    <t>E31102010000000000002000666300001</t>
  </si>
  <si>
    <t>E31102010000000000002000667300001</t>
  </si>
  <si>
    <t>E31102010000000000002000667500001</t>
  </si>
  <si>
    <t>E31102010000000000002000667600001</t>
  </si>
  <si>
    <t>E31102010000000000002000667900001</t>
  </si>
  <si>
    <t>E31102010000000000002000668400001</t>
  </si>
  <si>
    <t>E31102010000000000002000668500001</t>
  </si>
  <si>
    <t>E31102010000000000002000668900001</t>
  </si>
  <si>
    <t>E31102010000000000002000669000001</t>
  </si>
  <si>
    <t>E31102010000000000002000669200001</t>
  </si>
  <si>
    <t>E31102010000000000002000671600001</t>
  </si>
  <si>
    <t>E31102010000000000002000671700001</t>
  </si>
  <si>
    <t>E31102010000000000002000673800001</t>
  </si>
  <si>
    <t>E31102010000000000002000674200001</t>
  </si>
  <si>
    <t>E31102010000000000002000674300001</t>
  </si>
  <si>
    <t>E31102010000000000002000674400001</t>
  </si>
  <si>
    <t>E31102010000000000002000675400001</t>
  </si>
  <si>
    <t>E31102010000000000002000675600001</t>
  </si>
  <si>
    <t>E31102010000000000002000675700001</t>
  </si>
  <si>
    <t>E31102010000000000002000675800001</t>
  </si>
  <si>
    <t>E31102010000000000002000675900001</t>
  </si>
  <si>
    <t>E31102010000000000002000676700001</t>
  </si>
  <si>
    <t>E31102010000000000002000677100001</t>
  </si>
  <si>
    <t>E31102010000000000002000677300001</t>
  </si>
  <si>
    <t>E31102010000000000002000677400001</t>
  </si>
  <si>
    <t>E31102010000000000002000677500001</t>
  </si>
  <si>
    <t>E31102010000000000002000677600001</t>
  </si>
  <si>
    <t>E31102010000000000002000677700001</t>
  </si>
  <si>
    <t>E31102010000000000002000679200001</t>
  </si>
  <si>
    <t>E31102010000000000002000681200001</t>
  </si>
  <si>
    <t>E31102010000000000002000681500001</t>
  </si>
  <si>
    <t>E31102010000000000002000681600001</t>
  </si>
  <si>
    <t>E31102010000000000002000681700001</t>
  </si>
  <si>
    <t>E31102010000000000002000683600001</t>
  </si>
  <si>
    <t>E31102010000000000002000684100001</t>
  </si>
  <si>
    <t>E31102010000000000002000684200001</t>
  </si>
  <si>
    <t>E31102010000000000002000684300001</t>
  </si>
  <si>
    <t>E31102010000000000002000685200001</t>
  </si>
  <si>
    <t>E31102010000000000002000685300001</t>
  </si>
  <si>
    <t>E31102010000000000002000686300001</t>
  </si>
  <si>
    <t>E31102010000000000002000686400001</t>
  </si>
  <si>
    <t>E31102010000000000002000686500001</t>
  </si>
  <si>
    <t>E31102010000000000002000687900001</t>
  </si>
  <si>
    <t>E31102010000000000002000688000001</t>
  </si>
  <si>
    <t>E31102010000000000002000688800001</t>
  </si>
  <si>
    <t>E31102010000000000002000688900001</t>
  </si>
  <si>
    <t>E31102010000000000002000689600001</t>
  </si>
  <si>
    <t>E31102010000000000002000689900001</t>
  </si>
  <si>
    <t>E31102010000000000002000692000001</t>
  </si>
  <si>
    <t>E31102010000000000002000692100001</t>
  </si>
  <si>
    <t>E31102010000000000002000692200001</t>
  </si>
  <si>
    <t>E31102010000000000002000692500001</t>
  </si>
  <si>
    <t>E31102010000000000002000692800001</t>
  </si>
  <si>
    <t>E31102010000000000002000694500001</t>
  </si>
  <si>
    <t>E31102010000000000002000696700001</t>
  </si>
  <si>
    <t>E31102010000000000002000696800001</t>
  </si>
  <si>
    <t>E31102010000000000002000697700001</t>
  </si>
  <si>
    <t>E31102010000000000002000697800001</t>
  </si>
  <si>
    <t>E31102010000000000002000698800001</t>
  </si>
  <si>
    <t>E31102010000000000002000698900001</t>
  </si>
  <si>
    <t>E31102010000000000002000699000001</t>
  </si>
  <si>
    <t>E31102010000000000002000699100001</t>
  </si>
  <si>
    <t>E31102010000000000002000700100001</t>
  </si>
  <si>
    <t>E31102010000000000002000701600001</t>
  </si>
  <si>
    <t>E31102010000000000002000701800001</t>
  </si>
  <si>
    <t>E31102010000000000002000702000001</t>
  </si>
  <si>
    <t>E31102010000000000002000702100001</t>
  </si>
  <si>
    <t>E31102010000000000002000702200001</t>
  </si>
  <si>
    <t>E31102010000000000002000703000001</t>
  </si>
  <si>
    <t>E31102010000000000002000703100001</t>
  </si>
  <si>
    <t>E31102010000000000002000703700001</t>
  </si>
  <si>
    <t>E31102010000000000002000703800001</t>
  </si>
  <si>
    <t>E31102010000000000002000704100001</t>
  </si>
  <si>
    <t>E31102010000000000002000705400001</t>
  </si>
  <si>
    <t>E31102010000000000002000712500001</t>
  </si>
  <si>
    <t>E31102010000000000002000712800001</t>
  </si>
  <si>
    <t>E31102010000000000002000713700001</t>
  </si>
  <si>
    <t>E31102010000000000002000716800001</t>
  </si>
  <si>
    <t>E31102010000000000002000716900001</t>
  </si>
  <si>
    <t>E31102010000000000002000717200001</t>
  </si>
  <si>
    <t>E31102010000000000002000717300001</t>
  </si>
  <si>
    <t>E31102010000000000002000717400001</t>
  </si>
  <si>
    <t>E31102010000000000002000719300001</t>
  </si>
  <si>
    <t>E31102010000000000002000719400001</t>
  </si>
  <si>
    <t>E31102010000000000002000720900001</t>
  </si>
  <si>
    <t>E31102010000000000002000721100001</t>
  </si>
  <si>
    <t>E31102010000000000002000721600001</t>
  </si>
  <si>
    <t>E31102010000000000002000722500001</t>
  </si>
  <si>
    <t>E31102010000000000002000722600001</t>
  </si>
  <si>
    <t>E31102010000000000002000723300001</t>
  </si>
  <si>
    <t>E31102010000000000002000724400001</t>
  </si>
  <si>
    <t>E31102010000000000002000724800001</t>
  </si>
  <si>
    <t>E31102010000000000002000726000001</t>
  </si>
  <si>
    <t>E31102010000000000002000726900001</t>
  </si>
  <si>
    <t>E31102010000000000002000727000001</t>
  </si>
  <si>
    <t>E31102010000000000002000727500001</t>
  </si>
  <si>
    <t>E31102010000000000002000727600001</t>
  </si>
  <si>
    <t>E31102010000000000002000727700001</t>
  </si>
  <si>
    <t>E31102010000000000002000730500001</t>
  </si>
  <si>
    <t>E31102010000000000002000730900001</t>
  </si>
  <si>
    <t>E31102010000000000002000731500001</t>
  </si>
  <si>
    <t>E31102010000000000002000732400001</t>
  </si>
  <si>
    <t>E31102010000000000002000732500001</t>
  </si>
  <si>
    <t>E31102010000000000002000732600001</t>
  </si>
  <si>
    <t>E31102010000000000002000732700001</t>
  </si>
  <si>
    <t>E31102010000000000002000732800001</t>
  </si>
  <si>
    <t>E31102010000000000002000733100001</t>
  </si>
  <si>
    <t>E31102010000000000002000733400001</t>
  </si>
  <si>
    <t>E31102010000000000002000733600001</t>
  </si>
  <si>
    <t>E31102010000000000002000733700001</t>
  </si>
  <si>
    <t>E31102010000000000002000733800001</t>
  </si>
  <si>
    <t>E31102010000000000002000733900001</t>
  </si>
  <si>
    <t>E31102010000000000002000734000001</t>
  </si>
  <si>
    <t>E31102010000000000002000734100001</t>
  </si>
  <si>
    <t>E31102010000000000002000734200001</t>
  </si>
  <si>
    <t>E31102010000000000002000734300001</t>
  </si>
  <si>
    <t>E31102010000000000002000734500001</t>
  </si>
  <si>
    <t>E31102010000000000002000734600001</t>
  </si>
  <si>
    <t>E31102010000000000002000735400001</t>
  </si>
  <si>
    <t>E31102010000000000002000735500001</t>
  </si>
  <si>
    <t>E31102010000000000002000735700001</t>
  </si>
  <si>
    <t>E31102010000000000002000736300001</t>
  </si>
  <si>
    <t>E31102010000000000002000736600001</t>
  </si>
  <si>
    <t>E31102010000000000002000737200001</t>
  </si>
  <si>
    <t>E31102010000000000002000737500001</t>
  </si>
  <si>
    <t>E31102010000000000002000737600001</t>
  </si>
  <si>
    <t>E31102010000000000002000737700001</t>
  </si>
  <si>
    <t>E31102010000000000002000737900001</t>
  </si>
  <si>
    <t>E31102010000000000002000739600001</t>
  </si>
  <si>
    <t>E31102010000000000002000739700001</t>
  </si>
  <si>
    <t>E31102010000000000002000739800001</t>
  </si>
  <si>
    <t>E31102010000000000002000740600001</t>
  </si>
  <si>
    <t>E31102010000000000002000740700001</t>
  </si>
  <si>
    <t>E31102010000000000002000741400001</t>
  </si>
  <si>
    <t>E31102010000000000002000741700001</t>
  </si>
  <si>
    <t>E31102010000000000002000741700002</t>
  </si>
  <si>
    <t>E31102010000000000002000742000001</t>
  </si>
  <si>
    <t>E31102010000000000002000742100001</t>
  </si>
  <si>
    <t>E31102010000000000002000742300001</t>
  </si>
  <si>
    <t>E31102010000000000002000742400001</t>
  </si>
  <si>
    <t>E31102010000000000002000742700001</t>
  </si>
  <si>
    <t>E31102010000000000002000743000001</t>
  </si>
  <si>
    <t>E31102010000000000002000744100001</t>
  </si>
  <si>
    <t>E31102010000000000002000745400001</t>
  </si>
  <si>
    <t>E31102010000000000002000754300001</t>
  </si>
  <si>
    <t>E31102010000000000002000755000001</t>
  </si>
  <si>
    <t>E31102010000000000002000755400001</t>
  </si>
  <si>
    <t>E31102010000000000002000756200001</t>
  </si>
  <si>
    <t>E31102010000000000002000756800001</t>
  </si>
  <si>
    <t>E31102010000000000002000757500001</t>
  </si>
  <si>
    <t>E31102010000000000002000758000001</t>
  </si>
  <si>
    <t>E31102010000000000002000760200001</t>
  </si>
  <si>
    <t>E31102010000000000002000760300001</t>
  </si>
  <si>
    <t>E31102010000000000002000764300001</t>
  </si>
  <si>
    <t>E31102010000000000002000765600001</t>
  </si>
  <si>
    <t>E31102010000000000002000765700001</t>
  </si>
  <si>
    <t>E31102010000000000002000765800001</t>
  </si>
  <si>
    <t>E31102010000000000002000766300001</t>
  </si>
  <si>
    <t>E31102010000000000002000768000001</t>
  </si>
  <si>
    <t>E31102010000000000002000768100001</t>
  </si>
  <si>
    <t>E31102010000000000002000768200001</t>
  </si>
  <si>
    <t>E31102010000000000002000768500001</t>
  </si>
  <si>
    <t>E31102010000000000002000769700001</t>
  </si>
  <si>
    <t>E31102010000000000002000769900001</t>
  </si>
  <si>
    <t>E31102010000000000002000771200001</t>
  </si>
  <si>
    <t>E31102010000000000002000772200001</t>
  </si>
  <si>
    <t>E31102010000000000002000777400001</t>
  </si>
  <si>
    <t>E31102010000000000002000779100001</t>
  </si>
  <si>
    <t>E31102010000000000002000780400001</t>
  </si>
  <si>
    <t>E31102010000000000002000782900001</t>
  </si>
  <si>
    <t>E31102010000000000002000785200001</t>
  </si>
  <si>
    <t>E31102010000000000002000785300001</t>
  </si>
  <si>
    <t>E31102010000000000002000785400001</t>
  </si>
  <si>
    <t>E31102010000000000002000792300001</t>
  </si>
  <si>
    <t>E31102010000000000002000792400001</t>
  </si>
  <si>
    <t>E31102010000000000002000792500001</t>
  </si>
  <si>
    <t>E31102010000000000002000792600001</t>
  </si>
  <si>
    <t>E31102010000000000002000792800001</t>
  </si>
  <si>
    <t>E31102010000000000002000794200001</t>
  </si>
  <si>
    <t>E31102010000000000002000794400001</t>
  </si>
  <si>
    <t>E31102010000000000002000795000001</t>
  </si>
  <si>
    <t>E31102010000000000002000795100001</t>
  </si>
  <si>
    <t>E31102010000000000002000795300001</t>
  </si>
  <si>
    <t>E31102010000000000002000796300001</t>
  </si>
  <si>
    <t>E31102010000000000002000797300001</t>
  </si>
  <si>
    <t>E31102010000000000002000797400001</t>
  </si>
  <si>
    <t>E31102010000000000002000797500001</t>
  </si>
  <si>
    <t>E31102010000000000002000801000001</t>
  </si>
  <si>
    <t>E31102010000000000002000802500001</t>
  </si>
  <si>
    <t>E31102010000000000002000805000001</t>
  </si>
  <si>
    <t>E31102010000000000002000809300001</t>
  </si>
  <si>
    <t>E31102010000000000002000809800001</t>
  </si>
  <si>
    <t>E31102010000000000002000816700001</t>
  </si>
  <si>
    <t>E31102010000000000002000816800001</t>
  </si>
  <si>
    <t>E31102010000000000002000818400001</t>
  </si>
  <si>
    <t>E31102010000000000002000818500001</t>
  </si>
  <si>
    <t>E31102010000000000002000818600001</t>
  </si>
  <si>
    <t>E31102010000000000002000819400001</t>
  </si>
  <si>
    <t>E31102010000000000002000820400001</t>
  </si>
  <si>
    <t>E31102010000000000002000820500001</t>
  </si>
  <si>
    <t>E31102010000000000002000821300001</t>
  </si>
  <si>
    <t>E31102010000000000002000822300001</t>
  </si>
  <si>
    <t>E31102010000000000002000823200001</t>
  </si>
  <si>
    <t>E31102010000000000002000824300001</t>
  </si>
  <si>
    <t>E31102010000000000002000824700001</t>
  </si>
  <si>
    <t>E31102010000000000002000825000001</t>
  </si>
  <si>
    <t>E31102010000000000002000825400001</t>
  </si>
  <si>
    <t>E31102010000000000002000825500001</t>
  </si>
  <si>
    <t>E31102010000000000002000825600001</t>
  </si>
  <si>
    <t>E31102010000000000002000826000001</t>
  </si>
  <si>
    <t>E31102010000000000002000826200001</t>
  </si>
  <si>
    <t>E31102010000000000002000827200001</t>
  </si>
  <si>
    <t>E31102010000000000002000827300001</t>
  </si>
  <si>
    <t>E31102010000000000002000828000001</t>
  </si>
  <si>
    <t>E31102010000000000002000828200001</t>
  </si>
  <si>
    <t>E31102010000000000002000828800001</t>
  </si>
  <si>
    <t>E31102010000000000002000829300001</t>
  </si>
  <si>
    <t>E31102010000000000002000829800001</t>
  </si>
  <si>
    <t>E31102010000000000002000829900001</t>
  </si>
  <si>
    <t>E31102010000000000002000830100001</t>
  </si>
  <si>
    <t>E31102010000000000002000831400001</t>
  </si>
  <si>
    <t>E31102010000000000002000831500001</t>
  </si>
  <si>
    <t>E31102010000000000002000833800001</t>
  </si>
  <si>
    <t>E31102010000000000002000833900001</t>
  </si>
  <si>
    <t>E31102010000000000002000834100001</t>
  </si>
  <si>
    <t>E31102010000000000002000834800001</t>
  </si>
  <si>
    <t>E31102010000000000002000834900001</t>
  </si>
  <si>
    <t>E31102010000000000002000835000001</t>
  </si>
  <si>
    <t>E31102010000000000002000837700001</t>
  </si>
  <si>
    <t>E31102010000000000002000838600001</t>
  </si>
  <si>
    <t>E31102010000000000002000838800001</t>
  </si>
  <si>
    <t>E31102010000000000002000839000001</t>
  </si>
  <si>
    <t>E31102010000000000002000839100001</t>
  </si>
  <si>
    <t>E31102010000000000002000839400001</t>
  </si>
  <si>
    <t>E31102010000000000002000839500001</t>
  </si>
  <si>
    <t>E31102010000000000002000840500001</t>
  </si>
  <si>
    <t>E31102010000000000002000841100001</t>
  </si>
  <si>
    <t>E31102010000000000002000841200001</t>
  </si>
  <si>
    <t>E31102010000000000002000841300001</t>
  </si>
  <si>
    <t>E31102010000000000002000842300001</t>
  </si>
  <si>
    <t>E31102010000000000002000842400001</t>
  </si>
  <si>
    <t>E31102010000000000002000842500001</t>
  </si>
  <si>
    <t>E31102010000000000002000842700001</t>
  </si>
  <si>
    <t>E31102010000000000002000842800001</t>
  </si>
  <si>
    <t>E31102010000000000002000842900001</t>
  </si>
  <si>
    <t>E31102010000000000002000843000001</t>
  </si>
  <si>
    <t>E31102010000000000002000843900001</t>
  </si>
  <si>
    <t>E31102010000000000002000844200001</t>
  </si>
  <si>
    <t>E31102010000000000002000844300001</t>
  </si>
  <si>
    <t>E31102010000000000002000844400001</t>
  </si>
  <si>
    <t>E31102010000000000002000844500001</t>
  </si>
  <si>
    <t>E31102010000000000002000844600001</t>
  </si>
  <si>
    <t>E31102010000000000002000845000001</t>
  </si>
  <si>
    <t>E31102010000000000002000845500001</t>
  </si>
  <si>
    <t>E31102010000000000002000845600001</t>
  </si>
  <si>
    <t>E31102010000000000002000845700001</t>
  </si>
  <si>
    <t>E31102010000000000002000846400001</t>
  </si>
  <si>
    <t>E31102010000000000002000846500001</t>
  </si>
  <si>
    <t>E31102010000000000002000846900001</t>
  </si>
  <si>
    <t>E31102010000000000002000847000001</t>
  </si>
  <si>
    <t>E31102010000000000002000847100001</t>
  </si>
  <si>
    <t>E31102010000000000002000847700001</t>
  </si>
  <si>
    <t>E31102010000000000002000848500001</t>
  </si>
  <si>
    <t>E31102010000000000002000848700001</t>
  </si>
  <si>
    <t>E31102010000000000002000850300001</t>
  </si>
  <si>
    <t>E31102010000000000002000851000001</t>
  </si>
  <si>
    <t>E31102010000000000002000853100001</t>
  </si>
  <si>
    <t>E31102010000000000002000853200001</t>
  </si>
  <si>
    <t>E31102010000000000002000853300001</t>
  </si>
  <si>
    <t>E31102010000000000002000853500001</t>
  </si>
  <si>
    <t>E31102010000000000002000856500001</t>
  </si>
  <si>
    <t>E31102010000000000002000856800001</t>
  </si>
  <si>
    <t>E31102010000000000002000857000001</t>
  </si>
  <si>
    <t>E31102010000000000002000857400001</t>
  </si>
  <si>
    <t>E31102010000000000002000858600001</t>
  </si>
  <si>
    <t>E31102010000000000002000861200001</t>
  </si>
  <si>
    <t>E31102010000000000002000863400001</t>
  </si>
  <si>
    <t>E31102010000000000002000864100001</t>
  </si>
  <si>
    <t>E31102010000000000002000864200001</t>
  </si>
  <si>
    <t>E31102010000000000002000864600001</t>
  </si>
  <si>
    <t>E31102010000000000002000864700001</t>
  </si>
  <si>
    <t>E31102010000000000002000866600001</t>
  </si>
  <si>
    <t>E31102010000000000002000867000001</t>
  </si>
  <si>
    <t>E31102010000000000002000867300001</t>
  </si>
  <si>
    <t>E31102010000000000002000869000001</t>
  </si>
  <si>
    <t>E31102010000000000002000869100001</t>
  </si>
  <si>
    <t>E31102010000000000002000869400001</t>
  </si>
  <si>
    <t>E31102010000000000002000869500001</t>
  </si>
  <si>
    <t>E31102010000000000002000870400001</t>
  </si>
  <si>
    <t>E31102010000000000002000870500001</t>
  </si>
  <si>
    <t>E31102010000000000002000870600001</t>
  </si>
  <si>
    <t>E31102010000000000002000875400001</t>
  </si>
  <si>
    <t>E31102010000000000002000876100001</t>
  </si>
  <si>
    <t>E31102010000000000002000876200001</t>
  </si>
  <si>
    <t>E31102010000000000002000876400001</t>
  </si>
  <si>
    <t>E31102010000000000002000876500001</t>
  </si>
  <si>
    <t>E31102010000000000002000878100001</t>
  </si>
  <si>
    <t>E31102010000000000002000878200001</t>
  </si>
  <si>
    <t>E31102010000000000002000878300001</t>
  </si>
  <si>
    <t>E31102010000000000002000879500001</t>
  </si>
  <si>
    <t>E31102010000000000002000879600001</t>
  </si>
  <si>
    <t>E31102010000000000002000880500001</t>
  </si>
  <si>
    <t>E31102010000000000002000882400001</t>
  </si>
  <si>
    <t>E31102010000000000002000882500001</t>
  </si>
  <si>
    <t>E31102010000000000002000882700001</t>
  </si>
  <si>
    <t>E31102010000000000002000882800001</t>
  </si>
  <si>
    <t>E31102010000000000002000883100001</t>
  </si>
  <si>
    <t>E31102010000000000002000883600001</t>
  </si>
  <si>
    <t>E31102010000000000002000884400001</t>
  </si>
  <si>
    <t>E31102010000000000002000884800001</t>
  </si>
  <si>
    <t>E31102010000000000002000886600001</t>
  </si>
  <si>
    <t>E31102010000000000002000887100001</t>
  </si>
  <si>
    <t>E31102010000000000002000887300001</t>
  </si>
  <si>
    <t>E31102010000000000002000887500001</t>
  </si>
  <si>
    <t>E31102010000000000002000887600001</t>
  </si>
  <si>
    <t>E31102010000000000002000887800001</t>
  </si>
  <si>
    <t>E31102010000000000002000887900001</t>
  </si>
  <si>
    <t>E31102010000000000002000888000001</t>
  </si>
  <si>
    <t>E31102010000000000002000888400001</t>
  </si>
  <si>
    <t>E31102010000000000002000888600001</t>
  </si>
  <si>
    <t>E31102010000000000002000888800001</t>
  </si>
  <si>
    <t>E31102010000000000002000889500001</t>
  </si>
  <si>
    <t>E31102010000000000002000889900001</t>
  </si>
  <si>
    <t>E31102010000000000002000890200001</t>
  </si>
  <si>
    <t>E31102010000000000002000890600001</t>
  </si>
  <si>
    <t>E31102010000000000002000891000001</t>
  </si>
  <si>
    <t>E31102010000000000002000891100001</t>
  </si>
  <si>
    <t>E31102010000000000002000891200001</t>
  </si>
  <si>
    <t>E31102010000000000002000891700001</t>
  </si>
  <si>
    <t>E31102010000000000002000891900001</t>
  </si>
  <si>
    <t>E31102010000000000002000892000001</t>
  </si>
  <si>
    <t>E31102010000000000002000892200001</t>
  </si>
  <si>
    <t>E31102010000000000002000892300001</t>
  </si>
  <si>
    <t>E31102010000000000002000892300002</t>
  </si>
  <si>
    <t>E31102010000000000002000892400001</t>
  </si>
  <si>
    <t>E31102010000000000002000892500001</t>
  </si>
  <si>
    <t>E31102010000000000002000893100001</t>
  </si>
  <si>
    <t>E31102010000000000002000894400001</t>
  </si>
  <si>
    <t>E31102010000000000002000894700001</t>
  </si>
  <si>
    <t>E31102010000000000002000894800001</t>
  </si>
  <si>
    <t>E31102010000000000002000896500001</t>
  </si>
  <si>
    <t>E31102010000000000002000900600001</t>
  </si>
  <si>
    <t>E31102010000000000002000901100001</t>
  </si>
  <si>
    <t>E31102010000000000002000902600001</t>
  </si>
  <si>
    <t>E31102010000000000002000904700001</t>
  </si>
  <si>
    <t>E31102010000000000002000904800001</t>
  </si>
  <si>
    <t>E31102010000000000002000904900001</t>
  </si>
  <si>
    <t>E31102010000000000002000905000001</t>
  </si>
  <si>
    <t>E31102010000000000002000905900001</t>
  </si>
  <si>
    <t>E31102010000000000002000906500001</t>
  </si>
  <si>
    <t>E31102010000000000002000907300001</t>
  </si>
  <si>
    <t>E31102010000000000002000908300001</t>
  </si>
  <si>
    <t>E31102010000000000002000908900001</t>
  </si>
  <si>
    <t>E31102010000000000002000909100001</t>
  </si>
  <si>
    <t>E31102010000000000002000911000001</t>
  </si>
  <si>
    <t>E31102010000000000002000911300001</t>
  </si>
  <si>
    <t>E31102010000000000002000912500001</t>
  </si>
  <si>
    <t>E31102010000000000002000912900001</t>
  </si>
  <si>
    <t>E31102010000000000002000913000001</t>
  </si>
  <si>
    <t>E31102010000000000002000913100001</t>
  </si>
  <si>
    <t>E31102010000000000002000914400001</t>
  </si>
  <si>
    <t>E31102010000000000002000914800001</t>
  </si>
  <si>
    <t>E31102010000000000002000914800002</t>
  </si>
  <si>
    <t>E31102010000000000002000915900001</t>
  </si>
  <si>
    <t>E31102010000000000002000916700001</t>
  </si>
  <si>
    <t>E31102010000000000002000916800001</t>
  </si>
  <si>
    <t>E31102010000000000002000918900001</t>
  </si>
  <si>
    <t>E31102010000000000002000919000001</t>
  </si>
  <si>
    <t>E31102010000000000002000919700001</t>
  </si>
  <si>
    <t>E31102010000000000002000921200001</t>
  </si>
  <si>
    <t>E31102010000000000002000922400001</t>
  </si>
  <si>
    <t>E31102010000000000002000924900001</t>
  </si>
  <si>
    <t>E31102010000000000002000925000001</t>
  </si>
  <si>
    <t>E31102010000000000002000927600001</t>
  </si>
  <si>
    <t>E31102010000000000002000927800001</t>
  </si>
  <si>
    <t>E31102010000000000002000927900001</t>
  </si>
  <si>
    <t>E31102010000000000002000928000001</t>
  </si>
  <si>
    <t>E31102010000000000002000928200001</t>
  </si>
  <si>
    <t>E31102010000000000002000928900001</t>
  </si>
  <si>
    <t>E31102010000000000002000931000001</t>
  </si>
  <si>
    <t>E31102010000000000002000931200001</t>
  </si>
  <si>
    <t>E31102010000000000002000931400001</t>
  </si>
  <si>
    <t>E31102010000000000002000933900001</t>
  </si>
  <si>
    <t>E31102010000000000002000934000001</t>
  </si>
  <si>
    <t>E31102010000000000002000934100001</t>
  </si>
  <si>
    <t>E31102010000000000002000934200001</t>
  </si>
  <si>
    <t>E31102010000000000002000934300001</t>
  </si>
  <si>
    <t>E31102010000000000002000934400001</t>
  </si>
  <si>
    <t>E31102010000000000002000934500001</t>
  </si>
  <si>
    <t>E31102010000000000002000935400001</t>
  </si>
  <si>
    <t>E31102010000000000002000936400001</t>
  </si>
  <si>
    <t>E31102010000000000002000936500001</t>
  </si>
  <si>
    <t>E31102010000000000002000936800001</t>
  </si>
  <si>
    <t>E31102010000000000002000937500001</t>
  </si>
  <si>
    <t>E31102010000000000002000938200001</t>
  </si>
  <si>
    <t>E31102010000000000002000938300001</t>
  </si>
  <si>
    <t>E31102010000000000002000938500001</t>
  </si>
  <si>
    <t>E31102010000000000002000940400001</t>
  </si>
  <si>
    <t>E31102010000000000002000940600001</t>
  </si>
  <si>
    <t>E31102010000000000002000940700001</t>
  </si>
  <si>
    <t>E31102010000000000002000940900001</t>
  </si>
  <si>
    <t>E31102010000000000002000941300001</t>
  </si>
  <si>
    <t>E31102010000000000002000941500001</t>
  </si>
  <si>
    <t>E31102010000000000002000941600001</t>
  </si>
  <si>
    <t>E31102010000000000002000941700001</t>
  </si>
  <si>
    <t>E31102010000000000002000941800001</t>
  </si>
  <si>
    <t>E31102010000000000002000942700001</t>
  </si>
  <si>
    <t>E31102010000000000002000945500001</t>
  </si>
  <si>
    <t>E31102010000000000002000946000001</t>
  </si>
  <si>
    <t>E31102010000000000002000947100001</t>
  </si>
  <si>
    <t>E31102010000000000002000947400001</t>
  </si>
  <si>
    <t>E31102010000000000002000948200001</t>
  </si>
  <si>
    <t>E31102010000000000002000948200002</t>
  </si>
  <si>
    <t>E31102010000000000002000949100001</t>
  </si>
  <si>
    <t>E31102010000000000002000950000001</t>
  </si>
  <si>
    <t>E31102010000000000002000950200001</t>
  </si>
  <si>
    <t>E31102010000000000002000951300001</t>
  </si>
  <si>
    <t>E31102010000000000002000951400001</t>
  </si>
  <si>
    <t>E31102010000000000002000951500001</t>
  </si>
  <si>
    <t>E31102010000000000002000951600001</t>
  </si>
  <si>
    <t>E31102010000000000002000951900001</t>
  </si>
  <si>
    <t>E31102010000000000002000952100001</t>
  </si>
  <si>
    <t>E31102010000000000002000953300001</t>
  </si>
  <si>
    <t>E31102010000000000002000953400001</t>
  </si>
  <si>
    <t>E31102010000000000002000953700001</t>
  </si>
  <si>
    <t>E31102010000000000002000954200001</t>
  </si>
  <si>
    <t>E31102010000000000002000954400001</t>
  </si>
  <si>
    <t>E31102010000000000002000954400002</t>
  </si>
  <si>
    <t>E31102010000000000002000954500001</t>
  </si>
  <si>
    <t>E31102010000000000002000955300001</t>
  </si>
  <si>
    <t>E31102010000000000002000955600001</t>
  </si>
  <si>
    <t>E31102010000000000002000956200001</t>
  </si>
  <si>
    <t>E31102010000000000002000956500001</t>
  </si>
  <si>
    <t>E31102010000000000002000957600001</t>
  </si>
  <si>
    <t>E31102010000000000002000958300001</t>
  </si>
  <si>
    <t>E31102010000000000002000958400001</t>
  </si>
  <si>
    <t>E31102010000000000002000958500001</t>
  </si>
  <si>
    <t>E31102010000000000002000958800001</t>
  </si>
  <si>
    <t>E31102010000000000002000959100001</t>
  </si>
  <si>
    <t>E31102010000000000002000959500001</t>
  </si>
  <si>
    <t>E31102010000000000002000960000001</t>
  </si>
  <si>
    <t>E31102010000000000002000960100001</t>
  </si>
  <si>
    <t>E31102010000000000002000960200001</t>
  </si>
  <si>
    <t>E31102010000000000002000960300001</t>
  </si>
  <si>
    <t>E31102010000000000002000963600001</t>
  </si>
  <si>
    <t>E31102010000000000002000964200001</t>
  </si>
  <si>
    <t>E31102010000000000002000965000001</t>
  </si>
  <si>
    <t>E31102010000000000002000965800001</t>
  </si>
  <si>
    <t>E31102010000000000002000965900001</t>
  </si>
  <si>
    <t>E31102010000000000002000966000001</t>
  </si>
  <si>
    <t>E31102010000000000002000966100001</t>
  </si>
  <si>
    <t>E31102010000000000002000966500001</t>
  </si>
  <si>
    <t>E31102010000000000002000966700001</t>
  </si>
  <si>
    <t>E31102010000000000002000967000001</t>
  </si>
  <si>
    <t>E31102010000000000002000967300001</t>
  </si>
  <si>
    <t>E31102010000000000002000967900001</t>
  </si>
  <si>
    <t>E31102010000000000002000968000001</t>
  </si>
  <si>
    <t>E31102010000000000002000968100001</t>
  </si>
  <si>
    <t>E31102010000000000002000968500001</t>
  </si>
  <si>
    <t>E31102010000000000002000968800001</t>
  </si>
  <si>
    <t>E31102010000000000002000968900001</t>
  </si>
  <si>
    <t>E31102010000000000002000969000001</t>
  </si>
  <si>
    <t>E31102010000000000002000969300001</t>
  </si>
  <si>
    <t>E31102010000000000002000969400001</t>
  </si>
  <si>
    <t>E31102010000000000002000969500001</t>
  </si>
  <si>
    <t>E31102010000000000002000970500001</t>
  </si>
  <si>
    <t>E31102010000000000002000970600001</t>
  </si>
  <si>
    <t>E31102010000000000002000970700001</t>
  </si>
  <si>
    <t>E31102010000000000002000970900001</t>
  </si>
  <si>
    <t>E31102010000000000002000971100001</t>
  </si>
  <si>
    <t>E31102010000000000002000971900001</t>
  </si>
  <si>
    <t>E31102010000000000002000972000001</t>
  </si>
  <si>
    <t>E31102010000000000002000972500001</t>
  </si>
  <si>
    <t>E31102010000000000002000972600001</t>
  </si>
  <si>
    <t>E31102010000000000002000972700001</t>
  </si>
  <si>
    <t>E31102010000000000002000972800001</t>
  </si>
  <si>
    <t>E31102010000000000002000973000001</t>
  </si>
  <si>
    <t>E31102010000000000002000973100001</t>
  </si>
  <si>
    <t>E31102010000000000002000973500001</t>
  </si>
  <si>
    <t>E31102010000000000002000973600001</t>
  </si>
  <si>
    <t>E31102010000000000002000973700001</t>
  </si>
  <si>
    <t>E31102010000000000002000973800001</t>
  </si>
  <si>
    <t>E31102010000000000002000974100001</t>
  </si>
  <si>
    <t>E31102010000000000002000974400001</t>
  </si>
  <si>
    <t>E31102010000000000002000974700001</t>
  </si>
  <si>
    <t>E31102010000000000002000974800001</t>
  </si>
  <si>
    <t>E31102010000000000002000974900001</t>
  </si>
  <si>
    <t>E31102010000000000002000975000001</t>
  </si>
  <si>
    <t>E31102010000000000002000975200001</t>
  </si>
  <si>
    <t>E31102010000000000002000975300001</t>
  </si>
  <si>
    <t>E31102010000000000002000975400001</t>
  </si>
  <si>
    <t>E31102010000000000002000975500001</t>
  </si>
  <si>
    <t>E31102010000000000002000975600001</t>
  </si>
  <si>
    <t>E31102010000000000002000975900001</t>
  </si>
  <si>
    <t>E31102010000000000002000976300001</t>
  </si>
  <si>
    <t>E31102010000000000002000976900001</t>
  </si>
  <si>
    <t>E31102010000000000002000977500001</t>
  </si>
  <si>
    <t>E31102010000000000002000978100001</t>
  </si>
  <si>
    <t>E31102010000000000002000978200001</t>
  </si>
  <si>
    <t>E31102010000000000002000978300001</t>
  </si>
  <si>
    <t>E31102010000000000002000978400001</t>
  </si>
  <si>
    <t>E31102010000000000002000978500001</t>
  </si>
  <si>
    <t>E31102010000000000002000979500001</t>
  </si>
  <si>
    <t>E31102010000000000002000980100001</t>
  </si>
  <si>
    <t>E31102010000000000002000981200001</t>
  </si>
  <si>
    <t>E31102010000000000002000981300001</t>
  </si>
  <si>
    <t>E31102010000000000002000981400001</t>
  </si>
  <si>
    <t>E31102010000000000002000981600001</t>
  </si>
  <si>
    <t>E31102010000000000002000982500001</t>
  </si>
  <si>
    <t>E31102010000000000002000982900001</t>
  </si>
  <si>
    <t>E31102010000000000002000983600001</t>
  </si>
  <si>
    <t>E31102010000000000002000984000001</t>
  </si>
  <si>
    <t>E31102010000000000002000984700001</t>
  </si>
  <si>
    <t>E31102010000000000002000985300001</t>
  </si>
  <si>
    <t>E31102010000000000002000986700001</t>
  </si>
  <si>
    <t>E31102010000000000002000987200001</t>
  </si>
  <si>
    <t>E31102010000000000002000987400001</t>
  </si>
  <si>
    <t>E31102010000000000002000987700002</t>
  </si>
  <si>
    <t>E31102010000000000002000988200001</t>
  </si>
  <si>
    <t>E31102010000000000002000988800001</t>
  </si>
  <si>
    <t>E31102010000000000002000988900001</t>
  </si>
  <si>
    <t>E31102010000000000002000989700001</t>
  </si>
  <si>
    <t>E31102010000000000002000989800001</t>
  </si>
  <si>
    <t>E31102010000000000002000989900001</t>
  </si>
  <si>
    <t>E31102010000000000002000990200001</t>
  </si>
  <si>
    <t>E31102010000000000002000990300001</t>
  </si>
  <si>
    <t>E31102010000000000002000990800001</t>
  </si>
  <si>
    <t>E31102010000000000002000990800002</t>
  </si>
  <si>
    <t>E31102010000000000002000991500001</t>
  </si>
  <si>
    <t>E31102010000000000002000991800001</t>
  </si>
  <si>
    <t>E31102010000000000002000991800002</t>
  </si>
  <si>
    <t>E31102010000000000002000992100001</t>
  </si>
  <si>
    <t>E31102010000000000002000992200001</t>
  </si>
  <si>
    <t>E31102010000000000002000994500001</t>
  </si>
  <si>
    <t>E31102010000000000002000994600001</t>
  </si>
  <si>
    <t>E31102010000000000002000994700001</t>
  </si>
  <si>
    <t>E31102010000000000002000994800001</t>
  </si>
  <si>
    <t>E31102010000000000002000995400001</t>
  </si>
  <si>
    <t>E31102010000000000002000995500001</t>
  </si>
  <si>
    <t>E31102010000000000002000995700001</t>
  </si>
  <si>
    <t>E31102010000000000002000995800001</t>
  </si>
  <si>
    <t>E31102010000000000002000995900001</t>
  </si>
  <si>
    <t>E31102010000000000002000995900002</t>
  </si>
  <si>
    <t>E31102010000000000002000996000001</t>
  </si>
  <si>
    <t>E31102010000000000002000996700001</t>
  </si>
  <si>
    <t>E31102010000000000002000996800001</t>
  </si>
  <si>
    <t>E31102010000000000002000997000001</t>
  </si>
  <si>
    <t>E31102010000000000002000997100001</t>
  </si>
  <si>
    <t>E31102010000000000002000997200001</t>
  </si>
  <si>
    <t>E31102010000000000002000997500001</t>
  </si>
  <si>
    <t>E31102010000000000002000998600001</t>
  </si>
  <si>
    <t>E31102010000000000002000998800001</t>
  </si>
  <si>
    <t>E31102010000000000002000999400001</t>
  </si>
  <si>
    <t>E31102010000000000002000999800001</t>
  </si>
  <si>
    <t>E31102010000000000002000999900001</t>
  </si>
  <si>
    <t>E31102010000000000002001000000001</t>
  </si>
  <si>
    <t>E31102010000000000002001000900001</t>
  </si>
  <si>
    <t>E31102010000000000002001001800001</t>
  </si>
  <si>
    <t>E31102010000000000002001001900001</t>
  </si>
  <si>
    <t>E31102010000000000002001002800001</t>
  </si>
  <si>
    <t>E31102010000000000002001004300001</t>
  </si>
  <si>
    <t>E31102010000000000002001004400001</t>
  </si>
  <si>
    <t>E31102010000000000002001004600001</t>
  </si>
  <si>
    <t>E31102010000000000002001004700001</t>
  </si>
  <si>
    <t>E31102010000000000002001005100001</t>
  </si>
  <si>
    <t>E31102010000000000002001005400001</t>
  </si>
  <si>
    <t>E31102010000000000002001005500001</t>
  </si>
  <si>
    <t>E31102010000000000002001005600001</t>
  </si>
  <si>
    <t>E31102010000000000002001005700001</t>
  </si>
  <si>
    <t>E31102010000000000002001005800001</t>
  </si>
  <si>
    <t>E31102010000000000002001005900001</t>
  </si>
  <si>
    <t>E31102010000000000002001006000001</t>
  </si>
  <si>
    <t>E31102010000000000002001006200001</t>
  </si>
  <si>
    <t>E31102010000000000002001006300001</t>
  </si>
  <si>
    <t>E31102010000000000002001006300002</t>
  </si>
  <si>
    <t>E31102010000000000002001007400001</t>
  </si>
  <si>
    <t>E31102010000000000002001007500001</t>
  </si>
  <si>
    <t>E31102010000000000002001007600001</t>
  </si>
  <si>
    <t>E31102010000000000002001007700001</t>
  </si>
  <si>
    <t>E31102010000000000002001007800001</t>
  </si>
  <si>
    <t>E31102010000000000002001008000001</t>
  </si>
  <si>
    <t>E31102010000000000002001011700001</t>
  </si>
  <si>
    <t>E31102010000000000002001011900001</t>
  </si>
  <si>
    <t>E31102010000000000002001013600001</t>
  </si>
  <si>
    <t>E31102010000000000002001016900001</t>
  </si>
  <si>
    <t>E31102010000000000002001020000001</t>
  </si>
  <si>
    <t>E31102010000000000002001020700001</t>
  </si>
  <si>
    <t>E31102010000000000002001020700002</t>
  </si>
  <si>
    <t>E31102010000000000002001020800001</t>
  </si>
  <si>
    <t>E31102010000000000002001022300001</t>
  </si>
  <si>
    <t>E31102010000000000002001023900001</t>
  </si>
  <si>
    <t>E31102010000000000002001025700001</t>
  </si>
  <si>
    <t>E31102010000000000002001025900001</t>
  </si>
  <si>
    <t>E31102010000000000002001025900002</t>
  </si>
  <si>
    <t>E31102010000000000002001026900001</t>
  </si>
  <si>
    <t>E31102010000000000002001027000001</t>
  </si>
  <si>
    <t>E31102010000000000002001027100001</t>
  </si>
  <si>
    <t>E31102010000000000002001027200001</t>
  </si>
  <si>
    <t>E31102010000000000002001029000001</t>
  </si>
  <si>
    <t>E31102010000000000002001029100001</t>
  </si>
  <si>
    <t>E31102010000000000002001029200001</t>
  </si>
  <si>
    <t>E31102010000000000002001029500001</t>
  </si>
  <si>
    <t>E31102010000000000002001029600001</t>
  </si>
  <si>
    <t>E31102010000000000002001029700001</t>
  </si>
  <si>
    <t>E31102010000000000002001030600001</t>
  </si>
  <si>
    <t>E31102010000000000002001030900001</t>
  </si>
  <si>
    <t>E31102010000000000002001031900001</t>
  </si>
  <si>
    <t>E31102010000000000002001032800001</t>
  </si>
  <si>
    <t>E31102010000000000002001033000001</t>
  </si>
  <si>
    <t>E31102010000000000002001033600001</t>
  </si>
  <si>
    <t>E31102010000000000002001033700001</t>
  </si>
  <si>
    <t>E31102010000000000002001033800001</t>
  </si>
  <si>
    <t>E31102010000000000002001033900001</t>
  </si>
  <si>
    <t>E31102010000000000002001034400001</t>
  </si>
  <si>
    <t>E31102010000000000002001035700001</t>
  </si>
  <si>
    <t>E31102010000000000002001037800001</t>
  </si>
  <si>
    <t>E31102010000000000002001038000001</t>
  </si>
  <si>
    <t>E31102010000000000002001039700001</t>
  </si>
  <si>
    <t>E31102010000000000002001039900001</t>
  </si>
  <si>
    <t>E31102010000000000002001040000001</t>
  </si>
  <si>
    <t>E31102010000000000002001040100001</t>
  </si>
  <si>
    <t>E31102010000000000002001042800001</t>
  </si>
  <si>
    <t>E31102010000000000002001044800001</t>
  </si>
  <si>
    <t>E31102010000000000002001046600001</t>
  </si>
  <si>
    <t>E31102010000000000002001047500001</t>
  </si>
  <si>
    <t>E31102010000000000002001047900001</t>
  </si>
  <si>
    <t>E31102010000000000002001049500001</t>
  </si>
  <si>
    <t>E31102010000000000002001049500002</t>
  </si>
  <si>
    <t>E31102010000000000002001050500001</t>
  </si>
  <si>
    <t>E31102010000000000002001054700001</t>
  </si>
  <si>
    <t>E31102010000000000002001056200001</t>
  </si>
  <si>
    <t>E31102010000000000002001056300001</t>
  </si>
  <si>
    <t>E31102010000000000002001056800001</t>
  </si>
  <si>
    <t>E31102010000000000002001057400001</t>
  </si>
  <si>
    <t>E31102010000000000002001057900001</t>
  </si>
  <si>
    <t>E31102010000000000002001060200001</t>
  </si>
  <si>
    <t>E31102010000000000002001060700001</t>
  </si>
  <si>
    <t>E31102010000000000002001061300001</t>
  </si>
  <si>
    <t>E31102010000000000002001063400001</t>
  </si>
  <si>
    <t>E31102010000000000002001063800001</t>
  </si>
  <si>
    <t>E31102010000000000002001064100001</t>
  </si>
  <si>
    <t>E31102010000000000002001066200001</t>
  </si>
  <si>
    <t>E31102010000000000002001066800001</t>
  </si>
  <si>
    <t>E31102010000000000002001066900001</t>
  </si>
  <si>
    <t>E31102010000000000002001067000001</t>
  </si>
  <si>
    <t>E31102010000000000002001067300001</t>
  </si>
  <si>
    <t>E31102010000000000002001068400001</t>
  </si>
  <si>
    <t>E31102010000000000002001069200001</t>
  </si>
  <si>
    <t>E31102010000000000002001069400001</t>
  </si>
  <si>
    <t>E31102010000000000002001070600001</t>
  </si>
  <si>
    <t>E31102010000000000002001071100001</t>
  </si>
  <si>
    <t>E31102010000000000002001072500001</t>
  </si>
  <si>
    <t>E31102010000000000002001073600001</t>
  </si>
  <si>
    <t>E31102010000000000002001074000001</t>
  </si>
  <si>
    <t>E31102010000000000002001074000002</t>
  </si>
  <si>
    <t>E31102010000000000002001074500001</t>
  </si>
  <si>
    <t>E31102010000000000002001074800001</t>
  </si>
  <si>
    <t>E31102010000000000002001074900001</t>
  </si>
  <si>
    <t>E31102010000000000002001075000001</t>
  </si>
  <si>
    <t>E31102010000000000002001075100001</t>
  </si>
  <si>
    <t>E31102010000000000002001075700001</t>
  </si>
  <si>
    <t>E31102010000000000002001076700001</t>
  </si>
  <si>
    <t>E31102010000000000002001079600001</t>
  </si>
  <si>
    <t>E31102010000000000002001080100001</t>
  </si>
  <si>
    <t>E31102010000000000002001080300001</t>
  </si>
  <si>
    <t>E31102010000000000002001080400001</t>
  </si>
  <si>
    <t>E31102010000000000002001080500001</t>
  </si>
  <si>
    <t>E31102010000000000002001080600001</t>
  </si>
  <si>
    <t>E31102010000000000002001080800001</t>
  </si>
  <si>
    <t>E31102010000000000002001080900001</t>
  </si>
  <si>
    <t>E31102010000000000002001081000001</t>
  </si>
  <si>
    <t>E31102010000000000002001081100001</t>
  </si>
  <si>
    <t>E31102010000000000002001082000001</t>
  </si>
  <si>
    <t>E31102010000000000002001082800001</t>
  </si>
  <si>
    <t>E31102010000000000002001082800002</t>
  </si>
  <si>
    <t>E31102010000000000002001082900001</t>
  </si>
  <si>
    <t>E31102010000000000002001083800001</t>
  </si>
  <si>
    <t>E31102010000000000002001084700001</t>
  </si>
  <si>
    <t>E31102010000000000002001085000001</t>
  </si>
  <si>
    <t>E31102010000000000002001085900001</t>
  </si>
  <si>
    <t>E31102010000000000002001087100001</t>
  </si>
  <si>
    <t>E31102010000000000002001087300001</t>
  </si>
  <si>
    <t>E31102010000000000002001087400001</t>
  </si>
  <si>
    <t>E31102010000000000002001087500001</t>
  </si>
  <si>
    <t>E31102010000000000002001087600001</t>
  </si>
  <si>
    <t>E31102010000000000002001087700001</t>
  </si>
  <si>
    <t>E31102010000000000002001087800001</t>
  </si>
  <si>
    <t>E31102010000000000002001088600001</t>
  </si>
  <si>
    <t>E31102010000000000002001091100001</t>
  </si>
  <si>
    <t>E31102010000000000002001091800001</t>
  </si>
  <si>
    <t>E31102010000000000002001092700001</t>
  </si>
  <si>
    <t>E31102010000000000002001092800001</t>
  </si>
  <si>
    <t>E31102010000000000002001093400001</t>
  </si>
  <si>
    <t>E31102010000000000002001093500001</t>
  </si>
  <si>
    <t>E31102010000000000002001093600001</t>
  </si>
  <si>
    <t>E31102010000000000002001093700001</t>
  </si>
  <si>
    <t>E31102010000000000002001093800001</t>
  </si>
  <si>
    <t>E31102010000000000002001094200001</t>
  </si>
  <si>
    <t>E31102010000000000002001094300001</t>
  </si>
  <si>
    <t>E31102010000000000002001094400001</t>
  </si>
  <si>
    <t>E31102010000000000002001094600001</t>
  </si>
  <si>
    <t>E31102010000000000002001095100001</t>
  </si>
  <si>
    <t>E31102010000000000002001095200001</t>
  </si>
  <si>
    <t>E31102010000000000002001095400001</t>
  </si>
  <si>
    <t>E31102010000000000002001095500001</t>
  </si>
  <si>
    <t>E31102010000000000002001095600001</t>
  </si>
  <si>
    <t>E31102010000000000002001095700001</t>
  </si>
  <si>
    <t>E31102010000000000002001095800001</t>
  </si>
  <si>
    <t>E31102010000000000002001095900001</t>
  </si>
  <si>
    <t>E31102010000000000002001096100001</t>
  </si>
  <si>
    <t>E31102010000000000002001096200001</t>
  </si>
  <si>
    <t>E31102010000000000002001096600001</t>
  </si>
  <si>
    <t>E31102010000000000002001102300001</t>
  </si>
  <si>
    <t>E31102010000000000002001102700001</t>
  </si>
  <si>
    <t>E31102010000000000002001102800001</t>
  </si>
  <si>
    <t>E31102010000000000002001102900001</t>
  </si>
  <si>
    <t>E31102010000000000002001103200001</t>
  </si>
  <si>
    <t>E31102010000000000002001103500001</t>
  </si>
  <si>
    <t>E31102010000000000002001103700001</t>
  </si>
  <si>
    <t>E31102010000000000002001104100001</t>
  </si>
  <si>
    <t>E31102010000000000002001104700001</t>
  </si>
  <si>
    <t>E31102010000000000002001105200001</t>
  </si>
  <si>
    <t>E31102010000000000002001105300001</t>
  </si>
  <si>
    <t>E31102010000000000002001105600001</t>
  </si>
  <si>
    <t>E31102010000000000002001105900001</t>
  </si>
  <si>
    <t>E31102010000000000002001106500001</t>
  </si>
  <si>
    <t>E31102010000000000002001106600001</t>
  </si>
  <si>
    <t>E31102010000000000002001106900001</t>
  </si>
  <si>
    <t>E31102010000000000002001107100001</t>
  </si>
  <si>
    <t>E31102010000000000002001108200001</t>
  </si>
  <si>
    <t>E31102010000000000002001109200001</t>
  </si>
  <si>
    <t>E31102010000000000002001109300001</t>
  </si>
  <si>
    <t>E31102010000000000002001109800001</t>
  </si>
  <si>
    <t>E31102010000000000002001113700001</t>
  </si>
  <si>
    <t>E31102010000000000002001118000001</t>
  </si>
  <si>
    <t>E31102010000000000002001118200001</t>
  </si>
  <si>
    <t>E31102010000000000002001118300001</t>
  </si>
  <si>
    <t>E31102010000000000002001118400001</t>
  </si>
  <si>
    <t>E31102010000000000002001118600001</t>
  </si>
  <si>
    <t>E31102010000000000002001118900001</t>
  </si>
  <si>
    <t>E31102010000000000002001121400001</t>
  </si>
  <si>
    <t>E31102010000000000002001121900001</t>
  </si>
  <si>
    <t>E31102010000000000002001124000001</t>
  </si>
  <si>
    <t>E31102010000000000002001124100001</t>
  </si>
  <si>
    <t>E31102010000000000002001124200001</t>
  </si>
  <si>
    <t>E31102010000000000002001124300001</t>
  </si>
  <si>
    <t>E31102010000000000002001124400001</t>
  </si>
  <si>
    <t>E31102010000000000002001124600001</t>
  </si>
  <si>
    <t>E31102010000000000002001124700001</t>
  </si>
  <si>
    <t>E31102010000000000002001125000001</t>
  </si>
  <si>
    <t>E31102010000000000002001125300001</t>
  </si>
  <si>
    <t>E31102010000000000002001125900001</t>
  </si>
  <si>
    <t>E31102010000000000002001126000001</t>
  </si>
  <si>
    <t>E31102010000000000002001126100001</t>
  </si>
  <si>
    <t>E31102010000000000002001126400001</t>
  </si>
  <si>
    <t>E31102010000000000002001126500001</t>
  </si>
  <si>
    <t>E31102010000000000002001128200001</t>
  </si>
  <si>
    <t>E31102010000000000002001129700001</t>
  </si>
  <si>
    <t>E31102010000000000002001129800001</t>
  </si>
  <si>
    <t>E31102010000000000002001129900001</t>
  </si>
  <si>
    <t>E31102010000000000002001130100001</t>
  </si>
  <si>
    <t>E31102010000000000002001130600001</t>
  </si>
  <si>
    <t>E31102010000000000002001130700001</t>
  </si>
  <si>
    <t>E31102010000000000002001130800001</t>
  </si>
  <si>
    <t>E31102010000000000002001130900001</t>
  </si>
  <si>
    <t>E31102010000000000002001131000001</t>
  </si>
  <si>
    <t>E31102010000000000002001131100001</t>
  </si>
  <si>
    <t>E31102010000000000002001132000001</t>
  </si>
  <si>
    <t>E31102010000000000002001133100001</t>
  </si>
  <si>
    <t>E31102010000000000002001133200001</t>
  </si>
  <si>
    <t>E31102010000000000002001133300001</t>
  </si>
  <si>
    <t>E31102010000000000002001133400001</t>
  </si>
  <si>
    <t>E31102010000000000002001133500001</t>
  </si>
  <si>
    <t>E31102010000000000002001133600001</t>
  </si>
  <si>
    <t>E31102010000000000002001134000001</t>
  </si>
  <si>
    <t>E31102010000000000002001135300001</t>
  </si>
  <si>
    <t>E31102010000000000002001136200001</t>
  </si>
  <si>
    <t>E31102010000000000002001137400001</t>
  </si>
  <si>
    <t>E31102010000000000002001137600001</t>
  </si>
  <si>
    <t>E31102010000000000002001138100001</t>
  </si>
  <si>
    <t>E31102010000000000002001138200001</t>
  </si>
  <si>
    <t>E31102010000000000002001138400001</t>
  </si>
  <si>
    <t>E31102010000000000002001138500001</t>
  </si>
  <si>
    <t>E31102010000000000002001138600001</t>
  </si>
  <si>
    <t>E31102010000000000002001138800001</t>
  </si>
  <si>
    <t>E31102010000000000002001138900001</t>
  </si>
  <si>
    <t>E31102010000000000002001140100001</t>
  </si>
  <si>
    <t>E31102010000000000002001140300001</t>
  </si>
  <si>
    <t>E31102010000000000002001140400001</t>
  </si>
  <si>
    <t>E31102010000000000002001140500001</t>
  </si>
  <si>
    <t>E31102010000000000002001140600001</t>
  </si>
  <si>
    <t>E31102010000000000002001140600002</t>
  </si>
  <si>
    <t>E31102010000000000002001141000001</t>
  </si>
  <si>
    <t>E31102010000000000002001142600001</t>
  </si>
  <si>
    <t>E31102010000000000002001144600001</t>
  </si>
  <si>
    <t>E31102010000000000002001146700001</t>
  </si>
  <si>
    <t>E31102010000000000002001146900001</t>
  </si>
  <si>
    <t>E31102010000000000002001147100001</t>
  </si>
  <si>
    <t>E31102010000000000002001147500001</t>
  </si>
  <si>
    <t>E31102010000000000002001147700001</t>
  </si>
  <si>
    <t>E31102010000000000002001147800001</t>
  </si>
  <si>
    <t>E31102010000000000002001148200001</t>
  </si>
  <si>
    <t>E31102010000000000002001148400001</t>
  </si>
  <si>
    <t>E31102010000000000002001149000001</t>
  </si>
  <si>
    <t>E31102010000000000002001149100001</t>
  </si>
  <si>
    <t>E31102010000000000002001149300001</t>
  </si>
  <si>
    <t>E31102010000000000002001149400001</t>
  </si>
  <si>
    <t>E31102010000000000002001149500001</t>
  </si>
  <si>
    <t>E31102010000000000002001149600001</t>
  </si>
  <si>
    <t>E31102010000000000002001149700001</t>
  </si>
  <si>
    <t>E31102010000000000002001150700001</t>
  </si>
  <si>
    <t>E31102010000000000002001151300001</t>
  </si>
  <si>
    <t>E31102010000000000002001151400001</t>
  </si>
  <si>
    <t>E31102010000000000002001152800001</t>
  </si>
  <si>
    <t>E31102010000000000002001152900001</t>
  </si>
  <si>
    <t>E31102010000000000002001155500001</t>
  </si>
  <si>
    <t>E31102010000000000002001156400001</t>
  </si>
  <si>
    <t>E31102010000000000002001156500001</t>
  </si>
  <si>
    <t>E31102010000000000002001156600001</t>
  </si>
  <si>
    <t>E31102010000000000002001157000001</t>
  </si>
  <si>
    <t>E31102010000000000002001162400001</t>
  </si>
  <si>
    <t>E31102010000000000002001163300001</t>
  </si>
  <si>
    <t>E31102010000000000002001164100001</t>
  </si>
  <si>
    <t>E31102010000000000002001164400001</t>
  </si>
  <si>
    <t>E31102010000000000002001164500001</t>
  </si>
  <si>
    <t>E31102010000000000002001164600001</t>
  </si>
  <si>
    <t>E31102010000000000002001164700001</t>
  </si>
  <si>
    <t>E31102010000000000002001164800001</t>
  </si>
  <si>
    <t>E31102010000000000002001165300001</t>
  </si>
  <si>
    <t>E31102010000000000002001165400001</t>
  </si>
  <si>
    <t>E31102010000000000002001165500001</t>
  </si>
  <si>
    <t>E31102010000000000002001165900001</t>
  </si>
  <si>
    <t>E31102010000000000002001166100001</t>
  </si>
  <si>
    <t>E31102010000000000002001166300001</t>
  </si>
  <si>
    <t>E31102010000000000002001166400001</t>
  </si>
  <si>
    <t>E31102010000000000002001166500001</t>
  </si>
  <si>
    <t>E31102010000000000002001166700001</t>
  </si>
  <si>
    <t>E31102010000000000002001166900001</t>
  </si>
  <si>
    <t>E31102010000000000002001167300001</t>
  </si>
  <si>
    <t>E31102010000000000002001167400001</t>
  </si>
  <si>
    <t>E31102010000000000002001168700001</t>
  </si>
  <si>
    <t>E31102010000000000002001169800001</t>
  </si>
  <si>
    <t>E31102010000000000002001169900001</t>
  </si>
  <si>
    <t>E31102010000000000002001170000001</t>
  </si>
  <si>
    <t>E31102010000000000002001170100001</t>
  </si>
  <si>
    <t>E31102010000000000002001170300001</t>
  </si>
  <si>
    <t>E31102010000000000002001170400001</t>
  </si>
  <si>
    <t>E31102010000000000002001170500001</t>
  </si>
  <si>
    <t>E31102010000000000002001172500001</t>
  </si>
  <si>
    <t>E31102010000000000002001173000001</t>
  </si>
  <si>
    <t>E31102010000000000002001173300001</t>
  </si>
  <si>
    <t>E31102010000000000002001173400001</t>
  </si>
  <si>
    <t>E31102010000000000002001173500001</t>
  </si>
  <si>
    <t>E31102010000000000002001173600001</t>
  </si>
  <si>
    <t>E31102010000000000002001173700001</t>
  </si>
  <si>
    <t>E31102010000000000002001173800001</t>
  </si>
  <si>
    <t>E31102010000000000002001173900001</t>
  </si>
  <si>
    <t>E31102010000000000002001174100001</t>
  </si>
  <si>
    <t>E31102010000000000002001174200001</t>
  </si>
  <si>
    <t>E31102010000000000002001174800001</t>
  </si>
  <si>
    <t>E31102010000000000002001174900001</t>
  </si>
  <si>
    <t>E31102010000000000002001175100001</t>
  </si>
  <si>
    <t>E31102010000000000002001175200001</t>
  </si>
  <si>
    <t>E31102010000000000002001175300001</t>
  </si>
  <si>
    <t>E31102010000000000002001175400001</t>
  </si>
  <si>
    <t>E31102010000000000002001175500001</t>
  </si>
  <si>
    <t>E31102010000000000002001175600001</t>
  </si>
  <si>
    <t>E31102010000000000002001175700001</t>
  </si>
  <si>
    <t>E31102010000000000002001175800001</t>
  </si>
  <si>
    <t>E31102010000000000002001176800001</t>
  </si>
  <si>
    <t>E31102010000000000002001178200001</t>
  </si>
  <si>
    <t>E31102010000000000002001178200002</t>
  </si>
  <si>
    <t>E31102010000000000002001178800001</t>
  </si>
  <si>
    <t>E31102010000000000002001178900001</t>
  </si>
  <si>
    <t>E31102010000000000002001179300001</t>
  </si>
  <si>
    <t>E31102010000000000002001179400001</t>
  </si>
  <si>
    <t>E31102010000000000002001179600001</t>
  </si>
  <si>
    <t>E31102010000000000002001179700001</t>
  </si>
  <si>
    <t>E31102010000000000002001179800001</t>
  </si>
  <si>
    <t>E31102010000000000002001179900001</t>
  </si>
  <si>
    <t>E31102010000000000002001180200001</t>
  </si>
  <si>
    <t>E31102010000000000002001180900001</t>
  </si>
  <si>
    <t>E31102010000000000002001181100001</t>
  </si>
  <si>
    <t>E31102010000000000002001183500001</t>
  </si>
  <si>
    <t>E31102010000000000002001183700001</t>
  </si>
  <si>
    <t>E31102010000000000002001184000001</t>
  </si>
  <si>
    <t>E31102010000000000002001184200001</t>
  </si>
  <si>
    <t>E31102010000000000002001184400001</t>
  </si>
  <si>
    <t>E31102010000000000002001184800001</t>
  </si>
  <si>
    <t>E31102010000000000002001184900001</t>
  </si>
  <si>
    <t>E31102010000000000002001185300001</t>
  </si>
  <si>
    <t>E31102010000000000002001185400001</t>
  </si>
  <si>
    <t>E31102010000000000002001185600001</t>
  </si>
  <si>
    <t>E31102010000000000002001186200001</t>
  </si>
  <si>
    <t>E31102010000000000002001187300001</t>
  </si>
  <si>
    <t>E31102010000000000002001187600001</t>
  </si>
  <si>
    <t>E31102010000000000002001187700001</t>
  </si>
  <si>
    <t>E31102010000000000002001188500001</t>
  </si>
  <si>
    <t>E31102010000000000002001190200001</t>
  </si>
  <si>
    <t>E31102010000000000002001190500001</t>
  </si>
  <si>
    <t>E31102010000000000002001191900001</t>
  </si>
  <si>
    <t>E31102010000000000002001192400001</t>
  </si>
  <si>
    <t>E31102010000000000002001192500001</t>
  </si>
  <si>
    <t>E31102010000000000002001193700001</t>
  </si>
  <si>
    <t>E31102010000000000002001194200001</t>
  </si>
  <si>
    <t>E31102010000000000002001194300001</t>
  </si>
  <si>
    <t>E31102010000000000002001194600001</t>
  </si>
  <si>
    <t>E31102010000000000002001195500001</t>
  </si>
  <si>
    <t>E31102010000000000002001195600001</t>
  </si>
  <si>
    <t>E31102010000000000002001195700001</t>
  </si>
  <si>
    <t>E31102010000000000002001195800001</t>
  </si>
  <si>
    <t>E31102010000000000002001196300001</t>
  </si>
  <si>
    <t>E31102010000000000002001196400001</t>
  </si>
  <si>
    <t>E31102010000000000002001196700001</t>
  </si>
  <si>
    <t>E31102010000000000002001196800001</t>
  </si>
  <si>
    <t>E31102010000000000002001196900001</t>
  </si>
  <si>
    <t>E31102010000000000002001197100001</t>
  </si>
  <si>
    <t>E31102010000000000002001198100001</t>
  </si>
  <si>
    <t>E31102010000000000002001198400001</t>
  </si>
  <si>
    <t>E31102010000000000002001198500001</t>
  </si>
  <si>
    <t>E31102010000000000002001198600001</t>
  </si>
  <si>
    <t>E31102010000000000002001198900001</t>
  </si>
  <si>
    <t>E31102010000000000002001200000001</t>
  </si>
  <si>
    <t>E31102010000000000002001200100001</t>
  </si>
  <si>
    <t>E31102010000000000002001201000001</t>
  </si>
  <si>
    <t>E31102010000000000002001201100001</t>
  </si>
  <si>
    <t>E31102010000000000002001201200001</t>
  </si>
  <si>
    <t>E31102010000000000002001202100001</t>
  </si>
  <si>
    <t>E31102010000000000002001202500001</t>
  </si>
  <si>
    <t>E31102010000000000002001202600001</t>
  </si>
  <si>
    <t>E31102010000000000002001202800001</t>
  </si>
  <si>
    <t>E31102010000000000002001204200001</t>
  </si>
  <si>
    <t>E31102010000000000002001204300001</t>
  </si>
  <si>
    <t>E31102010000000000002001204400001</t>
  </si>
  <si>
    <t>E31102010000000000002001204500001</t>
  </si>
  <si>
    <t>E31102010000000000002001204600001</t>
  </si>
  <si>
    <t>E31102010000000000002001204700001</t>
  </si>
  <si>
    <t>E31102010000000000002001204800001</t>
  </si>
  <si>
    <t>E31102010000000000002001206000001</t>
  </si>
  <si>
    <t>E31102010000000000002001206300001</t>
  </si>
  <si>
    <t>E31102010000000000002001207200001</t>
  </si>
  <si>
    <t>E31102010000000000002001207700001</t>
  </si>
  <si>
    <t>E31102010000000000002001207800001</t>
  </si>
  <si>
    <t>E31102010000000000002001209300001</t>
  </si>
  <si>
    <t>E31102010000000000002001209500001</t>
  </si>
  <si>
    <t>E31102010000000000002001209700001</t>
  </si>
  <si>
    <t>E31102010000000000002001210100001</t>
  </si>
  <si>
    <t>E31102010000000000002001211600001</t>
  </si>
  <si>
    <t>E31102010000000000002001211800001</t>
  </si>
  <si>
    <t>E31102010000000000002001211900001</t>
  </si>
  <si>
    <t>E31102010000000000002001212800001</t>
  </si>
  <si>
    <t>E31102010000000000002001212900001</t>
  </si>
  <si>
    <t>E31102010000000000002001213000001</t>
  </si>
  <si>
    <t>E31102010000000000002001213100001</t>
  </si>
  <si>
    <t>E31102010000000000002001213200001</t>
  </si>
  <si>
    <t>E31102010000000000002001213400001</t>
  </si>
  <si>
    <t>E31102010000000000002001214600001</t>
  </si>
  <si>
    <t>E31102010000000000002001214900001</t>
  </si>
  <si>
    <t>E31102010000000000002001215000001</t>
  </si>
  <si>
    <t>E31102010000000000002001215300001</t>
  </si>
  <si>
    <t>E31102010000000000002001215700001</t>
  </si>
  <si>
    <t>E31102010000000000002001216200001</t>
  </si>
  <si>
    <t>E31102010000000000002001216500001</t>
  </si>
  <si>
    <t>E31102010000000000002001216600001</t>
  </si>
  <si>
    <t>E31102010000000000002001217700001</t>
  </si>
  <si>
    <t>E31102010000000000002001217900001</t>
  </si>
  <si>
    <t>E31102010000000000002001218000001</t>
  </si>
  <si>
    <t>E31102010000000000002001218100001</t>
  </si>
  <si>
    <t>E31102010000000000002001218200001</t>
  </si>
  <si>
    <t>E31102010000000000002001218400001</t>
  </si>
  <si>
    <t>E31102010000000000002001218500001</t>
  </si>
  <si>
    <t>E31102010000000000002001218600001</t>
  </si>
  <si>
    <t>E31102010000000000002001218700001</t>
  </si>
  <si>
    <t>E31102010000000000002001219400001</t>
  </si>
  <si>
    <t>E31102010000000000002001219500001</t>
  </si>
  <si>
    <t>E31102010000000000002001219700001</t>
  </si>
  <si>
    <t>E31102010000000000002001219800001</t>
  </si>
  <si>
    <t>E31102010000000000002001220300001</t>
  </si>
  <si>
    <t>E31102010000000000002001220800001</t>
  </si>
  <si>
    <t>E31102010000000000002001221200001</t>
  </si>
  <si>
    <t>E31102010000000000002001221500001</t>
  </si>
  <si>
    <t>E31102010000000000002001221700001</t>
  </si>
  <si>
    <t>E31102010000000000002001221800001</t>
  </si>
  <si>
    <t>E31102010000000000002001222600001</t>
  </si>
  <si>
    <t>E31102010000000000002001222600002</t>
  </si>
  <si>
    <t>E31102010000000000002001223500001</t>
  </si>
  <si>
    <t>E31102010000000000002001223600001</t>
  </si>
  <si>
    <t>E31102010000000000002001223700001</t>
  </si>
  <si>
    <t>E31102010000000000002001223800001</t>
  </si>
  <si>
    <t>E31102010000000000002001223900001</t>
  </si>
  <si>
    <t>E31102010000000000002001224200001</t>
  </si>
  <si>
    <t>E31102010000000000002001224400001</t>
  </si>
  <si>
    <t>E31102010000000000002001224600001</t>
  </si>
  <si>
    <t>E31102010000000000002001224700001</t>
  </si>
  <si>
    <t>E31102010000000000002001224800001</t>
  </si>
  <si>
    <t>E31102010000000000002001224900001</t>
  </si>
  <si>
    <t>E31102010000000000002001225000001</t>
  </si>
  <si>
    <t>E31102010000000000002001225100001</t>
  </si>
  <si>
    <t>E31102010000000000002001225200001</t>
  </si>
  <si>
    <t>E31102010000000000002001225300001</t>
  </si>
  <si>
    <t>E31102010000000000002001225500001</t>
  </si>
  <si>
    <t>E31102010000000000002001225600001</t>
  </si>
  <si>
    <t>E31102010000000000002001225800001</t>
  </si>
  <si>
    <t>E31102010000000000002001225900001</t>
  </si>
  <si>
    <t>E31102010000000000002001226000001</t>
  </si>
  <si>
    <t>E31102010000000000002001226100001</t>
  </si>
  <si>
    <t>E31102010000000000002001226200001</t>
  </si>
  <si>
    <t>E31102010000000000002001226300001</t>
  </si>
  <si>
    <t>E31102010000000000002001226400001</t>
  </si>
  <si>
    <t>E31102010000000000002001226500001</t>
  </si>
  <si>
    <t>E31102010000000000002001227100001</t>
  </si>
  <si>
    <t>E31102010000000000002001227900001</t>
  </si>
  <si>
    <t>E31102010000000000002001228000001</t>
  </si>
  <si>
    <t>E31102010000000000002001228300001</t>
  </si>
  <si>
    <t>E31102010000000000002001229800001</t>
  </si>
  <si>
    <t>E31102010000000000002001230800001</t>
  </si>
  <si>
    <t>E31102010000000000002001231900001</t>
  </si>
  <si>
    <t>E31102010000000000002001232000001</t>
  </si>
  <si>
    <t>E31102010000000000002001232200001</t>
  </si>
  <si>
    <t>E31102010000000000002001232300001</t>
  </si>
  <si>
    <t>E31102010000000000002001232500001</t>
  </si>
  <si>
    <t>E31102010000000000002001232800001</t>
  </si>
  <si>
    <t>E31102010000000000002001233900001</t>
  </si>
  <si>
    <t>E31102010000000000002001234000001</t>
  </si>
  <si>
    <t>E31102010000000000002001234200001</t>
  </si>
  <si>
    <t>E31102010000000000002001234300001</t>
  </si>
  <si>
    <t>E31102010000000000002001234500001</t>
  </si>
  <si>
    <t>E31102010000000000002001234600001</t>
  </si>
  <si>
    <t>E31102010000000000002001234700001</t>
  </si>
  <si>
    <t>E31102010000000000002001234800001</t>
  </si>
  <si>
    <t>E31102010000000000002001234900001</t>
  </si>
  <si>
    <t>E31102010000000000002001235000001</t>
  </si>
  <si>
    <t>E31102010000000000002001235100001</t>
  </si>
  <si>
    <t>E31102010000000000002001235600001</t>
  </si>
  <si>
    <t>E31102010000000000002001235800001</t>
  </si>
  <si>
    <t>E31102010000000000002001235900001</t>
  </si>
  <si>
    <t>E31102010000000000002001236000001</t>
  </si>
  <si>
    <t>E31102010000000000002001236000002</t>
  </si>
  <si>
    <t>E31102010000000000002001236200001</t>
  </si>
  <si>
    <t>E31102010000000000002001236500001</t>
  </si>
  <si>
    <t>E31102010000000000002001236800001</t>
  </si>
  <si>
    <t>E31102010000000000002001236900001</t>
  </si>
  <si>
    <t>E31102010000000000002001237200001</t>
  </si>
  <si>
    <t>E31102010000000000002001237700001</t>
  </si>
  <si>
    <t>E31102010000000000002001238400001</t>
  </si>
  <si>
    <t>E31102010000000000002001238600001</t>
  </si>
  <si>
    <t>E31102010000000000002001239000001</t>
  </si>
  <si>
    <t>E31102010000000000002001239400001</t>
  </si>
  <si>
    <t>E31102010000000000002001239500001</t>
  </si>
  <si>
    <t>E31102010000000000002001239800001</t>
  </si>
  <si>
    <t>E31102010000000000002001240200001</t>
  </si>
  <si>
    <t>E31102010000000000002001240300001</t>
  </si>
  <si>
    <t>E31102010000000000002001240400001</t>
  </si>
  <si>
    <t>E31102010000000000002001240500001</t>
  </si>
  <si>
    <t>E31102010000000000002001240600001</t>
  </si>
  <si>
    <t>E31102010000000000002001240700001</t>
  </si>
  <si>
    <t>E31102010000000000002001240800001</t>
  </si>
  <si>
    <t>E31102010000000000002001240900001</t>
  </si>
  <si>
    <t>E31102010000000000002001241000001</t>
  </si>
  <si>
    <t>E31102010000000000002001241100001</t>
  </si>
  <si>
    <t>E31102010000000000002001241200001</t>
  </si>
  <si>
    <t>E31102010000000000002001241800001</t>
  </si>
  <si>
    <t>E31102010000000000002001241900001</t>
  </si>
  <si>
    <t>E31102010000000000002001242400001</t>
  </si>
  <si>
    <t>E31102010000000000002001242500001</t>
  </si>
  <si>
    <t>E31102010000000000002001242600001</t>
  </si>
  <si>
    <t>E31102010000000000002001243100001</t>
  </si>
  <si>
    <t>E31102010000000000002001243200001</t>
  </si>
  <si>
    <t>E31102010000000000002001243300001</t>
  </si>
  <si>
    <t>E31102010000000000002001243400001</t>
  </si>
  <si>
    <t>E31102010000000000002001243500001</t>
  </si>
  <si>
    <t>E31102010000000000002001243600001</t>
  </si>
  <si>
    <t>E31102010000000000002001243700001</t>
  </si>
  <si>
    <t>E31102010000000000002001243700002</t>
  </si>
  <si>
    <t>E31102010000000000002001243900001</t>
  </si>
  <si>
    <t>E31102010000000000002001244200001</t>
  </si>
  <si>
    <t>E31102010000000000002001244300001</t>
  </si>
  <si>
    <t>E31102010000000000002001244600001</t>
  </si>
  <si>
    <t>E31102010000000000002001245000001</t>
  </si>
  <si>
    <t>E31102010000000000002001245100001</t>
  </si>
  <si>
    <t>E31102010000000000002001245200001</t>
  </si>
  <si>
    <t>E31102010000000000002001245500001</t>
  </si>
  <si>
    <t>E31102010000000000002001245600001</t>
  </si>
  <si>
    <t>E31102010000000000002001246000001</t>
  </si>
  <si>
    <t>E31102010000000000002001246800001</t>
  </si>
  <si>
    <t>E31102010000000000002001247200001</t>
  </si>
  <si>
    <t>E31102010000000000002001247300001</t>
  </si>
  <si>
    <t>E31102010000000000002001247600001</t>
  </si>
  <si>
    <t>E31102010000000000002001248200001</t>
  </si>
  <si>
    <t>E31102010000000000002001248300001</t>
  </si>
  <si>
    <t>E31102010000000000002001249100001</t>
  </si>
  <si>
    <t>E31102010000000000002001249200001</t>
  </si>
  <si>
    <t>E31102010000000000002001249300001</t>
  </si>
  <si>
    <t>E31102010000000000002001249400001</t>
  </si>
  <si>
    <t>E31102010000000000002001249500001</t>
  </si>
  <si>
    <t>E31102010000000000002001249600001</t>
  </si>
  <si>
    <t>E31102010000000000002001249800001</t>
  </si>
  <si>
    <t>E31102010000000000002001249800002</t>
  </si>
  <si>
    <t>E31102010000000000002001250100001</t>
  </si>
  <si>
    <t>E31102010000000000002001250500001</t>
  </si>
  <si>
    <t>E31102010000000000002001250600001</t>
  </si>
  <si>
    <t>E31102010000000000002001250700001</t>
  </si>
  <si>
    <t>E31102010000000000002001250800001</t>
  </si>
  <si>
    <t>E31102010000000000002001250900001</t>
  </si>
  <si>
    <t>E31102010000000000002001251200001</t>
  </si>
  <si>
    <t>E31102010000000000002001251300001</t>
  </si>
  <si>
    <t>E31102010000000000002001251500001</t>
  </si>
  <si>
    <t>E31102010000000000002001252000001</t>
  </si>
  <si>
    <t>E31102010000000000002001252100001</t>
  </si>
  <si>
    <t>E31102010000000000002001252200001</t>
  </si>
  <si>
    <t>E31102010000000000002001252300001</t>
  </si>
  <si>
    <t>E31102010000000000002001252700001</t>
  </si>
  <si>
    <t>E31102010000000000002001253000001</t>
  </si>
  <si>
    <t>E31102010000000000002001253500001</t>
  </si>
  <si>
    <t>E31102010000000000002001253600001</t>
  </si>
  <si>
    <t>E31102010000000000002001253700001</t>
  </si>
  <si>
    <t>E31102010000000000002001253900001</t>
  </si>
  <si>
    <t>E31102010000000000002001254000001</t>
  </si>
  <si>
    <t>E31102010000000000002001254100001</t>
  </si>
  <si>
    <t>E31102010000000000002001254200001</t>
  </si>
  <si>
    <t>E31102010000000000002001254400001</t>
  </si>
  <si>
    <t>E31102010000000000002001254600001</t>
  </si>
  <si>
    <t>E31102010000000000002001254700001</t>
  </si>
  <si>
    <t>E31102010000000000002001254800001</t>
  </si>
  <si>
    <t>E31102010000000000002001257200001</t>
  </si>
  <si>
    <t>E31102010000000000002001257300001</t>
  </si>
  <si>
    <t>E31102010000000000002001257400001</t>
  </si>
  <si>
    <t>E31102010000000000002001257700001</t>
  </si>
  <si>
    <t>E31102010000000000002001257900001</t>
  </si>
  <si>
    <t>E31102010000000000002001258200001</t>
  </si>
  <si>
    <t>E31102010000000000002001258500001</t>
  </si>
  <si>
    <t>E31102010000000000002001258900001</t>
  </si>
  <si>
    <t>E31102010000000000002001259900001</t>
  </si>
  <si>
    <t>E31102010000000000002001260000001</t>
  </si>
  <si>
    <t>E31102010000000000002001260700001</t>
  </si>
  <si>
    <t>E31102010000000000002001261100001</t>
  </si>
  <si>
    <t>E31102010000000000002001261200001</t>
  </si>
  <si>
    <t>E31102010000000000002001262300001</t>
  </si>
  <si>
    <t>E31102010000000000002001262400001</t>
  </si>
  <si>
    <t>E31102010000000000002001262500001</t>
  </si>
  <si>
    <t>E31102010000000000002001262600001</t>
  </si>
  <si>
    <t>E31102010000000000002001262700001</t>
  </si>
  <si>
    <t>E31102010000000000002001262900001</t>
  </si>
  <si>
    <t>E31102010000000000002001263100001</t>
  </si>
  <si>
    <t>E31102010000000000002001263200001</t>
  </si>
  <si>
    <t>E31102010000000000002001263600001</t>
  </si>
  <si>
    <t>E31102010000000000002001265400001</t>
  </si>
  <si>
    <t>E31102010000000000002001265500001</t>
  </si>
  <si>
    <t>E31102010000000000002001265900001</t>
  </si>
  <si>
    <t>E31102010000000000002001266000001</t>
  </si>
  <si>
    <t>E31102010000000000002001267800001</t>
  </si>
  <si>
    <t>E31102010000000000002001269900001</t>
  </si>
  <si>
    <t>E31102010000000000002001270000001</t>
  </si>
  <si>
    <t>E31102010000000000002001270100001</t>
  </si>
  <si>
    <t>E31102010000000000002001270200001</t>
  </si>
  <si>
    <t>E31102010000000000002001270300001</t>
  </si>
  <si>
    <t>E31102010000000000002001270400001</t>
  </si>
  <si>
    <t>E31102010000000000002001270500001</t>
  </si>
  <si>
    <t>E31102010000000000002001271700001</t>
  </si>
  <si>
    <t>E31102010000000000002001272900001</t>
  </si>
  <si>
    <t>E31102010000000000002001274300001</t>
  </si>
  <si>
    <t>E31102010000000000002001275600001</t>
  </si>
  <si>
    <t>E31102010000000000002001275900001</t>
  </si>
  <si>
    <t>E31102010000000000002001276300001</t>
  </si>
  <si>
    <t>E31102010000000000002001276500001</t>
  </si>
  <si>
    <t>E31102010000000000002001277200001</t>
  </si>
  <si>
    <t>E31102010000000000002001285100001</t>
  </si>
  <si>
    <t>E31102010000000000002001285100002</t>
  </si>
  <si>
    <t>E31102010000000000002001285200001</t>
  </si>
  <si>
    <t>E31102010000000000002001289800001</t>
  </si>
  <si>
    <t>E31102010000000000002001290000001</t>
  </si>
  <si>
    <t>E31102010000000000002001290400001</t>
  </si>
  <si>
    <t>E31102010000000000002001290800001</t>
  </si>
  <si>
    <t>E31102010000000000002001291100001</t>
  </si>
  <si>
    <t>E31102010000000000002001291500001</t>
  </si>
  <si>
    <t>E31102010000000000002001291900001</t>
  </si>
  <si>
    <t>E31102010000000000002001292200001</t>
  </si>
  <si>
    <t>E31102010000000000002001294600001</t>
  </si>
  <si>
    <t>E31102010000000000002001294700001</t>
  </si>
  <si>
    <t>E31102010000000000002001295200001</t>
  </si>
  <si>
    <t>E31102010000000000002001295700001</t>
  </si>
  <si>
    <t>E31102010000000000002001296100001</t>
  </si>
  <si>
    <t>E31102010000000000002001296200001</t>
  </si>
  <si>
    <t>E31102010000000000002001296300001</t>
  </si>
  <si>
    <t>E31102010000000000002001297200001</t>
  </si>
  <si>
    <t>E31102010000000000002001297800001</t>
  </si>
  <si>
    <t>E31102010000000000002001298200001</t>
  </si>
  <si>
    <t>E31102010000000000002001298300001</t>
  </si>
  <si>
    <t>E31102010000000000002001298400001</t>
  </si>
  <si>
    <t>E31102010000000000002001298900001</t>
  </si>
  <si>
    <t>E31102010000000000002001299500001</t>
  </si>
  <si>
    <t>E31102010000000000002001299700001</t>
  </si>
  <si>
    <t>E31102010000000000002001299800001</t>
  </si>
  <si>
    <t>E31102010000000000002001309200001</t>
  </si>
  <si>
    <t>E31102010000000000002001309400001</t>
  </si>
  <si>
    <t>E31102010000000000002001309600001</t>
  </si>
  <si>
    <t>E31102010000000000002001313000001</t>
  </si>
  <si>
    <t>E31102010000000000002001313100001</t>
  </si>
  <si>
    <t>E31102010000000000002001313300001</t>
  </si>
  <si>
    <t>E31102010000000000002001317000001</t>
  </si>
  <si>
    <t>E31102010000000000002001317100001</t>
  </si>
  <si>
    <t>E31102010000000000002001317300001</t>
  </si>
  <si>
    <t>E31102010000000000002001317400001</t>
  </si>
  <si>
    <t>E31102010000000000002001318100001</t>
  </si>
  <si>
    <t>E31102010000000000002001318300001</t>
  </si>
  <si>
    <t>E31102010000000000002001318600001</t>
  </si>
  <si>
    <t>E31102010000000000002001318700001</t>
  </si>
  <si>
    <t>E31102010000000000002001319000001</t>
  </si>
  <si>
    <t>E31102010000000000002001322900001</t>
  </si>
  <si>
    <t>E31102010000000000002001323200001</t>
  </si>
  <si>
    <t>E31102010000000000002001323300001</t>
  </si>
  <si>
    <t>E31102010000000000002001323900001</t>
  </si>
  <si>
    <t>E31102010000000000002001324000001</t>
  </si>
  <si>
    <t>E31102010000000000002001324100001</t>
  </si>
  <si>
    <t>E31102010000000000002001324200001</t>
  </si>
  <si>
    <t>E31102010000000000002001324300001</t>
  </si>
  <si>
    <t>E31102010000000000002001324400001</t>
  </si>
  <si>
    <t>E31102010000000000002001324500001</t>
  </si>
  <si>
    <t>E31102010000000000002001324600001</t>
  </si>
  <si>
    <t>E31102010000000000002001324700001</t>
  </si>
  <si>
    <t>E31102010000000000002001324800001</t>
  </si>
  <si>
    <t>E31102010000000000002001325000001</t>
  </si>
  <si>
    <t>E31102010000000000002001325100001</t>
  </si>
  <si>
    <t>E31102010000000000002001325200001</t>
  </si>
  <si>
    <t>E31102010000000000002001325300001</t>
  </si>
  <si>
    <t>E31102010000000000002001325500001</t>
  </si>
  <si>
    <t>E31102010000000000002001325600001</t>
  </si>
  <si>
    <t>E31102010000000000002001325700001</t>
  </si>
  <si>
    <t>E31102010000000000002001327200001</t>
  </si>
  <si>
    <t>E31102010000000000002001327300001</t>
  </si>
  <si>
    <t>E31102010000000000002001328900001</t>
  </si>
  <si>
    <t>E31102010000000000002001329300001</t>
  </si>
  <si>
    <t>E31102010000000000002001329400001</t>
  </si>
  <si>
    <t>E31102010000000000002001329500001</t>
  </si>
  <si>
    <t>E31102010000000000002001329700001</t>
  </si>
  <si>
    <t>E31102010000000000002001332000001</t>
  </si>
  <si>
    <t>E31102010000000000002001332100001</t>
  </si>
  <si>
    <t>E31102010000000000002001332100002</t>
  </si>
  <si>
    <t>E31102010000000000002001332300001</t>
  </si>
  <si>
    <t>E31102010000000000002001333000001</t>
  </si>
  <si>
    <t>E31102010000000000002001333200001</t>
  </si>
  <si>
    <t>E31102010000000000002001333300001</t>
  </si>
  <si>
    <t>E31102010000000000002001333400001</t>
  </si>
  <si>
    <t>E31102010000000000002001333500001</t>
  </si>
  <si>
    <t>E31102010000000000002001334600001</t>
  </si>
  <si>
    <t>E31102010000000000002001334800001</t>
  </si>
  <si>
    <t>E31102010000000000002001335000001</t>
  </si>
  <si>
    <t>E31102010000000000002001335300001</t>
  </si>
  <si>
    <t>E31102010000000000002001335700001</t>
  </si>
  <si>
    <t>E31102010000000000002001335800001</t>
  </si>
  <si>
    <t>E31102010000000000002001336000001</t>
  </si>
  <si>
    <t>E31102010000000000002001336700001</t>
  </si>
  <si>
    <t>E31102010000000000002001338400001</t>
  </si>
  <si>
    <t>E31102010000000000002001338600001</t>
  </si>
  <si>
    <t>E31102010000000000002001338900001</t>
  </si>
  <si>
    <t>E31102010000000000002001339700001</t>
  </si>
  <si>
    <t>E31102010000000000002001339800001</t>
  </si>
  <si>
    <t>E31102010000000000002001341900001</t>
  </si>
  <si>
    <t>E31102010000000000002001343200001</t>
  </si>
  <si>
    <t>E31102010000000000002001343300001</t>
  </si>
  <si>
    <t>E31102010000000000002001343400001</t>
  </si>
  <si>
    <t>E31102010000000000002001343900001</t>
  </si>
  <si>
    <t>E31102010000000000002001344800001</t>
  </si>
  <si>
    <t>E31102010000000000002001345600001</t>
  </si>
  <si>
    <t>E31102010000000000002001346100001</t>
  </si>
  <si>
    <t>E31102010000000000002001346300001</t>
  </si>
  <si>
    <t>E31102010000000000002001348300001</t>
  </si>
  <si>
    <t>E31102010000000000002001350200001</t>
  </si>
  <si>
    <t>E31102010000000000002001352700001</t>
  </si>
  <si>
    <t>E31102010000000000002001352900001</t>
  </si>
  <si>
    <t>E31102010000000000002001353100001</t>
  </si>
  <si>
    <t>E31102010000000000002001353300001</t>
  </si>
  <si>
    <t>E31102010000000000002001355300001</t>
  </si>
  <si>
    <t>E31102010000000000002001356300001</t>
  </si>
  <si>
    <t>E31102010000000000002001358600001</t>
  </si>
  <si>
    <t>E31102010000000000002001359100001</t>
  </si>
  <si>
    <t>E31102010000000000002001363300001</t>
  </si>
  <si>
    <t>E31102010000000000002001363800001</t>
  </si>
  <si>
    <t>E31102010000000000002001365100001</t>
  </si>
  <si>
    <t>E31102010000000000002001365700001</t>
  </si>
  <si>
    <t>E31102010000000000002001366000001</t>
  </si>
  <si>
    <t>E31102010000000000002001366600001</t>
  </si>
  <si>
    <t>E31102010000000000002001366700001</t>
  </si>
  <si>
    <t>E31102010000000000002001366900001</t>
  </si>
  <si>
    <t>E31102010000000000002001368200001</t>
  </si>
  <si>
    <t>E31102010000000000002001368500001</t>
  </si>
  <si>
    <t>E31102010000000000002001368600001</t>
  </si>
  <si>
    <t>E31102010000000000002001368700001</t>
  </si>
  <si>
    <t>E31102010000000000002001368900001</t>
  </si>
  <si>
    <t>E31102010000000000002001369000001</t>
  </si>
  <si>
    <t>E31102010000000000002001369300001</t>
  </si>
  <si>
    <t>E31102010000000000002001369500001</t>
  </si>
  <si>
    <t>E31102010000000000002001369600001</t>
  </si>
  <si>
    <t>E31102010000000000002001369900001</t>
  </si>
  <si>
    <t>E31102010000000000002001370000001</t>
  </si>
  <si>
    <t>E31102010000000000002001370100001</t>
  </si>
  <si>
    <t>E31102010000000000002001370400001</t>
  </si>
  <si>
    <t>E31102010000000000002001370500001</t>
  </si>
  <si>
    <t>E31102010000000000002001371000001</t>
  </si>
  <si>
    <t>E31102010000000000002001371400001</t>
  </si>
  <si>
    <t>E31102010000000000002001371600001</t>
  </si>
  <si>
    <t>E31102010000000000002001371700001</t>
  </si>
  <si>
    <t>E31102010000000000002001371800001</t>
  </si>
  <si>
    <t>E31102010000000000002001371900001</t>
  </si>
  <si>
    <t>E31102010000000000002001372000001</t>
  </si>
  <si>
    <t>E31102010000000000002001372100001</t>
  </si>
  <si>
    <t>E31102010000000000002001372200001</t>
  </si>
  <si>
    <t>E31102010000000000002001372300001</t>
  </si>
  <si>
    <t>E31102010000000000002001372400001</t>
  </si>
  <si>
    <t>E31102010000000000002001372500001</t>
  </si>
  <si>
    <t>E31102010000000000002001372600001</t>
  </si>
  <si>
    <t>E31102010000000000002001372700001</t>
  </si>
  <si>
    <t>E31102010000000000002001372800001</t>
  </si>
  <si>
    <t>E31102010000000000002001372900001</t>
  </si>
  <si>
    <t>E31102010000000000002001373000001</t>
  </si>
  <si>
    <t>E31102010000000000002001373100001</t>
  </si>
  <si>
    <t>E31102010000000000002001373300001</t>
  </si>
  <si>
    <t>E31102010000000000002001373400001</t>
  </si>
  <si>
    <t>E31102010000000000002001373700001</t>
  </si>
  <si>
    <t>E31102010000000000002001374400001</t>
  </si>
  <si>
    <t>E31102010000000000002001376000001</t>
  </si>
  <si>
    <t>E31102010000000000002001376700001</t>
  </si>
  <si>
    <t>E31102010000000000002001377000001</t>
  </si>
  <si>
    <t>E31102010000000000002001377100001</t>
  </si>
  <si>
    <t>E31102010000000000002001377200001</t>
  </si>
  <si>
    <t>E31102010000000000002001377400001</t>
  </si>
  <si>
    <t>E31102010000000000002001377500001</t>
  </si>
  <si>
    <t>E31102010000000000002001377600001</t>
  </si>
  <si>
    <t>E31102010000000000002001377700001</t>
  </si>
  <si>
    <t>E31102010000000000002001378100001</t>
  </si>
  <si>
    <t>E31102010000000000002001378100002</t>
  </si>
  <si>
    <t>E31102010000000000002001378200001</t>
  </si>
  <si>
    <t>E31102010000000000002001378300001</t>
  </si>
  <si>
    <t>E31102010000000000002001378400001</t>
  </si>
  <si>
    <t>E31102010000000000002001378500001</t>
  </si>
  <si>
    <t>E31102010000000000002001378600001</t>
  </si>
  <si>
    <t>E31102010000000000002001378700001</t>
  </si>
  <si>
    <t>E31102010000000000002001380300001</t>
  </si>
  <si>
    <t>E31102010000000000002001380400001</t>
  </si>
  <si>
    <t>E31102010000000000002001381200001</t>
  </si>
  <si>
    <t>E31102010000000000002001381400001</t>
  </si>
  <si>
    <t>E31102010000000000002001381700001</t>
  </si>
  <si>
    <t>E31102010000000000002001381800001</t>
  </si>
  <si>
    <t>E31102010000000000002001383200001</t>
  </si>
  <si>
    <t>E31102010000000000002001383500001</t>
  </si>
  <si>
    <t>E31102010000000000002001383600001</t>
  </si>
  <si>
    <t>E31102010000000000002001383900001</t>
  </si>
  <si>
    <t>E31102010000000000002001385200001</t>
  </si>
  <si>
    <t>E31102010000000000002001388000001</t>
  </si>
  <si>
    <t>E31102010000000000002001388100001</t>
  </si>
  <si>
    <t>E31102010000000000002001388200001</t>
  </si>
  <si>
    <t>E31102010000000000002001388300001</t>
  </si>
  <si>
    <t>E31102010000000000002001388500001</t>
  </si>
  <si>
    <t>E31102010000000000002001388700001</t>
  </si>
  <si>
    <t>E31102010000000000002001388800001</t>
  </si>
  <si>
    <t>E31102010000000000002001388900001</t>
  </si>
  <si>
    <t>E31102010000000000002001389000001</t>
  </si>
  <si>
    <t>E31102010000000000002001389100001</t>
  </si>
  <si>
    <t>E31102010000000000002001389200001</t>
  </si>
  <si>
    <t>E31102010000000000002001389300001</t>
  </si>
  <si>
    <t>E31102010000000000002001389400001</t>
  </si>
  <si>
    <t>E31102010000000000002001389500001</t>
  </si>
  <si>
    <t>E31102010000000000002001389900001</t>
  </si>
  <si>
    <t>E31102010000000000002001390700001</t>
  </si>
  <si>
    <t>E31102010000000000002001390800001</t>
  </si>
  <si>
    <t>E31102010000000000002001391300001</t>
  </si>
  <si>
    <t>E31102010000000000002001391400001</t>
  </si>
  <si>
    <t>E31102010000000000002001391900001</t>
  </si>
  <si>
    <t>E31102010000000000002001392000001</t>
  </si>
  <si>
    <t>E31102010000000000002001392700001</t>
  </si>
  <si>
    <t>E31102010000000000002001392800001</t>
  </si>
  <si>
    <t>E31102010000000000002001392900001</t>
  </si>
  <si>
    <t>E31102010000000000002001393200001</t>
  </si>
  <si>
    <t>E31102010000000000002001393300001</t>
  </si>
  <si>
    <t>E31102010000000000002001393400001</t>
  </si>
  <si>
    <t>E31102010000000000002001394200001</t>
  </si>
  <si>
    <t>E31102010000000000002001394300001</t>
  </si>
  <si>
    <t>E31102010000000000002001394400001</t>
  </si>
  <si>
    <t>E31102010000000000002001394600001</t>
  </si>
  <si>
    <t>E31102010000000000002001394800001</t>
  </si>
  <si>
    <t>E31102010000000000002001395200001</t>
  </si>
  <si>
    <t>E31102010000000000002001395400001</t>
  </si>
  <si>
    <t>E31102010000000000002001395500001</t>
  </si>
  <si>
    <t>E31102010000000000002001396100001</t>
  </si>
  <si>
    <t>E31102010000000000002001396400001</t>
  </si>
  <si>
    <t>E31102010000000000002001396500001</t>
  </si>
  <si>
    <t>E31102010000000000002001396600001</t>
  </si>
  <si>
    <t>E31102010000000000002001396700001</t>
  </si>
  <si>
    <t>E31102010000000000002001396800001</t>
  </si>
  <si>
    <t>E31102010000000000002001396900001</t>
  </si>
  <si>
    <t>E31102010000000000002001397000001</t>
  </si>
  <si>
    <t>E31102010000000000002001397100001</t>
  </si>
  <si>
    <t>E31102010000000000002001397200001</t>
  </si>
  <si>
    <t>E31102010000000000002001397500001</t>
  </si>
  <si>
    <t>E31102010000000000002001397600001</t>
  </si>
  <si>
    <t>E31102010000000000002001397800001</t>
  </si>
  <si>
    <t>E31102010000000000002001398200001</t>
  </si>
  <si>
    <t>E31102010000000000002001398400001</t>
  </si>
  <si>
    <t>E31102010000000000002001398800001</t>
  </si>
  <si>
    <t>E31102010000000000002001399600001</t>
  </si>
  <si>
    <t>E31102010000000000002001399700001</t>
  </si>
  <si>
    <t>E31102010000000000002001400700001</t>
  </si>
  <si>
    <t>E31102010000000000002001401400001</t>
  </si>
  <si>
    <t>E31102010000000000002001401500001</t>
  </si>
  <si>
    <t>E31102010000000000002001401600001</t>
  </si>
  <si>
    <t>E31102010000000000002001402300001</t>
  </si>
  <si>
    <t>E31102010000000000002001402800001</t>
  </si>
  <si>
    <t>E31102010000000000002001403000001</t>
  </si>
  <si>
    <t>E31102010000000000002001403100001</t>
  </si>
  <si>
    <t>E31102010000000000002001404400001</t>
  </si>
  <si>
    <t>E31102010000000000002001404500001</t>
  </si>
  <si>
    <t>E31102010000000000002001404700001</t>
  </si>
  <si>
    <t>E31102010000000000002001404800001</t>
  </si>
  <si>
    <t>E31102010000000000002001404900001</t>
  </si>
  <si>
    <t>E31102010000000000002001405000001</t>
  </si>
  <si>
    <t>E31102010000000000002001405100001</t>
  </si>
  <si>
    <t>E31102010000000000002001405400001</t>
  </si>
  <si>
    <t>E31102010000000000002001405400002</t>
  </si>
  <si>
    <t>E31102010000000000002001405500001</t>
  </si>
  <si>
    <t>E31102010000000000002001405600001</t>
  </si>
  <si>
    <t>E31102010000000000002001405700001</t>
  </si>
  <si>
    <t>E31102010000000000002001405800001</t>
  </si>
  <si>
    <t>E31102010000000000002001406000001</t>
  </si>
  <si>
    <t>E31102010000000000002001407100001</t>
  </si>
  <si>
    <t>E31102010000000000002001407400001</t>
  </si>
  <si>
    <t>E31102010000000000002001407600001</t>
  </si>
  <si>
    <t>E31102010000000000002001407900001</t>
  </si>
  <si>
    <t>E31102010000000000002001408100001</t>
  </si>
  <si>
    <t>E31102010000000000002001408200001</t>
  </si>
  <si>
    <t>E31102010000000000002001408800001</t>
  </si>
  <si>
    <t>E31102010000000000002001408900001</t>
  </si>
  <si>
    <t>E31102010000000000002001409600001</t>
  </si>
  <si>
    <t>E31102010000000000002001409700001</t>
  </si>
  <si>
    <t>E31102010000000000002001409900001</t>
  </si>
  <si>
    <t>E31102010000000000002001410000001</t>
  </si>
  <si>
    <t>E31102010000000000002001410100001</t>
  </si>
  <si>
    <t>E31102010000000000002001410900001</t>
  </si>
  <si>
    <t>E31102010000000000002001411000001</t>
  </si>
  <si>
    <t>E31102010000000000002001411100001</t>
  </si>
  <si>
    <t>E31102010000000000002001411200001</t>
  </si>
  <si>
    <t>E31102010000000000002001411600001</t>
  </si>
  <si>
    <t>E31102010000000000002001411700001</t>
  </si>
  <si>
    <t>E31102010000000000002001413700001</t>
  </si>
  <si>
    <t>E31102010000000000002001413800001</t>
  </si>
  <si>
    <t>E31102010000000000002001413900001</t>
  </si>
  <si>
    <t>E31102010000000000002001414500001</t>
  </si>
  <si>
    <t>E31102010000000000002001414600001</t>
  </si>
  <si>
    <t>E31102010000000000002001414700001</t>
  </si>
  <si>
    <t>E31102010000000000002001414800001</t>
  </si>
  <si>
    <t>E31102010000000000002001414900001</t>
  </si>
  <si>
    <t>E31102010000000000002001415000001</t>
  </si>
  <si>
    <t>E31102010000000000002001415100001</t>
  </si>
  <si>
    <t>E31102010000000000002001415200001</t>
  </si>
  <si>
    <t>E31102010000000000002001415300001</t>
  </si>
  <si>
    <t>E31102010000000000002001415400001</t>
  </si>
  <si>
    <t>E31102010000000000002001415500001</t>
  </si>
  <si>
    <t>E31102010000000000002001415600001</t>
  </si>
  <si>
    <t>E31102010000000000002001415700001</t>
  </si>
  <si>
    <t>E31102010000000000002001415800001</t>
  </si>
  <si>
    <t>E31102010000000000002001416000001</t>
  </si>
  <si>
    <t>E31102010000000000002001416100001</t>
  </si>
  <si>
    <t>E31102010000000000002001420900001</t>
  </si>
  <si>
    <t>E31102010000000000002001421000001</t>
  </si>
  <si>
    <t>E31102010000000000002001423300001</t>
  </si>
  <si>
    <t>E31102010000000000002001423500001</t>
  </si>
  <si>
    <t>E31102010000000000002001424600001</t>
  </si>
  <si>
    <t>E31102010000000000002001435000001</t>
  </si>
  <si>
    <t>E31102010000000000002001435700001</t>
  </si>
  <si>
    <t>E31102010000000000002001436000001</t>
  </si>
  <si>
    <t>E31102010000000000002001436700001</t>
  </si>
  <si>
    <t>E31102010000000000002001436800001</t>
  </si>
  <si>
    <t>E31102010000000000002001437100001</t>
  </si>
  <si>
    <t>E31102010000000000002001437200001</t>
  </si>
  <si>
    <t>E31102010000000000002001438000001</t>
  </si>
  <si>
    <t>E31102010000000000002001438100001</t>
  </si>
  <si>
    <t>E31102010000000000002001438200001</t>
  </si>
  <si>
    <t>E31102010000000000002001439600001</t>
  </si>
  <si>
    <t>E31102010000000000002001439700001</t>
  </si>
  <si>
    <t>E31102010000000000002001439800001</t>
  </si>
  <si>
    <t>E31102010000000000002001440400001</t>
  </si>
  <si>
    <t>E31102010000000000002001440500001</t>
  </si>
  <si>
    <t>E31102010000000000002001440700001</t>
  </si>
  <si>
    <t>E31102010000000000002001441000001</t>
  </si>
  <si>
    <t>E31102010000000000002001441500001</t>
  </si>
  <si>
    <t>E31102010000000000002001444500001</t>
  </si>
  <si>
    <t>E31102010000000000002001444800001</t>
  </si>
  <si>
    <t>E31102010000000000002001444900001</t>
  </si>
  <si>
    <t>E31102010000000000002001445000001</t>
  </si>
  <si>
    <t>E31102010000000000002001445100001</t>
  </si>
  <si>
    <t>E31102010000000000002001445300001</t>
  </si>
  <si>
    <t>E31102010000000000002001445800001</t>
  </si>
  <si>
    <t>E31102010000000000002001445900001</t>
  </si>
  <si>
    <t>E31102010000000000002001447900001</t>
  </si>
  <si>
    <t>E31102010000000000002001448000001</t>
  </si>
  <si>
    <t>E31102010000000000002001448100001</t>
  </si>
  <si>
    <t>E31102010000000000002001448300001</t>
  </si>
  <si>
    <t>E31102010000000000002001448700001</t>
  </si>
  <si>
    <t>E31102010000000000002001448800001</t>
  </si>
  <si>
    <t>E31102010000000000002001448900001</t>
  </si>
  <si>
    <t>E31102010000000000002001452100001</t>
  </si>
  <si>
    <t>E31102010000000000002001452200001</t>
  </si>
  <si>
    <t>E31102010000000000002001452300001</t>
  </si>
  <si>
    <t>E31102010000000000002001452400001</t>
  </si>
  <si>
    <t>E31102010000000000002001452500001</t>
  </si>
  <si>
    <t>E31102010000000000002001452700001</t>
  </si>
  <si>
    <t>E31102010000000000002001453200001</t>
  </si>
  <si>
    <t>E31102010000000000002001453300001</t>
  </si>
  <si>
    <t>E31102010000000000002001454300001</t>
  </si>
  <si>
    <t>E31102010000000000002001454400001</t>
  </si>
  <si>
    <t>E31102010000000000002001454700001</t>
  </si>
  <si>
    <t>E31102010000000000002001455300001</t>
  </si>
  <si>
    <t>E31102010000000000002001455500001</t>
  </si>
  <si>
    <t>E31102010000000000002001455900001</t>
  </si>
  <si>
    <t>E31102010000000000002001456100001</t>
  </si>
  <si>
    <t>E31102010000000000002001456300001</t>
  </si>
  <si>
    <t>E31102010000000000002001456400001</t>
  </si>
  <si>
    <t>E31102010000000000002001457200001</t>
  </si>
  <si>
    <t>E31102010000000000002001458100001</t>
  </si>
  <si>
    <t>E31102010000000000002001462300001</t>
  </si>
  <si>
    <t>E31102010000000000002001464300001</t>
  </si>
  <si>
    <t>E31102010000000000002001464700001</t>
  </si>
  <si>
    <t>E31102010000000000002001467100001</t>
  </si>
  <si>
    <t>E31102010000000000002001467200001</t>
  </si>
  <si>
    <t>E31102010000000000002001467300001</t>
  </si>
  <si>
    <t>E31102010000000000002001467400001</t>
  </si>
  <si>
    <t>E31102010000000000002001467400002</t>
  </si>
  <si>
    <t>E31102010000000000002001467500001</t>
  </si>
  <si>
    <t>E31102010000000000002001467700001</t>
  </si>
  <si>
    <t>E31102010000000000002001468300001</t>
  </si>
  <si>
    <t>E31102010000000000002001468700001</t>
  </si>
  <si>
    <t>E31102010000000000002001468800001</t>
  </si>
  <si>
    <t>E31102010000000000002001469300001</t>
  </si>
  <si>
    <t>E31102010000000000002001469300002</t>
  </si>
  <si>
    <t>E31102010000000000002001469400001</t>
  </si>
  <si>
    <t>E31102010000000000002001469500001</t>
  </si>
  <si>
    <t>E31102010000000000002001469600001</t>
  </si>
  <si>
    <t>E31102010000000000002001469700001</t>
  </si>
  <si>
    <t>E31102010000000000002001469800001</t>
  </si>
  <si>
    <t>E31102010000000000002001469900001</t>
  </si>
  <si>
    <t>E31102010000000000002001470000001</t>
  </si>
  <si>
    <t>E31102010000000000002001470900001</t>
  </si>
  <si>
    <t>E31102010000000000002001471000001</t>
  </si>
  <si>
    <t>E31102010000000000002001471100001</t>
  </si>
  <si>
    <t>E31102010000000000002001471200001</t>
  </si>
  <si>
    <t>E31102010000000000002001471300001</t>
  </si>
  <si>
    <t>E31102010000000000002001471400001</t>
  </si>
  <si>
    <t>E31102010000000000002001471700001</t>
  </si>
  <si>
    <t>E31102010000000000002001471800001</t>
  </si>
  <si>
    <t>E31102010000000000002001475600001</t>
  </si>
  <si>
    <t>E31102010000000000002001475700001</t>
  </si>
  <si>
    <t>E31102010000000000002001475800001</t>
  </si>
  <si>
    <t>E31102010000000000002001475900001</t>
  </si>
  <si>
    <t>E31102010000000000002001476000001</t>
  </si>
  <si>
    <t>E31102010000000000002001476100001</t>
  </si>
  <si>
    <t>E31102010000000000002001476200001</t>
  </si>
  <si>
    <t>E31102010000000000002001476600001</t>
  </si>
  <si>
    <t>E31102010000000000002001477200001</t>
  </si>
  <si>
    <t>E31102010000000000002001477300001</t>
  </si>
  <si>
    <t>E31102010000000000002001478000001</t>
  </si>
  <si>
    <t>E31102010000000000002001478200001</t>
  </si>
  <si>
    <t>E31102010000000000002001478900001</t>
  </si>
  <si>
    <t>E31102010000000000002001479200001</t>
  </si>
  <si>
    <t>E31102010000000000002001479400001</t>
  </si>
  <si>
    <t>E31102010000000000002001479700001</t>
  </si>
  <si>
    <t>E31102010000000000002001479800001</t>
  </si>
  <si>
    <t>E31102010000000000002001479900001</t>
  </si>
  <si>
    <t>E31102010000000000002001480100001</t>
  </si>
  <si>
    <t>E31102010000000000002001480200001</t>
  </si>
  <si>
    <t>E31102010000000000002001480300001</t>
  </si>
  <si>
    <t>E31102010000000000002001480500001</t>
  </si>
  <si>
    <t>E31102010000000000002001481600001</t>
  </si>
  <si>
    <t>E31102010000000000002001481700001</t>
  </si>
  <si>
    <t>E31102010000000000002001481900001</t>
  </si>
  <si>
    <t>E31102010000000000002001482000001</t>
  </si>
  <si>
    <t>E31102010000000000002001482100001</t>
  </si>
  <si>
    <t>E31102010000000000002001482300001</t>
  </si>
  <si>
    <t>E31102010000000000002001482700001</t>
  </si>
  <si>
    <t>E31102010000000000002001482900001</t>
  </si>
  <si>
    <t>E31102010000000000002001483000001</t>
  </si>
  <si>
    <t>E31102010000000000002001483200001</t>
  </si>
  <si>
    <t>E31102010000000000002001483300001</t>
  </si>
  <si>
    <t>E31102010000000000002001483400001</t>
  </si>
  <si>
    <t>E31102010000000000002001483600001</t>
  </si>
  <si>
    <t>E31102010000000000002001485900001</t>
  </si>
  <si>
    <t>E31102010000000000002001486000001</t>
  </si>
  <si>
    <t>E31102010000000000002001486100001</t>
  </si>
  <si>
    <t>E31102010000000000002001487100001</t>
  </si>
  <si>
    <t>E31102010000000000002001487300001</t>
  </si>
  <si>
    <t>E31102010000000000002001488200001</t>
  </si>
  <si>
    <t>E31102010000000000002001488300001</t>
  </si>
  <si>
    <t>E31102010000000000002001489900001</t>
  </si>
  <si>
    <t>E31102010000000000002001490000001</t>
  </si>
  <si>
    <t>E31102010000000000002001490100001</t>
  </si>
  <si>
    <t>E31102010000000000002001490200001</t>
  </si>
  <si>
    <t>E31102010000000000002001490200002</t>
  </si>
  <si>
    <t>E31102010000000000002001490400001</t>
  </si>
  <si>
    <t>E31102010000000000002001490700001</t>
  </si>
  <si>
    <t>E31102010000000000002001491000001</t>
  </si>
  <si>
    <t>E31102010000000000002001491100001</t>
  </si>
  <si>
    <t>E31102010000000000002001491300001</t>
  </si>
  <si>
    <t>E31102010000000000002001491400001</t>
  </si>
  <si>
    <t>E31102010000000000002001491600001</t>
  </si>
  <si>
    <t>E31102010000000000002001491700001</t>
  </si>
  <si>
    <t>E31102010000000000002001492000001</t>
  </si>
  <si>
    <t>E31102010000000000002001493500001</t>
  </si>
  <si>
    <t>E31102010000000000002001493600001</t>
  </si>
  <si>
    <t>E31102010000000000002001493700001</t>
  </si>
  <si>
    <t>E31102010000000000002001493900001</t>
  </si>
  <si>
    <t>E31102010000000000002001494200001</t>
  </si>
  <si>
    <t>E31102010000000000002001495700001</t>
  </si>
  <si>
    <t>E31102010000000000002001496200001</t>
  </si>
  <si>
    <t>E31102010000000000002001496300001</t>
  </si>
  <si>
    <t>E31102010000000000002001496400001</t>
  </si>
  <si>
    <t>E31102010000000000002001496500001</t>
  </si>
  <si>
    <t>E31102010000000000002001496600001</t>
  </si>
  <si>
    <t>E31102010000000000002001496700001</t>
  </si>
  <si>
    <t>E31102010000000000002001497100001</t>
  </si>
  <si>
    <t>E31102010000000000002001504200001</t>
  </si>
  <si>
    <t>E31102010000000000002001504300001</t>
  </si>
  <si>
    <t>E31102010000000000002001506300001</t>
  </si>
  <si>
    <t>E31102010000000000002001506400001</t>
  </si>
  <si>
    <t>E31102010000000000002001506500001</t>
  </si>
  <si>
    <t>E31102010000000000002001506700001</t>
  </si>
  <si>
    <t>E31102010000000000002001506800001</t>
  </si>
  <si>
    <t>E31102010000000000002001507000001</t>
  </si>
  <si>
    <t>E31102010000000000002001507100001</t>
  </si>
  <si>
    <t>E31102010000000000002001507700001</t>
  </si>
  <si>
    <t>E31102010000000000002001507800001</t>
  </si>
  <si>
    <t>E31102010000000000002001507900001</t>
  </si>
  <si>
    <t>E31102010000000000002001508000001</t>
  </si>
  <si>
    <t>E31102010000000000002001508100001</t>
  </si>
  <si>
    <t>E31102010000000000002001508300001</t>
  </si>
  <si>
    <t>E31102010000000000002001508500001</t>
  </si>
  <si>
    <t>E31102010000000000002001508700001</t>
  </si>
  <si>
    <t>E31102010000000000002001508900001</t>
  </si>
  <si>
    <t>E31102010000000000002001510200001</t>
  </si>
  <si>
    <t>E31102010000000000002001512700001</t>
  </si>
  <si>
    <t>E31102010000000000002001513200001</t>
  </si>
  <si>
    <t>E31102010000000000002001513300001</t>
  </si>
  <si>
    <t>E31102010000000000002001513500001</t>
  </si>
  <si>
    <t>E31102010000000000002001515500001</t>
  </si>
  <si>
    <t>E31102010000000000002001515700001</t>
  </si>
  <si>
    <t>E31102010000000000002001515800001</t>
  </si>
  <si>
    <t>E31102010000000000002001516000001</t>
  </si>
  <si>
    <t>E31102010000000000002001516100001</t>
  </si>
  <si>
    <t>E31102010000000000002001517600001</t>
  </si>
  <si>
    <t>E31102010000000000002001517900001</t>
  </si>
  <si>
    <t>E31102010000000000002001518900001</t>
  </si>
  <si>
    <t>E31102010000000000002001519800001</t>
  </si>
  <si>
    <t>E31102010000000000002001519900001</t>
  </si>
  <si>
    <t>E31102010000000000002001520000001</t>
  </si>
  <si>
    <t>E31102010000000000002001521000001</t>
  </si>
  <si>
    <t>E31102010000000000002001521100001</t>
  </si>
  <si>
    <t>E31102010000000000002001521500001</t>
  </si>
  <si>
    <t>E31102010000000000002001522800001</t>
  </si>
  <si>
    <t>E31102010000000000002001522900001</t>
  </si>
  <si>
    <t>E31102010000000000002001523400001</t>
  </si>
  <si>
    <t>E31102010000000000002001525000001</t>
  </si>
  <si>
    <t>E31102010000000000002001526100001</t>
  </si>
  <si>
    <t>E31102010000000000002001526600001</t>
  </si>
  <si>
    <t>E31102010000000000002001526800001</t>
  </si>
  <si>
    <t>E31102010000000000002001526900001</t>
  </si>
  <si>
    <t>E31102010000000000002001531100001</t>
  </si>
  <si>
    <t>E31102010000000000002001531200001</t>
  </si>
  <si>
    <t>E31102010000000000002001531300001</t>
  </si>
  <si>
    <t>E31102010000000000002001531500001</t>
  </si>
  <si>
    <t>E31102010000000000002001531500002</t>
  </si>
  <si>
    <t>E31102010000000000002001531700001</t>
  </si>
  <si>
    <t>E31102010000000000002001532400001</t>
  </si>
  <si>
    <t>E31102010000000000002001532700001</t>
  </si>
  <si>
    <t>E31102010000000000002001532800001</t>
  </si>
  <si>
    <t>E31102010000000000002001533000001</t>
  </si>
  <si>
    <t>E31102010000000000002001533100001</t>
  </si>
  <si>
    <t>E31102010000000000002001533200001</t>
  </si>
  <si>
    <t>E31102010000000000002001533300001</t>
  </si>
  <si>
    <t>E31102010000000000002001535000001</t>
  </si>
  <si>
    <t>E31102010000000000002001535300001</t>
  </si>
  <si>
    <t>E31102010000000000002001535300002</t>
  </si>
  <si>
    <t>E31102010000000000002001538600001</t>
  </si>
  <si>
    <t>E31102010000000000002001538800001</t>
  </si>
  <si>
    <t>E31102010000000000002001538900001</t>
  </si>
  <si>
    <t>E31102010000000000002001541100001</t>
  </si>
  <si>
    <t>E31102010000000000002001541600001</t>
  </si>
  <si>
    <t>E31102010000000000002001541800001</t>
  </si>
  <si>
    <t>E31102010000000000002001542000001</t>
  </si>
  <si>
    <t>E31102010000000000002001542200001</t>
  </si>
  <si>
    <t>E31102010000000000002001543400001</t>
  </si>
  <si>
    <t>E31102010000000000002001543500001</t>
  </si>
  <si>
    <t>E31102010000000000002001544500001</t>
  </si>
  <si>
    <t>E31102010000000000002001545400001</t>
  </si>
  <si>
    <t>E31102010000000000002001546000001</t>
  </si>
  <si>
    <t>E31102010000000000002001546100001</t>
  </si>
  <si>
    <t>E31102010000000000002001546200001</t>
  </si>
  <si>
    <t>E31102010000000000002001547200001</t>
  </si>
  <si>
    <t>E31102010000000000002001551200001</t>
  </si>
  <si>
    <t>E31102010000000000002001551400001</t>
  </si>
  <si>
    <t>E31102010000000000002001552800001</t>
  </si>
  <si>
    <t>E31102010000000000002001553400001</t>
  </si>
  <si>
    <t>E31102010000000000002001553600001</t>
  </si>
  <si>
    <t>E31102010000000000002001554000001</t>
  </si>
  <si>
    <t>E31102010000000000002001555100001</t>
  </si>
  <si>
    <t>E31102010000000000002001556800001</t>
  </si>
  <si>
    <t>E31102010000000000002001556900001</t>
  </si>
  <si>
    <t>E31102010000000000002001557000001</t>
  </si>
  <si>
    <t>E31102010000000000002001557200001</t>
  </si>
  <si>
    <t>E31102010000000000002001557300001</t>
  </si>
  <si>
    <t>E31102010000000000002001557400001</t>
  </si>
  <si>
    <t>E31102010000000000002001558600001</t>
  </si>
  <si>
    <t>E31102010000000000002001558700001</t>
  </si>
  <si>
    <t>E31102010000000000002001558800001</t>
  </si>
  <si>
    <t>E31102010000000000002001558900001</t>
  </si>
  <si>
    <t>E31102010000000000002001559000001</t>
  </si>
  <si>
    <t>E31102010000000000002001559100001</t>
  </si>
  <si>
    <t>E31102010000000000002001559200001</t>
  </si>
  <si>
    <t>E31102010000000000002001559400001</t>
  </si>
  <si>
    <t>E31102010000000000002001561400001</t>
  </si>
  <si>
    <t>E31102010000000000002001561500001</t>
  </si>
  <si>
    <t>E31102010000000000002001561600001</t>
  </si>
  <si>
    <t>E31102010000000000002001561800001</t>
  </si>
  <si>
    <t>E31102010000000000002001561900001</t>
  </si>
  <si>
    <t>E31102010000000000002001562200001</t>
  </si>
  <si>
    <t>E31102010000000000002001562300001</t>
  </si>
  <si>
    <t>E31102010000000000002001562400001</t>
  </si>
  <si>
    <t>E31102010000000000002001562600001</t>
  </si>
  <si>
    <t>E31102010000000000002001562800001</t>
  </si>
  <si>
    <t>E31102010000000000002001563100001</t>
  </si>
  <si>
    <t>E31102010000000000002001563300001</t>
  </si>
  <si>
    <t>E31102010000000000002001563300002</t>
  </si>
  <si>
    <t>E31102010000000000002001563700001</t>
  </si>
  <si>
    <t>E31102010000000000002001563800001</t>
  </si>
  <si>
    <t>E31102010000000000002001563900001</t>
  </si>
  <si>
    <t>E31102010000000000002001564000001</t>
  </si>
  <si>
    <t>E31102010000000000002001564100001</t>
  </si>
  <si>
    <t>E31102010000000000002001564200001</t>
  </si>
  <si>
    <t>E31102010000000000002001566100001</t>
  </si>
  <si>
    <t>E31102010000000000002001566200001</t>
  </si>
  <si>
    <t>E31102010000000000002001566600001</t>
  </si>
  <si>
    <t>E31102010000000000002001566700001</t>
  </si>
  <si>
    <t>E31102010000000000002001566800001</t>
  </si>
  <si>
    <t>E31102010000000000002001567300001</t>
  </si>
  <si>
    <t>E31102010000000000002001568800001</t>
  </si>
  <si>
    <t>E31102010000000000002001568900001</t>
  </si>
  <si>
    <t>E31102010000000000002001569100001</t>
  </si>
  <si>
    <t>E31102010000000000002001570300001</t>
  </si>
  <si>
    <t>E31102010000000000002001570900001</t>
  </si>
  <si>
    <t>E31102010000000000002001572100001</t>
  </si>
  <si>
    <t>E31102010000000000002001573400001</t>
  </si>
  <si>
    <t>E31102010000000000002001574900001</t>
  </si>
  <si>
    <t>E31102010000000000002001576300001</t>
  </si>
  <si>
    <t>E31102010000000000002001576300002</t>
  </si>
  <si>
    <t>E31102010000000000002001577200001</t>
  </si>
  <si>
    <t>E31102010000000000002001580900001</t>
  </si>
  <si>
    <t>E31102010000000000002001585300001</t>
  </si>
  <si>
    <t>E31102010000000000002001585400001</t>
  </si>
  <si>
    <t>E31102010000000000002001585500001</t>
  </si>
  <si>
    <t>E31102010000000000002001586900001</t>
  </si>
  <si>
    <t>E31102010000000000002001587100001</t>
  </si>
  <si>
    <t>E31102010000000000002001592100001</t>
  </si>
  <si>
    <t>E31102010000000000002001592300001</t>
  </si>
  <si>
    <t>E31102010000000000002001593900001</t>
  </si>
  <si>
    <t>E31102010000000000002001594000001</t>
  </si>
  <si>
    <t>E31102010000000000002001594000002</t>
  </si>
  <si>
    <t>E31102010000000000002001594200001</t>
  </si>
  <si>
    <t>E31102010000000000002001595500001</t>
  </si>
  <si>
    <t>E31102010000000000002001596000001</t>
  </si>
  <si>
    <t>E31102010000000000002001603000001</t>
  </si>
  <si>
    <t>E31102010000000000002001603100001</t>
  </si>
  <si>
    <t>E31102010000000000002001603200001</t>
  </si>
  <si>
    <t>E31102010000000000002001603400001</t>
  </si>
  <si>
    <t>E31102010000000000002001605800001</t>
  </si>
  <si>
    <t>E31102010000000000002001606000001</t>
  </si>
  <si>
    <t>E31102010000000000002001610200001</t>
  </si>
  <si>
    <t>E31102010000000000002001610400001</t>
  </si>
  <si>
    <t>E31102010000000000002001618400001</t>
  </si>
  <si>
    <t>E31102010000000000002001618600001</t>
  </si>
  <si>
    <t>E31102010000000000002001618700001</t>
  </si>
  <si>
    <t>E31102010000000000002001622200001</t>
  </si>
  <si>
    <t>E31102010000000000002001623200001</t>
  </si>
  <si>
    <t>E31102010000000000002001624100001</t>
  </si>
  <si>
    <t>E31102010000000000002001624300001</t>
  </si>
  <si>
    <t>E31102010000000000002001625000001</t>
  </si>
  <si>
    <t>E31102010000000000002001625100001</t>
  </si>
  <si>
    <t>E31102010000000000002001626200001</t>
  </si>
  <si>
    <t>E31102010000000000002001628800001</t>
  </si>
  <si>
    <t>E31102010000000000002001631500001</t>
  </si>
  <si>
    <t>E31102010000000000002001631600001</t>
  </si>
  <si>
    <t>E31102010000000000002001631600002</t>
  </si>
  <si>
    <t>E31102010000000000002001631600003</t>
  </si>
  <si>
    <t>E31102010000000000002001633800001</t>
  </si>
  <si>
    <t>E31102010000000000002001633900001</t>
  </si>
  <si>
    <t>E31102010000000000002001635000001</t>
  </si>
  <si>
    <t>E31102010000000000002001635400001</t>
  </si>
  <si>
    <t>E31102010000000000002001638400001</t>
  </si>
  <si>
    <t>E31102010000000000002001639000001</t>
  </si>
  <si>
    <t>E31102010000000000002001639400001</t>
  </si>
  <si>
    <t>E31102010000000000002001640000001</t>
  </si>
  <si>
    <t>E31102010000000000002001640200001</t>
  </si>
  <si>
    <t>E31102010000000000002001641600001</t>
  </si>
  <si>
    <t>E31102010000000000002001641800001</t>
  </si>
  <si>
    <t>E31102010000000000002001641900001</t>
  </si>
  <si>
    <t>E31102010000000000002001642000001</t>
  </si>
  <si>
    <t>E31102010000000000002001642100001</t>
  </si>
  <si>
    <t>E31102010000000000002001643400001</t>
  </si>
  <si>
    <t>E31102010000000000002001643500001</t>
  </si>
  <si>
    <t>E31102010000000000002001648000001</t>
  </si>
  <si>
    <t>E31102010000000000002001648400001</t>
  </si>
  <si>
    <t>E31102010000000000002001650700001</t>
  </si>
  <si>
    <t>E31102010000000000002001651800001</t>
  </si>
  <si>
    <t>E31102010000000000002001653300001</t>
  </si>
  <si>
    <t>E31102010000000000002001653500001</t>
  </si>
  <si>
    <t>E31102010000000000002001654000001</t>
  </si>
  <si>
    <t>E31102010000000000002001654200001</t>
  </si>
  <si>
    <t>E31102010000000000002001654300001</t>
  </si>
  <si>
    <t>E31102010000000000002001654400001</t>
  </si>
  <si>
    <t>E31102010000000000002001654600001</t>
  </si>
  <si>
    <t>E31102010000000000002001660500001</t>
  </si>
  <si>
    <t>E31102010000000000002001660600001</t>
  </si>
  <si>
    <t>E31102010000000000002001660700001</t>
  </si>
  <si>
    <t>E31102010000000000002001660800001</t>
  </si>
  <si>
    <t>E31102010000000000002001664900001</t>
  </si>
  <si>
    <t>E31102010000000000002001665100001</t>
  </si>
  <si>
    <t>E31102010000000000002001665700001</t>
  </si>
  <si>
    <t>E31102010000000000002001665800001</t>
  </si>
  <si>
    <t>E31102010000000000002001666300001</t>
  </si>
  <si>
    <t>E31102010000000000002001668900001</t>
  </si>
  <si>
    <t>E31102010000000000002001671500001</t>
  </si>
  <si>
    <t>E31102010000000000002001674500001</t>
  </si>
  <si>
    <t>E31102010000000000002001675400001</t>
  </si>
  <si>
    <t>E31102010000000000002001678900001</t>
  </si>
  <si>
    <t>E31102010000000000002001681700001</t>
  </si>
  <si>
    <t>E31102010000000000002001682700001</t>
  </si>
  <si>
    <t>E31102010000000000002001683000001</t>
  </si>
  <si>
    <t>E31102010000000000002001683100001</t>
  </si>
  <si>
    <t>E31102010000000000002001683200001</t>
  </si>
  <si>
    <t>E31102010000000000002001683300001</t>
  </si>
  <si>
    <t>E31102010000000000002001683500001</t>
  </si>
  <si>
    <t>E31102010000000000002001683600001</t>
  </si>
  <si>
    <t>E31102010000000000002001683800001</t>
  </si>
  <si>
    <t>E31102010000000000002001684100001</t>
  </si>
  <si>
    <t>E31102010000000000002001684500001</t>
  </si>
  <si>
    <t>E31102010000000000002001684600001</t>
  </si>
  <si>
    <t>E31102010000000000002001684800001</t>
  </si>
  <si>
    <t>E31102010000000000002001685200001</t>
  </si>
  <si>
    <t>E31102010000000000002001685300001</t>
  </si>
  <si>
    <t>E31102010000000000002001685400001</t>
  </si>
  <si>
    <t>E31102010000000000002001686800001</t>
  </si>
  <si>
    <t>E31102010000000000002001686900001</t>
  </si>
  <si>
    <t>E31102010000000000002001687000001</t>
  </si>
  <si>
    <t>E31102010000000000002001687100001</t>
  </si>
  <si>
    <t>E31102010000000000002001687200001</t>
  </si>
  <si>
    <t>E31102010000000000002001688700001</t>
  </si>
  <si>
    <t>E31102010000000000002001688800001</t>
  </si>
  <si>
    <t>E31102010000000000002001689300001</t>
  </si>
  <si>
    <t>E31102010000000000002001689500001</t>
  </si>
  <si>
    <t>E31102010000000000002001690300001</t>
  </si>
  <si>
    <t>E31102010000000000002001690400001</t>
  </si>
  <si>
    <t>E31102010000000000002001690500001</t>
  </si>
  <si>
    <t>E31102010000000000002001690700001</t>
  </si>
  <si>
    <t>E31102010000000000002001690900001</t>
  </si>
  <si>
    <t>E31102010000000000002001691000001</t>
  </si>
  <si>
    <t>E31102010000000000002001691200001</t>
  </si>
  <si>
    <t>E31102010000000000002001694800001</t>
  </si>
  <si>
    <t>E31102010000000000002001694900001</t>
  </si>
  <si>
    <t>E31102010000000000002001695800001</t>
  </si>
  <si>
    <t>E31102010000000000002001697600001</t>
  </si>
  <si>
    <t>E31102010000000000002001700400001</t>
  </si>
  <si>
    <t>E31102010000000000002001700700001</t>
  </si>
  <si>
    <t>E31102010000000000002001700800001</t>
  </si>
  <si>
    <t>E31102010000000000002001703300001</t>
  </si>
  <si>
    <t>E31102010000000000002001704400001</t>
  </si>
  <si>
    <t>E31102010000000000002001704500001</t>
  </si>
  <si>
    <t>E31102010000000000002001704600001</t>
  </si>
  <si>
    <t>E31102010000000000002001704700001</t>
  </si>
  <si>
    <t>E31102010000000000002001705000001</t>
  </si>
  <si>
    <t>E31102010000000000002001705100001</t>
  </si>
  <si>
    <t>E31102010000000000002001705200001</t>
  </si>
  <si>
    <t>E31102010000000000002001708400001</t>
  </si>
  <si>
    <t>E31102010000000000002001709500001</t>
  </si>
  <si>
    <t>E31102010000000000002001709600001</t>
  </si>
  <si>
    <t>E31102010000000000002001709700001</t>
  </si>
  <si>
    <t>E31102010000000000002001709800001</t>
  </si>
  <si>
    <t>E31102010000000000002001710000001</t>
  </si>
  <si>
    <t>E31102010000000000002001710100001</t>
  </si>
  <si>
    <t>E31102010000000000002001710200001</t>
  </si>
  <si>
    <t>E31102010000000000002001710400001</t>
  </si>
  <si>
    <t>E31102010000000000002001712600001</t>
  </si>
  <si>
    <t>E31102010000000000002001712700001</t>
  </si>
  <si>
    <t>E31102010000000000002001712800001</t>
  </si>
  <si>
    <t>E31102010000000000002001715100001</t>
  </si>
  <si>
    <t>E31102010000000000002001716700001</t>
  </si>
  <si>
    <t>E31102010000000000002001717200001</t>
  </si>
  <si>
    <t>E31102010000000000002001719300001</t>
  </si>
  <si>
    <t>E31102010000000000002001719800001</t>
  </si>
  <si>
    <t>E31102010000000000002001720900001</t>
  </si>
  <si>
    <t>E31102010000000000002001721200001</t>
  </si>
  <si>
    <t>E31102010000000000002001721900001</t>
  </si>
  <si>
    <t>E31102010000000000002001723600001</t>
  </si>
  <si>
    <t>E31102010000000000002001723700001</t>
  </si>
  <si>
    <t>E31102010000000000002001723800001</t>
  </si>
  <si>
    <t>E31102010000000000002001726800001</t>
  </si>
  <si>
    <t>E31102010000000000002001726900001</t>
  </si>
  <si>
    <t>E31102010000000000002001727000001</t>
  </si>
  <si>
    <t>E31102010000000000002001727100001</t>
  </si>
  <si>
    <t>E31102010000000000002001729400001</t>
  </si>
  <si>
    <t>E31102010000000000002001729800001</t>
  </si>
  <si>
    <t>E31102010000000000002001730600001</t>
  </si>
  <si>
    <t>E31102010000000000002001730700001</t>
  </si>
  <si>
    <t>E31102010000000000002001730800001</t>
  </si>
  <si>
    <t>E31102010000000000002001730900001</t>
  </si>
  <si>
    <t>E31102010000000000002001733500001</t>
  </si>
  <si>
    <t>E31102010000000000002001733800001</t>
  </si>
  <si>
    <t>E31102010000000000002001733900001</t>
  </si>
  <si>
    <t>E31102010000000000002001735400001</t>
  </si>
  <si>
    <t>E31102010000000000002001737700001</t>
  </si>
  <si>
    <t>E31102010000000000002001738900001</t>
  </si>
  <si>
    <t>E31102010000000000002001739800001</t>
  </si>
  <si>
    <t>E31102010000000000002001740500001</t>
  </si>
  <si>
    <t>E31102010000000000002001744400001</t>
  </si>
  <si>
    <t>E31102010000000000002001744500001</t>
  </si>
  <si>
    <t>E31102010000000000002001753300001</t>
  </si>
  <si>
    <t>E31102010000000000002001755100001</t>
  </si>
  <si>
    <t>E31102010000000000002001755500001</t>
  </si>
  <si>
    <t>E31102010000000000002001755600001</t>
  </si>
  <si>
    <t>E31102010000000000002001756200001</t>
  </si>
  <si>
    <t>E31102010000000000002001757500001</t>
  </si>
  <si>
    <t>E31102010000000000002001757600001</t>
  </si>
  <si>
    <t>E31102010000000000002001757700001</t>
  </si>
  <si>
    <t>E31102010000000000002001757800001</t>
  </si>
  <si>
    <t>E31102010000000000002001759000001</t>
  </si>
  <si>
    <t>E31102010000000000002001759700001</t>
  </si>
  <si>
    <t>E31102010000000000002001761600001</t>
  </si>
  <si>
    <t>E31102010000000000002001761700001</t>
  </si>
  <si>
    <t>E31102010000000000002001761800001</t>
  </si>
  <si>
    <t>E31102010000000000002001761900001</t>
  </si>
  <si>
    <t>E31102010000000000002001769500001</t>
  </si>
  <si>
    <t>E31102010000000000002001769600001</t>
  </si>
  <si>
    <t>E31102010000000000002001769700001</t>
  </si>
  <si>
    <t>E31102010000000000002001770400001</t>
  </si>
  <si>
    <t>E31102010000000000002001770500001</t>
  </si>
  <si>
    <t>E31102010000000000002001770800001</t>
  </si>
  <si>
    <t>E31102010000000000002001770900001</t>
  </si>
  <si>
    <t>E31102010000000000002001771000001</t>
  </si>
  <si>
    <t>E31102010000000000002001772000001</t>
  </si>
  <si>
    <t>E31102010000000000002001772100001</t>
  </si>
  <si>
    <t>E31102010000000000002001775100001</t>
  </si>
  <si>
    <t>E31102010000000000002001776400001</t>
  </si>
  <si>
    <t>E31102010000000000002001778000001</t>
  </si>
  <si>
    <t>E31102010000000000002001780100001</t>
  </si>
  <si>
    <t>E31102010000000000002001786400001</t>
  </si>
  <si>
    <t>E31102010000000000002001790300001</t>
  </si>
  <si>
    <t>E31102010000000000002001790500001</t>
  </si>
  <si>
    <t>E31102010000000000002001792000001</t>
  </si>
  <si>
    <t>E31102010000000000002001792200001</t>
  </si>
  <si>
    <t>E31102010000000000002001795400001</t>
  </si>
  <si>
    <t>E31102010000000000001001198600001</t>
  </si>
  <si>
    <t>E31102010000000000001001428400001</t>
  </si>
  <si>
    <t>E31102010000000000001001856900001</t>
  </si>
  <si>
    <t>E31102010000000000001004328400001</t>
  </si>
  <si>
    <t>E31102010000000000001006328500001</t>
  </si>
  <si>
    <t>E31102010000000000001006790600001</t>
  </si>
  <si>
    <t>E31102010000000000001008020100001</t>
  </si>
  <si>
    <t>E31102010000000000001008027900001</t>
  </si>
  <si>
    <t>E31102010000000000001008055400001</t>
  </si>
  <si>
    <t>E31102010000000000001015121400001</t>
  </si>
  <si>
    <t>E31102010000000000001016862100001</t>
  </si>
  <si>
    <t>E31102010000000000001018744800001</t>
  </si>
  <si>
    <t>E31102010000000000001020481400001</t>
  </si>
  <si>
    <t>E31102010000000000001020961100001</t>
  </si>
  <si>
    <t>E31102010000000000001022246400001</t>
  </si>
  <si>
    <t>E31102010000000000001022490400001</t>
  </si>
  <si>
    <t>E31102010000000000001028903800001</t>
  </si>
  <si>
    <t>E31102010000000000001029215200001</t>
  </si>
  <si>
    <t>E31102010000000000001031499700001</t>
  </si>
  <si>
    <t>E31102010000000000001032235300001</t>
  </si>
  <si>
    <t>E31102010000000000001036096400001</t>
  </si>
  <si>
    <t>E31102010000000000001040338800001</t>
  </si>
  <si>
    <t>E31102010000000000001041054600001</t>
  </si>
  <si>
    <t>E31102010000000000001044219700001</t>
  </si>
  <si>
    <t>E31102010000000000001046184100001</t>
  </si>
  <si>
    <t>E31102010000000000001047663600001</t>
  </si>
  <si>
    <t>E31102010000000000001050161400001</t>
  </si>
  <si>
    <t>E31102010000000000001050564400001</t>
  </si>
  <si>
    <t>E31102010000000000001051535600001</t>
  </si>
  <si>
    <t>E31102010000000000001052426600001</t>
  </si>
  <si>
    <t>E31102010000000000001058679200001</t>
  </si>
  <si>
    <t>E31102010000000000001058680600001</t>
  </si>
  <si>
    <t>E31102010000000000001065610300001</t>
  </si>
  <si>
    <t>E31102010000000000001068449200001</t>
  </si>
  <si>
    <t>E31102010000000000001069199500001</t>
  </si>
  <si>
    <t>E31102010000000000001069574500001</t>
  </si>
  <si>
    <t>E31102010000000000001070396900001</t>
  </si>
  <si>
    <t>E31102010000000000001073893200001</t>
  </si>
  <si>
    <t>E31102010000000000001074041400001</t>
  </si>
  <si>
    <t>E31102010000000000001075858500001</t>
  </si>
  <si>
    <t>E31102010000000000001077817900001</t>
  </si>
  <si>
    <t>E31102010000000000001080317300001</t>
  </si>
  <si>
    <t>E31102010000000000001084706500001</t>
  </si>
  <si>
    <t>E31102010000000000001090855200001</t>
  </si>
  <si>
    <t>E31102010000000000001094998400001</t>
  </si>
  <si>
    <t>E31102010000000000001095083400001</t>
  </si>
  <si>
    <t>E31102010000000000001095918100001</t>
  </si>
  <si>
    <t>E31102010000000000001096264600001</t>
  </si>
  <si>
    <t>E31102010000000000001096748600001</t>
  </si>
  <si>
    <t>E31102010000000000001097520900001</t>
  </si>
  <si>
    <t>E31102010000000000001098731200001</t>
  </si>
  <si>
    <t>E31102010000000000001100149600001</t>
  </si>
  <si>
    <t>E31102010000000000001101147500001</t>
  </si>
  <si>
    <t>E31102010000000000001103182400001</t>
  </si>
  <si>
    <t>E31102010000000000001113734700001</t>
  </si>
  <si>
    <t>E31102010000000000001119937700001</t>
  </si>
  <si>
    <t>E31102010000000000001122101100001</t>
  </si>
  <si>
    <t>E31102010000000000001133484300001</t>
  </si>
  <si>
    <t>E31102010000000000001137966900001</t>
  </si>
  <si>
    <t>E31102010000000000001141208900001</t>
  </si>
  <si>
    <t>E31102010000000000001146933100001</t>
  </si>
  <si>
    <t>E31102010000000000001150432300001</t>
  </si>
  <si>
    <t>E31102010000000000001151962200001</t>
  </si>
  <si>
    <t>E31102010000000000001154828200001</t>
  </si>
  <si>
    <t>E31102010000000000001157851300001</t>
  </si>
  <si>
    <t>E31102010000000000001158961200001</t>
  </si>
  <si>
    <t>E31102010000000000001159535300001</t>
  </si>
  <si>
    <t>E31102010000000000001162942800001</t>
  </si>
  <si>
    <t>E31102010000000000001165885100001</t>
  </si>
  <si>
    <t>E31102010000000000001167487300001</t>
  </si>
  <si>
    <t>E31102010000000000001170889100001</t>
  </si>
  <si>
    <t>E31102010000000000001172572900001</t>
  </si>
  <si>
    <t>E31102010000000000001182949400001</t>
  </si>
  <si>
    <t>E31102010000000000001184533300001</t>
  </si>
  <si>
    <t>E31102010000000000001185110400001</t>
  </si>
  <si>
    <t>E31102010000000000001185338700001</t>
  </si>
  <si>
    <t>E31102010000000000001186411700001</t>
  </si>
  <si>
    <t>E31102010000000000001187155500001</t>
  </si>
  <si>
    <t>E31102010000000000001196310700001</t>
  </si>
  <si>
    <t>E31102010000000000001197310200001</t>
  </si>
  <si>
    <t>E31102010000000000001200178300001</t>
  </si>
  <si>
    <t>E31102010000000000001200625400001</t>
  </si>
  <si>
    <t>E31102010000000000001212265300001</t>
  </si>
  <si>
    <t>E31102010000000000001218189700001</t>
  </si>
  <si>
    <t>E31102010000000000001220063800001</t>
  </si>
  <si>
    <t>E31102010000000000001220494300001</t>
  </si>
  <si>
    <t>E31102010000000000001225666800001</t>
  </si>
  <si>
    <t>E31102010000000000001226013400001</t>
  </si>
  <si>
    <t>E31102010000000000001226417200001</t>
  </si>
  <si>
    <t>E31102010000000000001226422900001</t>
  </si>
  <si>
    <t>E31102010000000000001227955200001</t>
  </si>
  <si>
    <t>E31102010000000000001228886100001</t>
  </si>
  <si>
    <t>E31102010000000000001230930300001</t>
  </si>
  <si>
    <t>E31102010000000000001232976200001</t>
  </si>
  <si>
    <t>E31102010000000000001233679300001</t>
  </si>
  <si>
    <t>E31102010000000000001235338800001</t>
  </si>
  <si>
    <t>E31102010000000000001237894100001</t>
  </si>
  <si>
    <t>E31102010000000000001241992300001</t>
  </si>
  <si>
    <t>E31102010000000000001245341200001</t>
  </si>
  <si>
    <t>E31102010000000000001245459100001</t>
  </si>
  <si>
    <t>E31102010000000000001247759100001</t>
  </si>
  <si>
    <t>E31102010000000000001248470900002</t>
  </si>
  <si>
    <t>E31102010000000000001250351700001</t>
  </si>
  <si>
    <t>E31102010000000000001252878100001</t>
  </si>
  <si>
    <t>E31102010000000000001255761700001</t>
  </si>
  <si>
    <t>E31102010000000000001257945900001</t>
  </si>
  <si>
    <t>E31102010000000000001260542500001</t>
  </si>
  <si>
    <t>E31102010000000000001261228600001</t>
  </si>
  <si>
    <t>E31102010000000000001264956200001</t>
  </si>
  <si>
    <t>E31102010000000000001265343800001</t>
  </si>
  <si>
    <t>E31102010000000000001265689500001</t>
  </si>
  <si>
    <t>E31102010000000000001267569500001</t>
  </si>
  <si>
    <t>E31102010000000000001268896700001</t>
  </si>
  <si>
    <t>E31102010000000000001270441500001</t>
  </si>
  <si>
    <t>E31102010000000000001270660400001</t>
  </si>
  <si>
    <t>E31102010000000000001274219800001</t>
  </si>
  <si>
    <t>E31102010000000000001274233300001</t>
  </si>
  <si>
    <t>E31102010000000000001274376300001</t>
  </si>
  <si>
    <t>E31102010000000000001275646600001</t>
  </si>
  <si>
    <t>E31102010000000000001275647400001</t>
  </si>
  <si>
    <t>E31102010000000000001276534100001</t>
  </si>
  <si>
    <t>E31102010000000000001280094500001</t>
  </si>
  <si>
    <t>E31102010000000000001280115100001</t>
  </si>
  <si>
    <t>E31102010000000000001280997700001</t>
  </si>
  <si>
    <t>E31102010000000000001284354700001</t>
  </si>
  <si>
    <t>E31102010000000000001285173600001</t>
  </si>
  <si>
    <t>E31102010000000000001285670300001</t>
  </si>
  <si>
    <t>E31102010000000000002000271900001</t>
  </si>
  <si>
    <t>E31102010000000000002000297200001</t>
  </si>
  <si>
    <t>E31102010000000000002000427200001</t>
  </si>
  <si>
    <t>E31102010000000000002000464500001</t>
  </si>
  <si>
    <t>E31102010000000000002000467900001</t>
  </si>
  <si>
    <t>E31102010000000000002000788100001</t>
  </si>
  <si>
    <t>E31102010000000000002000926700001</t>
  </si>
  <si>
    <t>E31102010000000000002000946100001</t>
  </si>
  <si>
    <t>E31102010000000000002000987400002</t>
  </si>
  <si>
    <t>E31102010000000000002000987700001</t>
  </si>
  <si>
    <t>E31102010000000000002001032300001</t>
  </si>
  <si>
    <t>E31102010000000000002001159300001</t>
  </si>
  <si>
    <t>E31102010000000000002001190600001</t>
  </si>
  <si>
    <t>E31102010000000000002001381700002</t>
  </si>
  <si>
    <t>E31102010000000000002001656100001</t>
  </si>
  <si>
    <t>E31102010000000000002001775200001</t>
  </si>
  <si>
    <t>E31102010000000000002001796300001</t>
  </si>
  <si>
    <t>E31102010000000000002001796300002</t>
  </si>
  <si>
    <t>E31102010000000000002001796700001</t>
  </si>
  <si>
    <t>E31102010000000000002001796900001</t>
  </si>
  <si>
    <t>E31102010000000000002001799100001</t>
  </si>
  <si>
    <t>E31102010000000000002001799200001</t>
  </si>
  <si>
    <t>E31102010000000000002001799300001</t>
  </si>
  <si>
    <t>E31102010000000000002001799400001</t>
  </si>
  <si>
    <t>E31102010000000000002001803500001</t>
  </si>
  <si>
    <t>E31102010000000000002001803600001</t>
  </si>
  <si>
    <t>E31102010000000000002001803800001</t>
  </si>
  <si>
    <t>E31102010000000000002001804000001</t>
  </si>
  <si>
    <t>E31102010000000000002001804500001</t>
  </si>
  <si>
    <t>E31102010000000000002001804600001</t>
  </si>
  <si>
    <t>E31102010000000000002001804700001</t>
  </si>
  <si>
    <t>E31102010000000000002001804800001</t>
  </si>
  <si>
    <t>E31102010000000000002001804900001</t>
  </si>
  <si>
    <t>E31102010000000000002001808100001</t>
  </si>
  <si>
    <t>E31102010000000000002001809300001</t>
  </si>
  <si>
    <t>E31102010000000000002001809500001</t>
  </si>
  <si>
    <t>E31102010000000000002001810500001</t>
  </si>
  <si>
    <t>E31102010000000000002001810600001</t>
  </si>
  <si>
    <t>E31102010000000000002001810800001</t>
  </si>
  <si>
    <t>E31102010000000000002001811600001</t>
  </si>
  <si>
    <t>E31102010000000000002001811800001</t>
  </si>
  <si>
    <t>E31102010000000000002001815300001</t>
  </si>
  <si>
    <t>E31102010000000000002001816100001</t>
  </si>
  <si>
    <t>E31102010000000000002001817000001</t>
  </si>
  <si>
    <t>E31102010000000000002001817700001</t>
  </si>
  <si>
    <t>E31102010000000000002001819200001</t>
  </si>
  <si>
    <t>E31102010000000000002001825100001</t>
  </si>
  <si>
    <t>E31102010000000000002001827900001</t>
  </si>
  <si>
    <t>E31102010000000000002001829800001</t>
  </si>
  <si>
    <t>E31102010000000000002001831200001</t>
  </si>
  <si>
    <t>E31102010000000000002001831500001</t>
  </si>
  <si>
    <t>E31102010000000000002001832200001</t>
  </si>
  <si>
    <t>E31102010000000000002001832300001</t>
  </si>
  <si>
    <t>E31102010000000000002001832400001</t>
  </si>
  <si>
    <t>E31102010000000000002001832500001</t>
  </si>
  <si>
    <t>E31102010000000000002001832700001</t>
  </si>
  <si>
    <t>E31102010000000000002001833600001</t>
  </si>
  <si>
    <t>E31102010000000000002001834000001</t>
  </si>
  <si>
    <t>E31102010000000000002001834100001</t>
  </si>
  <si>
    <t>E31102010000000000002001834200001</t>
  </si>
  <si>
    <t>E31102010000000000002001834400001</t>
  </si>
  <si>
    <t>E31102010000000000002001834600001</t>
  </si>
  <si>
    <t>E31102010000000000002001834700001</t>
  </si>
  <si>
    <t>E31102010000000000002001834800001</t>
  </si>
  <si>
    <t>E31102010000000000002001835000001</t>
  </si>
  <si>
    <t>E31102010000000000002001840900001</t>
  </si>
  <si>
    <t>E31102010000000000002001841000001</t>
  </si>
  <si>
    <t>E31102010000000000002001841100001</t>
  </si>
  <si>
    <t>E31102010000000000002001841200001</t>
  </si>
  <si>
    <t>E31102010000000000002001841300001</t>
  </si>
  <si>
    <t>E31102010000000000002001841600001</t>
  </si>
  <si>
    <t>E31102010000000000002001841700001</t>
  </si>
  <si>
    <t>E31102010000000000002001841800001</t>
  </si>
  <si>
    <t>E31102010000000000002001843300001</t>
  </si>
  <si>
    <t>E31102010000000000002001845000001</t>
  </si>
  <si>
    <t>E31102010000000000002001846100001</t>
  </si>
  <si>
    <t>E31102010000000000002001846400001</t>
  </si>
  <si>
    <t>E31102010000000000002001848700001</t>
  </si>
  <si>
    <t>E31102010000000000002001849600001</t>
  </si>
  <si>
    <t>E31102010000000000002001851400001</t>
  </si>
  <si>
    <t>E31102010000000000002001851500001</t>
  </si>
  <si>
    <t>E31102010000000000002001851800001</t>
  </si>
  <si>
    <t>E31102010000000000002001852700001</t>
  </si>
  <si>
    <t>E31102010000000000002001853400001</t>
  </si>
  <si>
    <t>E31102010000000000002001853500001</t>
  </si>
  <si>
    <t>E31102010000000000002001854200001</t>
  </si>
  <si>
    <t>E31102010000000000002001855100001</t>
  </si>
  <si>
    <t>E31102010000000000002001855200001</t>
  </si>
  <si>
    <t>E31102010000000000002001855300001</t>
  </si>
  <si>
    <t>E31102010000000000002001855400001</t>
  </si>
  <si>
    <t>E31102010000000000002001855500001</t>
  </si>
  <si>
    <t>E31102010000000000002001856700001</t>
  </si>
  <si>
    <t>E31102010000000000002001856900001</t>
  </si>
  <si>
    <t>E31102010000000000002001857200001</t>
  </si>
  <si>
    <t>E31102010000000000002001857400001</t>
  </si>
  <si>
    <t>E31102010000000000002001858200001</t>
  </si>
  <si>
    <t>E31102010000000000002001858400001</t>
  </si>
  <si>
    <t>E31102010000000000002001858500001</t>
  </si>
  <si>
    <t>E31102010000000000002001858600001</t>
  </si>
  <si>
    <t>E31102010000000000002001858700001</t>
  </si>
  <si>
    <t>E31102010000000000002001858800001</t>
  </si>
  <si>
    <t>E31102010000000000002001858900001</t>
  </si>
  <si>
    <t>E31102010000000000002001859000001</t>
  </si>
  <si>
    <t>E31102010000000000002001859100001</t>
  </si>
  <si>
    <t>E31102010000000000002001859200001</t>
  </si>
  <si>
    <t>E31102010000000000002001859300001</t>
  </si>
  <si>
    <t>E31102010000000000002001859400001</t>
  </si>
  <si>
    <t>E31102010000000000002001859500001</t>
  </si>
  <si>
    <t>E31102010000000000002001859600001</t>
  </si>
  <si>
    <t>E31102010000000000002001859700001</t>
  </si>
  <si>
    <t>E31102010000000000002001859800001</t>
  </si>
  <si>
    <t>E31102010000000000002001860000001</t>
  </si>
  <si>
    <t>E31102010000000000002001860100001</t>
  </si>
  <si>
    <t>E31102010000000000002001861000001</t>
  </si>
  <si>
    <t>E31102010000000000002001863000001</t>
  </si>
  <si>
    <t>E31102010000000000002001863200001</t>
  </si>
  <si>
    <t>E31102010000000000002001864500001</t>
  </si>
  <si>
    <t>E31102010000000000002001866800001</t>
  </si>
  <si>
    <t>E31102010000000000002001867500001</t>
  </si>
  <si>
    <t>E31102010000000000002001868600001</t>
  </si>
  <si>
    <t>E31102010000000000002001869800001</t>
  </si>
  <si>
    <t>E31102010000000000002001869900001</t>
  </si>
  <si>
    <t>E31102010000000000002001870000001</t>
  </si>
  <si>
    <t>E31102010000000000002001870700001</t>
  </si>
  <si>
    <t>E31102010000000000002001871000001</t>
  </si>
  <si>
    <t>E31102010000000000002001871100001</t>
  </si>
  <si>
    <t>E31102010000000000002001871500001</t>
  </si>
  <si>
    <t>E31102010000000000002001871600001</t>
  </si>
  <si>
    <t>E31102010000000000002001871700001</t>
  </si>
  <si>
    <t>E31102010000000000002001873000001</t>
  </si>
  <si>
    <t>E31102010000000000002001875400001</t>
  </si>
  <si>
    <t>E31102010000000000002001877100001</t>
  </si>
  <si>
    <t>E31102010000000000002001880400001</t>
  </si>
  <si>
    <t>E31102010000000000002001881400001</t>
  </si>
  <si>
    <t>E31102010000000000002001881500001</t>
  </si>
  <si>
    <t>E31102010000000000002001881600001</t>
  </si>
  <si>
    <t>E31102010000000000002001881700001</t>
  </si>
  <si>
    <t>E31102010000000000002001881800001</t>
  </si>
  <si>
    <t>E31102010000000000002001881900001</t>
  </si>
  <si>
    <t>E31102010000000000002001882100001</t>
  </si>
  <si>
    <t>E31102010000000000002001882200001</t>
  </si>
  <si>
    <t>E31102010000000000002001883200001</t>
  </si>
  <si>
    <t>E31102010000000000002001883300001</t>
  </si>
  <si>
    <t>E31102010000000000002001883600001</t>
  </si>
  <si>
    <t>E31102010000000000002001883700001</t>
  </si>
  <si>
    <t>E31102010000000000002001885900001</t>
  </si>
  <si>
    <t>E31102010000000000002001886000001</t>
  </si>
  <si>
    <t>E31102010000000000002001886100001</t>
  </si>
  <si>
    <t>E31102010000000000002001887800001</t>
  </si>
  <si>
    <t>E31102010000000000002001888500001</t>
  </si>
  <si>
    <t>E31102010000000000002001888800001</t>
  </si>
  <si>
    <t>E31102010000000000002001889100001</t>
  </si>
  <si>
    <t>E31102010000000000002001889200001</t>
  </si>
  <si>
    <t>E31102010000000000002001889300001</t>
  </si>
  <si>
    <t>E31102010000000000002001889800001</t>
  </si>
  <si>
    <t>E31102010000000000002001891400001</t>
  </si>
  <si>
    <t>E31102010000000000002001891600001</t>
  </si>
  <si>
    <t>E31102010000000000002001891700001</t>
  </si>
  <si>
    <t>E31102010000000000002001891800001</t>
  </si>
  <si>
    <t>E31102010000000000002001891900001</t>
  </si>
  <si>
    <t>E31102010000000000002001892000001</t>
  </si>
  <si>
    <t>E31102010000000000002001892100001</t>
  </si>
  <si>
    <t>E31102010000000000002001892300001</t>
  </si>
  <si>
    <t>E31102010000000000002001892500001</t>
  </si>
  <si>
    <t>E31102010000000000002001892600001</t>
  </si>
  <si>
    <t>E31102010000000000002001894300001</t>
  </si>
  <si>
    <t>E31102010000000000002001896400001</t>
  </si>
  <si>
    <t>E31102010000000000002001896800001</t>
  </si>
  <si>
    <t>E31102010000000000002001899300001</t>
  </si>
  <si>
    <t>E31102010000000000002001899400001</t>
  </si>
  <si>
    <t>E31102010000000000002001900200001</t>
  </si>
  <si>
    <t>E31102010000000000002001900600001</t>
  </si>
  <si>
    <t>E31102010000000000002001900800001</t>
  </si>
  <si>
    <t>E31102010000000000002001902900001</t>
  </si>
  <si>
    <t>E31102010000000000002001903600001</t>
  </si>
  <si>
    <t>E31102010000000000002001903900001</t>
  </si>
  <si>
    <t>E31102010000000000002001907600001</t>
  </si>
  <si>
    <t>E31102010000000000002001910100001</t>
  </si>
  <si>
    <t>E31102010000000000002001911300001</t>
  </si>
  <si>
    <t>E31102010000000000002001913200001</t>
  </si>
  <si>
    <t>E31102010000000000002001915800001</t>
  </si>
  <si>
    <t>E31102010000000000002001915900001</t>
  </si>
  <si>
    <t>E31102010000000000002001916000001</t>
  </si>
  <si>
    <t>E31102010000000000002001916100001</t>
  </si>
  <si>
    <t>E31102010000000000002001916200001</t>
  </si>
  <si>
    <t>E31102010000000000002001916300001</t>
  </si>
  <si>
    <t>E31102010000000000002001916600001</t>
  </si>
  <si>
    <t>E31102010000000000002001917000001</t>
  </si>
  <si>
    <t>E31102010000000000002001917800001</t>
  </si>
  <si>
    <t>E31102010000000000002001918100001</t>
  </si>
  <si>
    <t>E31102010000000000002001918900001</t>
  </si>
  <si>
    <t>E31102010000000000002001919700001</t>
  </si>
  <si>
    <t>E31102010000000000002001920800001</t>
  </si>
  <si>
    <t>E31102010000000000002001921700001</t>
  </si>
  <si>
    <t>E31102010000000000002001922300001</t>
  </si>
  <si>
    <t>E31102010000000000002001922800001</t>
  </si>
  <si>
    <t>E31102010000000000002001927400001</t>
  </si>
  <si>
    <t>E31102010000000000002001929000001</t>
  </si>
  <si>
    <t>E31102010000000000002001939400001</t>
  </si>
  <si>
    <t>E31102010000000000002001939600001</t>
  </si>
  <si>
    <t>E31102010000000000002001945400001</t>
  </si>
  <si>
    <t>E31102010000000000002001945500001</t>
  </si>
  <si>
    <t>E31102010000000000002001946100001</t>
  </si>
  <si>
    <t>E31102010000000000002001946300001</t>
  </si>
  <si>
    <t>E31102010000000000002001946600001</t>
  </si>
  <si>
    <t>E31102010000000000002001947000001</t>
  </si>
  <si>
    <t>E31102010000000000002001954500001</t>
  </si>
  <si>
    <t>E31102010000000000002001957000001</t>
  </si>
  <si>
    <t>E31102010000000000002001957200001</t>
  </si>
  <si>
    <t>E31102010000000000002001957300001</t>
  </si>
  <si>
    <t>E31102010000000000002001957400001</t>
  </si>
  <si>
    <t>E31102010000000000002001958700001</t>
  </si>
  <si>
    <t>E31102010000000000002001958800001</t>
  </si>
  <si>
    <t>E31102010000000000002001958900001</t>
  </si>
  <si>
    <t>E31102010000000000002001959100001</t>
  </si>
  <si>
    <t>E31102010000000000002001962600001</t>
  </si>
  <si>
    <t>E31102010000000000002001962700001</t>
  </si>
  <si>
    <t>E31102010000000000002001964200001</t>
  </si>
  <si>
    <t>E31102010000000000002001965500001</t>
  </si>
  <si>
    <t>E31102010000000000002001966300001</t>
  </si>
  <si>
    <t>E31102010000000000002001966500001</t>
  </si>
  <si>
    <t>E31102010000000000002001968900001</t>
  </si>
  <si>
    <t>E31102010000000000002001969800001</t>
  </si>
  <si>
    <t>E31102010000000000002001970200001</t>
  </si>
  <si>
    <t>E31102010000000000002001970900001</t>
  </si>
  <si>
    <t>E31102010000000000002001973200001</t>
  </si>
  <si>
    <t>E31102010000000000002001974600001</t>
  </si>
  <si>
    <t>E31102010000000000002001976900001</t>
  </si>
  <si>
    <t>E31102010000000000002001977200001</t>
  </si>
  <si>
    <t>E31102010000000000002001977600001</t>
  </si>
  <si>
    <t>E31102010000000000002001977700001</t>
  </si>
  <si>
    <t>E31102010000000000002001977800001</t>
  </si>
  <si>
    <t>E31102010000000000002001978800001</t>
  </si>
  <si>
    <t>E31102010000000000002001980600001</t>
  </si>
  <si>
    <t>E31102010000000000002001986600001</t>
  </si>
  <si>
    <t>E31102010000000000002001987900001</t>
  </si>
  <si>
    <t>E31102010000000000002001990200001</t>
  </si>
  <si>
    <t>E31102010000000000002001990300001</t>
  </si>
  <si>
    <t>E31102010000000000002001990400001</t>
  </si>
  <si>
    <t>E31102010000000000002001999900001</t>
  </si>
  <si>
    <t>E31102010000000000002002008800001</t>
  </si>
  <si>
    <t>E31102010000000000002002018400001</t>
  </si>
  <si>
    <t>E31102010000000000002002018600001</t>
  </si>
  <si>
    <t>E31102010000000000002002021200001</t>
  </si>
  <si>
    <t>E31102010000000000002002022500001</t>
  </si>
  <si>
    <t>E31102010000000000002002033100001</t>
  </si>
  <si>
    <t>E31102010000000000002002045000001</t>
  </si>
  <si>
    <t>E31102010000000000008038941500001</t>
  </si>
  <si>
    <t>E31102010000000000008141142200001</t>
  </si>
  <si>
    <t>E31102010000000000008168750900001</t>
  </si>
  <si>
    <t>E31102010000000000002001986100001</t>
  </si>
  <si>
    <t>E31102010000000000001002000400001</t>
  </si>
  <si>
    <t>E31102010000000000001003026300001</t>
  </si>
  <si>
    <t>E31102010000000000001003362900001</t>
  </si>
  <si>
    <t>E31102010000000000001003898100001</t>
  </si>
  <si>
    <t>E31102010000000000001004474400001</t>
  </si>
  <si>
    <t>E31102010000000000001005321200001</t>
  </si>
  <si>
    <t>E31102010000000000001005673400001</t>
  </si>
  <si>
    <t>E31102010000000000001006305600001</t>
  </si>
  <si>
    <t>E31102010000000000001006487700001</t>
  </si>
  <si>
    <t>E31102010000000000001008644700003</t>
  </si>
  <si>
    <t>E31102010000000000001008644700004</t>
  </si>
  <si>
    <t>E31102010000000000001016358100001</t>
  </si>
  <si>
    <t>E31102010000000000001017763900001</t>
  </si>
  <si>
    <t>E31102010000000000001018794400001</t>
  </si>
  <si>
    <t>E31102010000000000001020210200001</t>
  </si>
  <si>
    <t>E31102010000000000001020832100001</t>
  </si>
  <si>
    <t>E31102010000000000001021811400001</t>
  </si>
  <si>
    <t>E31102010000000000001023172200001</t>
  </si>
  <si>
    <t>E31102010000000000001024982600001</t>
  </si>
  <si>
    <t>E31102010000000000001025762400001</t>
  </si>
  <si>
    <t>E31102010000000000001027514200001</t>
  </si>
  <si>
    <t>E31102010000000000001029171700001</t>
  </si>
  <si>
    <t>E31102010000000000001029904100001</t>
  </si>
  <si>
    <t>E31102010000000000001031108400001</t>
  </si>
  <si>
    <t>E31102010000000000001031360500001</t>
  </si>
  <si>
    <t>E31102010000000000001031553500002</t>
  </si>
  <si>
    <t>E31102010000000000001034457800001</t>
  </si>
  <si>
    <t>E31102010000000000001035900100001</t>
  </si>
  <si>
    <t>E31102010000000000001038590800001</t>
  </si>
  <si>
    <t>E31102010000000000001039755800001</t>
  </si>
  <si>
    <t>E31102010000000000001040318300001</t>
  </si>
  <si>
    <t>E31102010000000000001040708100001</t>
  </si>
  <si>
    <t>E31102010000000000001043126800001</t>
  </si>
  <si>
    <t>E31102010000000000001043300700001</t>
  </si>
  <si>
    <t>E31102010000000000001044544700001</t>
  </si>
  <si>
    <t>E31102010000000000001045109900001</t>
  </si>
  <si>
    <t>E31102010000000000001045234600001</t>
  </si>
  <si>
    <t>E31102010000000000001045348200001</t>
  </si>
  <si>
    <t>E31102010000000000001046689400001</t>
  </si>
  <si>
    <t>E31102010000000000001048648800001</t>
  </si>
  <si>
    <t>E31102010000000000001049643200001</t>
  </si>
  <si>
    <t>E31102010000000000001049934200001</t>
  </si>
  <si>
    <t>E31102010000000000001049936900001</t>
  </si>
  <si>
    <t>E31102010000000000001052965900001</t>
  </si>
  <si>
    <t>E31102010000000000001053746500001</t>
  </si>
  <si>
    <t>E31102010000000000001055316900001</t>
  </si>
  <si>
    <t>E31102010000000000001059619400001</t>
  </si>
  <si>
    <t>E31102010000000000001061353600001</t>
  </si>
  <si>
    <t>E31102010000000000001061659400001</t>
  </si>
  <si>
    <t>E31102010000000000001062632800001</t>
  </si>
  <si>
    <t>E31102010000000000001063419300001</t>
  </si>
  <si>
    <t>E31102010000000000001063549100001</t>
  </si>
  <si>
    <t>E31102010000000000001064325700001</t>
  </si>
  <si>
    <t>E31102010000000000001067584100001</t>
  </si>
  <si>
    <t>E31102010000000000001067611200001</t>
  </si>
  <si>
    <t>E31102010000000000001067931600001</t>
  </si>
  <si>
    <t>E31102010000000000001069177400001</t>
  </si>
  <si>
    <t>E31102010000000000001071205400001</t>
  </si>
  <si>
    <t>E31102010000000000001072509100001</t>
  </si>
  <si>
    <t>E31102010000000000001073394900001</t>
  </si>
  <si>
    <t>E31102010000000000001074233600001</t>
  </si>
  <si>
    <t>E31102010000000000001074600500001</t>
  </si>
  <si>
    <t>E31102010000000000001075800300001</t>
  </si>
  <si>
    <t>E31102010000000000001076838600001</t>
  </si>
  <si>
    <t>E31102010000000000001078265600001</t>
  </si>
  <si>
    <t>E31102010000000000001078927800001</t>
  </si>
  <si>
    <t>E31102010000000000001079412300001</t>
  </si>
  <si>
    <t>E31102010000000000001080058100001</t>
  </si>
  <si>
    <t>E31102010000000000001082002700001</t>
  </si>
  <si>
    <t>E31102010000000000001083882100001</t>
  </si>
  <si>
    <t>E31102010000000000001084405800001</t>
  </si>
  <si>
    <t>E31102010000000000001084526700001</t>
  </si>
  <si>
    <t>E31102010000000000001084742100001</t>
  </si>
  <si>
    <t>E31102010000000000001086275700001</t>
  </si>
  <si>
    <t>E31102010000000000001086389300001</t>
  </si>
  <si>
    <t>E31102010000000000001088246400001</t>
  </si>
  <si>
    <t>E31102010000000000001091123500001</t>
  </si>
  <si>
    <t>E31102010000000000001094000600001</t>
  </si>
  <si>
    <t>E31102010000000000001094143600001</t>
  </si>
  <si>
    <t>E31102010000000000001096787700001</t>
  </si>
  <si>
    <t>E31102010000000000001097356700001</t>
  </si>
  <si>
    <t>E31102010000000000001097980800001</t>
  </si>
  <si>
    <t>E31102010000000000001098179900001</t>
  </si>
  <si>
    <t>E31102010000000000001101037100001</t>
  </si>
  <si>
    <t>E31102010000000000001101058400001</t>
  </si>
  <si>
    <t>E31102010000000000001108979200001</t>
  </si>
  <si>
    <t>E31102010000000000001111492400001</t>
  </si>
  <si>
    <t>E31102010000000000001114211100001</t>
  </si>
  <si>
    <t>E31102010000000000001120044800001</t>
  </si>
  <si>
    <t>E31102010000000000001122014700001</t>
  </si>
  <si>
    <t>E31102010000000000001126689900001</t>
  </si>
  <si>
    <t>E31102010000000000001130598300001</t>
  </si>
  <si>
    <t>E31102010000000000001134305200001</t>
  </si>
  <si>
    <t>E31102010000000000001134642600001</t>
  </si>
  <si>
    <t>E31102010000000000001134862300001</t>
  </si>
  <si>
    <t>E31102010000000000001135988900001</t>
  </si>
  <si>
    <t>E31102010000000000001138439500001</t>
  </si>
  <si>
    <t>E31102010000000000001138899400001</t>
  </si>
  <si>
    <t>E31102010000000000001144248400001</t>
  </si>
  <si>
    <t>E31102010000000000001146118700001</t>
  </si>
  <si>
    <t>E31102010000000000001152275500001</t>
  </si>
  <si>
    <t>E31102010000000000001152304200001</t>
  </si>
  <si>
    <t>E31102010000000000001155015500001</t>
  </si>
  <si>
    <t>E31102010000000000001157846700001</t>
  </si>
  <si>
    <t>E31102010000000000001159355500001</t>
  </si>
  <si>
    <t>E31102010000000000001159850600001</t>
  </si>
  <si>
    <t>E31102010000000000001161994500001</t>
  </si>
  <si>
    <t>E31102010000000000001163079500001</t>
  </si>
  <si>
    <t>E31102010000000000001163381600001</t>
  </si>
  <si>
    <t>E31102010000000000001170835200001</t>
  </si>
  <si>
    <t>E31102010000000000001171289900001</t>
  </si>
  <si>
    <t>E31102010000000000001172089100001</t>
  </si>
  <si>
    <t>E31102010000000000001174170800001</t>
  </si>
  <si>
    <t>E31102010000000000001174559200001</t>
  </si>
  <si>
    <t>E31102010000000000001175913500001</t>
  </si>
  <si>
    <t>E31102010000000000001177735400001</t>
  </si>
  <si>
    <t>E31102010000000000001177910100001</t>
  </si>
  <si>
    <t>E31102010000000000001178226900001</t>
  </si>
  <si>
    <t>E31102010000000000001178958100001</t>
  </si>
  <si>
    <t>E31102010000000000001183712800001</t>
  </si>
  <si>
    <t>E31102010000000000001195830800001</t>
  </si>
  <si>
    <t>E31102010000000000001197218100001</t>
  </si>
  <si>
    <t>E31102010000000000001198078800001</t>
  </si>
  <si>
    <t>E31102010000000000001200483900001</t>
  </si>
  <si>
    <t>E31102010000000000001201831700001</t>
  </si>
  <si>
    <t>E31102010000000000001202453800001</t>
  </si>
  <si>
    <t>E31102010000000000001202509700001</t>
  </si>
  <si>
    <t>E31102010000000000001203238700001</t>
  </si>
  <si>
    <t>E31102010000000000001206861600001</t>
  </si>
  <si>
    <t>E31102010000000000001210774300001</t>
  </si>
  <si>
    <t>E31102010000000000001210779400001</t>
  </si>
  <si>
    <t>E31102010000000000001213814200001</t>
  </si>
  <si>
    <t>E31102010000000000001216637500001</t>
  </si>
  <si>
    <t>E31102010000000000001216967600001</t>
  </si>
  <si>
    <t>E31102010000000000001218016500001</t>
  </si>
  <si>
    <t>E31102010000000000001223830900001</t>
  </si>
  <si>
    <t>E31102010000000000001224382500001</t>
  </si>
  <si>
    <t>E31102010000000000001225602100001</t>
  </si>
  <si>
    <t>E31102010000000000001225637400001</t>
  </si>
  <si>
    <t>E31102010000000000001225881400001</t>
  </si>
  <si>
    <t>E31102010000000000001227418600001</t>
  </si>
  <si>
    <t>E31102010000000000001227583200001</t>
  </si>
  <si>
    <t>E31102010000000000001227661800001</t>
  </si>
  <si>
    <t>E31102010000000000001228116600001</t>
  </si>
  <si>
    <t>E31102010000000000001229343100001</t>
  </si>
  <si>
    <t>E31102010000000000001229607400001</t>
  </si>
  <si>
    <t>E31102010000000000001229802600001</t>
  </si>
  <si>
    <t>E31102010000000000001232117600001</t>
  </si>
  <si>
    <t>E31102010000000000001233205400001</t>
  </si>
  <si>
    <t>E31102010000000000001233941500001</t>
  </si>
  <si>
    <t>E31102010000000000001234538500001</t>
  </si>
  <si>
    <t>E31102010000000000001235263200001</t>
  </si>
  <si>
    <t>E31102010000000000001235327200001</t>
  </si>
  <si>
    <t>E31102010000000000001235484800001</t>
  </si>
  <si>
    <t>E31102010000000000001236467300001</t>
  </si>
  <si>
    <t>E31102010000000000001237201300001</t>
  </si>
  <si>
    <t>E31102010000000000001238735500001</t>
  </si>
  <si>
    <t>E31102010000000000001239455600001</t>
  </si>
  <si>
    <t>E31102010000000000001240953700001</t>
  </si>
  <si>
    <t>E31102010000000000001242203700001</t>
  </si>
  <si>
    <t>E31102010000000000001242707100001</t>
  </si>
  <si>
    <t>E31102010000000000001243447700001</t>
  </si>
  <si>
    <t>E31102010000000000001244544400001</t>
  </si>
  <si>
    <t>E31102010000000000001246388400001</t>
  </si>
  <si>
    <t>E31102010000000000001246612300001</t>
  </si>
  <si>
    <t>E31102010000000000001246827400001</t>
  </si>
  <si>
    <t>E31102010000000000001247976400001</t>
  </si>
  <si>
    <t>E31102010000000000001251673200001</t>
  </si>
  <si>
    <t>E31102010000000000001252104300001</t>
  </si>
  <si>
    <t>E31102010000000000001252692400001</t>
  </si>
  <si>
    <t>E31102010000000000001253298300001</t>
  </si>
  <si>
    <t>E31102010000000000001255878800001</t>
  </si>
  <si>
    <t>E31102010000000000001259003700001</t>
  </si>
  <si>
    <t>E31102010000000000001259702300001</t>
  </si>
  <si>
    <t>E31102010000000000001260491700001</t>
  </si>
  <si>
    <t>E31102010000000000001260909900001</t>
  </si>
  <si>
    <t>E31102010000000000001261617600001</t>
  </si>
  <si>
    <t>E31102010000000000001261824100001</t>
  </si>
  <si>
    <t>E31102010000000000001262308300001</t>
  </si>
  <si>
    <t>E31102010000000000001262429200001</t>
  </si>
  <si>
    <t>E31102010000000000001262678300001</t>
  </si>
  <si>
    <t>E31102010000000000001262776300001</t>
  </si>
  <si>
    <t>E31102010000000000001263383600001</t>
  </si>
  <si>
    <t>E31102010000000000001263799800001</t>
  </si>
  <si>
    <t>E31102010000000000001264527300001</t>
  </si>
  <si>
    <t>E31102010000000000001265326800001</t>
  </si>
  <si>
    <t>E31102010000000000001266706400001</t>
  </si>
  <si>
    <t>E31102010000000000001266818400001</t>
  </si>
  <si>
    <t>E31102010000000000001267005700001</t>
  </si>
  <si>
    <t>E31102010000000000001267018900001</t>
  </si>
  <si>
    <t>E31102010000000000001268957200001</t>
  </si>
  <si>
    <t>E31102010000000000001269341300001</t>
  </si>
  <si>
    <t>E31102010000000000001269381200001</t>
  </si>
  <si>
    <t>E31102010000000000001272277400001</t>
  </si>
  <si>
    <t>E31102010000000000001273527200001</t>
  </si>
  <si>
    <t>E31102010000000000001273627900001</t>
  </si>
  <si>
    <t>E31102010000000000001273669400001</t>
  </si>
  <si>
    <t>E31102010000000000001275285100001</t>
  </si>
  <si>
    <t>E31102010000000000001276166400001</t>
  </si>
  <si>
    <t>E31102010000000000001276284900001</t>
  </si>
  <si>
    <t>E31102010000000000001276348900001</t>
  </si>
  <si>
    <t>E31102010000000000001277348400001</t>
  </si>
  <si>
    <t>E31102010000000000001278077400001</t>
  </si>
  <si>
    <t>E31102010000000000001279754500001</t>
  </si>
  <si>
    <t>E31102010000000000001279960200001</t>
  </si>
  <si>
    <t>E31102010000000000001280034100001</t>
  </si>
  <si>
    <t>E31102010000000000001280075900001</t>
  </si>
  <si>
    <t>E31102010000000000001280518100001</t>
  </si>
  <si>
    <t>E31102010000000000001280688900001</t>
  </si>
  <si>
    <t>E31102010000000000001280845800001</t>
  </si>
  <si>
    <t>E31102010000000000001281570500001</t>
  </si>
  <si>
    <t>E31102010000000000001281689200001</t>
  </si>
  <si>
    <t>E31102010000000000001283030200001</t>
  </si>
  <si>
    <t>E31102010000000000001283676100001</t>
  </si>
  <si>
    <t>E31102010000000000001285737800001</t>
  </si>
  <si>
    <t>E31102010000000000002000255600001</t>
  </si>
  <si>
    <t>E31102010000000000002000506300001</t>
  </si>
  <si>
    <t>E31102010000000000002000712800002</t>
  </si>
  <si>
    <t>E31102010000000000002000712800003</t>
  </si>
  <si>
    <t>E31102010000000000002000885200001</t>
  </si>
  <si>
    <t>E31102010000000000002000920000001</t>
  </si>
  <si>
    <t>E31102010000000000002000969000002</t>
  </si>
  <si>
    <t>E31102010000000000002001005200001</t>
  </si>
  <si>
    <t>E31102010000000000002001064100002</t>
  </si>
  <si>
    <t>E31102010000000000002001151700001</t>
  </si>
  <si>
    <t>E31102010000000000002001231200001</t>
  </si>
  <si>
    <t>E31102010000000000002001444600001</t>
  </si>
  <si>
    <t>E31102010000000000002001572000001</t>
  </si>
  <si>
    <t>E31102010000000000002001812300001</t>
  </si>
  <si>
    <t>E31102010000000000002001842000001</t>
  </si>
  <si>
    <t>E31102010000000000002001857300001</t>
  </si>
  <si>
    <t>E31102010000000000002001878700001</t>
  </si>
  <si>
    <t>E31102010000000000002001879800001</t>
  </si>
  <si>
    <t>E31102010000000000002001904000001</t>
  </si>
  <si>
    <t>E31102010000000000002001926800001</t>
  </si>
  <si>
    <t>E31102010000000000002001939500001</t>
  </si>
  <si>
    <t>E31102010000000000002001954800001</t>
  </si>
  <si>
    <t>E31102010000000000002001963400001</t>
  </si>
  <si>
    <t>E31102010000000000002001963700001</t>
  </si>
  <si>
    <t>E31102010000000000002001963800001</t>
  </si>
  <si>
    <t>E31102010000000000002001982200001</t>
  </si>
  <si>
    <t>E31102010000000000002001982200002</t>
  </si>
  <si>
    <t>E31102010000000000002001982200003</t>
  </si>
  <si>
    <t>E31102010000000000002001982200004</t>
  </si>
  <si>
    <t>E31102010000000000002001982200005</t>
  </si>
  <si>
    <t>E31102010000000000002001982200006</t>
  </si>
  <si>
    <t>E31102010000000000002001982200007</t>
  </si>
  <si>
    <t>E31102010000000000002001982200008</t>
  </si>
  <si>
    <t>E31102010000000000002001982200009</t>
  </si>
  <si>
    <t>E31102010000000000002001983700001</t>
  </si>
  <si>
    <t>E31102010000000000002001985400001</t>
  </si>
  <si>
    <t>E31102010000000000002001986700001</t>
  </si>
  <si>
    <t>E31102010000000000002001988400001</t>
  </si>
  <si>
    <t>E31102010000000000002001988500001</t>
  </si>
  <si>
    <t>E31102010000000000002001991000001</t>
  </si>
  <si>
    <t>E31102010000000000002001994000001</t>
  </si>
  <si>
    <t>E31102010000000000002001999600001</t>
  </si>
  <si>
    <t>E31102010000000000002002004800001</t>
  </si>
  <si>
    <t>E31102010000000000002002012200001</t>
  </si>
  <si>
    <t>E31102010000000000002002012500001</t>
  </si>
  <si>
    <t>E31102010000000000002002020600001</t>
  </si>
  <si>
    <t>E31102010000000000002002022800001</t>
  </si>
  <si>
    <t>E31102010000000000002002027100001</t>
  </si>
  <si>
    <t>E31102010000000000002002028900001</t>
  </si>
  <si>
    <t>E31102010000000000002002030600001</t>
  </si>
  <si>
    <t>E31102010000000000002002032500001</t>
  </si>
  <si>
    <t>E31102010000000000002002033300001</t>
  </si>
  <si>
    <t>E31102010000000000002002034500001</t>
  </si>
  <si>
    <t>E31102010000000000002002036100001</t>
  </si>
  <si>
    <t>E31102010000000000002002039800001</t>
  </si>
  <si>
    <t>E31102010000000000002002046100001</t>
  </si>
  <si>
    <t>E31102010000000000002002046900001</t>
  </si>
  <si>
    <t>E31102010000000000002002051900001</t>
  </si>
  <si>
    <t>E31102010000000000002002057900001</t>
  </si>
  <si>
    <t>E31102010000000000002002060000001</t>
  </si>
  <si>
    <t>E31102010000000000002002063000001</t>
  </si>
  <si>
    <t>E31102010000000000002002063600001</t>
  </si>
  <si>
    <t>E31102010000000000002002068100001</t>
  </si>
  <si>
    <t>E31102010000000000002002070000001</t>
  </si>
  <si>
    <t>E31102010000000000002002070300001</t>
  </si>
  <si>
    <t>E31102010000000000002002071400001</t>
  </si>
  <si>
    <t>E31102010000000000002002071600001</t>
  </si>
  <si>
    <t>E31102010000000000002002071600002</t>
  </si>
  <si>
    <t>E31102010000000000002002071600003</t>
  </si>
  <si>
    <t>E31102010000000000002002071600004</t>
  </si>
  <si>
    <t>E31102010000000000002002071600005</t>
  </si>
  <si>
    <t>E31102010000000000002002071600006</t>
  </si>
  <si>
    <t>E31102010000000000002002071600007</t>
  </si>
  <si>
    <t>E31102010000000000002002071600008</t>
  </si>
  <si>
    <t>E31102010000000000002002071600009</t>
  </si>
  <si>
    <t>E31102010000000000002002075000001</t>
  </si>
  <si>
    <t>E31102010000000000002002076100001</t>
  </si>
  <si>
    <t>E31102010000000000002002077100001</t>
  </si>
  <si>
    <t>E31102010000000000002002077400001</t>
  </si>
  <si>
    <t>E31102010000000000002002077700001</t>
  </si>
  <si>
    <t>E31102010000000000002002091000001</t>
  </si>
  <si>
    <t>E31102010000000000002002091300001</t>
  </si>
  <si>
    <t>E31102010000000000002002095100001</t>
  </si>
  <si>
    <t>E31102010000000000002002095400001</t>
  </si>
  <si>
    <t>E31102010000000000002002096000001</t>
  </si>
  <si>
    <t>E31102010000000000002002098800001</t>
  </si>
  <si>
    <t>E31102010000000000002002104500001</t>
  </si>
  <si>
    <t>E31102010000000000002002124100001</t>
  </si>
  <si>
    <t>E31102010000000000002002125600001</t>
  </si>
  <si>
    <t>E31102010000000000002002129900001</t>
  </si>
  <si>
    <t>E31102010000000000002002144600001</t>
  </si>
  <si>
    <t>E31102010000000000002002146600001</t>
  </si>
  <si>
    <t>E31102010000000000001001216800001</t>
  </si>
  <si>
    <t>E31102010000000000001238300700001</t>
  </si>
  <si>
    <t>E31102010000000000001020367200001</t>
  </si>
  <si>
    <t>E31102010000000000001082822200001</t>
  </si>
  <si>
    <t>E31102010000000000001275681400001</t>
  </si>
  <si>
    <t>E31102010000000000001152429400001</t>
  </si>
  <si>
    <t>E31102010000000000001046259700001</t>
  </si>
  <si>
    <t>E31102010000000000001063440100001</t>
  </si>
  <si>
    <t>E31102010000000000002002165600001</t>
  </si>
  <si>
    <t>E31102010000000000002002017700001</t>
  </si>
  <si>
    <t>E31102010000000000001108763300001</t>
  </si>
  <si>
    <t>E31102010000000000001025660100001</t>
  </si>
  <si>
    <t>E31102010000000000001216253100001</t>
  </si>
  <si>
    <t>E31102010000000000002002170100001</t>
  </si>
  <si>
    <t>E31102010000000000001236392800001</t>
  </si>
  <si>
    <t>E31102010000000000001281342700001</t>
  </si>
  <si>
    <t>E31102010000000000001164224600001</t>
  </si>
  <si>
    <t>E31102010000000000001029716200001</t>
  </si>
  <si>
    <t>E31102010000000000001161462500001</t>
  </si>
  <si>
    <t>E31102010000000000001230071300001</t>
  </si>
  <si>
    <t>E31102010000000000001224808800001</t>
  </si>
  <si>
    <t>E31102010000000000001142590300001</t>
  </si>
  <si>
    <t>E31102010000000000001269165800001</t>
  </si>
  <si>
    <t>E31102010000000000002002122700001</t>
  </si>
  <si>
    <t>E31102010000000000001231006900001</t>
  </si>
  <si>
    <t>E31102010000000000001038746300001</t>
  </si>
  <si>
    <t>E31102010000000000001251659700001</t>
  </si>
  <si>
    <t>E31102010000000000002001982100001</t>
  </si>
  <si>
    <t>E31102010000000000001022874800001</t>
  </si>
  <si>
    <t>E31102010000000000001136717200001</t>
  </si>
  <si>
    <t>E31102010000000000001220245200001</t>
  </si>
  <si>
    <t>E31102010000000000001005106600001</t>
  </si>
  <si>
    <t>E31102010000000000001231758600001</t>
  </si>
  <si>
    <t>E31102010000000000001100285900001</t>
  </si>
  <si>
    <t>E31102010000000000002002037200001</t>
  </si>
  <si>
    <t>E31102010000000000001148194300001</t>
  </si>
  <si>
    <t>E31102010000000000001102409700001</t>
  </si>
  <si>
    <t>E31102010000000000001225075900001</t>
  </si>
  <si>
    <t>E31102010000000000002001964300001</t>
  </si>
  <si>
    <t>E31102010000000000001244534700001</t>
  </si>
  <si>
    <t>E31102010000000000001244985700001</t>
  </si>
  <si>
    <t>E31102010000000000002002040000001</t>
  </si>
  <si>
    <t>E31102010000000000001177514900001</t>
  </si>
  <si>
    <t>E31102010000000000001185943100001</t>
  </si>
  <si>
    <t>E31102010000000000002002092800001</t>
  </si>
  <si>
    <t>E31102010000000000002002092800002</t>
  </si>
  <si>
    <t>E31102010000000000002001627700001</t>
  </si>
  <si>
    <t>E31102010000000000002002087500001</t>
  </si>
  <si>
    <t>E31102010000000000001282255800001</t>
  </si>
  <si>
    <t>E31102010000000000001007529100001</t>
  </si>
  <si>
    <t>E31102010000000000001060283600001</t>
  </si>
  <si>
    <t>E31102010000000000001238993500001</t>
  </si>
  <si>
    <t>E31102010000000000001055261800001</t>
  </si>
  <si>
    <t>E31102010000000000001055255300001</t>
  </si>
  <si>
    <t>E31102010000000000001245899600001</t>
  </si>
  <si>
    <t>E31102010000000000001217634600001</t>
  </si>
  <si>
    <t>E31102010000000000001181317200001</t>
  </si>
  <si>
    <t>E31102010000000000001023249400001</t>
  </si>
  <si>
    <t>E31102010000000000002002189500001</t>
  </si>
  <si>
    <t>E31102010000000000001121512700001</t>
  </si>
  <si>
    <t>E31102010000000000001135319800001</t>
  </si>
  <si>
    <t>E31102010000000000001212557100001</t>
  </si>
  <si>
    <t>E31102010000000000001230878100001</t>
  </si>
  <si>
    <t>E31102010000000000001192381400001</t>
  </si>
  <si>
    <t>E31102010000000000001279320500001</t>
  </si>
  <si>
    <t>E31102010000000000001264942200001</t>
  </si>
  <si>
    <t>E31102010000000000002002140200001</t>
  </si>
  <si>
    <t>E31102010000000000001136373800001</t>
  </si>
  <si>
    <t>E31102010000000000001255595900001</t>
  </si>
  <si>
    <t>E31102010000000000001004028500001</t>
  </si>
  <si>
    <t>E31102010000000000001169134400001</t>
  </si>
  <si>
    <t>E31102010000000000001175945300001</t>
  </si>
  <si>
    <t>E31102010000000000001006346300001</t>
  </si>
  <si>
    <t>E31102010000000000001074865200001</t>
  </si>
  <si>
    <t>E31102010000000000001007060500001</t>
  </si>
  <si>
    <t>E31102010000000000001219943500001</t>
  </si>
  <si>
    <t>E31102010000000000001018320500001</t>
  </si>
  <si>
    <t>E31102010000000000002002161200001</t>
  </si>
  <si>
    <t>E31102010000000000001039249100001</t>
  </si>
  <si>
    <t>E31102010000000000002001023700001</t>
  </si>
  <si>
    <t>E31102010000000000002001167600001</t>
  </si>
  <si>
    <t>E31102010000000000002002157400001</t>
  </si>
  <si>
    <t>E31102010000000000001204904200001</t>
  </si>
  <si>
    <t>E31102010000000000001247750800001</t>
  </si>
  <si>
    <t>E31102010000000000001140148600001</t>
  </si>
  <si>
    <t>E31102010000000000001191269300001</t>
  </si>
  <si>
    <t>E31102010000000000002002006800001</t>
  </si>
  <si>
    <t>E31102010000000000001189675200001</t>
  </si>
  <si>
    <t>E31102010000000000001235680800001</t>
  </si>
  <si>
    <t>E31102010000000000001111296400001</t>
  </si>
  <si>
    <t>E31102010000000000001270570500001</t>
  </si>
  <si>
    <t>E31102010000000000001115033500001</t>
  </si>
  <si>
    <t>E31102010000000000001195403500001</t>
  </si>
  <si>
    <t>E31102010000000000001225940300001</t>
  </si>
  <si>
    <t>E31102010000000000001243756500001</t>
  </si>
  <si>
    <t>E31102010000000000002002192100001</t>
  </si>
  <si>
    <t>E31102010000000000002002175100001</t>
  </si>
  <si>
    <t>E31102010000000000001117285100001</t>
  </si>
  <si>
    <t>E31102010000000000001054878500001</t>
  </si>
  <si>
    <t>E31102010000000000002002170300001</t>
  </si>
  <si>
    <t>E31102010000000000001277179100001</t>
  </si>
  <si>
    <t>E31102010000000000001029759600001</t>
  </si>
  <si>
    <t>E31102010000000000001263022500001</t>
  </si>
  <si>
    <t>E31102010000000000002002172700001</t>
  </si>
  <si>
    <t>E31102010000000000001248493800001</t>
  </si>
  <si>
    <t>E31102010000000000001005828100001</t>
  </si>
  <si>
    <t>E31102010000000000001284721600001</t>
  </si>
  <si>
    <t>E31102010000000000001032596400001</t>
  </si>
  <si>
    <t>E31102010000000000002002091600001</t>
  </si>
  <si>
    <t>E31102010000000000001169283900001</t>
  </si>
  <si>
    <t>E31102010000000000001235629800001</t>
  </si>
  <si>
    <t>E31102010000000000002002161500001</t>
  </si>
  <si>
    <t>E31102010000000000002002105100001</t>
  </si>
  <si>
    <t>E31102010000000000002002129600001</t>
  </si>
  <si>
    <t>E31102010000000000002002129600002</t>
  </si>
  <si>
    <t>E31102010000000000001238571900001</t>
  </si>
  <si>
    <t>E31102010000000000001017973900001</t>
  </si>
  <si>
    <t>E31102010000000000002002152600001</t>
  </si>
  <si>
    <t>E31102010000000000002002137400001</t>
  </si>
  <si>
    <t>E31102010000000000001036486200001</t>
  </si>
  <si>
    <t>E31102010000000000001073156300001</t>
  </si>
  <si>
    <t>E31102010000000000002002199100001</t>
  </si>
  <si>
    <t>E31102010000000000002002197700001</t>
  </si>
  <si>
    <t>E31102010000000000002000209100001</t>
  </si>
  <si>
    <t>E31102010000000000002002184000001</t>
  </si>
  <si>
    <t>E31102010000000000002002185100001</t>
  </si>
  <si>
    <t>E31102010000000000001047348300001</t>
  </si>
  <si>
    <t>E31102010000000000002001944300001</t>
  </si>
  <si>
    <t>E31102010000000000002002204500001</t>
  </si>
  <si>
    <t>E31102010000000000001162513900001</t>
  </si>
  <si>
    <t>E31102010000000000002002182500001</t>
  </si>
  <si>
    <t>E31102010000000000002002204200001</t>
  </si>
  <si>
    <t>E31102010000000000002002219700001</t>
  </si>
  <si>
    <t>E31102010000000000001005429400001</t>
  </si>
  <si>
    <t>E31102010000000000002001954600001</t>
  </si>
  <si>
    <t>E31102010000000000002002182600001</t>
  </si>
  <si>
    <t>E31102010000000000002002280600001</t>
  </si>
  <si>
    <t>E31102010000000000002000997100002</t>
  </si>
  <si>
    <t>E31102010000000000002000997100003</t>
  </si>
  <si>
    <t>E31102010000000000002002188800001</t>
  </si>
  <si>
    <t>E31102010000000000002002216200001</t>
  </si>
  <si>
    <t>E31102010000000000002002199200001</t>
  </si>
  <si>
    <t>E31102010000000000002000785400002</t>
  </si>
  <si>
    <t>E31102010000000000002000599000001</t>
  </si>
  <si>
    <t>E31102010000000000001272060700001</t>
  </si>
  <si>
    <t>E31102010000000000001225258100001</t>
  </si>
  <si>
    <t>E31102010000000000002002220000001</t>
  </si>
  <si>
    <t>E31102010000000000001017887200001</t>
  </si>
  <si>
    <t>E31102010000000000001276162100001</t>
  </si>
  <si>
    <t>E31102010000000000002002204700001</t>
  </si>
  <si>
    <t>E31102010000000000001096098800001</t>
  </si>
  <si>
    <t>E31102010000000000001269129100001</t>
  </si>
  <si>
    <t>E31102010000000000001203375800001</t>
  </si>
  <si>
    <t>E31102010000000000002002205000001</t>
  </si>
  <si>
    <t>E31102010000000000001251283400001</t>
  </si>
  <si>
    <t>E31102010000000000001277895800001</t>
  </si>
  <si>
    <t>E31102010000000000001184426400001</t>
  </si>
  <si>
    <t>E31102010000000000001058056500001</t>
  </si>
  <si>
    <t>E31102010000000000001033223500001</t>
  </si>
  <si>
    <t>E31102010000000000001075528400001</t>
  </si>
  <si>
    <t>E31102010000000000001069292400001</t>
  </si>
  <si>
    <t>E31102010000000000001145720100001</t>
  </si>
  <si>
    <t>E31102010000000000002002214600001</t>
  </si>
  <si>
    <t>E31102010000000000001283636200001</t>
  </si>
  <si>
    <t>E31102010000000000002001197500001</t>
  </si>
  <si>
    <t>E31102010000000000002001065000001</t>
  </si>
  <si>
    <t>E31102010000000000001232744100001</t>
  </si>
  <si>
    <t>E31102010000000000002002195500001</t>
  </si>
  <si>
    <t>E31102010000000000002002198700001</t>
  </si>
  <si>
    <t>E31102010000000000002002203500001</t>
  </si>
  <si>
    <t>E31102010000000000001007830400001</t>
  </si>
  <si>
    <t>E31102010000000000002000024900001</t>
  </si>
  <si>
    <t>E31102010000000000001029608500001</t>
  </si>
  <si>
    <t>E31102010000000000001184890100001</t>
  </si>
  <si>
    <t>E31102010000000000001286138300001</t>
  </si>
  <si>
    <t>E31102010000000000001064295100001</t>
  </si>
  <si>
    <t>E31102010000000000001093140600001</t>
  </si>
  <si>
    <t>E31102010000000000001222355700001</t>
  </si>
  <si>
    <t>E31102010000000000001283920500001</t>
  </si>
  <si>
    <t>E31102010000000000002002215100001</t>
  </si>
  <si>
    <t>E31102010000000000001150678400001</t>
  </si>
  <si>
    <t>E31102010000000000002002204400001</t>
  </si>
  <si>
    <t>E31102010000000000001175651900001</t>
  </si>
  <si>
    <t>E31102010000000000001263649500001</t>
  </si>
  <si>
    <t>E31102010000000000002002198400001</t>
  </si>
  <si>
    <t>E31102010000000000002002225200001</t>
  </si>
  <si>
    <t>E31102010000000000002001999000001</t>
  </si>
  <si>
    <t>E31102010000000000001286291600001</t>
  </si>
  <si>
    <t>E31102010000000000002002174300001</t>
  </si>
  <si>
    <t>E31102010000000000001239675300001</t>
  </si>
  <si>
    <t>E31102010000000000002002174500001</t>
  </si>
  <si>
    <t>E31102010000000000001016965200001</t>
  </si>
  <si>
    <t>E31102010000000000002002169400001</t>
  </si>
  <si>
    <t>E31102010000000000001252524300001</t>
  </si>
  <si>
    <t>E31102010000000000001002173600001</t>
  </si>
  <si>
    <t>E31102010000000000001041246800001</t>
  </si>
  <si>
    <t>E31102010000000000002002200600001</t>
  </si>
  <si>
    <t>E31102010000000000001278778700001</t>
  </si>
  <si>
    <t>E31102010000000000001261488200001</t>
  </si>
  <si>
    <t>E31102010000000000001134562400001</t>
  </si>
  <si>
    <t>E31102010000000000001269421500001</t>
  </si>
  <si>
    <t>E31102010000000000001002754800001</t>
  </si>
  <si>
    <t>E31102010000000000001072403600001</t>
  </si>
  <si>
    <t>E31102010000000000001156033900001</t>
  </si>
  <si>
    <t>E31102010000000000001130425100001</t>
  </si>
  <si>
    <t>E31102010000000000001114298700001</t>
  </si>
  <si>
    <t>E31102010000000000001058340800001</t>
  </si>
  <si>
    <t>E31102010000000000001089079300001</t>
  </si>
  <si>
    <t>E31102010000000000001113614600001</t>
  </si>
  <si>
    <t>E31102010000000000001249846700001</t>
  </si>
  <si>
    <t>E31102010000000000001266284400001</t>
  </si>
  <si>
    <t>E31102010000000000002002196400001</t>
  </si>
  <si>
    <t>E31102010000000000002002233200001</t>
  </si>
  <si>
    <t>E31102010000000000001255777300001</t>
  </si>
  <si>
    <t>E31102010000000000001074064300001</t>
  </si>
  <si>
    <t>E31102010000000000001230012800001</t>
  </si>
  <si>
    <t>E31102010000000000002002105500001</t>
  </si>
  <si>
    <t>E31102010000000000002002221700001</t>
  </si>
  <si>
    <t>E31102010000000000001123930100001</t>
  </si>
  <si>
    <t>E31102010000000000002002221500001</t>
  </si>
  <si>
    <t>E31102010000000000001224205500001</t>
  </si>
  <si>
    <t>E31102010000000000001026368300001</t>
  </si>
  <si>
    <t>E31102010000000000001048829400001</t>
  </si>
  <si>
    <t>E31102010000000000001036553200001</t>
  </si>
  <si>
    <t>E31102010000000000001225736200001</t>
  </si>
  <si>
    <t>E31102010000000000002002203800001</t>
  </si>
  <si>
    <t>E31102010000000000002002214900001</t>
  </si>
  <si>
    <t>E31102010000000000002002162600001</t>
  </si>
  <si>
    <t>E31102010000000000001050749300001</t>
  </si>
  <si>
    <t>E31102010000000000001094496600001</t>
  </si>
  <si>
    <t>E31102010000000000001002618900001</t>
  </si>
  <si>
    <t>E31102010000000000001265497300001</t>
  </si>
  <si>
    <t>E31102010000000000001075684100001</t>
  </si>
  <si>
    <t>E31102010000000000001135203500001</t>
  </si>
  <si>
    <t>E31102010000000000001018747200001</t>
  </si>
  <si>
    <t>E31102010000000000002002253000001</t>
  </si>
  <si>
    <t>E31102010000000000001251794100001</t>
  </si>
  <si>
    <t>E31102010000000000001030613700001</t>
  </si>
  <si>
    <t>E31102010000000000001264941400001</t>
  </si>
  <si>
    <t>E31102010000000000002002224200001</t>
  </si>
  <si>
    <t>E31102010000000000002002206000001</t>
  </si>
  <si>
    <t>E31102010000000000002001774000001</t>
  </si>
  <si>
    <t>E31102010000000000001020200500001</t>
  </si>
  <si>
    <t>E31102010000000000002002246200001</t>
  </si>
  <si>
    <t>E31102010000000000002002281700001</t>
  </si>
  <si>
    <t>E31102010000000000001247829600001</t>
  </si>
  <si>
    <t>E31102010000000000001091433100001</t>
  </si>
  <si>
    <t>E31102010000000000002002268900001</t>
  </si>
  <si>
    <t>E31102010000000000001098104700001</t>
  </si>
  <si>
    <t>E31102010000000000001274874900001</t>
  </si>
  <si>
    <t>E31102010000000000001236952700001</t>
  </si>
  <si>
    <t>E31102010000000000001245691800001</t>
  </si>
  <si>
    <t>E31102010000000000001098767300001</t>
  </si>
  <si>
    <t>E31102010000000000002002236200001</t>
  </si>
  <si>
    <t>E31102010000000000001069092100001</t>
  </si>
  <si>
    <t>E31102010000000000001079583900001</t>
  </si>
  <si>
    <t>E31102010000000000001276895200001</t>
  </si>
  <si>
    <t>E31102010000000000002002273600001</t>
  </si>
  <si>
    <t>E31102010000000000001103428900001</t>
  </si>
  <si>
    <t>E31102010000000000002002142400001</t>
  </si>
  <si>
    <t>E31102010000000000001197042100001</t>
  </si>
  <si>
    <t>E31102010000000000002002245200001</t>
  </si>
  <si>
    <t>E31102010000000000002002265100001</t>
  </si>
  <si>
    <t>E31102010000000000001052336700001</t>
  </si>
  <si>
    <t>E31102010000000000001138592800001</t>
  </si>
  <si>
    <t>E31102010000000000001250921300001</t>
  </si>
  <si>
    <t>E31102010000000000001227866100001</t>
  </si>
  <si>
    <t>E31102010000000000001057745900001</t>
  </si>
  <si>
    <t>E31102010000000000001168720700001</t>
  </si>
  <si>
    <t>E31102010000000000002002258800001</t>
  </si>
  <si>
    <t>E31102010000000000002002155200001</t>
  </si>
  <si>
    <t>E31102010000000000002002218200001</t>
  </si>
  <si>
    <t>E31102010000000000002000613900001</t>
  </si>
  <si>
    <t>E31102010000000000001141902400001</t>
  </si>
  <si>
    <t>E31102010000000000001195315200001</t>
  </si>
  <si>
    <t>E31102010000000000001239110700001</t>
  </si>
  <si>
    <t>E31102010000000000001061195900001</t>
  </si>
  <si>
    <t>E31102010000000000002002159000001</t>
  </si>
  <si>
    <t>E31102010000000000002002271300001</t>
  </si>
  <si>
    <t>E31102010000000000002002177000001</t>
  </si>
  <si>
    <t>E31102010000000000002002314700001</t>
  </si>
  <si>
    <t>E31102010000000000002002064400001</t>
  </si>
  <si>
    <t>E31102010000000000001075856900001</t>
  </si>
  <si>
    <t>E31102010000000000002002159100001</t>
  </si>
  <si>
    <t>E31102010000000000002002148100001</t>
  </si>
  <si>
    <t>E31102010000000000002002233800001</t>
  </si>
  <si>
    <t>E31102010000000000001198505400001</t>
  </si>
  <si>
    <t>E31102010000000000002002264800001</t>
  </si>
  <si>
    <t>E31102010000000000002002189200001</t>
  </si>
  <si>
    <t>E31102010000000000001232110900001</t>
  </si>
  <si>
    <t>E31102010000000000001177414200001</t>
  </si>
  <si>
    <t>E31102010000000000001044361400001</t>
  </si>
  <si>
    <t>E31102010000000000001106450100001</t>
  </si>
  <si>
    <t>E31102010000000000001043084900001</t>
  </si>
  <si>
    <t>E31102010000000000002002201500001</t>
  </si>
  <si>
    <t>E31102010000000000001143761800001</t>
  </si>
  <si>
    <t>E31102010000000000002002009700001</t>
  </si>
  <si>
    <t>E31102010000000000001188756700001</t>
  </si>
  <si>
    <t>E31102010000000000002002176600001</t>
  </si>
  <si>
    <t>E31102010000000000002002223000001</t>
  </si>
  <si>
    <t>E31102010000000000002002223200001</t>
  </si>
  <si>
    <t>E31102010000000000002002223100001</t>
  </si>
  <si>
    <t>E31102010000000000002002250500001</t>
  </si>
  <si>
    <t>E31102010000000000002002261300001</t>
  </si>
  <si>
    <t>E31102010000000000001046982600001</t>
  </si>
  <si>
    <t>E31102010000000000002001999400001</t>
  </si>
  <si>
    <t>E31102010000000000001135494100001</t>
  </si>
  <si>
    <t>E31102010000000000001237338900001</t>
  </si>
  <si>
    <t>E31102010000000000002002186800001</t>
  </si>
  <si>
    <t>E31102010000000000002002170600001</t>
  </si>
  <si>
    <t>E31102010000000000001222560600001</t>
  </si>
  <si>
    <t>E31102010000000000002002240700001</t>
  </si>
  <si>
    <t>E31102010000000000001286400500001</t>
  </si>
  <si>
    <t>E31102010000000000001267956900001</t>
  </si>
  <si>
    <t>E31102010000000000001231154500001</t>
  </si>
  <si>
    <t>E31102010000000000002002292000001</t>
  </si>
  <si>
    <t>E31102010000000000001027757900001</t>
  </si>
  <si>
    <t>E31102010000000000002002299900001</t>
  </si>
  <si>
    <t>E31102010000000000001038001900001</t>
  </si>
  <si>
    <t>E31102010000000000001175850300001</t>
  </si>
  <si>
    <t>E31102010000000000002002206600001</t>
  </si>
  <si>
    <t>E31102010000000000001285142600001</t>
  </si>
  <si>
    <t>E31102010000000000002002320000001</t>
  </si>
  <si>
    <t>E31102010000000000001184720400001</t>
  </si>
  <si>
    <t>E31102010000000000002002298400001</t>
  </si>
  <si>
    <t>E31102010000000000001018188100001</t>
  </si>
  <si>
    <t>E31102010000000000001004892800001</t>
  </si>
  <si>
    <t>E31102010000000000001143302700001</t>
  </si>
  <si>
    <t>E31102010000000000001096970500001</t>
  </si>
  <si>
    <t>E31102010000000000002002158500001</t>
  </si>
  <si>
    <t>E31102010000000000001277150300001</t>
  </si>
  <si>
    <t>E31102010000000000001105868400001</t>
  </si>
  <si>
    <t>E31102010000000000001201168100001</t>
  </si>
  <si>
    <t>E31102010000000000001016943100001</t>
  </si>
  <si>
    <t>E31102010000000000001133385500001</t>
  </si>
  <si>
    <t>E31102010000000000001028648900001</t>
  </si>
  <si>
    <t>E31102010000000000002002119400001</t>
  </si>
  <si>
    <t>E31102010000000000001156570500001</t>
  </si>
  <si>
    <t>E31102010000000000001112827500001</t>
  </si>
  <si>
    <t>E31102010000000000001157489500001</t>
  </si>
  <si>
    <t>E31102010000000000001275038700001</t>
  </si>
  <si>
    <t>E31102010000000000001002214700001</t>
  </si>
  <si>
    <t>E31102010000000000002002405900001</t>
  </si>
  <si>
    <t>E31102010000000000002000238200001</t>
  </si>
  <si>
    <t>E31102010000000000001139037900001</t>
  </si>
  <si>
    <t>E31102010000000000002002295300001</t>
  </si>
  <si>
    <t>E31102010000000000001003838800001</t>
  </si>
  <si>
    <t>E31102010000000000001218015700001</t>
  </si>
  <si>
    <t>E31102010000000000002002290600001</t>
  </si>
  <si>
    <t>E31102010000000000002002205400001</t>
  </si>
  <si>
    <t>E31102010000000000002002205400002</t>
  </si>
  <si>
    <t>E31102010000000000002002298900001</t>
  </si>
  <si>
    <t>E31102010000000000002001897500001</t>
  </si>
  <si>
    <t>E31102010000000000002002026800001</t>
  </si>
  <si>
    <t>E31102010000000000002002234800001</t>
  </si>
  <si>
    <t>E31102010000000000002002259200001</t>
  </si>
  <si>
    <t>E31102010000000000002002342500001</t>
  </si>
  <si>
    <t>E31102010000000000002002342400001</t>
  </si>
  <si>
    <t>E31102010000000000001233793500001</t>
  </si>
  <si>
    <t>E31102010000000000001027407300002</t>
  </si>
  <si>
    <t>E31102010000000000001027407300003</t>
  </si>
  <si>
    <t>E31102010000000000001156154800001</t>
  </si>
  <si>
    <t>E31102010000000000001275205300001</t>
  </si>
  <si>
    <t>E31102010000000000001075811900001</t>
  </si>
  <si>
    <t>E31102010000000000001282700200001</t>
  </si>
  <si>
    <t>E31102010000000000001048038200001</t>
  </si>
  <si>
    <t>E31102010000000000002002373400001</t>
  </si>
  <si>
    <t>E31102010000000000002002341300001</t>
  </si>
  <si>
    <t>E31102010000000000002002392500001</t>
  </si>
  <si>
    <t>E31102010000000000002002279600001</t>
  </si>
  <si>
    <t>E31102010000000000001249005900001</t>
  </si>
  <si>
    <t>E31102010000000000002002160200001</t>
  </si>
  <si>
    <t>E31102010000000000001125538200001</t>
  </si>
  <si>
    <t>E31102010000000000002002378000001</t>
  </si>
  <si>
    <t>E31102010000000000002002387200001</t>
  </si>
  <si>
    <t>E31102010000000000002002216000001</t>
  </si>
  <si>
    <t>E31102010000000000002002256100001</t>
  </si>
  <si>
    <t>E31102010000000000002002286500001</t>
  </si>
  <si>
    <t>E31102010000000000002002249100001</t>
  </si>
  <si>
    <t>E31102010000000000002002258400001</t>
  </si>
  <si>
    <t>E31102010000000000001064585300001</t>
  </si>
  <si>
    <t>E31102010000000000001175894500001</t>
  </si>
  <si>
    <t>E31102010000000000002002250300001</t>
  </si>
  <si>
    <t>E31102010000000000002002270700001</t>
  </si>
  <si>
    <t>E31102010000000000002002262600001</t>
  </si>
  <si>
    <t>E31102010000000000002002167700001</t>
  </si>
  <si>
    <t>E31102010000000000002002100000001</t>
  </si>
  <si>
    <t>E31102010000000000002002099700001</t>
  </si>
  <si>
    <t>E31102010000000000001156557800001</t>
  </si>
  <si>
    <t>E31102010000000000001281857700001</t>
  </si>
  <si>
    <t>E31102010000000000001277024800001</t>
  </si>
  <si>
    <t>E31102010000000000001205170500001</t>
  </si>
  <si>
    <t>E31102010000000000001005386700001</t>
  </si>
  <si>
    <t>E31102010000000000001034578700001</t>
  </si>
  <si>
    <t>E31102010000000000001194048400001</t>
  </si>
  <si>
    <t>E31102010000000000001242898100001</t>
  </si>
  <si>
    <t>E31102010000000000001254111700001</t>
  </si>
  <si>
    <t>E31102010000000000002000672200001</t>
  </si>
  <si>
    <t>E31102010000000000002002316200001</t>
  </si>
  <si>
    <t>E31102010000000000001045138200001</t>
  </si>
  <si>
    <t>E31102010000000000001004367500001</t>
  </si>
  <si>
    <t>E31102010000000000001222263100001</t>
  </si>
  <si>
    <t>E31102010000000000002002293600001</t>
  </si>
  <si>
    <t>E31102010000000000002000293700001</t>
  </si>
  <si>
    <t>E31102010000000000002002202700001</t>
  </si>
  <si>
    <t>E31102010000000000001178437700001</t>
  </si>
  <si>
    <t>E31102010000000000001285965600001</t>
  </si>
  <si>
    <t>E31102010000000000001275118900001</t>
  </si>
  <si>
    <t>E31102010000000000001280862800001</t>
  </si>
  <si>
    <t>E31102010000000000001225030900001</t>
  </si>
  <si>
    <t>E31102010000000000002002389400001</t>
  </si>
  <si>
    <t>E31102010000000000001032457700001</t>
  </si>
  <si>
    <t>E31102010000000000001231822100001</t>
  </si>
  <si>
    <t>E31102010000000000001031485700001</t>
  </si>
  <si>
    <t>E31102010000000000001019355300001</t>
  </si>
  <si>
    <t>E31102010000000000001034533700001</t>
  </si>
  <si>
    <t>E31102010000000000001246911400001</t>
  </si>
  <si>
    <t>E31102010000000000002002298100001</t>
  </si>
  <si>
    <t>E31102010000000000001047228200001</t>
  </si>
  <si>
    <t>E31102010000000000001200024800001</t>
  </si>
  <si>
    <t>E31102010000000000001156908500001</t>
  </si>
  <si>
    <t>E31102010000000000001253173100001</t>
  </si>
  <si>
    <t>E31102010000000000001066765200001</t>
  </si>
  <si>
    <t>E31102010000000000002002248800001</t>
  </si>
  <si>
    <t>E31102010000000000001085489400001</t>
  </si>
  <si>
    <t>E31102010000000000002002308600001</t>
  </si>
  <si>
    <t>E31102010000000000001271616200001</t>
  </si>
  <si>
    <t>E31102010000000000001028909700001</t>
  </si>
  <si>
    <t>E31102010000000000001052970500001</t>
  </si>
  <si>
    <t>E31102010000000000001029914900001</t>
  </si>
  <si>
    <t>E31102010000000000001041336700001</t>
  </si>
  <si>
    <t>E31102010000000000002002321200001</t>
  </si>
  <si>
    <t>E31102010000000000001246462700001</t>
  </si>
  <si>
    <t>E31102010000000000002002320900001</t>
  </si>
  <si>
    <t>E31102010000000000001122196800001</t>
  </si>
  <si>
    <t>E31102010000000000001232095100001</t>
  </si>
  <si>
    <t>E31102010000000000001235906800001</t>
  </si>
  <si>
    <t>E31102010000000000001123289700001</t>
  </si>
  <si>
    <t>E31102010000000000002002189700001</t>
  </si>
  <si>
    <t>E31102010000000000002002354100001</t>
  </si>
  <si>
    <t>E31102010000000000001005771400001</t>
  </si>
  <si>
    <t>E31102010000000000002000001600001</t>
  </si>
  <si>
    <t>E31102010000000000002001200800001</t>
  </si>
  <si>
    <t>E31102010000000000002002417500001</t>
  </si>
  <si>
    <t>E31102010000000000002002400100001</t>
  </si>
  <si>
    <t>E31102010000000000001284160900001</t>
  </si>
  <si>
    <t>E31102010000000000002001796800001</t>
  </si>
  <si>
    <t>E31102010000000000002002391500001</t>
  </si>
  <si>
    <t>E31102010000000000001097269200001</t>
  </si>
  <si>
    <t>E31102010000000000002001342000001</t>
  </si>
  <si>
    <t>E31102010000000000001040353100001</t>
  </si>
  <si>
    <t>E31102010000000000001016893100001</t>
  </si>
  <si>
    <t>E31102010000000000001114286300001</t>
  </si>
  <si>
    <t>E31102010000000000001250739300001</t>
  </si>
  <si>
    <t>E31102010000000000001266688200001</t>
  </si>
  <si>
    <t>E31102010000000000001210456600001</t>
  </si>
  <si>
    <t>E31102010000000000001123543800001</t>
  </si>
  <si>
    <t>E31102010000000000002002376000001</t>
  </si>
  <si>
    <t>E31102010000000000001227334100001</t>
  </si>
  <si>
    <t>E31102010000000000002002269300001</t>
  </si>
  <si>
    <t>E31102010000000000001236212300001</t>
  </si>
  <si>
    <t>E31102010000000000001027685800001</t>
  </si>
  <si>
    <t>E31102010000000000001061410900001</t>
  </si>
  <si>
    <t>E31102010000000000001158813600001</t>
  </si>
  <si>
    <t>E31102010000000000002002431100001</t>
  </si>
  <si>
    <t>E31102010000000000002002399100001</t>
  </si>
  <si>
    <t>E31102010000000000001267940200001</t>
  </si>
  <si>
    <t>E31102010000000000001093528200001</t>
  </si>
  <si>
    <t>E31102010000000000002002401000001</t>
  </si>
  <si>
    <t>E31102010000000000002002283600001</t>
  </si>
  <si>
    <t>E31102010000000000002002399000001</t>
  </si>
  <si>
    <t>E31102010000000000001030854700001</t>
  </si>
  <si>
    <t>E31102010000000000001254648800001</t>
  </si>
  <si>
    <t>E31102010000000000001156574800001</t>
  </si>
  <si>
    <t>E31102010000000000002000145700001</t>
  </si>
  <si>
    <t>E31102010000000000001036001800001</t>
  </si>
  <si>
    <t>E31102010000000000001178367200001</t>
  </si>
  <si>
    <t>E31102010000000000001007311600001</t>
  </si>
  <si>
    <t>E31102010000000000002002402600001</t>
  </si>
  <si>
    <t>E31102010000000000001074453300001</t>
  </si>
  <si>
    <t>E31102010000000000001214487800001</t>
  </si>
  <si>
    <t>E31102010000000000001211086800001</t>
  </si>
  <si>
    <t>E31102010000000000001205165900001</t>
  </si>
  <si>
    <t>E31102010000000000002002424700001</t>
  </si>
  <si>
    <t>E31102010000000000001001417900001</t>
  </si>
  <si>
    <t>E31102010000000000002002428200001</t>
  </si>
  <si>
    <t>E31102010000000000002002393300001</t>
  </si>
  <si>
    <t>E31102010000000000002002422100001</t>
  </si>
  <si>
    <t>E31102010000000000002002289700001</t>
  </si>
  <si>
    <t>E31102010000000000001077561700001</t>
  </si>
  <si>
    <t>E31102010000000000002002366800001</t>
  </si>
  <si>
    <t>E31102010000000000002002413400001</t>
  </si>
  <si>
    <t>E31102010000000000001179771100001</t>
  </si>
  <si>
    <t>E31102010000000000002002414000001</t>
  </si>
  <si>
    <t>E31102010000000000002002273800001</t>
  </si>
  <si>
    <t>E31102010000000000001201296300001</t>
  </si>
  <si>
    <t>E31102010000000000002002265600001</t>
  </si>
  <si>
    <t>E31102010000000000002002421800001</t>
  </si>
  <si>
    <t>E31102010000000000002002294100001</t>
  </si>
  <si>
    <t>E31102010000000000002002435300001</t>
  </si>
  <si>
    <t>E31102010000000000002002394200001</t>
  </si>
  <si>
    <t>E31102010000000000001267644600001</t>
  </si>
  <si>
    <t>E31102010000000000002002353400001</t>
  </si>
  <si>
    <t>E31102010000000000002002353300001</t>
  </si>
  <si>
    <t>E31102010000000000001190599900001</t>
  </si>
  <si>
    <t>E31102010000000000001207941300001</t>
  </si>
  <si>
    <t>E31102010000000000002002229000001</t>
  </si>
  <si>
    <t>E31102010000000000002002412300001</t>
  </si>
  <si>
    <t>E31102010000000000002002308900001</t>
  </si>
  <si>
    <t>E31102010000000000002002295800001</t>
  </si>
  <si>
    <t>E31102010000000000002002285700001</t>
  </si>
  <si>
    <t>E31102010000000000002002305400001</t>
  </si>
  <si>
    <t>E31102010000000000002002440600001</t>
  </si>
  <si>
    <t>E31102010000000000002001139800001</t>
  </si>
  <si>
    <t>E31102010000000000002002393000001</t>
  </si>
  <si>
    <t>E31102010000000000002002374700001</t>
  </si>
  <si>
    <t>E31102010000000000002002411400001</t>
  </si>
  <si>
    <t>E31102010000000000001080512500001</t>
  </si>
  <si>
    <t>E31102010000000000001179336800001</t>
  </si>
  <si>
    <t>E31102010000000000002002158700001</t>
  </si>
  <si>
    <t>E31102010000000000002002390300001</t>
  </si>
  <si>
    <t>E31102010000000000002002415100001</t>
  </si>
  <si>
    <t>E31102010000000000002002415400001</t>
  </si>
  <si>
    <t>E31102010000000000001253616400001</t>
  </si>
  <si>
    <t>E31102010000000000002002427700001</t>
  </si>
  <si>
    <t>E31102010000000000002002428000001</t>
  </si>
  <si>
    <t>E31102010000000000002002424400001</t>
  </si>
  <si>
    <t>E31102010000000000002002421900001</t>
  </si>
  <si>
    <t>E31102010000000000002001336900001</t>
  </si>
  <si>
    <t>E31102010000000000001005799400001</t>
  </si>
  <si>
    <t>E31102010000000000001034368700001</t>
  </si>
  <si>
    <t>E31102010000000000001000771700001</t>
  </si>
  <si>
    <t>E31102010000000000001192114500001</t>
  </si>
  <si>
    <t>E31102010000000000001080260600001</t>
  </si>
  <si>
    <t>E31102010000000000002002412700001</t>
  </si>
  <si>
    <t>E31102010000000000002000380400001</t>
  </si>
  <si>
    <t>E31102010000000000001056760700001</t>
  </si>
  <si>
    <t>E31102010000000000002002455200001</t>
  </si>
  <si>
    <t>E31102010000000000001284872700001</t>
  </si>
  <si>
    <t>E31102010000000000002002437800001</t>
  </si>
  <si>
    <t>E31102010000000000001244803600001</t>
  </si>
  <si>
    <t>E31102010000000000002002445900001</t>
  </si>
  <si>
    <t>E31102010000000000002002450400001</t>
  </si>
  <si>
    <t>E31102010000000000002002450300001</t>
  </si>
  <si>
    <t>E31102010000000000001140697600001</t>
  </si>
  <si>
    <t>E31102010000000000001084469400001</t>
  </si>
  <si>
    <t>E31102010000000000002002257100001</t>
  </si>
  <si>
    <t>E31102010000000000001210844800001</t>
  </si>
  <si>
    <t>E31102010000000000002002299700001</t>
  </si>
  <si>
    <t>E31102010000000000002002402300001</t>
  </si>
  <si>
    <t>E31102010000000000002000712800004</t>
  </si>
  <si>
    <t>E31102010000000000002000712800005</t>
  </si>
  <si>
    <t>E31102010000000000002002293100001</t>
  </si>
  <si>
    <t>E31102010000000000002002439100001</t>
  </si>
  <si>
    <t>E31102010000000000001000784900001</t>
  </si>
  <si>
    <t>E31102010000000000001263289900001</t>
  </si>
  <si>
    <t>E31102010000000000002001899400002</t>
  </si>
  <si>
    <t>E31102010000000000001146845900001</t>
  </si>
  <si>
    <t>E31102010000000000002002348500001</t>
  </si>
  <si>
    <t>E31102010000000000001190733900001</t>
  </si>
  <si>
    <t>E31102010000000000001082776500001</t>
  </si>
  <si>
    <t>E31102010000000000002002445400001</t>
  </si>
  <si>
    <t>E31102010000000000001239455600002</t>
  </si>
  <si>
    <t>E31102010000000000002001410200001</t>
  </si>
  <si>
    <t>E31102010000000000002002456500001</t>
  </si>
  <si>
    <t>E31102010000000000001284871900001</t>
  </si>
  <si>
    <t>E31102010000000000001039055300001</t>
  </si>
  <si>
    <t>E31102010000000000002002450200001</t>
  </si>
  <si>
    <t>E31102010000000000001250979500001</t>
  </si>
  <si>
    <t>E31102010000000000001019355300002</t>
  </si>
  <si>
    <t>E31102010000000000002002155100001</t>
  </si>
  <si>
    <t>E31102010000000000002002431600001</t>
  </si>
  <si>
    <t>E31102010000000000001255423500001</t>
  </si>
  <si>
    <t>E31102010000000000001074280800001</t>
  </si>
  <si>
    <t>E31102010000000000001166136400001</t>
  </si>
  <si>
    <t>E31102010000000000001145334600001</t>
  </si>
  <si>
    <t>E31102010000000000001034210900001</t>
  </si>
  <si>
    <t>E31102010000000000001015926600001</t>
  </si>
  <si>
    <t>E31102010000000000001255776500001</t>
  </si>
  <si>
    <t>E31102010000000000001030160700001</t>
  </si>
  <si>
    <t>E31102010000000000002002411100001</t>
  </si>
  <si>
    <t>E31102010000000000001155225500001</t>
  </si>
  <si>
    <t>E31102010000000000002002283600002</t>
  </si>
  <si>
    <t>E31102010000000000001162321700001</t>
  </si>
  <si>
    <t>E31102010000000000002002438000001</t>
  </si>
  <si>
    <t>E31102010000000000002002400300001</t>
  </si>
  <si>
    <t>E31102010000000000002002425200001</t>
  </si>
  <si>
    <t>E31102010000000000002002487900001</t>
  </si>
  <si>
    <t>E31102010000000000002002447900001</t>
  </si>
  <si>
    <t>E31102010000000000002002447700001</t>
  </si>
  <si>
    <t>E31102010000000000002002450000001</t>
  </si>
  <si>
    <t>E31102010000000000001210749200001</t>
  </si>
  <si>
    <t>E31102010000000000002002438100001</t>
  </si>
  <si>
    <t>E31102010000000000002002488200001</t>
  </si>
  <si>
    <t>E31102010000000000001243612700001</t>
  </si>
  <si>
    <t>E31102010000000000001184534100001</t>
  </si>
  <si>
    <t>E31102010000000000001120093600001</t>
  </si>
  <si>
    <t>E31102010000000000002002431300001</t>
  </si>
  <si>
    <t>E31102010000000000002002442700001</t>
  </si>
  <si>
    <t>E31102010000000000001092446900001</t>
  </si>
  <si>
    <t>E31102010000000000001121489900001</t>
  </si>
  <si>
    <t>E31102010000000000002002487500001</t>
  </si>
  <si>
    <t>E31102010000000000001262719400001</t>
  </si>
  <si>
    <t>E31102010000000000001145585300001</t>
  </si>
  <si>
    <t>E31102010000000000001184743300001</t>
  </si>
  <si>
    <t>E31102010000000000002002449900001</t>
  </si>
  <si>
    <t>E31102010000000000002002245700001</t>
  </si>
  <si>
    <t>E31102010000000000001111031700001</t>
  </si>
  <si>
    <t>E31102010000000000001163098100001</t>
  </si>
  <si>
    <t>E31102010000000000001016953900001</t>
  </si>
  <si>
    <t>E31102010000000000002002255500001</t>
  </si>
  <si>
    <t>E31102010000000000001229614700001</t>
  </si>
  <si>
    <t>E31102010000000000001088682600001</t>
  </si>
  <si>
    <t>E31102010000000000002002459300001</t>
  </si>
  <si>
    <t>E31102010000000000001283732600001</t>
  </si>
  <si>
    <t>E31102010000000000001036203700001</t>
  </si>
  <si>
    <t>E31102010000000000001069815900001</t>
  </si>
  <si>
    <t>E31102010000000000001048572400001</t>
  </si>
  <si>
    <t>E31102010000000000001104056400001</t>
  </si>
  <si>
    <t>E31102010000000000002002499500001</t>
  </si>
  <si>
    <t>E31102010000000000001097318400001</t>
  </si>
  <si>
    <t>E31102010000000000002002514800001</t>
  </si>
  <si>
    <t>E31102010000000000001120865100001</t>
  </si>
  <si>
    <t>E31102010000000000002002484300001</t>
  </si>
  <si>
    <t>E31102010000000000001036115400001</t>
  </si>
  <si>
    <t>E31102010000000000001038410300001</t>
  </si>
  <si>
    <t>E31102010000000000001016856700001</t>
  </si>
  <si>
    <t>E31102010000000000001180476900001</t>
  </si>
  <si>
    <t>E31102010000000000001232463900001</t>
  </si>
  <si>
    <t>E31102010000000000002002295500001</t>
  </si>
  <si>
    <t>E31102010000000000001059786700001</t>
  </si>
  <si>
    <t>E31102010000000000001124189600001</t>
  </si>
  <si>
    <t>E31102010000000000002002459900001</t>
  </si>
  <si>
    <t>E31102010000000000001109997600001</t>
  </si>
  <si>
    <t>E31102010000000000002002438500001</t>
  </si>
  <si>
    <t>E31102010000000000002002010500001</t>
  </si>
  <si>
    <t>E31102010000000000002002503400001</t>
  </si>
  <si>
    <t>E31102010000000000001154851700001</t>
  </si>
  <si>
    <t>E31102010000000000001160608800001</t>
  </si>
  <si>
    <t>E31102010000000000001060777300001</t>
  </si>
  <si>
    <t>E31102010000000000002002037700001</t>
  </si>
  <si>
    <t>E31102010000000000001057465400001</t>
  </si>
  <si>
    <t>E31102010000000000001284029700001</t>
  </si>
  <si>
    <t>E31102010000000000001190324400001</t>
  </si>
  <si>
    <t>E31102010000000000001002018700001</t>
  </si>
  <si>
    <t>E31102010000000000001226915800001</t>
  </si>
  <si>
    <t>E31102010000000000001236880600001</t>
  </si>
  <si>
    <t>E31102010000000000001088043700001</t>
  </si>
  <si>
    <t>E31102010000000000002002477700001</t>
  </si>
  <si>
    <t>E31102010000000000002000965700001</t>
  </si>
  <si>
    <t>E31102010000000000001228917500001</t>
  </si>
  <si>
    <t>E31102010000000000001270429600001</t>
  </si>
  <si>
    <t>E31102010000000000001031326500001</t>
  </si>
  <si>
    <t>E31102010000000000001241755600001</t>
  </si>
  <si>
    <t>E31102010000000000001269554800001</t>
  </si>
  <si>
    <t>E31102010000000000002002504700001</t>
  </si>
  <si>
    <t>E31102010000000000002001574300001</t>
  </si>
  <si>
    <t>E31102010000000000002002508200001</t>
  </si>
  <si>
    <t>E31102010000000000002002511900001</t>
  </si>
  <si>
    <t>E31102010000000000001015529500001</t>
  </si>
  <si>
    <t>E31102010000000000002002522500001</t>
  </si>
  <si>
    <t>E31102010000000000001159291500001</t>
  </si>
  <si>
    <t>E31102010000000000002002156800001</t>
  </si>
  <si>
    <t>E31102010000000000002002488400001</t>
  </si>
  <si>
    <t>E31102010000000000002002405200001</t>
  </si>
  <si>
    <t>E31102010000000000002002436700001</t>
  </si>
  <si>
    <t>E31102010000000000002002293900001</t>
  </si>
  <si>
    <t>E31102010000000000001075946800001</t>
  </si>
  <si>
    <t>E31102010000000000001286095600001</t>
  </si>
  <si>
    <t>E31102010000000000001124189600002</t>
  </si>
  <si>
    <t>E31102010000000000001004690900001</t>
  </si>
  <si>
    <t>E31102010000000000001275588500001</t>
  </si>
  <si>
    <t>E31102010000000000001003034400001</t>
  </si>
  <si>
    <t>E31102010000000000002002517900001</t>
  </si>
  <si>
    <t>E31102010000000000001262343100001</t>
  </si>
  <si>
    <t>E31102010000000000002002487000001</t>
  </si>
  <si>
    <t>E31102010000000000002002513700001</t>
  </si>
  <si>
    <t>E31102010000000000002002562700001</t>
  </si>
  <si>
    <t>E31102010000000000002002516300001</t>
  </si>
  <si>
    <t>E31102010000000000002002231200001</t>
  </si>
  <si>
    <t>E31102010000000000001005432400001</t>
  </si>
  <si>
    <t>E31102010000000000002002488600001</t>
  </si>
  <si>
    <t>E31102010000000000001253173100002</t>
  </si>
  <si>
    <t>E31102010000000000001283947700001</t>
  </si>
  <si>
    <t>E31102010000000000001244421900001</t>
  </si>
  <si>
    <t>E31102010000000000001105979600001</t>
  </si>
  <si>
    <t>E31102010000000000001123544600001</t>
  </si>
  <si>
    <t>E31102010000000000001098607300001</t>
  </si>
  <si>
    <t>E31102010000000000002002544100001</t>
  </si>
  <si>
    <t>E31102010000000000001106262200001</t>
  </si>
  <si>
    <t>E31102010000000000001161268100001</t>
  </si>
  <si>
    <t>E31102010000000000002002354300001</t>
  </si>
  <si>
    <t>E31102010000000000001192333400001</t>
  </si>
  <si>
    <t>E31102010000000000001285716500001</t>
  </si>
  <si>
    <t>E31102010000000000001037043900001</t>
  </si>
  <si>
    <t>E31102010000000000001006472900001</t>
  </si>
  <si>
    <t>E31102010000000000001057853600001</t>
  </si>
  <si>
    <t>E31102010000000000002000777300001</t>
  </si>
  <si>
    <t>E31102010000000000001087329500001</t>
  </si>
  <si>
    <t>E31102010000000000002002508500001</t>
  </si>
  <si>
    <t>E31102010000000000001284333400001</t>
  </si>
  <si>
    <t>E31102010000000000001213481300001</t>
  </si>
  <si>
    <t>E31102010000000000001211089200001</t>
  </si>
  <si>
    <t>E31102010000000000001189827500001</t>
  </si>
  <si>
    <t>E31102010000000000002002525000001</t>
  </si>
  <si>
    <t>E31102010000000000002002555800001</t>
  </si>
  <si>
    <t>E31102010000000000002002024800001</t>
  </si>
  <si>
    <t>E31102010000000000001005851600001</t>
  </si>
  <si>
    <t>E31102010000000000002002595800001</t>
  </si>
  <si>
    <t>E31102010000000000002002600300001</t>
  </si>
  <si>
    <t>E31102010000000000001075902600001</t>
  </si>
  <si>
    <t>E31102010000000000002001546600001</t>
  </si>
  <si>
    <t>E31102010000000000002002487600001</t>
  </si>
  <si>
    <t>E31102010000000000001222053100001</t>
  </si>
  <si>
    <t>E31102010000000000001206462900001</t>
  </si>
  <si>
    <t>E31102010000000000002002287900001</t>
  </si>
  <si>
    <t>E31102010000000000001197680200001</t>
  </si>
  <si>
    <t>E31102010000000000002002550300001</t>
  </si>
  <si>
    <t>E31102010000000000001007688300001</t>
  </si>
  <si>
    <t>E31102010000000000002002575700001</t>
  </si>
  <si>
    <t>E31102010000000000002002550100001</t>
  </si>
  <si>
    <t>E31102010000000000001101352400001</t>
  </si>
  <si>
    <t>E31102010000000000001183427700001</t>
  </si>
  <si>
    <t>E31102010000000000001094855400001</t>
  </si>
  <si>
    <t>E31102010000000000002002530500001</t>
  </si>
  <si>
    <t>E31102010000000000002002484400001</t>
  </si>
  <si>
    <t>E31102010000000000001269297200001</t>
  </si>
  <si>
    <t>E31102010000000000001050322600001</t>
  </si>
  <si>
    <t>E31102010000000000001068427100001</t>
  </si>
  <si>
    <t>E31102010000000000002002439300001</t>
  </si>
  <si>
    <t>E31102010000000000002002283600003</t>
  </si>
  <si>
    <t>E31102010000000000002002283600004</t>
  </si>
  <si>
    <t>E31102010000000000002002283600005</t>
  </si>
  <si>
    <t>E31102010000000000002002283600006</t>
  </si>
  <si>
    <t>E31102010000000000002002460300001</t>
  </si>
  <si>
    <t>E31102010000000000002002576600001</t>
  </si>
  <si>
    <t>E31102010000000000002002512000001</t>
  </si>
  <si>
    <t>E31102010000000000001093051500001</t>
  </si>
  <si>
    <t>E31102010000000000002002555500001</t>
  </si>
  <si>
    <t>E31102010000000000001186533400001</t>
  </si>
  <si>
    <t>E31102010000000000001168871800001</t>
  </si>
  <si>
    <t>E31102010000000000002001081200001</t>
  </si>
  <si>
    <t>E31102010000000000002002529200001</t>
  </si>
  <si>
    <t>E31102010000000000001199742700001</t>
  </si>
  <si>
    <t>E31102010000000000001267122300001</t>
  </si>
  <si>
    <t>E31102010000000000002002516200001</t>
  </si>
  <si>
    <t>E31102010000000000002002566900001</t>
  </si>
  <si>
    <t>E31102010000000000001207251600001</t>
  </si>
  <si>
    <t>E31102010000000000001262026200001</t>
  </si>
  <si>
    <t>E31102010000000000002002559400001</t>
  </si>
  <si>
    <t>E31102010000000000002002495800001</t>
  </si>
  <si>
    <t>E31102010000000000001214295600001</t>
  </si>
  <si>
    <t>E31102010000000000001167751100001</t>
  </si>
  <si>
    <t>E31102010000000000002002554100001</t>
  </si>
  <si>
    <t>E31102010000000000002000612400001</t>
  </si>
  <si>
    <t>E31102010000000000002002554800001</t>
  </si>
  <si>
    <t>E31102010000000000002002463200001</t>
  </si>
  <si>
    <t>E31102010000000000001279685900001</t>
  </si>
  <si>
    <t>E31102010000000000002002506400001</t>
  </si>
  <si>
    <t>E31102010000000000001046245700001</t>
  </si>
  <si>
    <t>E31102010000000000001150653900001</t>
  </si>
  <si>
    <t>E31102010000000000001141740400001</t>
  </si>
  <si>
    <t>E31102010000000000001073988200001</t>
  </si>
  <si>
    <t>E31102010000000000001015849900001</t>
  </si>
  <si>
    <t>E31102010000000000001090368200001</t>
  </si>
  <si>
    <t>E31102010000000000002002522000001</t>
  </si>
  <si>
    <t>E31102010000000000002002600800001</t>
  </si>
  <si>
    <t>E31102010000000000002002451800001</t>
  </si>
  <si>
    <t>E31102010000000000001188810500001</t>
  </si>
  <si>
    <t>E31102010000000000002002523600001</t>
  </si>
  <si>
    <t>E31102010000000000001041197600001</t>
  </si>
  <si>
    <t>E31102010000000000001022173500001</t>
  </si>
  <si>
    <t>E31102010000000000002002529800001</t>
  </si>
  <si>
    <t>E31102010000000000002000660500001</t>
  </si>
  <si>
    <t>E31102010000000000001098277900001</t>
  </si>
  <si>
    <t>E31102010000000000001204545400001</t>
  </si>
  <si>
    <t>E31102010000000000001267137100001</t>
  </si>
  <si>
    <t>E31102010000000000001283589700001</t>
  </si>
  <si>
    <t>E31102010000000000002002554200001</t>
  </si>
  <si>
    <t>E31102010000000000001004447700001</t>
  </si>
  <si>
    <t>E31102010000000000001085345600001</t>
  </si>
  <si>
    <t>E31102010000000000002002633100001</t>
  </si>
  <si>
    <t>E31102010000000000001068718100001</t>
  </si>
  <si>
    <t>E31102010000000000002002561400001</t>
  </si>
  <si>
    <t>E31102010000000000002002567700001</t>
  </si>
  <si>
    <t>E31102010000000000001067188900001</t>
  </si>
  <si>
    <t>E31102010000000000002002559100001</t>
  </si>
  <si>
    <t>E31102010000000000001209964300001</t>
  </si>
  <si>
    <t>E31102010000000000002002562400001</t>
  </si>
  <si>
    <t>E31102010000000000001232579100001</t>
  </si>
  <si>
    <t>E31102010000000000002002568600001</t>
  </si>
  <si>
    <t>E31102010000000000002002557900001</t>
  </si>
  <si>
    <t>E31102010000000000002002557900002</t>
  </si>
  <si>
    <t>E31102010000000000002002578000001</t>
  </si>
  <si>
    <t>E31102010000000000001021652900001</t>
  </si>
  <si>
    <t>E31102010000000000002002577800001</t>
  </si>
  <si>
    <t>E31102010000000000002000218100001</t>
  </si>
  <si>
    <t>E31102010000000000002002608900001</t>
  </si>
  <si>
    <t>E31102010000000000001002701700001</t>
  </si>
  <si>
    <t>E31102010000000000002002574200001</t>
  </si>
  <si>
    <t>E31102010000000000002002586300001</t>
  </si>
  <si>
    <t>E31102010000000000001268026500001</t>
  </si>
  <si>
    <t>E31102010000000000001151961400001</t>
  </si>
  <si>
    <t>E31102010000000000001078983900001</t>
  </si>
  <si>
    <t>E31102010000000000001106603200001</t>
  </si>
  <si>
    <t>E31102010000000000002002587400001</t>
  </si>
  <si>
    <t>E31102010000000000001260406200001</t>
  </si>
  <si>
    <t>E31102010000000000002002670200001</t>
  </si>
  <si>
    <t>E31102010000000000001008085600002</t>
  </si>
  <si>
    <t>E31102010000000000001271310400001</t>
  </si>
  <si>
    <t>E31102010000000000001025632600001</t>
  </si>
  <si>
    <t>E31102010000000000001222029900001</t>
  </si>
  <si>
    <t>E31102010000000000002002632700001</t>
  </si>
  <si>
    <t>E31102010000000000001277721800001</t>
  </si>
  <si>
    <t>E31102010000000000002002592300001</t>
  </si>
  <si>
    <t>E31102010000000000002002591300001</t>
  </si>
  <si>
    <t>E31102010000000000001257174100001</t>
  </si>
  <si>
    <t>E31102010000000000002002586100001</t>
  </si>
  <si>
    <t>E31102010000000000002002665100001</t>
  </si>
  <si>
    <t>E31102010000000000002002588500001</t>
  </si>
  <si>
    <t>E31102010000000000001250597800001</t>
  </si>
  <si>
    <t>E31102010000000000001167566700001</t>
  </si>
  <si>
    <t>E31102010000000000001240703800001</t>
  </si>
  <si>
    <t>E31102010000000000002000879100001</t>
  </si>
  <si>
    <t>E31102010000000000001076415100001</t>
  </si>
  <si>
    <t>E31102010000000000002001806600001</t>
  </si>
  <si>
    <t>E31102010000000000002002597700001</t>
  </si>
  <si>
    <t>E31102010000000000002002596100001</t>
  </si>
  <si>
    <t>E31102010000000000002002623300001</t>
  </si>
  <si>
    <t>E31102010000000000002002597500001</t>
  </si>
  <si>
    <t>E31102010000000000001003833700001</t>
  </si>
  <si>
    <t>E31102010000000000002002661200001</t>
  </si>
  <si>
    <t>E31102010000000000001047898100001</t>
  </si>
  <si>
    <t>E31102010000000000001049990300001</t>
  </si>
  <si>
    <t>E31102010000000000002001581100001</t>
  </si>
  <si>
    <t>E31102010000000000002002597800001</t>
  </si>
  <si>
    <t>E31102010000000000001237349400001</t>
  </si>
  <si>
    <t>E31102010000000000001104986300001</t>
  </si>
  <si>
    <t>E31102010000000000002002606800001</t>
  </si>
  <si>
    <t>E31102010000000000001256850300001</t>
  </si>
  <si>
    <t>E31102010000000000001137751800001</t>
  </si>
  <si>
    <t>E31102010000000000002002614800001</t>
  </si>
  <si>
    <t>E31102010000000000002002612300001</t>
  </si>
  <si>
    <t>E31102010000000000001059691700001</t>
  </si>
  <si>
    <t>E31102010000000000001044486600001</t>
  </si>
  <si>
    <t>E31102010000000000001276120600001</t>
  </si>
  <si>
    <t>E31102010000000000002002635400001</t>
  </si>
  <si>
    <t>E31102010000000000002002585600001</t>
  </si>
  <si>
    <t>E31102010000000000001197314500001</t>
  </si>
  <si>
    <t>E31102010000000000001281636100001</t>
  </si>
  <si>
    <t>E31102010000000000001126597300001</t>
  </si>
  <si>
    <t>E31102010000000000001102219100001</t>
  </si>
  <si>
    <t>E31102010000000000001226901800001</t>
  </si>
  <si>
    <t>E31102010000000000001073333700001</t>
  </si>
  <si>
    <t>E31102010000000000002002665800001</t>
  </si>
  <si>
    <t>E31102010000000000001090447600001</t>
  </si>
  <si>
    <t>E31102010000000000002001995300001</t>
  </si>
  <si>
    <t>E31102010000000000001039562800001</t>
  </si>
  <si>
    <t>E31102010000000000001097880100001</t>
  </si>
  <si>
    <t>E31102010000000000001087883100001</t>
  </si>
  <si>
    <t>E31102010000000000002002662500001</t>
  </si>
  <si>
    <t>E31102010000000000001079228700001</t>
  </si>
  <si>
    <t>E31102010000000000002002638000001</t>
  </si>
  <si>
    <t>E31102010000000000001063436300001</t>
  </si>
  <si>
    <t>E31102010000000000001224695600001</t>
  </si>
  <si>
    <t>E31102010000000000001124019900001</t>
  </si>
  <si>
    <t>E31102010000000000002000996100001</t>
  </si>
  <si>
    <t>E31102010000000000002002554900001</t>
  </si>
  <si>
    <t>E31102010000000000002002637800001</t>
  </si>
  <si>
    <t>E31102010000000000001044305300001</t>
  </si>
  <si>
    <t>E31102010000000000001257272100001</t>
  </si>
  <si>
    <t>E31102010000000000002002637200001</t>
  </si>
  <si>
    <t>E31102010000000000001097986700001</t>
  </si>
  <si>
    <t>E31102010000000000001237527600001</t>
  </si>
  <si>
    <t>E31102010000000000002002631000001</t>
  </si>
  <si>
    <t>E31102010000000000002001981500001</t>
  </si>
  <si>
    <t>E31102010000000000001121005200001</t>
  </si>
  <si>
    <t>E31102010000000000002002421400001</t>
  </si>
  <si>
    <t>E31102010000000000002002598300001</t>
  </si>
  <si>
    <t>E31102010000000000001031350800001</t>
  </si>
  <si>
    <t>E31102010000000000001020078900001</t>
  </si>
  <si>
    <t>E31102010000000000002002505000001</t>
  </si>
  <si>
    <t>E31102010000000000001022987600001</t>
  </si>
  <si>
    <t>E31102010000000000001078307500001</t>
  </si>
  <si>
    <t>E31102010000000000002002681000001</t>
  </si>
  <si>
    <t>E31102010000000000001019845800001</t>
  </si>
  <si>
    <t>E31102010000000000001267538500001</t>
  </si>
  <si>
    <t>E31102010000000000001174547900001</t>
  </si>
  <si>
    <t>E31102010000000000002002598200001</t>
  </si>
  <si>
    <t>E31102010000000000001109991700001</t>
  </si>
  <si>
    <t>E31102010000000000002002662700001</t>
  </si>
  <si>
    <t>E31102010000000000001227977300001</t>
  </si>
  <si>
    <t>E31102010000000000002000547000001</t>
  </si>
  <si>
    <t>E31102010000000000001177395200001</t>
  </si>
  <si>
    <t>E31102010000000000001216122500001</t>
  </si>
  <si>
    <t>E31102010000000000001203667600001</t>
  </si>
  <si>
    <t>E31102010000000000002002686200001</t>
  </si>
  <si>
    <t>E31102010000000000001032767300001</t>
  </si>
  <si>
    <t>E31102010000000000001268258600001</t>
  </si>
  <si>
    <t>E31102010000000000002002672500001</t>
  </si>
  <si>
    <t>E31102010000000000001023728300001</t>
  </si>
  <si>
    <t>E31102010000000000001241119100001</t>
  </si>
  <si>
    <t>E31102010000000000002002283600007</t>
  </si>
  <si>
    <t>E31102010000000000001181243500001</t>
  </si>
  <si>
    <t>E31102010000000000001231268100001</t>
  </si>
  <si>
    <t>E31102010000000000001056178100001</t>
  </si>
  <si>
    <t>E31102010000000000001266929600001</t>
  </si>
  <si>
    <t>E31102010000000000002002337400001</t>
  </si>
  <si>
    <t>E31102010000000000001132165200001</t>
  </si>
  <si>
    <t>E31102010000000000002002691100001</t>
  </si>
  <si>
    <t>E31102010000000000002002502000001</t>
  </si>
  <si>
    <t>E31102010000000000002002699800001</t>
  </si>
  <si>
    <t>E31102010000000000001203217400001</t>
  </si>
  <si>
    <t>E31102010000000000002002504900001</t>
  </si>
  <si>
    <t>E31102010000000000002002740100001</t>
  </si>
  <si>
    <t>E31102010000000000002002672900001</t>
  </si>
  <si>
    <t>E31102010000000000001190192600001</t>
  </si>
  <si>
    <t>E31102010000000000001094563600001</t>
  </si>
  <si>
    <t>E31102010000000000001271506900001</t>
  </si>
  <si>
    <t>E31102010000000000001039411700001</t>
  </si>
  <si>
    <t>E31102010000000000001080459500001</t>
  </si>
  <si>
    <t>E31102010000000000001132983100001</t>
  </si>
  <si>
    <t>E31102010000000000001279933500001</t>
  </si>
  <si>
    <t>E31102010000000000001046200700001</t>
  </si>
  <si>
    <t>E31102010000000000001280192500001</t>
  </si>
  <si>
    <t>E31102010000000000001283592700001</t>
  </si>
  <si>
    <t>E31102010000000000002002682700001</t>
  </si>
  <si>
    <t>E31102010000000000002002684400001</t>
  </si>
  <si>
    <t>E31102010000000000001212300500001</t>
  </si>
  <si>
    <t>E31102010000000000001031147500001</t>
  </si>
  <si>
    <t>E31102010000000000001110230600001</t>
  </si>
  <si>
    <t>E31102010000000000001044691500001</t>
  </si>
  <si>
    <t>E31102010000000000001263213900001</t>
  </si>
  <si>
    <t>E31102010000000000002002545100001</t>
  </si>
  <si>
    <t>E31102010000000000001005063900001</t>
  </si>
  <si>
    <t>E31102010000000000002002696500001</t>
  </si>
  <si>
    <t>E31102010000000000001056381400001</t>
  </si>
  <si>
    <t>E31102010000000000002002731200001</t>
  </si>
  <si>
    <t>E31102010000000000001253173100003</t>
  </si>
  <si>
    <t>E31102010000000000002002728600001</t>
  </si>
  <si>
    <t>E31102010000000000002002696700001</t>
  </si>
  <si>
    <t>E31102010000000000002002569700001</t>
  </si>
  <si>
    <t>E31102010000000000002002631900001</t>
  </si>
  <si>
    <t>E31102010000000000002002618600001</t>
  </si>
  <si>
    <t>E31102010000000000001023600700001</t>
  </si>
  <si>
    <t>E31102010000000000002001981400001</t>
  </si>
  <si>
    <t>E31102010000000000002002712000001</t>
  </si>
  <si>
    <t>E31102010000000000002002738300001</t>
  </si>
  <si>
    <t>E31102010000000000001022609500001</t>
  </si>
  <si>
    <t>E31102010000000000001119844300001</t>
  </si>
  <si>
    <t>E31102010000000000001128611300001</t>
  </si>
  <si>
    <t>E31102010000000000001075186600001</t>
  </si>
  <si>
    <t>E31102010000000000002002522100001</t>
  </si>
  <si>
    <t>E31102010000000000002002721900001</t>
  </si>
  <si>
    <t>E31102010000000000001229849200001</t>
  </si>
  <si>
    <t>E31102010000000000001119277100001</t>
  </si>
  <si>
    <t>E31102010000000000001169082800001</t>
  </si>
  <si>
    <t>E31102010000000000001106724100001</t>
  </si>
  <si>
    <t>E31102010000000000001006696900001</t>
  </si>
  <si>
    <t>E31102010000000000001243268700001</t>
  </si>
  <si>
    <t>E31102010000000000001210425600001</t>
  </si>
  <si>
    <t>E31102010000000000001093886900001</t>
  </si>
  <si>
    <t>E31102010000000000002002733000001</t>
  </si>
  <si>
    <t>E31102010000000000002002737100001</t>
  </si>
  <si>
    <t>E31102010000000000001073766900001</t>
  </si>
  <si>
    <t>E31102010000000000001219855200001</t>
  </si>
  <si>
    <t>E31102010000000000002002544100002</t>
  </si>
  <si>
    <t>E31102010000000000001257808800001</t>
  </si>
  <si>
    <t>E31102010000000000001156163700001</t>
  </si>
  <si>
    <t>E31102010000000000001191666400001</t>
  </si>
  <si>
    <t>E31102010000000000001266225900001</t>
  </si>
  <si>
    <t>E31102010000000000001033944200001</t>
  </si>
  <si>
    <t>E31102010000000000001205163200001</t>
  </si>
  <si>
    <t>E31102010000000000001001550700001</t>
  </si>
  <si>
    <t>E31102010000000000002002735300001</t>
  </si>
  <si>
    <t>E31102010000000000001006665900001</t>
  </si>
  <si>
    <t>E31102010000000000001179029600001</t>
  </si>
  <si>
    <t>E31102010000000000002002742600001</t>
  </si>
  <si>
    <t>E31102010000000000001199702800001</t>
  </si>
  <si>
    <t>E31102010000000000002002719700001</t>
  </si>
  <si>
    <t>E31102010000000000002002545100002</t>
  </si>
  <si>
    <t>E31102010000000000001016042600001</t>
  </si>
  <si>
    <t>E31102010000000000001185977600001</t>
  </si>
  <si>
    <t>E31102010000000000002002741800001</t>
  </si>
  <si>
    <t>E31102010000000000001022788100001</t>
  </si>
  <si>
    <t>E31102010000000000001079203100001</t>
  </si>
  <si>
    <t>E31102010000000000002002742100001</t>
  </si>
  <si>
    <t>E31102010000000000001203247600001</t>
  </si>
  <si>
    <t>E31102010000000000001219139600001</t>
  </si>
  <si>
    <t>E31102010000000000001074098800001</t>
  </si>
  <si>
    <t>E31102010000000000002002742400001</t>
  </si>
  <si>
    <t>E31102010000000000001148194300002</t>
  </si>
  <si>
    <t>E31102010000000000001075100900001</t>
  </si>
  <si>
    <t>E31102010000000000001020569100001</t>
  </si>
  <si>
    <t>E31102010000000000001218060200001</t>
  </si>
  <si>
    <t>E31102010000000000002002755600001</t>
  </si>
  <si>
    <t>E31102010000000000002002736500001</t>
  </si>
  <si>
    <t>E31102010000000000002002708800001</t>
  </si>
  <si>
    <t>E31102010000000000002002155500001</t>
  </si>
  <si>
    <t>E31102010000000000001171272400001</t>
  </si>
  <si>
    <t>E31102010000000000002002573100001</t>
  </si>
  <si>
    <t>E31102010000000000001064441500001</t>
  </si>
  <si>
    <t>E31102010000000000001156033900002</t>
  </si>
  <si>
    <t>E31102010000000000001269135600001</t>
  </si>
  <si>
    <t>E31102010000000000002002754200001</t>
  </si>
  <si>
    <t>E31102010000000000001085654400001</t>
  </si>
  <si>
    <t>E31102010000000000002002631700001</t>
  </si>
  <si>
    <t>E31102010000000000001174502900001</t>
  </si>
  <si>
    <t>E31102010000000000002002760800001</t>
  </si>
  <si>
    <t>E31102010000000000002002758300001</t>
  </si>
  <si>
    <t>E31102010000000000001029775800001</t>
  </si>
  <si>
    <t>E31102010000000000002002516500001</t>
  </si>
  <si>
    <t>E31102010000000000001096607200001</t>
  </si>
  <si>
    <t>E31102010000000000001245040500001</t>
  </si>
  <si>
    <t>E31102010000000000002002775600001</t>
  </si>
  <si>
    <t>E31102010000000000001030884900001</t>
  </si>
  <si>
    <t>E31102010000000000001044040200001</t>
  </si>
  <si>
    <t>E31102010000000000001042966200001</t>
  </si>
  <si>
    <t>E31102010000000000001243126500001</t>
  </si>
  <si>
    <t>E31102010000000000001031254400001</t>
  </si>
  <si>
    <t>E31102010000000000001022409200001</t>
  </si>
  <si>
    <t>E31102010000000000001110106700001</t>
  </si>
  <si>
    <t>E31102010000000000001005074400001</t>
  </si>
  <si>
    <t>E31102010000000000001137809300001</t>
  </si>
  <si>
    <t>E31102010000000000002002719600001</t>
  </si>
  <si>
    <t>E31102010000000000002002617800001</t>
  </si>
  <si>
    <t>E31102010000000000002002779600001</t>
  </si>
  <si>
    <t>E31102010000000000002002683800001</t>
  </si>
  <si>
    <t>E31102010000000000001241461100001</t>
  </si>
  <si>
    <t>E31102010000000000001092749200001</t>
  </si>
  <si>
    <t>E31102010000000000002002800200001</t>
  </si>
  <si>
    <t>E31102010000000000002002781800001</t>
  </si>
  <si>
    <t>E31102010000000000001221950900001</t>
  </si>
  <si>
    <t>E31102010000000000001061872400001</t>
  </si>
  <si>
    <t>E31102010000000000001111439800001</t>
  </si>
  <si>
    <t>E31102010000000000001241616900001</t>
  </si>
  <si>
    <t>E31102010000000000001263774200001</t>
  </si>
  <si>
    <t>E31102010000000000002002768300001</t>
  </si>
  <si>
    <t>E31102010000000000001247836900001</t>
  </si>
  <si>
    <t>E31102010000000000001067455100001</t>
  </si>
  <si>
    <t>E31102010000000000002002780700001</t>
  </si>
  <si>
    <t>E31102010000000000001154596800001</t>
  </si>
  <si>
    <t>E31102010000000000001071534700001</t>
  </si>
  <si>
    <t>E31102010000000000002002738800001</t>
  </si>
  <si>
    <t>E31102010000000000002001389700001</t>
  </si>
  <si>
    <t>E31102010000000000001223007300001</t>
  </si>
  <si>
    <t>E31102010000000000001258759100001</t>
  </si>
  <si>
    <t>E31102010000000000002002809500001</t>
  </si>
  <si>
    <t>E30724011191311120300E00001000001</t>
  </si>
  <si>
    <t>E30724011191103010100E00001000002</t>
  </si>
  <si>
    <t>E30724011109140130049E00006200003</t>
  </si>
  <si>
    <t>E30724011109150250014E00009100004</t>
  </si>
  <si>
    <t>E30724011109110000002E00006400005</t>
  </si>
  <si>
    <t>E30724011109110000002E00008100006</t>
  </si>
  <si>
    <t>E30724011109130010003E00002800007</t>
  </si>
  <si>
    <t>E30724011109130210025E00003100008</t>
  </si>
  <si>
    <t>E30724011109150190002E00011400009</t>
  </si>
  <si>
    <t>E30724011109120150005E00005800010</t>
  </si>
  <si>
    <t>E30724011109140340020E00010300011</t>
  </si>
  <si>
    <t>E30724011109140130054E00010400012</t>
  </si>
  <si>
    <t>E30724011109140020016E00010500013</t>
  </si>
  <si>
    <t>E30724011109150240008E00012600014</t>
  </si>
  <si>
    <t>E30724011109140340036E00010700015</t>
  </si>
  <si>
    <t>E30724011109140170037E00010900016</t>
  </si>
  <si>
    <t>E30724011109140170023E00011800017</t>
  </si>
  <si>
    <t>E30724011109140010027E00012900018</t>
  </si>
  <si>
    <t>E30724011109140340032E00013200019</t>
  </si>
  <si>
    <t>E30724011109150270017E00014300020</t>
  </si>
  <si>
    <t>E30724011109150270018E00014200021</t>
  </si>
  <si>
    <t>E30724011109150250016E00013900023</t>
  </si>
  <si>
    <t>E30724011109150240008E00013800022</t>
  </si>
  <si>
    <t>E30724011109140170053E00015300025</t>
  </si>
  <si>
    <t>E30724011109150190022E00016300026</t>
  </si>
  <si>
    <t>E30724011109150190022E00016400027</t>
  </si>
  <si>
    <t>E30724011109150190012E00017300028</t>
  </si>
  <si>
    <t>E30724011109140340067E00019400029</t>
  </si>
  <si>
    <t>E30724011109150270024E00017400030</t>
  </si>
  <si>
    <t>E30724011109140220007E00019600031</t>
  </si>
  <si>
    <t>E30724011109140130075E00022000032</t>
  </si>
  <si>
    <t>E30724011109150090007E00018600033</t>
  </si>
  <si>
    <t>E30724011109140130059E00022200034</t>
  </si>
  <si>
    <t>E30724011191221440000E00006000035</t>
  </si>
  <si>
    <t>E30724011109150270011E00022600036</t>
  </si>
  <si>
    <t>E30724011109150270016E00022700037</t>
  </si>
  <si>
    <t>E31102010000000000002002744100001</t>
  </si>
  <si>
    <t>E31102010000000000001240809300001</t>
  </si>
  <si>
    <t>E31102010000000000002002809100001</t>
  </si>
  <si>
    <t>E31102010000000000001042604300001</t>
  </si>
  <si>
    <t>E3110201V000000000002002833600002</t>
  </si>
  <si>
    <t>E31102010000000000002002623400001</t>
  </si>
  <si>
    <t>E31102010000000000002000182900001</t>
  </si>
  <si>
    <t>E31102010000000000002002559200001</t>
  </si>
  <si>
    <t>E31102010000000000002002834000001</t>
  </si>
  <si>
    <t>E31102010000000000001154610700001</t>
  </si>
  <si>
    <t>E31102010000000000001016517700001</t>
  </si>
  <si>
    <t>E31102010000000000001156925500001</t>
  </si>
  <si>
    <t>E31102010000000000001282798300001</t>
  </si>
  <si>
    <t>E31102010000000000001218530200001</t>
  </si>
  <si>
    <t>E31102010000000000001214130500001</t>
  </si>
  <si>
    <t>E31102010000000000002002823300001</t>
  </si>
  <si>
    <t>E31102010000000000001110128800001</t>
  </si>
  <si>
    <t>E31102010000000000001235235700001</t>
  </si>
  <si>
    <t>E31102010000000000001253450100001</t>
  </si>
  <si>
    <t>E31102010000000000002001903700001</t>
  </si>
  <si>
    <t>E31102010000000000001039701900001</t>
  </si>
  <si>
    <t>E31102010000000000002002800000001</t>
  </si>
  <si>
    <t>E31102010000000000001021924200001</t>
  </si>
  <si>
    <t>E31102010000000000001271551400001</t>
  </si>
  <si>
    <t>E31102010000000000001260409700001</t>
  </si>
  <si>
    <t>E31102010000000000001143831200001</t>
  </si>
  <si>
    <t>E31102010000000000001037269500001</t>
  </si>
  <si>
    <t>E31102010000000000001152206200001</t>
  </si>
  <si>
    <t>E31102010000000000002002846200001</t>
  </si>
  <si>
    <t>E31102010000000000001030568800001</t>
  </si>
  <si>
    <t>E31102010000000000002002843800001</t>
  </si>
  <si>
    <t>E31102010000000000001121138500001</t>
  </si>
  <si>
    <t>E31102010000000000001156180700001</t>
  </si>
  <si>
    <t>E31102010000000000001260420800001</t>
  </si>
  <si>
    <t>E31102010000000000002002847200001</t>
  </si>
  <si>
    <t>E31102010000000000001064643400001</t>
  </si>
  <si>
    <t>E31102010000000000002002661100001</t>
  </si>
  <si>
    <t>E31102010000000000002000468700001</t>
  </si>
  <si>
    <t>E31102010000000000001253297500001</t>
  </si>
  <si>
    <t>E31102010000000000002002845900001</t>
  </si>
  <si>
    <t>E31102010000000000001037254700001</t>
  </si>
  <si>
    <t>E31102010000000000001244789700001</t>
  </si>
  <si>
    <t>E31102010000000000001269713300001</t>
  </si>
  <si>
    <t>E31102010000000000002002559000001</t>
  </si>
  <si>
    <t>E31102010000000000002002559000002</t>
  </si>
  <si>
    <t>E31102010000000000002002868900001</t>
  </si>
  <si>
    <t>E31102010000000000001017335800001</t>
  </si>
  <si>
    <t>E31102010000000000001027933400001</t>
  </si>
  <si>
    <t>E31102010000000000001260329500001</t>
  </si>
  <si>
    <t>E31102010000000000001029641700001</t>
  </si>
  <si>
    <t>E31102010000000000001274531600001</t>
  </si>
  <si>
    <t>E31102010000000000002002610500001</t>
  </si>
  <si>
    <t>E31102010000000000001047044100001</t>
  </si>
  <si>
    <t>E31102010000000000001116327500001</t>
  </si>
  <si>
    <t>E31102010000000000001196893100001</t>
  </si>
  <si>
    <t>E31102010000000000001278791400001</t>
  </si>
  <si>
    <t>E31102010000000000002002292500001</t>
  </si>
  <si>
    <t>E31102010000000000001103786500001</t>
  </si>
  <si>
    <t>E30724011109140330007E00028800001</t>
  </si>
  <si>
    <t>E31102010000000000002002858800001</t>
  </si>
  <si>
    <t>E31102010000000000001284210900001</t>
  </si>
  <si>
    <t>E31102010000000000002002821800001</t>
  </si>
  <si>
    <t>E31102010000000000001046600200001</t>
  </si>
  <si>
    <t>E31102010000000000001239314200001</t>
  </si>
  <si>
    <t>E31102010000000000001157850500001</t>
  </si>
  <si>
    <t>E31102010000000000001038664500001</t>
  </si>
  <si>
    <t>E31102010000000000001255712900001</t>
  </si>
  <si>
    <t>E31102010000000000001152061200001</t>
  </si>
  <si>
    <t>E31102010000000000002002872000001</t>
  </si>
  <si>
    <t>E31102010000000000002002885500001</t>
  </si>
  <si>
    <t>E31102010000000000001164361700001</t>
  </si>
  <si>
    <t>E31102010000000000001198556900001</t>
  </si>
  <si>
    <t>E31102010000000000002000326000001</t>
  </si>
  <si>
    <t>E31102010000000000002002901300001</t>
  </si>
  <si>
    <t>E31102010000000000001261522600001</t>
  </si>
  <si>
    <t>E31102010000000000002002820900001</t>
  </si>
  <si>
    <t>E30724011191312190000E00001000001</t>
  </si>
  <si>
    <t>E31102010000000000002002747500001</t>
  </si>
  <si>
    <t>E31102010000000000001174151100001</t>
  </si>
  <si>
    <t>E31102010000000000002002891100001</t>
  </si>
  <si>
    <t>E31102010000000000001006018900001</t>
  </si>
  <si>
    <t>E31102010000000000002002915900001</t>
  </si>
  <si>
    <t>E31102010000000000001196597500001</t>
  </si>
  <si>
    <t>E31102010000000000001265830800001</t>
  </si>
  <si>
    <t>E31102010000000000001063125900001</t>
  </si>
  <si>
    <t>E31102010000000000001231544300001</t>
  </si>
  <si>
    <t>E31102010000000000001159441100001</t>
  </si>
  <si>
    <t>E31102010000000000002002901100001</t>
  </si>
  <si>
    <t>E31102010000000000002002901800001</t>
  </si>
  <si>
    <t>E31102010000000000002002896000001</t>
  </si>
  <si>
    <t>E31102010000000000001117897300001</t>
  </si>
  <si>
    <t>E31102010000000000002002690400001</t>
  </si>
  <si>
    <t>E31102010000000000001069744600001</t>
  </si>
  <si>
    <t>E31102010000000000002002720600001</t>
  </si>
  <si>
    <t>E31102010000000000001110479100001</t>
  </si>
  <si>
    <t>E31102010000000000001205158600001</t>
  </si>
  <si>
    <t>E31102010000000000001027570300001</t>
  </si>
  <si>
    <t>E31102010000000000001218065300001</t>
  </si>
  <si>
    <t>E31102010000000000001238535200001</t>
  </si>
  <si>
    <t>E31102010000000000001004040400001</t>
  </si>
  <si>
    <t>E31102010000000000002002950800001</t>
  </si>
  <si>
    <t>E31102010000000000001099966300001</t>
  </si>
  <si>
    <t>E31102010000000000002002951100001</t>
  </si>
  <si>
    <t>E31102010000000000001248611600001</t>
  </si>
  <si>
    <t>E31102010000000000001245347100001</t>
  </si>
  <si>
    <t>E31102010000000000001030685400001</t>
  </si>
  <si>
    <t>E31102010000000000002001791300001</t>
  </si>
  <si>
    <t>E31102010000000000002002963700001</t>
  </si>
  <si>
    <t>E31102010000000000001024650900001</t>
  </si>
  <si>
    <t>E31102010000000000001107611900001</t>
  </si>
  <si>
    <t>E31102010000000000001152034500001</t>
  </si>
  <si>
    <t>E31102010000000000002002967400001</t>
  </si>
  <si>
    <t>E31102010000000000002002217700001</t>
  </si>
  <si>
    <t>E31102010000000000002002918900001</t>
  </si>
  <si>
    <t>E31102010000000000001030392800001</t>
  </si>
  <si>
    <t>E31102010000000000001085323500001</t>
  </si>
  <si>
    <t>E31102010000000000001045517500001</t>
  </si>
  <si>
    <t>E31102010000000000002002974100001</t>
  </si>
  <si>
    <t>E31102010000000000001208148500001</t>
  </si>
  <si>
    <t>E31102010000000000001045003300001</t>
  </si>
  <si>
    <t>E31102010000000000001091607500001</t>
  </si>
  <si>
    <t>E31102010000000000001007076100001</t>
  </si>
  <si>
    <t>E31102010000000000001196634300001</t>
  </si>
  <si>
    <t>E31102010000000000001069592300001</t>
  </si>
  <si>
    <t>E31102010000000000002002912400001</t>
  </si>
  <si>
    <t>E31102010000000000001233798600001</t>
  </si>
  <si>
    <t>E31102010000000000001281987500001</t>
  </si>
  <si>
    <t>E31102010000000000002002985700001</t>
  </si>
  <si>
    <t>E31102010000000000001150959700001</t>
  </si>
  <si>
    <t>E31102010000000000002000278500001</t>
  </si>
  <si>
    <t>E31102010000000000001002772600001</t>
  </si>
  <si>
    <t>E31102010000000000001239314200002</t>
  </si>
  <si>
    <t>E31102010000000000002002996500001</t>
  </si>
  <si>
    <t>E31102010000000000002002941200001</t>
  </si>
  <si>
    <t>E31102010000000000001067712700001</t>
  </si>
  <si>
    <t>E31102010000000000002003005100001</t>
  </si>
  <si>
    <t>E31102010000000000002002907300001</t>
  </si>
  <si>
    <t>E31102010000000000002003005500001</t>
  </si>
  <si>
    <t>E31102010000000000002003004000001</t>
  </si>
  <si>
    <t>E31102010000000000001004519800001</t>
  </si>
  <si>
    <t>E31102010000000000002003009600001</t>
  </si>
  <si>
    <t>E31102010000000000002003011500001</t>
  </si>
  <si>
    <t>E31102010000000000002003012000001</t>
  </si>
  <si>
    <t>E31102010000000000002003012700001</t>
  </si>
  <si>
    <t>E31102010000000000002003012100001</t>
  </si>
  <si>
    <t>E31102010000000000001138061600001</t>
  </si>
  <si>
    <t>E31102010000000000002002846000001</t>
  </si>
  <si>
    <t>E31102010000000000002002988900001</t>
  </si>
  <si>
    <t>E31102010000000000002002899500001</t>
  </si>
  <si>
    <t>E31102010000000000001279728600001</t>
  </si>
  <si>
    <t>E31102010000000000001218161700001</t>
  </si>
  <si>
    <t>E31102010000000000002003027100001</t>
  </si>
  <si>
    <t>E31102010000000000002002871700001</t>
  </si>
  <si>
    <t>E31102010000000000001098330900001</t>
  </si>
  <si>
    <t>E31102010000000000002000621200001</t>
  </si>
  <si>
    <t>E31102010000000000002002882000001</t>
  </si>
  <si>
    <t>E31102010000000000001224284500001</t>
  </si>
  <si>
    <t>E31102010000000000002002770800001</t>
  </si>
  <si>
    <t>E31102010000000000001195576700001</t>
  </si>
  <si>
    <t>E31102010000000000001133613700001</t>
  </si>
  <si>
    <t>E31102010000000000002002981600001</t>
  </si>
  <si>
    <t>E31102010000000000002002726500001</t>
  </si>
  <si>
    <t>E31102010000000000002003059000001</t>
  </si>
  <si>
    <t>E31102010000000000001179067900001</t>
  </si>
  <si>
    <t>E31102010000000000001238541700001</t>
  </si>
  <si>
    <t>E31102010000000000001171494800001</t>
  </si>
  <si>
    <t>E31102010000000000002003015400001</t>
  </si>
  <si>
    <t>E31102010000000000002002955300001</t>
  </si>
  <si>
    <t>E31102010000000000002003064200001</t>
  </si>
  <si>
    <t>E31102010000000000002003061400001</t>
  </si>
  <si>
    <t>E31102010000000000001212873200001</t>
  </si>
  <si>
    <t>E31102010000000000002003070600001</t>
  </si>
  <si>
    <t>E31102010000000000002003070500001</t>
  </si>
  <si>
    <t>E31102010000000000002003058700001</t>
  </si>
  <si>
    <t>E31102010000000000002003070100001</t>
  </si>
  <si>
    <t>E31102010000000000002002993300001</t>
  </si>
  <si>
    <t>E31102010000000000001032804100001</t>
  </si>
  <si>
    <t>E31102010000000000002002673500001</t>
  </si>
  <si>
    <t>E31102010000000000001227994300001</t>
  </si>
  <si>
    <t>E31102010000000000002003012200001</t>
  </si>
  <si>
    <t>E31102010000000000002001259900002</t>
  </si>
  <si>
    <t>E31102010000000000002002738900001</t>
  </si>
  <si>
    <t>E31102010000000000001225936500001</t>
  </si>
  <si>
    <t>E31102010000000000002003013900001</t>
  </si>
  <si>
    <t>E31102010000000000002003014000001</t>
  </si>
  <si>
    <t>E31102010000000000001200461800001</t>
  </si>
  <si>
    <t>E31102010000000000001275127800001</t>
  </si>
  <si>
    <t>E31102010000000000001192700300001</t>
  </si>
  <si>
    <t>E31102010000000000002001683200002</t>
  </si>
  <si>
    <t>E31102010000000000001182037300001</t>
  </si>
  <si>
    <t>E31102010000000000002003047000001</t>
  </si>
  <si>
    <t>E31102011109140120020E00003900001</t>
  </si>
  <si>
    <t>E31102010000000000002003014100001</t>
  </si>
  <si>
    <t>E31102010000000000002003057300001</t>
  </si>
  <si>
    <t>E31102010000000000002003096200001</t>
  </si>
  <si>
    <t>E31102010000000000002003058400001</t>
  </si>
  <si>
    <t>E31102010000000000001063341300001</t>
  </si>
  <si>
    <t>E31102010000000000002003103900001</t>
  </si>
  <si>
    <t>E31102010000000000001061136300001</t>
  </si>
  <si>
    <t>E31102010000000000001129657700001</t>
  </si>
  <si>
    <t>E31102010000000000001131209200001</t>
  </si>
  <si>
    <t>E31102010000000000001063735400001</t>
  </si>
  <si>
    <t>E31102010000000000002003093200001</t>
  </si>
  <si>
    <t>E31102010000000000002003100500001</t>
  </si>
  <si>
    <t>E31102010000000000001136953100001</t>
  </si>
  <si>
    <t>E31102010000000000002003109200001</t>
  </si>
  <si>
    <t>E31102010000000000001074699400001</t>
  </si>
  <si>
    <t>E31102010000000000002003012800001</t>
  </si>
  <si>
    <t>E31102010000000000002003009700001</t>
  </si>
  <si>
    <t>E31102010000000000001092911800001</t>
  </si>
  <si>
    <t>E31102010000000000001161222300001</t>
  </si>
  <si>
    <t>E31102010000000000001086408300001</t>
  </si>
  <si>
    <t>E31102010000000000002002962300001</t>
  </si>
  <si>
    <t>E31102010000000000001144607200001</t>
  </si>
  <si>
    <t>E31102010000000000002002996100001</t>
  </si>
  <si>
    <t>E31102010000000000002003043000001</t>
  </si>
  <si>
    <t>E31102010000000000002003078300001</t>
  </si>
  <si>
    <t>E31102010000000000002003123300001</t>
  </si>
  <si>
    <t>E31102010000000000002003135700001</t>
  </si>
  <si>
    <t>E31102010000000000002003112700001</t>
  </si>
  <si>
    <t>E31102010000000000002001802200001</t>
  </si>
  <si>
    <t>E31102010000000000002003024800001</t>
  </si>
  <si>
    <t>E31102010000000000001156141600001</t>
  </si>
  <si>
    <t>E31102010000000000001055023200001</t>
  </si>
  <si>
    <t>E31102010000000000001211964400001</t>
  </si>
  <si>
    <t>E31102010000000000001021687100001</t>
  </si>
  <si>
    <t>E31102010000000000001206004600001</t>
  </si>
  <si>
    <t>E31102011109140340031E00017100001</t>
  </si>
  <si>
    <t>E31102010000000000002002689600001</t>
  </si>
  <si>
    <t>E31102010000000000002003138600001</t>
  </si>
  <si>
    <t>E31102010000000000002002882000002</t>
  </si>
  <si>
    <t>E31102010000000000002003160600001</t>
  </si>
  <si>
    <t>E31102010000000000002003156400001</t>
  </si>
  <si>
    <t>E31102010000000000002003166900001</t>
  </si>
  <si>
    <t>E31102010000000000002003141200001</t>
  </si>
  <si>
    <t>E31102010000000000001142708600001</t>
  </si>
  <si>
    <t>E31102010000000000001104315600001</t>
  </si>
  <si>
    <t>E31102010000000000001229919700001</t>
  </si>
  <si>
    <t>E31102010000000000001207093900001</t>
  </si>
  <si>
    <t>E31102010000000000001238829700001</t>
  </si>
  <si>
    <t>E31102010000000000002002708700001</t>
  </si>
  <si>
    <t>E31102010000000000002000278300001</t>
  </si>
  <si>
    <t>E31102010000000000001214640400001</t>
  </si>
  <si>
    <t>E31102010000000000001007171700001</t>
  </si>
  <si>
    <t>E31102010000000000001204457100001</t>
  </si>
  <si>
    <t>E31102010000000000002003013800001</t>
  </si>
  <si>
    <t>E31102010000000000002002785300001</t>
  </si>
  <si>
    <t>E31102010000000000002003160800001</t>
  </si>
  <si>
    <t>E31102010000000000001089355500001</t>
  </si>
  <si>
    <t>E31102010000000000002003190800001</t>
  </si>
  <si>
    <t>E31102010000000000001260773800001</t>
  </si>
  <si>
    <t>E31102010000000000001124705300001</t>
  </si>
  <si>
    <t>E31102010000000000001016587800001</t>
  </si>
  <si>
    <t>E31102010000000000001266875300001</t>
  </si>
  <si>
    <t>E31102010000000000001029809600001</t>
  </si>
  <si>
    <t>E31102010000000000002003020500001</t>
  </si>
  <si>
    <t>E31102010000000000002000363700001</t>
  </si>
  <si>
    <t>E31102010000000000001244549500001</t>
  </si>
  <si>
    <t>E31102010000000000001144736200001</t>
  </si>
  <si>
    <t>E31102010000000000002003200100001</t>
  </si>
  <si>
    <t>E31102010000000000002003206900001</t>
  </si>
  <si>
    <t>E31102010000000000001217173500001</t>
  </si>
  <si>
    <t>E31102010000000000001244879600001</t>
  </si>
  <si>
    <t>E31102010000000000002002390700001</t>
  </si>
  <si>
    <t>E31102010000000000002003218500001</t>
  </si>
  <si>
    <t>E31102010000000000001017335800002</t>
  </si>
  <si>
    <t>E31102010000000000002003223900001</t>
  </si>
  <si>
    <t>E31102010000000000001279800200001</t>
  </si>
  <si>
    <t>E31102010000000000002003218400001</t>
  </si>
  <si>
    <t>E31102010000000000002003195900001</t>
  </si>
  <si>
    <t>E31102010000000000002003229200001</t>
  </si>
  <si>
    <t>E31102010000000000002003216500001</t>
  </si>
  <si>
    <t>E31102010000000000001228294400001</t>
  </si>
  <si>
    <t>E31102010000000000002003228700001</t>
  </si>
  <si>
    <t>E31102010000000000001075123800001</t>
  </si>
  <si>
    <t>E31102010000000000002003229000001</t>
  </si>
  <si>
    <t>E31102010000000000002003106400001</t>
  </si>
  <si>
    <t>E31102010000000000002003241000001</t>
  </si>
  <si>
    <t>E31102010000000000001251873500001</t>
  </si>
  <si>
    <t>E31102010000000000002003250600001</t>
  </si>
  <si>
    <t>E31102010000000000002001624800001</t>
  </si>
  <si>
    <t>E31102010000000000002003243200001</t>
  </si>
  <si>
    <t>E31102010000000000002003118300001</t>
  </si>
  <si>
    <t>E31102010000000000002002846100001</t>
  </si>
  <si>
    <t>E31102010000000000002003250900001</t>
  </si>
  <si>
    <t>E31102010000000000002000936400002</t>
  </si>
  <si>
    <t>E31102010000000000002003251800001</t>
  </si>
  <si>
    <t>E31102010000000000002003262100001</t>
  </si>
  <si>
    <t>E31102010000000000001247325100001</t>
  </si>
  <si>
    <t>E31102010000000000001005128700001</t>
  </si>
  <si>
    <t>E31102010000000000002003167200001</t>
  </si>
  <si>
    <t>E31102010000000000002003118100001</t>
  </si>
  <si>
    <t>E31102010000000000002003245400001</t>
  </si>
  <si>
    <t>E31102010000000000001078264800001</t>
  </si>
  <si>
    <t>E31102010000000000002003266400001</t>
  </si>
  <si>
    <t>E31102010000000000001150596600001</t>
  </si>
  <si>
    <t>E31102010000000000001211968700001</t>
  </si>
  <si>
    <t>E31102010000000000001059019600001</t>
  </si>
  <si>
    <t>E31102010000000000002003281000001</t>
  </si>
  <si>
    <t>E31102010000000000001121083400001</t>
  </si>
  <si>
    <t>E31102010000000000002003265800001</t>
  </si>
  <si>
    <t>E31102010000000000002003270800001</t>
  </si>
  <si>
    <t>E31102010000000000001255875300001</t>
  </si>
  <si>
    <t>E31102010000000000002003261500001</t>
  </si>
  <si>
    <t>E31102010000000000001205034200001</t>
  </si>
  <si>
    <t>E31102010000000000001260494100001</t>
  </si>
  <si>
    <t>E31102010000000000001020889500001</t>
  </si>
  <si>
    <t>E31102010000000000001179883100001</t>
  </si>
  <si>
    <t>E31102010000000000002003254300001</t>
  </si>
  <si>
    <t>E31102010000000000001069387400001</t>
  </si>
  <si>
    <t>E31102010000000000002003259800001</t>
  </si>
  <si>
    <t>E31102010000000000001062724300001</t>
  </si>
  <si>
    <t>E31102010000000000001195047100001</t>
  </si>
  <si>
    <t>E31102010000000000002003251100001</t>
  </si>
  <si>
    <t>E31102010000000000002003210900001</t>
  </si>
  <si>
    <t>E31102010000000000002003183100001</t>
  </si>
  <si>
    <t>E31102010000000000002000522000001</t>
  </si>
  <si>
    <t>E31102010000000000002003172200001</t>
  </si>
  <si>
    <t>E31102010000000000002003281200001</t>
  </si>
  <si>
    <t>E31102010000000000002003305100001</t>
  </si>
  <si>
    <t>E31102010000000000002003310000001</t>
  </si>
  <si>
    <t>E31102010000000000001283233200001</t>
  </si>
  <si>
    <t>E31102010000000000002003304700001</t>
  </si>
  <si>
    <t>E31102010000000000002003274900001</t>
  </si>
  <si>
    <t>E31102010000000000002003304000001</t>
  </si>
  <si>
    <t>E31102010000000000001115850600001</t>
  </si>
  <si>
    <t>E31102010000000000001257986600001</t>
  </si>
  <si>
    <t>E31102010000000000002003194800001</t>
  </si>
  <si>
    <t>E31102010000000000002003307000001</t>
  </si>
  <si>
    <t>E31102010000000000002003261700001</t>
  </si>
  <si>
    <t>E31102010000000000001189706600001</t>
  </si>
  <si>
    <t>E31102010000000000001049091400001</t>
  </si>
  <si>
    <t>E31102010000000000002003239300001</t>
  </si>
  <si>
    <t>E31102010000000000001192858100001</t>
  </si>
  <si>
    <t>E31102010000000000002003299200001</t>
  </si>
  <si>
    <t>E31102010000000000002003298900001</t>
  </si>
  <si>
    <t>E31102010000000000001168773800001</t>
  </si>
  <si>
    <t>E31102010000000000001082007800001</t>
  </si>
  <si>
    <t>E31102010000000000002003313900001</t>
  </si>
  <si>
    <t>E31102010000000000001022938800001</t>
  </si>
  <si>
    <t>E31102010000000000001059788300001</t>
  </si>
  <si>
    <t>E31102010000000000001016141400001</t>
  </si>
  <si>
    <t>E31102010000000000001000337100001</t>
  </si>
  <si>
    <t>E31102010000000000001004018800001</t>
  </si>
  <si>
    <t>E31102010000000000001058074300001</t>
  </si>
  <si>
    <t>E31102010000000000002003307400001</t>
  </si>
  <si>
    <t>E31102010000000000001196784600001</t>
  </si>
  <si>
    <t>E31102010000000000001105248100001</t>
  </si>
  <si>
    <t>E31102010000000000001012369500001</t>
  </si>
  <si>
    <t>E31102010000000000001095805300001</t>
  </si>
  <si>
    <t>E31102010000000000002003322500001</t>
  </si>
  <si>
    <t>E31102010000000000001169586200001</t>
  </si>
  <si>
    <t>E31102010000000000002003329700001</t>
  </si>
  <si>
    <t>E31102010000000000002003327800001</t>
  </si>
  <si>
    <t>E31102010000000000002003311300001</t>
  </si>
  <si>
    <t>E31102010000000000001179807600001</t>
  </si>
  <si>
    <t>E31102010000000000001082009400001</t>
  </si>
  <si>
    <t>E31102010000000000001024670300001</t>
  </si>
  <si>
    <t>E31102010000000000000007009300001</t>
  </si>
  <si>
    <t>E31102010000000000001235509700001</t>
  </si>
  <si>
    <t>E31102010000000000002003314000001</t>
  </si>
  <si>
    <t>E31102010000000000002003181500001</t>
  </si>
  <si>
    <t>E31102010000000000001199609900001</t>
  </si>
  <si>
    <t>E31102010000000000001047588500001</t>
  </si>
  <si>
    <t>E31102010000000000002003300200001</t>
  </si>
  <si>
    <t>E31102010000000000001022901900001</t>
  </si>
  <si>
    <t>E31102010000000000001182711400001</t>
  </si>
  <si>
    <t>E31102010000000000001189994800001</t>
  </si>
  <si>
    <t>E31102010000000000002003346100001</t>
  </si>
  <si>
    <t>E31102010000000000001018007900001</t>
  </si>
  <si>
    <t>E31102010000000000002003293100001</t>
  </si>
  <si>
    <t>E31102010000000000002003344600001</t>
  </si>
  <si>
    <t>E31102010000000000002003328300001</t>
  </si>
  <si>
    <t>E31102010000000000001000295200001</t>
  </si>
  <si>
    <t>E31102010000000000001000273100001</t>
  </si>
  <si>
    <t>E31102010000000000002002841700001</t>
  </si>
  <si>
    <t>E31102010000000000001197568700001</t>
  </si>
  <si>
    <t>E31102010000000000001247900400001</t>
  </si>
  <si>
    <t>E31102010000000000001193762900001</t>
  </si>
  <si>
    <t>E31102010000000000002010729700001</t>
  </si>
  <si>
    <t>E31102010000000000001116166300001</t>
  </si>
  <si>
    <t>E31102010000000000002010717100001</t>
  </si>
  <si>
    <t>E31102010000000000002003346200001</t>
  </si>
  <si>
    <t>E31102010000000000001168689800001</t>
  </si>
  <si>
    <t>E31102010000000000002003318700001</t>
  </si>
  <si>
    <t>E31102010000000000002010731300001</t>
  </si>
  <si>
    <t>E31102010000000000002003342800001</t>
  </si>
  <si>
    <t>E31102010000000000002001738900002</t>
  </si>
  <si>
    <t>E31102010000000000002003223600001</t>
  </si>
  <si>
    <t>E31102010000000000002010736400001</t>
  </si>
  <si>
    <t>E31102010000000000001181640600001</t>
  </si>
  <si>
    <t>E31102010000000000001258070800001</t>
  </si>
  <si>
    <t>E31102010000000000002001567200001</t>
  </si>
  <si>
    <t>E31102010000000000001121492900001</t>
  </si>
  <si>
    <t>E31102010000000000002003322400001</t>
  </si>
  <si>
    <t>E31102010000000000001035995800001</t>
  </si>
  <si>
    <t>E31102010000000000002003305300001</t>
  </si>
  <si>
    <t>E31102010000000000001051603400001</t>
  </si>
  <si>
    <t>E31102010000000000001084291800001</t>
  </si>
  <si>
    <t>E31102010000000000001179459300001</t>
  </si>
  <si>
    <t>E31102010000000000002010753100001</t>
  </si>
  <si>
    <t>E31102010000000000001030779600001</t>
  </si>
  <si>
    <t>E31102010000000000002010769600001</t>
  </si>
  <si>
    <t>E31102010000000000002000317300001</t>
  </si>
  <si>
    <t>E31102010000000000002000882200001</t>
  </si>
  <si>
    <t>E31102010000000000002010771100001</t>
  </si>
  <si>
    <t>E31102010000000000002003277200001</t>
  </si>
  <si>
    <t>E31102010000000000002010802700001</t>
  </si>
  <si>
    <t>E31102011109140340078E00031600001</t>
  </si>
  <si>
    <t>E31102010000000000001120114200001</t>
  </si>
  <si>
    <t>E31102010000000000001121293400001</t>
  </si>
  <si>
    <t>E31102010000000000002010801200001</t>
  </si>
  <si>
    <t>E31102010000000000001118480900001</t>
  </si>
  <si>
    <t>E31102010000000000002010754800001</t>
  </si>
  <si>
    <t>E31102010000000000001234573200001</t>
  </si>
  <si>
    <t>E31102010000000000002010799200001</t>
  </si>
  <si>
    <t>E31102010000000000002010786900001</t>
  </si>
  <si>
    <t>E31102010000000000001241119100002</t>
  </si>
  <si>
    <t>E31102010000000000002010805900001</t>
  </si>
  <si>
    <t>E31102010000000000002010937900001</t>
  </si>
  <si>
    <t>E31102010000000000001114154900001</t>
  </si>
  <si>
    <t>E31102010000000000001047731400001</t>
  </si>
  <si>
    <t>E31102010000000000002010950000001</t>
  </si>
  <si>
    <t>E31102010000000000002003170900001</t>
  </si>
  <si>
    <t>E31102010000000000002003185300001</t>
  </si>
  <si>
    <t>E31102010000000000001177890300001</t>
  </si>
  <si>
    <t>E31102010000000000002003304300001</t>
  </si>
  <si>
    <t>E31102010000000000002010978500001</t>
  </si>
  <si>
    <t>Montabaur</t>
  </si>
  <si>
    <t>56410</t>
  </si>
  <si>
    <t>Schloß Montabaur, Haus Trier</t>
  </si>
  <si>
    <t>RP</t>
  </si>
  <si>
    <t>Ja</t>
  </si>
  <si>
    <t>NS</t>
  </si>
  <si>
    <t>A2</t>
  </si>
  <si>
    <t>Hachenburg</t>
  </si>
  <si>
    <t>57627</t>
  </si>
  <si>
    <t>Wilhelmstr. 14</t>
  </si>
  <si>
    <t>Nein</t>
  </si>
  <si>
    <t>Lautzenbrücken</t>
  </si>
  <si>
    <t>56472</t>
  </si>
  <si>
    <t>Hauptstr. 36</t>
  </si>
  <si>
    <t>A4</t>
  </si>
  <si>
    <t>Westerburg</t>
  </si>
  <si>
    <t>56457</t>
  </si>
  <si>
    <t>Beethovenstr. 43</t>
  </si>
  <si>
    <t>A3</t>
  </si>
  <si>
    <t>Ransbach-Baumbach</t>
  </si>
  <si>
    <t>56235</t>
  </si>
  <si>
    <t>Rheinstr. 7</t>
  </si>
  <si>
    <t>Koblenz</t>
  </si>
  <si>
    <t>56070</t>
  </si>
  <si>
    <t>Fritz-Ludwig-Str. 7</t>
  </si>
  <si>
    <t>MS</t>
  </si>
  <si>
    <t>Girkenroth</t>
  </si>
  <si>
    <t>56459</t>
  </si>
  <si>
    <t>Neustr. 25</t>
  </si>
  <si>
    <t>Wittgensteinerstr. 2</t>
  </si>
  <si>
    <t>Saynstr. 42-44</t>
  </si>
  <si>
    <t>Auf dem Taubhaus 16</t>
  </si>
  <si>
    <t>Berod (bei Wallmerod)</t>
  </si>
  <si>
    <t>56414</t>
  </si>
  <si>
    <t>Hauptstr. 18</t>
  </si>
  <si>
    <t>Hartenfels</t>
  </si>
  <si>
    <t>56244</t>
  </si>
  <si>
    <t>Hauptstr. 13</t>
  </si>
  <si>
    <t>Herschbach (VG Selters)</t>
  </si>
  <si>
    <t>56249</t>
  </si>
  <si>
    <t>Rheinstr. 25</t>
  </si>
  <si>
    <t>Rückeroth</t>
  </si>
  <si>
    <t>Wiesenstr. 9</t>
  </si>
  <si>
    <t>Vallendar</t>
  </si>
  <si>
    <t>56179</t>
  </si>
  <si>
    <t>Sebastian-Kneippstr. 10</t>
  </si>
  <si>
    <t>Hilserberg 20</t>
  </si>
  <si>
    <t>Görgeshausen</t>
  </si>
  <si>
    <t>56412</t>
  </si>
  <si>
    <t>Langestr. 13</t>
  </si>
  <si>
    <t>Nistertal</t>
  </si>
  <si>
    <t>57647</t>
  </si>
  <si>
    <t>Am Sonnenhang 5</t>
  </si>
  <si>
    <t>Freiherr-vom-Stein-Str. 44</t>
  </si>
  <si>
    <t>Schloßstr. 9</t>
  </si>
  <si>
    <t>Bad Marienberg</t>
  </si>
  <si>
    <t>56470</t>
  </si>
  <si>
    <t>Vor der Bitz 3</t>
  </si>
  <si>
    <t>Unnau</t>
  </si>
  <si>
    <t>57648</t>
  </si>
  <si>
    <t>Am Berg 7</t>
  </si>
  <si>
    <t>Masselbachstr. 22</t>
  </si>
  <si>
    <t>56075</t>
  </si>
  <si>
    <t>Gothaerstr. 25</t>
  </si>
  <si>
    <t>Karl-Härlestr. 1-5</t>
  </si>
  <si>
    <t>Kirburgerstr. 4</t>
  </si>
  <si>
    <t>56068</t>
  </si>
  <si>
    <t>Kornpfortstr. 14</t>
  </si>
  <si>
    <t>56077</t>
  </si>
  <si>
    <t>Pfarrer-Krausstr. 150</t>
  </si>
  <si>
    <t>Stahlhofen (Westerwald)</t>
  </si>
  <si>
    <t>Ringstr. 17</t>
  </si>
  <si>
    <t>Hof</t>
  </si>
  <si>
    <t>Südstr. 9</t>
  </si>
  <si>
    <t>Am Himmelfeld 60</t>
  </si>
  <si>
    <t>Vor der Struth 2</t>
  </si>
  <si>
    <t>St. Sebastian</t>
  </si>
  <si>
    <t>56220</t>
  </si>
  <si>
    <t>Rheindörfer Platz 1-4</t>
  </si>
  <si>
    <t>Wirges</t>
  </si>
  <si>
    <t>56422</t>
  </si>
  <si>
    <t>Lohmühlenstr. 3</t>
  </si>
  <si>
    <t>Höhn</t>
  </si>
  <si>
    <t>56462</t>
  </si>
  <si>
    <t>Dorfwiese 1</t>
  </si>
  <si>
    <t>Johannes-Müllerstr. 7</t>
  </si>
  <si>
    <t>Eisensteinstr.</t>
  </si>
  <si>
    <t>Fehl-Ritzhausen</t>
  </si>
  <si>
    <t>Birkenweg 10</t>
  </si>
  <si>
    <t>Rennerod</t>
  </si>
  <si>
    <t>56477</t>
  </si>
  <si>
    <t>Brunnenstr. 1-5</t>
  </si>
  <si>
    <t>Moschheim</t>
  </si>
  <si>
    <t>56424</t>
  </si>
  <si>
    <t>Auf dem Feldchen 7</t>
  </si>
  <si>
    <t>Westerburg / Sainscheid</t>
  </si>
  <si>
    <t>Boschstr. 15</t>
  </si>
  <si>
    <t>Mündersbach</t>
  </si>
  <si>
    <t>56271</t>
  </si>
  <si>
    <t>Koblenzerstr. 23</t>
  </si>
  <si>
    <t>Hellenhahn-Schellenberg</t>
  </si>
  <si>
    <t>56479</t>
  </si>
  <si>
    <t>Marienhof 1</t>
  </si>
  <si>
    <t>Untergasse 8</t>
  </si>
  <si>
    <t>56072</t>
  </si>
  <si>
    <t>Aachenerstr. 212 A</t>
  </si>
  <si>
    <t>Gemünden</t>
  </si>
  <si>
    <t>Fronwiese 16</t>
  </si>
  <si>
    <t>Kroppach</t>
  </si>
  <si>
    <t>57612</t>
  </si>
  <si>
    <t>Raiffeisenstr. 46</t>
  </si>
  <si>
    <t>Koblenzerstr. 8</t>
  </si>
  <si>
    <t>Kirchweg 11-13</t>
  </si>
  <si>
    <t>Heimborn</t>
  </si>
  <si>
    <t>57629</t>
  </si>
  <si>
    <t>Kragweg 2</t>
  </si>
  <si>
    <t>Nister-Möhrendorf</t>
  </si>
  <si>
    <t>Nisterstr. 19</t>
  </si>
  <si>
    <t>Hundsangen</t>
  </si>
  <si>
    <t>Im Bruch 12</t>
  </si>
  <si>
    <t>Bahnhofstr. 63</t>
  </si>
  <si>
    <t>Jupiterstr. 3</t>
  </si>
  <si>
    <t>Nomborn</t>
  </si>
  <si>
    <t>Studentenmühle</t>
  </si>
  <si>
    <t>Mogendorf</t>
  </si>
  <si>
    <t>Sayntalstr. 16</t>
  </si>
  <si>
    <t>Wahlrod</t>
  </si>
  <si>
    <t>57614</t>
  </si>
  <si>
    <t>Hammermühle 1</t>
  </si>
  <si>
    <t>Bahnhofstr. 100</t>
  </si>
  <si>
    <t>Bahnhofstr. (Neubau) 100</t>
  </si>
  <si>
    <t>Dieblich</t>
  </si>
  <si>
    <t>56332</t>
  </si>
  <si>
    <t>Hauptstr. 30</t>
  </si>
  <si>
    <t>Höhr-Grenzhausen</t>
  </si>
  <si>
    <t>56203</t>
  </si>
  <si>
    <t>Brexbachstr. 11-17</t>
  </si>
  <si>
    <t>Heiligenroth</t>
  </si>
  <si>
    <t>Neuwiesenstr. 19</t>
  </si>
  <si>
    <t>Nentershausen</t>
  </si>
  <si>
    <t>Weserstr. 26</t>
  </si>
  <si>
    <t>Egon-Klepsch-Weg 2</t>
  </si>
  <si>
    <t>Auf der Birke 4</t>
  </si>
  <si>
    <t>Simmern</t>
  </si>
  <si>
    <t>56337</t>
  </si>
  <si>
    <t>Siebenbornstr. 1</t>
  </si>
  <si>
    <t>Friedrich-Ebertstr. 25</t>
  </si>
  <si>
    <t>Buchenstr. 7</t>
  </si>
  <si>
    <t>Urmitz</t>
  </si>
  <si>
    <t>Josef-Höferstr. 1-3</t>
  </si>
  <si>
    <t>Hattert</t>
  </si>
  <si>
    <t>57644</t>
  </si>
  <si>
    <t>Hachenburgerstr. 32 B</t>
  </si>
  <si>
    <t>Bismarckstr. 99</t>
  </si>
  <si>
    <t>Winningen</t>
  </si>
  <si>
    <t>56333</t>
  </si>
  <si>
    <t>An der B 416</t>
  </si>
  <si>
    <t>Hans-Höfer-Ring 13</t>
  </si>
  <si>
    <t>An der Königsbach 8</t>
  </si>
  <si>
    <t>Breslauerstr. 23</t>
  </si>
  <si>
    <t>Cherubine-Willimann-Weg 1</t>
  </si>
  <si>
    <t>Bendorf</t>
  </si>
  <si>
    <t>56170</t>
  </si>
  <si>
    <t>Lohweg 22</t>
  </si>
  <si>
    <t>Mühlenstr. 35</t>
  </si>
  <si>
    <t>Industriestr. 4</t>
  </si>
  <si>
    <t>Hahn am See</t>
  </si>
  <si>
    <t>Auf der Heide 1</t>
  </si>
  <si>
    <t>Adolf-Münch-Weg 12</t>
  </si>
  <si>
    <t>Humboldtstr. 6</t>
  </si>
  <si>
    <t>Koblenzerstr. 15</t>
  </si>
  <si>
    <t>Konrad-Zusestr. 1</t>
  </si>
  <si>
    <t>Lindenallee 41-43</t>
  </si>
  <si>
    <t>Lohweg 34</t>
  </si>
  <si>
    <t>Brückenstr. 36</t>
  </si>
  <si>
    <t>Bergstr. 4</t>
  </si>
  <si>
    <t>Siegstr. 13</t>
  </si>
  <si>
    <t>Norken</t>
  </si>
  <si>
    <t>In der Lenzwiese 7</t>
  </si>
  <si>
    <t>Hohenzollernstr. 49</t>
  </si>
  <si>
    <t>Gutenbergstr. 14</t>
  </si>
  <si>
    <t>Oberelbert</t>
  </si>
  <si>
    <t>Im Krautfeld 14</t>
  </si>
  <si>
    <t>Oberweiher 3 H</t>
  </si>
  <si>
    <t>Westerwaldstr. 10</t>
  </si>
  <si>
    <t>Siemensstr. 15</t>
  </si>
  <si>
    <t>Johann-August-Ring 13</t>
  </si>
  <si>
    <t>Judengasse 28</t>
  </si>
  <si>
    <t>Graf-Heinrichstr. 18</t>
  </si>
  <si>
    <t>Graf-Heinrichstr. 20</t>
  </si>
  <si>
    <t>Graf-Heinrichstr. 4-6</t>
  </si>
  <si>
    <t>Nottorstr. 6-8</t>
  </si>
  <si>
    <t>56076</t>
  </si>
  <si>
    <t>Angelbergstr. 18</t>
  </si>
  <si>
    <t>Mörsbach</t>
  </si>
  <si>
    <t>Mittelstr. 26</t>
  </si>
  <si>
    <t>In der Neuwiese 5</t>
  </si>
  <si>
    <t>Hohestr. 20</t>
  </si>
  <si>
    <t>Breslauerstr. 19</t>
  </si>
  <si>
    <t>Helferskirchen</t>
  </si>
  <si>
    <t>Schulstr. 4</t>
  </si>
  <si>
    <t>Untere Meerbach 16</t>
  </si>
  <si>
    <t>Berod (bei Hachenburg)</t>
  </si>
  <si>
    <t>Rheinstr. 50</t>
  </si>
  <si>
    <t>Wolfskaulstr. 94</t>
  </si>
  <si>
    <t>Sonnenring 13-15</t>
  </si>
  <si>
    <t>Müschenbach</t>
  </si>
  <si>
    <t>Schulstr. 10 A</t>
  </si>
  <si>
    <t>Winnen</t>
  </si>
  <si>
    <t>Kirchstr. 6</t>
  </si>
  <si>
    <t>Von-Kuhlstr. / In der Wehring</t>
  </si>
  <si>
    <t>Bahnhofstr. 2</t>
  </si>
  <si>
    <t>Staudt</t>
  </si>
  <si>
    <t>Bahnhofstr. 36</t>
  </si>
  <si>
    <t>Kölbingen</t>
  </si>
  <si>
    <t>Am Berghang 7</t>
  </si>
  <si>
    <t>Bilkheim</t>
  </si>
  <si>
    <t>Baumgartenstr. 2</t>
  </si>
  <si>
    <t>Brückenstr. 46</t>
  </si>
  <si>
    <t>Erlenweg 1</t>
  </si>
  <si>
    <t>Taunusblick 1</t>
  </si>
  <si>
    <t>Bosch-Ring 10</t>
  </si>
  <si>
    <t>Rhens</t>
  </si>
  <si>
    <t>56321</t>
  </si>
  <si>
    <t>Brunnenstr. 8</t>
  </si>
  <si>
    <t>Hauptstr. 6</t>
  </si>
  <si>
    <t>Industriestr. 24</t>
  </si>
  <si>
    <t>Simrockstr. 7</t>
  </si>
  <si>
    <t>Pionierhöhe 23</t>
  </si>
  <si>
    <t>Herm-Dienzstr. 2</t>
  </si>
  <si>
    <t>In der Langfuhr</t>
  </si>
  <si>
    <t>Kurfürst-Schönbornstr. 55</t>
  </si>
  <si>
    <t>Zentralplatz 1</t>
  </si>
  <si>
    <t>Ötzingen</t>
  </si>
  <si>
    <t>Erlenweg 9</t>
  </si>
  <si>
    <t>Im Wiesengrund 39</t>
  </si>
  <si>
    <t>Dorfwiese 37</t>
  </si>
  <si>
    <t>Rehe</t>
  </si>
  <si>
    <t>Heimstr. 49</t>
  </si>
  <si>
    <t>Eifelstr.</t>
  </si>
  <si>
    <t>Schillerstr. 16</t>
  </si>
  <si>
    <t>Friedrichstr. 23</t>
  </si>
  <si>
    <t>Königsbergerstr. 2</t>
  </si>
  <si>
    <t>Im Gessel 2 A</t>
  </si>
  <si>
    <t>Im Gessel 7</t>
  </si>
  <si>
    <t>Weitersburger Weg 9 A</t>
  </si>
  <si>
    <t>Deesen</t>
  </si>
  <si>
    <t>56237</t>
  </si>
  <si>
    <t>Zum Sportplatz 14</t>
  </si>
  <si>
    <t>Pottum</t>
  </si>
  <si>
    <t>Dammstr. 1</t>
  </si>
  <si>
    <t>Nauort</t>
  </si>
  <si>
    <t>Birkenweg 5</t>
  </si>
  <si>
    <t>Montabaur-Horressen</t>
  </si>
  <si>
    <t>Herrenhahnweg 4 A</t>
  </si>
  <si>
    <t>Am Hebeberg 13</t>
  </si>
  <si>
    <t>Ingelbach</t>
  </si>
  <si>
    <t>57610</t>
  </si>
  <si>
    <t>Kastanienweg 9 A</t>
  </si>
  <si>
    <t>Kohlaustr. 13-15</t>
  </si>
  <si>
    <t>Breslauerstr. 1</t>
  </si>
  <si>
    <t>Alte Frankfurterstr. 12</t>
  </si>
  <si>
    <t>Gartenstr. 11</t>
  </si>
  <si>
    <t>Lohmühle 1</t>
  </si>
  <si>
    <t>Westrandstr. (Kläranlage)</t>
  </si>
  <si>
    <t>Zum Köpfchen 2</t>
  </si>
  <si>
    <t>Langendernbacher Weg</t>
  </si>
  <si>
    <t>Gelbachstr. 9</t>
  </si>
  <si>
    <t>Mainzerstr. 18</t>
  </si>
  <si>
    <t>56073</t>
  </si>
  <si>
    <t>Moselweißerstr. 45</t>
  </si>
  <si>
    <t>Kaltenengers</t>
  </si>
  <si>
    <t>Gartenstr. 7 A</t>
  </si>
  <si>
    <t>Hohestr. 18</t>
  </si>
  <si>
    <t>Im Hüttenstück 20</t>
  </si>
  <si>
    <t>Ruppach-Goldhausen</t>
  </si>
  <si>
    <t>Südring 14</t>
  </si>
  <si>
    <t>Elsoff</t>
  </si>
  <si>
    <t>Dörnerstr. 3</t>
  </si>
  <si>
    <t>Gymnasialstr. 9-11</t>
  </si>
  <si>
    <t>Am Alten Galgen 21</t>
  </si>
  <si>
    <t>Hadamarerstr.</t>
  </si>
  <si>
    <t>Jakob-Caspers-Str. 2</t>
  </si>
  <si>
    <t>Am Wiesensee</t>
  </si>
  <si>
    <t>Dillstr. 1</t>
  </si>
  <si>
    <t>Marienhausen</t>
  </si>
  <si>
    <t>56269</t>
  </si>
  <si>
    <t>Zu den Buchen 11</t>
  </si>
  <si>
    <t>Autobahn A3</t>
  </si>
  <si>
    <t>Wallersheimer Weg 100</t>
  </si>
  <si>
    <t>Rudolf-Diesel-Str. 3</t>
  </si>
  <si>
    <t>Carl-Spaeter-Str. 8</t>
  </si>
  <si>
    <t>Amselweg 16</t>
  </si>
  <si>
    <t>Spay</t>
  </si>
  <si>
    <t>56322</t>
  </si>
  <si>
    <t>Rheinufer 25</t>
  </si>
  <si>
    <t>Weitersburg</t>
  </si>
  <si>
    <t>56191</t>
  </si>
  <si>
    <t>Grüner Weg 20</t>
  </si>
  <si>
    <t>Bellingen</t>
  </si>
  <si>
    <t>Schulstr. 20</t>
  </si>
  <si>
    <t>Eichgarten 8</t>
  </si>
  <si>
    <t>Molsberg</t>
  </si>
  <si>
    <t>Bornweg 3</t>
  </si>
  <si>
    <t>Bodelschwinghstr. 2</t>
  </si>
  <si>
    <t>Elgendorferstr. 51</t>
  </si>
  <si>
    <t>Bubenheimer Weg 54</t>
  </si>
  <si>
    <t>Zwickauerstr. 999 Z</t>
  </si>
  <si>
    <t>Maxsain (mit Zürbach)</t>
  </si>
  <si>
    <t>Trieschergarten 1</t>
  </si>
  <si>
    <t>Mayenerstr. 132</t>
  </si>
  <si>
    <t>Austinstr. 70</t>
  </si>
  <si>
    <t>Eintrachstr. 6</t>
  </si>
  <si>
    <t>Holzbachstr. 8</t>
  </si>
  <si>
    <t>Am Hamm 16</t>
  </si>
  <si>
    <t>Kantstr. 11</t>
  </si>
  <si>
    <t>Färberstr. 10</t>
  </si>
  <si>
    <t>Clemensstr. 1</t>
  </si>
  <si>
    <t>Wellingsweg 12 A</t>
  </si>
  <si>
    <t>Niederroßbach</t>
  </si>
  <si>
    <t>Hochstr. 9 A</t>
  </si>
  <si>
    <t>In der Rothenlänge 15</t>
  </si>
  <si>
    <t>Hauptstr. 15</t>
  </si>
  <si>
    <t xml:space="preserve">An der Westrandstraße </t>
  </si>
  <si>
    <t>Zur Au 3</t>
  </si>
  <si>
    <t>Anton-Jordan-Str. 1</t>
  </si>
  <si>
    <t>Cochem</t>
  </si>
  <si>
    <t>56812</t>
  </si>
  <si>
    <t>Endertstr. 27</t>
  </si>
  <si>
    <t>Moselpromenade 1</t>
  </si>
  <si>
    <t>Oberbachstr. 59</t>
  </si>
  <si>
    <t>Sehler Anlagen  3</t>
  </si>
  <si>
    <t>Endertplatz 2</t>
  </si>
  <si>
    <t>Rheinstr. 19-21</t>
  </si>
  <si>
    <t>Rübenacher Str. 60</t>
  </si>
  <si>
    <t>Nordstr. 7</t>
  </si>
  <si>
    <t>Kesselheimer Str. 69</t>
  </si>
  <si>
    <t>Kleeberger Weg 5</t>
  </si>
  <si>
    <t>Brandscheid</t>
  </si>
  <si>
    <t>Altefeld 39</t>
  </si>
  <si>
    <t>Graf-Heinrichstr. 28</t>
  </si>
  <si>
    <t>A5</t>
  </si>
  <si>
    <t>Eisenbahnstr. 45</t>
  </si>
  <si>
    <t>August-Horchstr. 6</t>
  </si>
  <si>
    <t>Friedensstr. 3</t>
  </si>
  <si>
    <t>Pastor-Kleinstr.</t>
  </si>
  <si>
    <t>Ferdinand-Sauerbruchstr. 16</t>
  </si>
  <si>
    <t>Hillscheid</t>
  </si>
  <si>
    <t>56204</t>
  </si>
  <si>
    <t>Am Scheid 1 A</t>
  </si>
  <si>
    <t>Lohmühle 8</t>
  </si>
  <si>
    <t>Hochstr. 207</t>
  </si>
  <si>
    <t>Industriestraße 3-5</t>
  </si>
  <si>
    <t>Hans-Böcklerstr. 1</t>
  </si>
  <si>
    <t>Am Seeufer 2</t>
  </si>
  <si>
    <t>Weidenhahn</t>
  </si>
  <si>
    <t>Friedhofstr. 9</t>
  </si>
  <si>
    <t>Dreifelden</t>
  </si>
  <si>
    <t>Bergwiese 8</t>
  </si>
  <si>
    <t>Bannberscheid</t>
  </si>
  <si>
    <t>Nordstr. 8</t>
  </si>
  <si>
    <t>Marienrachdorf</t>
  </si>
  <si>
    <t>56242</t>
  </si>
  <si>
    <t>Bahnhofstr. 32</t>
  </si>
  <si>
    <t>Auf der Heide 1 A</t>
  </si>
  <si>
    <t>Jahnstr. 29</t>
  </si>
  <si>
    <t>Kardinal-Krementzstr. 1-5</t>
  </si>
  <si>
    <t>Lohmühle 1 A</t>
  </si>
  <si>
    <t>Jakob-Caspar-Str. 2</t>
  </si>
  <si>
    <t>DE0003505641200000000000010353704</t>
  </si>
  <si>
    <t>Schlatmühle, Schlatweg 18</t>
  </si>
  <si>
    <t>WAS</t>
  </si>
  <si>
    <t>0</t>
  </si>
  <si>
    <t>DE0003505647900000000000010573607</t>
  </si>
  <si>
    <t>Hüblingen</t>
  </si>
  <si>
    <t>Mühlenstr. 41</t>
  </si>
  <si>
    <t>DE0003505762900000000000010584714</t>
  </si>
  <si>
    <t>Stein-Wingert</t>
  </si>
  <si>
    <t>Stein-Mühle (Mühlenweg) 10 Z</t>
  </si>
  <si>
    <t>DE0003505764700000000000011660244</t>
  </si>
  <si>
    <t>Hirtscheid</t>
  </si>
  <si>
    <t>Talmühle (Talstr.) 14</t>
  </si>
  <si>
    <t>DE0003505764700000000000011712651</t>
  </si>
  <si>
    <t>Büdinger Mühle (Hirtscheider Str.) 18</t>
  </si>
  <si>
    <t>DE0003505645900000000000011761784</t>
  </si>
  <si>
    <t>Willmenrod</t>
  </si>
  <si>
    <t>Pension, Auf der Bach 30</t>
  </si>
  <si>
    <t>DE0003505617000000000000011900245</t>
  </si>
  <si>
    <t>Im Sayntal 59</t>
  </si>
  <si>
    <t>DE0003505645700000000000012110434</t>
  </si>
  <si>
    <t>Sackgasse 7</t>
  </si>
  <si>
    <t>DE0003505645700000000000012147974</t>
  </si>
  <si>
    <t>Hergenrotherstr. 1</t>
  </si>
  <si>
    <t>DE0003505624200000000000012218332</t>
  </si>
  <si>
    <t>Oberhaid</t>
  </si>
  <si>
    <t>Pension Mausmühle 6 Z</t>
  </si>
  <si>
    <t>DE0003505761400000000000012225894</t>
  </si>
  <si>
    <t>Mudenbach</t>
  </si>
  <si>
    <t>Farrenau (Hofgut Farrenau) 2</t>
  </si>
  <si>
    <t>DE0003505641000000000000012353825</t>
  </si>
  <si>
    <t>Montabaur-Ettersdorf</t>
  </si>
  <si>
    <t>Brückenstr. 7</t>
  </si>
  <si>
    <t>DE0003505645900000000000012479039</t>
  </si>
  <si>
    <t>Rotenhain</t>
  </si>
  <si>
    <t>Stockumer Mühle 901 Z</t>
  </si>
  <si>
    <t>DE0003505645900000000000020017429</t>
  </si>
  <si>
    <t>Bornstr. (Pension zur Untermühle) 34</t>
  </si>
  <si>
    <t>DE0003505762700000000000012694142</t>
  </si>
  <si>
    <t>Heuzert</t>
  </si>
  <si>
    <t>Mühlenweg 13</t>
  </si>
  <si>
    <t>DE0003505764500000000000012700959</t>
  </si>
  <si>
    <t>Nister</t>
  </si>
  <si>
    <t>57645</t>
  </si>
  <si>
    <t>Nistermühle 301 Z</t>
  </si>
  <si>
    <t>DE0003505645900000000000012741108</t>
  </si>
  <si>
    <t>Bergstr. 10</t>
  </si>
  <si>
    <t>DE0003505762900000000000012742252</t>
  </si>
  <si>
    <t>Marienstatt</t>
  </si>
  <si>
    <t>Abtei Marienstatt 9999 Z</t>
  </si>
  <si>
    <t>DE0003505762900000000000012844691</t>
  </si>
  <si>
    <t>Atzelgift</t>
  </si>
  <si>
    <t>Atzelgifter Mühle 302 Z</t>
  </si>
  <si>
    <t>DE0003505647000000000000012863556</t>
  </si>
  <si>
    <t>Westerburgerstr. 2 A</t>
  </si>
  <si>
    <t>DE0003505646200000000000012864277</t>
  </si>
  <si>
    <t>Hilpischmühle 1</t>
  </si>
  <si>
    <t>DE0003505645900000000000020001924</t>
  </si>
  <si>
    <t>Härtlingen</t>
  </si>
  <si>
    <t>Neumühle 1</t>
  </si>
  <si>
    <t>DE0003505647000000000000020002007</t>
  </si>
  <si>
    <t>Langenbacherstr. 999 Z</t>
  </si>
  <si>
    <t>DE0003505758300000000000020002143</t>
  </si>
  <si>
    <t>Nauroth</t>
  </si>
  <si>
    <t>57583</t>
  </si>
  <si>
    <t>In der Jägerwiese 5</t>
  </si>
  <si>
    <t>1</t>
  </si>
  <si>
    <t>DE0003505617000000000000020006602</t>
  </si>
  <si>
    <t>Im Sayntal 79</t>
  </si>
  <si>
    <t>DE0003505607300000000000020017365</t>
  </si>
  <si>
    <t>DE0003505752000000000000010066152</t>
  </si>
  <si>
    <t>Langenbach bei Kirburg</t>
  </si>
  <si>
    <t>57520</t>
  </si>
  <si>
    <t>Schulweg 10</t>
  </si>
  <si>
    <t>BIO</t>
  </si>
  <si>
    <t>DE0003505752000000000000010318879</t>
  </si>
  <si>
    <t>Zur Holzwiese 7</t>
  </si>
  <si>
    <t>DE0003505647900000000000011377372</t>
  </si>
  <si>
    <t>Irmtraut</t>
  </si>
  <si>
    <t>Hubertushof</t>
  </si>
  <si>
    <t>DE0003505641200000000000012738239</t>
  </si>
  <si>
    <t>Heilberscheid</t>
  </si>
  <si>
    <t>Schönberger Hof</t>
  </si>
  <si>
    <t>DE0003505641200000000000012754994</t>
  </si>
  <si>
    <t>Boden</t>
  </si>
  <si>
    <t>Niederahrerstr. 2</t>
  </si>
  <si>
    <t>DE0003505647900000000000020016562</t>
  </si>
  <si>
    <t>Liebenscheid</t>
  </si>
  <si>
    <t>Erlenberghof</t>
  </si>
  <si>
    <t>DE0003505607200000000000020004255</t>
  </si>
  <si>
    <t>Bubenheimer Weg 10</t>
  </si>
  <si>
    <t>DE0003505641200000000000020004281</t>
  </si>
  <si>
    <t>Niederelbert</t>
  </si>
  <si>
    <t>Stockland 7 A</t>
  </si>
  <si>
    <t>DE0003505647000000000000020004657</t>
  </si>
  <si>
    <t>Erlenhof 2</t>
  </si>
  <si>
    <t>DE0003505624200000000000020005633</t>
  </si>
  <si>
    <t>Schulstr. (Weiherhof)</t>
  </si>
  <si>
    <t>DE0003505647000000000000020005729</t>
  </si>
  <si>
    <t>Bismarckstr. 65</t>
  </si>
  <si>
    <t>DE0003505624400000000000020007569</t>
  </si>
  <si>
    <t>Ettinghausen</t>
  </si>
  <si>
    <t>DE0003505752000000000000020012278</t>
  </si>
  <si>
    <t>DE0003505645900000000000020015479</t>
  </si>
  <si>
    <t>DE0003505607000000000000020018780</t>
  </si>
  <si>
    <t>Von-Kuhlstr. 50</t>
  </si>
  <si>
    <t>DE0003505607300000000000020025460</t>
  </si>
  <si>
    <t>Ferdinand Sauerbruch Str. 16</t>
  </si>
  <si>
    <t>DE0003505607600000000000020020947</t>
  </si>
  <si>
    <t>Horchheimer Höhe 9-11</t>
  </si>
  <si>
    <t>DE0003505607300000000000012723231</t>
  </si>
  <si>
    <t>Moselweißerstr. 70</t>
  </si>
  <si>
    <t>DE0003505647000000000000020025551</t>
  </si>
  <si>
    <t>Jahnstr. 14 C</t>
  </si>
  <si>
    <t>DE0003505647000000000000020028467</t>
  </si>
  <si>
    <t>DE000350562350000VIRTUELL10082654</t>
  </si>
  <si>
    <t>DE0003505642400000000000012816493</t>
  </si>
  <si>
    <t>Birkenhof</t>
  </si>
  <si>
    <t>Hubertushof 1</t>
  </si>
  <si>
    <t>DE0003505647900000000000020032663</t>
  </si>
  <si>
    <t>Eichelhof 1</t>
  </si>
  <si>
    <t>DE0003505641400000000000012738875</t>
  </si>
  <si>
    <t>Meudt</t>
  </si>
  <si>
    <t>Mülldeponie Beckersheide</t>
  </si>
  <si>
    <t>DEP, KLA, GRU</t>
  </si>
  <si>
    <t>DE00035057642V0000000000020030326</t>
  </si>
  <si>
    <t>Alpenrod</t>
  </si>
  <si>
    <t>57642</t>
  </si>
  <si>
    <t>Außenbereich / Flurstück 46/47</t>
  </si>
  <si>
    <t>WIN</t>
  </si>
  <si>
    <t>DE00035057642V0000000000020030328</t>
  </si>
  <si>
    <t>Außenbereich / Flurstück 48</t>
  </si>
  <si>
    <t>DE00035057642V0000000000020030327</t>
  </si>
  <si>
    <t>DE00035056244V0000000000020023522</t>
  </si>
  <si>
    <t>Sainerholz</t>
  </si>
  <si>
    <t>Am Beulstein / Flurstück 1708 + 1709</t>
  </si>
  <si>
    <t>DE0003505624400000000000012739014</t>
  </si>
  <si>
    <t>Auf dem Küppel / Flurstück 1368</t>
  </si>
  <si>
    <t>DE0003505647900000000000012739464</t>
  </si>
  <si>
    <t>Georgshof / Flurstück 13</t>
  </si>
  <si>
    <t>DE0003505647700000000000012739499</t>
  </si>
  <si>
    <t>Waigandshain</t>
  </si>
  <si>
    <t>Flur 11, Flurstück 45</t>
  </si>
  <si>
    <t>DE0003505647700000000000012739502</t>
  </si>
  <si>
    <t>Flurstück 13</t>
  </si>
  <si>
    <t>Flurstück 47/2</t>
  </si>
  <si>
    <t>DE00035056479V0000000000020023718</t>
  </si>
  <si>
    <t>Stein-Neukirch</t>
  </si>
  <si>
    <t>Am Galgenberg / Flurstück 129</t>
  </si>
  <si>
    <t>DE0003505647700000000000012739782</t>
  </si>
  <si>
    <t>Flurstück 54/1</t>
  </si>
  <si>
    <t>DE0003505647700000000000012739804</t>
  </si>
  <si>
    <t>Rennerod / Emmerichenhain</t>
  </si>
  <si>
    <t>Flurstück 16-2</t>
  </si>
  <si>
    <t>DE0003505647900000000000012739812</t>
  </si>
  <si>
    <t>Willingen</t>
  </si>
  <si>
    <t>Vorderste Berg / Flurstück 114</t>
  </si>
  <si>
    <t>Vorderste Berg / Flurstück 116</t>
  </si>
  <si>
    <t>DE00035056479VE100000000012739839</t>
  </si>
  <si>
    <t>Hinterste Berg / Flurstück 124</t>
  </si>
  <si>
    <t>DE0003505624400000000000012740225</t>
  </si>
  <si>
    <t>Außenbereich / Flurstück 1765,1762,1736</t>
  </si>
  <si>
    <t>DE0003505762700000000000012741183</t>
  </si>
  <si>
    <t>Gehlert</t>
  </si>
  <si>
    <t>Brunnenanlage Luthers-Schneise / Flur 44, Flurstück 2 /1</t>
  </si>
  <si>
    <t>DE0003505761200000000000012742538</t>
  </si>
  <si>
    <t>Flur 9, Flurstück 9</t>
  </si>
  <si>
    <t>Giesenhausen</t>
  </si>
  <si>
    <t>Flur 12 , Flurstück 21</t>
  </si>
  <si>
    <t>DE0003505761200000000000012742554</t>
  </si>
  <si>
    <t>Flur 7, Flurstück 13/2</t>
  </si>
  <si>
    <t>DE00035056472V0000000000020027443</t>
  </si>
  <si>
    <t>Flurstück 49 + 50</t>
  </si>
  <si>
    <t>Flurstück 35 + 36</t>
  </si>
  <si>
    <t>DE0003505647200000000000012743097</t>
  </si>
  <si>
    <t>Stockhausen-Illfurth</t>
  </si>
  <si>
    <t>Flurstück 6</t>
  </si>
  <si>
    <t>Flurstück 11</t>
  </si>
  <si>
    <t>Flurstück 24</t>
  </si>
  <si>
    <t>DE0003505762900000000000012743607</t>
  </si>
  <si>
    <t>Kirburg</t>
  </si>
  <si>
    <t>Vor den Gallfenstern / Flurstück 428</t>
  </si>
  <si>
    <t>DE0003505762900000000000012743623</t>
  </si>
  <si>
    <t>Auf der Heide / Flurstück 685-688</t>
  </si>
  <si>
    <t>DE0003505762900000000000012743631</t>
  </si>
  <si>
    <t>Flurstück 464-466</t>
  </si>
  <si>
    <t>DE0003505762900000000000012743658</t>
  </si>
  <si>
    <t>Flurstück 559-562</t>
  </si>
  <si>
    <t>DE0003505762900000000000012743666</t>
  </si>
  <si>
    <t>Vor den Gallfenstern / Flurstück 408</t>
  </si>
  <si>
    <t>DE0003505752000000000000012743976</t>
  </si>
  <si>
    <t>Neunkhausen</t>
  </si>
  <si>
    <t>Flurstück 3247</t>
  </si>
  <si>
    <t>DE0003505752000000000000012743984</t>
  </si>
  <si>
    <t>DE0003505762900000000000012743992</t>
  </si>
  <si>
    <t>Flurstück 1428</t>
  </si>
  <si>
    <t>DE0003505752000000000000012744018</t>
  </si>
  <si>
    <t>Flurstück 3246</t>
  </si>
  <si>
    <t>DE0003505752000000000000012744026</t>
  </si>
  <si>
    <t>Hinter dem Buchenstrauche, WEA I / Flurstück 72/3</t>
  </si>
  <si>
    <t>DE0003505752000000000000012744034</t>
  </si>
  <si>
    <t>Hinter dem Buchenstrauche, WEA II / Flurstück( 82/5</t>
  </si>
  <si>
    <t>DE0003505752000000000000012744042</t>
  </si>
  <si>
    <t>Flurstück 29/1</t>
  </si>
  <si>
    <t>DE0003505752000000000000012744069</t>
  </si>
  <si>
    <t>Bei dem Bäumchen / Flurstück 82</t>
  </si>
  <si>
    <t>DE0003505752000000000000012744077</t>
  </si>
  <si>
    <t>Flurstück 29 / 1</t>
  </si>
  <si>
    <t>DE0003505752000000000000012744085</t>
  </si>
  <si>
    <t>Flurstück 3245</t>
  </si>
  <si>
    <t>DE0003505752000000000000012744093</t>
  </si>
  <si>
    <t>DE0003505647200000000000012744395</t>
  </si>
  <si>
    <t>Flurstück 64</t>
  </si>
  <si>
    <t>DE0003505647200000000000012744409</t>
  </si>
  <si>
    <t>Salzburg (Westerwald)</t>
  </si>
  <si>
    <t>Auf dem Schüwel / Flurstück 136</t>
  </si>
  <si>
    <t>DE0003505647200000000000012744417</t>
  </si>
  <si>
    <t>Flurstück 68</t>
  </si>
  <si>
    <t>DE0003505647200000000000012744425</t>
  </si>
  <si>
    <t>Flurstück 77</t>
  </si>
  <si>
    <t>DE0003505647900000000000012744433</t>
  </si>
  <si>
    <t>Flurstück 134</t>
  </si>
  <si>
    <t>DE00035056479V0000000000020023708</t>
  </si>
  <si>
    <t>Flurstück 66/1</t>
  </si>
  <si>
    <t>DE0003505647900000000000012744468</t>
  </si>
  <si>
    <t>Flurstück 66/2</t>
  </si>
  <si>
    <t>DE0003505647900000000000012744476</t>
  </si>
  <si>
    <t>Flurstück 12</t>
  </si>
  <si>
    <t>Flurstück 14</t>
  </si>
  <si>
    <t>DE0003505647200000000000012744484</t>
  </si>
  <si>
    <t>Flurstück 118</t>
  </si>
  <si>
    <t>DE0003505647200000000000012744492</t>
  </si>
  <si>
    <t>Auf dem Schüwel / Flurstück 118 + 120</t>
  </si>
  <si>
    <t>DE0003505647200000000000012744506</t>
  </si>
  <si>
    <t>Nisterau</t>
  </si>
  <si>
    <t>Auf der Pfuhler Höhe / Flurstück 27</t>
  </si>
  <si>
    <t>DE0003505647700000000000012755052</t>
  </si>
  <si>
    <t>Industriegebiet Nord / Flurstück 4/12</t>
  </si>
  <si>
    <t>DE0003505762900000000000012773425</t>
  </si>
  <si>
    <t>Kundert</t>
  </si>
  <si>
    <t>Außenbereich / Flurstück 20</t>
  </si>
  <si>
    <t>DE0003505647200000000000012780359</t>
  </si>
  <si>
    <t>Flurstück 23/1,23/2,24,28</t>
  </si>
  <si>
    <t>DE0003505646200000000000012798118</t>
  </si>
  <si>
    <t>Flurstück 41/2</t>
  </si>
  <si>
    <t>DE0003505646200000000000020001962</t>
  </si>
  <si>
    <t>Flurstück 1</t>
  </si>
  <si>
    <t>Flurstück 2</t>
  </si>
  <si>
    <t>Flurstück 3/1</t>
  </si>
  <si>
    <t>Flurstück 3/2</t>
  </si>
  <si>
    <t>Homberg (Westerwald)</t>
  </si>
  <si>
    <t>Flurstück 3</t>
  </si>
  <si>
    <t>DE0003505647700000000000020002070</t>
  </si>
  <si>
    <t>Flurstück 53/9</t>
  </si>
  <si>
    <t>DE0003505647900000000000020002087</t>
  </si>
  <si>
    <t>Flur 5, Flurstück 2</t>
  </si>
  <si>
    <t>DE0003505764200000000000020002199</t>
  </si>
  <si>
    <t>DE00035057629VE000000000020002494</t>
  </si>
  <si>
    <t>Flur 29, Flurstück 1</t>
  </si>
  <si>
    <t>HS/MS</t>
  </si>
  <si>
    <t>Flur 29, Flurstück 11</t>
  </si>
  <si>
    <t>Flur 29, Flurstück 9</t>
  </si>
  <si>
    <t>Flur 29, Flurstück 2</t>
  </si>
  <si>
    <t>Flur 68, Flurstück 9520</t>
  </si>
  <si>
    <t>Höchstenbach</t>
  </si>
  <si>
    <t>Flur 27, Flurstück 2539</t>
  </si>
  <si>
    <t>Flur 27, Flurstück 4027</t>
  </si>
  <si>
    <t>Flur 27, Flurstück 4026</t>
  </si>
  <si>
    <t>Flur 68, Flurstück 9521</t>
  </si>
  <si>
    <t>Flur 27, Flurstück 4025</t>
  </si>
  <si>
    <t>DE0003505645900000000000020005784</t>
  </si>
  <si>
    <t>Flur 5, Flurstück 5/2</t>
  </si>
  <si>
    <t>Flur 4, Flurstück 57</t>
  </si>
  <si>
    <t>DE0003505762900000000000020011238</t>
  </si>
  <si>
    <t>DE0003505647700000000000020014663</t>
  </si>
  <si>
    <t>Zehnhausen bei Rennerod</t>
  </si>
  <si>
    <t>Flur 12, Flurstück 36</t>
  </si>
  <si>
    <t>Flur 13, Flurstück 24</t>
  </si>
  <si>
    <t>DE0003505762900000000000020017498</t>
  </si>
  <si>
    <t>Flur 21, Flurstück 119/3</t>
  </si>
  <si>
    <t>Flur 15, Flurstück 9</t>
  </si>
  <si>
    <t>DE0003505624400000000000020017638</t>
  </si>
  <si>
    <t>Arnshöfen</t>
  </si>
  <si>
    <t>Flur 32, Flurstück 20/22</t>
  </si>
  <si>
    <t>Flur 21, Flurstück 3</t>
  </si>
  <si>
    <t>DE0003505627100000000000020018621</t>
  </si>
  <si>
    <t>Flurstück 4025, Flur 27</t>
  </si>
  <si>
    <t>Flurstück 4026, Flur 27</t>
  </si>
  <si>
    <t>Flur 26, Flurstück 4016/4</t>
  </si>
  <si>
    <t>DE0003505645700000000000020027880</t>
  </si>
  <si>
    <t>Flur 37, Flurstücke 4/1</t>
  </si>
  <si>
    <t>Westerburg / Gershasen</t>
  </si>
  <si>
    <t>Flur 1, Flurstück 29</t>
  </si>
  <si>
    <t>DE0003505762900000000000020028108</t>
  </si>
  <si>
    <t>Flur 26, Parzelle 2534/6</t>
  </si>
  <si>
    <t>Flur 27, Flurstück 2538</t>
  </si>
  <si>
    <t>Flur 26, Parzelle 2528</t>
  </si>
  <si>
    <t>Flur 25, Flurstück 4016/4</t>
  </si>
  <si>
    <t>DE0003505645900000000000020030747</t>
  </si>
  <si>
    <t>Flur 4, Flurstück 65</t>
  </si>
  <si>
    <t>DE0003505647900000000000020031576</t>
  </si>
  <si>
    <t>Flur 37, Flurstück 11-2</t>
  </si>
  <si>
    <t>Flur 37, Flurstück 10</t>
  </si>
  <si>
    <t>Flur 38, Flurstück 57+58</t>
  </si>
  <si>
    <t>DE0003505617000000000000020017592</t>
  </si>
  <si>
    <t>Am Silbecher 17 A</t>
  </si>
  <si>
    <t>SOL</t>
  </si>
  <si>
    <t>DE0003505641400000000000020015393</t>
  </si>
  <si>
    <t>Salz</t>
  </si>
  <si>
    <t>Eichendorffring 5</t>
  </si>
  <si>
    <t>DE0003505617000000000000020017228</t>
  </si>
  <si>
    <t>Rhein-Dinasstr. 3 A</t>
  </si>
  <si>
    <t>DE0003505633700000000000020017035</t>
  </si>
  <si>
    <t>Arzbach</t>
  </si>
  <si>
    <t>Hauptstr. 43</t>
  </si>
  <si>
    <t>DE0003505624400000000000020017225</t>
  </si>
  <si>
    <t>Im Fernblick 7</t>
  </si>
  <si>
    <t>DE0003505624400000000000020018955</t>
  </si>
  <si>
    <t>Neubitz 3</t>
  </si>
  <si>
    <t>DE0003505627100000000000020017947</t>
  </si>
  <si>
    <t>Roßbach</t>
  </si>
  <si>
    <t>Münnigstücksweg 3</t>
  </si>
  <si>
    <t>DE0003505645900000000000020013960</t>
  </si>
  <si>
    <t>Mähren</t>
  </si>
  <si>
    <t>Brückenstr. 21 A</t>
  </si>
  <si>
    <t>DE0003505641200000000000020014439</t>
  </si>
  <si>
    <t>Hübingen</t>
  </si>
  <si>
    <t>Im Hansengarten 7</t>
  </si>
  <si>
    <t>DE0003505607500000000000020015531</t>
  </si>
  <si>
    <t>Wittenbergerstr. 5</t>
  </si>
  <si>
    <t>DE0003505762900000000000020016793</t>
  </si>
  <si>
    <t>Zum Jägersteg 5</t>
  </si>
  <si>
    <t>DE0003505645900000000000020017558</t>
  </si>
  <si>
    <t>Langenhahn</t>
  </si>
  <si>
    <t>Gartenstr. 4</t>
  </si>
  <si>
    <t>DE0003505607700000000000020015509</t>
  </si>
  <si>
    <t>Ringstr. 30</t>
  </si>
  <si>
    <t>DE0003505641400000000000020014352</t>
  </si>
  <si>
    <t>Herschbach (Oberwesterwald)</t>
  </si>
  <si>
    <t>Gartenstr. 7</t>
  </si>
  <si>
    <t>DE0003505642400000000000020018761</t>
  </si>
  <si>
    <t>Achtstruth 7</t>
  </si>
  <si>
    <t>DE0003505632300000000000020016381</t>
  </si>
  <si>
    <t>Waldesch</t>
  </si>
  <si>
    <t>56323</t>
  </si>
  <si>
    <t>An der Escherwiese 13</t>
  </si>
  <si>
    <t>DE0003505641200000000000020016406</t>
  </si>
  <si>
    <t>Niedererbach</t>
  </si>
  <si>
    <t>Gartenstr. 52</t>
  </si>
  <si>
    <t>DE0003505617000000000000020015256</t>
  </si>
  <si>
    <t>Am Schulenberg 47</t>
  </si>
  <si>
    <t>DE0003505607200000000000020017927</t>
  </si>
  <si>
    <t>Zaunheimerstr. 11</t>
  </si>
  <si>
    <t>2</t>
  </si>
  <si>
    <t>DE0003505762700000000000020017202</t>
  </si>
  <si>
    <t>Gerberweg 26</t>
  </si>
  <si>
    <t>DE0003505647200000000000020014641</t>
  </si>
  <si>
    <t>Dreisbach</t>
  </si>
  <si>
    <t>Helleweg 10</t>
  </si>
  <si>
    <t>DE0003505642800000000000020019204</t>
  </si>
  <si>
    <t>Dernbach (Westerwald)</t>
  </si>
  <si>
    <t>56428</t>
  </si>
  <si>
    <t>Sonnenblick 8</t>
  </si>
  <si>
    <t>DE0003505641000000000000020017866</t>
  </si>
  <si>
    <t>Auf der Heide 16</t>
  </si>
  <si>
    <t>DE0003505641200000000000020017443</t>
  </si>
  <si>
    <t>Daubach</t>
  </si>
  <si>
    <t>Hochstr. 21</t>
  </si>
  <si>
    <t>DE0003505622000000000000020014771</t>
  </si>
  <si>
    <t>Bassenheim</t>
  </si>
  <si>
    <t>Martinshöhe 14</t>
  </si>
  <si>
    <t>DE0003505617900000000000020014017</t>
  </si>
  <si>
    <t>Konrad-Adenauerstr. 2</t>
  </si>
  <si>
    <t>DE0003505632200000000000020017997</t>
  </si>
  <si>
    <t>Im Bubenstück 19</t>
  </si>
  <si>
    <t>DE0003505647700000000000020016765</t>
  </si>
  <si>
    <t>Buschweg 5</t>
  </si>
  <si>
    <t>DE0003505622000000000000020018566</t>
  </si>
  <si>
    <t>Martinshöhe 19</t>
  </si>
  <si>
    <t>DE0003505626900000000000020017204</t>
  </si>
  <si>
    <t>Zu den Buchen 5</t>
  </si>
  <si>
    <t>DE0003505764400000000000020017567</t>
  </si>
  <si>
    <t>Am Pilgerborn 13</t>
  </si>
  <si>
    <t>DE0003505645900000000000020014244</t>
  </si>
  <si>
    <t>Fronwiese 23</t>
  </si>
  <si>
    <t>DE0003505607500000000000020011252</t>
  </si>
  <si>
    <t>Am Leymberg 16</t>
  </si>
  <si>
    <t>DE0003505622000000000000020012115</t>
  </si>
  <si>
    <t>Lessingstr. 9</t>
  </si>
  <si>
    <t>DE0003505626900000000000020016722</t>
  </si>
  <si>
    <t>Elgert (OT v. Dierdorf)</t>
  </si>
  <si>
    <t>Marotherstr. 2</t>
  </si>
  <si>
    <t>DE0003505633000000000000020015197</t>
  </si>
  <si>
    <t>Kobern-Gondorf</t>
  </si>
  <si>
    <t>56330</t>
  </si>
  <si>
    <t>Im Spreen 8</t>
  </si>
  <si>
    <t>DE0003505764800000000000020018820</t>
  </si>
  <si>
    <t>Großer Ring 52</t>
  </si>
  <si>
    <t>DE0003505764800000000000020018913</t>
  </si>
  <si>
    <t>Bahnhofstr. 26 A</t>
  </si>
  <si>
    <t>DE0003505633700000000000020016530</t>
  </si>
  <si>
    <t>Kadenbach</t>
  </si>
  <si>
    <t>Freiherr-vom-Stein-Str. 25 A</t>
  </si>
  <si>
    <t>DE0003505764500000000000020014813</t>
  </si>
  <si>
    <t>Holzwiese 11</t>
  </si>
  <si>
    <t>DE0003505641200000000000020013663</t>
  </si>
  <si>
    <t>Gartenstr. 6</t>
  </si>
  <si>
    <t>DE0003505623700000000000020016825</t>
  </si>
  <si>
    <t>Alsbach</t>
  </si>
  <si>
    <t>Sonnenberg 3</t>
  </si>
  <si>
    <t>DE0003505623500000000000020018392</t>
  </si>
  <si>
    <t>In der Speidt 19</t>
  </si>
  <si>
    <t>DE0003505645900000000000020015055</t>
  </si>
  <si>
    <t>Stockum-Püschen</t>
  </si>
  <si>
    <t>Waldstr. 12</t>
  </si>
  <si>
    <t>DE0003505641400000000000010080007</t>
  </si>
  <si>
    <t>Zehnhausen bei Wallmerod</t>
  </si>
  <si>
    <t>Neuer Weg 9</t>
  </si>
  <si>
    <t>DE0003505764500000000000010080015</t>
  </si>
  <si>
    <t>Struthweg 6</t>
  </si>
  <si>
    <t>DE0003505624200000000000010080023</t>
  </si>
  <si>
    <t>Nordhofen</t>
  </si>
  <si>
    <t>Freiherr-vom-Stein-Str. 10</t>
  </si>
  <si>
    <t>DE0003505762700000000000010080031</t>
  </si>
  <si>
    <t>Gerberweg 13</t>
  </si>
  <si>
    <t>DE0003505623700000000000010080058</t>
  </si>
  <si>
    <t>Sessenbach</t>
  </si>
  <si>
    <t>Hofhaide 5</t>
  </si>
  <si>
    <t>DE0003505606800000000000010080066</t>
  </si>
  <si>
    <t>Stegemannstr. 23</t>
  </si>
  <si>
    <t>DE0003505624200000000000010080074</t>
  </si>
  <si>
    <t>Ellenhausen</t>
  </si>
  <si>
    <t>Am Tannenhain 7</t>
  </si>
  <si>
    <t>DE0003505620400000000000010080082</t>
  </si>
  <si>
    <t>Römerstr. 16</t>
  </si>
  <si>
    <t>DE0003505645900000000000010080104</t>
  </si>
  <si>
    <t>Bahnhofstr. 3</t>
  </si>
  <si>
    <t>DE0003505762700000000000010080112</t>
  </si>
  <si>
    <t>DE0003505607300000000000010080139</t>
  </si>
  <si>
    <t>Legiastr. 70</t>
  </si>
  <si>
    <t>DE0003505641400000000000010080147</t>
  </si>
  <si>
    <t>Obererbach (bei Montabaur)</t>
  </si>
  <si>
    <t>Schliefelder Weg 27</t>
  </si>
  <si>
    <t>DE0003505619100000000000010080155</t>
  </si>
  <si>
    <t>Humboldtstr. 30</t>
  </si>
  <si>
    <t>DE0003505764400000000000010080163</t>
  </si>
  <si>
    <t>Hauptstr. 65</t>
  </si>
  <si>
    <t>DE0003505607300000000000010080198</t>
  </si>
  <si>
    <t>St.-Martin-Str. 28</t>
  </si>
  <si>
    <t>DE0003505645900000000000010080228</t>
  </si>
  <si>
    <t>Im Buchholz 8</t>
  </si>
  <si>
    <t>DE0003505624400000000000010080236</t>
  </si>
  <si>
    <t>Bachwiese 20</t>
  </si>
  <si>
    <t>DE0003505647200000000000010080244</t>
  </si>
  <si>
    <t>Hardt</t>
  </si>
  <si>
    <t>Wiesenweg 7</t>
  </si>
  <si>
    <t>DE0003505762700000000000010080279</t>
  </si>
  <si>
    <t>Auf den Drieschern 5</t>
  </si>
  <si>
    <t>DE0003505617900000000000010080287</t>
  </si>
  <si>
    <t>Am Sonnenhang 4 A</t>
  </si>
  <si>
    <t>DE0003505762900000000000010080295</t>
  </si>
  <si>
    <t>Merkelbach</t>
  </si>
  <si>
    <t>Bergstr. 2</t>
  </si>
  <si>
    <t>DE0003505607500000000000010080317</t>
  </si>
  <si>
    <t>Platanenweg 17</t>
  </si>
  <si>
    <t>DE0003505645700000000000010080325</t>
  </si>
  <si>
    <t>Auf dem Heckelchen</t>
  </si>
  <si>
    <t>DE0003505617000000000000010080333</t>
  </si>
  <si>
    <t>Im Stillen Winkel 4</t>
  </si>
  <si>
    <t>DE0003505617000000000000010080341</t>
  </si>
  <si>
    <t>Auf dem Ufer 2</t>
  </si>
  <si>
    <t>DE0003505622000000000000010080368</t>
  </si>
  <si>
    <t>Waldstr. 42</t>
  </si>
  <si>
    <t>DE0003505617000000000000010080376</t>
  </si>
  <si>
    <t>An der Bleiche 16</t>
  </si>
  <si>
    <t>DE0003505617000000000000010080384</t>
  </si>
  <si>
    <t>Zur Schönen Aussicht 25</t>
  </si>
  <si>
    <t>DE0003505607000000000000010080392</t>
  </si>
  <si>
    <t>In der Rothenlänge 24</t>
  </si>
  <si>
    <t>DE0003505633500000000000010080406</t>
  </si>
  <si>
    <t>Neuhäusel</t>
  </si>
  <si>
    <t>56335</t>
  </si>
  <si>
    <t>Höhenweg 15</t>
  </si>
  <si>
    <t>DE0003505647200000000000010080414</t>
  </si>
  <si>
    <t>Mittelstr. 2</t>
  </si>
  <si>
    <t>DE0003505647900000000000010080422</t>
  </si>
  <si>
    <t>Schulstr. 3</t>
  </si>
  <si>
    <t>DE0003505620300000000000010080449</t>
  </si>
  <si>
    <t>Anno-Knütgenstr. 36</t>
  </si>
  <si>
    <t>DE0003505617000000000000010080457</t>
  </si>
  <si>
    <t>Steinstr. 4</t>
  </si>
  <si>
    <t>DE0003505619100000000000010080465</t>
  </si>
  <si>
    <t>Grüner Weg 18</t>
  </si>
  <si>
    <t>DE0003505607500000000000010080473</t>
  </si>
  <si>
    <t>Simmernerstr. 34</t>
  </si>
  <si>
    <t>DE0003505647900000000000010080481</t>
  </si>
  <si>
    <t>Roter Weg 4</t>
  </si>
  <si>
    <t>DE0003505607300000000000010080503</t>
  </si>
  <si>
    <t>Im Giefenacker 1</t>
  </si>
  <si>
    <t>DE0003505617000000000000010080511</t>
  </si>
  <si>
    <t>Eichendorffstr. 1</t>
  </si>
  <si>
    <t>DE0003505620600000000000010080538</t>
  </si>
  <si>
    <t>Hilgert</t>
  </si>
  <si>
    <t>56206</t>
  </si>
  <si>
    <t>Langestück 23</t>
  </si>
  <si>
    <t>DE0003505618200000000000010080546</t>
  </si>
  <si>
    <t>Urbar bei Koblenz</t>
  </si>
  <si>
    <t>56182</t>
  </si>
  <si>
    <t>Gartenstr. 29</t>
  </si>
  <si>
    <t>DE0003505617900000000000010080562</t>
  </si>
  <si>
    <t>Deutschherrenstr. 37</t>
  </si>
  <si>
    <t>DE0003505761400000000000010080589</t>
  </si>
  <si>
    <t>Ortsstr. 15</t>
  </si>
  <si>
    <t>DE0003505617000000000000010080597</t>
  </si>
  <si>
    <t>Auf der Schützenhöhe 16</t>
  </si>
  <si>
    <t>DE0003505647000000000000010080619</t>
  </si>
  <si>
    <t>Langgasse 18</t>
  </si>
  <si>
    <t>DE0003505620300000000000010080627</t>
  </si>
  <si>
    <t>Hainchenweg 10</t>
  </si>
  <si>
    <t>DE0003505762900000000000010080635</t>
  </si>
  <si>
    <t>Bergstr. 6</t>
  </si>
  <si>
    <t>DE0003505617000000000000010080643</t>
  </si>
  <si>
    <t>Remystr. 33</t>
  </si>
  <si>
    <t>DE0003505617900000000000010080651</t>
  </si>
  <si>
    <t>Im Pelzgraben 13</t>
  </si>
  <si>
    <t>DE0003505762700000000000010080678</t>
  </si>
  <si>
    <t>Lessingstr. 25</t>
  </si>
  <si>
    <t>DE0003505641400000000000010080686</t>
  </si>
  <si>
    <t>Weroth</t>
  </si>
  <si>
    <t>Feldstr. 6</t>
  </si>
  <si>
    <t>DE0003505633200000000000010080694</t>
  </si>
  <si>
    <t>Wolken</t>
  </si>
  <si>
    <t>In den Obstwiesen 5</t>
  </si>
  <si>
    <t>DE0003505607300000000000010080708</t>
  </si>
  <si>
    <t>Schwedenpfad 4</t>
  </si>
  <si>
    <t>DE0003505633700000000000010080716</t>
  </si>
  <si>
    <t>Römerstr. 4</t>
  </si>
  <si>
    <t>DE0003505647200000000000010080724</t>
  </si>
  <si>
    <t>Wiesenweg 2</t>
  </si>
  <si>
    <t>DE0003505641200000000000010080732</t>
  </si>
  <si>
    <t>Mittelstr. 5</t>
  </si>
  <si>
    <t>DE0003505761400000000000010080759</t>
  </si>
  <si>
    <t>Alter Kirchweg 17</t>
  </si>
  <si>
    <t>DE0003505607000000000000010080767</t>
  </si>
  <si>
    <t>Am Ufer 24</t>
  </si>
  <si>
    <t>DE0003505622000000000000010080775</t>
  </si>
  <si>
    <t>Martinshöhe 36</t>
  </si>
  <si>
    <t>DE0003505642700000000000010080791</t>
  </si>
  <si>
    <t>Siershahn</t>
  </si>
  <si>
    <t>56427</t>
  </si>
  <si>
    <t>Im Jungholz 3</t>
  </si>
  <si>
    <t>DE0003505620600000000000010080805</t>
  </si>
  <si>
    <t>Schlafheckelchen 18</t>
  </si>
  <si>
    <t>DE0003505607500000000000010080813</t>
  </si>
  <si>
    <t>Theodor Körnerstr. 1 A</t>
  </si>
  <si>
    <t>DE0003505633300000000000010080821</t>
  </si>
  <si>
    <t>Wilhelmstr. 43</t>
  </si>
  <si>
    <t>DE0003505607500000000000010080848</t>
  </si>
  <si>
    <t>Meisenlauf 6</t>
  </si>
  <si>
    <t>DE0003505764400000000000010080856</t>
  </si>
  <si>
    <t>Hochstr. 16</t>
  </si>
  <si>
    <t>DE0003505606800000000000010080864</t>
  </si>
  <si>
    <t>Johannesstr. 58-60</t>
  </si>
  <si>
    <t>DE0003505641400000000000010080872</t>
  </si>
  <si>
    <t>Im Bergmorgen 1</t>
  </si>
  <si>
    <t>DE0003505624400000000000010080899</t>
  </si>
  <si>
    <t>Auf dem Kramberg 8</t>
  </si>
  <si>
    <t>DE0003505641000000000000010080902</t>
  </si>
  <si>
    <t>Lahnstr. 29</t>
  </si>
  <si>
    <t>DE0003505617000000000000010080929</t>
  </si>
  <si>
    <t>Hellenpfad 78</t>
  </si>
  <si>
    <t>DE0003505762900000000000010080937</t>
  </si>
  <si>
    <t>Abtei Marienstatt</t>
  </si>
  <si>
    <t>DE0003505617000000000000010080945</t>
  </si>
  <si>
    <t>Am Goldberg 23</t>
  </si>
  <si>
    <t>DE0003505607500000000000010080953</t>
  </si>
  <si>
    <t>Hüberlingsweg 43</t>
  </si>
  <si>
    <t>DE0003505607500000000000010080961</t>
  </si>
  <si>
    <t>Am Siechhaustal 10</t>
  </si>
  <si>
    <t>DE0003505641400000000000010080988</t>
  </si>
  <si>
    <t>Kirchstr. 20</t>
  </si>
  <si>
    <t>DE0003505620600000000000010080996</t>
  </si>
  <si>
    <t>Schlafheckelchen 20</t>
  </si>
  <si>
    <t>DE0003505623700000000000010081003</t>
  </si>
  <si>
    <t>An den Weiden 15</t>
  </si>
  <si>
    <t>DE0003505607700000000000010081011</t>
  </si>
  <si>
    <t>Niederbergerhöhe 22 A</t>
  </si>
  <si>
    <t>DE0003505633300000000000010081038</t>
  </si>
  <si>
    <t>Fronstr. 3</t>
  </si>
  <si>
    <t>DE0003505762900000000000010081054</t>
  </si>
  <si>
    <t>Kleine Nisterstr. 5</t>
  </si>
  <si>
    <t>DE0003505624400000000000010081062</t>
  </si>
  <si>
    <t>DE0003505623500000000000010081089</t>
  </si>
  <si>
    <t>Bergstr. 31</t>
  </si>
  <si>
    <t>DE0003505762900000000000010081097</t>
  </si>
  <si>
    <t>Wied</t>
  </si>
  <si>
    <t>Sonnenweg 9</t>
  </si>
  <si>
    <t>DE0003505607200000000000010081119</t>
  </si>
  <si>
    <t>Am Metternicher Wasserturm 22</t>
  </si>
  <si>
    <t>DE0003505607500000000000010081127</t>
  </si>
  <si>
    <t>Schillerstr. 17</t>
  </si>
  <si>
    <t>DE0003505617000000000000010081135</t>
  </si>
  <si>
    <t>Obere Rheinau 7</t>
  </si>
  <si>
    <t>DE0003505762700000000000010081143</t>
  </si>
  <si>
    <t>Nassauischestr. 6</t>
  </si>
  <si>
    <t>DE0003505622000000000000010081151</t>
  </si>
  <si>
    <t>Auf dem Schamberg 20</t>
  </si>
  <si>
    <t>DE0003505633800000000000010081186</t>
  </si>
  <si>
    <t>Braubach</t>
  </si>
  <si>
    <t>56338</t>
  </si>
  <si>
    <t>Charlottenstr. 44</t>
  </si>
  <si>
    <t>DE0003505617900000000000010081194</t>
  </si>
  <si>
    <t>Friedrich-Ebertstr. 1</t>
  </si>
  <si>
    <t>DE0003505642200000000000010081208</t>
  </si>
  <si>
    <t>Am Merzenborn 7</t>
  </si>
  <si>
    <t>DE0003505624400000000000010081216</t>
  </si>
  <si>
    <t>Schenkelberg</t>
  </si>
  <si>
    <t>Heidebitz 9</t>
  </si>
  <si>
    <t>DE0003505647900000000000010081224</t>
  </si>
  <si>
    <t>Neustadt (Westerwald)</t>
  </si>
  <si>
    <t>Mittelstr. 19</t>
  </si>
  <si>
    <t>DE0003505633700000000000010081232</t>
  </si>
  <si>
    <t>Mittelstr. 17</t>
  </si>
  <si>
    <t>DE0003505624400000000000010081259</t>
  </si>
  <si>
    <t>Mühlenweg 1</t>
  </si>
  <si>
    <t>DE0003505647900000000000010081267</t>
  </si>
  <si>
    <t>Oststr. 12 A</t>
  </si>
  <si>
    <t>DE0003505647900000000000010081275</t>
  </si>
  <si>
    <t>Oststr. 12</t>
  </si>
  <si>
    <t>DE0003505622000000000000010081283</t>
  </si>
  <si>
    <t>Kaisergasse 2</t>
  </si>
  <si>
    <t>DE0003505761200000000000010081291</t>
  </si>
  <si>
    <t>Hauptstr. 37 A</t>
  </si>
  <si>
    <t>DE0003505607700000000000010081305</t>
  </si>
  <si>
    <t>Kettengarten 19</t>
  </si>
  <si>
    <t>DE0003505622000000000000010081313</t>
  </si>
  <si>
    <t>Freiherr-vom-Stein-Str. 24</t>
  </si>
  <si>
    <t>DE0003505617900000000000010081321</t>
  </si>
  <si>
    <t>Niederwerth</t>
  </si>
  <si>
    <t>Rosenweg 3</t>
  </si>
  <si>
    <t>DE0003505617900000000000010081348</t>
  </si>
  <si>
    <t>Kaiser-Friedrich-Höhe 28</t>
  </si>
  <si>
    <t>DE0003505624900000000000010081356</t>
  </si>
  <si>
    <t>Ernststr. 4</t>
  </si>
  <si>
    <t>DE0003505641200000000000010081364</t>
  </si>
  <si>
    <t>Wiesenstr. 25</t>
  </si>
  <si>
    <t>DE0003505761200000000000010081372</t>
  </si>
  <si>
    <t>Poststr. 9 B</t>
  </si>
  <si>
    <t>DE0003505761200000000000010081399</t>
  </si>
  <si>
    <t>Lindenstr. 10</t>
  </si>
  <si>
    <t>DE0003505641200000000000010081402</t>
  </si>
  <si>
    <t>Lärchenstr. 5</t>
  </si>
  <si>
    <t>DE0003505762700000000000010081429</t>
  </si>
  <si>
    <t>Steinebacherstr. 45</t>
  </si>
  <si>
    <t>DE0003505624400000000000010081437</t>
  </si>
  <si>
    <t>Auf der Seeburg 3</t>
  </si>
  <si>
    <t>DE0003505647000000000000010081445</t>
  </si>
  <si>
    <t>Erlenweg 3</t>
  </si>
  <si>
    <t>DE0003505606800000000000010081488</t>
  </si>
  <si>
    <t>Hildaschulestr. 40</t>
  </si>
  <si>
    <t>DE0003505642400000000000010081496</t>
  </si>
  <si>
    <t>Malbergstr. 1</t>
  </si>
  <si>
    <t>DE0003505624400000000000010081518</t>
  </si>
  <si>
    <t>Sessenhausen</t>
  </si>
  <si>
    <t>Schulwiese 9</t>
  </si>
  <si>
    <t>DE0003505624400000000000010081526</t>
  </si>
  <si>
    <t>Erlenweg 13</t>
  </si>
  <si>
    <t>DE0003505764700000000000010081534</t>
  </si>
  <si>
    <t>Am Sonnenhang 28</t>
  </si>
  <si>
    <t>DE0003505632100000000000010081542</t>
  </si>
  <si>
    <t>Brey</t>
  </si>
  <si>
    <t>Ziegeleistr. 62</t>
  </si>
  <si>
    <t>DE0003505607200000000000010081569</t>
  </si>
  <si>
    <t>Pastor-Busenbenderstr. 13</t>
  </si>
  <si>
    <t>DE0003505647900000000000010082638</t>
  </si>
  <si>
    <t>Rosenacker 1</t>
  </si>
  <si>
    <t>DE0003505607200000000000010082646</t>
  </si>
  <si>
    <t>Poppenstr. 7</t>
  </si>
  <si>
    <t>DE0003505607700000000000010082727</t>
  </si>
  <si>
    <t>Duale Oberschule Asterstein, Lehrhohl 46</t>
  </si>
  <si>
    <t>DE0003505607300000000000010082735</t>
  </si>
  <si>
    <t>Berufsschule Beatusstr. 143</t>
  </si>
  <si>
    <t>DE0003505606800000000000010082743</t>
  </si>
  <si>
    <t>Clemens-Brentano-Realschule, Weißer Gass</t>
  </si>
  <si>
    <t>DE0003505622000000000000010082786</t>
  </si>
  <si>
    <t>Eichendorffstr. 8</t>
  </si>
  <si>
    <t>DE0003505623700000000000010082794</t>
  </si>
  <si>
    <t>Bitzengarten 13</t>
  </si>
  <si>
    <t>DE0003505607200000000000010082808</t>
  </si>
  <si>
    <t>Im Weikert 6</t>
  </si>
  <si>
    <t>DE0003505620300000000000010082816</t>
  </si>
  <si>
    <t>Auf der Haide 13</t>
  </si>
  <si>
    <t>DE0003505641200000000000010082824</t>
  </si>
  <si>
    <t>Westerwaldstr. 15</t>
  </si>
  <si>
    <t>DE0003505623500000000000010082832</t>
  </si>
  <si>
    <t>Fischerweg 7</t>
  </si>
  <si>
    <t>DE0003505641000000000000010082859</t>
  </si>
  <si>
    <t>Von-Bodelschwinghstr. 31</t>
  </si>
  <si>
    <t>DE0003505632200000000000010082867</t>
  </si>
  <si>
    <t>Im Mühren 44</t>
  </si>
  <si>
    <t>DE0003505618200000000000010082875</t>
  </si>
  <si>
    <t>Am Sportplatz 2 A</t>
  </si>
  <si>
    <t>DE0003505762900000000000010082883</t>
  </si>
  <si>
    <t>Steinebach</t>
  </si>
  <si>
    <t>Am Erbel 1</t>
  </si>
  <si>
    <t>DE0003505761400000000000010082891</t>
  </si>
  <si>
    <t>An der Schule 1 A</t>
  </si>
  <si>
    <t>DE0003505620300000000000010082905</t>
  </si>
  <si>
    <t>Schulzentrum, Fried.-Ebertstr. 46</t>
  </si>
  <si>
    <t>DE0003505641000000000000010082913</t>
  </si>
  <si>
    <t>Im Hemchen 29</t>
  </si>
  <si>
    <t>DE0003505607700000000000010082921</t>
  </si>
  <si>
    <t>Fuhrweg 19</t>
  </si>
  <si>
    <t>DE0003505633700000000000010082948</t>
  </si>
  <si>
    <t>Eitelborn</t>
  </si>
  <si>
    <t>DE0003505606800000000000010082956</t>
  </si>
  <si>
    <t>Hohenzollernstr. 13</t>
  </si>
  <si>
    <t>DE0003505646900000000000010082964</t>
  </si>
  <si>
    <t>Rothenbach</t>
  </si>
  <si>
    <t>Birkenfeld 22</t>
  </si>
  <si>
    <t>DE0003505607300000000000010083057</t>
  </si>
  <si>
    <t>Im Winkel 17</t>
  </si>
  <si>
    <t>DE0003505641400000000000010083065</t>
  </si>
  <si>
    <t>Am Sportplatz 8</t>
  </si>
  <si>
    <t>DE0003505645900000000000010083081</t>
  </si>
  <si>
    <t>Im Grund 19</t>
  </si>
  <si>
    <t>DE0003505641000000000000010083138</t>
  </si>
  <si>
    <t>Hirtengarten 4 D</t>
  </si>
  <si>
    <t>DE0003505642200000000000010083146</t>
  </si>
  <si>
    <t>DE0003505633700000000000010083154</t>
  </si>
  <si>
    <t>Am Roth 3</t>
  </si>
  <si>
    <t>DE0003505762700000000000010083162</t>
  </si>
  <si>
    <t>Lohmühle 2 A</t>
  </si>
  <si>
    <t>DE0003505641000000000000010083189</t>
  </si>
  <si>
    <t>Im Hemchen 41</t>
  </si>
  <si>
    <t>DE0003505633700000000000010083197</t>
  </si>
  <si>
    <t>Bienengarten 7</t>
  </si>
  <si>
    <t>DE0003505617900000000000010083219</t>
  </si>
  <si>
    <t>DE0003505641200000000000010083235</t>
  </si>
  <si>
    <t>Lärchenstr. 4</t>
  </si>
  <si>
    <t>DE0003505620600000000000010083243</t>
  </si>
  <si>
    <t>Im Steinchen 1</t>
  </si>
  <si>
    <t>DE0003505645700000000000010083251</t>
  </si>
  <si>
    <t>Wörthstr. 16</t>
  </si>
  <si>
    <t>DE0003505619100000000000010083278</t>
  </si>
  <si>
    <t>Hauptstr. 21 A</t>
  </si>
  <si>
    <t>DE0003505645700000000000010083286</t>
  </si>
  <si>
    <t>Hofwiesenstr. 1</t>
  </si>
  <si>
    <t>DE0003505641000000000000010083294</t>
  </si>
  <si>
    <t>Im Wiesengrund 32</t>
  </si>
  <si>
    <t>DE0003505762700000000000010083324</t>
  </si>
  <si>
    <t>Marzhausen</t>
  </si>
  <si>
    <t>Hauptstr. 28</t>
  </si>
  <si>
    <t>DE0003505761200000000000010083332</t>
  </si>
  <si>
    <t>DE0003505606800000000000010083367</t>
  </si>
  <si>
    <t>Hohenzollernstr. 67</t>
  </si>
  <si>
    <t>DE0003505617000000000000010083375</t>
  </si>
  <si>
    <t>Am Friedrichsberg 24</t>
  </si>
  <si>
    <t>DE0003505633200000000000010083383</t>
  </si>
  <si>
    <t>Erste Anwend 4</t>
  </si>
  <si>
    <t>DE0003505606800000000000010083391</t>
  </si>
  <si>
    <t>DE0003505647200000000000010083405</t>
  </si>
  <si>
    <t>Hauptstr. 7</t>
  </si>
  <si>
    <t>DE0003505641000000000000010083413</t>
  </si>
  <si>
    <t>Poststr. 2 A</t>
  </si>
  <si>
    <t>DE0003505617000000000000010083421</t>
  </si>
  <si>
    <t>Welfenweg 6</t>
  </si>
  <si>
    <t>3</t>
  </si>
  <si>
    <t>DE0003505620300000000000010083464</t>
  </si>
  <si>
    <t>Schillerschule, Rathausstr. 131</t>
  </si>
  <si>
    <t>DE0003505646200000000000010083472</t>
  </si>
  <si>
    <t>Am Eichbaum 27</t>
  </si>
  <si>
    <t>DE0003505641000000000000010083502</t>
  </si>
  <si>
    <t>Tonnerrestr. 50</t>
  </si>
  <si>
    <t>DE0003505633200000000000010083529</t>
  </si>
  <si>
    <t>Bergstr. 33</t>
  </si>
  <si>
    <t>DE0003505647200000000000010083537</t>
  </si>
  <si>
    <t>Großseifen</t>
  </si>
  <si>
    <t>Am Dickenstein 13</t>
  </si>
  <si>
    <t>DE0003505632100000000000010083545</t>
  </si>
  <si>
    <t>Auf Gesetz 6</t>
  </si>
  <si>
    <t>DE0003505633700000000000010083561</t>
  </si>
  <si>
    <t>Westerwaldstr. 43</t>
  </si>
  <si>
    <t>DE0003505617000000000000010083588</t>
  </si>
  <si>
    <t>Feld-Vorstmann-Str. 14</t>
  </si>
  <si>
    <t>DE0003505624400000000000010083596</t>
  </si>
  <si>
    <t>Ringstr. 11</t>
  </si>
  <si>
    <t>DE0003505622000000000000010083618</t>
  </si>
  <si>
    <t>Kaiser-Heinrichstr. 71</t>
  </si>
  <si>
    <t>DE0003505606800000000000010083626</t>
  </si>
  <si>
    <t>Diesterwegschule, Kastorpfaffenstr. 9</t>
  </si>
  <si>
    <t>DE0003505641200000000000010083634</t>
  </si>
  <si>
    <t>Welschneudorf</t>
  </si>
  <si>
    <t>Schulstr. 2 D</t>
  </si>
  <si>
    <t>DE0003505622000000000000010083642</t>
  </si>
  <si>
    <t>Auf dem Schamberg 2</t>
  </si>
  <si>
    <t>DE0003505624900000000000010083669</t>
  </si>
  <si>
    <t>Am Bahndamm 27</t>
  </si>
  <si>
    <t>DE0003505762900000000000010083677</t>
  </si>
  <si>
    <t>Schulstr. (Grundschule) 24</t>
  </si>
  <si>
    <t>DE0003505641200000000000010083693</t>
  </si>
  <si>
    <t>Im Wiesengrund 24</t>
  </si>
  <si>
    <t>DE0003505607300000000000010083707</t>
  </si>
  <si>
    <t>Schulgasse (Grundschule) 16</t>
  </si>
  <si>
    <t>DE0003505633700000000000010083723</t>
  </si>
  <si>
    <t>Limesweg 4</t>
  </si>
  <si>
    <t>DE0003505607200000000000010083812</t>
  </si>
  <si>
    <t>Karl-Möhligstr. (Grundschule)</t>
  </si>
  <si>
    <t>DE0003505761400000000000010083839</t>
  </si>
  <si>
    <t>Dörneweg 2</t>
  </si>
  <si>
    <t>DE0003505641200000000000010083847</t>
  </si>
  <si>
    <t>Backeswiese 3</t>
  </si>
  <si>
    <t>DE0003505641200000000000010083855</t>
  </si>
  <si>
    <t>DE0003505632200000000000010083863</t>
  </si>
  <si>
    <t>Grabsack 11</t>
  </si>
  <si>
    <t>DE0003505624200000000000010083871</t>
  </si>
  <si>
    <t>Schulstr. 27</t>
  </si>
  <si>
    <t>DE0003505641000000000000010083898</t>
  </si>
  <si>
    <t>Im Hemchen 7</t>
  </si>
  <si>
    <t>DE0003505641200000000000010083901</t>
  </si>
  <si>
    <t>Hochstr. 8</t>
  </si>
  <si>
    <t>DE0003505641000000000000010083928</t>
  </si>
  <si>
    <t>Im Wiesengrund 19</t>
  </si>
  <si>
    <t>DE0003505642400000000000010083936</t>
  </si>
  <si>
    <t>Wiesenstr. 10</t>
  </si>
  <si>
    <t>DE0003505647200000000000010083944</t>
  </si>
  <si>
    <t>Am Kirchpüsch 1</t>
  </si>
  <si>
    <t>DE0003505761400000000000010083952</t>
  </si>
  <si>
    <t>Rheinstr. 47</t>
  </si>
  <si>
    <t>DE0003505624900000000000010083979</t>
  </si>
  <si>
    <t>Siegstr. 33</t>
  </si>
  <si>
    <t>DE0003505620300000000000010083987</t>
  </si>
  <si>
    <t>Hofgut Grenzau 1</t>
  </si>
  <si>
    <t>DE0003505607300000000000010083995</t>
  </si>
  <si>
    <t>In der Höll 20</t>
  </si>
  <si>
    <t>DE0003505641200000000000010084002</t>
  </si>
  <si>
    <t>Hochstr. 12</t>
  </si>
  <si>
    <t>DE0003505647700000000000010084029</t>
  </si>
  <si>
    <t>Waigandshainerstr. 5 A</t>
  </si>
  <si>
    <t>DE0003505607300000000000010084037</t>
  </si>
  <si>
    <t>Marienstätter Str. 10</t>
  </si>
  <si>
    <t>DE0003505623700000000000010084045</t>
  </si>
  <si>
    <t>Breitenau</t>
  </si>
  <si>
    <t>Hirzenerstr. 39</t>
  </si>
  <si>
    <t>DE0003505762900000000000010084053</t>
  </si>
  <si>
    <t>Köln-Leipzigerstr. 2</t>
  </si>
  <si>
    <t>DE0003505641000000000000010084061</t>
  </si>
  <si>
    <t>Mondring 62</t>
  </si>
  <si>
    <t>DE0003505752000000000000010084096</t>
  </si>
  <si>
    <t>Eichenweg 6</t>
  </si>
  <si>
    <t>DE0003505624400000000000010084118</t>
  </si>
  <si>
    <t>Auf der Heide 2</t>
  </si>
  <si>
    <t>DE0003505606800000000000010084126</t>
  </si>
  <si>
    <t>DE0003505642400000000000010084142</t>
  </si>
  <si>
    <t>DE0003505762700000000000010084169</t>
  </si>
  <si>
    <t>Am Burggarten 12</t>
  </si>
  <si>
    <t>DE0003505633000000000000010084177</t>
  </si>
  <si>
    <t>Solligerhof</t>
  </si>
  <si>
    <t>DE0003505624900000000000010084185</t>
  </si>
  <si>
    <t>Am Bahndamm 22</t>
  </si>
  <si>
    <t>DE0003505619100000000000010084193</t>
  </si>
  <si>
    <t>Ringstr. 48</t>
  </si>
  <si>
    <t>DE0003505641000000000000010084207</t>
  </si>
  <si>
    <t>Weserstr. 4</t>
  </si>
  <si>
    <t>DE0003505647700000000000010084215</t>
  </si>
  <si>
    <t>Bahnhofstr. 27</t>
  </si>
  <si>
    <t>DE0003505642200000000000010084223</t>
  </si>
  <si>
    <t>Mozartstr. 6</t>
  </si>
  <si>
    <t>DE0003505762700000000000010084231</t>
  </si>
  <si>
    <t>Hof Kleeberg 1</t>
  </si>
  <si>
    <t>DE0003505607300000000000010084258</t>
  </si>
  <si>
    <t>Im Winkel 5</t>
  </si>
  <si>
    <t>DE0003505762900000000000010084266</t>
  </si>
  <si>
    <t>Hachenburgerstr. 1</t>
  </si>
  <si>
    <t>DE0003505641400000000000010084274</t>
  </si>
  <si>
    <t>Daimlerstr. 3-8</t>
  </si>
  <si>
    <t>DE0003505624400000000000010084282</t>
  </si>
  <si>
    <t>Schulstr. 10</t>
  </si>
  <si>
    <t>DE0003505752000000000000010084304</t>
  </si>
  <si>
    <t>Eichenweg 3</t>
  </si>
  <si>
    <t>DE0003505764400000000000010084312</t>
  </si>
  <si>
    <t>DE0003505607200000000000010084339</t>
  </si>
  <si>
    <t>Triererstr. 182</t>
  </si>
  <si>
    <t>DE0003505623700000000000010084347</t>
  </si>
  <si>
    <t>Sayntalstr. 2</t>
  </si>
  <si>
    <t>DE0003505645700000000000010084355</t>
  </si>
  <si>
    <t>Ofenbauerstr. 11</t>
  </si>
  <si>
    <t>DE0003505607600000000000010084363</t>
  </si>
  <si>
    <t>DE0003505623700000000000010084371</t>
  </si>
  <si>
    <t>Kutscheider Weg 5</t>
  </si>
  <si>
    <t>DE0003505641200000000000010084568</t>
  </si>
  <si>
    <t>Hochstr. 1</t>
  </si>
  <si>
    <t>DE0003505641200000000000010084576</t>
  </si>
  <si>
    <t>Oberm Görgengarten 13</t>
  </si>
  <si>
    <t>DE0003505607200000000000010084584</t>
  </si>
  <si>
    <t>Triererstr. 127 A</t>
  </si>
  <si>
    <t>DE0003505617900000000000010084592</t>
  </si>
  <si>
    <t>Rudolf-Harbigstr. 21 A</t>
  </si>
  <si>
    <t>DE0003505633000000000000010084606</t>
  </si>
  <si>
    <t>Solligerhof 36</t>
  </si>
  <si>
    <t>DE0003505607500000000000010084614</t>
  </si>
  <si>
    <t>Simmernerstr. 119</t>
  </si>
  <si>
    <t>DE0003505617000000000000010084622</t>
  </si>
  <si>
    <t>Brauereistr. 17</t>
  </si>
  <si>
    <t>DE0003505641200000000000010084649</t>
  </si>
  <si>
    <t>Girod</t>
  </si>
  <si>
    <t>Kapellenweg 21</t>
  </si>
  <si>
    <t>DE0003505641000000000000010084657</t>
  </si>
  <si>
    <t>Rudolf-Dieselstr. 8</t>
  </si>
  <si>
    <t>DE0003505632100000000000010084665</t>
  </si>
  <si>
    <t>Ziegeleistr. 44</t>
  </si>
  <si>
    <t>DE0003505761000000000000010084673</t>
  </si>
  <si>
    <t>Am Sonnenberg 3</t>
  </si>
  <si>
    <t>DE0003505764400000000000010084681</t>
  </si>
  <si>
    <t>Kleeberger Weg 2</t>
  </si>
  <si>
    <t>DE0003505632100000000000010084703</t>
  </si>
  <si>
    <t>Auf Gesetz 43</t>
  </si>
  <si>
    <t>DE0003505622000000000000010084711</t>
  </si>
  <si>
    <t>Am Gaukesberg 3</t>
  </si>
  <si>
    <t>DE0003505647000000000000010084738</t>
  </si>
  <si>
    <t>Vor der Heeg 1 A</t>
  </si>
  <si>
    <t>DE0003505645700000000000010084746</t>
  </si>
  <si>
    <t>Brückenstr. 5</t>
  </si>
  <si>
    <t>DE0003505606800000000000010084754</t>
  </si>
  <si>
    <t>Nagelsgasse 6</t>
  </si>
  <si>
    <t>DE0003505762700000000000010084762</t>
  </si>
  <si>
    <t>Leibzigerstr. 12</t>
  </si>
  <si>
    <t>DE0003505617000000000000010084789</t>
  </si>
  <si>
    <t>Bendorferstr. 46</t>
  </si>
  <si>
    <t>DE0003505607300000000000010084797</t>
  </si>
  <si>
    <t>Marienstätter Str. 55</t>
  </si>
  <si>
    <t>DE0003505607000000000000010084819</t>
  </si>
  <si>
    <t>Josef-Corneliusstr. 4</t>
  </si>
  <si>
    <t>DE0003505607500000000000010084827</t>
  </si>
  <si>
    <t>Schillerstr. 15</t>
  </si>
  <si>
    <t>DE0003505607300000000000010084835</t>
  </si>
  <si>
    <t>In der Lück 16 A</t>
  </si>
  <si>
    <t>DE0003505641200000000000010084843</t>
  </si>
  <si>
    <t>Holler</t>
  </si>
  <si>
    <t>Moselstr. 11</t>
  </si>
  <si>
    <t>DE0003505641200000000000010084851</t>
  </si>
  <si>
    <t>Ober dem Dorf 10</t>
  </si>
  <si>
    <t>DE0003505642200000000000010084878</t>
  </si>
  <si>
    <t>Friedrichstr. 12</t>
  </si>
  <si>
    <t>DE0003505607500000000000010084886</t>
  </si>
  <si>
    <t>Wepeling Hole Str. 13</t>
  </si>
  <si>
    <t>DE0003505647900000000000010084894</t>
  </si>
  <si>
    <t>Mainzer Landstr. 6</t>
  </si>
  <si>
    <t>DE0003505764400000000000010084908</t>
  </si>
  <si>
    <t>Schützenstr. 12</t>
  </si>
  <si>
    <t>DE0003505647900000000000010084916</t>
  </si>
  <si>
    <t>Alte Str. 7</t>
  </si>
  <si>
    <t>DE0003505641200000000000010084924</t>
  </si>
  <si>
    <t>DE0003505641200000000000010084932</t>
  </si>
  <si>
    <t>Ringstr. 17 A</t>
  </si>
  <si>
    <t>DE0003505762900000000000010084967</t>
  </si>
  <si>
    <t>Nisterstr. 2</t>
  </si>
  <si>
    <t>DE0003505641200000000000010084975</t>
  </si>
  <si>
    <t>Hauptstr. 63</t>
  </si>
  <si>
    <t>DE0003505642200000000000010084983</t>
  </si>
  <si>
    <t>Im Urbelshals 13</t>
  </si>
  <si>
    <t>DE0003505641400000000000010084991</t>
  </si>
  <si>
    <t>Wallmerod</t>
  </si>
  <si>
    <t>Wickengarten 22 A</t>
  </si>
  <si>
    <t>DE0003505764400000000000010085009</t>
  </si>
  <si>
    <t>Neustr. 16</t>
  </si>
  <si>
    <t>DE0003505607300000000000010085017</t>
  </si>
  <si>
    <t>Pastor-Kleinstr. 7 A</t>
  </si>
  <si>
    <t>DE0003505619100000000000010085025</t>
  </si>
  <si>
    <t>Humboldtstr. 16</t>
  </si>
  <si>
    <t>DE0003505762900000000000010085033</t>
  </si>
  <si>
    <t>Hauptstr. 47</t>
  </si>
  <si>
    <t>DE0003505641400000000000010085041</t>
  </si>
  <si>
    <t>Dornheck 4</t>
  </si>
  <si>
    <t>DE0003505641200000000000010085068</t>
  </si>
  <si>
    <t>Heckenwiesenstr. 5 A</t>
  </si>
  <si>
    <t>DE0003505633200000000000010085076</t>
  </si>
  <si>
    <t>Hauptstr. 117 A</t>
  </si>
  <si>
    <t>DE0003505607700000000000010085084</t>
  </si>
  <si>
    <t>Maria-Detzelstr. 3</t>
  </si>
  <si>
    <t>DE0003505641200000000000010085092</t>
  </si>
  <si>
    <t>Rupberg 1</t>
  </si>
  <si>
    <t>DE0003505647900000000000010085106</t>
  </si>
  <si>
    <t>Untergasse 5</t>
  </si>
  <si>
    <t>DE0003505641400000000000010085114</t>
  </si>
  <si>
    <t>Am Hang 3</t>
  </si>
  <si>
    <t>DE0003505647900000000000010085122</t>
  </si>
  <si>
    <t>DE0003505764500000000000010085149</t>
  </si>
  <si>
    <t>Weiherweg 1</t>
  </si>
  <si>
    <t>DE0003505624400000000000010085157</t>
  </si>
  <si>
    <t>Niedersayn</t>
  </si>
  <si>
    <t>Waldweg 3 A</t>
  </si>
  <si>
    <t>DE0003505641200000000000010085165</t>
  </si>
  <si>
    <t>Im Hohlweg 2</t>
  </si>
  <si>
    <t>DE0003505642200000000000010085173</t>
  </si>
  <si>
    <t>Alter Weg 5</t>
  </si>
  <si>
    <t>DE0003505642400000000000010085181</t>
  </si>
  <si>
    <t>Bahnhofstr. 22</t>
  </si>
  <si>
    <t>DE0003505647700000000000010085203</t>
  </si>
  <si>
    <t>Bahnhofstr. 18</t>
  </si>
  <si>
    <t>DE0003505641000000000000010085211</t>
  </si>
  <si>
    <t>Gartenstr. 8</t>
  </si>
  <si>
    <t>DE0003505646200000000000010085238</t>
  </si>
  <si>
    <t>Höhenweg 11</t>
  </si>
  <si>
    <t>DE0003505764400000000000010085246</t>
  </si>
  <si>
    <t>Neustr. 4</t>
  </si>
  <si>
    <t>DE0003505646200000000000010085254</t>
  </si>
  <si>
    <t>Am Eichbaum 10</t>
  </si>
  <si>
    <t>DE0003505647900000000000010085262</t>
  </si>
  <si>
    <t>Köln-Leipzigerstr. 28</t>
  </si>
  <si>
    <t>DE0003505641400000000000010085289</t>
  </si>
  <si>
    <t>Wambachstr. 15</t>
  </si>
  <si>
    <t>DE0003505624400000000000010085297</t>
  </si>
  <si>
    <t>Im Wiesengrund 57</t>
  </si>
  <si>
    <t>DE0003505641200000000000010085319</t>
  </si>
  <si>
    <t>DE0003505624400000000000010085327</t>
  </si>
  <si>
    <t>Bergstr. 11</t>
  </si>
  <si>
    <t>DE0003505641200000000000010085335</t>
  </si>
  <si>
    <t>Horbach (Westerwald)</t>
  </si>
  <si>
    <t>Siedlerweg 1</t>
  </si>
  <si>
    <t>DE0003505752000000000000010085343</t>
  </si>
  <si>
    <t>Schulweg 18</t>
  </si>
  <si>
    <t>DE0003505641200000000000010085351</t>
  </si>
  <si>
    <t>Im Wiesengrund 55</t>
  </si>
  <si>
    <t>DE0003505641200000000000010085378</t>
  </si>
  <si>
    <t>Im Wiesengrund 41</t>
  </si>
  <si>
    <t>DE0003505641200000000000010085386</t>
  </si>
  <si>
    <t>Lahnstr. 33</t>
  </si>
  <si>
    <t>DE0003505641000000000000010085394</t>
  </si>
  <si>
    <t>Südstr. 28 B</t>
  </si>
  <si>
    <t>DE0003505641200000000000010085408</t>
  </si>
  <si>
    <t>Backhausstr. 3</t>
  </si>
  <si>
    <t>DE0003505642400000000000010085416</t>
  </si>
  <si>
    <t>Am Dreißig 22</t>
  </si>
  <si>
    <t>DE0003505624400000000000010085424</t>
  </si>
  <si>
    <t>Lärchenweg 4</t>
  </si>
  <si>
    <t>DE0003505633700000000000010085432</t>
  </si>
  <si>
    <t>Kurfürstenwiese 12</t>
  </si>
  <si>
    <t>DE0003505620300000000000010085459</t>
  </si>
  <si>
    <t>Rosenweg 6</t>
  </si>
  <si>
    <t>DE0003505633200000000000010085467</t>
  </si>
  <si>
    <t>Hauptstr. 42</t>
  </si>
  <si>
    <t>DE0003505633700000000000010085475</t>
  </si>
  <si>
    <t>Im Buchenstück 28</t>
  </si>
  <si>
    <t>DE0003505641400000000000010085483</t>
  </si>
  <si>
    <t>Malteserstr. 4</t>
  </si>
  <si>
    <t>DE0003505641200000000000010085491</t>
  </si>
  <si>
    <t>Ringstr. 26</t>
  </si>
  <si>
    <t>DE0003505624400000000000010085505</t>
  </si>
  <si>
    <t>Hofbitze 23</t>
  </si>
  <si>
    <t>DE0003505761400000000000010085513</t>
  </si>
  <si>
    <t>Mühlenstr. 16</t>
  </si>
  <si>
    <t>DE0003505624400000000000010085521</t>
  </si>
  <si>
    <t>Wölferlingen</t>
  </si>
  <si>
    <t>Rotenhainerstr. 21</t>
  </si>
  <si>
    <t>DE0003505624400000000000010085548</t>
  </si>
  <si>
    <t>Untere Gondorf 11 A</t>
  </si>
  <si>
    <t>DE0003505762900000000000010085556</t>
  </si>
  <si>
    <t>Amselweg 10</t>
  </si>
  <si>
    <t>DE0003505641200000000000010085564</t>
  </si>
  <si>
    <t>Rheinstr. 23</t>
  </si>
  <si>
    <t>DE0003505645900000000000010085572</t>
  </si>
  <si>
    <t>In der Neustr. 4</t>
  </si>
  <si>
    <t>DE0003505607200000000000010085599</t>
  </si>
  <si>
    <t>Wellingsweg 80</t>
  </si>
  <si>
    <t>DE0003505762700000000000010085602</t>
  </si>
  <si>
    <t>Tannenweg 1</t>
  </si>
  <si>
    <t>DE0003505641200000000000010085629</t>
  </si>
  <si>
    <t>Bergstr. 19</t>
  </si>
  <si>
    <t>DE0003505762900000000000010085637</t>
  </si>
  <si>
    <t>Obere Hähnen 5</t>
  </si>
  <si>
    <t>DE0003505632100000000000010085645</t>
  </si>
  <si>
    <t>Ziegeleistr. 64</t>
  </si>
  <si>
    <t>DE0003505762700000000000010085653</t>
  </si>
  <si>
    <t>Koblenzerstr. 32</t>
  </si>
  <si>
    <t>DE0003505623500000000000010085661</t>
  </si>
  <si>
    <t>Haselstr. 23</t>
  </si>
  <si>
    <t>DE0003505642400000000000010085688</t>
  </si>
  <si>
    <t>DE0003505641200000000000010085696</t>
  </si>
  <si>
    <t>Im Hansengarten 1</t>
  </si>
  <si>
    <t>DE0003505624200000000000010085718</t>
  </si>
  <si>
    <t>Nordstr. 18</t>
  </si>
  <si>
    <t>DE0003505642400000000000010085726</t>
  </si>
  <si>
    <t>Im Kettengarten 1</t>
  </si>
  <si>
    <t>DE0003505647900000000000010085734</t>
  </si>
  <si>
    <t>Seck</t>
  </si>
  <si>
    <t>Mühlenstr. 48</t>
  </si>
  <si>
    <t>DE0003505641200000000000010085742</t>
  </si>
  <si>
    <t>Zum Forellenhof 14</t>
  </si>
  <si>
    <t>DE0003505641400000000000010085769</t>
  </si>
  <si>
    <t>Steinefrenz</t>
  </si>
  <si>
    <t>Wiesenweg 1</t>
  </si>
  <si>
    <t>DE0003505641200000000000010085777</t>
  </si>
  <si>
    <t>Gelbachtalstr. 9</t>
  </si>
  <si>
    <t>DE0003505647200000000000010085785</t>
  </si>
  <si>
    <t>DE0003505623500000000000010085793</t>
  </si>
  <si>
    <t>Heiligenlück 16</t>
  </si>
  <si>
    <t>DE0003505642400000000000010085807</t>
  </si>
  <si>
    <t>Am Gieren 16</t>
  </si>
  <si>
    <t>DE0003505645900000000000010085815</t>
  </si>
  <si>
    <t>Schillerstr. 4</t>
  </si>
  <si>
    <t>DE0003505641200000000000010085823</t>
  </si>
  <si>
    <t>Südring 22</t>
  </si>
  <si>
    <t>DE0003505645900000000000010085831</t>
  </si>
  <si>
    <t>Neustr. 7</t>
  </si>
  <si>
    <t>DE0003505641400000000000010085858</t>
  </si>
  <si>
    <t>Oberstr. 56</t>
  </si>
  <si>
    <t>DE0003505647900000000000010085866</t>
  </si>
  <si>
    <t>Südstr. 4 A</t>
  </si>
  <si>
    <t>DE0003505647700000000000010085874</t>
  </si>
  <si>
    <t>Hauptstr. 8</t>
  </si>
  <si>
    <t>DE0003505645900000000000010085882</t>
  </si>
  <si>
    <t>Hauptstr. 34</t>
  </si>
  <si>
    <t>DE0003505624400000000000010085904</t>
  </si>
  <si>
    <t>Hohlweg 5</t>
  </si>
  <si>
    <t>DE0003505647900000000000010085912</t>
  </si>
  <si>
    <t>Angelstruth 7</t>
  </si>
  <si>
    <t>DE0003505647900000000000010085939</t>
  </si>
  <si>
    <t>Akatienweg 1</t>
  </si>
  <si>
    <t>DE0003505647900000000000010085947</t>
  </si>
  <si>
    <t>DE0003505641200000000000010085955</t>
  </si>
  <si>
    <t>Brunnenstr. 1</t>
  </si>
  <si>
    <t>DE0003505624400000000000010085963</t>
  </si>
  <si>
    <t>Buchenweg 18</t>
  </si>
  <si>
    <t>DE0003505645900000000000010085971</t>
  </si>
  <si>
    <t>Rotbachstr. 9</t>
  </si>
  <si>
    <t>DE0003505623700000000000010085998</t>
  </si>
  <si>
    <t>Grenzweg 4</t>
  </si>
  <si>
    <t>DE0003505641000000000000010086005</t>
  </si>
  <si>
    <t>Albertstr. 18</t>
  </si>
  <si>
    <t>DE0003505633200000000000010086013</t>
  </si>
  <si>
    <t>Moselblick 4</t>
  </si>
  <si>
    <t>DE0003505632200000000000010086021</t>
  </si>
  <si>
    <t>Mainzerstr. 71</t>
  </si>
  <si>
    <t>DE0003505633700000000000010086048</t>
  </si>
  <si>
    <t>Am Dreesch 10</t>
  </si>
  <si>
    <t>DE0003505623700000000000010086056</t>
  </si>
  <si>
    <t>Caan</t>
  </si>
  <si>
    <t>Bergstr. 14</t>
  </si>
  <si>
    <t>DE0003505647900000000000010086064</t>
  </si>
  <si>
    <t>Hermannshainerstr. 2</t>
  </si>
  <si>
    <t>DE0003505641200000000000010086072</t>
  </si>
  <si>
    <t>Im Wiesengrund 26</t>
  </si>
  <si>
    <t>DE0003505762900000000000010086099</t>
  </si>
  <si>
    <t>Im Seifen 7</t>
  </si>
  <si>
    <t>DE0003505645900000000000010086102</t>
  </si>
  <si>
    <t>Guckheim</t>
  </si>
  <si>
    <t>Gartenweg 3</t>
  </si>
  <si>
    <t>DE0003505641200000000000010086129</t>
  </si>
  <si>
    <t>Hauptstr. 44</t>
  </si>
  <si>
    <t>DE0003505645700000000000010086137</t>
  </si>
  <si>
    <t>Hergenrotherstr. 1 A</t>
  </si>
  <si>
    <t>DE0003505646200000000000010086145</t>
  </si>
  <si>
    <t>Neustr. 11</t>
  </si>
  <si>
    <t>DE0003505641200000000000010086153</t>
  </si>
  <si>
    <t>Moselstr. 47</t>
  </si>
  <si>
    <t>DE0003505764400000000000010086161</t>
  </si>
  <si>
    <t>Flurstr. 30</t>
  </si>
  <si>
    <t>DE0003505620600000000000010086188</t>
  </si>
  <si>
    <t>Krugbäckerstr. 8 A</t>
  </si>
  <si>
    <t>DE0003505624900000000000010086196</t>
  </si>
  <si>
    <t>Siegstr. 35</t>
  </si>
  <si>
    <t>DE0003505626900000000000010086218</t>
  </si>
  <si>
    <t>Raubacherstr. 31 A</t>
  </si>
  <si>
    <t>DE0003505607000000000000010086226</t>
  </si>
  <si>
    <t>Irmina-Hoelscher Str. 16</t>
  </si>
  <si>
    <t>DE0003505641200000000000010086234</t>
  </si>
  <si>
    <t>Heckenwiesenstr. 5</t>
  </si>
  <si>
    <t>DE0003505762900000000000010086242</t>
  </si>
  <si>
    <t>Auf der Bleiche 12</t>
  </si>
  <si>
    <t>DE0003505641000000000000010086269</t>
  </si>
  <si>
    <t>Am alten Galgen 9</t>
  </si>
  <si>
    <t>DE0003505647200000000000010086277</t>
  </si>
  <si>
    <t>Wiesenweg 5</t>
  </si>
  <si>
    <t>DE0003505641200000000000010086285</t>
  </si>
  <si>
    <t>Schulstr. 2 B</t>
  </si>
  <si>
    <t>DE0003505641400000000000010086293</t>
  </si>
  <si>
    <t>Borngasse 14</t>
  </si>
  <si>
    <t>DE0003505641400000000000010086307</t>
  </si>
  <si>
    <t>Hauptstr. 12</t>
  </si>
  <si>
    <t>DE0003505647900000000000010086315</t>
  </si>
  <si>
    <t>DE0003505764400000000000010086323</t>
  </si>
  <si>
    <t>Niederbachstr. 3</t>
  </si>
  <si>
    <t>DE0003505641000000000000010086331</t>
  </si>
  <si>
    <t>Spessartstr. 6</t>
  </si>
  <si>
    <t>DE0003505641200000000000010086358</t>
  </si>
  <si>
    <t>Gackenbach</t>
  </si>
  <si>
    <t>Kirchstr. 25</t>
  </si>
  <si>
    <t>DE0003505641200000000000010086366</t>
  </si>
  <si>
    <t>Hügelstr. 1</t>
  </si>
  <si>
    <t>DE0003505641400000000000010086374</t>
  </si>
  <si>
    <t>Hinter der Kirch 6</t>
  </si>
  <si>
    <t>DE0003505641200000000000010086382</t>
  </si>
  <si>
    <t>Buchenstr. 6</t>
  </si>
  <si>
    <t>DE0003505641000000000000010086404</t>
  </si>
  <si>
    <t>Im Wiesengrund 23</t>
  </si>
  <si>
    <t>DE0003505641200000000000010086412</t>
  </si>
  <si>
    <t>Brunnenstr. 11</t>
  </si>
  <si>
    <t>DE0003505764400000000000010086439</t>
  </si>
  <si>
    <t>Selbachstr. 9</t>
  </si>
  <si>
    <t>DE0003505641400000000000010086447</t>
  </si>
  <si>
    <t>Ober der Grindbitz 17 A</t>
  </si>
  <si>
    <t>DE0003505641000000000000010086455</t>
  </si>
  <si>
    <t>Dillstr. 19</t>
  </si>
  <si>
    <t>DE0003505620600000000000010086463</t>
  </si>
  <si>
    <t>Krugbäckerstr. 7</t>
  </si>
  <si>
    <t>DE0003505624400000000000010086471</t>
  </si>
  <si>
    <t>Bachwiese 12</t>
  </si>
  <si>
    <t>DE0003505647700000000000010086498</t>
  </si>
  <si>
    <t>Kurzgasse 2</t>
  </si>
  <si>
    <t>DE0003505641400000000000010086501</t>
  </si>
  <si>
    <t>Im Eichelgarten 20</t>
  </si>
  <si>
    <t>DE0003505641400000000000010086528</t>
  </si>
  <si>
    <t>Im Ahlen 20</t>
  </si>
  <si>
    <t>DE0003505647900000000000010086536</t>
  </si>
  <si>
    <t>Westernohe</t>
  </si>
  <si>
    <t>Im Klobes 6</t>
  </si>
  <si>
    <t>DE0003505641000000000000010086544</t>
  </si>
  <si>
    <t>Hohe Str. 16</t>
  </si>
  <si>
    <t>DE0003505607700000000000010086552</t>
  </si>
  <si>
    <t>Lehrhohl (Schulzentrum Asterstein) 46</t>
  </si>
  <si>
    <t>DE0003505762900000000000010086579</t>
  </si>
  <si>
    <t>Am Acker 15 A</t>
  </si>
  <si>
    <t>DE0003505607300000000000010086595</t>
  </si>
  <si>
    <t>Kaufungerstr. 30</t>
  </si>
  <si>
    <t>DE0003505633000000000000010086609</t>
  </si>
  <si>
    <t>Am Sportplatz 4</t>
  </si>
  <si>
    <t>DE0003505607200000000000010086617</t>
  </si>
  <si>
    <t>Gulisastr. 55</t>
  </si>
  <si>
    <t>DE0003505607200000000000010086625</t>
  </si>
  <si>
    <t>DE0003505632300000000000010086633</t>
  </si>
  <si>
    <t>Gartenstr. 21</t>
  </si>
  <si>
    <t>DE0003505647900000000000010086641</t>
  </si>
  <si>
    <t>Forststr. 6</t>
  </si>
  <si>
    <t>DE0003505641200000000000010086668</t>
  </si>
  <si>
    <t>Im Boden 21</t>
  </si>
  <si>
    <t>DE0003505641200000000000010086676</t>
  </si>
  <si>
    <t>Nordstr. 33</t>
  </si>
  <si>
    <t>DE0003505624900000000000010086684</t>
  </si>
  <si>
    <t>Am Hofacker 12</t>
  </si>
  <si>
    <t>DE0003505624400000000000010086692</t>
  </si>
  <si>
    <t>Finkenweg 1</t>
  </si>
  <si>
    <t>DE0003505607200000000000010086706</t>
  </si>
  <si>
    <t>Rübenacherstr. 104</t>
  </si>
  <si>
    <t>DE0003505642700000000000010086714</t>
  </si>
  <si>
    <t>Poststr. 35 A</t>
  </si>
  <si>
    <t>DE0003505633700000000000010086722</t>
  </si>
  <si>
    <t>Simmernerstr. 35 A</t>
  </si>
  <si>
    <t>DE0003505632300000000000010086749</t>
  </si>
  <si>
    <t>Römerstr. 50</t>
  </si>
  <si>
    <t>DE0003505632100000000000010086757</t>
  </si>
  <si>
    <t>DE0003505624400000000000010086765</t>
  </si>
  <si>
    <t>Malbergstr. 3</t>
  </si>
  <si>
    <t>DE0003505647900000000000010086773</t>
  </si>
  <si>
    <t>Erlenweg 11</t>
  </si>
  <si>
    <t>DE0003505620300000000000010086781</t>
  </si>
  <si>
    <t>Schweitzerstr. 1</t>
  </si>
  <si>
    <t>DE0003506555800000000000010086803</t>
  </si>
  <si>
    <t>Isselbach</t>
  </si>
  <si>
    <t>65558</t>
  </si>
  <si>
    <t>Berghof 1</t>
  </si>
  <si>
    <t>DE0003505641000000000000010086811</t>
  </si>
  <si>
    <t>Montabaur-Bladernheim</t>
  </si>
  <si>
    <t>Mittelaustraße 14</t>
  </si>
  <si>
    <t>DE0003505641200000000000010086838</t>
  </si>
  <si>
    <t>Koblenzerstr. 17 A</t>
  </si>
  <si>
    <t>DE0003505633300000000000010086846</t>
  </si>
  <si>
    <t>Uhlenweg 15</t>
  </si>
  <si>
    <t>DE0003505633300000000000010086854</t>
  </si>
  <si>
    <t>Uhlenweg 17</t>
  </si>
  <si>
    <t>DE0003505607300000000000010086862</t>
  </si>
  <si>
    <t>Legiastr. 66</t>
  </si>
  <si>
    <t>DE0003505607700000000000010086889</t>
  </si>
  <si>
    <t>Silberstr. 16</t>
  </si>
  <si>
    <t>DE0003505617900000000000010086897</t>
  </si>
  <si>
    <t>Jahnstr. 47</t>
  </si>
  <si>
    <t>DE0003505633000000000000010086919</t>
  </si>
  <si>
    <t>Im Spreen 22</t>
  </si>
  <si>
    <t>DE0003505646200000000000010086927</t>
  </si>
  <si>
    <t>Bleichstr. 7</t>
  </si>
  <si>
    <t>DE0003505623500000000000010086935</t>
  </si>
  <si>
    <t>Bunzlauer Str. 7</t>
  </si>
  <si>
    <t>DE0003505607500000000000010086943</t>
  </si>
  <si>
    <t>Amselsteg 3</t>
  </si>
  <si>
    <t>DE0003505642400000000000010086951</t>
  </si>
  <si>
    <t>Nordstr. 1</t>
  </si>
  <si>
    <t>DE0003505641400000000000010086978</t>
  </si>
  <si>
    <t>Steinstr. 2</t>
  </si>
  <si>
    <t>DE0003505764400000000000010086986</t>
  </si>
  <si>
    <t>Hauptstr. 97</t>
  </si>
  <si>
    <t>DE0003505632200000000000010086994</t>
  </si>
  <si>
    <t>Koblenzerstr. 6</t>
  </si>
  <si>
    <t>DE0003505642400000000000010087001</t>
  </si>
  <si>
    <t>Auf der Heide (Industriegebiet)</t>
  </si>
  <si>
    <t>DE0003505633700000000000010087028</t>
  </si>
  <si>
    <t>Helfensteinstr. 20</t>
  </si>
  <si>
    <t>DE0003505607500000000000010087036</t>
  </si>
  <si>
    <t>Am Falkenhorst 23 A</t>
  </si>
  <si>
    <t>DE0003505617000000000000010087044</t>
  </si>
  <si>
    <t>Hauptstr. 26</t>
  </si>
  <si>
    <t>DE0003505645700000000000010087052</t>
  </si>
  <si>
    <t>Feldstr. 10</t>
  </si>
  <si>
    <t>DE0003505761000000000000010087079</t>
  </si>
  <si>
    <t>Widderstein</t>
  </si>
  <si>
    <t>Hofstr. 10</t>
  </si>
  <si>
    <t>DE0003505641400000000000010087087</t>
  </si>
  <si>
    <t>Mühlenweg 2</t>
  </si>
  <si>
    <t>DE0003505622000000000000010087095</t>
  </si>
  <si>
    <t>Hohlweg 42</t>
  </si>
  <si>
    <t>DE0003505622000000000000010087109</t>
  </si>
  <si>
    <t>Hohlweg 40</t>
  </si>
  <si>
    <t>DE0003505618200000000000010087117</t>
  </si>
  <si>
    <t>Am Kammrädchen 2 A</t>
  </si>
  <si>
    <t>DE0003505607000000000000010087125</t>
  </si>
  <si>
    <t>Im Schildchen 24</t>
  </si>
  <si>
    <t>DE0003505633000000000000010087133</t>
  </si>
  <si>
    <t>Untermarkstr. 2 A</t>
  </si>
  <si>
    <t>DE0003505642400000000000010087141</t>
  </si>
  <si>
    <t>Auf der Heide</t>
  </si>
  <si>
    <t>DE0003505641200000000000010087168</t>
  </si>
  <si>
    <t>Auf dem Nörr 10</t>
  </si>
  <si>
    <t>DE0003505642200000000000010087176</t>
  </si>
  <si>
    <t>Lohmühlenstr. 18</t>
  </si>
  <si>
    <t>DE0003505761400000000000010087184</t>
  </si>
  <si>
    <t>Dörneweg 8</t>
  </si>
  <si>
    <t>DE0003505641000000000000010087192</t>
  </si>
  <si>
    <t>Hohe Str. 12</t>
  </si>
  <si>
    <t>DE0003505641000000000000010087206</t>
  </si>
  <si>
    <t>Ederstr. 29</t>
  </si>
  <si>
    <t>DE0003505645700000000000010087214</t>
  </si>
  <si>
    <t>Schloßwiesenstr. 48</t>
  </si>
  <si>
    <t>DE0003505624200000000000010087222</t>
  </si>
  <si>
    <t>Am Tannenhain 16</t>
  </si>
  <si>
    <t>DE0003505641000000000000010087249</t>
  </si>
  <si>
    <t>Montabaur-Elgendorf</t>
  </si>
  <si>
    <t>Weststr. 18</t>
  </si>
  <si>
    <t>DE0003505642400000000000010087257</t>
  </si>
  <si>
    <t>Malbergstr. 5</t>
  </si>
  <si>
    <t>DE0003505607000000000000010087265</t>
  </si>
  <si>
    <t>Universitätsstr. 1</t>
  </si>
  <si>
    <t>DE0003505633000000000000010087273</t>
  </si>
  <si>
    <t>Im Spreen 18</t>
  </si>
  <si>
    <t>DE0003505620600000000000020015684</t>
  </si>
  <si>
    <t>In den Erlen 28</t>
  </si>
  <si>
    <t>DE0003505647900000000000020017175</t>
  </si>
  <si>
    <t>Heimstr. 17</t>
  </si>
  <si>
    <t>DE0003505762900000000000020017535</t>
  </si>
  <si>
    <t>Steinebach a.d. Wied</t>
  </si>
  <si>
    <t>Gartenweg 1</t>
  </si>
  <si>
    <t>DE0003505764800000000000020012427</t>
  </si>
  <si>
    <t>In der Dorfwiese 1</t>
  </si>
  <si>
    <t>DE0003505633700000000000020016039</t>
  </si>
  <si>
    <t>Schloßstr. 20</t>
  </si>
  <si>
    <t>DE0003505764500000000000020015417</t>
  </si>
  <si>
    <t>Schmiedeweg 7</t>
  </si>
  <si>
    <t>DE0003505647900000000000020013597</t>
  </si>
  <si>
    <t>Waldmühlen</t>
  </si>
  <si>
    <t>Neustr. 1</t>
  </si>
  <si>
    <t>DE0003505607600000000000020018445</t>
  </si>
  <si>
    <t>Ritterstr. 8</t>
  </si>
  <si>
    <t>DE0003505607200000000000020015530</t>
  </si>
  <si>
    <t>In Bisholder 53</t>
  </si>
  <si>
    <t>DE0003505641000000000000020018548</t>
  </si>
  <si>
    <t>Parkstr. 10</t>
  </si>
  <si>
    <t>DE0003505762900000000000020019017</t>
  </si>
  <si>
    <t>Hirzenhubstr. 11</t>
  </si>
  <si>
    <t>DE0003505762900000000000020018714</t>
  </si>
  <si>
    <t>Am Erbel 15</t>
  </si>
  <si>
    <t>DE0003505642400000000000020012916</t>
  </si>
  <si>
    <t>Buchenweg 12</t>
  </si>
  <si>
    <t>DE0003505761400000000000020018772</t>
  </si>
  <si>
    <t>Borod</t>
  </si>
  <si>
    <t>Ringstr. 14</t>
  </si>
  <si>
    <t>DE0003505618200000000000020019093</t>
  </si>
  <si>
    <t>Hauptstr. 62</t>
  </si>
  <si>
    <t>DE0003505647900000000000020016141</t>
  </si>
  <si>
    <t>Ringstr. 12</t>
  </si>
  <si>
    <t>DE0003505645700000000000020016952</t>
  </si>
  <si>
    <t>Hergenroth</t>
  </si>
  <si>
    <t>Große Wiese 9</t>
  </si>
  <si>
    <t>DE0003505632300000000000020010769</t>
  </si>
  <si>
    <t>DE0003505647900000000000020010899</t>
  </si>
  <si>
    <t>Schulstr. 5</t>
  </si>
  <si>
    <t>DE0003505624400000000000020017207</t>
  </si>
  <si>
    <t>Hauptstr. 16 A</t>
  </si>
  <si>
    <t>DE0003505647900000000000020017200</t>
  </si>
  <si>
    <t>Bretthausen</t>
  </si>
  <si>
    <t>DE0003505762900000000000020019007</t>
  </si>
  <si>
    <t>Waldsiedlung 6</t>
  </si>
  <si>
    <t>DE0003505645700000000000020011697</t>
  </si>
  <si>
    <t>Am Steinküppel 6</t>
  </si>
  <si>
    <t>DE0003505647900000000000020017379</t>
  </si>
  <si>
    <t>Birkenweg 15</t>
  </si>
  <si>
    <t>DE0003505647700000000000020015109</t>
  </si>
  <si>
    <t>Bahnhofstr. 68</t>
  </si>
  <si>
    <t>DE0003505624400000000000020018902</t>
  </si>
  <si>
    <t>Waldstr. 6</t>
  </si>
  <si>
    <t>DE0003505641000000000000020016814</t>
  </si>
  <si>
    <t>Sperlingstr. 2</t>
  </si>
  <si>
    <t>DE0003505642200000000000020016950</t>
  </si>
  <si>
    <t>Nassauer Ring 18</t>
  </si>
  <si>
    <t>DE0003505607000000000000010218777</t>
  </si>
  <si>
    <t>Schöffengasse 2</t>
  </si>
  <si>
    <t>DE0003505642700000000000020016656</t>
  </si>
  <si>
    <t>Stetzelmannstr. 39 A</t>
  </si>
  <si>
    <t>DE0003505647200000000000020017563</t>
  </si>
  <si>
    <t>Stiller Winkel 3</t>
  </si>
  <si>
    <t>DE0003505607600000000000020018374</t>
  </si>
  <si>
    <t>Angelbergstr. 27</t>
  </si>
  <si>
    <t>DE0003505620300000000000020016529</t>
  </si>
  <si>
    <t>Alfred-Kampstr. 16</t>
  </si>
  <si>
    <t>DE0003505620300000000000020017800</t>
  </si>
  <si>
    <t>Fröbelstr. 23</t>
  </si>
  <si>
    <t>DE0003505620300000000000020016438</t>
  </si>
  <si>
    <t>Hollersborn 33</t>
  </si>
  <si>
    <t>DE0003505620300000000000020018934</t>
  </si>
  <si>
    <t>Johann-Kalbstr. 33</t>
  </si>
  <si>
    <t>DE0003505620300000000000020018895</t>
  </si>
  <si>
    <t>Juchaczstr. 31</t>
  </si>
  <si>
    <t>DE0003505620300000000000020017174</t>
  </si>
  <si>
    <t>Junglasstr. 47</t>
  </si>
  <si>
    <t>DE0003505641400000000000020017231</t>
  </si>
  <si>
    <t>Bei der Langheck 2</t>
  </si>
  <si>
    <t>DE0003505647900000000000020017357</t>
  </si>
  <si>
    <t>Langwies 13</t>
  </si>
  <si>
    <t>DE0003505622000000000000020015903</t>
  </si>
  <si>
    <t>Im Hofacker 32</t>
  </si>
  <si>
    <t>DE0003505607300000000000020018328</t>
  </si>
  <si>
    <t>Marienstätter Str. 70</t>
  </si>
  <si>
    <t>DE0003505645900000000000020016729</t>
  </si>
  <si>
    <t>Haindorf 7</t>
  </si>
  <si>
    <t>DE0003505641400000000000020018306</t>
  </si>
  <si>
    <t>Bergstr. 13</t>
  </si>
  <si>
    <t>DE0003505647200000000000020017602</t>
  </si>
  <si>
    <t>Hauptstr. 19</t>
  </si>
  <si>
    <t>DE0003505607500000000000020018387</t>
  </si>
  <si>
    <t>Im Litzerling 5</t>
  </si>
  <si>
    <t>DE0003505632100000000000020018096</t>
  </si>
  <si>
    <t>Rheingoldhof, Siebenborn</t>
  </si>
  <si>
    <t>DE0003505762900000000000020016376</t>
  </si>
  <si>
    <t>Erlengasse 30</t>
  </si>
  <si>
    <t>DE0003505633200000000000020013197</t>
  </si>
  <si>
    <t>Wolwergasse 6</t>
  </si>
  <si>
    <t>DE0003505762700000000000020017040</t>
  </si>
  <si>
    <t>Bleichstr. 31</t>
  </si>
  <si>
    <t>DE0003505642400000000000020018326</t>
  </si>
  <si>
    <t>Hauptstr. 14</t>
  </si>
  <si>
    <t>DE0003505633200000000000020017211</t>
  </si>
  <si>
    <t>Bauhoff II 2 A</t>
  </si>
  <si>
    <t>DE0003505633700000000000020013609</t>
  </si>
  <si>
    <t>Im Buchenstück 24</t>
  </si>
  <si>
    <t>DE0003505641200000000000020016939</t>
  </si>
  <si>
    <t>Im Bäumchesfeld 3</t>
  </si>
  <si>
    <t>DE0003505641000000000000020013981</t>
  </si>
  <si>
    <t>Im Baumberg 8</t>
  </si>
  <si>
    <t>DE0003505645700000000000020018928</t>
  </si>
  <si>
    <t>Obere Gartenstr. 18</t>
  </si>
  <si>
    <t>DE0003505622000000000000020017587</t>
  </si>
  <si>
    <t>Hohlweg 29</t>
  </si>
  <si>
    <t>DE0003505642400000000000020017550</t>
  </si>
  <si>
    <t>Westerwaldstr. 5</t>
  </si>
  <si>
    <t>DE0003505624400000000000020013956</t>
  </si>
  <si>
    <t>Hauptstr. 17</t>
  </si>
  <si>
    <t>DE0003505620600000000000020018897</t>
  </si>
  <si>
    <t>Kammerforst</t>
  </si>
  <si>
    <t>Im Hähnchen 4</t>
  </si>
  <si>
    <t>DE0003505607200000000000020012598</t>
  </si>
  <si>
    <t>Aachenerstr. 128 A</t>
  </si>
  <si>
    <t>DE0003505623700000000000020016839</t>
  </si>
  <si>
    <t>Im Hahn 13</t>
  </si>
  <si>
    <t>DE0003505617000000000000020012067</t>
  </si>
  <si>
    <t>Am Friedrichsberg 22</t>
  </si>
  <si>
    <t>DE0003505632100000000000020017863</t>
  </si>
  <si>
    <t>Jakobsbergerweg 20</t>
  </si>
  <si>
    <t>DE0003505627100000000000020018870</t>
  </si>
  <si>
    <t>Im Ahlen 1</t>
  </si>
  <si>
    <t>DE0003505764800000000000020016723</t>
  </si>
  <si>
    <t>Vorderste Gärten 4</t>
  </si>
  <si>
    <t>DE0003505641200000000000020014562</t>
  </si>
  <si>
    <t>Am Bußkreuz 13</t>
  </si>
  <si>
    <t>DE0003505641400000000000020015130</t>
  </si>
  <si>
    <t>Im Pflaster 41</t>
  </si>
  <si>
    <t>DE0003505762900000000000020017766</t>
  </si>
  <si>
    <t>Erlengasse 28</t>
  </si>
  <si>
    <t>DE0003505623500000000000020018718</t>
  </si>
  <si>
    <t>Auf dem Baumort 6</t>
  </si>
  <si>
    <t>DE0003505627100000000000020018197</t>
  </si>
  <si>
    <t>Wiesenstr. 6</t>
  </si>
  <si>
    <t>DE0003505645900000000000020018371</t>
  </si>
  <si>
    <t>Elbingen</t>
  </si>
  <si>
    <t>Am Hainchesberg 3</t>
  </si>
  <si>
    <t>DE0003505641000000000000020016934</t>
  </si>
  <si>
    <t>Waldstr. 8</t>
  </si>
  <si>
    <t>DE0003505642400000000000020017545</t>
  </si>
  <si>
    <t>Mühlenweg 8</t>
  </si>
  <si>
    <t>DE0003505620300000000000020016614</t>
  </si>
  <si>
    <t>Marienweg 4</t>
  </si>
  <si>
    <t>DE0003505620300000000000020017034</t>
  </si>
  <si>
    <t>Kolpingweg 9 A</t>
  </si>
  <si>
    <t>DE0003505633300000000000010371753</t>
  </si>
  <si>
    <t>August-Horchstr. 26</t>
  </si>
  <si>
    <t>DE0003505641000000000000020014912</t>
  </si>
  <si>
    <t>Frinksmühle</t>
  </si>
  <si>
    <t>DE0003505761200000000000020019195</t>
  </si>
  <si>
    <t>Kirchweg 3</t>
  </si>
  <si>
    <t>DE0003505617900000000000020017296</t>
  </si>
  <si>
    <t>Kirchstr. 9</t>
  </si>
  <si>
    <t>DE0003505641400000000000020013962</t>
  </si>
  <si>
    <t>Birkenweg 2</t>
  </si>
  <si>
    <t>DE0003505762900000000000020018137</t>
  </si>
  <si>
    <t>Mittelweg 7</t>
  </si>
  <si>
    <t>DE0003505647200000000000020012440</t>
  </si>
  <si>
    <t>Feitzerweg (Reithalle), Flur 18, Flurstück 59 / 2</t>
  </si>
  <si>
    <t>DE0003505645900000000000020018550</t>
  </si>
  <si>
    <t>Waldstr. 11</t>
  </si>
  <si>
    <t>DE0003505647900000000000020018097</t>
  </si>
  <si>
    <t>Langewies 2</t>
  </si>
  <si>
    <t>DE0003505641400000000000020017564</t>
  </si>
  <si>
    <t>Hauptstr. 24</t>
  </si>
  <si>
    <t>DE0003505607200000000000020019233</t>
  </si>
  <si>
    <t>Kümperstr. 34</t>
  </si>
  <si>
    <t>DE0003505632200000000000020017836</t>
  </si>
  <si>
    <t>Zehnthofstr. 74</t>
  </si>
  <si>
    <t>DE0003505641200000000000020016932</t>
  </si>
  <si>
    <t>Welschneudorfer Weg 3</t>
  </si>
  <si>
    <t>DE0003505617000000000000020015656</t>
  </si>
  <si>
    <t>Kastellsiedlung 4</t>
  </si>
  <si>
    <t>DE0003505642400000000000020017227</t>
  </si>
  <si>
    <t>Südstr. 2 A</t>
  </si>
  <si>
    <t>DE0003505645900000000000020019226</t>
  </si>
  <si>
    <t>Parkstr. 7</t>
  </si>
  <si>
    <t>DE0003505633700000000000020016940</t>
  </si>
  <si>
    <t>Hunselweg 28</t>
  </si>
  <si>
    <t>DE0003505647900000000000020016736</t>
  </si>
  <si>
    <t>Oberroßbach</t>
  </si>
  <si>
    <t>Salzburgerstr. 3</t>
  </si>
  <si>
    <t>DE0003505624400000000000020016818</t>
  </si>
  <si>
    <t>Tannenstr. 14</t>
  </si>
  <si>
    <t>DE0003505647900000000000020010236</t>
  </si>
  <si>
    <t>Hochstr. 10</t>
  </si>
  <si>
    <t>DE0003505641200000000000020014927</t>
  </si>
  <si>
    <t>Am Bußkreuz 5</t>
  </si>
  <si>
    <t>DE0003505607200000000000020016807</t>
  </si>
  <si>
    <t>Raiffeisenstr. 134</t>
  </si>
  <si>
    <t>DE0003505764400000000000020018760</t>
  </si>
  <si>
    <t>Schützenstr. 18</t>
  </si>
  <si>
    <t>DE0003505617000000000000020010842</t>
  </si>
  <si>
    <t>Westerwaldstr. 88</t>
  </si>
  <si>
    <t>DE0003505641200000000000020013135</t>
  </si>
  <si>
    <t>Montabaurerstr. 16</t>
  </si>
  <si>
    <t>DE0003505607200000000000020013758</t>
  </si>
  <si>
    <t>Von-Lassaulxstr. 14</t>
  </si>
  <si>
    <t>DE0003505762900000000000020017909</t>
  </si>
  <si>
    <t>Wiedstr. 7</t>
  </si>
  <si>
    <t>DE0003505633300000000000020018439</t>
  </si>
  <si>
    <t>Neustr. 1 A</t>
  </si>
  <si>
    <t>DE0003505641200000000000020017384</t>
  </si>
  <si>
    <t>Ahrbachstr. 7</t>
  </si>
  <si>
    <t>DE0003505647200000000000020015152</t>
  </si>
  <si>
    <t>Talstr. 6</t>
  </si>
  <si>
    <t>DE0003505607200000000000020013759</t>
  </si>
  <si>
    <t>Von-Lassaulxstr. 12</t>
  </si>
  <si>
    <t>DE0003505633500000000000020013392</t>
  </si>
  <si>
    <t>Höhenweg 7</t>
  </si>
  <si>
    <t>DE0003505624200000000000020016173</t>
  </si>
  <si>
    <t>Hof Irrlicht 1</t>
  </si>
  <si>
    <t>DE0003505762900000000000020016744</t>
  </si>
  <si>
    <t>Erlengasse 19</t>
  </si>
  <si>
    <t>DE0003505641200000000000020017759</t>
  </si>
  <si>
    <t>In den Gärten 18 A</t>
  </si>
  <si>
    <t>DE0003505626900000000000020016808</t>
  </si>
  <si>
    <t>Friedhofsweg 5</t>
  </si>
  <si>
    <t>DE0003505764200000000000020014243</t>
  </si>
  <si>
    <t>Mittelstr. 15</t>
  </si>
  <si>
    <t>DE0003505620600000000000010469265</t>
  </si>
  <si>
    <t>Waldstr. 51</t>
  </si>
  <si>
    <t>DE0003505761400000000000020016479</t>
  </si>
  <si>
    <t>Linnenhöfchen 1</t>
  </si>
  <si>
    <t>DE0003505647900000000000020016908</t>
  </si>
  <si>
    <t>Herrenwiese 1</t>
  </si>
  <si>
    <t>DE0003505645900000000000020018871</t>
  </si>
  <si>
    <t>Lindenstr. 30</t>
  </si>
  <si>
    <t>DE0003505633700000000000020012516</t>
  </si>
  <si>
    <t>Zum Heckelchen 23</t>
  </si>
  <si>
    <t>DE0003505647000000000000020011096</t>
  </si>
  <si>
    <t>Bismarckstr. 37</t>
  </si>
  <si>
    <t>DE0003505647900000000000020015351</t>
  </si>
  <si>
    <t>Wallrain 4</t>
  </si>
  <si>
    <t>DE0003505642200000000000020017337</t>
  </si>
  <si>
    <t>Bahnhofstr. 24</t>
  </si>
  <si>
    <t>DE0003505645900000000000020018426</t>
  </si>
  <si>
    <t>Berzhahn</t>
  </si>
  <si>
    <t>Ringstr. 58</t>
  </si>
  <si>
    <t>DE0003505641400000000000020018517</t>
  </si>
  <si>
    <t>Am Köppel 5</t>
  </si>
  <si>
    <t>DE0003505764200000000000020018378</t>
  </si>
  <si>
    <t>Am Werholz 6</t>
  </si>
  <si>
    <t>DE0003505633700000000000020018388</t>
  </si>
  <si>
    <t>DE0003505622000000000000020017149</t>
  </si>
  <si>
    <t>Im Hofacker 42</t>
  </si>
  <si>
    <t>DE0003505607700000000000020013688</t>
  </si>
  <si>
    <t>Arenbergerstr. 130</t>
  </si>
  <si>
    <t>DE0003505762700000000000020017757</t>
  </si>
  <si>
    <t>Vor der Heck 25</t>
  </si>
  <si>
    <t>DE0003505647900000000000020016293</t>
  </si>
  <si>
    <t>Mühlstr. 10 A</t>
  </si>
  <si>
    <t>DE0003505627100000000000020018310</t>
  </si>
  <si>
    <t>DE0003505762900000000000020016037</t>
  </si>
  <si>
    <t>Am Berg 8</t>
  </si>
  <si>
    <t>DE0003505624400000000000020017036</t>
  </si>
  <si>
    <t>Freirachdorf</t>
  </si>
  <si>
    <t>Auf der Jöst 6</t>
  </si>
  <si>
    <t>DE0003505762700000000000020016917</t>
  </si>
  <si>
    <t>Auf den Drieschern 6</t>
  </si>
  <si>
    <t>DE0003505645900000000000020014969</t>
  </si>
  <si>
    <t>Im Wiesengrund 5</t>
  </si>
  <si>
    <t>DE0003505647700000000000020017868</t>
  </si>
  <si>
    <t>Am Buschhorn 13</t>
  </si>
  <si>
    <t>DE0003505627100000000000020019013</t>
  </si>
  <si>
    <t>Wiesenstr. 1</t>
  </si>
  <si>
    <t>DE0003505642700000000000020018432</t>
  </si>
  <si>
    <t>Leuteroderstr. 2</t>
  </si>
  <si>
    <t>DE0003505627100000000000020017217</t>
  </si>
  <si>
    <t>Im Ehrlich 4</t>
  </si>
  <si>
    <t>DE0003505617000000000000020013819</t>
  </si>
  <si>
    <t>Meisenhofweg 13 A</t>
  </si>
  <si>
    <t>DE0003505633700000000000020014519</t>
  </si>
  <si>
    <t>Schloßstr. 49</t>
  </si>
  <si>
    <t>DE0003505764200000000000010541861</t>
  </si>
  <si>
    <t>Wiesenstr. 16</t>
  </si>
  <si>
    <t>DE0003505761400000000000020018927</t>
  </si>
  <si>
    <t>Meisenweg 7</t>
  </si>
  <si>
    <t>DE0003505647200000000000020019028</t>
  </si>
  <si>
    <t>Dorfstr. 3</t>
  </si>
  <si>
    <t>DE0003505647900000000000020018894</t>
  </si>
  <si>
    <t>Mühlenstr. 8</t>
  </si>
  <si>
    <t>DE0003505642400000000000020018302</t>
  </si>
  <si>
    <t>Ebernhahn</t>
  </si>
  <si>
    <t>Schubertstr. 20</t>
  </si>
  <si>
    <t>DE0003505641200000000000020018939</t>
  </si>
  <si>
    <t>Zu den Linden 8</t>
  </si>
  <si>
    <t>DE0003505607200000000000020016829</t>
  </si>
  <si>
    <t>Mühlenstr. 45</t>
  </si>
  <si>
    <t>DE0003505624400000000000020017176</t>
  </si>
  <si>
    <t>Im Baumgarten 12</t>
  </si>
  <si>
    <t>DE0003505641200000000000020017839</t>
  </si>
  <si>
    <t>Leibzigerstr. 6</t>
  </si>
  <si>
    <t>DE0003505762900000000000020018866</t>
  </si>
  <si>
    <t>DE0003505761000000000000020013618</t>
  </si>
  <si>
    <t>Lindenweg 11</t>
  </si>
  <si>
    <t>DE0003505647700000000000020018508</t>
  </si>
  <si>
    <t>Waigandshainer Mühle</t>
  </si>
  <si>
    <t>DE0003505645900000000000020018727</t>
  </si>
  <si>
    <t>Auf der Plett 1</t>
  </si>
  <si>
    <t>DE0003505645900000000000020016144</t>
  </si>
  <si>
    <t>Am Mauerstück 3</t>
  </si>
  <si>
    <t>DE0003505624400000000000020018912</t>
  </si>
  <si>
    <t>Neu-Hubenhof</t>
  </si>
  <si>
    <t>DE0003505641200000000000020018375</t>
  </si>
  <si>
    <t>Am Weikert 4</t>
  </si>
  <si>
    <t>DE0003505645900000000000020015670</t>
  </si>
  <si>
    <t>Obersayn 6</t>
  </si>
  <si>
    <t>DE0003505647200000000000020017214</t>
  </si>
  <si>
    <t>DE0003505762900000000000020017586</t>
  </si>
  <si>
    <t>Erlengasse 23</t>
  </si>
  <si>
    <t>DE0003505624400000000000020018563</t>
  </si>
  <si>
    <t>Vielbach</t>
  </si>
  <si>
    <t>Mittelstr. 6 A</t>
  </si>
  <si>
    <t>DE0003505623700000000000020018459</t>
  </si>
  <si>
    <t>Hirzenerstr. 18</t>
  </si>
  <si>
    <t>DE0003505642200000000000020017173</t>
  </si>
  <si>
    <t>Theodor-Heuss-Ring 20</t>
  </si>
  <si>
    <t>DE0003505761000000000000020015613</t>
  </si>
  <si>
    <t>Lindenweg 18</t>
  </si>
  <si>
    <t>DE0003505752000000000000020017604</t>
  </si>
  <si>
    <t>Ahornweg 21</t>
  </si>
  <si>
    <t>DE0003505641400000000000020016891</t>
  </si>
  <si>
    <t>Amselring 14</t>
  </si>
  <si>
    <t>DE0003505647200000000000020015410</t>
  </si>
  <si>
    <t>Wiesenweg 3</t>
  </si>
  <si>
    <t>DE0003505647200000000000020017216</t>
  </si>
  <si>
    <t>Langgasse 31 A</t>
  </si>
  <si>
    <t>DE0003505752000000000000020012628</t>
  </si>
  <si>
    <t>Am Kirschbaum 30</t>
  </si>
  <si>
    <t>DE0003505641200000000000020018904</t>
  </si>
  <si>
    <t>Nordstr. 32</t>
  </si>
  <si>
    <t>DE0003505623700000000000020018829</t>
  </si>
  <si>
    <t>Gartenstr. 17</t>
  </si>
  <si>
    <t>DE0003505752000000000000020012254</t>
  </si>
  <si>
    <t>Buchenweg 28</t>
  </si>
  <si>
    <t>DE0003505764200000000000020016249</t>
  </si>
  <si>
    <t>Großer Ring 20</t>
  </si>
  <si>
    <t>DE0003505762700000000000020018004</t>
  </si>
  <si>
    <t>Lindenstr. 2</t>
  </si>
  <si>
    <t>DE0003505641200000000000020018394</t>
  </si>
  <si>
    <t>Steinstr. 12</t>
  </si>
  <si>
    <t>DE0003505761200000000000020015165</t>
  </si>
  <si>
    <t>Helmertalweg 8</t>
  </si>
  <si>
    <t>DE0003505624400000000000020014775</t>
  </si>
  <si>
    <t>Goddert</t>
  </si>
  <si>
    <t>DE0003505641200000000000020015099</t>
  </si>
  <si>
    <t>DE0003505647700000000000020018003</t>
  </si>
  <si>
    <t>Am Grauen Stein 26</t>
  </si>
  <si>
    <t>DE0003505607500000000000020016408</t>
  </si>
  <si>
    <t>Novarastr. 4</t>
  </si>
  <si>
    <t>DE0003505645900000000000020017038</t>
  </si>
  <si>
    <t>Heidestr. 9</t>
  </si>
  <si>
    <t>DE0003505642700000000000020016494</t>
  </si>
  <si>
    <t>In der Lieblich 7</t>
  </si>
  <si>
    <t>DE0003505762900000000000020018107</t>
  </si>
  <si>
    <t>Hachenburgerstr. 12</t>
  </si>
  <si>
    <t>DE0003505645900000000000020017041</t>
  </si>
  <si>
    <t>DE0003505617000000000000020014844</t>
  </si>
  <si>
    <t>Horchemsweg 31</t>
  </si>
  <si>
    <t>DE0003505632100000000000020017383</t>
  </si>
  <si>
    <t>Mühlweg 13</t>
  </si>
  <si>
    <t>DE0003505645900000000000020014940</t>
  </si>
  <si>
    <t>Börncher 7</t>
  </si>
  <si>
    <t>DE0003505620300000000000020018868</t>
  </si>
  <si>
    <t>Katharina-Kasper-Str. 10</t>
  </si>
  <si>
    <t>DE0003505646200000000000020013525</t>
  </si>
  <si>
    <t>Mittelweg 2</t>
  </si>
  <si>
    <t>DE0003505645900000000000020016921</t>
  </si>
  <si>
    <t>Stahlhofen am Wiesensee</t>
  </si>
  <si>
    <t>Gartenstr. 2</t>
  </si>
  <si>
    <t>DE0003505764400000000000020016260</t>
  </si>
  <si>
    <t>DE0003505624400000000000020018172</t>
  </si>
  <si>
    <t>Finkenweg 1 A</t>
  </si>
  <si>
    <t>DE0003505632200000000000020018001</t>
  </si>
  <si>
    <t>Im Bubenstück 22</t>
  </si>
  <si>
    <t>DE0003505647200000000000020016766</t>
  </si>
  <si>
    <t>Wiesenstr. 18</t>
  </si>
  <si>
    <t>DE0003505622000000000000020012383</t>
  </si>
  <si>
    <t>Unter den Pelzen 10</t>
  </si>
  <si>
    <t>DE0003505622000000000000010751572</t>
  </si>
  <si>
    <t>Am Schinkebirnbaum 2</t>
  </si>
  <si>
    <t>DE0003505617000000000000020015507</t>
  </si>
  <si>
    <t>Horchemsweg 39</t>
  </si>
  <si>
    <t>DE0003505607200000000000020016769</t>
  </si>
  <si>
    <t>Maximinstr. 31 D</t>
  </si>
  <si>
    <t>DE0003505633500000000000010765379</t>
  </si>
  <si>
    <t>Am Stundenstein 1</t>
  </si>
  <si>
    <t>DE0003505622000000000000020016942</t>
  </si>
  <si>
    <t>Hauptstr. 83</t>
  </si>
  <si>
    <t>DE0003505764400000000000020017183</t>
  </si>
  <si>
    <t>Hauptstr. 23</t>
  </si>
  <si>
    <t>DE0003505761200000000000020017037</t>
  </si>
  <si>
    <t>Giesenhausenerstr. 12</t>
  </si>
  <si>
    <t>DE0003505633700000000000020017566</t>
  </si>
  <si>
    <t>Kurfürstenwiese 1 B</t>
  </si>
  <si>
    <t>DE0003505620400000000000020017849</t>
  </si>
  <si>
    <t>Im Ohndorf 19 A</t>
  </si>
  <si>
    <t>DE0003505645700000000000020018393</t>
  </si>
  <si>
    <t>Hubwieschen 7</t>
  </si>
  <si>
    <t>DE0003505641000000000000020018124</t>
  </si>
  <si>
    <t>Am Himmelfeld 38</t>
  </si>
  <si>
    <t>DE0003505762900000000000020017538</t>
  </si>
  <si>
    <t>Streithausen</t>
  </si>
  <si>
    <t>Im Hofberg 18</t>
  </si>
  <si>
    <t>DE0003505647900000000000020017944</t>
  </si>
  <si>
    <t>Seckerstr. 7</t>
  </si>
  <si>
    <t>DE0003505624200000000000020016724</t>
  </si>
  <si>
    <t>Bahnhofstr. 11</t>
  </si>
  <si>
    <t>DE0003505645900000000000020018366</t>
  </si>
  <si>
    <t>Altefeld 23</t>
  </si>
  <si>
    <t>DE0003505752000000000000020017042</t>
  </si>
  <si>
    <t>Am Kirschbaum 24</t>
  </si>
  <si>
    <t>DE0003505645900000000000020016492</t>
  </si>
  <si>
    <t>Poststr. 4</t>
  </si>
  <si>
    <t>DE0003505624400000000000020012964</t>
  </si>
  <si>
    <t>Altegarten</t>
  </si>
  <si>
    <t>DE0003505633200000000000020016175</t>
  </si>
  <si>
    <t>Auf der Höh 16</t>
  </si>
  <si>
    <t>DE0003505762700000000000020017190</t>
  </si>
  <si>
    <t>DE0003505641200000000000020017843</t>
  </si>
  <si>
    <t>Im Hardtfeld 11</t>
  </si>
  <si>
    <t>DE0003505642400000000000020013296</t>
  </si>
  <si>
    <t>Kannenbäckerstr. 18</t>
  </si>
  <si>
    <t>DE0003505641200000000000020017934</t>
  </si>
  <si>
    <t>Im Boden</t>
  </si>
  <si>
    <t>DE0003505647200000000000020018256</t>
  </si>
  <si>
    <t>Hahn bei Marienberg</t>
  </si>
  <si>
    <t>Bergstr. 24</t>
  </si>
  <si>
    <t>DE0003505633200000000000020016873</t>
  </si>
  <si>
    <t>Zur langen Fuhr 46</t>
  </si>
  <si>
    <t>DE0003505624400000000000020018196</t>
  </si>
  <si>
    <t>Auf der Schwefelsburg 3</t>
  </si>
  <si>
    <t>DE0003505642200000000000011829761</t>
  </si>
  <si>
    <t>Dr. Wodrichstr. 23</t>
  </si>
  <si>
    <t>DE0003505642400000000000020017358</t>
  </si>
  <si>
    <t>DE0003505761400000000000020017116</t>
  </si>
  <si>
    <t>Weg zur Laad 5</t>
  </si>
  <si>
    <t>DE0003505632100000000000020011163</t>
  </si>
  <si>
    <t>Rheingoldstr. 66</t>
  </si>
  <si>
    <t>DE0003505641000000000000020016885</t>
  </si>
  <si>
    <t>Westerwaldstr. 52</t>
  </si>
  <si>
    <t>DE0003505624400000000000010881115</t>
  </si>
  <si>
    <t>Auf der Heide 3</t>
  </si>
  <si>
    <t>DE0003505762700000000000020017043</t>
  </si>
  <si>
    <t>Floriansweg 12</t>
  </si>
  <si>
    <t>DE0003505762700000000000020018477</t>
  </si>
  <si>
    <t>Auf den Drieschern 3</t>
  </si>
  <si>
    <t>DE0003505627100000000000020017188</t>
  </si>
  <si>
    <t>Hachenburgerstr. 5</t>
  </si>
  <si>
    <t>DE0003505624400000000000020016176</t>
  </si>
  <si>
    <t>Am Heller 16</t>
  </si>
  <si>
    <t>DE0003505632300000000000020013886</t>
  </si>
  <si>
    <t>Römerstr. 38 A</t>
  </si>
  <si>
    <t>DE0003505633700000000000020017565</t>
  </si>
  <si>
    <t>DE0003505622000000000000020016896</t>
  </si>
  <si>
    <t>Raiffeisenstr. 42</t>
  </si>
  <si>
    <t>DE0003505641200000000000020018903</t>
  </si>
  <si>
    <t>DE0003505624400000000000020018430</t>
  </si>
  <si>
    <t>Am Heller 31</t>
  </si>
  <si>
    <t>DE0003505623500000000000020018759</t>
  </si>
  <si>
    <t>Hundsdorf</t>
  </si>
  <si>
    <t>Waldstr. 22</t>
  </si>
  <si>
    <t>DE0003505624200000000000020017579</t>
  </si>
  <si>
    <t>Waldstr. 9</t>
  </si>
  <si>
    <t>DE0003505647900000000000020016725</t>
  </si>
  <si>
    <t>Langwies 15</t>
  </si>
  <si>
    <t>DE0003505762900000000000020016737</t>
  </si>
  <si>
    <t>Jägerbitze 1</t>
  </si>
  <si>
    <t>DE0003505623500000000000020014113</t>
  </si>
  <si>
    <t>Pfarrer-Hansstr. 9</t>
  </si>
  <si>
    <t>DE0003505647200000000000020018494</t>
  </si>
  <si>
    <t>Vor dem Dickenhahn 35</t>
  </si>
  <si>
    <t>DE0003505633700000000000020019234</t>
  </si>
  <si>
    <t>Im Buchenstück 5</t>
  </si>
  <si>
    <t>DE0003505647900000000000020017210</t>
  </si>
  <si>
    <t>Hauptstr. 29</t>
  </si>
  <si>
    <t>DE0003505641400000000000020019116</t>
  </si>
  <si>
    <t>Im Grauen Berg 23</t>
  </si>
  <si>
    <t>DE0003505622000000000000020016902</t>
  </si>
  <si>
    <t>Kaiser-Heinrichstr. 53</t>
  </si>
  <si>
    <t>DE0003505633700000000000010964932</t>
  </si>
  <si>
    <t>Römerstr. 87 A</t>
  </si>
  <si>
    <t>DE0003505641200000000000020012980</t>
  </si>
  <si>
    <t>Kapellenstr. 7</t>
  </si>
  <si>
    <t>DE0003505623500000000000020018250</t>
  </si>
  <si>
    <t>Friedhofstr. 15</t>
  </si>
  <si>
    <t>DE0003505624200000000000020017531</t>
  </si>
  <si>
    <t>Hochstr. 19</t>
  </si>
  <si>
    <t>DE0003505642400000000000020015511</t>
  </si>
  <si>
    <t>Bahnhofstr. 6</t>
  </si>
  <si>
    <t>DE0003505627100000000000020019010</t>
  </si>
  <si>
    <t>Wiesenstr. 3</t>
  </si>
  <si>
    <t>DE0003505607500000000000010979522</t>
  </si>
  <si>
    <t>Simmernerstr. 81</t>
  </si>
  <si>
    <t>DE0003505645900000000000020016734</t>
  </si>
  <si>
    <t>Auf dem Waasem 5</t>
  </si>
  <si>
    <t>DE0003505632100000000000020017956</t>
  </si>
  <si>
    <t>Hünenfeld</t>
  </si>
  <si>
    <t>Siedlung Hünenfeld 8 A</t>
  </si>
  <si>
    <t>DE0003505607300000000000020011567</t>
  </si>
  <si>
    <t>Rauentalshöhe 31</t>
  </si>
  <si>
    <t>DE0003505623700000000000020017679</t>
  </si>
  <si>
    <t>Im Nassen 9</t>
  </si>
  <si>
    <t>DE0003505645700000000000020017547</t>
  </si>
  <si>
    <t>Kantstr. 38</t>
  </si>
  <si>
    <t>DE0003505646200000000000020018889</t>
  </si>
  <si>
    <t>Weidenstück 2 A</t>
  </si>
  <si>
    <t>DE0003505624400000000000020013101</t>
  </si>
  <si>
    <t>Krümmel</t>
  </si>
  <si>
    <t>Am Steinacker 21</t>
  </si>
  <si>
    <t>DE0003505624400000000000020013977</t>
  </si>
  <si>
    <t>Ahornweg 5</t>
  </si>
  <si>
    <t>DE0003505623500000000000020017869</t>
  </si>
  <si>
    <t>Waldstr. 20</t>
  </si>
  <si>
    <t>DE0003505617900000000000020019001</t>
  </si>
  <si>
    <t>Ringstr. 7</t>
  </si>
  <si>
    <t>DE0003505645900000000000020018364</t>
  </si>
  <si>
    <t>Hauptstr. 22</t>
  </si>
  <si>
    <t>DE0003505620300000000000020015948</t>
  </si>
  <si>
    <t>Römerberg 20 F</t>
  </si>
  <si>
    <t>DE0003505762700000000000020018304</t>
  </si>
  <si>
    <t>Floriansweg 11</t>
  </si>
  <si>
    <t>DE0003505764700000000000020013105</t>
  </si>
  <si>
    <t>Vorm Seifen 2</t>
  </si>
  <si>
    <t>DE0003505627100000000000020019107</t>
  </si>
  <si>
    <t>Im Ahlen 29</t>
  </si>
  <si>
    <t>DE0003505607200000000000020013169</t>
  </si>
  <si>
    <t>Gedächtnisstr. 12 A</t>
  </si>
  <si>
    <t>DE0003505647900000000000020015062</t>
  </si>
  <si>
    <t>In der Au 10</t>
  </si>
  <si>
    <t>DE0003505617000000000000020018879</t>
  </si>
  <si>
    <t>Bendorf-Stromberg</t>
  </si>
  <si>
    <t>Isenburgerstr. 24 D</t>
  </si>
  <si>
    <t>DE0003505641000000000000020014640</t>
  </si>
  <si>
    <t>Grubenfeld 1</t>
  </si>
  <si>
    <t>DE0003505632100000000000020017557</t>
  </si>
  <si>
    <t>Im Vogelsang 25</t>
  </si>
  <si>
    <t>DE0003505647000000000000020017544</t>
  </si>
  <si>
    <t>Am Mühlrain 6</t>
  </si>
  <si>
    <t>DE0003505641400000000000020012968</t>
  </si>
  <si>
    <t>Habelgarten 18</t>
  </si>
  <si>
    <t>DE0003505641400000000000020018386</t>
  </si>
  <si>
    <t>Bei der Langheck 46</t>
  </si>
  <si>
    <t>DE0003505764200000000000020022783</t>
  </si>
  <si>
    <t>Steinweg 17</t>
  </si>
  <si>
    <t>DE0003505632100000000000020016941</t>
  </si>
  <si>
    <t>Im Bienengarten 24</t>
  </si>
  <si>
    <t>DE0003505620300000000000020017830</t>
  </si>
  <si>
    <t>Johann-Kalbstr. 24 A</t>
  </si>
  <si>
    <t>DE0003505762900000000000020018111</t>
  </si>
  <si>
    <t>Hof Geisborn</t>
  </si>
  <si>
    <t>DE0003505641200000000000020016924</t>
  </si>
  <si>
    <t>Im Flürchen 29</t>
  </si>
  <si>
    <t>DE0003505645700000000000020013983</t>
  </si>
  <si>
    <t>Halbs</t>
  </si>
  <si>
    <t>Buchenweg 6</t>
  </si>
  <si>
    <t>DE0003505620300000000000020011284</t>
  </si>
  <si>
    <t>Eduard-Berdelstr. 20</t>
  </si>
  <si>
    <t>DE0003505607300000000000020018443</t>
  </si>
  <si>
    <t>In der Goldgrube 28</t>
  </si>
  <si>
    <t>DE0003505627100000000000011160985</t>
  </si>
  <si>
    <t>Rheinstr. 8</t>
  </si>
  <si>
    <t>DE0003505762700000000000020018901</t>
  </si>
  <si>
    <t>DE0003505762700000000000020016763</t>
  </si>
  <si>
    <t>Astert</t>
  </si>
  <si>
    <t>Hauptstr. 27</t>
  </si>
  <si>
    <t>DE0003505642400000000000020016710</t>
  </si>
  <si>
    <t>In der Krummetwiese 17</t>
  </si>
  <si>
    <t>DE0003505647200000000000020018423</t>
  </si>
  <si>
    <t>Wiesenweg 18</t>
  </si>
  <si>
    <t>DE0003505607700000000000020016661</t>
  </si>
  <si>
    <t>Am Roten Hahn 19</t>
  </si>
  <si>
    <t>DE0003505624200000000000020019173</t>
  </si>
  <si>
    <t>Quirnbach</t>
  </si>
  <si>
    <t>DE0003505647000000000000020018519</t>
  </si>
  <si>
    <t>Flurhof</t>
  </si>
  <si>
    <t>DE0003505645900000000000020017826</t>
  </si>
  <si>
    <t>Kaden</t>
  </si>
  <si>
    <t>Bergstr. 29</t>
  </si>
  <si>
    <t>DE0003505618200000000000020011091</t>
  </si>
  <si>
    <t>Am Hellengraben 25</t>
  </si>
  <si>
    <t>DE0003505632100000000000020017596</t>
  </si>
  <si>
    <t>Siebenborn 7</t>
  </si>
  <si>
    <t>DE0003505632100000000000020011285</t>
  </si>
  <si>
    <t>Im Bienengarten 46</t>
  </si>
  <si>
    <t>DE0003505633200000000000020013768</t>
  </si>
  <si>
    <t>Zum Thiesenhof 40</t>
  </si>
  <si>
    <t>DE0003505647700000000000020015098</t>
  </si>
  <si>
    <t>Brunnenstr. 6</t>
  </si>
  <si>
    <t>DE0003505626900000000000020015214</t>
  </si>
  <si>
    <t>Zu den Buchen 8</t>
  </si>
  <si>
    <t>DE0003505607700000000000020014909</t>
  </si>
  <si>
    <t>Am Bienenstock 10</t>
  </si>
  <si>
    <t>DE0003505761200000000000020011465</t>
  </si>
  <si>
    <t>Ringstr. 2 A</t>
  </si>
  <si>
    <t>DE0003505607200000000000020017067</t>
  </si>
  <si>
    <t>Bisholderweg 98</t>
  </si>
  <si>
    <t>DE0003505762700000000000020016171</t>
  </si>
  <si>
    <t>Altklosterweg 3</t>
  </si>
  <si>
    <t>DE0003505641200000000000020018967</t>
  </si>
  <si>
    <t>Im Flürchen 27</t>
  </si>
  <si>
    <t>DE0003505641400000000000020018214</t>
  </si>
  <si>
    <t>Hauptstr. 20 A</t>
  </si>
  <si>
    <t>DE0003505642400000000000020017961</t>
  </si>
  <si>
    <t>Buhenweg 6</t>
  </si>
  <si>
    <t>DE0003505647000000000000020016654</t>
  </si>
  <si>
    <t>An der Lehmkaute 7</t>
  </si>
  <si>
    <t>DE0003505761400000000000020018863</t>
  </si>
  <si>
    <t>Im Spiesgarten 9</t>
  </si>
  <si>
    <t>DE0003505622000000000000020016875</t>
  </si>
  <si>
    <t>An der Kond 3</t>
  </si>
  <si>
    <t>DE0003505617000000000000020015426</t>
  </si>
  <si>
    <t>August-Thyssenstr. 8</t>
  </si>
  <si>
    <t>DE0003505624400000000000020016493</t>
  </si>
  <si>
    <t>Am Heller 9</t>
  </si>
  <si>
    <t>DE0003505641000000000000020012985</t>
  </si>
  <si>
    <t>Werrastr. 16</t>
  </si>
  <si>
    <t>DE0003505617900000000000020018002</t>
  </si>
  <si>
    <t>Schubertstr. 8</t>
  </si>
  <si>
    <t>DE0003505642800000000000020016404</t>
  </si>
  <si>
    <t>Josefshausstr. 3</t>
  </si>
  <si>
    <t>DE0003505647900000000000020016951</t>
  </si>
  <si>
    <t>Oberrod</t>
  </si>
  <si>
    <t>DE0003505641200000000000020016727</t>
  </si>
  <si>
    <t>Gartenstr. 27</t>
  </si>
  <si>
    <t>DE0003505647900000000000020018565</t>
  </si>
  <si>
    <t>Hauptstr. 37</t>
  </si>
  <si>
    <t>DE0003505607200000000000020016712</t>
  </si>
  <si>
    <t>Mühlenstr. 43</t>
  </si>
  <si>
    <t>DE0003505617000000000000020015529</t>
  </si>
  <si>
    <t>Lohweg 63</t>
  </si>
  <si>
    <t>DE0003505647700000000000020019149</t>
  </si>
  <si>
    <t>Auf der Höhe 12</t>
  </si>
  <si>
    <t>DE0003505762900000000000020018422</t>
  </si>
  <si>
    <t>Lochum</t>
  </si>
  <si>
    <t>DE0003505607000000000000020013325</t>
  </si>
  <si>
    <t>Hintermark 24</t>
  </si>
  <si>
    <t>DE0003505622000000000000020018415</t>
  </si>
  <si>
    <t>Raiffeisenstr. 22</t>
  </si>
  <si>
    <t>DE0003505762900000000000020016309</t>
  </si>
  <si>
    <t>Lichterbach 4 B</t>
  </si>
  <si>
    <t>DE0003505752000000000000020018532</t>
  </si>
  <si>
    <t>Im Steinbruch 6</t>
  </si>
  <si>
    <t>DE0003505607200000000000020014870</t>
  </si>
  <si>
    <t>Wolfskaulstr. 19</t>
  </si>
  <si>
    <t>DE0003505632200000000000020016319</t>
  </si>
  <si>
    <t>Kieselsteinweg 3</t>
  </si>
  <si>
    <t>DE0003505607000000000000020018361</t>
  </si>
  <si>
    <t>Zur Bergpflege 49</t>
  </si>
  <si>
    <t>DE0003505761200000000000020016291</t>
  </si>
  <si>
    <t>Gewerbestr. 10</t>
  </si>
  <si>
    <t>DE0003505607500000000000020016768</t>
  </si>
  <si>
    <t>Simmernerstr. 131</t>
  </si>
  <si>
    <t>DE0003505645900000000000020014682</t>
  </si>
  <si>
    <t>Am Mauernstück 12</t>
  </si>
  <si>
    <t>DE0003505624200000000000020017911</t>
  </si>
  <si>
    <t>Am Sonnenhang 15</t>
  </si>
  <si>
    <t>DE0003505620400000000000020019098</t>
  </si>
  <si>
    <t>Im Niederfeld 15</t>
  </si>
  <si>
    <t>DE0003505645900000000000020018363</t>
  </si>
  <si>
    <t>DE0003505624400000000000020013959</t>
  </si>
  <si>
    <t>Leuterod</t>
  </si>
  <si>
    <t>Am Steinchen 1</t>
  </si>
  <si>
    <t>DE0003505646200000000000020018460</t>
  </si>
  <si>
    <t>Am Brandweiher 15</t>
  </si>
  <si>
    <t>DE0003505624200000000000020016726</t>
  </si>
  <si>
    <t>Zum Hellchen 14</t>
  </si>
  <si>
    <t>DE0003505647900000000000020016738</t>
  </si>
  <si>
    <t>Bornstück 12</t>
  </si>
  <si>
    <t>DE0003505647200000000000020016794</t>
  </si>
  <si>
    <t>Talstr. 10</t>
  </si>
  <si>
    <t>DE0003505647200000000000020014358</t>
  </si>
  <si>
    <t>DE0003505641000000000000020017351</t>
  </si>
  <si>
    <t>Saarstr. 74</t>
  </si>
  <si>
    <t>DE0003505641000000000000020011026</t>
  </si>
  <si>
    <t>Saarstr. 68</t>
  </si>
  <si>
    <t>DE0003505647200000000000020014098</t>
  </si>
  <si>
    <t>Laystr. 9</t>
  </si>
  <si>
    <t>DE0003505647200000000000020018115</t>
  </si>
  <si>
    <t>Nisterstr. 5</t>
  </si>
  <si>
    <t>DE0003505647200000000000020017215</t>
  </si>
  <si>
    <t>Nisterstr. 9</t>
  </si>
  <si>
    <t>DE0003505646200000000000020018770</t>
  </si>
  <si>
    <t>Weidenstück 9</t>
  </si>
  <si>
    <t>DE0003505632200000000000020018713</t>
  </si>
  <si>
    <t>Im Mühren 2</t>
  </si>
  <si>
    <t>DE0003505632200000000000020017230</t>
  </si>
  <si>
    <t>Mainzerstr. 2 B</t>
  </si>
  <si>
    <t>DE0003505647200000000000020018173</t>
  </si>
  <si>
    <t>In der Bitz 9</t>
  </si>
  <si>
    <t>DE0003505632300000000000011576758</t>
  </si>
  <si>
    <t>Hübingerweg 57</t>
  </si>
  <si>
    <t>DE0003505645900000000000020016274</t>
  </si>
  <si>
    <t>DE0003505645900000000000020015657</t>
  </si>
  <si>
    <t>DE0003505633200000000000020016439</t>
  </si>
  <si>
    <t>DE0003505633200000000000020013675</t>
  </si>
  <si>
    <t>DE0003505633200000000000020013750</t>
  </si>
  <si>
    <t>Wolwergasse 2</t>
  </si>
  <si>
    <t>DE0003505622000000000000011615125</t>
  </si>
  <si>
    <t>Von Oppenheimerstr. 10</t>
  </si>
  <si>
    <t>DE0003505633300000000000020018384</t>
  </si>
  <si>
    <t>Marktstr. 29</t>
  </si>
  <si>
    <t>DE0003505633300000000000020015318</t>
  </si>
  <si>
    <t>Krambachweg</t>
  </si>
  <si>
    <t>DE0003505645900000000000020016920</t>
  </si>
  <si>
    <t>Seestr. 5 A</t>
  </si>
  <si>
    <t>DE0003505647900000000000020017959</t>
  </si>
  <si>
    <t>Bahnhofstr. 13 A</t>
  </si>
  <si>
    <t>DE0003505764700000000000020015675</t>
  </si>
  <si>
    <t>Enspel</t>
  </si>
  <si>
    <t>Waldstr. 14</t>
  </si>
  <si>
    <t>DE0003505647700000000000020014800</t>
  </si>
  <si>
    <t>Stann 10</t>
  </si>
  <si>
    <t>DE0003505762700000000000020015413</t>
  </si>
  <si>
    <t>Lindenstr. 58</t>
  </si>
  <si>
    <t>DE0003505607300000000000020015352</t>
  </si>
  <si>
    <t>St.-Martin-Str. 38</t>
  </si>
  <si>
    <t>DE0003505642400000000000020017057</t>
  </si>
  <si>
    <t>Sayntalstr. 18</t>
  </si>
  <si>
    <t>DE0003505647700000000000020018101</t>
  </si>
  <si>
    <t>Schulstr. 15</t>
  </si>
  <si>
    <t>DE0003505764800000000000020017536</t>
  </si>
  <si>
    <t>Schulstr. 14</t>
  </si>
  <si>
    <t>DE0003505607200000000000020019212</t>
  </si>
  <si>
    <t>Eisheiligenstr. 6</t>
  </si>
  <si>
    <t>DE0003505607200000000000020016531</t>
  </si>
  <si>
    <t>Bisholderweg 9</t>
  </si>
  <si>
    <t>DE0003505645900000000000020018880</t>
  </si>
  <si>
    <t>Spechtstr. 3</t>
  </si>
  <si>
    <t>DE0003505645900000000000020013269</t>
  </si>
  <si>
    <t>Tannenstr. 1</t>
  </si>
  <si>
    <t>DE0003505647200000000000020018930</t>
  </si>
  <si>
    <t>Am Hang 5</t>
  </si>
  <si>
    <t>DE0003505645900000000000020016273</t>
  </si>
  <si>
    <t>Ackerstr. 18</t>
  </si>
  <si>
    <t>DE0003505645700000000000020016380</t>
  </si>
  <si>
    <t>Ofenbauerstr. 24</t>
  </si>
  <si>
    <t>DE0003505641200000000000020018434</t>
  </si>
  <si>
    <t>Langestr. 10</t>
  </si>
  <si>
    <t>DE0003505762900000000000020016919</t>
  </si>
  <si>
    <t>Hachenburgerstr. 31</t>
  </si>
  <si>
    <t>DE0003505762900000000000020018010</t>
  </si>
  <si>
    <t>Wiedstr. 11</t>
  </si>
  <si>
    <t>DE0003505641200000000000020016911</t>
  </si>
  <si>
    <t>Mühlenstr. 22</t>
  </si>
  <si>
    <t>DE0003505627100000000000020016945</t>
  </si>
  <si>
    <t>DE0003505627100000000000020018540</t>
  </si>
  <si>
    <t>Hauptstr. 38</t>
  </si>
  <si>
    <t>DE0003505647900000000000020014245</t>
  </si>
  <si>
    <t>Holzbachstr. 3</t>
  </si>
  <si>
    <t>DE0003505607200000000000020011286</t>
  </si>
  <si>
    <t>Triererstr. 376</t>
  </si>
  <si>
    <t>DE0003505641200000000000020017272</t>
  </si>
  <si>
    <t>St.-Barbara-Str. 5</t>
  </si>
  <si>
    <t>DE0003505761000000000000020014422</t>
  </si>
  <si>
    <t>Auf dem Beul 14</t>
  </si>
  <si>
    <t>DE0003505761000000000000020018377</t>
  </si>
  <si>
    <t>Mühlenweg 7</t>
  </si>
  <si>
    <t>DE0003505642200000000000020018399</t>
  </si>
  <si>
    <t>DE0003505761400000000000020017541</t>
  </si>
  <si>
    <t>Rheinstr. 9</t>
  </si>
  <si>
    <t>DE0003505647900000000000020018882</t>
  </si>
  <si>
    <t>Mainzer Landstr. 27</t>
  </si>
  <si>
    <t>DE0003505762900000000000011817178</t>
  </si>
  <si>
    <t>Auf den Steinen 17</t>
  </si>
  <si>
    <t>DE0003505762900000000000020018119</t>
  </si>
  <si>
    <t>Rheinstr. 42</t>
  </si>
  <si>
    <t>DE0003505641200000000000020014359</t>
  </si>
  <si>
    <t>Großholbach</t>
  </si>
  <si>
    <t>Orgelsweg 30</t>
  </si>
  <si>
    <t>DE0003505647900000000000020016662</t>
  </si>
  <si>
    <t>Neunkirchen</t>
  </si>
  <si>
    <t>DE0003505647900000000000020016928</t>
  </si>
  <si>
    <t>Gartenstr. 3</t>
  </si>
  <si>
    <t>DE0003505647900000000000020017838</t>
  </si>
  <si>
    <t>Untere Pfannstr. 15</t>
  </si>
  <si>
    <t>DE0003505761400000000000020018120</t>
  </si>
  <si>
    <t>Lerchenweg 22</t>
  </si>
  <si>
    <t>DE0003505641400000000000011845147</t>
  </si>
  <si>
    <t>Im Wiesengrund 2</t>
  </si>
  <si>
    <t>DE0003505645900000000000020017955</t>
  </si>
  <si>
    <t>Obersayn 8</t>
  </si>
  <si>
    <t>DE0003505645900000000000010303006</t>
  </si>
  <si>
    <t>Forstweg 7</t>
  </si>
  <si>
    <t>DE0003505764400000000000020018104</t>
  </si>
  <si>
    <t>Hauptstr. 87</t>
  </si>
  <si>
    <t>DE0003505761400000000000020018360</t>
  </si>
  <si>
    <t>Ortsstr. 12</t>
  </si>
  <si>
    <t>DE0003505645900000000000020019198</t>
  </si>
  <si>
    <t>Himburg 32</t>
  </si>
  <si>
    <t>DE0003505762900000000000020018498</t>
  </si>
  <si>
    <t>Erlenhof 1</t>
  </si>
  <si>
    <t>DE0003505641400000000000020018938</t>
  </si>
  <si>
    <t>Kirchstr. 11</t>
  </si>
  <si>
    <t>DE0003505762900000000000020017946</t>
  </si>
  <si>
    <t>Im Weidchen 14</t>
  </si>
  <si>
    <t>DE0003505607200000000000020013430</t>
  </si>
  <si>
    <t>Sendnicherstr. 26</t>
  </si>
  <si>
    <t>DE0003505607200000000000020017113</t>
  </si>
  <si>
    <t>Kruppstr. 3 A</t>
  </si>
  <si>
    <t>DE0003505762700000000000020013958</t>
  </si>
  <si>
    <t>Lerchenweg 7</t>
  </si>
  <si>
    <t>DE0003505607600000000000020018516</t>
  </si>
  <si>
    <t>Ludwig-Schwamb-Str. 54</t>
  </si>
  <si>
    <t>DE0003505607700000000000020018134</t>
  </si>
  <si>
    <t>Eifelblick 6</t>
  </si>
  <si>
    <t>DE0003505641400000000000020014517</t>
  </si>
  <si>
    <t>Schliefelder Weg 5</t>
  </si>
  <si>
    <t>DE0003505645900000000000020018162</t>
  </si>
  <si>
    <t>DE0003505607700000000000020015510</t>
  </si>
  <si>
    <t>Ringstr. 32</t>
  </si>
  <si>
    <t>DE0003505633700000000000020015329</t>
  </si>
  <si>
    <t>Friedhofsweg 7</t>
  </si>
  <si>
    <t>DE0003505633700000000000020018065</t>
  </si>
  <si>
    <t>Helfensteinstr. 56</t>
  </si>
  <si>
    <t>DE0003505633700000000000020018151</t>
  </si>
  <si>
    <t>Helfensteinstr. 62</t>
  </si>
  <si>
    <t>DE0003505633700000000000020016797</t>
  </si>
  <si>
    <t>Keltenstr. 4</t>
  </si>
  <si>
    <t>DE0003505633700000000000020016828</t>
  </si>
  <si>
    <t>Am Nörrenpfad 25</t>
  </si>
  <si>
    <t>DE0003505633700000000000020017952</t>
  </si>
  <si>
    <t>Römerstr. 17</t>
  </si>
  <si>
    <t>DE0003505633700000000000020017773</t>
  </si>
  <si>
    <t>Schloßstr. 7 B</t>
  </si>
  <si>
    <t>DE0003505633700000000000020017532</t>
  </si>
  <si>
    <t>Alte Wiese 6</t>
  </si>
  <si>
    <t>DE0003505617900000000000020014021</t>
  </si>
  <si>
    <t>Deutschherrenstr. 39</t>
  </si>
  <si>
    <t>DE0003505617000000000000020016437</t>
  </si>
  <si>
    <t>Leonhard-Bestgenstr. 16</t>
  </si>
  <si>
    <t>DE0003505617000000000000020017958</t>
  </si>
  <si>
    <t>Westerwaldstr. 91</t>
  </si>
  <si>
    <t>DE0003505645900000000000020010588</t>
  </si>
  <si>
    <t>Mittelweg 3</t>
  </si>
  <si>
    <t>DE0003505762900000000000020016240</t>
  </si>
  <si>
    <t>Am Baumort 9</t>
  </si>
  <si>
    <t>DE0003505762900000000000020017937</t>
  </si>
  <si>
    <t>Am Baumort 12</t>
  </si>
  <si>
    <t>DE0003505762900000000000020016931</t>
  </si>
  <si>
    <t>Sonnenweg 21</t>
  </si>
  <si>
    <t>DE0003505623700000000000020017573</t>
  </si>
  <si>
    <t>Im Lustgarten 36</t>
  </si>
  <si>
    <t>DE0003505620400000000000020019097</t>
  </si>
  <si>
    <t>Jahnstr. 2 A</t>
  </si>
  <si>
    <t>DE0003505623700000000000020017422</t>
  </si>
  <si>
    <t>Höhenstr. 30</t>
  </si>
  <si>
    <t>DE0003505623700000000000020017222</t>
  </si>
  <si>
    <t>Zum Rödchen 8</t>
  </si>
  <si>
    <t>DE0003505641200000000000020018931</t>
  </si>
  <si>
    <t>Untershausen</t>
  </si>
  <si>
    <t>Zum Röthchen 11</t>
  </si>
  <si>
    <t>DE0003505624400000000000020014876</t>
  </si>
  <si>
    <t>Mühlenholzweg 4</t>
  </si>
  <si>
    <t>DE0003505647200000000000020015669</t>
  </si>
  <si>
    <t>Weststr. 9</t>
  </si>
  <si>
    <t>DE0003505762900000000000020017803</t>
  </si>
  <si>
    <t>Ringstr. 28</t>
  </si>
  <si>
    <t>DE0003505762900000000000012030244</t>
  </si>
  <si>
    <t>Schulstr. 17</t>
  </si>
  <si>
    <t>DE0003505762900000000000020018467</t>
  </si>
  <si>
    <t>Hochstr. 5</t>
  </si>
  <si>
    <t>DE0003505620400000000000020016947</t>
  </si>
  <si>
    <t>Am Hartzberg 12</t>
  </si>
  <si>
    <t>DE0003505762900000000000020015665</t>
  </si>
  <si>
    <t>Limbach</t>
  </si>
  <si>
    <t>Hardtweg 8</t>
  </si>
  <si>
    <t>DE0003505762900000000000020014554</t>
  </si>
  <si>
    <t>DE0003505645900000000000020017799</t>
  </si>
  <si>
    <t>Hauptstr. 11</t>
  </si>
  <si>
    <t>DE0003505641200000000000020018060</t>
  </si>
  <si>
    <t>Im Boden 15</t>
  </si>
  <si>
    <t>DE0003505762900000000000020017201</t>
  </si>
  <si>
    <t>Lichterbach 4 A</t>
  </si>
  <si>
    <t>DE0003505617900000000000020018858</t>
  </si>
  <si>
    <t>Nikolaus-Ehlenstr. 3</t>
  </si>
  <si>
    <t>DE0003505617900000000000020018929</t>
  </si>
  <si>
    <t>Heerstr. 8</t>
  </si>
  <si>
    <t>DE0003505617900000000000020019520</t>
  </si>
  <si>
    <t>Jahnstr. 109</t>
  </si>
  <si>
    <t>DE0003505619100000000000020017129</t>
  </si>
  <si>
    <t>Alte Vallendarerstr. 7 A</t>
  </si>
  <si>
    <t>DE0003505761200000000000020015873</t>
  </si>
  <si>
    <t>Raiffeisenstr. 15</t>
  </si>
  <si>
    <t>DE0003505645700000000000020018136</t>
  </si>
  <si>
    <t>Beethovenstr. 38</t>
  </si>
  <si>
    <t>DE0003505645700000000000020018562</t>
  </si>
  <si>
    <t>Beethovenstr. 42</t>
  </si>
  <si>
    <t>DE0003505645700000000000020017218</t>
  </si>
  <si>
    <t>Richard Wagnerstr. 9</t>
  </si>
  <si>
    <t>DE0003505624400000000000020018152</t>
  </si>
  <si>
    <t>DE0003505641200000000000020014419</t>
  </si>
  <si>
    <t>Südstr. 26</t>
  </si>
  <si>
    <t>DE0003505624400000000000020018400</t>
  </si>
  <si>
    <t>DE0003505762700000000000020013234</t>
  </si>
  <si>
    <t>DE0003505762700000000000020014811</t>
  </si>
  <si>
    <t>Schulstr. 22</t>
  </si>
  <si>
    <t>DE0003505752000000000000020013084</t>
  </si>
  <si>
    <t>DE0003505645700000000000020014956</t>
  </si>
  <si>
    <t>Unter der Lay 8</t>
  </si>
  <si>
    <t>DE0003505617000000000000020018905</t>
  </si>
  <si>
    <t>Grenzhäuserstr. 80</t>
  </si>
  <si>
    <t>DE0003505624200000000000020013237</t>
  </si>
  <si>
    <t>Tannenhof 2</t>
  </si>
  <si>
    <t>DE0003505624200000000000020015464</t>
  </si>
  <si>
    <t>Berghof</t>
  </si>
  <si>
    <t>DE0003505624400000000000020018198</t>
  </si>
  <si>
    <t>Erlenweg 14</t>
  </si>
  <si>
    <t>DE0003505624400000000000020017543</t>
  </si>
  <si>
    <t>Malbergstr. 19</t>
  </si>
  <si>
    <t>DE0003505647900000000000020013957</t>
  </si>
  <si>
    <t>Birkenweg 6</t>
  </si>
  <si>
    <t>DE0003505624200000000000020016936</t>
  </si>
  <si>
    <t>DE0003505624200000000000020016937</t>
  </si>
  <si>
    <t>Hochstr. 11</t>
  </si>
  <si>
    <t>DE0003505641400000000000020018511</t>
  </si>
  <si>
    <t>Oberahr</t>
  </si>
  <si>
    <t>Auf der Höhe 10</t>
  </si>
  <si>
    <t>DE0003505764800000000000020018890</t>
  </si>
  <si>
    <t>Poststr. 18</t>
  </si>
  <si>
    <t>DE0003505764800000000000020017118</t>
  </si>
  <si>
    <t>Poststr. 25</t>
  </si>
  <si>
    <t>DE0003505607600000000000020015522</t>
  </si>
  <si>
    <t>Balthasar-Neumannstr. 42</t>
  </si>
  <si>
    <t>DE0003505647200000000000020013106</t>
  </si>
  <si>
    <t>Herbornerstr. 21</t>
  </si>
  <si>
    <t>DE0003505752000000000000020018109</t>
  </si>
  <si>
    <t>In den Stöcken 7</t>
  </si>
  <si>
    <t>DE0003505647900000000000020017867</t>
  </si>
  <si>
    <t>Köln-Leipzigerstr. 5</t>
  </si>
  <si>
    <t>DE0003505607700000000000020014945</t>
  </si>
  <si>
    <t>Auf der Lier 15</t>
  </si>
  <si>
    <t>DE0003505647700000000000020017213</t>
  </si>
  <si>
    <t>Hauptstr. 21</t>
  </si>
  <si>
    <t>DE0003505647700000000000020018385</t>
  </si>
  <si>
    <t>DE0003505647900000000000020012657</t>
  </si>
  <si>
    <t>Zum Ketzerstein 4</t>
  </si>
  <si>
    <t>DE0003505622000000000000020015490</t>
  </si>
  <si>
    <t>Im Sässel 30</t>
  </si>
  <si>
    <t>DE0003505645900000000000020013980</t>
  </si>
  <si>
    <t>Dornheck 12</t>
  </si>
  <si>
    <t>DE0003505762900000000000020017939</t>
  </si>
  <si>
    <t>Am Baumort 21</t>
  </si>
  <si>
    <t>DE0003505641400000000000020014867</t>
  </si>
  <si>
    <t>Escherweg 2</t>
  </si>
  <si>
    <t>DE0003505623700000000000020017105</t>
  </si>
  <si>
    <t>DE0003505645700000000000020016810</t>
  </si>
  <si>
    <t>Zum Kreuzweg 8</t>
  </si>
  <si>
    <t>DE0003505641400000000000020017600</t>
  </si>
  <si>
    <t>Unterstr. 4</t>
  </si>
  <si>
    <t>DE0003505632100000000000020016398</t>
  </si>
  <si>
    <t>Auf der Geierslay 14</t>
  </si>
  <si>
    <t>DE0003505642400000000000020016454</t>
  </si>
  <si>
    <t>In der Hähne 8</t>
  </si>
  <si>
    <t>DE0003505762700000000000020018248</t>
  </si>
  <si>
    <t>Zum alten Hof 4</t>
  </si>
  <si>
    <t>DE0003505647700000000000020017336</t>
  </si>
  <si>
    <t>Schulstr. 11</t>
  </si>
  <si>
    <t>DE0003505641200000000000020013974</t>
  </si>
  <si>
    <t>Trifter Weg 9</t>
  </si>
  <si>
    <t>DE0003505647200000000000020014884</t>
  </si>
  <si>
    <t>Am Stock 15</t>
  </si>
  <si>
    <t>DE0003505641200000000000020017948</t>
  </si>
  <si>
    <t>Lindenstr. 14</t>
  </si>
  <si>
    <t>DE0003505645900000000000020018501</t>
  </si>
  <si>
    <t>Rothenbachstr. 21</t>
  </si>
  <si>
    <t>DE0003505633200000000000020015270</t>
  </si>
  <si>
    <t>Bergstr. 21</t>
  </si>
  <si>
    <t>DE0003505762700000000000020017598</t>
  </si>
  <si>
    <t>Lindenstr. 31</t>
  </si>
  <si>
    <t>DE0003505632300000000000020018729</t>
  </si>
  <si>
    <t>Im Schild 7</t>
  </si>
  <si>
    <t>DE0003505620600000000000020018899</t>
  </si>
  <si>
    <t>Im Hähnchen 2</t>
  </si>
  <si>
    <t>DE0003505761400000000000020018541</t>
  </si>
  <si>
    <t>Lauterberg 9</t>
  </si>
  <si>
    <t>DE0003505623700000000000020017698</t>
  </si>
  <si>
    <t>Im Wiesengrund 8</t>
  </si>
  <si>
    <t>DE0003505764400000000000020016916</t>
  </si>
  <si>
    <t>Hauptstr. 132</t>
  </si>
  <si>
    <t>DE0003505647200000000000020016289</t>
  </si>
  <si>
    <t>Gotthardsweg 14</t>
  </si>
  <si>
    <t>DE0003505641200000000000020011660</t>
  </si>
  <si>
    <t>Mühlenstr. 14</t>
  </si>
  <si>
    <t>DE0003505647000000000000020016809</t>
  </si>
  <si>
    <t>Jahnstr. 16</t>
  </si>
  <si>
    <t>DE0003505762900000000000020016918</t>
  </si>
  <si>
    <t>DE0003505607200000000000020017267</t>
  </si>
  <si>
    <t>In Bisholder 2</t>
  </si>
  <si>
    <t>DE0003505647900000000000020017990</t>
  </si>
  <si>
    <t>Weststr. 8</t>
  </si>
  <si>
    <t>DE0003505623700000000000020017957</t>
  </si>
  <si>
    <t>Zum Rödchen 10</t>
  </si>
  <si>
    <t>DE0003505642800000000000020017385</t>
  </si>
  <si>
    <t>Dernbach</t>
  </si>
  <si>
    <t>56307</t>
  </si>
  <si>
    <t>Im Oberfeld 2</t>
  </si>
  <si>
    <t>DE0003505762900000000000020018509</t>
  </si>
  <si>
    <t>Nasse Heide 22</t>
  </si>
  <si>
    <t>DE0003505624400000000000020013973</t>
  </si>
  <si>
    <t>Schulstr. 2</t>
  </si>
  <si>
    <t>DE0003505647900000000000020017986</t>
  </si>
  <si>
    <t>Nellheck 2</t>
  </si>
  <si>
    <t>DE0003505645700000000000020018973</t>
  </si>
  <si>
    <t>Im Alten Garten 7</t>
  </si>
  <si>
    <t>DE0003505607700000000000020012396</t>
  </si>
  <si>
    <t>Auf der Eich 18</t>
  </si>
  <si>
    <t>DE0003505607000000000000020018171</t>
  </si>
  <si>
    <t>Hintermark 9</t>
  </si>
  <si>
    <t>DE0003505764200000000000020017546</t>
  </si>
  <si>
    <t>Wiesenstr. 11</t>
  </si>
  <si>
    <t>DE0003505752000000000000020010939</t>
  </si>
  <si>
    <t>Ahornweg 27</t>
  </si>
  <si>
    <t>DE0003505762900000000000020018915</t>
  </si>
  <si>
    <t>Auf der Lind 2</t>
  </si>
  <si>
    <t>DE0003505607700000000000020012088</t>
  </si>
  <si>
    <t>Pfarrer-Krausstr. 21</t>
  </si>
  <si>
    <t>DE0003505607000000000000020018570</t>
  </si>
  <si>
    <t>Am Volkspark 50</t>
  </si>
  <si>
    <t>DE0003505645700000000000020014642</t>
  </si>
  <si>
    <t>Inselstr. 6</t>
  </si>
  <si>
    <t>DE0003505764400000000000020014027</t>
  </si>
  <si>
    <t>Neustr. 19</t>
  </si>
  <si>
    <t>DE0003505764700000000000020015316</t>
  </si>
  <si>
    <t>Am Sonnenhang 20</t>
  </si>
  <si>
    <t>DE0003505642400000000000020016452</t>
  </si>
  <si>
    <t>Kannenbäckerstr. 30</t>
  </si>
  <si>
    <t>DE0003505641200000000000020013086</t>
  </si>
  <si>
    <t>Mühlenstr. 3</t>
  </si>
  <si>
    <t>DE0003505607000000000000020018369</t>
  </si>
  <si>
    <t>Hintermark 22</t>
  </si>
  <si>
    <t>DE0003505617900000000000011376864</t>
  </si>
  <si>
    <t>Theodor-Heussstr. 52</t>
  </si>
  <si>
    <t>DE0003505617900000000000020018383</t>
  </si>
  <si>
    <t>Weitersburger Weg 28 B</t>
  </si>
  <si>
    <t>DE0003505607600000000000020016796</t>
  </si>
  <si>
    <t>Emserstr. 280</t>
  </si>
  <si>
    <t>DE0003505645900000000000012400661</t>
  </si>
  <si>
    <t>Ringstr. 2</t>
  </si>
  <si>
    <t>DE0003505617900000000000020013605</t>
  </si>
  <si>
    <t>Auf der Atzel 21</t>
  </si>
  <si>
    <t>DE0003505641400000000000020018544</t>
  </si>
  <si>
    <t>DE0003505641400000000000020016799</t>
  </si>
  <si>
    <t>Niederahr</t>
  </si>
  <si>
    <t>Waldstr. 3</t>
  </si>
  <si>
    <t>DE0003505647900000000000020016172</t>
  </si>
  <si>
    <t>Niederfeldhof</t>
  </si>
  <si>
    <t>DE0003505642700000000000020016764</t>
  </si>
  <si>
    <t>Kastanienallee 10</t>
  </si>
  <si>
    <t>DE0003505645900000000000020018728</t>
  </si>
  <si>
    <t>Zum Götzenberg 7</t>
  </si>
  <si>
    <t>DE0003505647200000000000020017395</t>
  </si>
  <si>
    <t>Tierparkstr. 38</t>
  </si>
  <si>
    <t>DE0003505607500000000000020016798</t>
  </si>
  <si>
    <t>Am Siechhaustal 4</t>
  </si>
  <si>
    <t>DE0003505642400000000000020019227</t>
  </si>
  <si>
    <t>Schweizerstr. 16</t>
  </si>
  <si>
    <t>DE0003505764800000000000020017840</t>
  </si>
  <si>
    <t>Unnau-Stangenrod</t>
  </si>
  <si>
    <t>Talstr. 20</t>
  </si>
  <si>
    <t>DE0003505764200000000000020015044</t>
  </si>
  <si>
    <t>Schulstr. 25</t>
  </si>
  <si>
    <t>DE0003505642200000000000020018932</t>
  </si>
  <si>
    <t>Wiesenstr. 8</t>
  </si>
  <si>
    <t>DE0003505764800000000000020016659</t>
  </si>
  <si>
    <t>Mühlenweg 5</t>
  </si>
  <si>
    <t>DE0003505624400000000000020017842</t>
  </si>
  <si>
    <t>DE0003505607700000000000020018050</t>
  </si>
  <si>
    <t>Silberstr. 15</t>
  </si>
  <si>
    <t>DE0003505624400000000000020018724</t>
  </si>
  <si>
    <t>Lindenstr. 4</t>
  </si>
  <si>
    <t>DE0003505632200000000000020017282</t>
  </si>
  <si>
    <t>Im Bubenstück 24</t>
  </si>
  <si>
    <t>DE0003505632100000000000020010869</t>
  </si>
  <si>
    <t>Siedlung Hünenfeld 12</t>
  </si>
  <si>
    <t>DE0003505641400000000000020014926</t>
  </si>
  <si>
    <t>Struthweg 19</t>
  </si>
  <si>
    <t>DE0003505762900000000000020018395</t>
  </si>
  <si>
    <t>DE0003505752000000000000012477524</t>
  </si>
  <si>
    <t>DE0003505624400000000000020019219</t>
  </si>
  <si>
    <t>Hannesfellerstr. 7</t>
  </si>
  <si>
    <t>DE0003505641200000000000020016215</t>
  </si>
  <si>
    <t>Jagdhausstr. 7</t>
  </si>
  <si>
    <t>DE0003505632300000000000020018505</t>
  </si>
  <si>
    <t>Im Kollesump 13</t>
  </si>
  <si>
    <t>DE0003505761400000000000020016455</t>
  </si>
  <si>
    <t>Mühlenstr. 1</t>
  </si>
  <si>
    <t>DE0003505624200000000000020016538</t>
  </si>
  <si>
    <t>Am Hammelberg 6</t>
  </si>
  <si>
    <t>DE0003505624200000000000020018431</t>
  </si>
  <si>
    <t>Mittelstr. 7 A</t>
  </si>
  <si>
    <t>DE0003505647900000000000020013331</t>
  </si>
  <si>
    <t>Neustr. 15</t>
  </si>
  <si>
    <t>DE0003505641200000000000020016857</t>
  </si>
  <si>
    <t>Kastanienhof</t>
  </si>
  <si>
    <t>DE0003505645700000000000020014549</t>
  </si>
  <si>
    <t>Hilserberg 31</t>
  </si>
  <si>
    <t>DE0003505641200000000000020017950</t>
  </si>
  <si>
    <t>DE0003505607200000000000020018910</t>
  </si>
  <si>
    <t>Alemannenstr. 9</t>
  </si>
  <si>
    <t>DE0003505762900000000000020016453</t>
  </si>
  <si>
    <t>Am Baumort 25</t>
  </si>
  <si>
    <t>DE0003505764400000000000020018009</t>
  </si>
  <si>
    <t>Hütterstr. 8</t>
  </si>
  <si>
    <t>DE0003505607700000000000020012133</t>
  </si>
  <si>
    <t>DE0003505647200000000000020018457</t>
  </si>
  <si>
    <t>Feitzer Weg 13</t>
  </si>
  <si>
    <t>DE0003505623700000000000020017442</t>
  </si>
  <si>
    <t>DE0003505607700000000000020016886</t>
  </si>
  <si>
    <t>Johannes-Caselstr. 15</t>
  </si>
  <si>
    <t>DE0003505632100000000000020016820</t>
  </si>
  <si>
    <t>Auf dem Felde 40</t>
  </si>
  <si>
    <t>DE0003505622000000000000020012543</t>
  </si>
  <si>
    <t>Freiherr-vom-Stein-Str. 27</t>
  </si>
  <si>
    <t>DE0003505645900000000000020017184</t>
  </si>
  <si>
    <t>Waldstr. 1</t>
  </si>
  <si>
    <t>DE0003505647200000000000020014552</t>
  </si>
  <si>
    <t>Helleweg 13</t>
  </si>
  <si>
    <t>DE0003505647000000000000020018391</t>
  </si>
  <si>
    <t>Nassauischestr. 9</t>
  </si>
  <si>
    <t>DE0003505632300000000000020013697</t>
  </si>
  <si>
    <t>Lerchenweg 2</t>
  </si>
  <si>
    <t>DE0003505647700000000000020016405</t>
  </si>
  <si>
    <t>Rundweg 4</t>
  </si>
  <si>
    <t>DE0003505645900000000000020017152</t>
  </si>
  <si>
    <t>Ringstr. 33</t>
  </si>
  <si>
    <t>DE0003505620600000000000020017111</t>
  </si>
  <si>
    <t>Waldstr. 5</t>
  </si>
  <si>
    <t>DE0003505641200000000000020016189</t>
  </si>
  <si>
    <t>Zum Forellenhof 11</t>
  </si>
  <si>
    <t>DE0003505607700000000000020018135</t>
  </si>
  <si>
    <t>Schlosshofstr. 60</t>
  </si>
  <si>
    <t>DE0003505761400000000000020014872</t>
  </si>
  <si>
    <t>DE0003505623500000000000020015366</t>
  </si>
  <si>
    <t>Potsdamerstr. 10</t>
  </si>
  <si>
    <t>DE0003505627100000000000020016348</t>
  </si>
  <si>
    <t>Mittelstr. 12</t>
  </si>
  <si>
    <t>DE0003505607200000000000020016767</t>
  </si>
  <si>
    <t>Gulisastr. 13</t>
  </si>
  <si>
    <t>DE0003505623500000000000020015367</t>
  </si>
  <si>
    <t>Potsdamerstr. 9</t>
  </si>
  <si>
    <t>DE0003505641000000000000020014921</t>
  </si>
  <si>
    <t>Auf der Heide 14</t>
  </si>
  <si>
    <t>DE0003505642700000000000020018462</t>
  </si>
  <si>
    <t>Leuteroderstr. 19</t>
  </si>
  <si>
    <t>DE0003505623700000000000020017124</t>
  </si>
  <si>
    <t>Mittelstr. 10</t>
  </si>
  <si>
    <t>DE0003505617000000000000020016417</t>
  </si>
  <si>
    <t>Falkenstr. 40</t>
  </si>
  <si>
    <t>DE0003505645900000000000020016922</t>
  </si>
  <si>
    <t>Kleinfeldchen 15</t>
  </si>
  <si>
    <t>DE0003505647900000000000020018883</t>
  </si>
  <si>
    <t>Mainzer Landstr. 29</t>
  </si>
  <si>
    <t>DE0003505647200000000000020016943</t>
  </si>
  <si>
    <t>Lindenstr. 9</t>
  </si>
  <si>
    <t>DE0003505632300000000000020013698</t>
  </si>
  <si>
    <t>Gödersweg 21</t>
  </si>
  <si>
    <t>DE0003505607200000000000020016822</t>
  </si>
  <si>
    <t>Schultheiswiesenweg 20 A</t>
  </si>
  <si>
    <t>DE0003505627100000000000020016532</t>
  </si>
  <si>
    <t>Mittelstr. 8</t>
  </si>
  <si>
    <t>DE0003505607200000000000020013143</t>
  </si>
  <si>
    <t>Im Palmenstück 77 A/B</t>
  </si>
  <si>
    <t>DE0003505762900000000000020018421</t>
  </si>
  <si>
    <t>Mittelstr. 23</t>
  </si>
  <si>
    <t>DE0003505633700000000000020011556</t>
  </si>
  <si>
    <t>Zum Heckelchen 21</t>
  </si>
  <si>
    <t>DE0003505624200000000000020018862</t>
  </si>
  <si>
    <t>Turmstr. 19</t>
  </si>
  <si>
    <t>DE0003505632100000000000020016355</t>
  </si>
  <si>
    <t>Waldescherstr. 10</t>
  </si>
  <si>
    <t>DE0003505647900000000000020018499</t>
  </si>
  <si>
    <t>Mittelstr. 45</t>
  </si>
  <si>
    <t>DE0003505647200000000000020018458</t>
  </si>
  <si>
    <t>Am Hang 3 A</t>
  </si>
  <si>
    <t>DE0003505617900000000000020017194</t>
  </si>
  <si>
    <t>Nikolaus-Ehlenstr. 13</t>
  </si>
  <si>
    <t>DE0003505641200000000000020017601</t>
  </si>
  <si>
    <t>Am Bußkreuz 2</t>
  </si>
  <si>
    <t>DE0003505645700000000000020015617</t>
  </si>
  <si>
    <t>DE0003505641400000000000020017195</t>
  </si>
  <si>
    <t>Auf dem Pfad 12</t>
  </si>
  <si>
    <t>DE0003505617000000000000020015527</t>
  </si>
  <si>
    <t>Abteistr. 86</t>
  </si>
  <si>
    <t>DE0003505641200000000000020016762</t>
  </si>
  <si>
    <t>Im Wiesengrund 49</t>
  </si>
  <si>
    <t>DE0003505607200000000000020017599</t>
  </si>
  <si>
    <t>Hollerstr. 26</t>
  </si>
  <si>
    <t>DE0003505764400000000000020017918</t>
  </si>
  <si>
    <t>Hauptstr. 154</t>
  </si>
  <si>
    <t>DE0003505647900000000000020015644</t>
  </si>
  <si>
    <t>In der Schlenk 2</t>
  </si>
  <si>
    <t>DE0003505607200000000000020018611</t>
  </si>
  <si>
    <t>Bisholderweg 9 A</t>
  </si>
  <si>
    <t>DE0003505623500000000000020018942</t>
  </si>
  <si>
    <t>Stettinerstr. 7</t>
  </si>
  <si>
    <t>DE0003505624200000000000020018062</t>
  </si>
  <si>
    <t>Ringstr. 6 A</t>
  </si>
  <si>
    <t>DE0003505646200000000000020018827</t>
  </si>
  <si>
    <t>Grube-Nassaustr. 5</t>
  </si>
  <si>
    <t>DE0003505647700000000000020018480</t>
  </si>
  <si>
    <t>Mengelshainerstr. 22</t>
  </si>
  <si>
    <t>DE0003505641200000000000020017528</t>
  </si>
  <si>
    <t>Hauptstr. 2</t>
  </si>
  <si>
    <t>DE0003505647900000000000020016345</t>
  </si>
  <si>
    <t>Finkenweg 4</t>
  </si>
  <si>
    <t>DE0003505641400000000000020018886</t>
  </si>
  <si>
    <t>Leckersbach 17 B</t>
  </si>
  <si>
    <t>DE0003505624400000000000020018726</t>
  </si>
  <si>
    <t>Kastanienweg 62</t>
  </si>
  <si>
    <t>DE0003505645900000000000020017949</t>
  </si>
  <si>
    <t>Unter der Lay 10</t>
  </si>
  <si>
    <t>DE0003505624400000000000020016287</t>
  </si>
  <si>
    <t>Quarzitweg 8</t>
  </si>
  <si>
    <t>DE0003505624400000000000020015101</t>
  </si>
  <si>
    <t>Auf dem Steineberg 14</t>
  </si>
  <si>
    <t>DE0003505633200000000000020017114</t>
  </si>
  <si>
    <t>Zur langen Fuhr 31</t>
  </si>
  <si>
    <t>DE0003505641400000000000020018940</t>
  </si>
  <si>
    <t>Talblick 8</t>
  </si>
  <si>
    <t>DE0003505633700000000000020017534</t>
  </si>
  <si>
    <t>In der Augst 13</t>
  </si>
  <si>
    <t>DE0003505642400000000000020016276</t>
  </si>
  <si>
    <t>Sayntalstr. 12 A</t>
  </si>
  <si>
    <t>DE0003505617000000000000020017297</t>
  </si>
  <si>
    <t>Rudolf-Gelhardstr. 16</t>
  </si>
  <si>
    <t>DE0003505623700000000000020014886</t>
  </si>
  <si>
    <t>Im Borngarten 8</t>
  </si>
  <si>
    <t>DE0003505641400000000000020017391</t>
  </si>
  <si>
    <t>Salzerstr. 9</t>
  </si>
  <si>
    <t>DE0003505607200000000000020018000</t>
  </si>
  <si>
    <t>Am Mühlenteich 14</t>
  </si>
  <si>
    <t>DE0003505642400000000000020013228</t>
  </si>
  <si>
    <t>Im Bergfeld 1</t>
  </si>
  <si>
    <t>DE0003505764500000000000020015263</t>
  </si>
  <si>
    <t>Holzwiese 3</t>
  </si>
  <si>
    <t>DE0003505617000000000000020015164</t>
  </si>
  <si>
    <t>Cäcilie-Freisbergstr. 57</t>
  </si>
  <si>
    <t>DE0003505633700000000000020016177</t>
  </si>
  <si>
    <t>In der Augst 1</t>
  </si>
  <si>
    <t>DE0003505641400000000000020016660</t>
  </si>
  <si>
    <t>Im Pflaster 16</t>
  </si>
  <si>
    <t>DE0003505623700000000000020018064</t>
  </si>
  <si>
    <t>Im Nassen 13</t>
  </si>
  <si>
    <t>DE0003505764700000000000020014869</t>
  </si>
  <si>
    <t>Basaltinstr. 7</t>
  </si>
  <si>
    <t>DE0003505626900000000000020017203</t>
  </si>
  <si>
    <t>Zu den Buchen 4</t>
  </si>
  <si>
    <t>DE0003505633700000000000020014003</t>
  </si>
  <si>
    <t>Auf der Lähr 10</t>
  </si>
  <si>
    <t>DE0003505641400000000000020018941</t>
  </si>
  <si>
    <t>Talblick 6</t>
  </si>
  <si>
    <t>DE0003505762900000000000020018850</t>
  </si>
  <si>
    <t>Im Schulgarten 14</t>
  </si>
  <si>
    <t>DE0003505627100000000000020019586</t>
  </si>
  <si>
    <t>Hachenburgerstr. 7</t>
  </si>
  <si>
    <t>DE0003505617900000000000020012018</t>
  </si>
  <si>
    <t>Stillshöhe 12</t>
  </si>
  <si>
    <t>DE0003505632300000000000020018428</t>
  </si>
  <si>
    <t>In der Geterswies 11</t>
  </si>
  <si>
    <t>DE0003505762900000000000020017279</t>
  </si>
  <si>
    <t>Flurstr. 19</t>
  </si>
  <si>
    <t>DE0003505762700000000000020017758</t>
  </si>
  <si>
    <t>Am Schwenkhaus 2</t>
  </si>
  <si>
    <t>DE0003505645900000000000020016433</t>
  </si>
  <si>
    <t>Am Rain 11</t>
  </si>
  <si>
    <t>DE0003505764700000000000020013230</t>
  </si>
  <si>
    <t>Hornisterstr. 1 B</t>
  </si>
  <si>
    <t>DE0003505632300000000000020017998</t>
  </si>
  <si>
    <t>Rudi-Mohrstr. 13</t>
  </si>
  <si>
    <t>DE0003505641000000000000020016812</t>
  </si>
  <si>
    <t>Westerwaldstr. 24</t>
  </si>
  <si>
    <t>DE0003505647900000000000020018781</t>
  </si>
  <si>
    <t>Südstr. 3</t>
  </si>
  <si>
    <t>DE0003505632300000000000020017386</t>
  </si>
  <si>
    <t>Auf der Stautg 18</t>
  </si>
  <si>
    <t>DE0003505617900000000000020011266</t>
  </si>
  <si>
    <t>Stillshöhe 11</t>
  </si>
  <si>
    <t>DE0003505607300000000000020016220</t>
  </si>
  <si>
    <t>Koblenzerstr. 115</t>
  </si>
  <si>
    <t>DE0003505607300000000000020017056</t>
  </si>
  <si>
    <t>Cusanusstr. 25</t>
  </si>
  <si>
    <t>DE0003505622000000000000020018175</t>
  </si>
  <si>
    <t>Brückenstr.</t>
  </si>
  <si>
    <t>DE0003505622000000000000020018176</t>
  </si>
  <si>
    <t>DE0003505623500000000000020019622</t>
  </si>
  <si>
    <t>Rheinstr. 122</t>
  </si>
  <si>
    <t>DE0003505624900000000000020016721</t>
  </si>
  <si>
    <t>Biertal 1</t>
  </si>
  <si>
    <t>DE0003505642400000000000020017548</t>
  </si>
  <si>
    <t>DE0003505764200000000000020015762</t>
  </si>
  <si>
    <t>Am Wehrholz 7</t>
  </si>
  <si>
    <t>DE0003505647000000000000020014637</t>
  </si>
  <si>
    <t>Zinhainer Weg 15</t>
  </si>
  <si>
    <t>DE0003505607200000000000020017837</t>
  </si>
  <si>
    <t>Am Gülser Moselbogen 20/101</t>
  </si>
  <si>
    <t>DE0003505624400000000000020016938</t>
  </si>
  <si>
    <t>Zum Dreifürstenstein 15</t>
  </si>
  <si>
    <t>DE0003505633700000000000020018094</t>
  </si>
  <si>
    <t>Nassauer Weg 7</t>
  </si>
  <si>
    <t>DE0003505633700000000000012750972</t>
  </si>
  <si>
    <t>Auf der Lähr 15</t>
  </si>
  <si>
    <t>DE0003505633700000000000020016436</t>
  </si>
  <si>
    <t>In der Augst 9</t>
  </si>
  <si>
    <t>DE0003505633700000000000020017985</t>
  </si>
  <si>
    <t>Auf der Lähr 4</t>
  </si>
  <si>
    <t>DE0003505647200000000000020016813</t>
  </si>
  <si>
    <t>Unter Scherrlinden 9</t>
  </si>
  <si>
    <t>DE0003505622000000000000020017841</t>
  </si>
  <si>
    <t>Azaleenstr. 15</t>
  </si>
  <si>
    <t>DE0003505633700000000000020017603</t>
  </si>
  <si>
    <t>Auf der Lähr 5</t>
  </si>
  <si>
    <t>DE0003505624400000000000020017594</t>
  </si>
  <si>
    <t>Granitweg 8</t>
  </si>
  <si>
    <t>DE0003505607600000000000020018493</t>
  </si>
  <si>
    <t>Von der Arken Str. 7</t>
  </si>
  <si>
    <t>DE0003505624400000000000020017135</t>
  </si>
  <si>
    <t>Schulstr. 16</t>
  </si>
  <si>
    <t>DE0003505641000000000000020018303</t>
  </si>
  <si>
    <t>Beethovenstr. 12</t>
  </si>
  <si>
    <t>DE0003505641400000000000020017125</t>
  </si>
  <si>
    <t>Im Kohlgarten 10</t>
  </si>
  <si>
    <t>DE0003505624400000000000020019094</t>
  </si>
  <si>
    <t>DE0003505617000000000000020017224</t>
  </si>
  <si>
    <t>Lohweg 38 A</t>
  </si>
  <si>
    <t>DE0003505645900000000000020016234</t>
  </si>
  <si>
    <t>In der Trift 17</t>
  </si>
  <si>
    <t>DE0003505623700000000000020013102</t>
  </si>
  <si>
    <t>Nordstr. 4 A</t>
  </si>
  <si>
    <t>DE0003505623500000000000020013298</t>
  </si>
  <si>
    <t>Am Oberberg 11</t>
  </si>
  <si>
    <t>DE0003505617900000000000020012945</t>
  </si>
  <si>
    <t>Stillshöhe 7</t>
  </si>
  <si>
    <t>DE0003505622000000000000020015358</t>
  </si>
  <si>
    <t>Rheinblick 19</t>
  </si>
  <si>
    <t>DE0003505607600000000000012774677</t>
  </si>
  <si>
    <t>Balthasar-Neumannstr. 5 A</t>
  </si>
  <si>
    <t>DE0003505633700000000000020016537</t>
  </si>
  <si>
    <t>In der Augst 6</t>
  </si>
  <si>
    <t>DE0003505645900000000000020017420</t>
  </si>
  <si>
    <t>Ringstr. 27</t>
  </si>
  <si>
    <t>DE0003505623700000000000020015172</t>
  </si>
  <si>
    <t>Gartenstr. 33</t>
  </si>
  <si>
    <t>DE0003505624400000000000020016038</t>
  </si>
  <si>
    <t>DE0003505620400000000000020017851</t>
  </si>
  <si>
    <t>Im Ohndorf 19 B</t>
  </si>
  <si>
    <t>DE0003505647000000000000020017109</t>
  </si>
  <si>
    <t>Vor der Bitz 2</t>
  </si>
  <si>
    <t>DE0003505617000000000000020018150</t>
  </si>
  <si>
    <t>An der Gießerei 11</t>
  </si>
  <si>
    <t>DE0003505642200000000000020017542</t>
  </si>
  <si>
    <t>Steinerne Brücke 23</t>
  </si>
  <si>
    <t>DE0003505632300000000000020017829</t>
  </si>
  <si>
    <t>Auf der Stautg 27</t>
  </si>
  <si>
    <t>DE0003505607000000000000020011185</t>
  </si>
  <si>
    <t>Kurfürst-Schönbornstr. 112</t>
  </si>
  <si>
    <t>DE0003505607000000000000020017305</t>
  </si>
  <si>
    <t>Johannesstr. 8</t>
  </si>
  <si>
    <t>DE0003505633700000000000020013915</t>
  </si>
  <si>
    <t>Auf der Lähr 8</t>
  </si>
  <si>
    <t>DE0003505645900000000000020018709</t>
  </si>
  <si>
    <t>Am Sportplatz 2</t>
  </si>
  <si>
    <t>DE0003505632300000000000020017999</t>
  </si>
  <si>
    <t>Gödersweg 22</t>
  </si>
  <si>
    <t>DE0003505647900000000000020017865</t>
  </si>
  <si>
    <t>In den Gärten 5</t>
  </si>
  <si>
    <t>DE0003505641200000000000020017549</t>
  </si>
  <si>
    <t>Im Boden 11</t>
  </si>
  <si>
    <t>DE0003505641200000000000020013431</t>
  </si>
  <si>
    <t>Ober dem Dorf 20</t>
  </si>
  <si>
    <t>DE0003505764400000000000020018122</t>
  </si>
  <si>
    <t>Flurstr. 14</t>
  </si>
  <si>
    <t>DE0003505633700000000000020017115</t>
  </si>
  <si>
    <t>In der Augst 8</t>
  </si>
  <si>
    <t>DE0003505647900000000000020016747</t>
  </si>
  <si>
    <t>Hochstr. 18</t>
  </si>
  <si>
    <t>DE0003505762900000000000020016403</t>
  </si>
  <si>
    <t>DE0003505647900000000000020017199</t>
  </si>
  <si>
    <t>Hofacker 1</t>
  </si>
  <si>
    <t>DE0003505641400000000000020018778</t>
  </si>
  <si>
    <t>Am Wetzbach 10</t>
  </si>
  <si>
    <t>DE0003505632100000000000020018571</t>
  </si>
  <si>
    <t>Am Kreisel 1</t>
  </si>
  <si>
    <t>DE0003505645900000000000020017060</t>
  </si>
  <si>
    <t>Hauptstr. 19 B</t>
  </si>
  <si>
    <t>DE0003505647900000000000020017394</t>
  </si>
  <si>
    <t>Merteswiese 3</t>
  </si>
  <si>
    <t>DE0003505624400000000000020014812</t>
  </si>
  <si>
    <t>DE0003505622000000000000020018390</t>
  </si>
  <si>
    <t>Römerstr. 14</t>
  </si>
  <si>
    <t>DE0003505633000000000000020018092</t>
  </si>
  <si>
    <t>In der Kunn</t>
  </si>
  <si>
    <t>DE0003505633200000000000020017229</t>
  </si>
  <si>
    <t>Zur langen Fuhr 30</t>
  </si>
  <si>
    <t>DE0003505642400000000000020019855</t>
  </si>
  <si>
    <t>DE0003505642400000000000020019856</t>
  </si>
  <si>
    <t>DE0003505624400000000000020017988</t>
  </si>
  <si>
    <t>Freilingen</t>
  </si>
  <si>
    <t>In den Hähnen 17</t>
  </si>
  <si>
    <t>DE0003505624400000000000020014958</t>
  </si>
  <si>
    <t>Alleestr. 4</t>
  </si>
  <si>
    <t>DE0003505627100000000000020018478</t>
  </si>
  <si>
    <t>Mündersbacherstr. 7</t>
  </si>
  <si>
    <t>DE0003505764800000000000020016211</t>
  </si>
  <si>
    <t>Vorderste Gärten 2</t>
  </si>
  <si>
    <t>DE0003505645900000000000020016239</t>
  </si>
  <si>
    <t>Am Sägewerk 6</t>
  </si>
  <si>
    <t>DE0003505645900000000000020018909</t>
  </si>
  <si>
    <t>Bergstr. 20</t>
  </si>
  <si>
    <t>DE0003505627100000000000020016915</t>
  </si>
  <si>
    <t>Oberdreiserstr. 20</t>
  </si>
  <si>
    <t>DE0003505622000000000000020018266</t>
  </si>
  <si>
    <t>Rudolf-Dieselstr. 33</t>
  </si>
  <si>
    <t>DE0003505762700000000000012861839</t>
  </si>
  <si>
    <t>Weidenstr. 1</t>
  </si>
  <si>
    <t>DE0003505647200000000000020017818</t>
  </si>
  <si>
    <t>Jlsenstr. 21</t>
  </si>
  <si>
    <t>DE0003505624200000000000020017844</t>
  </si>
  <si>
    <t>Bahnhofstr. 25</t>
  </si>
  <si>
    <t>DE0003505620300000000000020016884</t>
  </si>
  <si>
    <t>Weiherstr. 24 A</t>
  </si>
  <si>
    <t>DE0003505617900000000000012865508</t>
  </si>
  <si>
    <t>DE0003505606800000000000020000682</t>
  </si>
  <si>
    <t>Schützenstr. 80 - 82</t>
  </si>
  <si>
    <t>DE0003505620300000000000020001158</t>
  </si>
  <si>
    <t>Hollersborn 39</t>
  </si>
  <si>
    <t>DE0003505641200000000000020001681</t>
  </si>
  <si>
    <t>Industriestr. 1</t>
  </si>
  <si>
    <t>DE0003505645900000000000020016336</t>
  </si>
  <si>
    <t>Hauptstr. 48</t>
  </si>
  <si>
    <t>DE0003505647900000000000020002090</t>
  </si>
  <si>
    <t>Georgshof</t>
  </si>
  <si>
    <t>DE0003505758300000000000020002141</t>
  </si>
  <si>
    <t>In der Jägerwiese</t>
  </si>
  <si>
    <t>DE0003505641400000000000020002304</t>
  </si>
  <si>
    <t>Blasiusweg 36</t>
  </si>
  <si>
    <t>DE0003505641200000000000020002319</t>
  </si>
  <si>
    <t>Bladernheimerstr. 9</t>
  </si>
  <si>
    <t>DE0003505641200000000000020002320</t>
  </si>
  <si>
    <t>An der Hofwiese 2</t>
  </si>
  <si>
    <t>DE0003505641000000000000020002321</t>
  </si>
  <si>
    <t>Niederelberterstr. 8</t>
  </si>
  <si>
    <t>DE0003505642400000000000020002322</t>
  </si>
  <si>
    <t>Feincheswiese 9</t>
  </si>
  <si>
    <t>DE0003505641200000000000020002346</t>
  </si>
  <si>
    <t>Dresdenerstr. 28</t>
  </si>
  <si>
    <t>DE0003505620300000000000020002368</t>
  </si>
  <si>
    <t>Wiesenweg 11-13</t>
  </si>
  <si>
    <t>DE0003505607600000000000020002369</t>
  </si>
  <si>
    <t>Alte Heerstr. 90</t>
  </si>
  <si>
    <t>DE0003505607300000000000020002370</t>
  </si>
  <si>
    <t>Legiastr. 40</t>
  </si>
  <si>
    <t>DE0003505764400000000000020016795</t>
  </si>
  <si>
    <t>DE0003505633700000000000020013383</t>
  </si>
  <si>
    <t>Auf der Lähr 13</t>
  </si>
  <si>
    <t>DE0003505641200000000000020002447</t>
  </si>
  <si>
    <t>Am Bußkreuz 2 A</t>
  </si>
  <si>
    <t>DE0003505641200000000000020002448</t>
  </si>
  <si>
    <t>Flachsbruch 22</t>
  </si>
  <si>
    <t>DE0003505647900000000000020002449</t>
  </si>
  <si>
    <t>Schulstr. 8</t>
  </si>
  <si>
    <t>DE0003505645700000000000020002450</t>
  </si>
  <si>
    <t>Kantstr. 30</t>
  </si>
  <si>
    <t>DE0003505641400000000000020002455</t>
  </si>
  <si>
    <t>Im Kohlgarten 2</t>
  </si>
  <si>
    <t>DE0003505641200000000000020002456</t>
  </si>
  <si>
    <t>DE0003505633700000000000020002457</t>
  </si>
  <si>
    <t>Freiherr-vom-Stein-Str. 7</t>
  </si>
  <si>
    <t>DE0003505647900000000000020002475</t>
  </si>
  <si>
    <t>Waldstr. 33 A</t>
  </si>
  <si>
    <t>DE0003505641400000000000020016711</t>
  </si>
  <si>
    <t>Dornheck 6</t>
  </si>
  <si>
    <t>DE0003505641000000000000020002517</t>
  </si>
  <si>
    <t>Marsstr. 13</t>
  </si>
  <si>
    <t>DE0003505647700000000000020002520</t>
  </si>
  <si>
    <t>DE0003505642400000000000020002533</t>
  </si>
  <si>
    <t>Buchenweg 10</t>
  </si>
  <si>
    <t>DE0003505641400000000000020002535</t>
  </si>
  <si>
    <t>Im Baumgarten 11</t>
  </si>
  <si>
    <t>DE0003505762900000000000020002575</t>
  </si>
  <si>
    <t>Dorfstr. 16</t>
  </si>
  <si>
    <t>DE0003505607200000000000020002579</t>
  </si>
  <si>
    <t>Triererstr. 19</t>
  </si>
  <si>
    <t>DE0003505624200000000000020002596</t>
  </si>
  <si>
    <t>Sayntalstr. 2 B</t>
  </si>
  <si>
    <t>DE0003505647200000000000020002618</t>
  </si>
  <si>
    <t>Industriestr. 8-10</t>
  </si>
  <si>
    <t>DE0003505762900000000000020002634</t>
  </si>
  <si>
    <t>Wilhelmstr. 9</t>
  </si>
  <si>
    <t>DE0003505762900000000000020002635</t>
  </si>
  <si>
    <t>Hauptstr. 16</t>
  </si>
  <si>
    <t>DE0003505623700000000000020002639</t>
  </si>
  <si>
    <t>Wittgert</t>
  </si>
  <si>
    <t>Brunnenstr. 24</t>
  </si>
  <si>
    <t>DE0003505647900000000000020002640</t>
  </si>
  <si>
    <t>Mittelstr. 1</t>
  </si>
  <si>
    <t>DE0003505632200000000000020002648</t>
  </si>
  <si>
    <t>Im Lehnacker 15</t>
  </si>
  <si>
    <t>DE0003505627100000000000020002665</t>
  </si>
  <si>
    <t>DE0003505641200000000000020002666</t>
  </si>
  <si>
    <t>Siegstr. 9</t>
  </si>
  <si>
    <t>DE0003505642200000000000020002667</t>
  </si>
  <si>
    <t>Baustr. 2 A</t>
  </si>
  <si>
    <t>DE0003505647200000000000020002707</t>
  </si>
  <si>
    <t>Im Industriegebiet 8</t>
  </si>
  <si>
    <t>DE0003505642400000000000020002708</t>
  </si>
  <si>
    <t>Gartenweg 6</t>
  </si>
  <si>
    <t>DE0003505645700000000000020002709</t>
  </si>
  <si>
    <t>In der Trift 7</t>
  </si>
  <si>
    <t>DE0003505624400000000000020002710</t>
  </si>
  <si>
    <t>Buchenweg 29</t>
  </si>
  <si>
    <t>DE0003505647000000000000020002711</t>
  </si>
  <si>
    <t>Bismarckstr. 28</t>
  </si>
  <si>
    <t>DE0003505761400000000000020002716</t>
  </si>
  <si>
    <t>DE0003505624400000000000020002754</t>
  </si>
  <si>
    <t>DE0003505641400000000000020002779</t>
  </si>
  <si>
    <t>Bahnhofstr. 31</t>
  </si>
  <si>
    <t>DE0003505617000000000000020017971</t>
  </si>
  <si>
    <t>Karl Gassmannstr. 18</t>
  </si>
  <si>
    <t>DE0003505641200000000000020002808</t>
  </si>
  <si>
    <t>Wiesengrund 2</t>
  </si>
  <si>
    <t>DE0003505620400000000000020002812</t>
  </si>
  <si>
    <t>Auf den Dorfwiesen 13 A</t>
  </si>
  <si>
    <t>DE0003505641400000000000020002817</t>
  </si>
  <si>
    <t>Ober den Naien 6</t>
  </si>
  <si>
    <t>DE0003505622000000000000020002823</t>
  </si>
  <si>
    <t>An der neuen Scheune 3</t>
  </si>
  <si>
    <t>DE0003505633700000000000020017845</t>
  </si>
  <si>
    <t>Auf der Lähr 6</t>
  </si>
  <si>
    <t>DE0003505645900000000000020002846</t>
  </si>
  <si>
    <t>Elbachstr. 8</t>
  </si>
  <si>
    <t>DE0003505624900000000000020002848</t>
  </si>
  <si>
    <t>Am Bahndamm 1</t>
  </si>
  <si>
    <t>DE0003505641400000000000020002865</t>
  </si>
  <si>
    <t>Birkenweg 3</t>
  </si>
  <si>
    <t>DE0003505645900000000000020002866</t>
  </si>
  <si>
    <t>Schulstr. 21</t>
  </si>
  <si>
    <t>DE0003505761200000000000020002873</t>
  </si>
  <si>
    <t>Idelberg</t>
  </si>
  <si>
    <t>DE0003505762700000000000020002875</t>
  </si>
  <si>
    <t>Ringstr. 18</t>
  </si>
  <si>
    <t>DE0003505607500000000000020002887</t>
  </si>
  <si>
    <t>Heinrich-Klerx Str. 1</t>
  </si>
  <si>
    <t>DE0003505642400000000000020002909</t>
  </si>
  <si>
    <t>Vielbacher Weg 9</t>
  </si>
  <si>
    <t>DE0003505618200000000000020002916</t>
  </si>
  <si>
    <t>Gartenstr. 27 A</t>
  </si>
  <si>
    <t>DE0003505607200000000000020002917</t>
  </si>
  <si>
    <t>Im Palmenstück 11 A</t>
  </si>
  <si>
    <t>DE0003505622000000000000020002918</t>
  </si>
  <si>
    <t>Freiherr-vom-Stein-Str. 1</t>
  </si>
  <si>
    <t>DE0003505607000000000000020002919</t>
  </si>
  <si>
    <t>Pollenfeldweg 56</t>
  </si>
  <si>
    <t>DE0003505632300000000000020002920</t>
  </si>
  <si>
    <t>Röderwiese 13</t>
  </si>
  <si>
    <t>DE0003505607000000000000020002926</t>
  </si>
  <si>
    <t>Auf der Zeil 11</t>
  </si>
  <si>
    <t>DE0003505641200000000000020002934</t>
  </si>
  <si>
    <t>Diezerstr. 6</t>
  </si>
  <si>
    <t>DE0003505645700000000000020002948</t>
  </si>
  <si>
    <t>Vorm Tor 6</t>
  </si>
  <si>
    <t>DE0003505632300000000000012865524</t>
  </si>
  <si>
    <t>Auf Hasenwiese 11</t>
  </si>
  <si>
    <t>DE0003505620300000000000020002977</t>
  </si>
  <si>
    <t>Katharina-Kasper-Str. 3</t>
  </si>
  <si>
    <t>DE0003505632100000000000020002981</t>
  </si>
  <si>
    <t>Siedlung Hünenfeld 11</t>
  </si>
  <si>
    <t>DE0003505641200000000000020002982</t>
  </si>
  <si>
    <t>Westerwaldstr. 23</t>
  </si>
  <si>
    <t>DE0003505620600000000000020002991</t>
  </si>
  <si>
    <t>Bergstr. 27</t>
  </si>
  <si>
    <t>DE0003505622000000000000020003003</t>
  </si>
  <si>
    <t>Mozartstr. 26</t>
  </si>
  <si>
    <t>DE0003505618200000000000020003004</t>
  </si>
  <si>
    <t>Hammerstein 18</t>
  </si>
  <si>
    <t>DE0003505607700000000000020003005</t>
  </si>
  <si>
    <t>Eifelblick 3</t>
  </si>
  <si>
    <t>DE0003505633200000000000020003006</t>
  </si>
  <si>
    <t>Hauptstr. 89</t>
  </si>
  <si>
    <t>DE0003505632100000000000020003007</t>
  </si>
  <si>
    <t>Am Kreisel 3</t>
  </si>
  <si>
    <t>DE0003505632100000000000020003008</t>
  </si>
  <si>
    <t>Am Kreisel 2</t>
  </si>
  <si>
    <t>DE0003505632100000000000020003009</t>
  </si>
  <si>
    <t>Siedlung Hünenfeld 4</t>
  </si>
  <si>
    <t>DE0003505762900000000000020003053</t>
  </si>
  <si>
    <t>Schultheisstr. 7</t>
  </si>
  <si>
    <t>DE0003505641400000000000020003082</t>
  </si>
  <si>
    <t>Auf der Nöll 25</t>
  </si>
  <si>
    <t>DE0003505641400000000000020016730</t>
  </si>
  <si>
    <t>Auf dem Kessling 6 D</t>
  </si>
  <si>
    <t>DE0003505617000000000000020003122</t>
  </si>
  <si>
    <t>Engerser-Landstr. 122</t>
  </si>
  <si>
    <t>DE0003505632100000000000020003147</t>
  </si>
  <si>
    <t>Rheingoldhof</t>
  </si>
  <si>
    <t>DE0003505632300000000000020017585</t>
  </si>
  <si>
    <t>Römerstr. 48</t>
  </si>
  <si>
    <t>DE0003505632300000000000012865516</t>
  </si>
  <si>
    <t>Auf Hasenwiese 9</t>
  </si>
  <si>
    <t>DE0003505641000000000000020003177</t>
  </si>
  <si>
    <t>Im Wiesengrund 11</t>
  </si>
  <si>
    <t>DE0003505607300000000000020003178</t>
  </si>
  <si>
    <t>Im Giefenacker 3</t>
  </si>
  <si>
    <t>DE0003505641000000000000020003224</t>
  </si>
  <si>
    <t>Marsstr. 19</t>
  </si>
  <si>
    <t>DE0003505641200000000000020003225</t>
  </si>
  <si>
    <t>Am hohlen Weg 26</t>
  </si>
  <si>
    <t>DE0003505641200000000000020003227</t>
  </si>
  <si>
    <t>Feldstr. 21</t>
  </si>
  <si>
    <t>DE0003505617900000000000020003235</t>
  </si>
  <si>
    <t>Im Vogelsang 27</t>
  </si>
  <si>
    <t>DE0003505762900000000000020003255</t>
  </si>
  <si>
    <t>Am Asterter Feld 2</t>
  </si>
  <si>
    <t>DE0003505622000000000000020003281</t>
  </si>
  <si>
    <t>DE0003505641000000000000020003282</t>
  </si>
  <si>
    <t>Niederelberterstr. 3 B</t>
  </si>
  <si>
    <t>DE0003505632300000000000020003283</t>
  </si>
  <si>
    <t>Koblenzerstr. 6 A</t>
  </si>
  <si>
    <t>DE0003505647700000000000020003301</t>
  </si>
  <si>
    <t>Am Markt 1</t>
  </si>
  <si>
    <t>DE0003505641400000000000020003314</t>
  </si>
  <si>
    <t>Bahnhofstr. / Im Hölzgen</t>
  </si>
  <si>
    <t>DE0003505641200000000000020003349</t>
  </si>
  <si>
    <t>Am Rupberg 20</t>
  </si>
  <si>
    <t>DE0003505623700000000000020003350</t>
  </si>
  <si>
    <t>Im Nassen 3</t>
  </si>
  <si>
    <t>DE0003505641200000000000020003363</t>
  </si>
  <si>
    <t>Gartenstr. 36</t>
  </si>
  <si>
    <t>DE0003505641400000000000020003371</t>
  </si>
  <si>
    <t>Hof am Born</t>
  </si>
  <si>
    <t>DE0003505647900000000000020003375</t>
  </si>
  <si>
    <t>In der Wies 6</t>
  </si>
  <si>
    <t>DE0003505632300000000000020003376</t>
  </si>
  <si>
    <t>In der Geterswies 3</t>
  </si>
  <si>
    <t>DE0003505622000000000000020003390</t>
  </si>
  <si>
    <t>Hohlweg 44</t>
  </si>
  <si>
    <t>DE0003505607000000000000020003413</t>
  </si>
  <si>
    <t>In den Wiesen 29 B</t>
  </si>
  <si>
    <t>DE0003505647700000000000020003486</t>
  </si>
  <si>
    <t>Am roten Stein 12</t>
  </si>
  <si>
    <t>DE0003505641200000000000020003487</t>
  </si>
  <si>
    <t>Hauptstr. 1</t>
  </si>
  <si>
    <t>DE0003505641200000000000020003507</t>
  </si>
  <si>
    <t>Bergstr. 9</t>
  </si>
  <si>
    <t>DE0003505641400000000000020003508</t>
  </si>
  <si>
    <t>Benzstr. 6</t>
  </si>
  <si>
    <t>DE0003505620300000000000020003527</t>
  </si>
  <si>
    <t>Jacques-Remy-Str. 38</t>
  </si>
  <si>
    <t>DE0003505607300000000000020003530</t>
  </si>
  <si>
    <t>Marienstätter Str. 49</t>
  </si>
  <si>
    <t>DE0003505645700000000000020003538</t>
  </si>
  <si>
    <t>Tiergartenstr. 7</t>
  </si>
  <si>
    <t>DE0003505645900000000000020003539</t>
  </si>
  <si>
    <t>Schloßstr. 27</t>
  </si>
  <si>
    <t>DE0003505642800000000000020003540</t>
  </si>
  <si>
    <t>Im Oberfeld 3</t>
  </si>
  <si>
    <t>DE0003505762900000000000020017569</t>
  </si>
  <si>
    <t>Am Wassergraben 14</t>
  </si>
  <si>
    <t>DE0003505641200000000000020003549</t>
  </si>
  <si>
    <t>Gartenstr. 1</t>
  </si>
  <si>
    <t>DE0003505762900000000000020003550</t>
  </si>
  <si>
    <t>Im Boden 3</t>
  </si>
  <si>
    <t>DE0003505645900000000000020003551</t>
  </si>
  <si>
    <t>Taunusblick 6</t>
  </si>
  <si>
    <t>DE0003505641200000000000020003555</t>
  </si>
  <si>
    <t>Aarstr. 12</t>
  </si>
  <si>
    <t>DE0003505762900000000000020003568</t>
  </si>
  <si>
    <t>Flurstr. 16</t>
  </si>
  <si>
    <t>DE0003505622000000000000020003593</t>
  </si>
  <si>
    <t>Mayenerstr. 28 A</t>
  </si>
  <si>
    <t>DE0003505633300000000000020017280</t>
  </si>
  <si>
    <t>Schlickumstr. 13</t>
  </si>
  <si>
    <t>DE0003505761400000000000020003618</t>
  </si>
  <si>
    <t>Meisenweg 26</t>
  </si>
  <si>
    <t>DE0003505641000000000000020003626</t>
  </si>
  <si>
    <t>Elbestr. 2</t>
  </si>
  <si>
    <t>DE0003505762900000000000020003630</t>
  </si>
  <si>
    <t>Am Asterter Feld 3</t>
  </si>
  <si>
    <t>DE0003505624400000000000020003639</t>
  </si>
  <si>
    <t>DE0003505641200000000000020003640</t>
  </si>
  <si>
    <t>Brunnenweg 4</t>
  </si>
  <si>
    <t>DE0003505641200000000000020003645</t>
  </si>
  <si>
    <t>Brinkenstr. 8</t>
  </si>
  <si>
    <t>DE0003505645900000000000020003661</t>
  </si>
  <si>
    <t>Koblenzerstr. 24</t>
  </si>
  <si>
    <t>DE0003505607300000000000020003664</t>
  </si>
  <si>
    <t>Schulgasse 2</t>
  </si>
  <si>
    <t>DE0003505633000000000000020003671</t>
  </si>
  <si>
    <t>Mühlentahl 25</t>
  </si>
  <si>
    <t>DE0003505641400000000000020003678</t>
  </si>
  <si>
    <t>Hahmbühl 1</t>
  </si>
  <si>
    <t>DE0003505607000000000000020003679</t>
  </si>
  <si>
    <t>St.-Sebastianer-Str. 7</t>
  </si>
  <si>
    <t>DE0003505617900000000000020003680</t>
  </si>
  <si>
    <t>Auf dem Gumschlag 5</t>
  </si>
  <si>
    <t>DE0003505607700000000000020003683</t>
  </si>
  <si>
    <t>Brentanostr. 51</t>
  </si>
  <si>
    <t>DE0003505645700000000000020003733</t>
  </si>
  <si>
    <t>Brückenstr. 15</t>
  </si>
  <si>
    <t>DE0003505762900000000000020003739</t>
  </si>
  <si>
    <t>Baumertstr.</t>
  </si>
  <si>
    <t>DE0003505641400000000000020003740</t>
  </si>
  <si>
    <t>Hinter der Kirch 9</t>
  </si>
  <si>
    <t>DE0003505645700000000000020003797</t>
  </si>
  <si>
    <t>Beethovenstr. 18</t>
  </si>
  <si>
    <t>DE0003505641000000000000020003798</t>
  </si>
  <si>
    <t>Kapellenstr. 3</t>
  </si>
  <si>
    <t>DE0003505647200000000000020003809</t>
  </si>
  <si>
    <t>Wiesenweg 13</t>
  </si>
  <si>
    <t>DE0003505632300000000000020003831</t>
  </si>
  <si>
    <t>Auf der Stautg 41</t>
  </si>
  <si>
    <t>DE0003505641000000000000020003837</t>
  </si>
  <si>
    <t>Mozartstr. 13</t>
  </si>
  <si>
    <t>DE0003505645900000000000020003841</t>
  </si>
  <si>
    <t>Am Schulberg 3</t>
  </si>
  <si>
    <t>DE0003505762900000000000020003855</t>
  </si>
  <si>
    <t>Schultheisstr. 6</t>
  </si>
  <si>
    <t>DE0003505623500000000000020003856</t>
  </si>
  <si>
    <t>Mozartstr. 11</t>
  </si>
  <si>
    <t>DE0003505762900000000000020003859</t>
  </si>
  <si>
    <t>Schultheisstr. 4</t>
  </si>
  <si>
    <t>DE0003505607200000000000020003862</t>
  </si>
  <si>
    <t>Winningerstr. 68</t>
  </si>
  <si>
    <t>DE0003505762900000000000020003867</t>
  </si>
  <si>
    <t>Koblenzerstr. 7 A</t>
  </si>
  <si>
    <t>DE0003505645700000000000020003910</t>
  </si>
  <si>
    <t>Jahnstr. 9</t>
  </si>
  <si>
    <t>DE0003505645900000000000020003912</t>
  </si>
  <si>
    <t>DE0003505762700000000000020003914</t>
  </si>
  <si>
    <t>Ringstr. 8</t>
  </si>
  <si>
    <t>DE0003505762900000000000020003915</t>
  </si>
  <si>
    <t>Hirzenhubstr. 19</t>
  </si>
  <si>
    <t>DE0003505641400000000000020003924</t>
  </si>
  <si>
    <t>Im Baumgarten 15</t>
  </si>
  <si>
    <t>DE0003505641000000000000020003925</t>
  </si>
  <si>
    <t>Lahnstr. 25</t>
  </si>
  <si>
    <t>DE0003505623500000000000020003927</t>
  </si>
  <si>
    <t>Königsbergerstr. 56</t>
  </si>
  <si>
    <t>DE0003505633700000000000020003928</t>
  </si>
  <si>
    <t>Auf der Gass 1</t>
  </si>
  <si>
    <t>DE0003505762900000000000020003963</t>
  </si>
  <si>
    <t>Neuwiese 9</t>
  </si>
  <si>
    <t>DE0003505647700000000000020003968</t>
  </si>
  <si>
    <t>Vor dem Berg 1</t>
  </si>
  <si>
    <t>DE0003505642200000000000020003974</t>
  </si>
  <si>
    <t>Bachstr. 21</t>
  </si>
  <si>
    <t>DE0003505623700000000000020003975</t>
  </si>
  <si>
    <t>Heideweg 1</t>
  </si>
  <si>
    <t>DE0003505623500000000000020003976</t>
  </si>
  <si>
    <t>Im Gebück 1 A</t>
  </si>
  <si>
    <t>DE0003505642400000000000020003977</t>
  </si>
  <si>
    <t>Bahnhofstr. 11 A</t>
  </si>
  <si>
    <t>DE0003505623700000000000020003979</t>
  </si>
  <si>
    <t>DE0003505647700000000000020003980</t>
  </si>
  <si>
    <t>Nisterweg 18</t>
  </si>
  <si>
    <t>DE0003505641000000000000020003984</t>
  </si>
  <si>
    <t>Ruhrstr. 12</t>
  </si>
  <si>
    <t>DE0003505645900000000000020003986</t>
  </si>
  <si>
    <t>DE0003505641000000000000020017186</t>
  </si>
  <si>
    <t>Ederstr. 21</t>
  </si>
  <si>
    <t>DE0003505641000000000000020004075</t>
  </si>
  <si>
    <t>DE0003505641400000000000020004092</t>
  </si>
  <si>
    <t>Dreikirchen</t>
  </si>
  <si>
    <t>Torstr. 14</t>
  </si>
  <si>
    <t>DE0003505642200000000000020004093</t>
  </si>
  <si>
    <t>Im Churfeld 23</t>
  </si>
  <si>
    <t>DE0003505641200000000000020004100</t>
  </si>
  <si>
    <t>Schulstr. 14 B</t>
  </si>
  <si>
    <t>DE0003505762900000000000020004101</t>
  </si>
  <si>
    <t>Im Boden 2</t>
  </si>
  <si>
    <t>DE0003505762900000000000020004102</t>
  </si>
  <si>
    <t>Kohlwiese 3</t>
  </si>
  <si>
    <t>DE0003505641200000000000020004103</t>
  </si>
  <si>
    <t>Mariothstr. 15</t>
  </si>
  <si>
    <t>DE0003505647900000000000020004104</t>
  </si>
  <si>
    <t>DE0003505764400000000000020004105</t>
  </si>
  <si>
    <t>Laader Str. 12</t>
  </si>
  <si>
    <t>DE0003505762700000000000020004106</t>
  </si>
  <si>
    <t>Theodor-Fliednerstr. 45</t>
  </si>
  <si>
    <t>DE0003505641000000000000020004138</t>
  </si>
  <si>
    <t>Im Hemchen 5</t>
  </si>
  <si>
    <t>DE0003505647700000000000020004139</t>
  </si>
  <si>
    <t>Schulstr.</t>
  </si>
  <si>
    <t>DE0003505607200000000000020004155</t>
  </si>
  <si>
    <t>Neugasse 16 A</t>
  </si>
  <si>
    <t>DE0003505647700000000000020004163</t>
  </si>
  <si>
    <t>Triftstr.</t>
  </si>
  <si>
    <t>DE0003505647900000000000020004170</t>
  </si>
  <si>
    <t>Waldstr. 35</t>
  </si>
  <si>
    <t>DE0003505646200000000000020004173</t>
  </si>
  <si>
    <t>Albrechtstr. 7 A</t>
  </si>
  <si>
    <t>DE0003505620400000000000020004174</t>
  </si>
  <si>
    <t>DE0003505642400000000000020004175</t>
  </si>
  <si>
    <t>Nordring 17</t>
  </si>
  <si>
    <t>DE0003505642200000000000020004183</t>
  </si>
  <si>
    <t>Kannenbäckerweg 28</t>
  </si>
  <si>
    <t>DE0003505641400000000000020004188</t>
  </si>
  <si>
    <t>Mühlenpfad 12</t>
  </si>
  <si>
    <t>DE0003505617900000000000020004200</t>
  </si>
  <si>
    <t>Höhrerstr. 111</t>
  </si>
  <si>
    <t>DE0003505607000000000000020004226</t>
  </si>
  <si>
    <t>Im Schildchesacker 44</t>
  </si>
  <si>
    <t>DE0003505607500000000000020004227</t>
  </si>
  <si>
    <t>Amselsteg 13</t>
  </si>
  <si>
    <t>DE0003505617000000000000020004230</t>
  </si>
  <si>
    <t>Friedrichsberg 30</t>
  </si>
  <si>
    <t>DE0003505607700000000000020004231</t>
  </si>
  <si>
    <t>Silberstr. 4 A</t>
  </si>
  <si>
    <t>DE0003505641200000000000020004241</t>
  </si>
  <si>
    <t>DE0003505762900000000000020004256</t>
  </si>
  <si>
    <t>Koblenzerstr. 5 A</t>
  </si>
  <si>
    <t>DE0003505623700000000000020004257</t>
  </si>
  <si>
    <t>DE0003505642700000000000020004258</t>
  </si>
  <si>
    <t>Auf der Schwarz 11</t>
  </si>
  <si>
    <t>DE0003505624400000000000020004261</t>
  </si>
  <si>
    <t>Gänsmorgen 12 A</t>
  </si>
  <si>
    <t>DE0003505633300000000000020004265</t>
  </si>
  <si>
    <t>Schulstr. 1</t>
  </si>
  <si>
    <t>DE0003505633300000000000020004266</t>
  </si>
  <si>
    <t>Im Domgarten 1</t>
  </si>
  <si>
    <t>DE0003505607000000000000020004269</t>
  </si>
  <si>
    <t>Im Schildchen 18</t>
  </si>
  <si>
    <t>DE0003505632100000000000020004276</t>
  </si>
  <si>
    <t>Mühlental 43</t>
  </si>
  <si>
    <t>DE0003505641400000000000020004287</t>
  </si>
  <si>
    <t>Amselweg 7</t>
  </si>
  <si>
    <t>DE0003505641200000000000020004294</t>
  </si>
  <si>
    <t>Am Dielkopf 13</t>
  </si>
  <si>
    <t>DE0003505641200000000000020004295</t>
  </si>
  <si>
    <t>Ringstr. 5</t>
  </si>
  <si>
    <t>DE0003505647700000000000020004298</t>
  </si>
  <si>
    <t>Jahnstr. 3</t>
  </si>
  <si>
    <t>DE0003505645700000000000020004299</t>
  </si>
  <si>
    <t>Lindenstr. 22</t>
  </si>
  <si>
    <t>DE0003505641200000000000020004308</t>
  </si>
  <si>
    <t>DE0003505641400000000000020004309</t>
  </si>
  <si>
    <t>Südstr. 42</t>
  </si>
  <si>
    <t>DE0003505641000000000000020004310</t>
  </si>
  <si>
    <t>Bonner Str. 14</t>
  </si>
  <si>
    <t>DE0003505641000000000000020004327</t>
  </si>
  <si>
    <t>Werrastr. 21</t>
  </si>
  <si>
    <t>DE0003505617900000000000020004503</t>
  </si>
  <si>
    <t>Vogteistr. 31</t>
  </si>
  <si>
    <t>DE0003505632100000000000020004505</t>
  </si>
  <si>
    <t>Mühlenstr. 9</t>
  </si>
  <si>
    <t>DE0003505632100000000000020004508</t>
  </si>
  <si>
    <t>Rheingoldstr. 37 A</t>
  </si>
  <si>
    <t>DE0003505632100000000000020004514</t>
  </si>
  <si>
    <t>Im Bienengarten 7</t>
  </si>
  <si>
    <t>DE0003505761400000000000020004543</t>
  </si>
  <si>
    <t>Gartenstr. 31</t>
  </si>
  <si>
    <t>DE0003505641400000000000020004572</t>
  </si>
  <si>
    <t>Bahnhofstr.</t>
  </si>
  <si>
    <t>DE0003505622000000000000020004581</t>
  </si>
  <si>
    <t>Jahnstr. 15 A</t>
  </si>
  <si>
    <t>DE0003505633200000000000020004584</t>
  </si>
  <si>
    <t>Moselufer 18 A</t>
  </si>
  <si>
    <t>DE0003505607300000000000020004641</t>
  </si>
  <si>
    <t>Heiligenweg 17-19</t>
  </si>
  <si>
    <t>DE0003505607600000000000020004648</t>
  </si>
  <si>
    <t>Angelbergstr. 2</t>
  </si>
  <si>
    <t>DE0003505641400000000000020004661</t>
  </si>
  <si>
    <t>DE0003505617000000000000020004662</t>
  </si>
  <si>
    <t>Beethovenstr. 2</t>
  </si>
  <si>
    <t>DE0003505645900000000000020004666</t>
  </si>
  <si>
    <t>Weltersburg</t>
  </si>
  <si>
    <t>Sayner Weg 1</t>
  </si>
  <si>
    <t>DE0003505641200000000000020004669</t>
  </si>
  <si>
    <t>Alte Nassauer Str. 3</t>
  </si>
  <si>
    <t>DE0003505627100000000000020017802</t>
  </si>
  <si>
    <t>Im Ahlen 6</t>
  </si>
  <si>
    <t>DE0003505633500000000000020004690</t>
  </si>
  <si>
    <t>Tannenweg 32</t>
  </si>
  <si>
    <t>DE0003505620300000000000020004691</t>
  </si>
  <si>
    <t>Bergstr. 62</t>
  </si>
  <si>
    <t>DE0003505607700000000000020004692</t>
  </si>
  <si>
    <t>In den Sieben Morgen 1</t>
  </si>
  <si>
    <t>DE0003505622000000000000020014751</t>
  </si>
  <si>
    <t>Keltenstr. 13</t>
  </si>
  <si>
    <t>DE0003505641200000000000020004711</t>
  </si>
  <si>
    <t>Westerwaldstr. 16</t>
  </si>
  <si>
    <t>DE0003505623700000000000020004856</t>
  </si>
  <si>
    <t>DE0003505624900000000000020004911</t>
  </si>
  <si>
    <t>Herrenheeg 7</t>
  </si>
  <si>
    <t>DE0003505641000000000000020004930</t>
  </si>
  <si>
    <t>Im Wiesengrund 17</t>
  </si>
  <si>
    <t>DE0003505642800000000000020018362</t>
  </si>
  <si>
    <t>Am weißen Weg 17</t>
  </si>
  <si>
    <t>DE0003505633300000000000020004956</t>
  </si>
  <si>
    <t>Türmchenstr. 4</t>
  </si>
  <si>
    <t>DE0003505633300000000000020004957</t>
  </si>
  <si>
    <t>Dr. Bellinghausenstr. 17</t>
  </si>
  <si>
    <t>DE0003505624400000000000020004960</t>
  </si>
  <si>
    <t>Gänsmorgen 12</t>
  </si>
  <si>
    <t>DE0003505622000000000000020018329</t>
  </si>
  <si>
    <t>Waldstr. 67</t>
  </si>
  <si>
    <t>DE0003505647200000000000020004998</t>
  </si>
  <si>
    <t>Langgasse 8</t>
  </si>
  <si>
    <t>DE0003505633200000000000020005036</t>
  </si>
  <si>
    <t>Brunnenstr. 7</t>
  </si>
  <si>
    <t>DE0003505607300000000000020005044</t>
  </si>
  <si>
    <t>Boelckestr. 25</t>
  </si>
  <si>
    <t>DE0003505623700000000000020005045</t>
  </si>
  <si>
    <t>Wirscheid</t>
  </si>
  <si>
    <t>Hochstr. 3</t>
  </si>
  <si>
    <t>DE0003505623700000000000020005054</t>
  </si>
  <si>
    <t>DE0003505620600000000000020005077</t>
  </si>
  <si>
    <t>Böllershaid 8</t>
  </si>
  <si>
    <t>DE0003505607500000000000020005096</t>
  </si>
  <si>
    <t>Kiefernweg 65</t>
  </si>
  <si>
    <t>DE0003505641200000000000020005102</t>
  </si>
  <si>
    <t>Kirchstr. 15</t>
  </si>
  <si>
    <t>DE0003505617000000000000020016174</t>
  </si>
  <si>
    <t>Cäcilie-Freisbergstr. 21</t>
  </si>
  <si>
    <t>DE0003505641200000000000020005156</t>
  </si>
  <si>
    <t>Südring 3</t>
  </si>
  <si>
    <t>DE0003505646200000000000020005168</t>
  </si>
  <si>
    <t>Am Hofacker 9</t>
  </si>
  <si>
    <t>DE0003505647700000000000020005172</t>
  </si>
  <si>
    <t>Kohlaustr. (Schulzentrum - Sporthalle)</t>
  </si>
  <si>
    <t>DE0003505641400000000000020005234</t>
  </si>
  <si>
    <t>Im Heidenhof 9</t>
  </si>
  <si>
    <t>DE0003505642800000000000020005256</t>
  </si>
  <si>
    <t>In der Schlagwiese 5</t>
  </si>
  <si>
    <t>DE0003505633700000000000020018809</t>
  </si>
  <si>
    <t>Römerstr. 67</t>
  </si>
  <si>
    <t>DE0003505623700000000000020005271</t>
  </si>
  <si>
    <t>Im Wiesengrund 6</t>
  </si>
  <si>
    <t>DE0003505624400000000000020005272</t>
  </si>
  <si>
    <t>Im Korb 1</t>
  </si>
  <si>
    <t>DE0003505642700000000000020005324</t>
  </si>
  <si>
    <t>Westerwaldstr. 11</t>
  </si>
  <si>
    <t>DE0003505762900000000000020005326</t>
  </si>
  <si>
    <t>DE0003505617900000000000020005333</t>
  </si>
  <si>
    <t>Kirchstr. 8</t>
  </si>
  <si>
    <t>DE0003505633700000000000020005343</t>
  </si>
  <si>
    <t>Römerstr. 81</t>
  </si>
  <si>
    <t>DE0003505607300000000000020005344</t>
  </si>
  <si>
    <t>Koblenzerstr. 124</t>
  </si>
  <si>
    <t>DE0003505641200000000000020005354</t>
  </si>
  <si>
    <t>Montabaurerstr. 18</t>
  </si>
  <si>
    <t>DE0003505641400000000000020005362</t>
  </si>
  <si>
    <t>DE0003505624400000000000020005407</t>
  </si>
  <si>
    <t>Heidestr. 12 A</t>
  </si>
  <si>
    <t>DE0003505641000000000000020005416</t>
  </si>
  <si>
    <t>Lilienstr. 7</t>
  </si>
  <si>
    <t>DE0003505641200000000000020005432</t>
  </si>
  <si>
    <t>Bad-Emserstr. 17 A</t>
  </si>
  <si>
    <t>DE0003505620300000000000020005443</t>
  </si>
  <si>
    <t>Kirchstr. 3 E</t>
  </si>
  <si>
    <t>DE0003505641200000000000020005463</t>
  </si>
  <si>
    <t>Hauptstr. 41</t>
  </si>
  <si>
    <t>DE0003505633700000000000020005464</t>
  </si>
  <si>
    <t>Frankenweg 5</t>
  </si>
  <si>
    <t>DE0003505641200000000000020005465</t>
  </si>
  <si>
    <t>Westerwaldstr. 8</t>
  </si>
  <si>
    <t>DE0003505624400000000000020005486</t>
  </si>
  <si>
    <t>DE0003505624400000000000020005487</t>
  </si>
  <si>
    <t>Hauptstr. 54</t>
  </si>
  <si>
    <t>DE0003505647700000000000020005488</t>
  </si>
  <si>
    <t>Sannenhof</t>
  </si>
  <si>
    <t>DE0003505624400000000000020005490</t>
  </si>
  <si>
    <t>Hauptstr. 14 A</t>
  </si>
  <si>
    <t>DE0003505647700000000000020005497</t>
  </si>
  <si>
    <t>Kohlaustr. (Turnhalle) 4</t>
  </si>
  <si>
    <t>DE0003505632100000000000020005506</t>
  </si>
  <si>
    <t>Auf der Geierslay 7</t>
  </si>
  <si>
    <t>DE0003505619100000000000020005522</t>
  </si>
  <si>
    <t>Peter-Friedhofenstr. 3 A</t>
  </si>
  <si>
    <t>DE0003505645900000000000020005525</t>
  </si>
  <si>
    <t>Am Steg 3</t>
  </si>
  <si>
    <t>DE0003505606800000000000020005533</t>
  </si>
  <si>
    <t>Mainzerstr. 47</t>
  </si>
  <si>
    <t>DE0003505641400000000000020005548</t>
  </si>
  <si>
    <t>Ludwig-Falkenstein-Str. 27</t>
  </si>
  <si>
    <t>DE0003505647700000000000020005553</t>
  </si>
  <si>
    <t>Hauptstr. (Am Bachstück)</t>
  </si>
  <si>
    <t>DE0003505647900000000000020005573</t>
  </si>
  <si>
    <t>Erlenweg 16</t>
  </si>
  <si>
    <t>DE0003505641400000000000020005576</t>
  </si>
  <si>
    <t>Auf dem Schoppen 1 A</t>
  </si>
  <si>
    <t>DE0003505647900000000000020005577</t>
  </si>
  <si>
    <t>Dr. Wolfgang Güntherstr. 2 A</t>
  </si>
  <si>
    <t>DE0003505764800000000000020005580</t>
  </si>
  <si>
    <t>Im Fürtchen 8</t>
  </si>
  <si>
    <t>DE0003505646200000000000020005590</t>
  </si>
  <si>
    <t>Am Eichbaum 2</t>
  </si>
  <si>
    <t>DE0003505641400000000000020005604</t>
  </si>
  <si>
    <t>Eichendorffring 19</t>
  </si>
  <si>
    <t>DE0003505620300000000000020005608</t>
  </si>
  <si>
    <t>Reinhold-Hankestr. 6</t>
  </si>
  <si>
    <t>DE0003505632100000000000020005624</t>
  </si>
  <si>
    <t>Am Bornpfad 1 A</t>
  </si>
  <si>
    <t>DE0003505632100000000000020005644</t>
  </si>
  <si>
    <t>Mainzerstr. 17</t>
  </si>
  <si>
    <t>DE0003505641200000000000020005650</t>
  </si>
  <si>
    <t>Feldstr. 30</t>
  </si>
  <si>
    <t>DE0003505645700000000000020005651</t>
  </si>
  <si>
    <t>An der Hofwiese 26</t>
  </si>
  <si>
    <t>DE0003505620300000000000020005658</t>
  </si>
  <si>
    <t>Kastanienweg 1</t>
  </si>
  <si>
    <t>DE0003505624400000000000020005704</t>
  </si>
  <si>
    <t>Zürbacher Weg 2</t>
  </si>
  <si>
    <t>DE0003505761000000000000020005719</t>
  </si>
  <si>
    <t>Hauptstr. 38 A</t>
  </si>
  <si>
    <t>DE0003505762700000000000020005721</t>
  </si>
  <si>
    <t>Alpenroderstr. 3</t>
  </si>
  <si>
    <t>DE0003505641200000000000020005722</t>
  </si>
  <si>
    <t>Heckenwiesenstr. 4</t>
  </si>
  <si>
    <t>DE0003505633200000000000020005726</t>
  </si>
  <si>
    <t>Hauptstr. 84</t>
  </si>
  <si>
    <t>DE0003505626900000000000020005736</t>
  </si>
  <si>
    <t>Buchenstr. 8</t>
  </si>
  <si>
    <t>DE0003505764800000000000020005755</t>
  </si>
  <si>
    <t>Bornstr. 25</t>
  </si>
  <si>
    <t>DE0003505627100000000000020005757</t>
  </si>
  <si>
    <t>Im Überdorf 15</t>
  </si>
  <si>
    <t>DE0003505642200000000000020005863</t>
  </si>
  <si>
    <t>Montchaninstr.</t>
  </si>
  <si>
    <t>DE0003505647700000000000020005864</t>
  </si>
  <si>
    <t>DE0003505623500000000000020005865</t>
  </si>
  <si>
    <t>Fischerweg 31</t>
  </si>
  <si>
    <t>DE0003505624400000000000020005866</t>
  </si>
  <si>
    <t>Breitenbergweg 9</t>
  </si>
  <si>
    <t>DE0003505764800000000000020005867</t>
  </si>
  <si>
    <t>Am Weißenstein 15</t>
  </si>
  <si>
    <t>DE0003505641200000000000020005868</t>
  </si>
  <si>
    <t>Hauptstr. 52 B</t>
  </si>
  <si>
    <t>DE0003505647900000000000020005869</t>
  </si>
  <si>
    <t>Schinnhohl 1</t>
  </si>
  <si>
    <t>DE0003505647900000000000020005870</t>
  </si>
  <si>
    <t>Bahnhofstr. 16 B</t>
  </si>
  <si>
    <t>DE0003505641400000000000020018154</t>
  </si>
  <si>
    <t>Karl-Hutterstr. 2</t>
  </si>
  <si>
    <t>DE0003505647700000000000020005897</t>
  </si>
  <si>
    <t>DE0003505647900000000000020005898</t>
  </si>
  <si>
    <t>Neuestr. 17</t>
  </si>
  <si>
    <t>DE0003505623500000000000020005911</t>
  </si>
  <si>
    <t>In der Struth 3</t>
  </si>
  <si>
    <t>DE0003505624400000000000020005936</t>
  </si>
  <si>
    <t>DE0003505641400000000000020005947</t>
  </si>
  <si>
    <t>Im Bruch 5</t>
  </si>
  <si>
    <t>DE0003505647900000000000020005971</t>
  </si>
  <si>
    <t>Alsbergweg 10</t>
  </si>
  <si>
    <t>DE0003505641000000000000020005981</t>
  </si>
  <si>
    <t>Im Wiesengrund 36</t>
  </si>
  <si>
    <t>DE0003505764500000000000020006021</t>
  </si>
  <si>
    <t>Neuer Weg 4</t>
  </si>
  <si>
    <t>DE0003505633200000000000020006024</t>
  </si>
  <si>
    <t>Fahrweg (Lagerhalle)</t>
  </si>
  <si>
    <t>DE0003505617900000000000020006037</t>
  </si>
  <si>
    <t>Auf dem Gumschlag 2</t>
  </si>
  <si>
    <t>DE0003505645900000000000020006041</t>
  </si>
  <si>
    <t>DE0003505617900000000000020006042</t>
  </si>
  <si>
    <t>Im Herrengarten 25</t>
  </si>
  <si>
    <t>DE0003505624400000000000020006046</t>
  </si>
  <si>
    <t>DE0003505633200000000000020006047</t>
  </si>
  <si>
    <t>Salzheck 8</t>
  </si>
  <si>
    <t>DE0003505633200000000000020006048</t>
  </si>
  <si>
    <t>Am Forsthaus 2</t>
  </si>
  <si>
    <t>DE0003505624400000000000020018085</t>
  </si>
  <si>
    <t>In den Hähnen 21</t>
  </si>
  <si>
    <t>DE0003505618200000000000020006052</t>
  </si>
  <si>
    <t>Am Sportplatz (Grundschule) 2 B</t>
  </si>
  <si>
    <t>DE0003505632100000000000020006053</t>
  </si>
  <si>
    <t>Siebenborn 34</t>
  </si>
  <si>
    <t>DE0003505623700000000000020006059</t>
  </si>
  <si>
    <t>Mohrenhähne 12</t>
  </si>
  <si>
    <t>DE0003505642200000000000020006089</t>
  </si>
  <si>
    <t>Nordstr. 28 A</t>
  </si>
  <si>
    <t>DE0003505624200000000000020006101</t>
  </si>
  <si>
    <t>Zum Hellchen 13</t>
  </si>
  <si>
    <t>DE0003505607600000000000020006102</t>
  </si>
  <si>
    <t>Von-Eyßstr. 9</t>
  </si>
  <si>
    <t>DE0003505617900000000000020006119</t>
  </si>
  <si>
    <t>DE0003505623500000000000020006147</t>
  </si>
  <si>
    <t>In der Speidt 31</t>
  </si>
  <si>
    <t>DE0003505642200000000000020006148</t>
  </si>
  <si>
    <t>Am Eschenacker 3</t>
  </si>
  <si>
    <t>DE0003505647900000000000020006149</t>
  </si>
  <si>
    <t>Hoher Weg 2</t>
  </si>
  <si>
    <t>DE0003505624200000000000020006151</t>
  </si>
  <si>
    <t>Ringstr. 10</t>
  </si>
  <si>
    <t>DE0003505620600000000000020006178</t>
  </si>
  <si>
    <t>Hauptstr. 9 A</t>
  </si>
  <si>
    <t>DE0003505762700000000000020006208</t>
  </si>
  <si>
    <t>Hindenburgstr. 11</t>
  </si>
  <si>
    <t>DE0003505624400000000000020006210</t>
  </si>
  <si>
    <t>DE0003505624400000000000020006211</t>
  </si>
  <si>
    <t>Am Wolsbach 10</t>
  </si>
  <si>
    <t>DE0003505624200000000000020006243</t>
  </si>
  <si>
    <t>Ringstr. 21 A</t>
  </si>
  <si>
    <t>DE0003505623500000000000020006244</t>
  </si>
  <si>
    <t>DE0003505607200000000000020006246</t>
  </si>
  <si>
    <t>Kruppstr. 21 A</t>
  </si>
  <si>
    <t>DE0003505632100000000000020006247</t>
  </si>
  <si>
    <t>Römerstr. 4 A</t>
  </si>
  <si>
    <t>DE0003505617000000000000020006251</t>
  </si>
  <si>
    <t>Am Friedrichsberg 18</t>
  </si>
  <si>
    <t>DE0003505620600000000000020006256</t>
  </si>
  <si>
    <t>Faulbacherstr. 4</t>
  </si>
  <si>
    <t>DE0003505752000000000000020006257</t>
  </si>
  <si>
    <t>Am Kirschbaum 50</t>
  </si>
  <si>
    <t>DE0003505607300000000000020006261</t>
  </si>
  <si>
    <t>Hirtenstr. 18</t>
  </si>
  <si>
    <t>DE0003505647900000000000020006262</t>
  </si>
  <si>
    <t>Dörnerstr. (Grundschule)</t>
  </si>
  <si>
    <t>DE0003505641400000000000020006276</t>
  </si>
  <si>
    <t>DE0003505641400000000000020006277</t>
  </si>
  <si>
    <t>DE0003505647900000000000020006279</t>
  </si>
  <si>
    <t>Alsbergweg 16</t>
  </si>
  <si>
    <t>DE0003505646200000000000020006291</t>
  </si>
  <si>
    <t>Grubenstr. 20</t>
  </si>
  <si>
    <t>DE0003505641200000000000020006300</t>
  </si>
  <si>
    <t>Oberm Görgengarten 8</t>
  </si>
  <si>
    <t>DE0003505620600000000000020006304</t>
  </si>
  <si>
    <t>Langestück 35</t>
  </si>
  <si>
    <t>DE0003505762700000000000020006305</t>
  </si>
  <si>
    <t>Freiherr-vom-Stein-Str. 28</t>
  </si>
  <si>
    <t>DE0003505764400000000000020006306</t>
  </si>
  <si>
    <t>Hachenburgerstr. 35</t>
  </si>
  <si>
    <t>DE0003505624400000000000020006311</t>
  </si>
  <si>
    <t>Malbergstr. 11</t>
  </si>
  <si>
    <t>DE0003505607200000000000020006314</t>
  </si>
  <si>
    <t>Wellingsweg 54</t>
  </si>
  <si>
    <t>DE0003505764200000000000020006339</t>
  </si>
  <si>
    <t>Hensches Wiese</t>
  </si>
  <si>
    <t>DE0003505764200000000000020006343</t>
  </si>
  <si>
    <t>Westring 10</t>
  </si>
  <si>
    <t>DE0003505633300000000000020006349</t>
  </si>
  <si>
    <t>In der Aach 31</t>
  </si>
  <si>
    <t>DE0003505641200000000000020006352</t>
  </si>
  <si>
    <t>Kirchstr. 2 A</t>
  </si>
  <si>
    <t>DE0003505633500000000000020006357</t>
  </si>
  <si>
    <t>Römerstr. 30 A</t>
  </si>
  <si>
    <t>DE0003505633700000000000020006363</t>
  </si>
  <si>
    <t>Kirchstr. 14</t>
  </si>
  <si>
    <t>DE0003505607700000000000020006365</t>
  </si>
  <si>
    <t>Lindenallee 41</t>
  </si>
  <si>
    <t>DE0003505752000000000000020006366</t>
  </si>
  <si>
    <t>Am Kirschbaum 48</t>
  </si>
  <si>
    <t>DE0003505623500000000000020006375</t>
  </si>
  <si>
    <t>Meisenweg 9</t>
  </si>
  <si>
    <t>DE0003505762900000000000020006380</t>
  </si>
  <si>
    <t>DE0003505632300000000000020006381</t>
  </si>
  <si>
    <t>Antoniusstr. 3</t>
  </si>
  <si>
    <t>DE0003505764800000000000020006382</t>
  </si>
  <si>
    <t>F.-W.-Raiffeisenstr. 4</t>
  </si>
  <si>
    <t>DE0003505762900000000000020006398</t>
  </si>
  <si>
    <t>Am Jägersteg 3</t>
  </si>
  <si>
    <t>DE0003505633700000000000020006402</t>
  </si>
  <si>
    <t>Am Nörrenpfad 11</t>
  </si>
  <si>
    <t>DE0003505641000000000000020006406</t>
  </si>
  <si>
    <t>Schillerstr. 13</t>
  </si>
  <si>
    <t>DE0003505641000000000000020006417</t>
  </si>
  <si>
    <t>DE0003505624400000000000020015394</t>
  </si>
  <si>
    <t>DE0003505641400000000000020006428</t>
  </si>
  <si>
    <t>Grabenstr.</t>
  </si>
  <si>
    <t>DE0003505632100000000000020006452</t>
  </si>
  <si>
    <t>Im Zillgen 46 A</t>
  </si>
  <si>
    <t>DE0003505623700000000000020006470</t>
  </si>
  <si>
    <t>Ringstr. 53</t>
  </si>
  <si>
    <t>DE0003505620600000000000020006477</t>
  </si>
  <si>
    <t>Krugbäckerstr. 21</t>
  </si>
  <si>
    <t>DE0003505623500000000000020006497</t>
  </si>
  <si>
    <t>Rheinstr. 113-120</t>
  </si>
  <si>
    <t>DE0003505633300000000000020006512</t>
  </si>
  <si>
    <t>Auf dem Meer 4</t>
  </si>
  <si>
    <t>DE0003505607200000000000020006513</t>
  </si>
  <si>
    <t>Bienengarten 18</t>
  </si>
  <si>
    <t>DE0003505607700000000000020006521</t>
  </si>
  <si>
    <t>An der Fausenburg 40</t>
  </si>
  <si>
    <t>DE0003505632300000000000020006560</t>
  </si>
  <si>
    <t>Hübingerweg 71</t>
  </si>
  <si>
    <t>DE0003505647900000000000020006568</t>
  </si>
  <si>
    <t>Weststr. 7</t>
  </si>
  <si>
    <t>DE0003505647900000000000020006570</t>
  </si>
  <si>
    <t>Am Roten Born 14</t>
  </si>
  <si>
    <t>DE0003505641400000000000020006571</t>
  </si>
  <si>
    <t>Wiesborn 4</t>
  </si>
  <si>
    <t>DE0003505647900000000000020006572</t>
  </si>
  <si>
    <t>Am Roten Born 9</t>
  </si>
  <si>
    <t>DE0003505645900000000000020006588</t>
  </si>
  <si>
    <t>Ackerstr. 26</t>
  </si>
  <si>
    <t>DE0003505633200000000000020006608</t>
  </si>
  <si>
    <t>Keltenstr. 1</t>
  </si>
  <si>
    <t>DE0003505633500000000000020006636</t>
  </si>
  <si>
    <t>Westerwaldstr. 38</t>
  </si>
  <si>
    <t>DE0003505641400000000000020006637</t>
  </si>
  <si>
    <t>Industriestr. 5</t>
  </si>
  <si>
    <t>DE0003505632100000000000020006640</t>
  </si>
  <si>
    <t>Langstr. 24</t>
  </si>
  <si>
    <t>DE0003505633700000000000020006645</t>
  </si>
  <si>
    <t>Kirchstr. 4</t>
  </si>
  <si>
    <t>DE0003505647000000000000020006647</t>
  </si>
  <si>
    <t>Am Reichenstein 7</t>
  </si>
  <si>
    <t>DE0003505620300000000000020006651</t>
  </si>
  <si>
    <t>Gerhart-Hauptmannstr. 4</t>
  </si>
  <si>
    <t>DE0003505624400000000000020006652</t>
  </si>
  <si>
    <t>Lärchenweg 8</t>
  </si>
  <si>
    <t>DE0003505642700000000000020012673</t>
  </si>
  <si>
    <t>Hochstr. 31</t>
  </si>
  <si>
    <t>DE0003505623700000000000020006655</t>
  </si>
  <si>
    <t>Mohrenhähne 6</t>
  </si>
  <si>
    <t>DE0003505645900000000000020006663</t>
  </si>
  <si>
    <t>Nisterstr. 2 A</t>
  </si>
  <si>
    <t>DE0003505646200000000000020006673</t>
  </si>
  <si>
    <t>Pfaffenmorgen 4 A</t>
  </si>
  <si>
    <t>DE0003505624400000000000020006675</t>
  </si>
  <si>
    <t>Waldstr. 2</t>
  </si>
  <si>
    <t>DE0003505647700000000000020006676</t>
  </si>
  <si>
    <t>DE0003505764800000000000020006679</t>
  </si>
  <si>
    <t>Neuer Weg (Am Tennisplatz)</t>
  </si>
  <si>
    <t>DE0003505646200000000000020006684</t>
  </si>
  <si>
    <t>Zeppenweg 4</t>
  </si>
  <si>
    <t>DE0003505764800000000000020006685</t>
  </si>
  <si>
    <t>Poststr. 14</t>
  </si>
  <si>
    <t>DE0003505647000000000000020006689</t>
  </si>
  <si>
    <t>Wilhelm-Leuschnerstr. 3</t>
  </si>
  <si>
    <t>DE0003505647200000000000020006690</t>
  </si>
  <si>
    <t>DE0003505641400000000000020006692</t>
  </si>
  <si>
    <t>Im Seifen 21</t>
  </si>
  <si>
    <t>DE0003505642400000000000020006716</t>
  </si>
  <si>
    <t>Feincheswiese 5</t>
  </si>
  <si>
    <t>DE0003505762700000000000020006717</t>
  </si>
  <si>
    <t>Ziegelhütter Weg 42</t>
  </si>
  <si>
    <t>DE0003505620600000000000020006738</t>
  </si>
  <si>
    <t>Hauptstr. 25</t>
  </si>
  <si>
    <t>DE0003505764400000000000020006742</t>
  </si>
  <si>
    <t>Welkenbach</t>
  </si>
  <si>
    <t>Höchstenbacherstr. 9</t>
  </si>
  <si>
    <t>DE0003505641200000000000020006743</t>
  </si>
  <si>
    <t>Niedererbacherstr. 10</t>
  </si>
  <si>
    <t>DE0003505641000000000000020006744</t>
  </si>
  <si>
    <t>Fröschpfortstr. 18</t>
  </si>
  <si>
    <t>DE0003505624200000000000020006754</t>
  </si>
  <si>
    <t>Sayntalstr. 15</t>
  </si>
  <si>
    <t>DE0003505607000000000000020006756</t>
  </si>
  <si>
    <t>Wallersheimer Weg 30</t>
  </si>
  <si>
    <t>DE0003505607000000000000020006757</t>
  </si>
  <si>
    <t>Wallersheimer Weg 32</t>
  </si>
  <si>
    <t>DE0003505647900000000000020006758</t>
  </si>
  <si>
    <t>Erlenweg 27</t>
  </si>
  <si>
    <t>DE0003505647900000000000020006759</t>
  </si>
  <si>
    <t>Herbornerstr. 5</t>
  </si>
  <si>
    <t>DE0003505617900000000000020006767</t>
  </si>
  <si>
    <t>Sebastian-Kneipstr. 39</t>
  </si>
  <si>
    <t>DE0003505762900000000000020006771</t>
  </si>
  <si>
    <t>Linden</t>
  </si>
  <si>
    <t>Dreifeldenerstr. 3</t>
  </si>
  <si>
    <t>DE0003505647200000000000020006773</t>
  </si>
  <si>
    <t>Wiesenstr. 5</t>
  </si>
  <si>
    <t>DE0003505641400000000000020006774</t>
  </si>
  <si>
    <t>Auf dem Schoppen 18</t>
  </si>
  <si>
    <t>DE0003505642200000000000020006775</t>
  </si>
  <si>
    <t>Am Merzenborn 8</t>
  </si>
  <si>
    <t>DE0003505647900000000000020006776</t>
  </si>
  <si>
    <t>Wiesenstr. 4</t>
  </si>
  <si>
    <t>DE0003505761400000000000020006777</t>
  </si>
  <si>
    <t>Hauptstr. 43 A</t>
  </si>
  <si>
    <t>DE0003505620600000000000020006792</t>
  </si>
  <si>
    <t>DE0003505633500000000000020006812</t>
  </si>
  <si>
    <t>Westerwaldstr. 48</t>
  </si>
  <si>
    <t>DE0003505647700000000000020006815</t>
  </si>
  <si>
    <t>Mengelshainerstr. 29</t>
  </si>
  <si>
    <t>DE0003505647700000000000020006816</t>
  </si>
  <si>
    <t>Kohlaustr. (Realschule)</t>
  </si>
  <si>
    <t>DE0003505647700000000000020006817</t>
  </si>
  <si>
    <t xml:space="preserve">Kohlaustr. (Hauptschule) </t>
  </si>
  <si>
    <t>DE0003505618200000000000020006836</t>
  </si>
  <si>
    <t>Franziskanerinnenstr. 2</t>
  </si>
  <si>
    <t>DE0003505647200000000000020006841</t>
  </si>
  <si>
    <t>Nisterstr. 1</t>
  </si>
  <si>
    <t>DE0003505762900000000000020006842</t>
  </si>
  <si>
    <t>DE0003505641200000000000020006843</t>
  </si>
  <si>
    <t>Im Hasenacker 11</t>
  </si>
  <si>
    <t>DE0003505633700000000000020006852</t>
  </si>
  <si>
    <t>Helfensteinstr. 44</t>
  </si>
  <si>
    <t>DE0003505641200000000000020006853</t>
  </si>
  <si>
    <t>Zum Issel 10</t>
  </si>
  <si>
    <t>DE0003505762900000000000020006863</t>
  </si>
  <si>
    <t>DE0003505642400000000000020006864</t>
  </si>
  <si>
    <t>DE0003505623500000000000020006865</t>
  </si>
  <si>
    <t>Eulerstr. 8</t>
  </si>
  <si>
    <t>DE0003505762700000000000020006879</t>
  </si>
  <si>
    <t>Auf dem Taubhaus 28</t>
  </si>
  <si>
    <t>DE0003505647900000000000020006880</t>
  </si>
  <si>
    <t>Schulstr. 7</t>
  </si>
  <si>
    <t>DE0003505645900000000000020006888</t>
  </si>
  <si>
    <t>DE0003505645900000000000020006889</t>
  </si>
  <si>
    <t>Im Nebenroth 4</t>
  </si>
  <si>
    <t>DE0003505607700000000000020006896</t>
  </si>
  <si>
    <t>Pfarrer-Krausstr. 122</t>
  </si>
  <si>
    <t>DE0003505647900000000000020006899</t>
  </si>
  <si>
    <t>DE0003505647700000000000020006920</t>
  </si>
  <si>
    <t>Bierwiesstr. 14</t>
  </si>
  <si>
    <t>DE0003505647700000000000020006921</t>
  </si>
  <si>
    <t>Bahnhofstr. 20</t>
  </si>
  <si>
    <t>DE0003505647700000000000020006922</t>
  </si>
  <si>
    <t>Waigandshainerstr. 26</t>
  </si>
  <si>
    <t>DE0003505647900000000000020006925</t>
  </si>
  <si>
    <t>DE0003505607200000000000020006928</t>
  </si>
  <si>
    <t>Aachenerstr. 108</t>
  </si>
  <si>
    <t>DE0003505620400000000000020006945</t>
  </si>
  <si>
    <t>Waldstr. 15</t>
  </si>
  <si>
    <t>DE0003505761000000000000020006967</t>
  </si>
  <si>
    <t>Hauptstr. 33</t>
  </si>
  <si>
    <t>DE0003505641000000000000020006968</t>
  </si>
  <si>
    <t>Im Wiesengrund 13</t>
  </si>
  <si>
    <t>DE0003505624400000000000020006977</t>
  </si>
  <si>
    <t>Nonnenbäume 13 B</t>
  </si>
  <si>
    <t>DE0003505762900000000000020006978</t>
  </si>
  <si>
    <t>Kirchstr. 3</t>
  </si>
  <si>
    <t>DE0003505607200000000000020006988</t>
  </si>
  <si>
    <t>Keltenstr. 180</t>
  </si>
  <si>
    <t>DE0003505646200000000000020006989</t>
  </si>
  <si>
    <t>Talstr. 5</t>
  </si>
  <si>
    <t>DE0003505641000000000000020006990</t>
  </si>
  <si>
    <t>Oderstr. 18</t>
  </si>
  <si>
    <t>DE0003505642700000000000020006991</t>
  </si>
  <si>
    <t>Hochstr. 23</t>
  </si>
  <si>
    <t>DE0003505623700000000000020007001</t>
  </si>
  <si>
    <t>Hofhaide 10</t>
  </si>
  <si>
    <t>DE0003505623700000000000020007016</t>
  </si>
  <si>
    <t>Zum Rödchen 9</t>
  </si>
  <si>
    <t>DE0003505617900000000000020007018</t>
  </si>
  <si>
    <t>Stillshöhe 1</t>
  </si>
  <si>
    <t>DE0003505617000000000000020007020</t>
  </si>
  <si>
    <t>Am Röttchenshammer 47</t>
  </si>
  <si>
    <t>DE0003505622000000000000020007021</t>
  </si>
  <si>
    <t>Am Gülser Weg 20</t>
  </si>
  <si>
    <t>DE0003505622000000000000020007022</t>
  </si>
  <si>
    <t>DE0003505764700000000000020007030</t>
  </si>
  <si>
    <t>Parkstr. 22</t>
  </si>
  <si>
    <t>DE0003505764200000000000020007031</t>
  </si>
  <si>
    <t>DE0003505647900000000000020007037</t>
  </si>
  <si>
    <t>Hoher Weg 10</t>
  </si>
  <si>
    <t>DE0003505647900000000000020007038</t>
  </si>
  <si>
    <t>Hoher Weg 3</t>
  </si>
  <si>
    <t>DE0003505607700000000000020007041</t>
  </si>
  <si>
    <t>Hinterdorfstr. 71</t>
  </si>
  <si>
    <t>DE0003505761000000000000020007054</t>
  </si>
  <si>
    <t>Auf dem Beul 20</t>
  </si>
  <si>
    <t>DE0003505633700000000000020007125</t>
  </si>
  <si>
    <t>Kreuzwiese 901 Z</t>
  </si>
  <si>
    <t>DE0003505647200000000000020022357</t>
  </si>
  <si>
    <t>Gewerbepark West 2</t>
  </si>
  <si>
    <t>DE0003505617900000000000020007137</t>
  </si>
  <si>
    <t>Josef-Görresstr. 31</t>
  </si>
  <si>
    <t>DE0003505607000000000000020007168</t>
  </si>
  <si>
    <t>Im Schildchesacker 5</t>
  </si>
  <si>
    <t>DE0003505617900000000000020007169</t>
  </si>
  <si>
    <t>Im Pelzgraben 30</t>
  </si>
  <si>
    <t>DE0003505623500000000000020007172</t>
  </si>
  <si>
    <t>DE0003505762900000000000020007173</t>
  </si>
  <si>
    <t>Im Boden (Container) 2</t>
  </si>
  <si>
    <t>DE0003505645900000000000020007174</t>
  </si>
  <si>
    <t>Westerburgerstr. 17</t>
  </si>
  <si>
    <t>DE0003505647000000000000020007193</t>
  </si>
  <si>
    <t>Bismarckstr. 50</t>
  </si>
  <si>
    <t>DE0003505642700000000000020007194</t>
  </si>
  <si>
    <t>Danzigerstr. 26</t>
  </si>
  <si>
    <t>DE0003505607000000000000020007209</t>
  </si>
  <si>
    <t>Marienfelderstr. 3</t>
  </si>
  <si>
    <t>DE0003505641400000000000020007211</t>
  </si>
  <si>
    <t>Bornweg 6</t>
  </si>
  <si>
    <t>DE0003505633300000000000020017066</t>
  </si>
  <si>
    <t>Schlickumstr. 14</t>
  </si>
  <si>
    <t>DE0003505627100000000000020007225</t>
  </si>
  <si>
    <t>Freirachdorferstr. 13</t>
  </si>
  <si>
    <t>DE0003505617000000000000020007226</t>
  </si>
  <si>
    <t>Am Friedrichsberg 34</t>
  </si>
  <si>
    <t>DE0003505764200000000000020007233</t>
  </si>
  <si>
    <t>Am Wehrholz 9</t>
  </si>
  <si>
    <t>DE0003505764500000000000020007244</t>
  </si>
  <si>
    <t>Kornblumenweg 2</t>
  </si>
  <si>
    <t>DE0003505645900000000000020007248</t>
  </si>
  <si>
    <t>Neustr. 26</t>
  </si>
  <si>
    <t>DE0003505632200000000000020007260</t>
  </si>
  <si>
    <t>Mainzerstr. 5</t>
  </si>
  <si>
    <t>DE0003505632100000000000020007269</t>
  </si>
  <si>
    <t>Tauberbacher Weg 17 A</t>
  </si>
  <si>
    <t>DE0003505633500000000000020007270</t>
  </si>
  <si>
    <t>Unter dem Dorf 19</t>
  </si>
  <si>
    <t>DE0003505641400000000000020007275</t>
  </si>
  <si>
    <t>Hauptstr. 35</t>
  </si>
  <si>
    <t>DE0003505641200000000000020007276</t>
  </si>
  <si>
    <t>Im Krautfeld 8</t>
  </si>
  <si>
    <t>DE0003505624400000000000020007277</t>
  </si>
  <si>
    <t>Schulstr. 12</t>
  </si>
  <si>
    <t>DE0003505647700000000000020007305</t>
  </si>
  <si>
    <t>Bahnhofstr. 28</t>
  </si>
  <si>
    <t>DE0003505607700000000000020007309</t>
  </si>
  <si>
    <t>Kreisstr. 15</t>
  </si>
  <si>
    <t>DE0003505622000000000000020015354</t>
  </si>
  <si>
    <t>Rheinblick 28</t>
  </si>
  <si>
    <t>DE0003505623700000000000020007324</t>
  </si>
  <si>
    <t>DE0003505624400000000000020007325</t>
  </si>
  <si>
    <t>DE0003505762900000000000020007326</t>
  </si>
  <si>
    <t>Mittelweg 18 A</t>
  </si>
  <si>
    <t>DE0003505752000000000000020007327</t>
  </si>
  <si>
    <t>Schulweg 2</t>
  </si>
  <si>
    <t>DE0003505626900000000000020007328</t>
  </si>
  <si>
    <t>DE0003505641400000000000020007331</t>
  </si>
  <si>
    <t>Daimlerstr. 1</t>
  </si>
  <si>
    <t>DE0003505645900000000000020007334</t>
  </si>
  <si>
    <t>Bornstr. 4</t>
  </si>
  <si>
    <t>DE0003505633700000000000020007336</t>
  </si>
  <si>
    <t>DE0003505633200000000000020007337</t>
  </si>
  <si>
    <t>DE0003505620300000000000020007338</t>
  </si>
  <si>
    <t>Rathausstr. 48</t>
  </si>
  <si>
    <t>DE0003505641400000000000020007339</t>
  </si>
  <si>
    <t>St.-Leonhard-Str. 7</t>
  </si>
  <si>
    <t>DE0003505641400000000000020007340</t>
  </si>
  <si>
    <t>Weststr. 1</t>
  </si>
  <si>
    <t>DE0003505645900000000000020007341</t>
  </si>
  <si>
    <t>Ottensteinerstr. 1</t>
  </si>
  <si>
    <t>DE0003505641400000000000020007342</t>
  </si>
  <si>
    <t>Freiherr-vom-Stein-Str. 9</t>
  </si>
  <si>
    <t>DE0003505642200000000000020007343</t>
  </si>
  <si>
    <t>DE0003505641000000000000020007345</t>
  </si>
  <si>
    <t>Horresser Berg 18</t>
  </si>
  <si>
    <t>DE0003505641400000000000020007346</t>
  </si>
  <si>
    <t>St.-Leonhard-Str.</t>
  </si>
  <si>
    <t>DE0003505647900000000000020007354</t>
  </si>
  <si>
    <t>Waldstr. 19</t>
  </si>
  <si>
    <t>DE0003505647200000000000020007355</t>
  </si>
  <si>
    <t>DE0003505641400000000000020007357</t>
  </si>
  <si>
    <t>DE0003505647900000000000020007363</t>
  </si>
  <si>
    <t>Ferdinand-Wernerstr. 17</t>
  </si>
  <si>
    <t>DE0003505647200000000000020007366</t>
  </si>
  <si>
    <t>Talstr. 12</t>
  </si>
  <si>
    <t>DE0003505607700000000000020007372</t>
  </si>
  <si>
    <t>Fritz von Unruhstr. 51</t>
  </si>
  <si>
    <t>DE0003505633700000000000020007375</t>
  </si>
  <si>
    <t>Kurfürstenwiese 5</t>
  </si>
  <si>
    <t>DE0003505633700000000000020007376</t>
  </si>
  <si>
    <t>Koblenzerstr. 3 A</t>
  </si>
  <si>
    <t>DE0003505607200000000000020007377</t>
  </si>
  <si>
    <t>Aachenerstr. 124 A</t>
  </si>
  <si>
    <t>DE0003505623700000000000020007379</t>
  </si>
  <si>
    <t>Tannenweg 5</t>
  </si>
  <si>
    <t>DE0003505617000000000000020007396</t>
  </si>
  <si>
    <t>Weiserstr. 14</t>
  </si>
  <si>
    <t>DE0003505647200000000000020007397</t>
  </si>
  <si>
    <t>Industriestr. 10</t>
  </si>
  <si>
    <t>DE0003505632300000000000020007406</t>
  </si>
  <si>
    <t>Dieblicherstr. 16 A</t>
  </si>
  <si>
    <t>DE0003505642400000000000020007407</t>
  </si>
  <si>
    <t>DE0003505647700000000000020007414</t>
  </si>
  <si>
    <t>Lindenstr. 7</t>
  </si>
  <si>
    <t>DE0003505624400000000000020007417</t>
  </si>
  <si>
    <t>Hartenfelserstr. 16</t>
  </si>
  <si>
    <t>DE0003505764800000000000020007420</t>
  </si>
  <si>
    <t>Grenzweg 3</t>
  </si>
  <si>
    <t>DE0003505764400000000000020007421</t>
  </si>
  <si>
    <t>Winkelbach</t>
  </si>
  <si>
    <t>DE0003505607200000000000020007423</t>
  </si>
  <si>
    <t>DE0003505642200000000000020007424</t>
  </si>
  <si>
    <t>Bachstr. 14</t>
  </si>
  <si>
    <t>DE0003505647000000000000020007427</t>
  </si>
  <si>
    <t>Zinhainer Weg 40</t>
  </si>
  <si>
    <t>DE0003505633000000000000020007430</t>
  </si>
  <si>
    <t>Untermarkstr. 39</t>
  </si>
  <si>
    <t>DE0003505641400000000000020007441</t>
  </si>
  <si>
    <t>Im Herspenstück 14</t>
  </si>
  <si>
    <t>DE0003505607500000000000020007454</t>
  </si>
  <si>
    <t>Am Fort Konstantin 14 A</t>
  </si>
  <si>
    <t>DE0003505641200000000000020007543</t>
  </si>
  <si>
    <t>Bergstr. 8</t>
  </si>
  <si>
    <t>DE0003505641400000000000020007550</t>
  </si>
  <si>
    <t>Unter der Klaus 24</t>
  </si>
  <si>
    <t>DE0003505647900000000000020014460</t>
  </si>
  <si>
    <t>Bahnhofstr. 24 A</t>
  </si>
  <si>
    <t>DE0003505641400000000000020007562</t>
  </si>
  <si>
    <t>Jahnstr. 15</t>
  </si>
  <si>
    <t>DE0003505647900000000000020007568</t>
  </si>
  <si>
    <t>DE0003505647900000000000020007575</t>
  </si>
  <si>
    <t>Waldstr. 13</t>
  </si>
  <si>
    <t>DE0003505641400000000000020007580</t>
  </si>
  <si>
    <t>Im Bergmorgen 21</t>
  </si>
  <si>
    <t>DE0003505620400000000000020007602</t>
  </si>
  <si>
    <t>Auf den Dorfwiesen 9</t>
  </si>
  <si>
    <t>DE0003505632300000000000020007603</t>
  </si>
  <si>
    <t>Bornstr. 19 A</t>
  </si>
  <si>
    <t>DE0003505642800000000000020007643</t>
  </si>
  <si>
    <t>Zum Heilborn 10</t>
  </si>
  <si>
    <t>DE0003505642800000000000020007656</t>
  </si>
  <si>
    <t>Hilchenstr. 8 A</t>
  </si>
  <si>
    <t>DE0003505647900000000000020007657</t>
  </si>
  <si>
    <t>Erlenweg 33</t>
  </si>
  <si>
    <t>DE0003505633700000000000020007658</t>
  </si>
  <si>
    <t>Triftstr. 41</t>
  </si>
  <si>
    <t>DE0003505647900000000000020007663</t>
  </si>
  <si>
    <t>Am Berg 6</t>
  </si>
  <si>
    <t>DE0003505632100000000000020007680</t>
  </si>
  <si>
    <t>Mainzerstr. 25</t>
  </si>
  <si>
    <t>DE0003505606800000000000020007681</t>
  </si>
  <si>
    <t>Schenkendorfstr. 15</t>
  </si>
  <si>
    <t>DE0003505607700000000000020007682</t>
  </si>
  <si>
    <t>Lindenallee 26</t>
  </si>
  <si>
    <t>DE0003505633700000000000020007685</t>
  </si>
  <si>
    <t>Willy-Arndtstr. 33</t>
  </si>
  <si>
    <t>DE0003505641400000000000020007697</t>
  </si>
  <si>
    <t>DE0003505632300000000000020007699</t>
  </si>
  <si>
    <t>Auf der Stautg 24</t>
  </si>
  <si>
    <t>DE0003505647900000000000020007712</t>
  </si>
  <si>
    <t>DE0003505647900000000000020007722</t>
  </si>
  <si>
    <t>Südstr. 10 A</t>
  </si>
  <si>
    <t>DE0003505622000000000000020007774</t>
  </si>
  <si>
    <t>Hauptstr. 71</t>
  </si>
  <si>
    <t>DE0003505647700000000000020007791</t>
  </si>
  <si>
    <t>Am Roten Stein 7</t>
  </si>
  <si>
    <t>DE0003505647900000000000020007804</t>
  </si>
  <si>
    <t>Angelstruth 9</t>
  </si>
  <si>
    <t>DE0003505645900000000000020007829</t>
  </si>
  <si>
    <t>Im Wiesengrund 3</t>
  </si>
  <si>
    <t>DE0003505641200000000000020007852</t>
  </si>
  <si>
    <t>Schlatweg 1</t>
  </si>
  <si>
    <t>DE0003505624400000000000020007853</t>
  </si>
  <si>
    <t>Kuhnhöfen</t>
  </si>
  <si>
    <t>Gartenstr. 5</t>
  </si>
  <si>
    <t>DE0003505647200000000000020007854</t>
  </si>
  <si>
    <t>DE0003505623500000000000020007923</t>
  </si>
  <si>
    <t>Poststr. 38</t>
  </si>
  <si>
    <t>DE0003505762900000000000020007924</t>
  </si>
  <si>
    <t>Im Neugarten 7</t>
  </si>
  <si>
    <t>DE0003505762900000000000020007925</t>
  </si>
  <si>
    <t>Gartenweg 8</t>
  </si>
  <si>
    <t>DE0003505761000000000000020007926</t>
  </si>
  <si>
    <t>Im Hauptgarten 7</t>
  </si>
  <si>
    <t>DE0003505607700000000000020007928</t>
  </si>
  <si>
    <t>Reuschweg 113</t>
  </si>
  <si>
    <t>DE0003505633200000000000020007942</t>
  </si>
  <si>
    <t>Im Park 2</t>
  </si>
  <si>
    <t>DE0003505618200000000000020007944</t>
  </si>
  <si>
    <t>Rheinhöhe 10</t>
  </si>
  <si>
    <t>DE0003505647900000000000020007950</t>
  </si>
  <si>
    <t>Meisenweg 8</t>
  </si>
  <si>
    <t>DE0003505762900000000000020007951</t>
  </si>
  <si>
    <t>Hirzenhubstr. 25</t>
  </si>
  <si>
    <t>DE0003505642800000000000020007953</t>
  </si>
  <si>
    <t>Sonnenblick 14</t>
  </si>
  <si>
    <t>DE0003505617000000000000020007963</t>
  </si>
  <si>
    <t>Cäcilie-Freisbergstr. 12</t>
  </si>
  <si>
    <t>DE0003505633200000000000020007973</t>
  </si>
  <si>
    <t>Salzheck 3</t>
  </si>
  <si>
    <t>DE0003505647200000000000020007974</t>
  </si>
  <si>
    <t>Nisterstr. 8</t>
  </si>
  <si>
    <t>DE0003505764200000000000020007975</t>
  </si>
  <si>
    <t>In der Trift 3</t>
  </si>
  <si>
    <t>DE0003505761000000000000020008010</t>
  </si>
  <si>
    <t>Lindenweg 16</t>
  </si>
  <si>
    <t>DE0003505762700000000000020008025</t>
  </si>
  <si>
    <t>Ziegeleiweg (Feuerwehrgerätehaus)</t>
  </si>
  <si>
    <t>DE0003505641200000000000020008050</t>
  </si>
  <si>
    <t>Haus Sonderland 1</t>
  </si>
  <si>
    <t>DE0003505647200000000000020008093</t>
  </si>
  <si>
    <t>An der Struth 15</t>
  </si>
  <si>
    <t>DE0003505762900000000000020008098</t>
  </si>
  <si>
    <t>Hauptstr. 51</t>
  </si>
  <si>
    <t>DE0003505617900000000000020008167</t>
  </si>
  <si>
    <t>DE0003505617000000000000020008168</t>
  </si>
  <si>
    <t>Concordiastr. 89</t>
  </si>
  <si>
    <t>DE0003505623700000000000020008184</t>
  </si>
  <si>
    <t>Am Wasserturm 1</t>
  </si>
  <si>
    <t>DE0003505633700000000000020008185</t>
  </si>
  <si>
    <t>Koblenzerstr. 26</t>
  </si>
  <si>
    <t>DE0003505620400000000000020008186</t>
  </si>
  <si>
    <t>Im Ohndorf 16</t>
  </si>
  <si>
    <t>DE0003505647700000000000020008194</t>
  </si>
  <si>
    <t>Waigandshainerstr. 2</t>
  </si>
  <si>
    <t>DE0003505624400000000000020008204</t>
  </si>
  <si>
    <t>Ewighausen</t>
  </si>
  <si>
    <t>Westerwaldstr. 6</t>
  </si>
  <si>
    <t>DE0003505752000000000000020008205</t>
  </si>
  <si>
    <t>Fichtenstr. 15</t>
  </si>
  <si>
    <t>DE0003505607000000000000020008213</t>
  </si>
  <si>
    <t>Zur Bergpflege 47</t>
  </si>
  <si>
    <t>DE0003505607500000000000020008223</t>
  </si>
  <si>
    <t>Potsdamerstr. 4</t>
  </si>
  <si>
    <t>DE0003505641200000000000020008232</t>
  </si>
  <si>
    <t>Korngasse 11</t>
  </si>
  <si>
    <t>DE0003505607600000000000020008243</t>
  </si>
  <si>
    <t>Emserstr. 252</t>
  </si>
  <si>
    <t>DE0003505607000000000000020008247</t>
  </si>
  <si>
    <t>August-Horchstr. 14</t>
  </si>
  <si>
    <t>DE0003505647900000000000020008250</t>
  </si>
  <si>
    <t>Hermannshainerstr. 11</t>
  </si>
  <si>
    <t>DE0003505642400000000000020008254</t>
  </si>
  <si>
    <t>DE0003505642400000000000020008255</t>
  </si>
  <si>
    <t>DE0003505641400000000000020008256</t>
  </si>
  <si>
    <t>Escherweg 9</t>
  </si>
  <si>
    <t>DE0003505641200000000000020008260</t>
  </si>
  <si>
    <t>Lahnstr. 4</t>
  </si>
  <si>
    <t>DE0003505619100000000000020012739</t>
  </si>
  <si>
    <t>An den Obstwiesen 29</t>
  </si>
  <si>
    <t>DE0003505632100000000000020008272</t>
  </si>
  <si>
    <t>Im Vogelsang 24</t>
  </si>
  <si>
    <t>DE0003505632100000000000020008273</t>
  </si>
  <si>
    <t>Pfarrer-Hansenstr. 29</t>
  </si>
  <si>
    <t>DE0003505633700000000000020008280</t>
  </si>
  <si>
    <t>DE0003505647900000000000020008282</t>
  </si>
  <si>
    <t>DE0003505764700000000000020018199</t>
  </si>
  <si>
    <t>Alpenroderstr. 20</t>
  </si>
  <si>
    <t>DE0003505620300000000000020008293</t>
  </si>
  <si>
    <t>Dammsweg 2 A</t>
  </si>
  <si>
    <t>DE0003505641200000000000020008298</t>
  </si>
  <si>
    <t>DE0003505641200000000000020008299</t>
  </si>
  <si>
    <t>Steineckstr. 20</t>
  </si>
  <si>
    <t>DE0003505641400000000000020008301</t>
  </si>
  <si>
    <t>Schloß Neuroth 1</t>
  </si>
  <si>
    <t>DE0003505607700000000000020008314</t>
  </si>
  <si>
    <t>Am Hüttenberg 20</t>
  </si>
  <si>
    <t>DE0003505617900000000000020008315</t>
  </si>
  <si>
    <t>DE0003505641200000000000020008338</t>
  </si>
  <si>
    <t>DE0003505764800000000000020008339</t>
  </si>
  <si>
    <t>Bahnhofstr. 12</t>
  </si>
  <si>
    <t>DE0003505607200000000000020008341</t>
  </si>
  <si>
    <t>Keltenstr. 140</t>
  </si>
  <si>
    <t>DE0003505647900000000000020008348</t>
  </si>
  <si>
    <t>Waldstr. 41</t>
  </si>
  <si>
    <t>DE0003505647900000000000020008349</t>
  </si>
  <si>
    <t>DE0003505647900000000000020008350</t>
  </si>
  <si>
    <t>Waldstr. 43</t>
  </si>
  <si>
    <t>DE0003505607200000000000020008377</t>
  </si>
  <si>
    <t>Aachenerstr. 64</t>
  </si>
  <si>
    <t>DE0003505641200000000000020008386</t>
  </si>
  <si>
    <t>DE0003505645700000000000020008388</t>
  </si>
  <si>
    <t>Schulstr. 6</t>
  </si>
  <si>
    <t>DE0003505642400000000000020008390</t>
  </si>
  <si>
    <t>DE0003505624200000000000020008391</t>
  </si>
  <si>
    <t>Am Sonnenhang 11</t>
  </si>
  <si>
    <t>DE0003505764200000000000020008394</t>
  </si>
  <si>
    <t>Hauptstr. 9</t>
  </si>
  <si>
    <t>DE0003505762900000000000020008395</t>
  </si>
  <si>
    <t>DE0003505764800000000000020008405</t>
  </si>
  <si>
    <t>Am Weißenstein 8</t>
  </si>
  <si>
    <t>DE0003505647900000000000020008411</t>
  </si>
  <si>
    <t>Herrenwiese 7</t>
  </si>
  <si>
    <t>DE0003505641200000000000020008412</t>
  </si>
  <si>
    <t>Koblenzerstr. 34</t>
  </si>
  <si>
    <t>DE0003505646200000000000020008413</t>
  </si>
  <si>
    <t>Hinter der Heeg 2</t>
  </si>
  <si>
    <t>DE0003505624400000000000020008423</t>
  </si>
  <si>
    <t>Mühlenweg 901 Z</t>
  </si>
  <si>
    <t>DE0003505642800000000000020008424</t>
  </si>
  <si>
    <t>Sandweg 6</t>
  </si>
  <si>
    <t>DE0003505641400000000000020008425</t>
  </si>
  <si>
    <t>Kirchstr. 2</t>
  </si>
  <si>
    <t>DE0003505627100000000000020008427</t>
  </si>
  <si>
    <t>Münnigstücksweg 22</t>
  </si>
  <si>
    <t>DE0003505642400000000000020008428</t>
  </si>
  <si>
    <t>DE0003505623700000000000020008429</t>
  </si>
  <si>
    <t>Schulstr. 32</t>
  </si>
  <si>
    <t>DE0003505641200000000000020008430</t>
  </si>
  <si>
    <t>Breslauerstr. 33</t>
  </si>
  <si>
    <t>DE0003505641000000000000020008439</t>
  </si>
  <si>
    <t>Buchenstr. 44</t>
  </si>
  <si>
    <t>DE0003505607700000000000020008442</t>
  </si>
  <si>
    <t>Pater-Fröhlichstr. 21</t>
  </si>
  <si>
    <t>DE0003505633000000000000020008443</t>
  </si>
  <si>
    <t>DE0003505617000000000000020008444</t>
  </si>
  <si>
    <t>Am Friedrichsberg 20</t>
  </si>
  <si>
    <t>DE0003505618200000000000020008445</t>
  </si>
  <si>
    <t>Hilda-von-Stedtmann-Str. 36</t>
  </si>
  <si>
    <t>DE0003505632100000000000020008446</t>
  </si>
  <si>
    <t>Auf dem Stiel 10</t>
  </si>
  <si>
    <t>DE0003505641400000000000020008450</t>
  </si>
  <si>
    <t>Hauptstr. 88</t>
  </si>
  <si>
    <t>DE0003505647700000000000020008455</t>
  </si>
  <si>
    <t>Pfaffenberg 8</t>
  </si>
  <si>
    <t>DE0003505641200000000000020008456</t>
  </si>
  <si>
    <t>Aarstr. 9</t>
  </si>
  <si>
    <t>DE0003505607700000000000020008457</t>
  </si>
  <si>
    <t>Bitzenweg 6</t>
  </si>
  <si>
    <t>DE0003505623500000000000020008464</t>
  </si>
  <si>
    <t>Hubertusstr. 11</t>
  </si>
  <si>
    <t>DE0003505641200000000000020008465</t>
  </si>
  <si>
    <t>Südring 18</t>
  </si>
  <si>
    <t>DE0003505752000000000000020008469</t>
  </si>
  <si>
    <t>Brunnenstr. 3</t>
  </si>
  <si>
    <t>DE0003505624400000000000020008470</t>
  </si>
  <si>
    <t>Hauptstr. 77</t>
  </si>
  <si>
    <t>DE0003505645700000000000020008471</t>
  </si>
  <si>
    <t>DE0003505641400000000000020008477</t>
  </si>
  <si>
    <t>DE0003505645900000000000020008485</t>
  </si>
  <si>
    <t>Waldstr. 4</t>
  </si>
  <si>
    <t>DE0003505645900000000000020008487</t>
  </si>
  <si>
    <t>Altefeld 18</t>
  </si>
  <si>
    <t>DE0003505607300000000000020008503</t>
  </si>
  <si>
    <t>Am Hubertsborn 4</t>
  </si>
  <si>
    <t>DE0003505633300000000000020017951</t>
  </si>
  <si>
    <t>Uhlenweg 24</t>
  </si>
  <si>
    <t>DE0003505641200000000000020008531</t>
  </si>
  <si>
    <t>Karlshof 1</t>
  </si>
  <si>
    <t>DE0003505641200000000000020008532</t>
  </si>
  <si>
    <t>DE0003505641200000000000020008533</t>
  </si>
  <si>
    <t>DE0003505641400000000000020008535</t>
  </si>
  <si>
    <t>Wiesenstr. 15</t>
  </si>
  <si>
    <t>DE0003505647900000000000020008565</t>
  </si>
  <si>
    <t>DE0003505645900000000000020008568</t>
  </si>
  <si>
    <t>Bergstr. 16</t>
  </si>
  <si>
    <t>DE0003505607300000000000020008570</t>
  </si>
  <si>
    <t>Legiastr. 80</t>
  </si>
  <si>
    <t>DE0003505762900000000000020008574</t>
  </si>
  <si>
    <t>Kapellenweg 4</t>
  </si>
  <si>
    <t>DE0003505641200000000000020008586</t>
  </si>
  <si>
    <t>Ringstr. 1</t>
  </si>
  <si>
    <t>DE0003505624900000000000020008612</t>
  </si>
  <si>
    <t>Schwimmbadweg 16 B</t>
  </si>
  <si>
    <t>DE0003505633300000000000020008634</t>
  </si>
  <si>
    <t>Marktstr. 45 A</t>
  </si>
  <si>
    <t>DE0003505641200000000000020008641</t>
  </si>
  <si>
    <t>Stockland 1</t>
  </si>
  <si>
    <t>DE0003505647000000000000020008642</t>
  </si>
  <si>
    <t>Carl-Goerdeler-Allee 30</t>
  </si>
  <si>
    <t>DE0003505607300000000000020008646</t>
  </si>
  <si>
    <t>Schwedenpfad 10</t>
  </si>
  <si>
    <t>DE0003505632300000000000020008647</t>
  </si>
  <si>
    <t>Am Gewerbepark 6</t>
  </si>
  <si>
    <t>DE0003505641200000000000020008666</t>
  </si>
  <si>
    <t>Im Bäumchesfeld 1</t>
  </si>
  <si>
    <t>DE0003505645700000000000020008670</t>
  </si>
  <si>
    <t>Dorfwiese 12</t>
  </si>
  <si>
    <t>DE0003505641200000000000020008673</t>
  </si>
  <si>
    <t>Waldstr. 40</t>
  </si>
  <si>
    <t>DE0003505606800000000000020008690</t>
  </si>
  <si>
    <t>DE0003505618200000000000020008691</t>
  </si>
  <si>
    <t>Margarethe-Nelgesstr. 2</t>
  </si>
  <si>
    <t>DE0003505617900000000000020008694</t>
  </si>
  <si>
    <t>Gutenbergstr. 6</t>
  </si>
  <si>
    <t>DE0003505633700000000000020008695</t>
  </si>
  <si>
    <t>Koblenzerstr. 3</t>
  </si>
  <si>
    <t>DE0003505624400000000000020008704</t>
  </si>
  <si>
    <t>Am Wolsbach 38</t>
  </si>
  <si>
    <t>DE0003505642800000000000020008705</t>
  </si>
  <si>
    <t>Kreuzweg 2 A</t>
  </si>
  <si>
    <t>DE0003505624400000000000020008706</t>
  </si>
  <si>
    <t>DE0003505641000000000000020008754</t>
  </si>
  <si>
    <t>Elgendorferstr. 13</t>
  </si>
  <si>
    <t>DE0003505647700000000000020008761</t>
  </si>
  <si>
    <t>DE0003505607000000000000020008762</t>
  </si>
  <si>
    <t>Zur Wegscheide 4 C</t>
  </si>
  <si>
    <t>DE0003505647200000000000020008764</t>
  </si>
  <si>
    <t>Oranienstr. 31 A</t>
  </si>
  <si>
    <t>DE0003505646200000000000020008765</t>
  </si>
  <si>
    <t>Waldstr. 21</t>
  </si>
  <si>
    <t>DE0003505627100000000000020008781</t>
  </si>
  <si>
    <t>Grubenstr. 14 A</t>
  </si>
  <si>
    <t>DE0003505607200000000000020008782</t>
  </si>
  <si>
    <t>Anderbachstr. 27</t>
  </si>
  <si>
    <t>DE0003505607500000000000020008783</t>
  </si>
  <si>
    <t>Fanny-Henselstr. 11</t>
  </si>
  <si>
    <t>DE0003505647900000000000020008795</t>
  </si>
  <si>
    <t>DE0003505647900000000000020008796</t>
  </si>
  <si>
    <t>DE0003505642400000000000020008805</t>
  </si>
  <si>
    <t>Kannenbäckerstr. 9</t>
  </si>
  <si>
    <t>DE0003505633700000000000020008824</t>
  </si>
  <si>
    <t>Frankenweg 3</t>
  </si>
  <si>
    <t>DE0003505632300000000000020008825</t>
  </si>
  <si>
    <t>Eschbach 34</t>
  </si>
  <si>
    <t>DE0003505607200000000000020008827</t>
  </si>
  <si>
    <t>Sendnicherstr. 71</t>
  </si>
  <si>
    <t>DE0003505620300000000000020008828</t>
  </si>
  <si>
    <t>Auf dem Hähnchen 29</t>
  </si>
  <si>
    <t>DE0003505607000000000000020008831</t>
  </si>
  <si>
    <t>Kurfürst-Schönbornstr. 64</t>
  </si>
  <si>
    <t>DE0003505620300000000000020008836</t>
  </si>
  <si>
    <t>Junglasstr. 23</t>
  </si>
  <si>
    <t>DE0003505632200000000000020008844</t>
  </si>
  <si>
    <t>Koblenzerstr. 72</t>
  </si>
  <si>
    <t>DE0003505607200000000000020008848</t>
  </si>
  <si>
    <t>Wolfskaulstr. 26</t>
  </si>
  <si>
    <t>DE0003505632100000000000020008866</t>
  </si>
  <si>
    <t>Siebenborn (Aussiedlerhof)</t>
  </si>
  <si>
    <t>DE0003505620300000000000020008871</t>
  </si>
  <si>
    <t>Juchaczstr. 20</t>
  </si>
  <si>
    <t>DE0003505645900000000000020008873</t>
  </si>
  <si>
    <t>Gewerbepark 6</t>
  </si>
  <si>
    <t>DE0003505645900000000000020008875</t>
  </si>
  <si>
    <t>Börncher 10</t>
  </si>
  <si>
    <t>DE0003505641200000000000020008876</t>
  </si>
  <si>
    <t>Im Krautfeld 4</t>
  </si>
  <si>
    <t>DE0003505624400000000000020008878</t>
  </si>
  <si>
    <t>Malbergstr. 8</t>
  </si>
  <si>
    <t>DE0003505641200000000000020008879</t>
  </si>
  <si>
    <t>Im Boden 7</t>
  </si>
  <si>
    <t>DE0003505623500000000000020008880</t>
  </si>
  <si>
    <t>Jägerpfad 5</t>
  </si>
  <si>
    <t>DE0003505762700000000000020008884</t>
  </si>
  <si>
    <t>Theodor-Fliednerstr. 23</t>
  </si>
  <si>
    <t>DE0003505607300000000000020008886</t>
  </si>
  <si>
    <t>In der Höll 12</t>
  </si>
  <si>
    <t>DE0003505647200000000000020008888</t>
  </si>
  <si>
    <t>DE0003505647900000000000020008895</t>
  </si>
  <si>
    <t>Heimstr. 12 B</t>
  </si>
  <si>
    <t>DE0003505624200000000000020008899</t>
  </si>
  <si>
    <t>Theodor-Heuss-Ring 2</t>
  </si>
  <si>
    <t>DE0003505624400000000000020008902</t>
  </si>
  <si>
    <t>Freiherr-vom-Stein-Str. 12</t>
  </si>
  <si>
    <t>DE0003505647900000000000020008906</t>
  </si>
  <si>
    <t>In den Gärten 4</t>
  </si>
  <si>
    <t>DE0003505647700000000000020008910</t>
  </si>
  <si>
    <t>Hauptstr. 5</t>
  </si>
  <si>
    <t>DE0003505624400000000000020008911</t>
  </si>
  <si>
    <t>Am Acker 2</t>
  </si>
  <si>
    <t>DE0003505641200000000000020008912</t>
  </si>
  <si>
    <t>Feldstr. 27</t>
  </si>
  <si>
    <t>DE0003505764400000000000020008917</t>
  </si>
  <si>
    <t>Auf der Norr 1</t>
  </si>
  <si>
    <t>DE0003505762900000000000020008919</t>
  </si>
  <si>
    <t>Köln-Leipzigerstr. 36</t>
  </si>
  <si>
    <t>DE0003505624400000000000020008920</t>
  </si>
  <si>
    <t>Holzbachstr. 14 A</t>
  </si>
  <si>
    <t>DE0003505645900000000000020008922</t>
  </si>
  <si>
    <t>DE0003505645900000000000020008923</t>
  </si>
  <si>
    <t>Oberstr. 15</t>
  </si>
  <si>
    <t>DE0003505617900000000000020008924</t>
  </si>
  <si>
    <t>Fasanenweg 5 A</t>
  </si>
  <si>
    <t>DE0003505607700000000000020008925</t>
  </si>
  <si>
    <t>Kettengarten 21</t>
  </si>
  <si>
    <t>DE0003505624400000000000020023989</t>
  </si>
  <si>
    <t>Auf der Jöst 5</t>
  </si>
  <si>
    <t>DE0003505622000000000000020008944</t>
  </si>
  <si>
    <t>Auf dem Schamberg 29</t>
  </si>
  <si>
    <t>DE0003505641200000000000020008947</t>
  </si>
  <si>
    <t>Im Langengarten 6</t>
  </si>
  <si>
    <t>DE0003505641200000000000020008948</t>
  </si>
  <si>
    <t>Bornwiese 19</t>
  </si>
  <si>
    <t>DE0003505761400000000000020008965</t>
  </si>
  <si>
    <t>Frankfurterstr. 5</t>
  </si>
  <si>
    <t>DE0003505607500000000000020009006</t>
  </si>
  <si>
    <t>Auf dem Gockelsberg 34</t>
  </si>
  <si>
    <t>DE0003505641400000000000020009011</t>
  </si>
  <si>
    <t>Brückenweg 2 A</t>
  </si>
  <si>
    <t>DE0003505633700000000000020009026</t>
  </si>
  <si>
    <t>Dekan-Hilpischstr. 5</t>
  </si>
  <si>
    <t>DE0003505607500000000000020009047</t>
  </si>
  <si>
    <t>Pappelweg 7</t>
  </si>
  <si>
    <t>DE0003505641000000000000020009048</t>
  </si>
  <si>
    <t>Im Wiesengrund 10</t>
  </si>
  <si>
    <t>DE0003505641000000000000020009049</t>
  </si>
  <si>
    <t>Montabaur-Wirzenborn</t>
  </si>
  <si>
    <t>Kiefernweg 3 A</t>
  </si>
  <si>
    <t>DE0003505641000000000000020009050</t>
  </si>
  <si>
    <t>DE0003505647200000000000020009059</t>
  </si>
  <si>
    <t>Am Kirschbäumchen 10</t>
  </si>
  <si>
    <t>DE0003505633200000000000020009065</t>
  </si>
  <si>
    <t>Hauptstr. 117 B</t>
  </si>
  <si>
    <t>DE0003505641200000000000020009073</t>
  </si>
  <si>
    <t>Nahestr. 5</t>
  </si>
  <si>
    <t>DE0003505641400000000000020009083</t>
  </si>
  <si>
    <t>DE0003505626900000000000020009089</t>
  </si>
  <si>
    <t>Am Schüllgen 10</t>
  </si>
  <si>
    <t>DE0003505641200000000000020009091</t>
  </si>
  <si>
    <t>Am Hohlen Weg 19</t>
  </si>
  <si>
    <t>DE0003505642200000000000020009110</t>
  </si>
  <si>
    <t>Bosch-Ring 30</t>
  </si>
  <si>
    <t>DE0003505646200000000000020009113</t>
  </si>
  <si>
    <t>Am Eichbaum 3</t>
  </si>
  <si>
    <t>DE0003505762900000000000020009125</t>
  </si>
  <si>
    <t>Im Neugarten 11</t>
  </si>
  <si>
    <t>DE0003505641200000000000020009129</t>
  </si>
  <si>
    <t>Im Krautfeld 11</t>
  </si>
  <si>
    <t>DE0003505647200000000000020009130</t>
  </si>
  <si>
    <t>DE0003505647900000000000020009131</t>
  </si>
  <si>
    <t>In der Eck 2</t>
  </si>
  <si>
    <t>DE0003505632300000000000020009144</t>
  </si>
  <si>
    <t>Im Schild 1 B</t>
  </si>
  <si>
    <t>DE0003505641200000000000020009148</t>
  </si>
  <si>
    <t>Orgelsweg 7</t>
  </si>
  <si>
    <t>DE0003505647900000000000020009159</t>
  </si>
  <si>
    <t>Hessenstr. 38</t>
  </si>
  <si>
    <t>DE0003505647900000000000020009167</t>
  </si>
  <si>
    <t>Wiesenstr. 31</t>
  </si>
  <si>
    <t>DE0003505647700000000000020009168</t>
  </si>
  <si>
    <t>DE0003505623500000000000020009189</t>
  </si>
  <si>
    <t>Im Glockenschall 31</t>
  </si>
  <si>
    <t>DE0003505761200000000000020009190</t>
  </si>
  <si>
    <t>DE0003505752000000000000020009197</t>
  </si>
  <si>
    <t>Birkenstr. 15</t>
  </si>
  <si>
    <t>DE0003505641200000000000020015321</t>
  </si>
  <si>
    <t>Am Stelzenbach 1</t>
  </si>
  <si>
    <t>DE0003505633700000000000020018712</t>
  </si>
  <si>
    <t>DE0003505647900000000000020009249</t>
  </si>
  <si>
    <t>Rathausstr. 16</t>
  </si>
  <si>
    <t>DE0003505647700000000000020009250</t>
  </si>
  <si>
    <t>DE0003505633300000000000020009276</t>
  </si>
  <si>
    <t>Graf-Sponheimstr. 17</t>
  </si>
  <si>
    <t>DE0003505633300000000000020009278</t>
  </si>
  <si>
    <t>Im Sand 3</t>
  </si>
  <si>
    <t>DE0003505620300000000000020009279</t>
  </si>
  <si>
    <t>Reinhold-Hankestr. 22</t>
  </si>
  <si>
    <t>DE0003505618200000000000020009280</t>
  </si>
  <si>
    <t>Im Klosterfeld 1</t>
  </si>
  <si>
    <t>DE0003505641000000000000020009282</t>
  </si>
  <si>
    <t>Eifelstr. 4</t>
  </si>
  <si>
    <t>DE0003505647900000000000020009289</t>
  </si>
  <si>
    <t>Hofackerstr. 17</t>
  </si>
  <si>
    <t>DE0003505647900000000000020009310</t>
  </si>
  <si>
    <t>Stockborn 5</t>
  </si>
  <si>
    <t>DE0003505624400000000000020009312</t>
  </si>
  <si>
    <t>DE0003505645700000000000020009314</t>
  </si>
  <si>
    <t>DE0003505607500000000000020009339</t>
  </si>
  <si>
    <t>Fanny-Henselstr. 5</t>
  </si>
  <si>
    <t>DE0003505618200000000000020009340</t>
  </si>
  <si>
    <t>Am Schützenplatz 5</t>
  </si>
  <si>
    <t>DE0003505607200000000000020009341</t>
  </si>
  <si>
    <t>Auf der Lay 12</t>
  </si>
  <si>
    <t>DE0003505647900000000000020009342</t>
  </si>
  <si>
    <t>DE0003505647900000000000020009343</t>
  </si>
  <si>
    <t>DE0003505641400000000000020009344</t>
  </si>
  <si>
    <t>Untergasse 14</t>
  </si>
  <si>
    <t>DE0003505624400000000000020009345</t>
  </si>
  <si>
    <t>Krümmeler Weg 23</t>
  </si>
  <si>
    <t>DE0003505642400000000000020009354</t>
  </si>
  <si>
    <t>DE0003505607600000000000020009364</t>
  </si>
  <si>
    <t>Emserstr. 155</t>
  </si>
  <si>
    <t>DE0003505607700000000000020009365</t>
  </si>
  <si>
    <t>Finkenschlag 3</t>
  </si>
  <si>
    <t>DE0003505647200000000000020009368</t>
  </si>
  <si>
    <t>In der Bitz 7</t>
  </si>
  <si>
    <t>DE0003505646200000000000020009375</t>
  </si>
  <si>
    <t>Westerwaldstr. 32</t>
  </si>
  <si>
    <t>DE0003505623700000000000020009382</t>
  </si>
  <si>
    <t>Hofhaide 14</t>
  </si>
  <si>
    <t>DE0003505617900000000000020009383</t>
  </si>
  <si>
    <t>Im Vogelsang 25 B</t>
  </si>
  <si>
    <t>DE0003505633700000000000020009385</t>
  </si>
  <si>
    <t>Dekan-Hilpischstr. 6</t>
  </si>
  <si>
    <t>DE0003505761400000000000020009404</t>
  </si>
  <si>
    <t>Ringstr. 3</t>
  </si>
  <si>
    <t>DE0003505752000000000000020009406</t>
  </si>
  <si>
    <t>DE0003505620600000000000020009407</t>
  </si>
  <si>
    <t>Hauptstr. 15 A</t>
  </si>
  <si>
    <t>DE0003505645900000000000020009409</t>
  </si>
  <si>
    <t>Im Winkel 2</t>
  </si>
  <si>
    <t>DE0003505645900000000000020009413</t>
  </si>
  <si>
    <t>DE0003505624400000000000020009415</t>
  </si>
  <si>
    <t>Heidegarten 1</t>
  </si>
  <si>
    <t>DE0003505647900000000000020009416</t>
  </si>
  <si>
    <t>Burbacherstr. 3</t>
  </si>
  <si>
    <t>DE0003505762900000000000020009417</t>
  </si>
  <si>
    <t>Im Schulgarten 22</t>
  </si>
  <si>
    <t>DE0003505607700000000000020009418</t>
  </si>
  <si>
    <t>Bitzenweg 8 A</t>
  </si>
  <si>
    <t>DE0003505647700000000000020009427</t>
  </si>
  <si>
    <t>Lindenstr. 1</t>
  </si>
  <si>
    <t>DE0003505607700000000000020009455</t>
  </si>
  <si>
    <t>Fritz-von-Unruhstr. 79</t>
  </si>
  <si>
    <t>DE0003505607700000000000020009460</t>
  </si>
  <si>
    <t>Kettengarten 22</t>
  </si>
  <si>
    <t>DE0003505607700000000000020009471</t>
  </si>
  <si>
    <t>Arenbergerstr. 226 A</t>
  </si>
  <si>
    <t>DE0003505607700000000000020009474</t>
  </si>
  <si>
    <t>Bitzenweg 12 A</t>
  </si>
  <si>
    <t>DE0003505647900000000000020009482</t>
  </si>
  <si>
    <t>Am Bach (Lagerhalle)</t>
  </si>
  <si>
    <t>DE0003505647900000000000020024348</t>
  </si>
  <si>
    <t>DE0003505647900000000000020009491</t>
  </si>
  <si>
    <t>DE0003505647900000000000020009500</t>
  </si>
  <si>
    <t>Eicherwiese 24 A</t>
  </si>
  <si>
    <t>DE0003505647700000000000020009502</t>
  </si>
  <si>
    <t>Am Wolfsgestell 20</t>
  </si>
  <si>
    <t>DE0003505645700000000000020009513</t>
  </si>
  <si>
    <t>Zum Kreuzweg 4</t>
  </si>
  <si>
    <t>DE0003505624400000000000020009514</t>
  </si>
  <si>
    <t>Oststr. 7 A</t>
  </si>
  <si>
    <t>DE0003505642800000000000020009515</t>
  </si>
  <si>
    <t>Dr.-Domarus-Str. 21</t>
  </si>
  <si>
    <t>DE0003505641200000000000020009516</t>
  </si>
  <si>
    <t>Im Hofacker 1</t>
  </si>
  <si>
    <t>DE0003505632100000000000020009519</t>
  </si>
  <si>
    <t>Auf der Brück 1 A</t>
  </si>
  <si>
    <t>DE0003505645900000000000020009521</t>
  </si>
  <si>
    <t>DE0003505633500000000000020009533</t>
  </si>
  <si>
    <t>Westerwaldstr. 33</t>
  </si>
  <si>
    <t>DE0003505607200000000000020009534</t>
  </si>
  <si>
    <t>Triererstr. 115 A</t>
  </si>
  <si>
    <t>DE0003505647900000000000020009537</t>
  </si>
  <si>
    <t>Erlenweg 17</t>
  </si>
  <si>
    <t>DE0003505642700000000000020009542</t>
  </si>
  <si>
    <t>Kastanienallee 20</t>
  </si>
  <si>
    <t>DE0003505761400000000000020009544</t>
  </si>
  <si>
    <t>Frankfurterstr. 28 A</t>
  </si>
  <si>
    <t>DE0003505647900000000000020009545</t>
  </si>
  <si>
    <t>Birkenweg 13</t>
  </si>
  <si>
    <t>DE0003505764800000000000020009553</t>
  </si>
  <si>
    <t>Grenzweg 6</t>
  </si>
  <si>
    <t>DE0003505632100000000000020009556</t>
  </si>
  <si>
    <t>DE0003505623700000000000020009562</t>
  </si>
  <si>
    <t>Alter Garten 3</t>
  </si>
  <si>
    <t>DE0003505607700000000000020009565</t>
  </si>
  <si>
    <t>Fritz-von-Unruhstr. 40 B</t>
  </si>
  <si>
    <t>DE0003505647900000000000020009576</t>
  </si>
  <si>
    <t>Seckerstr. 27</t>
  </si>
  <si>
    <t>DE0003505647900000000000020009583</t>
  </si>
  <si>
    <t>Am Buchenhain 2</t>
  </si>
  <si>
    <t>DE0003505762900000000000020009584</t>
  </si>
  <si>
    <t>DE0003505641400000000000020009585</t>
  </si>
  <si>
    <t>Industriestr. 3</t>
  </si>
  <si>
    <t>DE0003505647900000000000020009588</t>
  </si>
  <si>
    <t>Langewies 3</t>
  </si>
  <si>
    <t>DE0003505633000000000000020009591</t>
  </si>
  <si>
    <t>Obermarkstr. 44</t>
  </si>
  <si>
    <t>DE0003505641400000000000020009595</t>
  </si>
  <si>
    <t>Blasiusweg 13 A</t>
  </si>
  <si>
    <t>DE0003505762900000000000020009600</t>
  </si>
  <si>
    <t>Am Heidchen 8</t>
  </si>
  <si>
    <t>DE0003505642200000000000020009601</t>
  </si>
  <si>
    <t>Nordstr. 9 A</t>
  </si>
  <si>
    <t>DE0003505618200000000000020009602</t>
  </si>
  <si>
    <t>In den Wiesen 16</t>
  </si>
  <si>
    <t>DE0003505641200000000000020009603</t>
  </si>
  <si>
    <t>Halfterweg 26</t>
  </si>
  <si>
    <t>DE0003505620400000000000020009636</t>
  </si>
  <si>
    <t>Franz-Schubertstr. 4</t>
  </si>
  <si>
    <t>DE0003505607200000000000020009642</t>
  </si>
  <si>
    <t>Im Sinderfeld 4</t>
  </si>
  <si>
    <t>DE0003505645700000000000020009650</t>
  </si>
  <si>
    <t>DE0003505647700000000000020009658</t>
  </si>
  <si>
    <t>Brunnenstr. 17</t>
  </si>
  <si>
    <t>DE0003505642200000000000020009659</t>
  </si>
  <si>
    <t>Kantstr. 13</t>
  </si>
  <si>
    <t>DE0003505647900000000000020009660</t>
  </si>
  <si>
    <t>In den Gärten 12</t>
  </si>
  <si>
    <t>DE0003505641400000000000020009661</t>
  </si>
  <si>
    <t>DE0003505617000000000000020009665</t>
  </si>
  <si>
    <t>Auf der Schützenhöhe 8</t>
  </si>
  <si>
    <t>DE0003505641000000000000020009667</t>
  </si>
  <si>
    <t>Sonnenring 43</t>
  </si>
  <si>
    <t>DE0003505762900000000000020009670</t>
  </si>
  <si>
    <t>DE0003505641400000000000020009673</t>
  </si>
  <si>
    <t>DE0003505645900000000000020009679</t>
  </si>
  <si>
    <t>Wiesenstr. 37</t>
  </si>
  <si>
    <t>DE0003505764400000000000020009680</t>
  </si>
  <si>
    <t>Ober Priesgarten 8</t>
  </si>
  <si>
    <t>DE0003505641200000000000020009681</t>
  </si>
  <si>
    <t>Im Wiesenmorgen 3</t>
  </si>
  <si>
    <t>DE0003505641200000000000020009685</t>
  </si>
  <si>
    <t>Schulstr. 16 A</t>
  </si>
  <si>
    <t>DE0003505642200000000000020009688</t>
  </si>
  <si>
    <t>Mühlwiese 15</t>
  </si>
  <si>
    <t>DE0003505642400000000000020009689</t>
  </si>
  <si>
    <t>Südstr. 10</t>
  </si>
  <si>
    <t>DE0003505641400000000000020009690</t>
  </si>
  <si>
    <t>Bornstr. 9</t>
  </si>
  <si>
    <t>DE0003505645700000000000020009693</t>
  </si>
  <si>
    <t>DE0003505641400000000000020009694</t>
  </si>
  <si>
    <t>Hauptstr. 56 A</t>
  </si>
  <si>
    <t>DE0003505641000000000000020009695</t>
  </si>
  <si>
    <t>Parkstr. 12</t>
  </si>
  <si>
    <t>DE0003505607200000000000020009705</t>
  </si>
  <si>
    <t>Schultheiswiesenweg 20</t>
  </si>
  <si>
    <t>DE0003505617000000000000020009706</t>
  </si>
  <si>
    <t>Grenzhäuserstr. 4</t>
  </si>
  <si>
    <t>DE0003505622000000000000020009707</t>
  </si>
  <si>
    <t>Am Gülser Weg 10</t>
  </si>
  <si>
    <t>DE0003505645900000000000020009709</t>
  </si>
  <si>
    <t>Westerburgerstr. 9</t>
  </si>
  <si>
    <t>DE0003505647200000000000020009711</t>
  </si>
  <si>
    <t>Brunnenstr. 29</t>
  </si>
  <si>
    <t>DE0003505623700000000000020009719</t>
  </si>
  <si>
    <t>DE0003505641000000000000020009720</t>
  </si>
  <si>
    <t>Parkstr. 8</t>
  </si>
  <si>
    <t>DE0003505607200000000000020009725</t>
  </si>
  <si>
    <t>Stauseestr. 7 A</t>
  </si>
  <si>
    <t>DE0003505647900000000000020009726</t>
  </si>
  <si>
    <t>Kirchstr. 15 A</t>
  </si>
  <si>
    <t>DE0003505607300000000000020009727</t>
  </si>
  <si>
    <t>Gülserstr. 52</t>
  </si>
  <si>
    <t>DE0003505617000000000000020009728</t>
  </si>
  <si>
    <t>Am Goldberg 37</t>
  </si>
  <si>
    <t>DE0003505647200000000000020009730</t>
  </si>
  <si>
    <t>Helleweg 15</t>
  </si>
  <si>
    <t>DE0003505641200000000000020009731</t>
  </si>
  <si>
    <t>Brückenwiesenstr. 1</t>
  </si>
  <si>
    <t>DE0003505633700000000000020009735</t>
  </si>
  <si>
    <t>Dekan-Hilpischstr. 3</t>
  </si>
  <si>
    <t>DE0003505607700000000000020009736</t>
  </si>
  <si>
    <t>Am Hüttenberg 8</t>
  </si>
  <si>
    <t>DE0003505632200000000000020009737</t>
  </si>
  <si>
    <t>Mainzerstr. 6 B</t>
  </si>
  <si>
    <t>DE0003505607200000000000020009738</t>
  </si>
  <si>
    <t>In der Laach 52</t>
  </si>
  <si>
    <t>DE0003505620400000000000020015751</t>
  </si>
  <si>
    <t>Unter dem Dorf 20</t>
  </si>
  <si>
    <t>DE0003505641000000000000020009744</t>
  </si>
  <si>
    <t>Weserstr. 7</t>
  </si>
  <si>
    <t>DE0003505632200000000000020009747</t>
  </si>
  <si>
    <t>Koblenzerstr. 20</t>
  </si>
  <si>
    <t>DE0003505632200000000000020009748</t>
  </si>
  <si>
    <t>DE0003505632200000000000020009749</t>
  </si>
  <si>
    <t>DE0003505632200000000000020009750</t>
  </si>
  <si>
    <t>DE0003505762900000000000020009752</t>
  </si>
  <si>
    <t>Köln-Leipzigerstr. 21</t>
  </si>
  <si>
    <t>DE0003505641400000000000020009753</t>
  </si>
  <si>
    <t>Malbergstr. 4</t>
  </si>
  <si>
    <t>DE0003505624400000000000020009754</t>
  </si>
  <si>
    <t>DE0003505623500000000000020009755</t>
  </si>
  <si>
    <t>Königsbergerstr. 16</t>
  </si>
  <si>
    <t>DE0003505647900000000000020009756</t>
  </si>
  <si>
    <t>DE0003505620300000000000020009759</t>
  </si>
  <si>
    <t>Höhenstr. 38 A</t>
  </si>
  <si>
    <t>DE0003505607200000000000020009763</t>
  </si>
  <si>
    <t>DE0003505618200000000000020009769</t>
  </si>
  <si>
    <t>Hilda-von-Stedtmann-Str. 10</t>
  </si>
  <si>
    <t>DE0003505633500000000000020009775</t>
  </si>
  <si>
    <t>Lampertsweg 10</t>
  </si>
  <si>
    <t>DE0003505764700000000000020009781</t>
  </si>
  <si>
    <t>Im Erlengarten 9</t>
  </si>
  <si>
    <t>DE0003505623500000000000020009782</t>
  </si>
  <si>
    <t>St.-Martin-Str. 4</t>
  </si>
  <si>
    <t>DE0003505620600000000000020009783</t>
  </si>
  <si>
    <t>Schlafheckelchen 19</t>
  </si>
  <si>
    <t>DE0003505647900000000000020009784</t>
  </si>
  <si>
    <t>DE0003505641200000000000020009785</t>
  </si>
  <si>
    <t>DE0003505762900000000000020009795</t>
  </si>
  <si>
    <t>Köln-Leipzigerstr. 1 B</t>
  </si>
  <si>
    <t>DE0003505633200000000000020009801</t>
  </si>
  <si>
    <t>Zum Mückenplatz 1</t>
  </si>
  <si>
    <t>DE0003505620300000000000020009812</t>
  </si>
  <si>
    <t>Anno-Knütgenstr. 44</t>
  </si>
  <si>
    <t>DE0003505762900000000000020017570</t>
  </si>
  <si>
    <t>Kapellenweg 19</t>
  </si>
  <si>
    <t>DE0003505607700000000000020009814</t>
  </si>
  <si>
    <t>Im Flürchen 20</t>
  </si>
  <si>
    <t>DE0003505623700000000000020009816</t>
  </si>
  <si>
    <t>Oberdorfstr. 2 A</t>
  </si>
  <si>
    <t>DE0003505620300000000000020009825</t>
  </si>
  <si>
    <t>Am Rathaus 1</t>
  </si>
  <si>
    <t>DE0003505632100000000000020009829</t>
  </si>
  <si>
    <t>Im Vogelsang 7</t>
  </si>
  <si>
    <t>DE0003505764200000000000020009836</t>
  </si>
  <si>
    <t>Unterste Wiese 13</t>
  </si>
  <si>
    <t>DE0003505645900000000000020018301</t>
  </si>
  <si>
    <t>Hauptstr. 70 B</t>
  </si>
  <si>
    <t>DE0003505641000000000000020014928</t>
  </si>
  <si>
    <t>Südstr. 23</t>
  </si>
  <si>
    <t>DE0003505642400000000000020009853</t>
  </si>
  <si>
    <t>Bergstr. 23</t>
  </si>
  <si>
    <t>DE0003505632100000000000020009867</t>
  </si>
  <si>
    <t>Mainzerstr. 44</t>
  </si>
  <si>
    <t>DE0003505618200000000000020009872</t>
  </si>
  <si>
    <t>Am Sportplatz 6</t>
  </si>
  <si>
    <t>DE0003505645700000000000020009874</t>
  </si>
  <si>
    <t>DE0003505645700000000000020009877</t>
  </si>
  <si>
    <t>Langenhahnerstr. 39</t>
  </si>
  <si>
    <t>DE0003505633700000000000020009882</t>
  </si>
  <si>
    <t>Am Dreesch 2</t>
  </si>
  <si>
    <t>DE0003505645900000000000020009888</t>
  </si>
  <si>
    <t>Neustr. 31</t>
  </si>
  <si>
    <t>DE0003505641400000000000020009889</t>
  </si>
  <si>
    <t>Benzstr. 11</t>
  </si>
  <si>
    <t>DE0003505607000000000000020009897</t>
  </si>
  <si>
    <t>Kurfürst-Schönbornstr. 57</t>
  </si>
  <si>
    <t>DE0003505641200000000000020009898</t>
  </si>
  <si>
    <t>Im Langengarten 1</t>
  </si>
  <si>
    <t>DE0003505645900000000000020009899</t>
  </si>
  <si>
    <t>Hollestücker 1</t>
  </si>
  <si>
    <t>DE0003505642200000000000020009902</t>
  </si>
  <si>
    <t>Samoborstr. 9</t>
  </si>
  <si>
    <t>DE0003505607500000000000020009903</t>
  </si>
  <si>
    <t>Simmernerstr. 117</t>
  </si>
  <si>
    <t>DE0003505762900000000000020009908</t>
  </si>
  <si>
    <t>Sonnenweg 16</t>
  </si>
  <si>
    <t>DE0003505607700000000000020009915</t>
  </si>
  <si>
    <t>Fritz-von-Unruhstr. 91</t>
  </si>
  <si>
    <t>DE0003505647700000000000020009918</t>
  </si>
  <si>
    <t>Am Wolfsgestell 7</t>
  </si>
  <si>
    <t>DE0003505633700000000000020009921</t>
  </si>
  <si>
    <t>In der Augst 2</t>
  </si>
  <si>
    <t>DE0003505607200000000000020009922</t>
  </si>
  <si>
    <t>Aachenerstr. 151</t>
  </si>
  <si>
    <t>DE0003505645900000000000020009945</t>
  </si>
  <si>
    <t>Börncher 8</t>
  </si>
  <si>
    <t>DE0003505623700000000000020009946</t>
  </si>
  <si>
    <t>Kreisstr. 5</t>
  </si>
  <si>
    <t>DE0003505645900000000000020009947</t>
  </si>
  <si>
    <t>Börncher 6</t>
  </si>
  <si>
    <t>DE0003505761400000000000020009948</t>
  </si>
  <si>
    <t>Mühlenstr. 22 A</t>
  </si>
  <si>
    <t>DE0003505641200000000000020009954</t>
  </si>
  <si>
    <t>DE0003505752000000000000020009955</t>
  </si>
  <si>
    <t>Klosterecke 8 A</t>
  </si>
  <si>
    <t>DE0003505647900000000000020009957</t>
  </si>
  <si>
    <t>Thermalstr. 2</t>
  </si>
  <si>
    <t>DE0003505647900000000000020009958</t>
  </si>
  <si>
    <t>Gartenstr. 14</t>
  </si>
  <si>
    <t>DE0003505762900000000000020009959</t>
  </si>
  <si>
    <t>Hachenburgerstr. 23 A</t>
  </si>
  <si>
    <t>DE0003505647700000000000020009960</t>
  </si>
  <si>
    <t>Bahnhofstr. 10</t>
  </si>
  <si>
    <t>DE0003505633700000000000020009967</t>
  </si>
  <si>
    <t>Westerwaldstr. 40</t>
  </si>
  <si>
    <t>DE0003505632100000000000020009968</t>
  </si>
  <si>
    <t>Im Zillgen 36 B</t>
  </si>
  <si>
    <t>DE0003505633500000000000020009970</t>
  </si>
  <si>
    <t>Lampertsweg 4</t>
  </si>
  <si>
    <t>DE0003505633700000000000020009971</t>
  </si>
  <si>
    <t>Kreuzwiese 1</t>
  </si>
  <si>
    <t>DE0003505633500000000000020009972</t>
  </si>
  <si>
    <t>Lampertsweg 14</t>
  </si>
  <si>
    <t>DE0003505607700000000000020009975</t>
  </si>
  <si>
    <t>Fritz-von-Unruhstr. 69</t>
  </si>
  <si>
    <t>DE0003505633700000000000020009986</t>
  </si>
  <si>
    <t>Auf der Höh 4</t>
  </si>
  <si>
    <t>DE0003505641200000000000020009988</t>
  </si>
  <si>
    <t>Bachstr. 13</t>
  </si>
  <si>
    <t>DE0003505607000000000000020009994</t>
  </si>
  <si>
    <t>Brenderweg 4</t>
  </si>
  <si>
    <t>DE0003505645900000000000020009998</t>
  </si>
  <si>
    <t>Mühlenweg 18</t>
  </si>
  <si>
    <t>DE0003505607000000000000020009999</t>
  </si>
  <si>
    <t>Paulstr. 1-3</t>
  </si>
  <si>
    <t>DE0003505647700000000000020010000</t>
  </si>
  <si>
    <t>Pfaffenberg 16 A</t>
  </si>
  <si>
    <t>DE0003505764700000000000020010009</t>
  </si>
  <si>
    <t>Weiherweg 8</t>
  </si>
  <si>
    <t>DE0003505607200000000000020010018</t>
  </si>
  <si>
    <t>Am Metternicher Wasserturm 14</t>
  </si>
  <si>
    <t>DE0003505624400000000000020010019</t>
  </si>
  <si>
    <t>Malbergstr. 23</t>
  </si>
  <si>
    <t>DE0003505647900000000000020010028</t>
  </si>
  <si>
    <t>DE0003505620300000000000020010043</t>
  </si>
  <si>
    <t>Junglasstr. 16</t>
  </si>
  <si>
    <t>DE0003505617000000000000020020562</t>
  </si>
  <si>
    <t>DE0003505633300000000000020010051</t>
  </si>
  <si>
    <t>Auf der Anwend 8</t>
  </si>
  <si>
    <t>DE0003505633300000000000020010054</t>
  </si>
  <si>
    <t>Graf-Sponheimstr. 9</t>
  </si>
  <si>
    <t>DE0003505607200000000000020010055</t>
  </si>
  <si>
    <t>Im Sinderfeld 7</t>
  </si>
  <si>
    <t>DE0003505633200000000000020010056</t>
  </si>
  <si>
    <t>Zum Thiesenhof (Lagerhalle)</t>
  </si>
  <si>
    <t>DE0003505607200000000000020010057</t>
  </si>
  <si>
    <t>Grabenstr. 39</t>
  </si>
  <si>
    <t>DE0003505633500000000000020010058</t>
  </si>
  <si>
    <t>DE0003505607000000000000020010059</t>
  </si>
  <si>
    <t>Kurfürst-Schönbornstr. 114</t>
  </si>
  <si>
    <t>DE0003505607200000000000020010060</t>
  </si>
  <si>
    <t>Am Metternicher Wasserturm 16</t>
  </si>
  <si>
    <t>DE0003505607600000000000020010062</t>
  </si>
  <si>
    <t>Haukertsweg 18</t>
  </si>
  <si>
    <t>DE0003505764400000000000020010063</t>
  </si>
  <si>
    <t>DE0003505642400000000000020010074</t>
  </si>
  <si>
    <t>Erlenring 26</t>
  </si>
  <si>
    <t>DE0003505623700000000000020010075</t>
  </si>
  <si>
    <t>Burgstr. 16 A</t>
  </si>
  <si>
    <t>DE0003505761200000000000020010076</t>
  </si>
  <si>
    <t>Hauptstr. 40</t>
  </si>
  <si>
    <t>DE0003505607700000000000020010077</t>
  </si>
  <si>
    <t>Am Kalmen 6</t>
  </si>
  <si>
    <t>DE0003505607700000000000020010078</t>
  </si>
  <si>
    <t>Kettengarten 18</t>
  </si>
  <si>
    <t>DE0003505620400000000000020010080</t>
  </si>
  <si>
    <t>Auf den Dorfwiesen 20</t>
  </si>
  <si>
    <t>DE0003505607200000000000020010117</t>
  </si>
  <si>
    <t>Bienenstück 14</t>
  </si>
  <si>
    <t>DE0003505607700000000000020010119</t>
  </si>
  <si>
    <t>Ringstr. 33 B</t>
  </si>
  <si>
    <t>DE0003505607200000000000020010136</t>
  </si>
  <si>
    <t>DE0003505647900000000000020010169</t>
  </si>
  <si>
    <t>In der Aue 17</t>
  </si>
  <si>
    <t>DE0003505641400000000000020010200</t>
  </si>
  <si>
    <t>Hauptstr. 31</t>
  </si>
  <si>
    <t>DE0003505647700000000000020010207</t>
  </si>
  <si>
    <t>Am Löhchen 1</t>
  </si>
  <si>
    <t>DE0003505647900000000000020010208</t>
  </si>
  <si>
    <t>DE0003505645700000000000020010223</t>
  </si>
  <si>
    <t>Beethovenstr. 26</t>
  </si>
  <si>
    <t>DE0003505607200000000000020018549</t>
  </si>
  <si>
    <t>Anton Reuter Weg 5</t>
  </si>
  <si>
    <t>DE0003505641200000000000020010257</t>
  </si>
  <si>
    <t>DE0003505617000000000000020010259</t>
  </si>
  <si>
    <t>Untere Rheinau 60</t>
  </si>
  <si>
    <t>DE0003505607000000000000020010290</t>
  </si>
  <si>
    <t>Wallersheimer Weg 42</t>
  </si>
  <si>
    <t>DE0003505607000000000000020010291</t>
  </si>
  <si>
    <t>Kesselheimer Weg 34</t>
  </si>
  <si>
    <t>DE0003505607000000000000020010292</t>
  </si>
  <si>
    <t>DE0003505627100000000000020010295</t>
  </si>
  <si>
    <t>Ringstr. 11 A</t>
  </si>
  <si>
    <t>DE0003505641200000000000020010296</t>
  </si>
  <si>
    <t>Hahnstr. 11</t>
  </si>
  <si>
    <t>DE0003505641200000000000020010297</t>
  </si>
  <si>
    <t>DE0003505641000000000000020017058</t>
  </si>
  <si>
    <t>Eschelbacherstr. 1</t>
  </si>
  <si>
    <t>DE0003505607200000000000020010319</t>
  </si>
  <si>
    <t>Anderbachstr. 28</t>
  </si>
  <si>
    <t>DE0003505607500000000000020010328</t>
  </si>
  <si>
    <t>Gothaerstr. 23</t>
  </si>
  <si>
    <t>DE0003505607700000000000020010330</t>
  </si>
  <si>
    <t>Alte Burgstr. 12 A</t>
  </si>
  <si>
    <t>DE0003505642400000000000020010336</t>
  </si>
  <si>
    <t>Erlenring 5</t>
  </si>
  <si>
    <t>DE0003505647900000000000020010337</t>
  </si>
  <si>
    <t>DE0003505617000000000000020010338</t>
  </si>
  <si>
    <t>Hüttenstr. 81</t>
  </si>
  <si>
    <t>DE0003505645900000000000020010339</t>
  </si>
  <si>
    <t>Hermannsweg 4</t>
  </si>
  <si>
    <t>DE0003505647900000000000020010357</t>
  </si>
  <si>
    <t>DE0003505647900000000000020010378</t>
  </si>
  <si>
    <t>Neukircherstr. 44</t>
  </si>
  <si>
    <t>DE0003505647900000000000020010380</t>
  </si>
  <si>
    <t>Im Mühlenstück 36</t>
  </si>
  <si>
    <t>DE0003505642200000000000020010397</t>
  </si>
  <si>
    <t>DE0003505647900000000000020010399</t>
  </si>
  <si>
    <t>DE0003505607200000000000020010400</t>
  </si>
  <si>
    <t>Auf der Lay 9</t>
  </si>
  <si>
    <t>DE0003505607000000000000020010401</t>
  </si>
  <si>
    <t>Im Schildchesacker 52</t>
  </si>
  <si>
    <t>DE0003505762900000000000020010428</t>
  </si>
  <si>
    <t>Erlengasse 11</t>
  </si>
  <si>
    <t>DE0003505626900000000000020010448</t>
  </si>
  <si>
    <t>Roßbacherstr. 4</t>
  </si>
  <si>
    <t>DE0003505642400000000000020010466</t>
  </si>
  <si>
    <t>Vielbacher Weg 3</t>
  </si>
  <si>
    <t>DE0003505633700000000000020010475</t>
  </si>
  <si>
    <t>Römerstr. 9</t>
  </si>
  <si>
    <t>DE0003505633300000000000020010479</t>
  </si>
  <si>
    <t>In der Aach 5</t>
  </si>
  <si>
    <t>DE0003505647700000000000020010495</t>
  </si>
  <si>
    <t>Am Wolfsgestell 9</t>
  </si>
  <si>
    <t>DE0003505641200000000000020010506</t>
  </si>
  <si>
    <t>Eulenstr. 8</t>
  </si>
  <si>
    <t>DE0003505647900000000000020010547</t>
  </si>
  <si>
    <t>DE0003505641400000000000020010562</t>
  </si>
  <si>
    <t>Im Wiesengrund 14</t>
  </si>
  <si>
    <t>DE0003505762900000000000020010564</t>
  </si>
  <si>
    <t>Nisterfeld 9</t>
  </si>
  <si>
    <t>DE0003505607200000000000020010568</t>
  </si>
  <si>
    <t>Auf den Elf Morgen 12</t>
  </si>
  <si>
    <t>DE0003505607500000000000020010574</t>
  </si>
  <si>
    <t>Zeisigstr. 6</t>
  </si>
  <si>
    <t>DE0003505641200000000000020010579</t>
  </si>
  <si>
    <t>Südstr. 5</t>
  </si>
  <si>
    <t>DE0003505642200000000000020010602</t>
  </si>
  <si>
    <t>Theodor-Heuss-Ring 5</t>
  </si>
  <si>
    <t>DE0003505620300000000000020010607</t>
  </si>
  <si>
    <t>Robert-Kochstr. 18</t>
  </si>
  <si>
    <t>DE0003505645900000000000020014470</t>
  </si>
  <si>
    <t>Im Krautgarten 1</t>
  </si>
  <si>
    <t>DE0003505647900000000000020010634</t>
  </si>
  <si>
    <t>DE0003505764400000000000020010638</t>
  </si>
  <si>
    <t>DE0003505641200000000000020010641</t>
  </si>
  <si>
    <t>Tannenhof 1</t>
  </si>
  <si>
    <t>DE0003505607200000000000020010662</t>
  </si>
  <si>
    <t>Kilianstr. 37</t>
  </si>
  <si>
    <t>DE0003505762700000000000020010668</t>
  </si>
  <si>
    <t>Theodor-Fliednerstr. 29</t>
  </si>
  <si>
    <t>DE0003505645900000000000020010669</t>
  </si>
  <si>
    <t>Hauptstr. 53 A</t>
  </si>
  <si>
    <t>DE0003505647900000000000020010670</t>
  </si>
  <si>
    <t>In der Scheib 9</t>
  </si>
  <si>
    <t>DE0003505642400000000000020010673</t>
  </si>
  <si>
    <t>Hochstr. 2</t>
  </si>
  <si>
    <t>DE0003505647700000000000020010684</t>
  </si>
  <si>
    <t>Wiesemauer 18</t>
  </si>
  <si>
    <t>DE0003505762900000000000020017039</t>
  </si>
  <si>
    <t>Lehmbacherweg 2</t>
  </si>
  <si>
    <t>DE0003505647900000000000020010694</t>
  </si>
  <si>
    <t>Neukircherstr. 30</t>
  </si>
  <si>
    <t>DE0003505761400000000000020010706</t>
  </si>
  <si>
    <t>Brunnenstr. 9</t>
  </si>
  <si>
    <t>DE0003505645900000000000020010711</t>
  </si>
  <si>
    <t>Stuhllindenstr. 19</t>
  </si>
  <si>
    <t>DE0003505647000000000000020010725</t>
  </si>
  <si>
    <t>Finkenweg 8</t>
  </si>
  <si>
    <t>DE0003505647900000000000020010736</t>
  </si>
  <si>
    <t>DE0003505641200000000000020010740</t>
  </si>
  <si>
    <t>DE0003505633500000000000020010745</t>
  </si>
  <si>
    <t>Im Feldchen 10</t>
  </si>
  <si>
    <t>DE0003505632300000000000020010748</t>
  </si>
  <si>
    <t>DE0003505633200000000000020010749</t>
  </si>
  <si>
    <t>DE0003505623700000000000020010750</t>
  </si>
  <si>
    <t>Hofhaide 16</t>
  </si>
  <si>
    <t>DE0003505617900000000000020010751</t>
  </si>
  <si>
    <t>Robert-Kochstr. 28</t>
  </si>
  <si>
    <t>DE0003505607200000000000020010757</t>
  </si>
  <si>
    <t>Triererstr. 80 A</t>
  </si>
  <si>
    <t>DE0003505617900000000000020010767</t>
  </si>
  <si>
    <t>DE0003505641000000000000020010796</t>
  </si>
  <si>
    <t>DE0003505624400000000000020010801</t>
  </si>
  <si>
    <t>Auf dem Steineberg 2</t>
  </si>
  <si>
    <t>DE0003505762900000000000020010803</t>
  </si>
  <si>
    <t>Eichenweg 1</t>
  </si>
  <si>
    <t>DE0003505647700000000000020010804</t>
  </si>
  <si>
    <t>Industriegebiet Alsberg 1</t>
  </si>
  <si>
    <t>DE0003505647700000000000020010805</t>
  </si>
  <si>
    <t>DE0003505647700000000000020010806</t>
  </si>
  <si>
    <t>DE0003505624400000000000020010808</t>
  </si>
  <si>
    <t>Am Heller 12</t>
  </si>
  <si>
    <t>DE0003505633500000000000020010809</t>
  </si>
  <si>
    <t>Eitelbornerstr. 13 A</t>
  </si>
  <si>
    <t>DE0003505633200000000000020010810</t>
  </si>
  <si>
    <t>Zum Thiesenhof 16</t>
  </si>
  <si>
    <t>DE0003505607000000000000020010811</t>
  </si>
  <si>
    <t>Im Schildchesacker 18</t>
  </si>
  <si>
    <t>DE0003505645900000000000020010820</t>
  </si>
  <si>
    <t>Ringstr. 9</t>
  </si>
  <si>
    <t>DE0003505624400000000000020010828</t>
  </si>
  <si>
    <t>Am Merzelbach 15</t>
  </si>
  <si>
    <t>DE0003505642400000000000020010829</t>
  </si>
  <si>
    <t>Erlenring 3</t>
  </si>
  <si>
    <t>DE0003505647900000000000020010838</t>
  </si>
  <si>
    <t>Hellenhahnerstr. 9</t>
  </si>
  <si>
    <t>DE0003505607000000000000020010847</t>
  </si>
  <si>
    <t>DE0003505647700000000000020010850</t>
  </si>
  <si>
    <t>Mühlenstück 4</t>
  </si>
  <si>
    <t>DE0003505622000000000000020010859</t>
  </si>
  <si>
    <t>Freiherr-vom-Stein-Str. 8</t>
  </si>
  <si>
    <t>DE0003505764700000000000020010871</t>
  </si>
  <si>
    <t>Hirtscheiderstr. 3</t>
  </si>
  <si>
    <t>DE0003505624400000000000020010873</t>
  </si>
  <si>
    <t>DE0003505647700000000000020010874</t>
  </si>
  <si>
    <t>Hauptstr. 36 A</t>
  </si>
  <si>
    <t>DE0003505761400000000000020010875</t>
  </si>
  <si>
    <t>Steinenwiese 19</t>
  </si>
  <si>
    <t>DE0003505641200000000000020010876</t>
  </si>
  <si>
    <t>An der Kehl 33</t>
  </si>
  <si>
    <t>DE0003505623500000000000020010877</t>
  </si>
  <si>
    <t>DE0003505607200000000000020010878</t>
  </si>
  <si>
    <t>Karl-Möhligstr. 13</t>
  </si>
  <si>
    <t>DE0003505607500000000000020010886</t>
  </si>
  <si>
    <t>Auf dem Gockelsberg 36</t>
  </si>
  <si>
    <t>DE0003505607000000000000020010911</t>
  </si>
  <si>
    <t>Johannesstr. 58</t>
  </si>
  <si>
    <t>DE0003505641200000000000020010918</t>
  </si>
  <si>
    <t>Bad-Emserstr. 4 A</t>
  </si>
  <si>
    <t>DE0003505641400000000000020010927</t>
  </si>
  <si>
    <t>Mittelstr. 36</t>
  </si>
  <si>
    <t>DE0003505641000000000000020010928</t>
  </si>
  <si>
    <t>Horresser Berg 2</t>
  </si>
  <si>
    <t>DE0003505624400000000000020010934</t>
  </si>
  <si>
    <t>Gartenstr. 18</t>
  </si>
  <si>
    <t>DE0003505642700000000000020010935</t>
  </si>
  <si>
    <t>Im Maifang 9</t>
  </si>
  <si>
    <t>DE0003505624400000000000020010936</t>
  </si>
  <si>
    <t>Hauptstr. 75</t>
  </si>
  <si>
    <t>DE0003505633200000000000020010937</t>
  </si>
  <si>
    <t>Zur langen Fuhr 10</t>
  </si>
  <si>
    <t>DE0003505624900000000000020010938</t>
  </si>
  <si>
    <t>Dr.-Hans-Brüll-Str. 11</t>
  </si>
  <si>
    <t>DE0003505645900000000000020010942</t>
  </si>
  <si>
    <t>DE0003505645900000000000020010943</t>
  </si>
  <si>
    <t>Bahnhofstr. 15</t>
  </si>
  <si>
    <t>DE0003505641200000000000020010944</t>
  </si>
  <si>
    <t>Oststr. 5</t>
  </si>
  <si>
    <t>DE0003505632100000000000020010946</t>
  </si>
  <si>
    <t>Im Bienengarten 39</t>
  </si>
  <si>
    <t>DE0003505647900000000000020010951</t>
  </si>
  <si>
    <t>Untergasse 21</t>
  </si>
  <si>
    <t>DE0003505647900000000000020010952</t>
  </si>
  <si>
    <t>Am Christenrain 17</t>
  </si>
  <si>
    <t>DE0003505633200000000000020010954</t>
  </si>
  <si>
    <t>In der Mühlhöll 5</t>
  </si>
  <si>
    <t>DE0003505647900000000000020010955</t>
  </si>
  <si>
    <t>Stannmauer 14</t>
  </si>
  <si>
    <t>DE0003505645900000000000020010956</t>
  </si>
  <si>
    <t>DE0003505647000000000000020010957</t>
  </si>
  <si>
    <t>Bismarckstr. 97</t>
  </si>
  <si>
    <t>DE0003505641000000000000020010958</t>
  </si>
  <si>
    <t>Am Himmelfeld 6</t>
  </si>
  <si>
    <t>DE0003505645900000000000020010959</t>
  </si>
  <si>
    <t>Kornbitz 2</t>
  </si>
  <si>
    <t>DE0003505642200000000000020010961</t>
  </si>
  <si>
    <t>Bitzenweg 8</t>
  </si>
  <si>
    <t>DE0003505645900000000000020010962</t>
  </si>
  <si>
    <t>Mittelstr. 4</t>
  </si>
  <si>
    <t>DE0003505761400000000000020010966</t>
  </si>
  <si>
    <t>Ober dem Beilstein 9</t>
  </si>
  <si>
    <t>DE0003505764800000000000020011023</t>
  </si>
  <si>
    <t>Am Weißenstein 3</t>
  </si>
  <si>
    <t>DE0003505642400000000000020011027</t>
  </si>
  <si>
    <t>Achtstruth 5</t>
  </si>
  <si>
    <t>DE0003505642400000000000020011028</t>
  </si>
  <si>
    <t>DE0003505642200000000000020011029</t>
  </si>
  <si>
    <t>Lohmühlenstr. 9</t>
  </si>
  <si>
    <t>DE0003505623700000000000020011032</t>
  </si>
  <si>
    <t>Vorm Arheckengarten 3</t>
  </si>
  <si>
    <t>DE0003505642400000000000020011035</t>
  </si>
  <si>
    <t>Bahnhofstr. 17-19</t>
  </si>
  <si>
    <t>DE0003505641000000000000020011037</t>
  </si>
  <si>
    <t>Am Wassergraben 11</t>
  </si>
  <si>
    <t>DE0003505647700000000000020011041</t>
  </si>
  <si>
    <t>Aspenweg 3</t>
  </si>
  <si>
    <t>DE0003505642400000000000020011047</t>
  </si>
  <si>
    <t>DE0003505645900000000000020011052</t>
  </si>
  <si>
    <t>Rothenbacherstr. 30</t>
  </si>
  <si>
    <t>DE0003505641200000000000020011053</t>
  </si>
  <si>
    <t>Wiesenmühle 1</t>
  </si>
  <si>
    <t>DE0003505624900000000000020011056</t>
  </si>
  <si>
    <t>Sonnenberg 2</t>
  </si>
  <si>
    <t>DE0003505641200000000000020011059</t>
  </si>
  <si>
    <t>An der Kehl 20</t>
  </si>
  <si>
    <t>DE0003505624400000000000020011065</t>
  </si>
  <si>
    <t>Kuhbergstr. 17</t>
  </si>
  <si>
    <t>DE0003505647900000000000020011066</t>
  </si>
  <si>
    <t>Christinenhof 1</t>
  </si>
  <si>
    <t>DE0003505764700000000000020011069</t>
  </si>
  <si>
    <t>Parkstr. 46</t>
  </si>
  <si>
    <t>DE0003505623500000000000020011071</t>
  </si>
  <si>
    <t>Königsbergerstr. 25</t>
  </si>
  <si>
    <t>DE0003505641200000000000020011082</t>
  </si>
  <si>
    <t>DE0003505764800000000000020011092</t>
  </si>
  <si>
    <t>Triftstr. 4</t>
  </si>
  <si>
    <t>DE0003505607200000000000020011093</t>
  </si>
  <si>
    <t>Bachweg 29 C</t>
  </si>
  <si>
    <t>DE0003505645900000000000020011098</t>
  </si>
  <si>
    <t>Oberstr. 10</t>
  </si>
  <si>
    <t>DE0003505607200000000000020011137</t>
  </si>
  <si>
    <t>Keltenstr. 96 A</t>
  </si>
  <si>
    <t>DE0003505641200000000000020011180</t>
  </si>
  <si>
    <t>Aarstr. 11</t>
  </si>
  <si>
    <t>DE0003505647700000000000020011182</t>
  </si>
  <si>
    <t>Möhrendorferstr. 10</t>
  </si>
  <si>
    <t>DE0003505607700000000000020011183</t>
  </si>
  <si>
    <t>Auf dem Forst 28</t>
  </si>
  <si>
    <t>DE0003505606800000000000020011184</t>
  </si>
  <si>
    <t>Südallee 1</t>
  </si>
  <si>
    <t>DE0003505620300000000000020011186</t>
  </si>
  <si>
    <t>Friedrichstr. 31</t>
  </si>
  <si>
    <t>DE0003505642400000000000020011189</t>
  </si>
  <si>
    <t>Europaweg 5</t>
  </si>
  <si>
    <t>DE0003505764700000000000020011217</t>
  </si>
  <si>
    <t>Alpenroderstr. 12</t>
  </si>
  <si>
    <t>DE0003505762900000000000020011219</t>
  </si>
  <si>
    <t>Bergstr. 22</t>
  </si>
  <si>
    <t>DE0003505761400000000000020011240</t>
  </si>
  <si>
    <t>Ringweg 3</t>
  </si>
  <si>
    <t>DE0003505607200000000000020011241</t>
  </si>
  <si>
    <t>Keltenstr. 54 A</t>
  </si>
  <si>
    <t>DE0003505764400000000000020011242</t>
  </si>
  <si>
    <t>DE0003505607200000000000020011243</t>
  </si>
  <si>
    <t>Am Mühlbach, Flur 7, Nr. 545 / 1</t>
  </si>
  <si>
    <t>DE0003505632100000000000020011244</t>
  </si>
  <si>
    <t>DE0003505623500000000000020011246</t>
  </si>
  <si>
    <t>Königsbergerstr. 15</t>
  </si>
  <si>
    <t>DE0003505641200000000000020011247</t>
  </si>
  <si>
    <t>Im Neuroth 6</t>
  </si>
  <si>
    <t>DE0003505645900000000000020011250</t>
  </si>
  <si>
    <t>Hauptstr. 4</t>
  </si>
  <si>
    <t>DE0003505762900000000000020011253</t>
  </si>
  <si>
    <t>DE0003505641400000000000020011259</t>
  </si>
  <si>
    <t>Im Pflaster 25</t>
  </si>
  <si>
    <t>DE0003505645900000000000020011260</t>
  </si>
  <si>
    <t>Ottensteinerstr. 3</t>
  </si>
  <si>
    <t>DE0003505642400000000000020011261</t>
  </si>
  <si>
    <t>DE0003505764700000000000020015100</t>
  </si>
  <si>
    <t>Basaltinstr. 5</t>
  </si>
  <si>
    <t>DE0003505607200000000000020011265</t>
  </si>
  <si>
    <t>Sendnicherstr. 69</t>
  </si>
  <si>
    <t>DE0003505607700000000000020011282</t>
  </si>
  <si>
    <t>Fritz-von-Unruhstr. 36 A</t>
  </si>
  <si>
    <t>DE0003505623500000000000020011297</t>
  </si>
  <si>
    <t>Königsbergerstr. 24</t>
  </si>
  <si>
    <t>DE0003505764700000000000020011298</t>
  </si>
  <si>
    <t>Parkstr. 2</t>
  </si>
  <si>
    <t>DE0003505764700000000000020011299</t>
  </si>
  <si>
    <t>Parkstr. 19</t>
  </si>
  <si>
    <t>DE0003505762900000000000020011301</t>
  </si>
  <si>
    <t>Mühlentalstr. 33</t>
  </si>
  <si>
    <t>DE0003505645700000000000020011306</t>
  </si>
  <si>
    <t>Buchenweg 8</t>
  </si>
  <si>
    <t>DE0003505642800000000000020011307</t>
  </si>
  <si>
    <t>Höhenweg 18</t>
  </si>
  <si>
    <t>DE0003505752000000000000020011308</t>
  </si>
  <si>
    <t>DE0003505645700000000000020011309</t>
  </si>
  <si>
    <t>Am Zollhof 8</t>
  </si>
  <si>
    <t>DE0003505641400000000000020011310</t>
  </si>
  <si>
    <t>Leckersbach 21</t>
  </si>
  <si>
    <t>DE0003505641200000000000020011311</t>
  </si>
  <si>
    <t>Feldstr. 33</t>
  </si>
  <si>
    <t>DE0003505645700000000000020011320</t>
  </si>
  <si>
    <t>Am Steinküppel 1</t>
  </si>
  <si>
    <t>DE0003505641200000000000020011331</t>
  </si>
  <si>
    <t>DE0003505647000000000000020011332</t>
  </si>
  <si>
    <t>Bismarckstr. 21 A</t>
  </si>
  <si>
    <t>DE0003505622000000000000020011333</t>
  </si>
  <si>
    <t>Unter den Pelzen 4</t>
  </si>
  <si>
    <t>DE0003505647200000000000020011334</t>
  </si>
  <si>
    <t>Schulstr. 19</t>
  </si>
  <si>
    <t>DE0003505647200000000000020011335</t>
  </si>
  <si>
    <t>Südstr. 18</t>
  </si>
  <si>
    <t>DE0003505647200000000000020011336</t>
  </si>
  <si>
    <t>Feitzerweg 21</t>
  </si>
  <si>
    <t>DE0003505633300000000000020011340</t>
  </si>
  <si>
    <t>Distelberger Hof 1</t>
  </si>
  <si>
    <t>DE0003505762900000000000020011353</t>
  </si>
  <si>
    <t>Langstück 10</t>
  </si>
  <si>
    <t>DE0003505764400000000000020011362</t>
  </si>
  <si>
    <t>Hauptstr. 125</t>
  </si>
  <si>
    <t>DE0003505641400000000000020011374</t>
  </si>
  <si>
    <t>Hauptstr. 5 A</t>
  </si>
  <si>
    <t>DE0003505764700000000000020011376</t>
  </si>
  <si>
    <t>Parkstr. 47</t>
  </si>
  <si>
    <t>DE0003505607200000000000020011381</t>
  </si>
  <si>
    <t>Rübenacherstr. 112 A</t>
  </si>
  <si>
    <t>DE0003505607000000000000020011382</t>
  </si>
  <si>
    <t>Josef-Corneliusstr. 27</t>
  </si>
  <si>
    <t>DE0003505647200000000000020011384</t>
  </si>
  <si>
    <t>DE0003505647200000000000020011385</t>
  </si>
  <si>
    <t>Ilsenstr. 21</t>
  </si>
  <si>
    <t>DE0003505647200000000000020011386</t>
  </si>
  <si>
    <t>DE0003505762900000000000020011388</t>
  </si>
  <si>
    <t>Im Neugarten 9</t>
  </si>
  <si>
    <t>DE0003505647900000000000020011389</t>
  </si>
  <si>
    <t>Hoher Weg 18</t>
  </si>
  <si>
    <t>DE0003505624400000000000020011403</t>
  </si>
  <si>
    <t>Wiesenstr. 14</t>
  </si>
  <si>
    <t>DE0003505762900000000000020011404</t>
  </si>
  <si>
    <t>DE0003505762700000000000020011405</t>
  </si>
  <si>
    <t>DE0003505641200000000000020011406</t>
  </si>
  <si>
    <t>Bornwiese 1</t>
  </si>
  <si>
    <t>DE0003505642400000000000020011410</t>
  </si>
  <si>
    <t>Schillerstr. 5</t>
  </si>
  <si>
    <t>DE0003505624400000000000020011426</t>
  </si>
  <si>
    <t>Alte Wiese 17</t>
  </si>
  <si>
    <t>DE0003505607500000000000020011446</t>
  </si>
  <si>
    <t>DE0003505624400000000000020011467</t>
  </si>
  <si>
    <t>Hochstr. 14</t>
  </si>
  <si>
    <t>DE0003505641400000000000020011469</t>
  </si>
  <si>
    <t>Konrad-Adenauerstr. 23</t>
  </si>
  <si>
    <t>DE0003505641400000000000020011471</t>
  </si>
  <si>
    <t>Im Grasgarten 13</t>
  </si>
  <si>
    <t>DE0003505624400000000000020011475</t>
  </si>
  <si>
    <t>Freiherr-vom-Stein-Str. 11</t>
  </si>
  <si>
    <t>DE0003505641400000000000020011477</t>
  </si>
  <si>
    <t>Südstr. 54</t>
  </si>
  <si>
    <t>DE0003505642400000000000020011478</t>
  </si>
  <si>
    <t>DE0003505617000000000000020011482</t>
  </si>
  <si>
    <t>Westerwaldstr. 79</t>
  </si>
  <si>
    <t>DE0003505647900000000000020011484</t>
  </si>
  <si>
    <t>Ferdinand-Wernerstr. 2</t>
  </si>
  <si>
    <t>DE0003505642400000000000020011490</t>
  </si>
  <si>
    <t>DE0003505607500000000000020011491</t>
  </si>
  <si>
    <t>Zwickauerstr. 23</t>
  </si>
  <si>
    <t>DE0003505761000000000000020011493</t>
  </si>
  <si>
    <t>Gartenstr. 19</t>
  </si>
  <si>
    <t>DE0003505607500000000000020011494</t>
  </si>
  <si>
    <t>Zeisigstr. 26</t>
  </si>
  <si>
    <t>DE0003505624400000000000020011495</t>
  </si>
  <si>
    <t>Mühlenweg 3</t>
  </si>
  <si>
    <t>DE0003505641200000000000020011496</t>
  </si>
  <si>
    <t>Am Gramerich 1</t>
  </si>
  <si>
    <t>DE0003505623700000000000020011497</t>
  </si>
  <si>
    <t>DE0003505624400000000000020011507</t>
  </si>
  <si>
    <t>Kastanienring 58</t>
  </si>
  <si>
    <t>DE0003505607000000000000020011513</t>
  </si>
  <si>
    <t>August-Borsigstr. 11</t>
  </si>
  <si>
    <t>DE0003505647900000000000020011514</t>
  </si>
  <si>
    <t>Mühlenstr. 11</t>
  </si>
  <si>
    <t>DE0003505647900000000000020011528</t>
  </si>
  <si>
    <t>DE0003505633700000000000020011529</t>
  </si>
  <si>
    <t>Helfensteinstr. 51</t>
  </si>
  <si>
    <t>DE0003505632300000000000020011555</t>
  </si>
  <si>
    <t>Röderwiese 27 A</t>
  </si>
  <si>
    <t>DE0003505647700000000000020011564</t>
  </si>
  <si>
    <t>DE0003505647700000000000020011565</t>
  </si>
  <si>
    <t>DE0003505647700000000000020011566</t>
  </si>
  <si>
    <t>DE0003505607200000000000020011570</t>
  </si>
  <si>
    <t>Gulisastr. 92</t>
  </si>
  <si>
    <t>DE0003505647900000000000020011624</t>
  </si>
  <si>
    <t>DE0003505645900000000000020011633</t>
  </si>
  <si>
    <t>DE0003505647200000000000020011641</t>
  </si>
  <si>
    <t>Steinweg 3</t>
  </si>
  <si>
    <t>DE0003505642200000000000020011644</t>
  </si>
  <si>
    <t>Berlinerstr. 2</t>
  </si>
  <si>
    <t>DE0003505647200000000000020011645</t>
  </si>
  <si>
    <t>Höhenstr. 9</t>
  </si>
  <si>
    <t>DE0003505645900000000000020011646</t>
  </si>
  <si>
    <t>Am Feldrain 2</t>
  </si>
  <si>
    <t>DE0003505641400000000000020011647</t>
  </si>
  <si>
    <t>Ringstr. 6</t>
  </si>
  <si>
    <t>DE0003505641400000000000020011648</t>
  </si>
  <si>
    <t>Am Hofacker 7</t>
  </si>
  <si>
    <t>DE0003505647200000000000020011653</t>
  </si>
  <si>
    <t>Am Kindergarten 1</t>
  </si>
  <si>
    <t>DE0003505646200000000000020011654</t>
  </si>
  <si>
    <t>Talstr. 1</t>
  </si>
  <si>
    <t>DE0003505764400000000000020011655</t>
  </si>
  <si>
    <t>Hauptstr. 123 A</t>
  </si>
  <si>
    <t>DE0003505647700000000000020011659</t>
  </si>
  <si>
    <t>Am Hofacker 6</t>
  </si>
  <si>
    <t>DE0003505641200000000000020011661</t>
  </si>
  <si>
    <t>Siegstr. 4</t>
  </si>
  <si>
    <t>DE0003505647900000000000020011663</t>
  </si>
  <si>
    <t>DE0003505624400000000000020011664</t>
  </si>
  <si>
    <t>Hauptstr. 57</t>
  </si>
  <si>
    <t>DE0003505647700000000000020011665</t>
  </si>
  <si>
    <t>Waigandshainerstr. 12</t>
  </si>
  <si>
    <t>DE0003505624400000000000020011667</t>
  </si>
  <si>
    <t>Sayntalstr. 58</t>
  </si>
  <si>
    <t>DE0003505647200000000000020011669</t>
  </si>
  <si>
    <t>Herbornerstr. 22</t>
  </si>
  <si>
    <t>DE0003505647700000000000020011673</t>
  </si>
  <si>
    <t>Kohlaustr. 7</t>
  </si>
  <si>
    <t>DE0003505647200000000000020011674</t>
  </si>
  <si>
    <t>Oranienstr. 8</t>
  </si>
  <si>
    <t>DE0003505624400000000000020011687</t>
  </si>
  <si>
    <t>DE0003505762900000000000020011698</t>
  </si>
  <si>
    <t>Sonnenweg 18</t>
  </si>
  <si>
    <t>DE0003505641200000000000020011699</t>
  </si>
  <si>
    <t>An der Kehl 16</t>
  </si>
  <si>
    <t>DE0003505607700000000000020011700</t>
  </si>
  <si>
    <t>DE0003505624400000000000020011701</t>
  </si>
  <si>
    <t>Hauptstr. 26 A</t>
  </si>
  <si>
    <t>DE0003505762700000000000020011703</t>
  </si>
  <si>
    <t>DE0003505645700000000000020011704</t>
  </si>
  <si>
    <t>Alleestr. 9</t>
  </si>
  <si>
    <t>DE0003505620400000000000020011705</t>
  </si>
  <si>
    <t>Am Hartzberg 7</t>
  </si>
  <si>
    <t>DE0003505624400000000000020011725</t>
  </si>
  <si>
    <t>Unterdorfstr. 7</t>
  </si>
  <si>
    <t>DE0003505641200000000000020011730</t>
  </si>
  <si>
    <t>Halfterweg 18</t>
  </si>
  <si>
    <t>DE0003505624400000000000020011733</t>
  </si>
  <si>
    <t>DE0003505647200000000000020011734</t>
  </si>
  <si>
    <t>Herbornerstr. 17 A</t>
  </si>
  <si>
    <t>DE0003505645900000000000020011735</t>
  </si>
  <si>
    <t>Rödernhahn 1 B</t>
  </si>
  <si>
    <t>DE0003505764200000000000020011736</t>
  </si>
  <si>
    <t>Großer Ring 43</t>
  </si>
  <si>
    <t>DE0003505641400000000000020011737</t>
  </si>
  <si>
    <t>DE0003505620600000000000020011738</t>
  </si>
  <si>
    <t>DE0003505762700000000000020011739</t>
  </si>
  <si>
    <t>Theodor-Fliednerstr. 47</t>
  </si>
  <si>
    <t>DE0003505764700000000000020011741</t>
  </si>
  <si>
    <t>Basaltinstr. Flur 12/56 (Reithalle)</t>
  </si>
  <si>
    <t>DE0003505647200000000000020011742</t>
  </si>
  <si>
    <t>DE0003505764400000000000020011748</t>
  </si>
  <si>
    <t>DE0003505641000000000000020011749</t>
  </si>
  <si>
    <t>Tannenweg 27</t>
  </si>
  <si>
    <t>DE0003505641200000000000020011751</t>
  </si>
  <si>
    <t>Mariothstr. 10</t>
  </si>
  <si>
    <t>DE0003505642800000000000020011752</t>
  </si>
  <si>
    <t>DE0003505641400000000000020011753</t>
  </si>
  <si>
    <t>DE0003505647200000000000020011754</t>
  </si>
  <si>
    <t>In der Staar 19</t>
  </si>
  <si>
    <t>DE0003505647700000000000020011755</t>
  </si>
  <si>
    <t>Waigandshainerstr. 3 A</t>
  </si>
  <si>
    <t>DE0003505647900000000000020011756</t>
  </si>
  <si>
    <t>DE0003505624400000000000020011757</t>
  </si>
  <si>
    <t>DE0003505645900000000000020011758</t>
  </si>
  <si>
    <t>DE0003505624400000000000020011768</t>
  </si>
  <si>
    <t>Untere Gondorf 11</t>
  </si>
  <si>
    <t>DE0003505761000000000000020011782</t>
  </si>
  <si>
    <t>Im Hauptgarten 10</t>
  </si>
  <si>
    <t>DE0003505647900000000000020011788</t>
  </si>
  <si>
    <t>Am Ganzacker 2</t>
  </si>
  <si>
    <t>DE0003505647900000000000020011789</t>
  </si>
  <si>
    <t>Am Ganzacker 4</t>
  </si>
  <si>
    <t>DE0003505647700000000000020011793</t>
  </si>
  <si>
    <t>Kohlaustr. 13</t>
  </si>
  <si>
    <t>DE0003505762900000000000020011794</t>
  </si>
  <si>
    <t>DE0003505762900000000000020011796</t>
  </si>
  <si>
    <t>Steinebacher Ring 9</t>
  </si>
  <si>
    <t>DE0003505762900000000000020011797</t>
  </si>
  <si>
    <t>DE0003505645900000000000020011798</t>
  </si>
  <si>
    <t>Ailertchen</t>
  </si>
  <si>
    <t>Flughafenstr. 28</t>
  </si>
  <si>
    <t>DE0003505641400000000000020011799</t>
  </si>
  <si>
    <t>DE0003505641200000000000020011802</t>
  </si>
  <si>
    <t>Steinstr. 10</t>
  </si>
  <si>
    <t>DE0003505762900000000000020011809</t>
  </si>
  <si>
    <t>Vor der Eichert 5</t>
  </si>
  <si>
    <t>DE0003505761000000000000020011811</t>
  </si>
  <si>
    <t>Im Hauptgarten 8</t>
  </si>
  <si>
    <t>DE0003505641200000000000020011835</t>
  </si>
  <si>
    <t>Hohestr. 1</t>
  </si>
  <si>
    <t>DE0003505764200000000000020011837</t>
  </si>
  <si>
    <t>Am Wehrholz, Flurstück 72/5</t>
  </si>
  <si>
    <t>DE0003505764200000000000020011840</t>
  </si>
  <si>
    <t>Am Wehrholz 3, Flurstück 69</t>
  </si>
  <si>
    <t>DE0003505607000000000000020011842</t>
  </si>
  <si>
    <t>Schönbornslusterstr. 27</t>
  </si>
  <si>
    <t>DE0003505645700000000000020011844</t>
  </si>
  <si>
    <t>Gutenbergstr. 5</t>
  </si>
  <si>
    <t>DE0003505641200000000000020011848</t>
  </si>
  <si>
    <t>Im Boden 6</t>
  </si>
  <si>
    <t>DE0003505647200000000000020011849</t>
  </si>
  <si>
    <t>Vor Bettenborn 15</t>
  </si>
  <si>
    <t>DE0003505642400000000000020011853</t>
  </si>
  <si>
    <t>Mühlenweg 17 B</t>
  </si>
  <si>
    <t>DE0003505642400000000000020011854</t>
  </si>
  <si>
    <t>Mühlenweg 17</t>
  </si>
  <si>
    <t>DE0003505641000000000000020011856</t>
  </si>
  <si>
    <t>Peter-Altmeier-Platz 1</t>
  </si>
  <si>
    <t>DE0003505632300000000000020011862</t>
  </si>
  <si>
    <t>Gartenstr. 22</t>
  </si>
  <si>
    <t>DE0003505633700000000000020011873</t>
  </si>
  <si>
    <t>Keltenstr. 15</t>
  </si>
  <si>
    <t>DE0003505623700000000000020011876</t>
  </si>
  <si>
    <t>DE0003505632100000000000020011877</t>
  </si>
  <si>
    <t>Ackerweg 14</t>
  </si>
  <si>
    <t>DE0003505762900000000000020011885</t>
  </si>
  <si>
    <t>Im Strüthchen 7</t>
  </si>
  <si>
    <t>DE0003505764200000000000020011902</t>
  </si>
  <si>
    <t>Unterste Wiese 12</t>
  </si>
  <si>
    <t>DE0003505762700000000000020011905</t>
  </si>
  <si>
    <t>Friedensstr. 12</t>
  </si>
  <si>
    <t>DE0003505647900000000000020011919</t>
  </si>
  <si>
    <t>Mittelhoferstr. 3</t>
  </si>
  <si>
    <t>DE0003505607000000000000020011924</t>
  </si>
  <si>
    <t>August-Horchstr. 9</t>
  </si>
  <si>
    <t>DE0003505761000000000000020011925</t>
  </si>
  <si>
    <t>Karl-Georgstr. 3</t>
  </si>
  <si>
    <t>DE0003505607200000000000020013884</t>
  </si>
  <si>
    <t>Am Zehnthof 10 A</t>
  </si>
  <si>
    <t>DE0003505764500000000000020011942</t>
  </si>
  <si>
    <t>Unterste Bitze 1</t>
  </si>
  <si>
    <t>DE0003505764500000000000020011943</t>
  </si>
  <si>
    <t>Gartenweg 13</t>
  </si>
  <si>
    <t>DE0003505607000000000000020011946</t>
  </si>
  <si>
    <t>Kurfürst-Schönbornstr. 79</t>
  </si>
  <si>
    <t>DE0003505620300000000000020011955</t>
  </si>
  <si>
    <t>Katharina-Kasper-Str. 19</t>
  </si>
  <si>
    <t>DE0003505620600000000000020011956</t>
  </si>
  <si>
    <t>Krugbäckerstr. 3</t>
  </si>
  <si>
    <t>DE0003505641200000000000020011957</t>
  </si>
  <si>
    <t>DE0003505641200000000000020011958</t>
  </si>
  <si>
    <t>Schulstr. 18</t>
  </si>
  <si>
    <t>DE0003505762700000000000020011963</t>
  </si>
  <si>
    <t>Walter-Bernsteinstr. 5</t>
  </si>
  <si>
    <t>DE0003505647000000000000020011964</t>
  </si>
  <si>
    <t>Ringstr. Flurstück 75</t>
  </si>
  <si>
    <t>DE0003505624400000000000020011967</t>
  </si>
  <si>
    <t>Malbergstr. 1 A</t>
  </si>
  <si>
    <t>DE0003505647900000000000020011968</t>
  </si>
  <si>
    <t>DE0003505642800000000000020011969</t>
  </si>
  <si>
    <t>Südring (Feuerwehrhaus)</t>
  </si>
  <si>
    <t>DE0003505641200000000000020011971</t>
  </si>
  <si>
    <t>Ober der Kirch 15</t>
  </si>
  <si>
    <t>DE0003505607200000000000020016876</t>
  </si>
  <si>
    <t>Emilie-Engelstr. 16</t>
  </si>
  <si>
    <t>DE0003505633200000000000020011984</t>
  </si>
  <si>
    <t>Zum Mückenplatz 28</t>
  </si>
  <si>
    <t>DE0003505646200000000000020011985</t>
  </si>
  <si>
    <t>Albrechtweg 5</t>
  </si>
  <si>
    <t>DE0003505647200000000000020011986</t>
  </si>
  <si>
    <t>Oststr. 8</t>
  </si>
  <si>
    <t>DE0003505762700000000000020011989</t>
  </si>
  <si>
    <t>Hohlweg 6</t>
  </si>
  <si>
    <t>DE0003505645900000000000020012000</t>
  </si>
  <si>
    <t>Riesenhahnweg 5</t>
  </si>
  <si>
    <t>DE0003505645700000000000020012001</t>
  </si>
  <si>
    <t>Gutenbergstr. 2</t>
  </si>
  <si>
    <t>DE0003505647900000000000020012010</t>
  </si>
  <si>
    <t>Kirchstr. 10</t>
  </si>
  <si>
    <t>DE0003505645900000000000020012011</t>
  </si>
  <si>
    <t>Lindenstr. 19</t>
  </si>
  <si>
    <t>DE0003505623700000000000020012012</t>
  </si>
  <si>
    <t>Brunnenstr. 7 A</t>
  </si>
  <si>
    <t>DE0003505764400000000000020012021</t>
  </si>
  <si>
    <t>Flurstr. 38</t>
  </si>
  <si>
    <t>DE0003505624400000000000020012025</t>
  </si>
  <si>
    <t>Auf dem Berg 8 A</t>
  </si>
  <si>
    <t>DE0003505624400000000000020012026</t>
  </si>
  <si>
    <t>Auf dem Berg 8</t>
  </si>
  <si>
    <t>DE0003505641200000000000020012028</t>
  </si>
  <si>
    <t>Feldstr. 39</t>
  </si>
  <si>
    <t>DE0003505641000000000000020012042</t>
  </si>
  <si>
    <t>Elgendorferstr. 14</t>
  </si>
  <si>
    <t>DE0003505647200000000000020012043</t>
  </si>
  <si>
    <t>Am Spielplatz 11</t>
  </si>
  <si>
    <t>DE0003505647200000000000020012044</t>
  </si>
  <si>
    <t>Am Spielplatz 13</t>
  </si>
  <si>
    <t>DE0003505641400000000000020012045</t>
  </si>
  <si>
    <t>Amselweg 1</t>
  </si>
  <si>
    <t>DE0003505624400000000000020012046</t>
  </si>
  <si>
    <t>Am Merzelbach 19</t>
  </si>
  <si>
    <t>DE0003505623500000000000020012047</t>
  </si>
  <si>
    <t>Rheinstr. 135 A</t>
  </si>
  <si>
    <t>DE0003505647700000000000020012048</t>
  </si>
  <si>
    <t>DE0003505642200000000000020012060</t>
  </si>
  <si>
    <t>DE0003505607200000000000020012063</t>
  </si>
  <si>
    <t>Am Turnerheim 8</t>
  </si>
  <si>
    <t>DE0003505642200000000000020012072</t>
  </si>
  <si>
    <t>Dieselstr. 12 Flur 40, Flurstück 26/2</t>
  </si>
  <si>
    <t>DE0003505645900000000000020012077</t>
  </si>
  <si>
    <t>Bergstr. 13 D</t>
  </si>
  <si>
    <t>DE0003505645900000000000020012078</t>
  </si>
  <si>
    <t>Kornbitz 8</t>
  </si>
  <si>
    <t>DE0003505627100000000000020012093</t>
  </si>
  <si>
    <t>Im Überdorf 2</t>
  </si>
  <si>
    <t>DE0003505623500000000000020012095</t>
  </si>
  <si>
    <t>Sälzerstr. 26</t>
  </si>
  <si>
    <t>DE0003505607000000000000020012097</t>
  </si>
  <si>
    <t>Kaiser-Otto-Str. 41</t>
  </si>
  <si>
    <t>DE0003505641000000000000020012101</t>
  </si>
  <si>
    <t>Am Hitzeberg 4 A</t>
  </si>
  <si>
    <t>DE0003505762700000000000020012116</t>
  </si>
  <si>
    <t>Birkenweg 7</t>
  </si>
  <si>
    <t>DE0003505647900000000000020012118</t>
  </si>
  <si>
    <t>Südstr. 29</t>
  </si>
  <si>
    <t>DE0003505642200000000000020012119</t>
  </si>
  <si>
    <t>Am Massenberg 1</t>
  </si>
  <si>
    <t>DE0003505633500000000000020012128</t>
  </si>
  <si>
    <t>DE0003505633700000000000020012129</t>
  </si>
  <si>
    <t>Am Nörrenpfad 21</t>
  </si>
  <si>
    <t>DE0003505607300000000000020012130</t>
  </si>
  <si>
    <t>Am Hubertsborn 19</t>
  </si>
  <si>
    <t>DE0003505633200000000000020012131</t>
  </si>
  <si>
    <t>Drosselweg 6</t>
  </si>
  <si>
    <t>DE0003505622000000000000020012132</t>
  </si>
  <si>
    <t>Koblenzerstr. 59 A</t>
  </si>
  <si>
    <t>DE0003505607200000000000020012134</t>
  </si>
  <si>
    <t>Rübenacherstr. 93</t>
  </si>
  <si>
    <t>DE0003505623700000000000020012146</t>
  </si>
  <si>
    <t>Hochstr. 7</t>
  </si>
  <si>
    <t>DE0003505607000000000000020012149</t>
  </si>
  <si>
    <t>Friedrich-Mohrstr. 14</t>
  </si>
  <si>
    <t>DE0003505633200000000000020012150</t>
  </si>
  <si>
    <t>Moselblick 15</t>
  </si>
  <si>
    <t>DE0003505762900000000000020012153</t>
  </si>
  <si>
    <t>Am Asterter Feld 14</t>
  </si>
  <si>
    <t>DE0003505764700000000000020012157</t>
  </si>
  <si>
    <t>Am Hensberg 13</t>
  </si>
  <si>
    <t>DE0003505647200000000000020012162</t>
  </si>
  <si>
    <t>Raupüsch 3</t>
  </si>
  <si>
    <t>DE0003505645900000000000020012165</t>
  </si>
  <si>
    <t>DE0003505607700000000000020012166</t>
  </si>
  <si>
    <t>Auf dem Forst 19</t>
  </si>
  <si>
    <t>DE0003505764400000000000020012177</t>
  </si>
  <si>
    <t>Birkenweg 17 A</t>
  </si>
  <si>
    <t>DE0003505764700000000000020012179</t>
  </si>
  <si>
    <t>Parkstr. 9</t>
  </si>
  <si>
    <t>DE0003505642400000000000020012180</t>
  </si>
  <si>
    <t>DE0003505642200000000000020012181</t>
  </si>
  <si>
    <t>Bosch-Ring 7</t>
  </si>
  <si>
    <t>DE0003505642200000000000020012182</t>
  </si>
  <si>
    <t>Hirschgraben 7</t>
  </si>
  <si>
    <t>DE0003505641000000000000020012184</t>
  </si>
  <si>
    <t>Werkstr. 36</t>
  </si>
  <si>
    <t>DE0003505642400000000000020012185</t>
  </si>
  <si>
    <t>DE0003505641200000000000020012186</t>
  </si>
  <si>
    <t>In den Kräutergärten 14</t>
  </si>
  <si>
    <t>DE0003505764400000000000020012187</t>
  </si>
  <si>
    <t>Hachenburgerstr. 14</t>
  </si>
  <si>
    <t>DE0003505647900000000000020012194</t>
  </si>
  <si>
    <t>Brückenstr. 12</t>
  </si>
  <si>
    <t>DE0003505647700000000000020012195</t>
  </si>
  <si>
    <t>Am Wolfsgestell 22</t>
  </si>
  <si>
    <t>DE0003505647000000000000020012197</t>
  </si>
  <si>
    <t>Wilhelm-Leuschnerstr. 1</t>
  </si>
  <si>
    <t>DE0003505647000000000000020012198</t>
  </si>
  <si>
    <t>Bismarckstr. 59</t>
  </si>
  <si>
    <t>DE0003505624400000000000020012203</t>
  </si>
  <si>
    <t>Kastanienring 19</t>
  </si>
  <si>
    <t>DE0003505642200000000000020012208</t>
  </si>
  <si>
    <t>Theodor-Heuss-Ring 4</t>
  </si>
  <si>
    <t>DE0003505606800000000000020012196</t>
  </si>
  <si>
    <t>Karmeliterstr. 14</t>
  </si>
  <si>
    <t>DE0003505647900000000000020012215</t>
  </si>
  <si>
    <t>Am Bach 7</t>
  </si>
  <si>
    <t>DE0003505646200000000000020012217</t>
  </si>
  <si>
    <t>DE0003505624400000000000020012218</t>
  </si>
  <si>
    <t>Tannenstr. 3</t>
  </si>
  <si>
    <t>DE0003505647900000000000020012226</t>
  </si>
  <si>
    <t>Dr. Walter Zoth Allee 1</t>
  </si>
  <si>
    <t>DE0003505624400000000000020012235</t>
  </si>
  <si>
    <t>Schulstr. 13</t>
  </si>
  <si>
    <t>DE0003505752000000000000020012236</t>
  </si>
  <si>
    <t>DE0003505624400000000000020012237</t>
  </si>
  <si>
    <t>DE0003505647200000000000020012238</t>
  </si>
  <si>
    <t>Vor dem Dickenhahn 8</t>
  </si>
  <si>
    <t>DE0003505623500000000000020012239</t>
  </si>
  <si>
    <t>Poststr. 19 B</t>
  </si>
  <si>
    <t>DE0003505645900000000000020012242</t>
  </si>
  <si>
    <t>DE0003505642400000000000020012244</t>
  </si>
  <si>
    <t>Westallee 15</t>
  </si>
  <si>
    <t>DE0003505641000000000000020012246</t>
  </si>
  <si>
    <t>Rossberger Hof 3</t>
  </si>
  <si>
    <t>DE0003505764700000000000020012247</t>
  </si>
  <si>
    <t>Hirtscheiderstr. 11</t>
  </si>
  <si>
    <t>DE0003505764200000000000020012248</t>
  </si>
  <si>
    <t>Großer Ring 24</t>
  </si>
  <si>
    <t>DE0003505624400000000000020012249</t>
  </si>
  <si>
    <t>Im Petersborn 5</t>
  </si>
  <si>
    <t>DE0003505764200000000000020012250</t>
  </si>
  <si>
    <t>DE0003505642200000000000020012251</t>
  </si>
  <si>
    <t>Hochstr. 25 C</t>
  </si>
  <si>
    <t>DE0003505764200000000000020012252</t>
  </si>
  <si>
    <t>Am Wehrholz 2</t>
  </si>
  <si>
    <t>DE0003505764700000000000020012253</t>
  </si>
  <si>
    <t>DE0003505647200000000000020012255</t>
  </si>
  <si>
    <t>Am Kirchwäldchen 20</t>
  </si>
  <si>
    <t>DE0003505647200000000000020012256</t>
  </si>
  <si>
    <t>DE0003505647900000000000020012258</t>
  </si>
  <si>
    <t>Haselweg 7 B</t>
  </si>
  <si>
    <t>DE0003505641200000000000020012259</t>
  </si>
  <si>
    <t>Neue Hohl 3</t>
  </si>
  <si>
    <t>DE0003505641200000000000020012260</t>
  </si>
  <si>
    <t>Kirchstr. 23</t>
  </si>
  <si>
    <t>DE0003505641200000000000020012261</t>
  </si>
  <si>
    <t>Im Boden 27</t>
  </si>
  <si>
    <t>DE0003505642400000000000020012262</t>
  </si>
  <si>
    <t>Scheibenweg 2</t>
  </si>
  <si>
    <t>DE0003505624400000000000020012263</t>
  </si>
  <si>
    <t>Ellenhäuserstr. 22</t>
  </si>
  <si>
    <t>DE0003505624400000000000020012264</t>
  </si>
  <si>
    <t>Freiherr-vom-Stein-Str. 13</t>
  </si>
  <si>
    <t>DE0003505624400000000000020012265</t>
  </si>
  <si>
    <t>Alsenhecke 3</t>
  </si>
  <si>
    <t>DE0003505641200000000000020012271</t>
  </si>
  <si>
    <t>DE0003505752000000000000020012279</t>
  </si>
  <si>
    <t>Schulweg (Halle 3) 8-14</t>
  </si>
  <si>
    <t>DE0003505752000000000000020012280</t>
  </si>
  <si>
    <t>Schulweg (Halle 2) 8-14</t>
  </si>
  <si>
    <t>DE0003505641200000000000020012283</t>
  </si>
  <si>
    <t>DE0003505632300000000000020012298</t>
  </si>
  <si>
    <t>Auf der Stautg 59</t>
  </si>
  <si>
    <t>DE0003505762900000000000020012308</t>
  </si>
  <si>
    <t>Neuengarten 11</t>
  </si>
  <si>
    <t>DE0003505764700000000000020012313</t>
  </si>
  <si>
    <t>Hornisterstr. 8</t>
  </si>
  <si>
    <t>DE0003505645900000000000020012319</t>
  </si>
  <si>
    <t>Im Elbbachtal 2</t>
  </si>
  <si>
    <t>DE0003505641400000000000020012320</t>
  </si>
  <si>
    <t>Im Löh 5</t>
  </si>
  <si>
    <t>DE0003505641400000000000020012322</t>
  </si>
  <si>
    <t>Im Grasgarten 17</t>
  </si>
  <si>
    <t>DE0003505641400000000000020012323</t>
  </si>
  <si>
    <t>Im Grasgarten 8</t>
  </si>
  <si>
    <t>DE0003505647200000000000020012325</t>
  </si>
  <si>
    <t>Amselweg 22</t>
  </si>
  <si>
    <t>DE0003505764700000000000020012328</t>
  </si>
  <si>
    <t>Parkstr. 37</t>
  </si>
  <si>
    <t>DE0003505761200000000000020012339</t>
  </si>
  <si>
    <t>DE0003505762900000000000020012340</t>
  </si>
  <si>
    <t>DE0003505764200000000000020012342</t>
  </si>
  <si>
    <t>Großer Ring 22</t>
  </si>
  <si>
    <t>DE0003505762900000000000020012343</t>
  </si>
  <si>
    <t>Am Wassergraben 4</t>
  </si>
  <si>
    <t>DE0003505620300000000000020012345</t>
  </si>
  <si>
    <t>Parkstr. 18</t>
  </si>
  <si>
    <t>DE0003505607200000000000020012346</t>
  </si>
  <si>
    <t>Hospitalstr. 1</t>
  </si>
  <si>
    <t>DE0003505617900000000000020012347</t>
  </si>
  <si>
    <t>Fasanenweg 5</t>
  </si>
  <si>
    <t>DE0003505607700000000000020012348</t>
  </si>
  <si>
    <t>Vogelweide 12</t>
  </si>
  <si>
    <t>DE0003505622000000000000020012349</t>
  </si>
  <si>
    <t>Hospitalstr. 9</t>
  </si>
  <si>
    <t>DE0003505622000000000000020012350</t>
  </si>
  <si>
    <t>Weißenthurmerstr. 20 A</t>
  </si>
  <si>
    <t>DE0003505620400000000000020012351</t>
  </si>
  <si>
    <t>DE0003505641200000000000020012356</t>
  </si>
  <si>
    <t>Ober dem Kirchweg 8</t>
  </si>
  <si>
    <t>DE0003505641200000000000020012358</t>
  </si>
  <si>
    <t>DE0003505647200000000000020012359</t>
  </si>
  <si>
    <t>Weststr. 5</t>
  </si>
  <si>
    <t>DE0003505623500000000000020012360</t>
  </si>
  <si>
    <t>Sälzerstr. 14</t>
  </si>
  <si>
    <t>DE0003505762700000000000020012362</t>
  </si>
  <si>
    <t>Floriansweg 2 A</t>
  </si>
  <si>
    <t>DE0003505622000000000000020012365</t>
  </si>
  <si>
    <t>DE0003505607200000000000020012368</t>
  </si>
  <si>
    <t>Wolfskaulstr. 62</t>
  </si>
  <si>
    <t>DE0003505622000000000000020012369</t>
  </si>
  <si>
    <t>Lessingstr. 10</t>
  </si>
  <si>
    <t>DE0003505761000000000000020012372</t>
  </si>
  <si>
    <t>Lindenweg 22</t>
  </si>
  <si>
    <t>DE0003505752000000000000020012377</t>
  </si>
  <si>
    <t>Am Kirschbaum 32</t>
  </si>
  <si>
    <t>DE0003505619100000000000020012384</t>
  </si>
  <si>
    <t>Im Staffelstück 11</t>
  </si>
  <si>
    <t>DE0003505641200000000000020012386</t>
  </si>
  <si>
    <t>Feldstr. 22</t>
  </si>
  <si>
    <t>DE0003505761400000000000020012390</t>
  </si>
  <si>
    <t>DE0003505641000000000000020012394</t>
  </si>
  <si>
    <t>Schillerstr. 25</t>
  </si>
  <si>
    <t>DE0003505623700000000000020012395</t>
  </si>
  <si>
    <t>Weststr. 29</t>
  </si>
  <si>
    <t>DE0003505641400000000000020012398</t>
  </si>
  <si>
    <t>DE0003505633700000000000020012402</t>
  </si>
  <si>
    <t>Unter dem Dorf 41</t>
  </si>
  <si>
    <t>DE0003505623500000000000020012403</t>
  </si>
  <si>
    <t>Am Kirchenwald 1</t>
  </si>
  <si>
    <t>DE0003505647200000000000020012404</t>
  </si>
  <si>
    <t>Wendelstr. 1</t>
  </si>
  <si>
    <t>DE0003505633500000000000020012405</t>
  </si>
  <si>
    <t>Eisenköppel 6</t>
  </si>
  <si>
    <t>DE0003505607600000000000020012406</t>
  </si>
  <si>
    <t>Emserstr. 242</t>
  </si>
  <si>
    <t>DE0003505607700000000000020012407</t>
  </si>
  <si>
    <t>DE0003505633200000000000020012408</t>
  </si>
  <si>
    <t>Bergstr. 18</t>
  </si>
  <si>
    <t>DE0003505607300000000000020012409</t>
  </si>
  <si>
    <t>Legiastr. 44</t>
  </si>
  <si>
    <t>DE0003505624900000000000020012410</t>
  </si>
  <si>
    <t>DE0003505617000000000000020012411</t>
  </si>
  <si>
    <t>Rheinstr. 95</t>
  </si>
  <si>
    <t>DE0003505642200000000000020012412</t>
  </si>
  <si>
    <t>Mühlwiese 8</t>
  </si>
  <si>
    <t>DE0003505622000000000000020012418</t>
  </si>
  <si>
    <t>Koblenzerstr. 51 B</t>
  </si>
  <si>
    <t>DE0003505624400000000000020012419</t>
  </si>
  <si>
    <t>Karnhöfenerstr. 12</t>
  </si>
  <si>
    <t>DE0003505645900000000000020012424</t>
  </si>
  <si>
    <t>Harschbacherfeld (Postverteilzentrum)</t>
  </si>
  <si>
    <t>DE0003505623500000000000020012425</t>
  </si>
  <si>
    <t>Forellenweg 11</t>
  </si>
  <si>
    <t>DE0003505623700000000000020012426</t>
  </si>
  <si>
    <t>Bergstr. 12 A</t>
  </si>
  <si>
    <t>DE0003505623500000000000020012431</t>
  </si>
  <si>
    <t>DE0003505641400000000000020012432</t>
  </si>
  <si>
    <t>Industriestr. 6</t>
  </si>
  <si>
    <t>DE0003505620300000000000020012433</t>
  </si>
  <si>
    <t>Am alten Bahnhof 2 B</t>
  </si>
  <si>
    <t>DE0003505620300000000000020012434</t>
  </si>
  <si>
    <t>Am alten Bahnhof 2 C</t>
  </si>
  <si>
    <t>DE0003505607700000000000020012435</t>
  </si>
  <si>
    <t>Fritz-von-Unruhstr. 89</t>
  </si>
  <si>
    <t>DE0003505761400000000000020012436</t>
  </si>
  <si>
    <t>DE0003505623500000000000020012437</t>
  </si>
  <si>
    <t>In der Bornwiese 1</t>
  </si>
  <si>
    <t>DE0003505647700000000000020012439</t>
  </si>
  <si>
    <t>DE0003505764500000000000020012442</t>
  </si>
  <si>
    <t>Holzwiese 21</t>
  </si>
  <si>
    <t>DE0003505624200000000000020012443</t>
  </si>
  <si>
    <t>Ringstr. 24</t>
  </si>
  <si>
    <t>DE0003505641000000000000020012446</t>
  </si>
  <si>
    <t>Ruhrstr. 3</t>
  </si>
  <si>
    <t>DE0003505642400000000000020012450</t>
  </si>
  <si>
    <t>Heidchenstr. 14</t>
  </si>
  <si>
    <t>DE0003505641400000000000020012451</t>
  </si>
  <si>
    <t>Bahnhofstr. 9</t>
  </si>
  <si>
    <t>DE0003505641200000000000020012452</t>
  </si>
  <si>
    <t>Im Boden 18</t>
  </si>
  <si>
    <t>DE0003505642400000000000020012455</t>
  </si>
  <si>
    <t>DE0003505627100000000000020012456</t>
  </si>
  <si>
    <t>DE0003505641000000000000020012460</t>
  </si>
  <si>
    <t>Tonnerrestr. 6</t>
  </si>
  <si>
    <t>DE0003505623500000000000020012468</t>
  </si>
  <si>
    <t>Sonnenhof 2</t>
  </si>
  <si>
    <t>DE0003505752000000000000020012472</t>
  </si>
  <si>
    <t>Hochstr. 13</t>
  </si>
  <si>
    <t>DE0003505641400000000000020012473</t>
  </si>
  <si>
    <t>Salzerstr. 15 A</t>
  </si>
  <si>
    <t>DE0003505646200000000000020012476</t>
  </si>
  <si>
    <t>Bahnhofstr. 39</t>
  </si>
  <si>
    <t>DE0003505607500000000000020012482</t>
  </si>
  <si>
    <t>Eichendorffstr. 7</t>
  </si>
  <si>
    <t>DE0003505633500000000000020012483</t>
  </si>
  <si>
    <t>Hillscheiderstr. (Bauhofgebäude)</t>
  </si>
  <si>
    <t>DE0003505607300000000000020012491</t>
  </si>
  <si>
    <t>Lückenstr. 6</t>
  </si>
  <si>
    <t>DE00035056479V0000000000020107661</t>
  </si>
  <si>
    <t>Dr. Wolfgang Güntherstr. 3-12</t>
  </si>
  <si>
    <t>DE0003505607300000000000020012493</t>
  </si>
  <si>
    <t>Schlachthofstr. 1</t>
  </si>
  <si>
    <t>DE0003505607200000000000020012494</t>
  </si>
  <si>
    <t>Bischof-von-Kettelerstr. 18</t>
  </si>
  <si>
    <t>DE0003505632300000000000020012495</t>
  </si>
  <si>
    <t>DE00035056479V0000000000020107662</t>
  </si>
  <si>
    <t>DE0003505647000000000000020012498</t>
  </si>
  <si>
    <t>Friedrichstr. 25</t>
  </si>
  <si>
    <t>DE0003505641200000000000020012501</t>
  </si>
  <si>
    <t>Lahnstr. 17</t>
  </si>
  <si>
    <t>DE0003505622000000000000020012505</t>
  </si>
  <si>
    <t>Rheinuferstr. 18</t>
  </si>
  <si>
    <t>DE0003505622000000000000020012506</t>
  </si>
  <si>
    <t>Hauptstr. 96</t>
  </si>
  <si>
    <t>DE0003505607700000000000020012507</t>
  </si>
  <si>
    <t>Am Hüttenberg 12</t>
  </si>
  <si>
    <t>DE0003505641400000000000020012508</t>
  </si>
  <si>
    <t>DE0003505641400000000000020012509</t>
  </si>
  <si>
    <t>DE0003505607500000000000020012512</t>
  </si>
  <si>
    <t>Rheinau 10</t>
  </si>
  <si>
    <t>DE0003505641400000000000020012513</t>
  </si>
  <si>
    <t>DE0003505607200000000000020012515</t>
  </si>
  <si>
    <t>Am Mühlenteich</t>
  </si>
  <si>
    <t>DE0003505607000000000000020012520</t>
  </si>
  <si>
    <t>Kurfürst-Schönbornstr. 11 A</t>
  </si>
  <si>
    <t>DE0003505607000000000000020012521</t>
  </si>
  <si>
    <t>Schönbornslusterstr. 4</t>
  </si>
  <si>
    <t>DE0003505607000000000000020012522</t>
  </si>
  <si>
    <t>Ernst-Sachsstr. 6</t>
  </si>
  <si>
    <t>DE0003505622000000000000020012523</t>
  </si>
  <si>
    <t>Rudolf-Dieselstr. 52</t>
  </si>
  <si>
    <t>DE0003505647700000000000020012527</t>
  </si>
  <si>
    <t>Am Hofacker 10</t>
  </si>
  <si>
    <t>DE0003505624200000000000020012530</t>
  </si>
  <si>
    <t>Rote Erde 13</t>
  </si>
  <si>
    <t>DE0003505641400000000000020012535</t>
  </si>
  <si>
    <t>Feldbergstr. 1</t>
  </si>
  <si>
    <t>DE0003505620600000000000020012536</t>
  </si>
  <si>
    <t>Krugbäckerstr. 11</t>
  </si>
  <si>
    <t>DE0003505647900000000000020012537</t>
  </si>
  <si>
    <t>DE0003505647200000000000020012539</t>
  </si>
  <si>
    <t>Waldhof</t>
  </si>
  <si>
    <t>DE0003505641200000000000020012540</t>
  </si>
  <si>
    <t>Obererbacherstr. 9</t>
  </si>
  <si>
    <t>DE0003505623700000000000020012541</t>
  </si>
  <si>
    <t>Zum Sportplatz 12</t>
  </si>
  <si>
    <t>DE0003505645700000000000020012542</t>
  </si>
  <si>
    <t>Röntgenstr. 8</t>
  </si>
  <si>
    <t>DE0003505647700000000000020012544</t>
  </si>
  <si>
    <t>Gewerbestr. 8</t>
  </si>
  <si>
    <t>DE0003505647200000000000020012546</t>
  </si>
  <si>
    <t>Herbornerstr. 6</t>
  </si>
  <si>
    <t>DE0003505761400000000000020012547</t>
  </si>
  <si>
    <t>Mühlentalweg 3 A</t>
  </si>
  <si>
    <t>DE0003505764400000000000020012548</t>
  </si>
  <si>
    <t>Höchstenbacherstr. 2</t>
  </si>
  <si>
    <t>DE0003505641200000000000020012572</t>
  </si>
  <si>
    <t>DE0003505647900000000000020012573</t>
  </si>
  <si>
    <t>Mittelstr. 24</t>
  </si>
  <si>
    <t>DE0003505641400000000000020012574</t>
  </si>
  <si>
    <t>Salzerstr. 15</t>
  </si>
  <si>
    <t>DE0003505647700000000000020012577</t>
  </si>
  <si>
    <t>DE0003505647200000000000020012579</t>
  </si>
  <si>
    <t>Weberstr. 3</t>
  </si>
  <si>
    <t>DE0003505762900000000000020012582</t>
  </si>
  <si>
    <t>DE0003505762700000000000020012585</t>
  </si>
  <si>
    <t>Hof Kleeberg</t>
  </si>
  <si>
    <t>DE0003505764800000000000020012589</t>
  </si>
  <si>
    <t>DE0003505607500000000000020012599</t>
  </si>
  <si>
    <t>Kuckucksweg 4</t>
  </si>
  <si>
    <t>DE0003505607200000000000020012600</t>
  </si>
  <si>
    <t>Altestr. 12</t>
  </si>
  <si>
    <t>DE0003505623700000000000020012607</t>
  </si>
  <si>
    <t>DE0003505624400000000000020012611</t>
  </si>
  <si>
    <t>Blaumhöfenerstr. (Forsthaus) 12</t>
  </si>
  <si>
    <t>DE0003505641000000000000020012612</t>
  </si>
  <si>
    <t>Albertstr. 15</t>
  </si>
  <si>
    <t>DE0003505641200000000000020012623</t>
  </si>
  <si>
    <t>Am Gramerich 10</t>
  </si>
  <si>
    <t>DE0003505633700000000000020012624</t>
  </si>
  <si>
    <t>Westerwaldstr. 14</t>
  </si>
  <si>
    <t>DE0003505632200000000000020012625</t>
  </si>
  <si>
    <t>Mainzerstr. 71 A</t>
  </si>
  <si>
    <t>DE0003505619100000000000020012626</t>
  </si>
  <si>
    <t>Auf dem Sand 19</t>
  </si>
  <si>
    <t>DE0003505633300000000000020012627</t>
  </si>
  <si>
    <t>Marktstr. 55</t>
  </si>
  <si>
    <t>DE0003505641200000000000020012629</t>
  </si>
  <si>
    <t>Ober dem Dorf 9</t>
  </si>
  <si>
    <t>DE0003505607000000000000020012631</t>
  </si>
  <si>
    <t>Andernacherstr. 94</t>
  </si>
  <si>
    <t>DE0003505620300000000000020012632</t>
  </si>
  <si>
    <t>Eduard-Berdelstr. 12</t>
  </si>
  <si>
    <t>DE0003505623700000000000020012636</t>
  </si>
  <si>
    <t>Schäfersheide 7 B</t>
  </si>
  <si>
    <t>DE0003505647900000000000020012654</t>
  </si>
  <si>
    <t>Hoher Weg 14</t>
  </si>
  <si>
    <t>DE0003505647900000000000020012655</t>
  </si>
  <si>
    <t>Neukircherstr. 16</t>
  </si>
  <si>
    <t>DE0003505647900000000000020012659</t>
  </si>
  <si>
    <t>Wilhelmstr. 7</t>
  </si>
  <si>
    <t>DE0003505645900000000000020012660</t>
  </si>
  <si>
    <t>Bahnhofstr. 7 A</t>
  </si>
  <si>
    <t>DE0003505641400000000000020012678</t>
  </si>
  <si>
    <t>DE0003505620600000000000020012699</t>
  </si>
  <si>
    <t>DE0003505620600000000000020012700</t>
  </si>
  <si>
    <t>DE0003505620600000000000020012701</t>
  </si>
  <si>
    <t>DE0003505633200000000000020012702</t>
  </si>
  <si>
    <t>Bassenheimerstr. 21</t>
  </si>
  <si>
    <t>DE0003505607500000000000020012703</t>
  </si>
  <si>
    <t>Erfurterstr. 22</t>
  </si>
  <si>
    <t>DE0003505607000000000000020012704</t>
  </si>
  <si>
    <t>Brenderweg 123</t>
  </si>
  <si>
    <t>DE0003505607000000000000020012705</t>
  </si>
  <si>
    <t>DE0003505642200000000000020027463</t>
  </si>
  <si>
    <t>Steinerne Brücke 9</t>
  </si>
  <si>
    <t>DE0003505645900000000000020012729</t>
  </si>
  <si>
    <t>Riesenhahnweg 13</t>
  </si>
  <si>
    <t>DE0003505624400000000000020012743</t>
  </si>
  <si>
    <t>DE0003505641000000000000020012756</t>
  </si>
  <si>
    <t>Wirzenbornerstr. 3</t>
  </si>
  <si>
    <t>DE0003505645700000000000020012759</t>
  </si>
  <si>
    <t>Inselstr. 15</t>
  </si>
  <si>
    <t>DE0003505624200000000000020012763</t>
  </si>
  <si>
    <t>DE0003505619100000000000020012765</t>
  </si>
  <si>
    <t>Grenzhausenerstr. 49</t>
  </si>
  <si>
    <t>DE0003505642700000000000020012772</t>
  </si>
  <si>
    <t>Overbergstr. 16</t>
  </si>
  <si>
    <t>DE0003505645900000000000020012851</t>
  </si>
  <si>
    <t>Rosenthaler Hof</t>
  </si>
  <si>
    <t>DE0003505624400000000000020012852</t>
  </si>
  <si>
    <t>Kreuzstr. 1</t>
  </si>
  <si>
    <t>DE0003505617000000000000020012898</t>
  </si>
  <si>
    <t>Beethovenstr. 13</t>
  </si>
  <si>
    <t>DE0003505645900000000000020012900</t>
  </si>
  <si>
    <t>DE0003505617900000000000020012904</t>
  </si>
  <si>
    <t>Jahnstr. 117</t>
  </si>
  <si>
    <t>DE0003505641000000000000020018794</t>
  </si>
  <si>
    <t>Bahnallee 27</t>
  </si>
  <si>
    <t>DE0003505641200000000000020012911</t>
  </si>
  <si>
    <t>Jagdhausstr. 2 A</t>
  </si>
  <si>
    <t>DE0003505764700000000000020012915</t>
  </si>
  <si>
    <t>Büdinger Str. 4 C</t>
  </si>
  <si>
    <t>DE0003505752000000000000020012919</t>
  </si>
  <si>
    <t>Kastanienweg 12</t>
  </si>
  <si>
    <t>DE0003505762700000000000020012922</t>
  </si>
  <si>
    <t>Saynstr. 39</t>
  </si>
  <si>
    <t>DE0003505617900000000000020012946</t>
  </si>
  <si>
    <t>Schützenstr. 23</t>
  </si>
  <si>
    <t>DE0003505617000000000000020012947</t>
  </si>
  <si>
    <t>Ritterweg 66</t>
  </si>
  <si>
    <t>DE0003505762900000000000020012952</t>
  </si>
  <si>
    <t>Bergstr. 5</t>
  </si>
  <si>
    <t>DE0003505645900000000000020012957</t>
  </si>
  <si>
    <t>Gartenweg 7</t>
  </si>
  <si>
    <t>DE0003505624400000000000020012961</t>
  </si>
  <si>
    <t>Am Hamm 22</t>
  </si>
  <si>
    <t>DE0003505641200000000000020012962</t>
  </si>
  <si>
    <t>DE0003505641000000000000020012963</t>
  </si>
  <si>
    <t>Auerhahnstr. 8</t>
  </si>
  <si>
    <t>DE0003505642700000000000020012972</t>
  </si>
  <si>
    <t>Stetzelmannstr. 47</t>
  </si>
  <si>
    <t>DE0003505623700000000000020012978</t>
  </si>
  <si>
    <t>Im Betterling 5</t>
  </si>
  <si>
    <t>DE0003505762700000000000020012982</t>
  </si>
  <si>
    <t>DE0003505607000000000000020012983</t>
  </si>
  <si>
    <t>Steinweg 18</t>
  </si>
  <si>
    <t>DE0003505645900000000000020012984</t>
  </si>
  <si>
    <t>Borngarten 3</t>
  </si>
  <si>
    <t>DE0003505645900000000000020012989</t>
  </si>
  <si>
    <t>DE0003505632300000000000020012995</t>
  </si>
  <si>
    <t>Auf Hasenwiese 8</t>
  </si>
  <si>
    <t>DE0003505607300000000000020012997</t>
  </si>
  <si>
    <t>Burgweg 8</t>
  </si>
  <si>
    <t>DE0003505617900000000000020012998</t>
  </si>
  <si>
    <t>Am Rosenberg 31 A</t>
  </si>
  <si>
    <t>DE0003505627100000000000020013092</t>
  </si>
  <si>
    <t>Blumenstr. 7</t>
  </si>
  <si>
    <t>DE0003505647200000000000020013094</t>
  </si>
  <si>
    <t>DE0003505641000000000000020013096</t>
  </si>
  <si>
    <t>Montabaur-Reckenthal</t>
  </si>
  <si>
    <t>Tannenweg 2</t>
  </si>
  <si>
    <t>DE0003505645900000000000020013130</t>
  </si>
  <si>
    <t>Im Ahlengarten 8</t>
  </si>
  <si>
    <t>DE0003505647200000000000020013131</t>
  </si>
  <si>
    <t>DE0003505647700000000000020013133</t>
  </si>
  <si>
    <t>Friedhofsweg 4</t>
  </si>
  <si>
    <t>DE0003505627100000000000020013170</t>
  </si>
  <si>
    <t>DE0003505761000000000000020013171</t>
  </si>
  <si>
    <t>Im Seifengarten 2</t>
  </si>
  <si>
    <t>DE0003505764400000000000020013173</t>
  </si>
  <si>
    <t>Im Gassenstück 7</t>
  </si>
  <si>
    <t>DE0003505624200000000000020013174</t>
  </si>
  <si>
    <t>Am Hammelberg 5</t>
  </si>
  <si>
    <t>DE0003505607200000000000020013181</t>
  </si>
  <si>
    <t>Layerbach 3</t>
  </si>
  <si>
    <t>DE0003505764700000000000020013183</t>
  </si>
  <si>
    <t>Stöffelstr. 1</t>
  </si>
  <si>
    <t>DE0003505641400000000000020013186</t>
  </si>
  <si>
    <t>Im Weidenbusch 11</t>
  </si>
  <si>
    <t>DE0003505762900000000000020013187</t>
  </si>
  <si>
    <t>Auf den Steinen 25</t>
  </si>
  <si>
    <t>DE0003505617000000000000020013190</t>
  </si>
  <si>
    <t>An der Seilerbahn 2</t>
  </si>
  <si>
    <t>DE0003505633700000000000020013229</t>
  </si>
  <si>
    <t>DE0003505620300000000000020013232</t>
  </si>
  <si>
    <t>Kirchstr. 17</t>
  </si>
  <si>
    <t>DE0003505632100000000000020013233</t>
  </si>
  <si>
    <t>Auf der Geierslay 13</t>
  </si>
  <si>
    <t>DE0003505641200000000000020013239</t>
  </si>
  <si>
    <t>DE0003505624400000000000020013240</t>
  </si>
  <si>
    <t>DE0003505624400000000000020013241</t>
  </si>
  <si>
    <t>Trieschergarten 13</t>
  </si>
  <si>
    <t>DE0003505642200000000000020013242</t>
  </si>
  <si>
    <t>Breslauerstr. 16</t>
  </si>
  <si>
    <t>DE0003505645900000000000020013243</t>
  </si>
  <si>
    <t>Altefeld 9</t>
  </si>
  <si>
    <t>DE0003505641400000000000020013244</t>
  </si>
  <si>
    <t>Im Grasgarten 37</t>
  </si>
  <si>
    <t>DE0003505762700000000000020013245</t>
  </si>
  <si>
    <t>Geschwister-Schollstr. 2</t>
  </si>
  <si>
    <t>DE0003505645900000000000020013246</t>
  </si>
  <si>
    <t>Obersayn 33</t>
  </si>
  <si>
    <t>DE0003505624200000000000020013247</t>
  </si>
  <si>
    <t>DE0003505624400000000000020013248</t>
  </si>
  <si>
    <t>DE0003505624400000000000020013250</t>
  </si>
  <si>
    <t>Am Steinacker 6</t>
  </si>
  <si>
    <t>DE0003505607700000000000020013251</t>
  </si>
  <si>
    <t>DE0003505647900000000000020013252</t>
  </si>
  <si>
    <t>Am Schulplatz 5</t>
  </si>
  <si>
    <t>DE0003505624400000000000020013253</t>
  </si>
  <si>
    <t>DE0003505641200000000000020013255</t>
  </si>
  <si>
    <t>Am Hehlberg 5</t>
  </si>
  <si>
    <t>DE0003505647700000000000020013256</t>
  </si>
  <si>
    <t>Westernoherstr. 27</t>
  </si>
  <si>
    <t>DE0003505762900000000000020013258</t>
  </si>
  <si>
    <t>Gartenweg (Reithalle)</t>
  </si>
  <si>
    <t>DE0003505641400000000000020013272</t>
  </si>
  <si>
    <t>In der Mark 100</t>
  </si>
  <si>
    <t>DE0003505647900000000000020013273</t>
  </si>
  <si>
    <t>Pottumerstr. 3</t>
  </si>
  <si>
    <t>DE0003505647700000000000020013289</t>
  </si>
  <si>
    <t>Bundesstr. 3</t>
  </si>
  <si>
    <t>DE0003505624200000000000020013293</t>
  </si>
  <si>
    <t>Bahnhofstr. 13</t>
  </si>
  <si>
    <t>DE0003505641400000000000020013294</t>
  </si>
  <si>
    <t>Im Seifen 15</t>
  </si>
  <si>
    <t>DE0003505641200000000000020013295</t>
  </si>
  <si>
    <t>Westerwaldstr. 28</t>
  </si>
  <si>
    <t>DE0003505624400000000000020013297</t>
  </si>
  <si>
    <t>DE0003505607200000000000020013320</t>
  </si>
  <si>
    <t>Im Palmenstück 59</t>
  </si>
  <si>
    <t>DE0003505632100000000000020013321</t>
  </si>
  <si>
    <t>Mühlental</t>
  </si>
  <si>
    <t>DE0003505607300000000000020013323</t>
  </si>
  <si>
    <t>Im Winkel 10</t>
  </si>
  <si>
    <t>DE0003505617000000000000020013330</t>
  </si>
  <si>
    <t>Oben auf der Wäschbach 1</t>
  </si>
  <si>
    <t>DE0003505762900000000000020013332</t>
  </si>
  <si>
    <t>Im Strüthchen 15</t>
  </si>
  <si>
    <t>DE0003505632100000000000020013333</t>
  </si>
  <si>
    <t>In der Lehn 39</t>
  </si>
  <si>
    <t>DE0003505632200000000000020013334</t>
  </si>
  <si>
    <t>Holgertsweg 27</t>
  </si>
  <si>
    <t>DE0003505623700000000000020013335</t>
  </si>
  <si>
    <t>Im Caanerfeld 18</t>
  </si>
  <si>
    <t>DE0003505647900000000000020013346</t>
  </si>
  <si>
    <t>Neuestr. 3</t>
  </si>
  <si>
    <t>DE0003505645900000000000020013348</t>
  </si>
  <si>
    <t>Obersayn 37</t>
  </si>
  <si>
    <t>DE0003505617000000000000020013350</t>
  </si>
  <si>
    <t>Remystr. 60</t>
  </si>
  <si>
    <t>DE0003505764800000000000020013353</t>
  </si>
  <si>
    <t>Großer Ring 29</t>
  </si>
  <si>
    <t>DE0003505624400000000000020013357</t>
  </si>
  <si>
    <t>Zum Acker 1</t>
  </si>
  <si>
    <t>DE0003505607000000000000020013358</t>
  </si>
  <si>
    <t>DE0003505762900000000000020013360</t>
  </si>
  <si>
    <t>Bergwiese 6</t>
  </si>
  <si>
    <t>DE0003505645900000000000020013367</t>
  </si>
  <si>
    <t>DE0003505624400000000000020013384</t>
  </si>
  <si>
    <t>Talweg 2</t>
  </si>
  <si>
    <t>DE0003505764800000000000020013386</t>
  </si>
  <si>
    <t>Hachenburgerstr. 27 A</t>
  </si>
  <si>
    <t>DE0003505624200000000000020013389</t>
  </si>
  <si>
    <t>DE0003505617000000000000020013397</t>
  </si>
  <si>
    <t>Langermorgenpfad 5</t>
  </si>
  <si>
    <t>DE0003505620600000000000020013398</t>
  </si>
  <si>
    <t>Zur Masselbach 20</t>
  </si>
  <si>
    <t>DE0003505645900000000000020013419</t>
  </si>
  <si>
    <t>Waldstr. 17</t>
  </si>
  <si>
    <t>DE0003505645900000000000020013432</t>
  </si>
  <si>
    <t>Hauptstr. 10</t>
  </si>
  <si>
    <t>DE0003505641000000000000020013433</t>
  </si>
  <si>
    <t>Hirtengarten 20</t>
  </si>
  <si>
    <t>DE0003505641400000000000020013434</t>
  </si>
  <si>
    <t>Amselweg 9</t>
  </si>
  <si>
    <t>DE0003505641400000000000020013439</t>
  </si>
  <si>
    <t>Buchfinkenweg 10</t>
  </si>
  <si>
    <t>DE0003505642200000000000020013448</t>
  </si>
  <si>
    <t>Christian-Heibelstr. 2</t>
  </si>
  <si>
    <t>DE0003505607000000000000020013456</t>
  </si>
  <si>
    <t>Im Sändchen 23</t>
  </si>
  <si>
    <t>DE0003505764800000000000020013461</t>
  </si>
  <si>
    <t>Auf der Au 5</t>
  </si>
  <si>
    <t>DE0003505624400000000000020013463</t>
  </si>
  <si>
    <t>Sayntalstr. 20</t>
  </si>
  <si>
    <t>DE0003505642400000000000020013483</t>
  </si>
  <si>
    <t>Dernbacherstr. 51</t>
  </si>
  <si>
    <t>DE0003505642400000000000020013502</t>
  </si>
  <si>
    <t>Heidchenstr. 18</t>
  </si>
  <si>
    <t>DE0003505641200000000000020015890</t>
  </si>
  <si>
    <t>Am Stelzenbach 26</t>
  </si>
  <si>
    <t>DE0003505647900000000000020013529</t>
  </si>
  <si>
    <t>Bachstr. 2</t>
  </si>
  <si>
    <t>DE0003505642200000000000020013531</t>
  </si>
  <si>
    <t>Dr.-Wodrichstr. 7</t>
  </si>
  <si>
    <t>DE0003505641200000000000020013533</t>
  </si>
  <si>
    <t>Brückenwiesenstr. 2 A</t>
  </si>
  <si>
    <t>DE0003505645900000000000020013553</t>
  </si>
  <si>
    <t>Brückenstr. 21</t>
  </si>
  <si>
    <t>DE0003505617000000000000020013563</t>
  </si>
  <si>
    <t>Engerser-Landstr. 8-10</t>
  </si>
  <si>
    <t>DE0003505642200000000000020013586</t>
  </si>
  <si>
    <t>Aussiedlerhof Mai 1</t>
  </si>
  <si>
    <t>DE0003505607000000000000020013591</t>
  </si>
  <si>
    <t>Jakob-Hasslacherstr. 4</t>
  </si>
  <si>
    <t>DE0003505647900000000000020013633</t>
  </si>
  <si>
    <t>DE0003505641200000000000020013638</t>
  </si>
  <si>
    <t>Grabenweg 4</t>
  </si>
  <si>
    <t>DE0003505647900000000000020013651</t>
  </si>
  <si>
    <t>DE0003505645900000000000020013657</t>
  </si>
  <si>
    <t>Bornheg 9</t>
  </si>
  <si>
    <t>DE0003505633500000000000020013660</t>
  </si>
  <si>
    <t>Neustr. 5</t>
  </si>
  <si>
    <t>DE0003505607200000000000020013666</t>
  </si>
  <si>
    <t>Pastor-Busenbenderstr. 5</t>
  </si>
  <si>
    <t>DE0003505641200000000000020013667</t>
  </si>
  <si>
    <t>In der Hasenbitze 6</t>
  </si>
  <si>
    <t>DE0003505642400000000000020013669</t>
  </si>
  <si>
    <t>Mühlenweg 11 A</t>
  </si>
  <si>
    <t>DE0003505762700000000000020016650</t>
  </si>
  <si>
    <t>Albertine-von-Grünstr. 14</t>
  </si>
  <si>
    <t>DE0003505607200000000000020013685</t>
  </si>
  <si>
    <t>Planstr. 57</t>
  </si>
  <si>
    <t>DE0003505607200000000000020013686</t>
  </si>
  <si>
    <t>Poppenstr. 5</t>
  </si>
  <si>
    <t>DE0003505607000000000000020013687</t>
  </si>
  <si>
    <t>August-Thyssenstr. 11</t>
  </si>
  <si>
    <t>DE0003505632200000000000020013689</t>
  </si>
  <si>
    <t>Im Bubenstück 2</t>
  </si>
  <si>
    <t>DE0003505622000000000000020013690</t>
  </si>
  <si>
    <t>Hauptstr. (Sporthalle) 5</t>
  </si>
  <si>
    <t>DE0003505633300000000000020013693</t>
  </si>
  <si>
    <t>Uhlenweg 12</t>
  </si>
  <si>
    <t>DE0003505647700000000000020013695</t>
  </si>
  <si>
    <t>Am Wolfsgestell 26</t>
  </si>
  <si>
    <t>DE0003505607000000000000020013696</t>
  </si>
  <si>
    <t>In den Wiesen 38</t>
  </si>
  <si>
    <t>DE0003505642200000000000020013699</t>
  </si>
  <si>
    <t>DE0003505607200000000000020013700</t>
  </si>
  <si>
    <t>Auf den Elf Morgen 9</t>
  </si>
  <si>
    <t>DE0003505607700000000000020013701</t>
  </si>
  <si>
    <t>Vogelweide 4</t>
  </si>
  <si>
    <t>DE0003505617000000000000020013704</t>
  </si>
  <si>
    <t>In der Langfuhr 60</t>
  </si>
  <si>
    <t>DE0003505641200000000000020013705</t>
  </si>
  <si>
    <t>Oberdorfstr. 18</t>
  </si>
  <si>
    <t>DE0003505617000000000000020013710</t>
  </si>
  <si>
    <t>Werftstr. 27</t>
  </si>
  <si>
    <t>DE0003505647700000000000020013714</t>
  </si>
  <si>
    <t>Am Wolfsgestell (Günther Tore)</t>
  </si>
  <si>
    <t>DE0003505642200000000000020013716</t>
  </si>
  <si>
    <t>Christian-Heibelstr. 5 A</t>
  </si>
  <si>
    <t>DE0003505762900000000000020013717</t>
  </si>
  <si>
    <t>Birkenhof 1</t>
  </si>
  <si>
    <t>DE0003505623700000000000020013718</t>
  </si>
  <si>
    <t>DE0003505761200000000000020013719</t>
  </si>
  <si>
    <t>Wiesenstr. 26 B</t>
  </si>
  <si>
    <t>DE0003505762900000000000020013720</t>
  </si>
  <si>
    <t>DE0003505624400000000000020013721</t>
  </si>
  <si>
    <t>DE0003505645700000000000020013722</t>
  </si>
  <si>
    <t>Am Häuserberg 5</t>
  </si>
  <si>
    <t>DE0003505761200000000000020013723</t>
  </si>
  <si>
    <t>Hauptstr. 22 B</t>
  </si>
  <si>
    <t>DE0003505624900000000000020013724</t>
  </si>
  <si>
    <t>Rheinstr. 21</t>
  </si>
  <si>
    <t>DE0003505762900000000000020013725</t>
  </si>
  <si>
    <t>Im Neugarten 3</t>
  </si>
  <si>
    <t>DE0003505624200000000000020013726</t>
  </si>
  <si>
    <t>DE0003505762700000000000020013727</t>
  </si>
  <si>
    <t>Julius-Leberstr. 16</t>
  </si>
  <si>
    <t>DE0003505764400000000000020013728</t>
  </si>
  <si>
    <t>Sophienthalerstr. 13</t>
  </si>
  <si>
    <t>DE0003505647900000000000020013729</t>
  </si>
  <si>
    <t>Hessenstr. 1</t>
  </si>
  <si>
    <t>DE0003505645900000000000020013730</t>
  </si>
  <si>
    <t>DE0003505642400000000000020013731</t>
  </si>
  <si>
    <t>DE0003505642400000000000020013733</t>
  </si>
  <si>
    <t>DE0003505647000000000000020013734</t>
  </si>
  <si>
    <t>Carl-Goerdeler-Allee 32</t>
  </si>
  <si>
    <t>DE0003505764800000000000020013737</t>
  </si>
  <si>
    <t>Auf dem Langstück 7</t>
  </si>
  <si>
    <t>DE0003505622000000000000020013744</t>
  </si>
  <si>
    <t>Pfaffenbrucherhof 1</t>
  </si>
  <si>
    <t>DE0003505647000000000000020013760</t>
  </si>
  <si>
    <t>DE0003505647700000000000020013767</t>
  </si>
  <si>
    <t>DE0003505633200000000000020013770</t>
  </si>
  <si>
    <t>DE0003505762700000000000020013771</t>
  </si>
  <si>
    <t>DE0003505647900000000000020013772</t>
  </si>
  <si>
    <t>DE0003505633200000000000020013774</t>
  </si>
  <si>
    <t>DE0003505607200000000000020013775</t>
  </si>
  <si>
    <t>Maximinstr. 35 B</t>
  </si>
  <si>
    <t>DE0003505764400000000000020013776</t>
  </si>
  <si>
    <t>Hauptstr. 127</t>
  </si>
  <si>
    <t>DE0003505647900000000000020013777</t>
  </si>
  <si>
    <t>Am Helgenhof 11</t>
  </si>
  <si>
    <t>DE0003505607200000000000020013781</t>
  </si>
  <si>
    <t>Am Mühlbach 96</t>
  </si>
  <si>
    <t>DE0003505632300000000000020013782</t>
  </si>
  <si>
    <t>Koblenzerstr. 8 A</t>
  </si>
  <si>
    <t>DE0003505632300000000000020013783</t>
  </si>
  <si>
    <t>Pastorenpfad 4</t>
  </si>
  <si>
    <t>DE0003505645900000000000020013784</t>
  </si>
  <si>
    <t>DE0003505619100000000000020013785</t>
  </si>
  <si>
    <t>DE0003505762900000000000020013786</t>
  </si>
  <si>
    <t>DE0003505641400000000000020014399</t>
  </si>
  <si>
    <t>Leckersbach 6</t>
  </si>
  <si>
    <t>DE0003505761400000000000020013803</t>
  </si>
  <si>
    <t>DE0003505641200000000000020013804</t>
  </si>
  <si>
    <t>Spielstr. 1</t>
  </si>
  <si>
    <t>DE0003505646200000000000020013812</t>
  </si>
  <si>
    <t>Rheinstr. 25 A</t>
  </si>
  <si>
    <t>DE0003505623500000000000020013814</t>
  </si>
  <si>
    <t>Am Finkenhof 4</t>
  </si>
  <si>
    <t>DE0003505607600000000000020013817</t>
  </si>
  <si>
    <t>Emserstr. 265</t>
  </si>
  <si>
    <t>DE0003505641000000000000020013818</t>
  </si>
  <si>
    <t>Sebnitzer Ring 35</t>
  </si>
  <si>
    <t>DE0003505647000000000000020013832</t>
  </si>
  <si>
    <t>Jahnstr. 7</t>
  </si>
  <si>
    <t>DE0003505623700000000000020013835</t>
  </si>
  <si>
    <t>DE0003505764700000000000020013836</t>
  </si>
  <si>
    <t>Nistertalstr. 10</t>
  </si>
  <si>
    <t>DE0003505624400000000000020013839</t>
  </si>
  <si>
    <t>Freiin-von-Dehrnstr. Flur 18, Flurstück 54</t>
  </si>
  <si>
    <t>DE0003505617000000000000020013852</t>
  </si>
  <si>
    <t>Hauptstr. 200</t>
  </si>
  <si>
    <t>DE0003505620300000000000020013880</t>
  </si>
  <si>
    <t>Friedrichstr. 19</t>
  </si>
  <si>
    <t>DE0003505632200000000000020013881</t>
  </si>
  <si>
    <t>Mainzerstr. 29</t>
  </si>
  <si>
    <t>DE0003505642200000000000020013882</t>
  </si>
  <si>
    <t>Gartenstr. 10</t>
  </si>
  <si>
    <t>DE0003505607500000000000020013883</t>
  </si>
  <si>
    <t>Konrad-Zusestr. 6</t>
  </si>
  <si>
    <t>DE0003505622000000000000020013885</t>
  </si>
  <si>
    <t>Wirthsgarten 3</t>
  </si>
  <si>
    <t>DE0003505642400000000000020013887</t>
  </si>
  <si>
    <t>Bahnhofstr. 16</t>
  </si>
  <si>
    <t>DE0003505645900000000000020013888</t>
  </si>
  <si>
    <t>Auf der Kelterwies 5</t>
  </si>
  <si>
    <t>DE0003505641000000000000020013889</t>
  </si>
  <si>
    <t>Moselstr. 4</t>
  </si>
  <si>
    <t>DE0003505641400000000000020013890</t>
  </si>
  <si>
    <t>Am Hartenberg 1</t>
  </si>
  <si>
    <t>DE0003505632200000000000020013891</t>
  </si>
  <si>
    <t>Mainzerstr. 27 B</t>
  </si>
  <si>
    <t>DE0003505641400000000000020013892</t>
  </si>
  <si>
    <t>DE0003505624400000000000020013893</t>
  </si>
  <si>
    <t>Feldwiesenstr. 2</t>
  </si>
  <si>
    <t>DE0003505624400000000000020013894</t>
  </si>
  <si>
    <t>Düringerstr. 1 A</t>
  </si>
  <si>
    <t>DE0003505762900000000000020013895</t>
  </si>
  <si>
    <t>Mühlentalstr. 34</t>
  </si>
  <si>
    <t>DE0003505645900000000000020013899</t>
  </si>
  <si>
    <t>DE0003505646200000000000020013907</t>
  </si>
  <si>
    <t>Urdorfer Hof 1</t>
  </si>
  <si>
    <t>DE0003505645900000000000020013908</t>
  </si>
  <si>
    <t>DE0003505645900000000000020013913</t>
  </si>
  <si>
    <t>Oberstr. 17</t>
  </si>
  <si>
    <t>DE0003505645900000000000020013914</t>
  </si>
  <si>
    <t>Talstr. 10 A</t>
  </si>
  <si>
    <t>DE0003505647900000000000020013919</t>
  </si>
  <si>
    <t>Neukircherstr. 55 A</t>
  </si>
  <si>
    <t>DE0003505645700000000000020013920</t>
  </si>
  <si>
    <t>Bahnhofstr. 29</t>
  </si>
  <si>
    <t>DE0003505641200000000000020013927</t>
  </si>
  <si>
    <t>Am Rupberg 7</t>
  </si>
  <si>
    <t>DE0003505641000000000000020013928</t>
  </si>
  <si>
    <t>Fuldastr. 14</t>
  </si>
  <si>
    <t>DE0003505607000000000000020013929</t>
  </si>
  <si>
    <t>Weißenthurmerstr. 6 A</t>
  </si>
  <si>
    <t>DE0003505642400000000000020013932</t>
  </si>
  <si>
    <t>Achtstruth 23</t>
  </si>
  <si>
    <t>DE0003505623500000000000020013933</t>
  </si>
  <si>
    <t>Hunostr. 11</t>
  </si>
  <si>
    <t>DE0003505647900000000000020013934</t>
  </si>
  <si>
    <t>DE0003505633200000000000020013942</t>
  </si>
  <si>
    <t>DE0003505620600000000000020013943</t>
  </si>
  <si>
    <t>Krugbäckerstr. 4</t>
  </si>
  <si>
    <t>DE0003505624400000000000020013944</t>
  </si>
  <si>
    <t>Auf der Bitz 5</t>
  </si>
  <si>
    <t>DE0003505762900000000000020013946</t>
  </si>
  <si>
    <t>Am Baumort 2</t>
  </si>
  <si>
    <t>DE0003505642800000000000020013948</t>
  </si>
  <si>
    <t>Neuland 7</t>
  </si>
  <si>
    <t>DE0003505764500000000000020013952</t>
  </si>
  <si>
    <t>Steinbörnchenweg 10</t>
  </si>
  <si>
    <t>DE0003505647700000000000020013954</t>
  </si>
  <si>
    <t>Bahnhofstr. 48</t>
  </si>
  <si>
    <t>DE0003505641000000000000020013955</t>
  </si>
  <si>
    <t>DE0003505632200000000000020014941</t>
  </si>
  <si>
    <t>Im Faller 8</t>
  </si>
  <si>
    <t>DE0003505645900000000000020013964</t>
  </si>
  <si>
    <t>DE0003505607500000000000020013965</t>
  </si>
  <si>
    <t>Auf dem Gockelsberg 2</t>
  </si>
  <si>
    <t>DE0003505762900000000000020013966</t>
  </si>
  <si>
    <t>Auf dem Kiß 2</t>
  </si>
  <si>
    <t>DE0003505641400000000000020013967</t>
  </si>
  <si>
    <t>Schloßblick 6</t>
  </si>
  <si>
    <t>DE0003505633700000000000020013968</t>
  </si>
  <si>
    <t>In der Augst 7</t>
  </si>
  <si>
    <t>DE0003505641000000000000020013969</t>
  </si>
  <si>
    <t>Sonnenring 39</t>
  </si>
  <si>
    <t>DE0003505647900000000000020013970</t>
  </si>
  <si>
    <t>Schulstr. 21 A</t>
  </si>
  <si>
    <t>DE0003505645900000000000020013971</t>
  </si>
  <si>
    <t>Altefeld 35</t>
  </si>
  <si>
    <t>DE0003505642200000000000020013972</t>
  </si>
  <si>
    <t>DE0003505645900000000000020013975</t>
  </si>
  <si>
    <t>Dillenburgerstr. 28</t>
  </si>
  <si>
    <t>DE0003505762900000000000020013976</t>
  </si>
  <si>
    <t>Im Hohlgarten 6</t>
  </si>
  <si>
    <t>DE0003505764700000000000020013978</t>
  </si>
  <si>
    <t>Parkstr. 15</t>
  </si>
  <si>
    <t>DE0003505632300000000000020013984</t>
  </si>
  <si>
    <t>Im Schild 3</t>
  </si>
  <si>
    <t>DE0003505632100000000000020013988</t>
  </si>
  <si>
    <t>Auf der Geierslay 2</t>
  </si>
  <si>
    <t>DE0003505607700000000000020013996</t>
  </si>
  <si>
    <t>Heugericht 38</t>
  </si>
  <si>
    <t>DE0003505633200000000000020013997</t>
  </si>
  <si>
    <t>Gartenstr. 32</t>
  </si>
  <si>
    <t>DE0003505607200000000000020014007</t>
  </si>
  <si>
    <t>Sendnicherstr. 83</t>
  </si>
  <si>
    <t>DE0003505607000000000000020014014</t>
  </si>
  <si>
    <t>Im Schildchen 20 A</t>
  </si>
  <si>
    <t>DE0003505607700000000000020014015</t>
  </si>
  <si>
    <t>Pfarrer-Krausstr. 5</t>
  </si>
  <si>
    <t>DE0003505607200000000000020014016</t>
  </si>
  <si>
    <t>Emilie-Engelstr. 2</t>
  </si>
  <si>
    <t>DE0003505607000000000000020014023</t>
  </si>
  <si>
    <t>Fröschenpfuhl 21</t>
  </si>
  <si>
    <t>DE0003505633200000000000020014028</t>
  </si>
  <si>
    <t>DE0003505641200000000000020014030</t>
  </si>
  <si>
    <t>Moselstr. 37</t>
  </si>
  <si>
    <t>DE0003505641400000000000020017605</t>
  </si>
  <si>
    <t>Adolf-Kolping-Str. 17</t>
  </si>
  <si>
    <t>DE0003505607300000000000020014044</t>
  </si>
  <si>
    <t>Boelckestr. 19 A</t>
  </si>
  <si>
    <t>DE0003505607500000000000020014045</t>
  </si>
  <si>
    <t>Zwickauerstr. 22</t>
  </si>
  <si>
    <t>DE0003505607000000000000020014047</t>
  </si>
  <si>
    <t>Zur Bergpflege 45</t>
  </si>
  <si>
    <t>DE0003505607700000000000020014048</t>
  </si>
  <si>
    <t>Am Teebaum 25</t>
  </si>
  <si>
    <t>DE0003505633000000000000020014049</t>
  </si>
  <si>
    <t>St.-Mathias-Str. 11</t>
  </si>
  <si>
    <t>DE0003505617000000000000020014050</t>
  </si>
  <si>
    <t>Abteistr. 94</t>
  </si>
  <si>
    <t>DE0003505607700000000000020014051</t>
  </si>
  <si>
    <t>Fritz-von-Unruhstr. 28</t>
  </si>
  <si>
    <t>DE0003505633000000000000020014054</t>
  </si>
  <si>
    <t>Sürzerhof (Presto Humus)</t>
  </si>
  <si>
    <t>DE0003505764700000000000020014055</t>
  </si>
  <si>
    <t>Stöffelstr. 2</t>
  </si>
  <si>
    <t>DE0003505642200000000000020014056</t>
  </si>
  <si>
    <t>DE0003505645900000000000020014057</t>
  </si>
  <si>
    <t>Kindergartenstr. 4</t>
  </si>
  <si>
    <t>DE0003505641000000000000020014058</t>
  </si>
  <si>
    <t>Am Hitzeberg 18</t>
  </si>
  <si>
    <t>DE0003505623700000000000020015293</t>
  </si>
  <si>
    <t>Zur Erbachswiese 6</t>
  </si>
  <si>
    <t>DE0003505633300000000000020014071</t>
  </si>
  <si>
    <t>Uhlenweg 16</t>
  </si>
  <si>
    <t>DE0003505641200000000000020014074</t>
  </si>
  <si>
    <t>Gartenstr. 13</t>
  </si>
  <si>
    <t>DE0003505642200000000000020014076</t>
  </si>
  <si>
    <t>DE0003505607700000000000020014079</t>
  </si>
  <si>
    <t>Fritz-von-Unruhstr. 129</t>
  </si>
  <si>
    <t>DE0003505633500000000000020014081</t>
  </si>
  <si>
    <t>Auf der Haid 9</t>
  </si>
  <si>
    <t>DE0003505607500000000000020014082</t>
  </si>
  <si>
    <t>Am Leymberg 56</t>
  </si>
  <si>
    <t>DE0003505641200000000000020014088</t>
  </si>
  <si>
    <t>DE0003505642400000000000020014089</t>
  </si>
  <si>
    <t>Westerwaldstr. 5 A</t>
  </si>
  <si>
    <t>DE0003505752000000000000020014096</t>
  </si>
  <si>
    <t>Hauptstr. 3</t>
  </si>
  <si>
    <t>DE0003505646200000000000020014097</t>
  </si>
  <si>
    <t>DE0003505645900000000000020014099</t>
  </si>
  <si>
    <t>DE0003505645900000000000020014100</t>
  </si>
  <si>
    <t>DE0003505647900000000000020014101</t>
  </si>
  <si>
    <t>Südstr. 21</t>
  </si>
  <si>
    <t>DE0003505752000000000000020014109</t>
  </si>
  <si>
    <t>DE0003505762700000000000020014110</t>
  </si>
  <si>
    <t>Auf den Drieschern 15</t>
  </si>
  <si>
    <t>DE0003505620300000000000020014111</t>
  </si>
  <si>
    <t>Rudolf-Dieselstr. 23</t>
  </si>
  <si>
    <t>DE0003505762700000000000020014112</t>
  </si>
  <si>
    <t>Stellenweg 13</t>
  </si>
  <si>
    <t>DE0003505645700000000000020014116</t>
  </si>
  <si>
    <t>Wolfskaut 8</t>
  </si>
  <si>
    <t>DE0003505623700000000000020014117</t>
  </si>
  <si>
    <t>Weststr. 37</t>
  </si>
  <si>
    <t>DE0003505624400000000000020014137</t>
  </si>
  <si>
    <t>Hauptstr. 18 A</t>
  </si>
  <si>
    <t>DE0003505645900000000000020014138</t>
  </si>
  <si>
    <t>DE0003505624400000000000020014139</t>
  </si>
  <si>
    <t>Hauptstr. 2 A</t>
  </si>
  <si>
    <t>DE0003505633300000000000020014145</t>
  </si>
  <si>
    <t>An der Steinkaul 12</t>
  </si>
  <si>
    <t>DE0003505624400000000000020014146</t>
  </si>
  <si>
    <t>DE0003505762900000000000020014147</t>
  </si>
  <si>
    <t>Im Boden 4</t>
  </si>
  <si>
    <t>DE0003505641400000000000020014148</t>
  </si>
  <si>
    <t>Am Bahnhof 6</t>
  </si>
  <si>
    <t>DE0003505607500000000000020014149</t>
  </si>
  <si>
    <t>Am Leymberg 58</t>
  </si>
  <si>
    <t>DE0003505633700000000000020014150</t>
  </si>
  <si>
    <t>DE0003505620600000000000020014151</t>
  </si>
  <si>
    <t>Schlafheckelchen 23</t>
  </si>
  <si>
    <t>DE0003505620600000000000020014152</t>
  </si>
  <si>
    <t>Schlafheckelchen 15</t>
  </si>
  <si>
    <t>DE0003505762700000000000020014153</t>
  </si>
  <si>
    <t>Theodor-Fliednerstr. 26</t>
  </si>
  <si>
    <t>DE0003505764700000000000020014154</t>
  </si>
  <si>
    <t>Am Sonnenhang 10</t>
  </si>
  <si>
    <t>DE0003505647900000000000020014155</t>
  </si>
  <si>
    <t>DE0003505647700000000000020014156</t>
  </si>
  <si>
    <t>Pfaffenberg 11</t>
  </si>
  <si>
    <t>DE0003505641200000000000020014157</t>
  </si>
  <si>
    <t>DE0003505761200000000000020014158</t>
  </si>
  <si>
    <t>DE0003505761200000000000020014160</t>
  </si>
  <si>
    <t>DE0003505647900000000000020014161</t>
  </si>
  <si>
    <t>Weiherstr.</t>
  </si>
  <si>
    <t>DE0003505647900000000000020014209</t>
  </si>
  <si>
    <t>Auf der Bleiche 3</t>
  </si>
  <si>
    <t>DE0003505762900000000000020014210</t>
  </si>
  <si>
    <t>Steinebacher Ring 11 A</t>
  </si>
  <si>
    <t>DE0003505624400000000000020014233</t>
  </si>
  <si>
    <t>Auf der Jöst 8</t>
  </si>
  <si>
    <t>DE0003505620300000000000020014235</t>
  </si>
  <si>
    <t>Rudolf-Dieselstr. 21</t>
  </si>
  <si>
    <t>DE0003505764200000000000020014246</t>
  </si>
  <si>
    <t>DE0003505641200000000000020014350</t>
  </si>
  <si>
    <t>Auf dem Hahn 3 A</t>
  </si>
  <si>
    <t>DE0003505645700000000000020014357</t>
  </si>
  <si>
    <t>Röntgenstr. 2</t>
  </si>
  <si>
    <t>DE0003505764700000000000020014360</t>
  </si>
  <si>
    <t>Parkstr. 17</t>
  </si>
  <si>
    <t>DE0003505645700000000000020014367</t>
  </si>
  <si>
    <t>Hof Gonsenborn</t>
  </si>
  <si>
    <t>DE0003505647900000000000020014368</t>
  </si>
  <si>
    <t>DE0003505641400000000000020014371</t>
  </si>
  <si>
    <t>Wiesengrund 1</t>
  </si>
  <si>
    <t>DE0003505623700000000000020014372</t>
  </si>
  <si>
    <t>DE0003505627100000000000020014380</t>
  </si>
  <si>
    <t>DE0003505762700000000000020014381</t>
  </si>
  <si>
    <t>Saynstr. 42</t>
  </si>
  <si>
    <t>DE0003505647200000000000020014382</t>
  </si>
  <si>
    <t>Gotthardshof 1</t>
  </si>
  <si>
    <t>DE0003505641200000000000020014396</t>
  </si>
  <si>
    <t>Siedlerhof/ Buchfinkenhof</t>
  </si>
  <si>
    <t>DE0003505647900000000000020014397</t>
  </si>
  <si>
    <t>Im Nebelsgarten 6</t>
  </si>
  <si>
    <t>DE0003505641400000000000020014398</t>
  </si>
  <si>
    <t>Hinter der Kirch 21</t>
  </si>
  <si>
    <t>DE0003505647200000000000020014404</t>
  </si>
  <si>
    <t>Ober dem Garten 5</t>
  </si>
  <si>
    <t>DE0003505641000000000000020014405</t>
  </si>
  <si>
    <t>Eschelbacherstr. 24</t>
  </si>
  <si>
    <t>DE0003505617900000000000020014407</t>
  </si>
  <si>
    <t>Am Monte Casino 11</t>
  </si>
  <si>
    <t>DE0003505623700000000000020014410</t>
  </si>
  <si>
    <t>Lindenhof 1</t>
  </si>
  <si>
    <t>DE0003505620400000000000020014415</t>
  </si>
  <si>
    <t>Am Fichtenstrauch 7</t>
  </si>
  <si>
    <t>DE0003505620400000000000020014445</t>
  </si>
  <si>
    <t>Wiesenstr. 22</t>
  </si>
  <si>
    <t>DE0003505617000000000000020014448</t>
  </si>
  <si>
    <t>Horchemsweg 44</t>
  </si>
  <si>
    <t>DE0003505641400000000000020014449</t>
  </si>
  <si>
    <t>Im Grasgarten 15</t>
  </si>
  <si>
    <t>DE0003505646200000000000020014450</t>
  </si>
  <si>
    <t>DE0003505641000000000000020014451</t>
  </si>
  <si>
    <t>Rheinstr. 33</t>
  </si>
  <si>
    <t>DE0003505624400000000000020014453</t>
  </si>
  <si>
    <t>DE0003505761400000000000020014458</t>
  </si>
  <si>
    <t>DE0003505607700000000000020014459</t>
  </si>
  <si>
    <t>Ringstr. 39 A</t>
  </si>
  <si>
    <t>DE0003505607000000000000020014479</t>
  </si>
  <si>
    <t>Pollenfeldweg 5</t>
  </si>
  <si>
    <t>DE0003505607700000000000020014480</t>
  </si>
  <si>
    <t>Kettengarten 32</t>
  </si>
  <si>
    <t>DE0003505632100000000000020014481</t>
  </si>
  <si>
    <t>Im Zillgen 27 A</t>
  </si>
  <si>
    <t>DE0003505641200000000000020014483</t>
  </si>
  <si>
    <t>DE0003505647200000000000020014487</t>
  </si>
  <si>
    <t>Nisterberg</t>
  </si>
  <si>
    <t>Lindenhof</t>
  </si>
  <si>
    <t>DE0003505646200000000000020014488</t>
  </si>
  <si>
    <t>Pfaffenmorgen 1</t>
  </si>
  <si>
    <t>DE0003505647200000000000020014489</t>
  </si>
  <si>
    <t>Heimbergsweg 6</t>
  </si>
  <si>
    <t>DE0003505645900000000000020014521</t>
  </si>
  <si>
    <t>Auf dem Acker 16</t>
  </si>
  <si>
    <t>DE0003505645900000000000020014522</t>
  </si>
  <si>
    <t>Am Sägewerk 10</t>
  </si>
  <si>
    <t>DE0003505647700000000000020014523</t>
  </si>
  <si>
    <t>DE0003505607700000000000020014524</t>
  </si>
  <si>
    <t>Fritz-von-Unruhstr. 56</t>
  </si>
  <si>
    <t>DE0003505607200000000000020014525</t>
  </si>
  <si>
    <t>Oberweiher 5</t>
  </si>
  <si>
    <t>DE0003505647200000000000020014527</t>
  </si>
  <si>
    <t>Oststr. 19</t>
  </si>
  <si>
    <t>DE0003505642400000000000020014532</t>
  </si>
  <si>
    <t>Haagstr. 6</t>
  </si>
  <si>
    <t>DE0003505633200000000000020016221</t>
  </si>
  <si>
    <t>Salzheck 24</t>
  </si>
  <si>
    <t>DE0003505647000000000000020014543</t>
  </si>
  <si>
    <t>Bismarckstr. 2</t>
  </si>
  <si>
    <t>DE0003505641000000000000020014544</t>
  </si>
  <si>
    <t>Mondring 44</t>
  </si>
  <si>
    <t>DE0003505607000000000000020014547</t>
  </si>
  <si>
    <t>Wallersheimer Weg 8</t>
  </si>
  <si>
    <t>DE0003505622000000000000020014553</t>
  </si>
  <si>
    <t>Kolpingstr. 8</t>
  </si>
  <si>
    <t>DE0003505761000000000000020014555</t>
  </si>
  <si>
    <t>Gartenstr. 9</t>
  </si>
  <si>
    <t>DE0003505620300000000000020014559</t>
  </si>
  <si>
    <t>Neue Örter 4</t>
  </si>
  <si>
    <t>DE0003505647200000000000020014561</t>
  </si>
  <si>
    <t>Auf'm Kirchstück 7</t>
  </si>
  <si>
    <t>DE0003505626900000000000020014563</t>
  </si>
  <si>
    <t>Zu den Buchen 15</t>
  </si>
  <si>
    <t>DE0003505641200000000000020014564</t>
  </si>
  <si>
    <t>An der Kehl 45</t>
  </si>
  <si>
    <t>DE0003505633200000000000020014572</t>
  </si>
  <si>
    <t>Ringstr. 31 A</t>
  </si>
  <si>
    <t>DE0003505607200000000000020014581</t>
  </si>
  <si>
    <t>In der Klause 59</t>
  </si>
  <si>
    <t>DE0003505619100000000000012860999</t>
  </si>
  <si>
    <t>Am Römergrund 1</t>
  </si>
  <si>
    <t>DE0003505761200000000000020014643</t>
  </si>
  <si>
    <t>DE0003505622000000000000020018061</t>
  </si>
  <si>
    <t>Am Gaukesberg 5</t>
  </si>
  <si>
    <t>DE0003505632100000000000020014671</t>
  </si>
  <si>
    <t>Siedlung Schauren 3</t>
  </si>
  <si>
    <t>DE0003505645900000000000020014672</t>
  </si>
  <si>
    <t>Westerburgerstr. 14</t>
  </si>
  <si>
    <t>DE0003505641200000000000020014673</t>
  </si>
  <si>
    <t>Im Grund 3</t>
  </si>
  <si>
    <t>DE0003505647200000000000020014674</t>
  </si>
  <si>
    <t>Vor dem Dickenhahn 1</t>
  </si>
  <si>
    <t>DE0003505647700000000000020014675</t>
  </si>
  <si>
    <t>DE0003505764700000000000020014677</t>
  </si>
  <si>
    <t>Vorm Seifen 9</t>
  </si>
  <si>
    <t>DE0003505647900000000000020014683</t>
  </si>
  <si>
    <t>Rathausstr. 2</t>
  </si>
  <si>
    <t>DE0003505645900000000000020014687</t>
  </si>
  <si>
    <t>Am Ruhberg 4</t>
  </si>
  <si>
    <t>DE0003505624400000000000020014688</t>
  </si>
  <si>
    <t>Am Sportplatz 8 A</t>
  </si>
  <si>
    <t>DE0003505641400000000000020014693</t>
  </si>
  <si>
    <t>Am Fockensteinchen 6</t>
  </si>
  <si>
    <t>DE0003505647900000000000020014694</t>
  </si>
  <si>
    <t>Schlinkweg 3</t>
  </si>
  <si>
    <t>DE0003505647900000000000020014695</t>
  </si>
  <si>
    <t>Hauptstr. 20</t>
  </si>
  <si>
    <t>DE0003505617000000000000020014696</t>
  </si>
  <si>
    <t>Horchemsweg 43</t>
  </si>
  <si>
    <t>DE0003505642200000000000020014697</t>
  </si>
  <si>
    <t>Südstr. 4</t>
  </si>
  <si>
    <t>DE0003505642200000000000020014698</t>
  </si>
  <si>
    <t>Bahnhofstr. 33</t>
  </si>
  <si>
    <t>DE0003505642200000000000020014699</t>
  </si>
  <si>
    <t>Bahnhofstr. 33 A</t>
  </si>
  <si>
    <t>DE0003505645900000000000020014700</t>
  </si>
  <si>
    <t>Dornheck 7</t>
  </si>
  <si>
    <t>DE0003505641200000000000020018556</t>
  </si>
  <si>
    <t>Heilberscheiderstr.</t>
  </si>
  <si>
    <t>DE0003505645900000000000020014710</t>
  </si>
  <si>
    <t>Roter Berg 5</t>
  </si>
  <si>
    <t>DE0003505641400000000000020014711</t>
  </si>
  <si>
    <t>DE0003505647700000000000020014712</t>
  </si>
  <si>
    <t>DE0003505641200000000000020014713</t>
  </si>
  <si>
    <t>Im Pitzling 42</t>
  </si>
  <si>
    <t>DE0003505623700000000000020014714</t>
  </si>
  <si>
    <t>Hofhaide 17</t>
  </si>
  <si>
    <t>DE0003505641400000000000020014717</t>
  </si>
  <si>
    <t>Felsenstr. 7</t>
  </si>
  <si>
    <t>DE0003505633200000000000020014718</t>
  </si>
  <si>
    <t>Zum Steinhügel 5</t>
  </si>
  <si>
    <t>DE0003505646200000000000020014756</t>
  </si>
  <si>
    <t>DE0003505641200000000000020014757</t>
  </si>
  <si>
    <t>Wiesgenstr. 1</t>
  </si>
  <si>
    <t>DE0003505632300000000000020014758</t>
  </si>
  <si>
    <t>Triftstr. 12</t>
  </si>
  <si>
    <t>DE0003505633200000000000020014759</t>
  </si>
  <si>
    <t>DE0003505641400000000000020014760</t>
  </si>
  <si>
    <t>Im Herspenstück 5</t>
  </si>
  <si>
    <t>DE0003505641400000000000020014761</t>
  </si>
  <si>
    <t>Industriestr. 2</t>
  </si>
  <si>
    <t>DE0003505642400000000000020014762</t>
  </si>
  <si>
    <t>DE0003505752000000000000020015835</t>
  </si>
  <si>
    <t>Zur Krautmauer 13</t>
  </si>
  <si>
    <t>DE0003505607500000000000020014772</t>
  </si>
  <si>
    <t>Eichenweg 20</t>
  </si>
  <si>
    <t>DE0003505642400000000000020014773</t>
  </si>
  <si>
    <t>DE0003505641000000000000020014780</t>
  </si>
  <si>
    <t>Horresser Berg 3 A</t>
  </si>
  <si>
    <t>DE0003505647700000000000020014782</t>
  </si>
  <si>
    <t>Westernoherstr. (Talhof) 1</t>
  </si>
  <si>
    <t>DE0003505607500000000000020014789</t>
  </si>
  <si>
    <t>Platanenweg 13</t>
  </si>
  <si>
    <t>DE0003505762700000000000020014792</t>
  </si>
  <si>
    <t>Ziegeleiweg 3</t>
  </si>
  <si>
    <t>DE0003505622000000000000020018330</t>
  </si>
  <si>
    <t>Kaltenengerserstr. 4</t>
  </si>
  <si>
    <t>DE0003505626900000000000020014797</t>
  </si>
  <si>
    <t>Auf der Moorheide</t>
  </si>
  <si>
    <t>DE0003505647900000000000020014798</t>
  </si>
  <si>
    <t>Im Scheid 12</t>
  </si>
  <si>
    <t>DE0003505645900000000000020014799</t>
  </si>
  <si>
    <t>Birkenstr. 1</t>
  </si>
  <si>
    <t>DE0003505620300000000000020014801</t>
  </si>
  <si>
    <t>Rheinstr. 60</t>
  </si>
  <si>
    <t>DE0003505647200000000000020014802</t>
  </si>
  <si>
    <t>Südstr. 13</t>
  </si>
  <si>
    <t>DE0003505641200000000000020014803</t>
  </si>
  <si>
    <t>An der Kehl 15</t>
  </si>
  <si>
    <t>DE0003505642400000000000020014805</t>
  </si>
  <si>
    <t>Am Bahnhof 7 A</t>
  </si>
  <si>
    <t>DE0003505647000000000000020014816</t>
  </si>
  <si>
    <t>Marmer Weg 1-3</t>
  </si>
  <si>
    <t>DE0003505607700000000000020014817</t>
  </si>
  <si>
    <t>Am Bienenstock 8</t>
  </si>
  <si>
    <t>DE0003505641400000000000020014819</t>
  </si>
  <si>
    <t>DE0003505641400000000000020014820</t>
  </si>
  <si>
    <t>DE0003505623700000000000020014821</t>
  </si>
  <si>
    <t>DE0003505624200000000000020014823</t>
  </si>
  <si>
    <t>Mausmühle</t>
  </si>
  <si>
    <t>DE0003505617000000000000020014827</t>
  </si>
  <si>
    <t>Ritterweg 60 A</t>
  </si>
  <si>
    <t>DE0003505645900000000000020014829</t>
  </si>
  <si>
    <t>Gartenweg 5</t>
  </si>
  <si>
    <t>DE0003505647700000000000020014830</t>
  </si>
  <si>
    <t>Am Roten Stein 20</t>
  </si>
  <si>
    <t>DE0003505641000000000000020014832</t>
  </si>
  <si>
    <t>DE0003505647000000000000020014833</t>
  </si>
  <si>
    <t>Erlenweg 2</t>
  </si>
  <si>
    <t>DE0003505607000000000000020014834</t>
  </si>
  <si>
    <t>Daimlerstr. 16</t>
  </si>
  <si>
    <t>DE0003505764700000000000020014836</t>
  </si>
  <si>
    <t>Zum Steinstück 7</t>
  </si>
  <si>
    <t>DE0003505622000000000000020014859</t>
  </si>
  <si>
    <t>Mayenerstr. 18</t>
  </si>
  <si>
    <t>DE0003505645900000000000020014860</t>
  </si>
  <si>
    <t>Hauptstr. 72</t>
  </si>
  <si>
    <t>DE0003505762900000000000020014861</t>
  </si>
  <si>
    <t>DE0003505641400000000000020014871</t>
  </si>
  <si>
    <t>DE0003505642200000000000020014873</t>
  </si>
  <si>
    <t>DE0003505641200000000000020014882</t>
  </si>
  <si>
    <t>Kirchstr. 19</t>
  </si>
  <si>
    <t>DE0003505641200000000000020014883</t>
  </si>
  <si>
    <t>DE0003505642400000000000020014899</t>
  </si>
  <si>
    <t>Flurstück 976/31</t>
  </si>
  <si>
    <t>DE0003505647000000000000020014900</t>
  </si>
  <si>
    <t>Weidenstr. 5</t>
  </si>
  <si>
    <t>DE0003505607700000000000020014901</t>
  </si>
  <si>
    <t>Auf dem Sande 4</t>
  </si>
  <si>
    <t>DE0003505764200000000000020014902</t>
  </si>
  <si>
    <t>Neuhof</t>
  </si>
  <si>
    <t>DE0003505764200000000000020014904</t>
  </si>
  <si>
    <t>DE0003505641000000000000020014907</t>
  </si>
  <si>
    <t>Mondring 58</t>
  </si>
  <si>
    <t>DE0003505764700000000000020014910</t>
  </si>
  <si>
    <t>Büdingerstr. 8</t>
  </si>
  <si>
    <t>DE0003505762900000000000020014911</t>
  </si>
  <si>
    <t>Holzpüschen 1 A</t>
  </si>
  <si>
    <t>DE0003505623500000000000020014913</t>
  </si>
  <si>
    <t>Mozartstr. 8</t>
  </si>
  <si>
    <t>DE0003505624400000000000020014914</t>
  </si>
  <si>
    <t>Gänsmorgen 18</t>
  </si>
  <si>
    <t>DE0003505647700000000000020014916</t>
  </si>
  <si>
    <t>Am Wolfsgestell 2</t>
  </si>
  <si>
    <t>DE0003505620300000000000020014917</t>
  </si>
  <si>
    <t>Martin-Lutherstr. 22</t>
  </si>
  <si>
    <t>DE0003505641200000000000020014920</t>
  </si>
  <si>
    <t>Marienhof</t>
  </si>
  <si>
    <t>DE0003505633700000000000020014935</t>
  </si>
  <si>
    <t>DE0003505642400000000000020014936</t>
  </si>
  <si>
    <t>DE0003505624400000000000020014937</t>
  </si>
  <si>
    <t>DE0003505623700000000000020014939</t>
  </si>
  <si>
    <t>Klosterstr. 900</t>
  </si>
  <si>
    <t>DE0003505633700000000000020014942</t>
  </si>
  <si>
    <t>Berg Moriah</t>
  </si>
  <si>
    <t>DE0003505762700000000000020014957</t>
  </si>
  <si>
    <t>Saynstr. 34</t>
  </si>
  <si>
    <t>DE0003505620300000000000020014962</t>
  </si>
  <si>
    <t>Alfred-Kampstr. 8</t>
  </si>
  <si>
    <t>DE0003505624400000000000020014963</t>
  </si>
  <si>
    <t>Hauptstr. 17 A</t>
  </si>
  <si>
    <t>DE0003505642200000000000020014964</t>
  </si>
  <si>
    <t>Aussiedlerhof Bach</t>
  </si>
  <si>
    <t>DE0003505642200000000000020014965</t>
  </si>
  <si>
    <t>Rolandstr. 21</t>
  </si>
  <si>
    <t>DE0003505642700000000000020014966</t>
  </si>
  <si>
    <t>Am Birkensee 9</t>
  </si>
  <si>
    <t>DE0003505607000000000000020014967</t>
  </si>
  <si>
    <t>Carl-Zeissstr. 3</t>
  </si>
  <si>
    <t>DE0003505762900000000000020014971</t>
  </si>
  <si>
    <t>Koblenzerstr. 4 A</t>
  </si>
  <si>
    <t>DE0003505647900000000000020015042</t>
  </si>
  <si>
    <t>DE0003505764400000000000020015043</t>
  </si>
  <si>
    <t>Hütterstr. 35</t>
  </si>
  <si>
    <t>DE0003505641200000000000020015063</t>
  </si>
  <si>
    <t>DE0003505617000000000000020015064</t>
  </si>
  <si>
    <t>Schubertstr. 1-4</t>
  </si>
  <si>
    <t>DE0003505624400000000000020015065</t>
  </si>
  <si>
    <t>Auf der Bitz 6</t>
  </si>
  <si>
    <t>DE0003505607000000000000020015067</t>
  </si>
  <si>
    <t>An der Römervilla 10</t>
  </si>
  <si>
    <t>DE0003505624400000000000020015068</t>
  </si>
  <si>
    <t>Brunnenstr. 15</t>
  </si>
  <si>
    <t>DE0003505764200000000000020015070</t>
  </si>
  <si>
    <t>DE0003505647900000000000020015071</t>
  </si>
  <si>
    <t>Sonnenhof</t>
  </si>
  <si>
    <t>DE0003505633200000000000020015077</t>
  </si>
  <si>
    <t>Weinbergstr. 11</t>
  </si>
  <si>
    <t>DE0003505646200000000000020015078</t>
  </si>
  <si>
    <t>Am Eichbaum 5</t>
  </si>
  <si>
    <t>DE0003505641000000000000020015079</t>
  </si>
  <si>
    <t>Saarstr. 20</t>
  </si>
  <si>
    <t>DE0003505624400000000000020015080</t>
  </si>
  <si>
    <t>Zur Lay 4</t>
  </si>
  <si>
    <t>DE0003505633200000000000020015081</t>
  </si>
  <si>
    <t>DE0003505618200000000000020015083</t>
  </si>
  <si>
    <t>Am Kammrädchen 25</t>
  </si>
  <si>
    <t>DE0003505607200000000000020015085</t>
  </si>
  <si>
    <t>In der Klause 2</t>
  </si>
  <si>
    <t>DE0003505646200000000000020015087</t>
  </si>
  <si>
    <t>Am Hofacker 2</t>
  </si>
  <si>
    <t>DE0003505762700000000000020015089</t>
  </si>
  <si>
    <t>Am Rothenberg 14</t>
  </si>
  <si>
    <t>DE0003505641000000000000020015102</t>
  </si>
  <si>
    <t>Rudolf-Dieselstr. 1</t>
  </si>
  <si>
    <t>DE0003505617000000000000020015127</t>
  </si>
  <si>
    <t>DE0003505764700000000000020015132</t>
  </si>
  <si>
    <t>DE0003505627100000000000020015133</t>
  </si>
  <si>
    <t>Untergasse 11</t>
  </si>
  <si>
    <t>DE0003505645900000000000020015135</t>
  </si>
  <si>
    <t>Bahnhofstr. 11 11 A</t>
  </si>
  <si>
    <t>DE0003505607600000000000020015155</t>
  </si>
  <si>
    <t>Von-Cohausenstr. 11</t>
  </si>
  <si>
    <t>DE0003505645900000000000020015157</t>
  </si>
  <si>
    <t>Rothenbergstr. 9</t>
  </si>
  <si>
    <t>DE0003505624400000000000020015158</t>
  </si>
  <si>
    <t>Ahornweg 4</t>
  </si>
  <si>
    <t>DE0003505641000000000000020015160</t>
  </si>
  <si>
    <t>DE0003505622000000000000020015161</t>
  </si>
  <si>
    <t>Keltenstr. 12</t>
  </si>
  <si>
    <t>DE0003505647700000000000020015176</t>
  </si>
  <si>
    <t>Waigandshainerstr. 9</t>
  </si>
  <si>
    <t>DE0003505647700000000000020015179</t>
  </si>
  <si>
    <t>DE0003505647900000000000020015189</t>
  </si>
  <si>
    <t>DE0003505645900000000000020015198</t>
  </si>
  <si>
    <t>DE0003505617000000000000020015199</t>
  </si>
  <si>
    <t>Saynerstr. 62</t>
  </si>
  <si>
    <t>DE0003505617000000000000020015200</t>
  </si>
  <si>
    <t>Grenzhäuserstr. 105</t>
  </si>
  <si>
    <t>DE0003505617000000000000020015210</t>
  </si>
  <si>
    <t>Isenburgerstr. 7</t>
  </si>
  <si>
    <t>DE0003505633300000000000020015211</t>
  </si>
  <si>
    <t>An der Steinkaul 2</t>
  </si>
  <si>
    <t>DE0003505624400000000000020015215</t>
  </si>
  <si>
    <t>DE0003505622000000000000020015228</t>
  </si>
  <si>
    <t>Im Sässel 48</t>
  </si>
  <si>
    <t>DE0003505647700000000000020015229</t>
  </si>
  <si>
    <t>DE0003505647700000000000020015234</t>
  </si>
  <si>
    <t>DE0003505764700000000000020015250</t>
  </si>
  <si>
    <t>Dickelsberg (Stallung)</t>
  </si>
  <si>
    <t>DE0003505642400000000000020015261</t>
  </si>
  <si>
    <t>DE0003505641000000000000020015266</t>
  </si>
  <si>
    <t>Saarstr. 24</t>
  </si>
  <si>
    <t>DE0003505641000000000000020015268</t>
  </si>
  <si>
    <t>Saarstr. 26</t>
  </si>
  <si>
    <t>DE0003505607700000000000020015269</t>
  </si>
  <si>
    <t>Klausenbergweg 50</t>
  </si>
  <si>
    <t>DE0003505617000000000000020015311</t>
  </si>
  <si>
    <t>Auf der Schützenhöhe 11</t>
  </si>
  <si>
    <t>DE0003505645900000000000020015312</t>
  </si>
  <si>
    <t>DE0003505641000000000000020015313</t>
  </si>
  <si>
    <t>Hunsrückstr. 6</t>
  </si>
  <si>
    <t>DE0003505764400000000000020015315</t>
  </si>
  <si>
    <t>DE0003505617900000000000020015317</t>
  </si>
  <si>
    <t>Deutschherrenstr. 31</t>
  </si>
  <si>
    <t>DE0003505646200000000000020015324</t>
  </si>
  <si>
    <t>DE0003505617900000000000020015327</t>
  </si>
  <si>
    <t>Rathausplatz 19</t>
  </si>
  <si>
    <t>DE0003505617900000000000020015328</t>
  </si>
  <si>
    <t>DE0003505624400000000000020015330</t>
  </si>
  <si>
    <t>Alte Viehweide 1</t>
  </si>
  <si>
    <t>DE0003505646200000000000020015331</t>
  </si>
  <si>
    <t>Weidenstück 24</t>
  </si>
  <si>
    <t>DE0003505642200000000000020015332</t>
  </si>
  <si>
    <t>Mozartstr. 23 A</t>
  </si>
  <si>
    <t>DE0003505647000000000000020015333</t>
  </si>
  <si>
    <t>Friedrichstr. 21</t>
  </si>
  <si>
    <t>DE0003505762900000000000020015350</t>
  </si>
  <si>
    <t>Lochumerstr. 1</t>
  </si>
  <si>
    <t>DE0003505647000000000000020015353</t>
  </si>
  <si>
    <t>DE0003505607600000000000020015386</t>
  </si>
  <si>
    <t>Ellingshohl 85</t>
  </si>
  <si>
    <t>DE0003505607000000000000020015388</t>
  </si>
  <si>
    <t>Bodelschwinghstr. 8</t>
  </si>
  <si>
    <t>DE0003505622000000000000020015389</t>
  </si>
  <si>
    <t>DE0003505647000000000000020015411</t>
  </si>
  <si>
    <t>Marienbergerstr. 26 A</t>
  </si>
  <si>
    <t>DE0003505607700000000000020015416</t>
  </si>
  <si>
    <t>In der Strenge 12</t>
  </si>
  <si>
    <t>DE0003505624900000000000020015418</t>
  </si>
  <si>
    <t>Holzbachstr. 6</t>
  </si>
  <si>
    <t>DE0003505642400000000000020015420</t>
  </si>
  <si>
    <t>Erlenring 39</t>
  </si>
  <si>
    <t>DE0003505641400000000000020015422</t>
  </si>
  <si>
    <t>DE0003505623500000000000020015434</t>
  </si>
  <si>
    <t>Königsberberstr. 34</t>
  </si>
  <si>
    <t>DE0003505624900000000000020015435</t>
  </si>
  <si>
    <t>Bleichstr. 26</t>
  </si>
  <si>
    <t>DE0003505642400000000000020015445</t>
  </si>
  <si>
    <t>DE0003505641000000000000020015454</t>
  </si>
  <si>
    <t>Am Himmelfeld 2</t>
  </si>
  <si>
    <t>DE0003505622000000000000020015460</t>
  </si>
  <si>
    <t>Keltenstr. 6</t>
  </si>
  <si>
    <t>DE0003505632300000000000020015461</t>
  </si>
  <si>
    <t>DE0003505632300000000000020015462</t>
  </si>
  <si>
    <t>Röderwiese 10</t>
  </si>
  <si>
    <t>DE0003505623500000000000020015472</t>
  </si>
  <si>
    <t>Sälzerstr. 24</t>
  </si>
  <si>
    <t>DE0003505645700000000000020015512</t>
  </si>
  <si>
    <t>DE0003505623700000000000020015514</t>
  </si>
  <si>
    <t>Im Hofgarten 9</t>
  </si>
  <si>
    <t>DE0003505764500000000000020015528</t>
  </si>
  <si>
    <t>Zum Drahtzug 3</t>
  </si>
  <si>
    <t>DE0003505607700000000000020015544</t>
  </si>
  <si>
    <t>DE0003505642400000000000020015536</t>
  </si>
  <si>
    <t>DE0003505641400000000000020015540</t>
  </si>
  <si>
    <t>Am Bruchweg (Feldscheune)</t>
  </si>
  <si>
    <t>DE0003505607300000000000020015551</t>
  </si>
  <si>
    <t>Koblenzerstr. 218</t>
  </si>
  <si>
    <t>DE0003505762700000000000020015568</t>
  </si>
  <si>
    <t>Ringstr. 22</t>
  </si>
  <si>
    <t>DE0003506555800000000000020015569</t>
  </si>
  <si>
    <t>Im Mohrengarten 5</t>
  </si>
  <si>
    <t>DE0003505642400000000000020015570</t>
  </si>
  <si>
    <t>DE0003505647700000000000020015572</t>
  </si>
  <si>
    <t>Gewerbestr. 9</t>
  </si>
  <si>
    <t>DE0003505607300000000000020015573</t>
  </si>
  <si>
    <t>Beatusstr. 128</t>
  </si>
  <si>
    <t>DE0003505632100000000000020015574</t>
  </si>
  <si>
    <t>Auf dem Felde 25</t>
  </si>
  <si>
    <t>DE0003505623700000000000020015586</t>
  </si>
  <si>
    <t>Im Krummenacker 8</t>
  </si>
  <si>
    <t>DE0003505632100000000000020015587</t>
  </si>
  <si>
    <t>Siebenborn 10</t>
  </si>
  <si>
    <t>DE0003505633800000000000020015588</t>
  </si>
  <si>
    <t>DE0003505623700000000000020015589</t>
  </si>
  <si>
    <t>Johannisgarten 5</t>
  </si>
  <si>
    <t>DE0003505641400000000000020015590</t>
  </si>
  <si>
    <t>Im Eichelstück 19</t>
  </si>
  <si>
    <t>DE0003505607200000000000020015591</t>
  </si>
  <si>
    <t>Anderbachstr. 16 E</t>
  </si>
  <si>
    <t>DE0003505641000000000000020015592</t>
  </si>
  <si>
    <t>Am Wolfsturm 2</t>
  </si>
  <si>
    <t>DE0003505633200000000000020015594</t>
  </si>
  <si>
    <t>Am Sonnenhang 1</t>
  </si>
  <si>
    <t>DE0003505632300000000000020015614</t>
  </si>
  <si>
    <t>Triftstr. 1</t>
  </si>
  <si>
    <t>DE0003505623700000000000020015615</t>
  </si>
  <si>
    <t>Schlenkstr. 10</t>
  </si>
  <si>
    <t>DE0003505647900000000000020015616</t>
  </si>
  <si>
    <t>Neuestr. 2</t>
  </si>
  <si>
    <t>DE0003505647900000000000020015618</t>
  </si>
  <si>
    <t>Am Stein 20</t>
  </si>
  <si>
    <t>DE0003505641400000000000020015619</t>
  </si>
  <si>
    <t>Unter dem Fußpfad 1</t>
  </si>
  <si>
    <t>DE0003505647700000000000020015622</t>
  </si>
  <si>
    <t>Westernoherstr. 33</t>
  </si>
  <si>
    <t>DE0003505632100000000000020015623</t>
  </si>
  <si>
    <t>Siebenborn 9</t>
  </si>
  <si>
    <t>DE0003505607700000000000020015624</t>
  </si>
  <si>
    <t>Mühlental 88 A</t>
  </si>
  <si>
    <t>DE0003505641400000000000020015626</t>
  </si>
  <si>
    <t>Hauptstr. 60</t>
  </si>
  <si>
    <t>DE0003505624400000000000020015628</t>
  </si>
  <si>
    <t>Tannenstr. 2</t>
  </si>
  <si>
    <t>DE0003505624400000000000020015631</t>
  </si>
  <si>
    <t>Ahornweg 11</t>
  </si>
  <si>
    <t>DE0003505647000000000000020015633</t>
  </si>
  <si>
    <t>DE0003505624400000000000020015637</t>
  </si>
  <si>
    <t>Tannenstr. 4</t>
  </si>
  <si>
    <t>DE0003505641200000000000020015638</t>
  </si>
  <si>
    <t>DE0003505642700000000000020015639</t>
  </si>
  <si>
    <t>Overbergstr. 20</t>
  </si>
  <si>
    <t>DE0003505647200000000000020015640</t>
  </si>
  <si>
    <t>DE0003505641000000000000020015641</t>
  </si>
  <si>
    <t>DE0003505641400000000000020015642</t>
  </si>
  <si>
    <t>In der Mark 1</t>
  </si>
  <si>
    <t>DE0003505641200000000000020015661</t>
  </si>
  <si>
    <t>Spannheckerstr. 6 A</t>
  </si>
  <si>
    <t>DE0003505647000000000000020015662</t>
  </si>
  <si>
    <t>Unter den Eichen 15</t>
  </si>
  <si>
    <t>DE0003505618200000000000020017069</t>
  </si>
  <si>
    <t>DE0003505641000000000000020015667</t>
  </si>
  <si>
    <t>Im Baumberg 5</t>
  </si>
  <si>
    <t>DE0003505623500000000000020015668</t>
  </si>
  <si>
    <t>Parkstr. 20</t>
  </si>
  <si>
    <t>DE0003505623700000000000020015673</t>
  </si>
  <si>
    <t>Isenburgerstr. 3 A</t>
  </si>
  <si>
    <t>DE0003505622000000000000020015688</t>
  </si>
  <si>
    <t>DE0003505641200000000000020015689</t>
  </si>
  <si>
    <t>DE0003505645900000000000020015691</t>
  </si>
  <si>
    <t>DE0003505617000000000000020018547</t>
  </si>
  <si>
    <t>Isenburgerstr. 20 B</t>
  </si>
  <si>
    <t>DE0003505641200000000000020015709</t>
  </si>
  <si>
    <t>Am Löhn 7</t>
  </si>
  <si>
    <t>DE0003505642700000000000020015721</t>
  </si>
  <si>
    <t>Waldstr. 39</t>
  </si>
  <si>
    <t>DE0003505762900000000000020015734</t>
  </si>
  <si>
    <t>DE0003505761400000000000020019027</t>
  </si>
  <si>
    <t>Ober dem Beilstein 16 A</t>
  </si>
  <si>
    <t>DE0003505607200000000000020015749</t>
  </si>
  <si>
    <t>Weingasse 26 B</t>
  </si>
  <si>
    <t>DE0003505764500000000000020015763</t>
  </si>
  <si>
    <t>Zum Drahtzug 7</t>
  </si>
  <si>
    <t>DE0003505624400000000000020015772</t>
  </si>
  <si>
    <t>DE0003505642400000000000020015809</t>
  </si>
  <si>
    <t>Krugbäckerstr. 6</t>
  </si>
  <si>
    <t>DE0003505642400000000000020015853</t>
  </si>
  <si>
    <t>Anna-Paulstr. 21</t>
  </si>
  <si>
    <t>DE0003505624400000000000020015854</t>
  </si>
  <si>
    <t>DE0003505619100000000000020015855</t>
  </si>
  <si>
    <t>DE0003505623700000000000020015869</t>
  </si>
  <si>
    <t>Zu den Gärten 16</t>
  </si>
  <si>
    <t>DE0003505642200000000000020015871</t>
  </si>
  <si>
    <t>Christian-Heibelstr. 51</t>
  </si>
  <si>
    <t>DE0003505642400000000000020015921</t>
  </si>
  <si>
    <t>Rosenheck 12</t>
  </si>
  <si>
    <t>DE0003505617900000000000020015923</t>
  </si>
  <si>
    <t>Kirchhohl 13</t>
  </si>
  <si>
    <t>DE0003505761400000000000020015939</t>
  </si>
  <si>
    <t>Frankfurterstr. 11 A</t>
  </si>
  <si>
    <t>DE0003505607000000000000020015940</t>
  </si>
  <si>
    <t>DE0003505762700000000000020015942</t>
  </si>
  <si>
    <t>DE0003505607700000000000020016183</t>
  </si>
  <si>
    <t>Fritz-von-Unruhstr. 40 A</t>
  </si>
  <si>
    <t>DE0003505607200000000000020015960</t>
  </si>
  <si>
    <t>Im Palmenstück 55 B</t>
  </si>
  <si>
    <t>DE0003505617000000000000020016030</t>
  </si>
  <si>
    <t>Concordiastr. 94</t>
  </si>
  <si>
    <t>DE0003505633200000000000020016031</t>
  </si>
  <si>
    <t>Landstr. 1</t>
  </si>
  <si>
    <t>DE0003505762900000000000020016032</t>
  </si>
  <si>
    <t>DE0003505641000000000000020016034</t>
  </si>
  <si>
    <t>Wölfchesbitzstr. 15</t>
  </si>
  <si>
    <t>DE0003505623700000000000020016058</t>
  </si>
  <si>
    <t>Im Hahn 16</t>
  </si>
  <si>
    <t>DE0003505764400000000000020016142</t>
  </si>
  <si>
    <t>Schützenstr. 16</t>
  </si>
  <si>
    <t>DE0003505620300000000000020016102</t>
  </si>
  <si>
    <t>DE0003505620300000000000020016104</t>
  </si>
  <si>
    <t>DE0003505620300000000000020016184</t>
  </si>
  <si>
    <t>Im Silbertal 11 A</t>
  </si>
  <si>
    <t>DE0003505633700000000000020016186</t>
  </si>
  <si>
    <t>Unter dem Dorf 3</t>
  </si>
  <si>
    <t>DE0003505645900000000000020016187</t>
  </si>
  <si>
    <t>Bornharten 9</t>
  </si>
  <si>
    <t>DE0003505762900000000000020016222</t>
  </si>
  <si>
    <t>DE0003505641400000000000020016232</t>
  </si>
  <si>
    <t>DE0003505641200000000000020016422</t>
  </si>
  <si>
    <t>Schulstr. 40</t>
  </si>
  <si>
    <t>DE0003505641200000000000020016243</t>
  </si>
  <si>
    <t>Aarstr. 18</t>
  </si>
  <si>
    <t>DE0003505641000000000000020016250</t>
  </si>
  <si>
    <t>Warthestr. 30</t>
  </si>
  <si>
    <t>DE0003505641200000000000020018389</t>
  </si>
  <si>
    <t>Nordstr. 21</t>
  </si>
  <si>
    <t>DE0003505624200000000000020016262</t>
  </si>
  <si>
    <t>DE0003505623500000000000020016288</t>
  </si>
  <si>
    <t>Bergstr. 26</t>
  </si>
  <si>
    <t>DE0003505607200000000000020016315</t>
  </si>
  <si>
    <t>Triererstr. 277</t>
  </si>
  <si>
    <t>DE0003505764400000000000020016316</t>
  </si>
  <si>
    <t>DE0003505647700000000000020016338</t>
  </si>
  <si>
    <t>DE0003505624900000000000020016339</t>
  </si>
  <si>
    <t>Rheinstr. 30</t>
  </si>
  <si>
    <t>DE0003505641400000000000020016350</t>
  </si>
  <si>
    <t>DE0003505647700000000000020016354</t>
  </si>
  <si>
    <t>DE0003505641200000000000020016384</t>
  </si>
  <si>
    <t>Südring 5</t>
  </si>
  <si>
    <t>DE0003505620400000000000020016390</t>
  </si>
  <si>
    <t>Auf den Dorfwiesen 8 A</t>
  </si>
  <si>
    <t>DE0003505647200000000000020019096</t>
  </si>
  <si>
    <t>Zur Dornheck 15</t>
  </si>
  <si>
    <t>DE0003505607200000000000020016399</t>
  </si>
  <si>
    <t>Bisholderweg 29 A</t>
  </si>
  <si>
    <t>DE0003505620300000000000020016402</t>
  </si>
  <si>
    <t>Westerwaldstr. 20</t>
  </si>
  <si>
    <t>DE0003505633700000000000020016416</t>
  </si>
  <si>
    <t>Triftstr. 18</t>
  </si>
  <si>
    <t>DE0003505626900000000000020016418</t>
  </si>
  <si>
    <t>Dierdorf</t>
  </si>
  <si>
    <t>Marotherstr. 6</t>
  </si>
  <si>
    <t>DE0003505641000000000000020016419</t>
  </si>
  <si>
    <t>Moselstr. 1</t>
  </si>
  <si>
    <t>DE0003505623700000000000020016420</t>
  </si>
  <si>
    <t>Im Krummenacker 7</t>
  </si>
  <si>
    <t>DE0003505632300000000000020016421</t>
  </si>
  <si>
    <t>Römerstr. 58</t>
  </si>
  <si>
    <t>DE0003505641400000000000020016434</t>
  </si>
  <si>
    <t>In der Mark 6</t>
  </si>
  <si>
    <t>DE0003505641400000000000020016435</t>
  </si>
  <si>
    <t>Buchfinkenweg 5</t>
  </si>
  <si>
    <t>DE0003505622000000000000020016480</t>
  </si>
  <si>
    <t>Kaiser-Heinrichstr. 55</t>
  </si>
  <si>
    <t>DE0003505641200000000000020016933</t>
  </si>
  <si>
    <t>Im Pitzling 28</t>
  </si>
  <si>
    <t>DE0003505619100000000000020016834</t>
  </si>
  <si>
    <t>An den Obstwiesen 5</t>
  </si>
  <si>
    <t>DE0003505623500000000000020018745</t>
  </si>
  <si>
    <t>Eulerstr. 27</t>
  </si>
  <si>
    <t>DE0003505645900000000000020016533</t>
  </si>
  <si>
    <t>Schloßstr. 18</t>
  </si>
  <si>
    <t>DE0003505641200000000000020016535</t>
  </si>
  <si>
    <t>Bornwiese 12</t>
  </si>
  <si>
    <t>DE0003505620300000000000020016540</t>
  </si>
  <si>
    <t>Junglasstr. 17</t>
  </si>
  <si>
    <t>DE0003505762900000000000020016542</t>
  </si>
  <si>
    <t>Holzpüschen 9</t>
  </si>
  <si>
    <t>DE0003505641200000000000020016543</t>
  </si>
  <si>
    <t>Ober dem Kirchweg 5</t>
  </si>
  <si>
    <t>DE0003505647900000000000020016544</t>
  </si>
  <si>
    <t>DE0003505624200000000000020016546</t>
  </si>
  <si>
    <t>Auf dem Bruch 2</t>
  </si>
  <si>
    <t>DE0003505623700000000000020016605</t>
  </si>
  <si>
    <t>Hauptstr. 27 B</t>
  </si>
  <si>
    <t>DE0003505642200000000000020016606</t>
  </si>
  <si>
    <t>Steinerne Brücke 22 A</t>
  </si>
  <si>
    <t>DE0003505607200000000000020016607</t>
  </si>
  <si>
    <t>Wolfskaulstr. 14</t>
  </si>
  <si>
    <t>DE0003505641400000000000020016608</t>
  </si>
  <si>
    <t>Mittelahrer Weg 3 B</t>
  </si>
  <si>
    <t>DE0003505641400000000000020016649</t>
  </si>
  <si>
    <t>Frankfurterstr. 49</t>
  </si>
  <si>
    <t>DE0003505619100000000000020017140</t>
  </si>
  <si>
    <t>Humboldtstr. 34</t>
  </si>
  <si>
    <t>DE0003505633700000000000020016657</t>
  </si>
  <si>
    <t>Limesstr. 19</t>
  </si>
  <si>
    <t>DE0003505617000000000000020016658</t>
  </si>
  <si>
    <t>Hüttenstr. 141</t>
  </si>
  <si>
    <t>DE0003505622000000000000020016663</t>
  </si>
  <si>
    <t>Kirchstr. (Bauhof) 6</t>
  </si>
  <si>
    <t>DE0003505647700000000000020016689</t>
  </si>
  <si>
    <t>Am Wolfsgestell 24</t>
  </si>
  <si>
    <t>DE0003505617900000000000020016751</t>
  </si>
  <si>
    <t>Rudolf-Harbigstr. 5 A</t>
  </si>
  <si>
    <t>DE0003505641400000000000020016745</t>
  </si>
  <si>
    <t>Im Bruch 26</t>
  </si>
  <si>
    <t>DE0003505642400000000000020016754</t>
  </si>
  <si>
    <t>Erbsengarten 13</t>
  </si>
  <si>
    <t>DE0003505647000000000000020016913</t>
  </si>
  <si>
    <t>DE0003505606800000000000020016817</t>
  </si>
  <si>
    <t>Julius-Wegelerstr. 4</t>
  </si>
  <si>
    <t>DE0003505647200000000000020016827</t>
  </si>
  <si>
    <t>Industriestr. Flugplatz</t>
  </si>
  <si>
    <t>DE0003505632300000000000020016830</t>
  </si>
  <si>
    <t>Eschbach 6</t>
  </si>
  <si>
    <t>DE0003505762900000000000020016831</t>
  </si>
  <si>
    <t>Zeno Platz 1</t>
  </si>
  <si>
    <t>DE0003505641000000000000020016832</t>
  </si>
  <si>
    <t>Robert-Boschstr. 3 A</t>
  </si>
  <si>
    <t>DE0003505624900000000000020016833</t>
  </si>
  <si>
    <t>Dr.-Hans-Brüll-Str. 18</t>
  </si>
  <si>
    <t>DE0003505617000000000000020016835</t>
  </si>
  <si>
    <t>August-Thyssenstr. 1</t>
  </si>
  <si>
    <t>DE0003505624400000000000020016836</t>
  </si>
  <si>
    <t>Elbingerstr.</t>
  </si>
  <si>
    <t>DE0003505641200000000000020016838</t>
  </si>
  <si>
    <t>Südstr. 5 A</t>
  </si>
  <si>
    <t>DE0003505624200000000000020016841</t>
  </si>
  <si>
    <t>Waldstr. 10</t>
  </si>
  <si>
    <t>DE0003505607600000000000020016845</t>
  </si>
  <si>
    <t>Angelbergstr. 5</t>
  </si>
  <si>
    <t>DE0003505647700000000000020016846</t>
  </si>
  <si>
    <t>Hauptstr. 86</t>
  </si>
  <si>
    <t>DE0003505647200000000000020016848</t>
  </si>
  <si>
    <t>Gotthardshof 2</t>
  </si>
  <si>
    <t>DE0003505647000000000000020016852</t>
  </si>
  <si>
    <t>Albrechtstr. 29</t>
  </si>
  <si>
    <t>DE0003505647700000000000020016853</t>
  </si>
  <si>
    <t>Schustergasse 1</t>
  </si>
  <si>
    <t>DE0003505641000000000000020016854</t>
  </si>
  <si>
    <t>Elgendorferstr. 18-20</t>
  </si>
  <si>
    <t>DE0003505647900000000000020016868</t>
  </si>
  <si>
    <t>Herbornerstr. 4</t>
  </si>
  <si>
    <t>DE0003505624400000000000020016869</t>
  </si>
  <si>
    <t>DE0003505624400000000000020016870</t>
  </si>
  <si>
    <t>In den Hähnen 15</t>
  </si>
  <si>
    <t>DE0003505619100000000000020016871</t>
  </si>
  <si>
    <t>DE0003505641400000000000020016872</t>
  </si>
  <si>
    <t>Buchenweg 1 A</t>
  </si>
  <si>
    <t>DE0003505647700000000000020016887</t>
  </si>
  <si>
    <t>Stann 9</t>
  </si>
  <si>
    <t>DE0003505762700000000000020016888</t>
  </si>
  <si>
    <t>DE0003505624400000000000020016893</t>
  </si>
  <si>
    <t>DE0003505641400000000000020016895</t>
  </si>
  <si>
    <t>Mittelstr. 3</t>
  </si>
  <si>
    <t>DE0003505752000000000000020016903</t>
  </si>
  <si>
    <t>In der Trift</t>
  </si>
  <si>
    <t>DE0003505633500000000000020016904</t>
  </si>
  <si>
    <t>Bergweg 3</t>
  </si>
  <si>
    <t>DE0003505623500000000000020016905</t>
  </si>
  <si>
    <t>DE0003505624200000000000020016907</t>
  </si>
  <si>
    <t>Wiesenstr. 2</t>
  </si>
  <si>
    <t>DE0003505622000000000000020016909</t>
  </si>
  <si>
    <t>Rudolf-Dieselstr. 36</t>
  </si>
  <si>
    <t>DE0003505622000000000000020016910</t>
  </si>
  <si>
    <t>DE0003505641200000000000020016912</t>
  </si>
  <si>
    <t>Montabaurerstr. 4</t>
  </si>
  <si>
    <t>DE0003505627100000000000020016948</t>
  </si>
  <si>
    <t>Koblenzerstr. 18</t>
  </si>
  <si>
    <t>DE0003505624900000000000020016949</t>
  </si>
  <si>
    <t>Schöne Aussicht 4</t>
  </si>
  <si>
    <t>DE0003505762900000000000020018719</t>
  </si>
  <si>
    <t>Mühlenweg 3 A</t>
  </si>
  <si>
    <t>DE0003505642400000000000020017068</t>
  </si>
  <si>
    <t>DE0003505617900000000000020017159</t>
  </si>
  <si>
    <t>Rudolf-Harbigstr. 12 A</t>
  </si>
  <si>
    <t>DE0003505647000000000000020017007</t>
  </si>
  <si>
    <t>Vor der Bitz 8</t>
  </si>
  <si>
    <t>DE0003505641400000000000020017008</t>
  </si>
  <si>
    <t>Industriestr. 8</t>
  </si>
  <si>
    <t>DE0003505623500000000000020017033</t>
  </si>
  <si>
    <t>Haselstr. 27</t>
  </si>
  <si>
    <t>DE0003505620400000000000020017044</t>
  </si>
  <si>
    <t>Auf den Dorfwiesen 22</t>
  </si>
  <si>
    <t>DE0003505607300000000000020017045</t>
  </si>
  <si>
    <t>Christian-Strambergstr. 9</t>
  </si>
  <si>
    <t>DE0003505607300000000000020017046</t>
  </si>
  <si>
    <t>Christian-Strambergstr. 7</t>
  </si>
  <si>
    <t>DE0003505623700000000000020017047</t>
  </si>
  <si>
    <t>Im Caanerfeld 30</t>
  </si>
  <si>
    <t>DE0003505645900000000000020017050</t>
  </si>
  <si>
    <t>DE0003505624400000000000020017051</t>
  </si>
  <si>
    <t>Alte Viehweide 72</t>
  </si>
  <si>
    <t>DE0003505620300000000000020017052</t>
  </si>
  <si>
    <t>Lindenstr. 40 A</t>
  </si>
  <si>
    <t>DE0003505764700000000000020017226</t>
  </si>
  <si>
    <t>Stöffelstr. 4</t>
  </si>
  <si>
    <t>DE0003505633800000000000020017095</t>
  </si>
  <si>
    <t>Schlierbachstr. 5</t>
  </si>
  <si>
    <t>DE0003505624400000000000020017096</t>
  </si>
  <si>
    <t>Unterdorfstr. 6</t>
  </si>
  <si>
    <t>DE0003505646200000000000020017097</t>
  </si>
  <si>
    <t>DE0003505623700000000000020017098</t>
  </si>
  <si>
    <t>DE0003505624400000000000020017100</t>
  </si>
  <si>
    <t>Blaumhöfenerstr. 3</t>
  </si>
  <si>
    <t>DE0003505623700000000000020017101</t>
  </si>
  <si>
    <t>Kaspershäuschen 17</t>
  </si>
  <si>
    <t>DE0003505764400000000000020017102</t>
  </si>
  <si>
    <t>Ober Priesgarten 4</t>
  </si>
  <si>
    <t>DE0003505624400000000000020017104</t>
  </si>
  <si>
    <t>DE0003505645900000000000020017126</t>
  </si>
  <si>
    <t>Schulstr. 5 A</t>
  </si>
  <si>
    <t>DE0003505623700000000000020017127</t>
  </si>
  <si>
    <t>Burgstr.</t>
  </si>
  <si>
    <t>DE0003505764200000000000020017128</t>
  </si>
  <si>
    <t>Am Wehrholz 13</t>
  </si>
  <si>
    <t>DE0003505607300000000000020017151</t>
  </si>
  <si>
    <t>DE0003506555800000000000020017167</t>
  </si>
  <si>
    <t>Flur 8, Flurstück 165/1</t>
  </si>
  <si>
    <t>DE0003505642200000000000020017172</t>
  </si>
  <si>
    <t>Bosch-Ring 9</t>
  </si>
  <si>
    <t>DE0003505645700000000000020017193</t>
  </si>
  <si>
    <t>DE0003505647700000000000020017198</t>
  </si>
  <si>
    <t>Feldweg, Flurstück 41/4</t>
  </si>
  <si>
    <t>DE0003505647900000000000020017209</t>
  </si>
  <si>
    <t>DE0003505617000000000000020017212</t>
  </si>
  <si>
    <t>Westerwaldstr. 42</t>
  </si>
  <si>
    <t>DE0003505647200000000000020017219</t>
  </si>
  <si>
    <t>Triftstr. 20</t>
  </si>
  <si>
    <t>DE0003505624400000000000020027725</t>
  </si>
  <si>
    <t>Bornwiesenstr. 18 B</t>
  </si>
  <si>
    <t>DE0003505764700000000000020017237</t>
  </si>
  <si>
    <t>DE0003505633300000000000020017238</t>
  </si>
  <si>
    <t>DE0003505761200000000000020017268</t>
  </si>
  <si>
    <t>Gewerbestr. 20</t>
  </si>
  <si>
    <t>DE0003505607200000000000020017269</t>
  </si>
  <si>
    <t>In Bisholder 20</t>
  </si>
  <si>
    <t>DE0003505642400000000000020017270</t>
  </si>
  <si>
    <t>Sayntalstr. 12 B</t>
  </si>
  <si>
    <t>DE0003505762700000000000020017271</t>
  </si>
  <si>
    <t>DE0003505641400000000000020017294</t>
  </si>
  <si>
    <t>Benzstr. 2</t>
  </si>
  <si>
    <t>DE0003505647200000000000020017298</t>
  </si>
  <si>
    <t>DE0003505645900000000000020017306</t>
  </si>
  <si>
    <t>DE0003505645900000000000020017307</t>
  </si>
  <si>
    <t>DE0003505624400000000000020017308</t>
  </si>
  <si>
    <t>DE0003505641400000000000020017309</t>
  </si>
  <si>
    <t>Ringstr. 12 A</t>
  </si>
  <si>
    <t>DE0003505623500000000000020017335</t>
  </si>
  <si>
    <t>Hunostr. 14</t>
  </si>
  <si>
    <t>DE0003505607000000000000020017338</t>
  </si>
  <si>
    <t>Schönbornslusterstr. 91</t>
  </si>
  <si>
    <t>DE0003505620300000000000020017339</t>
  </si>
  <si>
    <t>In den Baumgärten 3</t>
  </si>
  <si>
    <t>DE0003505607300000000000020017354</t>
  </si>
  <si>
    <t>St.-Martin-Str. 6</t>
  </si>
  <si>
    <t>DE0003505633700000000000020017377</t>
  </si>
  <si>
    <t>DE0003505607200000000000020017588</t>
  </si>
  <si>
    <t>Grabenstr. 29 A</t>
  </si>
  <si>
    <t>DE0003505623500000000000020017398</t>
  </si>
  <si>
    <t>Friedhofstr. 20</t>
  </si>
  <si>
    <t>DE0003505641000000000000020017405</t>
  </si>
  <si>
    <t>Sespenrother Weg 3</t>
  </si>
  <si>
    <t>DE0003505626900000000000020017444</t>
  </si>
  <si>
    <t>Roßbacherstr. 9</t>
  </si>
  <si>
    <t>DE0003505642700000000000020017445</t>
  </si>
  <si>
    <t>Bachweg 1</t>
  </si>
  <si>
    <t>DE0003505642400000000000020017533</t>
  </si>
  <si>
    <t>In der Krummetwiese 8</t>
  </si>
  <si>
    <t>DE0003505607500000000000020017551</t>
  </si>
  <si>
    <t>Am Falkenhorst 25 A</t>
  </si>
  <si>
    <t>DE0003505607000000000000020017555</t>
  </si>
  <si>
    <t>Kammertsweg 20</t>
  </si>
  <si>
    <t>DE0003505645900000000000020017556</t>
  </si>
  <si>
    <t>DE0003505607300000000000020017562</t>
  </si>
  <si>
    <t>Rauentalshöhe 4</t>
  </si>
  <si>
    <t>DE0003505633700000000000020017575</t>
  </si>
  <si>
    <t>Schloßstr. 7 A</t>
  </si>
  <si>
    <t>DE0003505633700000000000020017576</t>
  </si>
  <si>
    <t>Schloßstr. 7 C/D</t>
  </si>
  <si>
    <t>DE0003505641200000000000020017577</t>
  </si>
  <si>
    <t>Lindenstr. 13</t>
  </si>
  <si>
    <t>DE0003505641200000000000020017578</t>
  </si>
  <si>
    <t>Lindenstr. 11</t>
  </si>
  <si>
    <t>DE0003505607000000000000020017590</t>
  </si>
  <si>
    <t>DE0003505624900000000000020017597</t>
  </si>
  <si>
    <t>Sonnenberg 12 A</t>
  </si>
  <si>
    <t>DE0003505624400000000000020017616</t>
  </si>
  <si>
    <t>DE0003505617000000000000020017617</t>
  </si>
  <si>
    <t>Kirchplatz 10-12</t>
  </si>
  <si>
    <t>DE0003505617000000000000020017618</t>
  </si>
  <si>
    <t>DE0003505647200000000000020017619</t>
  </si>
  <si>
    <t>Oststr. 18</t>
  </si>
  <si>
    <t>DE0003505623500000000000020017695</t>
  </si>
  <si>
    <t>Waldstr. 47</t>
  </si>
  <si>
    <t>DE0003505624400000000000020017696</t>
  </si>
  <si>
    <t>Karnhöfenerstr. 2</t>
  </si>
  <si>
    <t>DE0003505624400000000000020017697</t>
  </si>
  <si>
    <t>Karnhöfenerstr. 13</t>
  </si>
  <si>
    <t>DE0003505632300000000000020017704</t>
  </si>
  <si>
    <t>Am Gewerbepark 24</t>
  </si>
  <si>
    <t>DE0003505617900000000000020017705</t>
  </si>
  <si>
    <t>Auf der alten Burg 5</t>
  </si>
  <si>
    <t>DE0003505617000000000000020017708</t>
  </si>
  <si>
    <t>Saynerhahnstr. 14</t>
  </si>
  <si>
    <t>DE0003505632300000000000020017709</t>
  </si>
  <si>
    <t>DE0003505647900000000000020017710</t>
  </si>
  <si>
    <t>Am Mühlrain 7</t>
  </si>
  <si>
    <t>DE0003505641000000000000020017720</t>
  </si>
  <si>
    <t>Ruhrstr. 10</t>
  </si>
  <si>
    <t>DE0003505645900000000000020017721</t>
  </si>
  <si>
    <t>DE0003505646200000000000020017751</t>
  </si>
  <si>
    <t>Anwendersweg 9</t>
  </si>
  <si>
    <t>DE0003505762900000000000020017764</t>
  </si>
  <si>
    <t>Schmidthahner-Wies 16</t>
  </si>
  <si>
    <t>DE0003505641200000000000020018300</t>
  </si>
  <si>
    <t>Zum Simonsbusch 8</t>
  </si>
  <si>
    <t>DE0003505641200000000000020017801</t>
  </si>
  <si>
    <t>An der Autobahnmeisterei 2</t>
  </si>
  <si>
    <t>DE0003505761400000000000020017864</t>
  </si>
  <si>
    <t>Frankfurterstr. 7</t>
  </si>
  <si>
    <t>DE0003505762900000000000020017903</t>
  </si>
  <si>
    <t>DE0003505641000000000000020017401</t>
  </si>
  <si>
    <t>Am Himmelfeld 41</t>
  </si>
  <si>
    <t>DE0003505624400000000000020017920</t>
  </si>
  <si>
    <t>Im Fernblick 6</t>
  </si>
  <si>
    <t>DE0003505633300000000000020017922</t>
  </si>
  <si>
    <t>Friedrichstr. 49</t>
  </si>
  <si>
    <t>DE0003505607000000000000020017954</t>
  </si>
  <si>
    <t>Johann-Bauligstr. 1</t>
  </si>
  <si>
    <t>DE0003505647900000000000020019551</t>
  </si>
  <si>
    <t>Im Trift 7</t>
  </si>
  <si>
    <t>DE0003505633200000000000020019398</t>
  </si>
  <si>
    <t>DE0003505633500000000000020019270</t>
  </si>
  <si>
    <t>Am Sauwald 5</t>
  </si>
  <si>
    <t>DE0003505645900000000000020019636</t>
  </si>
  <si>
    <t>Oberstr. 13</t>
  </si>
  <si>
    <t>DE0003505641400000000000020018985</t>
  </si>
  <si>
    <t>DE0003505607300000000000020019682</t>
  </si>
  <si>
    <t>Heiligenweg 16 A</t>
  </si>
  <si>
    <t>DE0003505645900000000000020019452</t>
  </si>
  <si>
    <t>Koblenzerstr. 15 A</t>
  </si>
  <si>
    <t>DE0003505607200000000000010080201</t>
  </si>
  <si>
    <t>Wellingsweg 36</t>
  </si>
  <si>
    <t>DE0003505647200000000000010080554</t>
  </si>
  <si>
    <t>Wiesenweg 5 A</t>
  </si>
  <si>
    <t>DE0003505607000000000000020019673</t>
  </si>
  <si>
    <t>DE0003505647200000000000020019202</t>
  </si>
  <si>
    <t>In der Staar 11</t>
  </si>
  <si>
    <t>DE0003505641200000000000020019761</t>
  </si>
  <si>
    <t>Moselstr. 30</t>
  </si>
  <si>
    <t>DE0003505607000000000000020018545</t>
  </si>
  <si>
    <t>August-Thyssenstr. 20</t>
  </si>
  <si>
    <t>DE0003505624400000000000020019042</t>
  </si>
  <si>
    <t>Höhenweg 5</t>
  </si>
  <si>
    <t>DE0003505645700000000000020019172</t>
  </si>
  <si>
    <t>DE0003505647200000000000020019275</t>
  </si>
  <si>
    <t>Oststr. 7</t>
  </si>
  <si>
    <t>DE0003505752000000000000020019301</t>
  </si>
  <si>
    <t>Wiesenstr. 13</t>
  </si>
  <si>
    <t>DE0003505647200000000000020019641</t>
  </si>
  <si>
    <t>DE0003505633000000000000020019716</t>
  </si>
  <si>
    <t>Peterstr. 2</t>
  </si>
  <si>
    <t>DE0003505641000000000000020019424</t>
  </si>
  <si>
    <t>DE0003505607000000000000020019303</t>
  </si>
  <si>
    <t>Hans-Bellinghausenstr. 40</t>
  </si>
  <si>
    <t>DE0003505641000000000000020019555</t>
  </si>
  <si>
    <t>Marsstr. 2</t>
  </si>
  <si>
    <t>DE0003505647200000000000020019559</t>
  </si>
  <si>
    <t>An der Struth 28</t>
  </si>
  <si>
    <t>DE0003505641400000000000020019095</t>
  </si>
  <si>
    <t>Feldbergstr. 35</t>
  </si>
  <si>
    <t>DE0003505645900000000000020019164</t>
  </si>
  <si>
    <t>Elberbütz 7</t>
  </si>
  <si>
    <t>DE0003505641200000000000020019176</t>
  </si>
  <si>
    <t>Nordstr. 23</t>
  </si>
  <si>
    <t>DE0003505762900000000000020019221</t>
  </si>
  <si>
    <t>Köln-Leipzigerstr. 34 A</t>
  </si>
  <si>
    <t>DE0003505645900000000000020019747</t>
  </si>
  <si>
    <t>DE0003505624400000000000020019606</t>
  </si>
  <si>
    <t>Finkenweg 5</t>
  </si>
  <si>
    <t>DE0003505762900000000000020019556</t>
  </si>
  <si>
    <t>Waldstr. 23</t>
  </si>
  <si>
    <t>DE0003505645900000000000020019580</t>
  </si>
  <si>
    <t>Neustr. 12 A</t>
  </si>
  <si>
    <t>DE0003505645900000000000020019165</t>
  </si>
  <si>
    <t>Neustr. 12 B</t>
  </si>
  <si>
    <t>DE0003505641400000000000020019186</t>
  </si>
  <si>
    <t>DE0003505607500000000000020019192</t>
  </si>
  <si>
    <t>Weimarerstr. 3</t>
  </si>
  <si>
    <t>DE0003505647900000000000020019267</t>
  </si>
  <si>
    <t>Bonhoefferstr. 12</t>
  </si>
  <si>
    <t>DE0003505641200000000000020019582</t>
  </si>
  <si>
    <t>Beulstr. 1</t>
  </si>
  <si>
    <t>DE0003505645900000000000020019193</t>
  </si>
  <si>
    <t>DE0003505761000000000000020019099</t>
  </si>
  <si>
    <t>DE0003505645900000000000020019550</t>
  </si>
  <si>
    <t>Neustr. 2</t>
  </si>
  <si>
    <t>DE0003505645900000000000020019205</t>
  </si>
  <si>
    <t>Im Elbbachtal 2 A</t>
  </si>
  <si>
    <t>DE0003505622000000000000020019299</t>
  </si>
  <si>
    <t>Unter den Pelzen 21</t>
  </si>
  <si>
    <t>DE0003505645900000000000020019558</t>
  </si>
  <si>
    <t>Langstr. 25</t>
  </si>
  <si>
    <t>DE0003505642200000000000020018617</t>
  </si>
  <si>
    <t>DE0003505641000000000000020019450</t>
  </si>
  <si>
    <t>DE0003505647700000000000020017418</t>
  </si>
  <si>
    <t>DE0003505632100000000000020019792</t>
  </si>
  <si>
    <t>Mühlental 60</t>
  </si>
  <si>
    <t>DE0003505762700000000000020019302</t>
  </si>
  <si>
    <t>Vor der Heck 27</t>
  </si>
  <si>
    <t>DE0003505620300000000000020019442</t>
  </si>
  <si>
    <t>Sonnenweg 30</t>
  </si>
  <si>
    <t>DE0003505617900000000000020019401</t>
  </si>
  <si>
    <t>DE0003505645700000000000020019399</t>
  </si>
  <si>
    <t>Hubwieschen 3</t>
  </si>
  <si>
    <t>DE0003505764400000000000020019569</t>
  </si>
  <si>
    <t>Lerchenweg 4</t>
  </si>
  <si>
    <t>DE0003505622000000000000020019571</t>
  </si>
  <si>
    <t>Hohlweg 34</t>
  </si>
  <si>
    <t>DE0003505647900000000000020020108</t>
  </si>
  <si>
    <t>DE0003505647200000000000020019199</t>
  </si>
  <si>
    <t>DE0003505623500000000000020019584</t>
  </si>
  <si>
    <t>Hauptstr. 54 B</t>
  </si>
  <si>
    <t>DE0003505624900000000000020019030</t>
  </si>
  <si>
    <t>Wallstr. 4</t>
  </si>
  <si>
    <t>DE0003505645700000000000020019444</t>
  </si>
  <si>
    <t>Hohenstein 10</t>
  </si>
  <si>
    <t>DE0003505762700000000000020019909</t>
  </si>
  <si>
    <t>Dehlinger Weg 11</t>
  </si>
  <si>
    <t>DE0003505645900000000000020019560</t>
  </si>
  <si>
    <t>Bergstr. 3</t>
  </si>
  <si>
    <t>DE0003505764200000000000020019995</t>
  </si>
  <si>
    <t>Großer Ring 26</t>
  </si>
  <si>
    <t>DE0003505622000000000000020019425</t>
  </si>
  <si>
    <t>In den Mittelweiden 8 A</t>
  </si>
  <si>
    <t>DE0003505647900000000000020017685</t>
  </si>
  <si>
    <t>DE0003505623500000000000020019175</t>
  </si>
  <si>
    <t>Königsbergerstr. 20</t>
  </si>
  <si>
    <t>DE0003505647200000000000020019177</t>
  </si>
  <si>
    <t>Stiller Winkel 5</t>
  </si>
  <si>
    <t>DE0003505632100000000000020019715</t>
  </si>
  <si>
    <t>Siebenborn-Birkenhof</t>
  </si>
  <si>
    <t>DE0003505647900000000000020019194</t>
  </si>
  <si>
    <t>Schardstr. 4</t>
  </si>
  <si>
    <t>DE0003505633000000000000020019288</t>
  </si>
  <si>
    <t>Bahnhofstr. 38</t>
  </si>
  <si>
    <t>DE0003505642700000000000020019169</t>
  </si>
  <si>
    <t>Herderstr. 17</t>
  </si>
  <si>
    <t>DE0003505762700000000000020019578</t>
  </si>
  <si>
    <t>Brunnenstr. 2</t>
  </si>
  <si>
    <t>DE0003505647700000000000020018365</t>
  </si>
  <si>
    <t>DE0003505641200000000000020019483</t>
  </si>
  <si>
    <t>Hohlweg 3</t>
  </si>
  <si>
    <t>DE0003505764700000000000020018774</t>
  </si>
  <si>
    <t>Auf dem Birkenhof</t>
  </si>
  <si>
    <t>DE0003505642200000000000020019581</t>
  </si>
  <si>
    <t>Breslauerstr. 30</t>
  </si>
  <si>
    <t>DE0003505641400000000000020019167</t>
  </si>
  <si>
    <t>Hauptstr. 32</t>
  </si>
  <si>
    <t>DE0003505607000000000000020019575</t>
  </si>
  <si>
    <t>St.-Bernhard-Str. 24 C</t>
  </si>
  <si>
    <t>DE0003505607000000000000020019400</t>
  </si>
  <si>
    <t>Ernst-Sachsstr. 23</t>
  </si>
  <si>
    <t>DE0003505645900000000000020019389</t>
  </si>
  <si>
    <t>DE0003505622000000000000020019543</t>
  </si>
  <si>
    <t>DE0003505762700000000000020019426</t>
  </si>
  <si>
    <t>Saynstr. 15</t>
  </si>
  <si>
    <t>DE0003505633700000000000020019604</t>
  </si>
  <si>
    <t>Wilhelmshöhe 14</t>
  </si>
  <si>
    <t>DE0003505624400000000000020019218</t>
  </si>
  <si>
    <t>Auf der Bitz 3</t>
  </si>
  <si>
    <t>DE0003505645900000000000020019749</t>
  </si>
  <si>
    <t>Oberstr. 19</t>
  </si>
  <si>
    <t>DE0003505624400000000000020019882</t>
  </si>
  <si>
    <t>DE0003505647700000000000020019734</t>
  </si>
  <si>
    <t>Waigandshainerstr. 1</t>
  </si>
  <si>
    <t>DE0003505641400000000000020019423</t>
  </si>
  <si>
    <t>DE0003505752000000000000020019597</t>
  </si>
  <si>
    <t>DE0003505647200000000000020019278</t>
  </si>
  <si>
    <t>Laystr. 19</t>
  </si>
  <si>
    <t>DE0003505617000000000000020019092</t>
  </si>
  <si>
    <t>Im Stillen Winkel 3</t>
  </si>
  <si>
    <t>DE0003505645900000000000020019206</t>
  </si>
  <si>
    <t>DE0003505645900000000000020019448</t>
  </si>
  <si>
    <t>Rotbachstr. 7</t>
  </si>
  <si>
    <t>DE0003505752000000000000020019445</t>
  </si>
  <si>
    <t>In den Stöcken 13</t>
  </si>
  <si>
    <t>DE0003505752000000000000020019552</t>
  </si>
  <si>
    <t>Fichtenstr. 27</t>
  </si>
  <si>
    <t>DE0003505607700000000000020019179</t>
  </si>
  <si>
    <t>Kurt-Schumacher-Str. 11</t>
  </si>
  <si>
    <t>DE0003505627100000000000020019276</t>
  </si>
  <si>
    <t>Wiedischhausen</t>
  </si>
  <si>
    <t>Wiedischhausen 1</t>
  </si>
  <si>
    <t>DE0003505624400000000000020019605</t>
  </si>
  <si>
    <t>Finkenweg 3</t>
  </si>
  <si>
    <t>DE0003505642800000000000020019220</t>
  </si>
  <si>
    <t>DE0003505647200000000000020019553</t>
  </si>
  <si>
    <t>Helleweg 7</t>
  </si>
  <si>
    <t>DE0003505641400000000000020019230</t>
  </si>
  <si>
    <t>Alter Kirchweg (Turnhalle) 2</t>
  </si>
  <si>
    <t>DE0003505633700000000000020019269</t>
  </si>
  <si>
    <t>Keltenstr. 8</t>
  </si>
  <si>
    <t>DE0003505647900000000000020019201</t>
  </si>
  <si>
    <t>DE0003505622000000000000020018429</t>
  </si>
  <si>
    <t>DE0003505641000000000000020019554</t>
  </si>
  <si>
    <t>Lilienstr. 50</t>
  </si>
  <si>
    <t>DE0003505627100000000000020019717</t>
  </si>
  <si>
    <t>Koblenzerstr. 10</t>
  </si>
  <si>
    <t>DE0003505762700000000000020019272</t>
  </si>
  <si>
    <t>Hachenburgerstr. 11</t>
  </si>
  <si>
    <t>DE0003505752000000000000020019694</t>
  </si>
  <si>
    <t>DE0003505622000000000000020019640</t>
  </si>
  <si>
    <t>DE0003505645900000000000020019557</t>
  </si>
  <si>
    <t>DE0003505641400000000000020019174</t>
  </si>
  <si>
    <t>Im Feldchen 6</t>
  </si>
  <si>
    <t>DE0003505607200000000000020019273</t>
  </si>
  <si>
    <t>Am Gülser Moselbogen 20/31</t>
  </si>
  <si>
    <t>DE0003505620400000000000012656895</t>
  </si>
  <si>
    <t>Wiesenstr. 29</t>
  </si>
  <si>
    <t>DE0003505647900000000000020019547</t>
  </si>
  <si>
    <t>DE0003505642400000000000020019171</t>
  </si>
  <si>
    <t>Schubertstr. 30</t>
  </si>
  <si>
    <t>DE0003505641000000000000020019579</t>
  </si>
  <si>
    <t>Fuldastr. 19</t>
  </si>
  <si>
    <t>DE0003505620400000000000012706604</t>
  </si>
  <si>
    <t>Wiesenstr. 33</t>
  </si>
  <si>
    <t>DE0003505764200000000000020019666</t>
  </si>
  <si>
    <t>DE0003505764700000000000020019652</t>
  </si>
  <si>
    <t>Erbacherstr. 8</t>
  </si>
  <si>
    <t>DE0003505752000000000000020019760</t>
  </si>
  <si>
    <t>Hauptstr. 46</t>
  </si>
  <si>
    <t>DE0003505620300000000000020019779</t>
  </si>
  <si>
    <t>Westerwaldstr. 13</t>
  </si>
  <si>
    <t>DE0003505620300000000000020019780</t>
  </si>
  <si>
    <t>Westerwaldstr. 9</t>
  </si>
  <si>
    <t>DE0003505641400000000000020019285</t>
  </si>
  <si>
    <t>Brunno-Striethstr. 14</t>
  </si>
  <si>
    <t>DE0003505641400000000000020019100</t>
  </si>
  <si>
    <t>Amselring 15</t>
  </si>
  <si>
    <t>DE0003505620300000000000020019809</t>
  </si>
  <si>
    <t>Eduard-Berdelstr. 26</t>
  </si>
  <si>
    <t>DE0003505764700000000000020019562</t>
  </si>
  <si>
    <t>Am Kornfeld 2</t>
  </si>
  <si>
    <t>DE0003505647700000000000020017987</t>
  </si>
  <si>
    <t>Industriegebiet Pfaffenberg 1</t>
  </si>
  <si>
    <t>DE0003505633200000000000020019055</t>
  </si>
  <si>
    <t>Breitenweg 76</t>
  </si>
  <si>
    <t>DE0003505623700000000000020019392</t>
  </si>
  <si>
    <t>Im Hahn 6</t>
  </si>
  <si>
    <t>DE0003505620300000000000020002719</t>
  </si>
  <si>
    <t>Schweitzerstr. 47</t>
  </si>
  <si>
    <t>DE0003505619100000000000020019402</t>
  </si>
  <si>
    <t>Im Staffelstück 25</t>
  </si>
  <si>
    <t>DE0003505761400000000000020020041</t>
  </si>
  <si>
    <t>DE0003505607700000000000020004645</t>
  </si>
  <si>
    <t>Bergstr. 42</t>
  </si>
  <si>
    <t>DE0003505622000000000000020019650</t>
  </si>
  <si>
    <t>Auf'm Rausch 4</t>
  </si>
  <si>
    <t>DE0003505641400000000000020007881</t>
  </si>
  <si>
    <t>DE0003505641200000000000020009267</t>
  </si>
  <si>
    <t>Am Stelzenbach 11</t>
  </si>
  <si>
    <t>DE0003505641400000000000020019235</t>
  </si>
  <si>
    <t>Florheckstr. 28</t>
  </si>
  <si>
    <t>DE0003505619100000000000020019403</t>
  </si>
  <si>
    <t>An den Obstwiesen 16</t>
  </si>
  <si>
    <t>DE0003505761000000000000020019390</t>
  </si>
  <si>
    <t>Lindenweg 20</t>
  </si>
  <si>
    <t>DE0003505647000000000000020019583</t>
  </si>
  <si>
    <t>Martin-Niemöllerstr. 6</t>
  </si>
  <si>
    <t>DE0003505647900000000000020016561</t>
  </si>
  <si>
    <t>DE0003505617000000000000020017752</t>
  </si>
  <si>
    <t>Engerser-Landstr. 110</t>
  </si>
  <si>
    <t>DE0003505761200000000000020018414</t>
  </si>
  <si>
    <t>Gräfenbitz 18</t>
  </si>
  <si>
    <t>DE0003505761200000000000020022065</t>
  </si>
  <si>
    <t>DE0003505619100000000000020017967</t>
  </si>
  <si>
    <t>Grüner Weg 16</t>
  </si>
  <si>
    <t>DE0003505632300000000000020017969</t>
  </si>
  <si>
    <t>Hübingerweg 16</t>
  </si>
  <si>
    <t>DE0003505641400000000000020017991</t>
  </si>
  <si>
    <t>Daimlerstr. 1 A</t>
  </si>
  <si>
    <t>DE0003505622000000000000020017992</t>
  </si>
  <si>
    <t>Brückenstr. 27</t>
  </si>
  <si>
    <t>DE0003505607700000000000020017993</t>
  </si>
  <si>
    <t>Hinterdorfstr. 43</t>
  </si>
  <si>
    <t>DE0003505632200000000000020017994</t>
  </si>
  <si>
    <t>Im Mühren 20</t>
  </si>
  <si>
    <t>DE0003505647700000000000020018035</t>
  </si>
  <si>
    <t>Hauptstr. 1 A</t>
  </si>
  <si>
    <t>DE0003505617000000000000020018036</t>
  </si>
  <si>
    <t>Goldberg 45</t>
  </si>
  <si>
    <t>DE0003505624400000000000020018038</t>
  </si>
  <si>
    <t>Im Kurzenseifen 3</t>
  </si>
  <si>
    <t>DE0003505641000000000000020018040</t>
  </si>
  <si>
    <t>Alleestr. 42</t>
  </si>
  <si>
    <t>DE0003505607500000000000020018045</t>
  </si>
  <si>
    <t>Zeisigstr. 28</t>
  </si>
  <si>
    <t>DE0003505620400000000000020018046</t>
  </si>
  <si>
    <t>Am Hartzberg 27</t>
  </si>
  <si>
    <t>DE0003505642200000000000020018047</t>
  </si>
  <si>
    <t>Dieselstr. Flur 40, Flurstück 35/2</t>
  </si>
  <si>
    <t>DE0003505624400000000000020018048</t>
  </si>
  <si>
    <t>DE0003505646200000000000020018049</t>
  </si>
  <si>
    <t>DE0003505641200000000000020018079</t>
  </si>
  <si>
    <t>Gartenstr. 37</t>
  </si>
  <si>
    <t>DE0003505647000000000000020018093</t>
  </si>
  <si>
    <t>Weidenstr. 7</t>
  </si>
  <si>
    <t>DE0003505764700000000000020018095</t>
  </si>
  <si>
    <t>Hornisterstr. 14 B</t>
  </si>
  <si>
    <t>DE0003505607300000000000020018497</t>
  </si>
  <si>
    <t>Boelckestr. 9 A</t>
  </si>
  <si>
    <t>DE0003505607000000000000020018106</t>
  </si>
  <si>
    <t>Schönbornslusterstr. 49</t>
  </si>
  <si>
    <t>DE0003505632100000000000020018108</t>
  </si>
  <si>
    <t>Siebenborn 36</t>
  </si>
  <si>
    <t>DE0003505764800000000000020018116</t>
  </si>
  <si>
    <t>DE0003505641400000000000020018118</t>
  </si>
  <si>
    <t>DE0003505641200000000000020018153</t>
  </si>
  <si>
    <t>Lahnstr. 30</t>
  </si>
  <si>
    <t>DE0003505641400000000000020018161</t>
  </si>
  <si>
    <t>DE0003505762900000000000020018170</t>
  </si>
  <si>
    <t>Kirchweg 11</t>
  </si>
  <si>
    <t>DE0003505762700000000000020018839</t>
  </si>
  <si>
    <t>Alte Dorfstr. 19 A</t>
  </si>
  <si>
    <t>DE0003505641400000000000020018192</t>
  </si>
  <si>
    <t>DE0003505764800000000000020018110</t>
  </si>
  <si>
    <t>Bahnhofstr. 49</t>
  </si>
  <si>
    <t>DE0003505641400000000000020018279</t>
  </si>
  <si>
    <t>Schulstr. (Schule) 10</t>
  </si>
  <si>
    <t>DE0003505645900000000000020018531</t>
  </si>
  <si>
    <t>Margaretenhof</t>
  </si>
  <si>
    <t>DE0003505622000000000000020018312</t>
  </si>
  <si>
    <t>Azaleenstr. 12</t>
  </si>
  <si>
    <t>DE0003505622000000000000020018315</t>
  </si>
  <si>
    <t>Ulmenweg 2</t>
  </si>
  <si>
    <t>DE0003505647900000000000020018813</t>
  </si>
  <si>
    <t>Am Mühlgraben 3</t>
  </si>
  <si>
    <t>DE0003505762700000000000020018323</t>
  </si>
  <si>
    <t>Walter-Bernsteinstr. 50</t>
  </si>
  <si>
    <t>DE0003505623700000000000020018324</t>
  </si>
  <si>
    <t>DE0003505623700000000000020018325</t>
  </si>
  <si>
    <t>DE0003505607000000000000020018327</t>
  </si>
  <si>
    <t>Jakob-Hasslacherstr. 1</t>
  </si>
  <si>
    <t>DE0003505764700000000000020018336</t>
  </si>
  <si>
    <t>Hirtscheiderstr. 13-15</t>
  </si>
  <si>
    <t>DE0003505622000000000000020018340</t>
  </si>
  <si>
    <t>Rosenstr. 20</t>
  </si>
  <si>
    <t>DE0003505762900000000000020018341</t>
  </si>
  <si>
    <t>Lindenerstr. 3</t>
  </si>
  <si>
    <t>DE0003505641400000000000020018342</t>
  </si>
  <si>
    <t>Konrad-Adenauerstr. 8</t>
  </si>
  <si>
    <t>DE0003505641000000000000020018344</t>
  </si>
  <si>
    <t>Werrastr. 41</t>
  </si>
  <si>
    <t>DE0003505764700000000000020018346</t>
  </si>
  <si>
    <t>Basaltinstr. 6</t>
  </si>
  <si>
    <t>DE0003505761400000000000020018347</t>
  </si>
  <si>
    <t>Kirchergarten 9</t>
  </si>
  <si>
    <t>DE0003505622000000000000020018348</t>
  </si>
  <si>
    <t>Hauptstr. 94</t>
  </si>
  <si>
    <t>DE0003505647200000000000020018350</t>
  </si>
  <si>
    <t>An der Struth 6</t>
  </si>
  <si>
    <t>DE0003505624200000000000020018409</t>
  </si>
  <si>
    <t>Auf der Roten Erde 20</t>
  </si>
  <si>
    <t>DE0003505762700000000000020018410</t>
  </si>
  <si>
    <t>Koblenzerstr. 37</t>
  </si>
  <si>
    <t>DE0003505623700000000000020018411</t>
  </si>
  <si>
    <t>DE0003505617000000000000020018412</t>
  </si>
  <si>
    <t>Am Schulenberg 32-34</t>
  </si>
  <si>
    <t>DE0003505624400000000000020018413</t>
  </si>
  <si>
    <t>Waldstr. 27</t>
  </si>
  <si>
    <t>DE0003505618200000000000020018416</t>
  </si>
  <si>
    <t>Hilda-von-Stedtmann-Str. 42</t>
  </si>
  <si>
    <t>DE0003505642400000000000020018417</t>
  </si>
  <si>
    <t>Goethestr. 5</t>
  </si>
  <si>
    <t>DE0003505645700000000000020018418</t>
  </si>
  <si>
    <t>Buchenweg 23</t>
  </si>
  <si>
    <t>DE0003505624400000000000020018433</t>
  </si>
  <si>
    <t>Am Graben 10</t>
  </si>
  <si>
    <t>DE0003505633700000000000020018546</t>
  </si>
  <si>
    <t>Westerwaldstr. 17</t>
  </si>
  <si>
    <t>DE0003505642400000000000020018461</t>
  </si>
  <si>
    <t>Dernbacherstr. 53 A</t>
  </si>
  <si>
    <t>DE0003505620300000000000020018464</t>
  </si>
  <si>
    <t>Ferbachstr. (Kläranlage)</t>
  </si>
  <si>
    <t>DE0003505607200000000000020018487</t>
  </si>
  <si>
    <t>Am Gülser Moselbogen 20/112</t>
  </si>
  <si>
    <t>DE0003505764200000000000020018495</t>
  </si>
  <si>
    <t>Steinebrück 6</t>
  </si>
  <si>
    <t>DE0003505641200000000000020018514</t>
  </si>
  <si>
    <t>DE0003505642200000000000020018515</t>
  </si>
  <si>
    <t>Am Merzenborn 24</t>
  </si>
  <si>
    <t>DE0003505641400000000000020018518</t>
  </si>
  <si>
    <t>DE0003505624900000000000020018527</t>
  </si>
  <si>
    <t>Holzbachstr. 10</t>
  </si>
  <si>
    <t>DE0003505627100000000000020018534</t>
  </si>
  <si>
    <t>DE0003505641400000000000020018535</t>
  </si>
  <si>
    <t>Im Gossen 1</t>
  </si>
  <si>
    <t>DE0003505632200000000000020018838</t>
  </si>
  <si>
    <t>Im Faller 33</t>
  </si>
  <si>
    <t>DE0003505641400000000000020018551</t>
  </si>
  <si>
    <t>Handwerkerstr. 2</t>
  </si>
  <si>
    <t>DE0003505762700000000000020018552</t>
  </si>
  <si>
    <t>DE0003505761200000000000020018553</t>
  </si>
  <si>
    <t>Gewerbestr. 24</t>
  </si>
  <si>
    <t>DE0003505761400000000000020018554</t>
  </si>
  <si>
    <t>Alter Kirchweg 10</t>
  </si>
  <si>
    <t>DE0003505607500000000000020018555</t>
  </si>
  <si>
    <t>Bahnhofsplatz 7</t>
  </si>
  <si>
    <t>DE0003505607000000000000020018567</t>
  </si>
  <si>
    <t>Wallersheimer Weg 27</t>
  </si>
  <si>
    <t>DE0003505645900000000000020019168</t>
  </si>
  <si>
    <t>Stiftsweg 16</t>
  </si>
  <si>
    <t>DE0003505606800000000000020018572</t>
  </si>
  <si>
    <t>Bahnhofsplatz 9</t>
  </si>
  <si>
    <t>DE0003505632100000000000020018574</t>
  </si>
  <si>
    <t>Siedlung Schauren 2</t>
  </si>
  <si>
    <t>DE0003505617900000000000020018582</t>
  </si>
  <si>
    <t>Rheinstr. 46</t>
  </si>
  <si>
    <t>DE0003505633000000000000020018584</t>
  </si>
  <si>
    <t>Kronenbergstr. 5</t>
  </si>
  <si>
    <t>DE0003505647700000000000020018585</t>
  </si>
  <si>
    <t>DE0003505764800000000000020018586</t>
  </si>
  <si>
    <t>Bornstr. 2 A</t>
  </si>
  <si>
    <t>DE0003505647900000000000020018587</t>
  </si>
  <si>
    <t>Hauser Weg 9</t>
  </si>
  <si>
    <t>DE0003505607700000000000020018588</t>
  </si>
  <si>
    <t>Auf der Lier 11</t>
  </si>
  <si>
    <t>DE0003505641200000000000020018589</t>
  </si>
  <si>
    <t>Montabaurerstr. 21</t>
  </si>
  <si>
    <t>DE0003505762900000000000020018590</t>
  </si>
  <si>
    <t>Nasse Heide 20</t>
  </si>
  <si>
    <t>DE0003505617000000000000020018591</t>
  </si>
  <si>
    <t>Mühlenstr. 113</t>
  </si>
  <si>
    <t>DE0003505623700000000000020022619</t>
  </si>
  <si>
    <t>Mohrenhähne 3</t>
  </si>
  <si>
    <t>DE0003505641200000000000020018593</t>
  </si>
  <si>
    <t>Südring 20</t>
  </si>
  <si>
    <t>DE0003505641200000000000020019621</t>
  </si>
  <si>
    <t>Rheinstr. 40</t>
  </si>
  <si>
    <t>DE0003505647000000000000020018595</t>
  </si>
  <si>
    <t>Vor der Heeg 7</t>
  </si>
  <si>
    <t>DE0003505633200000000000020018732</t>
  </si>
  <si>
    <t>Breitenweg 37</t>
  </si>
  <si>
    <t>DE0003505622000000000000020018597</t>
  </si>
  <si>
    <t>Koblenzerstr. 29</t>
  </si>
  <si>
    <t>DE0003505645700000000000020018598</t>
  </si>
  <si>
    <t>Brückenstr. 10</t>
  </si>
  <si>
    <t>DE0003505641400000000000020018600</t>
  </si>
  <si>
    <t>DE0003505607700000000000020018601</t>
  </si>
  <si>
    <t>Fritz-von-Unruhstr. 55</t>
  </si>
  <si>
    <t>DE0003505607000000000000020018610</t>
  </si>
  <si>
    <t>Ferdinand-Nebelstr. 3</t>
  </si>
  <si>
    <t>DE0003505641000000000000020018564</t>
  </si>
  <si>
    <t>Im Farenau 1</t>
  </si>
  <si>
    <t>DE0003505633500000000000020018900</t>
  </si>
  <si>
    <t>Lärchenweg 14</t>
  </si>
  <si>
    <t>DE0003505624400000000000020018874</t>
  </si>
  <si>
    <t>Heidegarten 19 A</t>
  </si>
  <si>
    <t>DE0003505633300000000000020018701</t>
  </si>
  <si>
    <t>Uhlenweg 20</t>
  </si>
  <si>
    <t>DE0003505623700000000000020018947</t>
  </si>
  <si>
    <t>Unter den Eichen 3</t>
  </si>
  <si>
    <t>DE0003505641200000000000020019009</t>
  </si>
  <si>
    <t>Im Hasenacker 22</t>
  </si>
  <si>
    <t>DE0003505633200000000000020018698</t>
  </si>
  <si>
    <t>Zur langen Fuhr 6</t>
  </si>
  <si>
    <t>DE0003505633300000000000020018699</t>
  </si>
  <si>
    <t>An der Steinkaul 4</t>
  </si>
  <si>
    <t>DE0003505633300000000000020018700</t>
  </si>
  <si>
    <t>DE0003505624400000000000020018707</t>
  </si>
  <si>
    <t>Friedrich Willhelmstr. 27</t>
  </si>
  <si>
    <t>DE0003505641000000000000020018710</t>
  </si>
  <si>
    <t>DE0003505633200000000000020018711</t>
  </si>
  <si>
    <t>Mühlhöll 11</t>
  </si>
  <si>
    <t>DE0003505641200000000000020018715</t>
  </si>
  <si>
    <t>Im Krautfeld 15</t>
  </si>
  <si>
    <t>DE0003505647900000000000020018716</t>
  </si>
  <si>
    <t>Am Liehberg 11</t>
  </si>
  <si>
    <t>DE0003505619100000000000020018717</t>
  </si>
  <si>
    <t>Grenzhausenerstr. 38</t>
  </si>
  <si>
    <t>DE0003505632100000000000020018730</t>
  </si>
  <si>
    <t>Im Mähwinkel 11</t>
  </si>
  <si>
    <t>DE0003505762900000000000020018754</t>
  </si>
  <si>
    <t>Erlengasse 21</t>
  </si>
  <si>
    <t>DE0003505647700000000000020018771</t>
  </si>
  <si>
    <t>Westernoherstr. 30</t>
  </si>
  <si>
    <t>DE0003505761200000000000020018804</t>
  </si>
  <si>
    <t>Poststr. 6</t>
  </si>
  <si>
    <t>DE0003505617900000000000020018814</t>
  </si>
  <si>
    <t>Heerstr. 11</t>
  </si>
  <si>
    <t>DE0003505761200000000000020018815</t>
  </si>
  <si>
    <t>Wiesenstr. 36 A</t>
  </si>
  <si>
    <t>DE0003505764400000000000020018816</t>
  </si>
  <si>
    <t>Neustr. 18</t>
  </si>
  <si>
    <t>DE0003505623500000000000020018817</t>
  </si>
  <si>
    <t>Robert-Fischbachstr. 32</t>
  </si>
  <si>
    <t>DE0003505607000000000000020018818</t>
  </si>
  <si>
    <t>Zur Bergpflege 41 A</t>
  </si>
  <si>
    <t>DE0003505645900000000000020018819</t>
  </si>
  <si>
    <t>Koblenzerstr. 25</t>
  </si>
  <si>
    <t>DE0003505646200000000000020018821</t>
  </si>
  <si>
    <t>Grubenstr. 25 B</t>
  </si>
  <si>
    <t>DE0003505633700000000000020018822</t>
  </si>
  <si>
    <t>Wattestr. 1</t>
  </si>
  <si>
    <t>DE0003505641000000000000020018832</t>
  </si>
  <si>
    <t>Schloß Montabaur</t>
  </si>
  <si>
    <t>DE0003505617000000000000020018833</t>
  </si>
  <si>
    <t>Im Großbachtal 8</t>
  </si>
  <si>
    <t>DE0003505633200000000000020018836</t>
  </si>
  <si>
    <t>Neustr. 34</t>
  </si>
  <si>
    <t>DE0003505762700000000000020018837</t>
  </si>
  <si>
    <t>Brunnenstr. 26</t>
  </si>
  <si>
    <t>DE0003505641400000000000020018859</t>
  </si>
  <si>
    <t>DE0003505633700000000000020018860</t>
  </si>
  <si>
    <t>Birkenweg 11</t>
  </si>
  <si>
    <t>DE0003505641000000000000020018861</t>
  </si>
  <si>
    <t>Ederstr. 16</t>
  </si>
  <si>
    <t>DE0003505607200000000000020018878</t>
  </si>
  <si>
    <t>Stauseestr. 4</t>
  </si>
  <si>
    <t>DE0003505607700000000000020018885</t>
  </si>
  <si>
    <t>Reuschweg 105</t>
  </si>
  <si>
    <t>DE0003505762900000000000020018888</t>
  </si>
  <si>
    <t>Auf der Lind 1</t>
  </si>
  <si>
    <t>DE0003505645700000000000020018891</t>
  </si>
  <si>
    <t>In der Schweiz 10 A</t>
  </si>
  <si>
    <t>DE0003505641400000000000020018892</t>
  </si>
  <si>
    <t>Auf der Höhe 6</t>
  </si>
  <si>
    <t>DE0003505641200000000000020018893</t>
  </si>
  <si>
    <t>DE0003505617000000000000020018898</t>
  </si>
  <si>
    <t>Händelstr. 6</t>
  </si>
  <si>
    <t>DE0003505642700000000000020018914</t>
  </si>
  <si>
    <t>Adolfstr. 14</t>
  </si>
  <si>
    <t>DE0003505623500000000000020018916</t>
  </si>
  <si>
    <t>DE0003505641400000000000020018917</t>
  </si>
  <si>
    <t>Lindenbergstr. 6</t>
  </si>
  <si>
    <t>DE0003505633700000000000020018918</t>
  </si>
  <si>
    <t>DE0003505607300000000000020018919</t>
  </si>
  <si>
    <t>Scharnhorststr. 23</t>
  </si>
  <si>
    <t>DE0003505642400000000000020018920</t>
  </si>
  <si>
    <t>Jahnstr. 13</t>
  </si>
  <si>
    <t>DE0003505642400000000000020018921</t>
  </si>
  <si>
    <t>DE0003505624400000000000020018923</t>
  </si>
  <si>
    <t>DE0003505641400000000000020018925</t>
  </si>
  <si>
    <t>Mittelstr. 6</t>
  </si>
  <si>
    <t>DE0003505641400000000000020018926</t>
  </si>
  <si>
    <t>Rotsteinerstr. 1</t>
  </si>
  <si>
    <t>DE0003505647200000000000020018943</t>
  </si>
  <si>
    <t>Am Stock 4</t>
  </si>
  <si>
    <t>DE0003505642700000000000020018964</t>
  </si>
  <si>
    <t>Berggarten 1</t>
  </si>
  <si>
    <t>DE0003505633300000000000020019041</t>
  </si>
  <si>
    <t>Friedrichstr. 41</t>
  </si>
  <si>
    <t>DE0003505647700000000000020018993</t>
  </si>
  <si>
    <t>Am Wolfsgestell 16</t>
  </si>
  <si>
    <t>DE0003505607200000000000020018994</t>
  </si>
  <si>
    <t>Keltenring 44</t>
  </si>
  <si>
    <t>DE0003505647700000000000020019002</t>
  </si>
  <si>
    <t>Mengelshainerstr. 27</t>
  </si>
  <si>
    <t>DE0003505607200000000000020019006</t>
  </si>
  <si>
    <t>Josef Kentenichstr. 13</t>
  </si>
  <si>
    <t>DE0003505762900000000000020019236</t>
  </si>
  <si>
    <t>Auf der Höh 6</t>
  </si>
  <si>
    <t>DE0003505617000000000000020019029</t>
  </si>
  <si>
    <t>Oberhausenstr. 21</t>
  </si>
  <si>
    <t>DE0003505641400000000000020019036</t>
  </si>
  <si>
    <t>Am Hofacker 900 Z</t>
  </si>
  <si>
    <t>DE0003505647900000000000020019039</t>
  </si>
  <si>
    <t>Neustr. 3</t>
  </si>
  <si>
    <t>DE0003505642400000000000020019231</t>
  </si>
  <si>
    <t>Jahnstr. 13 A</t>
  </si>
  <si>
    <t>DE0003505647000000000000020019101</t>
  </si>
  <si>
    <t>Pestalozzistr. 1</t>
  </si>
  <si>
    <t>DE0003505646200000000000020019883</t>
  </si>
  <si>
    <t>DE0003505647900000000000020019132</t>
  </si>
  <si>
    <t>DE0003505641400000000000020019158</t>
  </si>
  <si>
    <t>Im Kennel 2</t>
  </si>
  <si>
    <t>DE0003505641400000000000020019159</t>
  </si>
  <si>
    <t>Hundsängerstr. 1</t>
  </si>
  <si>
    <t>DE0003505624400000000000020019160</t>
  </si>
  <si>
    <t>Bachstr. 7</t>
  </si>
  <si>
    <t>DE0003505642200000000000020019161</t>
  </si>
  <si>
    <t>Walter-Liebigstr. 4</t>
  </si>
  <si>
    <t>DE0003505624400000000000020019162</t>
  </si>
  <si>
    <t>Birkenweg 9</t>
  </si>
  <si>
    <t>DE0003505642400000000000020019163</t>
  </si>
  <si>
    <t>Grubenstr. 1</t>
  </si>
  <si>
    <t>DE0003505647200000000000020019166</t>
  </si>
  <si>
    <t>An der Struth 8</t>
  </si>
  <si>
    <t>DE0003505647000000000000020019170</t>
  </si>
  <si>
    <t>DE0003505645900000000000020019178</t>
  </si>
  <si>
    <t>DE0003505641000000000000020019181</t>
  </si>
  <si>
    <t>Tulpenstr. 9 A</t>
  </si>
  <si>
    <t>DE0003505647900000000000020019189</t>
  </si>
  <si>
    <t>Im Ganzacker 4</t>
  </si>
  <si>
    <t>DE0003505624400000000000020019197</t>
  </si>
  <si>
    <t>DE0003505622000000000000020019208</t>
  </si>
  <si>
    <t>DE0003505645900000000000020019217</t>
  </si>
  <si>
    <t>Struthstr. 4 A</t>
  </si>
  <si>
    <t>DE0003505645900000000000020019223</t>
  </si>
  <si>
    <t>Auf dem Heidchen 3</t>
  </si>
  <si>
    <t>DE0003505645900000000000020019228</t>
  </si>
  <si>
    <t>DE0003505607300000000000020019274</t>
  </si>
  <si>
    <t>Marienstätter Str. 59</t>
  </si>
  <si>
    <t>DE0003505622000000000000020019290</t>
  </si>
  <si>
    <t>DE0003505641200000000000020019394</t>
  </si>
  <si>
    <t>Kissbergstr. 9</t>
  </si>
  <si>
    <t>DE0003505641000000000000020019396</t>
  </si>
  <si>
    <t>Heideweg 1 A</t>
  </si>
  <si>
    <t>DE0003505762900000000000020019454</t>
  </si>
  <si>
    <t>DE0003505762900000000000020019455</t>
  </si>
  <si>
    <t>Bergstr. 17</t>
  </si>
  <si>
    <t>DE0003505647900000000000020019461</t>
  </si>
  <si>
    <t>Schulstr. 23</t>
  </si>
  <si>
    <t>DE0003505617000000000000020019463</t>
  </si>
  <si>
    <t>Untere Vallendarerstr. 22</t>
  </si>
  <si>
    <t>DE0003505642400000000000020019466</t>
  </si>
  <si>
    <t>Gartenweg 2</t>
  </si>
  <si>
    <t>DE0003505645900000000000020019470</t>
  </si>
  <si>
    <t>Schulstr. 13 A</t>
  </si>
  <si>
    <t>DE0003505645700000000000020019545</t>
  </si>
  <si>
    <t>Buchenweg 15 C</t>
  </si>
  <si>
    <t>DE0003505617900000000000020019570</t>
  </si>
  <si>
    <t>DE0003505632100000000000020019572</t>
  </si>
  <si>
    <t>Marksburgweg 1</t>
  </si>
  <si>
    <t>DE0003505647200000000000020019573</t>
  </si>
  <si>
    <t>DE0003505641000000000000020019574</t>
  </si>
  <si>
    <t>Am Himmelfeld 13</t>
  </si>
  <si>
    <t>DE0003505641000000000000020019587</t>
  </si>
  <si>
    <t>DE0003505641000000000000020019588</t>
  </si>
  <si>
    <t>DE0003505623500000000000020019589</t>
  </si>
  <si>
    <t>Bahnhofstr. 18 A</t>
  </si>
  <si>
    <t>DE0003505633200000000000020019592</t>
  </si>
  <si>
    <t>Zur langen Fuhr 1</t>
  </si>
  <si>
    <t>DE0003505642200000000000020019626</t>
  </si>
  <si>
    <t>Dieselstr. 19</t>
  </si>
  <si>
    <t>DE0003505623500000000000020019627</t>
  </si>
  <si>
    <t>Haselstr. 32</t>
  </si>
  <si>
    <t>DE0003505641400000000000020019642</t>
  </si>
  <si>
    <t>Rotsteinerstr. 26</t>
  </si>
  <si>
    <t>DE0003505641000000000000020019655</t>
  </si>
  <si>
    <t>Baumbacherstr. 51 A</t>
  </si>
  <si>
    <t>DE0003505633300000000000020019663</t>
  </si>
  <si>
    <t>DE0003505633700000000000020019665</t>
  </si>
  <si>
    <t>Koblenzerstr. 14</t>
  </si>
  <si>
    <t>DE0003505761200000000000020019689</t>
  </si>
  <si>
    <t>Gewerbestr. 30</t>
  </si>
  <si>
    <t>DE0003505645700000000000020019698</t>
  </si>
  <si>
    <t>Flur 1 , Flurstück 3/1 und Flur5, Flurstück 2</t>
  </si>
  <si>
    <t>DE0003505645700000000000020019702</t>
  </si>
  <si>
    <t>Flur 7 Gemarkung Halbs</t>
  </si>
  <si>
    <t>DE0003505641000000000000020019709</t>
  </si>
  <si>
    <t>Wirzenbornerstr. 5</t>
  </si>
  <si>
    <t>DE0003505642400000000000020019732</t>
  </si>
  <si>
    <t>DE0003505641400000000000020019746</t>
  </si>
  <si>
    <t>DE0003505647200000000000020019769</t>
  </si>
  <si>
    <t>Im Industriegebiet 5</t>
  </si>
  <si>
    <t>DE0003505641400000000000020019772</t>
  </si>
  <si>
    <t>Günterstr. (Erich Kästner Schule) 13</t>
  </si>
  <si>
    <t>DE0003505641400000000000020019776</t>
  </si>
  <si>
    <t>Am Sportplatz (Sport- und Kulturhalle)</t>
  </si>
  <si>
    <t>DE0003505641400000000000020019777</t>
  </si>
  <si>
    <t>Am Sportplatz (Feuerwehrgerätehaus) 13</t>
  </si>
  <si>
    <t>DE0003505641200000000000020019778</t>
  </si>
  <si>
    <t>Gartenstr. 16</t>
  </si>
  <si>
    <t>DE0003505624400000000000020019788</t>
  </si>
  <si>
    <t>Buchenweg 17 A</t>
  </si>
  <si>
    <t>DE0003505764500000000000020019806</t>
  </si>
  <si>
    <t>Zum Drahtzug 19</t>
  </si>
  <si>
    <t>DE0003505641400000000000020019866</t>
  </si>
  <si>
    <t>Alter Kirchweg (Grundschule) 2</t>
  </si>
  <si>
    <t>DE0003505606800000000000020019879</t>
  </si>
  <si>
    <t>Hohenzollernstr. 98</t>
  </si>
  <si>
    <t>DE0003505607000000000000020019902</t>
  </si>
  <si>
    <t>Kammertsweg (Containerhalle) 82</t>
  </si>
  <si>
    <t>DE0003505607000000000000020019903</t>
  </si>
  <si>
    <t>Kammertsweg (Sandfanghalle) 82</t>
  </si>
  <si>
    <t>DE0003505607000000000000020019904</t>
  </si>
  <si>
    <t>Kammertsweg (Maschinenhaus) 82</t>
  </si>
  <si>
    <t>DE0003505607300000000000020019999</t>
  </si>
  <si>
    <t>St.-Martin-Str. 12</t>
  </si>
  <si>
    <t>DE0003505641000000000000020020088</t>
  </si>
  <si>
    <t>Werrastr. 25</t>
  </si>
  <si>
    <t>DE0003505624400000000000020020185</t>
  </si>
  <si>
    <t>Steinen</t>
  </si>
  <si>
    <t>DE0003505624400000000000020020187</t>
  </si>
  <si>
    <t>DE0003505645700000000000020020212</t>
  </si>
  <si>
    <t>DE0003505617000000000000020020225</t>
  </si>
  <si>
    <t>Neubergsweg 45</t>
  </si>
  <si>
    <t>DE0003505641200000000000020020332</t>
  </si>
  <si>
    <t>Am Sportplatz</t>
  </si>
  <si>
    <t>DE0003505647000000000000020020450</t>
  </si>
  <si>
    <t>Orontoplatz 2</t>
  </si>
  <si>
    <t>DE0003505647200000000000020017989</t>
  </si>
  <si>
    <t>Feitzerweg, Flur 18, Flurstück 32/1</t>
  </si>
  <si>
    <t>DE0003505607000000000000020018984</t>
  </si>
  <si>
    <t>DE0003505642400000000000020019905</t>
  </si>
  <si>
    <t>DE0003505632100000000000020019862</t>
  </si>
  <si>
    <t>Walter-Cordesstr. 48</t>
  </si>
  <si>
    <t>DE0003505647700000000000020020894</t>
  </si>
  <si>
    <t>DE0003505623700000000000010030263</t>
  </si>
  <si>
    <t>DE0003505641200000000000010033629</t>
  </si>
  <si>
    <t>Aarstr. 6</t>
  </si>
  <si>
    <t>DE0003505647900000000000020020434</t>
  </si>
  <si>
    <t>Seckerstr. 1</t>
  </si>
  <si>
    <t>DE0003505642200000000000010044744</t>
  </si>
  <si>
    <t>Beethovenstr. 4</t>
  </si>
  <si>
    <t>DE0003505618200000000000010053212</t>
  </si>
  <si>
    <t>Provinzialstr. 26 A</t>
  </si>
  <si>
    <t>DE0003505641000000000000010056734</t>
  </si>
  <si>
    <t>Im Obertal 2</t>
  </si>
  <si>
    <t>DE0003505764200000000000020021100</t>
  </si>
  <si>
    <t>DE0003505642200000000000020019748</t>
  </si>
  <si>
    <t>Am Merzenborn 4</t>
  </si>
  <si>
    <t>DE0003505647700000000000020020684</t>
  </si>
  <si>
    <t>Wiesenstr. 21</t>
  </si>
  <si>
    <t>DE0003505647700000000000020021414</t>
  </si>
  <si>
    <t>DE0003505641200000000000020020477</t>
  </si>
  <si>
    <t>Im Langengarten 2</t>
  </si>
  <si>
    <t>DE0003505641200000000000010202102</t>
  </si>
  <si>
    <t>Im Wiesengrund 59</t>
  </si>
  <si>
    <t>DE0003505641200000000000020021039</t>
  </si>
  <si>
    <t>Im Wiesengrund 25</t>
  </si>
  <si>
    <t>DE0003505647000000000000020021002</t>
  </si>
  <si>
    <t>Am Wald 14</t>
  </si>
  <si>
    <t>DE0003505642800000000000020019931</t>
  </si>
  <si>
    <t>Dr.-Domarus-Str. 12</t>
  </si>
  <si>
    <t>DE0003505620300000000000010249826</t>
  </si>
  <si>
    <t>Martin-Lutherstr. 20</t>
  </si>
  <si>
    <t>DE0003505620300000000000010257624</t>
  </si>
  <si>
    <t>Schützenstr. 41</t>
  </si>
  <si>
    <t>DE0003505620600000000000010275142</t>
  </si>
  <si>
    <t>Töpferstr. 9</t>
  </si>
  <si>
    <t>DE0003505642800000000000020020627</t>
  </si>
  <si>
    <t>Ebernhahnerstr. 22</t>
  </si>
  <si>
    <t>DE0003505647900000000000020019271</t>
  </si>
  <si>
    <t>Dörnerstr. 8</t>
  </si>
  <si>
    <t>DE0003505641200000000000020021263</t>
  </si>
  <si>
    <t>Lahnstr. 15</t>
  </si>
  <si>
    <t>DE0003505645700000000000020021209</t>
  </si>
  <si>
    <t>Stadionstr. 1</t>
  </si>
  <si>
    <t>DE0003505761200000000000020020631</t>
  </si>
  <si>
    <t>DE0003505627100000000000020021689</t>
  </si>
  <si>
    <t>DE0003505645900000000000010344578</t>
  </si>
  <si>
    <t>DE0003505624400000000000010359001</t>
  </si>
  <si>
    <t>Ahornweg 2</t>
  </si>
  <si>
    <t>DE0003505633200000000000010385908</t>
  </si>
  <si>
    <t>Im Park 11 A</t>
  </si>
  <si>
    <t>DE0003505607600000000000010397558</t>
  </si>
  <si>
    <t>Niederfelder Weg 67</t>
  </si>
  <si>
    <t>DE0003505764700000000000010403183</t>
  </si>
  <si>
    <t>Am Hohenrain 26</t>
  </si>
  <si>
    <t>DE0003505607600000000000010407081</t>
  </si>
  <si>
    <t>Wilhelm-Leuschnerstr. 8 A</t>
  </si>
  <si>
    <t>DE0003505752000000000000010431268</t>
  </si>
  <si>
    <t>Wiesenstr. 7</t>
  </si>
  <si>
    <t>DE0003505761400000000000020020736</t>
  </si>
  <si>
    <t>Im Hellsteg 8</t>
  </si>
  <si>
    <t>DE0003505645900000000000010445447</t>
  </si>
  <si>
    <t>DE0003505624900000000000020020272</t>
  </si>
  <si>
    <t>Baumweg 16</t>
  </si>
  <si>
    <t>DE0003505607500000000000010452346</t>
  </si>
  <si>
    <t>Zeppelinstr. 39</t>
  </si>
  <si>
    <t>DE0003505607200000000000020020652</t>
  </si>
  <si>
    <t>Osterhausstr. 10</t>
  </si>
  <si>
    <t>DE0003505607200000000000010466894</t>
  </si>
  <si>
    <t>Gulisastr. 72</t>
  </si>
  <si>
    <t>DE0003505641400000000000010486488</t>
  </si>
  <si>
    <t>Ludwig-Falkenstein-Str. 31</t>
  </si>
  <si>
    <t>DE0003505647700000000000010496432</t>
  </si>
  <si>
    <t>Am Grauen Stein 30</t>
  </si>
  <si>
    <t>DE0003505607200000000000010499342</t>
  </si>
  <si>
    <t>Am Gülser Moselbogen 20/56</t>
  </si>
  <si>
    <t>DE0003505607200000000000010499369</t>
  </si>
  <si>
    <t>Am Gülser Moselbogen 20/57</t>
  </si>
  <si>
    <t>DE0003505641200000000000020019934</t>
  </si>
  <si>
    <t>Rosenweg 14</t>
  </si>
  <si>
    <t>DE0003505633500000000000010537465</t>
  </si>
  <si>
    <t>Unter dem Dorf 34</t>
  </si>
  <si>
    <t>DE0003505624200000000000010553169</t>
  </si>
  <si>
    <t>Im Birngarten 9</t>
  </si>
  <si>
    <t>DE0003505647700000000000010596194</t>
  </si>
  <si>
    <t>Westernoherstr. 21</t>
  </si>
  <si>
    <t>DE0003505607500000000000010613536</t>
  </si>
  <si>
    <t>Haringeystr. 18</t>
  </si>
  <si>
    <t>DE0003505762900000000000010616594</t>
  </si>
  <si>
    <t>Nasse Heide 1</t>
  </si>
  <si>
    <t>DE0003505642200000000000010626328</t>
  </si>
  <si>
    <t>Nassauer Ring 40</t>
  </si>
  <si>
    <t>DE0003505647900000000000020019287</t>
  </si>
  <si>
    <t>Gartenstr. 15</t>
  </si>
  <si>
    <t>DE0003505762900000000000020019598</t>
  </si>
  <si>
    <t>DE0003505622000000000000010643257</t>
  </si>
  <si>
    <t>Unter den Pelzen 33 A</t>
  </si>
  <si>
    <t>DE0003505641000000000000010675841</t>
  </si>
  <si>
    <t>Kantstr. 6</t>
  </si>
  <si>
    <t>DE0003505641200000000000010676112</t>
  </si>
  <si>
    <t>Wiesgenstr. 6</t>
  </si>
  <si>
    <t>DE0003505641200000000000010679316</t>
  </si>
  <si>
    <t>Nordstr. 9</t>
  </si>
  <si>
    <t>DE0003505623700000000000020019639</t>
  </si>
  <si>
    <t>Heideweg 27</t>
  </si>
  <si>
    <t>DE0003505764500000000000010712054</t>
  </si>
  <si>
    <t>Dorfwiese 3</t>
  </si>
  <si>
    <t>DE0003505647900000000000010725091</t>
  </si>
  <si>
    <t>DE0003505647900000000000020020183</t>
  </si>
  <si>
    <t>Roter Weg 3</t>
  </si>
  <si>
    <t>DE0003505623700000000000010742336</t>
  </si>
  <si>
    <t>Am Kettenhähnchen 8</t>
  </si>
  <si>
    <t>DE0003505607600000000000020018463</t>
  </si>
  <si>
    <t>Alte Heerstr. 110</t>
  </si>
  <si>
    <t>DE0003505622000000000000010758003</t>
  </si>
  <si>
    <t>Unter den Pelzen 25</t>
  </si>
  <si>
    <t>DE0003505607600000000000010768386</t>
  </si>
  <si>
    <t>Niederfelder Weg 65</t>
  </si>
  <si>
    <t>DE0003505641400000000000010782656</t>
  </si>
  <si>
    <t>Tannenweg 20</t>
  </si>
  <si>
    <t>DE0003505641200000000000010789278</t>
  </si>
  <si>
    <t>Dielkopfweg 14</t>
  </si>
  <si>
    <t>DE0003505647700000000000020020442</t>
  </si>
  <si>
    <t>Hainweg 18</t>
  </si>
  <si>
    <t>DE0003505624400000000000010800581</t>
  </si>
  <si>
    <t>DE0003505623700000000000010820027</t>
  </si>
  <si>
    <t>Josefstr. 1</t>
  </si>
  <si>
    <t>DE0003505641200000000000010838821</t>
  </si>
  <si>
    <t>Ringstr. 29 A</t>
  </si>
  <si>
    <t>DE0003505647200000000000010844058</t>
  </si>
  <si>
    <t>Vor dem Dickenhahn 25</t>
  </si>
  <si>
    <t>DE0003505641400000000000020019203</t>
  </si>
  <si>
    <t>Am Mühlenweg 13</t>
  </si>
  <si>
    <t>DE0003505633200000000000010847421</t>
  </si>
  <si>
    <t>In den Obstwiesen 6</t>
  </si>
  <si>
    <t>DE0003505647200000000000020019284</t>
  </si>
  <si>
    <t>Vor dem Dickenhahn 4</t>
  </si>
  <si>
    <t>DE0003505641400000000000010863893</t>
  </si>
  <si>
    <t>DE0003505632100000000000010882464</t>
  </si>
  <si>
    <t>Siebenborn 42</t>
  </si>
  <si>
    <t>DE0003505607200000000000010911235</t>
  </si>
  <si>
    <t>Kümperstr. 36</t>
  </si>
  <si>
    <t>DE0003505642400000000000020021213</t>
  </si>
  <si>
    <t>Zur alten Wiese 4</t>
  </si>
  <si>
    <t>DE0003505624400000000000020019196</t>
  </si>
  <si>
    <t>Steinstr. 3</t>
  </si>
  <si>
    <t>DE0003505624400000000000010967877</t>
  </si>
  <si>
    <t>Rainstr. 7</t>
  </si>
  <si>
    <t>DE0003505761000000000000010973567</t>
  </si>
  <si>
    <t>DE0003505645700000000000010979808</t>
  </si>
  <si>
    <t>Hohenstein 3</t>
  </si>
  <si>
    <t>DE0003505624400000000000020021214</t>
  </si>
  <si>
    <t>Düringerstr. 3</t>
  </si>
  <si>
    <t>DE0003505622000000000000011010371</t>
  </si>
  <si>
    <t>Hauptstr. 95</t>
  </si>
  <si>
    <t>DE0003505642400000000000011010584</t>
  </si>
  <si>
    <t>Rheinstr. 13</t>
  </si>
  <si>
    <t>DE0003505641400000000000011089792</t>
  </si>
  <si>
    <t>Im Wiesengrund 1</t>
  </si>
  <si>
    <t>DE0003505618200000000000011114924</t>
  </si>
  <si>
    <t>Am Hellengraben 6</t>
  </si>
  <si>
    <t>DE0003505624200000000000011142111</t>
  </si>
  <si>
    <t>Am Hammelberg 27</t>
  </si>
  <si>
    <t>DE0003505618200000000000011200448</t>
  </si>
  <si>
    <t>DE0003505607200000000000011220147</t>
  </si>
  <si>
    <t>Am Gülser Moselbogen 20/87</t>
  </si>
  <si>
    <t>DE0003505607200000000000011266899</t>
  </si>
  <si>
    <t>Am Gülser Moselbogen 20/66</t>
  </si>
  <si>
    <t>DE0003505762700000000000025102012</t>
  </si>
  <si>
    <t>Adolphweg 7</t>
  </si>
  <si>
    <t>DE0003505647200000000000020020451</t>
  </si>
  <si>
    <t>Feitzerweg Flur 18, Flurstück 77</t>
  </si>
  <si>
    <t>DE0003505624200000000000020020686</t>
  </si>
  <si>
    <t>DE0003505641400000000000011348623</t>
  </si>
  <si>
    <t>Alter Kirchweg 1</t>
  </si>
  <si>
    <t>DE0003505607300000000000020019486</t>
  </si>
  <si>
    <t>Burgweg 49</t>
  </si>
  <si>
    <t>DE0003505641200000000000011384395</t>
  </si>
  <si>
    <t>Schulstr. 9</t>
  </si>
  <si>
    <t>DE0003505607200000000000011388994</t>
  </si>
  <si>
    <t>Am Gülser Moselbogen 20/17</t>
  </si>
  <si>
    <t>DE0003505618200000000000011442484</t>
  </si>
  <si>
    <t>Franziskanerinnenstr. 13</t>
  </si>
  <si>
    <t>DE0003505607200000000000011461187</t>
  </si>
  <si>
    <t>Am Gülser Moselbogen 20/22</t>
  </si>
  <si>
    <t>DE0003505647200000000000020019549</t>
  </si>
  <si>
    <t>Birkenweg 14</t>
  </si>
  <si>
    <t>DE0003505647200000000000020020474</t>
  </si>
  <si>
    <t>DE0003505647200000000000011550155</t>
  </si>
  <si>
    <t>DE0003505632100000000000020019977</t>
  </si>
  <si>
    <t>Siebenborn 19</t>
  </si>
  <si>
    <t>DE0003505633200000000000011593555</t>
  </si>
  <si>
    <t>DE0003505633000000000000011598506</t>
  </si>
  <si>
    <t>Lennigstr. 18</t>
  </si>
  <si>
    <t>DE0003505633300000000000011619945</t>
  </si>
  <si>
    <t>Bachstr. 63</t>
  </si>
  <si>
    <t>DE0003505647000000000000020020817</t>
  </si>
  <si>
    <t>Bornwiese 5</t>
  </si>
  <si>
    <t>DE0003505645900000000000020019286</t>
  </si>
  <si>
    <t>Waldstr. 25</t>
  </si>
  <si>
    <t>DE0003505641200000000000011708352</t>
  </si>
  <si>
    <t>DE0003505647000000000000020020929</t>
  </si>
  <si>
    <t>DE0003505607200000000000011720891</t>
  </si>
  <si>
    <t>Am Burgberg 7</t>
  </si>
  <si>
    <t>DE0003505641200000000000011741708</t>
  </si>
  <si>
    <t>Rheinstr. 5</t>
  </si>
  <si>
    <t>DE0003505645700000000000011745592</t>
  </si>
  <si>
    <t>DE0003505641200000000000011759135</t>
  </si>
  <si>
    <t>DE0003505642200000000000020020346</t>
  </si>
  <si>
    <t>Bahnhofstr. 87-89</t>
  </si>
  <si>
    <t>DE0003505764400000000000011777354</t>
  </si>
  <si>
    <t>Birkenweg 1</t>
  </si>
  <si>
    <t>DE0003505647900000000000020020687</t>
  </si>
  <si>
    <t>Bornwiese 13</t>
  </si>
  <si>
    <t>DE0003505607500000000000011782269</t>
  </si>
  <si>
    <t>Zeppelinstr. 34 A</t>
  </si>
  <si>
    <t>DE0003505607200000000000020019265</t>
  </si>
  <si>
    <t>Triererstr. 390</t>
  </si>
  <si>
    <t>DE0003505607000000000000020020128</t>
  </si>
  <si>
    <t>Andernacherstr. 194-198</t>
  </si>
  <si>
    <t>DE0003505642400000000000011958308</t>
  </si>
  <si>
    <t>Dernbacherstr. 23 A</t>
  </si>
  <si>
    <t>DE0003505633700000000000020019485</t>
  </si>
  <si>
    <t>Bienengarten 2</t>
  </si>
  <si>
    <t>DE0003505641200000000000020020115</t>
  </si>
  <si>
    <t>Hahnstr. 17</t>
  </si>
  <si>
    <t>DE0003505762900000000000012004839</t>
  </si>
  <si>
    <t>Marienstätter Str. 35 A</t>
  </si>
  <si>
    <t>DE0003505623700000000000012018317</t>
  </si>
  <si>
    <t>Höhenstr. 32</t>
  </si>
  <si>
    <t>DE0003505641200000000000012024538</t>
  </si>
  <si>
    <t>DE0003505624400000000000020020953</t>
  </si>
  <si>
    <t>DE0003505645900000000000020019935</t>
  </si>
  <si>
    <t>DE0003505762900000000000020019289</t>
  </si>
  <si>
    <t>DE0003505761200000000000012107743</t>
  </si>
  <si>
    <t>Neuer Weg 1</t>
  </si>
  <si>
    <t>DE0003505761200000000000020021380</t>
  </si>
  <si>
    <t>DE0003505617000000000000012138142</t>
  </si>
  <si>
    <t>Karolingerweg 3</t>
  </si>
  <si>
    <t>DE0003505647200000000000020021412</t>
  </si>
  <si>
    <t>DE0003505607300000000000012169676</t>
  </si>
  <si>
    <t>Johannes-Junglasstr. 8</t>
  </si>
  <si>
    <t>DE0003505641400000000000012180165</t>
  </si>
  <si>
    <t>Fehrenerstr. 5</t>
  </si>
  <si>
    <t>DE0003505624200000000000012238309</t>
  </si>
  <si>
    <t>Ringstr. 14 A</t>
  </si>
  <si>
    <t>DE0003505641400000000000020020308</t>
  </si>
  <si>
    <t>Florheckstr. 24</t>
  </si>
  <si>
    <t>DE0003505647000000000000012256021</t>
  </si>
  <si>
    <t>Danzigerstr. 14 A</t>
  </si>
  <si>
    <t>DE0003505641200000000000012256374</t>
  </si>
  <si>
    <t>Lahnstr. 21</t>
  </si>
  <si>
    <t>DE0003505762700000000000020021352</t>
  </si>
  <si>
    <t>Lessingstr. 21</t>
  </si>
  <si>
    <t>DE0003505633700000000000012274186</t>
  </si>
  <si>
    <t>Steinstr. 1</t>
  </si>
  <si>
    <t>DE0003505641200000000000020020207</t>
  </si>
  <si>
    <t>Ebereschenweg 19</t>
  </si>
  <si>
    <t>DE0003505641200000000000020020735</t>
  </si>
  <si>
    <t>Rheinstr. 28</t>
  </si>
  <si>
    <t>DE0003505645900000000000012281166</t>
  </si>
  <si>
    <t>DE0003505633300000000000012293431</t>
  </si>
  <si>
    <t>DE0003505633800000000000012296074</t>
  </si>
  <si>
    <t>Rheinblick 2</t>
  </si>
  <si>
    <t>DE0003505624200000000000020020713</t>
  </si>
  <si>
    <t>Am Hammelberg 33</t>
  </si>
  <si>
    <t>DE0003505623700000000000012321176</t>
  </si>
  <si>
    <t>Schlenkstr. 2</t>
  </si>
  <si>
    <t>DE0003505619100000000000012332054</t>
  </si>
  <si>
    <t>Auf dem Sand 21</t>
  </si>
  <si>
    <t>DE0003505624200000000000012339415</t>
  </si>
  <si>
    <t>Ringstr. 23</t>
  </si>
  <si>
    <t>DE0003505620400000000000012345385</t>
  </si>
  <si>
    <t>Bahnhofstr. 61</t>
  </si>
  <si>
    <t>DE0003505647200000000000020020759</t>
  </si>
  <si>
    <t>Feitzerweg 8 A</t>
  </si>
  <si>
    <t>DE0003505647900000000000012353272</t>
  </si>
  <si>
    <t>DE0003505607200000000000020021397</t>
  </si>
  <si>
    <t>Aachenerstr. 48 A</t>
  </si>
  <si>
    <t>DE0003505617000000000000012364673</t>
  </si>
  <si>
    <t>Schubertstr. 5</t>
  </si>
  <si>
    <t>DE0003505641200000000000012372013</t>
  </si>
  <si>
    <t>Brunnenstr. 25</t>
  </si>
  <si>
    <t>DE0003505641400000000000012387355</t>
  </si>
  <si>
    <t>DE0003505647700000000000012394556</t>
  </si>
  <si>
    <t>Nisterweg 17</t>
  </si>
  <si>
    <t>DE0003505647700000000000020020816</t>
  </si>
  <si>
    <t>Vor dem Schorn 1</t>
  </si>
  <si>
    <t>DE0003505642800000000000012422037</t>
  </si>
  <si>
    <t>Ransbacher Pfad 8</t>
  </si>
  <si>
    <t>DE0003505622000000000000012427071</t>
  </si>
  <si>
    <t>Katscheckerweg 20</t>
  </si>
  <si>
    <t>DE0003505647900000000000020020602</t>
  </si>
  <si>
    <t>Herbornerstr.</t>
  </si>
  <si>
    <t>DE0003505645700000000000020021212</t>
  </si>
  <si>
    <t>Unterste Feldgen 2</t>
  </si>
  <si>
    <t>DE0003505645900000000000020020671</t>
  </si>
  <si>
    <t>DE0003505641400000000000012466123</t>
  </si>
  <si>
    <t>Johann-Braunstr. 21</t>
  </si>
  <si>
    <t>DE0003505641200000000000012468274</t>
  </si>
  <si>
    <t>Ober dem Dorf 15</t>
  </si>
  <si>
    <t>DE0003505641000000000000012479764</t>
  </si>
  <si>
    <t>Tonnerrestr. 40</t>
  </si>
  <si>
    <t>DE0003505627100000000000012516732</t>
  </si>
  <si>
    <t>Hachenburgerstr. 4</t>
  </si>
  <si>
    <t>DE0003505607600000000000020019577</t>
  </si>
  <si>
    <t>Im Schenkelsberg 19</t>
  </si>
  <si>
    <t>DE0003505647200000000000020020446</t>
  </si>
  <si>
    <t>Feitzer Weg 20</t>
  </si>
  <si>
    <t>DE0003505647900000000000012532983</t>
  </si>
  <si>
    <t>Im Trift 18</t>
  </si>
  <si>
    <t>DE0003505762900000000000020020688</t>
  </si>
  <si>
    <t>Hofgarten 15</t>
  </si>
  <si>
    <t>DE0003505622000000000000020020757</t>
  </si>
  <si>
    <t>Martinshöhe 34</t>
  </si>
  <si>
    <t>DE0003505646200000000000020020375</t>
  </si>
  <si>
    <t>DE0003505641200000000000012604917</t>
  </si>
  <si>
    <t>Bergstr. 15</t>
  </si>
  <si>
    <t>DE0003505607600000000000012609099</t>
  </si>
  <si>
    <t>Wilhelm-Leuschnerstr. 8</t>
  </si>
  <si>
    <t>DE0003505607600000000000012616176</t>
  </si>
  <si>
    <t>Dritteneimerweg 14</t>
  </si>
  <si>
    <t>DE0003505646200000000000012618241</t>
  </si>
  <si>
    <t>Hirzbach 7</t>
  </si>
  <si>
    <t>DE0003505641200000000000020021038</t>
  </si>
  <si>
    <t>Im Wiesengrund 29</t>
  </si>
  <si>
    <t>DE0003505647700000000000012624292</t>
  </si>
  <si>
    <t>Wiesenstr. 17</t>
  </si>
  <si>
    <t>DE0003505647900000000000012626783</t>
  </si>
  <si>
    <t>Langwies 14</t>
  </si>
  <si>
    <t>DE0003505647900000000000020021001</t>
  </si>
  <si>
    <t>Erlenweg 7 A</t>
  </si>
  <si>
    <t>DE0003505641200000000000012633836</t>
  </si>
  <si>
    <t>DE0003505641400000000000020019561</t>
  </si>
  <si>
    <t>DE0003505607200000000000012645273</t>
  </si>
  <si>
    <t>Am Gülser Moselbogen 20/16</t>
  </si>
  <si>
    <t>DE0003505607200000000000012653268</t>
  </si>
  <si>
    <t>Am Gülser Moselbogen 20/18</t>
  </si>
  <si>
    <t>DE0003505620400000000000012667064</t>
  </si>
  <si>
    <t>Wiesenstr. 35</t>
  </si>
  <si>
    <t>DE0003505641200000000000020021104</t>
  </si>
  <si>
    <t>DE0003505642200000000000012670057</t>
  </si>
  <si>
    <t>Bergstr. 7</t>
  </si>
  <si>
    <t>DE0003505764700000000000012670189</t>
  </si>
  <si>
    <t>Am Kornfeld 4</t>
  </si>
  <si>
    <t>DE0003505647900000000000020019222</t>
  </si>
  <si>
    <t>In der Aue 2</t>
  </si>
  <si>
    <t>DE0003505624200000000000012693413</t>
  </si>
  <si>
    <t>Am Tannenhain 10 A</t>
  </si>
  <si>
    <t>DE0003505607200000000000012693812</t>
  </si>
  <si>
    <t>Am Gülser Moselbogen 20/90</t>
  </si>
  <si>
    <t>DE0003505607300000000000020019997</t>
  </si>
  <si>
    <t>Ferdinand-Sauerbruchstr. 12</t>
  </si>
  <si>
    <t>DE0003505641000000000000020018933</t>
  </si>
  <si>
    <t>Graf von Zeppelinstr. 3</t>
  </si>
  <si>
    <t>DE0003505642800000000000020020667</t>
  </si>
  <si>
    <t>DE0003505642200000000000020020029</t>
  </si>
  <si>
    <t>DE0003505642700000000000020021554</t>
  </si>
  <si>
    <t>Auf dem Stein 1</t>
  </si>
  <si>
    <t>DE0003505618200000000000020020603</t>
  </si>
  <si>
    <t>Hilda-von-Stedtmann-Str. 6</t>
  </si>
  <si>
    <t>DE0003505645900000000000020021302</t>
  </si>
  <si>
    <t>DE0003505641200000000000012763489</t>
  </si>
  <si>
    <t>Schulstr. 1 A</t>
  </si>
  <si>
    <t>DE0003505607600000000000012773484</t>
  </si>
  <si>
    <t>Auf der Luh 9</t>
  </si>
  <si>
    <t>DE0003505641200000000000012780774</t>
  </si>
  <si>
    <t>In den Krautgärten 12</t>
  </si>
  <si>
    <t>DE0003505764700000000000012797545</t>
  </si>
  <si>
    <t>Am Sonnenhang 2</t>
  </si>
  <si>
    <t>DE0003505645700000000000012799602</t>
  </si>
  <si>
    <t>Marienweg 5</t>
  </si>
  <si>
    <t>DE0003505762700000000000020019906</t>
  </si>
  <si>
    <t>Bleichstr. 33</t>
  </si>
  <si>
    <t>DE0003505607200000000000012800759</t>
  </si>
  <si>
    <t>Am Gülser Moselbogen 20/46</t>
  </si>
  <si>
    <t>DE0003505647900000000000020020545</t>
  </si>
  <si>
    <t>Am Liehberg 1</t>
  </si>
  <si>
    <t>DE0003505641400000000000012806889</t>
  </si>
  <si>
    <t>Malbergstr. 30</t>
  </si>
  <si>
    <t>DE0003505624400000000000020020004</t>
  </si>
  <si>
    <t>DE0003505607600000000000012815705</t>
  </si>
  <si>
    <t>Auf der Luh 14</t>
  </si>
  <si>
    <t>DE0003505645900000000000020020872</t>
  </si>
  <si>
    <t>In der Trift 5</t>
  </si>
  <si>
    <t>DE0003505642400000000000012830305</t>
  </si>
  <si>
    <t>DE0003505641400000000000012836761</t>
  </si>
  <si>
    <t>DE0003505624400000000000020020552</t>
  </si>
  <si>
    <t>Auf dem Steineberg 11</t>
  </si>
  <si>
    <t>DE0003505641200000000000020002556</t>
  </si>
  <si>
    <t>Oberm Görgengarten 27</t>
  </si>
  <si>
    <t>DE0003505642700000000000020005063</t>
  </si>
  <si>
    <t>Bahnhofstr. 41 A</t>
  </si>
  <si>
    <t>DE0003505647200000000000020018846</t>
  </si>
  <si>
    <t>DE0003505607200000000000020020660</t>
  </si>
  <si>
    <t>Rübenacherstr. 117</t>
  </si>
  <si>
    <t>DE0003505624200000000000020020885</t>
  </si>
  <si>
    <t>DE0003505622000000000000020020221</t>
  </si>
  <si>
    <t>Kaltenengerserstr. 10</t>
  </si>
  <si>
    <t>DE0003505619100000000000020011517</t>
  </si>
  <si>
    <t>Im Vogelsang 19</t>
  </si>
  <si>
    <t>DE0003505624200000000000020012312</t>
  </si>
  <si>
    <t>Sonnenring 4</t>
  </si>
  <si>
    <t>DE0003505618200000000000020021061</t>
  </si>
  <si>
    <t>Am Kammrädchen 23</t>
  </si>
  <si>
    <t>DE0003505632200000000000020015720</t>
  </si>
  <si>
    <t>Im Faller 13</t>
  </si>
  <si>
    <t>DE0003505641200000000000020018123</t>
  </si>
  <si>
    <t>DE0003505647900000000000020019250</t>
  </si>
  <si>
    <t>Obere Wiesenstr. 8</t>
  </si>
  <si>
    <t>DE0003505607300000000000020018573</t>
  </si>
  <si>
    <t>Moselufer 35</t>
  </si>
  <si>
    <t>DE0003505607000000000000020018787</t>
  </si>
  <si>
    <t>Am Berg 2</t>
  </si>
  <si>
    <t>DE0003505619100000000000020019266</t>
  </si>
  <si>
    <t>Auf den alten Gärten 8</t>
  </si>
  <si>
    <t>DE0003505607700000000000020019040</t>
  </si>
  <si>
    <t>Goebensiedlung 14-16</t>
  </si>
  <si>
    <t>DE0003505607000000000000020107995</t>
  </si>
  <si>
    <t>Kurfürst-Schönbornstr. 103</t>
  </si>
  <si>
    <t>DE0003505645900000000000020019395</t>
  </si>
  <si>
    <t>DE0003505762700000000000020019548</t>
  </si>
  <si>
    <t>DE0003505647900000000000020019634</t>
  </si>
  <si>
    <t>Auf dem Dörn 1</t>
  </si>
  <si>
    <t>DE0003505761200000000000020019637</t>
  </si>
  <si>
    <t>Helmerstalweg 6</t>
  </si>
  <si>
    <t>DE0003505647200000000000020019638</t>
  </si>
  <si>
    <t>DE0003505647700000000000020019822</t>
  </si>
  <si>
    <t>DE0003505646200000000000020019837</t>
  </si>
  <si>
    <t>DE0003505622000000000000020019854</t>
  </si>
  <si>
    <t>Rudolf-Dieselstr. 19</t>
  </si>
  <si>
    <t>DE0003505645900000000000020019867</t>
  </si>
  <si>
    <t>Rosenthaler Hof 1</t>
  </si>
  <si>
    <t>DE0003505645900000000000012844071</t>
  </si>
  <si>
    <t>Langwiese 21</t>
  </si>
  <si>
    <t>DE0003505641200000000000010796002</t>
  </si>
  <si>
    <t>Im Baumfeld 8</t>
  </si>
  <si>
    <t>DE0003505647900000000000020019910</t>
  </si>
  <si>
    <t>Dörnerstr. 20</t>
  </si>
  <si>
    <t>DE0003505645900000000000012260517</t>
  </si>
  <si>
    <t>Höhenweg 8</t>
  </si>
  <si>
    <t>DE0003505607000000000000020019996</t>
  </si>
  <si>
    <t>Wallersheimer Weg 35</t>
  </si>
  <si>
    <t>DE0003505645900000000000020020048</t>
  </si>
  <si>
    <t>Langendernbacherstr. Flur 5/57 an L 288</t>
  </si>
  <si>
    <t>DE0003505632200000000000020020123</t>
  </si>
  <si>
    <t>Im Mühren 43 A</t>
  </si>
  <si>
    <t>DE0003505632200000000000020020126</t>
  </si>
  <si>
    <t>Im Mühren 43 B</t>
  </si>
  <si>
    <t>DE0003505645900000000000020020206</t>
  </si>
  <si>
    <t>Im Bitzchen 13</t>
  </si>
  <si>
    <t>DE0003505762700000000000020020228</t>
  </si>
  <si>
    <t>Weidenstr.</t>
  </si>
  <si>
    <t>DE0003505641200000000000020020129</t>
  </si>
  <si>
    <t>Gelbachstr. 3</t>
  </si>
  <si>
    <t>DE0003505645900000000000020020289</t>
  </si>
  <si>
    <t>Auf dem Waasem 1</t>
  </si>
  <si>
    <t>DE0003505633300000000000020020306</t>
  </si>
  <si>
    <t>Auf dem Meer 1</t>
  </si>
  <si>
    <t>DE0003505641200000000000020020325</t>
  </si>
  <si>
    <t>Im Wiesengrund 5 A</t>
  </si>
  <si>
    <t>DE0003505619100000000000020020333</t>
  </si>
  <si>
    <t>Auf den Schafmorgen 1</t>
  </si>
  <si>
    <t>DE0003505617000000000000020020345</t>
  </si>
  <si>
    <t>Grenzhäuserstr. 140</t>
  </si>
  <si>
    <t>DE0003505642400000000000020020361</t>
  </si>
  <si>
    <t>Im Malmenseifen 3</t>
  </si>
  <si>
    <t>DE0003505624400000000000020020399</t>
  </si>
  <si>
    <t>Scheuswiese (Maschinenhalle)</t>
  </si>
  <si>
    <t>DE0003505607200000000000020020461</t>
  </si>
  <si>
    <t>DE0003505642800000000000020020469</t>
  </si>
  <si>
    <t>In der Schlagwiese 15</t>
  </si>
  <si>
    <t>DE0003505641200000000000020020519</t>
  </si>
  <si>
    <t>DE0003505607500000000000020020581</t>
  </si>
  <si>
    <t>Fanny-Henselstr. 9</t>
  </si>
  <si>
    <t>DE0003505617000000000000020020601</t>
  </si>
  <si>
    <t>Am Schulenberg 48 C</t>
  </si>
  <si>
    <t>DE0003505645900000000000020020630</t>
  </si>
  <si>
    <t>DE0003505642400000000000020020636</t>
  </si>
  <si>
    <t>Achtstruth 3</t>
  </si>
  <si>
    <t>DE0003505641200000000000020020682</t>
  </si>
  <si>
    <t>Zum Simonsbusch 14</t>
  </si>
  <si>
    <t>DE0003505607700000000000020020700</t>
  </si>
  <si>
    <t>Am Roten Hahn 1</t>
  </si>
  <si>
    <t>DE0003505622000000000000020020703</t>
  </si>
  <si>
    <t>Kaltenengerserstr. 22</t>
  </si>
  <si>
    <t>DE0003505647700000000000020020714</t>
  </si>
  <si>
    <t>Industriegebiet Alsberg 2</t>
  </si>
  <si>
    <t>DE0003505647700000000000020020716</t>
  </si>
  <si>
    <t>DE0003505641200000000000020107529</t>
  </si>
  <si>
    <t>Am Südhang 22</t>
  </si>
  <si>
    <t>DE0003505762900000000000020020763</t>
  </si>
  <si>
    <t>DE0003505764400000000000020020771</t>
  </si>
  <si>
    <t>DE0003505607700000000000020020774</t>
  </si>
  <si>
    <t>Maria-Detzelstr. 28</t>
  </si>
  <si>
    <t>DE0003505607700000000000020020777</t>
  </si>
  <si>
    <t>Maria-Detzelstr. 26-27</t>
  </si>
  <si>
    <t>DE0003505642200000000000020020910</t>
  </si>
  <si>
    <t>DE0003505641200000000000020020914</t>
  </si>
  <si>
    <t>Am Dielkopf 55</t>
  </si>
  <si>
    <t>DE0003505641000000000000020020951</t>
  </si>
  <si>
    <t>Tannenweg 23</t>
  </si>
  <si>
    <t>DE0003505624900000000000020020954</t>
  </si>
  <si>
    <t>Siegstr. 8 A</t>
  </si>
  <si>
    <t>DE0003505633200000000000020020959</t>
  </si>
  <si>
    <t>Im Obstgarten 18</t>
  </si>
  <si>
    <t>DE0003505633200000000000020020988</t>
  </si>
  <si>
    <t>Im Obstgarten 19</t>
  </si>
  <si>
    <t>DE0003505620300000000000020021046</t>
  </si>
  <si>
    <t>Auf der Haide 23</t>
  </si>
  <si>
    <t>DE0003505620300000000000020021049</t>
  </si>
  <si>
    <t>Auf der Haide 23 A</t>
  </si>
  <si>
    <t>DE0003505642400000000000020017935</t>
  </si>
  <si>
    <t>Schillerstr. 12</t>
  </si>
  <si>
    <t>DE0003505626900000000000020021256</t>
  </si>
  <si>
    <t>Fuchshege 6</t>
  </si>
  <si>
    <t>DE0003505647000000000000020021299</t>
  </si>
  <si>
    <t>DE0003505647700000000000020021447</t>
  </si>
  <si>
    <t>Am Butterweck 1</t>
  </si>
  <si>
    <t>DE0003505647900000000000020021466</t>
  </si>
  <si>
    <t>Wiesengrund 7</t>
  </si>
  <si>
    <t>DE0003505762900000000000020020670</t>
  </si>
  <si>
    <t>Hirzenhubstr. 14</t>
  </si>
  <si>
    <t>DE0003505624400000000000020021165</t>
  </si>
  <si>
    <t>DE0003505624400000000000020021164</t>
  </si>
  <si>
    <t>DE0003505622000000000000020019830</t>
  </si>
  <si>
    <t>Kettiger Weg 7</t>
  </si>
  <si>
    <t>DE0003505618200000000000020021688</t>
  </si>
  <si>
    <t>In den Wiesen 14</t>
  </si>
  <si>
    <t>DE0003505647200000000000020021005</t>
  </si>
  <si>
    <t>Tierparkstr. 22</t>
  </si>
  <si>
    <t>DE0003505647700000000000020021442</t>
  </si>
  <si>
    <t>DE0003505641200000000000010634401</t>
  </si>
  <si>
    <t>Bitzstr. 6</t>
  </si>
  <si>
    <t>DE0003505624400000000000020021656</t>
  </si>
  <si>
    <t>Zum Paradies 4</t>
  </si>
  <si>
    <t>DE0003505645700000000000020020177</t>
  </si>
  <si>
    <t>Danzigerstr. 9</t>
  </si>
  <si>
    <t>DE0003505647700000000000011087633</t>
  </si>
  <si>
    <t>DE0003505620300000000000010256601</t>
  </si>
  <si>
    <t>Schneebergstr. 58</t>
  </si>
  <si>
    <t>DE0003505647200000000000012162531</t>
  </si>
  <si>
    <t>DE0003505617000000000000020021701</t>
  </si>
  <si>
    <t>Hüttenstr. 120</t>
  </si>
  <si>
    <t>DE0003505647700000000000020021041</t>
  </si>
  <si>
    <t>Am Krautgarten 20 A</t>
  </si>
  <si>
    <t>DE0003505641000000000000012813427</t>
  </si>
  <si>
    <t>Südstr. 15</t>
  </si>
  <si>
    <t>DE0003505641000000000000011642246</t>
  </si>
  <si>
    <t>Tonnerrestr. 46</t>
  </si>
  <si>
    <t>DE0003505752000000000000010297162</t>
  </si>
  <si>
    <t>Zur Holzwiese 4</t>
  </si>
  <si>
    <t>DE0003505622000000000000011614625</t>
  </si>
  <si>
    <t>Martinstal 13</t>
  </si>
  <si>
    <t>DE0003505761200000000000020020943</t>
  </si>
  <si>
    <t>Raiffeisenstr. 24</t>
  </si>
  <si>
    <t>DE0003505645900000000000012248088</t>
  </si>
  <si>
    <t>DE0003505607200000000000011425903</t>
  </si>
  <si>
    <t>In Bisholder 43</t>
  </si>
  <si>
    <t>DE0003505762900000000000012691658</t>
  </si>
  <si>
    <t>Erlengasse 17</t>
  </si>
  <si>
    <t>DE0003505647700000000000020021227</t>
  </si>
  <si>
    <t>Am Wolfsgestell 26 Z</t>
  </si>
  <si>
    <t>DE0003505607700000000000012310069</t>
  </si>
  <si>
    <t>Lehrhol 43</t>
  </si>
  <si>
    <t>DE0003505617000000000000010387463</t>
  </si>
  <si>
    <t>Oberhausenstr. 17</t>
  </si>
  <si>
    <t>DE0003505642700000000000012516597</t>
  </si>
  <si>
    <t>DE0003505632200000000000020019821</t>
  </si>
  <si>
    <t>Im Maueracker 18</t>
  </si>
  <si>
    <t>DE0003505641200000000000010228748</t>
  </si>
  <si>
    <t>Im Boden 8</t>
  </si>
  <si>
    <t>DE0003505645700000000000020021478</t>
  </si>
  <si>
    <t>DE0003505647200000000000020021670</t>
  </si>
  <si>
    <t>Kirchweg 1</t>
  </si>
  <si>
    <t>DE0003505641200000000000020019651</t>
  </si>
  <si>
    <t>DE0003505764700000000000020019607</t>
  </si>
  <si>
    <t>Brückenstr. 46 A</t>
  </si>
  <si>
    <t>DE0003505646200000000000011002859</t>
  </si>
  <si>
    <t>Am Großen Garten 13 A</t>
  </si>
  <si>
    <t>DE0003505642700000000000020020372</t>
  </si>
  <si>
    <t>In der Lieblich 5</t>
  </si>
  <si>
    <t>DE0003505646200000000000011481943</t>
  </si>
  <si>
    <t>Am Großen Garten 13</t>
  </si>
  <si>
    <t>DE0003505624400000000000020021315</t>
  </si>
  <si>
    <t>Auf dem Acker 1</t>
  </si>
  <si>
    <t>DE0003505624900000000000012250759</t>
  </si>
  <si>
    <t>Herrenheeg 13</t>
  </si>
  <si>
    <t>DE0003505762900000000000020019643</t>
  </si>
  <si>
    <t>DE0003505641200000000000012445347</t>
  </si>
  <si>
    <t>DE0003505645900000000000012449857</t>
  </si>
  <si>
    <t>Ackerstr. 12</t>
  </si>
  <si>
    <t>DE0003505641400000000000020020421</t>
  </si>
  <si>
    <t>Ober der Grindbitz 17 B</t>
  </si>
  <si>
    <t>DE0003505627100000000000011775149</t>
  </si>
  <si>
    <t>Blumenstr. 5</t>
  </si>
  <si>
    <t>DE0003505607000000000000020020868</t>
  </si>
  <si>
    <t>Zur Bergpflege 10</t>
  </si>
  <si>
    <t>DE0003505641400000000000020020928</t>
  </si>
  <si>
    <t>Auf der Höhe 16</t>
  </si>
  <si>
    <t>DE0003505641200000000000020021768</t>
  </si>
  <si>
    <t>Weststr. 10</t>
  </si>
  <si>
    <t>DE0003505633200000000000020020875</t>
  </si>
  <si>
    <t>Kirschblütenweg 6</t>
  </si>
  <si>
    <t>DE0003505645900000000000020021435</t>
  </si>
  <si>
    <t>Am Heckelchen 1</t>
  </si>
  <si>
    <t>DE0003505641200000000000020020979</t>
  </si>
  <si>
    <t>Hauptstr. 90</t>
  </si>
  <si>
    <t>DE0003505620300000000000020021584</t>
  </si>
  <si>
    <t>Reinhold-Hankestr. 7</t>
  </si>
  <si>
    <t>DE0003505641200000000000012389935</t>
  </si>
  <si>
    <t>Im Boden 19</t>
  </si>
  <si>
    <t>DE0003505647700000000000010552618</t>
  </si>
  <si>
    <t>Herbornerstr. 9</t>
  </si>
  <si>
    <t>DE0003505647700000000000010552553</t>
  </si>
  <si>
    <t>DE0003505641200000000000012458996</t>
  </si>
  <si>
    <t>Neue Hohl 19</t>
  </si>
  <si>
    <t>DE0003505607500000000000012176346</t>
  </si>
  <si>
    <t>Brunnenstr. 32</t>
  </si>
  <si>
    <t>DE0003505642200000000000020021669</t>
  </si>
  <si>
    <t>Am Mühlgraben 21</t>
  </si>
  <si>
    <t>DE0003505607300000000000010232494</t>
  </si>
  <si>
    <t>Lengenfeldstr. 2 A</t>
  </si>
  <si>
    <t>DE0003505647900000000000020021895</t>
  </si>
  <si>
    <t>Im Trift 12</t>
  </si>
  <si>
    <t>DE0003505645900000000000011215127</t>
  </si>
  <si>
    <t>Talstr. 3</t>
  </si>
  <si>
    <t>DE0003505633700000000000011353198</t>
  </si>
  <si>
    <t>Hauptstr. 48 C</t>
  </si>
  <si>
    <t>DE0003505624400000000000012125571</t>
  </si>
  <si>
    <t>Freiherr-vom-Stein-Str. 17</t>
  </si>
  <si>
    <t>DE0003505642800000000000020021413</t>
  </si>
  <si>
    <t>In der Schlagwiese 6</t>
  </si>
  <si>
    <t>DE0003505642200000000000011923814</t>
  </si>
  <si>
    <t>Kantstr. 17</t>
  </si>
  <si>
    <t>DE0003505617000000000000020021685</t>
  </si>
  <si>
    <t>An der Gießerei 13</t>
  </si>
  <si>
    <t>DE0003505647700000000000012649422</t>
  </si>
  <si>
    <t>Mückenwiese 7</t>
  </si>
  <si>
    <t>DE0003505606800000000000020021402</t>
  </si>
  <si>
    <t>Laubach 58 A</t>
  </si>
  <si>
    <t>DE0003505617000000000000011363738</t>
  </si>
  <si>
    <t>Westerwaldstr. 8 A</t>
  </si>
  <si>
    <t>DE0003505641200000000000012555959</t>
  </si>
  <si>
    <t>DE0003505645700000000000020021417</t>
  </si>
  <si>
    <t>Zum Kreuzweg 15</t>
  </si>
  <si>
    <t>DE0003505647700000000000011691344</t>
  </si>
  <si>
    <t>Am Mühlrain 9</t>
  </si>
  <si>
    <t>DE0003505641200000000000011759453</t>
  </si>
  <si>
    <t>DE0003505618200000000000010063463</t>
  </si>
  <si>
    <t>Friedrich-Ebertstr. 47</t>
  </si>
  <si>
    <t>DE0003505645900000000000020021672</t>
  </si>
  <si>
    <t>DE0003505645900000000000020021684</t>
  </si>
  <si>
    <t>DE0003505641400000000000020021581</t>
  </si>
  <si>
    <t>Weststr. 19</t>
  </si>
  <si>
    <t>DE0003505641200000000000010183205</t>
  </si>
  <si>
    <t>Ober dem Dorf 6</t>
  </si>
  <si>
    <t>DE0003505647900000000000020021612</t>
  </si>
  <si>
    <t>Im Scheid 55</t>
  </si>
  <si>
    <t>DE0003505645900000000000010392491</t>
  </si>
  <si>
    <t>Am Hainchesberg 7</t>
  </si>
  <si>
    <t>DE0003505607300000000000020010237</t>
  </si>
  <si>
    <t>St.-Martin-Str. 42</t>
  </si>
  <si>
    <t>DE0003505607300000000000020011676</t>
  </si>
  <si>
    <t>DE0003505641200000000000020021574</t>
  </si>
  <si>
    <t>In den Krautgärten 9</t>
  </si>
  <si>
    <t>DE0003505641200000000000012049042</t>
  </si>
  <si>
    <t>Oststr. 1</t>
  </si>
  <si>
    <t>DE0003505645700000000000012477508</t>
  </si>
  <si>
    <t>Wolfskaut 2</t>
  </si>
  <si>
    <t>DE0003505641200000000000011401486</t>
  </si>
  <si>
    <t>Am Dielkopf 50</t>
  </si>
  <si>
    <t>DE0003505607000000000000011912693</t>
  </si>
  <si>
    <t>Münsterweg 24</t>
  </si>
  <si>
    <t>DE0003505633500000000000020020068</t>
  </si>
  <si>
    <t>Am Stadion 14</t>
  </si>
  <si>
    <t>DE0003505617000000000000011896752</t>
  </si>
  <si>
    <t>Bendorferstr. 4</t>
  </si>
  <si>
    <t>DE0003505641200000000000020021609</t>
  </si>
  <si>
    <t>Im Wiesengrund 7</t>
  </si>
  <si>
    <t>DE0003505627100000000000011112964</t>
  </si>
  <si>
    <t>Schulstr. (Kiga) 9</t>
  </si>
  <si>
    <t>DE0003505761000000000000012705705</t>
  </si>
  <si>
    <t>DE0003505647900000000000011150335</t>
  </si>
  <si>
    <t>DE0003505607700000000000011954035</t>
  </si>
  <si>
    <t>Auf dem Forst 29</t>
  </si>
  <si>
    <t>DE0003505642400000000000012259403</t>
  </si>
  <si>
    <t>DE0003505647900000000000020021673</t>
  </si>
  <si>
    <t>In den Gärten 3</t>
  </si>
  <si>
    <t>DE0003505617000000000000020021921</t>
  </si>
  <si>
    <t>Grenzhäuserstr. 155</t>
  </si>
  <si>
    <t>DE0003505762700000000000020021751</t>
  </si>
  <si>
    <t>Auf dem Acker 3</t>
  </si>
  <si>
    <t>DE0003505624400000000000011172851</t>
  </si>
  <si>
    <t>Hannesfellerstr. 21</t>
  </si>
  <si>
    <t>DE0003505641400000000000010548785</t>
  </si>
  <si>
    <t>Blasiusweg 14</t>
  </si>
  <si>
    <t>DE0003505633700000000000020021703</t>
  </si>
  <si>
    <t>Limesweg 10</t>
  </si>
  <si>
    <t>DE0003505647900000000000012771791</t>
  </si>
  <si>
    <t>Zum Kniesahlen 8</t>
  </si>
  <si>
    <t>DE0003505624400000000000010297596</t>
  </si>
  <si>
    <t>Rotenhainerstr. 701 Z</t>
  </si>
  <si>
    <t>DE0003505624400000000000012630225</t>
  </si>
  <si>
    <t>DE0003505641200000000000020021727</t>
  </si>
  <si>
    <t>Backhausstr. (Sportlerheim) 8</t>
  </si>
  <si>
    <t>DE0003505646200000000000020021676</t>
  </si>
  <si>
    <t>Riehlweg 4</t>
  </si>
  <si>
    <t>DE0003505642700000000000010058281</t>
  </si>
  <si>
    <t>Kannenbäckerstr. 27</t>
  </si>
  <si>
    <t>DE0003505764700000000000012847216</t>
  </si>
  <si>
    <t>Am Sonnenhang 4</t>
  </si>
  <si>
    <t>DE0003505647200000000000010325964</t>
  </si>
  <si>
    <t>Schäfergasse 5</t>
  </si>
  <si>
    <t>DE0003505607200000000000020020916</t>
  </si>
  <si>
    <t>Egon-Klepsch-Weg 1</t>
  </si>
  <si>
    <t>DE0003505764800000000000011692839</t>
  </si>
  <si>
    <t>Hoher Weg 12</t>
  </si>
  <si>
    <t>DE0003505607000000000000020021556</t>
  </si>
  <si>
    <t>DE0003505761400000000000010178929</t>
  </si>
  <si>
    <t>DE0003505620300000000000020026526</t>
  </si>
  <si>
    <t>Auf der Haide 23 B</t>
  </si>
  <si>
    <t>DE0003505617000000000000020021296</t>
  </si>
  <si>
    <t>DE0003505617900000000000012385719</t>
  </si>
  <si>
    <t>Auf der Atzel 20</t>
  </si>
  <si>
    <t>DE0003505607200000000000010179739</t>
  </si>
  <si>
    <t>Mühlenstr. 15 A</t>
  </si>
  <si>
    <t>DE0003505624200000000000020021526</t>
  </si>
  <si>
    <t>Wiesenstr. 17-21</t>
  </si>
  <si>
    <t>DE0003505641200000000000020021374</t>
  </si>
  <si>
    <t>DE0003505623700000000000010364862</t>
  </si>
  <si>
    <t>Im Caanerfeld 27</t>
  </si>
  <si>
    <t>DE0003505617000000000000010731563</t>
  </si>
  <si>
    <t>Danngasse 9</t>
  </si>
  <si>
    <t>DE0003505607200000000000020021991</t>
  </si>
  <si>
    <t>Ludwig-Denkel-Str. 31</t>
  </si>
  <si>
    <t>DE0003505607200000000000020021977</t>
  </si>
  <si>
    <t>Ludwig-Denkel-Str. 33</t>
  </si>
  <si>
    <t>DE0003505647900000000000020002091</t>
  </si>
  <si>
    <t>DE0003505641200000000000020021840</t>
  </si>
  <si>
    <t>Kirchstr. 16</t>
  </si>
  <si>
    <t>DE0003505641200000000000020021851</t>
  </si>
  <si>
    <t>DE0003505623500000000000010473483</t>
  </si>
  <si>
    <t>Potsdamerstr. 16</t>
  </si>
  <si>
    <t>DE0003505647200000000000020019443</t>
  </si>
  <si>
    <t>Nisterstr. 3</t>
  </si>
  <si>
    <t>DE0003505622000000000000020022045</t>
  </si>
  <si>
    <t>Wirthsgarten 11</t>
  </si>
  <si>
    <t>DE0003505633200000000000011625139</t>
  </si>
  <si>
    <t>DE0003505645700000000000020021825</t>
  </si>
  <si>
    <t>Hohenstein 4</t>
  </si>
  <si>
    <t>DE0003505607200000000000020022042</t>
  </si>
  <si>
    <t>Egon-Klepsch-Weg 3</t>
  </si>
  <si>
    <t>DE0003505761400000000000020022197</t>
  </si>
  <si>
    <t>Frankfurterstr. 2 A</t>
  </si>
  <si>
    <t>DE0003505623700000000000010054294</t>
  </si>
  <si>
    <t>Im Wickenstück 10</t>
  </si>
  <si>
    <t>DE0003505633200000000000020019546</t>
  </si>
  <si>
    <t>Zum Thiesenhof 6</t>
  </si>
  <si>
    <t>DE0003505641400000000000020021826</t>
  </si>
  <si>
    <t>DE0003505641200000000000020022806</t>
  </si>
  <si>
    <t>Flur 24, Flurstück 7/8</t>
  </si>
  <si>
    <t>DE0003505647700000000000020021888</t>
  </si>
  <si>
    <t>DE0003505617000000000000020022162</t>
  </si>
  <si>
    <t>Ringstr. 115</t>
  </si>
  <si>
    <t>DE0003505647200000000000020021992</t>
  </si>
  <si>
    <t>DE0003505607300000000000020005990</t>
  </si>
  <si>
    <t>Yorckstr. 20</t>
  </si>
  <si>
    <t>DE0003505607000000000000020021764</t>
  </si>
  <si>
    <t>Ernst-Sachsstr. 29</t>
  </si>
  <si>
    <t>DE0003505623700000000000020021546</t>
  </si>
  <si>
    <t>Schulstr. 38</t>
  </si>
  <si>
    <t>DE0003505764400000000000020022200</t>
  </si>
  <si>
    <t>Auf der Norr 15</t>
  </si>
  <si>
    <t>DE0003505641200000000000010178872</t>
  </si>
  <si>
    <t>Schulstr. 36</t>
  </si>
  <si>
    <t>DE0003505617900000000000012761621</t>
  </si>
  <si>
    <t>Stillshöhe 17</t>
  </si>
  <si>
    <t>DE0003505633700000000000020022047</t>
  </si>
  <si>
    <t>Heideweg 17</t>
  </si>
  <si>
    <t>DE0003505633200000000000010960988</t>
  </si>
  <si>
    <t>Auf der Höh 21</t>
  </si>
  <si>
    <t>DE0003505641400000000000012691291</t>
  </si>
  <si>
    <t>Im Pflaster 14</t>
  </si>
  <si>
    <t>DE0003505607700000000000012033758</t>
  </si>
  <si>
    <t>Ellingstr. 4</t>
  </si>
  <si>
    <t>DE0003505647200000000000020022050</t>
  </si>
  <si>
    <t>Talstr. 4</t>
  </si>
  <si>
    <t>DE0003505617900000000000012512834</t>
  </si>
  <si>
    <t>Brahmsstr. 8</t>
  </si>
  <si>
    <t>DE0003505641200000000000012778958</t>
  </si>
  <si>
    <t>Kapellenweg 3</t>
  </si>
  <si>
    <t>DE0003505641400000000000011844264</t>
  </si>
  <si>
    <t>Am Berg 36</t>
  </si>
  <si>
    <t>DE0003505622000000000000010580565</t>
  </si>
  <si>
    <t>Im Widdum 16</t>
  </si>
  <si>
    <t>DE0003505607000000000000010332235</t>
  </si>
  <si>
    <t>Hochstr. 107</t>
  </si>
  <si>
    <t>DE0003505607000000000000010755284</t>
  </si>
  <si>
    <t>Auf der Lay 16</t>
  </si>
  <si>
    <t>DE0003505607000000000000010692924</t>
  </si>
  <si>
    <t>Auf der Lay 14</t>
  </si>
  <si>
    <t>DE0003505607000000000000011457201</t>
  </si>
  <si>
    <t>Auf der Lay 5</t>
  </si>
  <si>
    <t>DE0003505641200000000000020022146</t>
  </si>
  <si>
    <t>Im Krautfeld 7</t>
  </si>
  <si>
    <t>DE0003505624200000000000012836362</t>
  </si>
  <si>
    <t>Rote Erde 3</t>
  </si>
  <si>
    <t>DE0003505624400000000000020011975</t>
  </si>
  <si>
    <t>Neustrasse 13</t>
  </si>
  <si>
    <t>DE0003505632200000000000020010650</t>
  </si>
  <si>
    <t>In der Flogt 9</t>
  </si>
  <si>
    <t>DE0003505624200000000000012327441</t>
  </si>
  <si>
    <t>Am Hammelberg 29</t>
  </si>
  <si>
    <t>DE0003505641400000000000020021955</t>
  </si>
  <si>
    <t>Bahnhofstr. 14</t>
  </si>
  <si>
    <t>DE0003505647200000000000020021987</t>
  </si>
  <si>
    <t>Vor Bettenborn 14</t>
  </si>
  <si>
    <t>DE0003505646200000000000020022035</t>
  </si>
  <si>
    <t>DE0003505641000000000000010078304</t>
  </si>
  <si>
    <t>Dillstr. 7</t>
  </si>
  <si>
    <t>DE0003505607500000000000020000249</t>
  </si>
  <si>
    <t>Görtzstr. 10</t>
  </si>
  <si>
    <t>DE0003505622000000000000010296085</t>
  </si>
  <si>
    <t>Katscheckerweg 22</t>
  </si>
  <si>
    <t>DE0003505764400000000000011848901</t>
  </si>
  <si>
    <t>Niederbachstrasse 1</t>
  </si>
  <si>
    <t>DE0003505619100000000000012861383</t>
  </si>
  <si>
    <t>Auf den alten Gärten 4</t>
  </si>
  <si>
    <t>DE0003505607500000000000010642951</t>
  </si>
  <si>
    <t>Austinstr. 67</t>
  </si>
  <si>
    <t>DE0003505633500000000000010931406</t>
  </si>
  <si>
    <t>Unter den Lärchen 3</t>
  </si>
  <si>
    <t>DE0003505762900000000000012223557</t>
  </si>
  <si>
    <t>DE0003505764400000000000012839205</t>
  </si>
  <si>
    <t>Im Heckelchen 6</t>
  </si>
  <si>
    <t>DE0003505647900000000000020022151</t>
  </si>
  <si>
    <t>Untere Wiesenstr. 15</t>
  </si>
  <si>
    <t>DE0003505647900000000000011506784</t>
  </si>
  <si>
    <t>DE0003505620300000000000020022044</t>
  </si>
  <si>
    <t>DE0003505642800000000000011756519</t>
  </si>
  <si>
    <t>Neuland 23</t>
  </si>
  <si>
    <t>DE0003505641400000000000012636495</t>
  </si>
  <si>
    <t>DE0003505641200000000000020021984</t>
  </si>
  <si>
    <t>DE0003505624400000000000020022252</t>
  </si>
  <si>
    <t>Elbingerstr. 12/Flur 40</t>
  </si>
  <si>
    <t>DE0003505607200000000000020019990</t>
  </si>
  <si>
    <t>Bisholderweg 27 A</t>
  </si>
  <si>
    <t>DE0003505627100000000000012862916</t>
  </si>
  <si>
    <t>Ringstr. 1 C</t>
  </si>
  <si>
    <t>DE0003505647900000000000020021743</t>
  </si>
  <si>
    <t>In der Schmidts Wies 11</t>
  </si>
  <si>
    <t>DE0003505641200000000000012396753</t>
  </si>
  <si>
    <t>Lahnstr. 41</t>
  </si>
  <si>
    <t>DE0003505641400000000000020024535</t>
  </si>
  <si>
    <t>DE0003505617900000000000010169652</t>
  </si>
  <si>
    <t>Im Oberdorf 3</t>
  </si>
  <si>
    <t>DE0003505647900000000000020021694</t>
  </si>
  <si>
    <t>Hauptstr.</t>
  </si>
  <si>
    <t>DE0003505647700000000000012525243</t>
  </si>
  <si>
    <t>Hubertusstr. 4</t>
  </si>
  <si>
    <t>DE0003505624900000000000010021736</t>
  </si>
  <si>
    <t>Schwimmbadweg 7</t>
  </si>
  <si>
    <t>DE0003505633000000000000010412468</t>
  </si>
  <si>
    <t>Untermarkstr. 4</t>
  </si>
  <si>
    <t>DE0003505624900000000000020022006</t>
  </si>
  <si>
    <t>DE0003505645900000000000012787787</t>
  </si>
  <si>
    <t>Auf der Langheck 11</t>
  </si>
  <si>
    <t>DE0003505647700000000000012614882</t>
  </si>
  <si>
    <t>Weiherstr. 9 A</t>
  </si>
  <si>
    <t>DE0003505607000000000000011345624</t>
  </si>
  <si>
    <t>Auf der Lay 4</t>
  </si>
  <si>
    <t>DE0003505607000000000000012694215</t>
  </si>
  <si>
    <t>Auf der Lay 6</t>
  </si>
  <si>
    <t>DE0003505638800000000000010027548</t>
  </si>
  <si>
    <t>Im Schützweil 4</t>
  </si>
  <si>
    <t>DE0003505647700000000000010724036</t>
  </si>
  <si>
    <t>DE0003505632200000000000011560339</t>
  </si>
  <si>
    <t>Mainzerstr. 6 A</t>
  </si>
  <si>
    <t>DE0003505645900000000000011304251</t>
  </si>
  <si>
    <t>Im Wiesengrund 12 D</t>
  </si>
  <si>
    <t>DE0003505624400000000000011142987</t>
  </si>
  <si>
    <t>DE0003505622000000000000010583408</t>
  </si>
  <si>
    <t>Unter den Pelzen 8</t>
  </si>
  <si>
    <t>DE0003505647900000000000010890793</t>
  </si>
  <si>
    <t>In der Au 1 A</t>
  </si>
  <si>
    <t>DE0003505607000000000000011136146</t>
  </si>
  <si>
    <t>Auf der Lay 11 A</t>
  </si>
  <si>
    <t>DE0003505641400000000000012498467</t>
  </si>
  <si>
    <t>Im Hirtengarten 2</t>
  </si>
  <si>
    <t>DE0003505762900000000000012662844</t>
  </si>
  <si>
    <t>DE0003505645900000000000020021964</t>
  </si>
  <si>
    <t>Westerburgerstr. 2</t>
  </si>
  <si>
    <t>DE0003505752000000000000020022332</t>
  </si>
  <si>
    <t>Buchenweg 21</t>
  </si>
  <si>
    <t>DE0003505607700000000000012557773</t>
  </si>
  <si>
    <t>Arenbergerstr. 106</t>
  </si>
  <si>
    <t>DE0003505641200000000000010740643</t>
  </si>
  <si>
    <t>Kapellenweg 17</t>
  </si>
  <si>
    <t>DE0003505607300000000000012300128</t>
  </si>
  <si>
    <t>Legiastr. 22</t>
  </si>
  <si>
    <t>DE0003505633200000000000020021055</t>
  </si>
  <si>
    <t>Im Obstgarten 3</t>
  </si>
  <si>
    <t>DE0003505647000000000000020022217</t>
  </si>
  <si>
    <t>Fritz von Opelstr. 4</t>
  </si>
  <si>
    <t>DE0003505618200000000000011239301</t>
  </si>
  <si>
    <t>Am Hellengraben 30</t>
  </si>
  <si>
    <t>DE0003505607500000000000020022215</t>
  </si>
  <si>
    <t>Heinrich-Klerx Str. 5</t>
  </si>
  <si>
    <t>DE0003505641000000000000012242055</t>
  </si>
  <si>
    <t>Birkenweg 4</t>
  </si>
  <si>
    <t>DE0003505642800000000000010263683</t>
  </si>
  <si>
    <t>Höhenweg 36</t>
  </si>
  <si>
    <t>DE0003505633700000000000010488294</t>
  </si>
  <si>
    <t>Schloßstr.</t>
  </si>
  <si>
    <t>DE0003505620300000000000010365532</t>
  </si>
  <si>
    <t>Auf dem Hähnchen 23</t>
  </si>
  <si>
    <t>DE0003505762900000000000012257362</t>
  </si>
  <si>
    <t>DE0003505647700000000000020022038</t>
  </si>
  <si>
    <t>Wiesenstr. 12</t>
  </si>
  <si>
    <t>DE0003505641200000000000020022149</t>
  </si>
  <si>
    <t>Ringstr. 20</t>
  </si>
  <si>
    <t>DE0003505642800000000000020022870</t>
  </si>
  <si>
    <t>Zum Heilborn 14</t>
  </si>
  <si>
    <t>DE0003505647700000000000010507493</t>
  </si>
  <si>
    <t>Rote Schmiede 5</t>
  </si>
  <si>
    <t>DE0003505641400000000000010944966</t>
  </si>
  <si>
    <t>Hanfgarten 6</t>
  </si>
  <si>
    <t>DE0003505647900000000000010026189</t>
  </si>
  <si>
    <t>Oststr. 4</t>
  </si>
  <si>
    <t>DE0003505641200000000000012654973</t>
  </si>
  <si>
    <t>Halfterweg 20</t>
  </si>
  <si>
    <t>DE0003505647000000000000010756841</t>
  </si>
  <si>
    <t>Wilhelmstr. 5</t>
  </si>
  <si>
    <t>DE0003505647200000000000011352035</t>
  </si>
  <si>
    <t>Wiesenweg 1 A</t>
  </si>
  <si>
    <t>DE0003505642700000000000010187472</t>
  </si>
  <si>
    <t>Im Jungholz 12</t>
  </si>
  <si>
    <t>DE0003505607200000000000020022530</t>
  </si>
  <si>
    <t>Karl Mannheimstr. 69</t>
  </si>
  <si>
    <t>DE0003505641000000000000012517941</t>
  </si>
  <si>
    <t>Am Himmelfeld 94</t>
  </si>
  <si>
    <t>DE0003505645900000000000010306137</t>
  </si>
  <si>
    <t>Zum Heckelchen 6</t>
  </si>
  <si>
    <t>DE0003505641400000000000012649414</t>
  </si>
  <si>
    <t>Im Herspenstück</t>
  </si>
  <si>
    <t>DE0003505627100000000000020022242</t>
  </si>
  <si>
    <t>Am Damm 5</t>
  </si>
  <si>
    <t>DE0003505647700000000000020022060</t>
  </si>
  <si>
    <t>Stann 19</t>
  </si>
  <si>
    <t>DE0003505633700000000000020017740</t>
  </si>
  <si>
    <t>Römerstr. 77</t>
  </si>
  <si>
    <t>DE0003505641200000000000010202005</t>
  </si>
  <si>
    <t>DE0003505641200000000000020022462</t>
  </si>
  <si>
    <t>Vorm Tor 14</t>
  </si>
  <si>
    <t>DE0003505641000000000000020022817</t>
  </si>
  <si>
    <t>Tonnerrestr. 54</t>
  </si>
  <si>
    <t>DE0003505641200000000000012478296</t>
  </si>
  <si>
    <t>Am Flachsbach 5</t>
  </si>
  <si>
    <t>DE0003505762700000000000010914331</t>
  </si>
  <si>
    <t>Freiherr-vom-Stein-Str. 41</t>
  </si>
  <si>
    <t>DE0003505645700000000000020022689</t>
  </si>
  <si>
    <t>DE0003505622000000000000010981047</t>
  </si>
  <si>
    <t>Erlenweg 8</t>
  </si>
  <si>
    <t>DE0003505617000000000000012748749</t>
  </si>
  <si>
    <t>An der Gießerei 7</t>
  </si>
  <si>
    <t>DE0003505607500000000000012369527</t>
  </si>
  <si>
    <t>Im Litzerling 2</t>
  </si>
  <si>
    <t>DE0003505641000000000000012456918</t>
  </si>
  <si>
    <t>Neißestrasse 11 D</t>
  </si>
  <si>
    <t>DE0003505622000000000000010987673</t>
  </si>
  <si>
    <t>Unter den Pelzen 6</t>
  </si>
  <si>
    <t>DE0003505642400000000000020022362</t>
  </si>
  <si>
    <t>DE0003505762900000000000010690921</t>
  </si>
  <si>
    <t>Wilhelmstr. 4</t>
  </si>
  <si>
    <t>DE0003505633200000000000010795839</t>
  </si>
  <si>
    <t>Zur langen Fuhr 2</t>
  </si>
  <si>
    <t>DE0003505607600000000000012768952</t>
  </si>
  <si>
    <t>Von-der-Arkenstr. 1</t>
  </si>
  <si>
    <t>DE0003505641400000000000020022736</t>
  </si>
  <si>
    <t>Im Eichelstück 12</t>
  </si>
  <si>
    <t>DE0003505632100000000000011034289</t>
  </si>
  <si>
    <t>Am Tauberbach 16</t>
  </si>
  <si>
    <t>DE0003505607300000000000020021424</t>
  </si>
  <si>
    <t>Pastor-Kleinstr. 5</t>
  </si>
  <si>
    <t>DE0003505633700000000000011970421</t>
  </si>
  <si>
    <t>Keltenstr. 18</t>
  </si>
  <si>
    <t>DE0003505622000000000000020022452</t>
  </si>
  <si>
    <t>Hans-Höfer-Ring 35</t>
  </si>
  <si>
    <t>DE0003505617000000000000020022651</t>
  </si>
  <si>
    <t>Bongertstr. 8</t>
  </si>
  <si>
    <t>DE0003505641200000000000010523367</t>
  </si>
  <si>
    <t>DE0003505607700000000000011385928</t>
  </si>
  <si>
    <t>Im Schilt 11 A</t>
  </si>
  <si>
    <t>DE0003505624400000000000012509213</t>
  </si>
  <si>
    <t>Kreuzstr. 17</t>
  </si>
  <si>
    <t>DE0003505633800000000000012278661</t>
  </si>
  <si>
    <t>Im Schützweil 3</t>
  </si>
  <si>
    <t>DE0003505647700000000000010577459</t>
  </si>
  <si>
    <t>DE0003505642400000000000011687207</t>
  </si>
  <si>
    <t>Töpferstr. 6</t>
  </si>
  <si>
    <t>DE0003505641000000000000020022588</t>
  </si>
  <si>
    <t>DE0003505647200000000000020021552</t>
  </si>
  <si>
    <t>DE0003505656600000000000020022182</t>
  </si>
  <si>
    <t>Neuwied</t>
  </si>
  <si>
    <t>56566</t>
  </si>
  <si>
    <t>Engersbach 6</t>
  </si>
  <si>
    <t>DE0003505633300000000000020006139</t>
  </si>
  <si>
    <t>DE0003505642800000000000011419024</t>
  </si>
  <si>
    <t>DE0003505607700000000000011953152</t>
  </si>
  <si>
    <t>Kastanienweg 3</t>
  </si>
  <si>
    <t>DE0003505646200000000000012391107</t>
  </si>
  <si>
    <t>Binnbach 6</t>
  </si>
  <si>
    <t>DE0003505607700000000000010611959</t>
  </si>
  <si>
    <t>Alte Emserstr. 32 B</t>
  </si>
  <si>
    <t>DE0003505623500000000000020021590</t>
  </si>
  <si>
    <t>Osterfeldstr. 25</t>
  </si>
  <si>
    <t>DE0003505617000000000000020022713</t>
  </si>
  <si>
    <t>An der Giesserei 3</t>
  </si>
  <si>
    <t>DE0003505762700000000000020021770</t>
  </si>
  <si>
    <t>Lindenstr. 53</t>
  </si>
  <si>
    <t>DE0003505645900000000000020023147</t>
  </si>
  <si>
    <t>Bahnhofstr. 21</t>
  </si>
  <si>
    <t>DE0003505641000000000000020020644</t>
  </si>
  <si>
    <t>DE0003505647200000000000010758569</t>
  </si>
  <si>
    <t>Poststr. 11</t>
  </si>
  <si>
    <t>DE0003505623700000000000020021591</t>
  </si>
  <si>
    <t>DE0003505764700000000000020021481</t>
  </si>
  <si>
    <t>Brückenstr. 29</t>
  </si>
  <si>
    <t>DE0003505647900000000000020022338</t>
  </si>
  <si>
    <t>Neue Str. 17</t>
  </si>
  <si>
    <t>DE0003505641400000000000011985054</t>
  </si>
  <si>
    <t>DE0003505641000000000000020022648</t>
  </si>
  <si>
    <t>In der Kesselwiese 28</t>
  </si>
  <si>
    <t>DE0003505641400000000000020021892</t>
  </si>
  <si>
    <t>Am Mühlenweg 7</t>
  </si>
  <si>
    <t>DE0003505618200000000000012321109</t>
  </si>
  <si>
    <t>In den Büngerten 14</t>
  </si>
  <si>
    <t>DE0003505641200000000000011774142</t>
  </si>
  <si>
    <t>Moschheimerstr. 11</t>
  </si>
  <si>
    <t>DE0003505617900000000000010443614</t>
  </si>
  <si>
    <t>Vogteistr. 12</t>
  </si>
  <si>
    <t>DE0003505647900000000000011064501</t>
  </si>
  <si>
    <t>Hohe Str. 13</t>
  </si>
  <si>
    <t>DE0003505607600000000000010430849</t>
  </si>
  <si>
    <t>Mittelstr. 22</t>
  </si>
  <si>
    <t>DE0003505641200000000000020022015</t>
  </si>
  <si>
    <t>Auf der Birke 5</t>
  </si>
  <si>
    <t>DE0003505623700000000000011437618</t>
  </si>
  <si>
    <t>DE0003505641200000000000020020097</t>
  </si>
  <si>
    <t>Auf der Birke 2</t>
  </si>
  <si>
    <t>DE0003505645900000000000011887567</t>
  </si>
  <si>
    <t>Zur Heide 26</t>
  </si>
  <si>
    <t>DE0003505620300000000000020021766</t>
  </si>
  <si>
    <t>Auf der Haide 23 E</t>
  </si>
  <si>
    <t>DE0003505752000000000000020022230</t>
  </si>
  <si>
    <t>Schulweg 8-14</t>
  </si>
  <si>
    <t>DE0003505752000000000000020022232</t>
  </si>
  <si>
    <t>DE0003505752000000000000020022231</t>
  </si>
  <si>
    <t>DE0003505623700000000000020022505</t>
  </si>
  <si>
    <t>Am Schopp 7</t>
  </si>
  <si>
    <t>DE0003505623700000000000020022613</t>
  </si>
  <si>
    <t>Oberdorfstr. 9 B</t>
  </si>
  <si>
    <t>DE0003505645900000000000010469826</t>
  </si>
  <si>
    <t>Lerchenstr. 6</t>
  </si>
  <si>
    <t>DE0003505607200000000000020019994</t>
  </si>
  <si>
    <t>Mittelrheinstr. 2</t>
  </si>
  <si>
    <t>DE0003505641200000000000011354941</t>
  </si>
  <si>
    <t>Lahnstr. 11</t>
  </si>
  <si>
    <t>DE0003505645900000000000012373389</t>
  </si>
  <si>
    <t>Talstr. 2</t>
  </si>
  <si>
    <t>DE0003505645900000000000020021868</t>
  </si>
  <si>
    <t>Talstr. 9</t>
  </si>
  <si>
    <t>DE0003505641200000000000020021706</t>
  </si>
  <si>
    <t>Neue Str. 13</t>
  </si>
  <si>
    <t>DE0003505762700000000000012225606</t>
  </si>
  <si>
    <t>DE0003505764200000000000020022407</t>
  </si>
  <si>
    <t>Westring 6</t>
  </si>
  <si>
    <t>DE0003505645900000000000012864005</t>
  </si>
  <si>
    <t>Auf der Bach 26</t>
  </si>
  <si>
    <t>DE0003505623500000000000012679569</t>
  </si>
  <si>
    <t>Pfarrer Bornstr. 9</t>
  </si>
  <si>
    <t>DE0003505647900000000000012311545</t>
  </si>
  <si>
    <t>Untere Wiesenstr. 5</t>
  </si>
  <si>
    <t>DE0003505642200000000000020022920</t>
  </si>
  <si>
    <t>In der Grub 14</t>
  </si>
  <si>
    <t>DE0003505641200000000000010277579</t>
  </si>
  <si>
    <t>Auf dem Hahn 28</t>
  </si>
  <si>
    <t>DE0003505623500000000000020022999</t>
  </si>
  <si>
    <t>Kapellenstr. 1</t>
  </si>
  <si>
    <t>DE0003505641200000000000010380019</t>
  </si>
  <si>
    <t>DE0003505641200000000000020022997</t>
  </si>
  <si>
    <t>Rathausstr. 15</t>
  </si>
  <si>
    <t>DE0003505645900000000000020022066</t>
  </si>
  <si>
    <t>DE0003505607200000000000012851426</t>
  </si>
  <si>
    <t>Kümperstr. 50</t>
  </si>
  <si>
    <t>DE0003505647900000000000020023200</t>
  </si>
  <si>
    <t>Gartenstr. 25</t>
  </si>
  <si>
    <t>DE0003505764400000000000011847204</t>
  </si>
  <si>
    <t>DE0003505647700000000000020022984</t>
  </si>
  <si>
    <t>DE0003505647200000000000010181881</t>
  </si>
  <si>
    <t>Wiesenweg 10</t>
  </si>
  <si>
    <t>DE0003505633300000000000010048928</t>
  </si>
  <si>
    <t>Marktstr. 47</t>
  </si>
  <si>
    <t>DE0003505642200000000000011433027</t>
  </si>
  <si>
    <t>Lohmühlenstr. 37</t>
  </si>
  <si>
    <t>DE0003505647200000000000010969705</t>
  </si>
  <si>
    <t>Weberstr. 2</t>
  </si>
  <si>
    <t>DE0003505642800000000000020021585</t>
  </si>
  <si>
    <t>Südring 11</t>
  </si>
  <si>
    <t>DE0003505607600000000000012771503</t>
  </si>
  <si>
    <t>Von der Arken Str. 5</t>
  </si>
  <si>
    <t>DE0003505762900000000000011058684</t>
  </si>
  <si>
    <t>Am Alten Hof 11</t>
  </si>
  <si>
    <t>DE0003505623700000000000012011681</t>
  </si>
  <si>
    <t>DE0003505645900000000000010169431</t>
  </si>
  <si>
    <t>DE0003505624400000000000011333855</t>
  </si>
  <si>
    <t>In den Erlen 1</t>
  </si>
  <si>
    <t>DE0003505641400000000000010286489</t>
  </si>
  <si>
    <t>Kirchstr. 13</t>
  </si>
  <si>
    <t>DE00035056170V0000000000020024060</t>
  </si>
  <si>
    <t>Flur 11, Flurstück 225/2</t>
  </si>
  <si>
    <t>DE0003505642400000000000011565705</t>
  </si>
  <si>
    <t>DE0003505622000000000000011128275</t>
  </si>
  <si>
    <t>Unter den Pelzen 17</t>
  </si>
  <si>
    <t>DE0003505632100000000000011574895</t>
  </si>
  <si>
    <t>Mühlental 29</t>
  </si>
  <si>
    <t>DE0003505632100000000000012750387</t>
  </si>
  <si>
    <t>Hinterhausen 4</t>
  </si>
  <si>
    <t>DE0003505647000000000000010022147</t>
  </si>
  <si>
    <t>DE0003505617000000000000020024059</t>
  </si>
  <si>
    <t>DE0003505647700000000000020002382</t>
  </si>
  <si>
    <t>Westernoherstr. 22</t>
  </si>
  <si>
    <t>DE0003505624400000000000011390379</t>
  </si>
  <si>
    <t>Talweg 8 A</t>
  </si>
  <si>
    <t>DE0003505624400000000000020022953</t>
  </si>
  <si>
    <t>Zürbacher Weg 6</t>
  </si>
  <si>
    <t>DE0003505633200000000000010038388</t>
  </si>
  <si>
    <t>Im Wiesengrund 4</t>
  </si>
  <si>
    <t>DE0003505641400000000000012180157</t>
  </si>
  <si>
    <t>Fehrener Strasse 1</t>
  </si>
  <si>
    <t>DE0003505641000000000000020022906</t>
  </si>
  <si>
    <t>In der Kesselwiese 10</t>
  </si>
  <si>
    <t>DE0003505645900000000000020022054</t>
  </si>
  <si>
    <t>Industriestr.</t>
  </si>
  <si>
    <t>DE0003505641200000000000020022989</t>
  </si>
  <si>
    <t>Bornwiese 31</t>
  </si>
  <si>
    <t>DE0003505623700000000000020018975</t>
  </si>
  <si>
    <t>Kaspershäuschen 23</t>
  </si>
  <si>
    <t>DE0003505607700000000000020020268</t>
  </si>
  <si>
    <t>Baumschulenweg 11</t>
  </si>
  <si>
    <t>DE0003505624400000000000020022348</t>
  </si>
  <si>
    <t>Friedrich-Wilhelmstr. 30</t>
  </si>
  <si>
    <t>DE0003505624400000000000020022592</t>
  </si>
  <si>
    <t>DE0003505624400000000000020023425</t>
  </si>
  <si>
    <t>Alsenhecke 7</t>
  </si>
  <si>
    <t>DE0003505624400000000000020023424</t>
  </si>
  <si>
    <t>DE0003505641400000000000012337935</t>
  </si>
  <si>
    <t>Im Hofacker</t>
  </si>
  <si>
    <t>DE0003505632200000000000011561548</t>
  </si>
  <si>
    <t>Mainzerstr. 98</t>
  </si>
  <si>
    <t>DE0003505624400000000000012752053</t>
  </si>
  <si>
    <t>Zur Lay 10</t>
  </si>
  <si>
    <t>DE0003505624400000000000010758119</t>
  </si>
  <si>
    <t>Auf der Heide 6 B</t>
  </si>
  <si>
    <t>DE0003505620300000000000012827002</t>
  </si>
  <si>
    <t>Dammsweg 4</t>
  </si>
  <si>
    <t>DE0003505607700000000000010480382</t>
  </si>
  <si>
    <t>Falkenweg 24</t>
  </si>
  <si>
    <t>DE0003505642400000000000020023734</t>
  </si>
  <si>
    <t>DE0003505624400000000000020023413</t>
  </si>
  <si>
    <t>Auf der Hofbitze 2 A</t>
  </si>
  <si>
    <t>DE0003505645900000000000020023925</t>
  </si>
  <si>
    <t>Unter der Bahn 1</t>
  </si>
  <si>
    <t>DE0003505641200000000000020022796</t>
  </si>
  <si>
    <t>DE0003505624400000000000012490059</t>
  </si>
  <si>
    <t>Untere Bergstr. 8</t>
  </si>
  <si>
    <t>DE0003505641200000000000020021602</t>
  </si>
  <si>
    <t>Römerstr. 11</t>
  </si>
  <si>
    <t>DE0003505641200000000000011255382</t>
  </si>
  <si>
    <t>Bodener Weg 21</t>
  </si>
  <si>
    <t>DE0003505641000000000000020023780</t>
  </si>
  <si>
    <t>In der Kesselwiese 12</t>
  </si>
  <si>
    <t>DE0003505647900000000000020023872</t>
  </si>
  <si>
    <t>Am Steg 2</t>
  </si>
  <si>
    <t>DE0003505647200000000000020022160</t>
  </si>
  <si>
    <t>Oranienstr. 38</t>
  </si>
  <si>
    <t>DE0003505624900000000000020022561</t>
  </si>
  <si>
    <t>Holzbachstr. 14</t>
  </si>
  <si>
    <t>DE0003505762900000000000020022865</t>
  </si>
  <si>
    <t>Dorfstr. 22 A</t>
  </si>
  <si>
    <t>DE0003505764400000000000020022491</t>
  </si>
  <si>
    <t>Im Gassenstück 1</t>
  </si>
  <si>
    <t>DE0003505633200000000000020022584</t>
  </si>
  <si>
    <t>DE0003505622000000000000010645853</t>
  </si>
  <si>
    <t>Unter den Pelzen 29</t>
  </si>
  <si>
    <t>DE0003505641200000000000011758945</t>
  </si>
  <si>
    <t>Langestr. 14</t>
  </si>
  <si>
    <t>DE0003505761200000000000020022503</t>
  </si>
  <si>
    <t>Bahnhofstr. 3 A</t>
  </si>
  <si>
    <t>DE0003505632200000000000020022707</t>
  </si>
  <si>
    <t>Im Faller 4</t>
  </si>
  <si>
    <t>DE0003505641400000000000020022626</t>
  </si>
  <si>
    <t>Ruppacher Weg 8</t>
  </si>
  <si>
    <t>DE0003505607000000000000020021677</t>
  </si>
  <si>
    <t>Friedrich-Mohrstr. 10</t>
  </si>
  <si>
    <t>DE0003505641200000000000020021000</t>
  </si>
  <si>
    <t>Obere Illbach 4</t>
  </si>
  <si>
    <t>DE0003505641200000000000020020997</t>
  </si>
  <si>
    <t>Obere Illbach 2</t>
  </si>
  <si>
    <t>DE0003505642400000000000011565578</t>
  </si>
  <si>
    <t>Bahnhofstr. 4</t>
  </si>
  <si>
    <t>DE0003505645900000000000012818577</t>
  </si>
  <si>
    <t>DE0003505642700000000000020022860</t>
  </si>
  <si>
    <t>Auf dem Stein 9</t>
  </si>
  <si>
    <t>DE0003505645900000000000012051705</t>
  </si>
  <si>
    <t>DE0003505622000000000000010053867</t>
  </si>
  <si>
    <t>Unter den Pelzen 37</t>
  </si>
  <si>
    <t>DE0003505624400000000000010345787</t>
  </si>
  <si>
    <t>Krümmeler Weg 20</t>
  </si>
  <si>
    <t>DE0003505642200000000000011940484</t>
  </si>
  <si>
    <t>Kurtrierer Str. 32</t>
  </si>
  <si>
    <t>DE0003505607000000000000012428981</t>
  </si>
  <si>
    <t>Im Schildchen 22</t>
  </si>
  <si>
    <t>DE0003505624400000000000012541117</t>
  </si>
  <si>
    <t>Im Baumgarten 7</t>
  </si>
  <si>
    <t>DE0003505623700000000000020006722</t>
  </si>
  <si>
    <t>Bitzengarten 6</t>
  </si>
  <si>
    <t>DE0003505762700000000000020023162</t>
  </si>
  <si>
    <t>Schlossblick 11</t>
  </si>
  <si>
    <t>DE0003505623700000000000010451382</t>
  </si>
  <si>
    <t>Bachweg 3</t>
  </si>
  <si>
    <t>DE0003505647000000000000010043675</t>
  </si>
  <si>
    <t>Carl-Goerdeler-Allee 20</t>
  </si>
  <si>
    <t>DE0003505762900000000000012222631</t>
  </si>
  <si>
    <t>DE0003505623500000000000020022936</t>
  </si>
  <si>
    <t>Potsdamerstr. 5</t>
  </si>
  <si>
    <t>DE0003505647900000000000020022814</t>
  </si>
  <si>
    <t>Gartenstr. 23</t>
  </si>
  <si>
    <t>DE0003505642200000000000020022027</t>
  </si>
  <si>
    <t>Steinerne Brücke 4</t>
  </si>
  <si>
    <t>DE0003505607500000000000020022537</t>
  </si>
  <si>
    <t>Lippestr. 7</t>
  </si>
  <si>
    <t>DE0003505607200000000000012859656</t>
  </si>
  <si>
    <t>Raiffeisenstr. 130</t>
  </si>
  <si>
    <t>DE0003505645900000000000012751189</t>
  </si>
  <si>
    <t>Flughafenstr. 18 A</t>
  </si>
  <si>
    <t>DE0003505642700000000000012808628</t>
  </si>
  <si>
    <t>Auf dem Stein 11</t>
  </si>
  <si>
    <t>DE0003505762900000000000012250309</t>
  </si>
  <si>
    <t>Am Berg 23</t>
  </si>
  <si>
    <t>DE0003505647900000000000020023894</t>
  </si>
  <si>
    <t>Am Sonnenhang 3</t>
  </si>
  <si>
    <t>DE0003505642400000000000010324577</t>
  </si>
  <si>
    <t>DE0003505607500000000000012318221</t>
  </si>
  <si>
    <t>Kiefernweg 12</t>
  </si>
  <si>
    <t>DE0003505641200000000000010314857</t>
  </si>
  <si>
    <t>Im Wiesengrund 53</t>
  </si>
  <si>
    <t>DE0003505641000000000000020022855</t>
  </si>
  <si>
    <t>Am Himmelfeld 31</t>
  </si>
  <si>
    <t>DE0003505632100000000000010345337</t>
  </si>
  <si>
    <t>DE0003505624200000000000012469114</t>
  </si>
  <si>
    <t>Am Hammelberg 2</t>
  </si>
  <si>
    <t>DE0003505647900000000000020022981</t>
  </si>
  <si>
    <t>Mainzer Landstr. 31</t>
  </si>
  <si>
    <t>DE0003505647900000000000010472282</t>
  </si>
  <si>
    <t>DE0003505641200000000000012000248</t>
  </si>
  <si>
    <t>Limesweg 14</t>
  </si>
  <si>
    <t>DE0003505646200000000000011569085</t>
  </si>
  <si>
    <t>DE0003505645900000000000012531731</t>
  </si>
  <si>
    <t>DE0003505641400000000000010667652</t>
  </si>
  <si>
    <t>Im Eichelstück 41</t>
  </si>
  <si>
    <t>DE0003505633200000000000020022488</t>
  </si>
  <si>
    <t>Im Obstgarten 8</t>
  </si>
  <si>
    <t>DE0003505632100000000000010854894</t>
  </si>
  <si>
    <t>Mainzerstr. 68</t>
  </si>
  <si>
    <t>DE0003505632100000000000020023086</t>
  </si>
  <si>
    <t>Tauberbacher Weg 22 A</t>
  </si>
  <si>
    <t>DE0003505624200000000000012716162</t>
  </si>
  <si>
    <t>Zum Hellchen 23</t>
  </si>
  <si>
    <t>DE0003505627100000000000010289097</t>
  </si>
  <si>
    <t>Burgstr. 9 A</t>
  </si>
  <si>
    <t>DE0003505624200000000000010529705</t>
  </si>
  <si>
    <t>Zum Hellchen 16</t>
  </si>
  <si>
    <t>DE0003505624900000000000010299149</t>
  </si>
  <si>
    <t>Peter-Klöcknerstr. 42</t>
  </si>
  <si>
    <t>DE0003505624900000000000010413367</t>
  </si>
  <si>
    <t>Peter-Klöcknerstr. 34</t>
  </si>
  <si>
    <t>DE0003505764400000000000020023212</t>
  </si>
  <si>
    <t>Weidenstr. 2</t>
  </si>
  <si>
    <t>DE0003505617900000000000012464627</t>
  </si>
  <si>
    <t>Schützenstr. 5</t>
  </si>
  <si>
    <t>DE0003505641200000000000020023209</t>
  </si>
  <si>
    <t>Im Wiesengrund 43</t>
  </si>
  <si>
    <t>DE0003505624400000000000011221968</t>
  </si>
  <si>
    <t>Kastanienring 30</t>
  </si>
  <si>
    <t>DE0003505647700000000000012320951</t>
  </si>
  <si>
    <t>Hainweg 10</t>
  </si>
  <si>
    <t>DE0003505642400000000000020025892</t>
  </si>
  <si>
    <t>Friedensstr. 1</t>
  </si>
  <si>
    <t>DE0003505624400000000000011232897</t>
  </si>
  <si>
    <t>Birkenweg 20</t>
  </si>
  <si>
    <t>DE0003505647900000000000020021897</t>
  </si>
  <si>
    <t>Wiesengrund 10</t>
  </si>
  <si>
    <t>DE0003505607700000000000020023980</t>
  </si>
  <si>
    <t>Maria-Detzelstr. 12</t>
  </si>
  <si>
    <t>DE0003505641400000000000020023873</t>
  </si>
  <si>
    <t>Südstr. 16</t>
  </si>
  <si>
    <t>DE0003505607600000000000020000016</t>
  </si>
  <si>
    <t>Alte Heerstr. 140</t>
  </si>
  <si>
    <t>DE0003505607000000000000020012008</t>
  </si>
  <si>
    <t>Im Kirschgarten 8</t>
  </si>
  <si>
    <t>DE0003505623700000000000020024175</t>
  </si>
  <si>
    <t>Kaspershäuschen 3</t>
  </si>
  <si>
    <t>DE0003505607700000000000020024001</t>
  </si>
  <si>
    <t>Ulmenweg 9</t>
  </si>
  <si>
    <t>DE0003505633200000000000012841609</t>
  </si>
  <si>
    <t>Zur langen Fuhr 37</t>
  </si>
  <si>
    <t>DE0003505647900000000000020017968</t>
  </si>
  <si>
    <t>Weberstr. 5</t>
  </si>
  <si>
    <t>DE0003505633300000000000020023915</t>
  </si>
  <si>
    <t>Röttgenweg 1</t>
  </si>
  <si>
    <t>DE0003505633200000000000010972692</t>
  </si>
  <si>
    <t>DE0003505632200000000000020013420</t>
  </si>
  <si>
    <t>In der Flogt 3</t>
  </si>
  <si>
    <t>DE0003505641200000000000010403531</t>
  </si>
  <si>
    <t>Wiesenweg 4</t>
  </si>
  <si>
    <t>DE0003505642400000000000010168931</t>
  </si>
  <si>
    <t>DE0003505641400000000000011142863</t>
  </si>
  <si>
    <t>DE0003505641200000000000012507393</t>
  </si>
  <si>
    <t>Auf dem Hahn 19</t>
  </si>
  <si>
    <t>DE0003505647900000000000012666882</t>
  </si>
  <si>
    <t>Stannmauer 11 A</t>
  </si>
  <si>
    <t>DE0003505641200000000000012104566</t>
  </si>
  <si>
    <t>Niederelberterstr. 7</t>
  </si>
  <si>
    <t>DE0003505632100000000000011235438</t>
  </si>
  <si>
    <t>Am Nicolas 7</t>
  </si>
  <si>
    <t>DE0003505646200000000000020023760</t>
  </si>
  <si>
    <t>Am Denkmal 2 A</t>
  </si>
  <si>
    <t>DE0003505642400000000000012273341</t>
  </si>
  <si>
    <t>Im Löffert 2</t>
  </si>
  <si>
    <t>DE0003505623700000000000020022693</t>
  </si>
  <si>
    <t>Lindenbergstr. 2 A</t>
  </si>
  <si>
    <t>DE0003505624400000000000012362123</t>
  </si>
  <si>
    <t>DE0003505641200000000000010276858</t>
  </si>
  <si>
    <t>DE0003505647700000000000010614109</t>
  </si>
  <si>
    <t>DE0003505647000000000000011588136</t>
  </si>
  <si>
    <t>Albrechtstr. 33</t>
  </si>
  <si>
    <t>DE0003505647900000000000020024311</t>
  </si>
  <si>
    <t>Am Christenrain 1</t>
  </si>
  <si>
    <t>DE0003505633700000000000020023991</t>
  </si>
  <si>
    <t>In der Augst 29</t>
  </si>
  <si>
    <t>DE0003505622000000000000012679402</t>
  </si>
  <si>
    <t>DE0003505624400000000000010935282</t>
  </si>
  <si>
    <t>Im Kurzenseifen 6</t>
  </si>
  <si>
    <t>DE0003505633300000000000020024010</t>
  </si>
  <si>
    <t>Marktstr. 45</t>
  </si>
  <si>
    <t>DE0003505641200000000000020022836</t>
  </si>
  <si>
    <t>Guterborn 1</t>
  </si>
  <si>
    <t>DE0003505620300000000000020023990</t>
  </si>
  <si>
    <t>Rathausstr. 42</t>
  </si>
  <si>
    <t>DE0003505623700000000000010308547</t>
  </si>
  <si>
    <t>Neustr. 22</t>
  </si>
  <si>
    <t>DE0003505641000000000000012546488</t>
  </si>
  <si>
    <t>Am Himmelfeld 96</t>
  </si>
  <si>
    <t>DE0003505642400000000000011565748</t>
  </si>
  <si>
    <t>Bahnhofstr. 19</t>
  </si>
  <si>
    <t>DE0003505632300000000000020001457</t>
  </si>
  <si>
    <t>Gödersweg 29</t>
  </si>
  <si>
    <t>DE0003505624400000000000010360018</t>
  </si>
  <si>
    <t>Am Merzelbach 3</t>
  </si>
  <si>
    <t>DE0003505607500000000000011783672</t>
  </si>
  <si>
    <t>Am Falkenhorst 8</t>
  </si>
  <si>
    <t>DE0003505641200000000000010073116</t>
  </si>
  <si>
    <t>Mittelstr. 11</t>
  </si>
  <si>
    <t>DE0003505647000000000000020024026</t>
  </si>
  <si>
    <t>Ringstr. 13</t>
  </si>
  <si>
    <t>DE0003505633700000000000010744533</t>
  </si>
  <si>
    <t>DE0003505764500000000000012144878</t>
  </si>
  <si>
    <t>DE0003505645700000000000012110868</t>
  </si>
  <si>
    <t>Beethovenstr. 9</t>
  </si>
  <si>
    <t>DE0003505645900000000000012051659</t>
  </si>
  <si>
    <t>Parkstr. 4</t>
  </si>
  <si>
    <t>DE0003505624400000000000020024247</t>
  </si>
  <si>
    <t>Am Wolsbach 17</t>
  </si>
  <si>
    <t>DE0003505752000000000000010014179</t>
  </si>
  <si>
    <t>Ahornweg 33</t>
  </si>
  <si>
    <t>DE0003505762900000000000020024282</t>
  </si>
  <si>
    <t>DE0003505617000000000000020023933</t>
  </si>
  <si>
    <t>Ritterweg 122</t>
  </si>
  <si>
    <t>DE0003505641400000000000020024221</t>
  </si>
  <si>
    <t>Neuer Weg 13</t>
  </si>
  <si>
    <t>DE0003505607700000000000020022897</t>
  </si>
  <si>
    <t>Hinterdorfstr. 59</t>
  </si>
  <si>
    <t>DE0003505607600000000000010775617</t>
  </si>
  <si>
    <t>DE0003505647900000000000020023668</t>
  </si>
  <si>
    <t>Flur 4, Flurstück 61</t>
  </si>
  <si>
    <t>DE0003505641400000000000020024134</t>
  </si>
  <si>
    <t>Im Bohnenhof 21</t>
  </si>
  <si>
    <t>DE0003505647900000000000011797711</t>
  </si>
  <si>
    <t>DE0003505622000000000000020024140</t>
  </si>
  <si>
    <t>Kleestück 5</t>
  </si>
  <si>
    <t>DE0003505620600000000000020022738</t>
  </si>
  <si>
    <t>Südstr. 8</t>
  </si>
  <si>
    <t>DE0003505623700000000000012012963</t>
  </si>
  <si>
    <t>DE0003505752000000000000020022656</t>
  </si>
  <si>
    <t>Flur 5, Flurstück 120/2</t>
  </si>
  <si>
    <t>DE0003505607700000000000020024218</t>
  </si>
  <si>
    <t>Im Kempel 4</t>
  </si>
  <si>
    <t>DE0003505764200000000000020022941</t>
  </si>
  <si>
    <t>Hof Welterstein 1</t>
  </si>
  <si>
    <t>DE0003505645900000000000020024353</t>
  </si>
  <si>
    <t>Im Buchholz 3</t>
  </si>
  <si>
    <t>DE0003505620400000000000020023942</t>
  </si>
  <si>
    <t>Im Kühlbach</t>
  </si>
  <si>
    <t>DE0003505624400000000000012676446</t>
  </si>
  <si>
    <t>Quarzitweg 6</t>
  </si>
  <si>
    <t>DE0003505633800000000000020023534</t>
  </si>
  <si>
    <t>DE0003505633800000000000020023533</t>
  </si>
  <si>
    <t>Rathausstr. 6</t>
  </si>
  <si>
    <t>DE0003505762900000000000011905999</t>
  </si>
  <si>
    <t>Wilhelmstr. 3 A</t>
  </si>
  <si>
    <t>DE0003505633500000000000012079413</t>
  </si>
  <si>
    <t>Haskenstr. 12</t>
  </si>
  <si>
    <t>DE0003505641200000000000020022290</t>
  </si>
  <si>
    <t>Diezerstr. 12</t>
  </si>
  <si>
    <t>DE0003505647900000000000020024123</t>
  </si>
  <si>
    <t>Flur 9, Flurstück 54</t>
  </si>
  <si>
    <t>DE0003505632100000000000020023089</t>
  </si>
  <si>
    <t>Auf dem Felde 18</t>
  </si>
  <si>
    <t>DE0003505641000000000000020022958</t>
  </si>
  <si>
    <t>Sonnenblumenweg 2</t>
  </si>
  <si>
    <t>DE0003505641200000000000020022857</t>
  </si>
  <si>
    <t>Buchenweg 2</t>
  </si>
  <si>
    <t>DE0003505645900000000000020023054</t>
  </si>
  <si>
    <t>Quellenstr. 2</t>
  </si>
  <si>
    <t>DE0003505607700000000000020024406</t>
  </si>
  <si>
    <t>Bergstr. 56</t>
  </si>
  <si>
    <t>DE0003505607700000000000020011398</t>
  </si>
  <si>
    <t>Fritz-von-Unruhstr. 53</t>
  </si>
  <si>
    <t>DE0003505641200000000000020023930</t>
  </si>
  <si>
    <t>Montabaurerstr. 4 B</t>
  </si>
  <si>
    <t>DE0003505762900000000000020023747</t>
  </si>
  <si>
    <t>Bergstr. 12</t>
  </si>
  <si>
    <t>DE0003505641000000000000020024114</t>
  </si>
  <si>
    <t>Aubachstr. 34</t>
  </si>
  <si>
    <t>DE0003505641400000000000010805125</t>
  </si>
  <si>
    <t>Mühlenpfad 18</t>
  </si>
  <si>
    <t>DE0003505642200000000000011793368</t>
  </si>
  <si>
    <t>Beethovenstr. 20</t>
  </si>
  <si>
    <t>DE0003505607700000000000020021587</t>
  </si>
  <si>
    <t>In den Siebenmorgen 37</t>
  </si>
  <si>
    <t>DE0003505623500000000000020024151</t>
  </si>
  <si>
    <t>Potsdamerstr. 2</t>
  </si>
  <si>
    <t>DE0003505645900000000000020024154</t>
  </si>
  <si>
    <t>Im Esch 1</t>
  </si>
  <si>
    <t>DE0003505623700000000000012536164</t>
  </si>
  <si>
    <t>In der Hohl 1</t>
  </si>
  <si>
    <t>DE0003505645900000000000020024277</t>
  </si>
  <si>
    <t>DE0003505642800000000000020024280</t>
  </si>
  <si>
    <t>Ebernhahnerstr. 16</t>
  </si>
  <si>
    <t>DE0003505623700000000000020024244</t>
  </si>
  <si>
    <t>DE0003505645900000000000020024219</t>
  </si>
  <si>
    <t>Im Buchholz 13</t>
  </si>
  <si>
    <t>DE0003505641400000000000020013369</t>
  </si>
  <si>
    <t>DE0003505642200000000000010057994</t>
  </si>
  <si>
    <t>Südstr. 22</t>
  </si>
  <si>
    <t>DE0003505633700000000000010343687</t>
  </si>
  <si>
    <t>Koblenzerstr. 5</t>
  </si>
  <si>
    <t>DE0003505617000000000000010007717</t>
  </si>
  <si>
    <t>Leonhard-Bestgenstr. 11</t>
  </si>
  <si>
    <t>DE0003505641200000000000011921145</t>
  </si>
  <si>
    <t>Flur 1, Flurstück 9</t>
  </si>
  <si>
    <t>DE0003505752000000000000010802606</t>
  </si>
  <si>
    <t>Am Kirschbaum 6</t>
  </si>
  <si>
    <t>DE0003505645700000000000011155132</t>
  </si>
  <si>
    <t>Neustr. 43</t>
  </si>
  <si>
    <t>DE0003505647200000000000020003804</t>
  </si>
  <si>
    <t>Ringstr. 31</t>
  </si>
  <si>
    <t>DE0003505764400000000000010567607</t>
  </si>
  <si>
    <t>DE0003505607200000000000020024552</t>
  </si>
  <si>
    <t>Emilie-Engelstr. 13</t>
  </si>
  <si>
    <t>DE0003505645900000000000012848727</t>
  </si>
  <si>
    <t>Zum Roth 5</t>
  </si>
  <si>
    <t>DE0003505627100000000000020024378</t>
  </si>
  <si>
    <t>Maroth</t>
  </si>
  <si>
    <t>Am Weidchen 35</t>
  </si>
  <si>
    <t>DE0003505762900000000000012448036</t>
  </si>
  <si>
    <t>Am Baumort 23</t>
  </si>
  <si>
    <t>DE0003505764700000000000020024459</t>
  </si>
  <si>
    <t>Kirchweg 9</t>
  </si>
  <si>
    <t>DE0003505632200000000000020024504</t>
  </si>
  <si>
    <t>Mainzerstr. 6</t>
  </si>
  <si>
    <t>DE0003505641200000000000020024503</t>
  </si>
  <si>
    <t>Danzigerstr. 1</t>
  </si>
  <si>
    <t>DE0003505618200000000000011406976</t>
  </si>
  <si>
    <t>Remigiusstrasse 9</t>
  </si>
  <si>
    <t>DE0003505647200000000000010844694</t>
  </si>
  <si>
    <t>Industriestr. 4 A</t>
  </si>
  <si>
    <t>DE0003505624400000000000020022571</t>
  </si>
  <si>
    <t>DE0003505761200000000000012108448</t>
  </si>
  <si>
    <t>Bahnhofstr. 1 A</t>
  </si>
  <si>
    <t>DE0003505641000000000000020024023</t>
  </si>
  <si>
    <t>In der Kesselwiese 16</t>
  </si>
  <si>
    <t>DE0003505647700000000000020022931</t>
  </si>
  <si>
    <t>Seitensteinerstr. 7 A</t>
  </si>
  <si>
    <t>DE0003505607000000000000020024391</t>
  </si>
  <si>
    <t>Friedrich-Mohrstr. 1</t>
  </si>
  <si>
    <t>DE0003505617900000000000010007849</t>
  </si>
  <si>
    <t>Kaiser-Friedrich-Höhe 32</t>
  </si>
  <si>
    <t>DE0003505617000000000000012632899</t>
  </si>
  <si>
    <t>Ober dem Grubenhaus 8</t>
  </si>
  <si>
    <t>DE0003505633700000000000011468459</t>
  </si>
  <si>
    <t>Römerstr. 45</t>
  </si>
  <si>
    <t>DE0003505647900000000000020023485</t>
  </si>
  <si>
    <t>Mittelhoferstr. 6</t>
  </si>
  <si>
    <t>DE0003505641400000000000011907339</t>
  </si>
  <si>
    <t>Eichendorffring 1 A</t>
  </si>
  <si>
    <t>DE0003505647900000000000010827765</t>
  </si>
  <si>
    <t>DE0003505624400000000000020024454</t>
  </si>
  <si>
    <t>Hannesfellerstr. 10</t>
  </si>
  <si>
    <t>DE0003505642400000000000020014102</t>
  </si>
  <si>
    <t>Europaweg 4</t>
  </si>
  <si>
    <t>DE0003505641400000000000020024565</t>
  </si>
  <si>
    <t>DE0003505762900000000000012848719</t>
  </si>
  <si>
    <t>Elsterweg 12</t>
  </si>
  <si>
    <t>DE0003505752000000000000010390553</t>
  </si>
  <si>
    <t>In den Stöcken 12</t>
  </si>
  <si>
    <t>DE0003505624400000000000020024502</t>
  </si>
  <si>
    <t>DE0003505624400000000000012509795</t>
  </si>
  <si>
    <t>DE0003505645900000000000020021551</t>
  </si>
  <si>
    <t>DE0003505622000000000000011614161</t>
  </si>
  <si>
    <t>Katscheckerweg 16</t>
  </si>
  <si>
    <t>DE0003505645900000000000012554235</t>
  </si>
  <si>
    <t>DE0003505607200000000000010742808</t>
  </si>
  <si>
    <t>Triererstr. 83 A</t>
  </si>
  <si>
    <t>DE0003505647700000000000011661364</t>
  </si>
  <si>
    <t>Zur Grotte 46</t>
  </si>
  <si>
    <t>DE0003505647700000000000011453346</t>
  </si>
  <si>
    <t>DE0003505641400000000000010342109</t>
  </si>
  <si>
    <t>Am Köppel 4</t>
  </si>
  <si>
    <t>DE0003505641400000000000010159266</t>
  </si>
  <si>
    <t>Wiesengrund 3</t>
  </si>
  <si>
    <t>DE0003505645900000000000012557765</t>
  </si>
  <si>
    <t>Brückenstr. 11</t>
  </si>
  <si>
    <t>DE0003505607000000000000010301607</t>
  </si>
  <si>
    <t>Brenderweg 127 A</t>
  </si>
  <si>
    <t>DE0003505641400000000000020024111</t>
  </si>
  <si>
    <t>Ludwig-Falkenstein-Str. 11</t>
  </si>
  <si>
    <t>DE0003505633800000000000011552255</t>
  </si>
  <si>
    <t>Im Schützweil 1</t>
  </si>
  <si>
    <t>DE0003505633300000000000011623217</t>
  </si>
  <si>
    <t>Wilhelmstr. 41</t>
  </si>
  <si>
    <t>DE0003505617900000000000020024380</t>
  </si>
  <si>
    <t>Rheinwerft 3</t>
  </si>
  <si>
    <t>DE0003505762700000000000020024003</t>
  </si>
  <si>
    <t>Adolph-Kolpingstr. 24</t>
  </si>
  <si>
    <t>DE0003505647900000000000020024252</t>
  </si>
  <si>
    <t>Schardtstrasse 19</t>
  </si>
  <si>
    <t>DE0003505762900000000000020024879</t>
  </si>
  <si>
    <t>Zum alten Wehr 3</t>
  </si>
  <si>
    <t>DE0003505633200000000000020024479</t>
  </si>
  <si>
    <t>Kirschblütenweg 27 B</t>
  </si>
  <si>
    <t>DE0003505633200000000000020024477</t>
  </si>
  <si>
    <t>Kirschblütenweg 27 A</t>
  </si>
  <si>
    <t>DE0003505641000000000000020024500</t>
  </si>
  <si>
    <t>Bahnallee 19-21</t>
  </si>
  <si>
    <t>DE0003505761200000000000012107492</t>
  </si>
  <si>
    <t>DE0003505641400000000000020024381</t>
  </si>
  <si>
    <t>Buchenweg 5</t>
  </si>
  <si>
    <t>DE0003505642200000000000020024882</t>
  </si>
  <si>
    <t>Boschring 5</t>
  </si>
  <si>
    <t>DE0003505641400000000000012436127</t>
  </si>
  <si>
    <t>Am Köppel 8</t>
  </si>
  <si>
    <t>DE0003505641400000000000011845341</t>
  </si>
  <si>
    <t>Borngasse 4</t>
  </si>
  <si>
    <t>DE0003505624400000000000011200936</t>
  </si>
  <si>
    <t>Amselweg 6</t>
  </si>
  <si>
    <t>DE0003505645900000000000020024313</t>
  </si>
  <si>
    <t>DE0003505641400000000000020024427</t>
  </si>
  <si>
    <t>Am Berg 11</t>
  </si>
  <si>
    <t>DE0003505633700000000000010924469</t>
  </si>
  <si>
    <t>Heideweg 6</t>
  </si>
  <si>
    <t>DE0003505762900000000000011214899</t>
  </si>
  <si>
    <t>Wilhelmstrasse 8</t>
  </si>
  <si>
    <t>DE0003505642400000000000020024875</t>
  </si>
  <si>
    <t>Erbsengarten 15</t>
  </si>
  <si>
    <t>DE0003505607000000000000012627194</t>
  </si>
  <si>
    <t>Im Schildchesacker 22</t>
  </si>
  <si>
    <t>DE0003505641400000000000011455853</t>
  </si>
  <si>
    <t>DE0003505764400000000000011847433</t>
  </si>
  <si>
    <t>Borngasse 2</t>
  </si>
  <si>
    <t>DE0003505623500000000000020024499</t>
  </si>
  <si>
    <t>DE0003505633200000000000020022457</t>
  </si>
  <si>
    <t>Kirschblütenweg 16 A</t>
  </si>
  <si>
    <t>DE0003505645700000000000011110317</t>
  </si>
  <si>
    <t>Langgasse 27</t>
  </si>
  <si>
    <t>DE0003505647000000000000011630981</t>
  </si>
  <si>
    <t>Nassauischestr. 12</t>
  </si>
  <si>
    <t>DE0003505647900000000000010169539</t>
  </si>
  <si>
    <t>DE0003505624400000000000020022555</t>
  </si>
  <si>
    <t>DE0003505645900000000000012296147</t>
  </si>
  <si>
    <t>DE0003505761400000000000010886826</t>
  </si>
  <si>
    <t>Hofstr. 2</t>
  </si>
  <si>
    <t>DE0003505641200000000000020024593</t>
  </si>
  <si>
    <t>DE0003505624900000000000012837326</t>
  </si>
  <si>
    <t>Am Bahndamm 11</t>
  </si>
  <si>
    <t>DE0003505623500000000000010362037</t>
  </si>
  <si>
    <t>Am Seeufer 14 A</t>
  </si>
  <si>
    <t>DE0003505622000000000000010698159</t>
  </si>
  <si>
    <t>Unter den Pelzen 27</t>
  </si>
  <si>
    <t>DE0003505641200000000000010485724</t>
  </si>
  <si>
    <t>DE0003505647900000000000011040564</t>
  </si>
  <si>
    <t>In den Gärten 8</t>
  </si>
  <si>
    <t>DE0003505645900000000000020024995</t>
  </si>
  <si>
    <t>DE0003505647900000000000010973184</t>
  </si>
  <si>
    <t>Hermannshainerstr. 13</t>
  </si>
  <si>
    <t>DE0003505607700000000000020025148</t>
  </si>
  <si>
    <t>Maria-Detzelstr. 23</t>
  </si>
  <si>
    <t>DE0003505607700000000000011208651</t>
  </si>
  <si>
    <t>Bergstr. 34</t>
  </si>
  <si>
    <t>DE0003505607200000000000020024843</t>
  </si>
  <si>
    <t>Aachenerstr. 104</t>
  </si>
  <si>
    <t>DE0003505752000000000000010361154</t>
  </si>
  <si>
    <t>DE0003505632200000000000010384103</t>
  </si>
  <si>
    <t>Im Maueracker 36</t>
  </si>
  <si>
    <t>DE0003505641200000000000010168567</t>
  </si>
  <si>
    <t>Im Rosengarten 28</t>
  </si>
  <si>
    <t>DE0003505607200000000000011804769</t>
  </si>
  <si>
    <t>Plenterweg 5</t>
  </si>
  <si>
    <t>DE0003505761400000000000012324639</t>
  </si>
  <si>
    <t>DE0003505623700000000000020022955</t>
  </si>
  <si>
    <t>F:23N:23/1,28/1,24-27,23/2,51,8/3,50/1,7/3,49/3,6/3,48/4,5/1</t>
  </si>
  <si>
    <t>DE0003505632200000000000010597867</t>
  </si>
  <si>
    <t>Koblenzerstr. 25 A</t>
  </si>
  <si>
    <t>DE0003505645900000000000011247185</t>
  </si>
  <si>
    <t>DE0003505633200000000000020024599</t>
  </si>
  <si>
    <t>DE0003505647900000000000011099976</t>
  </si>
  <si>
    <t>DE0003505641400000000000020024385</t>
  </si>
  <si>
    <t>Amselring 29</t>
  </si>
  <si>
    <t>DE0003505647200000000000020020105</t>
  </si>
  <si>
    <t>Industriestr. 9</t>
  </si>
  <si>
    <t>DE0003505764200000000000020025034</t>
  </si>
  <si>
    <t>Westring 8</t>
  </si>
  <si>
    <t>DE0003505646200000000000011548517</t>
  </si>
  <si>
    <t>DE0003505642700000000000011606088</t>
  </si>
  <si>
    <t>DE0003505641400000000000010607773</t>
  </si>
  <si>
    <t>DE0003505633700000000000020020377</t>
  </si>
  <si>
    <t>Struthweg 40</t>
  </si>
  <si>
    <t>DE0003505762900000000000010574654</t>
  </si>
  <si>
    <t>Erlengasse 24</t>
  </si>
  <si>
    <t>DE0003505617900000000000012840297</t>
  </si>
  <si>
    <t>Vor dem Wüstenhof 10</t>
  </si>
  <si>
    <t>DE0003505641400000000000011903244</t>
  </si>
  <si>
    <t>Malteserstr. 1</t>
  </si>
  <si>
    <t>DE0003505641200000000000020024938</t>
  </si>
  <si>
    <t>DE0003505622000000000000010020187</t>
  </si>
  <si>
    <t>Im Sässel 28</t>
  </si>
  <si>
    <t>DE0003505617900000000000012269158</t>
  </si>
  <si>
    <t>Kuckucksweg 26</t>
  </si>
  <si>
    <t>DE0003505762900000000000012368806</t>
  </si>
  <si>
    <t>Kapellenweg 5</t>
  </si>
  <si>
    <t>DE0003505645900000000000010880437</t>
  </si>
  <si>
    <t>DE0003505641200000000000020024777</t>
  </si>
  <si>
    <t>Zum Simonsbusch 29</t>
  </si>
  <si>
    <t>DE0003505645900000000000020009657</t>
  </si>
  <si>
    <t>Langendernbacher Weg 12 A</t>
  </si>
  <si>
    <t>DE0003505647900000000000012289175</t>
  </si>
  <si>
    <t>Auf dem Kirnberg 10</t>
  </si>
  <si>
    <t>DE0003505607700000000000012704296</t>
  </si>
  <si>
    <t>An der Arzheimer Schanze 9 B</t>
  </si>
  <si>
    <t>DE0003505647700000000000010313265</t>
  </si>
  <si>
    <t>DE0003505641200000000000012417556</t>
  </si>
  <si>
    <t>Bornwiese 4</t>
  </si>
  <si>
    <t>DE0003505641000000000000012695548</t>
  </si>
  <si>
    <t>Tonnerrestr. 35</t>
  </si>
  <si>
    <t>DE0003505641200000000000020025047</t>
  </si>
  <si>
    <t>Birkenweg 8</t>
  </si>
  <si>
    <t>DE0003505642200000000000020015743</t>
  </si>
  <si>
    <t>DE0003505647900000000000020025082</t>
  </si>
  <si>
    <t>Zum Stein 6</t>
  </si>
  <si>
    <t>DE0003505764400000000000020025119</t>
  </si>
  <si>
    <t>Hauptstr. 94 A</t>
  </si>
  <si>
    <t>DE0003505617900000000000010155295</t>
  </si>
  <si>
    <t>Nikolaus-Ehlenstr. 37</t>
  </si>
  <si>
    <t>DE0003505633000000000000020025225</t>
  </si>
  <si>
    <t>Burgstr. 5 A</t>
  </si>
  <si>
    <t>DE0003505633200000000000011592915</t>
  </si>
  <si>
    <t>Kirchstr. 31</t>
  </si>
  <si>
    <t>DE0003505617900000000000020021567</t>
  </si>
  <si>
    <t>DE0003505641200000000000020024884</t>
  </si>
  <si>
    <t>DE0003505764200000000000020024052</t>
  </si>
  <si>
    <t>Eichwiese</t>
  </si>
  <si>
    <t>DE0003505641400000000000020024367</t>
  </si>
  <si>
    <t>DE0003505645900000000000020022939</t>
  </si>
  <si>
    <t>Flur 24, Flurstück 9/5, 9/7</t>
  </si>
  <si>
    <t>DE0003505647900000000000010759468</t>
  </si>
  <si>
    <t>Langenstücker 6</t>
  </si>
  <si>
    <t>DE0003505617000000000000012860956</t>
  </si>
  <si>
    <t>Fürstin-Leonillastr. 15</t>
  </si>
  <si>
    <t>DE0003505645900000000000011241896</t>
  </si>
  <si>
    <t>DE0003505617000000000000010046909</t>
  </si>
  <si>
    <t>DE0003505620300000000000012755885</t>
  </si>
  <si>
    <t>Schneebergstr. 13 D</t>
  </si>
  <si>
    <t>DE0003505647900000000000010030344</t>
  </si>
  <si>
    <t>Leuwieser Weg 3</t>
  </si>
  <si>
    <t>DE0003505607200000000000020025179</t>
  </si>
  <si>
    <t>Lambertstr. 1</t>
  </si>
  <si>
    <t>DE0003505641400000000000012623431</t>
  </si>
  <si>
    <t>DE0003505620300000000000020024870</t>
  </si>
  <si>
    <t>Jacques-Remy-Str. 26</t>
  </si>
  <si>
    <t>DE0003505607000000000000020025137</t>
  </si>
  <si>
    <t>Von-Kuhlstr. 3</t>
  </si>
  <si>
    <t>DE0003505623500000000000020025627</t>
  </si>
  <si>
    <t>DE0003505647000000000000020025163</t>
  </si>
  <si>
    <t>Stettinerstr. 1</t>
  </si>
  <si>
    <t>DE0003505607700000000000020022312</t>
  </si>
  <si>
    <t>Goebensiedlung 18-20</t>
  </si>
  <si>
    <t>DE0003505623700000000000010054324</t>
  </si>
  <si>
    <t>Im Caanerfeld 31</t>
  </si>
  <si>
    <t>DE0003505647900000000000020024886</t>
  </si>
  <si>
    <t>DE0003505642200000000000012839477</t>
  </si>
  <si>
    <t>Lohmühlenstr. 14</t>
  </si>
  <si>
    <t>DE0003505624400000000000012444219</t>
  </si>
  <si>
    <t>DE0003505641400000000000011059796</t>
  </si>
  <si>
    <t>Wiesenstr. 3 A</t>
  </si>
  <si>
    <t>DE0003505632100000000000011235446</t>
  </si>
  <si>
    <t>Am Nicolas 9</t>
  </si>
  <si>
    <t>DE0003505641200000000000010986073</t>
  </si>
  <si>
    <t>Lahnstr. 22</t>
  </si>
  <si>
    <t>DE0003505642400000000000020025441</t>
  </si>
  <si>
    <t>Am Kramberg 11</t>
  </si>
  <si>
    <t>DE0003505762700000000000011062622</t>
  </si>
  <si>
    <t>Stettinerstr. 2</t>
  </si>
  <si>
    <t>DE0003505622000000000000011612681</t>
  </si>
  <si>
    <t>Koblenzerstr. 52 A</t>
  </si>
  <si>
    <t>DE0003505607200000000000020023543</t>
  </si>
  <si>
    <t>Am Heyerberg 13</t>
  </si>
  <si>
    <t>DE0003505642200000000000011923334</t>
  </si>
  <si>
    <t>Martin-Lutherstr. 6</t>
  </si>
  <si>
    <t>DE0003505620400000000000012857165</t>
  </si>
  <si>
    <t>In den Gärten 13</t>
  </si>
  <si>
    <t>DE0003505617000000000000010370439</t>
  </si>
  <si>
    <t>Zeisigweg 3 A</t>
  </si>
  <si>
    <t>DE0003505641200000000000010064729</t>
  </si>
  <si>
    <t>DE0003505624400000000000010578536</t>
  </si>
  <si>
    <t>Hofstr. 11</t>
  </si>
  <si>
    <t>DE0003505607200000000000020007773</t>
  </si>
  <si>
    <t>Im Acker 57 B</t>
  </si>
  <si>
    <t>DE0003505646200000000000010873295</t>
  </si>
  <si>
    <t>DE0003505623500000000000020025085</t>
  </si>
  <si>
    <t>Potsdamerstr. 1</t>
  </si>
  <si>
    <t>DE0003505623500000000000012843334</t>
  </si>
  <si>
    <t>Im Grauert 24</t>
  </si>
  <si>
    <t>DE0003505617000000000000012134813</t>
  </si>
  <si>
    <t>In der Hohl 19</t>
  </si>
  <si>
    <t>DE0003505645700000000000020025217</t>
  </si>
  <si>
    <t>Beethovenstr. 25</t>
  </si>
  <si>
    <t>DE0003505617000000000000011898275</t>
  </si>
  <si>
    <t>Hellenpfad 71</t>
  </si>
  <si>
    <t>DE0003505645900000000000020025250</t>
  </si>
  <si>
    <t>DE0003505645900000000000020025558</t>
  </si>
  <si>
    <t>Harschbacher Feld 4</t>
  </si>
  <si>
    <t>DE0003505622000000000000020020248</t>
  </si>
  <si>
    <t>Hans-Höfer-Ring 20</t>
  </si>
  <si>
    <t>DE0003505642800000000000010058516</t>
  </si>
  <si>
    <t>Montabaurerstr. 1</t>
  </si>
  <si>
    <t>DE0003505607200000000000020025958</t>
  </si>
  <si>
    <t>Rübenacherstr. 33 A</t>
  </si>
  <si>
    <t>DE0003505762700000000000020026003</t>
  </si>
  <si>
    <t>Zur Helenenruh 12</t>
  </si>
  <si>
    <t>DE0003505632300000000000010759026</t>
  </si>
  <si>
    <t>Koblenzerstr. 38 A</t>
  </si>
  <si>
    <t>DE0003505633500000000000020015466</t>
  </si>
  <si>
    <t>Höhenweg 10 A</t>
  </si>
  <si>
    <t>DE0003505641000000000000020024876</t>
  </si>
  <si>
    <t>DE0003505641400000000000012220531</t>
  </si>
  <si>
    <t>DE0003505641200000000000012064629</t>
  </si>
  <si>
    <t>DE0003505641200000000000020022879</t>
  </si>
  <si>
    <t>Am hohlen Weg 27</t>
  </si>
  <si>
    <t>DE0003505633700000000000011976802</t>
  </si>
  <si>
    <t>Koblenzerstr. 16</t>
  </si>
  <si>
    <t>DE0003505645900000000000020025503</t>
  </si>
  <si>
    <t>Ringstr. 16</t>
  </si>
  <si>
    <t>DE0003505607000000000000010076883</t>
  </si>
  <si>
    <t>DE0003505633700000000000020025757</t>
  </si>
  <si>
    <t>Triftstr. 18 A</t>
  </si>
  <si>
    <t>DE0003505647900000000000020025501</t>
  </si>
  <si>
    <t>Birkenweg 19</t>
  </si>
  <si>
    <t>DE0003505645700000000000011013524</t>
  </si>
  <si>
    <t>Beethovenstr. 11</t>
  </si>
  <si>
    <t>DE0003505761400000000000011834277</t>
  </si>
  <si>
    <t>Lerchenweg 28</t>
  </si>
  <si>
    <t>DE0003505632100000000000010948554</t>
  </si>
  <si>
    <t>Ziegeleistr. 1</t>
  </si>
  <si>
    <t>DE0003505620300000000000020025305</t>
  </si>
  <si>
    <t>Jacques-Remy-Str. 31</t>
  </si>
  <si>
    <t>DE0003505645900000000000020024844</t>
  </si>
  <si>
    <t>DE0003505642700000000000012692972</t>
  </si>
  <si>
    <t>DE0003505641200000000000010503226</t>
  </si>
  <si>
    <t>DE0003505647200000000000010684271</t>
  </si>
  <si>
    <t>Unter Scherrlinden 1</t>
  </si>
  <si>
    <t>DE0003505647000000000000020024393</t>
  </si>
  <si>
    <t>DE0003505647700000000000020024603</t>
  </si>
  <si>
    <t>DE0003505647700000000000020025766</t>
  </si>
  <si>
    <t>DE0003505617900000000000020025120</t>
  </si>
  <si>
    <t>Im Herrengarten 24</t>
  </si>
  <si>
    <t>DE0003505618200000000000010930515</t>
  </si>
  <si>
    <t>Franziskanerinnenstr. 4</t>
  </si>
  <si>
    <t>DE0003505641200000000000020025555</t>
  </si>
  <si>
    <t>Südstr. 19</t>
  </si>
  <si>
    <t>DE0003505764400000000000011865334</t>
  </si>
  <si>
    <t>Hütter Str. 2</t>
  </si>
  <si>
    <t>DE0003505641000000000000011688718</t>
  </si>
  <si>
    <t>Elgendorferstr. 15</t>
  </si>
  <si>
    <t>DE0003505633200000000000020010812</t>
  </si>
  <si>
    <t>An den zwei Kreuzchen 11</t>
  </si>
  <si>
    <t>DE0003505642200000000000020025292</t>
  </si>
  <si>
    <t>Kannenbäckerweg 5</t>
  </si>
  <si>
    <t>DE0003505617000000000000011997427</t>
  </si>
  <si>
    <t>Hermannstr. 8</t>
  </si>
  <si>
    <t>DE0003505642400000000000012671223</t>
  </si>
  <si>
    <t>Elbertsheck 7</t>
  </si>
  <si>
    <t>DE0003505761400000000000020025162</t>
  </si>
  <si>
    <t>DE0003505647900000000000020025669</t>
  </si>
  <si>
    <t>Waldstr. 136/1</t>
  </si>
  <si>
    <t>DE0003505645900000000000012072516</t>
  </si>
  <si>
    <t>Todtenbergerstr. 1</t>
  </si>
  <si>
    <t>DE0003505623500000000000012620262</t>
  </si>
  <si>
    <t>D'Esterstrasse 17</t>
  </si>
  <si>
    <t>DE0003505761200000000000020025594</t>
  </si>
  <si>
    <t>Helmertalweg 2</t>
  </si>
  <si>
    <t>DE0003505752000000000000020024958</t>
  </si>
  <si>
    <t>Am Steinrücken 2</t>
  </si>
  <si>
    <t>DE0003505641200000000000012142956</t>
  </si>
  <si>
    <t>Arzbacher Str. 6</t>
  </si>
  <si>
    <t>DE0003505607300000000000011677511</t>
  </si>
  <si>
    <t>Burgweg 50</t>
  </si>
  <si>
    <t>DE0003505641200000000000020025541</t>
  </si>
  <si>
    <t>Am Rupberg 21</t>
  </si>
  <si>
    <t>DE0003505646200000000000020006124</t>
  </si>
  <si>
    <t>Am Brandweiher 14</t>
  </si>
  <si>
    <t>DE0003505607500000000000020025548</t>
  </si>
  <si>
    <t>Am Leymberg 9 A</t>
  </si>
  <si>
    <t>DE0003505647900000000000020024632</t>
  </si>
  <si>
    <t>Dörnerstr. 17</t>
  </si>
  <si>
    <t>DE0003505633700000000000012796859</t>
  </si>
  <si>
    <t>Auf der Lähr 1</t>
  </si>
  <si>
    <t>DE0003505647000000000000020025064</t>
  </si>
  <si>
    <t>Im Winkel 1</t>
  </si>
  <si>
    <t>DE0003505624400000000000010462457</t>
  </si>
  <si>
    <t>Beierwiese 8</t>
  </si>
  <si>
    <t>DE0003505647900000000000011506539</t>
  </si>
  <si>
    <t>DE0003505607500000000000011417404</t>
  </si>
  <si>
    <t>Erfurterstr. 32</t>
  </si>
  <si>
    <t>DE0003505633500000000000010739882</t>
  </si>
  <si>
    <t>Coermannstr. 9</t>
  </si>
  <si>
    <t>DE0003505607000000000000010158499</t>
  </si>
  <si>
    <t>Bünenweg 48</t>
  </si>
  <si>
    <t>DE0003505645900000000000010903682</t>
  </si>
  <si>
    <t>In den Eichen 2</t>
  </si>
  <si>
    <t>DE0003505642400000000000020025220</t>
  </si>
  <si>
    <t>Dernbacherstr. 65</t>
  </si>
  <si>
    <t>DE0003505641000000000000020026008</t>
  </si>
  <si>
    <t>In der Kesselwiese 6</t>
  </si>
  <si>
    <t>DE0003505641000000000000020024518</t>
  </si>
  <si>
    <t>DE0003505645900000000000011888105</t>
  </si>
  <si>
    <t>DE0003505645900000000000020025236</t>
  </si>
  <si>
    <t>Hans Eck 12</t>
  </si>
  <si>
    <t>DE0003505641200000000000010411976</t>
  </si>
  <si>
    <t>Auf dem Hahn 27</t>
  </si>
  <si>
    <t>DE0003505641200000000000010221735</t>
  </si>
  <si>
    <t>Eulenstr. 12</t>
  </si>
  <si>
    <t>DE0003505641400000000000020025298</t>
  </si>
  <si>
    <t>DE0003505632100000000000020006605</t>
  </si>
  <si>
    <t>Am Bornpfad 1 B</t>
  </si>
  <si>
    <t>DE0003505607700000000000010982779</t>
  </si>
  <si>
    <t>Hinterdorfstr. 56</t>
  </si>
  <si>
    <t>DE0003505641200000000000012045454</t>
  </si>
  <si>
    <t>Häusges Mühle 1</t>
  </si>
  <si>
    <t>DE0003505647700000000000012671371</t>
  </si>
  <si>
    <t>Vor dem Berg 6</t>
  </si>
  <si>
    <t>DE0003505647900000000000012835897</t>
  </si>
  <si>
    <t>Wilhelmstr. 14 A</t>
  </si>
  <si>
    <t>DE0003505641200000000000020025542</t>
  </si>
  <si>
    <t>Im Boden 32</t>
  </si>
  <si>
    <t>DE0003505642200000000000010044477</t>
  </si>
  <si>
    <t>DE0003505607200000000000010853456</t>
  </si>
  <si>
    <t>Am Gülser Moselbogen 19-20</t>
  </si>
  <si>
    <t>DE0003505642800000000000020026331</t>
  </si>
  <si>
    <t>Südring 29</t>
  </si>
  <si>
    <t>DE0003505647900000000000010687181</t>
  </si>
  <si>
    <t>Hohestr. 12</t>
  </si>
  <si>
    <t>DE0003505647700000000000020025614</t>
  </si>
  <si>
    <t>DE0003505641200000000000020025677</t>
  </si>
  <si>
    <t>Alte Str. 10</t>
  </si>
  <si>
    <t>DE0003505642800000000000010671889</t>
  </si>
  <si>
    <t>DE0003505647700000000000020025591</t>
  </si>
  <si>
    <t>DE0003505617900000000000012099643</t>
  </si>
  <si>
    <t>Robert-Kochstr. 11</t>
  </si>
  <si>
    <t>DE0003505647000000000000020025624</t>
  </si>
  <si>
    <t>Westerburgerstr. 7</t>
  </si>
  <si>
    <t>DE0003505762900000000000012325791</t>
  </si>
  <si>
    <t>Ober der Jagdwiese 7</t>
  </si>
  <si>
    <t>DE0003505641200000000000020025686</t>
  </si>
  <si>
    <t>Flachsbruch 23</t>
  </si>
  <si>
    <t>DE0003505642400000000000020025579</t>
  </si>
  <si>
    <t>Kirchstr. 45</t>
  </si>
  <si>
    <t>DE0003505642400000000000020025580</t>
  </si>
  <si>
    <t>DE0003505622000000000000020025780</t>
  </si>
  <si>
    <t>Wolkener Weg 38</t>
  </si>
  <si>
    <t>DE0003505633700000000000010216529</t>
  </si>
  <si>
    <t>Schloßstr. 23</t>
  </si>
  <si>
    <t>DE0003505633200000000000020025778</t>
  </si>
  <si>
    <t>Kirschblütenweg 9</t>
  </si>
  <si>
    <t>DE0003505762900000000000020002181</t>
  </si>
  <si>
    <t>DE0003505607200000000000020026089</t>
  </si>
  <si>
    <t>Gulisastr. 85</t>
  </si>
  <si>
    <t>DE0003505641000000000000010027017</t>
  </si>
  <si>
    <t>Baumbacherstr. 38</t>
  </si>
  <si>
    <t>DE0003505645900000000000020025742</t>
  </si>
  <si>
    <t>Bornstr. 10</t>
  </si>
  <si>
    <t>DE0003505607200000000000020025863</t>
  </si>
  <si>
    <t>Gulisastr. 95</t>
  </si>
  <si>
    <t>DE0003505617000000000000012680265</t>
  </si>
  <si>
    <t>Rudolf-Gelhardstr. 13</t>
  </si>
  <si>
    <t>DE0003505623500000000000011519614</t>
  </si>
  <si>
    <t>Königsbergerstr. 4</t>
  </si>
  <si>
    <t>DE0003505622000000000000010789839</t>
  </si>
  <si>
    <t>Raiffeisenstr. 8 A</t>
  </si>
  <si>
    <t>DE0003505641000000000000011066032</t>
  </si>
  <si>
    <t>Tonnerrestr. 5</t>
  </si>
  <si>
    <t>DE0003505619100000000000020025874</t>
  </si>
  <si>
    <t>An den Obstwiesen 14</t>
  </si>
  <si>
    <t>DE0003505607000000000000012604062</t>
  </si>
  <si>
    <t>Im Wolfsangel 34</t>
  </si>
  <si>
    <t>DE0003505646200000000000020026702</t>
  </si>
  <si>
    <t>Hermannweg 34 Z</t>
  </si>
  <si>
    <t>DE0003505641400000000000012713104</t>
  </si>
  <si>
    <t>Eichendorffring 16</t>
  </si>
  <si>
    <t>DE0003505620300000000000010256326</t>
  </si>
  <si>
    <t>Schneebergstr. 25</t>
  </si>
  <si>
    <t>DE0003505641400000000000012220299</t>
  </si>
  <si>
    <t>Am Hartenberg 3</t>
  </si>
  <si>
    <t>DE0003505645900000000000020026327</t>
  </si>
  <si>
    <t>DE0003505624400000000000012777218</t>
  </si>
  <si>
    <t>Schieferweg 1</t>
  </si>
  <si>
    <t>DE0003505641000000000000020025923</t>
  </si>
  <si>
    <t>Mons-Taborstr. 7 A</t>
  </si>
  <si>
    <t>DE0003505647200000000000020025913</t>
  </si>
  <si>
    <t>Im Industriegebiet 6</t>
  </si>
  <si>
    <t>DE0003505641400000000000012571741</t>
  </si>
  <si>
    <t>Im Bohnenhof 2</t>
  </si>
  <si>
    <t>DE0003505645900000000000020025861</t>
  </si>
  <si>
    <t>Hirschbergstr. 7</t>
  </si>
  <si>
    <t>DE0003505633200000000000020026651</t>
  </si>
  <si>
    <t>Auf der Höh 13</t>
  </si>
  <si>
    <t>DE0003505607200000000000020025885</t>
  </si>
  <si>
    <t>Geisbachstr. 43</t>
  </si>
  <si>
    <t>DE0003505632100000000000012505978</t>
  </si>
  <si>
    <t>Im Vogelsang 14</t>
  </si>
  <si>
    <t>DE0003505647700000000000011675667</t>
  </si>
  <si>
    <t>Brunnenstr. 22</t>
  </si>
  <si>
    <t>DE0003505607500000000000012407038</t>
  </si>
  <si>
    <t>Auf dem Gockelberg 59</t>
  </si>
  <si>
    <t>DE0003505762700000000000020008791</t>
  </si>
  <si>
    <t>Alpenroderstr. 5 A</t>
  </si>
  <si>
    <t>DE0003505645900000000000010764151</t>
  </si>
  <si>
    <t>Birkenstr. 2</t>
  </si>
  <si>
    <t>DE0003505632300000000000020018066</t>
  </si>
  <si>
    <t>An der Escherwiese 7</t>
  </si>
  <si>
    <t>DE0003505646200000000000020025977</t>
  </si>
  <si>
    <t>DE0003505641000000000000020025961</t>
  </si>
  <si>
    <t>Aubachstr. 32</t>
  </si>
  <si>
    <t>DE0003505624200000000000020026233</t>
  </si>
  <si>
    <t>In der Tiefen Wiese / Flur 4, Flurstück 2/1</t>
  </si>
  <si>
    <t>DE0003505642800000000000020025975</t>
  </si>
  <si>
    <t>Butterpfad 19</t>
  </si>
  <si>
    <t>DE0003505647900000000000010038337</t>
  </si>
  <si>
    <t>Zum Steingarten 13</t>
  </si>
  <si>
    <t>DE0003505641400000000000020026612</t>
  </si>
  <si>
    <t>Am Hasenberg 40</t>
  </si>
  <si>
    <t>DE0003505641000000000000010478981</t>
  </si>
  <si>
    <t>Baumbacherstr. 67</t>
  </si>
  <si>
    <t>DE0003505607200000000000010499903</t>
  </si>
  <si>
    <t>Flurstück 59</t>
  </si>
  <si>
    <t>DE0003505607200000000000020015811</t>
  </si>
  <si>
    <t>Emilie-Engelstr. 5</t>
  </si>
  <si>
    <t>DE0003505622000000000000020025978</t>
  </si>
  <si>
    <t>Kesselheimerstr. 20 A</t>
  </si>
  <si>
    <t>DE0003505623500000000000012373494</t>
  </si>
  <si>
    <t>Gothaerstr. 13</t>
  </si>
  <si>
    <t>DE0003505641400000000000011049863</t>
  </si>
  <si>
    <t>Drosselweg 3</t>
  </si>
  <si>
    <t>DE0003505641200000000000020026068</t>
  </si>
  <si>
    <t>In den Krautgärten 19</t>
  </si>
  <si>
    <t>DE0003505607200000000000012568503</t>
  </si>
  <si>
    <t>Planstr. 59</t>
  </si>
  <si>
    <t>DE0003505647900000000000011377518</t>
  </si>
  <si>
    <t>DE0003505607500000000000020026148</t>
  </si>
  <si>
    <t>Leymberg 14</t>
  </si>
  <si>
    <t>DE0003505642400000000000020026123</t>
  </si>
  <si>
    <t>Erlenring 28</t>
  </si>
  <si>
    <t>DE0003505641400000000000010596917</t>
  </si>
  <si>
    <t>Amselweg 3</t>
  </si>
  <si>
    <t>DE0003505647000000000000010444866</t>
  </si>
  <si>
    <t>Im Berggarten 18</t>
  </si>
  <si>
    <t>DE0003505632300000000000012761206</t>
  </si>
  <si>
    <t>An der Escherwiese 5</t>
  </si>
  <si>
    <t>DE0003505632100000000000020026354</t>
  </si>
  <si>
    <t>Siebenborn 32</t>
  </si>
  <si>
    <t>DE0003505647200000000000020025856</t>
  </si>
  <si>
    <t>DE0003505633700000000000011973145</t>
  </si>
  <si>
    <t>Wilhelmshöhe 20</t>
  </si>
  <si>
    <t>DE0003505632100000000000012816361</t>
  </si>
  <si>
    <t>Im Zillgen 19</t>
  </si>
  <si>
    <t>DE0003505618200000000000011265973</t>
  </si>
  <si>
    <t>Im Monzental 2</t>
  </si>
  <si>
    <t>DE0003505641400000000000011022191</t>
  </si>
  <si>
    <t>Bahnhofstr. 10 A</t>
  </si>
  <si>
    <t>DE0003505641200000000000012269018</t>
  </si>
  <si>
    <t>Bornwiese 2</t>
  </si>
  <si>
    <t>DE0003505645900000000000010733337</t>
  </si>
  <si>
    <t>DE0003505764700000000000020026658</t>
  </si>
  <si>
    <t>Am Mühlenhahn 1</t>
  </si>
  <si>
    <t>DE0003505617900000000000010904476</t>
  </si>
  <si>
    <t>Hochstr. 44</t>
  </si>
  <si>
    <t>DE0003505617900000000000020019953</t>
  </si>
  <si>
    <t>Oskar-Hasencleverstr. 8</t>
  </si>
  <si>
    <t>DE0003505642800000000000010395628</t>
  </si>
  <si>
    <t>Hinter der Burg 7</t>
  </si>
  <si>
    <t>DE0003505645900000000000010978801</t>
  </si>
  <si>
    <t>Bahnhofstr. 16 A</t>
  </si>
  <si>
    <t>DE0003505647700000000000010878831</t>
  </si>
  <si>
    <t>Aspenweg 14, Flur 2 Flurstück 4/36</t>
  </si>
  <si>
    <t>DE0003505647000000000000020026625</t>
  </si>
  <si>
    <t>Vor der Heeg 9</t>
  </si>
  <si>
    <t>DE0003505641400000000000010792287</t>
  </si>
  <si>
    <t>Amselweg 2</t>
  </si>
  <si>
    <t>DE0003505622000000000000020026380</t>
  </si>
  <si>
    <t>DE0003505642800000000000010634363</t>
  </si>
  <si>
    <t>DE0003505647900000000000012246956</t>
  </si>
  <si>
    <t>Im Nebelsgarten 2</t>
  </si>
  <si>
    <t>DE0003505624200000000000011240199</t>
  </si>
  <si>
    <t>Rote Erde 24</t>
  </si>
  <si>
    <t>DE0003505647700000000000020009961</t>
  </si>
  <si>
    <t>DE0003505607500000000000020025549</t>
  </si>
  <si>
    <t>DE0003505647900000000000020026378</t>
  </si>
  <si>
    <t>Burbacherweg 3</t>
  </si>
  <si>
    <t>DE0003505646200000000000010443053</t>
  </si>
  <si>
    <t>Bahnhofstr. 56</t>
  </si>
  <si>
    <t>DE0003505645900000000000012572721</t>
  </si>
  <si>
    <t>Im Groth 3</t>
  </si>
  <si>
    <t>DE0003505607300000000000020026372</t>
  </si>
  <si>
    <t>David-Roentgenstr. 8</t>
  </si>
  <si>
    <t>DE0003505645700000000000010979867</t>
  </si>
  <si>
    <t>DE0003505641000000000000012375276</t>
  </si>
  <si>
    <t>Goethestr. 8</t>
  </si>
  <si>
    <t>DE0003505618200000000000020026310</t>
  </si>
  <si>
    <t>Auf dem Schafstall 7</t>
  </si>
  <si>
    <t>DE0003505617900000000000020019815</t>
  </si>
  <si>
    <t>Rudolf-Harbigstr. 15 A</t>
  </si>
  <si>
    <t>DE0003505607200000000000011210052</t>
  </si>
  <si>
    <t>Am Gülser Moselbogen 20/9</t>
  </si>
  <si>
    <t>DE0003505647200000000000020024214</t>
  </si>
  <si>
    <t>DE0003505647200000000000020025983</t>
  </si>
  <si>
    <t>DE0003505641000000000000010313508</t>
  </si>
  <si>
    <t>Tonnerrestr. 52</t>
  </si>
  <si>
    <t>DE0003505645700000000000010200789</t>
  </si>
  <si>
    <t>DE0003505607700000000000020025050</t>
  </si>
  <si>
    <t>Veit-Rummel-Str. 10</t>
  </si>
  <si>
    <t>DE0003505647900000000000010229876</t>
  </si>
  <si>
    <t>Wiesenstr. 27</t>
  </si>
  <si>
    <t>DE0003505617900000000000010783075</t>
  </si>
  <si>
    <t>Rudolf-Harbigstr. 15</t>
  </si>
  <si>
    <t>DE0003505623500000000000020026810</t>
  </si>
  <si>
    <t>In der Bornwiese 42</t>
  </si>
  <si>
    <t>DE0003505623700000000000010198458</t>
  </si>
  <si>
    <t>Am Hofacker 4</t>
  </si>
  <si>
    <t>DE0003505641400000000000012675385</t>
  </si>
  <si>
    <t>Waldstr. 9 A</t>
  </si>
  <si>
    <t>DE0003505645700000000000011745479</t>
  </si>
  <si>
    <t>Am Rain 2</t>
  </si>
  <si>
    <t>DE0003505607700000000000020025982</t>
  </si>
  <si>
    <t>Goebensiedlung 22-24</t>
  </si>
  <si>
    <t>DE0003505762900000000000011099917</t>
  </si>
  <si>
    <t>Wilhelmstr. 24</t>
  </si>
  <si>
    <t>DE0003505642400000000000020026627</t>
  </si>
  <si>
    <t>Im Zugemäch 2</t>
  </si>
  <si>
    <t>DE0003505617900000000000012279773</t>
  </si>
  <si>
    <t>Sebastian-Kneippstr. 61</t>
  </si>
  <si>
    <t>DE0003505646200000000000020005470</t>
  </si>
  <si>
    <t>Hinterm Zaun 19</t>
  </si>
  <si>
    <t>DE0003505641200000000000011773952</t>
  </si>
  <si>
    <t>DE0003505764800000000000012161225</t>
  </si>
  <si>
    <t>Bölsberg</t>
  </si>
  <si>
    <t>Lindenstr. 5</t>
  </si>
  <si>
    <t>DE0003505633700000000000012036676</t>
  </si>
  <si>
    <t>DE0003505641000000000000020026862</t>
  </si>
  <si>
    <t>DE0003505641400000000000010327673</t>
  </si>
  <si>
    <t>Im Heidenhof 3</t>
  </si>
  <si>
    <t>DE0003505641200000000000012682586</t>
  </si>
  <si>
    <t>Am Dielkopf 61</t>
  </si>
  <si>
    <t>DE0003505764400000000000020026725</t>
  </si>
  <si>
    <t>DE0003505620300000000000010237283</t>
  </si>
  <si>
    <t>DE0003505620400000000000012411191</t>
  </si>
  <si>
    <t>Guteborn 1</t>
  </si>
  <si>
    <t>DE0003505642200000000000011812435</t>
  </si>
  <si>
    <t>DE0003505622000000000000012312681</t>
  </si>
  <si>
    <t>Weißenthurmerstr. 48</t>
  </si>
  <si>
    <t>DE0003505607700000000000010561781</t>
  </si>
  <si>
    <t>Grenzstr. 1 C</t>
  </si>
  <si>
    <t>DE0003505623700000000000012669296</t>
  </si>
  <si>
    <t>Kaspershäuschen 15</t>
  </si>
  <si>
    <t>DE0003505607200000000000020023374</t>
  </si>
  <si>
    <t>Im Metternicher Feld 7</t>
  </si>
  <si>
    <t>DE0003505647900000000000011321652</t>
  </si>
  <si>
    <t>DE0003505642700000000000020026911</t>
  </si>
  <si>
    <t>In der Lieblich 3</t>
  </si>
  <si>
    <t>DE0003505623500000000000020025020</t>
  </si>
  <si>
    <t>DE0003505607200000000000020026998</t>
  </si>
  <si>
    <t>Kemmerstr. 23</t>
  </si>
  <si>
    <t>DE0003505645900000000000012032174</t>
  </si>
  <si>
    <t>DE0003505762700000000000020025049</t>
  </si>
  <si>
    <t>Seilerstr. 3</t>
  </si>
  <si>
    <t>DE0003505641000000000000020027401</t>
  </si>
  <si>
    <t>In der Kesselwiese 15</t>
  </si>
  <si>
    <t>DE0003505641000000000000020026729</t>
  </si>
  <si>
    <t>Horresser Berg 5</t>
  </si>
  <si>
    <t>DE0003505641400000000000011901926</t>
  </si>
  <si>
    <t>DE0003505641400000000000010945636</t>
  </si>
  <si>
    <t>Bornstr. 2</t>
  </si>
  <si>
    <t>DE0003505624400000000000012715069</t>
  </si>
  <si>
    <t>Granitweg 4 A</t>
  </si>
  <si>
    <t>DE0003505632100000000000010394117</t>
  </si>
  <si>
    <t>Auf der Kümm 21</t>
  </si>
  <si>
    <t>DE0003505632100000000000010804595</t>
  </si>
  <si>
    <t>Im Zillgen 49</t>
  </si>
  <si>
    <t>DE0003505607000000000000011329831</t>
  </si>
  <si>
    <t>Im Schildchen 25</t>
  </si>
  <si>
    <t>DE0003505641400000000000012799335</t>
  </si>
  <si>
    <t>Im Heidenhof 17</t>
  </si>
  <si>
    <t>DE0003505647700000000000010462007</t>
  </si>
  <si>
    <t>Im Neuen Garten 6 A</t>
  </si>
  <si>
    <t>DE0003505633200000000000012801925</t>
  </si>
  <si>
    <t>Vor der Bend 22</t>
  </si>
  <si>
    <t>DE0003505641400000000000012835927</t>
  </si>
  <si>
    <t>Im Wickengarten 20</t>
  </si>
  <si>
    <t>DE0003505645900000000000020026827</t>
  </si>
  <si>
    <t>Schloßstr. 13</t>
  </si>
  <si>
    <t>DE0003505619100000000000020026844</t>
  </si>
  <si>
    <t>An den Obstwiesen 51</t>
  </si>
  <si>
    <t>DE0003505624400000000000012123005</t>
  </si>
  <si>
    <t>DE0003505633200000000000010311475</t>
  </si>
  <si>
    <t>Moselblick 16</t>
  </si>
  <si>
    <t>DE0003505607200000000000011102306</t>
  </si>
  <si>
    <t>In der Wieb 30</t>
  </si>
  <si>
    <t>DE0003505762900000000000010446915</t>
  </si>
  <si>
    <t>Mühlentalweg 26</t>
  </si>
  <si>
    <t>DE0003505647200000000000012632139</t>
  </si>
  <si>
    <t>Am Brunnen 6</t>
  </si>
  <si>
    <t>DE0003505641200000000000020025451</t>
  </si>
  <si>
    <t>DE0003505646200000000000010050639</t>
  </si>
  <si>
    <t>Hinterm Zaun 15</t>
  </si>
  <si>
    <t>DE0003505641400000000000020026965</t>
  </si>
  <si>
    <t>In der Mark 5</t>
  </si>
  <si>
    <t>DE0003505617900000000000010563814</t>
  </si>
  <si>
    <t>Hochstr. 72</t>
  </si>
  <si>
    <t>DE0003505647000000000000020027312</t>
  </si>
  <si>
    <t>DE00035056477000V0000000020027286</t>
  </si>
  <si>
    <t>Hohe Str. 18</t>
  </si>
  <si>
    <t>DE0003505647000000000000020026967</t>
  </si>
  <si>
    <t>DE0003505642400000000000020025697</t>
  </si>
  <si>
    <t>Feincheswiese 15</t>
  </si>
  <si>
    <t>DE0003505647700000000000020026319</t>
  </si>
  <si>
    <t>Am Wolfsgestell 12</t>
  </si>
  <si>
    <t>DE0003505633200000000000020026186</t>
  </si>
  <si>
    <t>An der Eisernen Hand 6 A</t>
  </si>
  <si>
    <t>DE0003505620300000000000010236007</t>
  </si>
  <si>
    <t>Beethovenstr. 16</t>
  </si>
  <si>
    <t>DE0003505617900000000000020019814</t>
  </si>
  <si>
    <t>Rudolf-Harbigstr. 8 A</t>
  </si>
  <si>
    <t>DE0003505624400000000000020027120</t>
  </si>
  <si>
    <t>Kastanienring 15 A</t>
  </si>
  <si>
    <t>DE0003505641400000000000020027383</t>
  </si>
  <si>
    <t>Neuer Weg 2</t>
  </si>
  <si>
    <t>DE0003505647900000000000010226095</t>
  </si>
  <si>
    <t>Hainstr. 8</t>
  </si>
  <si>
    <t>DE0003505647200000000000011198443</t>
  </si>
  <si>
    <t>Rosenweg 10</t>
  </si>
  <si>
    <t>DE0003505641200000000000011286113</t>
  </si>
  <si>
    <t>Am Beul 10</t>
  </si>
  <si>
    <t>DE0003505646200000000000010751866</t>
  </si>
  <si>
    <t>Marktstr. 12</t>
  </si>
  <si>
    <t>DE0003505607700000000000020025221</t>
  </si>
  <si>
    <t>Veit-Rummel-Str. 24</t>
  </si>
  <si>
    <t>DE0003505617900000000000020027219</t>
  </si>
  <si>
    <t>Oskar-Hasencleverstr. 42</t>
  </si>
  <si>
    <t>DE0003505624200000000000012298492</t>
  </si>
  <si>
    <t>DE0003505632300000000000011192771</t>
  </si>
  <si>
    <t>Auf der Stautg 63</t>
  </si>
  <si>
    <t>DE0003505647700000000000011690828</t>
  </si>
  <si>
    <t>DE0003505647200000000000011067241</t>
  </si>
  <si>
    <t>DE0003505607500000000000010066969</t>
  </si>
  <si>
    <t>Norwichstr. 14</t>
  </si>
  <si>
    <t>DE0003505607700000000000012432687</t>
  </si>
  <si>
    <t>Kreisstr. 54</t>
  </si>
  <si>
    <t>DE0003505641200000000000012104256</t>
  </si>
  <si>
    <t>DE0003505617900000000000010938869</t>
  </si>
  <si>
    <t>Im Pelzgraben 37</t>
  </si>
  <si>
    <t>DE0003505642400000000000020027330</t>
  </si>
  <si>
    <t>Heidchenstr. 10</t>
  </si>
  <si>
    <t>DE0003505642200000000000020027371</t>
  </si>
  <si>
    <t>Alter Weg 9</t>
  </si>
  <si>
    <t>DE0003505641000000000000010737669</t>
  </si>
  <si>
    <t>Am Himmelfeld 88</t>
  </si>
  <si>
    <t>DE0003505624900000000000012198552</t>
  </si>
  <si>
    <t>Schlesierstr. 19</t>
  </si>
  <si>
    <t>DE0003505645700000000000020027491</t>
  </si>
  <si>
    <t>Günther-Kochstr. 27</t>
  </si>
  <si>
    <t>DE0003505633700000000000012578088</t>
  </si>
  <si>
    <t>DE0003505632200000000000011561637</t>
  </si>
  <si>
    <t>Mainzerstr. 110</t>
  </si>
  <si>
    <t>DE0003505607200000000000011916664</t>
  </si>
  <si>
    <t>Sendnicherstr. 52</t>
  </si>
  <si>
    <t>DE0003505641200000000000012662259</t>
  </si>
  <si>
    <t>Koblenzerstr. 2 A</t>
  </si>
  <si>
    <t>DE0003505620400000000000010339442</t>
  </si>
  <si>
    <t>Am Hang 12</t>
  </si>
  <si>
    <t>DE0003505645900000000000012051632</t>
  </si>
  <si>
    <t>Parkstr. 3</t>
  </si>
  <si>
    <t>DE0003505642200000000000010015507</t>
  </si>
  <si>
    <t>Goethestr. 12</t>
  </si>
  <si>
    <t>DE0003505627100000000000020027353</t>
  </si>
  <si>
    <t>Friedhofsweg 2 A</t>
  </si>
  <si>
    <t>DE0003505642400000000000010066659</t>
  </si>
  <si>
    <t>DE0003505641200000000000011790296</t>
  </si>
  <si>
    <t>Bodener Weg 24</t>
  </si>
  <si>
    <t>DE0003505607700000000000020027426</t>
  </si>
  <si>
    <t>Fritz-von-Unruhstr. 24</t>
  </si>
  <si>
    <t>DE0003505617000000000000011997028</t>
  </si>
  <si>
    <t>Gummersbachstr. 5</t>
  </si>
  <si>
    <t>DE0003505623700000000000020027197</t>
  </si>
  <si>
    <t>Hirzener Mühle 2-4</t>
  </si>
  <si>
    <t>DE0003505641400000000000010160426</t>
  </si>
  <si>
    <t>Feldbergstr. 7</t>
  </si>
  <si>
    <t>DE0003505607000000000000011859776</t>
  </si>
  <si>
    <t>Im Kleestück 2</t>
  </si>
  <si>
    <t>DE0003505617900000000000020027418</t>
  </si>
  <si>
    <t>Am Rosenberg 30</t>
  </si>
  <si>
    <t>DE0003505607000000000000010227881</t>
  </si>
  <si>
    <t>Hochstr. 27</t>
  </si>
  <si>
    <t>DE0003505642800000000000010792031</t>
  </si>
  <si>
    <t>Kirchstr. 30</t>
  </si>
  <si>
    <t>DE0003505633300000000000020027421</t>
  </si>
  <si>
    <t>An der Steinkaul 9</t>
  </si>
  <si>
    <t>DE0003505645900000000000012032476</t>
  </si>
  <si>
    <t>Zum Stöffel 15</t>
  </si>
  <si>
    <t>DE0003505607600000000000012191396</t>
  </si>
  <si>
    <t>Sebastianistr. 39</t>
  </si>
  <si>
    <t>DE0003505618200000000000010740988</t>
  </si>
  <si>
    <t>Hof Wildeck</t>
  </si>
  <si>
    <t>DE0003505618200000000000020027424</t>
  </si>
  <si>
    <t>DE0003505624400000000000010751009</t>
  </si>
  <si>
    <t>Hauptstr. 73 A</t>
  </si>
  <si>
    <t>DE0003505762700000000000010205691</t>
  </si>
  <si>
    <t>Am Hebeberg 1</t>
  </si>
  <si>
    <t>DE0003505641400000000000012180602</t>
  </si>
  <si>
    <t>DE0003505632100000000000020027556</t>
  </si>
  <si>
    <t>Gehweg 13</t>
  </si>
  <si>
    <t>DE0003505641000000000000020027365</t>
  </si>
  <si>
    <t>Allmannshausen 13 E</t>
  </si>
  <si>
    <t>DE0003505607700000000000020027088</t>
  </si>
  <si>
    <t>Maria-Detzelstr. 20</t>
  </si>
  <si>
    <t>DE0003505764200000000000020021555</t>
  </si>
  <si>
    <t>Westring 5/74</t>
  </si>
  <si>
    <t>DE0003505764700000000000011712724</t>
  </si>
  <si>
    <t>DE0003505645900000000000020025731</t>
  </si>
  <si>
    <t>Am Wassergraben 12</t>
  </si>
  <si>
    <t>DE0003505752000000000000010644415</t>
  </si>
  <si>
    <t>Am Kirschbaum 19</t>
  </si>
  <si>
    <t>DE0003505641400000000000012691356</t>
  </si>
  <si>
    <t>DE0003505642700000000000020027542</t>
  </si>
  <si>
    <t>Overbergstr. 4</t>
  </si>
  <si>
    <t>DE0003505633200000000000010856544</t>
  </si>
  <si>
    <t>Vor der Bend 12</t>
  </si>
  <si>
    <t>DE0003505617900000000000020027743</t>
  </si>
  <si>
    <t>Oskar-Hasencleverstr. 32</t>
  </si>
  <si>
    <t>DE0003505607000000000000020026317</t>
  </si>
  <si>
    <t>Wallersheimer Weg 34</t>
  </si>
  <si>
    <t>DE0003505645700000000000011745029</t>
  </si>
  <si>
    <t>DE0003505617000000000000020027604</t>
  </si>
  <si>
    <t>Hinter Lenchens Haus 33</t>
  </si>
  <si>
    <t>DE0003505645900000000000020027608</t>
  </si>
  <si>
    <t>DE0003505624900000000000020027583</t>
  </si>
  <si>
    <t>Peter-Klöckner-Str. 27</t>
  </si>
  <si>
    <t>DE0003505633200000000000010297758</t>
  </si>
  <si>
    <t>Zum Thiesenhof 13</t>
  </si>
  <si>
    <t>DE0003505633300000000000020025165</t>
  </si>
  <si>
    <t>Inselweg 3</t>
  </si>
  <si>
    <t>DE0003505632200000000000010966072</t>
  </si>
  <si>
    <t>In der Wesser 7</t>
  </si>
  <si>
    <t>DE0003505624200000000000012450405</t>
  </si>
  <si>
    <t>DE0003505641200000000000020027756</t>
  </si>
  <si>
    <t>In den Stömpen 2</t>
  </si>
  <si>
    <t>DE0003505624400000000000010308849</t>
  </si>
  <si>
    <t>DE0003505647900000000000020027732</t>
  </si>
  <si>
    <t>Südstr. 6</t>
  </si>
  <si>
    <t>DE0003505607200000000000010440402</t>
  </si>
  <si>
    <t>Kümperstr. 46</t>
  </si>
  <si>
    <t>DE0003505641200000000000020027736</t>
  </si>
  <si>
    <t>Ebereschenweg 10</t>
  </si>
  <si>
    <t>DE0003505607200000000000010429662</t>
  </si>
  <si>
    <t>Zwischen den Zäunen 9</t>
  </si>
  <si>
    <t>DE0003505623500000000000012431265</t>
  </si>
  <si>
    <t>Niederfeldstr. 10</t>
  </si>
  <si>
    <t>DE0003505647700000000000010312544</t>
  </si>
  <si>
    <t>Bahnhofstr. 50 A</t>
  </si>
  <si>
    <t>DE0003505641000000000000010224092</t>
  </si>
  <si>
    <t>Mons-Taborstr. 33</t>
  </si>
  <si>
    <t>DE0003505617000000000000011101067</t>
  </si>
  <si>
    <t>Mühlenstr. 6</t>
  </si>
  <si>
    <t>DE0003505641200000000000010050744</t>
  </si>
  <si>
    <t>DE0003505619100000000000011378093</t>
  </si>
  <si>
    <t>Bendorferstr. 45</t>
  </si>
  <si>
    <t>DE0003505642400000000000020027196</t>
  </si>
  <si>
    <t>Brunnenweg 31</t>
  </si>
  <si>
    <t>DE0003505617900000000000020026178</t>
  </si>
  <si>
    <t>Oskar-Hasencleverstr. 44</t>
  </si>
  <si>
    <t>DE0003505607200000000000020027796</t>
  </si>
  <si>
    <t>Karl Mannheimstr. 23</t>
  </si>
  <si>
    <t>DE0003505624400000000000020026838</t>
  </si>
  <si>
    <t>DE0003505761200000000000012414611</t>
  </si>
  <si>
    <t>In den Fuchskauten 3</t>
  </si>
  <si>
    <t>DE0003505641400000000000010927492</t>
  </si>
  <si>
    <t>im Feldchen 8</t>
  </si>
  <si>
    <t>DE0003505641200000000000020028002</t>
  </si>
  <si>
    <t>In der Wolfshecke 8</t>
  </si>
  <si>
    <t>DE0003505641200000000000020027818</t>
  </si>
  <si>
    <t>In den Stömpen 10</t>
  </si>
  <si>
    <t>DE0003505641400000000000012219509</t>
  </si>
  <si>
    <t>Westerwaldstr. 4</t>
  </si>
  <si>
    <t>DE0003505641200000000000010618724</t>
  </si>
  <si>
    <t>DE0003505620600000000000011114398</t>
  </si>
  <si>
    <t>Höhenstr. 8</t>
  </si>
  <si>
    <t>DE0003505632200000000000012416169</t>
  </si>
  <si>
    <t>Koblenzerstr. 27</t>
  </si>
  <si>
    <t>DE0003505641000000000000012637742</t>
  </si>
  <si>
    <t>Am Walde 2 C</t>
  </si>
  <si>
    <t>DE0003505607300000000000020027683</t>
  </si>
  <si>
    <t>Schlachthofstr. 86-88</t>
  </si>
  <si>
    <t>DE0003505647900000000000012478369</t>
  </si>
  <si>
    <t>Weststr. 6</t>
  </si>
  <si>
    <t>DE0003505642200000000000020027642</t>
  </si>
  <si>
    <t>Auf der Klaus 7</t>
  </si>
  <si>
    <t>DE0003505633200000000000010674551</t>
  </si>
  <si>
    <t>DE0003505762900000000000020027807</t>
  </si>
  <si>
    <t>Hinter der Hohl 7</t>
  </si>
  <si>
    <t>DE0003505641000000000000011545968</t>
  </si>
  <si>
    <t>Albertstr. 32</t>
  </si>
  <si>
    <t>DE0003505641200000000000010715347</t>
  </si>
  <si>
    <t>Auf der Nörr 12</t>
  </si>
  <si>
    <t>DE00035056410V0000000000020028336</t>
  </si>
  <si>
    <t>DE0003505607600000000000020013897</t>
  </si>
  <si>
    <t>Müfflingstr. 11 A</t>
  </si>
  <si>
    <t>DE0003505645900000000000012230073</t>
  </si>
  <si>
    <t>DE0003505642800000000000012587591</t>
  </si>
  <si>
    <t>DE0003505641000000000000020028095</t>
  </si>
  <si>
    <t>Allmannshausen 13</t>
  </si>
  <si>
    <t>DE007279568121191311120300E000010</t>
  </si>
  <si>
    <t>Ellerer Str. 12</t>
  </si>
  <si>
    <t>DE007279568121191103010100E000010</t>
  </si>
  <si>
    <t>Oberer Weg 1</t>
  </si>
  <si>
    <t>DE007279568121109140130049E000062</t>
  </si>
  <si>
    <t>Kapellenstr. 49</t>
  </si>
  <si>
    <t>DE007279568121109150250014E000091</t>
  </si>
  <si>
    <t>Weingartenstr. 14</t>
  </si>
  <si>
    <t>DE007279568121109110000002E000064</t>
  </si>
  <si>
    <t>Schloßstr. 34</t>
  </si>
  <si>
    <t>DE007279568121109110000002E000081</t>
  </si>
  <si>
    <t>DE007279568121109130010003E000028</t>
  </si>
  <si>
    <t>Obererweg 15</t>
  </si>
  <si>
    <t>DE007279568121109130210025E000031</t>
  </si>
  <si>
    <t>Am Osterborn 25</t>
  </si>
  <si>
    <t>DE007279568121109150190002E000114</t>
  </si>
  <si>
    <t>August-Horchstr. 2</t>
  </si>
  <si>
    <t>DE007279568121109120150005E000058</t>
  </si>
  <si>
    <t>In der Flain 5</t>
  </si>
  <si>
    <t>DE007279568121109140340020E000103</t>
  </si>
  <si>
    <t>In den Schutzmarken 20</t>
  </si>
  <si>
    <t>DE007279568121109140130054E000104</t>
  </si>
  <si>
    <t>Kapellenstr. 54</t>
  </si>
  <si>
    <t>DE007279568121109140020016E000105</t>
  </si>
  <si>
    <t>Talstr. 16</t>
  </si>
  <si>
    <t>DE007279568121109150240008E000126</t>
  </si>
  <si>
    <t>Nikolaus-August-Ottostr. 8</t>
  </si>
  <si>
    <t>DE007279568121109140340036E000107</t>
  </si>
  <si>
    <t>In den Schutzmarken 63</t>
  </si>
  <si>
    <t>DE007279568121109140170037E000109</t>
  </si>
  <si>
    <t>Avallonstr. 37</t>
  </si>
  <si>
    <t>DE007279568121109140170023E000118</t>
  </si>
  <si>
    <t>Avallonstr. 23</t>
  </si>
  <si>
    <t>DE007279568121109140010027E000129</t>
  </si>
  <si>
    <t>Moselstr. 23</t>
  </si>
  <si>
    <t>DE007279568121109140340032E000132</t>
  </si>
  <si>
    <t>In den Schutzmarken 32</t>
  </si>
  <si>
    <t>DE007279568121109150270017E000143</t>
  </si>
  <si>
    <t>Industriering 17</t>
  </si>
  <si>
    <t>DE007279568121109150270018E000142</t>
  </si>
  <si>
    <t>Industriering 18</t>
  </si>
  <si>
    <t>DE007279568121109150250016E000139</t>
  </si>
  <si>
    <t>Weingartenstr. 16</t>
  </si>
  <si>
    <t>DE007279568121109150240008E000138</t>
  </si>
  <si>
    <t>DE007279568121109140170053E000153</t>
  </si>
  <si>
    <t>Avallonstr. 53</t>
  </si>
  <si>
    <t>DE007279568121109150190022E000163</t>
  </si>
  <si>
    <t>DE007279568121109150190022E000164</t>
  </si>
  <si>
    <t>DE007279568121109150090012E000173</t>
  </si>
  <si>
    <t>Graf Zeppelinstr. 12</t>
  </si>
  <si>
    <t>DE007279568121109140340067E000194</t>
  </si>
  <si>
    <t>In den Schutzmarken 67</t>
  </si>
  <si>
    <t>DE007279568121109150270024E000174</t>
  </si>
  <si>
    <t>Industriering 24</t>
  </si>
  <si>
    <t>DE007279568121109140220007E000197</t>
  </si>
  <si>
    <t>Am Rosenbrunnen 7</t>
  </si>
  <si>
    <t>DE007279568121109140130075E000220</t>
  </si>
  <si>
    <t>Kapellenstr. 75</t>
  </si>
  <si>
    <t>DE007279568121109150090007E000186</t>
  </si>
  <si>
    <t>Graf Zeppelinstr. 7</t>
  </si>
  <si>
    <t>DE007279568121109140130059E000222</t>
  </si>
  <si>
    <t>Kapellenstr. 59</t>
  </si>
  <si>
    <t>DE007279568121191221440000E000060</t>
  </si>
  <si>
    <t>Briederweg 44</t>
  </si>
  <si>
    <t>DE007279568121109150270011E000226</t>
  </si>
  <si>
    <t>Industriering 11</t>
  </si>
  <si>
    <t>DE007279568121109150270016E000227</t>
  </si>
  <si>
    <t>Industriering 16</t>
  </si>
  <si>
    <t>DE0003505762700000000000020027441</t>
  </si>
  <si>
    <t>Leipzigerstr. 24</t>
  </si>
  <si>
    <t>DE0003505641000000000000012408093</t>
  </si>
  <si>
    <t>DE0003505645900000000000020028091</t>
  </si>
  <si>
    <t>In der Trift 4</t>
  </si>
  <si>
    <t>DE0003505762900000000000010426043</t>
  </si>
  <si>
    <t>Bergwiese 2</t>
  </si>
  <si>
    <t>DE0003505645900000000000020026234</t>
  </si>
  <si>
    <t>DE0003505642400000000000020001829</t>
  </si>
  <si>
    <t>DE0003505647900000000000020025592</t>
  </si>
  <si>
    <t>Auf der Hohl 8</t>
  </si>
  <si>
    <t>DE0003505607700000000000020028340</t>
  </si>
  <si>
    <t>Maria-Detzelstr. 24</t>
  </si>
  <si>
    <t>DE0003505641000000000000011546107</t>
  </si>
  <si>
    <t>Elbestr. 17</t>
  </si>
  <si>
    <t>DE0003505646200000000000010165177</t>
  </si>
  <si>
    <t>Südstr. 34</t>
  </si>
  <si>
    <t>DE0003505646200000000000011569255</t>
  </si>
  <si>
    <t>DE0003505645900000000000012827983</t>
  </si>
  <si>
    <t>Waldstr. 7</t>
  </si>
  <si>
    <t>DE0003505764800000000000012185302</t>
  </si>
  <si>
    <t>Poststr. 15</t>
  </si>
  <si>
    <t>DE0003505623700000000000012141305</t>
  </si>
  <si>
    <t>Neustr. 32</t>
  </si>
  <si>
    <t>DE0003505607700000000000020028233</t>
  </si>
  <si>
    <t>Auf dem Forst 34</t>
  </si>
  <si>
    <t>DE0003505623700000000000011101288</t>
  </si>
  <si>
    <t>Im Caanerfeld 8</t>
  </si>
  <si>
    <t>DE0003505764200000000000012352357</t>
  </si>
  <si>
    <t>Steinweg 7</t>
  </si>
  <si>
    <t>DE0003505607500000000000012534501</t>
  </si>
  <si>
    <t>DE0003505761200000000000020019037</t>
  </si>
  <si>
    <t>Gewerbestr. 12</t>
  </si>
  <si>
    <t>DE0003505646200000000000010397019</t>
  </si>
  <si>
    <t>Südstr. 32</t>
  </si>
  <si>
    <t>DE0003505607200000000000020018492</t>
  </si>
  <si>
    <t>Emilie-Engelstr. 12</t>
  </si>
  <si>
    <t>DE0003505645900000000000010219242</t>
  </si>
  <si>
    <t>Rainstr. 5</t>
  </si>
  <si>
    <t>DE0003505764200000000000012715514</t>
  </si>
  <si>
    <t>Stadtweg 20 A</t>
  </si>
  <si>
    <t>DE0003505617000000000000012604097</t>
  </si>
  <si>
    <t>Abteistr. 88</t>
  </si>
  <si>
    <t>DE0003505607200000000000011438312</t>
  </si>
  <si>
    <t>In der Laach 74</t>
  </si>
  <si>
    <t>DE0003505607200000000000010372695</t>
  </si>
  <si>
    <t>Im Pülchen 8</t>
  </si>
  <si>
    <t>DE0003505647200000000000011522062</t>
  </si>
  <si>
    <t>Hauptstr. 56</t>
  </si>
  <si>
    <t>DE0003505762700000000000020028462</t>
  </si>
  <si>
    <t>Theodor-Fliednerstr. 43</t>
  </si>
  <si>
    <t>DE0003505764700000000000010305688</t>
  </si>
  <si>
    <t>Parkstr. 36</t>
  </si>
  <si>
    <t>DE0003505633200000000000020028438</t>
  </si>
  <si>
    <t>Im Obstgarten 6</t>
  </si>
  <si>
    <t>DE0003505641000000000000011211385</t>
  </si>
  <si>
    <t>DE0003505632200000000000011561807</t>
  </si>
  <si>
    <t>In der Wesser 8</t>
  </si>
  <si>
    <t>DE0003505647700000000000012604208</t>
  </si>
  <si>
    <t>DE0003505607200000000000020028472</t>
  </si>
  <si>
    <t>Karl-Mannheimstr. 63</t>
  </si>
  <si>
    <t>DE0003505623500000000000010646434</t>
  </si>
  <si>
    <t>Bunzlauerstrasse 4</t>
  </si>
  <si>
    <t>DE0003505641400000000000020026611</t>
  </si>
  <si>
    <t>DE0003505641200000000000020004687</t>
  </si>
  <si>
    <t>Am Rupberg 31</t>
  </si>
  <si>
    <t>DE0003505647900000000000012532975</t>
  </si>
  <si>
    <t>DE0003505641400000000000020028459</t>
  </si>
  <si>
    <t>Dieselstr. 5</t>
  </si>
  <si>
    <t>DE0003505607200000000000010372547</t>
  </si>
  <si>
    <t>Am Gülser Moselbogen 119</t>
  </si>
  <si>
    <t>DE0003505647900000000000012447897</t>
  </si>
  <si>
    <t>Hubertusstr. 12</t>
  </si>
  <si>
    <t>DE0003505632100000000000012697133</t>
  </si>
  <si>
    <t>Ziegeleistr. 30</t>
  </si>
  <si>
    <t>DE0003505620300000000000020025590</t>
  </si>
  <si>
    <t>Schneidershöhe 28 A</t>
  </si>
  <si>
    <t>DE0003505620300000000000020009227</t>
  </si>
  <si>
    <t>DE0003505633500000000000020028689</t>
  </si>
  <si>
    <t>DE0003505641000000000000020032135</t>
  </si>
  <si>
    <t>DE0003505645900000000000010279334</t>
  </si>
  <si>
    <t>Wiesenstr. 19</t>
  </si>
  <si>
    <t>DE0003505624400000000000020028603</t>
  </si>
  <si>
    <t>Neubitz 2</t>
  </si>
  <si>
    <t>DE0003505762700000000000012603295</t>
  </si>
  <si>
    <t>Alpenroderstr. 5</t>
  </si>
  <si>
    <t>DE0003505641400000000000010296417</t>
  </si>
  <si>
    <t>Ober der Grindbitz 17</t>
  </si>
  <si>
    <t>DE0003505622000000000000012745316</t>
  </si>
  <si>
    <t>Im Hofacker 25</t>
  </si>
  <si>
    <t>DE0003505647900000000000020026105</t>
  </si>
  <si>
    <t>Hermannshain 14</t>
  </si>
  <si>
    <t>DE0003505617000000000000010470441</t>
  </si>
  <si>
    <t>Am Zehntefrei 1</t>
  </si>
  <si>
    <t>DE0003505645900000000000011163275</t>
  </si>
  <si>
    <t>Unter der Lay 3</t>
  </si>
  <si>
    <t>DE0003505633700000000000011968931</t>
  </si>
  <si>
    <t>Wattehahn 2 / Flurstück 29</t>
  </si>
  <si>
    <t>DE0003505641200000000000012787914</t>
  </si>
  <si>
    <t>In den Appelstücker 3</t>
  </si>
  <si>
    <t>DE0003505607300000000000020022925</t>
  </si>
  <si>
    <t>In der Hohl 11</t>
  </si>
  <si>
    <t>DE0003505617000000000000011037865</t>
  </si>
  <si>
    <t>Mühlenstr. 79 B</t>
  </si>
  <si>
    <t>DE0003505620300000000000020027685</t>
  </si>
  <si>
    <t>Rudolf-Dieselstr. 29</t>
  </si>
  <si>
    <t>DE007279568121109140330007E000288</t>
  </si>
  <si>
    <t>Keltenweg 7</t>
  </si>
  <si>
    <t>DE0003505647000000000000020028588</t>
  </si>
  <si>
    <t>Auf der Rütsch 11</t>
  </si>
  <si>
    <t>DE0003505645900000000000012842109</t>
  </si>
  <si>
    <t>Alte Feld 3</t>
  </si>
  <si>
    <t>DE0003505623500000000000020028218</t>
  </si>
  <si>
    <t>Amselweg 2-4</t>
  </si>
  <si>
    <t>DE0003505633700000000000010466002</t>
  </si>
  <si>
    <t>Unter dem Dorf 27</t>
  </si>
  <si>
    <t>DE0003505633700000000000012393142</t>
  </si>
  <si>
    <t>DE0003505632100000000000011578505</t>
  </si>
  <si>
    <t>Siebenborn 37</t>
  </si>
  <si>
    <t>DE0003505624400000000000010386645</t>
  </si>
  <si>
    <t>Am Wolsbach 31</t>
  </si>
  <si>
    <t>DE0003505647200000000000012557129</t>
  </si>
  <si>
    <t>Oststr. 9</t>
  </si>
  <si>
    <t>DE0003505623500000000000011520612</t>
  </si>
  <si>
    <t>DE0003505617000000000000020028720</t>
  </si>
  <si>
    <t>Am Ravendelsberg 26</t>
  </si>
  <si>
    <t>DE0003505642400000000000020028855</t>
  </si>
  <si>
    <t>Nordring 22</t>
  </si>
  <si>
    <t>DE0003505764200000000000011643617</t>
  </si>
  <si>
    <t>DE0003505607200000000000020028972</t>
  </si>
  <si>
    <t>Gulisastr. 130</t>
  </si>
  <si>
    <t>DE0003505641400000000000011985569</t>
  </si>
  <si>
    <t>Waldstr. 16</t>
  </si>
  <si>
    <t>DE0003505761200000000000020003260</t>
  </si>
  <si>
    <t>Helmertalweg 19</t>
  </si>
  <si>
    <t>DE0003505641200000000000020029013</t>
  </si>
  <si>
    <t>Im Hansengarten 5</t>
  </si>
  <si>
    <t>DE0003505641200000000000012615226</t>
  </si>
  <si>
    <t>Hauptstr. 50</t>
  </si>
  <si>
    <t>DE0003505642400000000000020028209</t>
  </si>
  <si>
    <t>Jahnstr. 17</t>
  </si>
  <si>
    <t>DE007279568121191312190000E000010</t>
  </si>
  <si>
    <t>Josef-von-Lauffstr. 19</t>
  </si>
  <si>
    <t>DE0003505641000000000000020027475</t>
  </si>
  <si>
    <t>Alleestr. 35</t>
  </si>
  <si>
    <t>DE0003505641200000000000011741511</t>
  </si>
  <si>
    <t>Kapellenstr. 4</t>
  </si>
  <si>
    <t>DE0003505762700000000000020028911</t>
  </si>
  <si>
    <t>Dr.-Emdestr. 26</t>
  </si>
  <si>
    <t>DE0003505762700000000000010060189</t>
  </si>
  <si>
    <t>Wilhelm-Söhngenstr. 2</t>
  </si>
  <si>
    <t>DE0003505607000000000000020029159</t>
  </si>
  <si>
    <t>Hintermark 37</t>
  </si>
  <si>
    <t>DE0003505607700000000000011965975</t>
  </si>
  <si>
    <t>Auf der Mohl 1</t>
  </si>
  <si>
    <t>DE0003505647200000000000012658308</t>
  </si>
  <si>
    <t>Ringstr. 22 A</t>
  </si>
  <si>
    <t>DE0003505620300000000000010631259</t>
  </si>
  <si>
    <t>DE0003505645700000000000012315443</t>
  </si>
  <si>
    <t>Königsbergerstr. 9</t>
  </si>
  <si>
    <t>DE0003505633200000000000011594411</t>
  </si>
  <si>
    <t>Naßheck 2</t>
  </si>
  <si>
    <t>DE0003505647000000000000020029011</t>
  </si>
  <si>
    <t>Auf der Rütsch 1</t>
  </si>
  <si>
    <t>DE0003505762900000000000020029018</t>
  </si>
  <si>
    <t>DE0003505647700000000000020028960</t>
  </si>
  <si>
    <t>Wies 12</t>
  </si>
  <si>
    <t>DE0003505632100000000000011178973</t>
  </si>
  <si>
    <t>DE0003505607200000000000020026904</t>
  </si>
  <si>
    <t>DE0003505761200000000000010697446</t>
  </si>
  <si>
    <t>DE0003505646200000000000020027206</t>
  </si>
  <si>
    <t>Albrechtweg 7</t>
  </si>
  <si>
    <t>DE0003505633000000000000020027902</t>
  </si>
  <si>
    <t>Solliger Hof 16</t>
  </si>
  <si>
    <t>DE0003505617000000000000011104791</t>
  </si>
  <si>
    <t>Hüttenstr. 31 B</t>
  </si>
  <si>
    <t>DE0003505645900000000000012051586</t>
  </si>
  <si>
    <t>DE0003505623500000000000010275703</t>
  </si>
  <si>
    <t>DE0003505641400000000000012180653</t>
  </si>
  <si>
    <t>DE0003505641000000000000012385352</t>
  </si>
  <si>
    <t>DE0003505624400000000000010040404</t>
  </si>
  <si>
    <t>DE0003505641200000000000020029508</t>
  </si>
  <si>
    <t>DE0003505619100000000000010999663</t>
  </si>
  <si>
    <t>Bendorferstr. 47</t>
  </si>
  <si>
    <t>DE0003505762700000000000020029511</t>
  </si>
  <si>
    <t>DE0003505762700000000000012486116</t>
  </si>
  <si>
    <t>Otto-Schmidtstr. 25 A</t>
  </si>
  <si>
    <t>DE0003505647900000000000012453471</t>
  </si>
  <si>
    <t>Wallrain 11</t>
  </si>
  <si>
    <t>DE0003505647700000000000010306854</t>
  </si>
  <si>
    <t>Am Schützenhaus 7</t>
  </si>
  <si>
    <t>DE0003505622000000000000020017913</t>
  </si>
  <si>
    <t>Goethestr. 13</t>
  </si>
  <si>
    <t>DE0003505641000000000000020029637</t>
  </si>
  <si>
    <t>In der Kesselwiese 31</t>
  </si>
  <si>
    <t>DE0003505620300000000000010246509</t>
  </si>
  <si>
    <t>Junglasstr. 5</t>
  </si>
  <si>
    <t>DE0003505617000000000000011076119</t>
  </si>
  <si>
    <t>Jacobystr. 5</t>
  </si>
  <si>
    <t>DE0003505623500000000000011520345</t>
  </si>
  <si>
    <t>Mogendorferstr. 1</t>
  </si>
  <si>
    <t>DE0003505762700000000000020029674</t>
  </si>
  <si>
    <t>Gemarkung Altstadt, Flur 22, Flurstück 3</t>
  </si>
  <si>
    <t>DE0003505645900000000000020022177</t>
  </si>
  <si>
    <t>Steinkaut 3</t>
  </si>
  <si>
    <t>DE0003505641200000000000020029189</t>
  </si>
  <si>
    <t>Am Südhang 9</t>
  </si>
  <si>
    <t>DE0003505641200000000000010303928</t>
  </si>
  <si>
    <t>Am Kissel 6</t>
  </si>
  <si>
    <t>DE0003505617000000000000010853235</t>
  </si>
  <si>
    <t>Mühlenstr. 73</t>
  </si>
  <si>
    <t>DE0003505607300000000000010455175</t>
  </si>
  <si>
    <t>Pastor-Kleinstr. 14</t>
  </si>
  <si>
    <t>DE0003505633200000000000020029741</t>
  </si>
  <si>
    <t>An den zwei Kreuzchen 6</t>
  </si>
  <si>
    <t>DE0003505632100000000000020029896</t>
  </si>
  <si>
    <t>Auf der Bornau 24</t>
  </si>
  <si>
    <t>DE0003505633500000000000012081485</t>
  </si>
  <si>
    <t>Am Spielplatz 3</t>
  </si>
  <si>
    <t>DE0003505617900000000000010450033</t>
  </si>
  <si>
    <t>Finkenweg 15</t>
  </si>
  <si>
    <t>DE0003505641200000000000010916075</t>
  </si>
  <si>
    <t>Nordstr. 5</t>
  </si>
  <si>
    <t>DE0003505642400000000000010070761</t>
  </si>
  <si>
    <t>Im Kettengarten 5</t>
  </si>
  <si>
    <t>DE0003505607700000000000011966343</t>
  </si>
  <si>
    <t>Bitzenweg 23</t>
  </si>
  <si>
    <t>DE0003505764700000000000010695923</t>
  </si>
  <si>
    <t>Am Sonnenhang 32</t>
  </si>
  <si>
    <t>DE0003505647900000000000020029124</t>
  </si>
  <si>
    <t>Weilburgerstr. 12</t>
  </si>
  <si>
    <t>DE0003505641400000000000012337986</t>
  </si>
  <si>
    <t>DE0003505623700000000000012819875</t>
  </si>
  <si>
    <t>Mohrenhähne 24</t>
  </si>
  <si>
    <t>DE0003505607700000000000020029857</t>
  </si>
  <si>
    <t>Neudorfer Weg 13 A</t>
  </si>
  <si>
    <t>DE0003505646200000000000011509597</t>
  </si>
  <si>
    <t>Urdorfer Weg 14</t>
  </si>
  <si>
    <t>DE0003505622000000000000020002785</t>
  </si>
  <si>
    <t>Auf'm Rausch 17</t>
  </si>
  <si>
    <t>DE0003505647700000000000010027726</t>
  </si>
  <si>
    <t>Seitensteinerstr. 9</t>
  </si>
  <si>
    <t>DE0003505641400000000000020029965</t>
  </si>
  <si>
    <t>Am Wald 4</t>
  </si>
  <si>
    <t>DE0003505620300000000000020029412</t>
  </si>
  <si>
    <t>Langeheck 18</t>
  </si>
  <si>
    <t>DE0003505752000000000000010677127</t>
  </si>
  <si>
    <t>Zur Holzwiese 1</t>
  </si>
  <si>
    <t>DE0003505641000000000000020030051</t>
  </si>
  <si>
    <t>Werrastr. 17</t>
  </si>
  <si>
    <t>DE0003505607500000000000020029073</t>
  </si>
  <si>
    <t>Karl-Härlestr. 76</t>
  </si>
  <si>
    <t>DE0003505642400000000000020030055</t>
  </si>
  <si>
    <t>DE0003505624400000000000020030040</t>
  </si>
  <si>
    <t>Am Wolsbach 18</t>
  </si>
  <si>
    <t>DE0003505607000000000000010045198</t>
  </si>
  <si>
    <t>Langenaustr. 18</t>
  </si>
  <si>
    <t>DE0003505762700000000000020030096</t>
  </si>
  <si>
    <t>Heuweg 3 A</t>
  </si>
  <si>
    <t>DE0003505645900000000000020030115</t>
  </si>
  <si>
    <t>DE0003505647900000000000020030120</t>
  </si>
  <si>
    <t>DE0003505641200000000000020030127</t>
  </si>
  <si>
    <t>DE0003505641400000000000020030121</t>
  </si>
  <si>
    <t>Sauerlandstr. 3</t>
  </si>
  <si>
    <t>DE0003505761200000000000011380616</t>
  </si>
  <si>
    <t>Raiffeisenstr. 34</t>
  </si>
  <si>
    <t>DE0003505642400000000000020028460</t>
  </si>
  <si>
    <t>Krugbäckerstr.</t>
  </si>
  <si>
    <t>DE0003505762700000000000020029889</t>
  </si>
  <si>
    <t>Kleeberger Weg 35</t>
  </si>
  <si>
    <t>DE0003505624400000000000020028995</t>
  </si>
  <si>
    <t>Sayntalstr. 83</t>
  </si>
  <si>
    <t>DE0003505647900000000000020029915</t>
  </si>
  <si>
    <t>DE0003505641000000000000012797286</t>
  </si>
  <si>
    <t>DE0003505647700000000000012181617</t>
  </si>
  <si>
    <t>Siegenerstr. 6</t>
  </si>
  <si>
    <t>DE0003505641400000000000020030271</t>
  </si>
  <si>
    <t>DE0003505641000000000000020028717</t>
  </si>
  <si>
    <t>In der Kesselwiese 30</t>
  </si>
  <si>
    <t>DE0003505647700000000000010983309</t>
  </si>
  <si>
    <t>DE0003505633200000000000020006212</t>
  </si>
  <si>
    <t>Naßheck 2 A</t>
  </si>
  <si>
    <t>DE0003505647200000000000020028820</t>
  </si>
  <si>
    <t>Unter den Weiden 21</t>
  </si>
  <si>
    <t>DE0003505626900000000000012242845</t>
  </si>
  <si>
    <t>Am Schüllgen 4</t>
  </si>
  <si>
    <t>DE0003505764700000000000020027708</t>
  </si>
  <si>
    <t>Zum Steinstück</t>
  </si>
  <si>
    <t>DE0003505641400000000000011955767</t>
  </si>
  <si>
    <t>Bahnstr. 14</t>
  </si>
  <si>
    <t>DE0003505633000000000000011336137</t>
  </si>
  <si>
    <t>Im Geispfad 36</t>
  </si>
  <si>
    <t>DE0003505641200000000000020029816</t>
  </si>
  <si>
    <t>Limesweg 5</t>
  </si>
  <si>
    <t>DE0003505645900000000000020027265</t>
  </si>
  <si>
    <t>DE0003505624900000000000020030590</t>
  </si>
  <si>
    <t>Am Walde 11</t>
  </si>
  <si>
    <t>DE0003505641200000000000011790679</t>
  </si>
  <si>
    <t>Hauptstr. 59</t>
  </si>
  <si>
    <t>DE0003505641400000000000012385417</t>
  </si>
  <si>
    <t>Roßborner Hof</t>
  </si>
  <si>
    <t>DE0003505645900000000000011714948</t>
  </si>
  <si>
    <t>Westerburgerstr. 16</t>
  </si>
  <si>
    <t>DE0003506542400000000000020030154</t>
  </si>
  <si>
    <t>Im Malmenseifen 1</t>
  </si>
  <si>
    <t>DE0003505641000000000000020030469</t>
  </si>
  <si>
    <t>Weststr. 42</t>
  </si>
  <si>
    <t>DE0003505622000000000000020029553</t>
  </si>
  <si>
    <t>Von Oppenheimstr. 17 A</t>
  </si>
  <si>
    <t>DE0003505641200000000000020030642</t>
  </si>
  <si>
    <t>Im Hansengarten 15</t>
  </si>
  <si>
    <t>DE0003505645900000000000020030614</t>
  </si>
  <si>
    <t>Am Strüthchen 13</t>
  </si>
  <si>
    <t>DE0003505752000000000000012128732</t>
  </si>
  <si>
    <t>DE0003505645700000000000020030706</t>
  </si>
  <si>
    <t>An der Hofwiese 7</t>
  </si>
  <si>
    <t>DE0003505641400000000000020030705</t>
  </si>
  <si>
    <t>Ruppacher Weg 7</t>
  </si>
  <si>
    <t>DE0003505641200000000000020030587</t>
  </si>
  <si>
    <t>Im Boden 17</t>
  </si>
  <si>
    <t>DE0003505633200000000000020030701</t>
  </si>
  <si>
    <t>DE0003505642400000000000020029933</t>
  </si>
  <si>
    <t>Im Zugemäch 13</t>
  </si>
  <si>
    <t>DE0003505607300000000000010328041</t>
  </si>
  <si>
    <t>Fröbelstr. 3</t>
  </si>
  <si>
    <t>DE0003505607000000000000020026735</t>
  </si>
  <si>
    <t>Am Franzosenfriedhof 1 A</t>
  </si>
  <si>
    <t>DE0003505647200000000000012279943</t>
  </si>
  <si>
    <t>Tierparkstr. 15</t>
  </si>
  <si>
    <t>DE0003505624400000000000020030122</t>
  </si>
  <si>
    <t>Ellenhäuserstr. 9</t>
  </si>
  <si>
    <t>DE0003505607200000000000020027389</t>
  </si>
  <si>
    <t>Jahnweg 48</t>
  </si>
  <si>
    <t>DE0003505641200000000000012259365</t>
  </si>
  <si>
    <t>DE0003505617000000000000020030139</t>
  </si>
  <si>
    <t>Feld-Vorstmann-Str. 7</t>
  </si>
  <si>
    <t>DE0003505617000000000000020030140</t>
  </si>
  <si>
    <t>DE0003505641000000000000020030143</t>
  </si>
  <si>
    <t>Marauer-Mühle 2</t>
  </si>
  <si>
    <t>DE0003505762900000000000012004618</t>
  </si>
  <si>
    <t>Marienstätter Str. 14</t>
  </si>
  <si>
    <t>DE0003505633700000000000012751278</t>
  </si>
  <si>
    <t>In der Augst 5</t>
  </si>
  <si>
    <t>DE0003505762700000000000011927003</t>
  </si>
  <si>
    <t>Gerberweg  21</t>
  </si>
  <si>
    <t>Robert-Bosch-Str. 3 A</t>
  </si>
  <si>
    <t>DE0003505607500000000000011820373</t>
  </si>
  <si>
    <t>Karl-Härlestr. 16</t>
  </si>
  <si>
    <t>DE0003505624400000000000020030470</t>
  </si>
  <si>
    <t>Hauptstr. 74</t>
  </si>
  <si>
    <t>DE007279568121109140120020E000039</t>
  </si>
  <si>
    <t>Klottener Str. 20</t>
  </si>
  <si>
    <t>DE0003505623700000000000020030141</t>
  </si>
  <si>
    <t>Neustr. 10</t>
  </si>
  <si>
    <t>DE0003505633500000000000020030573</t>
  </si>
  <si>
    <t>Eitelbornerstr. 4</t>
  </si>
  <si>
    <t>DE0003505607200000000000020030962</t>
  </si>
  <si>
    <t>Schwester-Modesta-Str. 30</t>
  </si>
  <si>
    <t>DE0003505618200000000000020030584</t>
  </si>
  <si>
    <t>Bornstr. 12</t>
  </si>
  <si>
    <t>DE0003505607200000000000010633413</t>
  </si>
  <si>
    <t>Auf den Elf Morgen 25</t>
  </si>
  <si>
    <t>DE0003505642200000000000020031039</t>
  </si>
  <si>
    <t>Am Merzenborn 16 A</t>
  </si>
  <si>
    <t>DE0003505642200000000000010611363</t>
  </si>
  <si>
    <t>Bachaue 11</t>
  </si>
  <si>
    <t>DE0003505620400000000000011296577</t>
  </si>
  <si>
    <t>DE0003505761400000000000020030592</t>
  </si>
  <si>
    <t>DE0003505647200000000000011312092</t>
  </si>
  <si>
    <t>Wiesenweg 12</t>
  </si>
  <si>
    <t>DE0003505622000000000000010637354</t>
  </si>
  <si>
    <t>Rheintal 94</t>
  </si>
  <si>
    <t>DE0003505647900000000000020030932</t>
  </si>
  <si>
    <t>Neue Str. 2 A</t>
  </si>
  <si>
    <t>DE0003505632300000000000020031005</t>
  </si>
  <si>
    <t>Am Gewerbepark 16</t>
  </si>
  <si>
    <t>DE0003505641200000000000011369531</t>
  </si>
  <si>
    <t>Nordstr. 23 A</t>
  </si>
  <si>
    <t>DE0003505633700000000000020031092</t>
  </si>
  <si>
    <t>Westerwaldstr. 50</t>
  </si>
  <si>
    <t>DE0003505641400000000000010746994</t>
  </si>
  <si>
    <t>Amselring 37</t>
  </si>
  <si>
    <t>DE0003505618200000000000020030128</t>
  </si>
  <si>
    <t>Remigiusstr. 6</t>
  </si>
  <si>
    <t>DE0003505647000000000000020030629</t>
  </si>
  <si>
    <t>DE00035056070V0000000000020030161</t>
  </si>
  <si>
    <t>Hans-Böckler-Str. 5 A</t>
  </si>
  <si>
    <t>DE0003505647900000000000010929118</t>
  </si>
  <si>
    <t>Neue Str. 8</t>
  </si>
  <si>
    <t>DE0003505647200000000000011612223</t>
  </si>
  <si>
    <t>DE0003505607000000000000020030440</t>
  </si>
  <si>
    <t>DE0003505762900000000000010864083</t>
  </si>
  <si>
    <t>Gartenweg 10</t>
  </si>
  <si>
    <t>DE0003505624400000000000020029623</t>
  </si>
  <si>
    <t>Vor dem Kahlen Hahn 26</t>
  </si>
  <si>
    <t>DE0003505633500000000000011446072</t>
  </si>
  <si>
    <t>Römerstr. 22</t>
  </si>
  <si>
    <t>DE0003505617900000000000020029961</t>
  </si>
  <si>
    <t>Im Vogelsang 29</t>
  </si>
  <si>
    <t>DE0003505617000000000000020030430</t>
  </si>
  <si>
    <t>In der Langfuhr 20</t>
  </si>
  <si>
    <t>DE0003505641000000000000020030783</t>
  </si>
  <si>
    <t>Geschwister-Schollstr. 3</t>
  </si>
  <si>
    <t>DE0003505617000000000000020030987</t>
  </si>
  <si>
    <t>Brauereistr. 44</t>
  </si>
  <si>
    <t>DE0003505642800000000000020031233</t>
  </si>
  <si>
    <t>Zum Heilborn 26</t>
  </si>
  <si>
    <t>DE0003505645900000000000020031357</t>
  </si>
  <si>
    <t>DE0003505607200000000000020031127</t>
  </si>
  <si>
    <t>Karl-Mannheim-Str. 65</t>
  </si>
  <si>
    <t>DE0003505607200000000000020018022</t>
  </si>
  <si>
    <t>Emilie-Engel-Str. 1</t>
  </si>
  <si>
    <t>DE0003505607700000000000020030248</t>
  </si>
  <si>
    <t>Hildchen 11</t>
  </si>
  <si>
    <t>DE0003505632200000000000011561416</t>
  </si>
  <si>
    <t>DE0003505641200000000000010550232</t>
  </si>
  <si>
    <t>Grabenstr. 2</t>
  </si>
  <si>
    <t>DE0003505641200000000000020030950</t>
  </si>
  <si>
    <t>Ignatius-Lötschert-Haus</t>
  </si>
  <si>
    <t>DE0003505619100000000000012119644</t>
  </si>
  <si>
    <t>Bendorferstr. 32</t>
  </si>
  <si>
    <t>DE0003505620600000000000010216871</t>
  </si>
  <si>
    <t>Krugbäckerstr.  10</t>
  </si>
  <si>
    <t>DE0003505618200000000000012060046</t>
  </si>
  <si>
    <t>Mallendarer Bachtal 9</t>
  </si>
  <si>
    <t>DE007279568121109140340031E000171</t>
  </si>
  <si>
    <t>In den Schutzmarken 31</t>
  </si>
  <si>
    <t>DE0003505641000000000000020030889</t>
  </si>
  <si>
    <t>Aubachstr. 14</t>
  </si>
  <si>
    <t>DE0003505641000000000000020030595</t>
  </si>
  <si>
    <t>Aubachstr. 16</t>
  </si>
  <si>
    <t>DE0003505641000000000000020030598</t>
  </si>
  <si>
    <t>Aubachstr. 16 A</t>
  </si>
  <si>
    <t>DE0003505641000000000000020030898</t>
  </si>
  <si>
    <t>Aubachstr. 18</t>
  </si>
  <si>
    <t>DE0003505641000000000000020031260</t>
  </si>
  <si>
    <t>Aubachstr. 20</t>
  </si>
  <si>
    <t>DE0003505641000000000000020031269</t>
  </si>
  <si>
    <t>Aubachstr. 20 A</t>
  </si>
  <si>
    <t>DE0003505641000000000000020031278</t>
  </si>
  <si>
    <t>Aubachstr. 20 B</t>
  </si>
  <si>
    <t>DE0003505607000000000000020026896</t>
  </si>
  <si>
    <t>DE0003505619100000000000020031386</t>
  </si>
  <si>
    <t>Im Staffelstück 48</t>
  </si>
  <si>
    <t>DE0003505623700000000000020031606</t>
  </si>
  <si>
    <t>Hirzener Mühle 18</t>
  </si>
  <si>
    <t>DE0003505607200000000000020031564</t>
  </si>
  <si>
    <t>Schwester-Modesta-Str. 8</t>
  </si>
  <si>
    <t>DE0003505645700000000000020031669</t>
  </si>
  <si>
    <t>DE0003505641200000000000020031412</t>
  </si>
  <si>
    <t>Schulstr. 2 A</t>
  </si>
  <si>
    <t>DE0003505764800000000000011427086</t>
  </si>
  <si>
    <t>Unnauerstr. 21</t>
  </si>
  <si>
    <t>DE0003505641200000000000011043156</t>
  </si>
  <si>
    <t>DE0003505642400000000000012299197</t>
  </si>
  <si>
    <t>DE0003505762900000000000012070939</t>
  </si>
  <si>
    <t>DE0003505641000000000000012388297</t>
  </si>
  <si>
    <t>Dillstr. 24</t>
  </si>
  <si>
    <t>DE0003505607200000000000020027087</t>
  </si>
  <si>
    <t>Teichstr. 26</t>
  </si>
  <si>
    <t>DE0003505622000000000000020002783</t>
  </si>
  <si>
    <t>Auf'm Rausch 17 A</t>
  </si>
  <si>
    <t>DE007279568121109140190001E000303</t>
  </si>
  <si>
    <t>Markweg 1</t>
  </si>
  <si>
    <t>DE0003505764500000000000012146404</t>
  </si>
  <si>
    <t>Naubergstr. 30</t>
  </si>
  <si>
    <t>DE0003505645900000000000010071717</t>
  </si>
  <si>
    <t>Obersayn 17</t>
  </si>
  <si>
    <t>DE0003505641400000000000020031685</t>
  </si>
  <si>
    <t>In der Mark 3</t>
  </si>
  <si>
    <t>DE0003505620400000000000012044571</t>
  </si>
  <si>
    <t>Auf den Dorfwiesen 12 A</t>
  </si>
  <si>
    <t>DE0003505762900000000000020030138</t>
  </si>
  <si>
    <t>DE0003505641200000000000020027853</t>
  </si>
  <si>
    <t>DE0003505624400000000000020031608</t>
  </si>
  <si>
    <t>DE0003505620400000000000010893555</t>
  </si>
  <si>
    <t>Emser Str. 9</t>
  </si>
  <si>
    <t>DE0003505647200000000000020031908</t>
  </si>
  <si>
    <t>Mittelstr. 9 A</t>
  </si>
  <si>
    <t>DE0003505647000000000000012607738</t>
  </si>
  <si>
    <t>Goethestr. 14 A</t>
  </si>
  <si>
    <t>DE0003505645900000000000011247053</t>
  </si>
  <si>
    <t>Im Seifen 2 B</t>
  </si>
  <si>
    <t>DE0003505641400000000000010165878</t>
  </si>
  <si>
    <t>Eichendorffring 15</t>
  </si>
  <si>
    <t>DE0003505645900000000000012668753</t>
  </si>
  <si>
    <t>DE0003505641000000000000020031817</t>
  </si>
  <si>
    <t>DE0003505633200000000000010298096</t>
  </si>
  <si>
    <t>Zum Thiesenhof 15</t>
  </si>
  <si>
    <t>DE0003505607300000000000020030205</t>
  </si>
  <si>
    <t>Im Fronwingert 25</t>
  </si>
  <si>
    <t>DE0003505607000000000000020003637</t>
  </si>
  <si>
    <t>Im Kirschgarten 18</t>
  </si>
  <si>
    <t>DE0003505764800000000000012445495</t>
  </si>
  <si>
    <t>DE0003505642700000000000011447362</t>
  </si>
  <si>
    <t>Faule Äcker 6</t>
  </si>
  <si>
    <t>DE0003505645700000000000020032001</t>
  </si>
  <si>
    <t>DE0003505762700000000000020032069</t>
  </si>
  <si>
    <t>Auf dem Acker 8</t>
  </si>
  <si>
    <t>DE0003505607600000000000012171735</t>
  </si>
  <si>
    <t>Emser Str. 283</t>
  </si>
  <si>
    <t>DE0003505641000000000000012448796</t>
  </si>
  <si>
    <t>DE0003505607200000000000020023907</t>
  </si>
  <si>
    <t>Karl-Mannheim-Str. 67</t>
  </si>
  <si>
    <t>DE0003505619100000000000020032185</t>
  </si>
  <si>
    <t>Bendorfer Str. 12</t>
  </si>
  <si>
    <t>DE0003505762900000000000020032239</t>
  </si>
  <si>
    <t>Sonnenweg 7</t>
  </si>
  <si>
    <t>DE0003505752000000000000012798002</t>
  </si>
  <si>
    <t>Am Kirschbaum 9</t>
  </si>
  <si>
    <t>DE0003505618200000000000020032184</t>
  </si>
  <si>
    <t>Remigiusstr. 4</t>
  </si>
  <si>
    <t>DE0003505607700000000000020031959</t>
  </si>
  <si>
    <t>Fritz-von-Unruh-Str. 44 B/C</t>
  </si>
  <si>
    <t>DE0003505641000000000000020032292</t>
  </si>
  <si>
    <t>DE0003505645900000000000020032165</t>
  </si>
  <si>
    <t>Im Seifen 3</t>
  </si>
  <si>
    <t>DE0003505618200000000000012282944</t>
  </si>
  <si>
    <t>Arenberger Str. 27</t>
  </si>
  <si>
    <t>DE0003505619100000000000020032287</t>
  </si>
  <si>
    <t>Auf'm Bungert 8</t>
  </si>
  <si>
    <t>DE0003505647900000000000010751238</t>
  </si>
  <si>
    <t>Eicherwiese 16</t>
  </si>
  <si>
    <t>DE0003505641000000000000020032290</t>
  </si>
  <si>
    <t>Hunsrückstr. 19</t>
  </si>
  <si>
    <t>DE0003505764400000000000020031064</t>
  </si>
  <si>
    <t>Mittelstr. 28</t>
  </si>
  <si>
    <t>DE0003505642800000000000020032410</t>
  </si>
  <si>
    <t>Schulstr. 28</t>
  </si>
  <si>
    <t>DE0003505647900000000000012518735</t>
  </si>
  <si>
    <t>DE0003505764400000000000020032506</t>
  </si>
  <si>
    <t>DE0003505623500000000000020030986</t>
  </si>
  <si>
    <t>Haselstr. 26</t>
  </si>
  <si>
    <t>DE0003505623500000000000020016248</t>
  </si>
  <si>
    <t>Lahnstr. 5</t>
  </si>
  <si>
    <t>DE0003505623500000000000020032432</t>
  </si>
  <si>
    <t>Lahnstr. 6</t>
  </si>
  <si>
    <t>DE0003505647900000000000020031183</t>
  </si>
  <si>
    <t>Alsberg Weg 12</t>
  </si>
  <si>
    <t>DE0003505607000000000000020028461</t>
  </si>
  <si>
    <t>Anton-Jordan-Straße 1</t>
  </si>
  <si>
    <t>DE0003505642800000000000020032509</t>
  </si>
  <si>
    <t>Südring 23</t>
  </si>
  <si>
    <t>Emser Str. 155</t>
  </si>
  <si>
    <t>DE0003505764700000000000020032518</t>
  </si>
  <si>
    <t>DE0003505641000000000000020030709</t>
  </si>
  <si>
    <t>Wagnerstr. 8</t>
  </si>
  <si>
    <t>DE0003505607000000000000020032621</t>
  </si>
  <si>
    <t>Hintermark 20</t>
  </si>
  <si>
    <t>DE0003505606800000000000020032394</t>
  </si>
  <si>
    <t>Am Plan 24</t>
  </si>
  <si>
    <t>DE0003505633200000000000012473251</t>
  </si>
  <si>
    <t>Naßheck 4</t>
  </si>
  <si>
    <t>DE0003505641000000000000010051287</t>
  </si>
  <si>
    <t>Im Eichelstück 36</t>
  </si>
  <si>
    <t>DE0003505633700000000000020031672</t>
  </si>
  <si>
    <t>Hölscheter Wiese 13</t>
  </si>
  <si>
    <t>DE0003505647900000000000020031181</t>
  </si>
  <si>
    <t>DE0003505607700000000000020032454</t>
  </si>
  <si>
    <t>Fritz-von-Unruh-Str. 20</t>
  </si>
  <si>
    <t>DE0003505622000000000000020030429</t>
  </si>
  <si>
    <t>Metternicher Weg</t>
  </si>
  <si>
    <t>DE0003505641200000000000010782648</t>
  </si>
  <si>
    <t>DE0003505641200000000000020032664</t>
  </si>
  <si>
    <t>Unter dem Wasem 14</t>
  </si>
  <si>
    <t>DE0003505647900000000000011505966</t>
  </si>
  <si>
    <t>DE0003505619100000000000012119687</t>
  </si>
  <si>
    <t>Bendorfer Str. 49</t>
  </si>
  <si>
    <t>DE0003505620400000000000010590196</t>
  </si>
  <si>
    <t>Am Hartzberg 18 A</t>
  </si>
  <si>
    <t>DE0003505647200000000000020032810</t>
  </si>
  <si>
    <t>An der Struth 18</t>
  </si>
  <si>
    <t>DE0003505641200000000000011210834</t>
  </si>
  <si>
    <t>Auf der Bitz 11 A</t>
  </si>
  <si>
    <t>DE0003505764800000000000020032658</t>
  </si>
  <si>
    <t>Vorderste Gärten 8</t>
  </si>
  <si>
    <t>DE0003505607700000000000020032708</t>
  </si>
  <si>
    <t>Ammerink 3</t>
  </si>
  <si>
    <t>DE0003505623500000000000012558753</t>
  </si>
  <si>
    <t>Königsberger Str. 56</t>
  </si>
  <si>
    <t>DE0003505607700000000000020032615</t>
  </si>
  <si>
    <t>Maria-Detzel-Str. 32</t>
  </si>
  <si>
    <t>DE0003505762900000000000012050342</t>
  </si>
  <si>
    <t>Wilhelmstr. 16</t>
  </si>
  <si>
    <t>DE0003505764200000000000012604941</t>
  </si>
  <si>
    <t>Mittelstr. 13</t>
  </si>
  <si>
    <t>DE0003505761000000000000010208895</t>
  </si>
  <si>
    <t>Michelbach</t>
  </si>
  <si>
    <t>Hofstr. 8</t>
  </si>
  <si>
    <t>DE0003505761000000000000011798831</t>
  </si>
  <si>
    <t>DE0003505633000000000000020032781</t>
  </si>
  <si>
    <t>Solliger Höfe 36 A</t>
  </si>
  <si>
    <t>DE0003505607700000000000020032543</t>
  </si>
  <si>
    <t>Veit-Rummel-Str. 6</t>
  </si>
  <si>
    <t>DE0003505641400000000000010693874</t>
  </si>
  <si>
    <t>Margarethenstr. 22</t>
  </si>
  <si>
    <t>DE0003505607300000000000020032598</t>
  </si>
  <si>
    <t>Nahlkammer 25</t>
  </si>
  <si>
    <t>DE0003505761000000000000010627243</t>
  </si>
  <si>
    <t>Am Sonnenberg 1</t>
  </si>
  <si>
    <t>DE0003505607700000000000011950471</t>
  </si>
  <si>
    <t>Pfarrer-Kraus-Str. 4</t>
  </si>
  <si>
    <t>DE0003505607700000000000020032511</t>
  </si>
  <si>
    <t>Maria-Detzel-Str. 4</t>
  </si>
  <si>
    <t>DE0003505764700000000000020032109</t>
  </si>
  <si>
    <t>Bahnhofstr. 1</t>
  </si>
  <si>
    <t>DE0003505641000000000000020032752</t>
  </si>
  <si>
    <t>Stauffenbergallee 3</t>
  </si>
  <si>
    <t>DE0003505618200000000000020031140</t>
  </si>
  <si>
    <t>Auf dem Schafstall 11</t>
  </si>
  <si>
    <t>DE0003505627100000000000020031831</t>
  </si>
  <si>
    <t>Großer Garten 1</t>
  </si>
  <si>
    <t>DE0003505762700000000000020005220</t>
  </si>
  <si>
    <t>Walter-Bernstein-Str. 21 A</t>
  </si>
  <si>
    <t>DE0003505607700000000000020031722</t>
  </si>
  <si>
    <t>Unterdorfstr. 21 A</t>
  </si>
  <si>
    <t>DE0003505641200000000000020032812</t>
  </si>
  <si>
    <t>Im Pitzling 26</t>
  </si>
  <si>
    <t>DE0003505641400000000000020033051</t>
  </si>
  <si>
    <t>Grabenstr. 8 A</t>
  </si>
  <si>
    <t>DE0003505641200000000000020033116</t>
  </si>
  <si>
    <t>Unter dem Wasem 2-4</t>
  </si>
  <si>
    <t>DE0003505607700000000000020033100</t>
  </si>
  <si>
    <t>Fritz-von-Unruh-Str. 46</t>
  </si>
  <si>
    <t>DE0003505645900000000000012832332</t>
  </si>
  <si>
    <t>Langwiese 7</t>
  </si>
  <si>
    <t>DE0003505647900000000000020033047</t>
  </si>
  <si>
    <t>Fliederweg 1</t>
  </si>
  <si>
    <t>DE0003505633200000000000020032749</t>
  </si>
  <si>
    <t>Am Wolfsberg 8</t>
  </si>
  <si>
    <t>DE0003505607200000000000020033040</t>
  </si>
  <si>
    <t>Lambertstr. 59 A</t>
  </si>
  <si>
    <t>DE0003505645900000000000020032940</t>
  </si>
  <si>
    <t>Westerburger Str. 19</t>
  </si>
  <si>
    <t>DE0003505632300000000000011158506</t>
  </si>
  <si>
    <t>Röderwiese 33</t>
  </si>
  <si>
    <t>DE0003505647900000000000012579866</t>
  </si>
  <si>
    <t>DE0003505607700000000000020031948</t>
  </si>
  <si>
    <t>Fritz-von-Unruh-Str. 61</t>
  </si>
  <si>
    <t>DE0003505641200000000000020033070</t>
  </si>
  <si>
    <t>Bornstr. 37</t>
  </si>
  <si>
    <t>DE0003505642400000000000020032617</t>
  </si>
  <si>
    <t>Europaweg 10</t>
  </si>
  <si>
    <t>DE0003505617000000000000011897066</t>
  </si>
  <si>
    <t>Hüttenstr. 166</t>
  </si>
  <si>
    <t>DE0003505641200000000000010490914</t>
  </si>
  <si>
    <t>Mühlenstr. 2</t>
  </si>
  <si>
    <t>DE0003505641400000000000020032393</t>
  </si>
  <si>
    <t>Malbergstr. 34</t>
  </si>
  <si>
    <t>DE0003505607600000000000011928581</t>
  </si>
  <si>
    <t>Ludwig-Schwamb-Str. 52</t>
  </si>
  <si>
    <t>DE0003505633200000000000020032992</t>
  </si>
  <si>
    <t>Im Obstgarten 9</t>
  </si>
  <si>
    <t>DE0003505633200000000000020032989</t>
  </si>
  <si>
    <t>DE0003505642400000000000011687738</t>
  </si>
  <si>
    <t>Fuhrgasse 16</t>
  </si>
  <si>
    <t>DE0003505641200000000000010820078</t>
  </si>
  <si>
    <t>Rothbornstr. 3</t>
  </si>
  <si>
    <t>DE0003505647700000000000020033139</t>
  </si>
  <si>
    <t>Mückenwiese 2</t>
  </si>
  <si>
    <t>DE0003505642400000000000010229388</t>
  </si>
  <si>
    <t>DE0003505633500000000000010597883</t>
  </si>
  <si>
    <t>DE0003505633500000000000010161414</t>
  </si>
  <si>
    <t>DE0003505607300000000000010003371</t>
  </si>
  <si>
    <t>Klosterstr. 19</t>
  </si>
  <si>
    <t>DE0003505641200000000000010040188</t>
  </si>
  <si>
    <t>Neuwiesenstr. 2 A</t>
  </si>
  <si>
    <t>DE0003505623500000000000010580743</t>
  </si>
  <si>
    <t>Ulmenweg 7</t>
  </si>
  <si>
    <t>DE0003505619100000000000020033074</t>
  </si>
  <si>
    <t>Auf'm Bungert 10</t>
  </si>
  <si>
    <t>DE0003505633700000000000011967846</t>
  </si>
  <si>
    <t>Kellerweg 4</t>
  </si>
  <si>
    <t>DE0003505647200000000000011052481</t>
  </si>
  <si>
    <t>Aufm Kirchstück 12</t>
  </si>
  <si>
    <t>DE0003505762900000000000010123695</t>
  </si>
  <si>
    <t>DE0003505620300000000000010958053</t>
  </si>
  <si>
    <t>Am Alten Bahnhof 4</t>
  </si>
  <si>
    <t>DE0003505641200000000000020033225</t>
  </si>
  <si>
    <t>Vor der Kreuzwiese 15</t>
  </si>
  <si>
    <t>DE0003505607200000000000011695862</t>
  </si>
  <si>
    <t>Teichstr. 6 A</t>
  </si>
  <si>
    <t>DE0003505642400000000000020033297</t>
  </si>
  <si>
    <t>Nordring 38</t>
  </si>
  <si>
    <t>DE0003505641200000000000020033278</t>
  </si>
  <si>
    <t>Alte Str. 2 A</t>
  </si>
  <si>
    <t>DE0003505641000000000000020033113</t>
  </si>
  <si>
    <t>Köppelstr. 45</t>
  </si>
  <si>
    <t>DE0003505761000000000000011798076</t>
  </si>
  <si>
    <t>Auf dem Beul 10</t>
  </si>
  <si>
    <t>DE0003505641200000000000010820094</t>
  </si>
  <si>
    <t>Sespenroder Str. 6</t>
  </si>
  <si>
    <t>DE0003505623500000000000020031344</t>
  </si>
  <si>
    <t>Erlenhofstr. 1</t>
  </si>
  <si>
    <t>DE0003505620300000000000010246703</t>
  </si>
  <si>
    <t>Junglasstr. 24</t>
  </si>
  <si>
    <t>DE0003505642200000000000020033417</t>
  </si>
  <si>
    <t>Friedrichstr. 9 A</t>
  </si>
  <si>
    <t>DE0073325662600000000000000070093</t>
  </si>
  <si>
    <t>Andernach</t>
  </si>
  <si>
    <t>56626</t>
  </si>
  <si>
    <t>Picassoring 24 A</t>
  </si>
  <si>
    <t>DE0003505641200000000000012355097</t>
  </si>
  <si>
    <t>DE0003505761000000000000020033359</t>
  </si>
  <si>
    <t>Ingelbach-Bahnhof</t>
  </si>
  <si>
    <t>Karl-Georg-Str. 3</t>
  </si>
  <si>
    <t>DE0003505620600000000000020033140</t>
  </si>
  <si>
    <t>DE0003505607200000000000020031815</t>
  </si>
  <si>
    <t>Trierer-Str. 116</t>
  </si>
  <si>
    <t>DE0003505607000000000000020031890</t>
  </si>
  <si>
    <t>Ernst-Abbe-Str. 19</t>
  </si>
  <si>
    <t>DE0003505617000000000000011996099</t>
  </si>
  <si>
    <t>Leonhard-Bestgen-Str. 15</t>
  </si>
  <si>
    <t>DE0003505641200000000000010475885</t>
  </si>
  <si>
    <t>Johannes-Henkel-Str. 10</t>
  </si>
  <si>
    <t>DE0003505633200000000000020033002</t>
  </si>
  <si>
    <t>Kirschblütenweg 11</t>
  </si>
  <si>
    <t>DE0003505641000000000000010229019</t>
  </si>
  <si>
    <t>Mondring 49</t>
  </si>
  <si>
    <t>DE0003505641200000000000011827114</t>
  </si>
  <si>
    <t>Orgelsweg 11</t>
  </si>
  <si>
    <t>DE0003505617000000000000011899948</t>
  </si>
  <si>
    <t>Im Brextal 1</t>
  </si>
  <si>
    <t>DE0003505641000000000000020033461</t>
  </si>
  <si>
    <t>Alois-Skatulla-Str. 15</t>
  </si>
  <si>
    <t>DE0003505620600000000000010180079</t>
  </si>
  <si>
    <t>Langestück 25</t>
  </si>
  <si>
    <t>DE0003505642700000000000020032931</t>
  </si>
  <si>
    <t>In der Lieblich</t>
  </si>
  <si>
    <t>DE0003505641200000000000020033446</t>
  </si>
  <si>
    <t>Weserstr. 15</t>
  </si>
  <si>
    <t>DE0003505761400000000000020033283</t>
  </si>
  <si>
    <t>Mühlenweg 4</t>
  </si>
  <si>
    <t>DE0003505633500000000000020033205</t>
  </si>
  <si>
    <t>Im Feldchen 8</t>
  </si>
  <si>
    <t>DE0003505641000000000000010002952</t>
  </si>
  <si>
    <t>Mittelaustr. 14</t>
  </si>
  <si>
    <t>DE0003505607700000000000010002731</t>
  </si>
  <si>
    <t>Ellingstr. 21</t>
  </si>
  <si>
    <t>DE0003505647900000000000020028417</t>
  </si>
  <si>
    <t>Mammutfeld 1</t>
  </si>
  <si>
    <t>DE0003505633700000000000011975687</t>
  </si>
  <si>
    <t>DE0003505647700000000000012479004</t>
  </si>
  <si>
    <t>DE0003505641400000000000011937629</t>
  </si>
  <si>
    <t>Alte Kirchstr. 8</t>
  </si>
  <si>
    <t>DE0003505624400000000000020107297</t>
  </si>
  <si>
    <t>DE0003505607300000000000020031437</t>
  </si>
  <si>
    <t>Pastor-Kleinstr. 10</t>
  </si>
  <si>
    <t>DE0003505624400000000000011161663</t>
  </si>
  <si>
    <t>Kastanienring 5</t>
  </si>
  <si>
    <t>DE0003505617900000000000020107452</t>
  </si>
  <si>
    <t>Rheinauf 2</t>
  </si>
  <si>
    <t>DE0003505617000000000000020107171</t>
  </si>
  <si>
    <t>Hüttenstr. 138 C</t>
  </si>
  <si>
    <t>DE0003505647900000000000020033462</t>
  </si>
  <si>
    <t>Bachstr. 10</t>
  </si>
  <si>
    <t>DE0003505642400000000000011686898</t>
  </si>
  <si>
    <t>Im Glockenschall 9</t>
  </si>
  <si>
    <t>DE0003505641400000000000020033187</t>
  </si>
  <si>
    <t>DE0003505641200000000000020107313</t>
  </si>
  <si>
    <t>Im Seifen 23</t>
  </si>
  <si>
    <t>DE0003505622000000000000020033428</t>
  </si>
  <si>
    <t>Rudolf-Diesel-Str. 12</t>
  </si>
  <si>
    <t>DE0003505607200000000000020017389</t>
  </si>
  <si>
    <t>Grabenstr. 29 B</t>
  </si>
  <si>
    <t>DE0003505647200000000000020032236</t>
  </si>
  <si>
    <t>Gotthardsweg 12</t>
  </si>
  <si>
    <t>DE0003505764400000000000020107364</t>
  </si>
  <si>
    <t>Im Borngarten 1</t>
  </si>
  <si>
    <t>DE0003505647900000000000011816406</t>
  </si>
  <si>
    <t>Reuscherstr. 1</t>
  </si>
  <si>
    <t>DE0003505633700000000000012580708</t>
  </si>
  <si>
    <t>Heideweg 14 A</t>
  </si>
  <si>
    <t>DE0003505617000000000000020015672</t>
  </si>
  <si>
    <t>Alois-Haehser-Str. 16</t>
  </si>
  <si>
    <t>DE0003505641400000000000011214929</t>
  </si>
  <si>
    <t>DE0003505620300000000000020033224</t>
  </si>
  <si>
    <t>Fröbelstr. 13</t>
  </si>
  <si>
    <t>DE0003505624400000000000010359958</t>
  </si>
  <si>
    <t>Oberahrer Str. 3 A</t>
  </si>
  <si>
    <t>DE0003505752000000000000020033053</t>
  </si>
  <si>
    <t>Unter den Stöcken 14</t>
  </si>
  <si>
    <t>DE0003505633700000000000010516034</t>
  </si>
  <si>
    <t>Kiefernweg 5</t>
  </si>
  <si>
    <t>DE0003505632100000000000010842918</t>
  </si>
  <si>
    <t>Auf Gesetz 47</t>
  </si>
  <si>
    <t>DE0003505761400000000000011794593</t>
  </si>
  <si>
    <t>DE0003505622000000000000020107531</t>
  </si>
  <si>
    <t>Rudolf-Diesel-Str.  8</t>
  </si>
  <si>
    <t>DE0003505617000000000000010307796</t>
  </si>
  <si>
    <t>Drosselweg 6 A</t>
  </si>
  <si>
    <t>DE0003505624400000000000020107696</t>
  </si>
  <si>
    <t>Waldweg 21</t>
  </si>
  <si>
    <t>DE0003505617900000000000020003173</t>
  </si>
  <si>
    <t>Nikolaus-Ehlen-Str. 27</t>
  </si>
  <si>
    <t>DE0003505607700000000000020008822</t>
  </si>
  <si>
    <t>Fritz-von-Unruh-Str. 56 A</t>
  </si>
  <si>
    <t>DE0003505617000000000000020107711</t>
  </si>
  <si>
    <t>August-Thyssen-Str. 7</t>
  </si>
  <si>
    <t>DE0003505641000000000000020032772</t>
  </si>
  <si>
    <t>DE0003505642400000000000020108027</t>
  </si>
  <si>
    <t>Bodener Str. 15</t>
  </si>
  <si>
    <t>DE007279568121109140340078E000316</t>
  </si>
  <si>
    <t>In den Schutzmarken 78</t>
  </si>
  <si>
    <t>DE0003505647700000000000011201142</t>
  </si>
  <si>
    <t>Westend 15</t>
  </si>
  <si>
    <t>DE0003505762700000000000011212934</t>
  </si>
  <si>
    <t>Lindenstr. 6</t>
  </si>
  <si>
    <t>DE0003505607700000000000020108012</t>
  </si>
  <si>
    <t>Fritz-von-Unruh-Str. 42</t>
  </si>
  <si>
    <t>DE0003505762900000000000011184809</t>
  </si>
  <si>
    <t>Neuengarten 4</t>
  </si>
  <si>
    <t>DE0003505607300000000000020107548</t>
  </si>
  <si>
    <t>DE0003505647200000000000012345732</t>
  </si>
  <si>
    <t>Poststr. 5</t>
  </si>
  <si>
    <t>DE0003505641000000000000020107748</t>
  </si>
  <si>
    <t>Robert-Bosch-Str. 8</t>
  </si>
  <si>
    <t>DE0003505647900000000000020107992</t>
  </si>
  <si>
    <t>DE0003505641200000000000020027684</t>
  </si>
  <si>
    <t>DE0003505641000000000000020107869</t>
  </si>
  <si>
    <t>Geschwister-Schollstr. 5</t>
  </si>
  <si>
    <t>DE0003505632100000000000020033059</t>
  </si>
  <si>
    <t>Am Bornpfad 17 A</t>
  </si>
  <si>
    <t>DE0003505607200000000000020032188</t>
  </si>
  <si>
    <t>Am Gülser Moselbogen 20</t>
  </si>
  <si>
    <t>DE0003505624400000000000020108059</t>
  </si>
  <si>
    <t>Alte Wiese 19</t>
  </si>
  <si>
    <t>DE0003505607200000000000020109379</t>
  </si>
  <si>
    <t>An der Spielwiese 3</t>
  </si>
  <si>
    <t>DE0003505624400000000000011141549</t>
  </si>
  <si>
    <t>Bachstr. 3 A</t>
  </si>
  <si>
    <t>DE0003505632300000000000010477314</t>
  </si>
  <si>
    <t>Röderwiese 24</t>
  </si>
  <si>
    <t>DE0003505761400000000000020109500</t>
  </si>
  <si>
    <t>DE0003505618200000000000020031519</t>
  </si>
  <si>
    <t>Hof Wildeck 3</t>
  </si>
  <si>
    <t>DE0003505632300000000000020031709</t>
  </si>
  <si>
    <t>Römerstr. 43</t>
  </si>
  <si>
    <t>DE0003505641000000000000020031853</t>
  </si>
  <si>
    <t>Am Himmelfeld 34</t>
  </si>
  <si>
    <t>DE0003505647900000000000011778903</t>
  </si>
  <si>
    <t>Waldstr. 37</t>
  </si>
  <si>
    <t>DE0003505641200000000000020033043</t>
  </si>
  <si>
    <t>Waldstr. 1a</t>
  </si>
  <si>
    <t>DE0003505681200000000000020109785</t>
  </si>
  <si>
    <t>Brückenstr. 2</t>
  </si>
  <si>
    <t>K31102010000000000002002743200001</t>
  </si>
  <si>
    <t>K31102010000000000002002155300001</t>
  </si>
  <si>
    <t>K31102010000000000002002015000001</t>
  </si>
  <si>
    <t>K31102010000000000002002228200001</t>
  </si>
  <si>
    <t>K31102010000000000002002754500001</t>
  </si>
  <si>
    <t>K31102010000000000002002033400001</t>
  </si>
  <si>
    <t>K31102010000000000002001134300001</t>
  </si>
  <si>
    <t>K31102010000000000002002561700001</t>
  </si>
  <si>
    <t>K31102010000000000002001525900001</t>
  </si>
  <si>
    <t>K31102010000000000002001187000001</t>
  </si>
  <si>
    <t>K31102010000000000002002170400001</t>
  </si>
  <si>
    <t>K31102010000000000002001574800001</t>
  </si>
  <si>
    <t>K31102010000000000002001111900001</t>
  </si>
  <si>
    <t>K31102010000000000002001111800001</t>
  </si>
  <si>
    <t>K31102010000000000002001877900001</t>
  </si>
  <si>
    <t>K31102010000000000002002824400001</t>
  </si>
  <si>
    <t>K31102010000000000002001895400001</t>
  </si>
  <si>
    <t>K31102010000000000002002100600001</t>
  </si>
  <si>
    <t>K31102010000000000002002081900001</t>
  </si>
  <si>
    <t>K31102010000000000002001334900001</t>
  </si>
  <si>
    <t>K31102010000000000002001984400001</t>
  </si>
  <si>
    <t>K31102010000000000002002259000001</t>
  </si>
  <si>
    <t>K31102010000000000002002502100001</t>
  </si>
  <si>
    <t>K31102010000000000002000087400001</t>
  </si>
  <si>
    <t>K31102010000000000002001876900001</t>
  </si>
  <si>
    <t>K31102010000000000002000200300001</t>
  </si>
  <si>
    <t>K31102010000000000002001573500001</t>
  </si>
  <si>
    <t>K31102010000000000002002167800001</t>
  </si>
  <si>
    <t>K31102010000000000002000763600001</t>
  </si>
  <si>
    <t>K31102010000000000002002742200001</t>
  </si>
  <si>
    <t>K31102010000000000002001116900001</t>
  </si>
  <si>
    <t>K31102010000000000002001264000001</t>
  </si>
  <si>
    <t>K31102010000000000002002790100001</t>
  </si>
  <si>
    <t>K31102010000000000002002037000001</t>
  </si>
  <si>
    <t>K31102010000000000002002030700001</t>
  </si>
  <si>
    <t>K31102010000000000002000037500001</t>
  </si>
  <si>
    <t>K31102010000000000001008265400001</t>
  </si>
  <si>
    <t>K31102010000000000002001986300001</t>
  </si>
  <si>
    <t>K31102010000000000002001531400001</t>
  </si>
  <si>
    <t>K31102010000000000002001928100001</t>
  </si>
  <si>
    <t>K31102010000000000002000253800001</t>
  </si>
  <si>
    <t>K31102010000000000001274179500001</t>
  </si>
  <si>
    <t>K31102010000000000002000751700001</t>
  </si>
  <si>
    <t>K31102010000000000002000751600001</t>
  </si>
  <si>
    <t>K31102010000000000002000731000001</t>
  </si>
  <si>
    <t>K31102010000000000001096289100001</t>
  </si>
  <si>
    <t>K31102010000000000002001403200001</t>
  </si>
  <si>
    <t>K31102010000000000001058249500001</t>
  </si>
  <si>
    <t>K31102010000000000002002224800001</t>
  </si>
  <si>
    <t>K31102010000000000002001039800001</t>
  </si>
  <si>
    <t>K31102010000000000002001809100001</t>
  </si>
  <si>
    <t>K31102010000000000002002465200001</t>
  </si>
  <si>
    <t>K31102010000000000002001405200001</t>
  </si>
  <si>
    <t>K31102010000000000002001924900001</t>
  </si>
  <si>
    <t>K31102010000000000002001733100001</t>
  </si>
  <si>
    <t>K31102010000000000002001072600001</t>
  </si>
  <si>
    <t>K31102010000000000002001674600001</t>
  </si>
  <si>
    <t>K31102010000000000002001359500001</t>
  </si>
  <si>
    <t>K31102010000000000002001359600001</t>
  </si>
  <si>
    <t>K31102010000000000002002527500001</t>
  </si>
  <si>
    <t>K31102010000000000002001943200001</t>
  </si>
  <si>
    <t>K31102010000000000002002779900001</t>
  </si>
  <si>
    <t>K31102010000000000002002715400001</t>
  </si>
  <si>
    <t>K31102010000000000002002690500001</t>
  </si>
  <si>
    <t>K31102010000000000002002196300001</t>
  </si>
  <si>
    <t>K31102010000000000002001124800001</t>
  </si>
  <si>
    <t>K31102010000000000002001504100001</t>
  </si>
  <si>
    <t>K31102010000000000002002149500001</t>
  </si>
  <si>
    <t>K31102010000000000002002236500001</t>
  </si>
  <si>
    <t>K31102010000000000001008345600001</t>
  </si>
  <si>
    <t>K31102010000000000002001055600001</t>
  </si>
  <si>
    <t>K31102010000000000002001269400001</t>
  </si>
  <si>
    <t>K31102010000000000002002213700001</t>
  </si>
  <si>
    <t>K31102010000000000002002840100001</t>
  </si>
  <si>
    <t>K31102010000000000002001494400001</t>
  </si>
  <si>
    <t>K31102010000000000002002557800001</t>
  </si>
  <si>
    <t>K31102010000000000002001260800001</t>
  </si>
  <si>
    <t>K31102010000000000002001260600001</t>
  </si>
  <si>
    <t>K31102010000000000002000481400001</t>
  </si>
  <si>
    <t>K31102010000000000002002218500001</t>
  </si>
  <si>
    <t>K31102010000000000002001166600001</t>
  </si>
  <si>
    <t>K31102010000000000002001166200001</t>
  </si>
  <si>
    <t>K31102010000000000002002234700001</t>
  </si>
  <si>
    <t>K31102010000000000002001817400001</t>
  </si>
  <si>
    <t>K31102010000000000002001167000001</t>
  </si>
  <si>
    <t>K31102010000000000002001167100001</t>
  </si>
  <si>
    <t>K31102010000000000002001839800001</t>
  </si>
  <si>
    <t>K31102010000000000002001167200001</t>
  </si>
  <si>
    <t>K31102010000000000002002557700001</t>
  </si>
  <si>
    <t>K31102010000000000002001966100001</t>
  </si>
  <si>
    <t>K31102010000000000002001733000001</t>
  </si>
  <si>
    <t>K31102010000000000002000726800001</t>
  </si>
  <si>
    <t>K31102010000000000002001595800001</t>
  </si>
  <si>
    <t>K31102010000000000002001896300001</t>
  </si>
  <si>
    <t>K31102010000000000002002099900001</t>
  </si>
  <si>
    <t>K31102010000000000002002555200001</t>
  </si>
  <si>
    <t>K31102010000000000002001815800001</t>
  </si>
  <si>
    <t>K31102010000000000002002022000001</t>
  </si>
  <si>
    <t>K31102010000000000002001107600001</t>
  </si>
  <si>
    <t>K31102010000000000002001107200001</t>
  </si>
  <si>
    <t>K31102010000000000002001077200001</t>
  </si>
  <si>
    <t>K31102010000000000002002118200001</t>
  </si>
  <si>
    <t>K31102010000000000001196284400001</t>
  </si>
  <si>
    <t>K31102010000000000002002782000001</t>
  </si>
  <si>
    <t>K31102010000000000002001049400001</t>
  </si>
  <si>
    <t>K31102010000000000002001404300001</t>
  </si>
  <si>
    <t>K31102010000000000002002850200001</t>
  </si>
  <si>
    <t>K31102010000000000002002137500001</t>
  </si>
  <si>
    <t>K31102010000000000002001886400001</t>
  </si>
  <si>
    <t>K31102010000000000002001896200001</t>
  </si>
  <si>
    <t>K31102010000000000002002561500001</t>
  </si>
  <si>
    <t>K31102010000000000009002156800001</t>
  </si>
  <si>
    <t>K31102010000000000002000426800001</t>
  </si>
  <si>
    <t>K31102010000000000002001141200001</t>
  </si>
  <si>
    <t>K31102010000000000002002228300001</t>
  </si>
  <si>
    <t>K31102010000000000002002076400001</t>
  </si>
  <si>
    <t>K31102010000000000002000244400001</t>
  </si>
  <si>
    <t>K31102010000000000002001195900001</t>
  </si>
  <si>
    <t>K31102010000000000002001263900001</t>
  </si>
  <si>
    <t>K31102010000000000002001918500001</t>
  </si>
  <si>
    <t>K31102010000000000002002206300001</t>
  </si>
  <si>
    <t>K31102010000000000002002064900001</t>
  </si>
  <si>
    <t>K31102010000000000002001137200001</t>
  </si>
  <si>
    <t>K31102010000000000002001984300001</t>
  </si>
  <si>
    <t>K31102010000000000002002205500001</t>
  </si>
  <si>
    <t>K31102010000000000002001902600001</t>
  </si>
  <si>
    <t>K31102010000000000002002717700001</t>
  </si>
  <si>
    <t>K31102010000000000002001642800001</t>
  </si>
  <si>
    <t>K31102010000000000002002520600001</t>
  </si>
  <si>
    <t>K31102010000000000002001111500001</t>
  </si>
  <si>
    <t>K31102010000000000002001888700001</t>
  </si>
  <si>
    <t>K31102010000000000002000550200001</t>
  </si>
  <si>
    <t>K31102010000000000002002871300001</t>
  </si>
  <si>
    <t>K31102010000000000002001536900001</t>
  </si>
  <si>
    <t>K31102010000000000002002104000001</t>
  </si>
  <si>
    <t>K31102010000000000008001760600001</t>
  </si>
  <si>
    <t>K31102010000000000002002118000001</t>
  </si>
  <si>
    <t>K31102010000000000002002386300001</t>
  </si>
  <si>
    <t>K31102010000000000002001199400001</t>
  </si>
  <si>
    <t>K31102010000000000002001257600001</t>
  </si>
  <si>
    <t>K31102010000000000002002151400001</t>
  </si>
  <si>
    <t>K31102010000000000001273509400001</t>
  </si>
  <si>
    <t>K31102010000000000002002749600001</t>
  </si>
  <si>
    <t>K31102010000000000002001093100001</t>
  </si>
  <si>
    <t>K31102010000000000002002089100001</t>
  </si>
  <si>
    <t>K31102010000000000002001137700001</t>
  </si>
  <si>
    <t>K31102010000000000002001076600001</t>
  </si>
  <si>
    <t>K31102010000000000002002277300001</t>
  </si>
  <si>
    <t>K31102010000000000002002221900001</t>
  </si>
  <si>
    <t>K31102010000000000002002256700001</t>
  </si>
  <si>
    <t>K31102010000000000002002056500001</t>
  </si>
  <si>
    <t>K31102010000000000002001931400001</t>
  </si>
  <si>
    <t>K31102010000000000002001903100001</t>
  </si>
  <si>
    <t>K31102010000000000002002692400001</t>
  </si>
  <si>
    <t>K31102010000000000001269936500001</t>
  </si>
  <si>
    <t>K31102010000000000002001503800001</t>
  </si>
  <si>
    <t>K31102010000000000002001734000001</t>
  </si>
  <si>
    <t>K31102010000000000002001884300001</t>
  </si>
  <si>
    <t>K31102010000000000002001162600001</t>
  </si>
  <si>
    <t>K31102010000000000002002433500001</t>
  </si>
  <si>
    <t>K31102010000000000002002462700001</t>
  </si>
  <si>
    <t>K31102010000000000002001260900001</t>
  </si>
  <si>
    <t>K31102010000000000002002608400001</t>
  </si>
  <si>
    <t>K31102010000000000002002069100001</t>
  </si>
  <si>
    <t>K31102010000000000002001642500001</t>
  </si>
  <si>
    <t>K31102010000000000002001888400001</t>
  </si>
  <si>
    <t>K31102010000000000002002674400001</t>
  </si>
  <si>
    <t>K31102010000000000002001109000001</t>
  </si>
  <si>
    <t>K31102010000000000002002099800001</t>
  </si>
  <si>
    <t>K31102010000000000002001174000001</t>
  </si>
  <si>
    <t>K31102010000000000002002066400001</t>
  </si>
  <si>
    <t>K31102010000000000002002505200001</t>
  </si>
  <si>
    <t>K31102010000000000002001071200001</t>
  </si>
  <si>
    <t>K31102010000000000002002765700001</t>
  </si>
  <si>
    <t>K31102010000000000002002743300001</t>
  </si>
  <si>
    <t>K31102010000000000002002689700001</t>
  </si>
  <si>
    <t>K31102010000000000002002994200001</t>
  </si>
  <si>
    <t>K31102010000000000002002980600001</t>
  </si>
  <si>
    <t>K31102010000000000001256581400001</t>
  </si>
  <si>
    <t>K31102010000000000002002869100001</t>
  </si>
  <si>
    <t>K31102010000000000002003094100001</t>
  </si>
  <si>
    <t>K31102010000000000001272865900001</t>
  </si>
  <si>
    <t>K31102010000000000002002733800001</t>
  </si>
  <si>
    <t>K31102010000000000002003013700001</t>
  </si>
  <si>
    <t>K31102010000000000002002311400001</t>
  </si>
  <si>
    <t>K31102010000000000002000763700001</t>
  </si>
  <si>
    <t>K31102010000000000001008311100001</t>
  </si>
  <si>
    <t>K31102010000000000001008376600001</t>
  </si>
  <si>
    <t>K31102010000000000001008377400001</t>
  </si>
  <si>
    <t>K31102010000000000001150350500001</t>
  </si>
  <si>
    <t>K31102010000000000001188466500001</t>
  </si>
  <si>
    <t>K31102010000000000001271962500001</t>
  </si>
  <si>
    <t>K31102010000000000001273580900001</t>
  </si>
  <si>
    <t>K31102010000000000001278744200001</t>
  </si>
  <si>
    <t>K31102010000000000001286707100001</t>
  </si>
  <si>
    <t>K31102010000000000002000137600001</t>
  </si>
  <si>
    <t>K31102010000000000002001106700001</t>
  </si>
  <si>
    <t>K31102010000000000002001109700001</t>
  </si>
  <si>
    <t>K31102010000000000002001250000001</t>
  </si>
  <si>
    <t>K31102010000000000001198608500001</t>
  </si>
  <si>
    <t>K31102010000000000002003096800001</t>
  </si>
  <si>
    <t>K31102010000000000002003026000001</t>
  </si>
  <si>
    <t>K31102010000000000002003022700001</t>
  </si>
  <si>
    <t>K31102010000000000001027923700001</t>
  </si>
  <si>
    <t>K31102010000000000002003147800001</t>
  </si>
  <si>
    <t>K31102010000000000002002863400001</t>
  </si>
  <si>
    <t>K31102010000000000001018902500001</t>
  </si>
  <si>
    <t>K31102010000000000002003038400001</t>
  </si>
  <si>
    <t>K31102010000000000001017403600001</t>
  </si>
  <si>
    <t>K31102010000000000002003211300001</t>
  </si>
  <si>
    <t>K31102010000000000001158564100001</t>
  </si>
  <si>
    <t>K31102010000000000002002844900001</t>
  </si>
  <si>
    <t>K31102011191213270000E00010000001</t>
  </si>
  <si>
    <t>K31102011109110020001E00013000001</t>
  </si>
  <si>
    <t>K311020100109110100059E0002290001</t>
  </si>
  <si>
    <t>K31102011109130010003E00002500001</t>
  </si>
  <si>
    <t>K31102011109110000002E00010100001</t>
  </si>
  <si>
    <t>K31102010000000000002003298700001</t>
  </si>
  <si>
    <t>K31102010000000000002002509800001</t>
  </si>
  <si>
    <t>K31102010000000000002002166200001</t>
  </si>
  <si>
    <t>K31102010000000000002000253800002</t>
  </si>
  <si>
    <t>K31102010000000000002003165900001</t>
  </si>
  <si>
    <t>K31102010000000000002003238400001</t>
  </si>
  <si>
    <t>K31102010000000000002000037500002</t>
  </si>
  <si>
    <t>K31102010000000000001084308600001</t>
  </si>
  <si>
    <t>K31102010000000000002001250000002</t>
  </si>
  <si>
    <t>S31102010000000000001274132900001</t>
  </si>
  <si>
    <t>S31102010000000000001272618400001</t>
  </si>
  <si>
    <t>S31102010000000000002001276200001</t>
  </si>
  <si>
    <t>S31102010000000000002000379000001</t>
  </si>
  <si>
    <t>S31102010000000000002000264500001</t>
  </si>
  <si>
    <t>S31102010000UARAUENTAL0T10T200001</t>
  </si>
  <si>
    <t>S31102010000000000001280073200001</t>
  </si>
  <si>
    <t>S31102010000000000001272771700001</t>
  </si>
  <si>
    <t>S31102010000000000001273586800001</t>
  </si>
  <si>
    <t>S31102010000000000002000215800001</t>
  </si>
  <si>
    <t>S31102010000000000001271998600001</t>
  </si>
  <si>
    <t>S31102010000000000001275617200001</t>
  </si>
  <si>
    <t>S31102010000000000001261933700001</t>
  </si>
  <si>
    <t>S31102010000000000001017796500001</t>
  </si>
  <si>
    <t>S31102010000000000001028306400001</t>
  </si>
  <si>
    <t>S31102010000000000001076907200001</t>
  </si>
  <si>
    <t>S31102010000000000001177247600001</t>
  </si>
  <si>
    <t>S31102010000000000001043929300001</t>
  </si>
  <si>
    <t>S31102010000000000001273632500001</t>
  </si>
  <si>
    <t>S31102010000000000001242641500001</t>
  </si>
  <si>
    <t>S31102010000000000002001456000001</t>
  </si>
  <si>
    <t>S31102010000000000002002591500001</t>
  </si>
  <si>
    <t>S3110201000000000000GZP0325200001</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</si>
</sst>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8" formatCode="#,##0.00\ &quot;€&quot;;[Red]\-#,##0.00\ &quot;€&quot;"/>
    <numFmt numFmtId="44" formatCode="_-* #,##0.00\ &quot;€&quot;_-;\-* #,##0.00\ &quot;€&quot;_-;_-* &quot;-&quot;??\ &quot;€&quot;_-;_-@_-"/>
    <numFmt numFmtId="43" formatCode="_-* #,##0.00\ _€_-;\-* #,##0.00\ _€_-;_-* &quot;-&quot;??\ _€_-;_-@_-"/>
    <numFmt numFmtId="164" formatCode="_(&quot;€&quot;* #,##0.00_);_(&quot;€&quot;* \(#,##0.00\);_(&quot;€&quot;* &quot;-&quot;??_);_(@_)"/>
    <numFmt numFmtId="165" formatCode="_(* #,##0.00_);_(* \(#,##0.00\);_(* &quot;-&quot;??_);_(@_)"/>
    <numFmt numFmtId="166" formatCode="#,##0.000"/>
    <numFmt numFmtId="167" formatCode="#,##0_ ;[Red]\-#,##0\ "/>
    <numFmt numFmtId="168" formatCode="#,##0.00_ ;[Red]\-#,##0.00\ "/>
    <numFmt numFmtId="169" formatCode="0.000"/>
    <numFmt numFmtId="170" formatCode="#,##0.00_ ;\-#,##0.00\ "/>
    <numFmt numFmtId="171" formatCode="#,##0.000_ ;[Red]\-#,##0.000\ "/>
    <numFmt numFmtId="172" formatCode="#,##0.00000"/>
    <numFmt numFmtId="173" formatCode="#,##0.0000"/>
    <numFmt numFmtId="174" formatCode="#,##0.000000"/>
  </numFmts>
  <fonts count="11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sz val="10"/>
      <color indexed="41"/>
      <name val="Arial"/>
      <family val="2"/>
    </font>
    <font>
      <b/>
      <sz val="10"/>
      <name val="Arial"/>
      <family val="2"/>
    </font>
    <font>
      <sz val="10"/>
      <name val="Arial"/>
      <family val="2"/>
    </font>
    <font>
      <b/>
      <sz val="7"/>
      <color indexed="10"/>
      <name val="Arial"/>
      <family val="2"/>
    </font>
    <font>
      <b/>
      <sz val="10"/>
      <color indexed="10"/>
      <name val="Arial"/>
      <family val="2"/>
    </font>
    <font>
      <b/>
      <sz val="12"/>
      <color indexed="10"/>
      <name val="Arial"/>
      <family val="2"/>
    </font>
    <font>
      <b/>
      <sz val="8"/>
      <name val="Arial"/>
      <family val="2"/>
    </font>
    <font>
      <b/>
      <sz val="8"/>
      <name val="Arial"/>
      <family val="2"/>
    </font>
    <font>
      <sz val="9"/>
      <name val="Arial"/>
      <family val="2"/>
    </font>
    <font>
      <b/>
      <sz val="8"/>
      <color indexed="81"/>
      <name val="Tahoma"/>
      <family val="2"/>
    </font>
    <font>
      <sz val="8"/>
      <color indexed="81"/>
      <name val="Tahoma"/>
      <family val="2"/>
    </font>
    <font>
      <sz val="16"/>
      <name val="Arial"/>
      <family val="2"/>
    </font>
    <font>
      <sz val="9"/>
      <name val="Arial"/>
      <family val="2"/>
    </font>
    <font>
      <b/>
      <sz val="9"/>
      <name val="Arial"/>
      <family val="2"/>
    </font>
    <font>
      <b/>
      <i/>
      <u/>
      <sz val="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b/>
      <sz val="20"/>
      <color indexed="8"/>
      <name val="Calibri"/>
      <family val="2"/>
    </font>
    <font>
      <b/>
      <i/>
      <sz val="9"/>
      <name val="Arial"/>
      <family val="2"/>
    </font>
    <font>
      <b/>
      <sz val="9"/>
      <color indexed="10"/>
      <name val="Arial"/>
      <family val="2"/>
    </font>
    <font>
      <sz val="10"/>
      <color indexed="10"/>
      <name val="Arial"/>
      <family val="2"/>
    </font>
    <font>
      <u/>
      <sz val="10"/>
      <color indexed="12"/>
      <name val="Arial"/>
      <family val="2"/>
    </font>
    <font>
      <sz val="10"/>
      <name val="Arial"/>
      <family val="2"/>
    </font>
    <font>
      <b/>
      <sz val="10"/>
      <color indexed="8"/>
      <name val="Arial"/>
      <family val="2"/>
    </font>
    <font>
      <sz val="10"/>
      <color indexed="9"/>
      <name val="Arial"/>
      <family val="2"/>
    </font>
    <font>
      <b/>
      <sz val="10"/>
      <color indexed="63"/>
      <name val="Arial"/>
      <family val="2"/>
    </font>
    <font>
      <b/>
      <sz val="10"/>
      <color indexed="52"/>
      <name val="Arial"/>
      <family val="2"/>
    </font>
    <font>
      <sz val="10"/>
      <color indexed="62"/>
      <name val="Arial"/>
      <family val="2"/>
    </font>
    <font>
      <i/>
      <sz val="10"/>
      <color indexed="23"/>
      <name val="Arial"/>
      <family val="2"/>
    </font>
    <font>
      <sz val="10"/>
      <color indexed="17"/>
      <name val="Arial"/>
      <family val="2"/>
    </font>
    <font>
      <sz val="10"/>
      <color indexed="60"/>
      <name val="Arial"/>
      <family val="2"/>
    </font>
    <font>
      <sz val="10"/>
      <color indexed="20"/>
      <name val="Arial"/>
      <family val="2"/>
    </font>
    <font>
      <b/>
      <sz val="18"/>
      <color indexed="62"/>
      <name val="Cambria"/>
      <family val="2"/>
    </font>
    <font>
      <b/>
      <sz val="15"/>
      <color indexed="62"/>
      <name val="Arial"/>
      <family val="2"/>
    </font>
    <font>
      <b/>
      <sz val="13"/>
      <color indexed="62"/>
      <name val="Arial"/>
      <family val="2"/>
    </font>
    <font>
      <b/>
      <sz val="11"/>
      <color indexed="62"/>
      <name val="Arial"/>
      <family val="2"/>
    </font>
    <font>
      <sz val="10"/>
      <color indexed="52"/>
      <name val="Arial"/>
      <family val="2"/>
    </font>
    <font>
      <b/>
      <sz val="10"/>
      <color indexed="9"/>
      <name val="Arial"/>
      <family val="2"/>
    </font>
    <font>
      <sz val="11"/>
      <color theme="1"/>
      <name val="Calibri"/>
      <family val="2"/>
      <scheme val="minor"/>
    </font>
    <font>
      <b/>
      <sz val="10"/>
      <color rgb="FFFF0000"/>
      <name val="Arial"/>
      <family val="2"/>
    </font>
    <font>
      <sz val="8"/>
      <color rgb="FFFF0000"/>
      <name val="Arial"/>
      <family val="2"/>
    </font>
    <font>
      <sz val="11"/>
      <name val="Courier New"/>
      <family val="3"/>
    </font>
    <font>
      <sz val="10"/>
      <color indexed="8"/>
      <name val="Arial"/>
      <family val="2"/>
    </font>
    <font>
      <sz val="9"/>
      <color indexed="10"/>
      <name val="Arial"/>
      <family val="2"/>
    </font>
    <font>
      <sz val="8"/>
      <color indexed="10"/>
      <name val="Arial"/>
      <family val="2"/>
    </font>
    <font>
      <sz val="8"/>
      <color theme="0"/>
      <name val="Arial"/>
      <family val="2"/>
    </font>
    <font>
      <sz val="11"/>
      <color theme="0"/>
      <name val="Calibri"/>
      <family val="2"/>
      <scheme val="minor"/>
    </font>
    <font>
      <sz val="10"/>
      <name val="Arial"/>
      <family val="2"/>
    </font>
    <font>
      <sz val="9"/>
      <color theme="0"/>
      <name val="Calibri"/>
      <family val="2"/>
      <scheme val="minor"/>
    </font>
    <font>
      <sz val="10"/>
      <color theme="0"/>
      <name val="Arial"/>
      <family val="2"/>
    </font>
    <font>
      <sz val="11"/>
      <name val="Arial"/>
      <family val="2"/>
    </font>
    <font>
      <sz val="10"/>
      <color rgb="FFFF0000"/>
      <name val="Arial"/>
      <family val="2"/>
    </font>
    <font>
      <u/>
      <sz val="9"/>
      <name val="Arial"/>
      <family val="2"/>
    </font>
    <font>
      <sz val="9"/>
      <name val="Calibri"/>
      <family val="2"/>
      <scheme val="minor"/>
    </font>
    <font>
      <sz val="9"/>
      <color theme="1"/>
      <name val="Calibri"/>
      <family val="2"/>
      <scheme val="minor"/>
    </font>
    <font>
      <sz val="8"/>
      <color rgb="FFFF3300"/>
      <name val="Arial"/>
      <family val="2"/>
    </font>
    <font>
      <vertAlign val="superscript"/>
      <sz val="10"/>
      <name val="Arial"/>
      <family val="2"/>
    </font>
    <font>
      <sz val="7"/>
      <name val="Arial"/>
      <family val="2"/>
    </font>
    <font>
      <sz val="9"/>
      <name val="Courier New"/>
      <family val="3"/>
    </font>
    <font>
      <sz val="11"/>
      <color rgb="FFFF0000"/>
      <name val="Courier New"/>
      <family val="3"/>
    </font>
    <font>
      <b/>
      <sz val="6"/>
      <name val="Arial"/>
      <family val="2"/>
    </font>
    <font>
      <b/>
      <u/>
      <sz val="9"/>
      <name val="Arial"/>
      <family val="2"/>
    </font>
    <font>
      <sz val="11"/>
      <name val="Calibri"/>
      <family val="2"/>
      <scheme val="minor"/>
    </font>
    <font>
      <sz val="10"/>
      <name val="Arial"/>
    </font>
    <font>
      <sz val="11"/>
      <color rgb="FFFF0000"/>
      <name val="Calibri"/>
      <family val="2"/>
      <scheme val="minor"/>
    </font>
    <font>
      <sz val="10"/>
      <color theme="1"/>
      <name val="Arial"/>
      <family val="2"/>
    </font>
    <font>
      <b/>
      <sz val="11"/>
      <color theme="1"/>
      <name val="Calibri"/>
      <family val="2"/>
      <scheme val="minor"/>
    </font>
    <font>
      <b/>
      <sz val="12"/>
      <color indexed="8"/>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i/>
      <sz val="10"/>
      <color rgb="FF7F7F7F"/>
      <name val="Arial"/>
      <family val="2"/>
    </font>
    <font>
      <b/>
      <sz val="10"/>
      <color theme="1"/>
      <name val="Arial"/>
      <family val="2"/>
    </font>
    <font>
      <sz val="10"/>
      <color indexed="39"/>
      <name val="Arial"/>
      <family val="2"/>
    </font>
    <font>
      <b/>
      <sz val="16"/>
      <color indexed="23"/>
      <name val="Arial"/>
      <family val="2"/>
    </font>
    <font>
      <sz val="11"/>
      <color rgb="FF006100"/>
      <name val="Calibri"/>
      <family val="2"/>
      <scheme val="minor"/>
    </font>
    <font>
      <sz val="11"/>
      <color rgb="FF9C0006"/>
      <name val="Calibri"/>
      <family val="2"/>
      <scheme val="minor"/>
    </font>
    <font>
      <sz val="11"/>
      <color rgb="FF9C65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s>
  <fills count="8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22"/>
      </patternFill>
    </fill>
    <fill>
      <patternFill patternType="solid">
        <fgColor indexed="19"/>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solid">
        <fgColor theme="0" tint="-0.14999847407452621"/>
        <bgColor indexed="64"/>
      </patternFill>
    </fill>
    <fill>
      <patternFill patternType="solid">
        <fgColor rgb="FFFFFFFF"/>
        <bgColor indexed="64"/>
      </patternFill>
    </fill>
    <fill>
      <patternFill patternType="solid">
        <fgColor theme="0"/>
        <bgColor indexed="64"/>
      </patternFill>
    </fill>
    <fill>
      <patternFill patternType="solid">
        <fgColor rgb="FFFFFF99"/>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indexed="11"/>
        <bgColor indexed="64"/>
      </patternFill>
    </fill>
    <fill>
      <patternFill patternType="solid">
        <fgColor indexed="52"/>
        <bgColor indexed="64"/>
      </patternFill>
    </fill>
    <fill>
      <patternFill patternType="solid">
        <fgColor indexed="29"/>
        <bgColor indexed="64"/>
      </patternFill>
    </fill>
    <fill>
      <patternFill patternType="solid">
        <fgColor indexed="5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64"/>
      </patternFill>
    </fill>
    <fill>
      <patternFill patternType="solid">
        <fgColor indexed="45"/>
        <bgColor indexed="64"/>
      </patternFill>
    </fill>
    <fill>
      <patternFill patternType="solid">
        <fgColor indexed="10"/>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s>
  <borders count="98">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style="thin">
        <color indexed="49"/>
      </top>
      <bottom style="double">
        <color indexed="49"/>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medium">
        <color indexed="49"/>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double">
        <color indexed="64"/>
      </right>
      <top style="medium">
        <color indexed="64"/>
      </top>
      <bottom style="medium">
        <color indexed="64"/>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double">
        <color indexed="64"/>
      </right>
      <top style="thin">
        <color indexed="64"/>
      </top>
      <bottom style="thin">
        <color indexed="64"/>
      </bottom>
      <diagonal/>
    </border>
    <border>
      <left/>
      <right style="double">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bottom style="medium">
        <color indexed="64"/>
      </bottom>
      <diagonal/>
    </border>
    <border diagonalUp="1" diagonalDown="1">
      <left style="medium">
        <color indexed="64"/>
      </left>
      <right style="medium">
        <color indexed="64"/>
      </right>
      <top style="thin">
        <color indexed="64"/>
      </top>
      <bottom style="thin">
        <color indexed="64"/>
      </bottom>
      <diagonal style="thin">
        <color indexed="64"/>
      </diagonal>
    </border>
    <border diagonalUp="1" diagonalDown="1">
      <left style="medium">
        <color indexed="64"/>
      </left>
      <right style="thin">
        <color indexed="64"/>
      </right>
      <top style="thin">
        <color indexed="64"/>
      </top>
      <bottom style="thin">
        <color indexed="64"/>
      </bottom>
      <diagonal style="thin">
        <color indexed="64"/>
      </diagonal>
    </border>
    <border diagonalUp="1" diagonalDown="1">
      <left style="thin">
        <color indexed="64"/>
      </left>
      <right style="medium">
        <color indexed="64"/>
      </right>
      <top style="thin">
        <color indexed="64"/>
      </top>
      <bottom style="thin">
        <color indexed="64"/>
      </bottom>
      <diagonal style="thin">
        <color indexed="64"/>
      </diagonal>
    </border>
    <border diagonalUp="1" diagonalDown="1">
      <left/>
      <right style="double">
        <color indexed="64"/>
      </right>
      <top style="thin">
        <color indexed="64"/>
      </top>
      <bottom style="thin">
        <color indexed="64"/>
      </bottom>
      <diagonal style="thin">
        <color indexed="64"/>
      </diagonal>
    </border>
    <border diagonalUp="1" diagonalDown="1">
      <left style="double">
        <color indexed="64"/>
      </left>
      <right style="thin">
        <color indexed="64"/>
      </right>
      <top style="thin">
        <color indexed="64"/>
      </top>
      <bottom style="thin">
        <color indexed="64"/>
      </bottom>
      <diagonal style="thin">
        <color indexed="64"/>
      </diagonal>
    </border>
    <border>
      <left/>
      <right style="medium">
        <color indexed="64"/>
      </right>
      <top style="thin">
        <color indexed="64"/>
      </top>
      <bottom style="thin">
        <color indexed="64"/>
      </bottom>
      <diagonal/>
    </border>
    <border diagonalUp="1" diagonalDown="1">
      <left/>
      <right style="medium">
        <color indexed="64"/>
      </right>
      <top style="thin">
        <color indexed="64"/>
      </top>
      <bottom style="thin">
        <color indexed="64"/>
      </bottom>
      <diagonal style="thin">
        <color indexed="64"/>
      </diagonal>
    </border>
    <border>
      <left/>
      <right style="medium">
        <color indexed="64"/>
      </right>
      <top style="thin">
        <color indexed="64"/>
      </top>
      <bottom style="medium">
        <color indexed="64"/>
      </bottom>
      <diagonal/>
    </border>
    <border>
      <left style="medium">
        <color indexed="64"/>
      </left>
      <right style="double">
        <color indexed="64"/>
      </right>
      <top style="medium">
        <color indexed="64"/>
      </top>
      <bottom style="medium">
        <color indexed="64"/>
      </bottom>
      <diagonal/>
    </border>
    <border diagonalUp="1" diagonalDown="1">
      <left style="medium">
        <color indexed="64"/>
      </left>
      <right style="medium">
        <color indexed="64"/>
      </right>
      <top style="medium">
        <color indexed="64"/>
      </top>
      <bottom style="medium">
        <color indexed="64"/>
      </bottom>
      <diagonal style="thin">
        <color indexed="64"/>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3"/>
      </left>
      <right style="thin">
        <color indexed="63"/>
      </right>
      <top style="thin">
        <color indexed="64"/>
      </top>
      <bottom style="thin">
        <color indexed="63"/>
      </bottom>
      <diagonal/>
    </border>
  </borders>
  <cellStyleXfs count="11416">
    <xf numFmtId="0" fontId="0"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8" borderId="0" applyNumberFormat="0" applyBorder="0" applyAlignment="0" applyProtection="0"/>
    <xf numFmtId="0" fontId="22" fillId="11"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8" borderId="0" applyNumberFormat="0" applyBorder="0" applyAlignment="0" applyProtection="0"/>
    <xf numFmtId="0" fontId="22" fillId="11" borderId="0" applyNumberFormat="0" applyBorder="0" applyAlignment="0" applyProtection="0"/>
    <xf numFmtId="0" fontId="23" fillId="12"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2"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9" borderId="0" applyNumberFormat="0" applyBorder="0" applyAlignment="0" applyProtection="0"/>
    <xf numFmtId="0" fontId="23" fillId="16" borderId="0" applyNumberFormat="0" applyBorder="0" applyAlignment="0" applyProtection="0"/>
    <xf numFmtId="0" fontId="46" fillId="14" borderId="0" applyNumberFormat="0" applyBorder="0" applyAlignment="0" applyProtection="0"/>
    <xf numFmtId="0" fontId="23" fillId="17" borderId="0" applyNumberFormat="0" applyBorder="0" applyAlignment="0" applyProtection="0"/>
    <xf numFmtId="0" fontId="46" fillId="17" borderId="0" applyNumberFormat="0" applyBorder="0" applyAlignment="0" applyProtection="0"/>
    <xf numFmtId="0" fontId="23" fillId="18" borderId="0" applyNumberFormat="0" applyBorder="0" applyAlignment="0" applyProtection="0"/>
    <xf numFmtId="0" fontId="46" fillId="18" borderId="0" applyNumberFormat="0" applyBorder="0" applyAlignment="0" applyProtection="0"/>
    <xf numFmtId="0" fontId="23" fillId="13" borderId="0" applyNumberFormat="0" applyBorder="0" applyAlignment="0" applyProtection="0"/>
    <xf numFmtId="0" fontId="46" fillId="20" borderId="0" applyNumberFormat="0" applyBorder="0" applyAlignment="0" applyProtection="0"/>
    <xf numFmtId="0" fontId="23" fillId="14" borderId="0" applyNumberFormat="0" applyBorder="0" applyAlignment="0" applyProtection="0"/>
    <xf numFmtId="0" fontId="46" fillId="14" borderId="0" applyNumberFormat="0" applyBorder="0" applyAlignment="0" applyProtection="0"/>
    <xf numFmtId="0" fontId="23" fillId="19" borderId="0" applyNumberFormat="0" applyBorder="0" applyAlignment="0" applyProtection="0"/>
    <xf numFmtId="0" fontId="46" fillId="19" borderId="0" applyNumberFormat="0" applyBorder="0" applyAlignment="0" applyProtection="0"/>
    <xf numFmtId="0" fontId="24" fillId="21" borderId="1" applyNumberFormat="0" applyAlignment="0" applyProtection="0"/>
    <xf numFmtId="0" fontId="47" fillId="22" borderId="1" applyNumberFormat="0" applyAlignment="0" applyProtection="0"/>
    <xf numFmtId="0" fontId="31" fillId="3" borderId="0" applyNumberFormat="0" applyBorder="0" applyAlignment="0" applyProtection="0"/>
    <xf numFmtId="0" fontId="25" fillId="21" borderId="2" applyNumberFormat="0" applyAlignment="0" applyProtection="0"/>
    <xf numFmtId="0" fontId="48" fillId="22" borderId="2" applyNumberFormat="0" applyAlignment="0" applyProtection="0"/>
    <xf numFmtId="0" fontId="25" fillId="21" borderId="2" applyNumberFormat="0" applyAlignment="0" applyProtection="0"/>
    <xf numFmtId="0" fontId="38" fillId="23" borderId="3" applyNumberFormat="0" applyAlignment="0" applyProtection="0"/>
    <xf numFmtId="43" fontId="22" fillId="0" borderId="0" applyFont="0" applyFill="0" applyBorder="0" applyAlignment="0" applyProtection="0"/>
    <xf numFmtId="43" fontId="22" fillId="0" borderId="0" applyFont="0" applyFill="0" applyBorder="0" applyAlignment="0" applyProtection="0"/>
    <xf numFmtId="0" fontId="26" fillId="7" borderId="2" applyNumberFormat="0" applyAlignment="0" applyProtection="0"/>
    <xf numFmtId="0" fontId="49" fillId="7" borderId="2" applyNumberFormat="0" applyAlignment="0" applyProtection="0"/>
    <xf numFmtId="0" fontId="27" fillId="0" borderId="4" applyNumberFormat="0" applyFill="0" applyAlignment="0" applyProtection="0"/>
    <xf numFmtId="0" fontId="45" fillId="0" borderId="5" applyNumberFormat="0" applyFill="0" applyAlignment="0" applyProtection="0"/>
    <xf numFmtId="0" fontId="28" fillId="0" borderId="0" applyNumberFormat="0" applyFill="0" applyBorder="0" applyAlignment="0" applyProtection="0"/>
    <xf numFmtId="0" fontId="50" fillId="0" borderId="0" applyNumberFormat="0" applyFill="0" applyBorder="0" applyAlignment="0" applyProtection="0"/>
    <xf numFmtId="44" fontId="4" fillId="0" borderId="0" applyFont="0" applyFill="0" applyBorder="0" applyAlignment="0" applyProtection="0"/>
    <xf numFmtId="0" fontId="28" fillId="0" borderId="0" applyNumberFormat="0" applyFill="0" applyBorder="0" applyAlignment="0" applyProtection="0"/>
    <xf numFmtId="0" fontId="29" fillId="4" borderId="0" applyNumberFormat="0" applyBorder="0" applyAlignment="0" applyProtection="0"/>
    <xf numFmtId="0" fontId="29" fillId="4" borderId="0" applyNumberFormat="0" applyBorder="0" applyAlignment="0" applyProtection="0"/>
    <xf numFmtId="0" fontId="51" fillId="4" borderId="0" applyNumberFormat="0" applyBorder="0" applyAlignment="0" applyProtection="0"/>
    <xf numFmtId="0" fontId="33" fillId="0" borderId="6" applyNumberFormat="0" applyFill="0" applyAlignment="0" applyProtection="0"/>
    <xf numFmtId="0" fontId="34" fillId="0" borderId="7" applyNumberFormat="0" applyFill="0" applyAlignment="0" applyProtection="0"/>
    <xf numFmtId="0" fontId="35" fillId="0" borderId="8" applyNumberFormat="0" applyFill="0" applyAlignment="0" applyProtection="0"/>
    <xf numFmtId="0" fontId="35" fillId="0" borderId="0" applyNumberFormat="0" applyFill="0" applyBorder="0" applyAlignment="0" applyProtection="0"/>
    <xf numFmtId="0" fontId="5"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26" fillId="7" borderId="2" applyNumberFormat="0" applyAlignment="0" applyProtection="0"/>
    <xf numFmtId="0" fontId="36" fillId="0" borderId="9" applyNumberFormat="0" applyFill="0" applyAlignment="0" applyProtection="0"/>
    <xf numFmtId="0" fontId="30" fillId="24" borderId="0" applyNumberFormat="0" applyBorder="0" applyAlignment="0" applyProtection="0"/>
    <xf numFmtId="0" fontId="52" fillId="24" borderId="0" applyNumberFormat="0" applyBorder="0" applyAlignment="0" applyProtection="0"/>
    <xf numFmtId="0" fontId="22" fillId="25" borderId="10" applyNumberFormat="0" applyFont="0" applyAlignment="0" applyProtection="0"/>
    <xf numFmtId="0" fontId="22" fillId="25" borderId="10" applyNumberFormat="0" applyFont="0" applyAlignment="0" applyProtection="0"/>
    <xf numFmtId="0" fontId="9" fillId="25" borderId="10" applyNumberFormat="0" applyFont="0" applyAlignment="0" applyProtection="0"/>
    <xf numFmtId="0" fontId="24" fillId="21" borderId="1" applyNumberFormat="0" applyAlignment="0" applyProtection="0"/>
    <xf numFmtId="9" fontId="9"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31" fillId="3" borderId="0" applyNumberFormat="0" applyBorder="0" applyAlignment="0" applyProtection="0"/>
    <xf numFmtId="0" fontId="53" fillId="3" borderId="0" applyNumberFormat="0" applyBorder="0" applyAlignment="0" applyProtection="0"/>
    <xf numFmtId="0" fontId="4" fillId="0" borderId="0"/>
    <xf numFmtId="0" fontId="9" fillId="0" borderId="0"/>
    <xf numFmtId="0" fontId="44" fillId="0" borderId="0"/>
    <xf numFmtId="0" fontId="9" fillId="0" borderId="0"/>
    <xf numFmtId="0" fontId="9" fillId="0" borderId="0"/>
    <xf numFmtId="0" fontId="60" fillId="0" borderId="0"/>
    <xf numFmtId="0" fontId="4" fillId="0" borderId="0"/>
    <xf numFmtId="0" fontId="32" fillId="0" borderId="0" applyNumberFormat="0" applyFill="0" applyBorder="0" applyAlignment="0" applyProtection="0"/>
    <xf numFmtId="0" fontId="27" fillId="0" borderId="4" applyNumberFormat="0" applyFill="0" applyAlignment="0" applyProtection="0"/>
    <xf numFmtId="0" fontId="32" fillId="0" borderId="0" applyNumberFormat="0" applyFill="0" applyBorder="0" applyAlignment="0" applyProtection="0"/>
    <xf numFmtId="0" fontId="33" fillId="0" borderId="6" applyNumberFormat="0" applyFill="0" applyAlignment="0" applyProtection="0"/>
    <xf numFmtId="0" fontId="55" fillId="0" borderId="11" applyNumberFormat="0" applyFill="0" applyAlignment="0" applyProtection="0"/>
    <xf numFmtId="0" fontId="34" fillId="0" borderId="7" applyNumberFormat="0" applyFill="0" applyAlignment="0" applyProtection="0"/>
    <xf numFmtId="0" fontId="56" fillId="0" borderId="7" applyNumberFormat="0" applyFill="0" applyAlignment="0" applyProtection="0"/>
    <xf numFmtId="0" fontId="35" fillId="0" borderId="8" applyNumberFormat="0" applyFill="0" applyAlignment="0" applyProtection="0"/>
    <xf numFmtId="0" fontId="57" fillId="0" borderId="12" applyNumberFormat="0" applyFill="0" applyAlignment="0" applyProtection="0"/>
    <xf numFmtId="0" fontId="35" fillId="0" borderId="0" applyNumberFormat="0" applyFill="0" applyBorder="0" applyAlignment="0" applyProtection="0"/>
    <xf numFmtId="0" fontId="57" fillId="0" borderId="0" applyNumberFormat="0" applyFill="0" applyBorder="0" applyAlignment="0" applyProtection="0"/>
    <xf numFmtId="0" fontId="54" fillId="0" borderId="0" applyNumberFormat="0" applyFill="0" applyBorder="0" applyAlignment="0" applyProtection="0"/>
    <xf numFmtId="0" fontId="36" fillId="0" borderId="9" applyNumberFormat="0" applyFill="0" applyAlignment="0" applyProtection="0"/>
    <xf numFmtId="0" fontId="58" fillId="0" borderId="9" applyNumberFormat="0" applyFill="0" applyAlignment="0" applyProtection="0"/>
    <xf numFmtId="0" fontId="37" fillId="0" borderId="0" applyNumberFormat="0" applyFill="0" applyBorder="0" applyAlignment="0" applyProtection="0"/>
    <xf numFmtId="0" fontId="42" fillId="0" borderId="0" applyNumberFormat="0" applyFill="0" applyBorder="0" applyAlignment="0" applyProtection="0"/>
    <xf numFmtId="0" fontId="37" fillId="0" borderId="0" applyNumberFormat="0" applyFill="0" applyBorder="0" applyAlignment="0" applyProtection="0"/>
    <xf numFmtId="0" fontId="38" fillId="23" borderId="3" applyNumberFormat="0" applyAlignment="0" applyProtection="0"/>
    <xf numFmtId="0" fontId="59" fillId="23" borderId="3" applyNumberFormat="0" applyAlignment="0" applyProtection="0"/>
    <xf numFmtId="43" fontId="22" fillId="0" borderId="0" applyFont="0" applyFill="0" applyBorder="0" applyAlignment="0" applyProtection="0"/>
    <xf numFmtId="0" fontId="4" fillId="0" borderId="0"/>
    <xf numFmtId="0" fontId="4" fillId="0" borderId="0"/>
    <xf numFmtId="0" fontId="4" fillId="0" borderId="0"/>
    <xf numFmtId="43" fontId="69" fillId="0" borderId="0" applyFont="0" applyFill="0" applyBorder="0" applyAlignment="0" applyProtection="0"/>
    <xf numFmtId="0" fontId="4" fillId="0" borderId="0"/>
    <xf numFmtId="0" fontId="4" fillId="0" borderId="0"/>
    <xf numFmtId="0" fontId="4" fillId="0" borderId="0"/>
    <xf numFmtId="0" fontId="60" fillId="0" borderId="0"/>
    <xf numFmtId="0" fontId="60" fillId="0" borderId="0"/>
    <xf numFmtId="0" fontId="60" fillId="0" borderId="0"/>
    <xf numFmtId="0" fontId="4" fillId="0" borderId="0"/>
    <xf numFmtId="0" fontId="60" fillId="0" borderId="0"/>
    <xf numFmtId="0" fontId="60" fillId="0" borderId="0"/>
    <xf numFmtId="0" fontId="60" fillId="0" borderId="0"/>
    <xf numFmtId="0" fontId="60" fillId="0" borderId="0"/>
    <xf numFmtId="0" fontId="4" fillId="0" borderId="0"/>
    <xf numFmtId="0" fontId="60" fillId="0" borderId="0"/>
    <xf numFmtId="0" fontId="60" fillId="0" borderId="0"/>
    <xf numFmtId="0" fontId="60" fillId="0" borderId="0"/>
    <xf numFmtId="0" fontId="60" fillId="0" borderId="0"/>
    <xf numFmtId="43" fontId="22" fillId="0" borderId="0" applyFont="0" applyFill="0" applyBorder="0" applyAlignment="0" applyProtection="0"/>
    <xf numFmtId="9" fontId="22" fillId="0" borderId="0" applyFont="0" applyFill="0" applyBorder="0" applyAlignment="0" applyProtection="0"/>
    <xf numFmtId="0" fontId="30" fillId="24"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2" fillId="5" borderId="0" applyNumberFormat="0" applyBorder="0" applyAlignment="0" applyProtection="0"/>
    <xf numFmtId="0" fontId="31" fillId="3" borderId="0" applyNumberFormat="0" applyBorder="0" applyAlignment="0" applyProtection="0"/>
    <xf numFmtId="0" fontId="34" fillId="0" borderId="7" applyNumberFormat="0" applyFill="0" applyAlignment="0" applyProtection="0"/>
    <xf numFmtId="0" fontId="23" fillId="18" borderId="0" applyNumberFormat="0" applyBorder="0" applyAlignment="0" applyProtection="0"/>
    <xf numFmtId="0" fontId="23" fillId="19" borderId="0" applyNumberFormat="0" applyBorder="0" applyAlignment="0" applyProtection="0"/>
    <xf numFmtId="0" fontId="32" fillId="0" borderId="0" applyNumberFormat="0" applyFill="0" applyBorder="0" applyAlignment="0" applyProtection="0"/>
    <xf numFmtId="0" fontId="38" fillId="23" borderId="3" applyNumberFormat="0" applyAlignment="0" applyProtection="0"/>
    <xf numFmtId="165" fontId="22" fillId="0" borderId="0" applyFont="0" applyFill="0" applyBorder="0" applyAlignment="0" applyProtection="0"/>
    <xf numFmtId="165" fontId="22" fillId="0" borderId="0" applyFont="0" applyFill="0" applyBorder="0" applyAlignment="0" applyProtection="0"/>
    <xf numFmtId="164" fontId="4" fillId="0" borderId="0" applyFont="0" applyFill="0" applyBorder="0" applyAlignment="0" applyProtection="0"/>
    <xf numFmtId="0" fontId="22" fillId="25" borderId="10" applyNumberFormat="0" applyFont="0" applyAlignment="0" applyProtection="0"/>
    <xf numFmtId="0" fontId="5" fillId="0" borderId="0" applyNumberFormat="0" applyFill="0" applyBorder="0" applyAlignment="0" applyProtection="0">
      <alignment vertical="top"/>
      <protection locked="0"/>
    </xf>
    <xf numFmtId="0" fontId="36" fillId="0" borderId="9" applyNumberFormat="0" applyFill="0" applyAlignment="0" applyProtection="0"/>
    <xf numFmtId="0" fontId="4" fillId="25" borderId="10" applyNumberFormat="0" applyFont="0" applyAlignment="0" applyProtection="0"/>
    <xf numFmtId="9" fontId="4" fillId="0" borderId="0" applyFont="0" applyFill="0" applyBorder="0" applyAlignment="0" applyProtection="0"/>
    <xf numFmtId="0" fontId="4" fillId="0" borderId="0"/>
    <xf numFmtId="0" fontId="22" fillId="7" borderId="0" applyNumberFormat="0" applyBorder="0" applyAlignment="0" applyProtection="0"/>
    <xf numFmtId="0" fontId="25" fillId="21" borderId="2" applyNumberFormat="0" applyAlignment="0" applyProtection="0"/>
    <xf numFmtId="0" fontId="29" fillId="4" borderId="0" applyNumberFormat="0" applyBorder="0" applyAlignment="0" applyProtection="0"/>
    <xf numFmtId="165" fontId="22" fillId="0" borderId="0" applyFont="0" applyFill="0" applyBorder="0" applyAlignment="0" applyProtection="0"/>
    <xf numFmtId="0" fontId="35" fillId="0" borderId="8" applyNumberFormat="0" applyFill="0" applyAlignment="0" applyProtection="0"/>
    <xf numFmtId="165" fontId="4" fillId="0" borderId="0" applyFont="0" applyFill="0" applyBorder="0" applyAlignment="0" applyProtection="0"/>
    <xf numFmtId="0" fontId="60" fillId="0" borderId="0"/>
    <xf numFmtId="0" fontId="4"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8" borderId="0" applyNumberFormat="0" applyBorder="0" applyAlignment="0" applyProtection="0"/>
    <xf numFmtId="0" fontId="22" fillId="11" borderId="0" applyNumberFormat="0" applyBorder="0" applyAlignment="0" applyProtection="0"/>
    <xf numFmtId="0" fontId="23" fillId="12"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9" borderId="0" applyNumberFormat="0" applyBorder="0" applyAlignment="0" applyProtection="0"/>
    <xf numFmtId="0" fontId="24" fillId="21" borderId="1" applyNumberFormat="0" applyAlignment="0" applyProtection="0"/>
    <xf numFmtId="0" fontId="25" fillId="21" borderId="2" applyNumberFormat="0" applyAlignment="0" applyProtection="0"/>
    <xf numFmtId="0" fontId="26" fillId="7" borderId="2" applyNumberFormat="0" applyAlignment="0" applyProtection="0"/>
    <xf numFmtId="0" fontId="27" fillId="0" borderId="4" applyNumberFormat="0" applyFill="0" applyAlignment="0" applyProtection="0"/>
    <xf numFmtId="0" fontId="28" fillId="0" borderId="0" applyNumberFormat="0" applyFill="0" applyBorder="0" applyAlignment="0" applyProtection="0"/>
    <xf numFmtId="0" fontId="29" fillId="4" borderId="0" applyNumberFormat="0" applyBorder="0" applyAlignment="0" applyProtection="0"/>
    <xf numFmtId="0" fontId="5" fillId="0" borderId="0" applyNumberFormat="0" applyFill="0" applyBorder="0" applyAlignment="0" applyProtection="0">
      <alignment vertical="top"/>
      <protection locked="0"/>
    </xf>
    <xf numFmtId="0" fontId="30" fillId="24" borderId="0" applyNumberFormat="0" applyBorder="0" applyAlignment="0" applyProtection="0"/>
    <xf numFmtId="0" fontId="22" fillId="25" borderId="10" applyNumberFormat="0" applyFont="0" applyAlignment="0" applyProtection="0"/>
    <xf numFmtId="0" fontId="4" fillId="25" borderId="10" applyNumberFormat="0" applyFont="0" applyAlignment="0" applyProtection="0"/>
    <xf numFmtId="9" fontId="4" fillId="0" borderId="0" applyFont="0" applyFill="0" applyBorder="0" applyAlignment="0" applyProtection="0"/>
    <xf numFmtId="0" fontId="31" fillId="3" borderId="0" applyNumberFormat="0" applyBorder="0" applyAlignment="0" applyProtection="0"/>
    <xf numFmtId="0" fontId="4" fillId="0" borderId="0"/>
    <xf numFmtId="0" fontId="60" fillId="0" borderId="0"/>
    <xf numFmtId="0" fontId="32" fillId="0" borderId="0" applyNumberFormat="0" applyFill="0" applyBorder="0" applyAlignment="0" applyProtection="0"/>
    <xf numFmtId="0" fontId="33" fillId="0" borderId="6" applyNumberFormat="0" applyFill="0" applyAlignment="0" applyProtection="0"/>
    <xf numFmtId="0" fontId="34" fillId="0" borderId="7" applyNumberFormat="0" applyFill="0" applyAlignment="0" applyProtection="0"/>
    <xf numFmtId="0" fontId="35" fillId="0" borderId="8" applyNumberFormat="0" applyFill="0" applyAlignment="0" applyProtection="0"/>
    <xf numFmtId="0" fontId="35" fillId="0" borderId="0" applyNumberFormat="0" applyFill="0" applyBorder="0" applyAlignment="0" applyProtection="0"/>
    <xf numFmtId="0" fontId="36" fillId="0" borderId="9" applyNumberFormat="0" applyFill="0" applyAlignment="0" applyProtection="0"/>
    <xf numFmtId="0" fontId="37" fillId="0" borderId="0" applyNumberFormat="0" applyFill="0" applyBorder="0" applyAlignment="0" applyProtection="0"/>
    <xf numFmtId="0" fontId="38" fillId="23" borderId="3" applyNumberFormat="0" applyAlignment="0" applyProtection="0"/>
    <xf numFmtId="165" fontId="4" fillId="0" borderId="0" applyFont="0" applyFill="0" applyBorder="0" applyAlignment="0" applyProtection="0"/>
    <xf numFmtId="0" fontId="60" fillId="0" borderId="0"/>
    <xf numFmtId="0" fontId="4" fillId="0" borderId="0"/>
    <xf numFmtId="0" fontId="4" fillId="0" borderId="0"/>
    <xf numFmtId="0" fontId="60" fillId="0" borderId="0"/>
    <xf numFmtId="0" fontId="60" fillId="0" borderId="0"/>
    <xf numFmtId="0" fontId="64" fillId="0" borderId="0"/>
    <xf numFmtId="0" fontId="60" fillId="0" borderId="0"/>
    <xf numFmtId="0" fontId="4" fillId="0" borderId="0"/>
    <xf numFmtId="0" fontId="4" fillId="0" borderId="0"/>
    <xf numFmtId="0" fontId="4" fillId="0" borderId="0"/>
    <xf numFmtId="0" fontId="4"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8" borderId="0" applyNumberFormat="0" applyBorder="0" applyAlignment="0" applyProtection="0"/>
    <xf numFmtId="0" fontId="22" fillId="11" borderId="0" applyNumberFormat="0" applyBorder="0" applyAlignment="0" applyProtection="0"/>
    <xf numFmtId="0" fontId="23" fillId="12"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9" borderId="0" applyNumberFormat="0" applyBorder="0" applyAlignment="0" applyProtection="0"/>
    <xf numFmtId="0" fontId="24" fillId="21" borderId="1" applyNumberFormat="0" applyAlignment="0" applyProtection="0"/>
    <xf numFmtId="0" fontId="25" fillId="21" borderId="2" applyNumberFormat="0" applyAlignment="0" applyProtection="0"/>
    <xf numFmtId="0" fontId="26" fillId="7" borderId="2" applyNumberFormat="0" applyAlignment="0" applyProtection="0"/>
    <xf numFmtId="0" fontId="27" fillId="0" borderId="4" applyNumberFormat="0" applyFill="0" applyAlignment="0" applyProtection="0"/>
    <xf numFmtId="0" fontId="28" fillId="0" borderId="0" applyNumberFormat="0" applyFill="0" applyBorder="0" applyAlignment="0" applyProtection="0"/>
    <xf numFmtId="0" fontId="29" fillId="4" borderId="0" applyNumberFormat="0" applyBorder="0" applyAlignment="0" applyProtection="0"/>
    <xf numFmtId="0" fontId="30" fillId="24" borderId="0" applyNumberFormat="0" applyBorder="0" applyAlignment="0" applyProtection="0"/>
    <xf numFmtId="0" fontId="22" fillId="25" borderId="10" applyNumberFormat="0" applyFont="0" applyAlignment="0" applyProtection="0"/>
    <xf numFmtId="0" fontId="31" fillId="3" borderId="0" applyNumberFormat="0" applyBorder="0" applyAlignment="0" applyProtection="0"/>
    <xf numFmtId="0" fontId="60" fillId="0" borderId="0"/>
    <xf numFmtId="0" fontId="32" fillId="0" borderId="0" applyNumberFormat="0" applyFill="0" applyBorder="0" applyAlignment="0" applyProtection="0"/>
    <xf numFmtId="0" fontId="33" fillId="0" borderId="6" applyNumberFormat="0" applyFill="0" applyAlignment="0" applyProtection="0"/>
    <xf numFmtId="0" fontId="34" fillId="0" borderId="7" applyNumberFormat="0" applyFill="0" applyAlignment="0" applyProtection="0"/>
    <xf numFmtId="0" fontId="35" fillId="0" borderId="8" applyNumberFormat="0" applyFill="0" applyAlignment="0" applyProtection="0"/>
    <xf numFmtId="0" fontId="35" fillId="0" borderId="0" applyNumberFormat="0" applyFill="0" applyBorder="0" applyAlignment="0" applyProtection="0"/>
    <xf numFmtId="0" fontId="36" fillId="0" borderId="9" applyNumberFormat="0" applyFill="0" applyAlignment="0" applyProtection="0"/>
    <xf numFmtId="0" fontId="37" fillId="0" borderId="0" applyNumberFormat="0" applyFill="0" applyBorder="0" applyAlignment="0" applyProtection="0"/>
    <xf numFmtId="0" fontId="38" fillId="23" borderId="3" applyNumberFormat="0" applyAlignment="0" applyProtection="0"/>
    <xf numFmtId="165" fontId="4"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22" fillId="5" borderId="0" applyNumberFormat="0" applyBorder="0" applyAlignment="0" applyProtection="0"/>
    <xf numFmtId="0" fontId="22" fillId="10" borderId="0" applyNumberFormat="0" applyBorder="0" applyAlignment="0" applyProtection="0"/>
    <xf numFmtId="0" fontId="33" fillId="0" borderId="6" applyNumberFormat="0" applyFill="0" applyAlignment="0" applyProtection="0"/>
    <xf numFmtId="0" fontId="22" fillId="2" borderId="0" applyNumberFormat="0" applyBorder="0" applyAlignment="0" applyProtection="0"/>
    <xf numFmtId="0" fontId="28" fillId="0" borderId="0" applyNumberFormat="0" applyFill="0" applyBorder="0" applyAlignment="0" applyProtection="0"/>
    <xf numFmtId="0" fontId="23" fillId="14" borderId="0" applyNumberFormat="0" applyBorder="0" applyAlignment="0" applyProtection="0"/>
    <xf numFmtId="0" fontId="22" fillId="11" borderId="0" applyNumberFormat="0" applyBorder="0" applyAlignment="0" applyProtection="0"/>
    <xf numFmtId="0" fontId="23" fillId="14" borderId="0" applyNumberFormat="0" applyBorder="0" applyAlignment="0" applyProtection="0"/>
    <xf numFmtId="0" fontId="22" fillId="9" borderId="0" applyNumberFormat="0" applyBorder="0" applyAlignment="0" applyProtection="0"/>
    <xf numFmtId="0" fontId="26" fillId="7" borderId="2" applyNumberFormat="0" applyAlignment="0" applyProtection="0"/>
    <xf numFmtId="0" fontId="35" fillId="0" borderId="0" applyNumberFormat="0" applyFill="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2" fillId="4" borderId="0" applyNumberFormat="0" applyBorder="0" applyAlignment="0" applyProtection="0"/>
    <xf numFmtId="0" fontId="23" fillId="13" borderId="0" applyNumberFormat="0" applyBorder="0" applyAlignment="0" applyProtection="0"/>
    <xf numFmtId="0" fontId="24" fillId="21" borderId="1" applyNumberFormat="0" applyAlignment="0" applyProtection="0"/>
    <xf numFmtId="43" fontId="4" fillId="0" borderId="0" applyFont="0" applyFill="0" applyBorder="0" applyAlignment="0" applyProtection="0"/>
    <xf numFmtId="0" fontId="37" fillId="0" borderId="0" applyNumberFormat="0" applyFill="0" applyBorder="0" applyAlignment="0" applyProtection="0"/>
    <xf numFmtId="0" fontId="27" fillId="0" borderId="4" applyNumberFormat="0" applyFill="0" applyAlignment="0" applyProtection="0"/>
    <xf numFmtId="0" fontId="22" fillId="3"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6" borderId="0" applyNumberFormat="0" applyBorder="0" applyAlignment="0" applyProtection="0"/>
    <xf numFmtId="0" fontId="4" fillId="0" borderId="0"/>
    <xf numFmtId="0" fontId="23" fillId="15" borderId="0" applyNumberFormat="0" applyBorder="0" applyAlignment="0" applyProtection="0"/>
    <xf numFmtId="0" fontId="23" fillId="17" borderId="0" applyNumberFormat="0" applyBorder="0" applyAlignment="0" applyProtection="0"/>
    <xf numFmtId="0" fontId="23" fillId="16" borderId="0" applyNumberFormat="0" applyBorder="0" applyAlignment="0" applyProtection="0"/>
    <xf numFmtId="165" fontId="22" fillId="0" borderId="0" applyFont="0" applyFill="0" applyBorder="0" applyAlignment="0" applyProtection="0"/>
    <xf numFmtId="165" fontId="4"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9" borderId="0" applyNumberFormat="0" applyBorder="0" applyAlignment="0" applyProtection="0"/>
    <xf numFmtId="0" fontId="24" fillId="21" borderId="1" applyNumberFormat="0" applyAlignment="0" applyProtection="0"/>
    <xf numFmtId="0" fontId="25" fillId="21" borderId="2" applyNumberFormat="0" applyAlignment="0" applyProtection="0"/>
    <xf numFmtId="0" fontId="26" fillId="7" borderId="2" applyNumberFormat="0" applyAlignment="0" applyProtection="0"/>
    <xf numFmtId="0" fontId="27" fillId="0" borderId="4" applyNumberFormat="0" applyFill="0" applyAlignment="0" applyProtection="0"/>
    <xf numFmtId="0" fontId="28" fillId="0" borderId="0" applyNumberFormat="0" applyFill="0" applyBorder="0" applyAlignment="0" applyProtection="0"/>
    <xf numFmtId="0" fontId="29" fillId="4" borderId="0" applyNumberFormat="0" applyBorder="0" applyAlignment="0" applyProtection="0"/>
    <xf numFmtId="0" fontId="30" fillId="24" borderId="0" applyNumberFormat="0" applyBorder="0" applyAlignment="0" applyProtection="0"/>
    <xf numFmtId="0" fontId="22" fillId="25" borderId="10" applyNumberFormat="0" applyFont="0" applyAlignment="0" applyProtection="0"/>
    <xf numFmtId="9" fontId="4" fillId="0" borderId="0" applyFont="0" applyFill="0" applyBorder="0" applyAlignment="0" applyProtection="0"/>
    <xf numFmtId="0" fontId="31" fillId="3" borderId="0" applyNumberFormat="0" applyBorder="0" applyAlignment="0" applyProtection="0"/>
    <xf numFmtId="0" fontId="32" fillId="0" borderId="0" applyNumberFormat="0" applyFill="0" applyBorder="0" applyAlignment="0" applyProtection="0"/>
    <xf numFmtId="0" fontId="33" fillId="0" borderId="6" applyNumberFormat="0" applyFill="0" applyAlignment="0" applyProtection="0"/>
    <xf numFmtId="0" fontId="34" fillId="0" borderId="7" applyNumberFormat="0" applyFill="0" applyAlignment="0" applyProtection="0"/>
    <xf numFmtId="0" fontId="35" fillId="0" borderId="8" applyNumberFormat="0" applyFill="0" applyAlignment="0" applyProtection="0"/>
    <xf numFmtId="0" fontId="35" fillId="0" borderId="0" applyNumberFormat="0" applyFill="0" applyBorder="0" applyAlignment="0" applyProtection="0"/>
    <xf numFmtId="0" fontId="36" fillId="0" borderId="9" applyNumberFormat="0" applyFill="0" applyAlignment="0" applyProtection="0"/>
    <xf numFmtId="0" fontId="37" fillId="0" borderId="0" applyNumberFormat="0" applyFill="0" applyBorder="0" applyAlignment="0" applyProtection="0"/>
    <xf numFmtId="0" fontId="38" fillId="23" borderId="3"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applyNumberFormat="0" applyFill="0" applyBorder="0" applyAlignment="0" applyProtection="0">
      <alignment vertical="top"/>
      <protection locked="0"/>
    </xf>
    <xf numFmtId="0" fontId="4" fillId="25" borderId="10" applyNumberFormat="0" applyFont="0" applyAlignment="0" applyProtection="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87" fillId="0" borderId="0"/>
    <xf numFmtId="0" fontId="90" fillId="0" borderId="0" applyNumberFormat="0" applyFill="0" applyBorder="0" applyAlignment="0" applyProtection="0"/>
    <xf numFmtId="0" fontId="91" fillId="0" borderId="88" applyNumberFormat="0" applyFill="0" applyAlignment="0" applyProtection="0"/>
    <xf numFmtId="0" fontId="92" fillId="0" borderId="89" applyNumberFormat="0" applyFill="0" applyAlignment="0" applyProtection="0"/>
    <xf numFmtId="0" fontId="93" fillId="0" borderId="90" applyNumberFormat="0" applyFill="0" applyAlignment="0" applyProtection="0"/>
    <xf numFmtId="0" fontId="93" fillId="0" borderId="0" applyNumberFormat="0" applyFill="0" applyBorder="0" applyAlignment="0" applyProtection="0"/>
    <xf numFmtId="0" fontId="94" fillId="40" borderId="0" applyNumberFormat="0" applyBorder="0" applyAlignment="0" applyProtection="0"/>
    <xf numFmtId="0" fontId="95" fillId="41" borderId="0" applyNumberFormat="0" applyBorder="0" applyAlignment="0" applyProtection="0"/>
    <xf numFmtId="0" fontId="96" fillId="42" borderId="0" applyNumberFormat="0" applyBorder="0" applyAlignment="0" applyProtection="0"/>
    <xf numFmtId="0" fontId="97" fillId="43" borderId="91" applyNumberFormat="0" applyAlignment="0" applyProtection="0"/>
    <xf numFmtId="0" fontId="98" fillId="44" borderId="92" applyNumberFormat="0" applyAlignment="0" applyProtection="0"/>
    <xf numFmtId="0" fontId="99" fillId="44" borderId="91" applyNumberFormat="0" applyAlignment="0" applyProtection="0"/>
    <xf numFmtId="0" fontId="100" fillId="0" borderId="93" applyNumberFormat="0" applyFill="0" applyAlignment="0" applyProtection="0"/>
    <xf numFmtId="0" fontId="101" fillId="45" borderId="94" applyNumberFormat="0" applyAlignment="0" applyProtection="0"/>
    <xf numFmtId="0" fontId="73" fillId="0" borderId="0" applyNumberFormat="0" applyFill="0" applyBorder="0" applyAlignment="0" applyProtection="0"/>
    <xf numFmtId="0" fontId="87" fillId="46" borderId="95" applyNumberFormat="0" applyFont="0" applyAlignment="0" applyProtection="0"/>
    <xf numFmtId="0" fontId="102" fillId="0" borderId="0" applyNumberFormat="0" applyFill="0" applyBorder="0" applyAlignment="0" applyProtection="0"/>
    <xf numFmtId="0" fontId="103" fillId="0" borderId="96" applyNumberFormat="0" applyFill="0" applyAlignment="0" applyProtection="0"/>
    <xf numFmtId="0" fontId="71" fillId="47" borderId="0" applyNumberFormat="0" applyBorder="0" applyAlignment="0" applyProtection="0"/>
    <xf numFmtId="0" fontId="87" fillId="48" borderId="0" applyNumberFormat="0" applyBorder="0" applyAlignment="0" applyProtection="0"/>
    <xf numFmtId="0" fontId="87" fillId="49"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71" fillId="54" borderId="0" applyNumberFormat="0" applyBorder="0" applyAlignment="0" applyProtection="0"/>
    <xf numFmtId="0" fontId="71" fillId="55"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71" fillId="58" borderId="0" applyNumberFormat="0" applyBorder="0" applyAlignment="0" applyProtection="0"/>
    <xf numFmtId="0" fontId="71" fillId="59"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71" fillId="62" borderId="0" applyNumberFormat="0" applyBorder="0" applyAlignment="0" applyProtection="0"/>
    <xf numFmtId="0" fontId="71" fillId="63"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71" fillId="66" borderId="0" applyNumberFormat="0" applyBorder="0" applyAlignment="0" applyProtection="0"/>
    <xf numFmtId="0" fontId="71" fillId="67"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71" fillId="70" borderId="0" applyNumberFormat="0" applyBorder="0" applyAlignment="0" applyProtection="0"/>
    <xf numFmtId="0" fontId="87" fillId="0" borderId="0"/>
    <xf numFmtId="0" fontId="87" fillId="0" borderId="0"/>
    <xf numFmtId="0" fontId="4" fillId="0" borderId="0"/>
    <xf numFmtId="0" fontId="4" fillId="81" borderId="1" applyNumberFormat="0" applyProtection="0">
      <alignment horizontal="left" vertical="center" indent="1"/>
    </xf>
    <xf numFmtId="0" fontId="4" fillId="71" borderId="1" applyNumberFormat="0" applyProtection="0">
      <alignment horizontal="left" vertical="center" indent="1"/>
    </xf>
    <xf numFmtId="0" fontId="87" fillId="0" borderId="0"/>
    <xf numFmtId="0" fontId="4" fillId="27" borderId="1" applyNumberFormat="0" applyProtection="0">
      <alignment horizontal="left" vertical="center" indent="1"/>
    </xf>
    <xf numFmtId="0" fontId="87" fillId="0" borderId="0"/>
    <xf numFmtId="0" fontId="4" fillId="71" borderId="1" applyNumberFormat="0" applyProtection="0">
      <alignment horizontal="left" vertical="center" indent="1"/>
    </xf>
    <xf numFmtId="0" fontId="87" fillId="0" borderId="0"/>
    <xf numFmtId="0" fontId="4" fillId="80" borderId="1" applyNumberFormat="0" applyProtection="0">
      <alignment horizontal="left" vertical="center" indent="1"/>
    </xf>
    <xf numFmtId="0" fontId="4" fillId="81" borderId="1" applyNumberFormat="0" applyProtection="0">
      <alignment horizontal="left" vertical="center" indent="1"/>
    </xf>
    <xf numFmtId="0" fontId="4" fillId="71" borderId="1" applyNumberFormat="0" applyProtection="0">
      <alignment horizontal="left" vertical="center" indent="1"/>
    </xf>
    <xf numFmtId="0" fontId="4" fillId="80" borderId="1" applyNumberFormat="0" applyProtection="0">
      <alignment horizontal="left" vertical="center" indent="1"/>
    </xf>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27" borderId="1" applyNumberFormat="0" applyProtection="0">
      <alignment horizontal="left" vertical="center" indent="1"/>
    </xf>
    <xf numFmtId="0" fontId="4" fillId="71" borderId="1" applyNumberFormat="0" applyProtection="0">
      <alignment horizontal="left" vertical="center" indent="1"/>
    </xf>
    <xf numFmtId="0" fontId="4" fillId="71" borderId="1" applyNumberFormat="0" applyProtection="0">
      <alignment horizontal="left" vertical="center" indent="1"/>
    </xf>
    <xf numFmtId="0" fontId="4" fillId="0" borderId="0"/>
    <xf numFmtId="0" fontId="4" fillId="71" borderId="1" applyNumberFormat="0" applyProtection="0">
      <alignment horizontal="left" vertical="center" indent="1"/>
    </xf>
    <xf numFmtId="4" fontId="64" fillId="29" borderId="1" applyNumberFormat="0" applyProtection="0">
      <alignment vertical="center"/>
    </xf>
    <xf numFmtId="4" fontId="104" fillId="29" borderId="1" applyNumberFormat="0" applyProtection="0">
      <alignment vertical="center"/>
    </xf>
    <xf numFmtId="4" fontId="64" fillId="29" borderId="1" applyNumberFormat="0" applyProtection="0">
      <alignment horizontal="left" vertical="center" indent="1"/>
    </xf>
    <xf numFmtId="4" fontId="64" fillId="29" borderId="1" applyNumberFormat="0" applyProtection="0">
      <alignment horizontal="left" vertical="center" indent="1"/>
    </xf>
    <xf numFmtId="0" fontId="4" fillId="71" borderId="1" applyNumberFormat="0" applyProtection="0">
      <alignment horizontal="left" vertical="center" indent="1"/>
    </xf>
    <xf numFmtId="4" fontId="64" fillId="72" borderId="1" applyNumberFormat="0" applyProtection="0">
      <alignment horizontal="right" vertical="center"/>
    </xf>
    <xf numFmtId="4" fontId="64" fillId="38" borderId="1" applyNumberFormat="0" applyProtection="0">
      <alignment horizontal="right" vertical="center"/>
    </xf>
    <xf numFmtId="4" fontId="64" fillId="73" borderId="1" applyNumberFormat="0" applyProtection="0">
      <alignment horizontal="right" vertical="center"/>
    </xf>
    <xf numFmtId="4" fontId="64" fillId="39" borderId="1" applyNumberFormat="0" applyProtection="0">
      <alignment horizontal="right" vertical="center"/>
    </xf>
    <xf numFmtId="4" fontId="64" fillId="37" borderId="1" applyNumberFormat="0" applyProtection="0">
      <alignment horizontal="right" vertical="center"/>
    </xf>
    <xf numFmtId="4" fontId="64" fillId="74" borderId="1" applyNumberFormat="0" applyProtection="0">
      <alignment horizontal="right" vertical="center"/>
    </xf>
    <xf numFmtId="4" fontId="64" fillId="75" borderId="1" applyNumberFormat="0" applyProtection="0">
      <alignment horizontal="right" vertical="center"/>
    </xf>
    <xf numFmtId="4" fontId="64" fillId="76" borderId="1" applyNumberFormat="0" applyProtection="0">
      <alignment horizontal="right" vertical="center"/>
    </xf>
    <xf numFmtId="4" fontId="64" fillId="36" borderId="1" applyNumberFormat="0" applyProtection="0">
      <alignment horizontal="right" vertical="center"/>
    </xf>
    <xf numFmtId="4" fontId="45" fillId="77" borderId="1" applyNumberFormat="0" applyProtection="0">
      <alignment horizontal="left" vertical="center" indent="1"/>
    </xf>
    <xf numFmtId="4" fontId="64" fillId="78" borderId="97" applyNumberFormat="0" applyProtection="0">
      <alignment horizontal="left" vertical="center" indent="1"/>
    </xf>
    <xf numFmtId="4" fontId="89" fillId="79" borderId="0" applyNumberFormat="0" applyProtection="0">
      <alignment horizontal="left" vertical="center" indent="1"/>
    </xf>
    <xf numFmtId="0" fontId="4" fillId="71" borderId="1" applyNumberFormat="0" applyProtection="0">
      <alignment horizontal="left" vertical="center" indent="1"/>
    </xf>
    <xf numFmtId="4" fontId="64" fillId="78" borderId="1" applyNumberFormat="0" applyProtection="0">
      <alignment horizontal="left" vertical="center" indent="1"/>
    </xf>
    <xf numFmtId="4" fontId="64" fillId="80" borderId="1" applyNumberFormat="0" applyProtection="0">
      <alignment horizontal="left" vertical="center" indent="1"/>
    </xf>
    <xf numFmtId="0" fontId="4" fillId="80" borderId="1" applyNumberFormat="0" applyProtection="0">
      <alignment horizontal="left" vertical="center" indent="1"/>
    </xf>
    <xf numFmtId="0" fontId="4" fillId="80" borderId="1" applyNumberFormat="0" applyProtection="0">
      <alignment horizontal="left" vertical="center" indent="1"/>
    </xf>
    <xf numFmtId="0" fontId="4" fillId="81" borderId="1" applyNumberFormat="0" applyProtection="0">
      <alignment horizontal="left" vertical="center" indent="1"/>
    </xf>
    <xf numFmtId="0" fontId="4" fillId="81" borderId="1" applyNumberFormat="0" applyProtection="0">
      <alignment horizontal="left" vertical="center" indent="1"/>
    </xf>
    <xf numFmtId="0" fontId="4" fillId="27" borderId="1" applyNumberFormat="0" applyProtection="0">
      <alignment horizontal="left" vertical="center" indent="1"/>
    </xf>
    <xf numFmtId="0" fontId="4" fillId="27" borderId="1" applyNumberFormat="0" applyProtection="0">
      <alignment horizontal="left" vertical="center" indent="1"/>
    </xf>
    <xf numFmtId="0" fontId="4" fillId="71" borderId="1" applyNumberFormat="0" applyProtection="0">
      <alignment horizontal="left" vertical="center" indent="1"/>
    </xf>
    <xf numFmtId="0" fontId="4" fillId="71" borderId="1" applyNumberFormat="0" applyProtection="0">
      <alignment horizontal="left" vertical="center" indent="1"/>
    </xf>
    <xf numFmtId="4" fontId="64" fillId="82" borderId="1" applyNumberFormat="0" applyProtection="0">
      <alignment vertical="center"/>
    </xf>
    <xf numFmtId="4" fontId="104" fillId="82" borderId="1" applyNumberFormat="0" applyProtection="0">
      <alignment vertical="center"/>
    </xf>
    <xf numFmtId="4" fontId="64" fillId="82" borderId="1" applyNumberFormat="0" applyProtection="0">
      <alignment horizontal="left" vertical="center" indent="1"/>
    </xf>
    <xf numFmtId="4" fontId="64" fillId="82" borderId="1" applyNumberFormat="0" applyProtection="0">
      <alignment horizontal="left" vertical="center" indent="1"/>
    </xf>
    <xf numFmtId="4" fontId="64" fillId="78" borderId="1" applyNumberFormat="0" applyProtection="0">
      <alignment horizontal="right" vertical="center"/>
    </xf>
    <xf numFmtId="4" fontId="104" fillId="78" borderId="1" applyNumberFormat="0" applyProtection="0">
      <alignment horizontal="right" vertical="center"/>
    </xf>
    <xf numFmtId="0" fontId="4" fillId="71" borderId="1" applyNumberFormat="0" applyProtection="0">
      <alignment horizontal="left" vertical="center" indent="1"/>
    </xf>
    <xf numFmtId="0" fontId="4" fillId="71" borderId="1" applyNumberFormat="0" applyProtection="0">
      <alignment horizontal="left" vertical="center" indent="1"/>
    </xf>
    <xf numFmtId="0" fontId="105" fillId="0" borderId="0"/>
    <xf numFmtId="4" fontId="42" fillId="78" borderId="1" applyNumberFormat="0" applyProtection="0">
      <alignment horizontal="right" vertical="center"/>
    </xf>
    <xf numFmtId="0" fontId="4"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8" borderId="0" applyNumberFormat="0" applyBorder="0" applyAlignment="0" applyProtection="0"/>
    <xf numFmtId="0" fontId="22" fillId="11" borderId="0" applyNumberFormat="0" applyBorder="0" applyAlignment="0" applyProtection="0"/>
    <xf numFmtId="0" fontId="23" fillId="12"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9" borderId="0" applyNumberFormat="0" applyBorder="0" applyAlignment="0" applyProtection="0"/>
    <xf numFmtId="0" fontId="24" fillId="21" borderId="1" applyNumberFormat="0" applyAlignment="0" applyProtection="0"/>
    <xf numFmtId="0" fontId="25" fillId="21" borderId="2" applyNumberFormat="0" applyAlignment="0" applyProtection="0"/>
    <xf numFmtId="0" fontId="26" fillId="7" borderId="2" applyNumberFormat="0" applyAlignment="0" applyProtection="0"/>
    <xf numFmtId="0" fontId="27" fillId="0" borderId="4" applyNumberFormat="0" applyFill="0" applyAlignment="0" applyProtection="0"/>
    <xf numFmtId="0" fontId="28" fillId="0" borderId="0" applyNumberFormat="0" applyFill="0" applyBorder="0" applyAlignment="0" applyProtection="0"/>
    <xf numFmtId="0" fontId="29" fillId="4" borderId="0" applyNumberFormat="0" applyBorder="0" applyAlignment="0" applyProtection="0"/>
    <xf numFmtId="0" fontId="30" fillId="24" borderId="0" applyNumberFormat="0" applyBorder="0" applyAlignment="0" applyProtection="0"/>
    <xf numFmtId="0" fontId="22" fillId="25" borderId="10" applyNumberFormat="0" applyFont="0" applyAlignment="0" applyProtection="0"/>
    <xf numFmtId="0" fontId="31" fillId="3" borderId="0" applyNumberFormat="0" applyBorder="0" applyAlignment="0" applyProtection="0"/>
    <xf numFmtId="0" fontId="32" fillId="0" borderId="0" applyNumberFormat="0" applyFill="0" applyBorder="0" applyAlignment="0" applyProtection="0"/>
    <xf numFmtId="0" fontId="33" fillId="0" borderId="6" applyNumberFormat="0" applyFill="0" applyAlignment="0" applyProtection="0"/>
    <xf numFmtId="0" fontId="34" fillId="0" borderId="7" applyNumberFormat="0" applyFill="0" applyAlignment="0" applyProtection="0"/>
    <xf numFmtId="0" fontId="35" fillId="0" borderId="8" applyNumberFormat="0" applyFill="0" applyAlignment="0" applyProtection="0"/>
    <xf numFmtId="0" fontId="35" fillId="0" borderId="0" applyNumberFormat="0" applyFill="0" applyBorder="0" applyAlignment="0" applyProtection="0"/>
    <xf numFmtId="0" fontId="36" fillId="0" borderId="9" applyNumberFormat="0" applyFill="0" applyAlignment="0" applyProtection="0"/>
    <xf numFmtId="0" fontId="37" fillId="0" borderId="0" applyNumberFormat="0" applyFill="0" applyBorder="0" applyAlignment="0" applyProtection="0"/>
    <xf numFmtId="0" fontId="38" fillId="23" borderId="3" applyNumberFormat="0" applyAlignment="0" applyProtection="0"/>
    <xf numFmtId="0" fontId="4" fillId="0" borderId="0"/>
    <xf numFmtId="0" fontId="4"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164" fontId="4" fillId="0" borderId="0" applyFont="0" applyFill="0" applyBorder="0" applyAlignment="0" applyProtection="0"/>
    <xf numFmtId="0" fontId="4" fillId="71" borderId="1" applyNumberFormat="0" applyProtection="0">
      <alignment horizontal="left" vertical="center" indent="1"/>
    </xf>
    <xf numFmtId="0" fontId="4" fillId="71" borderId="1" applyNumberFormat="0" applyProtection="0">
      <alignment horizontal="left" vertical="center" indent="1"/>
    </xf>
    <xf numFmtId="4" fontId="64" fillId="78" borderId="1" applyNumberFormat="0" applyProtection="0">
      <alignment horizontal="left" vertical="center" indent="1"/>
    </xf>
    <xf numFmtId="4" fontId="64" fillId="80" borderId="1" applyNumberFormat="0" applyProtection="0">
      <alignment horizontal="left" vertical="center" indent="1"/>
    </xf>
    <xf numFmtId="0" fontId="4" fillId="80" borderId="1" applyNumberFormat="0" applyProtection="0">
      <alignment horizontal="left" vertical="center" indent="1"/>
    </xf>
    <xf numFmtId="0" fontId="4" fillId="80" borderId="1" applyNumberFormat="0" applyProtection="0">
      <alignment horizontal="left" vertical="center" indent="1"/>
    </xf>
    <xf numFmtId="0" fontId="4" fillId="81" borderId="1" applyNumberFormat="0" applyProtection="0">
      <alignment horizontal="left" vertical="center" indent="1"/>
    </xf>
    <xf numFmtId="0" fontId="4" fillId="81" borderId="1" applyNumberFormat="0" applyProtection="0">
      <alignment horizontal="left" vertical="center" indent="1"/>
    </xf>
    <xf numFmtId="0" fontId="4" fillId="27" borderId="1" applyNumberFormat="0" applyProtection="0">
      <alignment horizontal="left" vertical="center" indent="1"/>
    </xf>
    <xf numFmtId="0" fontId="4" fillId="27" borderId="1" applyNumberFormat="0" applyProtection="0">
      <alignment horizontal="left" vertical="center" indent="1"/>
    </xf>
    <xf numFmtId="0" fontId="4" fillId="71" borderId="1" applyNumberFormat="0" applyProtection="0">
      <alignment horizontal="left" vertical="center" indent="1"/>
    </xf>
    <xf numFmtId="0" fontId="4" fillId="71" borderId="1" applyNumberFormat="0" applyProtection="0">
      <alignment horizontal="left" vertical="center" indent="1"/>
    </xf>
    <xf numFmtId="0" fontId="4" fillId="71" borderId="1" applyNumberFormat="0" applyProtection="0">
      <alignment horizontal="left" vertical="center" indent="1"/>
    </xf>
    <xf numFmtId="0" fontId="4" fillId="71" borderId="1" applyNumberFormat="0" applyProtection="0">
      <alignment horizontal="left" vertical="center" indent="1"/>
    </xf>
    <xf numFmtId="0" fontId="4" fillId="71" borderId="1" applyNumberFormat="0" applyProtection="0">
      <alignment horizontal="left" vertical="center" indent="1"/>
    </xf>
    <xf numFmtId="0" fontId="4" fillId="71" borderId="1" applyNumberFormat="0" applyProtection="0">
      <alignment horizontal="left" vertical="center" indent="1"/>
    </xf>
    <xf numFmtId="4" fontId="64" fillId="78" borderId="1" applyNumberFormat="0" applyProtection="0">
      <alignment horizontal="left" vertical="center" indent="1"/>
    </xf>
    <xf numFmtId="4" fontId="64" fillId="80" borderId="1" applyNumberFormat="0" applyProtection="0">
      <alignment horizontal="left" vertical="center" indent="1"/>
    </xf>
    <xf numFmtId="0" fontId="4" fillId="80" borderId="1" applyNumberFormat="0" applyProtection="0">
      <alignment horizontal="left" vertical="center" indent="1"/>
    </xf>
    <xf numFmtId="0" fontId="4" fillId="80" borderId="1" applyNumberFormat="0" applyProtection="0">
      <alignment horizontal="left" vertical="center" indent="1"/>
    </xf>
    <xf numFmtId="0" fontId="4" fillId="81" borderId="1" applyNumberFormat="0" applyProtection="0">
      <alignment horizontal="left" vertical="center" indent="1"/>
    </xf>
    <xf numFmtId="0" fontId="4" fillId="81" borderId="1" applyNumberFormat="0" applyProtection="0">
      <alignment horizontal="left" vertical="center" indent="1"/>
    </xf>
    <xf numFmtId="0" fontId="4" fillId="27" borderId="1" applyNumberFormat="0" applyProtection="0">
      <alignment horizontal="left" vertical="center" indent="1"/>
    </xf>
    <xf numFmtId="0" fontId="4" fillId="27" borderId="1" applyNumberFormat="0" applyProtection="0">
      <alignment horizontal="left" vertical="center" indent="1"/>
    </xf>
    <xf numFmtId="0" fontId="4" fillId="71" borderId="1" applyNumberFormat="0" applyProtection="0">
      <alignment horizontal="left" vertical="center" indent="1"/>
    </xf>
    <xf numFmtId="0" fontId="4" fillId="71" borderId="1" applyNumberFormat="0" applyProtection="0">
      <alignment horizontal="left" vertical="center" indent="1"/>
    </xf>
    <xf numFmtId="0" fontId="4" fillId="71" borderId="1" applyNumberFormat="0" applyProtection="0">
      <alignment horizontal="left" vertical="center" indent="1"/>
    </xf>
    <xf numFmtId="0" fontId="4" fillId="71" borderId="1" applyNumberFormat="0" applyProtection="0">
      <alignment horizontal="left" vertical="center" indent="1"/>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3" fillId="0" borderId="0"/>
    <xf numFmtId="0" fontId="106" fillId="40" borderId="0" applyNumberFormat="0" applyBorder="0" applyAlignment="0" applyProtection="0"/>
    <xf numFmtId="0" fontId="107" fillId="41" borderId="0" applyNumberFormat="0" applyBorder="0" applyAlignment="0" applyProtection="0"/>
    <xf numFmtId="0" fontId="108" fillId="42" borderId="0" applyNumberFormat="0" applyBorder="0" applyAlignment="0" applyProtection="0"/>
    <xf numFmtId="0" fontId="4"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8" borderId="0" applyNumberFormat="0" applyBorder="0" applyAlignment="0" applyProtection="0"/>
    <xf numFmtId="0" fontId="22" fillId="11" borderId="0" applyNumberFormat="0" applyBorder="0" applyAlignment="0" applyProtection="0"/>
    <xf numFmtId="0" fontId="22" fillId="25" borderId="10" applyNumberFormat="0" applyFont="0" applyAlignment="0" applyProtection="0"/>
    <xf numFmtId="43" fontId="4" fillId="0" borderId="0" applyFont="0" applyFill="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4"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3" fillId="0" borderId="0"/>
    <xf numFmtId="0" fontId="109" fillId="0" borderId="88" applyNumberFormat="0" applyFill="0" applyAlignment="0" applyProtection="0"/>
    <xf numFmtId="0" fontId="110" fillId="0" borderId="89" applyNumberFormat="0" applyFill="0" applyAlignment="0" applyProtection="0"/>
    <xf numFmtId="0" fontId="111" fillId="0" borderId="90" applyNumberFormat="0" applyFill="0" applyAlignment="0" applyProtection="0"/>
    <xf numFmtId="0" fontId="111" fillId="0" borderId="0" applyNumberFormat="0" applyFill="0" applyBorder="0" applyAlignment="0" applyProtection="0"/>
    <xf numFmtId="0" fontId="112" fillId="43" borderId="91" applyNumberFormat="0" applyAlignment="0" applyProtection="0"/>
    <xf numFmtId="0" fontId="113" fillId="44" borderId="92" applyNumberFormat="0" applyAlignment="0" applyProtection="0"/>
    <xf numFmtId="0" fontId="114" fillId="44" borderId="91" applyNumberFormat="0" applyAlignment="0" applyProtection="0"/>
    <xf numFmtId="0" fontId="115" fillId="0" borderId="93" applyNumberFormat="0" applyFill="0" applyAlignment="0" applyProtection="0"/>
    <xf numFmtId="0" fontId="116" fillId="45" borderId="94" applyNumberFormat="0" applyAlignment="0" applyProtection="0"/>
    <xf numFmtId="0" fontId="86" fillId="0" borderId="0" applyNumberFormat="0" applyFill="0" applyBorder="0" applyAlignment="0" applyProtection="0"/>
    <xf numFmtId="0" fontId="3" fillId="46" borderId="95" applyNumberFormat="0" applyFont="0" applyAlignment="0" applyProtection="0"/>
    <xf numFmtId="0" fontId="117" fillId="0" borderId="0" applyNumberFormat="0" applyFill="0" applyBorder="0" applyAlignment="0" applyProtection="0"/>
    <xf numFmtId="0" fontId="88" fillId="0" borderId="96" applyNumberFormat="0" applyFill="0" applyAlignment="0" applyProtection="0"/>
    <xf numFmtId="0" fontId="68"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68" fillId="54" borderId="0" applyNumberFormat="0" applyBorder="0" applyAlignment="0" applyProtection="0"/>
    <xf numFmtId="0" fontId="68"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68" fillId="58" borderId="0" applyNumberFormat="0" applyBorder="0" applyAlignment="0" applyProtection="0"/>
    <xf numFmtId="0" fontId="68" fillId="59"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68" fillId="62" borderId="0" applyNumberFormat="0" applyBorder="0" applyAlignment="0" applyProtection="0"/>
    <xf numFmtId="0" fontId="68" fillId="63"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68" fillId="66" borderId="0" applyNumberFormat="0" applyBorder="0" applyAlignment="0" applyProtection="0"/>
    <xf numFmtId="0" fontId="68" fillId="67"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68" fillId="70" borderId="0" applyNumberFormat="0" applyBorder="0" applyAlignment="0" applyProtection="0"/>
    <xf numFmtId="0" fontId="3" fillId="0" borderId="0"/>
    <xf numFmtId="0" fontId="3" fillId="0" borderId="0"/>
    <xf numFmtId="0" fontId="87" fillId="0" borderId="0"/>
    <xf numFmtId="0" fontId="87" fillId="46" borderId="95" applyNumberFormat="0" applyFont="0" applyAlignment="0" applyProtection="0"/>
    <xf numFmtId="0" fontId="87" fillId="48" borderId="0" applyNumberFormat="0" applyBorder="0" applyAlignment="0" applyProtection="0"/>
    <xf numFmtId="0" fontId="87" fillId="49"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8" borderId="0" applyNumberFormat="0" applyBorder="0" applyAlignment="0" applyProtection="0"/>
    <xf numFmtId="0" fontId="87" fillId="69" borderId="0" applyNumberFormat="0" applyBorder="0" applyAlignment="0" applyProtection="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4"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8" borderId="0" applyNumberFormat="0" applyBorder="0" applyAlignment="0" applyProtection="0"/>
    <xf numFmtId="0" fontId="22" fillId="11" borderId="0" applyNumberFormat="0" applyBorder="0" applyAlignment="0" applyProtection="0"/>
    <xf numFmtId="0" fontId="23" fillId="12"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9" borderId="0" applyNumberFormat="0" applyBorder="0" applyAlignment="0" applyProtection="0"/>
    <xf numFmtId="0" fontId="24" fillId="21" borderId="1" applyNumberFormat="0" applyAlignment="0" applyProtection="0"/>
    <xf numFmtId="0" fontId="25" fillId="21" borderId="2" applyNumberFormat="0" applyAlignment="0" applyProtection="0"/>
    <xf numFmtId="0" fontId="26" fillId="7" borderId="2" applyNumberFormat="0" applyAlignment="0" applyProtection="0"/>
    <xf numFmtId="0" fontId="27" fillId="0" borderId="4" applyNumberFormat="0" applyFill="0" applyAlignment="0" applyProtection="0"/>
    <xf numFmtId="0" fontId="28" fillId="0" borderId="0" applyNumberFormat="0" applyFill="0" applyBorder="0" applyAlignment="0" applyProtection="0"/>
    <xf numFmtId="0" fontId="29" fillId="4" borderId="0" applyNumberFormat="0" applyBorder="0" applyAlignment="0" applyProtection="0"/>
    <xf numFmtId="0" fontId="30" fillId="24" borderId="0" applyNumberFormat="0" applyBorder="0" applyAlignment="0" applyProtection="0"/>
    <xf numFmtId="0" fontId="22" fillId="25" borderId="10" applyNumberFormat="0" applyFont="0" applyAlignment="0" applyProtection="0"/>
    <xf numFmtId="0" fontId="31" fillId="3" borderId="0" applyNumberFormat="0" applyBorder="0" applyAlignment="0" applyProtection="0"/>
    <xf numFmtId="0" fontId="3" fillId="0" borderId="0"/>
    <xf numFmtId="0" fontId="32" fillId="0" borderId="0" applyNumberFormat="0" applyFill="0" applyBorder="0" applyAlignment="0" applyProtection="0"/>
    <xf numFmtId="0" fontId="33" fillId="0" borderId="6" applyNumberFormat="0" applyFill="0" applyAlignment="0" applyProtection="0"/>
    <xf numFmtId="0" fontId="34" fillId="0" borderId="7" applyNumberFormat="0" applyFill="0" applyAlignment="0" applyProtection="0"/>
    <xf numFmtId="0" fontId="35" fillId="0" borderId="8" applyNumberFormat="0" applyFill="0" applyAlignment="0" applyProtection="0"/>
    <xf numFmtId="0" fontId="35" fillId="0" borderId="0" applyNumberFormat="0" applyFill="0" applyBorder="0" applyAlignment="0" applyProtection="0"/>
    <xf numFmtId="0" fontId="36" fillId="0" borderId="9" applyNumberFormat="0" applyFill="0" applyAlignment="0" applyProtection="0"/>
    <xf numFmtId="0" fontId="37" fillId="0" borderId="0" applyNumberFormat="0" applyFill="0" applyBorder="0" applyAlignment="0" applyProtection="0"/>
    <xf numFmtId="0" fontId="38" fillId="23" borderId="3" applyNumberFormat="0" applyAlignment="0" applyProtection="0"/>
    <xf numFmtId="43"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4"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69" borderId="0" applyNumberFormat="0" applyBorder="0" applyAlignment="0" applyProtection="0"/>
    <xf numFmtId="0" fontId="3" fillId="68" borderId="0" applyNumberFormat="0" applyBorder="0" applyAlignment="0" applyProtection="0"/>
    <xf numFmtId="0" fontId="3" fillId="65" borderId="0" applyNumberFormat="0" applyBorder="0" applyAlignment="0" applyProtection="0"/>
    <xf numFmtId="0" fontId="3" fillId="61" borderId="0" applyNumberFormat="0" applyBorder="0" applyAlignment="0" applyProtection="0"/>
    <xf numFmtId="0" fontId="3" fillId="60" borderId="0" applyNumberFormat="0" applyBorder="0" applyAlignment="0" applyProtection="0"/>
    <xf numFmtId="0" fontId="3" fillId="5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2" borderId="0" applyNumberFormat="0" applyBorder="0" applyAlignment="0" applyProtection="0"/>
    <xf numFmtId="0" fontId="3" fillId="0" borderId="0"/>
    <xf numFmtId="0" fontId="3" fillId="0" borderId="0"/>
    <xf numFmtId="0" fontId="3" fillId="64" borderId="0" applyNumberFormat="0" applyBorder="0" applyAlignment="0" applyProtection="0"/>
    <xf numFmtId="0" fontId="3" fillId="4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53"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0" borderId="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60" borderId="0" applyNumberFormat="0" applyBorder="0" applyAlignment="0" applyProtection="0"/>
    <xf numFmtId="0" fontId="3" fillId="61" borderId="0" applyNumberFormat="0" applyBorder="0" applyAlignment="0" applyProtection="0"/>
    <xf numFmtId="0" fontId="3" fillId="0" borderId="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0" borderId="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60" borderId="0" applyNumberFormat="0" applyBorder="0" applyAlignment="0" applyProtection="0"/>
    <xf numFmtId="0" fontId="3" fillId="61" borderId="0" applyNumberFormat="0" applyBorder="0" applyAlignment="0" applyProtection="0"/>
    <xf numFmtId="0" fontId="3" fillId="0" borderId="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2" fillId="0" borderId="0" applyFont="0" applyFill="0" applyBorder="0" applyAlignment="0" applyProtection="0"/>
    <xf numFmtId="0" fontId="22" fillId="5" borderId="0" applyNumberFormat="0" applyBorder="0" applyAlignment="0" applyProtection="0"/>
    <xf numFmtId="164" fontId="4" fillId="0" borderId="0" applyFont="0" applyFill="0" applyBorder="0" applyAlignment="0" applyProtection="0"/>
    <xf numFmtId="0" fontId="22" fillId="25" borderId="10" applyNumberFormat="0" applyFont="0" applyAlignment="0" applyProtection="0"/>
    <xf numFmtId="0" fontId="22" fillId="7" borderId="0" applyNumberFormat="0" applyBorder="0" applyAlignment="0" applyProtection="0"/>
    <xf numFmtId="165" fontId="4" fillId="0" borderId="0" applyFont="0" applyFill="0" applyBorder="0" applyAlignment="0" applyProtection="0"/>
    <xf numFmtId="0" fontId="3" fillId="0" borderId="0"/>
    <xf numFmtId="0" fontId="4" fillId="0" borderId="0"/>
    <xf numFmtId="0" fontId="3" fillId="0" borderId="0"/>
    <xf numFmtId="0" fontId="3" fillId="0" borderId="0"/>
    <xf numFmtId="0" fontId="4" fillId="0" borderId="0"/>
    <xf numFmtId="0" fontId="4" fillId="0" borderId="0"/>
    <xf numFmtId="0" fontId="3" fillId="0" borderId="0"/>
    <xf numFmtId="0" fontId="3" fillId="0" borderId="0"/>
    <xf numFmtId="0" fontId="64" fillId="0" borderId="0"/>
    <xf numFmtId="0" fontId="4" fillId="0" borderId="0"/>
    <xf numFmtId="0" fontId="4" fillId="0" borderId="0"/>
    <xf numFmtId="0" fontId="4" fillId="0" borderId="0"/>
    <xf numFmtId="0" fontId="3" fillId="0" borderId="0"/>
    <xf numFmtId="165"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22" fillId="5" borderId="0" applyNumberFormat="0" applyBorder="0" applyAlignment="0" applyProtection="0"/>
    <xf numFmtId="0" fontId="22" fillId="10" borderId="0" applyNumberFormat="0" applyBorder="0" applyAlignment="0" applyProtection="0"/>
    <xf numFmtId="0" fontId="22" fillId="2" borderId="0" applyNumberFormat="0" applyBorder="0" applyAlignment="0" applyProtection="0"/>
    <xf numFmtId="0" fontId="22" fillId="11" borderId="0" applyNumberFormat="0" applyBorder="0" applyAlignment="0" applyProtection="0"/>
    <xf numFmtId="0" fontId="22" fillId="9" borderId="0" applyNumberFormat="0" applyBorder="0" applyAlignment="0" applyProtection="0"/>
    <xf numFmtId="0" fontId="22" fillId="4" borderId="0" applyNumberFormat="0" applyBorder="0" applyAlignment="0" applyProtection="0"/>
    <xf numFmtId="0" fontId="22" fillId="3"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6" borderId="0" applyNumberFormat="0" applyBorder="0" applyAlignment="0" applyProtection="0"/>
    <xf numFmtId="0" fontId="4" fillId="0" borderId="0"/>
    <xf numFmtId="0" fontId="3" fillId="0" borderId="0"/>
    <xf numFmtId="0" fontId="3" fillId="0" borderId="0"/>
    <xf numFmtId="0" fontId="4"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69" borderId="0" applyNumberFormat="0" applyBorder="0" applyAlignment="0" applyProtection="0"/>
    <xf numFmtId="0" fontId="3" fillId="68" borderId="0" applyNumberFormat="0" applyBorder="0" applyAlignment="0" applyProtection="0"/>
    <xf numFmtId="0" fontId="3" fillId="65" borderId="0" applyNumberFormat="0" applyBorder="0" applyAlignment="0" applyProtection="0"/>
    <xf numFmtId="0" fontId="3" fillId="61" borderId="0" applyNumberFormat="0" applyBorder="0" applyAlignment="0" applyProtection="0"/>
    <xf numFmtId="0" fontId="3" fillId="60" borderId="0" applyNumberFormat="0" applyBorder="0" applyAlignment="0" applyProtection="0"/>
    <xf numFmtId="0" fontId="3" fillId="5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2" borderId="0" applyNumberFormat="0" applyBorder="0" applyAlignment="0" applyProtection="0"/>
    <xf numFmtId="0" fontId="3" fillId="0" borderId="0"/>
    <xf numFmtId="0" fontId="3" fillId="0" borderId="0"/>
    <xf numFmtId="0" fontId="3" fillId="64" borderId="0" applyNumberFormat="0" applyBorder="0" applyAlignment="0" applyProtection="0"/>
    <xf numFmtId="0" fontId="3" fillId="4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53"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0" borderId="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60" borderId="0" applyNumberFormat="0" applyBorder="0" applyAlignment="0" applyProtection="0"/>
    <xf numFmtId="0" fontId="3" fillId="61" borderId="0" applyNumberFormat="0" applyBorder="0" applyAlignment="0" applyProtection="0"/>
    <xf numFmtId="0" fontId="3" fillId="0" borderId="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46" borderId="95" applyNumberFormat="0" applyFont="0" applyAlignment="0" applyProtection="0"/>
    <xf numFmtId="0" fontId="3" fillId="0" borderId="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22" fillId="2" borderId="0" applyNumberFormat="0" applyBorder="0" applyAlignment="0" applyProtection="0"/>
    <xf numFmtId="0" fontId="22" fillId="5" borderId="0" applyNumberFormat="0" applyBorder="0" applyAlignment="0" applyProtection="0"/>
    <xf numFmtId="0" fontId="22" fillId="4" borderId="0" applyNumberFormat="0" applyBorder="0" applyAlignment="0" applyProtection="0"/>
    <xf numFmtId="0" fontId="3" fillId="0" borderId="0"/>
    <xf numFmtId="0" fontId="22" fillId="3" borderId="0" applyNumberFormat="0" applyBorder="0" applyAlignment="0" applyProtection="0"/>
    <xf numFmtId="0" fontId="4"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23" fillId="10"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22" fillId="8"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22" fillId="10"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23" fillId="9" borderId="0" applyNumberFormat="0" applyBorder="0" applyAlignment="0" applyProtection="0"/>
    <xf numFmtId="0" fontId="22" fillId="7"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22" fillId="6"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22" fillId="9" borderId="0" applyNumberFormat="0" applyBorder="0" applyAlignment="0" applyProtection="0"/>
    <xf numFmtId="0" fontId="23" fillId="12" borderId="0" applyNumberFormat="0" applyBorder="0" applyAlignment="0" applyProtection="0"/>
    <xf numFmtId="0" fontId="23" fillId="15" borderId="0" applyNumberFormat="0" applyBorder="0" applyAlignment="0" applyProtection="0"/>
    <xf numFmtId="0" fontId="22" fillId="11" borderId="0" applyNumberFormat="0" applyBorder="0" applyAlignment="0" applyProtection="0"/>
    <xf numFmtId="0" fontId="23" fillId="14" borderId="0" applyNumberFormat="0" applyBorder="0" applyAlignment="0" applyProtection="0"/>
    <xf numFmtId="0" fontId="22" fillId="8" borderId="0" applyNumberFormat="0" applyBorder="0" applyAlignment="0" applyProtection="0"/>
    <xf numFmtId="0" fontId="23" fillId="13" borderId="0" applyNumberFormat="0" applyBorder="0" applyAlignment="0" applyProtection="0"/>
    <xf numFmtId="0" fontId="22" fillId="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9" borderId="0" applyNumberFormat="0" applyBorder="0" applyAlignment="0" applyProtection="0"/>
    <xf numFmtId="0" fontId="24" fillId="21" borderId="1" applyNumberFormat="0" applyAlignment="0" applyProtection="0"/>
    <xf numFmtId="0" fontId="25" fillId="21" borderId="2" applyNumberFormat="0" applyAlignment="0" applyProtection="0"/>
    <xf numFmtId="0" fontId="26" fillId="7" borderId="2" applyNumberFormat="0" applyAlignment="0" applyProtection="0"/>
    <xf numFmtId="0" fontId="27" fillId="0" borderId="4" applyNumberFormat="0" applyFill="0" applyAlignment="0" applyProtection="0"/>
    <xf numFmtId="0" fontId="28" fillId="0" borderId="0" applyNumberFormat="0" applyFill="0" applyBorder="0" applyAlignment="0" applyProtection="0"/>
    <xf numFmtId="0" fontId="29" fillId="4" borderId="0" applyNumberFormat="0" applyBorder="0" applyAlignment="0" applyProtection="0"/>
    <xf numFmtId="0" fontId="30" fillId="24" borderId="0" applyNumberFormat="0" applyBorder="0" applyAlignment="0" applyProtection="0"/>
    <xf numFmtId="0" fontId="22" fillId="25" borderId="10" applyNumberFormat="0" applyFont="0" applyAlignment="0" applyProtection="0"/>
    <xf numFmtId="0" fontId="31" fillId="3" borderId="0" applyNumberFormat="0" applyBorder="0" applyAlignment="0" applyProtection="0"/>
    <xf numFmtId="0" fontId="3" fillId="0" borderId="0"/>
    <xf numFmtId="0" fontId="32" fillId="0" borderId="0" applyNumberFormat="0" applyFill="0" applyBorder="0" applyAlignment="0" applyProtection="0"/>
    <xf numFmtId="0" fontId="33" fillId="0" borderId="6" applyNumberFormat="0" applyFill="0" applyAlignment="0" applyProtection="0"/>
    <xf numFmtId="0" fontId="34" fillId="0" borderId="7" applyNumberFormat="0" applyFill="0" applyAlignment="0" applyProtection="0"/>
    <xf numFmtId="0" fontId="35" fillId="0" borderId="8" applyNumberFormat="0" applyFill="0" applyAlignment="0" applyProtection="0"/>
    <xf numFmtId="0" fontId="35" fillId="0" borderId="0" applyNumberFormat="0" applyFill="0" applyBorder="0" applyAlignment="0" applyProtection="0"/>
    <xf numFmtId="0" fontId="36" fillId="0" borderId="9" applyNumberFormat="0" applyFill="0" applyAlignment="0" applyProtection="0"/>
    <xf numFmtId="0" fontId="37" fillId="0" borderId="0" applyNumberFormat="0" applyFill="0" applyBorder="0" applyAlignment="0" applyProtection="0"/>
    <xf numFmtId="0" fontId="38" fillId="23" borderId="3" applyNumberFormat="0" applyAlignment="0" applyProtection="0"/>
    <xf numFmtId="43"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69" borderId="0" applyNumberFormat="0" applyBorder="0" applyAlignment="0" applyProtection="0"/>
    <xf numFmtId="0" fontId="3" fillId="68" borderId="0" applyNumberFormat="0" applyBorder="0" applyAlignment="0" applyProtection="0"/>
    <xf numFmtId="0" fontId="3" fillId="65" borderId="0" applyNumberFormat="0" applyBorder="0" applyAlignment="0" applyProtection="0"/>
    <xf numFmtId="0" fontId="3" fillId="61" borderId="0" applyNumberFormat="0" applyBorder="0" applyAlignment="0" applyProtection="0"/>
    <xf numFmtId="0" fontId="3" fillId="60" borderId="0" applyNumberFormat="0" applyBorder="0" applyAlignment="0" applyProtection="0"/>
    <xf numFmtId="0" fontId="3" fillId="5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2" borderId="0" applyNumberFormat="0" applyBorder="0" applyAlignment="0" applyProtection="0"/>
    <xf numFmtId="0" fontId="3" fillId="0" borderId="0"/>
    <xf numFmtId="0" fontId="3" fillId="0" borderId="0"/>
    <xf numFmtId="0" fontId="3" fillId="64" borderId="0" applyNumberFormat="0" applyBorder="0" applyAlignment="0" applyProtection="0"/>
    <xf numFmtId="0" fontId="3" fillId="4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53"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0" borderId="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60" borderId="0" applyNumberFormat="0" applyBorder="0" applyAlignment="0" applyProtection="0"/>
    <xf numFmtId="0" fontId="3" fillId="61" borderId="0" applyNumberFormat="0" applyBorder="0" applyAlignment="0" applyProtection="0"/>
    <xf numFmtId="0" fontId="3" fillId="0" borderId="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0" borderId="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60" borderId="0" applyNumberFormat="0" applyBorder="0" applyAlignment="0" applyProtection="0"/>
    <xf numFmtId="0" fontId="3" fillId="61" borderId="0" applyNumberFormat="0" applyBorder="0" applyAlignment="0" applyProtection="0"/>
    <xf numFmtId="0" fontId="3" fillId="0" borderId="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69" borderId="0" applyNumberFormat="0" applyBorder="0" applyAlignment="0" applyProtection="0"/>
    <xf numFmtId="0" fontId="3" fillId="68" borderId="0" applyNumberFormat="0" applyBorder="0" applyAlignment="0" applyProtection="0"/>
    <xf numFmtId="0" fontId="3" fillId="65" borderId="0" applyNumberFormat="0" applyBorder="0" applyAlignment="0" applyProtection="0"/>
    <xf numFmtId="0" fontId="3" fillId="61" borderId="0" applyNumberFormat="0" applyBorder="0" applyAlignment="0" applyProtection="0"/>
    <xf numFmtId="0" fontId="3" fillId="60" borderId="0" applyNumberFormat="0" applyBorder="0" applyAlignment="0" applyProtection="0"/>
    <xf numFmtId="0" fontId="3" fillId="5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2" borderId="0" applyNumberFormat="0" applyBorder="0" applyAlignment="0" applyProtection="0"/>
    <xf numFmtId="0" fontId="3" fillId="0" borderId="0"/>
    <xf numFmtId="0" fontId="3" fillId="0" borderId="0"/>
    <xf numFmtId="0" fontId="3" fillId="64" borderId="0" applyNumberFormat="0" applyBorder="0" applyAlignment="0" applyProtection="0"/>
    <xf numFmtId="0" fontId="3" fillId="4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53"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0" borderId="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60" borderId="0" applyNumberFormat="0" applyBorder="0" applyAlignment="0" applyProtection="0"/>
    <xf numFmtId="0" fontId="3" fillId="61" borderId="0" applyNumberFormat="0" applyBorder="0" applyAlignment="0" applyProtection="0"/>
    <xf numFmtId="0" fontId="3" fillId="0" borderId="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46" borderId="95" applyNumberFormat="0" applyFont="0" applyAlignment="0" applyProtection="0"/>
    <xf numFmtId="0" fontId="3" fillId="0" borderId="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85" fillId="0" borderId="0"/>
    <xf numFmtId="0" fontId="3" fillId="0" borderId="0"/>
    <xf numFmtId="0" fontId="4" fillId="0" borderId="0"/>
    <xf numFmtId="0" fontId="3" fillId="49" borderId="0" applyNumberFormat="0" applyBorder="0" applyAlignment="0" applyProtection="0"/>
    <xf numFmtId="0" fontId="3" fillId="68" borderId="0" applyNumberFormat="0" applyBorder="0" applyAlignment="0" applyProtection="0"/>
    <xf numFmtId="0" fontId="3" fillId="0" borderId="0"/>
    <xf numFmtId="0" fontId="3" fillId="53"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5" fillId="0" borderId="0"/>
    <xf numFmtId="0" fontId="3" fillId="48" borderId="0" applyNumberFormat="0" applyBorder="0" applyAlignment="0" applyProtection="0"/>
    <xf numFmtId="0" fontId="3" fillId="60" borderId="0" applyNumberFormat="0" applyBorder="0" applyAlignment="0" applyProtection="0"/>
    <xf numFmtId="0" fontId="3" fillId="56" borderId="0" applyNumberFormat="0" applyBorder="0" applyAlignment="0" applyProtection="0"/>
    <xf numFmtId="0" fontId="3" fillId="46" borderId="95" applyNumberFormat="0" applyFont="0" applyAlignment="0" applyProtection="0"/>
    <xf numFmtId="0" fontId="3" fillId="65" borderId="0" applyNumberFormat="0" applyBorder="0" applyAlignment="0" applyProtection="0"/>
    <xf numFmtId="0" fontId="3" fillId="69" borderId="0" applyNumberFormat="0" applyBorder="0" applyAlignment="0" applyProtection="0"/>
    <xf numFmtId="0" fontId="3" fillId="0" borderId="0"/>
    <xf numFmtId="0" fontId="3" fillId="57" borderId="0" applyNumberFormat="0" applyBorder="0" applyAlignment="0" applyProtection="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69" borderId="0" applyNumberFormat="0" applyBorder="0" applyAlignment="0" applyProtection="0"/>
    <xf numFmtId="0" fontId="3" fillId="68" borderId="0" applyNumberFormat="0" applyBorder="0" applyAlignment="0" applyProtection="0"/>
    <xf numFmtId="0" fontId="3" fillId="65" borderId="0" applyNumberFormat="0" applyBorder="0" applyAlignment="0" applyProtection="0"/>
    <xf numFmtId="0" fontId="3" fillId="61" borderId="0" applyNumberFormat="0" applyBorder="0" applyAlignment="0" applyProtection="0"/>
    <xf numFmtId="0" fontId="3" fillId="60" borderId="0" applyNumberFormat="0" applyBorder="0" applyAlignment="0" applyProtection="0"/>
    <xf numFmtId="0" fontId="3" fillId="5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2" borderId="0" applyNumberFormat="0" applyBorder="0" applyAlignment="0" applyProtection="0"/>
    <xf numFmtId="0" fontId="3" fillId="0" borderId="0"/>
    <xf numFmtId="0" fontId="3" fillId="0" borderId="0"/>
    <xf numFmtId="0" fontId="3" fillId="64" borderId="0" applyNumberFormat="0" applyBorder="0" applyAlignment="0" applyProtection="0"/>
    <xf numFmtId="0" fontId="3" fillId="4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53"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0" borderId="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60" borderId="0" applyNumberFormat="0" applyBorder="0" applyAlignment="0" applyProtection="0"/>
    <xf numFmtId="0" fontId="3" fillId="61" borderId="0" applyNumberFormat="0" applyBorder="0" applyAlignment="0" applyProtection="0"/>
    <xf numFmtId="0" fontId="3" fillId="0" borderId="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5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69" borderId="0" applyNumberFormat="0" applyBorder="0" applyAlignment="0" applyProtection="0"/>
    <xf numFmtId="0" fontId="3" fillId="68" borderId="0" applyNumberFormat="0" applyBorder="0" applyAlignment="0" applyProtection="0"/>
    <xf numFmtId="0" fontId="3" fillId="65" borderId="0" applyNumberFormat="0" applyBorder="0" applyAlignment="0" applyProtection="0"/>
    <xf numFmtId="0" fontId="3" fillId="61" borderId="0" applyNumberFormat="0" applyBorder="0" applyAlignment="0" applyProtection="0"/>
    <xf numFmtId="0" fontId="3" fillId="60" borderId="0" applyNumberFormat="0" applyBorder="0" applyAlignment="0" applyProtection="0"/>
    <xf numFmtId="0" fontId="3" fillId="5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2" borderId="0" applyNumberFormat="0" applyBorder="0" applyAlignment="0" applyProtection="0"/>
    <xf numFmtId="0" fontId="3" fillId="0" borderId="0"/>
    <xf numFmtId="0" fontId="3" fillId="0" borderId="0"/>
    <xf numFmtId="0" fontId="3" fillId="64" borderId="0" applyNumberFormat="0" applyBorder="0" applyAlignment="0" applyProtection="0"/>
    <xf numFmtId="0" fontId="3" fillId="4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53"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0" borderId="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60" borderId="0" applyNumberFormat="0" applyBorder="0" applyAlignment="0" applyProtection="0"/>
    <xf numFmtId="0" fontId="3" fillId="61" borderId="0" applyNumberFormat="0" applyBorder="0" applyAlignment="0" applyProtection="0"/>
    <xf numFmtId="0" fontId="3" fillId="0" borderId="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0" borderId="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0" borderId="0"/>
    <xf numFmtId="0" fontId="3" fillId="46" borderId="95" applyNumberFormat="0" applyFont="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69" borderId="0" applyNumberFormat="0" applyBorder="0" applyAlignment="0" applyProtection="0"/>
    <xf numFmtId="0" fontId="2" fillId="68" borderId="0" applyNumberFormat="0" applyBorder="0" applyAlignment="0" applyProtection="0"/>
    <xf numFmtId="0" fontId="2" fillId="65" borderId="0" applyNumberFormat="0" applyBorder="0" applyAlignment="0" applyProtection="0"/>
    <xf numFmtId="0" fontId="2" fillId="61" borderId="0" applyNumberFormat="0" applyBorder="0" applyAlignment="0" applyProtection="0"/>
    <xf numFmtId="0" fontId="2" fillId="60" borderId="0" applyNumberFormat="0" applyBorder="0" applyAlignment="0" applyProtection="0"/>
    <xf numFmtId="0" fontId="2" fillId="5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2" borderId="0" applyNumberFormat="0" applyBorder="0" applyAlignment="0" applyProtection="0"/>
    <xf numFmtId="0" fontId="2" fillId="0" borderId="0"/>
    <xf numFmtId="0" fontId="2" fillId="0" borderId="0"/>
    <xf numFmtId="0" fontId="2" fillId="64" borderId="0" applyNumberFormat="0" applyBorder="0" applyAlignment="0" applyProtection="0"/>
    <xf numFmtId="0" fontId="2" fillId="4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53"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0" borderId="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60" borderId="0" applyNumberFormat="0" applyBorder="0" applyAlignment="0" applyProtection="0"/>
    <xf numFmtId="0" fontId="2" fillId="61" borderId="0" applyNumberFormat="0" applyBorder="0" applyAlignment="0" applyProtection="0"/>
    <xf numFmtId="0" fontId="2" fillId="0" borderId="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0" borderId="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60" borderId="0" applyNumberFormat="0" applyBorder="0" applyAlignment="0" applyProtection="0"/>
    <xf numFmtId="0" fontId="2" fillId="61" borderId="0" applyNumberFormat="0" applyBorder="0" applyAlignment="0" applyProtection="0"/>
    <xf numFmtId="0" fontId="2" fillId="0" borderId="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69" borderId="0" applyNumberFormat="0" applyBorder="0" applyAlignment="0" applyProtection="0"/>
    <xf numFmtId="0" fontId="2" fillId="68" borderId="0" applyNumberFormat="0" applyBorder="0" applyAlignment="0" applyProtection="0"/>
    <xf numFmtId="0" fontId="2" fillId="65" borderId="0" applyNumberFormat="0" applyBorder="0" applyAlignment="0" applyProtection="0"/>
    <xf numFmtId="0" fontId="2" fillId="61" borderId="0" applyNumberFormat="0" applyBorder="0" applyAlignment="0" applyProtection="0"/>
    <xf numFmtId="0" fontId="2" fillId="60" borderId="0" applyNumberFormat="0" applyBorder="0" applyAlignment="0" applyProtection="0"/>
    <xf numFmtId="0" fontId="2" fillId="5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2" borderId="0" applyNumberFormat="0" applyBorder="0" applyAlignment="0" applyProtection="0"/>
    <xf numFmtId="0" fontId="2" fillId="0" borderId="0"/>
    <xf numFmtId="0" fontId="2" fillId="0" borderId="0"/>
    <xf numFmtId="0" fontId="2" fillId="64" borderId="0" applyNumberFormat="0" applyBorder="0" applyAlignment="0" applyProtection="0"/>
    <xf numFmtId="0" fontId="2" fillId="4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53"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0" borderId="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60" borderId="0" applyNumberFormat="0" applyBorder="0" applyAlignment="0" applyProtection="0"/>
    <xf numFmtId="0" fontId="2" fillId="61" borderId="0" applyNumberFormat="0" applyBorder="0" applyAlignment="0" applyProtection="0"/>
    <xf numFmtId="0" fontId="2" fillId="0" borderId="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46" borderId="95" applyNumberFormat="0" applyFont="0" applyAlignment="0" applyProtection="0"/>
    <xf numFmtId="0" fontId="2" fillId="0" borderId="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69" borderId="0" applyNumberFormat="0" applyBorder="0" applyAlignment="0" applyProtection="0"/>
    <xf numFmtId="0" fontId="2" fillId="68" borderId="0" applyNumberFormat="0" applyBorder="0" applyAlignment="0" applyProtection="0"/>
    <xf numFmtId="0" fontId="2" fillId="65" borderId="0" applyNumberFormat="0" applyBorder="0" applyAlignment="0" applyProtection="0"/>
    <xf numFmtId="0" fontId="2" fillId="61" borderId="0" applyNumberFormat="0" applyBorder="0" applyAlignment="0" applyProtection="0"/>
    <xf numFmtId="0" fontId="2" fillId="60" borderId="0" applyNumberFormat="0" applyBorder="0" applyAlignment="0" applyProtection="0"/>
    <xf numFmtId="0" fontId="2" fillId="5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2" borderId="0" applyNumberFormat="0" applyBorder="0" applyAlignment="0" applyProtection="0"/>
    <xf numFmtId="0" fontId="2" fillId="0" borderId="0"/>
    <xf numFmtId="0" fontId="2" fillId="0" borderId="0"/>
    <xf numFmtId="0" fontId="2" fillId="64" borderId="0" applyNumberFormat="0" applyBorder="0" applyAlignment="0" applyProtection="0"/>
    <xf numFmtId="0" fontId="2" fillId="4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53"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0" borderId="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60" borderId="0" applyNumberFormat="0" applyBorder="0" applyAlignment="0" applyProtection="0"/>
    <xf numFmtId="0" fontId="2" fillId="61" borderId="0" applyNumberFormat="0" applyBorder="0" applyAlignment="0" applyProtection="0"/>
    <xf numFmtId="0" fontId="2" fillId="0" borderId="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0" borderId="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60" borderId="0" applyNumberFormat="0" applyBorder="0" applyAlignment="0" applyProtection="0"/>
    <xf numFmtId="0" fontId="2" fillId="61" borderId="0" applyNumberFormat="0" applyBorder="0" applyAlignment="0" applyProtection="0"/>
    <xf numFmtId="0" fontId="2" fillId="0" borderId="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69" borderId="0" applyNumberFormat="0" applyBorder="0" applyAlignment="0" applyProtection="0"/>
    <xf numFmtId="0" fontId="2" fillId="68" borderId="0" applyNumberFormat="0" applyBorder="0" applyAlignment="0" applyProtection="0"/>
    <xf numFmtId="0" fontId="2" fillId="65" borderId="0" applyNumberFormat="0" applyBorder="0" applyAlignment="0" applyProtection="0"/>
    <xf numFmtId="0" fontId="2" fillId="61" borderId="0" applyNumberFormat="0" applyBorder="0" applyAlignment="0" applyProtection="0"/>
    <xf numFmtId="0" fontId="2" fillId="60" borderId="0" applyNumberFormat="0" applyBorder="0" applyAlignment="0" applyProtection="0"/>
    <xf numFmtId="0" fontId="2" fillId="5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2" borderId="0" applyNumberFormat="0" applyBorder="0" applyAlignment="0" applyProtection="0"/>
    <xf numFmtId="0" fontId="2" fillId="0" borderId="0"/>
    <xf numFmtId="0" fontId="2" fillId="0" borderId="0"/>
    <xf numFmtId="0" fontId="2" fillId="64" borderId="0" applyNumberFormat="0" applyBorder="0" applyAlignment="0" applyProtection="0"/>
    <xf numFmtId="0" fontId="2" fillId="4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53"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0" borderId="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60" borderId="0" applyNumberFormat="0" applyBorder="0" applyAlignment="0" applyProtection="0"/>
    <xf numFmtId="0" fontId="2" fillId="61" borderId="0" applyNumberFormat="0" applyBorder="0" applyAlignment="0" applyProtection="0"/>
    <xf numFmtId="0" fontId="2" fillId="0" borderId="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46" borderId="95" applyNumberFormat="0" applyFont="0" applyAlignment="0" applyProtection="0"/>
    <xf numFmtId="0" fontId="2" fillId="0" borderId="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49" borderId="0" applyNumberFormat="0" applyBorder="0" applyAlignment="0" applyProtection="0"/>
    <xf numFmtId="0" fontId="2" fillId="68" borderId="0" applyNumberFormat="0" applyBorder="0" applyAlignment="0" applyProtection="0"/>
    <xf numFmtId="0" fontId="2" fillId="0" borderId="0"/>
    <xf numFmtId="0" fontId="2" fillId="53"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8" borderId="0" applyNumberFormat="0" applyBorder="0" applyAlignment="0" applyProtection="0"/>
    <xf numFmtId="0" fontId="2" fillId="60" borderId="0" applyNumberFormat="0" applyBorder="0" applyAlignment="0" applyProtection="0"/>
    <xf numFmtId="0" fontId="2" fillId="56" borderId="0" applyNumberFormat="0" applyBorder="0" applyAlignment="0" applyProtection="0"/>
    <xf numFmtId="0" fontId="2" fillId="46" borderId="95" applyNumberFormat="0" applyFont="0" applyAlignment="0" applyProtection="0"/>
    <xf numFmtId="0" fontId="2" fillId="65" borderId="0" applyNumberFormat="0" applyBorder="0" applyAlignment="0" applyProtection="0"/>
    <xf numFmtId="0" fontId="2" fillId="69" borderId="0" applyNumberFormat="0" applyBorder="0" applyAlignment="0" applyProtection="0"/>
    <xf numFmtId="0" fontId="2" fillId="0" borderId="0"/>
    <xf numFmtId="0" fontId="2" fillId="57" borderId="0" applyNumberFormat="0" applyBorder="0" applyAlignment="0" applyProtection="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69" borderId="0" applyNumberFormat="0" applyBorder="0" applyAlignment="0" applyProtection="0"/>
    <xf numFmtId="0" fontId="2" fillId="68" borderId="0" applyNumberFormat="0" applyBorder="0" applyAlignment="0" applyProtection="0"/>
    <xf numFmtId="0" fontId="2" fillId="65" borderId="0" applyNumberFormat="0" applyBorder="0" applyAlignment="0" applyProtection="0"/>
    <xf numFmtId="0" fontId="2" fillId="61" borderId="0" applyNumberFormat="0" applyBorder="0" applyAlignment="0" applyProtection="0"/>
    <xf numFmtId="0" fontId="2" fillId="60" borderId="0" applyNumberFormat="0" applyBorder="0" applyAlignment="0" applyProtection="0"/>
    <xf numFmtId="0" fontId="2" fillId="5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2" borderId="0" applyNumberFormat="0" applyBorder="0" applyAlignment="0" applyProtection="0"/>
    <xf numFmtId="0" fontId="2" fillId="0" borderId="0"/>
    <xf numFmtId="0" fontId="2" fillId="0" borderId="0"/>
    <xf numFmtId="0" fontId="2" fillId="64" borderId="0" applyNumberFormat="0" applyBorder="0" applyAlignment="0" applyProtection="0"/>
    <xf numFmtId="0" fontId="2" fillId="4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53"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0" borderId="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60" borderId="0" applyNumberFormat="0" applyBorder="0" applyAlignment="0" applyProtection="0"/>
    <xf numFmtId="0" fontId="2" fillId="61" borderId="0" applyNumberFormat="0" applyBorder="0" applyAlignment="0" applyProtection="0"/>
    <xf numFmtId="0" fontId="2" fillId="0" borderId="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5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69" borderId="0" applyNumberFormat="0" applyBorder="0" applyAlignment="0" applyProtection="0"/>
    <xf numFmtId="0" fontId="2" fillId="68" borderId="0" applyNumberFormat="0" applyBorder="0" applyAlignment="0" applyProtection="0"/>
    <xf numFmtId="0" fontId="2" fillId="65" borderId="0" applyNumberFormat="0" applyBorder="0" applyAlignment="0" applyProtection="0"/>
    <xf numFmtId="0" fontId="2" fillId="61" borderId="0" applyNumberFormat="0" applyBorder="0" applyAlignment="0" applyProtection="0"/>
    <xf numFmtId="0" fontId="2" fillId="60" borderId="0" applyNumberFormat="0" applyBorder="0" applyAlignment="0" applyProtection="0"/>
    <xf numFmtId="0" fontId="2" fillId="5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2" borderId="0" applyNumberFormat="0" applyBorder="0" applyAlignment="0" applyProtection="0"/>
    <xf numFmtId="0" fontId="2" fillId="0" borderId="0"/>
    <xf numFmtId="0" fontId="2" fillId="0" borderId="0"/>
    <xf numFmtId="0" fontId="2" fillId="64" borderId="0" applyNumberFormat="0" applyBorder="0" applyAlignment="0" applyProtection="0"/>
    <xf numFmtId="0" fontId="2" fillId="4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53"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0" borderId="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60" borderId="0" applyNumberFormat="0" applyBorder="0" applyAlignment="0" applyProtection="0"/>
    <xf numFmtId="0" fontId="2" fillId="61" borderId="0" applyNumberFormat="0" applyBorder="0" applyAlignment="0" applyProtection="0"/>
    <xf numFmtId="0" fontId="2" fillId="0" borderId="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69" borderId="0" applyNumberFormat="0" applyBorder="0" applyAlignment="0" applyProtection="0"/>
    <xf numFmtId="0" fontId="2" fillId="68" borderId="0" applyNumberFormat="0" applyBorder="0" applyAlignment="0" applyProtection="0"/>
    <xf numFmtId="0" fontId="2" fillId="65" borderId="0" applyNumberFormat="0" applyBorder="0" applyAlignment="0" applyProtection="0"/>
    <xf numFmtId="0" fontId="2" fillId="61" borderId="0" applyNumberFormat="0" applyBorder="0" applyAlignment="0" applyProtection="0"/>
    <xf numFmtId="0" fontId="2" fillId="60" borderId="0" applyNumberFormat="0" applyBorder="0" applyAlignment="0" applyProtection="0"/>
    <xf numFmtId="0" fontId="2" fillId="5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2" borderId="0" applyNumberFormat="0" applyBorder="0" applyAlignment="0" applyProtection="0"/>
    <xf numFmtId="0" fontId="2" fillId="0" borderId="0"/>
    <xf numFmtId="0" fontId="2" fillId="0" borderId="0"/>
    <xf numFmtId="0" fontId="2" fillId="64" borderId="0" applyNumberFormat="0" applyBorder="0" applyAlignment="0" applyProtection="0"/>
    <xf numFmtId="0" fontId="2" fillId="4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53"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0" borderId="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60" borderId="0" applyNumberFormat="0" applyBorder="0" applyAlignment="0" applyProtection="0"/>
    <xf numFmtId="0" fontId="2" fillId="61" borderId="0" applyNumberFormat="0" applyBorder="0" applyAlignment="0" applyProtection="0"/>
    <xf numFmtId="0" fontId="2" fillId="0" borderId="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xf numFmtId="0" fontId="2" fillId="0" borderId="0"/>
    <xf numFmtId="0" fontId="2" fillId="0" borderId="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46" borderId="95"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69" borderId="0" applyNumberFormat="0" applyBorder="0" applyAlignment="0" applyProtection="0"/>
    <xf numFmtId="0" fontId="1" fillId="68" borderId="0" applyNumberFormat="0" applyBorder="0" applyAlignment="0" applyProtection="0"/>
    <xf numFmtId="0" fontId="1" fillId="65" borderId="0" applyNumberFormat="0" applyBorder="0" applyAlignment="0" applyProtection="0"/>
    <xf numFmtId="0" fontId="1" fillId="61" borderId="0" applyNumberFormat="0" applyBorder="0" applyAlignment="0" applyProtection="0"/>
    <xf numFmtId="0" fontId="1" fillId="60" borderId="0" applyNumberFormat="0" applyBorder="0" applyAlignment="0" applyProtection="0"/>
    <xf numFmtId="0" fontId="1" fillId="5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2" borderId="0" applyNumberFormat="0" applyBorder="0" applyAlignment="0" applyProtection="0"/>
    <xf numFmtId="0" fontId="1" fillId="0" borderId="0"/>
    <xf numFmtId="0" fontId="1" fillId="0" borderId="0"/>
    <xf numFmtId="0" fontId="1" fillId="64" borderId="0" applyNumberFormat="0" applyBorder="0" applyAlignment="0" applyProtection="0"/>
    <xf numFmtId="0" fontId="1" fillId="4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53" borderId="0" applyNumberFormat="0" applyBorder="0" applyAlignment="0" applyProtection="0"/>
    <xf numFmtId="0" fontId="1" fillId="4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0" borderId="0"/>
    <xf numFmtId="0" fontId="1" fillId="60" borderId="0" applyNumberFormat="0" applyBorder="0" applyAlignment="0" applyProtection="0"/>
    <xf numFmtId="0" fontId="1" fillId="61" borderId="0" applyNumberFormat="0" applyBorder="0" applyAlignment="0" applyProtection="0"/>
    <xf numFmtId="0" fontId="1" fillId="0" borderId="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0" borderId="0"/>
    <xf numFmtId="0" fontId="1" fillId="60" borderId="0" applyNumberFormat="0" applyBorder="0" applyAlignment="0" applyProtection="0"/>
    <xf numFmtId="0" fontId="1" fillId="61" borderId="0" applyNumberFormat="0" applyBorder="0" applyAlignment="0" applyProtection="0"/>
    <xf numFmtId="0" fontId="1" fillId="0" borderId="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69" borderId="0" applyNumberFormat="0" applyBorder="0" applyAlignment="0" applyProtection="0"/>
    <xf numFmtId="0" fontId="1" fillId="68" borderId="0" applyNumberFormat="0" applyBorder="0" applyAlignment="0" applyProtection="0"/>
    <xf numFmtId="0" fontId="1" fillId="65" borderId="0" applyNumberFormat="0" applyBorder="0" applyAlignment="0" applyProtection="0"/>
    <xf numFmtId="0" fontId="1" fillId="61" borderId="0" applyNumberFormat="0" applyBorder="0" applyAlignment="0" applyProtection="0"/>
    <xf numFmtId="0" fontId="1" fillId="60" borderId="0" applyNumberFormat="0" applyBorder="0" applyAlignment="0" applyProtection="0"/>
    <xf numFmtId="0" fontId="1" fillId="5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2" borderId="0" applyNumberFormat="0" applyBorder="0" applyAlignment="0" applyProtection="0"/>
    <xf numFmtId="0" fontId="1" fillId="0" borderId="0"/>
    <xf numFmtId="0" fontId="1" fillId="0" borderId="0"/>
    <xf numFmtId="0" fontId="1" fillId="64" borderId="0" applyNumberFormat="0" applyBorder="0" applyAlignment="0" applyProtection="0"/>
    <xf numFmtId="0" fontId="1" fillId="4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53" borderId="0" applyNumberFormat="0" applyBorder="0" applyAlignment="0" applyProtection="0"/>
    <xf numFmtId="0" fontId="1" fillId="4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0" borderId="0"/>
    <xf numFmtId="0" fontId="1" fillId="60" borderId="0" applyNumberFormat="0" applyBorder="0" applyAlignment="0" applyProtection="0"/>
    <xf numFmtId="0" fontId="1" fillId="61" borderId="0" applyNumberFormat="0" applyBorder="0" applyAlignment="0" applyProtection="0"/>
    <xf numFmtId="0" fontId="1" fillId="0" borderId="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46" borderId="95" applyNumberFormat="0" applyFont="0" applyAlignment="0" applyProtection="0"/>
    <xf numFmtId="0" fontId="1" fillId="0" borderId="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69" borderId="0" applyNumberFormat="0" applyBorder="0" applyAlignment="0" applyProtection="0"/>
    <xf numFmtId="0" fontId="1" fillId="68" borderId="0" applyNumberFormat="0" applyBorder="0" applyAlignment="0" applyProtection="0"/>
    <xf numFmtId="0" fontId="1" fillId="65" borderId="0" applyNumberFormat="0" applyBorder="0" applyAlignment="0" applyProtection="0"/>
    <xf numFmtId="0" fontId="1" fillId="61" borderId="0" applyNumberFormat="0" applyBorder="0" applyAlignment="0" applyProtection="0"/>
    <xf numFmtId="0" fontId="1" fillId="60" borderId="0" applyNumberFormat="0" applyBorder="0" applyAlignment="0" applyProtection="0"/>
    <xf numFmtId="0" fontId="1" fillId="5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2" borderId="0" applyNumberFormat="0" applyBorder="0" applyAlignment="0" applyProtection="0"/>
    <xf numFmtId="0" fontId="1" fillId="0" borderId="0"/>
    <xf numFmtId="0" fontId="1" fillId="0" borderId="0"/>
    <xf numFmtId="0" fontId="1" fillId="64" borderId="0" applyNumberFormat="0" applyBorder="0" applyAlignment="0" applyProtection="0"/>
    <xf numFmtId="0" fontId="1" fillId="4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53" borderId="0" applyNumberFormat="0" applyBorder="0" applyAlignment="0" applyProtection="0"/>
    <xf numFmtId="0" fontId="1" fillId="4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0" borderId="0"/>
    <xf numFmtId="0" fontId="1" fillId="60" borderId="0" applyNumberFormat="0" applyBorder="0" applyAlignment="0" applyProtection="0"/>
    <xf numFmtId="0" fontId="1" fillId="61" borderId="0" applyNumberFormat="0" applyBorder="0" applyAlignment="0" applyProtection="0"/>
    <xf numFmtId="0" fontId="1" fillId="0" borderId="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0" borderId="0"/>
    <xf numFmtId="0" fontId="1" fillId="60" borderId="0" applyNumberFormat="0" applyBorder="0" applyAlignment="0" applyProtection="0"/>
    <xf numFmtId="0" fontId="1" fillId="61" borderId="0" applyNumberFormat="0" applyBorder="0" applyAlignment="0" applyProtection="0"/>
    <xf numFmtId="0" fontId="1" fillId="0" borderId="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69" borderId="0" applyNumberFormat="0" applyBorder="0" applyAlignment="0" applyProtection="0"/>
    <xf numFmtId="0" fontId="1" fillId="68" borderId="0" applyNumberFormat="0" applyBorder="0" applyAlignment="0" applyProtection="0"/>
    <xf numFmtId="0" fontId="1" fillId="65" borderId="0" applyNumberFormat="0" applyBorder="0" applyAlignment="0" applyProtection="0"/>
    <xf numFmtId="0" fontId="1" fillId="61" borderId="0" applyNumberFormat="0" applyBorder="0" applyAlignment="0" applyProtection="0"/>
    <xf numFmtId="0" fontId="1" fillId="60" borderId="0" applyNumberFormat="0" applyBorder="0" applyAlignment="0" applyProtection="0"/>
    <xf numFmtId="0" fontId="1" fillId="5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2" borderId="0" applyNumberFormat="0" applyBorder="0" applyAlignment="0" applyProtection="0"/>
    <xf numFmtId="0" fontId="1" fillId="0" borderId="0"/>
    <xf numFmtId="0" fontId="1" fillId="0" borderId="0"/>
    <xf numFmtId="0" fontId="1" fillId="64" borderId="0" applyNumberFormat="0" applyBorder="0" applyAlignment="0" applyProtection="0"/>
    <xf numFmtId="0" fontId="1" fillId="4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53" borderId="0" applyNumberFormat="0" applyBorder="0" applyAlignment="0" applyProtection="0"/>
    <xf numFmtId="0" fontId="1" fillId="4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0" borderId="0"/>
    <xf numFmtId="0" fontId="1" fillId="60" borderId="0" applyNumberFormat="0" applyBorder="0" applyAlignment="0" applyProtection="0"/>
    <xf numFmtId="0" fontId="1" fillId="61" borderId="0" applyNumberFormat="0" applyBorder="0" applyAlignment="0" applyProtection="0"/>
    <xf numFmtId="0" fontId="1" fillId="0" borderId="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46" borderId="95" applyNumberFormat="0" applyFont="0" applyAlignment="0" applyProtection="0"/>
    <xf numFmtId="0" fontId="1" fillId="0" borderId="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49" borderId="0" applyNumberFormat="0" applyBorder="0" applyAlignment="0" applyProtection="0"/>
    <xf numFmtId="0" fontId="1" fillId="68" borderId="0" applyNumberFormat="0" applyBorder="0" applyAlignment="0" applyProtection="0"/>
    <xf numFmtId="0" fontId="1" fillId="0" borderId="0"/>
    <xf numFmtId="0" fontId="1" fillId="53"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8" borderId="0" applyNumberFormat="0" applyBorder="0" applyAlignment="0" applyProtection="0"/>
    <xf numFmtId="0" fontId="1" fillId="60" borderId="0" applyNumberFormat="0" applyBorder="0" applyAlignment="0" applyProtection="0"/>
    <xf numFmtId="0" fontId="1" fillId="56" borderId="0" applyNumberFormat="0" applyBorder="0" applyAlignment="0" applyProtection="0"/>
    <xf numFmtId="0" fontId="1" fillId="46" borderId="95" applyNumberFormat="0" applyFont="0" applyAlignment="0" applyProtection="0"/>
    <xf numFmtId="0" fontId="1" fillId="65" borderId="0" applyNumberFormat="0" applyBorder="0" applyAlignment="0" applyProtection="0"/>
    <xf numFmtId="0" fontId="1" fillId="69" borderId="0" applyNumberFormat="0" applyBorder="0" applyAlignment="0" applyProtection="0"/>
    <xf numFmtId="0" fontId="1" fillId="0" borderId="0"/>
    <xf numFmtId="0" fontId="1" fillId="57" borderId="0" applyNumberFormat="0" applyBorder="0" applyAlignment="0" applyProtection="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69" borderId="0" applyNumberFormat="0" applyBorder="0" applyAlignment="0" applyProtection="0"/>
    <xf numFmtId="0" fontId="1" fillId="68" borderId="0" applyNumberFormat="0" applyBorder="0" applyAlignment="0" applyProtection="0"/>
    <xf numFmtId="0" fontId="1" fillId="65" borderId="0" applyNumberFormat="0" applyBorder="0" applyAlignment="0" applyProtection="0"/>
    <xf numFmtId="0" fontId="1" fillId="61" borderId="0" applyNumberFormat="0" applyBorder="0" applyAlignment="0" applyProtection="0"/>
    <xf numFmtId="0" fontId="1" fillId="60" borderId="0" applyNumberFormat="0" applyBorder="0" applyAlignment="0" applyProtection="0"/>
    <xf numFmtId="0" fontId="1" fillId="5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2" borderId="0" applyNumberFormat="0" applyBorder="0" applyAlignment="0" applyProtection="0"/>
    <xf numFmtId="0" fontId="1" fillId="0" borderId="0"/>
    <xf numFmtId="0" fontId="1" fillId="0" borderId="0"/>
    <xf numFmtId="0" fontId="1" fillId="64" borderId="0" applyNumberFormat="0" applyBorder="0" applyAlignment="0" applyProtection="0"/>
    <xf numFmtId="0" fontId="1" fillId="4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53" borderId="0" applyNumberFormat="0" applyBorder="0" applyAlignment="0" applyProtection="0"/>
    <xf numFmtId="0" fontId="1" fillId="4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0" borderId="0"/>
    <xf numFmtId="0" fontId="1" fillId="60" borderId="0" applyNumberFormat="0" applyBorder="0" applyAlignment="0" applyProtection="0"/>
    <xf numFmtId="0" fontId="1" fillId="61" borderId="0" applyNumberFormat="0" applyBorder="0" applyAlignment="0" applyProtection="0"/>
    <xf numFmtId="0" fontId="1" fillId="0" borderId="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5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69" borderId="0" applyNumberFormat="0" applyBorder="0" applyAlignment="0" applyProtection="0"/>
    <xf numFmtId="0" fontId="1" fillId="68" borderId="0" applyNumberFormat="0" applyBorder="0" applyAlignment="0" applyProtection="0"/>
    <xf numFmtId="0" fontId="1" fillId="65" borderId="0" applyNumberFormat="0" applyBorder="0" applyAlignment="0" applyProtection="0"/>
    <xf numFmtId="0" fontId="1" fillId="61" borderId="0" applyNumberFormat="0" applyBorder="0" applyAlignment="0" applyProtection="0"/>
    <xf numFmtId="0" fontId="1" fillId="60" borderId="0" applyNumberFormat="0" applyBorder="0" applyAlignment="0" applyProtection="0"/>
    <xf numFmtId="0" fontId="1" fillId="5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2" borderId="0" applyNumberFormat="0" applyBorder="0" applyAlignment="0" applyProtection="0"/>
    <xf numFmtId="0" fontId="1" fillId="0" borderId="0"/>
    <xf numFmtId="0" fontId="1" fillId="0" borderId="0"/>
    <xf numFmtId="0" fontId="1" fillId="64" borderId="0" applyNumberFormat="0" applyBorder="0" applyAlignment="0" applyProtection="0"/>
    <xf numFmtId="0" fontId="1" fillId="4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53" borderId="0" applyNumberFormat="0" applyBorder="0" applyAlignment="0" applyProtection="0"/>
    <xf numFmtId="0" fontId="1" fillId="4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0" borderId="0"/>
    <xf numFmtId="0" fontId="1" fillId="60" borderId="0" applyNumberFormat="0" applyBorder="0" applyAlignment="0" applyProtection="0"/>
    <xf numFmtId="0" fontId="1" fillId="61" borderId="0" applyNumberFormat="0" applyBorder="0" applyAlignment="0" applyProtection="0"/>
    <xf numFmtId="0" fontId="1" fillId="0" borderId="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69" borderId="0" applyNumberFormat="0" applyBorder="0" applyAlignment="0" applyProtection="0"/>
    <xf numFmtId="0" fontId="1" fillId="68" borderId="0" applyNumberFormat="0" applyBorder="0" applyAlignment="0" applyProtection="0"/>
    <xf numFmtId="0" fontId="1" fillId="65" borderId="0" applyNumberFormat="0" applyBorder="0" applyAlignment="0" applyProtection="0"/>
    <xf numFmtId="0" fontId="1" fillId="61" borderId="0" applyNumberFormat="0" applyBorder="0" applyAlignment="0" applyProtection="0"/>
    <xf numFmtId="0" fontId="1" fillId="60" borderId="0" applyNumberFormat="0" applyBorder="0" applyAlignment="0" applyProtection="0"/>
    <xf numFmtId="0" fontId="1" fillId="5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2" borderId="0" applyNumberFormat="0" applyBorder="0" applyAlignment="0" applyProtection="0"/>
    <xf numFmtId="0" fontId="1" fillId="0" borderId="0"/>
    <xf numFmtId="0" fontId="1" fillId="0" borderId="0"/>
    <xf numFmtId="0" fontId="1" fillId="64" borderId="0" applyNumberFormat="0" applyBorder="0" applyAlignment="0" applyProtection="0"/>
    <xf numFmtId="0" fontId="1" fillId="4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53" borderId="0" applyNumberFormat="0" applyBorder="0" applyAlignment="0" applyProtection="0"/>
    <xf numFmtId="0" fontId="1" fillId="4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0" borderId="0"/>
    <xf numFmtId="0" fontId="1" fillId="60" borderId="0" applyNumberFormat="0" applyBorder="0" applyAlignment="0" applyProtection="0"/>
    <xf numFmtId="0" fontId="1" fillId="61" borderId="0" applyNumberFormat="0" applyBorder="0" applyAlignment="0" applyProtection="0"/>
    <xf numFmtId="0" fontId="1" fillId="0" borderId="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0" borderId="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46" borderId="95"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cellStyleXfs>
  <cellXfs count="477">
    <xf numFmtId="0" fontId="0" fillId="0" borderId="0" xfId="0"/>
    <xf numFmtId="0" fontId="7" fillId="26" borderId="0" xfId="100" applyFont="1" applyFill="1" applyBorder="1" applyAlignment="1" applyProtection="1"/>
    <xf numFmtId="0" fontId="0" fillId="26" borderId="0" xfId="0" applyFill="1" applyBorder="1"/>
    <xf numFmtId="0" fontId="6" fillId="0" borderId="0" xfId="0" applyFont="1" applyFill="1" applyProtection="1"/>
    <xf numFmtId="0" fontId="9" fillId="0" borderId="0" xfId="0" applyFont="1" applyProtection="1"/>
    <xf numFmtId="0" fontId="9" fillId="0" borderId="0" xfId="0" applyFont="1" applyAlignment="1" applyProtection="1">
      <alignment horizontal="left" wrapText="1"/>
    </xf>
    <xf numFmtId="0" fontId="0" fillId="0" borderId="0" xfId="0" applyProtection="1"/>
    <xf numFmtId="0" fontId="9" fillId="0" borderId="0" xfId="94" applyFont="1" applyFill="1" applyBorder="1"/>
    <xf numFmtId="0" fontId="14" fillId="27" borderId="21" xfId="0" applyFont="1" applyFill="1" applyBorder="1" applyAlignment="1" applyProtection="1">
      <alignment horizontal="center"/>
    </xf>
    <xf numFmtId="0" fontId="0" fillId="0" borderId="0" xfId="0" applyBorder="1" applyProtection="1"/>
    <xf numFmtId="0" fontId="0" fillId="0" borderId="0" xfId="0" applyFill="1" applyProtection="1"/>
    <xf numFmtId="0" fontId="0" fillId="26" borderId="0" xfId="0" applyFill="1" applyBorder="1" applyProtection="1"/>
    <xf numFmtId="0" fontId="40" fillId="26" borderId="0" xfId="0" applyFont="1" applyFill="1" applyBorder="1" applyProtection="1"/>
    <xf numFmtId="0" fontId="15" fillId="26" borderId="0" xfId="0" applyFont="1" applyFill="1" applyBorder="1" applyProtection="1"/>
    <xf numFmtId="0" fontId="20" fillId="26" borderId="0" xfId="0" applyFont="1" applyFill="1" applyBorder="1" applyProtection="1"/>
    <xf numFmtId="0" fontId="41" fillId="26" borderId="0" xfId="0" applyFont="1" applyFill="1" applyBorder="1" applyProtection="1"/>
    <xf numFmtId="0" fontId="15" fillId="0" borderId="21" xfId="95" applyFont="1" applyFill="1" applyBorder="1"/>
    <xf numFmtId="0" fontId="15" fillId="0" borderId="29" xfId="95" applyFont="1" applyFill="1" applyBorder="1"/>
    <xf numFmtId="0" fontId="15" fillId="0" borderId="21" xfId="95" applyFont="1" applyBorder="1" applyProtection="1"/>
    <xf numFmtId="0" fontId="15" fillId="0" borderId="21" xfId="95" applyFont="1" applyBorder="1"/>
    <xf numFmtId="0" fontId="15" fillId="0" borderId="21" xfId="95" applyFont="1" applyFill="1" applyBorder="1" applyProtection="1"/>
    <xf numFmtId="0" fontId="15" fillId="0" borderId="29" xfId="95" applyFont="1" applyBorder="1" applyProtection="1"/>
    <xf numFmtId="0" fontId="15" fillId="0" borderId="29" xfId="95" applyFont="1" applyBorder="1"/>
    <xf numFmtId="0" fontId="15" fillId="0" borderId="29" xfId="95" applyFont="1" applyFill="1" applyBorder="1" applyProtection="1"/>
    <xf numFmtId="0" fontId="15" fillId="0" borderId="0" xfId="95" applyFont="1" applyFill="1" applyBorder="1"/>
    <xf numFmtId="0" fontId="9" fillId="0" borderId="29" xfId="94" applyFont="1" applyFill="1" applyBorder="1"/>
    <xf numFmtId="0" fontId="14" fillId="27" borderId="17" xfId="0" applyFont="1" applyFill="1" applyBorder="1" applyAlignment="1" applyProtection="1">
      <alignment horizontal="center" vertical="center"/>
    </xf>
    <xf numFmtId="3" fontId="0" fillId="0" borderId="0" xfId="0" applyNumberFormat="1" applyFill="1" applyProtection="1"/>
    <xf numFmtId="0" fontId="8" fillId="30" borderId="34" xfId="0" applyFont="1" applyFill="1" applyBorder="1" applyProtection="1"/>
    <xf numFmtId="0" fontId="8" fillId="30" borderId="34" xfId="100" applyFont="1" applyFill="1" applyBorder="1" applyProtection="1"/>
    <xf numFmtId="0" fontId="8" fillId="30" borderId="36" xfId="0" applyFont="1" applyFill="1" applyBorder="1" applyProtection="1"/>
    <xf numFmtId="0" fontId="8" fillId="30" borderId="67" xfId="100" applyFont="1" applyFill="1" applyBorder="1" applyAlignment="1" applyProtection="1">
      <alignment horizontal="right"/>
    </xf>
    <xf numFmtId="0" fontId="4" fillId="30" borderId="69" xfId="100" applyFont="1" applyFill="1" applyBorder="1" applyAlignment="1" applyProtection="1">
      <alignment horizontal="right"/>
    </xf>
    <xf numFmtId="0" fontId="10" fillId="30" borderId="37" xfId="100" applyFont="1" applyFill="1" applyBorder="1" applyAlignment="1" applyProtection="1">
      <alignment horizontal="right"/>
    </xf>
    <xf numFmtId="0" fontId="8" fillId="30" borderId="71" xfId="100" applyFont="1" applyFill="1" applyBorder="1" applyAlignment="1" applyProtection="1">
      <alignment horizontal="right"/>
    </xf>
    <xf numFmtId="0" fontId="8" fillId="30" borderId="46" xfId="100" applyFont="1" applyFill="1" applyBorder="1" applyAlignment="1" applyProtection="1">
      <alignment horizontal="right"/>
    </xf>
    <xf numFmtId="0" fontId="8" fillId="30" borderId="37" xfId="100" applyFont="1" applyFill="1" applyBorder="1" applyAlignment="1" applyProtection="1">
      <alignment horizontal="right"/>
    </xf>
    <xf numFmtId="0" fontId="8" fillId="30" borderId="69" xfId="100" applyFont="1" applyFill="1" applyBorder="1" applyAlignment="1" applyProtection="1">
      <alignment horizontal="right"/>
    </xf>
    <xf numFmtId="0" fontId="8" fillId="30" borderId="67" xfId="100" applyFont="1" applyFill="1" applyBorder="1" applyAlignment="1" applyProtection="1">
      <alignment horizontal="right" wrapText="1"/>
    </xf>
    <xf numFmtId="0" fontId="8" fillId="30" borderId="69" xfId="100" applyFont="1" applyFill="1" applyBorder="1" applyAlignment="1" applyProtection="1">
      <alignment horizontal="right" wrapText="1"/>
    </xf>
    <xf numFmtId="0" fontId="8" fillId="30" borderId="37" xfId="100" applyFont="1" applyFill="1" applyBorder="1" applyProtection="1"/>
    <xf numFmtId="0" fontId="8" fillId="30" borderId="47" xfId="100" applyFont="1" applyFill="1" applyBorder="1" applyProtection="1"/>
    <xf numFmtId="0" fontId="8" fillId="30" borderId="39" xfId="100" applyFont="1" applyFill="1" applyBorder="1" applyProtection="1"/>
    <xf numFmtId="0" fontId="8" fillId="30" borderId="39" xfId="100" applyFont="1" applyFill="1" applyBorder="1" applyAlignment="1" applyProtection="1"/>
    <xf numFmtId="0" fontId="8" fillId="30" borderId="65" xfId="0" applyFont="1" applyFill="1" applyBorder="1" applyProtection="1"/>
    <xf numFmtId="0" fontId="8" fillId="31" borderId="0" xfId="100" applyFont="1" applyFill="1" applyBorder="1" applyProtection="1"/>
    <xf numFmtId="0" fontId="12" fillId="31" borderId="0" xfId="100" applyFont="1" applyFill="1" applyBorder="1" applyAlignment="1" applyProtection="1">
      <alignment horizontal="center"/>
    </xf>
    <xf numFmtId="0" fontId="0" fillId="31" borderId="0" xfId="0" applyFill="1" applyBorder="1" applyProtection="1"/>
    <xf numFmtId="0" fontId="0" fillId="30" borderId="40" xfId="0" applyFill="1" applyBorder="1" applyProtection="1"/>
    <xf numFmtId="0" fontId="8" fillId="30" borderId="66" xfId="100" applyFont="1" applyFill="1" applyBorder="1" applyAlignment="1" applyProtection="1"/>
    <xf numFmtId="0" fontId="20" fillId="29" borderId="68" xfId="100" applyFont="1" applyFill="1" applyBorder="1" applyProtection="1">
      <protection locked="0"/>
    </xf>
    <xf numFmtId="0" fontId="15" fillId="29" borderId="70" xfId="100" applyFont="1" applyFill="1" applyBorder="1" applyProtection="1">
      <protection locked="0"/>
    </xf>
    <xf numFmtId="0" fontId="41" fillId="29" borderId="70" xfId="100" applyFont="1" applyFill="1" applyBorder="1" applyProtection="1">
      <protection locked="0"/>
    </xf>
    <xf numFmtId="0" fontId="15" fillId="29" borderId="38" xfId="0" applyFont="1" applyFill="1" applyBorder="1" applyProtection="1">
      <protection locked="0"/>
    </xf>
    <xf numFmtId="0" fontId="15" fillId="29" borderId="38" xfId="0" applyFont="1" applyFill="1" applyBorder="1" applyAlignment="1" applyProtection="1">
      <alignment horizontal="left"/>
      <protection locked="0"/>
    </xf>
    <xf numFmtId="0" fontId="20" fillId="29" borderId="48" xfId="100" applyFont="1" applyFill="1" applyBorder="1" applyProtection="1">
      <protection locked="0"/>
    </xf>
    <xf numFmtId="0" fontId="4" fillId="30" borderId="68" xfId="0" applyFont="1" applyFill="1" applyBorder="1" applyAlignment="1" applyProtection="1">
      <alignment wrapText="1"/>
    </xf>
    <xf numFmtId="0" fontId="4" fillId="30" borderId="70" xfId="0" applyFont="1" applyFill="1" applyBorder="1" applyAlignment="1" applyProtection="1">
      <alignment wrapText="1"/>
    </xf>
    <xf numFmtId="0" fontId="4" fillId="30" borderId="48" xfId="100" applyFont="1" applyFill="1" applyBorder="1" applyProtection="1"/>
    <xf numFmtId="0" fontId="12" fillId="30" borderId="36" xfId="100" applyFont="1" applyFill="1" applyBorder="1" applyAlignment="1" applyProtection="1">
      <alignment horizontal="center"/>
    </xf>
    <xf numFmtId="0" fontId="12" fillId="30" borderId="40" xfId="100" applyFont="1" applyFill="1" applyBorder="1" applyAlignment="1" applyProtection="1">
      <alignment horizontal="center"/>
    </xf>
    <xf numFmtId="0" fontId="8" fillId="30" borderId="65" xfId="100" applyFont="1" applyFill="1" applyBorder="1" applyProtection="1"/>
    <xf numFmtId="0" fontId="12" fillId="30" borderId="66" xfId="100" applyFont="1" applyFill="1" applyBorder="1" applyAlignment="1" applyProtection="1">
      <alignment horizontal="center"/>
    </xf>
    <xf numFmtId="0" fontId="11" fillId="0" borderId="50" xfId="100" applyFont="1" applyFill="1" applyBorder="1" applyAlignment="1" applyProtection="1">
      <alignment horizontal="center"/>
    </xf>
    <xf numFmtId="0" fontId="15" fillId="0" borderId="0" xfId="0" applyFont="1" applyBorder="1" applyProtection="1"/>
    <xf numFmtId="8" fontId="66" fillId="31" borderId="0" xfId="0" applyNumberFormat="1" applyFont="1" applyFill="1" applyBorder="1" applyAlignment="1">
      <alignment vertical="center" wrapText="1"/>
    </xf>
    <xf numFmtId="8" fontId="0" fillId="26" borderId="0" xfId="0" applyNumberFormat="1" applyFill="1" applyBorder="1" applyProtection="1"/>
    <xf numFmtId="0" fontId="4" fillId="26" borderId="0" xfId="0" applyFont="1" applyFill="1" applyBorder="1"/>
    <xf numFmtId="167" fontId="15" fillId="0" borderId="45" xfId="0" applyNumberFormat="1" applyFont="1" applyFill="1" applyBorder="1" applyProtection="1">
      <protection hidden="1"/>
    </xf>
    <xf numFmtId="167" fontId="15" fillId="0" borderId="37" xfId="0" applyNumberFormat="1" applyFont="1" applyFill="1" applyBorder="1" applyProtection="1">
      <protection hidden="1"/>
    </xf>
    <xf numFmtId="167" fontId="15" fillId="0" borderId="46" xfId="0" applyNumberFormat="1" applyFont="1" applyFill="1" applyBorder="1" applyProtection="1">
      <protection hidden="1"/>
    </xf>
    <xf numFmtId="167" fontId="15" fillId="0" borderId="47" xfId="0" applyNumberFormat="1" applyFont="1" applyFill="1" applyBorder="1" applyProtection="1">
      <protection hidden="1"/>
    </xf>
    <xf numFmtId="167" fontId="20" fillId="30" borderId="24" xfId="0" applyNumberFormat="1" applyFont="1" applyFill="1" applyBorder="1" applyProtection="1">
      <protection hidden="1"/>
    </xf>
    <xf numFmtId="0" fontId="65" fillId="0" borderId="0" xfId="0" applyFont="1" applyFill="1" applyBorder="1" applyProtection="1">
      <protection hidden="1"/>
    </xf>
    <xf numFmtId="0" fontId="42" fillId="0" borderId="0" xfId="0" applyFont="1" applyProtection="1">
      <protection hidden="1"/>
    </xf>
    <xf numFmtId="0" fontId="8" fillId="0" borderId="0" xfId="0" applyFont="1" applyAlignment="1" applyProtection="1">
      <alignment horizontal="left"/>
      <protection hidden="1"/>
    </xf>
    <xf numFmtId="0" fontId="9" fillId="0" borderId="0" xfId="0" applyFont="1" applyProtection="1">
      <protection hidden="1"/>
    </xf>
    <xf numFmtId="167" fontId="15" fillId="0" borderId="41" xfId="0" applyNumberFormat="1" applyFont="1" applyFill="1" applyBorder="1" applyProtection="1">
      <protection hidden="1"/>
    </xf>
    <xf numFmtId="0" fontId="6" fillId="0" borderId="0" xfId="0" applyFont="1" applyProtection="1">
      <protection hidden="1"/>
    </xf>
    <xf numFmtId="167" fontId="15" fillId="0" borderId="62" xfId="0" applyNumberFormat="1" applyFont="1" applyFill="1" applyBorder="1" applyProtection="1">
      <protection hidden="1"/>
    </xf>
    <xf numFmtId="167" fontId="15" fillId="0" borderId="42" xfId="0" applyNumberFormat="1" applyFont="1" applyFill="1" applyBorder="1" applyProtection="1">
      <protection hidden="1"/>
    </xf>
    <xf numFmtId="167" fontId="15" fillId="0" borderId="43" xfId="0" applyNumberFormat="1" applyFont="1" applyFill="1" applyBorder="1" applyProtection="1">
      <protection hidden="1"/>
    </xf>
    <xf numFmtId="167" fontId="13" fillId="30" borderId="27" xfId="0" applyNumberFormat="1" applyFont="1" applyFill="1" applyBorder="1" applyProtection="1">
      <protection hidden="1"/>
    </xf>
    <xf numFmtId="0" fontId="15" fillId="0" borderId="27" xfId="0" applyFont="1" applyBorder="1" applyProtection="1">
      <protection hidden="1"/>
    </xf>
    <xf numFmtId="0" fontId="20" fillId="30" borderId="59" xfId="0" applyFont="1" applyFill="1" applyBorder="1" applyAlignment="1" applyProtection="1">
      <alignment horizontal="center" vertical="center" wrapText="1"/>
      <protection hidden="1"/>
    </xf>
    <xf numFmtId="0" fontId="20" fillId="30" borderId="54" xfId="0" applyFont="1" applyFill="1" applyBorder="1" applyAlignment="1" applyProtection="1">
      <alignment horizontal="center" vertical="center" wrapText="1"/>
      <protection hidden="1"/>
    </xf>
    <xf numFmtId="0" fontId="20" fillId="30" borderId="25" xfId="0" applyFont="1" applyFill="1" applyBorder="1" applyAlignment="1" applyProtection="1">
      <alignment horizontal="center" vertical="center" wrapText="1"/>
      <protection hidden="1"/>
    </xf>
    <xf numFmtId="168" fontId="15" fillId="0" borderId="60" xfId="0" applyNumberFormat="1" applyFont="1" applyFill="1" applyBorder="1" applyProtection="1">
      <protection hidden="1"/>
    </xf>
    <xf numFmtId="167" fontId="15" fillId="0" borderId="55" xfId="0" applyNumberFormat="1" applyFont="1" applyFill="1" applyBorder="1" applyProtection="1">
      <protection hidden="1"/>
    </xf>
    <xf numFmtId="167" fontId="15" fillId="0" borderId="48" xfId="0" applyNumberFormat="1" applyFont="1" applyFill="1" applyBorder="1" applyProtection="1">
      <protection hidden="1"/>
    </xf>
    <xf numFmtId="168" fontId="15" fillId="0" borderId="61" xfId="0" applyNumberFormat="1" applyFont="1" applyFill="1" applyBorder="1" applyProtection="1">
      <protection hidden="1"/>
    </xf>
    <xf numFmtId="167" fontId="15" fillId="0" borderId="56" xfId="0" applyNumberFormat="1" applyFont="1" applyFill="1" applyBorder="1" applyProtection="1">
      <protection hidden="1"/>
    </xf>
    <xf numFmtId="167" fontId="15" fillId="0" borderId="38" xfId="0" applyNumberFormat="1" applyFont="1" applyFill="1" applyBorder="1" applyProtection="1">
      <protection hidden="1"/>
    </xf>
    <xf numFmtId="168" fontId="15" fillId="0" borderId="63" xfId="0" applyNumberFormat="1" applyFont="1" applyFill="1" applyBorder="1" applyProtection="1">
      <protection hidden="1"/>
    </xf>
    <xf numFmtId="168" fontId="20" fillId="30" borderId="64" xfId="0" applyNumberFormat="1" applyFont="1" applyFill="1" applyBorder="1" applyProtection="1">
      <protection hidden="1"/>
    </xf>
    <xf numFmtId="167" fontId="20" fillId="30" borderId="57" xfId="0" applyNumberFormat="1" applyFont="1" applyFill="1" applyBorder="1" applyProtection="1">
      <protection hidden="1"/>
    </xf>
    <xf numFmtId="167" fontId="20" fillId="30" borderId="50" xfId="0" applyNumberFormat="1" applyFont="1" applyFill="1" applyBorder="1" applyProtection="1">
      <protection hidden="1"/>
    </xf>
    <xf numFmtId="8" fontId="66" fillId="31" borderId="0" xfId="0" applyNumberFormat="1" applyFont="1" applyFill="1" applyBorder="1" applyAlignment="1" applyProtection="1">
      <alignment vertical="center" wrapText="1"/>
      <protection hidden="1"/>
    </xf>
    <xf numFmtId="0" fontId="0" fillId="26" borderId="0" xfId="0" applyFill="1" applyBorder="1" applyProtection="1">
      <protection hidden="1"/>
    </xf>
    <xf numFmtId="1" fontId="0" fillId="26" borderId="0" xfId="0" applyNumberFormat="1" applyFill="1" applyBorder="1" applyProtection="1"/>
    <xf numFmtId="168" fontId="20" fillId="0" borderId="48" xfId="0" applyNumberFormat="1" applyFont="1" applyFill="1" applyBorder="1" applyAlignment="1" applyProtection="1">
      <alignment horizontal="center" vertical="center" wrapText="1"/>
      <protection hidden="1"/>
    </xf>
    <xf numFmtId="168" fontId="20" fillId="0" borderId="38" xfId="0" applyNumberFormat="1" applyFont="1" applyFill="1" applyBorder="1" applyAlignment="1" applyProtection="1">
      <alignment horizontal="center" vertical="center" wrapText="1"/>
      <protection hidden="1"/>
    </xf>
    <xf numFmtId="168" fontId="20" fillId="0" borderId="75" xfId="0" applyNumberFormat="1" applyFont="1" applyFill="1" applyBorder="1" applyAlignment="1" applyProtection="1">
      <alignment horizontal="center" vertical="center" wrapText="1"/>
      <protection hidden="1"/>
    </xf>
    <xf numFmtId="168" fontId="15" fillId="0" borderId="49" xfId="0" applyNumberFormat="1" applyFont="1" applyFill="1" applyBorder="1" applyProtection="1">
      <protection hidden="1"/>
    </xf>
    <xf numFmtId="168" fontId="15" fillId="0" borderId="38" xfId="0" applyNumberFormat="1" applyFont="1" applyFill="1" applyBorder="1" applyProtection="1">
      <protection hidden="1"/>
    </xf>
    <xf numFmtId="168" fontId="20" fillId="30" borderId="25" xfId="0" applyNumberFormat="1" applyFont="1" applyFill="1" applyBorder="1" applyProtection="1">
      <protection hidden="1"/>
    </xf>
    <xf numFmtId="4" fontId="6" fillId="0" borderId="21" xfId="0" applyNumberFormat="1" applyFont="1" applyFill="1" applyBorder="1" applyAlignment="1" applyProtection="1">
      <alignment horizontal="center" vertical="center" wrapText="1"/>
      <protection hidden="1"/>
    </xf>
    <xf numFmtId="8" fontId="66" fillId="31" borderId="0" xfId="0" applyNumberFormat="1" applyFont="1" applyFill="1" applyBorder="1" applyAlignment="1" applyProtection="1">
      <alignment horizontal="center" vertical="center" wrapText="1"/>
      <protection hidden="1"/>
    </xf>
    <xf numFmtId="0" fontId="20" fillId="30" borderId="46" xfId="100" applyFont="1" applyFill="1" applyBorder="1" applyAlignment="1" applyProtection="1">
      <alignment horizontal="center" vertical="center" wrapText="1"/>
    </xf>
    <xf numFmtId="0" fontId="20" fillId="30" borderId="73" xfId="100" applyFont="1" applyFill="1" applyBorder="1" applyAlignment="1" applyProtection="1">
      <alignment horizontal="center" vertical="center" wrapText="1"/>
    </xf>
    <xf numFmtId="167" fontId="15" fillId="0" borderId="77" xfId="0" applyNumberFormat="1" applyFont="1" applyFill="1" applyBorder="1" applyProtection="1">
      <protection hidden="1"/>
    </xf>
    <xf numFmtId="168" fontId="15" fillId="0" borderId="79" xfId="0" applyNumberFormat="1" applyFont="1" applyFill="1" applyBorder="1" applyProtection="1">
      <protection hidden="1"/>
    </xf>
    <xf numFmtId="167" fontId="15" fillId="0" borderId="80" xfId="0" applyNumberFormat="1" applyFont="1" applyFill="1" applyBorder="1" applyProtection="1">
      <protection hidden="1"/>
    </xf>
    <xf numFmtId="167" fontId="15" fillId="0" borderId="78" xfId="0" applyNumberFormat="1" applyFont="1" applyFill="1" applyBorder="1" applyProtection="1">
      <protection hidden="1"/>
    </xf>
    <xf numFmtId="0" fontId="15" fillId="0" borderId="44" xfId="0" applyFont="1" applyBorder="1" applyProtection="1">
      <protection hidden="1"/>
    </xf>
    <xf numFmtId="8" fontId="20" fillId="34" borderId="21" xfId="0" applyNumberFormat="1" applyFont="1" applyFill="1" applyBorder="1" applyAlignment="1" applyProtection="1">
      <alignment horizontal="center" vertical="center" wrapText="1"/>
    </xf>
    <xf numFmtId="0" fontId="71" fillId="26" borderId="0" xfId="0" applyFont="1" applyFill="1" applyBorder="1" applyProtection="1"/>
    <xf numFmtId="170" fontId="67" fillId="26" borderId="0" xfId="0" applyNumberFormat="1" applyFont="1" applyFill="1" applyBorder="1" applyProtection="1"/>
    <xf numFmtId="8" fontId="66" fillId="31" borderId="0" xfId="0" applyNumberFormat="1" applyFont="1" applyFill="1" applyBorder="1" applyAlignment="1" applyProtection="1">
      <alignment vertical="center"/>
      <protection hidden="1"/>
    </xf>
    <xf numFmtId="170" fontId="67" fillId="26" borderId="0" xfId="124" applyNumberFormat="1" applyFont="1" applyFill="1" applyBorder="1" applyProtection="1"/>
    <xf numFmtId="0" fontId="4" fillId="26" borderId="0" xfId="0" applyFont="1" applyFill="1" applyBorder="1" applyAlignment="1">
      <alignment wrapText="1"/>
    </xf>
    <xf numFmtId="168" fontId="15" fillId="0" borderId="81" xfId="0" applyNumberFormat="1" applyFont="1" applyFill="1" applyBorder="1" applyProtection="1">
      <protection hidden="1"/>
    </xf>
    <xf numFmtId="168" fontId="15" fillId="0" borderId="82" xfId="0" applyNumberFormat="1" applyFont="1" applyFill="1" applyBorder="1" applyProtection="1">
      <protection hidden="1"/>
    </xf>
    <xf numFmtId="168" fontId="15" fillId="0" borderId="83" xfId="0" applyNumberFormat="1" applyFont="1" applyFill="1" applyBorder="1" applyProtection="1">
      <protection hidden="1"/>
    </xf>
    <xf numFmtId="3" fontId="73" fillId="0" borderId="0" xfId="0" applyNumberFormat="1" applyFont="1" applyFill="1" applyProtection="1"/>
    <xf numFmtId="0" fontId="20" fillId="30" borderId="84" xfId="0" applyFont="1" applyFill="1" applyBorder="1" applyAlignment="1" applyProtection="1">
      <alignment horizontal="center" vertical="center" wrapText="1"/>
      <protection hidden="1"/>
    </xf>
    <xf numFmtId="0" fontId="4" fillId="0" borderId="21" xfId="94" applyFill="1" applyBorder="1"/>
    <xf numFmtId="0" fontId="4" fillId="0" borderId="21" xfId="94" applyFont="1" applyFill="1" applyBorder="1"/>
    <xf numFmtId="4" fontId="4" fillId="0" borderId="21" xfId="94" applyNumberFormat="1" applyFont="1" applyFill="1" applyBorder="1"/>
    <xf numFmtId="0" fontId="63" fillId="0" borderId="74" xfId="94" applyFont="1" applyFill="1" applyBorder="1"/>
    <xf numFmtId="0" fontId="15" fillId="0" borderId="26" xfId="0" applyFont="1" applyFill="1" applyBorder="1" applyProtection="1">
      <protection hidden="1"/>
    </xf>
    <xf numFmtId="0" fontId="15" fillId="30" borderId="44" xfId="0" applyFont="1" applyFill="1" applyBorder="1" applyProtection="1">
      <protection hidden="1"/>
    </xf>
    <xf numFmtId="0" fontId="20" fillId="27" borderId="18" xfId="0" applyFont="1" applyFill="1" applyBorder="1" applyAlignment="1" applyProtection="1">
      <alignment horizontal="center"/>
    </xf>
    <xf numFmtId="0" fontId="13" fillId="28" borderId="21" xfId="0" applyFont="1" applyFill="1" applyBorder="1" applyAlignment="1" applyProtection="1">
      <alignment horizontal="center" vertical="center" wrapText="1"/>
    </xf>
    <xf numFmtId="0" fontId="13" fillId="34" borderId="21" xfId="0" applyFont="1" applyFill="1" applyBorder="1" applyAlignment="1" applyProtection="1">
      <alignment horizontal="center" vertical="center" wrapText="1"/>
    </xf>
    <xf numFmtId="8" fontId="13" fillId="34" borderId="21" xfId="0" applyNumberFormat="1" applyFont="1" applyFill="1" applyBorder="1" applyAlignment="1" applyProtection="1">
      <alignment horizontal="center" vertical="center" wrapText="1"/>
    </xf>
    <xf numFmtId="0" fontId="15" fillId="30" borderId="28" xfId="0" applyFont="1" applyFill="1" applyBorder="1" applyProtection="1">
      <protection hidden="1"/>
    </xf>
    <xf numFmtId="0" fontId="4" fillId="26" borderId="0" xfId="0" applyFont="1" applyFill="1" applyBorder="1" applyProtection="1"/>
    <xf numFmtId="0" fontId="8" fillId="31" borderId="51" xfId="100" applyFont="1" applyFill="1" applyBorder="1" applyAlignment="1" applyProtection="1">
      <alignment horizontal="right" vertical="center" wrapText="1"/>
    </xf>
    <xf numFmtId="0" fontId="12" fillId="31" borderId="28" xfId="100" applyFont="1" applyFill="1" applyBorder="1" applyAlignment="1" applyProtection="1">
      <alignment horizontal="center"/>
    </xf>
    <xf numFmtId="168" fontId="20" fillId="0" borderId="25" xfId="0" applyNumberFormat="1" applyFont="1" applyFill="1" applyBorder="1" applyAlignment="1" applyProtection="1">
      <alignment horizontal="center" vertical="center" wrapText="1"/>
      <protection hidden="1"/>
    </xf>
    <xf numFmtId="0" fontId="20" fillId="30" borderId="44" xfId="0" applyFont="1" applyFill="1" applyBorder="1" applyAlignment="1" applyProtection="1">
      <alignment horizontal="center" vertical="center" wrapText="1"/>
      <protection hidden="1"/>
    </xf>
    <xf numFmtId="49" fontId="15" fillId="29" borderId="19" xfId="224" applyNumberFormat="1" applyFont="1" applyFill="1" applyBorder="1" applyProtection="1">
      <protection locked="0"/>
    </xf>
    <xf numFmtId="0" fontId="62" fillId="0" borderId="0" xfId="0" applyFont="1" applyProtection="1">
      <protection hidden="1"/>
    </xf>
    <xf numFmtId="0" fontId="0" fillId="0" borderId="0" xfId="0" applyProtection="1">
      <protection hidden="1"/>
    </xf>
    <xf numFmtId="0" fontId="20" fillId="30" borderId="27" xfId="0" applyFont="1" applyFill="1" applyBorder="1" applyProtection="1">
      <protection hidden="1"/>
    </xf>
    <xf numFmtId="3" fontId="6" fillId="30" borderId="28" xfId="0" applyNumberFormat="1" applyFont="1" applyFill="1" applyBorder="1" applyProtection="1">
      <protection hidden="1"/>
    </xf>
    <xf numFmtId="0" fontId="4" fillId="0" borderId="0" xfId="0" applyFont="1" applyProtection="1">
      <protection hidden="1"/>
    </xf>
    <xf numFmtId="3" fontId="6" fillId="0" borderId="26" xfId="0" applyNumberFormat="1" applyFont="1" applyFill="1" applyBorder="1" applyProtection="1">
      <protection hidden="1"/>
    </xf>
    <xf numFmtId="0" fontId="4" fillId="30" borderId="27" xfId="0" applyFont="1" applyFill="1" applyBorder="1" applyAlignment="1" applyProtection="1">
      <alignment horizontal="center" vertical="center" wrapText="1"/>
      <protection hidden="1"/>
    </xf>
    <xf numFmtId="0" fontId="4" fillId="0" borderId="0" xfId="0" applyFont="1" applyAlignment="1" applyProtection="1">
      <alignment wrapText="1"/>
      <protection hidden="1"/>
    </xf>
    <xf numFmtId="0" fontId="8" fillId="0" borderId="0" xfId="0" applyFont="1" applyAlignment="1" applyProtection="1">
      <alignment horizontal="right" vertical="center" wrapText="1"/>
      <protection hidden="1"/>
    </xf>
    <xf numFmtId="0" fontId="0" fillId="0" borderId="0" xfId="0" applyAlignment="1" applyProtection="1">
      <alignment wrapText="1"/>
      <protection hidden="1"/>
    </xf>
    <xf numFmtId="0" fontId="8" fillId="30" borderId="34" xfId="0" applyFont="1" applyFill="1" applyBorder="1" applyProtection="1">
      <protection hidden="1"/>
    </xf>
    <xf numFmtId="0" fontId="18" fillId="30" borderId="35" xfId="0" applyFont="1" applyFill="1" applyBorder="1" applyProtection="1">
      <protection hidden="1"/>
    </xf>
    <xf numFmtId="0" fontId="18" fillId="30" borderId="36" xfId="100" applyFont="1" applyFill="1" applyBorder="1" applyProtection="1">
      <protection hidden="1"/>
    </xf>
    <xf numFmtId="4" fontId="6" fillId="0" borderId="0" xfId="0" applyNumberFormat="1" applyFont="1" applyProtection="1">
      <protection hidden="1"/>
    </xf>
    <xf numFmtId="0" fontId="8" fillId="30" borderId="51" xfId="0" applyFont="1" applyFill="1" applyBorder="1" applyAlignment="1" applyProtection="1">
      <protection hidden="1"/>
    </xf>
    <xf numFmtId="0" fontId="8" fillId="30" borderId="52" xfId="0" applyFont="1" applyFill="1" applyBorder="1" applyAlignment="1" applyProtection="1">
      <protection hidden="1"/>
    </xf>
    <xf numFmtId="0" fontId="8" fillId="30" borderId="0" xfId="0" applyFont="1" applyFill="1" applyBorder="1" applyAlignment="1" applyProtection="1">
      <protection hidden="1"/>
    </xf>
    <xf numFmtId="0" fontId="8" fillId="30" borderId="40" xfId="0" applyFont="1" applyFill="1" applyBorder="1" applyAlignment="1" applyProtection="1">
      <protection hidden="1"/>
    </xf>
    <xf numFmtId="0" fontId="20" fillId="30" borderId="51" xfId="0" applyFont="1" applyFill="1" applyBorder="1" applyProtection="1">
      <protection hidden="1"/>
    </xf>
    <xf numFmtId="0" fontId="20" fillId="30" borderId="44" xfId="0" applyFont="1" applyFill="1" applyBorder="1" applyProtection="1">
      <protection hidden="1"/>
    </xf>
    <xf numFmtId="0" fontId="20" fillId="0" borderId="0" xfId="0" applyFont="1" applyFill="1" applyBorder="1" applyProtection="1">
      <protection hidden="1"/>
    </xf>
    <xf numFmtId="0" fontId="15" fillId="0" borderId="0" xfId="0" applyFont="1" applyFill="1" applyBorder="1" applyProtection="1">
      <protection hidden="1"/>
    </xf>
    <xf numFmtId="4" fontId="6" fillId="0" borderId="0" xfId="0" applyNumberFormat="1" applyFont="1" applyFill="1" applyBorder="1" applyProtection="1">
      <protection hidden="1"/>
    </xf>
    <xf numFmtId="0" fontId="6" fillId="0" borderId="0" xfId="0" applyFont="1" applyFill="1" applyBorder="1" applyProtection="1">
      <protection hidden="1"/>
    </xf>
    <xf numFmtId="0" fontId="20" fillId="30" borderId="27" xfId="0" applyFont="1" applyFill="1" applyBorder="1" applyAlignment="1" applyProtection="1">
      <alignment horizontal="center" vertical="center" wrapText="1"/>
      <protection hidden="1"/>
    </xf>
    <xf numFmtId="49" fontId="20" fillId="0" borderId="62" xfId="0" applyNumberFormat="1" applyFont="1" applyFill="1" applyBorder="1" applyProtection="1">
      <protection hidden="1"/>
    </xf>
    <xf numFmtId="0" fontId="15" fillId="0" borderId="0" xfId="0" applyFont="1" applyProtection="1">
      <protection hidden="1"/>
    </xf>
    <xf numFmtId="49" fontId="20" fillId="0" borderId="42" xfId="0" applyNumberFormat="1" applyFont="1" applyFill="1" applyBorder="1" applyProtection="1">
      <protection hidden="1"/>
    </xf>
    <xf numFmtId="1" fontId="20" fillId="0" borderId="42" xfId="0" applyNumberFormat="1" applyFont="1" applyFill="1" applyBorder="1" applyProtection="1">
      <protection hidden="1"/>
    </xf>
    <xf numFmtId="1" fontId="20" fillId="0" borderId="76" xfId="0" applyNumberFormat="1" applyFont="1" applyFill="1" applyBorder="1" applyProtection="1">
      <protection hidden="1"/>
    </xf>
    <xf numFmtId="0" fontId="20" fillId="30" borderId="43" xfId="0" applyFont="1" applyFill="1" applyBorder="1" applyProtection="1">
      <protection hidden="1"/>
    </xf>
    <xf numFmtId="0" fontId="61" fillId="0" borderId="0" xfId="0" applyFont="1" applyProtection="1">
      <protection hidden="1"/>
    </xf>
    <xf numFmtId="3" fontId="6" fillId="30" borderId="36" xfId="0" applyNumberFormat="1" applyFont="1" applyFill="1" applyBorder="1" applyProtection="1">
      <protection hidden="1"/>
    </xf>
    <xf numFmtId="0" fontId="8" fillId="30" borderId="39" xfId="0" applyFont="1" applyFill="1" applyBorder="1" applyProtection="1">
      <protection hidden="1"/>
    </xf>
    <xf numFmtId="0" fontId="18" fillId="30" borderId="0" xfId="0" applyFont="1" applyFill="1" applyBorder="1" applyProtection="1">
      <protection hidden="1"/>
    </xf>
    <xf numFmtId="3" fontId="6" fillId="30" borderId="40" xfId="0" applyNumberFormat="1" applyFont="1" applyFill="1" applyBorder="1" applyProtection="1">
      <protection hidden="1"/>
    </xf>
    <xf numFmtId="3" fontId="6" fillId="0" borderId="28" xfId="0" applyNumberFormat="1" applyFont="1" applyFill="1" applyBorder="1" applyProtection="1">
      <protection hidden="1"/>
    </xf>
    <xf numFmtId="0" fontId="8" fillId="30" borderId="53" xfId="0" applyFont="1" applyFill="1" applyBorder="1" applyAlignment="1" applyProtection="1">
      <protection hidden="1"/>
    </xf>
    <xf numFmtId="0" fontId="9" fillId="30" borderId="35" xfId="0" applyFont="1" applyFill="1" applyBorder="1" applyProtection="1">
      <protection hidden="1"/>
    </xf>
    <xf numFmtId="0" fontId="9" fillId="30" borderId="36" xfId="0" applyFont="1" applyFill="1" applyBorder="1" applyProtection="1">
      <protection hidden="1"/>
    </xf>
    <xf numFmtId="0" fontId="8" fillId="30" borderId="39" xfId="0" applyFont="1" applyFill="1" applyBorder="1" applyAlignment="1" applyProtection="1">
      <protection hidden="1"/>
    </xf>
    <xf numFmtId="0" fontId="9" fillId="30" borderId="0" xfId="0" applyFont="1" applyFill="1" applyBorder="1" applyProtection="1">
      <protection hidden="1"/>
    </xf>
    <xf numFmtId="0" fontId="9" fillId="30" borderId="40" xfId="0" applyFont="1" applyFill="1" applyBorder="1" applyProtection="1">
      <protection hidden="1"/>
    </xf>
    <xf numFmtId="0" fontId="8" fillId="30" borderId="51" xfId="0" applyFont="1" applyFill="1" applyBorder="1" applyProtection="1">
      <protection hidden="1"/>
    </xf>
    <xf numFmtId="0" fontId="9" fillId="30" borderId="52" xfId="0" applyFont="1" applyFill="1" applyBorder="1" applyProtection="1">
      <protection hidden="1"/>
    </xf>
    <xf numFmtId="0" fontId="9" fillId="30" borderId="53" xfId="0" applyFont="1" applyFill="1" applyBorder="1" applyProtection="1">
      <protection hidden="1"/>
    </xf>
    <xf numFmtId="0" fontId="20" fillId="30" borderId="53" xfId="0" applyFont="1" applyFill="1" applyBorder="1" applyProtection="1">
      <protection hidden="1"/>
    </xf>
    <xf numFmtId="0" fontId="9" fillId="0" borderId="39" xfId="0" applyFont="1" applyBorder="1" applyProtection="1">
      <protection hidden="1"/>
    </xf>
    <xf numFmtId="0" fontId="9" fillId="0" borderId="0" xfId="0" applyFont="1" applyBorder="1" applyProtection="1">
      <protection hidden="1"/>
    </xf>
    <xf numFmtId="0" fontId="9" fillId="0" borderId="28" xfId="0" applyFont="1" applyBorder="1" applyProtection="1">
      <protection hidden="1"/>
    </xf>
    <xf numFmtId="0" fontId="20" fillId="30" borderId="58" xfId="0" applyFont="1" applyFill="1" applyBorder="1" applyAlignment="1" applyProtection="1">
      <alignment horizontal="center" vertical="center" wrapText="1"/>
      <protection hidden="1"/>
    </xf>
    <xf numFmtId="8" fontId="20" fillId="30" borderId="25" xfId="0" applyNumberFormat="1" applyFont="1" applyFill="1" applyBorder="1" applyAlignment="1" applyProtection="1">
      <alignment horizontal="center" vertical="center" wrapText="1"/>
      <protection hidden="1"/>
    </xf>
    <xf numFmtId="0" fontId="20" fillId="0" borderId="41" xfId="0" applyFont="1" applyFill="1" applyBorder="1" applyAlignment="1" applyProtection="1">
      <alignment wrapText="1"/>
      <protection hidden="1"/>
    </xf>
    <xf numFmtId="0" fontId="20" fillId="0" borderId="42" xfId="0" applyFont="1" applyFill="1" applyBorder="1" applyAlignment="1" applyProtection="1">
      <alignment wrapText="1"/>
      <protection hidden="1"/>
    </xf>
    <xf numFmtId="1" fontId="20" fillId="0" borderId="46" xfId="0" applyNumberFormat="1" applyFont="1" applyFill="1" applyBorder="1" applyProtection="1">
      <protection hidden="1"/>
    </xf>
    <xf numFmtId="1" fontId="20" fillId="0" borderId="77" xfId="0" applyNumberFormat="1" applyFont="1" applyFill="1" applyBorder="1" applyProtection="1">
      <protection hidden="1"/>
    </xf>
    <xf numFmtId="0" fontId="20" fillId="0" borderId="43" xfId="0" applyFont="1" applyFill="1" applyBorder="1" applyAlignment="1" applyProtection="1">
      <alignment wrapText="1"/>
      <protection hidden="1"/>
    </xf>
    <xf numFmtId="0" fontId="8" fillId="30" borderId="27" xfId="0" applyFont="1" applyFill="1" applyBorder="1" applyAlignment="1" applyProtection="1">
      <alignment wrapText="1"/>
      <protection hidden="1"/>
    </xf>
    <xf numFmtId="0" fontId="45" fillId="32" borderId="34" xfId="99" applyFont="1" applyFill="1" applyBorder="1" applyProtection="1">
      <protection hidden="1"/>
    </xf>
    <xf numFmtId="0" fontId="60" fillId="32" borderId="35" xfId="99" applyFont="1" applyFill="1" applyBorder="1" applyProtection="1">
      <protection hidden="1"/>
    </xf>
    <xf numFmtId="0" fontId="60" fillId="32" borderId="36" xfId="99" applyFont="1" applyFill="1" applyBorder="1" applyProtection="1">
      <protection hidden="1"/>
    </xf>
    <xf numFmtId="0" fontId="64" fillId="32" borderId="39" xfId="99" applyFont="1" applyFill="1" applyBorder="1" applyProtection="1">
      <protection hidden="1"/>
    </xf>
    <xf numFmtId="0" fontId="4" fillId="32" borderId="0" xfId="95" applyFont="1" applyFill="1" applyBorder="1" applyAlignment="1" applyProtection="1">
      <alignment vertical="top" wrapText="1"/>
      <protection hidden="1"/>
    </xf>
    <xf numFmtId="0" fontId="4" fillId="32" borderId="40" xfId="95" applyFont="1" applyFill="1" applyBorder="1" applyAlignment="1" applyProtection="1">
      <alignment vertical="top" wrapText="1"/>
      <protection hidden="1"/>
    </xf>
    <xf numFmtId="0" fontId="60" fillId="0" borderId="0" xfId="99" applyFont="1" applyFill="1" applyProtection="1">
      <protection hidden="1"/>
    </xf>
    <xf numFmtId="0" fontId="64" fillId="32" borderId="0" xfId="99" applyFont="1" applyFill="1" applyBorder="1" applyAlignment="1" applyProtection="1">
      <alignment vertical="top" wrapText="1"/>
      <protection hidden="1"/>
    </xf>
    <xf numFmtId="0" fontId="64" fillId="32" borderId="40" xfId="99" applyFont="1" applyFill="1" applyBorder="1" applyAlignment="1" applyProtection="1">
      <alignment vertical="top" wrapText="1"/>
      <protection hidden="1"/>
    </xf>
    <xf numFmtId="0" fontId="4" fillId="0" borderId="0" xfId="95" applyFont="1" applyFill="1" applyBorder="1" applyAlignment="1" applyProtection="1">
      <alignment vertical="top" wrapText="1"/>
      <protection hidden="1"/>
    </xf>
    <xf numFmtId="0" fontId="64" fillId="32" borderId="51" xfId="99" applyFont="1" applyFill="1" applyBorder="1" applyProtection="1">
      <protection hidden="1"/>
    </xf>
    <xf numFmtId="0" fontId="64" fillId="32" borderId="52" xfId="99" applyFont="1" applyFill="1" applyBorder="1" applyAlignment="1" applyProtection="1">
      <alignment vertical="top" wrapText="1"/>
      <protection hidden="1"/>
    </xf>
    <xf numFmtId="0" fontId="64" fillId="32" borderId="53" xfId="99" applyFont="1" applyFill="1" applyBorder="1" applyAlignment="1" applyProtection="1">
      <alignment vertical="top" wrapText="1"/>
      <protection hidden="1"/>
    </xf>
    <xf numFmtId="0" fontId="64" fillId="0" borderId="51" xfId="99" applyFont="1" applyFill="1" applyBorder="1" applyProtection="1">
      <protection hidden="1"/>
    </xf>
    <xf numFmtId="0" fontId="64" fillId="0" borderId="52" xfId="99" applyFont="1" applyFill="1" applyBorder="1" applyAlignment="1" applyProtection="1">
      <alignment vertical="top" wrapText="1"/>
      <protection hidden="1"/>
    </xf>
    <xf numFmtId="0" fontId="64" fillId="0" borderId="0" xfId="99" applyFont="1" applyFill="1" applyBorder="1" applyAlignment="1" applyProtection="1">
      <alignment vertical="top" wrapText="1"/>
      <protection hidden="1"/>
    </xf>
    <xf numFmtId="0" fontId="6" fillId="0" borderId="0" xfId="0" applyFont="1" applyFill="1" applyProtection="1">
      <protection hidden="1"/>
    </xf>
    <xf numFmtId="0" fontId="13" fillId="30" borderId="27" xfId="0" applyFont="1" applyFill="1" applyBorder="1" applyAlignment="1" applyProtection="1">
      <alignment horizontal="center" vertical="center" wrapText="1"/>
      <protection hidden="1"/>
    </xf>
    <xf numFmtId="0" fontId="64" fillId="0" borderId="0" xfId="99" applyFont="1" applyFill="1" applyAlignment="1" applyProtection="1">
      <alignment vertical="top" wrapText="1"/>
      <protection hidden="1"/>
    </xf>
    <xf numFmtId="0" fontId="6" fillId="0" borderId="41" xfId="0" applyFont="1" applyFill="1" applyBorder="1" applyAlignment="1" applyProtection="1">
      <alignment wrapText="1"/>
      <protection hidden="1"/>
    </xf>
    <xf numFmtId="0" fontId="6" fillId="0" borderId="42" xfId="0" applyFont="1" applyFill="1" applyBorder="1" applyAlignment="1" applyProtection="1">
      <alignment wrapText="1"/>
      <protection hidden="1"/>
    </xf>
    <xf numFmtId="1" fontId="6" fillId="0" borderId="46" xfId="0" applyNumberFormat="1" applyFont="1" applyFill="1" applyBorder="1" applyProtection="1">
      <protection hidden="1"/>
    </xf>
    <xf numFmtId="0" fontId="6" fillId="0" borderId="43" xfId="0" applyFont="1" applyFill="1" applyBorder="1" applyAlignment="1" applyProtection="1">
      <alignment wrapText="1"/>
      <protection hidden="1"/>
    </xf>
    <xf numFmtId="0" fontId="6" fillId="30" borderId="27" xfId="0" applyFont="1" applyFill="1" applyBorder="1" applyAlignment="1" applyProtection="1">
      <alignment wrapText="1"/>
      <protection hidden="1"/>
    </xf>
    <xf numFmtId="0" fontId="77" fillId="0" borderId="0" xfId="0" applyFont="1" applyProtection="1">
      <protection hidden="1"/>
    </xf>
    <xf numFmtId="2" fontId="77" fillId="0" borderId="0" xfId="0" applyNumberFormat="1" applyFont="1" applyProtection="1">
      <protection hidden="1"/>
    </xf>
    <xf numFmtId="2" fontId="15" fillId="0" borderId="0" xfId="0" applyNumberFormat="1" applyFont="1" applyProtection="1"/>
    <xf numFmtId="168" fontId="15" fillId="0" borderId="27" xfId="0" applyNumberFormat="1" applyFont="1" applyBorder="1" applyAlignment="1" applyProtection="1">
      <alignment horizontal="right" vertical="center" wrapText="1"/>
      <protection hidden="1"/>
    </xf>
    <xf numFmtId="4" fontId="15" fillId="0" borderId="27" xfId="0" applyNumberFormat="1" applyFont="1" applyBorder="1" applyAlignment="1" applyProtection="1">
      <alignment horizontal="right" vertical="center" wrapText="1"/>
      <protection hidden="1"/>
    </xf>
    <xf numFmtId="3" fontId="15" fillId="0" borderId="27" xfId="0" applyNumberFormat="1" applyFont="1" applyBorder="1" applyAlignment="1" applyProtection="1">
      <alignment horizontal="right" vertical="center" wrapText="1"/>
      <protection hidden="1"/>
    </xf>
    <xf numFmtId="0" fontId="20" fillId="30" borderId="53" xfId="0" applyFont="1" applyFill="1" applyBorder="1" applyAlignment="1" applyProtection="1">
      <alignment horizontal="left"/>
      <protection hidden="1"/>
    </xf>
    <xf numFmtId="0" fontId="20" fillId="30" borderId="52" xfId="0" applyFont="1" applyFill="1" applyBorder="1" applyAlignment="1" applyProtection="1">
      <alignment horizontal="left"/>
      <protection hidden="1"/>
    </xf>
    <xf numFmtId="0" fontId="0" fillId="0" borderId="0" xfId="0"/>
    <xf numFmtId="14" fontId="13" fillId="27" borderId="23" xfId="0" applyNumberFormat="1" applyFont="1" applyFill="1" applyBorder="1" applyAlignment="1" applyProtection="1">
      <alignment horizontal="center" vertical="center" wrapText="1"/>
    </xf>
    <xf numFmtId="14" fontId="13" fillId="27" borderId="25" xfId="0" applyNumberFormat="1" applyFont="1" applyFill="1" applyBorder="1" applyAlignment="1" applyProtection="1">
      <alignment horizontal="center" vertical="center" wrapText="1"/>
    </xf>
    <xf numFmtId="0" fontId="0" fillId="0" borderId="0" xfId="0" applyProtection="1"/>
    <xf numFmtId="0" fontId="13" fillId="27" borderId="21" xfId="0" applyFont="1" applyFill="1" applyBorder="1" applyAlignment="1" applyProtection="1">
      <alignment horizontal="center"/>
    </xf>
    <xf numFmtId="0" fontId="0" fillId="0" borderId="0" xfId="0" applyFill="1" applyProtection="1"/>
    <xf numFmtId="0" fontId="13" fillId="27" borderId="21" xfId="0" applyFont="1" applyFill="1" applyBorder="1" applyAlignment="1" applyProtection="1">
      <alignment horizontal="center" vertical="center" wrapText="1"/>
    </xf>
    <xf numFmtId="0" fontId="13" fillId="28" borderId="21" xfId="0" applyFont="1" applyFill="1" applyBorder="1" applyAlignment="1" applyProtection="1">
      <alignment horizontal="center" vertical="top" wrapText="1"/>
    </xf>
    <xf numFmtId="0" fontId="20" fillId="27" borderId="19" xfId="0" applyFont="1" applyFill="1" applyBorder="1" applyProtection="1"/>
    <xf numFmtId="0" fontId="15" fillId="0" borderId="19" xfId="0" applyFont="1" applyBorder="1" applyProtection="1"/>
    <xf numFmtId="3" fontId="0" fillId="0" borderId="0" xfId="0" applyNumberFormat="1" applyFill="1" applyProtection="1"/>
    <xf numFmtId="0" fontId="62" fillId="0" borderId="0" xfId="0" applyFont="1" applyProtection="1">
      <protection hidden="1"/>
    </xf>
    <xf numFmtId="4" fontId="62" fillId="0" borderId="0" xfId="0" applyNumberFormat="1" applyFont="1" applyProtection="1">
      <protection hidden="1"/>
    </xf>
    <xf numFmtId="168" fontId="15" fillId="0" borderId="61" xfId="0" applyNumberFormat="1" applyFont="1" applyFill="1" applyBorder="1" applyProtection="1">
      <protection hidden="1"/>
    </xf>
    <xf numFmtId="0" fontId="13" fillId="28" borderId="74" xfId="0" applyFont="1" applyFill="1" applyBorder="1" applyAlignment="1" applyProtection="1">
      <alignment horizontal="center" vertical="top" wrapText="1"/>
    </xf>
    <xf numFmtId="0" fontId="20" fillId="27" borderId="18" xfId="0" applyFont="1" applyFill="1" applyBorder="1" applyProtection="1"/>
    <xf numFmtId="0" fontId="15" fillId="0" borderId="18" xfId="0" applyFont="1" applyBorder="1" applyProtection="1"/>
    <xf numFmtId="0" fontId="20" fillId="34" borderId="21" xfId="0" applyFont="1" applyFill="1" applyBorder="1" applyAlignment="1" applyProtection="1">
      <alignment horizontal="center" vertical="center" wrapText="1"/>
    </xf>
    <xf numFmtId="49" fontId="15" fillId="35" borderId="21" xfId="0" applyNumberFormat="1" applyFont="1" applyFill="1" applyBorder="1" applyProtection="1">
      <protection locked="0"/>
    </xf>
    <xf numFmtId="169" fontId="15" fillId="35" borderId="21" xfId="0" applyNumberFormat="1" applyFont="1" applyFill="1" applyBorder="1" applyProtection="1">
      <protection locked="0"/>
    </xf>
    <xf numFmtId="4" fontId="15" fillId="35" borderId="19" xfId="0" applyNumberFormat="1" applyFont="1" applyFill="1" applyBorder="1" applyProtection="1">
      <protection locked="0"/>
    </xf>
    <xf numFmtId="0" fontId="20" fillId="0" borderId="19" xfId="0" applyFont="1" applyFill="1" applyBorder="1" applyProtection="1"/>
    <xf numFmtId="0" fontId="15" fillId="34" borderId="19" xfId="0" applyFont="1" applyFill="1" applyBorder="1" applyProtection="1"/>
    <xf numFmtId="0" fontId="15" fillId="26" borderId="17" xfId="0" applyFont="1" applyFill="1" applyBorder="1" applyProtection="1">
      <protection hidden="1"/>
    </xf>
    <xf numFmtId="0" fontId="15" fillId="26" borderId="13" xfId="0" applyFont="1" applyFill="1" applyBorder="1" applyProtection="1">
      <protection hidden="1"/>
    </xf>
    <xf numFmtId="0" fontId="15" fillId="26" borderId="31" xfId="0" applyFont="1" applyFill="1" applyBorder="1" applyProtection="1">
      <protection hidden="1"/>
    </xf>
    <xf numFmtId="0" fontId="15" fillId="26" borderId="19" xfId="0" applyFont="1" applyFill="1" applyBorder="1" applyProtection="1">
      <protection hidden="1"/>
    </xf>
    <xf numFmtId="0" fontId="15" fillId="26" borderId="16" xfId="0" applyFont="1" applyFill="1" applyBorder="1" applyProtection="1">
      <protection hidden="1"/>
    </xf>
    <xf numFmtId="0" fontId="15" fillId="26" borderId="33" xfId="0" applyFont="1" applyFill="1" applyBorder="1" applyProtection="1">
      <protection hidden="1"/>
    </xf>
    <xf numFmtId="0" fontId="15" fillId="26" borderId="20" xfId="0" applyFont="1" applyFill="1" applyBorder="1" applyProtection="1">
      <protection hidden="1"/>
    </xf>
    <xf numFmtId="0" fontId="15" fillId="26" borderId="29" xfId="0" applyFont="1" applyFill="1" applyBorder="1" applyProtection="1">
      <protection hidden="1"/>
    </xf>
    <xf numFmtId="0" fontId="15" fillId="26" borderId="18" xfId="0" applyFont="1" applyFill="1" applyBorder="1" applyProtection="1">
      <protection hidden="1"/>
    </xf>
    <xf numFmtId="0" fontId="15" fillId="26" borderId="0" xfId="0" applyFont="1" applyFill="1" applyBorder="1" applyProtection="1">
      <protection hidden="1"/>
    </xf>
    <xf numFmtId="0" fontId="15" fillId="26" borderId="32" xfId="0" applyFont="1" applyFill="1" applyBorder="1" applyProtection="1">
      <protection hidden="1"/>
    </xf>
    <xf numFmtId="0" fontId="0" fillId="26" borderId="22" xfId="0" applyFill="1" applyBorder="1" applyAlignment="1" applyProtection="1">
      <protection hidden="1"/>
    </xf>
    <xf numFmtId="0" fontId="0" fillId="26" borderId="31" xfId="0" applyFill="1" applyBorder="1" applyProtection="1">
      <protection hidden="1"/>
    </xf>
    <xf numFmtId="0" fontId="11" fillId="26" borderId="19" xfId="0" applyFont="1" applyFill="1" applyBorder="1" applyProtection="1">
      <protection hidden="1"/>
    </xf>
    <xf numFmtId="0" fontId="0" fillId="26" borderId="15" xfId="0" applyFill="1" applyBorder="1" applyProtection="1">
      <protection hidden="1"/>
    </xf>
    <xf numFmtId="0" fontId="0" fillId="26" borderId="33" xfId="0" applyFill="1" applyBorder="1" applyProtection="1">
      <protection hidden="1"/>
    </xf>
    <xf numFmtId="0" fontId="15" fillId="26" borderId="22" xfId="0" applyFont="1" applyFill="1" applyBorder="1" applyAlignment="1" applyProtection="1">
      <protection hidden="1"/>
    </xf>
    <xf numFmtId="0" fontId="15" fillId="26" borderId="13" xfId="0" applyFont="1" applyFill="1" applyBorder="1" applyAlignment="1" applyProtection="1">
      <protection hidden="1"/>
    </xf>
    <xf numFmtId="0" fontId="15" fillId="26" borderId="31" xfId="0" applyFont="1" applyFill="1" applyBorder="1" applyAlignment="1" applyProtection="1">
      <protection hidden="1"/>
    </xf>
    <xf numFmtId="0" fontId="15" fillId="26" borderId="14" xfId="0" applyFont="1" applyFill="1" applyBorder="1" applyAlignment="1" applyProtection="1">
      <protection hidden="1"/>
    </xf>
    <xf numFmtId="0" fontId="0" fillId="26" borderId="32" xfId="0" applyFill="1" applyBorder="1" applyProtection="1">
      <protection hidden="1"/>
    </xf>
    <xf numFmtId="0" fontId="15" fillId="26" borderId="21" xfId="0" applyFont="1" applyFill="1" applyBorder="1" applyAlignment="1" applyProtection="1">
      <alignment vertical="top"/>
      <protection hidden="1"/>
    </xf>
    <xf numFmtId="0" fontId="15" fillId="26" borderId="21" xfId="0" applyFont="1" applyFill="1" applyBorder="1" applyProtection="1">
      <protection hidden="1"/>
    </xf>
    <xf numFmtId="0" fontId="15" fillId="26" borderId="30" xfId="0" applyFont="1" applyFill="1" applyBorder="1" applyProtection="1">
      <protection hidden="1"/>
    </xf>
    <xf numFmtId="0" fontId="4" fillId="26" borderId="17" xfId="0" applyFont="1" applyFill="1" applyBorder="1" applyProtection="1">
      <protection hidden="1"/>
    </xf>
    <xf numFmtId="0" fontId="19" fillId="26" borderId="22" xfId="0" applyFont="1" applyFill="1" applyBorder="1" applyProtection="1">
      <protection hidden="1"/>
    </xf>
    <xf numFmtId="0" fontId="19" fillId="26" borderId="31" xfId="0" applyFont="1" applyFill="1" applyBorder="1" applyProtection="1">
      <protection hidden="1"/>
    </xf>
    <xf numFmtId="0" fontId="0" fillId="26" borderId="18" xfId="0" applyFill="1" applyBorder="1" applyProtection="1">
      <protection hidden="1"/>
    </xf>
    <xf numFmtId="0" fontId="19" fillId="26" borderId="14" xfId="0" applyFont="1" applyFill="1" applyBorder="1" applyProtection="1">
      <protection hidden="1"/>
    </xf>
    <xf numFmtId="0" fontId="19" fillId="26" borderId="32" xfId="0" applyFont="1" applyFill="1" applyBorder="1" applyProtection="1">
      <protection hidden="1"/>
    </xf>
    <xf numFmtId="0" fontId="15" fillId="26" borderId="14" xfId="0" applyFont="1" applyFill="1" applyBorder="1" applyProtection="1">
      <protection hidden="1"/>
    </xf>
    <xf numFmtId="0" fontId="15" fillId="26" borderId="15" xfId="0" applyFont="1" applyFill="1" applyBorder="1" applyProtection="1">
      <protection hidden="1"/>
    </xf>
    <xf numFmtId="0" fontId="19" fillId="26" borderId="33" xfId="0" applyFont="1" applyFill="1" applyBorder="1" applyProtection="1">
      <protection hidden="1"/>
    </xf>
    <xf numFmtId="0" fontId="19" fillId="26" borderId="17" xfId="0" applyFont="1" applyFill="1" applyBorder="1" applyProtection="1">
      <protection hidden="1"/>
    </xf>
    <xf numFmtId="0" fontId="19" fillId="26" borderId="18" xfId="0" applyFont="1" applyFill="1" applyBorder="1" applyProtection="1">
      <protection hidden="1"/>
    </xf>
    <xf numFmtId="0" fontId="19" fillId="26" borderId="19" xfId="0" applyFont="1" applyFill="1" applyBorder="1" applyProtection="1">
      <protection hidden="1"/>
    </xf>
    <xf numFmtId="0" fontId="19" fillId="26" borderId="15" xfId="0" applyFont="1" applyFill="1" applyBorder="1" applyProtection="1">
      <protection hidden="1"/>
    </xf>
    <xf numFmtId="0" fontId="15" fillId="26" borderId="22" xfId="0" applyFont="1" applyFill="1" applyBorder="1" applyProtection="1">
      <protection hidden="1"/>
    </xf>
    <xf numFmtId="0" fontId="0" fillId="26" borderId="20" xfId="0" applyFill="1" applyBorder="1" applyAlignment="1" applyProtection="1">
      <alignment vertical="top"/>
      <protection hidden="1"/>
    </xf>
    <xf numFmtId="0" fontId="0" fillId="26" borderId="29" xfId="0" applyFill="1" applyBorder="1" applyAlignment="1" applyProtection="1">
      <alignment vertical="top" wrapText="1"/>
      <protection hidden="1"/>
    </xf>
    <xf numFmtId="0" fontId="15" fillId="26" borderId="21" xfId="0" applyFont="1" applyFill="1" applyBorder="1" applyAlignment="1" applyProtection="1">
      <alignment vertical="top" wrapText="1"/>
      <protection hidden="1"/>
    </xf>
    <xf numFmtId="0" fontId="13" fillId="34" borderId="22" xfId="95" applyFont="1" applyFill="1" applyBorder="1" applyAlignment="1">
      <alignment vertical="top"/>
    </xf>
    <xf numFmtId="0" fontId="6" fillId="34" borderId="13" xfId="0" applyFont="1" applyFill="1" applyBorder="1"/>
    <xf numFmtId="0" fontId="6" fillId="28" borderId="30" xfId="94" applyFont="1" applyFill="1" applyBorder="1"/>
    <xf numFmtId="0" fontId="78" fillId="0" borderId="0" xfId="0" applyFont="1" applyAlignment="1">
      <alignment horizontal="right"/>
    </xf>
    <xf numFmtId="0" fontId="6" fillId="34" borderId="31" xfId="0" applyFont="1" applyFill="1" applyBorder="1"/>
    <xf numFmtId="0" fontId="6" fillId="28" borderId="74" xfId="94" applyFont="1" applyFill="1" applyBorder="1"/>
    <xf numFmtId="0" fontId="79" fillId="28" borderId="30" xfId="94" applyFont="1" applyFill="1" applyBorder="1"/>
    <xf numFmtId="0" fontId="80" fillId="28" borderId="20" xfId="94" applyFont="1" applyFill="1" applyBorder="1"/>
    <xf numFmtId="0" fontId="20" fillId="30" borderId="51" xfId="0" applyFont="1" applyFill="1" applyBorder="1" applyAlignment="1" applyProtection="1">
      <alignment horizontal="left"/>
      <protection hidden="1"/>
    </xf>
    <xf numFmtId="0" fontId="20" fillId="0" borderId="44" xfId="0" applyFont="1" applyFill="1" applyBorder="1" applyProtection="1">
      <protection hidden="1"/>
    </xf>
    <xf numFmtId="0" fontId="8" fillId="31" borderId="86" xfId="100" applyFont="1" applyFill="1" applyBorder="1" applyAlignment="1" applyProtection="1">
      <alignment horizontal="right" vertical="center"/>
    </xf>
    <xf numFmtId="0" fontId="20" fillId="30" borderId="47" xfId="100" applyFont="1" applyFill="1" applyBorder="1" applyAlignment="1" applyProtection="1">
      <alignment horizontal="center" vertical="center" wrapText="1"/>
    </xf>
    <xf numFmtId="0" fontId="0" fillId="0" borderId="0" xfId="0" applyFill="1" applyBorder="1"/>
    <xf numFmtId="0" fontId="80" fillId="0" borderId="0" xfId="94" applyFont="1" applyFill="1" applyBorder="1"/>
    <xf numFmtId="4" fontId="4" fillId="0" borderId="0" xfId="94" applyNumberFormat="1" applyFont="1" applyFill="1" applyBorder="1"/>
    <xf numFmtId="0" fontId="39" fillId="0" borderId="0" xfId="99" applyFont="1" applyFill="1" applyProtection="1"/>
    <xf numFmtId="0" fontId="60" fillId="0" borderId="0" xfId="99" applyFill="1" applyProtection="1"/>
    <xf numFmtId="0" fontId="60" fillId="0" borderId="0" xfId="99" applyFont="1" applyFill="1" applyProtection="1"/>
    <xf numFmtId="4" fontId="72" fillId="0" borderId="0" xfId="99" applyNumberFormat="1" applyFont="1" applyFill="1" applyProtection="1">
      <protection hidden="1"/>
    </xf>
    <xf numFmtId="4" fontId="68" fillId="0" borderId="0" xfId="99" applyNumberFormat="1" applyFont="1" applyFill="1" applyProtection="1">
      <protection hidden="1"/>
    </xf>
    <xf numFmtId="0" fontId="0" fillId="0" borderId="0" xfId="0" applyFill="1"/>
    <xf numFmtId="0" fontId="15" fillId="0" borderId="21" xfId="95" applyFont="1" applyFill="1" applyBorder="1" applyAlignment="1" applyProtection="1">
      <alignment horizontal="left"/>
    </xf>
    <xf numFmtId="166" fontId="75" fillId="0" borderId="0" xfId="99" applyNumberFormat="1" applyFont="1" applyFill="1" applyProtection="1">
      <protection hidden="1"/>
    </xf>
    <xf numFmtId="4" fontId="75" fillId="0" borderId="0" xfId="99" applyNumberFormat="1" applyFont="1" applyFill="1" applyProtection="1">
      <protection hidden="1"/>
    </xf>
    <xf numFmtId="172" fontId="75" fillId="0" borderId="0" xfId="99" applyNumberFormat="1" applyFont="1" applyFill="1" applyProtection="1">
      <protection hidden="1"/>
    </xf>
    <xf numFmtId="0" fontId="70" fillId="0" borderId="0" xfId="99" applyFont="1" applyFill="1" applyProtection="1">
      <protection hidden="1"/>
    </xf>
    <xf numFmtId="166" fontId="76" fillId="0" borderId="0" xfId="99" applyNumberFormat="1" applyFont="1" applyFill="1" applyProtection="1"/>
    <xf numFmtId="4" fontId="60" fillId="0" borderId="0" xfId="99" applyNumberFormat="1" applyFill="1" applyProtection="1"/>
    <xf numFmtId="4" fontId="0" fillId="0" borderId="0" xfId="0" applyNumberFormat="1" applyFill="1"/>
    <xf numFmtId="0" fontId="76" fillId="0" borderId="0" xfId="99" applyFont="1" applyFill="1" applyProtection="1"/>
    <xf numFmtId="4" fontId="60" fillId="0" borderId="0" xfId="99" applyNumberFormat="1" applyFont="1" applyFill="1" applyProtection="1"/>
    <xf numFmtId="172" fontId="4" fillId="0" borderId="0" xfId="94" applyNumberFormat="1" applyFont="1" applyFill="1" applyBorder="1"/>
    <xf numFmtId="173" fontId="75" fillId="0" borderId="0" xfId="99" applyNumberFormat="1" applyFont="1" applyFill="1" applyProtection="1">
      <protection hidden="1"/>
    </xf>
    <xf numFmtId="4" fontId="8" fillId="0" borderId="21" xfId="94" applyNumberFormat="1" applyFont="1" applyFill="1" applyBorder="1" applyAlignment="1">
      <alignment horizontal="left" vertical="center" wrapText="1"/>
    </xf>
    <xf numFmtId="166" fontId="0" fillId="0" borderId="0" xfId="0" applyNumberFormat="1" applyFill="1"/>
    <xf numFmtId="173" fontId="0" fillId="0" borderId="0" xfId="0" applyNumberFormat="1" applyFill="1"/>
    <xf numFmtId="167" fontId="6" fillId="0" borderId="0" xfId="0" applyNumberFormat="1" applyFont="1" applyProtection="1">
      <protection hidden="1"/>
    </xf>
    <xf numFmtId="4" fontId="15" fillId="0" borderId="85" xfId="0" applyNumberFormat="1" applyFont="1" applyBorder="1" applyAlignment="1" applyProtection="1">
      <alignment horizontal="right" vertical="center" wrapText="1"/>
      <protection hidden="1"/>
    </xf>
    <xf numFmtId="0" fontId="8" fillId="30" borderId="34" xfId="0" applyFont="1" applyFill="1" applyBorder="1" applyAlignment="1" applyProtection="1">
      <protection hidden="1"/>
    </xf>
    <xf numFmtId="0" fontId="81" fillId="0" borderId="74" xfId="94" applyFont="1" applyFill="1" applyBorder="1"/>
    <xf numFmtId="0" fontId="73" fillId="0" borderId="21" xfId="94" applyFont="1" applyFill="1" applyBorder="1"/>
    <xf numFmtId="4" fontId="73" fillId="0" borderId="21" xfId="94" applyNumberFormat="1" applyFont="1" applyFill="1" applyBorder="1"/>
    <xf numFmtId="0" fontId="84" fillId="0" borderId="0" xfId="99" applyFont="1" applyFill="1" applyProtection="1">
      <protection hidden="1"/>
    </xf>
    <xf numFmtId="0" fontId="84" fillId="0" borderId="0" xfId="99" applyFont="1" applyFill="1" applyBorder="1" applyProtection="1">
      <protection hidden="1"/>
    </xf>
    <xf numFmtId="0" fontId="75" fillId="0" borderId="0" xfId="99" applyFont="1" applyFill="1" applyProtection="1">
      <protection hidden="1"/>
    </xf>
    <xf numFmtId="0" fontId="75" fillId="0" borderId="0" xfId="99" applyFont="1" applyProtection="1">
      <protection hidden="1"/>
    </xf>
    <xf numFmtId="173" fontId="73" fillId="0" borderId="21" xfId="94" applyNumberFormat="1" applyFont="1" applyFill="1" applyBorder="1"/>
    <xf numFmtId="166" fontId="75" fillId="0" borderId="0" xfId="99" applyNumberFormat="1" applyFont="1" applyFill="1" applyProtection="1"/>
    <xf numFmtId="0" fontId="84" fillId="0" borderId="0" xfId="99" applyFont="1" applyFill="1" applyProtection="1"/>
    <xf numFmtId="4" fontId="84" fillId="0" borderId="0" xfId="99" applyNumberFormat="1" applyFont="1" applyFill="1" applyProtection="1"/>
    <xf numFmtId="0" fontId="75" fillId="0" borderId="0" xfId="99" applyFont="1" applyFill="1" applyProtection="1"/>
    <xf numFmtId="174" fontId="84" fillId="0" borderId="0" xfId="99" applyNumberFormat="1" applyFont="1" applyFill="1" applyProtection="1"/>
    <xf numFmtId="0" fontId="4" fillId="30" borderId="40" xfId="0" applyFont="1" applyFill="1" applyBorder="1" applyProtection="1"/>
    <xf numFmtId="0" fontId="5" fillId="30" borderId="67" xfId="79" applyFill="1" applyBorder="1" applyAlignment="1" applyProtection="1">
      <alignment horizontal="right"/>
    </xf>
    <xf numFmtId="166" fontId="4" fillId="0" borderId="21" xfId="94" applyNumberFormat="1" applyFont="1" applyFill="1" applyBorder="1"/>
    <xf numFmtId="0" fontId="63" fillId="0" borderId="0" xfId="94" applyFont="1" applyFill="1" applyBorder="1"/>
    <xf numFmtId="0" fontId="4" fillId="0" borderId="0" xfId="94" applyFill="1" applyBorder="1"/>
    <xf numFmtId="0" fontId="4" fillId="0" borderId="0" xfId="94" applyFont="1" applyFill="1" applyBorder="1"/>
    <xf numFmtId="4" fontId="8" fillId="0" borderId="18" xfId="94" applyNumberFormat="1" applyFont="1" applyFill="1" applyBorder="1" applyAlignment="1">
      <alignment horizontal="left" vertical="center" wrapText="1"/>
    </xf>
    <xf numFmtId="49" fontId="15" fillId="33" borderId="19" xfId="224" applyNumberFormat="1" applyFont="1" applyFill="1" applyBorder="1" applyProtection="1">
      <protection locked="0"/>
    </xf>
    <xf numFmtId="0" fontId="0" fillId="26" borderId="32" xfId="0" applyFill="1" applyBorder="1"/>
    <xf numFmtId="49" fontId="15" fillId="33" borderId="21" xfId="224" applyNumberFormat="1" applyFont="1" applyFill="1" applyBorder="1" applyProtection="1">
      <protection locked="0"/>
    </xf>
    <xf numFmtId="0" fontId="0" fillId="26" borderId="33" xfId="0" applyFill="1" applyBorder="1"/>
    <xf numFmtId="4" fontId="15" fillId="33" borderId="21" xfId="299" applyNumberFormat="1" applyFont="1" applyFill="1" applyBorder="1" applyProtection="1">
      <protection locked="0"/>
    </xf>
    <xf numFmtId="4" fontId="15" fillId="33" borderId="19" xfId="299" applyNumberFormat="1" applyFont="1" applyFill="1" applyBorder="1" applyProtection="1">
      <protection locked="0"/>
    </xf>
    <xf numFmtId="14" fontId="15" fillId="33" borderId="21" xfId="224" applyNumberFormat="1" applyFont="1" applyFill="1" applyBorder="1" applyProtection="1">
      <protection locked="0"/>
    </xf>
    <xf numFmtId="49" fontId="15" fillId="29" borderId="21" xfId="299" applyNumberFormat="1" applyFont="1" applyFill="1" applyBorder="1" applyProtection="1">
      <protection locked="0"/>
    </xf>
    <xf numFmtId="0" fontId="15" fillId="29" borderId="21" xfId="299" applyFont="1" applyFill="1" applyBorder="1" applyProtection="1">
      <protection locked="0"/>
    </xf>
    <xf numFmtId="171" fontId="15" fillId="29" borderId="17" xfId="299" applyNumberFormat="1" applyFont="1" applyFill="1" applyBorder="1" applyProtection="1">
      <protection locked="0"/>
    </xf>
    <xf numFmtId="168" fontId="15" fillId="29" borderId="17" xfId="299" applyNumberFormat="1" applyFont="1" applyFill="1" applyBorder="1" applyProtection="1">
      <protection locked="0"/>
    </xf>
    <xf numFmtId="49" fontId="15" fillId="33" borderId="21" xfId="299" applyNumberFormat="1" applyFont="1" applyFill="1" applyBorder="1" applyProtection="1">
      <protection locked="0"/>
    </xf>
    <xf numFmtId="0" fontId="6" fillId="28" borderId="30" xfId="94" applyFont="1" applyFill="1" applyBorder="1"/>
    <xf numFmtId="0" fontId="6" fillId="28" borderId="74" xfId="94" applyFont="1" applyFill="1" applyBorder="1"/>
    <xf numFmtId="0" fontId="79" fillId="28" borderId="30" xfId="94" applyFont="1" applyFill="1" applyBorder="1"/>
    <xf numFmtId="0" fontId="80" fillId="28" borderId="20" xfId="94" applyFont="1" applyFill="1" applyBorder="1"/>
    <xf numFmtId="49" fontId="20" fillId="27" borderId="19" xfId="0" applyNumberFormat="1" applyFont="1" applyFill="1" applyBorder="1" applyProtection="1"/>
    <xf numFmtId="49" fontId="15" fillId="0" borderId="19" xfId="0" applyNumberFormat="1" applyFont="1" applyBorder="1" applyProtection="1"/>
    <xf numFmtId="49" fontId="13" fillId="27" borderId="44" xfId="0" applyNumberFormat="1" applyFont="1" applyFill="1" applyBorder="1" applyAlignment="1" applyProtection="1"/>
    <xf numFmtId="49" fontId="13" fillId="27" borderId="26" xfId="0" applyNumberFormat="1" applyFont="1" applyFill="1" applyBorder="1" applyAlignment="1" applyProtection="1"/>
    <xf numFmtId="49" fontId="9" fillId="27" borderId="25" xfId="0" applyNumberFormat="1" applyFont="1" applyFill="1" applyBorder="1" applyProtection="1"/>
    <xf numFmtId="49" fontId="13" fillId="27" borderId="26" xfId="0" applyNumberFormat="1" applyFont="1" applyFill="1" applyBorder="1" applyAlignment="1" applyProtection="1">
      <alignment wrapText="1"/>
    </xf>
    <xf numFmtId="49" fontId="13" fillId="27" borderId="28" xfId="0" applyNumberFormat="1" applyFont="1" applyFill="1" applyBorder="1" applyAlignment="1" applyProtection="1">
      <alignment wrapText="1"/>
    </xf>
    <xf numFmtId="49" fontId="13" fillId="27" borderId="44" xfId="0" applyNumberFormat="1" applyFont="1" applyFill="1" applyBorder="1" applyAlignment="1" applyProtection="1">
      <alignment horizontal="center" vertical="center" wrapText="1"/>
    </xf>
    <xf numFmtId="49" fontId="13" fillId="27" borderId="25" xfId="0" applyNumberFormat="1" applyFont="1" applyFill="1" applyBorder="1" applyAlignment="1" applyProtection="1">
      <alignment horizontal="center" vertical="center" wrapText="1"/>
    </xf>
    <xf numFmtId="49" fontId="13" fillId="27" borderId="24" xfId="0" applyNumberFormat="1" applyFont="1" applyFill="1" applyBorder="1" applyAlignment="1" applyProtection="1">
      <alignment horizontal="center" vertical="center" wrapText="1"/>
    </xf>
    <xf numFmtId="49" fontId="13" fillId="27" borderId="23" xfId="0" applyNumberFormat="1" applyFont="1" applyFill="1" applyBorder="1" applyAlignment="1" applyProtection="1">
      <alignment horizontal="center" vertical="center" wrapText="1"/>
    </xf>
    <xf numFmtId="49" fontId="13" fillId="27" borderId="87" xfId="0" applyNumberFormat="1" applyFont="1" applyFill="1" applyBorder="1" applyAlignment="1" applyProtection="1">
      <alignment horizontal="center" vertical="center" wrapText="1"/>
    </xf>
    <xf numFmtId="4" fontId="13" fillId="27" borderId="26" xfId="0" applyNumberFormat="1" applyFont="1" applyFill="1" applyBorder="1" applyAlignment="1" applyProtection="1"/>
    <xf numFmtId="4" fontId="15" fillId="33" borderId="21" xfId="224" applyNumberFormat="1" applyFont="1" applyFill="1" applyBorder="1" applyProtection="1">
      <protection locked="0"/>
    </xf>
    <xf numFmtId="49" fontId="6" fillId="27" borderId="26" xfId="0" applyNumberFormat="1" applyFont="1" applyFill="1" applyBorder="1" applyProtection="1"/>
    <xf numFmtId="14" fontId="6" fillId="27" borderId="26" xfId="0" applyNumberFormat="1" applyFont="1" applyFill="1" applyBorder="1" applyProtection="1"/>
    <xf numFmtId="49" fontId="6" fillId="27" borderId="28" xfId="0" applyNumberFormat="1" applyFont="1" applyFill="1" applyBorder="1" applyProtection="1"/>
    <xf numFmtId="49" fontId="13" fillId="27" borderId="26" xfId="0" applyNumberFormat="1" applyFont="1" applyFill="1" applyBorder="1" applyAlignment="1" applyProtection="1">
      <alignment horizontal="center"/>
    </xf>
    <xf numFmtId="49" fontId="9" fillId="27" borderId="28" xfId="0" applyNumberFormat="1" applyFont="1" applyFill="1" applyBorder="1" applyAlignment="1" applyProtection="1"/>
    <xf numFmtId="49" fontId="9" fillId="27" borderId="28" xfId="0" applyNumberFormat="1" applyFont="1" applyFill="1" applyBorder="1" applyProtection="1"/>
    <xf numFmtId="49" fontId="13" fillId="27" borderId="27" xfId="0" applyNumberFormat="1" applyFont="1" applyFill="1" applyBorder="1" applyAlignment="1" applyProtection="1">
      <alignment horizontal="center" vertical="center" wrapText="1"/>
    </xf>
    <xf numFmtId="49" fontId="13" fillId="27" borderId="67" xfId="0" applyNumberFormat="1" applyFont="1" applyFill="1" applyBorder="1" applyAlignment="1" applyProtection="1">
      <alignment horizontal="center" vertical="center" wrapText="1"/>
    </xf>
    <xf numFmtId="4" fontId="13" fillId="27" borderId="24" xfId="0" applyNumberFormat="1" applyFont="1" applyFill="1" applyBorder="1" applyAlignment="1" applyProtection="1">
      <alignment horizontal="center" vertical="center" wrapText="1"/>
    </xf>
    <xf numFmtId="4" fontId="15" fillId="29" borderId="19" xfId="224" applyNumberFormat="1" applyFont="1" applyFill="1" applyBorder="1" applyProtection="1">
      <protection locked="0"/>
    </xf>
    <xf numFmtId="14" fontId="13" fillId="27" borderId="26" xfId="0" applyNumberFormat="1" applyFont="1" applyFill="1" applyBorder="1" applyAlignment="1" applyProtection="1"/>
    <xf numFmtId="14" fontId="9" fillId="27" borderId="28" xfId="0" applyNumberFormat="1" applyFont="1" applyFill="1" applyBorder="1" applyAlignment="1" applyProtection="1"/>
    <xf numFmtId="14" fontId="15" fillId="29" borderId="19" xfId="224" applyNumberFormat="1" applyFont="1" applyFill="1" applyBorder="1" applyProtection="1">
      <protection locked="0"/>
    </xf>
    <xf numFmtId="4" fontId="13" fillId="27" borderId="44" xfId="0" applyNumberFormat="1" applyFont="1" applyFill="1" applyBorder="1" applyAlignment="1" applyProtection="1">
      <alignment vertical="center"/>
    </xf>
    <xf numFmtId="49" fontId="8" fillId="27" borderId="27" xfId="0" applyNumberFormat="1" applyFont="1" applyFill="1" applyBorder="1" applyAlignment="1" applyProtection="1">
      <alignment vertical="center"/>
    </xf>
    <xf numFmtId="49" fontId="13" fillId="27" borderId="44" xfId="0" applyNumberFormat="1" applyFont="1" applyFill="1" applyBorder="1" applyAlignment="1" applyProtection="1">
      <alignment vertical="center" wrapText="1"/>
    </xf>
    <xf numFmtId="14" fontId="6" fillId="27" borderId="28" xfId="0" applyNumberFormat="1" applyFont="1" applyFill="1" applyBorder="1" applyProtection="1"/>
    <xf numFmtId="49" fontId="8" fillId="27" borderId="44" xfId="0" applyNumberFormat="1" applyFont="1" applyFill="1" applyBorder="1" applyAlignment="1" applyProtection="1">
      <alignment vertical="center"/>
    </xf>
    <xf numFmtId="49" fontId="13" fillId="27" borderId="44" xfId="0" applyNumberFormat="1" applyFont="1" applyFill="1" applyBorder="1" applyAlignment="1" applyProtection="1">
      <alignment vertical="center"/>
    </xf>
    <xf numFmtId="2" fontId="15" fillId="0" borderId="19" xfId="0" applyNumberFormat="1" applyFont="1" applyBorder="1" applyProtection="1"/>
    <xf numFmtId="0" fontId="15" fillId="26" borderId="19" xfId="0" applyFont="1" applyFill="1" applyBorder="1" applyAlignment="1" applyProtection="1">
      <alignment vertical="top" wrapText="1"/>
      <protection hidden="1"/>
    </xf>
    <xf numFmtId="49" fontId="13" fillId="27" borderId="28" xfId="0" applyNumberFormat="1" applyFont="1" applyFill="1" applyBorder="1" applyAlignment="1" applyProtection="1">
      <alignment vertical="center" wrapText="1"/>
    </xf>
    <xf numFmtId="49" fontId="13" fillId="27" borderId="26" xfId="0" applyNumberFormat="1" applyFont="1" applyFill="1" applyBorder="1" applyAlignment="1" applyProtection="1">
      <alignment vertical="center" wrapText="1"/>
    </xf>
    <xf numFmtId="0" fontId="15" fillId="26" borderId="18" xfId="0" applyFont="1" applyFill="1" applyBorder="1" applyAlignment="1" applyProtection="1">
      <alignment vertical="top" wrapText="1"/>
      <protection hidden="1"/>
    </xf>
    <xf numFmtId="0" fontId="15" fillId="26" borderId="32" xfId="0" applyFont="1" applyFill="1" applyBorder="1" applyAlignment="1" applyProtection="1">
      <alignment vertical="top" wrapText="1"/>
      <protection hidden="1"/>
    </xf>
    <xf numFmtId="14" fontId="20" fillId="29" borderId="72" xfId="100" applyNumberFormat="1" applyFont="1" applyFill="1" applyBorder="1" applyProtection="1">
      <protection locked="0"/>
    </xf>
    <xf numFmtId="4" fontId="15" fillId="33" borderId="21" xfId="299" applyNumberFormat="1" applyFont="1" applyFill="1" applyBorder="1" applyProtection="1">
      <protection locked="0"/>
    </xf>
    <xf numFmtId="49" fontId="15" fillId="33" borderId="21" xfId="299" applyNumberFormat="1" applyFont="1" applyFill="1" applyBorder="1" applyProtection="1">
      <protection locked="0"/>
    </xf>
    <xf numFmtId="4" fontId="15" fillId="33" borderId="19" xfId="299" applyNumberFormat="1" applyFont="1" applyFill="1" applyBorder="1" applyProtection="1">
      <protection locked="0"/>
    </xf>
    <xf numFmtId="49" fontId="15" fillId="33" borderId="21" xfId="299" applyNumberFormat="1" applyFont="1" applyFill="1" applyBorder="1" applyProtection="1">
      <protection locked="0"/>
    </xf>
    <xf numFmtId="49" fontId="15" fillId="29" borderId="21" xfId="299" applyNumberFormat="1" applyFont="1" applyFill="1" applyBorder="1" applyProtection="1">
      <protection locked="0"/>
    </xf>
    <xf numFmtId="0" fontId="15" fillId="29" borderId="21" xfId="299" applyFont="1" applyFill="1" applyBorder="1" applyProtection="1">
      <protection locked="0"/>
    </xf>
    <xf numFmtId="171" fontId="15" fillId="29" borderId="17" xfId="299" applyNumberFormat="1" applyFont="1" applyFill="1" applyBorder="1" applyProtection="1">
      <protection locked="0"/>
    </xf>
    <xf numFmtId="168" fontId="15" fillId="29" borderId="17" xfId="299" applyNumberFormat="1" applyFont="1" applyFill="1" applyBorder="1" applyProtection="1">
      <protection locked="0"/>
    </xf>
    <xf numFmtId="0" fontId="67" fillId="26" borderId="0" xfId="0" applyFont="1" applyFill="1" applyBorder="1" applyAlignment="1" applyProtection="1">
      <alignment horizontal="center" wrapText="1"/>
    </xf>
    <xf numFmtId="8" fontId="66" fillId="0" borderId="39" xfId="0" applyNumberFormat="1" applyFont="1" applyFill="1" applyBorder="1" applyAlignment="1" applyProtection="1">
      <alignment horizontal="center" wrapText="1"/>
      <protection hidden="1"/>
    </xf>
    <xf numFmtId="8" fontId="66" fillId="0" borderId="0" xfId="0" applyNumberFormat="1" applyFont="1" applyFill="1" applyBorder="1" applyAlignment="1" applyProtection="1">
      <alignment horizontal="center" wrapText="1"/>
      <protection hidden="1"/>
    </xf>
    <xf numFmtId="8" fontId="66" fillId="31" borderId="39" xfId="0" applyNumberFormat="1" applyFont="1" applyFill="1" applyBorder="1" applyAlignment="1" applyProtection="1">
      <alignment horizontal="center" wrapText="1"/>
      <protection hidden="1"/>
    </xf>
    <xf numFmtId="8" fontId="66" fillId="31" borderId="0" xfId="0" applyNumberFormat="1" applyFont="1" applyFill="1" applyBorder="1" applyAlignment="1" applyProtection="1">
      <alignment horizontal="center" wrapText="1"/>
      <protection hidden="1"/>
    </xf>
    <xf numFmtId="8" fontId="62" fillId="31" borderId="39" xfId="0" applyNumberFormat="1" applyFont="1" applyFill="1" applyBorder="1" applyAlignment="1" applyProtection="1">
      <alignment horizontal="center" wrapText="1"/>
      <protection hidden="1"/>
    </xf>
    <xf numFmtId="8" fontId="62" fillId="31" borderId="0" xfId="0" applyNumberFormat="1" applyFont="1" applyFill="1" applyBorder="1" applyAlignment="1" applyProtection="1">
      <alignment horizontal="center" wrapText="1"/>
      <protection hidden="1"/>
    </xf>
    <xf numFmtId="0" fontId="4" fillId="26" borderId="22" xfId="0" applyFont="1" applyFill="1" applyBorder="1" applyAlignment="1" applyProtection="1">
      <alignment horizontal="left" vertical="top" wrapText="1"/>
      <protection hidden="1"/>
    </xf>
    <xf numFmtId="0" fontId="0" fillId="26" borderId="31" xfId="0" applyFill="1" applyBorder="1" applyAlignment="1" applyProtection="1">
      <alignment horizontal="left" vertical="top" wrapText="1"/>
      <protection hidden="1"/>
    </xf>
    <xf numFmtId="0" fontId="4" fillId="26" borderId="14" xfId="0" applyFont="1" applyFill="1" applyBorder="1" applyAlignment="1" applyProtection="1">
      <alignment horizontal="left" vertical="top" wrapText="1"/>
      <protection hidden="1"/>
    </xf>
    <xf numFmtId="0" fontId="0" fillId="26" borderId="32" xfId="0" applyFill="1" applyBorder="1" applyAlignment="1" applyProtection="1">
      <alignment horizontal="left" vertical="top" wrapText="1"/>
      <protection hidden="1"/>
    </xf>
    <xf numFmtId="0" fontId="4" fillId="26" borderId="15" xfId="0" applyFont="1" applyFill="1" applyBorder="1" applyAlignment="1" applyProtection="1">
      <alignment horizontal="left" vertical="top" wrapText="1"/>
      <protection hidden="1"/>
    </xf>
    <xf numFmtId="0" fontId="0" fillId="26" borderId="33" xfId="0" applyFill="1" applyBorder="1" applyAlignment="1" applyProtection="1">
      <alignment horizontal="left" vertical="top" wrapText="1"/>
      <protection hidden="1"/>
    </xf>
    <xf numFmtId="0" fontId="15" fillId="26" borderId="20" xfId="0" applyFont="1" applyFill="1" applyBorder="1" applyAlignment="1" applyProtection="1">
      <alignment horizontal="left" vertical="top" wrapText="1"/>
      <protection hidden="1"/>
    </xf>
    <xf numFmtId="0" fontId="19" fillId="26" borderId="29" xfId="0" applyFont="1" applyFill="1" applyBorder="1" applyAlignment="1" applyProtection="1">
      <alignment horizontal="left" vertical="top" wrapText="1"/>
      <protection hidden="1"/>
    </xf>
    <xf numFmtId="0" fontId="4" fillId="26" borderId="20" xfId="0" applyFont="1" applyFill="1" applyBorder="1" applyAlignment="1" applyProtection="1">
      <alignment horizontal="left" vertical="top" wrapText="1"/>
      <protection hidden="1"/>
    </xf>
    <xf numFmtId="0" fontId="0" fillId="26" borderId="74" xfId="0" applyFill="1" applyBorder="1" applyAlignment="1" applyProtection="1">
      <alignment horizontal="left" vertical="top" wrapText="1"/>
      <protection hidden="1"/>
    </xf>
    <xf numFmtId="0" fontId="0" fillId="26" borderId="74" xfId="0" applyFill="1" applyBorder="1" applyAlignment="1" applyProtection="1">
      <alignment horizontal="left" vertical="top"/>
      <protection hidden="1"/>
    </xf>
    <xf numFmtId="0" fontId="15" fillId="26" borderId="20" xfId="0" applyFont="1" applyFill="1" applyBorder="1" applyAlignment="1" applyProtection="1">
      <alignment horizontal="left" wrapText="1"/>
      <protection hidden="1"/>
    </xf>
    <xf numFmtId="0" fontId="15" fillId="26" borderId="30" xfId="0" applyFont="1" applyFill="1" applyBorder="1" applyAlignment="1" applyProtection="1">
      <alignment horizontal="left" wrapText="1"/>
      <protection hidden="1"/>
    </xf>
    <xf numFmtId="0" fontId="15" fillId="26" borderId="74" xfId="0" applyFont="1" applyFill="1" applyBorder="1" applyAlignment="1" applyProtection="1">
      <alignment horizontal="left" wrapText="1"/>
      <protection hidden="1"/>
    </xf>
    <xf numFmtId="0" fontId="8" fillId="27" borderId="20" xfId="0" applyFont="1" applyFill="1" applyBorder="1" applyAlignment="1" applyProtection="1">
      <alignment horizontal="center"/>
      <protection hidden="1"/>
    </xf>
    <xf numFmtId="0" fontId="8" fillId="27" borderId="30" xfId="0" applyFont="1" applyFill="1" applyBorder="1" applyAlignment="1" applyProtection="1">
      <alignment horizontal="center"/>
      <protection hidden="1"/>
    </xf>
    <xf numFmtId="0" fontId="8" fillId="27" borderId="74" xfId="0" applyFont="1" applyFill="1" applyBorder="1" applyAlignment="1" applyProtection="1">
      <alignment horizontal="center"/>
      <protection hidden="1"/>
    </xf>
    <xf numFmtId="0" fontId="15" fillId="26" borderId="22" xfId="0" applyFont="1" applyFill="1" applyBorder="1" applyAlignment="1" applyProtection="1">
      <alignment horizontal="left" wrapText="1"/>
      <protection hidden="1"/>
    </xf>
    <xf numFmtId="0" fontId="15" fillId="26" borderId="13" xfId="0" applyFont="1" applyFill="1" applyBorder="1" applyAlignment="1" applyProtection="1">
      <alignment horizontal="left" wrapText="1"/>
      <protection hidden="1"/>
    </xf>
    <xf numFmtId="0" fontId="15" fillId="26" borderId="31" xfId="0" applyFont="1" applyFill="1" applyBorder="1" applyAlignment="1" applyProtection="1">
      <alignment horizontal="left" wrapText="1"/>
      <protection hidden="1"/>
    </xf>
    <xf numFmtId="0" fontId="8" fillId="27" borderId="29" xfId="0" applyFont="1" applyFill="1" applyBorder="1" applyAlignment="1" applyProtection="1">
      <alignment horizontal="center"/>
      <protection hidden="1"/>
    </xf>
    <xf numFmtId="0" fontId="15" fillId="26" borderId="21" xfId="0" applyFont="1" applyFill="1" applyBorder="1" applyAlignment="1" applyProtection="1">
      <alignment horizontal="left" vertical="top" wrapText="1"/>
      <protection hidden="1"/>
    </xf>
    <xf numFmtId="0" fontId="15" fillId="26" borderId="74" xfId="0" applyFont="1" applyFill="1" applyBorder="1" applyAlignment="1" applyProtection="1">
      <alignment horizontal="left" vertical="top" wrapText="1"/>
      <protection hidden="1"/>
    </xf>
    <xf numFmtId="0" fontId="61" fillId="27" borderId="20" xfId="0" applyFont="1" applyFill="1" applyBorder="1" applyAlignment="1" applyProtection="1">
      <alignment horizontal="center"/>
      <protection hidden="1"/>
    </xf>
    <xf numFmtId="0" fontId="61" fillId="27" borderId="30" xfId="0" applyFont="1" applyFill="1" applyBorder="1" applyAlignment="1" applyProtection="1">
      <alignment horizontal="center"/>
      <protection hidden="1"/>
    </xf>
    <xf numFmtId="0" fontId="61" fillId="27" borderId="74" xfId="0" applyFont="1" applyFill="1" applyBorder="1" applyAlignment="1" applyProtection="1">
      <alignment horizontal="center"/>
      <protection hidden="1"/>
    </xf>
    <xf numFmtId="0" fontId="20" fillId="26" borderId="20" xfId="0" applyFont="1" applyFill="1" applyBorder="1" applyAlignment="1" applyProtection="1">
      <alignment horizontal="left" wrapText="1"/>
      <protection hidden="1"/>
    </xf>
    <xf numFmtId="0" fontId="20" fillId="26" borderId="30" xfId="0" applyFont="1" applyFill="1" applyBorder="1" applyAlignment="1" applyProtection="1">
      <alignment horizontal="left" wrapText="1"/>
      <protection hidden="1"/>
    </xf>
    <xf numFmtId="0" fontId="20" fillId="26" borderId="74" xfId="0" applyFont="1" applyFill="1" applyBorder="1" applyAlignment="1" applyProtection="1">
      <alignment horizontal="left" wrapText="1"/>
      <protection hidden="1"/>
    </xf>
    <xf numFmtId="0" fontId="15" fillId="26" borderId="20" xfId="0" applyFont="1" applyFill="1" applyBorder="1" applyAlignment="1" applyProtection="1">
      <alignment vertical="top" wrapText="1"/>
      <protection hidden="1"/>
    </xf>
    <xf numFmtId="0" fontId="15" fillId="26" borderId="29" xfId="0" applyFont="1" applyFill="1" applyBorder="1" applyAlignment="1" applyProtection="1">
      <alignment vertical="top" wrapText="1"/>
      <protection hidden="1"/>
    </xf>
    <xf numFmtId="0" fontId="19" fillId="26" borderId="30" xfId="0" applyFont="1" applyFill="1" applyBorder="1" applyAlignment="1" applyProtection="1">
      <alignment horizontal="left"/>
      <protection hidden="1"/>
    </xf>
    <xf numFmtId="0" fontId="19" fillId="26" borderId="29" xfId="0" applyFont="1" applyFill="1" applyBorder="1" applyAlignment="1" applyProtection="1">
      <alignment horizontal="left"/>
      <protection hidden="1"/>
    </xf>
    <xf numFmtId="0" fontId="4" fillId="26" borderId="20" xfId="121" applyFont="1" applyFill="1" applyBorder="1" applyAlignment="1" applyProtection="1">
      <alignment horizontal="left" vertical="top" wrapText="1"/>
      <protection hidden="1"/>
    </xf>
    <xf numFmtId="0" fontId="4" fillId="26" borderId="74" xfId="121" applyFont="1" applyFill="1" applyBorder="1" applyAlignment="1" applyProtection="1">
      <alignment horizontal="left" vertical="top" wrapText="1"/>
      <protection hidden="1"/>
    </xf>
    <xf numFmtId="0" fontId="15" fillId="26" borderId="30" xfId="0" applyFont="1" applyFill="1" applyBorder="1" applyAlignment="1" applyProtection="1">
      <alignment horizontal="left" vertical="top" wrapText="1"/>
      <protection hidden="1"/>
    </xf>
    <xf numFmtId="0" fontId="20" fillId="30" borderId="44" xfId="0" applyFont="1" applyFill="1" applyBorder="1" applyAlignment="1" applyProtection="1">
      <alignment horizontal="center" vertical="center" wrapText="1"/>
      <protection hidden="1"/>
    </xf>
    <xf numFmtId="0" fontId="20" fillId="30" borderId="28" xfId="0" applyFont="1" applyFill="1" applyBorder="1" applyAlignment="1" applyProtection="1">
      <alignment horizontal="center" vertical="center" wrapText="1"/>
      <protection hidden="1"/>
    </xf>
    <xf numFmtId="0" fontId="20" fillId="30" borderId="34" xfId="0" applyFont="1" applyFill="1" applyBorder="1" applyAlignment="1" applyProtection="1">
      <alignment horizontal="left"/>
      <protection hidden="1"/>
    </xf>
    <xf numFmtId="0" fontId="20" fillId="30" borderId="35" xfId="0" applyFont="1" applyFill="1" applyBorder="1" applyAlignment="1" applyProtection="1">
      <alignment horizontal="left"/>
      <protection hidden="1"/>
    </xf>
    <xf numFmtId="0" fontId="20" fillId="30" borderId="36" xfId="0" applyFont="1" applyFill="1" applyBorder="1" applyAlignment="1" applyProtection="1">
      <alignment horizontal="left"/>
      <protection hidden="1"/>
    </xf>
    <xf numFmtId="0" fontId="20" fillId="30" borderId="39" xfId="0" applyFont="1" applyFill="1" applyBorder="1" applyAlignment="1" applyProtection="1">
      <alignment horizontal="left"/>
      <protection hidden="1"/>
    </xf>
    <xf numFmtId="0" fontId="20" fillId="30" borderId="0" xfId="0" applyFont="1" applyFill="1" applyBorder="1" applyAlignment="1" applyProtection="1">
      <alignment horizontal="left"/>
      <protection hidden="1"/>
    </xf>
    <xf numFmtId="0" fontId="20" fillId="30" borderId="40" xfId="0" applyFont="1" applyFill="1" applyBorder="1" applyAlignment="1" applyProtection="1">
      <alignment horizontal="left"/>
      <protection hidden="1"/>
    </xf>
    <xf numFmtId="0" fontId="15" fillId="0" borderId="27" xfId="0" applyFont="1" applyBorder="1" applyAlignment="1" applyProtection="1">
      <alignment horizontal="left" vertical="center" wrapText="1"/>
      <protection hidden="1"/>
    </xf>
    <xf numFmtId="0" fontId="4" fillId="30" borderId="44" xfId="0" applyFont="1" applyFill="1" applyBorder="1" applyAlignment="1" applyProtection="1">
      <alignment horizontal="center" vertical="center" wrapText="1"/>
      <protection hidden="1"/>
    </xf>
    <xf numFmtId="0" fontId="4" fillId="30" borderId="28" xfId="0" applyFont="1" applyFill="1" applyBorder="1" applyAlignment="1" applyProtection="1">
      <alignment horizontal="center" vertical="center" wrapText="1"/>
      <protection hidden="1"/>
    </xf>
    <xf numFmtId="49" fontId="13" fillId="27" borderId="44" xfId="0" applyNumberFormat="1" applyFont="1" applyFill="1" applyBorder="1" applyAlignment="1" applyProtection="1">
      <alignment horizontal="center" wrapText="1"/>
    </xf>
    <xf numFmtId="49" fontId="13" fillId="27" borderId="26" xfId="0" applyNumberFormat="1" applyFont="1" applyFill="1" applyBorder="1" applyAlignment="1" applyProtection="1">
      <alignment horizontal="center" wrapText="1"/>
    </xf>
    <xf numFmtId="49" fontId="13" fillId="27" borderId="28" xfId="0" applyNumberFormat="1" applyFont="1" applyFill="1" applyBorder="1" applyAlignment="1" applyProtection="1">
      <alignment horizontal="center" wrapText="1"/>
    </xf>
  </cellXfs>
  <cellStyles count="11416">
    <cellStyle name="20 % - Akzent1" xfId="7" builtinId="30" customBuiltin="1"/>
    <cellStyle name="20 % - Akzent1 10" xfId="767"/>
    <cellStyle name="20 % - Akzent1 11" xfId="4537"/>
    <cellStyle name="20 % - Akzent1 11 10" xfId="6808"/>
    <cellStyle name="20 % - Akzent1 11 11" xfId="9131"/>
    <cellStyle name="20 % - Akzent1 11 2" xfId="4564"/>
    <cellStyle name="20 % - Akzent1 11 3" xfId="4580"/>
    <cellStyle name="20 % - Akzent1 11 3 2" xfId="4934"/>
    <cellStyle name="20 % - Akzent1 11 3 2 2" xfId="5272"/>
    <cellStyle name="20 % - Akzent1 11 3 2 2 2" xfId="5949"/>
    <cellStyle name="20 % - Akzent1 11 3 2 2 2 2" xfId="8081"/>
    <cellStyle name="20 % - Akzent1 11 3 2 2 2 3" xfId="10404"/>
    <cellStyle name="20 % - Akzent1 11 3 2 2 3" xfId="6665"/>
    <cellStyle name="20 % - Akzent1 11 3 2 2 3 2" xfId="8697"/>
    <cellStyle name="20 % - Akzent1 11 3 2 2 3 3" xfId="11020"/>
    <cellStyle name="20 % - Akzent1 11 3 2 2 4" xfId="7447"/>
    <cellStyle name="20 % - Akzent1 11 3 2 2 5" xfId="9770"/>
    <cellStyle name="20 % - Akzent1 11 3 2 3" xfId="5638"/>
    <cellStyle name="20 % - Akzent1 11 3 2 3 2" xfId="7770"/>
    <cellStyle name="20 % - Akzent1 11 3 2 3 3" xfId="10093"/>
    <cellStyle name="20 % - Akzent1 11 3 2 4" xfId="6398"/>
    <cellStyle name="20 % - Akzent1 11 3 2 4 2" xfId="8430"/>
    <cellStyle name="20 % - Akzent1 11 3 2 4 3" xfId="10753"/>
    <cellStyle name="20 % - Akzent1 11 3 2 5" xfId="9002"/>
    <cellStyle name="20 % - Akzent1 11 3 2 5 2" xfId="11325"/>
    <cellStyle name="20 % - Akzent1 11 3 2 6" xfId="7135"/>
    <cellStyle name="20 % - Akzent1 11 3 2 7" xfId="9458"/>
    <cellStyle name="20 % - Akzent1 11 3 3" xfId="5105"/>
    <cellStyle name="20 % - Akzent1 11 3 3 2" xfId="5783"/>
    <cellStyle name="20 % - Akzent1 11 3 3 2 2" xfId="7915"/>
    <cellStyle name="20 % - Akzent1 11 3 3 2 3" xfId="10238"/>
    <cellStyle name="20 % - Akzent1 11 3 3 3" xfId="6498"/>
    <cellStyle name="20 % - Akzent1 11 3 3 3 2" xfId="8530"/>
    <cellStyle name="20 % - Akzent1 11 3 3 3 3" xfId="10853"/>
    <cellStyle name="20 % - Akzent1 11 3 3 4" xfId="7280"/>
    <cellStyle name="20 % - Akzent1 11 3 3 5" xfId="9603"/>
    <cellStyle name="20 % - Akzent1 11 3 4" xfId="5471"/>
    <cellStyle name="20 % - Akzent1 11 3 4 2" xfId="7603"/>
    <cellStyle name="20 % - Akzent1 11 3 4 3" xfId="9926"/>
    <cellStyle name="20 % - Akzent1 11 3 5" xfId="4767"/>
    <cellStyle name="20 % - Akzent1 11 3 5 2" xfId="6968"/>
    <cellStyle name="20 % - Akzent1 11 3 5 3" xfId="9291"/>
    <cellStyle name="20 % - Akzent1 11 3 6" xfId="6231"/>
    <cellStyle name="20 % - Akzent1 11 3 6 2" xfId="8263"/>
    <cellStyle name="20 % - Akzent1 11 3 6 3" xfId="10586"/>
    <cellStyle name="20 % - Akzent1 11 3 7" xfId="8835"/>
    <cellStyle name="20 % - Akzent1 11 3 7 2" xfId="11158"/>
    <cellStyle name="20 % - Akzent1 11 3 8" xfId="6826"/>
    <cellStyle name="20 % - Akzent1 11 3 9" xfId="9149"/>
    <cellStyle name="20 % - Akzent1 11 4" xfId="4916"/>
    <cellStyle name="20 % - Akzent1 11 4 2" xfId="5254"/>
    <cellStyle name="20 % - Akzent1 11 4 2 2" xfId="5931"/>
    <cellStyle name="20 % - Akzent1 11 4 2 2 2" xfId="8063"/>
    <cellStyle name="20 % - Akzent1 11 4 2 2 3" xfId="10386"/>
    <cellStyle name="20 % - Akzent1 11 4 2 3" xfId="6647"/>
    <cellStyle name="20 % - Akzent1 11 4 2 3 2" xfId="8679"/>
    <cellStyle name="20 % - Akzent1 11 4 2 3 3" xfId="11002"/>
    <cellStyle name="20 % - Akzent1 11 4 2 4" xfId="7429"/>
    <cellStyle name="20 % - Akzent1 11 4 2 5" xfId="9752"/>
    <cellStyle name="20 % - Akzent1 11 4 3" xfId="5620"/>
    <cellStyle name="20 % - Akzent1 11 4 3 2" xfId="7752"/>
    <cellStyle name="20 % - Akzent1 11 4 3 3" xfId="10075"/>
    <cellStyle name="20 % - Akzent1 11 4 4" xfId="6380"/>
    <cellStyle name="20 % - Akzent1 11 4 4 2" xfId="8412"/>
    <cellStyle name="20 % - Akzent1 11 4 4 3" xfId="10735"/>
    <cellStyle name="20 % - Akzent1 11 4 5" xfId="8984"/>
    <cellStyle name="20 % - Akzent1 11 4 5 2" xfId="11307"/>
    <cellStyle name="20 % - Akzent1 11 4 6" xfId="7117"/>
    <cellStyle name="20 % - Akzent1 11 4 7" xfId="9440"/>
    <cellStyle name="20 % - Akzent1 11 5" xfId="5087"/>
    <cellStyle name="20 % - Akzent1 11 5 2" xfId="5765"/>
    <cellStyle name="20 % - Akzent1 11 5 2 2" xfId="7897"/>
    <cellStyle name="20 % - Akzent1 11 5 2 3" xfId="10220"/>
    <cellStyle name="20 % - Akzent1 11 5 3" xfId="6203"/>
    <cellStyle name="20 % - Akzent1 11 5 3 2" xfId="8235"/>
    <cellStyle name="20 % - Akzent1 11 5 3 3" xfId="10558"/>
    <cellStyle name="20 % - Akzent1 11 5 4" xfId="7262"/>
    <cellStyle name="20 % - Akzent1 11 5 5" xfId="9585"/>
    <cellStyle name="20 % - Akzent1 11 6" xfId="5453"/>
    <cellStyle name="20 % - Akzent1 11 6 2" xfId="7585"/>
    <cellStyle name="20 % - Akzent1 11 6 3" xfId="9908"/>
    <cellStyle name="20 % - Akzent1 11 7" xfId="4749"/>
    <cellStyle name="20 % - Akzent1 11 7 2" xfId="6951"/>
    <cellStyle name="20 % - Akzent1 11 7 3" xfId="9274"/>
    <cellStyle name="20 % - Akzent1 11 8" xfId="6213"/>
    <cellStyle name="20 % - Akzent1 11 8 2" xfId="8245"/>
    <cellStyle name="20 % - Akzent1 11 8 3" xfId="10568"/>
    <cellStyle name="20 % - Akzent1 11 9" xfId="8817"/>
    <cellStyle name="20 % - Akzent1 11 9 2" xfId="11140"/>
    <cellStyle name="20 % - Akzent1 12" xfId="4597"/>
    <cellStyle name="20 % - Akzent1 12 2" xfId="4951"/>
    <cellStyle name="20 % - Akzent1 12 2 2" xfId="5289"/>
    <cellStyle name="20 % - Akzent1 12 2 2 2" xfId="5966"/>
    <cellStyle name="20 % - Akzent1 12 2 2 2 2" xfId="8098"/>
    <cellStyle name="20 % - Akzent1 12 2 2 2 3" xfId="10421"/>
    <cellStyle name="20 % - Akzent1 12 2 2 3" xfId="6682"/>
    <cellStyle name="20 % - Akzent1 12 2 2 3 2" xfId="8714"/>
    <cellStyle name="20 % - Akzent1 12 2 2 3 3" xfId="11037"/>
    <cellStyle name="20 % - Akzent1 12 2 2 4" xfId="7464"/>
    <cellStyle name="20 % - Akzent1 12 2 2 5" xfId="9787"/>
    <cellStyle name="20 % - Akzent1 12 2 3" xfId="5655"/>
    <cellStyle name="20 % - Akzent1 12 2 3 2" xfId="7787"/>
    <cellStyle name="20 % - Akzent1 12 2 3 3" xfId="10110"/>
    <cellStyle name="20 % - Akzent1 12 2 4" xfId="6415"/>
    <cellStyle name="20 % - Akzent1 12 2 4 2" xfId="8447"/>
    <cellStyle name="20 % - Akzent1 12 2 4 3" xfId="10770"/>
    <cellStyle name="20 % - Akzent1 12 2 5" xfId="9019"/>
    <cellStyle name="20 % - Akzent1 12 2 5 2" xfId="11342"/>
    <cellStyle name="20 % - Akzent1 12 2 6" xfId="7152"/>
    <cellStyle name="20 % - Akzent1 12 2 7" xfId="9475"/>
    <cellStyle name="20 % - Akzent1 12 3" xfId="5122"/>
    <cellStyle name="20 % - Akzent1 12 3 2" xfId="5800"/>
    <cellStyle name="20 % - Akzent1 12 3 2 2" xfId="7932"/>
    <cellStyle name="20 % - Akzent1 12 3 2 3" xfId="10255"/>
    <cellStyle name="20 % - Akzent1 12 3 3" xfId="6515"/>
    <cellStyle name="20 % - Akzent1 12 3 3 2" xfId="8547"/>
    <cellStyle name="20 % - Akzent1 12 3 3 3" xfId="10870"/>
    <cellStyle name="20 % - Akzent1 12 3 4" xfId="7297"/>
    <cellStyle name="20 % - Akzent1 12 3 5" xfId="9620"/>
    <cellStyle name="20 % - Akzent1 12 4" xfId="5488"/>
    <cellStyle name="20 % - Akzent1 12 4 2" xfId="7620"/>
    <cellStyle name="20 % - Akzent1 12 4 3" xfId="9943"/>
    <cellStyle name="20 % - Akzent1 12 5" xfId="4784"/>
    <cellStyle name="20 % - Akzent1 12 5 2" xfId="6985"/>
    <cellStyle name="20 % - Akzent1 12 5 3" xfId="9308"/>
    <cellStyle name="20 % - Akzent1 12 6" xfId="6248"/>
    <cellStyle name="20 % - Akzent1 12 6 2" xfId="8280"/>
    <cellStyle name="20 % - Akzent1 12 6 3" xfId="10603"/>
    <cellStyle name="20 % - Akzent1 12 7" xfId="8852"/>
    <cellStyle name="20 % - Akzent1 12 7 2" xfId="11175"/>
    <cellStyle name="20 % - Akzent1 12 8" xfId="6843"/>
    <cellStyle name="20 % - Akzent1 12 9" xfId="9166"/>
    <cellStyle name="20 % - Akzent1 13" xfId="4615"/>
    <cellStyle name="20 % - Akzent1 13 2" xfId="4969"/>
    <cellStyle name="20 % - Akzent1 13 2 2" xfId="5307"/>
    <cellStyle name="20 % - Akzent1 13 2 2 2" xfId="5984"/>
    <cellStyle name="20 % - Akzent1 13 2 2 2 2" xfId="8116"/>
    <cellStyle name="20 % - Akzent1 13 2 2 2 3" xfId="10439"/>
    <cellStyle name="20 % - Akzent1 13 2 2 3" xfId="6700"/>
    <cellStyle name="20 % - Akzent1 13 2 2 3 2" xfId="8732"/>
    <cellStyle name="20 % - Akzent1 13 2 2 3 3" xfId="11055"/>
    <cellStyle name="20 % - Akzent1 13 2 2 4" xfId="7482"/>
    <cellStyle name="20 % - Akzent1 13 2 2 5" xfId="9805"/>
    <cellStyle name="20 % - Akzent1 13 2 3" xfId="5673"/>
    <cellStyle name="20 % - Akzent1 13 2 3 2" xfId="7805"/>
    <cellStyle name="20 % - Akzent1 13 2 3 3" xfId="10128"/>
    <cellStyle name="20 % - Akzent1 13 2 4" xfId="6433"/>
    <cellStyle name="20 % - Akzent1 13 2 4 2" xfId="8465"/>
    <cellStyle name="20 % - Akzent1 13 2 4 3" xfId="10788"/>
    <cellStyle name="20 % - Akzent1 13 2 5" xfId="9037"/>
    <cellStyle name="20 % - Akzent1 13 2 5 2" xfId="11360"/>
    <cellStyle name="20 % - Akzent1 13 2 6" xfId="7170"/>
    <cellStyle name="20 % - Akzent1 13 2 7" xfId="9493"/>
    <cellStyle name="20 % - Akzent1 13 3" xfId="5140"/>
    <cellStyle name="20 % - Akzent1 13 3 2" xfId="5818"/>
    <cellStyle name="20 % - Akzent1 13 3 2 2" xfId="7950"/>
    <cellStyle name="20 % - Akzent1 13 3 2 3" xfId="10273"/>
    <cellStyle name="20 % - Akzent1 13 3 3" xfId="6533"/>
    <cellStyle name="20 % - Akzent1 13 3 3 2" xfId="8565"/>
    <cellStyle name="20 % - Akzent1 13 3 3 3" xfId="10888"/>
    <cellStyle name="20 % - Akzent1 13 3 4" xfId="7315"/>
    <cellStyle name="20 % - Akzent1 13 3 5" xfId="9638"/>
    <cellStyle name="20 % - Akzent1 13 4" xfId="5506"/>
    <cellStyle name="20 % - Akzent1 13 4 2" xfId="7638"/>
    <cellStyle name="20 % - Akzent1 13 4 3" xfId="9961"/>
    <cellStyle name="20 % - Akzent1 13 5" xfId="4802"/>
    <cellStyle name="20 % - Akzent1 13 5 2" xfId="7003"/>
    <cellStyle name="20 % - Akzent1 13 5 3" xfId="9326"/>
    <cellStyle name="20 % - Akzent1 13 6" xfId="6266"/>
    <cellStyle name="20 % - Akzent1 13 6 2" xfId="8298"/>
    <cellStyle name="20 % - Akzent1 13 6 3" xfId="10621"/>
    <cellStyle name="20 % - Akzent1 13 7" xfId="8870"/>
    <cellStyle name="20 % - Akzent1 13 7 2" xfId="11193"/>
    <cellStyle name="20 % - Akzent1 13 8" xfId="6861"/>
    <cellStyle name="20 % - Akzent1 13 9" xfId="9184"/>
    <cellStyle name="20 % - Akzent1 14" xfId="4631"/>
    <cellStyle name="20 % - Akzent1 14 2" xfId="4985"/>
    <cellStyle name="20 % - Akzent1 14 2 2" xfId="5323"/>
    <cellStyle name="20 % - Akzent1 14 2 2 2" xfId="6000"/>
    <cellStyle name="20 % - Akzent1 14 2 2 2 2" xfId="8132"/>
    <cellStyle name="20 % - Akzent1 14 2 2 2 3" xfId="10455"/>
    <cellStyle name="20 % - Akzent1 14 2 2 3" xfId="6716"/>
    <cellStyle name="20 % - Akzent1 14 2 2 3 2" xfId="8748"/>
    <cellStyle name="20 % - Akzent1 14 2 2 3 3" xfId="11071"/>
    <cellStyle name="20 % - Akzent1 14 2 2 4" xfId="7498"/>
    <cellStyle name="20 % - Akzent1 14 2 2 5" xfId="9821"/>
    <cellStyle name="20 % - Akzent1 14 2 3" xfId="5689"/>
    <cellStyle name="20 % - Akzent1 14 2 3 2" xfId="7821"/>
    <cellStyle name="20 % - Akzent1 14 2 3 3" xfId="10144"/>
    <cellStyle name="20 % - Akzent1 14 2 4" xfId="6449"/>
    <cellStyle name="20 % - Akzent1 14 2 4 2" xfId="8481"/>
    <cellStyle name="20 % - Akzent1 14 2 4 3" xfId="10804"/>
    <cellStyle name="20 % - Akzent1 14 2 5" xfId="9053"/>
    <cellStyle name="20 % - Akzent1 14 2 5 2" xfId="11376"/>
    <cellStyle name="20 % - Akzent1 14 2 6" xfId="7186"/>
    <cellStyle name="20 % - Akzent1 14 2 7" xfId="9509"/>
    <cellStyle name="20 % - Akzent1 14 3" xfId="5156"/>
    <cellStyle name="20 % - Akzent1 14 3 2" xfId="5834"/>
    <cellStyle name="20 % - Akzent1 14 3 2 2" xfId="7966"/>
    <cellStyle name="20 % - Akzent1 14 3 2 3" xfId="10289"/>
    <cellStyle name="20 % - Akzent1 14 3 3" xfId="6549"/>
    <cellStyle name="20 % - Akzent1 14 3 3 2" xfId="8581"/>
    <cellStyle name="20 % - Akzent1 14 3 3 3" xfId="10904"/>
    <cellStyle name="20 % - Akzent1 14 3 4" xfId="7331"/>
    <cellStyle name="20 % - Akzent1 14 3 5" xfId="9654"/>
    <cellStyle name="20 % - Akzent1 14 4" xfId="5522"/>
    <cellStyle name="20 % - Akzent1 14 4 2" xfId="7654"/>
    <cellStyle name="20 % - Akzent1 14 4 3" xfId="9977"/>
    <cellStyle name="20 % - Akzent1 14 5" xfId="4818"/>
    <cellStyle name="20 % - Akzent1 14 5 2" xfId="7019"/>
    <cellStyle name="20 % - Akzent1 14 5 3" xfId="9342"/>
    <cellStyle name="20 % - Akzent1 14 6" xfId="6282"/>
    <cellStyle name="20 % - Akzent1 14 6 2" xfId="8314"/>
    <cellStyle name="20 % - Akzent1 14 6 3" xfId="10637"/>
    <cellStyle name="20 % - Akzent1 14 7" xfId="8886"/>
    <cellStyle name="20 % - Akzent1 14 7 2" xfId="11209"/>
    <cellStyle name="20 % - Akzent1 14 8" xfId="6877"/>
    <cellStyle name="20 % - Akzent1 14 9" xfId="9200"/>
    <cellStyle name="20 % - Akzent1 15" xfId="4647"/>
    <cellStyle name="20 % - Akzent1 15 2" xfId="4999"/>
    <cellStyle name="20 % - Akzent1 15 2 2" xfId="5337"/>
    <cellStyle name="20 % - Akzent1 15 2 2 2" xfId="6014"/>
    <cellStyle name="20 % - Akzent1 15 2 2 2 2" xfId="8146"/>
    <cellStyle name="20 % - Akzent1 15 2 2 2 3" xfId="10469"/>
    <cellStyle name="20 % - Akzent1 15 2 2 3" xfId="6730"/>
    <cellStyle name="20 % - Akzent1 15 2 2 3 2" xfId="8762"/>
    <cellStyle name="20 % - Akzent1 15 2 2 3 3" xfId="11085"/>
    <cellStyle name="20 % - Akzent1 15 2 2 4" xfId="7512"/>
    <cellStyle name="20 % - Akzent1 15 2 2 5" xfId="9835"/>
    <cellStyle name="20 % - Akzent1 15 2 3" xfId="5703"/>
    <cellStyle name="20 % - Akzent1 15 2 3 2" xfId="7835"/>
    <cellStyle name="20 % - Akzent1 15 2 3 3" xfId="10158"/>
    <cellStyle name="20 % - Akzent1 15 2 4" xfId="6463"/>
    <cellStyle name="20 % - Akzent1 15 2 4 2" xfId="8495"/>
    <cellStyle name="20 % - Akzent1 15 2 4 3" xfId="10818"/>
    <cellStyle name="20 % - Akzent1 15 2 5" xfId="9067"/>
    <cellStyle name="20 % - Akzent1 15 2 5 2" xfId="11390"/>
    <cellStyle name="20 % - Akzent1 15 2 6" xfId="7200"/>
    <cellStyle name="20 % - Akzent1 15 2 7" xfId="9523"/>
    <cellStyle name="20 % - Akzent1 15 3" xfId="5200"/>
    <cellStyle name="20 % - Akzent1 15 3 2" xfId="5878"/>
    <cellStyle name="20 % - Akzent1 15 3 2 2" xfId="8010"/>
    <cellStyle name="20 % - Akzent1 15 3 2 3" xfId="10333"/>
    <cellStyle name="20 % - Akzent1 15 3 3" xfId="6593"/>
    <cellStyle name="20 % - Akzent1 15 3 3 2" xfId="8625"/>
    <cellStyle name="20 % - Akzent1 15 3 3 3" xfId="10948"/>
    <cellStyle name="20 % - Akzent1 15 3 4" xfId="7375"/>
    <cellStyle name="20 % - Akzent1 15 3 5" xfId="9698"/>
    <cellStyle name="20 % - Akzent1 15 4" xfId="5566"/>
    <cellStyle name="20 % - Akzent1 15 4 2" xfId="7698"/>
    <cellStyle name="20 % - Akzent1 15 4 3" xfId="10021"/>
    <cellStyle name="20 % - Akzent1 15 5" xfId="4862"/>
    <cellStyle name="20 % - Akzent1 15 5 2" xfId="7063"/>
    <cellStyle name="20 % - Akzent1 15 5 3" xfId="9386"/>
    <cellStyle name="20 % - Akzent1 15 6" xfId="6326"/>
    <cellStyle name="20 % - Akzent1 15 6 2" xfId="8358"/>
    <cellStyle name="20 % - Akzent1 15 6 3" xfId="10681"/>
    <cellStyle name="20 % - Akzent1 15 7" xfId="8930"/>
    <cellStyle name="20 % - Akzent1 15 7 2" xfId="11253"/>
    <cellStyle name="20 % - Akzent1 15 8" xfId="6893"/>
    <cellStyle name="20 % - Akzent1 15 9" xfId="9216"/>
    <cellStyle name="20 % - Akzent1 16" xfId="4662"/>
    <cellStyle name="20 % - Akzent1 16 2" xfId="5210"/>
    <cellStyle name="20 % - Akzent1 16 2 2" xfId="5888"/>
    <cellStyle name="20 % - Akzent1 16 2 2 2" xfId="8020"/>
    <cellStyle name="20 % - Akzent1 16 2 2 3" xfId="10343"/>
    <cellStyle name="20 % - Akzent1 16 2 3" xfId="6603"/>
    <cellStyle name="20 % - Akzent1 16 2 3 2" xfId="8635"/>
    <cellStyle name="20 % - Akzent1 16 2 3 3" xfId="10958"/>
    <cellStyle name="20 % - Akzent1 16 2 4" xfId="7385"/>
    <cellStyle name="20 % - Akzent1 16 2 5" xfId="9708"/>
    <cellStyle name="20 % - Akzent1 16 3" xfId="5576"/>
    <cellStyle name="20 % - Akzent1 16 3 2" xfId="7708"/>
    <cellStyle name="20 % - Akzent1 16 3 3" xfId="10031"/>
    <cellStyle name="20 % - Akzent1 16 4" xfId="4872"/>
    <cellStyle name="20 % - Akzent1 16 4 2" xfId="7073"/>
    <cellStyle name="20 % - Akzent1 16 4 3" xfId="9396"/>
    <cellStyle name="20 % - Akzent1 16 5" xfId="6336"/>
    <cellStyle name="20 % - Akzent1 16 5 2" xfId="8368"/>
    <cellStyle name="20 % - Akzent1 16 5 3" xfId="10691"/>
    <cellStyle name="20 % - Akzent1 16 6" xfId="8940"/>
    <cellStyle name="20 % - Akzent1 16 6 2" xfId="11263"/>
    <cellStyle name="20 % - Akzent1 16 7" xfId="6908"/>
    <cellStyle name="20 % - Akzent1 16 8" xfId="9231"/>
    <cellStyle name="20 % - Akzent1 17" xfId="5015"/>
    <cellStyle name="20 % - Akzent1 17 2" xfId="5719"/>
    <cellStyle name="20 % - Akzent1 17 2 2" xfId="7851"/>
    <cellStyle name="20 % - Akzent1 17 2 3" xfId="10174"/>
    <cellStyle name="20 % - Akzent1 17 3" xfId="7216"/>
    <cellStyle name="20 % - Akzent1 17 4" xfId="9539"/>
    <cellStyle name="20 % - Akzent1 18" xfId="5354"/>
    <cellStyle name="20 % - Akzent1 18 2" xfId="6031"/>
    <cellStyle name="20 % - Akzent1 18 2 2" xfId="8163"/>
    <cellStyle name="20 % - Akzent1 18 2 3" xfId="10486"/>
    <cellStyle name="20 % - Akzent1 18 3" xfId="7529"/>
    <cellStyle name="20 % - Akzent1 18 4" xfId="9852"/>
    <cellStyle name="20 % - Akzent1 19" xfId="5375"/>
    <cellStyle name="20 % - Akzent1 19 2" xfId="5367"/>
    <cellStyle name="20 % - Akzent1 19 3" xfId="7545"/>
    <cellStyle name="20 % - Akzent1 19 4" xfId="9868"/>
    <cellStyle name="20 % - Akzent1 2" xfId="170"/>
    <cellStyle name="20 % - Akzent1 2 2" xfId="489"/>
    <cellStyle name="20 % - Akzent1 2 3" xfId="654"/>
    <cellStyle name="20 % - Akzent1 2 3 2" xfId="893"/>
    <cellStyle name="20 % - Akzent1 2 3 2 2" xfId="1553"/>
    <cellStyle name="20 % - Akzent1 2 3 2 2 2" xfId="4194"/>
    <cellStyle name="20 % - Akzent1 2 3 2 2 3" xfId="2873"/>
    <cellStyle name="20 % - Akzent1 2 3 2 3" xfId="3534"/>
    <cellStyle name="20 % - Akzent1 2 3 2 4" xfId="2433"/>
    <cellStyle name="20 % - Akzent1 2 3 3" xfId="1113"/>
    <cellStyle name="20 % - Akzent1 2 3 3 2" xfId="1773"/>
    <cellStyle name="20 % - Akzent1 2 3 3 2 2" xfId="4414"/>
    <cellStyle name="20 % - Akzent1 2 3 3 2 3" xfId="3093"/>
    <cellStyle name="20 % - Akzent1 2 3 3 3" xfId="3754"/>
    <cellStyle name="20 % - Akzent1 2 3 3 4" xfId="2213"/>
    <cellStyle name="20 % - Akzent1 2 3 4" xfId="1333"/>
    <cellStyle name="20 % - Akzent1 2 3 4 2" xfId="3974"/>
    <cellStyle name="20 % - Akzent1 2 3 4 3" xfId="2653"/>
    <cellStyle name="20 % - Akzent1 2 3 5" xfId="3313"/>
    <cellStyle name="20 % - Akzent1 2 3 6" xfId="1993"/>
    <cellStyle name="20 % - Akzent1 2 4" xfId="783"/>
    <cellStyle name="20 % - Akzent1 2 4 2" xfId="1443"/>
    <cellStyle name="20 % - Akzent1 2 4 2 2" xfId="4084"/>
    <cellStyle name="20 % - Akzent1 2 4 2 3" xfId="2763"/>
    <cellStyle name="20 % - Akzent1 2 4 3" xfId="3424"/>
    <cellStyle name="20 % - Akzent1 2 4 4" xfId="2323"/>
    <cellStyle name="20 % - Akzent1 2 5" xfId="1003"/>
    <cellStyle name="20 % - Akzent1 2 5 2" xfId="1663"/>
    <cellStyle name="20 % - Akzent1 2 5 2 2" xfId="4304"/>
    <cellStyle name="20 % - Akzent1 2 5 2 3" xfId="2983"/>
    <cellStyle name="20 % - Akzent1 2 5 3" xfId="3644"/>
    <cellStyle name="20 % - Akzent1 2 5 4" xfId="2103"/>
    <cellStyle name="20 % - Akzent1 2 6" xfId="1223"/>
    <cellStyle name="20 % - Akzent1 2 6 2" xfId="3864"/>
    <cellStyle name="20 % - Akzent1 2 6 3" xfId="2543"/>
    <cellStyle name="20 % - Akzent1 2 7" xfId="3203"/>
    <cellStyle name="20 % - Akzent1 2 8" xfId="1883"/>
    <cellStyle name="20 % - Akzent1 2 9" xfId="403"/>
    <cellStyle name="20 % - Akzent1 20" xfId="4678"/>
    <cellStyle name="20 % - Akzent1 21" xfId="6093"/>
    <cellStyle name="20 % - Akzent1 21 2" xfId="8177"/>
    <cellStyle name="20 % - Akzent1 21 3" xfId="10500"/>
    <cellStyle name="20 % - Akzent1 22" xfId="6156"/>
    <cellStyle name="20 % - Akzent1 22 2" xfId="8191"/>
    <cellStyle name="20 % - Akzent1 22 3" xfId="10514"/>
    <cellStyle name="20 % - Akzent1 23" xfId="6744"/>
    <cellStyle name="20 % - Akzent1 23 2" xfId="8776"/>
    <cellStyle name="20 % - Akzent1 23 3" xfId="11099"/>
    <cellStyle name="20 % - Akzent1 24" xfId="11404"/>
    <cellStyle name="20 % - Akzent1 3" xfId="228"/>
    <cellStyle name="20 % - Akzent1 4" xfId="279"/>
    <cellStyle name="20 % - Akzent1 4 2" xfId="674"/>
    <cellStyle name="20 % - Akzent1 4 2 2" xfId="913"/>
    <cellStyle name="20 % - Akzent1 4 2 2 2" xfId="1573"/>
    <cellStyle name="20 % - Akzent1 4 2 2 2 2" xfId="4214"/>
    <cellStyle name="20 % - Akzent1 4 2 2 2 3" xfId="2893"/>
    <cellStyle name="20 % - Akzent1 4 2 2 3" xfId="3554"/>
    <cellStyle name="20 % - Akzent1 4 2 2 4" xfId="2453"/>
    <cellStyle name="20 % - Akzent1 4 2 3" xfId="1133"/>
    <cellStyle name="20 % - Akzent1 4 2 3 2" xfId="1793"/>
    <cellStyle name="20 % - Akzent1 4 2 3 2 2" xfId="4434"/>
    <cellStyle name="20 % - Akzent1 4 2 3 2 3" xfId="3113"/>
    <cellStyle name="20 % - Akzent1 4 2 3 3" xfId="3774"/>
    <cellStyle name="20 % - Akzent1 4 2 3 4" xfId="2233"/>
    <cellStyle name="20 % - Akzent1 4 2 4" xfId="1353"/>
    <cellStyle name="20 % - Akzent1 4 2 4 2" xfId="3994"/>
    <cellStyle name="20 % - Akzent1 4 2 4 3" xfId="2673"/>
    <cellStyle name="20 % - Akzent1 4 2 5" xfId="3333"/>
    <cellStyle name="20 % - Akzent1 4 2 6" xfId="2013"/>
    <cellStyle name="20 % - Akzent1 4 3" xfId="803"/>
    <cellStyle name="20 % - Akzent1 4 3 2" xfId="1463"/>
    <cellStyle name="20 % - Akzent1 4 3 2 2" xfId="4104"/>
    <cellStyle name="20 % - Akzent1 4 3 2 3" xfId="2783"/>
    <cellStyle name="20 % - Akzent1 4 3 3" xfId="3444"/>
    <cellStyle name="20 % - Akzent1 4 3 4" xfId="2343"/>
    <cellStyle name="20 % - Akzent1 4 4" xfId="1023"/>
    <cellStyle name="20 % - Akzent1 4 4 2" xfId="1683"/>
    <cellStyle name="20 % - Akzent1 4 4 2 2" xfId="4324"/>
    <cellStyle name="20 % - Akzent1 4 4 2 3" xfId="3003"/>
    <cellStyle name="20 % - Akzent1 4 4 3" xfId="3664"/>
    <cellStyle name="20 % - Akzent1 4 4 4" xfId="2123"/>
    <cellStyle name="20 % - Akzent1 4 5" xfId="1243"/>
    <cellStyle name="20 % - Akzent1 4 5 2" xfId="3884"/>
    <cellStyle name="20 % - Akzent1 4 5 3" xfId="2563"/>
    <cellStyle name="20 % - Akzent1 4 6" xfId="3223"/>
    <cellStyle name="20 % - Akzent1 4 7" xfId="1903"/>
    <cellStyle name="20 % - Akzent1 4 8" xfId="535"/>
    <cellStyle name="20 % - Akzent1 4 9" xfId="5073"/>
    <cellStyle name="20 % - Akzent1 5" xfId="549"/>
    <cellStyle name="20 % - Akzent1 5 2" xfId="688"/>
    <cellStyle name="20 % - Akzent1 5 2 2" xfId="927"/>
    <cellStyle name="20 % - Akzent1 5 2 2 2" xfId="1587"/>
    <cellStyle name="20 % - Akzent1 5 2 2 2 2" xfId="4228"/>
    <cellStyle name="20 % - Akzent1 5 2 2 2 3" xfId="2907"/>
    <cellStyle name="20 % - Akzent1 5 2 2 3" xfId="3568"/>
    <cellStyle name="20 % - Akzent1 5 2 2 4" xfId="2467"/>
    <cellStyle name="20 % - Akzent1 5 2 3" xfId="1147"/>
    <cellStyle name="20 % - Akzent1 5 2 3 2" xfId="1807"/>
    <cellStyle name="20 % - Akzent1 5 2 3 2 2" xfId="4448"/>
    <cellStyle name="20 % - Akzent1 5 2 3 2 3" xfId="3127"/>
    <cellStyle name="20 % - Akzent1 5 2 3 3" xfId="3788"/>
    <cellStyle name="20 % - Akzent1 5 2 3 4" xfId="2247"/>
    <cellStyle name="20 % - Akzent1 5 2 4" xfId="1367"/>
    <cellStyle name="20 % - Akzent1 5 2 4 2" xfId="4008"/>
    <cellStyle name="20 % - Akzent1 5 2 4 3" xfId="2687"/>
    <cellStyle name="20 % - Akzent1 5 2 5" xfId="3347"/>
    <cellStyle name="20 % - Akzent1 5 2 6" xfId="2027"/>
    <cellStyle name="20 % - Akzent1 5 3" xfId="817"/>
    <cellStyle name="20 % - Akzent1 5 3 2" xfId="1477"/>
    <cellStyle name="20 % - Akzent1 5 3 2 2" xfId="4118"/>
    <cellStyle name="20 % - Akzent1 5 3 2 3" xfId="2797"/>
    <cellStyle name="20 % - Akzent1 5 3 3" xfId="3458"/>
    <cellStyle name="20 % - Akzent1 5 3 4" xfId="2357"/>
    <cellStyle name="20 % - Akzent1 5 4" xfId="1037"/>
    <cellStyle name="20 % - Akzent1 5 4 2" xfId="1697"/>
    <cellStyle name="20 % - Akzent1 5 4 2 2" xfId="4338"/>
    <cellStyle name="20 % - Akzent1 5 4 2 3" xfId="3017"/>
    <cellStyle name="20 % - Akzent1 5 4 3" xfId="3678"/>
    <cellStyle name="20 % - Akzent1 5 4 4" xfId="2137"/>
    <cellStyle name="20 % - Akzent1 5 5" xfId="1257"/>
    <cellStyle name="20 % - Akzent1 5 5 2" xfId="3898"/>
    <cellStyle name="20 % - Akzent1 5 5 3" xfId="2577"/>
    <cellStyle name="20 % - Akzent1 5 6" xfId="3237"/>
    <cellStyle name="20 % - Akzent1 5 7" xfId="1917"/>
    <cellStyle name="20 % - Akzent1 6" xfId="598"/>
    <cellStyle name="20 % - Akzent1 6 2" xfId="708"/>
    <cellStyle name="20 % - Akzent1 6 2 2" xfId="947"/>
    <cellStyle name="20 % - Akzent1 6 2 2 2" xfId="1607"/>
    <cellStyle name="20 % - Akzent1 6 2 2 2 2" xfId="4248"/>
    <cellStyle name="20 % - Akzent1 6 2 2 2 3" xfId="2927"/>
    <cellStyle name="20 % - Akzent1 6 2 2 3" xfId="3588"/>
    <cellStyle name="20 % - Akzent1 6 2 2 4" xfId="2487"/>
    <cellStyle name="20 % - Akzent1 6 2 3" xfId="1167"/>
    <cellStyle name="20 % - Akzent1 6 2 3 2" xfId="1827"/>
    <cellStyle name="20 % - Akzent1 6 2 3 2 2" xfId="4468"/>
    <cellStyle name="20 % - Akzent1 6 2 3 2 3" xfId="3147"/>
    <cellStyle name="20 % - Akzent1 6 2 3 3" xfId="3808"/>
    <cellStyle name="20 % - Akzent1 6 2 3 4" xfId="2267"/>
    <cellStyle name="20 % - Akzent1 6 2 4" xfId="1387"/>
    <cellStyle name="20 % - Akzent1 6 2 4 2" xfId="4028"/>
    <cellStyle name="20 % - Akzent1 6 2 4 3" xfId="2707"/>
    <cellStyle name="20 % - Akzent1 6 2 5" xfId="3367"/>
    <cellStyle name="20 % - Akzent1 6 2 6" xfId="2047"/>
    <cellStyle name="20 % - Akzent1 6 3" xfId="837"/>
    <cellStyle name="20 % - Akzent1 6 3 2" xfId="1497"/>
    <cellStyle name="20 % - Akzent1 6 3 2 2" xfId="4138"/>
    <cellStyle name="20 % - Akzent1 6 3 2 3" xfId="2817"/>
    <cellStyle name="20 % - Akzent1 6 3 3" xfId="3478"/>
    <cellStyle name="20 % - Akzent1 6 3 4" xfId="2377"/>
    <cellStyle name="20 % - Akzent1 6 4" xfId="1057"/>
    <cellStyle name="20 % - Akzent1 6 4 2" xfId="1717"/>
    <cellStyle name="20 % - Akzent1 6 4 2 2" xfId="4358"/>
    <cellStyle name="20 % - Akzent1 6 4 2 3" xfId="3037"/>
    <cellStyle name="20 % - Akzent1 6 4 3" xfId="3698"/>
    <cellStyle name="20 % - Akzent1 6 4 4" xfId="2157"/>
    <cellStyle name="20 % - Akzent1 6 5" xfId="1277"/>
    <cellStyle name="20 % - Akzent1 6 5 2" xfId="3918"/>
    <cellStyle name="20 % - Akzent1 6 5 3" xfId="2597"/>
    <cellStyle name="20 % - Akzent1 6 6" xfId="3257"/>
    <cellStyle name="20 % - Akzent1 6 7" xfId="1937"/>
    <cellStyle name="20 % - Akzent1 7" xfId="612"/>
    <cellStyle name="20 % - Akzent1 7 2" xfId="722"/>
    <cellStyle name="20 % - Akzent1 7 2 2" xfId="961"/>
    <cellStyle name="20 % - Akzent1 7 2 2 2" xfId="1621"/>
    <cellStyle name="20 % - Akzent1 7 2 2 2 2" xfId="4262"/>
    <cellStyle name="20 % - Akzent1 7 2 2 2 3" xfId="2941"/>
    <cellStyle name="20 % - Akzent1 7 2 2 3" xfId="3602"/>
    <cellStyle name="20 % - Akzent1 7 2 2 4" xfId="2501"/>
    <cellStyle name="20 % - Akzent1 7 2 3" xfId="1181"/>
    <cellStyle name="20 % - Akzent1 7 2 3 2" xfId="1841"/>
    <cellStyle name="20 % - Akzent1 7 2 3 2 2" xfId="4482"/>
    <cellStyle name="20 % - Akzent1 7 2 3 2 3" xfId="3161"/>
    <cellStyle name="20 % - Akzent1 7 2 3 3" xfId="3822"/>
    <cellStyle name="20 % - Akzent1 7 2 3 4" xfId="2281"/>
    <cellStyle name="20 % - Akzent1 7 2 4" xfId="1401"/>
    <cellStyle name="20 % - Akzent1 7 2 4 2" xfId="4042"/>
    <cellStyle name="20 % - Akzent1 7 2 4 3" xfId="2721"/>
    <cellStyle name="20 % - Akzent1 7 2 5" xfId="3381"/>
    <cellStyle name="20 % - Akzent1 7 2 6" xfId="2061"/>
    <cellStyle name="20 % - Akzent1 7 3" xfId="851"/>
    <cellStyle name="20 % - Akzent1 7 3 2" xfId="1511"/>
    <cellStyle name="20 % - Akzent1 7 3 2 2" xfId="4152"/>
    <cellStyle name="20 % - Akzent1 7 3 2 3" xfId="2831"/>
    <cellStyle name="20 % - Akzent1 7 3 3" xfId="3492"/>
    <cellStyle name="20 % - Akzent1 7 3 4" xfId="2391"/>
    <cellStyle name="20 % - Akzent1 7 4" xfId="1071"/>
    <cellStyle name="20 % - Akzent1 7 4 2" xfId="1731"/>
    <cellStyle name="20 % - Akzent1 7 4 2 2" xfId="4372"/>
    <cellStyle name="20 % - Akzent1 7 4 2 3" xfId="3051"/>
    <cellStyle name="20 % - Akzent1 7 4 3" xfId="3712"/>
    <cellStyle name="20 % - Akzent1 7 4 4" xfId="2171"/>
    <cellStyle name="20 % - Akzent1 7 5" xfId="1291"/>
    <cellStyle name="20 % - Akzent1 7 5 2" xfId="3932"/>
    <cellStyle name="20 % - Akzent1 7 5 3" xfId="2611"/>
    <cellStyle name="20 % - Akzent1 7 6" xfId="3271"/>
    <cellStyle name="20 % - Akzent1 7 7" xfId="1951"/>
    <cellStyle name="20 % - Akzent1 8" xfId="626"/>
    <cellStyle name="20 % - Akzent1 8 2" xfId="736"/>
    <cellStyle name="20 % - Akzent1 8 2 2" xfId="975"/>
    <cellStyle name="20 % - Akzent1 8 2 2 2" xfId="1635"/>
    <cellStyle name="20 % - Akzent1 8 2 2 2 2" xfId="4276"/>
    <cellStyle name="20 % - Akzent1 8 2 2 2 3" xfId="2955"/>
    <cellStyle name="20 % - Akzent1 8 2 2 3" xfId="3616"/>
    <cellStyle name="20 % - Akzent1 8 2 2 4" xfId="2515"/>
    <cellStyle name="20 % - Akzent1 8 2 3" xfId="1195"/>
    <cellStyle name="20 % - Akzent1 8 2 3 2" xfId="1855"/>
    <cellStyle name="20 % - Akzent1 8 2 3 2 2" xfId="4496"/>
    <cellStyle name="20 % - Akzent1 8 2 3 2 3" xfId="3175"/>
    <cellStyle name="20 % - Akzent1 8 2 3 3" xfId="3836"/>
    <cellStyle name="20 % - Akzent1 8 2 3 4" xfId="2295"/>
    <cellStyle name="20 % - Akzent1 8 2 4" xfId="1415"/>
    <cellStyle name="20 % - Akzent1 8 2 4 2" xfId="4056"/>
    <cellStyle name="20 % - Akzent1 8 2 4 3" xfId="2735"/>
    <cellStyle name="20 % - Akzent1 8 2 5" xfId="3395"/>
    <cellStyle name="20 % - Akzent1 8 2 6" xfId="2075"/>
    <cellStyle name="20 % - Akzent1 8 3" xfId="865"/>
    <cellStyle name="20 % - Akzent1 8 3 2" xfId="1525"/>
    <cellStyle name="20 % - Akzent1 8 3 2 2" xfId="4166"/>
    <cellStyle name="20 % - Akzent1 8 3 2 3" xfId="2845"/>
    <cellStyle name="20 % - Akzent1 8 3 3" xfId="3506"/>
    <cellStyle name="20 % - Akzent1 8 3 4" xfId="2405"/>
    <cellStyle name="20 % - Akzent1 8 4" xfId="1085"/>
    <cellStyle name="20 % - Akzent1 8 4 2" xfId="1745"/>
    <cellStyle name="20 % - Akzent1 8 4 2 2" xfId="4386"/>
    <cellStyle name="20 % - Akzent1 8 4 2 3" xfId="3065"/>
    <cellStyle name="20 % - Akzent1 8 4 3" xfId="3726"/>
    <cellStyle name="20 % - Akzent1 8 4 4" xfId="2185"/>
    <cellStyle name="20 % - Akzent1 8 5" xfId="1305"/>
    <cellStyle name="20 % - Akzent1 8 5 2" xfId="3946"/>
    <cellStyle name="20 % - Akzent1 8 5 3" xfId="2625"/>
    <cellStyle name="20 % - Akzent1 8 6" xfId="3285"/>
    <cellStyle name="20 % - Akzent1 8 7" xfId="1965"/>
    <cellStyle name="20 % - Akzent1 9" xfId="640"/>
    <cellStyle name="20 % - Akzent1 9 2" xfId="750"/>
    <cellStyle name="20 % - Akzent1 9 2 2" xfId="989"/>
    <cellStyle name="20 % - Akzent1 9 2 2 2" xfId="1649"/>
    <cellStyle name="20 % - Akzent1 9 2 2 2 2" xfId="4290"/>
    <cellStyle name="20 % - Akzent1 9 2 2 2 3" xfId="2969"/>
    <cellStyle name="20 % - Akzent1 9 2 2 3" xfId="3630"/>
    <cellStyle name="20 % - Akzent1 9 2 2 4" xfId="2529"/>
    <cellStyle name="20 % - Akzent1 9 2 3" xfId="1209"/>
    <cellStyle name="20 % - Akzent1 9 2 3 2" xfId="1869"/>
    <cellStyle name="20 % - Akzent1 9 2 3 2 2" xfId="4510"/>
    <cellStyle name="20 % - Akzent1 9 2 3 2 3" xfId="3189"/>
    <cellStyle name="20 % - Akzent1 9 2 3 3" xfId="3850"/>
    <cellStyle name="20 % - Akzent1 9 2 3 4" xfId="2309"/>
    <cellStyle name="20 % - Akzent1 9 2 4" xfId="1429"/>
    <cellStyle name="20 % - Akzent1 9 2 4 2" xfId="4070"/>
    <cellStyle name="20 % - Akzent1 9 2 4 3" xfId="2749"/>
    <cellStyle name="20 % - Akzent1 9 2 5" xfId="3409"/>
    <cellStyle name="20 % - Akzent1 9 2 6" xfId="2089"/>
    <cellStyle name="20 % - Akzent1 9 3" xfId="879"/>
    <cellStyle name="20 % - Akzent1 9 3 2" xfId="1539"/>
    <cellStyle name="20 % - Akzent1 9 3 2 2" xfId="4180"/>
    <cellStyle name="20 % - Akzent1 9 3 2 3" xfId="2859"/>
    <cellStyle name="20 % - Akzent1 9 3 3" xfId="3520"/>
    <cellStyle name="20 % - Akzent1 9 3 4" xfId="2419"/>
    <cellStyle name="20 % - Akzent1 9 4" xfId="1099"/>
    <cellStyle name="20 % - Akzent1 9 4 2" xfId="1759"/>
    <cellStyle name="20 % - Akzent1 9 4 2 2" xfId="4400"/>
    <cellStyle name="20 % - Akzent1 9 4 2 3" xfId="3079"/>
    <cellStyle name="20 % - Akzent1 9 4 3" xfId="3740"/>
    <cellStyle name="20 % - Akzent1 9 4 4" xfId="2199"/>
    <cellStyle name="20 % - Akzent1 9 5" xfId="1319"/>
    <cellStyle name="20 % - Akzent1 9 5 2" xfId="3960"/>
    <cellStyle name="20 % - Akzent1 9 5 3" xfId="2639"/>
    <cellStyle name="20 % - Akzent1 9 6" xfId="3299"/>
    <cellStyle name="20 % - Akzent1 9 7" xfId="1979"/>
    <cellStyle name="20 % - Akzent2" xfId="8" builtinId="34" customBuiltin="1"/>
    <cellStyle name="20 % - Akzent2 10" xfId="768"/>
    <cellStyle name="20 % - Akzent2 11" xfId="4541"/>
    <cellStyle name="20 % - Akzent2 11 10" xfId="6810"/>
    <cellStyle name="20 % - Akzent2 11 11" xfId="9133"/>
    <cellStyle name="20 % - Akzent2 11 2" xfId="4566"/>
    <cellStyle name="20 % - Akzent2 11 3" xfId="4582"/>
    <cellStyle name="20 % - Akzent2 11 3 2" xfId="4936"/>
    <cellStyle name="20 % - Akzent2 11 3 2 2" xfId="5274"/>
    <cellStyle name="20 % - Akzent2 11 3 2 2 2" xfId="5951"/>
    <cellStyle name="20 % - Akzent2 11 3 2 2 2 2" xfId="8083"/>
    <cellStyle name="20 % - Akzent2 11 3 2 2 2 3" xfId="10406"/>
    <cellStyle name="20 % - Akzent2 11 3 2 2 3" xfId="6667"/>
    <cellStyle name="20 % - Akzent2 11 3 2 2 3 2" xfId="8699"/>
    <cellStyle name="20 % - Akzent2 11 3 2 2 3 3" xfId="11022"/>
    <cellStyle name="20 % - Akzent2 11 3 2 2 4" xfId="7449"/>
    <cellStyle name="20 % - Akzent2 11 3 2 2 5" xfId="9772"/>
    <cellStyle name="20 % - Akzent2 11 3 2 3" xfId="5640"/>
    <cellStyle name="20 % - Akzent2 11 3 2 3 2" xfId="7772"/>
    <cellStyle name="20 % - Akzent2 11 3 2 3 3" xfId="10095"/>
    <cellStyle name="20 % - Akzent2 11 3 2 4" xfId="6400"/>
    <cellStyle name="20 % - Akzent2 11 3 2 4 2" xfId="8432"/>
    <cellStyle name="20 % - Akzent2 11 3 2 4 3" xfId="10755"/>
    <cellStyle name="20 % - Akzent2 11 3 2 5" xfId="9004"/>
    <cellStyle name="20 % - Akzent2 11 3 2 5 2" xfId="11327"/>
    <cellStyle name="20 % - Akzent2 11 3 2 6" xfId="7137"/>
    <cellStyle name="20 % - Akzent2 11 3 2 7" xfId="9460"/>
    <cellStyle name="20 % - Akzent2 11 3 3" xfId="5107"/>
    <cellStyle name="20 % - Akzent2 11 3 3 2" xfId="5785"/>
    <cellStyle name="20 % - Akzent2 11 3 3 2 2" xfId="7917"/>
    <cellStyle name="20 % - Akzent2 11 3 3 2 3" xfId="10240"/>
    <cellStyle name="20 % - Akzent2 11 3 3 3" xfId="6500"/>
    <cellStyle name="20 % - Akzent2 11 3 3 3 2" xfId="8532"/>
    <cellStyle name="20 % - Akzent2 11 3 3 3 3" xfId="10855"/>
    <cellStyle name="20 % - Akzent2 11 3 3 4" xfId="7282"/>
    <cellStyle name="20 % - Akzent2 11 3 3 5" xfId="9605"/>
    <cellStyle name="20 % - Akzent2 11 3 4" xfId="5473"/>
    <cellStyle name="20 % - Akzent2 11 3 4 2" xfId="7605"/>
    <cellStyle name="20 % - Akzent2 11 3 4 3" xfId="9928"/>
    <cellStyle name="20 % - Akzent2 11 3 5" xfId="4769"/>
    <cellStyle name="20 % - Akzent2 11 3 5 2" xfId="6970"/>
    <cellStyle name="20 % - Akzent2 11 3 5 3" xfId="9293"/>
    <cellStyle name="20 % - Akzent2 11 3 6" xfId="6233"/>
    <cellStyle name="20 % - Akzent2 11 3 6 2" xfId="8265"/>
    <cellStyle name="20 % - Akzent2 11 3 6 3" xfId="10588"/>
    <cellStyle name="20 % - Akzent2 11 3 7" xfId="8837"/>
    <cellStyle name="20 % - Akzent2 11 3 7 2" xfId="11160"/>
    <cellStyle name="20 % - Akzent2 11 3 8" xfId="6828"/>
    <cellStyle name="20 % - Akzent2 11 3 9" xfId="9151"/>
    <cellStyle name="20 % - Akzent2 11 4" xfId="4918"/>
    <cellStyle name="20 % - Akzent2 11 4 2" xfId="5256"/>
    <cellStyle name="20 % - Akzent2 11 4 2 2" xfId="5933"/>
    <cellStyle name="20 % - Akzent2 11 4 2 2 2" xfId="8065"/>
    <cellStyle name="20 % - Akzent2 11 4 2 2 3" xfId="10388"/>
    <cellStyle name="20 % - Akzent2 11 4 2 3" xfId="6649"/>
    <cellStyle name="20 % - Akzent2 11 4 2 3 2" xfId="8681"/>
    <cellStyle name="20 % - Akzent2 11 4 2 3 3" xfId="11004"/>
    <cellStyle name="20 % - Akzent2 11 4 2 4" xfId="7431"/>
    <cellStyle name="20 % - Akzent2 11 4 2 5" xfId="9754"/>
    <cellStyle name="20 % - Akzent2 11 4 3" xfId="5622"/>
    <cellStyle name="20 % - Akzent2 11 4 3 2" xfId="7754"/>
    <cellStyle name="20 % - Akzent2 11 4 3 3" xfId="10077"/>
    <cellStyle name="20 % - Akzent2 11 4 4" xfId="6382"/>
    <cellStyle name="20 % - Akzent2 11 4 4 2" xfId="8414"/>
    <cellStyle name="20 % - Akzent2 11 4 4 3" xfId="10737"/>
    <cellStyle name="20 % - Akzent2 11 4 5" xfId="8986"/>
    <cellStyle name="20 % - Akzent2 11 4 5 2" xfId="11309"/>
    <cellStyle name="20 % - Akzent2 11 4 6" xfId="7119"/>
    <cellStyle name="20 % - Akzent2 11 4 7" xfId="9442"/>
    <cellStyle name="20 % - Akzent2 11 5" xfId="5089"/>
    <cellStyle name="20 % - Akzent2 11 5 2" xfId="5767"/>
    <cellStyle name="20 % - Akzent2 11 5 2 2" xfId="7899"/>
    <cellStyle name="20 % - Akzent2 11 5 2 3" xfId="10222"/>
    <cellStyle name="20 % - Akzent2 11 5 3" xfId="6475"/>
    <cellStyle name="20 % - Akzent2 11 5 3 2" xfId="8507"/>
    <cellStyle name="20 % - Akzent2 11 5 3 3" xfId="10830"/>
    <cellStyle name="20 % - Akzent2 11 5 4" xfId="7264"/>
    <cellStyle name="20 % - Akzent2 11 5 5" xfId="9587"/>
    <cellStyle name="20 % - Akzent2 11 6" xfId="5455"/>
    <cellStyle name="20 % - Akzent2 11 6 2" xfId="7587"/>
    <cellStyle name="20 % - Akzent2 11 6 3" xfId="9910"/>
    <cellStyle name="20 % - Akzent2 11 7" xfId="4751"/>
    <cellStyle name="20 % - Akzent2 11 7 2" xfId="6953"/>
    <cellStyle name="20 % - Akzent2 11 7 3" xfId="9276"/>
    <cellStyle name="20 % - Akzent2 11 8" xfId="6215"/>
    <cellStyle name="20 % - Akzent2 11 8 2" xfId="8247"/>
    <cellStyle name="20 % - Akzent2 11 8 3" xfId="10570"/>
    <cellStyle name="20 % - Akzent2 11 9" xfId="8819"/>
    <cellStyle name="20 % - Akzent2 11 9 2" xfId="11142"/>
    <cellStyle name="20 % - Akzent2 12" xfId="4599"/>
    <cellStyle name="20 % - Akzent2 12 2" xfId="4953"/>
    <cellStyle name="20 % - Akzent2 12 2 2" xfId="5291"/>
    <cellStyle name="20 % - Akzent2 12 2 2 2" xfId="5968"/>
    <cellStyle name="20 % - Akzent2 12 2 2 2 2" xfId="8100"/>
    <cellStyle name="20 % - Akzent2 12 2 2 2 3" xfId="10423"/>
    <cellStyle name="20 % - Akzent2 12 2 2 3" xfId="6684"/>
    <cellStyle name="20 % - Akzent2 12 2 2 3 2" xfId="8716"/>
    <cellStyle name="20 % - Akzent2 12 2 2 3 3" xfId="11039"/>
    <cellStyle name="20 % - Akzent2 12 2 2 4" xfId="7466"/>
    <cellStyle name="20 % - Akzent2 12 2 2 5" xfId="9789"/>
    <cellStyle name="20 % - Akzent2 12 2 3" xfId="5657"/>
    <cellStyle name="20 % - Akzent2 12 2 3 2" xfId="7789"/>
    <cellStyle name="20 % - Akzent2 12 2 3 3" xfId="10112"/>
    <cellStyle name="20 % - Akzent2 12 2 4" xfId="6417"/>
    <cellStyle name="20 % - Akzent2 12 2 4 2" xfId="8449"/>
    <cellStyle name="20 % - Akzent2 12 2 4 3" xfId="10772"/>
    <cellStyle name="20 % - Akzent2 12 2 5" xfId="9021"/>
    <cellStyle name="20 % - Akzent2 12 2 5 2" xfId="11344"/>
    <cellStyle name="20 % - Akzent2 12 2 6" xfId="7154"/>
    <cellStyle name="20 % - Akzent2 12 2 7" xfId="9477"/>
    <cellStyle name="20 % - Akzent2 12 3" xfId="5124"/>
    <cellStyle name="20 % - Akzent2 12 3 2" xfId="5802"/>
    <cellStyle name="20 % - Akzent2 12 3 2 2" xfId="7934"/>
    <cellStyle name="20 % - Akzent2 12 3 2 3" xfId="10257"/>
    <cellStyle name="20 % - Akzent2 12 3 3" xfId="6517"/>
    <cellStyle name="20 % - Akzent2 12 3 3 2" xfId="8549"/>
    <cellStyle name="20 % - Akzent2 12 3 3 3" xfId="10872"/>
    <cellStyle name="20 % - Akzent2 12 3 4" xfId="7299"/>
    <cellStyle name="20 % - Akzent2 12 3 5" xfId="9622"/>
    <cellStyle name="20 % - Akzent2 12 4" xfId="5490"/>
    <cellStyle name="20 % - Akzent2 12 4 2" xfId="7622"/>
    <cellStyle name="20 % - Akzent2 12 4 3" xfId="9945"/>
    <cellStyle name="20 % - Akzent2 12 5" xfId="4786"/>
    <cellStyle name="20 % - Akzent2 12 5 2" xfId="6987"/>
    <cellStyle name="20 % - Akzent2 12 5 3" xfId="9310"/>
    <cellStyle name="20 % - Akzent2 12 6" xfId="6250"/>
    <cellStyle name="20 % - Akzent2 12 6 2" xfId="8282"/>
    <cellStyle name="20 % - Akzent2 12 6 3" xfId="10605"/>
    <cellStyle name="20 % - Akzent2 12 7" xfId="8854"/>
    <cellStyle name="20 % - Akzent2 12 7 2" xfId="11177"/>
    <cellStyle name="20 % - Akzent2 12 8" xfId="6845"/>
    <cellStyle name="20 % - Akzent2 12 9" xfId="9168"/>
    <cellStyle name="20 % - Akzent2 13" xfId="4617"/>
    <cellStyle name="20 % - Akzent2 13 2" xfId="4971"/>
    <cellStyle name="20 % - Akzent2 13 2 2" xfId="5309"/>
    <cellStyle name="20 % - Akzent2 13 2 2 2" xfId="5986"/>
    <cellStyle name="20 % - Akzent2 13 2 2 2 2" xfId="8118"/>
    <cellStyle name="20 % - Akzent2 13 2 2 2 3" xfId="10441"/>
    <cellStyle name="20 % - Akzent2 13 2 2 3" xfId="6702"/>
    <cellStyle name="20 % - Akzent2 13 2 2 3 2" xfId="8734"/>
    <cellStyle name="20 % - Akzent2 13 2 2 3 3" xfId="11057"/>
    <cellStyle name="20 % - Akzent2 13 2 2 4" xfId="7484"/>
    <cellStyle name="20 % - Akzent2 13 2 2 5" xfId="9807"/>
    <cellStyle name="20 % - Akzent2 13 2 3" xfId="5675"/>
    <cellStyle name="20 % - Akzent2 13 2 3 2" xfId="7807"/>
    <cellStyle name="20 % - Akzent2 13 2 3 3" xfId="10130"/>
    <cellStyle name="20 % - Akzent2 13 2 4" xfId="6435"/>
    <cellStyle name="20 % - Akzent2 13 2 4 2" xfId="8467"/>
    <cellStyle name="20 % - Akzent2 13 2 4 3" xfId="10790"/>
    <cellStyle name="20 % - Akzent2 13 2 5" xfId="9039"/>
    <cellStyle name="20 % - Akzent2 13 2 5 2" xfId="11362"/>
    <cellStyle name="20 % - Akzent2 13 2 6" xfId="7172"/>
    <cellStyle name="20 % - Akzent2 13 2 7" xfId="9495"/>
    <cellStyle name="20 % - Akzent2 13 3" xfId="5142"/>
    <cellStyle name="20 % - Akzent2 13 3 2" xfId="5820"/>
    <cellStyle name="20 % - Akzent2 13 3 2 2" xfId="7952"/>
    <cellStyle name="20 % - Akzent2 13 3 2 3" xfId="10275"/>
    <cellStyle name="20 % - Akzent2 13 3 3" xfId="6535"/>
    <cellStyle name="20 % - Akzent2 13 3 3 2" xfId="8567"/>
    <cellStyle name="20 % - Akzent2 13 3 3 3" xfId="10890"/>
    <cellStyle name="20 % - Akzent2 13 3 4" xfId="7317"/>
    <cellStyle name="20 % - Akzent2 13 3 5" xfId="9640"/>
    <cellStyle name="20 % - Akzent2 13 4" xfId="5508"/>
    <cellStyle name="20 % - Akzent2 13 4 2" xfId="7640"/>
    <cellStyle name="20 % - Akzent2 13 4 3" xfId="9963"/>
    <cellStyle name="20 % - Akzent2 13 5" xfId="4804"/>
    <cellStyle name="20 % - Akzent2 13 5 2" xfId="7005"/>
    <cellStyle name="20 % - Akzent2 13 5 3" xfId="9328"/>
    <cellStyle name="20 % - Akzent2 13 6" xfId="6268"/>
    <cellStyle name="20 % - Akzent2 13 6 2" xfId="8300"/>
    <cellStyle name="20 % - Akzent2 13 6 3" xfId="10623"/>
    <cellStyle name="20 % - Akzent2 13 7" xfId="8872"/>
    <cellStyle name="20 % - Akzent2 13 7 2" xfId="11195"/>
    <cellStyle name="20 % - Akzent2 13 8" xfId="6863"/>
    <cellStyle name="20 % - Akzent2 13 9" xfId="9186"/>
    <cellStyle name="20 % - Akzent2 14" xfId="4633"/>
    <cellStyle name="20 % - Akzent2 14 2" xfId="4987"/>
    <cellStyle name="20 % - Akzent2 14 2 2" xfId="5325"/>
    <cellStyle name="20 % - Akzent2 14 2 2 2" xfId="6002"/>
    <cellStyle name="20 % - Akzent2 14 2 2 2 2" xfId="8134"/>
    <cellStyle name="20 % - Akzent2 14 2 2 2 3" xfId="10457"/>
    <cellStyle name="20 % - Akzent2 14 2 2 3" xfId="6718"/>
    <cellStyle name="20 % - Akzent2 14 2 2 3 2" xfId="8750"/>
    <cellStyle name="20 % - Akzent2 14 2 2 3 3" xfId="11073"/>
    <cellStyle name="20 % - Akzent2 14 2 2 4" xfId="7500"/>
    <cellStyle name="20 % - Akzent2 14 2 2 5" xfId="9823"/>
    <cellStyle name="20 % - Akzent2 14 2 3" xfId="5691"/>
    <cellStyle name="20 % - Akzent2 14 2 3 2" xfId="7823"/>
    <cellStyle name="20 % - Akzent2 14 2 3 3" xfId="10146"/>
    <cellStyle name="20 % - Akzent2 14 2 4" xfId="6451"/>
    <cellStyle name="20 % - Akzent2 14 2 4 2" xfId="8483"/>
    <cellStyle name="20 % - Akzent2 14 2 4 3" xfId="10806"/>
    <cellStyle name="20 % - Akzent2 14 2 5" xfId="9055"/>
    <cellStyle name="20 % - Akzent2 14 2 5 2" xfId="11378"/>
    <cellStyle name="20 % - Akzent2 14 2 6" xfId="7188"/>
    <cellStyle name="20 % - Akzent2 14 2 7" xfId="9511"/>
    <cellStyle name="20 % - Akzent2 14 3" xfId="5158"/>
    <cellStyle name="20 % - Akzent2 14 3 2" xfId="5836"/>
    <cellStyle name="20 % - Akzent2 14 3 2 2" xfId="7968"/>
    <cellStyle name="20 % - Akzent2 14 3 2 3" xfId="10291"/>
    <cellStyle name="20 % - Akzent2 14 3 3" xfId="6551"/>
    <cellStyle name="20 % - Akzent2 14 3 3 2" xfId="8583"/>
    <cellStyle name="20 % - Akzent2 14 3 3 3" xfId="10906"/>
    <cellStyle name="20 % - Akzent2 14 3 4" xfId="7333"/>
    <cellStyle name="20 % - Akzent2 14 3 5" xfId="9656"/>
    <cellStyle name="20 % - Akzent2 14 4" xfId="5524"/>
    <cellStyle name="20 % - Akzent2 14 4 2" xfId="7656"/>
    <cellStyle name="20 % - Akzent2 14 4 3" xfId="9979"/>
    <cellStyle name="20 % - Akzent2 14 5" xfId="4820"/>
    <cellStyle name="20 % - Akzent2 14 5 2" xfId="7021"/>
    <cellStyle name="20 % - Akzent2 14 5 3" xfId="9344"/>
    <cellStyle name="20 % - Akzent2 14 6" xfId="6284"/>
    <cellStyle name="20 % - Akzent2 14 6 2" xfId="8316"/>
    <cellStyle name="20 % - Akzent2 14 6 3" xfId="10639"/>
    <cellStyle name="20 % - Akzent2 14 7" xfId="8888"/>
    <cellStyle name="20 % - Akzent2 14 7 2" xfId="11211"/>
    <cellStyle name="20 % - Akzent2 14 8" xfId="6879"/>
    <cellStyle name="20 % - Akzent2 14 9" xfId="9202"/>
    <cellStyle name="20 % - Akzent2 15" xfId="4649"/>
    <cellStyle name="20 % - Akzent2 15 2" xfId="5001"/>
    <cellStyle name="20 % - Akzent2 15 2 2" xfId="5339"/>
    <cellStyle name="20 % - Akzent2 15 2 2 2" xfId="6016"/>
    <cellStyle name="20 % - Akzent2 15 2 2 2 2" xfId="8148"/>
    <cellStyle name="20 % - Akzent2 15 2 2 2 3" xfId="10471"/>
    <cellStyle name="20 % - Akzent2 15 2 2 3" xfId="6732"/>
    <cellStyle name="20 % - Akzent2 15 2 2 3 2" xfId="8764"/>
    <cellStyle name="20 % - Akzent2 15 2 2 3 3" xfId="11087"/>
    <cellStyle name="20 % - Akzent2 15 2 2 4" xfId="7514"/>
    <cellStyle name="20 % - Akzent2 15 2 2 5" xfId="9837"/>
    <cellStyle name="20 % - Akzent2 15 2 3" xfId="5705"/>
    <cellStyle name="20 % - Akzent2 15 2 3 2" xfId="7837"/>
    <cellStyle name="20 % - Akzent2 15 2 3 3" xfId="10160"/>
    <cellStyle name="20 % - Akzent2 15 2 4" xfId="6465"/>
    <cellStyle name="20 % - Akzent2 15 2 4 2" xfId="8497"/>
    <cellStyle name="20 % - Akzent2 15 2 4 3" xfId="10820"/>
    <cellStyle name="20 % - Akzent2 15 2 5" xfId="9069"/>
    <cellStyle name="20 % - Akzent2 15 2 5 2" xfId="11392"/>
    <cellStyle name="20 % - Akzent2 15 2 6" xfId="7202"/>
    <cellStyle name="20 % - Akzent2 15 2 7" xfId="9525"/>
    <cellStyle name="20 % - Akzent2 15 3" xfId="5188"/>
    <cellStyle name="20 % - Akzent2 15 3 2" xfId="5866"/>
    <cellStyle name="20 % - Akzent2 15 3 2 2" xfId="7998"/>
    <cellStyle name="20 % - Akzent2 15 3 2 3" xfId="10321"/>
    <cellStyle name="20 % - Akzent2 15 3 3" xfId="6581"/>
    <cellStyle name="20 % - Akzent2 15 3 3 2" xfId="8613"/>
    <cellStyle name="20 % - Akzent2 15 3 3 3" xfId="10936"/>
    <cellStyle name="20 % - Akzent2 15 3 4" xfId="7363"/>
    <cellStyle name="20 % - Akzent2 15 3 5" xfId="9686"/>
    <cellStyle name="20 % - Akzent2 15 4" xfId="5554"/>
    <cellStyle name="20 % - Akzent2 15 4 2" xfId="7686"/>
    <cellStyle name="20 % - Akzent2 15 4 3" xfId="10009"/>
    <cellStyle name="20 % - Akzent2 15 5" xfId="4850"/>
    <cellStyle name="20 % - Akzent2 15 5 2" xfId="7051"/>
    <cellStyle name="20 % - Akzent2 15 5 3" xfId="9374"/>
    <cellStyle name="20 % - Akzent2 15 6" xfId="6314"/>
    <cellStyle name="20 % - Akzent2 15 6 2" xfId="8346"/>
    <cellStyle name="20 % - Akzent2 15 6 3" xfId="10669"/>
    <cellStyle name="20 % - Akzent2 15 7" xfId="8918"/>
    <cellStyle name="20 % - Akzent2 15 7 2" xfId="11241"/>
    <cellStyle name="20 % - Akzent2 15 8" xfId="6895"/>
    <cellStyle name="20 % - Akzent2 15 9" xfId="9218"/>
    <cellStyle name="20 % - Akzent2 16" xfId="4664"/>
    <cellStyle name="20 % - Akzent2 16 2" xfId="5213"/>
    <cellStyle name="20 % - Akzent2 16 2 2" xfId="5891"/>
    <cellStyle name="20 % - Akzent2 16 2 2 2" xfId="8023"/>
    <cellStyle name="20 % - Akzent2 16 2 2 3" xfId="10346"/>
    <cellStyle name="20 % - Akzent2 16 2 3" xfId="6606"/>
    <cellStyle name="20 % - Akzent2 16 2 3 2" xfId="8638"/>
    <cellStyle name="20 % - Akzent2 16 2 3 3" xfId="10961"/>
    <cellStyle name="20 % - Akzent2 16 2 4" xfId="7388"/>
    <cellStyle name="20 % - Akzent2 16 2 5" xfId="9711"/>
    <cellStyle name="20 % - Akzent2 16 3" xfId="5579"/>
    <cellStyle name="20 % - Akzent2 16 3 2" xfId="7711"/>
    <cellStyle name="20 % - Akzent2 16 3 3" xfId="10034"/>
    <cellStyle name="20 % - Akzent2 16 4" xfId="4875"/>
    <cellStyle name="20 % - Akzent2 16 4 2" xfId="7076"/>
    <cellStyle name="20 % - Akzent2 16 4 3" xfId="9399"/>
    <cellStyle name="20 % - Akzent2 16 5" xfId="6339"/>
    <cellStyle name="20 % - Akzent2 16 5 2" xfId="8371"/>
    <cellStyle name="20 % - Akzent2 16 5 3" xfId="10694"/>
    <cellStyle name="20 % - Akzent2 16 6" xfId="8943"/>
    <cellStyle name="20 % - Akzent2 16 6 2" xfId="11266"/>
    <cellStyle name="20 % - Akzent2 16 7" xfId="6910"/>
    <cellStyle name="20 % - Akzent2 16 8" xfId="9233"/>
    <cellStyle name="20 % - Akzent2 17" xfId="5018"/>
    <cellStyle name="20 % - Akzent2 17 2" xfId="5722"/>
    <cellStyle name="20 % - Akzent2 17 2 2" xfId="7854"/>
    <cellStyle name="20 % - Akzent2 17 2 3" xfId="10177"/>
    <cellStyle name="20 % - Akzent2 17 3" xfId="7219"/>
    <cellStyle name="20 % - Akzent2 17 4" xfId="9542"/>
    <cellStyle name="20 % - Akzent2 18" xfId="5356"/>
    <cellStyle name="20 % - Akzent2 18 2" xfId="6033"/>
    <cellStyle name="20 % - Akzent2 18 2 2" xfId="8165"/>
    <cellStyle name="20 % - Akzent2 18 2 3" xfId="10488"/>
    <cellStyle name="20 % - Akzent2 18 3" xfId="7531"/>
    <cellStyle name="20 % - Akzent2 18 4" xfId="9854"/>
    <cellStyle name="20 % - Akzent2 19" xfId="5378"/>
    <cellStyle name="20 % - Akzent2 19 2" xfId="5371"/>
    <cellStyle name="20 % - Akzent2 19 3" xfId="7547"/>
    <cellStyle name="20 % - Akzent2 19 4" xfId="9870"/>
    <cellStyle name="20 % - Akzent2 2" xfId="171"/>
    <cellStyle name="20 % - Akzent2 2 2" xfId="490"/>
    <cellStyle name="20 % - Akzent2 2 3" xfId="656"/>
    <cellStyle name="20 % - Akzent2 2 3 2" xfId="895"/>
    <cellStyle name="20 % - Akzent2 2 3 2 2" xfId="1555"/>
    <cellStyle name="20 % - Akzent2 2 3 2 2 2" xfId="4196"/>
    <cellStyle name="20 % - Akzent2 2 3 2 2 3" xfId="2875"/>
    <cellStyle name="20 % - Akzent2 2 3 2 3" xfId="3536"/>
    <cellStyle name="20 % - Akzent2 2 3 2 4" xfId="2435"/>
    <cellStyle name="20 % - Akzent2 2 3 3" xfId="1115"/>
    <cellStyle name="20 % - Akzent2 2 3 3 2" xfId="1775"/>
    <cellStyle name="20 % - Akzent2 2 3 3 2 2" xfId="4416"/>
    <cellStyle name="20 % - Akzent2 2 3 3 2 3" xfId="3095"/>
    <cellStyle name="20 % - Akzent2 2 3 3 3" xfId="3756"/>
    <cellStyle name="20 % - Akzent2 2 3 3 4" xfId="2215"/>
    <cellStyle name="20 % - Akzent2 2 3 4" xfId="1335"/>
    <cellStyle name="20 % - Akzent2 2 3 4 2" xfId="3976"/>
    <cellStyle name="20 % - Akzent2 2 3 4 3" xfId="2655"/>
    <cellStyle name="20 % - Akzent2 2 3 5" xfId="3315"/>
    <cellStyle name="20 % - Akzent2 2 3 6" xfId="1995"/>
    <cellStyle name="20 % - Akzent2 2 4" xfId="785"/>
    <cellStyle name="20 % - Akzent2 2 4 2" xfId="1445"/>
    <cellStyle name="20 % - Akzent2 2 4 2 2" xfId="4086"/>
    <cellStyle name="20 % - Akzent2 2 4 2 3" xfId="2765"/>
    <cellStyle name="20 % - Akzent2 2 4 3" xfId="3426"/>
    <cellStyle name="20 % - Akzent2 2 4 4" xfId="2325"/>
    <cellStyle name="20 % - Akzent2 2 5" xfId="1005"/>
    <cellStyle name="20 % - Akzent2 2 5 2" xfId="1665"/>
    <cellStyle name="20 % - Akzent2 2 5 2 2" xfId="4306"/>
    <cellStyle name="20 % - Akzent2 2 5 2 3" xfId="2985"/>
    <cellStyle name="20 % - Akzent2 2 5 3" xfId="3646"/>
    <cellStyle name="20 % - Akzent2 2 5 4" xfId="2105"/>
    <cellStyle name="20 % - Akzent2 2 6" xfId="1225"/>
    <cellStyle name="20 % - Akzent2 2 6 2" xfId="3866"/>
    <cellStyle name="20 % - Akzent2 2 6 3" xfId="2545"/>
    <cellStyle name="20 % - Akzent2 2 7" xfId="3205"/>
    <cellStyle name="20 % - Akzent2 2 8" xfId="1885"/>
    <cellStyle name="20 % - Akzent2 2 9" xfId="407"/>
    <cellStyle name="20 % - Akzent2 20" xfId="4679"/>
    <cellStyle name="20 % - Akzent2 21" xfId="6095"/>
    <cellStyle name="20 % - Akzent2 21 2" xfId="8179"/>
    <cellStyle name="20 % - Akzent2 21 3" xfId="10502"/>
    <cellStyle name="20 % - Akzent2 22" xfId="6158"/>
    <cellStyle name="20 % - Akzent2 22 2" xfId="8193"/>
    <cellStyle name="20 % - Akzent2 22 3" xfId="10516"/>
    <cellStyle name="20 % - Akzent2 23" xfId="6746"/>
    <cellStyle name="20 % - Akzent2 23 2" xfId="8778"/>
    <cellStyle name="20 % - Akzent2 23 3" xfId="11101"/>
    <cellStyle name="20 % - Akzent2 24" xfId="11406"/>
    <cellStyle name="20 % - Akzent2 3" xfId="229"/>
    <cellStyle name="20 % - Akzent2 4" xfId="295"/>
    <cellStyle name="20 % - Akzent2 4 2" xfId="676"/>
    <cellStyle name="20 % - Akzent2 4 2 2" xfId="915"/>
    <cellStyle name="20 % - Akzent2 4 2 2 2" xfId="1575"/>
    <cellStyle name="20 % - Akzent2 4 2 2 2 2" xfId="4216"/>
    <cellStyle name="20 % - Akzent2 4 2 2 2 3" xfId="2895"/>
    <cellStyle name="20 % - Akzent2 4 2 2 3" xfId="3556"/>
    <cellStyle name="20 % - Akzent2 4 2 2 4" xfId="2455"/>
    <cellStyle name="20 % - Akzent2 4 2 3" xfId="1135"/>
    <cellStyle name="20 % - Akzent2 4 2 3 2" xfId="1795"/>
    <cellStyle name="20 % - Akzent2 4 2 3 2 2" xfId="4436"/>
    <cellStyle name="20 % - Akzent2 4 2 3 2 3" xfId="3115"/>
    <cellStyle name="20 % - Akzent2 4 2 3 3" xfId="3776"/>
    <cellStyle name="20 % - Akzent2 4 2 3 4" xfId="2235"/>
    <cellStyle name="20 % - Akzent2 4 2 4" xfId="1355"/>
    <cellStyle name="20 % - Akzent2 4 2 4 2" xfId="3996"/>
    <cellStyle name="20 % - Akzent2 4 2 4 3" xfId="2675"/>
    <cellStyle name="20 % - Akzent2 4 2 5" xfId="3335"/>
    <cellStyle name="20 % - Akzent2 4 2 6" xfId="2015"/>
    <cellStyle name="20 % - Akzent2 4 3" xfId="805"/>
    <cellStyle name="20 % - Akzent2 4 3 2" xfId="1465"/>
    <cellStyle name="20 % - Akzent2 4 3 2 2" xfId="4106"/>
    <cellStyle name="20 % - Akzent2 4 3 2 3" xfId="2785"/>
    <cellStyle name="20 % - Akzent2 4 3 3" xfId="3446"/>
    <cellStyle name="20 % - Akzent2 4 3 4" xfId="2345"/>
    <cellStyle name="20 % - Akzent2 4 4" xfId="1025"/>
    <cellStyle name="20 % - Akzent2 4 4 2" xfId="1685"/>
    <cellStyle name="20 % - Akzent2 4 4 2 2" xfId="4326"/>
    <cellStyle name="20 % - Akzent2 4 4 2 3" xfId="3005"/>
    <cellStyle name="20 % - Akzent2 4 4 3" xfId="3666"/>
    <cellStyle name="20 % - Akzent2 4 4 4" xfId="2125"/>
    <cellStyle name="20 % - Akzent2 4 5" xfId="1245"/>
    <cellStyle name="20 % - Akzent2 4 5 2" xfId="3886"/>
    <cellStyle name="20 % - Akzent2 4 5 3" xfId="2565"/>
    <cellStyle name="20 % - Akzent2 4 6" xfId="3225"/>
    <cellStyle name="20 % - Akzent2 4 7" xfId="1905"/>
    <cellStyle name="20 % - Akzent2 4 8" xfId="537"/>
    <cellStyle name="20 % - Akzent2 4 9" xfId="5077"/>
    <cellStyle name="20 % - Akzent2 5" xfId="551"/>
    <cellStyle name="20 % - Akzent2 5 2" xfId="690"/>
    <cellStyle name="20 % - Akzent2 5 2 2" xfId="929"/>
    <cellStyle name="20 % - Akzent2 5 2 2 2" xfId="1589"/>
    <cellStyle name="20 % - Akzent2 5 2 2 2 2" xfId="4230"/>
    <cellStyle name="20 % - Akzent2 5 2 2 2 3" xfId="2909"/>
    <cellStyle name="20 % - Akzent2 5 2 2 3" xfId="3570"/>
    <cellStyle name="20 % - Akzent2 5 2 2 4" xfId="2469"/>
    <cellStyle name="20 % - Akzent2 5 2 3" xfId="1149"/>
    <cellStyle name="20 % - Akzent2 5 2 3 2" xfId="1809"/>
    <cellStyle name="20 % - Akzent2 5 2 3 2 2" xfId="4450"/>
    <cellStyle name="20 % - Akzent2 5 2 3 2 3" xfId="3129"/>
    <cellStyle name="20 % - Akzent2 5 2 3 3" xfId="3790"/>
    <cellStyle name="20 % - Akzent2 5 2 3 4" xfId="2249"/>
    <cellStyle name="20 % - Akzent2 5 2 4" xfId="1369"/>
    <cellStyle name="20 % - Akzent2 5 2 4 2" xfId="4010"/>
    <cellStyle name="20 % - Akzent2 5 2 4 3" xfId="2689"/>
    <cellStyle name="20 % - Akzent2 5 2 5" xfId="3349"/>
    <cellStyle name="20 % - Akzent2 5 2 6" xfId="2029"/>
    <cellStyle name="20 % - Akzent2 5 3" xfId="819"/>
    <cellStyle name="20 % - Akzent2 5 3 2" xfId="1479"/>
    <cellStyle name="20 % - Akzent2 5 3 2 2" xfId="4120"/>
    <cellStyle name="20 % - Akzent2 5 3 2 3" xfId="2799"/>
    <cellStyle name="20 % - Akzent2 5 3 3" xfId="3460"/>
    <cellStyle name="20 % - Akzent2 5 3 4" xfId="2359"/>
    <cellStyle name="20 % - Akzent2 5 4" xfId="1039"/>
    <cellStyle name="20 % - Akzent2 5 4 2" xfId="1699"/>
    <cellStyle name="20 % - Akzent2 5 4 2 2" xfId="4340"/>
    <cellStyle name="20 % - Akzent2 5 4 2 3" xfId="3019"/>
    <cellStyle name="20 % - Akzent2 5 4 3" xfId="3680"/>
    <cellStyle name="20 % - Akzent2 5 4 4" xfId="2139"/>
    <cellStyle name="20 % - Akzent2 5 5" xfId="1259"/>
    <cellStyle name="20 % - Akzent2 5 5 2" xfId="3900"/>
    <cellStyle name="20 % - Akzent2 5 5 3" xfId="2579"/>
    <cellStyle name="20 % - Akzent2 5 6" xfId="3239"/>
    <cellStyle name="20 % - Akzent2 5 7" xfId="1919"/>
    <cellStyle name="20 % - Akzent2 6" xfId="600"/>
    <cellStyle name="20 % - Akzent2 6 2" xfId="710"/>
    <cellStyle name="20 % - Akzent2 6 2 2" xfId="949"/>
    <cellStyle name="20 % - Akzent2 6 2 2 2" xfId="1609"/>
    <cellStyle name="20 % - Akzent2 6 2 2 2 2" xfId="4250"/>
    <cellStyle name="20 % - Akzent2 6 2 2 2 3" xfId="2929"/>
    <cellStyle name="20 % - Akzent2 6 2 2 3" xfId="3590"/>
    <cellStyle name="20 % - Akzent2 6 2 2 4" xfId="2489"/>
    <cellStyle name="20 % - Akzent2 6 2 3" xfId="1169"/>
    <cellStyle name="20 % - Akzent2 6 2 3 2" xfId="1829"/>
    <cellStyle name="20 % - Akzent2 6 2 3 2 2" xfId="4470"/>
    <cellStyle name="20 % - Akzent2 6 2 3 2 3" xfId="3149"/>
    <cellStyle name="20 % - Akzent2 6 2 3 3" xfId="3810"/>
    <cellStyle name="20 % - Akzent2 6 2 3 4" xfId="2269"/>
    <cellStyle name="20 % - Akzent2 6 2 4" xfId="1389"/>
    <cellStyle name="20 % - Akzent2 6 2 4 2" xfId="4030"/>
    <cellStyle name="20 % - Akzent2 6 2 4 3" xfId="2709"/>
    <cellStyle name="20 % - Akzent2 6 2 5" xfId="3369"/>
    <cellStyle name="20 % - Akzent2 6 2 6" xfId="2049"/>
    <cellStyle name="20 % - Akzent2 6 3" xfId="839"/>
    <cellStyle name="20 % - Akzent2 6 3 2" xfId="1499"/>
    <cellStyle name="20 % - Akzent2 6 3 2 2" xfId="4140"/>
    <cellStyle name="20 % - Akzent2 6 3 2 3" xfId="2819"/>
    <cellStyle name="20 % - Akzent2 6 3 3" xfId="3480"/>
    <cellStyle name="20 % - Akzent2 6 3 4" xfId="2379"/>
    <cellStyle name="20 % - Akzent2 6 4" xfId="1059"/>
    <cellStyle name="20 % - Akzent2 6 4 2" xfId="1719"/>
    <cellStyle name="20 % - Akzent2 6 4 2 2" xfId="4360"/>
    <cellStyle name="20 % - Akzent2 6 4 2 3" xfId="3039"/>
    <cellStyle name="20 % - Akzent2 6 4 3" xfId="3700"/>
    <cellStyle name="20 % - Akzent2 6 4 4" xfId="2159"/>
    <cellStyle name="20 % - Akzent2 6 5" xfId="1279"/>
    <cellStyle name="20 % - Akzent2 6 5 2" xfId="3920"/>
    <cellStyle name="20 % - Akzent2 6 5 3" xfId="2599"/>
    <cellStyle name="20 % - Akzent2 6 6" xfId="3259"/>
    <cellStyle name="20 % - Akzent2 6 7" xfId="1939"/>
    <cellStyle name="20 % - Akzent2 7" xfId="614"/>
    <cellStyle name="20 % - Akzent2 7 2" xfId="724"/>
    <cellStyle name="20 % - Akzent2 7 2 2" xfId="963"/>
    <cellStyle name="20 % - Akzent2 7 2 2 2" xfId="1623"/>
    <cellStyle name="20 % - Akzent2 7 2 2 2 2" xfId="4264"/>
    <cellStyle name="20 % - Akzent2 7 2 2 2 3" xfId="2943"/>
    <cellStyle name="20 % - Akzent2 7 2 2 3" xfId="3604"/>
    <cellStyle name="20 % - Akzent2 7 2 2 4" xfId="2503"/>
    <cellStyle name="20 % - Akzent2 7 2 3" xfId="1183"/>
    <cellStyle name="20 % - Akzent2 7 2 3 2" xfId="1843"/>
    <cellStyle name="20 % - Akzent2 7 2 3 2 2" xfId="4484"/>
    <cellStyle name="20 % - Akzent2 7 2 3 2 3" xfId="3163"/>
    <cellStyle name="20 % - Akzent2 7 2 3 3" xfId="3824"/>
    <cellStyle name="20 % - Akzent2 7 2 3 4" xfId="2283"/>
    <cellStyle name="20 % - Akzent2 7 2 4" xfId="1403"/>
    <cellStyle name="20 % - Akzent2 7 2 4 2" xfId="4044"/>
    <cellStyle name="20 % - Akzent2 7 2 4 3" xfId="2723"/>
    <cellStyle name="20 % - Akzent2 7 2 5" xfId="3383"/>
    <cellStyle name="20 % - Akzent2 7 2 6" xfId="2063"/>
    <cellStyle name="20 % - Akzent2 7 3" xfId="853"/>
    <cellStyle name="20 % - Akzent2 7 3 2" xfId="1513"/>
    <cellStyle name="20 % - Akzent2 7 3 2 2" xfId="4154"/>
    <cellStyle name="20 % - Akzent2 7 3 2 3" xfId="2833"/>
    <cellStyle name="20 % - Akzent2 7 3 3" xfId="3494"/>
    <cellStyle name="20 % - Akzent2 7 3 4" xfId="2393"/>
    <cellStyle name="20 % - Akzent2 7 4" xfId="1073"/>
    <cellStyle name="20 % - Akzent2 7 4 2" xfId="1733"/>
    <cellStyle name="20 % - Akzent2 7 4 2 2" xfId="4374"/>
    <cellStyle name="20 % - Akzent2 7 4 2 3" xfId="3053"/>
    <cellStyle name="20 % - Akzent2 7 4 3" xfId="3714"/>
    <cellStyle name="20 % - Akzent2 7 4 4" xfId="2173"/>
    <cellStyle name="20 % - Akzent2 7 5" xfId="1293"/>
    <cellStyle name="20 % - Akzent2 7 5 2" xfId="3934"/>
    <cellStyle name="20 % - Akzent2 7 5 3" xfId="2613"/>
    <cellStyle name="20 % - Akzent2 7 6" xfId="3273"/>
    <cellStyle name="20 % - Akzent2 7 7" xfId="1953"/>
    <cellStyle name="20 % - Akzent2 8" xfId="628"/>
    <cellStyle name="20 % - Akzent2 8 2" xfId="738"/>
    <cellStyle name="20 % - Akzent2 8 2 2" xfId="977"/>
    <cellStyle name="20 % - Akzent2 8 2 2 2" xfId="1637"/>
    <cellStyle name="20 % - Akzent2 8 2 2 2 2" xfId="4278"/>
    <cellStyle name="20 % - Akzent2 8 2 2 2 3" xfId="2957"/>
    <cellStyle name="20 % - Akzent2 8 2 2 3" xfId="3618"/>
    <cellStyle name="20 % - Akzent2 8 2 2 4" xfId="2517"/>
    <cellStyle name="20 % - Akzent2 8 2 3" xfId="1197"/>
    <cellStyle name="20 % - Akzent2 8 2 3 2" xfId="1857"/>
    <cellStyle name="20 % - Akzent2 8 2 3 2 2" xfId="4498"/>
    <cellStyle name="20 % - Akzent2 8 2 3 2 3" xfId="3177"/>
    <cellStyle name="20 % - Akzent2 8 2 3 3" xfId="3838"/>
    <cellStyle name="20 % - Akzent2 8 2 3 4" xfId="2297"/>
    <cellStyle name="20 % - Akzent2 8 2 4" xfId="1417"/>
    <cellStyle name="20 % - Akzent2 8 2 4 2" xfId="4058"/>
    <cellStyle name="20 % - Akzent2 8 2 4 3" xfId="2737"/>
    <cellStyle name="20 % - Akzent2 8 2 5" xfId="3397"/>
    <cellStyle name="20 % - Akzent2 8 2 6" xfId="2077"/>
    <cellStyle name="20 % - Akzent2 8 3" xfId="867"/>
    <cellStyle name="20 % - Akzent2 8 3 2" xfId="1527"/>
    <cellStyle name="20 % - Akzent2 8 3 2 2" xfId="4168"/>
    <cellStyle name="20 % - Akzent2 8 3 2 3" xfId="2847"/>
    <cellStyle name="20 % - Akzent2 8 3 3" xfId="3508"/>
    <cellStyle name="20 % - Akzent2 8 3 4" xfId="2407"/>
    <cellStyle name="20 % - Akzent2 8 4" xfId="1087"/>
    <cellStyle name="20 % - Akzent2 8 4 2" xfId="1747"/>
    <cellStyle name="20 % - Akzent2 8 4 2 2" xfId="4388"/>
    <cellStyle name="20 % - Akzent2 8 4 2 3" xfId="3067"/>
    <cellStyle name="20 % - Akzent2 8 4 3" xfId="3728"/>
    <cellStyle name="20 % - Akzent2 8 4 4" xfId="2187"/>
    <cellStyle name="20 % - Akzent2 8 5" xfId="1307"/>
    <cellStyle name="20 % - Akzent2 8 5 2" xfId="3948"/>
    <cellStyle name="20 % - Akzent2 8 5 3" xfId="2627"/>
    <cellStyle name="20 % - Akzent2 8 6" xfId="3287"/>
    <cellStyle name="20 % - Akzent2 8 7" xfId="1967"/>
    <cellStyle name="20 % - Akzent2 9" xfId="642"/>
    <cellStyle name="20 % - Akzent2 9 2" xfId="752"/>
    <cellStyle name="20 % - Akzent2 9 2 2" xfId="991"/>
    <cellStyle name="20 % - Akzent2 9 2 2 2" xfId="1651"/>
    <cellStyle name="20 % - Akzent2 9 2 2 2 2" xfId="4292"/>
    <cellStyle name="20 % - Akzent2 9 2 2 2 3" xfId="2971"/>
    <cellStyle name="20 % - Akzent2 9 2 2 3" xfId="3632"/>
    <cellStyle name="20 % - Akzent2 9 2 2 4" xfId="2531"/>
    <cellStyle name="20 % - Akzent2 9 2 3" xfId="1211"/>
    <cellStyle name="20 % - Akzent2 9 2 3 2" xfId="1871"/>
    <cellStyle name="20 % - Akzent2 9 2 3 2 2" xfId="4512"/>
    <cellStyle name="20 % - Akzent2 9 2 3 2 3" xfId="3191"/>
    <cellStyle name="20 % - Akzent2 9 2 3 3" xfId="3852"/>
    <cellStyle name="20 % - Akzent2 9 2 3 4" xfId="2311"/>
    <cellStyle name="20 % - Akzent2 9 2 4" xfId="1431"/>
    <cellStyle name="20 % - Akzent2 9 2 4 2" xfId="4072"/>
    <cellStyle name="20 % - Akzent2 9 2 4 3" xfId="2751"/>
    <cellStyle name="20 % - Akzent2 9 2 5" xfId="3411"/>
    <cellStyle name="20 % - Akzent2 9 2 6" xfId="2091"/>
    <cellStyle name="20 % - Akzent2 9 3" xfId="881"/>
    <cellStyle name="20 % - Akzent2 9 3 2" xfId="1541"/>
    <cellStyle name="20 % - Akzent2 9 3 2 2" xfId="4182"/>
    <cellStyle name="20 % - Akzent2 9 3 2 3" xfId="2861"/>
    <cellStyle name="20 % - Akzent2 9 3 3" xfId="3522"/>
    <cellStyle name="20 % - Akzent2 9 3 4" xfId="2421"/>
    <cellStyle name="20 % - Akzent2 9 4" xfId="1101"/>
    <cellStyle name="20 % - Akzent2 9 4 2" xfId="1761"/>
    <cellStyle name="20 % - Akzent2 9 4 2 2" xfId="4402"/>
    <cellStyle name="20 % - Akzent2 9 4 2 3" xfId="3081"/>
    <cellStyle name="20 % - Akzent2 9 4 3" xfId="3742"/>
    <cellStyle name="20 % - Akzent2 9 4 4" xfId="2201"/>
    <cellStyle name="20 % - Akzent2 9 5" xfId="1321"/>
    <cellStyle name="20 % - Akzent2 9 5 2" xfId="3962"/>
    <cellStyle name="20 % - Akzent2 9 5 3" xfId="2641"/>
    <cellStyle name="20 % - Akzent2 9 6" xfId="3301"/>
    <cellStyle name="20 % - Akzent2 9 7" xfId="1981"/>
    <cellStyle name="20 % - Akzent3" xfId="9" builtinId="38" customBuiltin="1"/>
    <cellStyle name="20 % - Akzent3 10" xfId="769"/>
    <cellStyle name="20 % - Akzent3 11" xfId="4545"/>
    <cellStyle name="20 % - Akzent3 11 10" xfId="6812"/>
    <cellStyle name="20 % - Akzent3 11 11" xfId="9135"/>
    <cellStyle name="20 % - Akzent3 11 2" xfId="4568"/>
    <cellStyle name="20 % - Akzent3 11 3" xfId="4584"/>
    <cellStyle name="20 % - Akzent3 11 3 2" xfId="4938"/>
    <cellStyle name="20 % - Akzent3 11 3 2 2" xfId="5276"/>
    <cellStyle name="20 % - Akzent3 11 3 2 2 2" xfId="5953"/>
    <cellStyle name="20 % - Akzent3 11 3 2 2 2 2" xfId="8085"/>
    <cellStyle name="20 % - Akzent3 11 3 2 2 2 3" xfId="10408"/>
    <cellStyle name="20 % - Akzent3 11 3 2 2 3" xfId="6669"/>
    <cellStyle name="20 % - Akzent3 11 3 2 2 3 2" xfId="8701"/>
    <cellStyle name="20 % - Akzent3 11 3 2 2 3 3" xfId="11024"/>
    <cellStyle name="20 % - Akzent3 11 3 2 2 4" xfId="7451"/>
    <cellStyle name="20 % - Akzent3 11 3 2 2 5" xfId="9774"/>
    <cellStyle name="20 % - Akzent3 11 3 2 3" xfId="5642"/>
    <cellStyle name="20 % - Akzent3 11 3 2 3 2" xfId="7774"/>
    <cellStyle name="20 % - Akzent3 11 3 2 3 3" xfId="10097"/>
    <cellStyle name="20 % - Akzent3 11 3 2 4" xfId="6402"/>
    <cellStyle name="20 % - Akzent3 11 3 2 4 2" xfId="8434"/>
    <cellStyle name="20 % - Akzent3 11 3 2 4 3" xfId="10757"/>
    <cellStyle name="20 % - Akzent3 11 3 2 5" xfId="9006"/>
    <cellStyle name="20 % - Akzent3 11 3 2 5 2" xfId="11329"/>
    <cellStyle name="20 % - Akzent3 11 3 2 6" xfId="7139"/>
    <cellStyle name="20 % - Akzent3 11 3 2 7" xfId="9462"/>
    <cellStyle name="20 % - Akzent3 11 3 3" xfId="5109"/>
    <cellStyle name="20 % - Akzent3 11 3 3 2" xfId="5787"/>
    <cellStyle name="20 % - Akzent3 11 3 3 2 2" xfId="7919"/>
    <cellStyle name="20 % - Akzent3 11 3 3 2 3" xfId="10242"/>
    <cellStyle name="20 % - Akzent3 11 3 3 3" xfId="6502"/>
    <cellStyle name="20 % - Akzent3 11 3 3 3 2" xfId="8534"/>
    <cellStyle name="20 % - Akzent3 11 3 3 3 3" xfId="10857"/>
    <cellStyle name="20 % - Akzent3 11 3 3 4" xfId="7284"/>
    <cellStyle name="20 % - Akzent3 11 3 3 5" xfId="9607"/>
    <cellStyle name="20 % - Akzent3 11 3 4" xfId="5475"/>
    <cellStyle name="20 % - Akzent3 11 3 4 2" xfId="7607"/>
    <cellStyle name="20 % - Akzent3 11 3 4 3" xfId="9930"/>
    <cellStyle name="20 % - Akzent3 11 3 5" xfId="4771"/>
    <cellStyle name="20 % - Akzent3 11 3 5 2" xfId="6972"/>
    <cellStyle name="20 % - Akzent3 11 3 5 3" xfId="9295"/>
    <cellStyle name="20 % - Akzent3 11 3 6" xfId="6235"/>
    <cellStyle name="20 % - Akzent3 11 3 6 2" xfId="8267"/>
    <cellStyle name="20 % - Akzent3 11 3 6 3" xfId="10590"/>
    <cellStyle name="20 % - Akzent3 11 3 7" xfId="8839"/>
    <cellStyle name="20 % - Akzent3 11 3 7 2" xfId="11162"/>
    <cellStyle name="20 % - Akzent3 11 3 8" xfId="6830"/>
    <cellStyle name="20 % - Akzent3 11 3 9" xfId="9153"/>
    <cellStyle name="20 % - Akzent3 11 4" xfId="4920"/>
    <cellStyle name="20 % - Akzent3 11 4 2" xfId="5258"/>
    <cellStyle name="20 % - Akzent3 11 4 2 2" xfId="5935"/>
    <cellStyle name="20 % - Akzent3 11 4 2 2 2" xfId="8067"/>
    <cellStyle name="20 % - Akzent3 11 4 2 2 3" xfId="10390"/>
    <cellStyle name="20 % - Akzent3 11 4 2 3" xfId="6651"/>
    <cellStyle name="20 % - Akzent3 11 4 2 3 2" xfId="8683"/>
    <cellStyle name="20 % - Akzent3 11 4 2 3 3" xfId="11006"/>
    <cellStyle name="20 % - Akzent3 11 4 2 4" xfId="7433"/>
    <cellStyle name="20 % - Akzent3 11 4 2 5" xfId="9756"/>
    <cellStyle name="20 % - Akzent3 11 4 3" xfId="5624"/>
    <cellStyle name="20 % - Akzent3 11 4 3 2" xfId="7756"/>
    <cellStyle name="20 % - Akzent3 11 4 3 3" xfId="10079"/>
    <cellStyle name="20 % - Akzent3 11 4 4" xfId="6384"/>
    <cellStyle name="20 % - Akzent3 11 4 4 2" xfId="8416"/>
    <cellStyle name="20 % - Akzent3 11 4 4 3" xfId="10739"/>
    <cellStyle name="20 % - Akzent3 11 4 5" xfId="8988"/>
    <cellStyle name="20 % - Akzent3 11 4 5 2" xfId="11311"/>
    <cellStyle name="20 % - Akzent3 11 4 6" xfId="7121"/>
    <cellStyle name="20 % - Akzent3 11 4 7" xfId="9444"/>
    <cellStyle name="20 % - Akzent3 11 5" xfId="5091"/>
    <cellStyle name="20 % - Akzent3 11 5 2" xfId="5769"/>
    <cellStyle name="20 % - Akzent3 11 5 2 2" xfId="7901"/>
    <cellStyle name="20 % - Akzent3 11 5 2 3" xfId="10224"/>
    <cellStyle name="20 % - Akzent3 11 5 3" xfId="6205"/>
    <cellStyle name="20 % - Akzent3 11 5 3 2" xfId="8237"/>
    <cellStyle name="20 % - Akzent3 11 5 3 3" xfId="10560"/>
    <cellStyle name="20 % - Akzent3 11 5 4" xfId="7266"/>
    <cellStyle name="20 % - Akzent3 11 5 5" xfId="9589"/>
    <cellStyle name="20 % - Akzent3 11 6" xfId="5457"/>
    <cellStyle name="20 % - Akzent3 11 6 2" xfId="7589"/>
    <cellStyle name="20 % - Akzent3 11 6 3" xfId="9912"/>
    <cellStyle name="20 % - Akzent3 11 7" xfId="4753"/>
    <cellStyle name="20 % - Akzent3 11 7 2" xfId="6955"/>
    <cellStyle name="20 % - Akzent3 11 7 3" xfId="9278"/>
    <cellStyle name="20 % - Akzent3 11 8" xfId="6217"/>
    <cellStyle name="20 % - Akzent3 11 8 2" xfId="8249"/>
    <cellStyle name="20 % - Akzent3 11 8 3" xfId="10572"/>
    <cellStyle name="20 % - Akzent3 11 9" xfId="8821"/>
    <cellStyle name="20 % - Akzent3 11 9 2" xfId="11144"/>
    <cellStyle name="20 % - Akzent3 12" xfId="4601"/>
    <cellStyle name="20 % - Akzent3 12 2" xfId="4955"/>
    <cellStyle name="20 % - Akzent3 12 2 2" xfId="5293"/>
    <cellStyle name="20 % - Akzent3 12 2 2 2" xfId="5970"/>
    <cellStyle name="20 % - Akzent3 12 2 2 2 2" xfId="8102"/>
    <cellStyle name="20 % - Akzent3 12 2 2 2 3" xfId="10425"/>
    <cellStyle name="20 % - Akzent3 12 2 2 3" xfId="6686"/>
    <cellStyle name="20 % - Akzent3 12 2 2 3 2" xfId="8718"/>
    <cellStyle name="20 % - Akzent3 12 2 2 3 3" xfId="11041"/>
    <cellStyle name="20 % - Akzent3 12 2 2 4" xfId="7468"/>
    <cellStyle name="20 % - Akzent3 12 2 2 5" xfId="9791"/>
    <cellStyle name="20 % - Akzent3 12 2 3" xfId="5659"/>
    <cellStyle name="20 % - Akzent3 12 2 3 2" xfId="7791"/>
    <cellStyle name="20 % - Akzent3 12 2 3 3" xfId="10114"/>
    <cellStyle name="20 % - Akzent3 12 2 4" xfId="6419"/>
    <cellStyle name="20 % - Akzent3 12 2 4 2" xfId="8451"/>
    <cellStyle name="20 % - Akzent3 12 2 4 3" xfId="10774"/>
    <cellStyle name="20 % - Akzent3 12 2 5" xfId="9023"/>
    <cellStyle name="20 % - Akzent3 12 2 5 2" xfId="11346"/>
    <cellStyle name="20 % - Akzent3 12 2 6" xfId="7156"/>
    <cellStyle name="20 % - Akzent3 12 2 7" xfId="9479"/>
    <cellStyle name="20 % - Akzent3 12 3" xfId="5126"/>
    <cellStyle name="20 % - Akzent3 12 3 2" xfId="5804"/>
    <cellStyle name="20 % - Akzent3 12 3 2 2" xfId="7936"/>
    <cellStyle name="20 % - Akzent3 12 3 2 3" xfId="10259"/>
    <cellStyle name="20 % - Akzent3 12 3 3" xfId="6519"/>
    <cellStyle name="20 % - Akzent3 12 3 3 2" xfId="8551"/>
    <cellStyle name="20 % - Akzent3 12 3 3 3" xfId="10874"/>
    <cellStyle name="20 % - Akzent3 12 3 4" xfId="7301"/>
    <cellStyle name="20 % - Akzent3 12 3 5" xfId="9624"/>
    <cellStyle name="20 % - Akzent3 12 4" xfId="5492"/>
    <cellStyle name="20 % - Akzent3 12 4 2" xfId="7624"/>
    <cellStyle name="20 % - Akzent3 12 4 3" xfId="9947"/>
    <cellStyle name="20 % - Akzent3 12 5" xfId="4788"/>
    <cellStyle name="20 % - Akzent3 12 5 2" xfId="6989"/>
    <cellStyle name="20 % - Akzent3 12 5 3" xfId="9312"/>
    <cellStyle name="20 % - Akzent3 12 6" xfId="6252"/>
    <cellStyle name="20 % - Akzent3 12 6 2" xfId="8284"/>
    <cellStyle name="20 % - Akzent3 12 6 3" xfId="10607"/>
    <cellStyle name="20 % - Akzent3 12 7" xfId="8856"/>
    <cellStyle name="20 % - Akzent3 12 7 2" xfId="11179"/>
    <cellStyle name="20 % - Akzent3 12 8" xfId="6847"/>
    <cellStyle name="20 % - Akzent3 12 9" xfId="9170"/>
    <cellStyle name="20 % - Akzent3 13" xfId="4619"/>
    <cellStyle name="20 % - Akzent3 13 2" xfId="4973"/>
    <cellStyle name="20 % - Akzent3 13 2 2" xfId="5311"/>
    <cellStyle name="20 % - Akzent3 13 2 2 2" xfId="5988"/>
    <cellStyle name="20 % - Akzent3 13 2 2 2 2" xfId="8120"/>
    <cellStyle name="20 % - Akzent3 13 2 2 2 3" xfId="10443"/>
    <cellStyle name="20 % - Akzent3 13 2 2 3" xfId="6704"/>
    <cellStyle name="20 % - Akzent3 13 2 2 3 2" xfId="8736"/>
    <cellStyle name="20 % - Akzent3 13 2 2 3 3" xfId="11059"/>
    <cellStyle name="20 % - Akzent3 13 2 2 4" xfId="7486"/>
    <cellStyle name="20 % - Akzent3 13 2 2 5" xfId="9809"/>
    <cellStyle name="20 % - Akzent3 13 2 3" xfId="5677"/>
    <cellStyle name="20 % - Akzent3 13 2 3 2" xfId="7809"/>
    <cellStyle name="20 % - Akzent3 13 2 3 3" xfId="10132"/>
    <cellStyle name="20 % - Akzent3 13 2 4" xfId="6437"/>
    <cellStyle name="20 % - Akzent3 13 2 4 2" xfId="8469"/>
    <cellStyle name="20 % - Akzent3 13 2 4 3" xfId="10792"/>
    <cellStyle name="20 % - Akzent3 13 2 5" xfId="9041"/>
    <cellStyle name="20 % - Akzent3 13 2 5 2" xfId="11364"/>
    <cellStyle name="20 % - Akzent3 13 2 6" xfId="7174"/>
    <cellStyle name="20 % - Akzent3 13 2 7" xfId="9497"/>
    <cellStyle name="20 % - Akzent3 13 3" xfId="5144"/>
    <cellStyle name="20 % - Akzent3 13 3 2" xfId="5822"/>
    <cellStyle name="20 % - Akzent3 13 3 2 2" xfId="7954"/>
    <cellStyle name="20 % - Akzent3 13 3 2 3" xfId="10277"/>
    <cellStyle name="20 % - Akzent3 13 3 3" xfId="6537"/>
    <cellStyle name="20 % - Akzent3 13 3 3 2" xfId="8569"/>
    <cellStyle name="20 % - Akzent3 13 3 3 3" xfId="10892"/>
    <cellStyle name="20 % - Akzent3 13 3 4" xfId="7319"/>
    <cellStyle name="20 % - Akzent3 13 3 5" xfId="9642"/>
    <cellStyle name="20 % - Akzent3 13 4" xfId="5510"/>
    <cellStyle name="20 % - Akzent3 13 4 2" xfId="7642"/>
    <cellStyle name="20 % - Akzent3 13 4 3" xfId="9965"/>
    <cellStyle name="20 % - Akzent3 13 5" xfId="4806"/>
    <cellStyle name="20 % - Akzent3 13 5 2" xfId="7007"/>
    <cellStyle name="20 % - Akzent3 13 5 3" xfId="9330"/>
    <cellStyle name="20 % - Akzent3 13 6" xfId="6270"/>
    <cellStyle name="20 % - Akzent3 13 6 2" xfId="8302"/>
    <cellStyle name="20 % - Akzent3 13 6 3" xfId="10625"/>
    <cellStyle name="20 % - Akzent3 13 7" xfId="8874"/>
    <cellStyle name="20 % - Akzent3 13 7 2" xfId="11197"/>
    <cellStyle name="20 % - Akzent3 13 8" xfId="6865"/>
    <cellStyle name="20 % - Akzent3 13 9" xfId="9188"/>
    <cellStyle name="20 % - Akzent3 14" xfId="4635"/>
    <cellStyle name="20 % - Akzent3 14 2" xfId="4989"/>
    <cellStyle name="20 % - Akzent3 14 2 2" xfId="5327"/>
    <cellStyle name="20 % - Akzent3 14 2 2 2" xfId="6004"/>
    <cellStyle name="20 % - Akzent3 14 2 2 2 2" xfId="8136"/>
    <cellStyle name="20 % - Akzent3 14 2 2 2 3" xfId="10459"/>
    <cellStyle name="20 % - Akzent3 14 2 2 3" xfId="6720"/>
    <cellStyle name="20 % - Akzent3 14 2 2 3 2" xfId="8752"/>
    <cellStyle name="20 % - Akzent3 14 2 2 3 3" xfId="11075"/>
    <cellStyle name="20 % - Akzent3 14 2 2 4" xfId="7502"/>
    <cellStyle name="20 % - Akzent3 14 2 2 5" xfId="9825"/>
    <cellStyle name="20 % - Akzent3 14 2 3" xfId="5693"/>
    <cellStyle name="20 % - Akzent3 14 2 3 2" xfId="7825"/>
    <cellStyle name="20 % - Akzent3 14 2 3 3" xfId="10148"/>
    <cellStyle name="20 % - Akzent3 14 2 4" xfId="6453"/>
    <cellStyle name="20 % - Akzent3 14 2 4 2" xfId="8485"/>
    <cellStyle name="20 % - Akzent3 14 2 4 3" xfId="10808"/>
    <cellStyle name="20 % - Akzent3 14 2 5" xfId="9057"/>
    <cellStyle name="20 % - Akzent3 14 2 5 2" xfId="11380"/>
    <cellStyle name="20 % - Akzent3 14 2 6" xfId="7190"/>
    <cellStyle name="20 % - Akzent3 14 2 7" xfId="9513"/>
    <cellStyle name="20 % - Akzent3 14 3" xfId="5160"/>
    <cellStyle name="20 % - Akzent3 14 3 2" xfId="5838"/>
    <cellStyle name="20 % - Akzent3 14 3 2 2" xfId="7970"/>
    <cellStyle name="20 % - Akzent3 14 3 2 3" xfId="10293"/>
    <cellStyle name="20 % - Akzent3 14 3 3" xfId="6553"/>
    <cellStyle name="20 % - Akzent3 14 3 3 2" xfId="8585"/>
    <cellStyle name="20 % - Akzent3 14 3 3 3" xfId="10908"/>
    <cellStyle name="20 % - Akzent3 14 3 4" xfId="7335"/>
    <cellStyle name="20 % - Akzent3 14 3 5" xfId="9658"/>
    <cellStyle name="20 % - Akzent3 14 4" xfId="5526"/>
    <cellStyle name="20 % - Akzent3 14 4 2" xfId="7658"/>
    <cellStyle name="20 % - Akzent3 14 4 3" xfId="9981"/>
    <cellStyle name="20 % - Akzent3 14 5" xfId="4822"/>
    <cellStyle name="20 % - Akzent3 14 5 2" xfId="7023"/>
    <cellStyle name="20 % - Akzent3 14 5 3" xfId="9346"/>
    <cellStyle name="20 % - Akzent3 14 6" xfId="6286"/>
    <cellStyle name="20 % - Akzent3 14 6 2" xfId="8318"/>
    <cellStyle name="20 % - Akzent3 14 6 3" xfId="10641"/>
    <cellStyle name="20 % - Akzent3 14 7" xfId="8890"/>
    <cellStyle name="20 % - Akzent3 14 7 2" xfId="11213"/>
    <cellStyle name="20 % - Akzent3 14 8" xfId="6881"/>
    <cellStyle name="20 % - Akzent3 14 9" xfId="9204"/>
    <cellStyle name="20 % - Akzent3 15" xfId="4651"/>
    <cellStyle name="20 % - Akzent3 15 2" xfId="5003"/>
    <cellStyle name="20 % - Akzent3 15 2 2" xfId="5341"/>
    <cellStyle name="20 % - Akzent3 15 2 2 2" xfId="6018"/>
    <cellStyle name="20 % - Akzent3 15 2 2 2 2" xfId="8150"/>
    <cellStyle name="20 % - Akzent3 15 2 2 2 3" xfId="10473"/>
    <cellStyle name="20 % - Akzent3 15 2 2 3" xfId="6734"/>
    <cellStyle name="20 % - Akzent3 15 2 2 3 2" xfId="8766"/>
    <cellStyle name="20 % - Akzent3 15 2 2 3 3" xfId="11089"/>
    <cellStyle name="20 % - Akzent3 15 2 2 4" xfId="7516"/>
    <cellStyle name="20 % - Akzent3 15 2 2 5" xfId="9839"/>
    <cellStyle name="20 % - Akzent3 15 2 3" xfId="5707"/>
    <cellStyle name="20 % - Akzent3 15 2 3 2" xfId="7839"/>
    <cellStyle name="20 % - Akzent3 15 2 3 3" xfId="10162"/>
    <cellStyle name="20 % - Akzent3 15 2 4" xfId="6467"/>
    <cellStyle name="20 % - Akzent3 15 2 4 2" xfId="8499"/>
    <cellStyle name="20 % - Akzent3 15 2 4 3" xfId="10822"/>
    <cellStyle name="20 % - Akzent3 15 2 5" xfId="9071"/>
    <cellStyle name="20 % - Akzent3 15 2 5 2" xfId="11394"/>
    <cellStyle name="20 % - Akzent3 15 2 6" xfId="7204"/>
    <cellStyle name="20 % - Akzent3 15 2 7" xfId="9527"/>
    <cellStyle name="20 % - Akzent3 15 3" xfId="5175"/>
    <cellStyle name="20 % - Akzent3 15 3 2" xfId="5853"/>
    <cellStyle name="20 % - Akzent3 15 3 2 2" xfId="7985"/>
    <cellStyle name="20 % - Akzent3 15 3 2 3" xfId="10308"/>
    <cellStyle name="20 % - Akzent3 15 3 3" xfId="6568"/>
    <cellStyle name="20 % - Akzent3 15 3 3 2" xfId="8600"/>
    <cellStyle name="20 % - Akzent3 15 3 3 3" xfId="10923"/>
    <cellStyle name="20 % - Akzent3 15 3 4" xfId="7350"/>
    <cellStyle name="20 % - Akzent3 15 3 5" xfId="9673"/>
    <cellStyle name="20 % - Akzent3 15 4" xfId="5541"/>
    <cellStyle name="20 % - Akzent3 15 4 2" xfId="7673"/>
    <cellStyle name="20 % - Akzent3 15 4 3" xfId="9996"/>
    <cellStyle name="20 % - Akzent3 15 5" xfId="4837"/>
    <cellStyle name="20 % - Akzent3 15 5 2" xfId="7038"/>
    <cellStyle name="20 % - Akzent3 15 5 3" xfId="9361"/>
    <cellStyle name="20 % - Akzent3 15 6" xfId="6301"/>
    <cellStyle name="20 % - Akzent3 15 6 2" xfId="8333"/>
    <cellStyle name="20 % - Akzent3 15 6 3" xfId="10656"/>
    <cellStyle name="20 % - Akzent3 15 7" xfId="8905"/>
    <cellStyle name="20 % - Akzent3 15 7 2" xfId="11228"/>
    <cellStyle name="20 % - Akzent3 15 8" xfId="6897"/>
    <cellStyle name="20 % - Akzent3 15 9" xfId="9220"/>
    <cellStyle name="20 % - Akzent3 16" xfId="4666"/>
    <cellStyle name="20 % - Akzent3 16 2" xfId="5215"/>
    <cellStyle name="20 % - Akzent3 16 2 2" xfId="5893"/>
    <cellStyle name="20 % - Akzent3 16 2 2 2" xfId="8025"/>
    <cellStyle name="20 % - Akzent3 16 2 2 3" xfId="10348"/>
    <cellStyle name="20 % - Akzent3 16 2 3" xfId="6608"/>
    <cellStyle name="20 % - Akzent3 16 2 3 2" xfId="8640"/>
    <cellStyle name="20 % - Akzent3 16 2 3 3" xfId="10963"/>
    <cellStyle name="20 % - Akzent3 16 2 4" xfId="7390"/>
    <cellStyle name="20 % - Akzent3 16 2 5" xfId="9713"/>
    <cellStyle name="20 % - Akzent3 16 3" xfId="5581"/>
    <cellStyle name="20 % - Akzent3 16 3 2" xfId="7713"/>
    <cellStyle name="20 % - Akzent3 16 3 3" xfId="10036"/>
    <cellStyle name="20 % - Akzent3 16 4" xfId="4877"/>
    <cellStyle name="20 % - Akzent3 16 4 2" xfId="7078"/>
    <cellStyle name="20 % - Akzent3 16 4 3" xfId="9401"/>
    <cellStyle name="20 % - Akzent3 16 5" xfId="6341"/>
    <cellStyle name="20 % - Akzent3 16 5 2" xfId="8373"/>
    <cellStyle name="20 % - Akzent3 16 5 3" xfId="10696"/>
    <cellStyle name="20 % - Akzent3 16 6" xfId="8945"/>
    <cellStyle name="20 % - Akzent3 16 6 2" xfId="11268"/>
    <cellStyle name="20 % - Akzent3 16 7" xfId="6912"/>
    <cellStyle name="20 % - Akzent3 16 8" xfId="9235"/>
    <cellStyle name="20 % - Akzent3 17" xfId="5020"/>
    <cellStyle name="20 % - Akzent3 17 2" xfId="5724"/>
    <cellStyle name="20 % - Akzent3 17 2 2" xfId="7856"/>
    <cellStyle name="20 % - Akzent3 17 2 3" xfId="10179"/>
    <cellStyle name="20 % - Akzent3 17 3" xfId="7221"/>
    <cellStyle name="20 % - Akzent3 17 4" xfId="9544"/>
    <cellStyle name="20 % - Akzent3 18" xfId="5358"/>
    <cellStyle name="20 % - Akzent3 18 2" xfId="6035"/>
    <cellStyle name="20 % - Akzent3 18 2 2" xfId="8167"/>
    <cellStyle name="20 % - Akzent3 18 2 3" xfId="10490"/>
    <cellStyle name="20 % - Akzent3 18 3" xfId="7533"/>
    <cellStyle name="20 % - Akzent3 18 4" xfId="9856"/>
    <cellStyle name="20 % - Akzent3 19" xfId="5381"/>
    <cellStyle name="20 % - Akzent3 19 2" xfId="5369"/>
    <cellStyle name="20 % - Akzent3 19 3" xfId="7549"/>
    <cellStyle name="20 % - Akzent3 19 4" xfId="9872"/>
    <cellStyle name="20 % - Akzent3 2" xfId="172"/>
    <cellStyle name="20 % - Akzent3 2 2" xfId="491"/>
    <cellStyle name="20 % - Akzent3 2 3" xfId="658"/>
    <cellStyle name="20 % - Akzent3 2 3 2" xfId="897"/>
    <cellStyle name="20 % - Akzent3 2 3 2 2" xfId="1557"/>
    <cellStyle name="20 % - Akzent3 2 3 2 2 2" xfId="4198"/>
    <cellStyle name="20 % - Akzent3 2 3 2 2 3" xfId="2877"/>
    <cellStyle name="20 % - Akzent3 2 3 2 3" xfId="3538"/>
    <cellStyle name="20 % - Akzent3 2 3 2 4" xfId="2437"/>
    <cellStyle name="20 % - Akzent3 2 3 3" xfId="1117"/>
    <cellStyle name="20 % - Akzent3 2 3 3 2" xfId="1777"/>
    <cellStyle name="20 % - Akzent3 2 3 3 2 2" xfId="4418"/>
    <cellStyle name="20 % - Akzent3 2 3 3 2 3" xfId="3097"/>
    <cellStyle name="20 % - Akzent3 2 3 3 3" xfId="3758"/>
    <cellStyle name="20 % - Akzent3 2 3 3 4" xfId="2217"/>
    <cellStyle name="20 % - Akzent3 2 3 4" xfId="1337"/>
    <cellStyle name="20 % - Akzent3 2 3 4 2" xfId="3978"/>
    <cellStyle name="20 % - Akzent3 2 3 4 3" xfId="2657"/>
    <cellStyle name="20 % - Akzent3 2 3 5" xfId="3317"/>
    <cellStyle name="20 % - Akzent3 2 3 6" xfId="1997"/>
    <cellStyle name="20 % - Akzent3 2 4" xfId="787"/>
    <cellStyle name="20 % - Akzent3 2 4 2" xfId="1447"/>
    <cellStyle name="20 % - Akzent3 2 4 2 2" xfId="4088"/>
    <cellStyle name="20 % - Akzent3 2 4 2 3" xfId="2767"/>
    <cellStyle name="20 % - Akzent3 2 4 3" xfId="3428"/>
    <cellStyle name="20 % - Akzent3 2 4 4" xfId="2327"/>
    <cellStyle name="20 % - Akzent3 2 5" xfId="1007"/>
    <cellStyle name="20 % - Akzent3 2 5 2" xfId="1667"/>
    <cellStyle name="20 % - Akzent3 2 5 2 2" xfId="4308"/>
    <cellStyle name="20 % - Akzent3 2 5 2 3" xfId="2987"/>
    <cellStyle name="20 % - Akzent3 2 5 3" xfId="3648"/>
    <cellStyle name="20 % - Akzent3 2 5 4" xfId="2107"/>
    <cellStyle name="20 % - Akzent3 2 6" xfId="1227"/>
    <cellStyle name="20 % - Akzent3 2 6 2" xfId="3868"/>
    <cellStyle name="20 % - Akzent3 2 6 3" xfId="2547"/>
    <cellStyle name="20 % - Akzent3 2 7" xfId="3207"/>
    <cellStyle name="20 % - Akzent3 2 8" xfId="1887"/>
    <cellStyle name="20 % - Akzent3 2 9" xfId="411"/>
    <cellStyle name="20 % - Akzent3 20" xfId="4680"/>
    <cellStyle name="20 % - Akzent3 21" xfId="6097"/>
    <cellStyle name="20 % - Akzent3 21 2" xfId="8181"/>
    <cellStyle name="20 % - Akzent3 21 3" xfId="10504"/>
    <cellStyle name="20 % - Akzent3 22" xfId="6160"/>
    <cellStyle name="20 % - Akzent3 22 2" xfId="8195"/>
    <cellStyle name="20 % - Akzent3 22 3" xfId="10518"/>
    <cellStyle name="20 % - Akzent3 23" xfId="6748"/>
    <cellStyle name="20 % - Akzent3 23 2" xfId="8780"/>
    <cellStyle name="20 % - Akzent3 23 3" xfId="11103"/>
    <cellStyle name="20 % - Akzent3 24" xfId="11408"/>
    <cellStyle name="20 % - Akzent3 3" xfId="230"/>
    <cellStyle name="20 % - Akzent3 4" xfId="289"/>
    <cellStyle name="20 % - Akzent3 4 2" xfId="678"/>
    <cellStyle name="20 % - Akzent3 4 2 2" xfId="917"/>
    <cellStyle name="20 % - Akzent3 4 2 2 2" xfId="1577"/>
    <cellStyle name="20 % - Akzent3 4 2 2 2 2" xfId="4218"/>
    <cellStyle name="20 % - Akzent3 4 2 2 2 3" xfId="2897"/>
    <cellStyle name="20 % - Akzent3 4 2 2 3" xfId="3558"/>
    <cellStyle name="20 % - Akzent3 4 2 2 4" xfId="2457"/>
    <cellStyle name="20 % - Akzent3 4 2 3" xfId="1137"/>
    <cellStyle name="20 % - Akzent3 4 2 3 2" xfId="1797"/>
    <cellStyle name="20 % - Akzent3 4 2 3 2 2" xfId="4438"/>
    <cellStyle name="20 % - Akzent3 4 2 3 2 3" xfId="3117"/>
    <cellStyle name="20 % - Akzent3 4 2 3 3" xfId="3778"/>
    <cellStyle name="20 % - Akzent3 4 2 3 4" xfId="2237"/>
    <cellStyle name="20 % - Akzent3 4 2 4" xfId="1357"/>
    <cellStyle name="20 % - Akzent3 4 2 4 2" xfId="3998"/>
    <cellStyle name="20 % - Akzent3 4 2 4 3" xfId="2677"/>
    <cellStyle name="20 % - Akzent3 4 2 5" xfId="3337"/>
    <cellStyle name="20 % - Akzent3 4 2 6" xfId="2017"/>
    <cellStyle name="20 % - Akzent3 4 3" xfId="807"/>
    <cellStyle name="20 % - Akzent3 4 3 2" xfId="1467"/>
    <cellStyle name="20 % - Akzent3 4 3 2 2" xfId="4108"/>
    <cellStyle name="20 % - Akzent3 4 3 2 3" xfId="2787"/>
    <cellStyle name="20 % - Akzent3 4 3 3" xfId="3448"/>
    <cellStyle name="20 % - Akzent3 4 3 4" xfId="2347"/>
    <cellStyle name="20 % - Akzent3 4 4" xfId="1027"/>
    <cellStyle name="20 % - Akzent3 4 4 2" xfId="1687"/>
    <cellStyle name="20 % - Akzent3 4 4 2 2" xfId="4328"/>
    <cellStyle name="20 % - Akzent3 4 4 2 3" xfId="3007"/>
    <cellStyle name="20 % - Akzent3 4 4 3" xfId="3668"/>
    <cellStyle name="20 % - Akzent3 4 4 4" xfId="2127"/>
    <cellStyle name="20 % - Akzent3 4 5" xfId="1247"/>
    <cellStyle name="20 % - Akzent3 4 5 2" xfId="3888"/>
    <cellStyle name="20 % - Akzent3 4 5 3" xfId="2567"/>
    <cellStyle name="20 % - Akzent3 4 6" xfId="3227"/>
    <cellStyle name="20 % - Akzent3 4 7" xfId="1907"/>
    <cellStyle name="20 % - Akzent3 4 8" xfId="539"/>
    <cellStyle name="20 % - Akzent3 4 9" xfId="5076"/>
    <cellStyle name="20 % - Akzent3 5" xfId="553"/>
    <cellStyle name="20 % - Akzent3 5 2" xfId="692"/>
    <cellStyle name="20 % - Akzent3 5 2 2" xfId="931"/>
    <cellStyle name="20 % - Akzent3 5 2 2 2" xfId="1591"/>
    <cellStyle name="20 % - Akzent3 5 2 2 2 2" xfId="4232"/>
    <cellStyle name="20 % - Akzent3 5 2 2 2 3" xfId="2911"/>
    <cellStyle name="20 % - Akzent3 5 2 2 3" xfId="3572"/>
    <cellStyle name="20 % - Akzent3 5 2 2 4" xfId="2471"/>
    <cellStyle name="20 % - Akzent3 5 2 3" xfId="1151"/>
    <cellStyle name="20 % - Akzent3 5 2 3 2" xfId="1811"/>
    <cellStyle name="20 % - Akzent3 5 2 3 2 2" xfId="4452"/>
    <cellStyle name="20 % - Akzent3 5 2 3 2 3" xfId="3131"/>
    <cellStyle name="20 % - Akzent3 5 2 3 3" xfId="3792"/>
    <cellStyle name="20 % - Akzent3 5 2 3 4" xfId="2251"/>
    <cellStyle name="20 % - Akzent3 5 2 4" xfId="1371"/>
    <cellStyle name="20 % - Akzent3 5 2 4 2" xfId="4012"/>
    <cellStyle name="20 % - Akzent3 5 2 4 3" xfId="2691"/>
    <cellStyle name="20 % - Akzent3 5 2 5" xfId="3351"/>
    <cellStyle name="20 % - Akzent3 5 2 6" xfId="2031"/>
    <cellStyle name="20 % - Akzent3 5 3" xfId="821"/>
    <cellStyle name="20 % - Akzent3 5 3 2" xfId="1481"/>
    <cellStyle name="20 % - Akzent3 5 3 2 2" xfId="4122"/>
    <cellStyle name="20 % - Akzent3 5 3 2 3" xfId="2801"/>
    <cellStyle name="20 % - Akzent3 5 3 3" xfId="3462"/>
    <cellStyle name="20 % - Akzent3 5 3 4" xfId="2361"/>
    <cellStyle name="20 % - Akzent3 5 4" xfId="1041"/>
    <cellStyle name="20 % - Akzent3 5 4 2" xfId="1701"/>
    <cellStyle name="20 % - Akzent3 5 4 2 2" xfId="4342"/>
    <cellStyle name="20 % - Akzent3 5 4 2 3" xfId="3021"/>
    <cellStyle name="20 % - Akzent3 5 4 3" xfId="3682"/>
    <cellStyle name="20 % - Akzent3 5 4 4" xfId="2141"/>
    <cellStyle name="20 % - Akzent3 5 5" xfId="1261"/>
    <cellStyle name="20 % - Akzent3 5 5 2" xfId="3902"/>
    <cellStyle name="20 % - Akzent3 5 5 3" xfId="2581"/>
    <cellStyle name="20 % - Akzent3 5 6" xfId="3241"/>
    <cellStyle name="20 % - Akzent3 5 7" xfId="1921"/>
    <cellStyle name="20 % - Akzent3 6" xfId="602"/>
    <cellStyle name="20 % - Akzent3 6 2" xfId="712"/>
    <cellStyle name="20 % - Akzent3 6 2 2" xfId="951"/>
    <cellStyle name="20 % - Akzent3 6 2 2 2" xfId="1611"/>
    <cellStyle name="20 % - Akzent3 6 2 2 2 2" xfId="4252"/>
    <cellStyle name="20 % - Akzent3 6 2 2 2 3" xfId="2931"/>
    <cellStyle name="20 % - Akzent3 6 2 2 3" xfId="3592"/>
    <cellStyle name="20 % - Akzent3 6 2 2 4" xfId="2491"/>
    <cellStyle name="20 % - Akzent3 6 2 3" xfId="1171"/>
    <cellStyle name="20 % - Akzent3 6 2 3 2" xfId="1831"/>
    <cellStyle name="20 % - Akzent3 6 2 3 2 2" xfId="4472"/>
    <cellStyle name="20 % - Akzent3 6 2 3 2 3" xfId="3151"/>
    <cellStyle name="20 % - Akzent3 6 2 3 3" xfId="3812"/>
    <cellStyle name="20 % - Akzent3 6 2 3 4" xfId="2271"/>
    <cellStyle name="20 % - Akzent3 6 2 4" xfId="1391"/>
    <cellStyle name="20 % - Akzent3 6 2 4 2" xfId="4032"/>
    <cellStyle name="20 % - Akzent3 6 2 4 3" xfId="2711"/>
    <cellStyle name="20 % - Akzent3 6 2 5" xfId="3371"/>
    <cellStyle name="20 % - Akzent3 6 2 6" xfId="2051"/>
    <cellStyle name="20 % - Akzent3 6 3" xfId="841"/>
    <cellStyle name="20 % - Akzent3 6 3 2" xfId="1501"/>
    <cellStyle name="20 % - Akzent3 6 3 2 2" xfId="4142"/>
    <cellStyle name="20 % - Akzent3 6 3 2 3" xfId="2821"/>
    <cellStyle name="20 % - Akzent3 6 3 3" xfId="3482"/>
    <cellStyle name="20 % - Akzent3 6 3 4" xfId="2381"/>
    <cellStyle name="20 % - Akzent3 6 4" xfId="1061"/>
    <cellStyle name="20 % - Akzent3 6 4 2" xfId="1721"/>
    <cellStyle name="20 % - Akzent3 6 4 2 2" xfId="4362"/>
    <cellStyle name="20 % - Akzent3 6 4 2 3" xfId="3041"/>
    <cellStyle name="20 % - Akzent3 6 4 3" xfId="3702"/>
    <cellStyle name="20 % - Akzent3 6 4 4" xfId="2161"/>
    <cellStyle name="20 % - Akzent3 6 5" xfId="1281"/>
    <cellStyle name="20 % - Akzent3 6 5 2" xfId="3922"/>
    <cellStyle name="20 % - Akzent3 6 5 3" xfId="2601"/>
    <cellStyle name="20 % - Akzent3 6 6" xfId="3261"/>
    <cellStyle name="20 % - Akzent3 6 7" xfId="1941"/>
    <cellStyle name="20 % - Akzent3 7" xfId="616"/>
    <cellStyle name="20 % - Akzent3 7 2" xfId="726"/>
    <cellStyle name="20 % - Akzent3 7 2 2" xfId="965"/>
    <cellStyle name="20 % - Akzent3 7 2 2 2" xfId="1625"/>
    <cellStyle name="20 % - Akzent3 7 2 2 2 2" xfId="4266"/>
    <cellStyle name="20 % - Akzent3 7 2 2 2 3" xfId="2945"/>
    <cellStyle name="20 % - Akzent3 7 2 2 3" xfId="3606"/>
    <cellStyle name="20 % - Akzent3 7 2 2 4" xfId="2505"/>
    <cellStyle name="20 % - Akzent3 7 2 3" xfId="1185"/>
    <cellStyle name="20 % - Akzent3 7 2 3 2" xfId="1845"/>
    <cellStyle name="20 % - Akzent3 7 2 3 2 2" xfId="4486"/>
    <cellStyle name="20 % - Akzent3 7 2 3 2 3" xfId="3165"/>
    <cellStyle name="20 % - Akzent3 7 2 3 3" xfId="3826"/>
    <cellStyle name="20 % - Akzent3 7 2 3 4" xfId="2285"/>
    <cellStyle name="20 % - Akzent3 7 2 4" xfId="1405"/>
    <cellStyle name="20 % - Akzent3 7 2 4 2" xfId="4046"/>
    <cellStyle name="20 % - Akzent3 7 2 4 3" xfId="2725"/>
    <cellStyle name="20 % - Akzent3 7 2 5" xfId="3385"/>
    <cellStyle name="20 % - Akzent3 7 2 6" xfId="2065"/>
    <cellStyle name="20 % - Akzent3 7 3" xfId="855"/>
    <cellStyle name="20 % - Akzent3 7 3 2" xfId="1515"/>
    <cellStyle name="20 % - Akzent3 7 3 2 2" xfId="4156"/>
    <cellStyle name="20 % - Akzent3 7 3 2 3" xfId="2835"/>
    <cellStyle name="20 % - Akzent3 7 3 3" xfId="3496"/>
    <cellStyle name="20 % - Akzent3 7 3 4" xfId="2395"/>
    <cellStyle name="20 % - Akzent3 7 4" xfId="1075"/>
    <cellStyle name="20 % - Akzent3 7 4 2" xfId="1735"/>
    <cellStyle name="20 % - Akzent3 7 4 2 2" xfId="4376"/>
    <cellStyle name="20 % - Akzent3 7 4 2 3" xfId="3055"/>
    <cellStyle name="20 % - Akzent3 7 4 3" xfId="3716"/>
    <cellStyle name="20 % - Akzent3 7 4 4" xfId="2175"/>
    <cellStyle name="20 % - Akzent3 7 5" xfId="1295"/>
    <cellStyle name="20 % - Akzent3 7 5 2" xfId="3936"/>
    <cellStyle name="20 % - Akzent3 7 5 3" xfId="2615"/>
    <cellStyle name="20 % - Akzent3 7 6" xfId="3275"/>
    <cellStyle name="20 % - Akzent3 7 7" xfId="1955"/>
    <cellStyle name="20 % - Akzent3 8" xfId="630"/>
    <cellStyle name="20 % - Akzent3 8 2" xfId="740"/>
    <cellStyle name="20 % - Akzent3 8 2 2" xfId="979"/>
    <cellStyle name="20 % - Akzent3 8 2 2 2" xfId="1639"/>
    <cellStyle name="20 % - Akzent3 8 2 2 2 2" xfId="4280"/>
    <cellStyle name="20 % - Akzent3 8 2 2 2 3" xfId="2959"/>
    <cellStyle name="20 % - Akzent3 8 2 2 3" xfId="3620"/>
    <cellStyle name="20 % - Akzent3 8 2 2 4" xfId="2519"/>
    <cellStyle name="20 % - Akzent3 8 2 3" xfId="1199"/>
    <cellStyle name="20 % - Akzent3 8 2 3 2" xfId="1859"/>
    <cellStyle name="20 % - Akzent3 8 2 3 2 2" xfId="4500"/>
    <cellStyle name="20 % - Akzent3 8 2 3 2 3" xfId="3179"/>
    <cellStyle name="20 % - Akzent3 8 2 3 3" xfId="3840"/>
    <cellStyle name="20 % - Akzent3 8 2 3 4" xfId="2299"/>
    <cellStyle name="20 % - Akzent3 8 2 4" xfId="1419"/>
    <cellStyle name="20 % - Akzent3 8 2 4 2" xfId="4060"/>
    <cellStyle name="20 % - Akzent3 8 2 4 3" xfId="2739"/>
    <cellStyle name="20 % - Akzent3 8 2 5" xfId="3399"/>
    <cellStyle name="20 % - Akzent3 8 2 6" xfId="2079"/>
    <cellStyle name="20 % - Akzent3 8 3" xfId="869"/>
    <cellStyle name="20 % - Akzent3 8 3 2" xfId="1529"/>
    <cellStyle name="20 % - Akzent3 8 3 2 2" xfId="4170"/>
    <cellStyle name="20 % - Akzent3 8 3 2 3" xfId="2849"/>
    <cellStyle name="20 % - Akzent3 8 3 3" xfId="3510"/>
    <cellStyle name="20 % - Akzent3 8 3 4" xfId="2409"/>
    <cellStyle name="20 % - Akzent3 8 4" xfId="1089"/>
    <cellStyle name="20 % - Akzent3 8 4 2" xfId="1749"/>
    <cellStyle name="20 % - Akzent3 8 4 2 2" xfId="4390"/>
    <cellStyle name="20 % - Akzent3 8 4 2 3" xfId="3069"/>
    <cellStyle name="20 % - Akzent3 8 4 3" xfId="3730"/>
    <cellStyle name="20 % - Akzent3 8 4 4" xfId="2189"/>
    <cellStyle name="20 % - Akzent3 8 5" xfId="1309"/>
    <cellStyle name="20 % - Akzent3 8 5 2" xfId="3950"/>
    <cellStyle name="20 % - Akzent3 8 5 3" xfId="2629"/>
    <cellStyle name="20 % - Akzent3 8 6" xfId="3289"/>
    <cellStyle name="20 % - Akzent3 8 7" xfId="1969"/>
    <cellStyle name="20 % - Akzent3 9" xfId="644"/>
    <cellStyle name="20 % - Akzent3 9 2" xfId="754"/>
    <cellStyle name="20 % - Akzent3 9 2 2" xfId="993"/>
    <cellStyle name="20 % - Akzent3 9 2 2 2" xfId="1653"/>
    <cellStyle name="20 % - Akzent3 9 2 2 2 2" xfId="4294"/>
    <cellStyle name="20 % - Akzent3 9 2 2 2 3" xfId="2973"/>
    <cellStyle name="20 % - Akzent3 9 2 2 3" xfId="3634"/>
    <cellStyle name="20 % - Akzent3 9 2 2 4" xfId="2533"/>
    <cellStyle name="20 % - Akzent3 9 2 3" xfId="1213"/>
    <cellStyle name="20 % - Akzent3 9 2 3 2" xfId="1873"/>
    <cellStyle name="20 % - Akzent3 9 2 3 2 2" xfId="4514"/>
    <cellStyle name="20 % - Akzent3 9 2 3 2 3" xfId="3193"/>
    <cellStyle name="20 % - Akzent3 9 2 3 3" xfId="3854"/>
    <cellStyle name="20 % - Akzent3 9 2 3 4" xfId="2313"/>
    <cellStyle name="20 % - Akzent3 9 2 4" xfId="1433"/>
    <cellStyle name="20 % - Akzent3 9 2 4 2" xfId="4074"/>
    <cellStyle name="20 % - Akzent3 9 2 4 3" xfId="2753"/>
    <cellStyle name="20 % - Akzent3 9 2 5" xfId="3413"/>
    <cellStyle name="20 % - Akzent3 9 2 6" xfId="2093"/>
    <cellStyle name="20 % - Akzent3 9 3" xfId="883"/>
    <cellStyle name="20 % - Akzent3 9 3 2" xfId="1543"/>
    <cellStyle name="20 % - Akzent3 9 3 2 2" xfId="4184"/>
    <cellStyle name="20 % - Akzent3 9 3 2 3" xfId="2863"/>
    <cellStyle name="20 % - Akzent3 9 3 3" xfId="3524"/>
    <cellStyle name="20 % - Akzent3 9 3 4" xfId="2423"/>
    <cellStyle name="20 % - Akzent3 9 4" xfId="1103"/>
    <cellStyle name="20 % - Akzent3 9 4 2" xfId="1763"/>
    <cellStyle name="20 % - Akzent3 9 4 2 2" xfId="4404"/>
    <cellStyle name="20 % - Akzent3 9 4 2 3" xfId="3083"/>
    <cellStyle name="20 % - Akzent3 9 4 3" xfId="3744"/>
    <cellStyle name="20 % - Akzent3 9 4 4" xfId="2203"/>
    <cellStyle name="20 % - Akzent3 9 5" xfId="1323"/>
    <cellStyle name="20 % - Akzent3 9 5 2" xfId="3964"/>
    <cellStyle name="20 % - Akzent3 9 5 3" xfId="2643"/>
    <cellStyle name="20 % - Akzent3 9 6" xfId="3303"/>
    <cellStyle name="20 % - Akzent3 9 7" xfId="1983"/>
    <cellStyle name="20 % - Akzent4" xfId="10" builtinId="42" customBuiltin="1"/>
    <cellStyle name="20 % - Akzent4 10" xfId="770"/>
    <cellStyle name="20 % - Akzent4 11" xfId="4549"/>
    <cellStyle name="20 % - Akzent4 11 10" xfId="6814"/>
    <cellStyle name="20 % - Akzent4 11 11" xfId="9137"/>
    <cellStyle name="20 % - Akzent4 11 2" xfId="4570"/>
    <cellStyle name="20 % - Akzent4 11 3" xfId="4586"/>
    <cellStyle name="20 % - Akzent4 11 3 2" xfId="4940"/>
    <cellStyle name="20 % - Akzent4 11 3 2 2" xfId="5278"/>
    <cellStyle name="20 % - Akzent4 11 3 2 2 2" xfId="5955"/>
    <cellStyle name="20 % - Akzent4 11 3 2 2 2 2" xfId="8087"/>
    <cellStyle name="20 % - Akzent4 11 3 2 2 2 3" xfId="10410"/>
    <cellStyle name="20 % - Akzent4 11 3 2 2 3" xfId="6671"/>
    <cellStyle name="20 % - Akzent4 11 3 2 2 3 2" xfId="8703"/>
    <cellStyle name="20 % - Akzent4 11 3 2 2 3 3" xfId="11026"/>
    <cellStyle name="20 % - Akzent4 11 3 2 2 4" xfId="7453"/>
    <cellStyle name="20 % - Akzent4 11 3 2 2 5" xfId="9776"/>
    <cellStyle name="20 % - Akzent4 11 3 2 3" xfId="5644"/>
    <cellStyle name="20 % - Akzent4 11 3 2 3 2" xfId="7776"/>
    <cellStyle name="20 % - Akzent4 11 3 2 3 3" xfId="10099"/>
    <cellStyle name="20 % - Akzent4 11 3 2 4" xfId="6404"/>
    <cellStyle name="20 % - Akzent4 11 3 2 4 2" xfId="8436"/>
    <cellStyle name="20 % - Akzent4 11 3 2 4 3" xfId="10759"/>
    <cellStyle name="20 % - Akzent4 11 3 2 5" xfId="9008"/>
    <cellStyle name="20 % - Akzent4 11 3 2 5 2" xfId="11331"/>
    <cellStyle name="20 % - Akzent4 11 3 2 6" xfId="7141"/>
    <cellStyle name="20 % - Akzent4 11 3 2 7" xfId="9464"/>
    <cellStyle name="20 % - Akzent4 11 3 3" xfId="5111"/>
    <cellStyle name="20 % - Akzent4 11 3 3 2" xfId="5789"/>
    <cellStyle name="20 % - Akzent4 11 3 3 2 2" xfId="7921"/>
    <cellStyle name="20 % - Akzent4 11 3 3 2 3" xfId="10244"/>
    <cellStyle name="20 % - Akzent4 11 3 3 3" xfId="6504"/>
    <cellStyle name="20 % - Akzent4 11 3 3 3 2" xfId="8536"/>
    <cellStyle name="20 % - Akzent4 11 3 3 3 3" xfId="10859"/>
    <cellStyle name="20 % - Akzent4 11 3 3 4" xfId="7286"/>
    <cellStyle name="20 % - Akzent4 11 3 3 5" xfId="9609"/>
    <cellStyle name="20 % - Akzent4 11 3 4" xfId="5477"/>
    <cellStyle name="20 % - Akzent4 11 3 4 2" xfId="7609"/>
    <cellStyle name="20 % - Akzent4 11 3 4 3" xfId="9932"/>
    <cellStyle name="20 % - Akzent4 11 3 5" xfId="4773"/>
    <cellStyle name="20 % - Akzent4 11 3 5 2" xfId="6974"/>
    <cellStyle name="20 % - Akzent4 11 3 5 3" xfId="9297"/>
    <cellStyle name="20 % - Akzent4 11 3 6" xfId="6237"/>
    <cellStyle name="20 % - Akzent4 11 3 6 2" xfId="8269"/>
    <cellStyle name="20 % - Akzent4 11 3 6 3" xfId="10592"/>
    <cellStyle name="20 % - Akzent4 11 3 7" xfId="8841"/>
    <cellStyle name="20 % - Akzent4 11 3 7 2" xfId="11164"/>
    <cellStyle name="20 % - Akzent4 11 3 8" xfId="6832"/>
    <cellStyle name="20 % - Akzent4 11 3 9" xfId="9155"/>
    <cellStyle name="20 % - Akzent4 11 4" xfId="4922"/>
    <cellStyle name="20 % - Akzent4 11 4 2" xfId="5260"/>
    <cellStyle name="20 % - Akzent4 11 4 2 2" xfId="5937"/>
    <cellStyle name="20 % - Akzent4 11 4 2 2 2" xfId="8069"/>
    <cellStyle name="20 % - Akzent4 11 4 2 2 3" xfId="10392"/>
    <cellStyle name="20 % - Akzent4 11 4 2 3" xfId="6653"/>
    <cellStyle name="20 % - Akzent4 11 4 2 3 2" xfId="8685"/>
    <cellStyle name="20 % - Akzent4 11 4 2 3 3" xfId="11008"/>
    <cellStyle name="20 % - Akzent4 11 4 2 4" xfId="7435"/>
    <cellStyle name="20 % - Akzent4 11 4 2 5" xfId="9758"/>
    <cellStyle name="20 % - Akzent4 11 4 3" xfId="5626"/>
    <cellStyle name="20 % - Akzent4 11 4 3 2" xfId="7758"/>
    <cellStyle name="20 % - Akzent4 11 4 3 3" xfId="10081"/>
    <cellStyle name="20 % - Akzent4 11 4 4" xfId="6386"/>
    <cellStyle name="20 % - Akzent4 11 4 4 2" xfId="8418"/>
    <cellStyle name="20 % - Akzent4 11 4 4 3" xfId="10741"/>
    <cellStyle name="20 % - Akzent4 11 4 5" xfId="8990"/>
    <cellStyle name="20 % - Akzent4 11 4 5 2" xfId="11313"/>
    <cellStyle name="20 % - Akzent4 11 4 6" xfId="7123"/>
    <cellStyle name="20 % - Akzent4 11 4 7" xfId="9446"/>
    <cellStyle name="20 % - Akzent4 11 5" xfId="5093"/>
    <cellStyle name="20 % - Akzent4 11 5 2" xfId="5771"/>
    <cellStyle name="20 % - Akzent4 11 5 2 2" xfId="7903"/>
    <cellStyle name="20 % - Akzent4 11 5 2 3" xfId="10226"/>
    <cellStyle name="20 % - Akzent4 11 5 3" xfId="6204"/>
    <cellStyle name="20 % - Akzent4 11 5 3 2" xfId="8236"/>
    <cellStyle name="20 % - Akzent4 11 5 3 3" xfId="10559"/>
    <cellStyle name="20 % - Akzent4 11 5 4" xfId="7268"/>
    <cellStyle name="20 % - Akzent4 11 5 5" xfId="9591"/>
    <cellStyle name="20 % - Akzent4 11 6" xfId="5459"/>
    <cellStyle name="20 % - Akzent4 11 6 2" xfId="7591"/>
    <cellStyle name="20 % - Akzent4 11 6 3" xfId="9914"/>
    <cellStyle name="20 % - Akzent4 11 7" xfId="4755"/>
    <cellStyle name="20 % - Akzent4 11 7 2" xfId="6957"/>
    <cellStyle name="20 % - Akzent4 11 7 3" xfId="9280"/>
    <cellStyle name="20 % - Akzent4 11 8" xfId="6219"/>
    <cellStyle name="20 % - Akzent4 11 8 2" xfId="8251"/>
    <cellStyle name="20 % - Akzent4 11 8 3" xfId="10574"/>
    <cellStyle name="20 % - Akzent4 11 9" xfId="8823"/>
    <cellStyle name="20 % - Akzent4 11 9 2" xfId="11146"/>
    <cellStyle name="20 % - Akzent4 12" xfId="4603"/>
    <cellStyle name="20 % - Akzent4 12 2" xfId="4957"/>
    <cellStyle name="20 % - Akzent4 12 2 2" xfId="5295"/>
    <cellStyle name="20 % - Akzent4 12 2 2 2" xfId="5972"/>
    <cellStyle name="20 % - Akzent4 12 2 2 2 2" xfId="8104"/>
    <cellStyle name="20 % - Akzent4 12 2 2 2 3" xfId="10427"/>
    <cellStyle name="20 % - Akzent4 12 2 2 3" xfId="6688"/>
    <cellStyle name="20 % - Akzent4 12 2 2 3 2" xfId="8720"/>
    <cellStyle name="20 % - Akzent4 12 2 2 3 3" xfId="11043"/>
    <cellStyle name="20 % - Akzent4 12 2 2 4" xfId="7470"/>
    <cellStyle name="20 % - Akzent4 12 2 2 5" xfId="9793"/>
    <cellStyle name="20 % - Akzent4 12 2 3" xfId="5661"/>
    <cellStyle name="20 % - Akzent4 12 2 3 2" xfId="7793"/>
    <cellStyle name="20 % - Akzent4 12 2 3 3" xfId="10116"/>
    <cellStyle name="20 % - Akzent4 12 2 4" xfId="6421"/>
    <cellStyle name="20 % - Akzent4 12 2 4 2" xfId="8453"/>
    <cellStyle name="20 % - Akzent4 12 2 4 3" xfId="10776"/>
    <cellStyle name="20 % - Akzent4 12 2 5" xfId="9025"/>
    <cellStyle name="20 % - Akzent4 12 2 5 2" xfId="11348"/>
    <cellStyle name="20 % - Akzent4 12 2 6" xfId="7158"/>
    <cellStyle name="20 % - Akzent4 12 2 7" xfId="9481"/>
    <cellStyle name="20 % - Akzent4 12 3" xfId="5128"/>
    <cellStyle name="20 % - Akzent4 12 3 2" xfId="5806"/>
    <cellStyle name="20 % - Akzent4 12 3 2 2" xfId="7938"/>
    <cellStyle name="20 % - Akzent4 12 3 2 3" xfId="10261"/>
    <cellStyle name="20 % - Akzent4 12 3 3" xfId="6521"/>
    <cellStyle name="20 % - Akzent4 12 3 3 2" xfId="8553"/>
    <cellStyle name="20 % - Akzent4 12 3 3 3" xfId="10876"/>
    <cellStyle name="20 % - Akzent4 12 3 4" xfId="7303"/>
    <cellStyle name="20 % - Akzent4 12 3 5" xfId="9626"/>
    <cellStyle name="20 % - Akzent4 12 4" xfId="5494"/>
    <cellStyle name="20 % - Akzent4 12 4 2" xfId="7626"/>
    <cellStyle name="20 % - Akzent4 12 4 3" xfId="9949"/>
    <cellStyle name="20 % - Akzent4 12 5" xfId="4790"/>
    <cellStyle name="20 % - Akzent4 12 5 2" xfId="6991"/>
    <cellStyle name="20 % - Akzent4 12 5 3" xfId="9314"/>
    <cellStyle name="20 % - Akzent4 12 6" xfId="6254"/>
    <cellStyle name="20 % - Akzent4 12 6 2" xfId="8286"/>
    <cellStyle name="20 % - Akzent4 12 6 3" xfId="10609"/>
    <cellStyle name="20 % - Akzent4 12 7" xfId="8858"/>
    <cellStyle name="20 % - Akzent4 12 7 2" xfId="11181"/>
    <cellStyle name="20 % - Akzent4 12 8" xfId="6849"/>
    <cellStyle name="20 % - Akzent4 12 9" xfId="9172"/>
    <cellStyle name="20 % - Akzent4 13" xfId="4621"/>
    <cellStyle name="20 % - Akzent4 13 2" xfId="4975"/>
    <cellStyle name="20 % - Akzent4 13 2 2" xfId="5313"/>
    <cellStyle name="20 % - Akzent4 13 2 2 2" xfId="5990"/>
    <cellStyle name="20 % - Akzent4 13 2 2 2 2" xfId="8122"/>
    <cellStyle name="20 % - Akzent4 13 2 2 2 3" xfId="10445"/>
    <cellStyle name="20 % - Akzent4 13 2 2 3" xfId="6706"/>
    <cellStyle name="20 % - Akzent4 13 2 2 3 2" xfId="8738"/>
    <cellStyle name="20 % - Akzent4 13 2 2 3 3" xfId="11061"/>
    <cellStyle name="20 % - Akzent4 13 2 2 4" xfId="7488"/>
    <cellStyle name="20 % - Akzent4 13 2 2 5" xfId="9811"/>
    <cellStyle name="20 % - Akzent4 13 2 3" xfId="5679"/>
    <cellStyle name="20 % - Akzent4 13 2 3 2" xfId="7811"/>
    <cellStyle name="20 % - Akzent4 13 2 3 3" xfId="10134"/>
    <cellStyle name="20 % - Akzent4 13 2 4" xfId="6439"/>
    <cellStyle name="20 % - Akzent4 13 2 4 2" xfId="8471"/>
    <cellStyle name="20 % - Akzent4 13 2 4 3" xfId="10794"/>
    <cellStyle name="20 % - Akzent4 13 2 5" xfId="9043"/>
    <cellStyle name="20 % - Akzent4 13 2 5 2" xfId="11366"/>
    <cellStyle name="20 % - Akzent4 13 2 6" xfId="7176"/>
    <cellStyle name="20 % - Akzent4 13 2 7" xfId="9499"/>
    <cellStyle name="20 % - Akzent4 13 3" xfId="5146"/>
    <cellStyle name="20 % - Akzent4 13 3 2" xfId="5824"/>
    <cellStyle name="20 % - Akzent4 13 3 2 2" xfId="7956"/>
    <cellStyle name="20 % - Akzent4 13 3 2 3" xfId="10279"/>
    <cellStyle name="20 % - Akzent4 13 3 3" xfId="6539"/>
    <cellStyle name="20 % - Akzent4 13 3 3 2" xfId="8571"/>
    <cellStyle name="20 % - Akzent4 13 3 3 3" xfId="10894"/>
    <cellStyle name="20 % - Akzent4 13 3 4" xfId="7321"/>
    <cellStyle name="20 % - Akzent4 13 3 5" xfId="9644"/>
    <cellStyle name="20 % - Akzent4 13 4" xfId="5512"/>
    <cellStyle name="20 % - Akzent4 13 4 2" xfId="7644"/>
    <cellStyle name="20 % - Akzent4 13 4 3" xfId="9967"/>
    <cellStyle name="20 % - Akzent4 13 5" xfId="4808"/>
    <cellStyle name="20 % - Akzent4 13 5 2" xfId="7009"/>
    <cellStyle name="20 % - Akzent4 13 5 3" xfId="9332"/>
    <cellStyle name="20 % - Akzent4 13 6" xfId="6272"/>
    <cellStyle name="20 % - Akzent4 13 6 2" xfId="8304"/>
    <cellStyle name="20 % - Akzent4 13 6 3" xfId="10627"/>
    <cellStyle name="20 % - Akzent4 13 7" xfId="8876"/>
    <cellStyle name="20 % - Akzent4 13 7 2" xfId="11199"/>
    <cellStyle name="20 % - Akzent4 13 8" xfId="6867"/>
    <cellStyle name="20 % - Akzent4 13 9" xfId="9190"/>
    <cellStyle name="20 % - Akzent4 14" xfId="4637"/>
    <cellStyle name="20 % - Akzent4 14 2" xfId="4991"/>
    <cellStyle name="20 % - Akzent4 14 2 2" xfId="5329"/>
    <cellStyle name="20 % - Akzent4 14 2 2 2" xfId="6006"/>
    <cellStyle name="20 % - Akzent4 14 2 2 2 2" xfId="8138"/>
    <cellStyle name="20 % - Akzent4 14 2 2 2 3" xfId="10461"/>
    <cellStyle name="20 % - Akzent4 14 2 2 3" xfId="6722"/>
    <cellStyle name="20 % - Akzent4 14 2 2 3 2" xfId="8754"/>
    <cellStyle name="20 % - Akzent4 14 2 2 3 3" xfId="11077"/>
    <cellStyle name="20 % - Akzent4 14 2 2 4" xfId="7504"/>
    <cellStyle name="20 % - Akzent4 14 2 2 5" xfId="9827"/>
    <cellStyle name="20 % - Akzent4 14 2 3" xfId="5695"/>
    <cellStyle name="20 % - Akzent4 14 2 3 2" xfId="7827"/>
    <cellStyle name="20 % - Akzent4 14 2 3 3" xfId="10150"/>
    <cellStyle name="20 % - Akzent4 14 2 4" xfId="6455"/>
    <cellStyle name="20 % - Akzent4 14 2 4 2" xfId="8487"/>
    <cellStyle name="20 % - Akzent4 14 2 4 3" xfId="10810"/>
    <cellStyle name="20 % - Akzent4 14 2 5" xfId="9059"/>
    <cellStyle name="20 % - Akzent4 14 2 5 2" xfId="11382"/>
    <cellStyle name="20 % - Akzent4 14 2 6" xfId="7192"/>
    <cellStyle name="20 % - Akzent4 14 2 7" xfId="9515"/>
    <cellStyle name="20 % - Akzent4 14 3" xfId="5162"/>
    <cellStyle name="20 % - Akzent4 14 3 2" xfId="5840"/>
    <cellStyle name="20 % - Akzent4 14 3 2 2" xfId="7972"/>
    <cellStyle name="20 % - Akzent4 14 3 2 3" xfId="10295"/>
    <cellStyle name="20 % - Akzent4 14 3 3" xfId="6555"/>
    <cellStyle name="20 % - Akzent4 14 3 3 2" xfId="8587"/>
    <cellStyle name="20 % - Akzent4 14 3 3 3" xfId="10910"/>
    <cellStyle name="20 % - Akzent4 14 3 4" xfId="7337"/>
    <cellStyle name="20 % - Akzent4 14 3 5" xfId="9660"/>
    <cellStyle name="20 % - Akzent4 14 4" xfId="5528"/>
    <cellStyle name="20 % - Akzent4 14 4 2" xfId="7660"/>
    <cellStyle name="20 % - Akzent4 14 4 3" xfId="9983"/>
    <cellStyle name="20 % - Akzent4 14 5" xfId="4824"/>
    <cellStyle name="20 % - Akzent4 14 5 2" xfId="7025"/>
    <cellStyle name="20 % - Akzent4 14 5 3" xfId="9348"/>
    <cellStyle name="20 % - Akzent4 14 6" xfId="6288"/>
    <cellStyle name="20 % - Akzent4 14 6 2" xfId="8320"/>
    <cellStyle name="20 % - Akzent4 14 6 3" xfId="10643"/>
    <cellStyle name="20 % - Akzent4 14 7" xfId="8892"/>
    <cellStyle name="20 % - Akzent4 14 7 2" xfId="11215"/>
    <cellStyle name="20 % - Akzent4 14 8" xfId="6883"/>
    <cellStyle name="20 % - Akzent4 14 9" xfId="9206"/>
    <cellStyle name="20 % - Akzent4 15" xfId="4653"/>
    <cellStyle name="20 % - Akzent4 15 2" xfId="5005"/>
    <cellStyle name="20 % - Akzent4 15 2 2" xfId="5343"/>
    <cellStyle name="20 % - Akzent4 15 2 2 2" xfId="6020"/>
    <cellStyle name="20 % - Akzent4 15 2 2 2 2" xfId="8152"/>
    <cellStyle name="20 % - Akzent4 15 2 2 2 3" xfId="10475"/>
    <cellStyle name="20 % - Akzent4 15 2 2 3" xfId="6736"/>
    <cellStyle name="20 % - Akzent4 15 2 2 3 2" xfId="8768"/>
    <cellStyle name="20 % - Akzent4 15 2 2 3 3" xfId="11091"/>
    <cellStyle name="20 % - Akzent4 15 2 2 4" xfId="7518"/>
    <cellStyle name="20 % - Akzent4 15 2 2 5" xfId="9841"/>
    <cellStyle name="20 % - Akzent4 15 2 3" xfId="5709"/>
    <cellStyle name="20 % - Akzent4 15 2 3 2" xfId="7841"/>
    <cellStyle name="20 % - Akzent4 15 2 3 3" xfId="10164"/>
    <cellStyle name="20 % - Akzent4 15 2 4" xfId="6469"/>
    <cellStyle name="20 % - Akzent4 15 2 4 2" xfId="8501"/>
    <cellStyle name="20 % - Akzent4 15 2 4 3" xfId="10824"/>
    <cellStyle name="20 % - Akzent4 15 2 5" xfId="9073"/>
    <cellStyle name="20 % - Akzent4 15 2 5 2" xfId="11396"/>
    <cellStyle name="20 % - Akzent4 15 2 6" xfId="7206"/>
    <cellStyle name="20 % - Akzent4 15 2 7" xfId="9529"/>
    <cellStyle name="20 % - Akzent4 15 3" xfId="5174"/>
    <cellStyle name="20 % - Akzent4 15 3 2" xfId="5852"/>
    <cellStyle name="20 % - Akzent4 15 3 2 2" xfId="7984"/>
    <cellStyle name="20 % - Akzent4 15 3 2 3" xfId="10307"/>
    <cellStyle name="20 % - Akzent4 15 3 3" xfId="6567"/>
    <cellStyle name="20 % - Akzent4 15 3 3 2" xfId="8599"/>
    <cellStyle name="20 % - Akzent4 15 3 3 3" xfId="10922"/>
    <cellStyle name="20 % - Akzent4 15 3 4" xfId="7349"/>
    <cellStyle name="20 % - Akzent4 15 3 5" xfId="9672"/>
    <cellStyle name="20 % - Akzent4 15 4" xfId="5540"/>
    <cellStyle name="20 % - Akzent4 15 4 2" xfId="7672"/>
    <cellStyle name="20 % - Akzent4 15 4 3" xfId="9995"/>
    <cellStyle name="20 % - Akzent4 15 5" xfId="4836"/>
    <cellStyle name="20 % - Akzent4 15 5 2" xfId="7037"/>
    <cellStyle name="20 % - Akzent4 15 5 3" xfId="9360"/>
    <cellStyle name="20 % - Akzent4 15 6" xfId="6300"/>
    <cellStyle name="20 % - Akzent4 15 6 2" xfId="8332"/>
    <cellStyle name="20 % - Akzent4 15 6 3" xfId="10655"/>
    <cellStyle name="20 % - Akzent4 15 7" xfId="8904"/>
    <cellStyle name="20 % - Akzent4 15 7 2" xfId="11227"/>
    <cellStyle name="20 % - Akzent4 15 8" xfId="6899"/>
    <cellStyle name="20 % - Akzent4 15 9" xfId="9222"/>
    <cellStyle name="20 % - Akzent4 16" xfId="4668"/>
    <cellStyle name="20 % - Akzent4 16 2" xfId="5218"/>
    <cellStyle name="20 % - Akzent4 16 2 2" xfId="5896"/>
    <cellStyle name="20 % - Akzent4 16 2 2 2" xfId="8028"/>
    <cellStyle name="20 % - Akzent4 16 2 2 3" xfId="10351"/>
    <cellStyle name="20 % - Akzent4 16 2 3" xfId="6611"/>
    <cellStyle name="20 % - Akzent4 16 2 3 2" xfId="8643"/>
    <cellStyle name="20 % - Akzent4 16 2 3 3" xfId="10966"/>
    <cellStyle name="20 % - Akzent4 16 2 4" xfId="7393"/>
    <cellStyle name="20 % - Akzent4 16 2 5" xfId="9716"/>
    <cellStyle name="20 % - Akzent4 16 3" xfId="5584"/>
    <cellStyle name="20 % - Akzent4 16 3 2" xfId="7716"/>
    <cellStyle name="20 % - Akzent4 16 3 3" xfId="10039"/>
    <cellStyle name="20 % - Akzent4 16 4" xfId="4880"/>
    <cellStyle name="20 % - Akzent4 16 4 2" xfId="7081"/>
    <cellStyle name="20 % - Akzent4 16 4 3" xfId="9404"/>
    <cellStyle name="20 % - Akzent4 16 5" xfId="6344"/>
    <cellStyle name="20 % - Akzent4 16 5 2" xfId="8376"/>
    <cellStyle name="20 % - Akzent4 16 5 3" xfId="10699"/>
    <cellStyle name="20 % - Akzent4 16 6" xfId="8948"/>
    <cellStyle name="20 % - Akzent4 16 6 2" xfId="11271"/>
    <cellStyle name="20 % - Akzent4 16 7" xfId="6914"/>
    <cellStyle name="20 % - Akzent4 16 8" xfId="9237"/>
    <cellStyle name="20 % - Akzent4 17" xfId="5023"/>
    <cellStyle name="20 % - Akzent4 17 2" xfId="5727"/>
    <cellStyle name="20 % - Akzent4 17 2 2" xfId="7859"/>
    <cellStyle name="20 % - Akzent4 17 2 3" xfId="10182"/>
    <cellStyle name="20 % - Akzent4 17 3" xfId="7224"/>
    <cellStyle name="20 % - Akzent4 17 4" xfId="9547"/>
    <cellStyle name="20 % - Akzent4 18" xfId="5360"/>
    <cellStyle name="20 % - Akzent4 18 2" xfId="6037"/>
    <cellStyle name="20 % - Akzent4 18 2 2" xfId="8169"/>
    <cellStyle name="20 % - Akzent4 18 2 3" xfId="10492"/>
    <cellStyle name="20 % - Akzent4 18 3" xfId="7535"/>
    <cellStyle name="20 % - Akzent4 18 4" xfId="9858"/>
    <cellStyle name="20 % - Akzent4 19" xfId="5384"/>
    <cellStyle name="20 % - Akzent4 19 2" xfId="5368"/>
    <cellStyle name="20 % - Akzent4 19 3" xfId="7551"/>
    <cellStyle name="20 % - Akzent4 19 4" xfId="9874"/>
    <cellStyle name="20 % - Akzent4 2" xfId="173"/>
    <cellStyle name="20 % - Akzent4 2 2" xfId="492"/>
    <cellStyle name="20 % - Akzent4 2 3" xfId="660"/>
    <cellStyle name="20 % - Akzent4 2 3 2" xfId="899"/>
    <cellStyle name="20 % - Akzent4 2 3 2 2" xfId="1559"/>
    <cellStyle name="20 % - Akzent4 2 3 2 2 2" xfId="4200"/>
    <cellStyle name="20 % - Akzent4 2 3 2 2 3" xfId="2879"/>
    <cellStyle name="20 % - Akzent4 2 3 2 3" xfId="3540"/>
    <cellStyle name="20 % - Akzent4 2 3 2 4" xfId="2439"/>
    <cellStyle name="20 % - Akzent4 2 3 3" xfId="1119"/>
    <cellStyle name="20 % - Akzent4 2 3 3 2" xfId="1779"/>
    <cellStyle name="20 % - Akzent4 2 3 3 2 2" xfId="4420"/>
    <cellStyle name="20 % - Akzent4 2 3 3 2 3" xfId="3099"/>
    <cellStyle name="20 % - Akzent4 2 3 3 3" xfId="3760"/>
    <cellStyle name="20 % - Akzent4 2 3 3 4" xfId="2219"/>
    <cellStyle name="20 % - Akzent4 2 3 4" xfId="1339"/>
    <cellStyle name="20 % - Akzent4 2 3 4 2" xfId="3980"/>
    <cellStyle name="20 % - Akzent4 2 3 4 3" xfId="2659"/>
    <cellStyle name="20 % - Akzent4 2 3 5" xfId="3319"/>
    <cellStyle name="20 % - Akzent4 2 3 6" xfId="1999"/>
    <cellStyle name="20 % - Akzent4 2 4" xfId="789"/>
    <cellStyle name="20 % - Akzent4 2 4 2" xfId="1449"/>
    <cellStyle name="20 % - Akzent4 2 4 2 2" xfId="4090"/>
    <cellStyle name="20 % - Akzent4 2 4 2 3" xfId="2769"/>
    <cellStyle name="20 % - Akzent4 2 4 3" xfId="3430"/>
    <cellStyle name="20 % - Akzent4 2 4 4" xfId="2329"/>
    <cellStyle name="20 % - Akzent4 2 5" xfId="1009"/>
    <cellStyle name="20 % - Akzent4 2 5 2" xfId="1669"/>
    <cellStyle name="20 % - Akzent4 2 5 2 2" xfId="4310"/>
    <cellStyle name="20 % - Akzent4 2 5 2 3" xfId="2989"/>
    <cellStyle name="20 % - Akzent4 2 5 3" xfId="3650"/>
    <cellStyle name="20 % - Akzent4 2 5 4" xfId="2109"/>
    <cellStyle name="20 % - Akzent4 2 6" xfId="1229"/>
    <cellStyle name="20 % - Akzent4 2 6 2" xfId="3870"/>
    <cellStyle name="20 % - Akzent4 2 6 3" xfId="2549"/>
    <cellStyle name="20 % - Akzent4 2 7" xfId="3209"/>
    <cellStyle name="20 % - Akzent4 2 8" xfId="1889"/>
    <cellStyle name="20 % - Akzent4 2 9" xfId="415"/>
    <cellStyle name="20 % - Akzent4 20" xfId="4681"/>
    <cellStyle name="20 % - Akzent4 21" xfId="6099"/>
    <cellStyle name="20 % - Akzent4 21 2" xfId="8183"/>
    <cellStyle name="20 % - Akzent4 21 3" xfId="10506"/>
    <cellStyle name="20 % - Akzent4 22" xfId="6162"/>
    <cellStyle name="20 % - Akzent4 22 2" xfId="8197"/>
    <cellStyle name="20 % - Akzent4 22 3" xfId="10520"/>
    <cellStyle name="20 % - Akzent4 23" xfId="6750"/>
    <cellStyle name="20 % - Akzent4 23 2" xfId="8782"/>
    <cellStyle name="20 % - Akzent4 23 3" xfId="11105"/>
    <cellStyle name="20 % - Akzent4 24" xfId="11410"/>
    <cellStyle name="20 % - Akzent4 3" xfId="231"/>
    <cellStyle name="20 % - Akzent4 4" xfId="146"/>
    <cellStyle name="20 % - Akzent4 4 2" xfId="680"/>
    <cellStyle name="20 % - Akzent4 4 2 2" xfId="919"/>
    <cellStyle name="20 % - Akzent4 4 2 2 2" xfId="1579"/>
    <cellStyle name="20 % - Akzent4 4 2 2 2 2" xfId="4220"/>
    <cellStyle name="20 % - Akzent4 4 2 2 2 3" xfId="2899"/>
    <cellStyle name="20 % - Akzent4 4 2 2 3" xfId="3560"/>
    <cellStyle name="20 % - Akzent4 4 2 2 4" xfId="2459"/>
    <cellStyle name="20 % - Akzent4 4 2 3" xfId="1139"/>
    <cellStyle name="20 % - Akzent4 4 2 3 2" xfId="1799"/>
    <cellStyle name="20 % - Akzent4 4 2 3 2 2" xfId="4440"/>
    <cellStyle name="20 % - Akzent4 4 2 3 2 3" xfId="3119"/>
    <cellStyle name="20 % - Akzent4 4 2 3 3" xfId="3780"/>
    <cellStyle name="20 % - Akzent4 4 2 3 4" xfId="2239"/>
    <cellStyle name="20 % - Akzent4 4 2 4" xfId="1359"/>
    <cellStyle name="20 % - Akzent4 4 2 4 2" xfId="4000"/>
    <cellStyle name="20 % - Akzent4 4 2 4 3" xfId="2679"/>
    <cellStyle name="20 % - Akzent4 4 2 5" xfId="3339"/>
    <cellStyle name="20 % - Akzent4 4 2 6" xfId="2019"/>
    <cellStyle name="20 % - Akzent4 4 3" xfId="809"/>
    <cellStyle name="20 % - Akzent4 4 3 2" xfId="1469"/>
    <cellStyle name="20 % - Akzent4 4 3 2 2" xfId="4110"/>
    <cellStyle name="20 % - Akzent4 4 3 2 3" xfId="2789"/>
    <cellStyle name="20 % - Akzent4 4 3 3" xfId="3450"/>
    <cellStyle name="20 % - Akzent4 4 3 4" xfId="2349"/>
    <cellStyle name="20 % - Akzent4 4 4" xfId="1029"/>
    <cellStyle name="20 % - Akzent4 4 4 2" xfId="1689"/>
    <cellStyle name="20 % - Akzent4 4 4 2 2" xfId="4330"/>
    <cellStyle name="20 % - Akzent4 4 4 2 3" xfId="3009"/>
    <cellStyle name="20 % - Akzent4 4 4 3" xfId="3670"/>
    <cellStyle name="20 % - Akzent4 4 4 4" xfId="2129"/>
    <cellStyle name="20 % - Akzent4 4 5" xfId="1249"/>
    <cellStyle name="20 % - Akzent4 4 5 2" xfId="3890"/>
    <cellStyle name="20 % - Akzent4 4 5 3" xfId="2569"/>
    <cellStyle name="20 % - Akzent4 4 6" xfId="3229"/>
    <cellStyle name="20 % - Akzent4 4 7" xfId="1909"/>
    <cellStyle name="20 % - Akzent4 4 8" xfId="541"/>
    <cellStyle name="20 % - Akzent4 4 9" xfId="5047"/>
    <cellStyle name="20 % - Akzent4 5" xfId="555"/>
    <cellStyle name="20 % - Akzent4 5 2" xfId="694"/>
    <cellStyle name="20 % - Akzent4 5 2 2" xfId="933"/>
    <cellStyle name="20 % - Akzent4 5 2 2 2" xfId="1593"/>
    <cellStyle name="20 % - Akzent4 5 2 2 2 2" xfId="4234"/>
    <cellStyle name="20 % - Akzent4 5 2 2 2 3" xfId="2913"/>
    <cellStyle name="20 % - Akzent4 5 2 2 3" xfId="3574"/>
    <cellStyle name="20 % - Akzent4 5 2 2 4" xfId="2473"/>
    <cellStyle name="20 % - Akzent4 5 2 3" xfId="1153"/>
    <cellStyle name="20 % - Akzent4 5 2 3 2" xfId="1813"/>
    <cellStyle name="20 % - Akzent4 5 2 3 2 2" xfId="4454"/>
    <cellStyle name="20 % - Akzent4 5 2 3 2 3" xfId="3133"/>
    <cellStyle name="20 % - Akzent4 5 2 3 3" xfId="3794"/>
    <cellStyle name="20 % - Akzent4 5 2 3 4" xfId="2253"/>
    <cellStyle name="20 % - Akzent4 5 2 4" xfId="1373"/>
    <cellStyle name="20 % - Akzent4 5 2 4 2" xfId="4014"/>
    <cellStyle name="20 % - Akzent4 5 2 4 3" xfId="2693"/>
    <cellStyle name="20 % - Akzent4 5 2 5" xfId="3353"/>
    <cellStyle name="20 % - Akzent4 5 2 6" xfId="2033"/>
    <cellStyle name="20 % - Akzent4 5 3" xfId="823"/>
    <cellStyle name="20 % - Akzent4 5 3 2" xfId="1483"/>
    <cellStyle name="20 % - Akzent4 5 3 2 2" xfId="4124"/>
    <cellStyle name="20 % - Akzent4 5 3 2 3" xfId="2803"/>
    <cellStyle name="20 % - Akzent4 5 3 3" xfId="3464"/>
    <cellStyle name="20 % - Akzent4 5 3 4" xfId="2363"/>
    <cellStyle name="20 % - Akzent4 5 4" xfId="1043"/>
    <cellStyle name="20 % - Akzent4 5 4 2" xfId="1703"/>
    <cellStyle name="20 % - Akzent4 5 4 2 2" xfId="4344"/>
    <cellStyle name="20 % - Akzent4 5 4 2 3" xfId="3023"/>
    <cellStyle name="20 % - Akzent4 5 4 3" xfId="3684"/>
    <cellStyle name="20 % - Akzent4 5 4 4" xfId="2143"/>
    <cellStyle name="20 % - Akzent4 5 5" xfId="1263"/>
    <cellStyle name="20 % - Akzent4 5 5 2" xfId="3904"/>
    <cellStyle name="20 % - Akzent4 5 5 3" xfId="2583"/>
    <cellStyle name="20 % - Akzent4 5 6" xfId="3243"/>
    <cellStyle name="20 % - Akzent4 5 7" xfId="1923"/>
    <cellStyle name="20 % - Akzent4 6" xfId="604"/>
    <cellStyle name="20 % - Akzent4 6 2" xfId="714"/>
    <cellStyle name="20 % - Akzent4 6 2 2" xfId="953"/>
    <cellStyle name="20 % - Akzent4 6 2 2 2" xfId="1613"/>
    <cellStyle name="20 % - Akzent4 6 2 2 2 2" xfId="4254"/>
    <cellStyle name="20 % - Akzent4 6 2 2 2 3" xfId="2933"/>
    <cellStyle name="20 % - Akzent4 6 2 2 3" xfId="3594"/>
    <cellStyle name="20 % - Akzent4 6 2 2 4" xfId="2493"/>
    <cellStyle name="20 % - Akzent4 6 2 3" xfId="1173"/>
    <cellStyle name="20 % - Akzent4 6 2 3 2" xfId="1833"/>
    <cellStyle name="20 % - Akzent4 6 2 3 2 2" xfId="4474"/>
    <cellStyle name="20 % - Akzent4 6 2 3 2 3" xfId="3153"/>
    <cellStyle name="20 % - Akzent4 6 2 3 3" xfId="3814"/>
    <cellStyle name="20 % - Akzent4 6 2 3 4" xfId="2273"/>
    <cellStyle name="20 % - Akzent4 6 2 4" xfId="1393"/>
    <cellStyle name="20 % - Akzent4 6 2 4 2" xfId="4034"/>
    <cellStyle name="20 % - Akzent4 6 2 4 3" xfId="2713"/>
    <cellStyle name="20 % - Akzent4 6 2 5" xfId="3373"/>
    <cellStyle name="20 % - Akzent4 6 2 6" xfId="2053"/>
    <cellStyle name="20 % - Akzent4 6 3" xfId="843"/>
    <cellStyle name="20 % - Akzent4 6 3 2" xfId="1503"/>
    <cellStyle name="20 % - Akzent4 6 3 2 2" xfId="4144"/>
    <cellStyle name="20 % - Akzent4 6 3 2 3" xfId="2823"/>
    <cellStyle name="20 % - Akzent4 6 3 3" xfId="3484"/>
    <cellStyle name="20 % - Akzent4 6 3 4" xfId="2383"/>
    <cellStyle name="20 % - Akzent4 6 4" xfId="1063"/>
    <cellStyle name="20 % - Akzent4 6 4 2" xfId="1723"/>
    <cellStyle name="20 % - Akzent4 6 4 2 2" xfId="4364"/>
    <cellStyle name="20 % - Akzent4 6 4 2 3" xfId="3043"/>
    <cellStyle name="20 % - Akzent4 6 4 3" xfId="3704"/>
    <cellStyle name="20 % - Akzent4 6 4 4" xfId="2163"/>
    <cellStyle name="20 % - Akzent4 6 5" xfId="1283"/>
    <cellStyle name="20 % - Akzent4 6 5 2" xfId="3924"/>
    <cellStyle name="20 % - Akzent4 6 5 3" xfId="2603"/>
    <cellStyle name="20 % - Akzent4 6 6" xfId="3263"/>
    <cellStyle name="20 % - Akzent4 6 7" xfId="1943"/>
    <cellStyle name="20 % - Akzent4 7" xfId="618"/>
    <cellStyle name="20 % - Akzent4 7 2" xfId="728"/>
    <cellStyle name="20 % - Akzent4 7 2 2" xfId="967"/>
    <cellStyle name="20 % - Akzent4 7 2 2 2" xfId="1627"/>
    <cellStyle name="20 % - Akzent4 7 2 2 2 2" xfId="4268"/>
    <cellStyle name="20 % - Akzent4 7 2 2 2 3" xfId="2947"/>
    <cellStyle name="20 % - Akzent4 7 2 2 3" xfId="3608"/>
    <cellStyle name="20 % - Akzent4 7 2 2 4" xfId="2507"/>
    <cellStyle name="20 % - Akzent4 7 2 3" xfId="1187"/>
    <cellStyle name="20 % - Akzent4 7 2 3 2" xfId="1847"/>
    <cellStyle name="20 % - Akzent4 7 2 3 2 2" xfId="4488"/>
    <cellStyle name="20 % - Akzent4 7 2 3 2 3" xfId="3167"/>
    <cellStyle name="20 % - Akzent4 7 2 3 3" xfId="3828"/>
    <cellStyle name="20 % - Akzent4 7 2 3 4" xfId="2287"/>
    <cellStyle name="20 % - Akzent4 7 2 4" xfId="1407"/>
    <cellStyle name="20 % - Akzent4 7 2 4 2" xfId="4048"/>
    <cellStyle name="20 % - Akzent4 7 2 4 3" xfId="2727"/>
    <cellStyle name="20 % - Akzent4 7 2 5" xfId="3387"/>
    <cellStyle name="20 % - Akzent4 7 2 6" xfId="2067"/>
    <cellStyle name="20 % - Akzent4 7 3" xfId="857"/>
    <cellStyle name="20 % - Akzent4 7 3 2" xfId="1517"/>
    <cellStyle name="20 % - Akzent4 7 3 2 2" xfId="4158"/>
    <cellStyle name="20 % - Akzent4 7 3 2 3" xfId="2837"/>
    <cellStyle name="20 % - Akzent4 7 3 3" xfId="3498"/>
    <cellStyle name="20 % - Akzent4 7 3 4" xfId="2397"/>
    <cellStyle name="20 % - Akzent4 7 4" xfId="1077"/>
    <cellStyle name="20 % - Akzent4 7 4 2" xfId="1737"/>
    <cellStyle name="20 % - Akzent4 7 4 2 2" xfId="4378"/>
    <cellStyle name="20 % - Akzent4 7 4 2 3" xfId="3057"/>
    <cellStyle name="20 % - Akzent4 7 4 3" xfId="3718"/>
    <cellStyle name="20 % - Akzent4 7 4 4" xfId="2177"/>
    <cellStyle name="20 % - Akzent4 7 5" xfId="1297"/>
    <cellStyle name="20 % - Akzent4 7 5 2" xfId="3938"/>
    <cellStyle name="20 % - Akzent4 7 5 3" xfId="2617"/>
    <cellStyle name="20 % - Akzent4 7 6" xfId="3277"/>
    <cellStyle name="20 % - Akzent4 7 7" xfId="1957"/>
    <cellStyle name="20 % - Akzent4 8" xfId="632"/>
    <cellStyle name="20 % - Akzent4 8 2" xfId="742"/>
    <cellStyle name="20 % - Akzent4 8 2 2" xfId="981"/>
    <cellStyle name="20 % - Akzent4 8 2 2 2" xfId="1641"/>
    <cellStyle name="20 % - Akzent4 8 2 2 2 2" xfId="4282"/>
    <cellStyle name="20 % - Akzent4 8 2 2 2 3" xfId="2961"/>
    <cellStyle name="20 % - Akzent4 8 2 2 3" xfId="3622"/>
    <cellStyle name="20 % - Akzent4 8 2 2 4" xfId="2521"/>
    <cellStyle name="20 % - Akzent4 8 2 3" xfId="1201"/>
    <cellStyle name="20 % - Akzent4 8 2 3 2" xfId="1861"/>
    <cellStyle name="20 % - Akzent4 8 2 3 2 2" xfId="4502"/>
    <cellStyle name="20 % - Akzent4 8 2 3 2 3" xfId="3181"/>
    <cellStyle name="20 % - Akzent4 8 2 3 3" xfId="3842"/>
    <cellStyle name="20 % - Akzent4 8 2 3 4" xfId="2301"/>
    <cellStyle name="20 % - Akzent4 8 2 4" xfId="1421"/>
    <cellStyle name="20 % - Akzent4 8 2 4 2" xfId="4062"/>
    <cellStyle name="20 % - Akzent4 8 2 4 3" xfId="2741"/>
    <cellStyle name="20 % - Akzent4 8 2 5" xfId="3401"/>
    <cellStyle name="20 % - Akzent4 8 2 6" xfId="2081"/>
    <cellStyle name="20 % - Akzent4 8 3" xfId="871"/>
    <cellStyle name="20 % - Akzent4 8 3 2" xfId="1531"/>
    <cellStyle name="20 % - Akzent4 8 3 2 2" xfId="4172"/>
    <cellStyle name="20 % - Akzent4 8 3 2 3" xfId="2851"/>
    <cellStyle name="20 % - Akzent4 8 3 3" xfId="3512"/>
    <cellStyle name="20 % - Akzent4 8 3 4" xfId="2411"/>
    <cellStyle name="20 % - Akzent4 8 4" xfId="1091"/>
    <cellStyle name="20 % - Akzent4 8 4 2" xfId="1751"/>
    <cellStyle name="20 % - Akzent4 8 4 2 2" xfId="4392"/>
    <cellStyle name="20 % - Akzent4 8 4 2 3" xfId="3071"/>
    <cellStyle name="20 % - Akzent4 8 4 3" xfId="3732"/>
    <cellStyle name="20 % - Akzent4 8 4 4" xfId="2191"/>
    <cellStyle name="20 % - Akzent4 8 5" xfId="1311"/>
    <cellStyle name="20 % - Akzent4 8 5 2" xfId="3952"/>
    <cellStyle name="20 % - Akzent4 8 5 3" xfId="2631"/>
    <cellStyle name="20 % - Akzent4 8 6" xfId="3291"/>
    <cellStyle name="20 % - Akzent4 8 7" xfId="1971"/>
    <cellStyle name="20 % - Akzent4 9" xfId="646"/>
    <cellStyle name="20 % - Akzent4 9 2" xfId="756"/>
    <cellStyle name="20 % - Akzent4 9 2 2" xfId="995"/>
    <cellStyle name="20 % - Akzent4 9 2 2 2" xfId="1655"/>
    <cellStyle name="20 % - Akzent4 9 2 2 2 2" xfId="4296"/>
    <cellStyle name="20 % - Akzent4 9 2 2 2 3" xfId="2975"/>
    <cellStyle name="20 % - Akzent4 9 2 2 3" xfId="3636"/>
    <cellStyle name="20 % - Akzent4 9 2 2 4" xfId="2535"/>
    <cellStyle name="20 % - Akzent4 9 2 3" xfId="1215"/>
    <cellStyle name="20 % - Akzent4 9 2 3 2" xfId="1875"/>
    <cellStyle name="20 % - Akzent4 9 2 3 2 2" xfId="4516"/>
    <cellStyle name="20 % - Akzent4 9 2 3 2 3" xfId="3195"/>
    <cellStyle name="20 % - Akzent4 9 2 3 3" xfId="3856"/>
    <cellStyle name="20 % - Akzent4 9 2 3 4" xfId="2315"/>
    <cellStyle name="20 % - Akzent4 9 2 4" xfId="1435"/>
    <cellStyle name="20 % - Akzent4 9 2 4 2" xfId="4076"/>
    <cellStyle name="20 % - Akzent4 9 2 4 3" xfId="2755"/>
    <cellStyle name="20 % - Akzent4 9 2 5" xfId="3415"/>
    <cellStyle name="20 % - Akzent4 9 2 6" xfId="2095"/>
    <cellStyle name="20 % - Akzent4 9 3" xfId="885"/>
    <cellStyle name="20 % - Akzent4 9 3 2" xfId="1545"/>
    <cellStyle name="20 % - Akzent4 9 3 2 2" xfId="4186"/>
    <cellStyle name="20 % - Akzent4 9 3 2 3" xfId="2865"/>
    <cellStyle name="20 % - Akzent4 9 3 3" xfId="3526"/>
    <cellStyle name="20 % - Akzent4 9 3 4" xfId="2425"/>
    <cellStyle name="20 % - Akzent4 9 4" xfId="1105"/>
    <cellStyle name="20 % - Akzent4 9 4 2" xfId="1765"/>
    <cellStyle name="20 % - Akzent4 9 4 2 2" xfId="4406"/>
    <cellStyle name="20 % - Akzent4 9 4 2 3" xfId="3085"/>
    <cellStyle name="20 % - Akzent4 9 4 3" xfId="3746"/>
    <cellStyle name="20 % - Akzent4 9 4 4" xfId="2205"/>
    <cellStyle name="20 % - Akzent4 9 5" xfId="1325"/>
    <cellStyle name="20 % - Akzent4 9 5 2" xfId="3966"/>
    <cellStyle name="20 % - Akzent4 9 5 3" xfId="2645"/>
    <cellStyle name="20 % - Akzent4 9 6" xfId="3305"/>
    <cellStyle name="20 % - Akzent4 9 7" xfId="1985"/>
    <cellStyle name="20 % - Akzent5" xfId="11" builtinId="46" customBuiltin="1"/>
    <cellStyle name="20 % - Akzent5 10" xfId="771"/>
    <cellStyle name="20 % - Akzent5 11" xfId="4553"/>
    <cellStyle name="20 % - Akzent5 11 10" xfId="6816"/>
    <cellStyle name="20 % - Akzent5 11 11" xfId="9139"/>
    <cellStyle name="20 % - Akzent5 11 2" xfId="4572"/>
    <cellStyle name="20 % - Akzent5 11 3" xfId="4588"/>
    <cellStyle name="20 % - Akzent5 11 3 2" xfId="4942"/>
    <cellStyle name="20 % - Akzent5 11 3 2 2" xfId="5280"/>
    <cellStyle name="20 % - Akzent5 11 3 2 2 2" xfId="5957"/>
    <cellStyle name="20 % - Akzent5 11 3 2 2 2 2" xfId="8089"/>
    <cellStyle name="20 % - Akzent5 11 3 2 2 2 3" xfId="10412"/>
    <cellStyle name="20 % - Akzent5 11 3 2 2 3" xfId="6673"/>
    <cellStyle name="20 % - Akzent5 11 3 2 2 3 2" xfId="8705"/>
    <cellStyle name="20 % - Akzent5 11 3 2 2 3 3" xfId="11028"/>
    <cellStyle name="20 % - Akzent5 11 3 2 2 4" xfId="7455"/>
    <cellStyle name="20 % - Akzent5 11 3 2 2 5" xfId="9778"/>
    <cellStyle name="20 % - Akzent5 11 3 2 3" xfId="5646"/>
    <cellStyle name="20 % - Akzent5 11 3 2 3 2" xfId="7778"/>
    <cellStyle name="20 % - Akzent5 11 3 2 3 3" xfId="10101"/>
    <cellStyle name="20 % - Akzent5 11 3 2 4" xfId="6406"/>
    <cellStyle name="20 % - Akzent5 11 3 2 4 2" xfId="8438"/>
    <cellStyle name="20 % - Akzent5 11 3 2 4 3" xfId="10761"/>
    <cellStyle name="20 % - Akzent5 11 3 2 5" xfId="9010"/>
    <cellStyle name="20 % - Akzent5 11 3 2 5 2" xfId="11333"/>
    <cellStyle name="20 % - Akzent5 11 3 2 6" xfId="7143"/>
    <cellStyle name="20 % - Akzent5 11 3 2 7" xfId="9466"/>
    <cellStyle name="20 % - Akzent5 11 3 3" xfId="5113"/>
    <cellStyle name="20 % - Akzent5 11 3 3 2" xfId="5791"/>
    <cellStyle name="20 % - Akzent5 11 3 3 2 2" xfId="7923"/>
    <cellStyle name="20 % - Akzent5 11 3 3 2 3" xfId="10246"/>
    <cellStyle name="20 % - Akzent5 11 3 3 3" xfId="6506"/>
    <cellStyle name="20 % - Akzent5 11 3 3 3 2" xfId="8538"/>
    <cellStyle name="20 % - Akzent5 11 3 3 3 3" xfId="10861"/>
    <cellStyle name="20 % - Akzent5 11 3 3 4" xfId="7288"/>
    <cellStyle name="20 % - Akzent5 11 3 3 5" xfId="9611"/>
    <cellStyle name="20 % - Akzent5 11 3 4" xfId="5479"/>
    <cellStyle name="20 % - Akzent5 11 3 4 2" xfId="7611"/>
    <cellStyle name="20 % - Akzent5 11 3 4 3" xfId="9934"/>
    <cellStyle name="20 % - Akzent5 11 3 5" xfId="4775"/>
    <cellStyle name="20 % - Akzent5 11 3 5 2" xfId="6976"/>
    <cellStyle name="20 % - Akzent5 11 3 5 3" xfId="9299"/>
    <cellStyle name="20 % - Akzent5 11 3 6" xfId="6239"/>
    <cellStyle name="20 % - Akzent5 11 3 6 2" xfId="8271"/>
    <cellStyle name="20 % - Akzent5 11 3 6 3" xfId="10594"/>
    <cellStyle name="20 % - Akzent5 11 3 7" xfId="8843"/>
    <cellStyle name="20 % - Akzent5 11 3 7 2" xfId="11166"/>
    <cellStyle name="20 % - Akzent5 11 3 8" xfId="6834"/>
    <cellStyle name="20 % - Akzent5 11 3 9" xfId="9157"/>
    <cellStyle name="20 % - Akzent5 11 4" xfId="4924"/>
    <cellStyle name="20 % - Akzent5 11 4 2" xfId="5262"/>
    <cellStyle name="20 % - Akzent5 11 4 2 2" xfId="5939"/>
    <cellStyle name="20 % - Akzent5 11 4 2 2 2" xfId="8071"/>
    <cellStyle name="20 % - Akzent5 11 4 2 2 3" xfId="10394"/>
    <cellStyle name="20 % - Akzent5 11 4 2 3" xfId="6655"/>
    <cellStyle name="20 % - Akzent5 11 4 2 3 2" xfId="8687"/>
    <cellStyle name="20 % - Akzent5 11 4 2 3 3" xfId="11010"/>
    <cellStyle name="20 % - Akzent5 11 4 2 4" xfId="7437"/>
    <cellStyle name="20 % - Akzent5 11 4 2 5" xfId="9760"/>
    <cellStyle name="20 % - Akzent5 11 4 3" xfId="5628"/>
    <cellStyle name="20 % - Akzent5 11 4 3 2" xfId="7760"/>
    <cellStyle name="20 % - Akzent5 11 4 3 3" xfId="10083"/>
    <cellStyle name="20 % - Akzent5 11 4 4" xfId="6388"/>
    <cellStyle name="20 % - Akzent5 11 4 4 2" xfId="8420"/>
    <cellStyle name="20 % - Akzent5 11 4 4 3" xfId="10743"/>
    <cellStyle name="20 % - Akzent5 11 4 5" xfId="8992"/>
    <cellStyle name="20 % - Akzent5 11 4 5 2" xfId="11315"/>
    <cellStyle name="20 % - Akzent5 11 4 6" xfId="7125"/>
    <cellStyle name="20 % - Akzent5 11 4 7" xfId="9448"/>
    <cellStyle name="20 % - Akzent5 11 5" xfId="5095"/>
    <cellStyle name="20 % - Akzent5 11 5 2" xfId="5773"/>
    <cellStyle name="20 % - Akzent5 11 5 2 2" xfId="7905"/>
    <cellStyle name="20 % - Akzent5 11 5 2 3" xfId="10228"/>
    <cellStyle name="20 % - Akzent5 11 5 3" xfId="6177"/>
    <cellStyle name="20 % - Akzent5 11 5 3 2" xfId="8210"/>
    <cellStyle name="20 % - Akzent5 11 5 3 3" xfId="10533"/>
    <cellStyle name="20 % - Akzent5 11 5 4" xfId="7270"/>
    <cellStyle name="20 % - Akzent5 11 5 5" xfId="9593"/>
    <cellStyle name="20 % - Akzent5 11 6" xfId="5461"/>
    <cellStyle name="20 % - Akzent5 11 6 2" xfId="7593"/>
    <cellStyle name="20 % - Akzent5 11 6 3" xfId="9916"/>
    <cellStyle name="20 % - Akzent5 11 7" xfId="4757"/>
    <cellStyle name="20 % - Akzent5 11 7 2" xfId="6959"/>
    <cellStyle name="20 % - Akzent5 11 7 3" xfId="9282"/>
    <cellStyle name="20 % - Akzent5 11 8" xfId="6221"/>
    <cellStyle name="20 % - Akzent5 11 8 2" xfId="8253"/>
    <cellStyle name="20 % - Akzent5 11 8 3" xfId="10576"/>
    <cellStyle name="20 % - Akzent5 11 9" xfId="8825"/>
    <cellStyle name="20 % - Akzent5 11 9 2" xfId="11148"/>
    <cellStyle name="20 % - Akzent5 12" xfId="4605"/>
    <cellStyle name="20 % - Akzent5 12 2" xfId="4959"/>
    <cellStyle name="20 % - Akzent5 12 2 2" xfId="5297"/>
    <cellStyle name="20 % - Akzent5 12 2 2 2" xfId="5974"/>
    <cellStyle name="20 % - Akzent5 12 2 2 2 2" xfId="8106"/>
    <cellStyle name="20 % - Akzent5 12 2 2 2 3" xfId="10429"/>
    <cellStyle name="20 % - Akzent5 12 2 2 3" xfId="6690"/>
    <cellStyle name="20 % - Akzent5 12 2 2 3 2" xfId="8722"/>
    <cellStyle name="20 % - Akzent5 12 2 2 3 3" xfId="11045"/>
    <cellStyle name="20 % - Akzent5 12 2 2 4" xfId="7472"/>
    <cellStyle name="20 % - Akzent5 12 2 2 5" xfId="9795"/>
    <cellStyle name="20 % - Akzent5 12 2 3" xfId="5663"/>
    <cellStyle name="20 % - Akzent5 12 2 3 2" xfId="7795"/>
    <cellStyle name="20 % - Akzent5 12 2 3 3" xfId="10118"/>
    <cellStyle name="20 % - Akzent5 12 2 4" xfId="6423"/>
    <cellStyle name="20 % - Akzent5 12 2 4 2" xfId="8455"/>
    <cellStyle name="20 % - Akzent5 12 2 4 3" xfId="10778"/>
    <cellStyle name="20 % - Akzent5 12 2 5" xfId="9027"/>
    <cellStyle name="20 % - Akzent5 12 2 5 2" xfId="11350"/>
    <cellStyle name="20 % - Akzent5 12 2 6" xfId="7160"/>
    <cellStyle name="20 % - Akzent5 12 2 7" xfId="9483"/>
    <cellStyle name="20 % - Akzent5 12 3" xfId="5130"/>
    <cellStyle name="20 % - Akzent5 12 3 2" xfId="5808"/>
    <cellStyle name="20 % - Akzent5 12 3 2 2" xfId="7940"/>
    <cellStyle name="20 % - Akzent5 12 3 2 3" xfId="10263"/>
    <cellStyle name="20 % - Akzent5 12 3 3" xfId="6523"/>
    <cellStyle name="20 % - Akzent5 12 3 3 2" xfId="8555"/>
    <cellStyle name="20 % - Akzent5 12 3 3 3" xfId="10878"/>
    <cellStyle name="20 % - Akzent5 12 3 4" xfId="7305"/>
    <cellStyle name="20 % - Akzent5 12 3 5" xfId="9628"/>
    <cellStyle name="20 % - Akzent5 12 4" xfId="5496"/>
    <cellStyle name="20 % - Akzent5 12 4 2" xfId="7628"/>
    <cellStyle name="20 % - Akzent5 12 4 3" xfId="9951"/>
    <cellStyle name="20 % - Akzent5 12 5" xfId="4792"/>
    <cellStyle name="20 % - Akzent5 12 5 2" xfId="6993"/>
    <cellStyle name="20 % - Akzent5 12 5 3" xfId="9316"/>
    <cellStyle name="20 % - Akzent5 12 6" xfId="6256"/>
    <cellStyle name="20 % - Akzent5 12 6 2" xfId="8288"/>
    <cellStyle name="20 % - Akzent5 12 6 3" xfId="10611"/>
    <cellStyle name="20 % - Akzent5 12 7" xfId="8860"/>
    <cellStyle name="20 % - Akzent5 12 7 2" xfId="11183"/>
    <cellStyle name="20 % - Akzent5 12 8" xfId="6851"/>
    <cellStyle name="20 % - Akzent5 12 9" xfId="9174"/>
    <cellStyle name="20 % - Akzent5 13" xfId="4623"/>
    <cellStyle name="20 % - Akzent5 13 2" xfId="4977"/>
    <cellStyle name="20 % - Akzent5 13 2 2" xfId="5315"/>
    <cellStyle name="20 % - Akzent5 13 2 2 2" xfId="5992"/>
    <cellStyle name="20 % - Akzent5 13 2 2 2 2" xfId="8124"/>
    <cellStyle name="20 % - Akzent5 13 2 2 2 3" xfId="10447"/>
    <cellStyle name="20 % - Akzent5 13 2 2 3" xfId="6708"/>
    <cellStyle name="20 % - Akzent5 13 2 2 3 2" xfId="8740"/>
    <cellStyle name="20 % - Akzent5 13 2 2 3 3" xfId="11063"/>
    <cellStyle name="20 % - Akzent5 13 2 2 4" xfId="7490"/>
    <cellStyle name="20 % - Akzent5 13 2 2 5" xfId="9813"/>
    <cellStyle name="20 % - Akzent5 13 2 3" xfId="5681"/>
    <cellStyle name="20 % - Akzent5 13 2 3 2" xfId="7813"/>
    <cellStyle name="20 % - Akzent5 13 2 3 3" xfId="10136"/>
    <cellStyle name="20 % - Akzent5 13 2 4" xfId="6441"/>
    <cellStyle name="20 % - Akzent5 13 2 4 2" xfId="8473"/>
    <cellStyle name="20 % - Akzent5 13 2 4 3" xfId="10796"/>
    <cellStyle name="20 % - Akzent5 13 2 5" xfId="9045"/>
    <cellStyle name="20 % - Akzent5 13 2 5 2" xfId="11368"/>
    <cellStyle name="20 % - Akzent5 13 2 6" xfId="7178"/>
    <cellStyle name="20 % - Akzent5 13 2 7" xfId="9501"/>
    <cellStyle name="20 % - Akzent5 13 3" xfId="5148"/>
    <cellStyle name="20 % - Akzent5 13 3 2" xfId="5826"/>
    <cellStyle name="20 % - Akzent5 13 3 2 2" xfId="7958"/>
    <cellStyle name="20 % - Akzent5 13 3 2 3" xfId="10281"/>
    <cellStyle name="20 % - Akzent5 13 3 3" xfId="6541"/>
    <cellStyle name="20 % - Akzent5 13 3 3 2" xfId="8573"/>
    <cellStyle name="20 % - Akzent5 13 3 3 3" xfId="10896"/>
    <cellStyle name="20 % - Akzent5 13 3 4" xfId="7323"/>
    <cellStyle name="20 % - Akzent5 13 3 5" xfId="9646"/>
    <cellStyle name="20 % - Akzent5 13 4" xfId="5514"/>
    <cellStyle name="20 % - Akzent5 13 4 2" xfId="7646"/>
    <cellStyle name="20 % - Akzent5 13 4 3" xfId="9969"/>
    <cellStyle name="20 % - Akzent5 13 5" xfId="4810"/>
    <cellStyle name="20 % - Akzent5 13 5 2" xfId="7011"/>
    <cellStyle name="20 % - Akzent5 13 5 3" xfId="9334"/>
    <cellStyle name="20 % - Akzent5 13 6" xfId="6274"/>
    <cellStyle name="20 % - Akzent5 13 6 2" xfId="8306"/>
    <cellStyle name="20 % - Akzent5 13 6 3" xfId="10629"/>
    <cellStyle name="20 % - Akzent5 13 7" xfId="8878"/>
    <cellStyle name="20 % - Akzent5 13 7 2" xfId="11201"/>
    <cellStyle name="20 % - Akzent5 13 8" xfId="6869"/>
    <cellStyle name="20 % - Akzent5 13 9" xfId="9192"/>
    <cellStyle name="20 % - Akzent5 14" xfId="4640"/>
    <cellStyle name="20 % - Akzent5 14 2" xfId="4994"/>
    <cellStyle name="20 % - Akzent5 14 2 2" xfId="5332"/>
    <cellStyle name="20 % - Akzent5 14 2 2 2" xfId="6009"/>
    <cellStyle name="20 % - Akzent5 14 2 2 2 2" xfId="8141"/>
    <cellStyle name="20 % - Akzent5 14 2 2 2 3" xfId="10464"/>
    <cellStyle name="20 % - Akzent5 14 2 2 3" xfId="6725"/>
    <cellStyle name="20 % - Akzent5 14 2 2 3 2" xfId="8757"/>
    <cellStyle name="20 % - Akzent5 14 2 2 3 3" xfId="11080"/>
    <cellStyle name="20 % - Akzent5 14 2 2 4" xfId="7507"/>
    <cellStyle name="20 % - Akzent5 14 2 2 5" xfId="9830"/>
    <cellStyle name="20 % - Akzent5 14 2 3" xfId="5698"/>
    <cellStyle name="20 % - Akzent5 14 2 3 2" xfId="7830"/>
    <cellStyle name="20 % - Akzent5 14 2 3 3" xfId="10153"/>
    <cellStyle name="20 % - Akzent5 14 2 4" xfId="6458"/>
    <cellStyle name="20 % - Akzent5 14 2 4 2" xfId="8490"/>
    <cellStyle name="20 % - Akzent5 14 2 4 3" xfId="10813"/>
    <cellStyle name="20 % - Akzent5 14 2 5" xfId="9062"/>
    <cellStyle name="20 % - Akzent5 14 2 5 2" xfId="11385"/>
    <cellStyle name="20 % - Akzent5 14 2 6" xfId="7195"/>
    <cellStyle name="20 % - Akzent5 14 2 7" xfId="9518"/>
    <cellStyle name="20 % - Akzent5 14 3" xfId="5165"/>
    <cellStyle name="20 % - Akzent5 14 3 2" xfId="5843"/>
    <cellStyle name="20 % - Akzent5 14 3 2 2" xfId="7975"/>
    <cellStyle name="20 % - Akzent5 14 3 2 3" xfId="10298"/>
    <cellStyle name="20 % - Akzent5 14 3 3" xfId="6558"/>
    <cellStyle name="20 % - Akzent5 14 3 3 2" xfId="8590"/>
    <cellStyle name="20 % - Akzent5 14 3 3 3" xfId="10913"/>
    <cellStyle name="20 % - Akzent5 14 3 4" xfId="7340"/>
    <cellStyle name="20 % - Akzent5 14 3 5" xfId="9663"/>
    <cellStyle name="20 % - Akzent5 14 4" xfId="5531"/>
    <cellStyle name="20 % - Akzent5 14 4 2" xfId="7663"/>
    <cellStyle name="20 % - Akzent5 14 4 3" xfId="9986"/>
    <cellStyle name="20 % - Akzent5 14 5" xfId="4827"/>
    <cellStyle name="20 % - Akzent5 14 5 2" xfId="7028"/>
    <cellStyle name="20 % - Akzent5 14 5 3" xfId="9351"/>
    <cellStyle name="20 % - Akzent5 14 6" xfId="6291"/>
    <cellStyle name="20 % - Akzent5 14 6 2" xfId="8323"/>
    <cellStyle name="20 % - Akzent5 14 6 3" xfId="10646"/>
    <cellStyle name="20 % - Akzent5 14 7" xfId="8895"/>
    <cellStyle name="20 % - Akzent5 14 7 2" xfId="11218"/>
    <cellStyle name="20 % - Akzent5 14 8" xfId="6886"/>
    <cellStyle name="20 % - Akzent5 14 9" xfId="9209"/>
    <cellStyle name="20 % - Akzent5 15" xfId="4655"/>
    <cellStyle name="20 % - Akzent5 15 2" xfId="5007"/>
    <cellStyle name="20 % - Akzent5 15 2 2" xfId="5345"/>
    <cellStyle name="20 % - Akzent5 15 2 2 2" xfId="6022"/>
    <cellStyle name="20 % - Akzent5 15 2 2 2 2" xfId="8154"/>
    <cellStyle name="20 % - Akzent5 15 2 2 2 3" xfId="10477"/>
    <cellStyle name="20 % - Akzent5 15 2 2 3" xfId="6738"/>
    <cellStyle name="20 % - Akzent5 15 2 2 3 2" xfId="8770"/>
    <cellStyle name="20 % - Akzent5 15 2 2 3 3" xfId="11093"/>
    <cellStyle name="20 % - Akzent5 15 2 2 4" xfId="7520"/>
    <cellStyle name="20 % - Akzent5 15 2 2 5" xfId="9843"/>
    <cellStyle name="20 % - Akzent5 15 2 3" xfId="5711"/>
    <cellStyle name="20 % - Akzent5 15 2 3 2" xfId="7843"/>
    <cellStyle name="20 % - Akzent5 15 2 3 3" xfId="10166"/>
    <cellStyle name="20 % - Akzent5 15 2 4" xfId="6471"/>
    <cellStyle name="20 % - Akzent5 15 2 4 2" xfId="8503"/>
    <cellStyle name="20 % - Akzent5 15 2 4 3" xfId="10826"/>
    <cellStyle name="20 % - Akzent5 15 2 5" xfId="9075"/>
    <cellStyle name="20 % - Akzent5 15 2 5 2" xfId="11398"/>
    <cellStyle name="20 % - Akzent5 15 2 6" xfId="7208"/>
    <cellStyle name="20 % - Akzent5 15 2 7" xfId="9531"/>
    <cellStyle name="20 % - Akzent5 15 3" xfId="5191"/>
    <cellStyle name="20 % - Akzent5 15 3 2" xfId="5869"/>
    <cellStyle name="20 % - Akzent5 15 3 2 2" xfId="8001"/>
    <cellStyle name="20 % - Akzent5 15 3 2 3" xfId="10324"/>
    <cellStyle name="20 % - Akzent5 15 3 3" xfId="6584"/>
    <cellStyle name="20 % - Akzent5 15 3 3 2" xfId="8616"/>
    <cellStyle name="20 % - Akzent5 15 3 3 3" xfId="10939"/>
    <cellStyle name="20 % - Akzent5 15 3 4" xfId="7366"/>
    <cellStyle name="20 % - Akzent5 15 3 5" xfId="9689"/>
    <cellStyle name="20 % - Akzent5 15 4" xfId="5557"/>
    <cellStyle name="20 % - Akzent5 15 4 2" xfId="7689"/>
    <cellStyle name="20 % - Akzent5 15 4 3" xfId="10012"/>
    <cellStyle name="20 % - Akzent5 15 5" xfId="4853"/>
    <cellStyle name="20 % - Akzent5 15 5 2" xfId="7054"/>
    <cellStyle name="20 % - Akzent5 15 5 3" xfId="9377"/>
    <cellStyle name="20 % - Akzent5 15 6" xfId="6317"/>
    <cellStyle name="20 % - Akzent5 15 6 2" xfId="8349"/>
    <cellStyle name="20 % - Akzent5 15 6 3" xfId="10672"/>
    <cellStyle name="20 % - Akzent5 15 7" xfId="8921"/>
    <cellStyle name="20 % - Akzent5 15 7 2" xfId="11244"/>
    <cellStyle name="20 % - Akzent5 15 8" xfId="6901"/>
    <cellStyle name="20 % - Akzent5 15 9" xfId="9224"/>
    <cellStyle name="20 % - Akzent5 16" xfId="4670"/>
    <cellStyle name="20 % - Akzent5 16 2" xfId="5221"/>
    <cellStyle name="20 % - Akzent5 16 2 2" xfId="5899"/>
    <cellStyle name="20 % - Akzent5 16 2 2 2" xfId="8031"/>
    <cellStyle name="20 % - Akzent5 16 2 2 3" xfId="10354"/>
    <cellStyle name="20 % - Akzent5 16 2 3" xfId="6614"/>
    <cellStyle name="20 % - Akzent5 16 2 3 2" xfId="8646"/>
    <cellStyle name="20 % - Akzent5 16 2 3 3" xfId="10969"/>
    <cellStyle name="20 % - Akzent5 16 2 4" xfId="7396"/>
    <cellStyle name="20 % - Akzent5 16 2 5" xfId="9719"/>
    <cellStyle name="20 % - Akzent5 16 3" xfId="5587"/>
    <cellStyle name="20 % - Akzent5 16 3 2" xfId="7719"/>
    <cellStyle name="20 % - Akzent5 16 3 3" xfId="10042"/>
    <cellStyle name="20 % - Akzent5 16 4" xfId="4883"/>
    <cellStyle name="20 % - Akzent5 16 4 2" xfId="7084"/>
    <cellStyle name="20 % - Akzent5 16 4 3" xfId="9407"/>
    <cellStyle name="20 % - Akzent5 16 5" xfId="6347"/>
    <cellStyle name="20 % - Akzent5 16 5 2" xfId="8379"/>
    <cellStyle name="20 % - Akzent5 16 5 3" xfId="10702"/>
    <cellStyle name="20 % - Akzent5 16 6" xfId="8951"/>
    <cellStyle name="20 % - Akzent5 16 6 2" xfId="11274"/>
    <cellStyle name="20 % - Akzent5 16 7" xfId="6916"/>
    <cellStyle name="20 % - Akzent5 16 8" xfId="9239"/>
    <cellStyle name="20 % - Akzent5 17" xfId="5026"/>
    <cellStyle name="20 % - Akzent5 17 2" xfId="5730"/>
    <cellStyle name="20 % - Akzent5 17 2 2" xfId="7862"/>
    <cellStyle name="20 % - Akzent5 17 2 3" xfId="10185"/>
    <cellStyle name="20 % - Akzent5 17 3" xfId="7227"/>
    <cellStyle name="20 % - Akzent5 17 4" xfId="9550"/>
    <cellStyle name="20 % - Akzent5 18" xfId="5362"/>
    <cellStyle name="20 % - Akzent5 18 2" xfId="6039"/>
    <cellStyle name="20 % - Akzent5 18 2 2" xfId="8171"/>
    <cellStyle name="20 % - Akzent5 18 2 3" xfId="10494"/>
    <cellStyle name="20 % - Akzent5 18 3" xfId="7537"/>
    <cellStyle name="20 % - Akzent5 18 4" xfId="9860"/>
    <cellStyle name="20 % - Akzent5 19" xfId="5388"/>
    <cellStyle name="20 % - Akzent5 19 2" xfId="5390"/>
    <cellStyle name="20 % - Akzent5 19 3" xfId="7553"/>
    <cellStyle name="20 % - Akzent5 19 4" xfId="9876"/>
    <cellStyle name="20 % - Akzent5 2" xfId="174"/>
    <cellStyle name="20 % - Akzent5 2 2" xfId="493"/>
    <cellStyle name="20 % - Akzent5 2 3" xfId="662"/>
    <cellStyle name="20 % - Akzent5 2 3 2" xfId="901"/>
    <cellStyle name="20 % - Akzent5 2 3 2 2" xfId="1561"/>
    <cellStyle name="20 % - Akzent5 2 3 2 2 2" xfId="4202"/>
    <cellStyle name="20 % - Akzent5 2 3 2 2 3" xfId="2881"/>
    <cellStyle name="20 % - Akzent5 2 3 2 3" xfId="3542"/>
    <cellStyle name="20 % - Akzent5 2 3 2 4" xfId="2441"/>
    <cellStyle name="20 % - Akzent5 2 3 3" xfId="1121"/>
    <cellStyle name="20 % - Akzent5 2 3 3 2" xfId="1781"/>
    <cellStyle name="20 % - Akzent5 2 3 3 2 2" xfId="4422"/>
    <cellStyle name="20 % - Akzent5 2 3 3 2 3" xfId="3101"/>
    <cellStyle name="20 % - Akzent5 2 3 3 3" xfId="3762"/>
    <cellStyle name="20 % - Akzent5 2 3 3 4" xfId="2221"/>
    <cellStyle name="20 % - Akzent5 2 3 4" xfId="1341"/>
    <cellStyle name="20 % - Akzent5 2 3 4 2" xfId="3982"/>
    <cellStyle name="20 % - Akzent5 2 3 4 3" xfId="2661"/>
    <cellStyle name="20 % - Akzent5 2 3 5" xfId="3321"/>
    <cellStyle name="20 % - Akzent5 2 3 6" xfId="2001"/>
    <cellStyle name="20 % - Akzent5 2 4" xfId="791"/>
    <cellStyle name="20 % - Akzent5 2 4 2" xfId="1451"/>
    <cellStyle name="20 % - Akzent5 2 4 2 2" xfId="4092"/>
    <cellStyle name="20 % - Akzent5 2 4 2 3" xfId="2771"/>
    <cellStyle name="20 % - Akzent5 2 4 3" xfId="3432"/>
    <cellStyle name="20 % - Akzent5 2 4 4" xfId="2331"/>
    <cellStyle name="20 % - Akzent5 2 5" xfId="1011"/>
    <cellStyle name="20 % - Akzent5 2 5 2" xfId="1671"/>
    <cellStyle name="20 % - Akzent5 2 5 2 2" xfId="4312"/>
    <cellStyle name="20 % - Akzent5 2 5 2 3" xfId="2991"/>
    <cellStyle name="20 % - Akzent5 2 5 3" xfId="3652"/>
    <cellStyle name="20 % - Akzent5 2 5 4" xfId="2111"/>
    <cellStyle name="20 % - Akzent5 2 6" xfId="1231"/>
    <cellStyle name="20 % - Akzent5 2 6 2" xfId="3872"/>
    <cellStyle name="20 % - Akzent5 2 6 3" xfId="2551"/>
    <cellStyle name="20 % - Akzent5 2 7" xfId="3211"/>
    <cellStyle name="20 % - Akzent5 2 8" xfId="1891"/>
    <cellStyle name="20 % - Akzent5 2 9" xfId="419"/>
    <cellStyle name="20 % - Akzent5 20" xfId="4682"/>
    <cellStyle name="20 % - Akzent5 21" xfId="6101"/>
    <cellStyle name="20 % - Akzent5 21 2" xfId="8185"/>
    <cellStyle name="20 % - Akzent5 21 3" xfId="10508"/>
    <cellStyle name="20 % - Akzent5 22" xfId="6164"/>
    <cellStyle name="20 % - Akzent5 22 2" xfId="8199"/>
    <cellStyle name="20 % - Akzent5 22 3" xfId="10522"/>
    <cellStyle name="20 % - Akzent5 23" xfId="6752"/>
    <cellStyle name="20 % - Akzent5 23 2" xfId="8784"/>
    <cellStyle name="20 % - Akzent5 23 3" xfId="11107"/>
    <cellStyle name="20 % - Akzent5 24" xfId="11412"/>
    <cellStyle name="20 % - Akzent5 3" xfId="232"/>
    <cellStyle name="20 % - Akzent5 4" xfId="298"/>
    <cellStyle name="20 % - Akzent5 4 2" xfId="682"/>
    <cellStyle name="20 % - Akzent5 4 2 2" xfId="921"/>
    <cellStyle name="20 % - Akzent5 4 2 2 2" xfId="1581"/>
    <cellStyle name="20 % - Akzent5 4 2 2 2 2" xfId="4222"/>
    <cellStyle name="20 % - Akzent5 4 2 2 2 3" xfId="2901"/>
    <cellStyle name="20 % - Akzent5 4 2 2 3" xfId="3562"/>
    <cellStyle name="20 % - Akzent5 4 2 2 4" xfId="2461"/>
    <cellStyle name="20 % - Akzent5 4 2 3" xfId="1141"/>
    <cellStyle name="20 % - Akzent5 4 2 3 2" xfId="1801"/>
    <cellStyle name="20 % - Akzent5 4 2 3 2 2" xfId="4442"/>
    <cellStyle name="20 % - Akzent5 4 2 3 2 3" xfId="3121"/>
    <cellStyle name="20 % - Akzent5 4 2 3 3" xfId="3782"/>
    <cellStyle name="20 % - Akzent5 4 2 3 4" xfId="2241"/>
    <cellStyle name="20 % - Akzent5 4 2 4" xfId="1361"/>
    <cellStyle name="20 % - Akzent5 4 2 4 2" xfId="4002"/>
    <cellStyle name="20 % - Akzent5 4 2 4 3" xfId="2681"/>
    <cellStyle name="20 % - Akzent5 4 2 5" xfId="3341"/>
    <cellStyle name="20 % - Akzent5 4 2 6" xfId="2021"/>
    <cellStyle name="20 % - Akzent5 4 3" xfId="811"/>
    <cellStyle name="20 % - Akzent5 4 3 2" xfId="1471"/>
    <cellStyle name="20 % - Akzent5 4 3 2 2" xfId="4112"/>
    <cellStyle name="20 % - Akzent5 4 3 2 3" xfId="2791"/>
    <cellStyle name="20 % - Akzent5 4 3 3" xfId="3452"/>
    <cellStyle name="20 % - Akzent5 4 3 4" xfId="2351"/>
    <cellStyle name="20 % - Akzent5 4 4" xfId="1031"/>
    <cellStyle name="20 % - Akzent5 4 4 2" xfId="1691"/>
    <cellStyle name="20 % - Akzent5 4 4 2 2" xfId="4332"/>
    <cellStyle name="20 % - Akzent5 4 4 2 3" xfId="3011"/>
    <cellStyle name="20 % - Akzent5 4 4 3" xfId="3672"/>
    <cellStyle name="20 % - Akzent5 4 4 4" xfId="2131"/>
    <cellStyle name="20 % - Akzent5 4 5" xfId="1251"/>
    <cellStyle name="20 % - Akzent5 4 5 2" xfId="3892"/>
    <cellStyle name="20 % - Akzent5 4 5 3" xfId="2571"/>
    <cellStyle name="20 % - Akzent5 4 6" xfId="3231"/>
    <cellStyle name="20 % - Akzent5 4 7" xfId="1911"/>
    <cellStyle name="20 % - Akzent5 4 8" xfId="543"/>
    <cellStyle name="20 % - Akzent5 4 9" xfId="5080"/>
    <cellStyle name="20 % - Akzent5 5" xfId="557"/>
    <cellStyle name="20 % - Akzent5 5 2" xfId="696"/>
    <cellStyle name="20 % - Akzent5 5 2 2" xfId="935"/>
    <cellStyle name="20 % - Akzent5 5 2 2 2" xfId="1595"/>
    <cellStyle name="20 % - Akzent5 5 2 2 2 2" xfId="4236"/>
    <cellStyle name="20 % - Akzent5 5 2 2 2 3" xfId="2915"/>
    <cellStyle name="20 % - Akzent5 5 2 2 3" xfId="3576"/>
    <cellStyle name="20 % - Akzent5 5 2 2 4" xfId="2475"/>
    <cellStyle name="20 % - Akzent5 5 2 3" xfId="1155"/>
    <cellStyle name="20 % - Akzent5 5 2 3 2" xfId="1815"/>
    <cellStyle name="20 % - Akzent5 5 2 3 2 2" xfId="4456"/>
    <cellStyle name="20 % - Akzent5 5 2 3 2 3" xfId="3135"/>
    <cellStyle name="20 % - Akzent5 5 2 3 3" xfId="3796"/>
    <cellStyle name="20 % - Akzent5 5 2 3 4" xfId="2255"/>
    <cellStyle name="20 % - Akzent5 5 2 4" xfId="1375"/>
    <cellStyle name="20 % - Akzent5 5 2 4 2" xfId="4016"/>
    <cellStyle name="20 % - Akzent5 5 2 4 3" xfId="2695"/>
    <cellStyle name="20 % - Akzent5 5 2 5" xfId="3355"/>
    <cellStyle name="20 % - Akzent5 5 2 6" xfId="2035"/>
    <cellStyle name="20 % - Akzent5 5 3" xfId="825"/>
    <cellStyle name="20 % - Akzent5 5 3 2" xfId="1485"/>
    <cellStyle name="20 % - Akzent5 5 3 2 2" xfId="4126"/>
    <cellStyle name="20 % - Akzent5 5 3 2 3" xfId="2805"/>
    <cellStyle name="20 % - Akzent5 5 3 3" xfId="3466"/>
    <cellStyle name="20 % - Akzent5 5 3 4" xfId="2365"/>
    <cellStyle name="20 % - Akzent5 5 4" xfId="1045"/>
    <cellStyle name="20 % - Akzent5 5 4 2" xfId="1705"/>
    <cellStyle name="20 % - Akzent5 5 4 2 2" xfId="4346"/>
    <cellStyle name="20 % - Akzent5 5 4 2 3" xfId="3025"/>
    <cellStyle name="20 % - Akzent5 5 4 3" xfId="3686"/>
    <cellStyle name="20 % - Akzent5 5 4 4" xfId="2145"/>
    <cellStyle name="20 % - Akzent5 5 5" xfId="1265"/>
    <cellStyle name="20 % - Akzent5 5 5 2" xfId="3906"/>
    <cellStyle name="20 % - Akzent5 5 5 3" xfId="2585"/>
    <cellStyle name="20 % - Akzent5 5 6" xfId="3245"/>
    <cellStyle name="20 % - Akzent5 5 7" xfId="1925"/>
    <cellStyle name="20 % - Akzent5 6" xfId="606"/>
    <cellStyle name="20 % - Akzent5 6 2" xfId="716"/>
    <cellStyle name="20 % - Akzent5 6 2 2" xfId="955"/>
    <cellStyle name="20 % - Akzent5 6 2 2 2" xfId="1615"/>
    <cellStyle name="20 % - Akzent5 6 2 2 2 2" xfId="4256"/>
    <cellStyle name="20 % - Akzent5 6 2 2 2 3" xfId="2935"/>
    <cellStyle name="20 % - Akzent5 6 2 2 3" xfId="3596"/>
    <cellStyle name="20 % - Akzent5 6 2 2 4" xfId="2495"/>
    <cellStyle name="20 % - Akzent5 6 2 3" xfId="1175"/>
    <cellStyle name="20 % - Akzent5 6 2 3 2" xfId="1835"/>
    <cellStyle name="20 % - Akzent5 6 2 3 2 2" xfId="4476"/>
    <cellStyle name="20 % - Akzent5 6 2 3 2 3" xfId="3155"/>
    <cellStyle name="20 % - Akzent5 6 2 3 3" xfId="3816"/>
    <cellStyle name="20 % - Akzent5 6 2 3 4" xfId="2275"/>
    <cellStyle name="20 % - Akzent5 6 2 4" xfId="1395"/>
    <cellStyle name="20 % - Akzent5 6 2 4 2" xfId="4036"/>
    <cellStyle name="20 % - Akzent5 6 2 4 3" xfId="2715"/>
    <cellStyle name="20 % - Akzent5 6 2 5" xfId="3375"/>
    <cellStyle name="20 % - Akzent5 6 2 6" xfId="2055"/>
    <cellStyle name="20 % - Akzent5 6 3" xfId="845"/>
    <cellStyle name="20 % - Akzent5 6 3 2" xfId="1505"/>
    <cellStyle name="20 % - Akzent5 6 3 2 2" xfId="4146"/>
    <cellStyle name="20 % - Akzent5 6 3 2 3" xfId="2825"/>
    <cellStyle name="20 % - Akzent5 6 3 3" xfId="3486"/>
    <cellStyle name="20 % - Akzent5 6 3 4" xfId="2385"/>
    <cellStyle name="20 % - Akzent5 6 4" xfId="1065"/>
    <cellStyle name="20 % - Akzent5 6 4 2" xfId="1725"/>
    <cellStyle name="20 % - Akzent5 6 4 2 2" xfId="4366"/>
    <cellStyle name="20 % - Akzent5 6 4 2 3" xfId="3045"/>
    <cellStyle name="20 % - Akzent5 6 4 3" xfId="3706"/>
    <cellStyle name="20 % - Akzent5 6 4 4" xfId="2165"/>
    <cellStyle name="20 % - Akzent5 6 5" xfId="1285"/>
    <cellStyle name="20 % - Akzent5 6 5 2" xfId="3926"/>
    <cellStyle name="20 % - Akzent5 6 5 3" xfId="2605"/>
    <cellStyle name="20 % - Akzent5 6 6" xfId="3265"/>
    <cellStyle name="20 % - Akzent5 6 7" xfId="1945"/>
    <cellStyle name="20 % - Akzent5 7" xfId="620"/>
    <cellStyle name="20 % - Akzent5 7 2" xfId="730"/>
    <cellStyle name="20 % - Akzent5 7 2 2" xfId="969"/>
    <cellStyle name="20 % - Akzent5 7 2 2 2" xfId="1629"/>
    <cellStyle name="20 % - Akzent5 7 2 2 2 2" xfId="4270"/>
    <cellStyle name="20 % - Akzent5 7 2 2 2 3" xfId="2949"/>
    <cellStyle name="20 % - Akzent5 7 2 2 3" xfId="3610"/>
    <cellStyle name="20 % - Akzent5 7 2 2 4" xfId="2509"/>
    <cellStyle name="20 % - Akzent5 7 2 3" xfId="1189"/>
    <cellStyle name="20 % - Akzent5 7 2 3 2" xfId="1849"/>
    <cellStyle name="20 % - Akzent5 7 2 3 2 2" xfId="4490"/>
    <cellStyle name="20 % - Akzent5 7 2 3 2 3" xfId="3169"/>
    <cellStyle name="20 % - Akzent5 7 2 3 3" xfId="3830"/>
    <cellStyle name="20 % - Akzent5 7 2 3 4" xfId="2289"/>
    <cellStyle name="20 % - Akzent5 7 2 4" xfId="1409"/>
    <cellStyle name="20 % - Akzent5 7 2 4 2" xfId="4050"/>
    <cellStyle name="20 % - Akzent5 7 2 4 3" xfId="2729"/>
    <cellStyle name="20 % - Akzent5 7 2 5" xfId="3389"/>
    <cellStyle name="20 % - Akzent5 7 2 6" xfId="2069"/>
    <cellStyle name="20 % - Akzent5 7 3" xfId="859"/>
    <cellStyle name="20 % - Akzent5 7 3 2" xfId="1519"/>
    <cellStyle name="20 % - Akzent5 7 3 2 2" xfId="4160"/>
    <cellStyle name="20 % - Akzent5 7 3 2 3" xfId="2839"/>
    <cellStyle name="20 % - Akzent5 7 3 3" xfId="3500"/>
    <cellStyle name="20 % - Akzent5 7 3 4" xfId="2399"/>
    <cellStyle name="20 % - Akzent5 7 4" xfId="1079"/>
    <cellStyle name="20 % - Akzent5 7 4 2" xfId="1739"/>
    <cellStyle name="20 % - Akzent5 7 4 2 2" xfId="4380"/>
    <cellStyle name="20 % - Akzent5 7 4 2 3" xfId="3059"/>
    <cellStyle name="20 % - Akzent5 7 4 3" xfId="3720"/>
    <cellStyle name="20 % - Akzent5 7 4 4" xfId="2179"/>
    <cellStyle name="20 % - Akzent5 7 5" xfId="1299"/>
    <cellStyle name="20 % - Akzent5 7 5 2" xfId="3940"/>
    <cellStyle name="20 % - Akzent5 7 5 3" xfId="2619"/>
    <cellStyle name="20 % - Akzent5 7 6" xfId="3279"/>
    <cellStyle name="20 % - Akzent5 7 7" xfId="1959"/>
    <cellStyle name="20 % - Akzent5 8" xfId="634"/>
    <cellStyle name="20 % - Akzent5 8 2" xfId="744"/>
    <cellStyle name="20 % - Akzent5 8 2 2" xfId="983"/>
    <cellStyle name="20 % - Akzent5 8 2 2 2" xfId="1643"/>
    <cellStyle name="20 % - Akzent5 8 2 2 2 2" xfId="4284"/>
    <cellStyle name="20 % - Akzent5 8 2 2 2 3" xfId="2963"/>
    <cellStyle name="20 % - Akzent5 8 2 2 3" xfId="3624"/>
    <cellStyle name="20 % - Akzent5 8 2 2 4" xfId="2523"/>
    <cellStyle name="20 % - Akzent5 8 2 3" xfId="1203"/>
    <cellStyle name="20 % - Akzent5 8 2 3 2" xfId="1863"/>
    <cellStyle name="20 % - Akzent5 8 2 3 2 2" xfId="4504"/>
    <cellStyle name="20 % - Akzent5 8 2 3 2 3" xfId="3183"/>
    <cellStyle name="20 % - Akzent5 8 2 3 3" xfId="3844"/>
    <cellStyle name="20 % - Akzent5 8 2 3 4" xfId="2303"/>
    <cellStyle name="20 % - Akzent5 8 2 4" xfId="1423"/>
    <cellStyle name="20 % - Akzent5 8 2 4 2" xfId="4064"/>
    <cellStyle name="20 % - Akzent5 8 2 4 3" xfId="2743"/>
    <cellStyle name="20 % - Akzent5 8 2 5" xfId="3403"/>
    <cellStyle name="20 % - Akzent5 8 2 6" xfId="2083"/>
    <cellStyle name="20 % - Akzent5 8 3" xfId="873"/>
    <cellStyle name="20 % - Akzent5 8 3 2" xfId="1533"/>
    <cellStyle name="20 % - Akzent5 8 3 2 2" xfId="4174"/>
    <cellStyle name="20 % - Akzent5 8 3 2 3" xfId="2853"/>
    <cellStyle name="20 % - Akzent5 8 3 3" xfId="3514"/>
    <cellStyle name="20 % - Akzent5 8 3 4" xfId="2413"/>
    <cellStyle name="20 % - Akzent5 8 4" xfId="1093"/>
    <cellStyle name="20 % - Akzent5 8 4 2" xfId="1753"/>
    <cellStyle name="20 % - Akzent5 8 4 2 2" xfId="4394"/>
    <cellStyle name="20 % - Akzent5 8 4 2 3" xfId="3073"/>
    <cellStyle name="20 % - Akzent5 8 4 3" xfId="3734"/>
    <cellStyle name="20 % - Akzent5 8 4 4" xfId="2193"/>
    <cellStyle name="20 % - Akzent5 8 5" xfId="1313"/>
    <cellStyle name="20 % - Akzent5 8 5 2" xfId="3954"/>
    <cellStyle name="20 % - Akzent5 8 5 3" xfId="2633"/>
    <cellStyle name="20 % - Akzent5 8 6" xfId="3293"/>
    <cellStyle name="20 % - Akzent5 8 7" xfId="1973"/>
    <cellStyle name="20 % - Akzent5 9" xfId="648"/>
    <cellStyle name="20 % - Akzent5 9 2" xfId="758"/>
    <cellStyle name="20 % - Akzent5 9 2 2" xfId="997"/>
    <cellStyle name="20 % - Akzent5 9 2 2 2" xfId="1657"/>
    <cellStyle name="20 % - Akzent5 9 2 2 2 2" xfId="4298"/>
    <cellStyle name="20 % - Akzent5 9 2 2 2 3" xfId="2977"/>
    <cellStyle name="20 % - Akzent5 9 2 2 3" xfId="3638"/>
    <cellStyle name="20 % - Akzent5 9 2 2 4" xfId="2537"/>
    <cellStyle name="20 % - Akzent5 9 2 3" xfId="1217"/>
    <cellStyle name="20 % - Akzent5 9 2 3 2" xfId="1877"/>
    <cellStyle name="20 % - Akzent5 9 2 3 2 2" xfId="4518"/>
    <cellStyle name="20 % - Akzent5 9 2 3 2 3" xfId="3197"/>
    <cellStyle name="20 % - Akzent5 9 2 3 3" xfId="3858"/>
    <cellStyle name="20 % - Akzent5 9 2 3 4" xfId="2317"/>
    <cellStyle name="20 % - Akzent5 9 2 4" xfId="1437"/>
    <cellStyle name="20 % - Akzent5 9 2 4 2" xfId="4078"/>
    <cellStyle name="20 % - Akzent5 9 2 4 3" xfId="2757"/>
    <cellStyle name="20 % - Akzent5 9 2 5" xfId="3417"/>
    <cellStyle name="20 % - Akzent5 9 2 6" xfId="2097"/>
    <cellStyle name="20 % - Akzent5 9 3" xfId="887"/>
    <cellStyle name="20 % - Akzent5 9 3 2" xfId="1547"/>
    <cellStyle name="20 % - Akzent5 9 3 2 2" xfId="4188"/>
    <cellStyle name="20 % - Akzent5 9 3 2 3" xfId="2867"/>
    <cellStyle name="20 % - Akzent5 9 3 3" xfId="3528"/>
    <cellStyle name="20 % - Akzent5 9 3 4" xfId="2427"/>
    <cellStyle name="20 % - Akzent5 9 4" xfId="1107"/>
    <cellStyle name="20 % - Akzent5 9 4 2" xfId="1767"/>
    <cellStyle name="20 % - Akzent5 9 4 2 2" xfId="4408"/>
    <cellStyle name="20 % - Akzent5 9 4 2 3" xfId="3087"/>
    <cellStyle name="20 % - Akzent5 9 4 3" xfId="3748"/>
    <cellStyle name="20 % - Akzent5 9 4 4" xfId="2207"/>
    <cellStyle name="20 % - Akzent5 9 5" xfId="1327"/>
    <cellStyle name="20 % - Akzent5 9 5 2" xfId="3968"/>
    <cellStyle name="20 % - Akzent5 9 5 3" xfId="2647"/>
    <cellStyle name="20 % - Akzent5 9 6" xfId="3307"/>
    <cellStyle name="20 % - Akzent5 9 7" xfId="1987"/>
    <cellStyle name="20 % - Akzent6" xfId="12" builtinId="50" customBuiltin="1"/>
    <cellStyle name="20 % - Akzent6 10" xfId="772"/>
    <cellStyle name="20 % - Akzent6 11" xfId="4557"/>
    <cellStyle name="20 % - Akzent6 11 10" xfId="6818"/>
    <cellStyle name="20 % - Akzent6 11 11" xfId="9141"/>
    <cellStyle name="20 % - Akzent6 11 2" xfId="4574"/>
    <cellStyle name="20 % - Akzent6 11 3" xfId="4590"/>
    <cellStyle name="20 % - Akzent6 11 3 2" xfId="4944"/>
    <cellStyle name="20 % - Akzent6 11 3 2 2" xfId="5282"/>
    <cellStyle name="20 % - Akzent6 11 3 2 2 2" xfId="5959"/>
    <cellStyle name="20 % - Akzent6 11 3 2 2 2 2" xfId="8091"/>
    <cellStyle name="20 % - Akzent6 11 3 2 2 2 3" xfId="10414"/>
    <cellStyle name="20 % - Akzent6 11 3 2 2 3" xfId="6675"/>
    <cellStyle name="20 % - Akzent6 11 3 2 2 3 2" xfId="8707"/>
    <cellStyle name="20 % - Akzent6 11 3 2 2 3 3" xfId="11030"/>
    <cellStyle name="20 % - Akzent6 11 3 2 2 4" xfId="7457"/>
    <cellStyle name="20 % - Akzent6 11 3 2 2 5" xfId="9780"/>
    <cellStyle name="20 % - Akzent6 11 3 2 3" xfId="5648"/>
    <cellStyle name="20 % - Akzent6 11 3 2 3 2" xfId="7780"/>
    <cellStyle name="20 % - Akzent6 11 3 2 3 3" xfId="10103"/>
    <cellStyle name="20 % - Akzent6 11 3 2 4" xfId="6408"/>
    <cellStyle name="20 % - Akzent6 11 3 2 4 2" xfId="8440"/>
    <cellStyle name="20 % - Akzent6 11 3 2 4 3" xfId="10763"/>
    <cellStyle name="20 % - Akzent6 11 3 2 5" xfId="9012"/>
    <cellStyle name="20 % - Akzent6 11 3 2 5 2" xfId="11335"/>
    <cellStyle name="20 % - Akzent6 11 3 2 6" xfId="7145"/>
    <cellStyle name="20 % - Akzent6 11 3 2 7" xfId="9468"/>
    <cellStyle name="20 % - Akzent6 11 3 3" xfId="5115"/>
    <cellStyle name="20 % - Akzent6 11 3 3 2" xfId="5793"/>
    <cellStyle name="20 % - Akzent6 11 3 3 2 2" xfId="7925"/>
    <cellStyle name="20 % - Akzent6 11 3 3 2 3" xfId="10248"/>
    <cellStyle name="20 % - Akzent6 11 3 3 3" xfId="6508"/>
    <cellStyle name="20 % - Akzent6 11 3 3 3 2" xfId="8540"/>
    <cellStyle name="20 % - Akzent6 11 3 3 3 3" xfId="10863"/>
    <cellStyle name="20 % - Akzent6 11 3 3 4" xfId="7290"/>
    <cellStyle name="20 % - Akzent6 11 3 3 5" xfId="9613"/>
    <cellStyle name="20 % - Akzent6 11 3 4" xfId="5481"/>
    <cellStyle name="20 % - Akzent6 11 3 4 2" xfId="7613"/>
    <cellStyle name="20 % - Akzent6 11 3 4 3" xfId="9936"/>
    <cellStyle name="20 % - Akzent6 11 3 5" xfId="4777"/>
    <cellStyle name="20 % - Akzent6 11 3 5 2" xfId="6978"/>
    <cellStyle name="20 % - Akzent6 11 3 5 3" xfId="9301"/>
    <cellStyle name="20 % - Akzent6 11 3 6" xfId="6241"/>
    <cellStyle name="20 % - Akzent6 11 3 6 2" xfId="8273"/>
    <cellStyle name="20 % - Akzent6 11 3 6 3" xfId="10596"/>
    <cellStyle name="20 % - Akzent6 11 3 7" xfId="8845"/>
    <cellStyle name="20 % - Akzent6 11 3 7 2" xfId="11168"/>
    <cellStyle name="20 % - Akzent6 11 3 8" xfId="6836"/>
    <cellStyle name="20 % - Akzent6 11 3 9" xfId="9159"/>
    <cellStyle name="20 % - Akzent6 11 4" xfId="4926"/>
    <cellStyle name="20 % - Akzent6 11 4 2" xfId="5264"/>
    <cellStyle name="20 % - Akzent6 11 4 2 2" xfId="5941"/>
    <cellStyle name="20 % - Akzent6 11 4 2 2 2" xfId="8073"/>
    <cellStyle name="20 % - Akzent6 11 4 2 2 3" xfId="10396"/>
    <cellStyle name="20 % - Akzent6 11 4 2 3" xfId="6657"/>
    <cellStyle name="20 % - Akzent6 11 4 2 3 2" xfId="8689"/>
    <cellStyle name="20 % - Akzent6 11 4 2 3 3" xfId="11012"/>
    <cellStyle name="20 % - Akzent6 11 4 2 4" xfId="7439"/>
    <cellStyle name="20 % - Akzent6 11 4 2 5" xfId="9762"/>
    <cellStyle name="20 % - Akzent6 11 4 3" xfId="5630"/>
    <cellStyle name="20 % - Akzent6 11 4 3 2" xfId="7762"/>
    <cellStyle name="20 % - Akzent6 11 4 3 3" xfId="10085"/>
    <cellStyle name="20 % - Akzent6 11 4 4" xfId="6390"/>
    <cellStyle name="20 % - Akzent6 11 4 4 2" xfId="8422"/>
    <cellStyle name="20 % - Akzent6 11 4 4 3" xfId="10745"/>
    <cellStyle name="20 % - Akzent6 11 4 5" xfId="8994"/>
    <cellStyle name="20 % - Akzent6 11 4 5 2" xfId="11317"/>
    <cellStyle name="20 % - Akzent6 11 4 6" xfId="7127"/>
    <cellStyle name="20 % - Akzent6 11 4 7" xfId="9450"/>
    <cellStyle name="20 % - Akzent6 11 5" xfId="5097"/>
    <cellStyle name="20 % - Akzent6 11 5 2" xfId="5775"/>
    <cellStyle name="20 % - Akzent6 11 5 2 2" xfId="7907"/>
    <cellStyle name="20 % - Akzent6 11 5 2 3" xfId="10230"/>
    <cellStyle name="20 % - Akzent6 11 5 3" xfId="6173"/>
    <cellStyle name="20 % - Akzent6 11 5 3 2" xfId="8206"/>
    <cellStyle name="20 % - Akzent6 11 5 3 3" xfId="10529"/>
    <cellStyle name="20 % - Akzent6 11 5 4" xfId="7272"/>
    <cellStyle name="20 % - Akzent6 11 5 5" xfId="9595"/>
    <cellStyle name="20 % - Akzent6 11 6" xfId="5463"/>
    <cellStyle name="20 % - Akzent6 11 6 2" xfId="7595"/>
    <cellStyle name="20 % - Akzent6 11 6 3" xfId="9918"/>
    <cellStyle name="20 % - Akzent6 11 7" xfId="4759"/>
    <cellStyle name="20 % - Akzent6 11 7 2" xfId="6961"/>
    <cellStyle name="20 % - Akzent6 11 7 3" xfId="9284"/>
    <cellStyle name="20 % - Akzent6 11 8" xfId="6223"/>
    <cellStyle name="20 % - Akzent6 11 8 2" xfId="8255"/>
    <cellStyle name="20 % - Akzent6 11 8 3" xfId="10578"/>
    <cellStyle name="20 % - Akzent6 11 9" xfId="8827"/>
    <cellStyle name="20 % - Akzent6 11 9 2" xfId="11150"/>
    <cellStyle name="20 % - Akzent6 12" xfId="4607"/>
    <cellStyle name="20 % - Akzent6 12 2" xfId="4961"/>
    <cellStyle name="20 % - Akzent6 12 2 2" xfId="5299"/>
    <cellStyle name="20 % - Akzent6 12 2 2 2" xfId="5976"/>
    <cellStyle name="20 % - Akzent6 12 2 2 2 2" xfId="8108"/>
    <cellStyle name="20 % - Akzent6 12 2 2 2 3" xfId="10431"/>
    <cellStyle name="20 % - Akzent6 12 2 2 3" xfId="6692"/>
    <cellStyle name="20 % - Akzent6 12 2 2 3 2" xfId="8724"/>
    <cellStyle name="20 % - Akzent6 12 2 2 3 3" xfId="11047"/>
    <cellStyle name="20 % - Akzent6 12 2 2 4" xfId="7474"/>
    <cellStyle name="20 % - Akzent6 12 2 2 5" xfId="9797"/>
    <cellStyle name="20 % - Akzent6 12 2 3" xfId="5665"/>
    <cellStyle name="20 % - Akzent6 12 2 3 2" xfId="7797"/>
    <cellStyle name="20 % - Akzent6 12 2 3 3" xfId="10120"/>
    <cellStyle name="20 % - Akzent6 12 2 4" xfId="6425"/>
    <cellStyle name="20 % - Akzent6 12 2 4 2" xfId="8457"/>
    <cellStyle name="20 % - Akzent6 12 2 4 3" xfId="10780"/>
    <cellStyle name="20 % - Akzent6 12 2 5" xfId="9029"/>
    <cellStyle name="20 % - Akzent6 12 2 5 2" xfId="11352"/>
    <cellStyle name="20 % - Akzent6 12 2 6" xfId="7162"/>
    <cellStyle name="20 % - Akzent6 12 2 7" xfId="9485"/>
    <cellStyle name="20 % - Akzent6 12 3" xfId="5132"/>
    <cellStyle name="20 % - Akzent6 12 3 2" xfId="5810"/>
    <cellStyle name="20 % - Akzent6 12 3 2 2" xfId="7942"/>
    <cellStyle name="20 % - Akzent6 12 3 2 3" xfId="10265"/>
    <cellStyle name="20 % - Akzent6 12 3 3" xfId="6525"/>
    <cellStyle name="20 % - Akzent6 12 3 3 2" xfId="8557"/>
    <cellStyle name="20 % - Akzent6 12 3 3 3" xfId="10880"/>
    <cellStyle name="20 % - Akzent6 12 3 4" xfId="7307"/>
    <cellStyle name="20 % - Akzent6 12 3 5" xfId="9630"/>
    <cellStyle name="20 % - Akzent6 12 4" xfId="5498"/>
    <cellStyle name="20 % - Akzent6 12 4 2" xfId="7630"/>
    <cellStyle name="20 % - Akzent6 12 4 3" xfId="9953"/>
    <cellStyle name="20 % - Akzent6 12 5" xfId="4794"/>
    <cellStyle name="20 % - Akzent6 12 5 2" xfId="6995"/>
    <cellStyle name="20 % - Akzent6 12 5 3" xfId="9318"/>
    <cellStyle name="20 % - Akzent6 12 6" xfId="6258"/>
    <cellStyle name="20 % - Akzent6 12 6 2" xfId="8290"/>
    <cellStyle name="20 % - Akzent6 12 6 3" xfId="10613"/>
    <cellStyle name="20 % - Akzent6 12 7" xfId="8862"/>
    <cellStyle name="20 % - Akzent6 12 7 2" xfId="11185"/>
    <cellStyle name="20 % - Akzent6 12 8" xfId="6853"/>
    <cellStyle name="20 % - Akzent6 12 9" xfId="9176"/>
    <cellStyle name="20 % - Akzent6 13" xfId="4625"/>
    <cellStyle name="20 % - Akzent6 13 2" xfId="4979"/>
    <cellStyle name="20 % - Akzent6 13 2 2" xfId="5317"/>
    <cellStyle name="20 % - Akzent6 13 2 2 2" xfId="5994"/>
    <cellStyle name="20 % - Akzent6 13 2 2 2 2" xfId="8126"/>
    <cellStyle name="20 % - Akzent6 13 2 2 2 3" xfId="10449"/>
    <cellStyle name="20 % - Akzent6 13 2 2 3" xfId="6710"/>
    <cellStyle name="20 % - Akzent6 13 2 2 3 2" xfId="8742"/>
    <cellStyle name="20 % - Akzent6 13 2 2 3 3" xfId="11065"/>
    <cellStyle name="20 % - Akzent6 13 2 2 4" xfId="7492"/>
    <cellStyle name="20 % - Akzent6 13 2 2 5" xfId="9815"/>
    <cellStyle name="20 % - Akzent6 13 2 3" xfId="5683"/>
    <cellStyle name="20 % - Akzent6 13 2 3 2" xfId="7815"/>
    <cellStyle name="20 % - Akzent6 13 2 3 3" xfId="10138"/>
    <cellStyle name="20 % - Akzent6 13 2 4" xfId="6443"/>
    <cellStyle name="20 % - Akzent6 13 2 4 2" xfId="8475"/>
    <cellStyle name="20 % - Akzent6 13 2 4 3" xfId="10798"/>
    <cellStyle name="20 % - Akzent6 13 2 5" xfId="9047"/>
    <cellStyle name="20 % - Akzent6 13 2 5 2" xfId="11370"/>
    <cellStyle name="20 % - Akzent6 13 2 6" xfId="7180"/>
    <cellStyle name="20 % - Akzent6 13 2 7" xfId="9503"/>
    <cellStyle name="20 % - Akzent6 13 3" xfId="5150"/>
    <cellStyle name="20 % - Akzent6 13 3 2" xfId="5828"/>
    <cellStyle name="20 % - Akzent6 13 3 2 2" xfId="7960"/>
    <cellStyle name="20 % - Akzent6 13 3 2 3" xfId="10283"/>
    <cellStyle name="20 % - Akzent6 13 3 3" xfId="6543"/>
    <cellStyle name="20 % - Akzent6 13 3 3 2" xfId="8575"/>
    <cellStyle name="20 % - Akzent6 13 3 3 3" xfId="10898"/>
    <cellStyle name="20 % - Akzent6 13 3 4" xfId="7325"/>
    <cellStyle name="20 % - Akzent6 13 3 5" xfId="9648"/>
    <cellStyle name="20 % - Akzent6 13 4" xfId="5516"/>
    <cellStyle name="20 % - Akzent6 13 4 2" xfId="7648"/>
    <cellStyle name="20 % - Akzent6 13 4 3" xfId="9971"/>
    <cellStyle name="20 % - Akzent6 13 5" xfId="4812"/>
    <cellStyle name="20 % - Akzent6 13 5 2" xfId="7013"/>
    <cellStyle name="20 % - Akzent6 13 5 3" xfId="9336"/>
    <cellStyle name="20 % - Akzent6 13 6" xfId="6276"/>
    <cellStyle name="20 % - Akzent6 13 6 2" xfId="8308"/>
    <cellStyle name="20 % - Akzent6 13 6 3" xfId="10631"/>
    <cellStyle name="20 % - Akzent6 13 7" xfId="8880"/>
    <cellStyle name="20 % - Akzent6 13 7 2" xfId="11203"/>
    <cellStyle name="20 % - Akzent6 13 8" xfId="6871"/>
    <cellStyle name="20 % - Akzent6 13 9" xfId="9194"/>
    <cellStyle name="20 % - Akzent6 14" xfId="4642"/>
    <cellStyle name="20 % - Akzent6 14 2" xfId="4996"/>
    <cellStyle name="20 % - Akzent6 14 2 2" xfId="5334"/>
    <cellStyle name="20 % - Akzent6 14 2 2 2" xfId="6011"/>
    <cellStyle name="20 % - Akzent6 14 2 2 2 2" xfId="8143"/>
    <cellStyle name="20 % - Akzent6 14 2 2 2 3" xfId="10466"/>
    <cellStyle name="20 % - Akzent6 14 2 2 3" xfId="6727"/>
    <cellStyle name="20 % - Akzent6 14 2 2 3 2" xfId="8759"/>
    <cellStyle name="20 % - Akzent6 14 2 2 3 3" xfId="11082"/>
    <cellStyle name="20 % - Akzent6 14 2 2 4" xfId="7509"/>
    <cellStyle name="20 % - Akzent6 14 2 2 5" xfId="9832"/>
    <cellStyle name="20 % - Akzent6 14 2 3" xfId="5700"/>
    <cellStyle name="20 % - Akzent6 14 2 3 2" xfId="7832"/>
    <cellStyle name="20 % - Akzent6 14 2 3 3" xfId="10155"/>
    <cellStyle name="20 % - Akzent6 14 2 4" xfId="6460"/>
    <cellStyle name="20 % - Akzent6 14 2 4 2" xfId="8492"/>
    <cellStyle name="20 % - Akzent6 14 2 4 3" xfId="10815"/>
    <cellStyle name="20 % - Akzent6 14 2 5" xfId="9064"/>
    <cellStyle name="20 % - Akzent6 14 2 5 2" xfId="11387"/>
    <cellStyle name="20 % - Akzent6 14 2 6" xfId="7197"/>
    <cellStyle name="20 % - Akzent6 14 2 7" xfId="9520"/>
    <cellStyle name="20 % - Akzent6 14 3" xfId="5167"/>
    <cellStyle name="20 % - Akzent6 14 3 2" xfId="5845"/>
    <cellStyle name="20 % - Akzent6 14 3 2 2" xfId="7977"/>
    <cellStyle name="20 % - Akzent6 14 3 2 3" xfId="10300"/>
    <cellStyle name="20 % - Akzent6 14 3 3" xfId="6560"/>
    <cellStyle name="20 % - Akzent6 14 3 3 2" xfId="8592"/>
    <cellStyle name="20 % - Akzent6 14 3 3 3" xfId="10915"/>
    <cellStyle name="20 % - Akzent6 14 3 4" xfId="7342"/>
    <cellStyle name="20 % - Akzent6 14 3 5" xfId="9665"/>
    <cellStyle name="20 % - Akzent6 14 4" xfId="5533"/>
    <cellStyle name="20 % - Akzent6 14 4 2" xfId="7665"/>
    <cellStyle name="20 % - Akzent6 14 4 3" xfId="9988"/>
    <cellStyle name="20 % - Akzent6 14 5" xfId="4829"/>
    <cellStyle name="20 % - Akzent6 14 5 2" xfId="7030"/>
    <cellStyle name="20 % - Akzent6 14 5 3" xfId="9353"/>
    <cellStyle name="20 % - Akzent6 14 6" xfId="6293"/>
    <cellStyle name="20 % - Akzent6 14 6 2" xfId="8325"/>
    <cellStyle name="20 % - Akzent6 14 6 3" xfId="10648"/>
    <cellStyle name="20 % - Akzent6 14 7" xfId="8897"/>
    <cellStyle name="20 % - Akzent6 14 7 2" xfId="11220"/>
    <cellStyle name="20 % - Akzent6 14 8" xfId="6888"/>
    <cellStyle name="20 % - Akzent6 14 9" xfId="9211"/>
    <cellStyle name="20 % - Akzent6 15" xfId="4657"/>
    <cellStyle name="20 % - Akzent6 15 2" xfId="5009"/>
    <cellStyle name="20 % - Akzent6 15 2 2" xfId="5347"/>
    <cellStyle name="20 % - Akzent6 15 2 2 2" xfId="6024"/>
    <cellStyle name="20 % - Akzent6 15 2 2 2 2" xfId="8156"/>
    <cellStyle name="20 % - Akzent6 15 2 2 2 3" xfId="10479"/>
    <cellStyle name="20 % - Akzent6 15 2 2 3" xfId="6740"/>
    <cellStyle name="20 % - Akzent6 15 2 2 3 2" xfId="8772"/>
    <cellStyle name="20 % - Akzent6 15 2 2 3 3" xfId="11095"/>
    <cellStyle name="20 % - Akzent6 15 2 2 4" xfId="7522"/>
    <cellStyle name="20 % - Akzent6 15 2 2 5" xfId="9845"/>
    <cellStyle name="20 % - Akzent6 15 2 3" xfId="5713"/>
    <cellStyle name="20 % - Akzent6 15 2 3 2" xfId="7845"/>
    <cellStyle name="20 % - Akzent6 15 2 3 3" xfId="10168"/>
    <cellStyle name="20 % - Akzent6 15 2 4" xfId="6473"/>
    <cellStyle name="20 % - Akzent6 15 2 4 2" xfId="8505"/>
    <cellStyle name="20 % - Akzent6 15 2 4 3" xfId="10828"/>
    <cellStyle name="20 % - Akzent6 15 2 5" xfId="9077"/>
    <cellStyle name="20 % - Akzent6 15 2 5 2" xfId="11400"/>
    <cellStyle name="20 % - Akzent6 15 2 6" xfId="7210"/>
    <cellStyle name="20 % - Akzent6 15 2 7" xfId="9533"/>
    <cellStyle name="20 % - Akzent6 15 3" xfId="5171"/>
    <cellStyle name="20 % - Akzent6 15 3 2" xfId="5849"/>
    <cellStyle name="20 % - Akzent6 15 3 2 2" xfId="7981"/>
    <cellStyle name="20 % - Akzent6 15 3 2 3" xfId="10304"/>
    <cellStyle name="20 % - Akzent6 15 3 3" xfId="6564"/>
    <cellStyle name="20 % - Akzent6 15 3 3 2" xfId="8596"/>
    <cellStyle name="20 % - Akzent6 15 3 3 3" xfId="10919"/>
    <cellStyle name="20 % - Akzent6 15 3 4" xfId="7346"/>
    <cellStyle name="20 % - Akzent6 15 3 5" xfId="9669"/>
    <cellStyle name="20 % - Akzent6 15 4" xfId="5537"/>
    <cellStyle name="20 % - Akzent6 15 4 2" xfId="7669"/>
    <cellStyle name="20 % - Akzent6 15 4 3" xfId="9992"/>
    <cellStyle name="20 % - Akzent6 15 5" xfId="4833"/>
    <cellStyle name="20 % - Akzent6 15 5 2" xfId="7034"/>
    <cellStyle name="20 % - Akzent6 15 5 3" xfId="9357"/>
    <cellStyle name="20 % - Akzent6 15 6" xfId="6297"/>
    <cellStyle name="20 % - Akzent6 15 6 2" xfId="8329"/>
    <cellStyle name="20 % - Akzent6 15 6 3" xfId="10652"/>
    <cellStyle name="20 % - Akzent6 15 7" xfId="8901"/>
    <cellStyle name="20 % - Akzent6 15 7 2" xfId="11224"/>
    <cellStyle name="20 % - Akzent6 15 8" xfId="6903"/>
    <cellStyle name="20 % - Akzent6 15 9" xfId="9226"/>
    <cellStyle name="20 % - Akzent6 16" xfId="4672"/>
    <cellStyle name="20 % - Akzent6 16 2" xfId="5223"/>
    <cellStyle name="20 % - Akzent6 16 2 2" xfId="5901"/>
    <cellStyle name="20 % - Akzent6 16 2 2 2" xfId="8033"/>
    <cellStyle name="20 % - Akzent6 16 2 2 3" xfId="10356"/>
    <cellStyle name="20 % - Akzent6 16 2 3" xfId="6616"/>
    <cellStyle name="20 % - Akzent6 16 2 3 2" xfId="8648"/>
    <cellStyle name="20 % - Akzent6 16 2 3 3" xfId="10971"/>
    <cellStyle name="20 % - Akzent6 16 2 4" xfId="7398"/>
    <cellStyle name="20 % - Akzent6 16 2 5" xfId="9721"/>
    <cellStyle name="20 % - Akzent6 16 3" xfId="5589"/>
    <cellStyle name="20 % - Akzent6 16 3 2" xfId="7721"/>
    <cellStyle name="20 % - Akzent6 16 3 3" xfId="10044"/>
    <cellStyle name="20 % - Akzent6 16 4" xfId="4885"/>
    <cellStyle name="20 % - Akzent6 16 4 2" xfId="7086"/>
    <cellStyle name="20 % - Akzent6 16 4 3" xfId="9409"/>
    <cellStyle name="20 % - Akzent6 16 5" xfId="6349"/>
    <cellStyle name="20 % - Akzent6 16 5 2" xfId="8381"/>
    <cellStyle name="20 % - Akzent6 16 5 3" xfId="10704"/>
    <cellStyle name="20 % - Akzent6 16 6" xfId="8953"/>
    <cellStyle name="20 % - Akzent6 16 6 2" xfId="11276"/>
    <cellStyle name="20 % - Akzent6 16 7" xfId="6918"/>
    <cellStyle name="20 % - Akzent6 16 8" xfId="9241"/>
    <cellStyle name="20 % - Akzent6 17" xfId="5028"/>
    <cellStyle name="20 % - Akzent6 17 2" xfId="5732"/>
    <cellStyle name="20 % - Akzent6 17 2 2" xfId="7864"/>
    <cellStyle name="20 % - Akzent6 17 2 3" xfId="10187"/>
    <cellStyle name="20 % - Akzent6 17 3" xfId="7229"/>
    <cellStyle name="20 % - Akzent6 17 4" xfId="9552"/>
    <cellStyle name="20 % - Akzent6 18" xfId="5364"/>
    <cellStyle name="20 % - Akzent6 18 2" xfId="6041"/>
    <cellStyle name="20 % - Akzent6 18 2 2" xfId="8173"/>
    <cellStyle name="20 % - Akzent6 18 2 3" xfId="10496"/>
    <cellStyle name="20 % - Akzent6 18 3" xfId="7539"/>
    <cellStyle name="20 % - Akzent6 18 4" xfId="9862"/>
    <cellStyle name="20 % - Akzent6 19" xfId="5391"/>
    <cellStyle name="20 % - Akzent6 19 2" xfId="5387"/>
    <cellStyle name="20 % - Akzent6 19 3" xfId="7555"/>
    <cellStyle name="20 % - Akzent6 19 4" xfId="9878"/>
    <cellStyle name="20 % - Akzent6 2" xfId="175"/>
    <cellStyle name="20 % - Akzent6 2 2" xfId="494"/>
    <cellStyle name="20 % - Akzent6 2 3" xfId="664"/>
    <cellStyle name="20 % - Akzent6 2 3 2" xfId="903"/>
    <cellStyle name="20 % - Akzent6 2 3 2 2" xfId="1563"/>
    <cellStyle name="20 % - Akzent6 2 3 2 2 2" xfId="4204"/>
    <cellStyle name="20 % - Akzent6 2 3 2 2 3" xfId="2883"/>
    <cellStyle name="20 % - Akzent6 2 3 2 3" xfId="3544"/>
    <cellStyle name="20 % - Akzent6 2 3 2 4" xfId="2443"/>
    <cellStyle name="20 % - Akzent6 2 3 3" xfId="1123"/>
    <cellStyle name="20 % - Akzent6 2 3 3 2" xfId="1783"/>
    <cellStyle name="20 % - Akzent6 2 3 3 2 2" xfId="4424"/>
    <cellStyle name="20 % - Akzent6 2 3 3 2 3" xfId="3103"/>
    <cellStyle name="20 % - Akzent6 2 3 3 3" xfId="3764"/>
    <cellStyle name="20 % - Akzent6 2 3 3 4" xfId="2223"/>
    <cellStyle name="20 % - Akzent6 2 3 4" xfId="1343"/>
    <cellStyle name="20 % - Akzent6 2 3 4 2" xfId="3984"/>
    <cellStyle name="20 % - Akzent6 2 3 4 3" xfId="2663"/>
    <cellStyle name="20 % - Akzent6 2 3 5" xfId="3323"/>
    <cellStyle name="20 % - Akzent6 2 3 6" xfId="2003"/>
    <cellStyle name="20 % - Akzent6 2 4" xfId="793"/>
    <cellStyle name="20 % - Akzent6 2 4 2" xfId="1453"/>
    <cellStyle name="20 % - Akzent6 2 4 2 2" xfId="4094"/>
    <cellStyle name="20 % - Akzent6 2 4 2 3" xfId="2773"/>
    <cellStyle name="20 % - Akzent6 2 4 3" xfId="3434"/>
    <cellStyle name="20 % - Akzent6 2 4 4" xfId="2333"/>
    <cellStyle name="20 % - Akzent6 2 5" xfId="1013"/>
    <cellStyle name="20 % - Akzent6 2 5 2" xfId="1673"/>
    <cellStyle name="20 % - Akzent6 2 5 2 2" xfId="4314"/>
    <cellStyle name="20 % - Akzent6 2 5 2 3" xfId="2993"/>
    <cellStyle name="20 % - Akzent6 2 5 3" xfId="3654"/>
    <cellStyle name="20 % - Akzent6 2 5 4" xfId="2113"/>
    <cellStyle name="20 % - Akzent6 2 6" xfId="1233"/>
    <cellStyle name="20 % - Akzent6 2 6 2" xfId="3874"/>
    <cellStyle name="20 % - Akzent6 2 6 3" xfId="2553"/>
    <cellStyle name="20 % - Akzent6 2 7" xfId="3213"/>
    <cellStyle name="20 % - Akzent6 2 8" xfId="1893"/>
    <cellStyle name="20 % - Akzent6 2 9" xfId="423"/>
    <cellStyle name="20 % - Akzent6 20" xfId="4683"/>
    <cellStyle name="20 % - Akzent6 21" xfId="6103"/>
    <cellStyle name="20 % - Akzent6 21 2" xfId="8187"/>
    <cellStyle name="20 % - Akzent6 21 3" xfId="10510"/>
    <cellStyle name="20 % - Akzent6 22" xfId="6166"/>
    <cellStyle name="20 % - Akzent6 22 2" xfId="8201"/>
    <cellStyle name="20 % - Akzent6 22 3" xfId="10524"/>
    <cellStyle name="20 % - Akzent6 23" xfId="6754"/>
    <cellStyle name="20 % - Akzent6 23 2" xfId="8786"/>
    <cellStyle name="20 % - Akzent6 23 3" xfId="11109"/>
    <cellStyle name="20 % - Akzent6 24" xfId="11414"/>
    <cellStyle name="20 % - Akzent6 3" xfId="233"/>
    <cellStyle name="20 % - Akzent6 4" xfId="162"/>
    <cellStyle name="20 % - Akzent6 4 2" xfId="684"/>
    <cellStyle name="20 % - Akzent6 4 2 2" xfId="923"/>
    <cellStyle name="20 % - Akzent6 4 2 2 2" xfId="1583"/>
    <cellStyle name="20 % - Akzent6 4 2 2 2 2" xfId="4224"/>
    <cellStyle name="20 % - Akzent6 4 2 2 2 3" xfId="2903"/>
    <cellStyle name="20 % - Akzent6 4 2 2 3" xfId="3564"/>
    <cellStyle name="20 % - Akzent6 4 2 2 4" xfId="2463"/>
    <cellStyle name="20 % - Akzent6 4 2 3" xfId="1143"/>
    <cellStyle name="20 % - Akzent6 4 2 3 2" xfId="1803"/>
    <cellStyle name="20 % - Akzent6 4 2 3 2 2" xfId="4444"/>
    <cellStyle name="20 % - Akzent6 4 2 3 2 3" xfId="3123"/>
    <cellStyle name="20 % - Akzent6 4 2 3 3" xfId="3784"/>
    <cellStyle name="20 % - Akzent6 4 2 3 4" xfId="2243"/>
    <cellStyle name="20 % - Akzent6 4 2 4" xfId="1363"/>
    <cellStyle name="20 % - Akzent6 4 2 4 2" xfId="4004"/>
    <cellStyle name="20 % - Akzent6 4 2 4 3" xfId="2683"/>
    <cellStyle name="20 % - Akzent6 4 2 5" xfId="3343"/>
    <cellStyle name="20 % - Akzent6 4 2 6" xfId="2023"/>
    <cellStyle name="20 % - Akzent6 4 3" xfId="813"/>
    <cellStyle name="20 % - Akzent6 4 3 2" xfId="1473"/>
    <cellStyle name="20 % - Akzent6 4 3 2 2" xfId="4114"/>
    <cellStyle name="20 % - Akzent6 4 3 2 3" xfId="2793"/>
    <cellStyle name="20 % - Akzent6 4 3 3" xfId="3454"/>
    <cellStyle name="20 % - Akzent6 4 3 4" xfId="2353"/>
    <cellStyle name="20 % - Akzent6 4 4" xfId="1033"/>
    <cellStyle name="20 % - Akzent6 4 4 2" xfId="1693"/>
    <cellStyle name="20 % - Akzent6 4 4 2 2" xfId="4334"/>
    <cellStyle name="20 % - Akzent6 4 4 2 3" xfId="3013"/>
    <cellStyle name="20 % - Akzent6 4 4 3" xfId="3674"/>
    <cellStyle name="20 % - Akzent6 4 4 4" xfId="2133"/>
    <cellStyle name="20 % - Akzent6 4 5" xfId="1253"/>
    <cellStyle name="20 % - Akzent6 4 5 2" xfId="3894"/>
    <cellStyle name="20 % - Akzent6 4 5 3" xfId="2573"/>
    <cellStyle name="20 % - Akzent6 4 6" xfId="3233"/>
    <cellStyle name="20 % - Akzent6 4 7" xfId="1913"/>
    <cellStyle name="20 % - Akzent6 4 8" xfId="545"/>
    <cellStyle name="20 % - Akzent6 4 9" xfId="5050"/>
    <cellStyle name="20 % - Akzent6 5" xfId="559"/>
    <cellStyle name="20 % - Akzent6 5 2" xfId="698"/>
    <cellStyle name="20 % - Akzent6 5 2 2" xfId="937"/>
    <cellStyle name="20 % - Akzent6 5 2 2 2" xfId="1597"/>
    <cellStyle name="20 % - Akzent6 5 2 2 2 2" xfId="4238"/>
    <cellStyle name="20 % - Akzent6 5 2 2 2 3" xfId="2917"/>
    <cellStyle name="20 % - Akzent6 5 2 2 3" xfId="3578"/>
    <cellStyle name="20 % - Akzent6 5 2 2 4" xfId="2477"/>
    <cellStyle name="20 % - Akzent6 5 2 3" xfId="1157"/>
    <cellStyle name="20 % - Akzent6 5 2 3 2" xfId="1817"/>
    <cellStyle name="20 % - Akzent6 5 2 3 2 2" xfId="4458"/>
    <cellStyle name="20 % - Akzent6 5 2 3 2 3" xfId="3137"/>
    <cellStyle name="20 % - Akzent6 5 2 3 3" xfId="3798"/>
    <cellStyle name="20 % - Akzent6 5 2 3 4" xfId="2257"/>
    <cellStyle name="20 % - Akzent6 5 2 4" xfId="1377"/>
    <cellStyle name="20 % - Akzent6 5 2 4 2" xfId="4018"/>
    <cellStyle name="20 % - Akzent6 5 2 4 3" xfId="2697"/>
    <cellStyle name="20 % - Akzent6 5 2 5" xfId="3357"/>
    <cellStyle name="20 % - Akzent6 5 2 6" xfId="2037"/>
    <cellStyle name="20 % - Akzent6 5 3" xfId="827"/>
    <cellStyle name="20 % - Akzent6 5 3 2" xfId="1487"/>
    <cellStyle name="20 % - Akzent6 5 3 2 2" xfId="4128"/>
    <cellStyle name="20 % - Akzent6 5 3 2 3" xfId="2807"/>
    <cellStyle name="20 % - Akzent6 5 3 3" xfId="3468"/>
    <cellStyle name="20 % - Akzent6 5 3 4" xfId="2367"/>
    <cellStyle name="20 % - Akzent6 5 4" xfId="1047"/>
    <cellStyle name="20 % - Akzent6 5 4 2" xfId="1707"/>
    <cellStyle name="20 % - Akzent6 5 4 2 2" xfId="4348"/>
    <cellStyle name="20 % - Akzent6 5 4 2 3" xfId="3027"/>
    <cellStyle name="20 % - Akzent6 5 4 3" xfId="3688"/>
    <cellStyle name="20 % - Akzent6 5 4 4" xfId="2147"/>
    <cellStyle name="20 % - Akzent6 5 5" xfId="1267"/>
    <cellStyle name="20 % - Akzent6 5 5 2" xfId="3908"/>
    <cellStyle name="20 % - Akzent6 5 5 3" xfId="2587"/>
    <cellStyle name="20 % - Akzent6 5 6" xfId="3247"/>
    <cellStyle name="20 % - Akzent6 5 7" xfId="1927"/>
    <cellStyle name="20 % - Akzent6 6" xfId="608"/>
    <cellStyle name="20 % - Akzent6 6 2" xfId="718"/>
    <cellStyle name="20 % - Akzent6 6 2 2" xfId="957"/>
    <cellStyle name="20 % - Akzent6 6 2 2 2" xfId="1617"/>
    <cellStyle name="20 % - Akzent6 6 2 2 2 2" xfId="4258"/>
    <cellStyle name="20 % - Akzent6 6 2 2 2 3" xfId="2937"/>
    <cellStyle name="20 % - Akzent6 6 2 2 3" xfId="3598"/>
    <cellStyle name="20 % - Akzent6 6 2 2 4" xfId="2497"/>
    <cellStyle name="20 % - Akzent6 6 2 3" xfId="1177"/>
    <cellStyle name="20 % - Akzent6 6 2 3 2" xfId="1837"/>
    <cellStyle name="20 % - Akzent6 6 2 3 2 2" xfId="4478"/>
    <cellStyle name="20 % - Akzent6 6 2 3 2 3" xfId="3157"/>
    <cellStyle name="20 % - Akzent6 6 2 3 3" xfId="3818"/>
    <cellStyle name="20 % - Akzent6 6 2 3 4" xfId="2277"/>
    <cellStyle name="20 % - Akzent6 6 2 4" xfId="1397"/>
    <cellStyle name="20 % - Akzent6 6 2 4 2" xfId="4038"/>
    <cellStyle name="20 % - Akzent6 6 2 4 3" xfId="2717"/>
    <cellStyle name="20 % - Akzent6 6 2 5" xfId="3377"/>
    <cellStyle name="20 % - Akzent6 6 2 6" xfId="2057"/>
    <cellStyle name="20 % - Akzent6 6 3" xfId="847"/>
    <cellStyle name="20 % - Akzent6 6 3 2" xfId="1507"/>
    <cellStyle name="20 % - Akzent6 6 3 2 2" xfId="4148"/>
    <cellStyle name="20 % - Akzent6 6 3 2 3" xfId="2827"/>
    <cellStyle name="20 % - Akzent6 6 3 3" xfId="3488"/>
    <cellStyle name="20 % - Akzent6 6 3 4" xfId="2387"/>
    <cellStyle name="20 % - Akzent6 6 4" xfId="1067"/>
    <cellStyle name="20 % - Akzent6 6 4 2" xfId="1727"/>
    <cellStyle name="20 % - Akzent6 6 4 2 2" xfId="4368"/>
    <cellStyle name="20 % - Akzent6 6 4 2 3" xfId="3047"/>
    <cellStyle name="20 % - Akzent6 6 4 3" xfId="3708"/>
    <cellStyle name="20 % - Akzent6 6 4 4" xfId="2167"/>
    <cellStyle name="20 % - Akzent6 6 5" xfId="1287"/>
    <cellStyle name="20 % - Akzent6 6 5 2" xfId="3928"/>
    <cellStyle name="20 % - Akzent6 6 5 3" xfId="2607"/>
    <cellStyle name="20 % - Akzent6 6 6" xfId="3267"/>
    <cellStyle name="20 % - Akzent6 6 7" xfId="1947"/>
    <cellStyle name="20 % - Akzent6 7" xfId="622"/>
    <cellStyle name="20 % - Akzent6 7 2" xfId="732"/>
    <cellStyle name="20 % - Akzent6 7 2 2" xfId="971"/>
    <cellStyle name="20 % - Akzent6 7 2 2 2" xfId="1631"/>
    <cellStyle name="20 % - Akzent6 7 2 2 2 2" xfId="4272"/>
    <cellStyle name="20 % - Akzent6 7 2 2 2 3" xfId="2951"/>
    <cellStyle name="20 % - Akzent6 7 2 2 3" xfId="3612"/>
    <cellStyle name="20 % - Akzent6 7 2 2 4" xfId="2511"/>
    <cellStyle name="20 % - Akzent6 7 2 3" xfId="1191"/>
    <cellStyle name="20 % - Akzent6 7 2 3 2" xfId="1851"/>
    <cellStyle name="20 % - Akzent6 7 2 3 2 2" xfId="4492"/>
    <cellStyle name="20 % - Akzent6 7 2 3 2 3" xfId="3171"/>
    <cellStyle name="20 % - Akzent6 7 2 3 3" xfId="3832"/>
    <cellStyle name="20 % - Akzent6 7 2 3 4" xfId="2291"/>
    <cellStyle name="20 % - Akzent6 7 2 4" xfId="1411"/>
    <cellStyle name="20 % - Akzent6 7 2 4 2" xfId="4052"/>
    <cellStyle name="20 % - Akzent6 7 2 4 3" xfId="2731"/>
    <cellStyle name="20 % - Akzent6 7 2 5" xfId="3391"/>
    <cellStyle name="20 % - Akzent6 7 2 6" xfId="2071"/>
    <cellStyle name="20 % - Akzent6 7 3" xfId="861"/>
    <cellStyle name="20 % - Akzent6 7 3 2" xfId="1521"/>
    <cellStyle name="20 % - Akzent6 7 3 2 2" xfId="4162"/>
    <cellStyle name="20 % - Akzent6 7 3 2 3" xfId="2841"/>
    <cellStyle name="20 % - Akzent6 7 3 3" xfId="3502"/>
    <cellStyle name="20 % - Akzent6 7 3 4" xfId="2401"/>
    <cellStyle name="20 % - Akzent6 7 4" xfId="1081"/>
    <cellStyle name="20 % - Akzent6 7 4 2" xfId="1741"/>
    <cellStyle name="20 % - Akzent6 7 4 2 2" xfId="4382"/>
    <cellStyle name="20 % - Akzent6 7 4 2 3" xfId="3061"/>
    <cellStyle name="20 % - Akzent6 7 4 3" xfId="3722"/>
    <cellStyle name="20 % - Akzent6 7 4 4" xfId="2181"/>
    <cellStyle name="20 % - Akzent6 7 5" xfId="1301"/>
    <cellStyle name="20 % - Akzent6 7 5 2" xfId="3942"/>
    <cellStyle name="20 % - Akzent6 7 5 3" xfId="2621"/>
    <cellStyle name="20 % - Akzent6 7 6" xfId="3281"/>
    <cellStyle name="20 % - Akzent6 7 7" xfId="1961"/>
    <cellStyle name="20 % - Akzent6 8" xfId="636"/>
    <cellStyle name="20 % - Akzent6 8 2" xfId="746"/>
    <cellStyle name="20 % - Akzent6 8 2 2" xfId="985"/>
    <cellStyle name="20 % - Akzent6 8 2 2 2" xfId="1645"/>
    <cellStyle name="20 % - Akzent6 8 2 2 2 2" xfId="4286"/>
    <cellStyle name="20 % - Akzent6 8 2 2 2 3" xfId="2965"/>
    <cellStyle name="20 % - Akzent6 8 2 2 3" xfId="3626"/>
    <cellStyle name="20 % - Akzent6 8 2 2 4" xfId="2525"/>
    <cellStyle name="20 % - Akzent6 8 2 3" xfId="1205"/>
    <cellStyle name="20 % - Akzent6 8 2 3 2" xfId="1865"/>
    <cellStyle name="20 % - Akzent6 8 2 3 2 2" xfId="4506"/>
    <cellStyle name="20 % - Akzent6 8 2 3 2 3" xfId="3185"/>
    <cellStyle name="20 % - Akzent6 8 2 3 3" xfId="3846"/>
    <cellStyle name="20 % - Akzent6 8 2 3 4" xfId="2305"/>
    <cellStyle name="20 % - Akzent6 8 2 4" xfId="1425"/>
    <cellStyle name="20 % - Akzent6 8 2 4 2" xfId="4066"/>
    <cellStyle name="20 % - Akzent6 8 2 4 3" xfId="2745"/>
    <cellStyle name="20 % - Akzent6 8 2 5" xfId="3405"/>
    <cellStyle name="20 % - Akzent6 8 2 6" xfId="2085"/>
    <cellStyle name="20 % - Akzent6 8 3" xfId="875"/>
    <cellStyle name="20 % - Akzent6 8 3 2" xfId="1535"/>
    <cellStyle name="20 % - Akzent6 8 3 2 2" xfId="4176"/>
    <cellStyle name="20 % - Akzent6 8 3 2 3" xfId="2855"/>
    <cellStyle name="20 % - Akzent6 8 3 3" xfId="3516"/>
    <cellStyle name="20 % - Akzent6 8 3 4" xfId="2415"/>
    <cellStyle name="20 % - Akzent6 8 4" xfId="1095"/>
    <cellStyle name="20 % - Akzent6 8 4 2" xfId="1755"/>
    <cellStyle name="20 % - Akzent6 8 4 2 2" xfId="4396"/>
    <cellStyle name="20 % - Akzent6 8 4 2 3" xfId="3075"/>
    <cellStyle name="20 % - Akzent6 8 4 3" xfId="3736"/>
    <cellStyle name="20 % - Akzent6 8 4 4" xfId="2195"/>
    <cellStyle name="20 % - Akzent6 8 5" xfId="1315"/>
    <cellStyle name="20 % - Akzent6 8 5 2" xfId="3956"/>
    <cellStyle name="20 % - Akzent6 8 5 3" xfId="2635"/>
    <cellStyle name="20 % - Akzent6 8 6" xfId="3295"/>
    <cellStyle name="20 % - Akzent6 8 7" xfId="1975"/>
    <cellStyle name="20 % - Akzent6 9" xfId="650"/>
    <cellStyle name="20 % - Akzent6 9 2" xfId="760"/>
    <cellStyle name="20 % - Akzent6 9 2 2" xfId="999"/>
    <cellStyle name="20 % - Akzent6 9 2 2 2" xfId="1659"/>
    <cellStyle name="20 % - Akzent6 9 2 2 2 2" xfId="4300"/>
    <cellStyle name="20 % - Akzent6 9 2 2 2 3" xfId="2979"/>
    <cellStyle name="20 % - Akzent6 9 2 2 3" xfId="3640"/>
    <cellStyle name="20 % - Akzent6 9 2 2 4" xfId="2539"/>
    <cellStyle name="20 % - Akzent6 9 2 3" xfId="1219"/>
    <cellStyle name="20 % - Akzent6 9 2 3 2" xfId="1879"/>
    <cellStyle name="20 % - Akzent6 9 2 3 2 2" xfId="4520"/>
    <cellStyle name="20 % - Akzent6 9 2 3 2 3" xfId="3199"/>
    <cellStyle name="20 % - Akzent6 9 2 3 3" xfId="3860"/>
    <cellStyle name="20 % - Akzent6 9 2 3 4" xfId="2319"/>
    <cellStyle name="20 % - Akzent6 9 2 4" xfId="1439"/>
    <cellStyle name="20 % - Akzent6 9 2 4 2" xfId="4080"/>
    <cellStyle name="20 % - Akzent6 9 2 4 3" xfId="2759"/>
    <cellStyle name="20 % - Akzent6 9 2 5" xfId="3419"/>
    <cellStyle name="20 % - Akzent6 9 2 6" xfId="2099"/>
    <cellStyle name="20 % - Akzent6 9 3" xfId="889"/>
    <cellStyle name="20 % - Akzent6 9 3 2" xfId="1549"/>
    <cellStyle name="20 % - Akzent6 9 3 2 2" xfId="4190"/>
    <cellStyle name="20 % - Akzent6 9 3 2 3" xfId="2869"/>
    <cellStyle name="20 % - Akzent6 9 3 3" xfId="3530"/>
    <cellStyle name="20 % - Akzent6 9 3 4" xfId="2429"/>
    <cellStyle name="20 % - Akzent6 9 4" xfId="1109"/>
    <cellStyle name="20 % - Akzent6 9 4 2" xfId="1769"/>
    <cellStyle name="20 % - Akzent6 9 4 2 2" xfId="4410"/>
    <cellStyle name="20 % - Akzent6 9 4 2 3" xfId="3089"/>
    <cellStyle name="20 % - Akzent6 9 4 3" xfId="3750"/>
    <cellStyle name="20 % - Akzent6 9 4 4" xfId="2209"/>
    <cellStyle name="20 % - Akzent6 9 5" xfId="1329"/>
    <cellStyle name="20 % - Akzent6 9 5 2" xfId="3970"/>
    <cellStyle name="20 % - Akzent6 9 5 3" xfId="2649"/>
    <cellStyle name="20 % - Akzent6 9 6" xfId="3309"/>
    <cellStyle name="20 % - Akzent6 9 7" xfId="1989"/>
    <cellStyle name="20% - Accent1" xfId="1"/>
    <cellStyle name="20% - Accent2" xfId="2"/>
    <cellStyle name="20% - Accent3" xfId="3"/>
    <cellStyle name="20% - Accent4" xfId="4"/>
    <cellStyle name="20% - Accent5" xfId="5"/>
    <cellStyle name="20% - Accent6" xfId="6"/>
    <cellStyle name="40 % - Akzent1" xfId="19" builtinId="31" customBuiltin="1"/>
    <cellStyle name="40 % - Akzent1 10" xfId="773"/>
    <cellStyle name="40 % - Akzent1 11" xfId="4538"/>
    <cellStyle name="40 % - Akzent1 11 10" xfId="6809"/>
    <cellStyle name="40 % - Akzent1 11 11" xfId="9132"/>
    <cellStyle name="40 % - Akzent1 11 2" xfId="4565"/>
    <cellStyle name="40 % - Akzent1 11 3" xfId="4581"/>
    <cellStyle name="40 % - Akzent1 11 3 2" xfId="4935"/>
    <cellStyle name="40 % - Akzent1 11 3 2 2" xfId="5273"/>
    <cellStyle name="40 % - Akzent1 11 3 2 2 2" xfId="5950"/>
    <cellStyle name="40 % - Akzent1 11 3 2 2 2 2" xfId="8082"/>
    <cellStyle name="40 % - Akzent1 11 3 2 2 2 3" xfId="10405"/>
    <cellStyle name="40 % - Akzent1 11 3 2 2 3" xfId="6666"/>
    <cellStyle name="40 % - Akzent1 11 3 2 2 3 2" xfId="8698"/>
    <cellStyle name="40 % - Akzent1 11 3 2 2 3 3" xfId="11021"/>
    <cellStyle name="40 % - Akzent1 11 3 2 2 4" xfId="7448"/>
    <cellStyle name="40 % - Akzent1 11 3 2 2 5" xfId="9771"/>
    <cellStyle name="40 % - Akzent1 11 3 2 3" xfId="5639"/>
    <cellStyle name="40 % - Akzent1 11 3 2 3 2" xfId="7771"/>
    <cellStyle name="40 % - Akzent1 11 3 2 3 3" xfId="10094"/>
    <cellStyle name="40 % - Akzent1 11 3 2 4" xfId="6399"/>
    <cellStyle name="40 % - Akzent1 11 3 2 4 2" xfId="8431"/>
    <cellStyle name="40 % - Akzent1 11 3 2 4 3" xfId="10754"/>
    <cellStyle name="40 % - Akzent1 11 3 2 5" xfId="9003"/>
    <cellStyle name="40 % - Akzent1 11 3 2 5 2" xfId="11326"/>
    <cellStyle name="40 % - Akzent1 11 3 2 6" xfId="7136"/>
    <cellStyle name="40 % - Akzent1 11 3 2 7" xfId="9459"/>
    <cellStyle name="40 % - Akzent1 11 3 3" xfId="5106"/>
    <cellStyle name="40 % - Akzent1 11 3 3 2" xfId="5784"/>
    <cellStyle name="40 % - Akzent1 11 3 3 2 2" xfId="7916"/>
    <cellStyle name="40 % - Akzent1 11 3 3 2 3" xfId="10239"/>
    <cellStyle name="40 % - Akzent1 11 3 3 3" xfId="6499"/>
    <cellStyle name="40 % - Akzent1 11 3 3 3 2" xfId="8531"/>
    <cellStyle name="40 % - Akzent1 11 3 3 3 3" xfId="10854"/>
    <cellStyle name="40 % - Akzent1 11 3 3 4" xfId="7281"/>
    <cellStyle name="40 % - Akzent1 11 3 3 5" xfId="9604"/>
    <cellStyle name="40 % - Akzent1 11 3 4" xfId="5472"/>
    <cellStyle name="40 % - Akzent1 11 3 4 2" xfId="7604"/>
    <cellStyle name="40 % - Akzent1 11 3 4 3" xfId="9927"/>
    <cellStyle name="40 % - Akzent1 11 3 5" xfId="4768"/>
    <cellStyle name="40 % - Akzent1 11 3 5 2" xfId="6969"/>
    <cellStyle name="40 % - Akzent1 11 3 5 3" xfId="9292"/>
    <cellStyle name="40 % - Akzent1 11 3 6" xfId="6232"/>
    <cellStyle name="40 % - Akzent1 11 3 6 2" xfId="8264"/>
    <cellStyle name="40 % - Akzent1 11 3 6 3" xfId="10587"/>
    <cellStyle name="40 % - Akzent1 11 3 7" xfId="8836"/>
    <cellStyle name="40 % - Akzent1 11 3 7 2" xfId="11159"/>
    <cellStyle name="40 % - Akzent1 11 3 8" xfId="6827"/>
    <cellStyle name="40 % - Akzent1 11 3 9" xfId="9150"/>
    <cellStyle name="40 % - Akzent1 11 4" xfId="4917"/>
    <cellStyle name="40 % - Akzent1 11 4 2" xfId="5255"/>
    <cellStyle name="40 % - Akzent1 11 4 2 2" xfId="5932"/>
    <cellStyle name="40 % - Akzent1 11 4 2 2 2" xfId="8064"/>
    <cellStyle name="40 % - Akzent1 11 4 2 2 3" xfId="10387"/>
    <cellStyle name="40 % - Akzent1 11 4 2 3" xfId="6648"/>
    <cellStyle name="40 % - Akzent1 11 4 2 3 2" xfId="8680"/>
    <cellStyle name="40 % - Akzent1 11 4 2 3 3" xfId="11003"/>
    <cellStyle name="40 % - Akzent1 11 4 2 4" xfId="7430"/>
    <cellStyle name="40 % - Akzent1 11 4 2 5" xfId="9753"/>
    <cellStyle name="40 % - Akzent1 11 4 3" xfId="5621"/>
    <cellStyle name="40 % - Akzent1 11 4 3 2" xfId="7753"/>
    <cellStyle name="40 % - Akzent1 11 4 3 3" xfId="10076"/>
    <cellStyle name="40 % - Akzent1 11 4 4" xfId="6381"/>
    <cellStyle name="40 % - Akzent1 11 4 4 2" xfId="8413"/>
    <cellStyle name="40 % - Akzent1 11 4 4 3" xfId="10736"/>
    <cellStyle name="40 % - Akzent1 11 4 5" xfId="8985"/>
    <cellStyle name="40 % - Akzent1 11 4 5 2" xfId="11308"/>
    <cellStyle name="40 % - Akzent1 11 4 6" xfId="7118"/>
    <cellStyle name="40 % - Akzent1 11 4 7" xfId="9441"/>
    <cellStyle name="40 % - Akzent1 11 5" xfId="5088"/>
    <cellStyle name="40 % - Akzent1 11 5 2" xfId="5766"/>
    <cellStyle name="40 % - Akzent1 11 5 2 2" xfId="7898"/>
    <cellStyle name="40 % - Akzent1 11 5 2 3" xfId="10221"/>
    <cellStyle name="40 % - Akzent1 11 5 3" xfId="6172"/>
    <cellStyle name="40 % - Akzent1 11 5 3 2" xfId="8205"/>
    <cellStyle name="40 % - Akzent1 11 5 3 3" xfId="10528"/>
    <cellStyle name="40 % - Akzent1 11 5 4" xfId="7263"/>
    <cellStyle name="40 % - Akzent1 11 5 5" xfId="9586"/>
    <cellStyle name="40 % - Akzent1 11 6" xfId="5454"/>
    <cellStyle name="40 % - Akzent1 11 6 2" xfId="7586"/>
    <cellStyle name="40 % - Akzent1 11 6 3" xfId="9909"/>
    <cellStyle name="40 % - Akzent1 11 7" xfId="4750"/>
    <cellStyle name="40 % - Akzent1 11 7 2" xfId="6952"/>
    <cellStyle name="40 % - Akzent1 11 7 3" xfId="9275"/>
    <cellStyle name="40 % - Akzent1 11 8" xfId="6214"/>
    <cellStyle name="40 % - Akzent1 11 8 2" xfId="8246"/>
    <cellStyle name="40 % - Akzent1 11 8 3" xfId="10569"/>
    <cellStyle name="40 % - Akzent1 11 9" xfId="8818"/>
    <cellStyle name="40 % - Akzent1 11 9 2" xfId="11141"/>
    <cellStyle name="40 % - Akzent1 12" xfId="4598"/>
    <cellStyle name="40 % - Akzent1 12 2" xfId="4952"/>
    <cellStyle name="40 % - Akzent1 12 2 2" xfId="5290"/>
    <cellStyle name="40 % - Akzent1 12 2 2 2" xfId="5967"/>
    <cellStyle name="40 % - Akzent1 12 2 2 2 2" xfId="8099"/>
    <cellStyle name="40 % - Akzent1 12 2 2 2 3" xfId="10422"/>
    <cellStyle name="40 % - Akzent1 12 2 2 3" xfId="6683"/>
    <cellStyle name="40 % - Akzent1 12 2 2 3 2" xfId="8715"/>
    <cellStyle name="40 % - Akzent1 12 2 2 3 3" xfId="11038"/>
    <cellStyle name="40 % - Akzent1 12 2 2 4" xfId="7465"/>
    <cellStyle name="40 % - Akzent1 12 2 2 5" xfId="9788"/>
    <cellStyle name="40 % - Akzent1 12 2 3" xfId="5656"/>
    <cellStyle name="40 % - Akzent1 12 2 3 2" xfId="7788"/>
    <cellStyle name="40 % - Akzent1 12 2 3 3" xfId="10111"/>
    <cellStyle name="40 % - Akzent1 12 2 4" xfId="6416"/>
    <cellStyle name="40 % - Akzent1 12 2 4 2" xfId="8448"/>
    <cellStyle name="40 % - Akzent1 12 2 4 3" xfId="10771"/>
    <cellStyle name="40 % - Akzent1 12 2 5" xfId="9020"/>
    <cellStyle name="40 % - Akzent1 12 2 5 2" xfId="11343"/>
    <cellStyle name="40 % - Akzent1 12 2 6" xfId="7153"/>
    <cellStyle name="40 % - Akzent1 12 2 7" xfId="9476"/>
    <cellStyle name="40 % - Akzent1 12 3" xfId="5123"/>
    <cellStyle name="40 % - Akzent1 12 3 2" xfId="5801"/>
    <cellStyle name="40 % - Akzent1 12 3 2 2" xfId="7933"/>
    <cellStyle name="40 % - Akzent1 12 3 2 3" xfId="10256"/>
    <cellStyle name="40 % - Akzent1 12 3 3" xfId="6516"/>
    <cellStyle name="40 % - Akzent1 12 3 3 2" xfId="8548"/>
    <cellStyle name="40 % - Akzent1 12 3 3 3" xfId="10871"/>
    <cellStyle name="40 % - Akzent1 12 3 4" xfId="7298"/>
    <cellStyle name="40 % - Akzent1 12 3 5" xfId="9621"/>
    <cellStyle name="40 % - Akzent1 12 4" xfId="5489"/>
    <cellStyle name="40 % - Akzent1 12 4 2" xfId="7621"/>
    <cellStyle name="40 % - Akzent1 12 4 3" xfId="9944"/>
    <cellStyle name="40 % - Akzent1 12 5" xfId="4785"/>
    <cellStyle name="40 % - Akzent1 12 5 2" xfId="6986"/>
    <cellStyle name="40 % - Akzent1 12 5 3" xfId="9309"/>
    <cellStyle name="40 % - Akzent1 12 6" xfId="6249"/>
    <cellStyle name="40 % - Akzent1 12 6 2" xfId="8281"/>
    <cellStyle name="40 % - Akzent1 12 6 3" xfId="10604"/>
    <cellStyle name="40 % - Akzent1 12 7" xfId="8853"/>
    <cellStyle name="40 % - Akzent1 12 7 2" xfId="11176"/>
    <cellStyle name="40 % - Akzent1 12 8" xfId="6844"/>
    <cellStyle name="40 % - Akzent1 12 9" xfId="9167"/>
    <cellStyle name="40 % - Akzent1 13" xfId="4616"/>
    <cellStyle name="40 % - Akzent1 13 2" xfId="4970"/>
    <cellStyle name="40 % - Akzent1 13 2 2" xfId="5308"/>
    <cellStyle name="40 % - Akzent1 13 2 2 2" xfId="5985"/>
    <cellStyle name="40 % - Akzent1 13 2 2 2 2" xfId="8117"/>
    <cellStyle name="40 % - Akzent1 13 2 2 2 3" xfId="10440"/>
    <cellStyle name="40 % - Akzent1 13 2 2 3" xfId="6701"/>
    <cellStyle name="40 % - Akzent1 13 2 2 3 2" xfId="8733"/>
    <cellStyle name="40 % - Akzent1 13 2 2 3 3" xfId="11056"/>
    <cellStyle name="40 % - Akzent1 13 2 2 4" xfId="7483"/>
    <cellStyle name="40 % - Akzent1 13 2 2 5" xfId="9806"/>
    <cellStyle name="40 % - Akzent1 13 2 3" xfId="5674"/>
    <cellStyle name="40 % - Akzent1 13 2 3 2" xfId="7806"/>
    <cellStyle name="40 % - Akzent1 13 2 3 3" xfId="10129"/>
    <cellStyle name="40 % - Akzent1 13 2 4" xfId="6434"/>
    <cellStyle name="40 % - Akzent1 13 2 4 2" xfId="8466"/>
    <cellStyle name="40 % - Akzent1 13 2 4 3" xfId="10789"/>
    <cellStyle name="40 % - Akzent1 13 2 5" xfId="9038"/>
    <cellStyle name="40 % - Akzent1 13 2 5 2" xfId="11361"/>
    <cellStyle name="40 % - Akzent1 13 2 6" xfId="7171"/>
    <cellStyle name="40 % - Akzent1 13 2 7" xfId="9494"/>
    <cellStyle name="40 % - Akzent1 13 3" xfId="5141"/>
    <cellStyle name="40 % - Akzent1 13 3 2" xfId="5819"/>
    <cellStyle name="40 % - Akzent1 13 3 2 2" xfId="7951"/>
    <cellStyle name="40 % - Akzent1 13 3 2 3" xfId="10274"/>
    <cellStyle name="40 % - Akzent1 13 3 3" xfId="6534"/>
    <cellStyle name="40 % - Akzent1 13 3 3 2" xfId="8566"/>
    <cellStyle name="40 % - Akzent1 13 3 3 3" xfId="10889"/>
    <cellStyle name="40 % - Akzent1 13 3 4" xfId="7316"/>
    <cellStyle name="40 % - Akzent1 13 3 5" xfId="9639"/>
    <cellStyle name="40 % - Akzent1 13 4" xfId="5507"/>
    <cellStyle name="40 % - Akzent1 13 4 2" xfId="7639"/>
    <cellStyle name="40 % - Akzent1 13 4 3" xfId="9962"/>
    <cellStyle name="40 % - Akzent1 13 5" xfId="4803"/>
    <cellStyle name="40 % - Akzent1 13 5 2" xfId="7004"/>
    <cellStyle name="40 % - Akzent1 13 5 3" xfId="9327"/>
    <cellStyle name="40 % - Akzent1 13 6" xfId="6267"/>
    <cellStyle name="40 % - Akzent1 13 6 2" xfId="8299"/>
    <cellStyle name="40 % - Akzent1 13 6 3" xfId="10622"/>
    <cellStyle name="40 % - Akzent1 13 7" xfId="8871"/>
    <cellStyle name="40 % - Akzent1 13 7 2" xfId="11194"/>
    <cellStyle name="40 % - Akzent1 13 8" xfId="6862"/>
    <cellStyle name="40 % - Akzent1 13 9" xfId="9185"/>
    <cellStyle name="40 % - Akzent1 14" xfId="4632"/>
    <cellStyle name="40 % - Akzent1 14 2" xfId="4986"/>
    <cellStyle name="40 % - Akzent1 14 2 2" xfId="5324"/>
    <cellStyle name="40 % - Akzent1 14 2 2 2" xfId="6001"/>
    <cellStyle name="40 % - Akzent1 14 2 2 2 2" xfId="8133"/>
    <cellStyle name="40 % - Akzent1 14 2 2 2 3" xfId="10456"/>
    <cellStyle name="40 % - Akzent1 14 2 2 3" xfId="6717"/>
    <cellStyle name="40 % - Akzent1 14 2 2 3 2" xfId="8749"/>
    <cellStyle name="40 % - Akzent1 14 2 2 3 3" xfId="11072"/>
    <cellStyle name="40 % - Akzent1 14 2 2 4" xfId="7499"/>
    <cellStyle name="40 % - Akzent1 14 2 2 5" xfId="9822"/>
    <cellStyle name="40 % - Akzent1 14 2 3" xfId="5690"/>
    <cellStyle name="40 % - Akzent1 14 2 3 2" xfId="7822"/>
    <cellStyle name="40 % - Akzent1 14 2 3 3" xfId="10145"/>
    <cellStyle name="40 % - Akzent1 14 2 4" xfId="6450"/>
    <cellStyle name="40 % - Akzent1 14 2 4 2" xfId="8482"/>
    <cellStyle name="40 % - Akzent1 14 2 4 3" xfId="10805"/>
    <cellStyle name="40 % - Akzent1 14 2 5" xfId="9054"/>
    <cellStyle name="40 % - Akzent1 14 2 5 2" xfId="11377"/>
    <cellStyle name="40 % - Akzent1 14 2 6" xfId="7187"/>
    <cellStyle name="40 % - Akzent1 14 2 7" xfId="9510"/>
    <cellStyle name="40 % - Akzent1 14 3" xfId="5157"/>
    <cellStyle name="40 % - Akzent1 14 3 2" xfId="5835"/>
    <cellStyle name="40 % - Akzent1 14 3 2 2" xfId="7967"/>
    <cellStyle name="40 % - Akzent1 14 3 2 3" xfId="10290"/>
    <cellStyle name="40 % - Akzent1 14 3 3" xfId="6550"/>
    <cellStyle name="40 % - Akzent1 14 3 3 2" xfId="8582"/>
    <cellStyle name="40 % - Akzent1 14 3 3 3" xfId="10905"/>
    <cellStyle name="40 % - Akzent1 14 3 4" xfId="7332"/>
    <cellStyle name="40 % - Akzent1 14 3 5" xfId="9655"/>
    <cellStyle name="40 % - Akzent1 14 4" xfId="5523"/>
    <cellStyle name="40 % - Akzent1 14 4 2" xfId="7655"/>
    <cellStyle name="40 % - Akzent1 14 4 3" xfId="9978"/>
    <cellStyle name="40 % - Akzent1 14 5" xfId="4819"/>
    <cellStyle name="40 % - Akzent1 14 5 2" xfId="7020"/>
    <cellStyle name="40 % - Akzent1 14 5 3" xfId="9343"/>
    <cellStyle name="40 % - Akzent1 14 6" xfId="6283"/>
    <cellStyle name="40 % - Akzent1 14 6 2" xfId="8315"/>
    <cellStyle name="40 % - Akzent1 14 6 3" xfId="10638"/>
    <cellStyle name="40 % - Akzent1 14 7" xfId="8887"/>
    <cellStyle name="40 % - Akzent1 14 7 2" xfId="11210"/>
    <cellStyle name="40 % - Akzent1 14 8" xfId="6878"/>
    <cellStyle name="40 % - Akzent1 14 9" xfId="9201"/>
    <cellStyle name="40 % - Akzent1 15" xfId="4648"/>
    <cellStyle name="40 % - Akzent1 15 2" xfId="5000"/>
    <cellStyle name="40 % - Akzent1 15 2 2" xfId="5338"/>
    <cellStyle name="40 % - Akzent1 15 2 2 2" xfId="6015"/>
    <cellStyle name="40 % - Akzent1 15 2 2 2 2" xfId="8147"/>
    <cellStyle name="40 % - Akzent1 15 2 2 2 3" xfId="10470"/>
    <cellStyle name="40 % - Akzent1 15 2 2 3" xfId="6731"/>
    <cellStyle name="40 % - Akzent1 15 2 2 3 2" xfId="8763"/>
    <cellStyle name="40 % - Akzent1 15 2 2 3 3" xfId="11086"/>
    <cellStyle name="40 % - Akzent1 15 2 2 4" xfId="7513"/>
    <cellStyle name="40 % - Akzent1 15 2 2 5" xfId="9836"/>
    <cellStyle name="40 % - Akzent1 15 2 3" xfId="5704"/>
    <cellStyle name="40 % - Akzent1 15 2 3 2" xfId="7836"/>
    <cellStyle name="40 % - Akzent1 15 2 3 3" xfId="10159"/>
    <cellStyle name="40 % - Akzent1 15 2 4" xfId="6464"/>
    <cellStyle name="40 % - Akzent1 15 2 4 2" xfId="8496"/>
    <cellStyle name="40 % - Akzent1 15 2 4 3" xfId="10819"/>
    <cellStyle name="40 % - Akzent1 15 2 5" xfId="9068"/>
    <cellStyle name="40 % - Akzent1 15 2 5 2" xfId="11391"/>
    <cellStyle name="40 % - Akzent1 15 2 6" xfId="7201"/>
    <cellStyle name="40 % - Akzent1 15 2 7" xfId="9524"/>
    <cellStyle name="40 % - Akzent1 15 3" xfId="5192"/>
    <cellStyle name="40 % - Akzent1 15 3 2" xfId="5870"/>
    <cellStyle name="40 % - Akzent1 15 3 2 2" xfId="8002"/>
    <cellStyle name="40 % - Akzent1 15 3 2 3" xfId="10325"/>
    <cellStyle name="40 % - Akzent1 15 3 3" xfId="6585"/>
    <cellStyle name="40 % - Akzent1 15 3 3 2" xfId="8617"/>
    <cellStyle name="40 % - Akzent1 15 3 3 3" xfId="10940"/>
    <cellStyle name="40 % - Akzent1 15 3 4" xfId="7367"/>
    <cellStyle name="40 % - Akzent1 15 3 5" xfId="9690"/>
    <cellStyle name="40 % - Akzent1 15 4" xfId="5558"/>
    <cellStyle name="40 % - Akzent1 15 4 2" xfId="7690"/>
    <cellStyle name="40 % - Akzent1 15 4 3" xfId="10013"/>
    <cellStyle name="40 % - Akzent1 15 5" xfId="4854"/>
    <cellStyle name="40 % - Akzent1 15 5 2" xfId="7055"/>
    <cellStyle name="40 % - Akzent1 15 5 3" xfId="9378"/>
    <cellStyle name="40 % - Akzent1 15 6" xfId="6318"/>
    <cellStyle name="40 % - Akzent1 15 6 2" xfId="8350"/>
    <cellStyle name="40 % - Akzent1 15 6 3" xfId="10673"/>
    <cellStyle name="40 % - Akzent1 15 7" xfId="8922"/>
    <cellStyle name="40 % - Akzent1 15 7 2" xfId="11245"/>
    <cellStyle name="40 % - Akzent1 15 8" xfId="6894"/>
    <cellStyle name="40 % - Akzent1 15 9" xfId="9217"/>
    <cellStyle name="40 % - Akzent1 16" xfId="4663"/>
    <cellStyle name="40 % - Akzent1 16 2" xfId="5211"/>
    <cellStyle name="40 % - Akzent1 16 2 2" xfId="5889"/>
    <cellStyle name="40 % - Akzent1 16 2 2 2" xfId="8021"/>
    <cellStyle name="40 % - Akzent1 16 2 2 3" xfId="10344"/>
    <cellStyle name="40 % - Akzent1 16 2 3" xfId="6604"/>
    <cellStyle name="40 % - Akzent1 16 2 3 2" xfId="8636"/>
    <cellStyle name="40 % - Akzent1 16 2 3 3" xfId="10959"/>
    <cellStyle name="40 % - Akzent1 16 2 4" xfId="7386"/>
    <cellStyle name="40 % - Akzent1 16 2 5" xfId="9709"/>
    <cellStyle name="40 % - Akzent1 16 3" xfId="5577"/>
    <cellStyle name="40 % - Akzent1 16 3 2" xfId="7709"/>
    <cellStyle name="40 % - Akzent1 16 3 3" xfId="10032"/>
    <cellStyle name="40 % - Akzent1 16 4" xfId="4873"/>
    <cellStyle name="40 % - Akzent1 16 4 2" xfId="7074"/>
    <cellStyle name="40 % - Akzent1 16 4 3" xfId="9397"/>
    <cellStyle name="40 % - Akzent1 16 5" xfId="6337"/>
    <cellStyle name="40 % - Akzent1 16 5 2" xfId="8369"/>
    <cellStyle name="40 % - Akzent1 16 5 3" xfId="10692"/>
    <cellStyle name="40 % - Akzent1 16 6" xfId="8941"/>
    <cellStyle name="40 % - Akzent1 16 6 2" xfId="11264"/>
    <cellStyle name="40 % - Akzent1 16 7" xfId="6909"/>
    <cellStyle name="40 % - Akzent1 16 8" xfId="9232"/>
    <cellStyle name="40 % - Akzent1 17" xfId="5016"/>
    <cellStyle name="40 % - Akzent1 17 2" xfId="5720"/>
    <cellStyle name="40 % - Akzent1 17 2 2" xfId="7852"/>
    <cellStyle name="40 % - Akzent1 17 2 3" xfId="10175"/>
    <cellStyle name="40 % - Akzent1 17 3" xfId="7217"/>
    <cellStyle name="40 % - Akzent1 17 4" xfId="9540"/>
    <cellStyle name="40 % - Akzent1 18" xfId="5355"/>
    <cellStyle name="40 % - Akzent1 18 2" xfId="6032"/>
    <cellStyle name="40 % - Akzent1 18 2 2" xfId="8164"/>
    <cellStyle name="40 % - Akzent1 18 2 3" xfId="10487"/>
    <cellStyle name="40 % - Akzent1 18 3" xfId="7530"/>
    <cellStyle name="40 % - Akzent1 18 4" xfId="9853"/>
    <cellStyle name="40 % - Akzent1 19" xfId="5376"/>
    <cellStyle name="40 % - Akzent1 19 2" xfId="5380"/>
    <cellStyle name="40 % - Akzent1 19 3" xfId="7546"/>
    <cellStyle name="40 % - Akzent1 19 4" xfId="9869"/>
    <cellStyle name="40 % - Akzent1 2" xfId="176"/>
    <cellStyle name="40 % - Akzent1 2 2" xfId="495"/>
    <cellStyle name="40 % - Akzent1 2 3" xfId="655"/>
    <cellStyle name="40 % - Akzent1 2 3 2" xfId="894"/>
    <cellStyle name="40 % - Akzent1 2 3 2 2" xfId="1554"/>
    <cellStyle name="40 % - Akzent1 2 3 2 2 2" xfId="4195"/>
    <cellStyle name="40 % - Akzent1 2 3 2 2 3" xfId="2874"/>
    <cellStyle name="40 % - Akzent1 2 3 2 3" xfId="3535"/>
    <cellStyle name="40 % - Akzent1 2 3 2 4" xfId="2434"/>
    <cellStyle name="40 % - Akzent1 2 3 3" xfId="1114"/>
    <cellStyle name="40 % - Akzent1 2 3 3 2" xfId="1774"/>
    <cellStyle name="40 % - Akzent1 2 3 3 2 2" xfId="4415"/>
    <cellStyle name="40 % - Akzent1 2 3 3 2 3" xfId="3094"/>
    <cellStyle name="40 % - Akzent1 2 3 3 3" xfId="3755"/>
    <cellStyle name="40 % - Akzent1 2 3 3 4" xfId="2214"/>
    <cellStyle name="40 % - Akzent1 2 3 4" xfId="1334"/>
    <cellStyle name="40 % - Akzent1 2 3 4 2" xfId="3975"/>
    <cellStyle name="40 % - Akzent1 2 3 4 3" xfId="2654"/>
    <cellStyle name="40 % - Akzent1 2 3 5" xfId="3314"/>
    <cellStyle name="40 % - Akzent1 2 3 6" xfId="1994"/>
    <cellStyle name="40 % - Akzent1 2 4" xfId="784"/>
    <cellStyle name="40 % - Akzent1 2 4 2" xfId="1444"/>
    <cellStyle name="40 % - Akzent1 2 4 2 2" xfId="4085"/>
    <cellStyle name="40 % - Akzent1 2 4 2 3" xfId="2764"/>
    <cellStyle name="40 % - Akzent1 2 4 3" xfId="3425"/>
    <cellStyle name="40 % - Akzent1 2 4 4" xfId="2324"/>
    <cellStyle name="40 % - Akzent1 2 5" xfId="1004"/>
    <cellStyle name="40 % - Akzent1 2 5 2" xfId="1664"/>
    <cellStyle name="40 % - Akzent1 2 5 2 2" xfId="4305"/>
    <cellStyle name="40 % - Akzent1 2 5 2 3" xfId="2984"/>
    <cellStyle name="40 % - Akzent1 2 5 3" xfId="3645"/>
    <cellStyle name="40 % - Akzent1 2 5 4" xfId="2104"/>
    <cellStyle name="40 % - Akzent1 2 6" xfId="1224"/>
    <cellStyle name="40 % - Akzent1 2 6 2" xfId="3865"/>
    <cellStyle name="40 % - Akzent1 2 6 3" xfId="2544"/>
    <cellStyle name="40 % - Akzent1 2 7" xfId="3204"/>
    <cellStyle name="40 % - Akzent1 2 8" xfId="1884"/>
    <cellStyle name="40 % - Akzent1 2 9" xfId="404"/>
    <cellStyle name="40 % - Akzent1 20" xfId="4684"/>
    <cellStyle name="40 % - Akzent1 21" xfId="6094"/>
    <cellStyle name="40 % - Akzent1 21 2" xfId="8178"/>
    <cellStyle name="40 % - Akzent1 21 3" xfId="10501"/>
    <cellStyle name="40 % - Akzent1 22" xfId="6157"/>
    <cellStyle name="40 % - Akzent1 22 2" xfId="8192"/>
    <cellStyle name="40 % - Akzent1 22 3" xfId="10515"/>
    <cellStyle name="40 % - Akzent1 23" xfId="6745"/>
    <cellStyle name="40 % - Akzent1 23 2" xfId="8777"/>
    <cellStyle name="40 % - Akzent1 23 3" xfId="11100"/>
    <cellStyle name="40 % - Akzent1 24" xfId="11405"/>
    <cellStyle name="40 % - Akzent1 3" xfId="234"/>
    <cellStyle name="40 % - Akzent1 4" xfId="297"/>
    <cellStyle name="40 % - Akzent1 4 2" xfId="675"/>
    <cellStyle name="40 % - Akzent1 4 2 2" xfId="914"/>
    <cellStyle name="40 % - Akzent1 4 2 2 2" xfId="1574"/>
    <cellStyle name="40 % - Akzent1 4 2 2 2 2" xfId="4215"/>
    <cellStyle name="40 % - Akzent1 4 2 2 2 3" xfId="2894"/>
    <cellStyle name="40 % - Akzent1 4 2 2 3" xfId="3555"/>
    <cellStyle name="40 % - Akzent1 4 2 2 4" xfId="2454"/>
    <cellStyle name="40 % - Akzent1 4 2 3" xfId="1134"/>
    <cellStyle name="40 % - Akzent1 4 2 3 2" xfId="1794"/>
    <cellStyle name="40 % - Akzent1 4 2 3 2 2" xfId="4435"/>
    <cellStyle name="40 % - Akzent1 4 2 3 2 3" xfId="3114"/>
    <cellStyle name="40 % - Akzent1 4 2 3 3" xfId="3775"/>
    <cellStyle name="40 % - Akzent1 4 2 3 4" xfId="2234"/>
    <cellStyle name="40 % - Akzent1 4 2 4" xfId="1354"/>
    <cellStyle name="40 % - Akzent1 4 2 4 2" xfId="3995"/>
    <cellStyle name="40 % - Akzent1 4 2 4 3" xfId="2674"/>
    <cellStyle name="40 % - Akzent1 4 2 5" xfId="3334"/>
    <cellStyle name="40 % - Akzent1 4 2 6" xfId="2014"/>
    <cellStyle name="40 % - Akzent1 4 3" xfId="804"/>
    <cellStyle name="40 % - Akzent1 4 3 2" xfId="1464"/>
    <cellStyle name="40 % - Akzent1 4 3 2 2" xfId="4105"/>
    <cellStyle name="40 % - Akzent1 4 3 2 3" xfId="2784"/>
    <cellStyle name="40 % - Akzent1 4 3 3" xfId="3445"/>
    <cellStyle name="40 % - Akzent1 4 3 4" xfId="2344"/>
    <cellStyle name="40 % - Akzent1 4 4" xfId="1024"/>
    <cellStyle name="40 % - Akzent1 4 4 2" xfId="1684"/>
    <cellStyle name="40 % - Akzent1 4 4 2 2" xfId="4325"/>
    <cellStyle name="40 % - Akzent1 4 4 2 3" xfId="3004"/>
    <cellStyle name="40 % - Akzent1 4 4 3" xfId="3665"/>
    <cellStyle name="40 % - Akzent1 4 4 4" xfId="2124"/>
    <cellStyle name="40 % - Akzent1 4 5" xfId="1244"/>
    <cellStyle name="40 % - Akzent1 4 5 2" xfId="3885"/>
    <cellStyle name="40 % - Akzent1 4 5 3" xfId="2564"/>
    <cellStyle name="40 % - Akzent1 4 6" xfId="3224"/>
    <cellStyle name="40 % - Akzent1 4 7" xfId="1904"/>
    <cellStyle name="40 % - Akzent1 4 8" xfId="536"/>
    <cellStyle name="40 % - Akzent1 4 9" xfId="5079"/>
    <cellStyle name="40 % - Akzent1 5" xfId="550"/>
    <cellStyle name="40 % - Akzent1 5 2" xfId="689"/>
    <cellStyle name="40 % - Akzent1 5 2 2" xfId="928"/>
    <cellStyle name="40 % - Akzent1 5 2 2 2" xfId="1588"/>
    <cellStyle name="40 % - Akzent1 5 2 2 2 2" xfId="4229"/>
    <cellStyle name="40 % - Akzent1 5 2 2 2 3" xfId="2908"/>
    <cellStyle name="40 % - Akzent1 5 2 2 3" xfId="3569"/>
    <cellStyle name="40 % - Akzent1 5 2 2 4" xfId="2468"/>
    <cellStyle name="40 % - Akzent1 5 2 3" xfId="1148"/>
    <cellStyle name="40 % - Akzent1 5 2 3 2" xfId="1808"/>
    <cellStyle name="40 % - Akzent1 5 2 3 2 2" xfId="4449"/>
    <cellStyle name="40 % - Akzent1 5 2 3 2 3" xfId="3128"/>
    <cellStyle name="40 % - Akzent1 5 2 3 3" xfId="3789"/>
    <cellStyle name="40 % - Akzent1 5 2 3 4" xfId="2248"/>
    <cellStyle name="40 % - Akzent1 5 2 4" xfId="1368"/>
    <cellStyle name="40 % - Akzent1 5 2 4 2" xfId="4009"/>
    <cellStyle name="40 % - Akzent1 5 2 4 3" xfId="2688"/>
    <cellStyle name="40 % - Akzent1 5 2 5" xfId="3348"/>
    <cellStyle name="40 % - Akzent1 5 2 6" xfId="2028"/>
    <cellStyle name="40 % - Akzent1 5 3" xfId="818"/>
    <cellStyle name="40 % - Akzent1 5 3 2" xfId="1478"/>
    <cellStyle name="40 % - Akzent1 5 3 2 2" xfId="4119"/>
    <cellStyle name="40 % - Akzent1 5 3 2 3" xfId="2798"/>
    <cellStyle name="40 % - Akzent1 5 3 3" xfId="3459"/>
    <cellStyle name="40 % - Akzent1 5 3 4" xfId="2358"/>
    <cellStyle name="40 % - Akzent1 5 4" xfId="1038"/>
    <cellStyle name="40 % - Akzent1 5 4 2" xfId="1698"/>
    <cellStyle name="40 % - Akzent1 5 4 2 2" xfId="4339"/>
    <cellStyle name="40 % - Akzent1 5 4 2 3" xfId="3018"/>
    <cellStyle name="40 % - Akzent1 5 4 3" xfId="3679"/>
    <cellStyle name="40 % - Akzent1 5 4 4" xfId="2138"/>
    <cellStyle name="40 % - Akzent1 5 5" xfId="1258"/>
    <cellStyle name="40 % - Akzent1 5 5 2" xfId="3899"/>
    <cellStyle name="40 % - Akzent1 5 5 3" xfId="2578"/>
    <cellStyle name="40 % - Akzent1 5 6" xfId="3238"/>
    <cellStyle name="40 % - Akzent1 5 7" xfId="1918"/>
    <cellStyle name="40 % - Akzent1 6" xfId="599"/>
    <cellStyle name="40 % - Akzent1 6 2" xfId="709"/>
    <cellStyle name="40 % - Akzent1 6 2 2" xfId="948"/>
    <cellStyle name="40 % - Akzent1 6 2 2 2" xfId="1608"/>
    <cellStyle name="40 % - Akzent1 6 2 2 2 2" xfId="4249"/>
    <cellStyle name="40 % - Akzent1 6 2 2 2 3" xfId="2928"/>
    <cellStyle name="40 % - Akzent1 6 2 2 3" xfId="3589"/>
    <cellStyle name="40 % - Akzent1 6 2 2 4" xfId="2488"/>
    <cellStyle name="40 % - Akzent1 6 2 3" xfId="1168"/>
    <cellStyle name="40 % - Akzent1 6 2 3 2" xfId="1828"/>
    <cellStyle name="40 % - Akzent1 6 2 3 2 2" xfId="4469"/>
    <cellStyle name="40 % - Akzent1 6 2 3 2 3" xfId="3148"/>
    <cellStyle name="40 % - Akzent1 6 2 3 3" xfId="3809"/>
    <cellStyle name="40 % - Akzent1 6 2 3 4" xfId="2268"/>
    <cellStyle name="40 % - Akzent1 6 2 4" xfId="1388"/>
    <cellStyle name="40 % - Akzent1 6 2 4 2" xfId="4029"/>
    <cellStyle name="40 % - Akzent1 6 2 4 3" xfId="2708"/>
    <cellStyle name="40 % - Akzent1 6 2 5" xfId="3368"/>
    <cellStyle name="40 % - Akzent1 6 2 6" xfId="2048"/>
    <cellStyle name="40 % - Akzent1 6 3" xfId="838"/>
    <cellStyle name="40 % - Akzent1 6 3 2" xfId="1498"/>
    <cellStyle name="40 % - Akzent1 6 3 2 2" xfId="4139"/>
    <cellStyle name="40 % - Akzent1 6 3 2 3" xfId="2818"/>
    <cellStyle name="40 % - Akzent1 6 3 3" xfId="3479"/>
    <cellStyle name="40 % - Akzent1 6 3 4" xfId="2378"/>
    <cellStyle name="40 % - Akzent1 6 4" xfId="1058"/>
    <cellStyle name="40 % - Akzent1 6 4 2" xfId="1718"/>
    <cellStyle name="40 % - Akzent1 6 4 2 2" xfId="4359"/>
    <cellStyle name="40 % - Akzent1 6 4 2 3" xfId="3038"/>
    <cellStyle name="40 % - Akzent1 6 4 3" xfId="3699"/>
    <cellStyle name="40 % - Akzent1 6 4 4" xfId="2158"/>
    <cellStyle name="40 % - Akzent1 6 5" xfId="1278"/>
    <cellStyle name="40 % - Akzent1 6 5 2" xfId="3919"/>
    <cellStyle name="40 % - Akzent1 6 5 3" xfId="2598"/>
    <cellStyle name="40 % - Akzent1 6 6" xfId="3258"/>
    <cellStyle name="40 % - Akzent1 6 7" xfId="1938"/>
    <cellStyle name="40 % - Akzent1 7" xfId="613"/>
    <cellStyle name="40 % - Akzent1 7 2" xfId="723"/>
    <cellStyle name="40 % - Akzent1 7 2 2" xfId="962"/>
    <cellStyle name="40 % - Akzent1 7 2 2 2" xfId="1622"/>
    <cellStyle name="40 % - Akzent1 7 2 2 2 2" xfId="4263"/>
    <cellStyle name="40 % - Akzent1 7 2 2 2 3" xfId="2942"/>
    <cellStyle name="40 % - Akzent1 7 2 2 3" xfId="3603"/>
    <cellStyle name="40 % - Akzent1 7 2 2 4" xfId="2502"/>
    <cellStyle name="40 % - Akzent1 7 2 3" xfId="1182"/>
    <cellStyle name="40 % - Akzent1 7 2 3 2" xfId="1842"/>
    <cellStyle name="40 % - Akzent1 7 2 3 2 2" xfId="4483"/>
    <cellStyle name="40 % - Akzent1 7 2 3 2 3" xfId="3162"/>
    <cellStyle name="40 % - Akzent1 7 2 3 3" xfId="3823"/>
    <cellStyle name="40 % - Akzent1 7 2 3 4" xfId="2282"/>
    <cellStyle name="40 % - Akzent1 7 2 4" xfId="1402"/>
    <cellStyle name="40 % - Akzent1 7 2 4 2" xfId="4043"/>
    <cellStyle name="40 % - Akzent1 7 2 4 3" xfId="2722"/>
    <cellStyle name="40 % - Akzent1 7 2 5" xfId="3382"/>
    <cellStyle name="40 % - Akzent1 7 2 6" xfId="2062"/>
    <cellStyle name="40 % - Akzent1 7 3" xfId="852"/>
    <cellStyle name="40 % - Akzent1 7 3 2" xfId="1512"/>
    <cellStyle name="40 % - Akzent1 7 3 2 2" xfId="4153"/>
    <cellStyle name="40 % - Akzent1 7 3 2 3" xfId="2832"/>
    <cellStyle name="40 % - Akzent1 7 3 3" xfId="3493"/>
    <cellStyle name="40 % - Akzent1 7 3 4" xfId="2392"/>
    <cellStyle name="40 % - Akzent1 7 4" xfId="1072"/>
    <cellStyle name="40 % - Akzent1 7 4 2" xfId="1732"/>
    <cellStyle name="40 % - Akzent1 7 4 2 2" xfId="4373"/>
    <cellStyle name="40 % - Akzent1 7 4 2 3" xfId="3052"/>
    <cellStyle name="40 % - Akzent1 7 4 3" xfId="3713"/>
    <cellStyle name="40 % - Akzent1 7 4 4" xfId="2172"/>
    <cellStyle name="40 % - Akzent1 7 5" xfId="1292"/>
    <cellStyle name="40 % - Akzent1 7 5 2" xfId="3933"/>
    <cellStyle name="40 % - Akzent1 7 5 3" xfId="2612"/>
    <cellStyle name="40 % - Akzent1 7 6" xfId="3272"/>
    <cellStyle name="40 % - Akzent1 7 7" xfId="1952"/>
    <cellStyle name="40 % - Akzent1 8" xfId="627"/>
    <cellStyle name="40 % - Akzent1 8 2" xfId="737"/>
    <cellStyle name="40 % - Akzent1 8 2 2" xfId="976"/>
    <cellStyle name="40 % - Akzent1 8 2 2 2" xfId="1636"/>
    <cellStyle name="40 % - Akzent1 8 2 2 2 2" xfId="4277"/>
    <cellStyle name="40 % - Akzent1 8 2 2 2 3" xfId="2956"/>
    <cellStyle name="40 % - Akzent1 8 2 2 3" xfId="3617"/>
    <cellStyle name="40 % - Akzent1 8 2 2 4" xfId="2516"/>
    <cellStyle name="40 % - Akzent1 8 2 3" xfId="1196"/>
    <cellStyle name="40 % - Akzent1 8 2 3 2" xfId="1856"/>
    <cellStyle name="40 % - Akzent1 8 2 3 2 2" xfId="4497"/>
    <cellStyle name="40 % - Akzent1 8 2 3 2 3" xfId="3176"/>
    <cellStyle name="40 % - Akzent1 8 2 3 3" xfId="3837"/>
    <cellStyle name="40 % - Akzent1 8 2 3 4" xfId="2296"/>
    <cellStyle name="40 % - Akzent1 8 2 4" xfId="1416"/>
    <cellStyle name="40 % - Akzent1 8 2 4 2" xfId="4057"/>
    <cellStyle name="40 % - Akzent1 8 2 4 3" xfId="2736"/>
    <cellStyle name="40 % - Akzent1 8 2 5" xfId="3396"/>
    <cellStyle name="40 % - Akzent1 8 2 6" xfId="2076"/>
    <cellStyle name="40 % - Akzent1 8 3" xfId="866"/>
    <cellStyle name="40 % - Akzent1 8 3 2" xfId="1526"/>
    <cellStyle name="40 % - Akzent1 8 3 2 2" xfId="4167"/>
    <cellStyle name="40 % - Akzent1 8 3 2 3" xfId="2846"/>
    <cellStyle name="40 % - Akzent1 8 3 3" xfId="3507"/>
    <cellStyle name="40 % - Akzent1 8 3 4" xfId="2406"/>
    <cellStyle name="40 % - Akzent1 8 4" xfId="1086"/>
    <cellStyle name="40 % - Akzent1 8 4 2" xfId="1746"/>
    <cellStyle name="40 % - Akzent1 8 4 2 2" xfId="4387"/>
    <cellStyle name="40 % - Akzent1 8 4 2 3" xfId="3066"/>
    <cellStyle name="40 % - Akzent1 8 4 3" xfId="3727"/>
    <cellStyle name="40 % - Akzent1 8 4 4" xfId="2186"/>
    <cellStyle name="40 % - Akzent1 8 5" xfId="1306"/>
    <cellStyle name="40 % - Akzent1 8 5 2" xfId="3947"/>
    <cellStyle name="40 % - Akzent1 8 5 3" xfId="2626"/>
    <cellStyle name="40 % - Akzent1 8 6" xfId="3286"/>
    <cellStyle name="40 % - Akzent1 8 7" xfId="1966"/>
    <cellStyle name="40 % - Akzent1 9" xfId="641"/>
    <cellStyle name="40 % - Akzent1 9 2" xfId="751"/>
    <cellStyle name="40 % - Akzent1 9 2 2" xfId="990"/>
    <cellStyle name="40 % - Akzent1 9 2 2 2" xfId="1650"/>
    <cellStyle name="40 % - Akzent1 9 2 2 2 2" xfId="4291"/>
    <cellStyle name="40 % - Akzent1 9 2 2 2 3" xfId="2970"/>
    <cellStyle name="40 % - Akzent1 9 2 2 3" xfId="3631"/>
    <cellStyle name="40 % - Akzent1 9 2 2 4" xfId="2530"/>
    <cellStyle name="40 % - Akzent1 9 2 3" xfId="1210"/>
    <cellStyle name="40 % - Akzent1 9 2 3 2" xfId="1870"/>
    <cellStyle name="40 % - Akzent1 9 2 3 2 2" xfId="4511"/>
    <cellStyle name="40 % - Akzent1 9 2 3 2 3" xfId="3190"/>
    <cellStyle name="40 % - Akzent1 9 2 3 3" xfId="3851"/>
    <cellStyle name="40 % - Akzent1 9 2 3 4" xfId="2310"/>
    <cellStyle name="40 % - Akzent1 9 2 4" xfId="1430"/>
    <cellStyle name="40 % - Akzent1 9 2 4 2" xfId="4071"/>
    <cellStyle name="40 % - Akzent1 9 2 4 3" xfId="2750"/>
    <cellStyle name="40 % - Akzent1 9 2 5" xfId="3410"/>
    <cellStyle name="40 % - Akzent1 9 2 6" xfId="2090"/>
    <cellStyle name="40 % - Akzent1 9 3" xfId="880"/>
    <cellStyle name="40 % - Akzent1 9 3 2" xfId="1540"/>
    <cellStyle name="40 % - Akzent1 9 3 2 2" xfId="4181"/>
    <cellStyle name="40 % - Akzent1 9 3 2 3" xfId="2860"/>
    <cellStyle name="40 % - Akzent1 9 3 3" xfId="3521"/>
    <cellStyle name="40 % - Akzent1 9 3 4" xfId="2420"/>
    <cellStyle name="40 % - Akzent1 9 4" xfId="1100"/>
    <cellStyle name="40 % - Akzent1 9 4 2" xfId="1760"/>
    <cellStyle name="40 % - Akzent1 9 4 2 2" xfId="4401"/>
    <cellStyle name="40 % - Akzent1 9 4 2 3" xfId="3080"/>
    <cellStyle name="40 % - Akzent1 9 4 3" xfId="3741"/>
    <cellStyle name="40 % - Akzent1 9 4 4" xfId="2200"/>
    <cellStyle name="40 % - Akzent1 9 5" xfId="1320"/>
    <cellStyle name="40 % - Akzent1 9 5 2" xfId="3961"/>
    <cellStyle name="40 % - Akzent1 9 5 3" xfId="2640"/>
    <cellStyle name="40 % - Akzent1 9 6" xfId="3300"/>
    <cellStyle name="40 % - Akzent1 9 7" xfId="1980"/>
    <cellStyle name="40 % - Akzent2" xfId="20" builtinId="35" customBuiltin="1"/>
    <cellStyle name="40 % - Akzent2 10" xfId="774"/>
    <cellStyle name="40 % - Akzent2 11" xfId="4542"/>
    <cellStyle name="40 % - Akzent2 11 10" xfId="6811"/>
    <cellStyle name="40 % - Akzent2 11 11" xfId="9134"/>
    <cellStyle name="40 % - Akzent2 11 2" xfId="4567"/>
    <cellStyle name="40 % - Akzent2 11 3" xfId="4583"/>
    <cellStyle name="40 % - Akzent2 11 3 2" xfId="4937"/>
    <cellStyle name="40 % - Akzent2 11 3 2 2" xfId="5275"/>
    <cellStyle name="40 % - Akzent2 11 3 2 2 2" xfId="5952"/>
    <cellStyle name="40 % - Akzent2 11 3 2 2 2 2" xfId="8084"/>
    <cellStyle name="40 % - Akzent2 11 3 2 2 2 3" xfId="10407"/>
    <cellStyle name="40 % - Akzent2 11 3 2 2 3" xfId="6668"/>
    <cellStyle name="40 % - Akzent2 11 3 2 2 3 2" xfId="8700"/>
    <cellStyle name="40 % - Akzent2 11 3 2 2 3 3" xfId="11023"/>
    <cellStyle name="40 % - Akzent2 11 3 2 2 4" xfId="7450"/>
    <cellStyle name="40 % - Akzent2 11 3 2 2 5" xfId="9773"/>
    <cellStyle name="40 % - Akzent2 11 3 2 3" xfId="5641"/>
    <cellStyle name="40 % - Akzent2 11 3 2 3 2" xfId="7773"/>
    <cellStyle name="40 % - Akzent2 11 3 2 3 3" xfId="10096"/>
    <cellStyle name="40 % - Akzent2 11 3 2 4" xfId="6401"/>
    <cellStyle name="40 % - Akzent2 11 3 2 4 2" xfId="8433"/>
    <cellStyle name="40 % - Akzent2 11 3 2 4 3" xfId="10756"/>
    <cellStyle name="40 % - Akzent2 11 3 2 5" xfId="9005"/>
    <cellStyle name="40 % - Akzent2 11 3 2 5 2" xfId="11328"/>
    <cellStyle name="40 % - Akzent2 11 3 2 6" xfId="7138"/>
    <cellStyle name="40 % - Akzent2 11 3 2 7" xfId="9461"/>
    <cellStyle name="40 % - Akzent2 11 3 3" xfId="5108"/>
    <cellStyle name="40 % - Akzent2 11 3 3 2" xfId="5786"/>
    <cellStyle name="40 % - Akzent2 11 3 3 2 2" xfId="7918"/>
    <cellStyle name="40 % - Akzent2 11 3 3 2 3" xfId="10241"/>
    <cellStyle name="40 % - Akzent2 11 3 3 3" xfId="6501"/>
    <cellStyle name="40 % - Akzent2 11 3 3 3 2" xfId="8533"/>
    <cellStyle name="40 % - Akzent2 11 3 3 3 3" xfId="10856"/>
    <cellStyle name="40 % - Akzent2 11 3 3 4" xfId="7283"/>
    <cellStyle name="40 % - Akzent2 11 3 3 5" xfId="9606"/>
    <cellStyle name="40 % - Akzent2 11 3 4" xfId="5474"/>
    <cellStyle name="40 % - Akzent2 11 3 4 2" xfId="7606"/>
    <cellStyle name="40 % - Akzent2 11 3 4 3" xfId="9929"/>
    <cellStyle name="40 % - Akzent2 11 3 5" xfId="4770"/>
    <cellStyle name="40 % - Akzent2 11 3 5 2" xfId="6971"/>
    <cellStyle name="40 % - Akzent2 11 3 5 3" xfId="9294"/>
    <cellStyle name="40 % - Akzent2 11 3 6" xfId="6234"/>
    <cellStyle name="40 % - Akzent2 11 3 6 2" xfId="8266"/>
    <cellStyle name="40 % - Akzent2 11 3 6 3" xfId="10589"/>
    <cellStyle name="40 % - Akzent2 11 3 7" xfId="8838"/>
    <cellStyle name="40 % - Akzent2 11 3 7 2" xfId="11161"/>
    <cellStyle name="40 % - Akzent2 11 3 8" xfId="6829"/>
    <cellStyle name="40 % - Akzent2 11 3 9" xfId="9152"/>
    <cellStyle name="40 % - Akzent2 11 4" xfId="4919"/>
    <cellStyle name="40 % - Akzent2 11 4 2" xfId="5257"/>
    <cellStyle name="40 % - Akzent2 11 4 2 2" xfId="5934"/>
    <cellStyle name="40 % - Akzent2 11 4 2 2 2" xfId="8066"/>
    <cellStyle name="40 % - Akzent2 11 4 2 2 3" xfId="10389"/>
    <cellStyle name="40 % - Akzent2 11 4 2 3" xfId="6650"/>
    <cellStyle name="40 % - Akzent2 11 4 2 3 2" xfId="8682"/>
    <cellStyle name="40 % - Akzent2 11 4 2 3 3" xfId="11005"/>
    <cellStyle name="40 % - Akzent2 11 4 2 4" xfId="7432"/>
    <cellStyle name="40 % - Akzent2 11 4 2 5" xfId="9755"/>
    <cellStyle name="40 % - Akzent2 11 4 3" xfId="5623"/>
    <cellStyle name="40 % - Akzent2 11 4 3 2" xfId="7755"/>
    <cellStyle name="40 % - Akzent2 11 4 3 3" xfId="10078"/>
    <cellStyle name="40 % - Akzent2 11 4 4" xfId="6383"/>
    <cellStyle name="40 % - Akzent2 11 4 4 2" xfId="8415"/>
    <cellStyle name="40 % - Akzent2 11 4 4 3" xfId="10738"/>
    <cellStyle name="40 % - Akzent2 11 4 5" xfId="8987"/>
    <cellStyle name="40 % - Akzent2 11 4 5 2" xfId="11310"/>
    <cellStyle name="40 % - Akzent2 11 4 6" xfId="7120"/>
    <cellStyle name="40 % - Akzent2 11 4 7" xfId="9443"/>
    <cellStyle name="40 % - Akzent2 11 5" xfId="5090"/>
    <cellStyle name="40 % - Akzent2 11 5 2" xfId="5768"/>
    <cellStyle name="40 % - Akzent2 11 5 2 2" xfId="7900"/>
    <cellStyle name="40 % - Akzent2 11 5 2 3" xfId="10223"/>
    <cellStyle name="40 % - Akzent2 11 5 3" xfId="6175"/>
    <cellStyle name="40 % - Akzent2 11 5 3 2" xfId="8208"/>
    <cellStyle name="40 % - Akzent2 11 5 3 3" xfId="10531"/>
    <cellStyle name="40 % - Akzent2 11 5 4" xfId="7265"/>
    <cellStyle name="40 % - Akzent2 11 5 5" xfId="9588"/>
    <cellStyle name="40 % - Akzent2 11 6" xfId="5456"/>
    <cellStyle name="40 % - Akzent2 11 6 2" xfId="7588"/>
    <cellStyle name="40 % - Akzent2 11 6 3" xfId="9911"/>
    <cellStyle name="40 % - Akzent2 11 7" xfId="4752"/>
    <cellStyle name="40 % - Akzent2 11 7 2" xfId="6954"/>
    <cellStyle name="40 % - Akzent2 11 7 3" xfId="9277"/>
    <cellStyle name="40 % - Akzent2 11 8" xfId="6216"/>
    <cellStyle name="40 % - Akzent2 11 8 2" xfId="8248"/>
    <cellStyle name="40 % - Akzent2 11 8 3" xfId="10571"/>
    <cellStyle name="40 % - Akzent2 11 9" xfId="8820"/>
    <cellStyle name="40 % - Akzent2 11 9 2" xfId="11143"/>
    <cellStyle name="40 % - Akzent2 12" xfId="4600"/>
    <cellStyle name="40 % - Akzent2 12 2" xfId="4954"/>
    <cellStyle name="40 % - Akzent2 12 2 2" xfId="5292"/>
    <cellStyle name="40 % - Akzent2 12 2 2 2" xfId="5969"/>
    <cellStyle name="40 % - Akzent2 12 2 2 2 2" xfId="8101"/>
    <cellStyle name="40 % - Akzent2 12 2 2 2 3" xfId="10424"/>
    <cellStyle name="40 % - Akzent2 12 2 2 3" xfId="6685"/>
    <cellStyle name="40 % - Akzent2 12 2 2 3 2" xfId="8717"/>
    <cellStyle name="40 % - Akzent2 12 2 2 3 3" xfId="11040"/>
    <cellStyle name="40 % - Akzent2 12 2 2 4" xfId="7467"/>
    <cellStyle name="40 % - Akzent2 12 2 2 5" xfId="9790"/>
    <cellStyle name="40 % - Akzent2 12 2 3" xfId="5658"/>
    <cellStyle name="40 % - Akzent2 12 2 3 2" xfId="7790"/>
    <cellStyle name="40 % - Akzent2 12 2 3 3" xfId="10113"/>
    <cellStyle name="40 % - Akzent2 12 2 4" xfId="6418"/>
    <cellStyle name="40 % - Akzent2 12 2 4 2" xfId="8450"/>
    <cellStyle name="40 % - Akzent2 12 2 4 3" xfId="10773"/>
    <cellStyle name="40 % - Akzent2 12 2 5" xfId="9022"/>
    <cellStyle name="40 % - Akzent2 12 2 5 2" xfId="11345"/>
    <cellStyle name="40 % - Akzent2 12 2 6" xfId="7155"/>
    <cellStyle name="40 % - Akzent2 12 2 7" xfId="9478"/>
    <cellStyle name="40 % - Akzent2 12 3" xfId="5125"/>
    <cellStyle name="40 % - Akzent2 12 3 2" xfId="5803"/>
    <cellStyle name="40 % - Akzent2 12 3 2 2" xfId="7935"/>
    <cellStyle name="40 % - Akzent2 12 3 2 3" xfId="10258"/>
    <cellStyle name="40 % - Akzent2 12 3 3" xfId="6518"/>
    <cellStyle name="40 % - Akzent2 12 3 3 2" xfId="8550"/>
    <cellStyle name="40 % - Akzent2 12 3 3 3" xfId="10873"/>
    <cellStyle name="40 % - Akzent2 12 3 4" xfId="7300"/>
    <cellStyle name="40 % - Akzent2 12 3 5" xfId="9623"/>
    <cellStyle name="40 % - Akzent2 12 4" xfId="5491"/>
    <cellStyle name="40 % - Akzent2 12 4 2" xfId="7623"/>
    <cellStyle name="40 % - Akzent2 12 4 3" xfId="9946"/>
    <cellStyle name="40 % - Akzent2 12 5" xfId="4787"/>
    <cellStyle name="40 % - Akzent2 12 5 2" xfId="6988"/>
    <cellStyle name="40 % - Akzent2 12 5 3" xfId="9311"/>
    <cellStyle name="40 % - Akzent2 12 6" xfId="6251"/>
    <cellStyle name="40 % - Akzent2 12 6 2" xfId="8283"/>
    <cellStyle name="40 % - Akzent2 12 6 3" xfId="10606"/>
    <cellStyle name="40 % - Akzent2 12 7" xfId="8855"/>
    <cellStyle name="40 % - Akzent2 12 7 2" xfId="11178"/>
    <cellStyle name="40 % - Akzent2 12 8" xfId="6846"/>
    <cellStyle name="40 % - Akzent2 12 9" xfId="9169"/>
    <cellStyle name="40 % - Akzent2 13" xfId="4618"/>
    <cellStyle name="40 % - Akzent2 13 2" xfId="4972"/>
    <cellStyle name="40 % - Akzent2 13 2 2" xfId="5310"/>
    <cellStyle name="40 % - Akzent2 13 2 2 2" xfId="5987"/>
    <cellStyle name="40 % - Akzent2 13 2 2 2 2" xfId="8119"/>
    <cellStyle name="40 % - Akzent2 13 2 2 2 3" xfId="10442"/>
    <cellStyle name="40 % - Akzent2 13 2 2 3" xfId="6703"/>
    <cellStyle name="40 % - Akzent2 13 2 2 3 2" xfId="8735"/>
    <cellStyle name="40 % - Akzent2 13 2 2 3 3" xfId="11058"/>
    <cellStyle name="40 % - Akzent2 13 2 2 4" xfId="7485"/>
    <cellStyle name="40 % - Akzent2 13 2 2 5" xfId="9808"/>
    <cellStyle name="40 % - Akzent2 13 2 3" xfId="5676"/>
    <cellStyle name="40 % - Akzent2 13 2 3 2" xfId="7808"/>
    <cellStyle name="40 % - Akzent2 13 2 3 3" xfId="10131"/>
    <cellStyle name="40 % - Akzent2 13 2 4" xfId="6436"/>
    <cellStyle name="40 % - Akzent2 13 2 4 2" xfId="8468"/>
    <cellStyle name="40 % - Akzent2 13 2 4 3" xfId="10791"/>
    <cellStyle name="40 % - Akzent2 13 2 5" xfId="9040"/>
    <cellStyle name="40 % - Akzent2 13 2 5 2" xfId="11363"/>
    <cellStyle name="40 % - Akzent2 13 2 6" xfId="7173"/>
    <cellStyle name="40 % - Akzent2 13 2 7" xfId="9496"/>
    <cellStyle name="40 % - Akzent2 13 3" xfId="5143"/>
    <cellStyle name="40 % - Akzent2 13 3 2" xfId="5821"/>
    <cellStyle name="40 % - Akzent2 13 3 2 2" xfId="7953"/>
    <cellStyle name="40 % - Akzent2 13 3 2 3" xfId="10276"/>
    <cellStyle name="40 % - Akzent2 13 3 3" xfId="6536"/>
    <cellStyle name="40 % - Akzent2 13 3 3 2" xfId="8568"/>
    <cellStyle name="40 % - Akzent2 13 3 3 3" xfId="10891"/>
    <cellStyle name="40 % - Akzent2 13 3 4" xfId="7318"/>
    <cellStyle name="40 % - Akzent2 13 3 5" xfId="9641"/>
    <cellStyle name="40 % - Akzent2 13 4" xfId="5509"/>
    <cellStyle name="40 % - Akzent2 13 4 2" xfId="7641"/>
    <cellStyle name="40 % - Akzent2 13 4 3" xfId="9964"/>
    <cellStyle name="40 % - Akzent2 13 5" xfId="4805"/>
    <cellStyle name="40 % - Akzent2 13 5 2" xfId="7006"/>
    <cellStyle name="40 % - Akzent2 13 5 3" xfId="9329"/>
    <cellStyle name="40 % - Akzent2 13 6" xfId="6269"/>
    <cellStyle name="40 % - Akzent2 13 6 2" xfId="8301"/>
    <cellStyle name="40 % - Akzent2 13 6 3" xfId="10624"/>
    <cellStyle name="40 % - Akzent2 13 7" xfId="8873"/>
    <cellStyle name="40 % - Akzent2 13 7 2" xfId="11196"/>
    <cellStyle name="40 % - Akzent2 13 8" xfId="6864"/>
    <cellStyle name="40 % - Akzent2 13 9" xfId="9187"/>
    <cellStyle name="40 % - Akzent2 14" xfId="4634"/>
    <cellStyle name="40 % - Akzent2 14 2" xfId="4988"/>
    <cellStyle name="40 % - Akzent2 14 2 2" xfId="5326"/>
    <cellStyle name="40 % - Akzent2 14 2 2 2" xfId="6003"/>
    <cellStyle name="40 % - Akzent2 14 2 2 2 2" xfId="8135"/>
    <cellStyle name="40 % - Akzent2 14 2 2 2 3" xfId="10458"/>
    <cellStyle name="40 % - Akzent2 14 2 2 3" xfId="6719"/>
    <cellStyle name="40 % - Akzent2 14 2 2 3 2" xfId="8751"/>
    <cellStyle name="40 % - Akzent2 14 2 2 3 3" xfId="11074"/>
    <cellStyle name="40 % - Akzent2 14 2 2 4" xfId="7501"/>
    <cellStyle name="40 % - Akzent2 14 2 2 5" xfId="9824"/>
    <cellStyle name="40 % - Akzent2 14 2 3" xfId="5692"/>
    <cellStyle name="40 % - Akzent2 14 2 3 2" xfId="7824"/>
    <cellStyle name="40 % - Akzent2 14 2 3 3" xfId="10147"/>
    <cellStyle name="40 % - Akzent2 14 2 4" xfId="6452"/>
    <cellStyle name="40 % - Akzent2 14 2 4 2" xfId="8484"/>
    <cellStyle name="40 % - Akzent2 14 2 4 3" xfId="10807"/>
    <cellStyle name="40 % - Akzent2 14 2 5" xfId="9056"/>
    <cellStyle name="40 % - Akzent2 14 2 5 2" xfId="11379"/>
    <cellStyle name="40 % - Akzent2 14 2 6" xfId="7189"/>
    <cellStyle name="40 % - Akzent2 14 2 7" xfId="9512"/>
    <cellStyle name="40 % - Akzent2 14 3" xfId="5159"/>
    <cellStyle name="40 % - Akzent2 14 3 2" xfId="5837"/>
    <cellStyle name="40 % - Akzent2 14 3 2 2" xfId="7969"/>
    <cellStyle name="40 % - Akzent2 14 3 2 3" xfId="10292"/>
    <cellStyle name="40 % - Akzent2 14 3 3" xfId="6552"/>
    <cellStyle name="40 % - Akzent2 14 3 3 2" xfId="8584"/>
    <cellStyle name="40 % - Akzent2 14 3 3 3" xfId="10907"/>
    <cellStyle name="40 % - Akzent2 14 3 4" xfId="7334"/>
    <cellStyle name="40 % - Akzent2 14 3 5" xfId="9657"/>
    <cellStyle name="40 % - Akzent2 14 4" xfId="5525"/>
    <cellStyle name="40 % - Akzent2 14 4 2" xfId="7657"/>
    <cellStyle name="40 % - Akzent2 14 4 3" xfId="9980"/>
    <cellStyle name="40 % - Akzent2 14 5" xfId="4821"/>
    <cellStyle name="40 % - Akzent2 14 5 2" xfId="7022"/>
    <cellStyle name="40 % - Akzent2 14 5 3" xfId="9345"/>
    <cellStyle name="40 % - Akzent2 14 6" xfId="6285"/>
    <cellStyle name="40 % - Akzent2 14 6 2" xfId="8317"/>
    <cellStyle name="40 % - Akzent2 14 6 3" xfId="10640"/>
    <cellStyle name="40 % - Akzent2 14 7" xfId="8889"/>
    <cellStyle name="40 % - Akzent2 14 7 2" xfId="11212"/>
    <cellStyle name="40 % - Akzent2 14 8" xfId="6880"/>
    <cellStyle name="40 % - Akzent2 14 9" xfId="9203"/>
    <cellStyle name="40 % - Akzent2 15" xfId="4650"/>
    <cellStyle name="40 % - Akzent2 15 2" xfId="5002"/>
    <cellStyle name="40 % - Akzent2 15 2 2" xfId="5340"/>
    <cellStyle name="40 % - Akzent2 15 2 2 2" xfId="6017"/>
    <cellStyle name="40 % - Akzent2 15 2 2 2 2" xfId="8149"/>
    <cellStyle name="40 % - Akzent2 15 2 2 2 3" xfId="10472"/>
    <cellStyle name="40 % - Akzent2 15 2 2 3" xfId="6733"/>
    <cellStyle name="40 % - Akzent2 15 2 2 3 2" xfId="8765"/>
    <cellStyle name="40 % - Akzent2 15 2 2 3 3" xfId="11088"/>
    <cellStyle name="40 % - Akzent2 15 2 2 4" xfId="7515"/>
    <cellStyle name="40 % - Akzent2 15 2 2 5" xfId="9838"/>
    <cellStyle name="40 % - Akzent2 15 2 3" xfId="5706"/>
    <cellStyle name="40 % - Akzent2 15 2 3 2" xfId="7838"/>
    <cellStyle name="40 % - Akzent2 15 2 3 3" xfId="10161"/>
    <cellStyle name="40 % - Akzent2 15 2 4" xfId="6466"/>
    <cellStyle name="40 % - Akzent2 15 2 4 2" xfId="8498"/>
    <cellStyle name="40 % - Akzent2 15 2 4 3" xfId="10821"/>
    <cellStyle name="40 % - Akzent2 15 2 5" xfId="9070"/>
    <cellStyle name="40 % - Akzent2 15 2 5 2" xfId="11393"/>
    <cellStyle name="40 % - Akzent2 15 2 6" xfId="7203"/>
    <cellStyle name="40 % - Akzent2 15 2 7" xfId="9526"/>
    <cellStyle name="40 % - Akzent2 15 3" xfId="5199"/>
    <cellStyle name="40 % - Akzent2 15 3 2" xfId="5877"/>
    <cellStyle name="40 % - Akzent2 15 3 2 2" xfId="8009"/>
    <cellStyle name="40 % - Akzent2 15 3 2 3" xfId="10332"/>
    <cellStyle name="40 % - Akzent2 15 3 3" xfId="6592"/>
    <cellStyle name="40 % - Akzent2 15 3 3 2" xfId="8624"/>
    <cellStyle name="40 % - Akzent2 15 3 3 3" xfId="10947"/>
    <cellStyle name="40 % - Akzent2 15 3 4" xfId="7374"/>
    <cellStyle name="40 % - Akzent2 15 3 5" xfId="9697"/>
    <cellStyle name="40 % - Akzent2 15 4" xfId="5565"/>
    <cellStyle name="40 % - Akzent2 15 4 2" xfId="7697"/>
    <cellStyle name="40 % - Akzent2 15 4 3" xfId="10020"/>
    <cellStyle name="40 % - Akzent2 15 5" xfId="4861"/>
    <cellStyle name="40 % - Akzent2 15 5 2" xfId="7062"/>
    <cellStyle name="40 % - Akzent2 15 5 3" xfId="9385"/>
    <cellStyle name="40 % - Akzent2 15 6" xfId="6325"/>
    <cellStyle name="40 % - Akzent2 15 6 2" xfId="8357"/>
    <cellStyle name="40 % - Akzent2 15 6 3" xfId="10680"/>
    <cellStyle name="40 % - Akzent2 15 7" xfId="8929"/>
    <cellStyle name="40 % - Akzent2 15 7 2" xfId="11252"/>
    <cellStyle name="40 % - Akzent2 15 8" xfId="6896"/>
    <cellStyle name="40 % - Akzent2 15 9" xfId="9219"/>
    <cellStyle name="40 % - Akzent2 16" xfId="4665"/>
    <cellStyle name="40 % - Akzent2 16 2" xfId="5214"/>
    <cellStyle name="40 % - Akzent2 16 2 2" xfId="5892"/>
    <cellStyle name="40 % - Akzent2 16 2 2 2" xfId="8024"/>
    <cellStyle name="40 % - Akzent2 16 2 2 3" xfId="10347"/>
    <cellStyle name="40 % - Akzent2 16 2 3" xfId="6607"/>
    <cellStyle name="40 % - Akzent2 16 2 3 2" xfId="8639"/>
    <cellStyle name="40 % - Akzent2 16 2 3 3" xfId="10962"/>
    <cellStyle name="40 % - Akzent2 16 2 4" xfId="7389"/>
    <cellStyle name="40 % - Akzent2 16 2 5" xfId="9712"/>
    <cellStyle name="40 % - Akzent2 16 3" xfId="5580"/>
    <cellStyle name="40 % - Akzent2 16 3 2" xfId="7712"/>
    <cellStyle name="40 % - Akzent2 16 3 3" xfId="10035"/>
    <cellStyle name="40 % - Akzent2 16 4" xfId="4876"/>
    <cellStyle name="40 % - Akzent2 16 4 2" xfId="7077"/>
    <cellStyle name="40 % - Akzent2 16 4 3" xfId="9400"/>
    <cellStyle name="40 % - Akzent2 16 5" xfId="6340"/>
    <cellStyle name="40 % - Akzent2 16 5 2" xfId="8372"/>
    <cellStyle name="40 % - Akzent2 16 5 3" xfId="10695"/>
    <cellStyle name="40 % - Akzent2 16 6" xfId="8944"/>
    <cellStyle name="40 % - Akzent2 16 6 2" xfId="11267"/>
    <cellStyle name="40 % - Akzent2 16 7" xfId="6911"/>
    <cellStyle name="40 % - Akzent2 16 8" xfId="9234"/>
    <cellStyle name="40 % - Akzent2 17" xfId="5019"/>
    <cellStyle name="40 % - Akzent2 17 2" xfId="5723"/>
    <cellStyle name="40 % - Akzent2 17 2 2" xfId="7855"/>
    <cellStyle name="40 % - Akzent2 17 2 3" xfId="10178"/>
    <cellStyle name="40 % - Akzent2 17 3" xfId="7220"/>
    <cellStyle name="40 % - Akzent2 17 4" xfId="9543"/>
    <cellStyle name="40 % - Akzent2 18" xfId="5357"/>
    <cellStyle name="40 % - Akzent2 18 2" xfId="6034"/>
    <cellStyle name="40 % - Akzent2 18 2 2" xfId="8166"/>
    <cellStyle name="40 % - Akzent2 18 2 3" xfId="10489"/>
    <cellStyle name="40 % - Akzent2 18 3" xfId="7532"/>
    <cellStyle name="40 % - Akzent2 18 4" xfId="9855"/>
    <cellStyle name="40 % - Akzent2 19" xfId="5379"/>
    <cellStyle name="40 % - Akzent2 19 2" xfId="5393"/>
    <cellStyle name="40 % - Akzent2 19 3" xfId="7548"/>
    <cellStyle name="40 % - Akzent2 19 4" xfId="9871"/>
    <cellStyle name="40 % - Akzent2 2" xfId="177"/>
    <cellStyle name="40 % - Akzent2 2 2" xfId="496"/>
    <cellStyle name="40 % - Akzent2 2 3" xfId="657"/>
    <cellStyle name="40 % - Akzent2 2 3 2" xfId="896"/>
    <cellStyle name="40 % - Akzent2 2 3 2 2" xfId="1556"/>
    <cellStyle name="40 % - Akzent2 2 3 2 2 2" xfId="4197"/>
    <cellStyle name="40 % - Akzent2 2 3 2 2 3" xfId="2876"/>
    <cellStyle name="40 % - Akzent2 2 3 2 3" xfId="3537"/>
    <cellStyle name="40 % - Akzent2 2 3 2 4" xfId="2436"/>
    <cellStyle name="40 % - Akzent2 2 3 3" xfId="1116"/>
    <cellStyle name="40 % - Akzent2 2 3 3 2" xfId="1776"/>
    <cellStyle name="40 % - Akzent2 2 3 3 2 2" xfId="4417"/>
    <cellStyle name="40 % - Akzent2 2 3 3 2 3" xfId="3096"/>
    <cellStyle name="40 % - Akzent2 2 3 3 3" xfId="3757"/>
    <cellStyle name="40 % - Akzent2 2 3 3 4" xfId="2216"/>
    <cellStyle name="40 % - Akzent2 2 3 4" xfId="1336"/>
    <cellStyle name="40 % - Akzent2 2 3 4 2" xfId="3977"/>
    <cellStyle name="40 % - Akzent2 2 3 4 3" xfId="2656"/>
    <cellStyle name="40 % - Akzent2 2 3 5" xfId="3316"/>
    <cellStyle name="40 % - Akzent2 2 3 6" xfId="1996"/>
    <cellStyle name="40 % - Akzent2 2 4" xfId="786"/>
    <cellStyle name="40 % - Akzent2 2 4 2" xfId="1446"/>
    <cellStyle name="40 % - Akzent2 2 4 2 2" xfId="4087"/>
    <cellStyle name="40 % - Akzent2 2 4 2 3" xfId="2766"/>
    <cellStyle name="40 % - Akzent2 2 4 3" xfId="3427"/>
    <cellStyle name="40 % - Akzent2 2 4 4" xfId="2326"/>
    <cellStyle name="40 % - Akzent2 2 5" xfId="1006"/>
    <cellStyle name="40 % - Akzent2 2 5 2" xfId="1666"/>
    <cellStyle name="40 % - Akzent2 2 5 2 2" xfId="4307"/>
    <cellStyle name="40 % - Akzent2 2 5 2 3" xfId="2986"/>
    <cellStyle name="40 % - Akzent2 2 5 3" xfId="3647"/>
    <cellStyle name="40 % - Akzent2 2 5 4" xfId="2106"/>
    <cellStyle name="40 % - Akzent2 2 6" xfId="1226"/>
    <cellStyle name="40 % - Akzent2 2 6 2" xfId="3867"/>
    <cellStyle name="40 % - Akzent2 2 6 3" xfId="2546"/>
    <cellStyle name="40 % - Akzent2 2 7" xfId="3206"/>
    <cellStyle name="40 % - Akzent2 2 8" xfId="1886"/>
    <cellStyle name="40 % - Akzent2 2 9" xfId="408"/>
    <cellStyle name="40 % - Akzent2 20" xfId="4685"/>
    <cellStyle name="40 % - Akzent2 21" xfId="6096"/>
    <cellStyle name="40 % - Akzent2 21 2" xfId="8180"/>
    <cellStyle name="40 % - Akzent2 21 3" xfId="10503"/>
    <cellStyle name="40 % - Akzent2 22" xfId="6159"/>
    <cellStyle name="40 % - Akzent2 22 2" xfId="8194"/>
    <cellStyle name="40 % - Akzent2 22 3" xfId="10517"/>
    <cellStyle name="40 % - Akzent2 23" xfId="6747"/>
    <cellStyle name="40 % - Akzent2 23 2" xfId="8779"/>
    <cellStyle name="40 % - Akzent2 23 3" xfId="11102"/>
    <cellStyle name="40 % - Akzent2 24" xfId="11407"/>
    <cellStyle name="40 % - Akzent2 3" xfId="235"/>
    <cellStyle name="40 % - Akzent2 4" xfId="284"/>
    <cellStyle name="40 % - Akzent2 4 2" xfId="677"/>
    <cellStyle name="40 % - Akzent2 4 2 2" xfId="916"/>
    <cellStyle name="40 % - Akzent2 4 2 2 2" xfId="1576"/>
    <cellStyle name="40 % - Akzent2 4 2 2 2 2" xfId="4217"/>
    <cellStyle name="40 % - Akzent2 4 2 2 2 3" xfId="2896"/>
    <cellStyle name="40 % - Akzent2 4 2 2 3" xfId="3557"/>
    <cellStyle name="40 % - Akzent2 4 2 2 4" xfId="2456"/>
    <cellStyle name="40 % - Akzent2 4 2 3" xfId="1136"/>
    <cellStyle name="40 % - Akzent2 4 2 3 2" xfId="1796"/>
    <cellStyle name="40 % - Akzent2 4 2 3 2 2" xfId="4437"/>
    <cellStyle name="40 % - Akzent2 4 2 3 2 3" xfId="3116"/>
    <cellStyle name="40 % - Akzent2 4 2 3 3" xfId="3777"/>
    <cellStyle name="40 % - Akzent2 4 2 3 4" xfId="2236"/>
    <cellStyle name="40 % - Akzent2 4 2 4" xfId="1356"/>
    <cellStyle name="40 % - Akzent2 4 2 4 2" xfId="3997"/>
    <cellStyle name="40 % - Akzent2 4 2 4 3" xfId="2676"/>
    <cellStyle name="40 % - Akzent2 4 2 5" xfId="3336"/>
    <cellStyle name="40 % - Akzent2 4 2 6" xfId="2016"/>
    <cellStyle name="40 % - Akzent2 4 3" xfId="806"/>
    <cellStyle name="40 % - Akzent2 4 3 2" xfId="1466"/>
    <cellStyle name="40 % - Akzent2 4 3 2 2" xfId="4107"/>
    <cellStyle name="40 % - Akzent2 4 3 2 3" xfId="2786"/>
    <cellStyle name="40 % - Akzent2 4 3 3" xfId="3447"/>
    <cellStyle name="40 % - Akzent2 4 3 4" xfId="2346"/>
    <cellStyle name="40 % - Akzent2 4 4" xfId="1026"/>
    <cellStyle name="40 % - Akzent2 4 4 2" xfId="1686"/>
    <cellStyle name="40 % - Akzent2 4 4 2 2" xfId="4327"/>
    <cellStyle name="40 % - Akzent2 4 4 2 3" xfId="3006"/>
    <cellStyle name="40 % - Akzent2 4 4 3" xfId="3667"/>
    <cellStyle name="40 % - Akzent2 4 4 4" xfId="2126"/>
    <cellStyle name="40 % - Akzent2 4 5" xfId="1246"/>
    <cellStyle name="40 % - Akzent2 4 5 2" xfId="3887"/>
    <cellStyle name="40 % - Akzent2 4 5 3" xfId="2566"/>
    <cellStyle name="40 % - Akzent2 4 6" xfId="3226"/>
    <cellStyle name="40 % - Akzent2 4 7" xfId="1906"/>
    <cellStyle name="40 % - Akzent2 4 8" xfId="538"/>
    <cellStyle name="40 % - Akzent2 4 9" xfId="5075"/>
    <cellStyle name="40 % - Akzent2 5" xfId="552"/>
    <cellStyle name="40 % - Akzent2 5 2" xfId="691"/>
    <cellStyle name="40 % - Akzent2 5 2 2" xfId="930"/>
    <cellStyle name="40 % - Akzent2 5 2 2 2" xfId="1590"/>
    <cellStyle name="40 % - Akzent2 5 2 2 2 2" xfId="4231"/>
    <cellStyle name="40 % - Akzent2 5 2 2 2 3" xfId="2910"/>
    <cellStyle name="40 % - Akzent2 5 2 2 3" xfId="3571"/>
    <cellStyle name="40 % - Akzent2 5 2 2 4" xfId="2470"/>
    <cellStyle name="40 % - Akzent2 5 2 3" xfId="1150"/>
    <cellStyle name="40 % - Akzent2 5 2 3 2" xfId="1810"/>
    <cellStyle name="40 % - Akzent2 5 2 3 2 2" xfId="4451"/>
    <cellStyle name="40 % - Akzent2 5 2 3 2 3" xfId="3130"/>
    <cellStyle name="40 % - Akzent2 5 2 3 3" xfId="3791"/>
    <cellStyle name="40 % - Akzent2 5 2 3 4" xfId="2250"/>
    <cellStyle name="40 % - Akzent2 5 2 4" xfId="1370"/>
    <cellStyle name="40 % - Akzent2 5 2 4 2" xfId="4011"/>
    <cellStyle name="40 % - Akzent2 5 2 4 3" xfId="2690"/>
    <cellStyle name="40 % - Akzent2 5 2 5" xfId="3350"/>
    <cellStyle name="40 % - Akzent2 5 2 6" xfId="2030"/>
    <cellStyle name="40 % - Akzent2 5 3" xfId="820"/>
    <cellStyle name="40 % - Akzent2 5 3 2" xfId="1480"/>
    <cellStyle name="40 % - Akzent2 5 3 2 2" xfId="4121"/>
    <cellStyle name="40 % - Akzent2 5 3 2 3" xfId="2800"/>
    <cellStyle name="40 % - Akzent2 5 3 3" xfId="3461"/>
    <cellStyle name="40 % - Akzent2 5 3 4" xfId="2360"/>
    <cellStyle name="40 % - Akzent2 5 4" xfId="1040"/>
    <cellStyle name="40 % - Akzent2 5 4 2" xfId="1700"/>
    <cellStyle name="40 % - Akzent2 5 4 2 2" xfId="4341"/>
    <cellStyle name="40 % - Akzent2 5 4 2 3" xfId="3020"/>
    <cellStyle name="40 % - Akzent2 5 4 3" xfId="3681"/>
    <cellStyle name="40 % - Akzent2 5 4 4" xfId="2140"/>
    <cellStyle name="40 % - Akzent2 5 5" xfId="1260"/>
    <cellStyle name="40 % - Akzent2 5 5 2" xfId="3901"/>
    <cellStyle name="40 % - Akzent2 5 5 3" xfId="2580"/>
    <cellStyle name="40 % - Akzent2 5 6" xfId="3240"/>
    <cellStyle name="40 % - Akzent2 5 7" xfId="1920"/>
    <cellStyle name="40 % - Akzent2 6" xfId="601"/>
    <cellStyle name="40 % - Akzent2 6 2" xfId="711"/>
    <cellStyle name="40 % - Akzent2 6 2 2" xfId="950"/>
    <cellStyle name="40 % - Akzent2 6 2 2 2" xfId="1610"/>
    <cellStyle name="40 % - Akzent2 6 2 2 2 2" xfId="4251"/>
    <cellStyle name="40 % - Akzent2 6 2 2 2 3" xfId="2930"/>
    <cellStyle name="40 % - Akzent2 6 2 2 3" xfId="3591"/>
    <cellStyle name="40 % - Akzent2 6 2 2 4" xfId="2490"/>
    <cellStyle name="40 % - Akzent2 6 2 3" xfId="1170"/>
    <cellStyle name="40 % - Akzent2 6 2 3 2" xfId="1830"/>
    <cellStyle name="40 % - Akzent2 6 2 3 2 2" xfId="4471"/>
    <cellStyle name="40 % - Akzent2 6 2 3 2 3" xfId="3150"/>
    <cellStyle name="40 % - Akzent2 6 2 3 3" xfId="3811"/>
    <cellStyle name="40 % - Akzent2 6 2 3 4" xfId="2270"/>
    <cellStyle name="40 % - Akzent2 6 2 4" xfId="1390"/>
    <cellStyle name="40 % - Akzent2 6 2 4 2" xfId="4031"/>
    <cellStyle name="40 % - Akzent2 6 2 4 3" xfId="2710"/>
    <cellStyle name="40 % - Akzent2 6 2 5" xfId="3370"/>
    <cellStyle name="40 % - Akzent2 6 2 6" xfId="2050"/>
    <cellStyle name="40 % - Akzent2 6 3" xfId="840"/>
    <cellStyle name="40 % - Akzent2 6 3 2" xfId="1500"/>
    <cellStyle name="40 % - Akzent2 6 3 2 2" xfId="4141"/>
    <cellStyle name="40 % - Akzent2 6 3 2 3" xfId="2820"/>
    <cellStyle name="40 % - Akzent2 6 3 3" xfId="3481"/>
    <cellStyle name="40 % - Akzent2 6 3 4" xfId="2380"/>
    <cellStyle name="40 % - Akzent2 6 4" xfId="1060"/>
    <cellStyle name="40 % - Akzent2 6 4 2" xfId="1720"/>
    <cellStyle name="40 % - Akzent2 6 4 2 2" xfId="4361"/>
    <cellStyle name="40 % - Akzent2 6 4 2 3" xfId="3040"/>
    <cellStyle name="40 % - Akzent2 6 4 3" xfId="3701"/>
    <cellStyle name="40 % - Akzent2 6 4 4" xfId="2160"/>
    <cellStyle name="40 % - Akzent2 6 5" xfId="1280"/>
    <cellStyle name="40 % - Akzent2 6 5 2" xfId="3921"/>
    <cellStyle name="40 % - Akzent2 6 5 3" xfId="2600"/>
    <cellStyle name="40 % - Akzent2 6 6" xfId="3260"/>
    <cellStyle name="40 % - Akzent2 6 7" xfId="1940"/>
    <cellStyle name="40 % - Akzent2 7" xfId="615"/>
    <cellStyle name="40 % - Akzent2 7 2" xfId="725"/>
    <cellStyle name="40 % - Akzent2 7 2 2" xfId="964"/>
    <cellStyle name="40 % - Akzent2 7 2 2 2" xfId="1624"/>
    <cellStyle name="40 % - Akzent2 7 2 2 2 2" xfId="4265"/>
    <cellStyle name="40 % - Akzent2 7 2 2 2 3" xfId="2944"/>
    <cellStyle name="40 % - Akzent2 7 2 2 3" xfId="3605"/>
    <cellStyle name="40 % - Akzent2 7 2 2 4" xfId="2504"/>
    <cellStyle name="40 % - Akzent2 7 2 3" xfId="1184"/>
    <cellStyle name="40 % - Akzent2 7 2 3 2" xfId="1844"/>
    <cellStyle name="40 % - Akzent2 7 2 3 2 2" xfId="4485"/>
    <cellStyle name="40 % - Akzent2 7 2 3 2 3" xfId="3164"/>
    <cellStyle name="40 % - Akzent2 7 2 3 3" xfId="3825"/>
    <cellStyle name="40 % - Akzent2 7 2 3 4" xfId="2284"/>
    <cellStyle name="40 % - Akzent2 7 2 4" xfId="1404"/>
    <cellStyle name="40 % - Akzent2 7 2 4 2" xfId="4045"/>
    <cellStyle name="40 % - Akzent2 7 2 4 3" xfId="2724"/>
    <cellStyle name="40 % - Akzent2 7 2 5" xfId="3384"/>
    <cellStyle name="40 % - Akzent2 7 2 6" xfId="2064"/>
    <cellStyle name="40 % - Akzent2 7 3" xfId="854"/>
    <cellStyle name="40 % - Akzent2 7 3 2" xfId="1514"/>
    <cellStyle name="40 % - Akzent2 7 3 2 2" xfId="4155"/>
    <cellStyle name="40 % - Akzent2 7 3 2 3" xfId="2834"/>
    <cellStyle name="40 % - Akzent2 7 3 3" xfId="3495"/>
    <cellStyle name="40 % - Akzent2 7 3 4" xfId="2394"/>
    <cellStyle name="40 % - Akzent2 7 4" xfId="1074"/>
    <cellStyle name="40 % - Akzent2 7 4 2" xfId="1734"/>
    <cellStyle name="40 % - Akzent2 7 4 2 2" xfId="4375"/>
    <cellStyle name="40 % - Akzent2 7 4 2 3" xfId="3054"/>
    <cellStyle name="40 % - Akzent2 7 4 3" xfId="3715"/>
    <cellStyle name="40 % - Akzent2 7 4 4" xfId="2174"/>
    <cellStyle name="40 % - Akzent2 7 5" xfId="1294"/>
    <cellStyle name="40 % - Akzent2 7 5 2" xfId="3935"/>
    <cellStyle name="40 % - Akzent2 7 5 3" xfId="2614"/>
    <cellStyle name="40 % - Akzent2 7 6" xfId="3274"/>
    <cellStyle name="40 % - Akzent2 7 7" xfId="1954"/>
    <cellStyle name="40 % - Akzent2 8" xfId="629"/>
    <cellStyle name="40 % - Akzent2 8 2" xfId="739"/>
    <cellStyle name="40 % - Akzent2 8 2 2" xfId="978"/>
    <cellStyle name="40 % - Akzent2 8 2 2 2" xfId="1638"/>
    <cellStyle name="40 % - Akzent2 8 2 2 2 2" xfId="4279"/>
    <cellStyle name="40 % - Akzent2 8 2 2 2 3" xfId="2958"/>
    <cellStyle name="40 % - Akzent2 8 2 2 3" xfId="3619"/>
    <cellStyle name="40 % - Akzent2 8 2 2 4" xfId="2518"/>
    <cellStyle name="40 % - Akzent2 8 2 3" xfId="1198"/>
    <cellStyle name="40 % - Akzent2 8 2 3 2" xfId="1858"/>
    <cellStyle name="40 % - Akzent2 8 2 3 2 2" xfId="4499"/>
    <cellStyle name="40 % - Akzent2 8 2 3 2 3" xfId="3178"/>
    <cellStyle name="40 % - Akzent2 8 2 3 3" xfId="3839"/>
    <cellStyle name="40 % - Akzent2 8 2 3 4" xfId="2298"/>
    <cellStyle name="40 % - Akzent2 8 2 4" xfId="1418"/>
    <cellStyle name="40 % - Akzent2 8 2 4 2" xfId="4059"/>
    <cellStyle name="40 % - Akzent2 8 2 4 3" xfId="2738"/>
    <cellStyle name="40 % - Akzent2 8 2 5" xfId="3398"/>
    <cellStyle name="40 % - Akzent2 8 2 6" xfId="2078"/>
    <cellStyle name="40 % - Akzent2 8 3" xfId="868"/>
    <cellStyle name="40 % - Akzent2 8 3 2" xfId="1528"/>
    <cellStyle name="40 % - Akzent2 8 3 2 2" xfId="4169"/>
    <cellStyle name="40 % - Akzent2 8 3 2 3" xfId="2848"/>
    <cellStyle name="40 % - Akzent2 8 3 3" xfId="3509"/>
    <cellStyle name="40 % - Akzent2 8 3 4" xfId="2408"/>
    <cellStyle name="40 % - Akzent2 8 4" xfId="1088"/>
    <cellStyle name="40 % - Akzent2 8 4 2" xfId="1748"/>
    <cellStyle name="40 % - Akzent2 8 4 2 2" xfId="4389"/>
    <cellStyle name="40 % - Akzent2 8 4 2 3" xfId="3068"/>
    <cellStyle name="40 % - Akzent2 8 4 3" xfId="3729"/>
    <cellStyle name="40 % - Akzent2 8 4 4" xfId="2188"/>
    <cellStyle name="40 % - Akzent2 8 5" xfId="1308"/>
    <cellStyle name="40 % - Akzent2 8 5 2" xfId="3949"/>
    <cellStyle name="40 % - Akzent2 8 5 3" xfId="2628"/>
    <cellStyle name="40 % - Akzent2 8 6" xfId="3288"/>
    <cellStyle name="40 % - Akzent2 8 7" xfId="1968"/>
    <cellStyle name="40 % - Akzent2 9" xfId="643"/>
    <cellStyle name="40 % - Akzent2 9 2" xfId="753"/>
    <cellStyle name="40 % - Akzent2 9 2 2" xfId="992"/>
    <cellStyle name="40 % - Akzent2 9 2 2 2" xfId="1652"/>
    <cellStyle name="40 % - Akzent2 9 2 2 2 2" xfId="4293"/>
    <cellStyle name="40 % - Akzent2 9 2 2 2 3" xfId="2972"/>
    <cellStyle name="40 % - Akzent2 9 2 2 3" xfId="3633"/>
    <cellStyle name="40 % - Akzent2 9 2 2 4" xfId="2532"/>
    <cellStyle name="40 % - Akzent2 9 2 3" xfId="1212"/>
    <cellStyle name="40 % - Akzent2 9 2 3 2" xfId="1872"/>
    <cellStyle name="40 % - Akzent2 9 2 3 2 2" xfId="4513"/>
    <cellStyle name="40 % - Akzent2 9 2 3 2 3" xfId="3192"/>
    <cellStyle name="40 % - Akzent2 9 2 3 3" xfId="3853"/>
    <cellStyle name="40 % - Akzent2 9 2 3 4" xfId="2312"/>
    <cellStyle name="40 % - Akzent2 9 2 4" xfId="1432"/>
    <cellStyle name="40 % - Akzent2 9 2 4 2" xfId="4073"/>
    <cellStyle name="40 % - Akzent2 9 2 4 3" xfId="2752"/>
    <cellStyle name="40 % - Akzent2 9 2 5" xfId="3412"/>
    <cellStyle name="40 % - Akzent2 9 2 6" xfId="2092"/>
    <cellStyle name="40 % - Akzent2 9 3" xfId="882"/>
    <cellStyle name="40 % - Akzent2 9 3 2" xfId="1542"/>
    <cellStyle name="40 % - Akzent2 9 3 2 2" xfId="4183"/>
    <cellStyle name="40 % - Akzent2 9 3 2 3" xfId="2862"/>
    <cellStyle name="40 % - Akzent2 9 3 3" xfId="3523"/>
    <cellStyle name="40 % - Akzent2 9 3 4" xfId="2422"/>
    <cellStyle name="40 % - Akzent2 9 4" xfId="1102"/>
    <cellStyle name="40 % - Akzent2 9 4 2" xfId="1762"/>
    <cellStyle name="40 % - Akzent2 9 4 2 2" xfId="4403"/>
    <cellStyle name="40 % - Akzent2 9 4 2 3" xfId="3082"/>
    <cellStyle name="40 % - Akzent2 9 4 3" xfId="3743"/>
    <cellStyle name="40 % - Akzent2 9 4 4" xfId="2202"/>
    <cellStyle name="40 % - Akzent2 9 5" xfId="1322"/>
    <cellStyle name="40 % - Akzent2 9 5 2" xfId="3963"/>
    <cellStyle name="40 % - Akzent2 9 5 3" xfId="2642"/>
    <cellStyle name="40 % - Akzent2 9 6" xfId="3302"/>
    <cellStyle name="40 % - Akzent2 9 7" xfId="1982"/>
    <cellStyle name="40 % - Akzent3" xfId="21" builtinId="39" customBuiltin="1"/>
    <cellStyle name="40 % - Akzent3 10" xfId="775"/>
    <cellStyle name="40 % - Akzent3 11" xfId="4546"/>
    <cellStyle name="40 % - Akzent3 11 10" xfId="6813"/>
    <cellStyle name="40 % - Akzent3 11 11" xfId="9136"/>
    <cellStyle name="40 % - Akzent3 11 2" xfId="4569"/>
    <cellStyle name="40 % - Akzent3 11 3" xfId="4585"/>
    <cellStyle name="40 % - Akzent3 11 3 2" xfId="4939"/>
    <cellStyle name="40 % - Akzent3 11 3 2 2" xfId="5277"/>
    <cellStyle name="40 % - Akzent3 11 3 2 2 2" xfId="5954"/>
    <cellStyle name="40 % - Akzent3 11 3 2 2 2 2" xfId="8086"/>
    <cellStyle name="40 % - Akzent3 11 3 2 2 2 3" xfId="10409"/>
    <cellStyle name="40 % - Akzent3 11 3 2 2 3" xfId="6670"/>
    <cellStyle name="40 % - Akzent3 11 3 2 2 3 2" xfId="8702"/>
    <cellStyle name="40 % - Akzent3 11 3 2 2 3 3" xfId="11025"/>
    <cellStyle name="40 % - Akzent3 11 3 2 2 4" xfId="7452"/>
    <cellStyle name="40 % - Akzent3 11 3 2 2 5" xfId="9775"/>
    <cellStyle name="40 % - Akzent3 11 3 2 3" xfId="5643"/>
    <cellStyle name="40 % - Akzent3 11 3 2 3 2" xfId="7775"/>
    <cellStyle name="40 % - Akzent3 11 3 2 3 3" xfId="10098"/>
    <cellStyle name="40 % - Akzent3 11 3 2 4" xfId="6403"/>
    <cellStyle name="40 % - Akzent3 11 3 2 4 2" xfId="8435"/>
    <cellStyle name="40 % - Akzent3 11 3 2 4 3" xfId="10758"/>
    <cellStyle name="40 % - Akzent3 11 3 2 5" xfId="9007"/>
    <cellStyle name="40 % - Akzent3 11 3 2 5 2" xfId="11330"/>
    <cellStyle name="40 % - Akzent3 11 3 2 6" xfId="7140"/>
    <cellStyle name="40 % - Akzent3 11 3 2 7" xfId="9463"/>
    <cellStyle name="40 % - Akzent3 11 3 3" xfId="5110"/>
    <cellStyle name="40 % - Akzent3 11 3 3 2" xfId="5788"/>
    <cellStyle name="40 % - Akzent3 11 3 3 2 2" xfId="7920"/>
    <cellStyle name="40 % - Akzent3 11 3 3 2 3" xfId="10243"/>
    <cellStyle name="40 % - Akzent3 11 3 3 3" xfId="6503"/>
    <cellStyle name="40 % - Akzent3 11 3 3 3 2" xfId="8535"/>
    <cellStyle name="40 % - Akzent3 11 3 3 3 3" xfId="10858"/>
    <cellStyle name="40 % - Akzent3 11 3 3 4" xfId="7285"/>
    <cellStyle name="40 % - Akzent3 11 3 3 5" xfId="9608"/>
    <cellStyle name="40 % - Akzent3 11 3 4" xfId="5476"/>
    <cellStyle name="40 % - Akzent3 11 3 4 2" xfId="7608"/>
    <cellStyle name="40 % - Akzent3 11 3 4 3" xfId="9931"/>
    <cellStyle name="40 % - Akzent3 11 3 5" xfId="4772"/>
    <cellStyle name="40 % - Akzent3 11 3 5 2" xfId="6973"/>
    <cellStyle name="40 % - Akzent3 11 3 5 3" xfId="9296"/>
    <cellStyle name="40 % - Akzent3 11 3 6" xfId="6236"/>
    <cellStyle name="40 % - Akzent3 11 3 6 2" xfId="8268"/>
    <cellStyle name="40 % - Akzent3 11 3 6 3" xfId="10591"/>
    <cellStyle name="40 % - Akzent3 11 3 7" xfId="8840"/>
    <cellStyle name="40 % - Akzent3 11 3 7 2" xfId="11163"/>
    <cellStyle name="40 % - Akzent3 11 3 8" xfId="6831"/>
    <cellStyle name="40 % - Akzent3 11 3 9" xfId="9154"/>
    <cellStyle name="40 % - Akzent3 11 4" xfId="4921"/>
    <cellStyle name="40 % - Akzent3 11 4 2" xfId="5259"/>
    <cellStyle name="40 % - Akzent3 11 4 2 2" xfId="5936"/>
    <cellStyle name="40 % - Akzent3 11 4 2 2 2" xfId="8068"/>
    <cellStyle name="40 % - Akzent3 11 4 2 2 3" xfId="10391"/>
    <cellStyle name="40 % - Akzent3 11 4 2 3" xfId="6652"/>
    <cellStyle name="40 % - Akzent3 11 4 2 3 2" xfId="8684"/>
    <cellStyle name="40 % - Akzent3 11 4 2 3 3" xfId="11007"/>
    <cellStyle name="40 % - Akzent3 11 4 2 4" xfId="7434"/>
    <cellStyle name="40 % - Akzent3 11 4 2 5" xfId="9757"/>
    <cellStyle name="40 % - Akzent3 11 4 3" xfId="5625"/>
    <cellStyle name="40 % - Akzent3 11 4 3 2" xfId="7757"/>
    <cellStyle name="40 % - Akzent3 11 4 3 3" xfId="10080"/>
    <cellStyle name="40 % - Akzent3 11 4 4" xfId="6385"/>
    <cellStyle name="40 % - Akzent3 11 4 4 2" xfId="8417"/>
    <cellStyle name="40 % - Akzent3 11 4 4 3" xfId="10740"/>
    <cellStyle name="40 % - Akzent3 11 4 5" xfId="8989"/>
    <cellStyle name="40 % - Akzent3 11 4 5 2" xfId="11312"/>
    <cellStyle name="40 % - Akzent3 11 4 6" xfId="7122"/>
    <cellStyle name="40 % - Akzent3 11 4 7" xfId="9445"/>
    <cellStyle name="40 % - Akzent3 11 5" xfId="5092"/>
    <cellStyle name="40 % - Akzent3 11 5 2" xfId="5770"/>
    <cellStyle name="40 % - Akzent3 11 5 2 2" xfId="7902"/>
    <cellStyle name="40 % - Akzent3 11 5 2 3" xfId="10225"/>
    <cellStyle name="40 % - Akzent3 11 5 3" xfId="6210"/>
    <cellStyle name="40 % - Akzent3 11 5 3 2" xfId="8242"/>
    <cellStyle name="40 % - Akzent3 11 5 3 3" xfId="10565"/>
    <cellStyle name="40 % - Akzent3 11 5 4" xfId="7267"/>
    <cellStyle name="40 % - Akzent3 11 5 5" xfId="9590"/>
    <cellStyle name="40 % - Akzent3 11 6" xfId="5458"/>
    <cellStyle name="40 % - Akzent3 11 6 2" xfId="7590"/>
    <cellStyle name="40 % - Akzent3 11 6 3" xfId="9913"/>
    <cellStyle name="40 % - Akzent3 11 7" xfId="4754"/>
    <cellStyle name="40 % - Akzent3 11 7 2" xfId="6956"/>
    <cellStyle name="40 % - Akzent3 11 7 3" xfId="9279"/>
    <cellStyle name="40 % - Akzent3 11 8" xfId="6218"/>
    <cellStyle name="40 % - Akzent3 11 8 2" xfId="8250"/>
    <cellStyle name="40 % - Akzent3 11 8 3" xfId="10573"/>
    <cellStyle name="40 % - Akzent3 11 9" xfId="8822"/>
    <cellStyle name="40 % - Akzent3 11 9 2" xfId="11145"/>
    <cellStyle name="40 % - Akzent3 12" xfId="4602"/>
    <cellStyle name="40 % - Akzent3 12 2" xfId="4956"/>
    <cellStyle name="40 % - Akzent3 12 2 2" xfId="5294"/>
    <cellStyle name="40 % - Akzent3 12 2 2 2" xfId="5971"/>
    <cellStyle name="40 % - Akzent3 12 2 2 2 2" xfId="8103"/>
    <cellStyle name="40 % - Akzent3 12 2 2 2 3" xfId="10426"/>
    <cellStyle name="40 % - Akzent3 12 2 2 3" xfId="6687"/>
    <cellStyle name="40 % - Akzent3 12 2 2 3 2" xfId="8719"/>
    <cellStyle name="40 % - Akzent3 12 2 2 3 3" xfId="11042"/>
    <cellStyle name="40 % - Akzent3 12 2 2 4" xfId="7469"/>
    <cellStyle name="40 % - Akzent3 12 2 2 5" xfId="9792"/>
    <cellStyle name="40 % - Akzent3 12 2 3" xfId="5660"/>
    <cellStyle name="40 % - Akzent3 12 2 3 2" xfId="7792"/>
    <cellStyle name="40 % - Akzent3 12 2 3 3" xfId="10115"/>
    <cellStyle name="40 % - Akzent3 12 2 4" xfId="6420"/>
    <cellStyle name="40 % - Akzent3 12 2 4 2" xfId="8452"/>
    <cellStyle name="40 % - Akzent3 12 2 4 3" xfId="10775"/>
    <cellStyle name="40 % - Akzent3 12 2 5" xfId="9024"/>
    <cellStyle name="40 % - Akzent3 12 2 5 2" xfId="11347"/>
    <cellStyle name="40 % - Akzent3 12 2 6" xfId="7157"/>
    <cellStyle name="40 % - Akzent3 12 2 7" xfId="9480"/>
    <cellStyle name="40 % - Akzent3 12 3" xfId="5127"/>
    <cellStyle name="40 % - Akzent3 12 3 2" xfId="5805"/>
    <cellStyle name="40 % - Akzent3 12 3 2 2" xfId="7937"/>
    <cellStyle name="40 % - Akzent3 12 3 2 3" xfId="10260"/>
    <cellStyle name="40 % - Akzent3 12 3 3" xfId="6520"/>
    <cellStyle name="40 % - Akzent3 12 3 3 2" xfId="8552"/>
    <cellStyle name="40 % - Akzent3 12 3 3 3" xfId="10875"/>
    <cellStyle name="40 % - Akzent3 12 3 4" xfId="7302"/>
    <cellStyle name="40 % - Akzent3 12 3 5" xfId="9625"/>
    <cellStyle name="40 % - Akzent3 12 4" xfId="5493"/>
    <cellStyle name="40 % - Akzent3 12 4 2" xfId="7625"/>
    <cellStyle name="40 % - Akzent3 12 4 3" xfId="9948"/>
    <cellStyle name="40 % - Akzent3 12 5" xfId="4789"/>
    <cellStyle name="40 % - Akzent3 12 5 2" xfId="6990"/>
    <cellStyle name="40 % - Akzent3 12 5 3" xfId="9313"/>
    <cellStyle name="40 % - Akzent3 12 6" xfId="6253"/>
    <cellStyle name="40 % - Akzent3 12 6 2" xfId="8285"/>
    <cellStyle name="40 % - Akzent3 12 6 3" xfId="10608"/>
    <cellStyle name="40 % - Akzent3 12 7" xfId="8857"/>
    <cellStyle name="40 % - Akzent3 12 7 2" xfId="11180"/>
    <cellStyle name="40 % - Akzent3 12 8" xfId="6848"/>
    <cellStyle name="40 % - Akzent3 12 9" xfId="9171"/>
    <cellStyle name="40 % - Akzent3 13" xfId="4620"/>
    <cellStyle name="40 % - Akzent3 13 2" xfId="4974"/>
    <cellStyle name="40 % - Akzent3 13 2 2" xfId="5312"/>
    <cellStyle name="40 % - Akzent3 13 2 2 2" xfId="5989"/>
    <cellStyle name="40 % - Akzent3 13 2 2 2 2" xfId="8121"/>
    <cellStyle name="40 % - Akzent3 13 2 2 2 3" xfId="10444"/>
    <cellStyle name="40 % - Akzent3 13 2 2 3" xfId="6705"/>
    <cellStyle name="40 % - Akzent3 13 2 2 3 2" xfId="8737"/>
    <cellStyle name="40 % - Akzent3 13 2 2 3 3" xfId="11060"/>
    <cellStyle name="40 % - Akzent3 13 2 2 4" xfId="7487"/>
    <cellStyle name="40 % - Akzent3 13 2 2 5" xfId="9810"/>
    <cellStyle name="40 % - Akzent3 13 2 3" xfId="5678"/>
    <cellStyle name="40 % - Akzent3 13 2 3 2" xfId="7810"/>
    <cellStyle name="40 % - Akzent3 13 2 3 3" xfId="10133"/>
    <cellStyle name="40 % - Akzent3 13 2 4" xfId="6438"/>
    <cellStyle name="40 % - Akzent3 13 2 4 2" xfId="8470"/>
    <cellStyle name="40 % - Akzent3 13 2 4 3" xfId="10793"/>
    <cellStyle name="40 % - Akzent3 13 2 5" xfId="9042"/>
    <cellStyle name="40 % - Akzent3 13 2 5 2" xfId="11365"/>
    <cellStyle name="40 % - Akzent3 13 2 6" xfId="7175"/>
    <cellStyle name="40 % - Akzent3 13 2 7" xfId="9498"/>
    <cellStyle name="40 % - Akzent3 13 3" xfId="5145"/>
    <cellStyle name="40 % - Akzent3 13 3 2" xfId="5823"/>
    <cellStyle name="40 % - Akzent3 13 3 2 2" xfId="7955"/>
    <cellStyle name="40 % - Akzent3 13 3 2 3" xfId="10278"/>
    <cellStyle name="40 % - Akzent3 13 3 3" xfId="6538"/>
    <cellStyle name="40 % - Akzent3 13 3 3 2" xfId="8570"/>
    <cellStyle name="40 % - Akzent3 13 3 3 3" xfId="10893"/>
    <cellStyle name="40 % - Akzent3 13 3 4" xfId="7320"/>
    <cellStyle name="40 % - Akzent3 13 3 5" xfId="9643"/>
    <cellStyle name="40 % - Akzent3 13 4" xfId="5511"/>
    <cellStyle name="40 % - Akzent3 13 4 2" xfId="7643"/>
    <cellStyle name="40 % - Akzent3 13 4 3" xfId="9966"/>
    <cellStyle name="40 % - Akzent3 13 5" xfId="4807"/>
    <cellStyle name="40 % - Akzent3 13 5 2" xfId="7008"/>
    <cellStyle name="40 % - Akzent3 13 5 3" xfId="9331"/>
    <cellStyle name="40 % - Akzent3 13 6" xfId="6271"/>
    <cellStyle name="40 % - Akzent3 13 6 2" xfId="8303"/>
    <cellStyle name="40 % - Akzent3 13 6 3" xfId="10626"/>
    <cellStyle name="40 % - Akzent3 13 7" xfId="8875"/>
    <cellStyle name="40 % - Akzent3 13 7 2" xfId="11198"/>
    <cellStyle name="40 % - Akzent3 13 8" xfId="6866"/>
    <cellStyle name="40 % - Akzent3 13 9" xfId="9189"/>
    <cellStyle name="40 % - Akzent3 14" xfId="4636"/>
    <cellStyle name="40 % - Akzent3 14 2" xfId="4990"/>
    <cellStyle name="40 % - Akzent3 14 2 2" xfId="5328"/>
    <cellStyle name="40 % - Akzent3 14 2 2 2" xfId="6005"/>
    <cellStyle name="40 % - Akzent3 14 2 2 2 2" xfId="8137"/>
    <cellStyle name="40 % - Akzent3 14 2 2 2 3" xfId="10460"/>
    <cellStyle name="40 % - Akzent3 14 2 2 3" xfId="6721"/>
    <cellStyle name="40 % - Akzent3 14 2 2 3 2" xfId="8753"/>
    <cellStyle name="40 % - Akzent3 14 2 2 3 3" xfId="11076"/>
    <cellStyle name="40 % - Akzent3 14 2 2 4" xfId="7503"/>
    <cellStyle name="40 % - Akzent3 14 2 2 5" xfId="9826"/>
    <cellStyle name="40 % - Akzent3 14 2 3" xfId="5694"/>
    <cellStyle name="40 % - Akzent3 14 2 3 2" xfId="7826"/>
    <cellStyle name="40 % - Akzent3 14 2 3 3" xfId="10149"/>
    <cellStyle name="40 % - Akzent3 14 2 4" xfId="6454"/>
    <cellStyle name="40 % - Akzent3 14 2 4 2" xfId="8486"/>
    <cellStyle name="40 % - Akzent3 14 2 4 3" xfId="10809"/>
    <cellStyle name="40 % - Akzent3 14 2 5" xfId="9058"/>
    <cellStyle name="40 % - Akzent3 14 2 5 2" xfId="11381"/>
    <cellStyle name="40 % - Akzent3 14 2 6" xfId="7191"/>
    <cellStyle name="40 % - Akzent3 14 2 7" xfId="9514"/>
    <cellStyle name="40 % - Akzent3 14 3" xfId="5161"/>
    <cellStyle name="40 % - Akzent3 14 3 2" xfId="5839"/>
    <cellStyle name="40 % - Akzent3 14 3 2 2" xfId="7971"/>
    <cellStyle name="40 % - Akzent3 14 3 2 3" xfId="10294"/>
    <cellStyle name="40 % - Akzent3 14 3 3" xfId="6554"/>
    <cellStyle name="40 % - Akzent3 14 3 3 2" xfId="8586"/>
    <cellStyle name="40 % - Akzent3 14 3 3 3" xfId="10909"/>
    <cellStyle name="40 % - Akzent3 14 3 4" xfId="7336"/>
    <cellStyle name="40 % - Akzent3 14 3 5" xfId="9659"/>
    <cellStyle name="40 % - Akzent3 14 4" xfId="5527"/>
    <cellStyle name="40 % - Akzent3 14 4 2" xfId="7659"/>
    <cellStyle name="40 % - Akzent3 14 4 3" xfId="9982"/>
    <cellStyle name="40 % - Akzent3 14 5" xfId="4823"/>
    <cellStyle name="40 % - Akzent3 14 5 2" xfId="7024"/>
    <cellStyle name="40 % - Akzent3 14 5 3" xfId="9347"/>
    <cellStyle name="40 % - Akzent3 14 6" xfId="6287"/>
    <cellStyle name="40 % - Akzent3 14 6 2" xfId="8319"/>
    <cellStyle name="40 % - Akzent3 14 6 3" xfId="10642"/>
    <cellStyle name="40 % - Akzent3 14 7" xfId="8891"/>
    <cellStyle name="40 % - Akzent3 14 7 2" xfId="11214"/>
    <cellStyle name="40 % - Akzent3 14 8" xfId="6882"/>
    <cellStyle name="40 % - Akzent3 14 9" xfId="9205"/>
    <cellStyle name="40 % - Akzent3 15" xfId="4652"/>
    <cellStyle name="40 % - Akzent3 15 2" xfId="5004"/>
    <cellStyle name="40 % - Akzent3 15 2 2" xfId="5342"/>
    <cellStyle name="40 % - Akzent3 15 2 2 2" xfId="6019"/>
    <cellStyle name="40 % - Akzent3 15 2 2 2 2" xfId="8151"/>
    <cellStyle name="40 % - Akzent3 15 2 2 2 3" xfId="10474"/>
    <cellStyle name="40 % - Akzent3 15 2 2 3" xfId="6735"/>
    <cellStyle name="40 % - Akzent3 15 2 2 3 2" xfId="8767"/>
    <cellStyle name="40 % - Akzent3 15 2 2 3 3" xfId="11090"/>
    <cellStyle name="40 % - Akzent3 15 2 2 4" xfId="7517"/>
    <cellStyle name="40 % - Akzent3 15 2 2 5" xfId="9840"/>
    <cellStyle name="40 % - Akzent3 15 2 3" xfId="5708"/>
    <cellStyle name="40 % - Akzent3 15 2 3 2" xfId="7840"/>
    <cellStyle name="40 % - Akzent3 15 2 3 3" xfId="10163"/>
    <cellStyle name="40 % - Akzent3 15 2 4" xfId="6468"/>
    <cellStyle name="40 % - Akzent3 15 2 4 2" xfId="8500"/>
    <cellStyle name="40 % - Akzent3 15 2 4 3" xfId="10823"/>
    <cellStyle name="40 % - Akzent3 15 2 5" xfId="9072"/>
    <cellStyle name="40 % - Akzent3 15 2 5 2" xfId="11395"/>
    <cellStyle name="40 % - Akzent3 15 2 6" xfId="7205"/>
    <cellStyle name="40 % - Akzent3 15 2 7" xfId="9528"/>
    <cellStyle name="40 % - Akzent3 15 3" xfId="5187"/>
    <cellStyle name="40 % - Akzent3 15 3 2" xfId="5865"/>
    <cellStyle name="40 % - Akzent3 15 3 2 2" xfId="7997"/>
    <cellStyle name="40 % - Akzent3 15 3 2 3" xfId="10320"/>
    <cellStyle name="40 % - Akzent3 15 3 3" xfId="6580"/>
    <cellStyle name="40 % - Akzent3 15 3 3 2" xfId="8612"/>
    <cellStyle name="40 % - Akzent3 15 3 3 3" xfId="10935"/>
    <cellStyle name="40 % - Akzent3 15 3 4" xfId="7362"/>
    <cellStyle name="40 % - Akzent3 15 3 5" xfId="9685"/>
    <cellStyle name="40 % - Akzent3 15 4" xfId="5553"/>
    <cellStyle name="40 % - Akzent3 15 4 2" xfId="7685"/>
    <cellStyle name="40 % - Akzent3 15 4 3" xfId="10008"/>
    <cellStyle name="40 % - Akzent3 15 5" xfId="4849"/>
    <cellStyle name="40 % - Akzent3 15 5 2" xfId="7050"/>
    <cellStyle name="40 % - Akzent3 15 5 3" xfId="9373"/>
    <cellStyle name="40 % - Akzent3 15 6" xfId="6313"/>
    <cellStyle name="40 % - Akzent3 15 6 2" xfId="8345"/>
    <cellStyle name="40 % - Akzent3 15 6 3" xfId="10668"/>
    <cellStyle name="40 % - Akzent3 15 7" xfId="8917"/>
    <cellStyle name="40 % - Akzent3 15 7 2" xfId="11240"/>
    <cellStyle name="40 % - Akzent3 15 8" xfId="6898"/>
    <cellStyle name="40 % - Akzent3 15 9" xfId="9221"/>
    <cellStyle name="40 % - Akzent3 16" xfId="4667"/>
    <cellStyle name="40 % - Akzent3 16 2" xfId="5216"/>
    <cellStyle name="40 % - Akzent3 16 2 2" xfId="5894"/>
    <cellStyle name="40 % - Akzent3 16 2 2 2" xfId="8026"/>
    <cellStyle name="40 % - Akzent3 16 2 2 3" xfId="10349"/>
    <cellStyle name="40 % - Akzent3 16 2 3" xfId="6609"/>
    <cellStyle name="40 % - Akzent3 16 2 3 2" xfId="8641"/>
    <cellStyle name="40 % - Akzent3 16 2 3 3" xfId="10964"/>
    <cellStyle name="40 % - Akzent3 16 2 4" xfId="7391"/>
    <cellStyle name="40 % - Akzent3 16 2 5" xfId="9714"/>
    <cellStyle name="40 % - Akzent3 16 3" xfId="5582"/>
    <cellStyle name="40 % - Akzent3 16 3 2" xfId="7714"/>
    <cellStyle name="40 % - Akzent3 16 3 3" xfId="10037"/>
    <cellStyle name="40 % - Akzent3 16 4" xfId="4878"/>
    <cellStyle name="40 % - Akzent3 16 4 2" xfId="7079"/>
    <cellStyle name="40 % - Akzent3 16 4 3" xfId="9402"/>
    <cellStyle name="40 % - Akzent3 16 5" xfId="6342"/>
    <cellStyle name="40 % - Akzent3 16 5 2" xfId="8374"/>
    <cellStyle name="40 % - Akzent3 16 5 3" xfId="10697"/>
    <cellStyle name="40 % - Akzent3 16 6" xfId="8946"/>
    <cellStyle name="40 % - Akzent3 16 6 2" xfId="11269"/>
    <cellStyle name="40 % - Akzent3 16 7" xfId="6913"/>
    <cellStyle name="40 % - Akzent3 16 8" xfId="9236"/>
    <cellStyle name="40 % - Akzent3 17" xfId="5021"/>
    <cellStyle name="40 % - Akzent3 17 2" xfId="5725"/>
    <cellStyle name="40 % - Akzent3 17 2 2" xfId="7857"/>
    <cellStyle name="40 % - Akzent3 17 2 3" xfId="10180"/>
    <cellStyle name="40 % - Akzent3 17 3" xfId="7222"/>
    <cellStyle name="40 % - Akzent3 17 4" xfId="9545"/>
    <cellStyle name="40 % - Akzent3 18" xfId="5359"/>
    <cellStyle name="40 % - Akzent3 18 2" xfId="6036"/>
    <cellStyle name="40 % - Akzent3 18 2 2" xfId="8168"/>
    <cellStyle name="40 % - Akzent3 18 2 3" xfId="10491"/>
    <cellStyle name="40 % - Akzent3 18 3" xfId="7534"/>
    <cellStyle name="40 % - Akzent3 18 4" xfId="9857"/>
    <cellStyle name="40 % - Akzent3 19" xfId="5382"/>
    <cellStyle name="40 % - Akzent3 19 2" xfId="5383"/>
    <cellStyle name="40 % - Akzent3 19 3" xfId="7550"/>
    <cellStyle name="40 % - Akzent3 19 4" xfId="9873"/>
    <cellStyle name="40 % - Akzent3 2" xfId="178"/>
    <cellStyle name="40 % - Akzent3 2 2" xfId="497"/>
    <cellStyle name="40 % - Akzent3 2 3" xfId="659"/>
    <cellStyle name="40 % - Akzent3 2 3 2" xfId="898"/>
    <cellStyle name="40 % - Akzent3 2 3 2 2" xfId="1558"/>
    <cellStyle name="40 % - Akzent3 2 3 2 2 2" xfId="4199"/>
    <cellStyle name="40 % - Akzent3 2 3 2 2 3" xfId="2878"/>
    <cellStyle name="40 % - Akzent3 2 3 2 3" xfId="3539"/>
    <cellStyle name="40 % - Akzent3 2 3 2 4" xfId="2438"/>
    <cellStyle name="40 % - Akzent3 2 3 3" xfId="1118"/>
    <cellStyle name="40 % - Akzent3 2 3 3 2" xfId="1778"/>
    <cellStyle name="40 % - Akzent3 2 3 3 2 2" xfId="4419"/>
    <cellStyle name="40 % - Akzent3 2 3 3 2 3" xfId="3098"/>
    <cellStyle name="40 % - Akzent3 2 3 3 3" xfId="3759"/>
    <cellStyle name="40 % - Akzent3 2 3 3 4" xfId="2218"/>
    <cellStyle name="40 % - Akzent3 2 3 4" xfId="1338"/>
    <cellStyle name="40 % - Akzent3 2 3 4 2" xfId="3979"/>
    <cellStyle name="40 % - Akzent3 2 3 4 3" xfId="2658"/>
    <cellStyle name="40 % - Akzent3 2 3 5" xfId="3318"/>
    <cellStyle name="40 % - Akzent3 2 3 6" xfId="1998"/>
    <cellStyle name="40 % - Akzent3 2 4" xfId="788"/>
    <cellStyle name="40 % - Akzent3 2 4 2" xfId="1448"/>
    <cellStyle name="40 % - Akzent3 2 4 2 2" xfId="4089"/>
    <cellStyle name="40 % - Akzent3 2 4 2 3" xfId="2768"/>
    <cellStyle name="40 % - Akzent3 2 4 3" xfId="3429"/>
    <cellStyle name="40 % - Akzent3 2 4 4" xfId="2328"/>
    <cellStyle name="40 % - Akzent3 2 5" xfId="1008"/>
    <cellStyle name="40 % - Akzent3 2 5 2" xfId="1668"/>
    <cellStyle name="40 % - Akzent3 2 5 2 2" xfId="4309"/>
    <cellStyle name="40 % - Akzent3 2 5 2 3" xfId="2988"/>
    <cellStyle name="40 % - Akzent3 2 5 3" xfId="3649"/>
    <cellStyle name="40 % - Akzent3 2 5 4" xfId="2108"/>
    <cellStyle name="40 % - Akzent3 2 6" xfId="1228"/>
    <cellStyle name="40 % - Akzent3 2 6 2" xfId="3869"/>
    <cellStyle name="40 % - Akzent3 2 6 3" xfId="2548"/>
    <cellStyle name="40 % - Akzent3 2 7" xfId="3208"/>
    <cellStyle name="40 % - Akzent3 2 8" xfId="1888"/>
    <cellStyle name="40 % - Akzent3 2 9" xfId="412"/>
    <cellStyle name="40 % - Akzent3 20" xfId="4686"/>
    <cellStyle name="40 % - Akzent3 21" xfId="6098"/>
    <cellStyle name="40 % - Akzent3 21 2" xfId="8182"/>
    <cellStyle name="40 % - Akzent3 21 3" xfId="10505"/>
    <cellStyle name="40 % - Akzent3 22" xfId="6161"/>
    <cellStyle name="40 % - Akzent3 22 2" xfId="8196"/>
    <cellStyle name="40 % - Akzent3 22 3" xfId="10519"/>
    <cellStyle name="40 % - Akzent3 23" xfId="6749"/>
    <cellStyle name="40 % - Akzent3 23 2" xfId="8781"/>
    <cellStyle name="40 % - Akzent3 23 3" xfId="11104"/>
    <cellStyle name="40 % - Akzent3 24" xfId="11409"/>
    <cellStyle name="40 % - Akzent3 3" xfId="236"/>
    <cellStyle name="40 % - Akzent3 4" xfId="277"/>
    <cellStyle name="40 % - Akzent3 4 2" xfId="679"/>
    <cellStyle name="40 % - Akzent3 4 2 2" xfId="918"/>
    <cellStyle name="40 % - Akzent3 4 2 2 2" xfId="1578"/>
    <cellStyle name="40 % - Akzent3 4 2 2 2 2" xfId="4219"/>
    <cellStyle name="40 % - Akzent3 4 2 2 2 3" xfId="2898"/>
    <cellStyle name="40 % - Akzent3 4 2 2 3" xfId="3559"/>
    <cellStyle name="40 % - Akzent3 4 2 2 4" xfId="2458"/>
    <cellStyle name="40 % - Akzent3 4 2 3" xfId="1138"/>
    <cellStyle name="40 % - Akzent3 4 2 3 2" xfId="1798"/>
    <cellStyle name="40 % - Akzent3 4 2 3 2 2" xfId="4439"/>
    <cellStyle name="40 % - Akzent3 4 2 3 2 3" xfId="3118"/>
    <cellStyle name="40 % - Akzent3 4 2 3 3" xfId="3779"/>
    <cellStyle name="40 % - Akzent3 4 2 3 4" xfId="2238"/>
    <cellStyle name="40 % - Akzent3 4 2 4" xfId="1358"/>
    <cellStyle name="40 % - Akzent3 4 2 4 2" xfId="3999"/>
    <cellStyle name="40 % - Akzent3 4 2 4 3" xfId="2678"/>
    <cellStyle name="40 % - Akzent3 4 2 5" xfId="3338"/>
    <cellStyle name="40 % - Akzent3 4 2 6" xfId="2018"/>
    <cellStyle name="40 % - Akzent3 4 3" xfId="808"/>
    <cellStyle name="40 % - Akzent3 4 3 2" xfId="1468"/>
    <cellStyle name="40 % - Akzent3 4 3 2 2" xfId="4109"/>
    <cellStyle name="40 % - Akzent3 4 3 2 3" xfId="2788"/>
    <cellStyle name="40 % - Akzent3 4 3 3" xfId="3449"/>
    <cellStyle name="40 % - Akzent3 4 3 4" xfId="2348"/>
    <cellStyle name="40 % - Akzent3 4 4" xfId="1028"/>
    <cellStyle name="40 % - Akzent3 4 4 2" xfId="1688"/>
    <cellStyle name="40 % - Akzent3 4 4 2 2" xfId="4329"/>
    <cellStyle name="40 % - Akzent3 4 4 2 3" xfId="3008"/>
    <cellStyle name="40 % - Akzent3 4 4 3" xfId="3669"/>
    <cellStyle name="40 % - Akzent3 4 4 4" xfId="2128"/>
    <cellStyle name="40 % - Akzent3 4 5" xfId="1248"/>
    <cellStyle name="40 % - Akzent3 4 5 2" xfId="3889"/>
    <cellStyle name="40 % - Akzent3 4 5 3" xfId="2568"/>
    <cellStyle name="40 % - Akzent3 4 6" xfId="3228"/>
    <cellStyle name="40 % - Akzent3 4 7" xfId="1908"/>
    <cellStyle name="40 % - Akzent3 4 8" xfId="540"/>
    <cellStyle name="40 % - Akzent3 4 9" xfId="5072"/>
    <cellStyle name="40 % - Akzent3 5" xfId="554"/>
    <cellStyle name="40 % - Akzent3 5 2" xfId="693"/>
    <cellStyle name="40 % - Akzent3 5 2 2" xfId="932"/>
    <cellStyle name="40 % - Akzent3 5 2 2 2" xfId="1592"/>
    <cellStyle name="40 % - Akzent3 5 2 2 2 2" xfId="4233"/>
    <cellStyle name="40 % - Akzent3 5 2 2 2 3" xfId="2912"/>
    <cellStyle name="40 % - Akzent3 5 2 2 3" xfId="3573"/>
    <cellStyle name="40 % - Akzent3 5 2 2 4" xfId="2472"/>
    <cellStyle name="40 % - Akzent3 5 2 3" xfId="1152"/>
    <cellStyle name="40 % - Akzent3 5 2 3 2" xfId="1812"/>
    <cellStyle name="40 % - Akzent3 5 2 3 2 2" xfId="4453"/>
    <cellStyle name="40 % - Akzent3 5 2 3 2 3" xfId="3132"/>
    <cellStyle name="40 % - Akzent3 5 2 3 3" xfId="3793"/>
    <cellStyle name="40 % - Akzent3 5 2 3 4" xfId="2252"/>
    <cellStyle name="40 % - Akzent3 5 2 4" xfId="1372"/>
    <cellStyle name="40 % - Akzent3 5 2 4 2" xfId="4013"/>
    <cellStyle name="40 % - Akzent3 5 2 4 3" xfId="2692"/>
    <cellStyle name="40 % - Akzent3 5 2 5" xfId="3352"/>
    <cellStyle name="40 % - Akzent3 5 2 6" xfId="2032"/>
    <cellStyle name="40 % - Akzent3 5 3" xfId="822"/>
    <cellStyle name="40 % - Akzent3 5 3 2" xfId="1482"/>
    <cellStyle name="40 % - Akzent3 5 3 2 2" xfId="4123"/>
    <cellStyle name="40 % - Akzent3 5 3 2 3" xfId="2802"/>
    <cellStyle name="40 % - Akzent3 5 3 3" xfId="3463"/>
    <cellStyle name="40 % - Akzent3 5 3 4" xfId="2362"/>
    <cellStyle name="40 % - Akzent3 5 4" xfId="1042"/>
    <cellStyle name="40 % - Akzent3 5 4 2" xfId="1702"/>
    <cellStyle name="40 % - Akzent3 5 4 2 2" xfId="4343"/>
    <cellStyle name="40 % - Akzent3 5 4 2 3" xfId="3022"/>
    <cellStyle name="40 % - Akzent3 5 4 3" xfId="3683"/>
    <cellStyle name="40 % - Akzent3 5 4 4" xfId="2142"/>
    <cellStyle name="40 % - Akzent3 5 5" xfId="1262"/>
    <cellStyle name="40 % - Akzent3 5 5 2" xfId="3903"/>
    <cellStyle name="40 % - Akzent3 5 5 3" xfId="2582"/>
    <cellStyle name="40 % - Akzent3 5 6" xfId="3242"/>
    <cellStyle name="40 % - Akzent3 5 7" xfId="1922"/>
    <cellStyle name="40 % - Akzent3 6" xfId="603"/>
    <cellStyle name="40 % - Akzent3 6 2" xfId="713"/>
    <cellStyle name="40 % - Akzent3 6 2 2" xfId="952"/>
    <cellStyle name="40 % - Akzent3 6 2 2 2" xfId="1612"/>
    <cellStyle name="40 % - Akzent3 6 2 2 2 2" xfId="4253"/>
    <cellStyle name="40 % - Akzent3 6 2 2 2 3" xfId="2932"/>
    <cellStyle name="40 % - Akzent3 6 2 2 3" xfId="3593"/>
    <cellStyle name="40 % - Akzent3 6 2 2 4" xfId="2492"/>
    <cellStyle name="40 % - Akzent3 6 2 3" xfId="1172"/>
    <cellStyle name="40 % - Akzent3 6 2 3 2" xfId="1832"/>
    <cellStyle name="40 % - Akzent3 6 2 3 2 2" xfId="4473"/>
    <cellStyle name="40 % - Akzent3 6 2 3 2 3" xfId="3152"/>
    <cellStyle name="40 % - Akzent3 6 2 3 3" xfId="3813"/>
    <cellStyle name="40 % - Akzent3 6 2 3 4" xfId="2272"/>
    <cellStyle name="40 % - Akzent3 6 2 4" xfId="1392"/>
    <cellStyle name="40 % - Akzent3 6 2 4 2" xfId="4033"/>
    <cellStyle name="40 % - Akzent3 6 2 4 3" xfId="2712"/>
    <cellStyle name="40 % - Akzent3 6 2 5" xfId="3372"/>
    <cellStyle name="40 % - Akzent3 6 2 6" xfId="2052"/>
    <cellStyle name="40 % - Akzent3 6 3" xfId="842"/>
    <cellStyle name="40 % - Akzent3 6 3 2" xfId="1502"/>
    <cellStyle name="40 % - Akzent3 6 3 2 2" xfId="4143"/>
    <cellStyle name="40 % - Akzent3 6 3 2 3" xfId="2822"/>
    <cellStyle name="40 % - Akzent3 6 3 3" xfId="3483"/>
    <cellStyle name="40 % - Akzent3 6 3 4" xfId="2382"/>
    <cellStyle name="40 % - Akzent3 6 4" xfId="1062"/>
    <cellStyle name="40 % - Akzent3 6 4 2" xfId="1722"/>
    <cellStyle name="40 % - Akzent3 6 4 2 2" xfId="4363"/>
    <cellStyle name="40 % - Akzent3 6 4 2 3" xfId="3042"/>
    <cellStyle name="40 % - Akzent3 6 4 3" xfId="3703"/>
    <cellStyle name="40 % - Akzent3 6 4 4" xfId="2162"/>
    <cellStyle name="40 % - Akzent3 6 5" xfId="1282"/>
    <cellStyle name="40 % - Akzent3 6 5 2" xfId="3923"/>
    <cellStyle name="40 % - Akzent3 6 5 3" xfId="2602"/>
    <cellStyle name="40 % - Akzent3 6 6" xfId="3262"/>
    <cellStyle name="40 % - Akzent3 6 7" xfId="1942"/>
    <cellStyle name="40 % - Akzent3 7" xfId="617"/>
    <cellStyle name="40 % - Akzent3 7 2" xfId="727"/>
    <cellStyle name="40 % - Akzent3 7 2 2" xfId="966"/>
    <cellStyle name="40 % - Akzent3 7 2 2 2" xfId="1626"/>
    <cellStyle name="40 % - Akzent3 7 2 2 2 2" xfId="4267"/>
    <cellStyle name="40 % - Akzent3 7 2 2 2 3" xfId="2946"/>
    <cellStyle name="40 % - Akzent3 7 2 2 3" xfId="3607"/>
    <cellStyle name="40 % - Akzent3 7 2 2 4" xfId="2506"/>
    <cellStyle name="40 % - Akzent3 7 2 3" xfId="1186"/>
    <cellStyle name="40 % - Akzent3 7 2 3 2" xfId="1846"/>
    <cellStyle name="40 % - Akzent3 7 2 3 2 2" xfId="4487"/>
    <cellStyle name="40 % - Akzent3 7 2 3 2 3" xfId="3166"/>
    <cellStyle name="40 % - Akzent3 7 2 3 3" xfId="3827"/>
    <cellStyle name="40 % - Akzent3 7 2 3 4" xfId="2286"/>
    <cellStyle name="40 % - Akzent3 7 2 4" xfId="1406"/>
    <cellStyle name="40 % - Akzent3 7 2 4 2" xfId="4047"/>
    <cellStyle name="40 % - Akzent3 7 2 4 3" xfId="2726"/>
    <cellStyle name="40 % - Akzent3 7 2 5" xfId="3386"/>
    <cellStyle name="40 % - Akzent3 7 2 6" xfId="2066"/>
    <cellStyle name="40 % - Akzent3 7 3" xfId="856"/>
    <cellStyle name="40 % - Akzent3 7 3 2" xfId="1516"/>
    <cellStyle name="40 % - Akzent3 7 3 2 2" xfId="4157"/>
    <cellStyle name="40 % - Akzent3 7 3 2 3" xfId="2836"/>
    <cellStyle name="40 % - Akzent3 7 3 3" xfId="3497"/>
    <cellStyle name="40 % - Akzent3 7 3 4" xfId="2396"/>
    <cellStyle name="40 % - Akzent3 7 4" xfId="1076"/>
    <cellStyle name="40 % - Akzent3 7 4 2" xfId="1736"/>
    <cellStyle name="40 % - Akzent3 7 4 2 2" xfId="4377"/>
    <cellStyle name="40 % - Akzent3 7 4 2 3" xfId="3056"/>
    <cellStyle name="40 % - Akzent3 7 4 3" xfId="3717"/>
    <cellStyle name="40 % - Akzent3 7 4 4" xfId="2176"/>
    <cellStyle name="40 % - Akzent3 7 5" xfId="1296"/>
    <cellStyle name="40 % - Akzent3 7 5 2" xfId="3937"/>
    <cellStyle name="40 % - Akzent3 7 5 3" xfId="2616"/>
    <cellStyle name="40 % - Akzent3 7 6" xfId="3276"/>
    <cellStyle name="40 % - Akzent3 7 7" xfId="1956"/>
    <cellStyle name="40 % - Akzent3 8" xfId="631"/>
    <cellStyle name="40 % - Akzent3 8 2" xfId="741"/>
    <cellStyle name="40 % - Akzent3 8 2 2" xfId="980"/>
    <cellStyle name="40 % - Akzent3 8 2 2 2" xfId="1640"/>
    <cellStyle name="40 % - Akzent3 8 2 2 2 2" xfId="4281"/>
    <cellStyle name="40 % - Akzent3 8 2 2 2 3" xfId="2960"/>
    <cellStyle name="40 % - Akzent3 8 2 2 3" xfId="3621"/>
    <cellStyle name="40 % - Akzent3 8 2 2 4" xfId="2520"/>
    <cellStyle name="40 % - Akzent3 8 2 3" xfId="1200"/>
    <cellStyle name="40 % - Akzent3 8 2 3 2" xfId="1860"/>
    <cellStyle name="40 % - Akzent3 8 2 3 2 2" xfId="4501"/>
    <cellStyle name="40 % - Akzent3 8 2 3 2 3" xfId="3180"/>
    <cellStyle name="40 % - Akzent3 8 2 3 3" xfId="3841"/>
    <cellStyle name="40 % - Akzent3 8 2 3 4" xfId="2300"/>
    <cellStyle name="40 % - Akzent3 8 2 4" xfId="1420"/>
    <cellStyle name="40 % - Akzent3 8 2 4 2" xfId="4061"/>
    <cellStyle name="40 % - Akzent3 8 2 4 3" xfId="2740"/>
    <cellStyle name="40 % - Akzent3 8 2 5" xfId="3400"/>
    <cellStyle name="40 % - Akzent3 8 2 6" xfId="2080"/>
    <cellStyle name="40 % - Akzent3 8 3" xfId="870"/>
    <cellStyle name="40 % - Akzent3 8 3 2" xfId="1530"/>
    <cellStyle name="40 % - Akzent3 8 3 2 2" xfId="4171"/>
    <cellStyle name="40 % - Akzent3 8 3 2 3" xfId="2850"/>
    <cellStyle name="40 % - Akzent3 8 3 3" xfId="3511"/>
    <cellStyle name="40 % - Akzent3 8 3 4" xfId="2410"/>
    <cellStyle name="40 % - Akzent3 8 4" xfId="1090"/>
    <cellStyle name="40 % - Akzent3 8 4 2" xfId="1750"/>
    <cellStyle name="40 % - Akzent3 8 4 2 2" xfId="4391"/>
    <cellStyle name="40 % - Akzent3 8 4 2 3" xfId="3070"/>
    <cellStyle name="40 % - Akzent3 8 4 3" xfId="3731"/>
    <cellStyle name="40 % - Akzent3 8 4 4" xfId="2190"/>
    <cellStyle name="40 % - Akzent3 8 5" xfId="1310"/>
    <cellStyle name="40 % - Akzent3 8 5 2" xfId="3951"/>
    <cellStyle name="40 % - Akzent3 8 5 3" xfId="2630"/>
    <cellStyle name="40 % - Akzent3 8 6" xfId="3290"/>
    <cellStyle name="40 % - Akzent3 8 7" xfId="1970"/>
    <cellStyle name="40 % - Akzent3 9" xfId="645"/>
    <cellStyle name="40 % - Akzent3 9 2" xfId="755"/>
    <cellStyle name="40 % - Akzent3 9 2 2" xfId="994"/>
    <cellStyle name="40 % - Akzent3 9 2 2 2" xfId="1654"/>
    <cellStyle name="40 % - Akzent3 9 2 2 2 2" xfId="4295"/>
    <cellStyle name="40 % - Akzent3 9 2 2 2 3" xfId="2974"/>
    <cellStyle name="40 % - Akzent3 9 2 2 3" xfId="3635"/>
    <cellStyle name="40 % - Akzent3 9 2 2 4" xfId="2534"/>
    <cellStyle name="40 % - Akzent3 9 2 3" xfId="1214"/>
    <cellStyle name="40 % - Akzent3 9 2 3 2" xfId="1874"/>
    <cellStyle name="40 % - Akzent3 9 2 3 2 2" xfId="4515"/>
    <cellStyle name="40 % - Akzent3 9 2 3 2 3" xfId="3194"/>
    <cellStyle name="40 % - Akzent3 9 2 3 3" xfId="3855"/>
    <cellStyle name="40 % - Akzent3 9 2 3 4" xfId="2314"/>
    <cellStyle name="40 % - Akzent3 9 2 4" xfId="1434"/>
    <cellStyle name="40 % - Akzent3 9 2 4 2" xfId="4075"/>
    <cellStyle name="40 % - Akzent3 9 2 4 3" xfId="2754"/>
    <cellStyle name="40 % - Akzent3 9 2 5" xfId="3414"/>
    <cellStyle name="40 % - Akzent3 9 2 6" xfId="2094"/>
    <cellStyle name="40 % - Akzent3 9 3" xfId="884"/>
    <cellStyle name="40 % - Akzent3 9 3 2" xfId="1544"/>
    <cellStyle name="40 % - Akzent3 9 3 2 2" xfId="4185"/>
    <cellStyle name="40 % - Akzent3 9 3 2 3" xfId="2864"/>
    <cellStyle name="40 % - Akzent3 9 3 3" xfId="3525"/>
    <cellStyle name="40 % - Akzent3 9 3 4" xfId="2424"/>
    <cellStyle name="40 % - Akzent3 9 4" xfId="1104"/>
    <cellStyle name="40 % - Akzent3 9 4 2" xfId="1764"/>
    <cellStyle name="40 % - Akzent3 9 4 2 2" xfId="4405"/>
    <cellStyle name="40 % - Akzent3 9 4 2 3" xfId="3084"/>
    <cellStyle name="40 % - Akzent3 9 4 3" xfId="3745"/>
    <cellStyle name="40 % - Akzent3 9 4 4" xfId="2204"/>
    <cellStyle name="40 % - Akzent3 9 5" xfId="1324"/>
    <cellStyle name="40 % - Akzent3 9 5 2" xfId="3965"/>
    <cellStyle name="40 % - Akzent3 9 5 3" xfId="2644"/>
    <cellStyle name="40 % - Akzent3 9 6" xfId="3304"/>
    <cellStyle name="40 % - Akzent3 9 7" xfId="1984"/>
    <cellStyle name="40 % - Akzent4" xfId="22" builtinId="43" customBuiltin="1"/>
    <cellStyle name="40 % - Akzent4 10" xfId="776"/>
    <cellStyle name="40 % - Akzent4 11" xfId="4550"/>
    <cellStyle name="40 % - Akzent4 11 10" xfId="6815"/>
    <cellStyle name="40 % - Akzent4 11 11" xfId="9138"/>
    <cellStyle name="40 % - Akzent4 11 2" xfId="4571"/>
    <cellStyle name="40 % - Akzent4 11 3" xfId="4587"/>
    <cellStyle name="40 % - Akzent4 11 3 2" xfId="4941"/>
    <cellStyle name="40 % - Akzent4 11 3 2 2" xfId="5279"/>
    <cellStyle name="40 % - Akzent4 11 3 2 2 2" xfId="5956"/>
    <cellStyle name="40 % - Akzent4 11 3 2 2 2 2" xfId="8088"/>
    <cellStyle name="40 % - Akzent4 11 3 2 2 2 3" xfId="10411"/>
    <cellStyle name="40 % - Akzent4 11 3 2 2 3" xfId="6672"/>
    <cellStyle name="40 % - Akzent4 11 3 2 2 3 2" xfId="8704"/>
    <cellStyle name="40 % - Akzent4 11 3 2 2 3 3" xfId="11027"/>
    <cellStyle name="40 % - Akzent4 11 3 2 2 4" xfId="7454"/>
    <cellStyle name="40 % - Akzent4 11 3 2 2 5" xfId="9777"/>
    <cellStyle name="40 % - Akzent4 11 3 2 3" xfId="5645"/>
    <cellStyle name="40 % - Akzent4 11 3 2 3 2" xfId="7777"/>
    <cellStyle name="40 % - Akzent4 11 3 2 3 3" xfId="10100"/>
    <cellStyle name="40 % - Akzent4 11 3 2 4" xfId="6405"/>
    <cellStyle name="40 % - Akzent4 11 3 2 4 2" xfId="8437"/>
    <cellStyle name="40 % - Akzent4 11 3 2 4 3" xfId="10760"/>
    <cellStyle name="40 % - Akzent4 11 3 2 5" xfId="9009"/>
    <cellStyle name="40 % - Akzent4 11 3 2 5 2" xfId="11332"/>
    <cellStyle name="40 % - Akzent4 11 3 2 6" xfId="7142"/>
    <cellStyle name="40 % - Akzent4 11 3 2 7" xfId="9465"/>
    <cellStyle name="40 % - Akzent4 11 3 3" xfId="5112"/>
    <cellStyle name="40 % - Akzent4 11 3 3 2" xfId="5790"/>
    <cellStyle name="40 % - Akzent4 11 3 3 2 2" xfId="7922"/>
    <cellStyle name="40 % - Akzent4 11 3 3 2 3" xfId="10245"/>
    <cellStyle name="40 % - Akzent4 11 3 3 3" xfId="6505"/>
    <cellStyle name="40 % - Akzent4 11 3 3 3 2" xfId="8537"/>
    <cellStyle name="40 % - Akzent4 11 3 3 3 3" xfId="10860"/>
    <cellStyle name="40 % - Akzent4 11 3 3 4" xfId="7287"/>
    <cellStyle name="40 % - Akzent4 11 3 3 5" xfId="9610"/>
    <cellStyle name="40 % - Akzent4 11 3 4" xfId="5478"/>
    <cellStyle name="40 % - Akzent4 11 3 4 2" xfId="7610"/>
    <cellStyle name="40 % - Akzent4 11 3 4 3" xfId="9933"/>
    <cellStyle name="40 % - Akzent4 11 3 5" xfId="4774"/>
    <cellStyle name="40 % - Akzent4 11 3 5 2" xfId="6975"/>
    <cellStyle name="40 % - Akzent4 11 3 5 3" xfId="9298"/>
    <cellStyle name="40 % - Akzent4 11 3 6" xfId="6238"/>
    <cellStyle name="40 % - Akzent4 11 3 6 2" xfId="8270"/>
    <cellStyle name="40 % - Akzent4 11 3 6 3" xfId="10593"/>
    <cellStyle name="40 % - Akzent4 11 3 7" xfId="8842"/>
    <cellStyle name="40 % - Akzent4 11 3 7 2" xfId="11165"/>
    <cellStyle name="40 % - Akzent4 11 3 8" xfId="6833"/>
    <cellStyle name="40 % - Akzent4 11 3 9" xfId="9156"/>
    <cellStyle name="40 % - Akzent4 11 4" xfId="4923"/>
    <cellStyle name="40 % - Akzent4 11 4 2" xfId="5261"/>
    <cellStyle name="40 % - Akzent4 11 4 2 2" xfId="5938"/>
    <cellStyle name="40 % - Akzent4 11 4 2 2 2" xfId="8070"/>
    <cellStyle name="40 % - Akzent4 11 4 2 2 3" xfId="10393"/>
    <cellStyle name="40 % - Akzent4 11 4 2 3" xfId="6654"/>
    <cellStyle name="40 % - Akzent4 11 4 2 3 2" xfId="8686"/>
    <cellStyle name="40 % - Akzent4 11 4 2 3 3" xfId="11009"/>
    <cellStyle name="40 % - Akzent4 11 4 2 4" xfId="7436"/>
    <cellStyle name="40 % - Akzent4 11 4 2 5" xfId="9759"/>
    <cellStyle name="40 % - Akzent4 11 4 3" xfId="5627"/>
    <cellStyle name="40 % - Akzent4 11 4 3 2" xfId="7759"/>
    <cellStyle name="40 % - Akzent4 11 4 3 3" xfId="10082"/>
    <cellStyle name="40 % - Akzent4 11 4 4" xfId="6387"/>
    <cellStyle name="40 % - Akzent4 11 4 4 2" xfId="8419"/>
    <cellStyle name="40 % - Akzent4 11 4 4 3" xfId="10742"/>
    <cellStyle name="40 % - Akzent4 11 4 5" xfId="8991"/>
    <cellStyle name="40 % - Akzent4 11 4 5 2" xfId="11314"/>
    <cellStyle name="40 % - Akzent4 11 4 6" xfId="7124"/>
    <cellStyle name="40 % - Akzent4 11 4 7" xfId="9447"/>
    <cellStyle name="40 % - Akzent4 11 5" xfId="5094"/>
    <cellStyle name="40 % - Akzent4 11 5 2" xfId="5772"/>
    <cellStyle name="40 % - Akzent4 11 5 2 2" xfId="7904"/>
    <cellStyle name="40 % - Akzent4 11 5 2 3" xfId="10227"/>
    <cellStyle name="40 % - Akzent4 11 5 3" xfId="6176"/>
    <cellStyle name="40 % - Akzent4 11 5 3 2" xfId="8209"/>
    <cellStyle name="40 % - Akzent4 11 5 3 3" xfId="10532"/>
    <cellStyle name="40 % - Akzent4 11 5 4" xfId="7269"/>
    <cellStyle name="40 % - Akzent4 11 5 5" xfId="9592"/>
    <cellStyle name="40 % - Akzent4 11 6" xfId="5460"/>
    <cellStyle name="40 % - Akzent4 11 6 2" xfId="7592"/>
    <cellStyle name="40 % - Akzent4 11 6 3" xfId="9915"/>
    <cellStyle name="40 % - Akzent4 11 7" xfId="4756"/>
    <cellStyle name="40 % - Akzent4 11 7 2" xfId="6958"/>
    <cellStyle name="40 % - Akzent4 11 7 3" xfId="9281"/>
    <cellStyle name="40 % - Akzent4 11 8" xfId="6220"/>
    <cellStyle name="40 % - Akzent4 11 8 2" xfId="8252"/>
    <cellStyle name="40 % - Akzent4 11 8 3" xfId="10575"/>
    <cellStyle name="40 % - Akzent4 11 9" xfId="8824"/>
    <cellStyle name="40 % - Akzent4 11 9 2" xfId="11147"/>
    <cellStyle name="40 % - Akzent4 12" xfId="4604"/>
    <cellStyle name="40 % - Akzent4 12 2" xfId="4958"/>
    <cellStyle name="40 % - Akzent4 12 2 2" xfId="5296"/>
    <cellStyle name="40 % - Akzent4 12 2 2 2" xfId="5973"/>
    <cellStyle name="40 % - Akzent4 12 2 2 2 2" xfId="8105"/>
    <cellStyle name="40 % - Akzent4 12 2 2 2 3" xfId="10428"/>
    <cellStyle name="40 % - Akzent4 12 2 2 3" xfId="6689"/>
    <cellStyle name="40 % - Akzent4 12 2 2 3 2" xfId="8721"/>
    <cellStyle name="40 % - Akzent4 12 2 2 3 3" xfId="11044"/>
    <cellStyle name="40 % - Akzent4 12 2 2 4" xfId="7471"/>
    <cellStyle name="40 % - Akzent4 12 2 2 5" xfId="9794"/>
    <cellStyle name="40 % - Akzent4 12 2 3" xfId="5662"/>
    <cellStyle name="40 % - Akzent4 12 2 3 2" xfId="7794"/>
    <cellStyle name="40 % - Akzent4 12 2 3 3" xfId="10117"/>
    <cellStyle name="40 % - Akzent4 12 2 4" xfId="6422"/>
    <cellStyle name="40 % - Akzent4 12 2 4 2" xfId="8454"/>
    <cellStyle name="40 % - Akzent4 12 2 4 3" xfId="10777"/>
    <cellStyle name="40 % - Akzent4 12 2 5" xfId="9026"/>
    <cellStyle name="40 % - Akzent4 12 2 5 2" xfId="11349"/>
    <cellStyle name="40 % - Akzent4 12 2 6" xfId="7159"/>
    <cellStyle name="40 % - Akzent4 12 2 7" xfId="9482"/>
    <cellStyle name="40 % - Akzent4 12 3" xfId="5129"/>
    <cellStyle name="40 % - Akzent4 12 3 2" xfId="5807"/>
    <cellStyle name="40 % - Akzent4 12 3 2 2" xfId="7939"/>
    <cellStyle name="40 % - Akzent4 12 3 2 3" xfId="10262"/>
    <cellStyle name="40 % - Akzent4 12 3 3" xfId="6522"/>
    <cellStyle name="40 % - Akzent4 12 3 3 2" xfId="8554"/>
    <cellStyle name="40 % - Akzent4 12 3 3 3" xfId="10877"/>
    <cellStyle name="40 % - Akzent4 12 3 4" xfId="7304"/>
    <cellStyle name="40 % - Akzent4 12 3 5" xfId="9627"/>
    <cellStyle name="40 % - Akzent4 12 4" xfId="5495"/>
    <cellStyle name="40 % - Akzent4 12 4 2" xfId="7627"/>
    <cellStyle name="40 % - Akzent4 12 4 3" xfId="9950"/>
    <cellStyle name="40 % - Akzent4 12 5" xfId="4791"/>
    <cellStyle name="40 % - Akzent4 12 5 2" xfId="6992"/>
    <cellStyle name="40 % - Akzent4 12 5 3" xfId="9315"/>
    <cellStyle name="40 % - Akzent4 12 6" xfId="6255"/>
    <cellStyle name="40 % - Akzent4 12 6 2" xfId="8287"/>
    <cellStyle name="40 % - Akzent4 12 6 3" xfId="10610"/>
    <cellStyle name="40 % - Akzent4 12 7" xfId="8859"/>
    <cellStyle name="40 % - Akzent4 12 7 2" xfId="11182"/>
    <cellStyle name="40 % - Akzent4 12 8" xfId="6850"/>
    <cellStyle name="40 % - Akzent4 12 9" xfId="9173"/>
    <cellStyle name="40 % - Akzent4 13" xfId="4622"/>
    <cellStyle name="40 % - Akzent4 13 2" xfId="4976"/>
    <cellStyle name="40 % - Akzent4 13 2 2" xfId="5314"/>
    <cellStyle name="40 % - Akzent4 13 2 2 2" xfId="5991"/>
    <cellStyle name="40 % - Akzent4 13 2 2 2 2" xfId="8123"/>
    <cellStyle name="40 % - Akzent4 13 2 2 2 3" xfId="10446"/>
    <cellStyle name="40 % - Akzent4 13 2 2 3" xfId="6707"/>
    <cellStyle name="40 % - Akzent4 13 2 2 3 2" xfId="8739"/>
    <cellStyle name="40 % - Akzent4 13 2 2 3 3" xfId="11062"/>
    <cellStyle name="40 % - Akzent4 13 2 2 4" xfId="7489"/>
    <cellStyle name="40 % - Akzent4 13 2 2 5" xfId="9812"/>
    <cellStyle name="40 % - Akzent4 13 2 3" xfId="5680"/>
    <cellStyle name="40 % - Akzent4 13 2 3 2" xfId="7812"/>
    <cellStyle name="40 % - Akzent4 13 2 3 3" xfId="10135"/>
    <cellStyle name="40 % - Akzent4 13 2 4" xfId="6440"/>
    <cellStyle name="40 % - Akzent4 13 2 4 2" xfId="8472"/>
    <cellStyle name="40 % - Akzent4 13 2 4 3" xfId="10795"/>
    <cellStyle name="40 % - Akzent4 13 2 5" xfId="9044"/>
    <cellStyle name="40 % - Akzent4 13 2 5 2" xfId="11367"/>
    <cellStyle name="40 % - Akzent4 13 2 6" xfId="7177"/>
    <cellStyle name="40 % - Akzent4 13 2 7" xfId="9500"/>
    <cellStyle name="40 % - Akzent4 13 3" xfId="5147"/>
    <cellStyle name="40 % - Akzent4 13 3 2" xfId="5825"/>
    <cellStyle name="40 % - Akzent4 13 3 2 2" xfId="7957"/>
    <cellStyle name="40 % - Akzent4 13 3 2 3" xfId="10280"/>
    <cellStyle name="40 % - Akzent4 13 3 3" xfId="6540"/>
    <cellStyle name="40 % - Akzent4 13 3 3 2" xfId="8572"/>
    <cellStyle name="40 % - Akzent4 13 3 3 3" xfId="10895"/>
    <cellStyle name="40 % - Akzent4 13 3 4" xfId="7322"/>
    <cellStyle name="40 % - Akzent4 13 3 5" xfId="9645"/>
    <cellStyle name="40 % - Akzent4 13 4" xfId="5513"/>
    <cellStyle name="40 % - Akzent4 13 4 2" xfId="7645"/>
    <cellStyle name="40 % - Akzent4 13 4 3" xfId="9968"/>
    <cellStyle name="40 % - Akzent4 13 5" xfId="4809"/>
    <cellStyle name="40 % - Akzent4 13 5 2" xfId="7010"/>
    <cellStyle name="40 % - Akzent4 13 5 3" xfId="9333"/>
    <cellStyle name="40 % - Akzent4 13 6" xfId="6273"/>
    <cellStyle name="40 % - Akzent4 13 6 2" xfId="8305"/>
    <cellStyle name="40 % - Akzent4 13 6 3" xfId="10628"/>
    <cellStyle name="40 % - Akzent4 13 7" xfId="8877"/>
    <cellStyle name="40 % - Akzent4 13 7 2" xfId="11200"/>
    <cellStyle name="40 % - Akzent4 13 8" xfId="6868"/>
    <cellStyle name="40 % - Akzent4 13 9" xfId="9191"/>
    <cellStyle name="40 % - Akzent4 14" xfId="4638"/>
    <cellStyle name="40 % - Akzent4 14 2" xfId="4992"/>
    <cellStyle name="40 % - Akzent4 14 2 2" xfId="5330"/>
    <cellStyle name="40 % - Akzent4 14 2 2 2" xfId="6007"/>
    <cellStyle name="40 % - Akzent4 14 2 2 2 2" xfId="8139"/>
    <cellStyle name="40 % - Akzent4 14 2 2 2 3" xfId="10462"/>
    <cellStyle name="40 % - Akzent4 14 2 2 3" xfId="6723"/>
    <cellStyle name="40 % - Akzent4 14 2 2 3 2" xfId="8755"/>
    <cellStyle name="40 % - Akzent4 14 2 2 3 3" xfId="11078"/>
    <cellStyle name="40 % - Akzent4 14 2 2 4" xfId="7505"/>
    <cellStyle name="40 % - Akzent4 14 2 2 5" xfId="9828"/>
    <cellStyle name="40 % - Akzent4 14 2 3" xfId="5696"/>
    <cellStyle name="40 % - Akzent4 14 2 3 2" xfId="7828"/>
    <cellStyle name="40 % - Akzent4 14 2 3 3" xfId="10151"/>
    <cellStyle name="40 % - Akzent4 14 2 4" xfId="6456"/>
    <cellStyle name="40 % - Akzent4 14 2 4 2" xfId="8488"/>
    <cellStyle name="40 % - Akzent4 14 2 4 3" xfId="10811"/>
    <cellStyle name="40 % - Akzent4 14 2 5" xfId="9060"/>
    <cellStyle name="40 % - Akzent4 14 2 5 2" xfId="11383"/>
    <cellStyle name="40 % - Akzent4 14 2 6" xfId="7193"/>
    <cellStyle name="40 % - Akzent4 14 2 7" xfId="9516"/>
    <cellStyle name="40 % - Akzent4 14 3" xfId="5163"/>
    <cellStyle name="40 % - Akzent4 14 3 2" xfId="5841"/>
    <cellStyle name="40 % - Akzent4 14 3 2 2" xfId="7973"/>
    <cellStyle name="40 % - Akzent4 14 3 2 3" xfId="10296"/>
    <cellStyle name="40 % - Akzent4 14 3 3" xfId="6556"/>
    <cellStyle name="40 % - Akzent4 14 3 3 2" xfId="8588"/>
    <cellStyle name="40 % - Akzent4 14 3 3 3" xfId="10911"/>
    <cellStyle name="40 % - Akzent4 14 3 4" xfId="7338"/>
    <cellStyle name="40 % - Akzent4 14 3 5" xfId="9661"/>
    <cellStyle name="40 % - Akzent4 14 4" xfId="5529"/>
    <cellStyle name="40 % - Akzent4 14 4 2" xfId="7661"/>
    <cellStyle name="40 % - Akzent4 14 4 3" xfId="9984"/>
    <cellStyle name="40 % - Akzent4 14 5" xfId="4825"/>
    <cellStyle name="40 % - Akzent4 14 5 2" xfId="7026"/>
    <cellStyle name="40 % - Akzent4 14 5 3" xfId="9349"/>
    <cellStyle name="40 % - Akzent4 14 6" xfId="6289"/>
    <cellStyle name="40 % - Akzent4 14 6 2" xfId="8321"/>
    <cellStyle name="40 % - Akzent4 14 6 3" xfId="10644"/>
    <cellStyle name="40 % - Akzent4 14 7" xfId="8893"/>
    <cellStyle name="40 % - Akzent4 14 7 2" xfId="11216"/>
    <cellStyle name="40 % - Akzent4 14 8" xfId="6884"/>
    <cellStyle name="40 % - Akzent4 14 9" xfId="9207"/>
    <cellStyle name="40 % - Akzent4 15" xfId="4654"/>
    <cellStyle name="40 % - Akzent4 15 2" xfId="5006"/>
    <cellStyle name="40 % - Akzent4 15 2 2" xfId="5344"/>
    <cellStyle name="40 % - Akzent4 15 2 2 2" xfId="6021"/>
    <cellStyle name="40 % - Akzent4 15 2 2 2 2" xfId="8153"/>
    <cellStyle name="40 % - Akzent4 15 2 2 2 3" xfId="10476"/>
    <cellStyle name="40 % - Akzent4 15 2 2 3" xfId="6737"/>
    <cellStyle name="40 % - Akzent4 15 2 2 3 2" xfId="8769"/>
    <cellStyle name="40 % - Akzent4 15 2 2 3 3" xfId="11092"/>
    <cellStyle name="40 % - Akzent4 15 2 2 4" xfId="7519"/>
    <cellStyle name="40 % - Akzent4 15 2 2 5" xfId="9842"/>
    <cellStyle name="40 % - Akzent4 15 2 3" xfId="5710"/>
    <cellStyle name="40 % - Akzent4 15 2 3 2" xfId="7842"/>
    <cellStyle name="40 % - Akzent4 15 2 3 3" xfId="10165"/>
    <cellStyle name="40 % - Akzent4 15 2 4" xfId="6470"/>
    <cellStyle name="40 % - Akzent4 15 2 4 2" xfId="8502"/>
    <cellStyle name="40 % - Akzent4 15 2 4 3" xfId="10825"/>
    <cellStyle name="40 % - Akzent4 15 2 5" xfId="9074"/>
    <cellStyle name="40 % - Akzent4 15 2 5 2" xfId="11397"/>
    <cellStyle name="40 % - Akzent4 15 2 6" xfId="7207"/>
    <cellStyle name="40 % - Akzent4 15 2 7" xfId="9530"/>
    <cellStyle name="40 % - Akzent4 15 3" xfId="5173"/>
    <cellStyle name="40 % - Akzent4 15 3 2" xfId="5851"/>
    <cellStyle name="40 % - Akzent4 15 3 2 2" xfId="7983"/>
    <cellStyle name="40 % - Akzent4 15 3 2 3" xfId="10306"/>
    <cellStyle name="40 % - Akzent4 15 3 3" xfId="6566"/>
    <cellStyle name="40 % - Akzent4 15 3 3 2" xfId="8598"/>
    <cellStyle name="40 % - Akzent4 15 3 3 3" xfId="10921"/>
    <cellStyle name="40 % - Akzent4 15 3 4" xfId="7348"/>
    <cellStyle name="40 % - Akzent4 15 3 5" xfId="9671"/>
    <cellStyle name="40 % - Akzent4 15 4" xfId="5539"/>
    <cellStyle name="40 % - Akzent4 15 4 2" xfId="7671"/>
    <cellStyle name="40 % - Akzent4 15 4 3" xfId="9994"/>
    <cellStyle name="40 % - Akzent4 15 5" xfId="4835"/>
    <cellStyle name="40 % - Akzent4 15 5 2" xfId="7036"/>
    <cellStyle name="40 % - Akzent4 15 5 3" xfId="9359"/>
    <cellStyle name="40 % - Akzent4 15 6" xfId="6299"/>
    <cellStyle name="40 % - Akzent4 15 6 2" xfId="8331"/>
    <cellStyle name="40 % - Akzent4 15 6 3" xfId="10654"/>
    <cellStyle name="40 % - Akzent4 15 7" xfId="8903"/>
    <cellStyle name="40 % - Akzent4 15 7 2" xfId="11226"/>
    <cellStyle name="40 % - Akzent4 15 8" xfId="6900"/>
    <cellStyle name="40 % - Akzent4 15 9" xfId="9223"/>
    <cellStyle name="40 % - Akzent4 16" xfId="4669"/>
    <cellStyle name="40 % - Akzent4 16 2" xfId="5219"/>
    <cellStyle name="40 % - Akzent4 16 2 2" xfId="5897"/>
    <cellStyle name="40 % - Akzent4 16 2 2 2" xfId="8029"/>
    <cellStyle name="40 % - Akzent4 16 2 2 3" xfId="10352"/>
    <cellStyle name="40 % - Akzent4 16 2 3" xfId="6612"/>
    <cellStyle name="40 % - Akzent4 16 2 3 2" xfId="8644"/>
    <cellStyle name="40 % - Akzent4 16 2 3 3" xfId="10967"/>
    <cellStyle name="40 % - Akzent4 16 2 4" xfId="7394"/>
    <cellStyle name="40 % - Akzent4 16 2 5" xfId="9717"/>
    <cellStyle name="40 % - Akzent4 16 3" xfId="5585"/>
    <cellStyle name="40 % - Akzent4 16 3 2" xfId="7717"/>
    <cellStyle name="40 % - Akzent4 16 3 3" xfId="10040"/>
    <cellStyle name="40 % - Akzent4 16 4" xfId="4881"/>
    <cellStyle name="40 % - Akzent4 16 4 2" xfId="7082"/>
    <cellStyle name="40 % - Akzent4 16 4 3" xfId="9405"/>
    <cellStyle name="40 % - Akzent4 16 5" xfId="6345"/>
    <cellStyle name="40 % - Akzent4 16 5 2" xfId="8377"/>
    <cellStyle name="40 % - Akzent4 16 5 3" xfId="10700"/>
    <cellStyle name="40 % - Akzent4 16 6" xfId="8949"/>
    <cellStyle name="40 % - Akzent4 16 6 2" xfId="11272"/>
    <cellStyle name="40 % - Akzent4 16 7" xfId="6915"/>
    <cellStyle name="40 % - Akzent4 16 8" xfId="9238"/>
    <cellStyle name="40 % - Akzent4 17" xfId="5024"/>
    <cellStyle name="40 % - Akzent4 17 2" xfId="5728"/>
    <cellStyle name="40 % - Akzent4 17 2 2" xfId="7860"/>
    <cellStyle name="40 % - Akzent4 17 2 3" xfId="10183"/>
    <cellStyle name="40 % - Akzent4 17 3" xfId="7225"/>
    <cellStyle name="40 % - Akzent4 17 4" xfId="9548"/>
    <cellStyle name="40 % - Akzent4 18" xfId="5361"/>
    <cellStyle name="40 % - Akzent4 18 2" xfId="6038"/>
    <cellStyle name="40 % - Akzent4 18 2 2" xfId="8170"/>
    <cellStyle name="40 % - Akzent4 18 2 3" xfId="10493"/>
    <cellStyle name="40 % - Akzent4 18 3" xfId="7536"/>
    <cellStyle name="40 % - Akzent4 18 4" xfId="9859"/>
    <cellStyle name="40 % - Akzent4 19" xfId="5385"/>
    <cellStyle name="40 % - Akzent4 19 2" xfId="5400"/>
    <cellStyle name="40 % - Akzent4 19 3" xfId="7552"/>
    <cellStyle name="40 % - Akzent4 19 4" xfId="9875"/>
    <cellStyle name="40 % - Akzent4 2" xfId="179"/>
    <cellStyle name="40 % - Akzent4 2 2" xfId="498"/>
    <cellStyle name="40 % - Akzent4 2 3" xfId="661"/>
    <cellStyle name="40 % - Akzent4 2 3 2" xfId="900"/>
    <cellStyle name="40 % - Akzent4 2 3 2 2" xfId="1560"/>
    <cellStyle name="40 % - Akzent4 2 3 2 2 2" xfId="4201"/>
    <cellStyle name="40 % - Akzent4 2 3 2 2 3" xfId="2880"/>
    <cellStyle name="40 % - Akzent4 2 3 2 3" xfId="3541"/>
    <cellStyle name="40 % - Akzent4 2 3 2 4" xfId="2440"/>
    <cellStyle name="40 % - Akzent4 2 3 3" xfId="1120"/>
    <cellStyle name="40 % - Akzent4 2 3 3 2" xfId="1780"/>
    <cellStyle name="40 % - Akzent4 2 3 3 2 2" xfId="4421"/>
    <cellStyle name="40 % - Akzent4 2 3 3 2 3" xfId="3100"/>
    <cellStyle name="40 % - Akzent4 2 3 3 3" xfId="3761"/>
    <cellStyle name="40 % - Akzent4 2 3 3 4" xfId="2220"/>
    <cellStyle name="40 % - Akzent4 2 3 4" xfId="1340"/>
    <cellStyle name="40 % - Akzent4 2 3 4 2" xfId="3981"/>
    <cellStyle name="40 % - Akzent4 2 3 4 3" xfId="2660"/>
    <cellStyle name="40 % - Akzent4 2 3 5" xfId="3320"/>
    <cellStyle name="40 % - Akzent4 2 3 6" xfId="2000"/>
    <cellStyle name="40 % - Akzent4 2 4" xfId="790"/>
    <cellStyle name="40 % - Akzent4 2 4 2" xfId="1450"/>
    <cellStyle name="40 % - Akzent4 2 4 2 2" xfId="4091"/>
    <cellStyle name="40 % - Akzent4 2 4 2 3" xfId="2770"/>
    <cellStyle name="40 % - Akzent4 2 4 3" xfId="3431"/>
    <cellStyle name="40 % - Akzent4 2 4 4" xfId="2330"/>
    <cellStyle name="40 % - Akzent4 2 5" xfId="1010"/>
    <cellStyle name="40 % - Akzent4 2 5 2" xfId="1670"/>
    <cellStyle name="40 % - Akzent4 2 5 2 2" xfId="4311"/>
    <cellStyle name="40 % - Akzent4 2 5 2 3" xfId="2990"/>
    <cellStyle name="40 % - Akzent4 2 5 3" xfId="3651"/>
    <cellStyle name="40 % - Akzent4 2 5 4" xfId="2110"/>
    <cellStyle name="40 % - Akzent4 2 6" xfId="1230"/>
    <cellStyle name="40 % - Akzent4 2 6 2" xfId="3871"/>
    <cellStyle name="40 % - Akzent4 2 6 3" xfId="2550"/>
    <cellStyle name="40 % - Akzent4 2 7" xfId="3210"/>
    <cellStyle name="40 % - Akzent4 2 8" xfId="1890"/>
    <cellStyle name="40 % - Akzent4 2 9" xfId="416"/>
    <cellStyle name="40 % - Akzent4 20" xfId="4687"/>
    <cellStyle name="40 % - Akzent4 21" xfId="6100"/>
    <cellStyle name="40 % - Akzent4 21 2" xfId="8184"/>
    <cellStyle name="40 % - Akzent4 21 3" xfId="10507"/>
    <cellStyle name="40 % - Akzent4 22" xfId="6163"/>
    <cellStyle name="40 % - Akzent4 22 2" xfId="8198"/>
    <cellStyle name="40 % - Akzent4 22 3" xfId="10521"/>
    <cellStyle name="40 % - Akzent4 23" xfId="6751"/>
    <cellStyle name="40 % - Akzent4 23 2" xfId="8783"/>
    <cellStyle name="40 % - Akzent4 23 3" xfId="11106"/>
    <cellStyle name="40 % - Akzent4 24" xfId="11411"/>
    <cellStyle name="40 % - Akzent4 3" xfId="237"/>
    <cellStyle name="40 % - Akzent4 4" xfId="276"/>
    <cellStyle name="40 % - Akzent4 4 2" xfId="681"/>
    <cellStyle name="40 % - Akzent4 4 2 2" xfId="920"/>
    <cellStyle name="40 % - Akzent4 4 2 2 2" xfId="1580"/>
    <cellStyle name="40 % - Akzent4 4 2 2 2 2" xfId="4221"/>
    <cellStyle name="40 % - Akzent4 4 2 2 2 3" xfId="2900"/>
    <cellStyle name="40 % - Akzent4 4 2 2 3" xfId="3561"/>
    <cellStyle name="40 % - Akzent4 4 2 2 4" xfId="2460"/>
    <cellStyle name="40 % - Akzent4 4 2 3" xfId="1140"/>
    <cellStyle name="40 % - Akzent4 4 2 3 2" xfId="1800"/>
    <cellStyle name="40 % - Akzent4 4 2 3 2 2" xfId="4441"/>
    <cellStyle name="40 % - Akzent4 4 2 3 2 3" xfId="3120"/>
    <cellStyle name="40 % - Akzent4 4 2 3 3" xfId="3781"/>
    <cellStyle name="40 % - Akzent4 4 2 3 4" xfId="2240"/>
    <cellStyle name="40 % - Akzent4 4 2 4" xfId="1360"/>
    <cellStyle name="40 % - Akzent4 4 2 4 2" xfId="4001"/>
    <cellStyle name="40 % - Akzent4 4 2 4 3" xfId="2680"/>
    <cellStyle name="40 % - Akzent4 4 2 5" xfId="3340"/>
    <cellStyle name="40 % - Akzent4 4 2 6" xfId="2020"/>
    <cellStyle name="40 % - Akzent4 4 3" xfId="810"/>
    <cellStyle name="40 % - Akzent4 4 3 2" xfId="1470"/>
    <cellStyle name="40 % - Akzent4 4 3 2 2" xfId="4111"/>
    <cellStyle name="40 % - Akzent4 4 3 2 3" xfId="2790"/>
    <cellStyle name="40 % - Akzent4 4 3 3" xfId="3451"/>
    <cellStyle name="40 % - Akzent4 4 3 4" xfId="2350"/>
    <cellStyle name="40 % - Akzent4 4 4" xfId="1030"/>
    <cellStyle name="40 % - Akzent4 4 4 2" xfId="1690"/>
    <cellStyle name="40 % - Akzent4 4 4 2 2" xfId="4331"/>
    <cellStyle name="40 % - Akzent4 4 4 2 3" xfId="3010"/>
    <cellStyle name="40 % - Akzent4 4 4 3" xfId="3671"/>
    <cellStyle name="40 % - Akzent4 4 4 4" xfId="2130"/>
    <cellStyle name="40 % - Akzent4 4 5" xfId="1250"/>
    <cellStyle name="40 % - Akzent4 4 5 2" xfId="3891"/>
    <cellStyle name="40 % - Akzent4 4 5 3" xfId="2570"/>
    <cellStyle name="40 % - Akzent4 4 6" xfId="3230"/>
    <cellStyle name="40 % - Akzent4 4 7" xfId="1910"/>
    <cellStyle name="40 % - Akzent4 4 8" xfId="542"/>
    <cellStyle name="40 % - Akzent4 4 9" xfId="5071"/>
    <cellStyle name="40 % - Akzent4 5" xfId="556"/>
    <cellStyle name="40 % - Akzent4 5 2" xfId="695"/>
    <cellStyle name="40 % - Akzent4 5 2 2" xfId="934"/>
    <cellStyle name="40 % - Akzent4 5 2 2 2" xfId="1594"/>
    <cellStyle name="40 % - Akzent4 5 2 2 2 2" xfId="4235"/>
    <cellStyle name="40 % - Akzent4 5 2 2 2 3" xfId="2914"/>
    <cellStyle name="40 % - Akzent4 5 2 2 3" xfId="3575"/>
    <cellStyle name="40 % - Akzent4 5 2 2 4" xfId="2474"/>
    <cellStyle name="40 % - Akzent4 5 2 3" xfId="1154"/>
    <cellStyle name="40 % - Akzent4 5 2 3 2" xfId="1814"/>
    <cellStyle name="40 % - Akzent4 5 2 3 2 2" xfId="4455"/>
    <cellStyle name="40 % - Akzent4 5 2 3 2 3" xfId="3134"/>
    <cellStyle name="40 % - Akzent4 5 2 3 3" xfId="3795"/>
    <cellStyle name="40 % - Akzent4 5 2 3 4" xfId="2254"/>
    <cellStyle name="40 % - Akzent4 5 2 4" xfId="1374"/>
    <cellStyle name="40 % - Akzent4 5 2 4 2" xfId="4015"/>
    <cellStyle name="40 % - Akzent4 5 2 4 3" xfId="2694"/>
    <cellStyle name="40 % - Akzent4 5 2 5" xfId="3354"/>
    <cellStyle name="40 % - Akzent4 5 2 6" xfId="2034"/>
    <cellStyle name="40 % - Akzent4 5 3" xfId="824"/>
    <cellStyle name="40 % - Akzent4 5 3 2" xfId="1484"/>
    <cellStyle name="40 % - Akzent4 5 3 2 2" xfId="4125"/>
    <cellStyle name="40 % - Akzent4 5 3 2 3" xfId="2804"/>
    <cellStyle name="40 % - Akzent4 5 3 3" xfId="3465"/>
    <cellStyle name="40 % - Akzent4 5 3 4" xfId="2364"/>
    <cellStyle name="40 % - Akzent4 5 4" xfId="1044"/>
    <cellStyle name="40 % - Akzent4 5 4 2" xfId="1704"/>
    <cellStyle name="40 % - Akzent4 5 4 2 2" xfId="4345"/>
    <cellStyle name="40 % - Akzent4 5 4 2 3" xfId="3024"/>
    <cellStyle name="40 % - Akzent4 5 4 3" xfId="3685"/>
    <cellStyle name="40 % - Akzent4 5 4 4" xfId="2144"/>
    <cellStyle name="40 % - Akzent4 5 5" xfId="1264"/>
    <cellStyle name="40 % - Akzent4 5 5 2" xfId="3905"/>
    <cellStyle name="40 % - Akzent4 5 5 3" xfId="2584"/>
    <cellStyle name="40 % - Akzent4 5 6" xfId="3244"/>
    <cellStyle name="40 % - Akzent4 5 7" xfId="1924"/>
    <cellStyle name="40 % - Akzent4 6" xfId="605"/>
    <cellStyle name="40 % - Akzent4 6 2" xfId="715"/>
    <cellStyle name="40 % - Akzent4 6 2 2" xfId="954"/>
    <cellStyle name="40 % - Akzent4 6 2 2 2" xfId="1614"/>
    <cellStyle name="40 % - Akzent4 6 2 2 2 2" xfId="4255"/>
    <cellStyle name="40 % - Akzent4 6 2 2 2 3" xfId="2934"/>
    <cellStyle name="40 % - Akzent4 6 2 2 3" xfId="3595"/>
    <cellStyle name="40 % - Akzent4 6 2 2 4" xfId="2494"/>
    <cellStyle name="40 % - Akzent4 6 2 3" xfId="1174"/>
    <cellStyle name="40 % - Akzent4 6 2 3 2" xfId="1834"/>
    <cellStyle name="40 % - Akzent4 6 2 3 2 2" xfId="4475"/>
    <cellStyle name="40 % - Akzent4 6 2 3 2 3" xfId="3154"/>
    <cellStyle name="40 % - Akzent4 6 2 3 3" xfId="3815"/>
    <cellStyle name="40 % - Akzent4 6 2 3 4" xfId="2274"/>
    <cellStyle name="40 % - Akzent4 6 2 4" xfId="1394"/>
    <cellStyle name="40 % - Akzent4 6 2 4 2" xfId="4035"/>
    <cellStyle name="40 % - Akzent4 6 2 4 3" xfId="2714"/>
    <cellStyle name="40 % - Akzent4 6 2 5" xfId="3374"/>
    <cellStyle name="40 % - Akzent4 6 2 6" xfId="2054"/>
    <cellStyle name="40 % - Akzent4 6 3" xfId="844"/>
    <cellStyle name="40 % - Akzent4 6 3 2" xfId="1504"/>
    <cellStyle name="40 % - Akzent4 6 3 2 2" xfId="4145"/>
    <cellStyle name="40 % - Akzent4 6 3 2 3" xfId="2824"/>
    <cellStyle name="40 % - Akzent4 6 3 3" xfId="3485"/>
    <cellStyle name="40 % - Akzent4 6 3 4" xfId="2384"/>
    <cellStyle name="40 % - Akzent4 6 4" xfId="1064"/>
    <cellStyle name="40 % - Akzent4 6 4 2" xfId="1724"/>
    <cellStyle name="40 % - Akzent4 6 4 2 2" xfId="4365"/>
    <cellStyle name="40 % - Akzent4 6 4 2 3" xfId="3044"/>
    <cellStyle name="40 % - Akzent4 6 4 3" xfId="3705"/>
    <cellStyle name="40 % - Akzent4 6 4 4" xfId="2164"/>
    <cellStyle name="40 % - Akzent4 6 5" xfId="1284"/>
    <cellStyle name="40 % - Akzent4 6 5 2" xfId="3925"/>
    <cellStyle name="40 % - Akzent4 6 5 3" xfId="2604"/>
    <cellStyle name="40 % - Akzent4 6 6" xfId="3264"/>
    <cellStyle name="40 % - Akzent4 6 7" xfId="1944"/>
    <cellStyle name="40 % - Akzent4 7" xfId="619"/>
    <cellStyle name="40 % - Akzent4 7 2" xfId="729"/>
    <cellStyle name="40 % - Akzent4 7 2 2" xfId="968"/>
    <cellStyle name="40 % - Akzent4 7 2 2 2" xfId="1628"/>
    <cellStyle name="40 % - Akzent4 7 2 2 2 2" xfId="4269"/>
    <cellStyle name="40 % - Akzent4 7 2 2 2 3" xfId="2948"/>
    <cellStyle name="40 % - Akzent4 7 2 2 3" xfId="3609"/>
    <cellStyle name="40 % - Akzent4 7 2 2 4" xfId="2508"/>
    <cellStyle name="40 % - Akzent4 7 2 3" xfId="1188"/>
    <cellStyle name="40 % - Akzent4 7 2 3 2" xfId="1848"/>
    <cellStyle name="40 % - Akzent4 7 2 3 2 2" xfId="4489"/>
    <cellStyle name="40 % - Akzent4 7 2 3 2 3" xfId="3168"/>
    <cellStyle name="40 % - Akzent4 7 2 3 3" xfId="3829"/>
    <cellStyle name="40 % - Akzent4 7 2 3 4" xfId="2288"/>
    <cellStyle name="40 % - Akzent4 7 2 4" xfId="1408"/>
    <cellStyle name="40 % - Akzent4 7 2 4 2" xfId="4049"/>
    <cellStyle name="40 % - Akzent4 7 2 4 3" xfId="2728"/>
    <cellStyle name="40 % - Akzent4 7 2 5" xfId="3388"/>
    <cellStyle name="40 % - Akzent4 7 2 6" xfId="2068"/>
    <cellStyle name="40 % - Akzent4 7 3" xfId="858"/>
    <cellStyle name="40 % - Akzent4 7 3 2" xfId="1518"/>
    <cellStyle name="40 % - Akzent4 7 3 2 2" xfId="4159"/>
    <cellStyle name="40 % - Akzent4 7 3 2 3" xfId="2838"/>
    <cellStyle name="40 % - Akzent4 7 3 3" xfId="3499"/>
    <cellStyle name="40 % - Akzent4 7 3 4" xfId="2398"/>
    <cellStyle name="40 % - Akzent4 7 4" xfId="1078"/>
    <cellStyle name="40 % - Akzent4 7 4 2" xfId="1738"/>
    <cellStyle name="40 % - Akzent4 7 4 2 2" xfId="4379"/>
    <cellStyle name="40 % - Akzent4 7 4 2 3" xfId="3058"/>
    <cellStyle name="40 % - Akzent4 7 4 3" xfId="3719"/>
    <cellStyle name="40 % - Akzent4 7 4 4" xfId="2178"/>
    <cellStyle name="40 % - Akzent4 7 5" xfId="1298"/>
    <cellStyle name="40 % - Akzent4 7 5 2" xfId="3939"/>
    <cellStyle name="40 % - Akzent4 7 5 3" xfId="2618"/>
    <cellStyle name="40 % - Akzent4 7 6" xfId="3278"/>
    <cellStyle name="40 % - Akzent4 7 7" xfId="1958"/>
    <cellStyle name="40 % - Akzent4 8" xfId="633"/>
    <cellStyle name="40 % - Akzent4 8 2" xfId="743"/>
    <cellStyle name="40 % - Akzent4 8 2 2" xfId="982"/>
    <cellStyle name="40 % - Akzent4 8 2 2 2" xfId="1642"/>
    <cellStyle name="40 % - Akzent4 8 2 2 2 2" xfId="4283"/>
    <cellStyle name="40 % - Akzent4 8 2 2 2 3" xfId="2962"/>
    <cellStyle name="40 % - Akzent4 8 2 2 3" xfId="3623"/>
    <cellStyle name="40 % - Akzent4 8 2 2 4" xfId="2522"/>
    <cellStyle name="40 % - Akzent4 8 2 3" xfId="1202"/>
    <cellStyle name="40 % - Akzent4 8 2 3 2" xfId="1862"/>
    <cellStyle name="40 % - Akzent4 8 2 3 2 2" xfId="4503"/>
    <cellStyle name="40 % - Akzent4 8 2 3 2 3" xfId="3182"/>
    <cellStyle name="40 % - Akzent4 8 2 3 3" xfId="3843"/>
    <cellStyle name="40 % - Akzent4 8 2 3 4" xfId="2302"/>
    <cellStyle name="40 % - Akzent4 8 2 4" xfId="1422"/>
    <cellStyle name="40 % - Akzent4 8 2 4 2" xfId="4063"/>
    <cellStyle name="40 % - Akzent4 8 2 4 3" xfId="2742"/>
    <cellStyle name="40 % - Akzent4 8 2 5" xfId="3402"/>
    <cellStyle name="40 % - Akzent4 8 2 6" xfId="2082"/>
    <cellStyle name="40 % - Akzent4 8 3" xfId="872"/>
    <cellStyle name="40 % - Akzent4 8 3 2" xfId="1532"/>
    <cellStyle name="40 % - Akzent4 8 3 2 2" xfId="4173"/>
    <cellStyle name="40 % - Akzent4 8 3 2 3" xfId="2852"/>
    <cellStyle name="40 % - Akzent4 8 3 3" xfId="3513"/>
    <cellStyle name="40 % - Akzent4 8 3 4" xfId="2412"/>
    <cellStyle name="40 % - Akzent4 8 4" xfId="1092"/>
    <cellStyle name="40 % - Akzent4 8 4 2" xfId="1752"/>
    <cellStyle name="40 % - Akzent4 8 4 2 2" xfId="4393"/>
    <cellStyle name="40 % - Akzent4 8 4 2 3" xfId="3072"/>
    <cellStyle name="40 % - Akzent4 8 4 3" xfId="3733"/>
    <cellStyle name="40 % - Akzent4 8 4 4" xfId="2192"/>
    <cellStyle name="40 % - Akzent4 8 5" xfId="1312"/>
    <cellStyle name="40 % - Akzent4 8 5 2" xfId="3953"/>
    <cellStyle name="40 % - Akzent4 8 5 3" xfId="2632"/>
    <cellStyle name="40 % - Akzent4 8 6" xfId="3292"/>
    <cellStyle name="40 % - Akzent4 8 7" xfId="1972"/>
    <cellStyle name="40 % - Akzent4 9" xfId="647"/>
    <cellStyle name="40 % - Akzent4 9 2" xfId="757"/>
    <cellStyle name="40 % - Akzent4 9 2 2" xfId="996"/>
    <cellStyle name="40 % - Akzent4 9 2 2 2" xfId="1656"/>
    <cellStyle name="40 % - Akzent4 9 2 2 2 2" xfId="4297"/>
    <cellStyle name="40 % - Akzent4 9 2 2 2 3" xfId="2976"/>
    <cellStyle name="40 % - Akzent4 9 2 2 3" xfId="3637"/>
    <cellStyle name="40 % - Akzent4 9 2 2 4" xfId="2536"/>
    <cellStyle name="40 % - Akzent4 9 2 3" xfId="1216"/>
    <cellStyle name="40 % - Akzent4 9 2 3 2" xfId="1876"/>
    <cellStyle name="40 % - Akzent4 9 2 3 2 2" xfId="4517"/>
    <cellStyle name="40 % - Akzent4 9 2 3 2 3" xfId="3196"/>
    <cellStyle name="40 % - Akzent4 9 2 3 3" xfId="3857"/>
    <cellStyle name="40 % - Akzent4 9 2 3 4" xfId="2316"/>
    <cellStyle name="40 % - Akzent4 9 2 4" xfId="1436"/>
    <cellStyle name="40 % - Akzent4 9 2 4 2" xfId="4077"/>
    <cellStyle name="40 % - Akzent4 9 2 4 3" xfId="2756"/>
    <cellStyle name="40 % - Akzent4 9 2 5" xfId="3416"/>
    <cellStyle name="40 % - Akzent4 9 2 6" xfId="2096"/>
    <cellStyle name="40 % - Akzent4 9 3" xfId="886"/>
    <cellStyle name="40 % - Akzent4 9 3 2" xfId="1546"/>
    <cellStyle name="40 % - Akzent4 9 3 2 2" xfId="4187"/>
    <cellStyle name="40 % - Akzent4 9 3 2 3" xfId="2866"/>
    <cellStyle name="40 % - Akzent4 9 3 3" xfId="3527"/>
    <cellStyle name="40 % - Akzent4 9 3 4" xfId="2426"/>
    <cellStyle name="40 % - Akzent4 9 4" xfId="1106"/>
    <cellStyle name="40 % - Akzent4 9 4 2" xfId="1766"/>
    <cellStyle name="40 % - Akzent4 9 4 2 2" xfId="4407"/>
    <cellStyle name="40 % - Akzent4 9 4 2 3" xfId="3086"/>
    <cellStyle name="40 % - Akzent4 9 4 3" xfId="3747"/>
    <cellStyle name="40 % - Akzent4 9 4 4" xfId="2206"/>
    <cellStyle name="40 % - Akzent4 9 5" xfId="1326"/>
    <cellStyle name="40 % - Akzent4 9 5 2" xfId="3967"/>
    <cellStyle name="40 % - Akzent4 9 5 3" xfId="2646"/>
    <cellStyle name="40 % - Akzent4 9 6" xfId="3306"/>
    <cellStyle name="40 % - Akzent4 9 7" xfId="1986"/>
    <cellStyle name="40 % - Akzent5" xfId="23" builtinId="47" customBuiltin="1"/>
    <cellStyle name="40 % - Akzent5 10" xfId="777"/>
    <cellStyle name="40 % - Akzent5 11" xfId="4554"/>
    <cellStyle name="40 % - Akzent5 11 10" xfId="6817"/>
    <cellStyle name="40 % - Akzent5 11 11" xfId="9140"/>
    <cellStyle name="40 % - Akzent5 11 2" xfId="4573"/>
    <cellStyle name="40 % - Akzent5 11 3" xfId="4589"/>
    <cellStyle name="40 % - Akzent5 11 3 2" xfId="4943"/>
    <cellStyle name="40 % - Akzent5 11 3 2 2" xfId="5281"/>
    <cellStyle name="40 % - Akzent5 11 3 2 2 2" xfId="5958"/>
    <cellStyle name="40 % - Akzent5 11 3 2 2 2 2" xfId="8090"/>
    <cellStyle name="40 % - Akzent5 11 3 2 2 2 3" xfId="10413"/>
    <cellStyle name="40 % - Akzent5 11 3 2 2 3" xfId="6674"/>
    <cellStyle name="40 % - Akzent5 11 3 2 2 3 2" xfId="8706"/>
    <cellStyle name="40 % - Akzent5 11 3 2 2 3 3" xfId="11029"/>
    <cellStyle name="40 % - Akzent5 11 3 2 2 4" xfId="7456"/>
    <cellStyle name="40 % - Akzent5 11 3 2 2 5" xfId="9779"/>
    <cellStyle name="40 % - Akzent5 11 3 2 3" xfId="5647"/>
    <cellStyle name="40 % - Akzent5 11 3 2 3 2" xfId="7779"/>
    <cellStyle name="40 % - Akzent5 11 3 2 3 3" xfId="10102"/>
    <cellStyle name="40 % - Akzent5 11 3 2 4" xfId="6407"/>
    <cellStyle name="40 % - Akzent5 11 3 2 4 2" xfId="8439"/>
    <cellStyle name="40 % - Akzent5 11 3 2 4 3" xfId="10762"/>
    <cellStyle name="40 % - Akzent5 11 3 2 5" xfId="9011"/>
    <cellStyle name="40 % - Akzent5 11 3 2 5 2" xfId="11334"/>
    <cellStyle name="40 % - Akzent5 11 3 2 6" xfId="7144"/>
    <cellStyle name="40 % - Akzent5 11 3 2 7" xfId="9467"/>
    <cellStyle name="40 % - Akzent5 11 3 3" xfId="5114"/>
    <cellStyle name="40 % - Akzent5 11 3 3 2" xfId="5792"/>
    <cellStyle name="40 % - Akzent5 11 3 3 2 2" xfId="7924"/>
    <cellStyle name="40 % - Akzent5 11 3 3 2 3" xfId="10247"/>
    <cellStyle name="40 % - Akzent5 11 3 3 3" xfId="6507"/>
    <cellStyle name="40 % - Akzent5 11 3 3 3 2" xfId="8539"/>
    <cellStyle name="40 % - Akzent5 11 3 3 3 3" xfId="10862"/>
    <cellStyle name="40 % - Akzent5 11 3 3 4" xfId="7289"/>
    <cellStyle name="40 % - Akzent5 11 3 3 5" xfId="9612"/>
    <cellStyle name="40 % - Akzent5 11 3 4" xfId="5480"/>
    <cellStyle name="40 % - Akzent5 11 3 4 2" xfId="7612"/>
    <cellStyle name="40 % - Akzent5 11 3 4 3" xfId="9935"/>
    <cellStyle name="40 % - Akzent5 11 3 5" xfId="4776"/>
    <cellStyle name="40 % - Akzent5 11 3 5 2" xfId="6977"/>
    <cellStyle name="40 % - Akzent5 11 3 5 3" xfId="9300"/>
    <cellStyle name="40 % - Akzent5 11 3 6" xfId="6240"/>
    <cellStyle name="40 % - Akzent5 11 3 6 2" xfId="8272"/>
    <cellStyle name="40 % - Akzent5 11 3 6 3" xfId="10595"/>
    <cellStyle name="40 % - Akzent5 11 3 7" xfId="8844"/>
    <cellStyle name="40 % - Akzent5 11 3 7 2" xfId="11167"/>
    <cellStyle name="40 % - Akzent5 11 3 8" xfId="6835"/>
    <cellStyle name="40 % - Akzent5 11 3 9" xfId="9158"/>
    <cellStyle name="40 % - Akzent5 11 4" xfId="4925"/>
    <cellStyle name="40 % - Akzent5 11 4 2" xfId="5263"/>
    <cellStyle name="40 % - Akzent5 11 4 2 2" xfId="5940"/>
    <cellStyle name="40 % - Akzent5 11 4 2 2 2" xfId="8072"/>
    <cellStyle name="40 % - Akzent5 11 4 2 2 3" xfId="10395"/>
    <cellStyle name="40 % - Akzent5 11 4 2 3" xfId="6656"/>
    <cellStyle name="40 % - Akzent5 11 4 2 3 2" xfId="8688"/>
    <cellStyle name="40 % - Akzent5 11 4 2 3 3" xfId="11011"/>
    <cellStyle name="40 % - Akzent5 11 4 2 4" xfId="7438"/>
    <cellStyle name="40 % - Akzent5 11 4 2 5" xfId="9761"/>
    <cellStyle name="40 % - Akzent5 11 4 3" xfId="5629"/>
    <cellStyle name="40 % - Akzent5 11 4 3 2" xfId="7761"/>
    <cellStyle name="40 % - Akzent5 11 4 3 3" xfId="10084"/>
    <cellStyle name="40 % - Akzent5 11 4 4" xfId="6389"/>
    <cellStyle name="40 % - Akzent5 11 4 4 2" xfId="8421"/>
    <cellStyle name="40 % - Akzent5 11 4 4 3" xfId="10744"/>
    <cellStyle name="40 % - Akzent5 11 4 5" xfId="8993"/>
    <cellStyle name="40 % - Akzent5 11 4 5 2" xfId="11316"/>
    <cellStyle name="40 % - Akzent5 11 4 6" xfId="7126"/>
    <cellStyle name="40 % - Akzent5 11 4 7" xfId="9449"/>
    <cellStyle name="40 % - Akzent5 11 5" xfId="5096"/>
    <cellStyle name="40 % - Akzent5 11 5 2" xfId="5774"/>
    <cellStyle name="40 % - Akzent5 11 5 2 2" xfId="7906"/>
    <cellStyle name="40 % - Akzent5 11 5 2 3" xfId="10229"/>
    <cellStyle name="40 % - Akzent5 11 5 3" xfId="6207"/>
    <cellStyle name="40 % - Akzent5 11 5 3 2" xfId="8239"/>
    <cellStyle name="40 % - Akzent5 11 5 3 3" xfId="10562"/>
    <cellStyle name="40 % - Akzent5 11 5 4" xfId="7271"/>
    <cellStyle name="40 % - Akzent5 11 5 5" xfId="9594"/>
    <cellStyle name="40 % - Akzent5 11 6" xfId="5462"/>
    <cellStyle name="40 % - Akzent5 11 6 2" xfId="7594"/>
    <cellStyle name="40 % - Akzent5 11 6 3" xfId="9917"/>
    <cellStyle name="40 % - Akzent5 11 7" xfId="4758"/>
    <cellStyle name="40 % - Akzent5 11 7 2" xfId="6960"/>
    <cellStyle name="40 % - Akzent5 11 7 3" xfId="9283"/>
    <cellStyle name="40 % - Akzent5 11 8" xfId="6222"/>
    <cellStyle name="40 % - Akzent5 11 8 2" xfId="8254"/>
    <cellStyle name="40 % - Akzent5 11 8 3" xfId="10577"/>
    <cellStyle name="40 % - Akzent5 11 9" xfId="8826"/>
    <cellStyle name="40 % - Akzent5 11 9 2" xfId="11149"/>
    <cellStyle name="40 % - Akzent5 12" xfId="4606"/>
    <cellStyle name="40 % - Akzent5 12 2" xfId="4960"/>
    <cellStyle name="40 % - Akzent5 12 2 2" xfId="5298"/>
    <cellStyle name="40 % - Akzent5 12 2 2 2" xfId="5975"/>
    <cellStyle name="40 % - Akzent5 12 2 2 2 2" xfId="8107"/>
    <cellStyle name="40 % - Akzent5 12 2 2 2 3" xfId="10430"/>
    <cellStyle name="40 % - Akzent5 12 2 2 3" xfId="6691"/>
    <cellStyle name="40 % - Akzent5 12 2 2 3 2" xfId="8723"/>
    <cellStyle name="40 % - Akzent5 12 2 2 3 3" xfId="11046"/>
    <cellStyle name="40 % - Akzent5 12 2 2 4" xfId="7473"/>
    <cellStyle name="40 % - Akzent5 12 2 2 5" xfId="9796"/>
    <cellStyle name="40 % - Akzent5 12 2 3" xfId="5664"/>
    <cellStyle name="40 % - Akzent5 12 2 3 2" xfId="7796"/>
    <cellStyle name="40 % - Akzent5 12 2 3 3" xfId="10119"/>
    <cellStyle name="40 % - Akzent5 12 2 4" xfId="6424"/>
    <cellStyle name="40 % - Akzent5 12 2 4 2" xfId="8456"/>
    <cellStyle name="40 % - Akzent5 12 2 4 3" xfId="10779"/>
    <cellStyle name="40 % - Akzent5 12 2 5" xfId="9028"/>
    <cellStyle name="40 % - Akzent5 12 2 5 2" xfId="11351"/>
    <cellStyle name="40 % - Akzent5 12 2 6" xfId="7161"/>
    <cellStyle name="40 % - Akzent5 12 2 7" xfId="9484"/>
    <cellStyle name="40 % - Akzent5 12 3" xfId="5131"/>
    <cellStyle name="40 % - Akzent5 12 3 2" xfId="5809"/>
    <cellStyle name="40 % - Akzent5 12 3 2 2" xfId="7941"/>
    <cellStyle name="40 % - Akzent5 12 3 2 3" xfId="10264"/>
    <cellStyle name="40 % - Akzent5 12 3 3" xfId="6524"/>
    <cellStyle name="40 % - Akzent5 12 3 3 2" xfId="8556"/>
    <cellStyle name="40 % - Akzent5 12 3 3 3" xfId="10879"/>
    <cellStyle name="40 % - Akzent5 12 3 4" xfId="7306"/>
    <cellStyle name="40 % - Akzent5 12 3 5" xfId="9629"/>
    <cellStyle name="40 % - Akzent5 12 4" xfId="5497"/>
    <cellStyle name="40 % - Akzent5 12 4 2" xfId="7629"/>
    <cellStyle name="40 % - Akzent5 12 4 3" xfId="9952"/>
    <cellStyle name="40 % - Akzent5 12 5" xfId="4793"/>
    <cellStyle name="40 % - Akzent5 12 5 2" xfId="6994"/>
    <cellStyle name="40 % - Akzent5 12 5 3" xfId="9317"/>
    <cellStyle name="40 % - Akzent5 12 6" xfId="6257"/>
    <cellStyle name="40 % - Akzent5 12 6 2" xfId="8289"/>
    <cellStyle name="40 % - Akzent5 12 6 3" xfId="10612"/>
    <cellStyle name="40 % - Akzent5 12 7" xfId="8861"/>
    <cellStyle name="40 % - Akzent5 12 7 2" xfId="11184"/>
    <cellStyle name="40 % - Akzent5 12 8" xfId="6852"/>
    <cellStyle name="40 % - Akzent5 12 9" xfId="9175"/>
    <cellStyle name="40 % - Akzent5 13" xfId="4624"/>
    <cellStyle name="40 % - Akzent5 13 2" xfId="4978"/>
    <cellStyle name="40 % - Akzent5 13 2 2" xfId="5316"/>
    <cellStyle name="40 % - Akzent5 13 2 2 2" xfId="5993"/>
    <cellStyle name="40 % - Akzent5 13 2 2 2 2" xfId="8125"/>
    <cellStyle name="40 % - Akzent5 13 2 2 2 3" xfId="10448"/>
    <cellStyle name="40 % - Akzent5 13 2 2 3" xfId="6709"/>
    <cellStyle name="40 % - Akzent5 13 2 2 3 2" xfId="8741"/>
    <cellStyle name="40 % - Akzent5 13 2 2 3 3" xfId="11064"/>
    <cellStyle name="40 % - Akzent5 13 2 2 4" xfId="7491"/>
    <cellStyle name="40 % - Akzent5 13 2 2 5" xfId="9814"/>
    <cellStyle name="40 % - Akzent5 13 2 3" xfId="5682"/>
    <cellStyle name="40 % - Akzent5 13 2 3 2" xfId="7814"/>
    <cellStyle name="40 % - Akzent5 13 2 3 3" xfId="10137"/>
    <cellStyle name="40 % - Akzent5 13 2 4" xfId="6442"/>
    <cellStyle name="40 % - Akzent5 13 2 4 2" xfId="8474"/>
    <cellStyle name="40 % - Akzent5 13 2 4 3" xfId="10797"/>
    <cellStyle name="40 % - Akzent5 13 2 5" xfId="9046"/>
    <cellStyle name="40 % - Akzent5 13 2 5 2" xfId="11369"/>
    <cellStyle name="40 % - Akzent5 13 2 6" xfId="7179"/>
    <cellStyle name="40 % - Akzent5 13 2 7" xfId="9502"/>
    <cellStyle name="40 % - Akzent5 13 3" xfId="5149"/>
    <cellStyle name="40 % - Akzent5 13 3 2" xfId="5827"/>
    <cellStyle name="40 % - Akzent5 13 3 2 2" xfId="7959"/>
    <cellStyle name="40 % - Akzent5 13 3 2 3" xfId="10282"/>
    <cellStyle name="40 % - Akzent5 13 3 3" xfId="6542"/>
    <cellStyle name="40 % - Akzent5 13 3 3 2" xfId="8574"/>
    <cellStyle name="40 % - Akzent5 13 3 3 3" xfId="10897"/>
    <cellStyle name="40 % - Akzent5 13 3 4" xfId="7324"/>
    <cellStyle name="40 % - Akzent5 13 3 5" xfId="9647"/>
    <cellStyle name="40 % - Akzent5 13 4" xfId="5515"/>
    <cellStyle name="40 % - Akzent5 13 4 2" xfId="7647"/>
    <cellStyle name="40 % - Akzent5 13 4 3" xfId="9970"/>
    <cellStyle name="40 % - Akzent5 13 5" xfId="4811"/>
    <cellStyle name="40 % - Akzent5 13 5 2" xfId="7012"/>
    <cellStyle name="40 % - Akzent5 13 5 3" xfId="9335"/>
    <cellStyle name="40 % - Akzent5 13 6" xfId="6275"/>
    <cellStyle name="40 % - Akzent5 13 6 2" xfId="8307"/>
    <cellStyle name="40 % - Akzent5 13 6 3" xfId="10630"/>
    <cellStyle name="40 % - Akzent5 13 7" xfId="8879"/>
    <cellStyle name="40 % - Akzent5 13 7 2" xfId="11202"/>
    <cellStyle name="40 % - Akzent5 13 8" xfId="6870"/>
    <cellStyle name="40 % - Akzent5 13 9" xfId="9193"/>
    <cellStyle name="40 % - Akzent5 14" xfId="4641"/>
    <cellStyle name="40 % - Akzent5 14 2" xfId="4995"/>
    <cellStyle name="40 % - Akzent5 14 2 2" xfId="5333"/>
    <cellStyle name="40 % - Akzent5 14 2 2 2" xfId="6010"/>
    <cellStyle name="40 % - Akzent5 14 2 2 2 2" xfId="8142"/>
    <cellStyle name="40 % - Akzent5 14 2 2 2 3" xfId="10465"/>
    <cellStyle name="40 % - Akzent5 14 2 2 3" xfId="6726"/>
    <cellStyle name="40 % - Akzent5 14 2 2 3 2" xfId="8758"/>
    <cellStyle name="40 % - Akzent5 14 2 2 3 3" xfId="11081"/>
    <cellStyle name="40 % - Akzent5 14 2 2 4" xfId="7508"/>
    <cellStyle name="40 % - Akzent5 14 2 2 5" xfId="9831"/>
    <cellStyle name="40 % - Akzent5 14 2 3" xfId="5699"/>
    <cellStyle name="40 % - Akzent5 14 2 3 2" xfId="7831"/>
    <cellStyle name="40 % - Akzent5 14 2 3 3" xfId="10154"/>
    <cellStyle name="40 % - Akzent5 14 2 4" xfId="6459"/>
    <cellStyle name="40 % - Akzent5 14 2 4 2" xfId="8491"/>
    <cellStyle name="40 % - Akzent5 14 2 4 3" xfId="10814"/>
    <cellStyle name="40 % - Akzent5 14 2 5" xfId="9063"/>
    <cellStyle name="40 % - Akzent5 14 2 5 2" xfId="11386"/>
    <cellStyle name="40 % - Akzent5 14 2 6" xfId="7196"/>
    <cellStyle name="40 % - Akzent5 14 2 7" xfId="9519"/>
    <cellStyle name="40 % - Akzent5 14 3" xfId="5166"/>
    <cellStyle name="40 % - Akzent5 14 3 2" xfId="5844"/>
    <cellStyle name="40 % - Akzent5 14 3 2 2" xfId="7976"/>
    <cellStyle name="40 % - Akzent5 14 3 2 3" xfId="10299"/>
    <cellStyle name="40 % - Akzent5 14 3 3" xfId="6559"/>
    <cellStyle name="40 % - Akzent5 14 3 3 2" xfId="8591"/>
    <cellStyle name="40 % - Akzent5 14 3 3 3" xfId="10914"/>
    <cellStyle name="40 % - Akzent5 14 3 4" xfId="7341"/>
    <cellStyle name="40 % - Akzent5 14 3 5" xfId="9664"/>
    <cellStyle name="40 % - Akzent5 14 4" xfId="5532"/>
    <cellStyle name="40 % - Akzent5 14 4 2" xfId="7664"/>
    <cellStyle name="40 % - Akzent5 14 4 3" xfId="9987"/>
    <cellStyle name="40 % - Akzent5 14 5" xfId="4828"/>
    <cellStyle name="40 % - Akzent5 14 5 2" xfId="7029"/>
    <cellStyle name="40 % - Akzent5 14 5 3" xfId="9352"/>
    <cellStyle name="40 % - Akzent5 14 6" xfId="6292"/>
    <cellStyle name="40 % - Akzent5 14 6 2" xfId="8324"/>
    <cellStyle name="40 % - Akzent5 14 6 3" xfId="10647"/>
    <cellStyle name="40 % - Akzent5 14 7" xfId="8896"/>
    <cellStyle name="40 % - Akzent5 14 7 2" xfId="11219"/>
    <cellStyle name="40 % - Akzent5 14 8" xfId="6887"/>
    <cellStyle name="40 % - Akzent5 14 9" xfId="9210"/>
    <cellStyle name="40 % - Akzent5 15" xfId="4656"/>
    <cellStyle name="40 % - Akzent5 15 2" xfId="5008"/>
    <cellStyle name="40 % - Akzent5 15 2 2" xfId="5346"/>
    <cellStyle name="40 % - Akzent5 15 2 2 2" xfId="6023"/>
    <cellStyle name="40 % - Akzent5 15 2 2 2 2" xfId="8155"/>
    <cellStyle name="40 % - Akzent5 15 2 2 2 3" xfId="10478"/>
    <cellStyle name="40 % - Akzent5 15 2 2 3" xfId="6739"/>
    <cellStyle name="40 % - Akzent5 15 2 2 3 2" xfId="8771"/>
    <cellStyle name="40 % - Akzent5 15 2 2 3 3" xfId="11094"/>
    <cellStyle name="40 % - Akzent5 15 2 2 4" xfId="7521"/>
    <cellStyle name="40 % - Akzent5 15 2 2 5" xfId="9844"/>
    <cellStyle name="40 % - Akzent5 15 2 3" xfId="5712"/>
    <cellStyle name="40 % - Akzent5 15 2 3 2" xfId="7844"/>
    <cellStyle name="40 % - Akzent5 15 2 3 3" xfId="10167"/>
    <cellStyle name="40 % - Akzent5 15 2 4" xfId="6472"/>
    <cellStyle name="40 % - Akzent5 15 2 4 2" xfId="8504"/>
    <cellStyle name="40 % - Akzent5 15 2 4 3" xfId="10827"/>
    <cellStyle name="40 % - Akzent5 15 2 5" xfId="9076"/>
    <cellStyle name="40 % - Akzent5 15 2 5 2" xfId="11399"/>
    <cellStyle name="40 % - Akzent5 15 2 6" xfId="7209"/>
    <cellStyle name="40 % - Akzent5 15 2 7" xfId="9532"/>
    <cellStyle name="40 % - Akzent5 15 3" xfId="5172"/>
    <cellStyle name="40 % - Akzent5 15 3 2" xfId="5850"/>
    <cellStyle name="40 % - Akzent5 15 3 2 2" xfId="7982"/>
    <cellStyle name="40 % - Akzent5 15 3 2 3" xfId="10305"/>
    <cellStyle name="40 % - Akzent5 15 3 3" xfId="6565"/>
    <cellStyle name="40 % - Akzent5 15 3 3 2" xfId="8597"/>
    <cellStyle name="40 % - Akzent5 15 3 3 3" xfId="10920"/>
    <cellStyle name="40 % - Akzent5 15 3 4" xfId="7347"/>
    <cellStyle name="40 % - Akzent5 15 3 5" xfId="9670"/>
    <cellStyle name="40 % - Akzent5 15 4" xfId="5538"/>
    <cellStyle name="40 % - Akzent5 15 4 2" xfId="7670"/>
    <cellStyle name="40 % - Akzent5 15 4 3" xfId="9993"/>
    <cellStyle name="40 % - Akzent5 15 5" xfId="4834"/>
    <cellStyle name="40 % - Akzent5 15 5 2" xfId="7035"/>
    <cellStyle name="40 % - Akzent5 15 5 3" xfId="9358"/>
    <cellStyle name="40 % - Akzent5 15 6" xfId="6298"/>
    <cellStyle name="40 % - Akzent5 15 6 2" xfId="8330"/>
    <cellStyle name="40 % - Akzent5 15 6 3" xfId="10653"/>
    <cellStyle name="40 % - Akzent5 15 7" xfId="8902"/>
    <cellStyle name="40 % - Akzent5 15 7 2" xfId="11225"/>
    <cellStyle name="40 % - Akzent5 15 8" xfId="6902"/>
    <cellStyle name="40 % - Akzent5 15 9" xfId="9225"/>
    <cellStyle name="40 % - Akzent5 16" xfId="4671"/>
    <cellStyle name="40 % - Akzent5 16 2" xfId="5222"/>
    <cellStyle name="40 % - Akzent5 16 2 2" xfId="5900"/>
    <cellStyle name="40 % - Akzent5 16 2 2 2" xfId="8032"/>
    <cellStyle name="40 % - Akzent5 16 2 2 3" xfId="10355"/>
    <cellStyle name="40 % - Akzent5 16 2 3" xfId="6615"/>
    <cellStyle name="40 % - Akzent5 16 2 3 2" xfId="8647"/>
    <cellStyle name="40 % - Akzent5 16 2 3 3" xfId="10970"/>
    <cellStyle name="40 % - Akzent5 16 2 4" xfId="7397"/>
    <cellStyle name="40 % - Akzent5 16 2 5" xfId="9720"/>
    <cellStyle name="40 % - Akzent5 16 3" xfId="5588"/>
    <cellStyle name="40 % - Akzent5 16 3 2" xfId="7720"/>
    <cellStyle name="40 % - Akzent5 16 3 3" xfId="10043"/>
    <cellStyle name="40 % - Akzent5 16 4" xfId="4884"/>
    <cellStyle name="40 % - Akzent5 16 4 2" xfId="7085"/>
    <cellStyle name="40 % - Akzent5 16 4 3" xfId="9408"/>
    <cellStyle name="40 % - Akzent5 16 5" xfId="6348"/>
    <cellStyle name="40 % - Akzent5 16 5 2" xfId="8380"/>
    <cellStyle name="40 % - Akzent5 16 5 3" xfId="10703"/>
    <cellStyle name="40 % - Akzent5 16 6" xfId="8952"/>
    <cellStyle name="40 % - Akzent5 16 6 2" xfId="11275"/>
    <cellStyle name="40 % - Akzent5 16 7" xfId="6917"/>
    <cellStyle name="40 % - Akzent5 16 8" xfId="9240"/>
    <cellStyle name="40 % - Akzent5 17" xfId="5027"/>
    <cellStyle name="40 % - Akzent5 17 2" xfId="5731"/>
    <cellStyle name="40 % - Akzent5 17 2 2" xfId="7863"/>
    <cellStyle name="40 % - Akzent5 17 2 3" xfId="10186"/>
    <cellStyle name="40 % - Akzent5 17 3" xfId="7228"/>
    <cellStyle name="40 % - Akzent5 17 4" xfId="9551"/>
    <cellStyle name="40 % - Akzent5 18" xfId="5363"/>
    <cellStyle name="40 % - Akzent5 18 2" xfId="6040"/>
    <cellStyle name="40 % - Akzent5 18 2 2" xfId="8172"/>
    <cellStyle name="40 % - Akzent5 18 2 3" xfId="10495"/>
    <cellStyle name="40 % - Akzent5 18 3" xfId="7538"/>
    <cellStyle name="40 % - Akzent5 18 4" xfId="9861"/>
    <cellStyle name="40 % - Akzent5 19" xfId="5389"/>
    <cellStyle name="40 % - Akzent5 19 2" xfId="5398"/>
    <cellStyle name="40 % - Akzent5 19 3" xfId="7554"/>
    <cellStyle name="40 % - Akzent5 19 4" xfId="9877"/>
    <cellStyle name="40 % - Akzent5 2" xfId="180"/>
    <cellStyle name="40 % - Akzent5 2 2" xfId="499"/>
    <cellStyle name="40 % - Akzent5 2 3" xfId="663"/>
    <cellStyle name="40 % - Akzent5 2 3 2" xfId="902"/>
    <cellStyle name="40 % - Akzent5 2 3 2 2" xfId="1562"/>
    <cellStyle name="40 % - Akzent5 2 3 2 2 2" xfId="4203"/>
    <cellStyle name="40 % - Akzent5 2 3 2 2 3" xfId="2882"/>
    <cellStyle name="40 % - Akzent5 2 3 2 3" xfId="3543"/>
    <cellStyle name="40 % - Akzent5 2 3 2 4" xfId="2442"/>
    <cellStyle name="40 % - Akzent5 2 3 3" xfId="1122"/>
    <cellStyle name="40 % - Akzent5 2 3 3 2" xfId="1782"/>
    <cellStyle name="40 % - Akzent5 2 3 3 2 2" xfId="4423"/>
    <cellStyle name="40 % - Akzent5 2 3 3 2 3" xfId="3102"/>
    <cellStyle name="40 % - Akzent5 2 3 3 3" xfId="3763"/>
    <cellStyle name="40 % - Akzent5 2 3 3 4" xfId="2222"/>
    <cellStyle name="40 % - Akzent5 2 3 4" xfId="1342"/>
    <cellStyle name="40 % - Akzent5 2 3 4 2" xfId="3983"/>
    <cellStyle name="40 % - Akzent5 2 3 4 3" xfId="2662"/>
    <cellStyle name="40 % - Akzent5 2 3 5" xfId="3322"/>
    <cellStyle name="40 % - Akzent5 2 3 6" xfId="2002"/>
    <cellStyle name="40 % - Akzent5 2 4" xfId="792"/>
    <cellStyle name="40 % - Akzent5 2 4 2" xfId="1452"/>
    <cellStyle name="40 % - Akzent5 2 4 2 2" xfId="4093"/>
    <cellStyle name="40 % - Akzent5 2 4 2 3" xfId="2772"/>
    <cellStyle name="40 % - Akzent5 2 4 3" xfId="3433"/>
    <cellStyle name="40 % - Akzent5 2 4 4" xfId="2332"/>
    <cellStyle name="40 % - Akzent5 2 5" xfId="1012"/>
    <cellStyle name="40 % - Akzent5 2 5 2" xfId="1672"/>
    <cellStyle name="40 % - Akzent5 2 5 2 2" xfId="4313"/>
    <cellStyle name="40 % - Akzent5 2 5 2 3" xfId="2992"/>
    <cellStyle name="40 % - Akzent5 2 5 3" xfId="3653"/>
    <cellStyle name="40 % - Akzent5 2 5 4" xfId="2112"/>
    <cellStyle name="40 % - Akzent5 2 6" xfId="1232"/>
    <cellStyle name="40 % - Akzent5 2 6 2" xfId="3873"/>
    <cellStyle name="40 % - Akzent5 2 6 3" xfId="2552"/>
    <cellStyle name="40 % - Akzent5 2 7" xfId="3212"/>
    <cellStyle name="40 % - Akzent5 2 8" xfId="1892"/>
    <cellStyle name="40 % - Akzent5 2 9" xfId="420"/>
    <cellStyle name="40 % - Akzent5 20" xfId="4688"/>
    <cellStyle name="40 % - Akzent5 21" xfId="6102"/>
    <cellStyle name="40 % - Akzent5 21 2" xfId="8186"/>
    <cellStyle name="40 % - Akzent5 21 3" xfId="10509"/>
    <cellStyle name="40 % - Akzent5 22" xfId="6165"/>
    <cellStyle name="40 % - Akzent5 22 2" xfId="8200"/>
    <cellStyle name="40 % - Akzent5 22 3" xfId="10523"/>
    <cellStyle name="40 % - Akzent5 23" xfId="6753"/>
    <cellStyle name="40 % - Akzent5 23 2" xfId="8785"/>
    <cellStyle name="40 % - Akzent5 23 3" xfId="11108"/>
    <cellStyle name="40 % - Akzent5 24" xfId="11413"/>
    <cellStyle name="40 % - Akzent5 3" xfId="238"/>
    <cellStyle name="40 % - Akzent5 4" xfId="296"/>
    <cellStyle name="40 % - Akzent5 4 2" xfId="683"/>
    <cellStyle name="40 % - Akzent5 4 2 2" xfId="922"/>
    <cellStyle name="40 % - Akzent5 4 2 2 2" xfId="1582"/>
    <cellStyle name="40 % - Akzent5 4 2 2 2 2" xfId="4223"/>
    <cellStyle name="40 % - Akzent5 4 2 2 2 3" xfId="2902"/>
    <cellStyle name="40 % - Akzent5 4 2 2 3" xfId="3563"/>
    <cellStyle name="40 % - Akzent5 4 2 2 4" xfId="2462"/>
    <cellStyle name="40 % - Akzent5 4 2 3" xfId="1142"/>
    <cellStyle name="40 % - Akzent5 4 2 3 2" xfId="1802"/>
    <cellStyle name="40 % - Akzent5 4 2 3 2 2" xfId="4443"/>
    <cellStyle name="40 % - Akzent5 4 2 3 2 3" xfId="3122"/>
    <cellStyle name="40 % - Akzent5 4 2 3 3" xfId="3783"/>
    <cellStyle name="40 % - Akzent5 4 2 3 4" xfId="2242"/>
    <cellStyle name="40 % - Akzent5 4 2 4" xfId="1362"/>
    <cellStyle name="40 % - Akzent5 4 2 4 2" xfId="4003"/>
    <cellStyle name="40 % - Akzent5 4 2 4 3" xfId="2682"/>
    <cellStyle name="40 % - Akzent5 4 2 5" xfId="3342"/>
    <cellStyle name="40 % - Akzent5 4 2 6" xfId="2022"/>
    <cellStyle name="40 % - Akzent5 4 3" xfId="812"/>
    <cellStyle name="40 % - Akzent5 4 3 2" xfId="1472"/>
    <cellStyle name="40 % - Akzent5 4 3 2 2" xfId="4113"/>
    <cellStyle name="40 % - Akzent5 4 3 2 3" xfId="2792"/>
    <cellStyle name="40 % - Akzent5 4 3 3" xfId="3453"/>
    <cellStyle name="40 % - Akzent5 4 3 4" xfId="2352"/>
    <cellStyle name="40 % - Akzent5 4 4" xfId="1032"/>
    <cellStyle name="40 % - Akzent5 4 4 2" xfId="1692"/>
    <cellStyle name="40 % - Akzent5 4 4 2 2" xfId="4333"/>
    <cellStyle name="40 % - Akzent5 4 4 2 3" xfId="3012"/>
    <cellStyle name="40 % - Akzent5 4 4 3" xfId="3673"/>
    <cellStyle name="40 % - Akzent5 4 4 4" xfId="2132"/>
    <cellStyle name="40 % - Akzent5 4 5" xfId="1252"/>
    <cellStyle name="40 % - Akzent5 4 5 2" xfId="3893"/>
    <cellStyle name="40 % - Akzent5 4 5 3" xfId="2572"/>
    <cellStyle name="40 % - Akzent5 4 6" xfId="3232"/>
    <cellStyle name="40 % - Akzent5 4 7" xfId="1912"/>
    <cellStyle name="40 % - Akzent5 4 8" xfId="544"/>
    <cellStyle name="40 % - Akzent5 4 9" xfId="5078"/>
    <cellStyle name="40 % - Akzent5 5" xfId="558"/>
    <cellStyle name="40 % - Akzent5 5 2" xfId="697"/>
    <cellStyle name="40 % - Akzent5 5 2 2" xfId="936"/>
    <cellStyle name="40 % - Akzent5 5 2 2 2" xfId="1596"/>
    <cellStyle name="40 % - Akzent5 5 2 2 2 2" xfId="4237"/>
    <cellStyle name="40 % - Akzent5 5 2 2 2 3" xfId="2916"/>
    <cellStyle name="40 % - Akzent5 5 2 2 3" xfId="3577"/>
    <cellStyle name="40 % - Akzent5 5 2 2 4" xfId="2476"/>
    <cellStyle name="40 % - Akzent5 5 2 3" xfId="1156"/>
    <cellStyle name="40 % - Akzent5 5 2 3 2" xfId="1816"/>
    <cellStyle name="40 % - Akzent5 5 2 3 2 2" xfId="4457"/>
    <cellStyle name="40 % - Akzent5 5 2 3 2 3" xfId="3136"/>
    <cellStyle name="40 % - Akzent5 5 2 3 3" xfId="3797"/>
    <cellStyle name="40 % - Akzent5 5 2 3 4" xfId="2256"/>
    <cellStyle name="40 % - Akzent5 5 2 4" xfId="1376"/>
    <cellStyle name="40 % - Akzent5 5 2 4 2" xfId="4017"/>
    <cellStyle name="40 % - Akzent5 5 2 4 3" xfId="2696"/>
    <cellStyle name="40 % - Akzent5 5 2 5" xfId="3356"/>
    <cellStyle name="40 % - Akzent5 5 2 6" xfId="2036"/>
    <cellStyle name="40 % - Akzent5 5 3" xfId="826"/>
    <cellStyle name="40 % - Akzent5 5 3 2" xfId="1486"/>
    <cellStyle name="40 % - Akzent5 5 3 2 2" xfId="4127"/>
    <cellStyle name="40 % - Akzent5 5 3 2 3" xfId="2806"/>
    <cellStyle name="40 % - Akzent5 5 3 3" xfId="3467"/>
    <cellStyle name="40 % - Akzent5 5 3 4" xfId="2366"/>
    <cellStyle name="40 % - Akzent5 5 4" xfId="1046"/>
    <cellStyle name="40 % - Akzent5 5 4 2" xfId="1706"/>
    <cellStyle name="40 % - Akzent5 5 4 2 2" xfId="4347"/>
    <cellStyle name="40 % - Akzent5 5 4 2 3" xfId="3026"/>
    <cellStyle name="40 % - Akzent5 5 4 3" xfId="3687"/>
    <cellStyle name="40 % - Akzent5 5 4 4" xfId="2146"/>
    <cellStyle name="40 % - Akzent5 5 5" xfId="1266"/>
    <cellStyle name="40 % - Akzent5 5 5 2" xfId="3907"/>
    <cellStyle name="40 % - Akzent5 5 5 3" xfId="2586"/>
    <cellStyle name="40 % - Akzent5 5 6" xfId="3246"/>
    <cellStyle name="40 % - Akzent5 5 7" xfId="1926"/>
    <cellStyle name="40 % - Akzent5 6" xfId="607"/>
    <cellStyle name="40 % - Akzent5 6 2" xfId="717"/>
    <cellStyle name="40 % - Akzent5 6 2 2" xfId="956"/>
    <cellStyle name="40 % - Akzent5 6 2 2 2" xfId="1616"/>
    <cellStyle name="40 % - Akzent5 6 2 2 2 2" xfId="4257"/>
    <cellStyle name="40 % - Akzent5 6 2 2 2 3" xfId="2936"/>
    <cellStyle name="40 % - Akzent5 6 2 2 3" xfId="3597"/>
    <cellStyle name="40 % - Akzent5 6 2 2 4" xfId="2496"/>
    <cellStyle name="40 % - Akzent5 6 2 3" xfId="1176"/>
    <cellStyle name="40 % - Akzent5 6 2 3 2" xfId="1836"/>
    <cellStyle name="40 % - Akzent5 6 2 3 2 2" xfId="4477"/>
    <cellStyle name="40 % - Akzent5 6 2 3 2 3" xfId="3156"/>
    <cellStyle name="40 % - Akzent5 6 2 3 3" xfId="3817"/>
    <cellStyle name="40 % - Akzent5 6 2 3 4" xfId="2276"/>
    <cellStyle name="40 % - Akzent5 6 2 4" xfId="1396"/>
    <cellStyle name="40 % - Akzent5 6 2 4 2" xfId="4037"/>
    <cellStyle name="40 % - Akzent5 6 2 4 3" xfId="2716"/>
    <cellStyle name="40 % - Akzent5 6 2 5" xfId="3376"/>
    <cellStyle name="40 % - Akzent5 6 2 6" xfId="2056"/>
    <cellStyle name="40 % - Akzent5 6 3" xfId="846"/>
    <cellStyle name="40 % - Akzent5 6 3 2" xfId="1506"/>
    <cellStyle name="40 % - Akzent5 6 3 2 2" xfId="4147"/>
    <cellStyle name="40 % - Akzent5 6 3 2 3" xfId="2826"/>
    <cellStyle name="40 % - Akzent5 6 3 3" xfId="3487"/>
    <cellStyle name="40 % - Akzent5 6 3 4" xfId="2386"/>
    <cellStyle name="40 % - Akzent5 6 4" xfId="1066"/>
    <cellStyle name="40 % - Akzent5 6 4 2" xfId="1726"/>
    <cellStyle name="40 % - Akzent5 6 4 2 2" xfId="4367"/>
    <cellStyle name="40 % - Akzent5 6 4 2 3" xfId="3046"/>
    <cellStyle name="40 % - Akzent5 6 4 3" xfId="3707"/>
    <cellStyle name="40 % - Akzent5 6 4 4" xfId="2166"/>
    <cellStyle name="40 % - Akzent5 6 5" xfId="1286"/>
    <cellStyle name="40 % - Akzent5 6 5 2" xfId="3927"/>
    <cellStyle name="40 % - Akzent5 6 5 3" xfId="2606"/>
    <cellStyle name="40 % - Akzent5 6 6" xfId="3266"/>
    <cellStyle name="40 % - Akzent5 6 7" xfId="1946"/>
    <cellStyle name="40 % - Akzent5 7" xfId="621"/>
    <cellStyle name="40 % - Akzent5 7 2" xfId="731"/>
    <cellStyle name="40 % - Akzent5 7 2 2" xfId="970"/>
    <cellStyle name="40 % - Akzent5 7 2 2 2" xfId="1630"/>
    <cellStyle name="40 % - Akzent5 7 2 2 2 2" xfId="4271"/>
    <cellStyle name="40 % - Akzent5 7 2 2 2 3" xfId="2950"/>
    <cellStyle name="40 % - Akzent5 7 2 2 3" xfId="3611"/>
    <cellStyle name="40 % - Akzent5 7 2 2 4" xfId="2510"/>
    <cellStyle name="40 % - Akzent5 7 2 3" xfId="1190"/>
    <cellStyle name="40 % - Akzent5 7 2 3 2" xfId="1850"/>
    <cellStyle name="40 % - Akzent5 7 2 3 2 2" xfId="4491"/>
    <cellStyle name="40 % - Akzent5 7 2 3 2 3" xfId="3170"/>
    <cellStyle name="40 % - Akzent5 7 2 3 3" xfId="3831"/>
    <cellStyle name="40 % - Akzent5 7 2 3 4" xfId="2290"/>
    <cellStyle name="40 % - Akzent5 7 2 4" xfId="1410"/>
    <cellStyle name="40 % - Akzent5 7 2 4 2" xfId="4051"/>
    <cellStyle name="40 % - Akzent5 7 2 4 3" xfId="2730"/>
    <cellStyle name="40 % - Akzent5 7 2 5" xfId="3390"/>
    <cellStyle name="40 % - Akzent5 7 2 6" xfId="2070"/>
    <cellStyle name="40 % - Akzent5 7 3" xfId="860"/>
    <cellStyle name="40 % - Akzent5 7 3 2" xfId="1520"/>
    <cellStyle name="40 % - Akzent5 7 3 2 2" xfId="4161"/>
    <cellStyle name="40 % - Akzent5 7 3 2 3" xfId="2840"/>
    <cellStyle name="40 % - Akzent5 7 3 3" xfId="3501"/>
    <cellStyle name="40 % - Akzent5 7 3 4" xfId="2400"/>
    <cellStyle name="40 % - Akzent5 7 4" xfId="1080"/>
    <cellStyle name="40 % - Akzent5 7 4 2" xfId="1740"/>
    <cellStyle name="40 % - Akzent5 7 4 2 2" xfId="4381"/>
    <cellStyle name="40 % - Akzent5 7 4 2 3" xfId="3060"/>
    <cellStyle name="40 % - Akzent5 7 4 3" xfId="3721"/>
    <cellStyle name="40 % - Akzent5 7 4 4" xfId="2180"/>
    <cellStyle name="40 % - Akzent5 7 5" xfId="1300"/>
    <cellStyle name="40 % - Akzent5 7 5 2" xfId="3941"/>
    <cellStyle name="40 % - Akzent5 7 5 3" xfId="2620"/>
    <cellStyle name="40 % - Akzent5 7 6" xfId="3280"/>
    <cellStyle name="40 % - Akzent5 7 7" xfId="1960"/>
    <cellStyle name="40 % - Akzent5 8" xfId="635"/>
    <cellStyle name="40 % - Akzent5 8 2" xfId="745"/>
    <cellStyle name="40 % - Akzent5 8 2 2" xfId="984"/>
    <cellStyle name="40 % - Akzent5 8 2 2 2" xfId="1644"/>
    <cellStyle name="40 % - Akzent5 8 2 2 2 2" xfId="4285"/>
    <cellStyle name="40 % - Akzent5 8 2 2 2 3" xfId="2964"/>
    <cellStyle name="40 % - Akzent5 8 2 2 3" xfId="3625"/>
    <cellStyle name="40 % - Akzent5 8 2 2 4" xfId="2524"/>
    <cellStyle name="40 % - Akzent5 8 2 3" xfId="1204"/>
    <cellStyle name="40 % - Akzent5 8 2 3 2" xfId="1864"/>
    <cellStyle name="40 % - Akzent5 8 2 3 2 2" xfId="4505"/>
    <cellStyle name="40 % - Akzent5 8 2 3 2 3" xfId="3184"/>
    <cellStyle name="40 % - Akzent5 8 2 3 3" xfId="3845"/>
    <cellStyle name="40 % - Akzent5 8 2 3 4" xfId="2304"/>
    <cellStyle name="40 % - Akzent5 8 2 4" xfId="1424"/>
    <cellStyle name="40 % - Akzent5 8 2 4 2" xfId="4065"/>
    <cellStyle name="40 % - Akzent5 8 2 4 3" xfId="2744"/>
    <cellStyle name="40 % - Akzent5 8 2 5" xfId="3404"/>
    <cellStyle name="40 % - Akzent5 8 2 6" xfId="2084"/>
    <cellStyle name="40 % - Akzent5 8 3" xfId="874"/>
    <cellStyle name="40 % - Akzent5 8 3 2" xfId="1534"/>
    <cellStyle name="40 % - Akzent5 8 3 2 2" xfId="4175"/>
    <cellStyle name="40 % - Akzent5 8 3 2 3" xfId="2854"/>
    <cellStyle name="40 % - Akzent5 8 3 3" xfId="3515"/>
    <cellStyle name="40 % - Akzent5 8 3 4" xfId="2414"/>
    <cellStyle name="40 % - Akzent5 8 4" xfId="1094"/>
    <cellStyle name="40 % - Akzent5 8 4 2" xfId="1754"/>
    <cellStyle name="40 % - Akzent5 8 4 2 2" xfId="4395"/>
    <cellStyle name="40 % - Akzent5 8 4 2 3" xfId="3074"/>
    <cellStyle name="40 % - Akzent5 8 4 3" xfId="3735"/>
    <cellStyle name="40 % - Akzent5 8 4 4" xfId="2194"/>
    <cellStyle name="40 % - Akzent5 8 5" xfId="1314"/>
    <cellStyle name="40 % - Akzent5 8 5 2" xfId="3955"/>
    <cellStyle name="40 % - Akzent5 8 5 3" xfId="2634"/>
    <cellStyle name="40 % - Akzent5 8 6" xfId="3294"/>
    <cellStyle name="40 % - Akzent5 8 7" xfId="1974"/>
    <cellStyle name="40 % - Akzent5 9" xfId="649"/>
    <cellStyle name="40 % - Akzent5 9 2" xfId="759"/>
    <cellStyle name="40 % - Akzent5 9 2 2" xfId="998"/>
    <cellStyle name="40 % - Akzent5 9 2 2 2" xfId="1658"/>
    <cellStyle name="40 % - Akzent5 9 2 2 2 2" xfId="4299"/>
    <cellStyle name="40 % - Akzent5 9 2 2 2 3" xfId="2978"/>
    <cellStyle name="40 % - Akzent5 9 2 2 3" xfId="3639"/>
    <cellStyle name="40 % - Akzent5 9 2 2 4" xfId="2538"/>
    <cellStyle name="40 % - Akzent5 9 2 3" xfId="1218"/>
    <cellStyle name="40 % - Akzent5 9 2 3 2" xfId="1878"/>
    <cellStyle name="40 % - Akzent5 9 2 3 2 2" xfId="4519"/>
    <cellStyle name="40 % - Akzent5 9 2 3 2 3" xfId="3198"/>
    <cellStyle name="40 % - Akzent5 9 2 3 3" xfId="3859"/>
    <cellStyle name="40 % - Akzent5 9 2 3 4" xfId="2318"/>
    <cellStyle name="40 % - Akzent5 9 2 4" xfId="1438"/>
    <cellStyle name="40 % - Akzent5 9 2 4 2" xfId="4079"/>
    <cellStyle name="40 % - Akzent5 9 2 4 3" xfId="2758"/>
    <cellStyle name="40 % - Akzent5 9 2 5" xfId="3418"/>
    <cellStyle name="40 % - Akzent5 9 2 6" xfId="2098"/>
    <cellStyle name="40 % - Akzent5 9 3" xfId="888"/>
    <cellStyle name="40 % - Akzent5 9 3 2" xfId="1548"/>
    <cellStyle name="40 % - Akzent5 9 3 2 2" xfId="4189"/>
    <cellStyle name="40 % - Akzent5 9 3 2 3" xfId="2868"/>
    <cellStyle name="40 % - Akzent5 9 3 3" xfId="3529"/>
    <cellStyle name="40 % - Akzent5 9 3 4" xfId="2428"/>
    <cellStyle name="40 % - Akzent5 9 4" xfId="1108"/>
    <cellStyle name="40 % - Akzent5 9 4 2" xfId="1768"/>
    <cellStyle name="40 % - Akzent5 9 4 2 2" xfId="4409"/>
    <cellStyle name="40 % - Akzent5 9 4 2 3" xfId="3088"/>
    <cellStyle name="40 % - Akzent5 9 4 3" xfId="3749"/>
    <cellStyle name="40 % - Akzent5 9 4 4" xfId="2208"/>
    <cellStyle name="40 % - Akzent5 9 5" xfId="1328"/>
    <cellStyle name="40 % - Akzent5 9 5 2" xfId="3969"/>
    <cellStyle name="40 % - Akzent5 9 5 3" xfId="2648"/>
    <cellStyle name="40 % - Akzent5 9 6" xfId="3308"/>
    <cellStyle name="40 % - Akzent5 9 7" xfId="1988"/>
    <cellStyle name="40 % - Akzent6" xfId="24" builtinId="51" customBuiltin="1"/>
    <cellStyle name="40 % - Akzent6 10" xfId="778"/>
    <cellStyle name="40 % - Akzent6 11" xfId="4558"/>
    <cellStyle name="40 % - Akzent6 11 10" xfId="6819"/>
    <cellStyle name="40 % - Akzent6 11 11" xfId="9142"/>
    <cellStyle name="40 % - Akzent6 11 2" xfId="4575"/>
    <cellStyle name="40 % - Akzent6 11 3" xfId="4591"/>
    <cellStyle name="40 % - Akzent6 11 3 2" xfId="4945"/>
    <cellStyle name="40 % - Akzent6 11 3 2 2" xfId="5283"/>
    <cellStyle name="40 % - Akzent6 11 3 2 2 2" xfId="5960"/>
    <cellStyle name="40 % - Akzent6 11 3 2 2 2 2" xfId="8092"/>
    <cellStyle name="40 % - Akzent6 11 3 2 2 2 3" xfId="10415"/>
    <cellStyle name="40 % - Akzent6 11 3 2 2 3" xfId="6676"/>
    <cellStyle name="40 % - Akzent6 11 3 2 2 3 2" xfId="8708"/>
    <cellStyle name="40 % - Akzent6 11 3 2 2 3 3" xfId="11031"/>
    <cellStyle name="40 % - Akzent6 11 3 2 2 4" xfId="7458"/>
    <cellStyle name="40 % - Akzent6 11 3 2 2 5" xfId="9781"/>
    <cellStyle name="40 % - Akzent6 11 3 2 3" xfId="5649"/>
    <cellStyle name="40 % - Akzent6 11 3 2 3 2" xfId="7781"/>
    <cellStyle name="40 % - Akzent6 11 3 2 3 3" xfId="10104"/>
    <cellStyle name="40 % - Akzent6 11 3 2 4" xfId="6409"/>
    <cellStyle name="40 % - Akzent6 11 3 2 4 2" xfId="8441"/>
    <cellStyle name="40 % - Akzent6 11 3 2 4 3" xfId="10764"/>
    <cellStyle name="40 % - Akzent6 11 3 2 5" xfId="9013"/>
    <cellStyle name="40 % - Akzent6 11 3 2 5 2" xfId="11336"/>
    <cellStyle name="40 % - Akzent6 11 3 2 6" xfId="7146"/>
    <cellStyle name="40 % - Akzent6 11 3 2 7" xfId="9469"/>
    <cellStyle name="40 % - Akzent6 11 3 3" xfId="5116"/>
    <cellStyle name="40 % - Akzent6 11 3 3 2" xfId="5794"/>
    <cellStyle name="40 % - Akzent6 11 3 3 2 2" xfId="7926"/>
    <cellStyle name="40 % - Akzent6 11 3 3 2 3" xfId="10249"/>
    <cellStyle name="40 % - Akzent6 11 3 3 3" xfId="6509"/>
    <cellStyle name="40 % - Akzent6 11 3 3 3 2" xfId="8541"/>
    <cellStyle name="40 % - Akzent6 11 3 3 3 3" xfId="10864"/>
    <cellStyle name="40 % - Akzent6 11 3 3 4" xfId="7291"/>
    <cellStyle name="40 % - Akzent6 11 3 3 5" xfId="9614"/>
    <cellStyle name="40 % - Akzent6 11 3 4" xfId="5482"/>
    <cellStyle name="40 % - Akzent6 11 3 4 2" xfId="7614"/>
    <cellStyle name="40 % - Akzent6 11 3 4 3" xfId="9937"/>
    <cellStyle name="40 % - Akzent6 11 3 5" xfId="4778"/>
    <cellStyle name="40 % - Akzent6 11 3 5 2" xfId="6979"/>
    <cellStyle name="40 % - Akzent6 11 3 5 3" xfId="9302"/>
    <cellStyle name="40 % - Akzent6 11 3 6" xfId="6242"/>
    <cellStyle name="40 % - Akzent6 11 3 6 2" xfId="8274"/>
    <cellStyle name="40 % - Akzent6 11 3 6 3" xfId="10597"/>
    <cellStyle name="40 % - Akzent6 11 3 7" xfId="8846"/>
    <cellStyle name="40 % - Akzent6 11 3 7 2" xfId="11169"/>
    <cellStyle name="40 % - Akzent6 11 3 8" xfId="6837"/>
    <cellStyle name="40 % - Akzent6 11 3 9" xfId="9160"/>
    <cellStyle name="40 % - Akzent6 11 4" xfId="4927"/>
    <cellStyle name="40 % - Akzent6 11 4 2" xfId="5265"/>
    <cellStyle name="40 % - Akzent6 11 4 2 2" xfId="5942"/>
    <cellStyle name="40 % - Akzent6 11 4 2 2 2" xfId="8074"/>
    <cellStyle name="40 % - Akzent6 11 4 2 2 3" xfId="10397"/>
    <cellStyle name="40 % - Akzent6 11 4 2 3" xfId="6658"/>
    <cellStyle name="40 % - Akzent6 11 4 2 3 2" xfId="8690"/>
    <cellStyle name="40 % - Akzent6 11 4 2 3 3" xfId="11013"/>
    <cellStyle name="40 % - Akzent6 11 4 2 4" xfId="7440"/>
    <cellStyle name="40 % - Akzent6 11 4 2 5" xfId="9763"/>
    <cellStyle name="40 % - Akzent6 11 4 3" xfId="5631"/>
    <cellStyle name="40 % - Akzent6 11 4 3 2" xfId="7763"/>
    <cellStyle name="40 % - Akzent6 11 4 3 3" xfId="10086"/>
    <cellStyle name="40 % - Akzent6 11 4 4" xfId="6391"/>
    <cellStyle name="40 % - Akzent6 11 4 4 2" xfId="8423"/>
    <cellStyle name="40 % - Akzent6 11 4 4 3" xfId="10746"/>
    <cellStyle name="40 % - Akzent6 11 4 5" xfId="8995"/>
    <cellStyle name="40 % - Akzent6 11 4 5 2" xfId="11318"/>
    <cellStyle name="40 % - Akzent6 11 4 6" xfId="7128"/>
    <cellStyle name="40 % - Akzent6 11 4 7" xfId="9451"/>
    <cellStyle name="40 % - Akzent6 11 5" xfId="5098"/>
    <cellStyle name="40 % - Akzent6 11 5 2" xfId="5776"/>
    <cellStyle name="40 % - Akzent6 11 5 2 2" xfId="7908"/>
    <cellStyle name="40 % - Akzent6 11 5 2 3" xfId="10231"/>
    <cellStyle name="40 % - Akzent6 11 5 3" xfId="6208"/>
    <cellStyle name="40 % - Akzent6 11 5 3 2" xfId="8240"/>
    <cellStyle name="40 % - Akzent6 11 5 3 3" xfId="10563"/>
    <cellStyle name="40 % - Akzent6 11 5 4" xfId="7273"/>
    <cellStyle name="40 % - Akzent6 11 5 5" xfId="9596"/>
    <cellStyle name="40 % - Akzent6 11 6" xfId="5464"/>
    <cellStyle name="40 % - Akzent6 11 6 2" xfId="7596"/>
    <cellStyle name="40 % - Akzent6 11 6 3" xfId="9919"/>
    <cellStyle name="40 % - Akzent6 11 7" xfId="4760"/>
    <cellStyle name="40 % - Akzent6 11 7 2" xfId="6962"/>
    <cellStyle name="40 % - Akzent6 11 7 3" xfId="9285"/>
    <cellStyle name="40 % - Akzent6 11 8" xfId="6224"/>
    <cellStyle name="40 % - Akzent6 11 8 2" xfId="8256"/>
    <cellStyle name="40 % - Akzent6 11 8 3" xfId="10579"/>
    <cellStyle name="40 % - Akzent6 11 9" xfId="8828"/>
    <cellStyle name="40 % - Akzent6 11 9 2" xfId="11151"/>
    <cellStyle name="40 % - Akzent6 12" xfId="4608"/>
    <cellStyle name="40 % - Akzent6 12 2" xfId="4962"/>
    <cellStyle name="40 % - Akzent6 12 2 2" xfId="5300"/>
    <cellStyle name="40 % - Akzent6 12 2 2 2" xfId="5977"/>
    <cellStyle name="40 % - Akzent6 12 2 2 2 2" xfId="8109"/>
    <cellStyle name="40 % - Akzent6 12 2 2 2 3" xfId="10432"/>
    <cellStyle name="40 % - Akzent6 12 2 2 3" xfId="6693"/>
    <cellStyle name="40 % - Akzent6 12 2 2 3 2" xfId="8725"/>
    <cellStyle name="40 % - Akzent6 12 2 2 3 3" xfId="11048"/>
    <cellStyle name="40 % - Akzent6 12 2 2 4" xfId="7475"/>
    <cellStyle name="40 % - Akzent6 12 2 2 5" xfId="9798"/>
    <cellStyle name="40 % - Akzent6 12 2 3" xfId="5666"/>
    <cellStyle name="40 % - Akzent6 12 2 3 2" xfId="7798"/>
    <cellStyle name="40 % - Akzent6 12 2 3 3" xfId="10121"/>
    <cellStyle name="40 % - Akzent6 12 2 4" xfId="6426"/>
    <cellStyle name="40 % - Akzent6 12 2 4 2" xfId="8458"/>
    <cellStyle name="40 % - Akzent6 12 2 4 3" xfId="10781"/>
    <cellStyle name="40 % - Akzent6 12 2 5" xfId="9030"/>
    <cellStyle name="40 % - Akzent6 12 2 5 2" xfId="11353"/>
    <cellStyle name="40 % - Akzent6 12 2 6" xfId="7163"/>
    <cellStyle name="40 % - Akzent6 12 2 7" xfId="9486"/>
    <cellStyle name="40 % - Akzent6 12 3" xfId="5133"/>
    <cellStyle name="40 % - Akzent6 12 3 2" xfId="5811"/>
    <cellStyle name="40 % - Akzent6 12 3 2 2" xfId="7943"/>
    <cellStyle name="40 % - Akzent6 12 3 2 3" xfId="10266"/>
    <cellStyle name="40 % - Akzent6 12 3 3" xfId="6526"/>
    <cellStyle name="40 % - Akzent6 12 3 3 2" xfId="8558"/>
    <cellStyle name="40 % - Akzent6 12 3 3 3" xfId="10881"/>
    <cellStyle name="40 % - Akzent6 12 3 4" xfId="7308"/>
    <cellStyle name="40 % - Akzent6 12 3 5" xfId="9631"/>
    <cellStyle name="40 % - Akzent6 12 4" xfId="5499"/>
    <cellStyle name="40 % - Akzent6 12 4 2" xfId="7631"/>
    <cellStyle name="40 % - Akzent6 12 4 3" xfId="9954"/>
    <cellStyle name="40 % - Akzent6 12 5" xfId="4795"/>
    <cellStyle name="40 % - Akzent6 12 5 2" xfId="6996"/>
    <cellStyle name="40 % - Akzent6 12 5 3" xfId="9319"/>
    <cellStyle name="40 % - Akzent6 12 6" xfId="6259"/>
    <cellStyle name="40 % - Akzent6 12 6 2" xfId="8291"/>
    <cellStyle name="40 % - Akzent6 12 6 3" xfId="10614"/>
    <cellStyle name="40 % - Akzent6 12 7" xfId="8863"/>
    <cellStyle name="40 % - Akzent6 12 7 2" xfId="11186"/>
    <cellStyle name="40 % - Akzent6 12 8" xfId="6854"/>
    <cellStyle name="40 % - Akzent6 12 9" xfId="9177"/>
    <cellStyle name="40 % - Akzent6 13" xfId="4626"/>
    <cellStyle name="40 % - Akzent6 13 2" xfId="4980"/>
    <cellStyle name="40 % - Akzent6 13 2 2" xfId="5318"/>
    <cellStyle name="40 % - Akzent6 13 2 2 2" xfId="5995"/>
    <cellStyle name="40 % - Akzent6 13 2 2 2 2" xfId="8127"/>
    <cellStyle name="40 % - Akzent6 13 2 2 2 3" xfId="10450"/>
    <cellStyle name="40 % - Akzent6 13 2 2 3" xfId="6711"/>
    <cellStyle name="40 % - Akzent6 13 2 2 3 2" xfId="8743"/>
    <cellStyle name="40 % - Akzent6 13 2 2 3 3" xfId="11066"/>
    <cellStyle name="40 % - Akzent6 13 2 2 4" xfId="7493"/>
    <cellStyle name="40 % - Akzent6 13 2 2 5" xfId="9816"/>
    <cellStyle name="40 % - Akzent6 13 2 3" xfId="5684"/>
    <cellStyle name="40 % - Akzent6 13 2 3 2" xfId="7816"/>
    <cellStyle name="40 % - Akzent6 13 2 3 3" xfId="10139"/>
    <cellStyle name="40 % - Akzent6 13 2 4" xfId="6444"/>
    <cellStyle name="40 % - Akzent6 13 2 4 2" xfId="8476"/>
    <cellStyle name="40 % - Akzent6 13 2 4 3" xfId="10799"/>
    <cellStyle name="40 % - Akzent6 13 2 5" xfId="9048"/>
    <cellStyle name="40 % - Akzent6 13 2 5 2" xfId="11371"/>
    <cellStyle name="40 % - Akzent6 13 2 6" xfId="7181"/>
    <cellStyle name="40 % - Akzent6 13 2 7" xfId="9504"/>
    <cellStyle name="40 % - Akzent6 13 3" xfId="5151"/>
    <cellStyle name="40 % - Akzent6 13 3 2" xfId="5829"/>
    <cellStyle name="40 % - Akzent6 13 3 2 2" xfId="7961"/>
    <cellStyle name="40 % - Akzent6 13 3 2 3" xfId="10284"/>
    <cellStyle name="40 % - Akzent6 13 3 3" xfId="6544"/>
    <cellStyle name="40 % - Akzent6 13 3 3 2" xfId="8576"/>
    <cellStyle name="40 % - Akzent6 13 3 3 3" xfId="10899"/>
    <cellStyle name="40 % - Akzent6 13 3 4" xfId="7326"/>
    <cellStyle name="40 % - Akzent6 13 3 5" xfId="9649"/>
    <cellStyle name="40 % - Akzent6 13 4" xfId="5517"/>
    <cellStyle name="40 % - Akzent6 13 4 2" xfId="7649"/>
    <cellStyle name="40 % - Akzent6 13 4 3" xfId="9972"/>
    <cellStyle name="40 % - Akzent6 13 5" xfId="4813"/>
    <cellStyle name="40 % - Akzent6 13 5 2" xfId="7014"/>
    <cellStyle name="40 % - Akzent6 13 5 3" xfId="9337"/>
    <cellStyle name="40 % - Akzent6 13 6" xfId="6277"/>
    <cellStyle name="40 % - Akzent6 13 6 2" xfId="8309"/>
    <cellStyle name="40 % - Akzent6 13 6 3" xfId="10632"/>
    <cellStyle name="40 % - Akzent6 13 7" xfId="8881"/>
    <cellStyle name="40 % - Akzent6 13 7 2" xfId="11204"/>
    <cellStyle name="40 % - Akzent6 13 8" xfId="6872"/>
    <cellStyle name="40 % - Akzent6 13 9" xfId="9195"/>
    <cellStyle name="40 % - Akzent6 14" xfId="4643"/>
    <cellStyle name="40 % - Akzent6 14 2" xfId="4997"/>
    <cellStyle name="40 % - Akzent6 14 2 2" xfId="5335"/>
    <cellStyle name="40 % - Akzent6 14 2 2 2" xfId="6012"/>
    <cellStyle name="40 % - Akzent6 14 2 2 2 2" xfId="8144"/>
    <cellStyle name="40 % - Akzent6 14 2 2 2 3" xfId="10467"/>
    <cellStyle name="40 % - Akzent6 14 2 2 3" xfId="6728"/>
    <cellStyle name="40 % - Akzent6 14 2 2 3 2" xfId="8760"/>
    <cellStyle name="40 % - Akzent6 14 2 2 3 3" xfId="11083"/>
    <cellStyle name="40 % - Akzent6 14 2 2 4" xfId="7510"/>
    <cellStyle name="40 % - Akzent6 14 2 2 5" xfId="9833"/>
    <cellStyle name="40 % - Akzent6 14 2 3" xfId="5701"/>
    <cellStyle name="40 % - Akzent6 14 2 3 2" xfId="7833"/>
    <cellStyle name="40 % - Akzent6 14 2 3 3" xfId="10156"/>
    <cellStyle name="40 % - Akzent6 14 2 4" xfId="6461"/>
    <cellStyle name="40 % - Akzent6 14 2 4 2" xfId="8493"/>
    <cellStyle name="40 % - Akzent6 14 2 4 3" xfId="10816"/>
    <cellStyle name="40 % - Akzent6 14 2 5" xfId="9065"/>
    <cellStyle name="40 % - Akzent6 14 2 5 2" xfId="11388"/>
    <cellStyle name="40 % - Akzent6 14 2 6" xfId="7198"/>
    <cellStyle name="40 % - Akzent6 14 2 7" xfId="9521"/>
    <cellStyle name="40 % - Akzent6 14 3" xfId="5168"/>
    <cellStyle name="40 % - Akzent6 14 3 2" xfId="5846"/>
    <cellStyle name="40 % - Akzent6 14 3 2 2" xfId="7978"/>
    <cellStyle name="40 % - Akzent6 14 3 2 3" xfId="10301"/>
    <cellStyle name="40 % - Akzent6 14 3 3" xfId="6561"/>
    <cellStyle name="40 % - Akzent6 14 3 3 2" xfId="8593"/>
    <cellStyle name="40 % - Akzent6 14 3 3 3" xfId="10916"/>
    <cellStyle name="40 % - Akzent6 14 3 4" xfId="7343"/>
    <cellStyle name="40 % - Akzent6 14 3 5" xfId="9666"/>
    <cellStyle name="40 % - Akzent6 14 4" xfId="5534"/>
    <cellStyle name="40 % - Akzent6 14 4 2" xfId="7666"/>
    <cellStyle name="40 % - Akzent6 14 4 3" xfId="9989"/>
    <cellStyle name="40 % - Akzent6 14 5" xfId="4830"/>
    <cellStyle name="40 % - Akzent6 14 5 2" xfId="7031"/>
    <cellStyle name="40 % - Akzent6 14 5 3" xfId="9354"/>
    <cellStyle name="40 % - Akzent6 14 6" xfId="6294"/>
    <cellStyle name="40 % - Akzent6 14 6 2" xfId="8326"/>
    <cellStyle name="40 % - Akzent6 14 6 3" xfId="10649"/>
    <cellStyle name="40 % - Akzent6 14 7" xfId="8898"/>
    <cellStyle name="40 % - Akzent6 14 7 2" xfId="11221"/>
    <cellStyle name="40 % - Akzent6 14 8" xfId="6889"/>
    <cellStyle name="40 % - Akzent6 14 9" xfId="9212"/>
    <cellStyle name="40 % - Akzent6 15" xfId="4658"/>
    <cellStyle name="40 % - Akzent6 15 2" xfId="5010"/>
    <cellStyle name="40 % - Akzent6 15 2 2" xfId="5348"/>
    <cellStyle name="40 % - Akzent6 15 2 2 2" xfId="6025"/>
    <cellStyle name="40 % - Akzent6 15 2 2 2 2" xfId="8157"/>
    <cellStyle name="40 % - Akzent6 15 2 2 2 3" xfId="10480"/>
    <cellStyle name="40 % - Akzent6 15 2 2 3" xfId="6741"/>
    <cellStyle name="40 % - Akzent6 15 2 2 3 2" xfId="8773"/>
    <cellStyle name="40 % - Akzent6 15 2 2 3 3" xfId="11096"/>
    <cellStyle name="40 % - Akzent6 15 2 2 4" xfId="7523"/>
    <cellStyle name="40 % - Akzent6 15 2 2 5" xfId="9846"/>
    <cellStyle name="40 % - Akzent6 15 2 3" xfId="5714"/>
    <cellStyle name="40 % - Akzent6 15 2 3 2" xfId="7846"/>
    <cellStyle name="40 % - Akzent6 15 2 3 3" xfId="10169"/>
    <cellStyle name="40 % - Akzent6 15 2 4" xfId="6474"/>
    <cellStyle name="40 % - Akzent6 15 2 4 2" xfId="8506"/>
    <cellStyle name="40 % - Akzent6 15 2 4 3" xfId="10829"/>
    <cellStyle name="40 % - Akzent6 15 2 5" xfId="9078"/>
    <cellStyle name="40 % - Akzent6 15 2 5 2" xfId="11401"/>
    <cellStyle name="40 % - Akzent6 15 2 6" xfId="7211"/>
    <cellStyle name="40 % - Akzent6 15 2 7" xfId="9534"/>
    <cellStyle name="40 % - Akzent6 15 3" xfId="5170"/>
    <cellStyle name="40 % - Akzent6 15 3 2" xfId="5848"/>
    <cellStyle name="40 % - Akzent6 15 3 2 2" xfId="7980"/>
    <cellStyle name="40 % - Akzent6 15 3 2 3" xfId="10303"/>
    <cellStyle name="40 % - Akzent6 15 3 3" xfId="6563"/>
    <cellStyle name="40 % - Akzent6 15 3 3 2" xfId="8595"/>
    <cellStyle name="40 % - Akzent6 15 3 3 3" xfId="10918"/>
    <cellStyle name="40 % - Akzent6 15 3 4" xfId="7345"/>
    <cellStyle name="40 % - Akzent6 15 3 5" xfId="9668"/>
    <cellStyle name="40 % - Akzent6 15 4" xfId="5536"/>
    <cellStyle name="40 % - Akzent6 15 4 2" xfId="7668"/>
    <cellStyle name="40 % - Akzent6 15 4 3" xfId="9991"/>
    <cellStyle name="40 % - Akzent6 15 5" xfId="4832"/>
    <cellStyle name="40 % - Akzent6 15 5 2" xfId="7033"/>
    <cellStyle name="40 % - Akzent6 15 5 3" xfId="9356"/>
    <cellStyle name="40 % - Akzent6 15 6" xfId="6296"/>
    <cellStyle name="40 % - Akzent6 15 6 2" xfId="8328"/>
    <cellStyle name="40 % - Akzent6 15 6 3" xfId="10651"/>
    <cellStyle name="40 % - Akzent6 15 7" xfId="8900"/>
    <cellStyle name="40 % - Akzent6 15 7 2" xfId="11223"/>
    <cellStyle name="40 % - Akzent6 15 8" xfId="6904"/>
    <cellStyle name="40 % - Akzent6 15 9" xfId="9227"/>
    <cellStyle name="40 % - Akzent6 16" xfId="4673"/>
    <cellStyle name="40 % - Akzent6 16 2" xfId="5224"/>
    <cellStyle name="40 % - Akzent6 16 2 2" xfId="5902"/>
    <cellStyle name="40 % - Akzent6 16 2 2 2" xfId="8034"/>
    <cellStyle name="40 % - Akzent6 16 2 2 3" xfId="10357"/>
    <cellStyle name="40 % - Akzent6 16 2 3" xfId="6617"/>
    <cellStyle name="40 % - Akzent6 16 2 3 2" xfId="8649"/>
    <cellStyle name="40 % - Akzent6 16 2 3 3" xfId="10972"/>
    <cellStyle name="40 % - Akzent6 16 2 4" xfId="7399"/>
    <cellStyle name="40 % - Akzent6 16 2 5" xfId="9722"/>
    <cellStyle name="40 % - Akzent6 16 3" xfId="5590"/>
    <cellStyle name="40 % - Akzent6 16 3 2" xfId="7722"/>
    <cellStyle name="40 % - Akzent6 16 3 3" xfId="10045"/>
    <cellStyle name="40 % - Akzent6 16 4" xfId="4886"/>
    <cellStyle name="40 % - Akzent6 16 4 2" xfId="7087"/>
    <cellStyle name="40 % - Akzent6 16 4 3" xfId="9410"/>
    <cellStyle name="40 % - Akzent6 16 5" xfId="6350"/>
    <cellStyle name="40 % - Akzent6 16 5 2" xfId="8382"/>
    <cellStyle name="40 % - Akzent6 16 5 3" xfId="10705"/>
    <cellStyle name="40 % - Akzent6 16 6" xfId="8954"/>
    <cellStyle name="40 % - Akzent6 16 6 2" xfId="11277"/>
    <cellStyle name="40 % - Akzent6 16 7" xfId="6919"/>
    <cellStyle name="40 % - Akzent6 16 8" xfId="9242"/>
    <cellStyle name="40 % - Akzent6 17" xfId="5029"/>
    <cellStyle name="40 % - Akzent6 17 2" xfId="5733"/>
    <cellStyle name="40 % - Akzent6 17 2 2" xfId="7865"/>
    <cellStyle name="40 % - Akzent6 17 2 3" xfId="10188"/>
    <cellStyle name="40 % - Akzent6 17 3" xfId="7230"/>
    <cellStyle name="40 % - Akzent6 17 4" xfId="9553"/>
    <cellStyle name="40 % - Akzent6 18" xfId="5365"/>
    <cellStyle name="40 % - Akzent6 18 2" xfId="6042"/>
    <cellStyle name="40 % - Akzent6 18 2 2" xfId="8174"/>
    <cellStyle name="40 % - Akzent6 18 2 3" xfId="10497"/>
    <cellStyle name="40 % - Akzent6 18 3" xfId="7540"/>
    <cellStyle name="40 % - Akzent6 18 4" xfId="9863"/>
    <cellStyle name="40 % - Akzent6 19" xfId="5392"/>
    <cellStyle name="40 % - Akzent6 19 2" xfId="5396"/>
    <cellStyle name="40 % - Akzent6 19 3" xfId="7556"/>
    <cellStyle name="40 % - Akzent6 19 4" xfId="9879"/>
    <cellStyle name="40 % - Akzent6 2" xfId="181"/>
    <cellStyle name="40 % - Akzent6 2 2" xfId="500"/>
    <cellStyle name="40 % - Akzent6 2 3" xfId="665"/>
    <cellStyle name="40 % - Akzent6 2 3 2" xfId="904"/>
    <cellStyle name="40 % - Akzent6 2 3 2 2" xfId="1564"/>
    <cellStyle name="40 % - Akzent6 2 3 2 2 2" xfId="4205"/>
    <cellStyle name="40 % - Akzent6 2 3 2 2 3" xfId="2884"/>
    <cellStyle name="40 % - Akzent6 2 3 2 3" xfId="3545"/>
    <cellStyle name="40 % - Akzent6 2 3 2 4" xfId="2444"/>
    <cellStyle name="40 % - Akzent6 2 3 3" xfId="1124"/>
    <cellStyle name="40 % - Akzent6 2 3 3 2" xfId="1784"/>
    <cellStyle name="40 % - Akzent6 2 3 3 2 2" xfId="4425"/>
    <cellStyle name="40 % - Akzent6 2 3 3 2 3" xfId="3104"/>
    <cellStyle name="40 % - Akzent6 2 3 3 3" xfId="3765"/>
    <cellStyle name="40 % - Akzent6 2 3 3 4" xfId="2224"/>
    <cellStyle name="40 % - Akzent6 2 3 4" xfId="1344"/>
    <cellStyle name="40 % - Akzent6 2 3 4 2" xfId="3985"/>
    <cellStyle name="40 % - Akzent6 2 3 4 3" xfId="2664"/>
    <cellStyle name="40 % - Akzent6 2 3 5" xfId="3324"/>
    <cellStyle name="40 % - Akzent6 2 3 6" xfId="2004"/>
    <cellStyle name="40 % - Akzent6 2 4" xfId="794"/>
    <cellStyle name="40 % - Akzent6 2 4 2" xfId="1454"/>
    <cellStyle name="40 % - Akzent6 2 4 2 2" xfId="4095"/>
    <cellStyle name="40 % - Akzent6 2 4 2 3" xfId="2774"/>
    <cellStyle name="40 % - Akzent6 2 4 3" xfId="3435"/>
    <cellStyle name="40 % - Akzent6 2 4 4" xfId="2334"/>
    <cellStyle name="40 % - Akzent6 2 5" xfId="1014"/>
    <cellStyle name="40 % - Akzent6 2 5 2" xfId="1674"/>
    <cellStyle name="40 % - Akzent6 2 5 2 2" xfId="4315"/>
    <cellStyle name="40 % - Akzent6 2 5 2 3" xfId="2994"/>
    <cellStyle name="40 % - Akzent6 2 5 3" xfId="3655"/>
    <cellStyle name="40 % - Akzent6 2 5 4" xfId="2114"/>
    <cellStyle name="40 % - Akzent6 2 6" xfId="1234"/>
    <cellStyle name="40 % - Akzent6 2 6 2" xfId="3875"/>
    <cellStyle name="40 % - Akzent6 2 6 3" xfId="2554"/>
    <cellStyle name="40 % - Akzent6 2 7" xfId="3214"/>
    <cellStyle name="40 % - Akzent6 2 8" xfId="1894"/>
    <cellStyle name="40 % - Akzent6 2 9" xfId="424"/>
    <cellStyle name="40 % - Akzent6 20" xfId="4689"/>
    <cellStyle name="40 % - Akzent6 21" xfId="6104"/>
    <cellStyle name="40 % - Akzent6 21 2" xfId="8188"/>
    <cellStyle name="40 % - Akzent6 21 3" xfId="10511"/>
    <cellStyle name="40 % - Akzent6 22" xfId="6167"/>
    <cellStyle name="40 % - Akzent6 22 2" xfId="8202"/>
    <cellStyle name="40 % - Akzent6 22 3" xfId="10525"/>
    <cellStyle name="40 % - Akzent6 23" xfId="6755"/>
    <cellStyle name="40 % - Akzent6 23 2" xfId="8787"/>
    <cellStyle name="40 % - Akzent6 23 3" xfId="11110"/>
    <cellStyle name="40 % - Akzent6 24" xfId="11415"/>
    <cellStyle name="40 % - Akzent6 3" xfId="239"/>
    <cellStyle name="40 % - Akzent6 4" xfId="282"/>
    <cellStyle name="40 % - Akzent6 4 2" xfId="685"/>
    <cellStyle name="40 % - Akzent6 4 2 2" xfId="924"/>
    <cellStyle name="40 % - Akzent6 4 2 2 2" xfId="1584"/>
    <cellStyle name="40 % - Akzent6 4 2 2 2 2" xfId="4225"/>
    <cellStyle name="40 % - Akzent6 4 2 2 2 3" xfId="2904"/>
    <cellStyle name="40 % - Akzent6 4 2 2 3" xfId="3565"/>
    <cellStyle name="40 % - Akzent6 4 2 2 4" xfId="2464"/>
    <cellStyle name="40 % - Akzent6 4 2 3" xfId="1144"/>
    <cellStyle name="40 % - Akzent6 4 2 3 2" xfId="1804"/>
    <cellStyle name="40 % - Akzent6 4 2 3 2 2" xfId="4445"/>
    <cellStyle name="40 % - Akzent6 4 2 3 2 3" xfId="3124"/>
    <cellStyle name="40 % - Akzent6 4 2 3 3" xfId="3785"/>
    <cellStyle name="40 % - Akzent6 4 2 3 4" xfId="2244"/>
    <cellStyle name="40 % - Akzent6 4 2 4" xfId="1364"/>
    <cellStyle name="40 % - Akzent6 4 2 4 2" xfId="4005"/>
    <cellStyle name="40 % - Akzent6 4 2 4 3" xfId="2684"/>
    <cellStyle name="40 % - Akzent6 4 2 5" xfId="3344"/>
    <cellStyle name="40 % - Akzent6 4 2 6" xfId="2024"/>
    <cellStyle name="40 % - Akzent6 4 3" xfId="814"/>
    <cellStyle name="40 % - Akzent6 4 3 2" xfId="1474"/>
    <cellStyle name="40 % - Akzent6 4 3 2 2" xfId="4115"/>
    <cellStyle name="40 % - Akzent6 4 3 2 3" xfId="2794"/>
    <cellStyle name="40 % - Akzent6 4 3 3" xfId="3455"/>
    <cellStyle name="40 % - Akzent6 4 3 4" xfId="2354"/>
    <cellStyle name="40 % - Akzent6 4 4" xfId="1034"/>
    <cellStyle name="40 % - Akzent6 4 4 2" xfId="1694"/>
    <cellStyle name="40 % - Akzent6 4 4 2 2" xfId="4335"/>
    <cellStyle name="40 % - Akzent6 4 4 2 3" xfId="3014"/>
    <cellStyle name="40 % - Akzent6 4 4 3" xfId="3675"/>
    <cellStyle name="40 % - Akzent6 4 4 4" xfId="2134"/>
    <cellStyle name="40 % - Akzent6 4 5" xfId="1254"/>
    <cellStyle name="40 % - Akzent6 4 5 2" xfId="3895"/>
    <cellStyle name="40 % - Akzent6 4 5 3" xfId="2574"/>
    <cellStyle name="40 % - Akzent6 4 6" xfId="3234"/>
    <cellStyle name="40 % - Akzent6 4 7" xfId="1914"/>
    <cellStyle name="40 % - Akzent6 4 8" xfId="546"/>
    <cellStyle name="40 % - Akzent6 4 9" xfId="5074"/>
    <cellStyle name="40 % - Akzent6 5" xfId="560"/>
    <cellStyle name="40 % - Akzent6 5 2" xfId="699"/>
    <cellStyle name="40 % - Akzent6 5 2 2" xfId="938"/>
    <cellStyle name="40 % - Akzent6 5 2 2 2" xfId="1598"/>
    <cellStyle name="40 % - Akzent6 5 2 2 2 2" xfId="4239"/>
    <cellStyle name="40 % - Akzent6 5 2 2 2 3" xfId="2918"/>
    <cellStyle name="40 % - Akzent6 5 2 2 3" xfId="3579"/>
    <cellStyle name="40 % - Akzent6 5 2 2 4" xfId="2478"/>
    <cellStyle name="40 % - Akzent6 5 2 3" xfId="1158"/>
    <cellStyle name="40 % - Akzent6 5 2 3 2" xfId="1818"/>
    <cellStyle name="40 % - Akzent6 5 2 3 2 2" xfId="4459"/>
    <cellStyle name="40 % - Akzent6 5 2 3 2 3" xfId="3138"/>
    <cellStyle name="40 % - Akzent6 5 2 3 3" xfId="3799"/>
    <cellStyle name="40 % - Akzent6 5 2 3 4" xfId="2258"/>
    <cellStyle name="40 % - Akzent6 5 2 4" xfId="1378"/>
    <cellStyle name="40 % - Akzent6 5 2 4 2" xfId="4019"/>
    <cellStyle name="40 % - Akzent6 5 2 4 3" xfId="2698"/>
    <cellStyle name="40 % - Akzent6 5 2 5" xfId="3358"/>
    <cellStyle name="40 % - Akzent6 5 2 6" xfId="2038"/>
    <cellStyle name="40 % - Akzent6 5 3" xfId="828"/>
    <cellStyle name="40 % - Akzent6 5 3 2" xfId="1488"/>
    <cellStyle name="40 % - Akzent6 5 3 2 2" xfId="4129"/>
    <cellStyle name="40 % - Akzent6 5 3 2 3" xfId="2808"/>
    <cellStyle name="40 % - Akzent6 5 3 3" xfId="3469"/>
    <cellStyle name="40 % - Akzent6 5 3 4" xfId="2368"/>
    <cellStyle name="40 % - Akzent6 5 4" xfId="1048"/>
    <cellStyle name="40 % - Akzent6 5 4 2" xfId="1708"/>
    <cellStyle name="40 % - Akzent6 5 4 2 2" xfId="4349"/>
    <cellStyle name="40 % - Akzent6 5 4 2 3" xfId="3028"/>
    <cellStyle name="40 % - Akzent6 5 4 3" xfId="3689"/>
    <cellStyle name="40 % - Akzent6 5 4 4" xfId="2148"/>
    <cellStyle name="40 % - Akzent6 5 5" xfId="1268"/>
    <cellStyle name="40 % - Akzent6 5 5 2" xfId="3909"/>
    <cellStyle name="40 % - Akzent6 5 5 3" xfId="2588"/>
    <cellStyle name="40 % - Akzent6 5 6" xfId="3248"/>
    <cellStyle name="40 % - Akzent6 5 7" xfId="1928"/>
    <cellStyle name="40 % - Akzent6 6" xfId="609"/>
    <cellStyle name="40 % - Akzent6 6 2" xfId="719"/>
    <cellStyle name="40 % - Akzent6 6 2 2" xfId="958"/>
    <cellStyle name="40 % - Akzent6 6 2 2 2" xfId="1618"/>
    <cellStyle name="40 % - Akzent6 6 2 2 2 2" xfId="4259"/>
    <cellStyle name="40 % - Akzent6 6 2 2 2 3" xfId="2938"/>
    <cellStyle name="40 % - Akzent6 6 2 2 3" xfId="3599"/>
    <cellStyle name="40 % - Akzent6 6 2 2 4" xfId="2498"/>
    <cellStyle name="40 % - Akzent6 6 2 3" xfId="1178"/>
    <cellStyle name="40 % - Akzent6 6 2 3 2" xfId="1838"/>
    <cellStyle name="40 % - Akzent6 6 2 3 2 2" xfId="4479"/>
    <cellStyle name="40 % - Akzent6 6 2 3 2 3" xfId="3158"/>
    <cellStyle name="40 % - Akzent6 6 2 3 3" xfId="3819"/>
    <cellStyle name="40 % - Akzent6 6 2 3 4" xfId="2278"/>
    <cellStyle name="40 % - Akzent6 6 2 4" xfId="1398"/>
    <cellStyle name="40 % - Akzent6 6 2 4 2" xfId="4039"/>
    <cellStyle name="40 % - Akzent6 6 2 4 3" xfId="2718"/>
    <cellStyle name="40 % - Akzent6 6 2 5" xfId="3378"/>
    <cellStyle name="40 % - Akzent6 6 2 6" xfId="2058"/>
    <cellStyle name="40 % - Akzent6 6 3" xfId="848"/>
    <cellStyle name="40 % - Akzent6 6 3 2" xfId="1508"/>
    <cellStyle name="40 % - Akzent6 6 3 2 2" xfId="4149"/>
    <cellStyle name="40 % - Akzent6 6 3 2 3" xfId="2828"/>
    <cellStyle name="40 % - Akzent6 6 3 3" xfId="3489"/>
    <cellStyle name="40 % - Akzent6 6 3 4" xfId="2388"/>
    <cellStyle name="40 % - Akzent6 6 4" xfId="1068"/>
    <cellStyle name="40 % - Akzent6 6 4 2" xfId="1728"/>
    <cellStyle name="40 % - Akzent6 6 4 2 2" xfId="4369"/>
    <cellStyle name="40 % - Akzent6 6 4 2 3" xfId="3048"/>
    <cellStyle name="40 % - Akzent6 6 4 3" xfId="3709"/>
    <cellStyle name="40 % - Akzent6 6 4 4" xfId="2168"/>
    <cellStyle name="40 % - Akzent6 6 5" xfId="1288"/>
    <cellStyle name="40 % - Akzent6 6 5 2" xfId="3929"/>
    <cellStyle name="40 % - Akzent6 6 5 3" xfId="2608"/>
    <cellStyle name="40 % - Akzent6 6 6" xfId="3268"/>
    <cellStyle name="40 % - Akzent6 6 7" xfId="1948"/>
    <cellStyle name="40 % - Akzent6 7" xfId="623"/>
    <cellStyle name="40 % - Akzent6 7 2" xfId="733"/>
    <cellStyle name="40 % - Akzent6 7 2 2" xfId="972"/>
    <cellStyle name="40 % - Akzent6 7 2 2 2" xfId="1632"/>
    <cellStyle name="40 % - Akzent6 7 2 2 2 2" xfId="4273"/>
    <cellStyle name="40 % - Akzent6 7 2 2 2 3" xfId="2952"/>
    <cellStyle name="40 % - Akzent6 7 2 2 3" xfId="3613"/>
    <cellStyle name="40 % - Akzent6 7 2 2 4" xfId="2512"/>
    <cellStyle name="40 % - Akzent6 7 2 3" xfId="1192"/>
    <cellStyle name="40 % - Akzent6 7 2 3 2" xfId="1852"/>
    <cellStyle name="40 % - Akzent6 7 2 3 2 2" xfId="4493"/>
    <cellStyle name="40 % - Akzent6 7 2 3 2 3" xfId="3172"/>
    <cellStyle name="40 % - Akzent6 7 2 3 3" xfId="3833"/>
    <cellStyle name="40 % - Akzent6 7 2 3 4" xfId="2292"/>
    <cellStyle name="40 % - Akzent6 7 2 4" xfId="1412"/>
    <cellStyle name="40 % - Akzent6 7 2 4 2" xfId="4053"/>
    <cellStyle name="40 % - Akzent6 7 2 4 3" xfId="2732"/>
    <cellStyle name="40 % - Akzent6 7 2 5" xfId="3392"/>
    <cellStyle name="40 % - Akzent6 7 2 6" xfId="2072"/>
    <cellStyle name="40 % - Akzent6 7 3" xfId="862"/>
    <cellStyle name="40 % - Akzent6 7 3 2" xfId="1522"/>
    <cellStyle name="40 % - Akzent6 7 3 2 2" xfId="4163"/>
    <cellStyle name="40 % - Akzent6 7 3 2 3" xfId="2842"/>
    <cellStyle name="40 % - Akzent6 7 3 3" xfId="3503"/>
    <cellStyle name="40 % - Akzent6 7 3 4" xfId="2402"/>
    <cellStyle name="40 % - Akzent6 7 4" xfId="1082"/>
    <cellStyle name="40 % - Akzent6 7 4 2" xfId="1742"/>
    <cellStyle name="40 % - Akzent6 7 4 2 2" xfId="4383"/>
    <cellStyle name="40 % - Akzent6 7 4 2 3" xfId="3062"/>
    <cellStyle name="40 % - Akzent6 7 4 3" xfId="3723"/>
    <cellStyle name="40 % - Akzent6 7 4 4" xfId="2182"/>
    <cellStyle name="40 % - Akzent6 7 5" xfId="1302"/>
    <cellStyle name="40 % - Akzent6 7 5 2" xfId="3943"/>
    <cellStyle name="40 % - Akzent6 7 5 3" xfId="2622"/>
    <cellStyle name="40 % - Akzent6 7 6" xfId="3282"/>
    <cellStyle name="40 % - Akzent6 7 7" xfId="1962"/>
    <cellStyle name="40 % - Akzent6 8" xfId="637"/>
    <cellStyle name="40 % - Akzent6 8 2" xfId="747"/>
    <cellStyle name="40 % - Akzent6 8 2 2" xfId="986"/>
    <cellStyle name="40 % - Akzent6 8 2 2 2" xfId="1646"/>
    <cellStyle name="40 % - Akzent6 8 2 2 2 2" xfId="4287"/>
    <cellStyle name="40 % - Akzent6 8 2 2 2 3" xfId="2966"/>
    <cellStyle name="40 % - Akzent6 8 2 2 3" xfId="3627"/>
    <cellStyle name="40 % - Akzent6 8 2 2 4" xfId="2526"/>
    <cellStyle name="40 % - Akzent6 8 2 3" xfId="1206"/>
    <cellStyle name="40 % - Akzent6 8 2 3 2" xfId="1866"/>
    <cellStyle name="40 % - Akzent6 8 2 3 2 2" xfId="4507"/>
    <cellStyle name="40 % - Akzent6 8 2 3 2 3" xfId="3186"/>
    <cellStyle name="40 % - Akzent6 8 2 3 3" xfId="3847"/>
    <cellStyle name="40 % - Akzent6 8 2 3 4" xfId="2306"/>
    <cellStyle name="40 % - Akzent6 8 2 4" xfId="1426"/>
    <cellStyle name="40 % - Akzent6 8 2 4 2" xfId="4067"/>
    <cellStyle name="40 % - Akzent6 8 2 4 3" xfId="2746"/>
    <cellStyle name="40 % - Akzent6 8 2 5" xfId="3406"/>
    <cellStyle name="40 % - Akzent6 8 2 6" xfId="2086"/>
    <cellStyle name="40 % - Akzent6 8 3" xfId="876"/>
    <cellStyle name="40 % - Akzent6 8 3 2" xfId="1536"/>
    <cellStyle name="40 % - Akzent6 8 3 2 2" xfId="4177"/>
    <cellStyle name="40 % - Akzent6 8 3 2 3" xfId="2856"/>
    <cellStyle name="40 % - Akzent6 8 3 3" xfId="3517"/>
    <cellStyle name="40 % - Akzent6 8 3 4" xfId="2416"/>
    <cellStyle name="40 % - Akzent6 8 4" xfId="1096"/>
    <cellStyle name="40 % - Akzent6 8 4 2" xfId="1756"/>
    <cellStyle name="40 % - Akzent6 8 4 2 2" xfId="4397"/>
    <cellStyle name="40 % - Akzent6 8 4 2 3" xfId="3076"/>
    <cellStyle name="40 % - Akzent6 8 4 3" xfId="3737"/>
    <cellStyle name="40 % - Akzent6 8 4 4" xfId="2196"/>
    <cellStyle name="40 % - Akzent6 8 5" xfId="1316"/>
    <cellStyle name="40 % - Akzent6 8 5 2" xfId="3957"/>
    <cellStyle name="40 % - Akzent6 8 5 3" xfId="2636"/>
    <cellStyle name="40 % - Akzent6 8 6" xfId="3296"/>
    <cellStyle name="40 % - Akzent6 8 7" xfId="1976"/>
    <cellStyle name="40 % - Akzent6 9" xfId="651"/>
    <cellStyle name="40 % - Akzent6 9 2" xfId="761"/>
    <cellStyle name="40 % - Akzent6 9 2 2" xfId="1000"/>
    <cellStyle name="40 % - Akzent6 9 2 2 2" xfId="1660"/>
    <cellStyle name="40 % - Akzent6 9 2 2 2 2" xfId="4301"/>
    <cellStyle name="40 % - Akzent6 9 2 2 2 3" xfId="2980"/>
    <cellStyle name="40 % - Akzent6 9 2 2 3" xfId="3641"/>
    <cellStyle name="40 % - Akzent6 9 2 2 4" xfId="2540"/>
    <cellStyle name="40 % - Akzent6 9 2 3" xfId="1220"/>
    <cellStyle name="40 % - Akzent6 9 2 3 2" xfId="1880"/>
    <cellStyle name="40 % - Akzent6 9 2 3 2 2" xfId="4521"/>
    <cellStyle name="40 % - Akzent6 9 2 3 2 3" xfId="3200"/>
    <cellStyle name="40 % - Akzent6 9 2 3 3" xfId="3861"/>
    <cellStyle name="40 % - Akzent6 9 2 3 4" xfId="2320"/>
    <cellStyle name="40 % - Akzent6 9 2 4" xfId="1440"/>
    <cellStyle name="40 % - Akzent6 9 2 4 2" xfId="4081"/>
    <cellStyle name="40 % - Akzent6 9 2 4 3" xfId="2760"/>
    <cellStyle name="40 % - Akzent6 9 2 5" xfId="3420"/>
    <cellStyle name="40 % - Akzent6 9 2 6" xfId="2100"/>
    <cellStyle name="40 % - Akzent6 9 3" xfId="890"/>
    <cellStyle name="40 % - Akzent6 9 3 2" xfId="1550"/>
    <cellStyle name="40 % - Akzent6 9 3 2 2" xfId="4191"/>
    <cellStyle name="40 % - Akzent6 9 3 2 3" xfId="2870"/>
    <cellStyle name="40 % - Akzent6 9 3 3" xfId="3531"/>
    <cellStyle name="40 % - Akzent6 9 3 4" xfId="2430"/>
    <cellStyle name="40 % - Akzent6 9 4" xfId="1110"/>
    <cellStyle name="40 % - Akzent6 9 4 2" xfId="1770"/>
    <cellStyle name="40 % - Akzent6 9 4 2 2" xfId="4411"/>
    <cellStyle name="40 % - Akzent6 9 4 2 3" xfId="3090"/>
    <cellStyle name="40 % - Akzent6 9 4 3" xfId="3751"/>
    <cellStyle name="40 % - Akzent6 9 4 4" xfId="2210"/>
    <cellStyle name="40 % - Akzent6 9 5" xfId="1330"/>
    <cellStyle name="40 % - Akzent6 9 5 2" xfId="3971"/>
    <cellStyle name="40 % - Akzent6 9 5 3" xfId="2650"/>
    <cellStyle name="40 % - Akzent6 9 6" xfId="3310"/>
    <cellStyle name="40 % - Akzent6 9 7" xfId="1990"/>
    <cellStyle name="40% - Accent1" xfId="13"/>
    <cellStyle name="40% - Accent2" xfId="14"/>
    <cellStyle name="40% - Accent3" xfId="15"/>
    <cellStyle name="40% - Accent4" xfId="16"/>
    <cellStyle name="40% - Accent5" xfId="17"/>
    <cellStyle name="40% - Accent6" xfId="18"/>
    <cellStyle name="60 % - Akzent1" xfId="31" builtinId="32" customBuiltin="1"/>
    <cellStyle name="60 % - Akzent1 2" xfId="182"/>
    <cellStyle name="60 % - Akzent1 2 2" xfId="501"/>
    <cellStyle name="60 % - Akzent1 2 3" xfId="405"/>
    <cellStyle name="60 % - Akzent1 3" xfId="240"/>
    <cellStyle name="60 % - Akzent1 4" xfId="287"/>
    <cellStyle name="60 % - Akzent1 5" xfId="4539"/>
    <cellStyle name="60 % - Akzent1 6" xfId="5394"/>
    <cellStyle name="60 % - Akzent1 7" xfId="4690"/>
    <cellStyle name="60 % - Akzent2" xfId="32" builtinId="36" customBuiltin="1"/>
    <cellStyle name="60 % - Akzent2 2" xfId="183"/>
    <cellStyle name="60 % - Akzent2 2 2" xfId="502"/>
    <cellStyle name="60 % - Akzent2 2 3" xfId="409"/>
    <cellStyle name="60 % - Akzent2 3" xfId="241"/>
    <cellStyle name="60 % - Akzent2 4" xfId="144"/>
    <cellStyle name="60 % - Akzent2 5" xfId="4543"/>
    <cellStyle name="60 % - Akzent2 6" xfId="5386"/>
    <cellStyle name="60 % - Akzent2 7" xfId="4691"/>
    <cellStyle name="60 % - Akzent3" xfId="33" builtinId="40" customBuiltin="1"/>
    <cellStyle name="60 % - Akzent3 2" xfId="184"/>
    <cellStyle name="60 % - Akzent3 2 2" xfId="503"/>
    <cellStyle name="60 % - Akzent3 2 3" xfId="413"/>
    <cellStyle name="60 % - Akzent3 3" xfId="242"/>
    <cellStyle name="60 % - Akzent3 4" xfId="145"/>
    <cellStyle name="60 % - Akzent3 5" xfId="4547"/>
    <cellStyle name="60 % - Akzent3 6" xfId="5377"/>
    <cellStyle name="60 % - Akzent3 7" xfId="4692"/>
    <cellStyle name="60 % - Akzent4" xfId="34" builtinId="44" customBuiltin="1"/>
    <cellStyle name="60 % - Akzent4 2" xfId="185"/>
    <cellStyle name="60 % - Akzent4 2 2" xfId="504"/>
    <cellStyle name="60 % - Akzent4 2 3" xfId="417"/>
    <cellStyle name="60 % - Akzent4 3" xfId="243"/>
    <cellStyle name="60 % - Akzent4 4" xfId="290"/>
    <cellStyle name="60 % - Akzent4 5" xfId="4551"/>
    <cellStyle name="60 % - Akzent4 6" xfId="5399"/>
    <cellStyle name="60 % - Akzent4 7" xfId="4693"/>
    <cellStyle name="60 % - Akzent5" xfId="35" builtinId="48" customBuiltin="1"/>
    <cellStyle name="60 % - Akzent5 2" xfId="186"/>
    <cellStyle name="60 % - Akzent5 2 2" xfId="505"/>
    <cellStyle name="60 % - Akzent5 2 3" xfId="421"/>
    <cellStyle name="60 % - Akzent5 3" xfId="244"/>
    <cellStyle name="60 % - Akzent5 4" xfId="283"/>
    <cellStyle name="60 % - Akzent5 5" xfId="4555"/>
    <cellStyle name="60 % - Akzent5 6" xfId="5397"/>
    <cellStyle name="60 % - Akzent5 7" xfId="4694"/>
    <cellStyle name="60 % - Akzent6" xfId="36" builtinId="52" customBuiltin="1"/>
    <cellStyle name="60 % - Akzent6 2" xfId="187"/>
    <cellStyle name="60 % - Akzent6 2 2" xfId="506"/>
    <cellStyle name="60 % - Akzent6 2 3" xfId="425"/>
    <cellStyle name="60 % - Akzent6 3" xfId="245"/>
    <cellStyle name="60 % - Akzent6 4" xfId="300"/>
    <cellStyle name="60 % - Akzent6 5" xfId="4559"/>
    <cellStyle name="60 % - Akzent6 6" xfId="5395"/>
    <cellStyle name="60 % - Akzent6 7" xfId="4695"/>
    <cellStyle name="60% - Accent1" xfId="25"/>
    <cellStyle name="60% - Accent2" xfId="26"/>
    <cellStyle name="60% - Accent3" xfId="27"/>
    <cellStyle name="60% - Accent4" xfId="28"/>
    <cellStyle name="60% - Accent5" xfId="29"/>
    <cellStyle name="60% - Accent6" xfId="30"/>
    <cellStyle name="Accent1" xfId="37"/>
    <cellStyle name="Accent2" xfId="38"/>
    <cellStyle name="Accent3" xfId="39"/>
    <cellStyle name="Accent4" xfId="40"/>
    <cellStyle name="Accent5" xfId="41"/>
    <cellStyle name="Accent6" xfId="42"/>
    <cellStyle name="Akzent1" xfId="43" builtinId="29" customBuiltin="1"/>
    <cellStyle name="Akzent1 2" xfId="44"/>
    <cellStyle name="Akzent1 2 2" xfId="305"/>
    <cellStyle name="Akzent1 3" xfId="188"/>
    <cellStyle name="Akzent1 3 2" xfId="507"/>
    <cellStyle name="Akzent1 3 3" xfId="402"/>
    <cellStyle name="Akzent1 4" xfId="246"/>
    <cellStyle name="Akzent1 5" xfId="302"/>
    <cellStyle name="Akzent1 6" xfId="4536"/>
    <cellStyle name="Akzent1 7" xfId="5401"/>
    <cellStyle name="Akzent1 8" xfId="4696"/>
    <cellStyle name="Akzent2" xfId="45" builtinId="33" customBuiltin="1"/>
    <cellStyle name="Akzent2 2" xfId="46"/>
    <cellStyle name="Akzent2 2 2" xfId="306"/>
    <cellStyle name="Akzent2 3" xfId="189"/>
    <cellStyle name="Akzent2 3 2" xfId="508"/>
    <cellStyle name="Akzent2 3 3" xfId="406"/>
    <cellStyle name="Akzent2 4" xfId="247"/>
    <cellStyle name="Akzent2 5" xfId="301"/>
    <cellStyle name="Akzent2 6" xfId="4540"/>
    <cellStyle name="Akzent2 7" xfId="5402"/>
    <cellStyle name="Akzent2 8" xfId="4697"/>
    <cellStyle name="Akzent3" xfId="47" builtinId="37" customBuiltin="1"/>
    <cellStyle name="Akzent3 2" xfId="48"/>
    <cellStyle name="Akzent3 2 2" xfId="307"/>
    <cellStyle name="Akzent3 3" xfId="190"/>
    <cellStyle name="Akzent3 3 2" xfId="509"/>
    <cellStyle name="Akzent3 3 3" xfId="410"/>
    <cellStyle name="Akzent3 4" xfId="248"/>
    <cellStyle name="Akzent3 5" xfId="149"/>
    <cellStyle name="Akzent3 6" xfId="4544"/>
    <cellStyle name="Akzent3 7" xfId="5403"/>
    <cellStyle name="Akzent3 8" xfId="4698"/>
    <cellStyle name="Akzent4" xfId="49" builtinId="41" customBuiltin="1"/>
    <cellStyle name="Akzent4 2" xfId="50"/>
    <cellStyle name="Akzent4 2 2" xfId="308"/>
    <cellStyle name="Akzent4 3" xfId="191"/>
    <cellStyle name="Akzent4 3 2" xfId="510"/>
    <cellStyle name="Akzent4 3 3" xfId="414"/>
    <cellStyle name="Akzent4 4" xfId="249"/>
    <cellStyle name="Akzent4 5" xfId="288"/>
    <cellStyle name="Akzent4 6" xfId="4548"/>
    <cellStyle name="Akzent4 7" xfId="5404"/>
    <cellStyle name="Akzent4 8" xfId="4699"/>
    <cellStyle name="Akzent5" xfId="51" builtinId="45" customBuiltin="1"/>
    <cellStyle name="Akzent5 2" xfId="52"/>
    <cellStyle name="Akzent5 2 2" xfId="309"/>
    <cellStyle name="Akzent5 3" xfId="192"/>
    <cellStyle name="Akzent5 3 2" xfId="511"/>
    <cellStyle name="Akzent5 3 3" xfId="418"/>
    <cellStyle name="Akzent5 4" xfId="250"/>
    <cellStyle name="Akzent5 5" xfId="281"/>
    <cellStyle name="Akzent5 6" xfId="4552"/>
    <cellStyle name="Akzent5 7" xfId="5405"/>
    <cellStyle name="Akzent5 8" xfId="4700"/>
    <cellStyle name="Akzent6" xfId="53" builtinId="49" customBuiltin="1"/>
    <cellStyle name="Akzent6 2" xfId="54"/>
    <cellStyle name="Akzent6 2 2" xfId="310"/>
    <cellStyle name="Akzent6 3" xfId="193"/>
    <cellStyle name="Akzent6 3 2" xfId="512"/>
    <cellStyle name="Akzent6 3 3" xfId="422"/>
    <cellStyle name="Akzent6 4" xfId="251"/>
    <cellStyle name="Akzent6 5" xfId="150"/>
    <cellStyle name="Akzent6 6" xfId="4556"/>
    <cellStyle name="Akzent6 7" xfId="5406"/>
    <cellStyle name="Akzent6 8" xfId="4701"/>
    <cellStyle name="Ausgabe" xfId="55" builtinId="21" customBuiltin="1"/>
    <cellStyle name="Ausgabe 2" xfId="56"/>
    <cellStyle name="Ausgabe 2 2" xfId="311"/>
    <cellStyle name="Ausgabe 3" xfId="194"/>
    <cellStyle name="Ausgabe 3 2" xfId="513"/>
    <cellStyle name="Ausgabe 3 3" xfId="394"/>
    <cellStyle name="Ausgabe 4" xfId="252"/>
    <cellStyle name="Ausgabe 5" xfId="291"/>
    <cellStyle name="Ausgabe 6" xfId="4528"/>
    <cellStyle name="Ausgabe 7" xfId="5407"/>
    <cellStyle name="Ausgabe 8" xfId="4702"/>
    <cellStyle name="Bad" xfId="57"/>
    <cellStyle name="Berechnung" xfId="58" builtinId="22" customBuiltin="1"/>
    <cellStyle name="Berechnung 2" xfId="59"/>
    <cellStyle name="Berechnung 2 2" xfId="312"/>
    <cellStyle name="Berechnung 3" xfId="195"/>
    <cellStyle name="Berechnung 3 2" xfId="514"/>
    <cellStyle name="Berechnung 3 3" xfId="395"/>
    <cellStyle name="Berechnung 4" xfId="253"/>
    <cellStyle name="Berechnung 5" xfId="163"/>
    <cellStyle name="Berechnung 6" xfId="4529"/>
    <cellStyle name="Berechnung 7" xfId="5408"/>
    <cellStyle name="Berechnung 8" xfId="4703"/>
    <cellStyle name="Calculation" xfId="60"/>
    <cellStyle name="Check Cell" xfId="61"/>
    <cellStyle name="Dezimal 2" xfId="62"/>
    <cellStyle name="Dezimal 2 2" xfId="153"/>
    <cellStyle name="Dezimal 3" xfId="63"/>
    <cellStyle name="Dezimal 3 2" xfId="154"/>
    <cellStyle name="Eingabe" xfId="64" builtinId="20" customBuiltin="1"/>
    <cellStyle name="Eingabe 2" xfId="65"/>
    <cellStyle name="Eingabe 2 2" xfId="313"/>
    <cellStyle name="Eingabe 3" xfId="196"/>
    <cellStyle name="Eingabe 3 2" xfId="515"/>
    <cellStyle name="Eingabe 3 3" xfId="393"/>
    <cellStyle name="Eingabe 4" xfId="254"/>
    <cellStyle name="Eingabe 5" xfId="285"/>
    <cellStyle name="Eingabe 6" xfId="4527"/>
    <cellStyle name="Eingabe 7" xfId="5409"/>
    <cellStyle name="Eingabe 8" xfId="4704"/>
    <cellStyle name="Ergebnis" xfId="66" builtinId="25" customBuiltin="1"/>
    <cellStyle name="Ergebnis 2" xfId="67"/>
    <cellStyle name="Ergebnis 2 2" xfId="314"/>
    <cellStyle name="Ergebnis 3" xfId="197"/>
    <cellStyle name="Ergebnis 3 2" xfId="516"/>
    <cellStyle name="Ergebnis 3 3" xfId="401"/>
    <cellStyle name="Ergebnis 4" xfId="255"/>
    <cellStyle name="Ergebnis 5" xfId="294"/>
    <cellStyle name="Ergebnis 6" xfId="4535"/>
    <cellStyle name="Ergebnis 7" xfId="5410"/>
    <cellStyle name="Ergebnis 8" xfId="4705"/>
    <cellStyle name="Erklärender Text" xfId="68" builtinId="53" customBuiltin="1"/>
    <cellStyle name="Erklärender Text 2" xfId="69"/>
    <cellStyle name="Erklärender Text 2 2" xfId="315"/>
    <cellStyle name="Erklärender Text 3" xfId="198"/>
    <cellStyle name="Erklärender Text 3 2" xfId="517"/>
    <cellStyle name="Erklärender Text 3 3" xfId="400"/>
    <cellStyle name="Erklärender Text 4" xfId="256"/>
    <cellStyle name="Erklärender Text 5" xfId="280"/>
    <cellStyle name="Erklärender Text 6" xfId="4534"/>
    <cellStyle name="Erklärender Text 7" xfId="5411"/>
    <cellStyle name="Erklärender Text 8" xfId="4706"/>
    <cellStyle name="Euro" xfId="70"/>
    <cellStyle name="Euro 2" xfId="155"/>
    <cellStyle name="Euro 2 2" xfId="444"/>
    <cellStyle name="Euro 2 3" xfId="5048"/>
    <cellStyle name="Euro 3" xfId="440"/>
    <cellStyle name="Euro 4" xfId="561"/>
    <cellStyle name="Explanatory Text" xfId="71"/>
    <cellStyle name="Good" xfId="72"/>
    <cellStyle name="Gut" xfId="73" builtinId="26" customBuiltin="1"/>
    <cellStyle name="Gut 2" xfId="74"/>
    <cellStyle name="Gut 2 2" xfId="316"/>
    <cellStyle name="Gut 3" xfId="199"/>
    <cellStyle name="Gut 3 2" xfId="518"/>
    <cellStyle name="Gut 3 3" xfId="390"/>
    <cellStyle name="Gut 4" xfId="257"/>
    <cellStyle name="Gut 5" xfId="164"/>
    <cellStyle name="Gut 6" xfId="763"/>
    <cellStyle name="Gut 7" xfId="5412"/>
    <cellStyle name="Gut 8" xfId="4707"/>
    <cellStyle name="Heading 1" xfId="75"/>
    <cellStyle name="Heading 2" xfId="76"/>
    <cellStyle name="Heading 3" xfId="77"/>
    <cellStyle name="Heading 4" xfId="78"/>
    <cellStyle name="Hyperlink" xfId="79" builtinId="8"/>
    <cellStyle name="Hyperlink 2" xfId="80"/>
    <cellStyle name="Hyperlink 2 2" xfId="200"/>
    <cellStyle name="Hyperlink 2 3" xfId="157"/>
    <cellStyle name="Hyperlink 2 4" xfId="378"/>
    <cellStyle name="Input" xfId="81"/>
    <cellStyle name="Komma" xfId="124" builtinId="3"/>
    <cellStyle name="Komma 2" xfId="120"/>
    <cellStyle name="Komma 2 2" xfId="165"/>
    <cellStyle name="Komma 3" xfId="141"/>
    <cellStyle name="Komma 3 2" xfId="216"/>
    <cellStyle name="Komma 3 3" xfId="303"/>
    <cellStyle name="Komma 3 3 2" xfId="443"/>
    <cellStyle name="Komma 3 4" xfId="5046"/>
    <cellStyle name="Komma 4" xfId="270"/>
    <cellStyle name="Komma 4 2" xfId="383"/>
    <cellStyle name="Komma 4 3" xfId="5065"/>
    <cellStyle name="Komma 5" xfId="167"/>
    <cellStyle name="Komma 5 2" xfId="780"/>
    <cellStyle name="Komma 5 3" xfId="5051"/>
    <cellStyle name="Komma 6" xfId="292"/>
    <cellStyle name="Komma 6 2" xfId="304"/>
    <cellStyle name="Komma 7" xfId="5425"/>
    <cellStyle name="Komma 8" xfId="4720"/>
    <cellStyle name="Linked Cell" xfId="82"/>
    <cellStyle name="Neutral" xfId="83" builtinId="28" customBuiltin="1"/>
    <cellStyle name="Neutral 2" xfId="84"/>
    <cellStyle name="Neutral 2 2" xfId="317"/>
    <cellStyle name="Neutral 3" xfId="201"/>
    <cellStyle name="Neutral 3 2" xfId="519"/>
    <cellStyle name="Neutral 3 3" xfId="392"/>
    <cellStyle name="Neutral 4" xfId="258"/>
    <cellStyle name="Neutral 5" xfId="143"/>
    <cellStyle name="Neutral 6" xfId="765"/>
    <cellStyle name="Neutral 7" xfId="5413"/>
    <cellStyle name="Neutral 8" xfId="4708"/>
    <cellStyle name="Note" xfId="85"/>
    <cellStyle name="Notiz" xfId="86" builtinId="10" customBuiltin="1"/>
    <cellStyle name="Notiz 10" xfId="639"/>
    <cellStyle name="Notiz 10 2" xfId="749"/>
    <cellStyle name="Notiz 10 2 2" xfId="988"/>
    <cellStyle name="Notiz 10 2 2 2" xfId="1648"/>
    <cellStyle name="Notiz 10 2 2 2 2" xfId="4289"/>
    <cellStyle name="Notiz 10 2 2 2 3" xfId="2968"/>
    <cellStyle name="Notiz 10 2 2 3" xfId="3629"/>
    <cellStyle name="Notiz 10 2 2 4" xfId="2528"/>
    <cellStyle name="Notiz 10 2 3" xfId="1208"/>
    <cellStyle name="Notiz 10 2 3 2" xfId="1868"/>
    <cellStyle name="Notiz 10 2 3 2 2" xfId="4509"/>
    <cellStyle name="Notiz 10 2 3 2 3" xfId="3188"/>
    <cellStyle name="Notiz 10 2 3 3" xfId="3849"/>
    <cellStyle name="Notiz 10 2 3 4" xfId="2308"/>
    <cellStyle name="Notiz 10 2 4" xfId="1428"/>
    <cellStyle name="Notiz 10 2 4 2" xfId="4069"/>
    <cellStyle name="Notiz 10 2 4 3" xfId="2748"/>
    <cellStyle name="Notiz 10 2 5" xfId="3408"/>
    <cellStyle name="Notiz 10 2 6" xfId="2088"/>
    <cellStyle name="Notiz 10 3" xfId="878"/>
    <cellStyle name="Notiz 10 3 2" xfId="1538"/>
    <cellStyle name="Notiz 10 3 2 2" xfId="4179"/>
    <cellStyle name="Notiz 10 3 2 3" xfId="2858"/>
    <cellStyle name="Notiz 10 3 3" xfId="3519"/>
    <cellStyle name="Notiz 10 3 4" xfId="2418"/>
    <cellStyle name="Notiz 10 4" xfId="1098"/>
    <cellStyle name="Notiz 10 4 2" xfId="1758"/>
    <cellStyle name="Notiz 10 4 2 2" xfId="4399"/>
    <cellStyle name="Notiz 10 4 2 3" xfId="3078"/>
    <cellStyle name="Notiz 10 4 3" xfId="3739"/>
    <cellStyle name="Notiz 10 4 4" xfId="2198"/>
    <cellStyle name="Notiz 10 5" xfId="1318"/>
    <cellStyle name="Notiz 10 5 2" xfId="3959"/>
    <cellStyle name="Notiz 10 5 3" xfId="2638"/>
    <cellStyle name="Notiz 10 6" xfId="3298"/>
    <cellStyle name="Notiz 10 7" xfId="1978"/>
    <cellStyle name="Notiz 11" xfId="779"/>
    <cellStyle name="Notiz 12" xfId="4533"/>
    <cellStyle name="Notiz 12 10" xfId="6807"/>
    <cellStyle name="Notiz 12 11" xfId="9130"/>
    <cellStyle name="Notiz 12 2" xfId="4563"/>
    <cellStyle name="Notiz 12 3" xfId="4579"/>
    <cellStyle name="Notiz 12 3 2" xfId="4933"/>
    <cellStyle name="Notiz 12 3 2 2" xfId="5271"/>
    <cellStyle name="Notiz 12 3 2 2 2" xfId="5948"/>
    <cellStyle name="Notiz 12 3 2 2 2 2" xfId="8080"/>
    <cellStyle name="Notiz 12 3 2 2 2 3" xfId="10403"/>
    <cellStyle name="Notiz 12 3 2 2 3" xfId="6664"/>
    <cellStyle name="Notiz 12 3 2 2 3 2" xfId="8696"/>
    <cellStyle name="Notiz 12 3 2 2 3 3" xfId="11019"/>
    <cellStyle name="Notiz 12 3 2 2 4" xfId="7446"/>
    <cellStyle name="Notiz 12 3 2 2 5" xfId="9769"/>
    <cellStyle name="Notiz 12 3 2 3" xfId="5637"/>
    <cellStyle name="Notiz 12 3 2 3 2" xfId="7769"/>
    <cellStyle name="Notiz 12 3 2 3 3" xfId="10092"/>
    <cellStyle name="Notiz 12 3 2 4" xfId="6397"/>
    <cellStyle name="Notiz 12 3 2 4 2" xfId="8429"/>
    <cellStyle name="Notiz 12 3 2 4 3" xfId="10752"/>
    <cellStyle name="Notiz 12 3 2 5" xfId="9001"/>
    <cellStyle name="Notiz 12 3 2 5 2" xfId="11324"/>
    <cellStyle name="Notiz 12 3 2 6" xfId="7134"/>
    <cellStyle name="Notiz 12 3 2 7" xfId="9457"/>
    <cellStyle name="Notiz 12 3 3" xfId="5104"/>
    <cellStyle name="Notiz 12 3 3 2" xfId="5782"/>
    <cellStyle name="Notiz 12 3 3 2 2" xfId="7914"/>
    <cellStyle name="Notiz 12 3 3 2 3" xfId="10237"/>
    <cellStyle name="Notiz 12 3 3 3" xfId="6497"/>
    <cellStyle name="Notiz 12 3 3 3 2" xfId="8529"/>
    <cellStyle name="Notiz 12 3 3 3 3" xfId="10852"/>
    <cellStyle name="Notiz 12 3 3 4" xfId="7279"/>
    <cellStyle name="Notiz 12 3 3 5" xfId="9602"/>
    <cellStyle name="Notiz 12 3 4" xfId="5470"/>
    <cellStyle name="Notiz 12 3 4 2" xfId="7602"/>
    <cellStyle name="Notiz 12 3 4 3" xfId="9925"/>
    <cellStyle name="Notiz 12 3 5" xfId="4766"/>
    <cellStyle name="Notiz 12 3 5 2" xfId="6967"/>
    <cellStyle name="Notiz 12 3 5 3" xfId="9290"/>
    <cellStyle name="Notiz 12 3 6" xfId="6230"/>
    <cellStyle name="Notiz 12 3 6 2" xfId="8262"/>
    <cellStyle name="Notiz 12 3 6 3" xfId="10585"/>
    <cellStyle name="Notiz 12 3 7" xfId="8834"/>
    <cellStyle name="Notiz 12 3 7 2" xfId="11157"/>
    <cellStyle name="Notiz 12 3 8" xfId="6825"/>
    <cellStyle name="Notiz 12 3 9" xfId="9148"/>
    <cellStyle name="Notiz 12 4" xfId="4915"/>
    <cellStyle name="Notiz 12 4 2" xfId="5253"/>
    <cellStyle name="Notiz 12 4 2 2" xfId="5930"/>
    <cellStyle name="Notiz 12 4 2 2 2" xfId="8062"/>
    <cellStyle name="Notiz 12 4 2 2 3" xfId="10385"/>
    <cellStyle name="Notiz 12 4 2 3" xfId="6646"/>
    <cellStyle name="Notiz 12 4 2 3 2" xfId="8678"/>
    <cellStyle name="Notiz 12 4 2 3 3" xfId="11001"/>
    <cellStyle name="Notiz 12 4 2 4" xfId="7428"/>
    <cellStyle name="Notiz 12 4 2 5" xfId="9751"/>
    <cellStyle name="Notiz 12 4 3" xfId="5619"/>
    <cellStyle name="Notiz 12 4 3 2" xfId="7751"/>
    <cellStyle name="Notiz 12 4 3 3" xfId="10074"/>
    <cellStyle name="Notiz 12 4 4" xfId="6379"/>
    <cellStyle name="Notiz 12 4 4 2" xfId="8411"/>
    <cellStyle name="Notiz 12 4 4 3" xfId="10734"/>
    <cellStyle name="Notiz 12 4 5" xfId="8983"/>
    <cellStyle name="Notiz 12 4 5 2" xfId="11306"/>
    <cellStyle name="Notiz 12 4 6" xfId="7116"/>
    <cellStyle name="Notiz 12 4 7" xfId="9439"/>
    <cellStyle name="Notiz 12 5" xfId="5086"/>
    <cellStyle name="Notiz 12 5 2" xfId="5764"/>
    <cellStyle name="Notiz 12 5 2 2" xfId="7896"/>
    <cellStyle name="Notiz 12 5 2 3" xfId="10219"/>
    <cellStyle name="Notiz 12 5 3" xfId="6206"/>
    <cellStyle name="Notiz 12 5 3 2" xfId="8238"/>
    <cellStyle name="Notiz 12 5 3 3" xfId="10561"/>
    <cellStyle name="Notiz 12 5 4" xfId="7261"/>
    <cellStyle name="Notiz 12 5 5" xfId="9584"/>
    <cellStyle name="Notiz 12 6" xfId="5452"/>
    <cellStyle name="Notiz 12 6 2" xfId="7584"/>
    <cellStyle name="Notiz 12 6 3" xfId="9907"/>
    <cellStyle name="Notiz 12 7" xfId="4748"/>
    <cellStyle name="Notiz 12 7 2" xfId="6950"/>
    <cellStyle name="Notiz 12 7 3" xfId="9273"/>
    <cellStyle name="Notiz 12 8" xfId="6212"/>
    <cellStyle name="Notiz 12 8 2" xfId="8244"/>
    <cellStyle name="Notiz 12 8 3" xfId="10567"/>
    <cellStyle name="Notiz 12 9" xfId="8816"/>
    <cellStyle name="Notiz 12 9 2" xfId="11139"/>
    <cellStyle name="Notiz 13" xfId="4596"/>
    <cellStyle name="Notiz 13 2" xfId="4950"/>
    <cellStyle name="Notiz 13 2 2" xfId="5288"/>
    <cellStyle name="Notiz 13 2 2 2" xfId="5965"/>
    <cellStyle name="Notiz 13 2 2 2 2" xfId="8097"/>
    <cellStyle name="Notiz 13 2 2 2 3" xfId="10420"/>
    <cellStyle name="Notiz 13 2 2 3" xfId="6681"/>
    <cellStyle name="Notiz 13 2 2 3 2" xfId="8713"/>
    <cellStyle name="Notiz 13 2 2 3 3" xfId="11036"/>
    <cellStyle name="Notiz 13 2 2 4" xfId="7463"/>
    <cellStyle name="Notiz 13 2 2 5" xfId="9786"/>
    <cellStyle name="Notiz 13 2 3" xfId="5654"/>
    <cellStyle name="Notiz 13 2 3 2" xfId="7786"/>
    <cellStyle name="Notiz 13 2 3 3" xfId="10109"/>
    <cellStyle name="Notiz 13 2 4" xfId="6414"/>
    <cellStyle name="Notiz 13 2 4 2" xfId="8446"/>
    <cellStyle name="Notiz 13 2 4 3" xfId="10769"/>
    <cellStyle name="Notiz 13 2 5" xfId="9018"/>
    <cellStyle name="Notiz 13 2 5 2" xfId="11341"/>
    <cellStyle name="Notiz 13 2 6" xfId="7151"/>
    <cellStyle name="Notiz 13 2 7" xfId="9474"/>
    <cellStyle name="Notiz 13 3" xfId="5121"/>
    <cellStyle name="Notiz 13 3 2" xfId="5799"/>
    <cellStyle name="Notiz 13 3 2 2" xfId="7931"/>
    <cellStyle name="Notiz 13 3 2 3" xfId="10254"/>
    <cellStyle name="Notiz 13 3 3" xfId="6514"/>
    <cellStyle name="Notiz 13 3 3 2" xfId="8546"/>
    <cellStyle name="Notiz 13 3 3 3" xfId="10869"/>
    <cellStyle name="Notiz 13 3 4" xfId="7296"/>
    <cellStyle name="Notiz 13 3 5" xfId="9619"/>
    <cellStyle name="Notiz 13 4" xfId="5487"/>
    <cellStyle name="Notiz 13 4 2" xfId="7619"/>
    <cellStyle name="Notiz 13 4 3" xfId="9942"/>
    <cellStyle name="Notiz 13 5" xfId="4783"/>
    <cellStyle name="Notiz 13 5 2" xfId="6984"/>
    <cellStyle name="Notiz 13 5 3" xfId="9307"/>
    <cellStyle name="Notiz 13 6" xfId="6247"/>
    <cellStyle name="Notiz 13 6 2" xfId="8279"/>
    <cellStyle name="Notiz 13 6 3" xfId="10602"/>
    <cellStyle name="Notiz 13 7" xfId="8851"/>
    <cellStyle name="Notiz 13 7 2" xfId="11174"/>
    <cellStyle name="Notiz 13 8" xfId="6842"/>
    <cellStyle name="Notiz 13 9" xfId="9165"/>
    <cellStyle name="Notiz 14" xfId="4614"/>
    <cellStyle name="Notiz 14 2" xfId="4968"/>
    <cellStyle name="Notiz 14 2 2" xfId="5306"/>
    <cellStyle name="Notiz 14 2 2 2" xfId="5983"/>
    <cellStyle name="Notiz 14 2 2 2 2" xfId="8115"/>
    <cellStyle name="Notiz 14 2 2 2 3" xfId="10438"/>
    <cellStyle name="Notiz 14 2 2 3" xfId="6699"/>
    <cellStyle name="Notiz 14 2 2 3 2" xfId="8731"/>
    <cellStyle name="Notiz 14 2 2 3 3" xfId="11054"/>
    <cellStyle name="Notiz 14 2 2 4" xfId="7481"/>
    <cellStyle name="Notiz 14 2 2 5" xfId="9804"/>
    <cellStyle name="Notiz 14 2 3" xfId="5672"/>
    <cellStyle name="Notiz 14 2 3 2" xfId="7804"/>
    <cellStyle name="Notiz 14 2 3 3" xfId="10127"/>
    <cellStyle name="Notiz 14 2 4" xfId="6432"/>
    <cellStyle name="Notiz 14 2 4 2" xfId="8464"/>
    <cellStyle name="Notiz 14 2 4 3" xfId="10787"/>
    <cellStyle name="Notiz 14 2 5" xfId="9036"/>
    <cellStyle name="Notiz 14 2 5 2" xfId="11359"/>
    <cellStyle name="Notiz 14 2 6" xfId="7169"/>
    <cellStyle name="Notiz 14 2 7" xfId="9492"/>
    <cellStyle name="Notiz 14 3" xfId="5139"/>
    <cellStyle name="Notiz 14 3 2" xfId="5817"/>
    <cellStyle name="Notiz 14 3 2 2" xfId="7949"/>
    <cellStyle name="Notiz 14 3 2 3" xfId="10272"/>
    <cellStyle name="Notiz 14 3 3" xfId="6532"/>
    <cellStyle name="Notiz 14 3 3 2" xfId="8564"/>
    <cellStyle name="Notiz 14 3 3 3" xfId="10887"/>
    <cellStyle name="Notiz 14 3 4" xfId="7314"/>
    <cellStyle name="Notiz 14 3 5" xfId="9637"/>
    <cellStyle name="Notiz 14 4" xfId="5505"/>
    <cellStyle name="Notiz 14 4 2" xfId="7637"/>
    <cellStyle name="Notiz 14 4 3" xfId="9960"/>
    <cellStyle name="Notiz 14 5" xfId="4801"/>
    <cellStyle name="Notiz 14 5 2" xfId="7002"/>
    <cellStyle name="Notiz 14 5 3" xfId="9325"/>
    <cellStyle name="Notiz 14 6" xfId="6265"/>
    <cellStyle name="Notiz 14 6 2" xfId="8297"/>
    <cellStyle name="Notiz 14 6 3" xfId="10620"/>
    <cellStyle name="Notiz 14 7" xfId="8869"/>
    <cellStyle name="Notiz 14 7 2" xfId="11192"/>
    <cellStyle name="Notiz 14 8" xfId="6860"/>
    <cellStyle name="Notiz 14 9" xfId="9183"/>
    <cellStyle name="Notiz 15" xfId="4630"/>
    <cellStyle name="Notiz 15 2" xfId="4984"/>
    <cellStyle name="Notiz 15 2 2" xfId="5322"/>
    <cellStyle name="Notiz 15 2 2 2" xfId="5999"/>
    <cellStyle name="Notiz 15 2 2 2 2" xfId="8131"/>
    <cellStyle name="Notiz 15 2 2 2 3" xfId="10454"/>
    <cellStyle name="Notiz 15 2 2 3" xfId="6715"/>
    <cellStyle name="Notiz 15 2 2 3 2" xfId="8747"/>
    <cellStyle name="Notiz 15 2 2 3 3" xfId="11070"/>
    <cellStyle name="Notiz 15 2 2 4" xfId="7497"/>
    <cellStyle name="Notiz 15 2 2 5" xfId="9820"/>
    <cellStyle name="Notiz 15 2 3" xfId="5688"/>
    <cellStyle name="Notiz 15 2 3 2" xfId="7820"/>
    <cellStyle name="Notiz 15 2 3 3" xfId="10143"/>
    <cellStyle name="Notiz 15 2 4" xfId="6448"/>
    <cellStyle name="Notiz 15 2 4 2" xfId="8480"/>
    <cellStyle name="Notiz 15 2 4 3" xfId="10803"/>
    <cellStyle name="Notiz 15 2 5" xfId="9052"/>
    <cellStyle name="Notiz 15 2 5 2" xfId="11375"/>
    <cellStyle name="Notiz 15 2 6" xfId="7185"/>
    <cellStyle name="Notiz 15 2 7" xfId="9508"/>
    <cellStyle name="Notiz 15 3" xfId="5155"/>
    <cellStyle name="Notiz 15 3 2" xfId="5833"/>
    <cellStyle name="Notiz 15 3 2 2" xfId="7965"/>
    <cellStyle name="Notiz 15 3 2 3" xfId="10288"/>
    <cellStyle name="Notiz 15 3 3" xfId="6548"/>
    <cellStyle name="Notiz 15 3 3 2" xfId="8580"/>
    <cellStyle name="Notiz 15 3 3 3" xfId="10903"/>
    <cellStyle name="Notiz 15 3 4" xfId="7330"/>
    <cellStyle name="Notiz 15 3 5" xfId="9653"/>
    <cellStyle name="Notiz 15 4" xfId="5521"/>
    <cellStyle name="Notiz 15 4 2" xfId="7653"/>
    <cellStyle name="Notiz 15 4 3" xfId="9976"/>
    <cellStyle name="Notiz 15 5" xfId="4817"/>
    <cellStyle name="Notiz 15 5 2" xfId="7018"/>
    <cellStyle name="Notiz 15 5 3" xfId="9341"/>
    <cellStyle name="Notiz 15 6" xfId="6281"/>
    <cellStyle name="Notiz 15 6 2" xfId="8313"/>
    <cellStyle name="Notiz 15 6 3" xfId="10636"/>
    <cellStyle name="Notiz 15 7" xfId="8885"/>
    <cellStyle name="Notiz 15 7 2" xfId="11208"/>
    <cellStyle name="Notiz 15 8" xfId="6876"/>
    <cellStyle name="Notiz 15 9" xfId="9199"/>
    <cellStyle name="Notiz 16" xfId="4646"/>
    <cellStyle name="Notiz 16 2" xfId="4998"/>
    <cellStyle name="Notiz 16 2 2" xfId="5336"/>
    <cellStyle name="Notiz 16 2 2 2" xfId="6013"/>
    <cellStyle name="Notiz 16 2 2 2 2" xfId="8145"/>
    <cellStyle name="Notiz 16 2 2 2 3" xfId="10468"/>
    <cellStyle name="Notiz 16 2 2 3" xfId="6729"/>
    <cellStyle name="Notiz 16 2 2 3 2" xfId="8761"/>
    <cellStyle name="Notiz 16 2 2 3 3" xfId="11084"/>
    <cellStyle name="Notiz 16 2 2 4" xfId="7511"/>
    <cellStyle name="Notiz 16 2 2 5" xfId="9834"/>
    <cellStyle name="Notiz 16 2 3" xfId="5702"/>
    <cellStyle name="Notiz 16 2 3 2" xfId="7834"/>
    <cellStyle name="Notiz 16 2 3 3" xfId="10157"/>
    <cellStyle name="Notiz 16 2 4" xfId="6462"/>
    <cellStyle name="Notiz 16 2 4 2" xfId="8494"/>
    <cellStyle name="Notiz 16 2 4 3" xfId="10817"/>
    <cellStyle name="Notiz 16 2 5" xfId="9066"/>
    <cellStyle name="Notiz 16 2 5 2" xfId="11389"/>
    <cellStyle name="Notiz 16 2 6" xfId="7199"/>
    <cellStyle name="Notiz 16 2 7" xfId="9522"/>
    <cellStyle name="Notiz 16 3" xfId="5198"/>
    <cellStyle name="Notiz 16 3 2" xfId="5876"/>
    <cellStyle name="Notiz 16 3 2 2" xfId="8008"/>
    <cellStyle name="Notiz 16 3 2 3" xfId="10331"/>
    <cellStyle name="Notiz 16 3 3" xfId="6591"/>
    <cellStyle name="Notiz 16 3 3 2" xfId="8623"/>
    <cellStyle name="Notiz 16 3 3 3" xfId="10946"/>
    <cellStyle name="Notiz 16 3 4" xfId="7373"/>
    <cellStyle name="Notiz 16 3 5" xfId="9696"/>
    <cellStyle name="Notiz 16 4" xfId="5564"/>
    <cellStyle name="Notiz 16 4 2" xfId="7696"/>
    <cellStyle name="Notiz 16 4 3" xfId="10019"/>
    <cellStyle name="Notiz 16 5" xfId="4860"/>
    <cellStyle name="Notiz 16 5 2" xfId="7061"/>
    <cellStyle name="Notiz 16 5 3" xfId="9384"/>
    <cellStyle name="Notiz 16 6" xfId="6324"/>
    <cellStyle name="Notiz 16 6 2" xfId="8356"/>
    <cellStyle name="Notiz 16 6 3" xfId="10679"/>
    <cellStyle name="Notiz 16 7" xfId="8928"/>
    <cellStyle name="Notiz 16 7 2" xfId="11251"/>
    <cellStyle name="Notiz 16 8" xfId="6892"/>
    <cellStyle name="Notiz 16 9" xfId="9215"/>
    <cellStyle name="Notiz 17" xfId="4661"/>
    <cellStyle name="Notiz 17 2" xfId="5209"/>
    <cellStyle name="Notiz 17 2 2" xfId="5887"/>
    <cellStyle name="Notiz 17 2 2 2" xfId="8019"/>
    <cellStyle name="Notiz 17 2 2 3" xfId="10342"/>
    <cellStyle name="Notiz 17 2 3" xfId="6602"/>
    <cellStyle name="Notiz 17 2 3 2" xfId="8634"/>
    <cellStyle name="Notiz 17 2 3 3" xfId="10957"/>
    <cellStyle name="Notiz 17 2 4" xfId="7384"/>
    <cellStyle name="Notiz 17 2 5" xfId="9707"/>
    <cellStyle name="Notiz 17 3" xfId="5575"/>
    <cellStyle name="Notiz 17 3 2" xfId="7707"/>
    <cellStyle name="Notiz 17 3 3" xfId="10030"/>
    <cellStyle name="Notiz 17 4" xfId="4871"/>
    <cellStyle name="Notiz 17 4 2" xfId="7072"/>
    <cellStyle name="Notiz 17 4 3" xfId="9395"/>
    <cellStyle name="Notiz 17 5" xfId="6335"/>
    <cellStyle name="Notiz 17 5 2" xfId="8367"/>
    <cellStyle name="Notiz 17 5 3" xfId="10690"/>
    <cellStyle name="Notiz 17 6" xfId="8939"/>
    <cellStyle name="Notiz 17 6 2" xfId="11262"/>
    <cellStyle name="Notiz 17 7" xfId="6907"/>
    <cellStyle name="Notiz 17 8" xfId="9230"/>
    <cellStyle name="Notiz 18" xfId="5014"/>
    <cellStyle name="Notiz 18 2" xfId="5718"/>
    <cellStyle name="Notiz 18 2 2" xfId="7850"/>
    <cellStyle name="Notiz 18 2 3" xfId="10173"/>
    <cellStyle name="Notiz 18 3" xfId="7215"/>
    <cellStyle name="Notiz 18 4" xfId="9538"/>
    <cellStyle name="Notiz 19" xfId="5352"/>
    <cellStyle name="Notiz 19 2" xfId="6029"/>
    <cellStyle name="Notiz 19 2 2" xfId="8161"/>
    <cellStyle name="Notiz 19 2 3" xfId="10484"/>
    <cellStyle name="Notiz 19 3" xfId="7527"/>
    <cellStyle name="Notiz 19 4" xfId="9850"/>
    <cellStyle name="Notiz 2" xfId="87"/>
    <cellStyle name="Notiz 2 2" xfId="203"/>
    <cellStyle name="Notiz 2 3" xfId="159"/>
    <cellStyle name="Notiz 2 4" xfId="318"/>
    <cellStyle name="Notiz 2 4 2" xfId="379"/>
    <cellStyle name="Notiz 20" xfId="5374"/>
    <cellStyle name="Notiz 20 2" xfId="5414"/>
    <cellStyle name="Notiz 20 3" xfId="7544"/>
    <cellStyle name="Notiz 20 4" xfId="9867"/>
    <cellStyle name="Notiz 21" xfId="4709"/>
    <cellStyle name="Notiz 22" xfId="6092"/>
    <cellStyle name="Notiz 22 2" xfId="8176"/>
    <cellStyle name="Notiz 22 3" xfId="10499"/>
    <cellStyle name="Notiz 23" xfId="6155"/>
    <cellStyle name="Notiz 23 2" xfId="8190"/>
    <cellStyle name="Notiz 23 3" xfId="10513"/>
    <cellStyle name="Notiz 24" xfId="6743"/>
    <cellStyle name="Notiz 24 2" xfId="8775"/>
    <cellStyle name="Notiz 24 3" xfId="11098"/>
    <cellStyle name="Notiz 25" xfId="11403"/>
    <cellStyle name="Notiz 3" xfId="202"/>
    <cellStyle name="Notiz 3 2" xfId="520"/>
    <cellStyle name="Notiz 3 3" xfId="653"/>
    <cellStyle name="Notiz 3 3 2" xfId="892"/>
    <cellStyle name="Notiz 3 3 2 2" xfId="1552"/>
    <cellStyle name="Notiz 3 3 2 2 2" xfId="4193"/>
    <cellStyle name="Notiz 3 3 2 2 3" xfId="2872"/>
    <cellStyle name="Notiz 3 3 2 3" xfId="3533"/>
    <cellStyle name="Notiz 3 3 2 4" xfId="2432"/>
    <cellStyle name="Notiz 3 3 3" xfId="1112"/>
    <cellStyle name="Notiz 3 3 3 2" xfId="1772"/>
    <cellStyle name="Notiz 3 3 3 2 2" xfId="4413"/>
    <cellStyle name="Notiz 3 3 3 2 3" xfId="3092"/>
    <cellStyle name="Notiz 3 3 3 3" xfId="3753"/>
    <cellStyle name="Notiz 3 3 3 4" xfId="2212"/>
    <cellStyle name="Notiz 3 3 4" xfId="1332"/>
    <cellStyle name="Notiz 3 3 4 2" xfId="3973"/>
    <cellStyle name="Notiz 3 3 4 3" xfId="2652"/>
    <cellStyle name="Notiz 3 3 5" xfId="3312"/>
    <cellStyle name="Notiz 3 3 6" xfId="1992"/>
    <cellStyle name="Notiz 3 4" xfId="782"/>
    <cellStyle name="Notiz 3 4 2" xfId="1442"/>
    <cellStyle name="Notiz 3 4 2 2" xfId="4083"/>
    <cellStyle name="Notiz 3 4 2 3" xfId="2762"/>
    <cellStyle name="Notiz 3 4 3" xfId="3423"/>
    <cellStyle name="Notiz 3 4 4" xfId="2322"/>
    <cellStyle name="Notiz 3 5" xfId="1002"/>
    <cellStyle name="Notiz 3 5 2" xfId="1662"/>
    <cellStyle name="Notiz 3 5 2 2" xfId="4303"/>
    <cellStyle name="Notiz 3 5 2 3" xfId="2982"/>
    <cellStyle name="Notiz 3 5 3" xfId="3643"/>
    <cellStyle name="Notiz 3 5 4" xfId="2102"/>
    <cellStyle name="Notiz 3 6" xfId="1222"/>
    <cellStyle name="Notiz 3 6 2" xfId="3863"/>
    <cellStyle name="Notiz 3 6 3" xfId="2542"/>
    <cellStyle name="Notiz 3 7" xfId="3202"/>
    <cellStyle name="Notiz 3 8" xfId="1882"/>
    <cellStyle name="Notiz 3 9" xfId="399"/>
    <cellStyle name="Notiz 4" xfId="259"/>
    <cellStyle name="Notiz 5" xfId="156"/>
    <cellStyle name="Notiz 5 2" xfId="673"/>
    <cellStyle name="Notiz 5 2 2" xfId="912"/>
    <cellStyle name="Notiz 5 2 2 2" xfId="1572"/>
    <cellStyle name="Notiz 5 2 2 2 2" xfId="4213"/>
    <cellStyle name="Notiz 5 2 2 2 3" xfId="2892"/>
    <cellStyle name="Notiz 5 2 2 3" xfId="3553"/>
    <cellStyle name="Notiz 5 2 2 4" xfId="2452"/>
    <cellStyle name="Notiz 5 2 3" xfId="1132"/>
    <cellStyle name="Notiz 5 2 3 2" xfId="1792"/>
    <cellStyle name="Notiz 5 2 3 2 2" xfId="4433"/>
    <cellStyle name="Notiz 5 2 3 2 3" xfId="3112"/>
    <cellStyle name="Notiz 5 2 3 3" xfId="3773"/>
    <cellStyle name="Notiz 5 2 3 4" xfId="2232"/>
    <cellStyle name="Notiz 5 2 4" xfId="1352"/>
    <cellStyle name="Notiz 5 2 4 2" xfId="3993"/>
    <cellStyle name="Notiz 5 2 4 3" xfId="2672"/>
    <cellStyle name="Notiz 5 2 5" xfId="3332"/>
    <cellStyle name="Notiz 5 2 6" xfId="2012"/>
    <cellStyle name="Notiz 5 3" xfId="802"/>
    <cellStyle name="Notiz 5 3 2" xfId="1462"/>
    <cellStyle name="Notiz 5 3 2 2" xfId="4103"/>
    <cellStyle name="Notiz 5 3 2 3" xfId="2782"/>
    <cellStyle name="Notiz 5 3 3" xfId="3443"/>
    <cellStyle name="Notiz 5 3 4" xfId="2342"/>
    <cellStyle name="Notiz 5 4" xfId="1022"/>
    <cellStyle name="Notiz 5 4 2" xfId="1682"/>
    <cellStyle name="Notiz 5 4 2 2" xfId="4323"/>
    <cellStyle name="Notiz 5 4 2 3" xfId="3002"/>
    <cellStyle name="Notiz 5 4 3" xfId="3663"/>
    <cellStyle name="Notiz 5 4 4" xfId="2122"/>
    <cellStyle name="Notiz 5 5" xfId="1242"/>
    <cellStyle name="Notiz 5 5 2" xfId="3883"/>
    <cellStyle name="Notiz 5 5 3" xfId="2562"/>
    <cellStyle name="Notiz 5 6" xfId="3222"/>
    <cellStyle name="Notiz 5 7" xfId="1902"/>
    <cellStyle name="Notiz 5 8" xfId="534"/>
    <cellStyle name="Notiz 5 9" xfId="5049"/>
    <cellStyle name="Notiz 6" xfId="548"/>
    <cellStyle name="Notiz 6 2" xfId="687"/>
    <cellStyle name="Notiz 6 2 2" xfId="926"/>
    <cellStyle name="Notiz 6 2 2 2" xfId="1586"/>
    <cellStyle name="Notiz 6 2 2 2 2" xfId="4227"/>
    <cellStyle name="Notiz 6 2 2 2 3" xfId="2906"/>
    <cellStyle name="Notiz 6 2 2 3" xfId="3567"/>
    <cellStyle name="Notiz 6 2 2 4" xfId="2466"/>
    <cellStyle name="Notiz 6 2 3" xfId="1146"/>
    <cellStyle name="Notiz 6 2 3 2" xfId="1806"/>
    <cellStyle name="Notiz 6 2 3 2 2" xfId="4447"/>
    <cellStyle name="Notiz 6 2 3 2 3" xfId="3126"/>
    <cellStyle name="Notiz 6 2 3 3" xfId="3787"/>
    <cellStyle name="Notiz 6 2 3 4" xfId="2246"/>
    <cellStyle name="Notiz 6 2 4" xfId="1366"/>
    <cellStyle name="Notiz 6 2 4 2" xfId="4007"/>
    <cellStyle name="Notiz 6 2 4 3" xfId="2686"/>
    <cellStyle name="Notiz 6 2 5" xfId="3346"/>
    <cellStyle name="Notiz 6 2 6" xfId="2026"/>
    <cellStyle name="Notiz 6 3" xfId="816"/>
    <cellStyle name="Notiz 6 3 2" xfId="1476"/>
    <cellStyle name="Notiz 6 3 2 2" xfId="4117"/>
    <cellStyle name="Notiz 6 3 2 3" xfId="2796"/>
    <cellStyle name="Notiz 6 3 3" xfId="3457"/>
    <cellStyle name="Notiz 6 3 4" xfId="2356"/>
    <cellStyle name="Notiz 6 4" xfId="1036"/>
    <cellStyle name="Notiz 6 4 2" xfId="1696"/>
    <cellStyle name="Notiz 6 4 2 2" xfId="4337"/>
    <cellStyle name="Notiz 6 4 2 3" xfId="3016"/>
    <cellStyle name="Notiz 6 4 3" xfId="3677"/>
    <cellStyle name="Notiz 6 4 4" xfId="2136"/>
    <cellStyle name="Notiz 6 5" xfId="1256"/>
    <cellStyle name="Notiz 6 5 2" xfId="3897"/>
    <cellStyle name="Notiz 6 5 3" xfId="2576"/>
    <cellStyle name="Notiz 6 6" xfId="3236"/>
    <cellStyle name="Notiz 6 7" xfId="1916"/>
    <cellStyle name="Notiz 7" xfId="597"/>
    <cellStyle name="Notiz 7 2" xfId="707"/>
    <cellStyle name="Notiz 7 2 2" xfId="946"/>
    <cellStyle name="Notiz 7 2 2 2" xfId="1606"/>
    <cellStyle name="Notiz 7 2 2 2 2" xfId="4247"/>
    <cellStyle name="Notiz 7 2 2 2 3" xfId="2926"/>
    <cellStyle name="Notiz 7 2 2 3" xfId="3587"/>
    <cellStyle name="Notiz 7 2 2 4" xfId="2486"/>
    <cellStyle name="Notiz 7 2 3" xfId="1166"/>
    <cellStyle name="Notiz 7 2 3 2" xfId="1826"/>
    <cellStyle name="Notiz 7 2 3 2 2" xfId="4467"/>
    <cellStyle name="Notiz 7 2 3 2 3" xfId="3146"/>
    <cellStyle name="Notiz 7 2 3 3" xfId="3807"/>
    <cellStyle name="Notiz 7 2 3 4" xfId="2266"/>
    <cellStyle name="Notiz 7 2 4" xfId="1386"/>
    <cellStyle name="Notiz 7 2 4 2" xfId="4027"/>
    <cellStyle name="Notiz 7 2 4 3" xfId="2706"/>
    <cellStyle name="Notiz 7 2 5" xfId="3366"/>
    <cellStyle name="Notiz 7 2 6" xfId="2046"/>
    <cellStyle name="Notiz 7 3" xfId="836"/>
    <cellStyle name="Notiz 7 3 2" xfId="1496"/>
    <cellStyle name="Notiz 7 3 2 2" xfId="4137"/>
    <cellStyle name="Notiz 7 3 2 3" xfId="2816"/>
    <cellStyle name="Notiz 7 3 3" xfId="3477"/>
    <cellStyle name="Notiz 7 3 4" xfId="2376"/>
    <cellStyle name="Notiz 7 4" xfId="1056"/>
    <cellStyle name="Notiz 7 4 2" xfId="1716"/>
    <cellStyle name="Notiz 7 4 2 2" xfId="4357"/>
    <cellStyle name="Notiz 7 4 2 3" xfId="3036"/>
    <cellStyle name="Notiz 7 4 3" xfId="3697"/>
    <cellStyle name="Notiz 7 4 4" xfId="2156"/>
    <cellStyle name="Notiz 7 5" xfId="1276"/>
    <cellStyle name="Notiz 7 5 2" xfId="3917"/>
    <cellStyle name="Notiz 7 5 3" xfId="2596"/>
    <cellStyle name="Notiz 7 6" xfId="3256"/>
    <cellStyle name="Notiz 7 7" xfId="1936"/>
    <cellStyle name="Notiz 8" xfId="611"/>
    <cellStyle name="Notiz 8 2" xfId="721"/>
    <cellStyle name="Notiz 8 2 2" xfId="960"/>
    <cellStyle name="Notiz 8 2 2 2" xfId="1620"/>
    <cellStyle name="Notiz 8 2 2 2 2" xfId="4261"/>
    <cellStyle name="Notiz 8 2 2 2 3" xfId="2940"/>
    <cellStyle name="Notiz 8 2 2 3" xfId="3601"/>
    <cellStyle name="Notiz 8 2 2 4" xfId="2500"/>
    <cellStyle name="Notiz 8 2 3" xfId="1180"/>
    <cellStyle name="Notiz 8 2 3 2" xfId="1840"/>
    <cellStyle name="Notiz 8 2 3 2 2" xfId="4481"/>
    <cellStyle name="Notiz 8 2 3 2 3" xfId="3160"/>
    <cellStyle name="Notiz 8 2 3 3" xfId="3821"/>
    <cellStyle name="Notiz 8 2 3 4" xfId="2280"/>
    <cellStyle name="Notiz 8 2 4" xfId="1400"/>
    <cellStyle name="Notiz 8 2 4 2" xfId="4041"/>
    <cellStyle name="Notiz 8 2 4 3" xfId="2720"/>
    <cellStyle name="Notiz 8 2 5" xfId="3380"/>
    <cellStyle name="Notiz 8 2 6" xfId="2060"/>
    <cellStyle name="Notiz 8 3" xfId="850"/>
    <cellStyle name="Notiz 8 3 2" xfId="1510"/>
    <cellStyle name="Notiz 8 3 2 2" xfId="4151"/>
    <cellStyle name="Notiz 8 3 2 3" xfId="2830"/>
    <cellStyle name="Notiz 8 3 3" xfId="3491"/>
    <cellStyle name="Notiz 8 3 4" xfId="2390"/>
    <cellStyle name="Notiz 8 4" xfId="1070"/>
    <cellStyle name="Notiz 8 4 2" xfId="1730"/>
    <cellStyle name="Notiz 8 4 2 2" xfId="4371"/>
    <cellStyle name="Notiz 8 4 2 3" xfId="3050"/>
    <cellStyle name="Notiz 8 4 3" xfId="3711"/>
    <cellStyle name="Notiz 8 4 4" xfId="2170"/>
    <cellStyle name="Notiz 8 5" xfId="1290"/>
    <cellStyle name="Notiz 8 5 2" xfId="3931"/>
    <cellStyle name="Notiz 8 5 3" xfId="2610"/>
    <cellStyle name="Notiz 8 6" xfId="3270"/>
    <cellStyle name="Notiz 8 7" xfId="1950"/>
    <cellStyle name="Notiz 9" xfId="625"/>
    <cellStyle name="Notiz 9 2" xfId="735"/>
    <cellStyle name="Notiz 9 2 2" xfId="974"/>
    <cellStyle name="Notiz 9 2 2 2" xfId="1634"/>
    <cellStyle name="Notiz 9 2 2 2 2" xfId="4275"/>
    <cellStyle name="Notiz 9 2 2 2 3" xfId="2954"/>
    <cellStyle name="Notiz 9 2 2 3" xfId="3615"/>
    <cellStyle name="Notiz 9 2 2 4" xfId="2514"/>
    <cellStyle name="Notiz 9 2 3" xfId="1194"/>
    <cellStyle name="Notiz 9 2 3 2" xfId="1854"/>
    <cellStyle name="Notiz 9 2 3 2 2" xfId="4495"/>
    <cellStyle name="Notiz 9 2 3 2 3" xfId="3174"/>
    <cellStyle name="Notiz 9 2 3 3" xfId="3835"/>
    <cellStyle name="Notiz 9 2 3 4" xfId="2294"/>
    <cellStyle name="Notiz 9 2 4" xfId="1414"/>
    <cellStyle name="Notiz 9 2 4 2" xfId="4055"/>
    <cellStyle name="Notiz 9 2 4 3" xfId="2734"/>
    <cellStyle name="Notiz 9 2 5" xfId="3394"/>
    <cellStyle name="Notiz 9 2 6" xfId="2074"/>
    <cellStyle name="Notiz 9 3" xfId="864"/>
    <cellStyle name="Notiz 9 3 2" xfId="1524"/>
    <cellStyle name="Notiz 9 3 2 2" xfId="4165"/>
    <cellStyle name="Notiz 9 3 2 3" xfId="2844"/>
    <cellStyle name="Notiz 9 3 3" xfId="3505"/>
    <cellStyle name="Notiz 9 3 4" xfId="2404"/>
    <cellStyle name="Notiz 9 4" xfId="1084"/>
    <cellStyle name="Notiz 9 4 2" xfId="1744"/>
    <cellStyle name="Notiz 9 4 2 2" xfId="4385"/>
    <cellStyle name="Notiz 9 4 2 3" xfId="3064"/>
    <cellStyle name="Notiz 9 4 3" xfId="3725"/>
    <cellStyle name="Notiz 9 4 4" xfId="2184"/>
    <cellStyle name="Notiz 9 5" xfId="1304"/>
    <cellStyle name="Notiz 9 5 2" xfId="3945"/>
    <cellStyle name="Notiz 9 5 3" xfId="2624"/>
    <cellStyle name="Notiz 9 6" xfId="3284"/>
    <cellStyle name="Notiz 9 7" xfId="1964"/>
    <cellStyle name="Output" xfId="88"/>
    <cellStyle name="Prozent 2" xfId="89"/>
    <cellStyle name="Prozent 2 2" xfId="90"/>
    <cellStyle name="Prozent 2 3" xfId="204"/>
    <cellStyle name="Prozent 2 4" xfId="160"/>
    <cellStyle name="Prozent 2 5" xfId="380"/>
    <cellStyle name="Prozent 3" xfId="91"/>
    <cellStyle name="Prozent 3 2" xfId="319"/>
    <cellStyle name="Prozent 4" xfId="142"/>
    <cellStyle name="SAPBEXaggData" xfId="450"/>
    <cellStyle name="SAPBEXaggDataEmph" xfId="451"/>
    <cellStyle name="SAPBEXaggItem" xfId="452"/>
    <cellStyle name="SAPBEXaggItemX" xfId="453"/>
    <cellStyle name="SAPBEXchaText" xfId="454"/>
    <cellStyle name="SAPBEXchaText 2" xfId="438"/>
    <cellStyle name="SAPBEXchaText 2 2" xfId="562"/>
    <cellStyle name="SAPBEXchaText 3" xfId="576"/>
    <cellStyle name="SAPBEXexcBad7" xfId="455"/>
    <cellStyle name="SAPBEXexcBad8" xfId="456"/>
    <cellStyle name="SAPBEXexcBad9" xfId="457"/>
    <cellStyle name="SAPBEXexcCritical4" xfId="458"/>
    <cellStyle name="SAPBEXexcCritical5" xfId="459"/>
    <cellStyle name="SAPBEXexcCritical6" xfId="460"/>
    <cellStyle name="SAPBEXexcGood1" xfId="461"/>
    <cellStyle name="SAPBEXexcGood2" xfId="462"/>
    <cellStyle name="SAPBEXexcGood3" xfId="463"/>
    <cellStyle name="SAPBEXfilterDrill" xfId="464"/>
    <cellStyle name="SAPBEXfilterItem" xfId="465"/>
    <cellStyle name="SAPBEXfilterText" xfId="466"/>
    <cellStyle name="SAPBEXformats" xfId="467"/>
    <cellStyle name="SAPBEXformats 2" xfId="449"/>
    <cellStyle name="SAPBEXformats 2 2" xfId="563"/>
    <cellStyle name="SAPBEXformats 3" xfId="577"/>
    <cellStyle name="SAPBEXheaderItem" xfId="468"/>
    <cellStyle name="SAPBEXheaderItem 2" xfId="564"/>
    <cellStyle name="SAPBEXheaderItem 3" xfId="578"/>
    <cellStyle name="SAPBEXheaderText" xfId="469"/>
    <cellStyle name="SAPBEXheaderText 2" xfId="565"/>
    <cellStyle name="SAPBEXheaderText 3" xfId="579"/>
    <cellStyle name="SAPBEXHLevel0" xfId="470"/>
    <cellStyle name="SAPBEXHLevel0 2" xfId="436"/>
    <cellStyle name="SAPBEXHLevel0 2 2" xfId="566"/>
    <cellStyle name="SAPBEXHLevel0 3" xfId="580"/>
    <cellStyle name="SAPBEXHLevel0X" xfId="471"/>
    <cellStyle name="SAPBEXHLevel0X 2" xfId="439"/>
    <cellStyle name="SAPBEXHLevel0X 2 2" xfId="567"/>
    <cellStyle name="SAPBEXHLevel0X 3" xfId="581"/>
    <cellStyle name="SAPBEXHLevel1" xfId="472"/>
    <cellStyle name="SAPBEXHLevel1 2" xfId="429"/>
    <cellStyle name="SAPBEXHLevel1 2 2" xfId="568"/>
    <cellStyle name="SAPBEXHLevel1 3" xfId="582"/>
    <cellStyle name="SAPBEXHLevel1X" xfId="473"/>
    <cellStyle name="SAPBEXHLevel1X 2" xfId="437"/>
    <cellStyle name="SAPBEXHLevel1X 2 2" xfId="569"/>
    <cellStyle name="SAPBEXHLevel1X 3" xfId="583"/>
    <cellStyle name="SAPBEXHLevel2" xfId="474"/>
    <cellStyle name="SAPBEXHLevel2 2" xfId="432"/>
    <cellStyle name="SAPBEXHLevel2 2 2" xfId="570"/>
    <cellStyle name="SAPBEXHLevel2 3" xfId="584"/>
    <cellStyle name="SAPBEXHLevel2X" xfId="475"/>
    <cellStyle name="SAPBEXHLevel2X 2" xfId="445"/>
    <cellStyle name="SAPBEXHLevel2X 2 2" xfId="571"/>
    <cellStyle name="SAPBEXHLevel2X 3" xfId="585"/>
    <cellStyle name="SAPBEXHLevel3" xfId="476"/>
    <cellStyle name="SAPBEXHLevel3 2" xfId="446"/>
    <cellStyle name="SAPBEXHLevel3 2 2" xfId="572"/>
    <cellStyle name="SAPBEXHLevel3 3" xfId="586"/>
    <cellStyle name="SAPBEXHLevel3X" xfId="477"/>
    <cellStyle name="SAPBEXHLevel3X 2" xfId="447"/>
    <cellStyle name="SAPBEXHLevel3X 2 2" xfId="573"/>
    <cellStyle name="SAPBEXHLevel3X 3" xfId="587"/>
    <cellStyle name="SAPBEXresData" xfId="478"/>
    <cellStyle name="SAPBEXresDataEmph" xfId="479"/>
    <cellStyle name="SAPBEXresItem" xfId="480"/>
    <cellStyle name="SAPBEXresItemX" xfId="481"/>
    <cellStyle name="SAPBEXstdData" xfId="482"/>
    <cellStyle name="SAPBEXstdDataEmph" xfId="483"/>
    <cellStyle name="SAPBEXstdItem" xfId="484"/>
    <cellStyle name="SAPBEXstdItem 2" xfId="434"/>
    <cellStyle name="SAPBEXstdItem 2 2" xfId="574"/>
    <cellStyle name="SAPBEXstdItem 3" xfId="588"/>
    <cellStyle name="SAPBEXstdItemX" xfId="485"/>
    <cellStyle name="SAPBEXstdItemX 2" xfId="430"/>
    <cellStyle name="SAPBEXstdItemX 2 2" xfId="575"/>
    <cellStyle name="SAPBEXstdItemX 3" xfId="589"/>
    <cellStyle name="SAPBEXtitle" xfId="486"/>
    <cellStyle name="SAPBEXundefined" xfId="487"/>
    <cellStyle name="Schlecht" xfId="92" builtinId="27" customBuiltin="1"/>
    <cellStyle name="Schlecht 2" xfId="93"/>
    <cellStyle name="Schlecht 2 2" xfId="320"/>
    <cellStyle name="Schlecht 3" xfId="205"/>
    <cellStyle name="Schlecht 3 2" xfId="521"/>
    <cellStyle name="Schlecht 3 3" xfId="391"/>
    <cellStyle name="Schlecht 4" xfId="260"/>
    <cellStyle name="Schlecht 5" xfId="147"/>
    <cellStyle name="Schlecht 6" xfId="764"/>
    <cellStyle name="Schlecht 7" xfId="5415"/>
    <cellStyle name="Schlecht 8" xfId="4710"/>
    <cellStyle name="Standard" xfId="0" builtinId="0"/>
    <cellStyle name="Standard 10" xfId="135"/>
    <cellStyle name="Standard 10 10" xfId="4895"/>
    <cellStyle name="Standard 10 10 2" xfId="5233"/>
    <cellStyle name="Standard 10 10 2 2" xfId="4676"/>
    <cellStyle name="Standard 10 10 2 2 2" xfId="6922"/>
    <cellStyle name="Standard 10 10 2 2 3" xfId="9245"/>
    <cellStyle name="Standard 10 10 2 3" xfId="6626"/>
    <cellStyle name="Standard 10 10 2 3 2" xfId="8658"/>
    <cellStyle name="Standard 10 10 2 3 3" xfId="10981"/>
    <cellStyle name="Standard 10 10 2 4" xfId="7408"/>
    <cellStyle name="Standard 10 10 2 5" xfId="9731"/>
    <cellStyle name="Standard 10 10 3" xfId="5599"/>
    <cellStyle name="Standard 10 10 3 2" xfId="7731"/>
    <cellStyle name="Standard 10 10 3 3" xfId="10054"/>
    <cellStyle name="Standard 10 10 4" xfId="6359"/>
    <cellStyle name="Standard 10 10 4 2" xfId="8391"/>
    <cellStyle name="Standard 10 10 4 3" xfId="10714"/>
    <cellStyle name="Standard 10 10 5" xfId="8963"/>
    <cellStyle name="Standard 10 10 5 2" xfId="11286"/>
    <cellStyle name="Standard 10 10 6" xfId="7096"/>
    <cellStyle name="Standard 10 10 7" xfId="9419"/>
    <cellStyle name="Standard 10 11" xfId="5041"/>
    <cellStyle name="Standard 10 11 2" xfId="5745"/>
    <cellStyle name="Standard 10 11 2 2" xfId="7877"/>
    <cellStyle name="Standard 10 11 2 3" xfId="10200"/>
    <cellStyle name="Standard 10 11 3" xfId="6184"/>
    <cellStyle name="Standard 10 11 3 2" xfId="8217"/>
    <cellStyle name="Standard 10 11 3 3" xfId="10540"/>
    <cellStyle name="Standard 10 11 4" xfId="8797"/>
    <cellStyle name="Standard 10 11 4 2" xfId="11120"/>
    <cellStyle name="Standard 10 11 5" xfId="7242"/>
    <cellStyle name="Standard 10 11 6" xfId="9565"/>
    <cellStyle name="Standard 10 12" xfId="5432"/>
    <cellStyle name="Standard 10 12 2" xfId="7564"/>
    <cellStyle name="Standard 10 12 3" xfId="9887"/>
    <cellStyle name="Standard 10 13" xfId="4727"/>
    <cellStyle name="Standard 10 13 2" xfId="6930"/>
    <cellStyle name="Standard 10 13 3" xfId="9253"/>
    <cellStyle name="Standard 10 14" xfId="360"/>
    <cellStyle name="Standard 10 14 2" xfId="6787"/>
    <cellStyle name="Standard 10 14 3" xfId="9110"/>
    <cellStyle name="Standard 10 15" xfId="336"/>
    <cellStyle name="Standard 10 16" xfId="6763"/>
    <cellStyle name="Standard 10 17" xfId="9086"/>
    <cellStyle name="Standard 10 2" xfId="671"/>
    <cellStyle name="Standard 10 2 2" xfId="910"/>
    <cellStyle name="Standard 10 2 2 2" xfId="222"/>
    <cellStyle name="Standard 10 2 2 2 2" xfId="4211"/>
    <cellStyle name="Standard 10 2 2 2 3" xfId="2890"/>
    <cellStyle name="Standard 10 2 2 2 4" xfId="1570"/>
    <cellStyle name="Standard 10 2 2 2 5" xfId="5060"/>
    <cellStyle name="Standard 10 2 2 3" xfId="3551"/>
    <cellStyle name="Standard 10 2 2 4" xfId="2450"/>
    <cellStyle name="Standard 10 2 3" xfId="1130"/>
    <cellStyle name="Standard 10 2 3 2" xfId="1790"/>
    <cellStyle name="Standard 10 2 3 2 2" xfId="4431"/>
    <cellStyle name="Standard 10 2 3 2 3" xfId="3110"/>
    <cellStyle name="Standard 10 2 3 3" xfId="3771"/>
    <cellStyle name="Standard 10 2 3 4" xfId="2230"/>
    <cellStyle name="Standard 10 2 4" xfId="1350"/>
    <cellStyle name="Standard 10 2 4 2" xfId="3991"/>
    <cellStyle name="Standard 10 2 4 3" xfId="2670"/>
    <cellStyle name="Standard 10 2 5" xfId="3330"/>
    <cellStyle name="Standard 10 2 6" xfId="2010"/>
    <cellStyle name="Standard 10 3" xfId="800"/>
    <cellStyle name="Standard 10 3 2" xfId="1460"/>
    <cellStyle name="Standard 10 3 2 2" xfId="4101"/>
    <cellStyle name="Standard 10 3 2 3" xfId="2780"/>
    <cellStyle name="Standard 10 3 3" xfId="3441"/>
    <cellStyle name="Standard 10 3 4" xfId="2340"/>
    <cellStyle name="Standard 10 4" xfId="1020"/>
    <cellStyle name="Standard 10 4 2" xfId="1680"/>
    <cellStyle name="Standard 10 4 2 2" xfId="4321"/>
    <cellStyle name="Standard 10 4 2 3" xfId="3000"/>
    <cellStyle name="Standard 10 4 3" xfId="3661"/>
    <cellStyle name="Standard 10 4 4" xfId="2120"/>
    <cellStyle name="Standard 10 5" xfId="1240"/>
    <cellStyle name="Standard 10 5 2" xfId="3881"/>
    <cellStyle name="Standard 10 5 3" xfId="2560"/>
    <cellStyle name="Standard 10 6" xfId="3220"/>
    <cellStyle name="Standard 10 7" xfId="1900"/>
    <cellStyle name="Standard 10 8" xfId="532"/>
    <cellStyle name="Standard 10 9" xfId="4844"/>
    <cellStyle name="Standard 10 9 2" xfId="5182"/>
    <cellStyle name="Standard 10 9 2 2" xfId="5860"/>
    <cellStyle name="Standard 10 9 2 2 2" xfId="7992"/>
    <cellStyle name="Standard 10 9 2 2 3" xfId="10315"/>
    <cellStyle name="Standard 10 9 2 3" xfId="6575"/>
    <cellStyle name="Standard 10 9 2 3 2" xfId="8607"/>
    <cellStyle name="Standard 10 9 2 3 3" xfId="10930"/>
    <cellStyle name="Standard 10 9 2 4" xfId="7357"/>
    <cellStyle name="Standard 10 9 2 5" xfId="9680"/>
    <cellStyle name="Standard 10 9 3" xfId="5548"/>
    <cellStyle name="Standard 10 9 3 2" xfId="7680"/>
    <cellStyle name="Standard 10 9 3 3" xfId="10003"/>
    <cellStyle name="Standard 10 9 4" xfId="6308"/>
    <cellStyle name="Standard 10 9 4 2" xfId="8340"/>
    <cellStyle name="Standard 10 9 4 3" xfId="10663"/>
    <cellStyle name="Standard 10 9 5" xfId="8912"/>
    <cellStyle name="Standard 10 9 5 2" xfId="11235"/>
    <cellStyle name="Standard 10 9 6" xfId="7045"/>
    <cellStyle name="Standard 10 9 7" xfId="9368"/>
    <cellStyle name="Standard 100" xfId="6090"/>
    <cellStyle name="Standard 100 2" xfId="6153"/>
    <cellStyle name="Standard 101" xfId="4674"/>
    <cellStyle name="Standard 101 2" xfId="6920"/>
    <cellStyle name="Standard 101 3" xfId="9243"/>
    <cellStyle name="Standard 102" xfId="6091"/>
    <cellStyle name="Standard 102 2" xfId="8175"/>
    <cellStyle name="Standard 102 3" xfId="10498"/>
    <cellStyle name="Standard 103" xfId="6154"/>
    <cellStyle name="Standard 103 2" xfId="8189"/>
    <cellStyle name="Standard 103 3" xfId="10512"/>
    <cellStyle name="Standard 104" xfId="6168"/>
    <cellStyle name="Standard 104 2" xfId="8203"/>
    <cellStyle name="Standard 104 3" xfId="10526"/>
    <cellStyle name="Standard 105" xfId="6742"/>
    <cellStyle name="Standard 105 2" xfId="8774"/>
    <cellStyle name="Standard 105 3" xfId="11097"/>
    <cellStyle name="Standard 106" xfId="8788"/>
    <cellStyle name="Standard 106 2" xfId="11111"/>
    <cellStyle name="Standard 107" xfId="11402"/>
    <cellStyle name="Standard 11" xfId="299"/>
    <cellStyle name="Standard 11 2" xfId="672"/>
    <cellStyle name="Standard 11 2 2" xfId="911"/>
    <cellStyle name="Standard 11 2 2 2" xfId="1571"/>
    <cellStyle name="Standard 11 2 2 2 2" xfId="4212"/>
    <cellStyle name="Standard 11 2 2 2 3" xfId="2891"/>
    <cellStyle name="Standard 11 2 2 3" xfId="3552"/>
    <cellStyle name="Standard 11 2 2 4" xfId="2451"/>
    <cellStyle name="Standard 11 2 3" xfId="1131"/>
    <cellStyle name="Standard 11 2 3 2" xfId="1791"/>
    <cellStyle name="Standard 11 2 3 2 2" xfId="4432"/>
    <cellStyle name="Standard 11 2 3 2 3" xfId="3111"/>
    <cellStyle name="Standard 11 2 3 3" xfId="3772"/>
    <cellStyle name="Standard 11 2 3 4" xfId="2231"/>
    <cellStyle name="Standard 11 2 4" xfId="1351"/>
    <cellStyle name="Standard 11 2 4 2" xfId="3992"/>
    <cellStyle name="Standard 11 2 4 3" xfId="2671"/>
    <cellStyle name="Standard 11 2 5" xfId="3331"/>
    <cellStyle name="Standard 11 2 6" xfId="2011"/>
    <cellStyle name="Standard 11 3" xfId="801"/>
    <cellStyle name="Standard 11 3 2" xfId="1461"/>
    <cellStyle name="Standard 11 3 2 2" xfId="4102"/>
    <cellStyle name="Standard 11 3 2 3" xfId="2781"/>
    <cellStyle name="Standard 11 3 3" xfId="3442"/>
    <cellStyle name="Standard 11 3 4" xfId="2341"/>
    <cellStyle name="Standard 11 4" xfId="1021"/>
    <cellStyle name="Standard 11 4 2" xfId="1681"/>
    <cellStyle name="Standard 11 4 2 2" xfId="4322"/>
    <cellStyle name="Standard 11 4 2 3" xfId="3001"/>
    <cellStyle name="Standard 11 4 3" xfId="3662"/>
    <cellStyle name="Standard 11 4 4" xfId="2121"/>
    <cellStyle name="Standard 11 5" xfId="1241"/>
    <cellStyle name="Standard 11 5 2" xfId="3882"/>
    <cellStyle name="Standard 11 5 3" xfId="2561"/>
    <cellStyle name="Standard 11 6" xfId="3221"/>
    <cellStyle name="Standard 11 7" xfId="1901"/>
    <cellStyle name="Standard 11 8" xfId="533"/>
    <cellStyle name="Standard 11 9" xfId="5081"/>
    <cellStyle name="Standard 12" xfId="547"/>
    <cellStyle name="Standard 12 2" xfId="686"/>
    <cellStyle name="Standard 12 2 2" xfId="925"/>
    <cellStyle name="Standard 12 2 2 2" xfId="1585"/>
    <cellStyle name="Standard 12 2 2 2 2" xfId="4226"/>
    <cellStyle name="Standard 12 2 2 2 3" xfId="2905"/>
    <cellStyle name="Standard 12 2 2 3" xfId="3566"/>
    <cellStyle name="Standard 12 2 2 4" xfId="2465"/>
    <cellStyle name="Standard 12 2 3" xfId="1145"/>
    <cellStyle name="Standard 12 2 3 2" xfId="1805"/>
    <cellStyle name="Standard 12 2 3 2 2" xfId="4446"/>
    <cellStyle name="Standard 12 2 3 2 3" xfId="3125"/>
    <cellStyle name="Standard 12 2 3 3" xfId="3786"/>
    <cellStyle name="Standard 12 2 3 4" xfId="2245"/>
    <cellStyle name="Standard 12 2 4" xfId="1365"/>
    <cellStyle name="Standard 12 2 4 2" xfId="4006"/>
    <cellStyle name="Standard 12 2 4 3" xfId="2685"/>
    <cellStyle name="Standard 12 2 5" xfId="3345"/>
    <cellStyle name="Standard 12 2 6" xfId="2025"/>
    <cellStyle name="Standard 12 3" xfId="815"/>
    <cellStyle name="Standard 12 3 2" xfId="1475"/>
    <cellStyle name="Standard 12 3 2 2" xfId="4116"/>
    <cellStyle name="Standard 12 3 2 3" xfId="2795"/>
    <cellStyle name="Standard 12 3 3" xfId="3456"/>
    <cellStyle name="Standard 12 3 4" xfId="2355"/>
    <cellStyle name="Standard 12 4" xfId="1035"/>
    <cellStyle name="Standard 12 4 2" xfId="1695"/>
    <cellStyle name="Standard 12 4 2 2" xfId="4336"/>
    <cellStyle name="Standard 12 4 2 3" xfId="3015"/>
    <cellStyle name="Standard 12 4 3" xfId="3676"/>
    <cellStyle name="Standard 12 4 4" xfId="2135"/>
    <cellStyle name="Standard 12 5" xfId="1255"/>
    <cellStyle name="Standard 12 5 2" xfId="3896"/>
    <cellStyle name="Standard 12 5 3" xfId="2575"/>
    <cellStyle name="Standard 12 6" xfId="3235"/>
    <cellStyle name="Standard 12 7" xfId="1915"/>
    <cellStyle name="Standard 13" xfId="596"/>
    <cellStyle name="Standard 13 2" xfId="706"/>
    <cellStyle name="Standard 13 2 2" xfId="945"/>
    <cellStyle name="Standard 13 2 2 2" xfId="1605"/>
    <cellStyle name="Standard 13 2 2 2 2" xfId="4246"/>
    <cellStyle name="Standard 13 2 2 2 3" xfId="2925"/>
    <cellStyle name="Standard 13 2 2 3" xfId="3586"/>
    <cellStyle name="Standard 13 2 2 4" xfId="2485"/>
    <cellStyle name="Standard 13 2 3" xfId="1165"/>
    <cellStyle name="Standard 13 2 3 2" xfId="1825"/>
    <cellStyle name="Standard 13 2 3 2 2" xfId="4466"/>
    <cellStyle name="Standard 13 2 3 2 3" xfId="3145"/>
    <cellStyle name="Standard 13 2 3 3" xfId="3806"/>
    <cellStyle name="Standard 13 2 3 4" xfId="2265"/>
    <cellStyle name="Standard 13 2 4" xfId="1385"/>
    <cellStyle name="Standard 13 2 4 2" xfId="4026"/>
    <cellStyle name="Standard 13 2 4 3" xfId="2705"/>
    <cellStyle name="Standard 13 2 5" xfId="3365"/>
    <cellStyle name="Standard 13 2 6" xfId="2045"/>
    <cellStyle name="Standard 13 3" xfId="835"/>
    <cellStyle name="Standard 13 3 2" xfId="1495"/>
    <cellStyle name="Standard 13 3 2 2" xfId="4136"/>
    <cellStyle name="Standard 13 3 2 3" xfId="2815"/>
    <cellStyle name="Standard 13 3 3" xfId="3476"/>
    <cellStyle name="Standard 13 3 4" xfId="2375"/>
    <cellStyle name="Standard 13 4" xfId="1055"/>
    <cellStyle name="Standard 13 4 2" xfId="1715"/>
    <cellStyle name="Standard 13 4 2 2" xfId="4356"/>
    <cellStyle name="Standard 13 4 2 3" xfId="3035"/>
    <cellStyle name="Standard 13 4 3" xfId="3696"/>
    <cellStyle name="Standard 13 4 4" xfId="2155"/>
    <cellStyle name="Standard 13 5" xfId="1275"/>
    <cellStyle name="Standard 13 5 2" xfId="3916"/>
    <cellStyle name="Standard 13 5 3" xfId="2595"/>
    <cellStyle name="Standard 13 6" xfId="3255"/>
    <cellStyle name="Standard 13 7" xfId="1935"/>
    <cellStyle name="Standard 14" xfId="610"/>
    <cellStyle name="Standard 14 2" xfId="720"/>
    <cellStyle name="Standard 14 2 2" xfId="959"/>
    <cellStyle name="Standard 14 2 2 2" xfId="1619"/>
    <cellStyle name="Standard 14 2 2 2 2" xfId="4260"/>
    <cellStyle name="Standard 14 2 2 2 3" xfId="2939"/>
    <cellStyle name="Standard 14 2 2 3" xfId="3600"/>
    <cellStyle name="Standard 14 2 2 4" xfId="2499"/>
    <cellStyle name="Standard 14 2 3" xfId="1179"/>
    <cellStyle name="Standard 14 2 3 2" xfId="1839"/>
    <cellStyle name="Standard 14 2 3 2 2" xfId="4480"/>
    <cellStyle name="Standard 14 2 3 2 3" xfId="3159"/>
    <cellStyle name="Standard 14 2 3 3" xfId="3820"/>
    <cellStyle name="Standard 14 2 3 4" xfId="2279"/>
    <cellStyle name="Standard 14 2 4" xfId="1399"/>
    <cellStyle name="Standard 14 2 4 2" xfId="4040"/>
    <cellStyle name="Standard 14 2 4 3" xfId="2719"/>
    <cellStyle name="Standard 14 2 5" xfId="3379"/>
    <cellStyle name="Standard 14 2 6" xfId="2059"/>
    <cellStyle name="Standard 14 3" xfId="849"/>
    <cellStyle name="Standard 14 3 2" xfId="1509"/>
    <cellStyle name="Standard 14 3 2 2" xfId="4150"/>
    <cellStyle name="Standard 14 3 2 3" xfId="2829"/>
    <cellStyle name="Standard 14 3 3" xfId="3490"/>
    <cellStyle name="Standard 14 3 4" xfId="2389"/>
    <cellStyle name="Standard 14 4" xfId="1069"/>
    <cellStyle name="Standard 14 4 2" xfId="1729"/>
    <cellStyle name="Standard 14 4 2 2" xfId="4370"/>
    <cellStyle name="Standard 14 4 2 3" xfId="3049"/>
    <cellStyle name="Standard 14 4 3" xfId="3710"/>
    <cellStyle name="Standard 14 4 4" xfId="2169"/>
    <cellStyle name="Standard 14 5" xfId="1289"/>
    <cellStyle name="Standard 14 5 2" xfId="3930"/>
    <cellStyle name="Standard 14 5 3" xfId="2609"/>
    <cellStyle name="Standard 14 6" xfId="3269"/>
    <cellStyle name="Standard 14 7" xfId="1949"/>
    <cellStyle name="Standard 15" xfId="624"/>
    <cellStyle name="Standard 15 2" xfId="734"/>
    <cellStyle name="Standard 15 2 2" xfId="973"/>
    <cellStyle name="Standard 15 2 2 2" xfId="1633"/>
    <cellStyle name="Standard 15 2 2 2 2" xfId="4274"/>
    <cellStyle name="Standard 15 2 2 2 3" xfId="2953"/>
    <cellStyle name="Standard 15 2 2 3" xfId="3614"/>
    <cellStyle name="Standard 15 2 2 4" xfId="2513"/>
    <cellStyle name="Standard 15 2 3" xfId="1193"/>
    <cellStyle name="Standard 15 2 3 2" xfId="1853"/>
    <cellStyle name="Standard 15 2 3 2 2" xfId="4494"/>
    <cellStyle name="Standard 15 2 3 2 3" xfId="3173"/>
    <cellStyle name="Standard 15 2 3 3" xfId="3834"/>
    <cellStyle name="Standard 15 2 3 4" xfId="2293"/>
    <cellStyle name="Standard 15 2 4" xfId="1413"/>
    <cellStyle name="Standard 15 2 4 2" xfId="4054"/>
    <cellStyle name="Standard 15 2 4 3" xfId="2733"/>
    <cellStyle name="Standard 15 2 5" xfId="3393"/>
    <cellStyle name="Standard 15 2 6" xfId="2073"/>
    <cellStyle name="Standard 15 3" xfId="863"/>
    <cellStyle name="Standard 15 3 2" xfId="1523"/>
    <cellStyle name="Standard 15 3 2 2" xfId="4164"/>
    <cellStyle name="Standard 15 3 2 3" xfId="2843"/>
    <cellStyle name="Standard 15 3 3" xfId="3504"/>
    <cellStyle name="Standard 15 3 4" xfId="2403"/>
    <cellStyle name="Standard 15 4" xfId="1083"/>
    <cellStyle name="Standard 15 4 2" xfId="1743"/>
    <cellStyle name="Standard 15 4 2 2" xfId="4384"/>
    <cellStyle name="Standard 15 4 2 3" xfId="3063"/>
    <cellStyle name="Standard 15 4 3" xfId="3724"/>
    <cellStyle name="Standard 15 4 4" xfId="2183"/>
    <cellStyle name="Standard 15 5" xfId="1303"/>
    <cellStyle name="Standard 15 5 2" xfId="3944"/>
    <cellStyle name="Standard 15 5 3" xfId="2623"/>
    <cellStyle name="Standard 15 6" xfId="3283"/>
    <cellStyle name="Standard 15 7" xfId="1963"/>
    <cellStyle name="Standard 16" xfId="638"/>
    <cellStyle name="Standard 16 2" xfId="748"/>
    <cellStyle name="Standard 16 2 2" xfId="987"/>
    <cellStyle name="Standard 16 2 2 2" xfId="1647"/>
    <cellStyle name="Standard 16 2 2 2 2" xfId="4288"/>
    <cellStyle name="Standard 16 2 2 2 3" xfId="2967"/>
    <cellStyle name="Standard 16 2 2 3" xfId="3628"/>
    <cellStyle name="Standard 16 2 2 4" xfId="2527"/>
    <cellStyle name="Standard 16 2 3" xfId="1207"/>
    <cellStyle name="Standard 16 2 3 2" xfId="1867"/>
    <cellStyle name="Standard 16 2 3 2 2" xfId="4508"/>
    <cellStyle name="Standard 16 2 3 2 3" xfId="3187"/>
    <cellStyle name="Standard 16 2 3 3" xfId="3848"/>
    <cellStyle name="Standard 16 2 3 4" xfId="2307"/>
    <cellStyle name="Standard 16 2 4" xfId="1427"/>
    <cellStyle name="Standard 16 2 4 2" xfId="4068"/>
    <cellStyle name="Standard 16 2 4 3" xfId="2747"/>
    <cellStyle name="Standard 16 2 5" xfId="3407"/>
    <cellStyle name="Standard 16 2 6" xfId="2087"/>
    <cellStyle name="Standard 16 3" xfId="877"/>
    <cellStyle name="Standard 16 3 2" xfId="1537"/>
    <cellStyle name="Standard 16 3 2 2" xfId="4178"/>
    <cellStyle name="Standard 16 3 2 3" xfId="2857"/>
    <cellStyle name="Standard 16 3 3" xfId="3518"/>
    <cellStyle name="Standard 16 3 4" xfId="2417"/>
    <cellStyle name="Standard 16 4" xfId="1097"/>
    <cellStyle name="Standard 16 4 2" xfId="1757"/>
    <cellStyle name="Standard 16 4 2 2" xfId="4398"/>
    <cellStyle name="Standard 16 4 2 3" xfId="3077"/>
    <cellStyle name="Standard 16 4 3" xfId="3738"/>
    <cellStyle name="Standard 16 4 4" xfId="2197"/>
    <cellStyle name="Standard 16 5" xfId="1317"/>
    <cellStyle name="Standard 16 5 2" xfId="3958"/>
    <cellStyle name="Standard 16 5 3" xfId="2637"/>
    <cellStyle name="Standard 16 6" xfId="3297"/>
    <cellStyle name="Standard 16 7" xfId="1977"/>
    <cellStyle name="Standard 17" xfId="224"/>
    <cellStyle name="Standard 17 2" xfId="3421"/>
    <cellStyle name="Standard 17 3" xfId="766"/>
    <cellStyle name="Standard 17 3 2" xfId="5084"/>
    <cellStyle name="Standard 17 3 3" xfId="4746"/>
    <cellStyle name="Standard 17 3 4" xfId="6202"/>
    <cellStyle name="Standard 17 4" xfId="5061"/>
    <cellStyle name="Standard 17 5" xfId="6169"/>
    <cellStyle name="Standard 18" xfId="223"/>
    <cellStyle name="Standard 18 10" xfId="4737"/>
    <cellStyle name="Standard 18 10 2" xfId="6940"/>
    <cellStyle name="Standard 18 10 3" xfId="9263"/>
    <cellStyle name="Standard 18 11" xfId="370"/>
    <cellStyle name="Standard 18 11 2" xfId="6797"/>
    <cellStyle name="Standard 18 11 3" xfId="9120"/>
    <cellStyle name="Standard 18 12" xfId="6174"/>
    <cellStyle name="Standard 18 12 2" xfId="8207"/>
    <cellStyle name="Standard 18 12 3" xfId="10530"/>
    <cellStyle name="Standard 18 13" xfId="346"/>
    <cellStyle name="Standard 18 13 2" xfId="8790"/>
    <cellStyle name="Standard 18 13 3" xfId="11113"/>
    <cellStyle name="Standard 18 14" xfId="6773"/>
    <cellStyle name="Standard 18 15" xfId="9096"/>
    <cellStyle name="Standard 18 2" xfId="4561"/>
    <cellStyle name="Standard 18 2 10" xfId="9144"/>
    <cellStyle name="Standard 18 2 2" xfId="4593"/>
    <cellStyle name="Standard 18 2 2 2" xfId="4947"/>
    <cellStyle name="Standard 18 2 2 2 2" xfId="5285"/>
    <cellStyle name="Standard 18 2 2 2 2 2" xfId="5962"/>
    <cellStyle name="Standard 18 2 2 2 2 2 2" xfId="8094"/>
    <cellStyle name="Standard 18 2 2 2 2 2 3" xfId="10417"/>
    <cellStyle name="Standard 18 2 2 2 2 3" xfId="6678"/>
    <cellStyle name="Standard 18 2 2 2 2 3 2" xfId="8710"/>
    <cellStyle name="Standard 18 2 2 2 2 3 3" xfId="11033"/>
    <cellStyle name="Standard 18 2 2 2 2 4" xfId="7460"/>
    <cellStyle name="Standard 18 2 2 2 2 5" xfId="9783"/>
    <cellStyle name="Standard 18 2 2 2 3" xfId="5651"/>
    <cellStyle name="Standard 18 2 2 2 3 2" xfId="7783"/>
    <cellStyle name="Standard 18 2 2 2 3 3" xfId="10106"/>
    <cellStyle name="Standard 18 2 2 2 4" xfId="6411"/>
    <cellStyle name="Standard 18 2 2 2 4 2" xfId="8443"/>
    <cellStyle name="Standard 18 2 2 2 4 3" xfId="10766"/>
    <cellStyle name="Standard 18 2 2 2 5" xfId="9015"/>
    <cellStyle name="Standard 18 2 2 2 5 2" xfId="11338"/>
    <cellStyle name="Standard 18 2 2 2 6" xfId="7148"/>
    <cellStyle name="Standard 18 2 2 2 7" xfId="9471"/>
    <cellStyle name="Standard 18 2 2 3" xfId="5118"/>
    <cellStyle name="Standard 18 2 2 3 2" xfId="5796"/>
    <cellStyle name="Standard 18 2 2 3 2 2" xfId="7928"/>
    <cellStyle name="Standard 18 2 2 3 2 3" xfId="10251"/>
    <cellStyle name="Standard 18 2 2 3 3" xfId="6511"/>
    <cellStyle name="Standard 18 2 2 3 3 2" xfId="8543"/>
    <cellStyle name="Standard 18 2 2 3 3 3" xfId="10866"/>
    <cellStyle name="Standard 18 2 2 3 4" xfId="7293"/>
    <cellStyle name="Standard 18 2 2 3 5" xfId="9616"/>
    <cellStyle name="Standard 18 2 2 4" xfId="5484"/>
    <cellStyle name="Standard 18 2 2 4 2" xfId="7616"/>
    <cellStyle name="Standard 18 2 2 4 3" xfId="9939"/>
    <cellStyle name="Standard 18 2 2 5" xfId="4780"/>
    <cellStyle name="Standard 18 2 2 5 2" xfId="6981"/>
    <cellStyle name="Standard 18 2 2 5 3" xfId="9304"/>
    <cellStyle name="Standard 18 2 2 6" xfId="6244"/>
    <cellStyle name="Standard 18 2 2 6 2" xfId="8276"/>
    <cellStyle name="Standard 18 2 2 6 3" xfId="10599"/>
    <cellStyle name="Standard 18 2 2 7" xfId="8848"/>
    <cellStyle name="Standard 18 2 2 7 2" xfId="11171"/>
    <cellStyle name="Standard 18 2 2 8" xfId="6839"/>
    <cellStyle name="Standard 18 2 2 9" xfId="9162"/>
    <cellStyle name="Standard 18 2 3" xfId="4929"/>
    <cellStyle name="Standard 18 2 3 2" xfId="5267"/>
    <cellStyle name="Standard 18 2 3 2 2" xfId="5944"/>
    <cellStyle name="Standard 18 2 3 2 2 2" xfId="8076"/>
    <cellStyle name="Standard 18 2 3 2 2 3" xfId="10399"/>
    <cellStyle name="Standard 18 2 3 2 3" xfId="6660"/>
    <cellStyle name="Standard 18 2 3 2 3 2" xfId="8692"/>
    <cellStyle name="Standard 18 2 3 2 3 3" xfId="11015"/>
    <cellStyle name="Standard 18 2 3 2 4" xfId="7442"/>
    <cellStyle name="Standard 18 2 3 2 5" xfId="9765"/>
    <cellStyle name="Standard 18 2 3 3" xfId="5633"/>
    <cellStyle name="Standard 18 2 3 3 2" xfId="7765"/>
    <cellStyle name="Standard 18 2 3 3 3" xfId="10088"/>
    <cellStyle name="Standard 18 2 3 4" xfId="6393"/>
    <cellStyle name="Standard 18 2 3 4 2" xfId="8425"/>
    <cellStyle name="Standard 18 2 3 4 3" xfId="10748"/>
    <cellStyle name="Standard 18 2 3 5" xfId="8997"/>
    <cellStyle name="Standard 18 2 3 5 2" xfId="11320"/>
    <cellStyle name="Standard 18 2 3 6" xfId="7130"/>
    <cellStyle name="Standard 18 2 3 7" xfId="9453"/>
    <cellStyle name="Standard 18 2 4" xfId="5100"/>
    <cellStyle name="Standard 18 2 4 2" xfId="5778"/>
    <cellStyle name="Standard 18 2 4 2 2" xfId="7910"/>
    <cellStyle name="Standard 18 2 4 2 3" xfId="10233"/>
    <cellStyle name="Standard 18 2 4 3" xfId="6493"/>
    <cellStyle name="Standard 18 2 4 3 2" xfId="8525"/>
    <cellStyle name="Standard 18 2 4 3 3" xfId="10848"/>
    <cellStyle name="Standard 18 2 4 4" xfId="7275"/>
    <cellStyle name="Standard 18 2 4 5" xfId="9598"/>
    <cellStyle name="Standard 18 2 5" xfId="5466"/>
    <cellStyle name="Standard 18 2 5 2" xfId="7598"/>
    <cellStyle name="Standard 18 2 5 3" xfId="9921"/>
    <cellStyle name="Standard 18 2 6" xfId="4675"/>
    <cellStyle name="Standard 18 2 6 2" xfId="6921"/>
    <cellStyle name="Standard 18 2 6 3" xfId="9244"/>
    <cellStyle name="Standard 18 2 7" xfId="6226"/>
    <cellStyle name="Standard 18 2 7 2" xfId="8258"/>
    <cellStyle name="Standard 18 2 7 3" xfId="10581"/>
    <cellStyle name="Standard 18 2 8" xfId="8830"/>
    <cellStyle name="Standard 18 2 8 2" xfId="11153"/>
    <cellStyle name="Standard 18 2 9" xfId="6821"/>
    <cellStyle name="Standard 18 3" xfId="4577"/>
    <cellStyle name="Standard 18 3 2" xfId="4931"/>
    <cellStyle name="Standard 18 3 2 2" xfId="5269"/>
    <cellStyle name="Standard 18 3 2 2 2" xfId="5946"/>
    <cellStyle name="Standard 18 3 2 2 2 2" xfId="8078"/>
    <cellStyle name="Standard 18 3 2 2 2 3" xfId="10401"/>
    <cellStyle name="Standard 18 3 2 2 3" xfId="6662"/>
    <cellStyle name="Standard 18 3 2 2 3 2" xfId="8694"/>
    <cellStyle name="Standard 18 3 2 2 3 3" xfId="11017"/>
    <cellStyle name="Standard 18 3 2 2 4" xfId="7444"/>
    <cellStyle name="Standard 18 3 2 2 5" xfId="9767"/>
    <cellStyle name="Standard 18 3 2 3" xfId="5635"/>
    <cellStyle name="Standard 18 3 2 3 2" xfId="7767"/>
    <cellStyle name="Standard 18 3 2 3 3" xfId="10090"/>
    <cellStyle name="Standard 18 3 2 4" xfId="6395"/>
    <cellStyle name="Standard 18 3 2 4 2" xfId="8427"/>
    <cellStyle name="Standard 18 3 2 4 3" xfId="10750"/>
    <cellStyle name="Standard 18 3 2 5" xfId="8999"/>
    <cellStyle name="Standard 18 3 2 5 2" xfId="11322"/>
    <cellStyle name="Standard 18 3 2 6" xfId="7132"/>
    <cellStyle name="Standard 18 3 2 7" xfId="9455"/>
    <cellStyle name="Standard 18 3 3" xfId="5102"/>
    <cellStyle name="Standard 18 3 3 2" xfId="5780"/>
    <cellStyle name="Standard 18 3 3 2 2" xfId="7912"/>
    <cellStyle name="Standard 18 3 3 2 3" xfId="10235"/>
    <cellStyle name="Standard 18 3 3 3" xfId="6495"/>
    <cellStyle name="Standard 18 3 3 3 2" xfId="8527"/>
    <cellStyle name="Standard 18 3 3 3 3" xfId="10850"/>
    <cellStyle name="Standard 18 3 3 4" xfId="7277"/>
    <cellStyle name="Standard 18 3 3 5" xfId="9600"/>
    <cellStyle name="Standard 18 3 4" xfId="5468"/>
    <cellStyle name="Standard 18 3 4 2" xfId="7600"/>
    <cellStyle name="Standard 18 3 4 3" xfId="9923"/>
    <cellStyle name="Standard 18 3 5" xfId="4764"/>
    <cellStyle name="Standard 18 3 5 2" xfId="6965"/>
    <cellStyle name="Standard 18 3 5 3" xfId="9288"/>
    <cellStyle name="Standard 18 3 6" xfId="6228"/>
    <cellStyle name="Standard 18 3 6 2" xfId="8260"/>
    <cellStyle name="Standard 18 3 6 3" xfId="10583"/>
    <cellStyle name="Standard 18 3 7" xfId="8832"/>
    <cellStyle name="Standard 18 3 7 2" xfId="11155"/>
    <cellStyle name="Standard 18 3 8" xfId="6823"/>
    <cellStyle name="Standard 18 3 9" xfId="9146"/>
    <cellStyle name="Standard 18 4" xfId="4611"/>
    <cellStyle name="Standard 18 4 2" xfId="4965"/>
    <cellStyle name="Standard 18 4 2 2" xfId="5303"/>
    <cellStyle name="Standard 18 4 2 2 2" xfId="5980"/>
    <cellStyle name="Standard 18 4 2 2 2 2" xfId="8112"/>
    <cellStyle name="Standard 18 4 2 2 2 3" xfId="10435"/>
    <cellStyle name="Standard 18 4 2 2 3" xfId="6696"/>
    <cellStyle name="Standard 18 4 2 2 3 2" xfId="8728"/>
    <cellStyle name="Standard 18 4 2 2 3 3" xfId="11051"/>
    <cellStyle name="Standard 18 4 2 2 4" xfId="7478"/>
    <cellStyle name="Standard 18 4 2 2 5" xfId="9801"/>
    <cellStyle name="Standard 18 4 2 3" xfId="5669"/>
    <cellStyle name="Standard 18 4 2 3 2" xfId="7801"/>
    <cellStyle name="Standard 18 4 2 3 3" xfId="10124"/>
    <cellStyle name="Standard 18 4 2 4" xfId="6429"/>
    <cellStyle name="Standard 18 4 2 4 2" xfId="8461"/>
    <cellStyle name="Standard 18 4 2 4 3" xfId="10784"/>
    <cellStyle name="Standard 18 4 2 5" xfId="9033"/>
    <cellStyle name="Standard 18 4 2 5 2" xfId="11356"/>
    <cellStyle name="Standard 18 4 2 6" xfId="7166"/>
    <cellStyle name="Standard 18 4 2 7" xfId="9489"/>
    <cellStyle name="Standard 18 4 3" xfId="5136"/>
    <cellStyle name="Standard 18 4 3 2" xfId="5814"/>
    <cellStyle name="Standard 18 4 3 2 2" xfId="7946"/>
    <cellStyle name="Standard 18 4 3 2 3" xfId="10269"/>
    <cellStyle name="Standard 18 4 3 3" xfId="6529"/>
    <cellStyle name="Standard 18 4 3 3 2" xfId="8561"/>
    <cellStyle name="Standard 18 4 3 3 3" xfId="10884"/>
    <cellStyle name="Standard 18 4 3 4" xfId="7311"/>
    <cellStyle name="Standard 18 4 3 5" xfId="9634"/>
    <cellStyle name="Standard 18 4 4" xfId="5502"/>
    <cellStyle name="Standard 18 4 4 2" xfId="7634"/>
    <cellStyle name="Standard 18 4 4 3" xfId="9957"/>
    <cellStyle name="Standard 18 4 5" xfId="4798"/>
    <cellStyle name="Standard 18 4 5 2" xfId="6999"/>
    <cellStyle name="Standard 18 4 5 3" xfId="9322"/>
    <cellStyle name="Standard 18 4 6" xfId="6262"/>
    <cellStyle name="Standard 18 4 6 2" xfId="8294"/>
    <cellStyle name="Standard 18 4 6 3" xfId="10617"/>
    <cellStyle name="Standard 18 4 7" xfId="8866"/>
    <cellStyle name="Standard 18 4 7 2" xfId="11189"/>
    <cellStyle name="Standard 18 4 8" xfId="6857"/>
    <cellStyle name="Standard 18 4 9" xfId="9180"/>
    <cellStyle name="Standard 18 5" xfId="762"/>
    <cellStyle name="Standard 18 5 2" xfId="4913"/>
    <cellStyle name="Standard 18 5 2 2" xfId="5251"/>
    <cellStyle name="Standard 18 5 2 2 2" xfId="5928"/>
    <cellStyle name="Standard 18 5 2 2 2 2" xfId="8060"/>
    <cellStyle name="Standard 18 5 2 2 2 3" xfId="10383"/>
    <cellStyle name="Standard 18 5 2 2 3" xfId="6644"/>
    <cellStyle name="Standard 18 5 2 2 3 2" xfId="8676"/>
    <cellStyle name="Standard 18 5 2 2 3 3" xfId="10999"/>
    <cellStyle name="Standard 18 5 2 2 4" xfId="7426"/>
    <cellStyle name="Standard 18 5 2 2 5" xfId="9749"/>
    <cellStyle name="Standard 18 5 2 3" xfId="5617"/>
    <cellStyle name="Standard 18 5 2 3 2" xfId="7749"/>
    <cellStyle name="Standard 18 5 2 3 3" xfId="10072"/>
    <cellStyle name="Standard 18 5 2 4" xfId="6377"/>
    <cellStyle name="Standard 18 5 2 4 2" xfId="8409"/>
    <cellStyle name="Standard 18 5 2 4 3" xfId="10732"/>
    <cellStyle name="Standard 18 5 2 5" xfId="8981"/>
    <cellStyle name="Standard 18 5 2 5 2" xfId="11304"/>
    <cellStyle name="Standard 18 5 2 6" xfId="7114"/>
    <cellStyle name="Standard 18 5 2 7" xfId="9437"/>
    <cellStyle name="Standard 18 5 3" xfId="5083"/>
    <cellStyle name="Standard 18 5 3 2" xfId="5762"/>
    <cellStyle name="Standard 18 5 3 2 2" xfId="7894"/>
    <cellStyle name="Standard 18 5 3 2 3" xfId="10217"/>
    <cellStyle name="Standard 18 5 3 3" xfId="6490"/>
    <cellStyle name="Standard 18 5 3 3 2" xfId="8522"/>
    <cellStyle name="Standard 18 5 3 3 3" xfId="10845"/>
    <cellStyle name="Standard 18 5 3 4" xfId="7259"/>
    <cellStyle name="Standard 18 5 3 5" xfId="9582"/>
    <cellStyle name="Standard 18 5 4" xfId="5450"/>
    <cellStyle name="Standard 18 5 4 2" xfId="7582"/>
    <cellStyle name="Standard 18 5 4 3" xfId="9905"/>
    <cellStyle name="Standard 18 5 5" xfId="4745"/>
    <cellStyle name="Standard 18 5 5 2" xfId="6948"/>
    <cellStyle name="Standard 18 5 5 3" xfId="9271"/>
    <cellStyle name="Standard 18 5 6" xfId="6201"/>
    <cellStyle name="Standard 18 5 6 2" xfId="8234"/>
    <cellStyle name="Standard 18 5 6 3" xfId="10557"/>
    <cellStyle name="Standard 18 5 7" xfId="8814"/>
    <cellStyle name="Standard 18 5 7 2" xfId="11137"/>
    <cellStyle name="Standard 18 5 8" xfId="6805"/>
    <cellStyle name="Standard 18 5 9" xfId="9128"/>
    <cellStyle name="Standard 18 6" xfId="4858"/>
    <cellStyle name="Standard 18 6 2" xfId="5196"/>
    <cellStyle name="Standard 18 6 2 2" xfId="5874"/>
    <cellStyle name="Standard 18 6 2 2 2" xfId="8006"/>
    <cellStyle name="Standard 18 6 2 2 3" xfId="10329"/>
    <cellStyle name="Standard 18 6 2 3" xfId="6589"/>
    <cellStyle name="Standard 18 6 2 3 2" xfId="8621"/>
    <cellStyle name="Standard 18 6 2 3 3" xfId="10944"/>
    <cellStyle name="Standard 18 6 2 4" xfId="7371"/>
    <cellStyle name="Standard 18 6 2 5" xfId="9694"/>
    <cellStyle name="Standard 18 6 3" xfId="5562"/>
    <cellStyle name="Standard 18 6 3 2" xfId="7694"/>
    <cellStyle name="Standard 18 6 3 3" xfId="10017"/>
    <cellStyle name="Standard 18 6 4" xfId="6322"/>
    <cellStyle name="Standard 18 6 4 2" xfId="8354"/>
    <cellStyle name="Standard 18 6 4 3" xfId="10677"/>
    <cellStyle name="Standard 18 6 5" xfId="8926"/>
    <cellStyle name="Standard 18 6 5 2" xfId="11249"/>
    <cellStyle name="Standard 18 6 6" xfId="7059"/>
    <cellStyle name="Standard 18 6 7" xfId="9382"/>
    <cellStyle name="Standard 18 7" xfId="4905"/>
    <cellStyle name="Standard 18 7 2" xfId="5243"/>
    <cellStyle name="Standard 18 7 2 2" xfId="5920"/>
    <cellStyle name="Standard 18 7 2 2 2" xfId="8052"/>
    <cellStyle name="Standard 18 7 2 2 3" xfId="10375"/>
    <cellStyle name="Standard 18 7 2 3" xfId="6636"/>
    <cellStyle name="Standard 18 7 2 3 2" xfId="8668"/>
    <cellStyle name="Standard 18 7 2 3 3" xfId="10991"/>
    <cellStyle name="Standard 18 7 2 4" xfId="7418"/>
    <cellStyle name="Standard 18 7 2 5" xfId="9741"/>
    <cellStyle name="Standard 18 7 3" xfId="5609"/>
    <cellStyle name="Standard 18 7 3 2" xfId="7741"/>
    <cellStyle name="Standard 18 7 3 3" xfId="10064"/>
    <cellStyle name="Standard 18 7 4" xfId="6369"/>
    <cellStyle name="Standard 18 7 4 2" xfId="8401"/>
    <cellStyle name="Standard 18 7 4 3" xfId="10724"/>
    <cellStyle name="Standard 18 7 5" xfId="8973"/>
    <cellStyle name="Standard 18 7 5 2" xfId="11296"/>
    <cellStyle name="Standard 18 7 6" xfId="7106"/>
    <cellStyle name="Standard 18 7 7" xfId="9429"/>
    <cellStyle name="Standard 18 8" xfId="5034"/>
    <cellStyle name="Standard 18 8 2" xfId="5738"/>
    <cellStyle name="Standard 18 8 2 2" xfId="7870"/>
    <cellStyle name="Standard 18 8 2 3" xfId="10193"/>
    <cellStyle name="Standard 18 8 3" xfId="6479"/>
    <cellStyle name="Standard 18 8 3 2" xfId="8511"/>
    <cellStyle name="Standard 18 8 3 3" xfId="10834"/>
    <cellStyle name="Standard 18 8 4" xfId="7235"/>
    <cellStyle name="Standard 18 8 5" xfId="9558"/>
    <cellStyle name="Standard 18 9" xfId="5442"/>
    <cellStyle name="Standard 18 9 2" xfId="7574"/>
    <cellStyle name="Standard 18 9 3" xfId="9897"/>
    <cellStyle name="Standard 19" xfId="168"/>
    <cellStyle name="Standard 19 10" xfId="4732"/>
    <cellStyle name="Standard 19 10 2" xfId="6935"/>
    <cellStyle name="Standard 19 10 3" xfId="9258"/>
    <cellStyle name="Standard 19 11" xfId="365"/>
    <cellStyle name="Standard 19 11 2" xfId="6792"/>
    <cellStyle name="Standard 19 11 3" xfId="9115"/>
    <cellStyle name="Standard 19 12" xfId="6189"/>
    <cellStyle name="Standard 19 12 2" xfId="8222"/>
    <cellStyle name="Standard 19 12 3" xfId="10545"/>
    <cellStyle name="Standard 19 13" xfId="341"/>
    <cellStyle name="Standard 19 13 2" xfId="8802"/>
    <cellStyle name="Standard 19 13 3" xfId="11125"/>
    <cellStyle name="Standard 19 14" xfId="6768"/>
    <cellStyle name="Standard 19 15" xfId="9091"/>
    <cellStyle name="Standard 19 2" xfId="217"/>
    <cellStyle name="Standard 19 2 10" xfId="6191"/>
    <cellStyle name="Standard 19 2 10 2" xfId="8224"/>
    <cellStyle name="Standard 19 2 10 3" xfId="10547"/>
    <cellStyle name="Standard 19 2 11" xfId="343"/>
    <cellStyle name="Standard 19 2 11 2" xfId="8804"/>
    <cellStyle name="Standard 19 2 11 3" xfId="11127"/>
    <cellStyle name="Standard 19 2 12" xfId="6770"/>
    <cellStyle name="Standard 19 2 13" xfId="9093"/>
    <cellStyle name="Standard 19 2 2" xfId="273"/>
    <cellStyle name="Standard 19 2 2 10" xfId="6777"/>
    <cellStyle name="Standard 19 2 2 11" xfId="9100"/>
    <cellStyle name="Standard 19 2 2 2" xfId="4865"/>
    <cellStyle name="Standard 19 2 2 2 2" xfId="5203"/>
    <cellStyle name="Standard 19 2 2 2 2 2" xfId="5881"/>
    <cellStyle name="Standard 19 2 2 2 2 2 2" xfId="8013"/>
    <cellStyle name="Standard 19 2 2 2 2 2 3" xfId="10336"/>
    <cellStyle name="Standard 19 2 2 2 2 3" xfId="6596"/>
    <cellStyle name="Standard 19 2 2 2 2 3 2" xfId="8628"/>
    <cellStyle name="Standard 19 2 2 2 2 3 3" xfId="10951"/>
    <cellStyle name="Standard 19 2 2 2 2 4" xfId="7378"/>
    <cellStyle name="Standard 19 2 2 2 2 5" xfId="9701"/>
    <cellStyle name="Standard 19 2 2 2 3" xfId="5569"/>
    <cellStyle name="Standard 19 2 2 2 3 2" xfId="7701"/>
    <cellStyle name="Standard 19 2 2 2 3 3" xfId="10024"/>
    <cellStyle name="Standard 19 2 2 2 4" xfId="6329"/>
    <cellStyle name="Standard 19 2 2 2 4 2" xfId="8361"/>
    <cellStyle name="Standard 19 2 2 2 4 3" xfId="10684"/>
    <cellStyle name="Standard 19 2 2 2 5" xfId="8933"/>
    <cellStyle name="Standard 19 2 2 2 5 2" xfId="11256"/>
    <cellStyle name="Standard 19 2 2 2 6" xfId="7066"/>
    <cellStyle name="Standard 19 2 2 2 7" xfId="9389"/>
    <cellStyle name="Standard 19 2 2 3" xfId="4909"/>
    <cellStyle name="Standard 19 2 2 3 2" xfId="5247"/>
    <cellStyle name="Standard 19 2 2 3 2 2" xfId="5924"/>
    <cellStyle name="Standard 19 2 2 3 2 2 2" xfId="8056"/>
    <cellStyle name="Standard 19 2 2 3 2 2 3" xfId="10379"/>
    <cellStyle name="Standard 19 2 2 3 2 3" xfId="6640"/>
    <cellStyle name="Standard 19 2 2 3 2 3 2" xfId="8672"/>
    <cellStyle name="Standard 19 2 2 3 2 3 3" xfId="10995"/>
    <cellStyle name="Standard 19 2 2 3 2 4" xfId="7422"/>
    <cellStyle name="Standard 19 2 2 3 2 5" xfId="9745"/>
    <cellStyle name="Standard 19 2 2 3 3" xfId="5613"/>
    <cellStyle name="Standard 19 2 2 3 3 2" xfId="7745"/>
    <cellStyle name="Standard 19 2 2 3 3 3" xfId="10068"/>
    <cellStyle name="Standard 19 2 2 3 4" xfId="6373"/>
    <cellStyle name="Standard 19 2 2 3 4 2" xfId="8405"/>
    <cellStyle name="Standard 19 2 2 3 4 3" xfId="10728"/>
    <cellStyle name="Standard 19 2 2 3 5" xfId="8977"/>
    <cellStyle name="Standard 19 2 2 3 5 2" xfId="11300"/>
    <cellStyle name="Standard 19 2 2 3 6" xfId="7110"/>
    <cellStyle name="Standard 19 2 2 3 7" xfId="9433"/>
    <cellStyle name="Standard 19 2 2 4" xfId="5068"/>
    <cellStyle name="Standard 19 2 2 4 2" xfId="5758"/>
    <cellStyle name="Standard 19 2 2 4 2 2" xfId="7890"/>
    <cellStyle name="Standard 19 2 2 4 2 3" xfId="10213"/>
    <cellStyle name="Standard 19 2 2 4 3" xfId="6488"/>
    <cellStyle name="Standard 19 2 2 4 3 2" xfId="8520"/>
    <cellStyle name="Standard 19 2 2 4 3 3" xfId="10843"/>
    <cellStyle name="Standard 19 2 2 4 4" xfId="7255"/>
    <cellStyle name="Standard 19 2 2 4 5" xfId="9578"/>
    <cellStyle name="Standard 19 2 2 5" xfId="5446"/>
    <cellStyle name="Standard 19 2 2 5 2" xfId="7578"/>
    <cellStyle name="Standard 19 2 2 5 3" xfId="9901"/>
    <cellStyle name="Standard 19 2 2 6" xfId="4741"/>
    <cellStyle name="Standard 19 2 2 6 2" xfId="6944"/>
    <cellStyle name="Standard 19 2 2 6 3" xfId="9267"/>
    <cellStyle name="Standard 19 2 2 7" xfId="374"/>
    <cellStyle name="Standard 19 2 2 7 2" xfId="6801"/>
    <cellStyle name="Standard 19 2 2 7 3" xfId="9124"/>
    <cellStyle name="Standard 19 2 2 8" xfId="6197"/>
    <cellStyle name="Standard 19 2 2 8 2" xfId="8230"/>
    <cellStyle name="Standard 19 2 2 8 3" xfId="10553"/>
    <cellStyle name="Standard 19 2 2 9" xfId="350"/>
    <cellStyle name="Standard 19 2 2 9 2" xfId="8810"/>
    <cellStyle name="Standard 19 2 2 9 3" xfId="11133"/>
    <cellStyle name="Standard 19 2 3" xfId="4562"/>
    <cellStyle name="Standard 19 2 4" xfId="4855"/>
    <cellStyle name="Standard 19 2 4 2" xfId="5193"/>
    <cellStyle name="Standard 19 2 4 2 2" xfId="5871"/>
    <cellStyle name="Standard 19 2 4 2 2 2" xfId="8003"/>
    <cellStyle name="Standard 19 2 4 2 2 3" xfId="10326"/>
    <cellStyle name="Standard 19 2 4 2 3" xfId="6586"/>
    <cellStyle name="Standard 19 2 4 2 3 2" xfId="8618"/>
    <cellStyle name="Standard 19 2 4 2 3 3" xfId="10941"/>
    <cellStyle name="Standard 19 2 4 2 4" xfId="7368"/>
    <cellStyle name="Standard 19 2 4 2 5" xfId="9691"/>
    <cellStyle name="Standard 19 2 4 3" xfId="5559"/>
    <cellStyle name="Standard 19 2 4 3 2" xfId="7691"/>
    <cellStyle name="Standard 19 2 4 3 3" xfId="10014"/>
    <cellStyle name="Standard 19 2 4 4" xfId="6319"/>
    <cellStyle name="Standard 19 2 4 4 2" xfId="8351"/>
    <cellStyle name="Standard 19 2 4 4 3" xfId="10674"/>
    <cellStyle name="Standard 19 2 4 5" xfId="8923"/>
    <cellStyle name="Standard 19 2 4 5 2" xfId="11246"/>
    <cellStyle name="Standard 19 2 4 6" xfId="7056"/>
    <cellStyle name="Standard 19 2 4 7" xfId="9379"/>
    <cellStyle name="Standard 19 2 5" xfId="4902"/>
    <cellStyle name="Standard 19 2 5 2" xfId="5240"/>
    <cellStyle name="Standard 19 2 5 2 2" xfId="5917"/>
    <cellStyle name="Standard 19 2 5 2 2 2" xfId="8049"/>
    <cellStyle name="Standard 19 2 5 2 2 3" xfId="10372"/>
    <cellStyle name="Standard 19 2 5 2 3" xfId="6633"/>
    <cellStyle name="Standard 19 2 5 2 3 2" xfId="8665"/>
    <cellStyle name="Standard 19 2 5 2 3 3" xfId="10988"/>
    <cellStyle name="Standard 19 2 5 2 4" xfId="7415"/>
    <cellStyle name="Standard 19 2 5 2 5" xfId="9738"/>
    <cellStyle name="Standard 19 2 5 3" xfId="5606"/>
    <cellStyle name="Standard 19 2 5 3 2" xfId="7738"/>
    <cellStyle name="Standard 19 2 5 3 3" xfId="10061"/>
    <cellStyle name="Standard 19 2 5 4" xfId="6366"/>
    <cellStyle name="Standard 19 2 5 4 2" xfId="8398"/>
    <cellStyle name="Standard 19 2 5 4 3" xfId="10721"/>
    <cellStyle name="Standard 19 2 5 5" xfId="8970"/>
    <cellStyle name="Standard 19 2 5 5 2" xfId="11293"/>
    <cellStyle name="Standard 19 2 5 6" xfId="7103"/>
    <cellStyle name="Standard 19 2 5 7" xfId="9426"/>
    <cellStyle name="Standard 19 2 6" xfId="5055"/>
    <cellStyle name="Standard 19 2 6 2" xfId="5752"/>
    <cellStyle name="Standard 19 2 6 2 2" xfId="7884"/>
    <cellStyle name="Standard 19 2 6 2 3" xfId="10207"/>
    <cellStyle name="Standard 19 2 6 3" xfId="6480"/>
    <cellStyle name="Standard 19 2 6 3 2" xfId="8512"/>
    <cellStyle name="Standard 19 2 6 3 3" xfId="10835"/>
    <cellStyle name="Standard 19 2 6 4" xfId="7249"/>
    <cellStyle name="Standard 19 2 6 5" xfId="9572"/>
    <cellStyle name="Standard 19 2 7" xfId="5439"/>
    <cellStyle name="Standard 19 2 7 2" xfId="7571"/>
    <cellStyle name="Standard 19 2 7 3" xfId="9894"/>
    <cellStyle name="Standard 19 2 8" xfId="4734"/>
    <cellStyle name="Standard 19 2 8 2" xfId="6937"/>
    <cellStyle name="Standard 19 2 8 3" xfId="9260"/>
    <cellStyle name="Standard 19 2 9" xfId="367"/>
    <cellStyle name="Standard 19 2 9 2" xfId="6794"/>
    <cellStyle name="Standard 19 2 9 3" xfId="9117"/>
    <cellStyle name="Standard 19 3" xfId="221"/>
    <cellStyle name="Standard 19 3 10" xfId="6193"/>
    <cellStyle name="Standard 19 3 10 2" xfId="8226"/>
    <cellStyle name="Standard 19 3 10 3" xfId="10549"/>
    <cellStyle name="Standard 19 3 11" xfId="345"/>
    <cellStyle name="Standard 19 3 11 2" xfId="8806"/>
    <cellStyle name="Standard 19 3 11 3" xfId="11129"/>
    <cellStyle name="Standard 19 3 12" xfId="6772"/>
    <cellStyle name="Standard 19 3 13" xfId="9095"/>
    <cellStyle name="Standard 19 3 2" xfId="275"/>
    <cellStyle name="Standard 19 3 2 10" xfId="6779"/>
    <cellStyle name="Standard 19 3 2 11" xfId="9102"/>
    <cellStyle name="Standard 19 3 2 2" xfId="4867"/>
    <cellStyle name="Standard 19 3 2 2 2" xfId="5205"/>
    <cellStyle name="Standard 19 3 2 2 2 2" xfId="5883"/>
    <cellStyle name="Standard 19 3 2 2 2 2 2" xfId="8015"/>
    <cellStyle name="Standard 19 3 2 2 2 2 3" xfId="10338"/>
    <cellStyle name="Standard 19 3 2 2 2 3" xfId="6598"/>
    <cellStyle name="Standard 19 3 2 2 2 3 2" xfId="8630"/>
    <cellStyle name="Standard 19 3 2 2 2 3 3" xfId="10953"/>
    <cellStyle name="Standard 19 3 2 2 2 4" xfId="7380"/>
    <cellStyle name="Standard 19 3 2 2 2 5" xfId="9703"/>
    <cellStyle name="Standard 19 3 2 2 3" xfId="5571"/>
    <cellStyle name="Standard 19 3 2 2 3 2" xfId="7703"/>
    <cellStyle name="Standard 19 3 2 2 3 3" xfId="10026"/>
    <cellStyle name="Standard 19 3 2 2 4" xfId="6331"/>
    <cellStyle name="Standard 19 3 2 2 4 2" xfId="8363"/>
    <cellStyle name="Standard 19 3 2 2 4 3" xfId="10686"/>
    <cellStyle name="Standard 19 3 2 2 5" xfId="8935"/>
    <cellStyle name="Standard 19 3 2 2 5 2" xfId="11258"/>
    <cellStyle name="Standard 19 3 2 2 6" xfId="7068"/>
    <cellStyle name="Standard 19 3 2 2 7" xfId="9391"/>
    <cellStyle name="Standard 19 3 2 3" xfId="4911"/>
    <cellStyle name="Standard 19 3 2 3 2" xfId="5249"/>
    <cellStyle name="Standard 19 3 2 3 2 2" xfId="5926"/>
    <cellStyle name="Standard 19 3 2 3 2 2 2" xfId="8058"/>
    <cellStyle name="Standard 19 3 2 3 2 2 3" xfId="10381"/>
    <cellStyle name="Standard 19 3 2 3 2 3" xfId="6642"/>
    <cellStyle name="Standard 19 3 2 3 2 3 2" xfId="8674"/>
    <cellStyle name="Standard 19 3 2 3 2 3 3" xfId="10997"/>
    <cellStyle name="Standard 19 3 2 3 2 4" xfId="7424"/>
    <cellStyle name="Standard 19 3 2 3 2 5" xfId="9747"/>
    <cellStyle name="Standard 19 3 2 3 3" xfId="5615"/>
    <cellStyle name="Standard 19 3 2 3 3 2" xfId="7747"/>
    <cellStyle name="Standard 19 3 2 3 3 3" xfId="10070"/>
    <cellStyle name="Standard 19 3 2 3 4" xfId="6375"/>
    <cellStyle name="Standard 19 3 2 3 4 2" xfId="8407"/>
    <cellStyle name="Standard 19 3 2 3 4 3" xfId="10730"/>
    <cellStyle name="Standard 19 3 2 3 5" xfId="8979"/>
    <cellStyle name="Standard 19 3 2 3 5 2" xfId="11302"/>
    <cellStyle name="Standard 19 3 2 3 6" xfId="7112"/>
    <cellStyle name="Standard 19 3 2 3 7" xfId="9435"/>
    <cellStyle name="Standard 19 3 2 4" xfId="5070"/>
    <cellStyle name="Standard 19 3 2 4 2" xfId="5760"/>
    <cellStyle name="Standard 19 3 2 4 2 2" xfId="7892"/>
    <cellStyle name="Standard 19 3 2 4 2 3" xfId="10215"/>
    <cellStyle name="Standard 19 3 2 4 3" xfId="6481"/>
    <cellStyle name="Standard 19 3 2 4 3 2" xfId="8513"/>
    <cellStyle name="Standard 19 3 2 4 3 3" xfId="10836"/>
    <cellStyle name="Standard 19 3 2 4 4" xfId="7257"/>
    <cellStyle name="Standard 19 3 2 4 5" xfId="9580"/>
    <cellStyle name="Standard 19 3 2 5" xfId="5448"/>
    <cellStyle name="Standard 19 3 2 5 2" xfId="7580"/>
    <cellStyle name="Standard 19 3 2 5 3" xfId="9903"/>
    <cellStyle name="Standard 19 3 2 6" xfId="4743"/>
    <cellStyle name="Standard 19 3 2 6 2" xfId="6946"/>
    <cellStyle name="Standard 19 3 2 6 3" xfId="9269"/>
    <cellStyle name="Standard 19 3 2 7" xfId="376"/>
    <cellStyle name="Standard 19 3 2 7 2" xfId="6803"/>
    <cellStyle name="Standard 19 3 2 7 3" xfId="9126"/>
    <cellStyle name="Standard 19 3 2 8" xfId="6199"/>
    <cellStyle name="Standard 19 3 2 8 2" xfId="8232"/>
    <cellStyle name="Standard 19 3 2 8 3" xfId="10555"/>
    <cellStyle name="Standard 19 3 2 9" xfId="352"/>
    <cellStyle name="Standard 19 3 2 9 2" xfId="8812"/>
    <cellStyle name="Standard 19 3 2 9 3" xfId="11135"/>
    <cellStyle name="Standard 19 3 3" xfId="4578"/>
    <cellStyle name="Standard 19 3 3 2" xfId="4932"/>
    <cellStyle name="Standard 19 3 3 2 2" xfId="5270"/>
    <cellStyle name="Standard 19 3 3 2 2 2" xfId="5947"/>
    <cellStyle name="Standard 19 3 3 2 2 2 2" xfId="8079"/>
    <cellStyle name="Standard 19 3 3 2 2 2 3" xfId="10402"/>
    <cellStyle name="Standard 19 3 3 2 2 3" xfId="6663"/>
    <cellStyle name="Standard 19 3 3 2 2 3 2" xfId="8695"/>
    <cellStyle name="Standard 19 3 3 2 2 3 3" xfId="11018"/>
    <cellStyle name="Standard 19 3 3 2 2 4" xfId="7445"/>
    <cellStyle name="Standard 19 3 3 2 2 5" xfId="9768"/>
    <cellStyle name="Standard 19 3 3 2 3" xfId="5636"/>
    <cellStyle name="Standard 19 3 3 2 3 2" xfId="7768"/>
    <cellStyle name="Standard 19 3 3 2 3 3" xfId="10091"/>
    <cellStyle name="Standard 19 3 3 2 4" xfId="6396"/>
    <cellStyle name="Standard 19 3 3 2 4 2" xfId="8428"/>
    <cellStyle name="Standard 19 3 3 2 4 3" xfId="10751"/>
    <cellStyle name="Standard 19 3 3 2 5" xfId="9000"/>
    <cellStyle name="Standard 19 3 3 2 5 2" xfId="11323"/>
    <cellStyle name="Standard 19 3 3 2 6" xfId="7133"/>
    <cellStyle name="Standard 19 3 3 2 7" xfId="9456"/>
    <cellStyle name="Standard 19 3 3 3" xfId="5103"/>
    <cellStyle name="Standard 19 3 3 3 2" xfId="5781"/>
    <cellStyle name="Standard 19 3 3 3 2 2" xfId="7913"/>
    <cellStyle name="Standard 19 3 3 3 2 3" xfId="10236"/>
    <cellStyle name="Standard 19 3 3 3 3" xfId="6496"/>
    <cellStyle name="Standard 19 3 3 3 3 2" xfId="8528"/>
    <cellStyle name="Standard 19 3 3 3 3 3" xfId="10851"/>
    <cellStyle name="Standard 19 3 3 3 4" xfId="7278"/>
    <cellStyle name="Standard 19 3 3 3 5" xfId="9601"/>
    <cellStyle name="Standard 19 3 3 4" xfId="5469"/>
    <cellStyle name="Standard 19 3 3 4 2" xfId="7601"/>
    <cellStyle name="Standard 19 3 3 4 3" xfId="9924"/>
    <cellStyle name="Standard 19 3 3 5" xfId="4765"/>
    <cellStyle name="Standard 19 3 3 5 2" xfId="6966"/>
    <cellStyle name="Standard 19 3 3 5 3" xfId="9289"/>
    <cellStyle name="Standard 19 3 3 6" xfId="6229"/>
    <cellStyle name="Standard 19 3 3 6 2" xfId="8261"/>
    <cellStyle name="Standard 19 3 3 6 3" xfId="10584"/>
    <cellStyle name="Standard 19 3 3 7" xfId="8833"/>
    <cellStyle name="Standard 19 3 3 7 2" xfId="11156"/>
    <cellStyle name="Standard 19 3 3 8" xfId="6824"/>
    <cellStyle name="Standard 19 3 3 9" xfId="9147"/>
    <cellStyle name="Standard 19 3 4" xfId="4857"/>
    <cellStyle name="Standard 19 3 4 2" xfId="5195"/>
    <cellStyle name="Standard 19 3 4 2 2" xfId="5873"/>
    <cellStyle name="Standard 19 3 4 2 2 2" xfId="8005"/>
    <cellStyle name="Standard 19 3 4 2 2 3" xfId="10328"/>
    <cellStyle name="Standard 19 3 4 2 3" xfId="6588"/>
    <cellStyle name="Standard 19 3 4 2 3 2" xfId="8620"/>
    <cellStyle name="Standard 19 3 4 2 3 3" xfId="10943"/>
    <cellStyle name="Standard 19 3 4 2 4" xfId="7370"/>
    <cellStyle name="Standard 19 3 4 2 5" xfId="9693"/>
    <cellStyle name="Standard 19 3 4 3" xfId="5561"/>
    <cellStyle name="Standard 19 3 4 3 2" xfId="7693"/>
    <cellStyle name="Standard 19 3 4 3 3" xfId="10016"/>
    <cellStyle name="Standard 19 3 4 4" xfId="6321"/>
    <cellStyle name="Standard 19 3 4 4 2" xfId="8353"/>
    <cellStyle name="Standard 19 3 4 4 3" xfId="10676"/>
    <cellStyle name="Standard 19 3 4 5" xfId="8925"/>
    <cellStyle name="Standard 19 3 4 5 2" xfId="11248"/>
    <cellStyle name="Standard 19 3 4 6" xfId="7058"/>
    <cellStyle name="Standard 19 3 4 7" xfId="9381"/>
    <cellStyle name="Standard 19 3 5" xfId="4904"/>
    <cellStyle name="Standard 19 3 5 2" xfId="5242"/>
    <cellStyle name="Standard 19 3 5 2 2" xfId="5919"/>
    <cellStyle name="Standard 19 3 5 2 2 2" xfId="8051"/>
    <cellStyle name="Standard 19 3 5 2 2 3" xfId="10374"/>
    <cellStyle name="Standard 19 3 5 2 3" xfId="6635"/>
    <cellStyle name="Standard 19 3 5 2 3 2" xfId="8667"/>
    <cellStyle name="Standard 19 3 5 2 3 3" xfId="10990"/>
    <cellStyle name="Standard 19 3 5 2 4" xfId="7417"/>
    <cellStyle name="Standard 19 3 5 2 5" xfId="9740"/>
    <cellStyle name="Standard 19 3 5 3" xfId="5608"/>
    <cellStyle name="Standard 19 3 5 3 2" xfId="7740"/>
    <cellStyle name="Standard 19 3 5 3 3" xfId="10063"/>
    <cellStyle name="Standard 19 3 5 4" xfId="6368"/>
    <cellStyle name="Standard 19 3 5 4 2" xfId="8400"/>
    <cellStyle name="Standard 19 3 5 4 3" xfId="10723"/>
    <cellStyle name="Standard 19 3 5 5" xfId="8972"/>
    <cellStyle name="Standard 19 3 5 5 2" xfId="11295"/>
    <cellStyle name="Standard 19 3 5 6" xfId="7105"/>
    <cellStyle name="Standard 19 3 5 7" xfId="9428"/>
    <cellStyle name="Standard 19 3 6" xfId="5059"/>
    <cellStyle name="Standard 19 3 6 2" xfId="5754"/>
    <cellStyle name="Standard 19 3 6 2 2" xfId="7886"/>
    <cellStyle name="Standard 19 3 6 2 3" xfId="10209"/>
    <cellStyle name="Standard 19 3 6 3" xfId="6489"/>
    <cellStyle name="Standard 19 3 6 3 2" xfId="8521"/>
    <cellStyle name="Standard 19 3 6 3 3" xfId="10844"/>
    <cellStyle name="Standard 19 3 6 4" xfId="7251"/>
    <cellStyle name="Standard 19 3 6 5" xfId="9574"/>
    <cellStyle name="Standard 19 3 7" xfId="5441"/>
    <cellStyle name="Standard 19 3 7 2" xfId="7573"/>
    <cellStyle name="Standard 19 3 7 3" xfId="9896"/>
    <cellStyle name="Standard 19 3 8" xfId="4736"/>
    <cellStyle name="Standard 19 3 8 2" xfId="6939"/>
    <cellStyle name="Standard 19 3 8 3" xfId="9262"/>
    <cellStyle name="Standard 19 3 9" xfId="369"/>
    <cellStyle name="Standard 19 3 9 2" xfId="6796"/>
    <cellStyle name="Standard 19 3 9 3" xfId="9119"/>
    <cellStyle name="Standard 19 4" xfId="271"/>
    <cellStyle name="Standard 19 4 10" xfId="6775"/>
    <cellStyle name="Standard 19 4 11" xfId="9098"/>
    <cellStyle name="Standard 19 4 2" xfId="4863"/>
    <cellStyle name="Standard 19 4 2 2" xfId="5201"/>
    <cellStyle name="Standard 19 4 2 2 2" xfId="5879"/>
    <cellStyle name="Standard 19 4 2 2 2 2" xfId="8011"/>
    <cellStyle name="Standard 19 4 2 2 2 3" xfId="10334"/>
    <cellStyle name="Standard 19 4 2 2 3" xfId="6594"/>
    <cellStyle name="Standard 19 4 2 2 3 2" xfId="8626"/>
    <cellStyle name="Standard 19 4 2 2 3 3" xfId="10949"/>
    <cellStyle name="Standard 19 4 2 2 4" xfId="7376"/>
    <cellStyle name="Standard 19 4 2 2 5" xfId="9699"/>
    <cellStyle name="Standard 19 4 2 3" xfId="5567"/>
    <cellStyle name="Standard 19 4 2 3 2" xfId="7699"/>
    <cellStyle name="Standard 19 4 2 3 3" xfId="10022"/>
    <cellStyle name="Standard 19 4 2 4" xfId="6327"/>
    <cellStyle name="Standard 19 4 2 4 2" xfId="8359"/>
    <cellStyle name="Standard 19 4 2 4 3" xfId="10682"/>
    <cellStyle name="Standard 19 4 2 5" xfId="8931"/>
    <cellStyle name="Standard 19 4 2 5 2" xfId="11254"/>
    <cellStyle name="Standard 19 4 2 6" xfId="7064"/>
    <cellStyle name="Standard 19 4 2 7" xfId="9387"/>
    <cellStyle name="Standard 19 4 3" xfId="4907"/>
    <cellStyle name="Standard 19 4 3 2" xfId="5245"/>
    <cellStyle name="Standard 19 4 3 2 2" xfId="5922"/>
    <cellStyle name="Standard 19 4 3 2 2 2" xfId="8054"/>
    <cellStyle name="Standard 19 4 3 2 2 3" xfId="10377"/>
    <cellStyle name="Standard 19 4 3 2 3" xfId="6638"/>
    <cellStyle name="Standard 19 4 3 2 3 2" xfId="8670"/>
    <cellStyle name="Standard 19 4 3 2 3 3" xfId="10993"/>
    <cellStyle name="Standard 19 4 3 2 4" xfId="7420"/>
    <cellStyle name="Standard 19 4 3 2 5" xfId="9743"/>
    <cellStyle name="Standard 19 4 3 3" xfId="5611"/>
    <cellStyle name="Standard 19 4 3 3 2" xfId="7743"/>
    <cellStyle name="Standard 19 4 3 3 3" xfId="10066"/>
    <cellStyle name="Standard 19 4 3 4" xfId="6371"/>
    <cellStyle name="Standard 19 4 3 4 2" xfId="8403"/>
    <cellStyle name="Standard 19 4 3 4 3" xfId="10726"/>
    <cellStyle name="Standard 19 4 3 5" xfId="8975"/>
    <cellStyle name="Standard 19 4 3 5 2" xfId="11298"/>
    <cellStyle name="Standard 19 4 3 6" xfId="7108"/>
    <cellStyle name="Standard 19 4 3 7" xfId="9431"/>
    <cellStyle name="Standard 19 4 4" xfId="5066"/>
    <cellStyle name="Standard 19 4 4 2" xfId="5756"/>
    <cellStyle name="Standard 19 4 4 2 2" xfId="7888"/>
    <cellStyle name="Standard 19 4 4 2 3" xfId="10211"/>
    <cellStyle name="Standard 19 4 4 3" xfId="6483"/>
    <cellStyle name="Standard 19 4 4 3 2" xfId="8515"/>
    <cellStyle name="Standard 19 4 4 3 3" xfId="10838"/>
    <cellStyle name="Standard 19 4 4 4" xfId="7253"/>
    <cellStyle name="Standard 19 4 4 5" xfId="9576"/>
    <cellStyle name="Standard 19 4 5" xfId="5444"/>
    <cellStyle name="Standard 19 4 5 2" xfId="7576"/>
    <cellStyle name="Standard 19 4 5 3" xfId="9899"/>
    <cellStyle name="Standard 19 4 6" xfId="4739"/>
    <cellStyle name="Standard 19 4 6 2" xfId="6942"/>
    <cellStyle name="Standard 19 4 6 3" xfId="9265"/>
    <cellStyle name="Standard 19 4 7" xfId="372"/>
    <cellStyle name="Standard 19 4 7 2" xfId="6799"/>
    <cellStyle name="Standard 19 4 7 3" xfId="9122"/>
    <cellStyle name="Standard 19 4 8" xfId="6195"/>
    <cellStyle name="Standard 19 4 8 2" xfId="8228"/>
    <cellStyle name="Standard 19 4 8 3" xfId="10551"/>
    <cellStyle name="Standard 19 4 9" xfId="348"/>
    <cellStyle name="Standard 19 4 9 2" xfId="8808"/>
    <cellStyle name="Standard 19 4 9 3" xfId="11131"/>
    <cellStyle name="Standard 19 5" xfId="4522"/>
    <cellStyle name="Standard 19 5 2" xfId="4914"/>
    <cellStyle name="Standard 19 5 2 2" xfId="5252"/>
    <cellStyle name="Standard 19 5 2 2 2" xfId="5929"/>
    <cellStyle name="Standard 19 5 2 2 2 2" xfId="8061"/>
    <cellStyle name="Standard 19 5 2 2 2 3" xfId="10384"/>
    <cellStyle name="Standard 19 5 2 2 3" xfId="6645"/>
    <cellStyle name="Standard 19 5 2 2 3 2" xfId="8677"/>
    <cellStyle name="Standard 19 5 2 2 3 3" xfId="11000"/>
    <cellStyle name="Standard 19 5 2 2 4" xfId="7427"/>
    <cellStyle name="Standard 19 5 2 2 5" xfId="9750"/>
    <cellStyle name="Standard 19 5 2 3" xfId="5618"/>
    <cellStyle name="Standard 19 5 2 3 2" xfId="7750"/>
    <cellStyle name="Standard 19 5 2 3 3" xfId="10073"/>
    <cellStyle name="Standard 19 5 2 4" xfId="6378"/>
    <cellStyle name="Standard 19 5 2 4 2" xfId="8410"/>
    <cellStyle name="Standard 19 5 2 4 3" xfId="10733"/>
    <cellStyle name="Standard 19 5 2 5" xfId="8982"/>
    <cellStyle name="Standard 19 5 2 5 2" xfId="11305"/>
    <cellStyle name="Standard 19 5 2 6" xfId="7115"/>
    <cellStyle name="Standard 19 5 2 7" xfId="9438"/>
    <cellStyle name="Standard 19 5 3" xfId="5085"/>
    <cellStyle name="Standard 19 5 3 2" xfId="5763"/>
    <cellStyle name="Standard 19 5 3 2 2" xfId="7895"/>
    <cellStyle name="Standard 19 5 3 2 3" xfId="10218"/>
    <cellStyle name="Standard 19 5 3 3" xfId="6491"/>
    <cellStyle name="Standard 19 5 3 3 2" xfId="8523"/>
    <cellStyle name="Standard 19 5 3 3 3" xfId="10846"/>
    <cellStyle name="Standard 19 5 3 4" xfId="7260"/>
    <cellStyle name="Standard 19 5 3 5" xfId="9583"/>
    <cellStyle name="Standard 19 5 4" xfId="5451"/>
    <cellStyle name="Standard 19 5 4 2" xfId="7583"/>
    <cellStyle name="Standard 19 5 4 3" xfId="9906"/>
    <cellStyle name="Standard 19 5 5" xfId="4747"/>
    <cellStyle name="Standard 19 5 5 2" xfId="6949"/>
    <cellStyle name="Standard 19 5 5 3" xfId="9272"/>
    <cellStyle name="Standard 19 5 6" xfId="6211"/>
    <cellStyle name="Standard 19 5 6 2" xfId="8243"/>
    <cellStyle name="Standard 19 5 6 3" xfId="10566"/>
    <cellStyle name="Standard 19 5 7" xfId="8815"/>
    <cellStyle name="Standard 19 5 7 2" xfId="11138"/>
    <cellStyle name="Standard 19 5 8" xfId="6806"/>
    <cellStyle name="Standard 19 5 9" xfId="9129"/>
    <cellStyle name="Standard 19 6" xfId="4851"/>
    <cellStyle name="Standard 19 6 2" xfId="5189"/>
    <cellStyle name="Standard 19 6 2 2" xfId="5867"/>
    <cellStyle name="Standard 19 6 2 2 2" xfId="7999"/>
    <cellStyle name="Standard 19 6 2 2 3" xfId="10322"/>
    <cellStyle name="Standard 19 6 2 3" xfId="6582"/>
    <cellStyle name="Standard 19 6 2 3 2" xfId="8614"/>
    <cellStyle name="Standard 19 6 2 3 3" xfId="10937"/>
    <cellStyle name="Standard 19 6 2 4" xfId="7364"/>
    <cellStyle name="Standard 19 6 2 5" xfId="9687"/>
    <cellStyle name="Standard 19 6 3" xfId="5555"/>
    <cellStyle name="Standard 19 6 3 2" xfId="7687"/>
    <cellStyle name="Standard 19 6 3 3" xfId="10010"/>
    <cellStyle name="Standard 19 6 4" xfId="6315"/>
    <cellStyle name="Standard 19 6 4 2" xfId="8347"/>
    <cellStyle name="Standard 19 6 4 3" xfId="10670"/>
    <cellStyle name="Standard 19 6 5" xfId="8919"/>
    <cellStyle name="Standard 19 6 5 2" xfId="11242"/>
    <cellStyle name="Standard 19 6 6" xfId="7052"/>
    <cellStyle name="Standard 19 6 7" xfId="9375"/>
    <cellStyle name="Standard 19 7" xfId="4900"/>
    <cellStyle name="Standard 19 7 2" xfId="5238"/>
    <cellStyle name="Standard 19 7 2 2" xfId="5915"/>
    <cellStyle name="Standard 19 7 2 2 2" xfId="8047"/>
    <cellStyle name="Standard 19 7 2 2 3" xfId="10370"/>
    <cellStyle name="Standard 19 7 2 3" xfId="6631"/>
    <cellStyle name="Standard 19 7 2 3 2" xfId="8663"/>
    <cellStyle name="Standard 19 7 2 3 3" xfId="10986"/>
    <cellStyle name="Standard 19 7 2 4" xfId="7413"/>
    <cellStyle name="Standard 19 7 2 5" xfId="9736"/>
    <cellStyle name="Standard 19 7 3" xfId="5604"/>
    <cellStyle name="Standard 19 7 3 2" xfId="7736"/>
    <cellStyle name="Standard 19 7 3 3" xfId="10059"/>
    <cellStyle name="Standard 19 7 4" xfId="6364"/>
    <cellStyle name="Standard 19 7 4 2" xfId="8396"/>
    <cellStyle name="Standard 19 7 4 3" xfId="10719"/>
    <cellStyle name="Standard 19 7 5" xfId="8968"/>
    <cellStyle name="Standard 19 7 5 2" xfId="11291"/>
    <cellStyle name="Standard 19 7 6" xfId="7101"/>
    <cellStyle name="Standard 19 7 7" xfId="9424"/>
    <cellStyle name="Standard 19 8" xfId="5052"/>
    <cellStyle name="Standard 19 8 2" xfId="5750"/>
    <cellStyle name="Standard 19 8 2 2" xfId="7882"/>
    <cellStyle name="Standard 19 8 2 3" xfId="10205"/>
    <cellStyle name="Standard 19 8 3" xfId="6209"/>
    <cellStyle name="Standard 19 8 3 2" xfId="8241"/>
    <cellStyle name="Standard 19 8 3 3" xfId="10564"/>
    <cellStyle name="Standard 19 8 4" xfId="7247"/>
    <cellStyle name="Standard 19 8 5" xfId="9570"/>
    <cellStyle name="Standard 19 9" xfId="5437"/>
    <cellStyle name="Standard 19 9 2" xfId="7569"/>
    <cellStyle name="Standard 19 9 3" xfId="9892"/>
    <cellStyle name="Standard 2" xfId="94"/>
    <cellStyle name="Standard 2 2" xfId="95"/>
    <cellStyle name="Standard 2 2 2" xfId="96"/>
    <cellStyle name="Standard 2 2 2 2" xfId="125"/>
    <cellStyle name="Standard 2 2 2 3" xfId="442"/>
    <cellStyle name="Standard 2 2 3" xfId="131"/>
    <cellStyle name="Standard 2 2 4" xfId="441"/>
    <cellStyle name="Standard 2 2_Anlagenangaben" xfId="122"/>
    <cellStyle name="Standard 2 3" xfId="97"/>
    <cellStyle name="Standard 2 3 2" xfId="136"/>
    <cellStyle name="Standard 2 3 3" xfId="126"/>
    <cellStyle name="Standard 2 3 4" xfId="381"/>
    <cellStyle name="Standard 2 4" xfId="488"/>
    <cellStyle name="Standard 2 5" xfId="448"/>
    <cellStyle name="Standard 2_Angaben_Vergütungskategorie" xfId="127"/>
    <cellStyle name="Standard 20" xfId="4594"/>
    <cellStyle name="Standard 20 2" xfId="4948"/>
    <cellStyle name="Standard 20 2 2" xfId="5286"/>
    <cellStyle name="Standard 20 2 2 2" xfId="5963"/>
    <cellStyle name="Standard 20 2 2 2 2" xfId="8095"/>
    <cellStyle name="Standard 20 2 2 2 3" xfId="10418"/>
    <cellStyle name="Standard 20 2 2 3" xfId="6679"/>
    <cellStyle name="Standard 20 2 2 3 2" xfId="8711"/>
    <cellStyle name="Standard 20 2 2 3 3" xfId="11034"/>
    <cellStyle name="Standard 20 2 2 4" xfId="7461"/>
    <cellStyle name="Standard 20 2 2 5" xfId="9784"/>
    <cellStyle name="Standard 20 2 3" xfId="5652"/>
    <cellStyle name="Standard 20 2 3 2" xfId="7784"/>
    <cellStyle name="Standard 20 2 3 3" xfId="10107"/>
    <cellStyle name="Standard 20 2 4" xfId="6412"/>
    <cellStyle name="Standard 20 2 4 2" xfId="8444"/>
    <cellStyle name="Standard 20 2 4 3" xfId="10767"/>
    <cellStyle name="Standard 20 2 5" xfId="9016"/>
    <cellStyle name="Standard 20 2 5 2" xfId="11339"/>
    <cellStyle name="Standard 20 2 6" xfId="7149"/>
    <cellStyle name="Standard 20 2 7" xfId="9472"/>
    <cellStyle name="Standard 20 3" xfId="5119"/>
    <cellStyle name="Standard 20 3 2" xfId="5797"/>
    <cellStyle name="Standard 20 3 2 2" xfId="7929"/>
    <cellStyle name="Standard 20 3 2 3" xfId="10252"/>
    <cellStyle name="Standard 20 3 3" xfId="6512"/>
    <cellStyle name="Standard 20 3 3 2" xfId="8544"/>
    <cellStyle name="Standard 20 3 3 3" xfId="10867"/>
    <cellStyle name="Standard 20 3 4" xfId="7294"/>
    <cellStyle name="Standard 20 3 5" xfId="9617"/>
    <cellStyle name="Standard 20 4" xfId="5485"/>
    <cellStyle name="Standard 20 4 2" xfId="7617"/>
    <cellStyle name="Standard 20 4 3" xfId="9940"/>
    <cellStyle name="Standard 20 5" xfId="4781"/>
    <cellStyle name="Standard 20 5 2" xfId="6982"/>
    <cellStyle name="Standard 20 5 3" xfId="9305"/>
    <cellStyle name="Standard 20 6" xfId="6245"/>
    <cellStyle name="Standard 20 6 2" xfId="8277"/>
    <cellStyle name="Standard 20 6 3" xfId="10600"/>
    <cellStyle name="Standard 20 7" xfId="8849"/>
    <cellStyle name="Standard 20 7 2" xfId="11172"/>
    <cellStyle name="Standard 20 8" xfId="6840"/>
    <cellStyle name="Standard 20 9" xfId="9163"/>
    <cellStyle name="Standard 21" xfId="4595"/>
    <cellStyle name="Standard 21 2" xfId="4949"/>
    <cellStyle name="Standard 21 2 2" xfId="5287"/>
    <cellStyle name="Standard 21 2 2 2" xfId="5964"/>
    <cellStyle name="Standard 21 2 2 2 2" xfId="8096"/>
    <cellStyle name="Standard 21 2 2 2 3" xfId="10419"/>
    <cellStyle name="Standard 21 2 2 3" xfId="6680"/>
    <cellStyle name="Standard 21 2 2 3 2" xfId="8712"/>
    <cellStyle name="Standard 21 2 2 3 3" xfId="11035"/>
    <cellStyle name="Standard 21 2 2 4" xfId="7462"/>
    <cellStyle name="Standard 21 2 2 5" xfId="9785"/>
    <cellStyle name="Standard 21 2 3" xfId="5653"/>
    <cellStyle name="Standard 21 2 3 2" xfId="7785"/>
    <cellStyle name="Standard 21 2 3 3" xfId="10108"/>
    <cellStyle name="Standard 21 2 4" xfId="6413"/>
    <cellStyle name="Standard 21 2 4 2" xfId="8445"/>
    <cellStyle name="Standard 21 2 4 3" xfId="10768"/>
    <cellStyle name="Standard 21 2 5" xfId="9017"/>
    <cellStyle name="Standard 21 2 5 2" xfId="11340"/>
    <cellStyle name="Standard 21 2 6" xfId="7150"/>
    <cellStyle name="Standard 21 2 7" xfId="9473"/>
    <cellStyle name="Standard 21 3" xfId="5120"/>
    <cellStyle name="Standard 21 3 2" xfId="5798"/>
    <cellStyle name="Standard 21 3 2 2" xfId="7930"/>
    <cellStyle name="Standard 21 3 2 3" xfId="10253"/>
    <cellStyle name="Standard 21 3 3" xfId="6513"/>
    <cellStyle name="Standard 21 3 3 2" xfId="8545"/>
    <cellStyle name="Standard 21 3 3 3" xfId="10868"/>
    <cellStyle name="Standard 21 3 4" xfId="7295"/>
    <cellStyle name="Standard 21 3 5" xfId="9618"/>
    <cellStyle name="Standard 21 4" xfId="5486"/>
    <cellStyle name="Standard 21 4 2" xfId="7618"/>
    <cellStyle name="Standard 21 4 3" xfId="9941"/>
    <cellStyle name="Standard 21 5" xfId="4782"/>
    <cellStyle name="Standard 21 5 2" xfId="6983"/>
    <cellStyle name="Standard 21 5 3" xfId="9306"/>
    <cellStyle name="Standard 21 6" xfId="6246"/>
    <cellStyle name="Standard 21 6 2" xfId="8278"/>
    <cellStyle name="Standard 21 6 3" xfId="10601"/>
    <cellStyle name="Standard 21 7" xfId="8850"/>
    <cellStyle name="Standard 21 7 2" xfId="11173"/>
    <cellStyle name="Standard 21 8" xfId="6841"/>
    <cellStyle name="Standard 21 9" xfId="9164"/>
    <cellStyle name="Standard 22" xfId="4609"/>
    <cellStyle name="Standard 22 2" xfId="4963"/>
    <cellStyle name="Standard 22 2 2" xfId="5301"/>
    <cellStyle name="Standard 22 2 2 2" xfId="5978"/>
    <cellStyle name="Standard 22 2 2 2 2" xfId="8110"/>
    <cellStyle name="Standard 22 2 2 2 3" xfId="10433"/>
    <cellStyle name="Standard 22 2 2 3" xfId="6694"/>
    <cellStyle name="Standard 22 2 2 3 2" xfId="8726"/>
    <cellStyle name="Standard 22 2 2 3 3" xfId="11049"/>
    <cellStyle name="Standard 22 2 2 4" xfId="7476"/>
    <cellStyle name="Standard 22 2 2 5" xfId="9799"/>
    <cellStyle name="Standard 22 2 3" xfId="5667"/>
    <cellStyle name="Standard 22 2 3 2" xfId="7799"/>
    <cellStyle name="Standard 22 2 3 3" xfId="10122"/>
    <cellStyle name="Standard 22 2 4" xfId="6427"/>
    <cellStyle name="Standard 22 2 4 2" xfId="8459"/>
    <cellStyle name="Standard 22 2 4 3" xfId="10782"/>
    <cellStyle name="Standard 22 2 5" xfId="9031"/>
    <cellStyle name="Standard 22 2 5 2" xfId="11354"/>
    <cellStyle name="Standard 22 2 6" xfId="7164"/>
    <cellStyle name="Standard 22 2 7" xfId="9487"/>
    <cellStyle name="Standard 22 3" xfId="5134"/>
    <cellStyle name="Standard 22 3 2" xfId="5812"/>
    <cellStyle name="Standard 22 3 2 2" xfId="7944"/>
    <cellStyle name="Standard 22 3 2 3" xfId="10267"/>
    <cellStyle name="Standard 22 3 3" xfId="6527"/>
    <cellStyle name="Standard 22 3 3 2" xfId="8559"/>
    <cellStyle name="Standard 22 3 3 3" xfId="10882"/>
    <cellStyle name="Standard 22 3 4" xfId="7309"/>
    <cellStyle name="Standard 22 3 5" xfId="9632"/>
    <cellStyle name="Standard 22 4" xfId="5500"/>
    <cellStyle name="Standard 22 4 2" xfId="7632"/>
    <cellStyle name="Standard 22 4 3" xfId="9955"/>
    <cellStyle name="Standard 22 5" xfId="4796"/>
    <cellStyle name="Standard 22 5 2" xfId="6997"/>
    <cellStyle name="Standard 22 5 3" xfId="9320"/>
    <cellStyle name="Standard 22 6" xfId="6260"/>
    <cellStyle name="Standard 22 6 2" xfId="8292"/>
    <cellStyle name="Standard 22 6 3" xfId="10615"/>
    <cellStyle name="Standard 22 7" xfId="8864"/>
    <cellStyle name="Standard 22 7 2" xfId="11187"/>
    <cellStyle name="Standard 22 8" xfId="6855"/>
    <cellStyle name="Standard 22 9" xfId="9178"/>
    <cellStyle name="Standard 23" xfId="4612"/>
    <cellStyle name="Standard 23 2" xfId="4966"/>
    <cellStyle name="Standard 23 2 2" xfId="5304"/>
    <cellStyle name="Standard 23 2 2 2" xfId="5981"/>
    <cellStyle name="Standard 23 2 2 2 2" xfId="8113"/>
    <cellStyle name="Standard 23 2 2 2 3" xfId="10436"/>
    <cellStyle name="Standard 23 2 2 3" xfId="6697"/>
    <cellStyle name="Standard 23 2 2 3 2" xfId="8729"/>
    <cellStyle name="Standard 23 2 2 3 3" xfId="11052"/>
    <cellStyle name="Standard 23 2 2 4" xfId="7479"/>
    <cellStyle name="Standard 23 2 2 5" xfId="9802"/>
    <cellStyle name="Standard 23 2 3" xfId="5670"/>
    <cellStyle name="Standard 23 2 3 2" xfId="7802"/>
    <cellStyle name="Standard 23 2 3 3" xfId="10125"/>
    <cellStyle name="Standard 23 2 4" xfId="6430"/>
    <cellStyle name="Standard 23 2 4 2" xfId="8462"/>
    <cellStyle name="Standard 23 2 4 3" xfId="10785"/>
    <cellStyle name="Standard 23 2 5" xfId="9034"/>
    <cellStyle name="Standard 23 2 5 2" xfId="11357"/>
    <cellStyle name="Standard 23 2 6" xfId="7167"/>
    <cellStyle name="Standard 23 2 7" xfId="9490"/>
    <cellStyle name="Standard 23 3" xfId="5137"/>
    <cellStyle name="Standard 23 3 2" xfId="5815"/>
    <cellStyle name="Standard 23 3 2 2" xfId="7947"/>
    <cellStyle name="Standard 23 3 2 3" xfId="10270"/>
    <cellStyle name="Standard 23 3 3" xfId="6530"/>
    <cellStyle name="Standard 23 3 3 2" xfId="8562"/>
    <cellStyle name="Standard 23 3 3 3" xfId="10885"/>
    <cellStyle name="Standard 23 3 4" xfId="7312"/>
    <cellStyle name="Standard 23 3 5" xfId="9635"/>
    <cellStyle name="Standard 23 4" xfId="5503"/>
    <cellStyle name="Standard 23 4 2" xfId="7635"/>
    <cellStyle name="Standard 23 4 3" xfId="9958"/>
    <cellStyle name="Standard 23 5" xfId="4799"/>
    <cellStyle name="Standard 23 5 2" xfId="7000"/>
    <cellStyle name="Standard 23 5 3" xfId="9323"/>
    <cellStyle name="Standard 23 6" xfId="6263"/>
    <cellStyle name="Standard 23 6 2" xfId="8295"/>
    <cellStyle name="Standard 23 6 3" xfId="10618"/>
    <cellStyle name="Standard 23 7" xfId="8867"/>
    <cellStyle name="Standard 23 7 2" xfId="11190"/>
    <cellStyle name="Standard 23 8" xfId="6858"/>
    <cellStyle name="Standard 23 9" xfId="9181"/>
    <cellStyle name="Standard 24" xfId="4613"/>
    <cellStyle name="Standard 24 2" xfId="4967"/>
    <cellStyle name="Standard 24 2 2" xfId="5305"/>
    <cellStyle name="Standard 24 2 2 2" xfId="5982"/>
    <cellStyle name="Standard 24 2 2 2 2" xfId="8114"/>
    <cellStyle name="Standard 24 2 2 2 3" xfId="10437"/>
    <cellStyle name="Standard 24 2 2 3" xfId="6698"/>
    <cellStyle name="Standard 24 2 2 3 2" xfId="8730"/>
    <cellStyle name="Standard 24 2 2 3 3" xfId="11053"/>
    <cellStyle name="Standard 24 2 2 4" xfId="7480"/>
    <cellStyle name="Standard 24 2 2 5" xfId="9803"/>
    <cellStyle name="Standard 24 2 3" xfId="5671"/>
    <cellStyle name="Standard 24 2 3 2" xfId="7803"/>
    <cellStyle name="Standard 24 2 3 3" xfId="10126"/>
    <cellStyle name="Standard 24 2 4" xfId="6431"/>
    <cellStyle name="Standard 24 2 4 2" xfId="8463"/>
    <cellStyle name="Standard 24 2 4 3" xfId="10786"/>
    <cellStyle name="Standard 24 2 5" xfId="9035"/>
    <cellStyle name="Standard 24 2 5 2" xfId="11358"/>
    <cellStyle name="Standard 24 2 6" xfId="7168"/>
    <cellStyle name="Standard 24 2 7" xfId="9491"/>
    <cellStyle name="Standard 24 3" xfId="5138"/>
    <cellStyle name="Standard 24 3 2" xfId="5816"/>
    <cellStyle name="Standard 24 3 2 2" xfId="7948"/>
    <cellStyle name="Standard 24 3 2 3" xfId="10271"/>
    <cellStyle name="Standard 24 3 3" xfId="6531"/>
    <cellStyle name="Standard 24 3 3 2" xfId="8563"/>
    <cellStyle name="Standard 24 3 3 3" xfId="10886"/>
    <cellStyle name="Standard 24 3 4" xfId="7313"/>
    <cellStyle name="Standard 24 3 5" xfId="9636"/>
    <cellStyle name="Standard 24 4" xfId="5504"/>
    <cellStyle name="Standard 24 4 2" xfId="7636"/>
    <cellStyle name="Standard 24 4 3" xfId="9959"/>
    <cellStyle name="Standard 24 5" xfId="4800"/>
    <cellStyle name="Standard 24 5 2" xfId="7001"/>
    <cellStyle name="Standard 24 5 3" xfId="9324"/>
    <cellStyle name="Standard 24 6" xfId="6264"/>
    <cellStyle name="Standard 24 6 2" xfId="8296"/>
    <cellStyle name="Standard 24 6 3" xfId="10619"/>
    <cellStyle name="Standard 24 7" xfId="8868"/>
    <cellStyle name="Standard 24 7 2" xfId="11191"/>
    <cellStyle name="Standard 24 8" xfId="6859"/>
    <cellStyle name="Standard 24 9" xfId="9182"/>
    <cellStyle name="Standard 25" xfId="4627"/>
    <cellStyle name="Standard 25 2" xfId="4981"/>
    <cellStyle name="Standard 25 2 2" xfId="5319"/>
    <cellStyle name="Standard 25 2 2 2" xfId="5996"/>
    <cellStyle name="Standard 25 2 2 2 2" xfId="8128"/>
    <cellStyle name="Standard 25 2 2 2 3" xfId="10451"/>
    <cellStyle name="Standard 25 2 2 3" xfId="6712"/>
    <cellStyle name="Standard 25 2 2 3 2" xfId="8744"/>
    <cellStyle name="Standard 25 2 2 3 3" xfId="11067"/>
    <cellStyle name="Standard 25 2 2 4" xfId="7494"/>
    <cellStyle name="Standard 25 2 2 5" xfId="9817"/>
    <cellStyle name="Standard 25 2 3" xfId="5685"/>
    <cellStyle name="Standard 25 2 3 2" xfId="7817"/>
    <cellStyle name="Standard 25 2 3 3" xfId="10140"/>
    <cellStyle name="Standard 25 2 4" xfId="6445"/>
    <cellStyle name="Standard 25 2 4 2" xfId="8477"/>
    <cellStyle name="Standard 25 2 4 3" xfId="10800"/>
    <cellStyle name="Standard 25 2 5" xfId="9049"/>
    <cellStyle name="Standard 25 2 5 2" xfId="11372"/>
    <cellStyle name="Standard 25 2 6" xfId="7182"/>
    <cellStyle name="Standard 25 2 7" xfId="9505"/>
    <cellStyle name="Standard 25 3" xfId="5152"/>
    <cellStyle name="Standard 25 3 2" xfId="5830"/>
    <cellStyle name="Standard 25 3 2 2" xfId="7962"/>
    <cellStyle name="Standard 25 3 2 3" xfId="10285"/>
    <cellStyle name="Standard 25 3 3" xfId="6545"/>
    <cellStyle name="Standard 25 3 3 2" xfId="8577"/>
    <cellStyle name="Standard 25 3 3 3" xfId="10900"/>
    <cellStyle name="Standard 25 3 4" xfId="7327"/>
    <cellStyle name="Standard 25 3 5" xfId="9650"/>
    <cellStyle name="Standard 25 4" xfId="5518"/>
    <cellStyle name="Standard 25 4 2" xfId="7650"/>
    <cellStyle name="Standard 25 4 3" xfId="9973"/>
    <cellStyle name="Standard 25 5" xfId="4814"/>
    <cellStyle name="Standard 25 5 2" xfId="7015"/>
    <cellStyle name="Standard 25 5 3" xfId="9338"/>
    <cellStyle name="Standard 25 6" xfId="6278"/>
    <cellStyle name="Standard 25 6 2" xfId="8310"/>
    <cellStyle name="Standard 25 6 3" xfId="10633"/>
    <cellStyle name="Standard 25 7" xfId="8882"/>
    <cellStyle name="Standard 25 7 2" xfId="11205"/>
    <cellStyle name="Standard 25 8" xfId="6873"/>
    <cellStyle name="Standard 25 9" xfId="9196"/>
    <cellStyle name="Standard 26" xfId="4629"/>
    <cellStyle name="Standard 26 2" xfId="4983"/>
    <cellStyle name="Standard 26 2 2" xfId="5321"/>
    <cellStyle name="Standard 26 2 2 2" xfId="5998"/>
    <cellStyle name="Standard 26 2 2 2 2" xfId="8130"/>
    <cellStyle name="Standard 26 2 2 2 3" xfId="10453"/>
    <cellStyle name="Standard 26 2 2 3" xfId="6714"/>
    <cellStyle name="Standard 26 2 2 3 2" xfId="8746"/>
    <cellStyle name="Standard 26 2 2 3 3" xfId="11069"/>
    <cellStyle name="Standard 26 2 2 4" xfId="7496"/>
    <cellStyle name="Standard 26 2 2 5" xfId="9819"/>
    <cellStyle name="Standard 26 2 3" xfId="5687"/>
    <cellStyle name="Standard 26 2 3 2" xfId="7819"/>
    <cellStyle name="Standard 26 2 3 3" xfId="10142"/>
    <cellStyle name="Standard 26 2 4" xfId="6447"/>
    <cellStyle name="Standard 26 2 4 2" xfId="8479"/>
    <cellStyle name="Standard 26 2 4 3" xfId="10802"/>
    <cellStyle name="Standard 26 2 5" xfId="9051"/>
    <cellStyle name="Standard 26 2 5 2" xfId="11374"/>
    <cellStyle name="Standard 26 2 6" xfId="7184"/>
    <cellStyle name="Standard 26 2 7" xfId="9507"/>
    <cellStyle name="Standard 26 3" xfId="5154"/>
    <cellStyle name="Standard 26 3 2" xfId="5832"/>
    <cellStyle name="Standard 26 3 2 2" xfId="7964"/>
    <cellStyle name="Standard 26 3 2 3" xfId="10287"/>
    <cellStyle name="Standard 26 3 3" xfId="6547"/>
    <cellStyle name="Standard 26 3 3 2" xfId="8579"/>
    <cellStyle name="Standard 26 3 3 3" xfId="10902"/>
    <cellStyle name="Standard 26 3 4" xfId="7329"/>
    <cellStyle name="Standard 26 3 5" xfId="9652"/>
    <cellStyle name="Standard 26 4" xfId="5520"/>
    <cellStyle name="Standard 26 4 2" xfId="7652"/>
    <cellStyle name="Standard 26 4 3" xfId="9975"/>
    <cellStyle name="Standard 26 5" xfId="4816"/>
    <cellStyle name="Standard 26 5 2" xfId="7017"/>
    <cellStyle name="Standard 26 5 3" xfId="9340"/>
    <cellStyle name="Standard 26 6" xfId="6280"/>
    <cellStyle name="Standard 26 6 2" xfId="8312"/>
    <cellStyle name="Standard 26 6 3" xfId="10635"/>
    <cellStyle name="Standard 26 7" xfId="8884"/>
    <cellStyle name="Standard 26 7 2" xfId="11207"/>
    <cellStyle name="Standard 26 8" xfId="6875"/>
    <cellStyle name="Standard 26 9" xfId="9198"/>
    <cellStyle name="Standard 27" xfId="4628"/>
    <cellStyle name="Standard 27 2" xfId="4982"/>
    <cellStyle name="Standard 27 2 2" xfId="5320"/>
    <cellStyle name="Standard 27 2 2 2" xfId="5997"/>
    <cellStyle name="Standard 27 2 2 2 2" xfId="8129"/>
    <cellStyle name="Standard 27 2 2 2 3" xfId="10452"/>
    <cellStyle name="Standard 27 2 2 3" xfId="6713"/>
    <cellStyle name="Standard 27 2 2 3 2" xfId="8745"/>
    <cellStyle name="Standard 27 2 2 3 3" xfId="11068"/>
    <cellStyle name="Standard 27 2 2 4" xfId="7495"/>
    <cellStyle name="Standard 27 2 2 5" xfId="9818"/>
    <cellStyle name="Standard 27 2 3" xfId="5686"/>
    <cellStyle name="Standard 27 2 3 2" xfId="7818"/>
    <cellStyle name="Standard 27 2 3 3" xfId="10141"/>
    <cellStyle name="Standard 27 2 4" xfId="6446"/>
    <cellStyle name="Standard 27 2 4 2" xfId="8478"/>
    <cellStyle name="Standard 27 2 4 3" xfId="10801"/>
    <cellStyle name="Standard 27 2 5" xfId="9050"/>
    <cellStyle name="Standard 27 2 5 2" xfId="11373"/>
    <cellStyle name="Standard 27 2 6" xfId="7183"/>
    <cellStyle name="Standard 27 2 7" xfId="9506"/>
    <cellStyle name="Standard 27 3" xfId="5153"/>
    <cellStyle name="Standard 27 3 2" xfId="5831"/>
    <cellStyle name="Standard 27 3 2 2" xfId="7963"/>
    <cellStyle name="Standard 27 3 2 3" xfId="10286"/>
    <cellStyle name="Standard 27 3 3" xfId="6546"/>
    <cellStyle name="Standard 27 3 3 2" xfId="8578"/>
    <cellStyle name="Standard 27 3 3 3" xfId="10901"/>
    <cellStyle name="Standard 27 3 4" xfId="7328"/>
    <cellStyle name="Standard 27 3 5" xfId="9651"/>
    <cellStyle name="Standard 27 4" xfId="5519"/>
    <cellStyle name="Standard 27 4 2" xfId="7651"/>
    <cellStyle name="Standard 27 4 3" xfId="9974"/>
    <cellStyle name="Standard 27 5" xfId="4815"/>
    <cellStyle name="Standard 27 5 2" xfId="7016"/>
    <cellStyle name="Standard 27 5 3" xfId="9339"/>
    <cellStyle name="Standard 27 6" xfId="6279"/>
    <cellStyle name="Standard 27 6 2" xfId="8311"/>
    <cellStyle name="Standard 27 6 3" xfId="10634"/>
    <cellStyle name="Standard 27 7" xfId="8883"/>
    <cellStyle name="Standard 27 7 2" xfId="11206"/>
    <cellStyle name="Standard 27 8" xfId="6874"/>
    <cellStyle name="Standard 27 9" xfId="9197"/>
    <cellStyle name="Standard 28" xfId="4639"/>
    <cellStyle name="Standard 28 2" xfId="4993"/>
    <cellStyle name="Standard 28 2 2" xfId="5331"/>
    <cellStyle name="Standard 28 2 2 2" xfId="6008"/>
    <cellStyle name="Standard 28 2 2 2 2" xfId="8140"/>
    <cellStyle name="Standard 28 2 2 2 3" xfId="10463"/>
    <cellStyle name="Standard 28 2 2 3" xfId="6724"/>
    <cellStyle name="Standard 28 2 2 3 2" xfId="8756"/>
    <cellStyle name="Standard 28 2 2 3 3" xfId="11079"/>
    <cellStyle name="Standard 28 2 2 4" xfId="7506"/>
    <cellStyle name="Standard 28 2 2 5" xfId="9829"/>
    <cellStyle name="Standard 28 2 3" xfId="5697"/>
    <cellStyle name="Standard 28 2 3 2" xfId="7829"/>
    <cellStyle name="Standard 28 2 3 3" xfId="10152"/>
    <cellStyle name="Standard 28 2 4" xfId="6457"/>
    <cellStyle name="Standard 28 2 4 2" xfId="8489"/>
    <cellStyle name="Standard 28 2 4 3" xfId="10812"/>
    <cellStyle name="Standard 28 2 5" xfId="9061"/>
    <cellStyle name="Standard 28 2 5 2" xfId="11384"/>
    <cellStyle name="Standard 28 2 6" xfId="7194"/>
    <cellStyle name="Standard 28 2 7" xfId="9517"/>
    <cellStyle name="Standard 28 3" xfId="5164"/>
    <cellStyle name="Standard 28 3 2" xfId="5842"/>
    <cellStyle name="Standard 28 3 2 2" xfId="7974"/>
    <cellStyle name="Standard 28 3 2 3" xfId="10297"/>
    <cellStyle name="Standard 28 3 3" xfId="6557"/>
    <cellStyle name="Standard 28 3 3 2" xfId="8589"/>
    <cellStyle name="Standard 28 3 3 3" xfId="10912"/>
    <cellStyle name="Standard 28 3 4" xfId="7339"/>
    <cellStyle name="Standard 28 3 5" xfId="9662"/>
    <cellStyle name="Standard 28 4" xfId="5530"/>
    <cellStyle name="Standard 28 4 2" xfId="7662"/>
    <cellStyle name="Standard 28 4 3" xfId="9985"/>
    <cellStyle name="Standard 28 5" xfId="4826"/>
    <cellStyle name="Standard 28 5 2" xfId="7027"/>
    <cellStyle name="Standard 28 5 3" xfId="9350"/>
    <cellStyle name="Standard 28 6" xfId="6290"/>
    <cellStyle name="Standard 28 6 2" xfId="8322"/>
    <cellStyle name="Standard 28 6 3" xfId="10645"/>
    <cellStyle name="Standard 28 7" xfId="8894"/>
    <cellStyle name="Standard 28 7 2" xfId="11217"/>
    <cellStyle name="Standard 28 8" xfId="6885"/>
    <cellStyle name="Standard 28 9" xfId="9208"/>
    <cellStyle name="Standard 29" xfId="4644"/>
    <cellStyle name="Standard 29 2" xfId="5206"/>
    <cellStyle name="Standard 29 2 2" xfId="5884"/>
    <cellStyle name="Standard 29 2 2 2" xfId="8016"/>
    <cellStyle name="Standard 29 2 2 3" xfId="10339"/>
    <cellStyle name="Standard 29 2 3" xfId="6599"/>
    <cellStyle name="Standard 29 2 3 2" xfId="8631"/>
    <cellStyle name="Standard 29 2 3 3" xfId="10954"/>
    <cellStyle name="Standard 29 2 4" xfId="7381"/>
    <cellStyle name="Standard 29 2 5" xfId="9704"/>
    <cellStyle name="Standard 29 3" xfId="5572"/>
    <cellStyle name="Standard 29 3 2" xfId="7704"/>
    <cellStyle name="Standard 29 3 3" xfId="10027"/>
    <cellStyle name="Standard 29 4" xfId="4868"/>
    <cellStyle name="Standard 29 4 2" xfId="7069"/>
    <cellStyle name="Standard 29 4 3" xfId="9392"/>
    <cellStyle name="Standard 29 5" xfId="6332"/>
    <cellStyle name="Standard 29 5 2" xfId="8364"/>
    <cellStyle name="Standard 29 5 3" xfId="10687"/>
    <cellStyle name="Standard 29 6" xfId="8936"/>
    <cellStyle name="Standard 29 6 2" xfId="11259"/>
    <cellStyle name="Standard 29 7" xfId="6890"/>
    <cellStyle name="Standard 29 8" xfId="9213"/>
    <cellStyle name="Standard 3" xfId="98"/>
    <cellStyle name="Standard 3 2" xfId="99"/>
    <cellStyle name="Standard 3 2 10" xfId="4711"/>
    <cellStyle name="Standard 3 2 10 2" xfId="6923"/>
    <cellStyle name="Standard 3 2 10 3" xfId="9246"/>
    <cellStyle name="Standard 3 2 11" xfId="353"/>
    <cellStyle name="Standard 3 2 11 2" xfId="6780"/>
    <cellStyle name="Standard 3 2 11 3" xfId="9103"/>
    <cellStyle name="Standard 3 2 12" xfId="6170"/>
    <cellStyle name="Standard 3 2 12 2" xfId="8204"/>
    <cellStyle name="Standard 3 2 12 3" xfId="10527"/>
    <cellStyle name="Standard 3 2 13" xfId="329"/>
    <cellStyle name="Standard 3 2 13 2" xfId="8789"/>
    <cellStyle name="Standard 3 2 13 3" xfId="11112"/>
    <cellStyle name="Standard 3 2 14" xfId="6756"/>
    <cellStyle name="Standard 3 2 15" xfId="9079"/>
    <cellStyle name="Standard 3 2 2" xfId="207"/>
    <cellStyle name="Standard 3 2 2 10" xfId="6190"/>
    <cellStyle name="Standard 3 2 2 10 2" xfId="8223"/>
    <cellStyle name="Standard 3 2 2 10 3" xfId="10546"/>
    <cellStyle name="Standard 3 2 2 11" xfId="342"/>
    <cellStyle name="Standard 3 2 2 11 2" xfId="8803"/>
    <cellStyle name="Standard 3 2 2 11 3" xfId="11126"/>
    <cellStyle name="Standard 3 2 2 12" xfId="6769"/>
    <cellStyle name="Standard 3 2 2 13" xfId="9092"/>
    <cellStyle name="Standard 3 2 2 2" xfId="272"/>
    <cellStyle name="Standard 3 2 2 2 10" xfId="349"/>
    <cellStyle name="Standard 3 2 2 2 10 2" xfId="8809"/>
    <cellStyle name="Standard 3 2 2 2 10 3" xfId="11132"/>
    <cellStyle name="Standard 3 2 2 2 11" xfId="6776"/>
    <cellStyle name="Standard 3 2 2 2 12" xfId="9099"/>
    <cellStyle name="Standard 3 2 2 2 2" xfId="4592"/>
    <cellStyle name="Standard 3 2 2 2 2 2" xfId="4946"/>
    <cellStyle name="Standard 3 2 2 2 2 2 2" xfId="5284"/>
    <cellStyle name="Standard 3 2 2 2 2 2 2 2" xfId="5961"/>
    <cellStyle name="Standard 3 2 2 2 2 2 2 2 2" xfId="8093"/>
    <cellStyle name="Standard 3 2 2 2 2 2 2 2 3" xfId="10416"/>
    <cellStyle name="Standard 3 2 2 2 2 2 2 3" xfId="6677"/>
    <cellStyle name="Standard 3 2 2 2 2 2 2 3 2" xfId="8709"/>
    <cellStyle name="Standard 3 2 2 2 2 2 2 3 3" xfId="11032"/>
    <cellStyle name="Standard 3 2 2 2 2 2 2 4" xfId="7459"/>
    <cellStyle name="Standard 3 2 2 2 2 2 2 5" xfId="9782"/>
    <cellStyle name="Standard 3 2 2 2 2 2 3" xfId="5650"/>
    <cellStyle name="Standard 3 2 2 2 2 2 3 2" xfId="7782"/>
    <cellStyle name="Standard 3 2 2 2 2 2 3 3" xfId="10105"/>
    <cellStyle name="Standard 3 2 2 2 2 2 4" xfId="6410"/>
    <cellStyle name="Standard 3 2 2 2 2 2 4 2" xfId="8442"/>
    <cellStyle name="Standard 3 2 2 2 2 2 4 3" xfId="10765"/>
    <cellStyle name="Standard 3 2 2 2 2 2 5" xfId="9014"/>
    <cellStyle name="Standard 3 2 2 2 2 2 5 2" xfId="11337"/>
    <cellStyle name="Standard 3 2 2 2 2 2 6" xfId="7147"/>
    <cellStyle name="Standard 3 2 2 2 2 2 7" xfId="9470"/>
    <cellStyle name="Standard 3 2 2 2 2 3" xfId="5117"/>
    <cellStyle name="Standard 3 2 2 2 2 3 2" xfId="5795"/>
    <cellStyle name="Standard 3 2 2 2 2 3 2 2" xfId="7927"/>
    <cellStyle name="Standard 3 2 2 2 2 3 2 3" xfId="10250"/>
    <cellStyle name="Standard 3 2 2 2 2 3 3" xfId="6510"/>
    <cellStyle name="Standard 3 2 2 2 2 3 3 2" xfId="8542"/>
    <cellStyle name="Standard 3 2 2 2 2 3 3 3" xfId="10865"/>
    <cellStyle name="Standard 3 2 2 2 2 3 4" xfId="7292"/>
    <cellStyle name="Standard 3 2 2 2 2 3 5" xfId="9615"/>
    <cellStyle name="Standard 3 2 2 2 2 4" xfId="5483"/>
    <cellStyle name="Standard 3 2 2 2 2 4 2" xfId="7615"/>
    <cellStyle name="Standard 3 2 2 2 2 4 3" xfId="9938"/>
    <cellStyle name="Standard 3 2 2 2 2 5" xfId="4779"/>
    <cellStyle name="Standard 3 2 2 2 2 5 2" xfId="6980"/>
    <cellStyle name="Standard 3 2 2 2 2 5 3" xfId="9303"/>
    <cellStyle name="Standard 3 2 2 2 2 6" xfId="6243"/>
    <cellStyle name="Standard 3 2 2 2 2 6 2" xfId="8275"/>
    <cellStyle name="Standard 3 2 2 2 2 6 3" xfId="10598"/>
    <cellStyle name="Standard 3 2 2 2 2 7" xfId="8847"/>
    <cellStyle name="Standard 3 2 2 2 2 7 2" xfId="11170"/>
    <cellStyle name="Standard 3 2 2 2 2 8" xfId="6838"/>
    <cellStyle name="Standard 3 2 2 2 2 9" xfId="9161"/>
    <cellStyle name="Standard 3 2 2 2 3" xfId="4864"/>
    <cellStyle name="Standard 3 2 2 2 3 2" xfId="5202"/>
    <cellStyle name="Standard 3 2 2 2 3 2 2" xfId="5880"/>
    <cellStyle name="Standard 3 2 2 2 3 2 2 2" xfId="8012"/>
    <cellStyle name="Standard 3 2 2 2 3 2 2 3" xfId="10335"/>
    <cellStyle name="Standard 3 2 2 2 3 2 3" xfId="6595"/>
    <cellStyle name="Standard 3 2 2 2 3 2 3 2" xfId="8627"/>
    <cellStyle name="Standard 3 2 2 2 3 2 3 3" xfId="10950"/>
    <cellStyle name="Standard 3 2 2 2 3 2 4" xfId="7377"/>
    <cellStyle name="Standard 3 2 2 2 3 2 5" xfId="9700"/>
    <cellStyle name="Standard 3 2 2 2 3 3" xfId="5568"/>
    <cellStyle name="Standard 3 2 2 2 3 3 2" xfId="7700"/>
    <cellStyle name="Standard 3 2 2 2 3 3 3" xfId="10023"/>
    <cellStyle name="Standard 3 2 2 2 3 4" xfId="6328"/>
    <cellStyle name="Standard 3 2 2 2 3 4 2" xfId="8360"/>
    <cellStyle name="Standard 3 2 2 2 3 4 3" xfId="10683"/>
    <cellStyle name="Standard 3 2 2 2 3 5" xfId="8932"/>
    <cellStyle name="Standard 3 2 2 2 3 5 2" xfId="11255"/>
    <cellStyle name="Standard 3 2 2 2 3 6" xfId="7065"/>
    <cellStyle name="Standard 3 2 2 2 3 7" xfId="9388"/>
    <cellStyle name="Standard 3 2 2 2 4" xfId="4908"/>
    <cellStyle name="Standard 3 2 2 2 4 2" xfId="5246"/>
    <cellStyle name="Standard 3 2 2 2 4 2 2" xfId="5923"/>
    <cellStyle name="Standard 3 2 2 2 4 2 2 2" xfId="8055"/>
    <cellStyle name="Standard 3 2 2 2 4 2 2 3" xfId="10378"/>
    <cellStyle name="Standard 3 2 2 2 4 2 3" xfId="6639"/>
    <cellStyle name="Standard 3 2 2 2 4 2 3 2" xfId="8671"/>
    <cellStyle name="Standard 3 2 2 2 4 2 3 3" xfId="10994"/>
    <cellStyle name="Standard 3 2 2 2 4 2 4" xfId="7421"/>
    <cellStyle name="Standard 3 2 2 2 4 2 5" xfId="9744"/>
    <cellStyle name="Standard 3 2 2 2 4 3" xfId="5612"/>
    <cellStyle name="Standard 3 2 2 2 4 3 2" xfId="7744"/>
    <cellStyle name="Standard 3 2 2 2 4 3 3" xfId="10067"/>
    <cellStyle name="Standard 3 2 2 2 4 4" xfId="6372"/>
    <cellStyle name="Standard 3 2 2 2 4 4 2" xfId="8404"/>
    <cellStyle name="Standard 3 2 2 2 4 4 3" xfId="10727"/>
    <cellStyle name="Standard 3 2 2 2 4 5" xfId="8976"/>
    <cellStyle name="Standard 3 2 2 2 4 5 2" xfId="11299"/>
    <cellStyle name="Standard 3 2 2 2 4 6" xfId="7109"/>
    <cellStyle name="Standard 3 2 2 2 4 7" xfId="9432"/>
    <cellStyle name="Standard 3 2 2 2 5" xfId="5067"/>
    <cellStyle name="Standard 3 2 2 2 5 2" xfId="5757"/>
    <cellStyle name="Standard 3 2 2 2 5 2 2" xfId="7889"/>
    <cellStyle name="Standard 3 2 2 2 5 2 3" xfId="10212"/>
    <cellStyle name="Standard 3 2 2 2 5 3" xfId="6482"/>
    <cellStyle name="Standard 3 2 2 2 5 3 2" xfId="8514"/>
    <cellStyle name="Standard 3 2 2 2 5 3 3" xfId="10837"/>
    <cellStyle name="Standard 3 2 2 2 5 4" xfId="7254"/>
    <cellStyle name="Standard 3 2 2 2 5 5" xfId="9577"/>
    <cellStyle name="Standard 3 2 2 2 6" xfId="5445"/>
    <cellStyle name="Standard 3 2 2 2 6 2" xfId="7577"/>
    <cellStyle name="Standard 3 2 2 2 6 3" xfId="9900"/>
    <cellStyle name="Standard 3 2 2 2 7" xfId="4740"/>
    <cellStyle name="Standard 3 2 2 2 7 2" xfId="6943"/>
    <cellStyle name="Standard 3 2 2 2 7 3" xfId="9266"/>
    <cellStyle name="Standard 3 2 2 2 8" xfId="373"/>
    <cellStyle name="Standard 3 2 2 2 8 2" xfId="6800"/>
    <cellStyle name="Standard 3 2 2 2 8 3" xfId="9123"/>
    <cellStyle name="Standard 3 2 2 2 9" xfId="6196"/>
    <cellStyle name="Standard 3 2 2 2 9 2" xfId="8229"/>
    <cellStyle name="Standard 3 2 2 2 9 3" xfId="10552"/>
    <cellStyle name="Standard 3 2 2 3" xfId="4560"/>
    <cellStyle name="Standard 3 2 2 3 2" xfId="4928"/>
    <cellStyle name="Standard 3 2 2 3 2 2" xfId="5266"/>
    <cellStyle name="Standard 3 2 2 3 2 2 2" xfId="5943"/>
    <cellStyle name="Standard 3 2 2 3 2 2 2 2" xfId="8075"/>
    <cellStyle name="Standard 3 2 2 3 2 2 2 3" xfId="10398"/>
    <cellStyle name="Standard 3 2 2 3 2 2 3" xfId="6659"/>
    <cellStyle name="Standard 3 2 2 3 2 2 3 2" xfId="8691"/>
    <cellStyle name="Standard 3 2 2 3 2 2 3 3" xfId="11014"/>
    <cellStyle name="Standard 3 2 2 3 2 2 4" xfId="7441"/>
    <cellStyle name="Standard 3 2 2 3 2 2 5" xfId="9764"/>
    <cellStyle name="Standard 3 2 2 3 2 3" xfId="5632"/>
    <cellStyle name="Standard 3 2 2 3 2 3 2" xfId="7764"/>
    <cellStyle name="Standard 3 2 2 3 2 3 3" xfId="10087"/>
    <cellStyle name="Standard 3 2 2 3 2 4" xfId="6392"/>
    <cellStyle name="Standard 3 2 2 3 2 4 2" xfId="8424"/>
    <cellStyle name="Standard 3 2 2 3 2 4 3" xfId="10747"/>
    <cellStyle name="Standard 3 2 2 3 2 5" xfId="8996"/>
    <cellStyle name="Standard 3 2 2 3 2 5 2" xfId="11319"/>
    <cellStyle name="Standard 3 2 2 3 2 6" xfId="7129"/>
    <cellStyle name="Standard 3 2 2 3 2 7" xfId="9452"/>
    <cellStyle name="Standard 3 2 2 3 3" xfId="5099"/>
    <cellStyle name="Standard 3 2 2 3 3 2" xfId="5777"/>
    <cellStyle name="Standard 3 2 2 3 3 2 2" xfId="7909"/>
    <cellStyle name="Standard 3 2 2 3 3 2 3" xfId="10232"/>
    <cellStyle name="Standard 3 2 2 3 3 3" xfId="6492"/>
    <cellStyle name="Standard 3 2 2 3 3 3 2" xfId="8524"/>
    <cellStyle name="Standard 3 2 2 3 3 3 3" xfId="10847"/>
    <cellStyle name="Standard 3 2 2 3 3 4" xfId="7274"/>
    <cellStyle name="Standard 3 2 2 3 3 5" xfId="9597"/>
    <cellStyle name="Standard 3 2 2 3 4" xfId="5465"/>
    <cellStyle name="Standard 3 2 2 3 4 2" xfId="7597"/>
    <cellStyle name="Standard 3 2 2 3 4 3" xfId="9920"/>
    <cellStyle name="Standard 3 2 2 3 5" xfId="4761"/>
    <cellStyle name="Standard 3 2 2 3 5 2" xfId="6963"/>
    <cellStyle name="Standard 3 2 2 3 5 3" xfId="9286"/>
    <cellStyle name="Standard 3 2 2 3 6" xfId="6225"/>
    <cellStyle name="Standard 3 2 2 3 6 2" xfId="8257"/>
    <cellStyle name="Standard 3 2 2 3 6 3" xfId="10580"/>
    <cellStyle name="Standard 3 2 2 3 7" xfId="8829"/>
    <cellStyle name="Standard 3 2 2 3 7 2" xfId="11152"/>
    <cellStyle name="Standard 3 2 2 3 8" xfId="6820"/>
    <cellStyle name="Standard 3 2 2 3 9" xfId="9143"/>
    <cellStyle name="Standard 3 2 2 4" xfId="4852"/>
    <cellStyle name="Standard 3 2 2 4 2" xfId="5190"/>
    <cellStyle name="Standard 3 2 2 4 2 2" xfId="5868"/>
    <cellStyle name="Standard 3 2 2 4 2 2 2" xfId="8000"/>
    <cellStyle name="Standard 3 2 2 4 2 2 3" xfId="10323"/>
    <cellStyle name="Standard 3 2 2 4 2 3" xfId="6583"/>
    <cellStyle name="Standard 3 2 2 4 2 3 2" xfId="8615"/>
    <cellStyle name="Standard 3 2 2 4 2 3 3" xfId="10938"/>
    <cellStyle name="Standard 3 2 2 4 2 4" xfId="7365"/>
    <cellStyle name="Standard 3 2 2 4 2 5" xfId="9688"/>
    <cellStyle name="Standard 3 2 2 4 3" xfId="5556"/>
    <cellStyle name="Standard 3 2 2 4 3 2" xfId="7688"/>
    <cellStyle name="Standard 3 2 2 4 3 3" xfId="10011"/>
    <cellStyle name="Standard 3 2 2 4 4" xfId="6316"/>
    <cellStyle name="Standard 3 2 2 4 4 2" xfId="8348"/>
    <cellStyle name="Standard 3 2 2 4 4 3" xfId="10671"/>
    <cellStyle name="Standard 3 2 2 4 5" xfId="8920"/>
    <cellStyle name="Standard 3 2 2 4 5 2" xfId="11243"/>
    <cellStyle name="Standard 3 2 2 4 6" xfId="7053"/>
    <cellStyle name="Standard 3 2 2 4 7" xfId="9376"/>
    <cellStyle name="Standard 3 2 2 5" xfId="4901"/>
    <cellStyle name="Standard 3 2 2 5 2" xfId="5239"/>
    <cellStyle name="Standard 3 2 2 5 2 2" xfId="5916"/>
    <cellStyle name="Standard 3 2 2 5 2 2 2" xfId="8048"/>
    <cellStyle name="Standard 3 2 2 5 2 2 3" xfId="10371"/>
    <cellStyle name="Standard 3 2 2 5 2 3" xfId="6632"/>
    <cellStyle name="Standard 3 2 2 5 2 3 2" xfId="8664"/>
    <cellStyle name="Standard 3 2 2 5 2 3 3" xfId="10987"/>
    <cellStyle name="Standard 3 2 2 5 2 4" xfId="7414"/>
    <cellStyle name="Standard 3 2 2 5 2 5" xfId="9737"/>
    <cellStyle name="Standard 3 2 2 5 3" xfId="5605"/>
    <cellStyle name="Standard 3 2 2 5 3 2" xfId="7737"/>
    <cellStyle name="Standard 3 2 2 5 3 3" xfId="10060"/>
    <cellStyle name="Standard 3 2 2 5 4" xfId="6365"/>
    <cellStyle name="Standard 3 2 2 5 4 2" xfId="8397"/>
    <cellStyle name="Standard 3 2 2 5 4 3" xfId="10720"/>
    <cellStyle name="Standard 3 2 2 5 5" xfId="8969"/>
    <cellStyle name="Standard 3 2 2 5 5 2" xfId="11292"/>
    <cellStyle name="Standard 3 2 2 5 6" xfId="7102"/>
    <cellStyle name="Standard 3 2 2 5 7" xfId="9425"/>
    <cellStyle name="Standard 3 2 2 6" xfId="5054"/>
    <cellStyle name="Standard 3 2 2 6 2" xfId="5751"/>
    <cellStyle name="Standard 3 2 2 6 2 2" xfId="7883"/>
    <cellStyle name="Standard 3 2 2 6 2 3" xfId="10206"/>
    <cellStyle name="Standard 3 2 2 6 3" xfId="6477"/>
    <cellStyle name="Standard 3 2 2 6 3 2" xfId="8509"/>
    <cellStyle name="Standard 3 2 2 6 3 3" xfId="10832"/>
    <cellStyle name="Standard 3 2 2 6 4" xfId="7248"/>
    <cellStyle name="Standard 3 2 2 6 5" xfId="9571"/>
    <cellStyle name="Standard 3 2 2 7" xfId="5438"/>
    <cellStyle name="Standard 3 2 2 7 2" xfId="7570"/>
    <cellStyle name="Standard 3 2 2 7 3" xfId="9893"/>
    <cellStyle name="Standard 3 2 2 8" xfId="4733"/>
    <cellStyle name="Standard 3 2 2 8 2" xfId="6936"/>
    <cellStyle name="Standard 3 2 2 8 3" xfId="9259"/>
    <cellStyle name="Standard 3 2 2 9" xfId="366"/>
    <cellStyle name="Standard 3 2 2 9 2" xfId="6793"/>
    <cellStyle name="Standard 3 2 2 9 3" xfId="9116"/>
    <cellStyle name="Standard 3 2 3" xfId="220"/>
    <cellStyle name="Standard 3 2 3 10" xfId="6192"/>
    <cellStyle name="Standard 3 2 3 10 2" xfId="8225"/>
    <cellStyle name="Standard 3 2 3 10 3" xfId="10548"/>
    <cellStyle name="Standard 3 2 3 11" xfId="344"/>
    <cellStyle name="Standard 3 2 3 11 2" xfId="8805"/>
    <cellStyle name="Standard 3 2 3 11 3" xfId="11128"/>
    <cellStyle name="Standard 3 2 3 12" xfId="6771"/>
    <cellStyle name="Standard 3 2 3 13" xfId="9094"/>
    <cellStyle name="Standard 3 2 3 2" xfId="274"/>
    <cellStyle name="Standard 3 2 3 2 10" xfId="6778"/>
    <cellStyle name="Standard 3 2 3 2 11" xfId="9101"/>
    <cellStyle name="Standard 3 2 3 2 2" xfId="4866"/>
    <cellStyle name="Standard 3 2 3 2 2 2" xfId="5204"/>
    <cellStyle name="Standard 3 2 3 2 2 2 2" xfId="5882"/>
    <cellStyle name="Standard 3 2 3 2 2 2 2 2" xfId="8014"/>
    <cellStyle name="Standard 3 2 3 2 2 2 2 3" xfId="10337"/>
    <cellStyle name="Standard 3 2 3 2 2 2 3" xfId="6597"/>
    <cellStyle name="Standard 3 2 3 2 2 2 3 2" xfId="8629"/>
    <cellStyle name="Standard 3 2 3 2 2 2 3 3" xfId="10952"/>
    <cellStyle name="Standard 3 2 3 2 2 2 4" xfId="7379"/>
    <cellStyle name="Standard 3 2 3 2 2 2 5" xfId="9702"/>
    <cellStyle name="Standard 3 2 3 2 2 3" xfId="5570"/>
    <cellStyle name="Standard 3 2 3 2 2 3 2" xfId="7702"/>
    <cellStyle name="Standard 3 2 3 2 2 3 3" xfId="10025"/>
    <cellStyle name="Standard 3 2 3 2 2 4" xfId="6330"/>
    <cellStyle name="Standard 3 2 3 2 2 4 2" xfId="8362"/>
    <cellStyle name="Standard 3 2 3 2 2 4 3" xfId="10685"/>
    <cellStyle name="Standard 3 2 3 2 2 5" xfId="8934"/>
    <cellStyle name="Standard 3 2 3 2 2 5 2" xfId="11257"/>
    <cellStyle name="Standard 3 2 3 2 2 6" xfId="7067"/>
    <cellStyle name="Standard 3 2 3 2 2 7" xfId="9390"/>
    <cellStyle name="Standard 3 2 3 2 3" xfId="4910"/>
    <cellStyle name="Standard 3 2 3 2 3 2" xfId="5248"/>
    <cellStyle name="Standard 3 2 3 2 3 2 2" xfId="5925"/>
    <cellStyle name="Standard 3 2 3 2 3 2 2 2" xfId="8057"/>
    <cellStyle name="Standard 3 2 3 2 3 2 2 3" xfId="10380"/>
    <cellStyle name="Standard 3 2 3 2 3 2 3" xfId="6641"/>
    <cellStyle name="Standard 3 2 3 2 3 2 3 2" xfId="8673"/>
    <cellStyle name="Standard 3 2 3 2 3 2 3 3" xfId="10996"/>
    <cellStyle name="Standard 3 2 3 2 3 2 4" xfId="7423"/>
    <cellStyle name="Standard 3 2 3 2 3 2 5" xfId="9746"/>
    <cellStyle name="Standard 3 2 3 2 3 3" xfId="5614"/>
    <cellStyle name="Standard 3 2 3 2 3 3 2" xfId="7746"/>
    <cellStyle name="Standard 3 2 3 2 3 3 3" xfId="10069"/>
    <cellStyle name="Standard 3 2 3 2 3 4" xfId="6374"/>
    <cellStyle name="Standard 3 2 3 2 3 4 2" xfId="8406"/>
    <cellStyle name="Standard 3 2 3 2 3 4 3" xfId="10729"/>
    <cellStyle name="Standard 3 2 3 2 3 5" xfId="8978"/>
    <cellStyle name="Standard 3 2 3 2 3 5 2" xfId="11301"/>
    <cellStyle name="Standard 3 2 3 2 3 6" xfId="7111"/>
    <cellStyle name="Standard 3 2 3 2 3 7" xfId="9434"/>
    <cellStyle name="Standard 3 2 3 2 4" xfId="5069"/>
    <cellStyle name="Standard 3 2 3 2 4 2" xfId="5759"/>
    <cellStyle name="Standard 3 2 3 2 4 2 2" xfId="7891"/>
    <cellStyle name="Standard 3 2 3 2 4 2 3" xfId="10214"/>
    <cellStyle name="Standard 3 2 3 2 4 3" xfId="6476"/>
    <cellStyle name="Standard 3 2 3 2 4 3 2" xfId="8508"/>
    <cellStyle name="Standard 3 2 3 2 4 3 3" xfId="10831"/>
    <cellStyle name="Standard 3 2 3 2 4 4" xfId="7256"/>
    <cellStyle name="Standard 3 2 3 2 4 5" xfId="9579"/>
    <cellStyle name="Standard 3 2 3 2 5" xfId="5447"/>
    <cellStyle name="Standard 3 2 3 2 5 2" xfId="7579"/>
    <cellStyle name="Standard 3 2 3 2 5 3" xfId="9902"/>
    <cellStyle name="Standard 3 2 3 2 6" xfId="4742"/>
    <cellStyle name="Standard 3 2 3 2 6 2" xfId="6945"/>
    <cellStyle name="Standard 3 2 3 2 6 3" xfId="9268"/>
    <cellStyle name="Standard 3 2 3 2 7" xfId="375"/>
    <cellStyle name="Standard 3 2 3 2 7 2" xfId="6802"/>
    <cellStyle name="Standard 3 2 3 2 7 3" xfId="9125"/>
    <cellStyle name="Standard 3 2 3 2 8" xfId="6198"/>
    <cellStyle name="Standard 3 2 3 2 8 2" xfId="8231"/>
    <cellStyle name="Standard 3 2 3 2 8 3" xfId="10554"/>
    <cellStyle name="Standard 3 2 3 2 9" xfId="351"/>
    <cellStyle name="Standard 3 2 3 2 9 2" xfId="8811"/>
    <cellStyle name="Standard 3 2 3 2 9 3" xfId="11134"/>
    <cellStyle name="Standard 3 2 3 3" xfId="4576"/>
    <cellStyle name="Standard 3 2 3 3 2" xfId="4930"/>
    <cellStyle name="Standard 3 2 3 3 2 2" xfId="5268"/>
    <cellStyle name="Standard 3 2 3 3 2 2 2" xfId="5945"/>
    <cellStyle name="Standard 3 2 3 3 2 2 2 2" xfId="8077"/>
    <cellStyle name="Standard 3 2 3 3 2 2 2 3" xfId="10400"/>
    <cellStyle name="Standard 3 2 3 3 2 2 3" xfId="6661"/>
    <cellStyle name="Standard 3 2 3 3 2 2 3 2" xfId="8693"/>
    <cellStyle name="Standard 3 2 3 3 2 2 3 3" xfId="11016"/>
    <cellStyle name="Standard 3 2 3 3 2 2 4" xfId="7443"/>
    <cellStyle name="Standard 3 2 3 3 2 2 5" xfId="9766"/>
    <cellStyle name="Standard 3 2 3 3 2 3" xfId="5634"/>
    <cellStyle name="Standard 3 2 3 3 2 3 2" xfId="7766"/>
    <cellStyle name="Standard 3 2 3 3 2 3 3" xfId="10089"/>
    <cellStyle name="Standard 3 2 3 3 2 4" xfId="6394"/>
    <cellStyle name="Standard 3 2 3 3 2 4 2" xfId="8426"/>
    <cellStyle name="Standard 3 2 3 3 2 4 3" xfId="10749"/>
    <cellStyle name="Standard 3 2 3 3 2 5" xfId="8998"/>
    <cellStyle name="Standard 3 2 3 3 2 5 2" xfId="11321"/>
    <cellStyle name="Standard 3 2 3 3 2 6" xfId="7131"/>
    <cellStyle name="Standard 3 2 3 3 2 7" xfId="9454"/>
    <cellStyle name="Standard 3 2 3 3 3" xfId="5101"/>
    <cellStyle name="Standard 3 2 3 3 3 2" xfId="5779"/>
    <cellStyle name="Standard 3 2 3 3 3 2 2" xfId="7911"/>
    <cellStyle name="Standard 3 2 3 3 3 2 3" xfId="10234"/>
    <cellStyle name="Standard 3 2 3 3 3 3" xfId="6494"/>
    <cellStyle name="Standard 3 2 3 3 3 3 2" xfId="8526"/>
    <cellStyle name="Standard 3 2 3 3 3 3 3" xfId="10849"/>
    <cellStyle name="Standard 3 2 3 3 3 4" xfId="7276"/>
    <cellStyle name="Standard 3 2 3 3 3 5" xfId="9599"/>
    <cellStyle name="Standard 3 2 3 3 4" xfId="5467"/>
    <cellStyle name="Standard 3 2 3 3 4 2" xfId="7599"/>
    <cellStyle name="Standard 3 2 3 3 4 3" xfId="9922"/>
    <cellStyle name="Standard 3 2 3 3 5" xfId="4763"/>
    <cellStyle name="Standard 3 2 3 3 5 2" xfId="6964"/>
    <cellStyle name="Standard 3 2 3 3 5 3" xfId="9287"/>
    <cellStyle name="Standard 3 2 3 3 6" xfId="6227"/>
    <cellStyle name="Standard 3 2 3 3 6 2" xfId="8259"/>
    <cellStyle name="Standard 3 2 3 3 6 3" xfId="10582"/>
    <cellStyle name="Standard 3 2 3 3 7" xfId="8831"/>
    <cellStyle name="Standard 3 2 3 3 7 2" xfId="11154"/>
    <cellStyle name="Standard 3 2 3 3 8" xfId="6822"/>
    <cellStyle name="Standard 3 2 3 3 9" xfId="9145"/>
    <cellStyle name="Standard 3 2 3 4" xfId="4856"/>
    <cellStyle name="Standard 3 2 3 4 2" xfId="5194"/>
    <cellStyle name="Standard 3 2 3 4 2 2" xfId="5872"/>
    <cellStyle name="Standard 3 2 3 4 2 2 2" xfId="8004"/>
    <cellStyle name="Standard 3 2 3 4 2 2 3" xfId="10327"/>
    <cellStyle name="Standard 3 2 3 4 2 3" xfId="6587"/>
    <cellStyle name="Standard 3 2 3 4 2 3 2" xfId="8619"/>
    <cellStyle name="Standard 3 2 3 4 2 3 3" xfId="10942"/>
    <cellStyle name="Standard 3 2 3 4 2 4" xfId="7369"/>
    <cellStyle name="Standard 3 2 3 4 2 5" xfId="9692"/>
    <cellStyle name="Standard 3 2 3 4 3" xfId="5560"/>
    <cellStyle name="Standard 3 2 3 4 3 2" xfId="7692"/>
    <cellStyle name="Standard 3 2 3 4 3 3" xfId="10015"/>
    <cellStyle name="Standard 3 2 3 4 4" xfId="6320"/>
    <cellStyle name="Standard 3 2 3 4 4 2" xfId="8352"/>
    <cellStyle name="Standard 3 2 3 4 4 3" xfId="10675"/>
    <cellStyle name="Standard 3 2 3 4 5" xfId="8924"/>
    <cellStyle name="Standard 3 2 3 4 5 2" xfId="11247"/>
    <cellStyle name="Standard 3 2 3 4 6" xfId="7057"/>
    <cellStyle name="Standard 3 2 3 4 7" xfId="9380"/>
    <cellStyle name="Standard 3 2 3 5" xfId="4903"/>
    <cellStyle name="Standard 3 2 3 5 2" xfId="5241"/>
    <cellStyle name="Standard 3 2 3 5 2 2" xfId="5918"/>
    <cellStyle name="Standard 3 2 3 5 2 2 2" xfId="8050"/>
    <cellStyle name="Standard 3 2 3 5 2 2 3" xfId="10373"/>
    <cellStyle name="Standard 3 2 3 5 2 3" xfId="6634"/>
    <cellStyle name="Standard 3 2 3 5 2 3 2" xfId="8666"/>
    <cellStyle name="Standard 3 2 3 5 2 3 3" xfId="10989"/>
    <cellStyle name="Standard 3 2 3 5 2 4" xfId="7416"/>
    <cellStyle name="Standard 3 2 3 5 2 5" xfId="9739"/>
    <cellStyle name="Standard 3 2 3 5 3" xfId="5607"/>
    <cellStyle name="Standard 3 2 3 5 3 2" xfId="7739"/>
    <cellStyle name="Standard 3 2 3 5 3 3" xfId="10062"/>
    <cellStyle name="Standard 3 2 3 5 4" xfId="6367"/>
    <cellStyle name="Standard 3 2 3 5 4 2" xfId="8399"/>
    <cellStyle name="Standard 3 2 3 5 4 3" xfId="10722"/>
    <cellStyle name="Standard 3 2 3 5 5" xfId="8971"/>
    <cellStyle name="Standard 3 2 3 5 5 2" xfId="11294"/>
    <cellStyle name="Standard 3 2 3 5 6" xfId="7104"/>
    <cellStyle name="Standard 3 2 3 5 7" xfId="9427"/>
    <cellStyle name="Standard 3 2 3 6" xfId="5058"/>
    <cellStyle name="Standard 3 2 3 6 2" xfId="5753"/>
    <cellStyle name="Standard 3 2 3 6 2 2" xfId="7885"/>
    <cellStyle name="Standard 3 2 3 6 2 3" xfId="10208"/>
    <cellStyle name="Standard 3 2 3 6 3" xfId="6484"/>
    <cellStyle name="Standard 3 2 3 6 3 2" xfId="8516"/>
    <cellStyle name="Standard 3 2 3 6 3 3" xfId="10839"/>
    <cellStyle name="Standard 3 2 3 6 4" xfId="7250"/>
    <cellStyle name="Standard 3 2 3 6 5" xfId="9573"/>
    <cellStyle name="Standard 3 2 3 7" xfId="5440"/>
    <cellStyle name="Standard 3 2 3 7 2" xfId="7572"/>
    <cellStyle name="Standard 3 2 3 7 3" xfId="9895"/>
    <cellStyle name="Standard 3 2 3 8" xfId="4735"/>
    <cellStyle name="Standard 3 2 3 8 2" xfId="6938"/>
    <cellStyle name="Standard 3 2 3 8 3" xfId="9261"/>
    <cellStyle name="Standard 3 2 3 9" xfId="368"/>
    <cellStyle name="Standard 3 2 3 9 2" xfId="6795"/>
    <cellStyle name="Standard 3 2 3 9 3" xfId="9118"/>
    <cellStyle name="Standard 3 2 4" xfId="261"/>
    <cellStyle name="Standard 3 2 4 10" xfId="347"/>
    <cellStyle name="Standard 3 2 4 10 2" xfId="8807"/>
    <cellStyle name="Standard 3 2 4 10 3" xfId="11130"/>
    <cellStyle name="Standard 3 2 4 11" xfId="6774"/>
    <cellStyle name="Standard 3 2 4 12" xfId="9097"/>
    <cellStyle name="Standard 3 2 4 2" xfId="4610"/>
    <cellStyle name="Standard 3 2 4 2 2" xfId="4964"/>
    <cellStyle name="Standard 3 2 4 2 2 2" xfId="5302"/>
    <cellStyle name="Standard 3 2 4 2 2 2 2" xfId="5979"/>
    <cellStyle name="Standard 3 2 4 2 2 2 2 2" xfId="8111"/>
    <cellStyle name="Standard 3 2 4 2 2 2 2 3" xfId="10434"/>
    <cellStyle name="Standard 3 2 4 2 2 2 3" xfId="6695"/>
    <cellStyle name="Standard 3 2 4 2 2 2 3 2" xfId="8727"/>
    <cellStyle name="Standard 3 2 4 2 2 2 3 3" xfId="11050"/>
    <cellStyle name="Standard 3 2 4 2 2 2 4" xfId="7477"/>
    <cellStyle name="Standard 3 2 4 2 2 2 5" xfId="9800"/>
    <cellStyle name="Standard 3 2 4 2 2 3" xfId="5668"/>
    <cellStyle name="Standard 3 2 4 2 2 3 2" xfId="7800"/>
    <cellStyle name="Standard 3 2 4 2 2 3 3" xfId="10123"/>
    <cellStyle name="Standard 3 2 4 2 2 4" xfId="6428"/>
    <cellStyle name="Standard 3 2 4 2 2 4 2" xfId="8460"/>
    <cellStyle name="Standard 3 2 4 2 2 4 3" xfId="10783"/>
    <cellStyle name="Standard 3 2 4 2 2 5" xfId="9032"/>
    <cellStyle name="Standard 3 2 4 2 2 5 2" xfId="11355"/>
    <cellStyle name="Standard 3 2 4 2 2 6" xfId="7165"/>
    <cellStyle name="Standard 3 2 4 2 2 7" xfId="9488"/>
    <cellStyle name="Standard 3 2 4 2 3" xfId="5135"/>
    <cellStyle name="Standard 3 2 4 2 3 2" xfId="5813"/>
    <cellStyle name="Standard 3 2 4 2 3 2 2" xfId="7945"/>
    <cellStyle name="Standard 3 2 4 2 3 2 3" xfId="10268"/>
    <cellStyle name="Standard 3 2 4 2 3 3" xfId="6528"/>
    <cellStyle name="Standard 3 2 4 2 3 3 2" xfId="8560"/>
    <cellStyle name="Standard 3 2 4 2 3 3 3" xfId="10883"/>
    <cellStyle name="Standard 3 2 4 2 3 4" xfId="7310"/>
    <cellStyle name="Standard 3 2 4 2 3 5" xfId="9633"/>
    <cellStyle name="Standard 3 2 4 2 4" xfId="5501"/>
    <cellStyle name="Standard 3 2 4 2 4 2" xfId="7633"/>
    <cellStyle name="Standard 3 2 4 2 4 3" xfId="9956"/>
    <cellStyle name="Standard 3 2 4 2 5" xfId="4797"/>
    <cellStyle name="Standard 3 2 4 2 5 2" xfId="6998"/>
    <cellStyle name="Standard 3 2 4 2 5 3" xfId="9321"/>
    <cellStyle name="Standard 3 2 4 2 6" xfId="6261"/>
    <cellStyle name="Standard 3 2 4 2 6 2" xfId="8293"/>
    <cellStyle name="Standard 3 2 4 2 6 3" xfId="10616"/>
    <cellStyle name="Standard 3 2 4 2 7" xfId="8865"/>
    <cellStyle name="Standard 3 2 4 2 7 2" xfId="11188"/>
    <cellStyle name="Standard 3 2 4 2 8" xfId="6856"/>
    <cellStyle name="Standard 3 2 4 2 9" xfId="9179"/>
    <cellStyle name="Standard 3 2 4 3" xfId="4859"/>
    <cellStyle name="Standard 3 2 4 3 2" xfId="5197"/>
    <cellStyle name="Standard 3 2 4 3 2 2" xfId="5875"/>
    <cellStyle name="Standard 3 2 4 3 2 2 2" xfId="8007"/>
    <cellStyle name="Standard 3 2 4 3 2 2 3" xfId="10330"/>
    <cellStyle name="Standard 3 2 4 3 2 3" xfId="6590"/>
    <cellStyle name="Standard 3 2 4 3 2 3 2" xfId="8622"/>
    <cellStyle name="Standard 3 2 4 3 2 3 3" xfId="10945"/>
    <cellStyle name="Standard 3 2 4 3 2 4" xfId="7372"/>
    <cellStyle name="Standard 3 2 4 3 2 5" xfId="9695"/>
    <cellStyle name="Standard 3 2 4 3 3" xfId="5563"/>
    <cellStyle name="Standard 3 2 4 3 3 2" xfId="7695"/>
    <cellStyle name="Standard 3 2 4 3 3 3" xfId="10018"/>
    <cellStyle name="Standard 3 2 4 3 4" xfId="6323"/>
    <cellStyle name="Standard 3 2 4 3 4 2" xfId="8355"/>
    <cellStyle name="Standard 3 2 4 3 4 3" xfId="10678"/>
    <cellStyle name="Standard 3 2 4 3 5" xfId="8927"/>
    <cellStyle name="Standard 3 2 4 3 5 2" xfId="11250"/>
    <cellStyle name="Standard 3 2 4 3 6" xfId="7060"/>
    <cellStyle name="Standard 3 2 4 3 7" xfId="9383"/>
    <cellStyle name="Standard 3 2 4 4" xfId="4906"/>
    <cellStyle name="Standard 3 2 4 4 2" xfId="5244"/>
    <cellStyle name="Standard 3 2 4 4 2 2" xfId="5921"/>
    <cellStyle name="Standard 3 2 4 4 2 2 2" xfId="8053"/>
    <cellStyle name="Standard 3 2 4 4 2 2 3" xfId="10376"/>
    <cellStyle name="Standard 3 2 4 4 2 3" xfId="6637"/>
    <cellStyle name="Standard 3 2 4 4 2 3 2" xfId="8669"/>
    <cellStyle name="Standard 3 2 4 4 2 3 3" xfId="10992"/>
    <cellStyle name="Standard 3 2 4 4 2 4" xfId="7419"/>
    <cellStyle name="Standard 3 2 4 4 2 5" xfId="9742"/>
    <cellStyle name="Standard 3 2 4 4 3" xfId="5610"/>
    <cellStyle name="Standard 3 2 4 4 3 2" xfId="7742"/>
    <cellStyle name="Standard 3 2 4 4 3 3" xfId="10065"/>
    <cellStyle name="Standard 3 2 4 4 4" xfId="6370"/>
    <cellStyle name="Standard 3 2 4 4 4 2" xfId="8402"/>
    <cellStyle name="Standard 3 2 4 4 4 3" xfId="10725"/>
    <cellStyle name="Standard 3 2 4 4 5" xfId="8974"/>
    <cellStyle name="Standard 3 2 4 4 5 2" xfId="11297"/>
    <cellStyle name="Standard 3 2 4 4 6" xfId="7107"/>
    <cellStyle name="Standard 3 2 4 4 7" xfId="9430"/>
    <cellStyle name="Standard 3 2 4 5" xfId="5064"/>
    <cellStyle name="Standard 3 2 4 5 2" xfId="5755"/>
    <cellStyle name="Standard 3 2 4 5 2 2" xfId="7887"/>
    <cellStyle name="Standard 3 2 4 5 2 3" xfId="10210"/>
    <cellStyle name="Standard 3 2 4 5 3" xfId="6486"/>
    <cellStyle name="Standard 3 2 4 5 3 2" xfId="8518"/>
    <cellStyle name="Standard 3 2 4 5 3 3" xfId="10841"/>
    <cellStyle name="Standard 3 2 4 5 4" xfId="7252"/>
    <cellStyle name="Standard 3 2 4 5 5" xfId="9575"/>
    <cellStyle name="Standard 3 2 4 6" xfId="5443"/>
    <cellStyle name="Standard 3 2 4 6 2" xfId="7575"/>
    <cellStyle name="Standard 3 2 4 6 3" xfId="9898"/>
    <cellStyle name="Standard 3 2 4 7" xfId="4738"/>
    <cellStyle name="Standard 3 2 4 7 2" xfId="6941"/>
    <cellStyle name="Standard 3 2 4 7 3" xfId="9264"/>
    <cellStyle name="Standard 3 2 4 8" xfId="371"/>
    <cellStyle name="Standard 3 2 4 8 2" xfId="6798"/>
    <cellStyle name="Standard 3 2 4 8 3" xfId="9121"/>
    <cellStyle name="Standard 3 2 4 9" xfId="6194"/>
    <cellStyle name="Standard 3 2 4 9 2" xfId="8227"/>
    <cellStyle name="Standard 3 2 4 9 3" xfId="10550"/>
    <cellStyle name="Standard 3 2 5" xfId="377"/>
    <cellStyle name="Standard 3 2 5 2" xfId="4912"/>
    <cellStyle name="Standard 3 2 5 2 2" xfId="5250"/>
    <cellStyle name="Standard 3 2 5 2 2 2" xfId="5927"/>
    <cellStyle name="Standard 3 2 5 2 2 2 2" xfId="8059"/>
    <cellStyle name="Standard 3 2 5 2 2 2 3" xfId="10382"/>
    <cellStyle name="Standard 3 2 5 2 2 3" xfId="6643"/>
    <cellStyle name="Standard 3 2 5 2 2 3 2" xfId="8675"/>
    <cellStyle name="Standard 3 2 5 2 2 3 3" xfId="10998"/>
    <cellStyle name="Standard 3 2 5 2 2 4" xfId="7425"/>
    <cellStyle name="Standard 3 2 5 2 2 5" xfId="9748"/>
    <cellStyle name="Standard 3 2 5 2 3" xfId="5616"/>
    <cellStyle name="Standard 3 2 5 2 3 2" xfId="7748"/>
    <cellStyle name="Standard 3 2 5 2 3 3" xfId="10071"/>
    <cellStyle name="Standard 3 2 5 2 4" xfId="6376"/>
    <cellStyle name="Standard 3 2 5 2 4 2" xfId="8408"/>
    <cellStyle name="Standard 3 2 5 2 4 3" xfId="10731"/>
    <cellStyle name="Standard 3 2 5 2 5" xfId="8980"/>
    <cellStyle name="Standard 3 2 5 2 5 2" xfId="11303"/>
    <cellStyle name="Standard 3 2 5 2 6" xfId="7113"/>
    <cellStyle name="Standard 3 2 5 2 7" xfId="9436"/>
    <cellStyle name="Standard 3 2 5 3" xfId="5082"/>
    <cellStyle name="Standard 3 2 5 3 2" xfId="5761"/>
    <cellStyle name="Standard 3 2 5 3 2 2" xfId="7893"/>
    <cellStyle name="Standard 3 2 5 3 2 3" xfId="10216"/>
    <cellStyle name="Standard 3 2 5 3 3" xfId="6478"/>
    <cellStyle name="Standard 3 2 5 3 3 2" xfId="8510"/>
    <cellStyle name="Standard 3 2 5 3 3 3" xfId="10833"/>
    <cellStyle name="Standard 3 2 5 3 4" xfId="7258"/>
    <cellStyle name="Standard 3 2 5 3 5" xfId="9581"/>
    <cellStyle name="Standard 3 2 5 4" xfId="5449"/>
    <cellStyle name="Standard 3 2 5 4 2" xfId="7581"/>
    <cellStyle name="Standard 3 2 5 4 3" xfId="9904"/>
    <cellStyle name="Standard 3 2 5 5" xfId="4744"/>
    <cellStyle name="Standard 3 2 5 5 2" xfId="6947"/>
    <cellStyle name="Standard 3 2 5 5 3" xfId="9270"/>
    <cellStyle name="Standard 3 2 5 6" xfId="6200"/>
    <cellStyle name="Standard 3 2 5 6 2" xfId="8233"/>
    <cellStyle name="Standard 3 2 5 6 3" xfId="10556"/>
    <cellStyle name="Standard 3 2 5 7" xfId="8813"/>
    <cellStyle name="Standard 3 2 5 7 2" xfId="11136"/>
    <cellStyle name="Standard 3 2 5 8" xfId="6804"/>
    <cellStyle name="Standard 3 2 5 9" xfId="9127"/>
    <cellStyle name="Standard 3 2 6" xfId="4831"/>
    <cellStyle name="Standard 3 2 6 2" xfId="5169"/>
    <cellStyle name="Standard 3 2 6 2 2" xfId="5847"/>
    <cellStyle name="Standard 3 2 6 2 2 2" xfId="7979"/>
    <cellStyle name="Standard 3 2 6 2 2 3" xfId="10302"/>
    <cellStyle name="Standard 3 2 6 2 3" xfId="6562"/>
    <cellStyle name="Standard 3 2 6 2 3 2" xfId="8594"/>
    <cellStyle name="Standard 3 2 6 2 3 3" xfId="10917"/>
    <cellStyle name="Standard 3 2 6 2 4" xfId="7344"/>
    <cellStyle name="Standard 3 2 6 2 5" xfId="9667"/>
    <cellStyle name="Standard 3 2 6 3" xfId="5535"/>
    <cellStyle name="Standard 3 2 6 3 2" xfId="7667"/>
    <cellStyle name="Standard 3 2 6 3 3" xfId="9990"/>
    <cellStyle name="Standard 3 2 6 4" xfId="6295"/>
    <cellStyle name="Standard 3 2 6 4 2" xfId="8327"/>
    <cellStyle name="Standard 3 2 6 4 3" xfId="10650"/>
    <cellStyle name="Standard 3 2 6 5" xfId="8899"/>
    <cellStyle name="Standard 3 2 6 5 2" xfId="11222"/>
    <cellStyle name="Standard 3 2 6 6" xfId="7032"/>
    <cellStyle name="Standard 3 2 6 7" xfId="9355"/>
    <cellStyle name="Standard 3 2 7" xfId="4888"/>
    <cellStyle name="Standard 3 2 7 2" xfId="5226"/>
    <cellStyle name="Standard 3 2 7 2 2" xfId="5904"/>
    <cellStyle name="Standard 3 2 7 2 2 2" xfId="8036"/>
    <cellStyle name="Standard 3 2 7 2 2 3" xfId="10359"/>
    <cellStyle name="Standard 3 2 7 2 3" xfId="6619"/>
    <cellStyle name="Standard 3 2 7 2 3 2" xfId="8651"/>
    <cellStyle name="Standard 3 2 7 2 3 3" xfId="10974"/>
    <cellStyle name="Standard 3 2 7 2 4" xfId="7401"/>
    <cellStyle name="Standard 3 2 7 2 5" xfId="9724"/>
    <cellStyle name="Standard 3 2 7 3" xfId="5592"/>
    <cellStyle name="Standard 3 2 7 3 2" xfId="7724"/>
    <cellStyle name="Standard 3 2 7 3 3" xfId="10047"/>
    <cellStyle name="Standard 3 2 7 4" xfId="6352"/>
    <cellStyle name="Standard 3 2 7 4 2" xfId="8384"/>
    <cellStyle name="Standard 3 2 7 4 3" xfId="10707"/>
    <cellStyle name="Standard 3 2 7 5" xfId="8956"/>
    <cellStyle name="Standard 3 2 7 5 2" xfId="11279"/>
    <cellStyle name="Standard 3 2 7 6" xfId="7089"/>
    <cellStyle name="Standard 3 2 7 7" xfId="9412"/>
    <cellStyle name="Standard 3 2 8" xfId="5033"/>
    <cellStyle name="Standard 3 2 8 2" xfId="5737"/>
    <cellStyle name="Standard 3 2 8 2 2" xfId="7869"/>
    <cellStyle name="Standard 3 2 8 2 3" xfId="10192"/>
    <cellStyle name="Standard 3 2 8 3" xfId="6487"/>
    <cellStyle name="Standard 3 2 8 3 2" xfId="8519"/>
    <cellStyle name="Standard 3 2 8 3 3" xfId="10842"/>
    <cellStyle name="Standard 3 2 8 4" xfId="7234"/>
    <cellStyle name="Standard 3 2 8 5" xfId="9557"/>
    <cellStyle name="Standard 3 2 9" xfId="5416"/>
    <cellStyle name="Standard 3 2 9 2" xfId="7557"/>
    <cellStyle name="Standard 3 2 9 3" xfId="9880"/>
    <cellStyle name="Standard 3 3" xfId="206"/>
    <cellStyle name="Standard 3 4" xfId="161"/>
    <cellStyle name="Standard 3 5" xfId="382"/>
    <cellStyle name="Standard 3_Anlagenangaben" xfId="123"/>
    <cellStyle name="Standard 30" xfId="4645"/>
    <cellStyle name="Standard 30 2" xfId="5208"/>
    <cellStyle name="Standard 30 2 2" xfId="5886"/>
    <cellStyle name="Standard 30 2 2 2" xfId="8018"/>
    <cellStyle name="Standard 30 2 2 3" xfId="10341"/>
    <cellStyle name="Standard 30 2 3" xfId="6601"/>
    <cellStyle name="Standard 30 2 3 2" xfId="8633"/>
    <cellStyle name="Standard 30 2 3 3" xfId="10956"/>
    <cellStyle name="Standard 30 2 4" xfId="7383"/>
    <cellStyle name="Standard 30 2 5" xfId="9706"/>
    <cellStyle name="Standard 30 3" xfId="5574"/>
    <cellStyle name="Standard 30 3 2" xfId="7706"/>
    <cellStyle name="Standard 30 3 3" xfId="10029"/>
    <cellStyle name="Standard 30 4" xfId="4870"/>
    <cellStyle name="Standard 30 4 2" xfId="7071"/>
    <cellStyle name="Standard 30 4 3" xfId="9394"/>
    <cellStyle name="Standard 30 5" xfId="6334"/>
    <cellStyle name="Standard 30 5 2" xfId="8366"/>
    <cellStyle name="Standard 30 5 3" xfId="10689"/>
    <cellStyle name="Standard 30 6" xfId="8938"/>
    <cellStyle name="Standard 30 6 2" xfId="11261"/>
    <cellStyle name="Standard 30 7" xfId="6891"/>
    <cellStyle name="Standard 30 8" xfId="9214"/>
    <cellStyle name="Standard 31" xfId="4659"/>
    <cellStyle name="Standard 31 2" xfId="5207"/>
    <cellStyle name="Standard 31 2 2" xfId="5885"/>
    <cellStyle name="Standard 31 2 2 2" xfId="8017"/>
    <cellStyle name="Standard 31 2 2 3" xfId="10340"/>
    <cellStyle name="Standard 31 2 3" xfId="6600"/>
    <cellStyle name="Standard 31 2 3 2" xfId="8632"/>
    <cellStyle name="Standard 31 2 3 3" xfId="10955"/>
    <cellStyle name="Standard 31 2 4" xfId="7382"/>
    <cellStyle name="Standard 31 2 5" xfId="9705"/>
    <cellStyle name="Standard 31 3" xfId="5573"/>
    <cellStyle name="Standard 31 3 2" xfId="7705"/>
    <cellStyle name="Standard 31 3 3" xfId="10028"/>
    <cellStyle name="Standard 31 4" xfId="4869"/>
    <cellStyle name="Standard 31 4 2" xfId="7070"/>
    <cellStyle name="Standard 31 4 3" xfId="9393"/>
    <cellStyle name="Standard 31 5" xfId="6333"/>
    <cellStyle name="Standard 31 5 2" xfId="8365"/>
    <cellStyle name="Standard 31 5 3" xfId="10688"/>
    <cellStyle name="Standard 31 6" xfId="8937"/>
    <cellStyle name="Standard 31 6 2" xfId="11260"/>
    <cellStyle name="Standard 31 7" xfId="6905"/>
    <cellStyle name="Standard 31 8" xfId="9228"/>
    <cellStyle name="Standard 32" xfId="4660"/>
    <cellStyle name="Standard 32 2" xfId="5220"/>
    <cellStyle name="Standard 32 2 2" xfId="5898"/>
    <cellStyle name="Standard 32 2 2 2" xfId="8030"/>
    <cellStyle name="Standard 32 2 2 3" xfId="10353"/>
    <cellStyle name="Standard 32 2 3" xfId="6613"/>
    <cellStyle name="Standard 32 2 3 2" xfId="8645"/>
    <cellStyle name="Standard 32 2 3 3" xfId="10968"/>
    <cellStyle name="Standard 32 2 4" xfId="7395"/>
    <cellStyle name="Standard 32 2 5" xfId="9718"/>
    <cellStyle name="Standard 32 3" xfId="5586"/>
    <cellStyle name="Standard 32 3 2" xfId="7718"/>
    <cellStyle name="Standard 32 3 3" xfId="10041"/>
    <cellStyle name="Standard 32 4" xfId="4882"/>
    <cellStyle name="Standard 32 4 2" xfId="7083"/>
    <cellStyle name="Standard 32 4 3" xfId="9406"/>
    <cellStyle name="Standard 32 5" xfId="6346"/>
    <cellStyle name="Standard 32 5 2" xfId="8378"/>
    <cellStyle name="Standard 32 5 3" xfId="10701"/>
    <cellStyle name="Standard 32 6" xfId="8950"/>
    <cellStyle name="Standard 32 6 2" xfId="11273"/>
    <cellStyle name="Standard 32 7" xfId="6906"/>
    <cellStyle name="Standard 32 8" xfId="9229"/>
    <cellStyle name="Standard 33" xfId="4887"/>
    <cellStyle name="Standard 33 2" xfId="5225"/>
    <cellStyle name="Standard 33 2 2" xfId="5903"/>
    <cellStyle name="Standard 33 2 2 2" xfId="8035"/>
    <cellStyle name="Standard 33 2 2 3" xfId="10358"/>
    <cellStyle name="Standard 33 2 3" xfId="6618"/>
    <cellStyle name="Standard 33 2 3 2" xfId="8650"/>
    <cellStyle name="Standard 33 2 3 3" xfId="10973"/>
    <cellStyle name="Standard 33 2 4" xfId="7400"/>
    <cellStyle name="Standard 33 2 5" xfId="9723"/>
    <cellStyle name="Standard 33 3" xfId="5591"/>
    <cellStyle name="Standard 33 3 2" xfId="7723"/>
    <cellStyle name="Standard 33 3 3" xfId="10046"/>
    <cellStyle name="Standard 33 4" xfId="6351"/>
    <cellStyle name="Standard 33 4 2" xfId="8383"/>
    <cellStyle name="Standard 33 4 3" xfId="10706"/>
    <cellStyle name="Standard 33 5" xfId="8955"/>
    <cellStyle name="Standard 33 5 2" xfId="11278"/>
    <cellStyle name="Standard 33 6" xfId="7088"/>
    <cellStyle name="Standard 33 7" xfId="9411"/>
    <cellStyle name="Standard 34" xfId="4874"/>
    <cellStyle name="Standard 34 2" xfId="5212"/>
    <cellStyle name="Standard 34 2 2" xfId="5890"/>
    <cellStyle name="Standard 34 2 2 2" xfId="8022"/>
    <cellStyle name="Standard 34 2 2 3" xfId="10345"/>
    <cellStyle name="Standard 34 2 3" xfId="6605"/>
    <cellStyle name="Standard 34 2 3 2" xfId="8637"/>
    <cellStyle name="Standard 34 2 3 3" xfId="10960"/>
    <cellStyle name="Standard 34 2 4" xfId="7387"/>
    <cellStyle name="Standard 34 2 5" xfId="9710"/>
    <cellStyle name="Standard 34 3" xfId="5578"/>
    <cellStyle name="Standard 34 3 2" xfId="7710"/>
    <cellStyle name="Standard 34 3 3" xfId="10033"/>
    <cellStyle name="Standard 34 4" xfId="6338"/>
    <cellStyle name="Standard 34 4 2" xfId="8370"/>
    <cellStyle name="Standard 34 4 3" xfId="10693"/>
    <cellStyle name="Standard 34 5" xfId="8942"/>
    <cellStyle name="Standard 34 5 2" xfId="11265"/>
    <cellStyle name="Standard 34 6" xfId="7075"/>
    <cellStyle name="Standard 34 7" xfId="9398"/>
    <cellStyle name="Standard 35" xfId="4879"/>
    <cellStyle name="Standard 35 2" xfId="5217"/>
    <cellStyle name="Standard 35 2 2" xfId="5895"/>
    <cellStyle name="Standard 35 2 2 2" xfId="8027"/>
    <cellStyle name="Standard 35 2 2 3" xfId="10350"/>
    <cellStyle name="Standard 35 2 3" xfId="6610"/>
    <cellStyle name="Standard 35 2 3 2" xfId="8642"/>
    <cellStyle name="Standard 35 2 3 3" xfId="10965"/>
    <cellStyle name="Standard 35 2 4" xfId="7392"/>
    <cellStyle name="Standard 35 2 5" xfId="9715"/>
    <cellStyle name="Standard 35 3" xfId="5583"/>
    <cellStyle name="Standard 35 3 2" xfId="7715"/>
    <cellStyle name="Standard 35 3 3" xfId="10038"/>
    <cellStyle name="Standard 35 4" xfId="6343"/>
    <cellStyle name="Standard 35 4 2" xfId="8375"/>
    <cellStyle name="Standard 35 4 3" xfId="10698"/>
    <cellStyle name="Standard 35 5" xfId="8947"/>
    <cellStyle name="Standard 35 5 2" xfId="11270"/>
    <cellStyle name="Standard 35 6" xfId="7080"/>
    <cellStyle name="Standard 35 7" xfId="9403"/>
    <cellStyle name="Standard 36" xfId="5011"/>
    <cellStyle name="Standard 36 2" xfId="5715"/>
    <cellStyle name="Standard 36 2 2" xfId="7847"/>
    <cellStyle name="Standard 36 2 3" xfId="10170"/>
    <cellStyle name="Standard 36 3" xfId="6485"/>
    <cellStyle name="Standard 36 3 2" xfId="8517"/>
    <cellStyle name="Standard 36 3 3" xfId="10840"/>
    <cellStyle name="Standard 36 4" xfId="7212"/>
    <cellStyle name="Standard 36 5" xfId="9535"/>
    <cellStyle name="Standard 37" xfId="5013"/>
    <cellStyle name="Standard 37 2" xfId="5717"/>
    <cellStyle name="Standard 37 2 2" xfId="7849"/>
    <cellStyle name="Standard 37 2 3" xfId="10172"/>
    <cellStyle name="Standard 37 3" xfId="7214"/>
    <cellStyle name="Standard 37 4" xfId="9537"/>
    <cellStyle name="Standard 38" xfId="5012"/>
    <cellStyle name="Standard 38 2" xfId="5716"/>
    <cellStyle name="Standard 38 2 2" xfId="7848"/>
    <cellStyle name="Standard 38 2 3" xfId="10171"/>
    <cellStyle name="Standard 38 3" xfId="7213"/>
    <cellStyle name="Standard 38 4" xfId="9536"/>
    <cellStyle name="Standard 39" xfId="5025"/>
    <cellStyle name="Standard 39 2" xfId="5729"/>
    <cellStyle name="Standard 39 2 2" xfId="7861"/>
    <cellStyle name="Standard 39 2 3" xfId="10184"/>
    <cellStyle name="Standard 39 3" xfId="7226"/>
    <cellStyle name="Standard 39 4" xfId="9549"/>
    <cellStyle name="Standard 4" xfId="128"/>
    <cellStyle name="Standard 4 10" xfId="384"/>
    <cellStyle name="Standard 4 11" xfId="4838"/>
    <cellStyle name="Standard 4 11 2" xfId="5176"/>
    <cellStyle name="Standard 4 11 2 2" xfId="5854"/>
    <cellStyle name="Standard 4 11 2 2 2" xfId="7986"/>
    <cellStyle name="Standard 4 11 2 2 3" xfId="10309"/>
    <cellStyle name="Standard 4 11 2 3" xfId="6569"/>
    <cellStyle name="Standard 4 11 2 3 2" xfId="8601"/>
    <cellStyle name="Standard 4 11 2 3 3" xfId="10924"/>
    <cellStyle name="Standard 4 11 2 4" xfId="7351"/>
    <cellStyle name="Standard 4 11 2 5" xfId="9674"/>
    <cellStyle name="Standard 4 11 3" xfId="5542"/>
    <cellStyle name="Standard 4 11 3 2" xfId="7674"/>
    <cellStyle name="Standard 4 11 3 3" xfId="9997"/>
    <cellStyle name="Standard 4 11 4" xfId="6302"/>
    <cellStyle name="Standard 4 11 4 2" xfId="8334"/>
    <cellStyle name="Standard 4 11 4 3" xfId="10657"/>
    <cellStyle name="Standard 4 11 5" xfId="8906"/>
    <cellStyle name="Standard 4 11 5 2" xfId="11229"/>
    <cellStyle name="Standard 4 11 6" xfId="7039"/>
    <cellStyle name="Standard 4 11 7" xfId="9362"/>
    <cellStyle name="Standard 4 12" xfId="4889"/>
    <cellStyle name="Standard 4 12 2" xfId="5227"/>
    <cellStyle name="Standard 4 12 2 2" xfId="5905"/>
    <cellStyle name="Standard 4 12 2 2 2" xfId="8037"/>
    <cellStyle name="Standard 4 12 2 2 3" xfId="10360"/>
    <cellStyle name="Standard 4 12 2 3" xfId="6620"/>
    <cellStyle name="Standard 4 12 2 3 2" xfId="8652"/>
    <cellStyle name="Standard 4 12 2 3 3" xfId="10975"/>
    <cellStyle name="Standard 4 12 2 4" xfId="7402"/>
    <cellStyle name="Standard 4 12 2 5" xfId="9725"/>
    <cellStyle name="Standard 4 12 3" xfId="5593"/>
    <cellStyle name="Standard 4 12 3 2" xfId="7725"/>
    <cellStyle name="Standard 4 12 3 3" xfId="10048"/>
    <cellStyle name="Standard 4 12 4" xfId="6353"/>
    <cellStyle name="Standard 4 12 4 2" xfId="8385"/>
    <cellStyle name="Standard 4 12 4 3" xfId="10708"/>
    <cellStyle name="Standard 4 12 5" xfId="8957"/>
    <cellStyle name="Standard 4 12 5 2" xfId="11280"/>
    <cellStyle name="Standard 4 12 6" xfId="7090"/>
    <cellStyle name="Standard 4 12 7" xfId="9413"/>
    <cellStyle name="Standard 4 13" xfId="5035"/>
    <cellStyle name="Standard 4 13 2" xfId="5739"/>
    <cellStyle name="Standard 4 13 2 2" xfId="7871"/>
    <cellStyle name="Standard 4 13 2 3" xfId="10194"/>
    <cellStyle name="Standard 4 13 3" xfId="6178"/>
    <cellStyle name="Standard 4 13 3 2" xfId="8211"/>
    <cellStyle name="Standard 4 13 3 3" xfId="10534"/>
    <cellStyle name="Standard 4 13 4" xfId="8791"/>
    <cellStyle name="Standard 4 13 4 2" xfId="11114"/>
    <cellStyle name="Standard 4 13 5" xfId="7236"/>
    <cellStyle name="Standard 4 13 6" xfId="9559"/>
    <cellStyle name="Standard 4 14" xfId="5426"/>
    <cellStyle name="Standard 4 14 2" xfId="7558"/>
    <cellStyle name="Standard 4 14 3" xfId="9881"/>
    <cellStyle name="Standard 4 15" xfId="4721"/>
    <cellStyle name="Standard 4 15 2" xfId="6924"/>
    <cellStyle name="Standard 4 15 3" xfId="9247"/>
    <cellStyle name="Standard 4 16" xfId="354"/>
    <cellStyle name="Standard 4 16 2" xfId="6781"/>
    <cellStyle name="Standard 4 16 3" xfId="9104"/>
    <cellStyle name="Standard 4 17" xfId="330"/>
    <cellStyle name="Standard 4 18" xfId="6757"/>
    <cellStyle name="Standard 4 19" xfId="9080"/>
    <cellStyle name="Standard 4 2" xfId="137"/>
    <cellStyle name="Standard 4 2 10" xfId="6764"/>
    <cellStyle name="Standard 4 2 11" xfId="9087"/>
    <cellStyle name="Standard 4 2 2" xfId="219"/>
    <cellStyle name="Standard 4 2 2 2" xfId="703"/>
    <cellStyle name="Standard 4 2 2 2 2" xfId="942"/>
    <cellStyle name="Standard 4 2 2 2 2 2" xfId="1602"/>
    <cellStyle name="Standard 4 2 2 2 2 2 2" xfId="4243"/>
    <cellStyle name="Standard 4 2 2 2 2 2 3" xfId="2922"/>
    <cellStyle name="Standard 4 2 2 2 2 3" xfId="3583"/>
    <cellStyle name="Standard 4 2 2 2 2 4" xfId="2482"/>
    <cellStyle name="Standard 4 2 2 2 3" xfId="1162"/>
    <cellStyle name="Standard 4 2 2 2 3 2" xfId="1822"/>
    <cellStyle name="Standard 4 2 2 2 3 2 2" xfId="4463"/>
    <cellStyle name="Standard 4 2 2 2 3 2 3" xfId="3142"/>
    <cellStyle name="Standard 4 2 2 2 3 3" xfId="3803"/>
    <cellStyle name="Standard 4 2 2 2 3 4" xfId="2262"/>
    <cellStyle name="Standard 4 2 2 2 4" xfId="1382"/>
    <cellStyle name="Standard 4 2 2 2 4 2" xfId="4023"/>
    <cellStyle name="Standard 4 2 2 2 4 3" xfId="2702"/>
    <cellStyle name="Standard 4 2 2 2 5" xfId="3362"/>
    <cellStyle name="Standard 4 2 2 2 6" xfId="2042"/>
    <cellStyle name="Standard 4 2 2 3" xfId="832"/>
    <cellStyle name="Standard 4 2 2 3 2" xfId="1492"/>
    <cellStyle name="Standard 4 2 2 3 2 2" xfId="4133"/>
    <cellStyle name="Standard 4 2 2 3 2 3" xfId="2812"/>
    <cellStyle name="Standard 4 2 2 3 3" xfId="3473"/>
    <cellStyle name="Standard 4 2 2 3 4" xfId="2372"/>
    <cellStyle name="Standard 4 2 2 4" xfId="1052"/>
    <cellStyle name="Standard 4 2 2 4 2" xfId="1712"/>
    <cellStyle name="Standard 4 2 2 4 2 2" xfId="4353"/>
    <cellStyle name="Standard 4 2 2 4 2 3" xfId="3032"/>
    <cellStyle name="Standard 4 2 2 4 3" xfId="3693"/>
    <cellStyle name="Standard 4 2 2 4 4" xfId="2152"/>
    <cellStyle name="Standard 4 2 2 5" xfId="1272"/>
    <cellStyle name="Standard 4 2 2 5 2" xfId="3913"/>
    <cellStyle name="Standard 4 2 2 5 3" xfId="2592"/>
    <cellStyle name="Standard 4 2 2 6" xfId="3252"/>
    <cellStyle name="Standard 4 2 2 7" xfId="1932"/>
    <cellStyle name="Standard 4 2 2 8" xfId="593"/>
    <cellStyle name="Standard 4 2 2 9" xfId="5057"/>
    <cellStyle name="Standard 4 2 3" xfId="4845"/>
    <cellStyle name="Standard 4 2 3 2" xfId="5183"/>
    <cellStyle name="Standard 4 2 3 2 2" xfId="5861"/>
    <cellStyle name="Standard 4 2 3 2 2 2" xfId="7993"/>
    <cellStyle name="Standard 4 2 3 2 2 3" xfId="10316"/>
    <cellStyle name="Standard 4 2 3 2 3" xfId="6576"/>
    <cellStyle name="Standard 4 2 3 2 3 2" xfId="8608"/>
    <cellStyle name="Standard 4 2 3 2 3 3" xfId="10931"/>
    <cellStyle name="Standard 4 2 3 2 4" xfId="7358"/>
    <cellStyle name="Standard 4 2 3 2 5" xfId="9681"/>
    <cellStyle name="Standard 4 2 3 3" xfId="5549"/>
    <cellStyle name="Standard 4 2 3 3 2" xfId="7681"/>
    <cellStyle name="Standard 4 2 3 3 3" xfId="10004"/>
    <cellStyle name="Standard 4 2 3 4" xfId="6309"/>
    <cellStyle name="Standard 4 2 3 4 2" xfId="8341"/>
    <cellStyle name="Standard 4 2 3 4 3" xfId="10664"/>
    <cellStyle name="Standard 4 2 3 5" xfId="8913"/>
    <cellStyle name="Standard 4 2 3 5 2" xfId="11236"/>
    <cellStyle name="Standard 4 2 3 6" xfId="7046"/>
    <cellStyle name="Standard 4 2 3 7" xfId="9369"/>
    <cellStyle name="Standard 4 2 4" xfId="4896"/>
    <cellStyle name="Standard 4 2 4 2" xfId="5234"/>
    <cellStyle name="Standard 4 2 4 2 2" xfId="5911"/>
    <cellStyle name="Standard 4 2 4 2 2 2" xfId="8043"/>
    <cellStyle name="Standard 4 2 4 2 2 3" xfId="10366"/>
    <cellStyle name="Standard 4 2 4 2 3" xfId="6627"/>
    <cellStyle name="Standard 4 2 4 2 3 2" xfId="8659"/>
    <cellStyle name="Standard 4 2 4 2 3 3" xfId="10982"/>
    <cellStyle name="Standard 4 2 4 2 4" xfId="7409"/>
    <cellStyle name="Standard 4 2 4 2 5" xfId="9732"/>
    <cellStyle name="Standard 4 2 4 3" xfId="5600"/>
    <cellStyle name="Standard 4 2 4 3 2" xfId="7732"/>
    <cellStyle name="Standard 4 2 4 3 3" xfId="10055"/>
    <cellStyle name="Standard 4 2 4 4" xfId="6360"/>
    <cellStyle name="Standard 4 2 4 4 2" xfId="8392"/>
    <cellStyle name="Standard 4 2 4 4 3" xfId="10715"/>
    <cellStyle name="Standard 4 2 4 5" xfId="8964"/>
    <cellStyle name="Standard 4 2 4 5 2" xfId="11287"/>
    <cellStyle name="Standard 4 2 4 6" xfId="7097"/>
    <cellStyle name="Standard 4 2 4 7" xfId="9420"/>
    <cellStyle name="Standard 4 2 5" xfId="5042"/>
    <cellStyle name="Standard 4 2 5 2" xfId="5746"/>
    <cellStyle name="Standard 4 2 5 2 2" xfId="7878"/>
    <cellStyle name="Standard 4 2 5 2 3" xfId="10201"/>
    <cellStyle name="Standard 4 2 5 3" xfId="6185"/>
    <cellStyle name="Standard 4 2 5 3 2" xfId="8218"/>
    <cellStyle name="Standard 4 2 5 3 3" xfId="10541"/>
    <cellStyle name="Standard 4 2 5 4" xfId="8798"/>
    <cellStyle name="Standard 4 2 5 4 2" xfId="11121"/>
    <cellStyle name="Standard 4 2 5 5" xfId="7243"/>
    <cellStyle name="Standard 4 2 5 6" xfId="9566"/>
    <cellStyle name="Standard 4 2 6" xfId="5433"/>
    <cellStyle name="Standard 4 2 6 2" xfId="7565"/>
    <cellStyle name="Standard 4 2 6 3" xfId="9888"/>
    <cellStyle name="Standard 4 2 7" xfId="4728"/>
    <cellStyle name="Standard 4 2 7 2" xfId="6931"/>
    <cellStyle name="Standard 4 2 7 3" xfId="9254"/>
    <cellStyle name="Standard 4 2 8" xfId="361"/>
    <cellStyle name="Standard 4 2 8 2" xfId="6788"/>
    <cellStyle name="Standard 4 2 8 3" xfId="9111"/>
    <cellStyle name="Standard 4 2 9" xfId="337"/>
    <cellStyle name="Standard 4 3" xfId="169"/>
    <cellStyle name="Standard 4 3 2" xfId="700"/>
    <cellStyle name="Standard 4 3 2 2" xfId="939"/>
    <cellStyle name="Standard 4 3 2 2 2" xfId="1599"/>
    <cellStyle name="Standard 4 3 2 2 2 2" xfId="4240"/>
    <cellStyle name="Standard 4 3 2 2 2 3" xfId="2919"/>
    <cellStyle name="Standard 4 3 2 2 3" xfId="3580"/>
    <cellStyle name="Standard 4 3 2 2 4" xfId="2479"/>
    <cellStyle name="Standard 4 3 2 3" xfId="1159"/>
    <cellStyle name="Standard 4 3 2 3 2" xfId="1819"/>
    <cellStyle name="Standard 4 3 2 3 2 2" xfId="4460"/>
    <cellStyle name="Standard 4 3 2 3 2 3" xfId="3139"/>
    <cellStyle name="Standard 4 3 2 3 3" xfId="3800"/>
    <cellStyle name="Standard 4 3 2 3 4" xfId="2259"/>
    <cellStyle name="Standard 4 3 2 4" xfId="1379"/>
    <cellStyle name="Standard 4 3 2 4 2" xfId="4020"/>
    <cellStyle name="Standard 4 3 2 4 3" xfId="2699"/>
    <cellStyle name="Standard 4 3 2 5" xfId="3359"/>
    <cellStyle name="Standard 4 3 2 6" xfId="2039"/>
    <cellStyle name="Standard 4 3 3" xfId="829"/>
    <cellStyle name="Standard 4 3 3 2" xfId="1489"/>
    <cellStyle name="Standard 4 3 3 2 2" xfId="4130"/>
    <cellStyle name="Standard 4 3 3 2 3" xfId="2809"/>
    <cellStyle name="Standard 4 3 3 3" xfId="3470"/>
    <cellStyle name="Standard 4 3 3 4" xfId="2369"/>
    <cellStyle name="Standard 4 3 4" xfId="1049"/>
    <cellStyle name="Standard 4 3 4 2" xfId="1709"/>
    <cellStyle name="Standard 4 3 4 2 2" xfId="4350"/>
    <cellStyle name="Standard 4 3 4 2 3" xfId="3029"/>
    <cellStyle name="Standard 4 3 4 3" xfId="3690"/>
    <cellStyle name="Standard 4 3 4 4" xfId="2149"/>
    <cellStyle name="Standard 4 3 5" xfId="1269"/>
    <cellStyle name="Standard 4 3 5 2" xfId="3910"/>
    <cellStyle name="Standard 4 3 5 3" xfId="2589"/>
    <cellStyle name="Standard 4 3 6" xfId="3249"/>
    <cellStyle name="Standard 4 3 7" xfId="1929"/>
    <cellStyle name="Standard 4 3 8" xfId="590"/>
    <cellStyle name="Standard 4 3 9" xfId="5053"/>
    <cellStyle name="Standard 4 4" xfId="652"/>
    <cellStyle name="Standard 4 4 2" xfId="891"/>
    <cellStyle name="Standard 4 4 2 2" xfId="1551"/>
    <cellStyle name="Standard 4 4 2 2 2" xfId="4192"/>
    <cellStyle name="Standard 4 4 2 2 3" xfId="2871"/>
    <cellStyle name="Standard 4 4 2 3" xfId="3532"/>
    <cellStyle name="Standard 4 4 2 4" xfId="2431"/>
    <cellStyle name="Standard 4 4 3" xfId="1111"/>
    <cellStyle name="Standard 4 4 3 2" xfId="1771"/>
    <cellStyle name="Standard 4 4 3 2 2" xfId="4412"/>
    <cellStyle name="Standard 4 4 3 2 3" xfId="3091"/>
    <cellStyle name="Standard 4 4 3 3" xfId="3752"/>
    <cellStyle name="Standard 4 4 3 4" xfId="2211"/>
    <cellStyle name="Standard 4 4 4" xfId="1331"/>
    <cellStyle name="Standard 4 4 4 2" xfId="3972"/>
    <cellStyle name="Standard 4 4 4 3" xfId="2651"/>
    <cellStyle name="Standard 4 4 5" xfId="3311"/>
    <cellStyle name="Standard 4 4 6" xfId="1991"/>
    <cellStyle name="Standard 4 5" xfId="781"/>
    <cellStyle name="Standard 4 5 2" xfId="1441"/>
    <cellStyle name="Standard 4 5 2 2" xfId="4082"/>
    <cellStyle name="Standard 4 5 2 3" xfId="2761"/>
    <cellStyle name="Standard 4 5 3" xfId="3422"/>
    <cellStyle name="Standard 4 5 4" xfId="2321"/>
    <cellStyle name="Standard 4 6" xfId="1001"/>
    <cellStyle name="Standard 4 6 2" xfId="1661"/>
    <cellStyle name="Standard 4 6 2 2" xfId="4302"/>
    <cellStyle name="Standard 4 6 2 3" xfId="2981"/>
    <cellStyle name="Standard 4 6 3" xfId="3642"/>
    <cellStyle name="Standard 4 6 4" xfId="2101"/>
    <cellStyle name="Standard 4 7" xfId="1221"/>
    <cellStyle name="Standard 4 7 2" xfId="3862"/>
    <cellStyle name="Standard 4 7 3" xfId="2541"/>
    <cellStyle name="Standard 4 8" xfId="3201"/>
    <cellStyle name="Standard 4 9" xfId="1881"/>
    <cellStyle name="Standard 40" xfId="5032"/>
    <cellStyle name="Standard 40 2" xfId="5736"/>
    <cellStyle name="Standard 40 2 2" xfId="7868"/>
    <cellStyle name="Standard 40 2 3" xfId="10191"/>
    <cellStyle name="Standard 40 3" xfId="7233"/>
    <cellStyle name="Standard 40 4" xfId="9556"/>
    <cellStyle name="Standard 41" xfId="5017"/>
    <cellStyle name="Standard 41 2" xfId="5721"/>
    <cellStyle name="Standard 41 2 2" xfId="7853"/>
    <cellStyle name="Standard 41 2 3" xfId="10176"/>
    <cellStyle name="Standard 41 3" xfId="7218"/>
    <cellStyle name="Standard 41 4" xfId="9541"/>
    <cellStyle name="Standard 42" xfId="5022"/>
    <cellStyle name="Standard 42 2" xfId="5726"/>
    <cellStyle name="Standard 42 2 2" xfId="7858"/>
    <cellStyle name="Standard 42 2 3" xfId="10181"/>
    <cellStyle name="Standard 42 3" xfId="7223"/>
    <cellStyle name="Standard 42 4" xfId="9546"/>
    <cellStyle name="Standard 43" xfId="5031"/>
    <cellStyle name="Standard 43 2" xfId="5735"/>
    <cellStyle name="Standard 43 2 2" xfId="7867"/>
    <cellStyle name="Standard 43 2 3" xfId="10190"/>
    <cellStyle name="Standard 43 3" xfId="7232"/>
    <cellStyle name="Standard 43 4" xfId="9555"/>
    <cellStyle name="Standard 44" xfId="5030"/>
    <cellStyle name="Standard 44 2" xfId="5734"/>
    <cellStyle name="Standard 44 2 2" xfId="7866"/>
    <cellStyle name="Standard 44 2 3" xfId="10189"/>
    <cellStyle name="Standard 44 3" xfId="7231"/>
    <cellStyle name="Standard 44 4" xfId="9554"/>
    <cellStyle name="Standard 45" xfId="5349"/>
    <cellStyle name="Standard 45 2" xfId="6026"/>
    <cellStyle name="Standard 45 2 2" xfId="8158"/>
    <cellStyle name="Standard 45 2 3" xfId="10481"/>
    <cellStyle name="Standard 45 3" xfId="7524"/>
    <cellStyle name="Standard 45 4" xfId="9847"/>
    <cellStyle name="Standard 46" xfId="5351"/>
    <cellStyle name="Standard 46 2" xfId="6028"/>
    <cellStyle name="Standard 46 2 2" xfId="8160"/>
    <cellStyle name="Standard 46 2 3" xfId="10483"/>
    <cellStyle name="Standard 46 3" xfId="7526"/>
    <cellStyle name="Standard 46 4" xfId="9849"/>
    <cellStyle name="Standard 47" xfId="5350"/>
    <cellStyle name="Standard 47 2" xfId="6027"/>
    <cellStyle name="Standard 47 2 2" xfId="8159"/>
    <cellStyle name="Standard 47 2 3" xfId="10482"/>
    <cellStyle name="Standard 47 3" xfId="7525"/>
    <cellStyle name="Standard 47 4" xfId="9848"/>
    <cellStyle name="Standard 48" xfId="5353"/>
    <cellStyle name="Standard 48 2" xfId="6030"/>
    <cellStyle name="Standard 48 2 2" xfId="8162"/>
    <cellStyle name="Standard 48 2 3" xfId="10485"/>
    <cellStyle name="Standard 48 3" xfId="7528"/>
    <cellStyle name="Standard 48 4" xfId="9851"/>
    <cellStyle name="Standard 49" xfId="5366"/>
    <cellStyle name="Standard 49 2" xfId="5372"/>
    <cellStyle name="Standard 49 3" xfId="7541"/>
    <cellStyle name="Standard 49 4" xfId="9864"/>
    <cellStyle name="Standard 5" xfId="129"/>
    <cellStyle name="Standard 5 10" xfId="426"/>
    <cellStyle name="Standard 5 11" xfId="4839"/>
    <cellStyle name="Standard 5 11 2" xfId="5177"/>
    <cellStyle name="Standard 5 11 2 2" xfId="5855"/>
    <cellStyle name="Standard 5 11 2 2 2" xfId="7987"/>
    <cellStyle name="Standard 5 11 2 2 3" xfId="10310"/>
    <cellStyle name="Standard 5 11 2 3" xfId="6570"/>
    <cellStyle name="Standard 5 11 2 3 2" xfId="8602"/>
    <cellStyle name="Standard 5 11 2 3 3" xfId="10925"/>
    <cellStyle name="Standard 5 11 2 4" xfId="7352"/>
    <cellStyle name="Standard 5 11 2 5" xfId="9675"/>
    <cellStyle name="Standard 5 11 3" xfId="5543"/>
    <cellStyle name="Standard 5 11 3 2" xfId="7675"/>
    <cellStyle name="Standard 5 11 3 3" xfId="9998"/>
    <cellStyle name="Standard 5 11 4" xfId="6303"/>
    <cellStyle name="Standard 5 11 4 2" xfId="8335"/>
    <cellStyle name="Standard 5 11 4 3" xfId="10658"/>
    <cellStyle name="Standard 5 11 5" xfId="8907"/>
    <cellStyle name="Standard 5 11 5 2" xfId="11230"/>
    <cellStyle name="Standard 5 11 6" xfId="7040"/>
    <cellStyle name="Standard 5 11 7" xfId="9363"/>
    <cellStyle name="Standard 5 12" xfId="4890"/>
    <cellStyle name="Standard 5 12 2" xfId="5228"/>
    <cellStyle name="Standard 5 12 2 2" xfId="5906"/>
    <cellStyle name="Standard 5 12 2 2 2" xfId="8038"/>
    <cellStyle name="Standard 5 12 2 2 3" xfId="10361"/>
    <cellStyle name="Standard 5 12 2 3" xfId="6621"/>
    <cellStyle name="Standard 5 12 2 3 2" xfId="8653"/>
    <cellStyle name="Standard 5 12 2 3 3" xfId="10976"/>
    <cellStyle name="Standard 5 12 2 4" xfId="7403"/>
    <cellStyle name="Standard 5 12 2 5" xfId="9726"/>
    <cellStyle name="Standard 5 12 3" xfId="5594"/>
    <cellStyle name="Standard 5 12 3 2" xfId="7726"/>
    <cellStyle name="Standard 5 12 3 3" xfId="10049"/>
    <cellStyle name="Standard 5 12 4" xfId="6354"/>
    <cellStyle name="Standard 5 12 4 2" xfId="8386"/>
    <cellStyle name="Standard 5 12 4 3" xfId="10709"/>
    <cellStyle name="Standard 5 12 5" xfId="8958"/>
    <cellStyle name="Standard 5 12 5 2" xfId="11281"/>
    <cellStyle name="Standard 5 12 6" xfId="7091"/>
    <cellStyle name="Standard 5 12 7" xfId="9414"/>
    <cellStyle name="Standard 5 13" xfId="5036"/>
    <cellStyle name="Standard 5 13 2" xfId="5740"/>
    <cellStyle name="Standard 5 13 2 2" xfId="7872"/>
    <cellStyle name="Standard 5 13 2 3" xfId="10195"/>
    <cellStyle name="Standard 5 13 3" xfId="6179"/>
    <cellStyle name="Standard 5 13 3 2" xfId="8212"/>
    <cellStyle name="Standard 5 13 3 3" xfId="10535"/>
    <cellStyle name="Standard 5 13 4" xfId="8792"/>
    <cellStyle name="Standard 5 13 4 2" xfId="11115"/>
    <cellStyle name="Standard 5 13 5" xfId="7237"/>
    <cellStyle name="Standard 5 13 6" xfId="9560"/>
    <cellStyle name="Standard 5 14" xfId="5427"/>
    <cellStyle name="Standard 5 14 2" xfId="7559"/>
    <cellStyle name="Standard 5 14 3" xfId="9882"/>
    <cellStyle name="Standard 5 15" xfId="4722"/>
    <cellStyle name="Standard 5 15 2" xfId="6925"/>
    <cellStyle name="Standard 5 15 3" xfId="9248"/>
    <cellStyle name="Standard 5 16" xfId="355"/>
    <cellStyle name="Standard 5 16 2" xfId="6782"/>
    <cellStyle name="Standard 5 16 3" xfId="9105"/>
    <cellStyle name="Standard 5 17" xfId="331"/>
    <cellStyle name="Standard 5 18" xfId="6758"/>
    <cellStyle name="Standard 5 19" xfId="9081"/>
    <cellStyle name="Standard 5 2" xfId="138"/>
    <cellStyle name="Standard 5 2 10" xfId="338"/>
    <cellStyle name="Standard 5 2 11" xfId="6765"/>
    <cellStyle name="Standard 5 2 12" xfId="9088"/>
    <cellStyle name="Standard 5 2 2" xfId="594"/>
    <cellStyle name="Standard 5 2 2 2" xfId="704"/>
    <cellStyle name="Standard 5 2 2 2 2" xfId="943"/>
    <cellStyle name="Standard 5 2 2 2 2 2" xfId="1603"/>
    <cellStyle name="Standard 5 2 2 2 2 2 2" xfId="4244"/>
    <cellStyle name="Standard 5 2 2 2 2 2 3" xfId="2923"/>
    <cellStyle name="Standard 5 2 2 2 2 3" xfId="3584"/>
    <cellStyle name="Standard 5 2 2 2 2 4" xfId="2483"/>
    <cellStyle name="Standard 5 2 2 2 3" xfId="1163"/>
    <cellStyle name="Standard 5 2 2 2 3 2" xfId="1823"/>
    <cellStyle name="Standard 5 2 2 2 3 2 2" xfId="4464"/>
    <cellStyle name="Standard 5 2 2 2 3 2 3" xfId="3143"/>
    <cellStyle name="Standard 5 2 2 2 3 3" xfId="3804"/>
    <cellStyle name="Standard 5 2 2 2 3 4" xfId="2263"/>
    <cellStyle name="Standard 5 2 2 2 4" xfId="1383"/>
    <cellStyle name="Standard 5 2 2 2 4 2" xfId="4024"/>
    <cellStyle name="Standard 5 2 2 2 4 3" xfId="2703"/>
    <cellStyle name="Standard 5 2 2 2 5" xfId="3363"/>
    <cellStyle name="Standard 5 2 2 2 6" xfId="2043"/>
    <cellStyle name="Standard 5 2 2 3" xfId="833"/>
    <cellStyle name="Standard 5 2 2 3 2" xfId="1493"/>
    <cellStyle name="Standard 5 2 2 3 2 2" xfId="4134"/>
    <cellStyle name="Standard 5 2 2 3 2 3" xfId="2813"/>
    <cellStyle name="Standard 5 2 2 3 3" xfId="3474"/>
    <cellStyle name="Standard 5 2 2 3 4" xfId="2373"/>
    <cellStyle name="Standard 5 2 2 4" xfId="1053"/>
    <cellStyle name="Standard 5 2 2 4 2" xfId="1713"/>
    <cellStyle name="Standard 5 2 2 4 2 2" xfId="4354"/>
    <cellStyle name="Standard 5 2 2 4 2 3" xfId="3033"/>
    <cellStyle name="Standard 5 2 2 4 3" xfId="3694"/>
    <cellStyle name="Standard 5 2 2 4 4" xfId="2153"/>
    <cellStyle name="Standard 5 2 2 5" xfId="1273"/>
    <cellStyle name="Standard 5 2 2 5 2" xfId="3914"/>
    <cellStyle name="Standard 5 2 2 5 3" xfId="2593"/>
    <cellStyle name="Standard 5 2 2 6" xfId="3253"/>
    <cellStyle name="Standard 5 2 2 7" xfId="1933"/>
    <cellStyle name="Standard 5 2 3" xfId="428"/>
    <cellStyle name="Standard 5 2 4" xfId="4846"/>
    <cellStyle name="Standard 5 2 4 2" xfId="5184"/>
    <cellStyle name="Standard 5 2 4 2 2" xfId="5862"/>
    <cellStyle name="Standard 5 2 4 2 2 2" xfId="7994"/>
    <cellStyle name="Standard 5 2 4 2 2 3" xfId="10317"/>
    <cellStyle name="Standard 5 2 4 2 3" xfId="6577"/>
    <cellStyle name="Standard 5 2 4 2 3 2" xfId="8609"/>
    <cellStyle name="Standard 5 2 4 2 3 3" xfId="10932"/>
    <cellStyle name="Standard 5 2 4 2 4" xfId="7359"/>
    <cellStyle name="Standard 5 2 4 2 5" xfId="9682"/>
    <cellStyle name="Standard 5 2 4 3" xfId="5550"/>
    <cellStyle name="Standard 5 2 4 3 2" xfId="7682"/>
    <cellStyle name="Standard 5 2 4 3 3" xfId="10005"/>
    <cellStyle name="Standard 5 2 4 4" xfId="6310"/>
    <cellStyle name="Standard 5 2 4 4 2" xfId="8342"/>
    <cellStyle name="Standard 5 2 4 4 3" xfId="10665"/>
    <cellStyle name="Standard 5 2 4 5" xfId="8914"/>
    <cellStyle name="Standard 5 2 4 5 2" xfId="11237"/>
    <cellStyle name="Standard 5 2 4 6" xfId="7047"/>
    <cellStyle name="Standard 5 2 4 7" xfId="9370"/>
    <cellStyle name="Standard 5 2 5" xfId="4897"/>
    <cellStyle name="Standard 5 2 5 2" xfId="5235"/>
    <cellStyle name="Standard 5 2 5 2 2" xfId="5912"/>
    <cellStyle name="Standard 5 2 5 2 2 2" xfId="8044"/>
    <cellStyle name="Standard 5 2 5 2 2 3" xfId="10367"/>
    <cellStyle name="Standard 5 2 5 2 3" xfId="6628"/>
    <cellStyle name="Standard 5 2 5 2 3 2" xfId="8660"/>
    <cellStyle name="Standard 5 2 5 2 3 3" xfId="10983"/>
    <cellStyle name="Standard 5 2 5 2 4" xfId="7410"/>
    <cellStyle name="Standard 5 2 5 2 5" xfId="9733"/>
    <cellStyle name="Standard 5 2 5 3" xfId="5601"/>
    <cellStyle name="Standard 5 2 5 3 2" xfId="7733"/>
    <cellStyle name="Standard 5 2 5 3 3" xfId="10056"/>
    <cellStyle name="Standard 5 2 5 4" xfId="6361"/>
    <cellStyle name="Standard 5 2 5 4 2" xfId="8393"/>
    <cellStyle name="Standard 5 2 5 4 3" xfId="10716"/>
    <cellStyle name="Standard 5 2 5 5" xfId="8965"/>
    <cellStyle name="Standard 5 2 5 5 2" xfId="11288"/>
    <cellStyle name="Standard 5 2 5 6" xfId="7098"/>
    <cellStyle name="Standard 5 2 5 7" xfId="9421"/>
    <cellStyle name="Standard 5 2 6" xfId="5043"/>
    <cellStyle name="Standard 5 2 6 2" xfId="5747"/>
    <cellStyle name="Standard 5 2 6 2 2" xfId="7879"/>
    <cellStyle name="Standard 5 2 6 2 3" xfId="10202"/>
    <cellStyle name="Standard 5 2 6 3" xfId="6186"/>
    <cellStyle name="Standard 5 2 6 3 2" xfId="8219"/>
    <cellStyle name="Standard 5 2 6 3 3" xfId="10542"/>
    <cellStyle name="Standard 5 2 6 4" xfId="8799"/>
    <cellStyle name="Standard 5 2 6 4 2" xfId="11122"/>
    <cellStyle name="Standard 5 2 6 5" xfId="7244"/>
    <cellStyle name="Standard 5 2 6 6" xfId="9567"/>
    <cellStyle name="Standard 5 2 7" xfId="5434"/>
    <cellStyle name="Standard 5 2 7 2" xfId="7566"/>
    <cellStyle name="Standard 5 2 7 3" xfId="9889"/>
    <cellStyle name="Standard 5 2 8" xfId="4729"/>
    <cellStyle name="Standard 5 2 8 2" xfId="6932"/>
    <cellStyle name="Standard 5 2 8 3" xfId="9255"/>
    <cellStyle name="Standard 5 2 9" xfId="362"/>
    <cellStyle name="Standard 5 2 9 2" xfId="6789"/>
    <cellStyle name="Standard 5 2 9 3" xfId="9112"/>
    <cellStyle name="Standard 5 3" xfId="591"/>
    <cellStyle name="Standard 5 3 2" xfId="701"/>
    <cellStyle name="Standard 5 3 2 2" xfId="940"/>
    <cellStyle name="Standard 5 3 2 2 2" xfId="1600"/>
    <cellStyle name="Standard 5 3 2 2 2 2" xfId="4241"/>
    <cellStyle name="Standard 5 3 2 2 2 3" xfId="2920"/>
    <cellStyle name="Standard 5 3 2 2 3" xfId="3581"/>
    <cellStyle name="Standard 5 3 2 2 4" xfId="2480"/>
    <cellStyle name="Standard 5 3 2 3" xfId="1160"/>
    <cellStyle name="Standard 5 3 2 3 2" xfId="1820"/>
    <cellStyle name="Standard 5 3 2 3 2 2" xfId="4461"/>
    <cellStyle name="Standard 5 3 2 3 2 3" xfId="3140"/>
    <cellStyle name="Standard 5 3 2 3 3" xfId="3801"/>
    <cellStyle name="Standard 5 3 2 3 4" xfId="2260"/>
    <cellStyle name="Standard 5 3 2 4" xfId="1380"/>
    <cellStyle name="Standard 5 3 2 4 2" xfId="4021"/>
    <cellStyle name="Standard 5 3 2 4 3" xfId="2700"/>
    <cellStyle name="Standard 5 3 2 5" xfId="3360"/>
    <cellStyle name="Standard 5 3 2 6" xfId="2040"/>
    <cellStyle name="Standard 5 3 3" xfId="830"/>
    <cellStyle name="Standard 5 3 3 2" xfId="1490"/>
    <cellStyle name="Standard 5 3 3 2 2" xfId="4131"/>
    <cellStyle name="Standard 5 3 3 2 3" xfId="2810"/>
    <cellStyle name="Standard 5 3 3 3" xfId="3471"/>
    <cellStyle name="Standard 5 3 3 4" xfId="2370"/>
    <cellStyle name="Standard 5 3 4" xfId="1050"/>
    <cellStyle name="Standard 5 3 4 2" xfId="1710"/>
    <cellStyle name="Standard 5 3 4 2 2" xfId="4351"/>
    <cellStyle name="Standard 5 3 4 2 3" xfId="3030"/>
    <cellStyle name="Standard 5 3 4 3" xfId="3691"/>
    <cellStyle name="Standard 5 3 4 4" xfId="2150"/>
    <cellStyle name="Standard 5 3 5" xfId="1270"/>
    <cellStyle name="Standard 5 3 5 2" xfId="3911"/>
    <cellStyle name="Standard 5 3 5 3" xfId="2590"/>
    <cellStyle name="Standard 5 3 6" xfId="3250"/>
    <cellStyle name="Standard 5 3 7" xfId="1930"/>
    <cellStyle name="Standard 5 4" xfId="666"/>
    <cellStyle name="Standard 5 4 2" xfId="905"/>
    <cellStyle name="Standard 5 4 2 2" xfId="1565"/>
    <cellStyle name="Standard 5 4 2 2 2" xfId="4206"/>
    <cellStyle name="Standard 5 4 2 2 3" xfId="2885"/>
    <cellStyle name="Standard 5 4 2 3" xfId="3546"/>
    <cellStyle name="Standard 5 4 2 4" xfId="2445"/>
    <cellStyle name="Standard 5 4 3" xfId="1125"/>
    <cellStyle name="Standard 5 4 3 2" xfId="1785"/>
    <cellStyle name="Standard 5 4 3 2 2" xfId="4426"/>
    <cellStyle name="Standard 5 4 3 2 3" xfId="3105"/>
    <cellStyle name="Standard 5 4 3 3" xfId="3766"/>
    <cellStyle name="Standard 5 4 3 4" xfId="2225"/>
    <cellStyle name="Standard 5 4 4" xfId="1345"/>
    <cellStyle name="Standard 5 4 4 2" xfId="3986"/>
    <cellStyle name="Standard 5 4 4 3" xfId="2665"/>
    <cellStyle name="Standard 5 4 5" xfId="3325"/>
    <cellStyle name="Standard 5 4 6" xfId="2005"/>
    <cellStyle name="Standard 5 5" xfId="795"/>
    <cellStyle name="Standard 5 5 2" xfId="1455"/>
    <cellStyle name="Standard 5 5 2 2" xfId="4096"/>
    <cellStyle name="Standard 5 5 2 3" xfId="2775"/>
    <cellStyle name="Standard 5 5 3" xfId="3436"/>
    <cellStyle name="Standard 5 5 4" xfId="2335"/>
    <cellStyle name="Standard 5 6" xfId="1015"/>
    <cellStyle name="Standard 5 6 2" xfId="1675"/>
    <cellStyle name="Standard 5 6 2 2" xfId="4316"/>
    <cellStyle name="Standard 5 6 2 3" xfId="2995"/>
    <cellStyle name="Standard 5 6 3" xfId="3656"/>
    <cellStyle name="Standard 5 6 4" xfId="2115"/>
    <cellStyle name="Standard 5 7" xfId="1235"/>
    <cellStyle name="Standard 5 7 2" xfId="3876"/>
    <cellStyle name="Standard 5 7 3" xfId="2555"/>
    <cellStyle name="Standard 5 8" xfId="3215"/>
    <cellStyle name="Standard 5 9" xfId="1895"/>
    <cellStyle name="Standard 50" xfId="5373"/>
    <cellStyle name="Standard 50 2" xfId="6043"/>
    <cellStyle name="Standard 50 3" xfId="7543"/>
    <cellStyle name="Standard 50 4" xfId="9866"/>
    <cellStyle name="Standard 51" xfId="5370"/>
    <cellStyle name="Standard 51 2" xfId="7542"/>
    <cellStyle name="Standard 51 3" xfId="9865"/>
    <cellStyle name="Standard 52" xfId="4677"/>
    <cellStyle name="Standard 52 2" xfId="6107"/>
    <cellStyle name="Standard 53" xfId="4762"/>
    <cellStyle name="Standard 53 2" xfId="6123"/>
    <cellStyle name="Standard 54" xfId="6059"/>
    <cellStyle name="Standard 54 2" xfId="6115"/>
    <cellStyle name="Standard 55" xfId="6044"/>
    <cellStyle name="Standard 55 2" xfId="6113"/>
    <cellStyle name="Standard 56" xfId="6054"/>
    <cellStyle name="Standard 56 2" xfId="6125"/>
    <cellStyle name="Standard 57" xfId="6045"/>
    <cellStyle name="Standard 57 2" xfId="6124"/>
    <cellStyle name="Standard 58" xfId="6046"/>
    <cellStyle name="Standard 58 2" xfId="6112"/>
    <cellStyle name="Standard 59" xfId="6047"/>
    <cellStyle name="Standard 59 2" xfId="6121"/>
    <cellStyle name="Standard 6" xfId="130"/>
    <cellStyle name="Standard 6 10" xfId="433"/>
    <cellStyle name="Standard 6 11" xfId="4840"/>
    <cellStyle name="Standard 6 11 2" xfId="5178"/>
    <cellStyle name="Standard 6 11 2 2" xfId="5856"/>
    <cellStyle name="Standard 6 11 2 2 2" xfId="7988"/>
    <cellStyle name="Standard 6 11 2 2 3" xfId="10311"/>
    <cellStyle name="Standard 6 11 2 3" xfId="6571"/>
    <cellStyle name="Standard 6 11 2 3 2" xfId="8603"/>
    <cellStyle name="Standard 6 11 2 3 3" xfId="10926"/>
    <cellStyle name="Standard 6 11 2 4" xfId="7353"/>
    <cellStyle name="Standard 6 11 2 5" xfId="9676"/>
    <cellStyle name="Standard 6 11 3" xfId="5544"/>
    <cellStyle name="Standard 6 11 3 2" xfId="7676"/>
    <cellStyle name="Standard 6 11 3 3" xfId="9999"/>
    <cellStyle name="Standard 6 11 4" xfId="6304"/>
    <cellStyle name="Standard 6 11 4 2" xfId="8336"/>
    <cellStyle name="Standard 6 11 4 3" xfId="10659"/>
    <cellStyle name="Standard 6 11 5" xfId="8908"/>
    <cellStyle name="Standard 6 11 5 2" xfId="11231"/>
    <cellStyle name="Standard 6 11 6" xfId="7041"/>
    <cellStyle name="Standard 6 11 7" xfId="9364"/>
    <cellStyle name="Standard 6 12" xfId="4891"/>
    <cellStyle name="Standard 6 12 2" xfId="5229"/>
    <cellStyle name="Standard 6 12 2 2" xfId="5907"/>
    <cellStyle name="Standard 6 12 2 2 2" xfId="8039"/>
    <cellStyle name="Standard 6 12 2 2 3" xfId="10362"/>
    <cellStyle name="Standard 6 12 2 3" xfId="6622"/>
    <cellStyle name="Standard 6 12 2 3 2" xfId="8654"/>
    <cellStyle name="Standard 6 12 2 3 3" xfId="10977"/>
    <cellStyle name="Standard 6 12 2 4" xfId="7404"/>
    <cellStyle name="Standard 6 12 2 5" xfId="9727"/>
    <cellStyle name="Standard 6 12 3" xfId="5595"/>
    <cellStyle name="Standard 6 12 3 2" xfId="7727"/>
    <cellStyle name="Standard 6 12 3 3" xfId="10050"/>
    <cellStyle name="Standard 6 12 4" xfId="6355"/>
    <cellStyle name="Standard 6 12 4 2" xfId="8387"/>
    <cellStyle name="Standard 6 12 4 3" xfId="10710"/>
    <cellStyle name="Standard 6 12 5" xfId="8959"/>
    <cellStyle name="Standard 6 12 5 2" xfId="11282"/>
    <cellStyle name="Standard 6 12 6" xfId="7092"/>
    <cellStyle name="Standard 6 12 7" xfId="9415"/>
    <cellStyle name="Standard 6 13" xfId="5037"/>
    <cellStyle name="Standard 6 13 2" xfId="5741"/>
    <cellStyle name="Standard 6 13 2 2" xfId="7873"/>
    <cellStyle name="Standard 6 13 2 3" xfId="10196"/>
    <cellStyle name="Standard 6 13 3" xfId="6180"/>
    <cellStyle name="Standard 6 13 3 2" xfId="8213"/>
    <cellStyle name="Standard 6 13 3 3" xfId="10536"/>
    <cellStyle name="Standard 6 13 4" xfId="8793"/>
    <cellStyle name="Standard 6 13 4 2" xfId="11116"/>
    <cellStyle name="Standard 6 13 5" xfId="7238"/>
    <cellStyle name="Standard 6 13 6" xfId="9561"/>
    <cellStyle name="Standard 6 14" xfId="5428"/>
    <cellStyle name="Standard 6 14 2" xfId="7560"/>
    <cellStyle name="Standard 6 14 3" xfId="9883"/>
    <cellStyle name="Standard 6 15" xfId="4723"/>
    <cellStyle name="Standard 6 15 2" xfId="6926"/>
    <cellStyle name="Standard 6 15 3" xfId="9249"/>
    <cellStyle name="Standard 6 16" xfId="356"/>
    <cellStyle name="Standard 6 16 2" xfId="6783"/>
    <cellStyle name="Standard 6 16 3" xfId="9106"/>
    <cellStyle name="Standard 6 17" xfId="332"/>
    <cellStyle name="Standard 6 18" xfId="6759"/>
    <cellStyle name="Standard 6 19" xfId="9082"/>
    <cellStyle name="Standard 6 2" xfId="139"/>
    <cellStyle name="Standard 6 2 10" xfId="339"/>
    <cellStyle name="Standard 6 2 11" xfId="6766"/>
    <cellStyle name="Standard 6 2 12" xfId="9089"/>
    <cellStyle name="Standard 6 2 2" xfId="595"/>
    <cellStyle name="Standard 6 2 2 2" xfId="705"/>
    <cellStyle name="Standard 6 2 2 2 2" xfId="944"/>
    <cellStyle name="Standard 6 2 2 2 2 2" xfId="1604"/>
    <cellStyle name="Standard 6 2 2 2 2 2 2" xfId="4245"/>
    <cellStyle name="Standard 6 2 2 2 2 2 3" xfId="2924"/>
    <cellStyle name="Standard 6 2 2 2 2 3" xfId="3585"/>
    <cellStyle name="Standard 6 2 2 2 2 4" xfId="2484"/>
    <cellStyle name="Standard 6 2 2 2 3" xfId="1164"/>
    <cellStyle name="Standard 6 2 2 2 3 2" xfId="1824"/>
    <cellStyle name="Standard 6 2 2 2 3 2 2" xfId="4465"/>
    <cellStyle name="Standard 6 2 2 2 3 2 3" xfId="3144"/>
    <cellStyle name="Standard 6 2 2 2 3 3" xfId="3805"/>
    <cellStyle name="Standard 6 2 2 2 3 4" xfId="2264"/>
    <cellStyle name="Standard 6 2 2 2 4" xfId="1384"/>
    <cellStyle name="Standard 6 2 2 2 4 2" xfId="4025"/>
    <cellStyle name="Standard 6 2 2 2 4 3" xfId="2704"/>
    <cellStyle name="Standard 6 2 2 2 5" xfId="3364"/>
    <cellStyle name="Standard 6 2 2 2 6" xfId="2044"/>
    <cellStyle name="Standard 6 2 2 3" xfId="834"/>
    <cellStyle name="Standard 6 2 2 3 2" xfId="1494"/>
    <cellStyle name="Standard 6 2 2 3 2 2" xfId="4135"/>
    <cellStyle name="Standard 6 2 2 3 2 3" xfId="2814"/>
    <cellStyle name="Standard 6 2 2 3 3" xfId="3475"/>
    <cellStyle name="Standard 6 2 2 3 4" xfId="2374"/>
    <cellStyle name="Standard 6 2 2 4" xfId="1054"/>
    <cellStyle name="Standard 6 2 2 4 2" xfId="1714"/>
    <cellStyle name="Standard 6 2 2 4 2 2" xfId="4355"/>
    <cellStyle name="Standard 6 2 2 4 2 3" xfId="3034"/>
    <cellStyle name="Standard 6 2 2 4 3" xfId="3695"/>
    <cellStyle name="Standard 6 2 2 4 4" xfId="2154"/>
    <cellStyle name="Standard 6 2 2 5" xfId="1274"/>
    <cellStyle name="Standard 6 2 2 5 2" xfId="3915"/>
    <cellStyle name="Standard 6 2 2 5 3" xfId="2594"/>
    <cellStyle name="Standard 6 2 2 6" xfId="3254"/>
    <cellStyle name="Standard 6 2 2 7" xfId="1934"/>
    <cellStyle name="Standard 6 2 3" xfId="530"/>
    <cellStyle name="Standard 6 2 4" xfId="4847"/>
    <cellStyle name="Standard 6 2 4 2" xfId="5185"/>
    <cellStyle name="Standard 6 2 4 2 2" xfId="5863"/>
    <cellStyle name="Standard 6 2 4 2 2 2" xfId="7995"/>
    <cellStyle name="Standard 6 2 4 2 2 3" xfId="10318"/>
    <cellStyle name="Standard 6 2 4 2 3" xfId="6578"/>
    <cellStyle name="Standard 6 2 4 2 3 2" xfId="8610"/>
    <cellStyle name="Standard 6 2 4 2 3 3" xfId="10933"/>
    <cellStyle name="Standard 6 2 4 2 4" xfId="7360"/>
    <cellStyle name="Standard 6 2 4 2 5" xfId="9683"/>
    <cellStyle name="Standard 6 2 4 3" xfId="5551"/>
    <cellStyle name="Standard 6 2 4 3 2" xfId="7683"/>
    <cellStyle name="Standard 6 2 4 3 3" xfId="10006"/>
    <cellStyle name="Standard 6 2 4 4" xfId="6311"/>
    <cellStyle name="Standard 6 2 4 4 2" xfId="8343"/>
    <cellStyle name="Standard 6 2 4 4 3" xfId="10666"/>
    <cellStyle name="Standard 6 2 4 5" xfId="8915"/>
    <cellStyle name="Standard 6 2 4 5 2" xfId="11238"/>
    <cellStyle name="Standard 6 2 4 6" xfId="7048"/>
    <cellStyle name="Standard 6 2 4 7" xfId="9371"/>
    <cellStyle name="Standard 6 2 5" xfId="4898"/>
    <cellStyle name="Standard 6 2 5 2" xfId="5236"/>
    <cellStyle name="Standard 6 2 5 2 2" xfId="5913"/>
    <cellStyle name="Standard 6 2 5 2 2 2" xfId="8045"/>
    <cellStyle name="Standard 6 2 5 2 2 3" xfId="10368"/>
    <cellStyle name="Standard 6 2 5 2 3" xfId="6629"/>
    <cellStyle name="Standard 6 2 5 2 3 2" xfId="8661"/>
    <cellStyle name="Standard 6 2 5 2 3 3" xfId="10984"/>
    <cellStyle name="Standard 6 2 5 2 4" xfId="7411"/>
    <cellStyle name="Standard 6 2 5 2 5" xfId="9734"/>
    <cellStyle name="Standard 6 2 5 3" xfId="5602"/>
    <cellStyle name="Standard 6 2 5 3 2" xfId="7734"/>
    <cellStyle name="Standard 6 2 5 3 3" xfId="10057"/>
    <cellStyle name="Standard 6 2 5 4" xfId="6362"/>
    <cellStyle name="Standard 6 2 5 4 2" xfId="8394"/>
    <cellStyle name="Standard 6 2 5 4 3" xfId="10717"/>
    <cellStyle name="Standard 6 2 5 5" xfId="8966"/>
    <cellStyle name="Standard 6 2 5 5 2" xfId="11289"/>
    <cellStyle name="Standard 6 2 5 6" xfId="7099"/>
    <cellStyle name="Standard 6 2 5 7" xfId="9422"/>
    <cellStyle name="Standard 6 2 6" xfId="5044"/>
    <cellStyle name="Standard 6 2 6 2" xfId="5748"/>
    <cellStyle name="Standard 6 2 6 2 2" xfId="7880"/>
    <cellStyle name="Standard 6 2 6 2 3" xfId="10203"/>
    <cellStyle name="Standard 6 2 6 3" xfId="6187"/>
    <cellStyle name="Standard 6 2 6 3 2" xfId="8220"/>
    <cellStyle name="Standard 6 2 6 3 3" xfId="10543"/>
    <cellStyle name="Standard 6 2 6 4" xfId="8800"/>
    <cellStyle name="Standard 6 2 6 4 2" xfId="11123"/>
    <cellStyle name="Standard 6 2 6 5" xfId="7245"/>
    <cellStyle name="Standard 6 2 6 6" xfId="9568"/>
    <cellStyle name="Standard 6 2 7" xfId="5435"/>
    <cellStyle name="Standard 6 2 7 2" xfId="7567"/>
    <cellStyle name="Standard 6 2 7 3" xfId="9890"/>
    <cellStyle name="Standard 6 2 8" xfId="4730"/>
    <cellStyle name="Standard 6 2 8 2" xfId="6933"/>
    <cellStyle name="Standard 6 2 8 3" xfId="9256"/>
    <cellStyle name="Standard 6 2 9" xfId="363"/>
    <cellStyle name="Standard 6 2 9 2" xfId="6790"/>
    <cellStyle name="Standard 6 2 9 3" xfId="9113"/>
    <cellStyle name="Standard 6 3" xfId="218"/>
    <cellStyle name="Standard 6 3 2" xfId="702"/>
    <cellStyle name="Standard 6 3 2 2" xfId="941"/>
    <cellStyle name="Standard 6 3 2 2 2" xfId="1601"/>
    <cellStyle name="Standard 6 3 2 2 2 2" xfId="4242"/>
    <cellStyle name="Standard 6 3 2 2 2 3" xfId="2921"/>
    <cellStyle name="Standard 6 3 2 2 3" xfId="3582"/>
    <cellStyle name="Standard 6 3 2 2 4" xfId="2481"/>
    <cellStyle name="Standard 6 3 2 3" xfId="1161"/>
    <cellStyle name="Standard 6 3 2 3 2" xfId="1821"/>
    <cellStyle name="Standard 6 3 2 3 2 2" xfId="4462"/>
    <cellStyle name="Standard 6 3 2 3 2 3" xfId="3141"/>
    <cellStyle name="Standard 6 3 2 3 3" xfId="3802"/>
    <cellStyle name="Standard 6 3 2 3 4" xfId="2261"/>
    <cellStyle name="Standard 6 3 2 4" xfId="1381"/>
    <cellStyle name="Standard 6 3 2 4 2" xfId="4022"/>
    <cellStyle name="Standard 6 3 2 4 3" xfId="2701"/>
    <cellStyle name="Standard 6 3 2 5" xfId="3361"/>
    <cellStyle name="Standard 6 3 2 6" xfId="2041"/>
    <cellStyle name="Standard 6 3 3" xfId="831"/>
    <cellStyle name="Standard 6 3 3 2" xfId="1491"/>
    <cellStyle name="Standard 6 3 3 2 2" xfId="4132"/>
    <cellStyle name="Standard 6 3 3 2 3" xfId="2811"/>
    <cellStyle name="Standard 6 3 3 3" xfId="3472"/>
    <cellStyle name="Standard 6 3 3 4" xfId="2371"/>
    <cellStyle name="Standard 6 3 4" xfId="1051"/>
    <cellStyle name="Standard 6 3 4 2" xfId="1711"/>
    <cellStyle name="Standard 6 3 4 2 2" xfId="4352"/>
    <cellStyle name="Standard 6 3 4 2 3" xfId="3031"/>
    <cellStyle name="Standard 6 3 4 3" xfId="3692"/>
    <cellStyle name="Standard 6 3 4 4" xfId="2151"/>
    <cellStyle name="Standard 6 3 5" xfId="1271"/>
    <cellStyle name="Standard 6 3 5 2" xfId="3912"/>
    <cellStyle name="Standard 6 3 5 3" xfId="2591"/>
    <cellStyle name="Standard 6 3 6" xfId="3251"/>
    <cellStyle name="Standard 6 3 7" xfId="1931"/>
    <cellStyle name="Standard 6 3 8" xfId="592"/>
    <cellStyle name="Standard 6 3 9" xfId="5056"/>
    <cellStyle name="Standard 6 4" xfId="669"/>
    <cellStyle name="Standard 6 4 2" xfId="908"/>
    <cellStyle name="Standard 6 4 2 2" xfId="1568"/>
    <cellStyle name="Standard 6 4 2 2 2" xfId="4209"/>
    <cellStyle name="Standard 6 4 2 2 3" xfId="2888"/>
    <cellStyle name="Standard 6 4 2 3" xfId="3549"/>
    <cellStyle name="Standard 6 4 2 4" xfId="2448"/>
    <cellStyle name="Standard 6 4 3" xfId="1128"/>
    <cellStyle name="Standard 6 4 3 2" xfId="1788"/>
    <cellStyle name="Standard 6 4 3 2 2" xfId="4429"/>
    <cellStyle name="Standard 6 4 3 2 3" xfId="3108"/>
    <cellStyle name="Standard 6 4 3 3" xfId="3769"/>
    <cellStyle name="Standard 6 4 3 4" xfId="2228"/>
    <cellStyle name="Standard 6 4 4" xfId="1348"/>
    <cellStyle name="Standard 6 4 4 2" xfId="3989"/>
    <cellStyle name="Standard 6 4 4 3" xfId="2668"/>
    <cellStyle name="Standard 6 4 5" xfId="3328"/>
    <cellStyle name="Standard 6 4 6" xfId="2008"/>
    <cellStyle name="Standard 6 5" xfId="798"/>
    <cellStyle name="Standard 6 5 2" xfId="1458"/>
    <cellStyle name="Standard 6 5 2 2" xfId="4099"/>
    <cellStyle name="Standard 6 5 2 3" xfId="2778"/>
    <cellStyle name="Standard 6 5 3" xfId="3439"/>
    <cellStyle name="Standard 6 5 4" xfId="2338"/>
    <cellStyle name="Standard 6 6" xfId="1018"/>
    <cellStyle name="Standard 6 6 2" xfId="1678"/>
    <cellStyle name="Standard 6 6 2 2" xfId="4319"/>
    <cellStyle name="Standard 6 6 2 3" xfId="2998"/>
    <cellStyle name="Standard 6 6 3" xfId="3659"/>
    <cellStyle name="Standard 6 6 4" xfId="2118"/>
    <cellStyle name="Standard 6 7" xfId="1238"/>
    <cellStyle name="Standard 6 7 2" xfId="3879"/>
    <cellStyle name="Standard 6 7 3" xfId="2558"/>
    <cellStyle name="Standard 6 8" xfId="3218"/>
    <cellStyle name="Standard 6 9" xfId="1898"/>
    <cellStyle name="Standard 60" xfId="6051"/>
    <cellStyle name="Standard 60 2" xfId="6116"/>
    <cellStyle name="Standard 61" xfId="6061"/>
    <cellStyle name="Standard 61 2" xfId="6117"/>
    <cellStyle name="Standard 62" xfId="6057"/>
    <cellStyle name="Standard 62 2" xfId="6126"/>
    <cellStyle name="Standard 63" xfId="6053"/>
    <cellStyle name="Standard 63 2" xfId="6114"/>
    <cellStyle name="Standard 64" xfId="6050"/>
    <cellStyle name="Standard 64 2" xfId="6105"/>
    <cellStyle name="Standard 65" xfId="6060"/>
    <cellStyle name="Standard 65 2" xfId="6109"/>
    <cellStyle name="Standard 66" xfId="6058"/>
    <cellStyle name="Standard 66 2" xfId="6111"/>
    <cellStyle name="Standard 67" xfId="6048"/>
    <cellStyle name="Standard 67 2" xfId="6122"/>
    <cellStyle name="Standard 68" xfId="6049"/>
    <cellStyle name="Standard 68 2" xfId="6118"/>
    <cellStyle name="Standard 69" xfId="6052"/>
    <cellStyle name="Standard 69 2" xfId="6120"/>
    <cellStyle name="Standard 7" xfId="132"/>
    <cellStyle name="Standard 7 10" xfId="4841"/>
    <cellStyle name="Standard 7 10 2" xfId="5179"/>
    <cellStyle name="Standard 7 10 2 2" xfId="5857"/>
    <cellStyle name="Standard 7 10 2 2 2" xfId="7989"/>
    <cellStyle name="Standard 7 10 2 2 3" xfId="10312"/>
    <cellStyle name="Standard 7 10 2 3" xfId="6572"/>
    <cellStyle name="Standard 7 10 2 3 2" xfId="8604"/>
    <cellStyle name="Standard 7 10 2 3 3" xfId="10927"/>
    <cellStyle name="Standard 7 10 2 4" xfId="7354"/>
    <cellStyle name="Standard 7 10 2 5" xfId="9677"/>
    <cellStyle name="Standard 7 10 3" xfId="5545"/>
    <cellStyle name="Standard 7 10 3 2" xfId="7677"/>
    <cellStyle name="Standard 7 10 3 3" xfId="10000"/>
    <cellStyle name="Standard 7 10 4" xfId="6305"/>
    <cellStyle name="Standard 7 10 4 2" xfId="8337"/>
    <cellStyle name="Standard 7 10 4 3" xfId="10660"/>
    <cellStyle name="Standard 7 10 5" xfId="8909"/>
    <cellStyle name="Standard 7 10 5 2" xfId="11232"/>
    <cellStyle name="Standard 7 10 6" xfId="7042"/>
    <cellStyle name="Standard 7 10 7" xfId="9365"/>
    <cellStyle name="Standard 7 11" xfId="4892"/>
    <cellStyle name="Standard 7 11 2" xfId="5230"/>
    <cellStyle name="Standard 7 11 2 2" xfId="5908"/>
    <cellStyle name="Standard 7 11 2 2 2" xfId="8040"/>
    <cellStyle name="Standard 7 11 2 2 3" xfId="10363"/>
    <cellStyle name="Standard 7 11 2 3" xfId="6623"/>
    <cellStyle name="Standard 7 11 2 3 2" xfId="8655"/>
    <cellStyle name="Standard 7 11 2 3 3" xfId="10978"/>
    <cellStyle name="Standard 7 11 2 4" xfId="7405"/>
    <cellStyle name="Standard 7 11 2 5" xfId="9728"/>
    <cellStyle name="Standard 7 11 3" xfId="5596"/>
    <cellStyle name="Standard 7 11 3 2" xfId="7728"/>
    <cellStyle name="Standard 7 11 3 3" xfId="10051"/>
    <cellStyle name="Standard 7 11 4" xfId="6356"/>
    <cellStyle name="Standard 7 11 4 2" xfId="8388"/>
    <cellStyle name="Standard 7 11 4 3" xfId="10711"/>
    <cellStyle name="Standard 7 11 5" xfId="8960"/>
    <cellStyle name="Standard 7 11 5 2" xfId="11283"/>
    <cellStyle name="Standard 7 11 6" xfId="7093"/>
    <cellStyle name="Standard 7 11 7" xfId="9416"/>
    <cellStyle name="Standard 7 12" xfId="5038"/>
    <cellStyle name="Standard 7 12 2" xfId="5742"/>
    <cellStyle name="Standard 7 12 2 2" xfId="7874"/>
    <cellStyle name="Standard 7 12 2 3" xfId="10197"/>
    <cellStyle name="Standard 7 12 3" xfId="6181"/>
    <cellStyle name="Standard 7 12 3 2" xfId="8214"/>
    <cellStyle name="Standard 7 12 3 3" xfId="10537"/>
    <cellStyle name="Standard 7 12 4" xfId="8794"/>
    <cellStyle name="Standard 7 12 4 2" xfId="11117"/>
    <cellStyle name="Standard 7 12 5" xfId="7239"/>
    <cellStyle name="Standard 7 12 6" xfId="9562"/>
    <cellStyle name="Standard 7 13" xfId="5429"/>
    <cellStyle name="Standard 7 13 2" xfId="7561"/>
    <cellStyle name="Standard 7 13 3" xfId="9884"/>
    <cellStyle name="Standard 7 14" xfId="4724"/>
    <cellStyle name="Standard 7 14 2" xfId="6927"/>
    <cellStyle name="Standard 7 14 3" xfId="9250"/>
    <cellStyle name="Standard 7 15" xfId="357"/>
    <cellStyle name="Standard 7 15 2" xfId="6784"/>
    <cellStyle name="Standard 7 15 3" xfId="9107"/>
    <cellStyle name="Standard 7 16" xfId="333"/>
    <cellStyle name="Standard 7 17" xfId="6760"/>
    <cellStyle name="Standard 7 18" xfId="9083"/>
    <cellStyle name="Standard 7 2" xfId="140"/>
    <cellStyle name="Standard 7 2 10" xfId="6767"/>
    <cellStyle name="Standard 7 2 11" xfId="9090"/>
    <cellStyle name="Standard 7 2 2" xfId="531"/>
    <cellStyle name="Standard 7 2 3" xfId="4848"/>
    <cellStyle name="Standard 7 2 3 2" xfId="5186"/>
    <cellStyle name="Standard 7 2 3 2 2" xfId="5864"/>
    <cellStyle name="Standard 7 2 3 2 2 2" xfId="7996"/>
    <cellStyle name="Standard 7 2 3 2 2 3" xfId="10319"/>
    <cellStyle name="Standard 7 2 3 2 3" xfId="6579"/>
    <cellStyle name="Standard 7 2 3 2 3 2" xfId="8611"/>
    <cellStyle name="Standard 7 2 3 2 3 3" xfId="10934"/>
    <cellStyle name="Standard 7 2 3 2 4" xfId="7361"/>
    <cellStyle name="Standard 7 2 3 2 5" xfId="9684"/>
    <cellStyle name="Standard 7 2 3 3" xfId="5552"/>
    <cellStyle name="Standard 7 2 3 3 2" xfId="7684"/>
    <cellStyle name="Standard 7 2 3 3 3" xfId="10007"/>
    <cellStyle name="Standard 7 2 3 4" xfId="6312"/>
    <cellStyle name="Standard 7 2 3 4 2" xfId="8344"/>
    <cellStyle name="Standard 7 2 3 4 3" xfId="10667"/>
    <cellStyle name="Standard 7 2 3 5" xfId="8916"/>
    <cellStyle name="Standard 7 2 3 5 2" xfId="11239"/>
    <cellStyle name="Standard 7 2 3 6" xfId="7049"/>
    <cellStyle name="Standard 7 2 3 7" xfId="9372"/>
    <cellStyle name="Standard 7 2 4" xfId="4899"/>
    <cellStyle name="Standard 7 2 4 2" xfId="5237"/>
    <cellStyle name="Standard 7 2 4 2 2" xfId="5914"/>
    <cellStyle name="Standard 7 2 4 2 2 2" xfId="8046"/>
    <cellStyle name="Standard 7 2 4 2 2 3" xfId="10369"/>
    <cellStyle name="Standard 7 2 4 2 3" xfId="6630"/>
    <cellStyle name="Standard 7 2 4 2 3 2" xfId="8662"/>
    <cellStyle name="Standard 7 2 4 2 3 3" xfId="10985"/>
    <cellStyle name="Standard 7 2 4 2 4" xfId="7412"/>
    <cellStyle name="Standard 7 2 4 2 5" xfId="9735"/>
    <cellStyle name="Standard 7 2 4 3" xfId="5603"/>
    <cellStyle name="Standard 7 2 4 3 2" xfId="7735"/>
    <cellStyle name="Standard 7 2 4 3 3" xfId="10058"/>
    <cellStyle name="Standard 7 2 4 4" xfId="6363"/>
    <cellStyle name="Standard 7 2 4 4 2" xfId="8395"/>
    <cellStyle name="Standard 7 2 4 4 3" xfId="10718"/>
    <cellStyle name="Standard 7 2 4 5" xfId="8967"/>
    <cellStyle name="Standard 7 2 4 5 2" xfId="11290"/>
    <cellStyle name="Standard 7 2 4 6" xfId="7100"/>
    <cellStyle name="Standard 7 2 4 7" xfId="9423"/>
    <cellStyle name="Standard 7 2 5" xfId="5045"/>
    <cellStyle name="Standard 7 2 5 2" xfId="5749"/>
    <cellStyle name="Standard 7 2 5 2 2" xfId="7881"/>
    <cellStyle name="Standard 7 2 5 2 3" xfId="10204"/>
    <cellStyle name="Standard 7 2 5 3" xfId="6188"/>
    <cellStyle name="Standard 7 2 5 3 2" xfId="8221"/>
    <cellStyle name="Standard 7 2 5 3 3" xfId="10544"/>
    <cellStyle name="Standard 7 2 5 4" xfId="8801"/>
    <cellStyle name="Standard 7 2 5 4 2" xfId="11124"/>
    <cellStyle name="Standard 7 2 5 5" xfId="7246"/>
    <cellStyle name="Standard 7 2 5 6" xfId="9569"/>
    <cellStyle name="Standard 7 2 6" xfId="5436"/>
    <cellStyle name="Standard 7 2 6 2" xfId="7568"/>
    <cellStyle name="Standard 7 2 6 3" xfId="9891"/>
    <cellStyle name="Standard 7 2 7" xfId="4731"/>
    <cellStyle name="Standard 7 2 7 2" xfId="6934"/>
    <cellStyle name="Standard 7 2 7 3" xfId="9257"/>
    <cellStyle name="Standard 7 2 8" xfId="364"/>
    <cellStyle name="Standard 7 2 8 2" xfId="6791"/>
    <cellStyle name="Standard 7 2 8 3" xfId="9114"/>
    <cellStyle name="Standard 7 2 9" xfId="340"/>
    <cellStyle name="Standard 7 3" xfId="225"/>
    <cellStyle name="Standard 7 3 2" xfId="909"/>
    <cellStyle name="Standard 7 3 2 2" xfId="1569"/>
    <cellStyle name="Standard 7 3 2 2 2" xfId="4210"/>
    <cellStyle name="Standard 7 3 2 2 3" xfId="2889"/>
    <cellStyle name="Standard 7 3 2 3" xfId="3550"/>
    <cellStyle name="Standard 7 3 2 4" xfId="2449"/>
    <cellStyle name="Standard 7 3 3" xfId="1129"/>
    <cellStyle name="Standard 7 3 3 2" xfId="1789"/>
    <cellStyle name="Standard 7 3 3 2 2" xfId="4430"/>
    <cellStyle name="Standard 7 3 3 2 3" xfId="3109"/>
    <cellStyle name="Standard 7 3 3 3" xfId="3770"/>
    <cellStyle name="Standard 7 3 3 4" xfId="2229"/>
    <cellStyle name="Standard 7 3 4" xfId="1349"/>
    <cellStyle name="Standard 7 3 4 2" xfId="3990"/>
    <cellStyle name="Standard 7 3 4 3" xfId="2669"/>
    <cellStyle name="Standard 7 3 5" xfId="3329"/>
    <cellStyle name="Standard 7 3 6" xfId="2009"/>
    <cellStyle name="Standard 7 3 7" xfId="670"/>
    <cellStyle name="Standard 7 3 8" xfId="5062"/>
    <cellStyle name="Standard 7 4" xfId="799"/>
    <cellStyle name="Standard 7 4 2" xfId="1459"/>
    <cellStyle name="Standard 7 4 2 2" xfId="4100"/>
    <cellStyle name="Standard 7 4 2 3" xfId="2779"/>
    <cellStyle name="Standard 7 4 3" xfId="3440"/>
    <cellStyle name="Standard 7 4 4" xfId="2339"/>
    <cellStyle name="Standard 7 5" xfId="1019"/>
    <cellStyle name="Standard 7 5 2" xfId="1679"/>
    <cellStyle name="Standard 7 5 2 2" xfId="4320"/>
    <cellStyle name="Standard 7 5 2 3" xfId="2999"/>
    <cellStyle name="Standard 7 5 3" xfId="3660"/>
    <cellStyle name="Standard 7 5 4" xfId="2119"/>
    <cellStyle name="Standard 7 6" xfId="1239"/>
    <cellStyle name="Standard 7 6 2" xfId="3880"/>
    <cellStyle name="Standard 7 6 3" xfId="2559"/>
    <cellStyle name="Standard 7 7" xfId="226"/>
    <cellStyle name="Standard 7 7 2" xfId="3219"/>
    <cellStyle name="Standard 7 7 3" xfId="6171"/>
    <cellStyle name="Standard 7 8" xfId="1899"/>
    <cellStyle name="Standard 7 9" xfId="435"/>
    <cellStyle name="Standard 70" xfId="6056"/>
    <cellStyle name="Standard 70 2" xfId="6110"/>
    <cellStyle name="Standard 71" xfId="6055"/>
    <cellStyle name="Standard 71 2" xfId="6119"/>
    <cellStyle name="Standard 72" xfId="6062"/>
    <cellStyle name="Standard 72 2" xfId="6108"/>
    <cellStyle name="Standard 73" xfId="6063"/>
    <cellStyle name="Standard 73 2" xfId="6127"/>
    <cellStyle name="Standard 74" xfId="6064"/>
    <cellStyle name="Standard 74 2" xfId="6128"/>
    <cellStyle name="Standard 75" xfId="6088"/>
    <cellStyle name="Standard 75 2" xfId="6151"/>
    <cellStyle name="Standard 76" xfId="6081"/>
    <cellStyle name="Standard 76 2" xfId="6144"/>
    <cellStyle name="Standard 77" xfId="6072"/>
    <cellStyle name="Standard 77 2" xfId="6135"/>
    <cellStyle name="Standard 78" xfId="6077"/>
    <cellStyle name="Standard 78 2" xfId="6140"/>
    <cellStyle name="Standard 79" xfId="6079"/>
    <cellStyle name="Standard 79 2" xfId="6142"/>
    <cellStyle name="Standard 8" xfId="133"/>
    <cellStyle name="Standard 8 10" xfId="4893"/>
    <cellStyle name="Standard 8 10 2" xfId="5231"/>
    <cellStyle name="Standard 8 10 2 2" xfId="5909"/>
    <cellStyle name="Standard 8 10 2 2 2" xfId="8041"/>
    <cellStyle name="Standard 8 10 2 2 3" xfId="10364"/>
    <cellStyle name="Standard 8 10 2 3" xfId="6624"/>
    <cellStyle name="Standard 8 10 2 3 2" xfId="8656"/>
    <cellStyle name="Standard 8 10 2 3 3" xfId="10979"/>
    <cellStyle name="Standard 8 10 2 4" xfId="7406"/>
    <cellStyle name="Standard 8 10 2 5" xfId="9729"/>
    <cellStyle name="Standard 8 10 3" xfId="5597"/>
    <cellStyle name="Standard 8 10 3 2" xfId="7729"/>
    <cellStyle name="Standard 8 10 3 3" xfId="10052"/>
    <cellStyle name="Standard 8 10 4" xfId="6357"/>
    <cellStyle name="Standard 8 10 4 2" xfId="8389"/>
    <cellStyle name="Standard 8 10 4 3" xfId="10712"/>
    <cellStyle name="Standard 8 10 5" xfId="8961"/>
    <cellStyle name="Standard 8 10 5 2" xfId="11284"/>
    <cellStyle name="Standard 8 10 6" xfId="7094"/>
    <cellStyle name="Standard 8 10 7" xfId="9417"/>
    <cellStyle name="Standard 8 11" xfId="5039"/>
    <cellStyle name="Standard 8 11 2" xfId="5743"/>
    <cellStyle name="Standard 8 11 2 2" xfId="7875"/>
    <cellStyle name="Standard 8 11 2 3" xfId="10198"/>
    <cellStyle name="Standard 8 11 3" xfId="6182"/>
    <cellStyle name="Standard 8 11 3 2" xfId="8215"/>
    <cellStyle name="Standard 8 11 3 3" xfId="10538"/>
    <cellStyle name="Standard 8 11 4" xfId="8795"/>
    <cellStyle name="Standard 8 11 4 2" xfId="11118"/>
    <cellStyle name="Standard 8 11 5" xfId="7240"/>
    <cellStyle name="Standard 8 11 6" xfId="9563"/>
    <cellStyle name="Standard 8 12" xfId="5430"/>
    <cellStyle name="Standard 8 12 2" xfId="7562"/>
    <cellStyle name="Standard 8 12 3" xfId="9885"/>
    <cellStyle name="Standard 8 13" xfId="4725"/>
    <cellStyle name="Standard 8 13 2" xfId="6928"/>
    <cellStyle name="Standard 8 13 3" xfId="9251"/>
    <cellStyle name="Standard 8 14" xfId="358"/>
    <cellStyle name="Standard 8 14 2" xfId="6785"/>
    <cellStyle name="Standard 8 14 3" xfId="9108"/>
    <cellStyle name="Standard 8 15" xfId="334"/>
    <cellStyle name="Standard 8 16" xfId="6761"/>
    <cellStyle name="Standard 8 17" xfId="9084"/>
    <cellStyle name="Standard 8 2" xfId="227"/>
    <cellStyle name="Standard 8 2 2" xfId="907"/>
    <cellStyle name="Standard 8 2 2 2" xfId="1567"/>
    <cellStyle name="Standard 8 2 2 2 2" xfId="4208"/>
    <cellStyle name="Standard 8 2 2 2 3" xfId="2887"/>
    <cellStyle name="Standard 8 2 2 3" xfId="3548"/>
    <cellStyle name="Standard 8 2 2 4" xfId="2447"/>
    <cellStyle name="Standard 8 2 3" xfId="1127"/>
    <cellStyle name="Standard 8 2 3 2" xfId="1787"/>
    <cellStyle name="Standard 8 2 3 2 2" xfId="4428"/>
    <cellStyle name="Standard 8 2 3 2 3" xfId="3107"/>
    <cellStyle name="Standard 8 2 3 3" xfId="3768"/>
    <cellStyle name="Standard 8 2 3 4" xfId="2227"/>
    <cellStyle name="Standard 8 2 4" xfId="1347"/>
    <cellStyle name="Standard 8 2 4 2" xfId="3988"/>
    <cellStyle name="Standard 8 2 4 3" xfId="2667"/>
    <cellStyle name="Standard 8 2 5" xfId="3327"/>
    <cellStyle name="Standard 8 2 6" xfId="2007"/>
    <cellStyle name="Standard 8 2 7" xfId="668"/>
    <cellStyle name="Standard 8 2 8" xfId="5063"/>
    <cellStyle name="Standard 8 3" xfId="797"/>
    <cellStyle name="Standard 8 3 2" xfId="1457"/>
    <cellStyle name="Standard 8 3 2 2" xfId="4098"/>
    <cellStyle name="Standard 8 3 2 3" xfId="2777"/>
    <cellStyle name="Standard 8 3 3" xfId="3438"/>
    <cellStyle name="Standard 8 3 4" xfId="2337"/>
    <cellStyle name="Standard 8 4" xfId="1017"/>
    <cellStyle name="Standard 8 4 2" xfId="1677"/>
    <cellStyle name="Standard 8 4 2 2" xfId="4318"/>
    <cellStyle name="Standard 8 4 2 3" xfId="2997"/>
    <cellStyle name="Standard 8 4 3" xfId="3658"/>
    <cellStyle name="Standard 8 4 4" xfId="2117"/>
    <cellStyle name="Standard 8 5" xfId="1237"/>
    <cellStyle name="Standard 8 5 2" xfId="3878"/>
    <cellStyle name="Standard 8 5 3" xfId="2557"/>
    <cellStyle name="Standard 8 6" xfId="3217"/>
    <cellStyle name="Standard 8 7" xfId="1897"/>
    <cellStyle name="Standard 8 8" xfId="431"/>
    <cellStyle name="Standard 8 9" xfId="4842"/>
    <cellStyle name="Standard 8 9 2" xfId="5180"/>
    <cellStyle name="Standard 8 9 2 2" xfId="5858"/>
    <cellStyle name="Standard 8 9 2 2 2" xfId="7990"/>
    <cellStyle name="Standard 8 9 2 2 3" xfId="10313"/>
    <cellStyle name="Standard 8 9 2 3" xfId="6573"/>
    <cellStyle name="Standard 8 9 2 3 2" xfId="8605"/>
    <cellStyle name="Standard 8 9 2 3 3" xfId="10928"/>
    <cellStyle name="Standard 8 9 2 4" xfId="7355"/>
    <cellStyle name="Standard 8 9 2 5" xfId="9678"/>
    <cellStyle name="Standard 8 9 3" xfId="5546"/>
    <cellStyle name="Standard 8 9 3 2" xfId="7678"/>
    <cellStyle name="Standard 8 9 3 3" xfId="10001"/>
    <cellStyle name="Standard 8 9 4" xfId="6306"/>
    <cellStyle name="Standard 8 9 4 2" xfId="8338"/>
    <cellStyle name="Standard 8 9 4 3" xfId="10661"/>
    <cellStyle name="Standard 8 9 5" xfId="8910"/>
    <cellStyle name="Standard 8 9 5 2" xfId="11233"/>
    <cellStyle name="Standard 8 9 6" xfId="7043"/>
    <cellStyle name="Standard 8 9 7" xfId="9366"/>
    <cellStyle name="Standard 80" xfId="6069"/>
    <cellStyle name="Standard 80 2" xfId="6132"/>
    <cellStyle name="Standard 81" xfId="6080"/>
    <cellStyle name="Standard 81 2" xfId="6143"/>
    <cellStyle name="Standard 82" xfId="6075"/>
    <cellStyle name="Standard 82 2" xfId="6138"/>
    <cellStyle name="Standard 83" xfId="6084"/>
    <cellStyle name="Standard 83 2" xfId="6147"/>
    <cellStyle name="Standard 84" xfId="6071"/>
    <cellStyle name="Standard 84 2" xfId="6134"/>
    <cellStyle name="Standard 85" xfId="6085"/>
    <cellStyle name="Standard 85 2" xfId="6148"/>
    <cellStyle name="Standard 86" xfId="6086"/>
    <cellStyle name="Standard 86 2" xfId="6149"/>
    <cellStyle name="Standard 87" xfId="6076"/>
    <cellStyle name="Standard 87 2" xfId="6139"/>
    <cellStyle name="Standard 88" xfId="6073"/>
    <cellStyle name="Standard 88 2" xfId="6136"/>
    <cellStyle name="Standard 89" xfId="6070"/>
    <cellStyle name="Standard 89 2" xfId="6133"/>
    <cellStyle name="Standard 9" xfId="134"/>
    <cellStyle name="Standard 9 10" xfId="4894"/>
    <cellStyle name="Standard 9 10 2" xfId="5232"/>
    <cellStyle name="Standard 9 10 2 2" xfId="5910"/>
    <cellStyle name="Standard 9 10 2 2 2" xfId="8042"/>
    <cellStyle name="Standard 9 10 2 2 3" xfId="10365"/>
    <cellStyle name="Standard 9 10 2 3" xfId="6625"/>
    <cellStyle name="Standard 9 10 2 3 2" xfId="8657"/>
    <cellStyle name="Standard 9 10 2 3 3" xfId="10980"/>
    <cellStyle name="Standard 9 10 2 4" xfId="7407"/>
    <cellStyle name="Standard 9 10 2 5" xfId="9730"/>
    <cellStyle name="Standard 9 10 3" xfId="5598"/>
    <cellStyle name="Standard 9 10 3 2" xfId="7730"/>
    <cellStyle name="Standard 9 10 3 3" xfId="10053"/>
    <cellStyle name="Standard 9 10 4" xfId="6358"/>
    <cellStyle name="Standard 9 10 4 2" xfId="8390"/>
    <cellStyle name="Standard 9 10 4 3" xfId="10713"/>
    <cellStyle name="Standard 9 10 5" xfId="8962"/>
    <cellStyle name="Standard 9 10 5 2" xfId="11285"/>
    <cellStyle name="Standard 9 10 6" xfId="7095"/>
    <cellStyle name="Standard 9 10 7" xfId="9418"/>
    <cellStyle name="Standard 9 11" xfId="5040"/>
    <cellStyle name="Standard 9 11 2" xfId="5744"/>
    <cellStyle name="Standard 9 11 2 2" xfId="7876"/>
    <cellStyle name="Standard 9 11 2 3" xfId="10199"/>
    <cellStyle name="Standard 9 11 3" xfId="6183"/>
    <cellStyle name="Standard 9 11 3 2" xfId="8216"/>
    <cellStyle name="Standard 9 11 3 3" xfId="10539"/>
    <cellStyle name="Standard 9 11 4" xfId="8796"/>
    <cellStyle name="Standard 9 11 4 2" xfId="11119"/>
    <cellStyle name="Standard 9 11 5" xfId="7241"/>
    <cellStyle name="Standard 9 11 6" xfId="9564"/>
    <cellStyle name="Standard 9 12" xfId="5431"/>
    <cellStyle name="Standard 9 12 2" xfId="7563"/>
    <cellStyle name="Standard 9 12 3" xfId="9886"/>
    <cellStyle name="Standard 9 13" xfId="4726"/>
    <cellStyle name="Standard 9 13 2" xfId="6929"/>
    <cellStyle name="Standard 9 13 3" xfId="9252"/>
    <cellStyle name="Standard 9 14" xfId="359"/>
    <cellStyle name="Standard 9 14 2" xfId="6786"/>
    <cellStyle name="Standard 9 14 3" xfId="9109"/>
    <cellStyle name="Standard 9 15" xfId="335"/>
    <cellStyle name="Standard 9 16" xfId="6762"/>
    <cellStyle name="Standard 9 17" xfId="9085"/>
    <cellStyle name="Standard 9 2" xfId="667"/>
    <cellStyle name="Standard 9 2 2" xfId="906"/>
    <cellStyle name="Standard 9 2 2 2" xfId="1566"/>
    <cellStyle name="Standard 9 2 2 2 2" xfId="4207"/>
    <cellStyle name="Standard 9 2 2 2 3" xfId="2886"/>
    <cellStyle name="Standard 9 2 2 3" xfId="3547"/>
    <cellStyle name="Standard 9 2 2 4" xfId="2446"/>
    <cellStyle name="Standard 9 2 3" xfId="1126"/>
    <cellStyle name="Standard 9 2 3 2" xfId="1786"/>
    <cellStyle name="Standard 9 2 3 2 2" xfId="4427"/>
    <cellStyle name="Standard 9 2 3 2 3" xfId="3106"/>
    <cellStyle name="Standard 9 2 3 3" xfId="3767"/>
    <cellStyle name="Standard 9 2 3 4" xfId="2226"/>
    <cellStyle name="Standard 9 2 4" xfId="1346"/>
    <cellStyle name="Standard 9 2 4 2" xfId="3987"/>
    <cellStyle name="Standard 9 2 4 3" xfId="2666"/>
    <cellStyle name="Standard 9 2 5" xfId="3326"/>
    <cellStyle name="Standard 9 2 6" xfId="2006"/>
    <cellStyle name="Standard 9 3" xfId="796"/>
    <cellStyle name="Standard 9 3 2" xfId="1456"/>
    <cellStyle name="Standard 9 3 2 2" xfId="4097"/>
    <cellStyle name="Standard 9 3 2 3" xfId="2776"/>
    <cellStyle name="Standard 9 3 3" xfId="3437"/>
    <cellStyle name="Standard 9 3 4" xfId="2336"/>
    <cellStyle name="Standard 9 4" xfId="1016"/>
    <cellStyle name="Standard 9 4 2" xfId="1676"/>
    <cellStyle name="Standard 9 4 2 2" xfId="4317"/>
    <cellStyle name="Standard 9 4 2 3" xfId="2996"/>
    <cellStyle name="Standard 9 4 3" xfId="3657"/>
    <cellStyle name="Standard 9 4 4" xfId="2116"/>
    <cellStyle name="Standard 9 5" xfId="1236"/>
    <cellStyle name="Standard 9 5 2" xfId="3877"/>
    <cellStyle name="Standard 9 5 3" xfId="2556"/>
    <cellStyle name="Standard 9 6" xfId="3216"/>
    <cellStyle name="Standard 9 7" xfId="1896"/>
    <cellStyle name="Standard 9 8" xfId="427"/>
    <cellStyle name="Standard 9 9" xfId="4843"/>
    <cellStyle name="Standard 9 9 2" xfId="5181"/>
    <cellStyle name="Standard 9 9 2 2" xfId="5859"/>
    <cellStyle name="Standard 9 9 2 2 2" xfId="7991"/>
    <cellStyle name="Standard 9 9 2 2 3" xfId="10314"/>
    <cellStyle name="Standard 9 9 2 3" xfId="6574"/>
    <cellStyle name="Standard 9 9 2 3 2" xfId="8606"/>
    <cellStyle name="Standard 9 9 2 3 3" xfId="10929"/>
    <cellStyle name="Standard 9 9 2 4" xfId="7356"/>
    <cellStyle name="Standard 9 9 2 5" xfId="9679"/>
    <cellStyle name="Standard 9 9 3" xfId="5547"/>
    <cellStyle name="Standard 9 9 3 2" xfId="7679"/>
    <cellStyle name="Standard 9 9 3 3" xfId="10002"/>
    <cellStyle name="Standard 9 9 4" xfId="6307"/>
    <cellStyle name="Standard 9 9 4 2" xfId="8339"/>
    <cellStyle name="Standard 9 9 4 3" xfId="10662"/>
    <cellStyle name="Standard 9 9 5" xfId="8911"/>
    <cellStyle name="Standard 9 9 5 2" xfId="11234"/>
    <cellStyle name="Standard 9 9 6" xfId="7044"/>
    <cellStyle name="Standard 9 9 7" xfId="9367"/>
    <cellStyle name="Standard 90" xfId="6067"/>
    <cellStyle name="Standard 90 2" xfId="6130"/>
    <cellStyle name="Standard 91" xfId="6082"/>
    <cellStyle name="Standard 91 2" xfId="6145"/>
    <cellStyle name="Standard 92" xfId="6074"/>
    <cellStyle name="Standard 92 2" xfId="6137"/>
    <cellStyle name="Standard 93" xfId="6083"/>
    <cellStyle name="Standard 93 2" xfId="6146"/>
    <cellStyle name="Standard 94" xfId="6087"/>
    <cellStyle name="Standard 94 2" xfId="6150"/>
    <cellStyle name="Standard 95" xfId="6066"/>
    <cellStyle name="Standard 95 2" xfId="6129"/>
    <cellStyle name="Standard 96" xfId="6078"/>
    <cellStyle name="Standard 96 2" xfId="6141"/>
    <cellStyle name="Standard 97" xfId="6089"/>
    <cellStyle name="Standard 97 2" xfId="6152"/>
    <cellStyle name="Standard 98" xfId="6065"/>
    <cellStyle name="Standard 98 2" xfId="6106"/>
    <cellStyle name="Standard 99" xfId="6068"/>
    <cellStyle name="Standard 99 2" xfId="6131"/>
    <cellStyle name="Standard_Datendefinition" xfId="121"/>
    <cellStyle name="Standard_MusterErfassungsbogen" xfId="100"/>
    <cellStyle name="Title" xfId="101"/>
    <cellStyle name="Total" xfId="102"/>
    <cellStyle name="Überschrift" xfId="103" builtinId="15" customBuiltin="1"/>
    <cellStyle name="Überschrift 1" xfId="104" builtinId="16" customBuiltin="1"/>
    <cellStyle name="Überschrift 1 2" xfId="105"/>
    <cellStyle name="Überschrift 1 2 2" xfId="322"/>
    <cellStyle name="Überschrift 1 3" xfId="209"/>
    <cellStyle name="Überschrift 1 3 2" xfId="523"/>
    <cellStyle name="Überschrift 1 3 3" xfId="386"/>
    <cellStyle name="Überschrift 1 4" xfId="263"/>
    <cellStyle name="Überschrift 1 5" xfId="278"/>
    <cellStyle name="Überschrift 1 6" xfId="4523"/>
    <cellStyle name="Überschrift 1 7" xfId="5418"/>
    <cellStyle name="Überschrift 1 8" xfId="4713"/>
    <cellStyle name="Überschrift 10" xfId="4712"/>
    <cellStyle name="Überschrift 2" xfId="106" builtinId="17" customBuiltin="1"/>
    <cellStyle name="Überschrift 2 2" xfId="107"/>
    <cellStyle name="Überschrift 2 2 2" xfId="323"/>
    <cellStyle name="Überschrift 2 3" xfId="210"/>
    <cellStyle name="Überschrift 2 3 2" xfId="524"/>
    <cellStyle name="Überschrift 2 3 3" xfId="387"/>
    <cellStyle name="Überschrift 2 4" xfId="264"/>
    <cellStyle name="Überschrift 2 5" xfId="148"/>
    <cellStyle name="Überschrift 2 6" xfId="4524"/>
    <cellStyle name="Überschrift 2 7" xfId="5419"/>
    <cellStyle name="Überschrift 2 8" xfId="4714"/>
    <cellStyle name="Überschrift 3" xfId="108" builtinId="18" customBuiltin="1"/>
    <cellStyle name="Überschrift 3 2" xfId="109"/>
    <cellStyle name="Überschrift 3 2 2" xfId="324"/>
    <cellStyle name="Überschrift 3 3" xfId="211"/>
    <cellStyle name="Überschrift 3 3 2" xfId="525"/>
    <cellStyle name="Überschrift 3 3 3" xfId="388"/>
    <cellStyle name="Überschrift 3 4" xfId="265"/>
    <cellStyle name="Überschrift 3 5" xfId="166"/>
    <cellStyle name="Überschrift 3 6" xfId="4525"/>
    <cellStyle name="Überschrift 3 7" xfId="5420"/>
    <cellStyle name="Überschrift 3 8" xfId="4715"/>
    <cellStyle name="Überschrift 4" xfId="110" builtinId="19" customBuiltin="1"/>
    <cellStyle name="Überschrift 4 2" xfId="111"/>
    <cellStyle name="Überschrift 4 2 2" xfId="325"/>
    <cellStyle name="Überschrift 4 3" xfId="212"/>
    <cellStyle name="Überschrift 4 3 2" xfId="526"/>
    <cellStyle name="Überschrift 4 3 3" xfId="389"/>
    <cellStyle name="Überschrift 4 4" xfId="266"/>
    <cellStyle name="Überschrift 4 5" xfId="286"/>
    <cellStyle name="Überschrift 4 6" xfId="4526"/>
    <cellStyle name="Überschrift 4 7" xfId="5421"/>
    <cellStyle name="Überschrift 4 8" xfId="4716"/>
    <cellStyle name="Überschrift 5" xfId="112"/>
    <cellStyle name="Überschrift 5 2" xfId="321"/>
    <cellStyle name="Überschrift 6" xfId="208"/>
    <cellStyle name="Überschrift 6 2" xfId="522"/>
    <cellStyle name="Überschrift 6 3" xfId="385"/>
    <cellStyle name="Überschrift 7" xfId="262"/>
    <cellStyle name="Überschrift 8" xfId="151"/>
    <cellStyle name="Überschrift 9" xfId="5417"/>
    <cellStyle name="Verknüpfte Zelle" xfId="113" builtinId="24" customBuiltin="1"/>
    <cellStyle name="Verknüpfte Zelle 2" xfId="114"/>
    <cellStyle name="Verknüpfte Zelle 2 2" xfId="326"/>
    <cellStyle name="Verknüpfte Zelle 3" xfId="213"/>
    <cellStyle name="Verknüpfte Zelle 3 2" xfId="527"/>
    <cellStyle name="Verknüpfte Zelle 3 3" xfId="396"/>
    <cellStyle name="Verknüpfte Zelle 4" xfId="267"/>
    <cellStyle name="Verknüpfte Zelle 5" xfId="158"/>
    <cellStyle name="Verknüpfte Zelle 6" xfId="4530"/>
    <cellStyle name="Verknüpfte Zelle 7" xfId="5422"/>
    <cellStyle name="Verknüpfte Zelle 8" xfId="4717"/>
    <cellStyle name="Warnender Text" xfId="115" builtinId="11" customBuiltin="1"/>
    <cellStyle name="Warnender Text 2" xfId="116"/>
    <cellStyle name="Warnender Text 2 2" xfId="327"/>
    <cellStyle name="Warnender Text 3" xfId="214"/>
    <cellStyle name="Warnender Text 3 2" xfId="528"/>
    <cellStyle name="Warnender Text 3 3" xfId="398"/>
    <cellStyle name="Warnender Text 4" xfId="268"/>
    <cellStyle name="Warnender Text 5" xfId="293"/>
    <cellStyle name="Warnender Text 6" xfId="4532"/>
    <cellStyle name="Warnender Text 7" xfId="5423"/>
    <cellStyle name="Warnender Text 8" xfId="4718"/>
    <cellStyle name="Warning Text" xfId="117"/>
    <cellStyle name="Zelle überprüfen" xfId="118" builtinId="23" customBuiltin="1"/>
    <cellStyle name="Zelle überprüfen 2" xfId="119"/>
    <cellStyle name="Zelle überprüfen 2 2" xfId="328"/>
    <cellStyle name="Zelle überprüfen 3" xfId="215"/>
    <cellStyle name="Zelle überprüfen 3 2" xfId="529"/>
    <cellStyle name="Zelle überprüfen 3 3" xfId="397"/>
    <cellStyle name="Zelle überprüfen 4" xfId="269"/>
    <cellStyle name="Zelle überprüfen 5" xfId="152"/>
    <cellStyle name="Zelle überprüfen 6" xfId="4531"/>
    <cellStyle name="Zelle überprüfen 7" xfId="5424"/>
    <cellStyle name="Zelle überprüfen 8" xfId="4719"/>
  </cellStyles>
  <dxfs count="38">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349986266670735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34998626667073579"/>
        </patternFill>
      </fill>
    </dxf>
    <dxf>
      <font>
        <b/>
        <i val="0"/>
        <color rgb="FFFF0000"/>
      </font>
      <numFmt numFmtId="4" formatCode="#,##0.00"/>
    </dxf>
    <dxf>
      <font>
        <color theme="0"/>
      </font>
    </dxf>
    <dxf>
      <font>
        <color rgb="FFFF0000"/>
      </font>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0000"/>
        </patternFill>
      </fill>
    </dxf>
    <dxf>
      <font>
        <strike val="0"/>
        <color rgb="FFFF0000"/>
      </font>
    </dxf>
    <dxf>
      <font>
        <b/>
        <i val="0"/>
        <color rgb="FFFF0000"/>
      </font>
      <numFmt numFmtId="4" formatCode="#,##0.00"/>
    </dxf>
    <dxf>
      <font>
        <color theme="0"/>
      </font>
    </dxf>
    <dxf>
      <font>
        <color rgb="FFFF0000"/>
      </font>
    </dxf>
    <dxf>
      <font>
        <strike val="0"/>
        <color rgb="FFFF0000"/>
      </font>
    </dxf>
    <dxf>
      <fill>
        <patternFill>
          <bgColor rgb="FFFFC000"/>
        </patternFill>
      </fill>
    </dxf>
    <dxf>
      <fill>
        <patternFill>
          <bgColor rgb="FFFF0000"/>
        </patternFill>
      </fill>
    </dxf>
    <dxf>
      <fill>
        <patternFill>
          <bgColor rgb="FFFF0000"/>
        </patternFill>
      </fill>
    </dxf>
    <dxf>
      <font>
        <strike val="0"/>
        <color rgb="FFFF0000"/>
      </font>
    </dxf>
    <dxf>
      <font>
        <strike val="0"/>
        <color rgb="FFFF0000"/>
      </font>
    </dxf>
    <dxf>
      <font>
        <strike val="0"/>
        <color rgb="FFFF0000"/>
      </font>
    </dxf>
    <dxf>
      <font>
        <strike val="0"/>
        <color rgb="FFFF0000"/>
      </font>
    </dxf>
    <dxf>
      <font>
        <color rgb="FFFF3300"/>
      </font>
      <numFmt numFmtId="2" formatCode="0.00"/>
    </dxf>
    <dxf>
      <font>
        <color rgb="FFFF0000"/>
      </font>
    </dxf>
  </dxfs>
  <tableStyles count="0" defaultTableStyle="TableStyleMedium2" defaultPivotStyle="PivotStyleLight16"/>
  <colors>
    <mruColors>
      <color rgb="FFFFFF99"/>
      <color rgb="FFFFFFFF"/>
      <color rgb="FFFF3300"/>
      <color rgb="FFDDDDD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1362075</xdr:colOff>
      <xdr:row>0</xdr:row>
      <xdr:rowOff>0</xdr:rowOff>
    </xdr:from>
    <xdr:to>
      <xdr:col>3</xdr:col>
      <xdr:colOff>0</xdr:colOff>
      <xdr:row>0</xdr:row>
      <xdr:rowOff>0</xdr:rowOff>
    </xdr:to>
    <xdr:pic>
      <xdr:nvPicPr>
        <xdr:cNvPr id="6275" name="Picture 1"/>
        <xdr:cNvPicPr>
          <a:picLocks noChangeAspect="1" noChangeArrowheads="1"/>
        </xdr:cNvPicPr>
      </xdr:nvPicPr>
      <xdr:blipFill>
        <a:blip xmlns:r="http://schemas.openxmlformats.org/officeDocument/2006/relationships" r:embed="rId1"/>
        <a:srcRect/>
        <a:stretch>
          <a:fillRect/>
        </a:stretch>
      </xdr:blipFill>
      <xdr:spPr bwMode="auto">
        <a:xfrm>
          <a:off x="4886325" y="0"/>
          <a:ext cx="1524000" cy="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1362075</xdr:colOff>
      <xdr:row>0</xdr:row>
      <xdr:rowOff>0</xdr:rowOff>
    </xdr:from>
    <xdr:to>
      <xdr:col>3</xdr:col>
      <xdr:colOff>1323975</xdr:colOff>
      <xdr:row>0</xdr:row>
      <xdr:rowOff>0</xdr:rowOff>
    </xdr:to>
    <xdr:pic>
      <xdr:nvPicPr>
        <xdr:cNvPr id="2" name="Picture 1"/>
        <xdr:cNvPicPr>
          <a:picLocks noChangeAspect="1" noChangeArrowheads="1"/>
        </xdr:cNvPicPr>
      </xdr:nvPicPr>
      <xdr:blipFill>
        <a:blip xmlns:r="http://schemas.openxmlformats.org/officeDocument/2006/relationships" r:embed="rId1"/>
        <a:srcRect/>
        <a:stretch>
          <a:fillRect/>
        </a:stretch>
      </xdr:blipFill>
      <xdr:spPr bwMode="auto">
        <a:xfrm>
          <a:off x="3943350" y="0"/>
          <a:ext cx="1181100" cy="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dimension ref="A1:K41"/>
  <sheetViews>
    <sheetView tabSelected="1" zoomScaleNormal="100" workbookViewId="0">
      <selection activeCell="B6" sqref="B6"/>
    </sheetView>
  </sheetViews>
  <sheetFormatPr baseColWidth="10" defaultRowHeight="12.75" x14ac:dyDescent="0.2"/>
  <cols>
    <col min="1" max="1" width="53.7109375" style="11" customWidth="1"/>
    <col min="2" max="2" width="38.28515625" style="11" customWidth="1"/>
    <col min="3" max="5" width="10.7109375" style="11" customWidth="1"/>
    <col min="6" max="7" width="21.85546875" style="11" customWidth="1"/>
    <col min="8" max="8" width="10" style="11" customWidth="1"/>
    <col min="9" max="9" width="19" style="11" customWidth="1"/>
    <col min="10" max="10" width="17.5703125" style="11" customWidth="1"/>
    <col min="11" max="16384" width="11.42578125" style="11"/>
  </cols>
  <sheetData>
    <row r="1" spans="1:7" ht="0.75" customHeight="1" thickBot="1" x14ac:dyDescent="0.25">
      <c r="A1" s="1" t="s">
        <v>6008</v>
      </c>
    </row>
    <row r="2" spans="1:7" ht="15.75" customHeight="1" x14ac:dyDescent="0.2">
      <c r="A2" s="28" t="s">
        <v>6403</v>
      </c>
      <c r="B2" s="30"/>
    </row>
    <row r="3" spans="1:7" x14ac:dyDescent="0.2">
      <c r="A3" s="42" t="s">
        <v>5971</v>
      </c>
      <c r="B3" s="48"/>
    </row>
    <row r="4" spans="1:7" x14ac:dyDescent="0.2">
      <c r="A4" s="43" t="s">
        <v>5231</v>
      </c>
      <c r="B4" s="48"/>
    </row>
    <row r="5" spans="1:7" x14ac:dyDescent="0.2">
      <c r="A5" s="44" t="s">
        <v>1494</v>
      </c>
      <c r="B5" s="49"/>
    </row>
    <row r="6" spans="1:7" x14ac:dyDescent="0.2">
      <c r="A6" s="31" t="s">
        <v>270</v>
      </c>
      <c r="B6" s="50" t="s">
        <v>6820</v>
      </c>
    </row>
    <row r="7" spans="1:7" x14ac:dyDescent="0.2">
      <c r="A7" s="32" t="s">
        <v>2075</v>
      </c>
      <c r="B7" s="51" t="s">
        <v>6819</v>
      </c>
    </row>
    <row r="8" spans="1:7" x14ac:dyDescent="0.2">
      <c r="A8" s="33"/>
      <c r="B8" s="52" t="s">
        <v>6821</v>
      </c>
    </row>
    <row r="9" spans="1:7" x14ac:dyDescent="0.2">
      <c r="A9" s="34" t="s">
        <v>1495</v>
      </c>
      <c r="B9" s="53" t="s">
        <v>6822</v>
      </c>
    </row>
    <row r="10" spans="1:7" x14ac:dyDescent="0.2">
      <c r="A10" s="35" t="s">
        <v>2076</v>
      </c>
      <c r="B10" s="54">
        <v>10001102</v>
      </c>
    </row>
    <row r="11" spans="1:7" x14ac:dyDescent="0.2">
      <c r="A11" s="36" t="s">
        <v>2077</v>
      </c>
      <c r="B11" s="55">
        <v>1</v>
      </c>
    </row>
    <row r="12" spans="1:7" x14ac:dyDescent="0.2">
      <c r="A12" s="37" t="s">
        <v>2078</v>
      </c>
      <c r="B12" s="411">
        <v>42878</v>
      </c>
      <c r="F12" s="420"/>
      <c r="G12" s="420"/>
    </row>
    <row r="13" spans="1:7" ht="12.75" customHeight="1" x14ac:dyDescent="0.2">
      <c r="A13" s="38"/>
      <c r="B13" s="56"/>
      <c r="F13" s="420"/>
      <c r="G13" s="420"/>
    </row>
    <row r="14" spans="1:7" x14ac:dyDescent="0.2">
      <c r="A14" s="39"/>
      <c r="B14" s="57"/>
      <c r="F14" s="420"/>
      <c r="G14" s="420"/>
    </row>
    <row r="15" spans="1:7" x14ac:dyDescent="0.2">
      <c r="A15" s="350"/>
      <c r="B15" s="349"/>
      <c r="F15" s="420"/>
      <c r="G15" s="420"/>
    </row>
    <row r="16" spans="1:7" x14ac:dyDescent="0.2">
      <c r="A16" s="40"/>
      <c r="B16" s="58"/>
    </row>
    <row r="17" spans="1:11" ht="20.25" customHeight="1" thickBot="1" x14ac:dyDescent="0.25">
      <c r="A17" s="41" t="s">
        <v>1181</v>
      </c>
      <c r="B17" s="63">
        <v>2016</v>
      </c>
      <c r="F17" s="119"/>
      <c r="G17" s="117"/>
    </row>
    <row r="18" spans="1:11" s="47" customFormat="1" ht="3.75" customHeight="1" thickBot="1" x14ac:dyDescent="0.3">
      <c r="A18" s="45"/>
      <c r="B18" s="139"/>
    </row>
    <row r="19" spans="1:11" ht="21.75" customHeight="1" x14ac:dyDescent="0.25">
      <c r="A19" s="29" t="s">
        <v>6013</v>
      </c>
      <c r="B19" s="59"/>
      <c r="F19" s="99"/>
      <c r="H19" s="66"/>
    </row>
    <row r="20" spans="1:11" ht="21.75" customHeight="1" x14ac:dyDescent="0.25">
      <c r="A20" s="42" t="s">
        <v>6798</v>
      </c>
      <c r="B20" s="60"/>
    </row>
    <row r="21" spans="1:11" ht="21.75" customHeight="1" x14ac:dyDescent="0.25">
      <c r="A21" s="61"/>
      <c r="B21" s="62"/>
    </row>
    <row r="22" spans="1:11" ht="51.95" customHeight="1" x14ac:dyDescent="0.2">
      <c r="A22" s="108" t="s">
        <v>5949</v>
      </c>
      <c r="B22" s="100">
        <f>Übersicht_VGT!C14</f>
        <v>32133658.090000011</v>
      </c>
      <c r="C22" s="423" t="str">
        <f>IF(OR(MAX(Kategorien!L:L)&gt;0.02,MAX(Kategorien!Q:Q)&gt;0.02,MIN(Kategorien!L:L)&lt;-0.02,MIN(Kategorien!Q:Q)&lt;-0.02),"EEG-Vergütung in Anlagenbewegungsdaten stimmen evtl. mit gesetzl. Vergütung nicht überein",IF(SUMIF(Kategorien!$N:$N,"*SV*",Kategorien!L:L)&lt;&gt;0,"Euro-Angaben für Selbstverbrauch nach § 33a Abs. 2 EEG in Anlagenbewegungsdaten unzulässig",""))</f>
        <v/>
      </c>
      <c r="D22" s="424"/>
      <c r="E22" s="424"/>
      <c r="H22" s="118"/>
      <c r="K22" s="116"/>
    </row>
    <row r="23" spans="1:11" ht="51.95" customHeight="1" x14ac:dyDescent="0.2">
      <c r="A23" s="108" t="s">
        <v>5950</v>
      </c>
      <c r="B23" s="101">
        <f>Übersicht_DV!B16</f>
        <v>15160432.969999999</v>
      </c>
      <c r="C23" s="423"/>
      <c r="D23" s="424"/>
      <c r="E23" s="424"/>
      <c r="F23" s="118"/>
      <c r="G23" s="118"/>
      <c r="H23" s="118"/>
      <c r="I23" s="97"/>
      <c r="J23" s="97"/>
      <c r="K23" s="65"/>
    </row>
    <row r="24" spans="1:11" ht="51.95" customHeight="1" x14ac:dyDescent="0.2">
      <c r="A24" s="108" t="s">
        <v>5973</v>
      </c>
      <c r="B24" s="101">
        <f>Übersicht_DV!B25</f>
        <v>63969.17</v>
      </c>
      <c r="C24" s="425"/>
      <c r="D24" s="426"/>
      <c r="E24" s="426"/>
      <c r="F24" s="107"/>
      <c r="G24" s="107"/>
      <c r="H24" s="107"/>
      <c r="I24" s="97"/>
      <c r="J24" s="97"/>
      <c r="K24" s="65"/>
    </row>
    <row r="25" spans="1:11" ht="51.95" customHeight="1" thickBot="1" x14ac:dyDescent="0.25">
      <c r="A25" s="308" t="s">
        <v>5951</v>
      </c>
      <c r="B25" s="102">
        <f>VNNE!B13</f>
        <v>1504772.76</v>
      </c>
      <c r="C25" s="421" t="str">
        <f>IF(ABS(VNNE!B13-SUM(Anlagenangaben!C:C))&gt;=1,"Abweichung bei vermiedenen Netzentgelten [EUR] (mgl. ungültige Kategorie in Anlagenangaben","")</f>
        <v/>
      </c>
      <c r="D25" s="422"/>
      <c r="E25" s="422"/>
      <c r="F25" s="98"/>
      <c r="G25" s="98"/>
      <c r="H25" s="98"/>
      <c r="I25" s="98"/>
      <c r="J25" s="98"/>
    </row>
    <row r="26" spans="1:11" ht="36" customHeight="1" thickBot="1" x14ac:dyDescent="0.25">
      <c r="A26" s="307" t="s">
        <v>5946</v>
      </c>
      <c r="B26" s="140">
        <f>B22+B23+B24-B25</f>
        <v>45853287.470000014</v>
      </c>
    </row>
    <row r="27" spans="1:11" ht="36" customHeight="1" thickBot="1" x14ac:dyDescent="0.25">
      <c r="A27" s="109" t="s">
        <v>6011</v>
      </c>
      <c r="B27" s="101">
        <f>'EEG-Umlage EV'!D13</f>
        <v>176158.18</v>
      </c>
    </row>
    <row r="28" spans="1:11" ht="36" customHeight="1" thickBot="1" x14ac:dyDescent="0.25">
      <c r="A28" s="138" t="s">
        <v>5964</v>
      </c>
      <c r="B28" s="140">
        <f>B22+B23+B24-B25-B27</f>
        <v>45677129.290000014</v>
      </c>
    </row>
    <row r="29" spans="1:11" s="47" customFormat="1" ht="15.75" x14ac:dyDescent="0.25">
      <c r="A29" s="45"/>
      <c r="B29" s="46"/>
    </row>
    <row r="30" spans="1:11" x14ac:dyDescent="0.2">
      <c r="A30" s="12" t="s">
        <v>2080</v>
      </c>
    </row>
    <row r="31" spans="1:11" x14ac:dyDescent="0.2">
      <c r="A31" s="13" t="s">
        <v>5232</v>
      </c>
    </row>
    <row r="32" spans="1:11" x14ac:dyDescent="0.2">
      <c r="A32" s="13" t="s">
        <v>4957</v>
      </c>
    </row>
    <row r="33" spans="1:1" x14ac:dyDescent="0.2">
      <c r="A33" s="13" t="s">
        <v>5233</v>
      </c>
    </row>
    <row r="34" spans="1:1" x14ac:dyDescent="0.2">
      <c r="A34" s="137" t="s">
        <v>5952</v>
      </c>
    </row>
    <row r="36" spans="1:1" x14ac:dyDescent="0.2">
      <c r="A36" s="14" t="s">
        <v>2079</v>
      </c>
    </row>
    <row r="37" spans="1:1" x14ac:dyDescent="0.2">
      <c r="A37" s="15" t="s">
        <v>4958</v>
      </c>
    </row>
    <row r="38" spans="1:1" x14ac:dyDescent="0.2">
      <c r="A38" s="15" t="s">
        <v>4959</v>
      </c>
    </row>
    <row r="39" spans="1:1" x14ac:dyDescent="0.2">
      <c r="A39" s="15" t="s">
        <v>4960</v>
      </c>
    </row>
    <row r="40" spans="1:1" x14ac:dyDescent="0.2">
      <c r="A40" s="14" t="s">
        <v>4991</v>
      </c>
    </row>
    <row r="41" spans="1:1" x14ac:dyDescent="0.2">
      <c r="A41" s="14"/>
    </row>
  </sheetData>
  <sheetProtection sheet="1" objects="1" scenarios="1" selectLockedCells="1"/>
  <mergeCells count="6">
    <mergeCell ref="G12:G15"/>
    <mergeCell ref="C25:E25"/>
    <mergeCell ref="C23:E23"/>
    <mergeCell ref="C22:E22"/>
    <mergeCell ref="C24:E24"/>
    <mergeCell ref="F12:F15"/>
  </mergeCells>
  <phoneticPr fontId="6" type="noConversion"/>
  <conditionalFormatting sqref="G17">
    <cfRule type="cellIs" dxfId="37" priority="9" operator="lessThan">
      <formula>-10</formula>
    </cfRule>
    <cfRule type="cellIs" dxfId="36" priority="10" operator="greaterThan">
      <formula>10</formula>
    </cfRule>
  </conditionalFormatting>
  <conditionalFormatting sqref="F17">
    <cfRule type="expression" dxfId="35" priority="3">
      <formula>OR($F$17&lt;-10,F17&gt;10)</formula>
    </cfRule>
  </conditionalFormatting>
  <conditionalFormatting sqref="F12">
    <cfRule type="expression" dxfId="34" priority="176">
      <formula>$F$17&lt;-10</formula>
    </cfRule>
    <cfRule type="expression" dxfId="33" priority="177">
      <formula>$F$17&gt;10</formula>
    </cfRule>
  </conditionalFormatting>
  <conditionalFormatting sqref="G12">
    <cfRule type="expression" dxfId="32" priority="178">
      <formula>OR($G$17&gt;10,$G$17&lt;-10)</formula>
    </cfRule>
  </conditionalFormatting>
  <pageMargins left="0.59" right="0.59055118110236227" top="0.78740157480314965" bottom="0.98425196850393704" header="0.51181102362204722" footer="0.51181102362204722"/>
  <pageSetup paperSize="9" fitToHeight="0" orientation="portrait" r:id="rId1"/>
  <headerFooter alignWithMargins="0">
    <oddHeader>&amp;R&amp;D</oddHead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H10840"/>
  <sheetViews>
    <sheetView zoomScaleNormal="100" workbookViewId="0">
      <selection activeCell="A3" sqref="A3"/>
    </sheetView>
  </sheetViews>
  <sheetFormatPr baseColWidth="10" defaultRowHeight="12.75" x14ac:dyDescent="0.2"/>
  <cols>
    <col min="1" max="1" width="35.85546875" style="367" customWidth="1"/>
    <col min="2" max="2" width="22.140625" style="367" customWidth="1"/>
    <col min="3" max="3" width="26.7109375" style="361" customWidth="1"/>
    <col min="4" max="4" width="19.28515625" style="361" customWidth="1"/>
    <col min="5" max="5" width="29.7109375" style="243" customWidth="1"/>
    <col min="6" max="6" width="29.7109375" style="238" customWidth="1"/>
    <col min="7" max="7" width="29.7109375" style="236" customWidth="1"/>
    <col min="8" max="8" width="25.28515625" style="236" customWidth="1"/>
    <col min="9" max="16384" width="11.42578125" style="9"/>
  </cols>
  <sheetData>
    <row r="1" spans="1:8" x14ac:dyDescent="0.2">
      <c r="A1" s="241" t="s">
        <v>1496</v>
      </c>
      <c r="B1" s="242" t="str">
        <f>Deckblatt!B9</f>
        <v>11YR000000018725</v>
      </c>
      <c r="C1" s="248" t="s">
        <v>4946</v>
      </c>
      <c r="D1" s="249" t="str">
        <f>Deckblatt!B10&amp;"-0"&amp;Deckblatt!B11</f>
        <v>10001102-01</v>
      </c>
      <c r="E1" s="8" t="s">
        <v>729</v>
      </c>
      <c r="F1" s="8" t="s">
        <v>730</v>
      </c>
      <c r="G1" s="237" t="s">
        <v>5745</v>
      </c>
      <c r="H1" s="237" t="s">
        <v>5755</v>
      </c>
    </row>
    <row r="2" spans="1:8" s="6" customFormat="1" ht="78.75" x14ac:dyDescent="0.2">
      <c r="A2" s="26" t="s">
        <v>2084</v>
      </c>
      <c r="B2" s="239" t="s">
        <v>4945</v>
      </c>
      <c r="C2" s="250" t="s">
        <v>5754</v>
      </c>
      <c r="D2" s="115" t="s">
        <v>6009</v>
      </c>
      <c r="E2" s="247" t="s">
        <v>3284</v>
      </c>
      <c r="F2" s="240" t="s">
        <v>6802</v>
      </c>
      <c r="G2" s="240" t="s">
        <v>5944</v>
      </c>
      <c r="H2" s="240" t="s">
        <v>5945</v>
      </c>
    </row>
    <row r="3" spans="1:8" x14ac:dyDescent="0.2">
      <c r="A3" s="415" t="s">
        <v>6887</v>
      </c>
      <c r="B3" s="415" t="s">
        <v>4925</v>
      </c>
      <c r="C3" s="414">
        <v>23116</v>
      </c>
      <c r="D3" s="414">
        <v>0</v>
      </c>
    </row>
    <row r="4" spans="1:8" x14ac:dyDescent="0.2">
      <c r="A4" s="415" t="s">
        <v>6888</v>
      </c>
      <c r="B4" s="415" t="s">
        <v>4925</v>
      </c>
      <c r="C4" s="414">
        <v>44160</v>
      </c>
      <c r="D4" s="414">
        <v>0</v>
      </c>
    </row>
    <row r="5" spans="1:8" x14ac:dyDescent="0.2">
      <c r="A5" s="415" t="s">
        <v>6889</v>
      </c>
      <c r="B5" s="415" t="s">
        <v>2387</v>
      </c>
      <c r="C5" s="414">
        <v>23850</v>
      </c>
      <c r="D5" s="414">
        <v>1829.3000000000002</v>
      </c>
    </row>
    <row r="6" spans="1:8" x14ac:dyDescent="0.2">
      <c r="A6" s="415" t="s">
        <v>6890</v>
      </c>
      <c r="B6" s="415" t="s">
        <v>2387</v>
      </c>
      <c r="C6" s="414">
        <v>16428.400000000001</v>
      </c>
      <c r="D6" s="414">
        <v>1260.06</v>
      </c>
    </row>
    <row r="7" spans="1:8" x14ac:dyDescent="0.2">
      <c r="A7" s="415" t="s">
        <v>6891</v>
      </c>
      <c r="B7" s="415" t="s">
        <v>2416</v>
      </c>
      <c r="C7" s="414">
        <v>19155</v>
      </c>
      <c r="D7" s="414">
        <v>1852.3</v>
      </c>
    </row>
    <row r="8" spans="1:8" x14ac:dyDescent="0.2">
      <c r="A8" s="415" t="s">
        <v>6893</v>
      </c>
      <c r="B8" s="415" t="s">
        <v>5764</v>
      </c>
      <c r="C8" s="414">
        <v>63372</v>
      </c>
      <c r="D8" s="414">
        <v>7934.16</v>
      </c>
    </row>
    <row r="9" spans="1:8" x14ac:dyDescent="0.2">
      <c r="A9" s="415" t="s">
        <v>6894</v>
      </c>
      <c r="B9" s="415" t="s">
        <v>2387</v>
      </c>
      <c r="C9" s="414">
        <v>63706.599999999991</v>
      </c>
      <c r="D9" s="414">
        <v>4886.29</v>
      </c>
    </row>
    <row r="10" spans="1:8" x14ac:dyDescent="0.2">
      <c r="A10" s="415" t="s">
        <v>6895</v>
      </c>
      <c r="B10" s="415" t="s">
        <v>2387</v>
      </c>
      <c r="C10" s="414">
        <v>98490</v>
      </c>
      <c r="D10" s="414">
        <v>7554.18</v>
      </c>
    </row>
    <row r="11" spans="1:8" x14ac:dyDescent="0.2">
      <c r="A11" s="415" t="s">
        <v>6897</v>
      </c>
      <c r="B11" s="415" t="s">
        <v>2387</v>
      </c>
      <c r="C11" s="414">
        <v>46</v>
      </c>
      <c r="D11" s="414">
        <v>3.53</v>
      </c>
    </row>
    <row r="12" spans="1:8" x14ac:dyDescent="0.2">
      <c r="A12" s="415" t="s">
        <v>6898</v>
      </c>
      <c r="B12" s="415" t="s">
        <v>2387</v>
      </c>
      <c r="C12" s="414">
        <v>85760</v>
      </c>
      <c r="D12" s="414">
        <v>6577.76</v>
      </c>
    </row>
    <row r="13" spans="1:8" x14ac:dyDescent="0.2">
      <c r="A13" s="415" t="s">
        <v>6899</v>
      </c>
      <c r="B13" s="415" t="s">
        <v>5282</v>
      </c>
      <c r="C13" s="414">
        <v>240100</v>
      </c>
      <c r="D13" s="414">
        <v>30060.520000000004</v>
      </c>
    </row>
    <row r="14" spans="1:8" x14ac:dyDescent="0.2">
      <c r="A14" s="415" t="s">
        <v>6900</v>
      </c>
      <c r="B14" s="415" t="s">
        <v>2387</v>
      </c>
      <c r="C14" s="414">
        <v>92502.79999999977</v>
      </c>
      <c r="D14" s="414">
        <v>7094.96</v>
      </c>
    </row>
    <row r="15" spans="1:8" x14ac:dyDescent="0.2">
      <c r="A15" s="415" t="s">
        <v>6902</v>
      </c>
      <c r="B15" s="415" t="s">
        <v>2387</v>
      </c>
      <c r="C15" s="414">
        <v>235933.19999999955</v>
      </c>
      <c r="D15" s="414">
        <v>18096.040000000005</v>
      </c>
    </row>
    <row r="16" spans="1:8" x14ac:dyDescent="0.2">
      <c r="A16" s="415" t="s">
        <v>6903</v>
      </c>
      <c r="B16" s="415" t="s">
        <v>2387</v>
      </c>
      <c r="C16" s="414">
        <v>108450</v>
      </c>
      <c r="D16" s="414">
        <v>8318.1400000000012</v>
      </c>
    </row>
    <row r="17" spans="1:4" x14ac:dyDescent="0.2">
      <c r="A17" s="415" t="s">
        <v>6904</v>
      </c>
      <c r="B17" s="415" t="s">
        <v>2387</v>
      </c>
      <c r="C17" s="414">
        <v>58940</v>
      </c>
      <c r="D17" s="414">
        <v>4520.6799999999994</v>
      </c>
    </row>
    <row r="18" spans="1:4" x14ac:dyDescent="0.2">
      <c r="A18" s="415" t="s">
        <v>6905</v>
      </c>
      <c r="B18" s="415" t="s">
        <v>5764</v>
      </c>
      <c r="C18" s="414">
        <v>198395.89300000001</v>
      </c>
      <c r="D18" s="414">
        <v>24839.170000000002</v>
      </c>
    </row>
    <row r="19" spans="1:4" x14ac:dyDescent="0.2">
      <c r="A19" s="415" t="s">
        <v>6906</v>
      </c>
      <c r="B19" s="415" t="s">
        <v>2425</v>
      </c>
      <c r="C19" s="414">
        <v>15500</v>
      </c>
      <c r="D19" s="414">
        <v>1498.85</v>
      </c>
    </row>
    <row r="20" spans="1:4" x14ac:dyDescent="0.2">
      <c r="A20" s="415" t="s">
        <v>6907</v>
      </c>
      <c r="B20" s="415" t="s">
        <v>3288</v>
      </c>
      <c r="C20" s="414">
        <v>138161.49999999959</v>
      </c>
      <c r="D20" s="414">
        <v>16123.449999999999</v>
      </c>
    </row>
    <row r="21" spans="1:4" x14ac:dyDescent="0.2">
      <c r="A21" s="415" t="s">
        <v>6908</v>
      </c>
      <c r="B21" s="415" t="s">
        <v>5007</v>
      </c>
      <c r="C21" s="414">
        <v>915837.99999999849</v>
      </c>
      <c r="D21" s="414">
        <v>115120.83000000002</v>
      </c>
    </row>
    <row r="22" spans="1:4" x14ac:dyDescent="0.2">
      <c r="A22" s="415" t="s">
        <v>6909</v>
      </c>
      <c r="B22" s="415" t="s">
        <v>2425</v>
      </c>
      <c r="C22" s="414">
        <v>92700</v>
      </c>
      <c r="D22" s="414">
        <v>8964.09</v>
      </c>
    </row>
    <row r="23" spans="1:4" x14ac:dyDescent="0.2">
      <c r="A23" s="415" t="s">
        <v>6911</v>
      </c>
      <c r="B23" s="415" t="s">
        <v>6454</v>
      </c>
      <c r="C23" s="414">
        <v>333085.05</v>
      </c>
      <c r="D23" s="414">
        <v>41558.22</v>
      </c>
    </row>
    <row r="24" spans="1:4" x14ac:dyDescent="0.2">
      <c r="A24" s="415" t="s">
        <v>6911</v>
      </c>
      <c r="B24" s="415" t="s">
        <v>6455</v>
      </c>
      <c r="C24" s="414">
        <v>333979.57499999902</v>
      </c>
      <c r="D24" s="414">
        <v>44024.38</v>
      </c>
    </row>
    <row r="25" spans="1:4" x14ac:dyDescent="0.2">
      <c r="A25" s="415" t="s">
        <v>6911</v>
      </c>
      <c r="B25" s="415" t="s">
        <v>6456</v>
      </c>
      <c r="C25" s="414">
        <v>336292.88</v>
      </c>
      <c r="D25" s="414">
        <v>43549.119999999901</v>
      </c>
    </row>
    <row r="26" spans="1:4" x14ac:dyDescent="0.2">
      <c r="A26" s="415" t="s">
        <v>6911</v>
      </c>
      <c r="B26" s="415" t="s">
        <v>6457</v>
      </c>
      <c r="C26" s="414">
        <v>239688.82500000001</v>
      </c>
      <c r="D26" s="414">
        <v>31063.089999999898</v>
      </c>
    </row>
    <row r="27" spans="1:4" x14ac:dyDescent="0.2">
      <c r="A27" s="415" t="s">
        <v>6911</v>
      </c>
      <c r="B27" s="415" t="s">
        <v>6458</v>
      </c>
      <c r="C27" s="414">
        <v>386925.75</v>
      </c>
      <c r="D27" s="414">
        <v>50790.81</v>
      </c>
    </row>
    <row r="28" spans="1:4" x14ac:dyDescent="0.2">
      <c r="A28" s="415" t="s">
        <v>6911</v>
      </c>
      <c r="B28" s="415" t="s">
        <v>6459</v>
      </c>
      <c r="C28" s="414">
        <v>370448.625</v>
      </c>
      <c r="D28" s="414">
        <v>46720.09</v>
      </c>
    </row>
    <row r="29" spans="1:4" x14ac:dyDescent="0.2">
      <c r="A29" s="415" t="s">
        <v>6911</v>
      </c>
      <c r="B29" s="415" t="s">
        <v>6460</v>
      </c>
      <c r="C29" s="414">
        <v>358076.625</v>
      </c>
      <c r="D29" s="414">
        <v>45338.8</v>
      </c>
    </row>
    <row r="30" spans="1:4" x14ac:dyDescent="0.2">
      <c r="A30" s="415" t="s">
        <v>6911</v>
      </c>
      <c r="B30" s="415" t="s">
        <v>6461</v>
      </c>
      <c r="C30" s="414">
        <v>310416.52499999898</v>
      </c>
      <c r="D30" s="414">
        <v>39307.29</v>
      </c>
    </row>
    <row r="31" spans="1:4" x14ac:dyDescent="0.2">
      <c r="A31" s="415" t="s">
        <v>6911</v>
      </c>
      <c r="B31" s="415" t="s">
        <v>6462</v>
      </c>
      <c r="C31" s="414">
        <v>267635.47499999998</v>
      </c>
      <c r="D31" s="414">
        <v>33004.160000000003</v>
      </c>
    </row>
    <row r="32" spans="1:4" x14ac:dyDescent="0.2">
      <c r="A32" s="415" t="s">
        <v>6911</v>
      </c>
      <c r="B32" s="415" t="s">
        <v>6463</v>
      </c>
      <c r="C32" s="414">
        <v>320917.72499999998</v>
      </c>
      <c r="D32" s="414">
        <v>37443.910000000003</v>
      </c>
    </row>
    <row r="33" spans="1:4" x14ac:dyDescent="0.2">
      <c r="A33" s="415" t="s">
        <v>6911</v>
      </c>
      <c r="B33" s="415" t="s">
        <v>6464</v>
      </c>
      <c r="C33" s="414">
        <v>396179.1</v>
      </c>
      <c r="D33" s="414">
        <v>45793.39</v>
      </c>
    </row>
    <row r="34" spans="1:4" x14ac:dyDescent="0.2">
      <c r="A34" s="415" t="s">
        <v>6911</v>
      </c>
      <c r="B34" s="415" t="s">
        <v>6465</v>
      </c>
      <c r="C34" s="414">
        <v>386397.299999999</v>
      </c>
      <c r="D34" s="414">
        <v>44948.67</v>
      </c>
    </row>
    <row r="35" spans="1:4" x14ac:dyDescent="0.2">
      <c r="A35" s="415" t="s">
        <v>6912</v>
      </c>
      <c r="B35" s="415" t="s">
        <v>6454</v>
      </c>
      <c r="C35" s="414">
        <v>192668.899999999</v>
      </c>
      <c r="D35" s="414">
        <v>39229.96</v>
      </c>
    </row>
    <row r="36" spans="1:4" x14ac:dyDescent="0.2">
      <c r="A36" s="415" t="s">
        <v>6912</v>
      </c>
      <c r="B36" s="415" t="s">
        <v>6455</v>
      </c>
      <c r="C36" s="414">
        <v>195001.65</v>
      </c>
      <c r="D36" s="414">
        <v>41079.699999999997</v>
      </c>
    </row>
    <row r="37" spans="1:4" x14ac:dyDescent="0.2">
      <c r="A37" s="415" t="s">
        <v>6912</v>
      </c>
      <c r="B37" s="415" t="s">
        <v>6456</v>
      </c>
      <c r="C37" s="414">
        <v>219421.5</v>
      </c>
      <c r="D37" s="414">
        <v>45715</v>
      </c>
    </row>
    <row r="38" spans="1:4" x14ac:dyDescent="0.2">
      <c r="A38" s="415" t="s">
        <v>6912</v>
      </c>
      <c r="B38" s="415" t="s">
        <v>6457</v>
      </c>
      <c r="C38" s="414">
        <v>157920.29999999999</v>
      </c>
      <c r="D38" s="414">
        <v>32801.550000000003</v>
      </c>
    </row>
    <row r="39" spans="1:4" x14ac:dyDescent="0.2">
      <c r="A39" s="415" t="s">
        <v>6912</v>
      </c>
      <c r="B39" s="415" t="s">
        <v>6458</v>
      </c>
      <c r="C39" s="414">
        <v>116587.6</v>
      </c>
      <c r="D39" s="414">
        <v>24496.61</v>
      </c>
    </row>
    <row r="40" spans="1:4" x14ac:dyDescent="0.2">
      <c r="A40" s="415" t="s">
        <v>6912</v>
      </c>
      <c r="B40" s="415" t="s">
        <v>6459</v>
      </c>
      <c r="C40" s="414">
        <v>64797.8999999999</v>
      </c>
      <c r="D40" s="414">
        <v>13278.38</v>
      </c>
    </row>
    <row r="41" spans="1:4" x14ac:dyDescent="0.2">
      <c r="A41" s="415" t="s">
        <v>6912</v>
      </c>
      <c r="B41" s="415" t="s">
        <v>6460</v>
      </c>
      <c r="C41" s="414">
        <v>91898.6</v>
      </c>
      <c r="D41" s="414">
        <v>18881.79</v>
      </c>
    </row>
    <row r="42" spans="1:4" x14ac:dyDescent="0.2">
      <c r="A42" s="415" t="s">
        <v>6912</v>
      </c>
      <c r="B42" s="415" t="s">
        <v>6461</v>
      </c>
      <c r="C42" s="414">
        <v>69414.350000000006</v>
      </c>
      <c r="D42" s="414">
        <v>14241.81</v>
      </c>
    </row>
    <row r="43" spans="1:4" x14ac:dyDescent="0.2">
      <c r="A43" s="415" t="s">
        <v>6912</v>
      </c>
      <c r="B43" s="415" t="s">
        <v>6462</v>
      </c>
      <c r="C43" s="414">
        <v>87854.2</v>
      </c>
      <c r="D43" s="414">
        <v>17724.629999999899</v>
      </c>
    </row>
    <row r="44" spans="1:4" x14ac:dyDescent="0.2">
      <c r="A44" s="415" t="s">
        <v>6912</v>
      </c>
      <c r="B44" s="415" t="s">
        <v>6463</v>
      </c>
      <c r="C44" s="414">
        <v>164877.24999999901</v>
      </c>
      <c r="D44" s="414">
        <v>32169.29</v>
      </c>
    </row>
    <row r="45" spans="1:4" x14ac:dyDescent="0.2">
      <c r="A45" s="415" t="s">
        <v>6912</v>
      </c>
      <c r="B45" s="415" t="s">
        <v>6464</v>
      </c>
      <c r="C45" s="414">
        <v>205144.49999999901</v>
      </c>
      <c r="D45" s="414">
        <v>39802.229999999901</v>
      </c>
    </row>
    <row r="46" spans="1:4" x14ac:dyDescent="0.2">
      <c r="A46" s="415" t="s">
        <v>6912</v>
      </c>
      <c r="B46" s="415" t="s">
        <v>6465</v>
      </c>
      <c r="C46" s="414">
        <v>208494.399999999</v>
      </c>
      <c r="D46" s="414">
        <v>40606.46</v>
      </c>
    </row>
    <row r="47" spans="1:4" x14ac:dyDescent="0.2">
      <c r="A47" s="415" t="s">
        <v>6912</v>
      </c>
      <c r="B47" s="415" t="s">
        <v>5741</v>
      </c>
      <c r="C47" s="414">
        <v>0</v>
      </c>
      <c r="D47" s="414">
        <v>4790.0200000000004</v>
      </c>
    </row>
    <row r="48" spans="1:4" x14ac:dyDescent="0.2">
      <c r="A48" s="415" t="s">
        <v>6913</v>
      </c>
      <c r="B48" s="415" t="s">
        <v>1577</v>
      </c>
      <c r="C48" s="414">
        <v>29981.399999999951</v>
      </c>
      <c r="D48" s="414">
        <v>6796.79</v>
      </c>
    </row>
    <row r="49" spans="1:4" x14ac:dyDescent="0.2">
      <c r="A49" s="415" t="s">
        <v>6914</v>
      </c>
      <c r="B49" s="415" t="s">
        <v>1670</v>
      </c>
      <c r="C49" s="414">
        <v>577173.15</v>
      </c>
      <c r="D49" s="414">
        <v>130845.15000000002</v>
      </c>
    </row>
    <row r="50" spans="1:4" x14ac:dyDescent="0.2">
      <c r="A50" s="415" t="s">
        <v>6915</v>
      </c>
      <c r="B50" s="415" t="s">
        <v>6454</v>
      </c>
      <c r="C50" s="414">
        <v>312482.7</v>
      </c>
      <c r="D50" s="414">
        <v>41547.699999999997</v>
      </c>
    </row>
    <row r="51" spans="1:4" x14ac:dyDescent="0.2">
      <c r="A51" s="415" t="s">
        <v>6915</v>
      </c>
      <c r="B51" s="415" t="s">
        <v>6455</v>
      </c>
      <c r="C51" s="414">
        <v>286511.09999999998</v>
      </c>
      <c r="D51" s="414">
        <v>40114.42</v>
      </c>
    </row>
    <row r="52" spans="1:4" x14ac:dyDescent="0.2">
      <c r="A52" s="415" t="s">
        <v>6915</v>
      </c>
      <c r="B52" s="415" t="s">
        <v>6456</v>
      </c>
      <c r="C52" s="414">
        <v>252502.6</v>
      </c>
      <c r="D52" s="414">
        <v>34767.08</v>
      </c>
    </row>
    <row r="53" spans="1:4" x14ac:dyDescent="0.2">
      <c r="A53" s="415" t="s">
        <v>6915</v>
      </c>
      <c r="B53" s="415" t="s">
        <v>6457</v>
      </c>
      <c r="C53" s="414">
        <v>251827.5</v>
      </c>
      <c r="D53" s="414">
        <v>34699.31</v>
      </c>
    </row>
    <row r="54" spans="1:4" x14ac:dyDescent="0.2">
      <c r="A54" s="415" t="s">
        <v>6915</v>
      </c>
      <c r="B54" s="415" t="s">
        <v>6458</v>
      </c>
      <c r="C54" s="414">
        <v>237992.4</v>
      </c>
      <c r="D54" s="414">
        <v>33190.42</v>
      </c>
    </row>
    <row r="55" spans="1:4" x14ac:dyDescent="0.2">
      <c r="A55" s="415" t="s">
        <v>6915</v>
      </c>
      <c r="B55" s="415" t="s">
        <v>6459</v>
      </c>
      <c r="C55" s="414">
        <v>215747.6</v>
      </c>
      <c r="D55" s="414">
        <v>28977.06</v>
      </c>
    </row>
    <row r="56" spans="1:4" x14ac:dyDescent="0.2">
      <c r="A56" s="415" t="s">
        <v>6915</v>
      </c>
      <c r="B56" s="415" t="s">
        <v>6460</v>
      </c>
      <c r="C56" s="414">
        <v>220137.5</v>
      </c>
      <c r="D56" s="414">
        <v>29676.74</v>
      </c>
    </row>
    <row r="57" spans="1:4" x14ac:dyDescent="0.2">
      <c r="A57" s="415" t="s">
        <v>6915</v>
      </c>
      <c r="B57" s="415" t="s">
        <v>6461</v>
      </c>
      <c r="C57" s="414">
        <v>234811.7</v>
      </c>
      <c r="D57" s="414">
        <v>31657.31</v>
      </c>
    </row>
    <row r="58" spans="1:4" x14ac:dyDescent="0.2">
      <c r="A58" s="415" t="s">
        <v>6915</v>
      </c>
      <c r="B58" s="415" t="s">
        <v>6462</v>
      </c>
      <c r="C58" s="414">
        <v>208208.3</v>
      </c>
      <c r="D58" s="414">
        <v>27381.47</v>
      </c>
    </row>
    <row r="59" spans="1:4" x14ac:dyDescent="0.2">
      <c r="A59" s="415" t="s">
        <v>6915</v>
      </c>
      <c r="B59" s="415" t="s">
        <v>6463</v>
      </c>
      <c r="C59" s="414">
        <v>211322.3</v>
      </c>
      <c r="D59" s="414">
        <v>26387.82</v>
      </c>
    </row>
    <row r="60" spans="1:4" x14ac:dyDescent="0.2">
      <c r="A60" s="415" t="s">
        <v>6915</v>
      </c>
      <c r="B60" s="415" t="s">
        <v>6464</v>
      </c>
      <c r="C60" s="414">
        <v>222515.6</v>
      </c>
      <c r="D60" s="414">
        <v>27542.98</v>
      </c>
    </row>
    <row r="61" spans="1:4" x14ac:dyDescent="0.2">
      <c r="A61" s="415" t="s">
        <v>6915</v>
      </c>
      <c r="B61" s="415" t="s">
        <v>6465</v>
      </c>
      <c r="C61" s="414">
        <v>261169.399999999</v>
      </c>
      <c r="D61" s="414">
        <v>32520.81</v>
      </c>
    </row>
    <row r="62" spans="1:4" x14ac:dyDescent="0.2">
      <c r="A62" s="415" t="s">
        <v>6915</v>
      </c>
      <c r="B62" s="415" t="s">
        <v>5741</v>
      </c>
      <c r="C62" s="414">
        <v>0</v>
      </c>
      <c r="D62" s="414">
        <v>59179.15</v>
      </c>
    </row>
    <row r="63" spans="1:4" x14ac:dyDescent="0.2">
      <c r="A63" s="415" t="s">
        <v>6916</v>
      </c>
      <c r="B63" s="415" t="s">
        <v>598</v>
      </c>
      <c r="C63" s="414">
        <v>0</v>
      </c>
      <c r="D63" s="414">
        <v>0</v>
      </c>
    </row>
    <row r="64" spans="1:4" x14ac:dyDescent="0.2">
      <c r="A64" s="415" t="s">
        <v>6916</v>
      </c>
      <c r="B64" s="415" t="s">
        <v>599</v>
      </c>
      <c r="C64" s="414">
        <v>298700</v>
      </c>
      <c r="D64" s="414">
        <v>73689.290000000008</v>
      </c>
    </row>
    <row r="65" spans="1:4" x14ac:dyDescent="0.2">
      <c r="A65" s="415" t="s">
        <v>6917</v>
      </c>
      <c r="B65" s="415" t="s">
        <v>695</v>
      </c>
      <c r="C65" s="414">
        <v>0</v>
      </c>
      <c r="D65" s="414">
        <v>0</v>
      </c>
    </row>
    <row r="66" spans="1:4" x14ac:dyDescent="0.2">
      <c r="A66" s="415" t="s">
        <v>6917</v>
      </c>
      <c r="B66" s="415" t="s">
        <v>363</v>
      </c>
      <c r="C66" s="414">
        <v>463000</v>
      </c>
      <c r="D66" s="414">
        <v>95702.11</v>
      </c>
    </row>
    <row r="67" spans="1:4" x14ac:dyDescent="0.2">
      <c r="A67" s="415" t="s">
        <v>6918</v>
      </c>
      <c r="B67" s="415" t="s">
        <v>377</v>
      </c>
      <c r="C67" s="414">
        <v>777826</v>
      </c>
      <c r="D67" s="414">
        <v>176333.17</v>
      </c>
    </row>
    <row r="68" spans="1:4" x14ac:dyDescent="0.2">
      <c r="A68" s="415" t="s">
        <v>6918</v>
      </c>
      <c r="B68" s="415" t="s">
        <v>379</v>
      </c>
      <c r="C68" s="414">
        <v>376530</v>
      </c>
      <c r="D68" s="414">
        <v>96655.249999999985</v>
      </c>
    </row>
    <row r="69" spans="1:4" x14ac:dyDescent="0.2">
      <c r="A69" s="415" t="s">
        <v>6919</v>
      </c>
      <c r="B69" s="415" t="s">
        <v>6455</v>
      </c>
      <c r="C69" s="414">
        <v>89569.925000000003</v>
      </c>
      <c r="D69" s="414">
        <v>18515</v>
      </c>
    </row>
    <row r="70" spans="1:4" x14ac:dyDescent="0.2">
      <c r="A70" s="415" t="s">
        <v>6919</v>
      </c>
      <c r="B70" s="415" t="s">
        <v>6456</v>
      </c>
      <c r="C70" s="414">
        <v>125629.45</v>
      </c>
      <c r="D70" s="414">
        <v>25677.4</v>
      </c>
    </row>
    <row r="71" spans="1:4" x14ac:dyDescent="0.2">
      <c r="A71" s="415" t="s">
        <v>6919</v>
      </c>
      <c r="B71" s="415" t="s">
        <v>6457</v>
      </c>
      <c r="C71" s="414">
        <v>242054.82500000001</v>
      </c>
      <c r="D71" s="414">
        <v>48900.92</v>
      </c>
    </row>
    <row r="72" spans="1:4" x14ac:dyDescent="0.2">
      <c r="A72" s="415" t="s">
        <v>6919</v>
      </c>
      <c r="B72" s="415" t="s">
        <v>6458</v>
      </c>
      <c r="C72" s="414">
        <v>126037.57499999899</v>
      </c>
      <c r="D72" s="414">
        <v>25983.91</v>
      </c>
    </row>
    <row r="73" spans="1:4" x14ac:dyDescent="0.2">
      <c r="A73" s="415" t="s">
        <v>6919</v>
      </c>
      <c r="B73" s="415" t="s">
        <v>6459</v>
      </c>
      <c r="C73" s="414">
        <v>121074.45</v>
      </c>
      <c r="D73" s="414">
        <v>24337.18</v>
      </c>
    </row>
    <row r="74" spans="1:4" x14ac:dyDescent="0.2">
      <c r="A74" s="415" t="s">
        <v>6919</v>
      </c>
      <c r="B74" s="415" t="s">
        <v>6460</v>
      </c>
      <c r="C74" s="414">
        <v>125701.25</v>
      </c>
      <c r="D74" s="414">
        <v>25330.06</v>
      </c>
    </row>
    <row r="75" spans="1:4" x14ac:dyDescent="0.2">
      <c r="A75" s="415" t="s">
        <v>6919</v>
      </c>
      <c r="B75" s="415" t="s">
        <v>6461</v>
      </c>
      <c r="C75" s="414">
        <v>126652.774999999</v>
      </c>
      <c r="D75" s="414">
        <v>25523.07</v>
      </c>
    </row>
    <row r="76" spans="1:4" x14ac:dyDescent="0.2">
      <c r="A76" s="415" t="s">
        <v>6919</v>
      </c>
      <c r="B76" s="415" t="s">
        <v>6462</v>
      </c>
      <c r="C76" s="414">
        <v>122887.575</v>
      </c>
      <c r="D76" s="414">
        <v>24357.55</v>
      </c>
    </row>
    <row r="77" spans="1:4" x14ac:dyDescent="0.2">
      <c r="A77" s="415" t="s">
        <v>6919</v>
      </c>
      <c r="B77" s="415" t="s">
        <v>6463</v>
      </c>
      <c r="C77" s="414">
        <v>125863.299999999</v>
      </c>
      <c r="D77" s="414">
        <v>24111.63</v>
      </c>
    </row>
    <row r="78" spans="1:4" x14ac:dyDescent="0.2">
      <c r="A78" s="415" t="s">
        <v>6919</v>
      </c>
      <c r="B78" s="415" t="s">
        <v>6464</v>
      </c>
      <c r="C78" s="414">
        <v>122336.149999999</v>
      </c>
      <c r="D78" s="414">
        <v>23302.59</v>
      </c>
    </row>
    <row r="79" spans="1:4" x14ac:dyDescent="0.2">
      <c r="A79" s="415" t="s">
        <v>6919</v>
      </c>
      <c r="B79" s="415" t="s">
        <v>6465</v>
      </c>
      <c r="C79" s="414">
        <v>95858.699999999895</v>
      </c>
      <c r="D79" s="414">
        <v>18330.099999999999</v>
      </c>
    </row>
    <row r="80" spans="1:4" x14ac:dyDescent="0.2">
      <c r="A80" s="415" t="s">
        <v>6920</v>
      </c>
      <c r="B80" s="415" t="s">
        <v>2355</v>
      </c>
      <c r="C80" s="414">
        <v>200282.47254572887</v>
      </c>
      <c r="D80" s="414">
        <v>45404.05000000001</v>
      </c>
    </row>
    <row r="81" spans="1:4" x14ac:dyDescent="0.2">
      <c r="A81" s="415" t="s">
        <v>6920</v>
      </c>
      <c r="B81" s="415" t="s">
        <v>2357</v>
      </c>
      <c r="C81" s="414">
        <v>596034.29228809278</v>
      </c>
      <c r="D81" s="414">
        <v>153002.00000000003</v>
      </c>
    </row>
    <row r="82" spans="1:4" x14ac:dyDescent="0.2">
      <c r="A82" s="415" t="s">
        <v>6920</v>
      </c>
      <c r="B82" s="415" t="s">
        <v>769</v>
      </c>
      <c r="C82" s="414">
        <v>253285.38459713169</v>
      </c>
      <c r="D82" s="414">
        <v>44223.63</v>
      </c>
    </row>
    <row r="83" spans="1:4" x14ac:dyDescent="0.2">
      <c r="A83" s="415" t="s">
        <v>6920</v>
      </c>
      <c r="B83" s="415" t="s">
        <v>771</v>
      </c>
      <c r="C83" s="414">
        <v>753769.27914048836</v>
      </c>
      <c r="D83" s="414">
        <v>154221.19</v>
      </c>
    </row>
    <row r="84" spans="1:4" x14ac:dyDescent="0.2">
      <c r="A84" s="415" t="s">
        <v>6921</v>
      </c>
      <c r="B84" s="415" t="s">
        <v>2050</v>
      </c>
      <c r="C84" s="414">
        <v>1.3830166959999999E-6</v>
      </c>
      <c r="D84" s="414">
        <v>0</v>
      </c>
    </row>
    <row r="85" spans="1:4" x14ac:dyDescent="0.2">
      <c r="A85" s="415" t="s">
        <v>6921</v>
      </c>
      <c r="B85" s="415" t="s">
        <v>2052</v>
      </c>
      <c r="C85" s="414">
        <v>1317599.9999905401</v>
      </c>
      <c r="D85" s="414">
        <v>311875.92</v>
      </c>
    </row>
    <row r="86" spans="1:4" x14ac:dyDescent="0.2">
      <c r="A86" s="415" t="s">
        <v>6921</v>
      </c>
      <c r="B86" s="415" t="s">
        <v>2092</v>
      </c>
      <c r="C86" s="414">
        <v>6.1699853299999995E-7</v>
      </c>
      <c r="D86" s="414">
        <v>0</v>
      </c>
    </row>
    <row r="87" spans="1:4" x14ac:dyDescent="0.2">
      <c r="A87" s="415" t="s">
        <v>6921</v>
      </c>
      <c r="B87" s="415" t="s">
        <v>2094</v>
      </c>
      <c r="C87" s="414">
        <v>587814.50000745896</v>
      </c>
      <c r="D87" s="414">
        <v>126144.99</v>
      </c>
    </row>
    <row r="88" spans="1:4" x14ac:dyDescent="0.2">
      <c r="A88" s="415" t="s">
        <v>6922</v>
      </c>
      <c r="B88" s="415" t="s">
        <v>2329</v>
      </c>
      <c r="C88" s="414">
        <v>86582.516883396893</v>
      </c>
      <c r="D88" s="414">
        <v>10104.18</v>
      </c>
    </row>
    <row r="89" spans="1:4" x14ac:dyDescent="0.2">
      <c r="A89" s="415" t="s">
        <v>6922</v>
      </c>
      <c r="B89" s="415" t="s">
        <v>2133</v>
      </c>
      <c r="C89" s="414">
        <v>0</v>
      </c>
      <c r="D89" s="414">
        <v>0</v>
      </c>
    </row>
    <row r="90" spans="1:4" x14ac:dyDescent="0.2">
      <c r="A90" s="415" t="s">
        <v>6922</v>
      </c>
      <c r="B90" s="415" t="s">
        <v>2135</v>
      </c>
      <c r="C90" s="414">
        <v>1231017.4831095841</v>
      </c>
      <c r="D90" s="414">
        <v>155969.91999999998</v>
      </c>
    </row>
    <row r="91" spans="1:4" x14ac:dyDescent="0.2">
      <c r="A91" s="415" t="s">
        <v>6922</v>
      </c>
      <c r="B91" s="415" t="s">
        <v>2138</v>
      </c>
      <c r="C91" s="414">
        <v>0</v>
      </c>
      <c r="D91" s="414">
        <v>0</v>
      </c>
    </row>
    <row r="92" spans="1:4" x14ac:dyDescent="0.2">
      <c r="A92" s="415" t="s">
        <v>6922</v>
      </c>
      <c r="B92" s="415" t="s">
        <v>970</v>
      </c>
      <c r="C92" s="414">
        <v>79217.483116603195</v>
      </c>
      <c r="D92" s="414">
        <v>7383.07</v>
      </c>
    </row>
    <row r="93" spans="1:4" x14ac:dyDescent="0.2">
      <c r="A93" s="415" t="s">
        <v>6922</v>
      </c>
      <c r="B93" s="415" t="s">
        <v>2225</v>
      </c>
      <c r="C93" s="414">
        <v>0</v>
      </c>
      <c r="D93" s="414">
        <v>0</v>
      </c>
    </row>
    <row r="94" spans="1:4" x14ac:dyDescent="0.2">
      <c r="A94" s="415" t="s">
        <v>6922</v>
      </c>
      <c r="B94" s="415" t="s">
        <v>2227</v>
      </c>
      <c r="C94" s="414">
        <v>1126302.516890415</v>
      </c>
      <c r="D94" s="414">
        <v>116234.42</v>
      </c>
    </row>
    <row r="95" spans="1:4" x14ac:dyDescent="0.2">
      <c r="A95" s="415" t="s">
        <v>6923</v>
      </c>
      <c r="B95" s="415" t="s">
        <v>2300</v>
      </c>
      <c r="C95" s="414">
        <v>3.5652199999999999E-10</v>
      </c>
      <c r="D95" s="414">
        <v>0</v>
      </c>
    </row>
    <row r="96" spans="1:4" x14ac:dyDescent="0.2">
      <c r="A96" s="415" t="s">
        <v>6923</v>
      </c>
      <c r="B96" s="415" t="s">
        <v>2341</v>
      </c>
      <c r="C96" s="414">
        <v>551100.65</v>
      </c>
      <c r="D96" s="414">
        <v>113912.49999999999</v>
      </c>
    </row>
    <row r="97" spans="1:4" x14ac:dyDescent="0.2">
      <c r="A97" s="415" t="s">
        <v>6924</v>
      </c>
      <c r="B97" s="415" t="s">
        <v>3007</v>
      </c>
      <c r="C97" s="414">
        <v>446630.6832978357</v>
      </c>
      <c r="D97" s="414">
        <v>100223.92</v>
      </c>
    </row>
    <row r="98" spans="1:4" x14ac:dyDescent="0.2">
      <c r="A98" s="415" t="s">
        <v>6924</v>
      </c>
      <c r="B98" s="415" t="s">
        <v>3008</v>
      </c>
      <c r="C98" s="414">
        <v>215613.75836188809</v>
      </c>
      <c r="D98" s="414">
        <v>54787.44</v>
      </c>
    </row>
    <row r="99" spans="1:4" x14ac:dyDescent="0.2">
      <c r="A99" s="415" t="s">
        <v>6924</v>
      </c>
      <c r="B99" s="415" t="s">
        <v>3103</v>
      </c>
      <c r="C99" s="414">
        <v>990830.11670216289</v>
      </c>
      <c r="D99" s="414">
        <v>168540.2</v>
      </c>
    </row>
    <row r="100" spans="1:4" x14ac:dyDescent="0.2">
      <c r="A100" s="415" t="s">
        <v>6924</v>
      </c>
      <c r="B100" s="415" t="s">
        <v>3104</v>
      </c>
      <c r="C100" s="414">
        <v>478329.44163811085</v>
      </c>
      <c r="D100" s="414">
        <v>95570.220000000016</v>
      </c>
    </row>
    <row r="101" spans="1:4" x14ac:dyDescent="0.2">
      <c r="A101" s="415" t="s">
        <v>6925</v>
      </c>
      <c r="B101" s="415" t="s">
        <v>6454</v>
      </c>
      <c r="C101" s="414">
        <v>134313.69999999899</v>
      </c>
      <c r="D101" s="414">
        <v>27663.31</v>
      </c>
    </row>
    <row r="102" spans="1:4" x14ac:dyDescent="0.2">
      <c r="A102" s="415" t="s">
        <v>6925</v>
      </c>
      <c r="B102" s="415" t="s">
        <v>6455</v>
      </c>
      <c r="C102" s="414">
        <v>84951.999999999898</v>
      </c>
      <c r="D102" s="414">
        <v>18095.63</v>
      </c>
    </row>
    <row r="103" spans="1:4" x14ac:dyDescent="0.2">
      <c r="A103" s="415" t="s">
        <v>6925</v>
      </c>
      <c r="B103" s="415" t="s">
        <v>6456</v>
      </c>
      <c r="C103" s="414">
        <v>118538.879999999</v>
      </c>
      <c r="D103" s="414">
        <v>24974.959999999999</v>
      </c>
    </row>
    <row r="104" spans="1:4" x14ac:dyDescent="0.2">
      <c r="A104" s="415" t="s">
        <v>6925</v>
      </c>
      <c r="B104" s="415" t="s">
        <v>6457</v>
      </c>
      <c r="C104" s="414">
        <v>122767.179999999</v>
      </c>
      <c r="D104" s="414">
        <v>25878.09</v>
      </c>
    </row>
    <row r="105" spans="1:4" x14ac:dyDescent="0.2">
      <c r="A105" s="415" t="s">
        <v>6925</v>
      </c>
      <c r="B105" s="415" t="s">
        <v>6458</v>
      </c>
      <c r="C105" s="414">
        <v>118637.05999999899</v>
      </c>
      <c r="D105" s="414">
        <v>25205.63</v>
      </c>
    </row>
    <row r="106" spans="1:4" x14ac:dyDescent="0.2">
      <c r="A106" s="415" t="s">
        <v>6925</v>
      </c>
      <c r="B106" s="415" t="s">
        <v>6459</v>
      </c>
      <c r="C106" s="414">
        <v>112508.78</v>
      </c>
      <c r="D106" s="414">
        <v>23324.2</v>
      </c>
    </row>
    <row r="107" spans="1:4" x14ac:dyDescent="0.2">
      <c r="A107" s="415" t="s">
        <v>6925</v>
      </c>
      <c r="B107" s="415" t="s">
        <v>6460</v>
      </c>
      <c r="C107" s="414">
        <v>106387.86</v>
      </c>
      <c r="D107" s="414">
        <v>22108.46</v>
      </c>
    </row>
    <row r="108" spans="1:4" x14ac:dyDescent="0.2">
      <c r="A108" s="415" t="s">
        <v>6925</v>
      </c>
      <c r="B108" s="415" t="s">
        <v>6461</v>
      </c>
      <c r="C108" s="414">
        <v>114343.05999999899</v>
      </c>
      <c r="D108" s="414">
        <v>23762.77</v>
      </c>
    </row>
    <row r="109" spans="1:4" x14ac:dyDescent="0.2">
      <c r="A109" s="415" t="s">
        <v>6925</v>
      </c>
      <c r="B109" s="415" t="s">
        <v>6462</v>
      </c>
      <c r="C109" s="414">
        <v>89943.74</v>
      </c>
      <c r="D109" s="414">
        <v>18394.39</v>
      </c>
    </row>
    <row r="110" spans="1:4" x14ac:dyDescent="0.2">
      <c r="A110" s="415" t="s">
        <v>6925</v>
      </c>
      <c r="B110" s="415" t="s">
        <v>6463</v>
      </c>
      <c r="C110" s="414">
        <v>124020.91999999899</v>
      </c>
      <c r="D110" s="414">
        <v>24540.02</v>
      </c>
    </row>
    <row r="111" spans="1:4" x14ac:dyDescent="0.2">
      <c r="A111" s="415" t="s">
        <v>6925</v>
      </c>
      <c r="B111" s="415" t="s">
        <v>6464</v>
      </c>
      <c r="C111" s="414">
        <v>112149.019999999</v>
      </c>
      <c r="D111" s="414">
        <v>22068.68</v>
      </c>
    </row>
    <row r="112" spans="1:4" x14ac:dyDescent="0.2">
      <c r="A112" s="415" t="s">
        <v>6925</v>
      </c>
      <c r="B112" s="415" t="s">
        <v>6465</v>
      </c>
      <c r="C112" s="414">
        <v>146305.21999999901</v>
      </c>
      <c r="D112" s="414">
        <v>28898.21</v>
      </c>
    </row>
    <row r="113" spans="1:4" x14ac:dyDescent="0.2">
      <c r="A113" s="415" t="s">
        <v>6937</v>
      </c>
      <c r="B113" s="415" t="s">
        <v>993</v>
      </c>
      <c r="C113" s="414">
        <v>237331.99999999951</v>
      </c>
      <c r="D113" s="414">
        <v>18203.37</v>
      </c>
    </row>
    <row r="114" spans="1:4" x14ac:dyDescent="0.2">
      <c r="A114" s="415" t="s">
        <v>6938</v>
      </c>
      <c r="B114" s="415" t="s">
        <v>6526</v>
      </c>
      <c r="C114" s="414">
        <v>68985.39</v>
      </c>
      <c r="D114" s="414">
        <v>4893.13</v>
      </c>
    </row>
    <row r="115" spans="1:4" x14ac:dyDescent="0.2">
      <c r="A115" s="415" t="s">
        <v>6938</v>
      </c>
      <c r="B115" s="415" t="s">
        <v>6528</v>
      </c>
      <c r="C115" s="414">
        <v>71152.928</v>
      </c>
      <c r="D115" s="414">
        <v>5456.72</v>
      </c>
    </row>
    <row r="116" spans="1:4" x14ac:dyDescent="0.2">
      <c r="A116" s="415" t="s">
        <v>6938</v>
      </c>
      <c r="B116" s="415" t="s">
        <v>6530</v>
      </c>
      <c r="C116" s="414">
        <v>48720.319000000003</v>
      </c>
      <c r="D116" s="414">
        <v>3602.38</v>
      </c>
    </row>
    <row r="117" spans="1:4" x14ac:dyDescent="0.2">
      <c r="A117" s="415" t="s">
        <v>6938</v>
      </c>
      <c r="B117" s="415" t="s">
        <v>6532</v>
      </c>
      <c r="C117" s="414">
        <v>38039.428999999996</v>
      </c>
      <c r="D117" s="414">
        <v>2729.33</v>
      </c>
    </row>
    <row r="118" spans="1:4" x14ac:dyDescent="0.2">
      <c r="A118" s="415" t="s">
        <v>6938</v>
      </c>
      <c r="B118" s="415" t="s">
        <v>6534</v>
      </c>
      <c r="C118" s="414">
        <v>42317.362999999998</v>
      </c>
      <c r="D118" s="414">
        <v>3258.44</v>
      </c>
    </row>
    <row r="119" spans="1:4" x14ac:dyDescent="0.2">
      <c r="A119" s="415" t="s">
        <v>6938</v>
      </c>
      <c r="B119" s="415" t="s">
        <v>6536</v>
      </c>
      <c r="C119" s="414">
        <v>20480.423999999999</v>
      </c>
      <c r="D119" s="414">
        <v>1398.4</v>
      </c>
    </row>
    <row r="120" spans="1:4" x14ac:dyDescent="0.2">
      <c r="A120" s="415" t="s">
        <v>6938</v>
      </c>
      <c r="B120" s="415" t="s">
        <v>6538</v>
      </c>
      <c r="C120" s="414">
        <v>21563.072</v>
      </c>
      <c r="D120" s="414">
        <v>1532.92</v>
      </c>
    </row>
    <row r="121" spans="1:4" x14ac:dyDescent="0.2">
      <c r="A121" s="415" t="s">
        <v>6938</v>
      </c>
      <c r="B121" s="415" t="s">
        <v>6540</v>
      </c>
      <c r="C121" s="414">
        <v>23649.25</v>
      </c>
      <c r="D121" s="414">
        <v>1647.64</v>
      </c>
    </row>
    <row r="122" spans="1:4" x14ac:dyDescent="0.2">
      <c r="A122" s="415" t="s">
        <v>6938</v>
      </c>
      <c r="B122" s="415" t="s">
        <v>6542</v>
      </c>
      <c r="C122" s="414">
        <v>21890.550999999999</v>
      </c>
      <c r="D122" s="414">
        <v>1478.05</v>
      </c>
    </row>
    <row r="123" spans="1:4" x14ac:dyDescent="0.2">
      <c r="A123" s="415" t="s">
        <v>6938</v>
      </c>
      <c r="B123" s="415" t="s">
        <v>6544</v>
      </c>
      <c r="C123" s="414">
        <v>31410.62</v>
      </c>
      <c r="D123" s="414">
        <v>1915.11</v>
      </c>
    </row>
    <row r="124" spans="1:4" x14ac:dyDescent="0.2">
      <c r="A124" s="415" t="s">
        <v>6938</v>
      </c>
      <c r="B124" s="415" t="s">
        <v>6546</v>
      </c>
      <c r="C124" s="414">
        <v>48217.72</v>
      </c>
      <c r="D124" s="414">
        <v>3005.89</v>
      </c>
    </row>
    <row r="125" spans="1:4" x14ac:dyDescent="0.2">
      <c r="A125" s="415" t="s">
        <v>6938</v>
      </c>
      <c r="B125" s="415" t="s">
        <v>6548</v>
      </c>
      <c r="C125" s="414">
        <v>56722.81</v>
      </c>
      <c r="D125" s="414">
        <v>4025.62</v>
      </c>
    </row>
    <row r="126" spans="1:4" x14ac:dyDescent="0.2">
      <c r="A126" s="415" t="s">
        <v>6939</v>
      </c>
      <c r="B126" s="415" t="s">
        <v>6526</v>
      </c>
      <c r="C126" s="414">
        <v>68985.39</v>
      </c>
      <c r="D126" s="414">
        <v>4893.13</v>
      </c>
    </row>
    <row r="127" spans="1:4" x14ac:dyDescent="0.2">
      <c r="A127" s="415" t="s">
        <v>6939</v>
      </c>
      <c r="B127" s="415" t="s">
        <v>6528</v>
      </c>
      <c r="C127" s="414">
        <v>71152.928</v>
      </c>
      <c r="D127" s="414">
        <v>5456.72</v>
      </c>
    </row>
    <row r="128" spans="1:4" x14ac:dyDescent="0.2">
      <c r="A128" s="415" t="s">
        <v>6939</v>
      </c>
      <c r="B128" s="415" t="s">
        <v>6530</v>
      </c>
      <c r="C128" s="414">
        <v>48720.319000000003</v>
      </c>
      <c r="D128" s="414">
        <v>3602.38</v>
      </c>
    </row>
    <row r="129" spans="1:4" x14ac:dyDescent="0.2">
      <c r="A129" s="415" t="s">
        <v>6939</v>
      </c>
      <c r="B129" s="415" t="s">
        <v>6532</v>
      </c>
      <c r="C129" s="414">
        <v>38039.428999999996</v>
      </c>
      <c r="D129" s="414">
        <v>2729.33</v>
      </c>
    </row>
    <row r="130" spans="1:4" x14ac:dyDescent="0.2">
      <c r="A130" s="415" t="s">
        <v>6939</v>
      </c>
      <c r="B130" s="415" t="s">
        <v>6534</v>
      </c>
      <c r="C130" s="414">
        <v>42317.362999999998</v>
      </c>
      <c r="D130" s="414">
        <v>3258.44</v>
      </c>
    </row>
    <row r="131" spans="1:4" x14ac:dyDescent="0.2">
      <c r="A131" s="415" t="s">
        <v>6939</v>
      </c>
      <c r="B131" s="415" t="s">
        <v>6536</v>
      </c>
      <c r="C131" s="414">
        <v>20480.423999999999</v>
      </c>
      <c r="D131" s="414">
        <v>1398.4</v>
      </c>
    </row>
    <row r="132" spans="1:4" x14ac:dyDescent="0.2">
      <c r="A132" s="415" t="s">
        <v>6939</v>
      </c>
      <c r="B132" s="415" t="s">
        <v>6538</v>
      </c>
      <c r="C132" s="414">
        <v>21563.072</v>
      </c>
      <c r="D132" s="414">
        <v>1532.92</v>
      </c>
    </row>
    <row r="133" spans="1:4" x14ac:dyDescent="0.2">
      <c r="A133" s="415" t="s">
        <v>6939</v>
      </c>
      <c r="B133" s="415" t="s">
        <v>6540</v>
      </c>
      <c r="C133" s="414">
        <v>23649.25</v>
      </c>
      <c r="D133" s="414">
        <v>1647.64</v>
      </c>
    </row>
    <row r="134" spans="1:4" x14ac:dyDescent="0.2">
      <c r="A134" s="415" t="s">
        <v>6939</v>
      </c>
      <c r="B134" s="415" t="s">
        <v>6542</v>
      </c>
      <c r="C134" s="414">
        <v>21890.550999999999</v>
      </c>
      <c r="D134" s="414">
        <v>1478.05</v>
      </c>
    </row>
    <row r="135" spans="1:4" x14ac:dyDescent="0.2">
      <c r="A135" s="415" t="s">
        <v>6939</v>
      </c>
      <c r="B135" s="415" t="s">
        <v>6544</v>
      </c>
      <c r="C135" s="414">
        <v>31410.62</v>
      </c>
      <c r="D135" s="414">
        <v>1915.11</v>
      </c>
    </row>
    <row r="136" spans="1:4" x14ac:dyDescent="0.2">
      <c r="A136" s="415" t="s">
        <v>6939</v>
      </c>
      <c r="B136" s="415" t="s">
        <v>6546</v>
      </c>
      <c r="C136" s="414">
        <v>48217.72</v>
      </c>
      <c r="D136" s="414">
        <v>3005.89</v>
      </c>
    </row>
    <row r="137" spans="1:4" x14ac:dyDescent="0.2">
      <c r="A137" s="415" t="s">
        <v>6939</v>
      </c>
      <c r="B137" s="415" t="s">
        <v>6548</v>
      </c>
      <c r="C137" s="414">
        <v>56722.81</v>
      </c>
      <c r="D137" s="414">
        <v>4025.62</v>
      </c>
    </row>
    <row r="138" spans="1:4" x14ac:dyDescent="0.2">
      <c r="A138" s="415" t="s">
        <v>6940</v>
      </c>
      <c r="B138" s="415" t="s">
        <v>6526</v>
      </c>
      <c r="C138" s="414">
        <v>81219.736000000004</v>
      </c>
      <c r="D138" s="414">
        <v>5760.92</v>
      </c>
    </row>
    <row r="139" spans="1:4" x14ac:dyDescent="0.2">
      <c r="A139" s="415" t="s">
        <v>6940</v>
      </c>
      <c r="B139" s="415" t="s">
        <v>6528</v>
      </c>
      <c r="C139" s="414">
        <v>83771.706000000006</v>
      </c>
      <c r="D139" s="414">
        <v>6424.45</v>
      </c>
    </row>
    <row r="140" spans="1:4" x14ac:dyDescent="0.2">
      <c r="A140" s="415" t="s">
        <v>6940</v>
      </c>
      <c r="B140" s="415" t="s">
        <v>6530</v>
      </c>
      <c r="C140" s="414">
        <v>57360.78</v>
      </c>
      <c r="D140" s="414">
        <v>4241.26</v>
      </c>
    </row>
    <row r="141" spans="1:4" x14ac:dyDescent="0.2">
      <c r="A141" s="415" t="s">
        <v>6940</v>
      </c>
      <c r="B141" s="415" t="s">
        <v>6532</v>
      </c>
      <c r="C141" s="414">
        <v>44785.644999999997</v>
      </c>
      <c r="D141" s="414">
        <v>3213.37</v>
      </c>
    </row>
    <row r="142" spans="1:4" x14ac:dyDescent="0.2">
      <c r="A142" s="415" t="s">
        <v>6940</v>
      </c>
      <c r="B142" s="415" t="s">
        <v>6534</v>
      </c>
      <c r="C142" s="414">
        <v>49822.25</v>
      </c>
      <c r="D142" s="414">
        <v>3836.31</v>
      </c>
    </row>
    <row r="143" spans="1:4" x14ac:dyDescent="0.2">
      <c r="A143" s="415" t="s">
        <v>6940</v>
      </c>
      <c r="B143" s="415" t="s">
        <v>6536</v>
      </c>
      <c r="C143" s="414">
        <v>24112.639999999999</v>
      </c>
      <c r="D143" s="414">
        <v>1646.41</v>
      </c>
    </row>
    <row r="144" spans="1:4" x14ac:dyDescent="0.2">
      <c r="A144" s="415" t="s">
        <v>6940</v>
      </c>
      <c r="B144" s="415" t="s">
        <v>6538</v>
      </c>
      <c r="C144" s="414">
        <v>25387.302</v>
      </c>
      <c r="D144" s="414">
        <v>1804.78</v>
      </c>
    </row>
    <row r="145" spans="1:4" x14ac:dyDescent="0.2">
      <c r="A145" s="415" t="s">
        <v>6940</v>
      </c>
      <c r="B145" s="415" t="s">
        <v>6540</v>
      </c>
      <c r="C145" s="414">
        <v>27843.436000000002</v>
      </c>
      <c r="D145" s="414">
        <v>1939.85</v>
      </c>
    </row>
    <row r="146" spans="1:4" x14ac:dyDescent="0.2">
      <c r="A146" s="415" t="s">
        <v>6940</v>
      </c>
      <c r="B146" s="415" t="s">
        <v>6542</v>
      </c>
      <c r="C146" s="414">
        <v>25772.86</v>
      </c>
      <c r="D146" s="414">
        <v>1740.18</v>
      </c>
    </row>
    <row r="147" spans="1:4" x14ac:dyDescent="0.2">
      <c r="A147" s="415" t="s">
        <v>6940</v>
      </c>
      <c r="B147" s="415" t="s">
        <v>6544</v>
      </c>
      <c r="C147" s="414">
        <v>36981.264999999999</v>
      </c>
      <c r="D147" s="414">
        <v>2254.75</v>
      </c>
    </row>
    <row r="148" spans="1:4" x14ac:dyDescent="0.2">
      <c r="A148" s="415" t="s">
        <v>6940</v>
      </c>
      <c r="B148" s="415" t="s">
        <v>6546</v>
      </c>
      <c r="C148" s="414">
        <v>56769.025000000001</v>
      </c>
      <c r="D148" s="414">
        <v>3538.98</v>
      </c>
    </row>
    <row r="149" spans="1:4" x14ac:dyDescent="0.2">
      <c r="A149" s="415" t="s">
        <v>6940</v>
      </c>
      <c r="B149" s="415" t="s">
        <v>6548</v>
      </c>
      <c r="C149" s="414">
        <v>66782.437000000005</v>
      </c>
      <c r="D149" s="414">
        <v>4739.55</v>
      </c>
    </row>
    <row r="150" spans="1:4" x14ac:dyDescent="0.2">
      <c r="A150" s="415" t="s">
        <v>6941</v>
      </c>
      <c r="B150" s="415" t="s">
        <v>1069</v>
      </c>
      <c r="C150" s="414">
        <v>192538.99999999985</v>
      </c>
      <c r="D150" s="414">
        <v>17521.04</v>
      </c>
    </row>
    <row r="151" spans="1:4" x14ac:dyDescent="0.2">
      <c r="A151" s="415" t="s">
        <v>6942</v>
      </c>
      <c r="B151" s="415" t="s">
        <v>1069</v>
      </c>
      <c r="C151" s="414">
        <v>180937.99999999948</v>
      </c>
      <c r="D151" s="414">
        <v>16465.349999999999</v>
      </c>
    </row>
    <row r="152" spans="1:4" x14ac:dyDescent="0.2">
      <c r="A152" s="415" t="s">
        <v>6947</v>
      </c>
      <c r="B152" s="415" t="s">
        <v>1069</v>
      </c>
      <c r="C152" s="414">
        <v>182696.12999999995</v>
      </c>
      <c r="D152" s="414">
        <v>16625.349999999999</v>
      </c>
    </row>
    <row r="153" spans="1:4" x14ac:dyDescent="0.2">
      <c r="A153" s="415" t="s">
        <v>6954</v>
      </c>
      <c r="B153" s="415" t="s">
        <v>6526</v>
      </c>
      <c r="C153" s="414">
        <v>115952</v>
      </c>
      <c r="D153" s="414">
        <v>8224.48</v>
      </c>
    </row>
    <row r="154" spans="1:4" x14ac:dyDescent="0.2">
      <c r="A154" s="415" t="s">
        <v>6954</v>
      </c>
      <c r="B154" s="415" t="s">
        <v>6528</v>
      </c>
      <c r="C154" s="414">
        <v>131376.5</v>
      </c>
      <c r="D154" s="414">
        <v>10075.26</v>
      </c>
    </row>
    <row r="155" spans="1:4" x14ac:dyDescent="0.2">
      <c r="A155" s="415" t="s">
        <v>6954</v>
      </c>
      <c r="B155" s="415" t="s">
        <v>6530</v>
      </c>
      <c r="C155" s="414">
        <v>85497</v>
      </c>
      <c r="D155" s="414">
        <v>6321.65</v>
      </c>
    </row>
    <row r="156" spans="1:4" x14ac:dyDescent="0.2">
      <c r="A156" s="415" t="s">
        <v>6954</v>
      </c>
      <c r="B156" s="415" t="s">
        <v>6532</v>
      </c>
      <c r="C156" s="414">
        <v>75409</v>
      </c>
      <c r="D156" s="414">
        <v>5410.6</v>
      </c>
    </row>
    <row r="157" spans="1:4" x14ac:dyDescent="0.2">
      <c r="A157" s="415" t="s">
        <v>6954</v>
      </c>
      <c r="B157" s="415" t="s">
        <v>6534</v>
      </c>
      <c r="C157" s="414">
        <v>90823.5</v>
      </c>
      <c r="D157" s="414">
        <v>6993.41</v>
      </c>
    </row>
    <row r="158" spans="1:4" x14ac:dyDescent="0.2">
      <c r="A158" s="415" t="s">
        <v>6954</v>
      </c>
      <c r="B158" s="415" t="s">
        <v>6536</v>
      </c>
      <c r="C158" s="414">
        <v>40612</v>
      </c>
      <c r="D158" s="414">
        <v>2772.99</v>
      </c>
    </row>
    <row r="159" spans="1:4" x14ac:dyDescent="0.2">
      <c r="A159" s="415" t="s">
        <v>6954</v>
      </c>
      <c r="B159" s="415" t="s">
        <v>6538</v>
      </c>
      <c r="C159" s="414">
        <v>41094.5</v>
      </c>
      <c r="D159" s="414">
        <v>2921.41</v>
      </c>
    </row>
    <row r="160" spans="1:4" x14ac:dyDescent="0.2">
      <c r="A160" s="415" t="s">
        <v>6954</v>
      </c>
      <c r="B160" s="415" t="s">
        <v>6540</v>
      </c>
      <c r="C160" s="414">
        <v>47772.5</v>
      </c>
      <c r="D160" s="414">
        <v>3328.31</v>
      </c>
    </row>
    <row r="161" spans="1:4" x14ac:dyDescent="0.2">
      <c r="A161" s="415" t="s">
        <v>6954</v>
      </c>
      <c r="B161" s="415" t="s">
        <v>6542</v>
      </c>
      <c r="C161" s="414">
        <v>41634</v>
      </c>
      <c r="D161" s="414">
        <v>2811.13</v>
      </c>
    </row>
    <row r="162" spans="1:4" x14ac:dyDescent="0.2">
      <c r="A162" s="415" t="s">
        <v>6954</v>
      </c>
      <c r="B162" s="415" t="s">
        <v>6544</v>
      </c>
      <c r="C162" s="414">
        <v>62666</v>
      </c>
      <c r="D162" s="414">
        <v>3820.75</v>
      </c>
    </row>
    <row r="163" spans="1:4" x14ac:dyDescent="0.2">
      <c r="A163" s="415" t="s">
        <v>6954</v>
      </c>
      <c r="B163" s="415" t="s">
        <v>6546</v>
      </c>
      <c r="C163" s="414">
        <v>82440</v>
      </c>
      <c r="D163" s="414">
        <v>5139.3100000000004</v>
      </c>
    </row>
    <row r="164" spans="1:4" x14ac:dyDescent="0.2">
      <c r="A164" s="415" t="s">
        <v>6954</v>
      </c>
      <c r="B164" s="415" t="s">
        <v>6548</v>
      </c>
      <c r="C164" s="414">
        <v>93570</v>
      </c>
      <c r="D164" s="414">
        <v>6640.66</v>
      </c>
    </row>
    <row r="165" spans="1:4" x14ac:dyDescent="0.2">
      <c r="A165" s="415" t="s">
        <v>6956</v>
      </c>
      <c r="B165" s="415" t="s">
        <v>1069</v>
      </c>
      <c r="C165" s="414">
        <v>196103.99999999977</v>
      </c>
      <c r="D165" s="414">
        <v>17845.449999999997</v>
      </c>
    </row>
    <row r="166" spans="1:4" x14ac:dyDescent="0.2">
      <c r="A166" s="415" t="s">
        <v>6958</v>
      </c>
      <c r="B166" s="415" t="s">
        <v>1069</v>
      </c>
      <c r="C166" s="414">
        <v>513539.99999999936</v>
      </c>
      <c r="D166" s="414">
        <v>46732.14</v>
      </c>
    </row>
    <row r="167" spans="1:4" x14ac:dyDescent="0.2">
      <c r="A167" s="415" t="s">
        <v>6959</v>
      </c>
      <c r="B167" s="415" t="s">
        <v>1069</v>
      </c>
      <c r="C167" s="414">
        <v>106386.27272726355</v>
      </c>
      <c r="D167" s="414">
        <v>9681.14</v>
      </c>
    </row>
    <row r="168" spans="1:4" x14ac:dyDescent="0.2">
      <c r="A168" s="415" t="s">
        <v>6960</v>
      </c>
      <c r="B168" s="415" t="s">
        <v>1069</v>
      </c>
      <c r="C168" s="414">
        <v>88655.227272735996</v>
      </c>
      <c r="D168" s="414">
        <v>8067.630000000001</v>
      </c>
    </row>
    <row r="169" spans="1:4" x14ac:dyDescent="0.2">
      <c r="A169" s="415" t="s">
        <v>6965</v>
      </c>
      <c r="B169" s="415" t="s">
        <v>1069</v>
      </c>
      <c r="C169" s="414">
        <v>825639.99999999837</v>
      </c>
      <c r="D169" s="414">
        <v>75133.239999999991</v>
      </c>
    </row>
    <row r="170" spans="1:4" x14ac:dyDescent="0.2">
      <c r="A170" s="415" t="s">
        <v>6971</v>
      </c>
      <c r="B170" s="415" t="s">
        <v>1069</v>
      </c>
      <c r="C170" s="414">
        <v>58700</v>
      </c>
      <c r="D170" s="414">
        <v>5341.7</v>
      </c>
    </row>
    <row r="171" spans="1:4" x14ac:dyDescent="0.2">
      <c r="A171" s="415" t="s">
        <v>6975</v>
      </c>
      <c r="B171" s="415" t="s">
        <v>1069</v>
      </c>
      <c r="C171" s="414">
        <v>406481.49999999977</v>
      </c>
      <c r="D171" s="414">
        <v>36989.81</v>
      </c>
    </row>
    <row r="172" spans="1:4" x14ac:dyDescent="0.2">
      <c r="A172" s="415" t="s">
        <v>6976</v>
      </c>
      <c r="B172" s="415" t="s">
        <v>1069</v>
      </c>
      <c r="C172" s="414">
        <v>446333.39999999938</v>
      </c>
      <c r="D172" s="414">
        <v>40616.360000000008</v>
      </c>
    </row>
    <row r="173" spans="1:4" x14ac:dyDescent="0.2">
      <c r="A173" s="415" t="s">
        <v>6977</v>
      </c>
      <c r="B173" s="415" t="s">
        <v>1069</v>
      </c>
      <c r="C173" s="414">
        <v>603639.9999999993</v>
      </c>
      <c r="D173" s="414">
        <v>54931.240000000005</v>
      </c>
    </row>
    <row r="174" spans="1:4" x14ac:dyDescent="0.2">
      <c r="A174" s="415" t="s">
        <v>6979</v>
      </c>
      <c r="B174" s="415" t="s">
        <v>1069</v>
      </c>
      <c r="C174" s="414">
        <v>158158.99999999945</v>
      </c>
      <c r="D174" s="414">
        <v>14392.46</v>
      </c>
    </row>
    <row r="175" spans="1:4" x14ac:dyDescent="0.2">
      <c r="A175" s="415" t="s">
        <v>6980</v>
      </c>
      <c r="B175" s="415" t="s">
        <v>1075</v>
      </c>
      <c r="C175" s="414">
        <v>2109079.9999999981</v>
      </c>
      <c r="D175" s="414">
        <v>187708.12</v>
      </c>
    </row>
    <row r="176" spans="1:4" x14ac:dyDescent="0.2">
      <c r="A176" s="415" t="s">
        <v>6981</v>
      </c>
      <c r="B176" s="415" t="s">
        <v>1069</v>
      </c>
      <c r="C176" s="414">
        <v>251052.99999999959</v>
      </c>
      <c r="D176" s="414">
        <v>22845.82</v>
      </c>
    </row>
    <row r="177" spans="1:4" x14ac:dyDescent="0.2">
      <c r="A177" s="415" t="s">
        <v>6982</v>
      </c>
      <c r="B177" s="415" t="s">
        <v>1069</v>
      </c>
      <c r="C177" s="414">
        <v>550371.6</v>
      </c>
      <c r="D177" s="414">
        <v>50083.82</v>
      </c>
    </row>
    <row r="178" spans="1:4" x14ac:dyDescent="0.2">
      <c r="A178" s="415" t="s">
        <v>6983</v>
      </c>
      <c r="B178" s="415" t="s">
        <v>6526</v>
      </c>
      <c r="C178" s="414">
        <v>85053.5</v>
      </c>
      <c r="D178" s="414">
        <v>6032.84</v>
      </c>
    </row>
    <row r="179" spans="1:4" x14ac:dyDescent="0.2">
      <c r="A179" s="415" t="s">
        <v>6983</v>
      </c>
      <c r="B179" s="415" t="s">
        <v>6528</v>
      </c>
      <c r="C179" s="414">
        <v>100958</v>
      </c>
      <c r="D179" s="414">
        <v>7742.47</v>
      </c>
    </row>
    <row r="180" spans="1:4" x14ac:dyDescent="0.2">
      <c r="A180" s="415" t="s">
        <v>6983</v>
      </c>
      <c r="B180" s="415" t="s">
        <v>6530</v>
      </c>
      <c r="C180" s="414">
        <v>63647.5</v>
      </c>
      <c r="D180" s="414">
        <v>4706.1000000000004</v>
      </c>
    </row>
    <row r="181" spans="1:4" x14ac:dyDescent="0.2">
      <c r="A181" s="415" t="s">
        <v>6983</v>
      </c>
      <c r="B181" s="415" t="s">
        <v>6532</v>
      </c>
      <c r="C181" s="414">
        <v>53751.5</v>
      </c>
      <c r="D181" s="414">
        <v>3856.67</v>
      </c>
    </row>
    <row r="182" spans="1:4" x14ac:dyDescent="0.2">
      <c r="A182" s="415" t="s">
        <v>6983</v>
      </c>
      <c r="B182" s="415" t="s">
        <v>6534</v>
      </c>
      <c r="C182" s="414">
        <v>56629.5</v>
      </c>
      <c r="D182" s="414">
        <v>4360.47</v>
      </c>
    </row>
    <row r="183" spans="1:4" x14ac:dyDescent="0.2">
      <c r="A183" s="415" t="s">
        <v>6983</v>
      </c>
      <c r="B183" s="415" t="s">
        <v>6536</v>
      </c>
      <c r="C183" s="414">
        <v>20325</v>
      </c>
      <c r="D183" s="414">
        <v>1387.79</v>
      </c>
    </row>
    <row r="184" spans="1:4" x14ac:dyDescent="0.2">
      <c r="A184" s="415" t="s">
        <v>6983</v>
      </c>
      <c r="B184" s="415" t="s">
        <v>6538</v>
      </c>
      <c r="C184" s="414">
        <v>14105</v>
      </c>
      <c r="D184" s="414">
        <v>1002.72</v>
      </c>
    </row>
    <row r="185" spans="1:4" x14ac:dyDescent="0.2">
      <c r="A185" s="415" t="s">
        <v>6983</v>
      </c>
      <c r="B185" s="415" t="s">
        <v>6540</v>
      </c>
      <c r="C185" s="414">
        <v>33564</v>
      </c>
      <c r="D185" s="414">
        <v>2338.4</v>
      </c>
    </row>
    <row r="186" spans="1:4" x14ac:dyDescent="0.2">
      <c r="A186" s="415" t="s">
        <v>6983</v>
      </c>
      <c r="B186" s="415" t="s">
        <v>6542</v>
      </c>
      <c r="C186" s="414">
        <v>28170</v>
      </c>
      <c r="D186" s="414">
        <v>1902.04</v>
      </c>
    </row>
    <row r="187" spans="1:4" x14ac:dyDescent="0.2">
      <c r="A187" s="415" t="s">
        <v>6983</v>
      </c>
      <c r="B187" s="415" t="s">
        <v>6544</v>
      </c>
      <c r="C187" s="414">
        <v>42530</v>
      </c>
      <c r="D187" s="414">
        <v>2593.0500000000002</v>
      </c>
    </row>
    <row r="188" spans="1:4" x14ac:dyDescent="0.2">
      <c r="A188" s="415" t="s">
        <v>6983</v>
      </c>
      <c r="B188" s="415" t="s">
        <v>6546</v>
      </c>
      <c r="C188" s="414">
        <v>55213</v>
      </c>
      <c r="D188" s="414">
        <v>3441.98</v>
      </c>
    </row>
    <row r="189" spans="1:4" x14ac:dyDescent="0.2">
      <c r="A189" s="415" t="s">
        <v>6983</v>
      </c>
      <c r="B189" s="415" t="s">
        <v>6548</v>
      </c>
      <c r="C189" s="414">
        <v>60067</v>
      </c>
      <c r="D189" s="414">
        <v>4262.95</v>
      </c>
    </row>
    <row r="190" spans="1:4" x14ac:dyDescent="0.2">
      <c r="A190" s="415" t="s">
        <v>6984</v>
      </c>
      <c r="B190" s="415" t="s">
        <v>6526</v>
      </c>
      <c r="C190" s="414">
        <v>102869.249999999</v>
      </c>
      <c r="D190" s="414">
        <v>7296.52</v>
      </c>
    </row>
    <row r="191" spans="1:4" x14ac:dyDescent="0.2">
      <c r="A191" s="415" t="s">
        <v>6984</v>
      </c>
      <c r="B191" s="415" t="s">
        <v>6528</v>
      </c>
      <c r="C191" s="414">
        <v>119885.6</v>
      </c>
      <c r="D191" s="414">
        <v>9194.0300000000007</v>
      </c>
    </row>
    <row r="192" spans="1:4" x14ac:dyDescent="0.2">
      <c r="A192" s="415" t="s">
        <v>6984</v>
      </c>
      <c r="B192" s="415" t="s">
        <v>6530</v>
      </c>
      <c r="C192" s="414">
        <v>71223.149999999994</v>
      </c>
      <c r="D192" s="414">
        <v>5266.24</v>
      </c>
    </row>
    <row r="193" spans="1:4" x14ac:dyDescent="0.2">
      <c r="A193" s="415" t="s">
        <v>6984</v>
      </c>
      <c r="B193" s="415" t="s">
        <v>6532</v>
      </c>
      <c r="C193" s="414">
        <v>65129.25</v>
      </c>
      <c r="D193" s="414">
        <v>4673.0200000000004</v>
      </c>
    </row>
    <row r="194" spans="1:4" x14ac:dyDescent="0.2">
      <c r="A194" s="415" t="s">
        <v>6984</v>
      </c>
      <c r="B194" s="415" t="s">
        <v>6534</v>
      </c>
      <c r="C194" s="414">
        <v>69454.599999999904</v>
      </c>
      <c r="D194" s="414">
        <v>5348</v>
      </c>
    </row>
    <row r="195" spans="1:4" x14ac:dyDescent="0.2">
      <c r="A195" s="415" t="s">
        <v>6984</v>
      </c>
      <c r="B195" s="415" t="s">
        <v>6536</v>
      </c>
      <c r="C195" s="414">
        <v>31541.65</v>
      </c>
      <c r="D195" s="414">
        <v>2153.66</v>
      </c>
    </row>
    <row r="196" spans="1:4" x14ac:dyDescent="0.2">
      <c r="A196" s="415" t="s">
        <v>6984</v>
      </c>
      <c r="B196" s="415" t="s">
        <v>6538</v>
      </c>
      <c r="C196" s="414">
        <v>30952.199999999899</v>
      </c>
      <c r="D196" s="414">
        <v>2200.39</v>
      </c>
    </row>
    <row r="197" spans="1:4" x14ac:dyDescent="0.2">
      <c r="A197" s="415" t="s">
        <v>6984</v>
      </c>
      <c r="B197" s="415" t="s">
        <v>6540</v>
      </c>
      <c r="C197" s="414">
        <v>39965.550000000003</v>
      </c>
      <c r="D197" s="414">
        <v>2784.4</v>
      </c>
    </row>
    <row r="198" spans="1:4" x14ac:dyDescent="0.2">
      <c r="A198" s="415" t="s">
        <v>6984</v>
      </c>
      <c r="B198" s="415" t="s">
        <v>6542</v>
      </c>
      <c r="C198" s="414">
        <v>34882.449999999997</v>
      </c>
      <c r="D198" s="414">
        <v>2355.2600000000002</v>
      </c>
    </row>
    <row r="199" spans="1:4" x14ac:dyDescent="0.2">
      <c r="A199" s="415" t="s">
        <v>6984</v>
      </c>
      <c r="B199" s="415" t="s">
        <v>6544</v>
      </c>
      <c r="C199" s="414">
        <v>50297.25</v>
      </c>
      <c r="D199" s="414">
        <v>3066.62</v>
      </c>
    </row>
    <row r="200" spans="1:4" x14ac:dyDescent="0.2">
      <c r="A200" s="415" t="s">
        <v>6984</v>
      </c>
      <c r="B200" s="415" t="s">
        <v>6546</v>
      </c>
      <c r="C200" s="414">
        <v>77339.399999999994</v>
      </c>
      <c r="D200" s="414">
        <v>4821.34</v>
      </c>
    </row>
    <row r="201" spans="1:4" x14ac:dyDescent="0.2">
      <c r="A201" s="415" t="s">
        <v>6984</v>
      </c>
      <c r="B201" s="415" t="s">
        <v>6548</v>
      </c>
      <c r="C201" s="414">
        <v>63707.1499999999</v>
      </c>
      <c r="D201" s="414">
        <v>4521.3</v>
      </c>
    </row>
    <row r="202" spans="1:4" x14ac:dyDescent="0.2">
      <c r="A202" s="415" t="s">
        <v>6985</v>
      </c>
      <c r="B202" s="415" t="s">
        <v>1069</v>
      </c>
      <c r="C202" s="414">
        <v>284554</v>
      </c>
      <c r="D202" s="414">
        <v>25894.410000000007</v>
      </c>
    </row>
    <row r="203" spans="1:4" x14ac:dyDescent="0.2">
      <c r="A203" s="415" t="s">
        <v>6986</v>
      </c>
      <c r="B203" s="415" t="s">
        <v>1069</v>
      </c>
      <c r="C203" s="414">
        <v>732000</v>
      </c>
      <c r="D203" s="414">
        <v>66612</v>
      </c>
    </row>
    <row r="204" spans="1:4" x14ac:dyDescent="0.2">
      <c r="A204" s="415" t="s">
        <v>6990</v>
      </c>
      <c r="B204" s="415" t="s">
        <v>1069</v>
      </c>
      <c r="C204" s="414">
        <v>65729.499999999913</v>
      </c>
      <c r="D204" s="414">
        <v>5981.369999999999</v>
      </c>
    </row>
    <row r="205" spans="1:4" x14ac:dyDescent="0.2">
      <c r="A205" s="415" t="s">
        <v>6991</v>
      </c>
      <c r="B205" s="415" t="s">
        <v>1069</v>
      </c>
      <c r="C205" s="414">
        <v>65729.499999999913</v>
      </c>
      <c r="D205" s="414">
        <v>5981.38</v>
      </c>
    </row>
    <row r="206" spans="1:4" x14ac:dyDescent="0.2">
      <c r="A206" s="415" t="s">
        <v>6992</v>
      </c>
      <c r="B206" s="415" t="s">
        <v>1069</v>
      </c>
      <c r="C206" s="414">
        <v>705779.99999999837</v>
      </c>
      <c r="D206" s="414">
        <v>64225.98000000001</v>
      </c>
    </row>
    <row r="207" spans="1:4" x14ac:dyDescent="0.2">
      <c r="A207" s="415" t="s">
        <v>6993</v>
      </c>
      <c r="B207" s="415" t="s">
        <v>1069</v>
      </c>
      <c r="C207" s="414">
        <v>651579.99999999884</v>
      </c>
      <c r="D207" s="414">
        <v>59293.780000000006</v>
      </c>
    </row>
    <row r="208" spans="1:4" x14ac:dyDescent="0.2">
      <c r="A208" s="415" t="s">
        <v>6995</v>
      </c>
      <c r="B208" s="415" t="s">
        <v>6526</v>
      </c>
      <c r="C208" s="414">
        <v>288977.28272577998</v>
      </c>
      <c r="D208" s="414">
        <v>21942.05</v>
      </c>
    </row>
    <row r="209" spans="1:4" x14ac:dyDescent="0.2">
      <c r="A209" s="415" t="s">
        <v>6995</v>
      </c>
      <c r="B209" s="415" t="s">
        <v>6528</v>
      </c>
      <c r="C209" s="414">
        <v>319137.5</v>
      </c>
      <c r="D209" s="414">
        <v>23836.38</v>
      </c>
    </row>
    <row r="210" spans="1:4" x14ac:dyDescent="0.2">
      <c r="A210" s="415" t="s">
        <v>6995</v>
      </c>
      <c r="B210" s="415" t="s">
        <v>6530</v>
      </c>
      <c r="C210" s="414">
        <v>210598.5</v>
      </c>
      <c r="D210" s="414">
        <v>15150.46</v>
      </c>
    </row>
    <row r="211" spans="1:4" x14ac:dyDescent="0.2">
      <c r="A211" s="415" t="s">
        <v>6995</v>
      </c>
      <c r="B211" s="415" t="s">
        <v>6532</v>
      </c>
      <c r="C211" s="414">
        <v>167399</v>
      </c>
      <c r="D211" s="414">
        <v>11676.08</v>
      </c>
    </row>
    <row r="212" spans="1:4" x14ac:dyDescent="0.2">
      <c r="A212" s="415" t="s">
        <v>6995</v>
      </c>
      <c r="B212" s="415" t="s">
        <v>6534</v>
      </c>
      <c r="C212" s="414">
        <v>202655.5</v>
      </c>
      <c r="D212" s="414">
        <v>15199.16</v>
      </c>
    </row>
    <row r="213" spans="1:4" x14ac:dyDescent="0.2">
      <c r="A213" s="415" t="s">
        <v>6995</v>
      </c>
      <c r="B213" s="415" t="s">
        <v>6536</v>
      </c>
      <c r="C213" s="414">
        <v>86320.5</v>
      </c>
      <c r="D213" s="414">
        <v>5721.32</v>
      </c>
    </row>
    <row r="214" spans="1:4" x14ac:dyDescent="0.2">
      <c r="A214" s="415" t="s">
        <v>6995</v>
      </c>
      <c r="B214" s="415" t="s">
        <v>6538</v>
      </c>
      <c r="C214" s="414">
        <v>80467</v>
      </c>
      <c r="D214" s="414">
        <v>5559.47</v>
      </c>
    </row>
    <row r="215" spans="1:4" x14ac:dyDescent="0.2">
      <c r="A215" s="415" t="s">
        <v>6995</v>
      </c>
      <c r="B215" s="415" t="s">
        <v>6540</v>
      </c>
      <c r="C215" s="414">
        <v>99176</v>
      </c>
      <c r="D215" s="414">
        <v>6711.24</v>
      </c>
    </row>
    <row r="216" spans="1:4" x14ac:dyDescent="0.2">
      <c r="A216" s="415" t="s">
        <v>6995</v>
      </c>
      <c r="B216" s="415" t="s">
        <v>6542</v>
      </c>
      <c r="C216" s="414">
        <v>91746.5</v>
      </c>
      <c r="D216" s="414">
        <v>6011.23</v>
      </c>
    </row>
    <row r="217" spans="1:4" x14ac:dyDescent="0.2">
      <c r="A217" s="415" t="s">
        <v>6995</v>
      </c>
      <c r="B217" s="415" t="s">
        <v>6544</v>
      </c>
      <c r="C217" s="414">
        <v>119181.5</v>
      </c>
      <c r="D217" s="414">
        <v>7028.13</v>
      </c>
    </row>
    <row r="218" spans="1:4" x14ac:dyDescent="0.2">
      <c r="A218" s="415" t="s">
        <v>6995</v>
      </c>
      <c r="B218" s="415" t="s">
        <v>6546</v>
      </c>
      <c r="C218" s="414">
        <v>223384</v>
      </c>
      <c r="D218" s="414">
        <v>13478.99</v>
      </c>
    </row>
    <row r="219" spans="1:4" x14ac:dyDescent="0.2">
      <c r="A219" s="415" t="s">
        <v>6995</v>
      </c>
      <c r="B219" s="415" t="s">
        <v>6548</v>
      </c>
      <c r="C219" s="414">
        <v>168934</v>
      </c>
      <c r="D219" s="414">
        <v>11651.38</v>
      </c>
    </row>
    <row r="220" spans="1:4" x14ac:dyDescent="0.2">
      <c r="A220" s="415" t="s">
        <v>6996</v>
      </c>
      <c r="B220" s="415" t="s">
        <v>6526</v>
      </c>
      <c r="C220" s="414">
        <v>321232.71727422002</v>
      </c>
      <c r="D220" s="414">
        <v>24391.19</v>
      </c>
    </row>
    <row r="221" spans="1:4" x14ac:dyDescent="0.2">
      <c r="A221" s="415" t="s">
        <v>6996</v>
      </c>
      <c r="B221" s="415" t="s">
        <v>6528</v>
      </c>
      <c r="C221" s="414">
        <v>319137.5</v>
      </c>
      <c r="D221" s="414">
        <v>23836.38</v>
      </c>
    </row>
    <row r="222" spans="1:4" x14ac:dyDescent="0.2">
      <c r="A222" s="415" t="s">
        <v>6996</v>
      </c>
      <c r="B222" s="415" t="s">
        <v>6530</v>
      </c>
      <c r="C222" s="414">
        <v>210598.5</v>
      </c>
      <c r="D222" s="414">
        <v>15150.46</v>
      </c>
    </row>
    <row r="223" spans="1:4" x14ac:dyDescent="0.2">
      <c r="A223" s="415" t="s">
        <v>6996</v>
      </c>
      <c r="B223" s="415" t="s">
        <v>6532</v>
      </c>
      <c r="C223" s="414">
        <v>167399</v>
      </c>
      <c r="D223" s="414">
        <v>11676.08</v>
      </c>
    </row>
    <row r="224" spans="1:4" x14ac:dyDescent="0.2">
      <c r="A224" s="415" t="s">
        <v>6996</v>
      </c>
      <c r="B224" s="415" t="s">
        <v>6534</v>
      </c>
      <c r="C224" s="414">
        <v>202655.5</v>
      </c>
      <c r="D224" s="414">
        <v>15199.16</v>
      </c>
    </row>
    <row r="225" spans="1:4" x14ac:dyDescent="0.2">
      <c r="A225" s="415" t="s">
        <v>6996</v>
      </c>
      <c r="B225" s="415" t="s">
        <v>6536</v>
      </c>
      <c r="C225" s="414">
        <v>86320.5</v>
      </c>
      <c r="D225" s="414">
        <v>5721.32</v>
      </c>
    </row>
    <row r="226" spans="1:4" x14ac:dyDescent="0.2">
      <c r="A226" s="415" t="s">
        <v>6996</v>
      </c>
      <c r="B226" s="415" t="s">
        <v>6538</v>
      </c>
      <c r="C226" s="414">
        <v>80467</v>
      </c>
      <c r="D226" s="414">
        <v>5559.47</v>
      </c>
    </row>
    <row r="227" spans="1:4" x14ac:dyDescent="0.2">
      <c r="A227" s="415" t="s">
        <v>6996</v>
      </c>
      <c r="B227" s="415" t="s">
        <v>6540</v>
      </c>
      <c r="C227" s="414">
        <v>99176</v>
      </c>
      <c r="D227" s="414">
        <v>6711.24</v>
      </c>
    </row>
    <row r="228" spans="1:4" x14ac:dyDescent="0.2">
      <c r="A228" s="415" t="s">
        <v>6996</v>
      </c>
      <c r="B228" s="415" t="s">
        <v>6542</v>
      </c>
      <c r="C228" s="414">
        <v>91746.5</v>
      </c>
      <c r="D228" s="414">
        <v>6011.23</v>
      </c>
    </row>
    <row r="229" spans="1:4" x14ac:dyDescent="0.2">
      <c r="A229" s="415" t="s">
        <v>6996</v>
      </c>
      <c r="B229" s="415" t="s">
        <v>6544</v>
      </c>
      <c r="C229" s="414">
        <v>119181.5</v>
      </c>
      <c r="D229" s="414">
        <v>7028.13</v>
      </c>
    </row>
    <row r="230" spans="1:4" x14ac:dyDescent="0.2">
      <c r="A230" s="415" t="s">
        <v>6996</v>
      </c>
      <c r="B230" s="415" t="s">
        <v>6546</v>
      </c>
      <c r="C230" s="414">
        <v>223384</v>
      </c>
      <c r="D230" s="414">
        <v>13478.99</v>
      </c>
    </row>
    <row r="231" spans="1:4" x14ac:dyDescent="0.2">
      <c r="A231" s="415" t="s">
        <v>6996</v>
      </c>
      <c r="B231" s="415" t="s">
        <v>6548</v>
      </c>
      <c r="C231" s="414">
        <v>168934</v>
      </c>
      <c r="D231" s="414">
        <v>11651.38</v>
      </c>
    </row>
    <row r="232" spans="1:4" x14ac:dyDescent="0.2">
      <c r="A232" s="415" t="s">
        <v>6997</v>
      </c>
      <c r="B232" s="415" t="s">
        <v>6536</v>
      </c>
      <c r="C232" s="414">
        <v>104331</v>
      </c>
      <c r="D232" s="414">
        <v>6810.73</v>
      </c>
    </row>
    <row r="233" spans="1:4" x14ac:dyDescent="0.2">
      <c r="A233" s="415" t="s">
        <v>6997</v>
      </c>
      <c r="B233" s="415" t="s">
        <v>6538</v>
      </c>
      <c r="C233" s="414">
        <v>114741</v>
      </c>
      <c r="D233" s="414">
        <v>7812.71</v>
      </c>
    </row>
    <row r="234" spans="1:4" x14ac:dyDescent="0.2">
      <c r="A234" s="415" t="s">
        <v>6997</v>
      </c>
      <c r="B234" s="415" t="s">
        <v>6540</v>
      </c>
      <c r="C234" s="414">
        <v>126579</v>
      </c>
      <c r="D234" s="414">
        <v>8439.02</v>
      </c>
    </row>
    <row r="235" spans="1:4" x14ac:dyDescent="0.2">
      <c r="A235" s="415" t="s">
        <v>6997</v>
      </c>
      <c r="B235" s="415" t="s">
        <v>6542</v>
      </c>
      <c r="C235" s="414">
        <v>124380</v>
      </c>
      <c r="D235" s="414">
        <v>8025</v>
      </c>
    </row>
    <row r="236" spans="1:4" x14ac:dyDescent="0.2">
      <c r="A236" s="415" t="s">
        <v>6997</v>
      </c>
      <c r="B236" s="415" t="s">
        <v>6544</v>
      </c>
      <c r="C236" s="414">
        <v>167106</v>
      </c>
      <c r="D236" s="414">
        <v>9687.1299999999992</v>
      </c>
    </row>
    <row r="237" spans="1:4" x14ac:dyDescent="0.2">
      <c r="A237" s="415" t="s">
        <v>6997</v>
      </c>
      <c r="B237" s="415" t="s">
        <v>6546</v>
      </c>
      <c r="C237" s="414">
        <v>264003</v>
      </c>
      <c r="D237" s="414">
        <v>15665.94</v>
      </c>
    </row>
    <row r="238" spans="1:4" x14ac:dyDescent="0.2">
      <c r="A238" s="415" t="s">
        <v>6997</v>
      </c>
      <c r="B238" s="415" t="s">
        <v>6548</v>
      </c>
      <c r="C238" s="414">
        <v>230454</v>
      </c>
      <c r="D238" s="414">
        <v>15663.96</v>
      </c>
    </row>
    <row r="239" spans="1:4" x14ac:dyDescent="0.2">
      <c r="A239" s="415" t="s">
        <v>6997</v>
      </c>
      <c r="B239" s="415" t="s">
        <v>1077</v>
      </c>
      <c r="C239" s="414">
        <v>1404284.9999999991</v>
      </c>
      <c r="D239" s="414">
        <v>123577.08</v>
      </c>
    </row>
    <row r="240" spans="1:4" x14ac:dyDescent="0.2">
      <c r="A240" s="415" t="s">
        <v>6998</v>
      </c>
      <c r="B240" s="415" t="s">
        <v>6526</v>
      </c>
      <c r="C240" s="414">
        <v>165104.5</v>
      </c>
      <c r="D240" s="414">
        <v>11215.55</v>
      </c>
    </row>
    <row r="241" spans="1:4" x14ac:dyDescent="0.2">
      <c r="A241" s="415" t="s">
        <v>6998</v>
      </c>
      <c r="B241" s="415" t="s">
        <v>6528</v>
      </c>
      <c r="C241" s="414">
        <v>217353.5</v>
      </c>
      <c r="D241" s="414">
        <v>16016.78</v>
      </c>
    </row>
    <row r="242" spans="1:4" x14ac:dyDescent="0.2">
      <c r="A242" s="415" t="s">
        <v>6998</v>
      </c>
      <c r="B242" s="415" t="s">
        <v>6530</v>
      </c>
      <c r="C242" s="414">
        <v>140098</v>
      </c>
      <c r="D242" s="414">
        <v>9938.5499999999993</v>
      </c>
    </row>
    <row r="243" spans="1:4" x14ac:dyDescent="0.2">
      <c r="A243" s="415" t="s">
        <v>6998</v>
      </c>
      <c r="B243" s="415" t="s">
        <v>6532</v>
      </c>
      <c r="C243" s="414">
        <v>112388.5</v>
      </c>
      <c r="D243" s="414">
        <v>7726.71</v>
      </c>
    </row>
    <row r="244" spans="1:4" x14ac:dyDescent="0.2">
      <c r="A244" s="415" t="s">
        <v>6998</v>
      </c>
      <c r="B244" s="415" t="s">
        <v>6534</v>
      </c>
      <c r="C244" s="414">
        <v>123689.5</v>
      </c>
      <c r="D244" s="414">
        <v>9153.02</v>
      </c>
    </row>
    <row r="245" spans="1:4" x14ac:dyDescent="0.2">
      <c r="A245" s="415" t="s">
        <v>6998</v>
      </c>
      <c r="B245" s="415" t="s">
        <v>6536</v>
      </c>
      <c r="C245" s="414">
        <v>49684</v>
      </c>
      <c r="D245" s="414">
        <v>3243.37</v>
      </c>
    </row>
    <row r="246" spans="1:4" x14ac:dyDescent="0.2">
      <c r="A246" s="415" t="s">
        <v>6998</v>
      </c>
      <c r="B246" s="415" t="s">
        <v>6538</v>
      </c>
      <c r="C246" s="414">
        <v>62395.5</v>
      </c>
      <c r="D246" s="414">
        <v>4248.51</v>
      </c>
    </row>
    <row r="247" spans="1:4" x14ac:dyDescent="0.2">
      <c r="A247" s="415" t="s">
        <v>6998</v>
      </c>
      <c r="B247" s="415" t="s">
        <v>6540</v>
      </c>
      <c r="C247" s="414">
        <v>68276.5</v>
      </c>
      <c r="D247" s="414">
        <v>4551.99</v>
      </c>
    </row>
    <row r="248" spans="1:4" x14ac:dyDescent="0.2">
      <c r="A248" s="415" t="s">
        <v>6998</v>
      </c>
      <c r="B248" s="415" t="s">
        <v>6542</v>
      </c>
      <c r="C248" s="414">
        <v>64930.5</v>
      </c>
      <c r="D248" s="414">
        <v>4189.32</v>
      </c>
    </row>
    <row r="249" spans="1:4" x14ac:dyDescent="0.2">
      <c r="A249" s="415" t="s">
        <v>6998</v>
      </c>
      <c r="B249" s="415" t="s">
        <v>6544</v>
      </c>
      <c r="C249" s="414">
        <v>94826.5</v>
      </c>
      <c r="D249" s="414">
        <v>5497.09</v>
      </c>
    </row>
    <row r="250" spans="1:4" x14ac:dyDescent="0.2">
      <c r="A250" s="415" t="s">
        <v>6998</v>
      </c>
      <c r="B250" s="415" t="s">
        <v>6546</v>
      </c>
      <c r="C250" s="414">
        <v>129940</v>
      </c>
      <c r="D250" s="414">
        <v>7710.64</v>
      </c>
    </row>
    <row r="251" spans="1:4" x14ac:dyDescent="0.2">
      <c r="A251" s="415" t="s">
        <v>6998</v>
      </c>
      <c r="B251" s="415" t="s">
        <v>6548</v>
      </c>
      <c r="C251" s="414">
        <v>113140</v>
      </c>
      <c r="D251" s="414">
        <v>7690.13</v>
      </c>
    </row>
    <row r="252" spans="1:4" x14ac:dyDescent="0.2">
      <c r="A252" s="415" t="s">
        <v>6999</v>
      </c>
      <c r="B252" s="415" t="s">
        <v>6526</v>
      </c>
      <c r="C252" s="414">
        <v>343627.49999986199</v>
      </c>
      <c r="D252" s="414">
        <v>22998.97</v>
      </c>
    </row>
    <row r="253" spans="1:4" x14ac:dyDescent="0.2">
      <c r="A253" s="415" t="s">
        <v>6999</v>
      </c>
      <c r="B253" s="415" t="s">
        <v>6528</v>
      </c>
      <c r="C253" s="414">
        <v>407132.49999983702</v>
      </c>
      <c r="D253" s="414">
        <v>29594.48</v>
      </c>
    </row>
    <row r="254" spans="1:4" x14ac:dyDescent="0.2">
      <c r="A254" s="415" t="s">
        <v>6999</v>
      </c>
      <c r="B254" s="415" t="s">
        <v>6530</v>
      </c>
      <c r="C254" s="414">
        <v>263797.499999894</v>
      </c>
      <c r="D254" s="414">
        <v>18450</v>
      </c>
    </row>
    <row r="255" spans="1:4" x14ac:dyDescent="0.2">
      <c r="A255" s="415" t="s">
        <v>6999</v>
      </c>
      <c r="B255" s="415" t="s">
        <v>6532</v>
      </c>
      <c r="C255" s="414">
        <v>210131.49999991499</v>
      </c>
      <c r="D255" s="414">
        <v>14236.4</v>
      </c>
    </row>
    <row r="256" spans="1:4" x14ac:dyDescent="0.2">
      <c r="A256" s="415" t="s">
        <v>6999</v>
      </c>
      <c r="B256" s="415" t="s">
        <v>6534</v>
      </c>
      <c r="C256" s="414">
        <v>204285.49999991801</v>
      </c>
      <c r="D256" s="414">
        <v>14912.86</v>
      </c>
    </row>
    <row r="257" spans="1:4" x14ac:dyDescent="0.2">
      <c r="A257" s="415" t="s">
        <v>6999</v>
      </c>
      <c r="B257" s="415" t="s">
        <v>6536</v>
      </c>
      <c r="C257" s="414">
        <v>104203.499999958</v>
      </c>
      <c r="D257" s="414">
        <v>6698.21</v>
      </c>
    </row>
    <row r="258" spans="1:4" x14ac:dyDescent="0.2">
      <c r="A258" s="415" t="s">
        <v>6999</v>
      </c>
      <c r="B258" s="415" t="s">
        <v>6538</v>
      </c>
      <c r="C258" s="414">
        <v>121811.499999951</v>
      </c>
      <c r="D258" s="414">
        <v>8172.35</v>
      </c>
    </row>
    <row r="259" spans="1:4" x14ac:dyDescent="0.2">
      <c r="A259" s="415" t="s">
        <v>6999</v>
      </c>
      <c r="B259" s="415" t="s">
        <v>6540</v>
      </c>
      <c r="C259" s="414">
        <v>134288.99999994601</v>
      </c>
      <c r="D259" s="414">
        <v>8818.74</v>
      </c>
    </row>
    <row r="260" spans="1:4" x14ac:dyDescent="0.2">
      <c r="A260" s="415" t="s">
        <v>6999</v>
      </c>
      <c r="B260" s="415" t="s">
        <v>6542</v>
      </c>
      <c r="C260" s="414">
        <v>120953.999999951</v>
      </c>
      <c r="D260" s="414">
        <v>7682.98</v>
      </c>
    </row>
    <row r="261" spans="1:4" x14ac:dyDescent="0.2">
      <c r="A261" s="415" t="s">
        <v>6999</v>
      </c>
      <c r="B261" s="415" t="s">
        <v>6544</v>
      </c>
      <c r="C261" s="414">
        <v>169902.49999993201</v>
      </c>
      <c r="D261" s="414">
        <v>9679.2999999999993</v>
      </c>
    </row>
    <row r="262" spans="1:4" x14ac:dyDescent="0.2">
      <c r="A262" s="415" t="s">
        <v>6999</v>
      </c>
      <c r="B262" s="415" t="s">
        <v>6546</v>
      </c>
      <c r="C262" s="414">
        <v>286176.49999988498</v>
      </c>
      <c r="D262" s="414">
        <v>16695.5</v>
      </c>
    </row>
    <row r="263" spans="1:4" x14ac:dyDescent="0.2">
      <c r="A263" s="415" t="s">
        <v>6999</v>
      </c>
      <c r="B263" s="415" t="s">
        <v>6548</v>
      </c>
      <c r="C263" s="414">
        <v>248047.9999999</v>
      </c>
      <c r="D263" s="414">
        <v>16611.82</v>
      </c>
    </row>
    <row r="264" spans="1:4" x14ac:dyDescent="0.2">
      <c r="A264" s="415" t="s">
        <v>7000</v>
      </c>
      <c r="B264" s="415" t="s">
        <v>6526</v>
      </c>
      <c r="C264" s="414">
        <v>343627.49999986199</v>
      </c>
      <c r="D264" s="414">
        <v>22998.99</v>
      </c>
    </row>
    <row r="265" spans="1:4" x14ac:dyDescent="0.2">
      <c r="A265" s="415" t="s">
        <v>7000</v>
      </c>
      <c r="B265" s="415" t="s">
        <v>6528</v>
      </c>
      <c r="C265" s="414">
        <v>407132.49999983702</v>
      </c>
      <c r="D265" s="414">
        <v>29594.46</v>
      </c>
    </row>
    <row r="266" spans="1:4" x14ac:dyDescent="0.2">
      <c r="A266" s="415" t="s">
        <v>7000</v>
      </c>
      <c r="B266" s="415" t="s">
        <v>6530</v>
      </c>
      <c r="C266" s="414">
        <v>263797.499999894</v>
      </c>
      <c r="D266" s="414">
        <v>18449.97</v>
      </c>
    </row>
    <row r="267" spans="1:4" x14ac:dyDescent="0.2">
      <c r="A267" s="415" t="s">
        <v>7000</v>
      </c>
      <c r="B267" s="415" t="s">
        <v>6532</v>
      </c>
      <c r="C267" s="414">
        <v>210131.49999991499</v>
      </c>
      <c r="D267" s="414">
        <v>14236.41</v>
      </c>
    </row>
    <row r="268" spans="1:4" x14ac:dyDescent="0.2">
      <c r="A268" s="415" t="s">
        <v>7000</v>
      </c>
      <c r="B268" s="415" t="s">
        <v>6534</v>
      </c>
      <c r="C268" s="414">
        <v>204285.49999991801</v>
      </c>
      <c r="D268" s="414">
        <v>14912.84</v>
      </c>
    </row>
    <row r="269" spans="1:4" x14ac:dyDescent="0.2">
      <c r="A269" s="415" t="s">
        <v>7000</v>
      </c>
      <c r="B269" s="415" t="s">
        <v>6536</v>
      </c>
      <c r="C269" s="414">
        <v>104203.499999958</v>
      </c>
      <c r="D269" s="414">
        <v>6698.2</v>
      </c>
    </row>
    <row r="270" spans="1:4" x14ac:dyDescent="0.2">
      <c r="A270" s="415" t="s">
        <v>7000</v>
      </c>
      <c r="B270" s="415" t="s">
        <v>6538</v>
      </c>
      <c r="C270" s="414">
        <v>121811.499999951</v>
      </c>
      <c r="D270" s="414">
        <v>8172.35</v>
      </c>
    </row>
    <row r="271" spans="1:4" x14ac:dyDescent="0.2">
      <c r="A271" s="415" t="s">
        <v>7000</v>
      </c>
      <c r="B271" s="415" t="s">
        <v>6540</v>
      </c>
      <c r="C271" s="414">
        <v>134288.99999994601</v>
      </c>
      <c r="D271" s="414">
        <v>8818.76</v>
      </c>
    </row>
    <row r="272" spans="1:4" x14ac:dyDescent="0.2">
      <c r="A272" s="415" t="s">
        <v>7000</v>
      </c>
      <c r="B272" s="415" t="s">
        <v>6542</v>
      </c>
      <c r="C272" s="414">
        <v>120953.999999951</v>
      </c>
      <c r="D272" s="414">
        <v>7683</v>
      </c>
    </row>
    <row r="273" spans="1:4" x14ac:dyDescent="0.2">
      <c r="A273" s="415" t="s">
        <v>7000</v>
      </c>
      <c r="B273" s="415" t="s">
        <v>6544</v>
      </c>
      <c r="C273" s="414">
        <v>169902.49999993201</v>
      </c>
      <c r="D273" s="414">
        <v>9679.35</v>
      </c>
    </row>
    <row r="274" spans="1:4" x14ac:dyDescent="0.2">
      <c r="A274" s="415" t="s">
        <v>7000</v>
      </c>
      <c r="B274" s="415" t="s">
        <v>6546</v>
      </c>
      <c r="C274" s="414">
        <v>286176.49999988498</v>
      </c>
      <c r="D274" s="414">
        <v>16695.54</v>
      </c>
    </row>
    <row r="275" spans="1:4" x14ac:dyDescent="0.2">
      <c r="A275" s="415" t="s">
        <v>7000</v>
      </c>
      <c r="B275" s="415" t="s">
        <v>6548</v>
      </c>
      <c r="C275" s="414">
        <v>248047.9999999</v>
      </c>
      <c r="D275" s="414">
        <v>16611.77</v>
      </c>
    </row>
    <row r="276" spans="1:4" x14ac:dyDescent="0.2">
      <c r="A276" s="415" t="s">
        <v>7001</v>
      </c>
      <c r="B276" s="415" t="s">
        <v>6526</v>
      </c>
      <c r="C276" s="414">
        <v>343627.49999986199</v>
      </c>
      <c r="D276" s="414">
        <v>22998.99</v>
      </c>
    </row>
    <row r="277" spans="1:4" x14ac:dyDescent="0.2">
      <c r="A277" s="415" t="s">
        <v>7001</v>
      </c>
      <c r="B277" s="415" t="s">
        <v>6528</v>
      </c>
      <c r="C277" s="414">
        <v>407132.49999983702</v>
      </c>
      <c r="D277" s="414">
        <v>29594.46</v>
      </c>
    </row>
    <row r="278" spans="1:4" x14ac:dyDescent="0.2">
      <c r="A278" s="415" t="s">
        <v>7001</v>
      </c>
      <c r="B278" s="415" t="s">
        <v>6530</v>
      </c>
      <c r="C278" s="414">
        <v>263797.499999894</v>
      </c>
      <c r="D278" s="414">
        <v>18450</v>
      </c>
    </row>
    <row r="279" spans="1:4" x14ac:dyDescent="0.2">
      <c r="A279" s="415" t="s">
        <v>7001</v>
      </c>
      <c r="B279" s="415" t="s">
        <v>6532</v>
      </c>
      <c r="C279" s="414">
        <v>210131.49999991499</v>
      </c>
      <c r="D279" s="414">
        <v>14236.41</v>
      </c>
    </row>
    <row r="280" spans="1:4" x14ac:dyDescent="0.2">
      <c r="A280" s="415" t="s">
        <v>7001</v>
      </c>
      <c r="B280" s="415" t="s">
        <v>6534</v>
      </c>
      <c r="C280" s="414">
        <v>204285.49999991801</v>
      </c>
      <c r="D280" s="414">
        <v>14912.84</v>
      </c>
    </row>
    <row r="281" spans="1:4" x14ac:dyDescent="0.2">
      <c r="A281" s="415" t="s">
        <v>7001</v>
      </c>
      <c r="B281" s="415" t="s">
        <v>6536</v>
      </c>
      <c r="C281" s="414">
        <v>104203.499999958</v>
      </c>
      <c r="D281" s="414">
        <v>6698.2</v>
      </c>
    </row>
    <row r="282" spans="1:4" x14ac:dyDescent="0.2">
      <c r="A282" s="415" t="s">
        <v>7001</v>
      </c>
      <c r="B282" s="415" t="s">
        <v>6538</v>
      </c>
      <c r="C282" s="414">
        <v>121811.499999951</v>
      </c>
      <c r="D282" s="414">
        <v>8172.33</v>
      </c>
    </row>
    <row r="283" spans="1:4" x14ac:dyDescent="0.2">
      <c r="A283" s="415" t="s">
        <v>7001</v>
      </c>
      <c r="B283" s="415" t="s">
        <v>6540</v>
      </c>
      <c r="C283" s="414">
        <v>134288.99999994601</v>
      </c>
      <c r="D283" s="414">
        <v>8818.76</v>
      </c>
    </row>
    <row r="284" spans="1:4" x14ac:dyDescent="0.2">
      <c r="A284" s="415" t="s">
        <v>7001</v>
      </c>
      <c r="B284" s="415" t="s">
        <v>6542</v>
      </c>
      <c r="C284" s="414">
        <v>120953.999999951</v>
      </c>
      <c r="D284" s="414">
        <v>7683</v>
      </c>
    </row>
    <row r="285" spans="1:4" x14ac:dyDescent="0.2">
      <c r="A285" s="415" t="s">
        <v>7001</v>
      </c>
      <c r="B285" s="415" t="s">
        <v>6544</v>
      </c>
      <c r="C285" s="414">
        <v>169902.49999993201</v>
      </c>
      <c r="D285" s="414">
        <v>9679.35</v>
      </c>
    </row>
    <row r="286" spans="1:4" x14ac:dyDescent="0.2">
      <c r="A286" s="415" t="s">
        <v>7001</v>
      </c>
      <c r="B286" s="415" t="s">
        <v>6546</v>
      </c>
      <c r="C286" s="414">
        <v>286176.49999988498</v>
      </c>
      <c r="D286" s="414">
        <v>16695.54</v>
      </c>
    </row>
    <row r="287" spans="1:4" x14ac:dyDescent="0.2">
      <c r="A287" s="415" t="s">
        <v>7001</v>
      </c>
      <c r="B287" s="415" t="s">
        <v>6548</v>
      </c>
      <c r="C287" s="414">
        <v>248047.9999999</v>
      </c>
      <c r="D287" s="414">
        <v>16611.77</v>
      </c>
    </row>
    <row r="288" spans="1:4" x14ac:dyDescent="0.2">
      <c r="A288" s="415" t="s">
        <v>7002</v>
      </c>
      <c r="B288" s="415" t="s">
        <v>6526</v>
      </c>
      <c r="C288" s="414">
        <v>343627.49999986199</v>
      </c>
      <c r="D288" s="414">
        <v>22998.99</v>
      </c>
    </row>
    <row r="289" spans="1:4" x14ac:dyDescent="0.2">
      <c r="A289" s="415" t="s">
        <v>7002</v>
      </c>
      <c r="B289" s="415" t="s">
        <v>6528</v>
      </c>
      <c r="C289" s="414">
        <v>407132.49999983702</v>
      </c>
      <c r="D289" s="414">
        <v>29594.46</v>
      </c>
    </row>
    <row r="290" spans="1:4" x14ac:dyDescent="0.2">
      <c r="A290" s="415" t="s">
        <v>7002</v>
      </c>
      <c r="B290" s="415" t="s">
        <v>6530</v>
      </c>
      <c r="C290" s="414">
        <v>263797.499999894</v>
      </c>
      <c r="D290" s="414">
        <v>18450</v>
      </c>
    </row>
    <row r="291" spans="1:4" x14ac:dyDescent="0.2">
      <c r="A291" s="415" t="s">
        <v>7002</v>
      </c>
      <c r="B291" s="415" t="s">
        <v>6532</v>
      </c>
      <c r="C291" s="414">
        <v>210131.49999991499</v>
      </c>
      <c r="D291" s="414">
        <v>14236.41</v>
      </c>
    </row>
    <row r="292" spans="1:4" x14ac:dyDescent="0.2">
      <c r="A292" s="415" t="s">
        <v>7002</v>
      </c>
      <c r="B292" s="415" t="s">
        <v>6534</v>
      </c>
      <c r="C292" s="414">
        <v>204285.49999991801</v>
      </c>
      <c r="D292" s="414">
        <v>14912.84</v>
      </c>
    </row>
    <row r="293" spans="1:4" x14ac:dyDescent="0.2">
      <c r="A293" s="415" t="s">
        <v>7002</v>
      </c>
      <c r="B293" s="415" t="s">
        <v>6536</v>
      </c>
      <c r="C293" s="414">
        <v>104203.499999958</v>
      </c>
      <c r="D293" s="414">
        <v>6698.2</v>
      </c>
    </row>
    <row r="294" spans="1:4" x14ac:dyDescent="0.2">
      <c r="A294" s="415" t="s">
        <v>7002</v>
      </c>
      <c r="B294" s="415" t="s">
        <v>6538</v>
      </c>
      <c r="C294" s="414">
        <v>121811.499999951</v>
      </c>
      <c r="D294" s="414">
        <v>8172.33</v>
      </c>
    </row>
    <row r="295" spans="1:4" x14ac:dyDescent="0.2">
      <c r="A295" s="415" t="s">
        <v>7002</v>
      </c>
      <c r="B295" s="415" t="s">
        <v>6540</v>
      </c>
      <c r="C295" s="414">
        <v>134288.99999994601</v>
      </c>
      <c r="D295" s="414">
        <v>8818.76</v>
      </c>
    </row>
    <row r="296" spans="1:4" x14ac:dyDescent="0.2">
      <c r="A296" s="415" t="s">
        <v>7002</v>
      </c>
      <c r="B296" s="415" t="s">
        <v>6542</v>
      </c>
      <c r="C296" s="414">
        <v>120953.999999951</v>
      </c>
      <c r="D296" s="414">
        <v>7683</v>
      </c>
    </row>
    <row r="297" spans="1:4" x14ac:dyDescent="0.2">
      <c r="A297" s="415" t="s">
        <v>7002</v>
      </c>
      <c r="B297" s="415" t="s">
        <v>6544</v>
      </c>
      <c r="C297" s="414">
        <v>169902.49999993201</v>
      </c>
      <c r="D297" s="414">
        <v>9679.35</v>
      </c>
    </row>
    <row r="298" spans="1:4" x14ac:dyDescent="0.2">
      <c r="A298" s="415" t="s">
        <v>7002</v>
      </c>
      <c r="B298" s="415" t="s">
        <v>6546</v>
      </c>
      <c r="C298" s="414">
        <v>286176.49999988498</v>
      </c>
      <c r="D298" s="414">
        <v>16695.54</v>
      </c>
    </row>
    <row r="299" spans="1:4" x14ac:dyDescent="0.2">
      <c r="A299" s="415" t="s">
        <v>7002</v>
      </c>
      <c r="B299" s="415" t="s">
        <v>6548</v>
      </c>
      <c r="C299" s="414">
        <v>248047.9999999</v>
      </c>
      <c r="D299" s="414">
        <v>16611.77</v>
      </c>
    </row>
    <row r="300" spans="1:4" x14ac:dyDescent="0.2">
      <c r="A300" s="415" t="s">
        <v>7003</v>
      </c>
      <c r="B300" s="415" t="s">
        <v>6526</v>
      </c>
      <c r="C300" s="414">
        <v>343627.49999986199</v>
      </c>
      <c r="D300" s="414">
        <v>22998.99</v>
      </c>
    </row>
    <row r="301" spans="1:4" x14ac:dyDescent="0.2">
      <c r="A301" s="415" t="s">
        <v>7003</v>
      </c>
      <c r="B301" s="415" t="s">
        <v>6528</v>
      </c>
      <c r="C301" s="414">
        <v>407132.49999983702</v>
      </c>
      <c r="D301" s="414">
        <v>29594.46</v>
      </c>
    </row>
    <row r="302" spans="1:4" x14ac:dyDescent="0.2">
      <c r="A302" s="415" t="s">
        <v>7003</v>
      </c>
      <c r="B302" s="415" t="s">
        <v>6530</v>
      </c>
      <c r="C302" s="414">
        <v>263797.499999894</v>
      </c>
      <c r="D302" s="414">
        <v>18450</v>
      </c>
    </row>
    <row r="303" spans="1:4" x14ac:dyDescent="0.2">
      <c r="A303" s="415" t="s">
        <v>7003</v>
      </c>
      <c r="B303" s="415" t="s">
        <v>6532</v>
      </c>
      <c r="C303" s="414">
        <v>210131.49999991499</v>
      </c>
      <c r="D303" s="414">
        <v>14236.41</v>
      </c>
    </row>
    <row r="304" spans="1:4" x14ac:dyDescent="0.2">
      <c r="A304" s="415" t="s">
        <v>7003</v>
      </c>
      <c r="B304" s="415" t="s">
        <v>6534</v>
      </c>
      <c r="C304" s="414">
        <v>204285.49999991801</v>
      </c>
      <c r="D304" s="414">
        <v>14912.84</v>
      </c>
    </row>
    <row r="305" spans="1:4" x14ac:dyDescent="0.2">
      <c r="A305" s="415" t="s">
        <v>7003</v>
      </c>
      <c r="B305" s="415" t="s">
        <v>6536</v>
      </c>
      <c r="C305" s="414">
        <v>104203.499999958</v>
      </c>
      <c r="D305" s="414">
        <v>6698.2</v>
      </c>
    </row>
    <row r="306" spans="1:4" x14ac:dyDescent="0.2">
      <c r="A306" s="415" t="s">
        <v>7003</v>
      </c>
      <c r="B306" s="415" t="s">
        <v>6538</v>
      </c>
      <c r="C306" s="414">
        <v>121811.499999951</v>
      </c>
      <c r="D306" s="414">
        <v>8172.33</v>
      </c>
    </row>
    <row r="307" spans="1:4" x14ac:dyDescent="0.2">
      <c r="A307" s="415" t="s">
        <v>7003</v>
      </c>
      <c r="B307" s="415" t="s">
        <v>6540</v>
      </c>
      <c r="C307" s="414">
        <v>134288.99999994601</v>
      </c>
      <c r="D307" s="414">
        <v>8818.76</v>
      </c>
    </row>
    <row r="308" spans="1:4" x14ac:dyDescent="0.2">
      <c r="A308" s="415" t="s">
        <v>7003</v>
      </c>
      <c r="B308" s="415" t="s">
        <v>6542</v>
      </c>
      <c r="C308" s="414">
        <v>120953.999999951</v>
      </c>
      <c r="D308" s="414">
        <v>7683</v>
      </c>
    </row>
    <row r="309" spans="1:4" x14ac:dyDescent="0.2">
      <c r="A309" s="415" t="s">
        <v>7003</v>
      </c>
      <c r="B309" s="415" t="s">
        <v>6544</v>
      </c>
      <c r="C309" s="414">
        <v>169902.49999993201</v>
      </c>
      <c r="D309" s="414">
        <v>9679.35</v>
      </c>
    </row>
    <row r="310" spans="1:4" x14ac:dyDescent="0.2">
      <c r="A310" s="415" t="s">
        <v>7003</v>
      </c>
      <c r="B310" s="415" t="s">
        <v>6546</v>
      </c>
      <c r="C310" s="414">
        <v>286176.49999988498</v>
      </c>
      <c r="D310" s="414">
        <v>16695.54</v>
      </c>
    </row>
    <row r="311" spans="1:4" x14ac:dyDescent="0.2">
      <c r="A311" s="415" t="s">
        <v>7003</v>
      </c>
      <c r="B311" s="415" t="s">
        <v>6548</v>
      </c>
      <c r="C311" s="414">
        <v>248047.9999999</v>
      </c>
      <c r="D311" s="414">
        <v>16611.77</v>
      </c>
    </row>
    <row r="312" spans="1:4" x14ac:dyDescent="0.2">
      <c r="A312" s="415" t="s">
        <v>7004</v>
      </c>
      <c r="B312" s="415" t="s">
        <v>6526</v>
      </c>
      <c r="C312" s="414">
        <v>343627.49999986199</v>
      </c>
      <c r="D312" s="414">
        <v>22998.99</v>
      </c>
    </row>
    <row r="313" spans="1:4" x14ac:dyDescent="0.2">
      <c r="A313" s="415" t="s">
        <v>7004</v>
      </c>
      <c r="B313" s="415" t="s">
        <v>6528</v>
      </c>
      <c r="C313" s="414">
        <v>407132.49999983702</v>
      </c>
      <c r="D313" s="414">
        <v>29594.46</v>
      </c>
    </row>
    <row r="314" spans="1:4" x14ac:dyDescent="0.2">
      <c r="A314" s="415" t="s">
        <v>7004</v>
      </c>
      <c r="B314" s="415" t="s">
        <v>6530</v>
      </c>
      <c r="C314" s="414">
        <v>263797.499999894</v>
      </c>
      <c r="D314" s="414">
        <v>18450</v>
      </c>
    </row>
    <row r="315" spans="1:4" x14ac:dyDescent="0.2">
      <c r="A315" s="415" t="s">
        <v>7004</v>
      </c>
      <c r="B315" s="415" t="s">
        <v>6532</v>
      </c>
      <c r="C315" s="414">
        <v>210131.49999991499</v>
      </c>
      <c r="D315" s="414">
        <v>14236.41</v>
      </c>
    </row>
    <row r="316" spans="1:4" x14ac:dyDescent="0.2">
      <c r="A316" s="415" t="s">
        <v>7004</v>
      </c>
      <c r="B316" s="415" t="s">
        <v>6534</v>
      </c>
      <c r="C316" s="414">
        <v>204285.49999991801</v>
      </c>
      <c r="D316" s="414">
        <v>14912.84</v>
      </c>
    </row>
    <row r="317" spans="1:4" x14ac:dyDescent="0.2">
      <c r="A317" s="415" t="s">
        <v>7004</v>
      </c>
      <c r="B317" s="415" t="s">
        <v>6536</v>
      </c>
      <c r="C317" s="414">
        <v>104203.499999958</v>
      </c>
      <c r="D317" s="414">
        <v>6698.2</v>
      </c>
    </row>
    <row r="318" spans="1:4" x14ac:dyDescent="0.2">
      <c r="A318" s="415" t="s">
        <v>7004</v>
      </c>
      <c r="B318" s="415" t="s">
        <v>6538</v>
      </c>
      <c r="C318" s="414">
        <v>121811.499999951</v>
      </c>
      <c r="D318" s="414">
        <v>8172.33</v>
      </c>
    </row>
    <row r="319" spans="1:4" x14ac:dyDescent="0.2">
      <c r="A319" s="415" t="s">
        <v>7004</v>
      </c>
      <c r="B319" s="415" t="s">
        <v>6540</v>
      </c>
      <c r="C319" s="414">
        <v>134288.99999994601</v>
      </c>
      <c r="D319" s="414">
        <v>8818.76</v>
      </c>
    </row>
    <row r="320" spans="1:4" x14ac:dyDescent="0.2">
      <c r="A320" s="415" t="s">
        <v>7004</v>
      </c>
      <c r="B320" s="415" t="s">
        <v>6542</v>
      </c>
      <c r="C320" s="414">
        <v>120953.999999951</v>
      </c>
      <c r="D320" s="414">
        <v>7683</v>
      </c>
    </row>
    <row r="321" spans="1:4" x14ac:dyDescent="0.2">
      <c r="A321" s="415" t="s">
        <v>7004</v>
      </c>
      <c r="B321" s="415" t="s">
        <v>6544</v>
      </c>
      <c r="C321" s="414">
        <v>169902.49999993201</v>
      </c>
      <c r="D321" s="414">
        <v>9679.35</v>
      </c>
    </row>
    <row r="322" spans="1:4" x14ac:dyDescent="0.2">
      <c r="A322" s="415" t="s">
        <v>7004</v>
      </c>
      <c r="B322" s="415" t="s">
        <v>6546</v>
      </c>
      <c r="C322" s="414">
        <v>286176.49999988498</v>
      </c>
      <c r="D322" s="414">
        <v>16695.54</v>
      </c>
    </row>
    <row r="323" spans="1:4" x14ac:dyDescent="0.2">
      <c r="A323" s="415" t="s">
        <v>7004</v>
      </c>
      <c r="B323" s="415" t="s">
        <v>6548</v>
      </c>
      <c r="C323" s="414">
        <v>248047.9999999</v>
      </c>
      <c r="D323" s="414">
        <v>16611.77</v>
      </c>
    </row>
    <row r="324" spans="1:4" x14ac:dyDescent="0.2">
      <c r="A324" s="415" t="s">
        <v>7005</v>
      </c>
      <c r="B324" s="415" t="s">
        <v>6526</v>
      </c>
      <c r="C324" s="414">
        <v>343627.49999986199</v>
      </c>
      <c r="D324" s="414">
        <v>22998.99</v>
      </c>
    </row>
    <row r="325" spans="1:4" x14ac:dyDescent="0.2">
      <c r="A325" s="415" t="s">
        <v>7005</v>
      </c>
      <c r="B325" s="415" t="s">
        <v>6528</v>
      </c>
      <c r="C325" s="414">
        <v>407132.49999983702</v>
      </c>
      <c r="D325" s="414">
        <v>29594.46</v>
      </c>
    </row>
    <row r="326" spans="1:4" x14ac:dyDescent="0.2">
      <c r="A326" s="415" t="s">
        <v>7005</v>
      </c>
      <c r="B326" s="415" t="s">
        <v>6530</v>
      </c>
      <c r="C326" s="414">
        <v>263797.499999894</v>
      </c>
      <c r="D326" s="414">
        <v>18450</v>
      </c>
    </row>
    <row r="327" spans="1:4" x14ac:dyDescent="0.2">
      <c r="A327" s="415" t="s">
        <v>7005</v>
      </c>
      <c r="B327" s="415" t="s">
        <v>6532</v>
      </c>
      <c r="C327" s="414">
        <v>210131.49999991499</v>
      </c>
      <c r="D327" s="414">
        <v>14236.41</v>
      </c>
    </row>
    <row r="328" spans="1:4" x14ac:dyDescent="0.2">
      <c r="A328" s="415" t="s">
        <v>7005</v>
      </c>
      <c r="B328" s="415" t="s">
        <v>6534</v>
      </c>
      <c r="C328" s="414">
        <v>204285.49999991801</v>
      </c>
      <c r="D328" s="414">
        <v>14912.84</v>
      </c>
    </row>
    <row r="329" spans="1:4" x14ac:dyDescent="0.2">
      <c r="A329" s="415" t="s">
        <v>7005</v>
      </c>
      <c r="B329" s="415" t="s">
        <v>6536</v>
      </c>
      <c r="C329" s="414">
        <v>104203.499999958</v>
      </c>
      <c r="D329" s="414">
        <v>6698.2</v>
      </c>
    </row>
    <row r="330" spans="1:4" x14ac:dyDescent="0.2">
      <c r="A330" s="415" t="s">
        <v>7005</v>
      </c>
      <c r="B330" s="415" t="s">
        <v>6538</v>
      </c>
      <c r="C330" s="414">
        <v>121811.499999951</v>
      </c>
      <c r="D330" s="414">
        <v>8172.33</v>
      </c>
    </row>
    <row r="331" spans="1:4" x14ac:dyDescent="0.2">
      <c r="A331" s="415" t="s">
        <v>7005</v>
      </c>
      <c r="B331" s="415" t="s">
        <v>6540</v>
      </c>
      <c r="C331" s="414">
        <v>134288.99999994601</v>
      </c>
      <c r="D331" s="414">
        <v>8818.76</v>
      </c>
    </row>
    <row r="332" spans="1:4" x14ac:dyDescent="0.2">
      <c r="A332" s="415" t="s">
        <v>7005</v>
      </c>
      <c r="B332" s="415" t="s">
        <v>6542</v>
      </c>
      <c r="C332" s="414">
        <v>120953.999999951</v>
      </c>
      <c r="D332" s="414">
        <v>7683</v>
      </c>
    </row>
    <row r="333" spans="1:4" x14ac:dyDescent="0.2">
      <c r="A333" s="415" t="s">
        <v>7005</v>
      </c>
      <c r="B333" s="415" t="s">
        <v>6544</v>
      </c>
      <c r="C333" s="414">
        <v>169902.49999993201</v>
      </c>
      <c r="D333" s="414">
        <v>9679.35</v>
      </c>
    </row>
    <row r="334" spans="1:4" x14ac:dyDescent="0.2">
      <c r="A334" s="415" t="s">
        <v>7005</v>
      </c>
      <c r="B334" s="415" t="s">
        <v>6546</v>
      </c>
      <c r="C334" s="414">
        <v>286176.49999988498</v>
      </c>
      <c r="D334" s="414">
        <v>16695.54</v>
      </c>
    </row>
    <row r="335" spans="1:4" x14ac:dyDescent="0.2">
      <c r="A335" s="415" t="s">
        <v>7005</v>
      </c>
      <c r="B335" s="415" t="s">
        <v>6548</v>
      </c>
      <c r="C335" s="414">
        <v>248047.9999999</v>
      </c>
      <c r="D335" s="414">
        <v>16611.77</v>
      </c>
    </row>
    <row r="336" spans="1:4" x14ac:dyDescent="0.2">
      <c r="A336" s="415" t="s">
        <v>7006</v>
      </c>
      <c r="B336" s="415" t="s">
        <v>6526</v>
      </c>
      <c r="C336" s="414">
        <v>343627.49999986199</v>
      </c>
      <c r="D336" s="414">
        <v>22998.99</v>
      </c>
    </row>
    <row r="337" spans="1:4" x14ac:dyDescent="0.2">
      <c r="A337" s="415" t="s">
        <v>7006</v>
      </c>
      <c r="B337" s="415" t="s">
        <v>6528</v>
      </c>
      <c r="C337" s="414">
        <v>407132.49999983702</v>
      </c>
      <c r="D337" s="414">
        <v>29594.46</v>
      </c>
    </row>
    <row r="338" spans="1:4" x14ac:dyDescent="0.2">
      <c r="A338" s="415" t="s">
        <v>7006</v>
      </c>
      <c r="B338" s="415" t="s">
        <v>6530</v>
      </c>
      <c r="C338" s="414">
        <v>263797.499999894</v>
      </c>
      <c r="D338" s="414">
        <v>18450</v>
      </c>
    </row>
    <row r="339" spans="1:4" x14ac:dyDescent="0.2">
      <c r="A339" s="415" t="s">
        <v>7006</v>
      </c>
      <c r="B339" s="415" t="s">
        <v>6532</v>
      </c>
      <c r="C339" s="414">
        <v>210131.49999991499</v>
      </c>
      <c r="D339" s="414">
        <v>14236.41</v>
      </c>
    </row>
    <row r="340" spans="1:4" x14ac:dyDescent="0.2">
      <c r="A340" s="415" t="s">
        <v>7006</v>
      </c>
      <c r="B340" s="415" t="s">
        <v>6534</v>
      </c>
      <c r="C340" s="414">
        <v>204285.49999991801</v>
      </c>
      <c r="D340" s="414">
        <v>14912.84</v>
      </c>
    </row>
    <row r="341" spans="1:4" x14ac:dyDescent="0.2">
      <c r="A341" s="415" t="s">
        <v>7006</v>
      </c>
      <c r="B341" s="415" t="s">
        <v>6536</v>
      </c>
      <c r="C341" s="414">
        <v>104203.499999958</v>
      </c>
      <c r="D341" s="414">
        <v>6698.2</v>
      </c>
    </row>
    <row r="342" spans="1:4" x14ac:dyDescent="0.2">
      <c r="A342" s="415" t="s">
        <v>7006</v>
      </c>
      <c r="B342" s="415" t="s">
        <v>6538</v>
      </c>
      <c r="C342" s="414">
        <v>121811.499999951</v>
      </c>
      <c r="D342" s="414">
        <v>8172.33</v>
      </c>
    </row>
    <row r="343" spans="1:4" x14ac:dyDescent="0.2">
      <c r="A343" s="415" t="s">
        <v>7006</v>
      </c>
      <c r="B343" s="415" t="s">
        <v>6540</v>
      </c>
      <c r="C343" s="414">
        <v>134288.99999994601</v>
      </c>
      <c r="D343" s="414">
        <v>8818.76</v>
      </c>
    </row>
    <row r="344" spans="1:4" x14ac:dyDescent="0.2">
      <c r="A344" s="415" t="s">
        <v>7006</v>
      </c>
      <c r="B344" s="415" t="s">
        <v>6542</v>
      </c>
      <c r="C344" s="414">
        <v>120953.999999951</v>
      </c>
      <c r="D344" s="414">
        <v>7683</v>
      </c>
    </row>
    <row r="345" spans="1:4" x14ac:dyDescent="0.2">
      <c r="A345" s="415" t="s">
        <v>7006</v>
      </c>
      <c r="B345" s="415" t="s">
        <v>6544</v>
      </c>
      <c r="C345" s="414">
        <v>169902.49999993201</v>
      </c>
      <c r="D345" s="414">
        <v>9679.35</v>
      </c>
    </row>
    <row r="346" spans="1:4" x14ac:dyDescent="0.2">
      <c r="A346" s="415" t="s">
        <v>7006</v>
      </c>
      <c r="B346" s="415" t="s">
        <v>6546</v>
      </c>
      <c r="C346" s="414">
        <v>286176.49999988498</v>
      </c>
      <c r="D346" s="414">
        <v>16695.54</v>
      </c>
    </row>
    <row r="347" spans="1:4" x14ac:dyDescent="0.2">
      <c r="A347" s="415" t="s">
        <v>7006</v>
      </c>
      <c r="B347" s="415" t="s">
        <v>6548</v>
      </c>
      <c r="C347" s="414">
        <v>248047.9999999</v>
      </c>
      <c r="D347" s="414">
        <v>16611.77</v>
      </c>
    </row>
    <row r="348" spans="1:4" x14ac:dyDescent="0.2">
      <c r="A348" s="415" t="s">
        <v>7007</v>
      </c>
      <c r="B348" s="415" t="s">
        <v>6526</v>
      </c>
      <c r="C348" s="414">
        <v>343627.50000027398</v>
      </c>
      <c r="D348" s="414">
        <v>22998.99</v>
      </c>
    </row>
    <row r="349" spans="1:4" x14ac:dyDescent="0.2">
      <c r="A349" s="415" t="s">
        <v>7007</v>
      </c>
      <c r="B349" s="415" t="s">
        <v>6528</v>
      </c>
      <c r="C349" s="414">
        <v>407132.50000032497</v>
      </c>
      <c r="D349" s="414">
        <v>29594.46</v>
      </c>
    </row>
    <row r="350" spans="1:4" x14ac:dyDescent="0.2">
      <c r="A350" s="415" t="s">
        <v>7007</v>
      </c>
      <c r="B350" s="415" t="s">
        <v>6530</v>
      </c>
      <c r="C350" s="414">
        <v>263797.500000211</v>
      </c>
      <c r="D350" s="414">
        <v>18450</v>
      </c>
    </row>
    <row r="351" spans="1:4" x14ac:dyDescent="0.2">
      <c r="A351" s="415" t="s">
        <v>7007</v>
      </c>
      <c r="B351" s="415" t="s">
        <v>6532</v>
      </c>
      <c r="C351" s="414">
        <v>210131.50000016799</v>
      </c>
      <c r="D351" s="414">
        <v>14236.41</v>
      </c>
    </row>
    <row r="352" spans="1:4" x14ac:dyDescent="0.2">
      <c r="A352" s="415" t="s">
        <v>7007</v>
      </c>
      <c r="B352" s="415" t="s">
        <v>6534</v>
      </c>
      <c r="C352" s="414">
        <v>204285.50000016301</v>
      </c>
      <c r="D352" s="414">
        <v>14912.84</v>
      </c>
    </row>
    <row r="353" spans="1:4" x14ac:dyDescent="0.2">
      <c r="A353" s="415" t="s">
        <v>7007</v>
      </c>
      <c r="B353" s="415" t="s">
        <v>6536</v>
      </c>
      <c r="C353" s="414">
        <v>104203.500000083</v>
      </c>
      <c r="D353" s="414">
        <v>6698.2</v>
      </c>
    </row>
    <row r="354" spans="1:4" x14ac:dyDescent="0.2">
      <c r="A354" s="415" t="s">
        <v>7007</v>
      </c>
      <c r="B354" s="415" t="s">
        <v>6538</v>
      </c>
      <c r="C354" s="414">
        <v>121811.500000097</v>
      </c>
      <c r="D354" s="414">
        <v>8172.33</v>
      </c>
    </row>
    <row r="355" spans="1:4" x14ac:dyDescent="0.2">
      <c r="A355" s="415" t="s">
        <v>7007</v>
      </c>
      <c r="B355" s="415" t="s">
        <v>6540</v>
      </c>
      <c r="C355" s="414">
        <v>134289.00000010699</v>
      </c>
      <c r="D355" s="414">
        <v>8818.76</v>
      </c>
    </row>
    <row r="356" spans="1:4" x14ac:dyDescent="0.2">
      <c r="A356" s="415" t="s">
        <v>7007</v>
      </c>
      <c r="B356" s="415" t="s">
        <v>6542</v>
      </c>
      <c r="C356" s="414">
        <v>120954.000000096</v>
      </c>
      <c r="D356" s="414">
        <v>7683</v>
      </c>
    </row>
    <row r="357" spans="1:4" x14ac:dyDescent="0.2">
      <c r="A357" s="415" t="s">
        <v>7007</v>
      </c>
      <c r="B357" s="415" t="s">
        <v>6544</v>
      </c>
      <c r="C357" s="414">
        <v>169902.50000013501</v>
      </c>
      <c r="D357" s="414">
        <v>9679.35</v>
      </c>
    </row>
    <row r="358" spans="1:4" x14ac:dyDescent="0.2">
      <c r="A358" s="415" t="s">
        <v>7007</v>
      </c>
      <c r="B358" s="415" t="s">
        <v>6546</v>
      </c>
      <c r="C358" s="414">
        <v>286176.500000228</v>
      </c>
      <c r="D358" s="414">
        <v>16695.54</v>
      </c>
    </row>
    <row r="359" spans="1:4" x14ac:dyDescent="0.2">
      <c r="A359" s="415" t="s">
        <v>7007</v>
      </c>
      <c r="B359" s="415" t="s">
        <v>6548</v>
      </c>
      <c r="C359" s="414">
        <v>248048.00000019799</v>
      </c>
      <c r="D359" s="414">
        <v>16611.77</v>
      </c>
    </row>
    <row r="360" spans="1:4" x14ac:dyDescent="0.2">
      <c r="A360" s="415" t="s">
        <v>7008</v>
      </c>
      <c r="B360" s="415" t="s">
        <v>6526</v>
      </c>
      <c r="C360" s="414">
        <v>343627.50000027398</v>
      </c>
      <c r="D360" s="414">
        <v>22998.99</v>
      </c>
    </row>
    <row r="361" spans="1:4" x14ac:dyDescent="0.2">
      <c r="A361" s="415" t="s">
        <v>7008</v>
      </c>
      <c r="B361" s="415" t="s">
        <v>6528</v>
      </c>
      <c r="C361" s="414">
        <v>407132.50000032497</v>
      </c>
      <c r="D361" s="414">
        <v>29594.46</v>
      </c>
    </row>
    <row r="362" spans="1:4" x14ac:dyDescent="0.2">
      <c r="A362" s="415" t="s">
        <v>7008</v>
      </c>
      <c r="B362" s="415" t="s">
        <v>6530</v>
      </c>
      <c r="C362" s="414">
        <v>263797.500000211</v>
      </c>
      <c r="D362" s="414">
        <v>18450</v>
      </c>
    </row>
    <row r="363" spans="1:4" x14ac:dyDescent="0.2">
      <c r="A363" s="415" t="s">
        <v>7008</v>
      </c>
      <c r="B363" s="415" t="s">
        <v>6532</v>
      </c>
      <c r="C363" s="414">
        <v>210131.50000016799</v>
      </c>
      <c r="D363" s="414">
        <v>14236.41</v>
      </c>
    </row>
    <row r="364" spans="1:4" x14ac:dyDescent="0.2">
      <c r="A364" s="415" t="s">
        <v>7008</v>
      </c>
      <c r="B364" s="415" t="s">
        <v>6534</v>
      </c>
      <c r="C364" s="414">
        <v>204285.50000016301</v>
      </c>
      <c r="D364" s="414">
        <v>14912.84</v>
      </c>
    </row>
    <row r="365" spans="1:4" x14ac:dyDescent="0.2">
      <c r="A365" s="415" t="s">
        <v>7008</v>
      </c>
      <c r="B365" s="415" t="s">
        <v>6536</v>
      </c>
      <c r="C365" s="414">
        <v>104203.500000083</v>
      </c>
      <c r="D365" s="414">
        <v>6698.2</v>
      </c>
    </row>
    <row r="366" spans="1:4" x14ac:dyDescent="0.2">
      <c r="A366" s="415" t="s">
        <v>7008</v>
      </c>
      <c r="B366" s="415" t="s">
        <v>6538</v>
      </c>
      <c r="C366" s="414">
        <v>121811.500000097</v>
      </c>
      <c r="D366" s="414">
        <v>8172.33</v>
      </c>
    </row>
    <row r="367" spans="1:4" x14ac:dyDescent="0.2">
      <c r="A367" s="415" t="s">
        <v>7008</v>
      </c>
      <c r="B367" s="415" t="s">
        <v>6540</v>
      </c>
      <c r="C367" s="414">
        <v>134289.00000010699</v>
      </c>
      <c r="D367" s="414">
        <v>8818.76</v>
      </c>
    </row>
    <row r="368" spans="1:4" x14ac:dyDescent="0.2">
      <c r="A368" s="415" t="s">
        <v>7008</v>
      </c>
      <c r="B368" s="415" t="s">
        <v>6542</v>
      </c>
      <c r="C368" s="414">
        <v>120954.000000096</v>
      </c>
      <c r="D368" s="414">
        <v>7683</v>
      </c>
    </row>
    <row r="369" spans="1:4" x14ac:dyDescent="0.2">
      <c r="A369" s="415" t="s">
        <v>7008</v>
      </c>
      <c r="B369" s="415" t="s">
        <v>6544</v>
      </c>
      <c r="C369" s="414">
        <v>169902.50000013501</v>
      </c>
      <c r="D369" s="414">
        <v>9679.35</v>
      </c>
    </row>
    <row r="370" spans="1:4" x14ac:dyDescent="0.2">
      <c r="A370" s="415" t="s">
        <v>7008</v>
      </c>
      <c r="B370" s="415" t="s">
        <v>6546</v>
      </c>
      <c r="C370" s="414">
        <v>286176.500000228</v>
      </c>
      <c r="D370" s="414">
        <v>16695.54</v>
      </c>
    </row>
    <row r="371" spans="1:4" x14ac:dyDescent="0.2">
      <c r="A371" s="415" t="s">
        <v>7008</v>
      </c>
      <c r="B371" s="415" t="s">
        <v>6548</v>
      </c>
      <c r="C371" s="414">
        <v>248048.00000019799</v>
      </c>
      <c r="D371" s="414">
        <v>16611.77</v>
      </c>
    </row>
    <row r="372" spans="1:4" x14ac:dyDescent="0.2">
      <c r="A372" s="415" t="s">
        <v>7009</v>
      </c>
      <c r="B372" s="415" t="s">
        <v>6526</v>
      </c>
      <c r="C372" s="414">
        <v>343627.50000027398</v>
      </c>
      <c r="D372" s="414">
        <v>22998.99</v>
      </c>
    </row>
    <row r="373" spans="1:4" x14ac:dyDescent="0.2">
      <c r="A373" s="415" t="s">
        <v>7009</v>
      </c>
      <c r="B373" s="415" t="s">
        <v>6528</v>
      </c>
      <c r="C373" s="414">
        <v>407132.50000032497</v>
      </c>
      <c r="D373" s="414">
        <v>29594.46</v>
      </c>
    </row>
    <row r="374" spans="1:4" x14ac:dyDescent="0.2">
      <c r="A374" s="415" t="s">
        <v>7009</v>
      </c>
      <c r="B374" s="415" t="s">
        <v>6530</v>
      </c>
      <c r="C374" s="414">
        <v>263797.500000211</v>
      </c>
      <c r="D374" s="414">
        <v>18450</v>
      </c>
    </row>
    <row r="375" spans="1:4" x14ac:dyDescent="0.2">
      <c r="A375" s="415" t="s">
        <v>7009</v>
      </c>
      <c r="B375" s="415" t="s">
        <v>6532</v>
      </c>
      <c r="C375" s="414">
        <v>210131.50000016799</v>
      </c>
      <c r="D375" s="414">
        <v>14236.41</v>
      </c>
    </row>
    <row r="376" spans="1:4" x14ac:dyDescent="0.2">
      <c r="A376" s="415" t="s">
        <v>7009</v>
      </c>
      <c r="B376" s="415" t="s">
        <v>6534</v>
      </c>
      <c r="C376" s="414">
        <v>204285.50000016301</v>
      </c>
      <c r="D376" s="414">
        <v>14912.84</v>
      </c>
    </row>
    <row r="377" spans="1:4" x14ac:dyDescent="0.2">
      <c r="A377" s="415" t="s">
        <v>7009</v>
      </c>
      <c r="B377" s="415" t="s">
        <v>6536</v>
      </c>
      <c r="C377" s="414">
        <v>104203.500000083</v>
      </c>
      <c r="D377" s="414">
        <v>6698.2</v>
      </c>
    </row>
    <row r="378" spans="1:4" x14ac:dyDescent="0.2">
      <c r="A378" s="415" t="s">
        <v>7009</v>
      </c>
      <c r="B378" s="415" t="s">
        <v>6538</v>
      </c>
      <c r="C378" s="414">
        <v>121811.500000097</v>
      </c>
      <c r="D378" s="414">
        <v>8172.33</v>
      </c>
    </row>
    <row r="379" spans="1:4" x14ac:dyDescent="0.2">
      <c r="A379" s="415" t="s">
        <v>7009</v>
      </c>
      <c r="B379" s="415" t="s">
        <v>6540</v>
      </c>
      <c r="C379" s="414">
        <v>134289.00000010699</v>
      </c>
      <c r="D379" s="414">
        <v>8818.76</v>
      </c>
    </row>
    <row r="380" spans="1:4" x14ac:dyDescent="0.2">
      <c r="A380" s="415" t="s">
        <v>7009</v>
      </c>
      <c r="B380" s="415" t="s">
        <v>6542</v>
      </c>
      <c r="C380" s="414">
        <v>120954.000000096</v>
      </c>
      <c r="D380" s="414">
        <v>7683</v>
      </c>
    </row>
    <row r="381" spans="1:4" x14ac:dyDescent="0.2">
      <c r="A381" s="415" t="s">
        <v>7009</v>
      </c>
      <c r="B381" s="415" t="s">
        <v>6544</v>
      </c>
      <c r="C381" s="414">
        <v>169902.50000013501</v>
      </c>
      <c r="D381" s="414">
        <v>9679.35</v>
      </c>
    </row>
    <row r="382" spans="1:4" x14ac:dyDescent="0.2">
      <c r="A382" s="415" t="s">
        <v>7009</v>
      </c>
      <c r="B382" s="415" t="s">
        <v>6546</v>
      </c>
      <c r="C382" s="414">
        <v>286176.500000228</v>
      </c>
      <c r="D382" s="414">
        <v>16695.54</v>
      </c>
    </row>
    <row r="383" spans="1:4" x14ac:dyDescent="0.2">
      <c r="A383" s="415" t="s">
        <v>7009</v>
      </c>
      <c r="B383" s="415" t="s">
        <v>6548</v>
      </c>
      <c r="C383" s="414">
        <v>248048.00000019799</v>
      </c>
      <c r="D383" s="414">
        <v>16611.77</v>
      </c>
    </row>
    <row r="384" spans="1:4" x14ac:dyDescent="0.2">
      <c r="A384" s="415" t="s">
        <v>7010</v>
      </c>
      <c r="B384" s="415" t="s">
        <v>6526</v>
      </c>
      <c r="C384" s="414">
        <v>343627.50000027398</v>
      </c>
      <c r="D384" s="414">
        <v>22998.99</v>
      </c>
    </row>
    <row r="385" spans="1:4" x14ac:dyDescent="0.2">
      <c r="A385" s="415" t="s">
        <v>7010</v>
      </c>
      <c r="B385" s="415" t="s">
        <v>6528</v>
      </c>
      <c r="C385" s="414">
        <v>407132.50000032497</v>
      </c>
      <c r="D385" s="414">
        <v>29594.46</v>
      </c>
    </row>
    <row r="386" spans="1:4" x14ac:dyDescent="0.2">
      <c r="A386" s="415" t="s">
        <v>7010</v>
      </c>
      <c r="B386" s="415" t="s">
        <v>6530</v>
      </c>
      <c r="C386" s="414">
        <v>263797.500000211</v>
      </c>
      <c r="D386" s="414">
        <v>18450</v>
      </c>
    </row>
    <row r="387" spans="1:4" x14ac:dyDescent="0.2">
      <c r="A387" s="415" t="s">
        <v>7010</v>
      </c>
      <c r="B387" s="415" t="s">
        <v>6532</v>
      </c>
      <c r="C387" s="414">
        <v>210131.50000016799</v>
      </c>
      <c r="D387" s="414">
        <v>14236.41</v>
      </c>
    </row>
    <row r="388" spans="1:4" x14ac:dyDescent="0.2">
      <c r="A388" s="415" t="s">
        <v>7010</v>
      </c>
      <c r="B388" s="415" t="s">
        <v>6534</v>
      </c>
      <c r="C388" s="414">
        <v>204285.50000016301</v>
      </c>
      <c r="D388" s="414">
        <v>14912.84</v>
      </c>
    </row>
    <row r="389" spans="1:4" x14ac:dyDescent="0.2">
      <c r="A389" s="415" t="s">
        <v>7010</v>
      </c>
      <c r="B389" s="415" t="s">
        <v>6536</v>
      </c>
      <c r="C389" s="414">
        <v>104203.500000083</v>
      </c>
      <c r="D389" s="414">
        <v>6698.2</v>
      </c>
    </row>
    <row r="390" spans="1:4" x14ac:dyDescent="0.2">
      <c r="A390" s="415" t="s">
        <v>7010</v>
      </c>
      <c r="B390" s="415" t="s">
        <v>6538</v>
      </c>
      <c r="C390" s="414">
        <v>121811.500000097</v>
      </c>
      <c r="D390" s="414">
        <v>8172.33</v>
      </c>
    </row>
    <row r="391" spans="1:4" x14ac:dyDescent="0.2">
      <c r="A391" s="415" t="s">
        <v>7010</v>
      </c>
      <c r="B391" s="415" t="s">
        <v>6540</v>
      </c>
      <c r="C391" s="414">
        <v>134289.00000010699</v>
      </c>
      <c r="D391" s="414">
        <v>8818.76</v>
      </c>
    </row>
    <row r="392" spans="1:4" x14ac:dyDescent="0.2">
      <c r="A392" s="415" t="s">
        <v>7010</v>
      </c>
      <c r="B392" s="415" t="s">
        <v>6542</v>
      </c>
      <c r="C392" s="414">
        <v>120954.000000096</v>
      </c>
      <c r="D392" s="414">
        <v>7683</v>
      </c>
    </row>
    <row r="393" spans="1:4" x14ac:dyDescent="0.2">
      <c r="A393" s="415" t="s">
        <v>7010</v>
      </c>
      <c r="B393" s="415" t="s">
        <v>6544</v>
      </c>
      <c r="C393" s="414">
        <v>169902.50000013501</v>
      </c>
      <c r="D393" s="414">
        <v>9679.35</v>
      </c>
    </row>
    <row r="394" spans="1:4" x14ac:dyDescent="0.2">
      <c r="A394" s="415" t="s">
        <v>7010</v>
      </c>
      <c r="B394" s="415" t="s">
        <v>6546</v>
      </c>
      <c r="C394" s="414">
        <v>286176.500000228</v>
      </c>
      <c r="D394" s="414">
        <v>16695.54</v>
      </c>
    </row>
    <row r="395" spans="1:4" x14ac:dyDescent="0.2">
      <c r="A395" s="415" t="s">
        <v>7010</v>
      </c>
      <c r="B395" s="415" t="s">
        <v>6548</v>
      </c>
      <c r="C395" s="414">
        <v>248048.00000019799</v>
      </c>
      <c r="D395" s="414">
        <v>16611.77</v>
      </c>
    </row>
    <row r="396" spans="1:4" x14ac:dyDescent="0.2">
      <c r="A396" s="415" t="s">
        <v>7013</v>
      </c>
      <c r="B396" s="415" t="s">
        <v>6526</v>
      </c>
      <c r="C396" s="414">
        <v>86315</v>
      </c>
      <c r="D396" s="414">
        <v>6036.01</v>
      </c>
    </row>
    <row r="397" spans="1:4" x14ac:dyDescent="0.2">
      <c r="A397" s="415" t="s">
        <v>7013</v>
      </c>
      <c r="B397" s="415" t="s">
        <v>6528</v>
      </c>
      <c r="C397" s="414">
        <v>84272</v>
      </c>
      <c r="D397" s="414">
        <v>6378.55</v>
      </c>
    </row>
    <row r="398" spans="1:4" x14ac:dyDescent="0.2">
      <c r="A398" s="415" t="s">
        <v>7013</v>
      </c>
      <c r="B398" s="415" t="s">
        <v>6530</v>
      </c>
      <c r="C398" s="414">
        <v>53015.5</v>
      </c>
      <c r="D398" s="414">
        <v>3866.95</v>
      </c>
    </row>
    <row r="399" spans="1:4" x14ac:dyDescent="0.2">
      <c r="A399" s="415" t="s">
        <v>7013</v>
      </c>
      <c r="B399" s="415" t="s">
        <v>6532</v>
      </c>
      <c r="C399" s="414">
        <v>43579</v>
      </c>
      <c r="D399" s="414">
        <v>3083.21</v>
      </c>
    </row>
    <row r="400" spans="1:4" x14ac:dyDescent="0.2">
      <c r="A400" s="415" t="s">
        <v>7013</v>
      </c>
      <c r="B400" s="415" t="s">
        <v>6534</v>
      </c>
      <c r="C400" s="414">
        <v>48254</v>
      </c>
      <c r="D400" s="414">
        <v>3667.3</v>
      </c>
    </row>
    <row r="401" spans="1:4" x14ac:dyDescent="0.2">
      <c r="A401" s="415" t="s">
        <v>7013</v>
      </c>
      <c r="B401" s="415" t="s">
        <v>6536</v>
      </c>
      <c r="C401" s="414">
        <v>22491.5</v>
      </c>
      <c r="D401" s="414">
        <v>1513.23</v>
      </c>
    </row>
    <row r="402" spans="1:4" x14ac:dyDescent="0.2">
      <c r="A402" s="415" t="s">
        <v>7013</v>
      </c>
      <c r="B402" s="415" t="s">
        <v>6538</v>
      </c>
      <c r="C402" s="414">
        <v>23593</v>
      </c>
      <c r="D402" s="414">
        <v>1653.63</v>
      </c>
    </row>
    <row r="403" spans="1:4" x14ac:dyDescent="0.2">
      <c r="A403" s="415" t="s">
        <v>7013</v>
      </c>
      <c r="B403" s="415" t="s">
        <v>6540</v>
      </c>
      <c r="C403" s="414">
        <v>26016</v>
      </c>
      <c r="D403" s="414">
        <v>1786.52</v>
      </c>
    </row>
    <row r="404" spans="1:4" x14ac:dyDescent="0.2">
      <c r="A404" s="415" t="s">
        <v>7013</v>
      </c>
      <c r="B404" s="415" t="s">
        <v>6542</v>
      </c>
      <c r="C404" s="414">
        <v>24063</v>
      </c>
      <c r="D404" s="414">
        <v>1600.67</v>
      </c>
    </row>
    <row r="405" spans="1:4" x14ac:dyDescent="0.2">
      <c r="A405" s="415" t="s">
        <v>7013</v>
      </c>
      <c r="B405" s="415" t="s">
        <v>6544</v>
      </c>
      <c r="C405" s="414">
        <v>37858.5</v>
      </c>
      <c r="D405" s="414">
        <v>2270.37</v>
      </c>
    </row>
    <row r="406" spans="1:4" x14ac:dyDescent="0.2">
      <c r="A406" s="415" t="s">
        <v>7013</v>
      </c>
      <c r="B406" s="415" t="s">
        <v>6546</v>
      </c>
      <c r="C406" s="414">
        <v>56972.5</v>
      </c>
      <c r="D406" s="414">
        <v>3494.69</v>
      </c>
    </row>
    <row r="407" spans="1:4" x14ac:dyDescent="0.2">
      <c r="A407" s="415" t="s">
        <v>7013</v>
      </c>
      <c r="B407" s="415" t="s">
        <v>6548</v>
      </c>
      <c r="C407" s="414">
        <v>65235.5</v>
      </c>
      <c r="D407" s="414">
        <v>4564.53</v>
      </c>
    </row>
    <row r="408" spans="1:4" x14ac:dyDescent="0.2">
      <c r="A408" s="415" t="s">
        <v>7014</v>
      </c>
      <c r="B408" s="415" t="s">
        <v>1087</v>
      </c>
      <c r="C408" s="414">
        <v>2701891.9828941389</v>
      </c>
      <c r="D408" s="414">
        <v>225878.37000000002</v>
      </c>
    </row>
    <row r="409" spans="1:4" x14ac:dyDescent="0.2">
      <c r="A409" s="415" t="s">
        <v>7015</v>
      </c>
      <c r="B409" s="415" t="s">
        <v>1087</v>
      </c>
      <c r="C409" s="414">
        <v>2424709.999598959</v>
      </c>
      <c r="D409" s="414">
        <v>202705.81000000003</v>
      </c>
    </row>
    <row r="410" spans="1:4" x14ac:dyDescent="0.2">
      <c r="A410" s="415" t="s">
        <v>7016</v>
      </c>
      <c r="B410" s="415" t="s">
        <v>1087</v>
      </c>
      <c r="C410" s="414">
        <v>2315564.993370859</v>
      </c>
      <c r="D410" s="414">
        <v>193581.31000000003</v>
      </c>
    </row>
    <row r="411" spans="1:4" x14ac:dyDescent="0.2">
      <c r="A411" s="415" t="s">
        <v>7017</v>
      </c>
      <c r="B411" s="415" t="s">
        <v>1087</v>
      </c>
      <c r="C411" s="414">
        <v>2395023.0453369291</v>
      </c>
      <c r="D411" s="414">
        <v>200224.00999999995</v>
      </c>
    </row>
    <row r="412" spans="1:4" x14ac:dyDescent="0.2">
      <c r="A412" s="415" t="s">
        <v>7018</v>
      </c>
      <c r="B412" s="415" t="s">
        <v>1087</v>
      </c>
      <c r="C412" s="414">
        <v>2545880.0011024573</v>
      </c>
      <c r="D412" s="414">
        <v>212835.44999999995</v>
      </c>
    </row>
    <row r="413" spans="1:4" x14ac:dyDescent="0.2">
      <c r="A413" s="415" t="s">
        <v>7019</v>
      </c>
      <c r="B413" s="415" t="s">
        <v>1087</v>
      </c>
      <c r="C413" s="414">
        <v>2381380.9924470978</v>
      </c>
      <c r="D413" s="414">
        <v>199083.5</v>
      </c>
    </row>
    <row r="414" spans="1:4" x14ac:dyDescent="0.2">
      <c r="A414" s="415" t="s">
        <v>7020</v>
      </c>
      <c r="B414" s="415" t="s">
        <v>1087</v>
      </c>
      <c r="C414" s="414">
        <v>2366391.0192663581</v>
      </c>
      <c r="D414" s="414">
        <v>197830.41</v>
      </c>
    </row>
    <row r="415" spans="1:4" x14ac:dyDescent="0.2">
      <c r="A415" s="415" t="s">
        <v>7021</v>
      </c>
      <c r="B415" s="415" t="s">
        <v>1087</v>
      </c>
      <c r="C415" s="414">
        <v>2770771.9942845292</v>
      </c>
      <c r="D415" s="414">
        <v>231636.38000000003</v>
      </c>
    </row>
    <row r="416" spans="1:4" x14ac:dyDescent="0.2">
      <c r="A416" s="415" t="s">
        <v>7022</v>
      </c>
      <c r="B416" s="415" t="s">
        <v>1087</v>
      </c>
      <c r="C416" s="414">
        <v>2689849.9650889379</v>
      </c>
      <c r="D416" s="414">
        <v>224871.47999999998</v>
      </c>
    </row>
    <row r="417" spans="1:4" x14ac:dyDescent="0.2">
      <c r="A417" s="415" t="s">
        <v>7023</v>
      </c>
      <c r="B417" s="415" t="s">
        <v>1087</v>
      </c>
      <c r="C417" s="414">
        <v>2231943.949409619</v>
      </c>
      <c r="D417" s="414">
        <v>186590.34</v>
      </c>
    </row>
    <row r="418" spans="1:4" x14ac:dyDescent="0.2">
      <c r="A418" s="415" t="s">
        <v>7024</v>
      </c>
      <c r="B418" s="415" t="s">
        <v>1087</v>
      </c>
      <c r="C418" s="414">
        <v>2093894.003656859</v>
      </c>
      <c r="D418" s="414">
        <v>175049.44</v>
      </c>
    </row>
    <row r="419" spans="1:4" x14ac:dyDescent="0.2">
      <c r="A419" s="415" t="s">
        <v>7025</v>
      </c>
      <c r="B419" s="415" t="s">
        <v>145</v>
      </c>
      <c r="C419" s="414">
        <v>2493773.0535432403</v>
      </c>
      <c r="D419" s="414">
        <v>225935.80000000005</v>
      </c>
    </row>
    <row r="420" spans="1:4" x14ac:dyDescent="0.2">
      <c r="A420" s="415" t="s">
        <v>7026</v>
      </c>
      <c r="B420" s="415" t="s">
        <v>6526</v>
      </c>
      <c r="C420" s="414">
        <v>345181.35353939998</v>
      </c>
      <c r="D420" s="414">
        <v>23758.83</v>
      </c>
    </row>
    <row r="421" spans="1:4" x14ac:dyDescent="0.2">
      <c r="A421" s="415" t="s">
        <v>7026</v>
      </c>
      <c r="B421" s="415" t="s">
        <v>6528</v>
      </c>
      <c r="C421" s="414">
        <v>445946.92797780002</v>
      </c>
      <c r="D421" s="414">
        <v>30141.55</v>
      </c>
    </row>
    <row r="422" spans="1:4" x14ac:dyDescent="0.2">
      <c r="A422" s="415" t="s">
        <v>7026</v>
      </c>
      <c r="B422" s="415" t="s">
        <v>6530</v>
      </c>
      <c r="C422" s="414">
        <v>270799.03267560003</v>
      </c>
      <c r="D422" s="414">
        <v>17558.61</v>
      </c>
    </row>
    <row r="423" spans="1:4" x14ac:dyDescent="0.2">
      <c r="A423" s="415" t="s">
        <v>7026</v>
      </c>
      <c r="B423" s="415" t="s">
        <v>6532</v>
      </c>
      <c r="C423" s="414">
        <v>228535.37658000001</v>
      </c>
      <c r="D423" s="414">
        <v>14317.74</v>
      </c>
    </row>
    <row r="424" spans="1:4" x14ac:dyDescent="0.2">
      <c r="A424" s="415" t="s">
        <v>7026</v>
      </c>
      <c r="B424" s="415" t="s">
        <v>6534</v>
      </c>
      <c r="C424" s="414">
        <v>255790.0457442</v>
      </c>
      <c r="D424" s="414">
        <v>17368.150000000001</v>
      </c>
    </row>
    <row r="425" spans="1:4" x14ac:dyDescent="0.2">
      <c r="A425" s="415" t="s">
        <v>7026</v>
      </c>
      <c r="B425" s="415" t="s">
        <v>6536</v>
      </c>
      <c r="C425" s="414">
        <v>127907.3940768</v>
      </c>
      <c r="D425" s="414">
        <v>7569.56</v>
      </c>
    </row>
    <row r="426" spans="1:4" x14ac:dyDescent="0.2">
      <c r="A426" s="415" t="s">
        <v>7026</v>
      </c>
      <c r="B426" s="415" t="s">
        <v>6538</v>
      </c>
      <c r="C426" s="414">
        <v>140945.43688379999</v>
      </c>
      <c r="D426" s="414">
        <v>8737.2099999999991</v>
      </c>
    </row>
    <row r="427" spans="1:4" x14ac:dyDescent="0.2">
      <c r="A427" s="415" t="s">
        <v>7026</v>
      </c>
      <c r="B427" s="415" t="s">
        <v>6540</v>
      </c>
      <c r="C427" s="414">
        <v>144718.35258060001</v>
      </c>
      <c r="D427" s="414">
        <v>8765.59</v>
      </c>
    </row>
    <row r="428" spans="1:4" x14ac:dyDescent="0.2">
      <c r="A428" s="415" t="s">
        <v>7026</v>
      </c>
      <c r="B428" s="415" t="s">
        <v>6542</v>
      </c>
      <c r="C428" s="414">
        <v>142847.58504060001</v>
      </c>
      <c r="D428" s="414">
        <v>8345.15</v>
      </c>
    </row>
    <row r="429" spans="1:4" x14ac:dyDescent="0.2">
      <c r="A429" s="415" t="s">
        <v>7026</v>
      </c>
      <c r="B429" s="415" t="s">
        <v>6544</v>
      </c>
      <c r="C429" s="414">
        <v>195049.24108740001</v>
      </c>
      <c r="D429" s="414">
        <v>10117.209999999999</v>
      </c>
    </row>
    <row r="430" spans="1:4" x14ac:dyDescent="0.2">
      <c r="A430" s="415" t="s">
        <v>7026</v>
      </c>
      <c r="B430" s="415" t="s">
        <v>6546</v>
      </c>
      <c r="C430" s="414">
        <v>245158.65485640001</v>
      </c>
      <c r="D430" s="414">
        <v>13052.25</v>
      </c>
    </row>
    <row r="431" spans="1:4" x14ac:dyDescent="0.2">
      <c r="A431" s="415" t="s">
        <v>7026</v>
      </c>
      <c r="B431" s="415" t="s">
        <v>6548</v>
      </c>
      <c r="C431" s="414">
        <v>221761.99113839999</v>
      </c>
      <c r="D431" s="414">
        <v>13720.42</v>
      </c>
    </row>
    <row r="432" spans="1:4" x14ac:dyDescent="0.2">
      <c r="A432" s="415" t="s">
        <v>7027</v>
      </c>
      <c r="B432" s="415" t="s">
        <v>6526</v>
      </c>
      <c r="C432" s="414">
        <v>345181.35353939998</v>
      </c>
      <c r="D432" s="414">
        <v>23758.84</v>
      </c>
    </row>
    <row r="433" spans="1:4" x14ac:dyDescent="0.2">
      <c r="A433" s="415" t="s">
        <v>7027</v>
      </c>
      <c r="B433" s="415" t="s">
        <v>6528</v>
      </c>
      <c r="C433" s="414">
        <v>445946.92797780002</v>
      </c>
      <c r="D433" s="414">
        <v>30141.56</v>
      </c>
    </row>
    <row r="434" spans="1:4" x14ac:dyDescent="0.2">
      <c r="A434" s="415" t="s">
        <v>7027</v>
      </c>
      <c r="B434" s="415" t="s">
        <v>6530</v>
      </c>
      <c r="C434" s="414">
        <v>270799.03267560003</v>
      </c>
      <c r="D434" s="414">
        <v>17558.61</v>
      </c>
    </row>
    <row r="435" spans="1:4" x14ac:dyDescent="0.2">
      <c r="A435" s="415" t="s">
        <v>7027</v>
      </c>
      <c r="B435" s="415" t="s">
        <v>6532</v>
      </c>
      <c r="C435" s="414">
        <v>228535.37658000001</v>
      </c>
      <c r="D435" s="414">
        <v>14317.74</v>
      </c>
    </row>
    <row r="436" spans="1:4" x14ac:dyDescent="0.2">
      <c r="A436" s="415" t="s">
        <v>7027</v>
      </c>
      <c r="B436" s="415" t="s">
        <v>6534</v>
      </c>
      <c r="C436" s="414">
        <v>255790.0457442</v>
      </c>
      <c r="D436" s="414">
        <v>17368.14</v>
      </c>
    </row>
    <row r="437" spans="1:4" x14ac:dyDescent="0.2">
      <c r="A437" s="415" t="s">
        <v>7027</v>
      </c>
      <c r="B437" s="415" t="s">
        <v>6536</v>
      </c>
      <c r="C437" s="414">
        <v>127907.3940768</v>
      </c>
      <c r="D437" s="414">
        <v>7569.56</v>
      </c>
    </row>
    <row r="438" spans="1:4" x14ac:dyDescent="0.2">
      <c r="A438" s="415" t="s">
        <v>7027</v>
      </c>
      <c r="B438" s="415" t="s">
        <v>6538</v>
      </c>
      <c r="C438" s="414">
        <v>140945.43688379999</v>
      </c>
      <c r="D438" s="414">
        <v>8737.2099999999991</v>
      </c>
    </row>
    <row r="439" spans="1:4" x14ac:dyDescent="0.2">
      <c r="A439" s="415" t="s">
        <v>7027</v>
      </c>
      <c r="B439" s="415" t="s">
        <v>6540</v>
      </c>
      <c r="C439" s="414">
        <v>144718.35258060001</v>
      </c>
      <c r="D439" s="414">
        <v>8765.59</v>
      </c>
    </row>
    <row r="440" spans="1:4" x14ac:dyDescent="0.2">
      <c r="A440" s="415" t="s">
        <v>7027</v>
      </c>
      <c r="B440" s="415" t="s">
        <v>6542</v>
      </c>
      <c r="C440" s="414">
        <v>142847.58504060001</v>
      </c>
      <c r="D440" s="414">
        <v>8345.16</v>
      </c>
    </row>
    <row r="441" spans="1:4" x14ac:dyDescent="0.2">
      <c r="A441" s="415" t="s">
        <v>7027</v>
      </c>
      <c r="B441" s="415" t="s">
        <v>6544</v>
      </c>
      <c r="C441" s="414">
        <v>195049.24108740001</v>
      </c>
      <c r="D441" s="414">
        <v>10117.200000000001</v>
      </c>
    </row>
    <row r="442" spans="1:4" x14ac:dyDescent="0.2">
      <c r="A442" s="415" t="s">
        <v>7027</v>
      </c>
      <c r="B442" s="415" t="s">
        <v>6546</v>
      </c>
      <c r="C442" s="414">
        <v>245158.65485640001</v>
      </c>
      <c r="D442" s="414">
        <v>13052.24</v>
      </c>
    </row>
    <row r="443" spans="1:4" x14ac:dyDescent="0.2">
      <c r="A443" s="415" t="s">
        <v>7027</v>
      </c>
      <c r="B443" s="415" t="s">
        <v>6548</v>
      </c>
      <c r="C443" s="414">
        <v>221761.99113839999</v>
      </c>
      <c r="D443" s="414">
        <v>13720.41</v>
      </c>
    </row>
    <row r="444" spans="1:4" x14ac:dyDescent="0.2">
      <c r="A444" s="415" t="s">
        <v>7028</v>
      </c>
      <c r="B444" s="415" t="s">
        <v>6550</v>
      </c>
      <c r="C444" s="414">
        <v>453619.29292119999</v>
      </c>
      <c r="D444" s="414">
        <v>34896.93</v>
      </c>
    </row>
    <row r="445" spans="1:4" x14ac:dyDescent="0.2">
      <c r="A445" s="415" t="s">
        <v>7028</v>
      </c>
      <c r="B445" s="415" t="s">
        <v>6551</v>
      </c>
      <c r="C445" s="414">
        <v>586040.14404439996</v>
      </c>
      <c r="D445" s="414">
        <v>48459.66</v>
      </c>
    </row>
    <row r="446" spans="1:4" x14ac:dyDescent="0.2">
      <c r="A446" s="415" t="s">
        <v>7028</v>
      </c>
      <c r="B446" s="415" t="s">
        <v>6552</v>
      </c>
      <c r="C446" s="414">
        <v>355869.9346488</v>
      </c>
      <c r="D446" s="414">
        <v>28448.240000000002</v>
      </c>
    </row>
    <row r="447" spans="1:4" x14ac:dyDescent="0.2">
      <c r="A447" s="415" t="s">
        <v>7028</v>
      </c>
      <c r="B447" s="415" t="s">
        <v>6553</v>
      </c>
      <c r="C447" s="414">
        <v>300329.24683999998</v>
      </c>
      <c r="D447" s="414">
        <v>23350.6</v>
      </c>
    </row>
    <row r="448" spans="1:4" x14ac:dyDescent="0.2">
      <c r="A448" s="415" t="s">
        <v>7028</v>
      </c>
      <c r="B448" s="415" t="s">
        <v>6554</v>
      </c>
      <c r="C448" s="414">
        <v>336145.90851159999</v>
      </c>
      <c r="D448" s="414">
        <v>27900.11</v>
      </c>
    </row>
    <row r="449" spans="1:4" x14ac:dyDescent="0.2">
      <c r="A449" s="415" t="s">
        <v>7028</v>
      </c>
      <c r="B449" s="415" t="s">
        <v>6555</v>
      </c>
      <c r="C449" s="414">
        <v>168089.21184639999</v>
      </c>
      <c r="D449" s="414">
        <v>12485.67</v>
      </c>
    </row>
    <row r="450" spans="1:4" x14ac:dyDescent="0.2">
      <c r="A450" s="415" t="s">
        <v>7028</v>
      </c>
      <c r="B450" s="415" t="s">
        <v>6556</v>
      </c>
      <c r="C450" s="414">
        <v>185223.12623240001</v>
      </c>
      <c r="D450" s="414">
        <v>14278.85</v>
      </c>
    </row>
    <row r="451" spans="1:4" x14ac:dyDescent="0.2">
      <c r="A451" s="415" t="s">
        <v>7028</v>
      </c>
      <c r="B451" s="415" t="s">
        <v>6557</v>
      </c>
      <c r="C451" s="414">
        <v>190181.29483880001</v>
      </c>
      <c r="D451" s="414">
        <v>14391.02</v>
      </c>
    </row>
    <row r="452" spans="1:4" x14ac:dyDescent="0.2">
      <c r="A452" s="415" t="s">
        <v>7028</v>
      </c>
      <c r="B452" s="415" t="s">
        <v>6558</v>
      </c>
      <c r="C452" s="414">
        <v>187722.82991880001</v>
      </c>
      <c r="D452" s="414">
        <v>13801.38</v>
      </c>
    </row>
    <row r="453" spans="1:4" x14ac:dyDescent="0.2">
      <c r="A453" s="415" t="s">
        <v>7028</v>
      </c>
      <c r="B453" s="415" t="s">
        <v>6559</v>
      </c>
      <c r="C453" s="414">
        <v>256323.51782519999</v>
      </c>
      <c r="D453" s="414">
        <v>17165.990000000002</v>
      </c>
    </row>
    <row r="454" spans="1:4" x14ac:dyDescent="0.2">
      <c r="A454" s="415" t="s">
        <v>7028</v>
      </c>
      <c r="B454" s="415" t="s">
        <v>6560</v>
      </c>
      <c r="C454" s="414">
        <v>322174.69028719998</v>
      </c>
      <c r="D454" s="414">
        <v>22017.42</v>
      </c>
    </row>
    <row r="455" spans="1:4" x14ac:dyDescent="0.2">
      <c r="A455" s="415" t="s">
        <v>7028</v>
      </c>
      <c r="B455" s="415" t="s">
        <v>6561</v>
      </c>
      <c r="C455" s="414">
        <v>291428.01772320003</v>
      </c>
      <c r="D455" s="414">
        <v>22431.21</v>
      </c>
    </row>
    <row r="456" spans="1:4" x14ac:dyDescent="0.2">
      <c r="A456" s="415" t="s">
        <v>7029</v>
      </c>
      <c r="B456" s="415" t="s">
        <v>154</v>
      </c>
      <c r="C456" s="414">
        <v>3383815</v>
      </c>
      <c r="D456" s="414">
        <v>328230.06</v>
      </c>
    </row>
    <row r="457" spans="1:4" x14ac:dyDescent="0.2">
      <c r="A457" s="415" t="s">
        <v>7030</v>
      </c>
      <c r="B457" s="415" t="s">
        <v>6550</v>
      </c>
      <c r="C457" s="414">
        <v>420476.2732698</v>
      </c>
      <c r="D457" s="414">
        <v>31968.81</v>
      </c>
    </row>
    <row r="458" spans="1:4" x14ac:dyDescent="0.2">
      <c r="A458" s="415" t="s">
        <v>7030</v>
      </c>
      <c r="B458" s="415" t="s">
        <v>6551</v>
      </c>
      <c r="C458" s="414">
        <v>456085.51736609999</v>
      </c>
      <c r="D458" s="414">
        <v>37303.230000000003</v>
      </c>
    </row>
    <row r="459" spans="1:4" x14ac:dyDescent="0.2">
      <c r="A459" s="415" t="s">
        <v>7030</v>
      </c>
      <c r="B459" s="415" t="s">
        <v>6552</v>
      </c>
      <c r="C459" s="414">
        <v>260295.5195421</v>
      </c>
      <c r="D459" s="414">
        <v>20573.759999999998</v>
      </c>
    </row>
    <row r="460" spans="1:4" x14ac:dyDescent="0.2">
      <c r="A460" s="415" t="s">
        <v>7030</v>
      </c>
      <c r="B460" s="415" t="s">
        <v>6553</v>
      </c>
      <c r="C460" s="414">
        <v>248714.48161079999</v>
      </c>
      <c r="D460" s="414">
        <v>19113.71</v>
      </c>
    </row>
    <row r="461" spans="1:4" x14ac:dyDescent="0.2">
      <c r="A461" s="415" t="s">
        <v>7030</v>
      </c>
      <c r="B461" s="415" t="s">
        <v>6554</v>
      </c>
      <c r="C461" s="414">
        <v>265673.51775390003</v>
      </c>
      <c r="D461" s="414">
        <v>21811.8</v>
      </c>
    </row>
    <row r="462" spans="1:4" x14ac:dyDescent="0.2">
      <c r="A462" s="415" t="s">
        <v>7030</v>
      </c>
      <c r="B462" s="415" t="s">
        <v>6555</v>
      </c>
      <c r="C462" s="414">
        <v>128755.8829371</v>
      </c>
      <c r="D462" s="414">
        <v>9448.11</v>
      </c>
    </row>
    <row r="463" spans="1:4" x14ac:dyDescent="0.2">
      <c r="A463" s="415" t="s">
        <v>7030</v>
      </c>
      <c r="B463" s="415" t="s">
        <v>6556</v>
      </c>
      <c r="C463" s="414">
        <v>143919.99694859999</v>
      </c>
      <c r="D463" s="414">
        <v>10965.26</v>
      </c>
    </row>
    <row r="464" spans="1:4" x14ac:dyDescent="0.2">
      <c r="A464" s="415" t="s">
        <v>7030</v>
      </c>
      <c r="B464" s="415" t="s">
        <v>6557</v>
      </c>
      <c r="C464" s="414">
        <v>126313.2456924</v>
      </c>
      <c r="D464" s="414">
        <v>9444.44</v>
      </c>
    </row>
    <row r="465" spans="1:4" x14ac:dyDescent="0.2">
      <c r="A465" s="415" t="s">
        <v>7030</v>
      </c>
      <c r="B465" s="415" t="s">
        <v>6558</v>
      </c>
      <c r="C465" s="414">
        <v>147700.70397239999</v>
      </c>
      <c r="D465" s="414">
        <v>10726.03</v>
      </c>
    </row>
    <row r="466" spans="1:4" x14ac:dyDescent="0.2">
      <c r="A466" s="415" t="s">
        <v>7030</v>
      </c>
      <c r="B466" s="415" t="s">
        <v>6559</v>
      </c>
      <c r="C466" s="414">
        <v>193820.23096489999</v>
      </c>
      <c r="D466" s="414">
        <v>12805.7</v>
      </c>
    </row>
    <row r="467" spans="1:4" x14ac:dyDescent="0.2">
      <c r="A467" s="415" t="s">
        <v>7030</v>
      </c>
      <c r="B467" s="415" t="s">
        <v>6560</v>
      </c>
      <c r="C467" s="414">
        <v>287271.4665252</v>
      </c>
      <c r="D467" s="414">
        <v>19373.59</v>
      </c>
    </row>
    <row r="468" spans="1:4" x14ac:dyDescent="0.2">
      <c r="A468" s="415" t="s">
        <v>7030</v>
      </c>
      <c r="B468" s="415" t="s">
        <v>6561</v>
      </c>
      <c r="C468" s="414">
        <v>241031.2402692</v>
      </c>
      <c r="D468" s="414">
        <v>18335.25</v>
      </c>
    </row>
    <row r="469" spans="1:4" x14ac:dyDescent="0.2">
      <c r="A469" s="415" t="s">
        <v>7031</v>
      </c>
      <c r="B469" s="415" t="s">
        <v>6550</v>
      </c>
      <c r="C469" s="414">
        <v>345714.7267302</v>
      </c>
      <c r="D469" s="414">
        <v>26284.69</v>
      </c>
    </row>
    <row r="470" spans="1:4" x14ac:dyDescent="0.2">
      <c r="A470" s="415" t="s">
        <v>7031</v>
      </c>
      <c r="B470" s="415" t="s">
        <v>6551</v>
      </c>
      <c r="C470" s="414">
        <v>554714.98263390001</v>
      </c>
      <c r="D470" s="414">
        <v>45370.14</v>
      </c>
    </row>
    <row r="471" spans="1:4" x14ac:dyDescent="0.2">
      <c r="A471" s="415" t="s">
        <v>7031</v>
      </c>
      <c r="B471" s="415" t="s">
        <v>6552</v>
      </c>
      <c r="C471" s="414">
        <v>316584.98045789998</v>
      </c>
      <c r="D471" s="414">
        <v>25022.880000000001</v>
      </c>
    </row>
    <row r="472" spans="1:4" x14ac:dyDescent="0.2">
      <c r="A472" s="415" t="s">
        <v>7031</v>
      </c>
      <c r="B472" s="415" t="s">
        <v>6553</v>
      </c>
      <c r="C472" s="414">
        <v>302499.51838919998</v>
      </c>
      <c r="D472" s="414">
        <v>23247.09</v>
      </c>
    </row>
    <row r="473" spans="1:4" x14ac:dyDescent="0.2">
      <c r="A473" s="415" t="s">
        <v>7031</v>
      </c>
      <c r="B473" s="415" t="s">
        <v>6554</v>
      </c>
      <c r="C473" s="414">
        <v>323125.98224609997</v>
      </c>
      <c r="D473" s="414">
        <v>26528.639999999999</v>
      </c>
    </row>
    <row r="474" spans="1:4" x14ac:dyDescent="0.2">
      <c r="A474" s="415" t="s">
        <v>7031</v>
      </c>
      <c r="B474" s="415" t="s">
        <v>6555</v>
      </c>
      <c r="C474" s="414">
        <v>156599.61706290001</v>
      </c>
      <c r="D474" s="414">
        <v>11491.28</v>
      </c>
    </row>
    <row r="475" spans="1:4" x14ac:dyDescent="0.2">
      <c r="A475" s="415" t="s">
        <v>7031</v>
      </c>
      <c r="B475" s="415" t="s">
        <v>6556</v>
      </c>
      <c r="C475" s="414">
        <v>175043.00305140001</v>
      </c>
      <c r="D475" s="414">
        <v>13336.53</v>
      </c>
    </row>
    <row r="476" spans="1:4" x14ac:dyDescent="0.2">
      <c r="A476" s="415" t="s">
        <v>7031</v>
      </c>
      <c r="B476" s="415" t="s">
        <v>6557</v>
      </c>
      <c r="C476" s="414">
        <v>153628.7543076</v>
      </c>
      <c r="D476" s="414">
        <v>11486.82</v>
      </c>
    </row>
    <row r="477" spans="1:4" x14ac:dyDescent="0.2">
      <c r="A477" s="415" t="s">
        <v>7031</v>
      </c>
      <c r="B477" s="415" t="s">
        <v>6558</v>
      </c>
      <c r="C477" s="414">
        <v>179641.29602760001</v>
      </c>
      <c r="D477" s="414">
        <v>13045.55</v>
      </c>
    </row>
    <row r="478" spans="1:4" x14ac:dyDescent="0.2">
      <c r="A478" s="415" t="s">
        <v>7031</v>
      </c>
      <c r="B478" s="415" t="s">
        <v>6559</v>
      </c>
      <c r="C478" s="414">
        <v>235734.26903510001</v>
      </c>
      <c r="D478" s="414">
        <v>15574.96</v>
      </c>
    </row>
    <row r="479" spans="1:4" x14ac:dyDescent="0.2">
      <c r="A479" s="415" t="s">
        <v>7031</v>
      </c>
      <c r="B479" s="415" t="s">
        <v>6560</v>
      </c>
      <c r="C479" s="414">
        <v>349394.5334748</v>
      </c>
      <c r="D479" s="414">
        <v>23563.17</v>
      </c>
    </row>
    <row r="480" spans="1:4" x14ac:dyDescent="0.2">
      <c r="A480" s="415" t="s">
        <v>7031</v>
      </c>
      <c r="B480" s="415" t="s">
        <v>6561</v>
      </c>
      <c r="C480" s="414">
        <v>293154.7597308</v>
      </c>
      <c r="D480" s="414">
        <v>22300.28</v>
      </c>
    </row>
    <row r="481" spans="1:4" x14ac:dyDescent="0.2">
      <c r="A481" s="415" t="s">
        <v>7032</v>
      </c>
      <c r="B481" s="415" t="s">
        <v>6550</v>
      </c>
      <c r="C481" s="414">
        <v>135507.5</v>
      </c>
      <c r="D481" s="414">
        <v>10167.129999999999</v>
      </c>
    </row>
    <row r="482" spans="1:4" x14ac:dyDescent="0.2">
      <c r="A482" s="415" t="s">
        <v>7032</v>
      </c>
      <c r="B482" s="415" t="s">
        <v>6551</v>
      </c>
      <c r="C482" s="414">
        <v>142495.25</v>
      </c>
      <c r="D482" s="414">
        <v>11512.19</v>
      </c>
    </row>
    <row r="483" spans="1:4" x14ac:dyDescent="0.2">
      <c r="A483" s="415" t="s">
        <v>7032</v>
      </c>
      <c r="B483" s="415" t="s">
        <v>6552</v>
      </c>
      <c r="C483" s="414">
        <v>97937.75</v>
      </c>
      <c r="D483" s="414">
        <v>7643.06</v>
      </c>
    </row>
    <row r="484" spans="1:4" x14ac:dyDescent="0.2">
      <c r="A484" s="415" t="s">
        <v>7032</v>
      </c>
      <c r="B484" s="415" t="s">
        <v>6553</v>
      </c>
      <c r="C484" s="414">
        <v>80357.75</v>
      </c>
      <c r="D484" s="414">
        <v>6095.13</v>
      </c>
    </row>
    <row r="485" spans="1:4" x14ac:dyDescent="0.2">
      <c r="A485" s="415" t="s">
        <v>7032</v>
      </c>
      <c r="B485" s="415" t="s">
        <v>6554</v>
      </c>
      <c r="C485" s="414">
        <v>90451</v>
      </c>
      <c r="D485" s="414">
        <v>7335.57</v>
      </c>
    </row>
    <row r="486" spans="1:4" x14ac:dyDescent="0.2">
      <c r="A486" s="415" t="s">
        <v>7032</v>
      </c>
      <c r="B486" s="415" t="s">
        <v>6555</v>
      </c>
      <c r="C486" s="414">
        <v>42205</v>
      </c>
      <c r="D486" s="414">
        <v>3054.8</v>
      </c>
    </row>
    <row r="487" spans="1:4" x14ac:dyDescent="0.2">
      <c r="A487" s="415" t="s">
        <v>7032</v>
      </c>
      <c r="B487" s="415" t="s">
        <v>6556</v>
      </c>
      <c r="C487" s="414">
        <v>37301.5</v>
      </c>
      <c r="D487" s="414">
        <v>2804.7</v>
      </c>
    </row>
    <row r="488" spans="1:4" x14ac:dyDescent="0.2">
      <c r="A488" s="415" t="s">
        <v>7032</v>
      </c>
      <c r="B488" s="415" t="s">
        <v>6557</v>
      </c>
      <c r="C488" s="414">
        <v>45268.5</v>
      </c>
      <c r="D488" s="414">
        <v>3339.46</v>
      </c>
    </row>
    <row r="489" spans="1:4" x14ac:dyDescent="0.2">
      <c r="A489" s="415" t="s">
        <v>7032</v>
      </c>
      <c r="B489" s="415" t="s">
        <v>6558</v>
      </c>
      <c r="C489" s="414">
        <v>41956.25</v>
      </c>
      <c r="D489" s="414">
        <v>3004.9</v>
      </c>
    </row>
    <row r="490" spans="1:4" x14ac:dyDescent="0.2">
      <c r="A490" s="415" t="s">
        <v>7032</v>
      </c>
      <c r="B490" s="415" t="s">
        <v>6559</v>
      </c>
      <c r="C490" s="414">
        <v>53527.25</v>
      </c>
      <c r="D490" s="414">
        <v>3483.02</v>
      </c>
    </row>
    <row r="491" spans="1:4" x14ac:dyDescent="0.2">
      <c r="A491" s="415" t="s">
        <v>7032</v>
      </c>
      <c r="B491" s="415" t="s">
        <v>6560</v>
      </c>
      <c r="C491" s="414">
        <v>98562</v>
      </c>
      <c r="D491" s="414">
        <v>6548.46</v>
      </c>
    </row>
    <row r="492" spans="1:4" x14ac:dyDescent="0.2">
      <c r="A492" s="415" t="s">
        <v>7032</v>
      </c>
      <c r="B492" s="415" t="s">
        <v>6561</v>
      </c>
      <c r="C492" s="414">
        <v>72002</v>
      </c>
      <c r="D492" s="414">
        <v>5405.19</v>
      </c>
    </row>
    <row r="493" spans="1:4" x14ac:dyDescent="0.2">
      <c r="A493" s="415" t="s">
        <v>7033</v>
      </c>
      <c r="B493" s="415" t="s">
        <v>6550</v>
      </c>
      <c r="C493" s="414">
        <v>135507.5</v>
      </c>
      <c r="D493" s="414">
        <v>10167.129999999999</v>
      </c>
    </row>
    <row r="494" spans="1:4" x14ac:dyDescent="0.2">
      <c r="A494" s="415" t="s">
        <v>7033</v>
      </c>
      <c r="B494" s="415" t="s">
        <v>6551</v>
      </c>
      <c r="C494" s="414">
        <v>142495.25</v>
      </c>
      <c r="D494" s="414">
        <v>11512.19</v>
      </c>
    </row>
    <row r="495" spans="1:4" x14ac:dyDescent="0.2">
      <c r="A495" s="415" t="s">
        <v>7033</v>
      </c>
      <c r="B495" s="415" t="s">
        <v>6552</v>
      </c>
      <c r="C495" s="414">
        <v>97937.75</v>
      </c>
      <c r="D495" s="414">
        <v>7643.06</v>
      </c>
    </row>
    <row r="496" spans="1:4" x14ac:dyDescent="0.2">
      <c r="A496" s="415" t="s">
        <v>7033</v>
      </c>
      <c r="B496" s="415" t="s">
        <v>6553</v>
      </c>
      <c r="C496" s="414">
        <v>80357.75</v>
      </c>
      <c r="D496" s="414">
        <v>6095.14</v>
      </c>
    </row>
    <row r="497" spans="1:4" x14ac:dyDescent="0.2">
      <c r="A497" s="415" t="s">
        <v>7033</v>
      </c>
      <c r="B497" s="415" t="s">
        <v>6554</v>
      </c>
      <c r="C497" s="414">
        <v>90451</v>
      </c>
      <c r="D497" s="414">
        <v>7335.58</v>
      </c>
    </row>
    <row r="498" spans="1:4" x14ac:dyDescent="0.2">
      <c r="A498" s="415" t="s">
        <v>7033</v>
      </c>
      <c r="B498" s="415" t="s">
        <v>6555</v>
      </c>
      <c r="C498" s="414">
        <v>42205</v>
      </c>
      <c r="D498" s="414">
        <v>3054.8</v>
      </c>
    </row>
    <row r="499" spans="1:4" x14ac:dyDescent="0.2">
      <c r="A499" s="415" t="s">
        <v>7033</v>
      </c>
      <c r="B499" s="415" t="s">
        <v>6556</v>
      </c>
      <c r="C499" s="414">
        <v>37301.5</v>
      </c>
      <c r="D499" s="414">
        <v>2804.7</v>
      </c>
    </row>
    <row r="500" spans="1:4" x14ac:dyDescent="0.2">
      <c r="A500" s="415" t="s">
        <v>7033</v>
      </c>
      <c r="B500" s="415" t="s">
        <v>6557</v>
      </c>
      <c r="C500" s="414">
        <v>45268.5</v>
      </c>
      <c r="D500" s="414">
        <v>3339.45</v>
      </c>
    </row>
    <row r="501" spans="1:4" x14ac:dyDescent="0.2">
      <c r="A501" s="415" t="s">
        <v>7033</v>
      </c>
      <c r="B501" s="415" t="s">
        <v>6558</v>
      </c>
      <c r="C501" s="414">
        <v>41956.25</v>
      </c>
      <c r="D501" s="414">
        <v>3004.91</v>
      </c>
    </row>
    <row r="502" spans="1:4" x14ac:dyDescent="0.2">
      <c r="A502" s="415" t="s">
        <v>7033</v>
      </c>
      <c r="B502" s="415" t="s">
        <v>6559</v>
      </c>
      <c r="C502" s="414">
        <v>53527.25</v>
      </c>
      <c r="D502" s="414">
        <v>3483.02</v>
      </c>
    </row>
    <row r="503" spans="1:4" x14ac:dyDescent="0.2">
      <c r="A503" s="415" t="s">
        <v>7033</v>
      </c>
      <c r="B503" s="415" t="s">
        <v>6560</v>
      </c>
      <c r="C503" s="414">
        <v>98562</v>
      </c>
      <c r="D503" s="414">
        <v>6548.46</v>
      </c>
    </row>
    <row r="504" spans="1:4" x14ac:dyDescent="0.2">
      <c r="A504" s="415" t="s">
        <v>7033</v>
      </c>
      <c r="B504" s="415" t="s">
        <v>6561</v>
      </c>
      <c r="C504" s="414">
        <v>72002</v>
      </c>
      <c r="D504" s="414">
        <v>5405.19</v>
      </c>
    </row>
    <row r="505" spans="1:4" x14ac:dyDescent="0.2">
      <c r="A505" s="415" t="s">
        <v>7034</v>
      </c>
      <c r="B505" s="415" t="s">
        <v>6550</v>
      </c>
      <c r="C505" s="414">
        <v>118761.25</v>
      </c>
      <c r="D505" s="414">
        <v>8910.66</v>
      </c>
    </row>
    <row r="506" spans="1:4" x14ac:dyDescent="0.2">
      <c r="A506" s="415" t="s">
        <v>7034</v>
      </c>
      <c r="B506" s="415" t="s">
        <v>6551</v>
      </c>
      <c r="C506" s="414">
        <v>136013.75</v>
      </c>
      <c r="D506" s="414">
        <v>10988.55</v>
      </c>
    </row>
    <row r="507" spans="1:4" x14ac:dyDescent="0.2">
      <c r="A507" s="415" t="s">
        <v>7034</v>
      </c>
      <c r="B507" s="415" t="s">
        <v>6552</v>
      </c>
      <c r="C507" s="414">
        <v>92364</v>
      </c>
      <c r="D507" s="414">
        <v>7208.09</v>
      </c>
    </row>
    <row r="508" spans="1:4" x14ac:dyDescent="0.2">
      <c r="A508" s="415" t="s">
        <v>7034</v>
      </c>
      <c r="B508" s="415" t="s">
        <v>6553</v>
      </c>
      <c r="C508" s="414">
        <v>78463</v>
      </c>
      <c r="D508" s="414">
        <v>5951.42</v>
      </c>
    </row>
    <row r="509" spans="1:4" x14ac:dyDescent="0.2">
      <c r="A509" s="415" t="s">
        <v>7034</v>
      </c>
      <c r="B509" s="415" t="s">
        <v>6554</v>
      </c>
      <c r="C509" s="414">
        <v>88669.75</v>
      </c>
      <c r="D509" s="414">
        <v>7191.12</v>
      </c>
    </row>
    <row r="510" spans="1:4" x14ac:dyDescent="0.2">
      <c r="A510" s="415" t="s">
        <v>7034</v>
      </c>
      <c r="B510" s="415" t="s">
        <v>6555</v>
      </c>
      <c r="C510" s="414">
        <v>43144.75</v>
      </c>
      <c r="D510" s="414">
        <v>3122.82</v>
      </c>
    </row>
    <row r="511" spans="1:4" x14ac:dyDescent="0.2">
      <c r="A511" s="415" t="s">
        <v>7034</v>
      </c>
      <c r="B511" s="415" t="s">
        <v>6556</v>
      </c>
      <c r="C511" s="414">
        <v>42504</v>
      </c>
      <c r="D511" s="414">
        <v>3195.88</v>
      </c>
    </row>
    <row r="512" spans="1:4" x14ac:dyDescent="0.2">
      <c r="A512" s="415" t="s">
        <v>7034</v>
      </c>
      <c r="B512" s="415" t="s">
        <v>6557</v>
      </c>
      <c r="C512" s="414">
        <v>50654</v>
      </c>
      <c r="D512" s="414">
        <v>3736.75</v>
      </c>
    </row>
    <row r="513" spans="1:4" x14ac:dyDescent="0.2">
      <c r="A513" s="415" t="s">
        <v>7034</v>
      </c>
      <c r="B513" s="415" t="s">
        <v>6558</v>
      </c>
      <c r="C513" s="414">
        <v>43959</v>
      </c>
      <c r="D513" s="414">
        <v>3148.34</v>
      </c>
    </row>
    <row r="514" spans="1:4" x14ac:dyDescent="0.2">
      <c r="A514" s="415" t="s">
        <v>7034</v>
      </c>
      <c r="B514" s="415" t="s">
        <v>6559</v>
      </c>
      <c r="C514" s="414">
        <v>70558.5</v>
      </c>
      <c r="D514" s="414">
        <v>4591.24</v>
      </c>
    </row>
    <row r="515" spans="1:4" x14ac:dyDescent="0.2">
      <c r="A515" s="415" t="s">
        <v>7034</v>
      </c>
      <c r="B515" s="415" t="s">
        <v>6560</v>
      </c>
      <c r="C515" s="414">
        <v>89759.5</v>
      </c>
      <c r="D515" s="414">
        <v>5963.62</v>
      </c>
    </row>
    <row r="516" spans="1:4" x14ac:dyDescent="0.2">
      <c r="A516" s="415" t="s">
        <v>7034</v>
      </c>
      <c r="B516" s="415" t="s">
        <v>6561</v>
      </c>
      <c r="C516" s="414">
        <v>95849</v>
      </c>
      <c r="D516" s="414">
        <v>7195.38</v>
      </c>
    </row>
    <row r="517" spans="1:4" x14ac:dyDescent="0.2">
      <c r="A517" s="415" t="s">
        <v>7035</v>
      </c>
      <c r="B517" s="415" t="s">
        <v>6550</v>
      </c>
      <c r="C517" s="414">
        <v>118761.25</v>
      </c>
      <c r="D517" s="414">
        <v>8910.66</v>
      </c>
    </row>
    <row r="518" spans="1:4" x14ac:dyDescent="0.2">
      <c r="A518" s="415" t="s">
        <v>7035</v>
      </c>
      <c r="B518" s="415" t="s">
        <v>6551</v>
      </c>
      <c r="C518" s="414">
        <v>136013.75</v>
      </c>
      <c r="D518" s="414">
        <v>10988.55</v>
      </c>
    </row>
    <row r="519" spans="1:4" x14ac:dyDescent="0.2">
      <c r="A519" s="415" t="s">
        <v>7035</v>
      </c>
      <c r="B519" s="415" t="s">
        <v>6552</v>
      </c>
      <c r="C519" s="414">
        <v>92364</v>
      </c>
      <c r="D519" s="414">
        <v>7208.09</v>
      </c>
    </row>
    <row r="520" spans="1:4" x14ac:dyDescent="0.2">
      <c r="A520" s="415" t="s">
        <v>7035</v>
      </c>
      <c r="B520" s="415" t="s">
        <v>6553</v>
      </c>
      <c r="C520" s="414">
        <v>78463</v>
      </c>
      <c r="D520" s="414">
        <v>5951.42</v>
      </c>
    </row>
    <row r="521" spans="1:4" x14ac:dyDescent="0.2">
      <c r="A521" s="415" t="s">
        <v>7035</v>
      </c>
      <c r="B521" s="415" t="s">
        <v>6554</v>
      </c>
      <c r="C521" s="414">
        <v>88669.75</v>
      </c>
      <c r="D521" s="414">
        <v>7191.12</v>
      </c>
    </row>
    <row r="522" spans="1:4" x14ac:dyDescent="0.2">
      <c r="A522" s="415" t="s">
        <v>7035</v>
      </c>
      <c r="B522" s="415" t="s">
        <v>6555</v>
      </c>
      <c r="C522" s="414">
        <v>43144.75</v>
      </c>
      <c r="D522" s="414">
        <v>3122.82</v>
      </c>
    </row>
    <row r="523" spans="1:4" x14ac:dyDescent="0.2">
      <c r="A523" s="415" t="s">
        <v>7035</v>
      </c>
      <c r="B523" s="415" t="s">
        <v>6556</v>
      </c>
      <c r="C523" s="414">
        <v>42504</v>
      </c>
      <c r="D523" s="414">
        <v>3195.88</v>
      </c>
    </row>
    <row r="524" spans="1:4" x14ac:dyDescent="0.2">
      <c r="A524" s="415" t="s">
        <v>7035</v>
      </c>
      <c r="B524" s="415" t="s">
        <v>6557</v>
      </c>
      <c r="C524" s="414">
        <v>50654</v>
      </c>
      <c r="D524" s="414">
        <v>3736.75</v>
      </c>
    </row>
    <row r="525" spans="1:4" x14ac:dyDescent="0.2">
      <c r="A525" s="415" t="s">
        <v>7035</v>
      </c>
      <c r="B525" s="415" t="s">
        <v>6558</v>
      </c>
      <c r="C525" s="414">
        <v>43959</v>
      </c>
      <c r="D525" s="414">
        <v>3148.34</v>
      </c>
    </row>
    <row r="526" spans="1:4" x14ac:dyDescent="0.2">
      <c r="A526" s="415" t="s">
        <v>7035</v>
      </c>
      <c r="B526" s="415" t="s">
        <v>6559</v>
      </c>
      <c r="C526" s="414">
        <v>70558.5</v>
      </c>
      <c r="D526" s="414">
        <v>4591.24</v>
      </c>
    </row>
    <row r="527" spans="1:4" x14ac:dyDescent="0.2">
      <c r="A527" s="415" t="s">
        <v>7035</v>
      </c>
      <c r="B527" s="415" t="s">
        <v>6560</v>
      </c>
      <c r="C527" s="414">
        <v>89759.5</v>
      </c>
      <c r="D527" s="414">
        <v>5963.62</v>
      </c>
    </row>
    <row r="528" spans="1:4" x14ac:dyDescent="0.2">
      <c r="A528" s="415" t="s">
        <v>7035</v>
      </c>
      <c r="B528" s="415" t="s">
        <v>6561</v>
      </c>
      <c r="C528" s="414">
        <v>95849</v>
      </c>
      <c r="D528" s="414">
        <v>7195.38</v>
      </c>
    </row>
    <row r="529" spans="1:4" x14ac:dyDescent="0.2">
      <c r="A529" s="415" t="s">
        <v>7051</v>
      </c>
      <c r="B529" s="415" t="s">
        <v>3987</v>
      </c>
      <c r="C529" s="414">
        <v>6269</v>
      </c>
      <c r="D529" s="414">
        <v>1801.71</v>
      </c>
    </row>
    <row r="530" spans="1:4" x14ac:dyDescent="0.2">
      <c r="A530" s="415" t="s">
        <v>7051</v>
      </c>
      <c r="B530" s="415" t="s">
        <v>3991</v>
      </c>
      <c r="C530" s="414">
        <v>1040</v>
      </c>
      <c r="D530" s="414">
        <v>298.89999999999998</v>
      </c>
    </row>
    <row r="531" spans="1:4" x14ac:dyDescent="0.2">
      <c r="A531" s="415" t="s">
        <v>7051</v>
      </c>
      <c r="B531" s="415" t="s">
        <v>3992</v>
      </c>
      <c r="C531" s="414">
        <v>-1040</v>
      </c>
      <c r="D531" s="414">
        <v>-170.35</v>
      </c>
    </row>
    <row r="532" spans="1:4" x14ac:dyDescent="0.2">
      <c r="A532" s="415" t="s">
        <v>7051</v>
      </c>
      <c r="B532" s="415" t="s">
        <v>3993</v>
      </c>
      <c r="C532" s="414">
        <v>0</v>
      </c>
      <c r="D532" s="414">
        <v>0</v>
      </c>
    </row>
    <row r="533" spans="1:4" x14ac:dyDescent="0.2">
      <c r="A533" s="415" t="s">
        <v>7052</v>
      </c>
      <c r="B533" s="415" t="s">
        <v>3270</v>
      </c>
      <c r="C533" s="414">
        <v>7697</v>
      </c>
      <c r="D533" s="414">
        <v>2542.3200000000002</v>
      </c>
    </row>
    <row r="534" spans="1:4" x14ac:dyDescent="0.2">
      <c r="A534" s="415" t="s">
        <v>7052</v>
      </c>
      <c r="B534" s="415" t="s">
        <v>3274</v>
      </c>
      <c r="C534" s="414">
        <v>2576</v>
      </c>
      <c r="D534" s="414">
        <v>850.85</v>
      </c>
    </row>
    <row r="535" spans="1:4" x14ac:dyDescent="0.2">
      <c r="A535" s="415" t="s">
        <v>7052</v>
      </c>
      <c r="B535" s="415" t="s">
        <v>3275</v>
      </c>
      <c r="C535" s="414">
        <v>-2576</v>
      </c>
      <c r="D535" s="414">
        <v>-421.95</v>
      </c>
    </row>
    <row r="536" spans="1:4" x14ac:dyDescent="0.2">
      <c r="A536" s="415" t="s">
        <v>7052</v>
      </c>
      <c r="B536" s="415" t="s">
        <v>3276</v>
      </c>
      <c r="C536" s="414">
        <v>0</v>
      </c>
      <c r="D536" s="414">
        <v>0</v>
      </c>
    </row>
    <row r="537" spans="1:4" x14ac:dyDescent="0.2">
      <c r="A537" s="415" t="s">
        <v>7053</v>
      </c>
      <c r="B537" s="415" t="s">
        <v>3987</v>
      </c>
      <c r="C537" s="414">
        <v>2659</v>
      </c>
      <c r="D537" s="414">
        <v>764.2</v>
      </c>
    </row>
    <row r="538" spans="1:4" x14ac:dyDescent="0.2">
      <c r="A538" s="415" t="s">
        <v>7053</v>
      </c>
      <c r="B538" s="415" t="s">
        <v>3991</v>
      </c>
      <c r="C538" s="414">
        <v>1448</v>
      </c>
      <c r="D538" s="414">
        <v>416.16</v>
      </c>
    </row>
    <row r="539" spans="1:4" x14ac:dyDescent="0.2">
      <c r="A539" s="415" t="s">
        <v>7053</v>
      </c>
      <c r="B539" s="415" t="s">
        <v>3992</v>
      </c>
      <c r="C539" s="414">
        <v>-1232.0999999999999</v>
      </c>
      <c r="D539" s="414">
        <v>-201.82</v>
      </c>
    </row>
    <row r="540" spans="1:4" x14ac:dyDescent="0.2">
      <c r="A540" s="415" t="s">
        <v>7053</v>
      </c>
      <c r="B540" s="415" t="s">
        <v>3993</v>
      </c>
      <c r="C540" s="414">
        <v>-215.9</v>
      </c>
      <c r="D540" s="414">
        <v>-25.91</v>
      </c>
    </row>
    <row r="541" spans="1:4" x14ac:dyDescent="0.2">
      <c r="A541" s="415" t="s">
        <v>7054</v>
      </c>
      <c r="B541" s="415" t="s">
        <v>3987</v>
      </c>
      <c r="C541" s="414">
        <v>5321</v>
      </c>
      <c r="D541" s="414">
        <v>1529.26</v>
      </c>
    </row>
    <row r="542" spans="1:4" x14ac:dyDescent="0.2">
      <c r="A542" s="415" t="s">
        <v>7054</v>
      </c>
      <c r="B542" s="415" t="s">
        <v>3991</v>
      </c>
      <c r="C542" s="414">
        <v>3755</v>
      </c>
      <c r="D542" s="414">
        <v>1079.19</v>
      </c>
    </row>
    <row r="543" spans="1:4" x14ac:dyDescent="0.2">
      <c r="A543" s="415" t="s">
        <v>7054</v>
      </c>
      <c r="B543" s="415" t="s">
        <v>3992</v>
      </c>
      <c r="C543" s="414">
        <v>-2722.7999999999902</v>
      </c>
      <c r="D543" s="414">
        <v>-445.99</v>
      </c>
    </row>
    <row r="544" spans="1:4" x14ac:dyDescent="0.2">
      <c r="A544" s="415" t="s">
        <v>7054</v>
      </c>
      <c r="B544" s="415" t="s">
        <v>3993</v>
      </c>
      <c r="C544" s="414">
        <v>-1032.2</v>
      </c>
      <c r="D544" s="414">
        <v>-123.86</v>
      </c>
    </row>
    <row r="545" spans="1:4" x14ac:dyDescent="0.2">
      <c r="A545" s="415" t="s">
        <v>7055</v>
      </c>
      <c r="B545" s="415" t="s">
        <v>3987</v>
      </c>
      <c r="C545" s="414">
        <v>8884</v>
      </c>
      <c r="D545" s="414">
        <v>2553.2600000000002</v>
      </c>
    </row>
    <row r="546" spans="1:4" x14ac:dyDescent="0.2">
      <c r="A546" s="415" t="s">
        <v>7055</v>
      </c>
      <c r="B546" s="415" t="s">
        <v>3991</v>
      </c>
      <c r="C546" s="414">
        <v>1672</v>
      </c>
      <c r="D546" s="414">
        <v>480.53</v>
      </c>
    </row>
    <row r="547" spans="1:4" x14ac:dyDescent="0.2">
      <c r="A547" s="415" t="s">
        <v>7055</v>
      </c>
      <c r="B547" s="415" t="s">
        <v>3992</v>
      </c>
      <c r="C547" s="414">
        <v>-1672</v>
      </c>
      <c r="D547" s="414">
        <v>-273.87</v>
      </c>
    </row>
    <row r="548" spans="1:4" x14ac:dyDescent="0.2">
      <c r="A548" s="415" t="s">
        <v>7055</v>
      </c>
      <c r="B548" s="415" t="s">
        <v>3993</v>
      </c>
      <c r="C548" s="414">
        <v>0</v>
      </c>
      <c r="D548" s="414">
        <v>0</v>
      </c>
    </row>
    <row r="549" spans="1:4" x14ac:dyDescent="0.2">
      <c r="A549" s="415" t="s">
        <v>7056</v>
      </c>
      <c r="B549" s="415" t="s">
        <v>3987</v>
      </c>
      <c r="C549" s="414">
        <v>15636</v>
      </c>
      <c r="D549" s="414">
        <v>4493.7800000000007</v>
      </c>
    </row>
    <row r="550" spans="1:4" x14ac:dyDescent="0.2">
      <c r="A550" s="415" t="s">
        <v>7057</v>
      </c>
      <c r="B550" s="415" t="s">
        <v>3987</v>
      </c>
      <c r="C550" s="414">
        <v>6495</v>
      </c>
      <c r="D550" s="414">
        <v>1866.65</v>
      </c>
    </row>
    <row r="551" spans="1:4" x14ac:dyDescent="0.2">
      <c r="A551" s="415" t="s">
        <v>7057</v>
      </c>
      <c r="B551" s="415" t="s">
        <v>3991</v>
      </c>
      <c r="C551" s="414">
        <v>1315</v>
      </c>
      <c r="D551" s="414">
        <v>377.94</v>
      </c>
    </row>
    <row r="552" spans="1:4" x14ac:dyDescent="0.2">
      <c r="A552" s="415" t="s">
        <v>7057</v>
      </c>
      <c r="B552" s="415" t="s">
        <v>3992</v>
      </c>
      <c r="C552" s="414">
        <v>-1280.3</v>
      </c>
      <c r="D552" s="414">
        <v>-209.72000000000003</v>
      </c>
    </row>
    <row r="553" spans="1:4" x14ac:dyDescent="0.2">
      <c r="A553" s="415" t="s">
        <v>7057</v>
      </c>
      <c r="B553" s="415" t="s">
        <v>3993</v>
      </c>
      <c r="C553" s="414">
        <v>-34.699999999999903</v>
      </c>
      <c r="D553" s="414">
        <v>-4.16</v>
      </c>
    </row>
    <row r="554" spans="1:4" x14ac:dyDescent="0.2">
      <c r="A554" s="415" t="s">
        <v>7058</v>
      </c>
      <c r="B554" s="415" t="s">
        <v>3243</v>
      </c>
      <c r="C554" s="414">
        <v>4566</v>
      </c>
      <c r="D554" s="414">
        <v>1787.13</v>
      </c>
    </row>
    <row r="555" spans="1:4" x14ac:dyDescent="0.2">
      <c r="A555" s="415" t="s">
        <v>7058</v>
      </c>
      <c r="B555" s="415" t="s">
        <v>3247</v>
      </c>
      <c r="C555" s="414">
        <v>2548</v>
      </c>
      <c r="D555" s="414">
        <v>997.29</v>
      </c>
    </row>
    <row r="556" spans="1:4" x14ac:dyDescent="0.2">
      <c r="A556" s="415" t="s">
        <v>7058</v>
      </c>
      <c r="B556" s="415" t="s">
        <v>3248</v>
      </c>
      <c r="C556" s="414">
        <v>-2548</v>
      </c>
      <c r="D556" s="414">
        <v>-417.36</v>
      </c>
    </row>
    <row r="557" spans="1:4" x14ac:dyDescent="0.2">
      <c r="A557" s="415" t="s">
        <v>7059</v>
      </c>
      <c r="B557" s="415" t="s">
        <v>3243</v>
      </c>
      <c r="C557" s="414">
        <v>5197</v>
      </c>
      <c r="D557" s="414">
        <v>2034.11</v>
      </c>
    </row>
    <row r="558" spans="1:4" x14ac:dyDescent="0.2">
      <c r="A558" s="415" t="s">
        <v>7059</v>
      </c>
      <c r="B558" s="415" t="s">
        <v>3247</v>
      </c>
      <c r="C558" s="414">
        <v>995</v>
      </c>
      <c r="D558" s="414">
        <v>389.44</v>
      </c>
    </row>
    <row r="559" spans="1:4" x14ac:dyDescent="0.2">
      <c r="A559" s="415" t="s">
        <v>7059</v>
      </c>
      <c r="B559" s="415" t="s">
        <v>3248</v>
      </c>
      <c r="C559" s="414">
        <v>-995</v>
      </c>
      <c r="D559" s="414">
        <v>-162.97999999999999</v>
      </c>
    </row>
    <row r="560" spans="1:4" x14ac:dyDescent="0.2">
      <c r="A560" s="415" t="s">
        <v>7060</v>
      </c>
      <c r="B560" s="415" t="s">
        <v>3270</v>
      </c>
      <c r="C560" s="414">
        <v>1618</v>
      </c>
      <c r="D560" s="414">
        <v>534.42999999999995</v>
      </c>
    </row>
    <row r="561" spans="1:4" x14ac:dyDescent="0.2">
      <c r="A561" s="415" t="s">
        <v>7060</v>
      </c>
      <c r="B561" s="415" t="s">
        <v>3274</v>
      </c>
      <c r="C561" s="414">
        <v>2163</v>
      </c>
      <c r="D561" s="414">
        <v>714.44</v>
      </c>
    </row>
    <row r="562" spans="1:4" x14ac:dyDescent="0.2">
      <c r="A562" s="415" t="s">
        <v>7060</v>
      </c>
      <c r="B562" s="415" t="s">
        <v>3275</v>
      </c>
      <c r="C562" s="414">
        <v>-1134.3</v>
      </c>
      <c r="D562" s="414">
        <v>-185.8</v>
      </c>
    </row>
    <row r="563" spans="1:4" x14ac:dyDescent="0.2">
      <c r="A563" s="415" t="s">
        <v>7060</v>
      </c>
      <c r="B563" s="415" t="s">
        <v>3276</v>
      </c>
      <c r="C563" s="414">
        <v>-1028.7</v>
      </c>
      <c r="D563" s="414">
        <v>-123.44</v>
      </c>
    </row>
    <row r="564" spans="1:4" x14ac:dyDescent="0.2">
      <c r="A564" s="415" t="s">
        <v>7061</v>
      </c>
      <c r="B564" s="415" t="s">
        <v>3987</v>
      </c>
      <c r="C564" s="414">
        <v>7301</v>
      </c>
      <c r="D564" s="414">
        <v>2098.31</v>
      </c>
    </row>
    <row r="565" spans="1:4" x14ac:dyDescent="0.2">
      <c r="A565" s="415" t="s">
        <v>7061</v>
      </c>
      <c r="B565" s="415" t="s">
        <v>3991</v>
      </c>
      <c r="C565" s="414">
        <v>1689</v>
      </c>
      <c r="D565" s="414">
        <v>485.42</v>
      </c>
    </row>
    <row r="566" spans="1:4" x14ac:dyDescent="0.2">
      <c r="A566" s="415" t="s">
        <v>7061</v>
      </c>
      <c r="B566" s="415" t="s">
        <v>3992</v>
      </c>
      <c r="C566" s="414">
        <v>-1689</v>
      </c>
      <c r="D566" s="414">
        <v>-276.66000000000003</v>
      </c>
    </row>
    <row r="567" spans="1:4" x14ac:dyDescent="0.2">
      <c r="A567" s="415" t="s">
        <v>7061</v>
      </c>
      <c r="B567" s="415" t="s">
        <v>3993</v>
      </c>
      <c r="C567" s="414">
        <v>0</v>
      </c>
      <c r="D567" s="414">
        <v>0</v>
      </c>
    </row>
    <row r="568" spans="1:4" x14ac:dyDescent="0.2">
      <c r="A568" s="415" t="s">
        <v>7062</v>
      </c>
      <c r="B568" s="415" t="s">
        <v>3987</v>
      </c>
      <c r="C568" s="414">
        <v>2079</v>
      </c>
      <c r="D568" s="414">
        <v>597.5</v>
      </c>
    </row>
    <row r="569" spans="1:4" x14ac:dyDescent="0.2">
      <c r="A569" s="415" t="s">
        <v>7062</v>
      </c>
      <c r="B569" s="415" t="s">
        <v>3991</v>
      </c>
      <c r="C569" s="414">
        <v>1743</v>
      </c>
      <c r="D569" s="414">
        <v>500.94</v>
      </c>
    </row>
    <row r="570" spans="1:4" x14ac:dyDescent="0.2">
      <c r="A570" s="415" t="s">
        <v>7062</v>
      </c>
      <c r="B570" s="415" t="s">
        <v>3992</v>
      </c>
      <c r="C570" s="414">
        <v>-1146.5999999999999</v>
      </c>
      <c r="D570" s="414">
        <v>-187.81</v>
      </c>
    </row>
    <row r="571" spans="1:4" x14ac:dyDescent="0.2">
      <c r="A571" s="415" t="s">
        <v>7062</v>
      </c>
      <c r="B571" s="415" t="s">
        <v>3993</v>
      </c>
      <c r="C571" s="414">
        <v>-596.4</v>
      </c>
      <c r="D571" s="414">
        <v>-71.569999999999993</v>
      </c>
    </row>
    <row r="572" spans="1:4" x14ac:dyDescent="0.2">
      <c r="A572" s="415" t="s">
        <v>7063</v>
      </c>
      <c r="B572" s="415" t="s">
        <v>3270</v>
      </c>
      <c r="C572" s="414">
        <v>7408</v>
      </c>
      <c r="D572" s="414">
        <v>2446.86</v>
      </c>
    </row>
    <row r="573" spans="1:4" x14ac:dyDescent="0.2">
      <c r="A573" s="415" t="s">
        <v>7063</v>
      </c>
      <c r="B573" s="415" t="s">
        <v>3274</v>
      </c>
      <c r="C573" s="414">
        <v>3200</v>
      </c>
      <c r="D573" s="414">
        <v>1056.96</v>
      </c>
    </row>
    <row r="574" spans="1:4" x14ac:dyDescent="0.2">
      <c r="A574" s="415" t="s">
        <v>7063</v>
      </c>
      <c r="B574" s="415" t="s">
        <v>3275</v>
      </c>
      <c r="C574" s="414">
        <v>-3182.4</v>
      </c>
      <c r="D574" s="414">
        <v>-521.28</v>
      </c>
    </row>
    <row r="575" spans="1:4" x14ac:dyDescent="0.2">
      <c r="A575" s="415" t="s">
        <v>7063</v>
      </c>
      <c r="B575" s="415" t="s">
        <v>3276</v>
      </c>
      <c r="C575" s="414">
        <v>-17.599999999999898</v>
      </c>
      <c r="D575" s="414">
        <v>-2.11</v>
      </c>
    </row>
    <row r="576" spans="1:4" x14ac:dyDescent="0.2">
      <c r="A576" s="415" t="s">
        <v>7064</v>
      </c>
      <c r="B576" s="415" t="s">
        <v>3243</v>
      </c>
      <c r="C576" s="414">
        <v>6607</v>
      </c>
      <c r="D576" s="414">
        <v>2585.98</v>
      </c>
    </row>
    <row r="577" spans="1:4" x14ac:dyDescent="0.2">
      <c r="A577" s="415" t="s">
        <v>7064</v>
      </c>
      <c r="B577" s="415" t="s">
        <v>3247</v>
      </c>
      <c r="C577" s="414">
        <v>987</v>
      </c>
      <c r="D577" s="414">
        <v>386.31</v>
      </c>
    </row>
    <row r="578" spans="1:4" x14ac:dyDescent="0.2">
      <c r="A578" s="415" t="s">
        <v>7064</v>
      </c>
      <c r="B578" s="415" t="s">
        <v>3248</v>
      </c>
      <c r="C578" s="414">
        <v>-987</v>
      </c>
      <c r="D578" s="414">
        <v>-161.66999999999999</v>
      </c>
    </row>
    <row r="579" spans="1:4" x14ac:dyDescent="0.2">
      <c r="A579" s="415" t="s">
        <v>7065</v>
      </c>
      <c r="B579" s="415" t="s">
        <v>3987</v>
      </c>
      <c r="C579" s="414">
        <v>1596</v>
      </c>
      <c r="D579" s="414">
        <v>458.69</v>
      </c>
    </row>
    <row r="580" spans="1:4" x14ac:dyDescent="0.2">
      <c r="A580" s="415" t="s">
        <v>7065</v>
      </c>
      <c r="B580" s="415" t="s">
        <v>3991</v>
      </c>
      <c r="C580" s="414">
        <v>981</v>
      </c>
      <c r="D580" s="414">
        <v>281.93999999999994</v>
      </c>
    </row>
    <row r="581" spans="1:4" x14ac:dyDescent="0.2">
      <c r="A581" s="415" t="s">
        <v>7065</v>
      </c>
      <c r="B581" s="415" t="s">
        <v>3992</v>
      </c>
      <c r="C581" s="414">
        <v>-773.09999999999991</v>
      </c>
      <c r="D581" s="414">
        <v>-126.62999999999998</v>
      </c>
    </row>
    <row r="582" spans="1:4" x14ac:dyDescent="0.2">
      <c r="A582" s="415" t="s">
        <v>7065</v>
      </c>
      <c r="B582" s="415" t="s">
        <v>3993</v>
      </c>
      <c r="C582" s="414">
        <v>-207.90000000000003</v>
      </c>
      <c r="D582" s="414">
        <v>-24.95</v>
      </c>
    </row>
    <row r="583" spans="1:4" x14ac:dyDescent="0.2">
      <c r="A583" s="415" t="s">
        <v>7066</v>
      </c>
      <c r="B583" s="415" t="s">
        <v>3987</v>
      </c>
      <c r="C583" s="414">
        <v>1754</v>
      </c>
      <c r="D583" s="414">
        <v>504.1</v>
      </c>
    </row>
    <row r="584" spans="1:4" x14ac:dyDescent="0.2">
      <c r="A584" s="415" t="s">
        <v>7066</v>
      </c>
      <c r="B584" s="415" t="s">
        <v>3991</v>
      </c>
      <c r="C584" s="414">
        <v>838</v>
      </c>
      <c r="D584" s="414">
        <v>240.84</v>
      </c>
    </row>
    <row r="585" spans="1:4" x14ac:dyDescent="0.2">
      <c r="A585" s="415" t="s">
        <v>7066</v>
      </c>
      <c r="B585" s="415" t="s">
        <v>3992</v>
      </c>
      <c r="C585" s="414">
        <v>-777.599999999999</v>
      </c>
      <c r="D585" s="414">
        <v>-127.37</v>
      </c>
    </row>
    <row r="586" spans="1:4" x14ac:dyDescent="0.2">
      <c r="A586" s="415" t="s">
        <v>7066</v>
      </c>
      <c r="B586" s="415" t="s">
        <v>3993</v>
      </c>
      <c r="C586" s="414">
        <v>-60.4</v>
      </c>
      <c r="D586" s="414">
        <v>-7.25</v>
      </c>
    </row>
    <row r="587" spans="1:4" x14ac:dyDescent="0.2">
      <c r="A587" s="415" t="s">
        <v>7067</v>
      </c>
      <c r="B587" s="415" t="s">
        <v>3987</v>
      </c>
      <c r="C587" s="414">
        <v>1605</v>
      </c>
      <c r="D587" s="414">
        <v>461.28</v>
      </c>
    </row>
    <row r="588" spans="1:4" x14ac:dyDescent="0.2">
      <c r="A588" s="415" t="s">
        <v>7067</v>
      </c>
      <c r="B588" s="415" t="s">
        <v>3991</v>
      </c>
      <c r="C588" s="414">
        <v>1215</v>
      </c>
      <c r="D588" s="414">
        <v>349.19</v>
      </c>
    </row>
    <row r="589" spans="1:4" x14ac:dyDescent="0.2">
      <c r="A589" s="415" t="s">
        <v>7067</v>
      </c>
      <c r="B589" s="415" t="s">
        <v>3992</v>
      </c>
      <c r="C589" s="414">
        <v>-846</v>
      </c>
      <c r="D589" s="414">
        <v>-138.57</v>
      </c>
    </row>
    <row r="590" spans="1:4" x14ac:dyDescent="0.2">
      <c r="A590" s="415" t="s">
        <v>7067</v>
      </c>
      <c r="B590" s="415" t="s">
        <v>3993</v>
      </c>
      <c r="C590" s="414">
        <v>-369</v>
      </c>
      <c r="D590" s="414">
        <v>-44.28</v>
      </c>
    </row>
    <row r="591" spans="1:4" x14ac:dyDescent="0.2">
      <c r="A591" s="415" t="s">
        <v>7068</v>
      </c>
      <c r="B591" s="415" t="s">
        <v>3270</v>
      </c>
      <c r="C591" s="414">
        <v>2560</v>
      </c>
      <c r="D591" s="414">
        <v>845.57</v>
      </c>
    </row>
    <row r="592" spans="1:4" x14ac:dyDescent="0.2">
      <c r="A592" s="415" t="s">
        <v>7068</v>
      </c>
      <c r="B592" s="415" t="s">
        <v>3274</v>
      </c>
      <c r="C592" s="414">
        <v>1147</v>
      </c>
      <c r="D592" s="414">
        <v>378.85</v>
      </c>
    </row>
    <row r="593" spans="1:4" x14ac:dyDescent="0.2">
      <c r="A593" s="415" t="s">
        <v>7068</v>
      </c>
      <c r="B593" s="415" t="s">
        <v>3275</v>
      </c>
      <c r="C593" s="414">
        <v>-1112.0999999999999</v>
      </c>
      <c r="D593" s="414">
        <v>-182.16</v>
      </c>
    </row>
    <row r="594" spans="1:4" x14ac:dyDescent="0.2">
      <c r="A594" s="415" t="s">
        <v>7068</v>
      </c>
      <c r="B594" s="415" t="s">
        <v>3276</v>
      </c>
      <c r="C594" s="414">
        <v>-34.9</v>
      </c>
      <c r="D594" s="414">
        <v>-4.1900000000000004</v>
      </c>
    </row>
    <row r="595" spans="1:4" x14ac:dyDescent="0.2">
      <c r="A595" s="415" t="s">
        <v>7069</v>
      </c>
      <c r="B595" s="415" t="s">
        <v>3987</v>
      </c>
      <c r="C595" s="414">
        <v>19762.845849802299</v>
      </c>
      <c r="D595" s="414">
        <v>5679.84</v>
      </c>
    </row>
    <row r="596" spans="1:4" x14ac:dyDescent="0.2">
      <c r="A596" s="415" t="s">
        <v>7069</v>
      </c>
      <c r="B596" s="415" t="s">
        <v>3988</v>
      </c>
      <c r="C596" s="414">
        <v>35237.154150197603</v>
      </c>
      <c r="D596" s="414">
        <v>9630.31</v>
      </c>
    </row>
    <row r="597" spans="1:4" x14ac:dyDescent="0.2">
      <c r="A597" s="415" t="s">
        <v>7070</v>
      </c>
      <c r="B597" s="415" t="s">
        <v>3987</v>
      </c>
      <c r="C597" s="414">
        <v>3360</v>
      </c>
      <c r="D597" s="414">
        <v>965.66</v>
      </c>
    </row>
    <row r="598" spans="1:4" x14ac:dyDescent="0.2">
      <c r="A598" s="415" t="s">
        <v>7070</v>
      </c>
      <c r="B598" s="415" t="s">
        <v>3991</v>
      </c>
      <c r="C598" s="414">
        <v>1315</v>
      </c>
      <c r="D598" s="414">
        <v>377.93</v>
      </c>
    </row>
    <row r="599" spans="1:4" x14ac:dyDescent="0.2">
      <c r="A599" s="415" t="s">
        <v>7070</v>
      </c>
      <c r="B599" s="415" t="s">
        <v>3992</v>
      </c>
      <c r="C599" s="414">
        <v>-1315</v>
      </c>
      <c r="D599" s="414">
        <v>-215.4</v>
      </c>
    </row>
    <row r="600" spans="1:4" x14ac:dyDescent="0.2">
      <c r="A600" s="415" t="s">
        <v>7070</v>
      </c>
      <c r="B600" s="415" t="s">
        <v>3993</v>
      </c>
      <c r="C600" s="414">
        <v>0</v>
      </c>
      <c r="D600" s="414">
        <v>0</v>
      </c>
    </row>
    <row r="601" spans="1:4" x14ac:dyDescent="0.2">
      <c r="A601" s="415" t="s">
        <v>7071</v>
      </c>
      <c r="B601" s="415" t="s">
        <v>3243</v>
      </c>
      <c r="C601" s="414">
        <v>8527</v>
      </c>
      <c r="D601" s="414">
        <v>3337.47</v>
      </c>
    </row>
    <row r="602" spans="1:4" x14ac:dyDescent="0.2">
      <c r="A602" s="415" t="s">
        <v>7071</v>
      </c>
      <c r="B602" s="415" t="s">
        <v>3247</v>
      </c>
      <c r="C602" s="414">
        <v>1722</v>
      </c>
      <c r="D602" s="414">
        <v>673.99</v>
      </c>
    </row>
    <row r="603" spans="1:4" x14ac:dyDescent="0.2">
      <c r="A603" s="415" t="s">
        <v>7071</v>
      </c>
      <c r="B603" s="415" t="s">
        <v>3248</v>
      </c>
      <c r="C603" s="414">
        <v>-1722</v>
      </c>
      <c r="D603" s="414">
        <v>-282.06</v>
      </c>
    </row>
    <row r="604" spans="1:4" x14ac:dyDescent="0.2">
      <c r="A604" s="415" t="s">
        <v>7072</v>
      </c>
      <c r="B604" s="415" t="s">
        <v>4794</v>
      </c>
      <c r="C604" s="414">
        <v>3619</v>
      </c>
      <c r="D604" s="414">
        <v>884.12</v>
      </c>
    </row>
    <row r="605" spans="1:4" x14ac:dyDescent="0.2">
      <c r="A605" s="415" t="s">
        <v>7072</v>
      </c>
      <c r="B605" s="415" t="s">
        <v>4799</v>
      </c>
      <c r="C605" s="414">
        <v>1416</v>
      </c>
      <c r="D605" s="414">
        <v>345.93</v>
      </c>
    </row>
    <row r="606" spans="1:4" x14ac:dyDescent="0.2">
      <c r="A606" s="415" t="s">
        <v>7072</v>
      </c>
      <c r="B606" s="415" t="s">
        <v>4800</v>
      </c>
      <c r="C606" s="414">
        <v>-1416</v>
      </c>
      <c r="D606" s="414">
        <v>-231.94</v>
      </c>
    </row>
    <row r="607" spans="1:4" x14ac:dyDescent="0.2">
      <c r="A607" s="415" t="s">
        <v>7072</v>
      </c>
      <c r="B607" s="415" t="s">
        <v>4801</v>
      </c>
      <c r="C607" s="414">
        <v>0</v>
      </c>
      <c r="D607" s="414">
        <v>0</v>
      </c>
    </row>
    <row r="608" spans="1:4" x14ac:dyDescent="0.2">
      <c r="A608" s="415" t="s">
        <v>7073</v>
      </c>
      <c r="B608" s="415" t="s">
        <v>3987</v>
      </c>
      <c r="C608" s="414">
        <v>7844</v>
      </c>
      <c r="D608" s="414">
        <v>2254.37</v>
      </c>
    </row>
    <row r="609" spans="1:4" x14ac:dyDescent="0.2">
      <c r="A609" s="415" t="s">
        <v>7073</v>
      </c>
      <c r="B609" s="415" t="s">
        <v>3991</v>
      </c>
      <c r="C609" s="414">
        <v>1788</v>
      </c>
      <c r="D609" s="414">
        <v>513.87</v>
      </c>
    </row>
    <row r="610" spans="1:4" x14ac:dyDescent="0.2">
      <c r="A610" s="415" t="s">
        <v>7073</v>
      </c>
      <c r="B610" s="415" t="s">
        <v>3992</v>
      </c>
      <c r="C610" s="414">
        <v>-1788</v>
      </c>
      <c r="D610" s="414">
        <v>-292.87</v>
      </c>
    </row>
    <row r="611" spans="1:4" x14ac:dyDescent="0.2">
      <c r="A611" s="415" t="s">
        <v>7073</v>
      </c>
      <c r="B611" s="415" t="s">
        <v>3993</v>
      </c>
      <c r="C611" s="414">
        <v>0</v>
      </c>
      <c r="D611" s="414">
        <v>0</v>
      </c>
    </row>
    <row r="612" spans="1:4" x14ac:dyDescent="0.2">
      <c r="A612" s="415" t="s">
        <v>7074</v>
      </c>
      <c r="B612" s="415" t="s">
        <v>3987</v>
      </c>
      <c r="C612" s="414">
        <v>8319</v>
      </c>
      <c r="D612" s="414">
        <v>2390.88</v>
      </c>
    </row>
    <row r="613" spans="1:4" x14ac:dyDescent="0.2">
      <c r="A613" s="415" t="s">
        <v>7074</v>
      </c>
      <c r="B613" s="415" t="s">
        <v>3991</v>
      </c>
      <c r="C613" s="414">
        <v>2253</v>
      </c>
      <c r="D613" s="414">
        <v>647.51</v>
      </c>
    </row>
    <row r="614" spans="1:4" x14ac:dyDescent="0.2">
      <c r="A614" s="415" t="s">
        <v>7074</v>
      </c>
      <c r="B614" s="415" t="s">
        <v>3992</v>
      </c>
      <c r="C614" s="414">
        <v>-2253</v>
      </c>
      <c r="D614" s="414">
        <v>-369.04</v>
      </c>
    </row>
    <row r="615" spans="1:4" x14ac:dyDescent="0.2">
      <c r="A615" s="415" t="s">
        <v>7074</v>
      </c>
      <c r="B615" s="415" t="s">
        <v>3993</v>
      </c>
      <c r="C615" s="414">
        <v>0</v>
      </c>
      <c r="D615" s="414">
        <v>0</v>
      </c>
    </row>
    <row r="616" spans="1:4" x14ac:dyDescent="0.2">
      <c r="A616" s="415" t="s">
        <v>7075</v>
      </c>
      <c r="B616" s="415" t="s">
        <v>3254</v>
      </c>
      <c r="C616" s="414">
        <v>10320</v>
      </c>
      <c r="D616" s="414">
        <v>3513.96</v>
      </c>
    </row>
    <row r="617" spans="1:4" x14ac:dyDescent="0.2">
      <c r="A617" s="415" t="s">
        <v>7075</v>
      </c>
      <c r="B617" s="415" t="s">
        <v>3258</v>
      </c>
      <c r="C617" s="414">
        <v>1671</v>
      </c>
      <c r="D617" s="414">
        <v>568.98</v>
      </c>
    </row>
    <row r="618" spans="1:4" x14ac:dyDescent="0.2">
      <c r="A618" s="415" t="s">
        <v>7075</v>
      </c>
      <c r="B618" s="415" t="s">
        <v>3259</v>
      </c>
      <c r="C618" s="414">
        <v>-1671</v>
      </c>
      <c r="D618" s="414">
        <v>-273.70999999999998</v>
      </c>
    </row>
    <row r="619" spans="1:4" x14ac:dyDescent="0.2">
      <c r="A619" s="415" t="s">
        <v>7075</v>
      </c>
      <c r="B619" s="415" t="s">
        <v>3260</v>
      </c>
      <c r="C619" s="414">
        <v>0</v>
      </c>
      <c r="D619" s="414">
        <v>0</v>
      </c>
    </row>
    <row r="620" spans="1:4" x14ac:dyDescent="0.2">
      <c r="A620" s="415" t="s">
        <v>7076</v>
      </c>
      <c r="B620" s="415" t="s">
        <v>3243</v>
      </c>
      <c r="C620" s="414">
        <v>5193</v>
      </c>
      <c r="D620" s="414">
        <v>2032.54</v>
      </c>
    </row>
    <row r="621" spans="1:4" x14ac:dyDescent="0.2">
      <c r="A621" s="415" t="s">
        <v>7076</v>
      </c>
      <c r="B621" s="415" t="s">
        <v>3247</v>
      </c>
      <c r="C621" s="414">
        <v>712</v>
      </c>
      <c r="D621" s="414">
        <v>278.68</v>
      </c>
    </row>
    <row r="622" spans="1:4" x14ac:dyDescent="0.2">
      <c r="A622" s="415" t="s">
        <v>7076</v>
      </c>
      <c r="B622" s="415" t="s">
        <v>3248</v>
      </c>
      <c r="C622" s="414">
        <v>-712</v>
      </c>
      <c r="D622" s="414">
        <v>-116.63</v>
      </c>
    </row>
    <row r="623" spans="1:4" x14ac:dyDescent="0.2">
      <c r="A623" s="415" t="s">
        <v>7077</v>
      </c>
      <c r="B623" s="415" t="s">
        <v>3987</v>
      </c>
      <c r="C623" s="414">
        <v>10136</v>
      </c>
      <c r="D623" s="414">
        <v>2913.09</v>
      </c>
    </row>
    <row r="624" spans="1:4" x14ac:dyDescent="0.2">
      <c r="A624" s="415" t="s">
        <v>7077</v>
      </c>
      <c r="B624" s="415" t="s">
        <v>3991</v>
      </c>
      <c r="C624" s="414">
        <v>983</v>
      </c>
      <c r="D624" s="414">
        <v>282.51</v>
      </c>
    </row>
    <row r="625" spans="1:4" x14ac:dyDescent="0.2">
      <c r="A625" s="415" t="s">
        <v>7077</v>
      </c>
      <c r="B625" s="415" t="s">
        <v>3992</v>
      </c>
      <c r="C625" s="414">
        <v>-983</v>
      </c>
      <c r="D625" s="414">
        <v>-161.02000000000001</v>
      </c>
    </row>
    <row r="626" spans="1:4" x14ac:dyDescent="0.2">
      <c r="A626" s="415" t="s">
        <v>7077</v>
      </c>
      <c r="B626" s="415" t="s">
        <v>3993</v>
      </c>
      <c r="C626" s="414">
        <v>0</v>
      </c>
      <c r="D626" s="414">
        <v>0</v>
      </c>
    </row>
    <row r="627" spans="1:4" x14ac:dyDescent="0.2">
      <c r="A627" s="415" t="s">
        <v>7078</v>
      </c>
      <c r="B627" s="415" t="s">
        <v>3987</v>
      </c>
      <c r="C627" s="414">
        <v>11616</v>
      </c>
      <c r="D627" s="414">
        <v>3338.44</v>
      </c>
    </row>
    <row r="628" spans="1:4" x14ac:dyDescent="0.2">
      <c r="A628" s="415" t="s">
        <v>7078</v>
      </c>
      <c r="B628" s="415" t="s">
        <v>3991</v>
      </c>
      <c r="C628" s="414">
        <v>2137</v>
      </c>
      <c r="D628" s="414">
        <v>614.16999999999996</v>
      </c>
    </row>
    <row r="629" spans="1:4" x14ac:dyDescent="0.2">
      <c r="A629" s="415" t="s">
        <v>7078</v>
      </c>
      <c r="B629" s="415" t="s">
        <v>3992</v>
      </c>
      <c r="C629" s="414">
        <v>-2137</v>
      </c>
      <c r="D629" s="414">
        <v>-350.04</v>
      </c>
    </row>
    <row r="630" spans="1:4" x14ac:dyDescent="0.2">
      <c r="A630" s="415" t="s">
        <v>7078</v>
      </c>
      <c r="B630" s="415" t="s">
        <v>3993</v>
      </c>
      <c r="C630" s="414">
        <v>0</v>
      </c>
      <c r="D630" s="414">
        <v>0</v>
      </c>
    </row>
    <row r="631" spans="1:4" x14ac:dyDescent="0.2">
      <c r="A631" s="415" t="s">
        <v>7079</v>
      </c>
      <c r="B631" s="415" t="s">
        <v>3987</v>
      </c>
      <c r="C631" s="414">
        <v>3972</v>
      </c>
      <c r="D631" s="414">
        <v>1141.55</v>
      </c>
    </row>
    <row r="632" spans="1:4" x14ac:dyDescent="0.2">
      <c r="A632" s="415" t="s">
        <v>7079</v>
      </c>
      <c r="B632" s="415" t="s">
        <v>3991</v>
      </c>
      <c r="C632" s="414">
        <v>1458</v>
      </c>
      <c r="D632" s="414">
        <v>419.03</v>
      </c>
    </row>
    <row r="633" spans="1:4" x14ac:dyDescent="0.2">
      <c r="A633" s="415" t="s">
        <v>7079</v>
      </c>
      <c r="B633" s="415" t="s">
        <v>3992</v>
      </c>
      <c r="C633" s="414">
        <v>-1458</v>
      </c>
      <c r="D633" s="414">
        <v>-238.82</v>
      </c>
    </row>
    <row r="634" spans="1:4" x14ac:dyDescent="0.2">
      <c r="A634" s="415" t="s">
        <v>7079</v>
      </c>
      <c r="B634" s="415" t="s">
        <v>3993</v>
      </c>
      <c r="C634" s="414">
        <v>0</v>
      </c>
      <c r="D634" s="414">
        <v>0</v>
      </c>
    </row>
    <row r="635" spans="1:4" x14ac:dyDescent="0.2">
      <c r="A635" s="415" t="s">
        <v>7080</v>
      </c>
      <c r="B635" s="415" t="s">
        <v>3987</v>
      </c>
      <c r="C635" s="414">
        <v>3737</v>
      </c>
      <c r="D635" s="414">
        <v>1074.01</v>
      </c>
    </row>
    <row r="636" spans="1:4" x14ac:dyDescent="0.2">
      <c r="A636" s="415" t="s">
        <v>7080</v>
      </c>
      <c r="B636" s="415" t="s">
        <v>3991</v>
      </c>
      <c r="C636" s="414">
        <v>1393</v>
      </c>
      <c r="D636" s="414">
        <v>400.35</v>
      </c>
    </row>
    <row r="637" spans="1:4" x14ac:dyDescent="0.2">
      <c r="A637" s="415" t="s">
        <v>7080</v>
      </c>
      <c r="B637" s="415" t="s">
        <v>3992</v>
      </c>
      <c r="C637" s="414">
        <v>-1393</v>
      </c>
      <c r="D637" s="414">
        <v>-228.17</v>
      </c>
    </row>
    <row r="638" spans="1:4" x14ac:dyDescent="0.2">
      <c r="A638" s="415" t="s">
        <v>7080</v>
      </c>
      <c r="B638" s="415" t="s">
        <v>3993</v>
      </c>
      <c r="C638" s="414">
        <v>0</v>
      </c>
      <c r="D638" s="414">
        <v>0</v>
      </c>
    </row>
    <row r="639" spans="1:4" x14ac:dyDescent="0.2">
      <c r="A639" s="415" t="s">
        <v>7081</v>
      </c>
      <c r="B639" s="415" t="s">
        <v>3987</v>
      </c>
      <c r="C639" s="414">
        <v>2195</v>
      </c>
      <c r="D639" s="414">
        <v>630.84</v>
      </c>
    </row>
    <row r="640" spans="1:4" x14ac:dyDescent="0.2">
      <c r="A640" s="415" t="s">
        <v>7081</v>
      </c>
      <c r="B640" s="415" t="s">
        <v>3991</v>
      </c>
      <c r="C640" s="414">
        <v>909</v>
      </c>
      <c r="D640" s="414">
        <v>261.25</v>
      </c>
    </row>
    <row r="641" spans="1:4" x14ac:dyDescent="0.2">
      <c r="A641" s="415" t="s">
        <v>7081</v>
      </c>
      <c r="B641" s="415" t="s">
        <v>3992</v>
      </c>
      <c r="C641" s="414">
        <v>-909</v>
      </c>
      <c r="D641" s="414">
        <v>-148.88999999999999</v>
      </c>
    </row>
    <row r="642" spans="1:4" x14ac:dyDescent="0.2">
      <c r="A642" s="415" t="s">
        <v>7081</v>
      </c>
      <c r="B642" s="415" t="s">
        <v>3993</v>
      </c>
      <c r="C642" s="414">
        <v>0</v>
      </c>
      <c r="D642" s="414">
        <v>0</v>
      </c>
    </row>
    <row r="643" spans="1:4" x14ac:dyDescent="0.2">
      <c r="A643" s="415" t="s">
        <v>7082</v>
      </c>
      <c r="B643" s="415" t="s">
        <v>3243</v>
      </c>
      <c r="C643" s="414">
        <v>4398</v>
      </c>
      <c r="D643" s="414">
        <v>1721.38</v>
      </c>
    </row>
    <row r="644" spans="1:4" x14ac:dyDescent="0.2">
      <c r="A644" s="415" t="s">
        <v>7082</v>
      </c>
      <c r="B644" s="415" t="s">
        <v>3247</v>
      </c>
      <c r="C644" s="414">
        <v>1881</v>
      </c>
      <c r="D644" s="414">
        <v>736.22</v>
      </c>
    </row>
    <row r="645" spans="1:4" x14ac:dyDescent="0.2">
      <c r="A645" s="415" t="s">
        <v>7082</v>
      </c>
      <c r="B645" s="415" t="s">
        <v>3248</v>
      </c>
      <c r="C645" s="414">
        <v>-1881</v>
      </c>
      <c r="D645" s="414">
        <v>-308.11</v>
      </c>
    </row>
    <row r="646" spans="1:4" x14ac:dyDescent="0.2">
      <c r="A646" s="415" t="s">
        <v>7083</v>
      </c>
      <c r="B646" s="415" t="s">
        <v>169</v>
      </c>
      <c r="C646" s="414">
        <v>4853</v>
      </c>
      <c r="D646" s="414">
        <v>2087.2800000000002</v>
      </c>
    </row>
    <row r="647" spans="1:4" x14ac:dyDescent="0.2">
      <c r="A647" s="415" t="s">
        <v>7083</v>
      </c>
      <c r="B647" s="415" t="s">
        <v>174</v>
      </c>
      <c r="C647" s="414">
        <v>1052</v>
      </c>
      <c r="D647" s="414">
        <v>452.47</v>
      </c>
    </row>
    <row r="648" spans="1:4" x14ac:dyDescent="0.2">
      <c r="A648" s="415" t="s">
        <v>7083</v>
      </c>
      <c r="B648" s="415" t="s">
        <v>175</v>
      </c>
      <c r="C648" s="414">
        <v>-1052</v>
      </c>
      <c r="D648" s="414">
        <v>-189.36</v>
      </c>
    </row>
    <row r="649" spans="1:4" x14ac:dyDescent="0.2">
      <c r="A649" s="415" t="s">
        <v>7084</v>
      </c>
      <c r="B649" s="415" t="s">
        <v>169</v>
      </c>
      <c r="C649" s="414">
        <v>5362</v>
      </c>
      <c r="D649" s="414">
        <v>2306.1999999999998</v>
      </c>
    </row>
    <row r="650" spans="1:4" x14ac:dyDescent="0.2">
      <c r="A650" s="415" t="s">
        <v>7084</v>
      </c>
      <c r="B650" s="415" t="s">
        <v>174</v>
      </c>
      <c r="C650" s="414">
        <v>1673</v>
      </c>
      <c r="D650" s="414">
        <v>719.56</v>
      </c>
    </row>
    <row r="651" spans="1:4" x14ac:dyDescent="0.2">
      <c r="A651" s="415" t="s">
        <v>7084</v>
      </c>
      <c r="B651" s="415" t="s">
        <v>175</v>
      </c>
      <c r="C651" s="414">
        <v>-1673</v>
      </c>
      <c r="D651" s="414">
        <v>-301.14</v>
      </c>
    </row>
    <row r="652" spans="1:4" x14ac:dyDescent="0.2">
      <c r="A652" s="415" t="s">
        <v>6823</v>
      </c>
      <c r="B652" s="415" t="s">
        <v>3987</v>
      </c>
      <c r="C652" s="414">
        <v>15389</v>
      </c>
      <c r="D652" s="414">
        <v>4422.8</v>
      </c>
    </row>
    <row r="653" spans="1:4" x14ac:dyDescent="0.2">
      <c r="A653" s="415" t="s">
        <v>6823</v>
      </c>
      <c r="B653" s="415" t="s">
        <v>3991</v>
      </c>
      <c r="C653" s="414">
        <v>3804</v>
      </c>
      <c r="D653" s="414">
        <v>1093.27</v>
      </c>
    </row>
    <row r="654" spans="1:4" x14ac:dyDescent="0.2">
      <c r="A654" s="415" t="s">
        <v>6823</v>
      </c>
      <c r="B654" s="415" t="s">
        <v>3992</v>
      </c>
      <c r="C654" s="414">
        <v>-3804</v>
      </c>
      <c r="D654" s="414">
        <v>-623.1</v>
      </c>
    </row>
    <row r="655" spans="1:4" x14ac:dyDescent="0.2">
      <c r="A655" s="415" t="s">
        <v>6823</v>
      </c>
      <c r="B655" s="415" t="s">
        <v>3993</v>
      </c>
      <c r="C655" s="414">
        <v>0</v>
      </c>
      <c r="D655" s="414">
        <v>0</v>
      </c>
    </row>
    <row r="656" spans="1:4" x14ac:dyDescent="0.2">
      <c r="A656" s="415" t="s">
        <v>7085</v>
      </c>
      <c r="B656" s="415" t="s">
        <v>3270</v>
      </c>
      <c r="C656" s="414">
        <v>1609</v>
      </c>
      <c r="D656" s="414">
        <v>531.45000000000005</v>
      </c>
    </row>
    <row r="657" spans="1:4" x14ac:dyDescent="0.2">
      <c r="A657" s="415" t="s">
        <v>7085</v>
      </c>
      <c r="B657" s="415" t="s">
        <v>3274</v>
      </c>
      <c r="C657" s="414">
        <v>1148</v>
      </c>
      <c r="D657" s="414">
        <v>379.18</v>
      </c>
    </row>
    <row r="658" spans="1:4" x14ac:dyDescent="0.2">
      <c r="A658" s="415" t="s">
        <v>7085</v>
      </c>
      <c r="B658" s="415" t="s">
        <v>3275</v>
      </c>
      <c r="C658" s="414">
        <v>-827.1</v>
      </c>
      <c r="D658" s="414">
        <v>-135.47999999999999</v>
      </c>
    </row>
    <row r="659" spans="1:4" x14ac:dyDescent="0.2">
      <c r="A659" s="415" t="s">
        <v>7085</v>
      </c>
      <c r="B659" s="415" t="s">
        <v>3276</v>
      </c>
      <c r="C659" s="414">
        <v>-320.89999999999998</v>
      </c>
      <c r="D659" s="414">
        <v>-38.51</v>
      </c>
    </row>
    <row r="660" spans="1:4" x14ac:dyDescent="0.2">
      <c r="A660" s="415" t="s">
        <v>7086</v>
      </c>
      <c r="B660" s="415" t="s">
        <v>3987</v>
      </c>
      <c r="C660" s="414">
        <v>13675.4701880752</v>
      </c>
      <c r="D660" s="414">
        <v>3930.33</v>
      </c>
    </row>
    <row r="661" spans="1:4" x14ac:dyDescent="0.2">
      <c r="A661" s="415" t="s">
        <v>7086</v>
      </c>
      <c r="B661" s="415" t="s">
        <v>3988</v>
      </c>
      <c r="C661" s="414">
        <v>13664.5298119247</v>
      </c>
      <c r="D661" s="414">
        <v>3734.52</v>
      </c>
    </row>
    <row r="662" spans="1:4" x14ac:dyDescent="0.2">
      <c r="A662" s="415" t="s">
        <v>7086</v>
      </c>
      <c r="B662" s="415" t="s">
        <v>3991</v>
      </c>
      <c r="C662" s="414">
        <v>10304.1216486594</v>
      </c>
      <c r="D662" s="414">
        <v>2961.4</v>
      </c>
    </row>
    <row r="663" spans="1:4" x14ac:dyDescent="0.2">
      <c r="A663" s="415" t="s">
        <v>7086</v>
      </c>
      <c r="B663" s="415" t="s">
        <v>3994</v>
      </c>
      <c r="C663" s="414">
        <v>10295.8783513405</v>
      </c>
      <c r="D663" s="414">
        <v>2813.86</v>
      </c>
    </row>
    <row r="664" spans="1:4" x14ac:dyDescent="0.2">
      <c r="A664" s="415" t="s">
        <v>7086</v>
      </c>
      <c r="B664" s="415" t="s">
        <v>3992</v>
      </c>
      <c r="C664" s="414">
        <v>-7193.8775510203996</v>
      </c>
      <c r="D664" s="414">
        <v>-1178.3599999999999</v>
      </c>
    </row>
    <row r="665" spans="1:4" x14ac:dyDescent="0.2">
      <c r="A665" s="415" t="s">
        <v>7086</v>
      </c>
      <c r="B665" s="415" t="s">
        <v>3995</v>
      </c>
      <c r="C665" s="414">
        <v>-7188.1224489795904</v>
      </c>
      <c r="D665" s="414">
        <v>-1177.4100000000001</v>
      </c>
    </row>
    <row r="666" spans="1:4" x14ac:dyDescent="0.2">
      <c r="A666" s="415" t="s">
        <v>7086</v>
      </c>
      <c r="B666" s="415" t="s">
        <v>3993</v>
      </c>
      <c r="C666" s="414">
        <v>-3110.2440976390499</v>
      </c>
      <c r="D666" s="414">
        <v>-373.23</v>
      </c>
    </row>
    <row r="667" spans="1:4" x14ac:dyDescent="0.2">
      <c r="A667" s="415" t="s">
        <v>7086</v>
      </c>
      <c r="B667" s="415" t="s">
        <v>3996</v>
      </c>
      <c r="C667" s="414">
        <v>-3107.7559023609401</v>
      </c>
      <c r="D667" s="414">
        <v>-372.93</v>
      </c>
    </row>
    <row r="668" spans="1:4" x14ac:dyDescent="0.2">
      <c r="A668" s="415" t="s">
        <v>7087</v>
      </c>
      <c r="B668" s="415" t="s">
        <v>3987</v>
      </c>
      <c r="C668" s="414">
        <v>8795</v>
      </c>
      <c r="D668" s="414">
        <v>2527.6799999999998</v>
      </c>
    </row>
    <row r="669" spans="1:4" x14ac:dyDescent="0.2">
      <c r="A669" s="415" t="s">
        <v>7087</v>
      </c>
      <c r="B669" s="415" t="s">
        <v>3991</v>
      </c>
      <c r="C669" s="414">
        <v>10581</v>
      </c>
      <c r="D669" s="414">
        <v>3040.98</v>
      </c>
    </row>
    <row r="670" spans="1:4" x14ac:dyDescent="0.2">
      <c r="A670" s="415" t="s">
        <v>7087</v>
      </c>
      <c r="B670" s="415" t="s">
        <v>3992</v>
      </c>
      <c r="C670" s="414">
        <v>-5812.8</v>
      </c>
      <c r="D670" s="414">
        <v>-952.14</v>
      </c>
    </row>
    <row r="671" spans="1:4" x14ac:dyDescent="0.2">
      <c r="A671" s="415" t="s">
        <v>7087</v>
      </c>
      <c r="B671" s="415" t="s">
        <v>3993</v>
      </c>
      <c r="C671" s="414">
        <v>-4768.2</v>
      </c>
      <c r="D671" s="414">
        <v>-572.17999999999995</v>
      </c>
    </row>
    <row r="672" spans="1:4" x14ac:dyDescent="0.2">
      <c r="A672" s="415" t="s">
        <v>7088</v>
      </c>
      <c r="B672" s="415" t="s">
        <v>3987</v>
      </c>
      <c r="C672" s="414">
        <v>4356</v>
      </c>
      <c r="D672" s="414">
        <v>1251.9100000000001</v>
      </c>
    </row>
    <row r="673" spans="1:4" x14ac:dyDescent="0.2">
      <c r="A673" s="415" t="s">
        <v>7088</v>
      </c>
      <c r="B673" s="415" t="s">
        <v>3991</v>
      </c>
      <c r="C673" s="414">
        <v>1599</v>
      </c>
      <c r="D673" s="414">
        <v>459.55</v>
      </c>
    </row>
    <row r="674" spans="1:4" x14ac:dyDescent="0.2">
      <c r="A674" s="415" t="s">
        <v>7088</v>
      </c>
      <c r="B674" s="415" t="s">
        <v>3992</v>
      </c>
      <c r="C674" s="414">
        <v>-1599</v>
      </c>
      <c r="D674" s="414">
        <v>-261.92</v>
      </c>
    </row>
    <row r="675" spans="1:4" x14ac:dyDescent="0.2">
      <c r="A675" s="415" t="s">
        <v>7088</v>
      </c>
      <c r="B675" s="415" t="s">
        <v>3993</v>
      </c>
      <c r="C675" s="414">
        <v>0</v>
      </c>
      <c r="D675" s="414">
        <v>0</v>
      </c>
    </row>
    <row r="676" spans="1:4" x14ac:dyDescent="0.2">
      <c r="A676" s="415" t="s">
        <v>7089</v>
      </c>
      <c r="B676" s="415" t="s">
        <v>3254</v>
      </c>
      <c r="C676" s="414">
        <v>3320</v>
      </c>
      <c r="D676" s="414">
        <v>1130.46</v>
      </c>
    </row>
    <row r="677" spans="1:4" x14ac:dyDescent="0.2">
      <c r="A677" s="415" t="s">
        <v>7089</v>
      </c>
      <c r="B677" s="415" t="s">
        <v>3258</v>
      </c>
      <c r="C677" s="414">
        <v>1522</v>
      </c>
      <c r="D677" s="414">
        <v>518.24</v>
      </c>
    </row>
    <row r="678" spans="1:4" x14ac:dyDescent="0.2">
      <c r="A678" s="415" t="s">
        <v>7089</v>
      </c>
      <c r="B678" s="415" t="s">
        <v>3259</v>
      </c>
      <c r="C678" s="414">
        <v>-1452.6</v>
      </c>
      <c r="D678" s="414">
        <v>-237.94</v>
      </c>
    </row>
    <row r="679" spans="1:4" x14ac:dyDescent="0.2">
      <c r="A679" s="415" t="s">
        <v>7089</v>
      </c>
      <c r="B679" s="415" t="s">
        <v>3260</v>
      </c>
      <c r="C679" s="414">
        <v>-69.400000000000006</v>
      </c>
      <c r="D679" s="414">
        <v>-8.33</v>
      </c>
    </row>
    <row r="680" spans="1:4" x14ac:dyDescent="0.2">
      <c r="A680" s="415" t="s">
        <v>7090</v>
      </c>
      <c r="B680" s="415" t="s">
        <v>3243</v>
      </c>
      <c r="C680" s="414">
        <v>7652</v>
      </c>
      <c r="D680" s="414">
        <v>2994.99</v>
      </c>
    </row>
    <row r="681" spans="1:4" x14ac:dyDescent="0.2">
      <c r="A681" s="415" t="s">
        <v>7090</v>
      </c>
      <c r="B681" s="415" t="s">
        <v>3247</v>
      </c>
      <c r="C681" s="414">
        <v>2064</v>
      </c>
      <c r="D681" s="414">
        <v>807.85</v>
      </c>
    </row>
    <row r="682" spans="1:4" x14ac:dyDescent="0.2">
      <c r="A682" s="415" t="s">
        <v>7090</v>
      </c>
      <c r="B682" s="415" t="s">
        <v>3248</v>
      </c>
      <c r="C682" s="414">
        <v>-2064</v>
      </c>
      <c r="D682" s="414">
        <v>-338.08</v>
      </c>
    </row>
    <row r="683" spans="1:4" x14ac:dyDescent="0.2">
      <c r="A683" s="415" t="s">
        <v>7091</v>
      </c>
      <c r="B683" s="415" t="s">
        <v>3987</v>
      </c>
      <c r="C683" s="414">
        <v>4851</v>
      </c>
      <c r="D683" s="414">
        <v>1394.18</v>
      </c>
    </row>
    <row r="684" spans="1:4" x14ac:dyDescent="0.2">
      <c r="A684" s="415" t="s">
        <v>7091</v>
      </c>
      <c r="B684" s="415" t="s">
        <v>3991</v>
      </c>
      <c r="C684" s="414">
        <v>870</v>
      </c>
      <c r="D684" s="414">
        <v>250.04</v>
      </c>
    </row>
    <row r="685" spans="1:4" x14ac:dyDescent="0.2">
      <c r="A685" s="415" t="s">
        <v>7091</v>
      </c>
      <c r="B685" s="415" t="s">
        <v>3992</v>
      </c>
      <c r="C685" s="414">
        <v>-870</v>
      </c>
      <c r="D685" s="414">
        <v>-142.51</v>
      </c>
    </row>
    <row r="686" spans="1:4" x14ac:dyDescent="0.2">
      <c r="A686" s="415" t="s">
        <v>7091</v>
      </c>
      <c r="B686" s="415" t="s">
        <v>3993</v>
      </c>
      <c r="C686" s="414">
        <v>0</v>
      </c>
      <c r="D686" s="414">
        <v>0</v>
      </c>
    </row>
    <row r="687" spans="1:4" x14ac:dyDescent="0.2">
      <c r="A687" s="415" t="s">
        <v>7092</v>
      </c>
      <c r="B687" s="415" t="s">
        <v>3987</v>
      </c>
      <c r="C687" s="414">
        <v>9380</v>
      </c>
      <c r="D687" s="414">
        <v>2695.8100000000004</v>
      </c>
    </row>
    <row r="688" spans="1:4" x14ac:dyDescent="0.2">
      <c r="A688" s="415" t="s">
        <v>7092</v>
      </c>
      <c r="B688" s="415" t="s">
        <v>3991</v>
      </c>
      <c r="C688" s="414">
        <v>3794</v>
      </c>
      <c r="D688" s="414">
        <v>1090.4000000000001</v>
      </c>
    </row>
    <row r="689" spans="1:4" x14ac:dyDescent="0.2">
      <c r="A689" s="415" t="s">
        <v>7092</v>
      </c>
      <c r="B689" s="415" t="s">
        <v>3992</v>
      </c>
      <c r="C689" s="414">
        <v>-3487.7999999999997</v>
      </c>
      <c r="D689" s="414">
        <v>-571.30000000000007</v>
      </c>
    </row>
    <row r="690" spans="1:4" x14ac:dyDescent="0.2">
      <c r="A690" s="415" t="s">
        <v>7092</v>
      </c>
      <c r="B690" s="415" t="s">
        <v>3993</v>
      </c>
      <c r="C690" s="414">
        <v>-306.2</v>
      </c>
      <c r="D690" s="414">
        <v>-36.75</v>
      </c>
    </row>
    <row r="691" spans="1:4" x14ac:dyDescent="0.2">
      <c r="A691" s="415" t="s">
        <v>7093</v>
      </c>
      <c r="B691" s="415" t="s">
        <v>3254</v>
      </c>
      <c r="C691" s="414">
        <v>6603</v>
      </c>
      <c r="D691" s="414">
        <v>2248.3200000000002</v>
      </c>
    </row>
    <row r="692" spans="1:4" x14ac:dyDescent="0.2">
      <c r="A692" s="415" t="s">
        <v>7093</v>
      </c>
      <c r="B692" s="415" t="s">
        <v>3258</v>
      </c>
      <c r="C692" s="414">
        <v>647</v>
      </c>
      <c r="D692" s="414">
        <v>220.3</v>
      </c>
    </row>
    <row r="693" spans="1:4" x14ac:dyDescent="0.2">
      <c r="A693" s="415" t="s">
        <v>7093</v>
      </c>
      <c r="B693" s="415" t="s">
        <v>3259</v>
      </c>
      <c r="C693" s="414">
        <v>-647</v>
      </c>
      <c r="D693" s="414">
        <v>-105.98</v>
      </c>
    </row>
    <row r="694" spans="1:4" x14ac:dyDescent="0.2">
      <c r="A694" s="415" t="s">
        <v>7093</v>
      </c>
      <c r="B694" s="415" t="s">
        <v>3260</v>
      </c>
      <c r="C694" s="414">
        <v>0</v>
      </c>
      <c r="D694" s="414">
        <v>0</v>
      </c>
    </row>
    <row r="695" spans="1:4" x14ac:dyDescent="0.2">
      <c r="A695" s="415" t="s">
        <v>7094</v>
      </c>
      <c r="B695" s="415" t="s">
        <v>1097</v>
      </c>
      <c r="C695" s="414">
        <v>1954.6839378236159</v>
      </c>
      <c r="D695" s="414">
        <v>989.46</v>
      </c>
    </row>
    <row r="696" spans="1:4" x14ac:dyDescent="0.2">
      <c r="A696" s="415" t="s">
        <v>7095</v>
      </c>
      <c r="B696" s="415" t="s">
        <v>3243</v>
      </c>
      <c r="C696" s="414">
        <v>5163.31606217638</v>
      </c>
      <c r="D696" s="414">
        <v>2020.92</v>
      </c>
    </row>
    <row r="697" spans="1:4" x14ac:dyDescent="0.2">
      <c r="A697" s="415" t="s">
        <v>7096</v>
      </c>
      <c r="B697" s="415" t="s">
        <v>1097</v>
      </c>
      <c r="C697" s="414">
        <v>3415</v>
      </c>
      <c r="D697" s="414">
        <v>1728.68</v>
      </c>
    </row>
    <row r="698" spans="1:4" x14ac:dyDescent="0.2">
      <c r="A698" s="415" t="s">
        <v>7097</v>
      </c>
      <c r="B698" s="415" t="s">
        <v>1097</v>
      </c>
      <c r="C698" s="414">
        <v>1810</v>
      </c>
      <c r="D698" s="414">
        <v>916.22</v>
      </c>
    </row>
    <row r="699" spans="1:4" x14ac:dyDescent="0.2">
      <c r="A699" s="415" t="s">
        <v>7098</v>
      </c>
      <c r="B699" s="415" t="s">
        <v>1097</v>
      </c>
      <c r="C699" s="414">
        <v>512</v>
      </c>
      <c r="D699" s="414">
        <v>259.17</v>
      </c>
    </row>
    <row r="700" spans="1:4" x14ac:dyDescent="0.2">
      <c r="A700" s="415" t="s">
        <v>7099</v>
      </c>
      <c r="B700" s="415" t="s">
        <v>1097</v>
      </c>
      <c r="C700" s="414">
        <v>2076</v>
      </c>
      <c r="D700" s="414">
        <v>1050.8699999999999</v>
      </c>
    </row>
    <row r="701" spans="1:4" x14ac:dyDescent="0.2">
      <c r="A701" s="415" t="s">
        <v>7100</v>
      </c>
      <c r="B701" s="415" t="s">
        <v>1097</v>
      </c>
      <c r="C701" s="414">
        <v>2711</v>
      </c>
      <c r="D701" s="414">
        <v>1372.31</v>
      </c>
    </row>
    <row r="702" spans="1:4" x14ac:dyDescent="0.2">
      <c r="A702" s="415" t="s">
        <v>7101</v>
      </c>
      <c r="B702" s="415" t="s">
        <v>1097</v>
      </c>
      <c r="C702" s="414">
        <v>3618</v>
      </c>
      <c r="D702" s="414">
        <v>1831.43</v>
      </c>
    </row>
    <row r="703" spans="1:4" x14ac:dyDescent="0.2">
      <c r="A703" s="415" t="s">
        <v>7102</v>
      </c>
      <c r="B703" s="415" t="s">
        <v>1097</v>
      </c>
      <c r="C703" s="414">
        <v>1033.4000000000028</v>
      </c>
      <c r="D703" s="414">
        <v>523.11</v>
      </c>
    </row>
    <row r="704" spans="1:4" x14ac:dyDescent="0.2">
      <c r="A704" s="415" t="s">
        <v>7103</v>
      </c>
      <c r="B704" s="415" t="s">
        <v>1097</v>
      </c>
      <c r="C704" s="414">
        <v>951</v>
      </c>
      <c r="D704" s="414">
        <v>481.4</v>
      </c>
    </row>
    <row r="705" spans="1:4" x14ac:dyDescent="0.2">
      <c r="A705" s="415" t="s">
        <v>7104</v>
      </c>
      <c r="B705" s="415" t="s">
        <v>1097</v>
      </c>
      <c r="C705" s="414">
        <v>4049</v>
      </c>
      <c r="D705" s="414">
        <v>2049.6</v>
      </c>
    </row>
    <row r="706" spans="1:4" x14ac:dyDescent="0.2">
      <c r="A706" s="415" t="s">
        <v>7106</v>
      </c>
      <c r="B706" s="415" t="s">
        <v>1097</v>
      </c>
      <c r="C706" s="414">
        <v>511</v>
      </c>
      <c r="D706" s="414">
        <v>258.67</v>
      </c>
    </row>
    <row r="707" spans="1:4" x14ac:dyDescent="0.2">
      <c r="A707" s="415" t="s">
        <v>7108</v>
      </c>
      <c r="B707" s="415" t="s">
        <v>1097</v>
      </c>
      <c r="C707" s="414">
        <v>2424</v>
      </c>
      <c r="D707" s="414">
        <v>1227.03</v>
      </c>
    </row>
    <row r="708" spans="1:4" x14ac:dyDescent="0.2">
      <c r="A708" s="415" t="s">
        <v>7109</v>
      </c>
      <c r="B708" s="415" t="s">
        <v>1097</v>
      </c>
      <c r="C708" s="414">
        <v>2257</v>
      </c>
      <c r="D708" s="414">
        <v>1142.49</v>
      </c>
    </row>
    <row r="709" spans="1:4" x14ac:dyDescent="0.2">
      <c r="A709" s="415" t="s">
        <v>7110</v>
      </c>
      <c r="B709" s="415" t="s">
        <v>1097</v>
      </c>
      <c r="C709" s="414">
        <v>2612</v>
      </c>
      <c r="D709" s="414">
        <v>1322.19</v>
      </c>
    </row>
    <row r="710" spans="1:4" x14ac:dyDescent="0.2">
      <c r="A710" s="415" t="s">
        <v>7111</v>
      </c>
      <c r="B710" s="415" t="s">
        <v>1097</v>
      </c>
      <c r="C710" s="414">
        <v>1533.1190476192</v>
      </c>
      <c r="D710" s="414">
        <v>776.06</v>
      </c>
    </row>
    <row r="711" spans="1:4" x14ac:dyDescent="0.2">
      <c r="A711" s="415" t="s">
        <v>7112</v>
      </c>
      <c r="B711" s="415" t="s">
        <v>169</v>
      </c>
      <c r="C711" s="414">
        <v>1855.8809523807899</v>
      </c>
      <c r="D711" s="414">
        <v>798.21</v>
      </c>
    </row>
    <row r="712" spans="1:4" x14ac:dyDescent="0.2">
      <c r="A712" s="415" t="s">
        <v>7113</v>
      </c>
      <c r="B712" s="415" t="s">
        <v>1097</v>
      </c>
      <c r="C712" s="414">
        <v>230</v>
      </c>
      <c r="D712" s="414">
        <v>116.42</v>
      </c>
    </row>
    <row r="713" spans="1:4" x14ac:dyDescent="0.2">
      <c r="A713" s="415" t="s">
        <v>7114</v>
      </c>
      <c r="B713" s="415" t="s">
        <v>1121</v>
      </c>
      <c r="C713" s="414">
        <v>6664</v>
      </c>
      <c r="D713" s="414">
        <v>3279.3500000000004</v>
      </c>
    </row>
    <row r="714" spans="1:4" x14ac:dyDescent="0.2">
      <c r="A714" s="415" t="s">
        <v>7116</v>
      </c>
      <c r="B714" s="415" t="s">
        <v>1097</v>
      </c>
      <c r="C714" s="414">
        <v>1332</v>
      </c>
      <c r="D714" s="414">
        <v>674.26</v>
      </c>
    </row>
    <row r="715" spans="1:4" x14ac:dyDescent="0.2">
      <c r="A715" s="415" t="s">
        <v>7117</v>
      </c>
      <c r="B715" s="415" t="s">
        <v>1097</v>
      </c>
      <c r="C715" s="414">
        <v>1217</v>
      </c>
      <c r="D715" s="414">
        <v>616.04999999999995</v>
      </c>
    </row>
    <row r="716" spans="1:4" x14ac:dyDescent="0.2">
      <c r="A716" s="415" t="s">
        <v>7119</v>
      </c>
      <c r="B716" s="415" t="s">
        <v>1097</v>
      </c>
      <c r="C716" s="414">
        <v>1145</v>
      </c>
      <c r="D716" s="414">
        <v>579.6</v>
      </c>
    </row>
    <row r="717" spans="1:4" x14ac:dyDescent="0.2">
      <c r="A717" s="415" t="s">
        <v>7120</v>
      </c>
      <c r="B717" s="415" t="s">
        <v>1097</v>
      </c>
      <c r="C717" s="414">
        <v>1773</v>
      </c>
      <c r="D717" s="414">
        <v>897.49</v>
      </c>
    </row>
    <row r="718" spans="1:4" x14ac:dyDescent="0.2">
      <c r="A718" s="415" t="s">
        <v>7121</v>
      </c>
      <c r="B718" s="415" t="s">
        <v>1097</v>
      </c>
      <c r="C718" s="414">
        <v>258</v>
      </c>
      <c r="D718" s="414">
        <v>130.6</v>
      </c>
    </row>
    <row r="719" spans="1:4" x14ac:dyDescent="0.2">
      <c r="A719" s="415" t="s">
        <v>7122</v>
      </c>
      <c r="B719" s="415" t="s">
        <v>1097</v>
      </c>
      <c r="C719" s="414">
        <v>70</v>
      </c>
      <c r="D719" s="414">
        <v>35.43</v>
      </c>
    </row>
    <row r="720" spans="1:4" x14ac:dyDescent="0.2">
      <c r="A720" s="415" t="s">
        <v>7124</v>
      </c>
      <c r="B720" s="415" t="s">
        <v>1097</v>
      </c>
      <c r="C720" s="414">
        <v>1143.3811630996399</v>
      </c>
      <c r="D720" s="414">
        <v>578.78</v>
      </c>
    </row>
    <row r="721" spans="1:4" x14ac:dyDescent="0.2">
      <c r="A721" s="415" t="s">
        <v>7125</v>
      </c>
      <c r="B721" s="415" t="s">
        <v>1097</v>
      </c>
      <c r="C721" s="414">
        <v>1956</v>
      </c>
      <c r="D721" s="414">
        <v>990.13</v>
      </c>
    </row>
    <row r="722" spans="1:4" x14ac:dyDescent="0.2">
      <c r="A722" s="415" t="s">
        <v>7126</v>
      </c>
      <c r="B722" s="415" t="s">
        <v>1097</v>
      </c>
      <c r="C722" s="414">
        <v>2044</v>
      </c>
      <c r="D722" s="414">
        <v>1034.67</v>
      </c>
    </row>
    <row r="723" spans="1:4" x14ac:dyDescent="0.2">
      <c r="A723" s="415" t="s">
        <v>7128</v>
      </c>
      <c r="B723" s="415" t="s">
        <v>1097</v>
      </c>
      <c r="C723" s="414">
        <v>1432</v>
      </c>
      <c r="D723" s="414">
        <v>724.88</v>
      </c>
    </row>
    <row r="724" spans="1:4" x14ac:dyDescent="0.2">
      <c r="A724" s="415" t="s">
        <v>7129</v>
      </c>
      <c r="B724" s="415" t="s">
        <v>1097</v>
      </c>
      <c r="C724" s="414">
        <v>647</v>
      </c>
      <c r="D724" s="414">
        <v>327.51</v>
      </c>
    </row>
    <row r="725" spans="1:4" x14ac:dyDescent="0.2">
      <c r="A725" s="415" t="s">
        <v>7130</v>
      </c>
      <c r="B725" s="415" t="s">
        <v>1097</v>
      </c>
      <c r="C725" s="414">
        <v>1307</v>
      </c>
      <c r="D725" s="414">
        <v>661.6</v>
      </c>
    </row>
    <row r="726" spans="1:4" x14ac:dyDescent="0.2">
      <c r="A726" s="415" t="s">
        <v>7131</v>
      </c>
      <c r="B726" s="415" t="s">
        <v>1097</v>
      </c>
      <c r="C726" s="414">
        <v>1310</v>
      </c>
      <c r="D726" s="414">
        <v>663.12</v>
      </c>
    </row>
    <row r="727" spans="1:4" x14ac:dyDescent="0.2">
      <c r="A727" s="415" t="s">
        <v>7132</v>
      </c>
      <c r="B727" s="415" t="s">
        <v>1097</v>
      </c>
      <c r="C727" s="414">
        <v>544</v>
      </c>
      <c r="D727" s="414">
        <v>275.37</v>
      </c>
    </row>
    <row r="728" spans="1:4" x14ac:dyDescent="0.2">
      <c r="A728" s="415" t="s">
        <v>7133</v>
      </c>
      <c r="B728" s="415" t="s">
        <v>1097</v>
      </c>
      <c r="C728" s="414">
        <v>3988</v>
      </c>
      <c r="D728" s="414">
        <v>2018.73</v>
      </c>
    </row>
    <row r="729" spans="1:4" x14ac:dyDescent="0.2">
      <c r="A729" s="415" t="s">
        <v>7134</v>
      </c>
      <c r="B729" s="415" t="s">
        <v>1097</v>
      </c>
      <c r="C729" s="414">
        <v>687</v>
      </c>
      <c r="D729" s="414">
        <v>347.76</v>
      </c>
    </row>
    <row r="730" spans="1:4" x14ac:dyDescent="0.2">
      <c r="A730" s="415" t="s">
        <v>7135</v>
      </c>
      <c r="B730" s="415" t="s">
        <v>1097</v>
      </c>
      <c r="C730" s="414">
        <v>1338.7</v>
      </c>
      <c r="D730" s="414">
        <v>677.65</v>
      </c>
    </row>
    <row r="731" spans="1:4" x14ac:dyDescent="0.2">
      <c r="A731" s="415" t="s">
        <v>7136</v>
      </c>
      <c r="B731" s="415" t="s">
        <v>1097</v>
      </c>
      <c r="C731" s="414">
        <v>1540</v>
      </c>
      <c r="D731" s="414">
        <v>779.55</v>
      </c>
    </row>
    <row r="732" spans="1:4" x14ac:dyDescent="0.2">
      <c r="A732" s="415" t="s">
        <v>7137</v>
      </c>
      <c r="B732" s="415" t="s">
        <v>1097</v>
      </c>
      <c r="C732" s="414">
        <v>907</v>
      </c>
      <c r="D732" s="414">
        <v>459.12</v>
      </c>
    </row>
    <row r="733" spans="1:4" x14ac:dyDescent="0.2">
      <c r="A733" s="415" t="s">
        <v>7138</v>
      </c>
      <c r="B733" s="415" t="s">
        <v>1097</v>
      </c>
      <c r="C733" s="414">
        <v>2087</v>
      </c>
      <c r="D733" s="414">
        <v>1056.44</v>
      </c>
    </row>
    <row r="734" spans="1:4" x14ac:dyDescent="0.2">
      <c r="A734" s="415" t="s">
        <v>7139</v>
      </c>
      <c r="B734" s="415" t="s">
        <v>1097</v>
      </c>
      <c r="C734" s="414">
        <v>1573</v>
      </c>
      <c r="D734" s="414">
        <v>796.25</v>
      </c>
    </row>
    <row r="735" spans="1:4" x14ac:dyDescent="0.2">
      <c r="A735" s="415" t="s">
        <v>7140</v>
      </c>
      <c r="B735" s="415" t="s">
        <v>1097</v>
      </c>
      <c r="C735" s="414">
        <v>1914</v>
      </c>
      <c r="D735" s="414">
        <v>968.87</v>
      </c>
    </row>
    <row r="736" spans="1:4" x14ac:dyDescent="0.2">
      <c r="A736" s="415" t="s">
        <v>7141</v>
      </c>
      <c r="B736" s="415" t="s">
        <v>1097</v>
      </c>
      <c r="C736" s="414">
        <v>1654</v>
      </c>
      <c r="D736" s="414">
        <v>837.25</v>
      </c>
    </row>
    <row r="737" spans="1:4" x14ac:dyDescent="0.2">
      <c r="A737" s="415" t="s">
        <v>7142</v>
      </c>
      <c r="B737" s="415" t="s">
        <v>1097</v>
      </c>
      <c r="C737" s="414">
        <v>814</v>
      </c>
      <c r="D737" s="414">
        <v>412.05</v>
      </c>
    </row>
    <row r="738" spans="1:4" x14ac:dyDescent="0.2">
      <c r="A738" s="415" t="s">
        <v>7143</v>
      </c>
      <c r="B738" s="415" t="s">
        <v>1097</v>
      </c>
      <c r="C738" s="414">
        <v>746</v>
      </c>
      <c r="D738" s="414">
        <v>377.63</v>
      </c>
    </row>
    <row r="739" spans="1:4" x14ac:dyDescent="0.2">
      <c r="A739" s="415" t="s">
        <v>7144</v>
      </c>
      <c r="B739" s="415" t="s">
        <v>1097</v>
      </c>
      <c r="C739" s="414">
        <v>1069.6363636362701</v>
      </c>
      <c r="D739" s="414">
        <v>541.45000000000005</v>
      </c>
    </row>
    <row r="740" spans="1:4" x14ac:dyDescent="0.2">
      <c r="A740" s="415" t="s">
        <v>7145</v>
      </c>
      <c r="B740" s="415" t="s">
        <v>1114</v>
      </c>
      <c r="C740" s="414">
        <v>891.36363636372505</v>
      </c>
      <c r="D740" s="414">
        <v>461.73</v>
      </c>
    </row>
    <row r="741" spans="1:4" x14ac:dyDescent="0.2">
      <c r="A741" s="415" t="s">
        <v>7146</v>
      </c>
      <c r="B741" s="415" t="s">
        <v>1097</v>
      </c>
      <c r="C741" s="414">
        <v>1407</v>
      </c>
      <c r="D741" s="414">
        <v>712.22</v>
      </c>
    </row>
    <row r="742" spans="1:4" x14ac:dyDescent="0.2">
      <c r="A742" s="415" t="s">
        <v>7147</v>
      </c>
      <c r="B742" s="415" t="s">
        <v>1097</v>
      </c>
      <c r="C742" s="414">
        <v>1888.1739130435401</v>
      </c>
      <c r="D742" s="414">
        <v>955.79</v>
      </c>
    </row>
    <row r="743" spans="1:4" x14ac:dyDescent="0.2">
      <c r="A743" s="415" t="s">
        <v>7148</v>
      </c>
      <c r="B743" s="415" t="s">
        <v>1121</v>
      </c>
      <c r="C743" s="414">
        <v>1730.8260869564499</v>
      </c>
      <c r="D743" s="414">
        <v>851.74</v>
      </c>
    </row>
    <row r="744" spans="1:4" x14ac:dyDescent="0.2">
      <c r="A744" s="415" t="s">
        <v>7149</v>
      </c>
      <c r="B744" s="415" t="s">
        <v>1097</v>
      </c>
      <c r="C744" s="414">
        <v>1556</v>
      </c>
      <c r="D744" s="414">
        <v>787.65</v>
      </c>
    </row>
    <row r="745" spans="1:4" x14ac:dyDescent="0.2">
      <c r="A745" s="415" t="s">
        <v>7150</v>
      </c>
      <c r="B745" s="415" t="s">
        <v>1097</v>
      </c>
      <c r="C745" s="414">
        <v>3048</v>
      </c>
      <c r="D745" s="414">
        <v>1542.9</v>
      </c>
    </row>
    <row r="746" spans="1:4" x14ac:dyDescent="0.2">
      <c r="A746" s="415" t="s">
        <v>7151</v>
      </c>
      <c r="B746" s="415" t="s">
        <v>1097</v>
      </c>
      <c r="C746" s="414">
        <v>4711</v>
      </c>
      <c r="D746" s="414">
        <v>2384.71</v>
      </c>
    </row>
    <row r="747" spans="1:4" x14ac:dyDescent="0.2">
      <c r="A747" s="415" t="s">
        <v>7153</v>
      </c>
      <c r="B747" s="415" t="s">
        <v>1097</v>
      </c>
      <c r="C747" s="414">
        <v>1305</v>
      </c>
      <c r="D747" s="414">
        <v>660.59</v>
      </c>
    </row>
    <row r="748" spans="1:4" x14ac:dyDescent="0.2">
      <c r="A748" s="415" t="s">
        <v>7154</v>
      </c>
      <c r="B748" s="415" t="s">
        <v>1097</v>
      </c>
      <c r="C748" s="414">
        <v>2025</v>
      </c>
      <c r="D748" s="414">
        <v>1025.06</v>
      </c>
    </row>
    <row r="749" spans="1:4" x14ac:dyDescent="0.2">
      <c r="A749" s="415" t="s">
        <v>7155</v>
      </c>
      <c r="B749" s="415" t="s">
        <v>1097</v>
      </c>
      <c r="C749" s="414">
        <v>1898</v>
      </c>
      <c r="D749" s="414">
        <v>960.77</v>
      </c>
    </row>
    <row r="750" spans="1:4" x14ac:dyDescent="0.2">
      <c r="A750" s="415" t="s">
        <v>7156</v>
      </c>
      <c r="B750" s="415" t="s">
        <v>1097</v>
      </c>
      <c r="C750" s="414">
        <v>796</v>
      </c>
      <c r="D750" s="414">
        <v>402.94</v>
      </c>
    </row>
    <row r="751" spans="1:4" x14ac:dyDescent="0.2">
      <c r="A751" s="415" t="s">
        <v>7157</v>
      </c>
      <c r="B751" s="415" t="s">
        <v>1097</v>
      </c>
      <c r="C751" s="414">
        <v>2796</v>
      </c>
      <c r="D751" s="414">
        <v>1415.34</v>
      </c>
    </row>
    <row r="752" spans="1:4" x14ac:dyDescent="0.2">
      <c r="A752" s="415" t="s">
        <v>7158</v>
      </c>
      <c r="B752" s="415" t="s">
        <v>1097</v>
      </c>
      <c r="C752" s="414">
        <v>1796</v>
      </c>
      <c r="D752" s="414">
        <v>909.14</v>
      </c>
    </row>
    <row r="753" spans="1:4" x14ac:dyDescent="0.2">
      <c r="A753" s="415" t="s">
        <v>7159</v>
      </c>
      <c r="B753" s="415" t="s">
        <v>1097</v>
      </c>
      <c r="C753" s="414">
        <v>1901.01694915242</v>
      </c>
      <c r="D753" s="414">
        <v>962.29</v>
      </c>
    </row>
    <row r="754" spans="1:4" x14ac:dyDescent="0.2">
      <c r="A754" s="415" t="s">
        <v>7160</v>
      </c>
      <c r="B754" s="415" t="s">
        <v>3270</v>
      </c>
      <c r="C754" s="414">
        <v>1603.98305084757</v>
      </c>
      <c r="D754" s="414">
        <v>529.79999999999995</v>
      </c>
    </row>
    <row r="755" spans="1:4" x14ac:dyDescent="0.2">
      <c r="A755" s="415" t="s">
        <v>7161</v>
      </c>
      <c r="B755" s="415" t="s">
        <v>1097</v>
      </c>
      <c r="C755" s="414">
        <v>765</v>
      </c>
      <c r="D755" s="414">
        <v>387.24</v>
      </c>
    </row>
    <row r="756" spans="1:4" x14ac:dyDescent="0.2">
      <c r="A756" s="415" t="s">
        <v>7162</v>
      </c>
      <c r="B756" s="415" t="s">
        <v>1097</v>
      </c>
      <c r="C756" s="414">
        <v>1870</v>
      </c>
      <c r="D756" s="414">
        <v>946.59</v>
      </c>
    </row>
    <row r="757" spans="1:4" x14ac:dyDescent="0.2">
      <c r="A757" s="415" t="s">
        <v>7163</v>
      </c>
      <c r="B757" s="415" t="s">
        <v>1097</v>
      </c>
      <c r="C757" s="414">
        <v>1622.33333333317</v>
      </c>
      <c r="D757" s="414">
        <v>821.23</v>
      </c>
    </row>
    <row r="758" spans="1:4" x14ac:dyDescent="0.2">
      <c r="A758" s="415" t="s">
        <v>7164</v>
      </c>
      <c r="B758" s="415" t="s">
        <v>1097</v>
      </c>
      <c r="C758" s="414">
        <v>798</v>
      </c>
      <c r="D758" s="414">
        <v>403.95</v>
      </c>
    </row>
    <row r="759" spans="1:4" x14ac:dyDescent="0.2">
      <c r="A759" s="415" t="s">
        <v>7165</v>
      </c>
      <c r="B759" s="415" t="s">
        <v>1097</v>
      </c>
      <c r="C759" s="414">
        <v>939.80487804875804</v>
      </c>
      <c r="D759" s="414">
        <v>475.74</v>
      </c>
    </row>
    <row r="760" spans="1:4" x14ac:dyDescent="0.2">
      <c r="A760" s="415" t="s">
        <v>7166</v>
      </c>
      <c r="B760" s="415" t="s">
        <v>1100</v>
      </c>
      <c r="C760" s="414">
        <v>542.19512195124003</v>
      </c>
      <c r="D760" s="414">
        <v>311.23</v>
      </c>
    </row>
    <row r="761" spans="1:4" x14ac:dyDescent="0.2">
      <c r="A761" s="415" t="s">
        <v>7167</v>
      </c>
      <c r="B761" s="415" t="s">
        <v>1097</v>
      </c>
      <c r="C761" s="414">
        <v>2373</v>
      </c>
      <c r="D761" s="414">
        <v>1201.21</v>
      </c>
    </row>
    <row r="762" spans="1:4" x14ac:dyDescent="0.2">
      <c r="A762" s="415" t="s">
        <v>7168</v>
      </c>
      <c r="B762" s="415" t="s">
        <v>1097</v>
      </c>
      <c r="C762" s="414">
        <v>1964</v>
      </c>
      <c r="D762" s="414">
        <v>994.18</v>
      </c>
    </row>
    <row r="763" spans="1:4" x14ac:dyDescent="0.2">
      <c r="A763" s="415" t="s">
        <v>7170</v>
      </c>
      <c r="B763" s="415" t="s">
        <v>1097</v>
      </c>
      <c r="C763" s="414">
        <v>1715.8</v>
      </c>
      <c r="D763" s="414">
        <v>868.54</v>
      </c>
    </row>
    <row r="764" spans="1:4" x14ac:dyDescent="0.2">
      <c r="A764" s="415" t="s">
        <v>7172</v>
      </c>
      <c r="B764" s="415" t="s">
        <v>1097</v>
      </c>
      <c r="C764" s="414">
        <v>2814</v>
      </c>
      <c r="D764" s="414">
        <v>1424.45</v>
      </c>
    </row>
    <row r="765" spans="1:4" x14ac:dyDescent="0.2">
      <c r="A765" s="415" t="s">
        <v>7173</v>
      </c>
      <c r="B765" s="415" t="s">
        <v>1097</v>
      </c>
      <c r="C765" s="414">
        <v>3712</v>
      </c>
      <c r="D765" s="414">
        <v>1879.01</v>
      </c>
    </row>
    <row r="766" spans="1:4" x14ac:dyDescent="0.2">
      <c r="A766" s="415" t="s">
        <v>7174</v>
      </c>
      <c r="B766" s="415" t="s">
        <v>1097</v>
      </c>
      <c r="C766" s="414">
        <v>1483.5999999999899</v>
      </c>
      <c r="D766" s="414">
        <v>751</v>
      </c>
    </row>
    <row r="767" spans="1:4" x14ac:dyDescent="0.2">
      <c r="A767" s="415" t="s">
        <v>7175</v>
      </c>
      <c r="B767" s="415" t="s">
        <v>1097</v>
      </c>
      <c r="C767" s="414">
        <v>4002</v>
      </c>
      <c r="D767" s="414">
        <v>2025.81</v>
      </c>
    </row>
    <row r="768" spans="1:4" x14ac:dyDescent="0.2">
      <c r="A768" s="415" t="s">
        <v>7176</v>
      </c>
      <c r="B768" s="415" t="s">
        <v>1097</v>
      </c>
      <c r="C768" s="414">
        <v>2339</v>
      </c>
      <c r="D768" s="414">
        <v>1184</v>
      </c>
    </row>
    <row r="769" spans="1:4" x14ac:dyDescent="0.2">
      <c r="A769" s="415" t="s">
        <v>7177</v>
      </c>
      <c r="B769" s="415" t="s">
        <v>1097</v>
      </c>
      <c r="C769" s="414">
        <v>1216</v>
      </c>
      <c r="D769" s="414">
        <v>615.54</v>
      </c>
    </row>
    <row r="770" spans="1:4" x14ac:dyDescent="0.2">
      <c r="A770" s="415" t="s">
        <v>7179</v>
      </c>
      <c r="B770" s="415" t="s">
        <v>1097</v>
      </c>
      <c r="C770" s="414">
        <v>1596</v>
      </c>
      <c r="D770" s="414">
        <v>807.9</v>
      </c>
    </row>
    <row r="771" spans="1:4" x14ac:dyDescent="0.2">
      <c r="A771" s="415" t="s">
        <v>7181</v>
      </c>
      <c r="B771" s="415" t="s">
        <v>1097</v>
      </c>
      <c r="C771" s="414">
        <v>1278</v>
      </c>
      <c r="D771" s="414">
        <v>646.91999999999996</v>
      </c>
    </row>
    <row r="772" spans="1:4" x14ac:dyDescent="0.2">
      <c r="A772" s="415" t="s">
        <v>7182</v>
      </c>
      <c r="B772" s="415" t="s">
        <v>1097</v>
      </c>
      <c r="C772" s="414">
        <v>1894</v>
      </c>
      <c r="D772" s="414">
        <v>958.74</v>
      </c>
    </row>
    <row r="773" spans="1:4" x14ac:dyDescent="0.2">
      <c r="A773" s="415" t="s">
        <v>7183</v>
      </c>
      <c r="B773" s="415" t="s">
        <v>1097</v>
      </c>
      <c r="C773" s="414">
        <v>1719</v>
      </c>
      <c r="D773" s="414">
        <v>870.16</v>
      </c>
    </row>
    <row r="774" spans="1:4" x14ac:dyDescent="0.2">
      <c r="A774" s="415" t="s">
        <v>7184</v>
      </c>
      <c r="B774" s="415" t="s">
        <v>1097</v>
      </c>
      <c r="C774" s="414">
        <v>432</v>
      </c>
      <c r="D774" s="414">
        <v>218.68</v>
      </c>
    </row>
    <row r="775" spans="1:4" x14ac:dyDescent="0.2">
      <c r="A775" s="415" t="s">
        <v>7185</v>
      </c>
      <c r="B775" s="415" t="s">
        <v>1097</v>
      </c>
      <c r="C775" s="414">
        <v>709</v>
      </c>
      <c r="D775" s="414">
        <v>358.9</v>
      </c>
    </row>
    <row r="776" spans="1:4" x14ac:dyDescent="0.2">
      <c r="A776" s="415" t="s">
        <v>7186</v>
      </c>
      <c r="B776" s="415" t="s">
        <v>1097</v>
      </c>
      <c r="C776" s="414">
        <v>3296.8299711815898</v>
      </c>
      <c r="D776" s="414">
        <v>1668.8600000000001</v>
      </c>
    </row>
    <row r="777" spans="1:4" x14ac:dyDescent="0.2">
      <c r="A777" s="415" t="s">
        <v>7187</v>
      </c>
      <c r="B777" s="415" t="s">
        <v>169</v>
      </c>
      <c r="C777" s="414">
        <v>2423.1700288183902</v>
      </c>
      <c r="D777" s="414">
        <v>1042.21</v>
      </c>
    </row>
    <row r="778" spans="1:4" x14ac:dyDescent="0.2">
      <c r="A778" s="415" t="s">
        <v>7188</v>
      </c>
      <c r="B778" s="415" t="s">
        <v>1097</v>
      </c>
      <c r="C778" s="414">
        <v>1064</v>
      </c>
      <c r="D778" s="414">
        <v>538.6</v>
      </c>
    </row>
    <row r="779" spans="1:4" x14ac:dyDescent="0.2">
      <c r="A779" s="415" t="s">
        <v>7189</v>
      </c>
      <c r="B779" s="415" t="s">
        <v>1097</v>
      </c>
      <c r="C779" s="414">
        <v>1398</v>
      </c>
      <c r="D779" s="414">
        <v>707.67</v>
      </c>
    </row>
    <row r="780" spans="1:4" x14ac:dyDescent="0.2">
      <c r="A780" s="415" t="s">
        <v>7190</v>
      </c>
      <c r="B780" s="415" t="s">
        <v>1097</v>
      </c>
      <c r="C780" s="414">
        <v>2158.6999999999898</v>
      </c>
      <c r="D780" s="414">
        <v>1092.73</v>
      </c>
    </row>
    <row r="781" spans="1:4" x14ac:dyDescent="0.2">
      <c r="A781" s="415" t="s">
        <v>7191</v>
      </c>
      <c r="B781" s="415" t="s">
        <v>1097</v>
      </c>
      <c r="C781" s="414">
        <v>1520</v>
      </c>
      <c r="D781" s="414">
        <v>769.42</v>
      </c>
    </row>
    <row r="782" spans="1:4" x14ac:dyDescent="0.2">
      <c r="A782" s="415" t="s">
        <v>7192</v>
      </c>
      <c r="B782" s="415" t="s">
        <v>1097</v>
      </c>
      <c r="C782" s="414">
        <v>732.800000000002</v>
      </c>
      <c r="D782" s="414">
        <v>370.94</v>
      </c>
    </row>
    <row r="783" spans="1:4" x14ac:dyDescent="0.2">
      <c r="A783" s="415" t="s">
        <v>7193</v>
      </c>
      <c r="B783" s="415" t="s">
        <v>1097</v>
      </c>
      <c r="C783" s="414">
        <v>1040</v>
      </c>
      <c r="D783" s="414">
        <v>526.45000000000005</v>
      </c>
    </row>
    <row r="784" spans="1:4" x14ac:dyDescent="0.2">
      <c r="A784" s="415" t="s">
        <v>7196</v>
      </c>
      <c r="B784" s="415" t="s">
        <v>1097</v>
      </c>
      <c r="C784" s="414">
        <v>3992</v>
      </c>
      <c r="D784" s="414">
        <v>2020.75</v>
      </c>
    </row>
    <row r="785" spans="1:4" x14ac:dyDescent="0.2">
      <c r="A785" s="415" t="s">
        <v>7197</v>
      </c>
      <c r="B785" s="415" t="s">
        <v>1097</v>
      </c>
      <c r="C785" s="414">
        <v>2720</v>
      </c>
      <c r="D785" s="414">
        <v>1376.86</v>
      </c>
    </row>
    <row r="786" spans="1:4" x14ac:dyDescent="0.2">
      <c r="A786" s="415" t="s">
        <v>7198</v>
      </c>
      <c r="B786" s="415" t="s">
        <v>1097</v>
      </c>
      <c r="C786" s="414">
        <v>3519</v>
      </c>
      <c r="D786" s="414">
        <v>1781.32</v>
      </c>
    </row>
    <row r="787" spans="1:4" x14ac:dyDescent="0.2">
      <c r="A787" s="415" t="s">
        <v>7199</v>
      </c>
      <c r="B787" s="415" t="s">
        <v>1097</v>
      </c>
      <c r="C787" s="414">
        <v>1870</v>
      </c>
      <c r="D787" s="414">
        <v>946.58999999999992</v>
      </c>
    </row>
    <row r="788" spans="1:4" x14ac:dyDescent="0.2">
      <c r="A788" s="415" t="s">
        <v>7200</v>
      </c>
      <c r="B788" s="415" t="s">
        <v>1097</v>
      </c>
      <c r="C788" s="414">
        <v>1164.2882273342</v>
      </c>
      <c r="D788" s="414">
        <v>589.36</v>
      </c>
    </row>
    <row r="789" spans="1:4" x14ac:dyDescent="0.2">
      <c r="A789" s="415" t="s">
        <v>7201</v>
      </c>
      <c r="B789" s="415" t="s">
        <v>1121</v>
      </c>
      <c r="C789" s="414">
        <v>1732.71177266579</v>
      </c>
      <c r="D789" s="414">
        <v>852.67</v>
      </c>
    </row>
    <row r="790" spans="1:4" x14ac:dyDescent="0.2">
      <c r="A790" s="415" t="s">
        <v>7202</v>
      </c>
      <c r="B790" s="415" t="s">
        <v>1097</v>
      </c>
      <c r="C790" s="414">
        <v>6539</v>
      </c>
      <c r="D790" s="414">
        <v>3310.04</v>
      </c>
    </row>
    <row r="791" spans="1:4" x14ac:dyDescent="0.2">
      <c r="A791" s="415" t="s">
        <v>7203</v>
      </c>
      <c r="B791" s="415" t="s">
        <v>1097</v>
      </c>
      <c r="C791" s="414">
        <v>2131.7889908257298</v>
      </c>
      <c r="D791" s="414">
        <v>1079.1099999999999</v>
      </c>
    </row>
    <row r="792" spans="1:4" x14ac:dyDescent="0.2">
      <c r="A792" s="415" t="s">
        <v>7204</v>
      </c>
      <c r="B792" s="415" t="s">
        <v>1114</v>
      </c>
      <c r="C792" s="414">
        <v>4507.2110091742597</v>
      </c>
      <c r="D792" s="414">
        <v>2334.7399999999998</v>
      </c>
    </row>
    <row r="793" spans="1:4" x14ac:dyDescent="0.2">
      <c r="A793" s="415" t="s">
        <v>7205</v>
      </c>
      <c r="B793" s="415" t="s">
        <v>1097</v>
      </c>
      <c r="C793" s="414">
        <v>829</v>
      </c>
      <c r="D793" s="414">
        <v>419.64</v>
      </c>
    </row>
    <row r="794" spans="1:4" x14ac:dyDescent="0.2">
      <c r="A794" s="415" t="s">
        <v>7206</v>
      </c>
      <c r="B794" s="415" t="s">
        <v>1097</v>
      </c>
      <c r="C794" s="414">
        <v>4046</v>
      </c>
      <c r="D794" s="414">
        <v>2048.09</v>
      </c>
    </row>
    <row r="795" spans="1:4" x14ac:dyDescent="0.2">
      <c r="A795" s="415" t="s">
        <v>7207</v>
      </c>
      <c r="B795" s="415" t="s">
        <v>1097</v>
      </c>
      <c r="C795" s="414">
        <v>2465</v>
      </c>
      <c r="D795" s="414">
        <v>1247.78</v>
      </c>
    </row>
    <row r="796" spans="1:4" x14ac:dyDescent="0.2">
      <c r="A796" s="415" t="s">
        <v>7208</v>
      </c>
      <c r="B796" s="415" t="s">
        <v>1097</v>
      </c>
      <c r="C796" s="414">
        <v>3549</v>
      </c>
      <c r="D796" s="414">
        <v>1796.5</v>
      </c>
    </row>
    <row r="797" spans="1:4" x14ac:dyDescent="0.2">
      <c r="A797" s="415" t="s">
        <v>7209</v>
      </c>
      <c r="B797" s="415" t="s">
        <v>1097</v>
      </c>
      <c r="C797" s="414">
        <v>1819</v>
      </c>
      <c r="D797" s="414">
        <v>920.78</v>
      </c>
    </row>
    <row r="798" spans="1:4" x14ac:dyDescent="0.2">
      <c r="A798" s="415" t="s">
        <v>7210</v>
      </c>
      <c r="B798" s="415" t="s">
        <v>1097</v>
      </c>
      <c r="C798" s="414">
        <v>2089</v>
      </c>
      <c r="D798" s="414">
        <v>1057.45</v>
      </c>
    </row>
    <row r="799" spans="1:4" x14ac:dyDescent="0.2">
      <c r="A799" s="415" t="s">
        <v>7212</v>
      </c>
      <c r="B799" s="415" t="s">
        <v>1097</v>
      </c>
      <c r="C799" s="414">
        <v>1014</v>
      </c>
      <c r="D799" s="414">
        <v>513.29</v>
      </c>
    </row>
    <row r="800" spans="1:4" x14ac:dyDescent="0.2">
      <c r="A800" s="415" t="s">
        <v>7214</v>
      </c>
      <c r="B800" s="415" t="s">
        <v>1097</v>
      </c>
      <c r="C800" s="414">
        <v>550</v>
      </c>
      <c r="D800" s="414">
        <v>278.41000000000003</v>
      </c>
    </row>
    <row r="801" spans="1:4" x14ac:dyDescent="0.2">
      <c r="A801" s="415" t="s">
        <v>7215</v>
      </c>
      <c r="B801" s="415" t="s">
        <v>1098</v>
      </c>
      <c r="C801" s="414">
        <v>1140</v>
      </c>
      <c r="D801" s="414">
        <v>548.34</v>
      </c>
    </row>
    <row r="802" spans="1:4" x14ac:dyDescent="0.2">
      <c r="A802" s="415" t="s">
        <v>7216</v>
      </c>
      <c r="B802" s="415" t="s">
        <v>1098</v>
      </c>
      <c r="C802" s="414">
        <v>2771</v>
      </c>
      <c r="D802" s="414">
        <v>1332.85</v>
      </c>
    </row>
    <row r="803" spans="1:4" x14ac:dyDescent="0.2">
      <c r="A803" s="415" t="s">
        <v>7217</v>
      </c>
      <c r="B803" s="415" t="s">
        <v>1098</v>
      </c>
      <c r="C803" s="414">
        <v>2940</v>
      </c>
      <c r="D803" s="414">
        <v>1414.14</v>
      </c>
    </row>
    <row r="804" spans="1:4" x14ac:dyDescent="0.2">
      <c r="A804" s="415" t="s">
        <v>7218</v>
      </c>
      <c r="B804" s="415" t="s">
        <v>1097</v>
      </c>
      <c r="C804" s="414">
        <v>1369</v>
      </c>
      <c r="D804" s="414">
        <v>692.98</v>
      </c>
    </row>
    <row r="805" spans="1:4" x14ac:dyDescent="0.2">
      <c r="A805" s="415" t="s">
        <v>7219</v>
      </c>
      <c r="B805" s="415" t="s">
        <v>1098</v>
      </c>
      <c r="C805" s="414">
        <v>1619.0188679243599</v>
      </c>
      <c r="D805" s="414">
        <v>778.75</v>
      </c>
    </row>
    <row r="806" spans="1:4" x14ac:dyDescent="0.2">
      <c r="A806" s="415" t="s">
        <v>7220</v>
      </c>
      <c r="B806" s="415" t="s">
        <v>1100</v>
      </c>
      <c r="C806" s="414">
        <v>3743.9811320756298</v>
      </c>
      <c r="D806" s="414">
        <v>2149.0500000000002</v>
      </c>
    </row>
    <row r="807" spans="1:4" x14ac:dyDescent="0.2">
      <c r="A807" s="415" t="s">
        <v>7221</v>
      </c>
      <c r="B807" s="415" t="s">
        <v>1098</v>
      </c>
      <c r="C807" s="414">
        <v>2654</v>
      </c>
      <c r="D807" s="414">
        <v>1276.57</v>
      </c>
    </row>
    <row r="808" spans="1:4" x14ac:dyDescent="0.2">
      <c r="A808" s="415" t="s">
        <v>7222</v>
      </c>
      <c r="B808" s="415" t="s">
        <v>1098</v>
      </c>
      <c r="C808" s="414">
        <v>1016</v>
      </c>
      <c r="D808" s="414">
        <v>488.7</v>
      </c>
    </row>
    <row r="809" spans="1:4" x14ac:dyDescent="0.2">
      <c r="A809" s="415" t="s">
        <v>7223</v>
      </c>
      <c r="B809" s="415" t="s">
        <v>1098</v>
      </c>
      <c r="C809" s="414">
        <v>2105</v>
      </c>
      <c r="D809" s="414">
        <v>1012.51</v>
      </c>
    </row>
    <row r="810" spans="1:4" x14ac:dyDescent="0.2">
      <c r="A810" s="415" t="s">
        <v>7224</v>
      </c>
      <c r="B810" s="415" t="s">
        <v>1097</v>
      </c>
      <c r="C810" s="414">
        <v>534</v>
      </c>
      <c r="D810" s="414">
        <v>270.31</v>
      </c>
    </row>
    <row r="811" spans="1:4" x14ac:dyDescent="0.2">
      <c r="A811" s="415" t="s">
        <v>7225</v>
      </c>
      <c r="B811" s="415" t="s">
        <v>1097</v>
      </c>
      <c r="C811" s="414">
        <v>0</v>
      </c>
      <c r="D811" s="414">
        <v>0</v>
      </c>
    </row>
    <row r="812" spans="1:4" x14ac:dyDescent="0.2">
      <c r="A812" s="415" t="s">
        <v>7226</v>
      </c>
      <c r="B812" s="415" t="s">
        <v>1098</v>
      </c>
      <c r="C812" s="414">
        <v>0</v>
      </c>
      <c r="D812" s="414">
        <v>0</v>
      </c>
    </row>
    <row r="813" spans="1:4" x14ac:dyDescent="0.2">
      <c r="A813" s="415" t="s">
        <v>7227</v>
      </c>
      <c r="B813" s="415" t="s">
        <v>1097</v>
      </c>
      <c r="C813" s="414">
        <v>2738</v>
      </c>
      <c r="D813" s="414">
        <v>1385.98</v>
      </c>
    </row>
    <row r="814" spans="1:4" x14ac:dyDescent="0.2">
      <c r="A814" s="415" t="s">
        <v>7228</v>
      </c>
      <c r="B814" s="415" t="s">
        <v>1098</v>
      </c>
      <c r="C814" s="414">
        <v>1596</v>
      </c>
      <c r="D814" s="414">
        <v>767.68</v>
      </c>
    </row>
    <row r="815" spans="1:4" x14ac:dyDescent="0.2">
      <c r="A815" s="415" t="s">
        <v>7229</v>
      </c>
      <c r="B815" s="415" t="s">
        <v>1098</v>
      </c>
      <c r="C815" s="414">
        <v>5804</v>
      </c>
      <c r="D815" s="414">
        <v>2791.72</v>
      </c>
    </row>
    <row r="816" spans="1:4" x14ac:dyDescent="0.2">
      <c r="A816" s="415" t="s">
        <v>7230</v>
      </c>
      <c r="B816" s="415" t="s">
        <v>1098</v>
      </c>
      <c r="C816" s="414">
        <v>2371</v>
      </c>
      <c r="D816" s="414">
        <v>1140.45</v>
      </c>
    </row>
    <row r="817" spans="1:4" x14ac:dyDescent="0.2">
      <c r="A817" s="415" t="s">
        <v>7231</v>
      </c>
      <c r="B817" s="415" t="s">
        <v>1098</v>
      </c>
      <c r="C817" s="414">
        <v>5883</v>
      </c>
      <c r="D817" s="414">
        <v>2829.72</v>
      </c>
    </row>
    <row r="818" spans="1:4" x14ac:dyDescent="0.2">
      <c r="A818" s="415" t="s">
        <v>7232</v>
      </c>
      <c r="B818" s="415" t="s">
        <v>1098</v>
      </c>
      <c r="C818" s="414">
        <v>2428</v>
      </c>
      <c r="D818" s="414">
        <v>1167.8599999999999</v>
      </c>
    </row>
    <row r="819" spans="1:4" x14ac:dyDescent="0.2">
      <c r="A819" s="415" t="s">
        <v>7234</v>
      </c>
      <c r="B819" s="415" t="s">
        <v>1098</v>
      </c>
      <c r="C819" s="414">
        <v>2025.7535140857001</v>
      </c>
      <c r="D819" s="414">
        <v>974.39</v>
      </c>
    </row>
    <row r="820" spans="1:4" x14ac:dyDescent="0.2">
      <c r="A820" s="415" t="s">
        <v>7235</v>
      </c>
      <c r="B820" s="415" t="s">
        <v>1098</v>
      </c>
      <c r="C820" s="414">
        <v>1278</v>
      </c>
      <c r="D820" s="414">
        <v>614.72</v>
      </c>
    </row>
    <row r="821" spans="1:4" x14ac:dyDescent="0.2">
      <c r="A821" s="415" t="s">
        <v>7236</v>
      </c>
      <c r="B821" s="415" t="s">
        <v>1098</v>
      </c>
      <c r="C821" s="414">
        <v>898</v>
      </c>
      <c r="D821" s="414">
        <v>431.94</v>
      </c>
    </row>
    <row r="822" spans="1:4" x14ac:dyDescent="0.2">
      <c r="A822" s="415" t="s">
        <v>7237</v>
      </c>
      <c r="B822" s="415" t="s">
        <v>1098</v>
      </c>
      <c r="C822" s="414">
        <v>3470</v>
      </c>
      <c r="D822" s="414">
        <v>1669.07</v>
      </c>
    </row>
    <row r="823" spans="1:4" x14ac:dyDescent="0.2">
      <c r="A823" s="415" t="s">
        <v>7239</v>
      </c>
      <c r="B823" s="415" t="s">
        <v>1098</v>
      </c>
      <c r="C823" s="414">
        <v>1402</v>
      </c>
      <c r="D823" s="414">
        <v>674.36</v>
      </c>
    </row>
    <row r="824" spans="1:4" x14ac:dyDescent="0.2">
      <c r="A824" s="415" t="s">
        <v>7241</v>
      </c>
      <c r="B824" s="415" t="s">
        <v>1098</v>
      </c>
      <c r="C824" s="414">
        <v>3154</v>
      </c>
      <c r="D824" s="414">
        <v>1517.07</v>
      </c>
    </row>
    <row r="825" spans="1:4" x14ac:dyDescent="0.2">
      <c r="A825" s="415" t="s">
        <v>7242</v>
      </c>
      <c r="B825" s="415" t="s">
        <v>1098</v>
      </c>
      <c r="C825" s="414">
        <v>1526</v>
      </c>
      <c r="D825" s="414">
        <v>734.01</v>
      </c>
    </row>
    <row r="826" spans="1:4" x14ac:dyDescent="0.2">
      <c r="A826" s="415" t="s">
        <v>7244</v>
      </c>
      <c r="B826" s="415" t="s">
        <v>1099</v>
      </c>
      <c r="C826" s="414">
        <v>1904.15094339603</v>
      </c>
      <c r="D826" s="414">
        <v>870.2</v>
      </c>
    </row>
    <row r="827" spans="1:4" x14ac:dyDescent="0.2">
      <c r="A827" s="415" t="s">
        <v>7245</v>
      </c>
      <c r="B827" s="415" t="s">
        <v>1100</v>
      </c>
      <c r="C827" s="414">
        <v>2300.84905660396</v>
      </c>
      <c r="D827" s="414">
        <v>1320.69</v>
      </c>
    </row>
    <row r="828" spans="1:4" x14ac:dyDescent="0.2">
      <c r="A828" s="415" t="s">
        <v>7246</v>
      </c>
      <c r="B828" s="415" t="s">
        <v>1099</v>
      </c>
      <c r="C828" s="414">
        <v>4302</v>
      </c>
      <c r="D828" s="414">
        <v>1966.01</v>
      </c>
    </row>
    <row r="829" spans="1:4" x14ac:dyDescent="0.2">
      <c r="A829" s="415" t="s">
        <v>7247</v>
      </c>
      <c r="B829" s="415" t="s">
        <v>1099</v>
      </c>
      <c r="C829" s="414">
        <v>826</v>
      </c>
      <c r="D829" s="414">
        <v>377.48</v>
      </c>
    </row>
    <row r="830" spans="1:4" x14ac:dyDescent="0.2">
      <c r="A830" s="415" t="s">
        <v>7248</v>
      </c>
      <c r="B830" s="415" t="s">
        <v>1099</v>
      </c>
      <c r="C830" s="414">
        <v>849</v>
      </c>
      <c r="D830" s="414">
        <v>387.99</v>
      </c>
    </row>
    <row r="831" spans="1:4" x14ac:dyDescent="0.2">
      <c r="A831" s="415" t="s">
        <v>7249</v>
      </c>
      <c r="B831" s="415" t="s">
        <v>1099</v>
      </c>
      <c r="C831" s="414">
        <v>1466</v>
      </c>
      <c r="D831" s="414">
        <v>669.96</v>
      </c>
    </row>
    <row r="832" spans="1:4" x14ac:dyDescent="0.2">
      <c r="A832" s="415" t="s">
        <v>7250</v>
      </c>
      <c r="B832" s="415" t="s">
        <v>1099</v>
      </c>
      <c r="C832" s="414">
        <v>894</v>
      </c>
      <c r="D832" s="414">
        <v>408.56</v>
      </c>
    </row>
    <row r="833" spans="1:4" x14ac:dyDescent="0.2">
      <c r="A833" s="415" t="s">
        <v>7252</v>
      </c>
      <c r="B833" s="415" t="s">
        <v>1099</v>
      </c>
      <c r="C833" s="414">
        <v>2270</v>
      </c>
      <c r="D833" s="414">
        <v>1037.3900000000001</v>
      </c>
    </row>
    <row r="834" spans="1:4" x14ac:dyDescent="0.2">
      <c r="A834" s="415" t="s">
        <v>7253</v>
      </c>
      <c r="B834" s="415" t="s">
        <v>1099</v>
      </c>
      <c r="C834" s="414">
        <v>1787</v>
      </c>
      <c r="D834" s="414">
        <v>816.66000000000008</v>
      </c>
    </row>
    <row r="835" spans="1:4" x14ac:dyDescent="0.2">
      <c r="A835" s="415" t="s">
        <v>7254</v>
      </c>
      <c r="B835" s="415" t="s">
        <v>1099</v>
      </c>
      <c r="C835" s="414">
        <v>710</v>
      </c>
      <c r="D835" s="414">
        <v>324.47000000000003</v>
      </c>
    </row>
    <row r="836" spans="1:4" x14ac:dyDescent="0.2">
      <c r="A836" s="415" t="s">
        <v>7255</v>
      </c>
      <c r="B836" s="415" t="s">
        <v>1099</v>
      </c>
      <c r="C836" s="414">
        <v>3113</v>
      </c>
      <c r="D836" s="414">
        <v>1422.64</v>
      </c>
    </row>
    <row r="837" spans="1:4" x14ac:dyDescent="0.2">
      <c r="A837" s="415" t="s">
        <v>7256</v>
      </c>
      <c r="B837" s="415" t="s">
        <v>1099</v>
      </c>
      <c r="C837" s="414">
        <v>2420</v>
      </c>
      <c r="D837" s="414">
        <v>1105.94</v>
      </c>
    </row>
    <row r="838" spans="1:4" x14ac:dyDescent="0.2">
      <c r="A838" s="415" t="s">
        <v>7257</v>
      </c>
      <c r="B838" s="415" t="s">
        <v>1099</v>
      </c>
      <c r="C838" s="414">
        <v>7794</v>
      </c>
      <c r="D838" s="414">
        <v>3561.8699999999994</v>
      </c>
    </row>
    <row r="839" spans="1:4" x14ac:dyDescent="0.2">
      <c r="A839" s="415" t="s">
        <v>7258</v>
      </c>
      <c r="B839" s="415" t="s">
        <v>1099</v>
      </c>
      <c r="C839" s="414">
        <v>2379</v>
      </c>
      <c r="D839" s="414">
        <v>1087.2</v>
      </c>
    </row>
    <row r="840" spans="1:4" x14ac:dyDescent="0.2">
      <c r="A840" s="415" t="s">
        <v>7260</v>
      </c>
      <c r="B840" s="415" t="s">
        <v>1099</v>
      </c>
      <c r="C840" s="414">
        <v>6381</v>
      </c>
      <c r="D840" s="414">
        <v>2916.12</v>
      </c>
    </row>
    <row r="841" spans="1:4" x14ac:dyDescent="0.2">
      <c r="A841" s="415" t="s">
        <v>7261</v>
      </c>
      <c r="B841" s="415" t="s">
        <v>1100</v>
      </c>
      <c r="C841" s="414">
        <v>960</v>
      </c>
      <c r="D841" s="414">
        <v>551.04</v>
      </c>
    </row>
    <row r="842" spans="1:4" x14ac:dyDescent="0.2">
      <c r="A842" s="415" t="s">
        <v>7262</v>
      </c>
      <c r="B842" s="415" t="s">
        <v>1099</v>
      </c>
      <c r="C842" s="414">
        <v>3140</v>
      </c>
      <c r="D842" s="414">
        <v>1434.9899999999998</v>
      </c>
    </row>
    <row r="843" spans="1:4" x14ac:dyDescent="0.2">
      <c r="A843" s="415" t="s">
        <v>7263</v>
      </c>
      <c r="B843" s="415" t="s">
        <v>1100</v>
      </c>
      <c r="C843" s="414">
        <v>640</v>
      </c>
      <c r="D843" s="414">
        <v>367.36</v>
      </c>
    </row>
    <row r="844" spans="1:4" x14ac:dyDescent="0.2">
      <c r="A844" s="415" t="s">
        <v>7264</v>
      </c>
      <c r="B844" s="415" t="s">
        <v>1100</v>
      </c>
      <c r="C844" s="414">
        <v>5285</v>
      </c>
      <c r="D844" s="414">
        <v>3033.59</v>
      </c>
    </row>
    <row r="845" spans="1:4" x14ac:dyDescent="0.2">
      <c r="A845" s="415" t="s">
        <v>7265</v>
      </c>
      <c r="B845" s="415" t="s">
        <v>1100</v>
      </c>
      <c r="C845" s="414">
        <v>4861</v>
      </c>
      <c r="D845" s="414">
        <v>2790.21</v>
      </c>
    </row>
    <row r="846" spans="1:4" x14ac:dyDescent="0.2">
      <c r="A846" s="415" t="s">
        <v>7266</v>
      </c>
      <c r="B846" s="415" t="s">
        <v>1100</v>
      </c>
      <c r="C846" s="414">
        <v>3300.4999999999991</v>
      </c>
      <c r="D846" s="414">
        <v>1894.4899999999998</v>
      </c>
    </row>
    <row r="847" spans="1:4" x14ac:dyDescent="0.2">
      <c r="A847" s="415" t="s">
        <v>7267</v>
      </c>
      <c r="B847" s="415" t="s">
        <v>1100</v>
      </c>
      <c r="C847" s="414">
        <v>4111.87004405272</v>
      </c>
      <c r="D847" s="414">
        <v>2360.21</v>
      </c>
    </row>
    <row r="848" spans="1:4" x14ac:dyDescent="0.2">
      <c r="A848" s="415" t="s">
        <v>7268</v>
      </c>
      <c r="B848" s="415" t="s">
        <v>1114</v>
      </c>
      <c r="C848" s="414">
        <v>2579.12995594727</v>
      </c>
      <c r="D848" s="414">
        <v>1335.99</v>
      </c>
    </row>
    <row r="849" spans="1:4" x14ac:dyDescent="0.2">
      <c r="A849" s="415" t="s">
        <v>7269</v>
      </c>
      <c r="B849" s="415" t="s">
        <v>1100</v>
      </c>
      <c r="C849" s="414">
        <v>5897</v>
      </c>
      <c r="D849" s="414">
        <v>3384.87</v>
      </c>
    </row>
    <row r="850" spans="1:4" x14ac:dyDescent="0.2">
      <c r="A850" s="415" t="s">
        <v>7270</v>
      </c>
      <c r="B850" s="415" t="s">
        <v>1100</v>
      </c>
      <c r="C850" s="414">
        <v>984.35897435903598</v>
      </c>
      <c r="D850" s="414">
        <v>565.02</v>
      </c>
    </row>
    <row r="851" spans="1:4" x14ac:dyDescent="0.2">
      <c r="A851" s="415" t="s">
        <v>7271</v>
      </c>
      <c r="B851" s="415" t="s">
        <v>4794</v>
      </c>
      <c r="C851" s="414">
        <v>2505.6410256409599</v>
      </c>
      <c r="D851" s="414">
        <v>612.13</v>
      </c>
    </row>
    <row r="852" spans="1:4" x14ac:dyDescent="0.2">
      <c r="A852" s="415" t="s">
        <v>7273</v>
      </c>
      <c r="B852" s="415" t="s">
        <v>1100</v>
      </c>
      <c r="C852" s="414">
        <v>3061</v>
      </c>
      <c r="D852" s="414">
        <v>1757.01</v>
      </c>
    </row>
    <row r="853" spans="1:4" x14ac:dyDescent="0.2">
      <c r="A853" s="415" t="s">
        <v>7274</v>
      </c>
      <c r="B853" s="415" t="s">
        <v>1100</v>
      </c>
      <c r="C853" s="414">
        <v>2287</v>
      </c>
      <c r="D853" s="414">
        <v>1312.74</v>
      </c>
    </row>
    <row r="854" spans="1:4" x14ac:dyDescent="0.2">
      <c r="A854" s="415" t="s">
        <v>7275</v>
      </c>
      <c r="B854" s="415" t="s">
        <v>1100</v>
      </c>
      <c r="C854" s="414">
        <v>604.87837837803602</v>
      </c>
      <c r="D854" s="414">
        <v>347.2</v>
      </c>
    </row>
    <row r="855" spans="1:4" x14ac:dyDescent="0.2">
      <c r="A855" s="415" t="s">
        <v>7276</v>
      </c>
      <c r="B855" s="415" t="s">
        <v>1114</v>
      </c>
      <c r="C855" s="414">
        <v>4803.4459459461305</v>
      </c>
      <c r="D855" s="414">
        <v>2488.1800000000003</v>
      </c>
    </row>
    <row r="856" spans="1:4" x14ac:dyDescent="0.2">
      <c r="A856" s="415" t="s">
        <v>7277</v>
      </c>
      <c r="B856" s="415" t="s">
        <v>1128</v>
      </c>
      <c r="C856" s="414">
        <v>5123.6756756758095</v>
      </c>
      <c r="D856" s="414">
        <v>2395.3199999999997</v>
      </c>
    </row>
    <row r="857" spans="1:4" x14ac:dyDescent="0.2">
      <c r="A857" s="415" t="s">
        <v>7278</v>
      </c>
      <c r="B857" s="415" t="s">
        <v>1106</v>
      </c>
      <c r="C857" s="414">
        <v>533</v>
      </c>
      <c r="D857" s="414">
        <v>243.58</v>
      </c>
    </row>
    <row r="858" spans="1:4" x14ac:dyDescent="0.2">
      <c r="A858" s="415" t="s">
        <v>7279</v>
      </c>
      <c r="B858" s="415" t="s">
        <v>1100</v>
      </c>
      <c r="C858" s="414">
        <v>2908</v>
      </c>
      <c r="D858" s="414">
        <v>1669.19</v>
      </c>
    </row>
    <row r="859" spans="1:4" x14ac:dyDescent="0.2">
      <c r="A859" s="415" t="s">
        <v>7280</v>
      </c>
      <c r="B859" s="415" t="s">
        <v>1100</v>
      </c>
      <c r="C859" s="414">
        <v>1066.7999999999879</v>
      </c>
      <c r="D859" s="414">
        <v>612.35</v>
      </c>
    </row>
    <row r="860" spans="1:4" x14ac:dyDescent="0.2">
      <c r="A860" s="415" t="s">
        <v>7281</v>
      </c>
      <c r="B860" s="415" t="s">
        <v>1100</v>
      </c>
      <c r="C860" s="414">
        <v>3878.23663332143</v>
      </c>
      <c r="D860" s="414">
        <v>2226.11</v>
      </c>
    </row>
    <row r="861" spans="1:4" x14ac:dyDescent="0.2">
      <c r="A861" s="415" t="s">
        <v>7282</v>
      </c>
      <c r="B861" s="415" t="s">
        <v>1121</v>
      </c>
      <c r="C861" s="414">
        <v>4506.9351500524499</v>
      </c>
      <c r="D861" s="414">
        <v>2217.86</v>
      </c>
    </row>
    <row r="862" spans="1:4" x14ac:dyDescent="0.2">
      <c r="A862" s="415" t="s">
        <v>7283</v>
      </c>
      <c r="B862" s="415" t="s">
        <v>1128</v>
      </c>
      <c r="C862" s="414">
        <v>13573.8282166261</v>
      </c>
      <c r="D862" s="414">
        <v>6345.76</v>
      </c>
    </row>
    <row r="863" spans="1:4" x14ac:dyDescent="0.2">
      <c r="A863" s="415" t="s">
        <v>7284</v>
      </c>
      <c r="B863" s="415" t="s">
        <v>1100</v>
      </c>
      <c r="C863" s="414">
        <v>20740.384615384599</v>
      </c>
      <c r="D863" s="414">
        <v>11904.99</v>
      </c>
    </row>
    <row r="864" spans="1:4" x14ac:dyDescent="0.2">
      <c r="A864" s="415" t="s">
        <v>7284</v>
      </c>
      <c r="B864" s="415" t="s">
        <v>1101</v>
      </c>
      <c r="C864" s="414">
        <v>8019.6153846153775</v>
      </c>
      <c r="D864" s="414">
        <v>4378.71</v>
      </c>
    </row>
    <row r="865" spans="1:4" x14ac:dyDescent="0.2">
      <c r="A865" s="415" t="s">
        <v>7285</v>
      </c>
      <c r="B865" s="415" t="s">
        <v>1100</v>
      </c>
      <c r="C865" s="414">
        <v>2587</v>
      </c>
      <c r="D865" s="414">
        <v>1484.94</v>
      </c>
    </row>
    <row r="866" spans="1:4" x14ac:dyDescent="0.2">
      <c r="A866" s="415" t="s">
        <v>7286</v>
      </c>
      <c r="B866" s="415" t="s">
        <v>1100</v>
      </c>
      <c r="C866" s="414">
        <v>703</v>
      </c>
      <c r="D866" s="414">
        <v>403.52</v>
      </c>
    </row>
    <row r="867" spans="1:4" x14ac:dyDescent="0.2">
      <c r="A867" s="415" t="s">
        <v>7287</v>
      </c>
      <c r="B867" s="415" t="s">
        <v>1110</v>
      </c>
      <c r="C867" s="414">
        <v>1649.5</v>
      </c>
      <c r="D867" s="414">
        <v>981.95</v>
      </c>
    </row>
    <row r="868" spans="1:4" x14ac:dyDescent="0.2">
      <c r="A868" s="415" t="s">
        <v>7288</v>
      </c>
      <c r="B868" s="415" t="s">
        <v>1100</v>
      </c>
      <c r="C868" s="414">
        <v>1227</v>
      </c>
      <c r="D868" s="414">
        <v>704.3</v>
      </c>
    </row>
    <row r="869" spans="1:4" x14ac:dyDescent="0.2">
      <c r="A869" s="415" t="s">
        <v>7289</v>
      </c>
      <c r="B869" s="415" t="s">
        <v>1100</v>
      </c>
      <c r="C869" s="414">
        <v>2249</v>
      </c>
      <c r="D869" s="414">
        <v>1290.93</v>
      </c>
    </row>
    <row r="870" spans="1:4" x14ac:dyDescent="0.2">
      <c r="A870" s="415" t="s">
        <v>7290</v>
      </c>
      <c r="B870" s="415" t="s">
        <v>1100</v>
      </c>
      <c r="C870" s="414">
        <v>961</v>
      </c>
      <c r="D870" s="414">
        <v>551.61</v>
      </c>
    </row>
    <row r="871" spans="1:4" x14ac:dyDescent="0.2">
      <c r="A871" s="415" t="s">
        <v>7291</v>
      </c>
      <c r="B871" s="415" t="s">
        <v>1100</v>
      </c>
      <c r="C871" s="414">
        <v>2833.0999999999949</v>
      </c>
      <c r="D871" s="414">
        <v>1626.23</v>
      </c>
    </row>
    <row r="872" spans="1:4" x14ac:dyDescent="0.2">
      <c r="A872" s="415" t="s">
        <v>7292</v>
      </c>
      <c r="B872" s="415" t="s">
        <v>1100</v>
      </c>
      <c r="C872" s="414">
        <v>982</v>
      </c>
      <c r="D872" s="414">
        <v>563.66999999999996</v>
      </c>
    </row>
    <row r="873" spans="1:4" x14ac:dyDescent="0.2">
      <c r="A873" s="415" t="s">
        <v>7293</v>
      </c>
      <c r="B873" s="415" t="s">
        <v>1100</v>
      </c>
      <c r="C873" s="414">
        <v>2308.0465116281098</v>
      </c>
      <c r="D873" s="414">
        <v>1324.82</v>
      </c>
    </row>
    <row r="874" spans="1:4" x14ac:dyDescent="0.2">
      <c r="A874" s="415" t="s">
        <v>7294</v>
      </c>
      <c r="B874" s="415" t="s">
        <v>1114</v>
      </c>
      <c r="C874" s="414">
        <v>2417.9534883718802</v>
      </c>
      <c r="D874" s="414">
        <v>1252.5</v>
      </c>
    </row>
    <row r="875" spans="1:4" x14ac:dyDescent="0.2">
      <c r="A875" s="415" t="s">
        <v>7296</v>
      </c>
      <c r="B875" s="415" t="s">
        <v>1100</v>
      </c>
      <c r="C875" s="414">
        <v>6864.5454545456296</v>
      </c>
      <c r="D875" s="414">
        <v>3940.25</v>
      </c>
    </row>
    <row r="876" spans="1:4" x14ac:dyDescent="0.2">
      <c r="A876" s="415" t="s">
        <v>7297</v>
      </c>
      <c r="B876" s="415" t="s">
        <v>1114</v>
      </c>
      <c r="C876" s="414">
        <v>3203.45454545436</v>
      </c>
      <c r="D876" s="414">
        <v>1659.39</v>
      </c>
    </row>
    <row r="877" spans="1:4" x14ac:dyDescent="0.2">
      <c r="A877" s="415" t="s">
        <v>7298</v>
      </c>
      <c r="B877" s="415" t="s">
        <v>1100</v>
      </c>
      <c r="C877" s="414">
        <v>4172</v>
      </c>
      <c r="D877" s="414">
        <v>2394.7200000000003</v>
      </c>
    </row>
    <row r="878" spans="1:4" x14ac:dyDescent="0.2">
      <c r="A878" s="415" t="s">
        <v>7299</v>
      </c>
      <c r="B878" s="415" t="s">
        <v>1100</v>
      </c>
      <c r="C878" s="414">
        <v>4303</v>
      </c>
      <c r="D878" s="414">
        <v>2469.92</v>
      </c>
    </row>
    <row r="879" spans="1:4" x14ac:dyDescent="0.2">
      <c r="A879" s="415" t="s">
        <v>7300</v>
      </c>
      <c r="B879" s="415" t="s">
        <v>1100</v>
      </c>
      <c r="C879" s="414">
        <v>4652.4964063246598</v>
      </c>
      <c r="D879" s="414">
        <v>2670.53</v>
      </c>
    </row>
    <row r="880" spans="1:4" x14ac:dyDescent="0.2">
      <c r="A880" s="415" t="s">
        <v>7301</v>
      </c>
      <c r="B880" s="415" t="s">
        <v>1114</v>
      </c>
      <c r="C880" s="414">
        <v>1735.50359367533</v>
      </c>
      <c r="D880" s="414">
        <v>898.99</v>
      </c>
    </row>
    <row r="881" spans="1:4" x14ac:dyDescent="0.2">
      <c r="A881" s="415" t="s">
        <v>7302</v>
      </c>
      <c r="B881" s="415" t="s">
        <v>1100</v>
      </c>
      <c r="C881" s="414">
        <v>19120.10000000002</v>
      </c>
      <c r="D881" s="414">
        <v>10974.92</v>
      </c>
    </row>
    <row r="882" spans="1:4" x14ac:dyDescent="0.2">
      <c r="A882" s="415" t="s">
        <v>7303</v>
      </c>
      <c r="B882" s="415" t="s">
        <v>1100</v>
      </c>
      <c r="C882" s="414">
        <v>690</v>
      </c>
      <c r="D882" s="414">
        <v>396.06</v>
      </c>
    </row>
    <row r="883" spans="1:4" x14ac:dyDescent="0.2">
      <c r="A883" s="415" t="s">
        <v>7304</v>
      </c>
      <c r="B883" s="415" t="s">
        <v>1100</v>
      </c>
      <c r="C883" s="414">
        <v>2430</v>
      </c>
      <c r="D883" s="414">
        <v>1394.82</v>
      </c>
    </row>
    <row r="884" spans="1:4" x14ac:dyDescent="0.2">
      <c r="A884" s="415" t="s">
        <v>7305</v>
      </c>
      <c r="B884" s="415" t="s">
        <v>1100</v>
      </c>
      <c r="C884" s="414">
        <v>2422</v>
      </c>
      <c r="D884" s="414">
        <v>1390.23</v>
      </c>
    </row>
    <row r="885" spans="1:4" x14ac:dyDescent="0.2">
      <c r="A885" s="415" t="s">
        <v>7306</v>
      </c>
      <c r="B885" s="415" t="s">
        <v>1100</v>
      </c>
      <c r="C885" s="414">
        <v>2379.6999999999989</v>
      </c>
      <c r="D885" s="414">
        <v>1365.9499999999998</v>
      </c>
    </row>
    <row r="886" spans="1:4" x14ac:dyDescent="0.2">
      <c r="A886" s="415" t="s">
        <v>7307</v>
      </c>
      <c r="B886" s="415" t="s">
        <v>1100</v>
      </c>
      <c r="C886" s="414">
        <v>2666</v>
      </c>
      <c r="D886" s="414">
        <v>1530.28</v>
      </c>
    </row>
    <row r="887" spans="1:4" x14ac:dyDescent="0.2">
      <c r="A887" s="415" t="s">
        <v>7308</v>
      </c>
      <c r="B887" s="415" t="s">
        <v>1100</v>
      </c>
      <c r="C887" s="414">
        <v>6063</v>
      </c>
      <c r="D887" s="414">
        <v>3480.16</v>
      </c>
    </row>
    <row r="888" spans="1:4" x14ac:dyDescent="0.2">
      <c r="A888" s="415" t="s">
        <v>7309</v>
      </c>
      <c r="B888" s="415" t="s">
        <v>1100</v>
      </c>
      <c r="C888" s="414">
        <v>3244</v>
      </c>
      <c r="D888" s="414">
        <v>1862.0500000000002</v>
      </c>
    </row>
    <row r="889" spans="1:4" x14ac:dyDescent="0.2">
      <c r="A889" s="415" t="s">
        <v>7310</v>
      </c>
      <c r="B889" s="415" t="s">
        <v>1100</v>
      </c>
      <c r="C889" s="414">
        <v>32097.501858739255</v>
      </c>
      <c r="D889" s="414">
        <v>18423.97</v>
      </c>
    </row>
    <row r="890" spans="1:4" x14ac:dyDescent="0.2">
      <c r="A890" s="415" t="s">
        <v>7311</v>
      </c>
      <c r="B890" s="415" t="s">
        <v>1128</v>
      </c>
      <c r="C890" s="414">
        <v>33204.312267655419</v>
      </c>
      <c r="D890" s="414">
        <v>15523.019999999999</v>
      </c>
    </row>
    <row r="891" spans="1:4" x14ac:dyDescent="0.2">
      <c r="A891" s="415" t="s">
        <v>7311</v>
      </c>
      <c r="B891" s="415" t="s">
        <v>1129</v>
      </c>
      <c r="C891" s="414">
        <v>9131.1858736052218</v>
      </c>
      <c r="D891" s="414">
        <v>4061.54</v>
      </c>
    </row>
    <row r="892" spans="1:4" x14ac:dyDescent="0.2">
      <c r="A892" s="415" t="s">
        <v>7312</v>
      </c>
      <c r="B892" s="415" t="s">
        <v>1100</v>
      </c>
      <c r="C892" s="414">
        <v>2207</v>
      </c>
      <c r="D892" s="414">
        <v>1266.82</v>
      </c>
    </row>
    <row r="893" spans="1:4" x14ac:dyDescent="0.2">
      <c r="A893" s="415" t="s">
        <v>7313</v>
      </c>
      <c r="B893" s="415" t="s">
        <v>1100</v>
      </c>
      <c r="C893" s="414">
        <v>2134</v>
      </c>
      <c r="D893" s="414">
        <v>1224.92</v>
      </c>
    </row>
    <row r="894" spans="1:4" x14ac:dyDescent="0.2">
      <c r="A894" s="415" t="s">
        <v>7314</v>
      </c>
      <c r="B894" s="415" t="s">
        <v>1100</v>
      </c>
      <c r="C894" s="414">
        <v>5606</v>
      </c>
      <c r="D894" s="414">
        <v>3217.84</v>
      </c>
    </row>
    <row r="895" spans="1:4" x14ac:dyDescent="0.2">
      <c r="A895" s="415" t="s">
        <v>7315</v>
      </c>
      <c r="B895" s="415" t="s">
        <v>1100</v>
      </c>
      <c r="C895" s="414">
        <v>2284</v>
      </c>
      <c r="D895" s="414">
        <v>1311.02</v>
      </c>
    </row>
    <row r="896" spans="1:4" x14ac:dyDescent="0.2">
      <c r="A896" s="415" t="s">
        <v>7316</v>
      </c>
      <c r="B896" s="415" t="s">
        <v>1100</v>
      </c>
      <c r="C896" s="414">
        <v>10457</v>
      </c>
      <c r="D896" s="414">
        <v>6002.32</v>
      </c>
    </row>
    <row r="897" spans="1:4" x14ac:dyDescent="0.2">
      <c r="A897" s="415" t="s">
        <v>7317</v>
      </c>
      <c r="B897" s="415" t="s">
        <v>1100</v>
      </c>
      <c r="C897" s="414">
        <v>7864</v>
      </c>
      <c r="D897" s="414">
        <v>4513.9399999999996</v>
      </c>
    </row>
    <row r="898" spans="1:4" x14ac:dyDescent="0.2">
      <c r="A898" s="415" t="s">
        <v>7318</v>
      </c>
      <c r="B898" s="415" t="s">
        <v>1100</v>
      </c>
      <c r="C898" s="414">
        <v>9300</v>
      </c>
      <c r="D898" s="414">
        <v>5338.2</v>
      </c>
    </row>
    <row r="899" spans="1:4" x14ac:dyDescent="0.2">
      <c r="A899" s="415" t="s">
        <v>7319</v>
      </c>
      <c r="B899" s="415" t="s">
        <v>1100</v>
      </c>
      <c r="C899" s="414">
        <v>5753</v>
      </c>
      <c r="D899" s="414">
        <v>3302.22</v>
      </c>
    </row>
    <row r="900" spans="1:4" x14ac:dyDescent="0.2">
      <c r="A900" s="415" t="s">
        <v>7320</v>
      </c>
      <c r="B900" s="415" t="s">
        <v>1100</v>
      </c>
      <c r="C900" s="414">
        <v>1148</v>
      </c>
      <c r="D900" s="414">
        <v>658.95</v>
      </c>
    </row>
    <row r="901" spans="1:4" x14ac:dyDescent="0.2">
      <c r="A901" s="415" t="s">
        <v>7321</v>
      </c>
      <c r="B901" s="415" t="s">
        <v>1100</v>
      </c>
      <c r="C901" s="414">
        <v>23077.0999999999</v>
      </c>
      <c r="D901" s="414">
        <v>13246.259999999998</v>
      </c>
    </row>
    <row r="902" spans="1:4" x14ac:dyDescent="0.2">
      <c r="A902" s="415" t="s">
        <v>7322</v>
      </c>
      <c r="B902" s="415" t="s">
        <v>1100</v>
      </c>
      <c r="C902" s="414">
        <v>6668</v>
      </c>
      <c r="D902" s="414">
        <v>3827.4300000000003</v>
      </c>
    </row>
    <row r="903" spans="1:4" x14ac:dyDescent="0.2">
      <c r="A903" s="415" t="s">
        <v>7323</v>
      </c>
      <c r="B903" s="415" t="s">
        <v>1100</v>
      </c>
      <c r="C903" s="414">
        <v>24676.099999999951</v>
      </c>
      <c r="D903" s="414">
        <v>14164.099999999999</v>
      </c>
    </row>
    <row r="904" spans="1:4" x14ac:dyDescent="0.2">
      <c r="A904" s="415" t="s">
        <v>7324</v>
      </c>
      <c r="B904" s="415" t="s">
        <v>1100</v>
      </c>
      <c r="C904" s="414">
        <v>21210</v>
      </c>
      <c r="D904" s="414">
        <v>12174.54</v>
      </c>
    </row>
    <row r="905" spans="1:4" x14ac:dyDescent="0.2">
      <c r="A905" s="415" t="s">
        <v>7325</v>
      </c>
      <c r="B905" s="415" t="s">
        <v>1100</v>
      </c>
      <c r="C905" s="414">
        <v>1742</v>
      </c>
      <c r="D905" s="414">
        <v>999.91</v>
      </c>
    </row>
    <row r="906" spans="1:4" x14ac:dyDescent="0.2">
      <c r="A906" s="415" t="s">
        <v>7326</v>
      </c>
      <c r="B906" s="415" t="s">
        <v>1107</v>
      </c>
      <c r="C906" s="414">
        <v>5218</v>
      </c>
      <c r="D906" s="414">
        <v>2845.38</v>
      </c>
    </row>
    <row r="907" spans="1:4" x14ac:dyDescent="0.2">
      <c r="A907" s="415" t="s">
        <v>7327</v>
      </c>
      <c r="B907" s="415" t="s">
        <v>1107</v>
      </c>
      <c r="C907" s="414">
        <v>21291</v>
      </c>
      <c r="D907" s="414">
        <v>11609.98</v>
      </c>
    </row>
    <row r="908" spans="1:4" x14ac:dyDescent="0.2">
      <c r="A908" s="415" t="s">
        <v>7328</v>
      </c>
      <c r="B908" s="415" t="s">
        <v>1100</v>
      </c>
      <c r="C908" s="414">
        <v>16239</v>
      </c>
      <c r="D908" s="414">
        <v>9321.19</v>
      </c>
    </row>
    <row r="909" spans="1:4" x14ac:dyDescent="0.2">
      <c r="A909" s="415" t="s">
        <v>7329</v>
      </c>
      <c r="B909" s="415" t="s">
        <v>1100</v>
      </c>
      <c r="C909" s="414">
        <v>2904</v>
      </c>
      <c r="D909" s="414">
        <v>1666.9</v>
      </c>
    </row>
    <row r="910" spans="1:4" x14ac:dyDescent="0.2">
      <c r="A910" s="415" t="s">
        <v>7330</v>
      </c>
      <c r="B910" s="415" t="s">
        <v>1107</v>
      </c>
      <c r="C910" s="414">
        <v>24215</v>
      </c>
      <c r="D910" s="414">
        <v>13204.44</v>
      </c>
    </row>
    <row r="911" spans="1:4" x14ac:dyDescent="0.2">
      <c r="A911" s="415" t="s">
        <v>7331</v>
      </c>
      <c r="B911" s="415" t="s">
        <v>1107</v>
      </c>
      <c r="C911" s="414">
        <v>5755</v>
      </c>
      <c r="D911" s="414">
        <v>3138.2</v>
      </c>
    </row>
    <row r="912" spans="1:4" x14ac:dyDescent="0.2">
      <c r="A912" s="415" t="s">
        <v>7332</v>
      </c>
      <c r="B912" s="415" t="s">
        <v>1107</v>
      </c>
      <c r="C912" s="414">
        <v>6029</v>
      </c>
      <c r="D912" s="414">
        <v>3287.61</v>
      </c>
    </row>
    <row r="913" spans="1:4" x14ac:dyDescent="0.2">
      <c r="A913" s="415" t="s">
        <v>7333</v>
      </c>
      <c r="B913" s="415" t="s">
        <v>1113</v>
      </c>
      <c r="C913" s="414">
        <v>3558</v>
      </c>
      <c r="D913" s="414">
        <v>1544.88</v>
      </c>
    </row>
    <row r="914" spans="1:4" x14ac:dyDescent="0.2">
      <c r="A914" s="415" t="s">
        <v>7334</v>
      </c>
      <c r="B914" s="415" t="s">
        <v>1107</v>
      </c>
      <c r="C914" s="414">
        <v>2455</v>
      </c>
      <c r="D914" s="414">
        <v>1338.71</v>
      </c>
    </row>
    <row r="915" spans="1:4" x14ac:dyDescent="0.2">
      <c r="A915" s="415" t="s">
        <v>7335</v>
      </c>
      <c r="B915" s="415" t="s">
        <v>1100</v>
      </c>
      <c r="C915" s="414">
        <v>2838.8690431517462</v>
      </c>
      <c r="D915" s="414">
        <v>1629.5099999999998</v>
      </c>
    </row>
    <row r="916" spans="1:4" x14ac:dyDescent="0.2">
      <c r="A916" s="415" t="s">
        <v>7336</v>
      </c>
      <c r="B916" s="415" t="s">
        <v>169</v>
      </c>
      <c r="C916" s="414">
        <v>5429.5309568482353</v>
      </c>
      <c r="D916" s="414">
        <v>2335.2399999999998</v>
      </c>
    </row>
    <row r="917" spans="1:4" x14ac:dyDescent="0.2">
      <c r="A917" s="415" t="s">
        <v>7337</v>
      </c>
      <c r="B917" s="415" t="s">
        <v>1107</v>
      </c>
      <c r="C917" s="414">
        <v>25920</v>
      </c>
      <c r="D917" s="414">
        <v>14134.18</v>
      </c>
    </row>
    <row r="918" spans="1:4" x14ac:dyDescent="0.2">
      <c r="A918" s="415" t="s">
        <v>7338</v>
      </c>
      <c r="B918" s="415" t="s">
        <v>1107</v>
      </c>
      <c r="C918" s="414">
        <v>3990.1216216214102</v>
      </c>
      <c r="D918" s="414">
        <v>2175.81</v>
      </c>
    </row>
    <row r="919" spans="1:4" x14ac:dyDescent="0.2">
      <c r="A919" s="415" t="s">
        <v>7339</v>
      </c>
      <c r="B919" s="415" t="s">
        <v>1128</v>
      </c>
      <c r="C919" s="414">
        <v>3580.8783783785798</v>
      </c>
      <c r="D919" s="414">
        <v>1674.06</v>
      </c>
    </row>
    <row r="920" spans="1:4" x14ac:dyDescent="0.2">
      <c r="A920" s="415" t="s">
        <v>7340</v>
      </c>
      <c r="B920" s="415" t="s">
        <v>1100</v>
      </c>
      <c r="C920" s="414">
        <v>7399.3610223642245</v>
      </c>
      <c r="D920" s="414">
        <v>4247.24</v>
      </c>
    </row>
    <row r="921" spans="1:4" x14ac:dyDescent="0.2">
      <c r="A921" s="415" t="s">
        <v>7340</v>
      </c>
      <c r="B921" s="415" t="s">
        <v>1101</v>
      </c>
      <c r="C921" s="414">
        <v>493.29073482428237</v>
      </c>
      <c r="D921" s="414">
        <v>269.33</v>
      </c>
    </row>
    <row r="922" spans="1:4" x14ac:dyDescent="0.2">
      <c r="A922" s="415" t="s">
        <v>7341</v>
      </c>
      <c r="B922" s="415" t="s">
        <v>1121</v>
      </c>
      <c r="C922" s="414">
        <v>7399.3610223641772</v>
      </c>
      <c r="D922" s="414">
        <v>3641.2299999999996</v>
      </c>
    </row>
    <row r="923" spans="1:4" x14ac:dyDescent="0.2">
      <c r="A923" s="415" t="s">
        <v>7341</v>
      </c>
      <c r="B923" s="415" t="s">
        <v>1122</v>
      </c>
      <c r="C923" s="414">
        <v>147.9872204472839</v>
      </c>
      <c r="D923" s="414">
        <v>69.289999999999992</v>
      </c>
    </row>
    <row r="924" spans="1:4" x14ac:dyDescent="0.2">
      <c r="A924" s="415" t="s">
        <v>7342</v>
      </c>
      <c r="B924" s="415" t="s">
        <v>1100</v>
      </c>
      <c r="C924" s="414">
        <v>3701.7999999999902</v>
      </c>
      <c r="D924" s="414">
        <v>2124.83</v>
      </c>
    </row>
    <row r="925" spans="1:4" x14ac:dyDescent="0.2">
      <c r="A925" s="415" t="s">
        <v>7344</v>
      </c>
      <c r="B925" s="415" t="s">
        <v>1107</v>
      </c>
      <c r="C925" s="414">
        <v>8620</v>
      </c>
      <c r="D925" s="414">
        <v>4700.49</v>
      </c>
    </row>
    <row r="926" spans="1:4" x14ac:dyDescent="0.2">
      <c r="A926" s="415" t="s">
        <v>7345</v>
      </c>
      <c r="B926" s="415" t="s">
        <v>1107</v>
      </c>
      <c r="C926" s="414">
        <v>3611</v>
      </c>
      <c r="D926" s="414">
        <v>1969.08</v>
      </c>
    </row>
    <row r="927" spans="1:4" x14ac:dyDescent="0.2">
      <c r="A927" s="415" t="s">
        <v>7346</v>
      </c>
      <c r="B927" s="415" t="s">
        <v>1107</v>
      </c>
      <c r="C927" s="414">
        <v>4793</v>
      </c>
      <c r="D927" s="414">
        <v>2613.63</v>
      </c>
    </row>
    <row r="928" spans="1:4" x14ac:dyDescent="0.2">
      <c r="A928" s="415" t="s">
        <v>7347</v>
      </c>
      <c r="B928" s="415" t="s">
        <v>1107</v>
      </c>
      <c r="C928" s="414">
        <v>6263</v>
      </c>
      <c r="D928" s="414">
        <v>3415.21</v>
      </c>
    </row>
    <row r="929" spans="1:4" x14ac:dyDescent="0.2">
      <c r="A929" s="415" t="s">
        <v>7348</v>
      </c>
      <c r="B929" s="415" t="s">
        <v>1107</v>
      </c>
      <c r="C929" s="414">
        <v>4271</v>
      </c>
      <c r="D929" s="414">
        <v>2328.98</v>
      </c>
    </row>
    <row r="930" spans="1:4" x14ac:dyDescent="0.2">
      <c r="A930" s="415" t="s">
        <v>7349</v>
      </c>
      <c r="B930" s="415" t="s">
        <v>1107</v>
      </c>
      <c r="C930" s="414">
        <v>16289.20000000001</v>
      </c>
      <c r="D930" s="414">
        <v>8882.5</v>
      </c>
    </row>
    <row r="931" spans="1:4" x14ac:dyDescent="0.2">
      <c r="A931" s="415" t="s">
        <v>7350</v>
      </c>
      <c r="B931" s="415" t="s">
        <v>1107</v>
      </c>
      <c r="C931" s="414">
        <v>3154</v>
      </c>
      <c r="D931" s="414">
        <v>1719.88</v>
      </c>
    </row>
    <row r="932" spans="1:4" x14ac:dyDescent="0.2">
      <c r="A932" s="415" t="s">
        <v>7351</v>
      </c>
      <c r="B932" s="415" t="s">
        <v>1107</v>
      </c>
      <c r="C932" s="414">
        <v>724.79999999999905</v>
      </c>
      <c r="D932" s="414">
        <v>395.23</v>
      </c>
    </row>
    <row r="933" spans="1:4" x14ac:dyDescent="0.2">
      <c r="A933" s="415" t="s">
        <v>7352</v>
      </c>
      <c r="B933" s="415" t="s">
        <v>1107</v>
      </c>
      <c r="C933" s="414">
        <v>7758</v>
      </c>
      <c r="D933" s="414">
        <v>4230.4399999999996</v>
      </c>
    </row>
    <row r="934" spans="1:4" x14ac:dyDescent="0.2">
      <c r="A934" s="415" t="s">
        <v>7353</v>
      </c>
      <c r="B934" s="415" t="s">
        <v>1107</v>
      </c>
      <c r="C934" s="414">
        <v>7158.6999999999889</v>
      </c>
      <c r="D934" s="414">
        <v>3903.65</v>
      </c>
    </row>
    <row r="935" spans="1:4" x14ac:dyDescent="0.2">
      <c r="A935" s="415" t="s">
        <v>7354</v>
      </c>
      <c r="B935" s="415" t="s">
        <v>1107</v>
      </c>
      <c r="C935" s="414">
        <v>4620</v>
      </c>
      <c r="D935" s="414">
        <v>2519.29</v>
      </c>
    </row>
    <row r="936" spans="1:4" x14ac:dyDescent="0.2">
      <c r="A936" s="415" t="s">
        <v>7355</v>
      </c>
      <c r="B936" s="415" t="s">
        <v>1100</v>
      </c>
      <c r="C936" s="414">
        <v>2608</v>
      </c>
      <c r="D936" s="414">
        <v>1496.99</v>
      </c>
    </row>
    <row r="937" spans="1:4" x14ac:dyDescent="0.2">
      <c r="A937" s="415" t="s">
        <v>7356</v>
      </c>
      <c r="B937" s="415" t="s">
        <v>1100</v>
      </c>
      <c r="C937" s="414">
        <v>6011</v>
      </c>
      <c r="D937" s="414">
        <v>3450.31</v>
      </c>
    </row>
    <row r="938" spans="1:4" x14ac:dyDescent="0.2">
      <c r="A938" s="415" t="s">
        <v>7357</v>
      </c>
      <c r="B938" s="415" t="s">
        <v>1100</v>
      </c>
      <c r="C938" s="414">
        <v>3979</v>
      </c>
      <c r="D938" s="414">
        <v>2283.9499999999998</v>
      </c>
    </row>
    <row r="939" spans="1:4" x14ac:dyDescent="0.2">
      <c r="A939" s="415" t="s">
        <v>7358</v>
      </c>
      <c r="B939" s="415" t="s">
        <v>1107</v>
      </c>
      <c r="C939" s="414">
        <v>2631</v>
      </c>
      <c r="D939" s="414">
        <v>1434.68</v>
      </c>
    </row>
    <row r="940" spans="1:4" x14ac:dyDescent="0.2">
      <c r="A940" s="415" t="s">
        <v>7359</v>
      </c>
      <c r="B940" s="415" t="s">
        <v>1107</v>
      </c>
      <c r="C940" s="414">
        <v>9427</v>
      </c>
      <c r="D940" s="414">
        <v>5140.54</v>
      </c>
    </row>
    <row r="941" spans="1:4" x14ac:dyDescent="0.2">
      <c r="A941" s="415" t="s">
        <v>7360</v>
      </c>
      <c r="B941" s="415" t="s">
        <v>1107</v>
      </c>
      <c r="C941" s="414">
        <v>10372.1</v>
      </c>
      <c r="D941" s="414">
        <v>5655.91</v>
      </c>
    </row>
    <row r="942" spans="1:4" x14ac:dyDescent="0.2">
      <c r="A942" s="415" t="s">
        <v>7361</v>
      </c>
      <c r="B942" s="415" t="s">
        <v>1100</v>
      </c>
      <c r="C942" s="414">
        <v>4322</v>
      </c>
      <c r="D942" s="414">
        <v>2480.83</v>
      </c>
    </row>
    <row r="943" spans="1:4" x14ac:dyDescent="0.2">
      <c r="A943" s="415" t="s">
        <v>7363</v>
      </c>
      <c r="B943" s="415" t="s">
        <v>1107</v>
      </c>
      <c r="C943" s="414">
        <v>10533</v>
      </c>
      <c r="D943" s="414">
        <v>5743.64</v>
      </c>
    </row>
    <row r="944" spans="1:4" x14ac:dyDescent="0.2">
      <c r="A944" s="415" t="s">
        <v>7364</v>
      </c>
      <c r="B944" s="415" t="s">
        <v>1107</v>
      </c>
      <c r="C944" s="414">
        <v>1500</v>
      </c>
      <c r="D944" s="414">
        <v>817.95</v>
      </c>
    </row>
    <row r="945" spans="1:4" x14ac:dyDescent="0.2">
      <c r="A945" s="415" t="s">
        <v>7365</v>
      </c>
      <c r="B945" s="415" t="s">
        <v>1107</v>
      </c>
      <c r="C945" s="414">
        <v>6787</v>
      </c>
      <c r="D945" s="414">
        <v>3700.95</v>
      </c>
    </row>
    <row r="946" spans="1:4" x14ac:dyDescent="0.2">
      <c r="A946" s="415" t="s">
        <v>7366</v>
      </c>
      <c r="B946" s="415" t="s">
        <v>1107</v>
      </c>
      <c r="C946" s="414">
        <v>2029</v>
      </c>
      <c r="D946" s="414">
        <v>1106.4100000000001</v>
      </c>
    </row>
    <row r="947" spans="1:4" x14ac:dyDescent="0.2">
      <c r="A947" s="415" t="s">
        <v>7367</v>
      </c>
      <c r="B947" s="415" t="s">
        <v>1107</v>
      </c>
      <c r="C947" s="414">
        <v>3484</v>
      </c>
      <c r="D947" s="414">
        <v>1899.83</v>
      </c>
    </row>
    <row r="948" spans="1:4" x14ac:dyDescent="0.2">
      <c r="A948" s="415" t="s">
        <v>7368</v>
      </c>
      <c r="B948" s="415" t="s">
        <v>1107</v>
      </c>
      <c r="C948" s="414">
        <v>5476.100000000004</v>
      </c>
      <c r="D948" s="414">
        <v>2986.1100000000006</v>
      </c>
    </row>
    <row r="949" spans="1:4" x14ac:dyDescent="0.2">
      <c r="A949" s="415" t="s">
        <v>7369</v>
      </c>
      <c r="B949" s="415" t="s">
        <v>1107</v>
      </c>
      <c r="C949" s="414">
        <v>5014</v>
      </c>
      <c r="D949" s="414">
        <v>2734.13</v>
      </c>
    </row>
    <row r="950" spans="1:4" x14ac:dyDescent="0.2">
      <c r="A950" s="415" t="s">
        <v>7370</v>
      </c>
      <c r="B950" s="415" t="s">
        <v>1107</v>
      </c>
      <c r="C950" s="414">
        <v>2645</v>
      </c>
      <c r="D950" s="414">
        <v>1442.32</v>
      </c>
    </row>
    <row r="951" spans="1:4" x14ac:dyDescent="0.2">
      <c r="A951" s="415" t="s">
        <v>7371</v>
      </c>
      <c r="B951" s="415" t="s">
        <v>1107</v>
      </c>
      <c r="C951" s="414">
        <v>4647</v>
      </c>
      <c r="D951" s="414">
        <v>2534.0100000000002</v>
      </c>
    </row>
    <row r="952" spans="1:4" x14ac:dyDescent="0.2">
      <c r="A952" s="415" t="s">
        <v>7372</v>
      </c>
      <c r="B952" s="415" t="s">
        <v>1107</v>
      </c>
      <c r="C952" s="414">
        <v>7190</v>
      </c>
      <c r="D952" s="414">
        <v>3920.71</v>
      </c>
    </row>
    <row r="953" spans="1:4" x14ac:dyDescent="0.2">
      <c r="A953" s="415" t="s">
        <v>7373</v>
      </c>
      <c r="B953" s="415" t="s">
        <v>1107</v>
      </c>
      <c r="C953" s="414">
        <v>15399</v>
      </c>
      <c r="D953" s="414">
        <v>8397.07</v>
      </c>
    </row>
    <row r="954" spans="1:4" x14ac:dyDescent="0.2">
      <c r="A954" s="415" t="s">
        <v>7374</v>
      </c>
      <c r="B954" s="415" t="s">
        <v>1107</v>
      </c>
      <c r="C954" s="414">
        <v>25926.599999999959</v>
      </c>
      <c r="D954" s="414">
        <v>14137.779999999999</v>
      </c>
    </row>
    <row r="955" spans="1:4" x14ac:dyDescent="0.2">
      <c r="A955" s="415" t="s">
        <v>7375</v>
      </c>
      <c r="B955" s="415" t="s">
        <v>1110</v>
      </c>
      <c r="C955" s="414">
        <v>3551.2131147539199</v>
      </c>
      <c r="D955" s="414">
        <v>2114.04</v>
      </c>
    </row>
    <row r="956" spans="1:4" x14ac:dyDescent="0.2">
      <c r="A956" s="415" t="s">
        <v>7376</v>
      </c>
      <c r="B956" s="415" t="s">
        <v>1114</v>
      </c>
      <c r="C956" s="414">
        <v>5474.7868852460697</v>
      </c>
      <c r="D956" s="414">
        <v>2835.94</v>
      </c>
    </row>
    <row r="957" spans="1:4" x14ac:dyDescent="0.2">
      <c r="A957" s="415" t="s">
        <v>7377</v>
      </c>
      <c r="B957" s="415" t="s">
        <v>1110</v>
      </c>
      <c r="C957" s="414">
        <v>3698</v>
      </c>
      <c r="D957" s="414">
        <v>2201.42</v>
      </c>
    </row>
    <row r="958" spans="1:4" x14ac:dyDescent="0.2">
      <c r="A958" s="415" t="s">
        <v>7378</v>
      </c>
      <c r="B958" s="415" t="s">
        <v>1107</v>
      </c>
      <c r="C958" s="414">
        <v>1257.4162679429401</v>
      </c>
      <c r="D958" s="414">
        <v>685.64</v>
      </c>
    </row>
    <row r="959" spans="1:4" x14ac:dyDescent="0.2">
      <c r="A959" s="415" t="s">
        <v>7379</v>
      </c>
      <c r="B959" s="415" t="s">
        <v>1114</v>
      </c>
      <c r="C959" s="414">
        <v>1886.12440191368</v>
      </c>
      <c r="D959" s="414">
        <v>976.97</v>
      </c>
    </row>
    <row r="960" spans="1:4" x14ac:dyDescent="0.2">
      <c r="A960" s="415" t="s">
        <v>7380</v>
      </c>
      <c r="B960" s="415" t="s">
        <v>1128</v>
      </c>
      <c r="C960" s="414">
        <v>2514.8325358851503</v>
      </c>
      <c r="D960" s="414">
        <v>1175.6600000000001</v>
      </c>
    </row>
    <row r="961" spans="1:4" x14ac:dyDescent="0.2">
      <c r="A961" s="415" t="s">
        <v>7381</v>
      </c>
      <c r="B961" s="415" t="s">
        <v>3987</v>
      </c>
      <c r="C961" s="414">
        <v>1641.6267942582299</v>
      </c>
      <c r="D961" s="414">
        <v>471.79</v>
      </c>
    </row>
    <row r="962" spans="1:4" x14ac:dyDescent="0.2">
      <c r="A962" s="415" t="s">
        <v>7382</v>
      </c>
      <c r="B962" s="415" t="s">
        <v>1107</v>
      </c>
      <c r="C962" s="414">
        <v>3179</v>
      </c>
      <c r="D962" s="414">
        <v>1733.51</v>
      </c>
    </row>
    <row r="963" spans="1:4" x14ac:dyDescent="0.2">
      <c r="A963" s="415" t="s">
        <v>7383</v>
      </c>
      <c r="B963" s="415" t="s">
        <v>1107</v>
      </c>
      <c r="C963" s="414">
        <v>5936</v>
      </c>
      <c r="D963" s="414">
        <v>3236.9000000000005</v>
      </c>
    </row>
    <row r="964" spans="1:4" x14ac:dyDescent="0.2">
      <c r="A964" s="415" t="s">
        <v>7384</v>
      </c>
      <c r="B964" s="415" t="s">
        <v>1107</v>
      </c>
      <c r="C964" s="414">
        <v>3048</v>
      </c>
      <c r="D964" s="414">
        <v>1662.07</v>
      </c>
    </row>
    <row r="965" spans="1:4" x14ac:dyDescent="0.2">
      <c r="A965" s="415" t="s">
        <v>7385</v>
      </c>
      <c r="B965" s="415" t="s">
        <v>1107</v>
      </c>
      <c r="C965" s="414">
        <v>5882</v>
      </c>
      <c r="D965" s="414">
        <v>3207.45</v>
      </c>
    </row>
    <row r="966" spans="1:4" x14ac:dyDescent="0.2">
      <c r="A966" s="415" t="s">
        <v>7386</v>
      </c>
      <c r="B966" s="415" t="s">
        <v>1107</v>
      </c>
      <c r="C966" s="414">
        <v>11314</v>
      </c>
      <c r="D966" s="414">
        <v>6169.52</v>
      </c>
    </row>
    <row r="967" spans="1:4" x14ac:dyDescent="0.2">
      <c r="A967" s="415" t="s">
        <v>7387</v>
      </c>
      <c r="B967" s="415" t="s">
        <v>1107</v>
      </c>
      <c r="C967" s="414">
        <v>4622</v>
      </c>
      <c r="D967" s="414">
        <v>2520.38</v>
      </c>
    </row>
    <row r="968" spans="1:4" x14ac:dyDescent="0.2">
      <c r="A968" s="415" t="s">
        <v>7388</v>
      </c>
      <c r="B968" s="415" t="s">
        <v>1107</v>
      </c>
      <c r="C968" s="414">
        <v>6732</v>
      </c>
      <c r="D968" s="414">
        <v>3670.97</v>
      </c>
    </row>
    <row r="969" spans="1:4" x14ac:dyDescent="0.2">
      <c r="A969" s="415" t="s">
        <v>7389</v>
      </c>
      <c r="B969" s="415" t="s">
        <v>1107</v>
      </c>
      <c r="C969" s="414">
        <v>12710</v>
      </c>
      <c r="D969" s="414">
        <v>6930.76</v>
      </c>
    </row>
    <row r="970" spans="1:4" x14ac:dyDescent="0.2">
      <c r="A970" s="415" t="s">
        <v>7390</v>
      </c>
      <c r="B970" s="415" t="s">
        <v>1107</v>
      </c>
      <c r="C970" s="414">
        <v>6205</v>
      </c>
      <c r="D970" s="414">
        <v>3383.59</v>
      </c>
    </row>
    <row r="971" spans="1:4" x14ac:dyDescent="0.2">
      <c r="A971" s="415" t="s">
        <v>7391</v>
      </c>
      <c r="B971" s="415" t="s">
        <v>1107</v>
      </c>
      <c r="C971" s="414">
        <v>22567.899999999954</v>
      </c>
      <c r="D971" s="414">
        <v>12306.279999999999</v>
      </c>
    </row>
    <row r="972" spans="1:4" x14ac:dyDescent="0.2">
      <c r="A972" s="415" t="s">
        <v>7392</v>
      </c>
      <c r="B972" s="415" t="s">
        <v>1107</v>
      </c>
      <c r="C972" s="414">
        <v>1200</v>
      </c>
      <c r="D972" s="414">
        <v>654.36</v>
      </c>
    </row>
    <row r="973" spans="1:4" x14ac:dyDescent="0.2">
      <c r="A973" s="415" t="s">
        <v>7393</v>
      </c>
      <c r="B973" s="415" t="s">
        <v>1107</v>
      </c>
      <c r="C973" s="414">
        <v>4969</v>
      </c>
      <c r="D973" s="414">
        <v>2709.6</v>
      </c>
    </row>
    <row r="974" spans="1:4" x14ac:dyDescent="0.2">
      <c r="A974" s="415" t="s">
        <v>7394</v>
      </c>
      <c r="B974" s="415" t="s">
        <v>1107</v>
      </c>
      <c r="C974" s="414">
        <v>4710.9999999999918</v>
      </c>
      <c r="D974" s="414">
        <v>2568.91</v>
      </c>
    </row>
    <row r="975" spans="1:4" x14ac:dyDescent="0.2">
      <c r="A975" s="415" t="s">
        <v>7395</v>
      </c>
      <c r="B975" s="415" t="s">
        <v>1107</v>
      </c>
      <c r="C975" s="414">
        <v>4570.9999999999964</v>
      </c>
      <c r="D975" s="414">
        <v>2492.5500000000002</v>
      </c>
    </row>
    <row r="976" spans="1:4" x14ac:dyDescent="0.2">
      <c r="A976" s="415" t="s">
        <v>7396</v>
      </c>
      <c r="B976" s="415" t="s">
        <v>1107</v>
      </c>
      <c r="C976" s="414">
        <v>4145</v>
      </c>
      <c r="D976" s="414">
        <v>2260.27</v>
      </c>
    </row>
    <row r="977" spans="1:4" x14ac:dyDescent="0.2">
      <c r="A977" s="415" t="s">
        <v>7397</v>
      </c>
      <c r="B977" s="415" t="s">
        <v>1107</v>
      </c>
      <c r="C977" s="414">
        <v>2645</v>
      </c>
      <c r="D977" s="414">
        <v>1442.3200000000002</v>
      </c>
    </row>
    <row r="978" spans="1:4" x14ac:dyDescent="0.2">
      <c r="A978" s="415" t="s">
        <v>7398</v>
      </c>
      <c r="B978" s="415" t="s">
        <v>1107</v>
      </c>
      <c r="C978" s="414">
        <v>4231</v>
      </c>
      <c r="D978" s="414">
        <v>2307.16</v>
      </c>
    </row>
    <row r="979" spans="1:4" x14ac:dyDescent="0.2">
      <c r="A979" s="415" t="s">
        <v>7399</v>
      </c>
      <c r="B979" s="415" t="s">
        <v>1107</v>
      </c>
      <c r="C979" s="414">
        <v>2601.0999999999899</v>
      </c>
      <c r="D979" s="414">
        <v>1418.38</v>
      </c>
    </row>
    <row r="980" spans="1:4" x14ac:dyDescent="0.2">
      <c r="A980" s="415" t="s">
        <v>7400</v>
      </c>
      <c r="B980" s="415" t="s">
        <v>1107</v>
      </c>
      <c r="C980" s="414">
        <v>3349</v>
      </c>
      <c r="D980" s="414">
        <v>1826.2</v>
      </c>
    </row>
    <row r="981" spans="1:4" x14ac:dyDescent="0.2">
      <c r="A981" s="415" t="s">
        <v>7401</v>
      </c>
      <c r="B981" s="415" t="s">
        <v>1107</v>
      </c>
      <c r="C981" s="414">
        <v>3446</v>
      </c>
      <c r="D981" s="414">
        <v>1879.1</v>
      </c>
    </row>
    <row r="982" spans="1:4" x14ac:dyDescent="0.2">
      <c r="A982" s="415" t="s">
        <v>7402</v>
      </c>
      <c r="B982" s="415" t="s">
        <v>1107</v>
      </c>
      <c r="C982" s="414">
        <v>15970</v>
      </c>
      <c r="D982" s="414">
        <v>8708.44</v>
      </c>
    </row>
    <row r="983" spans="1:4" x14ac:dyDescent="0.2">
      <c r="A983" s="415" t="s">
        <v>7403</v>
      </c>
      <c r="B983" s="415" t="s">
        <v>1107</v>
      </c>
      <c r="C983" s="414">
        <v>2264</v>
      </c>
      <c r="D983" s="414">
        <v>1234.56</v>
      </c>
    </row>
    <row r="984" spans="1:4" x14ac:dyDescent="0.2">
      <c r="A984" s="415" t="s">
        <v>7404</v>
      </c>
      <c r="B984" s="415" t="s">
        <v>1107</v>
      </c>
      <c r="C984" s="414">
        <v>3826</v>
      </c>
      <c r="D984" s="414">
        <v>2086.3200000000002</v>
      </c>
    </row>
    <row r="985" spans="1:4" x14ac:dyDescent="0.2">
      <c r="A985" s="415" t="s">
        <v>7405</v>
      </c>
      <c r="B985" s="415" t="s">
        <v>1107</v>
      </c>
      <c r="C985" s="414">
        <v>9975</v>
      </c>
      <c r="D985" s="414">
        <v>5439.36</v>
      </c>
    </row>
    <row r="986" spans="1:4" x14ac:dyDescent="0.2">
      <c r="A986" s="415" t="s">
        <v>7406</v>
      </c>
      <c r="B986" s="415" t="s">
        <v>1107</v>
      </c>
      <c r="C986" s="414">
        <v>3842.7548209367301</v>
      </c>
      <c r="D986" s="414">
        <v>2095.4499999999998</v>
      </c>
    </row>
    <row r="987" spans="1:4" x14ac:dyDescent="0.2">
      <c r="A987" s="415" t="s">
        <v>7407</v>
      </c>
      <c r="B987" s="415" t="s">
        <v>1114</v>
      </c>
      <c r="C987" s="414">
        <v>1023.24517906326</v>
      </c>
      <c r="D987" s="414">
        <v>530.04</v>
      </c>
    </row>
    <row r="988" spans="1:4" x14ac:dyDescent="0.2">
      <c r="A988" s="415" t="s">
        <v>7408</v>
      </c>
      <c r="B988" s="415" t="s">
        <v>1107</v>
      </c>
      <c r="C988" s="414">
        <v>5099</v>
      </c>
      <c r="D988" s="414">
        <v>2780.48</v>
      </c>
    </row>
    <row r="989" spans="1:4" x14ac:dyDescent="0.2">
      <c r="A989" s="415" t="s">
        <v>7409</v>
      </c>
      <c r="B989" s="415" t="s">
        <v>1107</v>
      </c>
      <c r="C989" s="414">
        <v>3120</v>
      </c>
      <c r="D989" s="414">
        <v>1701.34</v>
      </c>
    </row>
    <row r="990" spans="1:4" x14ac:dyDescent="0.2">
      <c r="A990" s="415" t="s">
        <v>7410</v>
      </c>
      <c r="B990" s="415" t="s">
        <v>1107</v>
      </c>
      <c r="C990" s="414">
        <v>5460</v>
      </c>
      <c r="D990" s="414">
        <v>2977.34</v>
      </c>
    </row>
    <row r="991" spans="1:4" x14ac:dyDescent="0.2">
      <c r="A991" s="415" t="s">
        <v>7411</v>
      </c>
      <c r="B991" s="415" t="s">
        <v>1107</v>
      </c>
      <c r="C991" s="414">
        <v>10544</v>
      </c>
      <c r="D991" s="414">
        <v>5749.64</v>
      </c>
    </row>
    <row r="992" spans="1:4" x14ac:dyDescent="0.2">
      <c r="A992" s="415" t="s">
        <v>7412</v>
      </c>
      <c r="B992" s="415" t="s">
        <v>1107</v>
      </c>
      <c r="C992" s="414">
        <v>3377</v>
      </c>
      <c r="D992" s="414">
        <v>1841.48</v>
      </c>
    </row>
    <row r="993" spans="1:4" x14ac:dyDescent="0.2">
      <c r="A993" s="415" t="s">
        <v>7413</v>
      </c>
      <c r="B993" s="415" t="s">
        <v>1107</v>
      </c>
      <c r="C993" s="414">
        <v>12860</v>
      </c>
      <c r="D993" s="414">
        <v>7012.56</v>
      </c>
    </row>
    <row r="994" spans="1:4" x14ac:dyDescent="0.2">
      <c r="A994" s="415" t="s">
        <v>7414</v>
      </c>
      <c r="B994" s="415" t="s">
        <v>1107</v>
      </c>
      <c r="C994" s="414">
        <v>17593</v>
      </c>
      <c r="D994" s="414">
        <v>9593.4600000000009</v>
      </c>
    </row>
    <row r="995" spans="1:4" x14ac:dyDescent="0.2">
      <c r="A995" s="415" t="s">
        <v>7415</v>
      </c>
      <c r="B995" s="415" t="s">
        <v>1107</v>
      </c>
      <c r="C995" s="414">
        <v>5247</v>
      </c>
      <c r="D995" s="414">
        <v>2861.19</v>
      </c>
    </row>
    <row r="996" spans="1:4" x14ac:dyDescent="0.2">
      <c r="A996" s="415" t="s">
        <v>7416</v>
      </c>
      <c r="B996" s="415" t="s">
        <v>1107</v>
      </c>
      <c r="C996" s="414">
        <v>8836</v>
      </c>
      <c r="D996" s="414">
        <v>4818.2700000000004</v>
      </c>
    </row>
    <row r="997" spans="1:4" x14ac:dyDescent="0.2">
      <c r="A997" s="415" t="s">
        <v>7417</v>
      </c>
      <c r="B997" s="415" t="s">
        <v>1107</v>
      </c>
      <c r="C997" s="414">
        <v>3552</v>
      </c>
      <c r="D997" s="414">
        <v>1936.91</v>
      </c>
    </row>
    <row r="998" spans="1:4" x14ac:dyDescent="0.2">
      <c r="A998" s="415" t="s">
        <v>7418</v>
      </c>
      <c r="B998" s="415" t="s">
        <v>1107</v>
      </c>
      <c r="C998" s="414">
        <v>3388</v>
      </c>
      <c r="D998" s="414">
        <v>1847.48</v>
      </c>
    </row>
    <row r="999" spans="1:4" x14ac:dyDescent="0.2">
      <c r="A999" s="415" t="s">
        <v>7419</v>
      </c>
      <c r="B999" s="415" t="s">
        <v>1107</v>
      </c>
      <c r="C999" s="414">
        <v>6429</v>
      </c>
      <c r="D999" s="414">
        <v>3505.73</v>
      </c>
    </row>
    <row r="1000" spans="1:4" x14ac:dyDescent="0.2">
      <c r="A1000" s="415" t="s">
        <v>7420</v>
      </c>
      <c r="B1000" s="415" t="s">
        <v>1107</v>
      </c>
      <c r="C1000" s="414">
        <v>2988</v>
      </c>
      <c r="D1000" s="414">
        <v>1629.36</v>
      </c>
    </row>
    <row r="1001" spans="1:4" x14ac:dyDescent="0.2">
      <c r="A1001" s="415" t="s">
        <v>7421</v>
      </c>
      <c r="B1001" s="415" t="s">
        <v>1107</v>
      </c>
      <c r="C1001" s="414">
        <v>2316</v>
      </c>
      <c r="D1001" s="414">
        <v>1262.9100000000001</v>
      </c>
    </row>
    <row r="1002" spans="1:4" x14ac:dyDescent="0.2">
      <c r="A1002" s="415" t="s">
        <v>7422</v>
      </c>
      <c r="B1002" s="415" t="s">
        <v>1107</v>
      </c>
      <c r="C1002" s="414">
        <v>5012</v>
      </c>
      <c r="D1002" s="414">
        <v>2733.04</v>
      </c>
    </row>
    <row r="1003" spans="1:4" x14ac:dyDescent="0.2">
      <c r="A1003" s="415" t="s">
        <v>7423</v>
      </c>
      <c r="B1003" s="415" t="s">
        <v>1107</v>
      </c>
      <c r="C1003" s="414">
        <v>3686</v>
      </c>
      <c r="D1003" s="414">
        <v>2009.98</v>
      </c>
    </row>
    <row r="1004" spans="1:4" x14ac:dyDescent="0.2">
      <c r="A1004" s="415" t="s">
        <v>7424</v>
      </c>
      <c r="B1004" s="415" t="s">
        <v>1107</v>
      </c>
      <c r="C1004" s="414">
        <v>9250.0999999999658</v>
      </c>
      <c r="D1004" s="414">
        <v>5044.079999999999</v>
      </c>
    </row>
    <row r="1005" spans="1:4" x14ac:dyDescent="0.2">
      <c r="A1005" s="415" t="s">
        <v>7425</v>
      </c>
      <c r="B1005" s="415" t="s">
        <v>1107</v>
      </c>
      <c r="C1005" s="414">
        <v>4146</v>
      </c>
      <c r="D1005" s="414">
        <v>2260.81</v>
      </c>
    </row>
    <row r="1006" spans="1:4" x14ac:dyDescent="0.2">
      <c r="A1006" s="415" t="s">
        <v>7426</v>
      </c>
      <c r="B1006" s="415" t="s">
        <v>1107</v>
      </c>
      <c r="C1006" s="414">
        <v>13203</v>
      </c>
      <c r="D1006" s="414">
        <v>7199.6</v>
      </c>
    </row>
    <row r="1007" spans="1:4" x14ac:dyDescent="0.2">
      <c r="A1007" s="415" t="s">
        <v>7427</v>
      </c>
      <c r="B1007" s="415" t="s">
        <v>1107</v>
      </c>
      <c r="C1007" s="414">
        <v>3814</v>
      </c>
      <c r="D1007" s="414">
        <v>2079.77</v>
      </c>
    </row>
    <row r="1008" spans="1:4" x14ac:dyDescent="0.2">
      <c r="A1008" s="415" t="s">
        <v>7428</v>
      </c>
      <c r="B1008" s="415" t="s">
        <v>1107</v>
      </c>
      <c r="C1008" s="414">
        <v>9345</v>
      </c>
      <c r="D1008" s="414">
        <v>5095.83</v>
      </c>
    </row>
    <row r="1009" spans="1:4" x14ac:dyDescent="0.2">
      <c r="A1009" s="415" t="s">
        <v>7429</v>
      </c>
      <c r="B1009" s="415" t="s">
        <v>1107</v>
      </c>
      <c r="C1009" s="414">
        <v>4715</v>
      </c>
      <c r="D1009" s="414">
        <v>2571.1000000000004</v>
      </c>
    </row>
    <row r="1010" spans="1:4" x14ac:dyDescent="0.2">
      <c r="A1010" s="415" t="s">
        <v>7430</v>
      </c>
      <c r="B1010" s="415" t="s">
        <v>1107</v>
      </c>
      <c r="C1010" s="414">
        <v>5574</v>
      </c>
      <c r="D1010" s="414">
        <v>3039.5</v>
      </c>
    </row>
    <row r="1011" spans="1:4" x14ac:dyDescent="0.2">
      <c r="A1011" s="415" t="s">
        <v>7431</v>
      </c>
      <c r="B1011" s="415" t="s">
        <v>1107</v>
      </c>
      <c r="C1011" s="414">
        <v>4667.6190476192787</v>
      </c>
      <c r="D1011" s="414">
        <v>2545.25</v>
      </c>
    </row>
    <row r="1012" spans="1:4" x14ac:dyDescent="0.2">
      <c r="A1012" s="415" t="s">
        <v>7432</v>
      </c>
      <c r="B1012" s="415" t="s">
        <v>1114</v>
      </c>
      <c r="C1012" s="414">
        <v>5134.380952380714</v>
      </c>
      <c r="D1012" s="414">
        <v>2659.6099999999997</v>
      </c>
    </row>
    <row r="1013" spans="1:4" x14ac:dyDescent="0.2">
      <c r="A1013" s="415" t="s">
        <v>7433</v>
      </c>
      <c r="B1013" s="415" t="s">
        <v>1107</v>
      </c>
      <c r="C1013" s="414">
        <v>5180</v>
      </c>
      <c r="D1013" s="414">
        <v>2824.65</v>
      </c>
    </row>
    <row r="1014" spans="1:4" x14ac:dyDescent="0.2">
      <c r="A1014" s="415" t="s">
        <v>7434</v>
      </c>
      <c r="B1014" s="415" t="s">
        <v>1107</v>
      </c>
      <c r="C1014" s="414">
        <v>8817</v>
      </c>
      <c r="D1014" s="414">
        <v>4807.91</v>
      </c>
    </row>
    <row r="1015" spans="1:4" x14ac:dyDescent="0.2">
      <c r="A1015" s="415" t="s">
        <v>7436</v>
      </c>
      <c r="B1015" s="415" t="s">
        <v>1107</v>
      </c>
      <c r="C1015" s="414">
        <v>848</v>
      </c>
      <c r="D1015" s="414">
        <v>462.41</v>
      </c>
    </row>
    <row r="1016" spans="1:4" x14ac:dyDescent="0.2">
      <c r="A1016" s="415" t="s">
        <v>7437</v>
      </c>
      <c r="B1016" s="415" t="s">
        <v>1107</v>
      </c>
      <c r="C1016" s="414">
        <v>11832.6</v>
      </c>
      <c r="D1016" s="414">
        <v>6452.32</v>
      </c>
    </row>
    <row r="1017" spans="1:4" x14ac:dyDescent="0.2">
      <c r="A1017" s="415" t="s">
        <v>7438</v>
      </c>
      <c r="B1017" s="415" t="s">
        <v>1114</v>
      </c>
      <c r="C1017" s="414">
        <v>303.39999999999998</v>
      </c>
      <c r="D1017" s="414">
        <v>157.16</v>
      </c>
    </row>
    <row r="1018" spans="1:4" x14ac:dyDescent="0.2">
      <c r="A1018" s="415" t="s">
        <v>7439</v>
      </c>
      <c r="B1018" s="415" t="s">
        <v>1107</v>
      </c>
      <c r="C1018" s="414">
        <v>4432.5291828793461</v>
      </c>
      <c r="D1018" s="414">
        <v>2417.0699999999997</v>
      </c>
    </row>
    <row r="1019" spans="1:4" x14ac:dyDescent="0.2">
      <c r="A1019" s="415" t="s">
        <v>7440</v>
      </c>
      <c r="B1019" s="415" t="s">
        <v>3243</v>
      </c>
      <c r="C1019" s="414">
        <v>2471.4708171206339</v>
      </c>
      <c r="D1019" s="414">
        <v>967.33</v>
      </c>
    </row>
    <row r="1020" spans="1:4" x14ac:dyDescent="0.2">
      <c r="A1020" s="415" t="s">
        <v>7441</v>
      </c>
      <c r="B1020" s="415" t="s">
        <v>1107</v>
      </c>
      <c r="C1020" s="414">
        <v>5617</v>
      </c>
      <c r="D1020" s="414">
        <v>3062.95</v>
      </c>
    </row>
    <row r="1021" spans="1:4" x14ac:dyDescent="0.2">
      <c r="A1021" s="415" t="s">
        <v>7442</v>
      </c>
      <c r="B1021" s="415" t="s">
        <v>1107</v>
      </c>
      <c r="C1021" s="414">
        <v>5547</v>
      </c>
      <c r="D1021" s="414">
        <v>3024.78</v>
      </c>
    </row>
    <row r="1022" spans="1:4" x14ac:dyDescent="0.2">
      <c r="A1022" s="415" t="s">
        <v>7443</v>
      </c>
      <c r="B1022" s="415" t="s">
        <v>1107</v>
      </c>
      <c r="C1022" s="414">
        <v>16752.529801323599</v>
      </c>
      <c r="D1022" s="414">
        <v>9135.15</v>
      </c>
    </row>
    <row r="1023" spans="1:4" x14ac:dyDescent="0.2">
      <c r="A1023" s="415" t="s">
        <v>7444</v>
      </c>
      <c r="B1023" s="415" t="s">
        <v>1128</v>
      </c>
      <c r="C1023" s="414">
        <v>5833.4701986763002</v>
      </c>
      <c r="D1023" s="414">
        <v>2727.15</v>
      </c>
    </row>
    <row r="1024" spans="1:4" x14ac:dyDescent="0.2">
      <c r="A1024" s="415" t="s">
        <v>7445</v>
      </c>
      <c r="B1024" s="415" t="s">
        <v>1107</v>
      </c>
      <c r="C1024" s="414">
        <v>14757</v>
      </c>
      <c r="D1024" s="414">
        <v>8046.99</v>
      </c>
    </row>
    <row r="1025" spans="1:4" x14ac:dyDescent="0.2">
      <c r="A1025" s="415" t="s">
        <v>7446</v>
      </c>
      <c r="B1025" s="415" t="s">
        <v>1107</v>
      </c>
      <c r="C1025" s="414">
        <v>26825.714285714199</v>
      </c>
      <c r="D1025" s="414">
        <v>14628.06</v>
      </c>
    </row>
    <row r="1026" spans="1:4" x14ac:dyDescent="0.2">
      <c r="A1026" s="415" t="s">
        <v>7446</v>
      </c>
      <c r="B1026" s="415" t="s">
        <v>1108</v>
      </c>
      <c r="C1026" s="414">
        <v>10730.285714285699</v>
      </c>
      <c r="D1026" s="414">
        <v>5565.8</v>
      </c>
    </row>
    <row r="1027" spans="1:4" x14ac:dyDescent="0.2">
      <c r="A1027" s="415" t="s">
        <v>7447</v>
      </c>
      <c r="B1027" s="415" t="s">
        <v>1107</v>
      </c>
      <c r="C1027" s="414">
        <v>2102</v>
      </c>
      <c r="D1027" s="414">
        <v>1146.22</v>
      </c>
    </row>
    <row r="1028" spans="1:4" x14ac:dyDescent="0.2">
      <c r="A1028" s="415" t="s">
        <v>7448</v>
      </c>
      <c r="B1028" s="415" t="s">
        <v>1107</v>
      </c>
      <c r="C1028" s="414">
        <v>3960</v>
      </c>
      <c r="D1028" s="414">
        <v>2159.39</v>
      </c>
    </row>
    <row r="1029" spans="1:4" x14ac:dyDescent="0.2">
      <c r="A1029" s="415" t="s">
        <v>7449</v>
      </c>
      <c r="B1029" s="415" t="s">
        <v>1107</v>
      </c>
      <c r="C1029" s="414">
        <v>2013</v>
      </c>
      <c r="D1029" s="414">
        <v>1097.69</v>
      </c>
    </row>
    <row r="1030" spans="1:4" x14ac:dyDescent="0.2">
      <c r="A1030" s="415" t="s">
        <v>7450</v>
      </c>
      <c r="B1030" s="415" t="s">
        <v>1107</v>
      </c>
      <c r="C1030" s="414">
        <v>4181</v>
      </c>
      <c r="D1030" s="414">
        <v>2279.9</v>
      </c>
    </row>
    <row r="1031" spans="1:4" x14ac:dyDescent="0.2">
      <c r="A1031" s="415" t="s">
        <v>7451</v>
      </c>
      <c r="B1031" s="415" t="s">
        <v>1107</v>
      </c>
      <c r="C1031" s="414">
        <v>3478</v>
      </c>
      <c r="D1031" s="414">
        <v>1896.55</v>
      </c>
    </row>
    <row r="1032" spans="1:4" x14ac:dyDescent="0.2">
      <c r="A1032" s="415" t="s">
        <v>7452</v>
      </c>
      <c r="B1032" s="415" t="s">
        <v>1107</v>
      </c>
      <c r="C1032" s="414">
        <v>2230</v>
      </c>
      <c r="D1032" s="414">
        <v>1216.02</v>
      </c>
    </row>
    <row r="1033" spans="1:4" x14ac:dyDescent="0.2">
      <c r="A1033" s="415" t="s">
        <v>7453</v>
      </c>
      <c r="B1033" s="415" t="s">
        <v>1107</v>
      </c>
      <c r="C1033" s="414">
        <v>7831</v>
      </c>
      <c r="D1033" s="414">
        <v>4270.24</v>
      </c>
    </row>
    <row r="1034" spans="1:4" x14ac:dyDescent="0.2">
      <c r="A1034" s="415" t="s">
        <v>7454</v>
      </c>
      <c r="B1034" s="415" t="s">
        <v>1107</v>
      </c>
      <c r="C1034" s="414">
        <v>3115.5041322319298</v>
      </c>
      <c r="D1034" s="414">
        <v>1698.88</v>
      </c>
    </row>
    <row r="1035" spans="1:4" x14ac:dyDescent="0.2">
      <c r="A1035" s="415" t="s">
        <v>7455</v>
      </c>
      <c r="B1035" s="415" t="s">
        <v>169</v>
      </c>
      <c r="C1035" s="414">
        <v>20445.495867768001</v>
      </c>
      <c r="D1035" s="414">
        <v>8793.61</v>
      </c>
    </row>
    <row r="1036" spans="1:4" x14ac:dyDescent="0.2">
      <c r="A1036" s="415" t="s">
        <v>7456</v>
      </c>
      <c r="B1036" s="415" t="s">
        <v>1107</v>
      </c>
      <c r="C1036" s="414">
        <v>5364</v>
      </c>
      <c r="D1036" s="414">
        <v>2924.99</v>
      </c>
    </row>
    <row r="1037" spans="1:4" x14ac:dyDescent="0.2">
      <c r="A1037" s="415" t="s">
        <v>7457</v>
      </c>
      <c r="B1037" s="415" t="s">
        <v>1107</v>
      </c>
      <c r="C1037" s="414">
        <v>3282</v>
      </c>
      <c r="D1037" s="414">
        <v>1789.67</v>
      </c>
    </row>
    <row r="1038" spans="1:4" x14ac:dyDescent="0.2">
      <c r="A1038" s="415" t="s">
        <v>7458</v>
      </c>
      <c r="B1038" s="415" t="s">
        <v>1107</v>
      </c>
      <c r="C1038" s="414">
        <v>9236</v>
      </c>
      <c r="D1038" s="414">
        <v>5036.3900000000003</v>
      </c>
    </row>
    <row r="1039" spans="1:4" x14ac:dyDescent="0.2">
      <c r="A1039" s="415" t="s">
        <v>7459</v>
      </c>
      <c r="B1039" s="415" t="s">
        <v>1107</v>
      </c>
      <c r="C1039" s="414">
        <v>11927.8438661705</v>
      </c>
      <c r="D1039" s="414">
        <v>6504.25</v>
      </c>
    </row>
    <row r="1040" spans="1:4" x14ac:dyDescent="0.2">
      <c r="A1040" s="415" t="s">
        <v>7460</v>
      </c>
      <c r="B1040" s="415" t="s">
        <v>1114</v>
      </c>
      <c r="C1040" s="414">
        <v>4740.1561338294596</v>
      </c>
      <c r="D1040" s="414">
        <v>2455.4</v>
      </c>
    </row>
    <row r="1041" spans="1:4" x14ac:dyDescent="0.2">
      <c r="A1041" s="415" t="s">
        <v>7461</v>
      </c>
      <c r="B1041" s="415" t="s">
        <v>1107</v>
      </c>
      <c r="C1041" s="414">
        <v>4487</v>
      </c>
      <c r="D1041" s="414">
        <v>2446.7600000000002</v>
      </c>
    </row>
    <row r="1042" spans="1:4" x14ac:dyDescent="0.2">
      <c r="A1042" s="415" t="s">
        <v>7462</v>
      </c>
      <c r="B1042" s="415" t="s">
        <v>1107</v>
      </c>
      <c r="C1042" s="414">
        <v>3823</v>
      </c>
      <c r="D1042" s="414">
        <v>2084.6799999999998</v>
      </c>
    </row>
    <row r="1043" spans="1:4" x14ac:dyDescent="0.2">
      <c r="A1043" s="415" t="s">
        <v>7463</v>
      </c>
      <c r="B1043" s="415" t="s">
        <v>1107</v>
      </c>
      <c r="C1043" s="414">
        <v>6067</v>
      </c>
      <c r="D1043" s="414">
        <v>3308.34</v>
      </c>
    </row>
    <row r="1044" spans="1:4" x14ac:dyDescent="0.2">
      <c r="A1044" s="415" t="s">
        <v>7464</v>
      </c>
      <c r="B1044" s="415" t="s">
        <v>1107</v>
      </c>
      <c r="C1044" s="414">
        <v>12821.899999999989</v>
      </c>
      <c r="D1044" s="414">
        <v>6991.78</v>
      </c>
    </row>
    <row r="1045" spans="1:4" x14ac:dyDescent="0.2">
      <c r="A1045" s="415" t="s">
        <v>7465</v>
      </c>
      <c r="B1045" s="415" t="s">
        <v>1107</v>
      </c>
      <c r="C1045" s="414">
        <v>4330</v>
      </c>
      <c r="D1045" s="414">
        <v>2361.15</v>
      </c>
    </row>
    <row r="1046" spans="1:4" x14ac:dyDescent="0.2">
      <c r="A1046" s="415" t="s">
        <v>7466</v>
      </c>
      <c r="B1046" s="415" t="s">
        <v>1107</v>
      </c>
      <c r="C1046" s="414">
        <v>3581</v>
      </c>
      <c r="D1046" s="414">
        <v>1952.72</v>
      </c>
    </row>
    <row r="1047" spans="1:4" x14ac:dyDescent="0.2">
      <c r="A1047" s="415" t="s">
        <v>7467</v>
      </c>
      <c r="B1047" s="415" t="s">
        <v>1107</v>
      </c>
      <c r="C1047" s="414">
        <v>10546</v>
      </c>
      <c r="D1047" s="414">
        <v>5750.73</v>
      </c>
    </row>
    <row r="1048" spans="1:4" x14ac:dyDescent="0.2">
      <c r="A1048" s="415" t="s">
        <v>7468</v>
      </c>
      <c r="B1048" s="415" t="s">
        <v>1107</v>
      </c>
      <c r="C1048" s="414">
        <v>2572.5999999999899</v>
      </c>
      <c r="D1048" s="414">
        <v>1402.84</v>
      </c>
    </row>
    <row r="1049" spans="1:4" x14ac:dyDescent="0.2">
      <c r="A1049" s="415" t="s">
        <v>7469</v>
      </c>
      <c r="B1049" s="415" t="s">
        <v>1107</v>
      </c>
      <c r="C1049" s="414">
        <v>4501</v>
      </c>
      <c r="D1049" s="414">
        <v>2454.4</v>
      </c>
    </row>
    <row r="1050" spans="1:4" x14ac:dyDescent="0.2">
      <c r="A1050" s="415" t="s">
        <v>7470</v>
      </c>
      <c r="B1050" s="415" t="s">
        <v>1107</v>
      </c>
      <c r="C1050" s="414">
        <v>3239</v>
      </c>
      <c r="D1050" s="414">
        <v>1766.23</v>
      </c>
    </row>
    <row r="1051" spans="1:4" x14ac:dyDescent="0.2">
      <c r="A1051" s="415" t="s">
        <v>7471</v>
      </c>
      <c r="B1051" s="415" t="s">
        <v>1107</v>
      </c>
      <c r="C1051" s="414">
        <v>5569</v>
      </c>
      <c r="D1051" s="414">
        <v>3036.78</v>
      </c>
    </row>
    <row r="1052" spans="1:4" x14ac:dyDescent="0.2">
      <c r="A1052" s="415" t="s">
        <v>7472</v>
      </c>
      <c r="B1052" s="415" t="s">
        <v>1107</v>
      </c>
      <c r="C1052" s="414">
        <v>8358</v>
      </c>
      <c r="D1052" s="414">
        <v>4557.62</v>
      </c>
    </row>
    <row r="1053" spans="1:4" x14ac:dyDescent="0.2">
      <c r="A1053" s="415" t="s">
        <v>7473</v>
      </c>
      <c r="B1053" s="415" t="s">
        <v>1107</v>
      </c>
      <c r="C1053" s="414">
        <v>1746</v>
      </c>
      <c r="D1053" s="414">
        <v>952.09</v>
      </c>
    </row>
    <row r="1054" spans="1:4" x14ac:dyDescent="0.2">
      <c r="A1054" s="415" t="s">
        <v>7474</v>
      </c>
      <c r="B1054" s="415" t="s">
        <v>1107</v>
      </c>
      <c r="C1054" s="414">
        <v>10282</v>
      </c>
      <c r="D1054" s="414">
        <v>5606.77</v>
      </c>
    </row>
    <row r="1055" spans="1:4" x14ac:dyDescent="0.2">
      <c r="A1055" s="415" t="s">
        <v>7475</v>
      </c>
      <c r="B1055" s="415" t="s">
        <v>1107</v>
      </c>
      <c r="C1055" s="414">
        <v>2617</v>
      </c>
      <c r="D1055" s="414">
        <v>1427.05</v>
      </c>
    </row>
    <row r="1056" spans="1:4" x14ac:dyDescent="0.2">
      <c r="A1056" s="415" t="s">
        <v>7476</v>
      </c>
      <c r="B1056" s="415" t="s">
        <v>1107</v>
      </c>
      <c r="C1056" s="414">
        <v>2804</v>
      </c>
      <c r="D1056" s="414">
        <v>1529.02</v>
      </c>
    </row>
    <row r="1057" spans="1:4" x14ac:dyDescent="0.2">
      <c r="A1057" s="415" t="s">
        <v>7477</v>
      </c>
      <c r="B1057" s="415" t="s">
        <v>1107</v>
      </c>
      <c r="C1057" s="414">
        <v>4288</v>
      </c>
      <c r="D1057" s="414">
        <v>2338.25</v>
      </c>
    </row>
    <row r="1058" spans="1:4" x14ac:dyDescent="0.2">
      <c r="A1058" s="415" t="s">
        <v>7478</v>
      </c>
      <c r="B1058" s="415" t="s">
        <v>1107</v>
      </c>
      <c r="C1058" s="414">
        <v>2426</v>
      </c>
      <c r="D1058" s="414">
        <v>1322.9</v>
      </c>
    </row>
    <row r="1059" spans="1:4" x14ac:dyDescent="0.2">
      <c r="A1059" s="415" t="s">
        <v>7479</v>
      </c>
      <c r="B1059" s="415" t="s">
        <v>1107</v>
      </c>
      <c r="C1059" s="414">
        <v>6310</v>
      </c>
      <c r="D1059" s="414">
        <v>3440.84</v>
      </c>
    </row>
    <row r="1060" spans="1:4" x14ac:dyDescent="0.2">
      <c r="A1060" s="415" t="s">
        <v>7480</v>
      </c>
      <c r="B1060" s="415" t="s">
        <v>1107</v>
      </c>
      <c r="C1060" s="414">
        <v>3839</v>
      </c>
      <c r="D1060" s="414">
        <v>2093.41</v>
      </c>
    </row>
    <row r="1061" spans="1:4" x14ac:dyDescent="0.2">
      <c r="A1061" s="415" t="s">
        <v>7481</v>
      </c>
      <c r="B1061" s="415" t="s">
        <v>1107</v>
      </c>
      <c r="C1061" s="414">
        <v>7480</v>
      </c>
      <c r="D1061" s="414">
        <v>4078.84</v>
      </c>
    </row>
    <row r="1062" spans="1:4" x14ac:dyDescent="0.2">
      <c r="A1062" s="415" t="s">
        <v>7482</v>
      </c>
      <c r="B1062" s="415" t="s">
        <v>1107</v>
      </c>
      <c r="C1062" s="414">
        <v>5150</v>
      </c>
      <c r="D1062" s="414">
        <v>2808.3199999999997</v>
      </c>
    </row>
    <row r="1063" spans="1:4" x14ac:dyDescent="0.2">
      <c r="A1063" s="415" t="s">
        <v>7483</v>
      </c>
      <c r="B1063" s="415" t="s">
        <v>1107</v>
      </c>
      <c r="C1063" s="414">
        <v>19811</v>
      </c>
      <c r="D1063" s="414">
        <v>10802.94</v>
      </c>
    </row>
    <row r="1064" spans="1:4" x14ac:dyDescent="0.2">
      <c r="A1064" s="415" t="s">
        <v>7484</v>
      </c>
      <c r="B1064" s="415" t="s">
        <v>1107</v>
      </c>
      <c r="C1064" s="414">
        <v>5395</v>
      </c>
      <c r="D1064" s="414">
        <v>2941.89</v>
      </c>
    </row>
    <row r="1065" spans="1:4" x14ac:dyDescent="0.2">
      <c r="A1065" s="415" t="s">
        <v>7485</v>
      </c>
      <c r="B1065" s="415" t="s">
        <v>1107</v>
      </c>
      <c r="C1065" s="414">
        <v>3959</v>
      </c>
      <c r="D1065" s="414">
        <v>2158.84</v>
      </c>
    </row>
    <row r="1066" spans="1:4" x14ac:dyDescent="0.2">
      <c r="A1066" s="415" t="s">
        <v>7486</v>
      </c>
      <c r="B1066" s="415" t="s">
        <v>1107</v>
      </c>
      <c r="C1066" s="414">
        <v>2159</v>
      </c>
      <c r="D1066" s="414">
        <v>1177.3</v>
      </c>
    </row>
    <row r="1067" spans="1:4" x14ac:dyDescent="0.2">
      <c r="A1067" s="415" t="s">
        <v>7487</v>
      </c>
      <c r="B1067" s="415" t="s">
        <v>1107</v>
      </c>
      <c r="C1067" s="414">
        <v>5194</v>
      </c>
      <c r="D1067" s="414">
        <v>2832.29</v>
      </c>
    </row>
    <row r="1068" spans="1:4" x14ac:dyDescent="0.2">
      <c r="A1068" s="415" t="s">
        <v>7488</v>
      </c>
      <c r="B1068" s="415" t="s">
        <v>1107</v>
      </c>
      <c r="C1068" s="414">
        <v>6953</v>
      </c>
      <c r="D1068" s="414">
        <v>3791.47</v>
      </c>
    </row>
    <row r="1069" spans="1:4" x14ac:dyDescent="0.2">
      <c r="A1069" s="415" t="s">
        <v>7489</v>
      </c>
      <c r="B1069" s="415" t="s">
        <v>1107</v>
      </c>
      <c r="C1069" s="414">
        <v>3865</v>
      </c>
      <c r="D1069" s="414">
        <v>2107.58</v>
      </c>
    </row>
    <row r="1070" spans="1:4" x14ac:dyDescent="0.2">
      <c r="A1070" s="415" t="s">
        <v>7490</v>
      </c>
      <c r="B1070" s="415" t="s">
        <v>1107</v>
      </c>
      <c r="C1070" s="414">
        <v>14145</v>
      </c>
      <c r="D1070" s="414">
        <v>7713.27</v>
      </c>
    </row>
    <row r="1071" spans="1:4" x14ac:dyDescent="0.2">
      <c r="A1071" s="415" t="s">
        <v>7491</v>
      </c>
      <c r="B1071" s="415" t="s">
        <v>1107</v>
      </c>
      <c r="C1071" s="414">
        <v>3799</v>
      </c>
      <c r="D1071" s="414">
        <v>2071.59</v>
      </c>
    </row>
    <row r="1072" spans="1:4" x14ac:dyDescent="0.2">
      <c r="A1072" s="415" t="s">
        <v>7492</v>
      </c>
      <c r="B1072" s="415" t="s">
        <v>1107</v>
      </c>
      <c r="C1072" s="414">
        <v>6800</v>
      </c>
      <c r="D1072" s="414">
        <v>3708.04</v>
      </c>
    </row>
    <row r="1073" spans="1:4" x14ac:dyDescent="0.2">
      <c r="A1073" s="415" t="s">
        <v>7493</v>
      </c>
      <c r="B1073" s="415" t="s">
        <v>1107</v>
      </c>
      <c r="C1073" s="414">
        <v>5259</v>
      </c>
      <c r="D1073" s="414">
        <v>2867.73</v>
      </c>
    </row>
    <row r="1074" spans="1:4" x14ac:dyDescent="0.2">
      <c r="A1074" s="415" t="s">
        <v>7494</v>
      </c>
      <c r="B1074" s="415" t="s">
        <v>1107</v>
      </c>
      <c r="C1074" s="414">
        <v>5945</v>
      </c>
      <c r="D1074" s="414">
        <v>3241.81</v>
      </c>
    </row>
    <row r="1075" spans="1:4" x14ac:dyDescent="0.2">
      <c r="A1075" s="415" t="s">
        <v>7495</v>
      </c>
      <c r="B1075" s="415" t="s">
        <v>1107</v>
      </c>
      <c r="C1075" s="414">
        <v>0</v>
      </c>
      <c r="D1075" s="414">
        <v>0</v>
      </c>
    </row>
    <row r="1076" spans="1:4" x14ac:dyDescent="0.2">
      <c r="A1076" s="415" t="s">
        <v>7496</v>
      </c>
      <c r="B1076" s="415" t="s">
        <v>1110</v>
      </c>
      <c r="C1076" s="414">
        <v>1650</v>
      </c>
      <c r="D1076" s="414">
        <v>982.25</v>
      </c>
    </row>
    <row r="1077" spans="1:4" x14ac:dyDescent="0.2">
      <c r="A1077" s="415" t="s">
        <v>7497</v>
      </c>
      <c r="B1077" s="415" t="s">
        <v>1107</v>
      </c>
      <c r="C1077" s="414">
        <v>5298</v>
      </c>
      <c r="D1077" s="414">
        <v>2889</v>
      </c>
    </row>
    <row r="1078" spans="1:4" x14ac:dyDescent="0.2">
      <c r="A1078" s="415" t="s">
        <v>7498</v>
      </c>
      <c r="B1078" s="415" t="s">
        <v>1107</v>
      </c>
      <c r="C1078" s="414">
        <v>5096</v>
      </c>
      <c r="D1078" s="414">
        <v>2778.85</v>
      </c>
    </row>
    <row r="1079" spans="1:4" x14ac:dyDescent="0.2">
      <c r="A1079" s="415" t="s">
        <v>7499</v>
      </c>
      <c r="B1079" s="415" t="s">
        <v>1107</v>
      </c>
      <c r="C1079" s="414">
        <v>7570</v>
      </c>
      <c r="D1079" s="414">
        <v>4127.92</v>
      </c>
    </row>
    <row r="1080" spans="1:4" x14ac:dyDescent="0.2">
      <c r="A1080" s="415" t="s">
        <v>7500</v>
      </c>
      <c r="B1080" s="415" t="s">
        <v>1107</v>
      </c>
      <c r="C1080" s="414">
        <v>26413.793103448199</v>
      </c>
      <c r="D1080" s="414">
        <v>14403.44</v>
      </c>
    </row>
    <row r="1081" spans="1:4" x14ac:dyDescent="0.2">
      <c r="A1081" s="415" t="s">
        <v>7500</v>
      </c>
      <c r="B1081" s="415" t="s">
        <v>1108</v>
      </c>
      <c r="C1081" s="414">
        <v>1928.2068965517201</v>
      </c>
      <c r="D1081" s="414">
        <v>1000.16</v>
      </c>
    </row>
    <row r="1082" spans="1:4" x14ac:dyDescent="0.2">
      <c r="A1082" s="415" t="s">
        <v>7501</v>
      </c>
      <c r="B1082" s="415" t="s">
        <v>1107</v>
      </c>
      <c r="C1082" s="414">
        <v>3569</v>
      </c>
      <c r="D1082" s="414">
        <v>1946.18</v>
      </c>
    </row>
    <row r="1083" spans="1:4" x14ac:dyDescent="0.2">
      <c r="A1083" s="415" t="s">
        <v>7502</v>
      </c>
      <c r="B1083" s="415" t="s">
        <v>1107</v>
      </c>
      <c r="C1083" s="414">
        <v>2728</v>
      </c>
      <c r="D1083" s="414">
        <v>1487.58</v>
      </c>
    </row>
    <row r="1084" spans="1:4" x14ac:dyDescent="0.2">
      <c r="A1084" s="415" t="s">
        <v>7503</v>
      </c>
      <c r="B1084" s="415" t="s">
        <v>1107</v>
      </c>
      <c r="C1084" s="414">
        <v>4151</v>
      </c>
      <c r="D1084" s="414">
        <v>2263.54</v>
      </c>
    </row>
    <row r="1085" spans="1:4" x14ac:dyDescent="0.2">
      <c r="A1085" s="415" t="s">
        <v>7504</v>
      </c>
      <c r="B1085" s="415" t="s">
        <v>1107</v>
      </c>
      <c r="C1085" s="414">
        <v>6795</v>
      </c>
      <c r="D1085" s="414">
        <v>3705.31</v>
      </c>
    </row>
    <row r="1086" spans="1:4" x14ac:dyDescent="0.2">
      <c r="A1086" s="415" t="s">
        <v>7505</v>
      </c>
      <c r="B1086" s="415" t="s">
        <v>1107</v>
      </c>
      <c r="C1086" s="414">
        <v>3056</v>
      </c>
      <c r="D1086" s="414">
        <v>1666.43</v>
      </c>
    </row>
    <row r="1087" spans="1:4" x14ac:dyDescent="0.2">
      <c r="A1087" s="415" t="s">
        <v>7506</v>
      </c>
      <c r="B1087" s="415" t="s">
        <v>1107</v>
      </c>
      <c r="C1087" s="414">
        <v>227</v>
      </c>
      <c r="D1087" s="414">
        <v>123.78</v>
      </c>
    </row>
    <row r="1088" spans="1:4" x14ac:dyDescent="0.2">
      <c r="A1088" s="415" t="s">
        <v>7507</v>
      </c>
      <c r="B1088" s="415" t="s">
        <v>1107</v>
      </c>
      <c r="C1088" s="414">
        <v>1492</v>
      </c>
      <c r="D1088" s="414">
        <v>813.59</v>
      </c>
    </row>
    <row r="1089" spans="1:4" x14ac:dyDescent="0.2">
      <c r="A1089" s="415" t="s">
        <v>7508</v>
      </c>
      <c r="B1089" s="415" t="s">
        <v>1107</v>
      </c>
      <c r="C1089" s="414">
        <v>12874</v>
      </c>
      <c r="D1089" s="414">
        <v>7020.18</v>
      </c>
    </row>
    <row r="1090" spans="1:4" x14ac:dyDescent="0.2">
      <c r="A1090" s="415" t="s">
        <v>7509</v>
      </c>
      <c r="B1090" s="415" t="s">
        <v>1107</v>
      </c>
      <c r="C1090" s="414">
        <v>26420.825205827401</v>
      </c>
      <c r="D1090" s="414">
        <v>14407.28</v>
      </c>
    </row>
    <row r="1091" spans="1:4" x14ac:dyDescent="0.2">
      <c r="A1091" s="415" t="s">
        <v>7510</v>
      </c>
      <c r="B1091" s="415" t="s">
        <v>1114</v>
      </c>
      <c r="C1091" s="414">
        <v>9767.3695376803207</v>
      </c>
      <c r="D1091" s="414">
        <v>5059.5</v>
      </c>
    </row>
    <row r="1092" spans="1:4" x14ac:dyDescent="0.2">
      <c r="A1092" s="415" t="s">
        <v>7511</v>
      </c>
      <c r="B1092" s="415" t="s">
        <v>1107</v>
      </c>
      <c r="C1092" s="414">
        <v>3786</v>
      </c>
      <c r="D1092" s="414">
        <v>2064.5100000000002</v>
      </c>
    </row>
    <row r="1093" spans="1:4" x14ac:dyDescent="0.2">
      <c r="A1093" s="415" t="s">
        <v>7512</v>
      </c>
      <c r="B1093" s="415" t="s">
        <v>1107</v>
      </c>
      <c r="C1093" s="414">
        <v>6677</v>
      </c>
      <c r="D1093" s="414">
        <v>3640.97</v>
      </c>
    </row>
    <row r="1094" spans="1:4" x14ac:dyDescent="0.2">
      <c r="A1094" s="415" t="s">
        <v>7513</v>
      </c>
      <c r="B1094" s="415" t="s">
        <v>1107</v>
      </c>
      <c r="C1094" s="414">
        <v>5327</v>
      </c>
      <c r="D1094" s="414">
        <v>2904.81</v>
      </c>
    </row>
    <row r="1095" spans="1:4" x14ac:dyDescent="0.2">
      <c r="A1095" s="415" t="s">
        <v>7514</v>
      </c>
      <c r="B1095" s="415" t="s">
        <v>1107</v>
      </c>
      <c r="C1095" s="414">
        <v>3431</v>
      </c>
      <c r="D1095" s="414">
        <v>1870.92</v>
      </c>
    </row>
    <row r="1096" spans="1:4" x14ac:dyDescent="0.2">
      <c r="A1096" s="415" t="s">
        <v>7515</v>
      </c>
      <c r="B1096" s="415" t="s">
        <v>1107</v>
      </c>
      <c r="C1096" s="414">
        <v>3704</v>
      </c>
      <c r="D1096" s="414">
        <v>2019.79</v>
      </c>
    </row>
    <row r="1097" spans="1:4" x14ac:dyDescent="0.2">
      <c r="A1097" s="415" t="s">
        <v>7516</v>
      </c>
      <c r="B1097" s="415" t="s">
        <v>1107</v>
      </c>
      <c r="C1097" s="414">
        <v>3981</v>
      </c>
      <c r="D1097" s="414">
        <v>2170.84</v>
      </c>
    </row>
    <row r="1098" spans="1:4" x14ac:dyDescent="0.2">
      <c r="A1098" s="415" t="s">
        <v>7517</v>
      </c>
      <c r="B1098" s="415" t="s">
        <v>1107</v>
      </c>
      <c r="C1098" s="414">
        <v>5077</v>
      </c>
      <c r="D1098" s="414">
        <v>2768.49</v>
      </c>
    </row>
    <row r="1099" spans="1:4" x14ac:dyDescent="0.2">
      <c r="A1099" s="415" t="s">
        <v>7518</v>
      </c>
      <c r="B1099" s="415" t="s">
        <v>1107</v>
      </c>
      <c r="C1099" s="414">
        <v>3760</v>
      </c>
      <c r="D1099" s="414">
        <v>2050.33</v>
      </c>
    </row>
    <row r="1100" spans="1:4" x14ac:dyDescent="0.2">
      <c r="A1100" s="415" t="s">
        <v>7519</v>
      </c>
      <c r="B1100" s="415" t="s">
        <v>1113</v>
      </c>
      <c r="C1100" s="414">
        <v>1866</v>
      </c>
      <c r="D1100" s="414">
        <v>810.22</v>
      </c>
    </row>
    <row r="1101" spans="1:4" x14ac:dyDescent="0.2">
      <c r="A1101" s="415" t="s">
        <v>7520</v>
      </c>
      <c r="B1101" s="415" t="s">
        <v>1107</v>
      </c>
      <c r="C1101" s="414">
        <v>18601</v>
      </c>
      <c r="D1101" s="414">
        <v>10143.129999999999</v>
      </c>
    </row>
    <row r="1102" spans="1:4" x14ac:dyDescent="0.2">
      <c r="A1102" s="415" t="s">
        <v>7521</v>
      </c>
      <c r="B1102" s="415" t="s">
        <v>1107</v>
      </c>
      <c r="C1102" s="414">
        <v>4812</v>
      </c>
      <c r="D1102" s="414">
        <v>2623.98</v>
      </c>
    </row>
    <row r="1103" spans="1:4" x14ac:dyDescent="0.2">
      <c r="A1103" s="415" t="s">
        <v>7522</v>
      </c>
      <c r="B1103" s="415" t="s">
        <v>1107</v>
      </c>
      <c r="C1103" s="414">
        <v>6772</v>
      </c>
      <c r="D1103" s="414">
        <v>3692.77</v>
      </c>
    </row>
    <row r="1104" spans="1:4" x14ac:dyDescent="0.2">
      <c r="A1104" s="415" t="s">
        <v>7523</v>
      </c>
      <c r="B1104" s="415" t="s">
        <v>1107</v>
      </c>
      <c r="C1104" s="414">
        <v>10250</v>
      </c>
      <c r="D1104" s="414">
        <v>5589.3200000000006</v>
      </c>
    </row>
    <row r="1105" spans="1:4" x14ac:dyDescent="0.2">
      <c r="A1105" s="415" t="s">
        <v>7524</v>
      </c>
      <c r="B1105" s="415" t="s">
        <v>1107</v>
      </c>
      <c r="C1105" s="414">
        <v>10399</v>
      </c>
      <c r="D1105" s="414">
        <v>5670.57</v>
      </c>
    </row>
    <row r="1106" spans="1:4" x14ac:dyDescent="0.2">
      <c r="A1106" s="415" t="s">
        <v>7525</v>
      </c>
      <c r="B1106" s="415" t="s">
        <v>1107</v>
      </c>
      <c r="C1106" s="414">
        <v>5553</v>
      </c>
      <c r="D1106" s="414">
        <v>3028.05</v>
      </c>
    </row>
    <row r="1107" spans="1:4" x14ac:dyDescent="0.2">
      <c r="A1107" s="415" t="s">
        <v>7526</v>
      </c>
      <c r="B1107" s="415" t="s">
        <v>1107</v>
      </c>
      <c r="C1107" s="414">
        <v>6014.8372093022899</v>
      </c>
      <c r="D1107" s="414">
        <v>3279.89</v>
      </c>
    </row>
    <row r="1108" spans="1:4" x14ac:dyDescent="0.2">
      <c r="A1108" s="415" t="s">
        <v>7527</v>
      </c>
      <c r="B1108" s="415" t="s">
        <v>1121</v>
      </c>
      <c r="C1108" s="414">
        <v>1592.1627906977101</v>
      </c>
      <c r="D1108" s="414">
        <v>783.5</v>
      </c>
    </row>
    <row r="1109" spans="1:4" x14ac:dyDescent="0.2">
      <c r="A1109" s="415" t="s">
        <v>7528</v>
      </c>
      <c r="B1109" s="415" t="s">
        <v>1114</v>
      </c>
      <c r="C1109" s="414">
        <v>6649</v>
      </c>
      <c r="D1109" s="414">
        <v>3444.18</v>
      </c>
    </row>
    <row r="1110" spans="1:4" x14ac:dyDescent="0.2">
      <c r="A1110" s="415" t="s">
        <v>7529</v>
      </c>
      <c r="B1110" s="415" t="s">
        <v>1114</v>
      </c>
      <c r="C1110" s="414">
        <v>6153</v>
      </c>
      <c r="D1110" s="414">
        <v>3187.25</v>
      </c>
    </row>
    <row r="1111" spans="1:4" x14ac:dyDescent="0.2">
      <c r="A1111" s="415" t="s">
        <v>7530</v>
      </c>
      <c r="B1111" s="415" t="s">
        <v>1107</v>
      </c>
      <c r="C1111" s="414">
        <v>4423</v>
      </c>
      <c r="D1111" s="414">
        <v>2411.86</v>
      </c>
    </row>
    <row r="1112" spans="1:4" x14ac:dyDescent="0.2">
      <c r="A1112" s="415" t="s">
        <v>7531</v>
      </c>
      <c r="B1112" s="415" t="s">
        <v>1114</v>
      </c>
      <c r="C1112" s="414">
        <v>1511</v>
      </c>
      <c r="D1112" s="414">
        <v>782.7</v>
      </c>
    </row>
    <row r="1113" spans="1:4" x14ac:dyDescent="0.2">
      <c r="A1113" s="415" t="s">
        <v>7532</v>
      </c>
      <c r="B1113" s="415" t="s">
        <v>1114</v>
      </c>
      <c r="C1113" s="414">
        <v>24448.3082706766</v>
      </c>
      <c r="D1113" s="414">
        <v>12664.22</v>
      </c>
    </row>
    <row r="1114" spans="1:4" x14ac:dyDescent="0.2">
      <c r="A1114" s="415" t="s">
        <v>7532</v>
      </c>
      <c r="B1114" s="415" t="s">
        <v>1115</v>
      </c>
      <c r="C1114" s="414">
        <v>1564.6917293233</v>
      </c>
      <c r="D1114" s="414">
        <v>771.08</v>
      </c>
    </row>
    <row r="1115" spans="1:4" x14ac:dyDescent="0.2">
      <c r="A1115" s="415" t="s">
        <v>7534</v>
      </c>
      <c r="B1115" s="415" t="s">
        <v>1114</v>
      </c>
      <c r="C1115" s="414">
        <v>3100</v>
      </c>
      <c r="D1115" s="414">
        <v>1605.8</v>
      </c>
    </row>
    <row r="1116" spans="1:4" x14ac:dyDescent="0.2">
      <c r="A1116" s="415" t="s">
        <v>7535</v>
      </c>
      <c r="B1116" s="415" t="s">
        <v>1114</v>
      </c>
      <c r="C1116" s="414">
        <v>23769</v>
      </c>
      <c r="D1116" s="414">
        <v>12312.35</v>
      </c>
    </row>
    <row r="1117" spans="1:4" x14ac:dyDescent="0.2">
      <c r="A1117" s="415" t="s">
        <v>7536</v>
      </c>
      <c r="B1117" s="415" t="s">
        <v>1114</v>
      </c>
      <c r="C1117" s="414">
        <v>7341</v>
      </c>
      <c r="D1117" s="414">
        <v>3802.64</v>
      </c>
    </row>
    <row r="1118" spans="1:4" x14ac:dyDescent="0.2">
      <c r="A1118" s="415" t="s">
        <v>7537</v>
      </c>
      <c r="B1118" s="415" t="s">
        <v>1114</v>
      </c>
      <c r="C1118" s="414">
        <v>4602</v>
      </c>
      <c r="D1118" s="414">
        <v>2383.84</v>
      </c>
    </row>
    <row r="1119" spans="1:4" x14ac:dyDescent="0.2">
      <c r="A1119" s="415" t="s">
        <v>7538</v>
      </c>
      <c r="B1119" s="415" t="s">
        <v>1107</v>
      </c>
      <c r="C1119" s="414">
        <v>2987.9999999999982</v>
      </c>
      <c r="D1119" s="414">
        <v>1629.37</v>
      </c>
    </row>
    <row r="1120" spans="1:4" x14ac:dyDescent="0.2">
      <c r="A1120" s="415" t="s">
        <v>7539</v>
      </c>
      <c r="B1120" s="415" t="s">
        <v>1114</v>
      </c>
      <c r="C1120" s="414">
        <v>5849</v>
      </c>
      <c r="D1120" s="414">
        <v>3029.78</v>
      </c>
    </row>
    <row r="1121" spans="1:4" x14ac:dyDescent="0.2">
      <c r="A1121" s="415" t="s">
        <v>7540</v>
      </c>
      <c r="B1121" s="415" t="s">
        <v>1114</v>
      </c>
      <c r="C1121" s="414">
        <v>11766</v>
      </c>
      <c r="D1121" s="414">
        <v>6094.79</v>
      </c>
    </row>
    <row r="1122" spans="1:4" x14ac:dyDescent="0.2">
      <c r="A1122" s="415" t="s">
        <v>7541</v>
      </c>
      <c r="B1122" s="415" t="s">
        <v>1114</v>
      </c>
      <c r="C1122" s="414">
        <v>6100</v>
      </c>
      <c r="D1122" s="414">
        <v>3159.81</v>
      </c>
    </row>
    <row r="1123" spans="1:4" x14ac:dyDescent="0.2">
      <c r="A1123" s="415" t="s">
        <v>7542</v>
      </c>
      <c r="B1123" s="415" t="s">
        <v>1114</v>
      </c>
      <c r="C1123" s="414">
        <v>4936</v>
      </c>
      <c r="D1123" s="414">
        <v>2556.86</v>
      </c>
    </row>
    <row r="1124" spans="1:4" x14ac:dyDescent="0.2">
      <c r="A1124" s="415" t="s">
        <v>7543</v>
      </c>
      <c r="B1124" s="415" t="s">
        <v>1114</v>
      </c>
      <c r="C1124" s="414">
        <v>2165</v>
      </c>
      <c r="D1124" s="414">
        <v>1121.47</v>
      </c>
    </row>
    <row r="1125" spans="1:4" x14ac:dyDescent="0.2">
      <c r="A1125" s="415" t="s">
        <v>7544</v>
      </c>
      <c r="B1125" s="415" t="s">
        <v>1114</v>
      </c>
      <c r="C1125" s="414">
        <v>2956</v>
      </c>
      <c r="D1125" s="414">
        <v>1531.2</v>
      </c>
    </row>
    <row r="1126" spans="1:4" x14ac:dyDescent="0.2">
      <c r="A1126" s="415" t="s">
        <v>7545</v>
      </c>
      <c r="B1126" s="415" t="s">
        <v>1114</v>
      </c>
      <c r="C1126" s="414">
        <v>6982</v>
      </c>
      <c r="D1126" s="414">
        <v>3616.68</v>
      </c>
    </row>
    <row r="1127" spans="1:4" x14ac:dyDescent="0.2">
      <c r="A1127" s="415" t="s">
        <v>7546</v>
      </c>
      <c r="B1127" s="415" t="s">
        <v>1114</v>
      </c>
      <c r="C1127" s="414">
        <v>8114</v>
      </c>
      <c r="D1127" s="414">
        <v>4203.05</v>
      </c>
    </row>
    <row r="1128" spans="1:4" x14ac:dyDescent="0.2">
      <c r="A1128" s="415" t="s">
        <v>7547</v>
      </c>
      <c r="B1128" s="415" t="s">
        <v>1114</v>
      </c>
      <c r="C1128" s="414">
        <v>2300</v>
      </c>
      <c r="D1128" s="414">
        <v>1191.4000000000001</v>
      </c>
    </row>
    <row r="1129" spans="1:4" x14ac:dyDescent="0.2">
      <c r="A1129" s="415" t="s">
        <v>7548</v>
      </c>
      <c r="B1129" s="415" t="s">
        <v>1114</v>
      </c>
      <c r="C1129" s="414">
        <v>6622.4000000000042</v>
      </c>
      <c r="D1129" s="414">
        <v>3430.4300000000007</v>
      </c>
    </row>
    <row r="1130" spans="1:4" x14ac:dyDescent="0.2">
      <c r="A1130" s="415" t="s">
        <v>7549</v>
      </c>
      <c r="B1130" s="415" t="s">
        <v>1114</v>
      </c>
      <c r="C1130" s="414">
        <v>7272</v>
      </c>
      <c r="D1130" s="414">
        <v>3766.9</v>
      </c>
    </row>
    <row r="1131" spans="1:4" x14ac:dyDescent="0.2">
      <c r="A1131" s="415" t="s">
        <v>7550</v>
      </c>
      <c r="B1131" s="415" t="s">
        <v>1114</v>
      </c>
      <c r="C1131" s="414">
        <v>4734</v>
      </c>
      <c r="D1131" s="414">
        <v>2452.21</v>
      </c>
    </row>
    <row r="1132" spans="1:4" x14ac:dyDescent="0.2">
      <c r="A1132" s="415" t="s">
        <v>7551</v>
      </c>
      <c r="B1132" s="415" t="s">
        <v>1114</v>
      </c>
      <c r="C1132" s="414">
        <v>1926</v>
      </c>
      <c r="D1132" s="414">
        <v>997.67000000000007</v>
      </c>
    </row>
    <row r="1133" spans="1:4" x14ac:dyDescent="0.2">
      <c r="A1133" s="415" t="s">
        <v>7552</v>
      </c>
      <c r="B1133" s="415" t="s">
        <v>1114</v>
      </c>
      <c r="C1133" s="414">
        <v>8901</v>
      </c>
      <c r="D1133" s="414">
        <v>4610.72</v>
      </c>
    </row>
    <row r="1134" spans="1:4" x14ac:dyDescent="0.2">
      <c r="A1134" s="415" t="s">
        <v>7553</v>
      </c>
      <c r="B1134" s="415" t="s">
        <v>1114</v>
      </c>
      <c r="C1134" s="414">
        <v>7142</v>
      </c>
      <c r="D1134" s="414">
        <v>3699.56</v>
      </c>
    </row>
    <row r="1135" spans="1:4" x14ac:dyDescent="0.2">
      <c r="A1135" s="415" t="s">
        <v>7554</v>
      </c>
      <c r="B1135" s="415" t="s">
        <v>1114</v>
      </c>
      <c r="C1135" s="414">
        <v>14317</v>
      </c>
      <c r="D1135" s="414">
        <v>7416.21</v>
      </c>
    </row>
    <row r="1136" spans="1:4" x14ac:dyDescent="0.2">
      <c r="A1136" s="415" t="s">
        <v>7555</v>
      </c>
      <c r="B1136" s="415" t="s">
        <v>1114</v>
      </c>
      <c r="C1136" s="414">
        <v>25706.793206793162</v>
      </c>
      <c r="D1136" s="414">
        <v>13316.099999999999</v>
      </c>
    </row>
    <row r="1137" spans="1:4" x14ac:dyDescent="0.2">
      <c r="A1137" s="415" t="s">
        <v>7555</v>
      </c>
      <c r="B1137" s="415" t="s">
        <v>1115</v>
      </c>
      <c r="C1137" s="414">
        <v>8603.2067932067621</v>
      </c>
      <c r="D1137" s="414">
        <v>4239.6499999999996</v>
      </c>
    </row>
    <row r="1138" spans="1:4" x14ac:dyDescent="0.2">
      <c r="A1138" s="415" t="s">
        <v>7556</v>
      </c>
      <c r="B1138" s="415" t="s">
        <v>1114</v>
      </c>
      <c r="C1138" s="414">
        <v>25427.027027027001</v>
      </c>
      <c r="D1138" s="414">
        <v>13171.2</v>
      </c>
    </row>
    <row r="1139" spans="1:4" x14ac:dyDescent="0.2">
      <c r="A1139" s="415" t="s">
        <v>7556</v>
      </c>
      <c r="B1139" s="415" t="s">
        <v>1115</v>
      </c>
      <c r="C1139" s="414">
        <v>21612.972972972901</v>
      </c>
      <c r="D1139" s="414">
        <v>10650.87</v>
      </c>
    </row>
    <row r="1140" spans="1:4" x14ac:dyDescent="0.2">
      <c r="A1140" s="415" t="s">
        <v>7557</v>
      </c>
      <c r="B1140" s="415" t="s">
        <v>1114</v>
      </c>
      <c r="C1140" s="414">
        <v>7280</v>
      </c>
      <c r="D1140" s="414">
        <v>3771.04</v>
      </c>
    </row>
    <row r="1141" spans="1:4" x14ac:dyDescent="0.2">
      <c r="A1141" s="415" t="s">
        <v>7558</v>
      </c>
      <c r="B1141" s="415" t="s">
        <v>1114</v>
      </c>
      <c r="C1141" s="414">
        <v>2623</v>
      </c>
      <c r="D1141" s="414">
        <v>1358.71</v>
      </c>
    </row>
    <row r="1142" spans="1:4" x14ac:dyDescent="0.2">
      <c r="A1142" s="415" t="s">
        <v>7559</v>
      </c>
      <c r="B1142" s="415" t="s">
        <v>1114</v>
      </c>
      <c r="C1142" s="414">
        <v>4650</v>
      </c>
      <c r="D1142" s="414">
        <v>2408.6999999999998</v>
      </c>
    </row>
    <row r="1143" spans="1:4" x14ac:dyDescent="0.2">
      <c r="A1143" s="415" t="s">
        <v>7560</v>
      </c>
      <c r="B1143" s="415" t="s">
        <v>1114</v>
      </c>
      <c r="C1143" s="414">
        <v>4338</v>
      </c>
      <c r="D1143" s="414">
        <v>2247.08</v>
      </c>
    </row>
    <row r="1144" spans="1:4" x14ac:dyDescent="0.2">
      <c r="A1144" s="415" t="s">
        <v>7561</v>
      </c>
      <c r="B1144" s="415" t="s">
        <v>1114</v>
      </c>
      <c r="C1144" s="414">
        <v>6757</v>
      </c>
      <c r="D1144" s="414">
        <v>3500.13</v>
      </c>
    </row>
    <row r="1145" spans="1:4" x14ac:dyDescent="0.2">
      <c r="A1145" s="415" t="s">
        <v>7562</v>
      </c>
      <c r="B1145" s="415" t="s">
        <v>1114</v>
      </c>
      <c r="C1145" s="414">
        <v>1949</v>
      </c>
      <c r="D1145" s="414">
        <v>1009.58</v>
      </c>
    </row>
    <row r="1146" spans="1:4" x14ac:dyDescent="0.2">
      <c r="A1146" s="415" t="s">
        <v>7563</v>
      </c>
      <c r="B1146" s="415" t="s">
        <v>1114</v>
      </c>
      <c r="C1146" s="414">
        <v>5415</v>
      </c>
      <c r="D1146" s="414">
        <v>2804.97</v>
      </c>
    </row>
    <row r="1147" spans="1:4" x14ac:dyDescent="0.2">
      <c r="A1147" s="415" t="s">
        <v>7564</v>
      </c>
      <c r="B1147" s="415" t="s">
        <v>1114</v>
      </c>
      <c r="C1147" s="414">
        <v>6975</v>
      </c>
      <c r="D1147" s="414">
        <v>3613.05</v>
      </c>
    </row>
    <row r="1148" spans="1:4" x14ac:dyDescent="0.2">
      <c r="A1148" s="415" t="s">
        <v>7565</v>
      </c>
      <c r="B1148" s="415" t="s">
        <v>1114</v>
      </c>
      <c r="C1148" s="414">
        <v>8590</v>
      </c>
      <c r="D1148" s="414">
        <v>4449.62</v>
      </c>
    </row>
    <row r="1149" spans="1:4" x14ac:dyDescent="0.2">
      <c r="A1149" s="415" t="s">
        <v>7566</v>
      </c>
      <c r="B1149" s="415" t="s">
        <v>1114</v>
      </c>
      <c r="C1149" s="414">
        <v>2972</v>
      </c>
      <c r="D1149" s="414">
        <v>1539.49</v>
      </c>
    </row>
    <row r="1150" spans="1:4" x14ac:dyDescent="0.2">
      <c r="A1150" s="415" t="s">
        <v>7567</v>
      </c>
      <c r="B1150" s="415" t="s">
        <v>1114</v>
      </c>
      <c r="C1150" s="414">
        <v>3572</v>
      </c>
      <c r="D1150" s="414">
        <v>1850.3</v>
      </c>
    </row>
    <row r="1151" spans="1:4" x14ac:dyDescent="0.2">
      <c r="A1151" s="415" t="s">
        <v>7568</v>
      </c>
      <c r="B1151" s="415" t="s">
        <v>1114</v>
      </c>
      <c r="C1151" s="414">
        <v>25900</v>
      </c>
      <c r="D1151" s="414">
        <v>13416.199999999999</v>
      </c>
    </row>
    <row r="1152" spans="1:4" x14ac:dyDescent="0.2">
      <c r="A1152" s="415" t="s">
        <v>7569</v>
      </c>
      <c r="B1152" s="415" t="s">
        <v>1114</v>
      </c>
      <c r="C1152" s="414">
        <v>4536</v>
      </c>
      <c r="D1152" s="414">
        <v>2349.65</v>
      </c>
    </row>
    <row r="1153" spans="1:4" x14ac:dyDescent="0.2">
      <c r="A1153" s="415" t="s">
        <v>7570</v>
      </c>
      <c r="B1153" s="415" t="s">
        <v>1114</v>
      </c>
      <c r="C1153" s="414">
        <v>2981</v>
      </c>
      <c r="D1153" s="414">
        <v>1544.1599999999999</v>
      </c>
    </row>
    <row r="1154" spans="1:4" x14ac:dyDescent="0.2">
      <c r="A1154" s="415" t="s">
        <v>7571</v>
      </c>
      <c r="B1154" s="415" t="s">
        <v>1114</v>
      </c>
      <c r="C1154" s="414">
        <v>3780</v>
      </c>
      <c r="D1154" s="414">
        <v>1958.04</v>
      </c>
    </row>
    <row r="1155" spans="1:4" x14ac:dyDescent="0.2">
      <c r="A1155" s="415" t="s">
        <v>7572</v>
      </c>
      <c r="B1155" s="415" t="s">
        <v>1114</v>
      </c>
      <c r="C1155" s="414">
        <v>6287</v>
      </c>
      <c r="D1155" s="414">
        <v>3256.67</v>
      </c>
    </row>
    <row r="1156" spans="1:4" x14ac:dyDescent="0.2">
      <c r="A1156" s="415" t="s">
        <v>7573</v>
      </c>
      <c r="B1156" s="415" t="s">
        <v>1114</v>
      </c>
      <c r="C1156" s="414">
        <v>4583</v>
      </c>
      <c r="D1156" s="414">
        <v>2373.9899999999998</v>
      </c>
    </row>
    <row r="1157" spans="1:4" x14ac:dyDescent="0.2">
      <c r="A1157" s="415" t="s">
        <v>7574</v>
      </c>
      <c r="B1157" s="415" t="s">
        <v>1114</v>
      </c>
      <c r="C1157" s="414">
        <v>7024.8999999999796</v>
      </c>
      <c r="D1157" s="414">
        <v>3638.8900000000003</v>
      </c>
    </row>
    <row r="1158" spans="1:4" x14ac:dyDescent="0.2">
      <c r="A1158" s="415" t="s">
        <v>7575</v>
      </c>
      <c r="B1158" s="415" t="s">
        <v>1114</v>
      </c>
      <c r="C1158" s="414">
        <v>1964</v>
      </c>
      <c r="D1158" s="414">
        <v>1017.35</v>
      </c>
    </row>
    <row r="1159" spans="1:4" x14ac:dyDescent="0.2">
      <c r="A1159" s="415" t="s">
        <v>7576</v>
      </c>
      <c r="B1159" s="415" t="s">
        <v>1114</v>
      </c>
      <c r="C1159" s="414">
        <v>5714</v>
      </c>
      <c r="D1159" s="414">
        <v>2959.85</v>
      </c>
    </row>
    <row r="1160" spans="1:4" x14ac:dyDescent="0.2">
      <c r="A1160" s="415" t="s">
        <v>7577</v>
      </c>
      <c r="B1160" s="415" t="s">
        <v>1114</v>
      </c>
      <c r="C1160" s="414">
        <v>4424</v>
      </c>
      <c r="D1160" s="414">
        <v>2291.63</v>
      </c>
    </row>
    <row r="1161" spans="1:4" x14ac:dyDescent="0.2">
      <c r="A1161" s="415" t="s">
        <v>7578</v>
      </c>
      <c r="B1161" s="415" t="s">
        <v>1107</v>
      </c>
      <c r="C1161" s="414">
        <v>23368.9105263157</v>
      </c>
      <c r="D1161" s="414">
        <v>12743.07</v>
      </c>
    </row>
    <row r="1162" spans="1:4" x14ac:dyDescent="0.2">
      <c r="A1162" s="415" t="s">
        <v>7578</v>
      </c>
      <c r="B1162" s="415" t="s">
        <v>1108</v>
      </c>
      <c r="C1162" s="414">
        <v>28432.174473684201</v>
      </c>
      <c r="D1162" s="414">
        <v>14747.77</v>
      </c>
    </row>
    <row r="1163" spans="1:4" x14ac:dyDescent="0.2">
      <c r="A1163" s="415" t="s">
        <v>7579</v>
      </c>
      <c r="B1163" s="415" t="s">
        <v>1114</v>
      </c>
      <c r="C1163" s="414">
        <v>4410</v>
      </c>
      <c r="D1163" s="414">
        <v>2284.38</v>
      </c>
    </row>
    <row r="1164" spans="1:4" x14ac:dyDescent="0.2">
      <c r="A1164" s="415" t="s">
        <v>7580</v>
      </c>
      <c r="B1164" s="415" t="s">
        <v>3270</v>
      </c>
      <c r="C1164" s="414">
        <v>12650</v>
      </c>
      <c r="D1164" s="414">
        <v>4178.3</v>
      </c>
    </row>
    <row r="1165" spans="1:4" x14ac:dyDescent="0.2">
      <c r="A1165" s="415" t="s">
        <v>7581</v>
      </c>
      <c r="B1165" s="415" t="s">
        <v>3987</v>
      </c>
      <c r="C1165" s="414">
        <v>3631</v>
      </c>
      <c r="D1165" s="414">
        <v>1043.55</v>
      </c>
    </row>
    <row r="1166" spans="1:4" x14ac:dyDescent="0.2">
      <c r="A1166" s="415" t="s">
        <v>7581</v>
      </c>
      <c r="B1166" s="415" t="s">
        <v>3991</v>
      </c>
      <c r="C1166" s="414">
        <v>1298</v>
      </c>
      <c r="D1166" s="414">
        <v>373.05</v>
      </c>
    </row>
    <row r="1167" spans="1:4" x14ac:dyDescent="0.2">
      <c r="A1167" s="415" t="s">
        <v>7581</v>
      </c>
      <c r="B1167" s="415" t="s">
        <v>3992</v>
      </c>
      <c r="C1167" s="414">
        <v>-1298</v>
      </c>
      <c r="D1167" s="414">
        <v>-212.61</v>
      </c>
    </row>
    <row r="1168" spans="1:4" x14ac:dyDescent="0.2">
      <c r="A1168" s="415" t="s">
        <v>7581</v>
      </c>
      <c r="B1168" s="415" t="s">
        <v>3993</v>
      </c>
      <c r="C1168" s="414">
        <v>0</v>
      </c>
      <c r="D1168" s="414">
        <v>0</v>
      </c>
    </row>
    <row r="1169" spans="1:4" x14ac:dyDescent="0.2">
      <c r="A1169" s="415" t="s">
        <v>7582</v>
      </c>
      <c r="B1169" s="415" t="s">
        <v>3987</v>
      </c>
      <c r="C1169" s="414">
        <v>6745</v>
      </c>
      <c r="D1169" s="414">
        <v>1938.51</v>
      </c>
    </row>
    <row r="1170" spans="1:4" x14ac:dyDescent="0.2">
      <c r="A1170" s="415" t="s">
        <v>7582</v>
      </c>
      <c r="B1170" s="415" t="s">
        <v>3991</v>
      </c>
      <c r="C1170" s="414">
        <v>1911</v>
      </c>
      <c r="D1170" s="414">
        <v>549.22</v>
      </c>
    </row>
    <row r="1171" spans="1:4" x14ac:dyDescent="0.2">
      <c r="A1171" s="415" t="s">
        <v>7582</v>
      </c>
      <c r="B1171" s="415" t="s">
        <v>3992</v>
      </c>
      <c r="C1171" s="414">
        <v>-1911</v>
      </c>
      <c r="D1171" s="414">
        <v>-313.02</v>
      </c>
    </row>
    <row r="1172" spans="1:4" x14ac:dyDescent="0.2">
      <c r="A1172" s="415" t="s">
        <v>7582</v>
      </c>
      <c r="B1172" s="415" t="s">
        <v>3993</v>
      </c>
      <c r="C1172" s="414">
        <v>0</v>
      </c>
      <c r="D1172" s="414">
        <v>0</v>
      </c>
    </row>
    <row r="1173" spans="1:4" x14ac:dyDescent="0.2">
      <c r="A1173" s="415" t="s">
        <v>7583</v>
      </c>
      <c r="B1173" s="415" t="s">
        <v>169</v>
      </c>
      <c r="C1173" s="414">
        <v>9095</v>
      </c>
      <c r="D1173" s="414">
        <v>3911.76</v>
      </c>
    </row>
    <row r="1174" spans="1:4" x14ac:dyDescent="0.2">
      <c r="A1174" s="415" t="s">
        <v>7583</v>
      </c>
      <c r="B1174" s="415" t="s">
        <v>174</v>
      </c>
      <c r="C1174" s="414">
        <v>1424</v>
      </c>
      <c r="D1174" s="414">
        <v>612.46</v>
      </c>
    </row>
    <row r="1175" spans="1:4" x14ac:dyDescent="0.2">
      <c r="A1175" s="415" t="s">
        <v>7583</v>
      </c>
      <c r="B1175" s="415" t="s">
        <v>175</v>
      </c>
      <c r="C1175" s="414">
        <v>-1424</v>
      </c>
      <c r="D1175" s="414">
        <v>-256.32</v>
      </c>
    </row>
    <row r="1176" spans="1:4" x14ac:dyDescent="0.2">
      <c r="A1176" s="415" t="s">
        <v>7584</v>
      </c>
      <c r="B1176" s="415" t="s">
        <v>3987</v>
      </c>
      <c r="C1176" s="414">
        <v>5840</v>
      </c>
      <c r="D1176" s="414">
        <v>1678.42</v>
      </c>
    </row>
    <row r="1177" spans="1:4" x14ac:dyDescent="0.2">
      <c r="A1177" s="415" t="s">
        <v>7584</v>
      </c>
      <c r="B1177" s="415" t="s">
        <v>3991</v>
      </c>
      <c r="C1177" s="414">
        <v>1311</v>
      </c>
      <c r="D1177" s="414">
        <v>376.78</v>
      </c>
    </row>
    <row r="1178" spans="1:4" x14ac:dyDescent="0.2">
      <c r="A1178" s="415" t="s">
        <v>7584</v>
      </c>
      <c r="B1178" s="415" t="s">
        <v>3992</v>
      </c>
      <c r="C1178" s="414">
        <v>-1311</v>
      </c>
      <c r="D1178" s="414">
        <v>-214.74</v>
      </c>
    </row>
    <row r="1179" spans="1:4" x14ac:dyDescent="0.2">
      <c r="A1179" s="415" t="s">
        <v>7584</v>
      </c>
      <c r="B1179" s="415" t="s">
        <v>3993</v>
      </c>
      <c r="C1179" s="414">
        <v>0</v>
      </c>
      <c r="D1179" s="414">
        <v>0</v>
      </c>
    </row>
    <row r="1180" spans="1:4" x14ac:dyDescent="0.2">
      <c r="A1180" s="415" t="s">
        <v>7585</v>
      </c>
      <c r="B1180" s="415" t="s">
        <v>3270</v>
      </c>
      <c r="C1180" s="414">
        <v>4938</v>
      </c>
      <c r="D1180" s="414">
        <v>1631.02</v>
      </c>
    </row>
    <row r="1181" spans="1:4" x14ac:dyDescent="0.2">
      <c r="A1181" s="415" t="s">
        <v>7585</v>
      </c>
      <c r="B1181" s="415" t="s">
        <v>3274</v>
      </c>
      <c r="C1181" s="414">
        <v>1134.000000000003</v>
      </c>
      <c r="D1181" s="414">
        <v>374.56</v>
      </c>
    </row>
    <row r="1182" spans="1:4" x14ac:dyDescent="0.2">
      <c r="A1182" s="415" t="s">
        <v>7585</v>
      </c>
      <c r="B1182" s="415" t="s">
        <v>3275</v>
      </c>
      <c r="C1182" s="414">
        <v>-1134.000000000003</v>
      </c>
      <c r="D1182" s="414">
        <v>-185.75</v>
      </c>
    </row>
    <row r="1183" spans="1:4" x14ac:dyDescent="0.2">
      <c r="A1183" s="415" t="s">
        <v>7585</v>
      </c>
      <c r="B1183" s="415" t="s">
        <v>3276</v>
      </c>
      <c r="C1183" s="414">
        <v>0</v>
      </c>
      <c r="D1183" s="414">
        <v>0</v>
      </c>
    </row>
    <row r="1184" spans="1:4" x14ac:dyDescent="0.2">
      <c r="A1184" s="415" t="s">
        <v>7586</v>
      </c>
      <c r="B1184" s="415" t="s">
        <v>3243</v>
      </c>
      <c r="C1184" s="414">
        <v>5011</v>
      </c>
      <c r="D1184" s="414">
        <v>1961.28</v>
      </c>
    </row>
    <row r="1185" spans="1:4" x14ac:dyDescent="0.2">
      <c r="A1185" s="415" t="s">
        <v>7586</v>
      </c>
      <c r="B1185" s="415" t="s">
        <v>3247</v>
      </c>
      <c r="C1185" s="414">
        <v>1434.7999999999918</v>
      </c>
      <c r="D1185" s="414">
        <v>561.58000000000004</v>
      </c>
    </row>
    <row r="1186" spans="1:4" x14ac:dyDescent="0.2">
      <c r="A1186" s="415" t="s">
        <v>7586</v>
      </c>
      <c r="B1186" s="415" t="s">
        <v>3248</v>
      </c>
      <c r="C1186" s="414">
        <v>-1434.7999999999918</v>
      </c>
      <c r="D1186" s="414">
        <v>-235.01999999999998</v>
      </c>
    </row>
    <row r="1187" spans="1:4" x14ac:dyDescent="0.2">
      <c r="A1187" s="415" t="s">
        <v>7587</v>
      </c>
      <c r="B1187" s="415" t="s">
        <v>3987</v>
      </c>
      <c r="C1187" s="414">
        <v>1572</v>
      </c>
      <c r="D1187" s="414">
        <v>451.79</v>
      </c>
    </row>
    <row r="1188" spans="1:4" x14ac:dyDescent="0.2">
      <c r="A1188" s="415" t="s">
        <v>7587</v>
      </c>
      <c r="B1188" s="415" t="s">
        <v>3991</v>
      </c>
      <c r="C1188" s="414">
        <v>785</v>
      </c>
      <c r="D1188" s="414">
        <v>225.61</v>
      </c>
    </row>
    <row r="1189" spans="1:4" x14ac:dyDescent="0.2">
      <c r="A1189" s="415" t="s">
        <v>7587</v>
      </c>
      <c r="B1189" s="415" t="s">
        <v>3992</v>
      </c>
      <c r="C1189" s="414">
        <v>-707.1</v>
      </c>
      <c r="D1189" s="414">
        <v>-115.82</v>
      </c>
    </row>
    <row r="1190" spans="1:4" x14ac:dyDescent="0.2">
      <c r="A1190" s="415" t="s">
        <v>7587</v>
      </c>
      <c r="B1190" s="415" t="s">
        <v>3993</v>
      </c>
      <c r="C1190" s="414">
        <v>-77.899999999999906</v>
      </c>
      <c r="D1190" s="414">
        <v>-9.35</v>
      </c>
    </row>
    <row r="1191" spans="1:4" x14ac:dyDescent="0.2">
      <c r="A1191" s="415" t="s">
        <v>7588</v>
      </c>
      <c r="B1191" s="415" t="s">
        <v>3270</v>
      </c>
      <c r="C1191" s="414">
        <v>4382</v>
      </c>
      <c r="D1191" s="414">
        <v>1447.37</v>
      </c>
    </row>
    <row r="1192" spans="1:4" x14ac:dyDescent="0.2">
      <c r="A1192" s="415" t="s">
        <v>7588</v>
      </c>
      <c r="B1192" s="415" t="s">
        <v>3274</v>
      </c>
      <c r="C1192" s="414">
        <v>2128</v>
      </c>
      <c r="D1192" s="414">
        <v>702.88</v>
      </c>
    </row>
    <row r="1193" spans="1:4" x14ac:dyDescent="0.2">
      <c r="A1193" s="415" t="s">
        <v>7588</v>
      </c>
      <c r="B1193" s="415" t="s">
        <v>3275</v>
      </c>
      <c r="C1193" s="414">
        <v>-1953</v>
      </c>
      <c r="D1193" s="414">
        <v>-319.89999999999998</v>
      </c>
    </row>
    <row r="1194" spans="1:4" x14ac:dyDescent="0.2">
      <c r="A1194" s="415" t="s">
        <v>7588</v>
      </c>
      <c r="B1194" s="415" t="s">
        <v>3276</v>
      </c>
      <c r="C1194" s="414">
        <v>-175</v>
      </c>
      <c r="D1194" s="414">
        <v>-21</v>
      </c>
    </row>
    <row r="1195" spans="1:4" x14ac:dyDescent="0.2">
      <c r="A1195" s="415" t="s">
        <v>7589</v>
      </c>
      <c r="B1195" s="415" t="s">
        <v>3987</v>
      </c>
      <c r="C1195" s="414">
        <v>4210</v>
      </c>
      <c r="D1195" s="414">
        <v>1209.95</v>
      </c>
    </row>
    <row r="1196" spans="1:4" x14ac:dyDescent="0.2">
      <c r="A1196" s="415" t="s">
        <v>7589</v>
      </c>
      <c r="B1196" s="415" t="s">
        <v>3991</v>
      </c>
      <c r="C1196" s="414">
        <v>1273</v>
      </c>
      <c r="D1196" s="414">
        <v>365.86</v>
      </c>
    </row>
    <row r="1197" spans="1:4" x14ac:dyDescent="0.2">
      <c r="A1197" s="415" t="s">
        <v>7589</v>
      </c>
      <c r="B1197" s="415" t="s">
        <v>3992</v>
      </c>
      <c r="C1197" s="414">
        <v>-1273</v>
      </c>
      <c r="D1197" s="414">
        <v>-208.52</v>
      </c>
    </row>
    <row r="1198" spans="1:4" x14ac:dyDescent="0.2">
      <c r="A1198" s="415" t="s">
        <v>7589</v>
      </c>
      <c r="B1198" s="415" t="s">
        <v>3993</v>
      </c>
      <c r="C1198" s="414">
        <v>0</v>
      </c>
      <c r="D1198" s="414">
        <v>0</v>
      </c>
    </row>
    <row r="1199" spans="1:4" x14ac:dyDescent="0.2">
      <c r="A1199" s="415" t="s">
        <v>7590</v>
      </c>
      <c r="B1199" s="415" t="s">
        <v>4794</v>
      </c>
      <c r="C1199" s="414">
        <v>10032</v>
      </c>
      <c r="D1199" s="414">
        <v>2450.8200000000002</v>
      </c>
    </row>
    <row r="1200" spans="1:4" x14ac:dyDescent="0.2">
      <c r="A1200" s="415" t="s">
        <v>7590</v>
      </c>
      <c r="B1200" s="415" t="s">
        <v>4799</v>
      </c>
      <c r="C1200" s="414">
        <v>1149</v>
      </c>
      <c r="D1200" s="414">
        <v>280.72000000000003</v>
      </c>
    </row>
    <row r="1201" spans="1:4" x14ac:dyDescent="0.2">
      <c r="A1201" s="415" t="s">
        <v>7590</v>
      </c>
      <c r="B1201" s="415" t="s">
        <v>4800</v>
      </c>
      <c r="C1201" s="414">
        <v>-1149</v>
      </c>
      <c r="D1201" s="414">
        <v>-188.20000000000002</v>
      </c>
    </row>
    <row r="1202" spans="1:4" x14ac:dyDescent="0.2">
      <c r="A1202" s="415" t="s">
        <v>7590</v>
      </c>
      <c r="B1202" s="415" t="s">
        <v>4801</v>
      </c>
      <c r="C1202" s="414">
        <v>0</v>
      </c>
      <c r="D1202" s="414">
        <v>0</v>
      </c>
    </row>
    <row r="1203" spans="1:4" x14ac:dyDescent="0.2">
      <c r="A1203" s="415" t="s">
        <v>7591</v>
      </c>
      <c r="B1203" s="415" t="s">
        <v>3987</v>
      </c>
      <c r="C1203" s="414">
        <v>10320</v>
      </c>
      <c r="D1203" s="414">
        <v>2965.9700000000003</v>
      </c>
    </row>
    <row r="1204" spans="1:4" x14ac:dyDescent="0.2">
      <c r="A1204" s="415" t="s">
        <v>7591</v>
      </c>
      <c r="B1204" s="415" t="s">
        <v>3991</v>
      </c>
      <c r="C1204" s="414">
        <v>1896</v>
      </c>
      <c r="D1204" s="414">
        <v>544.91</v>
      </c>
    </row>
    <row r="1205" spans="1:4" x14ac:dyDescent="0.2">
      <c r="A1205" s="415" t="s">
        <v>7591</v>
      </c>
      <c r="B1205" s="415" t="s">
        <v>3992</v>
      </c>
      <c r="C1205" s="414">
        <v>-1896</v>
      </c>
      <c r="D1205" s="414">
        <v>-310.56</v>
      </c>
    </row>
    <row r="1206" spans="1:4" x14ac:dyDescent="0.2">
      <c r="A1206" s="415" t="s">
        <v>7591</v>
      </c>
      <c r="B1206" s="415" t="s">
        <v>3993</v>
      </c>
      <c r="C1206" s="414">
        <v>0</v>
      </c>
      <c r="D1206" s="414">
        <v>0</v>
      </c>
    </row>
    <row r="1207" spans="1:4" x14ac:dyDescent="0.2">
      <c r="A1207" s="415" t="s">
        <v>7592</v>
      </c>
      <c r="B1207" s="415" t="s">
        <v>3243</v>
      </c>
      <c r="C1207" s="414">
        <v>9858</v>
      </c>
      <c r="D1207" s="414">
        <v>3858.42</v>
      </c>
    </row>
    <row r="1208" spans="1:4" x14ac:dyDescent="0.2">
      <c r="A1208" s="415" t="s">
        <v>7592</v>
      </c>
      <c r="B1208" s="415" t="s">
        <v>3247</v>
      </c>
      <c r="C1208" s="414">
        <v>1237</v>
      </c>
      <c r="D1208" s="414">
        <v>484.16</v>
      </c>
    </row>
    <row r="1209" spans="1:4" x14ac:dyDescent="0.2">
      <c r="A1209" s="415" t="s">
        <v>7592</v>
      </c>
      <c r="B1209" s="415" t="s">
        <v>3248</v>
      </c>
      <c r="C1209" s="414">
        <v>-1237</v>
      </c>
      <c r="D1209" s="414">
        <v>-202.62</v>
      </c>
    </row>
    <row r="1210" spans="1:4" x14ac:dyDescent="0.2">
      <c r="A1210" s="415" t="s">
        <v>7593</v>
      </c>
      <c r="B1210" s="415" t="s">
        <v>3987</v>
      </c>
      <c r="C1210" s="414">
        <v>3834</v>
      </c>
      <c r="D1210" s="414">
        <v>1101.8900000000001</v>
      </c>
    </row>
    <row r="1211" spans="1:4" x14ac:dyDescent="0.2">
      <c r="A1211" s="415" t="s">
        <v>7594</v>
      </c>
      <c r="B1211" s="415" t="s">
        <v>3987</v>
      </c>
      <c r="C1211" s="414">
        <v>5801</v>
      </c>
      <c r="D1211" s="414">
        <v>1667.21</v>
      </c>
    </row>
    <row r="1212" spans="1:4" x14ac:dyDescent="0.2">
      <c r="A1212" s="415" t="s">
        <v>7594</v>
      </c>
      <c r="B1212" s="415" t="s">
        <v>3991</v>
      </c>
      <c r="C1212" s="414">
        <v>1611</v>
      </c>
      <c r="D1212" s="414">
        <v>463</v>
      </c>
    </row>
    <row r="1213" spans="1:4" x14ac:dyDescent="0.2">
      <c r="A1213" s="415" t="s">
        <v>7594</v>
      </c>
      <c r="B1213" s="415" t="s">
        <v>3992</v>
      </c>
      <c r="C1213" s="414">
        <v>-1611</v>
      </c>
      <c r="D1213" s="414">
        <v>-263.88</v>
      </c>
    </row>
    <row r="1214" spans="1:4" x14ac:dyDescent="0.2">
      <c r="A1214" s="415" t="s">
        <v>7594</v>
      </c>
      <c r="B1214" s="415" t="s">
        <v>3993</v>
      </c>
      <c r="C1214" s="414">
        <v>0</v>
      </c>
      <c r="D1214" s="414">
        <v>0</v>
      </c>
    </row>
    <row r="1215" spans="1:4" x14ac:dyDescent="0.2">
      <c r="A1215" s="415" t="s">
        <v>7595</v>
      </c>
      <c r="B1215" s="415" t="s">
        <v>3987</v>
      </c>
      <c r="C1215" s="414">
        <v>9264</v>
      </c>
      <c r="D1215" s="414">
        <v>2662.4700000000003</v>
      </c>
    </row>
    <row r="1216" spans="1:4" x14ac:dyDescent="0.2">
      <c r="A1216" s="415" t="s">
        <v>7595</v>
      </c>
      <c r="B1216" s="415" t="s">
        <v>3991</v>
      </c>
      <c r="C1216" s="414">
        <v>1328.2999999999997</v>
      </c>
      <c r="D1216" s="414">
        <v>381.75</v>
      </c>
    </row>
    <row r="1217" spans="1:4" x14ac:dyDescent="0.2">
      <c r="A1217" s="415" t="s">
        <v>7595</v>
      </c>
      <c r="B1217" s="415" t="s">
        <v>3992</v>
      </c>
      <c r="C1217" s="414">
        <v>-1289.25</v>
      </c>
      <c r="D1217" s="414">
        <v>-211.19000000000003</v>
      </c>
    </row>
    <row r="1218" spans="1:4" x14ac:dyDescent="0.2">
      <c r="A1218" s="415" t="s">
        <v>7595</v>
      </c>
      <c r="B1218" s="415" t="s">
        <v>3993</v>
      </c>
      <c r="C1218" s="414">
        <v>-39.049999999999997</v>
      </c>
      <c r="D1218" s="414">
        <v>-4.6900000000000004</v>
      </c>
    </row>
    <row r="1219" spans="1:4" x14ac:dyDescent="0.2">
      <c r="A1219" s="415" t="s">
        <v>7596</v>
      </c>
      <c r="B1219" s="415" t="s">
        <v>3987</v>
      </c>
      <c r="C1219" s="414">
        <v>3843</v>
      </c>
      <c r="D1219" s="414">
        <v>1104.48</v>
      </c>
    </row>
    <row r="1220" spans="1:4" x14ac:dyDescent="0.2">
      <c r="A1220" s="415" t="s">
        <v>7596</v>
      </c>
      <c r="B1220" s="415" t="s">
        <v>3991</v>
      </c>
      <c r="C1220" s="414">
        <v>1773</v>
      </c>
      <c r="D1220" s="414">
        <v>509.56</v>
      </c>
    </row>
    <row r="1221" spans="1:4" x14ac:dyDescent="0.2">
      <c r="A1221" s="415" t="s">
        <v>7596</v>
      </c>
      <c r="B1221" s="415" t="s">
        <v>3992</v>
      </c>
      <c r="C1221" s="414">
        <v>-1684.8</v>
      </c>
      <c r="D1221" s="414">
        <v>-275.97000000000003</v>
      </c>
    </row>
    <row r="1222" spans="1:4" x14ac:dyDescent="0.2">
      <c r="A1222" s="415" t="s">
        <v>7596</v>
      </c>
      <c r="B1222" s="415" t="s">
        <v>3993</v>
      </c>
      <c r="C1222" s="414">
        <v>-88.2</v>
      </c>
      <c r="D1222" s="414">
        <v>-10.58</v>
      </c>
    </row>
    <row r="1223" spans="1:4" x14ac:dyDescent="0.2">
      <c r="A1223" s="415" t="s">
        <v>7597</v>
      </c>
      <c r="B1223" s="415" t="s">
        <v>169</v>
      </c>
      <c r="C1223" s="414">
        <v>5952.70394133849</v>
      </c>
      <c r="D1223" s="414">
        <v>2560.2600000000002</v>
      </c>
    </row>
    <row r="1224" spans="1:4" x14ac:dyDescent="0.2">
      <c r="A1224" s="415" t="s">
        <v>7597</v>
      </c>
      <c r="B1224" s="415" t="s">
        <v>174</v>
      </c>
      <c r="C1224" s="414">
        <v>946.44362969756901</v>
      </c>
      <c r="D1224" s="414">
        <v>407.07</v>
      </c>
    </row>
    <row r="1225" spans="1:4" x14ac:dyDescent="0.2">
      <c r="A1225" s="415" t="s">
        <v>7597</v>
      </c>
      <c r="B1225" s="415" t="s">
        <v>175</v>
      </c>
      <c r="C1225" s="414">
        <v>-946.44362969756901</v>
      </c>
      <c r="D1225" s="414">
        <v>-170.36</v>
      </c>
    </row>
    <row r="1226" spans="1:4" x14ac:dyDescent="0.2">
      <c r="A1226" s="415" t="s">
        <v>7598</v>
      </c>
      <c r="B1226" s="415" t="s">
        <v>3254</v>
      </c>
      <c r="C1226" s="414">
        <v>607.29605866150405</v>
      </c>
      <c r="D1226" s="414">
        <v>206.78</v>
      </c>
    </row>
    <row r="1227" spans="1:4" x14ac:dyDescent="0.2">
      <c r="A1227" s="415" t="s">
        <v>7598</v>
      </c>
      <c r="B1227" s="415" t="s">
        <v>3258</v>
      </c>
      <c r="C1227" s="414">
        <v>96.556370302431205</v>
      </c>
      <c r="D1227" s="414">
        <v>32.880000000000003</v>
      </c>
    </row>
    <row r="1228" spans="1:4" x14ac:dyDescent="0.2">
      <c r="A1228" s="415" t="s">
        <v>7598</v>
      </c>
      <c r="B1228" s="415" t="s">
        <v>3259</v>
      </c>
      <c r="C1228" s="414">
        <v>-96.556370302431205</v>
      </c>
      <c r="D1228" s="414">
        <v>-15.82</v>
      </c>
    </row>
    <row r="1229" spans="1:4" x14ac:dyDescent="0.2">
      <c r="A1229" s="415" t="s">
        <v>7598</v>
      </c>
      <c r="B1229" s="415" t="s">
        <v>3260</v>
      </c>
      <c r="C1229" s="414">
        <v>0</v>
      </c>
      <c r="D1229" s="414">
        <v>0</v>
      </c>
    </row>
    <row r="1230" spans="1:4" x14ac:dyDescent="0.2">
      <c r="A1230" s="415" t="s">
        <v>7599</v>
      </c>
      <c r="B1230" s="415" t="s">
        <v>169</v>
      </c>
      <c r="C1230" s="414">
        <v>4416</v>
      </c>
      <c r="D1230" s="414">
        <v>1899.32</v>
      </c>
    </row>
    <row r="1231" spans="1:4" x14ac:dyDescent="0.2">
      <c r="A1231" s="415" t="s">
        <v>7599</v>
      </c>
      <c r="B1231" s="415" t="s">
        <v>174</v>
      </c>
      <c r="C1231" s="414">
        <v>866</v>
      </c>
      <c r="D1231" s="414">
        <v>372.47</v>
      </c>
    </row>
    <row r="1232" spans="1:4" x14ac:dyDescent="0.2">
      <c r="A1232" s="415" t="s">
        <v>7599</v>
      </c>
      <c r="B1232" s="415" t="s">
        <v>175</v>
      </c>
      <c r="C1232" s="414">
        <v>-866</v>
      </c>
      <c r="D1232" s="414">
        <v>-155.88</v>
      </c>
    </row>
    <row r="1233" spans="1:4" x14ac:dyDescent="0.2">
      <c r="A1233" s="415" t="s">
        <v>7600</v>
      </c>
      <c r="B1233" s="415" t="s">
        <v>3987</v>
      </c>
      <c r="C1233" s="414">
        <v>4965</v>
      </c>
      <c r="D1233" s="414">
        <v>1426.9499999999998</v>
      </c>
    </row>
    <row r="1234" spans="1:4" x14ac:dyDescent="0.2">
      <c r="A1234" s="415" t="s">
        <v>7600</v>
      </c>
      <c r="B1234" s="415" t="s">
        <v>3991</v>
      </c>
      <c r="C1234" s="414">
        <v>563.79999999999882</v>
      </c>
      <c r="D1234" s="414">
        <v>162.04000000000002</v>
      </c>
    </row>
    <row r="1235" spans="1:4" x14ac:dyDescent="0.2">
      <c r="A1235" s="415" t="s">
        <v>7600</v>
      </c>
      <c r="B1235" s="415" t="s">
        <v>3992</v>
      </c>
      <c r="C1235" s="414">
        <v>-563.79999999999882</v>
      </c>
      <c r="D1235" s="414">
        <v>-92.35</v>
      </c>
    </row>
    <row r="1236" spans="1:4" x14ac:dyDescent="0.2">
      <c r="A1236" s="415" t="s">
        <v>7600</v>
      </c>
      <c r="B1236" s="415" t="s">
        <v>3993</v>
      </c>
      <c r="C1236" s="414">
        <v>0</v>
      </c>
      <c r="D1236" s="414">
        <v>0</v>
      </c>
    </row>
    <row r="1237" spans="1:4" x14ac:dyDescent="0.2">
      <c r="A1237" s="415" t="s">
        <v>7601</v>
      </c>
      <c r="B1237" s="415" t="s">
        <v>3987</v>
      </c>
      <c r="C1237" s="414">
        <v>8004</v>
      </c>
      <c r="D1237" s="414">
        <v>2300.35</v>
      </c>
    </row>
    <row r="1238" spans="1:4" x14ac:dyDescent="0.2">
      <c r="A1238" s="415" t="s">
        <v>7601</v>
      </c>
      <c r="B1238" s="415" t="s">
        <v>3991</v>
      </c>
      <c r="C1238" s="414">
        <v>701</v>
      </c>
      <c r="D1238" s="414">
        <v>201.46</v>
      </c>
    </row>
    <row r="1239" spans="1:4" x14ac:dyDescent="0.2">
      <c r="A1239" s="415" t="s">
        <v>7601</v>
      </c>
      <c r="B1239" s="415" t="s">
        <v>3992</v>
      </c>
      <c r="C1239" s="414">
        <v>-701</v>
      </c>
      <c r="D1239" s="414">
        <v>-114.82000000000001</v>
      </c>
    </row>
    <row r="1240" spans="1:4" x14ac:dyDescent="0.2">
      <c r="A1240" s="415" t="s">
        <v>7601</v>
      </c>
      <c r="B1240" s="415" t="s">
        <v>3993</v>
      </c>
      <c r="C1240" s="414">
        <v>0</v>
      </c>
      <c r="D1240" s="414">
        <v>0</v>
      </c>
    </row>
    <row r="1241" spans="1:4" x14ac:dyDescent="0.2">
      <c r="A1241" s="415" t="s">
        <v>7602</v>
      </c>
      <c r="B1241" s="415" t="s">
        <v>4794</v>
      </c>
      <c r="C1241" s="414">
        <v>4042</v>
      </c>
      <c r="D1241" s="414">
        <v>987.46</v>
      </c>
    </row>
    <row r="1242" spans="1:4" x14ac:dyDescent="0.2">
      <c r="A1242" s="415" t="s">
        <v>7602</v>
      </c>
      <c r="B1242" s="415" t="s">
        <v>4799</v>
      </c>
      <c r="C1242" s="414">
        <v>336</v>
      </c>
      <c r="D1242" s="414">
        <v>82.08</v>
      </c>
    </row>
    <row r="1243" spans="1:4" x14ac:dyDescent="0.2">
      <c r="A1243" s="415" t="s">
        <v>7602</v>
      </c>
      <c r="B1243" s="415" t="s">
        <v>4800</v>
      </c>
      <c r="C1243" s="414">
        <v>-336</v>
      </c>
      <c r="D1243" s="414">
        <v>-55.04</v>
      </c>
    </row>
    <row r="1244" spans="1:4" x14ac:dyDescent="0.2">
      <c r="A1244" s="415" t="s">
        <v>7602</v>
      </c>
      <c r="B1244" s="415" t="s">
        <v>4801</v>
      </c>
      <c r="C1244" s="414">
        <v>0</v>
      </c>
      <c r="D1244" s="414">
        <v>0</v>
      </c>
    </row>
    <row r="1245" spans="1:4" x14ac:dyDescent="0.2">
      <c r="A1245" s="415" t="s">
        <v>7603</v>
      </c>
      <c r="B1245" s="415" t="s">
        <v>169</v>
      </c>
      <c r="C1245" s="414">
        <v>8903.74</v>
      </c>
      <c r="D1245" s="414">
        <v>3829.51</v>
      </c>
    </row>
    <row r="1246" spans="1:4" x14ac:dyDescent="0.2">
      <c r="A1246" s="415" t="s">
        <v>7603</v>
      </c>
      <c r="B1246" s="415" t="s">
        <v>174</v>
      </c>
      <c r="C1246" s="414">
        <v>1281.26</v>
      </c>
      <c r="D1246" s="414">
        <v>551.08000000000004</v>
      </c>
    </row>
    <row r="1247" spans="1:4" x14ac:dyDescent="0.2">
      <c r="A1247" s="415" t="s">
        <v>7603</v>
      </c>
      <c r="B1247" s="415" t="s">
        <v>175</v>
      </c>
      <c r="C1247" s="414">
        <v>-1281.26</v>
      </c>
      <c r="D1247" s="414">
        <v>-230.63</v>
      </c>
    </row>
    <row r="1248" spans="1:4" x14ac:dyDescent="0.2">
      <c r="A1248" s="415" t="s">
        <v>7604</v>
      </c>
      <c r="B1248" s="415" t="s">
        <v>3987</v>
      </c>
      <c r="C1248" s="414">
        <v>3452</v>
      </c>
      <c r="D1248" s="414">
        <v>992.1</v>
      </c>
    </row>
    <row r="1249" spans="1:4" x14ac:dyDescent="0.2">
      <c r="A1249" s="415" t="s">
        <v>7604</v>
      </c>
      <c r="B1249" s="415" t="s">
        <v>3991</v>
      </c>
      <c r="C1249" s="414">
        <v>1269</v>
      </c>
      <c r="D1249" s="414">
        <v>364.71</v>
      </c>
    </row>
    <row r="1250" spans="1:4" x14ac:dyDescent="0.2">
      <c r="A1250" s="415" t="s">
        <v>7604</v>
      </c>
      <c r="B1250" s="415" t="s">
        <v>3992</v>
      </c>
      <c r="C1250" s="414">
        <v>-1269</v>
      </c>
      <c r="D1250" s="414">
        <v>-207.86</v>
      </c>
    </row>
    <row r="1251" spans="1:4" x14ac:dyDescent="0.2">
      <c r="A1251" s="415" t="s">
        <v>7604</v>
      </c>
      <c r="B1251" s="415" t="s">
        <v>3993</v>
      </c>
      <c r="C1251" s="414">
        <v>0</v>
      </c>
      <c r="D1251" s="414">
        <v>0</v>
      </c>
    </row>
    <row r="1252" spans="1:4" x14ac:dyDescent="0.2">
      <c r="A1252" s="415" t="s">
        <v>7605</v>
      </c>
      <c r="B1252" s="415" t="s">
        <v>3270</v>
      </c>
      <c r="C1252" s="414">
        <v>13199</v>
      </c>
      <c r="D1252" s="414">
        <v>4359.63</v>
      </c>
    </row>
    <row r="1253" spans="1:4" x14ac:dyDescent="0.2">
      <c r="A1253" s="415" t="s">
        <v>7605</v>
      </c>
      <c r="B1253" s="415" t="s">
        <v>3274</v>
      </c>
      <c r="C1253" s="414">
        <v>2563</v>
      </c>
      <c r="D1253" s="414">
        <v>846.56</v>
      </c>
    </row>
    <row r="1254" spans="1:4" x14ac:dyDescent="0.2">
      <c r="A1254" s="415" t="s">
        <v>7605</v>
      </c>
      <c r="B1254" s="415" t="s">
        <v>3275</v>
      </c>
      <c r="C1254" s="414">
        <v>-2563</v>
      </c>
      <c r="D1254" s="414">
        <v>-419.82</v>
      </c>
    </row>
    <row r="1255" spans="1:4" x14ac:dyDescent="0.2">
      <c r="A1255" s="415" t="s">
        <v>7605</v>
      </c>
      <c r="B1255" s="415" t="s">
        <v>3276</v>
      </c>
      <c r="C1255" s="414">
        <v>0</v>
      </c>
      <c r="D1255" s="414">
        <v>0</v>
      </c>
    </row>
    <row r="1256" spans="1:4" x14ac:dyDescent="0.2">
      <c r="A1256" s="415" t="s">
        <v>7606</v>
      </c>
      <c r="B1256" s="415" t="s">
        <v>3987</v>
      </c>
      <c r="C1256" s="414">
        <v>12466</v>
      </c>
      <c r="D1256" s="414">
        <v>3582.73</v>
      </c>
    </row>
    <row r="1257" spans="1:4" x14ac:dyDescent="0.2">
      <c r="A1257" s="415" t="s">
        <v>7606</v>
      </c>
      <c r="B1257" s="415" t="s">
        <v>3991</v>
      </c>
      <c r="C1257" s="414">
        <v>1974</v>
      </c>
      <c r="D1257" s="414">
        <v>567.33000000000004</v>
      </c>
    </row>
    <row r="1258" spans="1:4" x14ac:dyDescent="0.2">
      <c r="A1258" s="415" t="s">
        <v>7606</v>
      </c>
      <c r="B1258" s="415" t="s">
        <v>3992</v>
      </c>
      <c r="C1258" s="414">
        <v>-1974</v>
      </c>
      <c r="D1258" s="414">
        <v>-323.33999999999997</v>
      </c>
    </row>
    <row r="1259" spans="1:4" x14ac:dyDescent="0.2">
      <c r="A1259" s="415" t="s">
        <v>7606</v>
      </c>
      <c r="B1259" s="415" t="s">
        <v>3993</v>
      </c>
      <c r="C1259" s="414">
        <v>0</v>
      </c>
      <c r="D1259" s="414">
        <v>0</v>
      </c>
    </row>
    <row r="1260" spans="1:4" x14ac:dyDescent="0.2">
      <c r="A1260" s="415" t="s">
        <v>7607</v>
      </c>
      <c r="B1260" s="415" t="s">
        <v>3987</v>
      </c>
      <c r="C1260" s="414">
        <v>5534</v>
      </c>
      <c r="D1260" s="414">
        <v>1590.47</v>
      </c>
    </row>
    <row r="1261" spans="1:4" x14ac:dyDescent="0.2">
      <c r="A1261" s="415" t="s">
        <v>7607</v>
      </c>
      <c r="B1261" s="415" t="s">
        <v>3991</v>
      </c>
      <c r="C1261" s="414">
        <v>2049</v>
      </c>
      <c r="D1261" s="414">
        <v>588.88999999999987</v>
      </c>
    </row>
    <row r="1262" spans="1:4" x14ac:dyDescent="0.2">
      <c r="A1262" s="415" t="s">
        <v>7607</v>
      </c>
      <c r="B1262" s="415" t="s">
        <v>3992</v>
      </c>
      <c r="C1262" s="414">
        <v>-1730.2</v>
      </c>
      <c r="D1262" s="414">
        <v>-283.41000000000003</v>
      </c>
    </row>
    <row r="1263" spans="1:4" x14ac:dyDescent="0.2">
      <c r="A1263" s="415" t="s">
        <v>7607</v>
      </c>
      <c r="B1263" s="415" t="s">
        <v>3993</v>
      </c>
      <c r="C1263" s="414">
        <v>-318.8</v>
      </c>
      <c r="D1263" s="414">
        <v>-38.26</v>
      </c>
    </row>
    <row r="1264" spans="1:4" x14ac:dyDescent="0.2">
      <c r="A1264" s="415" t="s">
        <v>7608</v>
      </c>
      <c r="B1264" s="415" t="s">
        <v>3987</v>
      </c>
      <c r="C1264" s="414">
        <v>2770</v>
      </c>
      <c r="D1264" s="414">
        <v>796.1</v>
      </c>
    </row>
    <row r="1265" spans="1:4" x14ac:dyDescent="0.2">
      <c r="A1265" s="415" t="s">
        <v>7608</v>
      </c>
      <c r="B1265" s="415" t="s">
        <v>3991</v>
      </c>
      <c r="C1265" s="414">
        <v>2571</v>
      </c>
      <c r="D1265" s="414">
        <v>738.91</v>
      </c>
    </row>
    <row r="1266" spans="1:4" x14ac:dyDescent="0.2">
      <c r="A1266" s="415" t="s">
        <v>7608</v>
      </c>
      <c r="B1266" s="415" t="s">
        <v>3992</v>
      </c>
      <c r="C1266" s="414">
        <v>-1602.3</v>
      </c>
      <c r="D1266" s="414">
        <v>-262.45999999999998</v>
      </c>
    </row>
    <row r="1267" spans="1:4" x14ac:dyDescent="0.2">
      <c r="A1267" s="415" t="s">
        <v>7608</v>
      </c>
      <c r="B1267" s="415" t="s">
        <v>3993</v>
      </c>
      <c r="C1267" s="414">
        <v>-968.7</v>
      </c>
      <c r="D1267" s="414">
        <v>-116.24</v>
      </c>
    </row>
    <row r="1268" spans="1:4" x14ac:dyDescent="0.2">
      <c r="A1268" s="415" t="s">
        <v>7609</v>
      </c>
      <c r="B1268" s="415" t="s">
        <v>169</v>
      </c>
      <c r="C1268" s="414">
        <v>6288</v>
      </c>
      <c r="D1268" s="414">
        <v>2704.47</v>
      </c>
    </row>
    <row r="1269" spans="1:4" x14ac:dyDescent="0.2">
      <c r="A1269" s="415" t="s">
        <v>7610</v>
      </c>
      <c r="B1269" s="415" t="s">
        <v>3987</v>
      </c>
      <c r="C1269" s="414">
        <v>9214</v>
      </c>
      <c r="D1269" s="414">
        <v>2648.0999999999995</v>
      </c>
    </row>
    <row r="1270" spans="1:4" x14ac:dyDescent="0.2">
      <c r="A1270" s="415" t="s">
        <v>7610</v>
      </c>
      <c r="B1270" s="415" t="s">
        <v>3991</v>
      </c>
      <c r="C1270" s="414">
        <v>2084</v>
      </c>
      <c r="D1270" s="414">
        <v>598.95000000000016</v>
      </c>
    </row>
    <row r="1271" spans="1:4" x14ac:dyDescent="0.2">
      <c r="A1271" s="415" t="s">
        <v>7610</v>
      </c>
      <c r="B1271" s="415" t="s">
        <v>3992</v>
      </c>
      <c r="C1271" s="414">
        <v>-2038.8</v>
      </c>
      <c r="D1271" s="414">
        <v>-333.94999999999993</v>
      </c>
    </row>
    <row r="1272" spans="1:4" x14ac:dyDescent="0.2">
      <c r="A1272" s="415" t="s">
        <v>7610</v>
      </c>
      <c r="B1272" s="415" t="s">
        <v>3993</v>
      </c>
      <c r="C1272" s="414">
        <v>-45.199999999999903</v>
      </c>
      <c r="D1272" s="414">
        <v>-5.43</v>
      </c>
    </row>
    <row r="1273" spans="1:4" x14ac:dyDescent="0.2">
      <c r="A1273" s="415" t="s">
        <v>7611</v>
      </c>
      <c r="B1273" s="415" t="s">
        <v>3987</v>
      </c>
      <c r="C1273" s="414">
        <v>4411</v>
      </c>
      <c r="D1273" s="414">
        <v>1267.72</v>
      </c>
    </row>
    <row r="1274" spans="1:4" x14ac:dyDescent="0.2">
      <c r="A1274" s="415" t="s">
        <v>7611</v>
      </c>
      <c r="B1274" s="415" t="s">
        <v>3991</v>
      </c>
      <c r="C1274" s="414">
        <v>1247</v>
      </c>
      <c r="D1274" s="414">
        <v>358.38</v>
      </c>
    </row>
    <row r="1275" spans="1:4" x14ac:dyDescent="0.2">
      <c r="A1275" s="415" t="s">
        <v>7611</v>
      </c>
      <c r="B1275" s="415" t="s">
        <v>3992</v>
      </c>
      <c r="C1275" s="414">
        <v>-1164.3</v>
      </c>
      <c r="D1275" s="414">
        <v>-190.71</v>
      </c>
    </row>
    <row r="1276" spans="1:4" x14ac:dyDescent="0.2">
      <c r="A1276" s="415" t="s">
        <v>7611</v>
      </c>
      <c r="B1276" s="415" t="s">
        <v>3993</v>
      </c>
      <c r="C1276" s="414">
        <v>-82.7</v>
      </c>
      <c r="D1276" s="414">
        <v>-9.92</v>
      </c>
    </row>
    <row r="1277" spans="1:4" x14ac:dyDescent="0.2">
      <c r="A1277" s="415" t="s">
        <v>7612</v>
      </c>
      <c r="B1277" s="415" t="s">
        <v>3987</v>
      </c>
      <c r="C1277" s="414">
        <v>4987</v>
      </c>
      <c r="D1277" s="414">
        <v>1433.26</v>
      </c>
    </row>
    <row r="1278" spans="1:4" x14ac:dyDescent="0.2">
      <c r="A1278" s="415" t="s">
        <v>7612</v>
      </c>
      <c r="B1278" s="415" t="s">
        <v>3991</v>
      </c>
      <c r="C1278" s="414">
        <v>1277</v>
      </c>
      <c r="D1278" s="414">
        <v>367.01</v>
      </c>
    </row>
    <row r="1279" spans="1:4" x14ac:dyDescent="0.2">
      <c r="A1279" s="415" t="s">
        <v>7612</v>
      </c>
      <c r="B1279" s="415" t="s">
        <v>3992</v>
      </c>
      <c r="C1279" s="414">
        <v>-1277</v>
      </c>
      <c r="D1279" s="414">
        <v>-209.17</v>
      </c>
    </row>
    <row r="1280" spans="1:4" x14ac:dyDescent="0.2">
      <c r="A1280" s="415" t="s">
        <v>7612</v>
      </c>
      <c r="B1280" s="415" t="s">
        <v>3993</v>
      </c>
      <c r="C1280" s="414">
        <v>0</v>
      </c>
      <c r="D1280" s="414">
        <v>0</v>
      </c>
    </row>
    <row r="1281" spans="1:4" x14ac:dyDescent="0.2">
      <c r="A1281" s="415" t="s">
        <v>7613</v>
      </c>
      <c r="B1281" s="415" t="s">
        <v>3987</v>
      </c>
      <c r="C1281" s="414">
        <v>5914</v>
      </c>
      <c r="D1281" s="414">
        <v>1699.68</v>
      </c>
    </row>
    <row r="1282" spans="1:4" x14ac:dyDescent="0.2">
      <c r="A1282" s="415" t="s">
        <v>7613</v>
      </c>
      <c r="B1282" s="415" t="s">
        <v>3991</v>
      </c>
      <c r="C1282" s="414">
        <v>1369</v>
      </c>
      <c r="D1282" s="414">
        <v>393.45</v>
      </c>
    </row>
    <row r="1283" spans="1:4" x14ac:dyDescent="0.2">
      <c r="A1283" s="415" t="s">
        <v>7613</v>
      </c>
      <c r="B1283" s="415" t="s">
        <v>3992</v>
      </c>
      <c r="C1283" s="414">
        <v>-1369</v>
      </c>
      <c r="D1283" s="414">
        <v>-224.24</v>
      </c>
    </row>
    <row r="1284" spans="1:4" x14ac:dyDescent="0.2">
      <c r="A1284" s="415" t="s">
        <v>7613</v>
      </c>
      <c r="B1284" s="415" t="s">
        <v>3993</v>
      </c>
      <c r="C1284" s="414">
        <v>0</v>
      </c>
      <c r="D1284" s="414">
        <v>0</v>
      </c>
    </row>
    <row r="1285" spans="1:4" x14ac:dyDescent="0.2">
      <c r="A1285" s="415" t="s">
        <v>7614</v>
      </c>
      <c r="B1285" s="415" t="s">
        <v>3987</v>
      </c>
      <c r="C1285" s="414">
        <v>6531</v>
      </c>
      <c r="D1285" s="414">
        <v>1877.01</v>
      </c>
    </row>
    <row r="1286" spans="1:4" x14ac:dyDescent="0.2">
      <c r="A1286" s="415" t="s">
        <v>7614</v>
      </c>
      <c r="B1286" s="415" t="s">
        <v>3991</v>
      </c>
      <c r="C1286" s="414">
        <v>998</v>
      </c>
      <c r="D1286" s="414">
        <v>286.83</v>
      </c>
    </row>
    <row r="1287" spans="1:4" x14ac:dyDescent="0.2">
      <c r="A1287" s="415" t="s">
        <v>7614</v>
      </c>
      <c r="B1287" s="415" t="s">
        <v>3992</v>
      </c>
      <c r="C1287" s="414">
        <v>-998</v>
      </c>
      <c r="D1287" s="414">
        <v>-163.47</v>
      </c>
    </row>
    <row r="1288" spans="1:4" x14ac:dyDescent="0.2">
      <c r="A1288" s="415" t="s">
        <v>7614</v>
      </c>
      <c r="B1288" s="415" t="s">
        <v>3993</v>
      </c>
      <c r="C1288" s="414">
        <v>0</v>
      </c>
      <c r="D1288" s="414">
        <v>0</v>
      </c>
    </row>
    <row r="1289" spans="1:4" x14ac:dyDescent="0.2">
      <c r="A1289" s="415" t="s">
        <v>7615</v>
      </c>
      <c r="B1289" s="415" t="s">
        <v>3987</v>
      </c>
      <c r="C1289" s="414">
        <v>3412</v>
      </c>
      <c r="D1289" s="414">
        <v>980.61</v>
      </c>
    </row>
    <row r="1290" spans="1:4" x14ac:dyDescent="0.2">
      <c r="A1290" s="415" t="s">
        <v>7615</v>
      </c>
      <c r="B1290" s="415" t="s">
        <v>3991</v>
      </c>
      <c r="C1290" s="414">
        <v>1156</v>
      </c>
      <c r="D1290" s="414">
        <v>332.23</v>
      </c>
    </row>
    <row r="1291" spans="1:4" x14ac:dyDescent="0.2">
      <c r="A1291" s="415" t="s">
        <v>7615</v>
      </c>
      <c r="B1291" s="415" t="s">
        <v>3992</v>
      </c>
      <c r="C1291" s="414">
        <v>-1156</v>
      </c>
      <c r="D1291" s="414">
        <v>-189.35</v>
      </c>
    </row>
    <row r="1292" spans="1:4" x14ac:dyDescent="0.2">
      <c r="A1292" s="415" t="s">
        <v>7615</v>
      </c>
      <c r="B1292" s="415" t="s">
        <v>3993</v>
      </c>
      <c r="C1292" s="414">
        <v>0</v>
      </c>
      <c r="D1292" s="414">
        <v>0</v>
      </c>
    </row>
    <row r="1293" spans="1:4" x14ac:dyDescent="0.2">
      <c r="A1293" s="415" t="s">
        <v>7616</v>
      </c>
      <c r="B1293" s="415" t="s">
        <v>3987</v>
      </c>
      <c r="C1293" s="414">
        <v>5351</v>
      </c>
      <c r="D1293" s="414">
        <v>1537.88</v>
      </c>
    </row>
    <row r="1294" spans="1:4" x14ac:dyDescent="0.2">
      <c r="A1294" s="415" t="s">
        <v>7616</v>
      </c>
      <c r="B1294" s="415" t="s">
        <v>3991</v>
      </c>
      <c r="C1294" s="414">
        <v>1031</v>
      </c>
      <c r="D1294" s="414">
        <v>296.31</v>
      </c>
    </row>
    <row r="1295" spans="1:4" x14ac:dyDescent="0.2">
      <c r="A1295" s="415" t="s">
        <v>7616</v>
      </c>
      <c r="B1295" s="415" t="s">
        <v>3992</v>
      </c>
      <c r="C1295" s="414">
        <v>-1031</v>
      </c>
      <c r="D1295" s="414">
        <v>-168.88</v>
      </c>
    </row>
    <row r="1296" spans="1:4" x14ac:dyDescent="0.2">
      <c r="A1296" s="415" t="s">
        <v>7616</v>
      </c>
      <c r="B1296" s="415" t="s">
        <v>3993</v>
      </c>
      <c r="C1296" s="414">
        <v>0</v>
      </c>
      <c r="D1296" s="414">
        <v>0</v>
      </c>
    </row>
    <row r="1297" spans="1:4" x14ac:dyDescent="0.2">
      <c r="A1297" s="415" t="s">
        <v>7617</v>
      </c>
      <c r="B1297" s="415" t="s">
        <v>3987</v>
      </c>
      <c r="C1297" s="414">
        <v>4942</v>
      </c>
      <c r="D1297" s="414">
        <v>1420.33</v>
      </c>
    </row>
    <row r="1298" spans="1:4" x14ac:dyDescent="0.2">
      <c r="A1298" s="415" t="s">
        <v>7617</v>
      </c>
      <c r="B1298" s="415" t="s">
        <v>3991</v>
      </c>
      <c r="C1298" s="414">
        <v>1492</v>
      </c>
      <c r="D1298" s="414">
        <v>428.8</v>
      </c>
    </row>
    <row r="1299" spans="1:4" x14ac:dyDescent="0.2">
      <c r="A1299" s="415" t="s">
        <v>7617</v>
      </c>
      <c r="B1299" s="415" t="s">
        <v>3992</v>
      </c>
      <c r="C1299" s="414">
        <v>-1492</v>
      </c>
      <c r="D1299" s="414">
        <v>-244.39</v>
      </c>
    </row>
    <row r="1300" spans="1:4" x14ac:dyDescent="0.2">
      <c r="A1300" s="415" t="s">
        <v>7617</v>
      </c>
      <c r="B1300" s="415" t="s">
        <v>3993</v>
      </c>
      <c r="C1300" s="414">
        <v>0</v>
      </c>
      <c r="D1300" s="414">
        <v>0</v>
      </c>
    </row>
    <row r="1301" spans="1:4" x14ac:dyDescent="0.2">
      <c r="A1301" s="415" t="s">
        <v>7618</v>
      </c>
      <c r="B1301" s="415" t="s">
        <v>3987</v>
      </c>
      <c r="C1301" s="414">
        <v>6613</v>
      </c>
      <c r="D1301" s="414">
        <v>1900.59</v>
      </c>
    </row>
    <row r="1302" spans="1:4" x14ac:dyDescent="0.2">
      <c r="A1302" s="415" t="s">
        <v>7618</v>
      </c>
      <c r="B1302" s="415" t="s">
        <v>3991</v>
      </c>
      <c r="C1302" s="414">
        <v>1401</v>
      </c>
      <c r="D1302" s="414">
        <v>402.65</v>
      </c>
    </row>
    <row r="1303" spans="1:4" x14ac:dyDescent="0.2">
      <c r="A1303" s="415" t="s">
        <v>7618</v>
      </c>
      <c r="B1303" s="415" t="s">
        <v>3992</v>
      </c>
      <c r="C1303" s="414">
        <v>-1372.6</v>
      </c>
      <c r="D1303" s="414">
        <v>-224.82999999999998</v>
      </c>
    </row>
    <row r="1304" spans="1:4" x14ac:dyDescent="0.2">
      <c r="A1304" s="415" t="s">
        <v>7618</v>
      </c>
      <c r="B1304" s="415" t="s">
        <v>3993</v>
      </c>
      <c r="C1304" s="414">
        <v>-28.400000000000002</v>
      </c>
      <c r="D1304" s="414">
        <v>-3.4099999999999997</v>
      </c>
    </row>
    <row r="1305" spans="1:4" x14ac:dyDescent="0.2">
      <c r="A1305" s="415" t="s">
        <v>6824</v>
      </c>
      <c r="B1305" s="415" t="s">
        <v>3987</v>
      </c>
      <c r="C1305" s="414">
        <v>10843</v>
      </c>
      <c r="D1305" s="414">
        <v>3116.28</v>
      </c>
    </row>
    <row r="1306" spans="1:4" x14ac:dyDescent="0.2">
      <c r="A1306" s="415" t="s">
        <v>6824</v>
      </c>
      <c r="B1306" s="415" t="s">
        <v>3991</v>
      </c>
      <c r="C1306" s="414">
        <v>864</v>
      </c>
      <c r="D1306" s="414">
        <v>248.31</v>
      </c>
    </row>
    <row r="1307" spans="1:4" x14ac:dyDescent="0.2">
      <c r="A1307" s="415" t="s">
        <v>6824</v>
      </c>
      <c r="B1307" s="415" t="s">
        <v>3992</v>
      </c>
      <c r="C1307" s="414">
        <v>-864</v>
      </c>
      <c r="D1307" s="414">
        <v>-141.52000000000001</v>
      </c>
    </row>
    <row r="1308" spans="1:4" x14ac:dyDescent="0.2">
      <c r="A1308" s="415" t="s">
        <v>6824</v>
      </c>
      <c r="B1308" s="415" t="s">
        <v>3993</v>
      </c>
      <c r="C1308" s="414">
        <v>0</v>
      </c>
      <c r="D1308" s="414">
        <v>0</v>
      </c>
    </row>
    <row r="1309" spans="1:4" x14ac:dyDescent="0.2">
      <c r="A1309" s="415" t="s">
        <v>7619</v>
      </c>
      <c r="B1309" s="415" t="s">
        <v>3987</v>
      </c>
      <c r="C1309" s="414">
        <v>2962</v>
      </c>
      <c r="D1309" s="414">
        <v>851.28</v>
      </c>
    </row>
    <row r="1310" spans="1:4" x14ac:dyDescent="0.2">
      <c r="A1310" s="415" t="s">
        <v>7619</v>
      </c>
      <c r="B1310" s="415" t="s">
        <v>3991</v>
      </c>
      <c r="C1310" s="414">
        <v>2410</v>
      </c>
      <c r="D1310" s="414">
        <v>692.63</v>
      </c>
    </row>
    <row r="1311" spans="1:4" x14ac:dyDescent="0.2">
      <c r="A1311" s="415" t="s">
        <v>7619</v>
      </c>
      <c r="B1311" s="415" t="s">
        <v>3992</v>
      </c>
      <c r="C1311" s="414">
        <v>-1611.6</v>
      </c>
      <c r="D1311" s="414">
        <v>-263.98</v>
      </c>
    </row>
    <row r="1312" spans="1:4" x14ac:dyDescent="0.2">
      <c r="A1312" s="415" t="s">
        <v>7619</v>
      </c>
      <c r="B1312" s="415" t="s">
        <v>3993</v>
      </c>
      <c r="C1312" s="414">
        <v>-798.4</v>
      </c>
      <c r="D1312" s="414">
        <v>-95.81</v>
      </c>
    </row>
    <row r="1313" spans="1:4" x14ac:dyDescent="0.2">
      <c r="A1313" s="415" t="s">
        <v>7620</v>
      </c>
      <c r="B1313" s="415" t="s">
        <v>3987</v>
      </c>
      <c r="C1313" s="414">
        <v>714.11224489781898</v>
      </c>
      <c r="D1313" s="414">
        <v>205.24</v>
      </c>
    </row>
    <row r="1314" spans="1:4" x14ac:dyDescent="0.2">
      <c r="A1314" s="415" t="s">
        <v>7620</v>
      </c>
      <c r="B1314" s="415" t="s">
        <v>3991</v>
      </c>
      <c r="C1314" s="414">
        <v>664.23469387742102</v>
      </c>
      <c r="D1314" s="414">
        <v>190.9</v>
      </c>
    </row>
    <row r="1315" spans="1:4" x14ac:dyDescent="0.2">
      <c r="A1315" s="415" t="s">
        <v>7620</v>
      </c>
      <c r="B1315" s="415" t="s">
        <v>3992</v>
      </c>
      <c r="C1315" s="414">
        <v>-413.50408163257202</v>
      </c>
      <c r="D1315" s="414">
        <v>-67.73</v>
      </c>
    </row>
    <row r="1316" spans="1:4" x14ac:dyDescent="0.2">
      <c r="A1316" s="415" t="s">
        <v>7620</v>
      </c>
      <c r="B1316" s="415" t="s">
        <v>3993</v>
      </c>
      <c r="C1316" s="414">
        <v>-250.730612244849</v>
      </c>
      <c r="D1316" s="414">
        <v>-30.09</v>
      </c>
    </row>
    <row r="1317" spans="1:4" x14ac:dyDescent="0.2">
      <c r="A1317" s="415" t="s">
        <v>7621</v>
      </c>
      <c r="B1317" s="415" t="s">
        <v>3987</v>
      </c>
      <c r="C1317" s="414">
        <v>3161</v>
      </c>
      <c r="D1317" s="414">
        <v>908.47</v>
      </c>
    </row>
    <row r="1318" spans="1:4" x14ac:dyDescent="0.2">
      <c r="A1318" s="415" t="s">
        <v>7621</v>
      </c>
      <c r="B1318" s="415" t="s">
        <v>3991</v>
      </c>
      <c r="C1318" s="414">
        <v>713</v>
      </c>
      <c r="D1318" s="414">
        <v>204.92</v>
      </c>
    </row>
    <row r="1319" spans="1:4" x14ac:dyDescent="0.2">
      <c r="A1319" s="415" t="s">
        <v>7621</v>
      </c>
      <c r="B1319" s="415" t="s">
        <v>3992</v>
      </c>
      <c r="C1319" s="414">
        <v>-713</v>
      </c>
      <c r="D1319" s="414">
        <v>-116.79</v>
      </c>
    </row>
    <row r="1320" spans="1:4" x14ac:dyDescent="0.2">
      <c r="A1320" s="415" t="s">
        <v>7621</v>
      </c>
      <c r="B1320" s="415" t="s">
        <v>3993</v>
      </c>
      <c r="C1320" s="414">
        <v>0</v>
      </c>
      <c r="D1320" s="414">
        <v>0</v>
      </c>
    </row>
    <row r="1321" spans="1:4" x14ac:dyDescent="0.2">
      <c r="A1321" s="415" t="s">
        <v>7622</v>
      </c>
      <c r="B1321" s="415" t="s">
        <v>3987</v>
      </c>
      <c r="C1321" s="414">
        <v>6359</v>
      </c>
      <c r="D1321" s="414">
        <v>1827.58</v>
      </c>
    </row>
    <row r="1322" spans="1:4" x14ac:dyDescent="0.2">
      <c r="A1322" s="415" t="s">
        <v>7622</v>
      </c>
      <c r="B1322" s="415" t="s">
        <v>3991</v>
      </c>
      <c r="C1322" s="414">
        <v>1279</v>
      </c>
      <c r="D1322" s="414">
        <v>367.58</v>
      </c>
    </row>
    <row r="1323" spans="1:4" x14ac:dyDescent="0.2">
      <c r="A1323" s="415" t="s">
        <v>7622</v>
      </c>
      <c r="B1323" s="415" t="s">
        <v>3992</v>
      </c>
      <c r="C1323" s="414">
        <v>-1279</v>
      </c>
      <c r="D1323" s="414">
        <v>-209.5</v>
      </c>
    </row>
    <row r="1324" spans="1:4" x14ac:dyDescent="0.2">
      <c r="A1324" s="415" t="s">
        <v>7622</v>
      </c>
      <c r="B1324" s="415" t="s">
        <v>3993</v>
      </c>
      <c r="C1324" s="414">
        <v>0</v>
      </c>
      <c r="D1324" s="414">
        <v>0</v>
      </c>
    </row>
    <row r="1325" spans="1:4" x14ac:dyDescent="0.2">
      <c r="A1325" s="415" t="s">
        <v>7623</v>
      </c>
      <c r="B1325" s="415" t="s">
        <v>3987</v>
      </c>
      <c r="C1325" s="414">
        <v>13245</v>
      </c>
      <c r="D1325" s="414">
        <v>3806.61</v>
      </c>
    </row>
    <row r="1326" spans="1:4" x14ac:dyDescent="0.2">
      <c r="A1326" s="415" t="s">
        <v>7623</v>
      </c>
      <c r="B1326" s="415" t="s">
        <v>3991</v>
      </c>
      <c r="C1326" s="414">
        <v>1624</v>
      </c>
      <c r="D1326" s="414">
        <v>466.74</v>
      </c>
    </row>
    <row r="1327" spans="1:4" x14ac:dyDescent="0.2">
      <c r="A1327" s="415" t="s">
        <v>7623</v>
      </c>
      <c r="B1327" s="415" t="s">
        <v>3992</v>
      </c>
      <c r="C1327" s="414">
        <v>-1624</v>
      </c>
      <c r="D1327" s="414">
        <v>-266.01</v>
      </c>
    </row>
    <row r="1328" spans="1:4" x14ac:dyDescent="0.2">
      <c r="A1328" s="415" t="s">
        <v>7623</v>
      </c>
      <c r="B1328" s="415" t="s">
        <v>3993</v>
      </c>
      <c r="C1328" s="414">
        <v>0</v>
      </c>
      <c r="D1328" s="414">
        <v>0</v>
      </c>
    </row>
    <row r="1329" spans="1:4" x14ac:dyDescent="0.2">
      <c r="A1329" s="415" t="s">
        <v>7624</v>
      </c>
      <c r="B1329" s="415" t="s">
        <v>3987</v>
      </c>
      <c r="C1329" s="414">
        <v>2432</v>
      </c>
      <c r="D1329" s="414">
        <v>698.96</v>
      </c>
    </row>
    <row r="1330" spans="1:4" x14ac:dyDescent="0.2">
      <c r="A1330" s="415" t="s">
        <v>7624</v>
      </c>
      <c r="B1330" s="415" t="s">
        <v>3991</v>
      </c>
      <c r="C1330" s="414">
        <v>1928</v>
      </c>
      <c r="D1330" s="414">
        <v>554.11</v>
      </c>
    </row>
    <row r="1331" spans="1:4" x14ac:dyDescent="0.2">
      <c r="A1331" s="415" t="s">
        <v>7624</v>
      </c>
      <c r="B1331" s="415" t="s">
        <v>3992</v>
      </c>
      <c r="C1331" s="414">
        <v>-1308</v>
      </c>
      <c r="D1331" s="414">
        <v>-214.25</v>
      </c>
    </row>
    <row r="1332" spans="1:4" x14ac:dyDescent="0.2">
      <c r="A1332" s="415" t="s">
        <v>7624</v>
      </c>
      <c r="B1332" s="415" t="s">
        <v>3993</v>
      </c>
      <c r="C1332" s="414">
        <v>-620</v>
      </c>
      <c r="D1332" s="414">
        <v>-74.400000000000006</v>
      </c>
    </row>
    <row r="1333" spans="1:4" x14ac:dyDescent="0.2">
      <c r="A1333" s="415" t="s">
        <v>7625</v>
      </c>
      <c r="B1333" s="415" t="s">
        <v>3987</v>
      </c>
      <c r="C1333" s="414">
        <v>8945</v>
      </c>
      <c r="D1333" s="414">
        <v>2570.79</v>
      </c>
    </row>
    <row r="1334" spans="1:4" x14ac:dyDescent="0.2">
      <c r="A1334" s="415" t="s">
        <v>7625</v>
      </c>
      <c r="B1334" s="415" t="s">
        <v>3991</v>
      </c>
      <c r="C1334" s="414">
        <v>2353</v>
      </c>
      <c r="D1334" s="414">
        <v>676.25</v>
      </c>
    </row>
    <row r="1335" spans="1:4" x14ac:dyDescent="0.2">
      <c r="A1335" s="415" t="s">
        <v>7625</v>
      </c>
      <c r="B1335" s="415" t="s">
        <v>3992</v>
      </c>
      <c r="C1335" s="414">
        <v>-2353</v>
      </c>
      <c r="D1335" s="414">
        <v>-385.42</v>
      </c>
    </row>
    <row r="1336" spans="1:4" x14ac:dyDescent="0.2">
      <c r="A1336" s="415" t="s">
        <v>7625</v>
      </c>
      <c r="B1336" s="415" t="s">
        <v>3993</v>
      </c>
      <c r="C1336" s="414">
        <v>0</v>
      </c>
      <c r="D1336" s="414">
        <v>0</v>
      </c>
    </row>
    <row r="1337" spans="1:4" x14ac:dyDescent="0.2">
      <c r="A1337" s="415" t="s">
        <v>7626</v>
      </c>
      <c r="B1337" s="415" t="s">
        <v>3987</v>
      </c>
      <c r="C1337" s="414">
        <v>9748</v>
      </c>
      <c r="D1337" s="414">
        <v>2801.58</v>
      </c>
    </row>
    <row r="1338" spans="1:4" x14ac:dyDescent="0.2">
      <c r="A1338" s="415" t="s">
        <v>7626</v>
      </c>
      <c r="B1338" s="415" t="s">
        <v>3991</v>
      </c>
      <c r="C1338" s="414">
        <v>2426</v>
      </c>
      <c r="D1338" s="414">
        <v>697.23</v>
      </c>
    </row>
    <row r="1339" spans="1:4" x14ac:dyDescent="0.2">
      <c r="A1339" s="415" t="s">
        <v>7626</v>
      </c>
      <c r="B1339" s="415" t="s">
        <v>3992</v>
      </c>
      <c r="C1339" s="414">
        <v>-2426</v>
      </c>
      <c r="D1339" s="414">
        <v>-397.38</v>
      </c>
    </row>
    <row r="1340" spans="1:4" x14ac:dyDescent="0.2">
      <c r="A1340" s="415" t="s">
        <v>7626</v>
      </c>
      <c r="B1340" s="415" t="s">
        <v>3993</v>
      </c>
      <c r="C1340" s="414">
        <v>0</v>
      </c>
      <c r="D1340" s="414">
        <v>0</v>
      </c>
    </row>
    <row r="1341" spans="1:4" x14ac:dyDescent="0.2">
      <c r="A1341" s="415" t="s">
        <v>7627</v>
      </c>
      <c r="B1341" s="415" t="s">
        <v>3987</v>
      </c>
      <c r="C1341" s="414">
        <v>14237</v>
      </c>
      <c r="D1341" s="414">
        <v>4091.72</v>
      </c>
    </row>
    <row r="1342" spans="1:4" x14ac:dyDescent="0.2">
      <c r="A1342" s="415" t="s">
        <v>7627</v>
      </c>
      <c r="B1342" s="415" t="s">
        <v>3991</v>
      </c>
      <c r="C1342" s="414">
        <v>2193</v>
      </c>
      <c r="D1342" s="414">
        <v>630.2600000000001</v>
      </c>
    </row>
    <row r="1343" spans="1:4" x14ac:dyDescent="0.2">
      <c r="A1343" s="415" t="s">
        <v>7627</v>
      </c>
      <c r="B1343" s="415" t="s">
        <v>3992</v>
      </c>
      <c r="C1343" s="414">
        <v>-2193</v>
      </c>
      <c r="D1343" s="414">
        <v>-359.21</v>
      </c>
    </row>
    <row r="1344" spans="1:4" x14ac:dyDescent="0.2">
      <c r="A1344" s="415" t="s">
        <v>7627</v>
      </c>
      <c r="B1344" s="415" t="s">
        <v>3993</v>
      </c>
      <c r="C1344" s="414">
        <v>0</v>
      </c>
      <c r="D1344" s="414">
        <v>0</v>
      </c>
    </row>
    <row r="1345" spans="1:4" x14ac:dyDescent="0.2">
      <c r="A1345" s="415" t="s">
        <v>7628</v>
      </c>
      <c r="B1345" s="415" t="s">
        <v>3243</v>
      </c>
      <c r="C1345" s="414">
        <v>16444</v>
      </c>
      <c r="D1345" s="414">
        <v>6436.18</v>
      </c>
    </row>
    <row r="1346" spans="1:4" x14ac:dyDescent="0.2">
      <c r="A1346" s="415" t="s">
        <v>7628</v>
      </c>
      <c r="B1346" s="415" t="s">
        <v>3247</v>
      </c>
      <c r="C1346" s="414">
        <v>2245</v>
      </c>
      <c r="D1346" s="414">
        <v>878.69</v>
      </c>
    </row>
    <row r="1347" spans="1:4" x14ac:dyDescent="0.2">
      <c r="A1347" s="415" t="s">
        <v>7628</v>
      </c>
      <c r="B1347" s="415" t="s">
        <v>3248</v>
      </c>
      <c r="C1347" s="414">
        <v>-2245</v>
      </c>
      <c r="D1347" s="414">
        <v>-367.73</v>
      </c>
    </row>
    <row r="1348" spans="1:4" x14ac:dyDescent="0.2">
      <c r="A1348" s="415" t="s">
        <v>7629</v>
      </c>
      <c r="B1348" s="415" t="s">
        <v>3987</v>
      </c>
      <c r="C1348" s="414">
        <v>3104</v>
      </c>
      <c r="D1348" s="414">
        <v>892.07999999999993</v>
      </c>
    </row>
    <row r="1349" spans="1:4" x14ac:dyDescent="0.2">
      <c r="A1349" s="415" t="s">
        <v>7629</v>
      </c>
      <c r="B1349" s="415" t="s">
        <v>3991</v>
      </c>
      <c r="C1349" s="414">
        <v>863.99999999999943</v>
      </c>
      <c r="D1349" s="414">
        <v>248.32</v>
      </c>
    </row>
    <row r="1350" spans="1:4" x14ac:dyDescent="0.2">
      <c r="A1350" s="415" t="s">
        <v>7629</v>
      </c>
      <c r="B1350" s="415" t="s">
        <v>3992</v>
      </c>
      <c r="C1350" s="414">
        <v>-820.94999999999936</v>
      </c>
      <c r="D1350" s="414">
        <v>-134.47</v>
      </c>
    </row>
    <row r="1351" spans="1:4" x14ac:dyDescent="0.2">
      <c r="A1351" s="415" t="s">
        <v>7629</v>
      </c>
      <c r="B1351" s="415" t="s">
        <v>3993</v>
      </c>
      <c r="C1351" s="414">
        <v>-43.049999999999912</v>
      </c>
      <c r="D1351" s="414">
        <v>-5.16</v>
      </c>
    </row>
    <row r="1352" spans="1:4" x14ac:dyDescent="0.2">
      <c r="A1352" s="415" t="s">
        <v>7630</v>
      </c>
      <c r="B1352" s="415" t="s">
        <v>3987</v>
      </c>
      <c r="C1352" s="414">
        <v>17221</v>
      </c>
      <c r="D1352" s="414">
        <v>4949.32</v>
      </c>
    </row>
    <row r="1353" spans="1:4" x14ac:dyDescent="0.2">
      <c r="A1353" s="415" t="s">
        <v>7631</v>
      </c>
      <c r="B1353" s="415" t="s">
        <v>3987</v>
      </c>
      <c r="C1353" s="414">
        <v>710</v>
      </c>
      <c r="D1353" s="414">
        <v>204.05</v>
      </c>
    </row>
    <row r="1354" spans="1:4" x14ac:dyDescent="0.2">
      <c r="A1354" s="415" t="s">
        <v>7631</v>
      </c>
      <c r="B1354" s="415" t="s">
        <v>3991</v>
      </c>
      <c r="C1354" s="414">
        <v>1747</v>
      </c>
      <c r="D1354" s="414">
        <v>502.09</v>
      </c>
    </row>
    <row r="1355" spans="1:4" x14ac:dyDescent="0.2">
      <c r="A1355" s="415" t="s">
        <v>7631</v>
      </c>
      <c r="B1355" s="415" t="s">
        <v>3992</v>
      </c>
      <c r="C1355" s="414">
        <v>-737.1</v>
      </c>
      <c r="D1355" s="414">
        <v>-120.74</v>
      </c>
    </row>
    <row r="1356" spans="1:4" x14ac:dyDescent="0.2">
      <c r="A1356" s="415" t="s">
        <v>7631</v>
      </c>
      <c r="B1356" s="415" t="s">
        <v>3993</v>
      </c>
      <c r="C1356" s="414">
        <v>-1009.9</v>
      </c>
      <c r="D1356" s="414">
        <v>-121.19</v>
      </c>
    </row>
    <row r="1357" spans="1:4" x14ac:dyDescent="0.2">
      <c r="A1357" s="415" t="s">
        <v>7632</v>
      </c>
      <c r="B1357" s="415" t="s">
        <v>3243</v>
      </c>
      <c r="C1357" s="414">
        <v>4742</v>
      </c>
      <c r="D1357" s="414">
        <v>1856.02</v>
      </c>
    </row>
    <row r="1358" spans="1:4" x14ac:dyDescent="0.2">
      <c r="A1358" s="415" t="s">
        <v>7632</v>
      </c>
      <c r="B1358" s="415" t="s">
        <v>3247</v>
      </c>
      <c r="C1358" s="414">
        <v>1240</v>
      </c>
      <c r="D1358" s="414">
        <v>485.34</v>
      </c>
    </row>
    <row r="1359" spans="1:4" x14ac:dyDescent="0.2">
      <c r="A1359" s="415" t="s">
        <v>7632</v>
      </c>
      <c r="B1359" s="415" t="s">
        <v>3248</v>
      </c>
      <c r="C1359" s="414">
        <v>-1240</v>
      </c>
      <c r="D1359" s="414">
        <v>-203.11</v>
      </c>
    </row>
    <row r="1360" spans="1:4" x14ac:dyDescent="0.2">
      <c r="A1360" s="415" t="s">
        <v>7633</v>
      </c>
      <c r="B1360" s="415" t="s">
        <v>3987</v>
      </c>
      <c r="C1360" s="414">
        <v>7641</v>
      </c>
      <c r="D1360" s="414">
        <v>2196.02</v>
      </c>
    </row>
    <row r="1361" spans="1:4" x14ac:dyDescent="0.2">
      <c r="A1361" s="415" t="s">
        <v>7633</v>
      </c>
      <c r="B1361" s="415" t="s">
        <v>3991</v>
      </c>
      <c r="C1361" s="414">
        <v>2142</v>
      </c>
      <c r="D1361" s="414">
        <v>615.61</v>
      </c>
    </row>
    <row r="1362" spans="1:4" x14ac:dyDescent="0.2">
      <c r="A1362" s="415" t="s">
        <v>7633</v>
      </c>
      <c r="B1362" s="415" t="s">
        <v>3992</v>
      </c>
      <c r="C1362" s="414">
        <v>-2142</v>
      </c>
      <c r="D1362" s="414">
        <v>-350.86</v>
      </c>
    </row>
    <row r="1363" spans="1:4" x14ac:dyDescent="0.2">
      <c r="A1363" s="415" t="s">
        <v>7633</v>
      </c>
      <c r="B1363" s="415" t="s">
        <v>3993</v>
      </c>
      <c r="C1363" s="414">
        <v>0</v>
      </c>
      <c r="D1363" s="414">
        <v>0</v>
      </c>
    </row>
    <row r="1364" spans="1:4" x14ac:dyDescent="0.2">
      <c r="A1364" s="415" t="s">
        <v>7634</v>
      </c>
      <c r="B1364" s="415" t="s">
        <v>3243</v>
      </c>
      <c r="C1364" s="414">
        <v>4987</v>
      </c>
      <c r="D1364" s="414">
        <v>1951.92</v>
      </c>
    </row>
    <row r="1365" spans="1:4" x14ac:dyDescent="0.2">
      <c r="A1365" s="415" t="s">
        <v>7634</v>
      </c>
      <c r="B1365" s="415" t="s">
        <v>3247</v>
      </c>
      <c r="C1365" s="414">
        <v>1728</v>
      </c>
      <c r="D1365" s="414">
        <v>676.34</v>
      </c>
    </row>
    <row r="1366" spans="1:4" x14ac:dyDescent="0.2">
      <c r="A1366" s="415" t="s">
        <v>7634</v>
      </c>
      <c r="B1366" s="415" t="s">
        <v>3248</v>
      </c>
      <c r="C1366" s="414">
        <v>-1728</v>
      </c>
      <c r="D1366" s="414">
        <v>-283.05</v>
      </c>
    </row>
    <row r="1367" spans="1:4" x14ac:dyDescent="0.2">
      <c r="A1367" s="415" t="s">
        <v>7635</v>
      </c>
      <c r="B1367" s="415" t="s">
        <v>3987</v>
      </c>
      <c r="C1367" s="414">
        <v>4695</v>
      </c>
      <c r="D1367" s="414">
        <v>1349.34</v>
      </c>
    </row>
    <row r="1368" spans="1:4" x14ac:dyDescent="0.2">
      <c r="A1368" s="415" t="s">
        <v>7635</v>
      </c>
      <c r="B1368" s="415" t="s">
        <v>3991</v>
      </c>
      <c r="C1368" s="414">
        <v>967</v>
      </c>
      <c r="D1368" s="414">
        <v>277.92</v>
      </c>
    </row>
    <row r="1369" spans="1:4" x14ac:dyDescent="0.2">
      <c r="A1369" s="415" t="s">
        <v>7635</v>
      </c>
      <c r="B1369" s="415" t="s">
        <v>3992</v>
      </c>
      <c r="C1369" s="414">
        <v>-967</v>
      </c>
      <c r="D1369" s="414">
        <v>-158.38999999999999</v>
      </c>
    </row>
    <row r="1370" spans="1:4" x14ac:dyDescent="0.2">
      <c r="A1370" s="415" t="s">
        <v>7635</v>
      </c>
      <c r="B1370" s="415" t="s">
        <v>3993</v>
      </c>
      <c r="C1370" s="414">
        <v>0</v>
      </c>
      <c r="D1370" s="414">
        <v>0</v>
      </c>
    </row>
    <row r="1371" spans="1:4" x14ac:dyDescent="0.2">
      <c r="A1371" s="415" t="s">
        <v>7636</v>
      </c>
      <c r="B1371" s="415" t="s">
        <v>3987</v>
      </c>
      <c r="C1371" s="414">
        <v>7216</v>
      </c>
      <c r="D1371" s="414">
        <v>2073.88</v>
      </c>
    </row>
    <row r="1372" spans="1:4" x14ac:dyDescent="0.2">
      <c r="A1372" s="415" t="s">
        <v>7636</v>
      </c>
      <c r="B1372" s="415" t="s">
        <v>3991</v>
      </c>
      <c r="C1372" s="414">
        <v>1758</v>
      </c>
      <c r="D1372" s="414">
        <v>505.25</v>
      </c>
    </row>
    <row r="1373" spans="1:4" x14ac:dyDescent="0.2">
      <c r="A1373" s="415" t="s">
        <v>7636</v>
      </c>
      <c r="B1373" s="415" t="s">
        <v>3992</v>
      </c>
      <c r="C1373" s="414">
        <v>-1758</v>
      </c>
      <c r="D1373" s="414">
        <v>-287.95999999999998</v>
      </c>
    </row>
    <row r="1374" spans="1:4" x14ac:dyDescent="0.2">
      <c r="A1374" s="415" t="s">
        <v>7636</v>
      </c>
      <c r="B1374" s="415" t="s">
        <v>3993</v>
      </c>
      <c r="C1374" s="414">
        <v>0</v>
      </c>
      <c r="D1374" s="414">
        <v>0</v>
      </c>
    </row>
    <row r="1375" spans="1:4" x14ac:dyDescent="0.2">
      <c r="A1375" s="415" t="s">
        <v>7637</v>
      </c>
      <c r="B1375" s="415" t="s">
        <v>3987</v>
      </c>
      <c r="C1375" s="414">
        <v>5085.4999999999845</v>
      </c>
      <c r="D1375" s="414">
        <v>1461.59</v>
      </c>
    </row>
    <row r="1376" spans="1:4" x14ac:dyDescent="0.2">
      <c r="A1376" s="415" t="s">
        <v>7637</v>
      </c>
      <c r="B1376" s="415" t="s">
        <v>3991</v>
      </c>
      <c r="C1376" s="414">
        <v>22708.799999999941</v>
      </c>
      <c r="D1376" s="414">
        <v>6526.5100000000011</v>
      </c>
    </row>
    <row r="1377" spans="1:4" x14ac:dyDescent="0.2">
      <c r="A1377" s="415" t="s">
        <v>7637</v>
      </c>
      <c r="B1377" s="415" t="s">
        <v>3992</v>
      </c>
      <c r="C1377" s="414">
        <v>-8338.2899999999736</v>
      </c>
      <c r="D1377" s="414">
        <v>-1365.82</v>
      </c>
    </row>
    <row r="1378" spans="1:4" x14ac:dyDescent="0.2">
      <c r="A1378" s="415" t="s">
        <v>7637</v>
      </c>
      <c r="B1378" s="415" t="s">
        <v>3993</v>
      </c>
      <c r="C1378" s="414">
        <v>-14370.50999999996</v>
      </c>
      <c r="D1378" s="414">
        <v>-1724.46</v>
      </c>
    </row>
    <row r="1379" spans="1:4" x14ac:dyDescent="0.2">
      <c r="A1379" s="415" t="s">
        <v>7638</v>
      </c>
      <c r="B1379" s="415" t="s">
        <v>3243</v>
      </c>
      <c r="C1379" s="414">
        <v>2680</v>
      </c>
      <c r="D1379" s="414">
        <v>1048.95</v>
      </c>
    </row>
    <row r="1380" spans="1:4" x14ac:dyDescent="0.2">
      <c r="A1380" s="415" t="s">
        <v>7638</v>
      </c>
      <c r="B1380" s="415" t="s">
        <v>3247</v>
      </c>
      <c r="C1380" s="414">
        <v>1100</v>
      </c>
      <c r="D1380" s="414">
        <v>430.54</v>
      </c>
    </row>
    <row r="1381" spans="1:4" x14ac:dyDescent="0.2">
      <c r="A1381" s="415" t="s">
        <v>7638</v>
      </c>
      <c r="B1381" s="415" t="s">
        <v>3248</v>
      </c>
      <c r="C1381" s="414">
        <v>-1100</v>
      </c>
      <c r="D1381" s="414">
        <v>-180.18</v>
      </c>
    </row>
    <row r="1382" spans="1:4" x14ac:dyDescent="0.2">
      <c r="A1382" s="415" t="s">
        <v>7639</v>
      </c>
      <c r="B1382" s="415" t="s">
        <v>3987</v>
      </c>
      <c r="C1382" s="414">
        <v>5505</v>
      </c>
      <c r="D1382" s="414">
        <v>1582.14</v>
      </c>
    </row>
    <row r="1383" spans="1:4" x14ac:dyDescent="0.2">
      <c r="A1383" s="415" t="s">
        <v>7639</v>
      </c>
      <c r="B1383" s="415" t="s">
        <v>3991</v>
      </c>
      <c r="C1383" s="414">
        <v>1105</v>
      </c>
      <c r="D1383" s="414">
        <v>317.58</v>
      </c>
    </row>
    <row r="1384" spans="1:4" x14ac:dyDescent="0.2">
      <c r="A1384" s="415" t="s">
        <v>7639</v>
      </c>
      <c r="B1384" s="415" t="s">
        <v>3992</v>
      </c>
      <c r="C1384" s="414">
        <v>-1105</v>
      </c>
      <c r="D1384" s="414">
        <v>-181</v>
      </c>
    </row>
    <row r="1385" spans="1:4" x14ac:dyDescent="0.2">
      <c r="A1385" s="415" t="s">
        <v>7639</v>
      </c>
      <c r="B1385" s="415" t="s">
        <v>3993</v>
      </c>
      <c r="C1385" s="414">
        <v>0</v>
      </c>
      <c r="D1385" s="414">
        <v>0</v>
      </c>
    </row>
    <row r="1386" spans="1:4" x14ac:dyDescent="0.2">
      <c r="A1386" s="415" t="s">
        <v>7640</v>
      </c>
      <c r="B1386" s="415" t="s">
        <v>169</v>
      </c>
      <c r="C1386" s="414">
        <v>1121</v>
      </c>
      <c r="D1386" s="414">
        <v>482.14</v>
      </c>
    </row>
    <row r="1387" spans="1:4" x14ac:dyDescent="0.2">
      <c r="A1387" s="415" t="s">
        <v>7640</v>
      </c>
      <c r="B1387" s="415" t="s">
        <v>174</v>
      </c>
      <c r="C1387" s="414">
        <v>1031</v>
      </c>
      <c r="D1387" s="414">
        <v>443.43</v>
      </c>
    </row>
    <row r="1388" spans="1:4" x14ac:dyDescent="0.2">
      <c r="A1388" s="415" t="s">
        <v>7640</v>
      </c>
      <c r="B1388" s="415" t="s">
        <v>175</v>
      </c>
      <c r="C1388" s="414">
        <v>-1031</v>
      </c>
      <c r="D1388" s="414">
        <v>-185.58</v>
      </c>
    </row>
    <row r="1389" spans="1:4" x14ac:dyDescent="0.2">
      <c r="A1389" s="415" t="s">
        <v>7641</v>
      </c>
      <c r="B1389" s="415" t="s">
        <v>3987</v>
      </c>
      <c r="C1389" s="414">
        <v>15688</v>
      </c>
      <c r="D1389" s="414">
        <v>4508.7299999999996</v>
      </c>
    </row>
    <row r="1390" spans="1:4" x14ac:dyDescent="0.2">
      <c r="A1390" s="415" t="s">
        <v>7641</v>
      </c>
      <c r="B1390" s="415" t="s">
        <v>3991</v>
      </c>
      <c r="C1390" s="414">
        <v>2430.0999999999904</v>
      </c>
      <c r="D1390" s="414">
        <v>698.41000000000008</v>
      </c>
    </row>
    <row r="1391" spans="1:4" x14ac:dyDescent="0.2">
      <c r="A1391" s="415" t="s">
        <v>7641</v>
      </c>
      <c r="B1391" s="415" t="s">
        <v>3992</v>
      </c>
      <c r="C1391" s="414">
        <v>-2430.0999999999904</v>
      </c>
      <c r="D1391" s="414">
        <v>-398.05</v>
      </c>
    </row>
    <row r="1392" spans="1:4" x14ac:dyDescent="0.2">
      <c r="A1392" s="415" t="s">
        <v>7641</v>
      </c>
      <c r="B1392" s="415" t="s">
        <v>3993</v>
      </c>
      <c r="C1392" s="414">
        <v>0</v>
      </c>
      <c r="D1392" s="414">
        <v>0</v>
      </c>
    </row>
    <row r="1393" spans="1:4" x14ac:dyDescent="0.2">
      <c r="A1393" s="415" t="s">
        <v>7642</v>
      </c>
      <c r="B1393" s="415" t="s">
        <v>169</v>
      </c>
      <c r="C1393" s="414">
        <v>5528</v>
      </c>
      <c r="D1393" s="414">
        <v>2377.59</v>
      </c>
    </row>
    <row r="1394" spans="1:4" x14ac:dyDescent="0.2">
      <c r="A1394" s="415" t="s">
        <v>7642</v>
      </c>
      <c r="B1394" s="415" t="s">
        <v>174</v>
      </c>
      <c r="C1394" s="414">
        <v>1627</v>
      </c>
      <c r="D1394" s="414">
        <v>699.77</v>
      </c>
    </row>
    <row r="1395" spans="1:4" x14ac:dyDescent="0.2">
      <c r="A1395" s="415" t="s">
        <v>7642</v>
      </c>
      <c r="B1395" s="415" t="s">
        <v>175</v>
      </c>
      <c r="C1395" s="414">
        <v>-1627</v>
      </c>
      <c r="D1395" s="414">
        <v>-292.86</v>
      </c>
    </row>
    <row r="1396" spans="1:4" x14ac:dyDescent="0.2">
      <c r="A1396" s="415" t="s">
        <v>7643</v>
      </c>
      <c r="B1396" s="415" t="s">
        <v>3987</v>
      </c>
      <c r="C1396" s="414">
        <v>2993</v>
      </c>
      <c r="D1396" s="414">
        <v>860.19</v>
      </c>
    </row>
    <row r="1397" spans="1:4" x14ac:dyDescent="0.2">
      <c r="A1397" s="415" t="s">
        <v>7643</v>
      </c>
      <c r="B1397" s="415" t="s">
        <v>3991</v>
      </c>
      <c r="C1397" s="414">
        <v>1202</v>
      </c>
      <c r="D1397" s="414">
        <v>345.45</v>
      </c>
    </row>
    <row r="1398" spans="1:4" x14ac:dyDescent="0.2">
      <c r="A1398" s="415" t="s">
        <v>7643</v>
      </c>
      <c r="B1398" s="415" t="s">
        <v>3992</v>
      </c>
      <c r="C1398" s="414">
        <v>-1202</v>
      </c>
      <c r="D1398" s="414">
        <v>-196.89</v>
      </c>
    </row>
    <row r="1399" spans="1:4" x14ac:dyDescent="0.2">
      <c r="A1399" s="415" t="s">
        <v>7643</v>
      </c>
      <c r="B1399" s="415" t="s">
        <v>3993</v>
      </c>
      <c r="C1399" s="414">
        <v>0</v>
      </c>
      <c r="D1399" s="414">
        <v>0</v>
      </c>
    </row>
    <row r="1400" spans="1:4" x14ac:dyDescent="0.2">
      <c r="A1400" s="415" t="s">
        <v>7644</v>
      </c>
      <c r="B1400" s="415" t="s">
        <v>3987</v>
      </c>
      <c r="C1400" s="414">
        <v>4348</v>
      </c>
      <c r="D1400" s="414">
        <v>1249.6199999999999</v>
      </c>
    </row>
    <row r="1401" spans="1:4" x14ac:dyDescent="0.2">
      <c r="A1401" s="415" t="s">
        <v>7644</v>
      </c>
      <c r="B1401" s="415" t="s">
        <v>3991</v>
      </c>
      <c r="C1401" s="414">
        <v>2557</v>
      </c>
      <c r="D1401" s="414">
        <v>734.88</v>
      </c>
    </row>
    <row r="1402" spans="1:4" x14ac:dyDescent="0.2">
      <c r="A1402" s="415" t="s">
        <v>7644</v>
      </c>
      <c r="B1402" s="415" t="s">
        <v>3992</v>
      </c>
      <c r="C1402" s="414">
        <v>-2071.5</v>
      </c>
      <c r="D1402" s="414">
        <v>-339.31</v>
      </c>
    </row>
    <row r="1403" spans="1:4" x14ac:dyDescent="0.2">
      <c r="A1403" s="415" t="s">
        <v>7644</v>
      </c>
      <c r="B1403" s="415" t="s">
        <v>3993</v>
      </c>
      <c r="C1403" s="414">
        <v>-485.5</v>
      </c>
      <c r="D1403" s="414">
        <v>-58.26</v>
      </c>
    </row>
    <row r="1404" spans="1:4" x14ac:dyDescent="0.2">
      <c r="A1404" s="415" t="s">
        <v>7645</v>
      </c>
      <c r="B1404" s="415" t="s">
        <v>3987</v>
      </c>
      <c r="C1404" s="414">
        <v>6283</v>
      </c>
      <c r="D1404" s="414">
        <v>1805.73</v>
      </c>
    </row>
    <row r="1405" spans="1:4" x14ac:dyDescent="0.2">
      <c r="A1405" s="415" t="s">
        <v>7645</v>
      </c>
      <c r="B1405" s="415" t="s">
        <v>3991</v>
      </c>
      <c r="C1405" s="414">
        <v>1646</v>
      </c>
      <c r="D1405" s="414">
        <v>473.06</v>
      </c>
    </row>
    <row r="1406" spans="1:4" x14ac:dyDescent="0.2">
      <c r="A1406" s="415" t="s">
        <v>7645</v>
      </c>
      <c r="B1406" s="415" t="s">
        <v>3992</v>
      </c>
      <c r="C1406" s="414">
        <v>-1646</v>
      </c>
      <c r="D1406" s="414">
        <v>-269.61</v>
      </c>
    </row>
    <row r="1407" spans="1:4" x14ac:dyDescent="0.2">
      <c r="A1407" s="415" t="s">
        <v>7645</v>
      </c>
      <c r="B1407" s="415" t="s">
        <v>3993</v>
      </c>
      <c r="C1407" s="414">
        <v>0</v>
      </c>
      <c r="D1407" s="414">
        <v>0</v>
      </c>
    </row>
    <row r="1408" spans="1:4" x14ac:dyDescent="0.2">
      <c r="A1408" s="415" t="s">
        <v>7646</v>
      </c>
      <c r="B1408" s="415" t="s">
        <v>3254</v>
      </c>
      <c r="C1408" s="414">
        <v>3774</v>
      </c>
      <c r="D1408" s="414">
        <v>1285.05</v>
      </c>
    </row>
    <row r="1409" spans="1:4" x14ac:dyDescent="0.2">
      <c r="A1409" s="415" t="s">
        <v>7646</v>
      </c>
      <c r="B1409" s="415" t="s">
        <v>3258</v>
      </c>
      <c r="C1409" s="414">
        <v>1061</v>
      </c>
      <c r="D1409" s="414">
        <v>361.27</v>
      </c>
    </row>
    <row r="1410" spans="1:4" x14ac:dyDescent="0.2">
      <c r="A1410" s="415" t="s">
        <v>7646</v>
      </c>
      <c r="B1410" s="415" t="s">
        <v>3259</v>
      </c>
      <c r="C1410" s="414">
        <v>-1061</v>
      </c>
      <c r="D1410" s="414">
        <v>-173.79</v>
      </c>
    </row>
    <row r="1411" spans="1:4" x14ac:dyDescent="0.2">
      <c r="A1411" s="415" t="s">
        <v>7646</v>
      </c>
      <c r="B1411" s="415" t="s">
        <v>3260</v>
      </c>
      <c r="C1411" s="414">
        <v>0</v>
      </c>
      <c r="D1411" s="414">
        <v>0</v>
      </c>
    </row>
    <row r="1412" spans="1:4" x14ac:dyDescent="0.2">
      <c r="A1412" s="415" t="s">
        <v>7647</v>
      </c>
      <c r="B1412" s="415" t="s">
        <v>3254</v>
      </c>
      <c r="C1412" s="414">
        <v>2444</v>
      </c>
      <c r="D1412" s="414">
        <v>832.18</v>
      </c>
    </row>
    <row r="1413" spans="1:4" x14ac:dyDescent="0.2">
      <c r="A1413" s="415" t="s">
        <v>7647</v>
      </c>
      <c r="B1413" s="415" t="s">
        <v>3258</v>
      </c>
      <c r="C1413" s="414">
        <v>1914</v>
      </c>
      <c r="D1413" s="414">
        <v>651.72</v>
      </c>
    </row>
    <row r="1414" spans="1:4" x14ac:dyDescent="0.2">
      <c r="A1414" s="415" t="s">
        <v>7647</v>
      </c>
      <c r="B1414" s="415" t="s">
        <v>3259</v>
      </c>
      <c r="C1414" s="414">
        <v>-1307.4000000000001</v>
      </c>
      <c r="D1414" s="414">
        <v>-214.15</v>
      </c>
    </row>
    <row r="1415" spans="1:4" x14ac:dyDescent="0.2">
      <c r="A1415" s="415" t="s">
        <v>7647</v>
      </c>
      <c r="B1415" s="415" t="s">
        <v>3260</v>
      </c>
      <c r="C1415" s="414">
        <v>-606.6</v>
      </c>
      <c r="D1415" s="414">
        <v>-72.790000000000006</v>
      </c>
    </row>
    <row r="1416" spans="1:4" x14ac:dyDescent="0.2">
      <c r="A1416" s="415" t="s">
        <v>7648</v>
      </c>
      <c r="B1416" s="415" t="s">
        <v>3987</v>
      </c>
      <c r="C1416" s="414">
        <v>7133</v>
      </c>
      <c r="D1416" s="414">
        <v>2050.02</v>
      </c>
    </row>
    <row r="1417" spans="1:4" x14ac:dyDescent="0.2">
      <c r="A1417" s="415" t="s">
        <v>7648</v>
      </c>
      <c r="B1417" s="415" t="s">
        <v>3991</v>
      </c>
      <c r="C1417" s="414">
        <v>1626</v>
      </c>
      <c r="D1417" s="414">
        <v>467.31</v>
      </c>
    </row>
    <row r="1418" spans="1:4" x14ac:dyDescent="0.2">
      <c r="A1418" s="415" t="s">
        <v>7648</v>
      </c>
      <c r="B1418" s="415" t="s">
        <v>3992</v>
      </c>
      <c r="C1418" s="414">
        <v>-1626</v>
      </c>
      <c r="D1418" s="414">
        <v>-266.33999999999997</v>
      </c>
    </row>
    <row r="1419" spans="1:4" x14ac:dyDescent="0.2">
      <c r="A1419" s="415" t="s">
        <v>7648</v>
      </c>
      <c r="B1419" s="415" t="s">
        <v>3993</v>
      </c>
      <c r="C1419" s="414">
        <v>0</v>
      </c>
      <c r="D1419" s="414">
        <v>0</v>
      </c>
    </row>
    <row r="1420" spans="1:4" x14ac:dyDescent="0.2">
      <c r="A1420" s="415" t="s">
        <v>7649</v>
      </c>
      <c r="B1420" s="415" t="s">
        <v>3987</v>
      </c>
      <c r="C1420" s="414">
        <v>2190</v>
      </c>
      <c r="D1420" s="414">
        <v>629.4</v>
      </c>
    </row>
    <row r="1421" spans="1:4" x14ac:dyDescent="0.2">
      <c r="A1421" s="415" t="s">
        <v>7649</v>
      </c>
      <c r="B1421" s="415" t="s">
        <v>3991</v>
      </c>
      <c r="C1421" s="414">
        <v>3090</v>
      </c>
      <c r="D1421" s="414">
        <v>888.07</v>
      </c>
    </row>
    <row r="1422" spans="1:4" x14ac:dyDescent="0.2">
      <c r="A1422" s="415" t="s">
        <v>7649</v>
      </c>
      <c r="B1422" s="415" t="s">
        <v>3992</v>
      </c>
      <c r="C1422" s="414">
        <v>-1584</v>
      </c>
      <c r="D1422" s="414">
        <v>-259.46000000000004</v>
      </c>
    </row>
    <row r="1423" spans="1:4" x14ac:dyDescent="0.2">
      <c r="A1423" s="415" t="s">
        <v>7649</v>
      </c>
      <c r="B1423" s="415" t="s">
        <v>3993</v>
      </c>
      <c r="C1423" s="414">
        <v>-1506</v>
      </c>
      <c r="D1423" s="414">
        <v>-180.72</v>
      </c>
    </row>
    <row r="1424" spans="1:4" x14ac:dyDescent="0.2">
      <c r="A1424" s="415" t="s">
        <v>7650</v>
      </c>
      <c r="B1424" s="415" t="s">
        <v>3987</v>
      </c>
      <c r="C1424" s="414">
        <v>8320</v>
      </c>
      <c r="D1424" s="414">
        <v>2391.17</v>
      </c>
    </row>
    <row r="1425" spans="1:4" x14ac:dyDescent="0.2">
      <c r="A1425" s="415" t="s">
        <v>7650</v>
      </c>
      <c r="B1425" s="415" t="s">
        <v>3991</v>
      </c>
      <c r="C1425" s="414">
        <v>2164</v>
      </c>
      <c r="D1425" s="414">
        <v>621.92999999999995</v>
      </c>
    </row>
    <row r="1426" spans="1:4" x14ac:dyDescent="0.2">
      <c r="A1426" s="415" t="s">
        <v>7650</v>
      </c>
      <c r="B1426" s="415" t="s">
        <v>3992</v>
      </c>
      <c r="C1426" s="414">
        <v>-2164</v>
      </c>
      <c r="D1426" s="414">
        <v>-354.46</v>
      </c>
    </row>
    <row r="1427" spans="1:4" x14ac:dyDescent="0.2">
      <c r="A1427" s="415" t="s">
        <v>7650</v>
      </c>
      <c r="B1427" s="415" t="s">
        <v>3993</v>
      </c>
      <c r="C1427" s="414">
        <v>0</v>
      </c>
      <c r="D1427" s="414">
        <v>0</v>
      </c>
    </row>
    <row r="1428" spans="1:4" x14ac:dyDescent="0.2">
      <c r="A1428" s="415" t="s">
        <v>7651</v>
      </c>
      <c r="B1428" s="415" t="s">
        <v>3987</v>
      </c>
      <c r="C1428" s="414">
        <v>4788</v>
      </c>
      <c r="D1428" s="414">
        <v>1376.07</v>
      </c>
    </row>
    <row r="1429" spans="1:4" x14ac:dyDescent="0.2">
      <c r="A1429" s="415" t="s">
        <v>7651</v>
      </c>
      <c r="B1429" s="415" t="s">
        <v>3991</v>
      </c>
      <c r="C1429" s="414">
        <v>841</v>
      </c>
      <c r="D1429" s="414">
        <v>241.7</v>
      </c>
    </row>
    <row r="1430" spans="1:4" x14ac:dyDescent="0.2">
      <c r="A1430" s="415" t="s">
        <v>7651</v>
      </c>
      <c r="B1430" s="415" t="s">
        <v>3992</v>
      </c>
      <c r="C1430" s="414">
        <v>-841</v>
      </c>
      <c r="D1430" s="414">
        <v>-137.76</v>
      </c>
    </row>
    <row r="1431" spans="1:4" x14ac:dyDescent="0.2">
      <c r="A1431" s="415" t="s">
        <v>7651</v>
      </c>
      <c r="B1431" s="415" t="s">
        <v>3993</v>
      </c>
      <c r="C1431" s="414">
        <v>0</v>
      </c>
      <c r="D1431" s="414">
        <v>0</v>
      </c>
    </row>
    <row r="1432" spans="1:4" x14ac:dyDescent="0.2">
      <c r="A1432" s="415" t="s">
        <v>7652</v>
      </c>
      <c r="B1432" s="415" t="s">
        <v>3987</v>
      </c>
      <c r="C1432" s="414">
        <v>7540</v>
      </c>
      <c r="D1432" s="414">
        <v>2166.9900000000002</v>
      </c>
    </row>
    <row r="1433" spans="1:4" x14ac:dyDescent="0.2">
      <c r="A1433" s="415" t="s">
        <v>7652</v>
      </c>
      <c r="B1433" s="415" t="s">
        <v>3991</v>
      </c>
      <c r="C1433" s="414">
        <v>2258</v>
      </c>
      <c r="D1433" s="414">
        <v>648.94999999999993</v>
      </c>
    </row>
    <row r="1434" spans="1:4" x14ac:dyDescent="0.2">
      <c r="A1434" s="415" t="s">
        <v>7652</v>
      </c>
      <c r="B1434" s="415" t="s">
        <v>3992</v>
      </c>
      <c r="C1434" s="414">
        <v>-2152.3999999999996</v>
      </c>
      <c r="D1434" s="414">
        <v>-352.56999999999994</v>
      </c>
    </row>
    <row r="1435" spans="1:4" x14ac:dyDescent="0.2">
      <c r="A1435" s="415" t="s">
        <v>7652</v>
      </c>
      <c r="B1435" s="415" t="s">
        <v>3993</v>
      </c>
      <c r="C1435" s="414">
        <v>-105.59999999999989</v>
      </c>
      <c r="D1435" s="414">
        <v>-12.68</v>
      </c>
    </row>
    <row r="1436" spans="1:4" x14ac:dyDescent="0.2">
      <c r="A1436" s="415" t="s">
        <v>7653</v>
      </c>
      <c r="B1436" s="415" t="s">
        <v>3987</v>
      </c>
      <c r="C1436" s="414">
        <v>4481</v>
      </c>
      <c r="D1436" s="414">
        <v>1287.8399999999999</v>
      </c>
    </row>
    <row r="1437" spans="1:4" x14ac:dyDescent="0.2">
      <c r="A1437" s="415" t="s">
        <v>7653</v>
      </c>
      <c r="B1437" s="415" t="s">
        <v>3991</v>
      </c>
      <c r="C1437" s="414">
        <v>708</v>
      </c>
      <c r="D1437" s="414">
        <v>203.48</v>
      </c>
    </row>
    <row r="1438" spans="1:4" x14ac:dyDescent="0.2">
      <c r="A1438" s="415" t="s">
        <v>7653</v>
      </c>
      <c r="B1438" s="415" t="s">
        <v>3992</v>
      </c>
      <c r="C1438" s="414">
        <v>-708</v>
      </c>
      <c r="D1438" s="414">
        <v>-115.97</v>
      </c>
    </row>
    <row r="1439" spans="1:4" x14ac:dyDescent="0.2">
      <c r="A1439" s="415" t="s">
        <v>7653</v>
      </c>
      <c r="B1439" s="415" t="s">
        <v>3993</v>
      </c>
      <c r="C1439" s="414">
        <v>0</v>
      </c>
      <c r="D1439" s="414">
        <v>0</v>
      </c>
    </row>
    <row r="1440" spans="1:4" x14ac:dyDescent="0.2">
      <c r="A1440" s="415" t="s">
        <v>7654</v>
      </c>
      <c r="B1440" s="415" t="s">
        <v>3987</v>
      </c>
      <c r="C1440" s="414">
        <v>5870</v>
      </c>
      <c r="D1440" s="414">
        <v>1687.04</v>
      </c>
    </row>
    <row r="1441" spans="1:4" x14ac:dyDescent="0.2">
      <c r="A1441" s="415" t="s">
        <v>7654</v>
      </c>
      <c r="B1441" s="415" t="s">
        <v>3991</v>
      </c>
      <c r="C1441" s="414">
        <v>776</v>
      </c>
      <c r="D1441" s="414">
        <v>223.02</v>
      </c>
    </row>
    <row r="1442" spans="1:4" x14ac:dyDescent="0.2">
      <c r="A1442" s="415" t="s">
        <v>7654</v>
      </c>
      <c r="B1442" s="415" t="s">
        <v>3992</v>
      </c>
      <c r="C1442" s="414">
        <v>-776</v>
      </c>
      <c r="D1442" s="414">
        <v>-127.1</v>
      </c>
    </row>
    <row r="1443" spans="1:4" x14ac:dyDescent="0.2">
      <c r="A1443" s="415" t="s">
        <v>7654</v>
      </c>
      <c r="B1443" s="415" t="s">
        <v>3993</v>
      </c>
      <c r="C1443" s="414">
        <v>0</v>
      </c>
      <c r="D1443" s="414">
        <v>0</v>
      </c>
    </row>
    <row r="1444" spans="1:4" x14ac:dyDescent="0.2">
      <c r="A1444" s="415" t="s">
        <v>7655</v>
      </c>
      <c r="B1444" s="415" t="s">
        <v>3987</v>
      </c>
      <c r="C1444" s="414">
        <v>5216</v>
      </c>
      <c r="D1444" s="414">
        <v>1499.08</v>
      </c>
    </row>
    <row r="1445" spans="1:4" x14ac:dyDescent="0.2">
      <c r="A1445" s="415" t="s">
        <v>7655</v>
      </c>
      <c r="B1445" s="415" t="s">
        <v>3991</v>
      </c>
      <c r="C1445" s="414">
        <v>938</v>
      </c>
      <c r="D1445" s="414">
        <v>269.58</v>
      </c>
    </row>
    <row r="1446" spans="1:4" x14ac:dyDescent="0.2">
      <c r="A1446" s="415" t="s">
        <v>7655</v>
      </c>
      <c r="B1446" s="415" t="s">
        <v>3992</v>
      </c>
      <c r="C1446" s="414">
        <v>-938</v>
      </c>
      <c r="D1446" s="414">
        <v>-153.64000000000001</v>
      </c>
    </row>
    <row r="1447" spans="1:4" x14ac:dyDescent="0.2">
      <c r="A1447" s="415" t="s">
        <v>7655</v>
      </c>
      <c r="B1447" s="415" t="s">
        <v>3993</v>
      </c>
      <c r="C1447" s="414">
        <v>0</v>
      </c>
      <c r="D1447" s="414">
        <v>0</v>
      </c>
    </row>
    <row r="1448" spans="1:4" x14ac:dyDescent="0.2">
      <c r="A1448" s="415" t="s">
        <v>7656</v>
      </c>
      <c r="B1448" s="415" t="s">
        <v>169</v>
      </c>
      <c r="C1448" s="414">
        <v>5488</v>
      </c>
      <c r="D1448" s="414">
        <v>2360.39</v>
      </c>
    </row>
    <row r="1449" spans="1:4" x14ac:dyDescent="0.2">
      <c r="A1449" s="415" t="s">
        <v>7657</v>
      </c>
      <c r="B1449" s="415" t="s">
        <v>3254</v>
      </c>
      <c r="C1449" s="414">
        <v>3012</v>
      </c>
      <c r="D1449" s="414">
        <v>1025.5899999999999</v>
      </c>
    </row>
    <row r="1450" spans="1:4" x14ac:dyDescent="0.2">
      <c r="A1450" s="415" t="s">
        <v>7657</v>
      </c>
      <c r="B1450" s="415" t="s">
        <v>3258</v>
      </c>
      <c r="C1450" s="414">
        <v>1460</v>
      </c>
      <c r="D1450" s="414">
        <v>497.13</v>
      </c>
    </row>
    <row r="1451" spans="1:4" x14ac:dyDescent="0.2">
      <c r="A1451" s="415" t="s">
        <v>7657</v>
      </c>
      <c r="B1451" s="415" t="s">
        <v>3259</v>
      </c>
      <c r="C1451" s="414">
        <v>-1341.6</v>
      </c>
      <c r="D1451" s="414">
        <v>-219.75</v>
      </c>
    </row>
    <row r="1452" spans="1:4" x14ac:dyDescent="0.2">
      <c r="A1452" s="415" t="s">
        <v>7657</v>
      </c>
      <c r="B1452" s="415" t="s">
        <v>3260</v>
      </c>
      <c r="C1452" s="414">
        <v>-118.4</v>
      </c>
      <c r="D1452" s="414">
        <v>-14.21</v>
      </c>
    </row>
    <row r="1453" spans="1:4" x14ac:dyDescent="0.2">
      <c r="A1453" s="415" t="s">
        <v>7658</v>
      </c>
      <c r="B1453" s="415" t="s">
        <v>4794</v>
      </c>
      <c r="C1453" s="414">
        <v>8496</v>
      </c>
      <c r="D1453" s="414">
        <v>2075.5700000000002</v>
      </c>
    </row>
    <row r="1454" spans="1:4" x14ac:dyDescent="0.2">
      <c r="A1454" s="415" t="s">
        <v>7658</v>
      </c>
      <c r="B1454" s="415" t="s">
        <v>4799</v>
      </c>
      <c r="C1454" s="414">
        <v>1020</v>
      </c>
      <c r="D1454" s="414">
        <v>249.19</v>
      </c>
    </row>
    <row r="1455" spans="1:4" x14ac:dyDescent="0.2">
      <c r="A1455" s="415" t="s">
        <v>7658</v>
      </c>
      <c r="B1455" s="415" t="s">
        <v>4800</v>
      </c>
      <c r="C1455" s="414">
        <v>-1020</v>
      </c>
      <c r="D1455" s="414">
        <v>-167.08</v>
      </c>
    </row>
    <row r="1456" spans="1:4" x14ac:dyDescent="0.2">
      <c r="A1456" s="415" t="s">
        <v>7658</v>
      </c>
      <c r="B1456" s="415" t="s">
        <v>4801</v>
      </c>
      <c r="C1456" s="414">
        <v>0</v>
      </c>
      <c r="D1456" s="414">
        <v>0</v>
      </c>
    </row>
    <row r="1457" spans="1:4" x14ac:dyDescent="0.2">
      <c r="A1457" s="415" t="s">
        <v>7659</v>
      </c>
      <c r="B1457" s="415" t="s">
        <v>3987</v>
      </c>
      <c r="C1457" s="414">
        <v>1533</v>
      </c>
      <c r="D1457" s="414">
        <v>440.58</v>
      </c>
    </row>
    <row r="1458" spans="1:4" x14ac:dyDescent="0.2">
      <c r="A1458" s="415" t="s">
        <v>7659</v>
      </c>
      <c r="B1458" s="415" t="s">
        <v>3991</v>
      </c>
      <c r="C1458" s="414">
        <v>1092</v>
      </c>
      <c r="D1458" s="414">
        <v>313.83999999999997</v>
      </c>
    </row>
    <row r="1459" spans="1:4" x14ac:dyDescent="0.2">
      <c r="A1459" s="415" t="s">
        <v>7659</v>
      </c>
      <c r="B1459" s="415" t="s">
        <v>3992</v>
      </c>
      <c r="C1459" s="414">
        <v>-787.5</v>
      </c>
      <c r="D1459" s="414">
        <v>-128.99</v>
      </c>
    </row>
    <row r="1460" spans="1:4" x14ac:dyDescent="0.2">
      <c r="A1460" s="415" t="s">
        <v>7659</v>
      </c>
      <c r="B1460" s="415" t="s">
        <v>3993</v>
      </c>
      <c r="C1460" s="414">
        <v>-304.5</v>
      </c>
      <c r="D1460" s="414">
        <v>-36.54</v>
      </c>
    </row>
    <row r="1461" spans="1:4" x14ac:dyDescent="0.2">
      <c r="A1461" s="415" t="s">
        <v>7660</v>
      </c>
      <c r="B1461" s="415" t="s">
        <v>3243</v>
      </c>
      <c r="C1461" s="414">
        <v>1411</v>
      </c>
      <c r="D1461" s="414">
        <v>552.27</v>
      </c>
    </row>
    <row r="1462" spans="1:4" x14ac:dyDescent="0.2">
      <c r="A1462" s="415" t="s">
        <v>7660</v>
      </c>
      <c r="B1462" s="415" t="s">
        <v>3247</v>
      </c>
      <c r="C1462" s="414">
        <v>2707</v>
      </c>
      <c r="D1462" s="414">
        <v>1059.52</v>
      </c>
    </row>
    <row r="1463" spans="1:4" x14ac:dyDescent="0.2">
      <c r="A1463" s="415" t="s">
        <v>7660</v>
      </c>
      <c r="B1463" s="415" t="s">
        <v>3248</v>
      </c>
      <c r="C1463" s="414">
        <v>-2707</v>
      </c>
      <c r="D1463" s="414">
        <v>-443.41</v>
      </c>
    </row>
    <row r="1464" spans="1:4" x14ac:dyDescent="0.2">
      <c r="A1464" s="415" t="s">
        <v>7661</v>
      </c>
      <c r="B1464" s="415" t="s">
        <v>3987</v>
      </c>
      <c r="C1464" s="414">
        <v>6199</v>
      </c>
      <c r="D1464" s="414">
        <v>1781.59</v>
      </c>
    </row>
    <row r="1465" spans="1:4" x14ac:dyDescent="0.2">
      <c r="A1465" s="415" t="s">
        <v>7661</v>
      </c>
      <c r="B1465" s="415" t="s">
        <v>3991</v>
      </c>
      <c r="C1465" s="414">
        <v>1834</v>
      </c>
      <c r="D1465" s="414">
        <v>527.09</v>
      </c>
    </row>
    <row r="1466" spans="1:4" x14ac:dyDescent="0.2">
      <c r="A1466" s="415" t="s">
        <v>7661</v>
      </c>
      <c r="B1466" s="415" t="s">
        <v>3992</v>
      </c>
      <c r="C1466" s="414">
        <v>-1834</v>
      </c>
      <c r="D1466" s="414">
        <v>-300.41000000000003</v>
      </c>
    </row>
    <row r="1467" spans="1:4" x14ac:dyDescent="0.2">
      <c r="A1467" s="415" t="s">
        <v>7661</v>
      </c>
      <c r="B1467" s="415" t="s">
        <v>3993</v>
      </c>
      <c r="C1467" s="414">
        <v>0</v>
      </c>
      <c r="D1467" s="414">
        <v>0</v>
      </c>
    </row>
    <row r="1468" spans="1:4" x14ac:dyDescent="0.2">
      <c r="A1468" s="415" t="s">
        <v>7662</v>
      </c>
      <c r="B1468" s="415" t="s">
        <v>169</v>
      </c>
      <c r="C1468" s="414">
        <v>8063</v>
      </c>
      <c r="D1468" s="414">
        <v>3467.9</v>
      </c>
    </row>
    <row r="1469" spans="1:4" x14ac:dyDescent="0.2">
      <c r="A1469" s="415" t="s">
        <v>7662</v>
      </c>
      <c r="B1469" s="415" t="s">
        <v>174</v>
      </c>
      <c r="C1469" s="414">
        <v>464</v>
      </c>
      <c r="D1469" s="414">
        <v>199.57</v>
      </c>
    </row>
    <row r="1470" spans="1:4" x14ac:dyDescent="0.2">
      <c r="A1470" s="415" t="s">
        <v>7662</v>
      </c>
      <c r="B1470" s="415" t="s">
        <v>175</v>
      </c>
      <c r="C1470" s="414">
        <v>-464</v>
      </c>
      <c r="D1470" s="414">
        <v>-83.52</v>
      </c>
    </row>
    <row r="1471" spans="1:4" x14ac:dyDescent="0.2">
      <c r="A1471" s="415" t="s">
        <v>7663</v>
      </c>
      <c r="B1471" s="415" t="s">
        <v>3987</v>
      </c>
      <c r="C1471" s="414">
        <v>4154</v>
      </c>
      <c r="D1471" s="414">
        <v>1193.8599999999999</v>
      </c>
    </row>
    <row r="1472" spans="1:4" x14ac:dyDescent="0.2">
      <c r="A1472" s="415" t="s">
        <v>7663</v>
      </c>
      <c r="B1472" s="415" t="s">
        <v>3991</v>
      </c>
      <c r="C1472" s="414">
        <v>1866</v>
      </c>
      <c r="D1472" s="414">
        <v>536.29</v>
      </c>
    </row>
    <row r="1473" spans="1:4" x14ac:dyDescent="0.2">
      <c r="A1473" s="415" t="s">
        <v>7663</v>
      </c>
      <c r="B1473" s="415" t="s">
        <v>3992</v>
      </c>
      <c r="C1473" s="414">
        <v>-1806</v>
      </c>
      <c r="D1473" s="414">
        <v>-295.82</v>
      </c>
    </row>
    <row r="1474" spans="1:4" x14ac:dyDescent="0.2">
      <c r="A1474" s="415" t="s">
        <v>7663</v>
      </c>
      <c r="B1474" s="415" t="s">
        <v>3993</v>
      </c>
      <c r="C1474" s="414">
        <v>-60</v>
      </c>
      <c r="D1474" s="414">
        <v>-7.2</v>
      </c>
    </row>
    <row r="1475" spans="1:4" x14ac:dyDescent="0.2">
      <c r="A1475" s="415" t="s">
        <v>7664</v>
      </c>
      <c r="B1475" s="415" t="s">
        <v>3987</v>
      </c>
      <c r="C1475" s="414">
        <v>6635</v>
      </c>
      <c r="D1475" s="414">
        <v>1906.8999999999999</v>
      </c>
    </row>
    <row r="1476" spans="1:4" x14ac:dyDescent="0.2">
      <c r="A1476" s="415" t="s">
        <v>7664</v>
      </c>
      <c r="B1476" s="415" t="s">
        <v>3991</v>
      </c>
      <c r="C1476" s="414">
        <v>1442.6000000000022</v>
      </c>
      <c r="D1476" s="414">
        <v>414.59999999999997</v>
      </c>
    </row>
    <row r="1477" spans="1:4" x14ac:dyDescent="0.2">
      <c r="A1477" s="415" t="s">
        <v>7664</v>
      </c>
      <c r="B1477" s="415" t="s">
        <v>3992</v>
      </c>
      <c r="C1477" s="414">
        <v>-1431.0099999999993</v>
      </c>
      <c r="D1477" s="414">
        <v>-234.39999999999998</v>
      </c>
    </row>
    <row r="1478" spans="1:4" x14ac:dyDescent="0.2">
      <c r="A1478" s="415" t="s">
        <v>7664</v>
      </c>
      <c r="B1478" s="415" t="s">
        <v>3993</v>
      </c>
      <c r="C1478" s="414">
        <v>-11.59000000000305</v>
      </c>
      <c r="D1478" s="414">
        <v>-1.39</v>
      </c>
    </row>
    <row r="1479" spans="1:4" x14ac:dyDescent="0.2">
      <c r="A1479" s="415" t="s">
        <v>7665</v>
      </c>
      <c r="B1479" s="415" t="s">
        <v>3987</v>
      </c>
      <c r="C1479" s="414">
        <v>2964</v>
      </c>
      <c r="D1479" s="414">
        <v>851.85000000000014</v>
      </c>
    </row>
    <row r="1480" spans="1:4" x14ac:dyDescent="0.2">
      <c r="A1480" s="415" t="s">
        <v>7665</v>
      </c>
      <c r="B1480" s="415" t="s">
        <v>3991</v>
      </c>
      <c r="C1480" s="414">
        <v>1317</v>
      </c>
      <c r="D1480" s="414">
        <v>378.51</v>
      </c>
    </row>
    <row r="1481" spans="1:4" x14ac:dyDescent="0.2">
      <c r="A1481" s="415" t="s">
        <v>7665</v>
      </c>
      <c r="B1481" s="415" t="s">
        <v>3992</v>
      </c>
      <c r="C1481" s="414">
        <v>-1172.8999999999999</v>
      </c>
      <c r="D1481" s="414">
        <v>-192.12000000000003</v>
      </c>
    </row>
    <row r="1482" spans="1:4" x14ac:dyDescent="0.2">
      <c r="A1482" s="415" t="s">
        <v>7665</v>
      </c>
      <c r="B1482" s="415" t="s">
        <v>3993</v>
      </c>
      <c r="C1482" s="414">
        <v>-144.10000000000002</v>
      </c>
      <c r="D1482" s="414">
        <v>-17.3</v>
      </c>
    </row>
    <row r="1483" spans="1:4" x14ac:dyDescent="0.2">
      <c r="A1483" s="415" t="s">
        <v>7666</v>
      </c>
      <c r="B1483" s="415" t="s">
        <v>4794</v>
      </c>
      <c r="C1483" s="414">
        <v>2705</v>
      </c>
      <c r="D1483" s="414">
        <v>660.83</v>
      </c>
    </row>
    <row r="1484" spans="1:4" x14ac:dyDescent="0.2">
      <c r="A1484" s="415" t="s">
        <v>7666</v>
      </c>
      <c r="B1484" s="415" t="s">
        <v>4799</v>
      </c>
      <c r="C1484" s="414">
        <v>930</v>
      </c>
      <c r="D1484" s="414">
        <v>227.2</v>
      </c>
    </row>
    <row r="1485" spans="1:4" x14ac:dyDescent="0.2">
      <c r="A1485" s="415" t="s">
        <v>7666</v>
      </c>
      <c r="B1485" s="415" t="s">
        <v>4800</v>
      </c>
      <c r="C1485" s="414">
        <v>-930</v>
      </c>
      <c r="D1485" s="414">
        <v>-152.33000000000001</v>
      </c>
    </row>
    <row r="1486" spans="1:4" x14ac:dyDescent="0.2">
      <c r="A1486" s="415" t="s">
        <v>7666</v>
      </c>
      <c r="B1486" s="415" t="s">
        <v>4801</v>
      </c>
      <c r="C1486" s="414">
        <v>0</v>
      </c>
      <c r="D1486" s="414">
        <v>0</v>
      </c>
    </row>
    <row r="1487" spans="1:4" x14ac:dyDescent="0.2">
      <c r="A1487" s="415" t="s">
        <v>7667</v>
      </c>
      <c r="B1487" s="415" t="s">
        <v>3987</v>
      </c>
      <c r="C1487" s="414">
        <v>2032</v>
      </c>
      <c r="D1487" s="414">
        <v>584</v>
      </c>
    </row>
    <row r="1488" spans="1:4" x14ac:dyDescent="0.2">
      <c r="A1488" s="415" t="s">
        <v>7667</v>
      </c>
      <c r="B1488" s="415" t="s">
        <v>3991</v>
      </c>
      <c r="C1488" s="414">
        <v>1339</v>
      </c>
      <c r="D1488" s="414">
        <v>384.83</v>
      </c>
    </row>
    <row r="1489" spans="1:4" x14ac:dyDescent="0.2">
      <c r="A1489" s="415" t="s">
        <v>7667</v>
      </c>
      <c r="B1489" s="415" t="s">
        <v>3992</v>
      </c>
      <c r="C1489" s="414">
        <v>-1011.3</v>
      </c>
      <c r="D1489" s="414">
        <v>-165.65</v>
      </c>
    </row>
    <row r="1490" spans="1:4" x14ac:dyDescent="0.2">
      <c r="A1490" s="415" t="s">
        <v>7667</v>
      </c>
      <c r="B1490" s="415" t="s">
        <v>3993</v>
      </c>
      <c r="C1490" s="414">
        <v>-327.7</v>
      </c>
      <c r="D1490" s="414">
        <v>-39.32</v>
      </c>
    </row>
    <row r="1491" spans="1:4" x14ac:dyDescent="0.2">
      <c r="A1491" s="415" t="s">
        <v>7668</v>
      </c>
      <c r="B1491" s="415" t="s">
        <v>3987</v>
      </c>
      <c r="C1491" s="414">
        <v>5939</v>
      </c>
      <c r="D1491" s="414">
        <v>1706.87</v>
      </c>
    </row>
    <row r="1492" spans="1:4" x14ac:dyDescent="0.2">
      <c r="A1492" s="415" t="s">
        <v>7668</v>
      </c>
      <c r="B1492" s="415" t="s">
        <v>3991</v>
      </c>
      <c r="C1492" s="414">
        <v>1615</v>
      </c>
      <c r="D1492" s="414">
        <v>464.15</v>
      </c>
    </row>
    <row r="1493" spans="1:4" x14ac:dyDescent="0.2">
      <c r="A1493" s="415" t="s">
        <v>7668</v>
      </c>
      <c r="B1493" s="415" t="s">
        <v>3992</v>
      </c>
      <c r="C1493" s="414">
        <v>-1615</v>
      </c>
      <c r="D1493" s="414">
        <v>-264.54000000000002</v>
      </c>
    </row>
    <row r="1494" spans="1:4" x14ac:dyDescent="0.2">
      <c r="A1494" s="415" t="s">
        <v>7668</v>
      </c>
      <c r="B1494" s="415" t="s">
        <v>3993</v>
      </c>
      <c r="C1494" s="414">
        <v>0</v>
      </c>
      <c r="D1494" s="414">
        <v>0</v>
      </c>
    </row>
    <row r="1495" spans="1:4" x14ac:dyDescent="0.2">
      <c r="A1495" s="415" t="s">
        <v>7669</v>
      </c>
      <c r="B1495" s="415" t="s">
        <v>3270</v>
      </c>
      <c r="C1495" s="414">
        <v>2313</v>
      </c>
      <c r="D1495" s="414">
        <v>763.98</v>
      </c>
    </row>
    <row r="1496" spans="1:4" x14ac:dyDescent="0.2">
      <c r="A1496" s="415" t="s">
        <v>7669</v>
      </c>
      <c r="B1496" s="415" t="s">
        <v>3274</v>
      </c>
      <c r="C1496" s="414">
        <v>887</v>
      </c>
      <c r="D1496" s="414">
        <v>292.96999999999997</v>
      </c>
    </row>
    <row r="1497" spans="1:4" x14ac:dyDescent="0.2">
      <c r="A1497" s="415" t="s">
        <v>7669</v>
      </c>
      <c r="B1497" s="415" t="s">
        <v>3275</v>
      </c>
      <c r="C1497" s="414">
        <v>-887</v>
      </c>
      <c r="D1497" s="414">
        <v>-145.30000000000001</v>
      </c>
    </row>
    <row r="1498" spans="1:4" x14ac:dyDescent="0.2">
      <c r="A1498" s="415" t="s">
        <v>7669</v>
      </c>
      <c r="B1498" s="415" t="s">
        <v>3276</v>
      </c>
      <c r="C1498" s="414">
        <v>0</v>
      </c>
      <c r="D1498" s="414">
        <v>0</v>
      </c>
    </row>
    <row r="1499" spans="1:4" x14ac:dyDescent="0.2">
      <c r="A1499" s="415" t="s">
        <v>7670</v>
      </c>
      <c r="B1499" s="415" t="s">
        <v>3987</v>
      </c>
      <c r="C1499" s="414">
        <v>10027</v>
      </c>
      <c r="D1499" s="414">
        <v>2881.76</v>
      </c>
    </row>
    <row r="1500" spans="1:4" x14ac:dyDescent="0.2">
      <c r="A1500" s="415" t="s">
        <v>7670</v>
      </c>
      <c r="B1500" s="415" t="s">
        <v>3991</v>
      </c>
      <c r="C1500" s="414">
        <v>1600</v>
      </c>
      <c r="D1500" s="414">
        <v>459.84</v>
      </c>
    </row>
    <row r="1501" spans="1:4" x14ac:dyDescent="0.2">
      <c r="A1501" s="415" t="s">
        <v>7670</v>
      </c>
      <c r="B1501" s="415" t="s">
        <v>3992</v>
      </c>
      <c r="C1501" s="414">
        <v>-1600</v>
      </c>
      <c r="D1501" s="414">
        <v>-262.08</v>
      </c>
    </row>
    <row r="1502" spans="1:4" x14ac:dyDescent="0.2">
      <c r="A1502" s="415" t="s">
        <v>7670</v>
      </c>
      <c r="B1502" s="415" t="s">
        <v>3993</v>
      </c>
      <c r="C1502" s="414">
        <v>0</v>
      </c>
      <c r="D1502" s="414">
        <v>0</v>
      </c>
    </row>
    <row r="1503" spans="1:4" x14ac:dyDescent="0.2">
      <c r="A1503" s="415" t="s">
        <v>7671</v>
      </c>
      <c r="B1503" s="415" t="s">
        <v>4794</v>
      </c>
      <c r="C1503" s="414">
        <v>5796</v>
      </c>
      <c r="D1503" s="414">
        <v>1415.96</v>
      </c>
    </row>
    <row r="1504" spans="1:4" x14ac:dyDescent="0.2">
      <c r="A1504" s="415" t="s">
        <v>7671</v>
      </c>
      <c r="B1504" s="415" t="s">
        <v>4799</v>
      </c>
      <c r="C1504" s="414">
        <v>500</v>
      </c>
      <c r="D1504" s="414">
        <v>122.15</v>
      </c>
    </row>
    <row r="1505" spans="1:4" x14ac:dyDescent="0.2">
      <c r="A1505" s="415" t="s">
        <v>7671</v>
      </c>
      <c r="B1505" s="415" t="s">
        <v>4800</v>
      </c>
      <c r="C1505" s="414">
        <v>-500</v>
      </c>
      <c r="D1505" s="414">
        <v>-81.900000000000006</v>
      </c>
    </row>
    <row r="1506" spans="1:4" x14ac:dyDescent="0.2">
      <c r="A1506" s="415" t="s">
        <v>7671</v>
      </c>
      <c r="B1506" s="415" t="s">
        <v>4801</v>
      </c>
      <c r="C1506" s="414">
        <v>0</v>
      </c>
      <c r="D1506" s="414">
        <v>0</v>
      </c>
    </row>
    <row r="1507" spans="1:4" x14ac:dyDescent="0.2">
      <c r="A1507" s="415" t="s">
        <v>7672</v>
      </c>
      <c r="B1507" s="415" t="s">
        <v>3987</v>
      </c>
      <c r="C1507" s="414">
        <v>6344</v>
      </c>
      <c r="D1507" s="414">
        <v>1823.27</v>
      </c>
    </row>
    <row r="1508" spans="1:4" x14ac:dyDescent="0.2">
      <c r="A1508" s="415" t="s">
        <v>7672</v>
      </c>
      <c r="B1508" s="415" t="s">
        <v>3991</v>
      </c>
      <c r="C1508" s="414">
        <v>1132</v>
      </c>
      <c r="D1508" s="414">
        <v>325.33</v>
      </c>
    </row>
    <row r="1509" spans="1:4" x14ac:dyDescent="0.2">
      <c r="A1509" s="415" t="s">
        <v>7672</v>
      </c>
      <c r="B1509" s="415" t="s">
        <v>3992</v>
      </c>
      <c r="C1509" s="414">
        <v>-1132</v>
      </c>
      <c r="D1509" s="414">
        <v>-185.42000000000002</v>
      </c>
    </row>
    <row r="1510" spans="1:4" x14ac:dyDescent="0.2">
      <c r="A1510" s="415" t="s">
        <v>7672</v>
      </c>
      <c r="B1510" s="415" t="s">
        <v>3993</v>
      </c>
      <c r="C1510" s="414">
        <v>0</v>
      </c>
      <c r="D1510" s="414">
        <v>0</v>
      </c>
    </row>
    <row r="1511" spans="1:4" x14ac:dyDescent="0.2">
      <c r="A1511" s="415" t="s">
        <v>7673</v>
      </c>
      <c r="B1511" s="415" t="s">
        <v>3987</v>
      </c>
      <c r="C1511" s="414">
        <v>5142</v>
      </c>
      <c r="D1511" s="414">
        <v>1477.81</v>
      </c>
    </row>
    <row r="1512" spans="1:4" x14ac:dyDescent="0.2">
      <c r="A1512" s="415" t="s">
        <v>7673</v>
      </c>
      <c r="B1512" s="415" t="s">
        <v>3991</v>
      </c>
      <c r="C1512" s="414">
        <v>2256</v>
      </c>
      <c r="D1512" s="414">
        <v>648.37</v>
      </c>
    </row>
    <row r="1513" spans="1:4" x14ac:dyDescent="0.2">
      <c r="A1513" s="415" t="s">
        <v>7673</v>
      </c>
      <c r="B1513" s="415" t="s">
        <v>3992</v>
      </c>
      <c r="C1513" s="414">
        <v>-2219.4</v>
      </c>
      <c r="D1513" s="414">
        <v>-363.54</v>
      </c>
    </row>
    <row r="1514" spans="1:4" x14ac:dyDescent="0.2">
      <c r="A1514" s="415" t="s">
        <v>7673</v>
      </c>
      <c r="B1514" s="415" t="s">
        <v>3993</v>
      </c>
      <c r="C1514" s="414">
        <v>-36.599999999999902</v>
      </c>
      <c r="D1514" s="414">
        <v>-4.3899999999999997</v>
      </c>
    </row>
    <row r="1515" spans="1:4" x14ac:dyDescent="0.2">
      <c r="A1515" s="415" t="s">
        <v>7674</v>
      </c>
      <c r="B1515" s="415" t="s">
        <v>3987</v>
      </c>
      <c r="C1515" s="414">
        <v>6350</v>
      </c>
      <c r="D1515" s="414">
        <v>1824.99</v>
      </c>
    </row>
    <row r="1516" spans="1:4" x14ac:dyDescent="0.2">
      <c r="A1516" s="415" t="s">
        <v>7674</v>
      </c>
      <c r="B1516" s="415" t="s">
        <v>3991</v>
      </c>
      <c r="C1516" s="414">
        <v>1326</v>
      </c>
      <c r="D1516" s="414">
        <v>381.09</v>
      </c>
    </row>
    <row r="1517" spans="1:4" x14ac:dyDescent="0.2">
      <c r="A1517" s="415" t="s">
        <v>7674</v>
      </c>
      <c r="B1517" s="415" t="s">
        <v>3992</v>
      </c>
      <c r="C1517" s="414">
        <v>-1326</v>
      </c>
      <c r="D1517" s="414">
        <v>-217.2</v>
      </c>
    </row>
    <row r="1518" spans="1:4" x14ac:dyDescent="0.2">
      <c r="A1518" s="415" t="s">
        <v>7674</v>
      </c>
      <c r="B1518" s="415" t="s">
        <v>3993</v>
      </c>
      <c r="C1518" s="414">
        <v>0</v>
      </c>
      <c r="D1518" s="414">
        <v>0</v>
      </c>
    </row>
    <row r="1519" spans="1:4" x14ac:dyDescent="0.2">
      <c r="A1519" s="415" t="s">
        <v>7675</v>
      </c>
      <c r="B1519" s="415" t="s">
        <v>169</v>
      </c>
      <c r="C1519" s="414">
        <v>8663</v>
      </c>
      <c r="D1519" s="414">
        <v>3725.96</v>
      </c>
    </row>
    <row r="1520" spans="1:4" x14ac:dyDescent="0.2">
      <c r="A1520" s="415" t="s">
        <v>7675</v>
      </c>
      <c r="B1520" s="415" t="s">
        <v>174</v>
      </c>
      <c r="C1520" s="414">
        <v>1126</v>
      </c>
      <c r="D1520" s="414">
        <v>484.29</v>
      </c>
    </row>
    <row r="1521" spans="1:4" x14ac:dyDescent="0.2">
      <c r="A1521" s="415" t="s">
        <v>7675</v>
      </c>
      <c r="B1521" s="415" t="s">
        <v>175</v>
      </c>
      <c r="C1521" s="414">
        <v>-1126</v>
      </c>
      <c r="D1521" s="414">
        <v>-202.68</v>
      </c>
    </row>
    <row r="1522" spans="1:4" x14ac:dyDescent="0.2">
      <c r="A1522" s="415" t="s">
        <v>7676</v>
      </c>
      <c r="B1522" s="415" t="s">
        <v>3254</v>
      </c>
      <c r="C1522" s="414">
        <v>8224</v>
      </c>
      <c r="D1522" s="414">
        <v>2800.25</v>
      </c>
    </row>
    <row r="1523" spans="1:4" x14ac:dyDescent="0.2">
      <c r="A1523" s="415" t="s">
        <v>7676</v>
      </c>
      <c r="B1523" s="415" t="s">
        <v>3258</v>
      </c>
      <c r="C1523" s="414">
        <v>1992</v>
      </c>
      <c r="D1523" s="414">
        <v>678.28000000000009</v>
      </c>
    </row>
    <row r="1524" spans="1:4" x14ac:dyDescent="0.2">
      <c r="A1524" s="415" t="s">
        <v>7676</v>
      </c>
      <c r="B1524" s="415" t="s">
        <v>3259</v>
      </c>
      <c r="C1524" s="414">
        <v>-1908.6999999999998</v>
      </c>
      <c r="D1524" s="414">
        <v>-312.63000000000005</v>
      </c>
    </row>
    <row r="1525" spans="1:4" x14ac:dyDescent="0.2">
      <c r="A1525" s="415" t="s">
        <v>7676</v>
      </c>
      <c r="B1525" s="415" t="s">
        <v>3260</v>
      </c>
      <c r="C1525" s="414">
        <v>-83.3</v>
      </c>
      <c r="D1525" s="414">
        <v>-9.99</v>
      </c>
    </row>
    <row r="1526" spans="1:4" x14ac:dyDescent="0.2">
      <c r="A1526" s="415" t="s">
        <v>7677</v>
      </c>
      <c r="B1526" s="415" t="s">
        <v>3987</v>
      </c>
      <c r="C1526" s="414">
        <v>7029</v>
      </c>
      <c r="D1526" s="414">
        <v>2020.13</v>
      </c>
    </row>
    <row r="1527" spans="1:4" x14ac:dyDescent="0.2">
      <c r="A1527" s="415" t="s">
        <v>7677</v>
      </c>
      <c r="B1527" s="415" t="s">
        <v>3991</v>
      </c>
      <c r="C1527" s="414">
        <v>2637</v>
      </c>
      <c r="D1527" s="414">
        <v>757.87</v>
      </c>
    </row>
    <row r="1528" spans="1:4" x14ac:dyDescent="0.2">
      <c r="A1528" s="415" t="s">
        <v>7677</v>
      </c>
      <c r="B1528" s="415" t="s">
        <v>3992</v>
      </c>
      <c r="C1528" s="414">
        <v>-2637</v>
      </c>
      <c r="D1528" s="414">
        <v>-431.94</v>
      </c>
    </row>
    <row r="1529" spans="1:4" x14ac:dyDescent="0.2">
      <c r="A1529" s="415" t="s">
        <v>7677</v>
      </c>
      <c r="B1529" s="415" t="s">
        <v>3993</v>
      </c>
      <c r="C1529" s="414">
        <v>0</v>
      </c>
      <c r="D1529" s="414">
        <v>0</v>
      </c>
    </row>
    <row r="1530" spans="1:4" x14ac:dyDescent="0.2">
      <c r="A1530" s="415" t="s">
        <v>7678</v>
      </c>
      <c r="B1530" s="415" t="s">
        <v>3987</v>
      </c>
      <c r="C1530" s="414">
        <v>12095</v>
      </c>
      <c r="D1530" s="414">
        <v>3476.1</v>
      </c>
    </row>
    <row r="1531" spans="1:4" x14ac:dyDescent="0.2">
      <c r="A1531" s="415" t="s">
        <v>7678</v>
      </c>
      <c r="B1531" s="415" t="s">
        <v>3991</v>
      </c>
      <c r="C1531" s="414">
        <v>2105</v>
      </c>
      <c r="D1531" s="414">
        <v>604.98</v>
      </c>
    </row>
    <row r="1532" spans="1:4" x14ac:dyDescent="0.2">
      <c r="A1532" s="415" t="s">
        <v>7678</v>
      </c>
      <c r="B1532" s="415" t="s">
        <v>3992</v>
      </c>
      <c r="C1532" s="414">
        <v>-2105</v>
      </c>
      <c r="D1532" s="414">
        <v>-344.8</v>
      </c>
    </row>
    <row r="1533" spans="1:4" x14ac:dyDescent="0.2">
      <c r="A1533" s="415" t="s">
        <v>7678</v>
      </c>
      <c r="B1533" s="415" t="s">
        <v>3993</v>
      </c>
      <c r="C1533" s="414">
        <v>0</v>
      </c>
      <c r="D1533" s="414">
        <v>0</v>
      </c>
    </row>
    <row r="1534" spans="1:4" x14ac:dyDescent="0.2">
      <c r="A1534" s="415" t="s">
        <v>7679</v>
      </c>
      <c r="B1534" s="415" t="s">
        <v>169</v>
      </c>
      <c r="C1534" s="414">
        <v>21750</v>
      </c>
      <c r="D1534" s="414">
        <v>9354.67</v>
      </c>
    </row>
    <row r="1535" spans="1:4" x14ac:dyDescent="0.2">
      <c r="A1535" s="415" t="s">
        <v>7679</v>
      </c>
      <c r="B1535" s="415" t="s">
        <v>174</v>
      </c>
      <c r="C1535" s="414">
        <v>5557</v>
      </c>
      <c r="D1535" s="414">
        <v>2390.0700000000002</v>
      </c>
    </row>
    <row r="1536" spans="1:4" x14ac:dyDescent="0.2">
      <c r="A1536" s="415" t="s">
        <v>7679</v>
      </c>
      <c r="B1536" s="415" t="s">
        <v>175</v>
      </c>
      <c r="C1536" s="414">
        <v>-5557</v>
      </c>
      <c r="D1536" s="414">
        <v>-1000.26</v>
      </c>
    </row>
    <row r="1537" spans="1:4" x14ac:dyDescent="0.2">
      <c r="A1537" s="415" t="s">
        <v>7680</v>
      </c>
      <c r="B1537" s="415" t="s">
        <v>3243</v>
      </c>
      <c r="C1537" s="414">
        <v>4014</v>
      </c>
      <c r="D1537" s="414">
        <v>1571.08</v>
      </c>
    </row>
    <row r="1538" spans="1:4" x14ac:dyDescent="0.2">
      <c r="A1538" s="415" t="s">
        <v>7680</v>
      </c>
      <c r="B1538" s="415" t="s">
        <v>3247</v>
      </c>
      <c r="C1538" s="414">
        <v>1802</v>
      </c>
      <c r="D1538" s="414">
        <v>705.3</v>
      </c>
    </row>
    <row r="1539" spans="1:4" x14ac:dyDescent="0.2">
      <c r="A1539" s="415" t="s">
        <v>7680</v>
      </c>
      <c r="B1539" s="415" t="s">
        <v>3248</v>
      </c>
      <c r="C1539" s="414">
        <v>-1802</v>
      </c>
      <c r="D1539" s="414">
        <v>-295.17</v>
      </c>
    </row>
    <row r="1540" spans="1:4" x14ac:dyDescent="0.2">
      <c r="A1540" s="415" t="s">
        <v>7681</v>
      </c>
      <c r="B1540" s="415" t="s">
        <v>3243</v>
      </c>
      <c r="C1540" s="414">
        <v>1477</v>
      </c>
      <c r="D1540" s="414">
        <v>578.1</v>
      </c>
    </row>
    <row r="1541" spans="1:4" x14ac:dyDescent="0.2">
      <c r="A1541" s="415" t="s">
        <v>7681</v>
      </c>
      <c r="B1541" s="415" t="s">
        <v>3247</v>
      </c>
      <c r="C1541" s="414">
        <v>1385</v>
      </c>
      <c r="D1541" s="414">
        <v>542.09</v>
      </c>
    </row>
    <row r="1542" spans="1:4" x14ac:dyDescent="0.2">
      <c r="A1542" s="415" t="s">
        <v>7681</v>
      </c>
      <c r="B1542" s="415" t="s">
        <v>3248</v>
      </c>
      <c r="C1542" s="414">
        <v>-1385</v>
      </c>
      <c r="D1542" s="414">
        <v>-226.86</v>
      </c>
    </row>
    <row r="1543" spans="1:4" x14ac:dyDescent="0.2">
      <c r="A1543" s="415" t="s">
        <v>7682</v>
      </c>
      <c r="B1543" s="415" t="s">
        <v>3987</v>
      </c>
      <c r="C1543" s="414">
        <v>5026</v>
      </c>
      <c r="D1543" s="414">
        <v>1444.47</v>
      </c>
    </row>
    <row r="1544" spans="1:4" x14ac:dyDescent="0.2">
      <c r="A1544" s="415" t="s">
        <v>7682</v>
      </c>
      <c r="B1544" s="415" t="s">
        <v>3991</v>
      </c>
      <c r="C1544" s="414">
        <v>755</v>
      </c>
      <c r="D1544" s="414">
        <v>216.99</v>
      </c>
    </row>
    <row r="1545" spans="1:4" x14ac:dyDescent="0.2">
      <c r="A1545" s="415" t="s">
        <v>7682</v>
      </c>
      <c r="B1545" s="415" t="s">
        <v>3992</v>
      </c>
      <c r="C1545" s="414">
        <v>-755</v>
      </c>
      <c r="D1545" s="414">
        <v>-123.67</v>
      </c>
    </row>
    <row r="1546" spans="1:4" x14ac:dyDescent="0.2">
      <c r="A1546" s="415" t="s">
        <v>7682</v>
      </c>
      <c r="B1546" s="415" t="s">
        <v>3993</v>
      </c>
      <c r="C1546" s="414">
        <v>0</v>
      </c>
      <c r="D1546" s="414">
        <v>0</v>
      </c>
    </row>
    <row r="1547" spans="1:4" x14ac:dyDescent="0.2">
      <c r="A1547" s="415" t="s">
        <v>7683</v>
      </c>
      <c r="B1547" s="415" t="s">
        <v>3987</v>
      </c>
      <c r="C1547" s="414">
        <v>6021</v>
      </c>
      <c r="D1547" s="414">
        <v>1730.44</v>
      </c>
    </row>
    <row r="1548" spans="1:4" x14ac:dyDescent="0.2">
      <c r="A1548" s="415" t="s">
        <v>7683</v>
      </c>
      <c r="B1548" s="415" t="s">
        <v>3991</v>
      </c>
      <c r="C1548" s="414">
        <v>1016</v>
      </c>
      <c r="D1548" s="414">
        <v>292</v>
      </c>
    </row>
    <row r="1549" spans="1:4" x14ac:dyDescent="0.2">
      <c r="A1549" s="415" t="s">
        <v>7683</v>
      </c>
      <c r="B1549" s="415" t="s">
        <v>3992</v>
      </c>
      <c r="C1549" s="414">
        <v>-1016</v>
      </c>
      <c r="D1549" s="414">
        <v>-166.42</v>
      </c>
    </row>
    <row r="1550" spans="1:4" x14ac:dyDescent="0.2">
      <c r="A1550" s="415" t="s">
        <v>7683</v>
      </c>
      <c r="B1550" s="415" t="s">
        <v>3993</v>
      </c>
      <c r="C1550" s="414">
        <v>0</v>
      </c>
      <c r="D1550" s="414">
        <v>0</v>
      </c>
    </row>
    <row r="1551" spans="1:4" x14ac:dyDescent="0.2">
      <c r="A1551" s="415" t="s">
        <v>7684</v>
      </c>
      <c r="B1551" s="415" t="s">
        <v>3987</v>
      </c>
      <c r="C1551" s="414">
        <v>5990</v>
      </c>
      <c r="D1551" s="414">
        <v>1721.53</v>
      </c>
    </row>
    <row r="1552" spans="1:4" x14ac:dyDescent="0.2">
      <c r="A1552" s="415" t="s">
        <v>7684</v>
      </c>
      <c r="B1552" s="415" t="s">
        <v>3991</v>
      </c>
      <c r="C1552" s="414">
        <v>1899</v>
      </c>
      <c r="D1552" s="414">
        <v>545.77</v>
      </c>
    </row>
    <row r="1553" spans="1:4" x14ac:dyDescent="0.2">
      <c r="A1553" s="415" t="s">
        <v>7684</v>
      </c>
      <c r="B1553" s="415" t="s">
        <v>3992</v>
      </c>
      <c r="C1553" s="414">
        <v>-1899</v>
      </c>
      <c r="D1553" s="414">
        <v>-311.06</v>
      </c>
    </row>
    <row r="1554" spans="1:4" x14ac:dyDescent="0.2">
      <c r="A1554" s="415" t="s">
        <v>7684</v>
      </c>
      <c r="B1554" s="415" t="s">
        <v>3993</v>
      </c>
      <c r="C1554" s="414">
        <v>0</v>
      </c>
      <c r="D1554" s="414">
        <v>0</v>
      </c>
    </row>
    <row r="1555" spans="1:4" x14ac:dyDescent="0.2">
      <c r="A1555" s="415" t="s">
        <v>7685</v>
      </c>
      <c r="B1555" s="415" t="s">
        <v>3254</v>
      </c>
      <c r="C1555" s="414">
        <v>8993</v>
      </c>
      <c r="D1555" s="414">
        <v>3062.12</v>
      </c>
    </row>
    <row r="1556" spans="1:4" x14ac:dyDescent="0.2">
      <c r="A1556" s="415" t="s">
        <v>7685</v>
      </c>
      <c r="B1556" s="415" t="s">
        <v>3258</v>
      </c>
      <c r="C1556" s="414">
        <v>1807</v>
      </c>
      <c r="D1556" s="414">
        <v>615.28</v>
      </c>
    </row>
    <row r="1557" spans="1:4" x14ac:dyDescent="0.2">
      <c r="A1557" s="415" t="s">
        <v>7685</v>
      </c>
      <c r="B1557" s="415" t="s">
        <v>3259</v>
      </c>
      <c r="C1557" s="414">
        <v>-1807</v>
      </c>
      <c r="D1557" s="414">
        <v>-295.99</v>
      </c>
    </row>
    <row r="1558" spans="1:4" x14ac:dyDescent="0.2">
      <c r="A1558" s="415" t="s">
        <v>7685</v>
      </c>
      <c r="B1558" s="415" t="s">
        <v>3260</v>
      </c>
      <c r="C1558" s="414">
        <v>0</v>
      </c>
      <c r="D1558" s="414">
        <v>0</v>
      </c>
    </row>
    <row r="1559" spans="1:4" x14ac:dyDescent="0.2">
      <c r="A1559" s="415" t="s">
        <v>7686</v>
      </c>
      <c r="B1559" s="415" t="s">
        <v>3243</v>
      </c>
      <c r="C1559" s="414">
        <v>2993</v>
      </c>
      <c r="D1559" s="414">
        <v>1171.46</v>
      </c>
    </row>
    <row r="1560" spans="1:4" x14ac:dyDescent="0.2">
      <c r="A1560" s="415" t="s">
        <v>7686</v>
      </c>
      <c r="B1560" s="415" t="s">
        <v>3247</v>
      </c>
      <c r="C1560" s="414">
        <v>1146</v>
      </c>
      <c r="D1560" s="414">
        <v>448.54</v>
      </c>
    </row>
    <row r="1561" spans="1:4" x14ac:dyDescent="0.2">
      <c r="A1561" s="415" t="s">
        <v>7686</v>
      </c>
      <c r="B1561" s="415" t="s">
        <v>3248</v>
      </c>
      <c r="C1561" s="414">
        <v>-1146</v>
      </c>
      <c r="D1561" s="414">
        <v>-187.71</v>
      </c>
    </row>
    <row r="1562" spans="1:4" x14ac:dyDescent="0.2">
      <c r="A1562" s="415" t="s">
        <v>7687</v>
      </c>
      <c r="B1562" s="415" t="s">
        <v>3243</v>
      </c>
      <c r="C1562" s="414">
        <v>6511</v>
      </c>
      <c r="D1562" s="414">
        <v>2548.4</v>
      </c>
    </row>
    <row r="1563" spans="1:4" x14ac:dyDescent="0.2">
      <c r="A1563" s="415" t="s">
        <v>7687</v>
      </c>
      <c r="B1563" s="415" t="s">
        <v>3247</v>
      </c>
      <c r="C1563" s="414">
        <v>1401</v>
      </c>
      <c r="D1563" s="414">
        <v>548.35</v>
      </c>
    </row>
    <row r="1564" spans="1:4" x14ac:dyDescent="0.2">
      <c r="A1564" s="415" t="s">
        <v>7687</v>
      </c>
      <c r="B1564" s="415" t="s">
        <v>3248</v>
      </c>
      <c r="C1564" s="414">
        <v>-1401</v>
      </c>
      <c r="D1564" s="414">
        <v>-229.49</v>
      </c>
    </row>
    <row r="1565" spans="1:4" x14ac:dyDescent="0.2">
      <c r="A1565" s="415" t="s">
        <v>7688</v>
      </c>
      <c r="B1565" s="415" t="s">
        <v>3987</v>
      </c>
      <c r="C1565" s="414">
        <v>24662</v>
      </c>
      <c r="D1565" s="414">
        <v>7087.8599999999988</v>
      </c>
    </row>
    <row r="1566" spans="1:4" x14ac:dyDescent="0.2">
      <c r="A1566" s="415" t="s">
        <v>7688</v>
      </c>
      <c r="B1566" s="415" t="s">
        <v>3991</v>
      </c>
      <c r="C1566" s="414">
        <v>3013</v>
      </c>
      <c r="D1566" s="414">
        <v>865.94999999999993</v>
      </c>
    </row>
    <row r="1567" spans="1:4" x14ac:dyDescent="0.2">
      <c r="A1567" s="415" t="s">
        <v>7688</v>
      </c>
      <c r="B1567" s="415" t="s">
        <v>3992</v>
      </c>
      <c r="C1567" s="414">
        <v>-3010.6</v>
      </c>
      <c r="D1567" s="414">
        <v>-493.15000000000003</v>
      </c>
    </row>
    <row r="1568" spans="1:4" x14ac:dyDescent="0.2">
      <c r="A1568" s="415" t="s">
        <v>7688</v>
      </c>
      <c r="B1568" s="415" t="s">
        <v>3993</v>
      </c>
      <c r="C1568" s="414">
        <v>-2.4</v>
      </c>
      <c r="D1568" s="414">
        <v>-0.28999999999999998</v>
      </c>
    </row>
    <row r="1569" spans="1:4" x14ac:dyDescent="0.2">
      <c r="A1569" s="415" t="s">
        <v>7689</v>
      </c>
      <c r="B1569" s="415" t="s">
        <v>3987</v>
      </c>
      <c r="C1569" s="414">
        <v>14331</v>
      </c>
      <c r="D1569" s="414">
        <v>4118.7299999999996</v>
      </c>
    </row>
    <row r="1570" spans="1:4" x14ac:dyDescent="0.2">
      <c r="A1570" s="415" t="s">
        <v>7689</v>
      </c>
      <c r="B1570" s="415" t="s">
        <v>3991</v>
      </c>
      <c r="C1570" s="414">
        <v>3926</v>
      </c>
      <c r="D1570" s="414">
        <v>1128.33</v>
      </c>
    </row>
    <row r="1571" spans="1:4" x14ac:dyDescent="0.2">
      <c r="A1571" s="415" t="s">
        <v>7689</v>
      </c>
      <c r="B1571" s="415" t="s">
        <v>3992</v>
      </c>
      <c r="C1571" s="414">
        <v>-3926</v>
      </c>
      <c r="D1571" s="414">
        <v>-643.08000000000004</v>
      </c>
    </row>
    <row r="1572" spans="1:4" x14ac:dyDescent="0.2">
      <c r="A1572" s="415" t="s">
        <v>7689</v>
      </c>
      <c r="B1572" s="415" t="s">
        <v>3993</v>
      </c>
      <c r="C1572" s="414">
        <v>0</v>
      </c>
      <c r="D1572" s="414">
        <v>0</v>
      </c>
    </row>
    <row r="1573" spans="1:4" x14ac:dyDescent="0.2">
      <c r="A1573" s="415" t="s">
        <v>7690</v>
      </c>
      <c r="B1573" s="415" t="s">
        <v>3987</v>
      </c>
      <c r="C1573" s="414">
        <v>6933</v>
      </c>
      <c r="D1573" s="414">
        <v>1992.54</v>
      </c>
    </row>
    <row r="1574" spans="1:4" x14ac:dyDescent="0.2">
      <c r="A1574" s="415" t="s">
        <v>7690</v>
      </c>
      <c r="B1574" s="415" t="s">
        <v>3991</v>
      </c>
      <c r="C1574" s="414">
        <v>1858</v>
      </c>
      <c r="D1574" s="414">
        <v>533.98</v>
      </c>
    </row>
    <row r="1575" spans="1:4" x14ac:dyDescent="0.2">
      <c r="A1575" s="415" t="s">
        <v>7690</v>
      </c>
      <c r="B1575" s="415" t="s">
        <v>3992</v>
      </c>
      <c r="C1575" s="414">
        <v>-1858</v>
      </c>
      <c r="D1575" s="414">
        <v>-304.34000000000003</v>
      </c>
    </row>
    <row r="1576" spans="1:4" x14ac:dyDescent="0.2">
      <c r="A1576" s="415" t="s">
        <v>7690</v>
      </c>
      <c r="B1576" s="415" t="s">
        <v>3993</v>
      </c>
      <c r="C1576" s="414">
        <v>0</v>
      </c>
      <c r="D1576" s="414">
        <v>0</v>
      </c>
    </row>
    <row r="1577" spans="1:4" x14ac:dyDescent="0.2">
      <c r="A1577" s="415" t="s">
        <v>7691</v>
      </c>
      <c r="B1577" s="415" t="s">
        <v>3987</v>
      </c>
      <c r="C1577" s="414">
        <v>7930</v>
      </c>
      <c r="D1577" s="414">
        <v>2279.1</v>
      </c>
    </row>
    <row r="1578" spans="1:4" x14ac:dyDescent="0.2">
      <c r="A1578" s="415" t="s">
        <v>7691</v>
      </c>
      <c r="B1578" s="415" t="s">
        <v>3991</v>
      </c>
      <c r="C1578" s="414">
        <v>1656</v>
      </c>
      <c r="D1578" s="414">
        <v>475.91999999999985</v>
      </c>
    </row>
    <row r="1579" spans="1:4" x14ac:dyDescent="0.2">
      <c r="A1579" s="415" t="s">
        <v>7691</v>
      </c>
      <c r="B1579" s="415" t="s">
        <v>3992</v>
      </c>
      <c r="C1579" s="414">
        <v>-1649.7</v>
      </c>
      <c r="D1579" s="414">
        <v>-270.22999999999996</v>
      </c>
    </row>
    <row r="1580" spans="1:4" x14ac:dyDescent="0.2">
      <c r="A1580" s="415" t="s">
        <v>7691</v>
      </c>
      <c r="B1580" s="415" t="s">
        <v>3993</v>
      </c>
      <c r="C1580" s="414">
        <v>-6.3</v>
      </c>
      <c r="D1580" s="414">
        <v>-0.76</v>
      </c>
    </row>
    <row r="1581" spans="1:4" x14ac:dyDescent="0.2">
      <c r="A1581" s="415" t="s">
        <v>7692</v>
      </c>
      <c r="B1581" s="415" t="s">
        <v>3243</v>
      </c>
      <c r="C1581" s="414">
        <v>5943</v>
      </c>
      <c r="D1581" s="414">
        <v>2326.09</v>
      </c>
    </row>
    <row r="1582" spans="1:4" x14ac:dyDescent="0.2">
      <c r="A1582" s="415" t="s">
        <v>7692</v>
      </c>
      <c r="B1582" s="415" t="s">
        <v>3247</v>
      </c>
      <c r="C1582" s="414">
        <v>1590</v>
      </c>
      <c r="D1582" s="414">
        <v>622.33000000000004</v>
      </c>
    </row>
    <row r="1583" spans="1:4" x14ac:dyDescent="0.2">
      <c r="A1583" s="415" t="s">
        <v>7692</v>
      </c>
      <c r="B1583" s="415" t="s">
        <v>3248</v>
      </c>
      <c r="C1583" s="414">
        <v>-1590</v>
      </c>
      <c r="D1583" s="414">
        <v>-260.44</v>
      </c>
    </row>
    <row r="1584" spans="1:4" x14ac:dyDescent="0.2">
      <c r="A1584" s="415" t="s">
        <v>7693</v>
      </c>
      <c r="B1584" s="415" t="s">
        <v>3987</v>
      </c>
      <c r="C1584" s="414">
        <v>1293</v>
      </c>
      <c r="D1584" s="414">
        <v>371.60999999999996</v>
      </c>
    </row>
    <row r="1585" spans="1:4" x14ac:dyDescent="0.2">
      <c r="A1585" s="415" t="s">
        <v>7693</v>
      </c>
      <c r="B1585" s="415" t="s">
        <v>3991</v>
      </c>
      <c r="C1585" s="414">
        <v>1075</v>
      </c>
      <c r="D1585" s="414">
        <v>308.95000000000005</v>
      </c>
    </row>
    <row r="1586" spans="1:4" x14ac:dyDescent="0.2">
      <c r="A1586" s="415" t="s">
        <v>7693</v>
      </c>
      <c r="B1586" s="415" t="s">
        <v>3992</v>
      </c>
      <c r="C1586" s="414">
        <v>-710.4</v>
      </c>
      <c r="D1586" s="414">
        <v>-116.41</v>
      </c>
    </row>
    <row r="1587" spans="1:4" x14ac:dyDescent="0.2">
      <c r="A1587" s="415" t="s">
        <v>7693</v>
      </c>
      <c r="B1587" s="415" t="s">
        <v>3993</v>
      </c>
      <c r="C1587" s="414">
        <v>-364.6</v>
      </c>
      <c r="D1587" s="414">
        <v>-43.72</v>
      </c>
    </row>
    <row r="1588" spans="1:4" x14ac:dyDescent="0.2">
      <c r="A1588" s="415" t="s">
        <v>7694</v>
      </c>
      <c r="B1588" s="415" t="s">
        <v>3987</v>
      </c>
      <c r="C1588" s="414">
        <v>2963</v>
      </c>
      <c r="D1588" s="414">
        <v>851.57</v>
      </c>
    </row>
    <row r="1589" spans="1:4" x14ac:dyDescent="0.2">
      <c r="A1589" s="415" t="s">
        <v>7694</v>
      </c>
      <c r="B1589" s="415" t="s">
        <v>3991</v>
      </c>
      <c r="C1589" s="414">
        <v>987</v>
      </c>
      <c r="D1589" s="414">
        <v>283.66000000000003</v>
      </c>
    </row>
    <row r="1590" spans="1:4" x14ac:dyDescent="0.2">
      <c r="A1590" s="415" t="s">
        <v>7694</v>
      </c>
      <c r="B1590" s="415" t="s">
        <v>3992</v>
      </c>
      <c r="C1590" s="414">
        <v>-987</v>
      </c>
      <c r="D1590" s="414">
        <v>-161.66999999999999</v>
      </c>
    </row>
    <row r="1591" spans="1:4" x14ac:dyDescent="0.2">
      <c r="A1591" s="415" t="s">
        <v>7694</v>
      </c>
      <c r="B1591" s="415" t="s">
        <v>3993</v>
      </c>
      <c r="C1591" s="414">
        <v>0</v>
      </c>
      <c r="D1591" s="414">
        <v>0</v>
      </c>
    </row>
    <row r="1592" spans="1:4" x14ac:dyDescent="0.2">
      <c r="A1592" s="415" t="s">
        <v>7695</v>
      </c>
      <c r="B1592" s="415" t="s">
        <v>3987</v>
      </c>
      <c r="C1592" s="414">
        <v>4716</v>
      </c>
      <c r="D1592" s="414">
        <v>1355.38</v>
      </c>
    </row>
    <row r="1593" spans="1:4" x14ac:dyDescent="0.2">
      <c r="A1593" s="415" t="s">
        <v>7695</v>
      </c>
      <c r="B1593" s="415" t="s">
        <v>3991</v>
      </c>
      <c r="C1593" s="414">
        <v>1803</v>
      </c>
      <c r="D1593" s="414">
        <v>518.17999999999995</v>
      </c>
    </row>
    <row r="1594" spans="1:4" x14ac:dyDescent="0.2">
      <c r="A1594" s="415" t="s">
        <v>7695</v>
      </c>
      <c r="B1594" s="415" t="s">
        <v>3992</v>
      </c>
      <c r="C1594" s="414">
        <v>-1803</v>
      </c>
      <c r="D1594" s="414">
        <v>-295.33</v>
      </c>
    </row>
    <row r="1595" spans="1:4" x14ac:dyDescent="0.2">
      <c r="A1595" s="415" t="s">
        <v>7695</v>
      </c>
      <c r="B1595" s="415" t="s">
        <v>3993</v>
      </c>
      <c r="C1595" s="414">
        <v>0</v>
      </c>
      <c r="D1595" s="414">
        <v>0</v>
      </c>
    </row>
    <row r="1596" spans="1:4" x14ac:dyDescent="0.2">
      <c r="A1596" s="415" t="s">
        <v>7696</v>
      </c>
      <c r="B1596" s="415" t="s">
        <v>3987</v>
      </c>
      <c r="C1596" s="414">
        <v>3692</v>
      </c>
      <c r="D1596" s="414">
        <v>1061.08</v>
      </c>
    </row>
    <row r="1597" spans="1:4" x14ac:dyDescent="0.2">
      <c r="A1597" s="415" t="s">
        <v>7696</v>
      </c>
      <c r="B1597" s="415" t="s">
        <v>3991</v>
      </c>
      <c r="C1597" s="414">
        <v>1643</v>
      </c>
      <c r="D1597" s="414">
        <v>472.2</v>
      </c>
    </row>
    <row r="1598" spans="1:4" x14ac:dyDescent="0.2">
      <c r="A1598" s="415" t="s">
        <v>7696</v>
      </c>
      <c r="B1598" s="415" t="s">
        <v>3992</v>
      </c>
      <c r="C1598" s="414">
        <v>-1600.5</v>
      </c>
      <c r="D1598" s="414">
        <v>-262.16000000000003</v>
      </c>
    </row>
    <row r="1599" spans="1:4" x14ac:dyDescent="0.2">
      <c r="A1599" s="415" t="s">
        <v>7696</v>
      </c>
      <c r="B1599" s="415" t="s">
        <v>3993</v>
      </c>
      <c r="C1599" s="414">
        <v>-42.5</v>
      </c>
      <c r="D1599" s="414">
        <v>-5.0999999999999996</v>
      </c>
    </row>
    <row r="1600" spans="1:4" x14ac:dyDescent="0.2">
      <c r="A1600" s="415" t="s">
        <v>7697</v>
      </c>
      <c r="B1600" s="415" t="s">
        <v>169</v>
      </c>
      <c r="C1600" s="414">
        <v>8153</v>
      </c>
      <c r="D1600" s="414">
        <v>3506.61</v>
      </c>
    </row>
    <row r="1601" spans="1:4" x14ac:dyDescent="0.2">
      <c r="A1601" s="415" t="s">
        <v>7697</v>
      </c>
      <c r="B1601" s="415" t="s">
        <v>174</v>
      </c>
      <c r="C1601" s="414">
        <v>1344</v>
      </c>
      <c r="D1601" s="414">
        <v>578.04999999999995</v>
      </c>
    </row>
    <row r="1602" spans="1:4" x14ac:dyDescent="0.2">
      <c r="A1602" s="415" t="s">
        <v>7697</v>
      </c>
      <c r="B1602" s="415" t="s">
        <v>175</v>
      </c>
      <c r="C1602" s="414">
        <v>-1344</v>
      </c>
      <c r="D1602" s="414">
        <v>-241.92</v>
      </c>
    </row>
    <row r="1603" spans="1:4" x14ac:dyDescent="0.2">
      <c r="A1603" s="415" t="s">
        <v>7698</v>
      </c>
      <c r="B1603" s="415" t="s">
        <v>169</v>
      </c>
      <c r="C1603" s="414">
        <v>2663</v>
      </c>
      <c r="D1603" s="414">
        <v>1145.3599999999999</v>
      </c>
    </row>
    <row r="1604" spans="1:4" x14ac:dyDescent="0.2">
      <c r="A1604" s="415" t="s">
        <v>7698</v>
      </c>
      <c r="B1604" s="415" t="s">
        <v>174</v>
      </c>
      <c r="C1604" s="414">
        <v>4651</v>
      </c>
      <c r="D1604" s="414">
        <v>2000.4</v>
      </c>
    </row>
    <row r="1605" spans="1:4" x14ac:dyDescent="0.2">
      <c r="A1605" s="415" t="s">
        <v>7698</v>
      </c>
      <c r="B1605" s="415" t="s">
        <v>175</v>
      </c>
      <c r="C1605" s="414">
        <v>-4651</v>
      </c>
      <c r="D1605" s="414">
        <v>-837.18</v>
      </c>
    </row>
    <row r="1606" spans="1:4" x14ac:dyDescent="0.2">
      <c r="A1606" s="415" t="s">
        <v>7699</v>
      </c>
      <c r="B1606" s="415" t="s">
        <v>3270</v>
      </c>
      <c r="C1606" s="414">
        <v>7571</v>
      </c>
      <c r="D1606" s="414">
        <v>2500.6999999999998</v>
      </c>
    </row>
    <row r="1607" spans="1:4" x14ac:dyDescent="0.2">
      <c r="A1607" s="415" t="s">
        <v>7699</v>
      </c>
      <c r="B1607" s="415" t="s">
        <v>3274</v>
      </c>
      <c r="C1607" s="414">
        <v>1744</v>
      </c>
      <c r="D1607" s="414">
        <v>576.04</v>
      </c>
    </row>
    <row r="1608" spans="1:4" x14ac:dyDescent="0.2">
      <c r="A1608" s="415" t="s">
        <v>7699</v>
      </c>
      <c r="B1608" s="415" t="s">
        <v>3275</v>
      </c>
      <c r="C1608" s="414">
        <v>-1744</v>
      </c>
      <c r="D1608" s="414">
        <v>-285.67</v>
      </c>
    </row>
    <row r="1609" spans="1:4" x14ac:dyDescent="0.2">
      <c r="A1609" s="415" t="s">
        <v>7699</v>
      </c>
      <c r="B1609" s="415" t="s">
        <v>3276</v>
      </c>
      <c r="C1609" s="414">
        <v>0</v>
      </c>
      <c r="D1609" s="414">
        <v>0</v>
      </c>
    </row>
    <row r="1610" spans="1:4" x14ac:dyDescent="0.2">
      <c r="A1610" s="415" t="s">
        <v>7700</v>
      </c>
      <c r="B1610" s="415" t="s">
        <v>3987</v>
      </c>
      <c r="C1610" s="414">
        <v>6784</v>
      </c>
      <c r="D1610" s="414">
        <v>1949.72</v>
      </c>
    </row>
    <row r="1611" spans="1:4" x14ac:dyDescent="0.2">
      <c r="A1611" s="415" t="s">
        <v>7700</v>
      </c>
      <c r="B1611" s="415" t="s">
        <v>3991</v>
      </c>
      <c r="C1611" s="414">
        <v>1258</v>
      </c>
      <c r="D1611" s="414">
        <v>361.55</v>
      </c>
    </row>
    <row r="1612" spans="1:4" x14ac:dyDescent="0.2">
      <c r="A1612" s="415" t="s">
        <v>7700</v>
      </c>
      <c r="B1612" s="415" t="s">
        <v>3992</v>
      </c>
      <c r="C1612" s="414">
        <v>-1258</v>
      </c>
      <c r="D1612" s="414">
        <v>-206.06000000000003</v>
      </c>
    </row>
    <row r="1613" spans="1:4" x14ac:dyDescent="0.2">
      <c r="A1613" s="415" t="s">
        <v>7700</v>
      </c>
      <c r="B1613" s="415" t="s">
        <v>3993</v>
      </c>
      <c r="C1613" s="414">
        <v>0</v>
      </c>
      <c r="D1613" s="414">
        <v>0</v>
      </c>
    </row>
    <row r="1614" spans="1:4" x14ac:dyDescent="0.2">
      <c r="A1614" s="415" t="s">
        <v>7701</v>
      </c>
      <c r="B1614" s="415" t="s">
        <v>3987</v>
      </c>
      <c r="C1614" s="414">
        <v>3037</v>
      </c>
      <c r="D1614" s="414">
        <v>872.84</v>
      </c>
    </row>
    <row r="1615" spans="1:4" x14ac:dyDescent="0.2">
      <c r="A1615" s="415" t="s">
        <v>7701</v>
      </c>
      <c r="B1615" s="415" t="s">
        <v>3991</v>
      </c>
      <c r="C1615" s="414">
        <v>1276.5399999999991</v>
      </c>
      <c r="D1615" s="414">
        <v>366.86000000000007</v>
      </c>
    </row>
    <row r="1616" spans="1:4" x14ac:dyDescent="0.2">
      <c r="A1616" s="415" t="s">
        <v>7701</v>
      </c>
      <c r="B1616" s="415" t="s">
        <v>3992</v>
      </c>
      <c r="C1616" s="414">
        <v>-1164.5979999999977</v>
      </c>
      <c r="D1616" s="414">
        <v>-190.76</v>
      </c>
    </row>
    <row r="1617" spans="1:4" x14ac:dyDescent="0.2">
      <c r="A1617" s="415" t="s">
        <v>7701</v>
      </c>
      <c r="B1617" s="415" t="s">
        <v>3993</v>
      </c>
      <c r="C1617" s="414">
        <v>-111.94200000000059</v>
      </c>
      <c r="D1617" s="414">
        <v>-13.44</v>
      </c>
    </row>
    <row r="1618" spans="1:4" x14ac:dyDescent="0.2">
      <c r="A1618" s="415" t="s">
        <v>7702</v>
      </c>
      <c r="B1618" s="415" t="s">
        <v>3987</v>
      </c>
      <c r="C1618" s="414">
        <v>7398</v>
      </c>
      <c r="D1618" s="414">
        <v>2126.19</v>
      </c>
    </row>
    <row r="1619" spans="1:4" x14ac:dyDescent="0.2">
      <c r="A1619" s="415" t="s">
        <v>7702</v>
      </c>
      <c r="B1619" s="415" t="s">
        <v>3991</v>
      </c>
      <c r="C1619" s="414">
        <v>1954</v>
      </c>
      <c r="D1619" s="414">
        <v>561.58000000000004</v>
      </c>
    </row>
    <row r="1620" spans="1:4" x14ac:dyDescent="0.2">
      <c r="A1620" s="415" t="s">
        <v>7702</v>
      </c>
      <c r="B1620" s="415" t="s">
        <v>3992</v>
      </c>
      <c r="C1620" s="414">
        <v>-1954</v>
      </c>
      <c r="D1620" s="414">
        <v>-320.07</v>
      </c>
    </row>
    <row r="1621" spans="1:4" x14ac:dyDescent="0.2">
      <c r="A1621" s="415" t="s">
        <v>7702</v>
      </c>
      <c r="B1621" s="415" t="s">
        <v>3993</v>
      </c>
      <c r="C1621" s="414">
        <v>0</v>
      </c>
      <c r="D1621" s="414">
        <v>0</v>
      </c>
    </row>
    <row r="1622" spans="1:4" x14ac:dyDescent="0.2">
      <c r="A1622" s="415" t="s">
        <v>7703</v>
      </c>
      <c r="B1622" s="415" t="s">
        <v>3987</v>
      </c>
      <c r="C1622" s="414">
        <v>14816</v>
      </c>
      <c r="D1622" s="414">
        <v>4258.13</v>
      </c>
    </row>
    <row r="1623" spans="1:4" x14ac:dyDescent="0.2">
      <c r="A1623" s="415" t="s">
        <v>7703</v>
      </c>
      <c r="B1623" s="415" t="s">
        <v>3991</v>
      </c>
      <c r="C1623" s="414">
        <v>4099</v>
      </c>
      <c r="D1623" s="414">
        <v>1178.0600000000002</v>
      </c>
    </row>
    <row r="1624" spans="1:4" x14ac:dyDescent="0.2">
      <c r="A1624" s="415" t="s">
        <v>7703</v>
      </c>
      <c r="B1624" s="415" t="s">
        <v>3992</v>
      </c>
      <c r="C1624" s="414">
        <v>-3558.5</v>
      </c>
      <c r="D1624" s="414">
        <v>-582.90000000000009</v>
      </c>
    </row>
    <row r="1625" spans="1:4" x14ac:dyDescent="0.2">
      <c r="A1625" s="415" t="s">
        <v>7703</v>
      </c>
      <c r="B1625" s="415" t="s">
        <v>3993</v>
      </c>
      <c r="C1625" s="414">
        <v>-540.5</v>
      </c>
      <c r="D1625" s="414">
        <v>-64.86</v>
      </c>
    </row>
    <row r="1626" spans="1:4" x14ac:dyDescent="0.2">
      <c r="A1626" s="415" t="s">
        <v>7704</v>
      </c>
      <c r="B1626" s="415" t="s">
        <v>3987</v>
      </c>
      <c r="C1626" s="414">
        <v>6513</v>
      </c>
      <c r="D1626" s="414">
        <v>1871.84</v>
      </c>
    </row>
    <row r="1627" spans="1:4" x14ac:dyDescent="0.2">
      <c r="A1627" s="415" t="s">
        <v>7704</v>
      </c>
      <c r="B1627" s="415" t="s">
        <v>3991</v>
      </c>
      <c r="C1627" s="414">
        <v>1112</v>
      </c>
      <c r="D1627" s="414">
        <v>319.58999999999997</v>
      </c>
    </row>
    <row r="1628" spans="1:4" x14ac:dyDescent="0.2">
      <c r="A1628" s="415" t="s">
        <v>7704</v>
      </c>
      <c r="B1628" s="415" t="s">
        <v>3992</v>
      </c>
      <c r="C1628" s="414">
        <v>-1112</v>
      </c>
      <c r="D1628" s="414">
        <v>-182.15</v>
      </c>
    </row>
    <row r="1629" spans="1:4" x14ac:dyDescent="0.2">
      <c r="A1629" s="415" t="s">
        <v>7704</v>
      </c>
      <c r="B1629" s="415" t="s">
        <v>3993</v>
      </c>
      <c r="C1629" s="414">
        <v>0</v>
      </c>
      <c r="D1629" s="414">
        <v>0</v>
      </c>
    </row>
    <row r="1630" spans="1:4" x14ac:dyDescent="0.2">
      <c r="A1630" s="415" t="s">
        <v>7705</v>
      </c>
      <c r="B1630" s="415" t="s">
        <v>3987</v>
      </c>
      <c r="C1630" s="414">
        <v>5940</v>
      </c>
      <c r="D1630" s="414">
        <v>1707.16</v>
      </c>
    </row>
    <row r="1631" spans="1:4" x14ac:dyDescent="0.2">
      <c r="A1631" s="415" t="s">
        <v>7705</v>
      </c>
      <c r="B1631" s="415" t="s">
        <v>3991</v>
      </c>
      <c r="C1631" s="414">
        <v>2056</v>
      </c>
      <c r="D1631" s="414">
        <v>590.89</v>
      </c>
    </row>
    <row r="1632" spans="1:4" x14ac:dyDescent="0.2">
      <c r="A1632" s="415" t="s">
        <v>7705</v>
      </c>
      <c r="B1632" s="415" t="s">
        <v>3992</v>
      </c>
      <c r="C1632" s="414">
        <v>-2056</v>
      </c>
      <c r="D1632" s="414">
        <v>-336.77</v>
      </c>
    </row>
    <row r="1633" spans="1:4" x14ac:dyDescent="0.2">
      <c r="A1633" s="415" t="s">
        <v>7705</v>
      </c>
      <c r="B1633" s="415" t="s">
        <v>3993</v>
      </c>
      <c r="C1633" s="414">
        <v>0</v>
      </c>
      <c r="D1633" s="414">
        <v>0</v>
      </c>
    </row>
    <row r="1634" spans="1:4" x14ac:dyDescent="0.2">
      <c r="A1634" s="415" t="s">
        <v>7707</v>
      </c>
      <c r="B1634" s="415" t="s">
        <v>3987</v>
      </c>
      <c r="C1634" s="414">
        <v>5784</v>
      </c>
      <c r="D1634" s="414">
        <v>1662.32</v>
      </c>
    </row>
    <row r="1635" spans="1:4" x14ac:dyDescent="0.2">
      <c r="A1635" s="415" t="s">
        <v>7707</v>
      </c>
      <c r="B1635" s="415" t="s">
        <v>3991</v>
      </c>
      <c r="C1635" s="414">
        <v>2627</v>
      </c>
      <c r="D1635" s="414">
        <v>755</v>
      </c>
    </row>
    <row r="1636" spans="1:4" x14ac:dyDescent="0.2">
      <c r="A1636" s="415" t="s">
        <v>7707</v>
      </c>
      <c r="B1636" s="415" t="s">
        <v>3992</v>
      </c>
      <c r="C1636" s="414">
        <v>-2523.2999999999902</v>
      </c>
      <c r="D1636" s="414">
        <v>-413.32</v>
      </c>
    </row>
    <row r="1637" spans="1:4" x14ac:dyDescent="0.2">
      <c r="A1637" s="415" t="s">
        <v>7707</v>
      </c>
      <c r="B1637" s="415" t="s">
        <v>3993</v>
      </c>
      <c r="C1637" s="414">
        <v>-103.7</v>
      </c>
      <c r="D1637" s="414">
        <v>-12.44</v>
      </c>
    </row>
    <row r="1638" spans="1:4" x14ac:dyDescent="0.2">
      <c r="A1638" s="415" t="s">
        <v>7708</v>
      </c>
      <c r="B1638" s="415" t="s">
        <v>3987</v>
      </c>
      <c r="C1638" s="414">
        <v>13935</v>
      </c>
      <c r="D1638" s="414">
        <v>4004.92</v>
      </c>
    </row>
    <row r="1639" spans="1:4" x14ac:dyDescent="0.2">
      <c r="A1639" s="415" t="s">
        <v>7708</v>
      </c>
      <c r="B1639" s="415" t="s">
        <v>3991</v>
      </c>
      <c r="C1639" s="414">
        <v>4014</v>
      </c>
      <c r="D1639" s="414">
        <v>1153.6199999999999</v>
      </c>
    </row>
    <row r="1640" spans="1:4" x14ac:dyDescent="0.2">
      <c r="A1640" s="415" t="s">
        <v>7708</v>
      </c>
      <c r="B1640" s="415" t="s">
        <v>3992</v>
      </c>
      <c r="C1640" s="414">
        <v>-4014</v>
      </c>
      <c r="D1640" s="414">
        <v>-657.49</v>
      </c>
    </row>
    <row r="1641" spans="1:4" x14ac:dyDescent="0.2">
      <c r="A1641" s="415" t="s">
        <v>7708</v>
      </c>
      <c r="B1641" s="415" t="s">
        <v>3993</v>
      </c>
      <c r="C1641" s="414">
        <v>0</v>
      </c>
      <c r="D1641" s="414">
        <v>0</v>
      </c>
    </row>
    <row r="1642" spans="1:4" x14ac:dyDescent="0.2">
      <c r="A1642" s="415" t="s">
        <v>7709</v>
      </c>
      <c r="B1642" s="415" t="s">
        <v>3987</v>
      </c>
      <c r="C1642" s="414">
        <v>7221</v>
      </c>
      <c r="D1642" s="414">
        <v>2075.3200000000002</v>
      </c>
    </row>
    <row r="1643" spans="1:4" x14ac:dyDescent="0.2">
      <c r="A1643" s="415" t="s">
        <v>7709</v>
      </c>
      <c r="B1643" s="415" t="s">
        <v>3991</v>
      </c>
      <c r="C1643" s="414">
        <v>1486</v>
      </c>
      <c r="D1643" s="414">
        <v>427.08</v>
      </c>
    </row>
    <row r="1644" spans="1:4" x14ac:dyDescent="0.2">
      <c r="A1644" s="415" t="s">
        <v>7709</v>
      </c>
      <c r="B1644" s="415" t="s">
        <v>3992</v>
      </c>
      <c r="C1644" s="414">
        <v>-1486</v>
      </c>
      <c r="D1644" s="414">
        <v>-243.41</v>
      </c>
    </row>
    <row r="1645" spans="1:4" x14ac:dyDescent="0.2">
      <c r="A1645" s="415" t="s">
        <v>7709</v>
      </c>
      <c r="B1645" s="415" t="s">
        <v>3993</v>
      </c>
      <c r="C1645" s="414">
        <v>0</v>
      </c>
      <c r="D1645" s="414">
        <v>0</v>
      </c>
    </row>
    <row r="1646" spans="1:4" x14ac:dyDescent="0.2">
      <c r="A1646" s="415" t="s">
        <v>7710</v>
      </c>
      <c r="B1646" s="415" t="s">
        <v>3987</v>
      </c>
      <c r="C1646" s="414">
        <v>8916</v>
      </c>
      <c r="D1646" s="414">
        <v>2562.46</v>
      </c>
    </row>
    <row r="1647" spans="1:4" x14ac:dyDescent="0.2">
      <c r="A1647" s="415" t="s">
        <v>7710</v>
      </c>
      <c r="B1647" s="415" t="s">
        <v>3991</v>
      </c>
      <c r="C1647" s="414">
        <v>661</v>
      </c>
      <c r="D1647" s="414">
        <v>189.97</v>
      </c>
    </row>
    <row r="1648" spans="1:4" x14ac:dyDescent="0.2">
      <c r="A1648" s="415" t="s">
        <v>7710</v>
      </c>
      <c r="B1648" s="415" t="s">
        <v>3992</v>
      </c>
      <c r="C1648" s="414">
        <v>-661</v>
      </c>
      <c r="D1648" s="414">
        <v>-108.27</v>
      </c>
    </row>
    <row r="1649" spans="1:4" x14ac:dyDescent="0.2">
      <c r="A1649" s="415" t="s">
        <v>7710</v>
      </c>
      <c r="B1649" s="415" t="s">
        <v>3993</v>
      </c>
      <c r="C1649" s="414">
        <v>0</v>
      </c>
      <c r="D1649" s="414">
        <v>0</v>
      </c>
    </row>
    <row r="1650" spans="1:4" x14ac:dyDescent="0.2">
      <c r="A1650" s="415" t="s">
        <v>7711</v>
      </c>
      <c r="B1650" s="415" t="s">
        <v>3987</v>
      </c>
      <c r="C1650" s="414">
        <v>3870</v>
      </c>
      <c r="D1650" s="414">
        <v>1112.24</v>
      </c>
    </row>
    <row r="1651" spans="1:4" x14ac:dyDescent="0.2">
      <c r="A1651" s="415" t="s">
        <v>7711</v>
      </c>
      <c r="B1651" s="415" t="s">
        <v>3991</v>
      </c>
      <c r="C1651" s="414">
        <v>1115</v>
      </c>
      <c r="D1651" s="414">
        <v>320.45</v>
      </c>
    </row>
    <row r="1652" spans="1:4" x14ac:dyDescent="0.2">
      <c r="A1652" s="415" t="s">
        <v>7711</v>
      </c>
      <c r="B1652" s="415" t="s">
        <v>3992</v>
      </c>
      <c r="C1652" s="414">
        <v>-1115</v>
      </c>
      <c r="D1652" s="414">
        <v>-182.64</v>
      </c>
    </row>
    <row r="1653" spans="1:4" x14ac:dyDescent="0.2">
      <c r="A1653" s="415" t="s">
        <v>7711</v>
      </c>
      <c r="B1653" s="415" t="s">
        <v>3993</v>
      </c>
      <c r="C1653" s="414">
        <v>0</v>
      </c>
      <c r="D1653" s="414">
        <v>0</v>
      </c>
    </row>
    <row r="1654" spans="1:4" x14ac:dyDescent="0.2">
      <c r="A1654" s="415" t="s">
        <v>7712</v>
      </c>
      <c r="B1654" s="415" t="s">
        <v>3987</v>
      </c>
      <c r="C1654" s="414">
        <v>4767</v>
      </c>
      <c r="D1654" s="414">
        <v>1370.04</v>
      </c>
    </row>
    <row r="1655" spans="1:4" x14ac:dyDescent="0.2">
      <c r="A1655" s="415" t="s">
        <v>7712</v>
      </c>
      <c r="B1655" s="415" t="s">
        <v>3991</v>
      </c>
      <c r="C1655" s="414">
        <v>943</v>
      </c>
      <c r="D1655" s="414">
        <v>271.02</v>
      </c>
    </row>
    <row r="1656" spans="1:4" x14ac:dyDescent="0.2">
      <c r="A1656" s="415" t="s">
        <v>7712</v>
      </c>
      <c r="B1656" s="415" t="s">
        <v>3992</v>
      </c>
      <c r="C1656" s="414">
        <v>-943</v>
      </c>
      <c r="D1656" s="414">
        <v>-154.46</v>
      </c>
    </row>
    <row r="1657" spans="1:4" x14ac:dyDescent="0.2">
      <c r="A1657" s="415" t="s">
        <v>7712</v>
      </c>
      <c r="B1657" s="415" t="s">
        <v>3993</v>
      </c>
      <c r="C1657" s="414">
        <v>0</v>
      </c>
      <c r="D1657" s="414">
        <v>0</v>
      </c>
    </row>
    <row r="1658" spans="1:4" x14ac:dyDescent="0.2">
      <c r="A1658" s="415" t="s">
        <v>7713</v>
      </c>
      <c r="B1658" s="415" t="s">
        <v>3254</v>
      </c>
      <c r="C1658" s="414">
        <v>7522</v>
      </c>
      <c r="D1658" s="414">
        <v>2561.2399999999998</v>
      </c>
    </row>
    <row r="1659" spans="1:4" x14ac:dyDescent="0.2">
      <c r="A1659" s="415" t="s">
        <v>7713</v>
      </c>
      <c r="B1659" s="415" t="s">
        <v>3258</v>
      </c>
      <c r="C1659" s="414">
        <v>1144</v>
      </c>
      <c r="D1659" s="414">
        <v>389.53</v>
      </c>
    </row>
    <row r="1660" spans="1:4" x14ac:dyDescent="0.2">
      <c r="A1660" s="415" t="s">
        <v>7713</v>
      </c>
      <c r="B1660" s="415" t="s">
        <v>3259</v>
      </c>
      <c r="C1660" s="414">
        <v>-1144</v>
      </c>
      <c r="D1660" s="414">
        <v>-187.39</v>
      </c>
    </row>
    <row r="1661" spans="1:4" x14ac:dyDescent="0.2">
      <c r="A1661" s="415" t="s">
        <v>7713</v>
      </c>
      <c r="B1661" s="415" t="s">
        <v>3260</v>
      </c>
      <c r="C1661" s="414">
        <v>0</v>
      </c>
      <c r="D1661" s="414">
        <v>0</v>
      </c>
    </row>
    <row r="1662" spans="1:4" x14ac:dyDescent="0.2">
      <c r="A1662" s="415" t="s">
        <v>7714</v>
      </c>
      <c r="B1662" s="415" t="s">
        <v>3987</v>
      </c>
      <c r="C1662" s="414">
        <v>5817</v>
      </c>
      <c r="D1662" s="414">
        <v>1671.81</v>
      </c>
    </row>
    <row r="1663" spans="1:4" x14ac:dyDescent="0.2">
      <c r="A1663" s="415" t="s">
        <v>7714</v>
      </c>
      <c r="B1663" s="415" t="s">
        <v>3991</v>
      </c>
      <c r="C1663" s="414">
        <v>1387</v>
      </c>
      <c r="D1663" s="414">
        <v>398.62</v>
      </c>
    </row>
    <row r="1664" spans="1:4" x14ac:dyDescent="0.2">
      <c r="A1664" s="415" t="s">
        <v>7714</v>
      </c>
      <c r="B1664" s="415" t="s">
        <v>3992</v>
      </c>
      <c r="C1664" s="414">
        <v>-1387</v>
      </c>
      <c r="D1664" s="414">
        <v>-227.19</v>
      </c>
    </row>
    <row r="1665" spans="1:4" x14ac:dyDescent="0.2">
      <c r="A1665" s="415" t="s">
        <v>7714</v>
      </c>
      <c r="B1665" s="415" t="s">
        <v>3993</v>
      </c>
      <c r="C1665" s="414">
        <v>0</v>
      </c>
      <c r="D1665" s="414">
        <v>0</v>
      </c>
    </row>
    <row r="1666" spans="1:4" x14ac:dyDescent="0.2">
      <c r="A1666" s="415" t="s">
        <v>7715</v>
      </c>
      <c r="B1666" s="415" t="s">
        <v>3987</v>
      </c>
      <c r="C1666" s="414">
        <v>5484</v>
      </c>
      <c r="D1666" s="414">
        <v>1576.1</v>
      </c>
    </row>
    <row r="1667" spans="1:4" x14ac:dyDescent="0.2">
      <c r="A1667" s="415" t="s">
        <v>7715</v>
      </c>
      <c r="B1667" s="415" t="s">
        <v>3991</v>
      </c>
      <c r="C1667" s="414">
        <v>959</v>
      </c>
      <c r="D1667" s="414">
        <v>275.62</v>
      </c>
    </row>
    <row r="1668" spans="1:4" x14ac:dyDescent="0.2">
      <c r="A1668" s="415" t="s">
        <v>7715</v>
      </c>
      <c r="B1668" s="415" t="s">
        <v>3992</v>
      </c>
      <c r="C1668" s="414">
        <v>-959</v>
      </c>
      <c r="D1668" s="414">
        <v>-157.08000000000001</v>
      </c>
    </row>
    <row r="1669" spans="1:4" x14ac:dyDescent="0.2">
      <c r="A1669" s="415" t="s">
        <v>7715</v>
      </c>
      <c r="B1669" s="415" t="s">
        <v>3993</v>
      </c>
      <c r="C1669" s="414">
        <v>0</v>
      </c>
      <c r="D1669" s="414">
        <v>0</v>
      </c>
    </row>
    <row r="1670" spans="1:4" x14ac:dyDescent="0.2">
      <c r="A1670" s="415" t="s">
        <v>7716</v>
      </c>
      <c r="B1670" s="415" t="s">
        <v>3987</v>
      </c>
      <c r="C1670" s="414">
        <v>10709</v>
      </c>
      <c r="D1670" s="414">
        <v>3077.77</v>
      </c>
    </row>
    <row r="1671" spans="1:4" x14ac:dyDescent="0.2">
      <c r="A1671" s="415" t="s">
        <v>7716</v>
      </c>
      <c r="B1671" s="415" t="s">
        <v>3991</v>
      </c>
      <c r="C1671" s="414">
        <v>1780</v>
      </c>
      <c r="D1671" s="414">
        <v>511.57</v>
      </c>
    </row>
    <row r="1672" spans="1:4" x14ac:dyDescent="0.2">
      <c r="A1672" s="415" t="s">
        <v>7716</v>
      </c>
      <c r="B1672" s="415" t="s">
        <v>3992</v>
      </c>
      <c r="C1672" s="414">
        <v>-1780</v>
      </c>
      <c r="D1672" s="414">
        <v>-291.56</v>
      </c>
    </row>
    <row r="1673" spans="1:4" x14ac:dyDescent="0.2">
      <c r="A1673" s="415" t="s">
        <v>7716</v>
      </c>
      <c r="B1673" s="415" t="s">
        <v>3993</v>
      </c>
      <c r="C1673" s="414">
        <v>0</v>
      </c>
      <c r="D1673" s="414">
        <v>0</v>
      </c>
    </row>
    <row r="1674" spans="1:4" x14ac:dyDescent="0.2">
      <c r="A1674" s="415" t="s">
        <v>7717</v>
      </c>
      <c r="B1674" s="415" t="s">
        <v>3987</v>
      </c>
      <c r="C1674" s="414">
        <v>1989</v>
      </c>
      <c r="D1674" s="414">
        <v>571.63999999999987</v>
      </c>
    </row>
    <row r="1675" spans="1:4" x14ac:dyDescent="0.2">
      <c r="A1675" s="415" t="s">
        <v>7717</v>
      </c>
      <c r="B1675" s="415" t="s">
        <v>3991</v>
      </c>
      <c r="C1675" s="414">
        <v>1315</v>
      </c>
      <c r="D1675" s="414">
        <v>377.93999999999994</v>
      </c>
    </row>
    <row r="1676" spans="1:4" x14ac:dyDescent="0.2">
      <c r="A1676" s="415" t="s">
        <v>7717</v>
      </c>
      <c r="B1676" s="415" t="s">
        <v>3992</v>
      </c>
      <c r="C1676" s="414">
        <v>-976.0999999999998</v>
      </c>
      <c r="D1676" s="414">
        <v>-159.89000000000001</v>
      </c>
    </row>
    <row r="1677" spans="1:4" x14ac:dyDescent="0.2">
      <c r="A1677" s="415" t="s">
        <v>7717</v>
      </c>
      <c r="B1677" s="415" t="s">
        <v>3993</v>
      </c>
      <c r="C1677" s="414">
        <v>-338.89999999999992</v>
      </c>
      <c r="D1677" s="414">
        <v>-40.660000000000004</v>
      </c>
    </row>
    <row r="1678" spans="1:4" x14ac:dyDescent="0.2">
      <c r="A1678" s="415" t="s">
        <v>7718</v>
      </c>
      <c r="B1678" s="415" t="s">
        <v>3243</v>
      </c>
      <c r="C1678" s="414">
        <v>7340</v>
      </c>
      <c r="D1678" s="414">
        <v>2872.88</v>
      </c>
    </row>
    <row r="1679" spans="1:4" x14ac:dyDescent="0.2">
      <c r="A1679" s="415" t="s">
        <v>7718</v>
      </c>
      <c r="B1679" s="415" t="s">
        <v>3247</v>
      </c>
      <c r="C1679" s="414">
        <v>1646</v>
      </c>
      <c r="D1679" s="414">
        <v>644.24</v>
      </c>
    </row>
    <row r="1680" spans="1:4" x14ac:dyDescent="0.2">
      <c r="A1680" s="415" t="s">
        <v>7718</v>
      </c>
      <c r="B1680" s="415" t="s">
        <v>3248</v>
      </c>
      <c r="C1680" s="414">
        <v>-1646</v>
      </c>
      <c r="D1680" s="414">
        <v>-269.61</v>
      </c>
    </row>
    <row r="1681" spans="1:4" x14ac:dyDescent="0.2">
      <c r="A1681" s="415" t="s">
        <v>7719</v>
      </c>
      <c r="B1681" s="415" t="s">
        <v>3254</v>
      </c>
      <c r="C1681" s="414">
        <v>2950</v>
      </c>
      <c r="D1681" s="414">
        <v>1004.47</v>
      </c>
    </row>
    <row r="1682" spans="1:4" x14ac:dyDescent="0.2">
      <c r="A1682" s="415" t="s">
        <v>7719</v>
      </c>
      <c r="B1682" s="415" t="s">
        <v>3258</v>
      </c>
      <c r="C1682" s="414">
        <v>1187</v>
      </c>
      <c r="D1682" s="414">
        <v>404.17</v>
      </c>
    </row>
    <row r="1683" spans="1:4" x14ac:dyDescent="0.2">
      <c r="A1683" s="415" t="s">
        <v>7719</v>
      </c>
      <c r="B1683" s="415" t="s">
        <v>3259</v>
      </c>
      <c r="C1683" s="414">
        <v>-1187</v>
      </c>
      <c r="D1683" s="414">
        <v>-194.43</v>
      </c>
    </row>
    <row r="1684" spans="1:4" x14ac:dyDescent="0.2">
      <c r="A1684" s="415" t="s">
        <v>7719</v>
      </c>
      <c r="B1684" s="415" t="s">
        <v>3260</v>
      </c>
      <c r="C1684" s="414">
        <v>0</v>
      </c>
      <c r="D1684" s="414">
        <v>0</v>
      </c>
    </row>
    <row r="1685" spans="1:4" x14ac:dyDescent="0.2">
      <c r="A1685" s="415" t="s">
        <v>7720</v>
      </c>
      <c r="B1685" s="415" t="s">
        <v>3243</v>
      </c>
      <c r="C1685" s="414">
        <v>6153</v>
      </c>
      <c r="D1685" s="414">
        <v>2408.2800000000002</v>
      </c>
    </row>
    <row r="1686" spans="1:4" x14ac:dyDescent="0.2">
      <c r="A1686" s="415" t="s">
        <v>7720</v>
      </c>
      <c r="B1686" s="415" t="s">
        <v>3247</v>
      </c>
      <c r="C1686" s="414">
        <v>1321</v>
      </c>
      <c r="D1686" s="414">
        <v>517.04</v>
      </c>
    </row>
    <row r="1687" spans="1:4" x14ac:dyDescent="0.2">
      <c r="A1687" s="415" t="s">
        <v>7720</v>
      </c>
      <c r="B1687" s="415" t="s">
        <v>3248</v>
      </c>
      <c r="C1687" s="414">
        <v>-1321</v>
      </c>
      <c r="D1687" s="414">
        <v>-216.38</v>
      </c>
    </row>
    <row r="1688" spans="1:4" x14ac:dyDescent="0.2">
      <c r="A1688" s="415" t="s">
        <v>7721</v>
      </c>
      <c r="B1688" s="415" t="s">
        <v>3987</v>
      </c>
      <c r="C1688" s="414">
        <v>3085</v>
      </c>
      <c r="D1688" s="414">
        <v>886.63</v>
      </c>
    </row>
    <row r="1689" spans="1:4" x14ac:dyDescent="0.2">
      <c r="A1689" s="415" t="s">
        <v>7721</v>
      </c>
      <c r="B1689" s="415" t="s">
        <v>3991</v>
      </c>
      <c r="C1689" s="414">
        <v>1233</v>
      </c>
      <c r="D1689" s="414">
        <v>354.36</v>
      </c>
    </row>
    <row r="1690" spans="1:4" x14ac:dyDescent="0.2">
      <c r="A1690" s="415" t="s">
        <v>7721</v>
      </c>
      <c r="B1690" s="415" t="s">
        <v>3992</v>
      </c>
      <c r="C1690" s="414">
        <v>-1233</v>
      </c>
      <c r="D1690" s="414">
        <v>-201.97</v>
      </c>
    </row>
    <row r="1691" spans="1:4" x14ac:dyDescent="0.2">
      <c r="A1691" s="415" t="s">
        <v>7721</v>
      </c>
      <c r="B1691" s="415" t="s">
        <v>3993</v>
      </c>
      <c r="C1691" s="414">
        <v>0</v>
      </c>
      <c r="D1691" s="414">
        <v>0</v>
      </c>
    </row>
    <row r="1692" spans="1:4" x14ac:dyDescent="0.2">
      <c r="A1692" s="415" t="s">
        <v>7722</v>
      </c>
      <c r="B1692" s="415" t="s">
        <v>4794</v>
      </c>
      <c r="C1692" s="414">
        <v>9831</v>
      </c>
      <c r="D1692" s="414">
        <v>2401.71</v>
      </c>
    </row>
    <row r="1693" spans="1:4" x14ac:dyDescent="0.2">
      <c r="A1693" s="415" t="s">
        <v>7722</v>
      </c>
      <c r="B1693" s="415" t="s">
        <v>4799</v>
      </c>
      <c r="C1693" s="414">
        <v>1375</v>
      </c>
      <c r="D1693" s="414">
        <v>335.91</v>
      </c>
    </row>
    <row r="1694" spans="1:4" x14ac:dyDescent="0.2">
      <c r="A1694" s="415" t="s">
        <v>7722</v>
      </c>
      <c r="B1694" s="415" t="s">
        <v>4800</v>
      </c>
      <c r="C1694" s="414">
        <v>-1375</v>
      </c>
      <c r="D1694" s="414">
        <v>-225.23</v>
      </c>
    </row>
    <row r="1695" spans="1:4" x14ac:dyDescent="0.2">
      <c r="A1695" s="415" t="s">
        <v>7722</v>
      </c>
      <c r="B1695" s="415" t="s">
        <v>4801</v>
      </c>
      <c r="C1695" s="414">
        <v>0</v>
      </c>
      <c r="D1695" s="414">
        <v>0</v>
      </c>
    </row>
    <row r="1696" spans="1:4" x14ac:dyDescent="0.2">
      <c r="A1696" s="415" t="s">
        <v>7723</v>
      </c>
      <c r="B1696" s="415" t="s">
        <v>3987</v>
      </c>
      <c r="C1696" s="414">
        <v>2235</v>
      </c>
      <c r="D1696" s="414">
        <v>642.34</v>
      </c>
    </row>
    <row r="1697" spans="1:4" x14ac:dyDescent="0.2">
      <c r="A1697" s="415" t="s">
        <v>7723</v>
      </c>
      <c r="B1697" s="415" t="s">
        <v>3991</v>
      </c>
      <c r="C1697" s="414">
        <v>1679</v>
      </c>
      <c r="D1697" s="414">
        <v>482.54</v>
      </c>
    </row>
    <row r="1698" spans="1:4" x14ac:dyDescent="0.2">
      <c r="A1698" s="415" t="s">
        <v>7723</v>
      </c>
      <c r="B1698" s="415" t="s">
        <v>3992</v>
      </c>
      <c r="C1698" s="414">
        <v>-1174.2</v>
      </c>
      <c r="D1698" s="414">
        <v>-192.33</v>
      </c>
    </row>
    <row r="1699" spans="1:4" x14ac:dyDescent="0.2">
      <c r="A1699" s="415" t="s">
        <v>7723</v>
      </c>
      <c r="B1699" s="415" t="s">
        <v>3993</v>
      </c>
      <c r="C1699" s="414">
        <v>-504.79999999999899</v>
      </c>
      <c r="D1699" s="414">
        <v>-60.58</v>
      </c>
    </row>
    <row r="1700" spans="1:4" x14ac:dyDescent="0.2">
      <c r="A1700" s="415" t="s">
        <v>7724</v>
      </c>
      <c r="B1700" s="415" t="s">
        <v>3987</v>
      </c>
      <c r="C1700" s="414">
        <v>9092</v>
      </c>
      <c r="D1700" s="414">
        <v>2613.04</v>
      </c>
    </row>
    <row r="1701" spans="1:4" x14ac:dyDescent="0.2">
      <c r="A1701" s="415" t="s">
        <v>7724</v>
      </c>
      <c r="B1701" s="415" t="s">
        <v>3991</v>
      </c>
      <c r="C1701" s="414">
        <v>1312</v>
      </c>
      <c r="D1701" s="414">
        <v>377.07</v>
      </c>
    </row>
    <row r="1702" spans="1:4" x14ac:dyDescent="0.2">
      <c r="A1702" s="415" t="s">
        <v>7724</v>
      </c>
      <c r="B1702" s="415" t="s">
        <v>3992</v>
      </c>
      <c r="C1702" s="414">
        <v>-1312</v>
      </c>
      <c r="D1702" s="414">
        <v>-214.91</v>
      </c>
    </row>
    <row r="1703" spans="1:4" x14ac:dyDescent="0.2">
      <c r="A1703" s="415" t="s">
        <v>7724</v>
      </c>
      <c r="B1703" s="415" t="s">
        <v>3993</v>
      </c>
      <c r="C1703" s="414">
        <v>0</v>
      </c>
      <c r="D1703" s="414">
        <v>0</v>
      </c>
    </row>
    <row r="1704" spans="1:4" x14ac:dyDescent="0.2">
      <c r="A1704" s="415" t="s">
        <v>7725</v>
      </c>
      <c r="B1704" s="415" t="s">
        <v>3987</v>
      </c>
      <c r="C1704" s="414">
        <v>3373</v>
      </c>
      <c r="D1704" s="414">
        <v>969.4</v>
      </c>
    </row>
    <row r="1705" spans="1:4" x14ac:dyDescent="0.2">
      <c r="A1705" s="415" t="s">
        <v>7725</v>
      </c>
      <c r="B1705" s="415" t="s">
        <v>3991</v>
      </c>
      <c r="C1705" s="414">
        <v>1614</v>
      </c>
      <c r="D1705" s="414">
        <v>463.86</v>
      </c>
    </row>
    <row r="1706" spans="1:4" x14ac:dyDescent="0.2">
      <c r="A1706" s="415" t="s">
        <v>7725</v>
      </c>
      <c r="B1706" s="415" t="s">
        <v>3992</v>
      </c>
      <c r="C1706" s="414">
        <v>-1496.1</v>
      </c>
      <c r="D1706" s="414">
        <v>-245.06</v>
      </c>
    </row>
    <row r="1707" spans="1:4" x14ac:dyDescent="0.2">
      <c r="A1707" s="415" t="s">
        <v>7725</v>
      </c>
      <c r="B1707" s="415" t="s">
        <v>3993</v>
      </c>
      <c r="C1707" s="414">
        <v>-117.9</v>
      </c>
      <c r="D1707" s="414">
        <v>-14.15</v>
      </c>
    </row>
    <row r="1708" spans="1:4" x14ac:dyDescent="0.2">
      <c r="A1708" s="415" t="s">
        <v>7726</v>
      </c>
      <c r="B1708" s="415" t="s">
        <v>3987</v>
      </c>
      <c r="C1708" s="414">
        <v>7930</v>
      </c>
      <c r="D1708" s="414">
        <v>2279.08</v>
      </c>
    </row>
    <row r="1709" spans="1:4" x14ac:dyDescent="0.2">
      <c r="A1709" s="415" t="s">
        <v>7726</v>
      </c>
      <c r="B1709" s="415" t="s">
        <v>3991</v>
      </c>
      <c r="C1709" s="414">
        <v>629</v>
      </c>
      <c r="D1709" s="414">
        <v>180.77</v>
      </c>
    </row>
    <row r="1710" spans="1:4" x14ac:dyDescent="0.2">
      <c r="A1710" s="415" t="s">
        <v>7726</v>
      </c>
      <c r="B1710" s="415" t="s">
        <v>3992</v>
      </c>
      <c r="C1710" s="414">
        <v>-629</v>
      </c>
      <c r="D1710" s="414">
        <v>-103.03</v>
      </c>
    </row>
    <row r="1711" spans="1:4" x14ac:dyDescent="0.2">
      <c r="A1711" s="415" t="s">
        <v>7726</v>
      </c>
      <c r="B1711" s="415" t="s">
        <v>3993</v>
      </c>
      <c r="C1711" s="414">
        <v>0</v>
      </c>
      <c r="D1711" s="414">
        <v>0</v>
      </c>
    </row>
    <row r="1712" spans="1:4" x14ac:dyDescent="0.2">
      <c r="A1712" s="415" t="s">
        <v>7727</v>
      </c>
      <c r="B1712" s="415" t="s">
        <v>3987</v>
      </c>
      <c r="C1712" s="414">
        <v>3222</v>
      </c>
      <c r="D1712" s="414">
        <v>925.99</v>
      </c>
    </row>
    <row r="1713" spans="1:4" x14ac:dyDescent="0.2">
      <c r="A1713" s="415" t="s">
        <v>7727</v>
      </c>
      <c r="B1713" s="415" t="s">
        <v>3991</v>
      </c>
      <c r="C1713" s="414">
        <v>1511</v>
      </c>
      <c r="D1713" s="414">
        <v>434.25999999999993</v>
      </c>
    </row>
    <row r="1714" spans="1:4" x14ac:dyDescent="0.2">
      <c r="A1714" s="415" t="s">
        <v>7727</v>
      </c>
      <c r="B1714" s="415" t="s">
        <v>3992</v>
      </c>
      <c r="C1714" s="414">
        <v>-1305.1999999999991</v>
      </c>
      <c r="D1714" s="414">
        <v>-213.78000000000003</v>
      </c>
    </row>
    <row r="1715" spans="1:4" x14ac:dyDescent="0.2">
      <c r="A1715" s="415" t="s">
        <v>7727</v>
      </c>
      <c r="B1715" s="415" t="s">
        <v>3993</v>
      </c>
      <c r="C1715" s="414">
        <v>-205.8</v>
      </c>
      <c r="D1715" s="414">
        <v>-24.69</v>
      </c>
    </row>
    <row r="1716" spans="1:4" x14ac:dyDescent="0.2">
      <c r="A1716" s="415" t="s">
        <v>7728</v>
      </c>
      <c r="B1716" s="415" t="s">
        <v>3987</v>
      </c>
      <c r="C1716" s="414">
        <v>1453</v>
      </c>
      <c r="D1716" s="414">
        <v>417.59</v>
      </c>
    </row>
    <row r="1717" spans="1:4" x14ac:dyDescent="0.2">
      <c r="A1717" s="415" t="s">
        <v>7728</v>
      </c>
      <c r="B1717" s="415" t="s">
        <v>3991</v>
      </c>
      <c r="C1717" s="414">
        <v>1909</v>
      </c>
      <c r="D1717" s="414">
        <v>548.65</v>
      </c>
    </row>
    <row r="1718" spans="1:4" x14ac:dyDescent="0.2">
      <c r="A1718" s="415" t="s">
        <v>7728</v>
      </c>
      <c r="B1718" s="415" t="s">
        <v>3992</v>
      </c>
      <c r="C1718" s="414">
        <v>-1008.6</v>
      </c>
      <c r="D1718" s="414">
        <v>-165.21</v>
      </c>
    </row>
    <row r="1719" spans="1:4" x14ac:dyDescent="0.2">
      <c r="A1719" s="415" t="s">
        <v>7728</v>
      </c>
      <c r="B1719" s="415" t="s">
        <v>3993</v>
      </c>
      <c r="C1719" s="414">
        <v>-900.4</v>
      </c>
      <c r="D1719" s="414">
        <v>-108.05</v>
      </c>
    </row>
    <row r="1720" spans="1:4" x14ac:dyDescent="0.2">
      <c r="A1720" s="415" t="s">
        <v>6825</v>
      </c>
      <c r="B1720" s="415" t="s">
        <v>4794</v>
      </c>
      <c r="C1720" s="414">
        <v>10125</v>
      </c>
      <c r="D1720" s="414">
        <v>2473.54</v>
      </c>
    </row>
    <row r="1721" spans="1:4" x14ac:dyDescent="0.2">
      <c r="A1721" s="415" t="s">
        <v>6825</v>
      </c>
      <c r="B1721" s="415" t="s">
        <v>4799</v>
      </c>
      <c r="C1721" s="414">
        <v>1949</v>
      </c>
      <c r="D1721" s="414">
        <v>476.14</v>
      </c>
    </row>
    <row r="1722" spans="1:4" x14ac:dyDescent="0.2">
      <c r="A1722" s="415" t="s">
        <v>6825</v>
      </c>
      <c r="B1722" s="415" t="s">
        <v>4800</v>
      </c>
      <c r="C1722" s="414">
        <v>-1949</v>
      </c>
      <c r="D1722" s="414">
        <v>-319.25</v>
      </c>
    </row>
    <row r="1723" spans="1:4" x14ac:dyDescent="0.2">
      <c r="A1723" s="415" t="s">
        <v>6825</v>
      </c>
      <c r="B1723" s="415" t="s">
        <v>4801</v>
      </c>
      <c r="C1723" s="414">
        <v>0</v>
      </c>
      <c r="D1723" s="414">
        <v>0</v>
      </c>
    </row>
    <row r="1724" spans="1:4" x14ac:dyDescent="0.2">
      <c r="A1724" s="415" t="s">
        <v>7729</v>
      </c>
      <c r="B1724" s="415" t="s">
        <v>3243</v>
      </c>
      <c r="C1724" s="414">
        <v>4562</v>
      </c>
      <c r="D1724" s="414">
        <v>1785.57</v>
      </c>
    </row>
    <row r="1725" spans="1:4" x14ac:dyDescent="0.2">
      <c r="A1725" s="415" t="s">
        <v>7729</v>
      </c>
      <c r="B1725" s="415" t="s">
        <v>3247</v>
      </c>
      <c r="C1725" s="414">
        <v>1720</v>
      </c>
      <c r="D1725" s="414">
        <v>673.21</v>
      </c>
    </row>
    <row r="1726" spans="1:4" x14ac:dyDescent="0.2">
      <c r="A1726" s="415" t="s">
        <v>7729</v>
      </c>
      <c r="B1726" s="415" t="s">
        <v>3248</v>
      </c>
      <c r="C1726" s="414">
        <v>-1720</v>
      </c>
      <c r="D1726" s="414">
        <v>-281.74</v>
      </c>
    </row>
    <row r="1727" spans="1:4" x14ac:dyDescent="0.2">
      <c r="A1727" s="415" t="s">
        <v>7730</v>
      </c>
      <c r="B1727" s="415" t="s">
        <v>3987</v>
      </c>
      <c r="C1727" s="414">
        <v>18204</v>
      </c>
      <c r="D1727" s="414">
        <v>5231.83</v>
      </c>
    </row>
    <row r="1728" spans="1:4" x14ac:dyDescent="0.2">
      <c r="A1728" s="415" t="s">
        <v>7730</v>
      </c>
      <c r="B1728" s="415" t="s">
        <v>3991</v>
      </c>
      <c r="C1728" s="414">
        <v>3122</v>
      </c>
      <c r="D1728" s="414">
        <v>897.26</v>
      </c>
    </row>
    <row r="1729" spans="1:4" x14ac:dyDescent="0.2">
      <c r="A1729" s="415" t="s">
        <v>7730</v>
      </c>
      <c r="B1729" s="415" t="s">
        <v>3992</v>
      </c>
      <c r="C1729" s="414">
        <v>-3122</v>
      </c>
      <c r="D1729" s="414">
        <v>-511.38</v>
      </c>
    </row>
    <row r="1730" spans="1:4" x14ac:dyDescent="0.2">
      <c r="A1730" s="415" t="s">
        <v>7730</v>
      </c>
      <c r="B1730" s="415" t="s">
        <v>3993</v>
      </c>
      <c r="C1730" s="414">
        <v>0</v>
      </c>
      <c r="D1730" s="414">
        <v>0</v>
      </c>
    </row>
    <row r="1731" spans="1:4" x14ac:dyDescent="0.2">
      <c r="A1731" s="415" t="s">
        <v>7731</v>
      </c>
      <c r="B1731" s="415" t="s">
        <v>3987</v>
      </c>
      <c r="C1731" s="414">
        <v>1834</v>
      </c>
      <c r="D1731" s="414">
        <v>527.09</v>
      </c>
    </row>
    <row r="1732" spans="1:4" x14ac:dyDescent="0.2">
      <c r="A1732" s="415" t="s">
        <v>7731</v>
      </c>
      <c r="B1732" s="415" t="s">
        <v>3991</v>
      </c>
      <c r="C1732" s="414">
        <v>923</v>
      </c>
      <c r="D1732" s="414">
        <v>265.27</v>
      </c>
    </row>
    <row r="1733" spans="1:4" x14ac:dyDescent="0.2">
      <c r="A1733" s="415" t="s">
        <v>7731</v>
      </c>
      <c r="B1733" s="415" t="s">
        <v>3992</v>
      </c>
      <c r="C1733" s="414">
        <v>-827.1</v>
      </c>
      <c r="D1733" s="414">
        <v>-135.47999999999999</v>
      </c>
    </row>
    <row r="1734" spans="1:4" x14ac:dyDescent="0.2">
      <c r="A1734" s="415" t="s">
        <v>7731</v>
      </c>
      <c r="B1734" s="415" t="s">
        <v>3993</v>
      </c>
      <c r="C1734" s="414">
        <v>-95.899999999999906</v>
      </c>
      <c r="D1734" s="414">
        <v>-11.51</v>
      </c>
    </row>
    <row r="1735" spans="1:4" x14ac:dyDescent="0.2">
      <c r="A1735" s="415" t="s">
        <v>7732</v>
      </c>
      <c r="B1735" s="415" t="s">
        <v>3987</v>
      </c>
      <c r="C1735" s="414">
        <v>8669</v>
      </c>
      <c r="D1735" s="414">
        <v>2491.4699999999998</v>
      </c>
    </row>
    <row r="1736" spans="1:4" x14ac:dyDescent="0.2">
      <c r="A1736" s="415" t="s">
        <v>7732</v>
      </c>
      <c r="B1736" s="415" t="s">
        <v>3991</v>
      </c>
      <c r="C1736" s="414">
        <v>1551</v>
      </c>
      <c r="D1736" s="414">
        <v>445.76</v>
      </c>
    </row>
    <row r="1737" spans="1:4" x14ac:dyDescent="0.2">
      <c r="A1737" s="415" t="s">
        <v>7732</v>
      </c>
      <c r="B1737" s="415" t="s">
        <v>3992</v>
      </c>
      <c r="C1737" s="414">
        <v>-1551</v>
      </c>
      <c r="D1737" s="414">
        <v>-254.05</v>
      </c>
    </row>
    <row r="1738" spans="1:4" x14ac:dyDescent="0.2">
      <c r="A1738" s="415" t="s">
        <v>7732</v>
      </c>
      <c r="B1738" s="415" t="s">
        <v>3993</v>
      </c>
      <c r="C1738" s="414">
        <v>0</v>
      </c>
      <c r="D1738" s="414">
        <v>0</v>
      </c>
    </row>
    <row r="1739" spans="1:4" x14ac:dyDescent="0.2">
      <c r="A1739" s="415" t="s">
        <v>7733</v>
      </c>
      <c r="B1739" s="415" t="s">
        <v>3987</v>
      </c>
      <c r="C1739" s="414">
        <v>21119</v>
      </c>
      <c r="D1739" s="414">
        <v>6069.5899999999992</v>
      </c>
    </row>
    <row r="1740" spans="1:4" x14ac:dyDescent="0.2">
      <c r="A1740" s="415" t="s">
        <v>7733</v>
      </c>
      <c r="B1740" s="415" t="s">
        <v>3991</v>
      </c>
      <c r="C1740" s="414">
        <v>5689</v>
      </c>
      <c r="D1740" s="414">
        <v>1634.99</v>
      </c>
    </row>
    <row r="1741" spans="1:4" x14ac:dyDescent="0.2">
      <c r="A1741" s="415" t="s">
        <v>7733</v>
      </c>
      <c r="B1741" s="415" t="s">
        <v>3992</v>
      </c>
      <c r="C1741" s="414">
        <v>-5513.7999999999993</v>
      </c>
      <c r="D1741" s="414">
        <v>-903.16</v>
      </c>
    </row>
    <row r="1742" spans="1:4" x14ac:dyDescent="0.2">
      <c r="A1742" s="415" t="s">
        <v>7733</v>
      </c>
      <c r="B1742" s="415" t="s">
        <v>3993</v>
      </c>
      <c r="C1742" s="414">
        <v>-175.2</v>
      </c>
      <c r="D1742" s="414">
        <v>-21.03</v>
      </c>
    </row>
    <row r="1743" spans="1:4" x14ac:dyDescent="0.2">
      <c r="A1743" s="415" t="s">
        <v>7734</v>
      </c>
      <c r="B1743" s="415" t="s">
        <v>3987</v>
      </c>
      <c r="C1743" s="414">
        <v>1456</v>
      </c>
      <c r="D1743" s="414">
        <v>418.45</v>
      </c>
    </row>
    <row r="1744" spans="1:4" x14ac:dyDescent="0.2">
      <c r="A1744" s="415" t="s">
        <v>7734</v>
      </c>
      <c r="B1744" s="415" t="s">
        <v>3991</v>
      </c>
      <c r="C1744" s="414">
        <v>1613</v>
      </c>
      <c r="D1744" s="414">
        <v>463.58</v>
      </c>
    </row>
    <row r="1745" spans="1:4" x14ac:dyDescent="0.2">
      <c r="A1745" s="415" t="s">
        <v>7734</v>
      </c>
      <c r="B1745" s="415" t="s">
        <v>3992</v>
      </c>
      <c r="C1745" s="414">
        <v>-920.7</v>
      </c>
      <c r="D1745" s="414">
        <v>-150.81</v>
      </c>
    </row>
    <row r="1746" spans="1:4" x14ac:dyDescent="0.2">
      <c r="A1746" s="415" t="s">
        <v>7734</v>
      </c>
      <c r="B1746" s="415" t="s">
        <v>3993</v>
      </c>
      <c r="C1746" s="414">
        <v>-692.3</v>
      </c>
      <c r="D1746" s="414">
        <v>-83.08</v>
      </c>
    </row>
    <row r="1747" spans="1:4" x14ac:dyDescent="0.2">
      <c r="A1747" s="415" t="s">
        <v>7735</v>
      </c>
      <c r="B1747" s="415" t="s">
        <v>3270</v>
      </c>
      <c r="C1747" s="414">
        <v>1679</v>
      </c>
      <c r="D1747" s="414">
        <v>554.57000000000005</v>
      </c>
    </row>
    <row r="1748" spans="1:4" x14ac:dyDescent="0.2">
      <c r="A1748" s="415" t="s">
        <v>7735</v>
      </c>
      <c r="B1748" s="415" t="s">
        <v>3274</v>
      </c>
      <c r="C1748" s="414">
        <v>828</v>
      </c>
      <c r="D1748" s="414">
        <v>273.49</v>
      </c>
    </row>
    <row r="1749" spans="1:4" x14ac:dyDescent="0.2">
      <c r="A1749" s="415" t="s">
        <v>7735</v>
      </c>
      <c r="B1749" s="415" t="s">
        <v>3275</v>
      </c>
      <c r="C1749" s="414">
        <v>-752.1</v>
      </c>
      <c r="D1749" s="414">
        <v>-123.19</v>
      </c>
    </row>
    <row r="1750" spans="1:4" x14ac:dyDescent="0.2">
      <c r="A1750" s="415" t="s">
        <v>7735</v>
      </c>
      <c r="B1750" s="415" t="s">
        <v>3276</v>
      </c>
      <c r="C1750" s="414">
        <v>-75.899999999999906</v>
      </c>
      <c r="D1750" s="414">
        <v>-9.11</v>
      </c>
    </row>
    <row r="1751" spans="1:4" x14ac:dyDescent="0.2">
      <c r="A1751" s="415" t="s">
        <v>7736</v>
      </c>
      <c r="B1751" s="415" t="s">
        <v>3987</v>
      </c>
      <c r="C1751" s="414">
        <v>6993</v>
      </c>
      <c r="D1751" s="414">
        <v>2009.79</v>
      </c>
    </row>
    <row r="1752" spans="1:4" x14ac:dyDescent="0.2">
      <c r="A1752" s="415" t="s">
        <v>7736</v>
      </c>
      <c r="B1752" s="415" t="s">
        <v>3991</v>
      </c>
      <c r="C1752" s="414">
        <v>1708</v>
      </c>
      <c r="D1752" s="414">
        <v>490.88</v>
      </c>
    </row>
    <row r="1753" spans="1:4" x14ac:dyDescent="0.2">
      <c r="A1753" s="415" t="s">
        <v>7736</v>
      </c>
      <c r="B1753" s="415" t="s">
        <v>3992</v>
      </c>
      <c r="C1753" s="414">
        <v>-1708</v>
      </c>
      <c r="D1753" s="414">
        <v>-279.77</v>
      </c>
    </row>
    <row r="1754" spans="1:4" x14ac:dyDescent="0.2">
      <c r="A1754" s="415" t="s">
        <v>7736</v>
      </c>
      <c r="B1754" s="415" t="s">
        <v>3993</v>
      </c>
      <c r="C1754" s="414">
        <v>0</v>
      </c>
      <c r="D1754" s="414">
        <v>0</v>
      </c>
    </row>
    <row r="1755" spans="1:4" x14ac:dyDescent="0.2">
      <c r="A1755" s="415" t="s">
        <v>7737</v>
      </c>
      <c r="B1755" s="415" t="s">
        <v>3987</v>
      </c>
      <c r="C1755" s="414">
        <v>13800</v>
      </c>
      <c r="D1755" s="414">
        <v>3966.12</v>
      </c>
    </row>
    <row r="1756" spans="1:4" x14ac:dyDescent="0.2">
      <c r="A1756" s="415" t="s">
        <v>7737</v>
      </c>
      <c r="B1756" s="415" t="s">
        <v>3991</v>
      </c>
      <c r="C1756" s="414">
        <v>3200</v>
      </c>
      <c r="D1756" s="414">
        <v>919.68</v>
      </c>
    </row>
    <row r="1757" spans="1:4" x14ac:dyDescent="0.2">
      <c r="A1757" s="415" t="s">
        <v>7737</v>
      </c>
      <c r="B1757" s="415" t="s">
        <v>3992</v>
      </c>
      <c r="C1757" s="414">
        <v>-3200</v>
      </c>
      <c r="D1757" s="414">
        <v>-524.16</v>
      </c>
    </row>
    <row r="1758" spans="1:4" x14ac:dyDescent="0.2">
      <c r="A1758" s="415" t="s">
        <v>7737</v>
      </c>
      <c r="B1758" s="415" t="s">
        <v>3993</v>
      </c>
      <c r="C1758" s="414">
        <v>0</v>
      </c>
      <c r="D1758" s="414">
        <v>0</v>
      </c>
    </row>
    <row r="1759" spans="1:4" x14ac:dyDescent="0.2">
      <c r="A1759" s="415" t="s">
        <v>7738</v>
      </c>
      <c r="B1759" s="415" t="s">
        <v>3987</v>
      </c>
      <c r="C1759" s="414">
        <v>7904</v>
      </c>
      <c r="D1759" s="414">
        <v>2271.61</v>
      </c>
    </row>
    <row r="1760" spans="1:4" x14ac:dyDescent="0.2">
      <c r="A1760" s="415" t="s">
        <v>7738</v>
      </c>
      <c r="B1760" s="415" t="s">
        <v>3991</v>
      </c>
      <c r="C1760" s="414">
        <v>2345</v>
      </c>
      <c r="D1760" s="414">
        <v>673.95</v>
      </c>
    </row>
    <row r="1761" spans="1:4" x14ac:dyDescent="0.2">
      <c r="A1761" s="415" t="s">
        <v>7738</v>
      </c>
      <c r="B1761" s="415" t="s">
        <v>3992</v>
      </c>
      <c r="C1761" s="414">
        <v>-2345</v>
      </c>
      <c r="D1761" s="414">
        <v>-384.11</v>
      </c>
    </row>
    <row r="1762" spans="1:4" x14ac:dyDescent="0.2">
      <c r="A1762" s="415" t="s">
        <v>7738</v>
      </c>
      <c r="B1762" s="415" t="s">
        <v>3993</v>
      </c>
      <c r="C1762" s="414">
        <v>0</v>
      </c>
      <c r="D1762" s="414">
        <v>0</v>
      </c>
    </row>
    <row r="1763" spans="1:4" x14ac:dyDescent="0.2">
      <c r="A1763" s="415" t="s">
        <v>7739</v>
      </c>
      <c r="B1763" s="415" t="s">
        <v>3987</v>
      </c>
      <c r="C1763" s="414">
        <v>7426</v>
      </c>
      <c r="D1763" s="414">
        <v>2134.23</v>
      </c>
    </row>
    <row r="1764" spans="1:4" x14ac:dyDescent="0.2">
      <c r="A1764" s="415" t="s">
        <v>7739</v>
      </c>
      <c r="B1764" s="415" t="s">
        <v>3991</v>
      </c>
      <c r="C1764" s="414">
        <v>1642</v>
      </c>
      <c r="D1764" s="414">
        <v>471.91</v>
      </c>
    </row>
    <row r="1765" spans="1:4" x14ac:dyDescent="0.2">
      <c r="A1765" s="415" t="s">
        <v>7739</v>
      </c>
      <c r="B1765" s="415" t="s">
        <v>3992</v>
      </c>
      <c r="C1765" s="414">
        <v>-1642</v>
      </c>
      <c r="D1765" s="414">
        <v>-268.95999999999998</v>
      </c>
    </row>
    <row r="1766" spans="1:4" x14ac:dyDescent="0.2">
      <c r="A1766" s="415" t="s">
        <v>7739</v>
      </c>
      <c r="B1766" s="415" t="s">
        <v>3993</v>
      </c>
      <c r="C1766" s="414">
        <v>0</v>
      </c>
      <c r="D1766" s="414">
        <v>0</v>
      </c>
    </row>
    <row r="1767" spans="1:4" x14ac:dyDescent="0.2">
      <c r="A1767" s="415" t="s">
        <v>7740</v>
      </c>
      <c r="B1767" s="415" t="s">
        <v>3987</v>
      </c>
      <c r="C1767" s="414">
        <v>7211</v>
      </c>
      <c r="D1767" s="414">
        <v>2072.44</v>
      </c>
    </row>
    <row r="1768" spans="1:4" x14ac:dyDescent="0.2">
      <c r="A1768" s="415" t="s">
        <v>7740</v>
      </c>
      <c r="B1768" s="415" t="s">
        <v>3991</v>
      </c>
      <c r="C1768" s="414">
        <v>301</v>
      </c>
      <c r="D1768" s="414">
        <v>86.51</v>
      </c>
    </row>
    <row r="1769" spans="1:4" x14ac:dyDescent="0.2">
      <c r="A1769" s="415" t="s">
        <v>7740</v>
      </c>
      <c r="B1769" s="415" t="s">
        <v>3992</v>
      </c>
      <c r="C1769" s="414">
        <v>-301</v>
      </c>
      <c r="D1769" s="414">
        <v>-49.3</v>
      </c>
    </row>
    <row r="1770" spans="1:4" x14ac:dyDescent="0.2">
      <c r="A1770" s="415" t="s">
        <v>7740</v>
      </c>
      <c r="B1770" s="415" t="s">
        <v>3993</v>
      </c>
      <c r="C1770" s="414">
        <v>0</v>
      </c>
      <c r="D1770" s="414">
        <v>0</v>
      </c>
    </row>
    <row r="1771" spans="1:4" x14ac:dyDescent="0.2">
      <c r="A1771" s="415" t="s">
        <v>7741</v>
      </c>
      <c r="B1771" s="415" t="s">
        <v>3270</v>
      </c>
      <c r="C1771" s="414">
        <v>4824</v>
      </c>
      <c r="D1771" s="414">
        <v>1593.37</v>
      </c>
    </row>
    <row r="1772" spans="1:4" x14ac:dyDescent="0.2">
      <c r="A1772" s="415" t="s">
        <v>7741</v>
      </c>
      <c r="B1772" s="415" t="s">
        <v>3274</v>
      </c>
      <c r="C1772" s="414">
        <v>1895</v>
      </c>
      <c r="D1772" s="414">
        <v>625.91999999999996</v>
      </c>
    </row>
    <row r="1773" spans="1:4" x14ac:dyDescent="0.2">
      <c r="A1773" s="415" t="s">
        <v>7741</v>
      </c>
      <c r="B1773" s="415" t="s">
        <v>3275</v>
      </c>
      <c r="C1773" s="414">
        <v>-1895</v>
      </c>
      <c r="D1773" s="414">
        <v>-310.39999999999998</v>
      </c>
    </row>
    <row r="1774" spans="1:4" x14ac:dyDescent="0.2">
      <c r="A1774" s="415" t="s">
        <v>7741</v>
      </c>
      <c r="B1774" s="415" t="s">
        <v>3276</v>
      </c>
      <c r="C1774" s="414">
        <v>0</v>
      </c>
      <c r="D1774" s="414">
        <v>0</v>
      </c>
    </row>
    <row r="1775" spans="1:4" x14ac:dyDescent="0.2">
      <c r="A1775" s="415" t="s">
        <v>7742</v>
      </c>
      <c r="B1775" s="415" t="s">
        <v>3987</v>
      </c>
      <c r="C1775" s="414">
        <v>8692</v>
      </c>
      <c r="D1775" s="414">
        <v>2498.08</v>
      </c>
    </row>
    <row r="1776" spans="1:4" x14ac:dyDescent="0.2">
      <c r="A1776" s="415" t="s">
        <v>7742</v>
      </c>
      <c r="B1776" s="415" t="s">
        <v>3991</v>
      </c>
      <c r="C1776" s="414">
        <v>1270</v>
      </c>
      <c r="D1776" s="414">
        <v>365</v>
      </c>
    </row>
    <row r="1777" spans="1:4" x14ac:dyDescent="0.2">
      <c r="A1777" s="415" t="s">
        <v>7742</v>
      </c>
      <c r="B1777" s="415" t="s">
        <v>3992</v>
      </c>
      <c r="C1777" s="414">
        <v>-1270</v>
      </c>
      <c r="D1777" s="414">
        <v>-208.03</v>
      </c>
    </row>
    <row r="1778" spans="1:4" x14ac:dyDescent="0.2">
      <c r="A1778" s="415" t="s">
        <v>7742</v>
      </c>
      <c r="B1778" s="415" t="s">
        <v>3993</v>
      </c>
      <c r="C1778" s="414">
        <v>0</v>
      </c>
      <c r="D1778" s="414">
        <v>0</v>
      </c>
    </row>
    <row r="1779" spans="1:4" x14ac:dyDescent="0.2">
      <c r="A1779" s="415" t="s">
        <v>7743</v>
      </c>
      <c r="B1779" s="415" t="s">
        <v>3987</v>
      </c>
      <c r="C1779" s="414">
        <v>6790</v>
      </c>
      <c r="D1779" s="414">
        <v>1951.45</v>
      </c>
    </row>
    <row r="1780" spans="1:4" x14ac:dyDescent="0.2">
      <c r="A1780" s="415" t="s">
        <v>7743</v>
      </c>
      <c r="B1780" s="415" t="s">
        <v>3991</v>
      </c>
      <c r="C1780" s="414">
        <v>1658</v>
      </c>
      <c r="D1780" s="414">
        <v>476.51</v>
      </c>
    </row>
    <row r="1781" spans="1:4" x14ac:dyDescent="0.2">
      <c r="A1781" s="415" t="s">
        <v>7743</v>
      </c>
      <c r="B1781" s="415" t="s">
        <v>3992</v>
      </c>
      <c r="C1781" s="414">
        <v>-1658</v>
      </c>
      <c r="D1781" s="414">
        <v>-271.58</v>
      </c>
    </row>
    <row r="1782" spans="1:4" x14ac:dyDescent="0.2">
      <c r="A1782" s="415" t="s">
        <v>7743</v>
      </c>
      <c r="B1782" s="415" t="s">
        <v>3993</v>
      </c>
      <c r="C1782" s="414">
        <v>0</v>
      </c>
      <c r="D1782" s="414">
        <v>0</v>
      </c>
    </row>
    <row r="1783" spans="1:4" x14ac:dyDescent="0.2">
      <c r="A1783" s="415" t="s">
        <v>7744</v>
      </c>
      <c r="B1783" s="415" t="s">
        <v>3270</v>
      </c>
      <c r="C1783" s="414">
        <v>2982</v>
      </c>
      <c r="D1783" s="414">
        <v>984.95</v>
      </c>
    </row>
    <row r="1784" spans="1:4" x14ac:dyDescent="0.2">
      <c r="A1784" s="415" t="s">
        <v>7744</v>
      </c>
      <c r="B1784" s="415" t="s">
        <v>3274</v>
      </c>
      <c r="C1784" s="414">
        <v>926</v>
      </c>
      <c r="D1784" s="414">
        <v>305.86</v>
      </c>
    </row>
    <row r="1785" spans="1:4" x14ac:dyDescent="0.2">
      <c r="A1785" s="415" t="s">
        <v>7744</v>
      </c>
      <c r="B1785" s="415" t="s">
        <v>3275</v>
      </c>
      <c r="C1785" s="414">
        <v>-926</v>
      </c>
      <c r="D1785" s="414">
        <v>-151.68</v>
      </c>
    </row>
    <row r="1786" spans="1:4" x14ac:dyDescent="0.2">
      <c r="A1786" s="415" t="s">
        <v>7744</v>
      </c>
      <c r="B1786" s="415" t="s">
        <v>3276</v>
      </c>
      <c r="C1786" s="414">
        <v>0</v>
      </c>
      <c r="D1786" s="414">
        <v>0</v>
      </c>
    </row>
    <row r="1787" spans="1:4" x14ac:dyDescent="0.2">
      <c r="A1787" s="415" t="s">
        <v>7745</v>
      </c>
      <c r="B1787" s="415" t="s">
        <v>3987</v>
      </c>
      <c r="C1787" s="414">
        <v>5478</v>
      </c>
      <c r="D1787" s="414">
        <v>1574.38</v>
      </c>
    </row>
    <row r="1788" spans="1:4" x14ac:dyDescent="0.2">
      <c r="A1788" s="415" t="s">
        <v>7745</v>
      </c>
      <c r="B1788" s="415" t="s">
        <v>3991</v>
      </c>
      <c r="C1788" s="414">
        <v>2111</v>
      </c>
      <c r="D1788" s="414">
        <v>606.70000000000005</v>
      </c>
    </row>
    <row r="1789" spans="1:4" x14ac:dyDescent="0.2">
      <c r="A1789" s="415" t="s">
        <v>7745</v>
      </c>
      <c r="B1789" s="415" t="s">
        <v>3992</v>
      </c>
      <c r="C1789" s="414">
        <v>-2111</v>
      </c>
      <c r="D1789" s="414">
        <v>-345.78</v>
      </c>
    </row>
    <row r="1790" spans="1:4" x14ac:dyDescent="0.2">
      <c r="A1790" s="415" t="s">
        <v>7745</v>
      </c>
      <c r="B1790" s="415" t="s">
        <v>3993</v>
      </c>
      <c r="C1790" s="414">
        <v>0</v>
      </c>
      <c r="D1790" s="414">
        <v>0</v>
      </c>
    </row>
    <row r="1791" spans="1:4" x14ac:dyDescent="0.2">
      <c r="A1791" s="415" t="s">
        <v>7746</v>
      </c>
      <c r="B1791" s="415" t="s">
        <v>169</v>
      </c>
      <c r="C1791" s="414">
        <v>5037</v>
      </c>
      <c r="D1791" s="414">
        <v>2166.41</v>
      </c>
    </row>
    <row r="1792" spans="1:4" x14ac:dyDescent="0.2">
      <c r="A1792" s="415" t="s">
        <v>7746</v>
      </c>
      <c r="B1792" s="415" t="s">
        <v>174</v>
      </c>
      <c r="C1792" s="414">
        <v>1608</v>
      </c>
      <c r="D1792" s="414">
        <v>691.6</v>
      </c>
    </row>
    <row r="1793" spans="1:4" x14ac:dyDescent="0.2">
      <c r="A1793" s="415" t="s">
        <v>7746</v>
      </c>
      <c r="B1793" s="415" t="s">
        <v>175</v>
      </c>
      <c r="C1793" s="414">
        <v>-1608</v>
      </c>
      <c r="D1793" s="414">
        <v>-289.44</v>
      </c>
    </row>
    <row r="1794" spans="1:4" x14ac:dyDescent="0.2">
      <c r="A1794" s="415" t="s">
        <v>7747</v>
      </c>
      <c r="B1794" s="415" t="s">
        <v>3987</v>
      </c>
      <c r="C1794" s="414">
        <v>3310</v>
      </c>
      <c r="D1794" s="414">
        <v>951.29</v>
      </c>
    </row>
    <row r="1795" spans="1:4" x14ac:dyDescent="0.2">
      <c r="A1795" s="415" t="s">
        <v>7747</v>
      </c>
      <c r="B1795" s="415" t="s">
        <v>3991</v>
      </c>
      <c r="C1795" s="414">
        <v>1488</v>
      </c>
      <c r="D1795" s="414">
        <v>427.65</v>
      </c>
    </row>
    <row r="1796" spans="1:4" x14ac:dyDescent="0.2">
      <c r="A1796" s="415" t="s">
        <v>7747</v>
      </c>
      <c r="B1796" s="415" t="s">
        <v>3992</v>
      </c>
      <c r="C1796" s="414">
        <v>-1439.4</v>
      </c>
      <c r="D1796" s="414">
        <v>-235.77</v>
      </c>
    </row>
    <row r="1797" spans="1:4" x14ac:dyDescent="0.2">
      <c r="A1797" s="415" t="s">
        <v>7747</v>
      </c>
      <c r="B1797" s="415" t="s">
        <v>3993</v>
      </c>
      <c r="C1797" s="414">
        <v>-48.600000000000101</v>
      </c>
      <c r="D1797" s="414">
        <v>-5.83</v>
      </c>
    </row>
    <row r="1798" spans="1:4" x14ac:dyDescent="0.2">
      <c r="A1798" s="415" t="s">
        <v>7748</v>
      </c>
      <c r="B1798" s="415" t="s">
        <v>3987</v>
      </c>
      <c r="C1798" s="414">
        <v>7581</v>
      </c>
      <c r="D1798" s="414">
        <v>2178.7800000000002</v>
      </c>
    </row>
    <row r="1799" spans="1:4" x14ac:dyDescent="0.2">
      <c r="A1799" s="415" t="s">
        <v>7748</v>
      </c>
      <c r="B1799" s="415" t="s">
        <v>3991</v>
      </c>
      <c r="C1799" s="414">
        <v>1913</v>
      </c>
      <c r="D1799" s="414">
        <v>549.79999999999995</v>
      </c>
    </row>
    <row r="1800" spans="1:4" x14ac:dyDescent="0.2">
      <c r="A1800" s="415" t="s">
        <v>7748</v>
      </c>
      <c r="B1800" s="415" t="s">
        <v>3992</v>
      </c>
      <c r="C1800" s="414">
        <v>-1913</v>
      </c>
      <c r="D1800" s="414">
        <v>-313.35000000000002</v>
      </c>
    </row>
    <row r="1801" spans="1:4" x14ac:dyDescent="0.2">
      <c r="A1801" s="415" t="s">
        <v>7748</v>
      </c>
      <c r="B1801" s="415" t="s">
        <v>3993</v>
      </c>
      <c r="C1801" s="414">
        <v>0</v>
      </c>
      <c r="D1801" s="414">
        <v>0</v>
      </c>
    </row>
    <row r="1802" spans="1:4" x14ac:dyDescent="0.2">
      <c r="A1802" s="415" t="s">
        <v>7749</v>
      </c>
      <c r="B1802" s="415" t="s">
        <v>169</v>
      </c>
      <c r="C1802" s="414">
        <v>3654.166666666426</v>
      </c>
      <c r="D1802" s="414">
        <v>1571.6599999999999</v>
      </c>
    </row>
    <row r="1803" spans="1:4" x14ac:dyDescent="0.2">
      <c r="A1803" s="415" t="s">
        <v>7749</v>
      </c>
      <c r="B1803" s="415" t="s">
        <v>174</v>
      </c>
      <c r="C1803" s="414">
        <v>538.0208333332979</v>
      </c>
      <c r="D1803" s="414">
        <v>231.39999999999998</v>
      </c>
    </row>
    <row r="1804" spans="1:4" x14ac:dyDescent="0.2">
      <c r="A1804" s="415" t="s">
        <v>7749</v>
      </c>
      <c r="B1804" s="415" t="s">
        <v>175</v>
      </c>
      <c r="C1804" s="414">
        <v>-538.0208333332979</v>
      </c>
      <c r="D1804" s="414">
        <v>-96.85</v>
      </c>
    </row>
    <row r="1805" spans="1:4" x14ac:dyDescent="0.2">
      <c r="A1805" s="415" t="s">
        <v>7750</v>
      </c>
      <c r="B1805" s="415" t="s">
        <v>3243</v>
      </c>
      <c r="C1805" s="414">
        <v>3361.8333333335527</v>
      </c>
      <c r="D1805" s="414">
        <v>1315.82</v>
      </c>
    </row>
    <row r="1806" spans="1:4" x14ac:dyDescent="0.2">
      <c r="A1806" s="415" t="s">
        <v>7750</v>
      </c>
      <c r="B1806" s="415" t="s">
        <v>3247</v>
      </c>
      <c r="C1806" s="414">
        <v>494.9791666667</v>
      </c>
      <c r="D1806" s="414">
        <v>193.73</v>
      </c>
    </row>
    <row r="1807" spans="1:4" x14ac:dyDescent="0.2">
      <c r="A1807" s="415" t="s">
        <v>7750</v>
      </c>
      <c r="B1807" s="415" t="s">
        <v>3248</v>
      </c>
      <c r="C1807" s="414">
        <v>-494.9791666667</v>
      </c>
      <c r="D1807" s="414">
        <v>-81.069999999999993</v>
      </c>
    </row>
    <row r="1808" spans="1:4" x14ac:dyDescent="0.2">
      <c r="A1808" s="415" t="s">
        <v>7751</v>
      </c>
      <c r="B1808" s="415" t="s">
        <v>3987</v>
      </c>
      <c r="C1808" s="414">
        <v>4449</v>
      </c>
      <c r="D1808" s="414">
        <v>1278.6400000000001</v>
      </c>
    </row>
    <row r="1809" spans="1:4" x14ac:dyDescent="0.2">
      <c r="A1809" s="415" t="s">
        <v>7751</v>
      </c>
      <c r="B1809" s="415" t="s">
        <v>3991</v>
      </c>
      <c r="C1809" s="414">
        <v>1447</v>
      </c>
      <c r="D1809" s="414">
        <v>415.87</v>
      </c>
    </row>
    <row r="1810" spans="1:4" x14ac:dyDescent="0.2">
      <c r="A1810" s="415" t="s">
        <v>7751</v>
      </c>
      <c r="B1810" s="415" t="s">
        <v>3992</v>
      </c>
      <c r="C1810" s="414">
        <v>-1447</v>
      </c>
      <c r="D1810" s="414">
        <v>-237.02</v>
      </c>
    </row>
    <row r="1811" spans="1:4" x14ac:dyDescent="0.2">
      <c r="A1811" s="415" t="s">
        <v>7751</v>
      </c>
      <c r="B1811" s="415" t="s">
        <v>3993</v>
      </c>
      <c r="C1811" s="414">
        <v>0</v>
      </c>
      <c r="D1811" s="414">
        <v>0</v>
      </c>
    </row>
    <row r="1812" spans="1:4" x14ac:dyDescent="0.2">
      <c r="A1812" s="415" t="s">
        <v>7752</v>
      </c>
      <c r="B1812" s="415" t="s">
        <v>3987</v>
      </c>
      <c r="C1812" s="414">
        <v>5528</v>
      </c>
      <c r="D1812" s="414">
        <v>1588.75</v>
      </c>
    </row>
    <row r="1813" spans="1:4" x14ac:dyDescent="0.2">
      <c r="A1813" s="415" t="s">
        <v>7752</v>
      </c>
      <c r="B1813" s="415" t="s">
        <v>3991</v>
      </c>
      <c r="C1813" s="414">
        <v>1210</v>
      </c>
      <c r="D1813" s="414">
        <v>347.75</v>
      </c>
    </row>
    <row r="1814" spans="1:4" x14ac:dyDescent="0.2">
      <c r="A1814" s="415" t="s">
        <v>7752</v>
      </c>
      <c r="B1814" s="415" t="s">
        <v>3992</v>
      </c>
      <c r="C1814" s="414">
        <v>-1210</v>
      </c>
      <c r="D1814" s="414">
        <v>-198.2</v>
      </c>
    </row>
    <row r="1815" spans="1:4" x14ac:dyDescent="0.2">
      <c r="A1815" s="415" t="s">
        <v>7752</v>
      </c>
      <c r="B1815" s="415" t="s">
        <v>3993</v>
      </c>
      <c r="C1815" s="414">
        <v>0</v>
      </c>
      <c r="D1815" s="414">
        <v>0</v>
      </c>
    </row>
    <row r="1816" spans="1:4" x14ac:dyDescent="0.2">
      <c r="A1816" s="415" t="s">
        <v>7753</v>
      </c>
      <c r="B1816" s="415" t="s">
        <v>3987</v>
      </c>
      <c r="C1816" s="414">
        <v>5028</v>
      </c>
      <c r="D1816" s="414">
        <v>1445.05</v>
      </c>
    </row>
    <row r="1817" spans="1:4" x14ac:dyDescent="0.2">
      <c r="A1817" s="415" t="s">
        <v>7753</v>
      </c>
      <c r="B1817" s="415" t="s">
        <v>3991</v>
      </c>
      <c r="C1817" s="414">
        <v>1798</v>
      </c>
      <c r="D1817" s="414">
        <v>516.75</v>
      </c>
    </row>
    <row r="1818" spans="1:4" x14ac:dyDescent="0.2">
      <c r="A1818" s="415" t="s">
        <v>7753</v>
      </c>
      <c r="B1818" s="415" t="s">
        <v>3992</v>
      </c>
      <c r="C1818" s="414">
        <v>-1798</v>
      </c>
      <c r="D1818" s="414">
        <v>-294.51</v>
      </c>
    </row>
    <row r="1819" spans="1:4" x14ac:dyDescent="0.2">
      <c r="A1819" s="415" t="s">
        <v>7753</v>
      </c>
      <c r="B1819" s="415" t="s">
        <v>3993</v>
      </c>
      <c r="C1819" s="414">
        <v>0</v>
      </c>
      <c r="D1819" s="414">
        <v>0</v>
      </c>
    </row>
    <row r="1820" spans="1:4" x14ac:dyDescent="0.2">
      <c r="A1820" s="415" t="s">
        <v>7754</v>
      </c>
      <c r="B1820" s="415" t="s">
        <v>3270</v>
      </c>
      <c r="C1820" s="414">
        <v>7148</v>
      </c>
      <c r="D1820" s="414">
        <v>2360.98</v>
      </c>
    </row>
    <row r="1821" spans="1:4" x14ac:dyDescent="0.2">
      <c r="A1821" s="415" t="s">
        <v>7754</v>
      </c>
      <c r="B1821" s="415" t="s">
        <v>3274</v>
      </c>
      <c r="C1821" s="414">
        <v>1901</v>
      </c>
      <c r="D1821" s="414">
        <v>627.9</v>
      </c>
    </row>
    <row r="1822" spans="1:4" x14ac:dyDescent="0.2">
      <c r="A1822" s="415" t="s">
        <v>7754</v>
      </c>
      <c r="B1822" s="415" t="s">
        <v>3275</v>
      </c>
      <c r="C1822" s="414">
        <v>-1901</v>
      </c>
      <c r="D1822" s="414">
        <v>-311.38</v>
      </c>
    </row>
    <row r="1823" spans="1:4" x14ac:dyDescent="0.2">
      <c r="A1823" s="415" t="s">
        <v>7754</v>
      </c>
      <c r="B1823" s="415" t="s">
        <v>3276</v>
      </c>
      <c r="C1823" s="414">
        <v>0</v>
      </c>
      <c r="D1823" s="414">
        <v>0</v>
      </c>
    </row>
    <row r="1824" spans="1:4" x14ac:dyDescent="0.2">
      <c r="A1824" s="415" t="s">
        <v>7755</v>
      </c>
      <c r="B1824" s="415" t="s">
        <v>3254</v>
      </c>
      <c r="C1824" s="414">
        <v>12878</v>
      </c>
      <c r="D1824" s="414">
        <v>4384.96</v>
      </c>
    </row>
    <row r="1825" spans="1:4" x14ac:dyDescent="0.2">
      <c r="A1825" s="415" t="s">
        <v>7755</v>
      </c>
      <c r="B1825" s="415" t="s">
        <v>3258</v>
      </c>
      <c r="C1825" s="414">
        <v>2629</v>
      </c>
      <c r="D1825" s="414">
        <v>895.17</v>
      </c>
    </row>
    <row r="1826" spans="1:4" x14ac:dyDescent="0.2">
      <c r="A1826" s="415" t="s">
        <v>7755</v>
      </c>
      <c r="B1826" s="415" t="s">
        <v>3259</v>
      </c>
      <c r="C1826" s="414">
        <v>-2629</v>
      </c>
      <c r="D1826" s="414">
        <v>-430.63</v>
      </c>
    </row>
    <row r="1827" spans="1:4" x14ac:dyDescent="0.2">
      <c r="A1827" s="415" t="s">
        <v>7755</v>
      </c>
      <c r="B1827" s="415" t="s">
        <v>3260</v>
      </c>
      <c r="C1827" s="414">
        <v>0</v>
      </c>
      <c r="D1827" s="414">
        <v>0</v>
      </c>
    </row>
    <row r="1828" spans="1:4" x14ac:dyDescent="0.2">
      <c r="A1828" s="415" t="s">
        <v>7756</v>
      </c>
      <c r="B1828" s="415" t="s">
        <v>3254</v>
      </c>
      <c r="C1828" s="414">
        <v>1041</v>
      </c>
      <c r="D1828" s="414">
        <v>354.46000000000004</v>
      </c>
    </row>
    <row r="1829" spans="1:4" x14ac:dyDescent="0.2">
      <c r="A1829" s="415" t="s">
        <v>7756</v>
      </c>
      <c r="B1829" s="415" t="s">
        <v>3258</v>
      </c>
      <c r="C1829" s="414">
        <v>858.99999999999989</v>
      </c>
      <c r="D1829" s="414">
        <v>292.48999999999995</v>
      </c>
    </row>
    <row r="1830" spans="1:4" x14ac:dyDescent="0.2">
      <c r="A1830" s="415" t="s">
        <v>7756</v>
      </c>
      <c r="B1830" s="415" t="s">
        <v>3259</v>
      </c>
      <c r="C1830" s="414">
        <v>-569.99999999999977</v>
      </c>
      <c r="D1830" s="414">
        <v>-93.35</v>
      </c>
    </row>
    <row r="1831" spans="1:4" x14ac:dyDescent="0.2">
      <c r="A1831" s="415" t="s">
        <v>7756</v>
      </c>
      <c r="B1831" s="415" t="s">
        <v>3260</v>
      </c>
      <c r="C1831" s="414">
        <v>-288.99999999999989</v>
      </c>
      <c r="D1831" s="414">
        <v>-34.659999999999997</v>
      </c>
    </row>
    <row r="1832" spans="1:4" x14ac:dyDescent="0.2">
      <c r="A1832" s="415" t="s">
        <v>7757</v>
      </c>
      <c r="B1832" s="415" t="s">
        <v>3987</v>
      </c>
      <c r="C1832" s="414">
        <v>5752</v>
      </c>
      <c r="D1832" s="414">
        <v>1653.12</v>
      </c>
    </row>
    <row r="1833" spans="1:4" x14ac:dyDescent="0.2">
      <c r="A1833" s="415" t="s">
        <v>7757</v>
      </c>
      <c r="B1833" s="415" t="s">
        <v>3991</v>
      </c>
      <c r="C1833" s="414">
        <v>1969</v>
      </c>
      <c r="D1833" s="414">
        <v>565.89</v>
      </c>
    </row>
    <row r="1834" spans="1:4" x14ac:dyDescent="0.2">
      <c r="A1834" s="415" t="s">
        <v>7757</v>
      </c>
      <c r="B1834" s="415" t="s">
        <v>3992</v>
      </c>
      <c r="C1834" s="414">
        <v>-1969</v>
      </c>
      <c r="D1834" s="414">
        <v>-322.52</v>
      </c>
    </row>
    <row r="1835" spans="1:4" x14ac:dyDescent="0.2">
      <c r="A1835" s="415" t="s">
        <v>7757</v>
      </c>
      <c r="B1835" s="415" t="s">
        <v>3993</v>
      </c>
      <c r="C1835" s="414">
        <v>0</v>
      </c>
      <c r="D1835" s="414">
        <v>0</v>
      </c>
    </row>
    <row r="1836" spans="1:4" x14ac:dyDescent="0.2">
      <c r="A1836" s="415" t="s">
        <v>7758</v>
      </c>
      <c r="B1836" s="415" t="s">
        <v>3987</v>
      </c>
      <c r="C1836" s="414">
        <v>3720</v>
      </c>
      <c r="D1836" s="414">
        <v>1069.1300000000001</v>
      </c>
    </row>
    <row r="1837" spans="1:4" x14ac:dyDescent="0.2">
      <c r="A1837" s="415" t="s">
        <v>7758</v>
      </c>
      <c r="B1837" s="415" t="s">
        <v>3991</v>
      </c>
      <c r="C1837" s="414">
        <v>1483</v>
      </c>
      <c r="D1837" s="414">
        <v>426.21</v>
      </c>
    </row>
    <row r="1838" spans="1:4" x14ac:dyDescent="0.2">
      <c r="A1838" s="415" t="s">
        <v>7758</v>
      </c>
      <c r="B1838" s="415" t="s">
        <v>3992</v>
      </c>
      <c r="C1838" s="414">
        <v>-1483</v>
      </c>
      <c r="D1838" s="414">
        <v>-242.92</v>
      </c>
    </row>
    <row r="1839" spans="1:4" x14ac:dyDescent="0.2">
      <c r="A1839" s="415" t="s">
        <v>7758</v>
      </c>
      <c r="B1839" s="415" t="s">
        <v>3993</v>
      </c>
      <c r="C1839" s="414">
        <v>0</v>
      </c>
      <c r="D1839" s="414">
        <v>0</v>
      </c>
    </row>
    <row r="1840" spans="1:4" x14ac:dyDescent="0.2">
      <c r="A1840" s="415" t="s">
        <v>7759</v>
      </c>
      <c r="B1840" s="415" t="s">
        <v>3987</v>
      </c>
      <c r="C1840" s="414">
        <v>1394</v>
      </c>
      <c r="D1840" s="414">
        <v>400.64</v>
      </c>
    </row>
    <row r="1841" spans="1:4" x14ac:dyDescent="0.2">
      <c r="A1841" s="415" t="s">
        <v>7759</v>
      </c>
      <c r="B1841" s="415" t="s">
        <v>3991</v>
      </c>
      <c r="C1841" s="414">
        <v>804</v>
      </c>
      <c r="D1841" s="414">
        <v>231.07</v>
      </c>
    </row>
    <row r="1842" spans="1:4" x14ac:dyDescent="0.2">
      <c r="A1842" s="415" t="s">
        <v>7759</v>
      </c>
      <c r="B1842" s="415" t="s">
        <v>3992</v>
      </c>
      <c r="C1842" s="414">
        <v>-659.4</v>
      </c>
      <c r="D1842" s="414">
        <v>-108.01</v>
      </c>
    </row>
    <row r="1843" spans="1:4" x14ac:dyDescent="0.2">
      <c r="A1843" s="415" t="s">
        <v>7759</v>
      </c>
      <c r="B1843" s="415" t="s">
        <v>3993</v>
      </c>
      <c r="C1843" s="414">
        <v>-144.6</v>
      </c>
      <c r="D1843" s="414">
        <v>-17.350000000000001</v>
      </c>
    </row>
    <row r="1844" spans="1:4" x14ac:dyDescent="0.2">
      <c r="A1844" s="415" t="s">
        <v>7760</v>
      </c>
      <c r="B1844" s="415" t="s">
        <v>3987</v>
      </c>
      <c r="C1844" s="414">
        <v>17359</v>
      </c>
      <c r="D1844" s="414">
        <v>4988.9799999999996</v>
      </c>
    </row>
    <row r="1845" spans="1:4" x14ac:dyDescent="0.2">
      <c r="A1845" s="415" t="s">
        <v>7760</v>
      </c>
      <c r="B1845" s="415" t="s">
        <v>3991</v>
      </c>
      <c r="C1845" s="414">
        <v>9122</v>
      </c>
      <c r="D1845" s="414">
        <v>2621.66</v>
      </c>
    </row>
    <row r="1846" spans="1:4" x14ac:dyDescent="0.2">
      <c r="A1846" s="415" t="s">
        <v>7760</v>
      </c>
      <c r="B1846" s="415" t="s">
        <v>3992</v>
      </c>
      <c r="C1846" s="414">
        <v>-7944.2999999999902</v>
      </c>
      <c r="D1846" s="414">
        <v>-1301.28</v>
      </c>
    </row>
    <row r="1847" spans="1:4" x14ac:dyDescent="0.2">
      <c r="A1847" s="415" t="s">
        <v>7760</v>
      </c>
      <c r="B1847" s="415" t="s">
        <v>3993</v>
      </c>
      <c r="C1847" s="414">
        <v>-1177.7</v>
      </c>
      <c r="D1847" s="414">
        <v>-141.32</v>
      </c>
    </row>
    <row r="1848" spans="1:4" x14ac:dyDescent="0.2">
      <c r="A1848" s="415" t="s">
        <v>7761</v>
      </c>
      <c r="B1848" s="415" t="s">
        <v>3987</v>
      </c>
      <c r="C1848" s="414">
        <v>4053</v>
      </c>
      <c r="D1848" s="414">
        <v>1164.8399999999999</v>
      </c>
    </row>
    <row r="1849" spans="1:4" x14ac:dyDescent="0.2">
      <c r="A1849" s="415" t="s">
        <v>7761</v>
      </c>
      <c r="B1849" s="415" t="s">
        <v>3991</v>
      </c>
      <c r="C1849" s="414">
        <v>2023</v>
      </c>
      <c r="D1849" s="414">
        <v>581.41</v>
      </c>
    </row>
    <row r="1850" spans="1:4" x14ac:dyDescent="0.2">
      <c r="A1850" s="415" t="s">
        <v>7761</v>
      </c>
      <c r="B1850" s="415" t="s">
        <v>3992</v>
      </c>
      <c r="C1850" s="414">
        <v>-1755.3</v>
      </c>
      <c r="D1850" s="414">
        <v>-287.51999999999992</v>
      </c>
    </row>
    <row r="1851" spans="1:4" x14ac:dyDescent="0.2">
      <c r="A1851" s="415" t="s">
        <v>7761</v>
      </c>
      <c r="B1851" s="415" t="s">
        <v>3993</v>
      </c>
      <c r="C1851" s="414">
        <v>-267.69999999999993</v>
      </c>
      <c r="D1851" s="414">
        <v>-32.11</v>
      </c>
    </row>
    <row r="1852" spans="1:4" x14ac:dyDescent="0.2">
      <c r="A1852" s="415" t="s">
        <v>7762</v>
      </c>
      <c r="B1852" s="415" t="s">
        <v>3987</v>
      </c>
      <c r="C1852" s="414">
        <v>7517</v>
      </c>
      <c r="D1852" s="414">
        <v>2160.39</v>
      </c>
    </row>
    <row r="1853" spans="1:4" x14ac:dyDescent="0.2">
      <c r="A1853" s="415" t="s">
        <v>7762</v>
      </c>
      <c r="B1853" s="415" t="s">
        <v>3991</v>
      </c>
      <c r="C1853" s="414">
        <v>1572</v>
      </c>
      <c r="D1853" s="414">
        <v>451.79</v>
      </c>
    </row>
    <row r="1854" spans="1:4" x14ac:dyDescent="0.2">
      <c r="A1854" s="415" t="s">
        <v>7762</v>
      </c>
      <c r="B1854" s="415" t="s">
        <v>3992</v>
      </c>
      <c r="C1854" s="414">
        <v>-1572</v>
      </c>
      <c r="D1854" s="414">
        <v>-257.49</v>
      </c>
    </row>
    <row r="1855" spans="1:4" x14ac:dyDescent="0.2">
      <c r="A1855" s="415" t="s">
        <v>7762</v>
      </c>
      <c r="B1855" s="415" t="s">
        <v>3993</v>
      </c>
      <c r="C1855" s="414">
        <v>0</v>
      </c>
      <c r="D1855" s="414">
        <v>0</v>
      </c>
    </row>
    <row r="1856" spans="1:4" x14ac:dyDescent="0.2">
      <c r="A1856" s="415" t="s">
        <v>7763</v>
      </c>
      <c r="B1856" s="415" t="s">
        <v>3254</v>
      </c>
      <c r="C1856" s="414">
        <v>2105</v>
      </c>
      <c r="D1856" s="414">
        <v>716.75</v>
      </c>
    </row>
    <row r="1857" spans="1:4" x14ac:dyDescent="0.2">
      <c r="A1857" s="415" t="s">
        <v>7763</v>
      </c>
      <c r="B1857" s="415" t="s">
        <v>3258</v>
      </c>
      <c r="C1857" s="414">
        <v>1747</v>
      </c>
      <c r="D1857" s="414">
        <v>594.85</v>
      </c>
    </row>
    <row r="1858" spans="1:4" x14ac:dyDescent="0.2">
      <c r="A1858" s="415" t="s">
        <v>7763</v>
      </c>
      <c r="B1858" s="415" t="s">
        <v>3259</v>
      </c>
      <c r="C1858" s="414">
        <v>-1155.5999999999999</v>
      </c>
      <c r="D1858" s="414">
        <v>-189.29</v>
      </c>
    </row>
    <row r="1859" spans="1:4" x14ac:dyDescent="0.2">
      <c r="A1859" s="415" t="s">
        <v>7763</v>
      </c>
      <c r="B1859" s="415" t="s">
        <v>3260</v>
      </c>
      <c r="C1859" s="414">
        <v>-591.4</v>
      </c>
      <c r="D1859" s="414">
        <v>-70.97</v>
      </c>
    </row>
    <row r="1860" spans="1:4" x14ac:dyDescent="0.2">
      <c r="A1860" s="415" t="s">
        <v>7764</v>
      </c>
      <c r="B1860" s="415" t="s">
        <v>3987</v>
      </c>
      <c r="C1860" s="414">
        <v>7894</v>
      </c>
      <c r="D1860" s="414">
        <v>2268.7399999999998</v>
      </c>
    </row>
    <row r="1861" spans="1:4" x14ac:dyDescent="0.2">
      <c r="A1861" s="415" t="s">
        <v>7764</v>
      </c>
      <c r="B1861" s="415" t="s">
        <v>3991</v>
      </c>
      <c r="C1861" s="414">
        <v>2686</v>
      </c>
      <c r="D1861" s="414">
        <v>771.96</v>
      </c>
    </row>
    <row r="1862" spans="1:4" x14ac:dyDescent="0.2">
      <c r="A1862" s="415" t="s">
        <v>7764</v>
      </c>
      <c r="B1862" s="415" t="s">
        <v>3992</v>
      </c>
      <c r="C1862" s="414">
        <v>-2686</v>
      </c>
      <c r="D1862" s="414">
        <v>-439.97</v>
      </c>
    </row>
    <row r="1863" spans="1:4" x14ac:dyDescent="0.2">
      <c r="A1863" s="415" t="s">
        <v>7764</v>
      </c>
      <c r="B1863" s="415" t="s">
        <v>3993</v>
      </c>
      <c r="C1863" s="414">
        <v>0</v>
      </c>
      <c r="D1863" s="414">
        <v>0</v>
      </c>
    </row>
    <row r="1864" spans="1:4" x14ac:dyDescent="0.2">
      <c r="A1864" s="415" t="s">
        <v>7765</v>
      </c>
      <c r="B1864" s="415" t="s">
        <v>3254</v>
      </c>
      <c r="C1864" s="414">
        <v>6937</v>
      </c>
      <c r="D1864" s="414">
        <v>2362.0500000000002</v>
      </c>
    </row>
    <row r="1865" spans="1:4" x14ac:dyDescent="0.2">
      <c r="A1865" s="415" t="s">
        <v>7765</v>
      </c>
      <c r="B1865" s="415" t="s">
        <v>3258</v>
      </c>
      <c r="C1865" s="414">
        <v>1922</v>
      </c>
      <c r="D1865" s="414">
        <v>654.44000000000005</v>
      </c>
    </row>
    <row r="1866" spans="1:4" x14ac:dyDescent="0.2">
      <c r="A1866" s="415" t="s">
        <v>7765</v>
      </c>
      <c r="B1866" s="415" t="s">
        <v>3259</v>
      </c>
      <c r="C1866" s="414">
        <v>-1922</v>
      </c>
      <c r="D1866" s="414">
        <v>-314.82</v>
      </c>
    </row>
    <row r="1867" spans="1:4" x14ac:dyDescent="0.2">
      <c r="A1867" s="415" t="s">
        <v>7765</v>
      </c>
      <c r="B1867" s="415" t="s">
        <v>3260</v>
      </c>
      <c r="C1867" s="414">
        <v>0</v>
      </c>
      <c r="D1867" s="414">
        <v>0</v>
      </c>
    </row>
    <row r="1868" spans="1:4" x14ac:dyDescent="0.2">
      <c r="A1868" s="415" t="s">
        <v>7767</v>
      </c>
      <c r="B1868" s="415" t="s">
        <v>3243</v>
      </c>
      <c r="C1868" s="414">
        <v>7599</v>
      </c>
      <c r="D1868" s="414">
        <v>2974.25</v>
      </c>
    </row>
    <row r="1869" spans="1:4" x14ac:dyDescent="0.2">
      <c r="A1869" s="415" t="s">
        <v>7767</v>
      </c>
      <c r="B1869" s="415" t="s">
        <v>3247</v>
      </c>
      <c r="C1869" s="414">
        <v>1109</v>
      </c>
      <c r="D1869" s="414">
        <v>434.06</v>
      </c>
    </row>
    <row r="1870" spans="1:4" x14ac:dyDescent="0.2">
      <c r="A1870" s="415" t="s">
        <v>7767</v>
      </c>
      <c r="B1870" s="415" t="s">
        <v>3248</v>
      </c>
      <c r="C1870" s="414">
        <v>-1109</v>
      </c>
      <c r="D1870" s="414">
        <v>-181.65</v>
      </c>
    </row>
    <row r="1871" spans="1:4" x14ac:dyDescent="0.2">
      <c r="A1871" s="415" t="s">
        <v>7768</v>
      </c>
      <c r="B1871" s="415" t="s">
        <v>3987</v>
      </c>
      <c r="C1871" s="414">
        <v>3343</v>
      </c>
      <c r="D1871" s="414">
        <v>960.78</v>
      </c>
    </row>
    <row r="1872" spans="1:4" x14ac:dyDescent="0.2">
      <c r="A1872" s="415" t="s">
        <v>7768</v>
      </c>
      <c r="B1872" s="415" t="s">
        <v>3991</v>
      </c>
      <c r="C1872" s="414">
        <v>1146</v>
      </c>
      <c r="D1872" s="414">
        <v>329.36</v>
      </c>
    </row>
    <row r="1873" spans="1:4" x14ac:dyDescent="0.2">
      <c r="A1873" s="415" t="s">
        <v>7768</v>
      </c>
      <c r="B1873" s="415" t="s">
        <v>3992</v>
      </c>
      <c r="C1873" s="414">
        <v>-1146</v>
      </c>
      <c r="D1873" s="414">
        <v>-187.71</v>
      </c>
    </row>
    <row r="1874" spans="1:4" x14ac:dyDescent="0.2">
      <c r="A1874" s="415" t="s">
        <v>7768</v>
      </c>
      <c r="B1874" s="415" t="s">
        <v>3993</v>
      </c>
      <c r="C1874" s="414">
        <v>0</v>
      </c>
      <c r="D1874" s="414">
        <v>0</v>
      </c>
    </row>
    <row r="1875" spans="1:4" x14ac:dyDescent="0.2">
      <c r="A1875" s="415" t="s">
        <v>7769</v>
      </c>
      <c r="B1875" s="415" t="s">
        <v>3987</v>
      </c>
      <c r="C1875" s="414">
        <v>1369</v>
      </c>
      <c r="D1875" s="414">
        <v>393.45000000000005</v>
      </c>
    </row>
    <row r="1876" spans="1:4" x14ac:dyDescent="0.2">
      <c r="A1876" s="415" t="s">
        <v>7769</v>
      </c>
      <c r="B1876" s="415" t="s">
        <v>3991</v>
      </c>
      <c r="C1876" s="414">
        <v>1733</v>
      </c>
      <c r="D1876" s="414">
        <v>498.07000000000005</v>
      </c>
    </row>
    <row r="1877" spans="1:4" x14ac:dyDescent="0.2">
      <c r="A1877" s="415" t="s">
        <v>7769</v>
      </c>
      <c r="B1877" s="415" t="s">
        <v>3992</v>
      </c>
      <c r="C1877" s="414">
        <v>-930.6</v>
      </c>
      <c r="D1877" s="414">
        <v>-152.44</v>
      </c>
    </row>
    <row r="1878" spans="1:4" x14ac:dyDescent="0.2">
      <c r="A1878" s="415" t="s">
        <v>7769</v>
      </c>
      <c r="B1878" s="415" t="s">
        <v>3993</v>
      </c>
      <c r="C1878" s="414">
        <v>-802.4</v>
      </c>
      <c r="D1878" s="414">
        <v>-96.29</v>
      </c>
    </row>
    <row r="1879" spans="1:4" x14ac:dyDescent="0.2">
      <c r="A1879" s="415" t="s">
        <v>7770</v>
      </c>
      <c r="B1879" s="415" t="s">
        <v>3987</v>
      </c>
      <c r="C1879" s="414">
        <v>6200</v>
      </c>
      <c r="D1879" s="414">
        <v>1781.88</v>
      </c>
    </row>
    <row r="1880" spans="1:4" x14ac:dyDescent="0.2">
      <c r="A1880" s="415" t="s">
        <v>7770</v>
      </c>
      <c r="B1880" s="415" t="s">
        <v>3991</v>
      </c>
      <c r="C1880" s="414">
        <v>841</v>
      </c>
      <c r="D1880" s="414">
        <v>241.7</v>
      </c>
    </row>
    <row r="1881" spans="1:4" x14ac:dyDescent="0.2">
      <c r="A1881" s="415" t="s">
        <v>7770</v>
      </c>
      <c r="B1881" s="415" t="s">
        <v>3992</v>
      </c>
      <c r="C1881" s="414">
        <v>-841</v>
      </c>
      <c r="D1881" s="414">
        <v>-137.76</v>
      </c>
    </row>
    <row r="1882" spans="1:4" x14ac:dyDescent="0.2">
      <c r="A1882" s="415" t="s">
        <v>7770</v>
      </c>
      <c r="B1882" s="415" t="s">
        <v>3993</v>
      </c>
      <c r="C1882" s="414">
        <v>0</v>
      </c>
      <c r="D1882" s="414">
        <v>0</v>
      </c>
    </row>
    <row r="1883" spans="1:4" x14ac:dyDescent="0.2">
      <c r="A1883" s="415" t="s">
        <v>7771</v>
      </c>
      <c r="B1883" s="415" t="s">
        <v>3987</v>
      </c>
      <c r="C1883" s="414">
        <v>5665</v>
      </c>
      <c r="D1883" s="414">
        <v>1628.12</v>
      </c>
    </row>
    <row r="1884" spans="1:4" x14ac:dyDescent="0.2">
      <c r="A1884" s="415" t="s">
        <v>7771</v>
      </c>
      <c r="B1884" s="415" t="s">
        <v>3991</v>
      </c>
      <c r="C1884" s="414">
        <v>1230</v>
      </c>
      <c r="D1884" s="414">
        <v>353.5</v>
      </c>
    </row>
    <row r="1885" spans="1:4" x14ac:dyDescent="0.2">
      <c r="A1885" s="415" t="s">
        <v>7771</v>
      </c>
      <c r="B1885" s="415" t="s">
        <v>3992</v>
      </c>
      <c r="C1885" s="414">
        <v>-1230</v>
      </c>
      <c r="D1885" s="414">
        <v>-201.47</v>
      </c>
    </row>
    <row r="1886" spans="1:4" x14ac:dyDescent="0.2">
      <c r="A1886" s="415" t="s">
        <v>7771</v>
      </c>
      <c r="B1886" s="415" t="s">
        <v>3993</v>
      </c>
      <c r="C1886" s="414">
        <v>0</v>
      </c>
      <c r="D1886" s="414">
        <v>0</v>
      </c>
    </row>
    <row r="1887" spans="1:4" x14ac:dyDescent="0.2">
      <c r="A1887" s="415" t="s">
        <v>7772</v>
      </c>
      <c r="B1887" s="415" t="s">
        <v>3987</v>
      </c>
      <c r="C1887" s="414">
        <v>10566</v>
      </c>
      <c r="D1887" s="414">
        <v>3036.67</v>
      </c>
    </row>
    <row r="1888" spans="1:4" x14ac:dyDescent="0.2">
      <c r="A1888" s="415" t="s">
        <v>7772</v>
      </c>
      <c r="B1888" s="415" t="s">
        <v>3991</v>
      </c>
      <c r="C1888" s="414">
        <v>2060</v>
      </c>
      <c r="D1888" s="414">
        <v>592.04</v>
      </c>
    </row>
    <row r="1889" spans="1:4" x14ac:dyDescent="0.2">
      <c r="A1889" s="415" t="s">
        <v>7772</v>
      </c>
      <c r="B1889" s="415" t="s">
        <v>3992</v>
      </c>
      <c r="C1889" s="414">
        <v>-2060</v>
      </c>
      <c r="D1889" s="414">
        <v>-337.43</v>
      </c>
    </row>
    <row r="1890" spans="1:4" x14ac:dyDescent="0.2">
      <c r="A1890" s="415" t="s">
        <v>7772</v>
      </c>
      <c r="B1890" s="415" t="s">
        <v>3993</v>
      </c>
      <c r="C1890" s="414">
        <v>0</v>
      </c>
      <c r="D1890" s="414">
        <v>0</v>
      </c>
    </row>
    <row r="1891" spans="1:4" x14ac:dyDescent="0.2">
      <c r="A1891" s="415" t="s">
        <v>7773</v>
      </c>
      <c r="B1891" s="415" t="s">
        <v>169</v>
      </c>
      <c r="C1891" s="414">
        <v>4421</v>
      </c>
      <c r="D1891" s="414">
        <v>1901.4599999999998</v>
      </c>
    </row>
    <row r="1892" spans="1:4" x14ac:dyDescent="0.2">
      <c r="A1892" s="415" t="s">
        <v>7773</v>
      </c>
      <c r="B1892" s="415" t="s">
        <v>174</v>
      </c>
      <c r="C1892" s="414">
        <v>1597</v>
      </c>
      <c r="D1892" s="414">
        <v>686.87999999999988</v>
      </c>
    </row>
    <row r="1893" spans="1:4" x14ac:dyDescent="0.2">
      <c r="A1893" s="415" t="s">
        <v>7773</v>
      </c>
      <c r="B1893" s="415" t="s">
        <v>175</v>
      </c>
      <c r="C1893" s="414">
        <v>-1597</v>
      </c>
      <c r="D1893" s="414">
        <v>-287.46000000000004</v>
      </c>
    </row>
    <row r="1894" spans="1:4" x14ac:dyDescent="0.2">
      <c r="A1894" s="415" t="s">
        <v>7774</v>
      </c>
      <c r="B1894" s="415" t="s">
        <v>169</v>
      </c>
      <c r="C1894" s="414">
        <v>5780</v>
      </c>
      <c r="D1894" s="414">
        <v>2485.98</v>
      </c>
    </row>
    <row r="1895" spans="1:4" x14ac:dyDescent="0.2">
      <c r="A1895" s="415" t="s">
        <v>7775</v>
      </c>
      <c r="B1895" s="415" t="s">
        <v>3270</v>
      </c>
      <c r="C1895" s="414">
        <v>2343</v>
      </c>
      <c r="D1895" s="414">
        <v>773.89</v>
      </c>
    </row>
    <row r="1896" spans="1:4" x14ac:dyDescent="0.2">
      <c r="A1896" s="415" t="s">
        <v>7775</v>
      </c>
      <c r="B1896" s="415" t="s">
        <v>3274</v>
      </c>
      <c r="C1896" s="414">
        <v>852</v>
      </c>
      <c r="D1896" s="414">
        <v>281.42</v>
      </c>
    </row>
    <row r="1897" spans="1:4" x14ac:dyDescent="0.2">
      <c r="A1897" s="415" t="s">
        <v>7775</v>
      </c>
      <c r="B1897" s="415" t="s">
        <v>3275</v>
      </c>
      <c r="C1897" s="414">
        <v>-852</v>
      </c>
      <c r="D1897" s="414">
        <v>-139.56</v>
      </c>
    </row>
    <row r="1898" spans="1:4" x14ac:dyDescent="0.2">
      <c r="A1898" s="415" t="s">
        <v>7775</v>
      </c>
      <c r="B1898" s="415" t="s">
        <v>3276</v>
      </c>
      <c r="C1898" s="414">
        <v>0</v>
      </c>
      <c r="D1898" s="414">
        <v>0</v>
      </c>
    </row>
    <row r="1899" spans="1:4" x14ac:dyDescent="0.2">
      <c r="A1899" s="415" t="s">
        <v>7776</v>
      </c>
      <c r="B1899" s="415" t="s">
        <v>3987</v>
      </c>
      <c r="C1899" s="414">
        <v>2829</v>
      </c>
      <c r="D1899" s="414">
        <v>813.05</v>
      </c>
    </row>
    <row r="1900" spans="1:4" x14ac:dyDescent="0.2">
      <c r="A1900" s="415" t="s">
        <v>7776</v>
      </c>
      <c r="B1900" s="415" t="s">
        <v>3991</v>
      </c>
      <c r="C1900" s="414">
        <v>1685</v>
      </c>
      <c r="D1900" s="414">
        <v>484.27</v>
      </c>
    </row>
    <row r="1901" spans="1:4" x14ac:dyDescent="0.2">
      <c r="A1901" s="415" t="s">
        <v>7776</v>
      </c>
      <c r="B1901" s="415" t="s">
        <v>3992</v>
      </c>
      <c r="C1901" s="414">
        <v>-1354.2</v>
      </c>
      <c r="D1901" s="414">
        <v>-221.82</v>
      </c>
    </row>
    <row r="1902" spans="1:4" x14ac:dyDescent="0.2">
      <c r="A1902" s="415" t="s">
        <v>7776</v>
      </c>
      <c r="B1902" s="415" t="s">
        <v>3993</v>
      </c>
      <c r="C1902" s="414">
        <v>-330.79999999999899</v>
      </c>
      <c r="D1902" s="414">
        <v>-39.700000000000003</v>
      </c>
    </row>
    <row r="1903" spans="1:4" x14ac:dyDescent="0.2">
      <c r="A1903" s="415" t="s">
        <v>7777</v>
      </c>
      <c r="B1903" s="415" t="s">
        <v>169</v>
      </c>
      <c r="C1903" s="414">
        <v>21377.387971698063</v>
      </c>
      <c r="D1903" s="414">
        <v>9194.4000000000015</v>
      </c>
    </row>
    <row r="1904" spans="1:4" x14ac:dyDescent="0.2">
      <c r="A1904" s="415" t="s">
        <v>7777</v>
      </c>
      <c r="B1904" s="415" t="s">
        <v>171</v>
      </c>
      <c r="C1904" s="414">
        <v>49880.571933962223</v>
      </c>
      <c r="D1904" s="414">
        <v>20406.16</v>
      </c>
    </row>
    <row r="1905" spans="1:4" x14ac:dyDescent="0.2">
      <c r="A1905" s="415" t="s">
        <v>7777</v>
      </c>
      <c r="B1905" s="415" t="s">
        <v>172</v>
      </c>
      <c r="C1905" s="414">
        <v>1254.1400943396227</v>
      </c>
      <c r="D1905" s="414">
        <v>496.39</v>
      </c>
    </row>
    <row r="1906" spans="1:4" x14ac:dyDescent="0.2">
      <c r="A1906" s="415" t="s">
        <v>7778</v>
      </c>
      <c r="B1906" s="415" t="s">
        <v>3987</v>
      </c>
      <c r="C1906" s="414">
        <v>2907</v>
      </c>
      <c r="D1906" s="414">
        <v>835.47</v>
      </c>
    </row>
    <row r="1907" spans="1:4" x14ac:dyDescent="0.2">
      <c r="A1907" s="415" t="s">
        <v>7778</v>
      </c>
      <c r="B1907" s="415" t="s">
        <v>3991</v>
      </c>
      <c r="C1907" s="414">
        <v>4780</v>
      </c>
      <c r="D1907" s="414">
        <v>1373.77</v>
      </c>
    </row>
    <row r="1908" spans="1:4" x14ac:dyDescent="0.2">
      <c r="A1908" s="415" t="s">
        <v>7778</v>
      </c>
      <c r="B1908" s="415" t="s">
        <v>3992</v>
      </c>
      <c r="C1908" s="414">
        <v>-2306.1</v>
      </c>
      <c r="D1908" s="414">
        <v>-377.74999999999994</v>
      </c>
    </row>
    <row r="1909" spans="1:4" x14ac:dyDescent="0.2">
      <c r="A1909" s="415" t="s">
        <v>7778</v>
      </c>
      <c r="B1909" s="415" t="s">
        <v>3993</v>
      </c>
      <c r="C1909" s="414">
        <v>-2473.9</v>
      </c>
      <c r="D1909" s="414">
        <v>-296.87</v>
      </c>
    </row>
    <row r="1910" spans="1:4" x14ac:dyDescent="0.2">
      <c r="A1910" s="415" t="s">
        <v>7779</v>
      </c>
      <c r="B1910" s="415" t="s">
        <v>3987</v>
      </c>
      <c r="C1910" s="414">
        <v>4031</v>
      </c>
      <c r="D1910" s="414">
        <v>1158.51</v>
      </c>
    </row>
    <row r="1911" spans="1:4" x14ac:dyDescent="0.2">
      <c r="A1911" s="415" t="s">
        <v>7779</v>
      </c>
      <c r="B1911" s="415" t="s">
        <v>3991</v>
      </c>
      <c r="C1911" s="414">
        <v>1425</v>
      </c>
      <c r="D1911" s="414">
        <v>409.54</v>
      </c>
    </row>
    <row r="1912" spans="1:4" x14ac:dyDescent="0.2">
      <c r="A1912" s="415" t="s">
        <v>7779</v>
      </c>
      <c r="B1912" s="415" t="s">
        <v>3992</v>
      </c>
      <c r="C1912" s="414">
        <v>-1425</v>
      </c>
      <c r="D1912" s="414">
        <v>-233.42000000000002</v>
      </c>
    </row>
    <row r="1913" spans="1:4" x14ac:dyDescent="0.2">
      <c r="A1913" s="415" t="s">
        <v>7779</v>
      </c>
      <c r="B1913" s="415" t="s">
        <v>3993</v>
      </c>
      <c r="C1913" s="414">
        <v>0</v>
      </c>
      <c r="D1913" s="414">
        <v>0</v>
      </c>
    </row>
    <row r="1914" spans="1:4" x14ac:dyDescent="0.2">
      <c r="A1914" s="415" t="s">
        <v>7780</v>
      </c>
      <c r="B1914" s="415" t="s">
        <v>3987</v>
      </c>
      <c r="C1914" s="414">
        <v>11879</v>
      </c>
      <c r="D1914" s="414">
        <v>3414.02</v>
      </c>
    </row>
    <row r="1915" spans="1:4" x14ac:dyDescent="0.2">
      <c r="A1915" s="415" t="s">
        <v>7780</v>
      </c>
      <c r="B1915" s="415" t="s">
        <v>3991</v>
      </c>
      <c r="C1915" s="414">
        <v>994</v>
      </c>
      <c r="D1915" s="414">
        <v>285.68</v>
      </c>
    </row>
    <row r="1916" spans="1:4" x14ac:dyDescent="0.2">
      <c r="A1916" s="415" t="s">
        <v>7780</v>
      </c>
      <c r="B1916" s="415" t="s">
        <v>3992</v>
      </c>
      <c r="C1916" s="414">
        <v>-994</v>
      </c>
      <c r="D1916" s="414">
        <v>-162.82</v>
      </c>
    </row>
    <row r="1917" spans="1:4" x14ac:dyDescent="0.2">
      <c r="A1917" s="415" t="s">
        <v>7780</v>
      </c>
      <c r="B1917" s="415" t="s">
        <v>3993</v>
      </c>
      <c r="C1917" s="414">
        <v>0</v>
      </c>
      <c r="D1917" s="414">
        <v>0</v>
      </c>
    </row>
    <row r="1918" spans="1:4" x14ac:dyDescent="0.2">
      <c r="A1918" s="415" t="s">
        <v>7781</v>
      </c>
      <c r="B1918" s="415" t="s">
        <v>3987</v>
      </c>
      <c r="C1918" s="414">
        <v>4060</v>
      </c>
      <c r="D1918" s="414">
        <v>1166.8399999999999</v>
      </c>
    </row>
    <row r="1919" spans="1:4" x14ac:dyDescent="0.2">
      <c r="A1919" s="415" t="s">
        <v>7781</v>
      </c>
      <c r="B1919" s="415" t="s">
        <v>3991</v>
      </c>
      <c r="C1919" s="414">
        <v>786</v>
      </c>
      <c r="D1919" s="414">
        <v>225.9</v>
      </c>
    </row>
    <row r="1920" spans="1:4" x14ac:dyDescent="0.2">
      <c r="A1920" s="415" t="s">
        <v>7781</v>
      </c>
      <c r="B1920" s="415" t="s">
        <v>3992</v>
      </c>
      <c r="C1920" s="414">
        <v>-786</v>
      </c>
      <c r="D1920" s="414">
        <v>-128.75</v>
      </c>
    </row>
    <row r="1921" spans="1:4" x14ac:dyDescent="0.2">
      <c r="A1921" s="415" t="s">
        <v>7781</v>
      </c>
      <c r="B1921" s="415" t="s">
        <v>3993</v>
      </c>
      <c r="C1921" s="414">
        <v>0</v>
      </c>
      <c r="D1921" s="414">
        <v>0</v>
      </c>
    </row>
    <row r="1922" spans="1:4" x14ac:dyDescent="0.2">
      <c r="A1922" s="415" t="s">
        <v>7782</v>
      </c>
      <c r="B1922" s="415" t="s">
        <v>3987</v>
      </c>
      <c r="C1922" s="414">
        <v>5558</v>
      </c>
      <c r="D1922" s="414">
        <v>1597.37</v>
      </c>
    </row>
    <row r="1923" spans="1:4" x14ac:dyDescent="0.2">
      <c r="A1923" s="415" t="s">
        <v>7782</v>
      </c>
      <c r="B1923" s="415" t="s">
        <v>3991</v>
      </c>
      <c r="C1923" s="414">
        <v>5381</v>
      </c>
      <c r="D1923" s="414">
        <v>1546.5</v>
      </c>
    </row>
    <row r="1924" spans="1:4" x14ac:dyDescent="0.2">
      <c r="A1924" s="415" t="s">
        <v>7782</v>
      </c>
      <c r="B1924" s="415" t="s">
        <v>3992</v>
      </c>
      <c r="C1924" s="414">
        <v>-3281.7</v>
      </c>
      <c r="D1924" s="414">
        <v>-537.54</v>
      </c>
    </row>
    <row r="1925" spans="1:4" x14ac:dyDescent="0.2">
      <c r="A1925" s="415" t="s">
        <v>7782</v>
      </c>
      <c r="B1925" s="415" t="s">
        <v>3993</v>
      </c>
      <c r="C1925" s="414">
        <v>-2099.3000000000002</v>
      </c>
      <c r="D1925" s="414">
        <v>-251.92</v>
      </c>
    </row>
    <row r="1926" spans="1:4" x14ac:dyDescent="0.2">
      <c r="A1926" s="415" t="s">
        <v>7783</v>
      </c>
      <c r="B1926" s="415" t="s">
        <v>3987</v>
      </c>
      <c r="C1926" s="414">
        <v>7140</v>
      </c>
      <c r="D1926" s="414">
        <v>2052.0200000000004</v>
      </c>
    </row>
    <row r="1927" spans="1:4" x14ac:dyDescent="0.2">
      <c r="A1927" s="415" t="s">
        <v>7783</v>
      </c>
      <c r="B1927" s="415" t="s">
        <v>3991</v>
      </c>
      <c r="C1927" s="414">
        <v>866</v>
      </c>
      <c r="D1927" s="414">
        <v>248.88999999999996</v>
      </c>
    </row>
    <row r="1928" spans="1:4" x14ac:dyDescent="0.2">
      <c r="A1928" s="415" t="s">
        <v>7783</v>
      </c>
      <c r="B1928" s="415" t="s">
        <v>3992</v>
      </c>
      <c r="C1928" s="414">
        <v>-865.69999999999993</v>
      </c>
      <c r="D1928" s="414">
        <v>-141.82000000000002</v>
      </c>
    </row>
    <row r="1929" spans="1:4" x14ac:dyDescent="0.2">
      <c r="A1929" s="415" t="s">
        <v>7783</v>
      </c>
      <c r="B1929" s="415" t="s">
        <v>3993</v>
      </c>
      <c r="C1929" s="414">
        <v>-0.30000000000000399</v>
      </c>
      <c r="D1929" s="414">
        <v>-0.04</v>
      </c>
    </row>
    <row r="1930" spans="1:4" x14ac:dyDescent="0.2">
      <c r="A1930" s="415" t="s">
        <v>7784</v>
      </c>
      <c r="B1930" s="415" t="s">
        <v>3987</v>
      </c>
      <c r="C1930" s="414">
        <v>3449</v>
      </c>
      <c r="D1930" s="414">
        <v>991.24</v>
      </c>
    </row>
    <row r="1931" spans="1:4" x14ac:dyDescent="0.2">
      <c r="A1931" s="415" t="s">
        <v>7784</v>
      </c>
      <c r="B1931" s="415" t="s">
        <v>3991</v>
      </c>
      <c r="C1931" s="414">
        <v>1131</v>
      </c>
      <c r="D1931" s="414">
        <v>325.05</v>
      </c>
    </row>
    <row r="1932" spans="1:4" x14ac:dyDescent="0.2">
      <c r="A1932" s="415" t="s">
        <v>7784</v>
      </c>
      <c r="B1932" s="415" t="s">
        <v>3992</v>
      </c>
      <c r="C1932" s="414">
        <v>-1131</v>
      </c>
      <c r="D1932" s="414">
        <v>-185.26</v>
      </c>
    </row>
    <row r="1933" spans="1:4" x14ac:dyDescent="0.2">
      <c r="A1933" s="415" t="s">
        <v>7784</v>
      </c>
      <c r="B1933" s="415" t="s">
        <v>3993</v>
      </c>
      <c r="C1933" s="414">
        <v>0</v>
      </c>
      <c r="D1933" s="414">
        <v>0</v>
      </c>
    </row>
    <row r="1934" spans="1:4" x14ac:dyDescent="0.2">
      <c r="A1934" s="415" t="s">
        <v>7785</v>
      </c>
      <c r="B1934" s="415" t="s">
        <v>3987</v>
      </c>
      <c r="C1934" s="414">
        <v>3493</v>
      </c>
      <c r="D1934" s="414">
        <v>1003.88</v>
      </c>
    </row>
    <row r="1935" spans="1:4" x14ac:dyDescent="0.2">
      <c r="A1935" s="415" t="s">
        <v>7785</v>
      </c>
      <c r="B1935" s="415" t="s">
        <v>3991</v>
      </c>
      <c r="C1935" s="414">
        <v>1465</v>
      </c>
      <c r="D1935" s="414">
        <v>421.03999999999996</v>
      </c>
    </row>
    <row r="1936" spans="1:4" x14ac:dyDescent="0.2">
      <c r="A1936" s="415" t="s">
        <v>7785</v>
      </c>
      <c r="B1936" s="415" t="s">
        <v>3992</v>
      </c>
      <c r="C1936" s="414">
        <v>-1341.7</v>
      </c>
      <c r="D1936" s="414">
        <v>-219.76999999999998</v>
      </c>
    </row>
    <row r="1937" spans="1:4" x14ac:dyDescent="0.2">
      <c r="A1937" s="415" t="s">
        <v>7785</v>
      </c>
      <c r="B1937" s="415" t="s">
        <v>3993</v>
      </c>
      <c r="C1937" s="414">
        <v>-123.3</v>
      </c>
      <c r="D1937" s="414">
        <v>-14.799999999999999</v>
      </c>
    </row>
    <row r="1938" spans="1:4" x14ac:dyDescent="0.2">
      <c r="A1938" s="415" t="s">
        <v>7786</v>
      </c>
      <c r="B1938" s="415" t="s">
        <v>3987</v>
      </c>
      <c r="C1938" s="414">
        <v>7735</v>
      </c>
      <c r="D1938" s="414">
        <v>2223.04</v>
      </c>
    </row>
    <row r="1939" spans="1:4" x14ac:dyDescent="0.2">
      <c r="A1939" s="415" t="s">
        <v>7786</v>
      </c>
      <c r="B1939" s="415" t="s">
        <v>3991</v>
      </c>
      <c r="C1939" s="414">
        <v>2445</v>
      </c>
      <c r="D1939" s="414">
        <v>702.69</v>
      </c>
    </row>
    <row r="1940" spans="1:4" x14ac:dyDescent="0.2">
      <c r="A1940" s="415" t="s">
        <v>7786</v>
      </c>
      <c r="B1940" s="415" t="s">
        <v>3992</v>
      </c>
      <c r="C1940" s="414">
        <v>-2445</v>
      </c>
      <c r="D1940" s="414">
        <v>-400.49</v>
      </c>
    </row>
    <row r="1941" spans="1:4" x14ac:dyDescent="0.2">
      <c r="A1941" s="415" t="s">
        <v>7786</v>
      </c>
      <c r="B1941" s="415" t="s">
        <v>3993</v>
      </c>
      <c r="C1941" s="414">
        <v>0</v>
      </c>
      <c r="D1941" s="414">
        <v>0</v>
      </c>
    </row>
    <row r="1942" spans="1:4" x14ac:dyDescent="0.2">
      <c r="A1942" s="415" t="s">
        <v>7787</v>
      </c>
      <c r="B1942" s="415" t="s">
        <v>3987</v>
      </c>
      <c r="C1942" s="414">
        <v>8500</v>
      </c>
      <c r="D1942" s="414">
        <v>2442.9</v>
      </c>
    </row>
    <row r="1943" spans="1:4" x14ac:dyDescent="0.2">
      <c r="A1943" s="415" t="s">
        <v>7787</v>
      </c>
      <c r="B1943" s="415" t="s">
        <v>3991</v>
      </c>
      <c r="C1943" s="414">
        <v>3121</v>
      </c>
      <c r="D1943" s="414">
        <v>896.97</v>
      </c>
    </row>
    <row r="1944" spans="1:4" x14ac:dyDescent="0.2">
      <c r="A1944" s="415" t="s">
        <v>7787</v>
      </c>
      <c r="B1944" s="415" t="s">
        <v>3992</v>
      </c>
      <c r="C1944" s="414">
        <v>-2874.1999999999989</v>
      </c>
      <c r="D1944" s="414">
        <v>-470.77000000000004</v>
      </c>
    </row>
    <row r="1945" spans="1:4" x14ac:dyDescent="0.2">
      <c r="A1945" s="415" t="s">
        <v>7787</v>
      </c>
      <c r="B1945" s="415" t="s">
        <v>3993</v>
      </c>
      <c r="C1945" s="414">
        <v>-246.8</v>
      </c>
      <c r="D1945" s="414">
        <v>-29.62</v>
      </c>
    </row>
    <row r="1946" spans="1:4" x14ac:dyDescent="0.2">
      <c r="A1946" s="415" t="s">
        <v>7788</v>
      </c>
      <c r="B1946" s="415" t="s">
        <v>3987</v>
      </c>
      <c r="C1946" s="414">
        <v>9130</v>
      </c>
      <c r="D1946" s="414">
        <v>2623.96</v>
      </c>
    </row>
    <row r="1947" spans="1:4" x14ac:dyDescent="0.2">
      <c r="A1947" s="415" t="s">
        <v>7788</v>
      </c>
      <c r="B1947" s="415" t="s">
        <v>3991</v>
      </c>
      <c r="C1947" s="414">
        <v>1800</v>
      </c>
      <c r="D1947" s="414">
        <v>517.32000000000005</v>
      </c>
    </row>
    <row r="1948" spans="1:4" x14ac:dyDescent="0.2">
      <c r="A1948" s="415" t="s">
        <v>7788</v>
      </c>
      <c r="B1948" s="415" t="s">
        <v>3992</v>
      </c>
      <c r="C1948" s="414">
        <v>-1800</v>
      </c>
      <c r="D1948" s="414">
        <v>-294.83999999999997</v>
      </c>
    </row>
    <row r="1949" spans="1:4" x14ac:dyDescent="0.2">
      <c r="A1949" s="415" t="s">
        <v>7788</v>
      </c>
      <c r="B1949" s="415" t="s">
        <v>3993</v>
      </c>
      <c r="C1949" s="414">
        <v>0</v>
      </c>
      <c r="D1949" s="414">
        <v>0</v>
      </c>
    </row>
    <row r="1950" spans="1:4" x14ac:dyDescent="0.2">
      <c r="A1950" s="415" t="s">
        <v>7789</v>
      </c>
      <c r="B1950" s="415" t="s">
        <v>3987</v>
      </c>
      <c r="C1950" s="414">
        <v>9842</v>
      </c>
      <c r="D1950" s="414">
        <v>2828.59</v>
      </c>
    </row>
    <row r="1951" spans="1:4" x14ac:dyDescent="0.2">
      <c r="A1951" s="415" t="s">
        <v>7789</v>
      </c>
      <c r="B1951" s="415" t="s">
        <v>3991</v>
      </c>
      <c r="C1951" s="414">
        <v>2188</v>
      </c>
      <c r="D1951" s="414">
        <v>628.83000000000004</v>
      </c>
    </row>
    <row r="1952" spans="1:4" x14ac:dyDescent="0.2">
      <c r="A1952" s="415" t="s">
        <v>7789</v>
      </c>
      <c r="B1952" s="415" t="s">
        <v>3992</v>
      </c>
      <c r="C1952" s="414">
        <v>-2188</v>
      </c>
      <c r="D1952" s="414">
        <v>-358.39</v>
      </c>
    </row>
    <row r="1953" spans="1:4" x14ac:dyDescent="0.2">
      <c r="A1953" s="415" t="s">
        <v>7789</v>
      </c>
      <c r="B1953" s="415" t="s">
        <v>3993</v>
      </c>
      <c r="C1953" s="414">
        <v>0</v>
      </c>
      <c r="D1953" s="414">
        <v>0</v>
      </c>
    </row>
    <row r="1954" spans="1:4" x14ac:dyDescent="0.2">
      <c r="A1954" s="415" t="s">
        <v>7790</v>
      </c>
      <c r="B1954" s="415" t="s">
        <v>3987</v>
      </c>
      <c r="C1954" s="414">
        <v>10679</v>
      </c>
      <c r="D1954" s="414">
        <v>3069.14</v>
      </c>
    </row>
    <row r="1955" spans="1:4" x14ac:dyDescent="0.2">
      <c r="A1955" s="415" t="s">
        <v>7790</v>
      </c>
      <c r="B1955" s="415" t="s">
        <v>3991</v>
      </c>
      <c r="C1955" s="414">
        <v>476</v>
      </c>
      <c r="D1955" s="414">
        <v>136.80000000000001</v>
      </c>
    </row>
    <row r="1956" spans="1:4" x14ac:dyDescent="0.2">
      <c r="A1956" s="415" t="s">
        <v>7790</v>
      </c>
      <c r="B1956" s="415" t="s">
        <v>3992</v>
      </c>
      <c r="C1956" s="414">
        <v>-476</v>
      </c>
      <c r="D1956" s="414">
        <v>-77.97</v>
      </c>
    </row>
    <row r="1957" spans="1:4" x14ac:dyDescent="0.2">
      <c r="A1957" s="415" t="s">
        <v>7790</v>
      </c>
      <c r="B1957" s="415" t="s">
        <v>3993</v>
      </c>
      <c r="C1957" s="414">
        <v>0</v>
      </c>
      <c r="D1957" s="414">
        <v>0</v>
      </c>
    </row>
    <row r="1958" spans="1:4" x14ac:dyDescent="0.2">
      <c r="A1958" s="415" t="s">
        <v>7791</v>
      </c>
      <c r="B1958" s="415" t="s">
        <v>3243</v>
      </c>
      <c r="C1958" s="414">
        <v>13247</v>
      </c>
      <c r="D1958" s="414">
        <v>5184.88</v>
      </c>
    </row>
    <row r="1959" spans="1:4" x14ac:dyDescent="0.2">
      <c r="A1959" s="415" t="s">
        <v>7791</v>
      </c>
      <c r="B1959" s="415" t="s">
        <v>3247</v>
      </c>
      <c r="C1959" s="414">
        <v>1583</v>
      </c>
      <c r="D1959" s="414">
        <v>619.59</v>
      </c>
    </row>
    <row r="1960" spans="1:4" x14ac:dyDescent="0.2">
      <c r="A1960" s="415" t="s">
        <v>7791</v>
      </c>
      <c r="B1960" s="415" t="s">
        <v>3248</v>
      </c>
      <c r="C1960" s="414">
        <v>-1583</v>
      </c>
      <c r="D1960" s="414">
        <v>-259.3</v>
      </c>
    </row>
    <row r="1961" spans="1:4" x14ac:dyDescent="0.2">
      <c r="A1961" s="415" t="s">
        <v>7792</v>
      </c>
      <c r="B1961" s="415" t="s">
        <v>3987</v>
      </c>
      <c r="C1961" s="414">
        <v>2858</v>
      </c>
      <c r="D1961" s="414">
        <v>821.39</v>
      </c>
    </row>
    <row r="1962" spans="1:4" x14ac:dyDescent="0.2">
      <c r="A1962" s="415" t="s">
        <v>7792</v>
      </c>
      <c r="B1962" s="415" t="s">
        <v>3991</v>
      </c>
      <c r="C1962" s="414">
        <v>984</v>
      </c>
      <c r="D1962" s="414">
        <v>282.8</v>
      </c>
    </row>
    <row r="1963" spans="1:4" x14ac:dyDescent="0.2">
      <c r="A1963" s="415" t="s">
        <v>7792</v>
      </c>
      <c r="B1963" s="415" t="s">
        <v>3992</v>
      </c>
      <c r="C1963" s="414">
        <v>-984</v>
      </c>
      <c r="D1963" s="414">
        <v>-161.18</v>
      </c>
    </row>
    <row r="1964" spans="1:4" x14ac:dyDescent="0.2">
      <c r="A1964" s="415" t="s">
        <v>7792</v>
      </c>
      <c r="B1964" s="415" t="s">
        <v>3993</v>
      </c>
      <c r="C1964" s="414">
        <v>0</v>
      </c>
      <c r="D1964" s="414">
        <v>0</v>
      </c>
    </row>
    <row r="1965" spans="1:4" x14ac:dyDescent="0.2">
      <c r="A1965" s="415" t="s">
        <v>7793</v>
      </c>
      <c r="B1965" s="415" t="s">
        <v>3987</v>
      </c>
      <c r="C1965" s="414">
        <v>4638</v>
      </c>
      <c r="D1965" s="414">
        <v>1332.96</v>
      </c>
    </row>
    <row r="1966" spans="1:4" x14ac:dyDescent="0.2">
      <c r="A1966" s="415" t="s">
        <v>7793</v>
      </c>
      <c r="B1966" s="415" t="s">
        <v>3991</v>
      </c>
      <c r="C1966" s="414">
        <v>1399</v>
      </c>
      <c r="D1966" s="414">
        <v>402.07</v>
      </c>
    </row>
    <row r="1967" spans="1:4" x14ac:dyDescent="0.2">
      <c r="A1967" s="415" t="s">
        <v>7793</v>
      </c>
      <c r="B1967" s="415" t="s">
        <v>3992</v>
      </c>
      <c r="C1967" s="414">
        <v>-1399</v>
      </c>
      <c r="D1967" s="414">
        <v>-229.16</v>
      </c>
    </row>
    <row r="1968" spans="1:4" x14ac:dyDescent="0.2">
      <c r="A1968" s="415" t="s">
        <v>7793</v>
      </c>
      <c r="B1968" s="415" t="s">
        <v>3993</v>
      </c>
      <c r="C1968" s="414">
        <v>0</v>
      </c>
      <c r="D1968" s="414">
        <v>0</v>
      </c>
    </row>
    <row r="1969" spans="1:4" x14ac:dyDescent="0.2">
      <c r="A1969" s="415" t="s">
        <v>7794</v>
      </c>
      <c r="B1969" s="415" t="s">
        <v>3987</v>
      </c>
      <c r="C1969" s="414">
        <v>3653</v>
      </c>
      <c r="D1969" s="414">
        <v>1049.8699999999999</v>
      </c>
    </row>
    <row r="1970" spans="1:4" x14ac:dyDescent="0.2">
      <c r="A1970" s="415" t="s">
        <v>7794</v>
      </c>
      <c r="B1970" s="415" t="s">
        <v>3991</v>
      </c>
      <c r="C1970" s="414">
        <v>1423</v>
      </c>
      <c r="D1970" s="414">
        <v>408.97</v>
      </c>
    </row>
    <row r="1971" spans="1:4" x14ac:dyDescent="0.2">
      <c r="A1971" s="415" t="s">
        <v>7794</v>
      </c>
      <c r="B1971" s="415" t="s">
        <v>3992</v>
      </c>
      <c r="C1971" s="414">
        <v>-1423</v>
      </c>
      <c r="D1971" s="414">
        <v>-233.09</v>
      </c>
    </row>
    <row r="1972" spans="1:4" x14ac:dyDescent="0.2">
      <c r="A1972" s="415" t="s">
        <v>7794</v>
      </c>
      <c r="B1972" s="415" t="s">
        <v>3993</v>
      </c>
      <c r="C1972" s="414">
        <v>0</v>
      </c>
      <c r="D1972" s="414">
        <v>0</v>
      </c>
    </row>
    <row r="1973" spans="1:4" x14ac:dyDescent="0.2">
      <c r="A1973" s="415" t="s">
        <v>7795</v>
      </c>
      <c r="B1973" s="415" t="s">
        <v>3243</v>
      </c>
      <c r="C1973" s="414">
        <v>5752</v>
      </c>
      <c r="D1973" s="414">
        <v>2251.33</v>
      </c>
    </row>
    <row r="1974" spans="1:4" x14ac:dyDescent="0.2">
      <c r="A1974" s="415" t="s">
        <v>7795</v>
      </c>
      <c r="B1974" s="415" t="s">
        <v>3247</v>
      </c>
      <c r="C1974" s="414">
        <v>1737</v>
      </c>
      <c r="D1974" s="414">
        <v>679.86</v>
      </c>
    </row>
    <row r="1975" spans="1:4" x14ac:dyDescent="0.2">
      <c r="A1975" s="415" t="s">
        <v>7795</v>
      </c>
      <c r="B1975" s="415" t="s">
        <v>3248</v>
      </c>
      <c r="C1975" s="414">
        <v>-1737</v>
      </c>
      <c r="D1975" s="414">
        <v>-284.52</v>
      </c>
    </row>
    <row r="1976" spans="1:4" x14ac:dyDescent="0.2">
      <c r="A1976" s="415" t="s">
        <v>7796</v>
      </c>
      <c r="B1976" s="415" t="s">
        <v>3987</v>
      </c>
      <c r="C1976" s="414">
        <v>20699</v>
      </c>
      <c r="D1976" s="414">
        <v>5948.89</v>
      </c>
    </row>
    <row r="1977" spans="1:4" x14ac:dyDescent="0.2">
      <c r="A1977" s="415" t="s">
        <v>7796</v>
      </c>
      <c r="B1977" s="415" t="s">
        <v>3991</v>
      </c>
      <c r="C1977" s="414">
        <v>8274.6999999999898</v>
      </c>
      <c r="D1977" s="414">
        <v>2378.14</v>
      </c>
    </row>
    <row r="1978" spans="1:4" x14ac:dyDescent="0.2">
      <c r="A1978" s="415" t="s">
        <v>7796</v>
      </c>
      <c r="B1978" s="415" t="s">
        <v>3992</v>
      </c>
      <c r="C1978" s="414">
        <v>-7509.4799999999968</v>
      </c>
      <c r="D1978" s="414">
        <v>-1230.05</v>
      </c>
    </row>
    <row r="1979" spans="1:4" x14ac:dyDescent="0.2">
      <c r="A1979" s="415" t="s">
        <v>7796</v>
      </c>
      <c r="B1979" s="415" t="s">
        <v>3993</v>
      </c>
      <c r="C1979" s="414">
        <v>-765.21999999999105</v>
      </c>
      <c r="D1979" s="414">
        <v>-91.82</v>
      </c>
    </row>
    <row r="1980" spans="1:4" x14ac:dyDescent="0.2">
      <c r="A1980" s="415" t="s">
        <v>7797</v>
      </c>
      <c r="B1980" s="415" t="s">
        <v>3987</v>
      </c>
      <c r="C1980" s="414">
        <v>8395</v>
      </c>
      <c r="D1980" s="414">
        <v>2412.7199999999998</v>
      </c>
    </row>
    <row r="1981" spans="1:4" x14ac:dyDescent="0.2">
      <c r="A1981" s="415" t="s">
        <v>7797</v>
      </c>
      <c r="B1981" s="415" t="s">
        <v>3991</v>
      </c>
      <c r="C1981" s="414">
        <v>1660</v>
      </c>
      <c r="D1981" s="414">
        <v>477.08</v>
      </c>
    </row>
    <row r="1982" spans="1:4" x14ac:dyDescent="0.2">
      <c r="A1982" s="415" t="s">
        <v>7797</v>
      </c>
      <c r="B1982" s="415" t="s">
        <v>3992</v>
      </c>
      <c r="C1982" s="414">
        <v>-1660</v>
      </c>
      <c r="D1982" s="414">
        <v>-271.91000000000003</v>
      </c>
    </row>
    <row r="1983" spans="1:4" x14ac:dyDescent="0.2">
      <c r="A1983" s="415" t="s">
        <v>7797</v>
      </c>
      <c r="B1983" s="415" t="s">
        <v>3993</v>
      </c>
      <c r="C1983" s="414">
        <v>0</v>
      </c>
      <c r="D1983" s="414">
        <v>0</v>
      </c>
    </row>
    <row r="1984" spans="1:4" x14ac:dyDescent="0.2">
      <c r="A1984" s="415" t="s">
        <v>7798</v>
      </c>
      <c r="B1984" s="415" t="s">
        <v>3987</v>
      </c>
      <c r="C1984" s="414">
        <v>2888</v>
      </c>
      <c r="D1984" s="414">
        <v>830.01</v>
      </c>
    </row>
    <row r="1985" spans="1:4" x14ac:dyDescent="0.2">
      <c r="A1985" s="415" t="s">
        <v>7798</v>
      </c>
      <c r="B1985" s="415" t="s">
        <v>3991</v>
      </c>
      <c r="C1985" s="414">
        <v>1524</v>
      </c>
      <c r="D1985" s="414">
        <v>438</v>
      </c>
    </row>
    <row r="1986" spans="1:4" x14ac:dyDescent="0.2">
      <c r="A1986" s="415" t="s">
        <v>7798</v>
      </c>
      <c r="B1986" s="415" t="s">
        <v>3992</v>
      </c>
      <c r="C1986" s="414">
        <v>-1323.6</v>
      </c>
      <c r="D1986" s="414">
        <v>-216.81</v>
      </c>
    </row>
    <row r="1987" spans="1:4" x14ac:dyDescent="0.2">
      <c r="A1987" s="415" t="s">
        <v>7798</v>
      </c>
      <c r="B1987" s="415" t="s">
        <v>3993</v>
      </c>
      <c r="C1987" s="414">
        <v>-200.4</v>
      </c>
      <c r="D1987" s="414">
        <v>-24.05</v>
      </c>
    </row>
    <row r="1988" spans="1:4" x14ac:dyDescent="0.2">
      <c r="A1988" s="415" t="s">
        <v>7799</v>
      </c>
      <c r="B1988" s="415" t="s">
        <v>3987</v>
      </c>
      <c r="C1988" s="414">
        <v>8520</v>
      </c>
      <c r="D1988" s="414">
        <v>2448.65</v>
      </c>
    </row>
    <row r="1989" spans="1:4" x14ac:dyDescent="0.2">
      <c r="A1989" s="415" t="s">
        <v>7799</v>
      </c>
      <c r="B1989" s="415" t="s">
        <v>3991</v>
      </c>
      <c r="C1989" s="414">
        <v>1621</v>
      </c>
      <c r="D1989" s="414">
        <v>465.88</v>
      </c>
    </row>
    <row r="1990" spans="1:4" x14ac:dyDescent="0.2">
      <c r="A1990" s="415" t="s">
        <v>7799</v>
      </c>
      <c r="B1990" s="415" t="s">
        <v>3992</v>
      </c>
      <c r="C1990" s="414">
        <v>-1621</v>
      </c>
      <c r="D1990" s="414">
        <v>-265.52</v>
      </c>
    </row>
    <row r="1991" spans="1:4" x14ac:dyDescent="0.2">
      <c r="A1991" s="415" t="s">
        <v>7799</v>
      </c>
      <c r="B1991" s="415" t="s">
        <v>3993</v>
      </c>
      <c r="C1991" s="414">
        <v>0</v>
      </c>
      <c r="D1991" s="414">
        <v>0</v>
      </c>
    </row>
    <row r="1992" spans="1:4" x14ac:dyDescent="0.2">
      <c r="A1992" s="415" t="s">
        <v>7800</v>
      </c>
      <c r="B1992" s="415" t="s">
        <v>3987</v>
      </c>
      <c r="C1992" s="414">
        <v>2477</v>
      </c>
      <c r="D1992" s="414">
        <v>711.89</v>
      </c>
    </row>
    <row r="1993" spans="1:4" x14ac:dyDescent="0.2">
      <c r="A1993" s="415" t="s">
        <v>7800</v>
      </c>
      <c r="B1993" s="415" t="s">
        <v>3991</v>
      </c>
      <c r="C1993" s="414">
        <v>414</v>
      </c>
      <c r="D1993" s="414">
        <v>118.98</v>
      </c>
    </row>
    <row r="1994" spans="1:4" x14ac:dyDescent="0.2">
      <c r="A1994" s="415" t="s">
        <v>7800</v>
      </c>
      <c r="B1994" s="415" t="s">
        <v>3992</v>
      </c>
      <c r="C1994" s="414">
        <v>-414</v>
      </c>
      <c r="D1994" s="414">
        <v>-67.81</v>
      </c>
    </row>
    <row r="1995" spans="1:4" x14ac:dyDescent="0.2">
      <c r="A1995" s="415" t="s">
        <v>7800</v>
      </c>
      <c r="B1995" s="415" t="s">
        <v>3993</v>
      </c>
      <c r="C1995" s="414">
        <v>0</v>
      </c>
      <c r="D1995" s="414">
        <v>0</v>
      </c>
    </row>
    <row r="1996" spans="1:4" x14ac:dyDescent="0.2">
      <c r="A1996" s="415" t="s">
        <v>7801</v>
      </c>
      <c r="B1996" s="415" t="s">
        <v>3987</v>
      </c>
      <c r="C1996" s="414">
        <v>2376</v>
      </c>
      <c r="D1996" s="414">
        <v>682.86</v>
      </c>
    </row>
    <row r="1997" spans="1:4" x14ac:dyDescent="0.2">
      <c r="A1997" s="415" t="s">
        <v>7801</v>
      </c>
      <c r="B1997" s="415" t="s">
        <v>3991</v>
      </c>
      <c r="C1997" s="414">
        <v>1198</v>
      </c>
      <c r="D1997" s="414">
        <v>344.31</v>
      </c>
    </row>
    <row r="1998" spans="1:4" x14ac:dyDescent="0.2">
      <c r="A1998" s="415" t="s">
        <v>7801</v>
      </c>
      <c r="B1998" s="415" t="s">
        <v>3992</v>
      </c>
      <c r="C1998" s="414">
        <v>-1072.2</v>
      </c>
      <c r="D1998" s="414">
        <v>-175.63</v>
      </c>
    </row>
    <row r="1999" spans="1:4" x14ac:dyDescent="0.2">
      <c r="A1999" s="415" t="s">
        <v>7801</v>
      </c>
      <c r="B1999" s="415" t="s">
        <v>3993</v>
      </c>
      <c r="C1999" s="414">
        <v>-125.799999999999</v>
      </c>
      <c r="D1999" s="414">
        <v>-15.1</v>
      </c>
    </row>
    <row r="2000" spans="1:4" x14ac:dyDescent="0.2">
      <c r="A2000" s="415" t="s">
        <v>7802</v>
      </c>
      <c r="B2000" s="415" t="s">
        <v>3987</v>
      </c>
      <c r="C2000" s="414">
        <v>6183</v>
      </c>
      <c r="D2000" s="414">
        <v>1776.99</v>
      </c>
    </row>
    <row r="2001" spans="1:4" x14ac:dyDescent="0.2">
      <c r="A2001" s="415" t="s">
        <v>7802</v>
      </c>
      <c r="B2001" s="415" t="s">
        <v>3991</v>
      </c>
      <c r="C2001" s="414">
        <v>2353.00477839428</v>
      </c>
      <c r="D2001" s="414">
        <v>676.25</v>
      </c>
    </row>
    <row r="2002" spans="1:4" x14ac:dyDescent="0.2">
      <c r="A2002" s="415" t="s">
        <v>7802</v>
      </c>
      <c r="B2002" s="415" t="s">
        <v>3992</v>
      </c>
      <c r="C2002" s="414">
        <v>-2353.00477839428</v>
      </c>
      <c r="D2002" s="414">
        <v>-385.42</v>
      </c>
    </row>
    <row r="2003" spans="1:4" x14ac:dyDescent="0.2">
      <c r="A2003" s="415" t="s">
        <v>7802</v>
      </c>
      <c r="B2003" s="415" t="s">
        <v>3993</v>
      </c>
      <c r="C2003" s="414">
        <v>0</v>
      </c>
      <c r="D2003" s="414">
        <v>0</v>
      </c>
    </row>
    <row r="2004" spans="1:4" x14ac:dyDescent="0.2">
      <c r="A2004" s="415" t="s">
        <v>7803</v>
      </c>
      <c r="B2004" s="415" t="s">
        <v>169</v>
      </c>
      <c r="C2004" s="414">
        <v>2824</v>
      </c>
      <c r="D2004" s="414">
        <v>1214.5999999999999</v>
      </c>
    </row>
    <row r="2005" spans="1:4" x14ac:dyDescent="0.2">
      <c r="A2005" s="415" t="s">
        <v>7803</v>
      </c>
      <c r="B2005" s="415" t="s">
        <v>174</v>
      </c>
      <c r="C2005" s="414">
        <v>1592</v>
      </c>
      <c r="D2005" s="414">
        <v>684.72</v>
      </c>
    </row>
    <row r="2006" spans="1:4" x14ac:dyDescent="0.2">
      <c r="A2006" s="415" t="s">
        <v>7803</v>
      </c>
      <c r="B2006" s="415" t="s">
        <v>175</v>
      </c>
      <c r="C2006" s="414">
        <v>-1592</v>
      </c>
      <c r="D2006" s="414">
        <v>-286.56</v>
      </c>
    </row>
    <row r="2007" spans="1:4" x14ac:dyDescent="0.2">
      <c r="A2007" s="415" t="s">
        <v>7804</v>
      </c>
      <c r="B2007" s="415" t="s">
        <v>3987</v>
      </c>
      <c r="C2007" s="414">
        <v>5673</v>
      </c>
      <c r="D2007" s="414">
        <v>1630.4099999999999</v>
      </c>
    </row>
    <row r="2008" spans="1:4" x14ac:dyDescent="0.2">
      <c r="A2008" s="415" t="s">
        <v>7804</v>
      </c>
      <c r="B2008" s="415" t="s">
        <v>3991</v>
      </c>
      <c r="C2008" s="414">
        <v>2224.0999999999972</v>
      </c>
      <c r="D2008" s="414">
        <v>639.20000000000005</v>
      </c>
    </row>
    <row r="2009" spans="1:4" x14ac:dyDescent="0.2">
      <c r="A2009" s="415" t="s">
        <v>7804</v>
      </c>
      <c r="B2009" s="415" t="s">
        <v>3992</v>
      </c>
      <c r="C2009" s="414">
        <v>-1878.1379999999999</v>
      </c>
      <c r="D2009" s="414">
        <v>-307.64</v>
      </c>
    </row>
    <row r="2010" spans="1:4" x14ac:dyDescent="0.2">
      <c r="A2010" s="415" t="s">
        <v>7804</v>
      </c>
      <c r="B2010" s="415" t="s">
        <v>3993</v>
      </c>
      <c r="C2010" s="414">
        <v>-345.96199999999726</v>
      </c>
      <c r="D2010" s="414">
        <v>-41.510000000000005</v>
      </c>
    </row>
    <row r="2011" spans="1:4" x14ac:dyDescent="0.2">
      <c r="A2011" s="415" t="s">
        <v>7805</v>
      </c>
      <c r="B2011" s="415" t="s">
        <v>169</v>
      </c>
      <c r="C2011" s="414">
        <v>29042.263483642753</v>
      </c>
      <c r="D2011" s="414">
        <v>12491.07</v>
      </c>
    </row>
    <row r="2012" spans="1:4" x14ac:dyDescent="0.2">
      <c r="A2012" s="415" t="s">
        <v>7805</v>
      </c>
      <c r="B2012" s="415" t="s">
        <v>171</v>
      </c>
      <c r="C2012" s="414">
        <v>36651.336516357143</v>
      </c>
      <c r="D2012" s="414">
        <v>14994.069999999998</v>
      </c>
    </row>
    <row r="2013" spans="1:4" x14ac:dyDescent="0.2">
      <c r="A2013" s="415" t="s">
        <v>7806</v>
      </c>
      <c r="B2013" s="415" t="s">
        <v>3987</v>
      </c>
      <c r="C2013" s="414">
        <v>5115</v>
      </c>
      <c r="D2013" s="414">
        <v>1470.05</v>
      </c>
    </row>
    <row r="2014" spans="1:4" x14ac:dyDescent="0.2">
      <c r="A2014" s="415" t="s">
        <v>7806</v>
      </c>
      <c r="B2014" s="415" t="s">
        <v>3991</v>
      </c>
      <c r="C2014" s="414">
        <v>2109</v>
      </c>
      <c r="D2014" s="414">
        <v>606.13</v>
      </c>
    </row>
    <row r="2015" spans="1:4" x14ac:dyDescent="0.2">
      <c r="A2015" s="415" t="s">
        <v>7806</v>
      </c>
      <c r="B2015" s="415" t="s">
        <v>3992</v>
      </c>
      <c r="C2015" s="414">
        <v>-2109</v>
      </c>
      <c r="D2015" s="414">
        <v>-345.45</v>
      </c>
    </row>
    <row r="2016" spans="1:4" x14ac:dyDescent="0.2">
      <c r="A2016" s="415" t="s">
        <v>7806</v>
      </c>
      <c r="B2016" s="415" t="s">
        <v>3993</v>
      </c>
      <c r="C2016" s="414">
        <v>0</v>
      </c>
      <c r="D2016" s="414">
        <v>0</v>
      </c>
    </row>
    <row r="2017" spans="1:4" x14ac:dyDescent="0.2">
      <c r="A2017" s="415" t="s">
        <v>7807</v>
      </c>
      <c r="B2017" s="415" t="s">
        <v>3987</v>
      </c>
      <c r="C2017" s="414">
        <v>6406</v>
      </c>
      <c r="D2017" s="414">
        <v>1841.0900000000001</v>
      </c>
    </row>
    <row r="2018" spans="1:4" x14ac:dyDescent="0.2">
      <c r="A2018" s="415" t="s">
        <v>7807</v>
      </c>
      <c r="B2018" s="415" t="s">
        <v>3991</v>
      </c>
      <c r="C2018" s="414">
        <v>2079</v>
      </c>
      <c r="D2018" s="414">
        <v>597.51</v>
      </c>
    </row>
    <row r="2019" spans="1:4" x14ac:dyDescent="0.2">
      <c r="A2019" s="415" t="s">
        <v>7807</v>
      </c>
      <c r="B2019" s="415" t="s">
        <v>3992</v>
      </c>
      <c r="C2019" s="414">
        <v>-1975.8</v>
      </c>
      <c r="D2019" s="414">
        <v>-323.64</v>
      </c>
    </row>
    <row r="2020" spans="1:4" x14ac:dyDescent="0.2">
      <c r="A2020" s="415" t="s">
        <v>7807</v>
      </c>
      <c r="B2020" s="415" t="s">
        <v>3993</v>
      </c>
      <c r="C2020" s="414">
        <v>-103.1999999999999</v>
      </c>
      <c r="D2020" s="414">
        <v>-12.38</v>
      </c>
    </row>
    <row r="2021" spans="1:4" x14ac:dyDescent="0.2">
      <c r="A2021" s="415" t="s">
        <v>7808</v>
      </c>
      <c r="B2021" s="415" t="s">
        <v>3987</v>
      </c>
      <c r="C2021" s="414">
        <v>1498</v>
      </c>
      <c r="D2021" s="414">
        <v>430.53999999999996</v>
      </c>
    </row>
    <row r="2022" spans="1:4" x14ac:dyDescent="0.2">
      <c r="A2022" s="415" t="s">
        <v>7808</v>
      </c>
      <c r="B2022" s="415" t="s">
        <v>3991</v>
      </c>
      <c r="C2022" s="414">
        <v>1682</v>
      </c>
      <c r="D2022" s="414">
        <v>483.40999999999997</v>
      </c>
    </row>
    <row r="2023" spans="1:4" x14ac:dyDescent="0.2">
      <c r="A2023" s="415" t="s">
        <v>7808</v>
      </c>
      <c r="B2023" s="415" t="s">
        <v>3992</v>
      </c>
      <c r="C2023" s="414">
        <v>-954</v>
      </c>
      <c r="D2023" s="414">
        <v>-156.27000000000001</v>
      </c>
    </row>
    <row r="2024" spans="1:4" x14ac:dyDescent="0.2">
      <c r="A2024" s="415" t="s">
        <v>7808</v>
      </c>
      <c r="B2024" s="415" t="s">
        <v>3993</v>
      </c>
      <c r="C2024" s="414">
        <v>-728</v>
      </c>
      <c r="D2024" s="414">
        <v>-87.36</v>
      </c>
    </row>
    <row r="2025" spans="1:4" x14ac:dyDescent="0.2">
      <c r="A2025" s="415" t="s">
        <v>7809</v>
      </c>
      <c r="B2025" s="415" t="s">
        <v>3987</v>
      </c>
      <c r="C2025" s="414">
        <v>3561</v>
      </c>
      <c r="D2025" s="414">
        <v>1023.4300000000001</v>
      </c>
    </row>
    <row r="2026" spans="1:4" x14ac:dyDescent="0.2">
      <c r="A2026" s="415" t="s">
        <v>7809</v>
      </c>
      <c r="B2026" s="415" t="s">
        <v>3991</v>
      </c>
      <c r="C2026" s="414">
        <v>2606.9999999999973</v>
      </c>
      <c r="D2026" s="414">
        <v>749.25</v>
      </c>
    </row>
    <row r="2027" spans="1:4" x14ac:dyDescent="0.2">
      <c r="A2027" s="415" t="s">
        <v>7809</v>
      </c>
      <c r="B2027" s="415" t="s">
        <v>3992</v>
      </c>
      <c r="C2027" s="414">
        <v>-1813.2499999999961</v>
      </c>
      <c r="D2027" s="414">
        <v>-297.02</v>
      </c>
    </row>
    <row r="2028" spans="1:4" x14ac:dyDescent="0.2">
      <c r="A2028" s="415" t="s">
        <v>7809</v>
      </c>
      <c r="B2028" s="415" t="s">
        <v>3993</v>
      </c>
      <c r="C2028" s="414">
        <v>-793.74999999999829</v>
      </c>
      <c r="D2028" s="414">
        <v>-95.250000000000014</v>
      </c>
    </row>
    <row r="2029" spans="1:4" x14ac:dyDescent="0.2">
      <c r="A2029" s="415" t="s">
        <v>7810</v>
      </c>
      <c r="B2029" s="415" t="s">
        <v>3243</v>
      </c>
      <c r="C2029" s="414">
        <v>4794.8633766236999</v>
      </c>
      <c r="D2029" s="414">
        <v>1876.71</v>
      </c>
    </row>
    <row r="2030" spans="1:4" x14ac:dyDescent="0.2">
      <c r="A2030" s="415" t="s">
        <v>7810</v>
      </c>
      <c r="B2030" s="415" t="s">
        <v>3247</v>
      </c>
      <c r="C2030" s="414">
        <v>1650.1277922079</v>
      </c>
      <c r="D2030" s="414">
        <v>645.86</v>
      </c>
    </row>
    <row r="2031" spans="1:4" x14ac:dyDescent="0.2">
      <c r="A2031" s="415" t="s">
        <v>7810</v>
      </c>
      <c r="B2031" s="415" t="s">
        <v>3248</v>
      </c>
      <c r="C2031" s="414">
        <v>-1650.1277922079</v>
      </c>
      <c r="D2031" s="414">
        <v>-270.29000000000002</v>
      </c>
    </row>
    <row r="2032" spans="1:4" x14ac:dyDescent="0.2">
      <c r="A2032" s="415" t="s">
        <v>7811</v>
      </c>
      <c r="B2032" s="415" t="s">
        <v>3987</v>
      </c>
      <c r="C2032" s="414">
        <v>2327.1366233762901</v>
      </c>
      <c r="D2032" s="414">
        <v>668.82</v>
      </c>
    </row>
    <row r="2033" spans="1:4" x14ac:dyDescent="0.2">
      <c r="A2033" s="415" t="s">
        <v>7811</v>
      </c>
      <c r="B2033" s="415" t="s">
        <v>3991</v>
      </c>
      <c r="C2033" s="414">
        <v>800.87220779209201</v>
      </c>
      <c r="D2033" s="414">
        <v>230.17</v>
      </c>
    </row>
    <row r="2034" spans="1:4" x14ac:dyDescent="0.2">
      <c r="A2034" s="415" t="s">
        <v>7811</v>
      </c>
      <c r="B2034" s="415" t="s">
        <v>3992</v>
      </c>
      <c r="C2034" s="414">
        <v>-800.87220779209201</v>
      </c>
      <c r="D2034" s="414">
        <v>-131.18</v>
      </c>
    </row>
    <row r="2035" spans="1:4" x14ac:dyDescent="0.2">
      <c r="A2035" s="415" t="s">
        <v>7811</v>
      </c>
      <c r="B2035" s="415" t="s">
        <v>3993</v>
      </c>
      <c r="C2035" s="414">
        <v>0</v>
      </c>
      <c r="D2035" s="414">
        <v>0</v>
      </c>
    </row>
    <row r="2036" spans="1:4" x14ac:dyDescent="0.2">
      <c r="A2036" s="415" t="s">
        <v>7812</v>
      </c>
      <c r="B2036" s="415" t="s">
        <v>3987</v>
      </c>
      <c r="C2036" s="414">
        <v>4629</v>
      </c>
      <c r="D2036" s="414">
        <v>1330.37</v>
      </c>
    </row>
    <row r="2037" spans="1:4" x14ac:dyDescent="0.2">
      <c r="A2037" s="415" t="s">
        <v>7812</v>
      </c>
      <c r="B2037" s="415" t="s">
        <v>3991</v>
      </c>
      <c r="C2037" s="414">
        <v>0</v>
      </c>
      <c r="D2037" s="414">
        <v>0</v>
      </c>
    </row>
    <row r="2038" spans="1:4" x14ac:dyDescent="0.2">
      <c r="A2038" s="415" t="s">
        <v>7812</v>
      </c>
      <c r="B2038" s="415" t="s">
        <v>3992</v>
      </c>
      <c r="C2038" s="414">
        <v>0</v>
      </c>
      <c r="D2038" s="414">
        <v>0</v>
      </c>
    </row>
    <row r="2039" spans="1:4" x14ac:dyDescent="0.2">
      <c r="A2039" s="415" t="s">
        <v>7812</v>
      </c>
      <c r="B2039" s="415" t="s">
        <v>3993</v>
      </c>
      <c r="C2039" s="414">
        <v>0</v>
      </c>
      <c r="D2039" s="414">
        <v>0</v>
      </c>
    </row>
    <row r="2040" spans="1:4" x14ac:dyDescent="0.2">
      <c r="A2040" s="415" t="s">
        <v>7813</v>
      </c>
      <c r="B2040" s="415" t="s">
        <v>3987</v>
      </c>
      <c r="C2040" s="414">
        <v>4695</v>
      </c>
      <c r="D2040" s="414">
        <v>1349.3500000000001</v>
      </c>
    </row>
    <row r="2041" spans="1:4" x14ac:dyDescent="0.2">
      <c r="A2041" s="415" t="s">
        <v>7813</v>
      </c>
      <c r="B2041" s="415" t="s">
        <v>3991</v>
      </c>
      <c r="C2041" s="414">
        <v>916</v>
      </c>
      <c r="D2041" s="414">
        <v>263.29000000000002</v>
      </c>
    </row>
    <row r="2042" spans="1:4" x14ac:dyDescent="0.2">
      <c r="A2042" s="415" t="s">
        <v>7813</v>
      </c>
      <c r="B2042" s="415" t="s">
        <v>3992</v>
      </c>
      <c r="C2042" s="414">
        <v>-801.09999999999991</v>
      </c>
      <c r="D2042" s="414">
        <v>-131.22</v>
      </c>
    </row>
    <row r="2043" spans="1:4" x14ac:dyDescent="0.2">
      <c r="A2043" s="415" t="s">
        <v>7813</v>
      </c>
      <c r="B2043" s="415" t="s">
        <v>3993</v>
      </c>
      <c r="C2043" s="414">
        <v>-114.89999999999998</v>
      </c>
      <c r="D2043" s="414">
        <v>-13.779999999999998</v>
      </c>
    </row>
    <row r="2044" spans="1:4" x14ac:dyDescent="0.2">
      <c r="A2044" s="415" t="s">
        <v>7814</v>
      </c>
      <c r="B2044" s="415" t="s">
        <v>3987</v>
      </c>
      <c r="C2044" s="414">
        <v>6857</v>
      </c>
      <c r="D2044" s="414">
        <v>1970.7</v>
      </c>
    </row>
    <row r="2045" spans="1:4" x14ac:dyDescent="0.2">
      <c r="A2045" s="415" t="s">
        <v>7814</v>
      </c>
      <c r="B2045" s="415" t="s">
        <v>3991</v>
      </c>
      <c r="C2045" s="414">
        <v>3409</v>
      </c>
      <c r="D2045" s="414">
        <v>979.75</v>
      </c>
    </row>
    <row r="2046" spans="1:4" x14ac:dyDescent="0.2">
      <c r="A2046" s="415" t="s">
        <v>7814</v>
      </c>
      <c r="B2046" s="415" t="s">
        <v>3992</v>
      </c>
      <c r="C2046" s="414">
        <v>-3079.7999999999902</v>
      </c>
      <c r="D2046" s="414">
        <v>-504.47</v>
      </c>
    </row>
    <row r="2047" spans="1:4" x14ac:dyDescent="0.2">
      <c r="A2047" s="415" t="s">
        <v>7814</v>
      </c>
      <c r="B2047" s="415" t="s">
        <v>3993</v>
      </c>
      <c r="C2047" s="414">
        <v>-329.2</v>
      </c>
      <c r="D2047" s="414">
        <v>-39.5</v>
      </c>
    </row>
    <row r="2048" spans="1:4" x14ac:dyDescent="0.2">
      <c r="A2048" s="415" t="s">
        <v>7815</v>
      </c>
      <c r="B2048" s="415" t="s">
        <v>3987</v>
      </c>
      <c r="C2048" s="414">
        <v>6496</v>
      </c>
      <c r="D2048" s="414">
        <v>1866.95</v>
      </c>
    </row>
    <row r="2049" spans="1:4" x14ac:dyDescent="0.2">
      <c r="A2049" s="415" t="s">
        <v>7815</v>
      </c>
      <c r="B2049" s="415" t="s">
        <v>3991</v>
      </c>
      <c r="C2049" s="414">
        <v>2744</v>
      </c>
      <c r="D2049" s="414">
        <v>788.63</v>
      </c>
    </row>
    <row r="2050" spans="1:4" x14ac:dyDescent="0.2">
      <c r="A2050" s="415" t="s">
        <v>7815</v>
      </c>
      <c r="B2050" s="415" t="s">
        <v>3992</v>
      </c>
      <c r="C2050" s="414">
        <v>-2744</v>
      </c>
      <c r="D2050" s="414">
        <v>-449.47</v>
      </c>
    </row>
    <row r="2051" spans="1:4" x14ac:dyDescent="0.2">
      <c r="A2051" s="415" t="s">
        <v>7815</v>
      </c>
      <c r="B2051" s="415" t="s">
        <v>3993</v>
      </c>
      <c r="C2051" s="414">
        <v>0</v>
      </c>
      <c r="D2051" s="414">
        <v>0</v>
      </c>
    </row>
    <row r="2052" spans="1:4" x14ac:dyDescent="0.2">
      <c r="A2052" s="415" t="s">
        <v>7816</v>
      </c>
      <c r="B2052" s="415" t="s">
        <v>3987</v>
      </c>
      <c r="C2052" s="414">
        <v>6617</v>
      </c>
      <c r="D2052" s="414">
        <v>1901.72</v>
      </c>
    </row>
    <row r="2053" spans="1:4" x14ac:dyDescent="0.2">
      <c r="A2053" s="415" t="s">
        <v>7816</v>
      </c>
      <c r="B2053" s="415" t="s">
        <v>3991</v>
      </c>
      <c r="C2053" s="414">
        <v>1077.1999999999957</v>
      </c>
      <c r="D2053" s="414">
        <v>309.59000000000003</v>
      </c>
    </row>
    <row r="2054" spans="1:4" x14ac:dyDescent="0.2">
      <c r="A2054" s="415" t="s">
        <v>7816</v>
      </c>
      <c r="B2054" s="415" t="s">
        <v>3992</v>
      </c>
      <c r="C2054" s="414">
        <v>-1027.8699999999999</v>
      </c>
      <c r="D2054" s="414">
        <v>-168.35999999999999</v>
      </c>
    </row>
    <row r="2055" spans="1:4" x14ac:dyDescent="0.2">
      <c r="A2055" s="415" t="s">
        <v>7816</v>
      </c>
      <c r="B2055" s="415" t="s">
        <v>3993</v>
      </c>
      <c r="C2055" s="414">
        <v>-49.32999999999592</v>
      </c>
      <c r="D2055" s="414">
        <v>-5.92</v>
      </c>
    </row>
    <row r="2056" spans="1:4" x14ac:dyDescent="0.2">
      <c r="A2056" s="415" t="s">
        <v>7817</v>
      </c>
      <c r="B2056" s="415" t="s">
        <v>3987</v>
      </c>
      <c r="C2056" s="414">
        <v>9118</v>
      </c>
      <c r="D2056" s="414">
        <v>2620.5100000000002</v>
      </c>
    </row>
    <row r="2057" spans="1:4" x14ac:dyDescent="0.2">
      <c r="A2057" s="415" t="s">
        <v>7817</v>
      </c>
      <c r="B2057" s="415" t="s">
        <v>3991</v>
      </c>
      <c r="C2057" s="414">
        <v>851</v>
      </c>
      <c r="D2057" s="414">
        <v>244.58</v>
      </c>
    </row>
    <row r="2058" spans="1:4" x14ac:dyDescent="0.2">
      <c r="A2058" s="415" t="s">
        <v>7817</v>
      </c>
      <c r="B2058" s="415" t="s">
        <v>3992</v>
      </c>
      <c r="C2058" s="414">
        <v>-851</v>
      </c>
      <c r="D2058" s="414">
        <v>-139.38999999999999</v>
      </c>
    </row>
    <row r="2059" spans="1:4" x14ac:dyDescent="0.2">
      <c r="A2059" s="415" t="s">
        <v>7817</v>
      </c>
      <c r="B2059" s="415" t="s">
        <v>3993</v>
      </c>
      <c r="C2059" s="414">
        <v>0</v>
      </c>
      <c r="D2059" s="414">
        <v>0</v>
      </c>
    </row>
    <row r="2060" spans="1:4" x14ac:dyDescent="0.2">
      <c r="A2060" s="415" t="s">
        <v>7818</v>
      </c>
      <c r="B2060" s="415" t="s">
        <v>3987</v>
      </c>
      <c r="C2060" s="414">
        <v>5907</v>
      </c>
      <c r="D2060" s="414">
        <v>1697.67</v>
      </c>
    </row>
    <row r="2061" spans="1:4" x14ac:dyDescent="0.2">
      <c r="A2061" s="415" t="s">
        <v>7818</v>
      </c>
      <c r="B2061" s="415" t="s">
        <v>3991</v>
      </c>
      <c r="C2061" s="414">
        <v>1815</v>
      </c>
      <c r="D2061" s="414">
        <v>521.63</v>
      </c>
    </row>
    <row r="2062" spans="1:4" x14ac:dyDescent="0.2">
      <c r="A2062" s="415" t="s">
        <v>7818</v>
      </c>
      <c r="B2062" s="415" t="s">
        <v>3992</v>
      </c>
      <c r="C2062" s="414">
        <v>-1815</v>
      </c>
      <c r="D2062" s="414">
        <v>-297.3</v>
      </c>
    </row>
    <row r="2063" spans="1:4" x14ac:dyDescent="0.2">
      <c r="A2063" s="415" t="s">
        <v>7818</v>
      </c>
      <c r="B2063" s="415" t="s">
        <v>3993</v>
      </c>
      <c r="C2063" s="414">
        <v>0</v>
      </c>
      <c r="D2063" s="414">
        <v>0</v>
      </c>
    </row>
    <row r="2064" spans="1:4" x14ac:dyDescent="0.2">
      <c r="A2064" s="415" t="s">
        <v>7819</v>
      </c>
      <c r="B2064" s="415" t="s">
        <v>3987</v>
      </c>
      <c r="C2064" s="414">
        <v>6807</v>
      </c>
      <c r="D2064" s="414">
        <v>1956.3400000000001</v>
      </c>
    </row>
    <row r="2065" spans="1:4" x14ac:dyDescent="0.2">
      <c r="A2065" s="415" t="s">
        <v>7819</v>
      </c>
      <c r="B2065" s="415" t="s">
        <v>3991</v>
      </c>
      <c r="C2065" s="414">
        <v>1365</v>
      </c>
      <c r="D2065" s="414">
        <v>392.29</v>
      </c>
    </row>
    <row r="2066" spans="1:4" x14ac:dyDescent="0.2">
      <c r="A2066" s="415" t="s">
        <v>7819</v>
      </c>
      <c r="B2066" s="415" t="s">
        <v>3992</v>
      </c>
      <c r="C2066" s="414">
        <v>-1317.6000000000001</v>
      </c>
      <c r="D2066" s="414">
        <v>-215.81</v>
      </c>
    </row>
    <row r="2067" spans="1:4" x14ac:dyDescent="0.2">
      <c r="A2067" s="415" t="s">
        <v>7819</v>
      </c>
      <c r="B2067" s="415" t="s">
        <v>3993</v>
      </c>
      <c r="C2067" s="414">
        <v>-47.4</v>
      </c>
      <c r="D2067" s="414">
        <v>-5.69</v>
      </c>
    </row>
    <row r="2068" spans="1:4" x14ac:dyDescent="0.2">
      <c r="A2068" s="415" t="s">
        <v>7820</v>
      </c>
      <c r="B2068" s="415" t="s">
        <v>3254</v>
      </c>
      <c r="C2068" s="414">
        <v>5611</v>
      </c>
      <c r="D2068" s="414">
        <v>1910.55</v>
      </c>
    </row>
    <row r="2069" spans="1:4" x14ac:dyDescent="0.2">
      <c r="A2069" s="415" t="s">
        <v>7820</v>
      </c>
      <c r="B2069" s="415" t="s">
        <v>3258</v>
      </c>
      <c r="C2069" s="414">
        <v>756</v>
      </c>
      <c r="D2069" s="414">
        <v>257.42</v>
      </c>
    </row>
    <row r="2070" spans="1:4" x14ac:dyDescent="0.2">
      <c r="A2070" s="415" t="s">
        <v>7820</v>
      </c>
      <c r="B2070" s="415" t="s">
        <v>3259</v>
      </c>
      <c r="C2070" s="414">
        <v>-756</v>
      </c>
      <c r="D2070" s="414">
        <v>-123.83</v>
      </c>
    </row>
    <row r="2071" spans="1:4" x14ac:dyDescent="0.2">
      <c r="A2071" s="415" t="s">
        <v>7820</v>
      </c>
      <c r="B2071" s="415" t="s">
        <v>3260</v>
      </c>
      <c r="C2071" s="414">
        <v>0</v>
      </c>
      <c r="D2071" s="414">
        <v>0</v>
      </c>
    </row>
    <row r="2072" spans="1:4" x14ac:dyDescent="0.2">
      <c r="A2072" s="415" t="s">
        <v>7821</v>
      </c>
      <c r="B2072" s="415" t="s">
        <v>3987</v>
      </c>
      <c r="C2072" s="414">
        <v>4515</v>
      </c>
      <c r="D2072" s="414">
        <v>1297.6199999999999</v>
      </c>
    </row>
    <row r="2073" spans="1:4" x14ac:dyDescent="0.2">
      <c r="A2073" s="415" t="s">
        <v>7821</v>
      </c>
      <c r="B2073" s="415" t="s">
        <v>3991</v>
      </c>
      <c r="C2073" s="414">
        <v>1</v>
      </c>
      <c r="D2073" s="414">
        <v>0.28999999999999998</v>
      </c>
    </row>
    <row r="2074" spans="1:4" x14ac:dyDescent="0.2">
      <c r="A2074" s="415" t="s">
        <v>7821</v>
      </c>
      <c r="B2074" s="415" t="s">
        <v>3992</v>
      </c>
      <c r="C2074" s="414">
        <v>-1</v>
      </c>
      <c r="D2074" s="414">
        <v>-0.16</v>
      </c>
    </row>
    <row r="2075" spans="1:4" x14ac:dyDescent="0.2">
      <c r="A2075" s="415" t="s">
        <v>7821</v>
      </c>
      <c r="B2075" s="415" t="s">
        <v>3993</v>
      </c>
      <c r="C2075" s="414">
        <v>0</v>
      </c>
      <c r="D2075" s="414">
        <v>0</v>
      </c>
    </row>
    <row r="2076" spans="1:4" x14ac:dyDescent="0.2">
      <c r="A2076" s="415" t="s">
        <v>7822</v>
      </c>
      <c r="B2076" s="415" t="s">
        <v>4794</v>
      </c>
      <c r="C2076" s="414">
        <v>5310</v>
      </c>
      <c r="D2076" s="414">
        <v>1297.23</v>
      </c>
    </row>
    <row r="2077" spans="1:4" x14ac:dyDescent="0.2">
      <c r="A2077" s="415" t="s">
        <v>7822</v>
      </c>
      <c r="B2077" s="415" t="s">
        <v>4799</v>
      </c>
      <c r="C2077" s="414">
        <v>812</v>
      </c>
      <c r="D2077" s="414">
        <v>198.37</v>
      </c>
    </row>
    <row r="2078" spans="1:4" x14ac:dyDescent="0.2">
      <c r="A2078" s="415" t="s">
        <v>7822</v>
      </c>
      <c r="B2078" s="415" t="s">
        <v>4800</v>
      </c>
      <c r="C2078" s="414">
        <v>-812</v>
      </c>
      <c r="D2078" s="414">
        <v>-133.01</v>
      </c>
    </row>
    <row r="2079" spans="1:4" x14ac:dyDescent="0.2">
      <c r="A2079" s="415" t="s">
        <v>7822</v>
      </c>
      <c r="B2079" s="415" t="s">
        <v>4801</v>
      </c>
      <c r="C2079" s="414">
        <v>0</v>
      </c>
      <c r="D2079" s="414">
        <v>0</v>
      </c>
    </row>
    <row r="2080" spans="1:4" x14ac:dyDescent="0.2">
      <c r="A2080" s="415" t="s">
        <v>7824</v>
      </c>
      <c r="B2080" s="415" t="s">
        <v>3987</v>
      </c>
      <c r="C2080" s="414">
        <v>4846</v>
      </c>
      <c r="D2080" s="414">
        <v>1392.74</v>
      </c>
    </row>
    <row r="2081" spans="1:4" x14ac:dyDescent="0.2">
      <c r="A2081" s="415" t="s">
        <v>7824</v>
      </c>
      <c r="B2081" s="415" t="s">
        <v>3991</v>
      </c>
      <c r="C2081" s="414">
        <v>1645</v>
      </c>
      <c r="D2081" s="414">
        <v>472.77</v>
      </c>
    </row>
    <row r="2082" spans="1:4" x14ac:dyDescent="0.2">
      <c r="A2082" s="415" t="s">
        <v>7824</v>
      </c>
      <c r="B2082" s="415" t="s">
        <v>3992</v>
      </c>
      <c r="C2082" s="414">
        <v>-1645</v>
      </c>
      <c r="D2082" s="414">
        <v>-269.45</v>
      </c>
    </row>
    <row r="2083" spans="1:4" x14ac:dyDescent="0.2">
      <c r="A2083" s="415" t="s">
        <v>7824</v>
      </c>
      <c r="B2083" s="415" t="s">
        <v>3993</v>
      </c>
      <c r="C2083" s="414">
        <v>0</v>
      </c>
      <c r="D2083" s="414">
        <v>0</v>
      </c>
    </row>
    <row r="2084" spans="1:4" x14ac:dyDescent="0.2">
      <c r="A2084" s="415" t="s">
        <v>7825</v>
      </c>
      <c r="B2084" s="415" t="s">
        <v>3987</v>
      </c>
      <c r="C2084" s="414">
        <v>7100</v>
      </c>
      <c r="D2084" s="414">
        <v>2040.54</v>
      </c>
    </row>
    <row r="2085" spans="1:4" x14ac:dyDescent="0.2">
      <c r="A2085" s="415" t="s">
        <v>7825</v>
      </c>
      <c r="B2085" s="415" t="s">
        <v>3991</v>
      </c>
      <c r="C2085" s="414">
        <v>1899</v>
      </c>
      <c r="D2085" s="414">
        <v>545.77</v>
      </c>
    </row>
    <row r="2086" spans="1:4" x14ac:dyDescent="0.2">
      <c r="A2086" s="415" t="s">
        <v>7825</v>
      </c>
      <c r="B2086" s="415" t="s">
        <v>3992</v>
      </c>
      <c r="C2086" s="414">
        <v>-1899</v>
      </c>
      <c r="D2086" s="414">
        <v>-311.06</v>
      </c>
    </row>
    <row r="2087" spans="1:4" x14ac:dyDescent="0.2">
      <c r="A2087" s="415" t="s">
        <v>7825</v>
      </c>
      <c r="B2087" s="415" t="s">
        <v>3993</v>
      </c>
      <c r="C2087" s="414">
        <v>0</v>
      </c>
      <c r="D2087" s="414">
        <v>0</v>
      </c>
    </row>
    <row r="2088" spans="1:4" x14ac:dyDescent="0.2">
      <c r="A2088" s="415" t="s">
        <v>7826</v>
      </c>
      <c r="B2088" s="415" t="s">
        <v>3243</v>
      </c>
      <c r="C2088" s="414">
        <v>1292</v>
      </c>
      <c r="D2088" s="414">
        <v>505.69</v>
      </c>
    </row>
    <row r="2089" spans="1:4" x14ac:dyDescent="0.2">
      <c r="A2089" s="415" t="s">
        <v>7827</v>
      </c>
      <c r="B2089" s="415" t="s">
        <v>3243</v>
      </c>
      <c r="C2089" s="414">
        <v>4710</v>
      </c>
      <c r="D2089" s="414">
        <v>1843.49</v>
      </c>
    </row>
    <row r="2090" spans="1:4" x14ac:dyDescent="0.2">
      <c r="A2090" s="415" t="s">
        <v>7827</v>
      </c>
      <c r="B2090" s="415" t="s">
        <v>3247</v>
      </c>
      <c r="C2090" s="414">
        <v>2791</v>
      </c>
      <c r="D2090" s="414">
        <v>1092.4000000000001</v>
      </c>
    </row>
    <row r="2091" spans="1:4" x14ac:dyDescent="0.2">
      <c r="A2091" s="415" t="s">
        <v>7827</v>
      </c>
      <c r="B2091" s="415" t="s">
        <v>3248</v>
      </c>
      <c r="C2091" s="414">
        <v>-2791</v>
      </c>
      <c r="D2091" s="414">
        <v>-457.17</v>
      </c>
    </row>
    <row r="2092" spans="1:4" x14ac:dyDescent="0.2">
      <c r="A2092" s="415" t="s">
        <v>7828</v>
      </c>
      <c r="B2092" s="415" t="s">
        <v>3987</v>
      </c>
      <c r="C2092" s="414">
        <v>5197</v>
      </c>
      <c r="D2092" s="414">
        <v>1493.62</v>
      </c>
    </row>
    <row r="2093" spans="1:4" x14ac:dyDescent="0.2">
      <c r="A2093" s="415" t="s">
        <v>7828</v>
      </c>
      <c r="B2093" s="415" t="s">
        <v>3991</v>
      </c>
      <c r="C2093" s="414">
        <v>1709</v>
      </c>
      <c r="D2093" s="414">
        <v>491.17</v>
      </c>
    </row>
    <row r="2094" spans="1:4" x14ac:dyDescent="0.2">
      <c r="A2094" s="415" t="s">
        <v>7828</v>
      </c>
      <c r="B2094" s="415" t="s">
        <v>3992</v>
      </c>
      <c r="C2094" s="414">
        <v>-1709</v>
      </c>
      <c r="D2094" s="414">
        <v>-279.93</v>
      </c>
    </row>
    <row r="2095" spans="1:4" x14ac:dyDescent="0.2">
      <c r="A2095" s="415" t="s">
        <v>7828</v>
      </c>
      <c r="B2095" s="415" t="s">
        <v>3993</v>
      </c>
      <c r="C2095" s="414">
        <v>0</v>
      </c>
      <c r="D2095" s="414">
        <v>0</v>
      </c>
    </row>
    <row r="2096" spans="1:4" x14ac:dyDescent="0.2">
      <c r="A2096" s="415" t="s">
        <v>7829</v>
      </c>
      <c r="B2096" s="415" t="s">
        <v>3987</v>
      </c>
      <c r="C2096" s="414">
        <v>4941</v>
      </c>
      <c r="D2096" s="414">
        <v>1420.04</v>
      </c>
    </row>
    <row r="2097" spans="1:4" x14ac:dyDescent="0.2">
      <c r="A2097" s="415" t="s">
        <v>7829</v>
      </c>
      <c r="B2097" s="415" t="s">
        <v>3991</v>
      </c>
      <c r="C2097" s="414">
        <v>1432</v>
      </c>
      <c r="D2097" s="414">
        <v>411.56</v>
      </c>
    </row>
    <row r="2098" spans="1:4" x14ac:dyDescent="0.2">
      <c r="A2098" s="415" t="s">
        <v>7829</v>
      </c>
      <c r="B2098" s="415" t="s">
        <v>3992</v>
      </c>
      <c r="C2098" s="414">
        <v>-1432</v>
      </c>
      <c r="D2098" s="414">
        <v>-234.56</v>
      </c>
    </row>
    <row r="2099" spans="1:4" x14ac:dyDescent="0.2">
      <c r="A2099" s="415" t="s">
        <v>7829</v>
      </c>
      <c r="B2099" s="415" t="s">
        <v>3993</v>
      </c>
      <c r="C2099" s="414">
        <v>0</v>
      </c>
      <c r="D2099" s="414">
        <v>0</v>
      </c>
    </row>
    <row r="2100" spans="1:4" x14ac:dyDescent="0.2">
      <c r="A2100" s="415" t="s">
        <v>7830</v>
      </c>
      <c r="B2100" s="415" t="s">
        <v>3254</v>
      </c>
      <c r="C2100" s="414">
        <v>2186</v>
      </c>
      <c r="D2100" s="414">
        <v>744.33</v>
      </c>
    </row>
    <row r="2101" spans="1:4" x14ac:dyDescent="0.2">
      <c r="A2101" s="415" t="s">
        <v>7830</v>
      </c>
      <c r="B2101" s="415" t="s">
        <v>3258</v>
      </c>
      <c r="C2101" s="414">
        <v>1005</v>
      </c>
      <c r="D2101" s="414">
        <v>342.2</v>
      </c>
    </row>
    <row r="2102" spans="1:4" x14ac:dyDescent="0.2">
      <c r="A2102" s="415" t="s">
        <v>7830</v>
      </c>
      <c r="B2102" s="415" t="s">
        <v>3259</v>
      </c>
      <c r="C2102" s="414">
        <v>-957.3</v>
      </c>
      <c r="D2102" s="414">
        <v>-156.81</v>
      </c>
    </row>
    <row r="2103" spans="1:4" x14ac:dyDescent="0.2">
      <c r="A2103" s="415" t="s">
        <v>7830</v>
      </c>
      <c r="B2103" s="415" t="s">
        <v>3260</v>
      </c>
      <c r="C2103" s="414">
        <v>-47.7</v>
      </c>
      <c r="D2103" s="414">
        <v>-5.72</v>
      </c>
    </row>
    <row r="2104" spans="1:4" x14ac:dyDescent="0.2">
      <c r="A2104" s="415" t="s">
        <v>7831</v>
      </c>
      <c r="B2104" s="415" t="s">
        <v>3987</v>
      </c>
      <c r="C2104" s="414">
        <v>2774</v>
      </c>
      <c r="D2104" s="414">
        <v>797.25</v>
      </c>
    </row>
    <row r="2105" spans="1:4" x14ac:dyDescent="0.2">
      <c r="A2105" s="415" t="s">
        <v>7831</v>
      </c>
      <c r="B2105" s="415" t="s">
        <v>3991</v>
      </c>
      <c r="C2105" s="414">
        <v>1608</v>
      </c>
      <c r="D2105" s="414">
        <v>462.14</v>
      </c>
    </row>
    <row r="2106" spans="1:4" x14ac:dyDescent="0.2">
      <c r="A2106" s="415" t="s">
        <v>7831</v>
      </c>
      <c r="B2106" s="415" t="s">
        <v>3992</v>
      </c>
      <c r="C2106" s="414">
        <v>-1314.6</v>
      </c>
      <c r="D2106" s="414">
        <v>-215.33</v>
      </c>
    </row>
    <row r="2107" spans="1:4" x14ac:dyDescent="0.2">
      <c r="A2107" s="415" t="s">
        <v>7831</v>
      </c>
      <c r="B2107" s="415" t="s">
        <v>3993</v>
      </c>
      <c r="C2107" s="414">
        <v>-293.39999999999998</v>
      </c>
      <c r="D2107" s="414">
        <v>-35.21</v>
      </c>
    </row>
    <row r="2108" spans="1:4" x14ac:dyDescent="0.2">
      <c r="A2108" s="415" t="s">
        <v>7832</v>
      </c>
      <c r="B2108" s="415" t="s">
        <v>3243</v>
      </c>
      <c r="C2108" s="414">
        <v>9642</v>
      </c>
      <c r="D2108" s="414">
        <v>3773.8899999999994</v>
      </c>
    </row>
    <row r="2109" spans="1:4" x14ac:dyDescent="0.2">
      <c r="A2109" s="415" t="s">
        <v>7832</v>
      </c>
      <c r="B2109" s="415" t="s">
        <v>3247</v>
      </c>
      <c r="C2109" s="414">
        <v>1884</v>
      </c>
      <c r="D2109" s="414">
        <v>737.42000000000007</v>
      </c>
    </row>
    <row r="2110" spans="1:4" x14ac:dyDescent="0.2">
      <c r="A2110" s="415" t="s">
        <v>7832</v>
      </c>
      <c r="B2110" s="415" t="s">
        <v>3248</v>
      </c>
      <c r="C2110" s="414">
        <v>-1884</v>
      </c>
      <c r="D2110" s="414">
        <v>-308.60000000000008</v>
      </c>
    </row>
    <row r="2111" spans="1:4" x14ac:dyDescent="0.2">
      <c r="A2111" s="415" t="s">
        <v>7833</v>
      </c>
      <c r="B2111" s="415" t="s">
        <v>3987</v>
      </c>
      <c r="C2111" s="414">
        <v>21842</v>
      </c>
      <c r="D2111" s="414">
        <v>6277.39</v>
      </c>
    </row>
    <row r="2112" spans="1:4" x14ac:dyDescent="0.2">
      <c r="A2112" s="415" t="s">
        <v>7833</v>
      </c>
      <c r="B2112" s="415" t="s">
        <v>3991</v>
      </c>
      <c r="C2112" s="414">
        <v>1242</v>
      </c>
      <c r="D2112" s="414">
        <v>356.95</v>
      </c>
    </row>
    <row r="2113" spans="1:4" x14ac:dyDescent="0.2">
      <c r="A2113" s="415" t="s">
        <v>7833</v>
      </c>
      <c r="B2113" s="415" t="s">
        <v>3992</v>
      </c>
      <c r="C2113" s="414">
        <v>-1242</v>
      </c>
      <c r="D2113" s="414">
        <v>-203.44</v>
      </c>
    </row>
    <row r="2114" spans="1:4" x14ac:dyDescent="0.2">
      <c r="A2114" s="415" t="s">
        <v>7833</v>
      </c>
      <c r="B2114" s="415" t="s">
        <v>3993</v>
      </c>
      <c r="C2114" s="414">
        <v>0</v>
      </c>
      <c r="D2114" s="414">
        <v>0</v>
      </c>
    </row>
    <row r="2115" spans="1:4" x14ac:dyDescent="0.2">
      <c r="A2115" s="415" t="s">
        <v>7834</v>
      </c>
      <c r="B2115" s="415" t="s">
        <v>3987</v>
      </c>
      <c r="C2115" s="414">
        <v>7344</v>
      </c>
      <c r="D2115" s="414">
        <v>2110.67</v>
      </c>
    </row>
    <row r="2116" spans="1:4" x14ac:dyDescent="0.2">
      <c r="A2116" s="415" t="s">
        <v>7834</v>
      </c>
      <c r="B2116" s="415" t="s">
        <v>3991</v>
      </c>
      <c r="C2116" s="414">
        <v>2289</v>
      </c>
      <c r="D2116" s="414">
        <v>657.86</v>
      </c>
    </row>
    <row r="2117" spans="1:4" x14ac:dyDescent="0.2">
      <c r="A2117" s="415" t="s">
        <v>7834</v>
      </c>
      <c r="B2117" s="415" t="s">
        <v>3992</v>
      </c>
      <c r="C2117" s="414">
        <v>-2289</v>
      </c>
      <c r="D2117" s="414">
        <v>-374.94</v>
      </c>
    </row>
    <row r="2118" spans="1:4" x14ac:dyDescent="0.2">
      <c r="A2118" s="415" t="s">
        <v>7834</v>
      </c>
      <c r="B2118" s="415" t="s">
        <v>3993</v>
      </c>
      <c r="C2118" s="414">
        <v>0</v>
      </c>
      <c r="D2118" s="414">
        <v>0</v>
      </c>
    </row>
    <row r="2119" spans="1:4" x14ac:dyDescent="0.2">
      <c r="A2119" s="415" t="s">
        <v>7836</v>
      </c>
      <c r="B2119" s="415" t="s">
        <v>3987</v>
      </c>
      <c r="C2119" s="414">
        <v>4055</v>
      </c>
      <c r="D2119" s="414">
        <v>1165.4100000000001</v>
      </c>
    </row>
    <row r="2120" spans="1:4" x14ac:dyDescent="0.2">
      <c r="A2120" s="415" t="s">
        <v>7836</v>
      </c>
      <c r="B2120" s="415" t="s">
        <v>3991</v>
      </c>
      <c r="C2120" s="414">
        <v>1683</v>
      </c>
      <c r="D2120" s="414">
        <v>483.69</v>
      </c>
    </row>
    <row r="2121" spans="1:4" x14ac:dyDescent="0.2">
      <c r="A2121" s="415" t="s">
        <v>7836</v>
      </c>
      <c r="B2121" s="415" t="s">
        <v>3992</v>
      </c>
      <c r="C2121" s="414">
        <v>-1683</v>
      </c>
      <c r="D2121" s="414">
        <v>-275.68</v>
      </c>
    </row>
    <row r="2122" spans="1:4" x14ac:dyDescent="0.2">
      <c r="A2122" s="415" t="s">
        <v>7836</v>
      </c>
      <c r="B2122" s="415" t="s">
        <v>3993</v>
      </c>
      <c r="C2122" s="414">
        <v>0</v>
      </c>
      <c r="D2122" s="414">
        <v>0</v>
      </c>
    </row>
    <row r="2123" spans="1:4" x14ac:dyDescent="0.2">
      <c r="A2123" s="415" t="s">
        <v>7837</v>
      </c>
      <c r="B2123" s="415" t="s">
        <v>3987</v>
      </c>
      <c r="C2123" s="414">
        <v>6164</v>
      </c>
      <c r="D2123" s="414">
        <v>1771.5400000000002</v>
      </c>
    </row>
    <row r="2124" spans="1:4" x14ac:dyDescent="0.2">
      <c r="A2124" s="415" t="s">
        <v>7837</v>
      </c>
      <c r="B2124" s="415" t="s">
        <v>3991</v>
      </c>
      <c r="C2124" s="414">
        <v>1512.5899999999981</v>
      </c>
      <c r="D2124" s="414">
        <v>434.72</v>
      </c>
    </row>
    <row r="2125" spans="1:4" x14ac:dyDescent="0.2">
      <c r="A2125" s="415" t="s">
        <v>7837</v>
      </c>
      <c r="B2125" s="415" t="s">
        <v>3992</v>
      </c>
      <c r="C2125" s="414">
        <v>-1512.5899999999981</v>
      </c>
      <c r="D2125" s="414">
        <v>-247.76</v>
      </c>
    </row>
    <row r="2126" spans="1:4" x14ac:dyDescent="0.2">
      <c r="A2126" s="415" t="s">
        <v>7837</v>
      </c>
      <c r="B2126" s="415" t="s">
        <v>3993</v>
      </c>
      <c r="C2126" s="414">
        <v>0</v>
      </c>
      <c r="D2126" s="414">
        <v>0</v>
      </c>
    </row>
    <row r="2127" spans="1:4" x14ac:dyDescent="0.2">
      <c r="A2127" s="415" t="s">
        <v>7838</v>
      </c>
      <c r="B2127" s="415" t="s">
        <v>3987</v>
      </c>
      <c r="C2127" s="414">
        <v>9519</v>
      </c>
      <c r="D2127" s="414">
        <v>2735.76</v>
      </c>
    </row>
    <row r="2128" spans="1:4" x14ac:dyDescent="0.2">
      <c r="A2128" s="415" t="s">
        <v>7838</v>
      </c>
      <c r="B2128" s="415" t="s">
        <v>3991</v>
      </c>
      <c r="C2128" s="414">
        <v>1475</v>
      </c>
      <c r="D2128" s="414">
        <v>423.92</v>
      </c>
    </row>
    <row r="2129" spans="1:4" x14ac:dyDescent="0.2">
      <c r="A2129" s="415" t="s">
        <v>7838</v>
      </c>
      <c r="B2129" s="415" t="s">
        <v>3992</v>
      </c>
      <c r="C2129" s="414">
        <v>-1475</v>
      </c>
      <c r="D2129" s="414">
        <v>-241.61</v>
      </c>
    </row>
    <row r="2130" spans="1:4" x14ac:dyDescent="0.2">
      <c r="A2130" s="415" t="s">
        <v>7838</v>
      </c>
      <c r="B2130" s="415" t="s">
        <v>3993</v>
      </c>
      <c r="C2130" s="414">
        <v>0</v>
      </c>
      <c r="D2130" s="414">
        <v>0</v>
      </c>
    </row>
    <row r="2131" spans="1:4" x14ac:dyDescent="0.2">
      <c r="A2131" s="415" t="s">
        <v>7839</v>
      </c>
      <c r="B2131" s="415" t="s">
        <v>3243</v>
      </c>
      <c r="C2131" s="414">
        <v>5375</v>
      </c>
      <c r="D2131" s="414">
        <v>2103.7800000000002</v>
      </c>
    </row>
    <row r="2132" spans="1:4" x14ac:dyDescent="0.2">
      <c r="A2132" s="415" t="s">
        <v>7839</v>
      </c>
      <c r="B2132" s="415" t="s">
        <v>3247</v>
      </c>
      <c r="C2132" s="414">
        <v>1723</v>
      </c>
      <c r="D2132" s="414">
        <v>674.38</v>
      </c>
    </row>
    <row r="2133" spans="1:4" x14ac:dyDescent="0.2">
      <c r="A2133" s="415" t="s">
        <v>7839</v>
      </c>
      <c r="B2133" s="415" t="s">
        <v>3248</v>
      </c>
      <c r="C2133" s="414">
        <v>-1723</v>
      </c>
      <c r="D2133" s="414">
        <v>-282.23</v>
      </c>
    </row>
    <row r="2134" spans="1:4" x14ac:dyDescent="0.2">
      <c r="A2134" s="415" t="s">
        <v>7840</v>
      </c>
      <c r="B2134" s="415" t="s">
        <v>3243</v>
      </c>
      <c r="C2134" s="414">
        <v>8000</v>
      </c>
      <c r="D2134" s="414">
        <v>3131.2</v>
      </c>
    </row>
    <row r="2135" spans="1:4" x14ac:dyDescent="0.2">
      <c r="A2135" s="415" t="s">
        <v>7840</v>
      </c>
      <c r="B2135" s="415" t="s">
        <v>3247</v>
      </c>
      <c r="C2135" s="414">
        <v>1907</v>
      </c>
      <c r="D2135" s="414">
        <v>746.4</v>
      </c>
    </row>
    <row r="2136" spans="1:4" x14ac:dyDescent="0.2">
      <c r="A2136" s="415" t="s">
        <v>7840</v>
      </c>
      <c r="B2136" s="415" t="s">
        <v>3248</v>
      </c>
      <c r="C2136" s="414">
        <v>-1907</v>
      </c>
      <c r="D2136" s="414">
        <v>-312.37</v>
      </c>
    </row>
    <row r="2137" spans="1:4" x14ac:dyDescent="0.2">
      <c r="A2137" s="415" t="s">
        <v>7841</v>
      </c>
      <c r="B2137" s="415" t="s">
        <v>3987</v>
      </c>
      <c r="C2137" s="414">
        <v>2618</v>
      </c>
      <c r="D2137" s="414">
        <v>752.41</v>
      </c>
    </row>
    <row r="2138" spans="1:4" x14ac:dyDescent="0.2">
      <c r="A2138" s="415" t="s">
        <v>7841</v>
      </c>
      <c r="B2138" s="415" t="s">
        <v>3991</v>
      </c>
      <c r="C2138" s="414">
        <v>2651</v>
      </c>
      <c r="D2138" s="414">
        <v>761.9</v>
      </c>
    </row>
    <row r="2139" spans="1:4" x14ac:dyDescent="0.2">
      <c r="A2139" s="415" t="s">
        <v>7841</v>
      </c>
      <c r="B2139" s="415" t="s">
        <v>3992</v>
      </c>
      <c r="C2139" s="414">
        <v>-1580.7</v>
      </c>
      <c r="D2139" s="414">
        <v>-258.92</v>
      </c>
    </row>
    <row r="2140" spans="1:4" x14ac:dyDescent="0.2">
      <c r="A2140" s="415" t="s">
        <v>7841</v>
      </c>
      <c r="B2140" s="415" t="s">
        <v>3993</v>
      </c>
      <c r="C2140" s="414">
        <v>-1070.3</v>
      </c>
      <c r="D2140" s="414">
        <v>-128.44</v>
      </c>
    </row>
    <row r="2141" spans="1:4" x14ac:dyDescent="0.2">
      <c r="A2141" s="415" t="s">
        <v>7842</v>
      </c>
      <c r="B2141" s="415" t="s">
        <v>3987</v>
      </c>
      <c r="C2141" s="414">
        <v>4321</v>
      </c>
      <c r="D2141" s="414">
        <v>1241.8599999999999</v>
      </c>
    </row>
    <row r="2142" spans="1:4" x14ac:dyDescent="0.2">
      <c r="A2142" s="415" t="s">
        <v>7842</v>
      </c>
      <c r="B2142" s="415" t="s">
        <v>3991</v>
      </c>
      <c r="C2142" s="414">
        <v>1397</v>
      </c>
      <c r="D2142" s="414">
        <v>401.5</v>
      </c>
    </row>
    <row r="2143" spans="1:4" x14ac:dyDescent="0.2">
      <c r="A2143" s="415" t="s">
        <v>7842</v>
      </c>
      <c r="B2143" s="415" t="s">
        <v>3992</v>
      </c>
      <c r="C2143" s="414">
        <v>-1397</v>
      </c>
      <c r="D2143" s="414">
        <v>-228.83</v>
      </c>
    </row>
    <row r="2144" spans="1:4" x14ac:dyDescent="0.2">
      <c r="A2144" s="415" t="s">
        <v>7842</v>
      </c>
      <c r="B2144" s="415" t="s">
        <v>3993</v>
      </c>
      <c r="C2144" s="414">
        <v>0</v>
      </c>
      <c r="D2144" s="414">
        <v>0</v>
      </c>
    </row>
    <row r="2145" spans="1:4" x14ac:dyDescent="0.2">
      <c r="A2145" s="415" t="s">
        <v>7843</v>
      </c>
      <c r="B2145" s="415" t="s">
        <v>3987</v>
      </c>
      <c r="C2145" s="414">
        <v>6575</v>
      </c>
      <c r="D2145" s="414">
        <v>1889.66</v>
      </c>
    </row>
    <row r="2146" spans="1:4" x14ac:dyDescent="0.2">
      <c r="A2146" s="415" t="s">
        <v>7843</v>
      </c>
      <c r="B2146" s="415" t="s">
        <v>3991</v>
      </c>
      <c r="C2146" s="414">
        <v>566.41000000000145</v>
      </c>
      <c r="D2146" s="414">
        <v>162.79000000000002</v>
      </c>
    </row>
    <row r="2147" spans="1:4" x14ac:dyDescent="0.2">
      <c r="A2147" s="415" t="s">
        <v>7843</v>
      </c>
      <c r="B2147" s="415" t="s">
        <v>3992</v>
      </c>
      <c r="C2147" s="414">
        <v>-566.41000000000145</v>
      </c>
      <c r="D2147" s="414">
        <v>-92.77</v>
      </c>
    </row>
    <row r="2148" spans="1:4" x14ac:dyDescent="0.2">
      <c r="A2148" s="415" t="s">
        <v>7843</v>
      </c>
      <c r="B2148" s="415" t="s">
        <v>3993</v>
      </c>
      <c r="C2148" s="414">
        <v>0</v>
      </c>
      <c r="D2148" s="414">
        <v>0</v>
      </c>
    </row>
    <row r="2149" spans="1:4" x14ac:dyDescent="0.2">
      <c r="A2149" s="415" t="s">
        <v>7844</v>
      </c>
      <c r="B2149" s="415" t="s">
        <v>3987</v>
      </c>
      <c r="C2149" s="414">
        <v>1625</v>
      </c>
      <c r="D2149" s="414">
        <v>467.03</v>
      </c>
    </row>
    <row r="2150" spans="1:4" x14ac:dyDescent="0.2">
      <c r="A2150" s="415" t="s">
        <v>7844</v>
      </c>
      <c r="B2150" s="415" t="s">
        <v>3991</v>
      </c>
      <c r="C2150" s="414">
        <v>525</v>
      </c>
      <c r="D2150" s="414">
        <v>150.88999999999999</v>
      </c>
    </row>
    <row r="2151" spans="1:4" x14ac:dyDescent="0.2">
      <c r="A2151" s="415" t="s">
        <v>7844</v>
      </c>
      <c r="B2151" s="415" t="s">
        <v>3992</v>
      </c>
      <c r="C2151" s="414">
        <v>-525</v>
      </c>
      <c r="D2151" s="414">
        <v>-86</v>
      </c>
    </row>
    <row r="2152" spans="1:4" x14ac:dyDescent="0.2">
      <c r="A2152" s="415" t="s">
        <v>7844</v>
      </c>
      <c r="B2152" s="415" t="s">
        <v>3993</v>
      </c>
      <c r="C2152" s="414">
        <v>0</v>
      </c>
      <c r="D2152" s="414">
        <v>0</v>
      </c>
    </row>
    <row r="2153" spans="1:4" x14ac:dyDescent="0.2">
      <c r="A2153" s="415" t="s">
        <v>7845</v>
      </c>
      <c r="B2153" s="415" t="s">
        <v>3987</v>
      </c>
      <c r="C2153" s="414">
        <v>2061</v>
      </c>
      <c r="D2153" s="414">
        <v>592.34</v>
      </c>
    </row>
    <row r="2154" spans="1:4" x14ac:dyDescent="0.2">
      <c r="A2154" s="415" t="s">
        <v>7845</v>
      </c>
      <c r="B2154" s="415" t="s">
        <v>3991</v>
      </c>
      <c r="C2154" s="414">
        <v>2496</v>
      </c>
      <c r="D2154" s="414">
        <v>717.36</v>
      </c>
    </row>
    <row r="2155" spans="1:4" x14ac:dyDescent="0.2">
      <c r="A2155" s="415" t="s">
        <v>7845</v>
      </c>
      <c r="B2155" s="415" t="s">
        <v>3992</v>
      </c>
      <c r="C2155" s="414">
        <v>-1367.1000000000001</v>
      </c>
      <c r="D2155" s="414">
        <v>-223.93</v>
      </c>
    </row>
    <row r="2156" spans="1:4" x14ac:dyDescent="0.2">
      <c r="A2156" s="415" t="s">
        <v>7845</v>
      </c>
      <c r="B2156" s="415" t="s">
        <v>3993</v>
      </c>
      <c r="C2156" s="414">
        <v>-1128.8999999999999</v>
      </c>
      <c r="D2156" s="414">
        <v>-135.47</v>
      </c>
    </row>
    <row r="2157" spans="1:4" x14ac:dyDescent="0.2">
      <c r="A2157" s="415" t="s">
        <v>7846</v>
      </c>
      <c r="B2157" s="415" t="s">
        <v>3243</v>
      </c>
      <c r="C2157" s="414">
        <v>6955</v>
      </c>
      <c r="D2157" s="414">
        <v>2722.19</v>
      </c>
    </row>
    <row r="2158" spans="1:4" x14ac:dyDescent="0.2">
      <c r="A2158" s="415" t="s">
        <v>7846</v>
      </c>
      <c r="B2158" s="415" t="s">
        <v>3247</v>
      </c>
      <c r="C2158" s="414">
        <v>1176</v>
      </c>
      <c r="D2158" s="414">
        <v>460.29</v>
      </c>
    </row>
    <row r="2159" spans="1:4" x14ac:dyDescent="0.2">
      <c r="A2159" s="415" t="s">
        <v>7846</v>
      </c>
      <c r="B2159" s="415" t="s">
        <v>3248</v>
      </c>
      <c r="C2159" s="414">
        <v>-1176</v>
      </c>
      <c r="D2159" s="414">
        <v>-192.63</v>
      </c>
    </row>
    <row r="2160" spans="1:4" x14ac:dyDescent="0.2">
      <c r="A2160" s="415" t="s">
        <v>7847</v>
      </c>
      <c r="B2160" s="415" t="s">
        <v>3987</v>
      </c>
      <c r="C2160" s="414">
        <v>4850</v>
      </c>
      <c r="D2160" s="414">
        <v>1393.89</v>
      </c>
    </row>
    <row r="2161" spans="1:4" x14ac:dyDescent="0.2">
      <c r="A2161" s="415" t="s">
        <v>7847</v>
      </c>
      <c r="B2161" s="415" t="s">
        <v>3991</v>
      </c>
      <c r="C2161" s="414">
        <v>1967</v>
      </c>
      <c r="D2161" s="414">
        <v>565.32000000000005</v>
      </c>
    </row>
    <row r="2162" spans="1:4" x14ac:dyDescent="0.2">
      <c r="A2162" s="415" t="s">
        <v>7847</v>
      </c>
      <c r="B2162" s="415" t="s">
        <v>3992</v>
      </c>
      <c r="C2162" s="414">
        <v>-1967</v>
      </c>
      <c r="D2162" s="414">
        <v>-322.19</v>
      </c>
    </row>
    <row r="2163" spans="1:4" x14ac:dyDescent="0.2">
      <c r="A2163" s="415" t="s">
        <v>7847</v>
      </c>
      <c r="B2163" s="415" t="s">
        <v>3993</v>
      </c>
      <c r="C2163" s="414">
        <v>0</v>
      </c>
      <c r="D2163" s="414">
        <v>0</v>
      </c>
    </row>
    <row r="2164" spans="1:4" x14ac:dyDescent="0.2">
      <c r="A2164" s="415" t="s">
        <v>7848</v>
      </c>
      <c r="B2164" s="415" t="s">
        <v>3243</v>
      </c>
      <c r="C2164" s="414">
        <v>5925</v>
      </c>
      <c r="D2164" s="414">
        <v>2319.0500000000002</v>
      </c>
    </row>
    <row r="2165" spans="1:4" x14ac:dyDescent="0.2">
      <c r="A2165" s="415" t="s">
        <v>7848</v>
      </c>
      <c r="B2165" s="415" t="s">
        <v>3247</v>
      </c>
      <c r="C2165" s="414">
        <v>1932</v>
      </c>
      <c r="D2165" s="414">
        <v>756.18</v>
      </c>
    </row>
    <row r="2166" spans="1:4" x14ac:dyDescent="0.2">
      <c r="A2166" s="415" t="s">
        <v>7848</v>
      </c>
      <c r="B2166" s="415" t="s">
        <v>3248</v>
      </c>
      <c r="C2166" s="414">
        <v>-1932</v>
      </c>
      <c r="D2166" s="414">
        <v>-316.45999999999998</v>
      </c>
    </row>
    <row r="2167" spans="1:4" x14ac:dyDescent="0.2">
      <c r="A2167" s="415" t="s">
        <v>7849</v>
      </c>
      <c r="B2167" s="415" t="s">
        <v>3254</v>
      </c>
      <c r="C2167" s="414">
        <v>6914</v>
      </c>
      <c r="D2167" s="414">
        <v>2354.2299999999996</v>
      </c>
    </row>
    <row r="2168" spans="1:4" x14ac:dyDescent="0.2">
      <c r="A2168" s="415" t="s">
        <v>7849</v>
      </c>
      <c r="B2168" s="415" t="s">
        <v>3258</v>
      </c>
      <c r="C2168" s="414">
        <v>3905.4999999999964</v>
      </c>
      <c r="D2168" s="414">
        <v>1329.83</v>
      </c>
    </row>
    <row r="2169" spans="1:4" x14ac:dyDescent="0.2">
      <c r="A2169" s="415" t="s">
        <v>7849</v>
      </c>
      <c r="B2169" s="415" t="s">
        <v>3259</v>
      </c>
      <c r="C2169" s="414">
        <v>-2922.4199999999955</v>
      </c>
      <c r="D2169" s="414">
        <v>-478.70000000000005</v>
      </c>
    </row>
    <row r="2170" spans="1:4" x14ac:dyDescent="0.2">
      <c r="A2170" s="415" t="s">
        <v>7849</v>
      </c>
      <c r="B2170" s="415" t="s">
        <v>3260</v>
      </c>
      <c r="C2170" s="414">
        <v>-983.08000000000084</v>
      </c>
      <c r="D2170" s="414">
        <v>-117.97</v>
      </c>
    </row>
    <row r="2171" spans="1:4" x14ac:dyDescent="0.2">
      <c r="A2171" s="415" t="s">
        <v>7850</v>
      </c>
      <c r="B2171" s="415" t="s">
        <v>3987</v>
      </c>
      <c r="C2171" s="414">
        <v>3793</v>
      </c>
      <c r="D2171" s="414">
        <v>1090.1099999999999</v>
      </c>
    </row>
    <row r="2172" spans="1:4" x14ac:dyDescent="0.2">
      <c r="A2172" s="415" t="s">
        <v>7850</v>
      </c>
      <c r="B2172" s="415" t="s">
        <v>3991</v>
      </c>
      <c r="C2172" s="414">
        <v>2001</v>
      </c>
      <c r="D2172" s="414">
        <v>575.09</v>
      </c>
    </row>
    <row r="2173" spans="1:4" x14ac:dyDescent="0.2">
      <c r="A2173" s="415" t="s">
        <v>7850</v>
      </c>
      <c r="B2173" s="415" t="s">
        <v>3992</v>
      </c>
      <c r="C2173" s="414">
        <v>-1738.2</v>
      </c>
      <c r="D2173" s="414">
        <v>-284.72000000000003</v>
      </c>
    </row>
    <row r="2174" spans="1:4" x14ac:dyDescent="0.2">
      <c r="A2174" s="415" t="s">
        <v>7850</v>
      </c>
      <c r="B2174" s="415" t="s">
        <v>3993</v>
      </c>
      <c r="C2174" s="414">
        <v>-262.79999999999899</v>
      </c>
      <c r="D2174" s="414">
        <v>-31.54</v>
      </c>
    </row>
    <row r="2175" spans="1:4" x14ac:dyDescent="0.2">
      <c r="A2175" s="415" t="s">
        <v>7851</v>
      </c>
      <c r="B2175" s="415" t="s">
        <v>3254</v>
      </c>
      <c r="C2175" s="414">
        <v>5250</v>
      </c>
      <c r="D2175" s="414">
        <v>1787.62</v>
      </c>
    </row>
    <row r="2176" spans="1:4" x14ac:dyDescent="0.2">
      <c r="A2176" s="415" t="s">
        <v>7851</v>
      </c>
      <c r="B2176" s="415" t="s">
        <v>3258</v>
      </c>
      <c r="C2176" s="414">
        <v>871</v>
      </c>
      <c r="D2176" s="414">
        <v>296.58</v>
      </c>
    </row>
    <row r="2177" spans="1:4" x14ac:dyDescent="0.2">
      <c r="A2177" s="415" t="s">
        <v>7851</v>
      </c>
      <c r="B2177" s="415" t="s">
        <v>3259</v>
      </c>
      <c r="C2177" s="414">
        <v>-871</v>
      </c>
      <c r="D2177" s="414">
        <v>-142.66999999999999</v>
      </c>
    </row>
    <row r="2178" spans="1:4" x14ac:dyDescent="0.2">
      <c r="A2178" s="415" t="s">
        <v>7851</v>
      </c>
      <c r="B2178" s="415" t="s">
        <v>3260</v>
      </c>
      <c r="C2178" s="414">
        <v>0</v>
      </c>
      <c r="D2178" s="414">
        <v>0</v>
      </c>
    </row>
    <row r="2179" spans="1:4" x14ac:dyDescent="0.2">
      <c r="A2179" s="415" t="s">
        <v>7852</v>
      </c>
      <c r="B2179" s="415" t="s">
        <v>3987</v>
      </c>
      <c r="C2179" s="414">
        <v>2850</v>
      </c>
      <c r="D2179" s="414">
        <v>819.09</v>
      </c>
    </row>
    <row r="2180" spans="1:4" x14ac:dyDescent="0.2">
      <c r="A2180" s="415" t="s">
        <v>7852</v>
      </c>
      <c r="B2180" s="415" t="s">
        <v>3991</v>
      </c>
      <c r="C2180" s="414">
        <v>940</v>
      </c>
      <c r="D2180" s="414">
        <v>270.16000000000003</v>
      </c>
    </row>
    <row r="2181" spans="1:4" x14ac:dyDescent="0.2">
      <c r="A2181" s="415" t="s">
        <v>7852</v>
      </c>
      <c r="B2181" s="415" t="s">
        <v>3992</v>
      </c>
      <c r="C2181" s="414">
        <v>-940</v>
      </c>
      <c r="D2181" s="414">
        <v>-153.97</v>
      </c>
    </row>
    <row r="2182" spans="1:4" x14ac:dyDescent="0.2">
      <c r="A2182" s="415" t="s">
        <v>7852</v>
      </c>
      <c r="B2182" s="415" t="s">
        <v>3993</v>
      </c>
      <c r="C2182" s="414">
        <v>0</v>
      </c>
      <c r="D2182" s="414">
        <v>0</v>
      </c>
    </row>
    <row r="2183" spans="1:4" x14ac:dyDescent="0.2">
      <c r="A2183" s="415" t="s">
        <v>7853</v>
      </c>
      <c r="B2183" s="415" t="s">
        <v>3987</v>
      </c>
      <c r="C2183" s="414">
        <v>9284</v>
      </c>
      <c r="D2183" s="414">
        <v>2668.2299999999991</v>
      </c>
    </row>
    <row r="2184" spans="1:4" x14ac:dyDescent="0.2">
      <c r="A2184" s="415" t="s">
        <v>7853</v>
      </c>
      <c r="B2184" s="415" t="s">
        <v>3991</v>
      </c>
      <c r="C2184" s="414">
        <v>1277</v>
      </c>
      <c r="D2184" s="414">
        <v>366.99000000000007</v>
      </c>
    </row>
    <row r="2185" spans="1:4" x14ac:dyDescent="0.2">
      <c r="A2185" s="415" t="s">
        <v>7853</v>
      </c>
      <c r="B2185" s="415" t="s">
        <v>3992</v>
      </c>
      <c r="C2185" s="414">
        <v>-1277</v>
      </c>
      <c r="D2185" s="414">
        <v>-209.18</v>
      </c>
    </row>
    <row r="2186" spans="1:4" x14ac:dyDescent="0.2">
      <c r="A2186" s="415" t="s">
        <v>7853</v>
      </c>
      <c r="B2186" s="415" t="s">
        <v>3993</v>
      </c>
      <c r="C2186" s="414">
        <v>0</v>
      </c>
      <c r="D2186" s="414">
        <v>0</v>
      </c>
    </row>
    <row r="2187" spans="1:4" x14ac:dyDescent="0.2">
      <c r="A2187" s="415" t="s">
        <v>7854</v>
      </c>
      <c r="B2187" s="415" t="s">
        <v>3243</v>
      </c>
      <c r="C2187" s="414">
        <v>2868.63</v>
      </c>
      <c r="D2187" s="414">
        <v>1122.78</v>
      </c>
    </row>
    <row r="2188" spans="1:4" x14ac:dyDescent="0.2">
      <c r="A2188" s="415" t="s">
        <v>7854</v>
      </c>
      <c r="B2188" s="415" t="s">
        <v>3247</v>
      </c>
      <c r="C2188" s="414">
        <v>1918.37</v>
      </c>
      <c r="D2188" s="414">
        <v>750.85</v>
      </c>
    </row>
    <row r="2189" spans="1:4" x14ac:dyDescent="0.2">
      <c r="A2189" s="415" t="s">
        <v>7854</v>
      </c>
      <c r="B2189" s="415" t="s">
        <v>3248</v>
      </c>
      <c r="C2189" s="414">
        <v>-1918.37</v>
      </c>
      <c r="D2189" s="414">
        <v>-314.23</v>
      </c>
    </row>
    <row r="2190" spans="1:4" x14ac:dyDescent="0.2">
      <c r="A2190" s="415" t="s">
        <v>7855</v>
      </c>
      <c r="B2190" s="415" t="s">
        <v>3987</v>
      </c>
      <c r="C2190" s="414">
        <v>2626</v>
      </c>
      <c r="D2190" s="414">
        <v>754.71</v>
      </c>
    </row>
    <row r="2191" spans="1:4" x14ac:dyDescent="0.2">
      <c r="A2191" s="415" t="s">
        <v>7855</v>
      </c>
      <c r="B2191" s="415" t="s">
        <v>3991</v>
      </c>
      <c r="C2191" s="414">
        <v>1234</v>
      </c>
      <c r="D2191" s="414">
        <v>354.65</v>
      </c>
    </row>
    <row r="2192" spans="1:4" x14ac:dyDescent="0.2">
      <c r="A2192" s="415" t="s">
        <v>7855</v>
      </c>
      <c r="B2192" s="415" t="s">
        <v>3992</v>
      </c>
      <c r="C2192" s="414">
        <v>-1158</v>
      </c>
      <c r="D2192" s="414">
        <v>-189.68</v>
      </c>
    </row>
    <row r="2193" spans="1:4" x14ac:dyDescent="0.2">
      <c r="A2193" s="415" t="s">
        <v>7855</v>
      </c>
      <c r="B2193" s="415" t="s">
        <v>3993</v>
      </c>
      <c r="C2193" s="414">
        <v>-76</v>
      </c>
      <c r="D2193" s="414">
        <v>-9.1199999999999992</v>
      </c>
    </row>
    <row r="2194" spans="1:4" x14ac:dyDescent="0.2">
      <c r="A2194" s="415" t="s">
        <v>7856</v>
      </c>
      <c r="B2194" s="415" t="s">
        <v>3987</v>
      </c>
      <c r="C2194" s="414">
        <v>5258</v>
      </c>
      <c r="D2194" s="414">
        <v>1511.15</v>
      </c>
    </row>
    <row r="2195" spans="1:4" x14ac:dyDescent="0.2">
      <c r="A2195" s="415" t="s">
        <v>7856</v>
      </c>
      <c r="B2195" s="415" t="s">
        <v>3991</v>
      </c>
      <c r="C2195" s="414">
        <v>1725</v>
      </c>
      <c r="D2195" s="414">
        <v>495.77</v>
      </c>
    </row>
    <row r="2196" spans="1:4" x14ac:dyDescent="0.2">
      <c r="A2196" s="415" t="s">
        <v>7856</v>
      </c>
      <c r="B2196" s="415" t="s">
        <v>3992</v>
      </c>
      <c r="C2196" s="414">
        <v>-1616.6</v>
      </c>
      <c r="D2196" s="414">
        <v>-264.8</v>
      </c>
    </row>
    <row r="2197" spans="1:4" x14ac:dyDescent="0.2">
      <c r="A2197" s="415" t="s">
        <v>7856</v>
      </c>
      <c r="B2197" s="415" t="s">
        <v>3993</v>
      </c>
      <c r="C2197" s="414">
        <v>-108.4</v>
      </c>
      <c r="D2197" s="414">
        <v>-13.01</v>
      </c>
    </row>
    <row r="2198" spans="1:4" x14ac:dyDescent="0.2">
      <c r="A2198" s="415" t="s">
        <v>7857</v>
      </c>
      <c r="B2198" s="415" t="s">
        <v>3987</v>
      </c>
      <c r="C2198" s="414">
        <v>6960</v>
      </c>
      <c r="D2198" s="414">
        <v>2000.3000000000002</v>
      </c>
    </row>
    <row r="2199" spans="1:4" x14ac:dyDescent="0.2">
      <c r="A2199" s="415" t="s">
        <v>7857</v>
      </c>
      <c r="B2199" s="415" t="s">
        <v>3991</v>
      </c>
      <c r="C2199" s="414">
        <v>1728</v>
      </c>
      <c r="D2199" s="414">
        <v>496.63</v>
      </c>
    </row>
    <row r="2200" spans="1:4" x14ac:dyDescent="0.2">
      <c r="A2200" s="415" t="s">
        <v>7857</v>
      </c>
      <c r="B2200" s="415" t="s">
        <v>3992</v>
      </c>
      <c r="C2200" s="414">
        <v>-1704</v>
      </c>
      <c r="D2200" s="414">
        <v>-279.11</v>
      </c>
    </row>
    <row r="2201" spans="1:4" x14ac:dyDescent="0.2">
      <c r="A2201" s="415" t="s">
        <v>7857</v>
      </c>
      <c r="B2201" s="415" t="s">
        <v>3993</v>
      </c>
      <c r="C2201" s="414">
        <v>-24</v>
      </c>
      <c r="D2201" s="414">
        <v>-2.88</v>
      </c>
    </row>
    <row r="2202" spans="1:4" x14ac:dyDescent="0.2">
      <c r="A2202" s="415" t="s">
        <v>7858</v>
      </c>
      <c r="B2202" s="415" t="s">
        <v>3987</v>
      </c>
      <c r="C2202" s="414">
        <v>2553</v>
      </c>
      <c r="D2202" s="414">
        <v>733.76</v>
      </c>
    </row>
    <row r="2203" spans="1:4" x14ac:dyDescent="0.2">
      <c r="A2203" s="415" t="s">
        <v>7858</v>
      </c>
      <c r="B2203" s="415" t="s">
        <v>3991</v>
      </c>
      <c r="C2203" s="414">
        <v>1116</v>
      </c>
      <c r="D2203" s="414">
        <v>320.73999999999995</v>
      </c>
    </row>
    <row r="2204" spans="1:4" x14ac:dyDescent="0.2">
      <c r="A2204" s="415" t="s">
        <v>7858</v>
      </c>
      <c r="B2204" s="415" t="s">
        <v>3992</v>
      </c>
      <c r="C2204" s="414">
        <v>-1008.4999999999999</v>
      </c>
      <c r="D2204" s="414">
        <v>-165.19000000000003</v>
      </c>
    </row>
    <row r="2205" spans="1:4" x14ac:dyDescent="0.2">
      <c r="A2205" s="415" t="s">
        <v>7858</v>
      </c>
      <c r="B2205" s="415" t="s">
        <v>3993</v>
      </c>
      <c r="C2205" s="414">
        <v>-107.5</v>
      </c>
      <c r="D2205" s="414">
        <v>-12.9</v>
      </c>
    </row>
    <row r="2206" spans="1:4" x14ac:dyDescent="0.2">
      <c r="A2206" s="415" t="s">
        <v>7859</v>
      </c>
      <c r="B2206" s="415" t="s">
        <v>3987</v>
      </c>
      <c r="C2206" s="414">
        <v>11729</v>
      </c>
      <c r="D2206" s="414">
        <v>3370.91</v>
      </c>
    </row>
    <row r="2207" spans="1:4" x14ac:dyDescent="0.2">
      <c r="A2207" s="415" t="s">
        <v>7859</v>
      </c>
      <c r="B2207" s="415" t="s">
        <v>3991</v>
      </c>
      <c r="C2207" s="414">
        <v>2230</v>
      </c>
      <c r="D2207" s="414">
        <v>640.9</v>
      </c>
    </row>
    <row r="2208" spans="1:4" x14ac:dyDescent="0.2">
      <c r="A2208" s="415" t="s">
        <v>7859</v>
      </c>
      <c r="B2208" s="415" t="s">
        <v>3992</v>
      </c>
      <c r="C2208" s="414">
        <v>-2230</v>
      </c>
      <c r="D2208" s="414">
        <v>-365.27</v>
      </c>
    </row>
    <row r="2209" spans="1:4" x14ac:dyDescent="0.2">
      <c r="A2209" s="415" t="s">
        <v>7859</v>
      </c>
      <c r="B2209" s="415" t="s">
        <v>3993</v>
      </c>
      <c r="C2209" s="414">
        <v>0</v>
      </c>
      <c r="D2209" s="414">
        <v>0</v>
      </c>
    </row>
    <row r="2210" spans="1:4" x14ac:dyDescent="0.2">
      <c r="A2210" s="415" t="s">
        <v>7860</v>
      </c>
      <c r="B2210" s="415" t="s">
        <v>3987</v>
      </c>
      <c r="C2210" s="414">
        <v>8050</v>
      </c>
      <c r="D2210" s="414">
        <v>2313.5700000000002</v>
      </c>
    </row>
    <row r="2211" spans="1:4" x14ac:dyDescent="0.2">
      <c r="A2211" s="415" t="s">
        <v>7861</v>
      </c>
      <c r="B2211" s="415" t="s">
        <v>3243</v>
      </c>
      <c r="C2211" s="414">
        <v>8635</v>
      </c>
      <c r="D2211" s="414">
        <v>3379.74</v>
      </c>
    </row>
    <row r="2212" spans="1:4" x14ac:dyDescent="0.2">
      <c r="A2212" s="415" t="s">
        <v>7861</v>
      </c>
      <c r="B2212" s="415" t="s">
        <v>3247</v>
      </c>
      <c r="C2212" s="414">
        <v>1293</v>
      </c>
      <c r="D2212" s="414">
        <v>506.08</v>
      </c>
    </row>
    <row r="2213" spans="1:4" x14ac:dyDescent="0.2">
      <c r="A2213" s="415" t="s">
        <v>7861</v>
      </c>
      <c r="B2213" s="415" t="s">
        <v>3248</v>
      </c>
      <c r="C2213" s="414">
        <v>-1293</v>
      </c>
      <c r="D2213" s="414">
        <v>-211.79</v>
      </c>
    </row>
    <row r="2214" spans="1:4" x14ac:dyDescent="0.2">
      <c r="A2214" s="415" t="s">
        <v>7862</v>
      </c>
      <c r="B2214" s="415" t="s">
        <v>169</v>
      </c>
      <c r="C2214" s="414">
        <v>1815</v>
      </c>
      <c r="D2214" s="414">
        <v>780.63</v>
      </c>
    </row>
    <row r="2215" spans="1:4" x14ac:dyDescent="0.2">
      <c r="A2215" s="415" t="s">
        <v>7862</v>
      </c>
      <c r="B2215" s="415" t="s">
        <v>174</v>
      </c>
      <c r="C2215" s="414">
        <v>865</v>
      </c>
      <c r="D2215" s="414">
        <v>372.04</v>
      </c>
    </row>
    <row r="2216" spans="1:4" x14ac:dyDescent="0.2">
      <c r="A2216" s="415" t="s">
        <v>7862</v>
      </c>
      <c r="B2216" s="415" t="s">
        <v>175</v>
      </c>
      <c r="C2216" s="414">
        <v>-865</v>
      </c>
      <c r="D2216" s="414">
        <v>-155.69999999999999</v>
      </c>
    </row>
    <row r="2217" spans="1:4" x14ac:dyDescent="0.2">
      <c r="A2217" s="415" t="s">
        <v>7863</v>
      </c>
      <c r="B2217" s="415" t="s">
        <v>3987</v>
      </c>
      <c r="C2217" s="414">
        <v>5592</v>
      </c>
      <c r="D2217" s="414">
        <v>1607.14</v>
      </c>
    </row>
    <row r="2218" spans="1:4" x14ac:dyDescent="0.2">
      <c r="A2218" s="415" t="s">
        <v>7863</v>
      </c>
      <c r="B2218" s="415" t="s">
        <v>3991</v>
      </c>
      <c r="C2218" s="414">
        <v>1621</v>
      </c>
      <c r="D2218" s="414">
        <v>465.88</v>
      </c>
    </row>
    <row r="2219" spans="1:4" x14ac:dyDescent="0.2">
      <c r="A2219" s="415" t="s">
        <v>7863</v>
      </c>
      <c r="B2219" s="415" t="s">
        <v>3992</v>
      </c>
      <c r="C2219" s="414">
        <v>-1621</v>
      </c>
      <c r="D2219" s="414">
        <v>-265.52</v>
      </c>
    </row>
    <row r="2220" spans="1:4" x14ac:dyDescent="0.2">
      <c r="A2220" s="415" t="s">
        <v>7863</v>
      </c>
      <c r="B2220" s="415" t="s">
        <v>3993</v>
      </c>
      <c r="C2220" s="414">
        <v>0</v>
      </c>
      <c r="D2220" s="414">
        <v>0</v>
      </c>
    </row>
    <row r="2221" spans="1:4" x14ac:dyDescent="0.2">
      <c r="A2221" s="415" t="s">
        <v>7864</v>
      </c>
      <c r="B2221" s="415" t="s">
        <v>3987</v>
      </c>
      <c r="C2221" s="414">
        <v>805</v>
      </c>
      <c r="D2221" s="414">
        <v>231.36</v>
      </c>
    </row>
    <row r="2222" spans="1:4" x14ac:dyDescent="0.2">
      <c r="A2222" s="415" t="s">
        <v>7864</v>
      </c>
      <c r="B2222" s="415" t="s">
        <v>3991</v>
      </c>
      <c r="C2222" s="414">
        <v>1191</v>
      </c>
      <c r="D2222" s="414">
        <v>342.29</v>
      </c>
    </row>
    <row r="2223" spans="1:4" x14ac:dyDescent="0.2">
      <c r="A2223" s="415" t="s">
        <v>7864</v>
      </c>
      <c r="B2223" s="415" t="s">
        <v>3992</v>
      </c>
      <c r="C2223" s="414">
        <v>-598.79999999999995</v>
      </c>
      <c r="D2223" s="414">
        <v>-98.08</v>
      </c>
    </row>
    <row r="2224" spans="1:4" x14ac:dyDescent="0.2">
      <c r="A2224" s="415" t="s">
        <v>7864</v>
      </c>
      <c r="B2224" s="415" t="s">
        <v>3993</v>
      </c>
      <c r="C2224" s="414">
        <v>-592.20000000000005</v>
      </c>
      <c r="D2224" s="414">
        <v>-71.06</v>
      </c>
    </row>
    <row r="2225" spans="1:4" x14ac:dyDescent="0.2">
      <c r="A2225" s="415" t="s">
        <v>7865</v>
      </c>
      <c r="B2225" s="415" t="s">
        <v>3987</v>
      </c>
      <c r="C2225" s="414">
        <v>1159</v>
      </c>
      <c r="D2225" s="414">
        <v>333.1</v>
      </c>
    </row>
    <row r="2226" spans="1:4" x14ac:dyDescent="0.2">
      <c r="A2226" s="415" t="s">
        <v>7865</v>
      </c>
      <c r="B2226" s="415" t="s">
        <v>3991</v>
      </c>
      <c r="C2226" s="414">
        <v>4321</v>
      </c>
      <c r="D2226" s="414">
        <v>1241.8599999999999</v>
      </c>
    </row>
    <row r="2227" spans="1:4" x14ac:dyDescent="0.2">
      <c r="A2227" s="415" t="s">
        <v>7865</v>
      </c>
      <c r="B2227" s="415" t="s">
        <v>3992</v>
      </c>
      <c r="C2227" s="414">
        <v>-1644</v>
      </c>
      <c r="D2227" s="414">
        <v>-269.29000000000002</v>
      </c>
    </row>
    <row r="2228" spans="1:4" x14ac:dyDescent="0.2">
      <c r="A2228" s="415" t="s">
        <v>7865</v>
      </c>
      <c r="B2228" s="415" t="s">
        <v>3993</v>
      </c>
      <c r="C2228" s="414">
        <v>-2677</v>
      </c>
      <c r="D2228" s="414">
        <v>-321.24</v>
      </c>
    </row>
    <row r="2229" spans="1:4" x14ac:dyDescent="0.2">
      <c r="A2229" s="415" t="s">
        <v>7866</v>
      </c>
      <c r="B2229" s="415" t="s">
        <v>3987</v>
      </c>
      <c r="C2229" s="414">
        <v>3966</v>
      </c>
      <c r="D2229" s="414">
        <v>1139.83</v>
      </c>
    </row>
    <row r="2230" spans="1:4" x14ac:dyDescent="0.2">
      <c r="A2230" s="415" t="s">
        <v>7866</v>
      </c>
      <c r="B2230" s="415" t="s">
        <v>3991</v>
      </c>
      <c r="C2230" s="414">
        <v>1103</v>
      </c>
      <c r="D2230" s="414">
        <v>317</v>
      </c>
    </row>
    <row r="2231" spans="1:4" x14ac:dyDescent="0.2">
      <c r="A2231" s="415" t="s">
        <v>7866</v>
      </c>
      <c r="B2231" s="415" t="s">
        <v>3992</v>
      </c>
      <c r="C2231" s="414">
        <v>-1103</v>
      </c>
      <c r="D2231" s="414">
        <v>-180.67</v>
      </c>
    </row>
    <row r="2232" spans="1:4" x14ac:dyDescent="0.2">
      <c r="A2232" s="415" t="s">
        <v>7866</v>
      </c>
      <c r="B2232" s="415" t="s">
        <v>3993</v>
      </c>
      <c r="C2232" s="414">
        <v>0</v>
      </c>
      <c r="D2232" s="414">
        <v>0</v>
      </c>
    </row>
    <row r="2233" spans="1:4" x14ac:dyDescent="0.2">
      <c r="A2233" s="415" t="s">
        <v>7867</v>
      </c>
      <c r="B2233" s="415" t="s">
        <v>3987</v>
      </c>
      <c r="C2233" s="414">
        <v>12715</v>
      </c>
      <c r="D2233" s="414">
        <v>3654.29</v>
      </c>
    </row>
    <row r="2234" spans="1:4" x14ac:dyDescent="0.2">
      <c r="A2234" s="415" t="s">
        <v>7867</v>
      </c>
      <c r="B2234" s="415" t="s">
        <v>3991</v>
      </c>
      <c r="C2234" s="414">
        <v>3665</v>
      </c>
      <c r="D2234" s="414">
        <v>1053.32</v>
      </c>
    </row>
    <row r="2235" spans="1:4" x14ac:dyDescent="0.2">
      <c r="A2235" s="415" t="s">
        <v>7867</v>
      </c>
      <c r="B2235" s="415" t="s">
        <v>3992</v>
      </c>
      <c r="C2235" s="414">
        <v>-3665</v>
      </c>
      <c r="D2235" s="414">
        <v>-600.33000000000004</v>
      </c>
    </row>
    <row r="2236" spans="1:4" x14ac:dyDescent="0.2">
      <c r="A2236" s="415" t="s">
        <v>7867</v>
      </c>
      <c r="B2236" s="415" t="s">
        <v>3993</v>
      </c>
      <c r="C2236" s="414">
        <v>0</v>
      </c>
      <c r="D2236" s="414">
        <v>0</v>
      </c>
    </row>
    <row r="2237" spans="1:4" x14ac:dyDescent="0.2">
      <c r="A2237" s="415" t="s">
        <v>7868</v>
      </c>
      <c r="B2237" s="415" t="s">
        <v>3987</v>
      </c>
      <c r="C2237" s="414">
        <v>12429</v>
      </c>
      <c r="D2237" s="414">
        <v>3572.09</v>
      </c>
    </row>
    <row r="2238" spans="1:4" x14ac:dyDescent="0.2">
      <c r="A2238" s="415" t="s">
        <v>7868</v>
      </c>
      <c r="B2238" s="415" t="s">
        <v>3991</v>
      </c>
      <c r="C2238" s="414">
        <v>1921</v>
      </c>
      <c r="D2238" s="414">
        <v>552.1</v>
      </c>
    </row>
    <row r="2239" spans="1:4" x14ac:dyDescent="0.2">
      <c r="A2239" s="415" t="s">
        <v>7868</v>
      </c>
      <c r="B2239" s="415" t="s">
        <v>3992</v>
      </c>
      <c r="C2239" s="414">
        <v>-1921</v>
      </c>
      <c r="D2239" s="414">
        <v>-314.66000000000003</v>
      </c>
    </row>
    <row r="2240" spans="1:4" x14ac:dyDescent="0.2">
      <c r="A2240" s="415" t="s">
        <v>7868</v>
      </c>
      <c r="B2240" s="415" t="s">
        <v>3993</v>
      </c>
      <c r="C2240" s="414">
        <v>0</v>
      </c>
      <c r="D2240" s="414">
        <v>0</v>
      </c>
    </row>
    <row r="2241" spans="1:4" x14ac:dyDescent="0.2">
      <c r="A2241" s="415" t="s">
        <v>7869</v>
      </c>
      <c r="B2241" s="415" t="s">
        <v>3987</v>
      </c>
      <c r="C2241" s="414">
        <v>3524</v>
      </c>
      <c r="D2241" s="414">
        <v>1012.8</v>
      </c>
    </row>
    <row r="2242" spans="1:4" x14ac:dyDescent="0.2">
      <c r="A2242" s="415" t="s">
        <v>7869</v>
      </c>
      <c r="B2242" s="415" t="s">
        <v>3991</v>
      </c>
      <c r="C2242" s="414">
        <v>1139</v>
      </c>
      <c r="D2242" s="414">
        <v>327.35000000000002</v>
      </c>
    </row>
    <row r="2243" spans="1:4" x14ac:dyDescent="0.2">
      <c r="A2243" s="415" t="s">
        <v>7869</v>
      </c>
      <c r="B2243" s="415" t="s">
        <v>3992</v>
      </c>
      <c r="C2243" s="414">
        <v>-1139</v>
      </c>
      <c r="D2243" s="414">
        <v>-186.57</v>
      </c>
    </row>
    <row r="2244" spans="1:4" x14ac:dyDescent="0.2">
      <c r="A2244" s="415" t="s">
        <v>7869</v>
      </c>
      <c r="B2244" s="415" t="s">
        <v>3993</v>
      </c>
      <c r="C2244" s="414">
        <v>0</v>
      </c>
      <c r="D2244" s="414">
        <v>0</v>
      </c>
    </row>
    <row r="2245" spans="1:4" x14ac:dyDescent="0.2">
      <c r="A2245" s="415" t="s">
        <v>7870</v>
      </c>
      <c r="B2245" s="415" t="s">
        <v>4794</v>
      </c>
      <c r="C2245" s="414">
        <v>4038</v>
      </c>
      <c r="D2245" s="414">
        <v>986.48</v>
      </c>
    </row>
    <row r="2246" spans="1:4" x14ac:dyDescent="0.2">
      <c r="A2246" s="415" t="s">
        <v>7870</v>
      </c>
      <c r="B2246" s="415" t="s">
        <v>4799</v>
      </c>
      <c r="C2246" s="414">
        <v>343</v>
      </c>
      <c r="D2246" s="414">
        <v>83.79</v>
      </c>
    </row>
    <row r="2247" spans="1:4" x14ac:dyDescent="0.2">
      <c r="A2247" s="415" t="s">
        <v>7870</v>
      </c>
      <c r="B2247" s="415" t="s">
        <v>4800</v>
      </c>
      <c r="C2247" s="414">
        <v>-343</v>
      </c>
      <c r="D2247" s="414">
        <v>-56.18</v>
      </c>
    </row>
    <row r="2248" spans="1:4" x14ac:dyDescent="0.2">
      <c r="A2248" s="415" t="s">
        <v>7870</v>
      </c>
      <c r="B2248" s="415" t="s">
        <v>4801</v>
      </c>
      <c r="C2248" s="414">
        <v>0</v>
      </c>
      <c r="D2248" s="414">
        <v>0</v>
      </c>
    </row>
    <row r="2249" spans="1:4" x14ac:dyDescent="0.2">
      <c r="A2249" s="415" t="s">
        <v>7871</v>
      </c>
      <c r="B2249" s="415" t="s">
        <v>3987</v>
      </c>
      <c r="C2249" s="414">
        <v>23721.8045112781</v>
      </c>
      <c r="D2249" s="414">
        <v>6817.65</v>
      </c>
    </row>
    <row r="2250" spans="1:4" x14ac:dyDescent="0.2">
      <c r="A2250" s="415" t="s">
        <v>7871</v>
      </c>
      <c r="B2250" s="415" t="s">
        <v>3988</v>
      </c>
      <c r="C2250" s="414">
        <v>14138.1954887218</v>
      </c>
      <c r="D2250" s="414">
        <v>3863.97</v>
      </c>
    </row>
    <row r="2251" spans="1:4" x14ac:dyDescent="0.2">
      <c r="A2251" s="415" t="s">
        <v>7871</v>
      </c>
      <c r="B2251" s="415" t="s">
        <v>3991</v>
      </c>
      <c r="C2251" s="414">
        <v>3106.51629072681</v>
      </c>
      <c r="D2251" s="414">
        <v>892.81</v>
      </c>
    </row>
    <row r="2252" spans="1:4" x14ac:dyDescent="0.2">
      <c r="A2252" s="415" t="s">
        <v>7871</v>
      </c>
      <c r="B2252" s="415" t="s">
        <v>3994</v>
      </c>
      <c r="C2252" s="414">
        <v>1851.48370927318</v>
      </c>
      <c r="D2252" s="414">
        <v>506.01</v>
      </c>
    </row>
    <row r="2253" spans="1:4" x14ac:dyDescent="0.2">
      <c r="A2253" s="415" t="s">
        <v>7871</v>
      </c>
      <c r="B2253" s="415" t="s">
        <v>3992</v>
      </c>
      <c r="C2253" s="414">
        <v>-3106.51629072681</v>
      </c>
      <c r="D2253" s="414">
        <v>-508.85</v>
      </c>
    </row>
    <row r="2254" spans="1:4" x14ac:dyDescent="0.2">
      <c r="A2254" s="415" t="s">
        <v>7871</v>
      </c>
      <c r="B2254" s="415" t="s">
        <v>3995</v>
      </c>
      <c r="C2254" s="414">
        <v>-1851.48370927318</v>
      </c>
      <c r="D2254" s="414">
        <v>-303.27</v>
      </c>
    </row>
    <row r="2255" spans="1:4" x14ac:dyDescent="0.2">
      <c r="A2255" s="415" t="s">
        <v>7871</v>
      </c>
      <c r="B2255" s="415" t="s">
        <v>3993</v>
      </c>
      <c r="C2255" s="414">
        <v>0</v>
      </c>
      <c r="D2255" s="414">
        <v>0</v>
      </c>
    </row>
    <row r="2256" spans="1:4" x14ac:dyDescent="0.2">
      <c r="A2256" s="415" t="s">
        <v>7871</v>
      </c>
      <c r="B2256" s="415" t="s">
        <v>3996</v>
      </c>
      <c r="C2256" s="414">
        <v>0</v>
      </c>
      <c r="D2256" s="414">
        <v>0</v>
      </c>
    </row>
    <row r="2257" spans="1:4" x14ac:dyDescent="0.2">
      <c r="A2257" s="415" t="s">
        <v>7872</v>
      </c>
      <c r="B2257" s="415" t="s">
        <v>3987</v>
      </c>
      <c r="C2257" s="414">
        <v>7766</v>
      </c>
      <c r="D2257" s="414">
        <v>2231.9499999999998</v>
      </c>
    </row>
    <row r="2258" spans="1:4" x14ac:dyDescent="0.2">
      <c r="A2258" s="415" t="s">
        <v>7872</v>
      </c>
      <c r="B2258" s="415" t="s">
        <v>3991</v>
      </c>
      <c r="C2258" s="414">
        <v>1512</v>
      </c>
      <c r="D2258" s="414">
        <v>434.55</v>
      </c>
    </row>
    <row r="2259" spans="1:4" x14ac:dyDescent="0.2">
      <c r="A2259" s="415" t="s">
        <v>7872</v>
      </c>
      <c r="B2259" s="415" t="s">
        <v>3992</v>
      </c>
      <c r="C2259" s="414">
        <v>-1512</v>
      </c>
      <c r="D2259" s="414">
        <v>-247.67</v>
      </c>
    </row>
    <row r="2260" spans="1:4" x14ac:dyDescent="0.2">
      <c r="A2260" s="415" t="s">
        <v>7872</v>
      </c>
      <c r="B2260" s="415" t="s">
        <v>3993</v>
      </c>
      <c r="C2260" s="414">
        <v>0</v>
      </c>
      <c r="D2260" s="414">
        <v>0</v>
      </c>
    </row>
    <row r="2261" spans="1:4" x14ac:dyDescent="0.2">
      <c r="A2261" s="415" t="s">
        <v>7873</v>
      </c>
      <c r="B2261" s="415" t="s">
        <v>169</v>
      </c>
      <c r="C2261" s="414">
        <v>3374</v>
      </c>
      <c r="D2261" s="414">
        <v>1451.16</v>
      </c>
    </row>
    <row r="2262" spans="1:4" x14ac:dyDescent="0.2">
      <c r="A2262" s="415" t="s">
        <v>7873</v>
      </c>
      <c r="B2262" s="415" t="s">
        <v>174</v>
      </c>
      <c r="C2262" s="414">
        <v>1382</v>
      </c>
      <c r="D2262" s="414">
        <v>594.4</v>
      </c>
    </row>
    <row r="2263" spans="1:4" x14ac:dyDescent="0.2">
      <c r="A2263" s="415" t="s">
        <v>7873</v>
      </c>
      <c r="B2263" s="415" t="s">
        <v>175</v>
      </c>
      <c r="C2263" s="414">
        <v>-1382</v>
      </c>
      <c r="D2263" s="414">
        <v>-248.76</v>
      </c>
    </row>
    <row r="2264" spans="1:4" x14ac:dyDescent="0.2">
      <c r="A2264" s="415" t="s">
        <v>7874</v>
      </c>
      <c r="B2264" s="415" t="s">
        <v>3987</v>
      </c>
      <c r="C2264" s="414">
        <v>4477</v>
      </c>
      <c r="D2264" s="414">
        <v>1286.69</v>
      </c>
    </row>
    <row r="2265" spans="1:4" x14ac:dyDescent="0.2">
      <c r="A2265" s="415" t="s">
        <v>7874</v>
      </c>
      <c r="B2265" s="415" t="s">
        <v>3991</v>
      </c>
      <c r="C2265" s="414">
        <v>933</v>
      </c>
      <c r="D2265" s="414">
        <v>268.14</v>
      </c>
    </row>
    <row r="2266" spans="1:4" x14ac:dyDescent="0.2">
      <c r="A2266" s="415" t="s">
        <v>7874</v>
      </c>
      <c r="B2266" s="415" t="s">
        <v>3992</v>
      </c>
      <c r="C2266" s="414">
        <v>-933</v>
      </c>
      <c r="D2266" s="414">
        <v>-152.83000000000001</v>
      </c>
    </row>
    <row r="2267" spans="1:4" x14ac:dyDescent="0.2">
      <c r="A2267" s="415" t="s">
        <v>7874</v>
      </c>
      <c r="B2267" s="415" t="s">
        <v>3993</v>
      </c>
      <c r="C2267" s="414">
        <v>0</v>
      </c>
      <c r="D2267" s="414">
        <v>0</v>
      </c>
    </row>
    <row r="2268" spans="1:4" x14ac:dyDescent="0.2">
      <c r="A2268" s="415" t="s">
        <v>7875</v>
      </c>
      <c r="B2268" s="415" t="s">
        <v>169</v>
      </c>
      <c r="C2268" s="414">
        <v>1755.6999999999903</v>
      </c>
      <c r="D2268" s="414">
        <v>755.13</v>
      </c>
    </row>
    <row r="2269" spans="1:4" x14ac:dyDescent="0.2">
      <c r="A2269" s="415" t="s">
        <v>7875</v>
      </c>
      <c r="B2269" s="415" t="s">
        <v>174</v>
      </c>
      <c r="C2269" s="414">
        <v>1628.2999999999979</v>
      </c>
      <c r="D2269" s="414">
        <v>700.34</v>
      </c>
    </row>
    <row r="2270" spans="1:4" x14ac:dyDescent="0.2">
      <c r="A2270" s="415" t="s">
        <v>7875</v>
      </c>
      <c r="B2270" s="415" t="s">
        <v>175</v>
      </c>
      <c r="C2270" s="414">
        <v>-1628.2999999999979</v>
      </c>
      <c r="D2270" s="414">
        <v>-293.08999999999997</v>
      </c>
    </row>
    <row r="2271" spans="1:4" x14ac:dyDescent="0.2">
      <c r="A2271" s="415" t="s">
        <v>7876</v>
      </c>
      <c r="B2271" s="415" t="s">
        <v>3243</v>
      </c>
      <c r="C2271" s="414">
        <v>18170</v>
      </c>
      <c r="D2271" s="414">
        <v>7111.72</v>
      </c>
    </row>
    <row r="2272" spans="1:4" x14ac:dyDescent="0.2">
      <c r="A2272" s="415" t="s">
        <v>7876</v>
      </c>
      <c r="B2272" s="415" t="s">
        <v>3247</v>
      </c>
      <c r="C2272" s="414">
        <v>2961.9999999999991</v>
      </c>
      <c r="D2272" s="414">
        <v>1159.3399999999999</v>
      </c>
    </row>
    <row r="2273" spans="1:4" x14ac:dyDescent="0.2">
      <c r="A2273" s="415" t="s">
        <v>7876</v>
      </c>
      <c r="B2273" s="415" t="s">
        <v>3248</v>
      </c>
      <c r="C2273" s="414">
        <v>-2961.9999999999991</v>
      </c>
      <c r="D2273" s="414">
        <v>-485.18</v>
      </c>
    </row>
    <row r="2274" spans="1:4" x14ac:dyDescent="0.2">
      <c r="A2274" s="415" t="s">
        <v>7877</v>
      </c>
      <c r="B2274" s="415" t="s">
        <v>3254</v>
      </c>
      <c r="C2274" s="414">
        <v>6534</v>
      </c>
      <c r="D2274" s="414">
        <v>2224.83</v>
      </c>
    </row>
    <row r="2275" spans="1:4" x14ac:dyDescent="0.2">
      <c r="A2275" s="415" t="s">
        <v>7877</v>
      </c>
      <c r="B2275" s="415" t="s">
        <v>3258</v>
      </c>
      <c r="C2275" s="414">
        <v>1352</v>
      </c>
      <c r="D2275" s="414">
        <v>460.36</v>
      </c>
    </row>
    <row r="2276" spans="1:4" x14ac:dyDescent="0.2">
      <c r="A2276" s="415" t="s">
        <v>7877</v>
      </c>
      <c r="B2276" s="415" t="s">
        <v>3259</v>
      </c>
      <c r="C2276" s="414">
        <v>-1352</v>
      </c>
      <c r="D2276" s="414">
        <v>-221.46</v>
      </c>
    </row>
    <row r="2277" spans="1:4" x14ac:dyDescent="0.2">
      <c r="A2277" s="415" t="s">
        <v>7877</v>
      </c>
      <c r="B2277" s="415" t="s">
        <v>3260</v>
      </c>
      <c r="C2277" s="414">
        <v>0</v>
      </c>
      <c r="D2277" s="414">
        <v>0</v>
      </c>
    </row>
    <row r="2278" spans="1:4" x14ac:dyDescent="0.2">
      <c r="A2278" s="415" t="s">
        <v>7878</v>
      </c>
      <c r="B2278" s="415" t="s">
        <v>3270</v>
      </c>
      <c r="C2278" s="414">
        <v>2554</v>
      </c>
      <c r="D2278" s="414">
        <v>843.59</v>
      </c>
    </row>
    <row r="2279" spans="1:4" x14ac:dyDescent="0.2">
      <c r="A2279" s="415" t="s">
        <v>7878</v>
      </c>
      <c r="B2279" s="415" t="s">
        <v>3274</v>
      </c>
      <c r="C2279" s="414">
        <v>1354</v>
      </c>
      <c r="D2279" s="414">
        <v>447.23</v>
      </c>
    </row>
    <row r="2280" spans="1:4" x14ac:dyDescent="0.2">
      <c r="A2280" s="415" t="s">
        <v>7878</v>
      </c>
      <c r="B2280" s="415" t="s">
        <v>3275</v>
      </c>
      <c r="C2280" s="414">
        <v>-1172.4000000000001</v>
      </c>
      <c r="D2280" s="414">
        <v>-192.04</v>
      </c>
    </row>
    <row r="2281" spans="1:4" x14ac:dyDescent="0.2">
      <c r="A2281" s="415" t="s">
        <v>7878</v>
      </c>
      <c r="B2281" s="415" t="s">
        <v>3276</v>
      </c>
      <c r="C2281" s="414">
        <v>-181.6</v>
      </c>
      <c r="D2281" s="414">
        <v>-21.79</v>
      </c>
    </row>
    <row r="2282" spans="1:4" x14ac:dyDescent="0.2">
      <c r="A2282" s="415" t="s">
        <v>7879</v>
      </c>
      <c r="B2282" s="415" t="s">
        <v>3254</v>
      </c>
      <c r="C2282" s="414">
        <v>3527</v>
      </c>
      <c r="D2282" s="414">
        <v>1200.94</v>
      </c>
    </row>
    <row r="2283" spans="1:4" x14ac:dyDescent="0.2">
      <c r="A2283" s="415" t="s">
        <v>7879</v>
      </c>
      <c r="B2283" s="415" t="s">
        <v>3258</v>
      </c>
      <c r="C2283" s="414">
        <v>954</v>
      </c>
      <c r="D2283" s="414">
        <v>324.83999999999997</v>
      </c>
    </row>
    <row r="2284" spans="1:4" x14ac:dyDescent="0.2">
      <c r="A2284" s="415" t="s">
        <v>7879</v>
      </c>
      <c r="B2284" s="415" t="s">
        <v>3259</v>
      </c>
      <c r="C2284" s="414">
        <v>-954</v>
      </c>
      <c r="D2284" s="414">
        <v>-156.27000000000001</v>
      </c>
    </row>
    <row r="2285" spans="1:4" x14ac:dyDescent="0.2">
      <c r="A2285" s="415" t="s">
        <v>7879</v>
      </c>
      <c r="B2285" s="415" t="s">
        <v>3260</v>
      </c>
      <c r="C2285" s="414">
        <v>0</v>
      </c>
      <c r="D2285" s="414">
        <v>0</v>
      </c>
    </row>
    <row r="2286" spans="1:4" x14ac:dyDescent="0.2">
      <c r="A2286" s="415" t="s">
        <v>7880</v>
      </c>
      <c r="B2286" s="415" t="s">
        <v>169</v>
      </c>
      <c r="C2286" s="414">
        <v>2246</v>
      </c>
      <c r="D2286" s="414">
        <v>966</v>
      </c>
    </row>
    <row r="2287" spans="1:4" x14ac:dyDescent="0.2">
      <c r="A2287" s="415" t="s">
        <v>7880</v>
      </c>
      <c r="B2287" s="415" t="s">
        <v>174</v>
      </c>
      <c r="C2287" s="414">
        <v>4454</v>
      </c>
      <c r="D2287" s="414">
        <v>1915.67</v>
      </c>
    </row>
    <row r="2288" spans="1:4" x14ac:dyDescent="0.2">
      <c r="A2288" s="415" t="s">
        <v>7880</v>
      </c>
      <c r="B2288" s="415" t="s">
        <v>175</v>
      </c>
      <c r="C2288" s="414">
        <v>-4454</v>
      </c>
      <c r="D2288" s="414">
        <v>-801.72</v>
      </c>
    </row>
    <row r="2289" spans="1:4" x14ac:dyDescent="0.2">
      <c r="A2289" s="415" t="s">
        <v>7881</v>
      </c>
      <c r="B2289" s="415" t="s">
        <v>3987</v>
      </c>
      <c r="C2289" s="414">
        <v>2916</v>
      </c>
      <c r="D2289" s="414">
        <v>838.06</v>
      </c>
    </row>
    <row r="2290" spans="1:4" x14ac:dyDescent="0.2">
      <c r="A2290" s="415" t="s">
        <v>7881</v>
      </c>
      <c r="B2290" s="415" t="s">
        <v>3991</v>
      </c>
      <c r="C2290" s="414">
        <v>889</v>
      </c>
      <c r="D2290" s="414">
        <v>255.5</v>
      </c>
    </row>
    <row r="2291" spans="1:4" x14ac:dyDescent="0.2">
      <c r="A2291" s="415" t="s">
        <v>7881</v>
      </c>
      <c r="B2291" s="415" t="s">
        <v>3992</v>
      </c>
      <c r="C2291" s="414">
        <v>-889</v>
      </c>
      <c r="D2291" s="414">
        <v>-145.62</v>
      </c>
    </row>
    <row r="2292" spans="1:4" x14ac:dyDescent="0.2">
      <c r="A2292" s="415" t="s">
        <v>7881</v>
      </c>
      <c r="B2292" s="415" t="s">
        <v>3993</v>
      </c>
      <c r="C2292" s="414">
        <v>0</v>
      </c>
      <c r="D2292" s="414">
        <v>0</v>
      </c>
    </row>
    <row r="2293" spans="1:4" x14ac:dyDescent="0.2">
      <c r="A2293" s="415" t="s">
        <v>7882</v>
      </c>
      <c r="B2293" s="415" t="s">
        <v>3987</v>
      </c>
      <c r="C2293" s="414">
        <v>5503</v>
      </c>
      <c r="D2293" s="414">
        <v>1581.5600000000002</v>
      </c>
    </row>
    <row r="2294" spans="1:4" x14ac:dyDescent="0.2">
      <c r="A2294" s="415" t="s">
        <v>7882</v>
      </c>
      <c r="B2294" s="415" t="s">
        <v>3991</v>
      </c>
      <c r="C2294" s="414">
        <v>1067</v>
      </c>
      <c r="D2294" s="414">
        <v>306.64</v>
      </c>
    </row>
    <row r="2295" spans="1:4" x14ac:dyDescent="0.2">
      <c r="A2295" s="415" t="s">
        <v>7882</v>
      </c>
      <c r="B2295" s="415" t="s">
        <v>3992</v>
      </c>
      <c r="C2295" s="414">
        <v>-1060</v>
      </c>
      <c r="D2295" s="414">
        <v>-173.62999999999997</v>
      </c>
    </row>
    <row r="2296" spans="1:4" x14ac:dyDescent="0.2">
      <c r="A2296" s="415" t="s">
        <v>7882</v>
      </c>
      <c r="B2296" s="415" t="s">
        <v>3993</v>
      </c>
      <c r="C2296" s="414">
        <v>-7.0000000000000053</v>
      </c>
      <c r="D2296" s="414">
        <v>-0.84000000000000008</v>
      </c>
    </row>
    <row r="2297" spans="1:4" x14ac:dyDescent="0.2">
      <c r="A2297" s="415" t="s">
        <v>7883</v>
      </c>
      <c r="B2297" s="415" t="s">
        <v>4794</v>
      </c>
      <c r="C2297" s="414">
        <v>5934</v>
      </c>
      <c r="D2297" s="414">
        <v>1449.68</v>
      </c>
    </row>
    <row r="2298" spans="1:4" x14ac:dyDescent="0.2">
      <c r="A2298" s="415" t="s">
        <v>7883</v>
      </c>
      <c r="B2298" s="415" t="s">
        <v>4799</v>
      </c>
      <c r="C2298" s="414">
        <v>1505</v>
      </c>
      <c r="D2298" s="414">
        <v>367.67</v>
      </c>
    </row>
    <row r="2299" spans="1:4" x14ac:dyDescent="0.2">
      <c r="A2299" s="415" t="s">
        <v>7883</v>
      </c>
      <c r="B2299" s="415" t="s">
        <v>4800</v>
      </c>
      <c r="C2299" s="414">
        <v>-1505</v>
      </c>
      <c r="D2299" s="414">
        <v>-246.52</v>
      </c>
    </row>
    <row r="2300" spans="1:4" x14ac:dyDescent="0.2">
      <c r="A2300" s="415" t="s">
        <v>7883</v>
      </c>
      <c r="B2300" s="415" t="s">
        <v>4801</v>
      </c>
      <c r="C2300" s="414">
        <v>0</v>
      </c>
      <c r="D2300" s="414">
        <v>0</v>
      </c>
    </row>
    <row r="2301" spans="1:4" x14ac:dyDescent="0.2">
      <c r="A2301" s="415" t="s">
        <v>7884</v>
      </c>
      <c r="B2301" s="415" t="s">
        <v>3987</v>
      </c>
      <c r="C2301" s="414">
        <v>6451</v>
      </c>
      <c r="D2301" s="414">
        <v>1854.02</v>
      </c>
    </row>
    <row r="2302" spans="1:4" x14ac:dyDescent="0.2">
      <c r="A2302" s="415" t="s">
        <v>7884</v>
      </c>
      <c r="B2302" s="415" t="s">
        <v>3991</v>
      </c>
      <c r="C2302" s="414">
        <v>778</v>
      </c>
      <c r="D2302" s="414">
        <v>223.6</v>
      </c>
    </row>
    <row r="2303" spans="1:4" x14ac:dyDescent="0.2">
      <c r="A2303" s="415" t="s">
        <v>7884</v>
      </c>
      <c r="B2303" s="415" t="s">
        <v>3992</v>
      </c>
      <c r="C2303" s="414">
        <v>-778</v>
      </c>
      <c r="D2303" s="414">
        <v>-127.44</v>
      </c>
    </row>
    <row r="2304" spans="1:4" x14ac:dyDescent="0.2">
      <c r="A2304" s="415" t="s">
        <v>7884</v>
      </c>
      <c r="B2304" s="415" t="s">
        <v>3993</v>
      </c>
      <c r="C2304" s="414">
        <v>0</v>
      </c>
      <c r="D2304" s="414">
        <v>0</v>
      </c>
    </row>
    <row r="2305" spans="1:4" x14ac:dyDescent="0.2">
      <c r="A2305" s="415" t="s">
        <v>7885</v>
      </c>
      <c r="B2305" s="415" t="s">
        <v>3987</v>
      </c>
      <c r="C2305" s="414">
        <v>7143</v>
      </c>
      <c r="D2305" s="414">
        <v>2052.9</v>
      </c>
    </row>
    <row r="2306" spans="1:4" x14ac:dyDescent="0.2">
      <c r="A2306" s="415" t="s">
        <v>7885</v>
      </c>
      <c r="B2306" s="415" t="s">
        <v>3991</v>
      </c>
      <c r="C2306" s="414">
        <v>2252.9999999999982</v>
      </c>
      <c r="D2306" s="414">
        <v>647.51</v>
      </c>
    </row>
    <row r="2307" spans="1:4" x14ac:dyDescent="0.2">
      <c r="A2307" s="415" t="s">
        <v>7885</v>
      </c>
      <c r="B2307" s="415" t="s">
        <v>3992</v>
      </c>
      <c r="C2307" s="414">
        <v>-2109.6449999999968</v>
      </c>
      <c r="D2307" s="414">
        <v>-345.54999999999995</v>
      </c>
    </row>
    <row r="2308" spans="1:4" x14ac:dyDescent="0.2">
      <c r="A2308" s="415" t="s">
        <v>7885</v>
      </c>
      <c r="B2308" s="415" t="s">
        <v>3993</v>
      </c>
      <c r="C2308" s="414">
        <v>-143.3550000000009</v>
      </c>
      <c r="D2308" s="414">
        <v>-17.21</v>
      </c>
    </row>
    <row r="2309" spans="1:4" x14ac:dyDescent="0.2">
      <c r="A2309" s="415" t="s">
        <v>7886</v>
      </c>
      <c r="B2309" s="415" t="s">
        <v>3987</v>
      </c>
      <c r="C2309" s="414">
        <v>6906</v>
      </c>
      <c r="D2309" s="414">
        <v>1984.78</v>
      </c>
    </row>
    <row r="2310" spans="1:4" x14ac:dyDescent="0.2">
      <c r="A2310" s="415" t="s">
        <v>7886</v>
      </c>
      <c r="B2310" s="415" t="s">
        <v>3991</v>
      </c>
      <c r="C2310" s="414">
        <v>2352</v>
      </c>
      <c r="D2310" s="414">
        <v>675.96</v>
      </c>
    </row>
    <row r="2311" spans="1:4" x14ac:dyDescent="0.2">
      <c r="A2311" s="415" t="s">
        <v>7886</v>
      </c>
      <c r="B2311" s="415" t="s">
        <v>3992</v>
      </c>
      <c r="C2311" s="414">
        <v>-2352</v>
      </c>
      <c r="D2311" s="414">
        <v>-385.26</v>
      </c>
    </row>
    <row r="2312" spans="1:4" x14ac:dyDescent="0.2">
      <c r="A2312" s="415" t="s">
        <v>7886</v>
      </c>
      <c r="B2312" s="415" t="s">
        <v>3993</v>
      </c>
      <c r="C2312" s="414">
        <v>0</v>
      </c>
      <c r="D2312" s="414">
        <v>0</v>
      </c>
    </row>
    <row r="2313" spans="1:4" x14ac:dyDescent="0.2">
      <c r="A2313" s="415" t="s">
        <v>7887</v>
      </c>
      <c r="B2313" s="415" t="s">
        <v>3987</v>
      </c>
      <c r="C2313" s="414">
        <v>7324</v>
      </c>
      <c r="D2313" s="414">
        <v>2104.92</v>
      </c>
    </row>
    <row r="2314" spans="1:4" x14ac:dyDescent="0.2">
      <c r="A2314" s="415" t="s">
        <v>7887</v>
      </c>
      <c r="B2314" s="415" t="s">
        <v>3991</v>
      </c>
      <c r="C2314" s="414">
        <v>2011</v>
      </c>
      <c r="D2314" s="414">
        <v>577.96</v>
      </c>
    </row>
    <row r="2315" spans="1:4" x14ac:dyDescent="0.2">
      <c r="A2315" s="415" t="s">
        <v>7887</v>
      </c>
      <c r="B2315" s="415" t="s">
        <v>3992</v>
      </c>
      <c r="C2315" s="414">
        <v>-2011</v>
      </c>
      <c r="D2315" s="414">
        <v>-329.4</v>
      </c>
    </row>
    <row r="2316" spans="1:4" x14ac:dyDescent="0.2">
      <c r="A2316" s="415" t="s">
        <v>7887</v>
      </c>
      <c r="B2316" s="415" t="s">
        <v>3993</v>
      </c>
      <c r="C2316" s="414">
        <v>0</v>
      </c>
      <c r="D2316" s="414">
        <v>0</v>
      </c>
    </row>
    <row r="2317" spans="1:4" x14ac:dyDescent="0.2">
      <c r="A2317" s="415" t="s">
        <v>7889</v>
      </c>
      <c r="B2317" s="415" t="s">
        <v>3270</v>
      </c>
      <c r="C2317" s="414">
        <v>5378</v>
      </c>
      <c r="D2317" s="414">
        <v>1776.35</v>
      </c>
    </row>
    <row r="2318" spans="1:4" x14ac:dyDescent="0.2">
      <c r="A2318" s="415" t="s">
        <v>7889</v>
      </c>
      <c r="B2318" s="415" t="s">
        <v>3274</v>
      </c>
      <c r="C2318" s="414">
        <v>4262</v>
      </c>
      <c r="D2318" s="414">
        <v>1407.74</v>
      </c>
    </row>
    <row r="2319" spans="1:4" x14ac:dyDescent="0.2">
      <c r="A2319" s="415" t="s">
        <v>7889</v>
      </c>
      <c r="B2319" s="415" t="s">
        <v>3275</v>
      </c>
      <c r="C2319" s="414">
        <v>-2892</v>
      </c>
      <c r="D2319" s="414">
        <v>-473.71</v>
      </c>
    </row>
    <row r="2320" spans="1:4" x14ac:dyDescent="0.2">
      <c r="A2320" s="415" t="s">
        <v>7889</v>
      </c>
      <c r="B2320" s="415" t="s">
        <v>3276</v>
      </c>
      <c r="C2320" s="414">
        <v>-1370</v>
      </c>
      <c r="D2320" s="414">
        <v>-164.4</v>
      </c>
    </row>
    <row r="2321" spans="1:4" x14ac:dyDescent="0.2">
      <c r="A2321" s="415" t="s">
        <v>7890</v>
      </c>
      <c r="B2321" s="415" t="s">
        <v>3987</v>
      </c>
      <c r="C2321" s="414">
        <v>5743</v>
      </c>
      <c r="D2321" s="414">
        <v>1650.5300000000002</v>
      </c>
    </row>
    <row r="2322" spans="1:4" x14ac:dyDescent="0.2">
      <c r="A2322" s="415" t="s">
        <v>7890</v>
      </c>
      <c r="B2322" s="415" t="s">
        <v>3991</v>
      </c>
      <c r="C2322" s="414">
        <v>1457</v>
      </c>
      <c r="D2322" s="414">
        <v>418.74</v>
      </c>
    </row>
    <row r="2323" spans="1:4" x14ac:dyDescent="0.2">
      <c r="A2323" s="415" t="s">
        <v>7890</v>
      </c>
      <c r="B2323" s="415" t="s">
        <v>3992</v>
      </c>
      <c r="C2323" s="414">
        <v>-1457</v>
      </c>
      <c r="D2323" s="414">
        <v>-238.66</v>
      </c>
    </row>
    <row r="2324" spans="1:4" x14ac:dyDescent="0.2">
      <c r="A2324" s="415" t="s">
        <v>7890</v>
      </c>
      <c r="B2324" s="415" t="s">
        <v>3993</v>
      </c>
      <c r="C2324" s="414">
        <v>0</v>
      </c>
      <c r="D2324" s="414">
        <v>0</v>
      </c>
    </row>
    <row r="2325" spans="1:4" x14ac:dyDescent="0.2">
      <c r="A2325" s="415" t="s">
        <v>7891</v>
      </c>
      <c r="B2325" s="415" t="s">
        <v>3243</v>
      </c>
      <c r="C2325" s="414">
        <v>5787</v>
      </c>
      <c r="D2325" s="414">
        <v>2265.04</v>
      </c>
    </row>
    <row r="2326" spans="1:4" x14ac:dyDescent="0.2">
      <c r="A2326" s="415" t="s">
        <v>7891</v>
      </c>
      <c r="B2326" s="415" t="s">
        <v>3247</v>
      </c>
      <c r="C2326" s="414">
        <v>1469</v>
      </c>
      <c r="D2326" s="414">
        <v>574.98</v>
      </c>
    </row>
    <row r="2327" spans="1:4" x14ac:dyDescent="0.2">
      <c r="A2327" s="415" t="s">
        <v>7891</v>
      </c>
      <c r="B2327" s="415" t="s">
        <v>3248</v>
      </c>
      <c r="C2327" s="414">
        <v>-1469</v>
      </c>
      <c r="D2327" s="414">
        <v>-240.62</v>
      </c>
    </row>
    <row r="2328" spans="1:4" x14ac:dyDescent="0.2">
      <c r="A2328" s="415" t="s">
        <v>7892</v>
      </c>
      <c r="B2328" s="415" t="s">
        <v>3987</v>
      </c>
      <c r="C2328" s="414">
        <v>2745</v>
      </c>
      <c r="D2328" s="414">
        <v>788.91</v>
      </c>
    </row>
    <row r="2329" spans="1:4" x14ac:dyDescent="0.2">
      <c r="A2329" s="415" t="s">
        <v>7892</v>
      </c>
      <c r="B2329" s="415" t="s">
        <v>3991</v>
      </c>
      <c r="C2329" s="414">
        <v>1635</v>
      </c>
      <c r="D2329" s="414">
        <v>469.9</v>
      </c>
    </row>
    <row r="2330" spans="1:4" x14ac:dyDescent="0.2">
      <c r="A2330" s="415" t="s">
        <v>7892</v>
      </c>
      <c r="B2330" s="415" t="s">
        <v>3992</v>
      </c>
      <c r="C2330" s="414">
        <v>-1314</v>
      </c>
      <c r="D2330" s="414">
        <v>-215.23</v>
      </c>
    </row>
    <row r="2331" spans="1:4" x14ac:dyDescent="0.2">
      <c r="A2331" s="415" t="s">
        <v>7892</v>
      </c>
      <c r="B2331" s="415" t="s">
        <v>3993</v>
      </c>
      <c r="C2331" s="414">
        <v>-321</v>
      </c>
      <c r="D2331" s="414">
        <v>-38.520000000000003</v>
      </c>
    </row>
    <row r="2332" spans="1:4" x14ac:dyDescent="0.2">
      <c r="A2332" s="415" t="s">
        <v>7893</v>
      </c>
      <c r="B2332" s="415" t="s">
        <v>3987</v>
      </c>
      <c r="C2332" s="414">
        <v>3673</v>
      </c>
      <c r="D2332" s="414">
        <v>1055.6199999999999</v>
      </c>
    </row>
    <row r="2333" spans="1:4" x14ac:dyDescent="0.2">
      <c r="A2333" s="415" t="s">
        <v>7893</v>
      </c>
      <c r="B2333" s="415" t="s">
        <v>3991</v>
      </c>
      <c r="C2333" s="414">
        <v>1174</v>
      </c>
      <c r="D2333" s="414">
        <v>337.41</v>
      </c>
    </row>
    <row r="2334" spans="1:4" x14ac:dyDescent="0.2">
      <c r="A2334" s="415" t="s">
        <v>7893</v>
      </c>
      <c r="B2334" s="415" t="s">
        <v>3992</v>
      </c>
      <c r="C2334" s="414">
        <v>-1174</v>
      </c>
      <c r="D2334" s="414">
        <v>-192.3</v>
      </c>
    </row>
    <row r="2335" spans="1:4" x14ac:dyDescent="0.2">
      <c r="A2335" s="415" t="s">
        <v>7893</v>
      </c>
      <c r="B2335" s="415" t="s">
        <v>3993</v>
      </c>
      <c r="C2335" s="414">
        <v>0</v>
      </c>
      <c r="D2335" s="414">
        <v>0</v>
      </c>
    </row>
    <row r="2336" spans="1:4" x14ac:dyDescent="0.2">
      <c r="A2336" s="415" t="s">
        <v>7894</v>
      </c>
      <c r="B2336" s="415" t="s">
        <v>3987</v>
      </c>
      <c r="C2336" s="414">
        <v>5744</v>
      </c>
      <c r="D2336" s="414">
        <v>1650.83</v>
      </c>
    </row>
    <row r="2337" spans="1:4" x14ac:dyDescent="0.2">
      <c r="A2337" s="415" t="s">
        <v>7894</v>
      </c>
      <c r="B2337" s="415" t="s">
        <v>3991</v>
      </c>
      <c r="C2337" s="414">
        <v>0</v>
      </c>
      <c r="D2337" s="414">
        <v>0</v>
      </c>
    </row>
    <row r="2338" spans="1:4" x14ac:dyDescent="0.2">
      <c r="A2338" s="415" t="s">
        <v>7894</v>
      </c>
      <c r="B2338" s="415" t="s">
        <v>3992</v>
      </c>
      <c r="C2338" s="414">
        <v>0</v>
      </c>
      <c r="D2338" s="414">
        <v>0</v>
      </c>
    </row>
    <row r="2339" spans="1:4" x14ac:dyDescent="0.2">
      <c r="A2339" s="415" t="s">
        <v>7894</v>
      </c>
      <c r="B2339" s="415" t="s">
        <v>3993</v>
      </c>
      <c r="C2339" s="414">
        <v>0</v>
      </c>
      <c r="D2339" s="414">
        <v>0</v>
      </c>
    </row>
    <row r="2340" spans="1:4" x14ac:dyDescent="0.2">
      <c r="A2340" s="415" t="s">
        <v>7895</v>
      </c>
      <c r="B2340" s="415" t="s">
        <v>3987</v>
      </c>
      <c r="C2340" s="414">
        <v>5580</v>
      </c>
      <c r="D2340" s="414">
        <v>1603.69</v>
      </c>
    </row>
    <row r="2341" spans="1:4" x14ac:dyDescent="0.2">
      <c r="A2341" s="415" t="s">
        <v>7895</v>
      </c>
      <c r="B2341" s="415" t="s">
        <v>3991</v>
      </c>
      <c r="C2341" s="414">
        <v>1745</v>
      </c>
      <c r="D2341" s="414">
        <v>501.51</v>
      </c>
    </row>
    <row r="2342" spans="1:4" x14ac:dyDescent="0.2">
      <c r="A2342" s="415" t="s">
        <v>7895</v>
      </c>
      <c r="B2342" s="415" t="s">
        <v>3992</v>
      </c>
      <c r="C2342" s="414">
        <v>-1745</v>
      </c>
      <c r="D2342" s="414">
        <v>-285.83</v>
      </c>
    </row>
    <row r="2343" spans="1:4" x14ac:dyDescent="0.2">
      <c r="A2343" s="415" t="s">
        <v>7895</v>
      </c>
      <c r="B2343" s="415" t="s">
        <v>3993</v>
      </c>
      <c r="C2343" s="414">
        <v>0</v>
      </c>
      <c r="D2343" s="414">
        <v>0</v>
      </c>
    </row>
    <row r="2344" spans="1:4" x14ac:dyDescent="0.2">
      <c r="A2344" s="415" t="s">
        <v>7896</v>
      </c>
      <c r="B2344" s="415" t="s">
        <v>3987</v>
      </c>
      <c r="C2344" s="414">
        <v>5651</v>
      </c>
      <c r="D2344" s="414">
        <v>1624.1</v>
      </c>
    </row>
    <row r="2345" spans="1:4" x14ac:dyDescent="0.2">
      <c r="A2345" s="415" t="s">
        <v>7896</v>
      </c>
      <c r="B2345" s="415" t="s">
        <v>3991</v>
      </c>
      <c r="C2345" s="414">
        <v>1230</v>
      </c>
      <c r="D2345" s="414">
        <v>353.5</v>
      </c>
    </row>
    <row r="2346" spans="1:4" x14ac:dyDescent="0.2">
      <c r="A2346" s="415" t="s">
        <v>7896</v>
      </c>
      <c r="B2346" s="415" t="s">
        <v>3992</v>
      </c>
      <c r="C2346" s="414">
        <v>-1230</v>
      </c>
      <c r="D2346" s="414">
        <v>-201.47</v>
      </c>
    </row>
    <row r="2347" spans="1:4" x14ac:dyDescent="0.2">
      <c r="A2347" s="415" t="s">
        <v>7896</v>
      </c>
      <c r="B2347" s="415" t="s">
        <v>3993</v>
      </c>
      <c r="C2347" s="414">
        <v>0</v>
      </c>
      <c r="D2347" s="414">
        <v>0</v>
      </c>
    </row>
    <row r="2348" spans="1:4" x14ac:dyDescent="0.2">
      <c r="A2348" s="415" t="s">
        <v>7897</v>
      </c>
      <c r="B2348" s="415" t="s">
        <v>3987</v>
      </c>
      <c r="C2348" s="414">
        <v>6472</v>
      </c>
      <c r="D2348" s="414">
        <v>1860.06</v>
      </c>
    </row>
    <row r="2349" spans="1:4" x14ac:dyDescent="0.2">
      <c r="A2349" s="415" t="s">
        <v>7897</v>
      </c>
      <c r="B2349" s="415" t="s">
        <v>3991</v>
      </c>
      <c r="C2349" s="414">
        <v>1633</v>
      </c>
      <c r="D2349" s="414">
        <v>469.31</v>
      </c>
    </row>
    <row r="2350" spans="1:4" x14ac:dyDescent="0.2">
      <c r="A2350" s="415" t="s">
        <v>7897</v>
      </c>
      <c r="B2350" s="415" t="s">
        <v>3992</v>
      </c>
      <c r="C2350" s="414">
        <v>-1608</v>
      </c>
      <c r="D2350" s="414">
        <v>-263.39999999999998</v>
      </c>
    </row>
    <row r="2351" spans="1:4" x14ac:dyDescent="0.2">
      <c r="A2351" s="415" t="s">
        <v>7897</v>
      </c>
      <c r="B2351" s="415" t="s">
        <v>3993</v>
      </c>
      <c r="C2351" s="414">
        <v>-25</v>
      </c>
      <c r="D2351" s="414">
        <v>-3</v>
      </c>
    </row>
    <row r="2352" spans="1:4" x14ac:dyDescent="0.2">
      <c r="A2352" s="415" t="s">
        <v>7898</v>
      </c>
      <c r="B2352" s="415" t="s">
        <v>3270</v>
      </c>
      <c r="C2352" s="414">
        <v>7331</v>
      </c>
      <c r="D2352" s="414">
        <v>2421.4299999999998</v>
      </c>
    </row>
    <row r="2353" spans="1:4" x14ac:dyDescent="0.2">
      <c r="A2353" s="415" t="s">
        <v>7899</v>
      </c>
      <c r="B2353" s="415" t="s">
        <v>3987</v>
      </c>
      <c r="C2353" s="414">
        <v>24054.373522458602</v>
      </c>
      <c r="D2353" s="414">
        <v>6913.23</v>
      </c>
    </row>
    <row r="2354" spans="1:4" x14ac:dyDescent="0.2">
      <c r="A2354" s="415" t="s">
        <v>7899</v>
      </c>
      <c r="B2354" s="415" t="s">
        <v>3988</v>
      </c>
      <c r="C2354" s="414">
        <v>16645.6264775413</v>
      </c>
      <c r="D2354" s="414">
        <v>4549.25</v>
      </c>
    </row>
    <row r="2355" spans="1:4" x14ac:dyDescent="0.2">
      <c r="A2355" s="415" t="s">
        <v>7899</v>
      </c>
      <c r="B2355" s="415" t="s">
        <v>3991</v>
      </c>
      <c r="C2355" s="414">
        <v>855.79196217494098</v>
      </c>
      <c r="D2355" s="414">
        <v>245.95</v>
      </c>
    </row>
    <row r="2356" spans="1:4" x14ac:dyDescent="0.2">
      <c r="A2356" s="415" t="s">
        <v>7899</v>
      </c>
      <c r="B2356" s="415" t="s">
        <v>3994</v>
      </c>
      <c r="C2356" s="414">
        <v>592.20803782505902</v>
      </c>
      <c r="D2356" s="414">
        <v>161.85</v>
      </c>
    </row>
    <row r="2357" spans="1:4" x14ac:dyDescent="0.2">
      <c r="A2357" s="415" t="s">
        <v>7899</v>
      </c>
      <c r="B2357" s="415" t="s">
        <v>3992</v>
      </c>
      <c r="C2357" s="414">
        <v>-855.79196217494098</v>
      </c>
      <c r="D2357" s="414">
        <v>-140.18</v>
      </c>
    </row>
    <row r="2358" spans="1:4" x14ac:dyDescent="0.2">
      <c r="A2358" s="415" t="s">
        <v>7899</v>
      </c>
      <c r="B2358" s="415" t="s">
        <v>3995</v>
      </c>
      <c r="C2358" s="414">
        <v>-592.20803782505902</v>
      </c>
      <c r="D2358" s="414">
        <v>-97</v>
      </c>
    </row>
    <row r="2359" spans="1:4" x14ac:dyDescent="0.2">
      <c r="A2359" s="415" t="s">
        <v>7899</v>
      </c>
      <c r="B2359" s="415" t="s">
        <v>3993</v>
      </c>
      <c r="C2359" s="414">
        <v>0</v>
      </c>
      <c r="D2359" s="414">
        <v>0</v>
      </c>
    </row>
    <row r="2360" spans="1:4" x14ac:dyDescent="0.2">
      <c r="A2360" s="415" t="s">
        <v>7899</v>
      </c>
      <c r="B2360" s="415" t="s">
        <v>3996</v>
      </c>
      <c r="C2360" s="414">
        <v>0</v>
      </c>
      <c r="D2360" s="414">
        <v>0</v>
      </c>
    </row>
    <row r="2361" spans="1:4" x14ac:dyDescent="0.2">
      <c r="A2361" s="415" t="s">
        <v>7900</v>
      </c>
      <c r="B2361" s="415" t="s">
        <v>3987</v>
      </c>
      <c r="C2361" s="414">
        <v>6083</v>
      </c>
      <c r="D2361" s="414">
        <v>1748.25</v>
      </c>
    </row>
    <row r="2362" spans="1:4" x14ac:dyDescent="0.2">
      <c r="A2362" s="415" t="s">
        <v>7900</v>
      </c>
      <c r="B2362" s="415" t="s">
        <v>3991</v>
      </c>
      <c r="C2362" s="414">
        <v>1831</v>
      </c>
      <c r="D2362" s="414">
        <v>526.23</v>
      </c>
    </row>
    <row r="2363" spans="1:4" x14ac:dyDescent="0.2">
      <c r="A2363" s="415" t="s">
        <v>7900</v>
      </c>
      <c r="B2363" s="415" t="s">
        <v>3992</v>
      </c>
      <c r="C2363" s="414">
        <v>-1831</v>
      </c>
      <c r="D2363" s="414">
        <v>-299.92</v>
      </c>
    </row>
    <row r="2364" spans="1:4" x14ac:dyDescent="0.2">
      <c r="A2364" s="415" t="s">
        <v>7900</v>
      </c>
      <c r="B2364" s="415" t="s">
        <v>3993</v>
      </c>
      <c r="C2364" s="414">
        <v>0</v>
      </c>
      <c r="D2364" s="414">
        <v>0</v>
      </c>
    </row>
    <row r="2365" spans="1:4" x14ac:dyDescent="0.2">
      <c r="A2365" s="415" t="s">
        <v>7901</v>
      </c>
      <c r="B2365" s="415" t="s">
        <v>3243</v>
      </c>
      <c r="C2365" s="414">
        <v>2320</v>
      </c>
      <c r="D2365" s="414">
        <v>908.05</v>
      </c>
    </row>
    <row r="2366" spans="1:4" x14ac:dyDescent="0.2">
      <c r="A2366" s="415" t="s">
        <v>7901</v>
      </c>
      <c r="B2366" s="415" t="s">
        <v>3247</v>
      </c>
      <c r="C2366" s="414">
        <v>1028</v>
      </c>
      <c r="D2366" s="414">
        <v>402.36</v>
      </c>
    </row>
    <row r="2367" spans="1:4" x14ac:dyDescent="0.2">
      <c r="A2367" s="415" t="s">
        <v>7901</v>
      </c>
      <c r="B2367" s="415" t="s">
        <v>3248</v>
      </c>
      <c r="C2367" s="414">
        <v>-1028</v>
      </c>
      <c r="D2367" s="414">
        <v>-168.39</v>
      </c>
    </row>
    <row r="2368" spans="1:4" x14ac:dyDescent="0.2">
      <c r="A2368" s="415" t="s">
        <v>7902</v>
      </c>
      <c r="B2368" s="415" t="s">
        <v>3987</v>
      </c>
      <c r="C2368" s="414">
        <v>4225</v>
      </c>
      <c r="D2368" s="414">
        <v>1214.25</v>
      </c>
    </row>
    <row r="2369" spans="1:4" x14ac:dyDescent="0.2">
      <c r="A2369" s="415" t="s">
        <v>7902</v>
      </c>
      <c r="B2369" s="415" t="s">
        <v>3991</v>
      </c>
      <c r="C2369" s="414">
        <v>1058</v>
      </c>
      <c r="D2369" s="414">
        <v>304.07</v>
      </c>
    </row>
    <row r="2370" spans="1:4" x14ac:dyDescent="0.2">
      <c r="A2370" s="415" t="s">
        <v>7902</v>
      </c>
      <c r="B2370" s="415" t="s">
        <v>3992</v>
      </c>
      <c r="C2370" s="414">
        <v>-1025.9000000000001</v>
      </c>
      <c r="D2370" s="414">
        <v>-168.04</v>
      </c>
    </row>
    <row r="2371" spans="1:4" x14ac:dyDescent="0.2">
      <c r="A2371" s="415" t="s">
        <v>7902</v>
      </c>
      <c r="B2371" s="415" t="s">
        <v>3993</v>
      </c>
      <c r="C2371" s="414">
        <v>-32.099999999999994</v>
      </c>
      <c r="D2371" s="414">
        <v>-3.8600000000000003</v>
      </c>
    </row>
    <row r="2372" spans="1:4" x14ac:dyDescent="0.2">
      <c r="A2372" s="415" t="s">
        <v>7903</v>
      </c>
      <c r="B2372" s="415" t="s">
        <v>3987</v>
      </c>
      <c r="C2372" s="414">
        <v>4685</v>
      </c>
      <c r="D2372" s="414">
        <v>1346.47</v>
      </c>
    </row>
    <row r="2373" spans="1:4" x14ac:dyDescent="0.2">
      <c r="A2373" s="415" t="s">
        <v>7903</v>
      </c>
      <c r="B2373" s="415" t="s">
        <v>3991</v>
      </c>
      <c r="C2373" s="414">
        <v>1017</v>
      </c>
      <c r="D2373" s="414">
        <v>292.29000000000002</v>
      </c>
    </row>
    <row r="2374" spans="1:4" x14ac:dyDescent="0.2">
      <c r="A2374" s="415" t="s">
        <v>7903</v>
      </c>
      <c r="B2374" s="415" t="s">
        <v>3992</v>
      </c>
      <c r="C2374" s="414">
        <v>-1017</v>
      </c>
      <c r="D2374" s="414">
        <v>-166.58</v>
      </c>
    </row>
    <row r="2375" spans="1:4" x14ac:dyDescent="0.2">
      <c r="A2375" s="415" t="s">
        <v>7903</v>
      </c>
      <c r="B2375" s="415" t="s">
        <v>3993</v>
      </c>
      <c r="C2375" s="414">
        <v>0</v>
      </c>
      <c r="D2375" s="414">
        <v>0</v>
      </c>
    </row>
    <row r="2376" spans="1:4" x14ac:dyDescent="0.2">
      <c r="A2376" s="415" t="s">
        <v>7904</v>
      </c>
      <c r="B2376" s="415" t="s">
        <v>3987</v>
      </c>
      <c r="C2376" s="414">
        <v>22774.456521739088</v>
      </c>
      <c r="D2376" s="414">
        <v>6545.3800000000019</v>
      </c>
    </row>
    <row r="2377" spans="1:4" x14ac:dyDescent="0.2">
      <c r="A2377" s="415" t="s">
        <v>7904</v>
      </c>
      <c r="B2377" s="415" t="s">
        <v>3988</v>
      </c>
      <c r="C2377" s="414">
        <v>31702.043478260835</v>
      </c>
      <c r="D2377" s="414">
        <v>8664.23</v>
      </c>
    </row>
    <row r="2378" spans="1:4" x14ac:dyDescent="0.2">
      <c r="A2378" s="415" t="s">
        <v>7904</v>
      </c>
      <c r="B2378" s="415" t="s">
        <v>3991</v>
      </c>
      <c r="C2378" s="414">
        <v>4469.4816053511795</v>
      </c>
      <c r="D2378" s="414">
        <v>1284.5299999999997</v>
      </c>
    </row>
    <row r="2379" spans="1:4" x14ac:dyDescent="0.2">
      <c r="A2379" s="415" t="s">
        <v>7904</v>
      </c>
      <c r="B2379" s="415" t="s">
        <v>3994</v>
      </c>
      <c r="C2379" s="414">
        <v>6221.5183946488423</v>
      </c>
      <c r="D2379" s="414">
        <v>1700.3499999999997</v>
      </c>
    </row>
    <row r="2380" spans="1:4" x14ac:dyDescent="0.2">
      <c r="A2380" s="415" t="s">
        <v>7904</v>
      </c>
      <c r="B2380" s="415" t="s">
        <v>3992</v>
      </c>
      <c r="C2380" s="414">
        <v>-4266.4924749164002</v>
      </c>
      <c r="D2380" s="414">
        <v>-698.87</v>
      </c>
    </row>
    <row r="2381" spans="1:4" x14ac:dyDescent="0.2">
      <c r="A2381" s="415" t="s">
        <v>7904</v>
      </c>
      <c r="B2381" s="415" t="s">
        <v>3995</v>
      </c>
      <c r="C2381" s="414">
        <v>-5938.9575250836288</v>
      </c>
      <c r="D2381" s="414">
        <v>-972.8</v>
      </c>
    </row>
    <row r="2382" spans="1:4" x14ac:dyDescent="0.2">
      <c r="A2382" s="415" t="s">
        <v>7904</v>
      </c>
      <c r="B2382" s="415" t="s">
        <v>3993</v>
      </c>
      <c r="C2382" s="414">
        <v>-202.98913043477978</v>
      </c>
      <c r="D2382" s="414">
        <v>-24.36</v>
      </c>
    </row>
    <row r="2383" spans="1:4" x14ac:dyDescent="0.2">
      <c r="A2383" s="415" t="s">
        <v>7904</v>
      </c>
      <c r="B2383" s="415" t="s">
        <v>3996</v>
      </c>
      <c r="C2383" s="414">
        <v>-282.56086956521369</v>
      </c>
      <c r="D2383" s="414">
        <v>-33.909999999999997</v>
      </c>
    </row>
    <row r="2384" spans="1:4" x14ac:dyDescent="0.2">
      <c r="A2384" s="415" t="s">
        <v>7905</v>
      </c>
      <c r="B2384" s="415" t="s">
        <v>3254</v>
      </c>
      <c r="C2384" s="414">
        <v>3773</v>
      </c>
      <c r="D2384" s="414">
        <v>1284.71</v>
      </c>
    </row>
    <row r="2385" spans="1:4" x14ac:dyDescent="0.2">
      <c r="A2385" s="415" t="s">
        <v>7905</v>
      </c>
      <c r="B2385" s="415" t="s">
        <v>3258</v>
      </c>
      <c r="C2385" s="414">
        <v>1315</v>
      </c>
      <c r="D2385" s="414">
        <v>447.76</v>
      </c>
    </row>
    <row r="2386" spans="1:4" x14ac:dyDescent="0.2">
      <c r="A2386" s="415" t="s">
        <v>7905</v>
      </c>
      <c r="B2386" s="415" t="s">
        <v>3259</v>
      </c>
      <c r="C2386" s="414">
        <v>-1315</v>
      </c>
      <c r="D2386" s="414">
        <v>-215.4</v>
      </c>
    </row>
    <row r="2387" spans="1:4" x14ac:dyDescent="0.2">
      <c r="A2387" s="415" t="s">
        <v>7905</v>
      </c>
      <c r="B2387" s="415" t="s">
        <v>3260</v>
      </c>
      <c r="C2387" s="414">
        <v>0</v>
      </c>
      <c r="D2387" s="414">
        <v>0</v>
      </c>
    </row>
    <row r="2388" spans="1:4" x14ac:dyDescent="0.2">
      <c r="A2388" s="415" t="s">
        <v>7906</v>
      </c>
      <c r="B2388" s="415" t="s">
        <v>3987</v>
      </c>
      <c r="C2388" s="414">
        <v>5171</v>
      </c>
      <c r="D2388" s="414">
        <v>1486.15</v>
      </c>
    </row>
    <row r="2389" spans="1:4" x14ac:dyDescent="0.2">
      <c r="A2389" s="415" t="s">
        <v>7906</v>
      </c>
      <c r="B2389" s="415" t="s">
        <v>3991</v>
      </c>
      <c r="C2389" s="414">
        <v>1179</v>
      </c>
      <c r="D2389" s="414">
        <v>338.84</v>
      </c>
    </row>
    <row r="2390" spans="1:4" x14ac:dyDescent="0.2">
      <c r="A2390" s="415" t="s">
        <v>7906</v>
      </c>
      <c r="B2390" s="415" t="s">
        <v>3992</v>
      </c>
      <c r="C2390" s="414">
        <v>-1179</v>
      </c>
      <c r="D2390" s="414">
        <v>-193.12</v>
      </c>
    </row>
    <row r="2391" spans="1:4" x14ac:dyDescent="0.2">
      <c r="A2391" s="415" t="s">
        <v>7906</v>
      </c>
      <c r="B2391" s="415" t="s">
        <v>3993</v>
      </c>
      <c r="C2391" s="414">
        <v>0</v>
      </c>
      <c r="D2391" s="414">
        <v>0</v>
      </c>
    </row>
    <row r="2392" spans="1:4" x14ac:dyDescent="0.2">
      <c r="A2392" s="415" t="s">
        <v>7907</v>
      </c>
      <c r="B2392" s="415" t="s">
        <v>3987</v>
      </c>
      <c r="C2392" s="414">
        <v>2944.6400000000003</v>
      </c>
      <c r="D2392" s="414">
        <v>846.29</v>
      </c>
    </row>
    <row r="2393" spans="1:4" x14ac:dyDescent="0.2">
      <c r="A2393" s="415" t="s">
        <v>7907</v>
      </c>
      <c r="B2393" s="415" t="s">
        <v>3991</v>
      </c>
      <c r="C2393" s="414">
        <v>7478.3600000000006</v>
      </c>
      <c r="D2393" s="414">
        <v>2149.2799999999997</v>
      </c>
    </row>
    <row r="2394" spans="1:4" x14ac:dyDescent="0.2">
      <c r="A2394" s="415" t="s">
        <v>7907</v>
      </c>
      <c r="B2394" s="415" t="s">
        <v>3992</v>
      </c>
      <c r="C2394" s="414">
        <v>-3126.8999999999996</v>
      </c>
      <c r="D2394" s="414">
        <v>-512.19000000000005</v>
      </c>
    </row>
    <row r="2395" spans="1:4" x14ac:dyDescent="0.2">
      <c r="A2395" s="415" t="s">
        <v>7907</v>
      </c>
      <c r="B2395" s="415" t="s">
        <v>3993</v>
      </c>
      <c r="C2395" s="414">
        <v>-4351.4599999999973</v>
      </c>
      <c r="D2395" s="414">
        <v>-522.16999999999996</v>
      </c>
    </row>
    <row r="2396" spans="1:4" x14ac:dyDescent="0.2">
      <c r="A2396" s="415" t="s">
        <v>7908</v>
      </c>
      <c r="B2396" s="415" t="s">
        <v>3987</v>
      </c>
      <c r="C2396" s="414">
        <v>3113</v>
      </c>
      <c r="D2396" s="414">
        <v>894.68</v>
      </c>
    </row>
    <row r="2397" spans="1:4" x14ac:dyDescent="0.2">
      <c r="A2397" s="415" t="s">
        <v>7908</v>
      </c>
      <c r="B2397" s="415" t="s">
        <v>3991</v>
      </c>
      <c r="C2397" s="414">
        <v>2860</v>
      </c>
      <c r="D2397" s="414">
        <v>821.96</v>
      </c>
    </row>
    <row r="2398" spans="1:4" x14ac:dyDescent="0.2">
      <c r="A2398" s="415" t="s">
        <v>7908</v>
      </c>
      <c r="B2398" s="415" t="s">
        <v>3992</v>
      </c>
      <c r="C2398" s="414">
        <v>-1791.9</v>
      </c>
      <c r="D2398" s="414">
        <v>-293.51</v>
      </c>
    </row>
    <row r="2399" spans="1:4" x14ac:dyDescent="0.2">
      <c r="A2399" s="415" t="s">
        <v>7908</v>
      </c>
      <c r="B2399" s="415" t="s">
        <v>3993</v>
      </c>
      <c r="C2399" s="414">
        <v>-1068.0999999999999</v>
      </c>
      <c r="D2399" s="414">
        <v>-128.16999999999999</v>
      </c>
    </row>
    <row r="2400" spans="1:4" x14ac:dyDescent="0.2">
      <c r="A2400" s="415" t="s">
        <v>7909</v>
      </c>
      <c r="B2400" s="415" t="s">
        <v>3987</v>
      </c>
      <c r="C2400" s="414">
        <v>5000</v>
      </c>
      <c r="D2400" s="414">
        <v>1437</v>
      </c>
    </row>
    <row r="2401" spans="1:4" x14ac:dyDescent="0.2">
      <c r="A2401" s="415" t="s">
        <v>7909</v>
      </c>
      <c r="B2401" s="415" t="s">
        <v>3991</v>
      </c>
      <c r="C2401" s="414">
        <v>5</v>
      </c>
      <c r="D2401" s="414">
        <v>1.44</v>
      </c>
    </row>
    <row r="2402" spans="1:4" x14ac:dyDescent="0.2">
      <c r="A2402" s="415" t="s">
        <v>7909</v>
      </c>
      <c r="B2402" s="415" t="s">
        <v>3992</v>
      </c>
      <c r="C2402" s="414">
        <v>-5</v>
      </c>
      <c r="D2402" s="414">
        <v>-0.82</v>
      </c>
    </row>
    <row r="2403" spans="1:4" x14ac:dyDescent="0.2">
      <c r="A2403" s="415" t="s">
        <v>7909</v>
      </c>
      <c r="B2403" s="415" t="s">
        <v>3993</v>
      </c>
      <c r="C2403" s="414">
        <v>0</v>
      </c>
      <c r="D2403" s="414">
        <v>0</v>
      </c>
    </row>
    <row r="2404" spans="1:4" x14ac:dyDescent="0.2">
      <c r="A2404" s="415" t="s">
        <v>7910</v>
      </c>
      <c r="B2404" s="415" t="s">
        <v>3254</v>
      </c>
      <c r="C2404" s="414">
        <v>6953</v>
      </c>
      <c r="D2404" s="414">
        <v>2367.5</v>
      </c>
    </row>
    <row r="2405" spans="1:4" x14ac:dyDescent="0.2">
      <c r="A2405" s="415" t="s">
        <v>7910</v>
      </c>
      <c r="B2405" s="415" t="s">
        <v>3258</v>
      </c>
      <c r="C2405" s="414">
        <v>817.09999999999798</v>
      </c>
      <c r="D2405" s="414">
        <v>278.22000000000003</v>
      </c>
    </row>
    <row r="2406" spans="1:4" x14ac:dyDescent="0.2">
      <c r="A2406" s="415" t="s">
        <v>7910</v>
      </c>
      <c r="B2406" s="415" t="s">
        <v>3259</v>
      </c>
      <c r="C2406" s="414">
        <v>-817.09999999999798</v>
      </c>
      <c r="D2406" s="414">
        <v>-133.84</v>
      </c>
    </row>
    <row r="2407" spans="1:4" x14ac:dyDescent="0.2">
      <c r="A2407" s="415" t="s">
        <v>7910</v>
      </c>
      <c r="B2407" s="415" t="s">
        <v>3260</v>
      </c>
      <c r="C2407" s="414">
        <v>0</v>
      </c>
      <c r="D2407" s="414">
        <v>0</v>
      </c>
    </row>
    <row r="2408" spans="1:4" x14ac:dyDescent="0.2">
      <c r="A2408" s="415" t="s">
        <v>7911</v>
      </c>
      <c r="B2408" s="415" t="s">
        <v>3987</v>
      </c>
      <c r="C2408" s="414">
        <v>3038</v>
      </c>
      <c r="D2408" s="414">
        <v>873.12</v>
      </c>
    </row>
    <row r="2409" spans="1:4" x14ac:dyDescent="0.2">
      <c r="A2409" s="415" t="s">
        <v>7911</v>
      </c>
      <c r="B2409" s="415" t="s">
        <v>3991</v>
      </c>
      <c r="C2409" s="414">
        <v>1629</v>
      </c>
      <c r="D2409" s="414">
        <v>468.17</v>
      </c>
    </row>
    <row r="2410" spans="1:4" x14ac:dyDescent="0.2">
      <c r="A2410" s="415" t="s">
        <v>7911</v>
      </c>
      <c r="B2410" s="415" t="s">
        <v>3992</v>
      </c>
      <c r="C2410" s="414">
        <v>-1400.1</v>
      </c>
      <c r="D2410" s="414">
        <v>-229.34</v>
      </c>
    </row>
    <row r="2411" spans="1:4" x14ac:dyDescent="0.2">
      <c r="A2411" s="415" t="s">
        <v>7911</v>
      </c>
      <c r="B2411" s="415" t="s">
        <v>3993</v>
      </c>
      <c r="C2411" s="414">
        <v>-228.9</v>
      </c>
      <c r="D2411" s="414">
        <v>-27.47</v>
      </c>
    </row>
    <row r="2412" spans="1:4" x14ac:dyDescent="0.2">
      <c r="A2412" s="415" t="s">
        <v>7912</v>
      </c>
      <c r="B2412" s="415" t="s">
        <v>4794</v>
      </c>
      <c r="C2412" s="414">
        <v>5775</v>
      </c>
      <c r="D2412" s="414">
        <v>1410.83</v>
      </c>
    </row>
    <row r="2413" spans="1:4" x14ac:dyDescent="0.2">
      <c r="A2413" s="415" t="s">
        <v>7912</v>
      </c>
      <c r="B2413" s="415" t="s">
        <v>4799</v>
      </c>
      <c r="C2413" s="414">
        <v>2337</v>
      </c>
      <c r="D2413" s="414">
        <v>570.92999999999995</v>
      </c>
    </row>
    <row r="2414" spans="1:4" x14ac:dyDescent="0.2">
      <c r="A2414" s="415" t="s">
        <v>7912</v>
      </c>
      <c r="B2414" s="415" t="s">
        <v>4800</v>
      </c>
      <c r="C2414" s="414">
        <v>-2337</v>
      </c>
      <c r="D2414" s="414">
        <v>-382.8</v>
      </c>
    </row>
    <row r="2415" spans="1:4" x14ac:dyDescent="0.2">
      <c r="A2415" s="415" t="s">
        <v>7912</v>
      </c>
      <c r="B2415" s="415" t="s">
        <v>4801</v>
      </c>
      <c r="C2415" s="414">
        <v>0</v>
      </c>
      <c r="D2415" s="414">
        <v>0</v>
      </c>
    </row>
    <row r="2416" spans="1:4" x14ac:dyDescent="0.2">
      <c r="A2416" s="415" t="s">
        <v>7913</v>
      </c>
      <c r="B2416" s="415" t="s">
        <v>3987</v>
      </c>
      <c r="C2416" s="414">
        <v>6051</v>
      </c>
      <c r="D2416" s="414">
        <v>1739.0600000000002</v>
      </c>
    </row>
    <row r="2417" spans="1:4" x14ac:dyDescent="0.2">
      <c r="A2417" s="415" t="s">
        <v>7913</v>
      </c>
      <c r="B2417" s="415" t="s">
        <v>3991</v>
      </c>
      <c r="C2417" s="414">
        <v>780.549999999997</v>
      </c>
      <c r="D2417" s="414">
        <v>224.32</v>
      </c>
    </row>
    <row r="2418" spans="1:4" x14ac:dyDescent="0.2">
      <c r="A2418" s="415" t="s">
        <v>7913</v>
      </c>
      <c r="B2418" s="415" t="s">
        <v>3992</v>
      </c>
      <c r="C2418" s="414">
        <v>-780.549999999997</v>
      </c>
      <c r="D2418" s="414">
        <v>-127.85000000000001</v>
      </c>
    </row>
    <row r="2419" spans="1:4" x14ac:dyDescent="0.2">
      <c r="A2419" s="415" t="s">
        <v>7913</v>
      </c>
      <c r="B2419" s="415" t="s">
        <v>3993</v>
      </c>
      <c r="C2419" s="414">
        <v>0</v>
      </c>
      <c r="D2419" s="414">
        <v>0</v>
      </c>
    </row>
    <row r="2420" spans="1:4" x14ac:dyDescent="0.2">
      <c r="A2420" s="415" t="s">
        <v>7914</v>
      </c>
      <c r="B2420" s="415" t="s">
        <v>3243</v>
      </c>
      <c r="C2420" s="414">
        <v>4558</v>
      </c>
      <c r="D2420" s="414">
        <v>1784</v>
      </c>
    </row>
    <row r="2421" spans="1:4" x14ac:dyDescent="0.2">
      <c r="A2421" s="415" t="s">
        <v>7914</v>
      </c>
      <c r="B2421" s="415" t="s">
        <v>3247</v>
      </c>
      <c r="C2421" s="414">
        <v>4750</v>
      </c>
      <c r="D2421" s="414">
        <v>1859.15</v>
      </c>
    </row>
    <row r="2422" spans="1:4" x14ac:dyDescent="0.2">
      <c r="A2422" s="415" t="s">
        <v>7914</v>
      </c>
      <c r="B2422" s="415" t="s">
        <v>3248</v>
      </c>
      <c r="C2422" s="414">
        <v>-4750</v>
      </c>
      <c r="D2422" s="414">
        <v>-778.05</v>
      </c>
    </row>
    <row r="2423" spans="1:4" x14ac:dyDescent="0.2">
      <c r="A2423" s="415" t="s">
        <v>6826</v>
      </c>
      <c r="B2423" s="415" t="s">
        <v>3987</v>
      </c>
      <c r="C2423" s="414">
        <v>7878</v>
      </c>
      <c r="D2423" s="414">
        <v>2264.14</v>
      </c>
    </row>
    <row r="2424" spans="1:4" x14ac:dyDescent="0.2">
      <c r="A2424" s="415" t="s">
        <v>6826</v>
      </c>
      <c r="B2424" s="415" t="s">
        <v>3991</v>
      </c>
      <c r="C2424" s="414">
        <v>3178</v>
      </c>
      <c r="D2424" s="414">
        <v>913.36</v>
      </c>
    </row>
    <row r="2425" spans="1:4" x14ac:dyDescent="0.2">
      <c r="A2425" s="415" t="s">
        <v>6826</v>
      </c>
      <c r="B2425" s="415" t="s">
        <v>3992</v>
      </c>
      <c r="C2425" s="414">
        <v>-3178</v>
      </c>
      <c r="D2425" s="414">
        <v>-520.55999999999995</v>
      </c>
    </row>
    <row r="2426" spans="1:4" x14ac:dyDescent="0.2">
      <c r="A2426" s="415" t="s">
        <v>6826</v>
      </c>
      <c r="B2426" s="415" t="s">
        <v>3993</v>
      </c>
      <c r="C2426" s="414">
        <v>0</v>
      </c>
      <c r="D2426" s="414">
        <v>0</v>
      </c>
    </row>
    <row r="2427" spans="1:4" x14ac:dyDescent="0.2">
      <c r="A2427" s="415" t="s">
        <v>7915</v>
      </c>
      <c r="B2427" s="415" t="s">
        <v>3987</v>
      </c>
      <c r="C2427" s="414">
        <v>4758</v>
      </c>
      <c r="D2427" s="414">
        <v>1367.45</v>
      </c>
    </row>
    <row r="2428" spans="1:4" x14ac:dyDescent="0.2">
      <c r="A2428" s="415" t="s">
        <v>7915</v>
      </c>
      <c r="B2428" s="415" t="s">
        <v>3991</v>
      </c>
      <c r="C2428" s="414">
        <v>1852</v>
      </c>
      <c r="D2428" s="414">
        <v>532.26</v>
      </c>
    </row>
    <row r="2429" spans="1:4" x14ac:dyDescent="0.2">
      <c r="A2429" s="415" t="s">
        <v>7915</v>
      </c>
      <c r="B2429" s="415" t="s">
        <v>3992</v>
      </c>
      <c r="C2429" s="414">
        <v>-1852</v>
      </c>
      <c r="D2429" s="414">
        <v>-303.36</v>
      </c>
    </row>
    <row r="2430" spans="1:4" x14ac:dyDescent="0.2">
      <c r="A2430" s="415" t="s">
        <v>7915</v>
      </c>
      <c r="B2430" s="415" t="s">
        <v>3993</v>
      </c>
      <c r="C2430" s="414">
        <v>0</v>
      </c>
      <c r="D2430" s="414">
        <v>0</v>
      </c>
    </row>
    <row r="2431" spans="1:4" x14ac:dyDescent="0.2">
      <c r="A2431" s="415" t="s">
        <v>7916</v>
      </c>
      <c r="B2431" s="415" t="s">
        <v>3987</v>
      </c>
      <c r="C2431" s="414">
        <v>346</v>
      </c>
      <c r="D2431" s="414">
        <v>99.44</v>
      </c>
    </row>
    <row r="2432" spans="1:4" x14ac:dyDescent="0.2">
      <c r="A2432" s="415" t="s">
        <v>7916</v>
      </c>
      <c r="B2432" s="415" t="s">
        <v>3991</v>
      </c>
      <c r="C2432" s="414">
        <v>738</v>
      </c>
      <c r="D2432" s="414">
        <v>212.1</v>
      </c>
    </row>
    <row r="2433" spans="1:4" x14ac:dyDescent="0.2">
      <c r="A2433" s="415" t="s">
        <v>7916</v>
      </c>
      <c r="B2433" s="415" t="s">
        <v>3992</v>
      </c>
      <c r="C2433" s="414">
        <v>-325.2</v>
      </c>
      <c r="D2433" s="414">
        <v>-53.27</v>
      </c>
    </row>
    <row r="2434" spans="1:4" x14ac:dyDescent="0.2">
      <c r="A2434" s="415" t="s">
        <v>7916</v>
      </c>
      <c r="B2434" s="415" t="s">
        <v>3993</v>
      </c>
      <c r="C2434" s="414">
        <v>-412.8</v>
      </c>
      <c r="D2434" s="414">
        <v>-49.54</v>
      </c>
    </row>
    <row r="2435" spans="1:4" x14ac:dyDescent="0.2">
      <c r="A2435" s="415" t="s">
        <v>7917</v>
      </c>
      <c r="B2435" s="415" t="s">
        <v>3987</v>
      </c>
      <c r="C2435" s="414">
        <v>10289</v>
      </c>
      <c r="D2435" s="414">
        <v>2957.06</v>
      </c>
    </row>
    <row r="2436" spans="1:4" x14ac:dyDescent="0.2">
      <c r="A2436" s="415" t="s">
        <v>7917</v>
      </c>
      <c r="B2436" s="415" t="s">
        <v>3991</v>
      </c>
      <c r="C2436" s="414">
        <v>2418</v>
      </c>
      <c r="D2436" s="414">
        <v>694.93</v>
      </c>
    </row>
    <row r="2437" spans="1:4" x14ac:dyDescent="0.2">
      <c r="A2437" s="415" t="s">
        <v>7917</v>
      </c>
      <c r="B2437" s="415" t="s">
        <v>3992</v>
      </c>
      <c r="C2437" s="414">
        <v>-2418</v>
      </c>
      <c r="D2437" s="414">
        <v>-396.07</v>
      </c>
    </row>
    <row r="2438" spans="1:4" x14ac:dyDescent="0.2">
      <c r="A2438" s="415" t="s">
        <v>7917</v>
      </c>
      <c r="B2438" s="415" t="s">
        <v>3993</v>
      </c>
      <c r="C2438" s="414">
        <v>0</v>
      </c>
      <c r="D2438" s="414">
        <v>0</v>
      </c>
    </row>
    <row r="2439" spans="1:4" x14ac:dyDescent="0.2">
      <c r="A2439" s="415" t="s">
        <v>7918</v>
      </c>
      <c r="B2439" s="415" t="s">
        <v>3243</v>
      </c>
      <c r="C2439" s="414">
        <v>12138</v>
      </c>
      <c r="D2439" s="414">
        <v>4750.8100000000004</v>
      </c>
    </row>
    <row r="2440" spans="1:4" x14ac:dyDescent="0.2">
      <c r="A2440" s="415" t="s">
        <v>7918</v>
      </c>
      <c r="B2440" s="415" t="s">
        <v>3247</v>
      </c>
      <c r="C2440" s="414">
        <v>2247</v>
      </c>
      <c r="D2440" s="414">
        <v>879.48</v>
      </c>
    </row>
    <row r="2441" spans="1:4" x14ac:dyDescent="0.2">
      <c r="A2441" s="415" t="s">
        <v>7918</v>
      </c>
      <c r="B2441" s="415" t="s">
        <v>3248</v>
      </c>
      <c r="C2441" s="414">
        <v>-2247</v>
      </c>
      <c r="D2441" s="414">
        <v>-368.06</v>
      </c>
    </row>
    <row r="2442" spans="1:4" x14ac:dyDescent="0.2">
      <c r="A2442" s="415" t="s">
        <v>7919</v>
      </c>
      <c r="B2442" s="415" t="s">
        <v>3987</v>
      </c>
      <c r="C2442" s="414">
        <v>2622</v>
      </c>
      <c r="D2442" s="414">
        <v>753.56</v>
      </c>
    </row>
    <row r="2443" spans="1:4" x14ac:dyDescent="0.2">
      <c r="A2443" s="415" t="s">
        <v>7919</v>
      </c>
      <c r="B2443" s="415" t="s">
        <v>3991</v>
      </c>
      <c r="C2443" s="414">
        <v>1052</v>
      </c>
      <c r="D2443" s="414">
        <v>302.33999999999997</v>
      </c>
    </row>
    <row r="2444" spans="1:4" x14ac:dyDescent="0.2">
      <c r="A2444" s="415" t="s">
        <v>7919</v>
      </c>
      <c r="B2444" s="415" t="s">
        <v>3992</v>
      </c>
      <c r="C2444" s="414">
        <v>-1052</v>
      </c>
      <c r="D2444" s="414">
        <v>-172.32</v>
      </c>
    </row>
    <row r="2445" spans="1:4" x14ac:dyDescent="0.2">
      <c r="A2445" s="415" t="s">
        <v>7919</v>
      </c>
      <c r="B2445" s="415" t="s">
        <v>3993</v>
      </c>
      <c r="C2445" s="414">
        <v>0</v>
      </c>
      <c r="D2445" s="414">
        <v>0</v>
      </c>
    </row>
    <row r="2446" spans="1:4" x14ac:dyDescent="0.2">
      <c r="A2446" s="415" t="s">
        <v>7920</v>
      </c>
      <c r="B2446" s="415" t="s">
        <v>169</v>
      </c>
      <c r="C2446" s="414">
        <v>2580</v>
      </c>
      <c r="D2446" s="414">
        <v>1109.6600000000001</v>
      </c>
    </row>
    <row r="2447" spans="1:4" x14ac:dyDescent="0.2">
      <c r="A2447" s="415" t="s">
        <v>7920</v>
      </c>
      <c r="B2447" s="415" t="s">
        <v>174</v>
      </c>
      <c r="C2447" s="414">
        <v>839</v>
      </c>
      <c r="D2447" s="414">
        <v>360.85</v>
      </c>
    </row>
    <row r="2448" spans="1:4" x14ac:dyDescent="0.2">
      <c r="A2448" s="415" t="s">
        <v>7920</v>
      </c>
      <c r="B2448" s="415" t="s">
        <v>175</v>
      </c>
      <c r="C2448" s="414">
        <v>-839</v>
      </c>
      <c r="D2448" s="414">
        <v>-151.02000000000001</v>
      </c>
    </row>
    <row r="2449" spans="1:4" x14ac:dyDescent="0.2">
      <c r="A2449" s="415" t="s">
        <v>7921</v>
      </c>
      <c r="B2449" s="415" t="s">
        <v>3243</v>
      </c>
      <c r="C2449" s="414">
        <v>7010</v>
      </c>
      <c r="D2449" s="414">
        <v>2743.71</v>
      </c>
    </row>
    <row r="2450" spans="1:4" x14ac:dyDescent="0.2">
      <c r="A2450" s="415" t="s">
        <v>7921</v>
      </c>
      <c r="B2450" s="415" t="s">
        <v>3247</v>
      </c>
      <c r="C2450" s="414">
        <v>1763</v>
      </c>
      <c r="D2450" s="414">
        <v>690.04</v>
      </c>
    </row>
    <row r="2451" spans="1:4" x14ac:dyDescent="0.2">
      <c r="A2451" s="415" t="s">
        <v>7921</v>
      </c>
      <c r="B2451" s="415" t="s">
        <v>3248</v>
      </c>
      <c r="C2451" s="414">
        <v>-1763</v>
      </c>
      <c r="D2451" s="414">
        <v>-288.77999999999997</v>
      </c>
    </row>
    <row r="2452" spans="1:4" x14ac:dyDescent="0.2">
      <c r="A2452" s="415" t="s">
        <v>7922</v>
      </c>
      <c r="B2452" s="415" t="s">
        <v>3987</v>
      </c>
      <c r="C2452" s="414">
        <v>6178</v>
      </c>
      <c r="D2452" s="414">
        <v>1775.56</v>
      </c>
    </row>
    <row r="2453" spans="1:4" x14ac:dyDescent="0.2">
      <c r="A2453" s="415" t="s">
        <v>7922</v>
      </c>
      <c r="B2453" s="415" t="s">
        <v>3991</v>
      </c>
      <c r="C2453" s="414">
        <v>1849</v>
      </c>
      <c r="D2453" s="414">
        <v>531.4</v>
      </c>
    </row>
    <row r="2454" spans="1:4" x14ac:dyDescent="0.2">
      <c r="A2454" s="415" t="s">
        <v>7922</v>
      </c>
      <c r="B2454" s="415" t="s">
        <v>3992</v>
      </c>
      <c r="C2454" s="414">
        <v>-1849</v>
      </c>
      <c r="D2454" s="414">
        <v>-302.87</v>
      </c>
    </row>
    <row r="2455" spans="1:4" x14ac:dyDescent="0.2">
      <c r="A2455" s="415" t="s">
        <v>7922</v>
      </c>
      <c r="B2455" s="415" t="s">
        <v>3993</v>
      </c>
      <c r="C2455" s="414">
        <v>0</v>
      </c>
      <c r="D2455" s="414">
        <v>0</v>
      </c>
    </row>
    <row r="2456" spans="1:4" x14ac:dyDescent="0.2">
      <c r="A2456" s="415" t="s">
        <v>7923</v>
      </c>
      <c r="B2456" s="415" t="s">
        <v>3987</v>
      </c>
      <c r="C2456" s="414">
        <v>3221</v>
      </c>
      <c r="D2456" s="414">
        <v>925.72</v>
      </c>
    </row>
    <row r="2457" spans="1:4" x14ac:dyDescent="0.2">
      <c r="A2457" s="415" t="s">
        <v>7923</v>
      </c>
      <c r="B2457" s="415" t="s">
        <v>3991</v>
      </c>
      <c r="C2457" s="414">
        <v>2099</v>
      </c>
      <c r="D2457" s="414">
        <v>603.25</v>
      </c>
    </row>
    <row r="2458" spans="1:4" x14ac:dyDescent="0.2">
      <c r="A2458" s="415" t="s">
        <v>7923</v>
      </c>
      <c r="B2458" s="415" t="s">
        <v>3992</v>
      </c>
      <c r="C2458" s="414">
        <v>-1596</v>
      </c>
      <c r="D2458" s="414">
        <v>-261.42</v>
      </c>
    </row>
    <row r="2459" spans="1:4" x14ac:dyDescent="0.2">
      <c r="A2459" s="415" t="s">
        <v>7923</v>
      </c>
      <c r="B2459" s="415" t="s">
        <v>3993</v>
      </c>
      <c r="C2459" s="414">
        <v>-503</v>
      </c>
      <c r="D2459" s="414">
        <v>-60.36</v>
      </c>
    </row>
    <row r="2460" spans="1:4" x14ac:dyDescent="0.2">
      <c r="A2460" s="415" t="s">
        <v>7924</v>
      </c>
      <c r="B2460" s="415" t="s">
        <v>3987</v>
      </c>
      <c r="C2460" s="414">
        <v>12963</v>
      </c>
      <c r="D2460" s="414">
        <v>3725.57</v>
      </c>
    </row>
    <row r="2461" spans="1:4" x14ac:dyDescent="0.2">
      <c r="A2461" s="415" t="s">
        <v>7924</v>
      </c>
      <c r="B2461" s="415" t="s">
        <v>3991</v>
      </c>
      <c r="C2461" s="414">
        <v>2055</v>
      </c>
      <c r="D2461" s="414">
        <v>590.61</v>
      </c>
    </row>
    <row r="2462" spans="1:4" x14ac:dyDescent="0.2">
      <c r="A2462" s="415" t="s">
        <v>7924</v>
      </c>
      <c r="B2462" s="415" t="s">
        <v>3992</v>
      </c>
      <c r="C2462" s="414">
        <v>-2055</v>
      </c>
      <c r="D2462" s="414">
        <v>-336.61</v>
      </c>
    </row>
    <row r="2463" spans="1:4" x14ac:dyDescent="0.2">
      <c r="A2463" s="415" t="s">
        <v>7924</v>
      </c>
      <c r="B2463" s="415" t="s">
        <v>3993</v>
      </c>
      <c r="C2463" s="414">
        <v>0</v>
      </c>
      <c r="D2463" s="414">
        <v>0</v>
      </c>
    </row>
    <row r="2464" spans="1:4" x14ac:dyDescent="0.2">
      <c r="A2464" s="415" t="s">
        <v>7925</v>
      </c>
      <c r="B2464" s="415" t="s">
        <v>3987</v>
      </c>
      <c r="C2464" s="414">
        <v>2574</v>
      </c>
      <c r="D2464" s="414">
        <v>739.77</v>
      </c>
    </row>
    <row r="2465" spans="1:4" x14ac:dyDescent="0.2">
      <c r="A2465" s="415" t="s">
        <v>7925</v>
      </c>
      <c r="B2465" s="415" t="s">
        <v>3991</v>
      </c>
      <c r="C2465" s="414">
        <v>1566</v>
      </c>
      <c r="D2465" s="414">
        <v>450.07</v>
      </c>
    </row>
    <row r="2466" spans="1:4" x14ac:dyDescent="0.2">
      <c r="A2466" s="415" t="s">
        <v>7925</v>
      </c>
      <c r="B2466" s="415" t="s">
        <v>3992</v>
      </c>
      <c r="C2466" s="414">
        <v>-1242</v>
      </c>
      <c r="D2466" s="414">
        <v>-203.44</v>
      </c>
    </row>
    <row r="2467" spans="1:4" x14ac:dyDescent="0.2">
      <c r="A2467" s="415" t="s">
        <v>7925</v>
      </c>
      <c r="B2467" s="415" t="s">
        <v>3993</v>
      </c>
      <c r="C2467" s="414">
        <v>-324</v>
      </c>
      <c r="D2467" s="414">
        <v>-38.880000000000003</v>
      </c>
    </row>
    <row r="2468" spans="1:4" x14ac:dyDescent="0.2">
      <c r="A2468" s="415" t="s">
        <v>7926</v>
      </c>
      <c r="B2468" s="415" t="s">
        <v>3987</v>
      </c>
      <c r="C2468" s="414">
        <v>2489</v>
      </c>
      <c r="D2468" s="414">
        <v>715.34</v>
      </c>
    </row>
    <row r="2469" spans="1:4" x14ac:dyDescent="0.2">
      <c r="A2469" s="415" t="s">
        <v>7926</v>
      </c>
      <c r="B2469" s="415" t="s">
        <v>3991</v>
      </c>
      <c r="C2469" s="414">
        <v>1601</v>
      </c>
      <c r="D2469" s="414">
        <v>460.13</v>
      </c>
    </row>
    <row r="2470" spans="1:4" x14ac:dyDescent="0.2">
      <c r="A2470" s="415" t="s">
        <v>7926</v>
      </c>
      <c r="B2470" s="415" t="s">
        <v>3992</v>
      </c>
      <c r="C2470" s="414">
        <v>-1227</v>
      </c>
      <c r="D2470" s="414">
        <v>-200.98</v>
      </c>
    </row>
    <row r="2471" spans="1:4" x14ac:dyDescent="0.2">
      <c r="A2471" s="415" t="s">
        <v>7926</v>
      </c>
      <c r="B2471" s="415" t="s">
        <v>3993</v>
      </c>
      <c r="C2471" s="414">
        <v>-374</v>
      </c>
      <c r="D2471" s="414">
        <v>-44.88</v>
      </c>
    </row>
    <row r="2472" spans="1:4" x14ac:dyDescent="0.2">
      <c r="A2472" s="415" t="s">
        <v>7927</v>
      </c>
      <c r="B2472" s="415" t="s">
        <v>3987</v>
      </c>
      <c r="C2472" s="414">
        <v>6019</v>
      </c>
      <c r="D2472" s="414">
        <v>1729.86</v>
      </c>
    </row>
    <row r="2473" spans="1:4" x14ac:dyDescent="0.2">
      <c r="A2473" s="415" t="s">
        <v>7927</v>
      </c>
      <c r="B2473" s="415" t="s">
        <v>3991</v>
      </c>
      <c r="C2473" s="414">
        <v>2998</v>
      </c>
      <c r="D2473" s="414">
        <v>861.63</v>
      </c>
    </row>
    <row r="2474" spans="1:4" x14ac:dyDescent="0.2">
      <c r="A2474" s="415" t="s">
        <v>7927</v>
      </c>
      <c r="B2474" s="415" t="s">
        <v>3992</v>
      </c>
      <c r="C2474" s="414">
        <v>-2705.1</v>
      </c>
      <c r="D2474" s="414">
        <v>-443.1</v>
      </c>
    </row>
    <row r="2475" spans="1:4" x14ac:dyDescent="0.2">
      <c r="A2475" s="415" t="s">
        <v>7927</v>
      </c>
      <c r="B2475" s="415" t="s">
        <v>3993</v>
      </c>
      <c r="C2475" s="414">
        <v>-292.89999999999998</v>
      </c>
      <c r="D2475" s="414">
        <v>-35.15</v>
      </c>
    </row>
    <row r="2476" spans="1:4" x14ac:dyDescent="0.2">
      <c r="A2476" s="415" t="s">
        <v>7928</v>
      </c>
      <c r="B2476" s="415" t="s">
        <v>3987</v>
      </c>
      <c r="C2476" s="414">
        <v>6493</v>
      </c>
      <c r="D2476" s="414">
        <v>1866.09</v>
      </c>
    </row>
    <row r="2477" spans="1:4" x14ac:dyDescent="0.2">
      <c r="A2477" s="415" t="s">
        <v>7928</v>
      </c>
      <c r="B2477" s="415" t="s">
        <v>3991</v>
      </c>
      <c r="C2477" s="414">
        <v>558</v>
      </c>
      <c r="D2477" s="414">
        <v>160.37</v>
      </c>
    </row>
    <row r="2478" spans="1:4" x14ac:dyDescent="0.2">
      <c r="A2478" s="415" t="s">
        <v>7928</v>
      </c>
      <c r="B2478" s="415" t="s">
        <v>3992</v>
      </c>
      <c r="C2478" s="414">
        <v>-558</v>
      </c>
      <c r="D2478" s="414">
        <v>-91.4</v>
      </c>
    </row>
    <row r="2479" spans="1:4" x14ac:dyDescent="0.2">
      <c r="A2479" s="415" t="s">
        <v>7928</v>
      </c>
      <c r="B2479" s="415" t="s">
        <v>3993</v>
      </c>
      <c r="C2479" s="414">
        <v>0</v>
      </c>
      <c r="D2479" s="414">
        <v>0</v>
      </c>
    </row>
    <row r="2480" spans="1:4" x14ac:dyDescent="0.2">
      <c r="A2480" s="415" t="s">
        <v>7929</v>
      </c>
      <c r="B2480" s="415" t="s">
        <v>3987</v>
      </c>
      <c r="C2480" s="414">
        <v>17154</v>
      </c>
      <c r="D2480" s="414">
        <v>4930.0600000000004</v>
      </c>
    </row>
    <row r="2481" spans="1:4" x14ac:dyDescent="0.2">
      <c r="A2481" s="415" t="s">
        <v>7929</v>
      </c>
      <c r="B2481" s="415" t="s">
        <v>3991</v>
      </c>
      <c r="C2481" s="414">
        <v>1735</v>
      </c>
      <c r="D2481" s="414">
        <v>498.64</v>
      </c>
    </row>
    <row r="2482" spans="1:4" x14ac:dyDescent="0.2">
      <c r="A2482" s="415" t="s">
        <v>7929</v>
      </c>
      <c r="B2482" s="415" t="s">
        <v>3992</v>
      </c>
      <c r="C2482" s="414">
        <v>-1735</v>
      </c>
      <c r="D2482" s="414">
        <v>-284.19</v>
      </c>
    </row>
    <row r="2483" spans="1:4" x14ac:dyDescent="0.2">
      <c r="A2483" s="415" t="s">
        <v>7929</v>
      </c>
      <c r="B2483" s="415" t="s">
        <v>3993</v>
      </c>
      <c r="C2483" s="414">
        <v>0</v>
      </c>
      <c r="D2483" s="414">
        <v>0</v>
      </c>
    </row>
    <row r="2484" spans="1:4" x14ac:dyDescent="0.2">
      <c r="A2484" s="415" t="s">
        <v>7930</v>
      </c>
      <c r="B2484" s="415" t="s">
        <v>3270</v>
      </c>
      <c r="C2484" s="414">
        <v>7635</v>
      </c>
      <c r="D2484" s="414">
        <v>2521.84</v>
      </c>
    </row>
    <row r="2485" spans="1:4" x14ac:dyDescent="0.2">
      <c r="A2485" s="415" t="s">
        <v>7930</v>
      </c>
      <c r="B2485" s="415" t="s">
        <v>3274</v>
      </c>
      <c r="C2485" s="414">
        <v>1167</v>
      </c>
      <c r="D2485" s="414">
        <v>385.46</v>
      </c>
    </row>
    <row r="2486" spans="1:4" x14ac:dyDescent="0.2">
      <c r="A2486" s="415" t="s">
        <v>7930</v>
      </c>
      <c r="B2486" s="415" t="s">
        <v>3275</v>
      </c>
      <c r="C2486" s="414">
        <v>-1167</v>
      </c>
      <c r="D2486" s="414">
        <v>-191.15</v>
      </c>
    </row>
    <row r="2487" spans="1:4" x14ac:dyDescent="0.2">
      <c r="A2487" s="415" t="s">
        <v>7930</v>
      </c>
      <c r="B2487" s="415" t="s">
        <v>3276</v>
      </c>
      <c r="C2487" s="414">
        <v>0</v>
      </c>
      <c r="D2487" s="414">
        <v>0</v>
      </c>
    </row>
    <row r="2488" spans="1:4" x14ac:dyDescent="0.2">
      <c r="A2488" s="415" t="s">
        <v>7931</v>
      </c>
      <c r="B2488" s="415" t="s">
        <v>3987</v>
      </c>
      <c r="C2488" s="414">
        <v>3840</v>
      </c>
      <c r="D2488" s="414">
        <v>1103.6199999999999</v>
      </c>
    </row>
    <row r="2489" spans="1:4" x14ac:dyDescent="0.2">
      <c r="A2489" s="415" t="s">
        <v>7931</v>
      </c>
      <c r="B2489" s="415" t="s">
        <v>3991</v>
      </c>
      <c r="C2489" s="414">
        <v>1501</v>
      </c>
      <c r="D2489" s="414">
        <v>431.39</v>
      </c>
    </row>
    <row r="2490" spans="1:4" x14ac:dyDescent="0.2">
      <c r="A2490" s="415" t="s">
        <v>7931</v>
      </c>
      <c r="B2490" s="415" t="s">
        <v>3992</v>
      </c>
      <c r="C2490" s="414">
        <v>-1501</v>
      </c>
      <c r="D2490" s="414">
        <v>-245.86</v>
      </c>
    </row>
    <row r="2491" spans="1:4" x14ac:dyDescent="0.2">
      <c r="A2491" s="415" t="s">
        <v>7931</v>
      </c>
      <c r="B2491" s="415" t="s">
        <v>3993</v>
      </c>
      <c r="C2491" s="414">
        <v>0</v>
      </c>
      <c r="D2491" s="414">
        <v>0</v>
      </c>
    </row>
    <row r="2492" spans="1:4" x14ac:dyDescent="0.2">
      <c r="A2492" s="415" t="s">
        <v>7932</v>
      </c>
      <c r="B2492" s="415" t="s">
        <v>3243</v>
      </c>
      <c r="C2492" s="414">
        <v>8660</v>
      </c>
      <c r="D2492" s="414">
        <v>3389.54</v>
      </c>
    </row>
    <row r="2493" spans="1:4" x14ac:dyDescent="0.2">
      <c r="A2493" s="415" t="s">
        <v>7932</v>
      </c>
      <c r="B2493" s="415" t="s">
        <v>3247</v>
      </c>
      <c r="C2493" s="414">
        <v>854.30000000000132</v>
      </c>
      <c r="D2493" s="414">
        <v>334.37</v>
      </c>
    </row>
    <row r="2494" spans="1:4" x14ac:dyDescent="0.2">
      <c r="A2494" s="415" t="s">
        <v>7932</v>
      </c>
      <c r="B2494" s="415" t="s">
        <v>3248</v>
      </c>
      <c r="C2494" s="414">
        <v>-854.30000000000132</v>
      </c>
      <c r="D2494" s="414">
        <v>-139.93</v>
      </c>
    </row>
    <row r="2495" spans="1:4" x14ac:dyDescent="0.2">
      <c r="A2495" s="415" t="s">
        <v>7933</v>
      </c>
      <c r="B2495" s="415" t="s">
        <v>3243</v>
      </c>
      <c r="C2495" s="414">
        <v>13710</v>
      </c>
      <c r="D2495" s="414">
        <v>5366.0899999999992</v>
      </c>
    </row>
    <row r="2496" spans="1:4" x14ac:dyDescent="0.2">
      <c r="A2496" s="415" t="s">
        <v>7933</v>
      </c>
      <c r="B2496" s="415" t="s">
        <v>3247</v>
      </c>
      <c r="C2496" s="414">
        <v>2742</v>
      </c>
      <c r="D2496" s="414">
        <v>1073.23</v>
      </c>
    </row>
    <row r="2497" spans="1:4" x14ac:dyDescent="0.2">
      <c r="A2497" s="415" t="s">
        <v>7933</v>
      </c>
      <c r="B2497" s="415" t="s">
        <v>3248</v>
      </c>
      <c r="C2497" s="414">
        <v>-2742</v>
      </c>
      <c r="D2497" s="414">
        <v>-449.14000000000004</v>
      </c>
    </row>
    <row r="2498" spans="1:4" x14ac:dyDescent="0.2">
      <c r="A2498" s="415" t="s">
        <v>7934</v>
      </c>
      <c r="B2498" s="415" t="s">
        <v>3987</v>
      </c>
      <c r="C2498" s="414">
        <v>3826.25</v>
      </c>
      <c r="D2498" s="414">
        <v>1099.6600000000001</v>
      </c>
    </row>
    <row r="2499" spans="1:4" x14ac:dyDescent="0.2">
      <c r="A2499" s="415" t="s">
        <v>7935</v>
      </c>
      <c r="B2499" s="415" t="s">
        <v>4794</v>
      </c>
      <c r="C2499" s="414">
        <v>2295.75</v>
      </c>
      <c r="D2499" s="414">
        <v>560.85</v>
      </c>
    </row>
    <row r="2500" spans="1:4" x14ac:dyDescent="0.2">
      <c r="A2500" s="415" t="s">
        <v>7936</v>
      </c>
      <c r="B2500" s="415" t="s">
        <v>3987</v>
      </c>
      <c r="C2500" s="414">
        <v>4891</v>
      </c>
      <c r="D2500" s="414">
        <v>1405.67</v>
      </c>
    </row>
    <row r="2501" spans="1:4" x14ac:dyDescent="0.2">
      <c r="A2501" s="415" t="s">
        <v>7936</v>
      </c>
      <c r="B2501" s="415" t="s">
        <v>3991</v>
      </c>
      <c r="C2501" s="414">
        <v>711</v>
      </c>
      <c r="D2501" s="414">
        <v>204.34</v>
      </c>
    </row>
    <row r="2502" spans="1:4" x14ac:dyDescent="0.2">
      <c r="A2502" s="415" t="s">
        <v>7936</v>
      </c>
      <c r="B2502" s="415" t="s">
        <v>3992</v>
      </c>
      <c r="C2502" s="414">
        <v>-711</v>
      </c>
      <c r="D2502" s="414">
        <v>-116.46</v>
      </c>
    </row>
    <row r="2503" spans="1:4" x14ac:dyDescent="0.2">
      <c r="A2503" s="415" t="s">
        <v>7936</v>
      </c>
      <c r="B2503" s="415" t="s">
        <v>3993</v>
      </c>
      <c r="C2503" s="414">
        <v>0</v>
      </c>
      <c r="D2503" s="414">
        <v>0</v>
      </c>
    </row>
    <row r="2504" spans="1:4" x14ac:dyDescent="0.2">
      <c r="A2504" s="415" t="s">
        <v>7937</v>
      </c>
      <c r="B2504" s="415" t="s">
        <v>3254</v>
      </c>
      <c r="C2504" s="414">
        <v>3070</v>
      </c>
      <c r="D2504" s="414">
        <v>1045.33</v>
      </c>
    </row>
    <row r="2505" spans="1:4" x14ac:dyDescent="0.2">
      <c r="A2505" s="415" t="s">
        <v>7937</v>
      </c>
      <c r="B2505" s="415" t="s">
        <v>3258</v>
      </c>
      <c r="C2505" s="414">
        <v>2100</v>
      </c>
      <c r="D2505" s="414">
        <v>715.05</v>
      </c>
    </row>
    <row r="2506" spans="1:4" x14ac:dyDescent="0.2">
      <c r="A2506" s="415" t="s">
        <v>7937</v>
      </c>
      <c r="B2506" s="415" t="s">
        <v>3259</v>
      </c>
      <c r="C2506" s="414">
        <v>-1551</v>
      </c>
      <c r="D2506" s="414">
        <v>-254.05</v>
      </c>
    </row>
    <row r="2507" spans="1:4" x14ac:dyDescent="0.2">
      <c r="A2507" s="415" t="s">
        <v>7937</v>
      </c>
      <c r="B2507" s="415" t="s">
        <v>3260</v>
      </c>
      <c r="C2507" s="414">
        <v>-549</v>
      </c>
      <c r="D2507" s="414">
        <v>-65.88</v>
      </c>
    </row>
    <row r="2508" spans="1:4" x14ac:dyDescent="0.2">
      <c r="A2508" s="415" t="s">
        <v>7938</v>
      </c>
      <c r="B2508" s="415" t="s">
        <v>3987</v>
      </c>
      <c r="C2508" s="414">
        <v>8381</v>
      </c>
      <c r="D2508" s="414">
        <v>2408.71</v>
      </c>
    </row>
    <row r="2509" spans="1:4" x14ac:dyDescent="0.2">
      <c r="A2509" s="415" t="s">
        <v>7938</v>
      </c>
      <c r="B2509" s="415" t="s">
        <v>3991</v>
      </c>
      <c r="C2509" s="414">
        <v>3785</v>
      </c>
      <c r="D2509" s="414">
        <v>1087.79</v>
      </c>
    </row>
    <row r="2510" spans="1:4" x14ac:dyDescent="0.2">
      <c r="A2510" s="415" t="s">
        <v>7938</v>
      </c>
      <c r="B2510" s="415" t="s">
        <v>3992</v>
      </c>
      <c r="C2510" s="414">
        <v>-3321.5999999999995</v>
      </c>
      <c r="D2510" s="414">
        <v>-544.09</v>
      </c>
    </row>
    <row r="2511" spans="1:4" x14ac:dyDescent="0.2">
      <c r="A2511" s="415" t="s">
        <v>7938</v>
      </c>
      <c r="B2511" s="415" t="s">
        <v>3993</v>
      </c>
      <c r="C2511" s="414">
        <v>-463.4</v>
      </c>
      <c r="D2511" s="414">
        <v>-55.599999999999994</v>
      </c>
    </row>
    <row r="2512" spans="1:4" x14ac:dyDescent="0.2">
      <c r="A2512" s="415" t="s">
        <v>7939</v>
      </c>
      <c r="B2512" s="415" t="s">
        <v>3987</v>
      </c>
      <c r="C2512" s="414">
        <v>5785</v>
      </c>
      <c r="D2512" s="414">
        <v>1662.61</v>
      </c>
    </row>
    <row r="2513" spans="1:4" x14ac:dyDescent="0.2">
      <c r="A2513" s="415" t="s">
        <v>7939</v>
      </c>
      <c r="B2513" s="415" t="s">
        <v>3991</v>
      </c>
      <c r="C2513" s="414">
        <v>1398</v>
      </c>
      <c r="D2513" s="414">
        <v>401.79</v>
      </c>
    </row>
    <row r="2514" spans="1:4" x14ac:dyDescent="0.2">
      <c r="A2514" s="415" t="s">
        <v>7939</v>
      </c>
      <c r="B2514" s="415" t="s">
        <v>3992</v>
      </c>
      <c r="C2514" s="414">
        <v>-1398</v>
      </c>
      <c r="D2514" s="414">
        <v>-228.99</v>
      </c>
    </row>
    <row r="2515" spans="1:4" x14ac:dyDescent="0.2">
      <c r="A2515" s="415" t="s">
        <v>7939</v>
      </c>
      <c r="B2515" s="415" t="s">
        <v>3993</v>
      </c>
      <c r="C2515" s="414">
        <v>0</v>
      </c>
      <c r="D2515" s="414">
        <v>0</v>
      </c>
    </row>
    <row r="2516" spans="1:4" x14ac:dyDescent="0.2">
      <c r="A2516" s="415" t="s">
        <v>7940</v>
      </c>
      <c r="B2516" s="415" t="s">
        <v>3270</v>
      </c>
      <c r="C2516" s="414">
        <v>3458</v>
      </c>
      <c r="D2516" s="414">
        <v>1142.18</v>
      </c>
    </row>
    <row r="2517" spans="1:4" x14ac:dyDescent="0.2">
      <c r="A2517" s="415" t="s">
        <v>7940</v>
      </c>
      <c r="B2517" s="415" t="s">
        <v>3274</v>
      </c>
      <c r="C2517" s="414">
        <v>2250</v>
      </c>
      <c r="D2517" s="414">
        <v>743.18</v>
      </c>
    </row>
    <row r="2518" spans="1:4" x14ac:dyDescent="0.2">
      <c r="A2518" s="415" t="s">
        <v>7940</v>
      </c>
      <c r="B2518" s="415" t="s">
        <v>3275</v>
      </c>
      <c r="C2518" s="414">
        <v>-1712.4</v>
      </c>
      <c r="D2518" s="414">
        <v>-280.49</v>
      </c>
    </row>
    <row r="2519" spans="1:4" x14ac:dyDescent="0.2">
      <c r="A2519" s="415" t="s">
        <v>7940</v>
      </c>
      <c r="B2519" s="415" t="s">
        <v>3276</v>
      </c>
      <c r="C2519" s="414">
        <v>-537.6</v>
      </c>
      <c r="D2519" s="414">
        <v>-64.510000000000005</v>
      </c>
    </row>
    <row r="2520" spans="1:4" x14ac:dyDescent="0.2">
      <c r="A2520" s="415" t="s">
        <v>7941</v>
      </c>
      <c r="B2520" s="415" t="s">
        <v>3254</v>
      </c>
      <c r="C2520" s="414">
        <v>4056</v>
      </c>
      <c r="D2520" s="414">
        <v>1381.0700000000002</v>
      </c>
    </row>
    <row r="2521" spans="1:4" x14ac:dyDescent="0.2">
      <c r="A2521" s="415" t="s">
        <v>7941</v>
      </c>
      <c r="B2521" s="415" t="s">
        <v>3258</v>
      </c>
      <c r="C2521" s="414">
        <v>2278</v>
      </c>
      <c r="D2521" s="414">
        <v>775.66000000000008</v>
      </c>
    </row>
    <row r="2522" spans="1:4" x14ac:dyDescent="0.2">
      <c r="A2522" s="415" t="s">
        <v>7941</v>
      </c>
      <c r="B2522" s="415" t="s">
        <v>3259</v>
      </c>
      <c r="C2522" s="414">
        <v>-1900.2</v>
      </c>
      <c r="D2522" s="414">
        <v>-311.24</v>
      </c>
    </row>
    <row r="2523" spans="1:4" x14ac:dyDescent="0.2">
      <c r="A2523" s="415" t="s">
        <v>7941</v>
      </c>
      <c r="B2523" s="415" t="s">
        <v>3260</v>
      </c>
      <c r="C2523" s="414">
        <v>-377.79999999999984</v>
      </c>
      <c r="D2523" s="414">
        <v>-45.33</v>
      </c>
    </row>
    <row r="2524" spans="1:4" x14ac:dyDescent="0.2">
      <c r="A2524" s="415" t="s">
        <v>7942</v>
      </c>
      <c r="B2524" s="415" t="s">
        <v>3270</v>
      </c>
      <c r="C2524" s="414">
        <v>6125</v>
      </c>
      <c r="D2524" s="414">
        <v>2023.09</v>
      </c>
    </row>
    <row r="2525" spans="1:4" x14ac:dyDescent="0.2">
      <c r="A2525" s="415" t="s">
        <v>7942</v>
      </c>
      <c r="B2525" s="415" t="s">
        <v>3274</v>
      </c>
      <c r="C2525" s="414">
        <v>1643</v>
      </c>
      <c r="D2525" s="414">
        <v>542.67999999999995</v>
      </c>
    </row>
    <row r="2526" spans="1:4" x14ac:dyDescent="0.2">
      <c r="A2526" s="415" t="s">
        <v>7942</v>
      </c>
      <c r="B2526" s="415" t="s">
        <v>3275</v>
      </c>
      <c r="C2526" s="414">
        <v>-1643</v>
      </c>
      <c r="D2526" s="414">
        <v>-269.12</v>
      </c>
    </row>
    <row r="2527" spans="1:4" x14ac:dyDescent="0.2">
      <c r="A2527" s="415" t="s">
        <v>7942</v>
      </c>
      <c r="B2527" s="415" t="s">
        <v>3276</v>
      </c>
      <c r="C2527" s="414">
        <v>0</v>
      </c>
      <c r="D2527" s="414">
        <v>0</v>
      </c>
    </row>
    <row r="2528" spans="1:4" x14ac:dyDescent="0.2">
      <c r="A2528" s="415" t="s">
        <v>7943</v>
      </c>
      <c r="B2528" s="415" t="s">
        <v>3270</v>
      </c>
      <c r="C2528" s="414">
        <v>3272</v>
      </c>
      <c r="D2528" s="414">
        <v>1080.74</v>
      </c>
    </row>
    <row r="2529" spans="1:4" x14ac:dyDescent="0.2">
      <c r="A2529" s="415" t="s">
        <v>7943</v>
      </c>
      <c r="B2529" s="415" t="s">
        <v>3274</v>
      </c>
      <c r="C2529" s="414">
        <v>1156</v>
      </c>
      <c r="D2529" s="414">
        <v>381.83</v>
      </c>
    </row>
    <row r="2530" spans="1:4" x14ac:dyDescent="0.2">
      <c r="A2530" s="415" t="s">
        <v>7943</v>
      </c>
      <c r="B2530" s="415" t="s">
        <v>3275</v>
      </c>
      <c r="C2530" s="414">
        <v>-1156</v>
      </c>
      <c r="D2530" s="414">
        <v>-189.35</v>
      </c>
    </row>
    <row r="2531" spans="1:4" x14ac:dyDescent="0.2">
      <c r="A2531" s="415" t="s">
        <v>7943</v>
      </c>
      <c r="B2531" s="415" t="s">
        <v>3276</v>
      </c>
      <c r="C2531" s="414">
        <v>0</v>
      </c>
      <c r="D2531" s="414">
        <v>0</v>
      </c>
    </row>
    <row r="2532" spans="1:4" x14ac:dyDescent="0.2">
      <c r="A2532" s="415" t="s">
        <v>7944</v>
      </c>
      <c r="B2532" s="415" t="s">
        <v>3987</v>
      </c>
      <c r="C2532" s="414">
        <v>3319.95</v>
      </c>
      <c r="D2532" s="414">
        <v>954.15</v>
      </c>
    </row>
    <row r="2533" spans="1:4" x14ac:dyDescent="0.2">
      <c r="A2533" s="415" t="s">
        <v>7944</v>
      </c>
      <c r="B2533" s="415" t="s">
        <v>3991</v>
      </c>
      <c r="C2533" s="414">
        <v>287.05</v>
      </c>
      <c r="D2533" s="414">
        <v>82.5</v>
      </c>
    </row>
    <row r="2534" spans="1:4" x14ac:dyDescent="0.2">
      <c r="A2534" s="415" t="s">
        <v>7944</v>
      </c>
      <c r="B2534" s="415" t="s">
        <v>3992</v>
      </c>
      <c r="C2534" s="414">
        <v>-287.05</v>
      </c>
      <c r="D2534" s="414">
        <v>-47.02</v>
      </c>
    </row>
    <row r="2535" spans="1:4" x14ac:dyDescent="0.2">
      <c r="A2535" s="415" t="s">
        <v>7944</v>
      </c>
      <c r="B2535" s="415" t="s">
        <v>3993</v>
      </c>
      <c r="C2535" s="414">
        <v>0</v>
      </c>
      <c r="D2535" s="414">
        <v>0</v>
      </c>
    </row>
    <row r="2536" spans="1:4" x14ac:dyDescent="0.2">
      <c r="A2536" s="415" t="s">
        <v>7945</v>
      </c>
      <c r="B2536" s="415" t="s">
        <v>3987</v>
      </c>
      <c r="C2536" s="414">
        <v>5584</v>
      </c>
      <c r="D2536" s="414">
        <v>1604.84</v>
      </c>
    </row>
    <row r="2537" spans="1:4" x14ac:dyDescent="0.2">
      <c r="A2537" s="415" t="s">
        <v>7945</v>
      </c>
      <c r="B2537" s="415" t="s">
        <v>3991</v>
      </c>
      <c r="C2537" s="414">
        <v>879</v>
      </c>
      <c r="D2537" s="414">
        <v>252.62</v>
      </c>
    </row>
    <row r="2538" spans="1:4" x14ac:dyDescent="0.2">
      <c r="A2538" s="415" t="s">
        <v>7945</v>
      </c>
      <c r="B2538" s="415" t="s">
        <v>3992</v>
      </c>
      <c r="C2538" s="414">
        <v>-879</v>
      </c>
      <c r="D2538" s="414">
        <v>-143.97999999999999</v>
      </c>
    </row>
    <row r="2539" spans="1:4" x14ac:dyDescent="0.2">
      <c r="A2539" s="415" t="s">
        <v>7945</v>
      </c>
      <c r="B2539" s="415" t="s">
        <v>3993</v>
      </c>
      <c r="C2539" s="414">
        <v>0</v>
      </c>
      <c r="D2539" s="414">
        <v>0</v>
      </c>
    </row>
    <row r="2540" spans="1:4" x14ac:dyDescent="0.2">
      <c r="A2540" s="415" t="s">
        <v>7946</v>
      </c>
      <c r="B2540" s="415" t="s">
        <v>3987</v>
      </c>
      <c r="C2540" s="414">
        <v>7247</v>
      </c>
      <c r="D2540" s="414">
        <v>2082.8000000000002</v>
      </c>
    </row>
    <row r="2541" spans="1:4" x14ac:dyDescent="0.2">
      <c r="A2541" s="415" t="s">
        <v>7946</v>
      </c>
      <c r="B2541" s="415" t="s">
        <v>3991</v>
      </c>
      <c r="C2541" s="414">
        <v>1237</v>
      </c>
      <c r="D2541" s="414">
        <v>355.49999999999994</v>
      </c>
    </row>
    <row r="2542" spans="1:4" x14ac:dyDescent="0.2">
      <c r="A2542" s="415" t="s">
        <v>7946</v>
      </c>
      <c r="B2542" s="415" t="s">
        <v>3992</v>
      </c>
      <c r="C2542" s="414">
        <v>-1234.6999999999998</v>
      </c>
      <c r="D2542" s="414">
        <v>-202.26000000000002</v>
      </c>
    </row>
    <row r="2543" spans="1:4" x14ac:dyDescent="0.2">
      <c r="A2543" s="415" t="s">
        <v>7946</v>
      </c>
      <c r="B2543" s="415" t="s">
        <v>3993</v>
      </c>
      <c r="C2543" s="414">
        <v>-2.2999999999999998</v>
      </c>
      <c r="D2543" s="414">
        <v>-0.28000000000000003</v>
      </c>
    </row>
    <row r="2544" spans="1:4" x14ac:dyDescent="0.2">
      <c r="A2544" s="415" t="s">
        <v>7947</v>
      </c>
      <c r="B2544" s="415" t="s">
        <v>3987</v>
      </c>
      <c r="C2544" s="414">
        <v>9817</v>
      </c>
      <c r="D2544" s="414">
        <v>2821.41</v>
      </c>
    </row>
    <row r="2545" spans="1:4" x14ac:dyDescent="0.2">
      <c r="A2545" s="415" t="s">
        <v>7947</v>
      </c>
      <c r="B2545" s="415" t="s">
        <v>3991</v>
      </c>
      <c r="C2545" s="414">
        <v>1906</v>
      </c>
      <c r="D2545" s="414">
        <v>547.78</v>
      </c>
    </row>
    <row r="2546" spans="1:4" x14ac:dyDescent="0.2">
      <c r="A2546" s="415" t="s">
        <v>7947</v>
      </c>
      <c r="B2546" s="415" t="s">
        <v>3992</v>
      </c>
      <c r="C2546" s="414">
        <v>-1906</v>
      </c>
      <c r="D2546" s="414">
        <v>-312.2</v>
      </c>
    </row>
    <row r="2547" spans="1:4" x14ac:dyDescent="0.2">
      <c r="A2547" s="415" t="s">
        <v>7947</v>
      </c>
      <c r="B2547" s="415" t="s">
        <v>3993</v>
      </c>
      <c r="C2547" s="414">
        <v>0</v>
      </c>
      <c r="D2547" s="414">
        <v>0</v>
      </c>
    </row>
    <row r="2548" spans="1:4" x14ac:dyDescent="0.2">
      <c r="A2548" s="415" t="s">
        <v>7948</v>
      </c>
      <c r="B2548" s="415" t="s">
        <v>3987</v>
      </c>
      <c r="C2548" s="414">
        <v>2723</v>
      </c>
      <c r="D2548" s="414">
        <v>782.59</v>
      </c>
    </row>
    <row r="2549" spans="1:4" x14ac:dyDescent="0.2">
      <c r="A2549" s="415" t="s">
        <v>7948</v>
      </c>
      <c r="B2549" s="415" t="s">
        <v>3991</v>
      </c>
      <c r="C2549" s="414">
        <v>1458</v>
      </c>
      <c r="D2549" s="414">
        <v>419.03</v>
      </c>
    </row>
    <row r="2550" spans="1:4" x14ac:dyDescent="0.2">
      <c r="A2550" s="415" t="s">
        <v>7948</v>
      </c>
      <c r="B2550" s="415" t="s">
        <v>3992</v>
      </c>
      <c r="C2550" s="414">
        <v>-1254.3</v>
      </c>
      <c r="D2550" s="414">
        <v>-205.45</v>
      </c>
    </row>
    <row r="2551" spans="1:4" x14ac:dyDescent="0.2">
      <c r="A2551" s="415" t="s">
        <v>7948</v>
      </c>
      <c r="B2551" s="415" t="s">
        <v>3993</v>
      </c>
      <c r="C2551" s="414">
        <v>-203.7</v>
      </c>
      <c r="D2551" s="414">
        <v>-24.44</v>
      </c>
    </row>
    <row r="2552" spans="1:4" x14ac:dyDescent="0.2">
      <c r="A2552" s="415" t="s">
        <v>7949</v>
      </c>
      <c r="B2552" s="415" t="s">
        <v>3987</v>
      </c>
      <c r="C2552" s="414">
        <v>8284</v>
      </c>
      <c r="D2552" s="414">
        <v>2380.83</v>
      </c>
    </row>
    <row r="2553" spans="1:4" x14ac:dyDescent="0.2">
      <c r="A2553" s="415" t="s">
        <v>7949</v>
      </c>
      <c r="B2553" s="415" t="s">
        <v>3991</v>
      </c>
      <c r="C2553" s="414">
        <v>3043</v>
      </c>
      <c r="D2553" s="414">
        <v>874.56999999999982</v>
      </c>
    </row>
    <row r="2554" spans="1:4" x14ac:dyDescent="0.2">
      <c r="A2554" s="415" t="s">
        <v>7949</v>
      </c>
      <c r="B2554" s="415" t="s">
        <v>3992</v>
      </c>
      <c r="C2554" s="414">
        <v>-2855.9</v>
      </c>
      <c r="D2554" s="414">
        <v>-467.8</v>
      </c>
    </row>
    <row r="2555" spans="1:4" x14ac:dyDescent="0.2">
      <c r="A2555" s="415" t="s">
        <v>7949</v>
      </c>
      <c r="B2555" s="415" t="s">
        <v>3993</v>
      </c>
      <c r="C2555" s="414">
        <v>-187.09999999999991</v>
      </c>
      <c r="D2555" s="414">
        <v>-22.449999999999996</v>
      </c>
    </row>
    <row r="2556" spans="1:4" x14ac:dyDescent="0.2">
      <c r="A2556" s="415" t="s">
        <v>7950</v>
      </c>
      <c r="B2556" s="415" t="s">
        <v>3243</v>
      </c>
      <c r="C2556" s="414">
        <v>1665.36356528542</v>
      </c>
      <c r="D2556" s="414">
        <v>651.82000000000005</v>
      </c>
    </row>
    <row r="2557" spans="1:4" x14ac:dyDescent="0.2">
      <c r="A2557" s="415" t="s">
        <v>7950</v>
      </c>
      <c r="B2557" s="415" t="s">
        <v>3247</v>
      </c>
      <c r="C2557" s="414">
        <v>908.209538702136</v>
      </c>
      <c r="D2557" s="414">
        <v>355.47</v>
      </c>
    </row>
    <row r="2558" spans="1:4" x14ac:dyDescent="0.2">
      <c r="A2558" s="415" t="s">
        <v>7950</v>
      </c>
      <c r="B2558" s="415" t="s">
        <v>3248</v>
      </c>
      <c r="C2558" s="414">
        <v>-908.209538702136</v>
      </c>
      <c r="D2558" s="414">
        <v>-148.76</v>
      </c>
    </row>
    <row r="2559" spans="1:4" x14ac:dyDescent="0.2">
      <c r="A2559" s="415" t="s">
        <v>7951</v>
      </c>
      <c r="B2559" s="415" t="s">
        <v>3254</v>
      </c>
      <c r="C2559" s="414">
        <v>109.636434714575</v>
      </c>
      <c r="D2559" s="414">
        <v>37.33</v>
      </c>
    </row>
    <row r="2560" spans="1:4" x14ac:dyDescent="0.2">
      <c r="A2560" s="415" t="s">
        <v>7951</v>
      </c>
      <c r="B2560" s="415" t="s">
        <v>3258</v>
      </c>
      <c r="C2560" s="414">
        <v>59.790461297863899</v>
      </c>
      <c r="D2560" s="414">
        <v>20.36</v>
      </c>
    </row>
    <row r="2561" spans="1:4" x14ac:dyDescent="0.2">
      <c r="A2561" s="415" t="s">
        <v>7951</v>
      </c>
      <c r="B2561" s="415" t="s">
        <v>3259</v>
      </c>
      <c r="C2561" s="414">
        <v>-50.828068803731597</v>
      </c>
      <c r="D2561" s="414">
        <v>-8.33</v>
      </c>
    </row>
    <row r="2562" spans="1:4" x14ac:dyDescent="0.2">
      <c r="A2562" s="415" t="s">
        <v>7951</v>
      </c>
      <c r="B2562" s="415" t="s">
        <v>3260</v>
      </c>
      <c r="C2562" s="414">
        <v>-8.9623924941322795</v>
      </c>
      <c r="D2562" s="414">
        <v>-1.08</v>
      </c>
    </row>
    <row r="2563" spans="1:4" x14ac:dyDescent="0.2">
      <c r="A2563" s="415" t="s">
        <v>7952</v>
      </c>
      <c r="B2563" s="415" t="s">
        <v>3987</v>
      </c>
      <c r="C2563" s="414">
        <v>4722</v>
      </c>
      <c r="D2563" s="414">
        <v>1357.1</v>
      </c>
    </row>
    <row r="2564" spans="1:4" x14ac:dyDescent="0.2">
      <c r="A2564" s="415" t="s">
        <v>7952</v>
      </c>
      <c r="B2564" s="415" t="s">
        <v>3991</v>
      </c>
      <c r="C2564" s="414">
        <v>2121</v>
      </c>
      <c r="D2564" s="414">
        <v>609.58000000000004</v>
      </c>
    </row>
    <row r="2565" spans="1:4" x14ac:dyDescent="0.2">
      <c r="A2565" s="415" t="s">
        <v>7952</v>
      </c>
      <c r="B2565" s="415" t="s">
        <v>3992</v>
      </c>
      <c r="C2565" s="414">
        <v>-2052.9</v>
      </c>
      <c r="D2565" s="414">
        <v>-336.27</v>
      </c>
    </row>
    <row r="2566" spans="1:4" x14ac:dyDescent="0.2">
      <c r="A2566" s="415" t="s">
        <v>7952</v>
      </c>
      <c r="B2566" s="415" t="s">
        <v>3993</v>
      </c>
      <c r="C2566" s="414">
        <v>-68.099999999999895</v>
      </c>
      <c r="D2566" s="414">
        <v>-8.17</v>
      </c>
    </row>
    <row r="2567" spans="1:4" x14ac:dyDescent="0.2">
      <c r="A2567" s="415" t="s">
        <v>7953</v>
      </c>
      <c r="B2567" s="415" t="s">
        <v>3987</v>
      </c>
      <c r="C2567" s="414">
        <v>3393</v>
      </c>
      <c r="D2567" s="414">
        <v>975.15</v>
      </c>
    </row>
    <row r="2568" spans="1:4" x14ac:dyDescent="0.2">
      <c r="A2568" s="415" t="s">
        <v>7953</v>
      </c>
      <c r="B2568" s="415" t="s">
        <v>3991</v>
      </c>
      <c r="C2568" s="414">
        <v>1361</v>
      </c>
      <c r="D2568" s="414">
        <v>391.15</v>
      </c>
    </row>
    <row r="2569" spans="1:4" x14ac:dyDescent="0.2">
      <c r="A2569" s="415" t="s">
        <v>7953</v>
      </c>
      <c r="B2569" s="415" t="s">
        <v>3992</v>
      </c>
      <c r="C2569" s="414">
        <v>-1361</v>
      </c>
      <c r="D2569" s="414">
        <v>-222.93</v>
      </c>
    </row>
    <row r="2570" spans="1:4" x14ac:dyDescent="0.2">
      <c r="A2570" s="415" t="s">
        <v>7953</v>
      </c>
      <c r="B2570" s="415" t="s">
        <v>3993</v>
      </c>
      <c r="C2570" s="414">
        <v>0</v>
      </c>
      <c r="D2570" s="414">
        <v>0</v>
      </c>
    </row>
    <row r="2571" spans="1:4" x14ac:dyDescent="0.2">
      <c r="A2571" s="415" t="s">
        <v>7954</v>
      </c>
      <c r="B2571" s="415" t="s">
        <v>3987</v>
      </c>
      <c r="C2571" s="414">
        <v>6793</v>
      </c>
      <c r="D2571" s="414">
        <v>1952.31</v>
      </c>
    </row>
    <row r="2572" spans="1:4" x14ac:dyDescent="0.2">
      <c r="A2572" s="415" t="s">
        <v>7954</v>
      </c>
      <c r="B2572" s="415" t="s">
        <v>3991</v>
      </c>
      <c r="C2572" s="414">
        <v>945.300000000002</v>
      </c>
      <c r="D2572" s="414">
        <v>271.68</v>
      </c>
    </row>
    <row r="2573" spans="1:4" x14ac:dyDescent="0.2">
      <c r="A2573" s="415" t="s">
        <v>7954</v>
      </c>
      <c r="B2573" s="415" t="s">
        <v>3992</v>
      </c>
      <c r="C2573" s="414">
        <v>-945.300000000002</v>
      </c>
      <c r="D2573" s="414">
        <v>-154.84</v>
      </c>
    </row>
    <row r="2574" spans="1:4" x14ac:dyDescent="0.2">
      <c r="A2574" s="415" t="s">
        <v>7954</v>
      </c>
      <c r="B2574" s="415" t="s">
        <v>3993</v>
      </c>
      <c r="C2574" s="414">
        <v>0</v>
      </c>
      <c r="D2574" s="414">
        <v>0</v>
      </c>
    </row>
    <row r="2575" spans="1:4" x14ac:dyDescent="0.2">
      <c r="A2575" s="415" t="s">
        <v>7955</v>
      </c>
      <c r="B2575" s="415" t="s">
        <v>3987</v>
      </c>
      <c r="C2575" s="414">
        <v>9520</v>
      </c>
      <c r="D2575" s="414">
        <v>2736.05</v>
      </c>
    </row>
    <row r="2576" spans="1:4" x14ac:dyDescent="0.2">
      <c r="A2576" s="415" t="s">
        <v>7955</v>
      </c>
      <c r="B2576" s="415" t="s">
        <v>3991</v>
      </c>
      <c r="C2576" s="414">
        <v>2220</v>
      </c>
      <c r="D2576" s="414">
        <v>638.03</v>
      </c>
    </row>
    <row r="2577" spans="1:4" x14ac:dyDescent="0.2">
      <c r="A2577" s="415" t="s">
        <v>7955</v>
      </c>
      <c r="B2577" s="415" t="s">
        <v>3992</v>
      </c>
      <c r="C2577" s="414">
        <v>-2220</v>
      </c>
      <c r="D2577" s="414">
        <v>-363.64</v>
      </c>
    </row>
    <row r="2578" spans="1:4" x14ac:dyDescent="0.2">
      <c r="A2578" s="415" t="s">
        <v>7955</v>
      </c>
      <c r="B2578" s="415" t="s">
        <v>3993</v>
      </c>
      <c r="C2578" s="414">
        <v>0</v>
      </c>
      <c r="D2578" s="414">
        <v>0</v>
      </c>
    </row>
    <row r="2579" spans="1:4" x14ac:dyDescent="0.2">
      <c r="A2579" s="415" t="s">
        <v>7956</v>
      </c>
      <c r="B2579" s="415" t="s">
        <v>3987</v>
      </c>
      <c r="C2579" s="414">
        <v>5884</v>
      </c>
      <c r="D2579" s="414">
        <v>1691.06</v>
      </c>
    </row>
    <row r="2580" spans="1:4" x14ac:dyDescent="0.2">
      <c r="A2580" s="415" t="s">
        <v>7956</v>
      </c>
      <c r="B2580" s="415" t="s">
        <v>3991</v>
      </c>
      <c r="C2580" s="414">
        <v>753</v>
      </c>
      <c r="D2580" s="414">
        <v>216.41</v>
      </c>
    </row>
    <row r="2581" spans="1:4" x14ac:dyDescent="0.2">
      <c r="A2581" s="415" t="s">
        <v>7956</v>
      </c>
      <c r="B2581" s="415" t="s">
        <v>3992</v>
      </c>
      <c r="C2581" s="414">
        <v>-753</v>
      </c>
      <c r="D2581" s="414">
        <v>-123.34</v>
      </c>
    </row>
    <row r="2582" spans="1:4" x14ac:dyDescent="0.2">
      <c r="A2582" s="415" t="s">
        <v>7956</v>
      </c>
      <c r="B2582" s="415" t="s">
        <v>3993</v>
      </c>
      <c r="C2582" s="414">
        <v>0</v>
      </c>
      <c r="D2582" s="414">
        <v>0</v>
      </c>
    </row>
    <row r="2583" spans="1:4" x14ac:dyDescent="0.2">
      <c r="A2583" s="415" t="s">
        <v>7957</v>
      </c>
      <c r="B2583" s="415" t="s">
        <v>3987</v>
      </c>
      <c r="C2583" s="414">
        <v>9066</v>
      </c>
      <c r="D2583" s="414">
        <v>2605.5700000000002</v>
      </c>
    </row>
    <row r="2584" spans="1:4" x14ac:dyDescent="0.2">
      <c r="A2584" s="415" t="s">
        <v>7957</v>
      </c>
      <c r="B2584" s="415" t="s">
        <v>3991</v>
      </c>
      <c r="C2584" s="414">
        <v>1884</v>
      </c>
      <c r="D2584" s="414">
        <v>541.46</v>
      </c>
    </row>
    <row r="2585" spans="1:4" x14ac:dyDescent="0.2">
      <c r="A2585" s="415" t="s">
        <v>7957</v>
      </c>
      <c r="B2585" s="415" t="s">
        <v>3992</v>
      </c>
      <c r="C2585" s="414">
        <v>-1884</v>
      </c>
      <c r="D2585" s="414">
        <v>-308.60000000000002</v>
      </c>
    </row>
    <row r="2586" spans="1:4" x14ac:dyDescent="0.2">
      <c r="A2586" s="415" t="s">
        <v>7957</v>
      </c>
      <c r="B2586" s="415" t="s">
        <v>3993</v>
      </c>
      <c r="C2586" s="414">
        <v>0</v>
      </c>
      <c r="D2586" s="414">
        <v>0</v>
      </c>
    </row>
    <row r="2587" spans="1:4" x14ac:dyDescent="0.2">
      <c r="A2587" s="415" t="s">
        <v>7958</v>
      </c>
      <c r="B2587" s="415" t="s">
        <v>3987</v>
      </c>
      <c r="C2587" s="414">
        <v>1020</v>
      </c>
      <c r="D2587" s="414">
        <v>293.14999999999998</v>
      </c>
    </row>
    <row r="2588" spans="1:4" x14ac:dyDescent="0.2">
      <c r="A2588" s="415" t="s">
        <v>7958</v>
      </c>
      <c r="B2588" s="415" t="s">
        <v>3991</v>
      </c>
      <c r="C2588" s="414">
        <v>1983</v>
      </c>
      <c r="D2588" s="414">
        <v>569.91</v>
      </c>
    </row>
    <row r="2589" spans="1:4" x14ac:dyDescent="0.2">
      <c r="A2589" s="415" t="s">
        <v>7958</v>
      </c>
      <c r="B2589" s="415" t="s">
        <v>3992</v>
      </c>
      <c r="C2589" s="414">
        <v>-900.9</v>
      </c>
      <c r="D2589" s="414">
        <v>-147.57</v>
      </c>
    </row>
    <row r="2590" spans="1:4" x14ac:dyDescent="0.2">
      <c r="A2590" s="415" t="s">
        <v>7958</v>
      </c>
      <c r="B2590" s="415" t="s">
        <v>3993</v>
      </c>
      <c r="C2590" s="414">
        <v>-1082.0999999999999</v>
      </c>
      <c r="D2590" s="414">
        <v>-129.85</v>
      </c>
    </row>
    <row r="2591" spans="1:4" x14ac:dyDescent="0.2">
      <c r="A2591" s="415" t="s">
        <v>7959</v>
      </c>
      <c r="B2591" s="415" t="s">
        <v>3987</v>
      </c>
      <c r="C2591" s="414">
        <v>2668</v>
      </c>
      <c r="D2591" s="414">
        <v>766.78</v>
      </c>
    </row>
    <row r="2592" spans="1:4" x14ac:dyDescent="0.2">
      <c r="A2592" s="415" t="s">
        <v>7959</v>
      </c>
      <c r="B2592" s="415" t="s">
        <v>3991</v>
      </c>
      <c r="C2592" s="414">
        <v>1844</v>
      </c>
      <c r="D2592" s="414">
        <v>529.97</v>
      </c>
    </row>
    <row r="2593" spans="1:4" x14ac:dyDescent="0.2">
      <c r="A2593" s="415" t="s">
        <v>7959</v>
      </c>
      <c r="B2593" s="415" t="s">
        <v>3992</v>
      </c>
      <c r="C2593" s="414">
        <v>-1353.6</v>
      </c>
      <c r="D2593" s="414">
        <v>-221.72</v>
      </c>
    </row>
    <row r="2594" spans="1:4" x14ac:dyDescent="0.2">
      <c r="A2594" s="415" t="s">
        <v>7959</v>
      </c>
      <c r="B2594" s="415" t="s">
        <v>3993</v>
      </c>
      <c r="C2594" s="414">
        <v>-490.4</v>
      </c>
      <c r="D2594" s="414">
        <v>-58.85</v>
      </c>
    </row>
    <row r="2595" spans="1:4" x14ac:dyDescent="0.2">
      <c r="A2595" s="415" t="s">
        <v>7960</v>
      </c>
      <c r="B2595" s="415" t="s">
        <v>3987</v>
      </c>
      <c r="C2595" s="414">
        <v>10651</v>
      </c>
      <c r="D2595" s="414">
        <v>3061.1</v>
      </c>
    </row>
    <row r="2596" spans="1:4" x14ac:dyDescent="0.2">
      <c r="A2596" s="415" t="s">
        <v>7960</v>
      </c>
      <c r="B2596" s="415" t="s">
        <v>3991</v>
      </c>
      <c r="C2596" s="414">
        <v>1246</v>
      </c>
      <c r="D2596" s="414">
        <v>358.1</v>
      </c>
    </row>
    <row r="2597" spans="1:4" x14ac:dyDescent="0.2">
      <c r="A2597" s="415" t="s">
        <v>7960</v>
      </c>
      <c r="B2597" s="415" t="s">
        <v>3992</v>
      </c>
      <c r="C2597" s="414">
        <v>-1246</v>
      </c>
      <c r="D2597" s="414">
        <v>-204.09</v>
      </c>
    </row>
    <row r="2598" spans="1:4" x14ac:dyDescent="0.2">
      <c r="A2598" s="415" t="s">
        <v>7960</v>
      </c>
      <c r="B2598" s="415" t="s">
        <v>3993</v>
      </c>
      <c r="C2598" s="414">
        <v>0</v>
      </c>
      <c r="D2598" s="414">
        <v>0</v>
      </c>
    </row>
    <row r="2599" spans="1:4" x14ac:dyDescent="0.2">
      <c r="A2599" s="415" t="s">
        <v>7961</v>
      </c>
      <c r="B2599" s="415" t="s">
        <v>3254</v>
      </c>
      <c r="C2599" s="414">
        <v>7493</v>
      </c>
      <c r="D2599" s="414">
        <v>2551.37</v>
      </c>
    </row>
    <row r="2600" spans="1:4" x14ac:dyDescent="0.2">
      <c r="A2600" s="415" t="s">
        <v>7961</v>
      </c>
      <c r="B2600" s="415" t="s">
        <v>3258</v>
      </c>
      <c r="C2600" s="414">
        <v>1922</v>
      </c>
      <c r="D2600" s="414">
        <v>654.44000000000005</v>
      </c>
    </row>
    <row r="2601" spans="1:4" x14ac:dyDescent="0.2">
      <c r="A2601" s="415" t="s">
        <v>7961</v>
      </c>
      <c r="B2601" s="415" t="s">
        <v>3259</v>
      </c>
      <c r="C2601" s="414">
        <v>-1922</v>
      </c>
      <c r="D2601" s="414">
        <v>-314.82</v>
      </c>
    </row>
    <row r="2602" spans="1:4" x14ac:dyDescent="0.2">
      <c r="A2602" s="415" t="s">
        <v>7961</v>
      </c>
      <c r="B2602" s="415" t="s">
        <v>3260</v>
      </c>
      <c r="C2602" s="414">
        <v>0</v>
      </c>
      <c r="D2602" s="414">
        <v>0</v>
      </c>
    </row>
    <row r="2603" spans="1:4" x14ac:dyDescent="0.2">
      <c r="A2603" s="415" t="s">
        <v>7962</v>
      </c>
      <c r="B2603" s="415" t="s">
        <v>169</v>
      </c>
      <c r="C2603" s="414">
        <v>3624</v>
      </c>
      <c r="D2603" s="414">
        <v>1558.68</v>
      </c>
    </row>
    <row r="2604" spans="1:4" x14ac:dyDescent="0.2">
      <c r="A2604" s="415" t="s">
        <v>7962</v>
      </c>
      <c r="B2604" s="415" t="s">
        <v>174</v>
      </c>
      <c r="C2604" s="414">
        <v>3650</v>
      </c>
      <c r="D2604" s="414">
        <v>1569.87</v>
      </c>
    </row>
    <row r="2605" spans="1:4" x14ac:dyDescent="0.2">
      <c r="A2605" s="415" t="s">
        <v>7962</v>
      </c>
      <c r="B2605" s="415" t="s">
        <v>175</v>
      </c>
      <c r="C2605" s="414">
        <v>-3650</v>
      </c>
      <c r="D2605" s="414">
        <v>-657</v>
      </c>
    </row>
    <row r="2606" spans="1:4" x14ac:dyDescent="0.2">
      <c r="A2606" s="415" t="s">
        <v>7963</v>
      </c>
      <c r="B2606" s="415" t="s">
        <v>3987</v>
      </c>
      <c r="C2606" s="414">
        <v>3288</v>
      </c>
      <c r="D2606" s="414">
        <v>944.97</v>
      </c>
    </row>
    <row r="2607" spans="1:4" x14ac:dyDescent="0.2">
      <c r="A2607" s="415" t="s">
        <v>7963</v>
      </c>
      <c r="B2607" s="415" t="s">
        <v>3991</v>
      </c>
      <c r="C2607" s="414">
        <v>972</v>
      </c>
      <c r="D2607" s="414">
        <v>279.35000000000002</v>
      </c>
    </row>
    <row r="2608" spans="1:4" x14ac:dyDescent="0.2">
      <c r="A2608" s="415" t="s">
        <v>7963</v>
      </c>
      <c r="B2608" s="415" t="s">
        <v>3992</v>
      </c>
      <c r="C2608" s="414">
        <v>-972</v>
      </c>
      <c r="D2608" s="414">
        <v>-159.21</v>
      </c>
    </row>
    <row r="2609" spans="1:4" x14ac:dyDescent="0.2">
      <c r="A2609" s="415" t="s">
        <v>7963</v>
      </c>
      <c r="B2609" s="415" t="s">
        <v>3993</v>
      </c>
      <c r="C2609" s="414">
        <v>0</v>
      </c>
      <c r="D2609" s="414">
        <v>0</v>
      </c>
    </row>
    <row r="2610" spans="1:4" x14ac:dyDescent="0.2">
      <c r="A2610" s="415" t="s">
        <v>7964</v>
      </c>
      <c r="B2610" s="415" t="s">
        <v>3254</v>
      </c>
      <c r="C2610" s="414">
        <v>6395</v>
      </c>
      <c r="D2610" s="414">
        <v>2177.5</v>
      </c>
    </row>
    <row r="2611" spans="1:4" x14ac:dyDescent="0.2">
      <c r="A2611" s="415" t="s">
        <v>7964</v>
      </c>
      <c r="B2611" s="415" t="s">
        <v>3258</v>
      </c>
      <c r="C2611" s="414">
        <v>1681</v>
      </c>
      <c r="D2611" s="414">
        <v>572.38</v>
      </c>
    </row>
    <row r="2612" spans="1:4" x14ac:dyDescent="0.2">
      <c r="A2612" s="415" t="s">
        <v>7964</v>
      </c>
      <c r="B2612" s="415" t="s">
        <v>3259</v>
      </c>
      <c r="C2612" s="414">
        <v>-1681</v>
      </c>
      <c r="D2612" s="414">
        <v>-275.35000000000002</v>
      </c>
    </row>
    <row r="2613" spans="1:4" x14ac:dyDescent="0.2">
      <c r="A2613" s="415" t="s">
        <v>7964</v>
      </c>
      <c r="B2613" s="415" t="s">
        <v>3260</v>
      </c>
      <c r="C2613" s="414">
        <v>0</v>
      </c>
      <c r="D2613" s="414">
        <v>0</v>
      </c>
    </row>
    <row r="2614" spans="1:4" x14ac:dyDescent="0.2">
      <c r="A2614" s="415" t="s">
        <v>7965</v>
      </c>
      <c r="B2614" s="415" t="s">
        <v>3987</v>
      </c>
      <c r="C2614" s="414">
        <v>14973</v>
      </c>
      <c r="D2614" s="414">
        <v>4303.25</v>
      </c>
    </row>
    <row r="2615" spans="1:4" x14ac:dyDescent="0.2">
      <c r="A2615" s="415" t="s">
        <v>7965</v>
      </c>
      <c r="B2615" s="415" t="s">
        <v>3991</v>
      </c>
      <c r="C2615" s="414">
        <v>662</v>
      </c>
      <c r="D2615" s="414">
        <v>190.25</v>
      </c>
    </row>
    <row r="2616" spans="1:4" x14ac:dyDescent="0.2">
      <c r="A2616" s="415" t="s">
        <v>7965</v>
      </c>
      <c r="B2616" s="415" t="s">
        <v>3992</v>
      </c>
      <c r="C2616" s="414">
        <v>-662</v>
      </c>
      <c r="D2616" s="414">
        <v>-108.42999999999999</v>
      </c>
    </row>
    <row r="2617" spans="1:4" x14ac:dyDescent="0.2">
      <c r="A2617" s="415" t="s">
        <v>7965</v>
      </c>
      <c r="B2617" s="415" t="s">
        <v>3993</v>
      </c>
      <c r="C2617" s="414">
        <v>0</v>
      </c>
      <c r="D2617" s="414">
        <v>0</v>
      </c>
    </row>
    <row r="2618" spans="1:4" x14ac:dyDescent="0.2">
      <c r="A2618" s="415" t="s">
        <v>7966</v>
      </c>
      <c r="B2618" s="415" t="s">
        <v>3987</v>
      </c>
      <c r="C2618" s="414">
        <v>4449</v>
      </c>
      <c r="D2618" s="414">
        <v>1278.6400000000001</v>
      </c>
    </row>
    <row r="2619" spans="1:4" x14ac:dyDescent="0.2">
      <c r="A2619" s="415" t="s">
        <v>7966</v>
      </c>
      <c r="B2619" s="415" t="s">
        <v>3991</v>
      </c>
      <c r="C2619" s="414">
        <v>5003</v>
      </c>
      <c r="D2619" s="414">
        <v>1437.86</v>
      </c>
    </row>
    <row r="2620" spans="1:4" x14ac:dyDescent="0.2">
      <c r="A2620" s="415" t="s">
        <v>7966</v>
      </c>
      <c r="B2620" s="415" t="s">
        <v>3992</v>
      </c>
      <c r="C2620" s="414">
        <v>-2835.6</v>
      </c>
      <c r="D2620" s="414">
        <v>-464.47</v>
      </c>
    </row>
    <row r="2621" spans="1:4" x14ac:dyDescent="0.2">
      <c r="A2621" s="415" t="s">
        <v>7966</v>
      </c>
      <c r="B2621" s="415" t="s">
        <v>3993</v>
      </c>
      <c r="C2621" s="414">
        <v>-2167.4</v>
      </c>
      <c r="D2621" s="414">
        <v>-260.08999999999997</v>
      </c>
    </row>
    <row r="2622" spans="1:4" x14ac:dyDescent="0.2">
      <c r="A2622" s="415" t="s">
        <v>7967</v>
      </c>
      <c r="B2622" s="415" t="s">
        <v>3987</v>
      </c>
      <c r="C2622" s="414">
        <v>6426.0587449934601</v>
      </c>
      <c r="D2622" s="414">
        <v>1846.85</v>
      </c>
    </row>
    <row r="2623" spans="1:4" x14ac:dyDescent="0.2">
      <c r="A2623" s="415" t="s">
        <v>7967</v>
      </c>
      <c r="B2623" s="415" t="s">
        <v>3991</v>
      </c>
      <c r="C2623" s="414">
        <v>1187.3097463284601</v>
      </c>
      <c r="D2623" s="414">
        <v>341.23</v>
      </c>
    </row>
    <row r="2624" spans="1:4" x14ac:dyDescent="0.2">
      <c r="A2624" s="415" t="s">
        <v>7967</v>
      </c>
      <c r="B2624" s="415" t="s">
        <v>3992</v>
      </c>
      <c r="C2624" s="414">
        <v>-1187.3097463284601</v>
      </c>
      <c r="D2624" s="414">
        <v>-194.48</v>
      </c>
    </row>
    <row r="2625" spans="1:4" x14ac:dyDescent="0.2">
      <c r="A2625" s="415" t="s">
        <v>7967</v>
      </c>
      <c r="B2625" s="415" t="s">
        <v>3993</v>
      </c>
      <c r="C2625" s="414">
        <v>0</v>
      </c>
      <c r="D2625" s="414">
        <v>0</v>
      </c>
    </row>
    <row r="2626" spans="1:4" x14ac:dyDescent="0.2">
      <c r="A2626" s="415" t="s">
        <v>7968</v>
      </c>
      <c r="B2626" s="415" t="s">
        <v>3987</v>
      </c>
      <c r="C2626" s="414">
        <v>4587.9412550065299</v>
      </c>
      <c r="D2626" s="414">
        <v>1318.57</v>
      </c>
    </row>
    <row r="2627" spans="1:4" x14ac:dyDescent="0.2">
      <c r="A2627" s="415" t="s">
        <v>7968</v>
      </c>
      <c r="B2627" s="415" t="s">
        <v>3991</v>
      </c>
      <c r="C2627" s="414">
        <v>847.69025367153597</v>
      </c>
      <c r="D2627" s="414">
        <v>243.63</v>
      </c>
    </row>
    <row r="2628" spans="1:4" x14ac:dyDescent="0.2">
      <c r="A2628" s="415" t="s">
        <v>7968</v>
      </c>
      <c r="B2628" s="415" t="s">
        <v>3992</v>
      </c>
      <c r="C2628" s="414">
        <v>-847.69025367153597</v>
      </c>
      <c r="D2628" s="414">
        <v>-138.85</v>
      </c>
    </row>
    <row r="2629" spans="1:4" x14ac:dyDescent="0.2">
      <c r="A2629" s="415" t="s">
        <v>7968</v>
      </c>
      <c r="B2629" s="415" t="s">
        <v>3993</v>
      </c>
      <c r="C2629" s="414">
        <v>0</v>
      </c>
      <c r="D2629" s="414">
        <v>0</v>
      </c>
    </row>
    <row r="2630" spans="1:4" x14ac:dyDescent="0.2">
      <c r="A2630" s="415" t="s">
        <v>7969</v>
      </c>
      <c r="B2630" s="415" t="s">
        <v>3987</v>
      </c>
      <c r="C2630" s="414">
        <v>22375</v>
      </c>
      <c r="D2630" s="414">
        <v>6430.58</v>
      </c>
    </row>
    <row r="2631" spans="1:4" x14ac:dyDescent="0.2">
      <c r="A2631" s="415" t="s">
        <v>7969</v>
      </c>
      <c r="B2631" s="415" t="s">
        <v>3991</v>
      </c>
      <c r="C2631" s="414">
        <v>5112</v>
      </c>
      <c r="D2631" s="414">
        <v>1469.19</v>
      </c>
    </row>
    <row r="2632" spans="1:4" x14ac:dyDescent="0.2">
      <c r="A2632" s="415" t="s">
        <v>7969</v>
      </c>
      <c r="B2632" s="415" t="s">
        <v>3992</v>
      </c>
      <c r="C2632" s="414">
        <v>-5112</v>
      </c>
      <c r="D2632" s="414">
        <v>-837.35</v>
      </c>
    </row>
    <row r="2633" spans="1:4" x14ac:dyDescent="0.2">
      <c r="A2633" s="415" t="s">
        <v>7969</v>
      </c>
      <c r="B2633" s="415" t="s">
        <v>3993</v>
      </c>
      <c r="C2633" s="414">
        <v>0</v>
      </c>
      <c r="D2633" s="414">
        <v>0</v>
      </c>
    </row>
    <row r="2634" spans="1:4" x14ac:dyDescent="0.2">
      <c r="A2634" s="415" t="s">
        <v>7970</v>
      </c>
      <c r="B2634" s="415" t="s">
        <v>3243</v>
      </c>
      <c r="C2634" s="414">
        <v>9973.1999999999844</v>
      </c>
      <c r="D2634" s="414">
        <v>3903.5199999999995</v>
      </c>
    </row>
    <row r="2635" spans="1:4" x14ac:dyDescent="0.2">
      <c r="A2635" s="415" t="s">
        <v>7971</v>
      </c>
      <c r="B2635" s="415" t="s">
        <v>3987</v>
      </c>
      <c r="C2635" s="414">
        <v>9578</v>
      </c>
      <c r="D2635" s="414">
        <v>2752.72</v>
      </c>
    </row>
    <row r="2636" spans="1:4" x14ac:dyDescent="0.2">
      <c r="A2636" s="415" t="s">
        <v>7971</v>
      </c>
      <c r="B2636" s="415" t="s">
        <v>3991</v>
      </c>
      <c r="C2636" s="414">
        <v>1448</v>
      </c>
      <c r="D2636" s="414">
        <v>416.16</v>
      </c>
    </row>
    <row r="2637" spans="1:4" x14ac:dyDescent="0.2">
      <c r="A2637" s="415" t="s">
        <v>7971</v>
      </c>
      <c r="B2637" s="415" t="s">
        <v>3992</v>
      </c>
      <c r="C2637" s="414">
        <v>-1448</v>
      </c>
      <c r="D2637" s="414">
        <v>-237.18</v>
      </c>
    </row>
    <row r="2638" spans="1:4" x14ac:dyDescent="0.2">
      <c r="A2638" s="415" t="s">
        <v>7971</v>
      </c>
      <c r="B2638" s="415" t="s">
        <v>3993</v>
      </c>
      <c r="C2638" s="414">
        <v>0</v>
      </c>
      <c r="D2638" s="414">
        <v>0</v>
      </c>
    </row>
    <row r="2639" spans="1:4" x14ac:dyDescent="0.2">
      <c r="A2639" s="415" t="s">
        <v>7972</v>
      </c>
      <c r="B2639" s="415" t="s">
        <v>3243</v>
      </c>
      <c r="C2639" s="414">
        <v>8129</v>
      </c>
      <c r="D2639" s="414">
        <v>3181.69</v>
      </c>
    </row>
    <row r="2640" spans="1:4" x14ac:dyDescent="0.2">
      <c r="A2640" s="415" t="s">
        <v>7972</v>
      </c>
      <c r="B2640" s="415" t="s">
        <v>3247</v>
      </c>
      <c r="C2640" s="414">
        <v>714</v>
      </c>
      <c r="D2640" s="414">
        <v>279.45999999999998</v>
      </c>
    </row>
    <row r="2641" spans="1:4" x14ac:dyDescent="0.2">
      <c r="A2641" s="415" t="s">
        <v>7972</v>
      </c>
      <c r="B2641" s="415" t="s">
        <v>3248</v>
      </c>
      <c r="C2641" s="414">
        <v>-714</v>
      </c>
      <c r="D2641" s="414">
        <v>-116.95</v>
      </c>
    </row>
    <row r="2642" spans="1:4" x14ac:dyDescent="0.2">
      <c r="A2642" s="415" t="s">
        <v>7973</v>
      </c>
      <c r="B2642" s="415" t="s">
        <v>3987</v>
      </c>
      <c r="C2642" s="414">
        <v>3704</v>
      </c>
      <c r="D2642" s="414">
        <v>1064.53</v>
      </c>
    </row>
    <row r="2643" spans="1:4" x14ac:dyDescent="0.2">
      <c r="A2643" s="415" t="s">
        <v>7973</v>
      </c>
      <c r="B2643" s="415" t="s">
        <v>3991</v>
      </c>
      <c r="C2643" s="414">
        <v>930</v>
      </c>
      <c r="D2643" s="414">
        <v>267.27999999999997</v>
      </c>
    </row>
    <row r="2644" spans="1:4" x14ac:dyDescent="0.2">
      <c r="A2644" s="415" t="s">
        <v>7973</v>
      </c>
      <c r="B2644" s="415" t="s">
        <v>3992</v>
      </c>
      <c r="C2644" s="414">
        <v>-930</v>
      </c>
      <c r="D2644" s="414">
        <v>-152.33000000000001</v>
      </c>
    </row>
    <row r="2645" spans="1:4" x14ac:dyDescent="0.2">
      <c r="A2645" s="415" t="s">
        <v>7973</v>
      </c>
      <c r="B2645" s="415" t="s">
        <v>3993</v>
      </c>
      <c r="C2645" s="414">
        <v>0</v>
      </c>
      <c r="D2645" s="414">
        <v>0</v>
      </c>
    </row>
    <row r="2646" spans="1:4" x14ac:dyDescent="0.2">
      <c r="A2646" s="415" t="s">
        <v>7974</v>
      </c>
      <c r="B2646" s="415" t="s">
        <v>3987</v>
      </c>
      <c r="C2646" s="414">
        <v>9147</v>
      </c>
      <c r="D2646" s="414">
        <v>2628.85</v>
      </c>
    </row>
    <row r="2647" spans="1:4" x14ac:dyDescent="0.2">
      <c r="A2647" s="415" t="s">
        <v>7974</v>
      </c>
      <c r="B2647" s="415" t="s">
        <v>3991</v>
      </c>
      <c r="C2647" s="414">
        <v>2127</v>
      </c>
      <c r="D2647" s="414">
        <v>611.29999999999995</v>
      </c>
    </row>
    <row r="2648" spans="1:4" x14ac:dyDescent="0.2">
      <c r="A2648" s="415" t="s">
        <v>7974</v>
      </c>
      <c r="B2648" s="415" t="s">
        <v>3992</v>
      </c>
      <c r="C2648" s="414">
        <v>-2127</v>
      </c>
      <c r="D2648" s="414">
        <v>-348.4</v>
      </c>
    </row>
    <row r="2649" spans="1:4" x14ac:dyDescent="0.2">
      <c r="A2649" s="415" t="s">
        <v>7974</v>
      </c>
      <c r="B2649" s="415" t="s">
        <v>3993</v>
      </c>
      <c r="C2649" s="414">
        <v>0</v>
      </c>
      <c r="D2649" s="414">
        <v>0</v>
      </c>
    </row>
    <row r="2650" spans="1:4" x14ac:dyDescent="0.2">
      <c r="A2650" s="415" t="s">
        <v>7975</v>
      </c>
      <c r="B2650" s="415" t="s">
        <v>3987</v>
      </c>
      <c r="C2650" s="414">
        <v>6598</v>
      </c>
      <c r="D2650" s="414">
        <v>1896.27</v>
      </c>
    </row>
    <row r="2651" spans="1:4" x14ac:dyDescent="0.2">
      <c r="A2651" s="415" t="s">
        <v>7975</v>
      </c>
      <c r="B2651" s="415" t="s">
        <v>3991</v>
      </c>
      <c r="C2651" s="414">
        <v>2103</v>
      </c>
      <c r="D2651" s="414">
        <v>604.4</v>
      </c>
    </row>
    <row r="2652" spans="1:4" x14ac:dyDescent="0.2">
      <c r="A2652" s="415" t="s">
        <v>7975</v>
      </c>
      <c r="B2652" s="415" t="s">
        <v>3992</v>
      </c>
      <c r="C2652" s="414">
        <v>-2103</v>
      </c>
      <c r="D2652" s="414">
        <v>-344.47</v>
      </c>
    </row>
    <row r="2653" spans="1:4" x14ac:dyDescent="0.2">
      <c r="A2653" s="415" t="s">
        <v>7975</v>
      </c>
      <c r="B2653" s="415" t="s">
        <v>3993</v>
      </c>
      <c r="C2653" s="414">
        <v>0</v>
      </c>
      <c r="D2653" s="414">
        <v>0</v>
      </c>
    </row>
    <row r="2654" spans="1:4" x14ac:dyDescent="0.2">
      <c r="A2654" s="415" t="s">
        <v>7977</v>
      </c>
      <c r="B2654" s="415" t="s">
        <v>3243</v>
      </c>
      <c r="C2654" s="414">
        <v>7530</v>
      </c>
      <c r="D2654" s="414">
        <v>2947.2599999999998</v>
      </c>
    </row>
    <row r="2655" spans="1:4" x14ac:dyDescent="0.2">
      <c r="A2655" s="415" t="s">
        <v>7978</v>
      </c>
      <c r="B2655" s="415" t="s">
        <v>3987</v>
      </c>
      <c r="C2655" s="414">
        <v>14404</v>
      </c>
      <c r="D2655" s="414">
        <v>4139.71</v>
      </c>
    </row>
    <row r="2656" spans="1:4" x14ac:dyDescent="0.2">
      <c r="A2656" s="415" t="s">
        <v>7978</v>
      </c>
      <c r="B2656" s="415" t="s">
        <v>3991</v>
      </c>
      <c r="C2656" s="414">
        <v>10930</v>
      </c>
      <c r="D2656" s="414">
        <v>3141.28</v>
      </c>
    </row>
    <row r="2657" spans="1:4" x14ac:dyDescent="0.2">
      <c r="A2657" s="415" t="s">
        <v>7978</v>
      </c>
      <c r="B2657" s="415" t="s">
        <v>3992</v>
      </c>
      <c r="C2657" s="414">
        <v>-7600.2</v>
      </c>
      <c r="D2657" s="414">
        <v>-1244.9100000000001</v>
      </c>
    </row>
    <row r="2658" spans="1:4" x14ac:dyDescent="0.2">
      <c r="A2658" s="415" t="s">
        <v>7978</v>
      </c>
      <c r="B2658" s="415" t="s">
        <v>3993</v>
      </c>
      <c r="C2658" s="414">
        <v>-3329.8</v>
      </c>
      <c r="D2658" s="414">
        <v>-399.58</v>
      </c>
    </row>
    <row r="2659" spans="1:4" x14ac:dyDescent="0.2">
      <c r="A2659" s="415" t="s">
        <v>7979</v>
      </c>
      <c r="B2659" s="415" t="s">
        <v>3987</v>
      </c>
      <c r="C2659" s="414">
        <v>9118</v>
      </c>
      <c r="D2659" s="414">
        <v>2620.5100000000002</v>
      </c>
    </row>
    <row r="2660" spans="1:4" x14ac:dyDescent="0.2">
      <c r="A2660" s="415" t="s">
        <v>7979</v>
      </c>
      <c r="B2660" s="415" t="s">
        <v>3991</v>
      </c>
      <c r="C2660" s="414">
        <v>2045</v>
      </c>
      <c r="D2660" s="414">
        <v>587.73</v>
      </c>
    </row>
    <row r="2661" spans="1:4" x14ac:dyDescent="0.2">
      <c r="A2661" s="415" t="s">
        <v>7979</v>
      </c>
      <c r="B2661" s="415" t="s">
        <v>3992</v>
      </c>
      <c r="C2661" s="414">
        <v>-2045</v>
      </c>
      <c r="D2661" s="414">
        <v>-334.97</v>
      </c>
    </row>
    <row r="2662" spans="1:4" x14ac:dyDescent="0.2">
      <c r="A2662" s="415" t="s">
        <v>7979</v>
      </c>
      <c r="B2662" s="415" t="s">
        <v>3993</v>
      </c>
      <c r="C2662" s="414">
        <v>0</v>
      </c>
      <c r="D2662" s="414">
        <v>0</v>
      </c>
    </row>
    <row r="2663" spans="1:4" x14ac:dyDescent="0.2">
      <c r="A2663" s="415" t="s">
        <v>7980</v>
      </c>
      <c r="B2663" s="415" t="s">
        <v>3987</v>
      </c>
      <c r="C2663" s="414">
        <v>10911</v>
      </c>
      <c r="D2663" s="414">
        <v>3135.8300000000004</v>
      </c>
    </row>
    <row r="2664" spans="1:4" x14ac:dyDescent="0.2">
      <c r="A2664" s="415" t="s">
        <v>7980</v>
      </c>
      <c r="B2664" s="415" t="s">
        <v>3991</v>
      </c>
      <c r="C2664" s="414">
        <v>1473.5999999999951</v>
      </c>
      <c r="D2664" s="414">
        <v>423.51</v>
      </c>
    </row>
    <row r="2665" spans="1:4" x14ac:dyDescent="0.2">
      <c r="A2665" s="415" t="s">
        <v>7980</v>
      </c>
      <c r="B2665" s="415" t="s">
        <v>3992</v>
      </c>
      <c r="C2665" s="414">
        <v>-1473.5999999999951</v>
      </c>
      <c r="D2665" s="414">
        <v>-241.36999999999998</v>
      </c>
    </row>
    <row r="2666" spans="1:4" x14ac:dyDescent="0.2">
      <c r="A2666" s="415" t="s">
        <v>7980</v>
      </c>
      <c r="B2666" s="415" t="s">
        <v>3993</v>
      </c>
      <c r="C2666" s="414">
        <v>0</v>
      </c>
      <c r="D2666" s="414">
        <v>0</v>
      </c>
    </row>
    <row r="2667" spans="1:4" x14ac:dyDescent="0.2">
      <c r="A2667" s="415" t="s">
        <v>7981</v>
      </c>
      <c r="B2667" s="415" t="s">
        <v>3987</v>
      </c>
      <c r="C2667" s="414">
        <v>2154</v>
      </c>
      <c r="D2667" s="414">
        <v>619.05999999999995</v>
      </c>
    </row>
    <row r="2668" spans="1:4" x14ac:dyDescent="0.2">
      <c r="A2668" s="415" t="s">
        <v>7981</v>
      </c>
      <c r="B2668" s="415" t="s">
        <v>3991</v>
      </c>
      <c r="C2668" s="414">
        <v>1484</v>
      </c>
      <c r="D2668" s="414">
        <v>426.5</v>
      </c>
    </row>
    <row r="2669" spans="1:4" x14ac:dyDescent="0.2">
      <c r="A2669" s="415" t="s">
        <v>7981</v>
      </c>
      <c r="B2669" s="415" t="s">
        <v>3992</v>
      </c>
      <c r="C2669" s="414">
        <v>-1091.4000000000001</v>
      </c>
      <c r="D2669" s="414">
        <v>-178.77</v>
      </c>
    </row>
    <row r="2670" spans="1:4" x14ac:dyDescent="0.2">
      <c r="A2670" s="415" t="s">
        <v>7981</v>
      </c>
      <c r="B2670" s="415" t="s">
        <v>3993</v>
      </c>
      <c r="C2670" s="414">
        <v>-392.6</v>
      </c>
      <c r="D2670" s="414">
        <v>-47.11</v>
      </c>
    </row>
    <row r="2671" spans="1:4" x14ac:dyDescent="0.2">
      <c r="A2671" s="415" t="s">
        <v>7982</v>
      </c>
      <c r="B2671" s="415" t="s">
        <v>4794</v>
      </c>
      <c r="C2671" s="414">
        <v>6759</v>
      </c>
      <c r="D2671" s="414">
        <v>1651.22</v>
      </c>
    </row>
    <row r="2672" spans="1:4" x14ac:dyDescent="0.2">
      <c r="A2672" s="415" t="s">
        <v>7982</v>
      </c>
      <c r="B2672" s="415" t="s">
        <v>4799</v>
      </c>
      <c r="C2672" s="414">
        <v>2690</v>
      </c>
      <c r="D2672" s="414">
        <v>657.17</v>
      </c>
    </row>
    <row r="2673" spans="1:4" x14ac:dyDescent="0.2">
      <c r="A2673" s="415" t="s">
        <v>7982</v>
      </c>
      <c r="B2673" s="415" t="s">
        <v>4800</v>
      </c>
      <c r="C2673" s="414">
        <v>-2690</v>
      </c>
      <c r="D2673" s="414">
        <v>-440.62</v>
      </c>
    </row>
    <row r="2674" spans="1:4" x14ac:dyDescent="0.2">
      <c r="A2674" s="415" t="s">
        <v>7982</v>
      </c>
      <c r="B2674" s="415" t="s">
        <v>4801</v>
      </c>
      <c r="C2674" s="414">
        <v>0</v>
      </c>
      <c r="D2674" s="414">
        <v>0</v>
      </c>
    </row>
    <row r="2675" spans="1:4" x14ac:dyDescent="0.2">
      <c r="A2675" s="415" t="s">
        <v>7983</v>
      </c>
      <c r="B2675" s="415" t="s">
        <v>3987</v>
      </c>
      <c r="C2675" s="414">
        <v>20552</v>
      </c>
      <c r="D2675" s="414">
        <v>5906.6399999999994</v>
      </c>
    </row>
    <row r="2676" spans="1:4" x14ac:dyDescent="0.2">
      <c r="A2676" s="415" t="s">
        <v>7983</v>
      </c>
      <c r="B2676" s="415" t="s">
        <v>3991</v>
      </c>
      <c r="C2676" s="414">
        <v>2756</v>
      </c>
      <c r="D2676" s="414">
        <v>792.07999999999993</v>
      </c>
    </row>
    <row r="2677" spans="1:4" x14ac:dyDescent="0.2">
      <c r="A2677" s="415" t="s">
        <v>7983</v>
      </c>
      <c r="B2677" s="415" t="s">
        <v>3992</v>
      </c>
      <c r="C2677" s="414">
        <v>-2756</v>
      </c>
      <c r="D2677" s="414">
        <v>-451.44</v>
      </c>
    </row>
    <row r="2678" spans="1:4" x14ac:dyDescent="0.2">
      <c r="A2678" s="415" t="s">
        <v>7983</v>
      </c>
      <c r="B2678" s="415" t="s">
        <v>3993</v>
      </c>
      <c r="C2678" s="414">
        <v>0</v>
      </c>
      <c r="D2678" s="414">
        <v>0</v>
      </c>
    </row>
    <row r="2679" spans="1:4" x14ac:dyDescent="0.2">
      <c r="A2679" s="415" t="s">
        <v>7984</v>
      </c>
      <c r="B2679" s="415" t="s">
        <v>3987</v>
      </c>
      <c r="C2679" s="414">
        <v>9611</v>
      </c>
      <c r="D2679" s="414">
        <v>2762.2</v>
      </c>
    </row>
    <row r="2680" spans="1:4" x14ac:dyDescent="0.2">
      <c r="A2680" s="415" t="s">
        <v>7984</v>
      </c>
      <c r="B2680" s="415" t="s">
        <v>3991</v>
      </c>
      <c r="C2680" s="414">
        <v>535</v>
      </c>
      <c r="D2680" s="414">
        <v>153.76</v>
      </c>
    </row>
    <row r="2681" spans="1:4" x14ac:dyDescent="0.2">
      <c r="A2681" s="415" t="s">
        <v>7984</v>
      </c>
      <c r="B2681" s="415" t="s">
        <v>3992</v>
      </c>
      <c r="C2681" s="414">
        <v>-535</v>
      </c>
      <c r="D2681" s="414">
        <v>-87.63</v>
      </c>
    </row>
    <row r="2682" spans="1:4" x14ac:dyDescent="0.2">
      <c r="A2682" s="415" t="s">
        <v>7984</v>
      </c>
      <c r="B2682" s="415" t="s">
        <v>3993</v>
      </c>
      <c r="C2682" s="414">
        <v>0</v>
      </c>
      <c r="D2682" s="414">
        <v>0</v>
      </c>
    </row>
    <row r="2683" spans="1:4" x14ac:dyDescent="0.2">
      <c r="A2683" s="415" t="s">
        <v>7985</v>
      </c>
      <c r="B2683" s="415" t="s">
        <v>3987</v>
      </c>
      <c r="C2683" s="414">
        <v>3420</v>
      </c>
      <c r="D2683" s="414">
        <v>982.91000000000008</v>
      </c>
    </row>
    <row r="2684" spans="1:4" x14ac:dyDescent="0.2">
      <c r="A2684" s="415" t="s">
        <v>7985</v>
      </c>
      <c r="B2684" s="415" t="s">
        <v>3991</v>
      </c>
      <c r="C2684" s="414">
        <v>2223</v>
      </c>
      <c r="D2684" s="414">
        <v>638.9</v>
      </c>
    </row>
    <row r="2685" spans="1:4" x14ac:dyDescent="0.2">
      <c r="A2685" s="415" t="s">
        <v>7985</v>
      </c>
      <c r="B2685" s="415" t="s">
        <v>3992</v>
      </c>
      <c r="C2685" s="414">
        <v>-1692.899999999999</v>
      </c>
      <c r="D2685" s="414">
        <v>-277.28999999999996</v>
      </c>
    </row>
    <row r="2686" spans="1:4" x14ac:dyDescent="0.2">
      <c r="A2686" s="415" t="s">
        <v>7985</v>
      </c>
      <c r="B2686" s="415" t="s">
        <v>3993</v>
      </c>
      <c r="C2686" s="414">
        <v>-530.1</v>
      </c>
      <c r="D2686" s="414">
        <v>-63.61</v>
      </c>
    </row>
    <row r="2687" spans="1:4" x14ac:dyDescent="0.2">
      <c r="A2687" s="415" t="s">
        <v>7986</v>
      </c>
      <c r="B2687" s="415" t="s">
        <v>3243</v>
      </c>
      <c r="C2687" s="414">
        <v>4129</v>
      </c>
      <c r="D2687" s="414">
        <v>1616.09</v>
      </c>
    </row>
    <row r="2688" spans="1:4" x14ac:dyDescent="0.2">
      <c r="A2688" s="415" t="s">
        <v>7986</v>
      </c>
      <c r="B2688" s="415" t="s">
        <v>3247</v>
      </c>
      <c r="C2688" s="414">
        <v>2317</v>
      </c>
      <c r="D2688" s="414">
        <v>906.87</v>
      </c>
    </row>
    <row r="2689" spans="1:4" x14ac:dyDescent="0.2">
      <c r="A2689" s="415" t="s">
        <v>7986</v>
      </c>
      <c r="B2689" s="415" t="s">
        <v>3248</v>
      </c>
      <c r="C2689" s="414">
        <v>-2317</v>
      </c>
      <c r="D2689" s="414">
        <v>-379.52</v>
      </c>
    </row>
    <row r="2690" spans="1:4" x14ac:dyDescent="0.2">
      <c r="A2690" s="415" t="s">
        <v>7987</v>
      </c>
      <c r="B2690" s="415" t="s">
        <v>3987</v>
      </c>
      <c r="C2690" s="414">
        <v>4643</v>
      </c>
      <c r="D2690" s="414">
        <v>1334.4</v>
      </c>
    </row>
    <row r="2691" spans="1:4" x14ac:dyDescent="0.2">
      <c r="A2691" s="415" t="s">
        <v>7987</v>
      </c>
      <c r="B2691" s="415" t="s">
        <v>3991</v>
      </c>
      <c r="C2691" s="414">
        <v>1609</v>
      </c>
      <c r="D2691" s="414">
        <v>462.43</v>
      </c>
    </row>
    <row r="2692" spans="1:4" x14ac:dyDescent="0.2">
      <c r="A2692" s="415" t="s">
        <v>7987</v>
      </c>
      <c r="B2692" s="415" t="s">
        <v>3992</v>
      </c>
      <c r="C2692" s="414">
        <v>-1609</v>
      </c>
      <c r="D2692" s="414">
        <v>-263.55</v>
      </c>
    </row>
    <row r="2693" spans="1:4" x14ac:dyDescent="0.2">
      <c r="A2693" s="415" t="s">
        <v>7987</v>
      </c>
      <c r="B2693" s="415" t="s">
        <v>3993</v>
      </c>
      <c r="C2693" s="414">
        <v>0</v>
      </c>
      <c r="D2693" s="414">
        <v>0</v>
      </c>
    </row>
    <row r="2694" spans="1:4" x14ac:dyDescent="0.2">
      <c r="A2694" s="415" t="s">
        <v>7988</v>
      </c>
      <c r="B2694" s="415" t="s">
        <v>3243</v>
      </c>
      <c r="C2694" s="414">
        <v>2247</v>
      </c>
      <c r="D2694" s="414">
        <v>879.48</v>
      </c>
    </row>
    <row r="2695" spans="1:4" x14ac:dyDescent="0.2">
      <c r="A2695" s="415" t="s">
        <v>7988</v>
      </c>
      <c r="B2695" s="415" t="s">
        <v>3247</v>
      </c>
      <c r="C2695" s="414">
        <v>1398</v>
      </c>
      <c r="D2695" s="414">
        <v>547.17999999999995</v>
      </c>
    </row>
    <row r="2696" spans="1:4" x14ac:dyDescent="0.2">
      <c r="A2696" s="415" t="s">
        <v>7988</v>
      </c>
      <c r="B2696" s="415" t="s">
        <v>3248</v>
      </c>
      <c r="C2696" s="414">
        <v>-1398</v>
      </c>
      <c r="D2696" s="414">
        <v>-228.99</v>
      </c>
    </row>
    <row r="2697" spans="1:4" x14ac:dyDescent="0.2">
      <c r="A2697" s="415" t="s">
        <v>7989</v>
      </c>
      <c r="B2697" s="415" t="s">
        <v>3987</v>
      </c>
      <c r="C2697" s="414">
        <v>1063</v>
      </c>
      <c r="D2697" s="414">
        <v>305.51</v>
      </c>
    </row>
    <row r="2698" spans="1:4" x14ac:dyDescent="0.2">
      <c r="A2698" s="415" t="s">
        <v>7989</v>
      </c>
      <c r="B2698" s="415" t="s">
        <v>3991</v>
      </c>
      <c r="C2698" s="414">
        <v>354</v>
      </c>
      <c r="D2698" s="414">
        <v>101.74</v>
      </c>
    </row>
    <row r="2699" spans="1:4" x14ac:dyDescent="0.2">
      <c r="A2699" s="415" t="s">
        <v>7989</v>
      </c>
      <c r="B2699" s="415" t="s">
        <v>3992</v>
      </c>
      <c r="C2699" s="414">
        <v>-354</v>
      </c>
      <c r="D2699" s="414">
        <v>-57.99</v>
      </c>
    </row>
    <row r="2700" spans="1:4" x14ac:dyDescent="0.2">
      <c r="A2700" s="415" t="s">
        <v>7989</v>
      </c>
      <c r="B2700" s="415" t="s">
        <v>3993</v>
      </c>
      <c r="C2700" s="414">
        <v>0</v>
      </c>
      <c r="D2700" s="414">
        <v>0</v>
      </c>
    </row>
    <row r="2701" spans="1:4" x14ac:dyDescent="0.2">
      <c r="A2701" s="415" t="s">
        <v>7990</v>
      </c>
      <c r="B2701" s="415" t="s">
        <v>3987</v>
      </c>
      <c r="C2701" s="414">
        <v>5872</v>
      </c>
      <c r="D2701" s="414">
        <v>1687.61</v>
      </c>
    </row>
    <row r="2702" spans="1:4" x14ac:dyDescent="0.2">
      <c r="A2702" s="415" t="s">
        <v>7990</v>
      </c>
      <c r="B2702" s="415" t="s">
        <v>3991</v>
      </c>
      <c r="C2702" s="414">
        <v>822</v>
      </c>
      <c r="D2702" s="414">
        <v>236.24</v>
      </c>
    </row>
    <row r="2703" spans="1:4" x14ac:dyDescent="0.2">
      <c r="A2703" s="415" t="s">
        <v>7990</v>
      </c>
      <c r="B2703" s="415" t="s">
        <v>3992</v>
      </c>
      <c r="C2703" s="414">
        <v>-822</v>
      </c>
      <c r="D2703" s="414">
        <v>-134.63999999999999</v>
      </c>
    </row>
    <row r="2704" spans="1:4" x14ac:dyDescent="0.2">
      <c r="A2704" s="415" t="s">
        <v>7990</v>
      </c>
      <c r="B2704" s="415" t="s">
        <v>3993</v>
      </c>
      <c r="C2704" s="414">
        <v>0</v>
      </c>
      <c r="D2704" s="414">
        <v>0</v>
      </c>
    </row>
    <row r="2705" spans="1:4" x14ac:dyDescent="0.2">
      <c r="A2705" s="415" t="s">
        <v>7991</v>
      </c>
      <c r="B2705" s="415" t="s">
        <v>3243</v>
      </c>
      <c r="C2705" s="414">
        <v>8146</v>
      </c>
      <c r="D2705" s="414">
        <v>3188.34</v>
      </c>
    </row>
    <row r="2706" spans="1:4" x14ac:dyDescent="0.2">
      <c r="A2706" s="415" t="s">
        <v>7991</v>
      </c>
      <c r="B2706" s="415" t="s">
        <v>3247</v>
      </c>
      <c r="C2706" s="414">
        <v>3909</v>
      </c>
      <c r="D2706" s="414">
        <v>1529.98</v>
      </c>
    </row>
    <row r="2707" spans="1:4" x14ac:dyDescent="0.2">
      <c r="A2707" s="415" t="s">
        <v>7991</v>
      </c>
      <c r="B2707" s="415" t="s">
        <v>3248</v>
      </c>
      <c r="C2707" s="414">
        <v>-3909</v>
      </c>
      <c r="D2707" s="414">
        <v>-640.29</v>
      </c>
    </row>
    <row r="2708" spans="1:4" x14ac:dyDescent="0.2">
      <c r="A2708" s="415" t="s">
        <v>7992</v>
      </c>
      <c r="B2708" s="415" t="s">
        <v>3987</v>
      </c>
      <c r="C2708" s="414">
        <v>16037</v>
      </c>
      <c r="D2708" s="414">
        <v>4609.03</v>
      </c>
    </row>
    <row r="2709" spans="1:4" x14ac:dyDescent="0.2">
      <c r="A2709" s="415" t="s">
        <v>7992</v>
      </c>
      <c r="B2709" s="415" t="s">
        <v>3991</v>
      </c>
      <c r="C2709" s="414">
        <v>11641</v>
      </c>
      <c r="D2709" s="414">
        <v>3345.62</v>
      </c>
    </row>
    <row r="2710" spans="1:4" x14ac:dyDescent="0.2">
      <c r="A2710" s="415" t="s">
        <v>7992</v>
      </c>
      <c r="B2710" s="415" t="s">
        <v>3992</v>
      </c>
      <c r="C2710" s="414">
        <v>-8303.4</v>
      </c>
      <c r="D2710" s="414">
        <v>-1360.1</v>
      </c>
    </row>
    <row r="2711" spans="1:4" x14ac:dyDescent="0.2">
      <c r="A2711" s="415" t="s">
        <v>7992</v>
      </c>
      <c r="B2711" s="415" t="s">
        <v>3993</v>
      </c>
      <c r="C2711" s="414">
        <v>-3337.6</v>
      </c>
      <c r="D2711" s="414">
        <v>-400.51</v>
      </c>
    </row>
    <row r="2712" spans="1:4" x14ac:dyDescent="0.2">
      <c r="A2712" s="415" t="s">
        <v>7993</v>
      </c>
      <c r="B2712" s="415" t="s">
        <v>3270</v>
      </c>
      <c r="C2712" s="414">
        <v>8804</v>
      </c>
      <c r="D2712" s="414">
        <v>2907.96</v>
      </c>
    </row>
    <row r="2713" spans="1:4" x14ac:dyDescent="0.2">
      <c r="A2713" s="415" t="s">
        <v>7993</v>
      </c>
      <c r="B2713" s="415" t="s">
        <v>3274</v>
      </c>
      <c r="C2713" s="414">
        <v>2296</v>
      </c>
      <c r="D2713" s="414">
        <v>758.37</v>
      </c>
    </row>
    <row r="2714" spans="1:4" x14ac:dyDescent="0.2">
      <c r="A2714" s="415" t="s">
        <v>7993</v>
      </c>
      <c r="B2714" s="415" t="s">
        <v>3275</v>
      </c>
      <c r="C2714" s="414">
        <v>-2296</v>
      </c>
      <c r="D2714" s="414">
        <v>-376.08</v>
      </c>
    </row>
    <row r="2715" spans="1:4" x14ac:dyDescent="0.2">
      <c r="A2715" s="415" t="s">
        <v>7993</v>
      </c>
      <c r="B2715" s="415" t="s">
        <v>3276</v>
      </c>
      <c r="C2715" s="414">
        <v>0</v>
      </c>
      <c r="D2715" s="414">
        <v>0</v>
      </c>
    </row>
    <row r="2716" spans="1:4" x14ac:dyDescent="0.2">
      <c r="A2716" s="415" t="s">
        <v>7994</v>
      </c>
      <c r="B2716" s="415" t="s">
        <v>3270</v>
      </c>
      <c r="C2716" s="414">
        <v>9307</v>
      </c>
      <c r="D2716" s="414">
        <v>3074.1</v>
      </c>
    </row>
    <row r="2717" spans="1:4" x14ac:dyDescent="0.2">
      <c r="A2717" s="415" t="s">
        <v>7994</v>
      </c>
      <c r="B2717" s="415" t="s">
        <v>3274</v>
      </c>
      <c r="C2717" s="414">
        <v>2774</v>
      </c>
      <c r="D2717" s="414">
        <v>916.25</v>
      </c>
    </row>
    <row r="2718" spans="1:4" x14ac:dyDescent="0.2">
      <c r="A2718" s="415" t="s">
        <v>7994</v>
      </c>
      <c r="B2718" s="415" t="s">
        <v>3275</v>
      </c>
      <c r="C2718" s="414">
        <v>-2774</v>
      </c>
      <c r="D2718" s="414">
        <v>-454.38</v>
      </c>
    </row>
    <row r="2719" spans="1:4" x14ac:dyDescent="0.2">
      <c r="A2719" s="415" t="s">
        <v>7994</v>
      </c>
      <c r="B2719" s="415" t="s">
        <v>3276</v>
      </c>
      <c r="C2719" s="414">
        <v>0</v>
      </c>
      <c r="D2719" s="414">
        <v>0</v>
      </c>
    </row>
    <row r="2720" spans="1:4" x14ac:dyDescent="0.2">
      <c r="A2720" s="415" t="s">
        <v>7995</v>
      </c>
      <c r="B2720" s="415" t="s">
        <v>3987</v>
      </c>
      <c r="C2720" s="414">
        <v>3441</v>
      </c>
      <c r="D2720" s="414">
        <v>988.94</v>
      </c>
    </row>
    <row r="2721" spans="1:4" x14ac:dyDescent="0.2">
      <c r="A2721" s="415" t="s">
        <v>7995</v>
      </c>
      <c r="B2721" s="415" t="s">
        <v>3991</v>
      </c>
      <c r="C2721" s="414">
        <v>1296</v>
      </c>
      <c r="D2721" s="414">
        <v>372.47</v>
      </c>
    </row>
    <row r="2722" spans="1:4" x14ac:dyDescent="0.2">
      <c r="A2722" s="415" t="s">
        <v>7995</v>
      </c>
      <c r="B2722" s="415" t="s">
        <v>3992</v>
      </c>
      <c r="C2722" s="414">
        <v>-1296</v>
      </c>
      <c r="D2722" s="414">
        <v>-212.28</v>
      </c>
    </row>
    <row r="2723" spans="1:4" x14ac:dyDescent="0.2">
      <c r="A2723" s="415" t="s">
        <v>7995</v>
      </c>
      <c r="B2723" s="415" t="s">
        <v>3993</v>
      </c>
      <c r="C2723" s="414">
        <v>0</v>
      </c>
      <c r="D2723" s="414">
        <v>0</v>
      </c>
    </row>
    <row r="2724" spans="1:4" x14ac:dyDescent="0.2">
      <c r="A2724" s="415" t="s">
        <v>7996</v>
      </c>
      <c r="B2724" s="415" t="s">
        <v>3987</v>
      </c>
      <c r="C2724" s="414">
        <v>2902</v>
      </c>
      <c r="D2724" s="414">
        <v>834.03</v>
      </c>
    </row>
    <row r="2725" spans="1:4" x14ac:dyDescent="0.2">
      <c r="A2725" s="415" t="s">
        <v>7996</v>
      </c>
      <c r="B2725" s="415" t="s">
        <v>3991</v>
      </c>
      <c r="C2725" s="414">
        <v>2228</v>
      </c>
      <c r="D2725" s="414">
        <v>640.33000000000004</v>
      </c>
    </row>
    <row r="2726" spans="1:4" x14ac:dyDescent="0.2">
      <c r="A2726" s="415" t="s">
        <v>7996</v>
      </c>
      <c r="B2726" s="415" t="s">
        <v>3992</v>
      </c>
      <c r="C2726" s="414">
        <v>-1539</v>
      </c>
      <c r="D2726" s="414">
        <v>-252.09</v>
      </c>
    </row>
    <row r="2727" spans="1:4" x14ac:dyDescent="0.2">
      <c r="A2727" s="415" t="s">
        <v>7996</v>
      </c>
      <c r="B2727" s="415" t="s">
        <v>3993</v>
      </c>
      <c r="C2727" s="414">
        <v>-689</v>
      </c>
      <c r="D2727" s="414">
        <v>-82.68</v>
      </c>
    </row>
    <row r="2728" spans="1:4" x14ac:dyDescent="0.2">
      <c r="A2728" s="415" t="s">
        <v>7997</v>
      </c>
      <c r="B2728" s="415" t="s">
        <v>3987</v>
      </c>
      <c r="C2728" s="414">
        <v>2198</v>
      </c>
      <c r="D2728" s="414">
        <v>631.71</v>
      </c>
    </row>
    <row r="2729" spans="1:4" x14ac:dyDescent="0.2">
      <c r="A2729" s="415" t="s">
        <v>7997</v>
      </c>
      <c r="B2729" s="415" t="s">
        <v>3991</v>
      </c>
      <c r="C2729" s="414">
        <v>1151</v>
      </c>
      <c r="D2729" s="414">
        <v>330.8</v>
      </c>
    </row>
    <row r="2730" spans="1:4" x14ac:dyDescent="0.2">
      <c r="A2730" s="415" t="s">
        <v>7997</v>
      </c>
      <c r="B2730" s="415" t="s">
        <v>3992</v>
      </c>
      <c r="C2730" s="414">
        <v>-1004.7</v>
      </c>
      <c r="D2730" s="414">
        <v>-164.57</v>
      </c>
    </row>
    <row r="2731" spans="1:4" x14ac:dyDescent="0.2">
      <c r="A2731" s="415" t="s">
        <v>7997</v>
      </c>
      <c r="B2731" s="415" t="s">
        <v>3993</v>
      </c>
      <c r="C2731" s="414">
        <v>-146.30000000000001</v>
      </c>
      <c r="D2731" s="414">
        <v>-17.559999999999999</v>
      </c>
    </row>
    <row r="2732" spans="1:4" x14ac:dyDescent="0.2">
      <c r="A2732" s="415" t="s">
        <v>7998</v>
      </c>
      <c r="B2732" s="415" t="s">
        <v>3987</v>
      </c>
      <c r="C2732" s="414">
        <v>3308</v>
      </c>
      <c r="D2732" s="414">
        <v>950.72</v>
      </c>
    </row>
    <row r="2733" spans="1:4" x14ac:dyDescent="0.2">
      <c r="A2733" s="415" t="s">
        <v>7998</v>
      </c>
      <c r="B2733" s="415" t="s">
        <v>3991</v>
      </c>
      <c r="C2733" s="414">
        <v>1374</v>
      </c>
      <c r="D2733" s="414">
        <v>394.89</v>
      </c>
    </row>
    <row r="2734" spans="1:4" x14ac:dyDescent="0.2">
      <c r="A2734" s="415" t="s">
        <v>7998</v>
      </c>
      <c r="B2734" s="415" t="s">
        <v>3992</v>
      </c>
      <c r="C2734" s="414">
        <v>-1374</v>
      </c>
      <c r="D2734" s="414">
        <v>-225.06</v>
      </c>
    </row>
    <row r="2735" spans="1:4" x14ac:dyDescent="0.2">
      <c r="A2735" s="415" t="s">
        <v>7998</v>
      </c>
      <c r="B2735" s="415" t="s">
        <v>3993</v>
      </c>
      <c r="C2735" s="414">
        <v>0</v>
      </c>
      <c r="D2735" s="414">
        <v>0</v>
      </c>
    </row>
    <row r="2736" spans="1:4" x14ac:dyDescent="0.2">
      <c r="A2736" s="415" t="s">
        <v>7999</v>
      </c>
      <c r="B2736" s="415" t="s">
        <v>3987</v>
      </c>
      <c r="C2736" s="414">
        <v>3747</v>
      </c>
      <c r="D2736" s="414">
        <v>1076.8900000000001</v>
      </c>
    </row>
    <row r="2737" spans="1:4" x14ac:dyDescent="0.2">
      <c r="A2737" s="415" t="s">
        <v>7999</v>
      </c>
      <c r="B2737" s="415" t="s">
        <v>3991</v>
      </c>
      <c r="C2737" s="414">
        <v>993</v>
      </c>
      <c r="D2737" s="414">
        <v>285.38</v>
      </c>
    </row>
    <row r="2738" spans="1:4" x14ac:dyDescent="0.2">
      <c r="A2738" s="415" t="s">
        <v>7999</v>
      </c>
      <c r="B2738" s="415" t="s">
        <v>3992</v>
      </c>
      <c r="C2738" s="414">
        <v>-783</v>
      </c>
      <c r="D2738" s="414">
        <v>-128.26</v>
      </c>
    </row>
    <row r="2739" spans="1:4" x14ac:dyDescent="0.2">
      <c r="A2739" s="415" t="s">
        <v>7999</v>
      </c>
      <c r="B2739" s="415" t="s">
        <v>3993</v>
      </c>
      <c r="C2739" s="414">
        <v>-210</v>
      </c>
      <c r="D2739" s="414">
        <v>-25.200000000000003</v>
      </c>
    </row>
    <row r="2740" spans="1:4" x14ac:dyDescent="0.2">
      <c r="A2740" s="415" t="s">
        <v>8000</v>
      </c>
      <c r="B2740" s="415" t="s">
        <v>3987</v>
      </c>
      <c r="C2740" s="414">
        <v>7580</v>
      </c>
      <c r="D2740" s="414">
        <v>2178.4899999999998</v>
      </c>
    </row>
    <row r="2741" spans="1:4" x14ac:dyDescent="0.2">
      <c r="A2741" s="415" t="s">
        <v>8000</v>
      </c>
      <c r="B2741" s="415" t="s">
        <v>3991</v>
      </c>
      <c r="C2741" s="414">
        <v>1019</v>
      </c>
      <c r="D2741" s="414">
        <v>292.86</v>
      </c>
    </row>
    <row r="2742" spans="1:4" x14ac:dyDescent="0.2">
      <c r="A2742" s="415" t="s">
        <v>8000</v>
      </c>
      <c r="B2742" s="415" t="s">
        <v>3992</v>
      </c>
      <c r="C2742" s="414">
        <v>-1019</v>
      </c>
      <c r="D2742" s="414">
        <v>-166.91</v>
      </c>
    </row>
    <row r="2743" spans="1:4" x14ac:dyDescent="0.2">
      <c r="A2743" s="415" t="s">
        <v>8000</v>
      </c>
      <c r="B2743" s="415" t="s">
        <v>3993</v>
      </c>
      <c r="C2743" s="414">
        <v>0</v>
      </c>
      <c r="D2743" s="414">
        <v>0</v>
      </c>
    </row>
    <row r="2744" spans="1:4" x14ac:dyDescent="0.2">
      <c r="A2744" s="415" t="s">
        <v>8001</v>
      </c>
      <c r="B2744" s="415" t="s">
        <v>3987</v>
      </c>
      <c r="C2744" s="414">
        <v>5361</v>
      </c>
      <c r="D2744" s="414">
        <v>1540.75</v>
      </c>
    </row>
    <row r="2745" spans="1:4" x14ac:dyDescent="0.2">
      <c r="A2745" s="415" t="s">
        <v>8001</v>
      </c>
      <c r="B2745" s="415" t="s">
        <v>3991</v>
      </c>
      <c r="C2745" s="414">
        <v>884</v>
      </c>
      <c r="D2745" s="414">
        <v>254.06</v>
      </c>
    </row>
    <row r="2746" spans="1:4" x14ac:dyDescent="0.2">
      <c r="A2746" s="415" t="s">
        <v>8001</v>
      </c>
      <c r="B2746" s="415" t="s">
        <v>3992</v>
      </c>
      <c r="C2746" s="414">
        <v>-884</v>
      </c>
      <c r="D2746" s="414">
        <v>-144.80000000000001</v>
      </c>
    </row>
    <row r="2747" spans="1:4" x14ac:dyDescent="0.2">
      <c r="A2747" s="415" t="s">
        <v>8001</v>
      </c>
      <c r="B2747" s="415" t="s">
        <v>3993</v>
      </c>
      <c r="C2747" s="414">
        <v>0</v>
      </c>
      <c r="D2747" s="414">
        <v>0</v>
      </c>
    </row>
    <row r="2748" spans="1:4" x14ac:dyDescent="0.2">
      <c r="A2748" s="415" t="s">
        <v>8002</v>
      </c>
      <c r="B2748" s="415" t="s">
        <v>3243</v>
      </c>
      <c r="C2748" s="414">
        <v>1807</v>
      </c>
      <c r="D2748" s="414">
        <v>707.26</v>
      </c>
    </row>
    <row r="2749" spans="1:4" x14ac:dyDescent="0.2">
      <c r="A2749" s="415" t="s">
        <v>8002</v>
      </c>
      <c r="B2749" s="415" t="s">
        <v>3247</v>
      </c>
      <c r="C2749" s="414">
        <v>921</v>
      </c>
      <c r="D2749" s="414">
        <v>360.48</v>
      </c>
    </row>
    <row r="2750" spans="1:4" x14ac:dyDescent="0.2">
      <c r="A2750" s="415" t="s">
        <v>8002</v>
      </c>
      <c r="B2750" s="415" t="s">
        <v>3248</v>
      </c>
      <c r="C2750" s="414">
        <v>-921</v>
      </c>
      <c r="D2750" s="414">
        <v>-150.86000000000001</v>
      </c>
    </row>
    <row r="2751" spans="1:4" x14ac:dyDescent="0.2">
      <c r="A2751" s="415" t="s">
        <v>8003</v>
      </c>
      <c r="B2751" s="415" t="s">
        <v>3987</v>
      </c>
      <c r="C2751" s="414">
        <v>4337</v>
      </c>
      <c r="D2751" s="414">
        <v>1246.45</v>
      </c>
    </row>
    <row r="2752" spans="1:4" x14ac:dyDescent="0.2">
      <c r="A2752" s="415" t="s">
        <v>8003</v>
      </c>
      <c r="B2752" s="415" t="s">
        <v>3991</v>
      </c>
      <c r="C2752" s="414">
        <v>33</v>
      </c>
      <c r="D2752" s="414">
        <v>9.48</v>
      </c>
    </row>
    <row r="2753" spans="1:4" x14ac:dyDescent="0.2">
      <c r="A2753" s="415" t="s">
        <v>8003</v>
      </c>
      <c r="B2753" s="415" t="s">
        <v>3992</v>
      </c>
      <c r="C2753" s="414">
        <v>-33</v>
      </c>
      <c r="D2753" s="414">
        <v>-5.41</v>
      </c>
    </row>
    <row r="2754" spans="1:4" x14ac:dyDescent="0.2">
      <c r="A2754" s="415" t="s">
        <v>8003</v>
      </c>
      <c r="B2754" s="415" t="s">
        <v>3993</v>
      </c>
      <c r="C2754" s="414">
        <v>0</v>
      </c>
      <c r="D2754" s="414">
        <v>0</v>
      </c>
    </row>
    <row r="2755" spans="1:4" x14ac:dyDescent="0.2">
      <c r="A2755" s="415" t="s">
        <v>8004</v>
      </c>
      <c r="B2755" s="415" t="s">
        <v>3987</v>
      </c>
      <c r="C2755" s="414">
        <v>3538</v>
      </c>
      <c r="D2755" s="414">
        <v>1016.82</v>
      </c>
    </row>
    <row r="2756" spans="1:4" x14ac:dyDescent="0.2">
      <c r="A2756" s="415" t="s">
        <v>8004</v>
      </c>
      <c r="B2756" s="415" t="s">
        <v>3991</v>
      </c>
      <c r="C2756" s="414">
        <v>836.59999999999707</v>
      </c>
      <c r="D2756" s="414">
        <v>240.44000000000003</v>
      </c>
    </row>
    <row r="2757" spans="1:4" x14ac:dyDescent="0.2">
      <c r="A2757" s="415" t="s">
        <v>8004</v>
      </c>
      <c r="B2757" s="415" t="s">
        <v>3992</v>
      </c>
      <c r="C2757" s="414">
        <v>-819.41999999999905</v>
      </c>
      <c r="D2757" s="414">
        <v>-134.22999999999999</v>
      </c>
    </row>
    <row r="2758" spans="1:4" x14ac:dyDescent="0.2">
      <c r="A2758" s="415" t="s">
        <v>8004</v>
      </c>
      <c r="B2758" s="415" t="s">
        <v>3993</v>
      </c>
      <c r="C2758" s="414">
        <v>-17.179999999998401</v>
      </c>
      <c r="D2758" s="414">
        <v>-2.06</v>
      </c>
    </row>
    <row r="2759" spans="1:4" x14ac:dyDescent="0.2">
      <c r="A2759" s="415" t="s">
        <v>8005</v>
      </c>
      <c r="B2759" s="415" t="s">
        <v>169</v>
      </c>
      <c r="C2759" s="414">
        <v>2045.6</v>
      </c>
      <c r="D2759" s="414">
        <v>879.81</v>
      </c>
    </row>
    <row r="2760" spans="1:4" x14ac:dyDescent="0.2">
      <c r="A2760" s="415" t="s">
        <v>8005</v>
      </c>
      <c r="B2760" s="415" t="s">
        <v>174</v>
      </c>
      <c r="C2760" s="414">
        <v>2540.1999999999998</v>
      </c>
      <c r="D2760" s="414">
        <v>1092.54</v>
      </c>
    </row>
    <row r="2761" spans="1:4" x14ac:dyDescent="0.2">
      <c r="A2761" s="415" t="s">
        <v>8005</v>
      </c>
      <c r="B2761" s="415" t="s">
        <v>175</v>
      </c>
      <c r="C2761" s="414">
        <v>-2540.1999999999998</v>
      </c>
      <c r="D2761" s="414">
        <v>-457.24</v>
      </c>
    </row>
    <row r="2762" spans="1:4" x14ac:dyDescent="0.2">
      <c r="A2762" s="415" t="s">
        <v>8006</v>
      </c>
      <c r="B2762" s="415" t="s">
        <v>3987</v>
      </c>
      <c r="C2762" s="414">
        <v>6289</v>
      </c>
      <c r="D2762" s="414">
        <v>1807.46</v>
      </c>
    </row>
    <row r="2763" spans="1:4" x14ac:dyDescent="0.2">
      <c r="A2763" s="415" t="s">
        <v>8006</v>
      </c>
      <c r="B2763" s="415" t="s">
        <v>3991</v>
      </c>
      <c r="C2763" s="414">
        <v>1668</v>
      </c>
      <c r="D2763" s="414">
        <v>479.38</v>
      </c>
    </row>
    <row r="2764" spans="1:4" x14ac:dyDescent="0.2">
      <c r="A2764" s="415" t="s">
        <v>8006</v>
      </c>
      <c r="B2764" s="415" t="s">
        <v>3992</v>
      </c>
      <c r="C2764" s="414">
        <v>-1668</v>
      </c>
      <c r="D2764" s="414">
        <v>-273.22000000000003</v>
      </c>
    </row>
    <row r="2765" spans="1:4" x14ac:dyDescent="0.2">
      <c r="A2765" s="415" t="s">
        <v>8006</v>
      </c>
      <c r="B2765" s="415" t="s">
        <v>3993</v>
      </c>
      <c r="C2765" s="414">
        <v>0</v>
      </c>
      <c r="D2765" s="414">
        <v>0</v>
      </c>
    </row>
    <row r="2766" spans="1:4" x14ac:dyDescent="0.2">
      <c r="A2766" s="415" t="s">
        <v>8007</v>
      </c>
      <c r="B2766" s="415" t="s">
        <v>3987</v>
      </c>
      <c r="C2766" s="414">
        <v>8365</v>
      </c>
      <c r="D2766" s="414">
        <v>2404.1</v>
      </c>
    </row>
    <row r="2767" spans="1:4" x14ac:dyDescent="0.2">
      <c r="A2767" s="415" t="s">
        <v>8007</v>
      </c>
      <c r="B2767" s="415" t="s">
        <v>3991</v>
      </c>
      <c r="C2767" s="414">
        <v>1754</v>
      </c>
      <c r="D2767" s="414">
        <v>504.1</v>
      </c>
    </row>
    <row r="2768" spans="1:4" x14ac:dyDescent="0.2">
      <c r="A2768" s="415" t="s">
        <v>8007</v>
      </c>
      <c r="B2768" s="415" t="s">
        <v>3992</v>
      </c>
      <c r="C2768" s="414">
        <v>-1754</v>
      </c>
      <c r="D2768" s="414">
        <v>-287.31</v>
      </c>
    </row>
    <row r="2769" spans="1:4" x14ac:dyDescent="0.2">
      <c r="A2769" s="415" t="s">
        <v>8007</v>
      </c>
      <c r="B2769" s="415" t="s">
        <v>3993</v>
      </c>
      <c r="C2769" s="414">
        <v>0</v>
      </c>
      <c r="D2769" s="414">
        <v>0</v>
      </c>
    </row>
    <row r="2770" spans="1:4" x14ac:dyDescent="0.2">
      <c r="A2770" s="415" t="s">
        <v>8008</v>
      </c>
      <c r="B2770" s="415" t="s">
        <v>3987</v>
      </c>
      <c r="C2770" s="414">
        <v>7743</v>
      </c>
      <c r="D2770" s="414">
        <v>2225.34</v>
      </c>
    </row>
    <row r="2771" spans="1:4" x14ac:dyDescent="0.2">
      <c r="A2771" s="415" t="s">
        <v>8008</v>
      </c>
      <c r="B2771" s="415" t="s">
        <v>3991</v>
      </c>
      <c r="C2771" s="414">
        <v>1034</v>
      </c>
      <c r="D2771" s="414">
        <v>297.17</v>
      </c>
    </row>
    <row r="2772" spans="1:4" x14ac:dyDescent="0.2">
      <c r="A2772" s="415" t="s">
        <v>8008</v>
      </c>
      <c r="B2772" s="415" t="s">
        <v>3992</v>
      </c>
      <c r="C2772" s="414">
        <v>-1034</v>
      </c>
      <c r="D2772" s="414">
        <v>-169.37</v>
      </c>
    </row>
    <row r="2773" spans="1:4" x14ac:dyDescent="0.2">
      <c r="A2773" s="415" t="s">
        <v>8008</v>
      </c>
      <c r="B2773" s="415" t="s">
        <v>3993</v>
      </c>
      <c r="C2773" s="414">
        <v>0</v>
      </c>
      <c r="D2773" s="414">
        <v>0</v>
      </c>
    </row>
    <row r="2774" spans="1:4" x14ac:dyDescent="0.2">
      <c r="A2774" s="415" t="s">
        <v>8009</v>
      </c>
      <c r="B2774" s="415" t="s">
        <v>3987</v>
      </c>
      <c r="C2774" s="414">
        <v>7960</v>
      </c>
      <c r="D2774" s="414">
        <v>2287.6999999999998</v>
      </c>
    </row>
    <row r="2775" spans="1:4" x14ac:dyDescent="0.2">
      <c r="A2775" s="415" t="s">
        <v>8009</v>
      </c>
      <c r="B2775" s="415" t="s">
        <v>3991</v>
      </c>
      <c r="C2775" s="414">
        <v>1184</v>
      </c>
      <c r="D2775" s="414">
        <v>340.28</v>
      </c>
    </row>
    <row r="2776" spans="1:4" x14ac:dyDescent="0.2">
      <c r="A2776" s="415" t="s">
        <v>8009</v>
      </c>
      <c r="B2776" s="415" t="s">
        <v>3992</v>
      </c>
      <c r="C2776" s="414">
        <v>-1184</v>
      </c>
      <c r="D2776" s="414">
        <v>-193.94</v>
      </c>
    </row>
    <row r="2777" spans="1:4" x14ac:dyDescent="0.2">
      <c r="A2777" s="415" t="s">
        <v>8009</v>
      </c>
      <c r="B2777" s="415" t="s">
        <v>3993</v>
      </c>
      <c r="C2777" s="414">
        <v>0</v>
      </c>
      <c r="D2777" s="414">
        <v>0</v>
      </c>
    </row>
    <row r="2778" spans="1:4" x14ac:dyDescent="0.2">
      <c r="A2778" s="415" t="s">
        <v>8010</v>
      </c>
      <c r="B2778" s="415" t="s">
        <v>4794</v>
      </c>
      <c r="C2778" s="414">
        <v>8731</v>
      </c>
      <c r="D2778" s="414">
        <v>2132.98</v>
      </c>
    </row>
    <row r="2779" spans="1:4" x14ac:dyDescent="0.2">
      <c r="A2779" s="415" t="s">
        <v>8010</v>
      </c>
      <c r="B2779" s="415" t="s">
        <v>4799</v>
      </c>
      <c r="C2779" s="414">
        <v>1035</v>
      </c>
      <c r="D2779" s="414">
        <v>252.85</v>
      </c>
    </row>
    <row r="2780" spans="1:4" x14ac:dyDescent="0.2">
      <c r="A2780" s="415" t="s">
        <v>8010</v>
      </c>
      <c r="B2780" s="415" t="s">
        <v>4800</v>
      </c>
      <c r="C2780" s="414">
        <v>-1035</v>
      </c>
      <c r="D2780" s="414">
        <v>-169.53</v>
      </c>
    </row>
    <row r="2781" spans="1:4" x14ac:dyDescent="0.2">
      <c r="A2781" s="415" t="s">
        <v>8010</v>
      </c>
      <c r="B2781" s="415" t="s">
        <v>4801</v>
      </c>
      <c r="C2781" s="414">
        <v>0</v>
      </c>
      <c r="D2781" s="414">
        <v>0</v>
      </c>
    </row>
    <row r="2782" spans="1:4" x14ac:dyDescent="0.2">
      <c r="A2782" s="415" t="s">
        <v>8011</v>
      </c>
      <c r="B2782" s="415" t="s">
        <v>3987</v>
      </c>
      <c r="C2782" s="414">
        <v>9747</v>
      </c>
      <c r="D2782" s="414">
        <v>2801.29</v>
      </c>
    </row>
    <row r="2783" spans="1:4" x14ac:dyDescent="0.2">
      <c r="A2783" s="415" t="s">
        <v>8011</v>
      </c>
      <c r="B2783" s="415" t="s">
        <v>3991</v>
      </c>
      <c r="C2783" s="414">
        <v>2154</v>
      </c>
      <c r="D2783" s="414">
        <v>619.05999999999995</v>
      </c>
    </row>
    <row r="2784" spans="1:4" x14ac:dyDescent="0.2">
      <c r="A2784" s="415" t="s">
        <v>8011</v>
      </c>
      <c r="B2784" s="415" t="s">
        <v>3992</v>
      </c>
      <c r="C2784" s="414">
        <v>-2154</v>
      </c>
      <c r="D2784" s="414">
        <v>-352.83</v>
      </c>
    </row>
    <row r="2785" spans="1:4" x14ac:dyDescent="0.2">
      <c r="A2785" s="415" t="s">
        <v>8011</v>
      </c>
      <c r="B2785" s="415" t="s">
        <v>3993</v>
      </c>
      <c r="C2785" s="414">
        <v>0</v>
      </c>
      <c r="D2785" s="414">
        <v>0</v>
      </c>
    </row>
    <row r="2786" spans="1:4" x14ac:dyDescent="0.2">
      <c r="A2786" s="415" t="s">
        <v>8012</v>
      </c>
      <c r="B2786" s="415" t="s">
        <v>3987</v>
      </c>
      <c r="C2786" s="414">
        <v>7014</v>
      </c>
      <c r="D2786" s="414">
        <v>2015.82</v>
      </c>
    </row>
    <row r="2787" spans="1:4" x14ac:dyDescent="0.2">
      <c r="A2787" s="415" t="s">
        <v>8012</v>
      </c>
      <c r="B2787" s="415" t="s">
        <v>3991</v>
      </c>
      <c r="C2787" s="414">
        <v>2430</v>
      </c>
      <c r="D2787" s="414">
        <v>698.38</v>
      </c>
    </row>
    <row r="2788" spans="1:4" x14ac:dyDescent="0.2">
      <c r="A2788" s="415" t="s">
        <v>8012</v>
      </c>
      <c r="B2788" s="415" t="s">
        <v>3992</v>
      </c>
      <c r="C2788" s="414">
        <v>-2430</v>
      </c>
      <c r="D2788" s="414">
        <v>-398.03</v>
      </c>
    </row>
    <row r="2789" spans="1:4" x14ac:dyDescent="0.2">
      <c r="A2789" s="415" t="s">
        <v>8012</v>
      </c>
      <c r="B2789" s="415" t="s">
        <v>3993</v>
      </c>
      <c r="C2789" s="414">
        <v>0</v>
      </c>
      <c r="D2789" s="414">
        <v>0</v>
      </c>
    </row>
    <row r="2790" spans="1:4" x14ac:dyDescent="0.2">
      <c r="A2790" s="415" t="s">
        <v>8013</v>
      </c>
      <c r="B2790" s="415" t="s">
        <v>3987</v>
      </c>
      <c r="C2790" s="414">
        <v>8466</v>
      </c>
      <c r="D2790" s="414">
        <v>2433.13</v>
      </c>
    </row>
    <row r="2791" spans="1:4" x14ac:dyDescent="0.2">
      <c r="A2791" s="415" t="s">
        <v>8013</v>
      </c>
      <c r="B2791" s="415" t="s">
        <v>3991</v>
      </c>
      <c r="C2791" s="414">
        <v>1973</v>
      </c>
      <c r="D2791" s="414">
        <v>567.04</v>
      </c>
    </row>
    <row r="2792" spans="1:4" x14ac:dyDescent="0.2">
      <c r="A2792" s="415" t="s">
        <v>8013</v>
      </c>
      <c r="B2792" s="415" t="s">
        <v>3992</v>
      </c>
      <c r="C2792" s="414">
        <v>-1973</v>
      </c>
      <c r="D2792" s="414">
        <v>-323.18</v>
      </c>
    </row>
    <row r="2793" spans="1:4" x14ac:dyDescent="0.2">
      <c r="A2793" s="415" t="s">
        <v>8013</v>
      </c>
      <c r="B2793" s="415" t="s">
        <v>3993</v>
      </c>
      <c r="C2793" s="414">
        <v>0</v>
      </c>
      <c r="D2793" s="414">
        <v>0</v>
      </c>
    </row>
    <row r="2794" spans="1:4" x14ac:dyDescent="0.2">
      <c r="A2794" s="415" t="s">
        <v>8014</v>
      </c>
      <c r="B2794" s="415" t="s">
        <v>3254</v>
      </c>
      <c r="C2794" s="414">
        <v>6471</v>
      </c>
      <c r="D2794" s="414">
        <v>2203.38</v>
      </c>
    </row>
    <row r="2795" spans="1:4" x14ac:dyDescent="0.2">
      <c r="A2795" s="415" t="s">
        <v>8014</v>
      </c>
      <c r="B2795" s="415" t="s">
        <v>3258</v>
      </c>
      <c r="C2795" s="414">
        <v>3189</v>
      </c>
      <c r="D2795" s="414">
        <v>1085.8499999999999</v>
      </c>
    </row>
    <row r="2796" spans="1:4" x14ac:dyDescent="0.2">
      <c r="A2796" s="415" t="s">
        <v>8014</v>
      </c>
      <c r="B2796" s="415" t="s">
        <v>3259</v>
      </c>
      <c r="C2796" s="414">
        <v>-2898</v>
      </c>
      <c r="D2796" s="414">
        <v>-474.69</v>
      </c>
    </row>
    <row r="2797" spans="1:4" x14ac:dyDescent="0.2">
      <c r="A2797" s="415" t="s">
        <v>8014</v>
      </c>
      <c r="B2797" s="415" t="s">
        <v>3260</v>
      </c>
      <c r="C2797" s="414">
        <v>-291</v>
      </c>
      <c r="D2797" s="414">
        <v>-34.92</v>
      </c>
    </row>
    <row r="2798" spans="1:4" x14ac:dyDescent="0.2">
      <c r="A2798" s="415" t="s">
        <v>8015</v>
      </c>
      <c r="B2798" s="415" t="s">
        <v>3270</v>
      </c>
      <c r="C2798" s="414">
        <v>8808</v>
      </c>
      <c r="D2798" s="414">
        <v>2909.28</v>
      </c>
    </row>
    <row r="2799" spans="1:4" x14ac:dyDescent="0.2">
      <c r="A2799" s="415" t="s">
        <v>8015</v>
      </c>
      <c r="B2799" s="415" t="s">
        <v>3274</v>
      </c>
      <c r="C2799" s="414">
        <v>1968</v>
      </c>
      <c r="D2799" s="414">
        <v>650.03</v>
      </c>
    </row>
    <row r="2800" spans="1:4" x14ac:dyDescent="0.2">
      <c r="A2800" s="415" t="s">
        <v>8015</v>
      </c>
      <c r="B2800" s="415" t="s">
        <v>3275</v>
      </c>
      <c r="C2800" s="414">
        <v>-1968</v>
      </c>
      <c r="D2800" s="414">
        <v>-322.36</v>
      </c>
    </row>
    <row r="2801" spans="1:4" x14ac:dyDescent="0.2">
      <c r="A2801" s="415" t="s">
        <v>8015</v>
      </c>
      <c r="B2801" s="415" t="s">
        <v>3276</v>
      </c>
      <c r="C2801" s="414">
        <v>0</v>
      </c>
      <c r="D2801" s="414">
        <v>0</v>
      </c>
    </row>
    <row r="2802" spans="1:4" x14ac:dyDescent="0.2">
      <c r="A2802" s="415" t="s">
        <v>8016</v>
      </c>
      <c r="B2802" s="415" t="s">
        <v>3987</v>
      </c>
      <c r="C2802" s="414">
        <v>6799</v>
      </c>
      <c r="D2802" s="414">
        <v>1954.04</v>
      </c>
    </row>
    <row r="2803" spans="1:4" x14ac:dyDescent="0.2">
      <c r="A2803" s="415" t="s">
        <v>8016</v>
      </c>
      <c r="B2803" s="415" t="s">
        <v>3991</v>
      </c>
      <c r="C2803" s="414">
        <v>1703</v>
      </c>
      <c r="D2803" s="414">
        <v>489.44</v>
      </c>
    </row>
    <row r="2804" spans="1:4" x14ac:dyDescent="0.2">
      <c r="A2804" s="415" t="s">
        <v>8016</v>
      </c>
      <c r="B2804" s="415" t="s">
        <v>3992</v>
      </c>
      <c r="C2804" s="414">
        <v>-1703</v>
      </c>
      <c r="D2804" s="414">
        <v>-278.95</v>
      </c>
    </row>
    <row r="2805" spans="1:4" x14ac:dyDescent="0.2">
      <c r="A2805" s="415" t="s">
        <v>8016</v>
      </c>
      <c r="B2805" s="415" t="s">
        <v>3993</v>
      </c>
      <c r="C2805" s="414">
        <v>0</v>
      </c>
      <c r="D2805" s="414">
        <v>0</v>
      </c>
    </row>
    <row r="2806" spans="1:4" x14ac:dyDescent="0.2">
      <c r="A2806" s="415" t="s">
        <v>8017</v>
      </c>
      <c r="B2806" s="415" t="s">
        <v>3987</v>
      </c>
      <c r="C2806" s="414">
        <v>4190</v>
      </c>
      <c r="D2806" s="414">
        <v>1204.21</v>
      </c>
    </row>
    <row r="2807" spans="1:4" x14ac:dyDescent="0.2">
      <c r="A2807" s="415" t="s">
        <v>8017</v>
      </c>
      <c r="B2807" s="415" t="s">
        <v>3991</v>
      </c>
      <c r="C2807" s="414">
        <v>1302</v>
      </c>
      <c r="D2807" s="414">
        <v>374.19</v>
      </c>
    </row>
    <row r="2808" spans="1:4" x14ac:dyDescent="0.2">
      <c r="A2808" s="415" t="s">
        <v>8017</v>
      </c>
      <c r="B2808" s="415" t="s">
        <v>3992</v>
      </c>
      <c r="C2808" s="414">
        <v>-1302</v>
      </c>
      <c r="D2808" s="414">
        <v>-213.27</v>
      </c>
    </row>
    <row r="2809" spans="1:4" x14ac:dyDescent="0.2">
      <c r="A2809" s="415" t="s">
        <v>8017</v>
      </c>
      <c r="B2809" s="415" t="s">
        <v>3993</v>
      </c>
      <c r="C2809" s="414">
        <v>0</v>
      </c>
      <c r="D2809" s="414">
        <v>0</v>
      </c>
    </row>
    <row r="2810" spans="1:4" x14ac:dyDescent="0.2">
      <c r="A2810" s="415" t="s">
        <v>8018</v>
      </c>
      <c r="B2810" s="415" t="s">
        <v>3987</v>
      </c>
      <c r="C2810" s="414">
        <v>7555</v>
      </c>
      <c r="D2810" s="414">
        <v>2171.31</v>
      </c>
    </row>
    <row r="2811" spans="1:4" x14ac:dyDescent="0.2">
      <c r="A2811" s="415" t="s">
        <v>8018</v>
      </c>
      <c r="B2811" s="415" t="s">
        <v>3991</v>
      </c>
      <c r="C2811" s="414">
        <v>883</v>
      </c>
      <c r="D2811" s="414">
        <v>253.77</v>
      </c>
    </row>
    <row r="2812" spans="1:4" x14ac:dyDescent="0.2">
      <c r="A2812" s="415" t="s">
        <v>8018</v>
      </c>
      <c r="B2812" s="415" t="s">
        <v>3992</v>
      </c>
      <c r="C2812" s="414">
        <v>-883</v>
      </c>
      <c r="D2812" s="414">
        <v>-144.63999999999999</v>
      </c>
    </row>
    <row r="2813" spans="1:4" x14ac:dyDescent="0.2">
      <c r="A2813" s="415" t="s">
        <v>8018</v>
      </c>
      <c r="B2813" s="415" t="s">
        <v>3993</v>
      </c>
      <c r="C2813" s="414">
        <v>0</v>
      </c>
      <c r="D2813" s="414">
        <v>0</v>
      </c>
    </row>
    <row r="2814" spans="1:4" x14ac:dyDescent="0.2">
      <c r="A2814" s="415" t="s">
        <v>8019</v>
      </c>
      <c r="B2814" s="415" t="s">
        <v>3987</v>
      </c>
      <c r="C2814" s="414">
        <v>3516</v>
      </c>
      <c r="D2814" s="414">
        <v>1010.5</v>
      </c>
    </row>
    <row r="2815" spans="1:4" x14ac:dyDescent="0.2">
      <c r="A2815" s="415" t="s">
        <v>8019</v>
      </c>
      <c r="B2815" s="415" t="s">
        <v>3991</v>
      </c>
      <c r="C2815" s="414">
        <v>1145</v>
      </c>
      <c r="D2815" s="414">
        <v>329.07</v>
      </c>
    </row>
    <row r="2816" spans="1:4" x14ac:dyDescent="0.2">
      <c r="A2816" s="415" t="s">
        <v>8019</v>
      </c>
      <c r="B2816" s="415" t="s">
        <v>3992</v>
      </c>
      <c r="C2816" s="414">
        <v>-1145</v>
      </c>
      <c r="D2816" s="414">
        <v>-187.55</v>
      </c>
    </row>
    <row r="2817" spans="1:4" x14ac:dyDescent="0.2">
      <c r="A2817" s="415" t="s">
        <v>8019</v>
      </c>
      <c r="B2817" s="415" t="s">
        <v>3993</v>
      </c>
      <c r="C2817" s="414">
        <v>0</v>
      </c>
      <c r="D2817" s="414">
        <v>0</v>
      </c>
    </row>
    <row r="2818" spans="1:4" x14ac:dyDescent="0.2">
      <c r="A2818" s="415" t="s">
        <v>8020</v>
      </c>
      <c r="B2818" s="415" t="s">
        <v>3270</v>
      </c>
      <c r="C2818" s="414">
        <v>4438</v>
      </c>
      <c r="D2818" s="414">
        <v>1465.87</v>
      </c>
    </row>
    <row r="2819" spans="1:4" x14ac:dyDescent="0.2">
      <c r="A2819" s="415" t="s">
        <v>8020</v>
      </c>
      <c r="B2819" s="415" t="s">
        <v>3274</v>
      </c>
      <c r="C2819" s="414">
        <v>1974</v>
      </c>
      <c r="D2819" s="414">
        <v>652.01</v>
      </c>
    </row>
    <row r="2820" spans="1:4" x14ac:dyDescent="0.2">
      <c r="A2820" s="415" t="s">
        <v>8020</v>
      </c>
      <c r="B2820" s="415" t="s">
        <v>3275</v>
      </c>
      <c r="C2820" s="414">
        <v>-1923.6</v>
      </c>
      <c r="D2820" s="414">
        <v>-315.08999999999997</v>
      </c>
    </row>
    <row r="2821" spans="1:4" x14ac:dyDescent="0.2">
      <c r="A2821" s="415" t="s">
        <v>8020</v>
      </c>
      <c r="B2821" s="415" t="s">
        <v>3276</v>
      </c>
      <c r="C2821" s="414">
        <v>-50.4</v>
      </c>
      <c r="D2821" s="414">
        <v>-6.05</v>
      </c>
    </row>
    <row r="2822" spans="1:4" x14ac:dyDescent="0.2">
      <c r="A2822" s="415" t="s">
        <v>8021</v>
      </c>
      <c r="B2822" s="415" t="s">
        <v>3254</v>
      </c>
      <c r="C2822" s="414">
        <v>1871</v>
      </c>
      <c r="D2822" s="414">
        <v>637.08000000000004</v>
      </c>
    </row>
    <row r="2823" spans="1:4" x14ac:dyDescent="0.2">
      <c r="A2823" s="415" t="s">
        <v>8021</v>
      </c>
      <c r="B2823" s="415" t="s">
        <v>3258</v>
      </c>
      <c r="C2823" s="414">
        <v>917</v>
      </c>
      <c r="D2823" s="414">
        <v>312.24</v>
      </c>
    </row>
    <row r="2824" spans="1:4" x14ac:dyDescent="0.2">
      <c r="A2824" s="415" t="s">
        <v>8021</v>
      </c>
      <c r="B2824" s="415" t="s">
        <v>3259</v>
      </c>
      <c r="C2824" s="414">
        <v>-828.69999999999902</v>
      </c>
      <c r="D2824" s="414">
        <v>-135.75000000000003</v>
      </c>
    </row>
    <row r="2825" spans="1:4" x14ac:dyDescent="0.2">
      <c r="A2825" s="415" t="s">
        <v>8021</v>
      </c>
      <c r="B2825" s="415" t="s">
        <v>3260</v>
      </c>
      <c r="C2825" s="414">
        <v>-88.300000000000026</v>
      </c>
      <c r="D2825" s="414">
        <v>-10.6</v>
      </c>
    </row>
    <row r="2826" spans="1:4" x14ac:dyDescent="0.2">
      <c r="A2826" s="415" t="s">
        <v>8022</v>
      </c>
      <c r="B2826" s="415" t="s">
        <v>3987</v>
      </c>
      <c r="C2826" s="414">
        <v>4430</v>
      </c>
      <c r="D2826" s="414">
        <v>1273.18</v>
      </c>
    </row>
    <row r="2827" spans="1:4" x14ac:dyDescent="0.2">
      <c r="A2827" s="415" t="s">
        <v>8022</v>
      </c>
      <c r="B2827" s="415" t="s">
        <v>3991</v>
      </c>
      <c r="C2827" s="414">
        <v>800</v>
      </c>
      <c r="D2827" s="414">
        <v>229.92</v>
      </c>
    </row>
    <row r="2828" spans="1:4" x14ac:dyDescent="0.2">
      <c r="A2828" s="415" t="s">
        <v>8022</v>
      </c>
      <c r="B2828" s="415" t="s">
        <v>3992</v>
      </c>
      <c r="C2828" s="414">
        <v>-800</v>
      </c>
      <c r="D2828" s="414">
        <v>-131.04</v>
      </c>
    </row>
    <row r="2829" spans="1:4" x14ac:dyDescent="0.2">
      <c r="A2829" s="415" t="s">
        <v>8022</v>
      </c>
      <c r="B2829" s="415" t="s">
        <v>3993</v>
      </c>
      <c r="C2829" s="414">
        <v>0</v>
      </c>
      <c r="D2829" s="414">
        <v>0</v>
      </c>
    </row>
    <row r="2830" spans="1:4" x14ac:dyDescent="0.2">
      <c r="A2830" s="415" t="s">
        <v>8023</v>
      </c>
      <c r="B2830" s="415" t="s">
        <v>3987</v>
      </c>
      <c r="C2830" s="414">
        <v>3216</v>
      </c>
      <c r="D2830" s="414">
        <v>924.28</v>
      </c>
    </row>
    <row r="2831" spans="1:4" x14ac:dyDescent="0.2">
      <c r="A2831" s="415" t="s">
        <v>8023</v>
      </c>
      <c r="B2831" s="415" t="s">
        <v>3991</v>
      </c>
      <c r="C2831" s="414">
        <v>1434</v>
      </c>
      <c r="D2831" s="414">
        <v>412.13</v>
      </c>
    </row>
    <row r="2832" spans="1:4" x14ac:dyDescent="0.2">
      <c r="A2832" s="415" t="s">
        <v>8023</v>
      </c>
      <c r="B2832" s="415" t="s">
        <v>3992</v>
      </c>
      <c r="C2832" s="414">
        <v>-1395</v>
      </c>
      <c r="D2832" s="414">
        <v>-228.5</v>
      </c>
    </row>
    <row r="2833" spans="1:4" x14ac:dyDescent="0.2">
      <c r="A2833" s="415" t="s">
        <v>8023</v>
      </c>
      <c r="B2833" s="415" t="s">
        <v>3993</v>
      </c>
      <c r="C2833" s="414">
        <v>-39</v>
      </c>
      <c r="D2833" s="414">
        <v>-4.68</v>
      </c>
    </row>
    <row r="2834" spans="1:4" x14ac:dyDescent="0.2">
      <c r="A2834" s="415" t="s">
        <v>8025</v>
      </c>
      <c r="B2834" s="415" t="s">
        <v>3987</v>
      </c>
      <c r="C2834" s="414">
        <v>7085</v>
      </c>
      <c r="D2834" s="414">
        <v>2036.23</v>
      </c>
    </row>
    <row r="2835" spans="1:4" x14ac:dyDescent="0.2">
      <c r="A2835" s="415" t="s">
        <v>8025</v>
      </c>
      <c r="B2835" s="415" t="s">
        <v>3991</v>
      </c>
      <c r="C2835" s="414">
        <v>2143</v>
      </c>
      <c r="D2835" s="414">
        <v>615.9</v>
      </c>
    </row>
    <row r="2836" spans="1:4" x14ac:dyDescent="0.2">
      <c r="A2836" s="415" t="s">
        <v>8025</v>
      </c>
      <c r="B2836" s="415" t="s">
        <v>3992</v>
      </c>
      <c r="C2836" s="414">
        <v>-2143</v>
      </c>
      <c r="D2836" s="414">
        <v>-351.02</v>
      </c>
    </row>
    <row r="2837" spans="1:4" x14ac:dyDescent="0.2">
      <c r="A2837" s="415" t="s">
        <v>8025</v>
      </c>
      <c r="B2837" s="415" t="s">
        <v>3993</v>
      </c>
      <c r="C2837" s="414">
        <v>0</v>
      </c>
      <c r="D2837" s="414">
        <v>0</v>
      </c>
    </row>
    <row r="2838" spans="1:4" x14ac:dyDescent="0.2">
      <c r="A2838" s="415" t="s">
        <v>8026</v>
      </c>
      <c r="B2838" s="415" t="s">
        <v>3987</v>
      </c>
      <c r="C2838" s="414">
        <v>5876</v>
      </c>
      <c r="D2838" s="414">
        <v>1688.7599999999998</v>
      </c>
    </row>
    <row r="2839" spans="1:4" x14ac:dyDescent="0.2">
      <c r="A2839" s="415" t="s">
        <v>8026</v>
      </c>
      <c r="B2839" s="415" t="s">
        <v>3991</v>
      </c>
      <c r="C2839" s="414">
        <v>3056</v>
      </c>
      <c r="D2839" s="414">
        <v>878.29</v>
      </c>
    </row>
    <row r="2840" spans="1:4" x14ac:dyDescent="0.2">
      <c r="A2840" s="415" t="s">
        <v>8026</v>
      </c>
      <c r="B2840" s="415" t="s">
        <v>3992</v>
      </c>
      <c r="C2840" s="414">
        <v>-2574.3000000000002</v>
      </c>
      <c r="D2840" s="414">
        <v>-421.67</v>
      </c>
    </row>
    <row r="2841" spans="1:4" x14ac:dyDescent="0.2">
      <c r="A2841" s="415" t="s">
        <v>8026</v>
      </c>
      <c r="B2841" s="415" t="s">
        <v>3993</v>
      </c>
      <c r="C2841" s="414">
        <v>-481.7</v>
      </c>
      <c r="D2841" s="414">
        <v>-57.8</v>
      </c>
    </row>
    <row r="2842" spans="1:4" x14ac:dyDescent="0.2">
      <c r="A2842" s="415" t="s">
        <v>8027</v>
      </c>
      <c r="B2842" s="415" t="s">
        <v>4794</v>
      </c>
      <c r="C2842" s="414">
        <v>2246</v>
      </c>
      <c r="D2842" s="414">
        <v>548.70000000000005</v>
      </c>
    </row>
    <row r="2843" spans="1:4" x14ac:dyDescent="0.2">
      <c r="A2843" s="415" t="s">
        <v>8027</v>
      </c>
      <c r="B2843" s="415" t="s">
        <v>4799</v>
      </c>
      <c r="C2843" s="414">
        <v>1548</v>
      </c>
      <c r="D2843" s="414">
        <v>378.18</v>
      </c>
    </row>
    <row r="2844" spans="1:4" x14ac:dyDescent="0.2">
      <c r="A2844" s="415" t="s">
        <v>8027</v>
      </c>
      <c r="B2844" s="415" t="s">
        <v>4800</v>
      </c>
      <c r="C2844" s="414">
        <v>-1138.2</v>
      </c>
      <c r="D2844" s="414">
        <v>-186.44</v>
      </c>
    </row>
    <row r="2845" spans="1:4" x14ac:dyDescent="0.2">
      <c r="A2845" s="415" t="s">
        <v>8027</v>
      </c>
      <c r="B2845" s="415" t="s">
        <v>4801</v>
      </c>
      <c r="C2845" s="414">
        <v>-409.79999999999899</v>
      </c>
      <c r="D2845" s="414">
        <v>-49.18</v>
      </c>
    </row>
    <row r="2846" spans="1:4" x14ac:dyDescent="0.2">
      <c r="A2846" s="415" t="s">
        <v>8028</v>
      </c>
      <c r="B2846" s="415" t="s">
        <v>3987</v>
      </c>
      <c r="C2846" s="414">
        <v>1728</v>
      </c>
      <c r="D2846" s="414">
        <v>496.63</v>
      </c>
    </row>
    <row r="2847" spans="1:4" x14ac:dyDescent="0.2">
      <c r="A2847" s="415" t="s">
        <v>8028</v>
      </c>
      <c r="B2847" s="415" t="s">
        <v>3991</v>
      </c>
      <c r="C2847" s="414">
        <v>2158</v>
      </c>
      <c r="D2847" s="414">
        <v>620.21</v>
      </c>
    </row>
    <row r="2848" spans="1:4" x14ac:dyDescent="0.2">
      <c r="A2848" s="415" t="s">
        <v>8028</v>
      </c>
      <c r="B2848" s="415" t="s">
        <v>3992</v>
      </c>
      <c r="C2848" s="414">
        <v>-1165.8</v>
      </c>
      <c r="D2848" s="414">
        <v>-190.96</v>
      </c>
    </row>
    <row r="2849" spans="1:4" x14ac:dyDescent="0.2">
      <c r="A2849" s="415" t="s">
        <v>8028</v>
      </c>
      <c r="B2849" s="415" t="s">
        <v>3993</v>
      </c>
      <c r="C2849" s="414">
        <v>-992.2</v>
      </c>
      <c r="D2849" s="414">
        <v>-119.06</v>
      </c>
    </row>
    <row r="2850" spans="1:4" x14ac:dyDescent="0.2">
      <c r="A2850" s="415" t="s">
        <v>8029</v>
      </c>
      <c r="B2850" s="415" t="s">
        <v>3270</v>
      </c>
      <c r="C2850" s="414">
        <v>8449</v>
      </c>
      <c r="D2850" s="414">
        <v>2790.7</v>
      </c>
    </row>
    <row r="2851" spans="1:4" x14ac:dyDescent="0.2">
      <c r="A2851" s="415" t="s">
        <v>8029</v>
      </c>
      <c r="B2851" s="415" t="s">
        <v>3274</v>
      </c>
      <c r="C2851" s="414">
        <v>2316</v>
      </c>
      <c r="D2851" s="414">
        <v>764.97</v>
      </c>
    </row>
    <row r="2852" spans="1:4" x14ac:dyDescent="0.2">
      <c r="A2852" s="415" t="s">
        <v>8029</v>
      </c>
      <c r="B2852" s="415" t="s">
        <v>3275</v>
      </c>
      <c r="C2852" s="414">
        <v>-2316</v>
      </c>
      <c r="D2852" s="414">
        <v>-379.36</v>
      </c>
    </row>
    <row r="2853" spans="1:4" x14ac:dyDescent="0.2">
      <c r="A2853" s="415" t="s">
        <v>8029</v>
      </c>
      <c r="B2853" s="415" t="s">
        <v>3276</v>
      </c>
      <c r="C2853" s="414">
        <v>0</v>
      </c>
      <c r="D2853" s="414">
        <v>0</v>
      </c>
    </row>
    <row r="2854" spans="1:4" x14ac:dyDescent="0.2">
      <c r="A2854" s="415" t="s">
        <v>8030</v>
      </c>
      <c r="B2854" s="415" t="s">
        <v>3987</v>
      </c>
      <c r="C2854" s="414">
        <v>9777</v>
      </c>
      <c r="D2854" s="414">
        <v>2809.91</v>
      </c>
    </row>
    <row r="2855" spans="1:4" x14ac:dyDescent="0.2">
      <c r="A2855" s="415" t="s">
        <v>8030</v>
      </c>
      <c r="B2855" s="415" t="s">
        <v>3991</v>
      </c>
      <c r="C2855" s="414">
        <v>3010</v>
      </c>
      <c r="D2855" s="414">
        <v>865.07</v>
      </c>
    </row>
    <row r="2856" spans="1:4" x14ac:dyDescent="0.2">
      <c r="A2856" s="415" t="s">
        <v>8030</v>
      </c>
      <c r="B2856" s="415" t="s">
        <v>3992</v>
      </c>
      <c r="C2856" s="414">
        <v>-3010</v>
      </c>
      <c r="D2856" s="414">
        <v>-493.04</v>
      </c>
    </row>
    <row r="2857" spans="1:4" x14ac:dyDescent="0.2">
      <c r="A2857" s="415" t="s">
        <v>8030</v>
      </c>
      <c r="B2857" s="415" t="s">
        <v>3993</v>
      </c>
      <c r="C2857" s="414">
        <v>0</v>
      </c>
      <c r="D2857" s="414">
        <v>0</v>
      </c>
    </row>
    <row r="2858" spans="1:4" x14ac:dyDescent="0.2">
      <c r="A2858" s="415" t="s">
        <v>8031</v>
      </c>
      <c r="B2858" s="415" t="s">
        <v>3987</v>
      </c>
      <c r="C2858" s="414">
        <v>8580</v>
      </c>
      <c r="D2858" s="414">
        <v>2465.89</v>
      </c>
    </row>
    <row r="2859" spans="1:4" x14ac:dyDescent="0.2">
      <c r="A2859" s="415" t="s">
        <v>8031</v>
      </c>
      <c r="B2859" s="415" t="s">
        <v>3991</v>
      </c>
      <c r="C2859" s="414">
        <v>1612</v>
      </c>
      <c r="D2859" s="414">
        <v>463.29</v>
      </c>
    </row>
    <row r="2860" spans="1:4" x14ac:dyDescent="0.2">
      <c r="A2860" s="415" t="s">
        <v>8031</v>
      </c>
      <c r="B2860" s="415" t="s">
        <v>3992</v>
      </c>
      <c r="C2860" s="414">
        <v>-1612</v>
      </c>
      <c r="D2860" s="414">
        <v>-264.05</v>
      </c>
    </row>
    <row r="2861" spans="1:4" x14ac:dyDescent="0.2">
      <c r="A2861" s="415" t="s">
        <v>8031</v>
      </c>
      <c r="B2861" s="415" t="s">
        <v>3993</v>
      </c>
      <c r="C2861" s="414">
        <v>0</v>
      </c>
      <c r="D2861" s="414">
        <v>0</v>
      </c>
    </row>
    <row r="2862" spans="1:4" x14ac:dyDescent="0.2">
      <c r="A2862" s="415" t="s">
        <v>8032</v>
      </c>
      <c r="B2862" s="415" t="s">
        <v>3987</v>
      </c>
      <c r="C2862" s="414">
        <v>5694</v>
      </c>
      <c r="D2862" s="414">
        <v>1636.46</v>
      </c>
    </row>
    <row r="2863" spans="1:4" x14ac:dyDescent="0.2">
      <c r="A2863" s="415" t="s">
        <v>8032</v>
      </c>
      <c r="B2863" s="415" t="s">
        <v>3991</v>
      </c>
      <c r="C2863" s="414">
        <v>2042</v>
      </c>
      <c r="D2863" s="414">
        <v>586.87</v>
      </c>
    </row>
    <row r="2864" spans="1:4" x14ac:dyDescent="0.2">
      <c r="A2864" s="415" t="s">
        <v>8032</v>
      </c>
      <c r="B2864" s="415" t="s">
        <v>3992</v>
      </c>
      <c r="C2864" s="414">
        <v>-2042</v>
      </c>
      <c r="D2864" s="414">
        <v>-334.48</v>
      </c>
    </row>
    <row r="2865" spans="1:4" x14ac:dyDescent="0.2">
      <c r="A2865" s="415" t="s">
        <v>8032</v>
      </c>
      <c r="B2865" s="415" t="s">
        <v>3993</v>
      </c>
      <c r="C2865" s="414">
        <v>0</v>
      </c>
      <c r="D2865" s="414">
        <v>0</v>
      </c>
    </row>
    <row r="2866" spans="1:4" x14ac:dyDescent="0.2">
      <c r="A2866" s="415" t="s">
        <v>8033</v>
      </c>
      <c r="B2866" s="415" t="s">
        <v>3987</v>
      </c>
      <c r="C2866" s="414">
        <v>9115</v>
      </c>
      <c r="D2866" s="414">
        <v>2619.65</v>
      </c>
    </row>
    <row r="2867" spans="1:4" x14ac:dyDescent="0.2">
      <c r="A2867" s="415" t="s">
        <v>8033</v>
      </c>
      <c r="B2867" s="415" t="s">
        <v>3991</v>
      </c>
      <c r="C2867" s="414">
        <v>1942</v>
      </c>
      <c r="D2867" s="414">
        <v>558.13</v>
      </c>
    </row>
    <row r="2868" spans="1:4" x14ac:dyDescent="0.2">
      <c r="A2868" s="415" t="s">
        <v>8033</v>
      </c>
      <c r="B2868" s="415" t="s">
        <v>3992</v>
      </c>
      <c r="C2868" s="414">
        <v>-1942</v>
      </c>
      <c r="D2868" s="414">
        <v>-318.10000000000002</v>
      </c>
    </row>
    <row r="2869" spans="1:4" x14ac:dyDescent="0.2">
      <c r="A2869" s="415" t="s">
        <v>8033</v>
      </c>
      <c r="B2869" s="415" t="s">
        <v>3993</v>
      </c>
      <c r="C2869" s="414">
        <v>0</v>
      </c>
      <c r="D2869" s="414">
        <v>0</v>
      </c>
    </row>
    <row r="2870" spans="1:4" x14ac:dyDescent="0.2">
      <c r="A2870" s="415" t="s">
        <v>8034</v>
      </c>
      <c r="B2870" s="415" t="s">
        <v>3254</v>
      </c>
      <c r="C2870" s="414">
        <v>651</v>
      </c>
      <c r="D2870" s="414">
        <v>221.67</v>
      </c>
    </row>
    <row r="2871" spans="1:4" x14ac:dyDescent="0.2">
      <c r="A2871" s="415" t="s">
        <v>8034</v>
      </c>
      <c r="B2871" s="415" t="s">
        <v>3258</v>
      </c>
      <c r="C2871" s="414">
        <v>918</v>
      </c>
      <c r="D2871" s="414">
        <v>312.58</v>
      </c>
    </row>
    <row r="2872" spans="1:4" x14ac:dyDescent="0.2">
      <c r="A2872" s="415" t="s">
        <v>8034</v>
      </c>
      <c r="B2872" s="415" t="s">
        <v>3259</v>
      </c>
      <c r="C2872" s="414">
        <v>-470.7</v>
      </c>
      <c r="D2872" s="414">
        <v>-77.099999999999994</v>
      </c>
    </row>
    <row r="2873" spans="1:4" x14ac:dyDescent="0.2">
      <c r="A2873" s="415" t="s">
        <v>8034</v>
      </c>
      <c r="B2873" s="415" t="s">
        <v>3260</v>
      </c>
      <c r="C2873" s="414">
        <v>-447.3</v>
      </c>
      <c r="D2873" s="414">
        <v>-53.68</v>
      </c>
    </row>
    <row r="2874" spans="1:4" x14ac:dyDescent="0.2">
      <c r="A2874" s="415" t="s">
        <v>8035</v>
      </c>
      <c r="B2874" s="415" t="s">
        <v>3987</v>
      </c>
      <c r="C2874" s="414">
        <v>5200</v>
      </c>
      <c r="D2874" s="414">
        <v>1494.48</v>
      </c>
    </row>
    <row r="2875" spans="1:4" x14ac:dyDescent="0.2">
      <c r="A2875" s="415" t="s">
        <v>8035</v>
      </c>
      <c r="B2875" s="415" t="s">
        <v>3991</v>
      </c>
      <c r="C2875" s="414">
        <v>1920</v>
      </c>
      <c r="D2875" s="414">
        <v>551.80999999999995</v>
      </c>
    </row>
    <row r="2876" spans="1:4" x14ac:dyDescent="0.2">
      <c r="A2876" s="415" t="s">
        <v>8035</v>
      </c>
      <c r="B2876" s="415" t="s">
        <v>3992</v>
      </c>
      <c r="C2876" s="414">
        <v>-1920</v>
      </c>
      <c r="D2876" s="414">
        <v>-314.5</v>
      </c>
    </row>
    <row r="2877" spans="1:4" x14ac:dyDescent="0.2">
      <c r="A2877" s="415" t="s">
        <v>8035</v>
      </c>
      <c r="B2877" s="415" t="s">
        <v>3993</v>
      </c>
      <c r="C2877" s="414">
        <v>0</v>
      </c>
      <c r="D2877" s="414">
        <v>0</v>
      </c>
    </row>
    <row r="2878" spans="1:4" x14ac:dyDescent="0.2">
      <c r="A2878" s="415" t="s">
        <v>8036</v>
      </c>
      <c r="B2878" s="415" t="s">
        <v>3243</v>
      </c>
      <c r="C2878" s="414">
        <v>3210</v>
      </c>
      <c r="D2878" s="414">
        <v>1256.3900000000001</v>
      </c>
    </row>
    <row r="2879" spans="1:4" x14ac:dyDescent="0.2">
      <c r="A2879" s="415" t="s">
        <v>8036</v>
      </c>
      <c r="B2879" s="415" t="s">
        <v>3247</v>
      </c>
      <c r="C2879" s="414">
        <v>1594</v>
      </c>
      <c r="D2879" s="414">
        <v>623.89</v>
      </c>
    </row>
    <row r="2880" spans="1:4" x14ac:dyDescent="0.2">
      <c r="A2880" s="415" t="s">
        <v>8036</v>
      </c>
      <c r="B2880" s="415" t="s">
        <v>3248</v>
      </c>
      <c r="C2880" s="414">
        <v>-1594</v>
      </c>
      <c r="D2880" s="414">
        <v>-261.10000000000002</v>
      </c>
    </row>
    <row r="2881" spans="1:4" x14ac:dyDescent="0.2">
      <c r="A2881" s="415" t="s">
        <v>8037</v>
      </c>
      <c r="B2881" s="415" t="s">
        <v>3254</v>
      </c>
      <c r="C2881" s="414">
        <v>11203</v>
      </c>
      <c r="D2881" s="414">
        <v>3814.62</v>
      </c>
    </row>
    <row r="2882" spans="1:4" x14ac:dyDescent="0.2">
      <c r="A2882" s="415" t="s">
        <v>8037</v>
      </c>
      <c r="B2882" s="415" t="s">
        <v>3258</v>
      </c>
      <c r="C2882" s="414">
        <v>2190</v>
      </c>
      <c r="D2882" s="414">
        <v>745.7</v>
      </c>
    </row>
    <row r="2883" spans="1:4" x14ac:dyDescent="0.2">
      <c r="A2883" s="415" t="s">
        <v>8037</v>
      </c>
      <c r="B2883" s="415" t="s">
        <v>3259</v>
      </c>
      <c r="C2883" s="414">
        <v>-2190</v>
      </c>
      <c r="D2883" s="414">
        <v>-358.72</v>
      </c>
    </row>
    <row r="2884" spans="1:4" x14ac:dyDescent="0.2">
      <c r="A2884" s="415" t="s">
        <v>8037</v>
      </c>
      <c r="B2884" s="415" t="s">
        <v>3260</v>
      </c>
      <c r="C2884" s="414">
        <v>0</v>
      </c>
      <c r="D2884" s="414">
        <v>0</v>
      </c>
    </row>
    <row r="2885" spans="1:4" x14ac:dyDescent="0.2">
      <c r="A2885" s="415" t="s">
        <v>8038</v>
      </c>
      <c r="B2885" s="415" t="s">
        <v>3243</v>
      </c>
      <c r="C2885" s="414">
        <v>8697.9999999999673</v>
      </c>
      <c r="D2885" s="414">
        <v>3404.4099999999994</v>
      </c>
    </row>
    <row r="2886" spans="1:4" x14ac:dyDescent="0.2">
      <c r="A2886" s="415" t="s">
        <v>8038</v>
      </c>
      <c r="B2886" s="415" t="s">
        <v>3247</v>
      </c>
      <c r="C2886" s="414">
        <v>2038.7999999999834</v>
      </c>
      <c r="D2886" s="414">
        <v>797.9799999999999</v>
      </c>
    </row>
    <row r="2887" spans="1:4" x14ac:dyDescent="0.2">
      <c r="A2887" s="415" t="s">
        <v>8038</v>
      </c>
      <c r="B2887" s="415" t="s">
        <v>3248</v>
      </c>
      <c r="C2887" s="414">
        <v>-2038.7999999999834</v>
      </c>
      <c r="D2887" s="414">
        <v>-333.94999999999993</v>
      </c>
    </row>
    <row r="2888" spans="1:4" x14ac:dyDescent="0.2">
      <c r="A2888" s="415" t="s">
        <v>8039</v>
      </c>
      <c r="B2888" s="415" t="s">
        <v>3254</v>
      </c>
      <c r="C2888" s="414">
        <v>2540</v>
      </c>
      <c r="D2888" s="414">
        <v>864.87</v>
      </c>
    </row>
    <row r="2889" spans="1:4" x14ac:dyDescent="0.2">
      <c r="A2889" s="415" t="s">
        <v>8039</v>
      </c>
      <c r="B2889" s="415" t="s">
        <v>3258</v>
      </c>
      <c r="C2889" s="414">
        <v>1213</v>
      </c>
      <c r="D2889" s="414">
        <v>413.03</v>
      </c>
    </row>
    <row r="2890" spans="1:4" x14ac:dyDescent="0.2">
      <c r="A2890" s="415" t="s">
        <v>8039</v>
      </c>
      <c r="B2890" s="415" t="s">
        <v>3259</v>
      </c>
      <c r="C2890" s="414">
        <v>-1125.9000000000001</v>
      </c>
      <c r="D2890" s="414">
        <v>-184.42</v>
      </c>
    </row>
    <row r="2891" spans="1:4" x14ac:dyDescent="0.2">
      <c r="A2891" s="415" t="s">
        <v>8039</v>
      </c>
      <c r="B2891" s="415" t="s">
        <v>3260</v>
      </c>
      <c r="C2891" s="414">
        <v>-87.100000000000094</v>
      </c>
      <c r="D2891" s="414">
        <v>-10.45</v>
      </c>
    </row>
    <row r="2892" spans="1:4" x14ac:dyDescent="0.2">
      <c r="A2892" s="415" t="s">
        <v>8040</v>
      </c>
      <c r="B2892" s="415" t="s">
        <v>3987</v>
      </c>
      <c r="C2892" s="414">
        <v>2980</v>
      </c>
      <c r="D2892" s="414">
        <v>856.45</v>
      </c>
    </row>
    <row r="2893" spans="1:4" x14ac:dyDescent="0.2">
      <c r="A2893" s="415" t="s">
        <v>8040</v>
      </c>
      <c r="B2893" s="415" t="s">
        <v>3991</v>
      </c>
      <c r="C2893" s="414">
        <v>1249</v>
      </c>
      <c r="D2893" s="414">
        <v>358.96</v>
      </c>
    </row>
    <row r="2894" spans="1:4" x14ac:dyDescent="0.2">
      <c r="A2894" s="415" t="s">
        <v>8040</v>
      </c>
      <c r="B2894" s="415" t="s">
        <v>3992</v>
      </c>
      <c r="C2894" s="414">
        <v>-1249</v>
      </c>
      <c r="D2894" s="414">
        <v>-204.59</v>
      </c>
    </row>
    <row r="2895" spans="1:4" x14ac:dyDescent="0.2">
      <c r="A2895" s="415" t="s">
        <v>8040</v>
      </c>
      <c r="B2895" s="415" t="s">
        <v>3993</v>
      </c>
      <c r="C2895" s="414">
        <v>0</v>
      </c>
      <c r="D2895" s="414">
        <v>0</v>
      </c>
    </row>
    <row r="2896" spans="1:4" x14ac:dyDescent="0.2">
      <c r="A2896" s="415" t="s">
        <v>8041</v>
      </c>
      <c r="B2896" s="415" t="s">
        <v>3243</v>
      </c>
      <c r="C2896" s="414">
        <v>8221</v>
      </c>
      <c r="D2896" s="414">
        <v>3217.7</v>
      </c>
    </row>
    <row r="2897" spans="1:4" x14ac:dyDescent="0.2">
      <c r="A2897" s="415" t="s">
        <v>8041</v>
      </c>
      <c r="B2897" s="415" t="s">
        <v>3247</v>
      </c>
      <c r="C2897" s="414">
        <v>1483</v>
      </c>
      <c r="D2897" s="414">
        <v>580.45000000000005</v>
      </c>
    </row>
    <row r="2898" spans="1:4" x14ac:dyDescent="0.2">
      <c r="A2898" s="415" t="s">
        <v>8041</v>
      </c>
      <c r="B2898" s="415" t="s">
        <v>3248</v>
      </c>
      <c r="C2898" s="414">
        <v>-1483</v>
      </c>
      <c r="D2898" s="414">
        <v>-242.92</v>
      </c>
    </row>
    <row r="2899" spans="1:4" x14ac:dyDescent="0.2">
      <c r="A2899" s="415" t="s">
        <v>8042</v>
      </c>
      <c r="B2899" s="415" t="s">
        <v>3243</v>
      </c>
      <c r="C2899" s="414">
        <v>13904</v>
      </c>
      <c r="D2899" s="414">
        <v>5442.03</v>
      </c>
    </row>
    <row r="2900" spans="1:4" x14ac:dyDescent="0.2">
      <c r="A2900" s="415" t="s">
        <v>8042</v>
      </c>
      <c r="B2900" s="415" t="s">
        <v>3247</v>
      </c>
      <c r="C2900" s="414">
        <v>12256</v>
      </c>
      <c r="D2900" s="414">
        <v>4797</v>
      </c>
    </row>
    <row r="2901" spans="1:4" x14ac:dyDescent="0.2">
      <c r="A2901" s="415" t="s">
        <v>8042</v>
      </c>
      <c r="B2901" s="415" t="s">
        <v>3248</v>
      </c>
      <c r="C2901" s="414">
        <v>-12256</v>
      </c>
      <c r="D2901" s="414">
        <v>-2007.53</v>
      </c>
    </row>
    <row r="2902" spans="1:4" x14ac:dyDescent="0.2">
      <c r="A2902" s="415" t="s">
        <v>8043</v>
      </c>
      <c r="B2902" s="415" t="s">
        <v>3987</v>
      </c>
      <c r="C2902" s="414">
        <v>6064</v>
      </c>
      <c r="D2902" s="414">
        <v>1742.79</v>
      </c>
    </row>
    <row r="2903" spans="1:4" x14ac:dyDescent="0.2">
      <c r="A2903" s="415" t="s">
        <v>8043</v>
      </c>
      <c r="B2903" s="415" t="s">
        <v>3991</v>
      </c>
      <c r="C2903" s="414">
        <v>1092</v>
      </c>
      <c r="D2903" s="414">
        <v>313.83999999999997</v>
      </c>
    </row>
    <row r="2904" spans="1:4" x14ac:dyDescent="0.2">
      <c r="A2904" s="415" t="s">
        <v>8043</v>
      </c>
      <c r="B2904" s="415" t="s">
        <v>3992</v>
      </c>
      <c r="C2904" s="414">
        <v>-1092</v>
      </c>
      <c r="D2904" s="414">
        <v>-178.86999999999998</v>
      </c>
    </row>
    <row r="2905" spans="1:4" x14ac:dyDescent="0.2">
      <c r="A2905" s="415" t="s">
        <v>8043</v>
      </c>
      <c r="B2905" s="415" t="s">
        <v>3993</v>
      </c>
      <c r="C2905" s="414">
        <v>0</v>
      </c>
      <c r="D2905" s="414">
        <v>0</v>
      </c>
    </row>
    <row r="2906" spans="1:4" x14ac:dyDescent="0.2">
      <c r="A2906" s="415" t="s">
        <v>8044</v>
      </c>
      <c r="B2906" s="415" t="s">
        <v>3987</v>
      </c>
      <c r="C2906" s="414">
        <v>3720</v>
      </c>
      <c r="D2906" s="414">
        <v>1069.1300000000001</v>
      </c>
    </row>
    <row r="2907" spans="1:4" x14ac:dyDescent="0.2">
      <c r="A2907" s="415" t="s">
        <v>8044</v>
      </c>
      <c r="B2907" s="415" t="s">
        <v>3991</v>
      </c>
      <c r="C2907" s="414">
        <v>2217</v>
      </c>
      <c r="D2907" s="414">
        <v>637.16999999999996</v>
      </c>
    </row>
    <row r="2908" spans="1:4" x14ac:dyDescent="0.2">
      <c r="A2908" s="415" t="s">
        <v>8044</v>
      </c>
      <c r="B2908" s="415" t="s">
        <v>3992</v>
      </c>
      <c r="C2908" s="414">
        <v>-1781.1</v>
      </c>
      <c r="D2908" s="414">
        <v>-291.74</v>
      </c>
    </row>
    <row r="2909" spans="1:4" x14ac:dyDescent="0.2">
      <c r="A2909" s="415" t="s">
        <v>8044</v>
      </c>
      <c r="B2909" s="415" t="s">
        <v>3993</v>
      </c>
      <c r="C2909" s="414">
        <v>-435.9</v>
      </c>
      <c r="D2909" s="414">
        <v>-52.31</v>
      </c>
    </row>
    <row r="2910" spans="1:4" x14ac:dyDescent="0.2">
      <c r="A2910" s="415" t="s">
        <v>8045</v>
      </c>
      <c r="B2910" s="415" t="s">
        <v>3243</v>
      </c>
      <c r="C2910" s="414">
        <v>6989</v>
      </c>
      <c r="D2910" s="414">
        <v>2735.49</v>
      </c>
    </row>
    <row r="2911" spans="1:4" x14ac:dyDescent="0.2">
      <c r="A2911" s="415" t="s">
        <v>8045</v>
      </c>
      <c r="B2911" s="415" t="s">
        <v>3247</v>
      </c>
      <c r="C2911" s="414">
        <v>1207</v>
      </c>
      <c r="D2911" s="414">
        <v>472.42</v>
      </c>
    </row>
    <row r="2912" spans="1:4" x14ac:dyDescent="0.2">
      <c r="A2912" s="415" t="s">
        <v>8045</v>
      </c>
      <c r="B2912" s="415" t="s">
        <v>3248</v>
      </c>
      <c r="C2912" s="414">
        <v>-1207</v>
      </c>
      <c r="D2912" s="414">
        <v>-197.71</v>
      </c>
    </row>
    <row r="2913" spans="1:4" x14ac:dyDescent="0.2">
      <c r="A2913" s="415" t="s">
        <v>8046</v>
      </c>
      <c r="B2913" s="415" t="s">
        <v>3987</v>
      </c>
      <c r="C2913" s="414">
        <v>10468</v>
      </c>
      <c r="D2913" s="414">
        <v>3008.5</v>
      </c>
    </row>
    <row r="2914" spans="1:4" x14ac:dyDescent="0.2">
      <c r="A2914" s="415" t="s">
        <v>8046</v>
      </c>
      <c r="B2914" s="415" t="s">
        <v>3991</v>
      </c>
      <c r="C2914" s="414">
        <v>1703</v>
      </c>
      <c r="D2914" s="414">
        <v>489.44</v>
      </c>
    </row>
    <row r="2915" spans="1:4" x14ac:dyDescent="0.2">
      <c r="A2915" s="415" t="s">
        <v>8046</v>
      </c>
      <c r="B2915" s="415" t="s">
        <v>3992</v>
      </c>
      <c r="C2915" s="414">
        <v>-1703</v>
      </c>
      <c r="D2915" s="414">
        <v>-278.95</v>
      </c>
    </row>
    <row r="2916" spans="1:4" x14ac:dyDescent="0.2">
      <c r="A2916" s="415" t="s">
        <v>8046</v>
      </c>
      <c r="B2916" s="415" t="s">
        <v>3993</v>
      </c>
      <c r="C2916" s="414">
        <v>0</v>
      </c>
      <c r="D2916" s="414">
        <v>0</v>
      </c>
    </row>
    <row r="2917" spans="1:4" x14ac:dyDescent="0.2">
      <c r="A2917" s="415" t="s">
        <v>8047</v>
      </c>
      <c r="B2917" s="415" t="s">
        <v>3987</v>
      </c>
      <c r="C2917" s="414">
        <v>8971</v>
      </c>
      <c r="D2917" s="414">
        <v>2578.27</v>
      </c>
    </row>
    <row r="2918" spans="1:4" x14ac:dyDescent="0.2">
      <c r="A2918" s="415" t="s">
        <v>8047</v>
      </c>
      <c r="B2918" s="415" t="s">
        <v>3991</v>
      </c>
      <c r="C2918" s="414">
        <v>1317</v>
      </c>
      <c r="D2918" s="414">
        <v>378.51</v>
      </c>
    </row>
    <row r="2919" spans="1:4" x14ac:dyDescent="0.2">
      <c r="A2919" s="415" t="s">
        <v>8047</v>
      </c>
      <c r="B2919" s="415" t="s">
        <v>3992</v>
      </c>
      <c r="C2919" s="414">
        <v>-1317</v>
      </c>
      <c r="D2919" s="414">
        <v>-215.72</v>
      </c>
    </row>
    <row r="2920" spans="1:4" x14ac:dyDescent="0.2">
      <c r="A2920" s="415" t="s">
        <v>8047</v>
      </c>
      <c r="B2920" s="415" t="s">
        <v>3993</v>
      </c>
      <c r="C2920" s="414">
        <v>0</v>
      </c>
      <c r="D2920" s="414">
        <v>0</v>
      </c>
    </row>
    <row r="2921" spans="1:4" x14ac:dyDescent="0.2">
      <c r="A2921" s="415" t="s">
        <v>8048</v>
      </c>
      <c r="B2921" s="415" t="s">
        <v>3987</v>
      </c>
      <c r="C2921" s="414">
        <v>11921</v>
      </c>
      <c r="D2921" s="414">
        <v>3426.1</v>
      </c>
    </row>
    <row r="2922" spans="1:4" x14ac:dyDescent="0.2">
      <c r="A2922" s="415" t="s">
        <v>8048</v>
      </c>
      <c r="B2922" s="415" t="s">
        <v>3991</v>
      </c>
      <c r="C2922" s="414">
        <v>2533</v>
      </c>
      <c r="D2922" s="414">
        <v>727.98</v>
      </c>
    </row>
    <row r="2923" spans="1:4" x14ac:dyDescent="0.2">
      <c r="A2923" s="415" t="s">
        <v>8048</v>
      </c>
      <c r="B2923" s="415" t="s">
        <v>3992</v>
      </c>
      <c r="C2923" s="414">
        <v>-2533</v>
      </c>
      <c r="D2923" s="414">
        <v>-414.91</v>
      </c>
    </row>
    <row r="2924" spans="1:4" x14ac:dyDescent="0.2">
      <c r="A2924" s="415" t="s">
        <v>8048</v>
      </c>
      <c r="B2924" s="415" t="s">
        <v>3993</v>
      </c>
      <c r="C2924" s="414">
        <v>0</v>
      </c>
      <c r="D2924" s="414">
        <v>0</v>
      </c>
    </row>
    <row r="2925" spans="1:4" x14ac:dyDescent="0.2">
      <c r="A2925" s="415" t="s">
        <v>8049</v>
      </c>
      <c r="B2925" s="415" t="s">
        <v>3987</v>
      </c>
      <c r="C2925" s="414">
        <v>7365</v>
      </c>
      <c r="D2925" s="414">
        <v>2116.6999999999998</v>
      </c>
    </row>
    <row r="2926" spans="1:4" x14ac:dyDescent="0.2">
      <c r="A2926" s="415" t="s">
        <v>8049</v>
      </c>
      <c r="B2926" s="415" t="s">
        <v>3991</v>
      </c>
      <c r="C2926" s="414">
        <v>2475</v>
      </c>
      <c r="D2926" s="414">
        <v>711.32</v>
      </c>
    </row>
    <row r="2927" spans="1:4" x14ac:dyDescent="0.2">
      <c r="A2927" s="415" t="s">
        <v>8049</v>
      </c>
      <c r="B2927" s="415" t="s">
        <v>3992</v>
      </c>
      <c r="C2927" s="414">
        <v>-2475</v>
      </c>
      <c r="D2927" s="414">
        <v>-405.41</v>
      </c>
    </row>
    <row r="2928" spans="1:4" x14ac:dyDescent="0.2">
      <c r="A2928" s="415" t="s">
        <v>8049</v>
      </c>
      <c r="B2928" s="415" t="s">
        <v>3993</v>
      </c>
      <c r="C2928" s="414">
        <v>0</v>
      </c>
      <c r="D2928" s="414">
        <v>0</v>
      </c>
    </row>
    <row r="2929" spans="1:4" x14ac:dyDescent="0.2">
      <c r="A2929" s="415" t="s">
        <v>8050</v>
      </c>
      <c r="B2929" s="415" t="s">
        <v>3987</v>
      </c>
      <c r="C2929" s="414">
        <v>2890</v>
      </c>
      <c r="D2929" s="414">
        <v>830.59</v>
      </c>
    </row>
    <row r="2930" spans="1:4" x14ac:dyDescent="0.2">
      <c r="A2930" s="415" t="s">
        <v>8050</v>
      </c>
      <c r="B2930" s="415" t="s">
        <v>3991</v>
      </c>
      <c r="C2930" s="414">
        <v>804</v>
      </c>
      <c r="D2930" s="414">
        <v>231.07</v>
      </c>
    </row>
    <row r="2931" spans="1:4" x14ac:dyDescent="0.2">
      <c r="A2931" s="415" t="s">
        <v>8050</v>
      </c>
      <c r="B2931" s="415" t="s">
        <v>3992</v>
      </c>
      <c r="C2931" s="414">
        <v>-804</v>
      </c>
      <c r="D2931" s="414">
        <v>-131.69999999999999</v>
      </c>
    </row>
    <row r="2932" spans="1:4" x14ac:dyDescent="0.2">
      <c r="A2932" s="415" t="s">
        <v>8050</v>
      </c>
      <c r="B2932" s="415" t="s">
        <v>3993</v>
      </c>
      <c r="C2932" s="414">
        <v>0</v>
      </c>
      <c r="D2932" s="414">
        <v>0</v>
      </c>
    </row>
    <row r="2933" spans="1:4" x14ac:dyDescent="0.2">
      <c r="A2933" s="415" t="s">
        <v>8051</v>
      </c>
      <c r="B2933" s="415" t="s">
        <v>3270</v>
      </c>
      <c r="C2933" s="414">
        <v>15097</v>
      </c>
      <c r="D2933" s="414">
        <v>4986.54</v>
      </c>
    </row>
    <row r="2934" spans="1:4" x14ac:dyDescent="0.2">
      <c r="A2934" s="415" t="s">
        <v>8051</v>
      </c>
      <c r="B2934" s="415" t="s">
        <v>3274</v>
      </c>
      <c r="C2934" s="414">
        <v>5194</v>
      </c>
      <c r="D2934" s="414">
        <v>1715.58</v>
      </c>
    </row>
    <row r="2935" spans="1:4" x14ac:dyDescent="0.2">
      <c r="A2935" s="415" t="s">
        <v>8051</v>
      </c>
      <c r="B2935" s="415" t="s">
        <v>3275</v>
      </c>
      <c r="C2935" s="414">
        <v>-5194</v>
      </c>
      <c r="D2935" s="414">
        <v>-850.78</v>
      </c>
    </row>
    <row r="2936" spans="1:4" x14ac:dyDescent="0.2">
      <c r="A2936" s="415" t="s">
        <v>8051</v>
      </c>
      <c r="B2936" s="415" t="s">
        <v>3276</v>
      </c>
      <c r="C2936" s="414">
        <v>0</v>
      </c>
      <c r="D2936" s="414">
        <v>0</v>
      </c>
    </row>
    <row r="2937" spans="1:4" x14ac:dyDescent="0.2">
      <c r="A2937" s="415" t="s">
        <v>8052</v>
      </c>
      <c r="B2937" s="415" t="s">
        <v>3243</v>
      </c>
      <c r="C2937" s="414">
        <v>11929</v>
      </c>
      <c r="D2937" s="414">
        <v>4669.01</v>
      </c>
    </row>
    <row r="2938" spans="1:4" x14ac:dyDescent="0.2">
      <c r="A2938" s="415" t="s">
        <v>8052</v>
      </c>
      <c r="B2938" s="415" t="s">
        <v>3247</v>
      </c>
      <c r="C2938" s="414">
        <v>1410</v>
      </c>
      <c r="D2938" s="414">
        <v>551.87</v>
      </c>
    </row>
    <row r="2939" spans="1:4" x14ac:dyDescent="0.2">
      <c r="A2939" s="415" t="s">
        <v>8052</v>
      </c>
      <c r="B2939" s="415" t="s">
        <v>3248</v>
      </c>
      <c r="C2939" s="414">
        <v>-1410</v>
      </c>
      <c r="D2939" s="414">
        <v>-230.96</v>
      </c>
    </row>
    <row r="2940" spans="1:4" x14ac:dyDescent="0.2">
      <c r="A2940" s="415" t="s">
        <v>8053</v>
      </c>
      <c r="B2940" s="415" t="s">
        <v>3987</v>
      </c>
      <c r="C2940" s="414">
        <v>9603</v>
      </c>
      <c r="D2940" s="414">
        <v>2759.9</v>
      </c>
    </row>
    <row r="2941" spans="1:4" x14ac:dyDescent="0.2">
      <c r="A2941" s="415" t="s">
        <v>8053</v>
      </c>
      <c r="B2941" s="415" t="s">
        <v>3991</v>
      </c>
      <c r="C2941" s="414">
        <v>1622</v>
      </c>
      <c r="D2941" s="414">
        <v>466.16</v>
      </c>
    </row>
    <row r="2942" spans="1:4" x14ac:dyDescent="0.2">
      <c r="A2942" s="415" t="s">
        <v>8053</v>
      </c>
      <c r="B2942" s="415" t="s">
        <v>3992</v>
      </c>
      <c r="C2942" s="414">
        <v>-1622</v>
      </c>
      <c r="D2942" s="414">
        <v>-265.68</v>
      </c>
    </row>
    <row r="2943" spans="1:4" x14ac:dyDescent="0.2">
      <c r="A2943" s="415" t="s">
        <v>8053</v>
      </c>
      <c r="B2943" s="415" t="s">
        <v>3993</v>
      </c>
      <c r="C2943" s="414">
        <v>0</v>
      </c>
      <c r="D2943" s="414">
        <v>0</v>
      </c>
    </row>
    <row r="2944" spans="1:4" x14ac:dyDescent="0.2">
      <c r="A2944" s="415" t="s">
        <v>8054</v>
      </c>
      <c r="B2944" s="415" t="s">
        <v>3987</v>
      </c>
      <c r="C2944" s="414">
        <v>6961</v>
      </c>
      <c r="D2944" s="414">
        <v>2000.59</v>
      </c>
    </row>
    <row r="2945" spans="1:4" x14ac:dyDescent="0.2">
      <c r="A2945" s="415" t="s">
        <v>8054</v>
      </c>
      <c r="B2945" s="415" t="s">
        <v>3991</v>
      </c>
      <c r="C2945" s="414">
        <v>1106</v>
      </c>
      <c r="D2945" s="414">
        <v>317.86</v>
      </c>
    </row>
    <row r="2946" spans="1:4" x14ac:dyDescent="0.2">
      <c r="A2946" s="415" t="s">
        <v>8054</v>
      </c>
      <c r="B2946" s="415" t="s">
        <v>3992</v>
      </c>
      <c r="C2946" s="414">
        <v>-1106</v>
      </c>
      <c r="D2946" s="414">
        <v>-181.16</v>
      </c>
    </row>
    <row r="2947" spans="1:4" x14ac:dyDescent="0.2">
      <c r="A2947" s="415" t="s">
        <v>8054</v>
      </c>
      <c r="B2947" s="415" t="s">
        <v>3993</v>
      </c>
      <c r="C2947" s="414">
        <v>0</v>
      </c>
      <c r="D2947" s="414">
        <v>0</v>
      </c>
    </row>
    <row r="2948" spans="1:4" x14ac:dyDescent="0.2">
      <c r="A2948" s="415" t="s">
        <v>8055</v>
      </c>
      <c r="B2948" s="415" t="s">
        <v>3254</v>
      </c>
      <c r="C2948" s="414">
        <v>3656</v>
      </c>
      <c r="D2948" s="414">
        <v>1244.8699999999999</v>
      </c>
    </row>
    <row r="2949" spans="1:4" x14ac:dyDescent="0.2">
      <c r="A2949" s="415" t="s">
        <v>8055</v>
      </c>
      <c r="B2949" s="415" t="s">
        <v>3258</v>
      </c>
      <c r="C2949" s="414">
        <v>1037</v>
      </c>
      <c r="D2949" s="414">
        <v>353.1</v>
      </c>
    </row>
    <row r="2950" spans="1:4" x14ac:dyDescent="0.2">
      <c r="A2950" s="415" t="s">
        <v>8055</v>
      </c>
      <c r="B2950" s="415" t="s">
        <v>3259</v>
      </c>
      <c r="C2950" s="414">
        <v>-1037</v>
      </c>
      <c r="D2950" s="414">
        <v>-169.86</v>
      </c>
    </row>
    <row r="2951" spans="1:4" x14ac:dyDescent="0.2">
      <c r="A2951" s="415" t="s">
        <v>8055</v>
      </c>
      <c r="B2951" s="415" t="s">
        <v>3260</v>
      </c>
      <c r="C2951" s="414">
        <v>0</v>
      </c>
      <c r="D2951" s="414">
        <v>0</v>
      </c>
    </row>
    <row r="2952" spans="1:4" x14ac:dyDescent="0.2">
      <c r="A2952" s="415" t="s">
        <v>8056</v>
      </c>
      <c r="B2952" s="415" t="s">
        <v>3987</v>
      </c>
      <c r="C2952" s="414">
        <v>10022</v>
      </c>
      <c r="D2952" s="414">
        <v>2880.32</v>
      </c>
    </row>
    <row r="2953" spans="1:4" x14ac:dyDescent="0.2">
      <c r="A2953" s="415" t="s">
        <v>8056</v>
      </c>
      <c r="B2953" s="415" t="s">
        <v>3991</v>
      </c>
      <c r="C2953" s="414">
        <v>5472</v>
      </c>
      <c r="D2953" s="414">
        <v>1572.65</v>
      </c>
    </row>
    <row r="2954" spans="1:4" x14ac:dyDescent="0.2">
      <c r="A2954" s="415" t="s">
        <v>8056</v>
      </c>
      <c r="B2954" s="415" t="s">
        <v>3992</v>
      </c>
      <c r="C2954" s="414">
        <v>-4648.2</v>
      </c>
      <c r="D2954" s="414">
        <v>-761.38</v>
      </c>
    </row>
    <row r="2955" spans="1:4" x14ac:dyDescent="0.2">
      <c r="A2955" s="415" t="s">
        <v>8056</v>
      </c>
      <c r="B2955" s="415" t="s">
        <v>3993</v>
      </c>
      <c r="C2955" s="414">
        <v>-823.8</v>
      </c>
      <c r="D2955" s="414">
        <v>-98.86</v>
      </c>
    </row>
    <row r="2956" spans="1:4" x14ac:dyDescent="0.2">
      <c r="A2956" s="415" t="s">
        <v>8057</v>
      </c>
      <c r="B2956" s="415" t="s">
        <v>3987</v>
      </c>
      <c r="C2956" s="414">
        <v>5870</v>
      </c>
      <c r="D2956" s="414">
        <v>1687.04</v>
      </c>
    </row>
    <row r="2957" spans="1:4" x14ac:dyDescent="0.2">
      <c r="A2957" s="415" t="s">
        <v>8057</v>
      </c>
      <c r="B2957" s="415" t="s">
        <v>3991</v>
      </c>
      <c r="C2957" s="414">
        <v>1551</v>
      </c>
      <c r="D2957" s="414">
        <v>445.76</v>
      </c>
    </row>
    <row r="2958" spans="1:4" x14ac:dyDescent="0.2">
      <c r="A2958" s="415" t="s">
        <v>8057</v>
      </c>
      <c r="B2958" s="415" t="s">
        <v>3992</v>
      </c>
      <c r="C2958" s="414">
        <v>-1551</v>
      </c>
      <c r="D2958" s="414">
        <v>-254.05</v>
      </c>
    </row>
    <row r="2959" spans="1:4" x14ac:dyDescent="0.2">
      <c r="A2959" s="415" t="s">
        <v>8057</v>
      </c>
      <c r="B2959" s="415" t="s">
        <v>3993</v>
      </c>
      <c r="C2959" s="414">
        <v>0</v>
      </c>
      <c r="D2959" s="414">
        <v>0</v>
      </c>
    </row>
    <row r="2960" spans="1:4" x14ac:dyDescent="0.2">
      <c r="A2960" s="415" t="s">
        <v>8058</v>
      </c>
      <c r="B2960" s="415" t="s">
        <v>3243</v>
      </c>
      <c r="C2960" s="414">
        <v>14523</v>
      </c>
      <c r="D2960" s="414">
        <v>5684.3</v>
      </c>
    </row>
    <row r="2961" spans="1:4" x14ac:dyDescent="0.2">
      <c r="A2961" s="415" t="s">
        <v>8058</v>
      </c>
      <c r="B2961" s="415" t="s">
        <v>3247</v>
      </c>
      <c r="C2961" s="414">
        <v>2423</v>
      </c>
      <c r="D2961" s="414">
        <v>948.36</v>
      </c>
    </row>
    <row r="2962" spans="1:4" x14ac:dyDescent="0.2">
      <c r="A2962" s="415" t="s">
        <v>8058</v>
      </c>
      <c r="B2962" s="415" t="s">
        <v>3248</v>
      </c>
      <c r="C2962" s="414">
        <v>-2423</v>
      </c>
      <c r="D2962" s="414">
        <v>-396.89</v>
      </c>
    </row>
    <row r="2963" spans="1:4" x14ac:dyDescent="0.2">
      <c r="A2963" s="415" t="s">
        <v>8059</v>
      </c>
      <c r="B2963" s="415" t="s">
        <v>3270</v>
      </c>
      <c r="C2963" s="414">
        <v>3092</v>
      </c>
      <c r="D2963" s="414">
        <v>1021.29</v>
      </c>
    </row>
    <row r="2964" spans="1:4" x14ac:dyDescent="0.2">
      <c r="A2964" s="415" t="s">
        <v>8059</v>
      </c>
      <c r="B2964" s="415" t="s">
        <v>3274</v>
      </c>
      <c r="C2964" s="414">
        <v>1225</v>
      </c>
      <c r="D2964" s="414">
        <v>404.61</v>
      </c>
    </row>
    <row r="2965" spans="1:4" x14ac:dyDescent="0.2">
      <c r="A2965" s="415" t="s">
        <v>8059</v>
      </c>
      <c r="B2965" s="415" t="s">
        <v>3275</v>
      </c>
      <c r="C2965" s="414">
        <v>-1074.2</v>
      </c>
      <c r="D2965" s="414">
        <v>-175.95</v>
      </c>
    </row>
    <row r="2966" spans="1:4" x14ac:dyDescent="0.2">
      <c r="A2966" s="415" t="s">
        <v>8059</v>
      </c>
      <c r="B2966" s="415" t="s">
        <v>3276</v>
      </c>
      <c r="C2966" s="414">
        <v>-150.80000000000001</v>
      </c>
      <c r="D2966" s="414">
        <v>-18.099999999999998</v>
      </c>
    </row>
    <row r="2967" spans="1:4" x14ac:dyDescent="0.2">
      <c r="A2967" s="415" t="s">
        <v>8060</v>
      </c>
      <c r="B2967" s="415" t="s">
        <v>3243</v>
      </c>
      <c r="C2967" s="414">
        <v>6238</v>
      </c>
      <c r="D2967" s="414">
        <v>2441.5500000000002</v>
      </c>
    </row>
    <row r="2968" spans="1:4" x14ac:dyDescent="0.2">
      <c r="A2968" s="415" t="s">
        <v>8060</v>
      </c>
      <c r="B2968" s="415" t="s">
        <v>3247</v>
      </c>
      <c r="C2968" s="414">
        <v>408</v>
      </c>
      <c r="D2968" s="414">
        <v>159.69</v>
      </c>
    </row>
    <row r="2969" spans="1:4" x14ac:dyDescent="0.2">
      <c r="A2969" s="415" t="s">
        <v>8060</v>
      </c>
      <c r="B2969" s="415" t="s">
        <v>3248</v>
      </c>
      <c r="C2969" s="414">
        <v>-408</v>
      </c>
      <c r="D2969" s="414">
        <v>-66.83</v>
      </c>
    </row>
    <row r="2970" spans="1:4" x14ac:dyDescent="0.2">
      <c r="A2970" s="415" t="s">
        <v>8061</v>
      </c>
      <c r="B2970" s="415" t="s">
        <v>3987</v>
      </c>
      <c r="C2970" s="414">
        <v>5298</v>
      </c>
      <c r="D2970" s="414">
        <v>1522.65</v>
      </c>
    </row>
    <row r="2971" spans="1:4" x14ac:dyDescent="0.2">
      <c r="A2971" s="415" t="s">
        <v>8061</v>
      </c>
      <c r="B2971" s="415" t="s">
        <v>3991</v>
      </c>
      <c r="C2971" s="414">
        <v>1253</v>
      </c>
      <c r="D2971" s="414">
        <v>360.11</v>
      </c>
    </row>
    <row r="2972" spans="1:4" x14ac:dyDescent="0.2">
      <c r="A2972" s="415" t="s">
        <v>8061</v>
      </c>
      <c r="B2972" s="415" t="s">
        <v>3992</v>
      </c>
      <c r="C2972" s="414">
        <v>-1253</v>
      </c>
      <c r="D2972" s="414">
        <v>-205.24</v>
      </c>
    </row>
    <row r="2973" spans="1:4" x14ac:dyDescent="0.2">
      <c r="A2973" s="415" t="s">
        <v>8061</v>
      </c>
      <c r="B2973" s="415" t="s">
        <v>3993</v>
      </c>
      <c r="C2973" s="414">
        <v>0</v>
      </c>
      <c r="D2973" s="414">
        <v>0</v>
      </c>
    </row>
    <row r="2974" spans="1:4" x14ac:dyDescent="0.2">
      <c r="A2974" s="415" t="s">
        <v>8062</v>
      </c>
      <c r="B2974" s="415" t="s">
        <v>3243</v>
      </c>
      <c r="C2974" s="414">
        <v>10633</v>
      </c>
      <c r="D2974" s="414">
        <v>4161.76</v>
      </c>
    </row>
    <row r="2975" spans="1:4" x14ac:dyDescent="0.2">
      <c r="A2975" s="415" t="s">
        <v>8062</v>
      </c>
      <c r="B2975" s="415" t="s">
        <v>3247</v>
      </c>
      <c r="C2975" s="414">
        <v>1912</v>
      </c>
      <c r="D2975" s="414">
        <v>748.36</v>
      </c>
    </row>
    <row r="2976" spans="1:4" x14ac:dyDescent="0.2">
      <c r="A2976" s="415" t="s">
        <v>8062</v>
      </c>
      <c r="B2976" s="415" t="s">
        <v>3248</v>
      </c>
      <c r="C2976" s="414">
        <v>-1912</v>
      </c>
      <c r="D2976" s="414">
        <v>-313.19</v>
      </c>
    </row>
    <row r="2977" spans="1:4" x14ac:dyDescent="0.2">
      <c r="A2977" s="415" t="s">
        <v>8063</v>
      </c>
      <c r="B2977" s="415" t="s">
        <v>3270</v>
      </c>
      <c r="C2977" s="414">
        <v>6799</v>
      </c>
      <c r="D2977" s="414">
        <v>2245.71</v>
      </c>
    </row>
    <row r="2978" spans="1:4" x14ac:dyDescent="0.2">
      <c r="A2978" s="415" t="s">
        <v>8063</v>
      </c>
      <c r="B2978" s="415" t="s">
        <v>3274</v>
      </c>
      <c r="C2978" s="414">
        <v>3545</v>
      </c>
      <c r="D2978" s="414">
        <v>1170.9100000000001</v>
      </c>
    </row>
    <row r="2979" spans="1:4" x14ac:dyDescent="0.2">
      <c r="A2979" s="415" t="s">
        <v>8063</v>
      </c>
      <c r="B2979" s="415" t="s">
        <v>3275</v>
      </c>
      <c r="C2979" s="414">
        <v>-3103.2</v>
      </c>
      <c r="D2979" s="414">
        <v>-508.3</v>
      </c>
    </row>
    <row r="2980" spans="1:4" x14ac:dyDescent="0.2">
      <c r="A2980" s="415" t="s">
        <v>8063</v>
      </c>
      <c r="B2980" s="415" t="s">
        <v>3276</v>
      </c>
      <c r="C2980" s="414">
        <v>-441.8</v>
      </c>
      <c r="D2980" s="414">
        <v>-53.02</v>
      </c>
    </row>
    <row r="2981" spans="1:4" x14ac:dyDescent="0.2">
      <c r="A2981" s="415" t="s">
        <v>8064</v>
      </c>
      <c r="B2981" s="415" t="s">
        <v>3987</v>
      </c>
      <c r="C2981" s="414">
        <v>6262</v>
      </c>
      <c r="D2981" s="414">
        <v>1799.7</v>
      </c>
    </row>
    <row r="2982" spans="1:4" x14ac:dyDescent="0.2">
      <c r="A2982" s="415" t="s">
        <v>8064</v>
      </c>
      <c r="B2982" s="415" t="s">
        <v>3991</v>
      </c>
      <c r="C2982" s="414">
        <v>1708</v>
      </c>
      <c r="D2982" s="414">
        <v>490.88</v>
      </c>
    </row>
    <row r="2983" spans="1:4" x14ac:dyDescent="0.2">
      <c r="A2983" s="415" t="s">
        <v>8064</v>
      </c>
      <c r="B2983" s="415" t="s">
        <v>3992</v>
      </c>
      <c r="C2983" s="414">
        <v>-1708</v>
      </c>
      <c r="D2983" s="414">
        <v>-279.77</v>
      </c>
    </row>
    <row r="2984" spans="1:4" x14ac:dyDescent="0.2">
      <c r="A2984" s="415" t="s">
        <v>8064</v>
      </c>
      <c r="B2984" s="415" t="s">
        <v>3993</v>
      </c>
      <c r="C2984" s="414">
        <v>0</v>
      </c>
      <c r="D2984" s="414">
        <v>0</v>
      </c>
    </row>
    <row r="2985" spans="1:4" x14ac:dyDescent="0.2">
      <c r="A2985" s="415" t="s">
        <v>8065</v>
      </c>
      <c r="B2985" s="415" t="s">
        <v>3987</v>
      </c>
      <c r="C2985" s="414">
        <v>7392</v>
      </c>
      <c r="D2985" s="414">
        <v>2124.46</v>
      </c>
    </row>
    <row r="2986" spans="1:4" x14ac:dyDescent="0.2">
      <c r="A2986" s="415" t="s">
        <v>8065</v>
      </c>
      <c r="B2986" s="415" t="s">
        <v>3991</v>
      </c>
      <c r="C2986" s="414">
        <v>917</v>
      </c>
      <c r="D2986" s="414">
        <v>263.55</v>
      </c>
    </row>
    <row r="2987" spans="1:4" x14ac:dyDescent="0.2">
      <c r="A2987" s="415" t="s">
        <v>8065</v>
      </c>
      <c r="B2987" s="415" t="s">
        <v>3992</v>
      </c>
      <c r="C2987" s="414">
        <v>-917</v>
      </c>
      <c r="D2987" s="414">
        <v>-150.21</v>
      </c>
    </row>
    <row r="2988" spans="1:4" x14ac:dyDescent="0.2">
      <c r="A2988" s="415" t="s">
        <v>8065</v>
      </c>
      <c r="B2988" s="415" t="s">
        <v>3993</v>
      </c>
      <c r="C2988" s="414">
        <v>0</v>
      </c>
      <c r="D2988" s="414">
        <v>0</v>
      </c>
    </row>
    <row r="2989" spans="1:4" x14ac:dyDescent="0.2">
      <c r="A2989" s="415" t="s">
        <v>8066</v>
      </c>
      <c r="B2989" s="415" t="s">
        <v>3987</v>
      </c>
      <c r="C2989" s="414">
        <v>6740</v>
      </c>
      <c r="D2989" s="414">
        <v>1937.08</v>
      </c>
    </row>
    <row r="2990" spans="1:4" x14ac:dyDescent="0.2">
      <c r="A2990" s="415" t="s">
        <v>8066</v>
      </c>
      <c r="B2990" s="415" t="s">
        <v>3991</v>
      </c>
      <c r="C2990" s="414">
        <v>2104</v>
      </c>
      <c r="D2990" s="414">
        <v>604.69000000000005</v>
      </c>
    </row>
    <row r="2991" spans="1:4" x14ac:dyDescent="0.2">
      <c r="A2991" s="415" t="s">
        <v>8066</v>
      </c>
      <c r="B2991" s="415" t="s">
        <v>3992</v>
      </c>
      <c r="C2991" s="414">
        <v>-2104</v>
      </c>
      <c r="D2991" s="414">
        <v>-344.64</v>
      </c>
    </row>
    <row r="2992" spans="1:4" x14ac:dyDescent="0.2">
      <c r="A2992" s="415" t="s">
        <v>8066</v>
      </c>
      <c r="B2992" s="415" t="s">
        <v>3993</v>
      </c>
      <c r="C2992" s="414">
        <v>0</v>
      </c>
      <c r="D2992" s="414">
        <v>0</v>
      </c>
    </row>
    <row r="2993" spans="1:4" x14ac:dyDescent="0.2">
      <c r="A2993" s="415" t="s">
        <v>8067</v>
      </c>
      <c r="B2993" s="415" t="s">
        <v>3987</v>
      </c>
      <c r="C2993" s="414">
        <v>2950</v>
      </c>
      <c r="D2993" s="414">
        <v>847.82999999999993</v>
      </c>
    </row>
    <row r="2994" spans="1:4" x14ac:dyDescent="0.2">
      <c r="A2994" s="415" t="s">
        <v>8067</v>
      </c>
      <c r="B2994" s="415" t="s">
        <v>3991</v>
      </c>
      <c r="C2994" s="414">
        <v>1392.9999999999991</v>
      </c>
      <c r="D2994" s="414">
        <v>400.35</v>
      </c>
    </row>
    <row r="2995" spans="1:4" x14ac:dyDescent="0.2">
      <c r="A2995" s="415" t="s">
        <v>8067</v>
      </c>
      <c r="B2995" s="415" t="s">
        <v>3992</v>
      </c>
      <c r="C2995" s="414">
        <v>-1235.58</v>
      </c>
      <c r="D2995" s="414">
        <v>-202.39</v>
      </c>
    </row>
    <row r="2996" spans="1:4" x14ac:dyDescent="0.2">
      <c r="A2996" s="415" t="s">
        <v>8067</v>
      </c>
      <c r="B2996" s="415" t="s">
        <v>3993</v>
      </c>
      <c r="C2996" s="414">
        <v>-157.41999999999899</v>
      </c>
      <c r="D2996" s="414">
        <v>-18.89</v>
      </c>
    </row>
    <row r="2997" spans="1:4" x14ac:dyDescent="0.2">
      <c r="A2997" s="415" t="s">
        <v>8068</v>
      </c>
      <c r="B2997" s="415" t="s">
        <v>3987</v>
      </c>
      <c r="C2997" s="414">
        <v>17571</v>
      </c>
      <c r="D2997" s="414">
        <v>5049.91</v>
      </c>
    </row>
    <row r="2998" spans="1:4" x14ac:dyDescent="0.2">
      <c r="A2998" s="415" t="s">
        <v>8068</v>
      </c>
      <c r="B2998" s="415" t="s">
        <v>3991</v>
      </c>
      <c r="C2998" s="414">
        <v>3647</v>
      </c>
      <c r="D2998" s="414">
        <v>1048.1500000000001</v>
      </c>
    </row>
    <row r="2999" spans="1:4" x14ac:dyDescent="0.2">
      <c r="A2999" s="415" t="s">
        <v>8068</v>
      </c>
      <c r="B2999" s="415" t="s">
        <v>3992</v>
      </c>
      <c r="C2999" s="414">
        <v>-3647</v>
      </c>
      <c r="D2999" s="414">
        <v>-597.38</v>
      </c>
    </row>
    <row r="3000" spans="1:4" x14ac:dyDescent="0.2">
      <c r="A3000" s="415" t="s">
        <v>8068</v>
      </c>
      <c r="B3000" s="415" t="s">
        <v>3993</v>
      </c>
      <c r="C3000" s="414">
        <v>0</v>
      </c>
      <c r="D3000" s="414">
        <v>0</v>
      </c>
    </row>
    <row r="3001" spans="1:4" x14ac:dyDescent="0.2">
      <c r="A3001" s="415" t="s">
        <v>8069</v>
      </c>
      <c r="B3001" s="415" t="s">
        <v>3987</v>
      </c>
      <c r="C3001" s="414">
        <v>9083</v>
      </c>
      <c r="D3001" s="414">
        <v>2610.4699999999998</v>
      </c>
    </row>
    <row r="3002" spans="1:4" x14ac:dyDescent="0.2">
      <c r="A3002" s="415" t="s">
        <v>8069</v>
      </c>
      <c r="B3002" s="415" t="s">
        <v>3991</v>
      </c>
      <c r="C3002" s="414">
        <v>1204</v>
      </c>
      <c r="D3002" s="414">
        <v>346.03000000000003</v>
      </c>
    </row>
    <row r="3003" spans="1:4" x14ac:dyDescent="0.2">
      <c r="A3003" s="415" t="s">
        <v>8069</v>
      </c>
      <c r="B3003" s="415" t="s">
        <v>3992</v>
      </c>
      <c r="C3003" s="414">
        <v>-1204</v>
      </c>
      <c r="D3003" s="414">
        <v>-197.21</v>
      </c>
    </row>
    <row r="3004" spans="1:4" x14ac:dyDescent="0.2">
      <c r="A3004" s="415" t="s">
        <v>8069</v>
      </c>
      <c r="B3004" s="415" t="s">
        <v>3993</v>
      </c>
      <c r="C3004" s="414">
        <v>0</v>
      </c>
      <c r="D3004" s="414">
        <v>0</v>
      </c>
    </row>
    <row r="3005" spans="1:4" x14ac:dyDescent="0.2">
      <c r="A3005" s="415" t="s">
        <v>8070</v>
      </c>
      <c r="B3005" s="415" t="s">
        <v>3243</v>
      </c>
      <c r="C3005" s="414">
        <v>3231</v>
      </c>
      <c r="D3005" s="414">
        <v>1264.6099999999999</v>
      </c>
    </row>
    <row r="3006" spans="1:4" x14ac:dyDescent="0.2">
      <c r="A3006" s="415" t="s">
        <v>8070</v>
      </c>
      <c r="B3006" s="415" t="s">
        <v>3247</v>
      </c>
      <c r="C3006" s="414">
        <v>1834</v>
      </c>
      <c r="D3006" s="414">
        <v>717.83</v>
      </c>
    </row>
    <row r="3007" spans="1:4" x14ac:dyDescent="0.2">
      <c r="A3007" s="415" t="s">
        <v>8070</v>
      </c>
      <c r="B3007" s="415" t="s">
        <v>3248</v>
      </c>
      <c r="C3007" s="414">
        <v>-1834</v>
      </c>
      <c r="D3007" s="414">
        <v>-300.41000000000003</v>
      </c>
    </row>
    <row r="3008" spans="1:4" x14ac:dyDescent="0.2">
      <c r="A3008" s="415" t="s">
        <v>8071</v>
      </c>
      <c r="B3008" s="415" t="s">
        <v>3254</v>
      </c>
      <c r="C3008" s="414">
        <v>6090</v>
      </c>
      <c r="D3008" s="414">
        <v>2073.64</v>
      </c>
    </row>
    <row r="3009" spans="1:4" x14ac:dyDescent="0.2">
      <c r="A3009" s="415" t="s">
        <v>8071</v>
      </c>
      <c r="B3009" s="415" t="s">
        <v>3258</v>
      </c>
      <c r="C3009" s="414">
        <v>2650</v>
      </c>
      <c r="D3009" s="414">
        <v>902.32</v>
      </c>
    </row>
    <row r="3010" spans="1:4" x14ac:dyDescent="0.2">
      <c r="A3010" s="415" t="s">
        <v>8071</v>
      </c>
      <c r="B3010" s="415" t="s">
        <v>3259</v>
      </c>
      <c r="C3010" s="414">
        <v>-2622</v>
      </c>
      <c r="D3010" s="414">
        <v>-429.48</v>
      </c>
    </row>
    <row r="3011" spans="1:4" x14ac:dyDescent="0.2">
      <c r="A3011" s="415" t="s">
        <v>8071</v>
      </c>
      <c r="B3011" s="415" t="s">
        <v>3260</v>
      </c>
      <c r="C3011" s="414">
        <v>-28</v>
      </c>
      <c r="D3011" s="414">
        <v>-3.36</v>
      </c>
    </row>
    <row r="3012" spans="1:4" x14ac:dyDescent="0.2">
      <c r="A3012" s="415" t="s">
        <v>8072</v>
      </c>
      <c r="B3012" s="415" t="s">
        <v>3987</v>
      </c>
      <c r="C3012" s="414">
        <v>5321</v>
      </c>
      <c r="D3012" s="414">
        <v>1529.26</v>
      </c>
    </row>
    <row r="3013" spans="1:4" x14ac:dyDescent="0.2">
      <c r="A3013" s="415" t="s">
        <v>8072</v>
      </c>
      <c r="B3013" s="415" t="s">
        <v>3991</v>
      </c>
      <c r="C3013" s="414">
        <v>837</v>
      </c>
      <c r="D3013" s="414">
        <v>240.55</v>
      </c>
    </row>
    <row r="3014" spans="1:4" x14ac:dyDescent="0.2">
      <c r="A3014" s="415" t="s">
        <v>8072</v>
      </c>
      <c r="B3014" s="415" t="s">
        <v>3992</v>
      </c>
      <c r="C3014" s="414">
        <v>-837</v>
      </c>
      <c r="D3014" s="414">
        <v>-137.1</v>
      </c>
    </row>
    <row r="3015" spans="1:4" x14ac:dyDescent="0.2">
      <c r="A3015" s="415" t="s">
        <v>8072</v>
      </c>
      <c r="B3015" s="415" t="s">
        <v>3993</v>
      </c>
      <c r="C3015" s="414">
        <v>0</v>
      </c>
      <c r="D3015" s="414">
        <v>0</v>
      </c>
    </row>
    <row r="3016" spans="1:4" x14ac:dyDescent="0.2">
      <c r="A3016" s="415" t="s">
        <v>8073</v>
      </c>
      <c r="B3016" s="415" t="s">
        <v>3987</v>
      </c>
      <c r="C3016" s="414">
        <v>3631</v>
      </c>
      <c r="D3016" s="414">
        <v>1043.56</v>
      </c>
    </row>
    <row r="3017" spans="1:4" x14ac:dyDescent="0.2">
      <c r="A3017" s="415" t="s">
        <v>8073</v>
      </c>
      <c r="B3017" s="415" t="s">
        <v>3991</v>
      </c>
      <c r="C3017" s="414">
        <v>807.79999999999859</v>
      </c>
      <c r="D3017" s="414">
        <v>232.15999999999994</v>
      </c>
    </row>
    <row r="3018" spans="1:4" x14ac:dyDescent="0.2">
      <c r="A3018" s="415" t="s">
        <v>8073</v>
      </c>
      <c r="B3018" s="415" t="s">
        <v>3992</v>
      </c>
      <c r="C3018" s="414">
        <v>-801.3999999999985</v>
      </c>
      <c r="D3018" s="414">
        <v>-131.26</v>
      </c>
    </row>
    <row r="3019" spans="1:4" x14ac:dyDescent="0.2">
      <c r="A3019" s="415" t="s">
        <v>8073</v>
      </c>
      <c r="B3019" s="415" t="s">
        <v>3993</v>
      </c>
      <c r="C3019" s="414">
        <v>-6.4</v>
      </c>
      <c r="D3019" s="414">
        <v>-0.77</v>
      </c>
    </row>
    <row r="3020" spans="1:4" x14ac:dyDescent="0.2">
      <c r="A3020" s="415" t="s">
        <v>8074</v>
      </c>
      <c r="B3020" s="415" t="s">
        <v>3270</v>
      </c>
      <c r="C3020" s="414">
        <v>20350</v>
      </c>
      <c r="D3020" s="414">
        <v>6721.6100000000015</v>
      </c>
    </row>
    <row r="3021" spans="1:4" x14ac:dyDescent="0.2">
      <c r="A3021" s="415" t="s">
        <v>8074</v>
      </c>
      <c r="B3021" s="415" t="s">
        <v>3274</v>
      </c>
      <c r="C3021" s="414">
        <v>3250</v>
      </c>
      <c r="D3021" s="414">
        <v>1073.48</v>
      </c>
    </row>
    <row r="3022" spans="1:4" x14ac:dyDescent="0.2">
      <c r="A3022" s="415" t="s">
        <v>8074</v>
      </c>
      <c r="B3022" s="415" t="s">
        <v>3275</v>
      </c>
      <c r="C3022" s="414">
        <v>-3250</v>
      </c>
      <c r="D3022" s="414">
        <v>-532.34999999999991</v>
      </c>
    </row>
    <row r="3023" spans="1:4" x14ac:dyDescent="0.2">
      <c r="A3023" s="415" t="s">
        <v>8074</v>
      </c>
      <c r="B3023" s="415" t="s">
        <v>3276</v>
      </c>
      <c r="C3023" s="414">
        <v>0</v>
      </c>
      <c r="D3023" s="414">
        <v>0</v>
      </c>
    </row>
    <row r="3024" spans="1:4" x14ac:dyDescent="0.2">
      <c r="A3024" s="415" t="s">
        <v>8075</v>
      </c>
      <c r="B3024" s="415" t="s">
        <v>3987</v>
      </c>
      <c r="C3024" s="414">
        <v>1526</v>
      </c>
      <c r="D3024" s="414">
        <v>438.57</v>
      </c>
    </row>
    <row r="3025" spans="1:4" x14ac:dyDescent="0.2">
      <c r="A3025" s="415" t="s">
        <v>8075</v>
      </c>
      <c r="B3025" s="415" t="s">
        <v>3991</v>
      </c>
      <c r="C3025" s="414">
        <v>1203</v>
      </c>
      <c r="D3025" s="414">
        <v>345.74</v>
      </c>
    </row>
    <row r="3026" spans="1:4" x14ac:dyDescent="0.2">
      <c r="A3026" s="415" t="s">
        <v>8075</v>
      </c>
      <c r="B3026" s="415" t="s">
        <v>3992</v>
      </c>
      <c r="C3026" s="414">
        <v>-818.69999999999902</v>
      </c>
      <c r="D3026" s="414">
        <v>-134.1</v>
      </c>
    </row>
    <row r="3027" spans="1:4" x14ac:dyDescent="0.2">
      <c r="A3027" s="415" t="s">
        <v>8075</v>
      </c>
      <c r="B3027" s="415" t="s">
        <v>3993</v>
      </c>
      <c r="C3027" s="414">
        <v>-384.3</v>
      </c>
      <c r="D3027" s="414">
        <v>-46.12</v>
      </c>
    </row>
    <row r="3028" spans="1:4" x14ac:dyDescent="0.2">
      <c r="A3028" s="415" t="s">
        <v>8076</v>
      </c>
      <c r="B3028" s="415" t="s">
        <v>3987</v>
      </c>
      <c r="C3028" s="414">
        <v>5198</v>
      </c>
      <c r="D3028" s="414">
        <v>1493.91</v>
      </c>
    </row>
    <row r="3029" spans="1:4" x14ac:dyDescent="0.2">
      <c r="A3029" s="415" t="s">
        <v>8076</v>
      </c>
      <c r="B3029" s="415" t="s">
        <v>3991</v>
      </c>
      <c r="C3029" s="414">
        <v>1817</v>
      </c>
      <c r="D3029" s="414">
        <v>522.21</v>
      </c>
    </row>
    <row r="3030" spans="1:4" x14ac:dyDescent="0.2">
      <c r="A3030" s="415" t="s">
        <v>8076</v>
      </c>
      <c r="B3030" s="415" t="s">
        <v>3992</v>
      </c>
      <c r="C3030" s="414">
        <v>-1817</v>
      </c>
      <c r="D3030" s="414">
        <v>-297.62</v>
      </c>
    </row>
    <row r="3031" spans="1:4" x14ac:dyDescent="0.2">
      <c r="A3031" s="415" t="s">
        <v>8076</v>
      </c>
      <c r="B3031" s="415" t="s">
        <v>3993</v>
      </c>
      <c r="C3031" s="414">
        <v>0</v>
      </c>
      <c r="D3031" s="414">
        <v>0</v>
      </c>
    </row>
    <row r="3032" spans="1:4" x14ac:dyDescent="0.2">
      <c r="A3032" s="415" t="s">
        <v>8077</v>
      </c>
      <c r="B3032" s="415" t="s">
        <v>3987</v>
      </c>
      <c r="C3032" s="414">
        <v>3556</v>
      </c>
      <c r="D3032" s="414">
        <v>1021.99</v>
      </c>
    </row>
    <row r="3033" spans="1:4" x14ac:dyDescent="0.2">
      <c r="A3033" s="415" t="s">
        <v>8077</v>
      </c>
      <c r="B3033" s="415" t="s">
        <v>3991</v>
      </c>
      <c r="C3033" s="414">
        <v>1734</v>
      </c>
      <c r="D3033" s="414">
        <v>498.35</v>
      </c>
    </row>
    <row r="3034" spans="1:4" x14ac:dyDescent="0.2">
      <c r="A3034" s="415" t="s">
        <v>8077</v>
      </c>
      <c r="B3034" s="415" t="s">
        <v>3992</v>
      </c>
      <c r="C3034" s="414">
        <v>-1587</v>
      </c>
      <c r="D3034" s="414">
        <v>-259.95</v>
      </c>
    </row>
    <row r="3035" spans="1:4" x14ac:dyDescent="0.2">
      <c r="A3035" s="415" t="s">
        <v>8077</v>
      </c>
      <c r="B3035" s="415" t="s">
        <v>3993</v>
      </c>
      <c r="C3035" s="414">
        <v>-147</v>
      </c>
      <c r="D3035" s="414">
        <v>-17.64</v>
      </c>
    </row>
    <row r="3036" spans="1:4" x14ac:dyDescent="0.2">
      <c r="A3036" s="415" t="s">
        <v>8078</v>
      </c>
      <c r="B3036" s="415" t="s">
        <v>3987</v>
      </c>
      <c r="C3036" s="414">
        <v>9754</v>
      </c>
      <c r="D3036" s="414">
        <v>2803.3</v>
      </c>
    </row>
    <row r="3037" spans="1:4" x14ac:dyDescent="0.2">
      <c r="A3037" s="415" t="s">
        <v>8078</v>
      </c>
      <c r="B3037" s="415" t="s">
        <v>3991</v>
      </c>
      <c r="C3037" s="414">
        <v>1595</v>
      </c>
      <c r="D3037" s="414">
        <v>458.40000000000003</v>
      </c>
    </row>
    <row r="3038" spans="1:4" x14ac:dyDescent="0.2">
      <c r="A3038" s="415" t="s">
        <v>8078</v>
      </c>
      <c r="B3038" s="415" t="s">
        <v>3992</v>
      </c>
      <c r="C3038" s="414">
        <v>-1595</v>
      </c>
      <c r="D3038" s="414">
        <v>-261.26</v>
      </c>
    </row>
    <row r="3039" spans="1:4" x14ac:dyDescent="0.2">
      <c r="A3039" s="415" t="s">
        <v>8078</v>
      </c>
      <c r="B3039" s="415" t="s">
        <v>3993</v>
      </c>
      <c r="C3039" s="414">
        <v>0</v>
      </c>
      <c r="D3039" s="414">
        <v>0</v>
      </c>
    </row>
    <row r="3040" spans="1:4" x14ac:dyDescent="0.2">
      <c r="A3040" s="415" t="s">
        <v>8079</v>
      </c>
      <c r="B3040" s="415" t="s">
        <v>3987</v>
      </c>
      <c r="C3040" s="414">
        <v>9399</v>
      </c>
      <c r="D3040" s="414">
        <v>2701.27</v>
      </c>
    </row>
    <row r="3041" spans="1:4" x14ac:dyDescent="0.2">
      <c r="A3041" s="415" t="s">
        <v>8079</v>
      </c>
      <c r="B3041" s="415" t="s">
        <v>3991</v>
      </c>
      <c r="C3041" s="414">
        <v>2501</v>
      </c>
      <c r="D3041" s="414">
        <v>718.79</v>
      </c>
    </row>
    <row r="3042" spans="1:4" x14ac:dyDescent="0.2">
      <c r="A3042" s="415" t="s">
        <v>8079</v>
      </c>
      <c r="B3042" s="415" t="s">
        <v>3992</v>
      </c>
      <c r="C3042" s="414">
        <v>-2501</v>
      </c>
      <c r="D3042" s="414">
        <v>-409.66</v>
      </c>
    </row>
    <row r="3043" spans="1:4" x14ac:dyDescent="0.2">
      <c r="A3043" s="415" t="s">
        <v>8079</v>
      </c>
      <c r="B3043" s="415" t="s">
        <v>3993</v>
      </c>
      <c r="C3043" s="414">
        <v>0</v>
      </c>
      <c r="D3043" s="414">
        <v>0</v>
      </c>
    </row>
    <row r="3044" spans="1:4" x14ac:dyDescent="0.2">
      <c r="A3044" s="415" t="s">
        <v>8080</v>
      </c>
      <c r="B3044" s="415" t="s">
        <v>3987</v>
      </c>
      <c r="C3044" s="414">
        <v>7620</v>
      </c>
      <c r="D3044" s="414">
        <v>2189.9899999999998</v>
      </c>
    </row>
    <row r="3045" spans="1:4" x14ac:dyDescent="0.2">
      <c r="A3045" s="415" t="s">
        <v>8080</v>
      </c>
      <c r="B3045" s="415" t="s">
        <v>3991</v>
      </c>
      <c r="C3045" s="414">
        <v>2572</v>
      </c>
      <c r="D3045" s="414">
        <v>739.19</v>
      </c>
    </row>
    <row r="3046" spans="1:4" x14ac:dyDescent="0.2">
      <c r="A3046" s="415" t="s">
        <v>8080</v>
      </c>
      <c r="B3046" s="415" t="s">
        <v>3992</v>
      </c>
      <c r="C3046" s="414">
        <v>-2572</v>
      </c>
      <c r="D3046" s="414">
        <v>-421.29</v>
      </c>
    </row>
    <row r="3047" spans="1:4" x14ac:dyDescent="0.2">
      <c r="A3047" s="415" t="s">
        <v>8080</v>
      </c>
      <c r="B3047" s="415" t="s">
        <v>3993</v>
      </c>
      <c r="C3047" s="414">
        <v>0</v>
      </c>
      <c r="D3047" s="414">
        <v>0</v>
      </c>
    </row>
    <row r="3048" spans="1:4" x14ac:dyDescent="0.2">
      <c r="A3048" s="415" t="s">
        <v>8081</v>
      </c>
      <c r="B3048" s="415" t="s">
        <v>3987</v>
      </c>
      <c r="C3048" s="414">
        <v>10475</v>
      </c>
      <c r="D3048" s="414">
        <v>3010.52</v>
      </c>
    </row>
    <row r="3049" spans="1:4" x14ac:dyDescent="0.2">
      <c r="A3049" s="415" t="s">
        <v>8081</v>
      </c>
      <c r="B3049" s="415" t="s">
        <v>3991</v>
      </c>
      <c r="C3049" s="414">
        <v>2064</v>
      </c>
      <c r="D3049" s="414">
        <v>593.19000000000005</v>
      </c>
    </row>
    <row r="3050" spans="1:4" x14ac:dyDescent="0.2">
      <c r="A3050" s="415" t="s">
        <v>8081</v>
      </c>
      <c r="B3050" s="415" t="s">
        <v>3992</v>
      </c>
      <c r="C3050" s="414">
        <v>-2064</v>
      </c>
      <c r="D3050" s="414">
        <v>-338.08</v>
      </c>
    </row>
    <row r="3051" spans="1:4" x14ac:dyDescent="0.2">
      <c r="A3051" s="415" t="s">
        <v>8081</v>
      </c>
      <c r="B3051" s="415" t="s">
        <v>3993</v>
      </c>
      <c r="C3051" s="414">
        <v>0</v>
      </c>
      <c r="D3051" s="414">
        <v>0</v>
      </c>
    </row>
    <row r="3052" spans="1:4" x14ac:dyDescent="0.2">
      <c r="A3052" s="415" t="s">
        <v>8082</v>
      </c>
      <c r="B3052" s="415" t="s">
        <v>169</v>
      </c>
      <c r="C3052" s="414">
        <v>3863</v>
      </c>
      <c r="D3052" s="414">
        <v>1661.48</v>
      </c>
    </row>
    <row r="3053" spans="1:4" x14ac:dyDescent="0.2">
      <c r="A3053" s="415" t="s">
        <v>8082</v>
      </c>
      <c r="B3053" s="415" t="s">
        <v>174</v>
      </c>
      <c r="C3053" s="414">
        <v>1633</v>
      </c>
      <c r="D3053" s="414">
        <v>702.35</v>
      </c>
    </row>
    <row r="3054" spans="1:4" x14ac:dyDescent="0.2">
      <c r="A3054" s="415" t="s">
        <v>8082</v>
      </c>
      <c r="B3054" s="415" t="s">
        <v>175</v>
      </c>
      <c r="C3054" s="414">
        <v>-1633</v>
      </c>
      <c r="D3054" s="414">
        <v>-293.94</v>
      </c>
    </row>
    <row r="3055" spans="1:4" x14ac:dyDescent="0.2">
      <c r="A3055" s="415" t="s">
        <v>8083</v>
      </c>
      <c r="B3055" s="415" t="s">
        <v>3987</v>
      </c>
      <c r="C3055" s="414">
        <v>3322</v>
      </c>
      <c r="D3055" s="414">
        <v>954.74</v>
      </c>
    </row>
    <row r="3056" spans="1:4" x14ac:dyDescent="0.2">
      <c r="A3056" s="415" t="s">
        <v>8083</v>
      </c>
      <c r="B3056" s="415" t="s">
        <v>3991</v>
      </c>
      <c r="C3056" s="414">
        <v>2120</v>
      </c>
      <c r="D3056" s="414">
        <v>609.29</v>
      </c>
    </row>
    <row r="3057" spans="1:4" x14ac:dyDescent="0.2">
      <c r="A3057" s="415" t="s">
        <v>8083</v>
      </c>
      <c r="B3057" s="415" t="s">
        <v>3992</v>
      </c>
      <c r="C3057" s="414">
        <v>-1632.6</v>
      </c>
      <c r="D3057" s="414">
        <v>-267.42</v>
      </c>
    </row>
    <row r="3058" spans="1:4" x14ac:dyDescent="0.2">
      <c r="A3058" s="415" t="s">
        <v>8083</v>
      </c>
      <c r="B3058" s="415" t="s">
        <v>3993</v>
      </c>
      <c r="C3058" s="414">
        <v>-487.4</v>
      </c>
      <c r="D3058" s="414">
        <v>-58.49</v>
      </c>
    </row>
    <row r="3059" spans="1:4" x14ac:dyDescent="0.2">
      <c r="A3059" s="415" t="s">
        <v>8084</v>
      </c>
      <c r="B3059" s="415" t="s">
        <v>3987</v>
      </c>
      <c r="C3059" s="414">
        <v>9084</v>
      </c>
      <c r="D3059" s="414">
        <v>2610.7399999999998</v>
      </c>
    </row>
    <row r="3060" spans="1:4" x14ac:dyDescent="0.2">
      <c r="A3060" s="415" t="s">
        <v>8084</v>
      </c>
      <c r="B3060" s="415" t="s">
        <v>3991</v>
      </c>
      <c r="C3060" s="414">
        <v>1189</v>
      </c>
      <c r="D3060" s="414">
        <v>341.72</v>
      </c>
    </row>
    <row r="3061" spans="1:4" x14ac:dyDescent="0.2">
      <c r="A3061" s="415" t="s">
        <v>8084</v>
      </c>
      <c r="B3061" s="415" t="s">
        <v>3992</v>
      </c>
      <c r="C3061" s="414">
        <v>-1189</v>
      </c>
      <c r="D3061" s="414">
        <v>-194.76</v>
      </c>
    </row>
    <row r="3062" spans="1:4" x14ac:dyDescent="0.2">
      <c r="A3062" s="415" t="s">
        <v>8084</v>
      </c>
      <c r="B3062" s="415" t="s">
        <v>3993</v>
      </c>
      <c r="C3062" s="414">
        <v>0</v>
      </c>
      <c r="D3062" s="414">
        <v>0</v>
      </c>
    </row>
    <row r="3063" spans="1:4" x14ac:dyDescent="0.2">
      <c r="A3063" s="415" t="s">
        <v>8085</v>
      </c>
      <c r="B3063" s="415" t="s">
        <v>3987</v>
      </c>
      <c r="C3063" s="414">
        <v>4102</v>
      </c>
      <c r="D3063" s="414">
        <v>1178.9100000000001</v>
      </c>
    </row>
    <row r="3064" spans="1:4" x14ac:dyDescent="0.2">
      <c r="A3064" s="415" t="s">
        <v>8085</v>
      </c>
      <c r="B3064" s="415" t="s">
        <v>3991</v>
      </c>
      <c r="C3064" s="414">
        <v>2024.3000000000011</v>
      </c>
      <c r="D3064" s="414">
        <v>581.78</v>
      </c>
    </row>
    <row r="3065" spans="1:4" x14ac:dyDescent="0.2">
      <c r="A3065" s="415" t="s">
        <v>8085</v>
      </c>
      <c r="B3065" s="415" t="s">
        <v>3992</v>
      </c>
      <c r="C3065" s="414">
        <v>-1837.8899999999999</v>
      </c>
      <c r="D3065" s="414">
        <v>-301.05</v>
      </c>
    </row>
    <row r="3066" spans="1:4" x14ac:dyDescent="0.2">
      <c r="A3066" s="415" t="s">
        <v>8085</v>
      </c>
      <c r="B3066" s="415" t="s">
        <v>3993</v>
      </c>
      <c r="C3066" s="414">
        <v>-186.41000000000199</v>
      </c>
      <c r="D3066" s="414">
        <v>-22.37</v>
      </c>
    </row>
    <row r="3067" spans="1:4" x14ac:dyDescent="0.2">
      <c r="A3067" s="415" t="s">
        <v>8086</v>
      </c>
      <c r="B3067" s="415" t="s">
        <v>3987</v>
      </c>
      <c r="C3067" s="414">
        <v>6104</v>
      </c>
      <c r="D3067" s="414">
        <v>1754.29</v>
      </c>
    </row>
    <row r="3068" spans="1:4" x14ac:dyDescent="0.2">
      <c r="A3068" s="415" t="s">
        <v>8086</v>
      </c>
      <c r="B3068" s="415" t="s">
        <v>3991</v>
      </c>
      <c r="C3068" s="414">
        <v>1602</v>
      </c>
      <c r="D3068" s="414">
        <v>460.41</v>
      </c>
    </row>
    <row r="3069" spans="1:4" x14ac:dyDescent="0.2">
      <c r="A3069" s="415" t="s">
        <v>8086</v>
      </c>
      <c r="B3069" s="415" t="s">
        <v>3992</v>
      </c>
      <c r="C3069" s="414">
        <v>-1602</v>
      </c>
      <c r="D3069" s="414">
        <v>-262.41000000000003</v>
      </c>
    </row>
    <row r="3070" spans="1:4" x14ac:dyDescent="0.2">
      <c r="A3070" s="415" t="s">
        <v>8086</v>
      </c>
      <c r="B3070" s="415" t="s">
        <v>3993</v>
      </c>
      <c r="C3070" s="414">
        <v>0</v>
      </c>
      <c r="D3070" s="414">
        <v>0</v>
      </c>
    </row>
    <row r="3071" spans="1:4" x14ac:dyDescent="0.2">
      <c r="A3071" s="415" t="s">
        <v>8087</v>
      </c>
      <c r="B3071" s="415" t="s">
        <v>3987</v>
      </c>
      <c r="C3071" s="414">
        <v>7686</v>
      </c>
      <c r="D3071" s="414">
        <v>2208.96</v>
      </c>
    </row>
    <row r="3072" spans="1:4" x14ac:dyDescent="0.2">
      <c r="A3072" s="415" t="s">
        <v>8087</v>
      </c>
      <c r="B3072" s="415" t="s">
        <v>3991</v>
      </c>
      <c r="C3072" s="414">
        <v>1307</v>
      </c>
      <c r="D3072" s="414">
        <v>375.63</v>
      </c>
    </row>
    <row r="3073" spans="1:4" x14ac:dyDescent="0.2">
      <c r="A3073" s="415" t="s">
        <v>8087</v>
      </c>
      <c r="B3073" s="415" t="s">
        <v>3992</v>
      </c>
      <c r="C3073" s="414">
        <v>-1307</v>
      </c>
      <c r="D3073" s="414">
        <v>-214.09</v>
      </c>
    </row>
    <row r="3074" spans="1:4" x14ac:dyDescent="0.2">
      <c r="A3074" s="415" t="s">
        <v>8087</v>
      </c>
      <c r="B3074" s="415" t="s">
        <v>3993</v>
      </c>
      <c r="C3074" s="414">
        <v>0</v>
      </c>
      <c r="D3074" s="414">
        <v>0</v>
      </c>
    </row>
    <row r="3075" spans="1:4" x14ac:dyDescent="0.2">
      <c r="A3075" s="415" t="s">
        <v>8088</v>
      </c>
      <c r="B3075" s="415" t="s">
        <v>3987</v>
      </c>
      <c r="C3075" s="414">
        <v>2219</v>
      </c>
      <c r="D3075" s="414">
        <v>637.74</v>
      </c>
    </row>
    <row r="3076" spans="1:4" x14ac:dyDescent="0.2">
      <c r="A3076" s="415" t="s">
        <v>8088</v>
      </c>
      <c r="B3076" s="415" t="s">
        <v>3991</v>
      </c>
      <c r="C3076" s="414">
        <v>2404</v>
      </c>
      <c r="D3076" s="414">
        <v>690.91</v>
      </c>
    </row>
    <row r="3077" spans="1:4" x14ac:dyDescent="0.2">
      <c r="A3077" s="415" t="s">
        <v>8088</v>
      </c>
      <c r="B3077" s="415" t="s">
        <v>3992</v>
      </c>
      <c r="C3077" s="414">
        <v>-1386.9</v>
      </c>
      <c r="D3077" s="414">
        <v>-227.17</v>
      </c>
    </row>
    <row r="3078" spans="1:4" x14ac:dyDescent="0.2">
      <c r="A3078" s="415" t="s">
        <v>8088</v>
      </c>
      <c r="B3078" s="415" t="s">
        <v>3993</v>
      </c>
      <c r="C3078" s="414">
        <v>-1017.1</v>
      </c>
      <c r="D3078" s="414">
        <v>-122.05</v>
      </c>
    </row>
    <row r="3079" spans="1:4" x14ac:dyDescent="0.2">
      <c r="A3079" s="415" t="s">
        <v>8089</v>
      </c>
      <c r="B3079" s="415" t="s">
        <v>3987</v>
      </c>
      <c r="C3079" s="414">
        <v>6816</v>
      </c>
      <c r="D3079" s="414">
        <v>1958.92</v>
      </c>
    </row>
    <row r="3080" spans="1:4" x14ac:dyDescent="0.2">
      <c r="A3080" s="415" t="s">
        <v>8089</v>
      </c>
      <c r="B3080" s="415" t="s">
        <v>3991</v>
      </c>
      <c r="C3080" s="414">
        <v>2318</v>
      </c>
      <c r="D3080" s="414">
        <v>666.19</v>
      </c>
    </row>
    <row r="3081" spans="1:4" x14ac:dyDescent="0.2">
      <c r="A3081" s="415" t="s">
        <v>8089</v>
      </c>
      <c r="B3081" s="415" t="s">
        <v>3992</v>
      </c>
      <c r="C3081" s="414">
        <v>-2318</v>
      </c>
      <c r="D3081" s="414">
        <v>-379.69</v>
      </c>
    </row>
    <row r="3082" spans="1:4" x14ac:dyDescent="0.2">
      <c r="A3082" s="415" t="s">
        <v>8089</v>
      </c>
      <c r="B3082" s="415" t="s">
        <v>3993</v>
      </c>
      <c r="C3082" s="414">
        <v>0</v>
      </c>
      <c r="D3082" s="414">
        <v>0</v>
      </c>
    </row>
    <row r="3083" spans="1:4" x14ac:dyDescent="0.2">
      <c r="A3083" s="415" t="s">
        <v>8090</v>
      </c>
      <c r="B3083" s="415" t="s">
        <v>3243</v>
      </c>
      <c r="C3083" s="414">
        <v>9194</v>
      </c>
      <c r="D3083" s="414">
        <v>3598.53</v>
      </c>
    </row>
    <row r="3084" spans="1:4" x14ac:dyDescent="0.2">
      <c r="A3084" s="415" t="s">
        <v>8090</v>
      </c>
      <c r="B3084" s="415" t="s">
        <v>3247</v>
      </c>
      <c r="C3084" s="414">
        <v>2146</v>
      </c>
      <c r="D3084" s="414">
        <v>839.95</v>
      </c>
    </row>
    <row r="3085" spans="1:4" x14ac:dyDescent="0.2">
      <c r="A3085" s="415" t="s">
        <v>8090</v>
      </c>
      <c r="B3085" s="415" t="s">
        <v>3248</v>
      </c>
      <c r="C3085" s="414">
        <v>-2146</v>
      </c>
      <c r="D3085" s="414">
        <v>-351.51000000000005</v>
      </c>
    </row>
    <row r="3086" spans="1:4" x14ac:dyDescent="0.2">
      <c r="A3086" s="415" t="s">
        <v>8091</v>
      </c>
      <c r="B3086" s="415" t="s">
        <v>3987</v>
      </c>
      <c r="C3086" s="414">
        <v>7290</v>
      </c>
      <c r="D3086" s="414">
        <v>2095.15</v>
      </c>
    </row>
    <row r="3087" spans="1:4" x14ac:dyDescent="0.2">
      <c r="A3087" s="415" t="s">
        <v>8091</v>
      </c>
      <c r="B3087" s="415" t="s">
        <v>3991</v>
      </c>
      <c r="C3087" s="414">
        <v>1875</v>
      </c>
      <c r="D3087" s="414">
        <v>538.87000000000012</v>
      </c>
    </row>
    <row r="3088" spans="1:4" x14ac:dyDescent="0.2">
      <c r="A3088" s="415" t="s">
        <v>8091</v>
      </c>
      <c r="B3088" s="415" t="s">
        <v>3992</v>
      </c>
      <c r="C3088" s="414">
        <v>-1808.5</v>
      </c>
      <c r="D3088" s="414">
        <v>-296.22999999999996</v>
      </c>
    </row>
    <row r="3089" spans="1:4" x14ac:dyDescent="0.2">
      <c r="A3089" s="415" t="s">
        <v>8091</v>
      </c>
      <c r="B3089" s="415" t="s">
        <v>3993</v>
      </c>
      <c r="C3089" s="414">
        <v>-66.5</v>
      </c>
      <c r="D3089" s="414">
        <v>-7.98</v>
      </c>
    </row>
    <row r="3090" spans="1:4" x14ac:dyDescent="0.2">
      <c r="A3090" s="415" t="s">
        <v>8092</v>
      </c>
      <c r="B3090" s="415" t="s">
        <v>4794</v>
      </c>
      <c r="C3090" s="414">
        <v>5240</v>
      </c>
      <c r="D3090" s="414">
        <v>1280.1300000000001</v>
      </c>
    </row>
    <row r="3091" spans="1:4" x14ac:dyDescent="0.2">
      <c r="A3091" s="415" t="s">
        <v>8092</v>
      </c>
      <c r="B3091" s="415" t="s">
        <v>4799</v>
      </c>
      <c r="C3091" s="414">
        <v>485</v>
      </c>
      <c r="D3091" s="414">
        <v>118.49</v>
      </c>
    </row>
    <row r="3092" spans="1:4" x14ac:dyDescent="0.2">
      <c r="A3092" s="415" t="s">
        <v>8092</v>
      </c>
      <c r="B3092" s="415" t="s">
        <v>4800</v>
      </c>
      <c r="C3092" s="414">
        <v>-485</v>
      </c>
      <c r="D3092" s="414">
        <v>-79.44</v>
      </c>
    </row>
    <row r="3093" spans="1:4" x14ac:dyDescent="0.2">
      <c r="A3093" s="415" t="s">
        <v>8092</v>
      </c>
      <c r="B3093" s="415" t="s">
        <v>4801</v>
      </c>
      <c r="C3093" s="414">
        <v>0</v>
      </c>
      <c r="D3093" s="414">
        <v>0</v>
      </c>
    </row>
    <row r="3094" spans="1:4" x14ac:dyDescent="0.2">
      <c r="A3094" s="415" t="s">
        <v>8093</v>
      </c>
      <c r="B3094" s="415" t="s">
        <v>169</v>
      </c>
      <c r="C3094" s="414">
        <v>12667</v>
      </c>
      <c r="D3094" s="414">
        <v>5448.08</v>
      </c>
    </row>
    <row r="3095" spans="1:4" x14ac:dyDescent="0.2">
      <c r="A3095" s="415" t="s">
        <v>8093</v>
      </c>
      <c r="B3095" s="415" t="s">
        <v>174</v>
      </c>
      <c r="C3095" s="414">
        <v>1624</v>
      </c>
      <c r="D3095" s="414">
        <v>698.48</v>
      </c>
    </row>
    <row r="3096" spans="1:4" x14ac:dyDescent="0.2">
      <c r="A3096" s="415" t="s">
        <v>8093</v>
      </c>
      <c r="B3096" s="415" t="s">
        <v>175</v>
      </c>
      <c r="C3096" s="414">
        <v>-1624</v>
      </c>
      <c r="D3096" s="414">
        <v>-292.32</v>
      </c>
    </row>
    <row r="3097" spans="1:4" x14ac:dyDescent="0.2">
      <c r="A3097" s="415" t="s">
        <v>8094</v>
      </c>
      <c r="B3097" s="415" t="s">
        <v>3987</v>
      </c>
      <c r="C3097" s="414">
        <v>1552</v>
      </c>
      <c r="D3097" s="414">
        <v>446.03999999999996</v>
      </c>
    </row>
    <row r="3098" spans="1:4" x14ac:dyDescent="0.2">
      <c r="A3098" s="415" t="s">
        <v>8094</v>
      </c>
      <c r="B3098" s="415" t="s">
        <v>3991</v>
      </c>
      <c r="C3098" s="414">
        <v>1213</v>
      </c>
      <c r="D3098" s="414">
        <v>348.62</v>
      </c>
    </row>
    <row r="3099" spans="1:4" x14ac:dyDescent="0.2">
      <c r="A3099" s="415" t="s">
        <v>8094</v>
      </c>
      <c r="B3099" s="415" t="s">
        <v>3992</v>
      </c>
      <c r="C3099" s="414">
        <v>-829.5</v>
      </c>
      <c r="D3099" s="414">
        <v>-135.87</v>
      </c>
    </row>
    <row r="3100" spans="1:4" x14ac:dyDescent="0.2">
      <c r="A3100" s="415" t="s">
        <v>8094</v>
      </c>
      <c r="B3100" s="415" t="s">
        <v>3993</v>
      </c>
      <c r="C3100" s="414">
        <v>-383.5</v>
      </c>
      <c r="D3100" s="414">
        <v>-46.019999999999996</v>
      </c>
    </row>
    <row r="3101" spans="1:4" x14ac:dyDescent="0.2">
      <c r="A3101" s="415" t="s">
        <v>8095</v>
      </c>
      <c r="B3101" s="415" t="s">
        <v>3987</v>
      </c>
      <c r="C3101" s="414">
        <v>2751</v>
      </c>
      <c r="D3101" s="414">
        <v>790.62999999999988</v>
      </c>
    </row>
    <row r="3102" spans="1:4" x14ac:dyDescent="0.2">
      <c r="A3102" s="415" t="s">
        <v>8095</v>
      </c>
      <c r="B3102" s="415" t="s">
        <v>3991</v>
      </c>
      <c r="C3102" s="414">
        <v>838</v>
      </c>
      <c r="D3102" s="414">
        <v>240.83999999999997</v>
      </c>
    </row>
    <row r="3103" spans="1:4" x14ac:dyDescent="0.2">
      <c r="A3103" s="415" t="s">
        <v>8095</v>
      </c>
      <c r="B3103" s="415" t="s">
        <v>3992</v>
      </c>
      <c r="C3103" s="414">
        <v>-838</v>
      </c>
      <c r="D3103" s="414">
        <v>-137.26</v>
      </c>
    </row>
    <row r="3104" spans="1:4" x14ac:dyDescent="0.2">
      <c r="A3104" s="415" t="s">
        <v>8095</v>
      </c>
      <c r="B3104" s="415" t="s">
        <v>3993</v>
      </c>
      <c r="C3104" s="414">
        <v>0</v>
      </c>
      <c r="D3104" s="414">
        <v>0</v>
      </c>
    </row>
    <row r="3105" spans="1:4" x14ac:dyDescent="0.2">
      <c r="A3105" s="415" t="s">
        <v>8096</v>
      </c>
      <c r="B3105" s="415" t="s">
        <v>169</v>
      </c>
      <c r="C3105" s="414">
        <v>7409.5999999999985</v>
      </c>
      <c r="D3105" s="414">
        <v>3186.85</v>
      </c>
    </row>
    <row r="3106" spans="1:4" x14ac:dyDescent="0.2">
      <c r="A3106" s="415" t="s">
        <v>8096</v>
      </c>
      <c r="B3106" s="415" t="s">
        <v>174</v>
      </c>
      <c r="C3106" s="414">
        <v>1665.3999999999949</v>
      </c>
      <c r="D3106" s="414">
        <v>716.29000000000008</v>
      </c>
    </row>
    <row r="3107" spans="1:4" x14ac:dyDescent="0.2">
      <c r="A3107" s="415" t="s">
        <v>8096</v>
      </c>
      <c r="B3107" s="415" t="s">
        <v>175</v>
      </c>
      <c r="C3107" s="414">
        <v>-1665.3999999999949</v>
      </c>
      <c r="D3107" s="414">
        <v>-299.78999999999996</v>
      </c>
    </row>
    <row r="3108" spans="1:4" x14ac:dyDescent="0.2">
      <c r="A3108" s="415" t="s">
        <v>8097</v>
      </c>
      <c r="B3108" s="415" t="s">
        <v>3987</v>
      </c>
      <c r="C3108" s="414">
        <v>6779</v>
      </c>
      <c r="D3108" s="414">
        <v>1948.28</v>
      </c>
    </row>
    <row r="3109" spans="1:4" x14ac:dyDescent="0.2">
      <c r="A3109" s="415" t="s">
        <v>8097</v>
      </c>
      <c r="B3109" s="415" t="s">
        <v>3991</v>
      </c>
      <c r="C3109" s="414">
        <v>953</v>
      </c>
      <c r="D3109" s="414">
        <v>273.89</v>
      </c>
    </row>
    <row r="3110" spans="1:4" x14ac:dyDescent="0.2">
      <c r="A3110" s="415" t="s">
        <v>8097</v>
      </c>
      <c r="B3110" s="415" t="s">
        <v>3992</v>
      </c>
      <c r="C3110" s="414">
        <v>-953</v>
      </c>
      <c r="D3110" s="414">
        <v>-156.1</v>
      </c>
    </row>
    <row r="3111" spans="1:4" x14ac:dyDescent="0.2">
      <c r="A3111" s="415" t="s">
        <v>8097</v>
      </c>
      <c r="B3111" s="415" t="s">
        <v>3993</v>
      </c>
      <c r="C3111" s="414">
        <v>0</v>
      </c>
      <c r="D3111" s="414">
        <v>0</v>
      </c>
    </row>
    <row r="3112" spans="1:4" x14ac:dyDescent="0.2">
      <c r="A3112" s="415" t="s">
        <v>8098</v>
      </c>
      <c r="B3112" s="415" t="s">
        <v>169</v>
      </c>
      <c r="C3112" s="414">
        <v>2462</v>
      </c>
      <c r="D3112" s="414">
        <v>1058.9100000000001</v>
      </c>
    </row>
    <row r="3113" spans="1:4" x14ac:dyDescent="0.2">
      <c r="A3113" s="415" t="s">
        <v>8098</v>
      </c>
      <c r="B3113" s="415" t="s">
        <v>174</v>
      </c>
      <c r="C3113" s="414">
        <v>840</v>
      </c>
      <c r="D3113" s="414">
        <v>361.28</v>
      </c>
    </row>
    <row r="3114" spans="1:4" x14ac:dyDescent="0.2">
      <c r="A3114" s="415" t="s">
        <v>8098</v>
      </c>
      <c r="B3114" s="415" t="s">
        <v>175</v>
      </c>
      <c r="C3114" s="414">
        <v>-840</v>
      </c>
      <c r="D3114" s="414">
        <v>-151.19999999999999</v>
      </c>
    </row>
    <row r="3115" spans="1:4" x14ac:dyDescent="0.2">
      <c r="A3115" s="415" t="s">
        <v>8099</v>
      </c>
      <c r="B3115" s="415" t="s">
        <v>3987</v>
      </c>
      <c r="C3115" s="414">
        <v>1764</v>
      </c>
      <c r="D3115" s="414">
        <v>506.97</v>
      </c>
    </row>
    <row r="3116" spans="1:4" x14ac:dyDescent="0.2">
      <c r="A3116" s="415" t="s">
        <v>8099</v>
      </c>
      <c r="B3116" s="415" t="s">
        <v>3991</v>
      </c>
      <c r="C3116" s="414">
        <v>2876</v>
      </c>
      <c r="D3116" s="414">
        <v>826.56</v>
      </c>
    </row>
    <row r="3117" spans="1:4" x14ac:dyDescent="0.2">
      <c r="A3117" s="415" t="s">
        <v>8099</v>
      </c>
      <c r="B3117" s="415" t="s">
        <v>3992</v>
      </c>
      <c r="C3117" s="414">
        <v>-1392</v>
      </c>
      <c r="D3117" s="414">
        <v>-228.01</v>
      </c>
    </row>
    <row r="3118" spans="1:4" x14ac:dyDescent="0.2">
      <c r="A3118" s="415" t="s">
        <v>8099</v>
      </c>
      <c r="B3118" s="415" t="s">
        <v>3993</v>
      </c>
      <c r="C3118" s="414">
        <v>-1484</v>
      </c>
      <c r="D3118" s="414">
        <v>-178.08</v>
      </c>
    </row>
    <row r="3119" spans="1:4" x14ac:dyDescent="0.2">
      <c r="A3119" s="415" t="s">
        <v>8100</v>
      </c>
      <c r="B3119" s="415" t="s">
        <v>3254</v>
      </c>
      <c r="C3119" s="414">
        <v>4485</v>
      </c>
      <c r="D3119" s="414">
        <v>1527.14</v>
      </c>
    </row>
    <row r="3120" spans="1:4" x14ac:dyDescent="0.2">
      <c r="A3120" s="415" t="s">
        <v>8100</v>
      </c>
      <c r="B3120" s="415" t="s">
        <v>3258</v>
      </c>
      <c r="C3120" s="414">
        <v>1105</v>
      </c>
      <c r="D3120" s="414">
        <v>376.25</v>
      </c>
    </row>
    <row r="3121" spans="1:4" x14ac:dyDescent="0.2">
      <c r="A3121" s="415" t="s">
        <v>8100</v>
      </c>
      <c r="B3121" s="415" t="s">
        <v>3259</v>
      </c>
      <c r="C3121" s="414">
        <v>-1105</v>
      </c>
      <c r="D3121" s="414">
        <v>-181</v>
      </c>
    </row>
    <row r="3122" spans="1:4" x14ac:dyDescent="0.2">
      <c r="A3122" s="415" t="s">
        <v>8100</v>
      </c>
      <c r="B3122" s="415" t="s">
        <v>3260</v>
      </c>
      <c r="C3122" s="414">
        <v>0</v>
      </c>
      <c r="D3122" s="414">
        <v>0</v>
      </c>
    </row>
    <row r="3123" spans="1:4" x14ac:dyDescent="0.2">
      <c r="A3123" s="415" t="s">
        <v>8101</v>
      </c>
      <c r="B3123" s="415" t="s">
        <v>3243</v>
      </c>
      <c r="C3123" s="414">
        <v>6172</v>
      </c>
      <c r="D3123" s="414">
        <v>2415.7199999999998</v>
      </c>
    </row>
    <row r="3124" spans="1:4" x14ac:dyDescent="0.2">
      <c r="A3124" s="415" t="s">
        <v>8101</v>
      </c>
      <c r="B3124" s="415" t="s">
        <v>3247</v>
      </c>
      <c r="C3124" s="414">
        <v>1964</v>
      </c>
      <c r="D3124" s="414">
        <v>768.71</v>
      </c>
    </row>
    <row r="3125" spans="1:4" x14ac:dyDescent="0.2">
      <c r="A3125" s="415" t="s">
        <v>8101</v>
      </c>
      <c r="B3125" s="415" t="s">
        <v>3248</v>
      </c>
      <c r="C3125" s="414">
        <v>-1964</v>
      </c>
      <c r="D3125" s="414">
        <v>-321.7</v>
      </c>
    </row>
    <row r="3126" spans="1:4" x14ac:dyDescent="0.2">
      <c r="A3126" s="415" t="s">
        <v>8102</v>
      </c>
      <c r="B3126" s="415" t="s">
        <v>3270</v>
      </c>
      <c r="C3126" s="414">
        <v>7321</v>
      </c>
      <c r="D3126" s="414">
        <v>2418.13</v>
      </c>
    </row>
    <row r="3127" spans="1:4" x14ac:dyDescent="0.2">
      <c r="A3127" s="415" t="s">
        <v>8102</v>
      </c>
      <c r="B3127" s="415" t="s">
        <v>3274</v>
      </c>
      <c r="C3127" s="414">
        <v>1656</v>
      </c>
      <c r="D3127" s="414">
        <v>546.98</v>
      </c>
    </row>
    <row r="3128" spans="1:4" x14ac:dyDescent="0.2">
      <c r="A3128" s="415" t="s">
        <v>8102</v>
      </c>
      <c r="B3128" s="415" t="s">
        <v>3275</v>
      </c>
      <c r="C3128" s="414">
        <v>-1656</v>
      </c>
      <c r="D3128" s="414">
        <v>-271.25</v>
      </c>
    </row>
    <row r="3129" spans="1:4" x14ac:dyDescent="0.2">
      <c r="A3129" s="415" t="s">
        <v>8102</v>
      </c>
      <c r="B3129" s="415" t="s">
        <v>3276</v>
      </c>
      <c r="C3129" s="414">
        <v>0</v>
      </c>
      <c r="D3129" s="414">
        <v>0</v>
      </c>
    </row>
    <row r="3130" spans="1:4" x14ac:dyDescent="0.2">
      <c r="A3130" s="415" t="s">
        <v>8103</v>
      </c>
      <c r="B3130" s="415" t="s">
        <v>3987</v>
      </c>
      <c r="C3130" s="414">
        <v>8421</v>
      </c>
      <c r="D3130" s="414">
        <v>2420.1999999999998</v>
      </c>
    </row>
    <row r="3131" spans="1:4" x14ac:dyDescent="0.2">
      <c r="A3131" s="415" t="s">
        <v>8103</v>
      </c>
      <c r="B3131" s="415" t="s">
        <v>3991</v>
      </c>
      <c r="C3131" s="414">
        <v>665</v>
      </c>
      <c r="D3131" s="414">
        <v>191.12</v>
      </c>
    </row>
    <row r="3132" spans="1:4" x14ac:dyDescent="0.2">
      <c r="A3132" s="415" t="s">
        <v>8103</v>
      </c>
      <c r="B3132" s="415" t="s">
        <v>3992</v>
      </c>
      <c r="C3132" s="414">
        <v>-665</v>
      </c>
      <c r="D3132" s="414">
        <v>-108.93</v>
      </c>
    </row>
    <row r="3133" spans="1:4" x14ac:dyDescent="0.2">
      <c r="A3133" s="415" t="s">
        <v>8103</v>
      </c>
      <c r="B3133" s="415" t="s">
        <v>3993</v>
      </c>
      <c r="C3133" s="414">
        <v>0</v>
      </c>
      <c r="D3133" s="414">
        <v>0</v>
      </c>
    </row>
    <row r="3134" spans="1:4" x14ac:dyDescent="0.2">
      <c r="A3134" s="415" t="s">
        <v>8104</v>
      </c>
      <c r="B3134" s="415" t="s">
        <v>3243</v>
      </c>
      <c r="C3134" s="414">
        <v>6463</v>
      </c>
      <c r="D3134" s="414">
        <v>2529.62</v>
      </c>
    </row>
    <row r="3135" spans="1:4" x14ac:dyDescent="0.2">
      <c r="A3135" s="415" t="s">
        <v>8104</v>
      </c>
      <c r="B3135" s="415" t="s">
        <v>3247</v>
      </c>
      <c r="C3135" s="414">
        <v>845</v>
      </c>
      <c r="D3135" s="414">
        <v>330.73</v>
      </c>
    </row>
    <row r="3136" spans="1:4" x14ac:dyDescent="0.2">
      <c r="A3136" s="415" t="s">
        <v>8104</v>
      </c>
      <c r="B3136" s="415" t="s">
        <v>3248</v>
      </c>
      <c r="C3136" s="414">
        <v>-845</v>
      </c>
      <c r="D3136" s="414">
        <v>-138.41</v>
      </c>
    </row>
    <row r="3137" spans="1:4" x14ac:dyDescent="0.2">
      <c r="A3137" s="415" t="s">
        <v>8105</v>
      </c>
      <c r="B3137" s="415" t="s">
        <v>3987</v>
      </c>
      <c r="C3137" s="414">
        <v>1804</v>
      </c>
      <c r="D3137" s="414">
        <v>518.47</v>
      </c>
    </row>
    <row r="3138" spans="1:4" x14ac:dyDescent="0.2">
      <c r="A3138" s="415" t="s">
        <v>8105</v>
      </c>
      <c r="B3138" s="415" t="s">
        <v>3991</v>
      </c>
      <c r="C3138" s="414">
        <v>1339</v>
      </c>
      <c r="D3138" s="414">
        <v>384.83000000000004</v>
      </c>
    </row>
    <row r="3139" spans="1:4" x14ac:dyDescent="0.2">
      <c r="A3139" s="415" t="s">
        <v>8105</v>
      </c>
      <c r="B3139" s="415" t="s">
        <v>3992</v>
      </c>
      <c r="C3139" s="414">
        <v>-942.9</v>
      </c>
      <c r="D3139" s="414">
        <v>-154.44</v>
      </c>
    </row>
    <row r="3140" spans="1:4" x14ac:dyDescent="0.2">
      <c r="A3140" s="415" t="s">
        <v>8105</v>
      </c>
      <c r="B3140" s="415" t="s">
        <v>3993</v>
      </c>
      <c r="C3140" s="414">
        <v>-396.1</v>
      </c>
      <c r="D3140" s="414">
        <v>-47.54</v>
      </c>
    </row>
    <row r="3141" spans="1:4" x14ac:dyDescent="0.2">
      <c r="A3141" s="415" t="s">
        <v>8106</v>
      </c>
      <c r="B3141" s="415" t="s">
        <v>3243</v>
      </c>
      <c r="C3141" s="414">
        <v>1036</v>
      </c>
      <c r="D3141" s="414">
        <v>405.49</v>
      </c>
    </row>
    <row r="3142" spans="1:4" x14ac:dyDescent="0.2">
      <c r="A3142" s="415" t="s">
        <v>8106</v>
      </c>
      <c r="B3142" s="415" t="s">
        <v>3247</v>
      </c>
      <c r="C3142" s="414">
        <v>1958</v>
      </c>
      <c r="D3142" s="414">
        <v>766.36</v>
      </c>
    </row>
    <row r="3143" spans="1:4" x14ac:dyDescent="0.2">
      <c r="A3143" s="415" t="s">
        <v>8106</v>
      </c>
      <c r="B3143" s="415" t="s">
        <v>3248</v>
      </c>
      <c r="C3143" s="414">
        <v>-1958</v>
      </c>
      <c r="D3143" s="414">
        <v>-320.72000000000003</v>
      </c>
    </row>
    <row r="3144" spans="1:4" x14ac:dyDescent="0.2">
      <c r="A3144" s="415" t="s">
        <v>8107</v>
      </c>
      <c r="B3144" s="415" t="s">
        <v>3987</v>
      </c>
      <c r="C3144" s="414">
        <v>1472</v>
      </c>
      <c r="D3144" s="414">
        <v>423.05</v>
      </c>
    </row>
    <row r="3145" spans="1:4" x14ac:dyDescent="0.2">
      <c r="A3145" s="415" t="s">
        <v>8107</v>
      </c>
      <c r="B3145" s="415" t="s">
        <v>3991</v>
      </c>
      <c r="C3145" s="414">
        <v>1825</v>
      </c>
      <c r="D3145" s="414">
        <v>524.5</v>
      </c>
    </row>
    <row r="3146" spans="1:4" x14ac:dyDescent="0.2">
      <c r="A3146" s="415" t="s">
        <v>8107</v>
      </c>
      <c r="B3146" s="415" t="s">
        <v>3992</v>
      </c>
      <c r="C3146" s="414">
        <v>-989.099999999999</v>
      </c>
      <c r="D3146" s="414">
        <v>-162.01999999999998</v>
      </c>
    </row>
    <row r="3147" spans="1:4" x14ac:dyDescent="0.2">
      <c r="A3147" s="415" t="s">
        <v>8107</v>
      </c>
      <c r="B3147" s="415" t="s">
        <v>3993</v>
      </c>
      <c r="C3147" s="414">
        <v>-835.90000000000009</v>
      </c>
      <c r="D3147" s="414">
        <v>-100.31</v>
      </c>
    </row>
    <row r="3148" spans="1:4" x14ac:dyDescent="0.2">
      <c r="A3148" s="415" t="s">
        <v>8108</v>
      </c>
      <c r="B3148" s="415" t="s">
        <v>3987</v>
      </c>
      <c r="C3148" s="414">
        <v>6795</v>
      </c>
      <c r="D3148" s="414">
        <v>1952.88</v>
      </c>
    </row>
    <row r="3149" spans="1:4" x14ac:dyDescent="0.2">
      <c r="A3149" s="415" t="s">
        <v>8108</v>
      </c>
      <c r="B3149" s="415" t="s">
        <v>3991</v>
      </c>
      <c r="C3149" s="414">
        <v>710</v>
      </c>
      <c r="D3149" s="414">
        <v>204.05</v>
      </c>
    </row>
    <row r="3150" spans="1:4" x14ac:dyDescent="0.2">
      <c r="A3150" s="415" t="s">
        <v>8108</v>
      </c>
      <c r="B3150" s="415" t="s">
        <v>3992</v>
      </c>
      <c r="C3150" s="414">
        <v>-710</v>
      </c>
      <c r="D3150" s="414">
        <v>-116.3</v>
      </c>
    </row>
    <row r="3151" spans="1:4" x14ac:dyDescent="0.2">
      <c r="A3151" s="415" t="s">
        <v>8108</v>
      </c>
      <c r="B3151" s="415" t="s">
        <v>3993</v>
      </c>
      <c r="C3151" s="414">
        <v>0</v>
      </c>
      <c r="D3151" s="414">
        <v>0</v>
      </c>
    </row>
    <row r="3152" spans="1:4" x14ac:dyDescent="0.2">
      <c r="A3152" s="415" t="s">
        <v>8109</v>
      </c>
      <c r="B3152" s="415" t="s">
        <v>1114</v>
      </c>
      <c r="C3152" s="414">
        <v>3992</v>
      </c>
      <c r="D3152" s="414">
        <v>2067.86</v>
      </c>
    </row>
    <row r="3153" spans="1:4" x14ac:dyDescent="0.2">
      <c r="A3153" s="415" t="s">
        <v>8110</v>
      </c>
      <c r="B3153" s="415" t="s">
        <v>3243</v>
      </c>
      <c r="C3153" s="414">
        <v>3781</v>
      </c>
      <c r="D3153" s="414">
        <v>1479.88</v>
      </c>
    </row>
    <row r="3154" spans="1:4" x14ac:dyDescent="0.2">
      <c r="A3154" s="415" t="s">
        <v>8110</v>
      </c>
      <c r="B3154" s="415" t="s">
        <v>3247</v>
      </c>
      <c r="C3154" s="414">
        <v>635</v>
      </c>
      <c r="D3154" s="414">
        <v>248.54</v>
      </c>
    </row>
    <row r="3155" spans="1:4" x14ac:dyDescent="0.2">
      <c r="A3155" s="415" t="s">
        <v>8110</v>
      </c>
      <c r="B3155" s="415" t="s">
        <v>3248</v>
      </c>
      <c r="C3155" s="414">
        <v>-635</v>
      </c>
      <c r="D3155" s="414">
        <v>-104.01</v>
      </c>
    </row>
    <row r="3156" spans="1:4" x14ac:dyDescent="0.2">
      <c r="A3156" s="415" t="s">
        <v>8111</v>
      </c>
      <c r="B3156" s="415" t="s">
        <v>3987</v>
      </c>
      <c r="C3156" s="414">
        <v>2817</v>
      </c>
      <c r="D3156" s="414">
        <v>809.61</v>
      </c>
    </row>
    <row r="3157" spans="1:4" x14ac:dyDescent="0.2">
      <c r="A3157" s="415" t="s">
        <v>8111</v>
      </c>
      <c r="B3157" s="415" t="s">
        <v>3991</v>
      </c>
      <c r="C3157" s="414">
        <v>990</v>
      </c>
      <c r="D3157" s="414">
        <v>284.52999999999997</v>
      </c>
    </row>
    <row r="3158" spans="1:4" x14ac:dyDescent="0.2">
      <c r="A3158" s="415" t="s">
        <v>8111</v>
      </c>
      <c r="B3158" s="415" t="s">
        <v>3992</v>
      </c>
      <c r="C3158" s="414">
        <v>-990</v>
      </c>
      <c r="D3158" s="414">
        <v>-162.16</v>
      </c>
    </row>
    <row r="3159" spans="1:4" x14ac:dyDescent="0.2">
      <c r="A3159" s="415" t="s">
        <v>8111</v>
      </c>
      <c r="B3159" s="415" t="s">
        <v>3993</v>
      </c>
      <c r="C3159" s="414">
        <v>0</v>
      </c>
      <c r="D3159" s="414">
        <v>0</v>
      </c>
    </row>
    <row r="3160" spans="1:4" x14ac:dyDescent="0.2">
      <c r="A3160" s="415" t="s">
        <v>8112</v>
      </c>
      <c r="B3160" s="415" t="s">
        <v>3987</v>
      </c>
      <c r="C3160" s="414">
        <v>8194</v>
      </c>
      <c r="D3160" s="414">
        <v>2354.96</v>
      </c>
    </row>
    <row r="3161" spans="1:4" x14ac:dyDescent="0.2">
      <c r="A3161" s="415" t="s">
        <v>8112</v>
      </c>
      <c r="B3161" s="415" t="s">
        <v>3991</v>
      </c>
      <c r="C3161" s="414">
        <v>2769</v>
      </c>
      <c r="D3161" s="414">
        <v>795.81</v>
      </c>
    </row>
    <row r="3162" spans="1:4" x14ac:dyDescent="0.2">
      <c r="A3162" s="415" t="s">
        <v>8112</v>
      </c>
      <c r="B3162" s="415" t="s">
        <v>3992</v>
      </c>
      <c r="C3162" s="414">
        <v>-2769</v>
      </c>
      <c r="D3162" s="414">
        <v>-453.56</v>
      </c>
    </row>
    <row r="3163" spans="1:4" x14ac:dyDescent="0.2">
      <c r="A3163" s="415" t="s">
        <v>8112</v>
      </c>
      <c r="B3163" s="415" t="s">
        <v>3993</v>
      </c>
      <c r="C3163" s="414">
        <v>0</v>
      </c>
      <c r="D3163" s="414">
        <v>0</v>
      </c>
    </row>
    <row r="3164" spans="1:4" x14ac:dyDescent="0.2">
      <c r="A3164" s="415" t="s">
        <v>8113</v>
      </c>
      <c r="B3164" s="415" t="s">
        <v>3987</v>
      </c>
      <c r="C3164" s="414">
        <v>23446</v>
      </c>
      <c r="D3164" s="414">
        <v>6738.38</v>
      </c>
    </row>
    <row r="3165" spans="1:4" x14ac:dyDescent="0.2">
      <c r="A3165" s="415" t="s">
        <v>8113</v>
      </c>
      <c r="B3165" s="415" t="s">
        <v>3991</v>
      </c>
      <c r="C3165" s="414">
        <v>6334</v>
      </c>
      <c r="D3165" s="414">
        <v>1820.39</v>
      </c>
    </row>
    <row r="3166" spans="1:4" x14ac:dyDescent="0.2">
      <c r="A3166" s="415" t="s">
        <v>8113</v>
      </c>
      <c r="B3166" s="415" t="s">
        <v>3992</v>
      </c>
      <c r="C3166" s="414">
        <v>-6334</v>
      </c>
      <c r="D3166" s="414">
        <v>-1037.51</v>
      </c>
    </row>
    <row r="3167" spans="1:4" x14ac:dyDescent="0.2">
      <c r="A3167" s="415" t="s">
        <v>8113</v>
      </c>
      <c r="B3167" s="415" t="s">
        <v>3993</v>
      </c>
      <c r="C3167" s="414">
        <v>0</v>
      </c>
      <c r="D3167" s="414">
        <v>0</v>
      </c>
    </row>
    <row r="3168" spans="1:4" x14ac:dyDescent="0.2">
      <c r="A3168" s="415" t="s">
        <v>8114</v>
      </c>
      <c r="B3168" s="415" t="s">
        <v>3987</v>
      </c>
      <c r="C3168" s="414">
        <v>12064</v>
      </c>
      <c r="D3168" s="414">
        <v>3467.19</v>
      </c>
    </row>
    <row r="3169" spans="1:4" x14ac:dyDescent="0.2">
      <c r="A3169" s="415" t="s">
        <v>8114</v>
      </c>
      <c r="B3169" s="415" t="s">
        <v>3991</v>
      </c>
      <c r="C3169" s="414">
        <v>2318</v>
      </c>
      <c r="D3169" s="414">
        <v>666.19</v>
      </c>
    </row>
    <row r="3170" spans="1:4" x14ac:dyDescent="0.2">
      <c r="A3170" s="415" t="s">
        <v>8114</v>
      </c>
      <c r="B3170" s="415" t="s">
        <v>3992</v>
      </c>
      <c r="C3170" s="414">
        <v>-2318</v>
      </c>
      <c r="D3170" s="414">
        <v>-379.69</v>
      </c>
    </row>
    <row r="3171" spans="1:4" x14ac:dyDescent="0.2">
      <c r="A3171" s="415" t="s">
        <v>8114</v>
      </c>
      <c r="B3171" s="415" t="s">
        <v>3993</v>
      </c>
      <c r="C3171" s="414">
        <v>0</v>
      </c>
      <c r="D3171" s="414">
        <v>0</v>
      </c>
    </row>
    <row r="3172" spans="1:4" x14ac:dyDescent="0.2">
      <c r="A3172" s="415" t="s">
        <v>8115</v>
      </c>
      <c r="B3172" s="415" t="s">
        <v>3987</v>
      </c>
      <c r="C3172" s="414">
        <v>4096</v>
      </c>
      <c r="D3172" s="414">
        <v>1177.19</v>
      </c>
    </row>
    <row r="3173" spans="1:4" x14ac:dyDescent="0.2">
      <c r="A3173" s="415" t="s">
        <v>8115</v>
      </c>
      <c r="B3173" s="415" t="s">
        <v>3991</v>
      </c>
      <c r="C3173" s="414">
        <v>1203</v>
      </c>
      <c r="D3173" s="414">
        <v>345.74</v>
      </c>
    </row>
    <row r="3174" spans="1:4" x14ac:dyDescent="0.2">
      <c r="A3174" s="415" t="s">
        <v>8115</v>
      </c>
      <c r="B3174" s="415" t="s">
        <v>3992</v>
      </c>
      <c r="C3174" s="414">
        <v>-1203</v>
      </c>
      <c r="D3174" s="414">
        <v>-197.05</v>
      </c>
    </row>
    <row r="3175" spans="1:4" x14ac:dyDescent="0.2">
      <c r="A3175" s="415" t="s">
        <v>8115</v>
      </c>
      <c r="B3175" s="415" t="s">
        <v>3993</v>
      </c>
      <c r="C3175" s="414">
        <v>0</v>
      </c>
      <c r="D3175" s="414">
        <v>0</v>
      </c>
    </row>
    <row r="3176" spans="1:4" x14ac:dyDescent="0.2">
      <c r="A3176" s="415" t="s">
        <v>8116</v>
      </c>
      <c r="B3176" s="415" t="s">
        <v>3987</v>
      </c>
      <c r="C3176" s="414">
        <v>5529</v>
      </c>
      <c r="D3176" s="414">
        <v>1589.03</v>
      </c>
    </row>
    <row r="3177" spans="1:4" x14ac:dyDescent="0.2">
      <c r="A3177" s="415" t="s">
        <v>8116</v>
      </c>
      <c r="B3177" s="415" t="s">
        <v>3991</v>
      </c>
      <c r="C3177" s="414">
        <v>2211</v>
      </c>
      <c r="D3177" s="414">
        <v>635.44000000000005</v>
      </c>
    </row>
    <row r="3178" spans="1:4" x14ac:dyDescent="0.2">
      <c r="A3178" s="415" t="s">
        <v>8116</v>
      </c>
      <c r="B3178" s="415" t="s">
        <v>3992</v>
      </c>
      <c r="C3178" s="414">
        <v>-2211</v>
      </c>
      <c r="D3178" s="414">
        <v>-362.16</v>
      </c>
    </row>
    <row r="3179" spans="1:4" x14ac:dyDescent="0.2">
      <c r="A3179" s="415" t="s">
        <v>8116</v>
      </c>
      <c r="B3179" s="415" t="s">
        <v>3993</v>
      </c>
      <c r="C3179" s="414">
        <v>0</v>
      </c>
      <c r="D3179" s="414">
        <v>0</v>
      </c>
    </row>
    <row r="3180" spans="1:4" x14ac:dyDescent="0.2">
      <c r="A3180" s="415" t="s">
        <v>8117</v>
      </c>
      <c r="B3180" s="415" t="s">
        <v>3987</v>
      </c>
      <c r="C3180" s="414">
        <v>6878</v>
      </c>
      <c r="D3180" s="414">
        <v>1976.74</v>
      </c>
    </row>
    <row r="3181" spans="1:4" x14ac:dyDescent="0.2">
      <c r="A3181" s="415" t="s">
        <v>8117</v>
      </c>
      <c r="B3181" s="415" t="s">
        <v>3991</v>
      </c>
      <c r="C3181" s="414">
        <v>851</v>
      </c>
      <c r="D3181" s="414">
        <v>244.58</v>
      </c>
    </row>
    <row r="3182" spans="1:4" x14ac:dyDescent="0.2">
      <c r="A3182" s="415" t="s">
        <v>8117</v>
      </c>
      <c r="B3182" s="415" t="s">
        <v>3992</v>
      </c>
      <c r="C3182" s="414">
        <v>-851</v>
      </c>
      <c r="D3182" s="414">
        <v>-139.38999999999999</v>
      </c>
    </row>
    <row r="3183" spans="1:4" x14ac:dyDescent="0.2">
      <c r="A3183" s="415" t="s">
        <v>8117</v>
      </c>
      <c r="B3183" s="415" t="s">
        <v>3993</v>
      </c>
      <c r="C3183" s="414">
        <v>0</v>
      </c>
      <c r="D3183" s="414">
        <v>0</v>
      </c>
    </row>
    <row r="3184" spans="1:4" x14ac:dyDescent="0.2">
      <c r="A3184" s="415" t="s">
        <v>8118</v>
      </c>
      <c r="B3184" s="415" t="s">
        <v>4794</v>
      </c>
      <c r="C3184" s="414">
        <v>4330</v>
      </c>
      <c r="D3184" s="414">
        <v>1057.8099999999997</v>
      </c>
    </row>
    <row r="3185" spans="1:4" x14ac:dyDescent="0.2">
      <c r="A3185" s="415" t="s">
        <v>8118</v>
      </c>
      <c r="B3185" s="415" t="s">
        <v>4799</v>
      </c>
      <c r="C3185" s="414">
        <v>2093</v>
      </c>
      <c r="D3185" s="414">
        <v>511.31</v>
      </c>
    </row>
    <row r="3186" spans="1:4" x14ac:dyDescent="0.2">
      <c r="A3186" s="415" t="s">
        <v>8118</v>
      </c>
      <c r="B3186" s="415" t="s">
        <v>4800</v>
      </c>
      <c r="C3186" s="414">
        <v>-1839.7</v>
      </c>
      <c r="D3186" s="414">
        <v>-301.36</v>
      </c>
    </row>
    <row r="3187" spans="1:4" x14ac:dyDescent="0.2">
      <c r="A3187" s="415" t="s">
        <v>8118</v>
      </c>
      <c r="B3187" s="415" t="s">
        <v>4801</v>
      </c>
      <c r="C3187" s="414">
        <v>-253.29999999999998</v>
      </c>
      <c r="D3187" s="414">
        <v>-30.39</v>
      </c>
    </row>
    <row r="3188" spans="1:4" x14ac:dyDescent="0.2">
      <c r="A3188" s="415" t="s">
        <v>8119</v>
      </c>
      <c r="B3188" s="415" t="s">
        <v>3987</v>
      </c>
      <c r="C3188" s="414">
        <v>13860</v>
      </c>
      <c r="D3188" s="414">
        <v>3983.36</v>
      </c>
    </row>
    <row r="3189" spans="1:4" x14ac:dyDescent="0.2">
      <c r="A3189" s="415" t="s">
        <v>8119</v>
      </c>
      <c r="B3189" s="415" t="s">
        <v>3991</v>
      </c>
      <c r="C3189" s="414">
        <v>1660</v>
      </c>
      <c r="D3189" s="414">
        <v>477.08</v>
      </c>
    </row>
    <row r="3190" spans="1:4" x14ac:dyDescent="0.2">
      <c r="A3190" s="415" t="s">
        <v>8119</v>
      </c>
      <c r="B3190" s="415" t="s">
        <v>3992</v>
      </c>
      <c r="C3190" s="414">
        <v>-1660</v>
      </c>
      <c r="D3190" s="414">
        <v>-271.91000000000003</v>
      </c>
    </row>
    <row r="3191" spans="1:4" x14ac:dyDescent="0.2">
      <c r="A3191" s="415" t="s">
        <v>8119</v>
      </c>
      <c r="B3191" s="415" t="s">
        <v>3993</v>
      </c>
      <c r="C3191" s="414">
        <v>0</v>
      </c>
      <c r="D3191" s="414">
        <v>0</v>
      </c>
    </row>
    <row r="3192" spans="1:4" x14ac:dyDescent="0.2">
      <c r="A3192" s="415" t="s">
        <v>8120</v>
      </c>
      <c r="B3192" s="415" t="s">
        <v>3270</v>
      </c>
      <c r="C3192" s="414">
        <v>10190</v>
      </c>
      <c r="D3192" s="414">
        <v>3365.76</v>
      </c>
    </row>
    <row r="3193" spans="1:4" x14ac:dyDescent="0.2">
      <c r="A3193" s="415" t="s">
        <v>8120</v>
      </c>
      <c r="B3193" s="415" t="s">
        <v>3274</v>
      </c>
      <c r="C3193" s="414">
        <v>3407</v>
      </c>
      <c r="D3193" s="414">
        <v>1125.33</v>
      </c>
    </row>
    <row r="3194" spans="1:4" x14ac:dyDescent="0.2">
      <c r="A3194" s="415" t="s">
        <v>8120</v>
      </c>
      <c r="B3194" s="415" t="s">
        <v>3275</v>
      </c>
      <c r="C3194" s="414">
        <v>-3407</v>
      </c>
      <c r="D3194" s="414">
        <v>-558.07000000000005</v>
      </c>
    </row>
    <row r="3195" spans="1:4" x14ac:dyDescent="0.2">
      <c r="A3195" s="415" t="s">
        <v>8120</v>
      </c>
      <c r="B3195" s="415" t="s">
        <v>3276</v>
      </c>
      <c r="C3195" s="414">
        <v>0</v>
      </c>
      <c r="D3195" s="414">
        <v>0</v>
      </c>
    </row>
    <row r="3196" spans="1:4" x14ac:dyDescent="0.2">
      <c r="A3196" s="415" t="s">
        <v>8121</v>
      </c>
      <c r="B3196" s="415" t="s">
        <v>3987</v>
      </c>
      <c r="C3196" s="414">
        <v>12819</v>
      </c>
      <c r="D3196" s="414">
        <v>3684.18</v>
      </c>
    </row>
    <row r="3197" spans="1:4" x14ac:dyDescent="0.2">
      <c r="A3197" s="415" t="s">
        <v>8121</v>
      </c>
      <c r="B3197" s="415" t="s">
        <v>3991</v>
      </c>
      <c r="C3197" s="414">
        <v>2874</v>
      </c>
      <c r="D3197" s="414">
        <v>825.99</v>
      </c>
    </row>
    <row r="3198" spans="1:4" x14ac:dyDescent="0.2">
      <c r="A3198" s="415" t="s">
        <v>8121</v>
      </c>
      <c r="B3198" s="415" t="s">
        <v>3992</v>
      </c>
      <c r="C3198" s="414">
        <v>-2874</v>
      </c>
      <c r="D3198" s="414">
        <v>-470.76</v>
      </c>
    </row>
    <row r="3199" spans="1:4" x14ac:dyDescent="0.2">
      <c r="A3199" s="415" t="s">
        <v>8121</v>
      </c>
      <c r="B3199" s="415" t="s">
        <v>3993</v>
      </c>
      <c r="C3199" s="414">
        <v>0</v>
      </c>
      <c r="D3199" s="414">
        <v>0</v>
      </c>
    </row>
    <row r="3200" spans="1:4" x14ac:dyDescent="0.2">
      <c r="A3200" s="415" t="s">
        <v>8122</v>
      </c>
      <c r="B3200" s="415" t="s">
        <v>3987</v>
      </c>
      <c r="C3200" s="414">
        <v>6754</v>
      </c>
      <c r="D3200" s="414">
        <v>1941.1</v>
      </c>
    </row>
    <row r="3201" spans="1:4" x14ac:dyDescent="0.2">
      <c r="A3201" s="415" t="s">
        <v>8122</v>
      </c>
      <c r="B3201" s="415" t="s">
        <v>3991</v>
      </c>
      <c r="C3201" s="414">
        <v>3321</v>
      </c>
      <c r="D3201" s="414">
        <v>954.46</v>
      </c>
    </row>
    <row r="3202" spans="1:4" x14ac:dyDescent="0.2">
      <c r="A3202" s="415" t="s">
        <v>8122</v>
      </c>
      <c r="B3202" s="415" t="s">
        <v>3992</v>
      </c>
      <c r="C3202" s="414">
        <v>-3022.5</v>
      </c>
      <c r="D3202" s="414">
        <v>-495.09</v>
      </c>
    </row>
    <row r="3203" spans="1:4" x14ac:dyDescent="0.2">
      <c r="A3203" s="415" t="s">
        <v>8122</v>
      </c>
      <c r="B3203" s="415" t="s">
        <v>3993</v>
      </c>
      <c r="C3203" s="414">
        <v>-298.5</v>
      </c>
      <c r="D3203" s="414">
        <v>-35.82</v>
      </c>
    </row>
    <row r="3204" spans="1:4" x14ac:dyDescent="0.2">
      <c r="A3204" s="415" t="s">
        <v>8123</v>
      </c>
      <c r="B3204" s="415" t="s">
        <v>3987</v>
      </c>
      <c r="C3204" s="414">
        <v>7448</v>
      </c>
      <c r="D3204" s="414">
        <v>2140.56</v>
      </c>
    </row>
    <row r="3205" spans="1:4" x14ac:dyDescent="0.2">
      <c r="A3205" s="415" t="s">
        <v>8123</v>
      </c>
      <c r="B3205" s="415" t="s">
        <v>3991</v>
      </c>
      <c r="C3205" s="414">
        <v>1197</v>
      </c>
      <c r="D3205" s="414">
        <v>344.02</v>
      </c>
    </row>
    <row r="3206" spans="1:4" x14ac:dyDescent="0.2">
      <c r="A3206" s="415" t="s">
        <v>8123</v>
      </c>
      <c r="B3206" s="415" t="s">
        <v>3992</v>
      </c>
      <c r="C3206" s="414">
        <v>-1197</v>
      </c>
      <c r="D3206" s="414">
        <v>-196.07</v>
      </c>
    </row>
    <row r="3207" spans="1:4" x14ac:dyDescent="0.2">
      <c r="A3207" s="415" t="s">
        <v>8123</v>
      </c>
      <c r="B3207" s="415" t="s">
        <v>3993</v>
      </c>
      <c r="C3207" s="414">
        <v>0</v>
      </c>
      <c r="D3207" s="414">
        <v>0</v>
      </c>
    </row>
    <row r="3208" spans="1:4" x14ac:dyDescent="0.2">
      <c r="A3208" s="415" t="s">
        <v>8124</v>
      </c>
      <c r="B3208" s="415" t="s">
        <v>3987</v>
      </c>
      <c r="C3208" s="414">
        <v>861</v>
      </c>
      <c r="D3208" s="414">
        <v>247.45</v>
      </c>
    </row>
    <row r="3209" spans="1:4" x14ac:dyDescent="0.2">
      <c r="A3209" s="415" t="s">
        <v>8124</v>
      </c>
      <c r="B3209" s="415" t="s">
        <v>3991</v>
      </c>
      <c r="C3209" s="414">
        <v>519</v>
      </c>
      <c r="D3209" s="414">
        <v>149.16</v>
      </c>
    </row>
    <row r="3210" spans="1:4" x14ac:dyDescent="0.2">
      <c r="A3210" s="415" t="s">
        <v>8124</v>
      </c>
      <c r="B3210" s="415" t="s">
        <v>3992</v>
      </c>
      <c r="C3210" s="414">
        <v>-414</v>
      </c>
      <c r="D3210" s="414">
        <v>-67.81</v>
      </c>
    </row>
    <row r="3211" spans="1:4" x14ac:dyDescent="0.2">
      <c r="A3211" s="415" t="s">
        <v>8124</v>
      </c>
      <c r="B3211" s="415" t="s">
        <v>3993</v>
      </c>
      <c r="C3211" s="414">
        <v>-105</v>
      </c>
      <c r="D3211" s="414">
        <v>-12.6</v>
      </c>
    </row>
    <row r="3212" spans="1:4" x14ac:dyDescent="0.2">
      <c r="A3212" s="415" t="s">
        <v>8125</v>
      </c>
      <c r="B3212" s="415" t="s">
        <v>3987</v>
      </c>
      <c r="C3212" s="414">
        <v>11388</v>
      </c>
      <c r="D3212" s="414">
        <v>3272.91</v>
      </c>
    </row>
    <row r="3213" spans="1:4" x14ac:dyDescent="0.2">
      <c r="A3213" s="415" t="s">
        <v>8125</v>
      </c>
      <c r="B3213" s="415" t="s">
        <v>3991</v>
      </c>
      <c r="C3213" s="414">
        <v>1563</v>
      </c>
      <c r="D3213" s="414">
        <v>449.21</v>
      </c>
    </row>
    <row r="3214" spans="1:4" x14ac:dyDescent="0.2">
      <c r="A3214" s="415" t="s">
        <v>8125</v>
      </c>
      <c r="B3214" s="415" t="s">
        <v>3992</v>
      </c>
      <c r="C3214" s="414">
        <v>-1563</v>
      </c>
      <c r="D3214" s="414">
        <v>-256.02</v>
      </c>
    </row>
    <row r="3215" spans="1:4" x14ac:dyDescent="0.2">
      <c r="A3215" s="415" t="s">
        <v>8125</v>
      </c>
      <c r="B3215" s="415" t="s">
        <v>3993</v>
      </c>
      <c r="C3215" s="414">
        <v>0</v>
      </c>
      <c r="D3215" s="414">
        <v>0</v>
      </c>
    </row>
    <row r="3216" spans="1:4" x14ac:dyDescent="0.2">
      <c r="A3216" s="415" t="s">
        <v>8126</v>
      </c>
      <c r="B3216" s="415" t="s">
        <v>3987</v>
      </c>
      <c r="C3216" s="414">
        <v>3739</v>
      </c>
      <c r="D3216" s="414">
        <v>1074.5899999999999</v>
      </c>
    </row>
    <row r="3217" spans="1:4" x14ac:dyDescent="0.2">
      <c r="A3217" s="415" t="s">
        <v>8126</v>
      </c>
      <c r="B3217" s="415" t="s">
        <v>3991</v>
      </c>
      <c r="C3217" s="414">
        <v>833</v>
      </c>
      <c r="D3217" s="414">
        <v>239.4</v>
      </c>
    </row>
    <row r="3218" spans="1:4" x14ac:dyDescent="0.2">
      <c r="A3218" s="415" t="s">
        <v>8126</v>
      </c>
      <c r="B3218" s="415" t="s">
        <v>3992</v>
      </c>
      <c r="C3218" s="414">
        <v>-833</v>
      </c>
      <c r="D3218" s="414">
        <v>-136.44999999999999</v>
      </c>
    </row>
    <row r="3219" spans="1:4" x14ac:dyDescent="0.2">
      <c r="A3219" s="415" t="s">
        <v>8126</v>
      </c>
      <c r="B3219" s="415" t="s">
        <v>3993</v>
      </c>
      <c r="C3219" s="414">
        <v>0</v>
      </c>
      <c r="D3219" s="414">
        <v>0</v>
      </c>
    </row>
    <row r="3220" spans="1:4" x14ac:dyDescent="0.2">
      <c r="A3220" s="415" t="s">
        <v>8127</v>
      </c>
      <c r="B3220" s="415" t="s">
        <v>169</v>
      </c>
      <c r="C3220" s="414">
        <v>19295</v>
      </c>
      <c r="D3220" s="414">
        <v>8298.7800000000007</v>
      </c>
    </row>
    <row r="3221" spans="1:4" x14ac:dyDescent="0.2">
      <c r="A3221" s="415" t="s">
        <v>8127</v>
      </c>
      <c r="B3221" s="415" t="s">
        <v>174</v>
      </c>
      <c r="C3221" s="414">
        <v>4293</v>
      </c>
      <c r="D3221" s="414">
        <v>1846.42</v>
      </c>
    </row>
    <row r="3222" spans="1:4" x14ac:dyDescent="0.2">
      <c r="A3222" s="415" t="s">
        <v>8127</v>
      </c>
      <c r="B3222" s="415" t="s">
        <v>175</v>
      </c>
      <c r="C3222" s="414">
        <v>-4293</v>
      </c>
      <c r="D3222" s="414">
        <v>-772.74</v>
      </c>
    </row>
    <row r="3223" spans="1:4" x14ac:dyDescent="0.2">
      <c r="A3223" s="415" t="s">
        <v>8128</v>
      </c>
      <c r="B3223" s="415" t="s">
        <v>3254</v>
      </c>
      <c r="C3223" s="414">
        <v>3220</v>
      </c>
      <c r="D3223" s="414">
        <v>1096.4100000000001</v>
      </c>
    </row>
    <row r="3224" spans="1:4" x14ac:dyDescent="0.2">
      <c r="A3224" s="415" t="s">
        <v>8128</v>
      </c>
      <c r="B3224" s="415" t="s">
        <v>3258</v>
      </c>
      <c r="C3224" s="414">
        <v>1035</v>
      </c>
      <c r="D3224" s="414">
        <v>352.42</v>
      </c>
    </row>
    <row r="3225" spans="1:4" x14ac:dyDescent="0.2">
      <c r="A3225" s="415" t="s">
        <v>8128</v>
      </c>
      <c r="B3225" s="415" t="s">
        <v>3259</v>
      </c>
      <c r="C3225" s="414">
        <v>-1035</v>
      </c>
      <c r="D3225" s="414">
        <v>-169.53</v>
      </c>
    </row>
    <row r="3226" spans="1:4" x14ac:dyDescent="0.2">
      <c r="A3226" s="415" t="s">
        <v>8128</v>
      </c>
      <c r="B3226" s="415" t="s">
        <v>3260</v>
      </c>
      <c r="C3226" s="414">
        <v>0</v>
      </c>
      <c r="D3226" s="414">
        <v>0</v>
      </c>
    </row>
    <row r="3227" spans="1:4" x14ac:dyDescent="0.2">
      <c r="A3227" s="415" t="s">
        <v>8129</v>
      </c>
      <c r="B3227" s="415" t="s">
        <v>3987</v>
      </c>
      <c r="C3227" s="414">
        <v>10864</v>
      </c>
      <c r="D3227" s="414">
        <v>3122.31</v>
      </c>
    </row>
    <row r="3228" spans="1:4" x14ac:dyDescent="0.2">
      <c r="A3228" s="415" t="s">
        <v>8129</v>
      </c>
      <c r="B3228" s="415" t="s">
        <v>3991</v>
      </c>
      <c r="C3228" s="414">
        <v>1213</v>
      </c>
      <c r="D3228" s="414">
        <v>348.61</v>
      </c>
    </row>
    <row r="3229" spans="1:4" x14ac:dyDescent="0.2">
      <c r="A3229" s="415" t="s">
        <v>8129</v>
      </c>
      <c r="B3229" s="415" t="s">
        <v>3992</v>
      </c>
      <c r="C3229" s="414">
        <v>-1213</v>
      </c>
      <c r="D3229" s="414">
        <v>-198.69</v>
      </c>
    </row>
    <row r="3230" spans="1:4" x14ac:dyDescent="0.2">
      <c r="A3230" s="415" t="s">
        <v>8129</v>
      </c>
      <c r="B3230" s="415" t="s">
        <v>3993</v>
      </c>
      <c r="C3230" s="414">
        <v>0</v>
      </c>
      <c r="D3230" s="414">
        <v>0</v>
      </c>
    </row>
    <row r="3231" spans="1:4" x14ac:dyDescent="0.2">
      <c r="A3231" s="415" t="s">
        <v>8130</v>
      </c>
      <c r="B3231" s="415" t="s">
        <v>3243</v>
      </c>
      <c r="C3231" s="414">
        <v>7857</v>
      </c>
      <c r="D3231" s="414">
        <v>3075.23</v>
      </c>
    </row>
    <row r="3232" spans="1:4" x14ac:dyDescent="0.2">
      <c r="A3232" s="415" t="s">
        <v>8131</v>
      </c>
      <c r="B3232" s="415" t="s">
        <v>4794</v>
      </c>
      <c r="C3232" s="414">
        <v>4135</v>
      </c>
      <c r="D3232" s="414">
        <v>1010.19</v>
      </c>
    </row>
    <row r="3233" spans="1:4" x14ac:dyDescent="0.2">
      <c r="A3233" s="415" t="s">
        <v>8131</v>
      </c>
      <c r="B3233" s="415" t="s">
        <v>4799</v>
      </c>
      <c r="C3233" s="414">
        <v>1656</v>
      </c>
      <c r="D3233" s="414">
        <v>404.57</v>
      </c>
    </row>
    <row r="3234" spans="1:4" x14ac:dyDescent="0.2">
      <c r="A3234" s="415" t="s">
        <v>8131</v>
      </c>
      <c r="B3234" s="415" t="s">
        <v>4800</v>
      </c>
      <c r="C3234" s="414">
        <v>-1503.7</v>
      </c>
      <c r="D3234" s="414">
        <v>-246.32</v>
      </c>
    </row>
    <row r="3235" spans="1:4" x14ac:dyDescent="0.2">
      <c r="A3235" s="415" t="s">
        <v>8131</v>
      </c>
      <c r="B3235" s="415" t="s">
        <v>4801</v>
      </c>
      <c r="C3235" s="414">
        <v>-152.30000000000001</v>
      </c>
      <c r="D3235" s="414">
        <v>-18.28</v>
      </c>
    </row>
    <row r="3236" spans="1:4" x14ac:dyDescent="0.2">
      <c r="A3236" s="415" t="s">
        <v>8132</v>
      </c>
      <c r="B3236" s="415" t="s">
        <v>3987</v>
      </c>
      <c r="C3236" s="414">
        <v>13152</v>
      </c>
      <c r="D3236" s="414">
        <v>3779.88</v>
      </c>
    </row>
    <row r="3237" spans="1:4" x14ac:dyDescent="0.2">
      <c r="A3237" s="415" t="s">
        <v>8132</v>
      </c>
      <c r="B3237" s="415" t="s">
        <v>3991</v>
      </c>
      <c r="C3237" s="414">
        <v>1181</v>
      </c>
      <c r="D3237" s="414">
        <v>339.42</v>
      </c>
    </row>
    <row r="3238" spans="1:4" x14ac:dyDescent="0.2">
      <c r="A3238" s="415" t="s">
        <v>8132</v>
      </c>
      <c r="B3238" s="415" t="s">
        <v>3992</v>
      </c>
      <c r="C3238" s="414">
        <v>-1181</v>
      </c>
      <c r="D3238" s="414">
        <v>-193.45000000000002</v>
      </c>
    </row>
    <row r="3239" spans="1:4" x14ac:dyDescent="0.2">
      <c r="A3239" s="415" t="s">
        <v>8132</v>
      </c>
      <c r="B3239" s="415" t="s">
        <v>3993</v>
      </c>
      <c r="C3239" s="414">
        <v>0</v>
      </c>
      <c r="D3239" s="414">
        <v>0</v>
      </c>
    </row>
    <row r="3240" spans="1:4" x14ac:dyDescent="0.2">
      <c r="A3240" s="415" t="s">
        <v>8133</v>
      </c>
      <c r="B3240" s="415" t="s">
        <v>3987</v>
      </c>
      <c r="C3240" s="414">
        <v>3721</v>
      </c>
      <c r="D3240" s="414">
        <v>1069.42</v>
      </c>
    </row>
    <row r="3241" spans="1:4" x14ac:dyDescent="0.2">
      <c r="A3241" s="415" t="s">
        <v>8133</v>
      </c>
      <c r="B3241" s="415" t="s">
        <v>3991</v>
      </c>
      <c r="C3241" s="414">
        <v>1479</v>
      </c>
      <c r="D3241" s="414">
        <v>425.06</v>
      </c>
    </row>
    <row r="3242" spans="1:4" x14ac:dyDescent="0.2">
      <c r="A3242" s="415" t="s">
        <v>8133</v>
      </c>
      <c r="B3242" s="415" t="s">
        <v>3992</v>
      </c>
      <c r="C3242" s="414">
        <v>-1479</v>
      </c>
      <c r="D3242" s="414">
        <v>-242.26</v>
      </c>
    </row>
    <row r="3243" spans="1:4" x14ac:dyDescent="0.2">
      <c r="A3243" s="415" t="s">
        <v>8133</v>
      </c>
      <c r="B3243" s="415" t="s">
        <v>3993</v>
      </c>
      <c r="C3243" s="414">
        <v>0</v>
      </c>
      <c r="D3243" s="414">
        <v>0</v>
      </c>
    </row>
    <row r="3244" spans="1:4" x14ac:dyDescent="0.2">
      <c r="A3244" s="415" t="s">
        <v>8134</v>
      </c>
      <c r="B3244" s="415" t="s">
        <v>3987</v>
      </c>
      <c r="C3244" s="414">
        <v>3042</v>
      </c>
      <c r="D3244" s="414">
        <v>874.27</v>
      </c>
    </row>
    <row r="3245" spans="1:4" x14ac:dyDescent="0.2">
      <c r="A3245" s="415" t="s">
        <v>8134</v>
      </c>
      <c r="B3245" s="415" t="s">
        <v>3991</v>
      </c>
      <c r="C3245" s="414">
        <v>1608</v>
      </c>
      <c r="D3245" s="414">
        <v>462.14</v>
      </c>
    </row>
    <row r="3246" spans="1:4" x14ac:dyDescent="0.2">
      <c r="A3246" s="415" t="s">
        <v>8134</v>
      </c>
      <c r="B3246" s="415" t="s">
        <v>3992</v>
      </c>
      <c r="C3246" s="414">
        <v>-1395</v>
      </c>
      <c r="D3246" s="414">
        <v>-228.5</v>
      </c>
    </row>
    <row r="3247" spans="1:4" x14ac:dyDescent="0.2">
      <c r="A3247" s="415" t="s">
        <v>8134</v>
      </c>
      <c r="B3247" s="415" t="s">
        <v>3993</v>
      </c>
      <c r="C3247" s="414">
        <v>-213</v>
      </c>
      <c r="D3247" s="414">
        <v>-25.56</v>
      </c>
    </row>
    <row r="3248" spans="1:4" x14ac:dyDescent="0.2">
      <c r="A3248" s="415" t="s">
        <v>8135</v>
      </c>
      <c r="B3248" s="415" t="s">
        <v>3987</v>
      </c>
      <c r="C3248" s="414">
        <v>2283.75665399225</v>
      </c>
      <c r="D3248" s="414">
        <v>656.35</v>
      </c>
    </row>
    <row r="3249" spans="1:4" x14ac:dyDescent="0.2">
      <c r="A3249" s="415" t="s">
        <v>8135</v>
      </c>
      <c r="B3249" s="415" t="s">
        <v>3991</v>
      </c>
      <c r="C3249" s="414">
        <v>936.05703422047304</v>
      </c>
      <c r="D3249" s="414">
        <v>269.02</v>
      </c>
    </row>
    <row r="3250" spans="1:4" x14ac:dyDescent="0.2">
      <c r="A3250" s="415" t="s">
        <v>8135</v>
      </c>
      <c r="B3250" s="415" t="s">
        <v>3992</v>
      </c>
      <c r="C3250" s="414">
        <v>-936.05703422047304</v>
      </c>
      <c r="D3250" s="414">
        <v>-153.33000000000001</v>
      </c>
    </row>
    <row r="3251" spans="1:4" x14ac:dyDescent="0.2">
      <c r="A3251" s="415" t="s">
        <v>8135</v>
      </c>
      <c r="B3251" s="415" t="s">
        <v>3993</v>
      </c>
      <c r="C3251" s="414">
        <v>0</v>
      </c>
      <c r="D3251" s="414">
        <v>0</v>
      </c>
    </row>
    <row r="3252" spans="1:4" x14ac:dyDescent="0.2">
      <c r="A3252" s="415" t="s">
        <v>8136</v>
      </c>
      <c r="B3252" s="415" t="s">
        <v>3987</v>
      </c>
      <c r="C3252" s="414">
        <v>7510</v>
      </c>
      <c r="D3252" s="414">
        <v>2158.37</v>
      </c>
    </row>
    <row r="3253" spans="1:4" x14ac:dyDescent="0.2">
      <c r="A3253" s="415" t="s">
        <v>8136</v>
      </c>
      <c r="B3253" s="415" t="s">
        <v>3991</v>
      </c>
      <c r="C3253" s="414">
        <v>2117</v>
      </c>
      <c r="D3253" s="414">
        <v>608.42999999999995</v>
      </c>
    </row>
    <row r="3254" spans="1:4" x14ac:dyDescent="0.2">
      <c r="A3254" s="415" t="s">
        <v>8136</v>
      </c>
      <c r="B3254" s="415" t="s">
        <v>3992</v>
      </c>
      <c r="C3254" s="414">
        <v>-2117</v>
      </c>
      <c r="D3254" s="414">
        <v>-346.76</v>
      </c>
    </row>
    <row r="3255" spans="1:4" x14ac:dyDescent="0.2">
      <c r="A3255" s="415" t="s">
        <v>8136</v>
      </c>
      <c r="B3255" s="415" t="s">
        <v>3993</v>
      </c>
      <c r="C3255" s="414">
        <v>0</v>
      </c>
      <c r="D3255" s="414">
        <v>0</v>
      </c>
    </row>
    <row r="3256" spans="1:4" x14ac:dyDescent="0.2">
      <c r="A3256" s="415" t="s">
        <v>8137</v>
      </c>
      <c r="B3256" s="415" t="s">
        <v>3243</v>
      </c>
      <c r="C3256" s="414">
        <v>5421</v>
      </c>
      <c r="D3256" s="414">
        <v>2121.7800000000002</v>
      </c>
    </row>
    <row r="3257" spans="1:4" x14ac:dyDescent="0.2">
      <c r="A3257" s="415" t="s">
        <v>8137</v>
      </c>
      <c r="B3257" s="415" t="s">
        <v>3247</v>
      </c>
      <c r="C3257" s="414">
        <v>2205</v>
      </c>
      <c r="D3257" s="414">
        <v>863.04</v>
      </c>
    </row>
    <row r="3258" spans="1:4" x14ac:dyDescent="0.2">
      <c r="A3258" s="415" t="s">
        <v>8137</v>
      </c>
      <c r="B3258" s="415" t="s">
        <v>3248</v>
      </c>
      <c r="C3258" s="414">
        <v>-2205</v>
      </c>
      <c r="D3258" s="414">
        <v>-361.18</v>
      </c>
    </row>
    <row r="3259" spans="1:4" x14ac:dyDescent="0.2">
      <c r="A3259" s="415" t="s">
        <v>8138</v>
      </c>
      <c r="B3259" s="415" t="s">
        <v>3987</v>
      </c>
      <c r="C3259" s="414">
        <v>13151</v>
      </c>
      <c r="D3259" s="414">
        <v>3779.59</v>
      </c>
    </row>
    <row r="3260" spans="1:4" x14ac:dyDescent="0.2">
      <c r="A3260" s="415" t="s">
        <v>8138</v>
      </c>
      <c r="B3260" s="415" t="s">
        <v>3991</v>
      </c>
      <c r="C3260" s="414">
        <v>5019</v>
      </c>
      <c r="D3260" s="414">
        <v>1442.4599999999996</v>
      </c>
    </row>
    <row r="3261" spans="1:4" x14ac:dyDescent="0.2">
      <c r="A3261" s="415" t="s">
        <v>8138</v>
      </c>
      <c r="B3261" s="415" t="s">
        <v>3992</v>
      </c>
      <c r="C3261" s="414">
        <v>-4359.8999999999996</v>
      </c>
      <c r="D3261" s="414">
        <v>-714.17</v>
      </c>
    </row>
    <row r="3262" spans="1:4" x14ac:dyDescent="0.2">
      <c r="A3262" s="415" t="s">
        <v>8138</v>
      </c>
      <c r="B3262" s="415" t="s">
        <v>3993</v>
      </c>
      <c r="C3262" s="414">
        <v>-659.1</v>
      </c>
      <c r="D3262" s="414">
        <v>-79.09</v>
      </c>
    </row>
    <row r="3263" spans="1:4" x14ac:dyDescent="0.2">
      <c r="A3263" s="415" t="s">
        <v>8139</v>
      </c>
      <c r="B3263" s="415" t="s">
        <v>3243</v>
      </c>
      <c r="C3263" s="414">
        <v>896</v>
      </c>
      <c r="D3263" s="414">
        <v>350.69</v>
      </c>
    </row>
    <row r="3264" spans="1:4" x14ac:dyDescent="0.2">
      <c r="A3264" s="415" t="s">
        <v>8139</v>
      </c>
      <c r="B3264" s="415" t="s">
        <v>3247</v>
      </c>
      <c r="C3264" s="414">
        <v>687</v>
      </c>
      <c r="D3264" s="414">
        <v>268.89</v>
      </c>
    </row>
    <row r="3265" spans="1:4" x14ac:dyDescent="0.2">
      <c r="A3265" s="415" t="s">
        <v>8139</v>
      </c>
      <c r="B3265" s="415" t="s">
        <v>3248</v>
      </c>
      <c r="C3265" s="414">
        <v>-687</v>
      </c>
      <c r="D3265" s="414">
        <v>-112.53</v>
      </c>
    </row>
    <row r="3266" spans="1:4" x14ac:dyDescent="0.2">
      <c r="A3266" s="415" t="s">
        <v>8140</v>
      </c>
      <c r="B3266" s="415" t="s">
        <v>3987</v>
      </c>
      <c r="C3266" s="414">
        <v>8319</v>
      </c>
      <c r="D3266" s="414">
        <v>2390.88</v>
      </c>
    </row>
    <row r="3267" spans="1:4" x14ac:dyDescent="0.2">
      <c r="A3267" s="415" t="s">
        <v>8140</v>
      </c>
      <c r="B3267" s="415" t="s">
        <v>3991</v>
      </c>
      <c r="C3267" s="414">
        <v>2131</v>
      </c>
      <c r="D3267" s="414">
        <v>612.45000000000005</v>
      </c>
    </row>
    <row r="3268" spans="1:4" x14ac:dyDescent="0.2">
      <c r="A3268" s="415" t="s">
        <v>8140</v>
      </c>
      <c r="B3268" s="415" t="s">
        <v>3992</v>
      </c>
      <c r="C3268" s="414">
        <v>-2131</v>
      </c>
      <c r="D3268" s="414">
        <v>-349.06</v>
      </c>
    </row>
    <row r="3269" spans="1:4" x14ac:dyDescent="0.2">
      <c r="A3269" s="415" t="s">
        <v>8140</v>
      </c>
      <c r="B3269" s="415" t="s">
        <v>3993</v>
      </c>
      <c r="C3269" s="414">
        <v>0</v>
      </c>
      <c r="D3269" s="414">
        <v>0</v>
      </c>
    </row>
    <row r="3270" spans="1:4" x14ac:dyDescent="0.2">
      <c r="A3270" s="415" t="s">
        <v>8141</v>
      </c>
      <c r="B3270" s="415" t="s">
        <v>3987</v>
      </c>
      <c r="C3270" s="414">
        <v>2335</v>
      </c>
      <c r="D3270" s="414">
        <v>671.08</v>
      </c>
    </row>
    <row r="3271" spans="1:4" x14ac:dyDescent="0.2">
      <c r="A3271" s="415" t="s">
        <v>8141</v>
      </c>
      <c r="B3271" s="415" t="s">
        <v>3991</v>
      </c>
      <c r="C3271" s="414">
        <v>1082</v>
      </c>
      <c r="D3271" s="414">
        <v>310.97000000000003</v>
      </c>
    </row>
    <row r="3272" spans="1:4" x14ac:dyDescent="0.2">
      <c r="A3272" s="415" t="s">
        <v>8141</v>
      </c>
      <c r="B3272" s="415" t="s">
        <v>3992</v>
      </c>
      <c r="C3272" s="414">
        <v>-1025.0999999999999</v>
      </c>
      <c r="D3272" s="414">
        <v>-167.91</v>
      </c>
    </row>
    <row r="3273" spans="1:4" x14ac:dyDescent="0.2">
      <c r="A3273" s="415" t="s">
        <v>8141</v>
      </c>
      <c r="B3273" s="415" t="s">
        <v>3993</v>
      </c>
      <c r="C3273" s="414">
        <v>-56.9</v>
      </c>
      <c r="D3273" s="414">
        <v>-6.83</v>
      </c>
    </row>
    <row r="3274" spans="1:4" x14ac:dyDescent="0.2">
      <c r="A3274" s="415" t="s">
        <v>8142</v>
      </c>
      <c r="B3274" s="415" t="s">
        <v>3987</v>
      </c>
      <c r="C3274" s="414">
        <v>7134</v>
      </c>
      <c r="D3274" s="414">
        <v>2050.31</v>
      </c>
    </row>
    <row r="3275" spans="1:4" x14ac:dyDescent="0.2">
      <c r="A3275" s="415" t="s">
        <v>8142</v>
      </c>
      <c r="B3275" s="415" t="s">
        <v>3991</v>
      </c>
      <c r="C3275" s="414">
        <v>2207</v>
      </c>
      <c r="D3275" s="414">
        <v>634.29</v>
      </c>
    </row>
    <row r="3276" spans="1:4" x14ac:dyDescent="0.2">
      <c r="A3276" s="415" t="s">
        <v>8142</v>
      </c>
      <c r="B3276" s="415" t="s">
        <v>3992</v>
      </c>
      <c r="C3276" s="414">
        <v>-2207</v>
      </c>
      <c r="D3276" s="414">
        <v>-361.51</v>
      </c>
    </row>
    <row r="3277" spans="1:4" x14ac:dyDescent="0.2">
      <c r="A3277" s="415" t="s">
        <v>8142</v>
      </c>
      <c r="B3277" s="415" t="s">
        <v>3993</v>
      </c>
      <c r="C3277" s="414">
        <v>0</v>
      </c>
      <c r="D3277" s="414">
        <v>0</v>
      </c>
    </row>
    <row r="3278" spans="1:4" x14ac:dyDescent="0.2">
      <c r="A3278" s="415" t="s">
        <v>8143</v>
      </c>
      <c r="B3278" s="415" t="s">
        <v>3987</v>
      </c>
      <c r="C3278" s="414">
        <v>9215</v>
      </c>
      <c r="D3278" s="414">
        <v>2648.39</v>
      </c>
    </row>
    <row r="3279" spans="1:4" x14ac:dyDescent="0.2">
      <c r="A3279" s="415" t="s">
        <v>8143</v>
      </c>
      <c r="B3279" s="415" t="s">
        <v>3991</v>
      </c>
      <c r="C3279" s="414">
        <v>1749</v>
      </c>
      <c r="D3279" s="414">
        <v>502.66</v>
      </c>
    </row>
    <row r="3280" spans="1:4" x14ac:dyDescent="0.2">
      <c r="A3280" s="415" t="s">
        <v>8143</v>
      </c>
      <c r="B3280" s="415" t="s">
        <v>3992</v>
      </c>
      <c r="C3280" s="414">
        <v>-1749</v>
      </c>
      <c r="D3280" s="414">
        <v>-286.49</v>
      </c>
    </row>
    <row r="3281" spans="1:4" x14ac:dyDescent="0.2">
      <c r="A3281" s="415" t="s">
        <v>8143</v>
      </c>
      <c r="B3281" s="415" t="s">
        <v>3993</v>
      </c>
      <c r="C3281" s="414">
        <v>0</v>
      </c>
      <c r="D3281" s="414">
        <v>0</v>
      </c>
    </row>
    <row r="3282" spans="1:4" x14ac:dyDescent="0.2">
      <c r="A3282" s="415" t="s">
        <v>8144</v>
      </c>
      <c r="B3282" s="415" t="s">
        <v>169</v>
      </c>
      <c r="C3282" s="414">
        <v>1363.2</v>
      </c>
      <c r="D3282" s="414">
        <v>586.30999999999995</v>
      </c>
    </row>
    <row r="3283" spans="1:4" x14ac:dyDescent="0.2">
      <c r="A3283" s="415" t="s">
        <v>8144</v>
      </c>
      <c r="B3283" s="415" t="s">
        <v>174</v>
      </c>
      <c r="C3283" s="414">
        <v>1746</v>
      </c>
      <c r="D3283" s="414">
        <v>750.95</v>
      </c>
    </row>
    <row r="3284" spans="1:4" x14ac:dyDescent="0.2">
      <c r="A3284" s="415" t="s">
        <v>8144</v>
      </c>
      <c r="B3284" s="415" t="s">
        <v>175</v>
      </c>
      <c r="C3284" s="414">
        <v>-1746</v>
      </c>
      <c r="D3284" s="414">
        <v>-314.27999999999997</v>
      </c>
    </row>
    <row r="3285" spans="1:4" x14ac:dyDescent="0.2">
      <c r="A3285" s="415" t="s">
        <v>8145</v>
      </c>
      <c r="B3285" s="415" t="s">
        <v>3987</v>
      </c>
      <c r="C3285" s="414">
        <v>12542</v>
      </c>
      <c r="D3285" s="414">
        <v>3604.57</v>
      </c>
    </row>
    <row r="3286" spans="1:4" x14ac:dyDescent="0.2">
      <c r="A3286" s="415" t="s">
        <v>8145</v>
      </c>
      <c r="B3286" s="415" t="s">
        <v>3991</v>
      </c>
      <c r="C3286" s="414">
        <v>1521</v>
      </c>
      <c r="D3286" s="414">
        <v>437.14</v>
      </c>
    </row>
    <row r="3287" spans="1:4" x14ac:dyDescent="0.2">
      <c r="A3287" s="415" t="s">
        <v>8145</v>
      </c>
      <c r="B3287" s="415" t="s">
        <v>3992</v>
      </c>
      <c r="C3287" s="414">
        <v>-1521</v>
      </c>
      <c r="D3287" s="414">
        <v>-249.14</v>
      </c>
    </row>
    <row r="3288" spans="1:4" x14ac:dyDescent="0.2">
      <c r="A3288" s="415" t="s">
        <v>8145</v>
      </c>
      <c r="B3288" s="415" t="s">
        <v>3993</v>
      </c>
      <c r="C3288" s="414">
        <v>0</v>
      </c>
      <c r="D3288" s="414">
        <v>0</v>
      </c>
    </row>
    <row r="3289" spans="1:4" x14ac:dyDescent="0.2">
      <c r="A3289" s="415" t="s">
        <v>8146</v>
      </c>
      <c r="B3289" s="415" t="s">
        <v>3987</v>
      </c>
      <c r="C3289" s="414">
        <v>5423</v>
      </c>
      <c r="D3289" s="414">
        <v>1558.57</v>
      </c>
    </row>
    <row r="3290" spans="1:4" x14ac:dyDescent="0.2">
      <c r="A3290" s="415" t="s">
        <v>8146</v>
      </c>
      <c r="B3290" s="415" t="s">
        <v>3991</v>
      </c>
      <c r="C3290" s="414">
        <v>1621</v>
      </c>
      <c r="D3290" s="414">
        <v>465.88</v>
      </c>
    </row>
    <row r="3291" spans="1:4" x14ac:dyDescent="0.2">
      <c r="A3291" s="415" t="s">
        <v>8146</v>
      </c>
      <c r="B3291" s="415" t="s">
        <v>3992</v>
      </c>
      <c r="C3291" s="414">
        <v>-1621</v>
      </c>
      <c r="D3291" s="414">
        <v>-265.52</v>
      </c>
    </row>
    <row r="3292" spans="1:4" x14ac:dyDescent="0.2">
      <c r="A3292" s="415" t="s">
        <v>8146</v>
      </c>
      <c r="B3292" s="415" t="s">
        <v>3993</v>
      </c>
      <c r="C3292" s="414">
        <v>0</v>
      </c>
      <c r="D3292" s="414">
        <v>0</v>
      </c>
    </row>
    <row r="3293" spans="1:4" x14ac:dyDescent="0.2">
      <c r="A3293" s="415" t="s">
        <v>8147</v>
      </c>
      <c r="B3293" s="415" t="s">
        <v>3987</v>
      </c>
      <c r="C3293" s="414">
        <v>3838</v>
      </c>
      <c r="D3293" s="414">
        <v>1103.0400000000002</v>
      </c>
    </row>
    <row r="3294" spans="1:4" x14ac:dyDescent="0.2">
      <c r="A3294" s="415" t="s">
        <v>8147</v>
      </c>
      <c r="B3294" s="415" t="s">
        <v>3991</v>
      </c>
      <c r="C3294" s="414">
        <v>819.79999999999859</v>
      </c>
      <c r="D3294" s="414">
        <v>235.60999999999996</v>
      </c>
    </row>
    <row r="3295" spans="1:4" x14ac:dyDescent="0.2">
      <c r="A3295" s="415" t="s">
        <v>8147</v>
      </c>
      <c r="B3295" s="415" t="s">
        <v>3992</v>
      </c>
      <c r="C3295" s="414">
        <v>-819.79999999999859</v>
      </c>
      <c r="D3295" s="414">
        <v>-134.28</v>
      </c>
    </row>
    <row r="3296" spans="1:4" x14ac:dyDescent="0.2">
      <c r="A3296" s="415" t="s">
        <v>8147</v>
      </c>
      <c r="B3296" s="415" t="s">
        <v>3993</v>
      </c>
      <c r="C3296" s="414">
        <v>0</v>
      </c>
      <c r="D3296" s="414">
        <v>0</v>
      </c>
    </row>
    <row r="3297" spans="1:4" x14ac:dyDescent="0.2">
      <c r="A3297" s="415" t="s">
        <v>8148</v>
      </c>
      <c r="B3297" s="415" t="s">
        <v>3987</v>
      </c>
      <c r="C3297" s="414">
        <v>4156</v>
      </c>
      <c r="D3297" s="414">
        <v>1194.43</v>
      </c>
    </row>
    <row r="3298" spans="1:4" x14ac:dyDescent="0.2">
      <c r="A3298" s="415" t="s">
        <v>8148</v>
      </c>
      <c r="B3298" s="415" t="s">
        <v>3991</v>
      </c>
      <c r="C3298" s="414">
        <v>1339</v>
      </c>
      <c r="D3298" s="414">
        <v>384.83</v>
      </c>
    </row>
    <row r="3299" spans="1:4" x14ac:dyDescent="0.2">
      <c r="A3299" s="415" t="s">
        <v>8148</v>
      </c>
      <c r="B3299" s="415" t="s">
        <v>3992</v>
      </c>
      <c r="C3299" s="414">
        <v>-1339</v>
      </c>
      <c r="D3299" s="414">
        <v>-219.33</v>
      </c>
    </row>
    <row r="3300" spans="1:4" x14ac:dyDescent="0.2">
      <c r="A3300" s="415" t="s">
        <v>8148</v>
      </c>
      <c r="B3300" s="415" t="s">
        <v>3993</v>
      </c>
      <c r="C3300" s="414">
        <v>0</v>
      </c>
      <c r="D3300" s="414">
        <v>0</v>
      </c>
    </row>
    <row r="3301" spans="1:4" x14ac:dyDescent="0.2">
      <c r="A3301" s="415" t="s">
        <v>8149</v>
      </c>
      <c r="B3301" s="415" t="s">
        <v>169</v>
      </c>
      <c r="C3301" s="414">
        <v>10449</v>
      </c>
      <c r="D3301" s="414">
        <v>4494.1099999999997</v>
      </c>
    </row>
    <row r="3302" spans="1:4" x14ac:dyDescent="0.2">
      <c r="A3302" s="415" t="s">
        <v>8149</v>
      </c>
      <c r="B3302" s="415" t="s">
        <v>174</v>
      </c>
      <c r="C3302" s="414">
        <v>4963</v>
      </c>
      <c r="D3302" s="414">
        <v>2134.58</v>
      </c>
    </row>
    <row r="3303" spans="1:4" x14ac:dyDescent="0.2">
      <c r="A3303" s="415" t="s">
        <v>8149</v>
      </c>
      <c r="B3303" s="415" t="s">
        <v>175</v>
      </c>
      <c r="C3303" s="414">
        <v>-4963</v>
      </c>
      <c r="D3303" s="414">
        <v>-893.34</v>
      </c>
    </row>
    <row r="3304" spans="1:4" x14ac:dyDescent="0.2">
      <c r="A3304" s="415" t="s">
        <v>8151</v>
      </c>
      <c r="B3304" s="415" t="s">
        <v>3254</v>
      </c>
      <c r="C3304" s="414">
        <v>13089</v>
      </c>
      <c r="D3304" s="414">
        <v>4456.8</v>
      </c>
    </row>
    <row r="3305" spans="1:4" x14ac:dyDescent="0.2">
      <c r="A3305" s="415" t="s">
        <v>8151</v>
      </c>
      <c r="B3305" s="415" t="s">
        <v>3258</v>
      </c>
      <c r="C3305" s="414">
        <v>1864</v>
      </c>
      <c r="D3305" s="414">
        <v>634.69000000000005</v>
      </c>
    </row>
    <row r="3306" spans="1:4" x14ac:dyDescent="0.2">
      <c r="A3306" s="415" t="s">
        <v>8151</v>
      </c>
      <c r="B3306" s="415" t="s">
        <v>3259</v>
      </c>
      <c r="C3306" s="414">
        <v>-1864</v>
      </c>
      <c r="D3306" s="414">
        <v>-305.32</v>
      </c>
    </row>
    <row r="3307" spans="1:4" x14ac:dyDescent="0.2">
      <c r="A3307" s="415" t="s">
        <v>8151</v>
      </c>
      <c r="B3307" s="415" t="s">
        <v>3260</v>
      </c>
      <c r="C3307" s="414">
        <v>0</v>
      </c>
      <c r="D3307" s="414">
        <v>0</v>
      </c>
    </row>
    <row r="3308" spans="1:4" x14ac:dyDescent="0.2">
      <c r="A3308" s="415" t="s">
        <v>8152</v>
      </c>
      <c r="B3308" s="415" t="s">
        <v>3987</v>
      </c>
      <c r="C3308" s="414">
        <v>4352</v>
      </c>
      <c r="D3308" s="414">
        <v>1250.78</v>
      </c>
    </row>
    <row r="3309" spans="1:4" x14ac:dyDescent="0.2">
      <c r="A3309" s="415" t="s">
        <v>8152</v>
      </c>
      <c r="B3309" s="415" t="s">
        <v>3991</v>
      </c>
      <c r="C3309" s="414">
        <v>3161.5999999999976</v>
      </c>
      <c r="D3309" s="414">
        <v>908.64</v>
      </c>
    </row>
    <row r="3310" spans="1:4" x14ac:dyDescent="0.2">
      <c r="A3310" s="415" t="s">
        <v>8152</v>
      </c>
      <c r="B3310" s="415" t="s">
        <v>3992</v>
      </c>
      <c r="C3310" s="414">
        <v>-2254.0799999999958</v>
      </c>
      <c r="D3310" s="414">
        <v>-369.21999999999997</v>
      </c>
    </row>
    <row r="3311" spans="1:4" x14ac:dyDescent="0.2">
      <c r="A3311" s="415" t="s">
        <v>8152</v>
      </c>
      <c r="B3311" s="415" t="s">
        <v>3993</v>
      </c>
      <c r="C3311" s="414">
        <v>-907.5200000000001</v>
      </c>
      <c r="D3311" s="414">
        <v>-108.9</v>
      </c>
    </row>
    <row r="3312" spans="1:4" x14ac:dyDescent="0.2">
      <c r="A3312" s="415" t="s">
        <v>8153</v>
      </c>
      <c r="B3312" s="415" t="s">
        <v>3243</v>
      </c>
      <c r="C3312" s="414">
        <v>7341</v>
      </c>
      <c r="D3312" s="414">
        <v>2873.27</v>
      </c>
    </row>
    <row r="3313" spans="1:4" x14ac:dyDescent="0.2">
      <c r="A3313" s="415" t="s">
        <v>8153</v>
      </c>
      <c r="B3313" s="415" t="s">
        <v>3247</v>
      </c>
      <c r="C3313" s="414">
        <v>1084</v>
      </c>
      <c r="D3313" s="414">
        <v>424.28</v>
      </c>
    </row>
    <row r="3314" spans="1:4" x14ac:dyDescent="0.2">
      <c r="A3314" s="415" t="s">
        <v>8153</v>
      </c>
      <c r="B3314" s="415" t="s">
        <v>3248</v>
      </c>
      <c r="C3314" s="414">
        <v>-1084</v>
      </c>
      <c r="D3314" s="414">
        <v>-177.56</v>
      </c>
    </row>
    <row r="3315" spans="1:4" x14ac:dyDescent="0.2">
      <c r="A3315" s="415" t="s">
        <v>8154</v>
      </c>
      <c r="B3315" s="415" t="s">
        <v>3987</v>
      </c>
      <c r="C3315" s="414">
        <v>6095</v>
      </c>
      <c r="D3315" s="414">
        <v>1751.7</v>
      </c>
    </row>
    <row r="3316" spans="1:4" x14ac:dyDescent="0.2">
      <c r="A3316" s="415" t="s">
        <v>8154</v>
      </c>
      <c r="B3316" s="415" t="s">
        <v>3991</v>
      </c>
      <c r="C3316" s="414">
        <v>1596</v>
      </c>
      <c r="D3316" s="414">
        <v>458.69</v>
      </c>
    </row>
    <row r="3317" spans="1:4" x14ac:dyDescent="0.2">
      <c r="A3317" s="415" t="s">
        <v>8154</v>
      </c>
      <c r="B3317" s="415" t="s">
        <v>3992</v>
      </c>
      <c r="C3317" s="414">
        <v>-1596</v>
      </c>
      <c r="D3317" s="414">
        <v>-261.42</v>
      </c>
    </row>
    <row r="3318" spans="1:4" x14ac:dyDescent="0.2">
      <c r="A3318" s="415" t="s">
        <v>8154</v>
      </c>
      <c r="B3318" s="415" t="s">
        <v>3993</v>
      </c>
      <c r="C3318" s="414">
        <v>0</v>
      </c>
      <c r="D3318" s="414">
        <v>0</v>
      </c>
    </row>
    <row r="3319" spans="1:4" x14ac:dyDescent="0.2">
      <c r="A3319" s="415" t="s">
        <v>8155</v>
      </c>
      <c r="B3319" s="415" t="s">
        <v>3987</v>
      </c>
      <c r="C3319" s="414">
        <v>4518</v>
      </c>
      <c r="D3319" s="414">
        <v>1298.47</v>
      </c>
    </row>
    <row r="3320" spans="1:4" x14ac:dyDescent="0.2">
      <c r="A3320" s="415" t="s">
        <v>8155</v>
      </c>
      <c r="B3320" s="415" t="s">
        <v>3991</v>
      </c>
      <c r="C3320" s="414">
        <v>3094</v>
      </c>
      <c r="D3320" s="414">
        <v>889.22</v>
      </c>
    </row>
    <row r="3321" spans="1:4" x14ac:dyDescent="0.2">
      <c r="A3321" s="415" t="s">
        <v>8155</v>
      </c>
      <c r="B3321" s="415" t="s">
        <v>3992</v>
      </c>
      <c r="C3321" s="414">
        <v>-2283.6</v>
      </c>
      <c r="D3321" s="414">
        <v>-374.05</v>
      </c>
    </row>
    <row r="3322" spans="1:4" x14ac:dyDescent="0.2">
      <c r="A3322" s="415" t="s">
        <v>8155</v>
      </c>
      <c r="B3322" s="415" t="s">
        <v>3993</v>
      </c>
      <c r="C3322" s="414">
        <v>-810.4</v>
      </c>
      <c r="D3322" s="414">
        <v>-97.25</v>
      </c>
    </row>
    <row r="3323" spans="1:4" x14ac:dyDescent="0.2">
      <c r="A3323" s="415" t="s">
        <v>8156</v>
      </c>
      <c r="B3323" s="415" t="s">
        <v>3987</v>
      </c>
      <c r="C3323" s="414">
        <v>4157</v>
      </c>
      <c r="D3323" s="414">
        <v>1194.72</v>
      </c>
    </row>
    <row r="3324" spans="1:4" x14ac:dyDescent="0.2">
      <c r="A3324" s="415" t="s">
        <v>8156</v>
      </c>
      <c r="B3324" s="415" t="s">
        <v>3991</v>
      </c>
      <c r="C3324" s="414">
        <v>1407.099999999997</v>
      </c>
      <c r="D3324" s="414">
        <v>404.4</v>
      </c>
    </row>
    <row r="3325" spans="1:4" x14ac:dyDescent="0.2">
      <c r="A3325" s="415" t="s">
        <v>8156</v>
      </c>
      <c r="B3325" s="415" t="s">
        <v>3992</v>
      </c>
      <c r="C3325" s="414">
        <v>-1292.2099999999959</v>
      </c>
      <c r="D3325" s="414">
        <v>-211.66</v>
      </c>
    </row>
    <row r="3326" spans="1:4" x14ac:dyDescent="0.2">
      <c r="A3326" s="415" t="s">
        <v>8156</v>
      </c>
      <c r="B3326" s="415" t="s">
        <v>3993</v>
      </c>
      <c r="C3326" s="414">
        <v>-114.89000000000038</v>
      </c>
      <c r="D3326" s="414">
        <v>-13.790000000000001</v>
      </c>
    </row>
    <row r="3327" spans="1:4" x14ac:dyDescent="0.2">
      <c r="A3327" s="415" t="s">
        <v>8157</v>
      </c>
      <c r="B3327" s="415" t="s">
        <v>3987</v>
      </c>
      <c r="C3327" s="414">
        <v>9879</v>
      </c>
      <c r="D3327" s="414">
        <v>2839.23</v>
      </c>
    </row>
    <row r="3328" spans="1:4" x14ac:dyDescent="0.2">
      <c r="A3328" s="415" t="s">
        <v>8157</v>
      </c>
      <c r="B3328" s="415" t="s">
        <v>3991</v>
      </c>
      <c r="C3328" s="414">
        <v>8592</v>
      </c>
      <c r="D3328" s="414">
        <v>2469.34</v>
      </c>
    </row>
    <row r="3329" spans="1:4" x14ac:dyDescent="0.2">
      <c r="A3329" s="415" t="s">
        <v>8157</v>
      </c>
      <c r="B3329" s="415" t="s">
        <v>3992</v>
      </c>
      <c r="C3329" s="414">
        <v>-5541.3</v>
      </c>
      <c r="D3329" s="414">
        <v>-907.67000000000007</v>
      </c>
    </row>
    <row r="3330" spans="1:4" x14ac:dyDescent="0.2">
      <c r="A3330" s="415" t="s">
        <v>8157</v>
      </c>
      <c r="B3330" s="415" t="s">
        <v>3993</v>
      </c>
      <c r="C3330" s="414">
        <v>-3050.7</v>
      </c>
      <c r="D3330" s="414">
        <v>-366.08</v>
      </c>
    </row>
    <row r="3331" spans="1:4" x14ac:dyDescent="0.2">
      <c r="A3331" s="415" t="s">
        <v>8158</v>
      </c>
      <c r="B3331" s="415" t="s">
        <v>3987</v>
      </c>
      <c r="C3331" s="414">
        <v>4202</v>
      </c>
      <c r="D3331" s="414">
        <v>1207.6500000000001</v>
      </c>
    </row>
    <row r="3332" spans="1:4" x14ac:dyDescent="0.2">
      <c r="A3332" s="415" t="s">
        <v>8158</v>
      </c>
      <c r="B3332" s="415" t="s">
        <v>3991</v>
      </c>
      <c r="C3332" s="414">
        <v>1471</v>
      </c>
      <c r="D3332" s="414">
        <v>422.77</v>
      </c>
    </row>
    <row r="3333" spans="1:4" x14ac:dyDescent="0.2">
      <c r="A3333" s="415" t="s">
        <v>8158</v>
      </c>
      <c r="B3333" s="415" t="s">
        <v>3992</v>
      </c>
      <c r="C3333" s="414">
        <v>-1471</v>
      </c>
      <c r="D3333" s="414">
        <v>-240.95</v>
      </c>
    </row>
    <row r="3334" spans="1:4" x14ac:dyDescent="0.2">
      <c r="A3334" s="415" t="s">
        <v>8158</v>
      </c>
      <c r="B3334" s="415" t="s">
        <v>3993</v>
      </c>
      <c r="C3334" s="414">
        <v>0</v>
      </c>
      <c r="D3334" s="414">
        <v>0</v>
      </c>
    </row>
    <row r="3335" spans="1:4" x14ac:dyDescent="0.2">
      <c r="A3335" s="415" t="s">
        <v>8159</v>
      </c>
      <c r="B3335" s="415" t="s">
        <v>3254</v>
      </c>
      <c r="C3335" s="414">
        <v>7167</v>
      </c>
      <c r="D3335" s="414">
        <v>2440.36</v>
      </c>
    </row>
    <row r="3336" spans="1:4" x14ac:dyDescent="0.2">
      <c r="A3336" s="415" t="s">
        <v>8159</v>
      </c>
      <c r="B3336" s="415" t="s">
        <v>3258</v>
      </c>
      <c r="C3336" s="414">
        <v>1664</v>
      </c>
      <c r="D3336" s="414">
        <v>566.59</v>
      </c>
    </row>
    <row r="3337" spans="1:4" x14ac:dyDescent="0.2">
      <c r="A3337" s="415" t="s">
        <v>8159</v>
      </c>
      <c r="B3337" s="415" t="s">
        <v>3259</v>
      </c>
      <c r="C3337" s="414">
        <v>-1664</v>
      </c>
      <c r="D3337" s="414">
        <v>-272.56</v>
      </c>
    </row>
    <row r="3338" spans="1:4" x14ac:dyDescent="0.2">
      <c r="A3338" s="415" t="s">
        <v>8159</v>
      </c>
      <c r="B3338" s="415" t="s">
        <v>3260</v>
      </c>
      <c r="C3338" s="414">
        <v>0</v>
      </c>
      <c r="D3338" s="414">
        <v>0</v>
      </c>
    </row>
    <row r="3339" spans="1:4" x14ac:dyDescent="0.2">
      <c r="A3339" s="415" t="s">
        <v>8160</v>
      </c>
      <c r="B3339" s="415" t="s">
        <v>3270</v>
      </c>
      <c r="C3339" s="414">
        <v>3019</v>
      </c>
      <c r="D3339" s="414">
        <v>997.18</v>
      </c>
    </row>
    <row r="3340" spans="1:4" x14ac:dyDescent="0.2">
      <c r="A3340" s="415" t="s">
        <v>8160</v>
      </c>
      <c r="B3340" s="415" t="s">
        <v>3274</v>
      </c>
      <c r="C3340" s="414">
        <v>1127</v>
      </c>
      <c r="D3340" s="414">
        <v>372.25</v>
      </c>
    </row>
    <row r="3341" spans="1:4" x14ac:dyDescent="0.2">
      <c r="A3341" s="415" t="s">
        <v>8160</v>
      </c>
      <c r="B3341" s="415" t="s">
        <v>3275</v>
      </c>
      <c r="C3341" s="414">
        <v>-1127</v>
      </c>
      <c r="D3341" s="414">
        <v>-184.6</v>
      </c>
    </row>
    <row r="3342" spans="1:4" x14ac:dyDescent="0.2">
      <c r="A3342" s="415" t="s">
        <v>8160</v>
      </c>
      <c r="B3342" s="415" t="s">
        <v>3276</v>
      </c>
      <c r="C3342" s="414">
        <v>0</v>
      </c>
      <c r="D3342" s="414">
        <v>0</v>
      </c>
    </row>
    <row r="3343" spans="1:4" x14ac:dyDescent="0.2">
      <c r="A3343" s="415" t="s">
        <v>8161</v>
      </c>
      <c r="B3343" s="415" t="s">
        <v>3987</v>
      </c>
      <c r="C3343" s="414">
        <v>2334</v>
      </c>
      <c r="D3343" s="414">
        <v>670.79</v>
      </c>
    </row>
    <row r="3344" spans="1:4" x14ac:dyDescent="0.2">
      <c r="A3344" s="415" t="s">
        <v>8161</v>
      </c>
      <c r="B3344" s="415" t="s">
        <v>3991</v>
      </c>
      <c r="C3344" s="414">
        <v>926</v>
      </c>
      <c r="D3344" s="414">
        <v>266.13</v>
      </c>
    </row>
    <row r="3345" spans="1:4" x14ac:dyDescent="0.2">
      <c r="A3345" s="415" t="s">
        <v>8161</v>
      </c>
      <c r="B3345" s="415" t="s">
        <v>3992</v>
      </c>
      <c r="C3345" s="414">
        <v>-926</v>
      </c>
      <c r="D3345" s="414">
        <v>-151.68</v>
      </c>
    </row>
    <row r="3346" spans="1:4" x14ac:dyDescent="0.2">
      <c r="A3346" s="415" t="s">
        <v>8161</v>
      </c>
      <c r="B3346" s="415" t="s">
        <v>3993</v>
      </c>
      <c r="C3346" s="414">
        <v>0</v>
      </c>
      <c r="D3346" s="414">
        <v>0</v>
      </c>
    </row>
    <row r="3347" spans="1:4" x14ac:dyDescent="0.2">
      <c r="A3347" s="415" t="s">
        <v>8162</v>
      </c>
      <c r="B3347" s="415" t="s">
        <v>3987</v>
      </c>
      <c r="C3347" s="414">
        <v>2805</v>
      </c>
      <c r="D3347" s="414">
        <v>806.16000000000008</v>
      </c>
    </row>
    <row r="3348" spans="1:4" x14ac:dyDescent="0.2">
      <c r="A3348" s="415" t="s">
        <v>8162</v>
      </c>
      <c r="B3348" s="415" t="s">
        <v>3991</v>
      </c>
      <c r="C3348" s="414">
        <v>998</v>
      </c>
      <c r="D3348" s="414">
        <v>286.83</v>
      </c>
    </row>
    <row r="3349" spans="1:4" x14ac:dyDescent="0.2">
      <c r="A3349" s="415" t="s">
        <v>8162</v>
      </c>
      <c r="B3349" s="415" t="s">
        <v>3992</v>
      </c>
      <c r="C3349" s="414">
        <v>-998</v>
      </c>
      <c r="D3349" s="414">
        <v>-163.47</v>
      </c>
    </row>
    <row r="3350" spans="1:4" x14ac:dyDescent="0.2">
      <c r="A3350" s="415" t="s">
        <v>8162</v>
      </c>
      <c r="B3350" s="415" t="s">
        <v>3993</v>
      </c>
      <c r="C3350" s="414">
        <v>0</v>
      </c>
      <c r="D3350" s="414">
        <v>0</v>
      </c>
    </row>
    <row r="3351" spans="1:4" x14ac:dyDescent="0.2">
      <c r="A3351" s="415" t="s">
        <v>8163</v>
      </c>
      <c r="B3351" s="415" t="s">
        <v>3270</v>
      </c>
      <c r="C3351" s="414">
        <v>2919</v>
      </c>
      <c r="D3351" s="414">
        <v>964.15</v>
      </c>
    </row>
    <row r="3352" spans="1:4" x14ac:dyDescent="0.2">
      <c r="A3352" s="415" t="s">
        <v>8163</v>
      </c>
      <c r="B3352" s="415" t="s">
        <v>3274</v>
      </c>
      <c r="C3352" s="414">
        <v>1206</v>
      </c>
      <c r="D3352" s="414">
        <v>398.34</v>
      </c>
    </row>
    <row r="3353" spans="1:4" x14ac:dyDescent="0.2">
      <c r="A3353" s="415" t="s">
        <v>8163</v>
      </c>
      <c r="B3353" s="415" t="s">
        <v>3275</v>
      </c>
      <c r="C3353" s="414">
        <v>-1206</v>
      </c>
      <c r="D3353" s="414">
        <v>-197.54</v>
      </c>
    </row>
    <row r="3354" spans="1:4" x14ac:dyDescent="0.2">
      <c r="A3354" s="415" t="s">
        <v>8163</v>
      </c>
      <c r="B3354" s="415" t="s">
        <v>3276</v>
      </c>
      <c r="C3354" s="414">
        <v>0</v>
      </c>
      <c r="D3354" s="414">
        <v>0</v>
      </c>
    </row>
    <row r="3355" spans="1:4" x14ac:dyDescent="0.2">
      <c r="A3355" s="415" t="s">
        <v>8164</v>
      </c>
      <c r="B3355" s="415" t="s">
        <v>3254</v>
      </c>
      <c r="C3355" s="414">
        <v>7099</v>
      </c>
      <c r="D3355" s="414">
        <v>2417.2199999999998</v>
      </c>
    </row>
    <row r="3356" spans="1:4" x14ac:dyDescent="0.2">
      <c r="A3356" s="415" t="s">
        <v>8164</v>
      </c>
      <c r="B3356" s="415" t="s">
        <v>3258</v>
      </c>
      <c r="C3356" s="414">
        <v>1218</v>
      </c>
      <c r="D3356" s="414">
        <v>414.74</v>
      </c>
    </row>
    <row r="3357" spans="1:4" x14ac:dyDescent="0.2">
      <c r="A3357" s="415" t="s">
        <v>8164</v>
      </c>
      <c r="B3357" s="415" t="s">
        <v>3259</v>
      </c>
      <c r="C3357" s="414">
        <v>-1191.8</v>
      </c>
      <c r="D3357" s="414">
        <v>-195.22</v>
      </c>
    </row>
    <row r="3358" spans="1:4" x14ac:dyDescent="0.2">
      <c r="A3358" s="415" t="s">
        <v>8164</v>
      </c>
      <c r="B3358" s="415" t="s">
        <v>3260</v>
      </c>
      <c r="C3358" s="414">
        <v>-26.200000000000003</v>
      </c>
      <c r="D3358" s="414">
        <v>-3.1500000000000004</v>
      </c>
    </row>
    <row r="3359" spans="1:4" x14ac:dyDescent="0.2">
      <c r="A3359" s="415" t="s">
        <v>8165</v>
      </c>
      <c r="B3359" s="415" t="s">
        <v>3987</v>
      </c>
      <c r="C3359" s="414">
        <v>6800</v>
      </c>
      <c r="D3359" s="414">
        <v>1954.32</v>
      </c>
    </row>
    <row r="3360" spans="1:4" x14ac:dyDescent="0.2">
      <c r="A3360" s="415" t="s">
        <v>8165</v>
      </c>
      <c r="B3360" s="415" t="s">
        <v>3991</v>
      </c>
      <c r="C3360" s="414">
        <v>2949</v>
      </c>
      <c r="D3360" s="414">
        <v>847.54</v>
      </c>
    </row>
    <row r="3361" spans="1:4" x14ac:dyDescent="0.2">
      <c r="A3361" s="415" t="s">
        <v>8165</v>
      </c>
      <c r="B3361" s="415" t="s">
        <v>3992</v>
      </c>
      <c r="C3361" s="414">
        <v>-2924.7</v>
      </c>
      <c r="D3361" s="414">
        <v>-479.07</v>
      </c>
    </row>
    <row r="3362" spans="1:4" x14ac:dyDescent="0.2">
      <c r="A3362" s="415" t="s">
        <v>8165</v>
      </c>
      <c r="B3362" s="415" t="s">
        <v>3993</v>
      </c>
      <c r="C3362" s="414">
        <v>-24.3000000000001</v>
      </c>
      <c r="D3362" s="414">
        <v>-2.92</v>
      </c>
    </row>
    <row r="3363" spans="1:4" x14ac:dyDescent="0.2">
      <c r="A3363" s="415" t="s">
        <v>8166</v>
      </c>
      <c r="B3363" s="415" t="s">
        <v>3987</v>
      </c>
      <c r="C3363" s="414">
        <v>5538</v>
      </c>
      <c r="D3363" s="414">
        <v>1591.62</v>
      </c>
    </row>
    <row r="3364" spans="1:4" x14ac:dyDescent="0.2">
      <c r="A3364" s="415" t="s">
        <v>8166</v>
      </c>
      <c r="B3364" s="415" t="s">
        <v>3991</v>
      </c>
      <c r="C3364" s="414">
        <v>1201.5999999999958</v>
      </c>
      <c r="D3364" s="414">
        <v>345.33000000000004</v>
      </c>
    </row>
    <row r="3365" spans="1:4" x14ac:dyDescent="0.2">
      <c r="A3365" s="415" t="s">
        <v>8166</v>
      </c>
      <c r="B3365" s="415" t="s">
        <v>3992</v>
      </c>
      <c r="C3365" s="414">
        <v>-1164.6199999999947</v>
      </c>
      <c r="D3365" s="414">
        <v>-190.77</v>
      </c>
    </row>
    <row r="3366" spans="1:4" x14ac:dyDescent="0.2">
      <c r="A3366" s="415" t="s">
        <v>8166</v>
      </c>
      <c r="B3366" s="415" t="s">
        <v>3993</v>
      </c>
      <c r="C3366" s="414">
        <v>-36.980000000000999</v>
      </c>
      <c r="D3366" s="414">
        <v>-4.4399999999999995</v>
      </c>
    </row>
    <row r="3367" spans="1:4" x14ac:dyDescent="0.2">
      <c r="A3367" s="415" t="s">
        <v>8167</v>
      </c>
      <c r="B3367" s="415" t="s">
        <v>3987</v>
      </c>
      <c r="C3367" s="414">
        <v>5474</v>
      </c>
      <c r="D3367" s="414">
        <v>1573.23</v>
      </c>
    </row>
    <row r="3368" spans="1:4" x14ac:dyDescent="0.2">
      <c r="A3368" s="415" t="s">
        <v>8167</v>
      </c>
      <c r="B3368" s="415" t="s">
        <v>3991</v>
      </c>
      <c r="C3368" s="414">
        <v>993</v>
      </c>
      <c r="D3368" s="414">
        <v>285.39</v>
      </c>
    </row>
    <row r="3369" spans="1:4" x14ac:dyDescent="0.2">
      <c r="A3369" s="415" t="s">
        <v>8167</v>
      </c>
      <c r="B3369" s="415" t="s">
        <v>3992</v>
      </c>
      <c r="C3369" s="414">
        <v>-993</v>
      </c>
      <c r="D3369" s="414">
        <v>-162.65</v>
      </c>
    </row>
    <row r="3370" spans="1:4" x14ac:dyDescent="0.2">
      <c r="A3370" s="415" t="s">
        <v>8167</v>
      </c>
      <c r="B3370" s="415" t="s">
        <v>3993</v>
      </c>
      <c r="C3370" s="414">
        <v>0</v>
      </c>
      <c r="D3370" s="414">
        <v>0</v>
      </c>
    </row>
    <row r="3371" spans="1:4" x14ac:dyDescent="0.2">
      <c r="A3371" s="415" t="s">
        <v>8168</v>
      </c>
      <c r="B3371" s="415" t="s">
        <v>3987</v>
      </c>
      <c r="C3371" s="414">
        <v>5063</v>
      </c>
      <c r="D3371" s="414">
        <v>1455.1100000000004</v>
      </c>
    </row>
    <row r="3372" spans="1:4" x14ac:dyDescent="0.2">
      <c r="A3372" s="415" t="s">
        <v>8168</v>
      </c>
      <c r="B3372" s="415" t="s">
        <v>3991</v>
      </c>
      <c r="C3372" s="414">
        <v>1688</v>
      </c>
      <c r="D3372" s="414">
        <v>485.13</v>
      </c>
    </row>
    <row r="3373" spans="1:4" x14ac:dyDescent="0.2">
      <c r="A3373" s="415" t="s">
        <v>8168</v>
      </c>
      <c r="B3373" s="415" t="s">
        <v>3992</v>
      </c>
      <c r="C3373" s="414">
        <v>-1622.0999999999997</v>
      </c>
      <c r="D3373" s="414">
        <v>-265.69</v>
      </c>
    </row>
    <row r="3374" spans="1:4" x14ac:dyDescent="0.2">
      <c r="A3374" s="415" t="s">
        <v>8168</v>
      </c>
      <c r="B3374" s="415" t="s">
        <v>3993</v>
      </c>
      <c r="C3374" s="414">
        <v>-65.900000000000006</v>
      </c>
      <c r="D3374" s="414">
        <v>-7.910000000000001</v>
      </c>
    </row>
    <row r="3375" spans="1:4" x14ac:dyDescent="0.2">
      <c r="A3375" s="415" t="s">
        <v>8169</v>
      </c>
      <c r="B3375" s="415" t="s">
        <v>3987</v>
      </c>
      <c r="C3375" s="414">
        <v>13668</v>
      </c>
      <c r="D3375" s="414">
        <v>3928.18</v>
      </c>
    </row>
    <row r="3376" spans="1:4" x14ac:dyDescent="0.2">
      <c r="A3376" s="415" t="s">
        <v>8169</v>
      </c>
      <c r="B3376" s="415" t="s">
        <v>3991</v>
      </c>
      <c r="C3376" s="414">
        <v>2666</v>
      </c>
      <c r="D3376" s="414">
        <v>766.21</v>
      </c>
    </row>
    <row r="3377" spans="1:4" x14ac:dyDescent="0.2">
      <c r="A3377" s="415" t="s">
        <v>8169</v>
      </c>
      <c r="B3377" s="415" t="s">
        <v>3992</v>
      </c>
      <c r="C3377" s="414">
        <v>-2666</v>
      </c>
      <c r="D3377" s="414">
        <v>-436.69</v>
      </c>
    </row>
    <row r="3378" spans="1:4" x14ac:dyDescent="0.2">
      <c r="A3378" s="415" t="s">
        <v>8169</v>
      </c>
      <c r="B3378" s="415" t="s">
        <v>3993</v>
      </c>
      <c r="C3378" s="414">
        <v>0</v>
      </c>
      <c r="D3378" s="414">
        <v>0</v>
      </c>
    </row>
    <row r="3379" spans="1:4" x14ac:dyDescent="0.2">
      <c r="A3379" s="415" t="s">
        <v>8170</v>
      </c>
      <c r="B3379" s="415" t="s">
        <v>3987</v>
      </c>
      <c r="C3379" s="414">
        <v>5393</v>
      </c>
      <c r="D3379" s="414">
        <v>1549.95</v>
      </c>
    </row>
    <row r="3380" spans="1:4" x14ac:dyDescent="0.2">
      <c r="A3380" s="415" t="s">
        <v>8170</v>
      </c>
      <c r="B3380" s="415" t="s">
        <v>3991</v>
      </c>
      <c r="C3380" s="414">
        <v>1723</v>
      </c>
      <c r="D3380" s="414">
        <v>495.19</v>
      </c>
    </row>
    <row r="3381" spans="1:4" x14ac:dyDescent="0.2">
      <c r="A3381" s="415" t="s">
        <v>8170</v>
      </c>
      <c r="B3381" s="415" t="s">
        <v>3992</v>
      </c>
      <c r="C3381" s="414">
        <v>-1723</v>
      </c>
      <c r="D3381" s="414">
        <v>-282.23</v>
      </c>
    </row>
    <row r="3382" spans="1:4" x14ac:dyDescent="0.2">
      <c r="A3382" s="415" t="s">
        <v>8170</v>
      </c>
      <c r="B3382" s="415" t="s">
        <v>3993</v>
      </c>
      <c r="C3382" s="414">
        <v>0</v>
      </c>
      <c r="D3382" s="414">
        <v>0</v>
      </c>
    </row>
    <row r="3383" spans="1:4" x14ac:dyDescent="0.2">
      <c r="A3383" s="415" t="s">
        <v>8171</v>
      </c>
      <c r="B3383" s="415" t="s">
        <v>3243</v>
      </c>
      <c r="C3383" s="414">
        <v>3949</v>
      </c>
      <c r="D3383" s="414">
        <v>1545.64</v>
      </c>
    </row>
    <row r="3384" spans="1:4" x14ac:dyDescent="0.2">
      <c r="A3384" s="415" t="s">
        <v>8171</v>
      </c>
      <c r="B3384" s="415" t="s">
        <v>3247</v>
      </c>
      <c r="C3384" s="414">
        <v>959</v>
      </c>
      <c r="D3384" s="414">
        <v>375.35</v>
      </c>
    </row>
    <row r="3385" spans="1:4" x14ac:dyDescent="0.2">
      <c r="A3385" s="415" t="s">
        <v>8171</v>
      </c>
      <c r="B3385" s="415" t="s">
        <v>3248</v>
      </c>
      <c r="C3385" s="414">
        <v>-959</v>
      </c>
      <c r="D3385" s="414">
        <v>-157.08000000000001</v>
      </c>
    </row>
    <row r="3386" spans="1:4" x14ac:dyDescent="0.2">
      <c r="A3386" s="415" t="s">
        <v>8172</v>
      </c>
      <c r="B3386" s="415" t="s">
        <v>3987</v>
      </c>
      <c r="C3386" s="414">
        <v>3078</v>
      </c>
      <c r="D3386" s="414">
        <v>884.62</v>
      </c>
    </row>
    <row r="3387" spans="1:4" x14ac:dyDescent="0.2">
      <c r="A3387" s="415" t="s">
        <v>8172</v>
      </c>
      <c r="B3387" s="415" t="s">
        <v>3991</v>
      </c>
      <c r="C3387" s="414">
        <v>1023</v>
      </c>
      <c r="D3387" s="414">
        <v>294.01</v>
      </c>
    </row>
    <row r="3388" spans="1:4" x14ac:dyDescent="0.2">
      <c r="A3388" s="415" t="s">
        <v>8172</v>
      </c>
      <c r="B3388" s="415" t="s">
        <v>3992</v>
      </c>
      <c r="C3388" s="414">
        <v>-1023</v>
      </c>
      <c r="D3388" s="414">
        <v>-167.57</v>
      </c>
    </row>
    <row r="3389" spans="1:4" x14ac:dyDescent="0.2">
      <c r="A3389" s="415" t="s">
        <v>8172</v>
      </c>
      <c r="B3389" s="415" t="s">
        <v>3993</v>
      </c>
      <c r="C3389" s="414">
        <v>0</v>
      </c>
      <c r="D3389" s="414">
        <v>0</v>
      </c>
    </row>
    <row r="3390" spans="1:4" x14ac:dyDescent="0.2">
      <c r="A3390" s="415" t="s">
        <v>8173</v>
      </c>
      <c r="B3390" s="415" t="s">
        <v>3987</v>
      </c>
      <c r="C3390" s="414">
        <v>3583</v>
      </c>
      <c r="D3390" s="414">
        <v>1029.75</v>
      </c>
    </row>
    <row r="3391" spans="1:4" x14ac:dyDescent="0.2">
      <c r="A3391" s="415" t="s">
        <v>8173</v>
      </c>
      <c r="B3391" s="415" t="s">
        <v>3991</v>
      </c>
      <c r="C3391" s="414">
        <v>5024</v>
      </c>
      <c r="D3391" s="414">
        <v>1443.9</v>
      </c>
    </row>
    <row r="3392" spans="1:4" x14ac:dyDescent="0.2">
      <c r="A3392" s="415" t="s">
        <v>8173</v>
      </c>
      <c r="B3392" s="415" t="s">
        <v>3992</v>
      </c>
      <c r="C3392" s="414">
        <v>-2582.1</v>
      </c>
      <c r="D3392" s="414">
        <v>-422.95</v>
      </c>
    </row>
    <row r="3393" spans="1:4" x14ac:dyDescent="0.2">
      <c r="A3393" s="415" t="s">
        <v>8173</v>
      </c>
      <c r="B3393" s="415" t="s">
        <v>3993</v>
      </c>
      <c r="C3393" s="414">
        <v>-2441.9</v>
      </c>
      <c r="D3393" s="414">
        <v>-293.02999999999997</v>
      </c>
    </row>
    <row r="3394" spans="1:4" x14ac:dyDescent="0.2">
      <c r="A3394" s="415" t="s">
        <v>8174</v>
      </c>
      <c r="B3394" s="415" t="s">
        <v>3243</v>
      </c>
      <c r="C3394" s="414">
        <v>9802</v>
      </c>
      <c r="D3394" s="414">
        <v>3836.5</v>
      </c>
    </row>
    <row r="3395" spans="1:4" x14ac:dyDescent="0.2">
      <c r="A3395" s="415" t="s">
        <v>8174</v>
      </c>
      <c r="B3395" s="415" t="s">
        <v>3247</v>
      </c>
      <c r="C3395" s="414">
        <v>1173</v>
      </c>
      <c r="D3395" s="414">
        <v>459.11</v>
      </c>
    </row>
    <row r="3396" spans="1:4" x14ac:dyDescent="0.2">
      <c r="A3396" s="415" t="s">
        <v>8174</v>
      </c>
      <c r="B3396" s="415" t="s">
        <v>3248</v>
      </c>
      <c r="C3396" s="414">
        <v>-1173</v>
      </c>
      <c r="D3396" s="414">
        <v>-192.14</v>
      </c>
    </row>
    <row r="3397" spans="1:4" x14ac:dyDescent="0.2">
      <c r="A3397" s="415" t="s">
        <v>8175</v>
      </c>
      <c r="B3397" s="415" t="s">
        <v>3987</v>
      </c>
      <c r="C3397" s="414">
        <v>8196</v>
      </c>
      <c r="D3397" s="414">
        <v>2355.5300000000002</v>
      </c>
    </row>
    <row r="3398" spans="1:4" x14ac:dyDescent="0.2">
      <c r="A3398" s="415" t="s">
        <v>8175</v>
      </c>
      <c r="B3398" s="415" t="s">
        <v>3991</v>
      </c>
      <c r="C3398" s="414">
        <v>2922</v>
      </c>
      <c r="D3398" s="414">
        <v>839.78</v>
      </c>
    </row>
    <row r="3399" spans="1:4" x14ac:dyDescent="0.2">
      <c r="A3399" s="415" t="s">
        <v>8175</v>
      </c>
      <c r="B3399" s="415" t="s">
        <v>3992</v>
      </c>
      <c r="C3399" s="414">
        <v>-2922</v>
      </c>
      <c r="D3399" s="414">
        <v>-478.62</v>
      </c>
    </row>
    <row r="3400" spans="1:4" x14ac:dyDescent="0.2">
      <c r="A3400" s="415" t="s">
        <v>8175</v>
      </c>
      <c r="B3400" s="415" t="s">
        <v>3993</v>
      </c>
      <c r="C3400" s="414">
        <v>0</v>
      </c>
      <c r="D3400" s="414">
        <v>0</v>
      </c>
    </row>
    <row r="3401" spans="1:4" x14ac:dyDescent="0.2">
      <c r="A3401" s="415" t="s">
        <v>8176</v>
      </c>
      <c r="B3401" s="415" t="s">
        <v>169</v>
      </c>
      <c r="C3401" s="414">
        <v>4419</v>
      </c>
      <c r="D3401" s="414">
        <v>1900.61</v>
      </c>
    </row>
    <row r="3402" spans="1:4" x14ac:dyDescent="0.2">
      <c r="A3402" s="415" t="s">
        <v>8176</v>
      </c>
      <c r="B3402" s="415" t="s">
        <v>174</v>
      </c>
      <c r="C3402" s="414">
        <v>977</v>
      </c>
      <c r="D3402" s="414">
        <v>420.21</v>
      </c>
    </row>
    <row r="3403" spans="1:4" x14ac:dyDescent="0.2">
      <c r="A3403" s="415" t="s">
        <v>8176</v>
      </c>
      <c r="B3403" s="415" t="s">
        <v>175</v>
      </c>
      <c r="C3403" s="414">
        <v>-977</v>
      </c>
      <c r="D3403" s="414">
        <v>-175.86</v>
      </c>
    </row>
    <row r="3404" spans="1:4" x14ac:dyDescent="0.2">
      <c r="A3404" s="415" t="s">
        <v>8178</v>
      </c>
      <c r="B3404" s="415" t="s">
        <v>3987</v>
      </c>
      <c r="C3404" s="414">
        <v>4160</v>
      </c>
      <c r="D3404" s="414">
        <v>1195.58</v>
      </c>
    </row>
    <row r="3405" spans="1:4" x14ac:dyDescent="0.2">
      <c r="A3405" s="415" t="s">
        <v>8178</v>
      </c>
      <c r="B3405" s="415" t="s">
        <v>3991</v>
      </c>
      <c r="C3405" s="414">
        <v>1179</v>
      </c>
      <c r="D3405" s="414">
        <v>338.84</v>
      </c>
    </row>
    <row r="3406" spans="1:4" x14ac:dyDescent="0.2">
      <c r="A3406" s="415" t="s">
        <v>8178</v>
      </c>
      <c r="B3406" s="415" t="s">
        <v>3992</v>
      </c>
      <c r="C3406" s="414">
        <v>-1179</v>
      </c>
      <c r="D3406" s="414">
        <v>-193.12</v>
      </c>
    </row>
    <row r="3407" spans="1:4" x14ac:dyDescent="0.2">
      <c r="A3407" s="415" t="s">
        <v>8178</v>
      </c>
      <c r="B3407" s="415" t="s">
        <v>3993</v>
      </c>
      <c r="C3407" s="414">
        <v>0</v>
      </c>
      <c r="D3407" s="414">
        <v>0</v>
      </c>
    </row>
    <row r="3408" spans="1:4" x14ac:dyDescent="0.2">
      <c r="A3408" s="415" t="s">
        <v>8179</v>
      </c>
      <c r="B3408" s="415" t="s">
        <v>3987</v>
      </c>
      <c r="C3408" s="414">
        <v>13839</v>
      </c>
      <c r="D3408" s="414">
        <v>3977.33</v>
      </c>
    </row>
    <row r="3409" spans="1:4" x14ac:dyDescent="0.2">
      <c r="A3409" s="415" t="s">
        <v>8179</v>
      </c>
      <c r="B3409" s="415" t="s">
        <v>3991</v>
      </c>
      <c r="C3409" s="414">
        <v>5024</v>
      </c>
      <c r="D3409" s="414">
        <v>1443.9</v>
      </c>
    </row>
    <row r="3410" spans="1:4" x14ac:dyDescent="0.2">
      <c r="A3410" s="415" t="s">
        <v>8179</v>
      </c>
      <c r="B3410" s="415" t="s">
        <v>3992</v>
      </c>
      <c r="C3410" s="414">
        <v>-5024</v>
      </c>
      <c r="D3410" s="414">
        <v>-822.93</v>
      </c>
    </row>
    <row r="3411" spans="1:4" x14ac:dyDescent="0.2">
      <c r="A3411" s="415" t="s">
        <v>8179</v>
      </c>
      <c r="B3411" s="415" t="s">
        <v>3993</v>
      </c>
      <c r="C3411" s="414">
        <v>0</v>
      </c>
      <c r="D3411" s="414">
        <v>0</v>
      </c>
    </row>
    <row r="3412" spans="1:4" x14ac:dyDescent="0.2">
      <c r="A3412" s="415" t="s">
        <v>8180</v>
      </c>
      <c r="B3412" s="415" t="s">
        <v>3987</v>
      </c>
      <c r="C3412" s="414">
        <v>9040</v>
      </c>
      <c r="D3412" s="414">
        <v>2598.1</v>
      </c>
    </row>
    <row r="3413" spans="1:4" x14ac:dyDescent="0.2">
      <c r="A3413" s="415" t="s">
        <v>8180</v>
      </c>
      <c r="B3413" s="415" t="s">
        <v>3991</v>
      </c>
      <c r="C3413" s="414">
        <v>2226</v>
      </c>
      <c r="D3413" s="414">
        <v>639.75</v>
      </c>
    </row>
    <row r="3414" spans="1:4" x14ac:dyDescent="0.2">
      <c r="A3414" s="415" t="s">
        <v>8180</v>
      </c>
      <c r="B3414" s="415" t="s">
        <v>3992</v>
      </c>
      <c r="C3414" s="414">
        <v>-2226</v>
      </c>
      <c r="D3414" s="414">
        <v>-364.62</v>
      </c>
    </row>
    <row r="3415" spans="1:4" x14ac:dyDescent="0.2">
      <c r="A3415" s="415" t="s">
        <v>8180</v>
      </c>
      <c r="B3415" s="415" t="s">
        <v>3993</v>
      </c>
      <c r="C3415" s="414">
        <v>0</v>
      </c>
      <c r="D3415" s="414">
        <v>0</v>
      </c>
    </row>
    <row r="3416" spans="1:4" x14ac:dyDescent="0.2">
      <c r="A3416" s="415" t="s">
        <v>8181</v>
      </c>
      <c r="B3416" s="415" t="s">
        <v>3987</v>
      </c>
      <c r="C3416" s="414">
        <v>5844</v>
      </c>
      <c r="D3416" s="414">
        <v>1679.57</v>
      </c>
    </row>
    <row r="3417" spans="1:4" x14ac:dyDescent="0.2">
      <c r="A3417" s="415" t="s">
        <v>8181</v>
      </c>
      <c r="B3417" s="415" t="s">
        <v>3991</v>
      </c>
      <c r="C3417" s="414">
        <v>1679</v>
      </c>
      <c r="D3417" s="414">
        <v>482.54</v>
      </c>
    </row>
    <row r="3418" spans="1:4" x14ac:dyDescent="0.2">
      <c r="A3418" s="415" t="s">
        <v>8181</v>
      </c>
      <c r="B3418" s="415" t="s">
        <v>3992</v>
      </c>
      <c r="C3418" s="414">
        <v>-1679</v>
      </c>
      <c r="D3418" s="414">
        <v>-275.02</v>
      </c>
    </row>
    <row r="3419" spans="1:4" x14ac:dyDescent="0.2">
      <c r="A3419" s="415" t="s">
        <v>8181</v>
      </c>
      <c r="B3419" s="415" t="s">
        <v>3993</v>
      </c>
      <c r="C3419" s="414">
        <v>0</v>
      </c>
      <c r="D3419" s="414">
        <v>0</v>
      </c>
    </row>
    <row r="3420" spans="1:4" x14ac:dyDescent="0.2">
      <c r="A3420" s="415" t="s">
        <v>8182</v>
      </c>
      <c r="B3420" s="415" t="s">
        <v>3987</v>
      </c>
      <c r="C3420" s="414">
        <v>9348</v>
      </c>
      <c r="D3420" s="414">
        <v>2686.6099999999997</v>
      </c>
    </row>
    <row r="3421" spans="1:4" x14ac:dyDescent="0.2">
      <c r="A3421" s="415" t="s">
        <v>8182</v>
      </c>
      <c r="B3421" s="415" t="s">
        <v>3991</v>
      </c>
      <c r="C3421" s="414">
        <v>1698</v>
      </c>
      <c r="D3421" s="414">
        <v>488.01</v>
      </c>
    </row>
    <row r="3422" spans="1:4" x14ac:dyDescent="0.2">
      <c r="A3422" s="415" t="s">
        <v>8182</v>
      </c>
      <c r="B3422" s="415" t="s">
        <v>3992</v>
      </c>
      <c r="C3422" s="414">
        <v>-1674.3</v>
      </c>
      <c r="D3422" s="414">
        <v>-274.25</v>
      </c>
    </row>
    <row r="3423" spans="1:4" x14ac:dyDescent="0.2">
      <c r="A3423" s="415" t="s">
        <v>8182</v>
      </c>
      <c r="B3423" s="415" t="s">
        <v>3993</v>
      </c>
      <c r="C3423" s="414">
        <v>-23.7</v>
      </c>
      <c r="D3423" s="414">
        <v>-2.84</v>
      </c>
    </row>
    <row r="3424" spans="1:4" x14ac:dyDescent="0.2">
      <c r="A3424" s="415" t="s">
        <v>8183</v>
      </c>
      <c r="B3424" s="415" t="s">
        <v>3270</v>
      </c>
      <c r="C3424" s="414">
        <v>7087</v>
      </c>
      <c r="D3424" s="414">
        <v>2340.84</v>
      </c>
    </row>
    <row r="3425" spans="1:4" x14ac:dyDescent="0.2">
      <c r="A3425" s="415" t="s">
        <v>8183</v>
      </c>
      <c r="B3425" s="415" t="s">
        <v>3274</v>
      </c>
      <c r="C3425" s="414">
        <v>1279</v>
      </c>
      <c r="D3425" s="414">
        <v>422.45</v>
      </c>
    </row>
    <row r="3426" spans="1:4" x14ac:dyDescent="0.2">
      <c r="A3426" s="415" t="s">
        <v>8183</v>
      </c>
      <c r="B3426" s="415" t="s">
        <v>3275</v>
      </c>
      <c r="C3426" s="414">
        <v>-1279</v>
      </c>
      <c r="D3426" s="414">
        <v>-209.5</v>
      </c>
    </row>
    <row r="3427" spans="1:4" x14ac:dyDescent="0.2">
      <c r="A3427" s="415" t="s">
        <v>8183</v>
      </c>
      <c r="B3427" s="415" t="s">
        <v>3276</v>
      </c>
      <c r="C3427" s="414">
        <v>0</v>
      </c>
      <c r="D3427" s="414">
        <v>0</v>
      </c>
    </row>
    <row r="3428" spans="1:4" x14ac:dyDescent="0.2">
      <c r="A3428" s="415" t="s">
        <v>8184</v>
      </c>
      <c r="B3428" s="415" t="s">
        <v>3987</v>
      </c>
      <c r="C3428" s="414">
        <v>4841</v>
      </c>
      <c r="D3428" s="414">
        <v>1391.3000000000002</v>
      </c>
    </row>
    <row r="3429" spans="1:4" x14ac:dyDescent="0.2">
      <c r="A3429" s="415" t="s">
        <v>8184</v>
      </c>
      <c r="B3429" s="415" t="s">
        <v>3991</v>
      </c>
      <c r="C3429" s="414">
        <v>1143</v>
      </c>
      <c r="D3429" s="414">
        <v>328.5</v>
      </c>
    </row>
    <row r="3430" spans="1:4" x14ac:dyDescent="0.2">
      <c r="A3430" s="415" t="s">
        <v>8184</v>
      </c>
      <c r="B3430" s="415" t="s">
        <v>3992</v>
      </c>
      <c r="C3430" s="414">
        <v>-1143</v>
      </c>
      <c r="D3430" s="414">
        <v>-187.22</v>
      </c>
    </row>
    <row r="3431" spans="1:4" x14ac:dyDescent="0.2">
      <c r="A3431" s="415" t="s">
        <v>8184</v>
      </c>
      <c r="B3431" s="415" t="s">
        <v>3993</v>
      </c>
      <c r="C3431" s="414">
        <v>0</v>
      </c>
      <c r="D3431" s="414">
        <v>0</v>
      </c>
    </row>
    <row r="3432" spans="1:4" x14ac:dyDescent="0.2">
      <c r="A3432" s="415" t="s">
        <v>8185</v>
      </c>
      <c r="B3432" s="415" t="s">
        <v>3270</v>
      </c>
      <c r="C3432" s="414">
        <v>4798</v>
      </c>
      <c r="D3432" s="414">
        <v>1584.78</v>
      </c>
    </row>
    <row r="3433" spans="1:4" x14ac:dyDescent="0.2">
      <c r="A3433" s="415" t="s">
        <v>8185</v>
      </c>
      <c r="B3433" s="415" t="s">
        <v>3274</v>
      </c>
      <c r="C3433" s="414">
        <v>1995</v>
      </c>
      <c r="D3433" s="414">
        <v>658.95</v>
      </c>
    </row>
    <row r="3434" spans="1:4" x14ac:dyDescent="0.2">
      <c r="A3434" s="415" t="s">
        <v>8185</v>
      </c>
      <c r="B3434" s="415" t="s">
        <v>3275</v>
      </c>
      <c r="C3434" s="414">
        <v>-1995</v>
      </c>
      <c r="D3434" s="414">
        <v>-326.77999999999997</v>
      </c>
    </row>
    <row r="3435" spans="1:4" x14ac:dyDescent="0.2">
      <c r="A3435" s="415" t="s">
        <v>8185</v>
      </c>
      <c r="B3435" s="415" t="s">
        <v>3276</v>
      </c>
      <c r="C3435" s="414">
        <v>0</v>
      </c>
      <c r="D3435" s="414">
        <v>0</v>
      </c>
    </row>
    <row r="3436" spans="1:4" x14ac:dyDescent="0.2">
      <c r="A3436" s="415" t="s">
        <v>8186</v>
      </c>
      <c r="B3436" s="415" t="s">
        <v>3987</v>
      </c>
      <c r="C3436" s="414">
        <v>8120</v>
      </c>
      <c r="D3436" s="414">
        <v>2333.69</v>
      </c>
    </row>
    <row r="3437" spans="1:4" x14ac:dyDescent="0.2">
      <c r="A3437" s="415" t="s">
        <v>8186</v>
      </c>
      <c r="B3437" s="415" t="s">
        <v>3991</v>
      </c>
      <c r="C3437" s="414">
        <v>3426</v>
      </c>
      <c r="D3437" s="414">
        <v>984.63</v>
      </c>
    </row>
    <row r="3438" spans="1:4" x14ac:dyDescent="0.2">
      <c r="A3438" s="415" t="s">
        <v>8186</v>
      </c>
      <c r="B3438" s="415" t="s">
        <v>3992</v>
      </c>
      <c r="C3438" s="414">
        <v>-3426</v>
      </c>
      <c r="D3438" s="414">
        <v>-561.17999999999995</v>
      </c>
    </row>
    <row r="3439" spans="1:4" x14ac:dyDescent="0.2">
      <c r="A3439" s="415" t="s">
        <v>8186</v>
      </c>
      <c r="B3439" s="415" t="s">
        <v>3993</v>
      </c>
      <c r="C3439" s="414">
        <v>0</v>
      </c>
      <c r="D3439" s="414">
        <v>0</v>
      </c>
    </row>
    <row r="3440" spans="1:4" x14ac:dyDescent="0.2">
      <c r="A3440" s="415" t="s">
        <v>8187</v>
      </c>
      <c r="B3440" s="415" t="s">
        <v>3987</v>
      </c>
      <c r="C3440" s="414">
        <v>2866</v>
      </c>
      <c r="D3440" s="414">
        <v>823.69</v>
      </c>
    </row>
    <row r="3441" spans="1:4" x14ac:dyDescent="0.2">
      <c r="A3441" s="415" t="s">
        <v>8187</v>
      </c>
      <c r="B3441" s="415" t="s">
        <v>3991</v>
      </c>
      <c r="C3441" s="414">
        <v>1397</v>
      </c>
      <c r="D3441" s="414">
        <v>401.5</v>
      </c>
    </row>
    <row r="3442" spans="1:4" x14ac:dyDescent="0.2">
      <c r="A3442" s="415" t="s">
        <v>8187</v>
      </c>
      <c r="B3442" s="415" t="s">
        <v>3992</v>
      </c>
      <c r="C3442" s="414">
        <v>-1278.9000000000001</v>
      </c>
      <c r="D3442" s="414">
        <v>-209.48</v>
      </c>
    </row>
    <row r="3443" spans="1:4" x14ac:dyDescent="0.2">
      <c r="A3443" s="415" t="s">
        <v>8187</v>
      </c>
      <c r="B3443" s="415" t="s">
        <v>3993</v>
      </c>
      <c r="C3443" s="414">
        <v>-118.1</v>
      </c>
      <c r="D3443" s="414">
        <v>-14.17</v>
      </c>
    </row>
    <row r="3444" spans="1:4" x14ac:dyDescent="0.2">
      <c r="A3444" s="415" t="s">
        <v>8188</v>
      </c>
      <c r="B3444" s="415" t="s">
        <v>3987</v>
      </c>
      <c r="C3444" s="414">
        <v>4714</v>
      </c>
      <c r="D3444" s="414">
        <v>1354.8</v>
      </c>
    </row>
    <row r="3445" spans="1:4" x14ac:dyDescent="0.2">
      <c r="A3445" s="415" t="s">
        <v>8188</v>
      </c>
      <c r="B3445" s="415" t="s">
        <v>3991</v>
      </c>
      <c r="C3445" s="414">
        <v>1085</v>
      </c>
      <c r="D3445" s="414">
        <v>311.83</v>
      </c>
    </row>
    <row r="3446" spans="1:4" x14ac:dyDescent="0.2">
      <c r="A3446" s="415" t="s">
        <v>8188</v>
      </c>
      <c r="B3446" s="415" t="s">
        <v>3992</v>
      </c>
      <c r="C3446" s="414">
        <v>-1085</v>
      </c>
      <c r="D3446" s="414">
        <v>-177.72</v>
      </c>
    </row>
    <row r="3447" spans="1:4" x14ac:dyDescent="0.2">
      <c r="A3447" s="415" t="s">
        <v>8188</v>
      </c>
      <c r="B3447" s="415" t="s">
        <v>3993</v>
      </c>
      <c r="C3447" s="414">
        <v>0</v>
      </c>
      <c r="D3447" s="414">
        <v>0</v>
      </c>
    </row>
    <row r="3448" spans="1:4" x14ac:dyDescent="0.2">
      <c r="A3448" s="415" t="s">
        <v>8189</v>
      </c>
      <c r="B3448" s="415" t="s">
        <v>3270</v>
      </c>
      <c r="C3448" s="414">
        <v>3023</v>
      </c>
      <c r="D3448" s="414">
        <v>998.5</v>
      </c>
    </row>
    <row r="3449" spans="1:4" x14ac:dyDescent="0.2">
      <c r="A3449" s="415" t="s">
        <v>8189</v>
      </c>
      <c r="B3449" s="415" t="s">
        <v>3274</v>
      </c>
      <c r="C3449" s="414">
        <v>947</v>
      </c>
      <c r="D3449" s="414">
        <v>312.79000000000002</v>
      </c>
    </row>
    <row r="3450" spans="1:4" x14ac:dyDescent="0.2">
      <c r="A3450" s="415" t="s">
        <v>8189</v>
      </c>
      <c r="B3450" s="415" t="s">
        <v>3275</v>
      </c>
      <c r="C3450" s="414">
        <v>-947</v>
      </c>
      <c r="D3450" s="414">
        <v>-155.12</v>
      </c>
    </row>
    <row r="3451" spans="1:4" x14ac:dyDescent="0.2">
      <c r="A3451" s="415" t="s">
        <v>8189</v>
      </c>
      <c r="B3451" s="415" t="s">
        <v>3276</v>
      </c>
      <c r="C3451" s="414">
        <v>0</v>
      </c>
      <c r="D3451" s="414">
        <v>0</v>
      </c>
    </row>
    <row r="3452" spans="1:4" x14ac:dyDescent="0.2">
      <c r="A3452" s="415" t="s">
        <v>8190</v>
      </c>
      <c r="B3452" s="415" t="s">
        <v>3987</v>
      </c>
      <c r="C3452" s="414">
        <v>974</v>
      </c>
      <c r="D3452" s="414">
        <v>279.93</v>
      </c>
    </row>
    <row r="3453" spans="1:4" x14ac:dyDescent="0.2">
      <c r="A3453" s="415" t="s">
        <v>8190</v>
      </c>
      <c r="B3453" s="415" t="s">
        <v>3991</v>
      </c>
      <c r="C3453" s="414">
        <v>700</v>
      </c>
      <c r="D3453" s="414">
        <v>201.18</v>
      </c>
    </row>
    <row r="3454" spans="1:4" x14ac:dyDescent="0.2">
      <c r="A3454" s="415" t="s">
        <v>8190</v>
      </c>
      <c r="B3454" s="415" t="s">
        <v>3992</v>
      </c>
      <c r="C3454" s="414">
        <v>-502.2</v>
      </c>
      <c r="D3454" s="414">
        <v>-82.26</v>
      </c>
    </row>
    <row r="3455" spans="1:4" x14ac:dyDescent="0.2">
      <c r="A3455" s="415" t="s">
        <v>8190</v>
      </c>
      <c r="B3455" s="415" t="s">
        <v>3993</v>
      </c>
      <c r="C3455" s="414">
        <v>-197.8</v>
      </c>
      <c r="D3455" s="414">
        <v>-23.74</v>
      </c>
    </row>
    <row r="3456" spans="1:4" x14ac:dyDescent="0.2">
      <c r="A3456" s="415" t="s">
        <v>8191</v>
      </c>
      <c r="B3456" s="415" t="s">
        <v>3987</v>
      </c>
      <c r="C3456" s="414">
        <v>7640</v>
      </c>
      <c r="D3456" s="414">
        <v>2195.7399999999998</v>
      </c>
    </row>
    <row r="3457" spans="1:4" x14ac:dyDescent="0.2">
      <c r="A3457" s="415" t="s">
        <v>8191</v>
      </c>
      <c r="B3457" s="415" t="s">
        <v>3991</v>
      </c>
      <c r="C3457" s="414">
        <v>1711</v>
      </c>
      <c r="D3457" s="414">
        <v>491.74</v>
      </c>
    </row>
    <row r="3458" spans="1:4" x14ac:dyDescent="0.2">
      <c r="A3458" s="415" t="s">
        <v>8191</v>
      </c>
      <c r="B3458" s="415" t="s">
        <v>3992</v>
      </c>
      <c r="C3458" s="414">
        <v>-1711</v>
      </c>
      <c r="D3458" s="414">
        <v>-280.26</v>
      </c>
    </row>
    <row r="3459" spans="1:4" x14ac:dyDescent="0.2">
      <c r="A3459" s="415" t="s">
        <v>8191</v>
      </c>
      <c r="B3459" s="415" t="s">
        <v>3993</v>
      </c>
      <c r="C3459" s="414">
        <v>0</v>
      </c>
      <c r="D3459" s="414">
        <v>0</v>
      </c>
    </row>
    <row r="3460" spans="1:4" x14ac:dyDescent="0.2">
      <c r="A3460" s="415" t="s">
        <v>8192</v>
      </c>
      <c r="B3460" s="415" t="s">
        <v>3987</v>
      </c>
      <c r="C3460" s="414">
        <v>6694</v>
      </c>
      <c r="D3460" s="414">
        <v>1923.86</v>
      </c>
    </row>
    <row r="3461" spans="1:4" x14ac:dyDescent="0.2">
      <c r="A3461" s="415" t="s">
        <v>8192</v>
      </c>
      <c r="B3461" s="415" t="s">
        <v>3991</v>
      </c>
      <c r="C3461" s="414">
        <v>1664</v>
      </c>
      <c r="D3461" s="414">
        <v>478.23</v>
      </c>
    </row>
    <row r="3462" spans="1:4" x14ac:dyDescent="0.2">
      <c r="A3462" s="415" t="s">
        <v>8192</v>
      </c>
      <c r="B3462" s="415" t="s">
        <v>3992</v>
      </c>
      <c r="C3462" s="414">
        <v>-1664</v>
      </c>
      <c r="D3462" s="414">
        <v>-272.56</v>
      </c>
    </row>
    <row r="3463" spans="1:4" x14ac:dyDescent="0.2">
      <c r="A3463" s="415" t="s">
        <v>8192</v>
      </c>
      <c r="B3463" s="415" t="s">
        <v>3993</v>
      </c>
      <c r="C3463" s="414">
        <v>0</v>
      </c>
      <c r="D3463" s="414">
        <v>0</v>
      </c>
    </row>
    <row r="3464" spans="1:4" x14ac:dyDescent="0.2">
      <c r="A3464" s="415" t="s">
        <v>8193</v>
      </c>
      <c r="B3464" s="415" t="s">
        <v>3987</v>
      </c>
      <c r="C3464" s="414">
        <v>10320</v>
      </c>
      <c r="D3464" s="414">
        <v>2965.9700000000003</v>
      </c>
    </row>
    <row r="3465" spans="1:4" x14ac:dyDescent="0.2">
      <c r="A3465" s="415" t="s">
        <v>8193</v>
      </c>
      <c r="B3465" s="415" t="s">
        <v>3991</v>
      </c>
      <c r="C3465" s="414">
        <v>779</v>
      </c>
      <c r="D3465" s="414">
        <v>223.89</v>
      </c>
    </row>
    <row r="3466" spans="1:4" x14ac:dyDescent="0.2">
      <c r="A3466" s="415" t="s">
        <v>8193</v>
      </c>
      <c r="B3466" s="415" t="s">
        <v>3992</v>
      </c>
      <c r="C3466" s="414">
        <v>-779</v>
      </c>
      <c r="D3466" s="414">
        <v>-127.6</v>
      </c>
    </row>
    <row r="3467" spans="1:4" x14ac:dyDescent="0.2">
      <c r="A3467" s="415" t="s">
        <v>8193</v>
      </c>
      <c r="B3467" s="415" t="s">
        <v>3993</v>
      </c>
      <c r="C3467" s="414">
        <v>0</v>
      </c>
      <c r="D3467" s="414">
        <v>0</v>
      </c>
    </row>
    <row r="3468" spans="1:4" x14ac:dyDescent="0.2">
      <c r="A3468" s="415" t="s">
        <v>8194</v>
      </c>
      <c r="B3468" s="415" t="s">
        <v>3987</v>
      </c>
      <c r="C3468" s="414">
        <v>7807</v>
      </c>
      <c r="D3468" s="414">
        <v>2243.7399999999998</v>
      </c>
    </row>
    <row r="3469" spans="1:4" x14ac:dyDescent="0.2">
      <c r="A3469" s="415" t="s">
        <v>8194</v>
      </c>
      <c r="B3469" s="415" t="s">
        <v>3991</v>
      </c>
      <c r="C3469" s="414">
        <v>875</v>
      </c>
      <c r="D3469" s="414">
        <v>251.48</v>
      </c>
    </row>
    <row r="3470" spans="1:4" x14ac:dyDescent="0.2">
      <c r="A3470" s="415" t="s">
        <v>8194</v>
      </c>
      <c r="B3470" s="415" t="s">
        <v>3992</v>
      </c>
      <c r="C3470" s="414">
        <v>-875</v>
      </c>
      <c r="D3470" s="414">
        <v>-143.32</v>
      </c>
    </row>
    <row r="3471" spans="1:4" x14ac:dyDescent="0.2">
      <c r="A3471" s="415" t="s">
        <v>8194</v>
      </c>
      <c r="B3471" s="415" t="s">
        <v>3993</v>
      </c>
      <c r="C3471" s="414">
        <v>0</v>
      </c>
      <c r="D3471" s="414">
        <v>0</v>
      </c>
    </row>
    <row r="3472" spans="1:4" x14ac:dyDescent="0.2">
      <c r="A3472" s="415" t="s">
        <v>8196</v>
      </c>
      <c r="B3472" s="415" t="s">
        <v>3987</v>
      </c>
      <c r="C3472" s="414">
        <v>7896</v>
      </c>
      <c r="D3472" s="414">
        <v>2269.31</v>
      </c>
    </row>
    <row r="3473" spans="1:4" x14ac:dyDescent="0.2">
      <c r="A3473" s="415" t="s">
        <v>8196</v>
      </c>
      <c r="B3473" s="415" t="s">
        <v>3991</v>
      </c>
      <c r="C3473" s="414">
        <v>1884</v>
      </c>
      <c r="D3473" s="414">
        <v>541.46</v>
      </c>
    </row>
    <row r="3474" spans="1:4" x14ac:dyDescent="0.2">
      <c r="A3474" s="415" t="s">
        <v>8196</v>
      </c>
      <c r="B3474" s="415" t="s">
        <v>3992</v>
      </c>
      <c r="C3474" s="414">
        <v>-1884</v>
      </c>
      <c r="D3474" s="414">
        <v>-308.60000000000002</v>
      </c>
    </row>
    <row r="3475" spans="1:4" x14ac:dyDescent="0.2">
      <c r="A3475" s="415" t="s">
        <v>8196</v>
      </c>
      <c r="B3475" s="415" t="s">
        <v>3993</v>
      </c>
      <c r="C3475" s="414">
        <v>0</v>
      </c>
      <c r="D3475" s="414">
        <v>0</v>
      </c>
    </row>
    <row r="3476" spans="1:4" x14ac:dyDescent="0.2">
      <c r="A3476" s="415" t="s">
        <v>8197</v>
      </c>
      <c r="B3476" s="415" t="s">
        <v>3987</v>
      </c>
      <c r="C3476" s="414">
        <v>3003</v>
      </c>
      <c r="D3476" s="414">
        <v>863.06</v>
      </c>
    </row>
    <row r="3477" spans="1:4" x14ac:dyDescent="0.2">
      <c r="A3477" s="415" t="s">
        <v>8197</v>
      </c>
      <c r="B3477" s="415" t="s">
        <v>3991</v>
      </c>
      <c r="C3477" s="414">
        <v>1788</v>
      </c>
      <c r="D3477" s="414">
        <v>513.87</v>
      </c>
    </row>
    <row r="3478" spans="1:4" x14ac:dyDescent="0.2">
      <c r="A3478" s="415" t="s">
        <v>8197</v>
      </c>
      <c r="B3478" s="415" t="s">
        <v>3992</v>
      </c>
      <c r="C3478" s="414">
        <v>-1437.3</v>
      </c>
      <c r="D3478" s="414">
        <v>-235.43</v>
      </c>
    </row>
    <row r="3479" spans="1:4" x14ac:dyDescent="0.2">
      <c r="A3479" s="415" t="s">
        <v>8197</v>
      </c>
      <c r="B3479" s="415" t="s">
        <v>3993</v>
      </c>
      <c r="C3479" s="414">
        <v>-350.7</v>
      </c>
      <c r="D3479" s="414">
        <v>-42.08</v>
      </c>
    </row>
    <row r="3480" spans="1:4" x14ac:dyDescent="0.2">
      <c r="A3480" s="415" t="s">
        <v>8198</v>
      </c>
      <c r="B3480" s="415" t="s">
        <v>3987</v>
      </c>
      <c r="C3480" s="414">
        <v>5132</v>
      </c>
      <c r="D3480" s="414">
        <v>1474.94</v>
      </c>
    </row>
    <row r="3481" spans="1:4" x14ac:dyDescent="0.2">
      <c r="A3481" s="415" t="s">
        <v>8198</v>
      </c>
      <c r="B3481" s="415" t="s">
        <v>3991</v>
      </c>
      <c r="C3481" s="414">
        <v>2052</v>
      </c>
      <c r="D3481" s="414">
        <v>589.74</v>
      </c>
    </row>
    <row r="3482" spans="1:4" x14ac:dyDescent="0.2">
      <c r="A3482" s="415" t="s">
        <v>8198</v>
      </c>
      <c r="B3482" s="415" t="s">
        <v>3992</v>
      </c>
      <c r="C3482" s="414">
        <v>-2052</v>
      </c>
      <c r="D3482" s="414">
        <v>-336.12</v>
      </c>
    </row>
    <row r="3483" spans="1:4" x14ac:dyDescent="0.2">
      <c r="A3483" s="415" t="s">
        <v>8198</v>
      </c>
      <c r="B3483" s="415" t="s">
        <v>3993</v>
      </c>
      <c r="C3483" s="414">
        <v>0</v>
      </c>
      <c r="D3483" s="414">
        <v>0</v>
      </c>
    </row>
    <row r="3484" spans="1:4" x14ac:dyDescent="0.2">
      <c r="A3484" s="415" t="s">
        <v>8199</v>
      </c>
      <c r="B3484" s="415" t="s">
        <v>3987</v>
      </c>
      <c r="C3484" s="414">
        <v>3243</v>
      </c>
      <c r="D3484" s="414">
        <v>932.04</v>
      </c>
    </row>
    <row r="3485" spans="1:4" x14ac:dyDescent="0.2">
      <c r="A3485" s="415" t="s">
        <v>8199</v>
      </c>
      <c r="B3485" s="415" t="s">
        <v>3991</v>
      </c>
      <c r="C3485" s="414">
        <v>3752</v>
      </c>
      <c r="D3485" s="414">
        <v>1078.32</v>
      </c>
    </row>
    <row r="3486" spans="1:4" x14ac:dyDescent="0.2">
      <c r="A3486" s="415" t="s">
        <v>8199</v>
      </c>
      <c r="B3486" s="415" t="s">
        <v>3992</v>
      </c>
      <c r="C3486" s="414">
        <v>-2098.5</v>
      </c>
      <c r="D3486" s="414">
        <v>-343.73</v>
      </c>
    </row>
    <row r="3487" spans="1:4" x14ac:dyDescent="0.2">
      <c r="A3487" s="415" t="s">
        <v>8199</v>
      </c>
      <c r="B3487" s="415" t="s">
        <v>3993</v>
      </c>
      <c r="C3487" s="414">
        <v>-1653.5</v>
      </c>
      <c r="D3487" s="414">
        <v>-198.42</v>
      </c>
    </row>
    <row r="3488" spans="1:4" x14ac:dyDescent="0.2">
      <c r="A3488" s="415" t="s">
        <v>8200</v>
      </c>
      <c r="B3488" s="415" t="s">
        <v>3987</v>
      </c>
      <c r="C3488" s="414">
        <v>1212</v>
      </c>
      <c r="D3488" s="414">
        <v>348.33</v>
      </c>
    </row>
    <row r="3489" spans="1:4" x14ac:dyDescent="0.2">
      <c r="A3489" s="415" t="s">
        <v>8200</v>
      </c>
      <c r="B3489" s="415" t="s">
        <v>3991</v>
      </c>
      <c r="C3489" s="414">
        <v>1126</v>
      </c>
      <c r="D3489" s="414">
        <v>323.61</v>
      </c>
    </row>
    <row r="3490" spans="1:4" x14ac:dyDescent="0.2">
      <c r="A3490" s="415" t="s">
        <v>8200</v>
      </c>
      <c r="B3490" s="415" t="s">
        <v>3992</v>
      </c>
      <c r="C3490" s="414">
        <v>-701.4</v>
      </c>
      <c r="D3490" s="414">
        <v>-114.89</v>
      </c>
    </row>
    <row r="3491" spans="1:4" x14ac:dyDescent="0.2">
      <c r="A3491" s="415" t="s">
        <v>8200</v>
      </c>
      <c r="B3491" s="415" t="s">
        <v>3993</v>
      </c>
      <c r="C3491" s="414">
        <v>-424.6</v>
      </c>
      <c r="D3491" s="414">
        <v>-50.95</v>
      </c>
    </row>
    <row r="3492" spans="1:4" x14ac:dyDescent="0.2">
      <c r="A3492" s="415" t="s">
        <v>8201</v>
      </c>
      <c r="B3492" s="415" t="s">
        <v>3254</v>
      </c>
      <c r="C3492" s="414">
        <v>8174</v>
      </c>
      <c r="D3492" s="414">
        <v>2783.25</v>
      </c>
    </row>
    <row r="3493" spans="1:4" x14ac:dyDescent="0.2">
      <c r="A3493" s="415" t="s">
        <v>8201</v>
      </c>
      <c r="B3493" s="415" t="s">
        <v>3258</v>
      </c>
      <c r="C3493" s="414">
        <v>1816</v>
      </c>
      <c r="D3493" s="414">
        <v>618.35</v>
      </c>
    </row>
    <row r="3494" spans="1:4" x14ac:dyDescent="0.2">
      <c r="A3494" s="415" t="s">
        <v>8201</v>
      </c>
      <c r="B3494" s="415" t="s">
        <v>3259</v>
      </c>
      <c r="C3494" s="414">
        <v>-1816</v>
      </c>
      <c r="D3494" s="414">
        <v>-297.45999999999998</v>
      </c>
    </row>
    <row r="3495" spans="1:4" x14ac:dyDescent="0.2">
      <c r="A3495" s="415" t="s">
        <v>8201</v>
      </c>
      <c r="B3495" s="415" t="s">
        <v>3260</v>
      </c>
      <c r="C3495" s="414">
        <v>0</v>
      </c>
      <c r="D3495" s="414">
        <v>0</v>
      </c>
    </row>
    <row r="3496" spans="1:4" x14ac:dyDescent="0.2">
      <c r="A3496" s="415" t="s">
        <v>8202</v>
      </c>
      <c r="B3496" s="415" t="s">
        <v>3987</v>
      </c>
      <c r="C3496" s="414">
        <v>4010</v>
      </c>
      <c r="D3496" s="414">
        <v>1152.47</v>
      </c>
    </row>
    <row r="3497" spans="1:4" x14ac:dyDescent="0.2">
      <c r="A3497" s="415" t="s">
        <v>8202</v>
      </c>
      <c r="B3497" s="415" t="s">
        <v>3991</v>
      </c>
      <c r="C3497" s="414">
        <v>1162</v>
      </c>
      <c r="D3497" s="414">
        <v>333.96</v>
      </c>
    </row>
    <row r="3498" spans="1:4" x14ac:dyDescent="0.2">
      <c r="A3498" s="415" t="s">
        <v>8202</v>
      </c>
      <c r="B3498" s="415" t="s">
        <v>3992</v>
      </c>
      <c r="C3498" s="414">
        <v>-1162</v>
      </c>
      <c r="D3498" s="414">
        <v>-190.34</v>
      </c>
    </row>
    <row r="3499" spans="1:4" x14ac:dyDescent="0.2">
      <c r="A3499" s="415" t="s">
        <v>8202</v>
      </c>
      <c r="B3499" s="415" t="s">
        <v>3993</v>
      </c>
      <c r="C3499" s="414">
        <v>0</v>
      </c>
      <c r="D3499" s="414">
        <v>0</v>
      </c>
    </row>
    <row r="3500" spans="1:4" x14ac:dyDescent="0.2">
      <c r="A3500" s="415" t="s">
        <v>8203</v>
      </c>
      <c r="B3500" s="415" t="s">
        <v>3987</v>
      </c>
      <c r="C3500" s="414">
        <v>5052</v>
      </c>
      <c r="D3500" s="414">
        <v>1451.94</v>
      </c>
    </row>
    <row r="3501" spans="1:4" x14ac:dyDescent="0.2">
      <c r="A3501" s="415" t="s">
        <v>8203</v>
      </c>
      <c r="B3501" s="415" t="s">
        <v>3991</v>
      </c>
      <c r="C3501" s="414">
        <v>1398</v>
      </c>
      <c r="D3501" s="414">
        <v>401.79</v>
      </c>
    </row>
    <row r="3502" spans="1:4" x14ac:dyDescent="0.2">
      <c r="A3502" s="415" t="s">
        <v>8203</v>
      </c>
      <c r="B3502" s="415" t="s">
        <v>3992</v>
      </c>
      <c r="C3502" s="414">
        <v>-1398</v>
      </c>
      <c r="D3502" s="414">
        <v>-228.99</v>
      </c>
    </row>
    <row r="3503" spans="1:4" x14ac:dyDescent="0.2">
      <c r="A3503" s="415" t="s">
        <v>8203</v>
      </c>
      <c r="B3503" s="415" t="s">
        <v>3993</v>
      </c>
      <c r="C3503" s="414">
        <v>0</v>
      </c>
      <c r="D3503" s="414">
        <v>0</v>
      </c>
    </row>
    <row r="3504" spans="1:4" x14ac:dyDescent="0.2">
      <c r="A3504" s="415" t="s">
        <v>8204</v>
      </c>
      <c r="B3504" s="415" t="s">
        <v>3987</v>
      </c>
      <c r="C3504" s="414">
        <v>7437</v>
      </c>
      <c r="D3504" s="414">
        <v>2137.39</v>
      </c>
    </row>
    <row r="3505" spans="1:4" x14ac:dyDescent="0.2">
      <c r="A3505" s="415" t="s">
        <v>8204</v>
      </c>
      <c r="B3505" s="415" t="s">
        <v>3991</v>
      </c>
      <c r="C3505" s="414">
        <v>1209</v>
      </c>
      <c r="D3505" s="414">
        <v>347.47</v>
      </c>
    </row>
    <row r="3506" spans="1:4" x14ac:dyDescent="0.2">
      <c r="A3506" s="415" t="s">
        <v>8204</v>
      </c>
      <c r="B3506" s="415" t="s">
        <v>3992</v>
      </c>
      <c r="C3506" s="414">
        <v>-1209</v>
      </c>
      <c r="D3506" s="414">
        <v>-198.03</v>
      </c>
    </row>
    <row r="3507" spans="1:4" x14ac:dyDescent="0.2">
      <c r="A3507" s="415" t="s">
        <v>8204</v>
      </c>
      <c r="B3507" s="415" t="s">
        <v>3993</v>
      </c>
      <c r="C3507" s="414">
        <v>0</v>
      </c>
      <c r="D3507" s="414">
        <v>0</v>
      </c>
    </row>
    <row r="3508" spans="1:4" x14ac:dyDescent="0.2">
      <c r="A3508" s="415" t="s">
        <v>8205</v>
      </c>
      <c r="B3508" s="415" t="s">
        <v>3987</v>
      </c>
      <c r="C3508" s="414">
        <v>7209</v>
      </c>
      <c r="D3508" s="414">
        <v>2071.87</v>
      </c>
    </row>
    <row r="3509" spans="1:4" x14ac:dyDescent="0.2">
      <c r="A3509" s="415" t="s">
        <v>8205</v>
      </c>
      <c r="B3509" s="415" t="s">
        <v>3991</v>
      </c>
      <c r="C3509" s="414">
        <v>1981</v>
      </c>
      <c r="D3509" s="414">
        <v>569.34</v>
      </c>
    </row>
    <row r="3510" spans="1:4" x14ac:dyDescent="0.2">
      <c r="A3510" s="415" t="s">
        <v>8205</v>
      </c>
      <c r="B3510" s="415" t="s">
        <v>3992</v>
      </c>
      <c r="C3510" s="414">
        <v>-1981</v>
      </c>
      <c r="D3510" s="414">
        <v>-324.49</v>
      </c>
    </row>
    <row r="3511" spans="1:4" x14ac:dyDescent="0.2">
      <c r="A3511" s="415" t="s">
        <v>8205</v>
      </c>
      <c r="B3511" s="415" t="s">
        <v>3993</v>
      </c>
      <c r="C3511" s="414">
        <v>0</v>
      </c>
      <c r="D3511" s="414">
        <v>0</v>
      </c>
    </row>
    <row r="3512" spans="1:4" x14ac:dyDescent="0.2">
      <c r="A3512" s="415" t="s">
        <v>8206</v>
      </c>
      <c r="B3512" s="415" t="s">
        <v>3987</v>
      </c>
      <c r="C3512" s="414">
        <v>5143</v>
      </c>
      <c r="D3512" s="414">
        <v>1478.1</v>
      </c>
    </row>
    <row r="3513" spans="1:4" x14ac:dyDescent="0.2">
      <c r="A3513" s="415" t="s">
        <v>8206</v>
      </c>
      <c r="B3513" s="415" t="s">
        <v>3991</v>
      </c>
      <c r="C3513" s="414">
        <v>1656</v>
      </c>
      <c r="D3513" s="414">
        <v>475.93</v>
      </c>
    </row>
    <row r="3514" spans="1:4" x14ac:dyDescent="0.2">
      <c r="A3514" s="415" t="s">
        <v>8206</v>
      </c>
      <c r="B3514" s="415" t="s">
        <v>3992</v>
      </c>
      <c r="C3514" s="414">
        <v>-1656</v>
      </c>
      <c r="D3514" s="414">
        <v>-271.25</v>
      </c>
    </row>
    <row r="3515" spans="1:4" x14ac:dyDescent="0.2">
      <c r="A3515" s="415" t="s">
        <v>8206</v>
      </c>
      <c r="B3515" s="415" t="s">
        <v>3993</v>
      </c>
      <c r="C3515" s="414">
        <v>0</v>
      </c>
      <c r="D3515" s="414">
        <v>0</v>
      </c>
    </row>
    <row r="3516" spans="1:4" x14ac:dyDescent="0.2">
      <c r="A3516" s="415" t="s">
        <v>8207</v>
      </c>
      <c r="B3516" s="415" t="s">
        <v>3254</v>
      </c>
      <c r="C3516" s="414">
        <v>7107</v>
      </c>
      <c r="D3516" s="414">
        <v>2419.9299999999998</v>
      </c>
    </row>
    <row r="3517" spans="1:4" x14ac:dyDescent="0.2">
      <c r="A3517" s="415" t="s">
        <v>8207</v>
      </c>
      <c r="B3517" s="415" t="s">
        <v>3258</v>
      </c>
      <c r="C3517" s="414">
        <v>1950</v>
      </c>
      <c r="D3517" s="414">
        <v>663.98</v>
      </c>
    </row>
    <row r="3518" spans="1:4" x14ac:dyDescent="0.2">
      <c r="A3518" s="415" t="s">
        <v>8207</v>
      </c>
      <c r="B3518" s="415" t="s">
        <v>3259</v>
      </c>
      <c r="C3518" s="414">
        <v>-1950</v>
      </c>
      <c r="D3518" s="414">
        <v>-319.41000000000003</v>
      </c>
    </row>
    <row r="3519" spans="1:4" x14ac:dyDescent="0.2">
      <c r="A3519" s="415" t="s">
        <v>8207</v>
      </c>
      <c r="B3519" s="415" t="s">
        <v>3260</v>
      </c>
      <c r="C3519" s="414">
        <v>0</v>
      </c>
      <c r="D3519" s="414">
        <v>0</v>
      </c>
    </row>
    <row r="3520" spans="1:4" x14ac:dyDescent="0.2">
      <c r="A3520" s="415" t="s">
        <v>8208</v>
      </c>
      <c r="B3520" s="415" t="s">
        <v>3987</v>
      </c>
      <c r="C3520" s="414">
        <v>8008</v>
      </c>
      <c r="D3520" s="414">
        <v>2301.4900000000002</v>
      </c>
    </row>
    <row r="3521" spans="1:4" x14ac:dyDescent="0.2">
      <c r="A3521" s="415" t="s">
        <v>8208</v>
      </c>
      <c r="B3521" s="415" t="s">
        <v>3991</v>
      </c>
      <c r="C3521" s="414">
        <v>1349</v>
      </c>
      <c r="D3521" s="414">
        <v>387.68999999999994</v>
      </c>
    </row>
    <row r="3522" spans="1:4" x14ac:dyDescent="0.2">
      <c r="A3522" s="415" t="s">
        <v>8208</v>
      </c>
      <c r="B3522" s="415" t="s">
        <v>3992</v>
      </c>
      <c r="C3522" s="414">
        <v>-1239.1999999999998</v>
      </c>
      <c r="D3522" s="414">
        <v>-202.98000000000002</v>
      </c>
    </row>
    <row r="3523" spans="1:4" x14ac:dyDescent="0.2">
      <c r="A3523" s="415" t="s">
        <v>8208</v>
      </c>
      <c r="B3523" s="415" t="s">
        <v>3993</v>
      </c>
      <c r="C3523" s="414">
        <v>-109.8</v>
      </c>
      <c r="D3523" s="414">
        <v>-13.170000000000002</v>
      </c>
    </row>
    <row r="3524" spans="1:4" x14ac:dyDescent="0.2">
      <c r="A3524" s="415" t="s">
        <v>8209</v>
      </c>
      <c r="B3524" s="415" t="s">
        <v>3987</v>
      </c>
      <c r="C3524" s="414">
        <v>3868</v>
      </c>
      <c r="D3524" s="414">
        <v>1111.6600000000001</v>
      </c>
    </row>
    <row r="3525" spans="1:4" x14ac:dyDescent="0.2">
      <c r="A3525" s="415" t="s">
        <v>8209</v>
      </c>
      <c r="B3525" s="415" t="s">
        <v>3991</v>
      </c>
      <c r="C3525" s="414">
        <v>1467</v>
      </c>
      <c r="D3525" s="414">
        <v>421.62</v>
      </c>
    </row>
    <row r="3526" spans="1:4" x14ac:dyDescent="0.2">
      <c r="A3526" s="415" t="s">
        <v>8209</v>
      </c>
      <c r="B3526" s="415" t="s">
        <v>3992</v>
      </c>
      <c r="C3526" s="414">
        <v>-1467</v>
      </c>
      <c r="D3526" s="414">
        <v>-240.29</v>
      </c>
    </row>
    <row r="3527" spans="1:4" x14ac:dyDescent="0.2">
      <c r="A3527" s="415" t="s">
        <v>8209</v>
      </c>
      <c r="B3527" s="415" t="s">
        <v>3993</v>
      </c>
      <c r="C3527" s="414">
        <v>0</v>
      </c>
      <c r="D3527" s="414">
        <v>0</v>
      </c>
    </row>
    <row r="3528" spans="1:4" x14ac:dyDescent="0.2">
      <c r="A3528" s="415" t="s">
        <v>8210</v>
      </c>
      <c r="B3528" s="415" t="s">
        <v>3243</v>
      </c>
      <c r="C3528" s="414">
        <v>3654</v>
      </c>
      <c r="D3528" s="414">
        <v>1430.18</v>
      </c>
    </row>
    <row r="3529" spans="1:4" x14ac:dyDescent="0.2">
      <c r="A3529" s="415" t="s">
        <v>8210</v>
      </c>
      <c r="B3529" s="415" t="s">
        <v>3247</v>
      </c>
      <c r="C3529" s="414">
        <v>1239.9999999999991</v>
      </c>
      <c r="D3529" s="414">
        <v>485.33000000000004</v>
      </c>
    </row>
    <row r="3530" spans="1:4" x14ac:dyDescent="0.2">
      <c r="A3530" s="415" t="s">
        <v>8210</v>
      </c>
      <c r="B3530" s="415" t="s">
        <v>3248</v>
      </c>
      <c r="C3530" s="414">
        <v>-1239.9999999999991</v>
      </c>
      <c r="D3530" s="414">
        <v>-203.11</v>
      </c>
    </row>
    <row r="3531" spans="1:4" x14ac:dyDescent="0.2">
      <c r="A3531" s="415" t="s">
        <v>8211</v>
      </c>
      <c r="B3531" s="415" t="s">
        <v>3270</v>
      </c>
      <c r="C3531" s="414">
        <v>2875</v>
      </c>
      <c r="D3531" s="414">
        <v>949.61</v>
      </c>
    </row>
    <row r="3532" spans="1:4" x14ac:dyDescent="0.2">
      <c r="A3532" s="415" t="s">
        <v>8211</v>
      </c>
      <c r="B3532" s="415" t="s">
        <v>3274</v>
      </c>
      <c r="C3532" s="414">
        <v>1495</v>
      </c>
      <c r="D3532" s="414">
        <v>493.8</v>
      </c>
    </row>
    <row r="3533" spans="1:4" x14ac:dyDescent="0.2">
      <c r="A3533" s="415" t="s">
        <v>8211</v>
      </c>
      <c r="B3533" s="415" t="s">
        <v>3275</v>
      </c>
      <c r="C3533" s="414">
        <v>-1311</v>
      </c>
      <c r="D3533" s="414">
        <v>-214.74</v>
      </c>
    </row>
    <row r="3534" spans="1:4" x14ac:dyDescent="0.2">
      <c r="A3534" s="415" t="s">
        <v>8211</v>
      </c>
      <c r="B3534" s="415" t="s">
        <v>3276</v>
      </c>
      <c r="C3534" s="414">
        <v>-184</v>
      </c>
      <c r="D3534" s="414">
        <v>-22.08</v>
      </c>
    </row>
    <row r="3535" spans="1:4" x14ac:dyDescent="0.2">
      <c r="A3535" s="415" t="s">
        <v>8212</v>
      </c>
      <c r="B3535" s="415" t="s">
        <v>3270</v>
      </c>
      <c r="C3535" s="414">
        <v>8860</v>
      </c>
      <c r="D3535" s="414">
        <v>2926.46</v>
      </c>
    </row>
    <row r="3536" spans="1:4" x14ac:dyDescent="0.2">
      <c r="A3536" s="415" t="s">
        <v>8212</v>
      </c>
      <c r="B3536" s="415" t="s">
        <v>3274</v>
      </c>
      <c r="C3536" s="414">
        <v>1888</v>
      </c>
      <c r="D3536" s="414">
        <v>623.61</v>
      </c>
    </row>
    <row r="3537" spans="1:4" x14ac:dyDescent="0.2">
      <c r="A3537" s="415" t="s">
        <v>8212</v>
      </c>
      <c r="B3537" s="415" t="s">
        <v>3275</v>
      </c>
      <c r="C3537" s="414">
        <v>-1888</v>
      </c>
      <c r="D3537" s="414">
        <v>-309.25</v>
      </c>
    </row>
    <row r="3538" spans="1:4" x14ac:dyDescent="0.2">
      <c r="A3538" s="415" t="s">
        <v>8212</v>
      </c>
      <c r="B3538" s="415" t="s">
        <v>3276</v>
      </c>
      <c r="C3538" s="414">
        <v>0</v>
      </c>
      <c r="D3538" s="414">
        <v>0</v>
      </c>
    </row>
    <row r="3539" spans="1:4" x14ac:dyDescent="0.2">
      <c r="A3539" s="415" t="s">
        <v>8213</v>
      </c>
      <c r="B3539" s="415" t="s">
        <v>3987</v>
      </c>
      <c r="C3539" s="414">
        <v>4935</v>
      </c>
      <c r="D3539" s="414">
        <v>1418.32</v>
      </c>
    </row>
    <row r="3540" spans="1:4" x14ac:dyDescent="0.2">
      <c r="A3540" s="415" t="s">
        <v>8213</v>
      </c>
      <c r="B3540" s="415" t="s">
        <v>3991</v>
      </c>
      <c r="C3540" s="414">
        <v>1344</v>
      </c>
      <c r="D3540" s="414">
        <v>386.27</v>
      </c>
    </row>
    <row r="3541" spans="1:4" x14ac:dyDescent="0.2">
      <c r="A3541" s="415" t="s">
        <v>8213</v>
      </c>
      <c r="B3541" s="415" t="s">
        <v>3992</v>
      </c>
      <c r="C3541" s="414">
        <v>-1344</v>
      </c>
      <c r="D3541" s="414">
        <v>-220.15</v>
      </c>
    </row>
    <row r="3542" spans="1:4" x14ac:dyDescent="0.2">
      <c r="A3542" s="415" t="s">
        <v>8213</v>
      </c>
      <c r="B3542" s="415" t="s">
        <v>3993</v>
      </c>
      <c r="C3542" s="414">
        <v>0</v>
      </c>
      <c r="D3542" s="414">
        <v>0</v>
      </c>
    </row>
    <row r="3543" spans="1:4" x14ac:dyDescent="0.2">
      <c r="A3543" s="415" t="s">
        <v>8214</v>
      </c>
      <c r="B3543" s="415" t="s">
        <v>3987</v>
      </c>
      <c r="C3543" s="414">
        <v>7365</v>
      </c>
      <c r="D3543" s="414">
        <v>2116.6999999999998</v>
      </c>
    </row>
    <row r="3544" spans="1:4" x14ac:dyDescent="0.2">
      <c r="A3544" s="415" t="s">
        <v>8214</v>
      </c>
      <c r="B3544" s="415" t="s">
        <v>3991</v>
      </c>
      <c r="C3544" s="414">
        <v>1345</v>
      </c>
      <c r="D3544" s="414">
        <v>386.55</v>
      </c>
    </row>
    <row r="3545" spans="1:4" x14ac:dyDescent="0.2">
      <c r="A3545" s="415" t="s">
        <v>8214</v>
      </c>
      <c r="B3545" s="415" t="s">
        <v>3992</v>
      </c>
      <c r="C3545" s="414">
        <v>-1345</v>
      </c>
      <c r="D3545" s="414">
        <v>-220.31</v>
      </c>
    </row>
    <row r="3546" spans="1:4" x14ac:dyDescent="0.2">
      <c r="A3546" s="415" t="s">
        <v>8214</v>
      </c>
      <c r="B3546" s="415" t="s">
        <v>3993</v>
      </c>
      <c r="C3546" s="414">
        <v>0</v>
      </c>
      <c r="D3546" s="414">
        <v>0</v>
      </c>
    </row>
    <row r="3547" spans="1:4" x14ac:dyDescent="0.2">
      <c r="A3547" s="415" t="s">
        <v>8215</v>
      </c>
      <c r="B3547" s="415" t="s">
        <v>3987</v>
      </c>
      <c r="C3547" s="414">
        <v>9684</v>
      </c>
      <c r="D3547" s="414">
        <v>2783.18</v>
      </c>
    </row>
    <row r="3548" spans="1:4" x14ac:dyDescent="0.2">
      <c r="A3548" s="415" t="s">
        <v>8215</v>
      </c>
      <c r="B3548" s="415" t="s">
        <v>3991</v>
      </c>
      <c r="C3548" s="414">
        <v>1529</v>
      </c>
      <c r="D3548" s="414">
        <v>439.43</v>
      </c>
    </row>
    <row r="3549" spans="1:4" x14ac:dyDescent="0.2">
      <c r="A3549" s="415" t="s">
        <v>8215</v>
      </c>
      <c r="B3549" s="415" t="s">
        <v>3992</v>
      </c>
      <c r="C3549" s="414">
        <v>-1529</v>
      </c>
      <c r="D3549" s="414">
        <v>-250.45</v>
      </c>
    </row>
    <row r="3550" spans="1:4" x14ac:dyDescent="0.2">
      <c r="A3550" s="415" t="s">
        <v>8215</v>
      </c>
      <c r="B3550" s="415" t="s">
        <v>3993</v>
      </c>
      <c r="C3550" s="414">
        <v>0</v>
      </c>
      <c r="D3550" s="414">
        <v>0</v>
      </c>
    </row>
    <row r="3551" spans="1:4" x14ac:dyDescent="0.2">
      <c r="A3551" s="415" t="s">
        <v>8216</v>
      </c>
      <c r="B3551" s="415" t="s">
        <v>3243</v>
      </c>
      <c r="C3551" s="414">
        <v>10678</v>
      </c>
      <c r="D3551" s="414">
        <v>4179.37</v>
      </c>
    </row>
    <row r="3552" spans="1:4" x14ac:dyDescent="0.2">
      <c r="A3552" s="415" t="s">
        <v>8216</v>
      </c>
      <c r="B3552" s="415" t="s">
        <v>3247</v>
      </c>
      <c r="C3552" s="414">
        <v>6309.5999999999831</v>
      </c>
      <c r="D3552" s="414">
        <v>2469.58</v>
      </c>
    </row>
    <row r="3553" spans="1:4" x14ac:dyDescent="0.2">
      <c r="A3553" s="415" t="s">
        <v>8216</v>
      </c>
      <c r="B3553" s="415" t="s">
        <v>3248</v>
      </c>
      <c r="C3553" s="414">
        <v>-6309.5999999999831</v>
      </c>
      <c r="D3553" s="414">
        <v>-1033.52</v>
      </c>
    </row>
    <row r="3554" spans="1:4" x14ac:dyDescent="0.2">
      <c r="A3554" s="415" t="s">
        <v>8217</v>
      </c>
      <c r="B3554" s="415" t="s">
        <v>3987</v>
      </c>
      <c r="C3554" s="414">
        <v>6889</v>
      </c>
      <c r="D3554" s="414">
        <v>1979.9</v>
      </c>
    </row>
    <row r="3555" spans="1:4" x14ac:dyDescent="0.2">
      <c r="A3555" s="415" t="s">
        <v>8217</v>
      </c>
      <c r="B3555" s="415" t="s">
        <v>3991</v>
      </c>
      <c r="C3555" s="414">
        <v>2575.5999999999899</v>
      </c>
      <c r="D3555" s="414">
        <v>740.23</v>
      </c>
    </row>
    <row r="3556" spans="1:4" x14ac:dyDescent="0.2">
      <c r="A3556" s="415" t="s">
        <v>8217</v>
      </c>
      <c r="B3556" s="415" t="s">
        <v>3992</v>
      </c>
      <c r="C3556" s="414">
        <v>-2575.5999999999899</v>
      </c>
      <c r="D3556" s="414">
        <v>-421.88</v>
      </c>
    </row>
    <row r="3557" spans="1:4" x14ac:dyDescent="0.2">
      <c r="A3557" s="415" t="s">
        <v>8217</v>
      </c>
      <c r="B3557" s="415" t="s">
        <v>3993</v>
      </c>
      <c r="C3557" s="414">
        <v>0</v>
      </c>
      <c r="D3557" s="414">
        <v>0</v>
      </c>
    </row>
    <row r="3558" spans="1:4" x14ac:dyDescent="0.2">
      <c r="A3558" s="415" t="s">
        <v>8218</v>
      </c>
      <c r="B3558" s="415" t="s">
        <v>3243</v>
      </c>
      <c r="C3558" s="414">
        <v>3236</v>
      </c>
      <c r="D3558" s="414">
        <v>1266.57</v>
      </c>
    </row>
    <row r="3559" spans="1:4" x14ac:dyDescent="0.2">
      <c r="A3559" s="415" t="s">
        <v>8218</v>
      </c>
      <c r="B3559" s="415" t="s">
        <v>3247</v>
      </c>
      <c r="C3559" s="414">
        <v>1717</v>
      </c>
      <c r="D3559" s="414">
        <v>672.03</v>
      </c>
    </row>
    <row r="3560" spans="1:4" x14ac:dyDescent="0.2">
      <c r="A3560" s="415" t="s">
        <v>8218</v>
      </c>
      <c r="B3560" s="415" t="s">
        <v>3248</v>
      </c>
      <c r="C3560" s="414">
        <v>-1717</v>
      </c>
      <c r="D3560" s="414">
        <v>-281.24</v>
      </c>
    </row>
    <row r="3561" spans="1:4" x14ac:dyDescent="0.2">
      <c r="A3561" s="415" t="s">
        <v>8219</v>
      </c>
      <c r="B3561" s="415" t="s">
        <v>3987</v>
      </c>
      <c r="C3561" s="414">
        <v>3755</v>
      </c>
      <c r="D3561" s="414">
        <v>1079.19</v>
      </c>
    </row>
    <row r="3562" spans="1:4" x14ac:dyDescent="0.2">
      <c r="A3562" s="415" t="s">
        <v>8219</v>
      </c>
      <c r="B3562" s="415" t="s">
        <v>3991</v>
      </c>
      <c r="C3562" s="414">
        <v>1293</v>
      </c>
      <c r="D3562" s="414">
        <v>371.61</v>
      </c>
    </row>
    <row r="3563" spans="1:4" x14ac:dyDescent="0.2">
      <c r="A3563" s="415" t="s">
        <v>8219</v>
      </c>
      <c r="B3563" s="415" t="s">
        <v>3992</v>
      </c>
      <c r="C3563" s="414">
        <v>-1293</v>
      </c>
      <c r="D3563" s="414">
        <v>-211.79</v>
      </c>
    </row>
    <row r="3564" spans="1:4" x14ac:dyDescent="0.2">
      <c r="A3564" s="415" t="s">
        <v>8219</v>
      </c>
      <c r="B3564" s="415" t="s">
        <v>3993</v>
      </c>
      <c r="C3564" s="414">
        <v>0</v>
      </c>
      <c r="D3564" s="414">
        <v>0</v>
      </c>
    </row>
    <row r="3565" spans="1:4" x14ac:dyDescent="0.2">
      <c r="A3565" s="415" t="s">
        <v>8220</v>
      </c>
      <c r="B3565" s="415" t="s">
        <v>3987</v>
      </c>
      <c r="C3565" s="414">
        <v>5052</v>
      </c>
      <c r="D3565" s="414">
        <v>1451.96</v>
      </c>
    </row>
    <row r="3566" spans="1:4" x14ac:dyDescent="0.2">
      <c r="A3566" s="415" t="s">
        <v>8220</v>
      </c>
      <c r="B3566" s="415" t="s">
        <v>3991</v>
      </c>
      <c r="C3566" s="414">
        <v>1488</v>
      </c>
      <c r="D3566" s="414">
        <v>427.65</v>
      </c>
    </row>
    <row r="3567" spans="1:4" x14ac:dyDescent="0.2">
      <c r="A3567" s="415" t="s">
        <v>8220</v>
      </c>
      <c r="B3567" s="415" t="s">
        <v>3992</v>
      </c>
      <c r="C3567" s="414">
        <v>-1458.1999999999998</v>
      </c>
      <c r="D3567" s="414">
        <v>-238.85</v>
      </c>
    </row>
    <row r="3568" spans="1:4" x14ac:dyDescent="0.2">
      <c r="A3568" s="415" t="s">
        <v>8220</v>
      </c>
      <c r="B3568" s="415" t="s">
        <v>3993</v>
      </c>
      <c r="C3568" s="414">
        <v>-29.799999999999997</v>
      </c>
      <c r="D3568" s="414">
        <v>-3.5700000000000003</v>
      </c>
    </row>
    <row r="3569" spans="1:4" x14ac:dyDescent="0.2">
      <c r="A3569" s="415" t="s">
        <v>8221</v>
      </c>
      <c r="B3569" s="415" t="s">
        <v>3987</v>
      </c>
      <c r="C3569" s="414">
        <v>18818.849449204401</v>
      </c>
      <c r="D3569" s="414">
        <v>5408.54</v>
      </c>
    </row>
    <row r="3570" spans="1:4" x14ac:dyDescent="0.2">
      <c r="A3570" s="415" t="s">
        <v>8221</v>
      </c>
      <c r="B3570" s="415" t="s">
        <v>3988</v>
      </c>
      <c r="C3570" s="414">
        <v>1681.1505507955901</v>
      </c>
      <c r="D3570" s="414">
        <v>459.46</v>
      </c>
    </row>
    <row r="3571" spans="1:4" x14ac:dyDescent="0.2">
      <c r="A3571" s="415" t="s">
        <v>8221</v>
      </c>
      <c r="B3571" s="415" t="s">
        <v>3991</v>
      </c>
      <c r="C3571" s="414">
        <v>1650.55079559363</v>
      </c>
      <c r="D3571" s="414">
        <v>474.37</v>
      </c>
    </row>
    <row r="3572" spans="1:4" x14ac:dyDescent="0.2">
      <c r="A3572" s="415" t="s">
        <v>8221</v>
      </c>
      <c r="B3572" s="415" t="s">
        <v>3994</v>
      </c>
      <c r="C3572" s="414">
        <v>147.449204406364</v>
      </c>
      <c r="D3572" s="414">
        <v>40.299999999999997</v>
      </c>
    </row>
    <row r="3573" spans="1:4" x14ac:dyDescent="0.2">
      <c r="A3573" s="415" t="s">
        <v>8221</v>
      </c>
      <c r="B3573" s="415" t="s">
        <v>3992</v>
      </c>
      <c r="C3573" s="414">
        <v>-1650.55079559363</v>
      </c>
      <c r="D3573" s="414">
        <v>-270.36</v>
      </c>
    </row>
    <row r="3574" spans="1:4" x14ac:dyDescent="0.2">
      <c r="A3574" s="415" t="s">
        <v>8221</v>
      </c>
      <c r="B3574" s="415" t="s">
        <v>3995</v>
      </c>
      <c r="C3574" s="414">
        <v>-147.449204406364</v>
      </c>
      <c r="D3574" s="414">
        <v>-24.15</v>
      </c>
    </row>
    <row r="3575" spans="1:4" x14ac:dyDescent="0.2">
      <c r="A3575" s="415" t="s">
        <v>8221</v>
      </c>
      <c r="B3575" s="415" t="s">
        <v>3993</v>
      </c>
      <c r="C3575" s="414">
        <v>0</v>
      </c>
      <c r="D3575" s="414">
        <v>0</v>
      </c>
    </row>
    <row r="3576" spans="1:4" x14ac:dyDescent="0.2">
      <c r="A3576" s="415" t="s">
        <v>8221</v>
      </c>
      <c r="B3576" s="415" t="s">
        <v>3996</v>
      </c>
      <c r="C3576" s="414">
        <v>0</v>
      </c>
      <c r="D3576" s="414">
        <v>0</v>
      </c>
    </row>
    <row r="3577" spans="1:4" x14ac:dyDescent="0.2">
      <c r="A3577" s="415" t="s">
        <v>8223</v>
      </c>
      <c r="B3577" s="415" t="s">
        <v>3987</v>
      </c>
      <c r="C3577" s="414">
        <v>3450</v>
      </c>
      <c r="D3577" s="414">
        <v>991.53</v>
      </c>
    </row>
    <row r="3578" spans="1:4" x14ac:dyDescent="0.2">
      <c r="A3578" s="415" t="s">
        <v>8223</v>
      </c>
      <c r="B3578" s="415" t="s">
        <v>3991</v>
      </c>
      <c r="C3578" s="414">
        <v>1729</v>
      </c>
      <c r="D3578" s="414">
        <v>496.91</v>
      </c>
    </row>
    <row r="3579" spans="1:4" x14ac:dyDescent="0.2">
      <c r="A3579" s="415" t="s">
        <v>8223</v>
      </c>
      <c r="B3579" s="415" t="s">
        <v>3992</v>
      </c>
      <c r="C3579" s="414">
        <v>-1553.7</v>
      </c>
      <c r="D3579" s="414">
        <v>-254.5</v>
      </c>
    </row>
    <row r="3580" spans="1:4" x14ac:dyDescent="0.2">
      <c r="A3580" s="415" t="s">
        <v>8223</v>
      </c>
      <c r="B3580" s="415" t="s">
        <v>3993</v>
      </c>
      <c r="C3580" s="414">
        <v>-175.29999999999899</v>
      </c>
      <c r="D3580" s="414">
        <v>-21.04</v>
      </c>
    </row>
    <row r="3581" spans="1:4" x14ac:dyDescent="0.2">
      <c r="A3581" s="415" t="s">
        <v>8224</v>
      </c>
      <c r="B3581" s="415" t="s">
        <v>3987</v>
      </c>
      <c r="C3581" s="414">
        <v>5297</v>
      </c>
      <c r="D3581" s="414">
        <v>1522.36</v>
      </c>
    </row>
    <row r="3582" spans="1:4" x14ac:dyDescent="0.2">
      <c r="A3582" s="415" t="s">
        <v>8224</v>
      </c>
      <c r="B3582" s="415" t="s">
        <v>3991</v>
      </c>
      <c r="C3582" s="414">
        <v>1559</v>
      </c>
      <c r="D3582" s="414">
        <v>448.06</v>
      </c>
    </row>
    <row r="3583" spans="1:4" x14ac:dyDescent="0.2">
      <c r="A3583" s="415" t="s">
        <v>8224</v>
      </c>
      <c r="B3583" s="415" t="s">
        <v>3992</v>
      </c>
      <c r="C3583" s="414">
        <v>-1559</v>
      </c>
      <c r="D3583" s="414">
        <v>-255.36</v>
      </c>
    </row>
    <row r="3584" spans="1:4" x14ac:dyDescent="0.2">
      <c r="A3584" s="415" t="s">
        <v>8224</v>
      </c>
      <c r="B3584" s="415" t="s">
        <v>3993</v>
      </c>
      <c r="C3584" s="414">
        <v>0</v>
      </c>
      <c r="D3584" s="414">
        <v>0</v>
      </c>
    </row>
    <row r="3585" spans="1:4" x14ac:dyDescent="0.2">
      <c r="A3585" s="415" t="s">
        <v>8225</v>
      </c>
      <c r="B3585" s="415" t="s">
        <v>3987</v>
      </c>
      <c r="C3585" s="414">
        <v>5916</v>
      </c>
      <c r="D3585" s="414">
        <v>1700.26</v>
      </c>
    </row>
    <row r="3586" spans="1:4" x14ac:dyDescent="0.2">
      <c r="A3586" s="415" t="s">
        <v>8225</v>
      </c>
      <c r="B3586" s="415" t="s">
        <v>3991</v>
      </c>
      <c r="C3586" s="414">
        <v>1804</v>
      </c>
      <c r="D3586" s="414">
        <v>518.47</v>
      </c>
    </row>
    <row r="3587" spans="1:4" x14ac:dyDescent="0.2">
      <c r="A3587" s="415" t="s">
        <v>8225</v>
      </c>
      <c r="B3587" s="415" t="s">
        <v>3992</v>
      </c>
      <c r="C3587" s="414">
        <v>-1804</v>
      </c>
      <c r="D3587" s="414">
        <v>-295.5</v>
      </c>
    </row>
    <row r="3588" spans="1:4" x14ac:dyDescent="0.2">
      <c r="A3588" s="415" t="s">
        <v>8225</v>
      </c>
      <c r="B3588" s="415" t="s">
        <v>3993</v>
      </c>
      <c r="C3588" s="414">
        <v>0</v>
      </c>
      <c r="D3588" s="414">
        <v>0</v>
      </c>
    </row>
    <row r="3589" spans="1:4" x14ac:dyDescent="0.2">
      <c r="A3589" s="415" t="s">
        <v>8226</v>
      </c>
      <c r="B3589" s="415" t="s">
        <v>3987</v>
      </c>
      <c r="C3589" s="414">
        <v>7189</v>
      </c>
      <c r="D3589" s="414">
        <v>2066.12</v>
      </c>
    </row>
    <row r="3590" spans="1:4" x14ac:dyDescent="0.2">
      <c r="A3590" s="415" t="s">
        <v>8226</v>
      </c>
      <c r="B3590" s="415" t="s">
        <v>3991</v>
      </c>
      <c r="C3590" s="414">
        <v>1832</v>
      </c>
      <c r="D3590" s="414">
        <v>526.52</v>
      </c>
    </row>
    <row r="3591" spans="1:4" x14ac:dyDescent="0.2">
      <c r="A3591" s="415" t="s">
        <v>8226</v>
      </c>
      <c r="B3591" s="415" t="s">
        <v>3992</v>
      </c>
      <c r="C3591" s="414">
        <v>-1832</v>
      </c>
      <c r="D3591" s="414">
        <v>-300.08</v>
      </c>
    </row>
    <row r="3592" spans="1:4" x14ac:dyDescent="0.2">
      <c r="A3592" s="415" t="s">
        <v>8226</v>
      </c>
      <c r="B3592" s="415" t="s">
        <v>3993</v>
      </c>
      <c r="C3592" s="414">
        <v>0</v>
      </c>
      <c r="D3592" s="414">
        <v>0</v>
      </c>
    </row>
    <row r="3593" spans="1:4" x14ac:dyDescent="0.2">
      <c r="A3593" s="415" t="s">
        <v>8227</v>
      </c>
      <c r="B3593" s="415" t="s">
        <v>3243</v>
      </c>
      <c r="C3593" s="414">
        <v>7540</v>
      </c>
      <c r="D3593" s="414">
        <v>2951.1600000000003</v>
      </c>
    </row>
    <row r="3594" spans="1:4" x14ac:dyDescent="0.2">
      <c r="A3594" s="415" t="s">
        <v>8227</v>
      </c>
      <c r="B3594" s="415" t="s">
        <v>3247</v>
      </c>
      <c r="C3594" s="414">
        <v>9504</v>
      </c>
      <c r="D3594" s="414">
        <v>3719.8500000000004</v>
      </c>
    </row>
    <row r="3595" spans="1:4" x14ac:dyDescent="0.2">
      <c r="A3595" s="415" t="s">
        <v>8227</v>
      </c>
      <c r="B3595" s="415" t="s">
        <v>3248</v>
      </c>
      <c r="C3595" s="414">
        <v>-9504</v>
      </c>
      <c r="D3595" s="414">
        <v>-1556.75</v>
      </c>
    </row>
    <row r="3596" spans="1:4" x14ac:dyDescent="0.2">
      <c r="A3596" s="415" t="s">
        <v>8228</v>
      </c>
      <c r="B3596" s="415" t="s">
        <v>3987</v>
      </c>
      <c r="C3596" s="414">
        <v>5147</v>
      </c>
      <c r="D3596" s="414">
        <v>1479.25</v>
      </c>
    </row>
    <row r="3597" spans="1:4" x14ac:dyDescent="0.2">
      <c r="A3597" s="415" t="s">
        <v>8228</v>
      </c>
      <c r="B3597" s="415" t="s">
        <v>3991</v>
      </c>
      <c r="C3597" s="414">
        <v>1967</v>
      </c>
      <c r="D3597" s="414">
        <v>565.32000000000005</v>
      </c>
    </row>
    <row r="3598" spans="1:4" x14ac:dyDescent="0.2">
      <c r="A3598" s="415" t="s">
        <v>8228</v>
      </c>
      <c r="B3598" s="415" t="s">
        <v>3992</v>
      </c>
      <c r="C3598" s="414">
        <v>-1967</v>
      </c>
      <c r="D3598" s="414">
        <v>-322.19</v>
      </c>
    </row>
    <row r="3599" spans="1:4" x14ac:dyDescent="0.2">
      <c r="A3599" s="415" t="s">
        <v>8228</v>
      </c>
      <c r="B3599" s="415" t="s">
        <v>3993</v>
      </c>
      <c r="C3599" s="414">
        <v>0</v>
      </c>
      <c r="D3599" s="414">
        <v>0</v>
      </c>
    </row>
    <row r="3600" spans="1:4" x14ac:dyDescent="0.2">
      <c r="A3600" s="415" t="s">
        <v>8229</v>
      </c>
      <c r="B3600" s="415" t="s">
        <v>3987</v>
      </c>
      <c r="C3600" s="414">
        <v>6727</v>
      </c>
      <c r="D3600" s="414">
        <v>1933.34</v>
      </c>
    </row>
    <row r="3601" spans="1:4" x14ac:dyDescent="0.2">
      <c r="A3601" s="415" t="s">
        <v>8229</v>
      </c>
      <c r="B3601" s="415" t="s">
        <v>3991</v>
      </c>
      <c r="C3601" s="414">
        <v>1845</v>
      </c>
      <c r="D3601" s="414">
        <v>530.25</v>
      </c>
    </row>
    <row r="3602" spans="1:4" x14ac:dyDescent="0.2">
      <c r="A3602" s="415" t="s">
        <v>8229</v>
      </c>
      <c r="B3602" s="415" t="s">
        <v>3992</v>
      </c>
      <c r="C3602" s="414">
        <v>-1845</v>
      </c>
      <c r="D3602" s="414">
        <v>-302.20999999999998</v>
      </c>
    </row>
    <row r="3603" spans="1:4" x14ac:dyDescent="0.2">
      <c r="A3603" s="415" t="s">
        <v>8229</v>
      </c>
      <c r="B3603" s="415" t="s">
        <v>3993</v>
      </c>
      <c r="C3603" s="414">
        <v>0</v>
      </c>
      <c r="D3603" s="414">
        <v>0</v>
      </c>
    </row>
    <row r="3604" spans="1:4" x14ac:dyDescent="0.2">
      <c r="A3604" s="415" t="s">
        <v>8230</v>
      </c>
      <c r="B3604" s="415" t="s">
        <v>3987</v>
      </c>
      <c r="C3604" s="414">
        <v>9538</v>
      </c>
      <c r="D3604" s="414">
        <v>2741.23</v>
      </c>
    </row>
    <row r="3605" spans="1:4" x14ac:dyDescent="0.2">
      <c r="A3605" s="415" t="s">
        <v>8230</v>
      </c>
      <c r="B3605" s="415" t="s">
        <v>3991</v>
      </c>
      <c r="C3605" s="414">
        <v>5096</v>
      </c>
      <c r="D3605" s="414">
        <v>1464.59</v>
      </c>
    </row>
    <row r="3606" spans="1:4" x14ac:dyDescent="0.2">
      <c r="A3606" s="415" t="s">
        <v>8230</v>
      </c>
      <c r="B3606" s="415" t="s">
        <v>3992</v>
      </c>
      <c r="C3606" s="414">
        <v>-4318.2999999999993</v>
      </c>
      <c r="D3606" s="414">
        <v>-707.34</v>
      </c>
    </row>
    <row r="3607" spans="1:4" x14ac:dyDescent="0.2">
      <c r="A3607" s="415" t="s">
        <v>8230</v>
      </c>
      <c r="B3607" s="415" t="s">
        <v>3993</v>
      </c>
      <c r="C3607" s="414">
        <v>-777.69999999999993</v>
      </c>
      <c r="D3607" s="414">
        <v>-93.319999999999979</v>
      </c>
    </row>
    <row r="3608" spans="1:4" x14ac:dyDescent="0.2">
      <c r="A3608" s="415" t="s">
        <v>8231</v>
      </c>
      <c r="B3608" s="415" t="s">
        <v>3987</v>
      </c>
      <c r="C3608" s="414">
        <v>4350</v>
      </c>
      <c r="D3608" s="414">
        <v>1250.19</v>
      </c>
    </row>
    <row r="3609" spans="1:4" x14ac:dyDescent="0.2">
      <c r="A3609" s="415" t="s">
        <v>8231</v>
      </c>
      <c r="B3609" s="415" t="s">
        <v>3991</v>
      </c>
      <c r="C3609" s="414">
        <v>1437</v>
      </c>
      <c r="D3609" s="414">
        <v>412.99</v>
      </c>
    </row>
    <row r="3610" spans="1:4" x14ac:dyDescent="0.2">
      <c r="A3610" s="415" t="s">
        <v>8231</v>
      </c>
      <c r="B3610" s="415" t="s">
        <v>3992</v>
      </c>
      <c r="C3610" s="414">
        <v>-1437</v>
      </c>
      <c r="D3610" s="414">
        <v>-235.38</v>
      </c>
    </row>
    <row r="3611" spans="1:4" x14ac:dyDescent="0.2">
      <c r="A3611" s="415" t="s">
        <v>8231</v>
      </c>
      <c r="B3611" s="415" t="s">
        <v>3993</v>
      </c>
      <c r="C3611" s="414">
        <v>0</v>
      </c>
      <c r="D3611" s="414">
        <v>0</v>
      </c>
    </row>
    <row r="3612" spans="1:4" x14ac:dyDescent="0.2">
      <c r="A3612" s="415" t="s">
        <v>8232</v>
      </c>
      <c r="B3612" s="415" t="s">
        <v>169</v>
      </c>
      <c r="C3612" s="414">
        <v>8047</v>
      </c>
      <c r="D3612" s="414">
        <v>3461.01</v>
      </c>
    </row>
    <row r="3613" spans="1:4" x14ac:dyDescent="0.2">
      <c r="A3613" s="415" t="s">
        <v>8232</v>
      </c>
      <c r="B3613" s="415" t="s">
        <v>174</v>
      </c>
      <c r="C3613" s="414">
        <v>2348</v>
      </c>
      <c r="D3613" s="414">
        <v>1009.87</v>
      </c>
    </row>
    <row r="3614" spans="1:4" x14ac:dyDescent="0.2">
      <c r="A3614" s="415" t="s">
        <v>8232</v>
      </c>
      <c r="B3614" s="415" t="s">
        <v>175</v>
      </c>
      <c r="C3614" s="414">
        <v>-2348</v>
      </c>
      <c r="D3614" s="414">
        <v>-422.64</v>
      </c>
    </row>
    <row r="3615" spans="1:4" x14ac:dyDescent="0.2">
      <c r="A3615" s="415" t="s">
        <v>8233</v>
      </c>
      <c r="B3615" s="415" t="s">
        <v>3987</v>
      </c>
      <c r="C3615" s="414">
        <v>0</v>
      </c>
      <c r="D3615" s="414">
        <v>0</v>
      </c>
    </row>
    <row r="3616" spans="1:4" x14ac:dyDescent="0.2">
      <c r="A3616" s="415" t="s">
        <v>8233</v>
      </c>
      <c r="B3616" s="415" t="s">
        <v>3991</v>
      </c>
      <c r="C3616" s="414">
        <v>3782.5499999999888</v>
      </c>
      <c r="D3616" s="414">
        <v>1087.0999999999999</v>
      </c>
    </row>
    <row r="3617" spans="1:4" x14ac:dyDescent="0.2">
      <c r="A3617" s="415" t="s">
        <v>8233</v>
      </c>
      <c r="B3617" s="415" t="s">
        <v>3992</v>
      </c>
      <c r="C3617" s="414">
        <v>-1134.7649999999981</v>
      </c>
      <c r="D3617" s="414">
        <v>-185.87</v>
      </c>
    </row>
    <row r="3618" spans="1:4" x14ac:dyDescent="0.2">
      <c r="A3618" s="415" t="s">
        <v>8233</v>
      </c>
      <c r="B3618" s="415" t="s">
        <v>3993</v>
      </c>
      <c r="C3618" s="414">
        <v>-2647.7849999999889</v>
      </c>
      <c r="D3618" s="414">
        <v>-317.73</v>
      </c>
    </row>
    <row r="3619" spans="1:4" x14ac:dyDescent="0.2">
      <c r="A3619" s="415" t="s">
        <v>8235</v>
      </c>
      <c r="B3619" s="415" t="s">
        <v>3987</v>
      </c>
      <c r="C3619" s="414">
        <v>6293.173652694597</v>
      </c>
      <c r="D3619" s="414">
        <v>1808.6599999999999</v>
      </c>
    </row>
    <row r="3620" spans="1:4" x14ac:dyDescent="0.2">
      <c r="A3620" s="415" t="s">
        <v>8235</v>
      </c>
      <c r="B3620" s="415" t="s">
        <v>3988</v>
      </c>
      <c r="C3620" s="414">
        <v>14684.071856287384</v>
      </c>
      <c r="D3620" s="414">
        <v>4013.1299999999997</v>
      </c>
    </row>
    <row r="3621" spans="1:4" x14ac:dyDescent="0.2">
      <c r="A3621" s="415" t="s">
        <v>8235</v>
      </c>
      <c r="B3621" s="415" t="s">
        <v>3989</v>
      </c>
      <c r="C3621" s="414">
        <v>5296.7544910179586</v>
      </c>
      <c r="D3621" s="414">
        <v>1369.7100000000003</v>
      </c>
    </row>
    <row r="3622" spans="1:4" x14ac:dyDescent="0.2">
      <c r="A3622" s="415" t="s">
        <v>8235</v>
      </c>
      <c r="B3622" s="415" t="s">
        <v>3991</v>
      </c>
      <c r="C3622" s="414">
        <v>19745.029940119737</v>
      </c>
      <c r="D3622" s="414">
        <v>5674.7199999999993</v>
      </c>
    </row>
    <row r="3623" spans="1:4" x14ac:dyDescent="0.2">
      <c r="A3623" s="415" t="s">
        <v>8235</v>
      </c>
      <c r="B3623" s="415" t="s">
        <v>3994</v>
      </c>
      <c r="C3623" s="414">
        <v>46071.736526946072</v>
      </c>
      <c r="D3623" s="414">
        <v>12591.419999999998</v>
      </c>
    </row>
    <row r="3624" spans="1:4" x14ac:dyDescent="0.2">
      <c r="A3624" s="415" t="s">
        <v>8235</v>
      </c>
      <c r="B3624" s="415" t="s">
        <v>3992</v>
      </c>
      <c r="C3624" s="414">
        <v>-7811.4610778442966</v>
      </c>
      <c r="D3624" s="414">
        <v>-1279.52</v>
      </c>
    </row>
    <row r="3625" spans="1:4" x14ac:dyDescent="0.2">
      <c r="A3625" s="415" t="s">
        <v>8235</v>
      </c>
      <c r="B3625" s="415" t="s">
        <v>3995</v>
      </c>
      <c r="C3625" s="414">
        <v>-18226.742514970032</v>
      </c>
      <c r="D3625" s="414">
        <v>-2985.5399999999995</v>
      </c>
    </row>
    <row r="3626" spans="1:4" x14ac:dyDescent="0.2">
      <c r="A3626" s="415" t="s">
        <v>8235</v>
      </c>
      <c r="B3626" s="415" t="s">
        <v>3993</v>
      </c>
      <c r="C3626" s="414">
        <v>-11933.56886227543</v>
      </c>
      <c r="D3626" s="414">
        <v>-1432.0300000000002</v>
      </c>
    </row>
    <row r="3627" spans="1:4" x14ac:dyDescent="0.2">
      <c r="A3627" s="415" t="s">
        <v>8235</v>
      </c>
      <c r="B3627" s="415" t="s">
        <v>3996</v>
      </c>
      <c r="C3627" s="414">
        <v>-27844.994011976025</v>
      </c>
      <c r="D3627" s="414">
        <v>-3341.3999999999996</v>
      </c>
    </row>
    <row r="3628" spans="1:4" x14ac:dyDescent="0.2">
      <c r="A3628" s="415" t="s">
        <v>8235</v>
      </c>
      <c r="B3628" s="415" t="s">
        <v>3997</v>
      </c>
      <c r="C3628" s="414">
        <v>16618.733532934108</v>
      </c>
      <c r="D3628" s="414">
        <v>4297.5999999999995</v>
      </c>
    </row>
    <row r="3629" spans="1:4" x14ac:dyDescent="0.2">
      <c r="A3629" s="415" t="s">
        <v>8235</v>
      </c>
      <c r="B3629" s="415" t="s">
        <v>3998</v>
      </c>
      <c r="C3629" s="414">
        <v>-6574.6464071856253</v>
      </c>
      <c r="D3629" s="414">
        <v>-1076.93</v>
      </c>
    </row>
    <row r="3630" spans="1:4" x14ac:dyDescent="0.2">
      <c r="A3630" s="415" t="s">
        <v>8235</v>
      </c>
      <c r="B3630" s="415" t="s">
        <v>3999</v>
      </c>
      <c r="C3630" s="414">
        <v>-10044.087125748474</v>
      </c>
      <c r="D3630" s="414">
        <v>-1205.27</v>
      </c>
    </row>
    <row r="3631" spans="1:4" x14ac:dyDescent="0.2">
      <c r="A3631" s="415" t="s">
        <v>8236</v>
      </c>
      <c r="B3631" s="415" t="s">
        <v>3987</v>
      </c>
      <c r="C3631" s="414">
        <v>16900</v>
      </c>
      <c r="D3631" s="414">
        <v>4857.0600000000004</v>
      </c>
    </row>
    <row r="3632" spans="1:4" x14ac:dyDescent="0.2">
      <c r="A3632" s="415" t="s">
        <v>8236</v>
      </c>
      <c r="B3632" s="415" t="s">
        <v>3991</v>
      </c>
      <c r="C3632" s="414">
        <v>1472</v>
      </c>
      <c r="D3632" s="414">
        <v>423.05</v>
      </c>
    </row>
    <row r="3633" spans="1:4" x14ac:dyDescent="0.2">
      <c r="A3633" s="415" t="s">
        <v>8236</v>
      </c>
      <c r="B3633" s="415" t="s">
        <v>3992</v>
      </c>
      <c r="C3633" s="414">
        <v>-1472</v>
      </c>
      <c r="D3633" s="414">
        <v>-241.11</v>
      </c>
    </row>
    <row r="3634" spans="1:4" x14ac:dyDescent="0.2">
      <c r="A3634" s="415" t="s">
        <v>8236</v>
      </c>
      <c r="B3634" s="415" t="s">
        <v>3993</v>
      </c>
      <c r="C3634" s="414">
        <v>0</v>
      </c>
      <c r="D3634" s="414">
        <v>0</v>
      </c>
    </row>
    <row r="3635" spans="1:4" x14ac:dyDescent="0.2">
      <c r="A3635" s="415" t="s">
        <v>8237</v>
      </c>
      <c r="B3635" s="415" t="s">
        <v>3987</v>
      </c>
      <c r="C3635" s="414">
        <v>8411.2149532710191</v>
      </c>
      <c r="D3635" s="414">
        <v>2417.38</v>
      </c>
    </row>
    <row r="3636" spans="1:4" x14ac:dyDescent="0.2">
      <c r="A3636" s="415" t="s">
        <v>8237</v>
      </c>
      <c r="B3636" s="415" t="s">
        <v>3988</v>
      </c>
      <c r="C3636" s="414">
        <v>5988.78504672897</v>
      </c>
      <c r="D3636" s="414">
        <v>1636.73</v>
      </c>
    </row>
    <row r="3637" spans="1:4" x14ac:dyDescent="0.2">
      <c r="A3637" s="415" t="s">
        <v>8237</v>
      </c>
      <c r="B3637" s="415" t="s">
        <v>3991</v>
      </c>
      <c r="C3637" s="414">
        <v>18353.387850467199</v>
      </c>
      <c r="D3637" s="414">
        <v>5274.76</v>
      </c>
    </row>
    <row r="3638" spans="1:4" x14ac:dyDescent="0.2">
      <c r="A3638" s="415" t="s">
        <v>8237</v>
      </c>
      <c r="B3638" s="415" t="s">
        <v>3994</v>
      </c>
      <c r="C3638" s="414">
        <v>13067.612149532701</v>
      </c>
      <c r="D3638" s="414">
        <v>3571.38</v>
      </c>
    </row>
    <row r="3639" spans="1:4" x14ac:dyDescent="0.2">
      <c r="A3639" s="415" t="s">
        <v>8237</v>
      </c>
      <c r="B3639" s="415" t="s">
        <v>3992</v>
      </c>
      <c r="C3639" s="414">
        <v>-8029.3808411214904</v>
      </c>
      <c r="D3639" s="414">
        <v>-1315.21</v>
      </c>
    </row>
    <row r="3640" spans="1:4" x14ac:dyDescent="0.2">
      <c r="A3640" s="415" t="s">
        <v>8237</v>
      </c>
      <c r="B3640" s="415" t="s">
        <v>3995</v>
      </c>
      <c r="C3640" s="414">
        <v>-5716.9191588784997</v>
      </c>
      <c r="D3640" s="414">
        <v>-936.43</v>
      </c>
    </row>
    <row r="3641" spans="1:4" x14ac:dyDescent="0.2">
      <c r="A3641" s="415" t="s">
        <v>8237</v>
      </c>
      <c r="B3641" s="415" t="s">
        <v>3993</v>
      </c>
      <c r="C3641" s="414">
        <v>-10324.0070093457</v>
      </c>
      <c r="D3641" s="414">
        <v>-1238.8800000000001</v>
      </c>
    </row>
    <row r="3642" spans="1:4" x14ac:dyDescent="0.2">
      <c r="A3642" s="415" t="s">
        <v>8237</v>
      </c>
      <c r="B3642" s="415" t="s">
        <v>3996</v>
      </c>
      <c r="C3642" s="414">
        <v>-7350.6929906542</v>
      </c>
      <c r="D3642" s="414">
        <v>-882.08</v>
      </c>
    </row>
    <row r="3643" spans="1:4" x14ac:dyDescent="0.2">
      <c r="A3643" s="415" t="s">
        <v>8238</v>
      </c>
      <c r="B3643" s="415" t="s">
        <v>3987</v>
      </c>
      <c r="C3643" s="414">
        <v>0</v>
      </c>
      <c r="D3643" s="414">
        <v>0</v>
      </c>
    </row>
    <row r="3644" spans="1:4" x14ac:dyDescent="0.2">
      <c r="A3644" s="415" t="s">
        <v>8238</v>
      </c>
      <c r="B3644" s="415" t="s">
        <v>3991</v>
      </c>
      <c r="C3644" s="414">
        <v>12065</v>
      </c>
      <c r="D3644" s="414">
        <v>3467.48</v>
      </c>
    </row>
    <row r="3645" spans="1:4" x14ac:dyDescent="0.2">
      <c r="A3645" s="415" t="s">
        <v>8238</v>
      </c>
      <c r="B3645" s="415" t="s">
        <v>3992</v>
      </c>
      <c r="C3645" s="414">
        <v>-3619.5</v>
      </c>
      <c r="D3645" s="414">
        <v>-592.87</v>
      </c>
    </row>
    <row r="3646" spans="1:4" x14ac:dyDescent="0.2">
      <c r="A3646" s="415" t="s">
        <v>8238</v>
      </c>
      <c r="B3646" s="415" t="s">
        <v>3993</v>
      </c>
      <c r="C3646" s="414">
        <v>-8445.5</v>
      </c>
      <c r="D3646" s="414">
        <v>-1013.46</v>
      </c>
    </row>
    <row r="3647" spans="1:4" x14ac:dyDescent="0.2">
      <c r="A3647" s="415" t="s">
        <v>8239</v>
      </c>
      <c r="B3647" s="415" t="s">
        <v>3987</v>
      </c>
      <c r="C3647" s="414">
        <v>3182.9573934836976</v>
      </c>
      <c r="D3647" s="414">
        <v>914.77</v>
      </c>
    </row>
    <row r="3648" spans="1:4" x14ac:dyDescent="0.2">
      <c r="A3648" s="415" t="s">
        <v>8239</v>
      </c>
      <c r="B3648" s="415" t="s">
        <v>3988</v>
      </c>
      <c r="C3648" s="414">
        <v>627.0426065162867</v>
      </c>
      <c r="D3648" s="414">
        <v>171.38</v>
      </c>
    </row>
    <row r="3649" spans="1:4" x14ac:dyDescent="0.2">
      <c r="A3649" s="415" t="s">
        <v>8239</v>
      </c>
      <c r="B3649" s="415" t="s">
        <v>3991</v>
      </c>
      <c r="C3649" s="414">
        <v>23208.020050125288</v>
      </c>
      <c r="D3649" s="414">
        <v>6669.9800000000005</v>
      </c>
    </row>
    <row r="3650" spans="1:4" x14ac:dyDescent="0.2">
      <c r="A3650" s="415" t="s">
        <v>8239</v>
      </c>
      <c r="B3650" s="415" t="s">
        <v>3994</v>
      </c>
      <c r="C3650" s="414">
        <v>4571.9799498746816</v>
      </c>
      <c r="D3650" s="414">
        <v>1249.5100000000002</v>
      </c>
    </row>
    <row r="3651" spans="1:4" x14ac:dyDescent="0.2">
      <c r="A3651" s="415" t="s">
        <v>8239</v>
      </c>
      <c r="B3651" s="415" t="s">
        <v>3992</v>
      </c>
      <c r="C3651" s="414">
        <v>-7917.2932330826707</v>
      </c>
      <c r="D3651" s="414">
        <v>-1296.8499999999999</v>
      </c>
    </row>
    <row r="3652" spans="1:4" x14ac:dyDescent="0.2">
      <c r="A3652" s="415" t="s">
        <v>8239</v>
      </c>
      <c r="B3652" s="415" t="s">
        <v>3995</v>
      </c>
      <c r="C3652" s="414">
        <v>-1559.7067669172893</v>
      </c>
      <c r="D3652" s="414">
        <v>-255.48</v>
      </c>
    </row>
    <row r="3653" spans="1:4" x14ac:dyDescent="0.2">
      <c r="A3653" s="415" t="s">
        <v>8239</v>
      </c>
      <c r="B3653" s="415" t="s">
        <v>3993</v>
      </c>
      <c r="C3653" s="414">
        <v>-15290.726817042574</v>
      </c>
      <c r="D3653" s="414">
        <v>-1834.88</v>
      </c>
    </row>
    <row r="3654" spans="1:4" x14ac:dyDescent="0.2">
      <c r="A3654" s="415" t="s">
        <v>8239</v>
      </c>
      <c r="B3654" s="415" t="s">
        <v>3996</v>
      </c>
      <c r="C3654" s="414">
        <v>-3012.2731829573909</v>
      </c>
      <c r="D3654" s="414">
        <v>-361.46999999999997</v>
      </c>
    </row>
    <row r="3655" spans="1:4" x14ac:dyDescent="0.2">
      <c r="A3655" s="415" t="s">
        <v>8240</v>
      </c>
      <c r="B3655" s="415" t="s">
        <v>3270</v>
      </c>
      <c r="C3655" s="414">
        <v>2569.9999999999968</v>
      </c>
      <c r="D3655" s="414">
        <v>848.89</v>
      </c>
    </row>
    <row r="3656" spans="1:4" x14ac:dyDescent="0.2">
      <c r="A3656" s="415" t="s">
        <v>8240</v>
      </c>
      <c r="B3656" s="415" t="s">
        <v>3274</v>
      </c>
      <c r="C3656" s="414">
        <v>9066.9999999999636</v>
      </c>
      <c r="D3656" s="414">
        <v>2994.82</v>
      </c>
    </row>
    <row r="3657" spans="1:4" x14ac:dyDescent="0.2">
      <c r="A3657" s="415" t="s">
        <v>8240</v>
      </c>
      <c r="B3657" s="415" t="s">
        <v>3275</v>
      </c>
      <c r="C3657" s="414">
        <v>-3491.0999999999949</v>
      </c>
      <c r="D3657" s="414">
        <v>-571.85</v>
      </c>
    </row>
    <row r="3658" spans="1:4" x14ac:dyDescent="0.2">
      <c r="A3658" s="415" t="s">
        <v>8240</v>
      </c>
      <c r="B3658" s="415" t="s">
        <v>3276</v>
      </c>
      <c r="C3658" s="414">
        <v>-5575.8999999999905</v>
      </c>
      <c r="D3658" s="414">
        <v>-669.12</v>
      </c>
    </row>
    <row r="3659" spans="1:4" x14ac:dyDescent="0.2">
      <c r="A3659" s="415" t="s">
        <v>8241</v>
      </c>
      <c r="B3659" s="415" t="s">
        <v>3243</v>
      </c>
      <c r="C3659" s="414">
        <v>14440</v>
      </c>
      <c r="D3659" s="414">
        <v>5651.82</v>
      </c>
    </row>
    <row r="3660" spans="1:4" x14ac:dyDescent="0.2">
      <c r="A3660" s="415" t="s">
        <v>8241</v>
      </c>
      <c r="B3660" s="415" t="s">
        <v>3247</v>
      </c>
      <c r="C3660" s="414">
        <v>10491</v>
      </c>
      <c r="D3660" s="414">
        <v>4106.18</v>
      </c>
    </row>
    <row r="3661" spans="1:4" x14ac:dyDescent="0.2">
      <c r="A3661" s="415" t="s">
        <v>8241</v>
      </c>
      <c r="B3661" s="415" t="s">
        <v>3248</v>
      </c>
      <c r="C3661" s="414">
        <v>-10491</v>
      </c>
      <c r="D3661" s="414">
        <v>-1718.43</v>
      </c>
    </row>
    <row r="3662" spans="1:4" x14ac:dyDescent="0.2">
      <c r="A3662" s="415" t="s">
        <v>8242</v>
      </c>
      <c r="B3662" s="415" t="s">
        <v>3987</v>
      </c>
      <c r="C3662" s="414">
        <v>2445</v>
      </c>
      <c r="D3662" s="414">
        <v>702.69</v>
      </c>
    </row>
    <row r="3663" spans="1:4" x14ac:dyDescent="0.2">
      <c r="A3663" s="415" t="s">
        <v>8242</v>
      </c>
      <c r="B3663" s="415" t="s">
        <v>3991</v>
      </c>
      <c r="C3663" s="414">
        <v>1228</v>
      </c>
      <c r="D3663" s="414">
        <v>352.93</v>
      </c>
    </row>
    <row r="3664" spans="1:4" x14ac:dyDescent="0.2">
      <c r="A3664" s="415" t="s">
        <v>8242</v>
      </c>
      <c r="B3664" s="415" t="s">
        <v>3992</v>
      </c>
      <c r="C3664" s="414">
        <v>-1101.9000000000001</v>
      </c>
      <c r="D3664" s="414">
        <v>-180.49</v>
      </c>
    </row>
    <row r="3665" spans="1:4" x14ac:dyDescent="0.2">
      <c r="A3665" s="415" t="s">
        <v>8242</v>
      </c>
      <c r="B3665" s="415" t="s">
        <v>3993</v>
      </c>
      <c r="C3665" s="414">
        <v>-126.1</v>
      </c>
      <c r="D3665" s="414">
        <v>-15.13</v>
      </c>
    </row>
    <row r="3666" spans="1:4" x14ac:dyDescent="0.2">
      <c r="A3666" s="415" t="s">
        <v>8243</v>
      </c>
      <c r="B3666" s="415" t="s">
        <v>3987</v>
      </c>
      <c r="C3666" s="414">
        <v>8248</v>
      </c>
      <c r="D3666" s="414">
        <v>2370.48</v>
      </c>
    </row>
    <row r="3667" spans="1:4" x14ac:dyDescent="0.2">
      <c r="A3667" s="415" t="s">
        <v>8243</v>
      </c>
      <c r="B3667" s="415" t="s">
        <v>3991</v>
      </c>
      <c r="C3667" s="414">
        <v>1311</v>
      </c>
      <c r="D3667" s="414">
        <v>376.78</v>
      </c>
    </row>
    <row r="3668" spans="1:4" x14ac:dyDescent="0.2">
      <c r="A3668" s="415" t="s">
        <v>8243</v>
      </c>
      <c r="B3668" s="415" t="s">
        <v>3992</v>
      </c>
      <c r="C3668" s="414">
        <v>-1311</v>
      </c>
      <c r="D3668" s="414">
        <v>-214.74</v>
      </c>
    </row>
    <row r="3669" spans="1:4" x14ac:dyDescent="0.2">
      <c r="A3669" s="415" t="s">
        <v>8243</v>
      </c>
      <c r="B3669" s="415" t="s">
        <v>3993</v>
      </c>
      <c r="C3669" s="414">
        <v>0</v>
      </c>
      <c r="D3669" s="414">
        <v>0</v>
      </c>
    </row>
    <row r="3670" spans="1:4" x14ac:dyDescent="0.2">
      <c r="A3670" s="415" t="s">
        <v>8244</v>
      </c>
      <c r="B3670" s="415" t="s">
        <v>3987</v>
      </c>
      <c r="C3670" s="414">
        <v>8886</v>
      </c>
      <c r="D3670" s="414">
        <v>2553.84</v>
      </c>
    </row>
    <row r="3671" spans="1:4" x14ac:dyDescent="0.2">
      <c r="A3671" s="415" t="s">
        <v>8244</v>
      </c>
      <c r="B3671" s="415" t="s">
        <v>3991</v>
      </c>
      <c r="C3671" s="414">
        <v>1647</v>
      </c>
      <c r="D3671" s="414">
        <v>473.35</v>
      </c>
    </row>
    <row r="3672" spans="1:4" x14ac:dyDescent="0.2">
      <c r="A3672" s="415" t="s">
        <v>8244</v>
      </c>
      <c r="B3672" s="415" t="s">
        <v>3992</v>
      </c>
      <c r="C3672" s="414">
        <v>-1647</v>
      </c>
      <c r="D3672" s="414">
        <v>-269.77999999999997</v>
      </c>
    </row>
    <row r="3673" spans="1:4" x14ac:dyDescent="0.2">
      <c r="A3673" s="415" t="s">
        <v>8244</v>
      </c>
      <c r="B3673" s="415" t="s">
        <v>3993</v>
      </c>
      <c r="C3673" s="414">
        <v>0</v>
      </c>
      <c r="D3673" s="414">
        <v>0</v>
      </c>
    </row>
    <row r="3674" spans="1:4" x14ac:dyDescent="0.2">
      <c r="A3674" s="415" t="s">
        <v>8245</v>
      </c>
      <c r="B3674" s="415" t="s">
        <v>3243</v>
      </c>
      <c r="C3674" s="414">
        <v>7020</v>
      </c>
      <c r="D3674" s="414">
        <v>2747.63</v>
      </c>
    </row>
    <row r="3675" spans="1:4" x14ac:dyDescent="0.2">
      <c r="A3675" s="415" t="s">
        <v>8246</v>
      </c>
      <c r="B3675" s="415" t="s">
        <v>3987</v>
      </c>
      <c r="C3675" s="414">
        <v>4269</v>
      </c>
      <c r="D3675" s="414">
        <v>1226.9200000000003</v>
      </c>
    </row>
    <row r="3676" spans="1:4" x14ac:dyDescent="0.2">
      <c r="A3676" s="415" t="s">
        <v>8246</v>
      </c>
      <c r="B3676" s="415" t="s">
        <v>3991</v>
      </c>
      <c r="C3676" s="414">
        <v>1379</v>
      </c>
      <c r="D3676" s="414">
        <v>396.32</v>
      </c>
    </row>
    <row r="3677" spans="1:4" x14ac:dyDescent="0.2">
      <c r="A3677" s="415" t="s">
        <v>8246</v>
      </c>
      <c r="B3677" s="415" t="s">
        <v>3992</v>
      </c>
      <c r="C3677" s="414">
        <v>-1284.899999999999</v>
      </c>
      <c r="D3677" s="414">
        <v>-210.48</v>
      </c>
    </row>
    <row r="3678" spans="1:4" x14ac:dyDescent="0.2">
      <c r="A3678" s="415" t="s">
        <v>8246</v>
      </c>
      <c r="B3678" s="415" t="s">
        <v>3993</v>
      </c>
      <c r="C3678" s="414">
        <v>-94.1</v>
      </c>
      <c r="D3678" s="414">
        <v>-11.280000000000001</v>
      </c>
    </row>
    <row r="3679" spans="1:4" x14ac:dyDescent="0.2">
      <c r="A3679" s="415" t="s">
        <v>8247</v>
      </c>
      <c r="B3679" s="415" t="s">
        <v>3987</v>
      </c>
      <c r="C3679" s="414">
        <v>5201</v>
      </c>
      <c r="D3679" s="414">
        <v>1494.77</v>
      </c>
    </row>
    <row r="3680" spans="1:4" x14ac:dyDescent="0.2">
      <c r="A3680" s="415" t="s">
        <v>8247</v>
      </c>
      <c r="B3680" s="415" t="s">
        <v>3991</v>
      </c>
      <c r="C3680" s="414">
        <v>1918</v>
      </c>
      <c r="D3680" s="414">
        <v>551.23</v>
      </c>
    </row>
    <row r="3681" spans="1:4" x14ac:dyDescent="0.2">
      <c r="A3681" s="415" t="s">
        <v>8247</v>
      </c>
      <c r="B3681" s="415" t="s">
        <v>3992</v>
      </c>
      <c r="C3681" s="414">
        <v>-1918</v>
      </c>
      <c r="D3681" s="414">
        <v>-314.17</v>
      </c>
    </row>
    <row r="3682" spans="1:4" x14ac:dyDescent="0.2">
      <c r="A3682" s="415" t="s">
        <v>8247</v>
      </c>
      <c r="B3682" s="415" t="s">
        <v>3993</v>
      </c>
      <c r="C3682" s="414">
        <v>0</v>
      </c>
      <c r="D3682" s="414">
        <v>0</v>
      </c>
    </row>
    <row r="3683" spans="1:4" x14ac:dyDescent="0.2">
      <c r="A3683" s="415" t="s">
        <v>8248</v>
      </c>
      <c r="B3683" s="415" t="s">
        <v>3987</v>
      </c>
      <c r="C3683" s="414">
        <v>7371</v>
      </c>
      <c r="D3683" s="414">
        <v>2118.4299999999998</v>
      </c>
    </row>
    <row r="3684" spans="1:4" x14ac:dyDescent="0.2">
      <c r="A3684" s="415" t="s">
        <v>8248</v>
      </c>
      <c r="B3684" s="415" t="s">
        <v>3991</v>
      </c>
      <c r="C3684" s="414">
        <v>2223</v>
      </c>
      <c r="D3684" s="414">
        <v>638.89</v>
      </c>
    </row>
    <row r="3685" spans="1:4" x14ac:dyDescent="0.2">
      <c r="A3685" s="415" t="s">
        <v>8248</v>
      </c>
      <c r="B3685" s="415" t="s">
        <v>3992</v>
      </c>
      <c r="C3685" s="414">
        <v>-2223</v>
      </c>
      <c r="D3685" s="414">
        <v>-364.13</v>
      </c>
    </row>
    <row r="3686" spans="1:4" x14ac:dyDescent="0.2">
      <c r="A3686" s="415" t="s">
        <v>8248</v>
      </c>
      <c r="B3686" s="415" t="s">
        <v>3993</v>
      </c>
      <c r="C3686" s="414">
        <v>0</v>
      </c>
      <c r="D3686" s="414">
        <v>0</v>
      </c>
    </row>
    <row r="3687" spans="1:4" x14ac:dyDescent="0.2">
      <c r="A3687" s="415" t="s">
        <v>8249</v>
      </c>
      <c r="B3687" s="415" t="s">
        <v>3987</v>
      </c>
      <c r="C3687" s="414">
        <v>6870</v>
      </c>
      <c r="D3687" s="414">
        <v>1974.43</v>
      </c>
    </row>
    <row r="3688" spans="1:4" x14ac:dyDescent="0.2">
      <c r="A3688" s="415" t="s">
        <v>8249</v>
      </c>
      <c r="B3688" s="415" t="s">
        <v>3991</v>
      </c>
      <c r="C3688" s="414">
        <v>1969</v>
      </c>
      <c r="D3688" s="414">
        <v>565.88</v>
      </c>
    </row>
    <row r="3689" spans="1:4" x14ac:dyDescent="0.2">
      <c r="A3689" s="415" t="s">
        <v>8249</v>
      </c>
      <c r="B3689" s="415" t="s">
        <v>3992</v>
      </c>
      <c r="C3689" s="414">
        <v>-1835.8</v>
      </c>
      <c r="D3689" s="414">
        <v>-300.69</v>
      </c>
    </row>
    <row r="3690" spans="1:4" x14ac:dyDescent="0.2">
      <c r="A3690" s="415" t="s">
        <v>8249</v>
      </c>
      <c r="B3690" s="415" t="s">
        <v>3993</v>
      </c>
      <c r="C3690" s="414">
        <v>-133.19999999999999</v>
      </c>
      <c r="D3690" s="414">
        <v>-15.98</v>
      </c>
    </row>
    <row r="3691" spans="1:4" x14ac:dyDescent="0.2">
      <c r="A3691" s="415" t="s">
        <v>8250</v>
      </c>
      <c r="B3691" s="415" t="s">
        <v>3987</v>
      </c>
      <c r="C3691" s="414">
        <v>5029</v>
      </c>
      <c r="D3691" s="414">
        <v>1445.33</v>
      </c>
    </row>
    <row r="3692" spans="1:4" x14ac:dyDescent="0.2">
      <c r="A3692" s="415" t="s">
        <v>8250</v>
      </c>
      <c r="B3692" s="415" t="s">
        <v>3991</v>
      </c>
      <c r="C3692" s="414">
        <v>1506</v>
      </c>
      <c r="D3692" s="414">
        <v>432.82</v>
      </c>
    </row>
    <row r="3693" spans="1:4" x14ac:dyDescent="0.2">
      <c r="A3693" s="415" t="s">
        <v>8250</v>
      </c>
      <c r="B3693" s="415" t="s">
        <v>3992</v>
      </c>
      <c r="C3693" s="414">
        <v>-1506</v>
      </c>
      <c r="D3693" s="414">
        <v>-246.68</v>
      </c>
    </row>
    <row r="3694" spans="1:4" x14ac:dyDescent="0.2">
      <c r="A3694" s="415" t="s">
        <v>8250</v>
      </c>
      <c r="B3694" s="415" t="s">
        <v>3993</v>
      </c>
      <c r="C3694" s="414">
        <v>0</v>
      </c>
      <c r="D3694" s="414">
        <v>0</v>
      </c>
    </row>
    <row r="3695" spans="1:4" x14ac:dyDescent="0.2">
      <c r="A3695" s="415" t="s">
        <v>8251</v>
      </c>
      <c r="B3695" s="415" t="s">
        <v>3987</v>
      </c>
      <c r="C3695" s="414">
        <v>3904</v>
      </c>
      <c r="D3695" s="414">
        <v>1122.01</v>
      </c>
    </row>
    <row r="3696" spans="1:4" x14ac:dyDescent="0.2">
      <c r="A3696" s="415" t="s">
        <v>8251</v>
      </c>
      <c r="B3696" s="415" t="s">
        <v>3991</v>
      </c>
      <c r="C3696" s="414">
        <v>1184</v>
      </c>
      <c r="D3696" s="414">
        <v>340.28</v>
      </c>
    </row>
    <row r="3697" spans="1:4" x14ac:dyDescent="0.2">
      <c r="A3697" s="415" t="s">
        <v>8251</v>
      </c>
      <c r="B3697" s="415" t="s">
        <v>3992</v>
      </c>
      <c r="C3697" s="414">
        <v>-1184</v>
      </c>
      <c r="D3697" s="414">
        <v>-193.94</v>
      </c>
    </row>
    <row r="3698" spans="1:4" x14ac:dyDescent="0.2">
      <c r="A3698" s="415" t="s">
        <v>8251</v>
      </c>
      <c r="B3698" s="415" t="s">
        <v>3993</v>
      </c>
      <c r="C3698" s="414">
        <v>0</v>
      </c>
      <c r="D3698" s="414">
        <v>0</v>
      </c>
    </row>
    <row r="3699" spans="1:4" x14ac:dyDescent="0.2">
      <c r="A3699" s="415" t="s">
        <v>8252</v>
      </c>
      <c r="B3699" s="415" t="s">
        <v>3987</v>
      </c>
      <c r="C3699" s="414">
        <v>3822</v>
      </c>
      <c r="D3699" s="414">
        <v>1098.44</v>
      </c>
    </row>
    <row r="3700" spans="1:4" x14ac:dyDescent="0.2">
      <c r="A3700" s="415" t="s">
        <v>8252</v>
      </c>
      <c r="B3700" s="415" t="s">
        <v>3991</v>
      </c>
      <c r="C3700" s="414">
        <v>1026</v>
      </c>
      <c r="D3700" s="414">
        <v>294.87</v>
      </c>
    </row>
    <row r="3701" spans="1:4" x14ac:dyDescent="0.2">
      <c r="A3701" s="415" t="s">
        <v>8252</v>
      </c>
      <c r="B3701" s="415" t="s">
        <v>3992</v>
      </c>
      <c r="C3701" s="414">
        <v>-1026</v>
      </c>
      <c r="D3701" s="414">
        <v>-168.06</v>
      </c>
    </row>
    <row r="3702" spans="1:4" x14ac:dyDescent="0.2">
      <c r="A3702" s="415" t="s">
        <v>8252</v>
      </c>
      <c r="B3702" s="415" t="s">
        <v>3993</v>
      </c>
      <c r="C3702" s="414">
        <v>0</v>
      </c>
      <c r="D3702" s="414">
        <v>0</v>
      </c>
    </row>
    <row r="3703" spans="1:4" x14ac:dyDescent="0.2">
      <c r="A3703" s="415" t="s">
        <v>8253</v>
      </c>
      <c r="B3703" s="415" t="s">
        <v>3987</v>
      </c>
      <c r="C3703" s="414">
        <v>9761</v>
      </c>
      <c r="D3703" s="414">
        <v>2805.31</v>
      </c>
    </row>
    <row r="3704" spans="1:4" x14ac:dyDescent="0.2">
      <c r="A3704" s="415" t="s">
        <v>8253</v>
      </c>
      <c r="B3704" s="415" t="s">
        <v>3991</v>
      </c>
      <c r="C3704" s="414">
        <v>2852</v>
      </c>
      <c r="D3704" s="414">
        <v>819.66</v>
      </c>
    </row>
    <row r="3705" spans="1:4" x14ac:dyDescent="0.2">
      <c r="A3705" s="415" t="s">
        <v>8253</v>
      </c>
      <c r="B3705" s="415" t="s">
        <v>3992</v>
      </c>
      <c r="C3705" s="414">
        <v>-2852</v>
      </c>
      <c r="D3705" s="414">
        <v>-467.16</v>
      </c>
    </row>
    <row r="3706" spans="1:4" x14ac:dyDescent="0.2">
      <c r="A3706" s="415" t="s">
        <v>8253</v>
      </c>
      <c r="B3706" s="415" t="s">
        <v>3993</v>
      </c>
      <c r="C3706" s="414">
        <v>0</v>
      </c>
      <c r="D3706" s="414">
        <v>0</v>
      </c>
    </row>
    <row r="3707" spans="1:4" x14ac:dyDescent="0.2">
      <c r="A3707" s="415" t="s">
        <v>8254</v>
      </c>
      <c r="B3707" s="415" t="s">
        <v>3987</v>
      </c>
      <c r="C3707" s="414">
        <v>13146</v>
      </c>
      <c r="D3707" s="414">
        <v>3778.16</v>
      </c>
    </row>
    <row r="3708" spans="1:4" x14ac:dyDescent="0.2">
      <c r="A3708" s="415" t="s">
        <v>8254</v>
      </c>
      <c r="B3708" s="415" t="s">
        <v>3991</v>
      </c>
      <c r="C3708" s="414">
        <v>3925</v>
      </c>
      <c r="D3708" s="414">
        <v>1128.05</v>
      </c>
    </row>
    <row r="3709" spans="1:4" x14ac:dyDescent="0.2">
      <c r="A3709" s="415" t="s">
        <v>8254</v>
      </c>
      <c r="B3709" s="415" t="s">
        <v>3992</v>
      </c>
      <c r="C3709" s="414">
        <v>-3925</v>
      </c>
      <c r="D3709" s="414">
        <v>-642.91999999999996</v>
      </c>
    </row>
    <row r="3710" spans="1:4" x14ac:dyDescent="0.2">
      <c r="A3710" s="415" t="s">
        <v>8254</v>
      </c>
      <c r="B3710" s="415" t="s">
        <v>3993</v>
      </c>
      <c r="C3710" s="414">
        <v>0</v>
      </c>
      <c r="D3710" s="414">
        <v>0</v>
      </c>
    </row>
    <row r="3711" spans="1:4" x14ac:dyDescent="0.2">
      <c r="A3711" s="415" t="s">
        <v>8255</v>
      </c>
      <c r="B3711" s="415" t="s">
        <v>3987</v>
      </c>
      <c r="C3711" s="414">
        <v>3846</v>
      </c>
      <c r="D3711" s="414">
        <v>1105.3399999999999</v>
      </c>
    </row>
    <row r="3712" spans="1:4" x14ac:dyDescent="0.2">
      <c r="A3712" s="415" t="s">
        <v>8255</v>
      </c>
      <c r="B3712" s="415" t="s">
        <v>3991</v>
      </c>
      <c r="C3712" s="414">
        <v>1302</v>
      </c>
      <c r="D3712" s="414">
        <v>374.19</v>
      </c>
    </row>
    <row r="3713" spans="1:4" x14ac:dyDescent="0.2">
      <c r="A3713" s="415" t="s">
        <v>8255</v>
      </c>
      <c r="B3713" s="415" t="s">
        <v>3992</v>
      </c>
      <c r="C3713" s="414">
        <v>-1302</v>
      </c>
      <c r="D3713" s="414">
        <v>-213.27</v>
      </c>
    </row>
    <row r="3714" spans="1:4" x14ac:dyDescent="0.2">
      <c r="A3714" s="415" t="s">
        <v>8255</v>
      </c>
      <c r="B3714" s="415" t="s">
        <v>3993</v>
      </c>
      <c r="C3714" s="414">
        <v>0</v>
      </c>
      <c r="D3714" s="414">
        <v>0</v>
      </c>
    </row>
    <row r="3715" spans="1:4" x14ac:dyDescent="0.2">
      <c r="A3715" s="415" t="s">
        <v>8256</v>
      </c>
      <c r="B3715" s="415" t="s">
        <v>4794</v>
      </c>
      <c r="C3715" s="414">
        <v>7224</v>
      </c>
      <c r="D3715" s="414">
        <v>1764.82</v>
      </c>
    </row>
    <row r="3716" spans="1:4" x14ac:dyDescent="0.2">
      <c r="A3716" s="415" t="s">
        <v>8256</v>
      </c>
      <c r="B3716" s="415" t="s">
        <v>4799</v>
      </c>
      <c r="C3716" s="414">
        <v>1950</v>
      </c>
      <c r="D3716" s="414">
        <v>476.39</v>
      </c>
    </row>
    <row r="3717" spans="1:4" x14ac:dyDescent="0.2">
      <c r="A3717" s="415" t="s">
        <v>8256</v>
      </c>
      <c r="B3717" s="415" t="s">
        <v>4800</v>
      </c>
      <c r="C3717" s="414">
        <v>-1950</v>
      </c>
      <c r="D3717" s="414">
        <v>-319.41000000000003</v>
      </c>
    </row>
    <row r="3718" spans="1:4" x14ac:dyDescent="0.2">
      <c r="A3718" s="415" t="s">
        <v>8256</v>
      </c>
      <c r="B3718" s="415" t="s">
        <v>4801</v>
      </c>
      <c r="C3718" s="414">
        <v>0</v>
      </c>
      <c r="D3718" s="414">
        <v>0</v>
      </c>
    </row>
    <row r="3719" spans="1:4" x14ac:dyDescent="0.2">
      <c r="A3719" s="415" t="s">
        <v>8257</v>
      </c>
      <c r="B3719" s="415" t="s">
        <v>3987</v>
      </c>
      <c r="C3719" s="414">
        <v>2301</v>
      </c>
      <c r="D3719" s="414">
        <v>661.31</v>
      </c>
    </row>
    <row r="3720" spans="1:4" x14ac:dyDescent="0.2">
      <c r="A3720" s="415" t="s">
        <v>8257</v>
      </c>
      <c r="B3720" s="415" t="s">
        <v>3991</v>
      </c>
      <c r="C3720" s="414">
        <v>1476</v>
      </c>
      <c r="D3720" s="414">
        <v>424.2</v>
      </c>
    </row>
    <row r="3721" spans="1:4" x14ac:dyDescent="0.2">
      <c r="A3721" s="415" t="s">
        <v>8257</v>
      </c>
      <c r="B3721" s="415" t="s">
        <v>3992</v>
      </c>
      <c r="C3721" s="414">
        <v>-1133.0999999999999</v>
      </c>
      <c r="D3721" s="414">
        <v>-185.6</v>
      </c>
    </row>
    <row r="3722" spans="1:4" x14ac:dyDescent="0.2">
      <c r="A3722" s="415" t="s">
        <v>8257</v>
      </c>
      <c r="B3722" s="415" t="s">
        <v>3993</v>
      </c>
      <c r="C3722" s="414">
        <v>-342.9</v>
      </c>
      <c r="D3722" s="414">
        <v>-41.15</v>
      </c>
    </row>
    <row r="3723" spans="1:4" x14ac:dyDescent="0.2">
      <c r="A3723" s="415" t="s">
        <v>8258</v>
      </c>
      <c r="B3723" s="415" t="s">
        <v>3987</v>
      </c>
      <c r="C3723" s="414">
        <v>6410</v>
      </c>
      <c r="D3723" s="414">
        <v>1842.23</v>
      </c>
    </row>
    <row r="3724" spans="1:4" x14ac:dyDescent="0.2">
      <c r="A3724" s="415" t="s">
        <v>8258</v>
      </c>
      <c r="B3724" s="415" t="s">
        <v>3991</v>
      </c>
      <c r="C3724" s="414">
        <v>1459</v>
      </c>
      <c r="D3724" s="414">
        <v>419.32000000000005</v>
      </c>
    </row>
    <row r="3725" spans="1:4" x14ac:dyDescent="0.2">
      <c r="A3725" s="415" t="s">
        <v>8258</v>
      </c>
      <c r="B3725" s="415" t="s">
        <v>3992</v>
      </c>
      <c r="C3725" s="414">
        <v>-1459</v>
      </c>
      <c r="D3725" s="414">
        <v>-238.99</v>
      </c>
    </row>
    <row r="3726" spans="1:4" x14ac:dyDescent="0.2">
      <c r="A3726" s="415" t="s">
        <v>8258</v>
      </c>
      <c r="B3726" s="415" t="s">
        <v>3993</v>
      </c>
      <c r="C3726" s="414">
        <v>0</v>
      </c>
      <c r="D3726" s="414">
        <v>0</v>
      </c>
    </row>
    <row r="3727" spans="1:4" x14ac:dyDescent="0.2">
      <c r="A3727" s="415" t="s">
        <v>8259</v>
      </c>
      <c r="B3727" s="415" t="s">
        <v>3243</v>
      </c>
      <c r="C3727" s="414">
        <v>5014</v>
      </c>
      <c r="D3727" s="414">
        <v>1962.48</v>
      </c>
    </row>
    <row r="3728" spans="1:4" x14ac:dyDescent="0.2">
      <c r="A3728" s="415" t="s">
        <v>8259</v>
      </c>
      <c r="B3728" s="415" t="s">
        <v>3247</v>
      </c>
      <c r="C3728" s="414">
        <v>1109</v>
      </c>
      <c r="D3728" s="414">
        <v>434.06</v>
      </c>
    </row>
    <row r="3729" spans="1:4" x14ac:dyDescent="0.2">
      <c r="A3729" s="415" t="s">
        <v>8259</v>
      </c>
      <c r="B3729" s="415" t="s">
        <v>3248</v>
      </c>
      <c r="C3729" s="414">
        <v>-1109</v>
      </c>
      <c r="D3729" s="414">
        <v>-181.65</v>
      </c>
    </row>
    <row r="3730" spans="1:4" x14ac:dyDescent="0.2">
      <c r="A3730" s="415" t="s">
        <v>8260</v>
      </c>
      <c r="B3730" s="415" t="s">
        <v>3243</v>
      </c>
      <c r="C3730" s="414">
        <v>1579</v>
      </c>
      <c r="D3730" s="414">
        <v>618.02</v>
      </c>
    </row>
    <row r="3731" spans="1:4" x14ac:dyDescent="0.2">
      <c r="A3731" s="415" t="s">
        <v>8260</v>
      </c>
      <c r="B3731" s="415" t="s">
        <v>3247</v>
      </c>
      <c r="C3731" s="414">
        <v>1551</v>
      </c>
      <c r="D3731" s="414">
        <v>607.05999999999995</v>
      </c>
    </row>
    <row r="3732" spans="1:4" x14ac:dyDescent="0.2">
      <c r="A3732" s="415" t="s">
        <v>8260</v>
      </c>
      <c r="B3732" s="415" t="s">
        <v>3248</v>
      </c>
      <c r="C3732" s="414">
        <v>-1551</v>
      </c>
      <c r="D3732" s="414">
        <v>-254.05</v>
      </c>
    </row>
    <row r="3733" spans="1:4" x14ac:dyDescent="0.2">
      <c r="A3733" s="415" t="s">
        <v>8261</v>
      </c>
      <c r="B3733" s="415" t="s">
        <v>3243</v>
      </c>
      <c r="C3733" s="414">
        <v>3996</v>
      </c>
      <c r="D3733" s="414">
        <v>1564.03</v>
      </c>
    </row>
    <row r="3734" spans="1:4" x14ac:dyDescent="0.2">
      <c r="A3734" s="415" t="s">
        <v>8261</v>
      </c>
      <c r="B3734" s="415" t="s">
        <v>3247</v>
      </c>
      <c r="C3734" s="414">
        <v>1074</v>
      </c>
      <c r="D3734" s="414">
        <v>420.36</v>
      </c>
    </row>
    <row r="3735" spans="1:4" x14ac:dyDescent="0.2">
      <c r="A3735" s="415" t="s">
        <v>8261</v>
      </c>
      <c r="B3735" s="415" t="s">
        <v>3248</v>
      </c>
      <c r="C3735" s="414">
        <v>-1074</v>
      </c>
      <c r="D3735" s="414">
        <v>-175.92</v>
      </c>
    </row>
    <row r="3736" spans="1:4" x14ac:dyDescent="0.2">
      <c r="A3736" s="415" t="s">
        <v>8262</v>
      </c>
      <c r="B3736" s="415" t="s">
        <v>3254</v>
      </c>
      <c r="C3736" s="414">
        <v>2296</v>
      </c>
      <c r="D3736" s="414">
        <v>781.79</v>
      </c>
    </row>
    <row r="3737" spans="1:4" x14ac:dyDescent="0.2">
      <c r="A3737" s="415" t="s">
        <v>8262</v>
      </c>
      <c r="B3737" s="415" t="s">
        <v>3258</v>
      </c>
      <c r="C3737" s="414">
        <v>1465</v>
      </c>
      <c r="D3737" s="414">
        <v>498.82</v>
      </c>
    </row>
    <row r="3738" spans="1:4" x14ac:dyDescent="0.2">
      <c r="A3738" s="415" t="s">
        <v>8262</v>
      </c>
      <c r="B3738" s="415" t="s">
        <v>3259</v>
      </c>
      <c r="C3738" s="414">
        <v>-1128.299999999999</v>
      </c>
      <c r="D3738" s="414">
        <v>-184.83</v>
      </c>
    </row>
    <row r="3739" spans="1:4" x14ac:dyDescent="0.2">
      <c r="A3739" s="415" t="s">
        <v>8262</v>
      </c>
      <c r="B3739" s="415" t="s">
        <v>3260</v>
      </c>
      <c r="C3739" s="414">
        <v>-336.69999999999993</v>
      </c>
      <c r="D3739" s="414">
        <v>-40.400000000000006</v>
      </c>
    </row>
    <row r="3740" spans="1:4" x14ac:dyDescent="0.2">
      <c r="A3740" s="415" t="s">
        <v>8263</v>
      </c>
      <c r="B3740" s="415" t="s">
        <v>1121</v>
      </c>
      <c r="C3740" s="414">
        <v>4105</v>
      </c>
      <c r="D3740" s="414">
        <v>2020.0700000000002</v>
      </c>
    </row>
    <row r="3741" spans="1:4" x14ac:dyDescent="0.2">
      <c r="A3741" s="415" t="s">
        <v>8264</v>
      </c>
      <c r="B3741" s="415" t="s">
        <v>3987</v>
      </c>
      <c r="C3741" s="414">
        <v>1326</v>
      </c>
      <c r="D3741" s="414">
        <v>381.1</v>
      </c>
    </row>
    <row r="3742" spans="1:4" x14ac:dyDescent="0.2">
      <c r="A3742" s="415" t="s">
        <v>8264</v>
      </c>
      <c r="B3742" s="415" t="s">
        <v>3991</v>
      </c>
      <c r="C3742" s="414">
        <v>279.27</v>
      </c>
      <c r="D3742" s="414">
        <v>80.27</v>
      </c>
    </row>
    <row r="3743" spans="1:4" x14ac:dyDescent="0.2">
      <c r="A3743" s="415" t="s">
        <v>8264</v>
      </c>
      <c r="B3743" s="415" t="s">
        <v>3992</v>
      </c>
      <c r="C3743" s="414">
        <v>-279.27</v>
      </c>
      <c r="D3743" s="414">
        <v>-45.74</v>
      </c>
    </row>
    <row r="3744" spans="1:4" x14ac:dyDescent="0.2">
      <c r="A3744" s="415" t="s">
        <v>8264</v>
      </c>
      <c r="B3744" s="415" t="s">
        <v>3993</v>
      </c>
      <c r="C3744" s="414">
        <v>0</v>
      </c>
      <c r="D3744" s="414">
        <v>0</v>
      </c>
    </row>
    <row r="3745" spans="1:4" x14ac:dyDescent="0.2">
      <c r="A3745" s="415" t="s">
        <v>8265</v>
      </c>
      <c r="B3745" s="415" t="s">
        <v>3987</v>
      </c>
      <c r="C3745" s="414">
        <v>7468</v>
      </c>
      <c r="D3745" s="414">
        <v>2146.3000000000002</v>
      </c>
    </row>
    <row r="3746" spans="1:4" x14ac:dyDescent="0.2">
      <c r="A3746" s="415" t="s">
        <v>8265</v>
      </c>
      <c r="B3746" s="415" t="s">
        <v>3991</v>
      </c>
      <c r="C3746" s="414">
        <v>2253</v>
      </c>
      <c r="D3746" s="414">
        <v>647.51</v>
      </c>
    </row>
    <row r="3747" spans="1:4" x14ac:dyDescent="0.2">
      <c r="A3747" s="415" t="s">
        <v>8265</v>
      </c>
      <c r="B3747" s="415" t="s">
        <v>3992</v>
      </c>
      <c r="C3747" s="414">
        <v>-2253</v>
      </c>
      <c r="D3747" s="414">
        <v>-369.04</v>
      </c>
    </row>
    <row r="3748" spans="1:4" x14ac:dyDescent="0.2">
      <c r="A3748" s="415" t="s">
        <v>8265</v>
      </c>
      <c r="B3748" s="415" t="s">
        <v>3993</v>
      </c>
      <c r="C3748" s="414">
        <v>0</v>
      </c>
      <c r="D3748" s="414">
        <v>0</v>
      </c>
    </row>
    <row r="3749" spans="1:4" x14ac:dyDescent="0.2">
      <c r="A3749" s="415" t="s">
        <v>8266</v>
      </c>
      <c r="B3749" s="415" t="s">
        <v>3270</v>
      </c>
      <c r="C3749" s="414">
        <v>8135</v>
      </c>
      <c r="D3749" s="414">
        <v>2686.99</v>
      </c>
    </row>
    <row r="3750" spans="1:4" x14ac:dyDescent="0.2">
      <c r="A3750" s="415" t="s">
        <v>8266</v>
      </c>
      <c r="B3750" s="415" t="s">
        <v>3274</v>
      </c>
      <c r="C3750" s="414">
        <v>1672</v>
      </c>
      <c r="D3750" s="414">
        <v>552.26</v>
      </c>
    </row>
    <row r="3751" spans="1:4" x14ac:dyDescent="0.2">
      <c r="A3751" s="415" t="s">
        <v>8266</v>
      </c>
      <c r="B3751" s="415" t="s">
        <v>3275</v>
      </c>
      <c r="C3751" s="414">
        <v>-1672</v>
      </c>
      <c r="D3751" s="414">
        <v>-273.87</v>
      </c>
    </row>
    <row r="3752" spans="1:4" x14ac:dyDescent="0.2">
      <c r="A3752" s="415" t="s">
        <v>8266</v>
      </c>
      <c r="B3752" s="415" t="s">
        <v>3276</v>
      </c>
      <c r="C3752" s="414">
        <v>0</v>
      </c>
      <c r="D3752" s="414">
        <v>0</v>
      </c>
    </row>
    <row r="3753" spans="1:4" x14ac:dyDescent="0.2">
      <c r="A3753" s="415" t="s">
        <v>8267</v>
      </c>
      <c r="B3753" s="415" t="s">
        <v>3987</v>
      </c>
      <c r="C3753" s="414">
        <v>7332</v>
      </c>
      <c r="D3753" s="414">
        <v>2107.2199999999998</v>
      </c>
    </row>
    <row r="3754" spans="1:4" x14ac:dyDescent="0.2">
      <c r="A3754" s="415" t="s">
        <v>8267</v>
      </c>
      <c r="B3754" s="415" t="s">
        <v>3991</v>
      </c>
      <c r="C3754" s="414">
        <v>1868</v>
      </c>
      <c r="D3754" s="414">
        <v>536.86</v>
      </c>
    </row>
    <row r="3755" spans="1:4" x14ac:dyDescent="0.2">
      <c r="A3755" s="415" t="s">
        <v>8267</v>
      </c>
      <c r="B3755" s="415" t="s">
        <v>3992</v>
      </c>
      <c r="C3755" s="414">
        <v>-1868</v>
      </c>
      <c r="D3755" s="414">
        <v>-305.98</v>
      </c>
    </row>
    <row r="3756" spans="1:4" x14ac:dyDescent="0.2">
      <c r="A3756" s="415" t="s">
        <v>8267</v>
      </c>
      <c r="B3756" s="415" t="s">
        <v>3993</v>
      </c>
      <c r="C3756" s="414">
        <v>0</v>
      </c>
      <c r="D3756" s="414">
        <v>0</v>
      </c>
    </row>
    <row r="3757" spans="1:4" x14ac:dyDescent="0.2">
      <c r="A3757" s="415" t="s">
        <v>8268</v>
      </c>
      <c r="B3757" s="415" t="s">
        <v>3987</v>
      </c>
      <c r="C3757" s="414">
        <v>4868</v>
      </c>
      <c r="D3757" s="414">
        <v>1399.06</v>
      </c>
    </row>
    <row r="3758" spans="1:4" x14ac:dyDescent="0.2">
      <c r="A3758" s="415" t="s">
        <v>8268</v>
      </c>
      <c r="B3758" s="415" t="s">
        <v>3991</v>
      </c>
      <c r="C3758" s="414">
        <v>2039</v>
      </c>
      <c r="D3758" s="414">
        <v>586.01</v>
      </c>
    </row>
    <row r="3759" spans="1:4" x14ac:dyDescent="0.2">
      <c r="A3759" s="415" t="s">
        <v>8268</v>
      </c>
      <c r="B3759" s="415" t="s">
        <v>3992</v>
      </c>
      <c r="C3759" s="414">
        <v>-2039</v>
      </c>
      <c r="D3759" s="414">
        <v>-333.99</v>
      </c>
    </row>
    <row r="3760" spans="1:4" x14ac:dyDescent="0.2">
      <c r="A3760" s="415" t="s">
        <v>8268</v>
      </c>
      <c r="B3760" s="415" t="s">
        <v>3993</v>
      </c>
      <c r="C3760" s="414">
        <v>0</v>
      </c>
      <c r="D3760" s="414">
        <v>0</v>
      </c>
    </row>
    <row r="3761" spans="1:4" x14ac:dyDescent="0.2">
      <c r="A3761" s="415" t="s">
        <v>8269</v>
      </c>
      <c r="B3761" s="415" t="s">
        <v>3987</v>
      </c>
      <c r="C3761" s="414">
        <v>14992</v>
      </c>
      <c r="D3761" s="414">
        <v>4308.7</v>
      </c>
    </row>
    <row r="3762" spans="1:4" x14ac:dyDescent="0.2">
      <c r="A3762" s="415" t="s">
        <v>8269</v>
      </c>
      <c r="B3762" s="415" t="s">
        <v>3991</v>
      </c>
      <c r="C3762" s="414">
        <v>7617</v>
      </c>
      <c r="D3762" s="414">
        <v>2189.13</v>
      </c>
    </row>
    <row r="3763" spans="1:4" x14ac:dyDescent="0.2">
      <c r="A3763" s="415" t="s">
        <v>8269</v>
      </c>
      <c r="B3763" s="415" t="s">
        <v>3992</v>
      </c>
      <c r="C3763" s="414">
        <v>-6782.7</v>
      </c>
      <c r="D3763" s="414">
        <v>-1111.01</v>
      </c>
    </row>
    <row r="3764" spans="1:4" x14ac:dyDescent="0.2">
      <c r="A3764" s="415" t="s">
        <v>8269</v>
      </c>
      <c r="B3764" s="415" t="s">
        <v>3993</v>
      </c>
      <c r="C3764" s="414">
        <v>-834.3</v>
      </c>
      <c r="D3764" s="414">
        <v>-100.12</v>
      </c>
    </row>
    <row r="3765" spans="1:4" x14ac:dyDescent="0.2">
      <c r="A3765" s="415" t="s">
        <v>8270</v>
      </c>
      <c r="B3765" s="415" t="s">
        <v>3987</v>
      </c>
      <c r="C3765" s="414">
        <v>8984</v>
      </c>
      <c r="D3765" s="414">
        <v>2582</v>
      </c>
    </row>
    <row r="3766" spans="1:4" x14ac:dyDescent="0.2">
      <c r="A3766" s="415" t="s">
        <v>8270</v>
      </c>
      <c r="B3766" s="415" t="s">
        <v>3991</v>
      </c>
      <c r="C3766" s="414">
        <v>1604.700000000003</v>
      </c>
      <c r="D3766" s="414">
        <v>461.2</v>
      </c>
    </row>
    <row r="3767" spans="1:4" x14ac:dyDescent="0.2">
      <c r="A3767" s="415" t="s">
        <v>8270</v>
      </c>
      <c r="B3767" s="415" t="s">
        <v>3992</v>
      </c>
      <c r="C3767" s="414">
        <v>-1604.700000000003</v>
      </c>
      <c r="D3767" s="414">
        <v>-262.84999999999997</v>
      </c>
    </row>
    <row r="3768" spans="1:4" x14ac:dyDescent="0.2">
      <c r="A3768" s="415" t="s">
        <v>8270</v>
      </c>
      <c r="B3768" s="415" t="s">
        <v>3993</v>
      </c>
      <c r="C3768" s="414">
        <v>0</v>
      </c>
      <c r="D3768" s="414">
        <v>0</v>
      </c>
    </row>
    <row r="3769" spans="1:4" x14ac:dyDescent="0.2">
      <c r="A3769" s="415" t="s">
        <v>8271</v>
      </c>
      <c r="B3769" s="415" t="s">
        <v>3987</v>
      </c>
      <c r="C3769" s="414">
        <v>5705</v>
      </c>
      <c r="D3769" s="414">
        <v>1639.62</v>
      </c>
    </row>
    <row r="3770" spans="1:4" x14ac:dyDescent="0.2">
      <c r="A3770" s="415" t="s">
        <v>8271</v>
      </c>
      <c r="B3770" s="415" t="s">
        <v>3991</v>
      </c>
      <c r="C3770" s="414">
        <v>1763</v>
      </c>
      <c r="D3770" s="414">
        <v>506.69</v>
      </c>
    </row>
    <row r="3771" spans="1:4" x14ac:dyDescent="0.2">
      <c r="A3771" s="415" t="s">
        <v>8271</v>
      </c>
      <c r="B3771" s="415" t="s">
        <v>3992</v>
      </c>
      <c r="C3771" s="414">
        <v>-1763</v>
      </c>
      <c r="D3771" s="414">
        <v>-288.77999999999997</v>
      </c>
    </row>
    <row r="3772" spans="1:4" x14ac:dyDescent="0.2">
      <c r="A3772" s="415" t="s">
        <v>8271</v>
      </c>
      <c r="B3772" s="415" t="s">
        <v>3993</v>
      </c>
      <c r="C3772" s="414">
        <v>0</v>
      </c>
      <c r="D3772" s="414">
        <v>0</v>
      </c>
    </row>
    <row r="3773" spans="1:4" x14ac:dyDescent="0.2">
      <c r="A3773" s="415" t="s">
        <v>8272</v>
      </c>
      <c r="B3773" s="415" t="s">
        <v>3987</v>
      </c>
      <c r="C3773" s="414">
        <v>6993</v>
      </c>
      <c r="D3773" s="414">
        <v>2009.79</v>
      </c>
    </row>
    <row r="3774" spans="1:4" x14ac:dyDescent="0.2">
      <c r="A3774" s="415" t="s">
        <v>8272</v>
      </c>
      <c r="B3774" s="415" t="s">
        <v>3991</v>
      </c>
      <c r="C3774" s="414">
        <v>924</v>
      </c>
      <c r="D3774" s="414">
        <v>265.56</v>
      </c>
    </row>
    <row r="3775" spans="1:4" x14ac:dyDescent="0.2">
      <c r="A3775" s="415" t="s">
        <v>8272</v>
      </c>
      <c r="B3775" s="415" t="s">
        <v>3992</v>
      </c>
      <c r="C3775" s="414">
        <v>-924</v>
      </c>
      <c r="D3775" s="414">
        <v>-151.35</v>
      </c>
    </row>
    <row r="3776" spans="1:4" x14ac:dyDescent="0.2">
      <c r="A3776" s="415" t="s">
        <v>8272</v>
      </c>
      <c r="B3776" s="415" t="s">
        <v>3993</v>
      </c>
      <c r="C3776" s="414">
        <v>0</v>
      </c>
      <c r="D3776" s="414">
        <v>0</v>
      </c>
    </row>
    <row r="3777" spans="1:4" x14ac:dyDescent="0.2">
      <c r="A3777" s="415" t="s">
        <v>8273</v>
      </c>
      <c r="B3777" s="415" t="s">
        <v>169</v>
      </c>
      <c r="C3777" s="414">
        <v>3398</v>
      </c>
      <c r="D3777" s="414">
        <v>1461.48</v>
      </c>
    </row>
    <row r="3778" spans="1:4" x14ac:dyDescent="0.2">
      <c r="A3778" s="415" t="s">
        <v>8273</v>
      </c>
      <c r="B3778" s="415" t="s">
        <v>174</v>
      </c>
      <c r="C3778" s="414">
        <v>1929</v>
      </c>
      <c r="D3778" s="414">
        <v>829.66</v>
      </c>
    </row>
    <row r="3779" spans="1:4" x14ac:dyDescent="0.2">
      <c r="A3779" s="415" t="s">
        <v>8273</v>
      </c>
      <c r="B3779" s="415" t="s">
        <v>175</v>
      </c>
      <c r="C3779" s="414">
        <v>-1929</v>
      </c>
      <c r="D3779" s="414">
        <v>-347.22</v>
      </c>
    </row>
    <row r="3780" spans="1:4" x14ac:dyDescent="0.2">
      <c r="A3780" s="415" t="s">
        <v>8274</v>
      </c>
      <c r="B3780" s="415" t="s">
        <v>3987</v>
      </c>
      <c r="C3780" s="414">
        <v>1580</v>
      </c>
      <c r="D3780" s="414">
        <v>454.09</v>
      </c>
    </row>
    <row r="3781" spans="1:4" x14ac:dyDescent="0.2">
      <c r="A3781" s="415" t="s">
        <v>8274</v>
      </c>
      <c r="B3781" s="415" t="s">
        <v>3991</v>
      </c>
      <c r="C3781" s="414">
        <v>1592</v>
      </c>
      <c r="D3781" s="414">
        <v>457.54</v>
      </c>
    </row>
    <row r="3782" spans="1:4" x14ac:dyDescent="0.2">
      <c r="A3782" s="415" t="s">
        <v>8274</v>
      </c>
      <c r="B3782" s="415" t="s">
        <v>3992</v>
      </c>
      <c r="C3782" s="414">
        <v>-951.6</v>
      </c>
      <c r="D3782" s="414">
        <v>-155.87</v>
      </c>
    </row>
    <row r="3783" spans="1:4" x14ac:dyDescent="0.2">
      <c r="A3783" s="415" t="s">
        <v>8274</v>
      </c>
      <c r="B3783" s="415" t="s">
        <v>3993</v>
      </c>
      <c r="C3783" s="414">
        <v>-640.4</v>
      </c>
      <c r="D3783" s="414">
        <v>-76.849999999999994</v>
      </c>
    </row>
    <row r="3784" spans="1:4" x14ac:dyDescent="0.2">
      <c r="A3784" s="415" t="s">
        <v>8275</v>
      </c>
      <c r="B3784" s="415" t="s">
        <v>3243</v>
      </c>
      <c r="C3784" s="414">
        <v>4916</v>
      </c>
      <c r="D3784" s="414">
        <v>1924.12</v>
      </c>
    </row>
    <row r="3785" spans="1:4" x14ac:dyDescent="0.2">
      <c r="A3785" s="415" t="s">
        <v>8275</v>
      </c>
      <c r="B3785" s="415" t="s">
        <v>3247</v>
      </c>
      <c r="C3785" s="414">
        <v>1254</v>
      </c>
      <c r="D3785" s="414">
        <v>490.82</v>
      </c>
    </row>
    <row r="3786" spans="1:4" x14ac:dyDescent="0.2">
      <c r="A3786" s="415" t="s">
        <v>8275</v>
      </c>
      <c r="B3786" s="415" t="s">
        <v>3248</v>
      </c>
      <c r="C3786" s="414">
        <v>-1254</v>
      </c>
      <c r="D3786" s="414">
        <v>-205.41</v>
      </c>
    </row>
    <row r="3787" spans="1:4" x14ac:dyDescent="0.2">
      <c r="A3787" s="415" t="s">
        <v>8276</v>
      </c>
      <c r="B3787" s="415" t="s">
        <v>3987</v>
      </c>
      <c r="C3787" s="414">
        <v>2530</v>
      </c>
      <c r="D3787" s="414">
        <v>727.12</v>
      </c>
    </row>
    <row r="3788" spans="1:4" x14ac:dyDescent="0.2">
      <c r="A3788" s="415" t="s">
        <v>8276</v>
      </c>
      <c r="B3788" s="415" t="s">
        <v>3991</v>
      </c>
      <c r="C3788" s="414">
        <v>1075</v>
      </c>
      <c r="D3788" s="414">
        <v>308.95999999999998</v>
      </c>
    </row>
    <row r="3789" spans="1:4" x14ac:dyDescent="0.2">
      <c r="A3789" s="415" t="s">
        <v>8276</v>
      </c>
      <c r="B3789" s="415" t="s">
        <v>3992</v>
      </c>
      <c r="C3789" s="414">
        <v>-1075</v>
      </c>
      <c r="D3789" s="414">
        <v>-176.09</v>
      </c>
    </row>
    <row r="3790" spans="1:4" x14ac:dyDescent="0.2">
      <c r="A3790" s="415" t="s">
        <v>8276</v>
      </c>
      <c r="B3790" s="415" t="s">
        <v>3993</v>
      </c>
      <c r="C3790" s="414">
        <v>0</v>
      </c>
      <c r="D3790" s="414">
        <v>0</v>
      </c>
    </row>
    <row r="3791" spans="1:4" x14ac:dyDescent="0.2">
      <c r="A3791" s="415" t="s">
        <v>8277</v>
      </c>
      <c r="B3791" s="415" t="s">
        <v>3987</v>
      </c>
      <c r="C3791" s="414">
        <v>4243</v>
      </c>
      <c r="D3791" s="414">
        <v>1219.44</v>
      </c>
    </row>
    <row r="3792" spans="1:4" x14ac:dyDescent="0.2">
      <c r="A3792" s="415" t="s">
        <v>8277</v>
      </c>
      <c r="B3792" s="415" t="s">
        <v>3991</v>
      </c>
      <c r="C3792" s="414">
        <v>784</v>
      </c>
      <c r="D3792" s="414">
        <v>225.32</v>
      </c>
    </row>
    <row r="3793" spans="1:4" x14ac:dyDescent="0.2">
      <c r="A3793" s="415" t="s">
        <v>8277</v>
      </c>
      <c r="B3793" s="415" t="s">
        <v>3992</v>
      </c>
      <c r="C3793" s="414">
        <v>-784</v>
      </c>
      <c r="D3793" s="414">
        <v>-128.41999999999999</v>
      </c>
    </row>
    <row r="3794" spans="1:4" x14ac:dyDescent="0.2">
      <c r="A3794" s="415" t="s">
        <v>8277</v>
      </c>
      <c r="B3794" s="415" t="s">
        <v>3993</v>
      </c>
      <c r="C3794" s="414">
        <v>0</v>
      </c>
      <c r="D3794" s="414">
        <v>0</v>
      </c>
    </row>
    <row r="3795" spans="1:4" x14ac:dyDescent="0.2">
      <c r="A3795" s="415" t="s">
        <v>8278</v>
      </c>
      <c r="B3795" s="415" t="s">
        <v>3987</v>
      </c>
      <c r="C3795" s="414">
        <v>5026</v>
      </c>
      <c r="D3795" s="414">
        <v>1444.47</v>
      </c>
    </row>
    <row r="3796" spans="1:4" x14ac:dyDescent="0.2">
      <c r="A3796" s="415" t="s">
        <v>8278</v>
      </c>
      <c r="B3796" s="415" t="s">
        <v>3991</v>
      </c>
      <c r="C3796" s="414">
        <v>656</v>
      </c>
      <c r="D3796" s="414">
        <v>188.53</v>
      </c>
    </row>
    <row r="3797" spans="1:4" x14ac:dyDescent="0.2">
      <c r="A3797" s="415" t="s">
        <v>8278</v>
      </c>
      <c r="B3797" s="415" t="s">
        <v>3992</v>
      </c>
      <c r="C3797" s="414">
        <v>-656</v>
      </c>
      <c r="D3797" s="414">
        <v>-107.45</v>
      </c>
    </row>
    <row r="3798" spans="1:4" x14ac:dyDescent="0.2">
      <c r="A3798" s="415" t="s">
        <v>8278</v>
      </c>
      <c r="B3798" s="415" t="s">
        <v>3993</v>
      </c>
      <c r="C3798" s="414">
        <v>0</v>
      </c>
      <c r="D3798" s="414">
        <v>0</v>
      </c>
    </row>
    <row r="3799" spans="1:4" x14ac:dyDescent="0.2">
      <c r="A3799" s="415" t="s">
        <v>8279</v>
      </c>
      <c r="B3799" s="415" t="s">
        <v>3987</v>
      </c>
      <c r="C3799" s="414">
        <v>3531</v>
      </c>
      <c r="D3799" s="414">
        <v>1014.81</v>
      </c>
    </row>
    <row r="3800" spans="1:4" x14ac:dyDescent="0.2">
      <c r="A3800" s="415" t="s">
        <v>8279</v>
      </c>
      <c r="B3800" s="415" t="s">
        <v>3991</v>
      </c>
      <c r="C3800" s="414">
        <v>788</v>
      </c>
      <c r="D3800" s="414">
        <v>226.47</v>
      </c>
    </row>
    <row r="3801" spans="1:4" x14ac:dyDescent="0.2">
      <c r="A3801" s="415" t="s">
        <v>8279</v>
      </c>
      <c r="B3801" s="415" t="s">
        <v>3992</v>
      </c>
      <c r="C3801" s="414">
        <v>-788</v>
      </c>
      <c r="D3801" s="414">
        <v>-129.07</v>
      </c>
    </row>
    <row r="3802" spans="1:4" x14ac:dyDescent="0.2">
      <c r="A3802" s="415" t="s">
        <v>8279</v>
      </c>
      <c r="B3802" s="415" t="s">
        <v>3993</v>
      </c>
      <c r="C3802" s="414">
        <v>0</v>
      </c>
      <c r="D3802" s="414">
        <v>0</v>
      </c>
    </row>
    <row r="3803" spans="1:4" x14ac:dyDescent="0.2">
      <c r="A3803" s="415" t="s">
        <v>8280</v>
      </c>
      <c r="B3803" s="415" t="s">
        <v>3243</v>
      </c>
      <c r="C3803" s="414">
        <v>5496</v>
      </c>
      <c r="D3803" s="414">
        <v>2151.14</v>
      </c>
    </row>
    <row r="3804" spans="1:4" x14ac:dyDescent="0.2">
      <c r="A3804" s="415" t="s">
        <v>8280</v>
      </c>
      <c r="B3804" s="415" t="s">
        <v>3247</v>
      </c>
      <c r="C3804" s="414">
        <v>1127</v>
      </c>
      <c r="D3804" s="414">
        <v>441.09999999999997</v>
      </c>
    </row>
    <row r="3805" spans="1:4" x14ac:dyDescent="0.2">
      <c r="A3805" s="415" t="s">
        <v>8280</v>
      </c>
      <c r="B3805" s="415" t="s">
        <v>3248</v>
      </c>
      <c r="C3805" s="414">
        <v>-1127</v>
      </c>
      <c r="D3805" s="414">
        <v>-184.60999999999999</v>
      </c>
    </row>
    <row r="3806" spans="1:4" x14ac:dyDescent="0.2">
      <c r="A3806" s="415" t="s">
        <v>8281</v>
      </c>
      <c r="B3806" s="415" t="s">
        <v>3987</v>
      </c>
      <c r="C3806" s="414">
        <v>3285</v>
      </c>
      <c r="D3806" s="414">
        <v>944.11</v>
      </c>
    </row>
    <row r="3807" spans="1:4" x14ac:dyDescent="0.2">
      <c r="A3807" s="415" t="s">
        <v>8281</v>
      </c>
      <c r="B3807" s="415" t="s">
        <v>3991</v>
      </c>
      <c r="C3807" s="414">
        <v>1479</v>
      </c>
      <c r="D3807" s="414">
        <v>425.06</v>
      </c>
    </row>
    <row r="3808" spans="1:4" x14ac:dyDescent="0.2">
      <c r="A3808" s="415" t="s">
        <v>8281</v>
      </c>
      <c r="B3808" s="415" t="s">
        <v>3992</v>
      </c>
      <c r="C3808" s="414">
        <v>-1429.2</v>
      </c>
      <c r="D3808" s="414">
        <v>-234.1</v>
      </c>
    </row>
    <row r="3809" spans="1:4" x14ac:dyDescent="0.2">
      <c r="A3809" s="415" t="s">
        <v>8281</v>
      </c>
      <c r="B3809" s="415" t="s">
        <v>3993</v>
      </c>
      <c r="C3809" s="414">
        <v>-49.799999999999898</v>
      </c>
      <c r="D3809" s="414">
        <v>-5.98</v>
      </c>
    </row>
    <row r="3810" spans="1:4" x14ac:dyDescent="0.2">
      <c r="A3810" s="415" t="s">
        <v>8282</v>
      </c>
      <c r="B3810" s="415" t="s">
        <v>3987</v>
      </c>
      <c r="C3810" s="414">
        <v>4250</v>
      </c>
      <c r="D3810" s="414">
        <v>1221.45</v>
      </c>
    </row>
    <row r="3811" spans="1:4" x14ac:dyDescent="0.2">
      <c r="A3811" s="415" t="s">
        <v>8282</v>
      </c>
      <c r="B3811" s="415" t="s">
        <v>3991</v>
      </c>
      <c r="C3811" s="414">
        <v>1118</v>
      </c>
      <c r="D3811" s="414">
        <v>321.31</v>
      </c>
    </row>
    <row r="3812" spans="1:4" x14ac:dyDescent="0.2">
      <c r="A3812" s="415" t="s">
        <v>8282</v>
      </c>
      <c r="B3812" s="415" t="s">
        <v>3992</v>
      </c>
      <c r="C3812" s="414">
        <v>-1118</v>
      </c>
      <c r="D3812" s="414">
        <v>-183.13</v>
      </c>
    </row>
    <row r="3813" spans="1:4" x14ac:dyDescent="0.2">
      <c r="A3813" s="415" t="s">
        <v>8282</v>
      </c>
      <c r="B3813" s="415" t="s">
        <v>3993</v>
      </c>
      <c r="C3813" s="414">
        <v>0</v>
      </c>
      <c r="D3813" s="414">
        <v>0</v>
      </c>
    </row>
    <row r="3814" spans="1:4" x14ac:dyDescent="0.2">
      <c r="A3814" s="415" t="s">
        <v>8283</v>
      </c>
      <c r="B3814" s="415" t="s">
        <v>3987</v>
      </c>
      <c r="C3814" s="414">
        <v>1260</v>
      </c>
      <c r="D3814" s="414">
        <v>362.12</v>
      </c>
    </row>
    <row r="3815" spans="1:4" x14ac:dyDescent="0.2">
      <c r="A3815" s="415" t="s">
        <v>8283</v>
      </c>
      <c r="B3815" s="415" t="s">
        <v>3991</v>
      </c>
      <c r="C3815" s="414">
        <v>9759</v>
      </c>
      <c r="D3815" s="414">
        <v>2804.74</v>
      </c>
    </row>
    <row r="3816" spans="1:4" x14ac:dyDescent="0.2">
      <c r="A3816" s="415" t="s">
        <v>8283</v>
      </c>
      <c r="B3816" s="415" t="s">
        <v>3992</v>
      </c>
      <c r="C3816" s="414">
        <v>-3305.7</v>
      </c>
      <c r="D3816" s="414">
        <v>-541.47</v>
      </c>
    </row>
    <row r="3817" spans="1:4" x14ac:dyDescent="0.2">
      <c r="A3817" s="415" t="s">
        <v>8283</v>
      </c>
      <c r="B3817" s="415" t="s">
        <v>3993</v>
      </c>
      <c r="C3817" s="414">
        <v>-6453.3</v>
      </c>
      <c r="D3817" s="414">
        <v>-774.4</v>
      </c>
    </row>
    <row r="3818" spans="1:4" x14ac:dyDescent="0.2">
      <c r="A3818" s="415" t="s">
        <v>8284</v>
      </c>
      <c r="B3818" s="415" t="s">
        <v>3987</v>
      </c>
      <c r="C3818" s="414">
        <v>6290</v>
      </c>
      <c r="D3818" s="414">
        <v>1807.75</v>
      </c>
    </row>
    <row r="3819" spans="1:4" x14ac:dyDescent="0.2">
      <c r="A3819" s="415" t="s">
        <v>8284</v>
      </c>
      <c r="B3819" s="415" t="s">
        <v>3991</v>
      </c>
      <c r="C3819" s="414">
        <v>1139</v>
      </c>
      <c r="D3819" s="414">
        <v>327.35000000000002</v>
      </c>
    </row>
    <row r="3820" spans="1:4" x14ac:dyDescent="0.2">
      <c r="A3820" s="415" t="s">
        <v>8284</v>
      </c>
      <c r="B3820" s="415" t="s">
        <v>3992</v>
      </c>
      <c r="C3820" s="414">
        <v>-1139</v>
      </c>
      <c r="D3820" s="414">
        <v>-186.57</v>
      </c>
    </row>
    <row r="3821" spans="1:4" x14ac:dyDescent="0.2">
      <c r="A3821" s="415" t="s">
        <v>8284</v>
      </c>
      <c r="B3821" s="415" t="s">
        <v>3993</v>
      </c>
      <c r="C3821" s="414">
        <v>0</v>
      </c>
      <c r="D3821" s="414">
        <v>0</v>
      </c>
    </row>
    <row r="3822" spans="1:4" x14ac:dyDescent="0.2">
      <c r="A3822" s="415" t="s">
        <v>8285</v>
      </c>
      <c r="B3822" s="415" t="s">
        <v>3987</v>
      </c>
      <c r="C3822" s="414">
        <v>5548</v>
      </c>
      <c r="D3822" s="414">
        <v>1594.49</v>
      </c>
    </row>
    <row r="3823" spans="1:4" x14ac:dyDescent="0.2">
      <c r="A3823" s="415" t="s">
        <v>8285</v>
      </c>
      <c r="B3823" s="415" t="s">
        <v>3991</v>
      </c>
      <c r="C3823" s="414">
        <v>3247</v>
      </c>
      <c r="D3823" s="414">
        <v>933.18</v>
      </c>
    </row>
    <row r="3824" spans="1:4" x14ac:dyDescent="0.2">
      <c r="A3824" s="415" t="s">
        <v>8285</v>
      </c>
      <c r="B3824" s="415" t="s">
        <v>3992</v>
      </c>
      <c r="C3824" s="414">
        <v>-2367.9</v>
      </c>
      <c r="D3824" s="414">
        <v>-387.86</v>
      </c>
    </row>
    <row r="3825" spans="1:4" x14ac:dyDescent="0.2">
      <c r="A3825" s="415" t="s">
        <v>8285</v>
      </c>
      <c r="B3825" s="415" t="s">
        <v>3993</v>
      </c>
      <c r="C3825" s="414">
        <v>-879.1</v>
      </c>
      <c r="D3825" s="414">
        <v>-105.49</v>
      </c>
    </row>
    <row r="3826" spans="1:4" x14ac:dyDescent="0.2">
      <c r="A3826" s="415" t="s">
        <v>8286</v>
      </c>
      <c r="B3826" s="415" t="s">
        <v>3987</v>
      </c>
      <c r="C3826" s="414">
        <v>6802</v>
      </c>
      <c r="D3826" s="414">
        <v>1954.89</v>
      </c>
    </row>
    <row r="3827" spans="1:4" x14ac:dyDescent="0.2">
      <c r="A3827" s="415" t="s">
        <v>8286</v>
      </c>
      <c r="B3827" s="415" t="s">
        <v>3991</v>
      </c>
      <c r="C3827" s="414">
        <v>1962</v>
      </c>
      <c r="D3827" s="414">
        <v>563.88</v>
      </c>
    </row>
    <row r="3828" spans="1:4" x14ac:dyDescent="0.2">
      <c r="A3828" s="415" t="s">
        <v>8286</v>
      </c>
      <c r="B3828" s="415" t="s">
        <v>3992</v>
      </c>
      <c r="C3828" s="414">
        <v>-1962</v>
      </c>
      <c r="D3828" s="414">
        <v>-321.38</v>
      </c>
    </row>
    <row r="3829" spans="1:4" x14ac:dyDescent="0.2">
      <c r="A3829" s="415" t="s">
        <v>8286</v>
      </c>
      <c r="B3829" s="415" t="s">
        <v>3993</v>
      </c>
      <c r="C3829" s="414">
        <v>0</v>
      </c>
      <c r="D3829" s="414">
        <v>0</v>
      </c>
    </row>
    <row r="3830" spans="1:4" x14ac:dyDescent="0.2">
      <c r="A3830" s="415" t="s">
        <v>8287</v>
      </c>
      <c r="B3830" s="415" t="s">
        <v>3987</v>
      </c>
      <c r="C3830" s="414">
        <v>12983</v>
      </c>
      <c r="D3830" s="414">
        <v>3731.31</v>
      </c>
    </row>
    <row r="3831" spans="1:4" x14ac:dyDescent="0.2">
      <c r="A3831" s="415" t="s">
        <v>8287</v>
      </c>
      <c r="B3831" s="415" t="s">
        <v>3991</v>
      </c>
      <c r="C3831" s="414">
        <v>2635</v>
      </c>
      <c r="D3831" s="414">
        <v>757.3</v>
      </c>
    </row>
    <row r="3832" spans="1:4" x14ac:dyDescent="0.2">
      <c r="A3832" s="415" t="s">
        <v>8287</v>
      </c>
      <c r="B3832" s="415" t="s">
        <v>3992</v>
      </c>
      <c r="C3832" s="414">
        <v>-2635</v>
      </c>
      <c r="D3832" s="414">
        <v>-431.61</v>
      </c>
    </row>
    <row r="3833" spans="1:4" x14ac:dyDescent="0.2">
      <c r="A3833" s="415" t="s">
        <v>8287</v>
      </c>
      <c r="B3833" s="415" t="s">
        <v>3993</v>
      </c>
      <c r="C3833" s="414">
        <v>0</v>
      </c>
      <c r="D3833" s="414">
        <v>0</v>
      </c>
    </row>
    <row r="3834" spans="1:4" x14ac:dyDescent="0.2">
      <c r="A3834" s="415" t="s">
        <v>8288</v>
      </c>
      <c r="B3834" s="415" t="s">
        <v>3987</v>
      </c>
      <c r="C3834" s="414">
        <v>5058</v>
      </c>
      <c r="D3834" s="414">
        <v>1453.67</v>
      </c>
    </row>
    <row r="3835" spans="1:4" x14ac:dyDescent="0.2">
      <c r="A3835" s="415" t="s">
        <v>8288</v>
      </c>
      <c r="B3835" s="415" t="s">
        <v>3991</v>
      </c>
      <c r="C3835" s="414">
        <v>1920</v>
      </c>
      <c r="D3835" s="414">
        <v>551.80999999999995</v>
      </c>
    </row>
    <row r="3836" spans="1:4" x14ac:dyDescent="0.2">
      <c r="A3836" s="415" t="s">
        <v>8288</v>
      </c>
      <c r="B3836" s="415" t="s">
        <v>3992</v>
      </c>
      <c r="C3836" s="414">
        <v>-1920</v>
      </c>
      <c r="D3836" s="414">
        <v>-314.5</v>
      </c>
    </row>
    <row r="3837" spans="1:4" x14ac:dyDescent="0.2">
      <c r="A3837" s="415" t="s">
        <v>8288</v>
      </c>
      <c r="B3837" s="415" t="s">
        <v>3993</v>
      </c>
      <c r="C3837" s="414">
        <v>0</v>
      </c>
      <c r="D3837" s="414">
        <v>0</v>
      </c>
    </row>
    <row r="3838" spans="1:4" x14ac:dyDescent="0.2">
      <c r="A3838" s="415" t="s">
        <v>8289</v>
      </c>
      <c r="B3838" s="415" t="s">
        <v>3987</v>
      </c>
      <c r="C3838" s="414">
        <v>5383</v>
      </c>
      <c r="D3838" s="414">
        <v>1547.07</v>
      </c>
    </row>
    <row r="3839" spans="1:4" x14ac:dyDescent="0.2">
      <c r="A3839" s="415" t="s">
        <v>8289</v>
      </c>
      <c r="B3839" s="415" t="s">
        <v>3991</v>
      </c>
      <c r="C3839" s="414">
        <v>1672</v>
      </c>
      <c r="D3839" s="414">
        <v>480.53</v>
      </c>
    </row>
    <row r="3840" spans="1:4" x14ac:dyDescent="0.2">
      <c r="A3840" s="415" t="s">
        <v>8289</v>
      </c>
      <c r="B3840" s="415" t="s">
        <v>3992</v>
      </c>
      <c r="C3840" s="414">
        <v>-1672</v>
      </c>
      <c r="D3840" s="414">
        <v>-273.87</v>
      </c>
    </row>
    <row r="3841" spans="1:4" x14ac:dyDescent="0.2">
      <c r="A3841" s="415" t="s">
        <v>8289</v>
      </c>
      <c r="B3841" s="415" t="s">
        <v>3993</v>
      </c>
      <c r="C3841" s="414">
        <v>0</v>
      </c>
      <c r="D3841" s="414">
        <v>0</v>
      </c>
    </row>
    <row r="3842" spans="1:4" x14ac:dyDescent="0.2">
      <c r="A3842" s="415" t="s">
        <v>8290</v>
      </c>
      <c r="B3842" s="415" t="s">
        <v>3254</v>
      </c>
      <c r="C3842" s="414">
        <v>16374</v>
      </c>
      <c r="D3842" s="414">
        <v>5575.3600000000006</v>
      </c>
    </row>
    <row r="3843" spans="1:4" x14ac:dyDescent="0.2">
      <c r="A3843" s="415" t="s">
        <v>8290</v>
      </c>
      <c r="B3843" s="415" t="s">
        <v>3258</v>
      </c>
      <c r="C3843" s="414">
        <v>12188</v>
      </c>
      <c r="D3843" s="414">
        <v>4150.01</v>
      </c>
    </row>
    <row r="3844" spans="1:4" x14ac:dyDescent="0.2">
      <c r="A3844" s="415" t="s">
        <v>8290</v>
      </c>
      <c r="B3844" s="415" t="s">
        <v>3259</v>
      </c>
      <c r="C3844" s="414">
        <v>-8568.6</v>
      </c>
      <c r="D3844" s="414">
        <v>-1403.54</v>
      </c>
    </row>
    <row r="3845" spans="1:4" x14ac:dyDescent="0.2">
      <c r="A3845" s="415" t="s">
        <v>8290</v>
      </c>
      <c r="B3845" s="415" t="s">
        <v>3260</v>
      </c>
      <c r="C3845" s="414">
        <v>-3619.4</v>
      </c>
      <c r="D3845" s="414">
        <v>-434.32</v>
      </c>
    </row>
    <row r="3846" spans="1:4" x14ac:dyDescent="0.2">
      <c r="A3846" s="415" t="s">
        <v>8291</v>
      </c>
      <c r="B3846" s="415" t="s">
        <v>3987</v>
      </c>
      <c r="C3846" s="414">
        <v>4029</v>
      </c>
      <c r="D3846" s="414">
        <v>1157.94</v>
      </c>
    </row>
    <row r="3847" spans="1:4" x14ac:dyDescent="0.2">
      <c r="A3847" s="415" t="s">
        <v>8291</v>
      </c>
      <c r="B3847" s="415" t="s">
        <v>3991</v>
      </c>
      <c r="C3847" s="414">
        <v>2003</v>
      </c>
      <c r="D3847" s="414">
        <v>575.66999999999996</v>
      </c>
    </row>
    <row r="3848" spans="1:4" x14ac:dyDescent="0.2">
      <c r="A3848" s="415" t="s">
        <v>8291</v>
      </c>
      <c r="B3848" s="415" t="s">
        <v>3992</v>
      </c>
      <c r="C3848" s="414">
        <v>-1724.8999999999992</v>
      </c>
      <c r="D3848" s="414">
        <v>-282.53999999999996</v>
      </c>
    </row>
    <row r="3849" spans="1:4" x14ac:dyDescent="0.2">
      <c r="A3849" s="415" t="s">
        <v>8291</v>
      </c>
      <c r="B3849" s="415" t="s">
        <v>3993</v>
      </c>
      <c r="C3849" s="414">
        <v>-278.10000000000002</v>
      </c>
      <c r="D3849" s="414">
        <v>-33.370000000000005</v>
      </c>
    </row>
    <row r="3850" spans="1:4" x14ac:dyDescent="0.2">
      <c r="A3850" s="415" t="s">
        <v>8292</v>
      </c>
      <c r="B3850" s="415" t="s">
        <v>3987</v>
      </c>
      <c r="C3850" s="414">
        <v>20205</v>
      </c>
      <c r="D3850" s="414">
        <v>5806.92</v>
      </c>
    </row>
    <row r="3851" spans="1:4" x14ac:dyDescent="0.2">
      <c r="A3851" s="415" t="s">
        <v>8292</v>
      </c>
      <c r="B3851" s="415" t="s">
        <v>3991</v>
      </c>
      <c r="C3851" s="414">
        <v>4104</v>
      </c>
      <c r="D3851" s="414">
        <v>1179.49</v>
      </c>
    </row>
    <row r="3852" spans="1:4" x14ac:dyDescent="0.2">
      <c r="A3852" s="415" t="s">
        <v>8292</v>
      </c>
      <c r="B3852" s="415" t="s">
        <v>3992</v>
      </c>
      <c r="C3852" s="414">
        <v>-4104</v>
      </c>
      <c r="D3852" s="414">
        <v>-672.24</v>
      </c>
    </row>
    <row r="3853" spans="1:4" x14ac:dyDescent="0.2">
      <c r="A3853" s="415" t="s">
        <v>8292</v>
      </c>
      <c r="B3853" s="415" t="s">
        <v>3993</v>
      </c>
      <c r="C3853" s="414">
        <v>0</v>
      </c>
      <c r="D3853" s="414">
        <v>0</v>
      </c>
    </row>
    <row r="3854" spans="1:4" x14ac:dyDescent="0.2">
      <c r="A3854" s="415" t="s">
        <v>8293</v>
      </c>
      <c r="B3854" s="415" t="s">
        <v>3987</v>
      </c>
      <c r="C3854" s="414">
        <v>4788</v>
      </c>
      <c r="D3854" s="414">
        <v>1376.07</v>
      </c>
    </row>
    <row r="3855" spans="1:4" x14ac:dyDescent="0.2">
      <c r="A3855" s="415" t="s">
        <v>8293</v>
      </c>
      <c r="B3855" s="415" t="s">
        <v>3991</v>
      </c>
      <c r="C3855" s="414">
        <v>1715</v>
      </c>
      <c r="D3855" s="414">
        <v>492.88</v>
      </c>
    </row>
    <row r="3856" spans="1:4" x14ac:dyDescent="0.2">
      <c r="A3856" s="415" t="s">
        <v>8293</v>
      </c>
      <c r="B3856" s="415" t="s">
        <v>3992</v>
      </c>
      <c r="C3856" s="414">
        <v>-1608.0000000000002</v>
      </c>
      <c r="D3856" s="414">
        <v>-263.38</v>
      </c>
    </row>
    <row r="3857" spans="1:4" x14ac:dyDescent="0.2">
      <c r="A3857" s="415" t="s">
        <v>8293</v>
      </c>
      <c r="B3857" s="415" t="s">
        <v>3993</v>
      </c>
      <c r="C3857" s="414">
        <v>-106.99999999999989</v>
      </c>
      <c r="D3857" s="414">
        <v>-12.85</v>
      </c>
    </row>
    <row r="3858" spans="1:4" x14ac:dyDescent="0.2">
      <c r="A3858" s="415" t="s">
        <v>8294</v>
      </c>
      <c r="B3858" s="415" t="s">
        <v>3243</v>
      </c>
      <c r="C3858" s="414">
        <v>6301.88</v>
      </c>
      <c r="D3858" s="414">
        <v>2466.5599999999995</v>
      </c>
    </row>
    <row r="3859" spans="1:4" x14ac:dyDescent="0.2">
      <c r="A3859" s="415" t="s">
        <v>8294</v>
      </c>
      <c r="B3859" s="415" t="s">
        <v>3247</v>
      </c>
      <c r="C3859" s="414">
        <v>5839.7799999999888</v>
      </c>
      <c r="D3859" s="414">
        <v>2285.6799999999998</v>
      </c>
    </row>
    <row r="3860" spans="1:4" x14ac:dyDescent="0.2">
      <c r="A3860" s="415" t="s">
        <v>8294</v>
      </c>
      <c r="B3860" s="415" t="s">
        <v>3248</v>
      </c>
      <c r="C3860" s="414">
        <v>-5839.7799999999888</v>
      </c>
      <c r="D3860" s="414">
        <v>-956.54</v>
      </c>
    </row>
    <row r="3861" spans="1:4" x14ac:dyDescent="0.2">
      <c r="A3861" s="415" t="s">
        <v>8295</v>
      </c>
      <c r="B3861" s="415" t="s">
        <v>3254</v>
      </c>
      <c r="C3861" s="414">
        <v>4383.6747233999995</v>
      </c>
      <c r="D3861" s="414">
        <v>1492.65</v>
      </c>
    </row>
    <row r="3862" spans="1:4" x14ac:dyDescent="0.2">
      <c r="A3862" s="415" t="s">
        <v>8295</v>
      </c>
      <c r="B3862" s="415" t="s">
        <v>3258</v>
      </c>
      <c r="C3862" s="414">
        <v>3929.3452765999996</v>
      </c>
      <c r="D3862" s="414">
        <v>1337.96</v>
      </c>
    </row>
    <row r="3863" spans="1:4" x14ac:dyDescent="0.2">
      <c r="A3863" s="415" t="s">
        <v>8295</v>
      </c>
      <c r="B3863" s="415" t="s">
        <v>3259</v>
      </c>
      <c r="C3863" s="414">
        <v>-2421.956999999999</v>
      </c>
      <c r="D3863" s="414">
        <v>-396.72000000000008</v>
      </c>
    </row>
    <row r="3864" spans="1:4" x14ac:dyDescent="0.2">
      <c r="A3864" s="415" t="s">
        <v>8295</v>
      </c>
      <c r="B3864" s="415" t="s">
        <v>3260</v>
      </c>
      <c r="C3864" s="414">
        <v>-1507.3882765999979</v>
      </c>
      <c r="D3864" s="414">
        <v>-180.89000000000001</v>
      </c>
    </row>
    <row r="3865" spans="1:4" x14ac:dyDescent="0.2">
      <c r="A3865" s="415" t="s">
        <v>8296</v>
      </c>
      <c r="B3865" s="415" t="s">
        <v>3987</v>
      </c>
      <c r="C3865" s="414">
        <v>6398</v>
      </c>
      <c r="D3865" s="414">
        <v>1838.79</v>
      </c>
    </row>
    <row r="3866" spans="1:4" x14ac:dyDescent="0.2">
      <c r="A3866" s="415" t="s">
        <v>8296</v>
      </c>
      <c r="B3866" s="415" t="s">
        <v>3991</v>
      </c>
      <c r="C3866" s="414">
        <v>1953</v>
      </c>
      <c r="D3866" s="414">
        <v>561.29</v>
      </c>
    </row>
    <row r="3867" spans="1:4" x14ac:dyDescent="0.2">
      <c r="A3867" s="415" t="s">
        <v>8296</v>
      </c>
      <c r="B3867" s="415" t="s">
        <v>3992</v>
      </c>
      <c r="C3867" s="414">
        <v>-1953</v>
      </c>
      <c r="D3867" s="414">
        <v>-319.89999999999998</v>
      </c>
    </row>
    <row r="3868" spans="1:4" x14ac:dyDescent="0.2">
      <c r="A3868" s="415" t="s">
        <v>8296</v>
      </c>
      <c r="B3868" s="415" t="s">
        <v>3993</v>
      </c>
      <c r="C3868" s="414">
        <v>0</v>
      </c>
      <c r="D3868" s="414">
        <v>0</v>
      </c>
    </row>
    <row r="3869" spans="1:4" x14ac:dyDescent="0.2">
      <c r="A3869" s="415" t="s">
        <v>8297</v>
      </c>
      <c r="B3869" s="415" t="s">
        <v>3254</v>
      </c>
      <c r="C3869" s="414">
        <v>23335</v>
      </c>
      <c r="D3869" s="414">
        <v>7945.57</v>
      </c>
    </row>
    <row r="3870" spans="1:4" x14ac:dyDescent="0.2">
      <c r="A3870" s="415" t="s">
        <v>8297</v>
      </c>
      <c r="B3870" s="415" t="s">
        <v>3258</v>
      </c>
      <c r="C3870" s="414">
        <v>410</v>
      </c>
      <c r="D3870" s="414">
        <v>139.60000000000002</v>
      </c>
    </row>
    <row r="3871" spans="1:4" x14ac:dyDescent="0.2">
      <c r="A3871" s="415" t="s">
        <v>8297</v>
      </c>
      <c r="B3871" s="415" t="s">
        <v>3259</v>
      </c>
      <c r="C3871" s="414">
        <v>-410</v>
      </c>
      <c r="D3871" s="414">
        <v>-67.149999999999991</v>
      </c>
    </row>
    <row r="3872" spans="1:4" x14ac:dyDescent="0.2">
      <c r="A3872" s="415" t="s">
        <v>8297</v>
      </c>
      <c r="B3872" s="415" t="s">
        <v>3260</v>
      </c>
      <c r="C3872" s="414">
        <v>0</v>
      </c>
      <c r="D3872" s="414">
        <v>0</v>
      </c>
    </row>
    <row r="3873" spans="1:4" x14ac:dyDescent="0.2">
      <c r="A3873" s="415" t="s">
        <v>8298</v>
      </c>
      <c r="B3873" s="415" t="s">
        <v>3987</v>
      </c>
      <c r="C3873" s="414">
        <v>5353</v>
      </c>
      <c r="D3873" s="414">
        <v>1538.45</v>
      </c>
    </row>
    <row r="3874" spans="1:4" x14ac:dyDescent="0.2">
      <c r="A3874" s="415" t="s">
        <v>8298</v>
      </c>
      <c r="B3874" s="415" t="s">
        <v>3991</v>
      </c>
      <c r="C3874" s="414">
        <v>1449</v>
      </c>
      <c r="D3874" s="414">
        <v>416.44</v>
      </c>
    </row>
    <row r="3875" spans="1:4" x14ac:dyDescent="0.2">
      <c r="A3875" s="415" t="s">
        <v>8298</v>
      </c>
      <c r="B3875" s="415" t="s">
        <v>3992</v>
      </c>
      <c r="C3875" s="414">
        <v>-1449</v>
      </c>
      <c r="D3875" s="414">
        <v>-237.35</v>
      </c>
    </row>
    <row r="3876" spans="1:4" x14ac:dyDescent="0.2">
      <c r="A3876" s="415" t="s">
        <v>8298</v>
      </c>
      <c r="B3876" s="415" t="s">
        <v>3993</v>
      </c>
      <c r="C3876" s="414">
        <v>0</v>
      </c>
      <c r="D3876" s="414">
        <v>0</v>
      </c>
    </row>
    <row r="3877" spans="1:4" x14ac:dyDescent="0.2">
      <c r="A3877" s="415" t="s">
        <v>8299</v>
      </c>
      <c r="B3877" s="415" t="s">
        <v>3987</v>
      </c>
      <c r="C3877" s="414">
        <v>5389</v>
      </c>
      <c r="D3877" s="414">
        <v>1548.8100000000002</v>
      </c>
    </row>
    <row r="3878" spans="1:4" x14ac:dyDescent="0.2">
      <c r="A3878" s="415" t="s">
        <v>8299</v>
      </c>
      <c r="B3878" s="415" t="s">
        <v>3991</v>
      </c>
      <c r="C3878" s="414">
        <v>2767</v>
      </c>
      <c r="D3878" s="414">
        <v>795.22999999999979</v>
      </c>
    </row>
    <row r="3879" spans="1:4" x14ac:dyDescent="0.2">
      <c r="A3879" s="415" t="s">
        <v>8299</v>
      </c>
      <c r="B3879" s="415" t="s">
        <v>3992</v>
      </c>
      <c r="C3879" s="414">
        <v>-2255.8999999999987</v>
      </c>
      <c r="D3879" s="414">
        <v>-369.53</v>
      </c>
    </row>
    <row r="3880" spans="1:4" x14ac:dyDescent="0.2">
      <c r="A3880" s="415" t="s">
        <v>8299</v>
      </c>
      <c r="B3880" s="415" t="s">
        <v>3993</v>
      </c>
      <c r="C3880" s="414">
        <v>-511.1</v>
      </c>
      <c r="D3880" s="414">
        <v>-61.33</v>
      </c>
    </row>
    <row r="3881" spans="1:4" x14ac:dyDescent="0.2">
      <c r="A3881" s="415" t="s">
        <v>8300</v>
      </c>
      <c r="B3881" s="415" t="s">
        <v>3987</v>
      </c>
      <c r="C3881" s="414">
        <v>7334</v>
      </c>
      <c r="D3881" s="414">
        <v>2107.79</v>
      </c>
    </row>
    <row r="3882" spans="1:4" x14ac:dyDescent="0.2">
      <c r="A3882" s="415" t="s">
        <v>8300</v>
      </c>
      <c r="B3882" s="415" t="s">
        <v>3991</v>
      </c>
      <c r="C3882" s="414">
        <v>11354</v>
      </c>
      <c r="D3882" s="414">
        <v>3263.14</v>
      </c>
    </row>
    <row r="3883" spans="1:4" x14ac:dyDescent="0.2">
      <c r="A3883" s="415" t="s">
        <v>8300</v>
      </c>
      <c r="B3883" s="415" t="s">
        <v>3992</v>
      </c>
      <c r="C3883" s="414">
        <v>-5606.4</v>
      </c>
      <c r="D3883" s="414">
        <v>-918.33</v>
      </c>
    </row>
    <row r="3884" spans="1:4" x14ac:dyDescent="0.2">
      <c r="A3884" s="415" t="s">
        <v>8300</v>
      </c>
      <c r="B3884" s="415" t="s">
        <v>3993</v>
      </c>
      <c r="C3884" s="414">
        <v>-5747.6</v>
      </c>
      <c r="D3884" s="414">
        <v>-689.71</v>
      </c>
    </row>
    <row r="3885" spans="1:4" x14ac:dyDescent="0.2">
      <c r="A3885" s="415" t="s">
        <v>8301</v>
      </c>
      <c r="B3885" s="415" t="s">
        <v>3987</v>
      </c>
      <c r="C3885" s="414">
        <v>4008</v>
      </c>
      <c r="D3885" s="414">
        <v>1151.9000000000001</v>
      </c>
    </row>
    <row r="3886" spans="1:4" x14ac:dyDescent="0.2">
      <c r="A3886" s="415" t="s">
        <v>8301</v>
      </c>
      <c r="B3886" s="415" t="s">
        <v>3991</v>
      </c>
      <c r="C3886" s="414">
        <v>1880</v>
      </c>
      <c r="D3886" s="414">
        <v>540.31000000000006</v>
      </c>
    </row>
    <row r="3887" spans="1:4" x14ac:dyDescent="0.2">
      <c r="A3887" s="415" t="s">
        <v>8301</v>
      </c>
      <c r="B3887" s="415" t="s">
        <v>3992</v>
      </c>
      <c r="C3887" s="414">
        <v>-1766.4</v>
      </c>
      <c r="D3887" s="414">
        <v>-289.34000000000003</v>
      </c>
    </row>
    <row r="3888" spans="1:4" x14ac:dyDescent="0.2">
      <c r="A3888" s="415" t="s">
        <v>8301</v>
      </c>
      <c r="B3888" s="415" t="s">
        <v>3993</v>
      </c>
      <c r="C3888" s="414">
        <v>-113.59999999999991</v>
      </c>
      <c r="D3888" s="414">
        <v>-13.63</v>
      </c>
    </row>
    <row r="3889" spans="1:4" x14ac:dyDescent="0.2">
      <c r="A3889" s="415" t="s">
        <v>8302</v>
      </c>
      <c r="B3889" s="415" t="s">
        <v>3987</v>
      </c>
      <c r="C3889" s="414">
        <v>5738</v>
      </c>
      <c r="D3889" s="414">
        <v>1649.1</v>
      </c>
    </row>
    <row r="3890" spans="1:4" x14ac:dyDescent="0.2">
      <c r="A3890" s="415" t="s">
        <v>8302</v>
      </c>
      <c r="B3890" s="415" t="s">
        <v>3991</v>
      </c>
      <c r="C3890" s="414">
        <v>1545</v>
      </c>
      <c r="D3890" s="414">
        <v>444.03</v>
      </c>
    </row>
    <row r="3891" spans="1:4" x14ac:dyDescent="0.2">
      <c r="A3891" s="415" t="s">
        <v>8302</v>
      </c>
      <c r="B3891" s="415" t="s">
        <v>3992</v>
      </c>
      <c r="C3891" s="414">
        <v>-1545</v>
      </c>
      <c r="D3891" s="414">
        <v>-253.07</v>
      </c>
    </row>
    <row r="3892" spans="1:4" x14ac:dyDescent="0.2">
      <c r="A3892" s="415" t="s">
        <v>8302</v>
      </c>
      <c r="B3892" s="415" t="s">
        <v>3993</v>
      </c>
      <c r="C3892" s="414">
        <v>0</v>
      </c>
      <c r="D3892" s="414">
        <v>0</v>
      </c>
    </row>
    <row r="3893" spans="1:4" x14ac:dyDescent="0.2">
      <c r="A3893" s="415" t="s">
        <v>8303</v>
      </c>
      <c r="B3893" s="415" t="s">
        <v>3987</v>
      </c>
      <c r="C3893" s="414">
        <v>20875.967920353934</v>
      </c>
      <c r="D3893" s="414">
        <v>5999.7499999999991</v>
      </c>
    </row>
    <row r="3894" spans="1:4" x14ac:dyDescent="0.2">
      <c r="A3894" s="415" t="s">
        <v>8303</v>
      </c>
      <c r="B3894" s="415" t="s">
        <v>3988</v>
      </c>
      <c r="C3894" s="414">
        <v>48710.591814159226</v>
      </c>
      <c r="D3894" s="414">
        <v>13312.59</v>
      </c>
    </row>
    <row r="3895" spans="1:4" x14ac:dyDescent="0.2">
      <c r="A3895" s="415" t="s">
        <v>8303</v>
      </c>
      <c r="B3895" s="415" t="s">
        <v>3989</v>
      </c>
      <c r="C3895" s="414">
        <v>5900.9402654867235</v>
      </c>
      <c r="D3895" s="414">
        <v>1525.99</v>
      </c>
    </row>
    <row r="3896" spans="1:4" x14ac:dyDescent="0.2">
      <c r="A3896" s="415" t="s">
        <v>8303</v>
      </c>
      <c r="B3896" s="415" t="s">
        <v>3991</v>
      </c>
      <c r="C3896" s="414">
        <v>3898.0918141592924</v>
      </c>
      <c r="D3896" s="414">
        <v>1120.32</v>
      </c>
    </row>
    <row r="3897" spans="1:4" x14ac:dyDescent="0.2">
      <c r="A3897" s="415" t="s">
        <v>8303</v>
      </c>
      <c r="B3897" s="415" t="s">
        <v>3994</v>
      </c>
      <c r="C3897" s="414">
        <v>9095.5475663716934</v>
      </c>
      <c r="D3897" s="414">
        <v>2485.81</v>
      </c>
    </row>
    <row r="3898" spans="1:4" x14ac:dyDescent="0.2">
      <c r="A3898" s="415" t="s">
        <v>8303</v>
      </c>
      <c r="B3898" s="415" t="s">
        <v>3992</v>
      </c>
      <c r="C3898" s="414">
        <v>-3443.6393805309735</v>
      </c>
      <c r="D3898" s="414">
        <v>-564.07000000000005</v>
      </c>
    </row>
    <row r="3899" spans="1:4" x14ac:dyDescent="0.2">
      <c r="A3899" s="415" t="s">
        <v>8303</v>
      </c>
      <c r="B3899" s="415" t="s">
        <v>3995</v>
      </c>
      <c r="C3899" s="414">
        <v>-8035.1585545722828</v>
      </c>
      <c r="D3899" s="414">
        <v>-1316.1599999999999</v>
      </c>
    </row>
    <row r="3900" spans="1:4" x14ac:dyDescent="0.2">
      <c r="A3900" s="415" t="s">
        <v>8303</v>
      </c>
      <c r="B3900" s="415" t="s">
        <v>3993</v>
      </c>
      <c r="C3900" s="414">
        <v>-454.45243362831718</v>
      </c>
      <c r="D3900" s="414">
        <v>-54.53</v>
      </c>
    </row>
    <row r="3901" spans="1:4" x14ac:dyDescent="0.2">
      <c r="A3901" s="415" t="s">
        <v>8303</v>
      </c>
      <c r="B3901" s="415" t="s">
        <v>3996</v>
      </c>
      <c r="C3901" s="414">
        <v>-1060.3890117994092</v>
      </c>
      <c r="D3901" s="414">
        <v>-127.24000000000001</v>
      </c>
    </row>
    <row r="3902" spans="1:4" x14ac:dyDescent="0.2">
      <c r="A3902" s="415" t="s">
        <v>8303</v>
      </c>
      <c r="B3902" s="415" t="s">
        <v>3997</v>
      </c>
      <c r="C3902" s="414">
        <v>1101.8606194690262</v>
      </c>
      <c r="D3902" s="414">
        <v>284.92</v>
      </c>
    </row>
    <row r="3903" spans="1:4" x14ac:dyDescent="0.2">
      <c r="A3903" s="415" t="s">
        <v>8303</v>
      </c>
      <c r="B3903" s="415" t="s">
        <v>3998</v>
      </c>
      <c r="C3903" s="414">
        <v>-973.40206489675506</v>
      </c>
      <c r="D3903" s="414">
        <v>-159.46</v>
      </c>
    </row>
    <row r="3904" spans="1:4" x14ac:dyDescent="0.2">
      <c r="A3904" s="415" t="s">
        <v>8303</v>
      </c>
      <c r="B3904" s="415" t="s">
        <v>3999</v>
      </c>
      <c r="C3904" s="414">
        <v>-128.4585545722712</v>
      </c>
      <c r="D3904" s="414">
        <v>-15.41</v>
      </c>
    </row>
    <row r="3905" spans="1:4" x14ac:dyDescent="0.2">
      <c r="A3905" s="415" t="s">
        <v>8304</v>
      </c>
      <c r="B3905" s="415" t="s">
        <v>3243</v>
      </c>
      <c r="C3905" s="414">
        <v>18312</v>
      </c>
      <c r="D3905" s="414">
        <v>7167.32</v>
      </c>
    </row>
    <row r="3906" spans="1:4" x14ac:dyDescent="0.2">
      <c r="A3906" s="415" t="s">
        <v>8304</v>
      </c>
      <c r="B3906" s="415" t="s">
        <v>3247</v>
      </c>
      <c r="C3906" s="414">
        <v>2148</v>
      </c>
      <c r="D3906" s="414">
        <v>840.73</v>
      </c>
    </row>
    <row r="3907" spans="1:4" x14ac:dyDescent="0.2">
      <c r="A3907" s="415" t="s">
        <v>8304</v>
      </c>
      <c r="B3907" s="415" t="s">
        <v>3248</v>
      </c>
      <c r="C3907" s="414">
        <v>-2148</v>
      </c>
      <c r="D3907" s="414">
        <v>-351.84</v>
      </c>
    </row>
    <row r="3908" spans="1:4" x14ac:dyDescent="0.2">
      <c r="A3908" s="415" t="s">
        <v>8305</v>
      </c>
      <c r="B3908" s="415" t="s">
        <v>3987</v>
      </c>
      <c r="C3908" s="414">
        <v>872</v>
      </c>
      <c r="D3908" s="414">
        <v>250.61</v>
      </c>
    </row>
    <row r="3909" spans="1:4" x14ac:dyDescent="0.2">
      <c r="A3909" s="415" t="s">
        <v>8305</v>
      </c>
      <c r="B3909" s="415" t="s">
        <v>3991</v>
      </c>
      <c r="C3909" s="414">
        <v>27697</v>
      </c>
      <c r="D3909" s="414">
        <v>7960.12</v>
      </c>
    </row>
    <row r="3910" spans="1:4" x14ac:dyDescent="0.2">
      <c r="A3910" s="415" t="s">
        <v>8305</v>
      </c>
      <c r="B3910" s="415" t="s">
        <v>3992</v>
      </c>
      <c r="C3910" s="414">
        <v>-8570.6999999999898</v>
      </c>
      <c r="D3910" s="414">
        <v>-1403.88</v>
      </c>
    </row>
    <row r="3911" spans="1:4" x14ac:dyDescent="0.2">
      <c r="A3911" s="415" t="s">
        <v>8305</v>
      </c>
      <c r="B3911" s="415" t="s">
        <v>3993</v>
      </c>
      <c r="C3911" s="414">
        <v>-19126.3</v>
      </c>
      <c r="D3911" s="414">
        <v>-2295.16</v>
      </c>
    </row>
    <row r="3912" spans="1:4" x14ac:dyDescent="0.2">
      <c r="A3912" s="415" t="s">
        <v>8306</v>
      </c>
      <c r="B3912" s="415" t="s">
        <v>3987</v>
      </c>
      <c r="C3912" s="414">
        <v>3204</v>
      </c>
      <c r="D3912" s="414">
        <v>920.82999999999993</v>
      </c>
    </row>
    <row r="3913" spans="1:4" x14ac:dyDescent="0.2">
      <c r="A3913" s="415" t="s">
        <v>8306</v>
      </c>
      <c r="B3913" s="415" t="s">
        <v>3991</v>
      </c>
      <c r="C3913" s="414">
        <v>1886.1999999999941</v>
      </c>
      <c r="D3913" s="414">
        <v>542.09</v>
      </c>
    </row>
    <row r="3914" spans="1:4" x14ac:dyDescent="0.2">
      <c r="A3914" s="415" t="s">
        <v>8306</v>
      </c>
      <c r="B3914" s="415" t="s">
        <v>3992</v>
      </c>
      <c r="C3914" s="414">
        <v>-1501.1799999999967</v>
      </c>
      <c r="D3914" s="414">
        <v>-245.89000000000001</v>
      </c>
    </row>
    <row r="3915" spans="1:4" x14ac:dyDescent="0.2">
      <c r="A3915" s="415" t="s">
        <v>8306</v>
      </c>
      <c r="B3915" s="415" t="s">
        <v>3993</v>
      </c>
      <c r="C3915" s="414">
        <v>-385.01999999999595</v>
      </c>
      <c r="D3915" s="414">
        <v>-46.199999999999996</v>
      </c>
    </row>
    <row r="3916" spans="1:4" x14ac:dyDescent="0.2">
      <c r="A3916" s="415" t="s">
        <v>8307</v>
      </c>
      <c r="B3916" s="415" t="s">
        <v>3987</v>
      </c>
      <c r="C3916" s="414">
        <v>2923</v>
      </c>
      <c r="D3916" s="414">
        <v>840.07</v>
      </c>
    </row>
    <row r="3917" spans="1:4" x14ac:dyDescent="0.2">
      <c r="A3917" s="415" t="s">
        <v>8307</v>
      </c>
      <c r="B3917" s="415" t="s">
        <v>3991</v>
      </c>
      <c r="C3917" s="414">
        <v>1106</v>
      </c>
      <c r="D3917" s="414">
        <v>317.86</v>
      </c>
    </row>
    <row r="3918" spans="1:4" x14ac:dyDescent="0.2">
      <c r="A3918" s="415" t="s">
        <v>8307</v>
      </c>
      <c r="B3918" s="415" t="s">
        <v>3992</v>
      </c>
      <c r="C3918" s="414">
        <v>-1106</v>
      </c>
      <c r="D3918" s="414">
        <v>-181.16</v>
      </c>
    </row>
    <row r="3919" spans="1:4" x14ac:dyDescent="0.2">
      <c r="A3919" s="415" t="s">
        <v>8307</v>
      </c>
      <c r="B3919" s="415" t="s">
        <v>3993</v>
      </c>
      <c r="C3919" s="414">
        <v>0</v>
      </c>
      <c r="D3919" s="414">
        <v>0</v>
      </c>
    </row>
    <row r="3920" spans="1:4" x14ac:dyDescent="0.2">
      <c r="A3920" s="415" t="s">
        <v>8308</v>
      </c>
      <c r="B3920" s="415" t="s">
        <v>169</v>
      </c>
      <c r="C3920" s="414">
        <v>8107</v>
      </c>
      <c r="D3920" s="414">
        <v>3486.82</v>
      </c>
    </row>
    <row r="3921" spans="1:4" x14ac:dyDescent="0.2">
      <c r="A3921" s="415" t="s">
        <v>8309</v>
      </c>
      <c r="B3921" s="415" t="s">
        <v>3270</v>
      </c>
      <c r="C3921" s="414">
        <v>22122.076023391783</v>
      </c>
      <c r="D3921" s="414">
        <v>7306.91</v>
      </c>
    </row>
    <row r="3922" spans="1:4" x14ac:dyDescent="0.2">
      <c r="A3922" s="415" t="s">
        <v>8309</v>
      </c>
      <c r="B3922" s="415" t="s">
        <v>3271</v>
      </c>
      <c r="C3922" s="414">
        <v>51618.177387914206</v>
      </c>
      <c r="D3922" s="414">
        <v>16218.43</v>
      </c>
    </row>
    <row r="3923" spans="1:4" x14ac:dyDescent="0.2">
      <c r="A3923" s="415" t="s">
        <v>8309</v>
      </c>
      <c r="B3923" s="415" t="s">
        <v>3272</v>
      </c>
      <c r="C3923" s="414">
        <v>1917.2465886939494</v>
      </c>
      <c r="D3923" s="414">
        <v>569.99000000000012</v>
      </c>
    </row>
    <row r="3924" spans="1:4" x14ac:dyDescent="0.2">
      <c r="A3924" s="415" t="s">
        <v>8310</v>
      </c>
      <c r="B3924" s="415" t="s">
        <v>169</v>
      </c>
      <c r="C3924" s="414">
        <v>3870</v>
      </c>
      <c r="D3924" s="414">
        <v>1664.49</v>
      </c>
    </row>
    <row r="3925" spans="1:4" x14ac:dyDescent="0.2">
      <c r="A3925" s="415" t="s">
        <v>8311</v>
      </c>
      <c r="B3925" s="415" t="s">
        <v>1114</v>
      </c>
      <c r="C3925" s="414">
        <v>17083.422818791518</v>
      </c>
      <c r="D3925" s="414">
        <v>8849.2100000000009</v>
      </c>
    </row>
    <row r="3926" spans="1:4" x14ac:dyDescent="0.2">
      <c r="A3926" s="415" t="s">
        <v>8312</v>
      </c>
      <c r="B3926" s="415" t="s">
        <v>1121</v>
      </c>
      <c r="C3926" s="414">
        <v>8370.8771812084142</v>
      </c>
      <c r="D3926" s="414">
        <v>4119.3</v>
      </c>
    </row>
    <row r="3927" spans="1:4" x14ac:dyDescent="0.2">
      <c r="A3927" s="415" t="s">
        <v>8313</v>
      </c>
      <c r="B3927" s="415" t="s">
        <v>3987</v>
      </c>
      <c r="C3927" s="414">
        <v>3094</v>
      </c>
      <c r="D3927" s="414">
        <v>889.22</v>
      </c>
    </row>
    <row r="3928" spans="1:4" x14ac:dyDescent="0.2">
      <c r="A3928" s="415" t="s">
        <v>8313</v>
      </c>
      <c r="B3928" s="415" t="s">
        <v>3991</v>
      </c>
      <c r="C3928" s="414">
        <v>690</v>
      </c>
      <c r="D3928" s="414">
        <v>198.31</v>
      </c>
    </row>
    <row r="3929" spans="1:4" x14ac:dyDescent="0.2">
      <c r="A3929" s="415" t="s">
        <v>8313</v>
      </c>
      <c r="B3929" s="415" t="s">
        <v>3992</v>
      </c>
      <c r="C3929" s="414">
        <v>-690</v>
      </c>
      <c r="D3929" s="414">
        <v>-113.02</v>
      </c>
    </row>
    <row r="3930" spans="1:4" x14ac:dyDescent="0.2">
      <c r="A3930" s="415" t="s">
        <v>8313</v>
      </c>
      <c r="B3930" s="415" t="s">
        <v>3993</v>
      </c>
      <c r="C3930" s="414">
        <v>0</v>
      </c>
      <c r="D3930" s="414">
        <v>0</v>
      </c>
    </row>
    <row r="3931" spans="1:4" x14ac:dyDescent="0.2">
      <c r="A3931" s="415" t="s">
        <v>8314</v>
      </c>
      <c r="B3931" s="415" t="s">
        <v>3987</v>
      </c>
      <c r="C3931" s="414">
        <v>29758.246854890102</v>
      </c>
      <c r="D3931" s="414">
        <v>8552.52</v>
      </c>
    </row>
    <row r="3932" spans="1:4" x14ac:dyDescent="0.2">
      <c r="A3932" s="415" t="s">
        <v>8314</v>
      </c>
      <c r="B3932" s="415" t="s">
        <v>3988</v>
      </c>
      <c r="C3932" s="414">
        <v>55791.753145109797</v>
      </c>
      <c r="D3932" s="414">
        <v>15247.89</v>
      </c>
    </row>
    <row r="3933" spans="1:4" x14ac:dyDescent="0.2">
      <c r="A3933" s="415" t="s">
        <v>8315</v>
      </c>
      <c r="B3933" s="415" t="s">
        <v>1097</v>
      </c>
      <c r="C3933" s="414">
        <v>0</v>
      </c>
      <c r="D3933" s="414">
        <v>0</v>
      </c>
    </row>
    <row r="3934" spans="1:4" x14ac:dyDescent="0.2">
      <c r="A3934" s="415" t="s">
        <v>8316</v>
      </c>
      <c r="B3934" s="415" t="s">
        <v>1114</v>
      </c>
      <c r="C3934" s="414">
        <v>6019</v>
      </c>
      <c r="D3934" s="414">
        <v>3117.84</v>
      </c>
    </row>
    <row r="3935" spans="1:4" x14ac:dyDescent="0.2">
      <c r="A3935" s="415" t="s">
        <v>8317</v>
      </c>
      <c r="B3935" s="415" t="s">
        <v>1114</v>
      </c>
      <c r="C3935" s="414">
        <v>4687</v>
      </c>
      <c r="D3935" s="414">
        <v>2427.87</v>
      </c>
    </row>
    <row r="3936" spans="1:4" x14ac:dyDescent="0.2">
      <c r="A3936" s="415" t="s">
        <v>8318</v>
      </c>
      <c r="B3936" s="415" t="s">
        <v>1114</v>
      </c>
      <c r="C3936" s="414">
        <v>3903</v>
      </c>
      <c r="D3936" s="414">
        <v>2021.75</v>
      </c>
    </row>
    <row r="3937" spans="1:4" x14ac:dyDescent="0.2">
      <c r="A3937" s="415" t="s">
        <v>8319</v>
      </c>
      <c r="B3937" s="415" t="s">
        <v>1114</v>
      </c>
      <c r="C3937" s="414">
        <v>5500</v>
      </c>
      <c r="D3937" s="414">
        <v>2849</v>
      </c>
    </row>
    <row r="3938" spans="1:4" x14ac:dyDescent="0.2">
      <c r="A3938" s="415" t="s">
        <v>8320</v>
      </c>
      <c r="B3938" s="415" t="s">
        <v>1114</v>
      </c>
      <c r="C3938" s="414">
        <v>29726.687116564401</v>
      </c>
      <c r="D3938" s="414">
        <v>15398.42</v>
      </c>
    </row>
    <row r="3939" spans="1:4" x14ac:dyDescent="0.2">
      <c r="A3939" s="415" t="s">
        <v>8320</v>
      </c>
      <c r="B3939" s="415" t="s">
        <v>1115</v>
      </c>
      <c r="C3939" s="414">
        <v>2576.3128834355798</v>
      </c>
      <c r="D3939" s="414">
        <v>1269.6099999999999</v>
      </c>
    </row>
    <row r="3940" spans="1:4" x14ac:dyDescent="0.2">
      <c r="A3940" s="415" t="s">
        <v>8321</v>
      </c>
      <c r="B3940" s="415" t="s">
        <v>1114</v>
      </c>
      <c r="C3940" s="414">
        <v>2500</v>
      </c>
      <c r="D3940" s="414">
        <v>1295</v>
      </c>
    </row>
    <row r="3941" spans="1:4" x14ac:dyDescent="0.2">
      <c r="A3941" s="415" t="s">
        <v>8322</v>
      </c>
      <c r="B3941" s="415" t="s">
        <v>1114</v>
      </c>
      <c r="C3941" s="414">
        <v>9231</v>
      </c>
      <c r="D3941" s="414">
        <v>4781.66</v>
      </c>
    </row>
    <row r="3942" spans="1:4" x14ac:dyDescent="0.2">
      <c r="A3942" s="415" t="s">
        <v>8323</v>
      </c>
      <c r="B3942" s="415" t="s">
        <v>1114</v>
      </c>
      <c r="C3942" s="414">
        <v>9746</v>
      </c>
      <c r="D3942" s="414">
        <v>5048.43</v>
      </c>
    </row>
    <row r="3943" spans="1:4" x14ac:dyDescent="0.2">
      <c r="A3943" s="415" t="s">
        <v>8324</v>
      </c>
      <c r="B3943" s="415" t="s">
        <v>1114</v>
      </c>
      <c r="C3943" s="414">
        <v>4893</v>
      </c>
      <c r="D3943" s="414">
        <v>2534.5700000000002</v>
      </c>
    </row>
    <row r="3944" spans="1:4" x14ac:dyDescent="0.2">
      <c r="A3944" s="415" t="s">
        <v>8325</v>
      </c>
      <c r="B3944" s="415" t="s">
        <v>3987</v>
      </c>
      <c r="C3944" s="414">
        <v>5408</v>
      </c>
      <c r="D3944" s="414">
        <v>1554.26</v>
      </c>
    </row>
    <row r="3945" spans="1:4" x14ac:dyDescent="0.2">
      <c r="A3945" s="415" t="s">
        <v>8325</v>
      </c>
      <c r="B3945" s="415" t="s">
        <v>3991</v>
      </c>
      <c r="C3945" s="414">
        <v>1418</v>
      </c>
      <c r="D3945" s="414">
        <v>407.53</v>
      </c>
    </row>
    <row r="3946" spans="1:4" x14ac:dyDescent="0.2">
      <c r="A3946" s="415" t="s">
        <v>8325</v>
      </c>
      <c r="B3946" s="415" t="s">
        <v>3992</v>
      </c>
      <c r="C3946" s="414">
        <v>-1418</v>
      </c>
      <c r="D3946" s="414">
        <v>-232.27</v>
      </c>
    </row>
    <row r="3947" spans="1:4" x14ac:dyDescent="0.2">
      <c r="A3947" s="415" t="s">
        <v>8325</v>
      </c>
      <c r="B3947" s="415" t="s">
        <v>3993</v>
      </c>
      <c r="C3947" s="414">
        <v>0</v>
      </c>
      <c r="D3947" s="414">
        <v>0</v>
      </c>
    </row>
    <row r="3948" spans="1:4" x14ac:dyDescent="0.2">
      <c r="A3948" s="415" t="s">
        <v>8326</v>
      </c>
      <c r="B3948" s="415" t="s">
        <v>3243</v>
      </c>
      <c r="C3948" s="414">
        <v>5199</v>
      </c>
      <c r="D3948" s="414">
        <v>2034.8899999999999</v>
      </c>
    </row>
    <row r="3949" spans="1:4" x14ac:dyDescent="0.2">
      <c r="A3949" s="415" t="s">
        <v>8326</v>
      </c>
      <c r="B3949" s="415" t="s">
        <v>3247</v>
      </c>
      <c r="C3949" s="414">
        <v>1526</v>
      </c>
      <c r="D3949" s="414">
        <v>597.28</v>
      </c>
    </row>
    <row r="3950" spans="1:4" x14ac:dyDescent="0.2">
      <c r="A3950" s="415" t="s">
        <v>8326</v>
      </c>
      <c r="B3950" s="415" t="s">
        <v>3248</v>
      </c>
      <c r="C3950" s="414">
        <v>-1526</v>
      </c>
      <c r="D3950" s="414">
        <v>-249.96</v>
      </c>
    </row>
    <row r="3951" spans="1:4" x14ac:dyDescent="0.2">
      <c r="A3951" s="415" t="s">
        <v>8327</v>
      </c>
      <c r="B3951" s="415" t="s">
        <v>1114</v>
      </c>
      <c r="C3951" s="414">
        <v>6190</v>
      </c>
      <c r="D3951" s="414">
        <v>3206.42</v>
      </c>
    </row>
    <row r="3952" spans="1:4" x14ac:dyDescent="0.2">
      <c r="A3952" s="415" t="s">
        <v>8328</v>
      </c>
      <c r="B3952" s="415" t="s">
        <v>1114</v>
      </c>
      <c r="C3952" s="414">
        <v>6960</v>
      </c>
      <c r="D3952" s="414">
        <v>3605.29</v>
      </c>
    </row>
    <row r="3953" spans="1:4" x14ac:dyDescent="0.2">
      <c r="A3953" s="415" t="s">
        <v>8329</v>
      </c>
      <c r="B3953" s="415" t="s">
        <v>1114</v>
      </c>
      <c r="C3953" s="414">
        <v>7015.8999999999824</v>
      </c>
      <c r="D3953" s="414">
        <v>3634.2400000000007</v>
      </c>
    </row>
    <row r="3954" spans="1:4" x14ac:dyDescent="0.2">
      <c r="A3954" s="415" t="s">
        <v>8330</v>
      </c>
      <c r="B3954" s="415" t="s">
        <v>1114</v>
      </c>
      <c r="C3954" s="414">
        <v>2680</v>
      </c>
      <c r="D3954" s="414">
        <v>1388.24</v>
      </c>
    </row>
    <row r="3955" spans="1:4" x14ac:dyDescent="0.2">
      <c r="A3955" s="415" t="s">
        <v>8331</v>
      </c>
      <c r="B3955" s="415" t="s">
        <v>1114</v>
      </c>
      <c r="C3955" s="414">
        <v>7654</v>
      </c>
      <c r="D3955" s="414">
        <v>3964.77</v>
      </c>
    </row>
    <row r="3956" spans="1:4" x14ac:dyDescent="0.2">
      <c r="A3956" s="415" t="s">
        <v>8332</v>
      </c>
      <c r="B3956" s="415" t="s">
        <v>1114</v>
      </c>
      <c r="C3956" s="414">
        <v>5902</v>
      </c>
      <c r="D3956" s="414">
        <v>3057.24</v>
      </c>
    </row>
    <row r="3957" spans="1:4" x14ac:dyDescent="0.2">
      <c r="A3957" s="415" t="s">
        <v>8333</v>
      </c>
      <c r="B3957" s="415" t="s">
        <v>1114</v>
      </c>
      <c r="C3957" s="414">
        <v>2810</v>
      </c>
      <c r="D3957" s="414">
        <v>1455.58</v>
      </c>
    </row>
    <row r="3958" spans="1:4" x14ac:dyDescent="0.2">
      <c r="A3958" s="415" t="s">
        <v>8334</v>
      </c>
      <c r="B3958" s="415" t="s">
        <v>1114</v>
      </c>
      <c r="C3958" s="414">
        <v>6247</v>
      </c>
      <c r="D3958" s="414">
        <v>3235.95</v>
      </c>
    </row>
    <row r="3959" spans="1:4" x14ac:dyDescent="0.2">
      <c r="A3959" s="415" t="s">
        <v>8335</v>
      </c>
      <c r="B3959" s="415" t="s">
        <v>3987</v>
      </c>
      <c r="C3959" s="414">
        <v>7388</v>
      </c>
      <c r="D3959" s="414">
        <v>2123.31</v>
      </c>
    </row>
    <row r="3960" spans="1:4" x14ac:dyDescent="0.2">
      <c r="A3960" s="415" t="s">
        <v>8335</v>
      </c>
      <c r="B3960" s="415" t="s">
        <v>3991</v>
      </c>
      <c r="C3960" s="414">
        <v>2086</v>
      </c>
      <c r="D3960" s="414">
        <v>599.52</v>
      </c>
    </row>
    <row r="3961" spans="1:4" x14ac:dyDescent="0.2">
      <c r="A3961" s="415" t="s">
        <v>8335</v>
      </c>
      <c r="B3961" s="415" t="s">
        <v>3992</v>
      </c>
      <c r="C3961" s="414">
        <v>-2086</v>
      </c>
      <c r="D3961" s="414">
        <v>-341.69</v>
      </c>
    </row>
    <row r="3962" spans="1:4" x14ac:dyDescent="0.2">
      <c r="A3962" s="415" t="s">
        <v>8335</v>
      </c>
      <c r="B3962" s="415" t="s">
        <v>3993</v>
      </c>
      <c r="C3962" s="414">
        <v>0</v>
      </c>
      <c r="D3962" s="414">
        <v>0</v>
      </c>
    </row>
    <row r="3963" spans="1:4" x14ac:dyDescent="0.2">
      <c r="A3963" s="415" t="s">
        <v>8336</v>
      </c>
      <c r="B3963" s="415" t="s">
        <v>1114</v>
      </c>
      <c r="C3963" s="414">
        <v>8018</v>
      </c>
      <c r="D3963" s="414">
        <v>4153.32</v>
      </c>
    </row>
    <row r="3964" spans="1:4" x14ac:dyDescent="0.2">
      <c r="A3964" s="415" t="s">
        <v>8337</v>
      </c>
      <c r="B3964" s="415" t="s">
        <v>1114</v>
      </c>
      <c r="C3964" s="414">
        <v>7679</v>
      </c>
      <c r="D3964" s="414">
        <v>3977.72</v>
      </c>
    </row>
    <row r="3965" spans="1:4" x14ac:dyDescent="0.2">
      <c r="A3965" s="415" t="s">
        <v>8338</v>
      </c>
      <c r="B3965" s="415" t="s">
        <v>1114</v>
      </c>
      <c r="C3965" s="414">
        <v>3473</v>
      </c>
      <c r="D3965" s="414">
        <v>1799.01</v>
      </c>
    </row>
    <row r="3966" spans="1:4" x14ac:dyDescent="0.2">
      <c r="A3966" s="415" t="s">
        <v>8339</v>
      </c>
      <c r="B3966" s="415" t="s">
        <v>1114</v>
      </c>
      <c r="C3966" s="414">
        <v>5806</v>
      </c>
      <c r="D3966" s="414">
        <v>3007.51</v>
      </c>
    </row>
    <row r="3967" spans="1:4" x14ac:dyDescent="0.2">
      <c r="A3967" s="415" t="s">
        <v>8340</v>
      </c>
      <c r="B3967" s="415" t="s">
        <v>1114</v>
      </c>
      <c r="C3967" s="414">
        <v>2857</v>
      </c>
      <c r="D3967" s="414">
        <v>1479.92</v>
      </c>
    </row>
    <row r="3968" spans="1:4" x14ac:dyDescent="0.2">
      <c r="A3968" s="415" t="s">
        <v>8341</v>
      </c>
      <c r="B3968" s="415" t="s">
        <v>1114</v>
      </c>
      <c r="C3968" s="414">
        <v>6184</v>
      </c>
      <c r="D3968" s="414">
        <v>3203.31</v>
      </c>
    </row>
    <row r="3969" spans="1:4" x14ac:dyDescent="0.2">
      <c r="A3969" s="415" t="s">
        <v>8342</v>
      </c>
      <c r="B3969" s="415" t="s">
        <v>1114</v>
      </c>
      <c r="C3969" s="414">
        <v>4176</v>
      </c>
      <c r="D3969" s="414">
        <v>2163.17</v>
      </c>
    </row>
    <row r="3970" spans="1:4" x14ac:dyDescent="0.2">
      <c r="A3970" s="415" t="s">
        <v>8343</v>
      </c>
      <c r="B3970" s="415" t="s">
        <v>1114</v>
      </c>
      <c r="C3970" s="414">
        <v>26731.672203766811</v>
      </c>
      <c r="D3970" s="414">
        <v>13847.01</v>
      </c>
    </row>
    <row r="3971" spans="1:4" x14ac:dyDescent="0.2">
      <c r="A3971" s="415" t="s">
        <v>8343</v>
      </c>
      <c r="B3971" s="415" t="s">
        <v>1115</v>
      </c>
      <c r="C3971" s="414">
        <v>775.21849390923649</v>
      </c>
      <c r="D3971" s="414">
        <v>382.03</v>
      </c>
    </row>
    <row r="3972" spans="1:4" x14ac:dyDescent="0.2">
      <c r="A3972" s="415" t="s">
        <v>8344</v>
      </c>
      <c r="B3972" s="415" t="s">
        <v>1114</v>
      </c>
      <c r="C3972" s="414">
        <v>20770.509302323855</v>
      </c>
      <c r="D3972" s="414">
        <v>10759.11</v>
      </c>
    </row>
    <row r="3973" spans="1:4" x14ac:dyDescent="0.2">
      <c r="A3973" s="415" t="s">
        <v>8345</v>
      </c>
      <c r="B3973" s="415" t="s">
        <v>1114</v>
      </c>
      <c r="C3973" s="414">
        <v>5706</v>
      </c>
      <c r="D3973" s="414">
        <v>2955.71</v>
      </c>
    </row>
    <row r="3974" spans="1:4" x14ac:dyDescent="0.2">
      <c r="A3974" s="415" t="s">
        <v>8346</v>
      </c>
      <c r="B3974" s="415" t="s">
        <v>1114</v>
      </c>
      <c r="C3974" s="414">
        <v>5798</v>
      </c>
      <c r="D3974" s="414">
        <v>3003.36</v>
      </c>
    </row>
    <row r="3975" spans="1:4" x14ac:dyDescent="0.2">
      <c r="A3975" s="415" t="s">
        <v>8347</v>
      </c>
      <c r="B3975" s="415" t="s">
        <v>1114</v>
      </c>
      <c r="C3975" s="414">
        <v>3837.7999999999847</v>
      </c>
      <c r="D3975" s="414">
        <v>1987.9799999999998</v>
      </c>
    </row>
    <row r="3976" spans="1:4" x14ac:dyDescent="0.2">
      <c r="A3976" s="415" t="s">
        <v>8348</v>
      </c>
      <c r="B3976" s="415" t="s">
        <v>1114</v>
      </c>
      <c r="C3976" s="414">
        <v>9210</v>
      </c>
      <c r="D3976" s="414">
        <v>4770.78</v>
      </c>
    </row>
    <row r="3977" spans="1:4" x14ac:dyDescent="0.2">
      <c r="A3977" s="415" t="s">
        <v>8349</v>
      </c>
      <c r="B3977" s="415" t="s">
        <v>1114</v>
      </c>
      <c r="C3977" s="414">
        <v>3361</v>
      </c>
      <c r="D3977" s="414">
        <v>1740.99</v>
      </c>
    </row>
    <row r="3978" spans="1:4" x14ac:dyDescent="0.2">
      <c r="A3978" s="415" t="s">
        <v>8350</v>
      </c>
      <c r="B3978" s="415" t="s">
        <v>1114</v>
      </c>
      <c r="C3978" s="414">
        <v>6368</v>
      </c>
      <c r="D3978" s="414">
        <v>3298.62</v>
      </c>
    </row>
    <row r="3979" spans="1:4" x14ac:dyDescent="0.2">
      <c r="A3979" s="415" t="s">
        <v>8351</v>
      </c>
      <c r="B3979" s="415" t="s">
        <v>1114</v>
      </c>
      <c r="C3979" s="414">
        <v>8354.1999999999698</v>
      </c>
      <c r="D3979" s="414">
        <v>4327.49</v>
      </c>
    </row>
    <row r="3980" spans="1:4" x14ac:dyDescent="0.2">
      <c r="A3980" s="415" t="s">
        <v>8352</v>
      </c>
      <c r="B3980" s="415" t="s">
        <v>1114</v>
      </c>
      <c r="C3980" s="414">
        <v>7364</v>
      </c>
      <c r="D3980" s="414">
        <v>3814.55</v>
      </c>
    </row>
    <row r="3981" spans="1:4" x14ac:dyDescent="0.2">
      <c r="A3981" s="415" t="s">
        <v>8353</v>
      </c>
      <c r="B3981" s="415" t="s">
        <v>1114</v>
      </c>
      <c r="C3981" s="414">
        <v>17469</v>
      </c>
      <c r="D3981" s="414">
        <v>9048.9300000000021</v>
      </c>
    </row>
    <row r="3982" spans="1:4" x14ac:dyDescent="0.2">
      <c r="A3982" s="415" t="s">
        <v>8354</v>
      </c>
      <c r="B3982" s="415" t="s">
        <v>1114</v>
      </c>
      <c r="C3982" s="414">
        <v>7400</v>
      </c>
      <c r="D3982" s="414">
        <v>3833.2</v>
      </c>
    </row>
    <row r="3983" spans="1:4" x14ac:dyDescent="0.2">
      <c r="A3983" s="415" t="s">
        <v>8355</v>
      </c>
      <c r="B3983" s="415" t="s">
        <v>1114</v>
      </c>
      <c r="C3983" s="414">
        <v>7432</v>
      </c>
      <c r="D3983" s="414">
        <v>3849.78</v>
      </c>
    </row>
    <row r="3984" spans="1:4" x14ac:dyDescent="0.2">
      <c r="A3984" s="415" t="s">
        <v>8356</v>
      </c>
      <c r="B3984" s="415" t="s">
        <v>1114</v>
      </c>
      <c r="C3984" s="414">
        <v>5625</v>
      </c>
      <c r="D3984" s="414">
        <v>2913.75</v>
      </c>
    </row>
    <row r="3985" spans="1:4" x14ac:dyDescent="0.2">
      <c r="A3985" s="415" t="s">
        <v>8357</v>
      </c>
      <c r="B3985" s="415" t="s">
        <v>1114</v>
      </c>
      <c r="C3985" s="414">
        <v>7676</v>
      </c>
      <c r="D3985" s="414">
        <v>3976.17</v>
      </c>
    </row>
    <row r="3986" spans="1:4" x14ac:dyDescent="0.2">
      <c r="A3986" s="415" t="s">
        <v>8358</v>
      </c>
      <c r="B3986" s="415" t="s">
        <v>1114</v>
      </c>
      <c r="C3986" s="414">
        <v>7700</v>
      </c>
      <c r="D3986" s="414">
        <v>3988.6</v>
      </c>
    </row>
    <row r="3987" spans="1:4" x14ac:dyDescent="0.2">
      <c r="A3987" s="415" t="s">
        <v>8359</v>
      </c>
      <c r="B3987" s="415" t="s">
        <v>1114</v>
      </c>
      <c r="C3987" s="414">
        <v>10230</v>
      </c>
      <c r="D3987" s="414">
        <v>5299.14</v>
      </c>
    </row>
    <row r="3988" spans="1:4" x14ac:dyDescent="0.2">
      <c r="A3988" s="415" t="s">
        <v>8360</v>
      </c>
      <c r="B3988" s="415" t="s">
        <v>1114</v>
      </c>
      <c r="C3988" s="414">
        <v>3870.5255140896202</v>
      </c>
      <c r="D3988" s="414">
        <v>2004.93</v>
      </c>
    </row>
    <row r="3989" spans="1:4" x14ac:dyDescent="0.2">
      <c r="A3989" s="415" t="s">
        <v>8361</v>
      </c>
      <c r="B3989" s="415" t="s">
        <v>1121</v>
      </c>
      <c r="C3989" s="414">
        <v>2179.4744859103698</v>
      </c>
      <c r="D3989" s="414">
        <v>1072.52</v>
      </c>
    </row>
    <row r="3990" spans="1:4" x14ac:dyDescent="0.2">
      <c r="A3990" s="415" t="s">
        <v>8362</v>
      </c>
      <c r="B3990" s="415" t="s">
        <v>3987</v>
      </c>
      <c r="C3990" s="414">
        <v>5903</v>
      </c>
      <c r="D3990" s="414">
        <v>1696.52</v>
      </c>
    </row>
    <row r="3991" spans="1:4" x14ac:dyDescent="0.2">
      <c r="A3991" s="415" t="s">
        <v>8362</v>
      </c>
      <c r="B3991" s="415" t="s">
        <v>3991</v>
      </c>
      <c r="C3991" s="414">
        <v>1172</v>
      </c>
      <c r="D3991" s="414">
        <v>336.83</v>
      </c>
    </row>
    <row r="3992" spans="1:4" x14ac:dyDescent="0.2">
      <c r="A3992" s="415" t="s">
        <v>8362</v>
      </c>
      <c r="B3992" s="415" t="s">
        <v>3992</v>
      </c>
      <c r="C3992" s="414">
        <v>-1172</v>
      </c>
      <c r="D3992" s="414">
        <v>-191.97</v>
      </c>
    </row>
    <row r="3993" spans="1:4" x14ac:dyDescent="0.2">
      <c r="A3993" s="415" t="s">
        <v>8362</v>
      </c>
      <c r="B3993" s="415" t="s">
        <v>3993</v>
      </c>
      <c r="C3993" s="414">
        <v>0</v>
      </c>
      <c r="D3993" s="414">
        <v>0</v>
      </c>
    </row>
    <row r="3994" spans="1:4" x14ac:dyDescent="0.2">
      <c r="A3994" s="415" t="s">
        <v>8363</v>
      </c>
      <c r="B3994" s="415" t="s">
        <v>1114</v>
      </c>
      <c r="C3994" s="414">
        <v>4247</v>
      </c>
      <c r="D3994" s="414">
        <v>2199.9499999999998</v>
      </c>
    </row>
    <row r="3995" spans="1:4" x14ac:dyDescent="0.2">
      <c r="A3995" s="415" t="s">
        <v>8364</v>
      </c>
      <c r="B3995" s="415" t="s">
        <v>1114</v>
      </c>
      <c r="C3995" s="414">
        <v>19287.493602484999</v>
      </c>
      <c r="D3995" s="414">
        <v>9990.92</v>
      </c>
    </row>
    <row r="3996" spans="1:4" x14ac:dyDescent="0.2">
      <c r="A3996" s="415" t="s">
        <v>8365</v>
      </c>
      <c r="B3996" s="415" t="s">
        <v>1121</v>
      </c>
      <c r="C3996" s="414">
        <v>4840.60639751498</v>
      </c>
      <c r="D3996" s="414">
        <v>2382.06</v>
      </c>
    </row>
    <row r="3997" spans="1:4" x14ac:dyDescent="0.2">
      <c r="A3997" s="415" t="s">
        <v>8366</v>
      </c>
      <c r="B3997" s="415" t="s">
        <v>1114</v>
      </c>
      <c r="C3997" s="414">
        <v>6866</v>
      </c>
      <c r="D3997" s="414">
        <v>3556.59</v>
      </c>
    </row>
    <row r="3998" spans="1:4" x14ac:dyDescent="0.2">
      <c r="A3998" s="415" t="s">
        <v>8367</v>
      </c>
      <c r="B3998" s="415" t="s">
        <v>1114</v>
      </c>
      <c r="C3998" s="414">
        <v>1489.4999999999991</v>
      </c>
      <c r="D3998" s="414">
        <v>771.56999999999994</v>
      </c>
    </row>
    <row r="3999" spans="1:4" x14ac:dyDescent="0.2">
      <c r="A3999" s="415" t="s">
        <v>8368</v>
      </c>
      <c r="B3999" s="415" t="s">
        <v>3987</v>
      </c>
      <c r="C3999" s="414">
        <v>7021</v>
      </c>
      <c r="D3999" s="414">
        <v>2017.84</v>
      </c>
    </row>
    <row r="4000" spans="1:4" x14ac:dyDescent="0.2">
      <c r="A4000" s="415" t="s">
        <v>8368</v>
      </c>
      <c r="B4000" s="415" t="s">
        <v>3991</v>
      </c>
      <c r="C4000" s="414">
        <v>1592</v>
      </c>
      <c r="D4000" s="414">
        <v>457.54</v>
      </c>
    </row>
    <row r="4001" spans="1:4" x14ac:dyDescent="0.2">
      <c r="A4001" s="415" t="s">
        <v>8368</v>
      </c>
      <c r="B4001" s="415" t="s">
        <v>3992</v>
      </c>
      <c r="C4001" s="414">
        <v>-1592</v>
      </c>
      <c r="D4001" s="414">
        <v>-260.77</v>
      </c>
    </row>
    <row r="4002" spans="1:4" x14ac:dyDescent="0.2">
      <c r="A4002" s="415" t="s">
        <v>8368</v>
      </c>
      <c r="B4002" s="415" t="s">
        <v>3993</v>
      </c>
      <c r="C4002" s="414">
        <v>0</v>
      </c>
      <c r="D4002" s="414">
        <v>0</v>
      </c>
    </row>
    <row r="4003" spans="1:4" x14ac:dyDescent="0.2">
      <c r="A4003" s="415" t="s">
        <v>8369</v>
      </c>
      <c r="B4003" s="415" t="s">
        <v>1114</v>
      </c>
      <c r="C4003" s="414">
        <v>3612.1621621622598</v>
      </c>
      <c r="D4003" s="414">
        <v>1871.1</v>
      </c>
    </row>
    <row r="4004" spans="1:4" x14ac:dyDescent="0.2">
      <c r="A4004" s="415" t="s">
        <v>8370</v>
      </c>
      <c r="B4004" s="415" t="s">
        <v>3987</v>
      </c>
      <c r="C4004" s="414">
        <v>3812.8378378377301</v>
      </c>
      <c r="D4004" s="414">
        <v>1095.81</v>
      </c>
    </row>
    <row r="4005" spans="1:4" x14ac:dyDescent="0.2">
      <c r="A4005" s="415" t="s">
        <v>8371</v>
      </c>
      <c r="B4005" s="415" t="s">
        <v>1114</v>
      </c>
      <c r="C4005" s="414">
        <v>6994</v>
      </c>
      <c r="D4005" s="414">
        <v>3622.89</v>
      </c>
    </row>
    <row r="4006" spans="1:4" x14ac:dyDescent="0.2">
      <c r="A4006" s="415" t="s">
        <v>8372</v>
      </c>
      <c r="B4006" s="415" t="s">
        <v>1114</v>
      </c>
      <c r="C4006" s="414">
        <v>3661</v>
      </c>
      <c r="D4006" s="414">
        <v>1896.4</v>
      </c>
    </row>
    <row r="4007" spans="1:4" x14ac:dyDescent="0.2">
      <c r="A4007" s="415" t="s">
        <v>8373</v>
      </c>
      <c r="B4007" s="415" t="s">
        <v>1114</v>
      </c>
      <c r="C4007" s="414">
        <v>6640</v>
      </c>
      <c r="D4007" s="414">
        <v>3439.52</v>
      </c>
    </row>
    <row r="4008" spans="1:4" x14ac:dyDescent="0.2">
      <c r="A4008" s="415" t="s">
        <v>8374</v>
      </c>
      <c r="B4008" s="415" t="s">
        <v>1114</v>
      </c>
      <c r="C4008" s="414">
        <v>8959.4327931358857</v>
      </c>
      <c r="D4008" s="414">
        <v>4640.99</v>
      </c>
    </row>
    <row r="4009" spans="1:4" x14ac:dyDescent="0.2">
      <c r="A4009" s="415" t="s">
        <v>8375</v>
      </c>
      <c r="B4009" s="415" t="s">
        <v>1128</v>
      </c>
      <c r="C4009" s="414">
        <v>5173.5672068640861</v>
      </c>
      <c r="D4009" s="414">
        <v>2418.62</v>
      </c>
    </row>
    <row r="4010" spans="1:4" x14ac:dyDescent="0.2">
      <c r="A4010" s="415" t="s">
        <v>8376</v>
      </c>
      <c r="B4010" s="415" t="s">
        <v>1114</v>
      </c>
      <c r="C4010" s="414">
        <v>7420</v>
      </c>
      <c r="D4010" s="414">
        <v>3843.56</v>
      </c>
    </row>
    <row r="4011" spans="1:4" x14ac:dyDescent="0.2">
      <c r="A4011" s="415" t="s">
        <v>8377</v>
      </c>
      <c r="B4011" s="415" t="s">
        <v>1114</v>
      </c>
      <c r="C4011" s="414">
        <v>4460</v>
      </c>
      <c r="D4011" s="414">
        <v>2310.2800000000002</v>
      </c>
    </row>
    <row r="4012" spans="1:4" x14ac:dyDescent="0.2">
      <c r="A4012" s="415" t="s">
        <v>8378</v>
      </c>
      <c r="B4012" s="415" t="s">
        <v>1114</v>
      </c>
      <c r="C4012" s="414">
        <v>13790</v>
      </c>
      <c r="D4012" s="414">
        <v>7143.22</v>
      </c>
    </row>
    <row r="4013" spans="1:4" x14ac:dyDescent="0.2">
      <c r="A4013" s="415" t="s">
        <v>8379</v>
      </c>
      <c r="B4013" s="415" t="s">
        <v>1114</v>
      </c>
      <c r="C4013" s="414">
        <v>8316</v>
      </c>
      <c r="D4013" s="414">
        <v>4307.6899999999996</v>
      </c>
    </row>
    <row r="4014" spans="1:4" x14ac:dyDescent="0.2">
      <c r="A4014" s="415" t="s">
        <v>8380</v>
      </c>
      <c r="B4014" s="415" t="s">
        <v>1114</v>
      </c>
      <c r="C4014" s="414">
        <v>2721</v>
      </c>
      <c r="D4014" s="414">
        <v>1409.48</v>
      </c>
    </row>
    <row r="4015" spans="1:4" x14ac:dyDescent="0.2">
      <c r="A4015" s="415" t="s">
        <v>8381</v>
      </c>
      <c r="B4015" s="415" t="s">
        <v>1114</v>
      </c>
      <c r="C4015" s="414">
        <v>8856</v>
      </c>
      <c r="D4015" s="414">
        <v>4587.41</v>
      </c>
    </row>
    <row r="4016" spans="1:4" x14ac:dyDescent="0.2">
      <c r="A4016" s="415" t="s">
        <v>8382</v>
      </c>
      <c r="B4016" s="415" t="s">
        <v>1114</v>
      </c>
      <c r="C4016" s="414">
        <v>5290</v>
      </c>
      <c r="D4016" s="414">
        <v>2740.2200000000003</v>
      </c>
    </row>
    <row r="4017" spans="1:4" x14ac:dyDescent="0.2">
      <c r="A4017" s="415" t="s">
        <v>8383</v>
      </c>
      <c r="B4017" s="415" t="s">
        <v>1114</v>
      </c>
      <c r="C4017" s="414">
        <v>6829</v>
      </c>
      <c r="D4017" s="414">
        <v>3537.42</v>
      </c>
    </row>
    <row r="4018" spans="1:4" x14ac:dyDescent="0.2">
      <c r="A4018" s="415" t="s">
        <v>8384</v>
      </c>
      <c r="B4018" s="415" t="s">
        <v>1114</v>
      </c>
      <c r="C4018" s="414">
        <v>7047</v>
      </c>
      <c r="D4018" s="414">
        <v>3650.35</v>
      </c>
    </row>
    <row r="4019" spans="1:4" x14ac:dyDescent="0.2">
      <c r="A4019" s="415" t="s">
        <v>8385</v>
      </c>
      <c r="B4019" s="415" t="s">
        <v>1114</v>
      </c>
      <c r="C4019" s="414">
        <v>1676</v>
      </c>
      <c r="D4019" s="414">
        <v>868.16000000000008</v>
      </c>
    </row>
    <row r="4020" spans="1:4" x14ac:dyDescent="0.2">
      <c r="A4020" s="415" t="s">
        <v>8386</v>
      </c>
      <c r="B4020" s="415" t="s">
        <v>3243</v>
      </c>
      <c r="C4020" s="414">
        <v>9229</v>
      </c>
      <c r="D4020" s="414">
        <v>3612.23</v>
      </c>
    </row>
    <row r="4021" spans="1:4" x14ac:dyDescent="0.2">
      <c r="A4021" s="415" t="s">
        <v>8387</v>
      </c>
      <c r="B4021" s="415" t="s">
        <v>3243</v>
      </c>
      <c r="C4021" s="414">
        <v>5656</v>
      </c>
      <c r="D4021" s="414">
        <v>2213.75</v>
      </c>
    </row>
    <row r="4022" spans="1:4" x14ac:dyDescent="0.2">
      <c r="A4022" s="415" t="s">
        <v>8387</v>
      </c>
      <c r="B4022" s="415" t="s">
        <v>3247</v>
      </c>
      <c r="C4022" s="414">
        <v>1329</v>
      </c>
      <c r="D4022" s="414">
        <v>520.16999999999996</v>
      </c>
    </row>
    <row r="4023" spans="1:4" x14ac:dyDescent="0.2">
      <c r="A4023" s="415" t="s">
        <v>8387</v>
      </c>
      <c r="B4023" s="415" t="s">
        <v>3248</v>
      </c>
      <c r="C4023" s="414">
        <v>-1329</v>
      </c>
      <c r="D4023" s="414">
        <v>-217.69</v>
      </c>
    </row>
    <row r="4024" spans="1:4" x14ac:dyDescent="0.2">
      <c r="A4024" s="415" t="s">
        <v>8388</v>
      </c>
      <c r="B4024" s="415" t="s">
        <v>1114</v>
      </c>
      <c r="C4024" s="414">
        <v>2543</v>
      </c>
      <c r="D4024" s="414">
        <v>1317.27</v>
      </c>
    </row>
    <row r="4025" spans="1:4" x14ac:dyDescent="0.2">
      <c r="A4025" s="415" t="s">
        <v>8389</v>
      </c>
      <c r="B4025" s="415" t="s">
        <v>1114</v>
      </c>
      <c r="C4025" s="414">
        <v>26996.6604823747</v>
      </c>
      <c r="D4025" s="414">
        <v>13984.27</v>
      </c>
    </row>
    <row r="4026" spans="1:4" x14ac:dyDescent="0.2">
      <c r="A4026" s="415" t="s">
        <v>8389</v>
      </c>
      <c r="B4026" s="415" t="s">
        <v>1115</v>
      </c>
      <c r="C4026" s="414">
        <v>9381.3395176252307</v>
      </c>
      <c r="D4026" s="414">
        <v>4623.12</v>
      </c>
    </row>
    <row r="4027" spans="1:4" x14ac:dyDescent="0.2">
      <c r="A4027" s="415" t="s">
        <v>8390</v>
      </c>
      <c r="B4027" s="415" t="s">
        <v>1114</v>
      </c>
      <c r="C4027" s="414">
        <v>4350</v>
      </c>
      <c r="D4027" s="414">
        <v>2253.3000000000002</v>
      </c>
    </row>
    <row r="4028" spans="1:4" x14ac:dyDescent="0.2">
      <c r="A4028" s="415" t="s">
        <v>8392</v>
      </c>
      <c r="B4028" s="415" t="s">
        <v>1114</v>
      </c>
      <c r="C4028" s="414">
        <v>3311</v>
      </c>
      <c r="D4028" s="414">
        <v>1715.1</v>
      </c>
    </row>
    <row r="4029" spans="1:4" x14ac:dyDescent="0.2">
      <c r="A4029" s="415" t="s">
        <v>8393</v>
      </c>
      <c r="B4029" s="415" t="s">
        <v>1114</v>
      </c>
      <c r="C4029" s="414">
        <v>3071</v>
      </c>
      <c r="D4029" s="414">
        <v>1590.78</v>
      </c>
    </row>
    <row r="4030" spans="1:4" x14ac:dyDescent="0.2">
      <c r="A4030" s="415" t="s">
        <v>8394</v>
      </c>
      <c r="B4030" s="415" t="s">
        <v>1114</v>
      </c>
      <c r="C4030" s="414">
        <v>3477</v>
      </c>
      <c r="D4030" s="414">
        <v>1801.09</v>
      </c>
    </row>
    <row r="4031" spans="1:4" x14ac:dyDescent="0.2">
      <c r="A4031" s="415" t="s">
        <v>8395</v>
      </c>
      <c r="B4031" s="415" t="s">
        <v>1114</v>
      </c>
      <c r="C4031" s="414">
        <v>27911.816578483202</v>
      </c>
      <c r="D4031" s="414">
        <v>14458.32</v>
      </c>
    </row>
    <row r="4032" spans="1:4" x14ac:dyDescent="0.2">
      <c r="A4032" s="415" t="s">
        <v>8395</v>
      </c>
      <c r="B4032" s="415" t="s">
        <v>1115</v>
      </c>
      <c r="C4032" s="414">
        <v>3740.1834215167501</v>
      </c>
      <c r="D4032" s="414">
        <v>1843.16</v>
      </c>
    </row>
    <row r="4033" spans="1:4" x14ac:dyDescent="0.2">
      <c r="A4033" s="415" t="s">
        <v>8396</v>
      </c>
      <c r="B4033" s="415" t="s">
        <v>1114</v>
      </c>
      <c r="C4033" s="414">
        <v>17450</v>
      </c>
      <c r="D4033" s="414">
        <v>9039.1</v>
      </c>
    </row>
    <row r="4034" spans="1:4" x14ac:dyDescent="0.2">
      <c r="A4034" s="415" t="s">
        <v>8397</v>
      </c>
      <c r="B4034" s="415" t="s">
        <v>1114</v>
      </c>
      <c r="C4034" s="414">
        <v>20047</v>
      </c>
      <c r="D4034" s="414">
        <v>10384.35</v>
      </c>
    </row>
    <row r="4035" spans="1:4" x14ac:dyDescent="0.2">
      <c r="A4035" s="415" t="s">
        <v>8398</v>
      </c>
      <c r="B4035" s="415" t="s">
        <v>1114</v>
      </c>
      <c r="C4035" s="414">
        <v>18050</v>
      </c>
      <c r="D4035" s="414">
        <v>9349.9</v>
      </c>
    </row>
    <row r="4036" spans="1:4" x14ac:dyDescent="0.2">
      <c r="A4036" s="415" t="s">
        <v>8399</v>
      </c>
      <c r="B4036" s="415" t="s">
        <v>1114</v>
      </c>
      <c r="C4036" s="414">
        <v>6511</v>
      </c>
      <c r="D4036" s="414">
        <v>3372.7</v>
      </c>
    </row>
    <row r="4037" spans="1:4" x14ac:dyDescent="0.2">
      <c r="A4037" s="415" t="s">
        <v>8400</v>
      </c>
      <c r="B4037" s="415" t="s">
        <v>1114</v>
      </c>
      <c r="C4037" s="414">
        <v>5300</v>
      </c>
      <c r="D4037" s="414">
        <v>2745.4</v>
      </c>
    </row>
    <row r="4038" spans="1:4" x14ac:dyDescent="0.2">
      <c r="A4038" s="415" t="s">
        <v>8401</v>
      </c>
      <c r="B4038" s="415" t="s">
        <v>3987</v>
      </c>
      <c r="C4038" s="414">
        <v>12927</v>
      </c>
      <c r="D4038" s="414">
        <v>3715.22</v>
      </c>
    </row>
    <row r="4039" spans="1:4" x14ac:dyDescent="0.2">
      <c r="A4039" s="415" t="s">
        <v>8401</v>
      </c>
      <c r="B4039" s="415" t="s">
        <v>3991</v>
      </c>
      <c r="C4039" s="414">
        <v>4250</v>
      </c>
      <c r="D4039" s="414">
        <v>1221.45</v>
      </c>
    </row>
    <row r="4040" spans="1:4" x14ac:dyDescent="0.2">
      <c r="A4040" s="415" t="s">
        <v>8401</v>
      </c>
      <c r="B4040" s="415" t="s">
        <v>3992</v>
      </c>
      <c r="C4040" s="414">
        <v>-4250</v>
      </c>
      <c r="D4040" s="414">
        <v>-696.15</v>
      </c>
    </row>
    <row r="4041" spans="1:4" x14ac:dyDescent="0.2">
      <c r="A4041" s="415" t="s">
        <v>8401</v>
      </c>
      <c r="B4041" s="415" t="s">
        <v>3993</v>
      </c>
      <c r="C4041" s="414">
        <v>0</v>
      </c>
      <c r="D4041" s="414">
        <v>0</v>
      </c>
    </row>
    <row r="4042" spans="1:4" x14ac:dyDescent="0.2">
      <c r="A4042" s="415" t="s">
        <v>8402</v>
      </c>
      <c r="B4042" s="415" t="s">
        <v>1114</v>
      </c>
      <c r="C4042" s="414">
        <v>10739.5978763489</v>
      </c>
      <c r="D4042" s="414">
        <v>5563.11</v>
      </c>
    </row>
    <row r="4043" spans="1:4" x14ac:dyDescent="0.2">
      <c r="A4043" s="415" t="s">
        <v>8403</v>
      </c>
      <c r="B4043" s="415" t="s">
        <v>1128</v>
      </c>
      <c r="C4043" s="414">
        <v>13528.402123651</v>
      </c>
      <c r="D4043" s="414">
        <v>6324.53</v>
      </c>
    </row>
    <row r="4044" spans="1:4" x14ac:dyDescent="0.2">
      <c r="A4044" s="415" t="s">
        <v>8404</v>
      </c>
      <c r="B4044" s="415" t="s">
        <v>1114</v>
      </c>
      <c r="C4044" s="414">
        <v>24557</v>
      </c>
      <c r="D4044" s="414">
        <v>12720.53</v>
      </c>
    </row>
    <row r="4045" spans="1:4" x14ac:dyDescent="0.2">
      <c r="A4045" s="415" t="s">
        <v>8405</v>
      </c>
      <c r="B4045" s="415" t="s">
        <v>3987</v>
      </c>
      <c r="C4045" s="414">
        <v>8112</v>
      </c>
      <c r="D4045" s="414">
        <v>2331.4</v>
      </c>
    </row>
    <row r="4046" spans="1:4" x14ac:dyDescent="0.2">
      <c r="A4046" s="415" t="s">
        <v>8405</v>
      </c>
      <c r="B4046" s="415" t="s">
        <v>3991</v>
      </c>
      <c r="C4046" s="414">
        <v>4729</v>
      </c>
      <c r="D4046" s="414">
        <v>1359.11</v>
      </c>
    </row>
    <row r="4047" spans="1:4" x14ac:dyDescent="0.2">
      <c r="A4047" s="415" t="s">
        <v>8405</v>
      </c>
      <c r="B4047" s="415" t="s">
        <v>3992</v>
      </c>
      <c r="C4047" s="414">
        <v>-3820.8999999999996</v>
      </c>
      <c r="D4047" s="414">
        <v>-625.87</v>
      </c>
    </row>
    <row r="4048" spans="1:4" x14ac:dyDescent="0.2">
      <c r="A4048" s="415" t="s">
        <v>8405</v>
      </c>
      <c r="B4048" s="415" t="s">
        <v>3993</v>
      </c>
      <c r="C4048" s="414">
        <v>-908.09999999999991</v>
      </c>
      <c r="D4048" s="414">
        <v>-108.95000000000002</v>
      </c>
    </row>
    <row r="4049" spans="1:4" x14ac:dyDescent="0.2">
      <c r="A4049" s="415" t="s">
        <v>8406</v>
      </c>
      <c r="B4049" s="415" t="s">
        <v>3243</v>
      </c>
      <c r="C4049" s="414">
        <v>3241</v>
      </c>
      <c r="D4049" s="414">
        <v>1268.53</v>
      </c>
    </row>
    <row r="4050" spans="1:4" x14ac:dyDescent="0.2">
      <c r="A4050" s="415" t="s">
        <v>8406</v>
      </c>
      <c r="B4050" s="415" t="s">
        <v>3247</v>
      </c>
      <c r="C4050" s="414">
        <v>1810</v>
      </c>
      <c r="D4050" s="414">
        <v>708.44</v>
      </c>
    </row>
    <row r="4051" spans="1:4" x14ac:dyDescent="0.2">
      <c r="A4051" s="415" t="s">
        <v>8406</v>
      </c>
      <c r="B4051" s="415" t="s">
        <v>3248</v>
      </c>
      <c r="C4051" s="414">
        <v>-1810</v>
      </c>
      <c r="D4051" s="414">
        <v>-296.48</v>
      </c>
    </row>
    <row r="4052" spans="1:4" x14ac:dyDescent="0.2">
      <c r="A4052" s="415" t="s">
        <v>8407</v>
      </c>
      <c r="B4052" s="415" t="s">
        <v>1114</v>
      </c>
      <c r="C4052" s="414">
        <v>5196</v>
      </c>
      <c r="D4052" s="414">
        <v>2691.53</v>
      </c>
    </row>
    <row r="4053" spans="1:4" x14ac:dyDescent="0.2">
      <c r="A4053" s="415" t="s">
        <v>8408</v>
      </c>
      <c r="B4053" s="415" t="s">
        <v>1114</v>
      </c>
      <c r="C4053" s="414">
        <v>7390</v>
      </c>
      <c r="D4053" s="414">
        <v>3828.02</v>
      </c>
    </row>
    <row r="4054" spans="1:4" x14ac:dyDescent="0.2">
      <c r="A4054" s="415" t="s">
        <v>8409</v>
      </c>
      <c r="B4054" s="415" t="s">
        <v>1114</v>
      </c>
      <c r="C4054" s="414">
        <v>2847</v>
      </c>
      <c r="D4054" s="414">
        <v>1474.75</v>
      </c>
    </row>
    <row r="4055" spans="1:4" x14ac:dyDescent="0.2">
      <c r="A4055" s="415" t="s">
        <v>8410</v>
      </c>
      <c r="B4055" s="415" t="s">
        <v>1114</v>
      </c>
      <c r="C4055" s="414">
        <v>6566.1999999999944</v>
      </c>
      <c r="D4055" s="414">
        <v>3401.29</v>
      </c>
    </row>
    <row r="4056" spans="1:4" x14ac:dyDescent="0.2">
      <c r="A4056" s="415" t="s">
        <v>8411</v>
      </c>
      <c r="B4056" s="415" t="s">
        <v>1114</v>
      </c>
      <c r="C4056" s="414">
        <v>4825</v>
      </c>
      <c r="D4056" s="414">
        <v>2499.33</v>
      </c>
    </row>
    <row r="4057" spans="1:4" x14ac:dyDescent="0.2">
      <c r="A4057" s="415" t="s">
        <v>8413</v>
      </c>
      <c r="B4057" s="415" t="s">
        <v>1114</v>
      </c>
      <c r="C4057" s="414">
        <v>5938</v>
      </c>
      <c r="D4057" s="414">
        <v>3075.88</v>
      </c>
    </row>
    <row r="4058" spans="1:4" x14ac:dyDescent="0.2">
      <c r="A4058" s="415" t="s">
        <v>8414</v>
      </c>
      <c r="B4058" s="415" t="s">
        <v>1114</v>
      </c>
      <c r="C4058" s="414">
        <v>3384</v>
      </c>
      <c r="D4058" s="414">
        <v>1752.91</v>
      </c>
    </row>
    <row r="4059" spans="1:4" x14ac:dyDescent="0.2">
      <c r="A4059" s="415" t="s">
        <v>8415</v>
      </c>
      <c r="B4059" s="415" t="s">
        <v>1114</v>
      </c>
      <c r="C4059" s="414">
        <v>13602</v>
      </c>
      <c r="D4059" s="414">
        <v>7045.84</v>
      </c>
    </row>
    <row r="4060" spans="1:4" x14ac:dyDescent="0.2">
      <c r="A4060" s="415" t="s">
        <v>8416</v>
      </c>
      <c r="B4060" s="415" t="s">
        <v>1114</v>
      </c>
      <c r="C4060" s="414">
        <v>4263</v>
      </c>
      <c r="D4060" s="414">
        <v>2208.23</v>
      </c>
    </row>
    <row r="4061" spans="1:4" x14ac:dyDescent="0.2">
      <c r="A4061" s="415" t="s">
        <v>8417</v>
      </c>
      <c r="B4061" s="415" t="s">
        <v>1114</v>
      </c>
      <c r="C4061" s="414">
        <v>8215</v>
      </c>
      <c r="D4061" s="414">
        <v>4255.3600000000006</v>
      </c>
    </row>
    <row r="4062" spans="1:4" x14ac:dyDescent="0.2">
      <c r="A4062" s="415" t="s">
        <v>8418</v>
      </c>
      <c r="B4062" s="415" t="s">
        <v>1114</v>
      </c>
      <c r="C4062" s="414">
        <v>20292</v>
      </c>
      <c r="D4062" s="414">
        <v>10511.26</v>
      </c>
    </row>
    <row r="4063" spans="1:4" x14ac:dyDescent="0.2">
      <c r="A4063" s="415" t="s">
        <v>8419</v>
      </c>
      <c r="B4063" s="415" t="s">
        <v>1114</v>
      </c>
      <c r="C4063" s="414">
        <v>5514</v>
      </c>
      <c r="D4063" s="414">
        <v>2856.25</v>
      </c>
    </row>
    <row r="4064" spans="1:4" x14ac:dyDescent="0.2">
      <c r="A4064" s="415" t="s">
        <v>8420</v>
      </c>
      <c r="B4064" s="415" t="s">
        <v>1114</v>
      </c>
      <c r="C4064" s="414">
        <v>956</v>
      </c>
      <c r="D4064" s="414">
        <v>495.21</v>
      </c>
    </row>
    <row r="4065" spans="1:4" x14ac:dyDescent="0.2">
      <c r="A4065" s="415" t="s">
        <v>8421</v>
      </c>
      <c r="B4065" s="415" t="s">
        <v>1114</v>
      </c>
      <c r="C4065" s="414">
        <v>3583</v>
      </c>
      <c r="D4065" s="414">
        <v>1855.99</v>
      </c>
    </row>
    <row r="4066" spans="1:4" x14ac:dyDescent="0.2">
      <c r="A4066" s="415" t="s">
        <v>8422</v>
      </c>
      <c r="B4066" s="415" t="s">
        <v>1114</v>
      </c>
      <c r="C4066" s="414">
        <v>22017.7120938628</v>
      </c>
      <c r="D4066" s="414">
        <v>11405.18</v>
      </c>
    </row>
    <row r="4067" spans="1:4" x14ac:dyDescent="0.2">
      <c r="A4067" s="415" t="s">
        <v>8422</v>
      </c>
      <c r="B4067" s="415" t="s">
        <v>1115</v>
      </c>
      <c r="C4067" s="414">
        <v>43037.28790613707</v>
      </c>
      <c r="D4067" s="414">
        <v>21208.79</v>
      </c>
    </row>
    <row r="4068" spans="1:4" x14ac:dyDescent="0.2">
      <c r="A4068" s="415" t="s">
        <v>8423</v>
      </c>
      <c r="B4068" s="415" t="s">
        <v>1114</v>
      </c>
      <c r="C4068" s="414">
        <v>28435</v>
      </c>
      <c r="D4068" s="414">
        <v>14729.33</v>
      </c>
    </row>
    <row r="4069" spans="1:4" x14ac:dyDescent="0.2">
      <c r="A4069" s="415" t="s">
        <v>8424</v>
      </c>
      <c r="B4069" s="415" t="s">
        <v>1114</v>
      </c>
      <c r="C4069" s="414">
        <v>5677</v>
      </c>
      <c r="D4069" s="414">
        <v>2940.69</v>
      </c>
    </row>
    <row r="4070" spans="1:4" x14ac:dyDescent="0.2">
      <c r="A4070" s="415" t="s">
        <v>8425</v>
      </c>
      <c r="B4070" s="415" t="s">
        <v>1114</v>
      </c>
      <c r="C4070" s="414">
        <v>5262</v>
      </c>
      <c r="D4070" s="414">
        <v>2725.72</v>
      </c>
    </row>
    <row r="4071" spans="1:4" x14ac:dyDescent="0.2">
      <c r="A4071" s="415" t="s">
        <v>8426</v>
      </c>
      <c r="B4071" s="415" t="s">
        <v>1114</v>
      </c>
      <c r="C4071" s="414">
        <v>4581</v>
      </c>
      <c r="D4071" s="414">
        <v>2372.9499999999998</v>
      </c>
    </row>
    <row r="4072" spans="1:4" x14ac:dyDescent="0.2">
      <c r="A4072" s="415" t="s">
        <v>8427</v>
      </c>
      <c r="B4072" s="415" t="s">
        <v>1114</v>
      </c>
      <c r="C4072" s="414">
        <v>4712</v>
      </c>
      <c r="D4072" s="414">
        <v>2440.8200000000002</v>
      </c>
    </row>
    <row r="4073" spans="1:4" x14ac:dyDescent="0.2">
      <c r="A4073" s="415" t="s">
        <v>8428</v>
      </c>
      <c r="B4073" s="415" t="s">
        <v>1114</v>
      </c>
      <c r="C4073" s="414">
        <v>4545.3999999999924</v>
      </c>
      <c r="D4073" s="414">
        <v>2354.52</v>
      </c>
    </row>
    <row r="4074" spans="1:4" x14ac:dyDescent="0.2">
      <c r="A4074" s="415" t="s">
        <v>8429</v>
      </c>
      <c r="B4074" s="415" t="s">
        <v>1114</v>
      </c>
      <c r="C4074" s="414">
        <v>4692</v>
      </c>
      <c r="D4074" s="414">
        <v>2430.46</v>
      </c>
    </row>
    <row r="4075" spans="1:4" x14ac:dyDescent="0.2">
      <c r="A4075" s="415" t="s">
        <v>8430</v>
      </c>
      <c r="B4075" s="415" t="s">
        <v>1114</v>
      </c>
      <c r="C4075" s="414">
        <v>4212.7473498236677</v>
      </c>
      <c r="D4075" s="414">
        <v>2182.21</v>
      </c>
    </row>
    <row r="4076" spans="1:4" x14ac:dyDescent="0.2">
      <c r="A4076" s="415" t="s">
        <v>8431</v>
      </c>
      <c r="B4076" s="415" t="s">
        <v>1128</v>
      </c>
      <c r="C4076" s="414">
        <v>7829.7526501763095</v>
      </c>
      <c r="D4076" s="414">
        <v>3660.41</v>
      </c>
    </row>
    <row r="4077" spans="1:4" x14ac:dyDescent="0.2">
      <c r="A4077" s="415" t="s">
        <v>8432</v>
      </c>
      <c r="B4077" s="415" t="s">
        <v>1114</v>
      </c>
      <c r="C4077" s="414">
        <v>5118</v>
      </c>
      <c r="D4077" s="414">
        <v>2651.12</v>
      </c>
    </row>
    <row r="4078" spans="1:4" x14ac:dyDescent="0.2">
      <c r="A4078" s="415" t="s">
        <v>8433</v>
      </c>
      <c r="B4078" s="415" t="s">
        <v>1114</v>
      </c>
      <c r="C4078" s="414">
        <v>7964</v>
      </c>
      <c r="D4078" s="414">
        <v>4125.3500000000004</v>
      </c>
    </row>
    <row r="4079" spans="1:4" x14ac:dyDescent="0.2">
      <c r="A4079" s="415" t="s">
        <v>8435</v>
      </c>
      <c r="B4079" s="415" t="s">
        <v>1114</v>
      </c>
      <c r="C4079" s="414">
        <v>6996</v>
      </c>
      <c r="D4079" s="414">
        <v>3623.93</v>
      </c>
    </row>
    <row r="4080" spans="1:4" x14ac:dyDescent="0.2">
      <c r="A4080" s="415" t="s">
        <v>8436</v>
      </c>
      <c r="B4080" s="415" t="s">
        <v>1114</v>
      </c>
      <c r="C4080" s="414">
        <v>2569</v>
      </c>
      <c r="D4080" s="414">
        <v>1330.74</v>
      </c>
    </row>
    <row r="4081" spans="1:4" x14ac:dyDescent="0.2">
      <c r="A4081" s="415" t="s">
        <v>8437</v>
      </c>
      <c r="B4081" s="415" t="s">
        <v>3987</v>
      </c>
      <c r="C4081" s="414">
        <v>10507</v>
      </c>
      <c r="D4081" s="414">
        <v>3019.71</v>
      </c>
    </row>
    <row r="4082" spans="1:4" x14ac:dyDescent="0.2">
      <c r="A4082" s="415" t="s">
        <v>8437</v>
      </c>
      <c r="B4082" s="415" t="s">
        <v>3991</v>
      </c>
      <c r="C4082" s="414">
        <v>1303</v>
      </c>
      <c r="D4082" s="414">
        <v>374.48</v>
      </c>
    </row>
    <row r="4083" spans="1:4" x14ac:dyDescent="0.2">
      <c r="A4083" s="415" t="s">
        <v>8437</v>
      </c>
      <c r="B4083" s="415" t="s">
        <v>3992</v>
      </c>
      <c r="C4083" s="414">
        <v>-1303</v>
      </c>
      <c r="D4083" s="414">
        <v>-213.43</v>
      </c>
    </row>
    <row r="4084" spans="1:4" x14ac:dyDescent="0.2">
      <c r="A4084" s="415" t="s">
        <v>8437</v>
      </c>
      <c r="B4084" s="415" t="s">
        <v>3993</v>
      </c>
      <c r="C4084" s="414">
        <v>0</v>
      </c>
      <c r="D4084" s="414">
        <v>0</v>
      </c>
    </row>
    <row r="4085" spans="1:4" x14ac:dyDescent="0.2">
      <c r="A4085" s="415" t="s">
        <v>8438</v>
      </c>
      <c r="B4085" s="415" t="s">
        <v>1114</v>
      </c>
      <c r="C4085" s="414">
        <v>5739</v>
      </c>
      <c r="D4085" s="414">
        <v>2972.8</v>
      </c>
    </row>
    <row r="4086" spans="1:4" x14ac:dyDescent="0.2">
      <c r="A4086" s="415" t="s">
        <v>8439</v>
      </c>
      <c r="B4086" s="415" t="s">
        <v>1114</v>
      </c>
      <c r="C4086" s="414">
        <v>15725</v>
      </c>
      <c r="D4086" s="414">
        <v>8145.55</v>
      </c>
    </row>
    <row r="4087" spans="1:4" x14ac:dyDescent="0.2">
      <c r="A4087" s="415" t="s">
        <v>8440</v>
      </c>
      <c r="B4087" s="415" t="s">
        <v>1114</v>
      </c>
      <c r="C4087" s="414">
        <v>5505</v>
      </c>
      <c r="D4087" s="414">
        <v>2851.59</v>
      </c>
    </row>
    <row r="4088" spans="1:4" x14ac:dyDescent="0.2">
      <c r="A4088" s="415" t="s">
        <v>8441</v>
      </c>
      <c r="B4088" s="415" t="s">
        <v>1114</v>
      </c>
      <c r="C4088" s="414">
        <v>5880</v>
      </c>
      <c r="D4088" s="414">
        <v>3045.84</v>
      </c>
    </row>
    <row r="4089" spans="1:4" x14ac:dyDescent="0.2">
      <c r="A4089" s="415" t="s">
        <v>8442</v>
      </c>
      <c r="B4089" s="415" t="s">
        <v>1114</v>
      </c>
      <c r="C4089" s="414">
        <v>1702.8</v>
      </c>
      <c r="D4089" s="414">
        <v>882.05</v>
      </c>
    </row>
    <row r="4090" spans="1:4" x14ac:dyDescent="0.2">
      <c r="A4090" s="415" t="s">
        <v>8443</v>
      </c>
      <c r="B4090" s="415" t="s">
        <v>1121</v>
      </c>
      <c r="C4090" s="414">
        <v>1135.2</v>
      </c>
      <c r="D4090" s="414">
        <v>558.63</v>
      </c>
    </row>
    <row r="4091" spans="1:4" x14ac:dyDescent="0.2">
      <c r="A4091" s="415" t="s">
        <v>8444</v>
      </c>
      <c r="B4091" s="415" t="s">
        <v>1114</v>
      </c>
      <c r="C4091" s="414">
        <v>3359</v>
      </c>
      <c r="D4091" s="414">
        <v>1739.96</v>
      </c>
    </row>
    <row r="4092" spans="1:4" x14ac:dyDescent="0.2">
      <c r="A4092" s="415" t="s">
        <v>8445</v>
      </c>
      <c r="B4092" s="415" t="s">
        <v>3987</v>
      </c>
      <c r="C4092" s="414">
        <v>4298</v>
      </c>
      <c r="D4092" s="414">
        <v>1235.25</v>
      </c>
    </row>
    <row r="4093" spans="1:4" x14ac:dyDescent="0.2">
      <c r="A4093" s="415" t="s">
        <v>8445</v>
      </c>
      <c r="B4093" s="415" t="s">
        <v>3991</v>
      </c>
      <c r="C4093" s="414">
        <v>1158</v>
      </c>
      <c r="D4093" s="414">
        <v>332.81</v>
      </c>
    </row>
    <row r="4094" spans="1:4" x14ac:dyDescent="0.2">
      <c r="A4094" s="415" t="s">
        <v>8445</v>
      </c>
      <c r="B4094" s="415" t="s">
        <v>3992</v>
      </c>
      <c r="C4094" s="414">
        <v>-1158</v>
      </c>
      <c r="D4094" s="414">
        <v>-189.68</v>
      </c>
    </row>
    <row r="4095" spans="1:4" x14ac:dyDescent="0.2">
      <c r="A4095" s="415" t="s">
        <v>8445</v>
      </c>
      <c r="B4095" s="415" t="s">
        <v>3993</v>
      </c>
      <c r="C4095" s="414">
        <v>0</v>
      </c>
      <c r="D4095" s="414">
        <v>0</v>
      </c>
    </row>
    <row r="4096" spans="1:4" x14ac:dyDescent="0.2">
      <c r="A4096" s="415" t="s">
        <v>8446</v>
      </c>
      <c r="B4096" s="415" t="s">
        <v>1114</v>
      </c>
      <c r="C4096" s="414">
        <v>3411</v>
      </c>
      <c r="D4096" s="414">
        <v>1766.9</v>
      </c>
    </row>
    <row r="4097" spans="1:4" x14ac:dyDescent="0.2">
      <c r="A4097" s="415" t="s">
        <v>8447</v>
      </c>
      <c r="B4097" s="415" t="s">
        <v>1114</v>
      </c>
      <c r="C4097" s="414">
        <v>2476</v>
      </c>
      <c r="D4097" s="414">
        <v>1282.57</v>
      </c>
    </row>
    <row r="4098" spans="1:4" x14ac:dyDescent="0.2">
      <c r="A4098" s="415" t="s">
        <v>8448</v>
      </c>
      <c r="B4098" s="415" t="s">
        <v>1114</v>
      </c>
      <c r="C4098" s="414">
        <v>5270</v>
      </c>
      <c r="D4098" s="414">
        <v>2729.86</v>
      </c>
    </row>
    <row r="4099" spans="1:4" x14ac:dyDescent="0.2">
      <c r="A4099" s="415" t="s">
        <v>8449</v>
      </c>
      <c r="B4099" s="415" t="s">
        <v>1114</v>
      </c>
      <c r="C4099" s="414">
        <v>5801</v>
      </c>
      <c r="D4099" s="414">
        <v>3004.92</v>
      </c>
    </row>
    <row r="4100" spans="1:4" x14ac:dyDescent="0.2">
      <c r="A4100" s="415" t="s">
        <v>8450</v>
      </c>
      <c r="B4100" s="415" t="s">
        <v>1114</v>
      </c>
      <c r="C4100" s="414">
        <v>3903</v>
      </c>
      <c r="D4100" s="414">
        <v>2021.75</v>
      </c>
    </row>
    <row r="4101" spans="1:4" x14ac:dyDescent="0.2">
      <c r="A4101" s="415" t="s">
        <v>8451</v>
      </c>
      <c r="B4101" s="415" t="s">
        <v>1114</v>
      </c>
      <c r="C4101" s="414">
        <v>5155</v>
      </c>
      <c r="D4101" s="414">
        <v>2670.29</v>
      </c>
    </row>
    <row r="4102" spans="1:4" x14ac:dyDescent="0.2">
      <c r="A4102" s="415" t="s">
        <v>8452</v>
      </c>
      <c r="B4102" s="415" t="s">
        <v>1114</v>
      </c>
      <c r="C4102" s="414">
        <v>4620</v>
      </c>
      <c r="D4102" s="414">
        <v>2393.16</v>
      </c>
    </row>
    <row r="4103" spans="1:4" x14ac:dyDescent="0.2">
      <c r="A4103" s="415" t="s">
        <v>8453</v>
      </c>
      <c r="B4103" s="415" t="s">
        <v>1114</v>
      </c>
      <c r="C4103" s="414">
        <v>4855</v>
      </c>
      <c r="D4103" s="414">
        <v>2514.89</v>
      </c>
    </row>
    <row r="4104" spans="1:4" x14ac:dyDescent="0.2">
      <c r="A4104" s="415" t="s">
        <v>8454</v>
      </c>
      <c r="B4104" s="415" t="s">
        <v>1114</v>
      </c>
      <c r="C4104" s="414">
        <v>1648</v>
      </c>
      <c r="D4104" s="414">
        <v>853.66</v>
      </c>
    </row>
    <row r="4105" spans="1:4" x14ac:dyDescent="0.2">
      <c r="A4105" s="415" t="s">
        <v>8455</v>
      </c>
      <c r="B4105" s="415" t="s">
        <v>1114</v>
      </c>
      <c r="C4105" s="414">
        <v>2543</v>
      </c>
      <c r="D4105" s="414">
        <v>1317.28</v>
      </c>
    </row>
    <row r="4106" spans="1:4" x14ac:dyDescent="0.2">
      <c r="A4106" s="415" t="s">
        <v>8456</v>
      </c>
      <c r="B4106" s="415" t="s">
        <v>1114</v>
      </c>
      <c r="C4106" s="414">
        <v>11788.499999999978</v>
      </c>
      <c r="D4106" s="414">
        <v>6106.43</v>
      </c>
    </row>
    <row r="4107" spans="1:4" x14ac:dyDescent="0.2">
      <c r="A4107" s="415" t="s">
        <v>8457</v>
      </c>
      <c r="B4107" s="415" t="s">
        <v>1114</v>
      </c>
      <c r="C4107" s="414">
        <v>1992</v>
      </c>
      <c r="D4107" s="414">
        <v>1031.8599999999999</v>
      </c>
    </row>
    <row r="4108" spans="1:4" x14ac:dyDescent="0.2">
      <c r="A4108" s="415" t="s">
        <v>8458</v>
      </c>
      <c r="B4108" s="415" t="s">
        <v>1114</v>
      </c>
      <c r="C4108" s="414">
        <v>2796</v>
      </c>
      <c r="D4108" s="414">
        <v>1448.33</v>
      </c>
    </row>
    <row r="4109" spans="1:4" x14ac:dyDescent="0.2">
      <c r="A4109" s="415" t="s">
        <v>8459</v>
      </c>
      <c r="B4109" s="415" t="s">
        <v>1114</v>
      </c>
      <c r="C4109" s="414">
        <v>5635.4</v>
      </c>
      <c r="D4109" s="414">
        <v>2919.1400000000003</v>
      </c>
    </row>
    <row r="4110" spans="1:4" x14ac:dyDescent="0.2">
      <c r="A4110" s="415" t="s">
        <v>8460</v>
      </c>
      <c r="B4110" s="415" t="s">
        <v>1114</v>
      </c>
      <c r="C4110" s="414">
        <v>7528</v>
      </c>
      <c r="D4110" s="414">
        <v>3899.5</v>
      </c>
    </row>
    <row r="4111" spans="1:4" x14ac:dyDescent="0.2">
      <c r="A4111" s="415" t="s">
        <v>8461</v>
      </c>
      <c r="B4111" s="415" t="s">
        <v>1114</v>
      </c>
      <c r="C4111" s="414">
        <v>4599.3999999999878</v>
      </c>
      <c r="D4111" s="414">
        <v>2382.4900000000002</v>
      </c>
    </row>
    <row r="4112" spans="1:4" x14ac:dyDescent="0.2">
      <c r="A4112" s="415" t="s">
        <v>8462</v>
      </c>
      <c r="B4112" s="415" t="s">
        <v>1114</v>
      </c>
      <c r="C4112" s="414">
        <v>6755</v>
      </c>
      <c r="D4112" s="414">
        <v>3499.09</v>
      </c>
    </row>
    <row r="4113" spans="1:4" x14ac:dyDescent="0.2">
      <c r="A4113" s="415" t="s">
        <v>8463</v>
      </c>
      <c r="B4113" s="415" t="s">
        <v>1114</v>
      </c>
      <c r="C4113" s="414">
        <v>4896</v>
      </c>
      <c r="D4113" s="414">
        <v>2536.13</v>
      </c>
    </row>
    <row r="4114" spans="1:4" x14ac:dyDescent="0.2">
      <c r="A4114" s="415" t="s">
        <v>8464</v>
      </c>
      <c r="B4114" s="415" t="s">
        <v>1114</v>
      </c>
      <c r="C4114" s="414">
        <v>5890</v>
      </c>
      <c r="D4114" s="414">
        <v>3051.02</v>
      </c>
    </row>
    <row r="4115" spans="1:4" x14ac:dyDescent="0.2">
      <c r="A4115" s="415" t="s">
        <v>8465</v>
      </c>
      <c r="B4115" s="415" t="s">
        <v>1114</v>
      </c>
      <c r="C4115" s="414">
        <v>3610</v>
      </c>
      <c r="D4115" s="414">
        <v>1869.98</v>
      </c>
    </row>
    <row r="4116" spans="1:4" x14ac:dyDescent="0.2">
      <c r="A4116" s="415" t="s">
        <v>8466</v>
      </c>
      <c r="B4116" s="415" t="s">
        <v>1114</v>
      </c>
      <c r="C4116" s="414">
        <v>6066</v>
      </c>
      <c r="D4116" s="414">
        <v>3142.19</v>
      </c>
    </row>
    <row r="4117" spans="1:4" x14ac:dyDescent="0.2">
      <c r="A4117" s="415" t="s">
        <v>8467</v>
      </c>
      <c r="B4117" s="415" t="s">
        <v>1114</v>
      </c>
      <c r="C4117" s="414">
        <v>6010</v>
      </c>
      <c r="D4117" s="414">
        <v>3113.18</v>
      </c>
    </row>
    <row r="4118" spans="1:4" x14ac:dyDescent="0.2">
      <c r="A4118" s="415" t="s">
        <v>8468</v>
      </c>
      <c r="B4118" s="415" t="s">
        <v>1114</v>
      </c>
      <c r="C4118" s="414">
        <v>5456</v>
      </c>
      <c r="D4118" s="414">
        <v>2826.21</v>
      </c>
    </row>
    <row r="4119" spans="1:4" x14ac:dyDescent="0.2">
      <c r="A4119" s="415" t="s">
        <v>8469</v>
      </c>
      <c r="B4119" s="415" t="s">
        <v>1114</v>
      </c>
      <c r="C4119" s="414">
        <v>2198</v>
      </c>
      <c r="D4119" s="414">
        <v>1138.56</v>
      </c>
    </row>
    <row r="4120" spans="1:4" x14ac:dyDescent="0.2">
      <c r="A4120" s="415" t="s">
        <v>8470</v>
      </c>
      <c r="B4120" s="415" t="s">
        <v>1114</v>
      </c>
      <c r="C4120" s="414">
        <v>5840</v>
      </c>
      <c r="D4120" s="414">
        <v>3025.12</v>
      </c>
    </row>
    <row r="4121" spans="1:4" x14ac:dyDescent="0.2">
      <c r="A4121" s="415" t="s">
        <v>8471</v>
      </c>
      <c r="B4121" s="415" t="s">
        <v>1114</v>
      </c>
      <c r="C4121" s="414">
        <v>3044.9999999998199</v>
      </c>
      <c r="D4121" s="414">
        <v>1577.31</v>
      </c>
    </row>
    <row r="4122" spans="1:4" x14ac:dyDescent="0.2">
      <c r="A4122" s="415" t="s">
        <v>8472</v>
      </c>
      <c r="B4122" s="415" t="s">
        <v>1128</v>
      </c>
      <c r="C4122" s="414">
        <v>1740.0000000001701</v>
      </c>
      <c r="D4122" s="414">
        <v>813.45</v>
      </c>
    </row>
    <row r="4123" spans="1:4" x14ac:dyDescent="0.2">
      <c r="A4123" s="415" t="s">
        <v>8473</v>
      </c>
      <c r="B4123" s="415" t="s">
        <v>1114</v>
      </c>
      <c r="C4123" s="414">
        <v>6932</v>
      </c>
      <c r="D4123" s="414">
        <v>3590.78</v>
      </c>
    </row>
    <row r="4124" spans="1:4" x14ac:dyDescent="0.2">
      <c r="A4124" s="415" t="s">
        <v>8474</v>
      </c>
      <c r="B4124" s="415" t="s">
        <v>1114</v>
      </c>
      <c r="C4124" s="414">
        <v>3679.4</v>
      </c>
      <c r="D4124" s="414">
        <v>1905.9299999999998</v>
      </c>
    </row>
    <row r="4125" spans="1:4" x14ac:dyDescent="0.2">
      <c r="A4125" s="415" t="s">
        <v>8475</v>
      </c>
      <c r="B4125" s="415" t="s">
        <v>1114</v>
      </c>
      <c r="C4125" s="414">
        <v>4599</v>
      </c>
      <c r="D4125" s="414">
        <v>2382.2800000000002</v>
      </c>
    </row>
    <row r="4126" spans="1:4" x14ac:dyDescent="0.2">
      <c r="A4126" s="415" t="s">
        <v>8476</v>
      </c>
      <c r="B4126" s="415" t="s">
        <v>1114</v>
      </c>
      <c r="C4126" s="414">
        <v>5710</v>
      </c>
      <c r="D4126" s="414">
        <v>2957.78</v>
      </c>
    </row>
    <row r="4127" spans="1:4" x14ac:dyDescent="0.2">
      <c r="A4127" s="415" t="s">
        <v>8477</v>
      </c>
      <c r="B4127" s="415" t="s">
        <v>1114</v>
      </c>
      <c r="C4127" s="414">
        <v>8663</v>
      </c>
      <c r="D4127" s="414">
        <v>4487.43</v>
      </c>
    </row>
    <row r="4128" spans="1:4" x14ac:dyDescent="0.2">
      <c r="A4128" s="415" t="s">
        <v>8478</v>
      </c>
      <c r="B4128" s="415" t="s">
        <v>1114</v>
      </c>
      <c r="C4128" s="414">
        <v>4369</v>
      </c>
      <c r="D4128" s="414">
        <v>2263.14</v>
      </c>
    </row>
    <row r="4129" spans="1:4" x14ac:dyDescent="0.2">
      <c r="A4129" s="415" t="s">
        <v>8479</v>
      </c>
      <c r="B4129" s="415" t="s">
        <v>1114</v>
      </c>
      <c r="C4129" s="414">
        <v>6755</v>
      </c>
      <c r="D4129" s="414">
        <v>3499.09</v>
      </c>
    </row>
    <row r="4130" spans="1:4" x14ac:dyDescent="0.2">
      <c r="A4130" s="415" t="s">
        <v>8480</v>
      </c>
      <c r="B4130" s="415" t="s">
        <v>1114</v>
      </c>
      <c r="C4130" s="414">
        <v>8918</v>
      </c>
      <c r="D4130" s="414">
        <v>4619.5300000000007</v>
      </c>
    </row>
    <row r="4131" spans="1:4" x14ac:dyDescent="0.2">
      <c r="A4131" s="415" t="s">
        <v>8481</v>
      </c>
      <c r="B4131" s="415" t="s">
        <v>1114</v>
      </c>
      <c r="C4131" s="414">
        <v>2338</v>
      </c>
      <c r="D4131" s="414">
        <v>1211.08</v>
      </c>
    </row>
    <row r="4132" spans="1:4" x14ac:dyDescent="0.2">
      <c r="A4132" s="415" t="s">
        <v>8482</v>
      </c>
      <c r="B4132" s="415" t="s">
        <v>1114</v>
      </c>
      <c r="C4132" s="414">
        <v>9225</v>
      </c>
      <c r="D4132" s="414">
        <v>4778.5500000000011</v>
      </c>
    </row>
    <row r="4133" spans="1:4" x14ac:dyDescent="0.2">
      <c r="A4133" s="415" t="s">
        <v>8483</v>
      </c>
      <c r="B4133" s="415" t="s">
        <v>1114</v>
      </c>
      <c r="C4133" s="414">
        <v>5290</v>
      </c>
      <c r="D4133" s="414">
        <v>2740.22</v>
      </c>
    </row>
    <row r="4134" spans="1:4" x14ac:dyDescent="0.2">
      <c r="A4134" s="415" t="s">
        <v>8484</v>
      </c>
      <c r="B4134" s="415" t="s">
        <v>1114</v>
      </c>
      <c r="C4134" s="414">
        <v>4317</v>
      </c>
      <c r="D4134" s="414">
        <v>2236.21</v>
      </c>
    </row>
    <row r="4135" spans="1:4" x14ac:dyDescent="0.2">
      <c r="A4135" s="415" t="s">
        <v>8485</v>
      </c>
      <c r="B4135" s="415" t="s">
        <v>1114</v>
      </c>
      <c r="C4135" s="414">
        <v>4691</v>
      </c>
      <c r="D4135" s="414">
        <v>2429.94</v>
      </c>
    </row>
    <row r="4136" spans="1:4" x14ac:dyDescent="0.2">
      <c r="A4136" s="415" t="s">
        <v>8486</v>
      </c>
      <c r="B4136" s="415" t="s">
        <v>1114</v>
      </c>
      <c r="C4136" s="414">
        <v>4878</v>
      </c>
      <c r="D4136" s="414">
        <v>2526.8000000000002</v>
      </c>
    </row>
    <row r="4137" spans="1:4" x14ac:dyDescent="0.2">
      <c r="A4137" s="415" t="s">
        <v>8487</v>
      </c>
      <c r="B4137" s="415" t="s">
        <v>1114</v>
      </c>
      <c r="C4137" s="414">
        <v>2029</v>
      </c>
      <c r="D4137" s="414">
        <v>1051.02</v>
      </c>
    </row>
    <row r="4138" spans="1:4" x14ac:dyDescent="0.2">
      <c r="A4138" s="415" t="s">
        <v>8488</v>
      </c>
      <c r="B4138" s="415" t="s">
        <v>1114</v>
      </c>
      <c r="C4138" s="414">
        <v>4402</v>
      </c>
      <c r="D4138" s="414">
        <v>2280.2399999999998</v>
      </c>
    </row>
    <row r="4139" spans="1:4" x14ac:dyDescent="0.2">
      <c r="A4139" s="415" t="s">
        <v>8489</v>
      </c>
      <c r="B4139" s="415" t="s">
        <v>1114</v>
      </c>
      <c r="C4139" s="414">
        <v>6150</v>
      </c>
      <c r="D4139" s="414">
        <v>3185.7</v>
      </c>
    </row>
    <row r="4140" spans="1:4" x14ac:dyDescent="0.2">
      <c r="A4140" s="415" t="s">
        <v>8490</v>
      </c>
      <c r="B4140" s="415" t="s">
        <v>1114</v>
      </c>
      <c r="C4140" s="414">
        <v>5048</v>
      </c>
      <c r="D4140" s="414">
        <v>2614.86</v>
      </c>
    </row>
    <row r="4141" spans="1:4" x14ac:dyDescent="0.2">
      <c r="A4141" s="415" t="s">
        <v>8491</v>
      </c>
      <c r="B4141" s="415" t="s">
        <v>1114</v>
      </c>
      <c r="C4141" s="414">
        <v>7840</v>
      </c>
      <c r="D4141" s="414">
        <v>4061.12</v>
      </c>
    </row>
    <row r="4142" spans="1:4" x14ac:dyDescent="0.2">
      <c r="A4142" s="415" t="s">
        <v>8492</v>
      </c>
      <c r="B4142" s="415" t="s">
        <v>3987</v>
      </c>
      <c r="C4142" s="414">
        <v>4042</v>
      </c>
      <c r="D4142" s="414">
        <v>1161.67</v>
      </c>
    </row>
    <row r="4143" spans="1:4" x14ac:dyDescent="0.2">
      <c r="A4143" s="415" t="s">
        <v>8492</v>
      </c>
      <c r="B4143" s="415" t="s">
        <v>3991</v>
      </c>
      <c r="C4143" s="414">
        <v>1104</v>
      </c>
      <c r="D4143" s="414">
        <v>317.29000000000002</v>
      </c>
    </row>
    <row r="4144" spans="1:4" x14ac:dyDescent="0.2">
      <c r="A4144" s="415" t="s">
        <v>8492</v>
      </c>
      <c r="B4144" s="415" t="s">
        <v>3992</v>
      </c>
      <c r="C4144" s="414">
        <v>-1104</v>
      </c>
      <c r="D4144" s="414">
        <v>-180.84</v>
      </c>
    </row>
    <row r="4145" spans="1:4" x14ac:dyDescent="0.2">
      <c r="A4145" s="415" t="s">
        <v>8492</v>
      </c>
      <c r="B4145" s="415" t="s">
        <v>3993</v>
      </c>
      <c r="C4145" s="414">
        <v>0</v>
      </c>
      <c r="D4145" s="414">
        <v>0</v>
      </c>
    </row>
    <row r="4146" spans="1:4" x14ac:dyDescent="0.2">
      <c r="A4146" s="415" t="s">
        <v>8493</v>
      </c>
      <c r="B4146" s="415" t="s">
        <v>1114</v>
      </c>
      <c r="C4146" s="414">
        <v>27170.293184715225</v>
      </c>
      <c r="D4146" s="414">
        <v>14074.219999999998</v>
      </c>
    </row>
    <row r="4147" spans="1:4" x14ac:dyDescent="0.2">
      <c r="A4147" s="415" t="s">
        <v>8493</v>
      </c>
      <c r="B4147" s="415" t="s">
        <v>1115</v>
      </c>
      <c r="C4147" s="414">
        <v>63397.350764335562</v>
      </c>
      <c r="D4147" s="414">
        <v>31242.22</v>
      </c>
    </row>
    <row r="4148" spans="1:4" x14ac:dyDescent="0.2">
      <c r="A4148" s="415" t="s">
        <v>8493</v>
      </c>
      <c r="B4148" s="415" t="s">
        <v>1116</v>
      </c>
      <c r="C4148" s="414">
        <v>825967.85605094652</v>
      </c>
      <c r="D4148" s="414">
        <v>402576.72999999992</v>
      </c>
    </row>
    <row r="4149" spans="1:4" x14ac:dyDescent="0.2">
      <c r="A4149" s="415" t="s">
        <v>8494</v>
      </c>
      <c r="B4149" s="415" t="s">
        <v>1114</v>
      </c>
      <c r="C4149" s="414">
        <v>3619.5820689657698</v>
      </c>
      <c r="D4149" s="414">
        <v>1874.94</v>
      </c>
    </row>
    <row r="4150" spans="1:4" x14ac:dyDescent="0.2">
      <c r="A4150" s="415" t="s">
        <v>8495</v>
      </c>
      <c r="B4150" s="415" t="s">
        <v>1121</v>
      </c>
      <c r="C4150" s="414">
        <v>2643.4179310342201</v>
      </c>
      <c r="D4150" s="414">
        <v>1300.83</v>
      </c>
    </row>
    <row r="4151" spans="1:4" x14ac:dyDescent="0.2">
      <c r="A4151" s="415" t="s">
        <v>8496</v>
      </c>
      <c r="B4151" s="415" t="s">
        <v>1114</v>
      </c>
      <c r="C4151" s="414">
        <v>7798</v>
      </c>
      <c r="D4151" s="414">
        <v>4039.3799999999997</v>
      </c>
    </row>
    <row r="4152" spans="1:4" x14ac:dyDescent="0.2">
      <c r="A4152" s="415" t="s">
        <v>8497</v>
      </c>
      <c r="B4152" s="415" t="s">
        <v>1114</v>
      </c>
      <c r="C4152" s="414">
        <v>7138.4615384607996</v>
      </c>
      <c r="D4152" s="414">
        <v>3697.72</v>
      </c>
    </row>
    <row r="4153" spans="1:4" x14ac:dyDescent="0.2">
      <c r="A4153" s="415" t="s">
        <v>8498</v>
      </c>
      <c r="B4153" s="415" t="s">
        <v>169</v>
      </c>
      <c r="C4153" s="414">
        <v>8861.5384615391995</v>
      </c>
      <c r="D4153" s="414">
        <v>3811.35</v>
      </c>
    </row>
    <row r="4154" spans="1:4" x14ac:dyDescent="0.2">
      <c r="A4154" s="415" t="s">
        <v>8499</v>
      </c>
      <c r="B4154" s="415" t="s">
        <v>1114</v>
      </c>
      <c r="C4154" s="414">
        <v>29255.226057365053</v>
      </c>
      <c r="D4154" s="414">
        <v>15154.2</v>
      </c>
    </row>
    <row r="4155" spans="1:4" x14ac:dyDescent="0.2">
      <c r="A4155" s="415" t="s">
        <v>8499</v>
      </c>
      <c r="B4155" s="415" t="s">
        <v>1115</v>
      </c>
      <c r="C4155" s="414">
        <v>833.77394263490339</v>
      </c>
      <c r="D4155" s="414">
        <v>410.88000000000005</v>
      </c>
    </row>
    <row r="4156" spans="1:4" x14ac:dyDescent="0.2">
      <c r="A4156" s="415" t="s">
        <v>8500</v>
      </c>
      <c r="B4156" s="415" t="s">
        <v>1114</v>
      </c>
      <c r="C4156" s="414">
        <v>9097</v>
      </c>
      <c r="D4156" s="414">
        <v>4712.25</v>
      </c>
    </row>
    <row r="4157" spans="1:4" x14ac:dyDescent="0.2">
      <c r="A4157" s="415" t="s">
        <v>8501</v>
      </c>
      <c r="B4157" s="415" t="s">
        <v>1114</v>
      </c>
      <c r="C4157" s="414">
        <v>4276</v>
      </c>
      <c r="D4157" s="414">
        <v>2214.9700000000003</v>
      </c>
    </row>
    <row r="4158" spans="1:4" x14ac:dyDescent="0.2">
      <c r="A4158" s="415" t="s">
        <v>8502</v>
      </c>
      <c r="B4158" s="415" t="s">
        <v>1114</v>
      </c>
      <c r="C4158" s="414">
        <v>4503.6999999999971</v>
      </c>
      <c r="D4158" s="414">
        <v>2332.8599999999997</v>
      </c>
    </row>
    <row r="4159" spans="1:4" x14ac:dyDescent="0.2">
      <c r="A4159" s="415" t="s">
        <v>8503</v>
      </c>
      <c r="B4159" s="415" t="s">
        <v>1114</v>
      </c>
      <c r="C4159" s="414">
        <v>8511</v>
      </c>
      <c r="D4159" s="414">
        <v>4408.7</v>
      </c>
    </row>
    <row r="4160" spans="1:4" x14ac:dyDescent="0.2">
      <c r="A4160" s="415" t="s">
        <v>8504</v>
      </c>
      <c r="B4160" s="415" t="s">
        <v>1114</v>
      </c>
      <c r="C4160" s="414">
        <v>5209</v>
      </c>
      <c r="D4160" s="414">
        <v>2698.26</v>
      </c>
    </row>
    <row r="4161" spans="1:4" x14ac:dyDescent="0.2">
      <c r="A4161" s="415" t="s">
        <v>8505</v>
      </c>
      <c r="B4161" s="415" t="s">
        <v>1114</v>
      </c>
      <c r="C4161" s="414">
        <v>2651</v>
      </c>
      <c r="D4161" s="414">
        <v>1373.22</v>
      </c>
    </row>
    <row r="4162" spans="1:4" x14ac:dyDescent="0.2">
      <c r="A4162" s="415" t="s">
        <v>8506</v>
      </c>
      <c r="B4162" s="415" t="s">
        <v>1114</v>
      </c>
      <c r="C4162" s="414">
        <v>15212</v>
      </c>
      <c r="D4162" s="414">
        <v>7879.84</v>
      </c>
    </row>
    <row r="4163" spans="1:4" x14ac:dyDescent="0.2">
      <c r="A4163" s="415" t="s">
        <v>8507</v>
      </c>
      <c r="B4163" s="415" t="s">
        <v>1114</v>
      </c>
      <c r="C4163" s="414">
        <v>6677</v>
      </c>
      <c r="D4163" s="414">
        <v>3458.69</v>
      </c>
    </row>
    <row r="4164" spans="1:4" x14ac:dyDescent="0.2">
      <c r="A4164" s="415" t="s">
        <v>8508</v>
      </c>
      <c r="B4164" s="415" t="s">
        <v>1114</v>
      </c>
      <c r="C4164" s="414">
        <v>14290</v>
      </c>
      <c r="D4164" s="414">
        <v>7402.22</v>
      </c>
    </row>
    <row r="4165" spans="1:4" x14ac:dyDescent="0.2">
      <c r="A4165" s="415" t="s">
        <v>8509</v>
      </c>
      <c r="B4165" s="415" t="s">
        <v>1114</v>
      </c>
      <c r="C4165" s="414">
        <v>3919</v>
      </c>
      <c r="D4165" s="414">
        <v>2030.04</v>
      </c>
    </row>
    <row r="4166" spans="1:4" x14ac:dyDescent="0.2">
      <c r="A4166" s="415" t="s">
        <v>8510</v>
      </c>
      <c r="B4166" s="415" t="s">
        <v>1114</v>
      </c>
      <c r="C4166" s="414">
        <v>26392.857142857101</v>
      </c>
      <c r="D4166" s="414">
        <v>13671.5</v>
      </c>
    </row>
    <row r="4167" spans="1:4" x14ac:dyDescent="0.2">
      <c r="A4167" s="415" t="s">
        <v>8510</v>
      </c>
      <c r="B4167" s="415" t="s">
        <v>1115</v>
      </c>
      <c r="C4167" s="414">
        <v>17947.142857142819</v>
      </c>
      <c r="D4167" s="414">
        <v>8844.3500000000022</v>
      </c>
    </row>
    <row r="4168" spans="1:4" x14ac:dyDescent="0.2">
      <c r="A4168" s="415" t="s">
        <v>8511</v>
      </c>
      <c r="B4168" s="415" t="s">
        <v>1114</v>
      </c>
      <c r="C4168" s="414">
        <v>2591</v>
      </c>
      <c r="D4168" s="414">
        <v>1342.14</v>
      </c>
    </row>
    <row r="4169" spans="1:4" x14ac:dyDescent="0.2">
      <c r="A4169" s="415" t="s">
        <v>8512</v>
      </c>
      <c r="B4169" s="415" t="s">
        <v>1114</v>
      </c>
      <c r="C4169" s="414">
        <v>6000</v>
      </c>
      <c r="D4169" s="414">
        <v>3108</v>
      </c>
    </row>
    <row r="4170" spans="1:4" x14ac:dyDescent="0.2">
      <c r="A4170" s="415" t="s">
        <v>8513</v>
      </c>
      <c r="B4170" s="415" t="s">
        <v>1114</v>
      </c>
      <c r="C4170" s="414">
        <v>7031</v>
      </c>
      <c r="D4170" s="414">
        <v>3642.06</v>
      </c>
    </row>
    <row r="4171" spans="1:4" x14ac:dyDescent="0.2">
      <c r="A4171" s="415" t="s">
        <v>8514</v>
      </c>
      <c r="B4171" s="415" t="s">
        <v>1114</v>
      </c>
      <c r="C4171" s="414">
        <v>4442</v>
      </c>
      <c r="D4171" s="414">
        <v>2300.96</v>
      </c>
    </row>
    <row r="4172" spans="1:4" x14ac:dyDescent="0.2">
      <c r="A4172" s="415" t="s">
        <v>8515</v>
      </c>
      <c r="B4172" s="415" t="s">
        <v>1114</v>
      </c>
      <c r="C4172" s="414">
        <v>16080.151228733461</v>
      </c>
      <c r="D4172" s="414">
        <v>8329.52</v>
      </c>
    </row>
    <row r="4173" spans="1:4" x14ac:dyDescent="0.2">
      <c r="A4173" s="415" t="s">
        <v>8515</v>
      </c>
      <c r="B4173" s="415" t="s">
        <v>1115</v>
      </c>
      <c r="C4173" s="414">
        <v>17945.448771266525</v>
      </c>
      <c r="D4173" s="414">
        <v>8843.5300000000007</v>
      </c>
    </row>
    <row r="4174" spans="1:4" x14ac:dyDescent="0.2">
      <c r="A4174" s="415" t="s">
        <v>8516</v>
      </c>
      <c r="B4174" s="415" t="s">
        <v>1114</v>
      </c>
      <c r="C4174" s="414">
        <v>2067</v>
      </c>
      <c r="D4174" s="414">
        <v>1070.69</v>
      </c>
    </row>
    <row r="4175" spans="1:4" x14ac:dyDescent="0.2">
      <c r="A4175" s="415" t="s">
        <v>8517</v>
      </c>
      <c r="B4175" s="415" t="s">
        <v>1114</v>
      </c>
      <c r="C4175" s="414">
        <v>2546</v>
      </c>
      <c r="D4175" s="414">
        <v>1318.83</v>
      </c>
    </row>
    <row r="4176" spans="1:4" x14ac:dyDescent="0.2">
      <c r="A4176" s="415" t="s">
        <v>8518</v>
      </c>
      <c r="B4176" s="415" t="s">
        <v>1114</v>
      </c>
      <c r="C4176" s="414">
        <v>5669</v>
      </c>
      <c r="D4176" s="414">
        <v>2936.54</v>
      </c>
    </row>
    <row r="4177" spans="1:4" x14ac:dyDescent="0.2">
      <c r="A4177" s="415" t="s">
        <v>8519</v>
      </c>
      <c r="B4177" s="415" t="s">
        <v>1114</v>
      </c>
      <c r="C4177" s="414">
        <v>4774.375</v>
      </c>
      <c r="D4177" s="414">
        <v>2473.13</v>
      </c>
    </row>
    <row r="4178" spans="1:4" x14ac:dyDescent="0.2">
      <c r="A4178" s="415" t="s">
        <v>8520</v>
      </c>
      <c r="B4178" s="415" t="s">
        <v>1121</v>
      </c>
      <c r="C4178" s="414">
        <v>2864.625</v>
      </c>
      <c r="D4178" s="414">
        <v>1409.68</v>
      </c>
    </row>
    <row r="4179" spans="1:4" x14ac:dyDescent="0.2">
      <c r="A4179" s="415" t="s">
        <v>8521</v>
      </c>
      <c r="B4179" s="415" t="s">
        <v>1114</v>
      </c>
      <c r="C4179" s="414">
        <v>2565</v>
      </c>
      <c r="D4179" s="414">
        <v>1328.67</v>
      </c>
    </row>
    <row r="4180" spans="1:4" x14ac:dyDescent="0.2">
      <c r="A4180" s="415" t="s">
        <v>8522</v>
      </c>
      <c r="B4180" s="415" t="s">
        <v>1114</v>
      </c>
      <c r="C4180" s="414">
        <v>5613</v>
      </c>
      <c r="D4180" s="414">
        <v>2907.53</v>
      </c>
    </row>
    <row r="4181" spans="1:4" x14ac:dyDescent="0.2">
      <c r="A4181" s="415" t="s">
        <v>8523</v>
      </c>
      <c r="B4181" s="415" t="s">
        <v>1114</v>
      </c>
      <c r="C4181" s="414">
        <v>4066</v>
      </c>
      <c r="D4181" s="414">
        <v>2106.19</v>
      </c>
    </row>
    <row r="4182" spans="1:4" x14ac:dyDescent="0.2">
      <c r="A4182" s="415" t="s">
        <v>8524</v>
      </c>
      <c r="B4182" s="415" t="s">
        <v>1114</v>
      </c>
      <c r="C4182" s="414">
        <v>4171</v>
      </c>
      <c r="D4182" s="414">
        <v>2160.58</v>
      </c>
    </row>
    <row r="4183" spans="1:4" x14ac:dyDescent="0.2">
      <c r="A4183" s="415" t="s">
        <v>8525</v>
      </c>
      <c r="B4183" s="415" t="s">
        <v>1114</v>
      </c>
      <c r="C4183" s="414">
        <v>4600</v>
      </c>
      <c r="D4183" s="414">
        <v>2382.8000000000002</v>
      </c>
    </row>
    <row r="4184" spans="1:4" x14ac:dyDescent="0.2">
      <c r="A4184" s="415" t="s">
        <v>8526</v>
      </c>
      <c r="B4184" s="415" t="s">
        <v>1114</v>
      </c>
      <c r="C4184" s="414">
        <v>12135</v>
      </c>
      <c r="D4184" s="414">
        <v>6285.93</v>
      </c>
    </row>
    <row r="4185" spans="1:4" x14ac:dyDescent="0.2">
      <c r="A4185" s="415" t="s">
        <v>8527</v>
      </c>
      <c r="B4185" s="415" t="s">
        <v>1114</v>
      </c>
      <c r="C4185" s="414">
        <v>6021</v>
      </c>
      <c r="D4185" s="414">
        <v>3118.88</v>
      </c>
    </row>
    <row r="4186" spans="1:4" x14ac:dyDescent="0.2">
      <c r="A4186" s="415" t="s">
        <v>8528</v>
      </c>
      <c r="B4186" s="415" t="s">
        <v>1114</v>
      </c>
      <c r="C4186" s="414">
        <v>5103</v>
      </c>
      <c r="D4186" s="414">
        <v>2643.35</v>
      </c>
    </row>
    <row r="4187" spans="1:4" x14ac:dyDescent="0.2">
      <c r="A4187" s="415" t="s">
        <v>8529</v>
      </c>
      <c r="B4187" s="415" t="s">
        <v>1114</v>
      </c>
      <c r="C4187" s="414">
        <v>24465</v>
      </c>
      <c r="D4187" s="414">
        <v>12672.87</v>
      </c>
    </row>
    <row r="4188" spans="1:4" x14ac:dyDescent="0.2">
      <c r="A4188" s="415" t="s">
        <v>8530</v>
      </c>
      <c r="B4188" s="415" t="s">
        <v>1114</v>
      </c>
      <c r="C4188" s="414">
        <v>1691</v>
      </c>
      <c r="D4188" s="414">
        <v>875.94</v>
      </c>
    </row>
    <row r="4189" spans="1:4" x14ac:dyDescent="0.2">
      <c r="A4189" s="415" t="s">
        <v>8531</v>
      </c>
      <c r="B4189" s="415" t="s">
        <v>1114</v>
      </c>
      <c r="C4189" s="414">
        <v>3016</v>
      </c>
      <c r="D4189" s="414">
        <v>1562.2800000000002</v>
      </c>
    </row>
    <row r="4190" spans="1:4" x14ac:dyDescent="0.2">
      <c r="A4190" s="415" t="s">
        <v>8532</v>
      </c>
      <c r="B4190" s="415" t="s">
        <v>1114</v>
      </c>
      <c r="C4190" s="414">
        <v>6609</v>
      </c>
      <c r="D4190" s="414">
        <v>3423.46</v>
      </c>
    </row>
    <row r="4191" spans="1:4" x14ac:dyDescent="0.2">
      <c r="A4191" s="415" t="s">
        <v>8533</v>
      </c>
      <c r="B4191" s="415" t="s">
        <v>1114</v>
      </c>
      <c r="C4191" s="414">
        <v>7940</v>
      </c>
      <c r="D4191" s="414">
        <v>4112.92</v>
      </c>
    </row>
    <row r="4192" spans="1:4" x14ac:dyDescent="0.2">
      <c r="A4192" s="415" t="s">
        <v>8534</v>
      </c>
      <c r="B4192" s="415" t="s">
        <v>1114</v>
      </c>
      <c r="C4192" s="414">
        <v>3070</v>
      </c>
      <c r="D4192" s="414">
        <v>1590.26</v>
      </c>
    </row>
    <row r="4193" spans="1:4" x14ac:dyDescent="0.2">
      <c r="A4193" s="415" t="s">
        <v>8536</v>
      </c>
      <c r="B4193" s="415" t="s">
        <v>1114</v>
      </c>
      <c r="C4193" s="414">
        <v>4550</v>
      </c>
      <c r="D4193" s="414">
        <v>2356.9</v>
      </c>
    </row>
    <row r="4194" spans="1:4" x14ac:dyDescent="0.2">
      <c r="A4194" s="415" t="s">
        <v>8537</v>
      </c>
      <c r="B4194" s="415" t="s">
        <v>1114</v>
      </c>
      <c r="C4194" s="414">
        <v>11330</v>
      </c>
      <c r="D4194" s="414">
        <v>5868.9400000000005</v>
      </c>
    </row>
    <row r="4195" spans="1:4" x14ac:dyDescent="0.2">
      <c r="A4195" s="415" t="s">
        <v>8538</v>
      </c>
      <c r="B4195" s="415" t="s">
        <v>1114</v>
      </c>
      <c r="C4195" s="414">
        <v>1775</v>
      </c>
      <c r="D4195" s="414">
        <v>919.45</v>
      </c>
    </row>
    <row r="4196" spans="1:4" x14ac:dyDescent="0.2">
      <c r="A4196" s="415" t="s">
        <v>8539</v>
      </c>
      <c r="B4196" s="415" t="s">
        <v>1114</v>
      </c>
      <c r="C4196" s="414">
        <v>3649</v>
      </c>
      <c r="D4196" s="414">
        <v>1890.18</v>
      </c>
    </row>
    <row r="4197" spans="1:4" x14ac:dyDescent="0.2">
      <c r="A4197" s="415" t="s">
        <v>8540</v>
      </c>
      <c r="B4197" s="415" t="s">
        <v>1114</v>
      </c>
      <c r="C4197" s="414">
        <v>1515</v>
      </c>
      <c r="D4197" s="414">
        <v>784.77</v>
      </c>
    </row>
    <row r="4198" spans="1:4" x14ac:dyDescent="0.2">
      <c r="A4198" s="415" t="s">
        <v>8541</v>
      </c>
      <c r="B4198" s="415" t="s">
        <v>1121</v>
      </c>
      <c r="C4198" s="414">
        <v>821</v>
      </c>
      <c r="D4198" s="414">
        <v>404.01</v>
      </c>
    </row>
    <row r="4199" spans="1:4" x14ac:dyDescent="0.2">
      <c r="A4199" s="415" t="s">
        <v>8542</v>
      </c>
      <c r="B4199" s="415" t="s">
        <v>1114</v>
      </c>
      <c r="C4199" s="414">
        <v>6553</v>
      </c>
      <c r="D4199" s="414">
        <v>3394.45</v>
      </c>
    </row>
    <row r="4200" spans="1:4" x14ac:dyDescent="0.2">
      <c r="A4200" s="415" t="s">
        <v>8543</v>
      </c>
      <c r="B4200" s="415" t="s">
        <v>1114</v>
      </c>
      <c r="C4200" s="414">
        <v>8619</v>
      </c>
      <c r="D4200" s="414">
        <v>4464.6400000000003</v>
      </c>
    </row>
    <row r="4201" spans="1:4" x14ac:dyDescent="0.2">
      <c r="A4201" s="415" t="s">
        <v>8544</v>
      </c>
      <c r="B4201" s="415" t="s">
        <v>1114</v>
      </c>
      <c r="C4201" s="414">
        <v>28847</v>
      </c>
      <c r="D4201" s="414">
        <v>14942.75</v>
      </c>
    </row>
    <row r="4202" spans="1:4" x14ac:dyDescent="0.2">
      <c r="A4202" s="415" t="s">
        <v>8545</v>
      </c>
      <c r="B4202" s="415" t="s">
        <v>1114</v>
      </c>
      <c r="C4202" s="414">
        <v>3923.2999999999906</v>
      </c>
      <c r="D4202" s="414">
        <v>2032.27</v>
      </c>
    </row>
    <row r="4203" spans="1:4" x14ac:dyDescent="0.2">
      <c r="A4203" s="415" t="s">
        <v>8546</v>
      </c>
      <c r="B4203" s="415" t="s">
        <v>1114</v>
      </c>
      <c r="C4203" s="414">
        <v>5299</v>
      </c>
      <c r="D4203" s="414">
        <v>2744.88</v>
      </c>
    </row>
    <row r="4204" spans="1:4" x14ac:dyDescent="0.2">
      <c r="A4204" s="415" t="s">
        <v>8547</v>
      </c>
      <c r="B4204" s="415" t="s">
        <v>1114</v>
      </c>
      <c r="C4204" s="414">
        <v>15138</v>
      </c>
      <c r="D4204" s="414">
        <v>7841.5000000000009</v>
      </c>
    </row>
    <row r="4205" spans="1:4" x14ac:dyDescent="0.2">
      <c r="A4205" s="415" t="s">
        <v>8548</v>
      </c>
      <c r="B4205" s="415" t="s">
        <v>1114</v>
      </c>
      <c r="C4205" s="414">
        <v>9038</v>
      </c>
      <c r="D4205" s="414">
        <v>4681.68</v>
      </c>
    </row>
    <row r="4206" spans="1:4" x14ac:dyDescent="0.2">
      <c r="A4206" s="415" t="s">
        <v>8549</v>
      </c>
      <c r="B4206" s="415" t="s">
        <v>1114</v>
      </c>
      <c r="C4206" s="414">
        <v>21436.438428874706</v>
      </c>
      <c r="D4206" s="414">
        <v>11104.06</v>
      </c>
    </row>
    <row r="4207" spans="1:4" x14ac:dyDescent="0.2">
      <c r="A4207" s="415" t="s">
        <v>8549</v>
      </c>
      <c r="B4207" s="415" t="s">
        <v>1115</v>
      </c>
      <c r="C4207" s="414">
        <v>27027.061571125243</v>
      </c>
      <c r="D4207" s="414">
        <v>13318.949999999999</v>
      </c>
    </row>
    <row r="4208" spans="1:4" x14ac:dyDescent="0.2">
      <c r="A4208" s="415" t="s">
        <v>8550</v>
      </c>
      <c r="B4208" s="415" t="s">
        <v>1114</v>
      </c>
      <c r="C4208" s="414">
        <v>5609</v>
      </c>
      <c r="D4208" s="414">
        <v>2905.46</v>
      </c>
    </row>
    <row r="4209" spans="1:4" x14ac:dyDescent="0.2">
      <c r="A4209" s="415" t="s">
        <v>8551</v>
      </c>
      <c r="B4209" s="415" t="s">
        <v>1114</v>
      </c>
      <c r="C4209" s="414">
        <v>4970</v>
      </c>
      <c r="D4209" s="414">
        <v>2574.46</v>
      </c>
    </row>
    <row r="4210" spans="1:4" x14ac:dyDescent="0.2">
      <c r="A4210" s="415" t="s">
        <v>8552</v>
      </c>
      <c r="B4210" s="415" t="s">
        <v>1114</v>
      </c>
      <c r="C4210" s="414">
        <v>5854.9999999999973</v>
      </c>
      <c r="D4210" s="414">
        <v>3032.8999999999996</v>
      </c>
    </row>
    <row r="4211" spans="1:4" x14ac:dyDescent="0.2">
      <c r="A4211" s="415" t="s">
        <v>8553</v>
      </c>
      <c r="B4211" s="415" t="s">
        <v>3987</v>
      </c>
      <c r="C4211" s="414">
        <v>4572</v>
      </c>
      <c r="D4211" s="414">
        <v>1313.99</v>
      </c>
    </row>
    <row r="4212" spans="1:4" x14ac:dyDescent="0.2">
      <c r="A4212" s="415" t="s">
        <v>8553</v>
      </c>
      <c r="B4212" s="415" t="s">
        <v>3991</v>
      </c>
      <c r="C4212" s="414">
        <v>798</v>
      </c>
      <c r="D4212" s="414">
        <v>229.35</v>
      </c>
    </row>
    <row r="4213" spans="1:4" x14ac:dyDescent="0.2">
      <c r="A4213" s="415" t="s">
        <v>8553</v>
      </c>
      <c r="B4213" s="415" t="s">
        <v>3992</v>
      </c>
      <c r="C4213" s="414">
        <v>-798</v>
      </c>
      <c r="D4213" s="414">
        <v>-130.71</v>
      </c>
    </row>
    <row r="4214" spans="1:4" x14ac:dyDescent="0.2">
      <c r="A4214" s="415" t="s">
        <v>8553</v>
      </c>
      <c r="B4214" s="415" t="s">
        <v>3993</v>
      </c>
      <c r="C4214" s="414">
        <v>0</v>
      </c>
      <c r="D4214" s="414">
        <v>0</v>
      </c>
    </row>
    <row r="4215" spans="1:4" x14ac:dyDescent="0.2">
      <c r="A4215" s="415" t="s">
        <v>8554</v>
      </c>
      <c r="B4215" s="415" t="s">
        <v>1114</v>
      </c>
      <c r="C4215" s="414">
        <v>2984.7899999999945</v>
      </c>
      <c r="D4215" s="414">
        <v>1546.1299999999999</v>
      </c>
    </row>
    <row r="4216" spans="1:4" x14ac:dyDescent="0.2">
      <c r="A4216" s="415" t="s">
        <v>8555</v>
      </c>
      <c r="B4216" s="415" t="s">
        <v>1114</v>
      </c>
      <c r="C4216" s="414">
        <v>2376</v>
      </c>
      <c r="D4216" s="414">
        <v>1230.77</v>
      </c>
    </row>
    <row r="4217" spans="1:4" x14ac:dyDescent="0.2">
      <c r="A4217" s="415" t="s">
        <v>8556</v>
      </c>
      <c r="B4217" s="415" t="s">
        <v>1114</v>
      </c>
      <c r="C4217" s="414">
        <v>15573</v>
      </c>
      <c r="D4217" s="414">
        <v>8066.81</v>
      </c>
    </row>
    <row r="4218" spans="1:4" x14ac:dyDescent="0.2">
      <c r="A4218" s="415" t="s">
        <v>8557</v>
      </c>
      <c r="B4218" s="415" t="s">
        <v>3254</v>
      </c>
      <c r="C4218" s="414">
        <v>3127</v>
      </c>
      <c r="D4218" s="414">
        <v>1064.74</v>
      </c>
    </row>
    <row r="4219" spans="1:4" x14ac:dyDescent="0.2">
      <c r="A4219" s="415" t="s">
        <v>8557</v>
      </c>
      <c r="B4219" s="415" t="s">
        <v>3258</v>
      </c>
      <c r="C4219" s="414">
        <v>1017</v>
      </c>
      <c r="D4219" s="414">
        <v>346.29</v>
      </c>
    </row>
    <row r="4220" spans="1:4" x14ac:dyDescent="0.2">
      <c r="A4220" s="415" t="s">
        <v>8557</v>
      </c>
      <c r="B4220" s="415" t="s">
        <v>3259</v>
      </c>
      <c r="C4220" s="414">
        <v>-1017</v>
      </c>
      <c r="D4220" s="414">
        <v>-166.58</v>
      </c>
    </row>
    <row r="4221" spans="1:4" x14ac:dyDescent="0.2">
      <c r="A4221" s="415" t="s">
        <v>8557</v>
      </c>
      <c r="B4221" s="415" t="s">
        <v>3260</v>
      </c>
      <c r="C4221" s="414">
        <v>0</v>
      </c>
      <c r="D4221" s="414">
        <v>0</v>
      </c>
    </row>
    <row r="4222" spans="1:4" x14ac:dyDescent="0.2">
      <c r="A4222" s="415" t="s">
        <v>8558</v>
      </c>
      <c r="B4222" s="415" t="s">
        <v>1121</v>
      </c>
      <c r="C4222" s="414">
        <v>4191</v>
      </c>
      <c r="D4222" s="414">
        <v>2062.39</v>
      </c>
    </row>
    <row r="4223" spans="1:4" x14ac:dyDescent="0.2">
      <c r="A4223" s="415" t="s">
        <v>8559</v>
      </c>
      <c r="B4223" s="415" t="s">
        <v>1114</v>
      </c>
      <c r="C4223" s="414">
        <v>19645</v>
      </c>
      <c r="D4223" s="414">
        <v>10176.110000000004</v>
      </c>
    </row>
    <row r="4224" spans="1:4" x14ac:dyDescent="0.2">
      <c r="A4224" s="415" t="s">
        <v>8560</v>
      </c>
      <c r="B4224" s="415" t="s">
        <v>1121</v>
      </c>
      <c r="C4224" s="414">
        <v>10838.299999999981</v>
      </c>
      <c r="D4224" s="414">
        <v>5333.52</v>
      </c>
    </row>
    <row r="4225" spans="1:4" x14ac:dyDescent="0.2">
      <c r="A4225" s="415" t="s">
        <v>8561</v>
      </c>
      <c r="B4225" s="415" t="s">
        <v>1121</v>
      </c>
      <c r="C4225" s="414">
        <v>6541</v>
      </c>
      <c r="D4225" s="414">
        <v>3218.83</v>
      </c>
    </row>
    <row r="4226" spans="1:4" x14ac:dyDescent="0.2">
      <c r="A4226" s="415" t="s">
        <v>8562</v>
      </c>
      <c r="B4226" s="415" t="s">
        <v>3987</v>
      </c>
      <c r="C4226" s="414">
        <v>5512</v>
      </c>
      <c r="D4226" s="414">
        <v>1584.15</v>
      </c>
    </row>
    <row r="4227" spans="1:4" x14ac:dyDescent="0.2">
      <c r="A4227" s="415" t="s">
        <v>8562</v>
      </c>
      <c r="B4227" s="415" t="s">
        <v>3991</v>
      </c>
      <c r="C4227" s="414">
        <v>2348</v>
      </c>
      <c r="D4227" s="414">
        <v>674.82</v>
      </c>
    </row>
    <row r="4228" spans="1:4" x14ac:dyDescent="0.2">
      <c r="A4228" s="415" t="s">
        <v>8562</v>
      </c>
      <c r="B4228" s="415" t="s">
        <v>3992</v>
      </c>
      <c r="C4228" s="414">
        <v>-2348</v>
      </c>
      <c r="D4228" s="414">
        <v>-384.6</v>
      </c>
    </row>
    <row r="4229" spans="1:4" x14ac:dyDescent="0.2">
      <c r="A4229" s="415" t="s">
        <v>8562</v>
      </c>
      <c r="B4229" s="415" t="s">
        <v>3993</v>
      </c>
      <c r="C4229" s="414">
        <v>0</v>
      </c>
      <c r="D4229" s="414">
        <v>0</v>
      </c>
    </row>
    <row r="4230" spans="1:4" x14ac:dyDescent="0.2">
      <c r="A4230" s="415" t="s">
        <v>8563</v>
      </c>
      <c r="B4230" s="415" t="s">
        <v>1121</v>
      </c>
      <c r="C4230" s="414">
        <v>2912.99999999999</v>
      </c>
      <c r="D4230" s="414">
        <v>1433.49</v>
      </c>
    </row>
    <row r="4231" spans="1:4" x14ac:dyDescent="0.2">
      <c r="A4231" s="415" t="s">
        <v>8564</v>
      </c>
      <c r="B4231" s="415" t="s">
        <v>1121</v>
      </c>
      <c r="C4231" s="414">
        <v>3474</v>
      </c>
      <c r="D4231" s="414">
        <v>1709.56</v>
      </c>
    </row>
    <row r="4232" spans="1:4" x14ac:dyDescent="0.2">
      <c r="A4232" s="415" t="s">
        <v>8565</v>
      </c>
      <c r="B4232" s="415" t="s">
        <v>1121</v>
      </c>
      <c r="C4232" s="414">
        <v>4746</v>
      </c>
      <c r="D4232" s="414">
        <v>2335.5100000000002</v>
      </c>
    </row>
    <row r="4233" spans="1:4" x14ac:dyDescent="0.2">
      <c r="A4233" s="415" t="s">
        <v>8566</v>
      </c>
      <c r="B4233" s="415" t="s">
        <v>3987</v>
      </c>
      <c r="C4233" s="414">
        <v>7095</v>
      </c>
      <c r="D4233" s="414">
        <v>2039.1</v>
      </c>
    </row>
    <row r="4234" spans="1:4" x14ac:dyDescent="0.2">
      <c r="A4234" s="415" t="s">
        <v>8566</v>
      </c>
      <c r="B4234" s="415" t="s">
        <v>3991</v>
      </c>
      <c r="C4234" s="414">
        <v>1116</v>
      </c>
      <c r="D4234" s="414">
        <v>320.74</v>
      </c>
    </row>
    <row r="4235" spans="1:4" x14ac:dyDescent="0.2">
      <c r="A4235" s="415" t="s">
        <v>8566</v>
      </c>
      <c r="B4235" s="415" t="s">
        <v>3992</v>
      </c>
      <c r="C4235" s="414">
        <v>-1116</v>
      </c>
      <c r="D4235" s="414">
        <v>-182.8</v>
      </c>
    </row>
    <row r="4236" spans="1:4" x14ac:dyDescent="0.2">
      <c r="A4236" s="415" t="s">
        <v>8566</v>
      </c>
      <c r="B4236" s="415" t="s">
        <v>3993</v>
      </c>
      <c r="C4236" s="414">
        <v>0</v>
      </c>
      <c r="D4236" s="414">
        <v>0</v>
      </c>
    </row>
    <row r="4237" spans="1:4" x14ac:dyDescent="0.2">
      <c r="A4237" s="415" t="s">
        <v>8567</v>
      </c>
      <c r="B4237" s="415" t="s">
        <v>1114</v>
      </c>
      <c r="C4237" s="414">
        <v>12134</v>
      </c>
      <c r="D4237" s="414">
        <v>6285.41</v>
      </c>
    </row>
    <row r="4238" spans="1:4" x14ac:dyDescent="0.2">
      <c r="A4238" s="415" t="s">
        <v>8568</v>
      </c>
      <c r="B4238" s="415" t="s">
        <v>1121</v>
      </c>
      <c r="C4238" s="414">
        <v>5205</v>
      </c>
      <c r="D4238" s="414">
        <v>2561.38</v>
      </c>
    </row>
    <row r="4239" spans="1:4" x14ac:dyDescent="0.2">
      <c r="A4239" s="415" t="s">
        <v>8569</v>
      </c>
      <c r="B4239" s="415" t="s">
        <v>1121</v>
      </c>
      <c r="C4239" s="414">
        <v>1840</v>
      </c>
      <c r="D4239" s="414">
        <v>905.46</v>
      </c>
    </row>
    <row r="4240" spans="1:4" x14ac:dyDescent="0.2">
      <c r="A4240" s="415" t="s">
        <v>8570</v>
      </c>
      <c r="B4240" s="415" t="s">
        <v>1121</v>
      </c>
      <c r="C4240" s="414">
        <v>4429</v>
      </c>
      <c r="D4240" s="414">
        <v>2179.5100000000002</v>
      </c>
    </row>
    <row r="4241" spans="1:4" x14ac:dyDescent="0.2">
      <c r="A4241" s="415" t="s">
        <v>8571</v>
      </c>
      <c r="B4241" s="415" t="s">
        <v>1121</v>
      </c>
      <c r="C4241" s="414">
        <v>6517</v>
      </c>
      <c r="D4241" s="414">
        <v>3207.02</v>
      </c>
    </row>
    <row r="4242" spans="1:4" x14ac:dyDescent="0.2">
      <c r="A4242" s="415" t="s">
        <v>8572</v>
      </c>
      <c r="B4242" s="415" t="s">
        <v>1121</v>
      </c>
      <c r="C4242" s="414">
        <v>3183</v>
      </c>
      <c r="D4242" s="414">
        <v>1566.35</v>
      </c>
    </row>
    <row r="4243" spans="1:4" x14ac:dyDescent="0.2">
      <c r="A4243" s="415" t="s">
        <v>8573</v>
      </c>
      <c r="B4243" s="415" t="s">
        <v>1121</v>
      </c>
      <c r="C4243" s="414">
        <v>2401.9000000000015</v>
      </c>
      <c r="D4243" s="414">
        <v>1181.98</v>
      </c>
    </row>
    <row r="4244" spans="1:4" x14ac:dyDescent="0.2">
      <c r="A4244" s="415" t="s">
        <v>8574</v>
      </c>
      <c r="B4244" s="415" t="s">
        <v>1121</v>
      </c>
      <c r="C4244" s="414">
        <v>3585.4999999999977</v>
      </c>
      <c r="D4244" s="414">
        <v>1764.4299999999998</v>
      </c>
    </row>
    <row r="4245" spans="1:4" x14ac:dyDescent="0.2">
      <c r="A4245" s="415" t="s">
        <v>8575</v>
      </c>
      <c r="B4245" s="415" t="s">
        <v>3987</v>
      </c>
      <c r="C4245" s="414">
        <v>2576</v>
      </c>
      <c r="D4245" s="414">
        <v>740.34</v>
      </c>
    </row>
    <row r="4246" spans="1:4" x14ac:dyDescent="0.2">
      <c r="A4246" s="415" t="s">
        <v>8575</v>
      </c>
      <c r="B4246" s="415" t="s">
        <v>3991</v>
      </c>
      <c r="C4246" s="414">
        <v>1674</v>
      </c>
      <c r="D4246" s="414">
        <v>481.09999999999997</v>
      </c>
    </row>
    <row r="4247" spans="1:4" x14ac:dyDescent="0.2">
      <c r="A4247" s="415" t="s">
        <v>8575</v>
      </c>
      <c r="B4247" s="415" t="s">
        <v>3992</v>
      </c>
      <c r="C4247" s="414">
        <v>-1262.0999999999976</v>
      </c>
      <c r="D4247" s="414">
        <v>-206.74</v>
      </c>
    </row>
    <row r="4248" spans="1:4" x14ac:dyDescent="0.2">
      <c r="A4248" s="415" t="s">
        <v>8575</v>
      </c>
      <c r="B4248" s="415" t="s">
        <v>3993</v>
      </c>
      <c r="C4248" s="414">
        <v>-411.9</v>
      </c>
      <c r="D4248" s="414">
        <v>-49.42</v>
      </c>
    </row>
    <row r="4249" spans="1:4" x14ac:dyDescent="0.2">
      <c r="A4249" s="415" t="s">
        <v>8576</v>
      </c>
      <c r="B4249" s="415" t="s">
        <v>1121</v>
      </c>
      <c r="C4249" s="414">
        <v>27397.058823529358</v>
      </c>
      <c r="D4249" s="414">
        <v>13482.11</v>
      </c>
    </row>
    <row r="4250" spans="1:4" x14ac:dyDescent="0.2">
      <c r="A4250" s="415" t="s">
        <v>8576</v>
      </c>
      <c r="B4250" s="415" t="s">
        <v>1122</v>
      </c>
      <c r="C4250" s="414">
        <v>547.94117647058897</v>
      </c>
      <c r="D4250" s="414">
        <v>256.55</v>
      </c>
    </row>
    <row r="4251" spans="1:4" x14ac:dyDescent="0.2">
      <c r="A4251" s="415" t="s">
        <v>8577</v>
      </c>
      <c r="B4251" s="415" t="s">
        <v>1121</v>
      </c>
      <c r="C4251" s="414">
        <v>5715</v>
      </c>
      <c r="D4251" s="414">
        <v>2812.35</v>
      </c>
    </row>
    <row r="4252" spans="1:4" x14ac:dyDescent="0.2">
      <c r="A4252" s="415" t="s">
        <v>8579</v>
      </c>
      <c r="B4252" s="415" t="s">
        <v>1121</v>
      </c>
      <c r="C4252" s="414">
        <v>4853</v>
      </c>
      <c r="D4252" s="414">
        <v>2388.17</v>
      </c>
    </row>
    <row r="4253" spans="1:4" x14ac:dyDescent="0.2">
      <c r="A4253" s="415" t="s">
        <v>8581</v>
      </c>
      <c r="B4253" s="415" t="s">
        <v>3987</v>
      </c>
      <c r="C4253" s="414">
        <v>3969</v>
      </c>
      <c r="D4253" s="414">
        <v>1140.69</v>
      </c>
    </row>
    <row r="4254" spans="1:4" x14ac:dyDescent="0.2">
      <c r="A4254" s="415" t="s">
        <v>8581</v>
      </c>
      <c r="B4254" s="415" t="s">
        <v>3991</v>
      </c>
      <c r="C4254" s="414">
        <v>1207</v>
      </c>
      <c r="D4254" s="414">
        <v>346.89</v>
      </c>
    </row>
    <row r="4255" spans="1:4" x14ac:dyDescent="0.2">
      <c r="A4255" s="415" t="s">
        <v>8581</v>
      </c>
      <c r="B4255" s="415" t="s">
        <v>3992</v>
      </c>
      <c r="C4255" s="414">
        <v>-1207</v>
      </c>
      <c r="D4255" s="414">
        <v>-197.71</v>
      </c>
    </row>
    <row r="4256" spans="1:4" x14ac:dyDescent="0.2">
      <c r="A4256" s="415" t="s">
        <v>8581</v>
      </c>
      <c r="B4256" s="415" t="s">
        <v>3993</v>
      </c>
      <c r="C4256" s="414">
        <v>0</v>
      </c>
      <c r="D4256" s="414">
        <v>0</v>
      </c>
    </row>
    <row r="4257" spans="1:4" x14ac:dyDescent="0.2">
      <c r="A4257" s="415" t="s">
        <v>8582</v>
      </c>
      <c r="B4257" s="415" t="s">
        <v>1121</v>
      </c>
      <c r="C4257" s="414">
        <v>7237</v>
      </c>
      <c r="D4257" s="414">
        <v>3561.33</v>
      </c>
    </row>
    <row r="4258" spans="1:4" x14ac:dyDescent="0.2">
      <c r="A4258" s="415" t="s">
        <v>8583</v>
      </c>
      <c r="B4258" s="415" t="s">
        <v>1121</v>
      </c>
      <c r="C4258" s="414">
        <v>8969</v>
      </c>
      <c r="D4258" s="414">
        <v>4413.6400000000003</v>
      </c>
    </row>
    <row r="4259" spans="1:4" x14ac:dyDescent="0.2">
      <c r="A4259" s="415" t="s">
        <v>8584</v>
      </c>
      <c r="B4259" s="415" t="s">
        <v>1121</v>
      </c>
      <c r="C4259" s="414">
        <v>6791</v>
      </c>
      <c r="D4259" s="414">
        <v>3341.85</v>
      </c>
    </row>
    <row r="4260" spans="1:4" x14ac:dyDescent="0.2">
      <c r="A4260" s="415" t="s">
        <v>8585</v>
      </c>
      <c r="B4260" s="415" t="s">
        <v>1121</v>
      </c>
      <c r="C4260" s="414">
        <v>3610</v>
      </c>
      <c r="D4260" s="414">
        <v>1776.48</v>
      </c>
    </row>
    <row r="4261" spans="1:4" x14ac:dyDescent="0.2">
      <c r="A4261" s="415" t="s">
        <v>8586</v>
      </c>
      <c r="B4261" s="415" t="s">
        <v>1121</v>
      </c>
      <c r="C4261" s="414">
        <v>5126</v>
      </c>
      <c r="D4261" s="414">
        <v>2522.5</v>
      </c>
    </row>
    <row r="4262" spans="1:4" x14ac:dyDescent="0.2">
      <c r="A4262" s="415" t="s">
        <v>8587</v>
      </c>
      <c r="B4262" s="415" t="s">
        <v>1121</v>
      </c>
      <c r="C4262" s="414">
        <v>2844</v>
      </c>
      <c r="D4262" s="414">
        <v>1399.53</v>
      </c>
    </row>
    <row r="4263" spans="1:4" x14ac:dyDescent="0.2">
      <c r="A4263" s="415" t="s">
        <v>8588</v>
      </c>
      <c r="B4263" s="415" t="s">
        <v>1121</v>
      </c>
      <c r="C4263" s="414">
        <v>11329.729999999985</v>
      </c>
      <c r="D4263" s="414">
        <v>5575.36</v>
      </c>
    </row>
    <row r="4264" spans="1:4" x14ac:dyDescent="0.2">
      <c r="A4264" s="415" t="s">
        <v>8589</v>
      </c>
      <c r="B4264" s="415" t="s">
        <v>1121</v>
      </c>
      <c r="C4264" s="414">
        <v>20301</v>
      </c>
      <c r="D4264" s="414">
        <v>9990.1200000000008</v>
      </c>
    </row>
    <row r="4265" spans="1:4" x14ac:dyDescent="0.2">
      <c r="A4265" s="415" t="s">
        <v>8590</v>
      </c>
      <c r="B4265" s="415" t="s">
        <v>1121</v>
      </c>
      <c r="C4265" s="414">
        <v>6482</v>
      </c>
      <c r="D4265" s="414">
        <v>3189.79</v>
      </c>
    </row>
    <row r="4266" spans="1:4" x14ac:dyDescent="0.2">
      <c r="A4266" s="415" t="s">
        <v>8591</v>
      </c>
      <c r="B4266" s="415" t="s">
        <v>1121</v>
      </c>
      <c r="C4266" s="414">
        <v>5547</v>
      </c>
      <c r="D4266" s="414">
        <v>2729.68</v>
      </c>
    </row>
    <row r="4267" spans="1:4" x14ac:dyDescent="0.2">
      <c r="A4267" s="415" t="s">
        <v>8592</v>
      </c>
      <c r="B4267" s="415" t="s">
        <v>1121</v>
      </c>
      <c r="C4267" s="414">
        <v>5840</v>
      </c>
      <c r="D4267" s="414">
        <v>2873.8500000000004</v>
      </c>
    </row>
    <row r="4268" spans="1:4" x14ac:dyDescent="0.2">
      <c r="A4268" s="415" t="s">
        <v>8593</v>
      </c>
      <c r="B4268" s="415" t="s">
        <v>1121</v>
      </c>
      <c r="C4268" s="414">
        <v>6176</v>
      </c>
      <c r="D4268" s="414">
        <v>3039.21</v>
      </c>
    </row>
    <row r="4269" spans="1:4" x14ac:dyDescent="0.2">
      <c r="A4269" s="415" t="s">
        <v>8594</v>
      </c>
      <c r="B4269" s="415" t="s">
        <v>1121</v>
      </c>
      <c r="C4269" s="414">
        <v>2638</v>
      </c>
      <c r="D4269" s="414">
        <v>1298.1600000000001</v>
      </c>
    </row>
    <row r="4270" spans="1:4" x14ac:dyDescent="0.2">
      <c r="A4270" s="415" t="s">
        <v>8595</v>
      </c>
      <c r="B4270" s="415" t="s">
        <v>1121</v>
      </c>
      <c r="C4270" s="414">
        <v>4496</v>
      </c>
      <c r="D4270" s="414">
        <v>2212.48</v>
      </c>
    </row>
    <row r="4271" spans="1:4" x14ac:dyDescent="0.2">
      <c r="A4271" s="415" t="s">
        <v>8596</v>
      </c>
      <c r="B4271" s="415" t="s">
        <v>1121</v>
      </c>
      <c r="C4271" s="414">
        <v>5384</v>
      </c>
      <c r="D4271" s="414">
        <v>2649.46</v>
      </c>
    </row>
    <row r="4272" spans="1:4" x14ac:dyDescent="0.2">
      <c r="A4272" s="415" t="s">
        <v>8597</v>
      </c>
      <c r="B4272" s="415" t="s">
        <v>1121</v>
      </c>
      <c r="C4272" s="414">
        <v>11135</v>
      </c>
      <c r="D4272" s="414">
        <v>5479.5399999999991</v>
      </c>
    </row>
    <row r="4273" spans="1:4" x14ac:dyDescent="0.2">
      <c r="A4273" s="415" t="s">
        <v>8598</v>
      </c>
      <c r="B4273" s="415" t="s">
        <v>1121</v>
      </c>
      <c r="C4273" s="414">
        <v>7900</v>
      </c>
      <c r="D4273" s="414">
        <v>3887.59</v>
      </c>
    </row>
    <row r="4274" spans="1:4" x14ac:dyDescent="0.2">
      <c r="A4274" s="415" t="s">
        <v>8599</v>
      </c>
      <c r="B4274" s="415" t="s">
        <v>1121</v>
      </c>
      <c r="C4274" s="414">
        <v>4785</v>
      </c>
      <c r="D4274" s="414">
        <v>2354.6999999999998</v>
      </c>
    </row>
    <row r="4275" spans="1:4" x14ac:dyDescent="0.2">
      <c r="A4275" s="415" t="s">
        <v>8600</v>
      </c>
      <c r="B4275" s="415" t="s">
        <v>1121</v>
      </c>
      <c r="C4275" s="414">
        <v>28110.784313725399</v>
      </c>
      <c r="D4275" s="414">
        <v>13833.32</v>
      </c>
    </row>
    <row r="4276" spans="1:4" x14ac:dyDescent="0.2">
      <c r="A4276" s="415" t="s">
        <v>8600</v>
      </c>
      <c r="B4276" s="415" t="s">
        <v>1122</v>
      </c>
      <c r="C4276" s="414">
        <v>562.21568627451097</v>
      </c>
      <c r="D4276" s="414">
        <v>263.23</v>
      </c>
    </row>
    <row r="4277" spans="1:4" x14ac:dyDescent="0.2">
      <c r="A4277" s="415" t="s">
        <v>8601</v>
      </c>
      <c r="B4277" s="415" t="s">
        <v>1121</v>
      </c>
      <c r="C4277" s="414">
        <v>5390</v>
      </c>
      <c r="D4277" s="414">
        <v>2652.42</v>
      </c>
    </row>
    <row r="4278" spans="1:4" x14ac:dyDescent="0.2">
      <c r="A4278" s="415" t="s">
        <v>8602</v>
      </c>
      <c r="B4278" s="415" t="s">
        <v>1121</v>
      </c>
      <c r="C4278" s="414">
        <v>25607.6388888888</v>
      </c>
      <c r="D4278" s="414">
        <v>12601.52</v>
      </c>
    </row>
    <row r="4279" spans="1:4" x14ac:dyDescent="0.2">
      <c r="A4279" s="415" t="s">
        <v>8602</v>
      </c>
      <c r="B4279" s="415" t="s">
        <v>1122</v>
      </c>
      <c r="C4279" s="414">
        <v>942.36111111110995</v>
      </c>
      <c r="D4279" s="414">
        <v>441.21</v>
      </c>
    </row>
    <row r="4280" spans="1:4" x14ac:dyDescent="0.2">
      <c r="A4280" s="415" t="s">
        <v>8603</v>
      </c>
      <c r="B4280" s="415" t="s">
        <v>1121</v>
      </c>
      <c r="C4280" s="414">
        <v>4510</v>
      </c>
      <c r="D4280" s="414">
        <v>2219.37</v>
      </c>
    </row>
    <row r="4281" spans="1:4" x14ac:dyDescent="0.2">
      <c r="A4281" s="415" t="s">
        <v>8604</v>
      </c>
      <c r="B4281" s="415" t="s">
        <v>1121</v>
      </c>
      <c r="C4281" s="414">
        <v>1954</v>
      </c>
      <c r="D4281" s="414">
        <v>961.56</v>
      </c>
    </row>
    <row r="4282" spans="1:4" x14ac:dyDescent="0.2">
      <c r="A4282" s="415" t="s">
        <v>8605</v>
      </c>
      <c r="B4282" s="415" t="s">
        <v>1121</v>
      </c>
      <c r="C4282" s="414">
        <v>6446</v>
      </c>
      <c r="D4282" s="414">
        <v>3172.08</v>
      </c>
    </row>
    <row r="4283" spans="1:4" x14ac:dyDescent="0.2">
      <c r="A4283" s="415" t="s">
        <v>8606</v>
      </c>
      <c r="B4283" s="415" t="s">
        <v>1121</v>
      </c>
      <c r="C4283" s="414">
        <v>2543.1999999999998</v>
      </c>
      <c r="D4283" s="414">
        <v>1251.51</v>
      </c>
    </row>
    <row r="4284" spans="1:4" x14ac:dyDescent="0.2">
      <c r="A4284" s="415" t="s">
        <v>8607</v>
      </c>
      <c r="B4284" s="415" t="s">
        <v>1121</v>
      </c>
      <c r="C4284" s="414">
        <v>5413</v>
      </c>
      <c r="D4284" s="414">
        <v>2663.74</v>
      </c>
    </row>
    <row r="4285" spans="1:4" x14ac:dyDescent="0.2">
      <c r="A4285" s="415" t="s">
        <v>8608</v>
      </c>
      <c r="B4285" s="415" t="s">
        <v>1121</v>
      </c>
      <c r="C4285" s="414">
        <v>24358.031674208116</v>
      </c>
      <c r="D4285" s="414">
        <v>11986.569999999998</v>
      </c>
    </row>
    <row r="4286" spans="1:4" x14ac:dyDescent="0.2">
      <c r="A4286" s="415" t="s">
        <v>8608</v>
      </c>
      <c r="B4286" s="415" t="s">
        <v>1122</v>
      </c>
      <c r="C4286" s="414">
        <v>4351.9683257918505</v>
      </c>
      <c r="D4286" s="414">
        <v>2037.5899999999997</v>
      </c>
    </row>
    <row r="4287" spans="1:4" x14ac:dyDescent="0.2">
      <c r="A4287" s="415" t="s">
        <v>8609</v>
      </c>
      <c r="B4287" s="415" t="s">
        <v>1121</v>
      </c>
      <c r="C4287" s="414">
        <v>4721</v>
      </c>
      <c r="D4287" s="414">
        <v>2323.1999999999998</v>
      </c>
    </row>
    <row r="4288" spans="1:4" x14ac:dyDescent="0.2">
      <c r="A4288" s="415" t="s">
        <v>8610</v>
      </c>
      <c r="B4288" s="415" t="s">
        <v>1121</v>
      </c>
      <c r="C4288" s="414">
        <v>3100</v>
      </c>
      <c r="D4288" s="414">
        <v>1525.51</v>
      </c>
    </row>
    <row r="4289" spans="1:4" x14ac:dyDescent="0.2">
      <c r="A4289" s="415" t="s">
        <v>8611</v>
      </c>
      <c r="B4289" s="415" t="s">
        <v>1121</v>
      </c>
      <c r="C4289" s="414">
        <v>6631</v>
      </c>
      <c r="D4289" s="414">
        <v>3263.12</v>
      </c>
    </row>
    <row r="4290" spans="1:4" x14ac:dyDescent="0.2">
      <c r="A4290" s="415" t="s">
        <v>8612</v>
      </c>
      <c r="B4290" s="415" t="s">
        <v>1121</v>
      </c>
      <c r="C4290" s="414">
        <v>8082</v>
      </c>
      <c r="D4290" s="414">
        <v>3977.15</v>
      </c>
    </row>
    <row r="4291" spans="1:4" x14ac:dyDescent="0.2">
      <c r="A4291" s="415" t="s">
        <v>8613</v>
      </c>
      <c r="B4291" s="415" t="s">
        <v>1121</v>
      </c>
      <c r="C4291" s="414">
        <v>3652</v>
      </c>
      <c r="D4291" s="414">
        <v>1797.15</v>
      </c>
    </row>
    <row r="4292" spans="1:4" x14ac:dyDescent="0.2">
      <c r="A4292" s="415" t="s">
        <v>8614</v>
      </c>
      <c r="B4292" s="415" t="s">
        <v>1121</v>
      </c>
      <c r="C4292" s="414">
        <v>5690</v>
      </c>
      <c r="D4292" s="414">
        <v>2800.06</v>
      </c>
    </row>
    <row r="4293" spans="1:4" x14ac:dyDescent="0.2">
      <c r="A4293" s="415" t="s">
        <v>8615</v>
      </c>
      <c r="B4293" s="415" t="s">
        <v>1114</v>
      </c>
      <c r="C4293" s="414">
        <v>3126</v>
      </c>
      <c r="D4293" s="414">
        <v>1619.27</v>
      </c>
    </row>
    <row r="4294" spans="1:4" x14ac:dyDescent="0.2">
      <c r="A4294" s="415" t="s">
        <v>8616</v>
      </c>
      <c r="B4294" s="415" t="s">
        <v>1121</v>
      </c>
      <c r="C4294" s="414">
        <v>1555</v>
      </c>
      <c r="D4294" s="414">
        <v>765.22</v>
      </c>
    </row>
    <row r="4295" spans="1:4" x14ac:dyDescent="0.2">
      <c r="A4295" s="415" t="s">
        <v>8617</v>
      </c>
      <c r="B4295" s="415" t="s">
        <v>1114</v>
      </c>
      <c r="C4295" s="414">
        <v>3605</v>
      </c>
      <c r="D4295" s="414">
        <v>1867.39</v>
      </c>
    </row>
    <row r="4296" spans="1:4" x14ac:dyDescent="0.2">
      <c r="A4296" s="415" t="s">
        <v>8618</v>
      </c>
      <c r="B4296" s="415" t="s">
        <v>1121</v>
      </c>
      <c r="C4296" s="414">
        <v>10264.299999999999</v>
      </c>
      <c r="D4296" s="414">
        <v>5051.0600000000004</v>
      </c>
    </row>
    <row r="4297" spans="1:4" x14ac:dyDescent="0.2">
      <c r="A4297" s="415" t="s">
        <v>8619</v>
      </c>
      <c r="B4297" s="415" t="s">
        <v>1121</v>
      </c>
      <c r="C4297" s="414">
        <v>9180</v>
      </c>
      <c r="D4297" s="414">
        <v>4517.47</v>
      </c>
    </row>
    <row r="4298" spans="1:4" x14ac:dyDescent="0.2">
      <c r="A4298" s="415" t="s">
        <v>8620</v>
      </c>
      <c r="B4298" s="415" t="s">
        <v>1121</v>
      </c>
      <c r="C4298" s="414">
        <v>3182</v>
      </c>
      <c r="D4298" s="414">
        <v>1565.86</v>
      </c>
    </row>
    <row r="4299" spans="1:4" x14ac:dyDescent="0.2">
      <c r="A4299" s="415" t="s">
        <v>8621</v>
      </c>
      <c r="B4299" s="415" t="s">
        <v>1121</v>
      </c>
      <c r="C4299" s="414">
        <v>6460</v>
      </c>
      <c r="D4299" s="414">
        <v>3178.95</v>
      </c>
    </row>
    <row r="4300" spans="1:4" x14ac:dyDescent="0.2">
      <c r="A4300" s="415" t="s">
        <v>8622</v>
      </c>
      <c r="B4300" s="415" t="s">
        <v>1121</v>
      </c>
      <c r="C4300" s="414">
        <v>9111</v>
      </c>
      <c r="D4300" s="414">
        <v>4483.5200000000004</v>
      </c>
    </row>
    <row r="4301" spans="1:4" x14ac:dyDescent="0.2">
      <c r="A4301" s="415" t="s">
        <v>8623</v>
      </c>
      <c r="B4301" s="415" t="s">
        <v>1121</v>
      </c>
      <c r="C4301" s="414">
        <v>8777</v>
      </c>
      <c r="D4301" s="414">
        <v>4319.16</v>
      </c>
    </row>
    <row r="4302" spans="1:4" x14ac:dyDescent="0.2">
      <c r="A4302" s="415" t="s">
        <v>8624</v>
      </c>
      <c r="B4302" s="415" t="s">
        <v>1121</v>
      </c>
      <c r="C4302" s="414">
        <v>7488</v>
      </c>
      <c r="D4302" s="414">
        <v>3684.84</v>
      </c>
    </row>
    <row r="4303" spans="1:4" x14ac:dyDescent="0.2">
      <c r="A4303" s="415" t="s">
        <v>8625</v>
      </c>
      <c r="B4303" s="415" t="s">
        <v>1121</v>
      </c>
      <c r="C4303" s="414">
        <v>11870</v>
      </c>
      <c r="D4303" s="414">
        <v>5841.23</v>
      </c>
    </row>
    <row r="4304" spans="1:4" x14ac:dyDescent="0.2">
      <c r="A4304" s="415" t="s">
        <v>8626</v>
      </c>
      <c r="B4304" s="415" t="s">
        <v>1121</v>
      </c>
      <c r="C4304" s="414">
        <v>3426</v>
      </c>
      <c r="D4304" s="414">
        <v>1685.93</v>
      </c>
    </row>
    <row r="4305" spans="1:4" x14ac:dyDescent="0.2">
      <c r="A4305" s="415" t="s">
        <v>8627</v>
      </c>
      <c r="B4305" s="415" t="s">
        <v>1121</v>
      </c>
      <c r="C4305" s="414">
        <v>1900</v>
      </c>
      <c r="D4305" s="414">
        <v>934.99</v>
      </c>
    </row>
    <row r="4306" spans="1:4" x14ac:dyDescent="0.2">
      <c r="A4306" s="415" t="s">
        <v>8628</v>
      </c>
      <c r="B4306" s="415" t="s">
        <v>1121</v>
      </c>
      <c r="C4306" s="414">
        <v>5746</v>
      </c>
      <c r="D4306" s="414">
        <v>2827.6</v>
      </c>
    </row>
    <row r="4307" spans="1:4" x14ac:dyDescent="0.2">
      <c r="A4307" s="415" t="s">
        <v>8629</v>
      </c>
      <c r="B4307" s="415" t="s">
        <v>1121</v>
      </c>
      <c r="C4307" s="414">
        <v>16733</v>
      </c>
      <c r="D4307" s="414">
        <v>8234.31</v>
      </c>
    </row>
    <row r="4308" spans="1:4" x14ac:dyDescent="0.2">
      <c r="A4308" s="415" t="s">
        <v>8630</v>
      </c>
      <c r="B4308" s="415" t="s">
        <v>1121</v>
      </c>
      <c r="C4308" s="414">
        <v>12147</v>
      </c>
      <c r="D4308" s="414">
        <v>5977.54</v>
      </c>
    </row>
    <row r="4309" spans="1:4" x14ac:dyDescent="0.2">
      <c r="A4309" s="415" t="s">
        <v>8631</v>
      </c>
      <c r="B4309" s="415" t="s">
        <v>1121</v>
      </c>
      <c r="C4309" s="414">
        <v>1749</v>
      </c>
      <c r="D4309" s="414">
        <v>860.68</v>
      </c>
    </row>
    <row r="4310" spans="1:4" x14ac:dyDescent="0.2">
      <c r="A4310" s="415" t="s">
        <v>8632</v>
      </c>
      <c r="B4310" s="415" t="s">
        <v>1121</v>
      </c>
      <c r="C4310" s="414">
        <v>7605</v>
      </c>
      <c r="D4310" s="414">
        <v>3742.42</v>
      </c>
    </row>
    <row r="4311" spans="1:4" x14ac:dyDescent="0.2">
      <c r="A4311" s="415" t="s">
        <v>8633</v>
      </c>
      <c r="B4311" s="415" t="s">
        <v>1121</v>
      </c>
      <c r="C4311" s="414">
        <v>12773</v>
      </c>
      <c r="D4311" s="414">
        <v>6285.59</v>
      </c>
    </row>
    <row r="4312" spans="1:4" x14ac:dyDescent="0.2">
      <c r="A4312" s="415" t="s">
        <v>8634</v>
      </c>
      <c r="B4312" s="415" t="s">
        <v>1121</v>
      </c>
      <c r="C4312" s="414">
        <v>3365</v>
      </c>
      <c r="D4312" s="414">
        <v>1655.92</v>
      </c>
    </row>
    <row r="4313" spans="1:4" x14ac:dyDescent="0.2">
      <c r="A4313" s="415" t="s">
        <v>8635</v>
      </c>
      <c r="B4313" s="415" t="s">
        <v>1121</v>
      </c>
      <c r="C4313" s="414">
        <v>7891</v>
      </c>
      <c r="D4313" s="414">
        <v>3883.16</v>
      </c>
    </row>
    <row r="4314" spans="1:4" x14ac:dyDescent="0.2">
      <c r="A4314" s="415" t="s">
        <v>8636</v>
      </c>
      <c r="B4314" s="415" t="s">
        <v>1121</v>
      </c>
      <c r="C4314" s="414">
        <v>4955</v>
      </c>
      <c r="D4314" s="414">
        <v>2438.36</v>
      </c>
    </row>
    <row r="4315" spans="1:4" x14ac:dyDescent="0.2">
      <c r="A4315" s="415" t="s">
        <v>8637</v>
      </c>
      <c r="B4315" s="415" t="s">
        <v>3987</v>
      </c>
      <c r="C4315" s="414">
        <v>6264</v>
      </c>
      <c r="D4315" s="414">
        <v>1800.2799999999997</v>
      </c>
    </row>
    <row r="4316" spans="1:4" x14ac:dyDescent="0.2">
      <c r="A4316" s="415" t="s">
        <v>8637</v>
      </c>
      <c r="B4316" s="415" t="s">
        <v>3991</v>
      </c>
      <c r="C4316" s="414">
        <v>1602</v>
      </c>
      <c r="D4316" s="414">
        <v>460.41999999999996</v>
      </c>
    </row>
    <row r="4317" spans="1:4" x14ac:dyDescent="0.2">
      <c r="A4317" s="415" t="s">
        <v>8637</v>
      </c>
      <c r="B4317" s="415" t="s">
        <v>3992</v>
      </c>
      <c r="C4317" s="414">
        <v>-1479.1</v>
      </c>
      <c r="D4317" s="414">
        <v>-242.26999999999998</v>
      </c>
    </row>
    <row r="4318" spans="1:4" x14ac:dyDescent="0.2">
      <c r="A4318" s="415" t="s">
        <v>8637</v>
      </c>
      <c r="B4318" s="415" t="s">
        <v>3993</v>
      </c>
      <c r="C4318" s="414">
        <v>-122.9</v>
      </c>
      <c r="D4318" s="414">
        <v>-14.74</v>
      </c>
    </row>
    <row r="4319" spans="1:4" x14ac:dyDescent="0.2">
      <c r="A4319" s="415" t="s">
        <v>8638</v>
      </c>
      <c r="B4319" s="415" t="s">
        <v>1121</v>
      </c>
      <c r="C4319" s="414">
        <v>5188</v>
      </c>
      <c r="D4319" s="414">
        <v>2553.0100000000002</v>
      </c>
    </row>
    <row r="4320" spans="1:4" x14ac:dyDescent="0.2">
      <c r="A4320" s="415" t="s">
        <v>8639</v>
      </c>
      <c r="B4320" s="415" t="s">
        <v>1121</v>
      </c>
      <c r="C4320" s="414">
        <v>12759</v>
      </c>
      <c r="D4320" s="414">
        <v>6278.7</v>
      </c>
    </row>
    <row r="4321" spans="1:4" x14ac:dyDescent="0.2">
      <c r="A4321" s="415" t="s">
        <v>8641</v>
      </c>
      <c r="B4321" s="415" t="s">
        <v>1121</v>
      </c>
      <c r="C4321" s="414">
        <v>4456.299999999992</v>
      </c>
      <c r="D4321" s="414">
        <v>2192.9299999999998</v>
      </c>
    </row>
    <row r="4322" spans="1:4" x14ac:dyDescent="0.2">
      <c r="A4322" s="415" t="s">
        <v>8642</v>
      </c>
      <c r="B4322" s="415" t="s">
        <v>1121</v>
      </c>
      <c r="C4322" s="414">
        <v>5732</v>
      </c>
      <c r="D4322" s="414">
        <v>2820.72</v>
      </c>
    </row>
    <row r="4323" spans="1:4" x14ac:dyDescent="0.2">
      <c r="A4323" s="415" t="s">
        <v>8643</v>
      </c>
      <c r="B4323" s="415" t="s">
        <v>1121</v>
      </c>
      <c r="C4323" s="414">
        <v>25934.5514950166</v>
      </c>
      <c r="D4323" s="414">
        <v>12762.39</v>
      </c>
    </row>
    <row r="4324" spans="1:4" x14ac:dyDescent="0.2">
      <c r="A4324" s="415" t="s">
        <v>8643</v>
      </c>
      <c r="B4324" s="415" t="s">
        <v>1122</v>
      </c>
      <c r="C4324" s="414">
        <v>86.448504983389896</v>
      </c>
      <c r="D4324" s="414">
        <v>40.479999999999997</v>
      </c>
    </row>
    <row r="4325" spans="1:4" x14ac:dyDescent="0.2">
      <c r="A4325" s="415" t="s">
        <v>8644</v>
      </c>
      <c r="B4325" s="415" t="s">
        <v>1121</v>
      </c>
      <c r="C4325" s="414">
        <v>5295</v>
      </c>
      <c r="D4325" s="414">
        <v>2605.67</v>
      </c>
    </row>
    <row r="4326" spans="1:4" x14ac:dyDescent="0.2">
      <c r="A4326" s="415" t="s">
        <v>8645</v>
      </c>
      <c r="B4326" s="415" t="s">
        <v>1121</v>
      </c>
      <c r="C4326" s="414">
        <v>3022</v>
      </c>
      <c r="D4326" s="414">
        <v>1487.13</v>
      </c>
    </row>
    <row r="4327" spans="1:4" x14ac:dyDescent="0.2">
      <c r="A4327" s="415" t="s">
        <v>8646</v>
      </c>
      <c r="B4327" s="415" t="s">
        <v>1121</v>
      </c>
      <c r="C4327" s="414">
        <v>25162.264150943302</v>
      </c>
      <c r="D4327" s="414">
        <v>12382.35</v>
      </c>
    </row>
    <row r="4328" spans="1:4" x14ac:dyDescent="0.2">
      <c r="A4328" s="415" t="s">
        <v>8646</v>
      </c>
      <c r="B4328" s="415" t="s">
        <v>1122</v>
      </c>
      <c r="C4328" s="414">
        <v>24847.7358490566</v>
      </c>
      <c r="D4328" s="414">
        <v>11633.71</v>
      </c>
    </row>
    <row r="4329" spans="1:4" x14ac:dyDescent="0.2">
      <c r="A4329" s="415" t="s">
        <v>8648</v>
      </c>
      <c r="B4329" s="415" t="s">
        <v>1121</v>
      </c>
      <c r="C4329" s="414">
        <v>6281</v>
      </c>
      <c r="D4329" s="414">
        <v>3090.88</v>
      </c>
    </row>
    <row r="4330" spans="1:4" x14ac:dyDescent="0.2">
      <c r="A4330" s="415" t="s">
        <v>8649</v>
      </c>
      <c r="B4330" s="415" t="s">
        <v>1121</v>
      </c>
      <c r="C4330" s="414">
        <v>6604.6</v>
      </c>
      <c r="D4330" s="414">
        <v>3250.12</v>
      </c>
    </row>
    <row r="4331" spans="1:4" x14ac:dyDescent="0.2">
      <c r="A4331" s="415" t="s">
        <v>8650</v>
      </c>
      <c r="B4331" s="415" t="s">
        <v>1121</v>
      </c>
      <c r="C4331" s="414">
        <v>1869</v>
      </c>
      <c r="D4331" s="414">
        <v>919.73</v>
      </c>
    </row>
    <row r="4332" spans="1:4" x14ac:dyDescent="0.2">
      <c r="A4332" s="415" t="s">
        <v>8651</v>
      </c>
      <c r="B4332" s="415" t="s">
        <v>1121</v>
      </c>
      <c r="C4332" s="414">
        <v>5538</v>
      </c>
      <c r="D4332" s="414">
        <v>2725.25</v>
      </c>
    </row>
    <row r="4333" spans="1:4" x14ac:dyDescent="0.2">
      <c r="A4333" s="415" t="s">
        <v>8652</v>
      </c>
      <c r="B4333" s="415" t="s">
        <v>1121</v>
      </c>
      <c r="C4333" s="414">
        <v>9466</v>
      </c>
      <c r="D4333" s="414">
        <v>4658.22</v>
      </c>
    </row>
    <row r="4334" spans="1:4" x14ac:dyDescent="0.2">
      <c r="A4334" s="415" t="s">
        <v>8653</v>
      </c>
      <c r="B4334" s="415" t="s">
        <v>3987</v>
      </c>
      <c r="C4334" s="414">
        <v>4264</v>
      </c>
      <c r="D4334" s="414">
        <v>1225.48</v>
      </c>
    </row>
    <row r="4335" spans="1:4" x14ac:dyDescent="0.2">
      <c r="A4335" s="415" t="s">
        <v>8653</v>
      </c>
      <c r="B4335" s="415" t="s">
        <v>3991</v>
      </c>
      <c r="C4335" s="414">
        <v>1658</v>
      </c>
      <c r="D4335" s="414">
        <v>476.52000000000004</v>
      </c>
    </row>
    <row r="4336" spans="1:4" x14ac:dyDescent="0.2">
      <c r="A4336" s="415" t="s">
        <v>8653</v>
      </c>
      <c r="B4336" s="415" t="s">
        <v>3992</v>
      </c>
      <c r="C4336" s="414">
        <v>-1439.6</v>
      </c>
      <c r="D4336" s="414">
        <v>-235.79999999999998</v>
      </c>
    </row>
    <row r="4337" spans="1:4" x14ac:dyDescent="0.2">
      <c r="A4337" s="415" t="s">
        <v>8653</v>
      </c>
      <c r="B4337" s="415" t="s">
        <v>3993</v>
      </c>
      <c r="C4337" s="414">
        <v>-218.4</v>
      </c>
      <c r="D4337" s="414">
        <v>-26.21</v>
      </c>
    </row>
    <row r="4338" spans="1:4" x14ac:dyDescent="0.2">
      <c r="A4338" s="415" t="s">
        <v>8654</v>
      </c>
      <c r="B4338" s="415" t="s">
        <v>1121</v>
      </c>
      <c r="C4338" s="414">
        <v>11307</v>
      </c>
      <c r="D4338" s="414">
        <v>5564.17</v>
      </c>
    </row>
    <row r="4339" spans="1:4" x14ac:dyDescent="0.2">
      <c r="A4339" s="415" t="s">
        <v>8655</v>
      </c>
      <c r="B4339" s="415" t="s">
        <v>1121</v>
      </c>
      <c r="C4339" s="414">
        <v>5249</v>
      </c>
      <c r="D4339" s="414">
        <v>2583.0300000000002</v>
      </c>
    </row>
    <row r="4340" spans="1:4" x14ac:dyDescent="0.2">
      <c r="A4340" s="415" t="s">
        <v>8656</v>
      </c>
      <c r="B4340" s="415" t="s">
        <v>1121</v>
      </c>
      <c r="C4340" s="414">
        <v>9322</v>
      </c>
      <c r="D4340" s="414">
        <v>4587.3599999999997</v>
      </c>
    </row>
    <row r="4341" spans="1:4" x14ac:dyDescent="0.2">
      <c r="A4341" s="415" t="s">
        <v>8657</v>
      </c>
      <c r="B4341" s="415" t="s">
        <v>1121</v>
      </c>
      <c r="C4341" s="414">
        <v>4926</v>
      </c>
      <c r="D4341" s="414">
        <v>2424.08</v>
      </c>
    </row>
    <row r="4342" spans="1:4" x14ac:dyDescent="0.2">
      <c r="A4342" s="415" t="s">
        <v>8658</v>
      </c>
      <c r="B4342" s="415" t="s">
        <v>1121</v>
      </c>
      <c r="C4342" s="414">
        <v>3639</v>
      </c>
      <c r="D4342" s="414">
        <v>1790.75</v>
      </c>
    </row>
    <row r="4343" spans="1:4" x14ac:dyDescent="0.2">
      <c r="A4343" s="415" t="s">
        <v>8659</v>
      </c>
      <c r="B4343" s="415" t="s">
        <v>1121</v>
      </c>
      <c r="C4343" s="414">
        <v>3925</v>
      </c>
      <c r="D4343" s="414">
        <v>1931.49</v>
      </c>
    </row>
    <row r="4344" spans="1:4" x14ac:dyDescent="0.2">
      <c r="A4344" s="415" t="s">
        <v>8660</v>
      </c>
      <c r="B4344" s="415" t="s">
        <v>1121</v>
      </c>
      <c r="C4344" s="414">
        <v>5899</v>
      </c>
      <c r="D4344" s="414">
        <v>2902.9</v>
      </c>
    </row>
    <row r="4345" spans="1:4" x14ac:dyDescent="0.2">
      <c r="A4345" s="415" t="s">
        <v>8661</v>
      </c>
      <c r="B4345" s="415" t="s">
        <v>1121</v>
      </c>
      <c r="C4345" s="414">
        <v>10092</v>
      </c>
      <c r="D4345" s="414">
        <v>4966.2700000000004</v>
      </c>
    </row>
    <row r="4346" spans="1:4" x14ac:dyDescent="0.2">
      <c r="A4346" s="415" t="s">
        <v>8662</v>
      </c>
      <c r="B4346" s="415" t="s">
        <v>1121</v>
      </c>
      <c r="C4346" s="414">
        <v>4415</v>
      </c>
      <c r="D4346" s="414">
        <v>2172.62</v>
      </c>
    </row>
    <row r="4347" spans="1:4" x14ac:dyDescent="0.2">
      <c r="A4347" s="415" t="s">
        <v>8663</v>
      </c>
      <c r="B4347" s="415" t="s">
        <v>1121</v>
      </c>
      <c r="C4347" s="414">
        <v>12576</v>
      </c>
      <c r="D4347" s="414">
        <v>6188.65</v>
      </c>
    </row>
    <row r="4348" spans="1:4" x14ac:dyDescent="0.2">
      <c r="A4348" s="415" t="s">
        <v>8664</v>
      </c>
      <c r="B4348" s="415" t="s">
        <v>1121</v>
      </c>
      <c r="C4348" s="414">
        <v>2210</v>
      </c>
      <c r="D4348" s="414">
        <v>1087.54</v>
      </c>
    </row>
    <row r="4349" spans="1:4" x14ac:dyDescent="0.2">
      <c r="A4349" s="415" t="s">
        <v>8665</v>
      </c>
      <c r="B4349" s="415" t="s">
        <v>1121</v>
      </c>
      <c r="C4349" s="414">
        <v>4615</v>
      </c>
      <c r="D4349" s="414">
        <v>2271.04</v>
      </c>
    </row>
    <row r="4350" spans="1:4" x14ac:dyDescent="0.2">
      <c r="A4350" s="415" t="s">
        <v>8666</v>
      </c>
      <c r="B4350" s="415" t="s">
        <v>1121</v>
      </c>
      <c r="C4350" s="414">
        <v>5585</v>
      </c>
      <c r="D4350" s="414">
        <v>2748.38</v>
      </c>
    </row>
    <row r="4351" spans="1:4" x14ac:dyDescent="0.2">
      <c r="A4351" s="415" t="s">
        <v>8667</v>
      </c>
      <c r="B4351" s="415" t="s">
        <v>1121</v>
      </c>
      <c r="C4351" s="414">
        <v>9973</v>
      </c>
      <c r="D4351" s="414">
        <v>4907.71</v>
      </c>
    </row>
    <row r="4352" spans="1:4" x14ac:dyDescent="0.2">
      <c r="A4352" s="415" t="s">
        <v>8668</v>
      </c>
      <c r="B4352" s="415" t="s">
        <v>1121</v>
      </c>
      <c r="C4352" s="414">
        <v>3949</v>
      </c>
      <c r="D4352" s="414">
        <v>1943.3</v>
      </c>
    </row>
    <row r="4353" spans="1:4" x14ac:dyDescent="0.2">
      <c r="A4353" s="415" t="s">
        <v>8669</v>
      </c>
      <c r="B4353" s="415" t="s">
        <v>1121</v>
      </c>
      <c r="C4353" s="414">
        <v>2656.0999999999963</v>
      </c>
      <c r="D4353" s="414">
        <v>1307.08</v>
      </c>
    </row>
    <row r="4354" spans="1:4" x14ac:dyDescent="0.2">
      <c r="A4354" s="415" t="s">
        <v>8670</v>
      </c>
      <c r="B4354" s="415" t="s">
        <v>1121</v>
      </c>
      <c r="C4354" s="414">
        <v>2918</v>
      </c>
      <c r="D4354" s="414">
        <v>1435.95</v>
      </c>
    </row>
    <row r="4355" spans="1:4" x14ac:dyDescent="0.2">
      <c r="A4355" s="415" t="s">
        <v>8671</v>
      </c>
      <c r="B4355" s="415" t="s">
        <v>1121</v>
      </c>
      <c r="C4355" s="414">
        <v>3915</v>
      </c>
      <c r="D4355" s="414">
        <v>1926.57</v>
      </c>
    </row>
    <row r="4356" spans="1:4" x14ac:dyDescent="0.2">
      <c r="A4356" s="415" t="s">
        <v>8672</v>
      </c>
      <c r="B4356" s="415" t="s">
        <v>1121</v>
      </c>
      <c r="C4356" s="414">
        <v>3630</v>
      </c>
      <c r="D4356" s="414">
        <v>1786.32</v>
      </c>
    </row>
    <row r="4357" spans="1:4" x14ac:dyDescent="0.2">
      <c r="A4357" s="415" t="s">
        <v>8673</v>
      </c>
      <c r="B4357" s="415" t="s">
        <v>1121</v>
      </c>
      <c r="C4357" s="414">
        <v>5844</v>
      </c>
      <c r="D4357" s="414">
        <v>2875.83</v>
      </c>
    </row>
    <row r="4358" spans="1:4" x14ac:dyDescent="0.2">
      <c r="A4358" s="415" t="s">
        <v>8674</v>
      </c>
      <c r="B4358" s="415" t="s">
        <v>1121</v>
      </c>
      <c r="C4358" s="414">
        <v>6353</v>
      </c>
      <c r="D4358" s="414">
        <v>3126.31</v>
      </c>
    </row>
    <row r="4359" spans="1:4" x14ac:dyDescent="0.2">
      <c r="A4359" s="415" t="s">
        <v>8675</v>
      </c>
      <c r="B4359" s="415" t="s">
        <v>1121</v>
      </c>
      <c r="C4359" s="414">
        <v>5772.3</v>
      </c>
      <c r="D4359" s="414">
        <v>2840.55</v>
      </c>
    </row>
    <row r="4360" spans="1:4" x14ac:dyDescent="0.2">
      <c r="A4360" s="415" t="s">
        <v>8676</v>
      </c>
      <c r="B4360" s="415" t="s">
        <v>1121</v>
      </c>
      <c r="C4360" s="414">
        <v>4436</v>
      </c>
      <c r="D4360" s="414">
        <v>2182.96</v>
      </c>
    </row>
    <row r="4361" spans="1:4" x14ac:dyDescent="0.2">
      <c r="A4361" s="415" t="s">
        <v>8677</v>
      </c>
      <c r="B4361" s="415" t="s">
        <v>1121</v>
      </c>
      <c r="C4361" s="414">
        <v>27318.798449612401</v>
      </c>
      <c r="D4361" s="414">
        <v>13443.58</v>
      </c>
    </row>
    <row r="4362" spans="1:4" x14ac:dyDescent="0.2">
      <c r="A4362" s="415" t="s">
        <v>8677</v>
      </c>
      <c r="B4362" s="415" t="s">
        <v>1122</v>
      </c>
      <c r="C4362" s="414">
        <v>874.20155038759697</v>
      </c>
      <c r="D4362" s="414">
        <v>409.3</v>
      </c>
    </row>
    <row r="4363" spans="1:4" x14ac:dyDescent="0.2">
      <c r="A4363" s="415" t="s">
        <v>8678</v>
      </c>
      <c r="B4363" s="415" t="s">
        <v>1121</v>
      </c>
      <c r="C4363" s="414">
        <v>6240</v>
      </c>
      <c r="D4363" s="414">
        <v>3070.7</v>
      </c>
    </row>
    <row r="4364" spans="1:4" x14ac:dyDescent="0.2">
      <c r="A4364" s="415" t="s">
        <v>8679</v>
      </c>
      <c r="B4364" s="415" t="s">
        <v>1121</v>
      </c>
      <c r="C4364" s="414">
        <v>16066</v>
      </c>
      <c r="D4364" s="414">
        <v>7906.08</v>
      </c>
    </row>
    <row r="4365" spans="1:4" x14ac:dyDescent="0.2">
      <c r="A4365" s="415" t="s">
        <v>8680</v>
      </c>
      <c r="B4365" s="415" t="s">
        <v>1121</v>
      </c>
      <c r="C4365" s="414">
        <v>21457.792207792201</v>
      </c>
      <c r="D4365" s="414">
        <v>10559.38</v>
      </c>
    </row>
    <row r="4366" spans="1:4" x14ac:dyDescent="0.2">
      <c r="A4366" s="415" t="s">
        <v>8680</v>
      </c>
      <c r="B4366" s="415" t="s">
        <v>1122</v>
      </c>
      <c r="C4366" s="414">
        <v>572.20779220779195</v>
      </c>
      <c r="D4366" s="414">
        <v>267.91000000000003</v>
      </c>
    </row>
    <row r="4367" spans="1:4" x14ac:dyDescent="0.2">
      <c r="A4367" s="415" t="s">
        <v>8681</v>
      </c>
      <c r="B4367" s="415" t="s">
        <v>1121</v>
      </c>
      <c r="C4367" s="414">
        <v>23301</v>
      </c>
      <c r="D4367" s="414">
        <v>11466.42</v>
      </c>
    </row>
    <row r="4368" spans="1:4" x14ac:dyDescent="0.2">
      <c r="A4368" s="415" t="s">
        <v>8682</v>
      </c>
      <c r="B4368" s="415" t="s">
        <v>1121</v>
      </c>
      <c r="C4368" s="414">
        <v>5510</v>
      </c>
      <c r="D4368" s="414">
        <v>2711.46</v>
      </c>
    </row>
    <row r="4369" spans="1:4" x14ac:dyDescent="0.2">
      <c r="A4369" s="415" t="s">
        <v>8683</v>
      </c>
      <c r="B4369" s="415" t="s">
        <v>1121</v>
      </c>
      <c r="C4369" s="414">
        <v>6753</v>
      </c>
      <c r="D4369" s="414">
        <v>3323.15</v>
      </c>
    </row>
    <row r="4370" spans="1:4" x14ac:dyDescent="0.2">
      <c r="A4370" s="415" t="s">
        <v>8684</v>
      </c>
      <c r="B4370" s="415" t="s">
        <v>1121</v>
      </c>
      <c r="C4370" s="414">
        <v>6134</v>
      </c>
      <c r="D4370" s="414">
        <v>3018.54</v>
      </c>
    </row>
    <row r="4371" spans="1:4" x14ac:dyDescent="0.2">
      <c r="A4371" s="415" t="s">
        <v>8685</v>
      </c>
      <c r="B4371" s="415" t="s">
        <v>1121</v>
      </c>
      <c r="C4371" s="414">
        <v>28396</v>
      </c>
      <c r="D4371" s="414">
        <v>13973.68</v>
      </c>
    </row>
    <row r="4372" spans="1:4" x14ac:dyDescent="0.2">
      <c r="A4372" s="415" t="s">
        <v>8686</v>
      </c>
      <c r="B4372" s="415" t="s">
        <v>1121</v>
      </c>
      <c r="C4372" s="414">
        <v>3072</v>
      </c>
      <c r="D4372" s="414">
        <v>1511.73</v>
      </c>
    </row>
    <row r="4373" spans="1:4" x14ac:dyDescent="0.2">
      <c r="A4373" s="415" t="s">
        <v>8687</v>
      </c>
      <c r="B4373" s="415" t="s">
        <v>1121</v>
      </c>
      <c r="C4373" s="414">
        <v>4062.2</v>
      </c>
      <c r="D4373" s="414">
        <v>1999.01</v>
      </c>
    </row>
    <row r="4374" spans="1:4" x14ac:dyDescent="0.2">
      <c r="A4374" s="415" t="s">
        <v>8688</v>
      </c>
      <c r="B4374" s="415" t="s">
        <v>1121</v>
      </c>
      <c r="C4374" s="414">
        <v>3987.5789473681898</v>
      </c>
      <c r="D4374" s="414">
        <v>1962.29</v>
      </c>
    </row>
    <row r="4375" spans="1:4" x14ac:dyDescent="0.2">
      <c r="A4375" s="415" t="s">
        <v>8689</v>
      </c>
      <c r="B4375" s="415" t="s">
        <v>3243</v>
      </c>
      <c r="C4375" s="414">
        <v>3297.4210526318002</v>
      </c>
      <c r="D4375" s="414">
        <v>1290.6099999999999</v>
      </c>
    </row>
    <row r="4376" spans="1:4" x14ac:dyDescent="0.2">
      <c r="A4376" s="415" t="s">
        <v>8690</v>
      </c>
      <c r="B4376" s="415" t="s">
        <v>1121</v>
      </c>
      <c r="C4376" s="414">
        <v>6399</v>
      </c>
      <c r="D4376" s="414">
        <v>3148.95</v>
      </c>
    </row>
    <row r="4377" spans="1:4" x14ac:dyDescent="0.2">
      <c r="A4377" s="415" t="s">
        <v>8691</v>
      </c>
      <c r="B4377" s="415" t="s">
        <v>1121</v>
      </c>
      <c r="C4377" s="414">
        <v>4269</v>
      </c>
      <c r="D4377" s="414">
        <v>2100.77</v>
      </c>
    </row>
    <row r="4378" spans="1:4" x14ac:dyDescent="0.2">
      <c r="A4378" s="415" t="s">
        <v>8692</v>
      </c>
      <c r="B4378" s="415" t="s">
        <v>1121</v>
      </c>
      <c r="C4378" s="414">
        <v>8385</v>
      </c>
      <c r="D4378" s="414">
        <v>4126.2400000000007</v>
      </c>
    </row>
    <row r="4379" spans="1:4" x14ac:dyDescent="0.2">
      <c r="A4379" s="415" t="s">
        <v>8693</v>
      </c>
      <c r="B4379" s="415" t="s">
        <v>1121</v>
      </c>
      <c r="C4379" s="414">
        <v>5722</v>
      </c>
      <c r="D4379" s="414">
        <v>2815.8</v>
      </c>
    </row>
    <row r="4380" spans="1:4" x14ac:dyDescent="0.2">
      <c r="A4380" s="415" t="s">
        <v>8694</v>
      </c>
      <c r="B4380" s="415" t="s">
        <v>1121</v>
      </c>
      <c r="C4380" s="414">
        <v>6201</v>
      </c>
      <c r="D4380" s="414">
        <v>3051.51</v>
      </c>
    </row>
    <row r="4381" spans="1:4" x14ac:dyDescent="0.2">
      <c r="A4381" s="415" t="s">
        <v>8695</v>
      </c>
      <c r="B4381" s="415" t="s">
        <v>1121</v>
      </c>
      <c r="C4381" s="414">
        <v>28191.094619666001</v>
      </c>
      <c r="D4381" s="414">
        <v>13872.84</v>
      </c>
    </row>
    <row r="4382" spans="1:4" x14ac:dyDescent="0.2">
      <c r="A4382" s="415" t="s">
        <v>8695</v>
      </c>
      <c r="B4382" s="415" t="s">
        <v>1122</v>
      </c>
      <c r="C4382" s="414">
        <v>22458.905380333901</v>
      </c>
      <c r="D4382" s="414">
        <v>10515.26</v>
      </c>
    </row>
    <row r="4383" spans="1:4" x14ac:dyDescent="0.2">
      <c r="A4383" s="415" t="s">
        <v>8696</v>
      </c>
      <c r="B4383" s="415" t="s">
        <v>1121</v>
      </c>
      <c r="C4383" s="414">
        <v>6067</v>
      </c>
      <c r="D4383" s="414">
        <v>2985.57</v>
      </c>
    </row>
    <row r="4384" spans="1:4" x14ac:dyDescent="0.2">
      <c r="A4384" s="415" t="s">
        <v>8697</v>
      </c>
      <c r="B4384" s="415" t="s">
        <v>1121</v>
      </c>
      <c r="C4384" s="414">
        <v>9562.1</v>
      </c>
      <c r="D4384" s="414">
        <v>4705.51</v>
      </c>
    </row>
    <row r="4385" spans="1:4" x14ac:dyDescent="0.2">
      <c r="A4385" s="415" t="s">
        <v>8698</v>
      </c>
      <c r="B4385" s="415" t="s">
        <v>1121</v>
      </c>
      <c r="C4385" s="414">
        <v>6420</v>
      </c>
      <c r="D4385" s="414">
        <v>3159.28</v>
      </c>
    </row>
    <row r="4386" spans="1:4" x14ac:dyDescent="0.2">
      <c r="A4386" s="415" t="s">
        <v>8699</v>
      </c>
      <c r="B4386" s="415" t="s">
        <v>1121</v>
      </c>
      <c r="C4386" s="414">
        <v>5072.899999999986</v>
      </c>
      <c r="D4386" s="414">
        <v>2496.38</v>
      </c>
    </row>
    <row r="4387" spans="1:4" x14ac:dyDescent="0.2">
      <c r="A4387" s="415" t="s">
        <v>8700</v>
      </c>
      <c r="B4387" s="415" t="s">
        <v>1121</v>
      </c>
      <c r="C4387" s="414">
        <v>22154.356060605998</v>
      </c>
      <c r="D4387" s="414">
        <v>10902.16</v>
      </c>
    </row>
    <row r="4388" spans="1:4" x14ac:dyDescent="0.2">
      <c r="A4388" s="415" t="s">
        <v>8700</v>
      </c>
      <c r="B4388" s="415" t="s">
        <v>1122</v>
      </c>
      <c r="C4388" s="414">
        <v>1240.6439393939299</v>
      </c>
      <c r="D4388" s="414">
        <v>580.87</v>
      </c>
    </row>
    <row r="4389" spans="1:4" x14ac:dyDescent="0.2">
      <c r="A4389" s="415" t="s">
        <v>8701</v>
      </c>
      <c r="B4389" s="415" t="s">
        <v>1121</v>
      </c>
      <c r="C4389" s="414">
        <v>8244</v>
      </c>
      <c r="D4389" s="414">
        <v>4056.87</v>
      </c>
    </row>
    <row r="4390" spans="1:4" x14ac:dyDescent="0.2">
      <c r="A4390" s="415" t="s">
        <v>8702</v>
      </c>
      <c r="B4390" s="415" t="s">
        <v>1121</v>
      </c>
      <c r="C4390" s="414">
        <v>7980</v>
      </c>
      <c r="D4390" s="414">
        <v>3926.96</v>
      </c>
    </row>
    <row r="4391" spans="1:4" x14ac:dyDescent="0.2">
      <c r="A4391" s="415" t="s">
        <v>8703</v>
      </c>
      <c r="B4391" s="415" t="s">
        <v>1121</v>
      </c>
      <c r="C4391" s="414">
        <v>6265</v>
      </c>
      <c r="D4391" s="414">
        <v>3083</v>
      </c>
    </row>
    <row r="4392" spans="1:4" x14ac:dyDescent="0.2">
      <c r="A4392" s="415" t="s">
        <v>8704</v>
      </c>
      <c r="B4392" s="415" t="s">
        <v>1121</v>
      </c>
      <c r="C4392" s="414">
        <v>15781.874</v>
      </c>
      <c r="D4392" s="414">
        <v>7766.26</v>
      </c>
    </row>
    <row r="4393" spans="1:4" x14ac:dyDescent="0.2">
      <c r="A4393" s="415" t="s">
        <v>8705</v>
      </c>
      <c r="B4393" s="415" t="s">
        <v>3270</v>
      </c>
      <c r="C4393" s="414">
        <v>21247</v>
      </c>
      <c r="D4393" s="414">
        <v>7017.88</v>
      </c>
    </row>
    <row r="4394" spans="1:4" x14ac:dyDescent="0.2">
      <c r="A4394" s="415" t="s">
        <v>8705</v>
      </c>
      <c r="B4394" s="415" t="s">
        <v>3274</v>
      </c>
      <c r="C4394" s="414">
        <v>3641</v>
      </c>
      <c r="D4394" s="414">
        <v>1202.6199999999999</v>
      </c>
    </row>
    <row r="4395" spans="1:4" x14ac:dyDescent="0.2">
      <c r="A4395" s="415" t="s">
        <v>8705</v>
      </c>
      <c r="B4395" s="415" t="s">
        <v>3275</v>
      </c>
      <c r="C4395" s="414">
        <v>-3641</v>
      </c>
      <c r="D4395" s="414">
        <v>-596.4</v>
      </c>
    </row>
    <row r="4396" spans="1:4" x14ac:dyDescent="0.2">
      <c r="A4396" s="415" t="s">
        <v>8705</v>
      </c>
      <c r="B4396" s="415" t="s">
        <v>3276</v>
      </c>
      <c r="C4396" s="414">
        <v>0</v>
      </c>
      <c r="D4396" s="414">
        <v>0</v>
      </c>
    </row>
    <row r="4397" spans="1:4" x14ac:dyDescent="0.2">
      <c r="A4397" s="415" t="s">
        <v>8706</v>
      </c>
      <c r="B4397" s="415" t="s">
        <v>1121</v>
      </c>
      <c r="C4397" s="414">
        <v>4576</v>
      </c>
      <c r="D4397" s="414">
        <v>2251.85</v>
      </c>
    </row>
    <row r="4398" spans="1:4" x14ac:dyDescent="0.2">
      <c r="A4398" s="415" t="s">
        <v>8707</v>
      </c>
      <c r="B4398" s="415" t="s">
        <v>1121</v>
      </c>
      <c r="C4398" s="414">
        <v>8862</v>
      </c>
      <c r="D4398" s="414">
        <v>4360.99</v>
      </c>
    </row>
    <row r="4399" spans="1:4" x14ac:dyDescent="0.2">
      <c r="A4399" s="415" t="s">
        <v>8708</v>
      </c>
      <c r="B4399" s="415" t="s">
        <v>1121</v>
      </c>
      <c r="C4399" s="414">
        <v>4845</v>
      </c>
      <c r="D4399" s="414">
        <v>2384.2199999999998</v>
      </c>
    </row>
    <row r="4400" spans="1:4" x14ac:dyDescent="0.2">
      <c r="A4400" s="415" t="s">
        <v>8709</v>
      </c>
      <c r="B4400" s="415" t="s">
        <v>1121</v>
      </c>
      <c r="C4400" s="414">
        <v>6020</v>
      </c>
      <c r="D4400" s="414">
        <v>2962.44</v>
      </c>
    </row>
    <row r="4401" spans="1:4" x14ac:dyDescent="0.2">
      <c r="A4401" s="415" t="s">
        <v>8710</v>
      </c>
      <c r="B4401" s="415" t="s">
        <v>1121</v>
      </c>
      <c r="C4401" s="414">
        <v>28056.988877419437</v>
      </c>
      <c r="D4401" s="414">
        <v>13806.819999999998</v>
      </c>
    </row>
    <row r="4402" spans="1:4" x14ac:dyDescent="0.2">
      <c r="A4402" s="415" t="s">
        <v>8710</v>
      </c>
      <c r="B4402" s="415" t="s">
        <v>1122</v>
      </c>
      <c r="C4402" s="414">
        <v>65466.307380645419</v>
      </c>
      <c r="D4402" s="414">
        <v>30651.3</v>
      </c>
    </row>
    <row r="4403" spans="1:4" x14ac:dyDescent="0.2">
      <c r="A4403" s="415" t="s">
        <v>8710</v>
      </c>
      <c r="B4403" s="415" t="s">
        <v>1123</v>
      </c>
      <c r="C4403" s="414">
        <v>69600.03707525185</v>
      </c>
      <c r="D4403" s="414">
        <v>32224.81</v>
      </c>
    </row>
    <row r="4404" spans="1:4" x14ac:dyDescent="0.2">
      <c r="A4404" s="415" t="s">
        <v>8711</v>
      </c>
      <c r="B4404" s="415" t="s">
        <v>1121</v>
      </c>
      <c r="C4404" s="414">
        <v>28056.988877419437</v>
      </c>
      <c r="D4404" s="414">
        <v>13806.849999999999</v>
      </c>
    </row>
    <row r="4405" spans="1:4" x14ac:dyDescent="0.2">
      <c r="A4405" s="415" t="s">
        <v>8711</v>
      </c>
      <c r="B4405" s="415" t="s">
        <v>1122</v>
      </c>
      <c r="C4405" s="414">
        <v>65466.307380645419</v>
      </c>
      <c r="D4405" s="414">
        <v>30651.33</v>
      </c>
    </row>
    <row r="4406" spans="1:4" x14ac:dyDescent="0.2">
      <c r="A4406" s="415" t="s">
        <v>8711</v>
      </c>
      <c r="B4406" s="415" t="s">
        <v>1123</v>
      </c>
      <c r="C4406" s="414">
        <v>69600.03707525185</v>
      </c>
      <c r="D4406" s="414">
        <v>32224.81</v>
      </c>
    </row>
    <row r="4407" spans="1:4" x14ac:dyDescent="0.2">
      <c r="A4407" s="415" t="s">
        <v>8712</v>
      </c>
      <c r="B4407" s="415" t="s">
        <v>1121</v>
      </c>
      <c r="C4407" s="414">
        <v>28056.988877419437</v>
      </c>
      <c r="D4407" s="414">
        <v>13806.86</v>
      </c>
    </row>
    <row r="4408" spans="1:4" x14ac:dyDescent="0.2">
      <c r="A4408" s="415" t="s">
        <v>8712</v>
      </c>
      <c r="B4408" s="415" t="s">
        <v>1122</v>
      </c>
      <c r="C4408" s="414">
        <v>65466.307380645419</v>
      </c>
      <c r="D4408" s="414">
        <v>30651.33</v>
      </c>
    </row>
    <row r="4409" spans="1:4" x14ac:dyDescent="0.2">
      <c r="A4409" s="415" t="s">
        <v>8712</v>
      </c>
      <c r="B4409" s="415" t="s">
        <v>1123</v>
      </c>
      <c r="C4409" s="414">
        <v>69600.03707525185</v>
      </c>
      <c r="D4409" s="414">
        <v>32224.81</v>
      </c>
    </row>
    <row r="4410" spans="1:4" x14ac:dyDescent="0.2">
      <c r="A4410" s="415" t="s">
        <v>8713</v>
      </c>
      <c r="B4410" s="415" t="s">
        <v>1121</v>
      </c>
      <c r="C4410" s="414">
        <v>9660.6</v>
      </c>
      <c r="D4410" s="414">
        <v>4753.9799999999996</v>
      </c>
    </row>
    <row r="4411" spans="1:4" x14ac:dyDescent="0.2">
      <c r="A4411" s="415" t="s">
        <v>8714</v>
      </c>
      <c r="B4411" s="415" t="s">
        <v>1121</v>
      </c>
      <c r="C4411" s="414">
        <v>3046</v>
      </c>
      <c r="D4411" s="414">
        <v>1498.94</v>
      </c>
    </row>
    <row r="4412" spans="1:4" x14ac:dyDescent="0.2">
      <c r="A4412" s="415" t="s">
        <v>8715</v>
      </c>
      <c r="B4412" s="415" t="s">
        <v>1121</v>
      </c>
      <c r="C4412" s="414">
        <v>4800</v>
      </c>
      <c r="D4412" s="414">
        <v>2362.08</v>
      </c>
    </row>
    <row r="4413" spans="1:4" x14ac:dyDescent="0.2">
      <c r="A4413" s="415" t="s">
        <v>8716</v>
      </c>
      <c r="B4413" s="415" t="s">
        <v>1121</v>
      </c>
      <c r="C4413" s="414">
        <v>9568</v>
      </c>
      <c r="D4413" s="414">
        <v>4708.41</v>
      </c>
    </row>
    <row r="4414" spans="1:4" x14ac:dyDescent="0.2">
      <c r="A4414" s="415" t="s">
        <v>8717</v>
      </c>
      <c r="B4414" s="415" t="s">
        <v>1121</v>
      </c>
      <c r="C4414" s="414">
        <v>5546</v>
      </c>
      <c r="D4414" s="414">
        <v>2729.19</v>
      </c>
    </row>
    <row r="4415" spans="1:4" x14ac:dyDescent="0.2">
      <c r="A4415" s="415" t="s">
        <v>8718</v>
      </c>
      <c r="B4415" s="415" t="s">
        <v>1121</v>
      </c>
      <c r="C4415" s="414">
        <v>5564</v>
      </c>
      <c r="D4415" s="414">
        <v>2738.04</v>
      </c>
    </row>
    <row r="4416" spans="1:4" x14ac:dyDescent="0.2">
      <c r="A4416" s="415" t="s">
        <v>8719</v>
      </c>
      <c r="B4416" s="415" t="s">
        <v>1121</v>
      </c>
      <c r="C4416" s="414">
        <v>10286</v>
      </c>
      <c r="D4416" s="414">
        <v>5061.74</v>
      </c>
    </row>
    <row r="4417" spans="1:4" x14ac:dyDescent="0.2">
      <c r="A4417" s="415" t="s">
        <v>8720</v>
      </c>
      <c r="B4417" s="415" t="s">
        <v>1121</v>
      </c>
      <c r="C4417" s="414">
        <v>7074</v>
      </c>
      <c r="D4417" s="414">
        <v>3481.12</v>
      </c>
    </row>
    <row r="4418" spans="1:4" x14ac:dyDescent="0.2">
      <c r="A4418" s="415" t="s">
        <v>8721</v>
      </c>
      <c r="B4418" s="415" t="s">
        <v>1121</v>
      </c>
      <c r="C4418" s="414">
        <v>5109</v>
      </c>
      <c r="D4418" s="414">
        <v>2514.14</v>
      </c>
    </row>
    <row r="4419" spans="1:4" x14ac:dyDescent="0.2">
      <c r="A4419" s="415" t="s">
        <v>8722</v>
      </c>
      <c r="B4419" s="415" t="s">
        <v>1121</v>
      </c>
      <c r="C4419" s="414">
        <v>2622.099999999984</v>
      </c>
      <c r="D4419" s="414">
        <v>1290.3300000000002</v>
      </c>
    </row>
    <row r="4420" spans="1:4" x14ac:dyDescent="0.2">
      <c r="A4420" s="415" t="s">
        <v>8723</v>
      </c>
      <c r="B4420" s="415" t="s">
        <v>1121</v>
      </c>
      <c r="C4420" s="414">
        <v>6279</v>
      </c>
      <c r="D4420" s="414">
        <v>3089.9</v>
      </c>
    </row>
    <row r="4421" spans="1:4" x14ac:dyDescent="0.2">
      <c r="A4421" s="415" t="s">
        <v>8724</v>
      </c>
      <c r="B4421" s="415" t="s">
        <v>1121</v>
      </c>
      <c r="C4421" s="414">
        <v>26672.323232323201</v>
      </c>
      <c r="D4421" s="414">
        <v>13125.45</v>
      </c>
    </row>
    <row r="4422" spans="1:4" x14ac:dyDescent="0.2">
      <c r="A4422" s="415" t="s">
        <v>8724</v>
      </c>
      <c r="B4422" s="415" t="s">
        <v>1122</v>
      </c>
      <c r="C4422" s="414">
        <v>6334.6767676767604</v>
      </c>
      <c r="D4422" s="414">
        <v>2965.9</v>
      </c>
    </row>
    <row r="4423" spans="1:4" x14ac:dyDescent="0.2">
      <c r="A4423" s="415" t="s">
        <v>8725</v>
      </c>
      <c r="B4423" s="415" t="s">
        <v>1121</v>
      </c>
      <c r="C4423" s="414">
        <v>2099</v>
      </c>
      <c r="D4423" s="414">
        <v>1032.92</v>
      </c>
    </row>
    <row r="4424" spans="1:4" x14ac:dyDescent="0.2">
      <c r="A4424" s="415" t="s">
        <v>8726</v>
      </c>
      <c r="B4424" s="415" t="s">
        <v>1121</v>
      </c>
      <c r="C4424" s="414">
        <v>1530</v>
      </c>
      <c r="D4424" s="414">
        <v>752.91000000000008</v>
      </c>
    </row>
    <row r="4425" spans="1:4" x14ac:dyDescent="0.2">
      <c r="A4425" s="415" t="s">
        <v>8727</v>
      </c>
      <c r="B4425" s="415" t="s">
        <v>1121</v>
      </c>
      <c r="C4425" s="414">
        <v>3614</v>
      </c>
      <c r="D4425" s="414">
        <v>1778.4599999999998</v>
      </c>
    </row>
    <row r="4426" spans="1:4" x14ac:dyDescent="0.2">
      <c r="A4426" s="415" t="s">
        <v>8728</v>
      </c>
      <c r="B4426" s="415" t="s">
        <v>1121</v>
      </c>
      <c r="C4426" s="414">
        <v>7727.0999999999758</v>
      </c>
      <c r="D4426" s="414">
        <v>3802.5199999999995</v>
      </c>
    </row>
    <row r="4427" spans="1:4" x14ac:dyDescent="0.2">
      <c r="A4427" s="415" t="s">
        <v>8729</v>
      </c>
      <c r="B4427" s="415" t="s">
        <v>1121</v>
      </c>
      <c r="C4427" s="414">
        <v>6250</v>
      </c>
      <c r="D4427" s="414">
        <v>3075.63</v>
      </c>
    </row>
    <row r="4428" spans="1:4" x14ac:dyDescent="0.2">
      <c r="A4428" s="415" t="s">
        <v>8730</v>
      </c>
      <c r="B4428" s="415" t="s">
        <v>3243</v>
      </c>
      <c r="C4428" s="414">
        <v>2742</v>
      </c>
      <c r="D4428" s="414">
        <v>1073.22</v>
      </c>
    </row>
    <row r="4429" spans="1:4" x14ac:dyDescent="0.2">
      <c r="A4429" s="415" t="s">
        <v>8730</v>
      </c>
      <c r="B4429" s="415" t="s">
        <v>3247</v>
      </c>
      <c r="C4429" s="414">
        <v>1241</v>
      </c>
      <c r="D4429" s="414">
        <v>485.73</v>
      </c>
    </row>
    <row r="4430" spans="1:4" x14ac:dyDescent="0.2">
      <c r="A4430" s="415" t="s">
        <v>8730</v>
      </c>
      <c r="B4430" s="415" t="s">
        <v>3248</v>
      </c>
      <c r="C4430" s="414">
        <v>-1241</v>
      </c>
      <c r="D4430" s="414">
        <v>-203.28</v>
      </c>
    </row>
    <row r="4431" spans="1:4" x14ac:dyDescent="0.2">
      <c r="A4431" s="415" t="s">
        <v>8731</v>
      </c>
      <c r="B4431" s="415" t="s">
        <v>1121</v>
      </c>
      <c r="C4431" s="414">
        <v>3865.6000000000031</v>
      </c>
      <c r="D4431" s="414">
        <v>1902.26</v>
      </c>
    </row>
    <row r="4432" spans="1:4" x14ac:dyDescent="0.2">
      <c r="A4432" s="415" t="s">
        <v>8732</v>
      </c>
      <c r="B4432" s="415" t="s">
        <v>1121</v>
      </c>
      <c r="C4432" s="414">
        <v>15432</v>
      </c>
      <c r="D4432" s="414">
        <v>7594.09</v>
      </c>
    </row>
    <row r="4433" spans="1:4" x14ac:dyDescent="0.2">
      <c r="A4433" s="415" t="s">
        <v>8734</v>
      </c>
      <c r="B4433" s="415" t="s">
        <v>1121</v>
      </c>
      <c r="C4433" s="414">
        <v>2751</v>
      </c>
      <c r="D4433" s="414">
        <v>1353.77</v>
      </c>
    </row>
    <row r="4434" spans="1:4" x14ac:dyDescent="0.2">
      <c r="A4434" s="415" t="s">
        <v>8735</v>
      </c>
      <c r="B4434" s="415" t="s">
        <v>1121</v>
      </c>
      <c r="C4434" s="414">
        <v>4126</v>
      </c>
      <c r="D4434" s="414">
        <v>2030.4</v>
      </c>
    </row>
    <row r="4435" spans="1:4" x14ac:dyDescent="0.2">
      <c r="A4435" s="415" t="s">
        <v>8736</v>
      </c>
      <c r="B4435" s="415" t="s">
        <v>1121</v>
      </c>
      <c r="C4435" s="414">
        <v>10148</v>
      </c>
      <c r="D4435" s="414">
        <v>4993.83</v>
      </c>
    </row>
    <row r="4436" spans="1:4" x14ac:dyDescent="0.2">
      <c r="A4436" s="415" t="s">
        <v>8737</v>
      </c>
      <c r="B4436" s="415" t="s">
        <v>1121</v>
      </c>
      <c r="C4436" s="414">
        <v>15902</v>
      </c>
      <c r="D4436" s="414">
        <v>7825.37</v>
      </c>
    </row>
    <row r="4437" spans="1:4" x14ac:dyDescent="0.2">
      <c r="A4437" s="415" t="s">
        <v>8738</v>
      </c>
      <c r="B4437" s="415" t="s">
        <v>1121</v>
      </c>
      <c r="C4437" s="414">
        <v>3445.0999999999899</v>
      </c>
      <c r="D4437" s="414">
        <v>1695.33</v>
      </c>
    </row>
    <row r="4438" spans="1:4" x14ac:dyDescent="0.2">
      <c r="A4438" s="415" t="s">
        <v>8739</v>
      </c>
      <c r="B4438" s="415" t="s">
        <v>1121</v>
      </c>
      <c r="C4438" s="414">
        <v>7844</v>
      </c>
      <c r="D4438" s="414">
        <v>3860.03</v>
      </c>
    </row>
    <row r="4439" spans="1:4" x14ac:dyDescent="0.2">
      <c r="A4439" s="415" t="s">
        <v>8740</v>
      </c>
      <c r="B4439" s="415" t="s">
        <v>1121</v>
      </c>
      <c r="C4439" s="414">
        <v>10573</v>
      </c>
      <c r="D4439" s="414">
        <v>5202.97</v>
      </c>
    </row>
    <row r="4440" spans="1:4" x14ac:dyDescent="0.2">
      <c r="A4440" s="415" t="s">
        <v>8741</v>
      </c>
      <c r="B4440" s="415" t="s">
        <v>1121</v>
      </c>
      <c r="C4440" s="414">
        <v>5766</v>
      </c>
      <c r="D4440" s="414">
        <v>2837.45</v>
      </c>
    </row>
    <row r="4441" spans="1:4" x14ac:dyDescent="0.2">
      <c r="A4441" s="415" t="s">
        <v>8742</v>
      </c>
      <c r="B4441" s="415" t="s">
        <v>1121</v>
      </c>
      <c r="C4441" s="414">
        <v>25802</v>
      </c>
      <c r="D4441" s="414">
        <v>12697.16</v>
      </c>
    </row>
    <row r="4442" spans="1:4" x14ac:dyDescent="0.2">
      <c r="A4442" s="415" t="s">
        <v>8743</v>
      </c>
      <c r="B4442" s="415" t="s">
        <v>1121</v>
      </c>
      <c r="C4442" s="414">
        <v>12010</v>
      </c>
      <c r="D4442" s="414">
        <v>5910.12</v>
      </c>
    </row>
    <row r="4443" spans="1:4" x14ac:dyDescent="0.2">
      <c r="A4443" s="415" t="s">
        <v>8745</v>
      </c>
      <c r="B4443" s="415" t="s">
        <v>1121</v>
      </c>
      <c r="C4443" s="414">
        <v>9831</v>
      </c>
      <c r="D4443" s="414">
        <v>4837.84</v>
      </c>
    </row>
    <row r="4444" spans="1:4" x14ac:dyDescent="0.2">
      <c r="A4444" s="415" t="s">
        <v>8746</v>
      </c>
      <c r="B4444" s="415" t="s">
        <v>1121</v>
      </c>
      <c r="C4444" s="414">
        <v>8346</v>
      </c>
      <c r="D4444" s="414">
        <v>4107.07</v>
      </c>
    </row>
    <row r="4445" spans="1:4" x14ac:dyDescent="0.2">
      <c r="A4445" s="415" t="s">
        <v>8747</v>
      </c>
      <c r="B4445" s="415" t="s">
        <v>1121</v>
      </c>
      <c r="C4445" s="414">
        <v>5772</v>
      </c>
      <c r="D4445" s="414">
        <v>2840.4</v>
      </c>
    </row>
    <row r="4446" spans="1:4" x14ac:dyDescent="0.2">
      <c r="A4446" s="415" t="s">
        <v>8748</v>
      </c>
      <c r="B4446" s="415" t="s">
        <v>1121</v>
      </c>
      <c r="C4446" s="414">
        <v>2642</v>
      </c>
      <c r="D4446" s="414">
        <v>1300.1300000000001</v>
      </c>
    </row>
    <row r="4447" spans="1:4" x14ac:dyDescent="0.2">
      <c r="A4447" s="415" t="s">
        <v>8749</v>
      </c>
      <c r="B4447" s="415" t="s">
        <v>1121</v>
      </c>
      <c r="C4447" s="414">
        <v>25526.78571428567</v>
      </c>
      <c r="D4447" s="414">
        <v>12561.720000000001</v>
      </c>
    </row>
    <row r="4448" spans="1:4" x14ac:dyDescent="0.2">
      <c r="A4448" s="415" t="s">
        <v>8749</v>
      </c>
      <c r="B4448" s="415" t="s">
        <v>1122</v>
      </c>
      <c r="C4448" s="414">
        <v>3063.2142857142821</v>
      </c>
      <c r="D4448" s="414">
        <v>1434.1899999999998</v>
      </c>
    </row>
    <row r="4449" spans="1:4" x14ac:dyDescent="0.2">
      <c r="A4449" s="415" t="s">
        <v>8750</v>
      </c>
      <c r="B4449" s="415" t="s">
        <v>1121</v>
      </c>
      <c r="C4449" s="414">
        <v>22678.185745140352</v>
      </c>
      <c r="D4449" s="414">
        <v>11159.93</v>
      </c>
    </row>
    <row r="4450" spans="1:4" x14ac:dyDescent="0.2">
      <c r="A4450" s="415" t="s">
        <v>8750</v>
      </c>
      <c r="B4450" s="415" t="s">
        <v>1122</v>
      </c>
      <c r="C4450" s="414">
        <v>5321.814254859607</v>
      </c>
      <c r="D4450" s="414">
        <v>2491.66</v>
      </c>
    </row>
    <row r="4451" spans="1:4" x14ac:dyDescent="0.2">
      <c r="A4451" s="415" t="s">
        <v>8751</v>
      </c>
      <c r="B4451" s="415" t="s">
        <v>1121</v>
      </c>
      <c r="C4451" s="414">
        <v>3762</v>
      </c>
      <c r="D4451" s="414">
        <v>1851.28</v>
      </c>
    </row>
    <row r="4452" spans="1:4" x14ac:dyDescent="0.2">
      <c r="A4452" s="415" t="s">
        <v>8752</v>
      </c>
      <c r="B4452" s="415" t="s">
        <v>1121</v>
      </c>
      <c r="C4452" s="414">
        <v>10417</v>
      </c>
      <c r="D4452" s="414">
        <v>5126.21</v>
      </c>
    </row>
    <row r="4453" spans="1:4" x14ac:dyDescent="0.2">
      <c r="A4453" s="415" t="s">
        <v>8753</v>
      </c>
      <c r="B4453" s="415" t="s">
        <v>1121</v>
      </c>
      <c r="C4453" s="414">
        <v>4242</v>
      </c>
      <c r="D4453" s="414">
        <v>2087.4899999999998</v>
      </c>
    </row>
    <row r="4454" spans="1:4" x14ac:dyDescent="0.2">
      <c r="A4454" s="415" t="s">
        <v>8754</v>
      </c>
      <c r="B4454" s="415" t="s">
        <v>1121</v>
      </c>
      <c r="C4454" s="414">
        <v>18210</v>
      </c>
      <c r="D4454" s="414">
        <v>8961.14</v>
      </c>
    </row>
    <row r="4455" spans="1:4" x14ac:dyDescent="0.2">
      <c r="A4455" s="415" t="s">
        <v>8755</v>
      </c>
      <c r="B4455" s="415" t="s">
        <v>1121</v>
      </c>
      <c r="C4455" s="414">
        <v>9156</v>
      </c>
      <c r="D4455" s="414">
        <v>4505.67</v>
      </c>
    </row>
    <row r="4456" spans="1:4" x14ac:dyDescent="0.2">
      <c r="A4456" s="415" t="s">
        <v>8757</v>
      </c>
      <c r="B4456" s="415" t="s">
        <v>1121</v>
      </c>
      <c r="C4456" s="414">
        <v>2366</v>
      </c>
      <c r="D4456" s="414">
        <v>1164.31</v>
      </c>
    </row>
    <row r="4457" spans="1:4" x14ac:dyDescent="0.2">
      <c r="A4457" s="415" t="s">
        <v>8758</v>
      </c>
      <c r="B4457" s="415" t="s">
        <v>1121</v>
      </c>
      <c r="C4457" s="414">
        <v>3733</v>
      </c>
      <c r="D4457" s="414">
        <v>1837.01</v>
      </c>
    </row>
    <row r="4458" spans="1:4" x14ac:dyDescent="0.2">
      <c r="A4458" s="415" t="s">
        <v>8759</v>
      </c>
      <c r="B4458" s="415" t="s">
        <v>1121</v>
      </c>
      <c r="C4458" s="414">
        <v>12600</v>
      </c>
      <c r="D4458" s="414">
        <v>6200.47</v>
      </c>
    </row>
    <row r="4459" spans="1:4" x14ac:dyDescent="0.2">
      <c r="A4459" s="415" t="s">
        <v>8760</v>
      </c>
      <c r="B4459" s="415" t="s">
        <v>1121</v>
      </c>
      <c r="C4459" s="414">
        <v>4277</v>
      </c>
      <c r="D4459" s="414">
        <v>2104.71</v>
      </c>
    </row>
    <row r="4460" spans="1:4" x14ac:dyDescent="0.2">
      <c r="A4460" s="415" t="s">
        <v>8761</v>
      </c>
      <c r="B4460" s="415" t="s">
        <v>1121</v>
      </c>
      <c r="C4460" s="414">
        <v>5780</v>
      </c>
      <c r="D4460" s="414">
        <v>2844.34</v>
      </c>
    </row>
    <row r="4461" spans="1:4" x14ac:dyDescent="0.2">
      <c r="A4461" s="415" t="s">
        <v>8762</v>
      </c>
      <c r="B4461" s="415" t="s">
        <v>1121</v>
      </c>
      <c r="C4461" s="414">
        <v>8787</v>
      </c>
      <c r="D4461" s="414">
        <v>4324.08</v>
      </c>
    </row>
    <row r="4462" spans="1:4" x14ac:dyDescent="0.2">
      <c r="A4462" s="415" t="s">
        <v>8763</v>
      </c>
      <c r="B4462" s="415" t="s">
        <v>1121</v>
      </c>
      <c r="C4462" s="414">
        <v>23452.9411764705</v>
      </c>
      <c r="D4462" s="414">
        <v>11541.19</v>
      </c>
    </row>
    <row r="4463" spans="1:4" x14ac:dyDescent="0.2">
      <c r="A4463" s="415" t="s">
        <v>8763</v>
      </c>
      <c r="B4463" s="415" t="s">
        <v>1122</v>
      </c>
      <c r="C4463" s="414">
        <v>1798.0588235293999</v>
      </c>
      <c r="D4463" s="414">
        <v>841.85</v>
      </c>
    </row>
    <row r="4464" spans="1:4" x14ac:dyDescent="0.2">
      <c r="A4464" s="415" t="s">
        <v>8764</v>
      </c>
      <c r="B4464" s="415" t="s">
        <v>1121</v>
      </c>
      <c r="C4464" s="414">
        <v>25008.668730650101</v>
      </c>
      <c r="D4464" s="414">
        <v>12306.77</v>
      </c>
    </row>
    <row r="4465" spans="1:4" x14ac:dyDescent="0.2">
      <c r="A4465" s="415" t="s">
        <v>8764</v>
      </c>
      <c r="B4465" s="415" t="s">
        <v>1122</v>
      </c>
      <c r="C4465" s="414">
        <v>1917.3312693498401</v>
      </c>
      <c r="D4465" s="414">
        <v>897.69</v>
      </c>
    </row>
    <row r="4466" spans="1:4" x14ac:dyDescent="0.2">
      <c r="A4466" s="415" t="s">
        <v>8765</v>
      </c>
      <c r="B4466" s="415" t="s">
        <v>1121</v>
      </c>
      <c r="C4466" s="414">
        <v>5250</v>
      </c>
      <c r="D4466" s="414">
        <v>2583.5300000000002</v>
      </c>
    </row>
    <row r="4467" spans="1:4" x14ac:dyDescent="0.2">
      <c r="A4467" s="415" t="s">
        <v>8766</v>
      </c>
      <c r="B4467" s="415" t="s">
        <v>1121</v>
      </c>
      <c r="C4467" s="414">
        <v>3326</v>
      </c>
      <c r="D4467" s="414">
        <v>1636.72</v>
      </c>
    </row>
    <row r="4468" spans="1:4" x14ac:dyDescent="0.2">
      <c r="A4468" s="415" t="s">
        <v>8767</v>
      </c>
      <c r="B4468" s="415" t="s">
        <v>1121</v>
      </c>
      <c r="C4468" s="414">
        <v>7966</v>
      </c>
      <c r="D4468" s="414">
        <v>3920.07</v>
      </c>
    </row>
    <row r="4469" spans="1:4" x14ac:dyDescent="0.2">
      <c r="A4469" s="415" t="s">
        <v>8768</v>
      </c>
      <c r="B4469" s="415" t="s">
        <v>1121</v>
      </c>
      <c r="C4469" s="414">
        <v>5424</v>
      </c>
      <c r="D4469" s="414">
        <v>2669.15</v>
      </c>
    </row>
    <row r="4470" spans="1:4" x14ac:dyDescent="0.2">
      <c r="A4470" s="415" t="s">
        <v>8769</v>
      </c>
      <c r="B4470" s="415" t="s">
        <v>1121</v>
      </c>
      <c r="C4470" s="414">
        <v>4486</v>
      </c>
      <c r="D4470" s="414">
        <v>2207.56</v>
      </c>
    </row>
    <row r="4471" spans="1:4" x14ac:dyDescent="0.2">
      <c r="A4471" s="415" t="s">
        <v>8770</v>
      </c>
      <c r="B4471" s="415" t="s">
        <v>1121</v>
      </c>
      <c r="C4471" s="414">
        <v>2956</v>
      </c>
      <c r="D4471" s="414">
        <v>1454.65</v>
      </c>
    </row>
    <row r="4472" spans="1:4" x14ac:dyDescent="0.2">
      <c r="A4472" s="415" t="s">
        <v>8771</v>
      </c>
      <c r="B4472" s="415" t="s">
        <v>1121</v>
      </c>
      <c r="C4472" s="414">
        <v>8032</v>
      </c>
      <c r="D4472" s="414">
        <v>3952.55</v>
      </c>
    </row>
    <row r="4473" spans="1:4" x14ac:dyDescent="0.2">
      <c r="A4473" s="415" t="s">
        <v>8772</v>
      </c>
      <c r="B4473" s="415" t="s">
        <v>1121</v>
      </c>
      <c r="C4473" s="414">
        <v>6814</v>
      </c>
      <c r="D4473" s="414">
        <v>3353.17</v>
      </c>
    </row>
    <row r="4474" spans="1:4" x14ac:dyDescent="0.2">
      <c r="A4474" s="415" t="s">
        <v>8773</v>
      </c>
      <c r="B4474" s="415" t="s">
        <v>1121</v>
      </c>
      <c r="C4474" s="414">
        <v>25607.045454545412</v>
      </c>
      <c r="D4474" s="414">
        <v>12601.240000000002</v>
      </c>
    </row>
    <row r="4475" spans="1:4" x14ac:dyDescent="0.2">
      <c r="A4475" s="415" t="s">
        <v>8773</v>
      </c>
      <c r="B4475" s="415" t="s">
        <v>1122</v>
      </c>
      <c r="C4475" s="414">
        <v>11949.954545454519</v>
      </c>
      <c r="D4475" s="414">
        <v>5594.96</v>
      </c>
    </row>
    <row r="4476" spans="1:4" x14ac:dyDescent="0.2">
      <c r="A4476" s="415" t="s">
        <v>8774</v>
      </c>
      <c r="B4476" s="415" t="s">
        <v>1121</v>
      </c>
      <c r="C4476" s="414">
        <v>7190</v>
      </c>
      <c r="D4476" s="414">
        <v>3538.2</v>
      </c>
    </row>
    <row r="4477" spans="1:4" x14ac:dyDescent="0.2">
      <c r="A4477" s="415" t="s">
        <v>8775</v>
      </c>
      <c r="B4477" s="415" t="s">
        <v>1121</v>
      </c>
      <c r="C4477" s="414">
        <v>3349</v>
      </c>
      <c r="D4477" s="414">
        <v>1648.04</v>
      </c>
    </row>
    <row r="4478" spans="1:4" x14ac:dyDescent="0.2">
      <c r="A4478" s="415" t="s">
        <v>8776</v>
      </c>
      <c r="B4478" s="415" t="s">
        <v>1121</v>
      </c>
      <c r="C4478" s="414">
        <v>5130</v>
      </c>
      <c r="D4478" s="414">
        <v>2524.4699999999998</v>
      </c>
    </row>
    <row r="4479" spans="1:4" x14ac:dyDescent="0.2">
      <c r="A4479" s="415" t="s">
        <v>8777</v>
      </c>
      <c r="B4479" s="415" t="s">
        <v>1121</v>
      </c>
      <c r="C4479" s="414">
        <v>6159</v>
      </c>
      <c r="D4479" s="414">
        <v>3030.85</v>
      </c>
    </row>
    <row r="4480" spans="1:4" x14ac:dyDescent="0.2">
      <c r="A4480" s="415" t="s">
        <v>8778</v>
      </c>
      <c r="B4480" s="415" t="s">
        <v>1121</v>
      </c>
      <c r="C4480" s="414">
        <v>1849</v>
      </c>
      <c r="D4480" s="414">
        <v>909.89</v>
      </c>
    </row>
    <row r="4481" spans="1:4" x14ac:dyDescent="0.2">
      <c r="A4481" s="415" t="s">
        <v>8779</v>
      </c>
      <c r="B4481" s="415" t="s">
        <v>1121</v>
      </c>
      <c r="C4481" s="414">
        <v>10773</v>
      </c>
      <c r="D4481" s="414">
        <v>5301.39</v>
      </c>
    </row>
    <row r="4482" spans="1:4" x14ac:dyDescent="0.2">
      <c r="A4482" s="415" t="s">
        <v>8780</v>
      </c>
      <c r="B4482" s="415" t="s">
        <v>1121</v>
      </c>
      <c r="C4482" s="414">
        <v>3650</v>
      </c>
      <c r="D4482" s="414">
        <v>1796.17</v>
      </c>
    </row>
    <row r="4483" spans="1:4" x14ac:dyDescent="0.2">
      <c r="A4483" s="415" t="s">
        <v>8781</v>
      </c>
      <c r="B4483" s="415" t="s">
        <v>1121</v>
      </c>
      <c r="C4483" s="414">
        <v>5226</v>
      </c>
      <c r="D4483" s="414">
        <v>2571.71</v>
      </c>
    </row>
    <row r="4484" spans="1:4" x14ac:dyDescent="0.2">
      <c r="A4484" s="415" t="s">
        <v>8782</v>
      </c>
      <c r="B4484" s="415" t="s">
        <v>1121</v>
      </c>
      <c r="C4484" s="414">
        <v>9566</v>
      </c>
      <c r="D4484" s="414">
        <v>4707.43</v>
      </c>
    </row>
    <row r="4485" spans="1:4" x14ac:dyDescent="0.2">
      <c r="A4485" s="415" t="s">
        <v>8783</v>
      </c>
      <c r="B4485" s="415" t="s">
        <v>1121</v>
      </c>
      <c r="C4485" s="414">
        <v>8987</v>
      </c>
      <c r="D4485" s="414">
        <v>4422.5</v>
      </c>
    </row>
    <row r="4486" spans="1:4" x14ac:dyDescent="0.2">
      <c r="A4486" s="415" t="s">
        <v>8784</v>
      </c>
      <c r="B4486" s="415" t="s">
        <v>1121</v>
      </c>
      <c r="C4486" s="414">
        <v>1973</v>
      </c>
      <c r="D4486" s="414">
        <v>970.92</v>
      </c>
    </row>
    <row r="4487" spans="1:4" x14ac:dyDescent="0.2">
      <c r="A4487" s="415" t="s">
        <v>8785</v>
      </c>
      <c r="B4487" s="415" t="s">
        <v>1121</v>
      </c>
      <c r="C4487" s="414">
        <v>5048.8</v>
      </c>
      <c r="D4487" s="414">
        <v>2484.5100000000002</v>
      </c>
    </row>
    <row r="4488" spans="1:4" x14ac:dyDescent="0.2">
      <c r="A4488" s="415" t="s">
        <v>8786</v>
      </c>
      <c r="B4488" s="415" t="s">
        <v>1121</v>
      </c>
      <c r="C4488" s="414">
        <v>5276</v>
      </c>
      <c r="D4488" s="414">
        <v>2596.3200000000002</v>
      </c>
    </row>
    <row r="4489" spans="1:4" x14ac:dyDescent="0.2">
      <c r="A4489" s="415" t="s">
        <v>8787</v>
      </c>
      <c r="B4489" s="415" t="s">
        <v>1121</v>
      </c>
      <c r="C4489" s="414">
        <v>15048</v>
      </c>
      <c r="D4489" s="414">
        <v>7405.12</v>
      </c>
    </row>
    <row r="4490" spans="1:4" x14ac:dyDescent="0.2">
      <c r="A4490" s="415" t="s">
        <v>8788</v>
      </c>
      <c r="B4490" s="415" t="s">
        <v>1121</v>
      </c>
      <c r="C4490" s="414">
        <v>5851</v>
      </c>
      <c r="D4490" s="414">
        <v>2879.28</v>
      </c>
    </row>
    <row r="4491" spans="1:4" x14ac:dyDescent="0.2">
      <c r="A4491" s="415" t="s">
        <v>8789</v>
      </c>
      <c r="B4491" s="415" t="s">
        <v>1121</v>
      </c>
      <c r="C4491" s="414">
        <v>2659</v>
      </c>
      <c r="D4491" s="414">
        <v>1308.49</v>
      </c>
    </row>
    <row r="4492" spans="1:4" x14ac:dyDescent="0.2">
      <c r="A4492" s="415" t="s">
        <v>8790</v>
      </c>
      <c r="B4492" s="415" t="s">
        <v>1121</v>
      </c>
      <c r="C4492" s="414">
        <v>4405</v>
      </c>
      <c r="D4492" s="414">
        <v>2167.71</v>
      </c>
    </row>
    <row r="4493" spans="1:4" x14ac:dyDescent="0.2">
      <c r="A4493" s="415" t="s">
        <v>8791</v>
      </c>
      <c r="B4493" s="415" t="s">
        <v>1121</v>
      </c>
      <c r="C4493" s="414">
        <v>5359.3</v>
      </c>
      <c r="D4493" s="414">
        <v>2637.31</v>
      </c>
    </row>
    <row r="4494" spans="1:4" x14ac:dyDescent="0.2">
      <c r="A4494" s="415" t="s">
        <v>8792</v>
      </c>
      <c r="B4494" s="415" t="s">
        <v>1121</v>
      </c>
      <c r="C4494" s="414">
        <v>5376</v>
      </c>
      <c r="D4494" s="414">
        <v>2645.53</v>
      </c>
    </row>
    <row r="4495" spans="1:4" x14ac:dyDescent="0.2">
      <c r="A4495" s="415" t="s">
        <v>8793</v>
      </c>
      <c r="B4495" s="415" t="s">
        <v>1121</v>
      </c>
      <c r="C4495" s="414">
        <v>3480</v>
      </c>
      <c r="D4495" s="414">
        <v>1712.51</v>
      </c>
    </row>
    <row r="4496" spans="1:4" x14ac:dyDescent="0.2">
      <c r="A4496" s="415" t="s">
        <v>8794</v>
      </c>
      <c r="B4496" s="415" t="s">
        <v>1121</v>
      </c>
      <c r="C4496" s="414">
        <v>4040</v>
      </c>
      <c r="D4496" s="414">
        <v>1988.08</v>
      </c>
    </row>
    <row r="4497" spans="1:4" x14ac:dyDescent="0.2">
      <c r="A4497" s="415" t="s">
        <v>8795</v>
      </c>
      <c r="B4497" s="415" t="s">
        <v>1121</v>
      </c>
      <c r="C4497" s="414">
        <v>7750</v>
      </c>
      <c r="D4497" s="414">
        <v>3813.78</v>
      </c>
    </row>
    <row r="4498" spans="1:4" x14ac:dyDescent="0.2">
      <c r="A4498" s="415" t="s">
        <v>8797</v>
      </c>
      <c r="B4498" s="415" t="s">
        <v>1121</v>
      </c>
      <c r="C4498" s="414">
        <v>5440</v>
      </c>
      <c r="D4498" s="414">
        <v>2677.02</v>
      </c>
    </row>
    <row r="4499" spans="1:4" x14ac:dyDescent="0.2">
      <c r="A4499" s="415" t="s">
        <v>8798</v>
      </c>
      <c r="B4499" s="415" t="s">
        <v>1121</v>
      </c>
      <c r="C4499" s="414">
        <v>8079</v>
      </c>
      <c r="D4499" s="414">
        <v>3975.68</v>
      </c>
    </row>
    <row r="4500" spans="1:4" x14ac:dyDescent="0.2">
      <c r="A4500" s="415" t="s">
        <v>8799</v>
      </c>
      <c r="B4500" s="415" t="s">
        <v>1121</v>
      </c>
      <c r="C4500" s="414">
        <v>8095</v>
      </c>
      <c r="D4500" s="414">
        <v>3983.55</v>
      </c>
    </row>
    <row r="4501" spans="1:4" x14ac:dyDescent="0.2">
      <c r="A4501" s="415" t="s">
        <v>8800</v>
      </c>
      <c r="B4501" s="415" t="s">
        <v>1121</v>
      </c>
      <c r="C4501" s="414">
        <v>7726</v>
      </c>
      <c r="D4501" s="414">
        <v>3801.96</v>
      </c>
    </row>
    <row r="4502" spans="1:4" x14ac:dyDescent="0.2">
      <c r="A4502" s="415" t="s">
        <v>8801</v>
      </c>
      <c r="B4502" s="415" t="s">
        <v>1121</v>
      </c>
      <c r="C4502" s="414">
        <v>4026</v>
      </c>
      <c r="D4502" s="414">
        <v>1981.19</v>
      </c>
    </row>
    <row r="4503" spans="1:4" x14ac:dyDescent="0.2">
      <c r="A4503" s="415" t="s">
        <v>8802</v>
      </c>
      <c r="B4503" s="415" t="s">
        <v>1121</v>
      </c>
      <c r="C4503" s="414">
        <v>10108</v>
      </c>
      <c r="D4503" s="414">
        <v>4974.16</v>
      </c>
    </row>
    <row r="4504" spans="1:4" x14ac:dyDescent="0.2">
      <c r="A4504" s="415" t="s">
        <v>8803</v>
      </c>
      <c r="B4504" s="415" t="s">
        <v>1121</v>
      </c>
      <c r="C4504" s="414">
        <v>14757</v>
      </c>
      <c r="D4504" s="414">
        <v>7261.91</v>
      </c>
    </row>
    <row r="4505" spans="1:4" x14ac:dyDescent="0.2">
      <c r="A4505" s="415" t="s">
        <v>8804</v>
      </c>
      <c r="B4505" s="415" t="s">
        <v>1121</v>
      </c>
      <c r="C4505" s="414">
        <v>3602</v>
      </c>
      <c r="D4505" s="414">
        <v>1772.54</v>
      </c>
    </row>
    <row r="4506" spans="1:4" x14ac:dyDescent="0.2">
      <c r="A4506" s="415" t="s">
        <v>8805</v>
      </c>
      <c r="B4506" s="415" t="s">
        <v>1121</v>
      </c>
      <c r="C4506" s="414">
        <v>9385</v>
      </c>
      <c r="D4506" s="414">
        <v>4618.3599999999997</v>
      </c>
    </row>
    <row r="4507" spans="1:4" x14ac:dyDescent="0.2">
      <c r="A4507" s="415" t="s">
        <v>8806</v>
      </c>
      <c r="B4507" s="415" t="s">
        <v>1121</v>
      </c>
      <c r="C4507" s="414">
        <v>8900</v>
      </c>
      <c r="D4507" s="414">
        <v>4379.6899999999996</v>
      </c>
    </row>
    <row r="4508" spans="1:4" x14ac:dyDescent="0.2">
      <c r="A4508" s="415" t="s">
        <v>8807</v>
      </c>
      <c r="B4508" s="415" t="s">
        <v>3987</v>
      </c>
      <c r="C4508" s="414">
        <v>1415</v>
      </c>
      <c r="D4508" s="414">
        <v>406.66999999999996</v>
      </c>
    </row>
    <row r="4509" spans="1:4" x14ac:dyDescent="0.2">
      <c r="A4509" s="415" t="s">
        <v>8808</v>
      </c>
      <c r="B4509" s="415" t="s">
        <v>1121</v>
      </c>
      <c r="C4509" s="414">
        <v>1695</v>
      </c>
      <c r="D4509" s="414">
        <v>834.11</v>
      </c>
    </row>
    <row r="4510" spans="1:4" x14ac:dyDescent="0.2">
      <c r="A4510" s="415" t="s">
        <v>8809</v>
      </c>
      <c r="B4510" s="415" t="s">
        <v>1121</v>
      </c>
      <c r="C4510" s="414">
        <v>3193</v>
      </c>
      <c r="D4510" s="414">
        <v>1571.28</v>
      </c>
    </row>
    <row r="4511" spans="1:4" x14ac:dyDescent="0.2">
      <c r="A4511" s="415" t="s">
        <v>8810</v>
      </c>
      <c r="B4511" s="415" t="s">
        <v>1121</v>
      </c>
      <c r="C4511" s="414">
        <v>3145</v>
      </c>
      <c r="D4511" s="414">
        <v>1547.6600000000003</v>
      </c>
    </row>
    <row r="4512" spans="1:4" x14ac:dyDescent="0.2">
      <c r="A4512" s="415" t="s">
        <v>8811</v>
      </c>
      <c r="B4512" s="415" t="s">
        <v>1121</v>
      </c>
      <c r="C4512" s="414">
        <v>5800</v>
      </c>
      <c r="D4512" s="414">
        <v>2854.1800000000003</v>
      </c>
    </row>
    <row r="4513" spans="1:4" x14ac:dyDescent="0.2">
      <c r="A4513" s="415" t="s">
        <v>8812</v>
      </c>
      <c r="B4513" s="415" t="s">
        <v>1121</v>
      </c>
      <c r="C4513" s="414">
        <v>39061.046511627785</v>
      </c>
      <c r="D4513" s="414">
        <v>19221.940000000002</v>
      </c>
    </row>
    <row r="4514" spans="1:4" x14ac:dyDescent="0.2">
      <c r="A4514" s="415" t="s">
        <v>8812</v>
      </c>
      <c r="B4514" s="415" t="s">
        <v>1122</v>
      </c>
      <c r="C4514" s="414">
        <v>1249.9534883720919</v>
      </c>
      <c r="D4514" s="414">
        <v>585.23</v>
      </c>
    </row>
    <row r="4515" spans="1:4" x14ac:dyDescent="0.2">
      <c r="A4515" s="415" t="s">
        <v>8813</v>
      </c>
      <c r="B4515" s="415" t="s">
        <v>1121</v>
      </c>
      <c r="C4515" s="414">
        <v>9882.3999999999905</v>
      </c>
      <c r="D4515" s="414">
        <v>4863.13</v>
      </c>
    </row>
    <row r="4516" spans="1:4" x14ac:dyDescent="0.2">
      <c r="A4516" s="415" t="s">
        <v>8814</v>
      </c>
      <c r="B4516" s="415" t="s">
        <v>1121</v>
      </c>
      <c r="C4516" s="414">
        <v>5777</v>
      </c>
      <c r="D4516" s="414">
        <v>2842.86</v>
      </c>
    </row>
    <row r="4517" spans="1:4" x14ac:dyDescent="0.2">
      <c r="A4517" s="415" t="s">
        <v>8815</v>
      </c>
      <c r="B4517" s="415" t="s">
        <v>1121</v>
      </c>
      <c r="C4517" s="414">
        <v>1387</v>
      </c>
      <c r="D4517" s="414">
        <v>682.54</v>
      </c>
    </row>
    <row r="4518" spans="1:4" x14ac:dyDescent="0.2">
      <c r="A4518" s="415" t="s">
        <v>8816</v>
      </c>
      <c r="B4518" s="415" t="s">
        <v>1121</v>
      </c>
      <c r="C4518" s="414">
        <v>13116</v>
      </c>
      <c r="D4518" s="414">
        <v>6454.38</v>
      </c>
    </row>
    <row r="4519" spans="1:4" x14ac:dyDescent="0.2">
      <c r="A4519" s="415" t="s">
        <v>8817</v>
      </c>
      <c r="B4519" s="415" t="s">
        <v>1121</v>
      </c>
      <c r="C4519" s="414">
        <v>14586</v>
      </c>
      <c r="D4519" s="414">
        <v>7177.76</v>
      </c>
    </row>
    <row r="4520" spans="1:4" x14ac:dyDescent="0.2">
      <c r="A4520" s="415" t="s">
        <v>8818</v>
      </c>
      <c r="B4520" s="415" t="s">
        <v>3987</v>
      </c>
      <c r="C4520" s="414">
        <v>4894</v>
      </c>
      <c r="D4520" s="414">
        <v>1406.54</v>
      </c>
    </row>
    <row r="4521" spans="1:4" x14ac:dyDescent="0.2">
      <c r="A4521" s="415" t="s">
        <v>8818</v>
      </c>
      <c r="B4521" s="415" t="s">
        <v>3991</v>
      </c>
      <c r="C4521" s="414">
        <v>983</v>
      </c>
      <c r="D4521" s="414">
        <v>282.51</v>
      </c>
    </row>
    <row r="4522" spans="1:4" x14ac:dyDescent="0.2">
      <c r="A4522" s="415" t="s">
        <v>8818</v>
      </c>
      <c r="B4522" s="415" t="s">
        <v>3992</v>
      </c>
      <c r="C4522" s="414">
        <v>-983</v>
      </c>
      <c r="D4522" s="414">
        <v>-161.02000000000001</v>
      </c>
    </row>
    <row r="4523" spans="1:4" x14ac:dyDescent="0.2">
      <c r="A4523" s="415" t="s">
        <v>8818</v>
      </c>
      <c r="B4523" s="415" t="s">
        <v>3993</v>
      </c>
      <c r="C4523" s="414">
        <v>0</v>
      </c>
      <c r="D4523" s="414">
        <v>0</v>
      </c>
    </row>
    <row r="4524" spans="1:4" x14ac:dyDescent="0.2">
      <c r="A4524" s="415" t="s">
        <v>8819</v>
      </c>
      <c r="B4524" s="415" t="s">
        <v>1121</v>
      </c>
      <c r="C4524" s="414">
        <v>9457</v>
      </c>
      <c r="D4524" s="414">
        <v>4653.8</v>
      </c>
    </row>
    <row r="4525" spans="1:4" x14ac:dyDescent="0.2">
      <c r="A4525" s="415" t="s">
        <v>8820</v>
      </c>
      <c r="B4525" s="415" t="s">
        <v>1121</v>
      </c>
      <c r="C4525" s="414">
        <v>4309</v>
      </c>
      <c r="D4525" s="414">
        <v>2120.46</v>
      </c>
    </row>
    <row r="4526" spans="1:4" x14ac:dyDescent="0.2">
      <c r="A4526" s="415" t="s">
        <v>8821</v>
      </c>
      <c r="B4526" s="415" t="s">
        <v>1121</v>
      </c>
      <c r="C4526" s="414">
        <v>15691.699999999975</v>
      </c>
      <c r="D4526" s="414">
        <v>7721.8799999999992</v>
      </c>
    </row>
    <row r="4527" spans="1:4" x14ac:dyDescent="0.2">
      <c r="A4527" s="415" t="s">
        <v>8822</v>
      </c>
      <c r="B4527" s="415" t="s">
        <v>1121</v>
      </c>
      <c r="C4527" s="414">
        <v>5743</v>
      </c>
      <c r="D4527" s="414">
        <v>2826.1499999999996</v>
      </c>
    </row>
    <row r="4528" spans="1:4" x14ac:dyDescent="0.2">
      <c r="A4528" s="415" t="s">
        <v>8823</v>
      </c>
      <c r="B4528" s="415" t="s">
        <v>1121</v>
      </c>
      <c r="C4528" s="414">
        <v>9543</v>
      </c>
      <c r="D4528" s="414">
        <v>4696.1099999999997</v>
      </c>
    </row>
    <row r="4529" spans="1:4" x14ac:dyDescent="0.2">
      <c r="A4529" s="415" t="s">
        <v>8824</v>
      </c>
      <c r="B4529" s="415" t="s">
        <v>1121</v>
      </c>
      <c r="C4529" s="414">
        <v>4039</v>
      </c>
      <c r="D4529" s="414">
        <v>1987.6100000000001</v>
      </c>
    </row>
    <row r="4530" spans="1:4" x14ac:dyDescent="0.2">
      <c r="A4530" s="415" t="s">
        <v>8825</v>
      </c>
      <c r="B4530" s="415" t="s">
        <v>1121</v>
      </c>
      <c r="C4530" s="414">
        <v>3750</v>
      </c>
      <c r="D4530" s="414">
        <v>1845.38</v>
      </c>
    </row>
    <row r="4531" spans="1:4" x14ac:dyDescent="0.2">
      <c r="A4531" s="415" t="s">
        <v>8826</v>
      </c>
      <c r="B4531" s="415" t="s">
        <v>1121</v>
      </c>
      <c r="C4531" s="414">
        <v>5749</v>
      </c>
      <c r="D4531" s="414">
        <v>2829.08</v>
      </c>
    </row>
    <row r="4532" spans="1:4" x14ac:dyDescent="0.2">
      <c r="A4532" s="415" t="s">
        <v>8827</v>
      </c>
      <c r="B4532" s="415" t="s">
        <v>1121</v>
      </c>
      <c r="C4532" s="414">
        <v>6228</v>
      </c>
      <c r="D4532" s="414">
        <v>3064.8</v>
      </c>
    </row>
    <row r="4533" spans="1:4" x14ac:dyDescent="0.2">
      <c r="A4533" s="415" t="s">
        <v>8828</v>
      </c>
      <c r="B4533" s="415" t="s">
        <v>1121</v>
      </c>
      <c r="C4533" s="414">
        <v>5337</v>
      </c>
      <c r="D4533" s="414">
        <v>2626.34</v>
      </c>
    </row>
    <row r="4534" spans="1:4" x14ac:dyDescent="0.2">
      <c r="A4534" s="415" t="s">
        <v>8829</v>
      </c>
      <c r="B4534" s="415" t="s">
        <v>1121</v>
      </c>
      <c r="C4534" s="414">
        <v>3846</v>
      </c>
      <c r="D4534" s="414">
        <v>1892.62</v>
      </c>
    </row>
    <row r="4535" spans="1:4" x14ac:dyDescent="0.2">
      <c r="A4535" s="415" t="s">
        <v>8830</v>
      </c>
      <c r="B4535" s="415" t="s">
        <v>1121</v>
      </c>
      <c r="C4535" s="414">
        <v>15436</v>
      </c>
      <c r="D4535" s="414">
        <v>7596.06</v>
      </c>
    </row>
    <row r="4536" spans="1:4" x14ac:dyDescent="0.2">
      <c r="A4536" s="415" t="s">
        <v>8831</v>
      </c>
      <c r="B4536" s="415" t="s">
        <v>1121</v>
      </c>
      <c r="C4536" s="414">
        <v>9421</v>
      </c>
      <c r="D4536" s="414">
        <v>4636.07</v>
      </c>
    </row>
    <row r="4537" spans="1:4" x14ac:dyDescent="0.2">
      <c r="A4537" s="415" t="s">
        <v>8832</v>
      </c>
      <c r="B4537" s="415" t="s">
        <v>3254</v>
      </c>
      <c r="C4537" s="414">
        <v>6291</v>
      </c>
      <c r="D4537" s="414">
        <v>2142.09</v>
      </c>
    </row>
    <row r="4538" spans="1:4" x14ac:dyDescent="0.2">
      <c r="A4538" s="415" t="s">
        <v>8832</v>
      </c>
      <c r="B4538" s="415" t="s">
        <v>3258</v>
      </c>
      <c r="C4538" s="414">
        <v>2294</v>
      </c>
      <c r="D4538" s="414">
        <v>781.10000000000014</v>
      </c>
    </row>
    <row r="4539" spans="1:4" x14ac:dyDescent="0.2">
      <c r="A4539" s="415" t="s">
        <v>8832</v>
      </c>
      <c r="B4539" s="415" t="s">
        <v>3259</v>
      </c>
      <c r="C4539" s="414">
        <v>-2241.5</v>
      </c>
      <c r="D4539" s="414">
        <v>-367.16</v>
      </c>
    </row>
    <row r="4540" spans="1:4" x14ac:dyDescent="0.2">
      <c r="A4540" s="415" t="s">
        <v>8832</v>
      </c>
      <c r="B4540" s="415" t="s">
        <v>3260</v>
      </c>
      <c r="C4540" s="414">
        <v>-52.5</v>
      </c>
      <c r="D4540" s="414">
        <v>-6.3</v>
      </c>
    </row>
    <row r="4541" spans="1:4" x14ac:dyDescent="0.2">
      <c r="A4541" s="415" t="s">
        <v>8833</v>
      </c>
      <c r="B4541" s="415" t="s">
        <v>1121</v>
      </c>
      <c r="C4541" s="414">
        <v>4995</v>
      </c>
      <c r="D4541" s="414">
        <v>2458.0299999999997</v>
      </c>
    </row>
    <row r="4542" spans="1:4" x14ac:dyDescent="0.2">
      <c r="A4542" s="415" t="s">
        <v>8834</v>
      </c>
      <c r="B4542" s="415" t="s">
        <v>1121</v>
      </c>
      <c r="C4542" s="414">
        <v>3007</v>
      </c>
      <c r="D4542" s="414">
        <v>1479.74</v>
      </c>
    </row>
    <row r="4543" spans="1:4" x14ac:dyDescent="0.2">
      <c r="A4543" s="415" t="s">
        <v>8835</v>
      </c>
      <c r="B4543" s="415" t="s">
        <v>1121</v>
      </c>
      <c r="C4543" s="414">
        <v>10160</v>
      </c>
      <c r="D4543" s="414">
        <v>4999.74</v>
      </c>
    </row>
    <row r="4544" spans="1:4" x14ac:dyDescent="0.2">
      <c r="A4544" s="415" t="s">
        <v>8836</v>
      </c>
      <c r="B4544" s="415" t="s">
        <v>1121</v>
      </c>
      <c r="C4544" s="414">
        <v>8849</v>
      </c>
      <c r="D4544" s="414">
        <v>4354.59</v>
      </c>
    </row>
    <row r="4545" spans="1:4" x14ac:dyDescent="0.2">
      <c r="A4545" s="415" t="s">
        <v>8837</v>
      </c>
      <c r="B4545" s="415" t="s">
        <v>1121</v>
      </c>
      <c r="C4545" s="414">
        <v>12450</v>
      </c>
      <c r="D4545" s="414">
        <v>6126.65</v>
      </c>
    </row>
    <row r="4546" spans="1:4" x14ac:dyDescent="0.2">
      <c r="A4546" s="415" t="s">
        <v>8838</v>
      </c>
      <c r="B4546" s="415" t="s">
        <v>1121</v>
      </c>
      <c r="C4546" s="414">
        <v>0</v>
      </c>
      <c r="D4546" s="414">
        <v>0</v>
      </c>
    </row>
    <row r="4547" spans="1:4" x14ac:dyDescent="0.2">
      <c r="A4547" s="415" t="s">
        <v>8838</v>
      </c>
      <c r="B4547" s="415" t="s">
        <v>1122</v>
      </c>
      <c r="C4547" s="414">
        <v>8191</v>
      </c>
      <c r="D4547" s="414">
        <v>3835.03</v>
      </c>
    </row>
    <row r="4548" spans="1:4" x14ac:dyDescent="0.2">
      <c r="A4548" s="415" t="s">
        <v>8839</v>
      </c>
      <c r="B4548" s="415" t="s">
        <v>1121</v>
      </c>
      <c r="C4548" s="414">
        <v>4213</v>
      </c>
      <c r="D4548" s="414">
        <v>2073.21</v>
      </c>
    </row>
    <row r="4549" spans="1:4" x14ac:dyDescent="0.2">
      <c r="A4549" s="415" t="s">
        <v>8840</v>
      </c>
      <c r="B4549" s="415" t="s">
        <v>1121</v>
      </c>
      <c r="C4549" s="414">
        <v>4575</v>
      </c>
      <c r="D4549" s="414">
        <v>2251.36</v>
      </c>
    </row>
    <row r="4550" spans="1:4" x14ac:dyDescent="0.2">
      <c r="A4550" s="415" t="s">
        <v>8841</v>
      </c>
      <c r="B4550" s="415" t="s">
        <v>1121</v>
      </c>
      <c r="C4550" s="414">
        <v>5430</v>
      </c>
      <c r="D4550" s="414">
        <v>2672.1</v>
      </c>
    </row>
    <row r="4551" spans="1:4" x14ac:dyDescent="0.2">
      <c r="A4551" s="415" t="s">
        <v>8842</v>
      </c>
      <c r="B4551" s="415" t="s">
        <v>1121</v>
      </c>
      <c r="C4551" s="414">
        <v>24965</v>
      </c>
      <c r="D4551" s="414">
        <v>12285.28</v>
      </c>
    </row>
    <row r="4552" spans="1:4" x14ac:dyDescent="0.2">
      <c r="A4552" s="415" t="s">
        <v>8843</v>
      </c>
      <c r="B4552" s="415" t="s">
        <v>1121</v>
      </c>
      <c r="C4552" s="414">
        <v>4752</v>
      </c>
      <c r="D4552" s="414">
        <v>2338.46</v>
      </c>
    </row>
    <row r="4553" spans="1:4" x14ac:dyDescent="0.2">
      <c r="A4553" s="415" t="s">
        <v>8844</v>
      </c>
      <c r="B4553" s="415" t="s">
        <v>1121</v>
      </c>
      <c r="C4553" s="414">
        <v>5129</v>
      </c>
      <c r="D4553" s="414">
        <v>2523.98</v>
      </c>
    </row>
    <row r="4554" spans="1:4" x14ac:dyDescent="0.2">
      <c r="A4554" s="415" t="s">
        <v>8845</v>
      </c>
      <c r="B4554" s="415" t="s">
        <v>1121</v>
      </c>
      <c r="C4554" s="414">
        <v>6630</v>
      </c>
      <c r="D4554" s="414">
        <v>3262.62</v>
      </c>
    </row>
    <row r="4555" spans="1:4" x14ac:dyDescent="0.2">
      <c r="A4555" s="415" t="s">
        <v>8846</v>
      </c>
      <c r="B4555" s="415" t="s">
        <v>1121</v>
      </c>
      <c r="C4555" s="414">
        <v>13648</v>
      </c>
      <c r="D4555" s="414">
        <v>6716.18</v>
      </c>
    </row>
    <row r="4556" spans="1:4" x14ac:dyDescent="0.2">
      <c r="A4556" s="415" t="s">
        <v>8847</v>
      </c>
      <c r="B4556" s="415" t="s">
        <v>1121</v>
      </c>
      <c r="C4556" s="414">
        <v>3294</v>
      </c>
      <c r="D4556" s="414">
        <v>1620.9199999999998</v>
      </c>
    </row>
    <row r="4557" spans="1:4" x14ac:dyDescent="0.2">
      <c r="A4557" s="415" t="s">
        <v>8848</v>
      </c>
      <c r="B4557" s="415" t="s">
        <v>1121</v>
      </c>
      <c r="C4557" s="414">
        <v>23377.311344327802</v>
      </c>
      <c r="D4557" s="414">
        <v>11503.97</v>
      </c>
    </row>
    <row r="4558" spans="1:4" x14ac:dyDescent="0.2">
      <c r="A4558" s="415" t="s">
        <v>8848</v>
      </c>
      <c r="B4558" s="415" t="s">
        <v>1122</v>
      </c>
      <c r="C4558" s="414">
        <v>11.6886556721643</v>
      </c>
      <c r="D4558" s="414">
        <v>5.47</v>
      </c>
    </row>
    <row r="4559" spans="1:4" x14ac:dyDescent="0.2">
      <c r="A4559" s="415" t="s">
        <v>8849</v>
      </c>
      <c r="B4559" s="415" t="s">
        <v>1121</v>
      </c>
      <c r="C4559" s="414">
        <v>27969.625059326001</v>
      </c>
      <c r="D4559" s="414">
        <v>13763.85</v>
      </c>
    </row>
    <row r="4560" spans="1:4" x14ac:dyDescent="0.2">
      <c r="A4560" s="415" t="s">
        <v>8849</v>
      </c>
      <c r="B4560" s="415" t="s">
        <v>1122</v>
      </c>
      <c r="C4560" s="414">
        <v>1496.37494067394</v>
      </c>
      <c r="D4560" s="414">
        <v>700.6</v>
      </c>
    </row>
    <row r="4561" spans="1:4" x14ac:dyDescent="0.2">
      <c r="A4561" s="415" t="s">
        <v>8850</v>
      </c>
      <c r="B4561" s="415" t="s">
        <v>1121</v>
      </c>
      <c r="C4561" s="414">
        <v>5441</v>
      </c>
      <c r="D4561" s="414">
        <v>2677.52</v>
      </c>
    </row>
    <row r="4562" spans="1:4" x14ac:dyDescent="0.2">
      <c r="A4562" s="415" t="s">
        <v>8851</v>
      </c>
      <c r="B4562" s="415" t="s">
        <v>1121</v>
      </c>
      <c r="C4562" s="414">
        <v>16166</v>
      </c>
      <c r="D4562" s="414">
        <v>7955.29</v>
      </c>
    </row>
    <row r="4563" spans="1:4" x14ac:dyDescent="0.2">
      <c r="A4563" s="415" t="s">
        <v>8852</v>
      </c>
      <c r="B4563" s="415" t="s">
        <v>1121</v>
      </c>
      <c r="C4563" s="414">
        <v>26821.078431372502</v>
      </c>
      <c r="D4563" s="414">
        <v>13198.65</v>
      </c>
    </row>
    <row r="4564" spans="1:4" x14ac:dyDescent="0.2">
      <c r="A4564" s="415" t="s">
        <v>8852</v>
      </c>
      <c r="B4564" s="415" t="s">
        <v>1122</v>
      </c>
      <c r="C4564" s="414">
        <v>6007.9215686274501</v>
      </c>
      <c r="D4564" s="414">
        <v>2812.91</v>
      </c>
    </row>
    <row r="4565" spans="1:4" x14ac:dyDescent="0.2">
      <c r="A4565" s="415" t="s">
        <v>8853</v>
      </c>
      <c r="B4565" s="415" t="s">
        <v>1121</v>
      </c>
      <c r="C4565" s="414">
        <v>9163</v>
      </c>
      <c r="D4565" s="414">
        <v>4509.1099999999997</v>
      </c>
    </row>
    <row r="4566" spans="1:4" x14ac:dyDescent="0.2">
      <c r="A4566" s="415" t="s">
        <v>8854</v>
      </c>
      <c r="B4566" s="415" t="s">
        <v>1121</v>
      </c>
      <c r="C4566" s="414">
        <v>16163</v>
      </c>
      <c r="D4566" s="414">
        <v>7953.81</v>
      </c>
    </row>
    <row r="4567" spans="1:4" x14ac:dyDescent="0.2">
      <c r="A4567" s="415" t="s">
        <v>8855</v>
      </c>
      <c r="B4567" s="415" t="s">
        <v>1121</v>
      </c>
      <c r="C4567" s="414">
        <v>5371</v>
      </c>
      <c r="D4567" s="414">
        <v>2643.07</v>
      </c>
    </row>
    <row r="4568" spans="1:4" x14ac:dyDescent="0.2">
      <c r="A4568" s="415" t="s">
        <v>8856</v>
      </c>
      <c r="B4568" s="415" t="s">
        <v>1121</v>
      </c>
      <c r="C4568" s="414">
        <v>6006</v>
      </c>
      <c r="D4568" s="414">
        <v>2955.55</v>
      </c>
    </row>
    <row r="4569" spans="1:4" x14ac:dyDescent="0.2">
      <c r="A4569" s="415" t="s">
        <v>8858</v>
      </c>
      <c r="B4569" s="415" t="s">
        <v>1121</v>
      </c>
      <c r="C4569" s="414">
        <v>17500</v>
      </c>
      <c r="D4569" s="414">
        <v>8611.75</v>
      </c>
    </row>
    <row r="4570" spans="1:4" x14ac:dyDescent="0.2">
      <c r="A4570" s="415" t="s">
        <v>8859</v>
      </c>
      <c r="B4570" s="415" t="s">
        <v>1121</v>
      </c>
      <c r="C4570" s="414">
        <v>8156</v>
      </c>
      <c r="D4570" s="414">
        <v>4013.57</v>
      </c>
    </row>
    <row r="4571" spans="1:4" x14ac:dyDescent="0.2">
      <c r="A4571" s="415" t="s">
        <v>8860</v>
      </c>
      <c r="B4571" s="415" t="s">
        <v>1121</v>
      </c>
      <c r="C4571" s="414">
        <v>5098</v>
      </c>
      <c r="D4571" s="414">
        <v>2508.73</v>
      </c>
    </row>
    <row r="4572" spans="1:4" x14ac:dyDescent="0.2">
      <c r="A4572" s="415" t="s">
        <v>8861</v>
      </c>
      <c r="B4572" s="415" t="s">
        <v>1121</v>
      </c>
      <c r="C4572" s="414">
        <v>10575.996521739438</v>
      </c>
      <c r="D4572" s="414">
        <v>5204.46</v>
      </c>
    </row>
    <row r="4573" spans="1:4" x14ac:dyDescent="0.2">
      <c r="A4573" s="415" t="s">
        <v>8862</v>
      </c>
      <c r="B4573" s="415" t="s">
        <v>1121</v>
      </c>
      <c r="C4573" s="414">
        <v>9694.6634782604906</v>
      </c>
      <c r="D4573" s="414">
        <v>4770.7299999999996</v>
      </c>
    </row>
    <row r="4574" spans="1:4" x14ac:dyDescent="0.2">
      <c r="A4574" s="415" t="s">
        <v>8863</v>
      </c>
      <c r="B4574" s="415" t="s">
        <v>1121</v>
      </c>
      <c r="C4574" s="414">
        <v>5352</v>
      </c>
      <c r="D4574" s="414">
        <v>2633.72</v>
      </c>
    </row>
    <row r="4575" spans="1:4" x14ac:dyDescent="0.2">
      <c r="A4575" s="415" t="s">
        <v>8864</v>
      </c>
      <c r="B4575" s="415" t="s">
        <v>1121</v>
      </c>
      <c r="C4575" s="414">
        <v>24498.692240627701</v>
      </c>
      <c r="D4575" s="414">
        <v>12055.800000000001</v>
      </c>
    </row>
    <row r="4576" spans="1:4" x14ac:dyDescent="0.2">
      <c r="A4576" s="415" t="s">
        <v>8864</v>
      </c>
      <c r="B4576" s="415" t="s">
        <v>1122</v>
      </c>
      <c r="C4576" s="414">
        <v>31701.307759372208</v>
      </c>
      <c r="D4576" s="414">
        <v>14842.539999999999</v>
      </c>
    </row>
    <row r="4577" spans="1:4" x14ac:dyDescent="0.2">
      <c r="A4577" s="415" t="s">
        <v>8866</v>
      </c>
      <c r="B4577" s="415" t="s">
        <v>1121</v>
      </c>
      <c r="C4577" s="414">
        <v>26321.632504549441</v>
      </c>
      <c r="D4577" s="414">
        <v>12952.89</v>
      </c>
    </row>
    <row r="4578" spans="1:4" x14ac:dyDescent="0.2">
      <c r="A4578" s="415" t="s">
        <v>8867</v>
      </c>
      <c r="B4578" s="415" t="s">
        <v>1128</v>
      </c>
      <c r="C4578" s="414">
        <v>19560.367495450479</v>
      </c>
      <c r="D4578" s="414">
        <v>9144.4599999999991</v>
      </c>
    </row>
    <row r="4579" spans="1:4" x14ac:dyDescent="0.2">
      <c r="A4579" s="415" t="s">
        <v>8868</v>
      </c>
      <c r="B4579" s="415" t="s">
        <v>1121</v>
      </c>
      <c r="C4579" s="414">
        <v>28529</v>
      </c>
      <c r="D4579" s="414">
        <v>14039.12</v>
      </c>
    </row>
    <row r="4580" spans="1:4" x14ac:dyDescent="0.2">
      <c r="A4580" s="415" t="s">
        <v>8869</v>
      </c>
      <c r="B4580" s="415" t="s">
        <v>1121</v>
      </c>
      <c r="C4580" s="414">
        <v>6846</v>
      </c>
      <c r="D4580" s="414">
        <v>3368.92</v>
      </c>
    </row>
    <row r="4581" spans="1:4" x14ac:dyDescent="0.2">
      <c r="A4581" s="415" t="s">
        <v>8870</v>
      </c>
      <c r="B4581" s="415" t="s">
        <v>1121</v>
      </c>
      <c r="C4581" s="414">
        <v>20883</v>
      </c>
      <c r="D4581" s="414">
        <v>10276.52</v>
      </c>
    </row>
    <row r="4582" spans="1:4" x14ac:dyDescent="0.2">
      <c r="A4582" s="415" t="s">
        <v>8871</v>
      </c>
      <c r="B4582" s="415" t="s">
        <v>1121</v>
      </c>
      <c r="C4582" s="414">
        <v>6877</v>
      </c>
      <c r="D4582" s="414">
        <v>3384.17</v>
      </c>
    </row>
    <row r="4583" spans="1:4" x14ac:dyDescent="0.2">
      <c r="A4583" s="415" t="s">
        <v>8872</v>
      </c>
      <c r="B4583" s="415" t="s">
        <v>1121</v>
      </c>
      <c r="C4583" s="414">
        <v>4131</v>
      </c>
      <c r="D4583" s="414">
        <v>2032.87</v>
      </c>
    </row>
    <row r="4584" spans="1:4" x14ac:dyDescent="0.2">
      <c r="A4584" s="415" t="s">
        <v>8873</v>
      </c>
      <c r="B4584" s="415" t="s">
        <v>1121</v>
      </c>
      <c r="C4584" s="414">
        <v>3482</v>
      </c>
      <c r="D4584" s="414">
        <v>1713.49</v>
      </c>
    </row>
    <row r="4585" spans="1:4" x14ac:dyDescent="0.2">
      <c r="A4585" s="415" t="s">
        <v>8874</v>
      </c>
      <c r="B4585" s="415" t="s">
        <v>1121</v>
      </c>
      <c r="C4585" s="414">
        <v>4507</v>
      </c>
      <c r="D4585" s="414">
        <v>2217.89</v>
      </c>
    </row>
    <row r="4586" spans="1:4" x14ac:dyDescent="0.2">
      <c r="A4586" s="415" t="s">
        <v>8875</v>
      </c>
      <c r="B4586" s="415" t="s">
        <v>1121</v>
      </c>
      <c r="C4586" s="414">
        <v>2674</v>
      </c>
      <c r="D4586" s="414">
        <v>1315.88</v>
      </c>
    </row>
    <row r="4587" spans="1:4" x14ac:dyDescent="0.2">
      <c r="A4587" s="415" t="s">
        <v>8876</v>
      </c>
      <c r="B4587" s="415" t="s">
        <v>1128</v>
      </c>
      <c r="C4587" s="414">
        <v>6978</v>
      </c>
      <c r="D4587" s="414">
        <v>3262.22</v>
      </c>
    </row>
    <row r="4588" spans="1:4" x14ac:dyDescent="0.2">
      <c r="A4588" s="415" t="s">
        <v>8878</v>
      </c>
      <c r="B4588" s="415" t="s">
        <v>3243</v>
      </c>
      <c r="C4588" s="414">
        <v>14544</v>
      </c>
      <c r="D4588" s="414">
        <v>5692.53</v>
      </c>
    </row>
    <row r="4589" spans="1:4" x14ac:dyDescent="0.2">
      <c r="A4589" s="415" t="s">
        <v>8878</v>
      </c>
      <c r="B4589" s="415" t="s">
        <v>3247</v>
      </c>
      <c r="C4589" s="414">
        <v>2005</v>
      </c>
      <c r="D4589" s="414">
        <v>784.7600000000001</v>
      </c>
    </row>
    <row r="4590" spans="1:4" x14ac:dyDescent="0.2">
      <c r="A4590" s="415" t="s">
        <v>8878</v>
      </c>
      <c r="B4590" s="415" t="s">
        <v>3248</v>
      </c>
      <c r="C4590" s="414">
        <v>-2005</v>
      </c>
      <c r="D4590" s="414">
        <v>-328.42</v>
      </c>
    </row>
    <row r="4591" spans="1:4" x14ac:dyDescent="0.2">
      <c r="A4591" s="415" t="s">
        <v>8879</v>
      </c>
      <c r="B4591" s="415" t="s">
        <v>1128</v>
      </c>
      <c r="C4591" s="414">
        <v>8230</v>
      </c>
      <c r="D4591" s="414">
        <v>3847.53</v>
      </c>
    </row>
    <row r="4592" spans="1:4" x14ac:dyDescent="0.2">
      <c r="A4592" s="415" t="s">
        <v>8880</v>
      </c>
      <c r="B4592" s="415" t="s">
        <v>1128</v>
      </c>
      <c r="C4592" s="414">
        <v>7230</v>
      </c>
      <c r="D4592" s="414">
        <v>3380.03</v>
      </c>
    </row>
    <row r="4593" spans="1:4" x14ac:dyDescent="0.2">
      <c r="A4593" s="415" t="s">
        <v>8881</v>
      </c>
      <c r="B4593" s="415" t="s">
        <v>1128</v>
      </c>
      <c r="C4593" s="414">
        <v>7415</v>
      </c>
      <c r="D4593" s="414">
        <v>3466.51</v>
      </c>
    </row>
    <row r="4594" spans="1:4" x14ac:dyDescent="0.2">
      <c r="A4594" s="415" t="s">
        <v>8882</v>
      </c>
      <c r="B4594" s="415" t="s">
        <v>1128</v>
      </c>
      <c r="C4594" s="414">
        <v>6816</v>
      </c>
      <c r="D4594" s="414">
        <v>3186.48</v>
      </c>
    </row>
    <row r="4595" spans="1:4" x14ac:dyDescent="0.2">
      <c r="A4595" s="415" t="s">
        <v>8883</v>
      </c>
      <c r="B4595" s="415" t="s">
        <v>1128</v>
      </c>
      <c r="C4595" s="414">
        <v>23534.299999999996</v>
      </c>
      <c r="D4595" s="414">
        <v>11002.26</v>
      </c>
    </row>
    <row r="4596" spans="1:4" x14ac:dyDescent="0.2">
      <c r="A4596" s="415" t="s">
        <v>8884</v>
      </c>
      <c r="B4596" s="415" t="s">
        <v>1128</v>
      </c>
      <c r="C4596" s="414">
        <v>3638.2000000000021</v>
      </c>
      <c r="D4596" s="414">
        <v>1700.88</v>
      </c>
    </row>
    <row r="4597" spans="1:4" x14ac:dyDescent="0.2">
      <c r="A4597" s="415" t="s">
        <v>8885</v>
      </c>
      <c r="B4597" s="415" t="s">
        <v>1128</v>
      </c>
      <c r="C4597" s="414">
        <v>4909</v>
      </c>
      <c r="D4597" s="414">
        <v>2294.96</v>
      </c>
    </row>
    <row r="4598" spans="1:4" x14ac:dyDescent="0.2">
      <c r="A4598" s="415" t="s">
        <v>8886</v>
      </c>
      <c r="B4598" s="415" t="s">
        <v>1128</v>
      </c>
      <c r="C4598" s="414">
        <v>7650</v>
      </c>
      <c r="D4598" s="414">
        <v>3576.39</v>
      </c>
    </row>
    <row r="4599" spans="1:4" x14ac:dyDescent="0.2">
      <c r="A4599" s="415" t="s">
        <v>8887</v>
      </c>
      <c r="B4599" s="415" t="s">
        <v>1128</v>
      </c>
      <c r="C4599" s="414">
        <v>8747</v>
      </c>
      <c r="D4599" s="414">
        <v>4089.22</v>
      </c>
    </row>
    <row r="4600" spans="1:4" x14ac:dyDescent="0.2">
      <c r="A4600" s="415" t="s">
        <v>8888</v>
      </c>
      <c r="B4600" s="415" t="s">
        <v>1128</v>
      </c>
      <c r="C4600" s="414">
        <v>3726</v>
      </c>
      <c r="D4600" s="414">
        <v>1741.9099999999999</v>
      </c>
    </row>
    <row r="4601" spans="1:4" x14ac:dyDescent="0.2">
      <c r="A4601" s="415" t="s">
        <v>8889</v>
      </c>
      <c r="B4601" s="415" t="s">
        <v>1128</v>
      </c>
      <c r="C4601" s="414">
        <v>5393</v>
      </c>
      <c r="D4601" s="414">
        <v>2521.23</v>
      </c>
    </row>
    <row r="4602" spans="1:4" x14ac:dyDescent="0.2">
      <c r="A4602" s="415" t="s">
        <v>8890</v>
      </c>
      <c r="B4602" s="415" t="s">
        <v>1128</v>
      </c>
      <c r="C4602" s="414">
        <v>16881</v>
      </c>
      <c r="D4602" s="414">
        <v>7891.87</v>
      </c>
    </row>
    <row r="4603" spans="1:4" x14ac:dyDescent="0.2">
      <c r="A4603" s="415" t="s">
        <v>8891</v>
      </c>
      <c r="B4603" s="415" t="s">
        <v>1128</v>
      </c>
      <c r="C4603" s="414">
        <v>22566</v>
      </c>
      <c r="D4603" s="414">
        <v>10549.61</v>
      </c>
    </row>
    <row r="4604" spans="1:4" x14ac:dyDescent="0.2">
      <c r="A4604" s="415" t="s">
        <v>8892</v>
      </c>
      <c r="B4604" s="415" t="s">
        <v>1128</v>
      </c>
      <c r="C4604" s="414">
        <v>6745</v>
      </c>
      <c r="D4604" s="414">
        <v>3153.29</v>
      </c>
    </row>
    <row r="4605" spans="1:4" x14ac:dyDescent="0.2">
      <c r="A4605" s="415" t="s">
        <v>8893</v>
      </c>
      <c r="B4605" s="415" t="s">
        <v>1128</v>
      </c>
      <c r="C4605" s="414">
        <v>4838</v>
      </c>
      <c r="D4605" s="414">
        <v>2261.77</v>
      </c>
    </row>
    <row r="4606" spans="1:4" x14ac:dyDescent="0.2">
      <c r="A4606" s="415" t="s">
        <v>8894</v>
      </c>
      <c r="B4606" s="415" t="s">
        <v>1128</v>
      </c>
      <c r="C4606" s="414">
        <v>9135</v>
      </c>
      <c r="D4606" s="414">
        <v>4270.6099999999997</v>
      </c>
    </row>
    <row r="4607" spans="1:4" x14ac:dyDescent="0.2">
      <c r="A4607" s="415" t="s">
        <v>8895</v>
      </c>
      <c r="B4607" s="415" t="s">
        <v>1128</v>
      </c>
      <c r="C4607" s="414">
        <v>1827</v>
      </c>
      <c r="D4607" s="414">
        <v>854.12</v>
      </c>
    </row>
    <row r="4608" spans="1:4" x14ac:dyDescent="0.2">
      <c r="A4608" s="415" t="s">
        <v>8896</v>
      </c>
      <c r="B4608" s="415" t="s">
        <v>1128</v>
      </c>
      <c r="C4608" s="414">
        <v>17841</v>
      </c>
      <c r="D4608" s="414">
        <v>8340.6699999999983</v>
      </c>
    </row>
    <row r="4609" spans="1:4" x14ac:dyDescent="0.2">
      <c r="A4609" s="415" t="s">
        <v>8897</v>
      </c>
      <c r="B4609" s="415" t="s">
        <v>1128</v>
      </c>
      <c r="C4609" s="414">
        <v>5923</v>
      </c>
      <c r="D4609" s="414">
        <v>2769</v>
      </c>
    </row>
    <row r="4610" spans="1:4" x14ac:dyDescent="0.2">
      <c r="A4610" s="415" t="s">
        <v>8898</v>
      </c>
      <c r="B4610" s="415" t="s">
        <v>1128</v>
      </c>
      <c r="C4610" s="414">
        <v>11881</v>
      </c>
      <c r="D4610" s="414">
        <v>5554.37</v>
      </c>
    </row>
    <row r="4611" spans="1:4" x14ac:dyDescent="0.2">
      <c r="A4611" s="415" t="s">
        <v>8899</v>
      </c>
      <c r="B4611" s="415" t="s">
        <v>1128</v>
      </c>
      <c r="C4611" s="414">
        <v>5084</v>
      </c>
      <c r="D4611" s="414">
        <v>2376.77</v>
      </c>
    </row>
    <row r="4612" spans="1:4" x14ac:dyDescent="0.2">
      <c r="A4612" s="415" t="s">
        <v>8900</v>
      </c>
      <c r="B4612" s="415" t="s">
        <v>1128</v>
      </c>
      <c r="C4612" s="414">
        <v>25973.180076628301</v>
      </c>
      <c r="D4612" s="414">
        <v>12142.46</v>
      </c>
    </row>
    <row r="4613" spans="1:4" x14ac:dyDescent="0.2">
      <c r="A4613" s="415" t="s">
        <v>8900</v>
      </c>
      <c r="B4613" s="415" t="s">
        <v>1129</v>
      </c>
      <c r="C4613" s="414">
        <v>1142.81992337164</v>
      </c>
      <c r="D4613" s="414">
        <v>508.33</v>
      </c>
    </row>
    <row r="4614" spans="1:4" x14ac:dyDescent="0.2">
      <c r="A4614" s="415" t="s">
        <v>8901</v>
      </c>
      <c r="B4614" s="415" t="s">
        <v>1128</v>
      </c>
      <c r="C4614" s="414">
        <v>11362</v>
      </c>
      <c r="D4614" s="414">
        <v>5311.74</v>
      </c>
    </row>
    <row r="4615" spans="1:4" x14ac:dyDescent="0.2">
      <c r="A4615" s="415" t="s">
        <v>8902</v>
      </c>
      <c r="B4615" s="415" t="s">
        <v>1128</v>
      </c>
      <c r="C4615" s="414">
        <v>9630</v>
      </c>
      <c r="D4615" s="414">
        <v>4502.0200000000004</v>
      </c>
    </row>
    <row r="4616" spans="1:4" x14ac:dyDescent="0.2">
      <c r="A4616" s="415" t="s">
        <v>8903</v>
      </c>
      <c r="B4616" s="415" t="s">
        <v>1128</v>
      </c>
      <c r="C4616" s="414">
        <v>10001</v>
      </c>
      <c r="D4616" s="414">
        <v>4675.4799999999996</v>
      </c>
    </row>
    <row r="4617" spans="1:4" x14ac:dyDescent="0.2">
      <c r="A4617" s="415" t="s">
        <v>8904</v>
      </c>
      <c r="B4617" s="415" t="s">
        <v>1128</v>
      </c>
      <c r="C4617" s="414">
        <v>24167.605633800329</v>
      </c>
      <c r="D4617" s="414">
        <v>11298.37</v>
      </c>
    </row>
    <row r="4618" spans="1:4" x14ac:dyDescent="0.2">
      <c r="A4618" s="415" t="s">
        <v>8904</v>
      </c>
      <c r="B4618" s="415" t="s">
        <v>1129</v>
      </c>
      <c r="C4618" s="414">
        <v>33351.295774644495</v>
      </c>
      <c r="D4618" s="414">
        <v>14834.660000000002</v>
      </c>
    </row>
    <row r="4619" spans="1:4" x14ac:dyDescent="0.2">
      <c r="A4619" s="415" t="s">
        <v>8905</v>
      </c>
      <c r="B4619" s="415" t="s">
        <v>1128</v>
      </c>
      <c r="C4619" s="414">
        <v>16801.29999999997</v>
      </c>
      <c r="D4619" s="414">
        <v>7854.6100000000006</v>
      </c>
    </row>
    <row r="4620" spans="1:4" x14ac:dyDescent="0.2">
      <c r="A4620" s="415" t="s">
        <v>8906</v>
      </c>
      <c r="B4620" s="415" t="s">
        <v>1128</v>
      </c>
      <c r="C4620" s="414">
        <v>8128.3</v>
      </c>
      <c r="D4620" s="414">
        <v>3799.98</v>
      </c>
    </row>
    <row r="4621" spans="1:4" x14ac:dyDescent="0.2">
      <c r="A4621" s="415" t="s">
        <v>8907</v>
      </c>
      <c r="B4621" s="415" t="s">
        <v>1128</v>
      </c>
      <c r="C4621" s="414">
        <v>7226</v>
      </c>
      <c r="D4621" s="414">
        <v>3378.16</v>
      </c>
    </row>
    <row r="4622" spans="1:4" x14ac:dyDescent="0.2">
      <c r="A4622" s="415" t="s">
        <v>8908</v>
      </c>
      <c r="B4622" s="415" t="s">
        <v>1128</v>
      </c>
      <c r="C4622" s="414">
        <v>9893</v>
      </c>
      <c r="D4622" s="414">
        <v>4624.9799999999996</v>
      </c>
    </row>
    <row r="4623" spans="1:4" x14ac:dyDescent="0.2">
      <c r="A4623" s="415" t="s">
        <v>8909</v>
      </c>
      <c r="B4623" s="415" t="s">
        <v>1128</v>
      </c>
      <c r="C4623" s="414">
        <v>3830</v>
      </c>
      <c r="D4623" s="414">
        <v>1790.53</v>
      </c>
    </row>
    <row r="4624" spans="1:4" x14ac:dyDescent="0.2">
      <c r="A4624" s="415" t="s">
        <v>8910</v>
      </c>
      <c r="B4624" s="415" t="s">
        <v>1128</v>
      </c>
      <c r="C4624" s="414">
        <v>8133</v>
      </c>
      <c r="D4624" s="414">
        <v>3802.18</v>
      </c>
    </row>
    <row r="4625" spans="1:4" x14ac:dyDescent="0.2">
      <c r="A4625" s="415" t="s">
        <v>8911</v>
      </c>
      <c r="B4625" s="415" t="s">
        <v>1128</v>
      </c>
      <c r="C4625" s="414">
        <v>3612.4</v>
      </c>
      <c r="D4625" s="414">
        <v>1688.8</v>
      </c>
    </row>
    <row r="4626" spans="1:4" x14ac:dyDescent="0.2">
      <c r="A4626" s="415" t="s">
        <v>8912</v>
      </c>
      <c r="B4626" s="415" t="s">
        <v>1128</v>
      </c>
      <c r="C4626" s="414">
        <v>6923</v>
      </c>
      <c r="D4626" s="414">
        <v>3236.5</v>
      </c>
    </row>
    <row r="4627" spans="1:4" x14ac:dyDescent="0.2">
      <c r="A4627" s="415" t="s">
        <v>8913</v>
      </c>
      <c r="B4627" s="415" t="s">
        <v>1128</v>
      </c>
      <c r="C4627" s="414">
        <v>8300</v>
      </c>
      <c r="D4627" s="414">
        <v>3880.2599999999998</v>
      </c>
    </row>
    <row r="4628" spans="1:4" x14ac:dyDescent="0.2">
      <c r="A4628" s="415" t="s">
        <v>8914</v>
      </c>
      <c r="B4628" s="415" t="s">
        <v>1128</v>
      </c>
      <c r="C4628" s="414">
        <v>5076.9999999999882</v>
      </c>
      <c r="D4628" s="414">
        <v>2373.5</v>
      </c>
    </row>
    <row r="4629" spans="1:4" x14ac:dyDescent="0.2">
      <c r="A4629" s="415" t="s">
        <v>8915</v>
      </c>
      <c r="B4629" s="415" t="s">
        <v>1128</v>
      </c>
      <c r="C4629" s="414">
        <v>1583</v>
      </c>
      <c r="D4629" s="414">
        <v>740.05</v>
      </c>
    </row>
    <row r="4630" spans="1:4" x14ac:dyDescent="0.2">
      <c r="A4630" s="415" t="s">
        <v>8916</v>
      </c>
      <c r="B4630" s="415" t="s">
        <v>1128</v>
      </c>
      <c r="C4630" s="414">
        <v>20293.42723004692</v>
      </c>
      <c r="D4630" s="414">
        <v>9487.16</v>
      </c>
    </row>
    <row r="4631" spans="1:4" x14ac:dyDescent="0.2">
      <c r="A4631" s="415" t="s">
        <v>8916</v>
      </c>
      <c r="B4631" s="415" t="s">
        <v>1129</v>
      </c>
      <c r="C4631" s="414">
        <v>14286.572769953011</v>
      </c>
      <c r="D4631" s="414">
        <v>6354.6799999999994</v>
      </c>
    </row>
    <row r="4632" spans="1:4" x14ac:dyDescent="0.2">
      <c r="A4632" s="415" t="s">
        <v>8917</v>
      </c>
      <c r="B4632" s="415" t="s">
        <v>1128</v>
      </c>
      <c r="C4632" s="414">
        <v>9271</v>
      </c>
      <c r="D4632" s="414">
        <v>4334.1899999999996</v>
      </c>
    </row>
    <row r="4633" spans="1:4" x14ac:dyDescent="0.2">
      <c r="A4633" s="415" t="s">
        <v>8918</v>
      </c>
      <c r="B4633" s="415" t="s">
        <v>1128</v>
      </c>
      <c r="C4633" s="414">
        <v>5363</v>
      </c>
      <c r="D4633" s="414">
        <v>2507.1400000000003</v>
      </c>
    </row>
    <row r="4634" spans="1:4" x14ac:dyDescent="0.2">
      <c r="A4634" s="415" t="s">
        <v>8919</v>
      </c>
      <c r="B4634" s="415" t="s">
        <v>1128</v>
      </c>
      <c r="C4634" s="414">
        <v>6942</v>
      </c>
      <c r="D4634" s="414">
        <v>3245.39</v>
      </c>
    </row>
    <row r="4635" spans="1:4" x14ac:dyDescent="0.2">
      <c r="A4635" s="415" t="s">
        <v>8920</v>
      </c>
      <c r="B4635" s="415" t="s">
        <v>1128</v>
      </c>
      <c r="C4635" s="414">
        <v>30303.999999999898</v>
      </c>
      <c r="D4635" s="414">
        <v>14167.119999999999</v>
      </c>
    </row>
    <row r="4636" spans="1:4" x14ac:dyDescent="0.2">
      <c r="A4636" s="415" t="s">
        <v>8921</v>
      </c>
      <c r="B4636" s="415" t="s">
        <v>1128</v>
      </c>
      <c r="C4636" s="414">
        <v>8868</v>
      </c>
      <c r="D4636" s="414">
        <v>4145.79</v>
      </c>
    </row>
    <row r="4637" spans="1:4" x14ac:dyDescent="0.2">
      <c r="A4637" s="415" t="s">
        <v>8922</v>
      </c>
      <c r="B4637" s="415" t="s">
        <v>1128</v>
      </c>
      <c r="C4637" s="414">
        <v>2841</v>
      </c>
      <c r="D4637" s="414">
        <v>1328.17</v>
      </c>
    </row>
    <row r="4638" spans="1:4" x14ac:dyDescent="0.2">
      <c r="A4638" s="415" t="s">
        <v>8923</v>
      </c>
      <c r="B4638" s="415" t="s">
        <v>1128</v>
      </c>
      <c r="C4638" s="414">
        <v>7554</v>
      </c>
      <c r="D4638" s="414">
        <v>3531.5</v>
      </c>
    </row>
    <row r="4639" spans="1:4" x14ac:dyDescent="0.2">
      <c r="A4639" s="415" t="s">
        <v>8924</v>
      </c>
      <c r="B4639" s="415" t="s">
        <v>1128</v>
      </c>
      <c r="C4639" s="414">
        <v>25476.772896927891</v>
      </c>
      <c r="D4639" s="414">
        <v>11910.37</v>
      </c>
    </row>
    <row r="4640" spans="1:4" x14ac:dyDescent="0.2">
      <c r="A4640" s="415" t="s">
        <v>8924</v>
      </c>
      <c r="B4640" s="415" t="s">
        <v>1129</v>
      </c>
      <c r="C4640" s="414">
        <v>18891.027103072025</v>
      </c>
      <c r="D4640" s="414">
        <v>8402.7300000000014</v>
      </c>
    </row>
    <row r="4641" spans="1:4" x14ac:dyDescent="0.2">
      <c r="A4641" s="415" t="s">
        <v>8925</v>
      </c>
      <c r="B4641" s="415" t="s">
        <v>1128</v>
      </c>
      <c r="C4641" s="414">
        <v>24683</v>
      </c>
      <c r="D4641" s="414">
        <v>11539.31</v>
      </c>
    </row>
    <row r="4642" spans="1:4" x14ac:dyDescent="0.2">
      <c r="A4642" s="415" t="s">
        <v>8926</v>
      </c>
      <c r="B4642" s="415" t="s">
        <v>1128</v>
      </c>
      <c r="C4642" s="414">
        <v>6072</v>
      </c>
      <c r="D4642" s="414">
        <v>2838.66</v>
      </c>
    </row>
    <row r="4643" spans="1:4" x14ac:dyDescent="0.2">
      <c r="A4643" s="415" t="s">
        <v>8927</v>
      </c>
      <c r="B4643" s="415" t="s">
        <v>1128</v>
      </c>
      <c r="C4643" s="414">
        <v>2666</v>
      </c>
      <c r="D4643" s="414">
        <v>1246.3599999999999</v>
      </c>
    </row>
    <row r="4644" spans="1:4" x14ac:dyDescent="0.2">
      <c r="A4644" s="415" t="s">
        <v>8928</v>
      </c>
      <c r="B4644" s="415" t="s">
        <v>1128</v>
      </c>
      <c r="C4644" s="414">
        <v>6230</v>
      </c>
      <c r="D4644" s="414">
        <v>2912.53</v>
      </c>
    </row>
    <row r="4645" spans="1:4" x14ac:dyDescent="0.2">
      <c r="A4645" s="415" t="s">
        <v>8929</v>
      </c>
      <c r="B4645" s="415" t="s">
        <v>1128</v>
      </c>
      <c r="C4645" s="414">
        <v>20831</v>
      </c>
      <c r="D4645" s="414">
        <v>9738.5</v>
      </c>
    </row>
    <row r="4646" spans="1:4" x14ac:dyDescent="0.2">
      <c r="A4646" s="415" t="s">
        <v>8930</v>
      </c>
      <c r="B4646" s="415" t="s">
        <v>1128</v>
      </c>
      <c r="C4646" s="414">
        <v>4837</v>
      </c>
      <c r="D4646" s="414">
        <v>2261.31</v>
      </c>
    </row>
    <row r="4647" spans="1:4" x14ac:dyDescent="0.2">
      <c r="A4647" s="415" t="s">
        <v>8931</v>
      </c>
      <c r="B4647" s="415" t="s">
        <v>1128</v>
      </c>
      <c r="C4647" s="414">
        <v>7917</v>
      </c>
      <c r="D4647" s="414">
        <v>3701.2</v>
      </c>
    </row>
    <row r="4648" spans="1:4" x14ac:dyDescent="0.2">
      <c r="A4648" s="415" t="s">
        <v>8932</v>
      </c>
      <c r="B4648" s="415" t="s">
        <v>3987</v>
      </c>
      <c r="C4648" s="414">
        <v>27779.305555555507</v>
      </c>
      <c r="D4648" s="414">
        <v>7983.7899999999991</v>
      </c>
    </row>
    <row r="4649" spans="1:4" x14ac:dyDescent="0.2">
      <c r="A4649" s="415" t="s">
        <v>8932</v>
      </c>
      <c r="B4649" s="415" t="s">
        <v>3988</v>
      </c>
      <c r="C4649" s="414">
        <v>64818.379629629562</v>
      </c>
      <c r="D4649" s="414">
        <v>17714.89</v>
      </c>
    </row>
    <row r="4650" spans="1:4" x14ac:dyDescent="0.2">
      <c r="A4650" s="415" t="s">
        <v>8932</v>
      </c>
      <c r="B4650" s="415" t="s">
        <v>3989</v>
      </c>
      <c r="C4650" s="414">
        <v>107413.31481481458</v>
      </c>
      <c r="D4650" s="414">
        <v>27777.059999999998</v>
      </c>
    </row>
    <row r="4651" spans="1:4" x14ac:dyDescent="0.2">
      <c r="A4651" s="415" t="s">
        <v>8933</v>
      </c>
      <c r="B4651" s="415" t="s">
        <v>1128</v>
      </c>
      <c r="C4651" s="414">
        <v>8085</v>
      </c>
      <c r="D4651" s="414">
        <v>3779.74</v>
      </c>
    </row>
    <row r="4652" spans="1:4" x14ac:dyDescent="0.2">
      <c r="A4652" s="415" t="s">
        <v>8934</v>
      </c>
      <c r="B4652" s="415" t="s">
        <v>1128</v>
      </c>
      <c r="C4652" s="414">
        <v>5002.9999999999982</v>
      </c>
      <c r="D4652" s="414">
        <v>2338.9000000000005</v>
      </c>
    </row>
    <row r="4653" spans="1:4" x14ac:dyDescent="0.2">
      <c r="A4653" s="415" t="s">
        <v>8935</v>
      </c>
      <c r="B4653" s="415" t="s">
        <v>1128</v>
      </c>
      <c r="C4653" s="414">
        <v>3196</v>
      </c>
      <c r="D4653" s="414">
        <v>1494.13</v>
      </c>
    </row>
    <row r="4654" spans="1:4" x14ac:dyDescent="0.2">
      <c r="A4654" s="415" t="s">
        <v>8936</v>
      </c>
      <c r="B4654" s="415" t="s">
        <v>1128</v>
      </c>
      <c r="C4654" s="414">
        <v>23171.415441176439</v>
      </c>
      <c r="D4654" s="414">
        <v>10832.64</v>
      </c>
    </row>
    <row r="4655" spans="1:4" x14ac:dyDescent="0.2">
      <c r="A4655" s="415" t="s">
        <v>8936</v>
      </c>
      <c r="B4655" s="415" t="s">
        <v>1129</v>
      </c>
      <c r="C4655" s="414">
        <v>7081.1845588235228</v>
      </c>
      <c r="D4655" s="414">
        <v>3149.71</v>
      </c>
    </row>
    <row r="4656" spans="1:4" x14ac:dyDescent="0.2">
      <c r="A4656" s="415" t="s">
        <v>8937</v>
      </c>
      <c r="B4656" s="415" t="s">
        <v>1128</v>
      </c>
      <c r="C4656" s="414">
        <v>12234</v>
      </c>
      <c r="D4656" s="414">
        <v>5719.4</v>
      </c>
    </row>
    <row r="4657" spans="1:4" x14ac:dyDescent="0.2">
      <c r="A4657" s="415" t="s">
        <v>8938</v>
      </c>
      <c r="B4657" s="415" t="s">
        <v>1128</v>
      </c>
      <c r="C4657" s="414">
        <v>3814</v>
      </c>
      <c r="D4657" s="414">
        <v>1783.05</v>
      </c>
    </row>
    <row r="4658" spans="1:4" x14ac:dyDescent="0.2">
      <c r="A4658" s="415" t="s">
        <v>8939</v>
      </c>
      <c r="B4658" s="415" t="s">
        <v>1128</v>
      </c>
      <c r="C4658" s="414">
        <v>11730</v>
      </c>
      <c r="D4658" s="414">
        <v>5483.78</v>
      </c>
    </row>
    <row r="4659" spans="1:4" x14ac:dyDescent="0.2">
      <c r="A4659" s="415" t="s">
        <v>8940</v>
      </c>
      <c r="B4659" s="415" t="s">
        <v>1128</v>
      </c>
      <c r="C4659" s="414">
        <v>9245</v>
      </c>
      <c r="D4659" s="414">
        <v>4322.04</v>
      </c>
    </row>
    <row r="4660" spans="1:4" x14ac:dyDescent="0.2">
      <c r="A4660" s="415" t="s">
        <v>8941</v>
      </c>
      <c r="B4660" s="415" t="s">
        <v>1128</v>
      </c>
      <c r="C4660" s="414">
        <v>6164</v>
      </c>
      <c r="D4660" s="414">
        <v>2881.67</v>
      </c>
    </row>
    <row r="4661" spans="1:4" x14ac:dyDescent="0.2">
      <c r="A4661" s="415" t="s">
        <v>8942</v>
      </c>
      <c r="B4661" s="415" t="s">
        <v>3243</v>
      </c>
      <c r="C4661" s="414">
        <v>3092.099999999989</v>
      </c>
      <c r="D4661" s="414">
        <v>1210.25</v>
      </c>
    </row>
    <row r="4662" spans="1:4" x14ac:dyDescent="0.2">
      <c r="A4662" s="415" t="s">
        <v>8942</v>
      </c>
      <c r="B4662" s="415" t="s">
        <v>3247</v>
      </c>
      <c r="C4662" s="414">
        <v>1044.399999999999</v>
      </c>
      <c r="D4662" s="414">
        <v>408.78000000000003</v>
      </c>
    </row>
    <row r="4663" spans="1:4" x14ac:dyDescent="0.2">
      <c r="A4663" s="415" t="s">
        <v>8942</v>
      </c>
      <c r="B4663" s="415" t="s">
        <v>3248</v>
      </c>
      <c r="C4663" s="414">
        <v>-1044.399999999999</v>
      </c>
      <c r="D4663" s="414">
        <v>-171.07999999999998</v>
      </c>
    </row>
    <row r="4664" spans="1:4" x14ac:dyDescent="0.2">
      <c r="A4664" s="415" t="s">
        <v>8943</v>
      </c>
      <c r="B4664" s="415" t="s">
        <v>1128</v>
      </c>
      <c r="C4664" s="414">
        <v>1613</v>
      </c>
      <c r="D4664" s="414">
        <v>754.08</v>
      </c>
    </row>
    <row r="4665" spans="1:4" x14ac:dyDescent="0.2">
      <c r="A4665" s="415" t="s">
        <v>8944</v>
      </c>
      <c r="B4665" s="415" t="s">
        <v>1128</v>
      </c>
      <c r="C4665" s="414">
        <v>2446</v>
      </c>
      <c r="D4665" s="414">
        <v>1143.51</v>
      </c>
    </row>
    <row r="4666" spans="1:4" x14ac:dyDescent="0.2">
      <c r="A4666" s="415" t="s">
        <v>8945</v>
      </c>
      <c r="B4666" s="415" t="s">
        <v>1128</v>
      </c>
      <c r="C4666" s="414">
        <v>6785.1999999999898</v>
      </c>
      <c r="D4666" s="414">
        <v>3172.08</v>
      </c>
    </row>
    <row r="4667" spans="1:4" x14ac:dyDescent="0.2">
      <c r="A4667" s="415" t="s">
        <v>8946</v>
      </c>
      <c r="B4667" s="415" t="s">
        <v>1128</v>
      </c>
      <c r="C4667" s="414">
        <v>18094</v>
      </c>
      <c r="D4667" s="414">
        <v>8458.9500000000007</v>
      </c>
    </row>
    <row r="4668" spans="1:4" x14ac:dyDescent="0.2">
      <c r="A4668" s="415" t="s">
        <v>8947</v>
      </c>
      <c r="B4668" s="415" t="s">
        <v>3987</v>
      </c>
      <c r="C4668" s="414">
        <v>17288</v>
      </c>
      <c r="D4668" s="414">
        <v>4968.57</v>
      </c>
    </row>
    <row r="4669" spans="1:4" x14ac:dyDescent="0.2">
      <c r="A4669" s="415" t="s">
        <v>8947</v>
      </c>
      <c r="B4669" s="415" t="s">
        <v>3991</v>
      </c>
      <c r="C4669" s="414">
        <v>1372</v>
      </c>
      <c r="D4669" s="414">
        <v>394.31</v>
      </c>
    </row>
    <row r="4670" spans="1:4" x14ac:dyDescent="0.2">
      <c r="A4670" s="415" t="s">
        <v>8947</v>
      </c>
      <c r="B4670" s="415" t="s">
        <v>3992</v>
      </c>
      <c r="C4670" s="414">
        <v>-1372</v>
      </c>
      <c r="D4670" s="414">
        <v>-224.73</v>
      </c>
    </row>
    <row r="4671" spans="1:4" x14ac:dyDescent="0.2">
      <c r="A4671" s="415" t="s">
        <v>8947</v>
      </c>
      <c r="B4671" s="415" t="s">
        <v>3993</v>
      </c>
      <c r="C4671" s="414">
        <v>0</v>
      </c>
      <c r="D4671" s="414">
        <v>0</v>
      </c>
    </row>
    <row r="4672" spans="1:4" x14ac:dyDescent="0.2">
      <c r="A4672" s="415" t="s">
        <v>8948</v>
      </c>
      <c r="B4672" s="415" t="s">
        <v>1128</v>
      </c>
      <c r="C4672" s="414">
        <v>3924</v>
      </c>
      <c r="D4672" s="414">
        <v>1834.47</v>
      </c>
    </row>
    <row r="4673" spans="1:4" x14ac:dyDescent="0.2">
      <c r="A4673" s="415" t="s">
        <v>8949</v>
      </c>
      <c r="B4673" s="415" t="s">
        <v>1128</v>
      </c>
      <c r="C4673" s="414">
        <v>9734.2999999999756</v>
      </c>
      <c r="D4673" s="414">
        <v>4550.7900000000009</v>
      </c>
    </row>
    <row r="4674" spans="1:4" x14ac:dyDescent="0.2">
      <c r="A4674" s="415" t="s">
        <v>8950</v>
      </c>
      <c r="B4674" s="415" t="s">
        <v>1128</v>
      </c>
      <c r="C4674" s="414">
        <v>3886</v>
      </c>
      <c r="D4674" s="414">
        <v>1816.71</v>
      </c>
    </row>
    <row r="4675" spans="1:4" x14ac:dyDescent="0.2">
      <c r="A4675" s="415" t="s">
        <v>8951</v>
      </c>
      <c r="B4675" s="415" t="s">
        <v>1128</v>
      </c>
      <c r="C4675" s="414">
        <v>27115</v>
      </c>
      <c r="D4675" s="414">
        <v>12676.26</v>
      </c>
    </row>
    <row r="4676" spans="1:4" x14ac:dyDescent="0.2">
      <c r="A4676" s="415" t="s">
        <v>8952</v>
      </c>
      <c r="B4676" s="415" t="s">
        <v>1128</v>
      </c>
      <c r="C4676" s="414">
        <v>6801</v>
      </c>
      <c r="D4676" s="414">
        <v>3179.4899999999993</v>
      </c>
    </row>
    <row r="4677" spans="1:4" x14ac:dyDescent="0.2">
      <c r="A4677" s="415" t="s">
        <v>8953</v>
      </c>
      <c r="B4677" s="415" t="s">
        <v>1128</v>
      </c>
      <c r="C4677" s="414">
        <v>2943</v>
      </c>
      <c r="D4677" s="414">
        <v>1375.85</v>
      </c>
    </row>
    <row r="4678" spans="1:4" x14ac:dyDescent="0.2">
      <c r="A4678" s="415" t="s">
        <v>8954</v>
      </c>
      <c r="B4678" s="415" t="s">
        <v>1128</v>
      </c>
      <c r="C4678" s="414">
        <v>6210</v>
      </c>
      <c r="D4678" s="414">
        <v>2903.2</v>
      </c>
    </row>
    <row r="4679" spans="1:4" x14ac:dyDescent="0.2">
      <c r="A4679" s="415" t="s">
        <v>8955</v>
      </c>
      <c r="B4679" s="415" t="s">
        <v>1128</v>
      </c>
      <c r="C4679" s="414">
        <v>24586.890756302502</v>
      </c>
      <c r="D4679" s="414">
        <v>11494.37</v>
      </c>
    </row>
    <row r="4680" spans="1:4" x14ac:dyDescent="0.2">
      <c r="A4680" s="415" t="s">
        <v>8955</v>
      </c>
      <c r="B4680" s="415" t="s">
        <v>1129</v>
      </c>
      <c r="C4680" s="414">
        <v>14424.309243697458</v>
      </c>
      <c r="D4680" s="414">
        <v>6415.96</v>
      </c>
    </row>
    <row r="4681" spans="1:4" x14ac:dyDescent="0.2">
      <c r="A4681" s="415" t="s">
        <v>8956</v>
      </c>
      <c r="B4681" s="415" t="s">
        <v>1128</v>
      </c>
      <c r="C4681" s="414">
        <v>4196</v>
      </c>
      <c r="D4681" s="414">
        <v>1961.63</v>
      </c>
    </row>
    <row r="4682" spans="1:4" x14ac:dyDescent="0.2">
      <c r="A4682" s="415" t="s">
        <v>8957</v>
      </c>
      <c r="B4682" s="415" t="s">
        <v>1128</v>
      </c>
      <c r="C4682" s="414">
        <v>10035</v>
      </c>
      <c r="D4682" s="414">
        <v>4691.3599999999997</v>
      </c>
    </row>
    <row r="4683" spans="1:4" x14ac:dyDescent="0.2">
      <c r="A4683" s="415" t="s">
        <v>8958</v>
      </c>
      <c r="B4683" s="415" t="s">
        <v>1128</v>
      </c>
      <c r="C4683" s="414">
        <v>9240</v>
      </c>
      <c r="D4683" s="414">
        <v>4319.7</v>
      </c>
    </row>
    <row r="4684" spans="1:4" x14ac:dyDescent="0.2">
      <c r="A4684" s="415" t="s">
        <v>8959</v>
      </c>
      <c r="B4684" s="415" t="s">
        <v>1128</v>
      </c>
      <c r="C4684" s="414">
        <v>12445</v>
      </c>
      <c r="D4684" s="414">
        <v>5818.04</v>
      </c>
    </row>
    <row r="4685" spans="1:4" x14ac:dyDescent="0.2">
      <c r="A4685" s="415" t="s">
        <v>8960</v>
      </c>
      <c r="B4685" s="415" t="s">
        <v>1128</v>
      </c>
      <c r="C4685" s="414">
        <v>3402</v>
      </c>
      <c r="D4685" s="414">
        <v>1590.44</v>
      </c>
    </row>
    <row r="4686" spans="1:4" x14ac:dyDescent="0.2">
      <c r="A4686" s="415" t="s">
        <v>8961</v>
      </c>
      <c r="B4686" s="415" t="s">
        <v>1128</v>
      </c>
      <c r="C4686" s="414">
        <v>5310</v>
      </c>
      <c r="D4686" s="414">
        <v>2482.4500000000003</v>
      </c>
    </row>
    <row r="4687" spans="1:4" x14ac:dyDescent="0.2">
      <c r="A4687" s="415" t="s">
        <v>8962</v>
      </c>
      <c r="B4687" s="415" t="s">
        <v>1128</v>
      </c>
      <c r="C4687" s="414">
        <v>3839</v>
      </c>
      <c r="D4687" s="414">
        <v>1794.73</v>
      </c>
    </row>
    <row r="4688" spans="1:4" x14ac:dyDescent="0.2">
      <c r="A4688" s="415" t="s">
        <v>8963</v>
      </c>
      <c r="B4688" s="415" t="s">
        <v>1128</v>
      </c>
      <c r="C4688" s="414">
        <v>10616</v>
      </c>
      <c r="D4688" s="414">
        <v>4962.9799999999996</v>
      </c>
    </row>
    <row r="4689" spans="1:4" x14ac:dyDescent="0.2">
      <c r="A4689" s="415" t="s">
        <v>8964</v>
      </c>
      <c r="B4689" s="415" t="s">
        <v>1128</v>
      </c>
      <c r="C4689" s="414">
        <v>3506</v>
      </c>
      <c r="D4689" s="414">
        <v>1639.06</v>
      </c>
    </row>
    <row r="4690" spans="1:4" x14ac:dyDescent="0.2">
      <c r="A4690" s="415" t="s">
        <v>8965</v>
      </c>
      <c r="B4690" s="415" t="s">
        <v>1128</v>
      </c>
      <c r="C4690" s="414">
        <v>8450</v>
      </c>
      <c r="D4690" s="414">
        <v>3950.34</v>
      </c>
    </row>
    <row r="4691" spans="1:4" x14ac:dyDescent="0.2">
      <c r="A4691" s="415" t="s">
        <v>8966</v>
      </c>
      <c r="B4691" s="415" t="s">
        <v>1128</v>
      </c>
      <c r="C4691" s="414">
        <v>8000</v>
      </c>
      <c r="D4691" s="414">
        <v>3740</v>
      </c>
    </row>
    <row r="4692" spans="1:4" x14ac:dyDescent="0.2">
      <c r="A4692" s="415" t="s">
        <v>8967</v>
      </c>
      <c r="B4692" s="415" t="s">
        <v>1128</v>
      </c>
      <c r="C4692" s="414">
        <v>21580.547112461987</v>
      </c>
      <c r="D4692" s="414">
        <v>10088.910000000002</v>
      </c>
    </row>
    <row r="4693" spans="1:4" x14ac:dyDescent="0.2">
      <c r="A4693" s="415" t="s">
        <v>8967</v>
      </c>
      <c r="B4693" s="415" t="s">
        <v>1129</v>
      </c>
      <c r="C4693" s="414">
        <v>21019.45288753798</v>
      </c>
      <c r="D4693" s="414">
        <v>9349.44</v>
      </c>
    </row>
    <row r="4694" spans="1:4" x14ac:dyDescent="0.2">
      <c r="A4694" s="415" t="s">
        <v>8968</v>
      </c>
      <c r="B4694" s="415" t="s">
        <v>1128</v>
      </c>
      <c r="C4694" s="414">
        <v>10330</v>
      </c>
      <c r="D4694" s="414">
        <v>4829.2700000000004</v>
      </c>
    </row>
    <row r="4695" spans="1:4" x14ac:dyDescent="0.2">
      <c r="A4695" s="415" t="s">
        <v>8969</v>
      </c>
      <c r="B4695" s="415" t="s">
        <v>1128</v>
      </c>
      <c r="C4695" s="414">
        <v>6226</v>
      </c>
      <c r="D4695" s="414">
        <v>2910.66</v>
      </c>
    </row>
    <row r="4696" spans="1:4" x14ac:dyDescent="0.2">
      <c r="A4696" s="415" t="s">
        <v>8970</v>
      </c>
      <c r="B4696" s="415" t="s">
        <v>1128</v>
      </c>
      <c r="C4696" s="414">
        <v>9840</v>
      </c>
      <c r="D4696" s="414">
        <v>4600.2</v>
      </c>
    </row>
    <row r="4697" spans="1:4" x14ac:dyDescent="0.2">
      <c r="A4697" s="415" t="s">
        <v>8971</v>
      </c>
      <c r="B4697" s="415" t="s">
        <v>1128</v>
      </c>
      <c r="C4697" s="414">
        <v>19759.103260869499</v>
      </c>
      <c r="D4697" s="414">
        <v>9237.3799999999992</v>
      </c>
    </row>
    <row r="4698" spans="1:4" x14ac:dyDescent="0.2">
      <c r="A4698" s="415" t="s">
        <v>8971</v>
      </c>
      <c r="B4698" s="415" t="s">
        <v>1129</v>
      </c>
      <c r="C4698" s="414">
        <v>9326.2967391304192</v>
      </c>
      <c r="D4698" s="414">
        <v>4148.33</v>
      </c>
    </row>
    <row r="4699" spans="1:4" x14ac:dyDescent="0.2">
      <c r="A4699" s="415" t="s">
        <v>8972</v>
      </c>
      <c r="B4699" s="415" t="s">
        <v>1128</v>
      </c>
      <c r="C4699" s="414">
        <v>4669</v>
      </c>
      <c r="D4699" s="414">
        <v>2182.7599999999998</v>
      </c>
    </row>
    <row r="4700" spans="1:4" x14ac:dyDescent="0.2">
      <c r="A4700" s="415" t="s">
        <v>8973</v>
      </c>
      <c r="B4700" s="415" t="s">
        <v>1128</v>
      </c>
      <c r="C4700" s="414">
        <v>6156</v>
      </c>
      <c r="D4700" s="414">
        <v>2877.93</v>
      </c>
    </row>
    <row r="4701" spans="1:4" x14ac:dyDescent="0.2">
      <c r="A4701" s="415" t="s">
        <v>8974</v>
      </c>
      <c r="B4701" s="415" t="s">
        <v>1128</v>
      </c>
      <c r="C4701" s="414">
        <v>6378</v>
      </c>
      <c r="D4701" s="414">
        <v>2981.72</v>
      </c>
    </row>
    <row r="4702" spans="1:4" x14ac:dyDescent="0.2">
      <c r="A4702" s="415" t="s">
        <v>8975</v>
      </c>
      <c r="B4702" s="415" t="s">
        <v>1128</v>
      </c>
      <c r="C4702" s="414">
        <v>4277</v>
      </c>
      <c r="D4702" s="414">
        <v>1999.51</v>
      </c>
    </row>
    <row r="4703" spans="1:4" x14ac:dyDescent="0.2">
      <c r="A4703" s="415" t="s">
        <v>8976</v>
      </c>
      <c r="B4703" s="415" t="s">
        <v>1128</v>
      </c>
      <c r="C4703" s="414">
        <v>5361</v>
      </c>
      <c r="D4703" s="414">
        <v>2506.27</v>
      </c>
    </row>
    <row r="4704" spans="1:4" x14ac:dyDescent="0.2">
      <c r="A4704" s="415" t="s">
        <v>8977</v>
      </c>
      <c r="B4704" s="415" t="s">
        <v>1128</v>
      </c>
      <c r="C4704" s="414">
        <v>5819.8999999999978</v>
      </c>
      <c r="D4704" s="414">
        <v>2720.81</v>
      </c>
    </row>
    <row r="4705" spans="1:4" x14ac:dyDescent="0.2">
      <c r="A4705" s="415" t="s">
        <v>8978</v>
      </c>
      <c r="B4705" s="415" t="s">
        <v>1128</v>
      </c>
      <c r="C4705" s="414">
        <v>23330</v>
      </c>
      <c r="D4705" s="414">
        <v>10906.78</v>
      </c>
    </row>
    <row r="4706" spans="1:4" x14ac:dyDescent="0.2">
      <c r="A4706" s="415" t="s">
        <v>8979</v>
      </c>
      <c r="B4706" s="415" t="s">
        <v>1128</v>
      </c>
      <c r="C4706" s="414">
        <v>6306</v>
      </c>
      <c r="D4706" s="414">
        <v>2948.07</v>
      </c>
    </row>
    <row r="4707" spans="1:4" x14ac:dyDescent="0.2">
      <c r="A4707" s="415" t="s">
        <v>8980</v>
      </c>
      <c r="B4707" s="415" t="s">
        <v>1128</v>
      </c>
      <c r="C4707" s="414">
        <v>9486</v>
      </c>
      <c r="D4707" s="414">
        <v>4434.71</v>
      </c>
    </row>
    <row r="4708" spans="1:4" x14ac:dyDescent="0.2">
      <c r="A4708" s="415" t="s">
        <v>8981</v>
      </c>
      <c r="B4708" s="415" t="s">
        <v>1128</v>
      </c>
      <c r="C4708" s="414">
        <v>8767</v>
      </c>
      <c r="D4708" s="414">
        <v>4098.57</v>
      </c>
    </row>
    <row r="4709" spans="1:4" x14ac:dyDescent="0.2">
      <c r="A4709" s="415" t="s">
        <v>8982</v>
      </c>
      <c r="B4709" s="415" t="s">
        <v>1128</v>
      </c>
      <c r="C4709" s="414">
        <v>4313</v>
      </c>
      <c r="D4709" s="414">
        <v>2016.33</v>
      </c>
    </row>
    <row r="4710" spans="1:4" x14ac:dyDescent="0.2">
      <c r="A4710" s="415" t="s">
        <v>8983</v>
      </c>
      <c r="B4710" s="415" t="s">
        <v>1128</v>
      </c>
      <c r="C4710" s="414">
        <v>7323</v>
      </c>
      <c r="D4710" s="414">
        <v>3423.5</v>
      </c>
    </row>
    <row r="4711" spans="1:4" x14ac:dyDescent="0.2">
      <c r="A4711" s="415" t="s">
        <v>8984</v>
      </c>
      <c r="B4711" s="415" t="s">
        <v>1128</v>
      </c>
      <c r="C4711" s="414">
        <v>6312</v>
      </c>
      <c r="D4711" s="414">
        <v>2950.86</v>
      </c>
    </row>
    <row r="4712" spans="1:4" x14ac:dyDescent="0.2">
      <c r="A4712" s="415" t="s">
        <v>8985</v>
      </c>
      <c r="B4712" s="415" t="s">
        <v>1128</v>
      </c>
      <c r="C4712" s="414">
        <v>5955</v>
      </c>
      <c r="D4712" s="414">
        <v>2783.96</v>
      </c>
    </row>
    <row r="4713" spans="1:4" x14ac:dyDescent="0.2">
      <c r="A4713" s="415" t="s">
        <v>8986</v>
      </c>
      <c r="B4713" s="415" t="s">
        <v>1128</v>
      </c>
      <c r="C4713" s="414">
        <v>10217</v>
      </c>
      <c r="D4713" s="414">
        <v>4776.45</v>
      </c>
    </row>
    <row r="4714" spans="1:4" x14ac:dyDescent="0.2">
      <c r="A4714" s="415" t="s">
        <v>8987</v>
      </c>
      <c r="B4714" s="415" t="s">
        <v>1128</v>
      </c>
      <c r="C4714" s="414">
        <v>3888</v>
      </c>
      <c r="D4714" s="414">
        <v>1817.65</v>
      </c>
    </row>
    <row r="4715" spans="1:4" x14ac:dyDescent="0.2">
      <c r="A4715" s="415" t="s">
        <v>8988</v>
      </c>
      <c r="B4715" s="415" t="s">
        <v>1128</v>
      </c>
      <c r="C4715" s="414">
        <v>5744</v>
      </c>
      <c r="D4715" s="414">
        <v>2685.32</v>
      </c>
    </row>
    <row r="4716" spans="1:4" x14ac:dyDescent="0.2">
      <c r="A4716" s="415" t="s">
        <v>8989</v>
      </c>
      <c r="B4716" s="415" t="s">
        <v>1128</v>
      </c>
      <c r="C4716" s="414">
        <v>4174</v>
      </c>
      <c r="D4716" s="414">
        <v>1951.35</v>
      </c>
    </row>
    <row r="4717" spans="1:4" x14ac:dyDescent="0.2">
      <c r="A4717" s="415" t="s">
        <v>8990</v>
      </c>
      <c r="B4717" s="415" t="s">
        <v>1128</v>
      </c>
      <c r="C4717" s="414">
        <v>7642</v>
      </c>
      <c r="D4717" s="414">
        <v>3572.64</v>
      </c>
    </row>
    <row r="4718" spans="1:4" x14ac:dyDescent="0.2">
      <c r="A4718" s="415" t="s">
        <v>8991</v>
      </c>
      <c r="B4718" s="415" t="s">
        <v>1128</v>
      </c>
      <c r="C4718" s="414">
        <v>26804.59770114936</v>
      </c>
      <c r="D4718" s="414">
        <v>12531.140000000001</v>
      </c>
    </row>
    <row r="4719" spans="1:4" x14ac:dyDescent="0.2">
      <c r="A4719" s="415" t="s">
        <v>8991</v>
      </c>
      <c r="B4719" s="415" t="s">
        <v>1129</v>
      </c>
      <c r="C4719" s="414">
        <v>13.402298850575209</v>
      </c>
      <c r="D4719" s="414">
        <v>5.96</v>
      </c>
    </row>
    <row r="4720" spans="1:4" x14ac:dyDescent="0.2">
      <c r="A4720" s="415" t="s">
        <v>8992</v>
      </c>
      <c r="B4720" s="415" t="s">
        <v>1128</v>
      </c>
      <c r="C4720" s="414">
        <v>8140</v>
      </c>
      <c r="D4720" s="414">
        <v>3805.45</v>
      </c>
    </row>
    <row r="4721" spans="1:4" x14ac:dyDescent="0.2">
      <c r="A4721" s="415" t="s">
        <v>8993</v>
      </c>
      <c r="B4721" s="415" t="s">
        <v>1128</v>
      </c>
      <c r="C4721" s="414">
        <v>4810</v>
      </c>
      <c r="D4721" s="414">
        <v>2248.6800000000003</v>
      </c>
    </row>
    <row r="4722" spans="1:4" x14ac:dyDescent="0.2">
      <c r="A4722" s="415" t="s">
        <v>8994</v>
      </c>
      <c r="B4722" s="415" t="s">
        <v>1128</v>
      </c>
      <c r="C4722" s="414">
        <v>9829</v>
      </c>
      <c r="D4722" s="414">
        <v>4595.0600000000004</v>
      </c>
    </row>
    <row r="4723" spans="1:4" x14ac:dyDescent="0.2">
      <c r="A4723" s="415" t="s">
        <v>8995</v>
      </c>
      <c r="B4723" s="415" t="s">
        <v>1128</v>
      </c>
      <c r="C4723" s="414">
        <v>6170</v>
      </c>
      <c r="D4723" s="414">
        <v>2884.49</v>
      </c>
    </row>
    <row r="4724" spans="1:4" x14ac:dyDescent="0.2">
      <c r="A4724" s="415" t="s">
        <v>8996</v>
      </c>
      <c r="B4724" s="415" t="s">
        <v>1128</v>
      </c>
      <c r="C4724" s="414">
        <v>6287</v>
      </c>
      <c r="D4724" s="414">
        <v>2939.17</v>
      </c>
    </row>
    <row r="4725" spans="1:4" x14ac:dyDescent="0.2">
      <c r="A4725" s="415" t="s">
        <v>8997</v>
      </c>
      <c r="B4725" s="415" t="s">
        <v>3987</v>
      </c>
      <c r="C4725" s="414">
        <v>3832</v>
      </c>
      <c r="D4725" s="414">
        <v>1101.32</v>
      </c>
    </row>
    <row r="4726" spans="1:4" x14ac:dyDescent="0.2">
      <c r="A4726" s="415" t="s">
        <v>8997</v>
      </c>
      <c r="B4726" s="415" t="s">
        <v>3991</v>
      </c>
      <c r="C4726" s="414">
        <v>1357</v>
      </c>
      <c r="D4726" s="414">
        <v>390</v>
      </c>
    </row>
    <row r="4727" spans="1:4" x14ac:dyDescent="0.2">
      <c r="A4727" s="415" t="s">
        <v>8997</v>
      </c>
      <c r="B4727" s="415" t="s">
        <v>3992</v>
      </c>
      <c r="C4727" s="414">
        <v>-1357</v>
      </c>
      <c r="D4727" s="414">
        <v>-222.28</v>
      </c>
    </row>
    <row r="4728" spans="1:4" x14ac:dyDescent="0.2">
      <c r="A4728" s="415" t="s">
        <v>8997</v>
      </c>
      <c r="B4728" s="415" t="s">
        <v>3993</v>
      </c>
      <c r="C4728" s="414">
        <v>0</v>
      </c>
      <c r="D4728" s="414">
        <v>0</v>
      </c>
    </row>
    <row r="4729" spans="1:4" x14ac:dyDescent="0.2">
      <c r="A4729" s="415" t="s">
        <v>8998</v>
      </c>
      <c r="B4729" s="415" t="s">
        <v>1128</v>
      </c>
      <c r="C4729" s="414">
        <v>7783.3561363636172</v>
      </c>
      <c r="D4729" s="414">
        <v>3638.7</v>
      </c>
    </row>
    <row r="4730" spans="1:4" x14ac:dyDescent="0.2">
      <c r="A4730" s="415" t="s">
        <v>8998</v>
      </c>
      <c r="B4730" s="415" t="s">
        <v>1129</v>
      </c>
      <c r="C4730" s="414">
        <v>4025.8738636363578</v>
      </c>
      <c r="D4730" s="414">
        <v>1790.72</v>
      </c>
    </row>
    <row r="4731" spans="1:4" x14ac:dyDescent="0.2">
      <c r="A4731" s="415" t="s">
        <v>8999</v>
      </c>
      <c r="B4731" s="415" t="s">
        <v>1128</v>
      </c>
      <c r="C4731" s="414">
        <v>11570.559999999967</v>
      </c>
      <c r="D4731" s="414">
        <v>5409.23</v>
      </c>
    </row>
    <row r="4732" spans="1:4" x14ac:dyDescent="0.2">
      <c r="A4732" s="415" t="s">
        <v>9000</v>
      </c>
      <c r="B4732" s="415" t="s">
        <v>1128</v>
      </c>
      <c r="C4732" s="414">
        <v>7957.99999999999</v>
      </c>
      <c r="D4732" s="414">
        <v>3720.36</v>
      </c>
    </row>
    <row r="4733" spans="1:4" x14ac:dyDescent="0.2">
      <c r="A4733" s="415" t="s">
        <v>9001</v>
      </c>
      <c r="B4733" s="415" t="s">
        <v>1128</v>
      </c>
      <c r="C4733" s="414">
        <v>5235</v>
      </c>
      <c r="D4733" s="414">
        <v>2447.36</v>
      </c>
    </row>
    <row r="4734" spans="1:4" x14ac:dyDescent="0.2">
      <c r="A4734" s="415" t="s">
        <v>9002</v>
      </c>
      <c r="B4734" s="415" t="s">
        <v>1128</v>
      </c>
      <c r="C4734" s="414">
        <v>3226</v>
      </c>
      <c r="D4734" s="414">
        <v>1508.16</v>
      </c>
    </row>
    <row r="4735" spans="1:4" x14ac:dyDescent="0.2">
      <c r="A4735" s="415" t="s">
        <v>9003</v>
      </c>
      <c r="B4735" s="415" t="s">
        <v>1128</v>
      </c>
      <c r="C4735" s="414">
        <v>2724</v>
      </c>
      <c r="D4735" s="414">
        <v>1273.47</v>
      </c>
    </row>
    <row r="4736" spans="1:4" x14ac:dyDescent="0.2">
      <c r="A4736" s="415" t="s">
        <v>9004</v>
      </c>
      <c r="B4736" s="415" t="s">
        <v>1128</v>
      </c>
      <c r="C4736" s="414">
        <v>4266</v>
      </c>
      <c r="D4736" s="414">
        <v>1994.36</v>
      </c>
    </row>
    <row r="4737" spans="1:4" x14ac:dyDescent="0.2">
      <c r="A4737" s="415" t="s">
        <v>9005</v>
      </c>
      <c r="B4737" s="415" t="s">
        <v>1128</v>
      </c>
      <c r="C4737" s="414">
        <v>10706</v>
      </c>
      <c r="D4737" s="414">
        <v>5005.05</v>
      </c>
    </row>
    <row r="4738" spans="1:4" x14ac:dyDescent="0.2">
      <c r="A4738" s="415" t="s">
        <v>9006</v>
      </c>
      <c r="B4738" s="415" t="s">
        <v>1128</v>
      </c>
      <c r="C4738" s="414">
        <v>8272</v>
      </c>
      <c r="D4738" s="414">
        <v>3867.16</v>
      </c>
    </row>
    <row r="4739" spans="1:4" x14ac:dyDescent="0.2">
      <c r="A4739" s="415" t="s">
        <v>9007</v>
      </c>
      <c r="B4739" s="415" t="s">
        <v>1128</v>
      </c>
      <c r="C4739" s="414">
        <v>9863</v>
      </c>
      <c r="D4739" s="414">
        <v>4610.95</v>
      </c>
    </row>
    <row r="4740" spans="1:4" x14ac:dyDescent="0.2">
      <c r="A4740" s="415" t="s">
        <v>9008</v>
      </c>
      <c r="B4740" s="415" t="s">
        <v>1128</v>
      </c>
      <c r="C4740" s="414">
        <v>4849</v>
      </c>
      <c r="D4740" s="414">
        <v>2266.9299999999998</v>
      </c>
    </row>
    <row r="4741" spans="1:4" x14ac:dyDescent="0.2">
      <c r="A4741" s="415" t="s">
        <v>9009</v>
      </c>
      <c r="B4741" s="415" t="s">
        <v>1128</v>
      </c>
      <c r="C4741" s="414">
        <v>22272.1088435374</v>
      </c>
      <c r="D4741" s="414">
        <v>10412.209999999999</v>
      </c>
    </row>
    <row r="4742" spans="1:4" x14ac:dyDescent="0.2">
      <c r="A4742" s="415" t="s">
        <v>9009</v>
      </c>
      <c r="B4742" s="415" t="s">
        <v>1129</v>
      </c>
      <c r="C4742" s="414">
        <v>10467.8911564625</v>
      </c>
      <c r="D4742" s="414">
        <v>4656.12</v>
      </c>
    </row>
    <row r="4743" spans="1:4" x14ac:dyDescent="0.2">
      <c r="A4743" s="415" t="s">
        <v>9010</v>
      </c>
      <c r="B4743" s="415" t="s">
        <v>1128</v>
      </c>
      <c r="C4743" s="414">
        <v>7431</v>
      </c>
      <c r="D4743" s="414">
        <v>3474.0099999999998</v>
      </c>
    </row>
    <row r="4744" spans="1:4" x14ac:dyDescent="0.2">
      <c r="A4744" s="415" t="s">
        <v>9011</v>
      </c>
      <c r="B4744" s="415" t="s">
        <v>1128</v>
      </c>
      <c r="C4744" s="414">
        <v>4381</v>
      </c>
      <c r="D4744" s="414">
        <v>2048.12</v>
      </c>
    </row>
    <row r="4745" spans="1:4" x14ac:dyDescent="0.2">
      <c r="A4745" s="415" t="s">
        <v>9012</v>
      </c>
      <c r="B4745" s="415" t="s">
        <v>1128</v>
      </c>
      <c r="C4745" s="414">
        <v>14709</v>
      </c>
      <c r="D4745" s="414">
        <v>6876.46</v>
      </c>
    </row>
    <row r="4746" spans="1:4" x14ac:dyDescent="0.2">
      <c r="A4746" s="415" t="s">
        <v>9013</v>
      </c>
      <c r="B4746" s="415" t="s">
        <v>1128</v>
      </c>
      <c r="C4746" s="414">
        <v>3313</v>
      </c>
      <c r="D4746" s="414">
        <v>1548.83</v>
      </c>
    </row>
    <row r="4747" spans="1:4" x14ac:dyDescent="0.2">
      <c r="A4747" s="415" t="s">
        <v>9014</v>
      </c>
      <c r="B4747" s="415" t="s">
        <v>1128</v>
      </c>
      <c r="C4747" s="414">
        <v>4965</v>
      </c>
      <c r="D4747" s="414">
        <v>2321.14</v>
      </c>
    </row>
    <row r="4748" spans="1:4" x14ac:dyDescent="0.2">
      <c r="A4748" s="415" t="s">
        <v>9015</v>
      </c>
      <c r="B4748" s="415" t="s">
        <v>1128</v>
      </c>
      <c r="C4748" s="414">
        <v>4488</v>
      </c>
      <c r="D4748" s="414">
        <v>2098.14</v>
      </c>
    </row>
    <row r="4749" spans="1:4" x14ac:dyDescent="0.2">
      <c r="A4749" s="415" t="s">
        <v>9016</v>
      </c>
      <c r="B4749" s="415" t="s">
        <v>1128</v>
      </c>
      <c r="C4749" s="414">
        <v>2228</v>
      </c>
      <c r="D4749" s="414">
        <v>1041.5899999999999</v>
      </c>
    </row>
    <row r="4750" spans="1:4" x14ac:dyDescent="0.2">
      <c r="A4750" s="415" t="s">
        <v>9017</v>
      </c>
      <c r="B4750" s="415" t="s">
        <v>1128</v>
      </c>
      <c r="C4750" s="414">
        <v>4935.3</v>
      </c>
      <c r="D4750" s="414">
        <v>2307.25</v>
      </c>
    </row>
    <row r="4751" spans="1:4" x14ac:dyDescent="0.2">
      <c r="A4751" s="415" t="s">
        <v>9018</v>
      </c>
      <c r="B4751" s="415" t="s">
        <v>1128</v>
      </c>
      <c r="C4751" s="414">
        <v>21230</v>
      </c>
      <c r="D4751" s="414">
        <v>9925.0300000000007</v>
      </c>
    </row>
    <row r="4752" spans="1:4" x14ac:dyDescent="0.2">
      <c r="A4752" s="415" t="s">
        <v>9019</v>
      </c>
      <c r="B4752" s="415" t="s">
        <v>1128</v>
      </c>
      <c r="C4752" s="414">
        <v>5883</v>
      </c>
      <c r="D4752" s="414">
        <v>2750.3</v>
      </c>
    </row>
    <row r="4753" spans="1:4" x14ac:dyDescent="0.2">
      <c r="A4753" s="415" t="s">
        <v>9020</v>
      </c>
      <c r="B4753" s="415" t="s">
        <v>1128</v>
      </c>
      <c r="C4753" s="414">
        <v>11302</v>
      </c>
      <c r="D4753" s="414">
        <v>5283.69</v>
      </c>
    </row>
    <row r="4754" spans="1:4" x14ac:dyDescent="0.2">
      <c r="A4754" s="415" t="s">
        <v>9021</v>
      </c>
      <c r="B4754" s="415" t="s">
        <v>1128</v>
      </c>
      <c r="C4754" s="414">
        <v>5875</v>
      </c>
      <c r="D4754" s="414">
        <v>2746.56</v>
      </c>
    </row>
    <row r="4755" spans="1:4" x14ac:dyDescent="0.2">
      <c r="A4755" s="415" t="s">
        <v>9022</v>
      </c>
      <c r="B4755" s="415" t="s">
        <v>1128</v>
      </c>
      <c r="C4755" s="414">
        <v>2677</v>
      </c>
      <c r="D4755" s="414">
        <v>1251.5</v>
      </c>
    </row>
    <row r="4756" spans="1:4" x14ac:dyDescent="0.2">
      <c r="A4756" s="415" t="s">
        <v>9023</v>
      </c>
      <c r="B4756" s="415" t="s">
        <v>1128</v>
      </c>
      <c r="C4756" s="414">
        <v>3675</v>
      </c>
      <c r="D4756" s="414">
        <v>1718.06</v>
      </c>
    </row>
    <row r="4757" spans="1:4" x14ac:dyDescent="0.2">
      <c r="A4757" s="415" t="s">
        <v>9024</v>
      </c>
      <c r="B4757" s="415" t="s">
        <v>1128</v>
      </c>
      <c r="C4757" s="414">
        <v>8672</v>
      </c>
      <c r="D4757" s="414">
        <v>4054.17</v>
      </c>
    </row>
    <row r="4758" spans="1:4" x14ac:dyDescent="0.2">
      <c r="A4758" s="415" t="s">
        <v>9026</v>
      </c>
      <c r="B4758" s="415" t="s">
        <v>1128</v>
      </c>
      <c r="C4758" s="414">
        <v>26358</v>
      </c>
      <c r="D4758" s="414">
        <v>12322.360000000002</v>
      </c>
    </row>
    <row r="4759" spans="1:4" x14ac:dyDescent="0.2">
      <c r="A4759" s="415" t="s">
        <v>9027</v>
      </c>
      <c r="B4759" s="415" t="s">
        <v>1128</v>
      </c>
      <c r="C4759" s="414">
        <v>8080</v>
      </c>
      <c r="D4759" s="414">
        <v>3777.4</v>
      </c>
    </row>
    <row r="4760" spans="1:4" x14ac:dyDescent="0.2">
      <c r="A4760" s="415" t="s">
        <v>9028</v>
      </c>
      <c r="B4760" s="415" t="s">
        <v>1128</v>
      </c>
      <c r="C4760" s="414">
        <v>6935</v>
      </c>
      <c r="D4760" s="414">
        <v>3242.11</v>
      </c>
    </row>
    <row r="4761" spans="1:4" x14ac:dyDescent="0.2">
      <c r="A4761" s="415" t="s">
        <v>9029</v>
      </c>
      <c r="B4761" s="415" t="s">
        <v>1128</v>
      </c>
      <c r="C4761" s="414">
        <v>8175</v>
      </c>
      <c r="D4761" s="414">
        <v>3821.81</v>
      </c>
    </row>
    <row r="4762" spans="1:4" x14ac:dyDescent="0.2">
      <c r="A4762" s="415" t="s">
        <v>9030</v>
      </c>
      <c r="B4762" s="415" t="s">
        <v>1128</v>
      </c>
      <c r="C4762" s="414">
        <v>9600</v>
      </c>
      <c r="D4762" s="414">
        <v>4488</v>
      </c>
    </row>
    <row r="4763" spans="1:4" x14ac:dyDescent="0.2">
      <c r="A4763" s="415" t="s">
        <v>9031</v>
      </c>
      <c r="B4763" s="415" t="s">
        <v>1128</v>
      </c>
      <c r="C4763" s="414">
        <v>4250</v>
      </c>
      <c r="D4763" s="414">
        <v>1986.88</v>
      </c>
    </row>
    <row r="4764" spans="1:4" x14ac:dyDescent="0.2">
      <c r="A4764" s="415" t="s">
        <v>9032</v>
      </c>
      <c r="B4764" s="415" t="s">
        <v>1128</v>
      </c>
      <c r="C4764" s="414">
        <v>9154</v>
      </c>
      <c r="D4764" s="414">
        <v>4279.5</v>
      </c>
    </row>
    <row r="4765" spans="1:4" x14ac:dyDescent="0.2">
      <c r="A4765" s="415" t="s">
        <v>9033</v>
      </c>
      <c r="B4765" s="415" t="s">
        <v>1128</v>
      </c>
      <c r="C4765" s="414">
        <v>8350</v>
      </c>
      <c r="D4765" s="414">
        <v>3903.63</v>
      </c>
    </row>
    <row r="4766" spans="1:4" x14ac:dyDescent="0.2">
      <c r="A4766" s="415" t="s">
        <v>9034</v>
      </c>
      <c r="B4766" s="415" t="s">
        <v>1128</v>
      </c>
      <c r="C4766" s="414">
        <v>8836</v>
      </c>
      <c r="D4766" s="414">
        <v>4130.83</v>
      </c>
    </row>
    <row r="4767" spans="1:4" x14ac:dyDescent="0.2">
      <c r="A4767" s="415" t="s">
        <v>9035</v>
      </c>
      <c r="B4767" s="415" t="s">
        <v>1128</v>
      </c>
      <c r="C4767" s="414">
        <v>7070</v>
      </c>
      <c r="D4767" s="414">
        <v>3305.23</v>
      </c>
    </row>
    <row r="4768" spans="1:4" x14ac:dyDescent="0.2">
      <c r="A4768" s="415" t="s">
        <v>9036</v>
      </c>
      <c r="B4768" s="415" t="s">
        <v>1128</v>
      </c>
      <c r="C4768" s="414">
        <v>7000</v>
      </c>
      <c r="D4768" s="414">
        <v>3272.5</v>
      </c>
    </row>
    <row r="4769" spans="1:4" x14ac:dyDescent="0.2">
      <c r="A4769" s="415" t="s">
        <v>9037</v>
      </c>
      <c r="B4769" s="415" t="s">
        <v>1128</v>
      </c>
      <c r="C4769" s="414">
        <v>4482</v>
      </c>
      <c r="D4769" s="414">
        <v>2095.34</v>
      </c>
    </row>
    <row r="4770" spans="1:4" x14ac:dyDescent="0.2">
      <c r="A4770" s="415" t="s">
        <v>9038</v>
      </c>
      <c r="B4770" s="415" t="s">
        <v>1128</v>
      </c>
      <c r="C4770" s="414">
        <v>4250</v>
      </c>
      <c r="D4770" s="414">
        <v>1986.88</v>
      </c>
    </row>
    <row r="4771" spans="1:4" x14ac:dyDescent="0.2">
      <c r="A4771" s="415" t="s">
        <v>9039</v>
      </c>
      <c r="B4771" s="415" t="s">
        <v>1128</v>
      </c>
      <c r="C4771" s="414">
        <v>6500</v>
      </c>
      <c r="D4771" s="414">
        <v>3038.75</v>
      </c>
    </row>
    <row r="4772" spans="1:4" x14ac:dyDescent="0.2">
      <c r="A4772" s="415" t="s">
        <v>9040</v>
      </c>
      <c r="B4772" s="415" t="s">
        <v>1128</v>
      </c>
      <c r="C4772" s="414">
        <v>6689</v>
      </c>
      <c r="D4772" s="414">
        <v>3127.11</v>
      </c>
    </row>
    <row r="4773" spans="1:4" x14ac:dyDescent="0.2">
      <c r="A4773" s="415" t="s">
        <v>9041</v>
      </c>
      <c r="B4773" s="415" t="s">
        <v>1128</v>
      </c>
      <c r="C4773" s="414">
        <v>2966</v>
      </c>
      <c r="D4773" s="414">
        <v>1386.61</v>
      </c>
    </row>
    <row r="4774" spans="1:4" x14ac:dyDescent="0.2">
      <c r="A4774" s="415" t="s">
        <v>9042</v>
      </c>
      <c r="B4774" s="415" t="s">
        <v>1128</v>
      </c>
      <c r="C4774" s="414">
        <v>22545.864661654101</v>
      </c>
      <c r="D4774" s="414">
        <v>10540.19</v>
      </c>
    </row>
    <row r="4775" spans="1:4" x14ac:dyDescent="0.2">
      <c r="A4775" s="415" t="s">
        <v>9042</v>
      </c>
      <c r="B4775" s="415" t="s">
        <v>1129</v>
      </c>
      <c r="C4775" s="414">
        <v>7440.13533834586</v>
      </c>
      <c r="D4775" s="414">
        <v>3309.37</v>
      </c>
    </row>
    <row r="4776" spans="1:4" x14ac:dyDescent="0.2">
      <c r="A4776" s="415" t="s">
        <v>9043</v>
      </c>
      <c r="B4776" s="415" t="s">
        <v>1128</v>
      </c>
      <c r="C4776" s="414">
        <v>4586</v>
      </c>
      <c r="D4776" s="414">
        <v>2143.96</v>
      </c>
    </row>
    <row r="4777" spans="1:4" x14ac:dyDescent="0.2">
      <c r="A4777" s="415" t="s">
        <v>9044</v>
      </c>
      <c r="B4777" s="415" t="s">
        <v>1128</v>
      </c>
      <c r="C4777" s="414">
        <v>10929</v>
      </c>
      <c r="D4777" s="414">
        <v>5109.3100000000004</v>
      </c>
    </row>
    <row r="4778" spans="1:4" x14ac:dyDescent="0.2">
      <c r="A4778" s="415" t="s">
        <v>9045</v>
      </c>
      <c r="B4778" s="415" t="s">
        <v>1128</v>
      </c>
      <c r="C4778" s="414">
        <v>3866</v>
      </c>
      <c r="D4778" s="414">
        <v>1807.36</v>
      </c>
    </row>
    <row r="4779" spans="1:4" x14ac:dyDescent="0.2">
      <c r="A4779" s="415" t="s">
        <v>9046</v>
      </c>
      <c r="B4779" s="415" t="s">
        <v>1128</v>
      </c>
      <c r="C4779" s="414">
        <v>5910</v>
      </c>
      <c r="D4779" s="414">
        <v>2762.93</v>
      </c>
    </row>
    <row r="4780" spans="1:4" x14ac:dyDescent="0.2">
      <c r="A4780" s="415" t="s">
        <v>9047</v>
      </c>
      <c r="B4780" s="415" t="s">
        <v>1128</v>
      </c>
      <c r="C4780" s="414">
        <v>4866</v>
      </c>
      <c r="D4780" s="414">
        <v>2274.86</v>
      </c>
    </row>
    <row r="4781" spans="1:4" x14ac:dyDescent="0.2">
      <c r="A4781" s="415" t="s">
        <v>9048</v>
      </c>
      <c r="B4781" s="415" t="s">
        <v>1128</v>
      </c>
      <c r="C4781" s="414">
        <v>7560</v>
      </c>
      <c r="D4781" s="414">
        <v>3534.3</v>
      </c>
    </row>
    <row r="4782" spans="1:4" x14ac:dyDescent="0.2">
      <c r="A4782" s="415" t="s">
        <v>9049</v>
      </c>
      <c r="B4782" s="415" t="s">
        <v>1128</v>
      </c>
      <c r="C4782" s="414">
        <v>3394.3</v>
      </c>
      <c r="D4782" s="414">
        <v>1586.84</v>
      </c>
    </row>
    <row r="4783" spans="1:4" x14ac:dyDescent="0.2">
      <c r="A4783" s="415" t="s">
        <v>9050</v>
      </c>
      <c r="B4783" s="415" t="s">
        <v>1128</v>
      </c>
      <c r="C4783" s="414">
        <v>4580</v>
      </c>
      <c r="D4783" s="414">
        <v>2141.14</v>
      </c>
    </row>
    <row r="4784" spans="1:4" x14ac:dyDescent="0.2">
      <c r="A4784" s="415" t="s">
        <v>9051</v>
      </c>
      <c r="B4784" s="415" t="s">
        <v>1128</v>
      </c>
      <c r="C4784" s="414">
        <v>4742</v>
      </c>
      <c r="D4784" s="414">
        <v>2216.89</v>
      </c>
    </row>
    <row r="4785" spans="1:4" x14ac:dyDescent="0.2">
      <c r="A4785" s="415" t="s">
        <v>9052</v>
      </c>
      <c r="B4785" s="415" t="s">
        <v>1128</v>
      </c>
      <c r="C4785" s="414">
        <v>18283</v>
      </c>
      <c r="D4785" s="414">
        <v>8547.2999999999993</v>
      </c>
    </row>
    <row r="4786" spans="1:4" x14ac:dyDescent="0.2">
      <c r="A4786" s="415" t="s">
        <v>9053</v>
      </c>
      <c r="B4786" s="415" t="s">
        <v>1128</v>
      </c>
      <c r="C4786" s="414">
        <v>10258</v>
      </c>
      <c r="D4786" s="414">
        <v>4795.62</v>
      </c>
    </row>
    <row r="4787" spans="1:4" x14ac:dyDescent="0.2">
      <c r="A4787" s="415" t="s">
        <v>9054</v>
      </c>
      <c r="B4787" s="415" t="s">
        <v>1128</v>
      </c>
      <c r="C4787" s="414">
        <v>3075</v>
      </c>
      <c r="D4787" s="414">
        <v>1437.56</v>
      </c>
    </row>
    <row r="4788" spans="1:4" x14ac:dyDescent="0.2">
      <c r="A4788" s="415" t="s">
        <v>9055</v>
      </c>
      <c r="B4788" s="415" t="s">
        <v>1128</v>
      </c>
      <c r="C4788" s="414">
        <v>10111</v>
      </c>
      <c r="D4788" s="414">
        <v>4726.9100000000008</v>
      </c>
    </row>
    <row r="4789" spans="1:4" x14ac:dyDescent="0.2">
      <c r="A4789" s="415" t="s">
        <v>9056</v>
      </c>
      <c r="B4789" s="415" t="s">
        <v>1128</v>
      </c>
      <c r="C4789" s="414">
        <v>6994</v>
      </c>
      <c r="D4789" s="414">
        <v>3269.7</v>
      </c>
    </row>
    <row r="4790" spans="1:4" x14ac:dyDescent="0.2">
      <c r="A4790" s="415" t="s">
        <v>9057</v>
      </c>
      <c r="B4790" s="415" t="s">
        <v>1128</v>
      </c>
      <c r="C4790" s="414">
        <v>5662</v>
      </c>
      <c r="D4790" s="414">
        <v>2646.99</v>
      </c>
    </row>
    <row r="4791" spans="1:4" x14ac:dyDescent="0.2">
      <c r="A4791" s="415" t="s">
        <v>9058</v>
      </c>
      <c r="B4791" s="415" t="s">
        <v>1128</v>
      </c>
      <c r="C4791" s="414">
        <v>10984</v>
      </c>
      <c r="D4791" s="414">
        <v>5135.0500000000011</v>
      </c>
    </row>
    <row r="4792" spans="1:4" x14ac:dyDescent="0.2">
      <c r="A4792" s="415" t="s">
        <v>9059</v>
      </c>
      <c r="B4792" s="415" t="s">
        <v>1128</v>
      </c>
      <c r="C4792" s="414">
        <v>8797</v>
      </c>
      <c r="D4792" s="414">
        <v>4112.6000000000004</v>
      </c>
    </row>
    <row r="4793" spans="1:4" x14ac:dyDescent="0.2">
      <c r="A4793" s="415" t="s">
        <v>9060</v>
      </c>
      <c r="B4793" s="415" t="s">
        <v>1128</v>
      </c>
      <c r="C4793" s="414">
        <v>6057</v>
      </c>
      <c r="D4793" s="414">
        <v>2831.65</v>
      </c>
    </row>
    <row r="4794" spans="1:4" x14ac:dyDescent="0.2">
      <c r="A4794" s="415" t="s">
        <v>9061</v>
      </c>
      <c r="B4794" s="415" t="s">
        <v>1128</v>
      </c>
      <c r="C4794" s="414">
        <v>3405</v>
      </c>
      <c r="D4794" s="414">
        <v>1591.84</v>
      </c>
    </row>
    <row r="4795" spans="1:4" x14ac:dyDescent="0.2">
      <c r="A4795" s="415" t="s">
        <v>9062</v>
      </c>
      <c r="B4795" s="415" t="s">
        <v>1128</v>
      </c>
      <c r="C4795" s="414">
        <v>10237</v>
      </c>
      <c r="D4795" s="414">
        <v>4785.8</v>
      </c>
    </row>
    <row r="4796" spans="1:4" x14ac:dyDescent="0.2">
      <c r="A4796" s="415" t="s">
        <v>9063</v>
      </c>
      <c r="B4796" s="415" t="s">
        <v>1128</v>
      </c>
      <c r="C4796" s="414">
        <v>5457</v>
      </c>
      <c r="D4796" s="414">
        <v>2551.15</v>
      </c>
    </row>
    <row r="4797" spans="1:4" x14ac:dyDescent="0.2">
      <c r="A4797" s="415" t="s">
        <v>9064</v>
      </c>
      <c r="B4797" s="415" t="s">
        <v>1128</v>
      </c>
      <c r="C4797" s="414">
        <v>4740.92307692347</v>
      </c>
      <c r="D4797" s="414">
        <v>2216.38</v>
      </c>
    </row>
    <row r="4798" spans="1:4" x14ac:dyDescent="0.2">
      <c r="A4798" s="415" t="s">
        <v>9065</v>
      </c>
      <c r="B4798" s="415" t="s">
        <v>169</v>
      </c>
      <c r="C4798" s="414">
        <v>3819.07692307652</v>
      </c>
      <c r="D4798" s="414">
        <v>1642.58</v>
      </c>
    </row>
    <row r="4799" spans="1:4" x14ac:dyDescent="0.2">
      <c r="A4799" s="415" t="s">
        <v>9066</v>
      </c>
      <c r="B4799" s="415" t="s">
        <v>1128</v>
      </c>
      <c r="C4799" s="414">
        <v>6232</v>
      </c>
      <c r="D4799" s="414">
        <v>2913.46</v>
      </c>
    </row>
    <row r="4800" spans="1:4" x14ac:dyDescent="0.2">
      <c r="A4800" s="415" t="s">
        <v>9067</v>
      </c>
      <c r="B4800" s="415" t="s">
        <v>1128</v>
      </c>
      <c r="C4800" s="414">
        <v>4062</v>
      </c>
      <c r="D4800" s="414">
        <v>1899.02</v>
      </c>
    </row>
    <row r="4801" spans="1:4" x14ac:dyDescent="0.2">
      <c r="A4801" s="415" t="s">
        <v>9068</v>
      </c>
      <c r="B4801" s="415" t="s">
        <v>1128</v>
      </c>
      <c r="C4801" s="414">
        <v>2664</v>
      </c>
      <c r="D4801" s="414">
        <v>1245.42</v>
      </c>
    </row>
    <row r="4802" spans="1:4" x14ac:dyDescent="0.2">
      <c r="A4802" s="415" t="s">
        <v>9069</v>
      </c>
      <c r="B4802" s="415" t="s">
        <v>1128</v>
      </c>
      <c r="C4802" s="414">
        <v>3860</v>
      </c>
      <c r="D4802" s="414">
        <v>1804.55</v>
      </c>
    </row>
    <row r="4803" spans="1:4" x14ac:dyDescent="0.2">
      <c r="A4803" s="415" t="s">
        <v>9070</v>
      </c>
      <c r="B4803" s="415" t="s">
        <v>1128</v>
      </c>
      <c r="C4803" s="414">
        <v>5219</v>
      </c>
      <c r="D4803" s="414">
        <v>2439.88</v>
      </c>
    </row>
    <row r="4804" spans="1:4" x14ac:dyDescent="0.2">
      <c r="A4804" s="415" t="s">
        <v>9071</v>
      </c>
      <c r="B4804" s="415" t="s">
        <v>1128</v>
      </c>
      <c r="C4804" s="414">
        <v>5560</v>
      </c>
      <c r="D4804" s="414">
        <v>2599.3000000000002</v>
      </c>
    </row>
    <row r="4805" spans="1:4" x14ac:dyDescent="0.2">
      <c r="A4805" s="415" t="s">
        <v>9072</v>
      </c>
      <c r="B4805" s="415" t="s">
        <v>1128</v>
      </c>
      <c r="C4805" s="414">
        <v>8280</v>
      </c>
      <c r="D4805" s="414">
        <v>3870.9</v>
      </c>
    </row>
    <row r="4806" spans="1:4" x14ac:dyDescent="0.2">
      <c r="A4806" s="415" t="s">
        <v>9073</v>
      </c>
      <c r="B4806" s="415" t="s">
        <v>1128</v>
      </c>
      <c r="C4806" s="414">
        <v>5292</v>
      </c>
      <c r="D4806" s="414">
        <v>2474.0099999999998</v>
      </c>
    </row>
    <row r="4807" spans="1:4" x14ac:dyDescent="0.2">
      <c r="A4807" s="415" t="s">
        <v>9075</v>
      </c>
      <c r="B4807" s="415" t="s">
        <v>1128</v>
      </c>
      <c r="C4807" s="414">
        <v>9219</v>
      </c>
      <c r="D4807" s="414">
        <v>4309.88</v>
      </c>
    </row>
    <row r="4808" spans="1:4" x14ac:dyDescent="0.2">
      <c r="A4808" s="415" t="s">
        <v>9076</v>
      </c>
      <c r="B4808" s="415" t="s">
        <v>1128</v>
      </c>
      <c r="C4808" s="414">
        <v>3090.900000000006</v>
      </c>
      <c r="D4808" s="414">
        <v>1444.98</v>
      </c>
    </row>
    <row r="4809" spans="1:4" x14ac:dyDescent="0.2">
      <c r="A4809" s="415" t="s">
        <v>9077</v>
      </c>
      <c r="B4809" s="415" t="s">
        <v>1128</v>
      </c>
      <c r="C4809" s="414">
        <v>4017</v>
      </c>
      <c r="D4809" s="414">
        <v>1877.92</v>
      </c>
    </row>
    <row r="4810" spans="1:4" x14ac:dyDescent="0.2">
      <c r="A4810" s="415" t="s">
        <v>9078</v>
      </c>
      <c r="B4810" s="415" t="s">
        <v>1128</v>
      </c>
      <c r="C4810" s="414">
        <v>6397</v>
      </c>
      <c r="D4810" s="414">
        <v>2990.6</v>
      </c>
    </row>
    <row r="4811" spans="1:4" x14ac:dyDescent="0.2">
      <c r="A4811" s="415" t="s">
        <v>9079</v>
      </c>
      <c r="B4811" s="415" t="s">
        <v>1128</v>
      </c>
      <c r="C4811" s="414">
        <v>10110</v>
      </c>
      <c r="D4811" s="414">
        <v>4726.43</v>
      </c>
    </row>
    <row r="4812" spans="1:4" x14ac:dyDescent="0.2">
      <c r="A4812" s="415" t="s">
        <v>9080</v>
      </c>
      <c r="B4812" s="415" t="s">
        <v>1128</v>
      </c>
      <c r="C4812" s="414">
        <v>8099</v>
      </c>
      <c r="D4812" s="414">
        <v>3786.28</v>
      </c>
    </row>
    <row r="4813" spans="1:4" x14ac:dyDescent="0.2">
      <c r="A4813" s="415" t="s">
        <v>9081</v>
      </c>
      <c r="B4813" s="415" t="s">
        <v>1128</v>
      </c>
      <c r="C4813" s="414">
        <v>19070.164917541199</v>
      </c>
      <c r="D4813" s="414">
        <v>8915.2900000000009</v>
      </c>
    </row>
    <row r="4814" spans="1:4" x14ac:dyDescent="0.2">
      <c r="A4814" s="415" t="s">
        <v>9081</v>
      </c>
      <c r="B4814" s="415" t="s">
        <v>1129</v>
      </c>
      <c r="C4814" s="414">
        <v>9.5350824587709404</v>
      </c>
      <c r="D4814" s="414">
        <v>4.22</v>
      </c>
    </row>
    <row r="4815" spans="1:4" x14ac:dyDescent="0.2">
      <c r="A4815" s="415" t="s">
        <v>9082</v>
      </c>
      <c r="B4815" s="415" t="s">
        <v>1128</v>
      </c>
      <c r="C4815" s="414">
        <v>5678</v>
      </c>
      <c r="D4815" s="414">
        <v>2654.4800000000005</v>
      </c>
    </row>
    <row r="4816" spans="1:4" x14ac:dyDescent="0.2">
      <c r="A4816" s="415" t="s">
        <v>9083</v>
      </c>
      <c r="B4816" s="415" t="s">
        <v>1128</v>
      </c>
      <c r="C4816" s="414">
        <v>10131</v>
      </c>
      <c r="D4816" s="414">
        <v>4736.24</v>
      </c>
    </row>
    <row r="4817" spans="1:4" x14ac:dyDescent="0.2">
      <c r="A4817" s="415" t="s">
        <v>9084</v>
      </c>
      <c r="B4817" s="415" t="s">
        <v>1128</v>
      </c>
      <c r="C4817" s="414">
        <v>7795</v>
      </c>
      <c r="D4817" s="414">
        <v>3644.16</v>
      </c>
    </row>
    <row r="4818" spans="1:4" x14ac:dyDescent="0.2">
      <c r="A4818" s="415" t="s">
        <v>9085</v>
      </c>
      <c r="B4818" s="415" t="s">
        <v>1128</v>
      </c>
      <c r="C4818" s="414">
        <v>5886</v>
      </c>
      <c r="D4818" s="414">
        <v>2751.71</v>
      </c>
    </row>
    <row r="4819" spans="1:4" x14ac:dyDescent="0.2">
      <c r="A4819" s="415" t="s">
        <v>9086</v>
      </c>
      <c r="B4819" s="415" t="s">
        <v>1128</v>
      </c>
      <c r="C4819" s="414">
        <v>5694</v>
      </c>
      <c r="D4819" s="414">
        <v>2661.95</v>
      </c>
    </row>
    <row r="4820" spans="1:4" x14ac:dyDescent="0.2">
      <c r="A4820" s="415" t="s">
        <v>9087</v>
      </c>
      <c r="B4820" s="415" t="s">
        <v>1128</v>
      </c>
      <c r="C4820" s="414">
        <v>10114</v>
      </c>
      <c r="D4820" s="414">
        <v>4728.3</v>
      </c>
    </row>
    <row r="4821" spans="1:4" x14ac:dyDescent="0.2">
      <c r="A4821" s="415" t="s">
        <v>9088</v>
      </c>
      <c r="B4821" s="415" t="s">
        <v>1128</v>
      </c>
      <c r="C4821" s="414">
        <v>9416</v>
      </c>
      <c r="D4821" s="414">
        <v>4401.9799999999996</v>
      </c>
    </row>
    <row r="4822" spans="1:4" x14ac:dyDescent="0.2">
      <c r="A4822" s="415" t="s">
        <v>9089</v>
      </c>
      <c r="B4822" s="415" t="s">
        <v>1128</v>
      </c>
      <c r="C4822" s="414">
        <v>7231</v>
      </c>
      <c r="D4822" s="414">
        <v>3380.49</v>
      </c>
    </row>
    <row r="4823" spans="1:4" x14ac:dyDescent="0.2">
      <c r="A4823" s="415" t="s">
        <v>9090</v>
      </c>
      <c r="B4823" s="415" t="s">
        <v>1128</v>
      </c>
      <c r="C4823" s="414">
        <v>4295</v>
      </c>
      <c r="D4823" s="414">
        <v>2007.91</v>
      </c>
    </row>
    <row r="4824" spans="1:4" x14ac:dyDescent="0.2">
      <c r="A4824" s="415" t="s">
        <v>9091</v>
      </c>
      <c r="B4824" s="415" t="s">
        <v>1128</v>
      </c>
      <c r="C4824" s="414">
        <v>15525</v>
      </c>
      <c r="D4824" s="414">
        <v>7257.94</v>
      </c>
    </row>
    <row r="4825" spans="1:4" x14ac:dyDescent="0.2">
      <c r="A4825" s="415" t="s">
        <v>9092</v>
      </c>
      <c r="B4825" s="415" t="s">
        <v>1128</v>
      </c>
      <c r="C4825" s="414">
        <v>4614</v>
      </c>
      <c r="D4825" s="414">
        <v>2157.0500000000002</v>
      </c>
    </row>
    <row r="4826" spans="1:4" x14ac:dyDescent="0.2">
      <c r="A4826" s="415" t="s">
        <v>9093</v>
      </c>
      <c r="B4826" s="415" t="s">
        <v>1128</v>
      </c>
      <c r="C4826" s="414">
        <v>5528.3881578946502</v>
      </c>
      <c r="D4826" s="414">
        <v>2584.52</v>
      </c>
    </row>
    <row r="4827" spans="1:4" x14ac:dyDescent="0.2">
      <c r="A4827" s="415" t="s">
        <v>9094</v>
      </c>
      <c r="B4827" s="415" t="s">
        <v>3243</v>
      </c>
      <c r="C4827" s="414">
        <v>2474.6118421053402</v>
      </c>
      <c r="D4827" s="414">
        <v>968.56</v>
      </c>
    </row>
    <row r="4828" spans="1:4" x14ac:dyDescent="0.2">
      <c r="A4828" s="415" t="s">
        <v>9095</v>
      </c>
      <c r="B4828" s="415" t="s">
        <v>1128</v>
      </c>
      <c r="C4828" s="414">
        <v>8823</v>
      </c>
      <c r="D4828" s="414">
        <v>4124.75</v>
      </c>
    </row>
    <row r="4829" spans="1:4" x14ac:dyDescent="0.2">
      <c r="A4829" s="415" t="s">
        <v>9096</v>
      </c>
      <c r="B4829" s="415" t="s">
        <v>1128</v>
      </c>
      <c r="C4829" s="414">
        <v>13253</v>
      </c>
      <c r="D4829" s="414">
        <v>6195.78</v>
      </c>
    </row>
    <row r="4830" spans="1:4" x14ac:dyDescent="0.2">
      <c r="A4830" s="415" t="s">
        <v>9097</v>
      </c>
      <c r="B4830" s="415" t="s">
        <v>1128</v>
      </c>
      <c r="C4830" s="414">
        <v>9907</v>
      </c>
      <c r="D4830" s="414">
        <v>4631.5200000000004</v>
      </c>
    </row>
    <row r="4831" spans="1:4" x14ac:dyDescent="0.2">
      <c r="A4831" s="415" t="s">
        <v>9098</v>
      </c>
      <c r="B4831" s="415" t="s">
        <v>1128</v>
      </c>
      <c r="C4831" s="414">
        <v>5534</v>
      </c>
      <c r="D4831" s="414">
        <v>2587.15</v>
      </c>
    </row>
    <row r="4832" spans="1:4" x14ac:dyDescent="0.2">
      <c r="A4832" s="415" t="s">
        <v>9099</v>
      </c>
      <c r="B4832" s="415" t="s">
        <v>1128</v>
      </c>
      <c r="C4832" s="414">
        <v>18792</v>
      </c>
      <c r="D4832" s="414">
        <v>8785.26</v>
      </c>
    </row>
    <row r="4833" spans="1:4" x14ac:dyDescent="0.2">
      <c r="A4833" s="415" t="s">
        <v>9100</v>
      </c>
      <c r="B4833" s="415" t="s">
        <v>1128</v>
      </c>
      <c r="C4833" s="414">
        <v>26456.249999999902</v>
      </c>
      <c r="D4833" s="414">
        <v>12368.3</v>
      </c>
    </row>
    <row r="4834" spans="1:4" x14ac:dyDescent="0.2">
      <c r="A4834" s="415" t="s">
        <v>9100</v>
      </c>
      <c r="B4834" s="415" t="s">
        <v>1129</v>
      </c>
      <c r="C4834" s="414">
        <v>3174.75</v>
      </c>
      <c r="D4834" s="414">
        <v>1412.13</v>
      </c>
    </row>
    <row r="4835" spans="1:4" x14ac:dyDescent="0.2">
      <c r="A4835" s="415" t="s">
        <v>9101</v>
      </c>
      <c r="B4835" s="415" t="s">
        <v>3270</v>
      </c>
      <c r="C4835" s="414">
        <v>3388</v>
      </c>
      <c r="D4835" s="414">
        <v>1119.06</v>
      </c>
    </row>
    <row r="4836" spans="1:4" x14ac:dyDescent="0.2">
      <c r="A4836" s="415" t="s">
        <v>9101</v>
      </c>
      <c r="B4836" s="415" t="s">
        <v>3274</v>
      </c>
      <c r="C4836" s="414">
        <v>1174</v>
      </c>
      <c r="D4836" s="414">
        <v>387.77</v>
      </c>
    </row>
    <row r="4837" spans="1:4" x14ac:dyDescent="0.2">
      <c r="A4837" s="415" t="s">
        <v>9101</v>
      </c>
      <c r="B4837" s="415" t="s">
        <v>3275</v>
      </c>
      <c r="C4837" s="414">
        <v>-1174</v>
      </c>
      <c r="D4837" s="414">
        <v>-192.3</v>
      </c>
    </row>
    <row r="4838" spans="1:4" x14ac:dyDescent="0.2">
      <c r="A4838" s="415" t="s">
        <v>9101</v>
      </c>
      <c r="B4838" s="415" t="s">
        <v>3276</v>
      </c>
      <c r="C4838" s="414">
        <v>0</v>
      </c>
      <c r="D4838" s="414">
        <v>0</v>
      </c>
    </row>
    <row r="4839" spans="1:4" x14ac:dyDescent="0.2">
      <c r="A4839" s="415" t="s">
        <v>9102</v>
      </c>
      <c r="B4839" s="415" t="s">
        <v>3987</v>
      </c>
      <c r="C4839" s="414">
        <v>5156</v>
      </c>
      <c r="D4839" s="414">
        <v>1481.83</v>
      </c>
    </row>
    <row r="4840" spans="1:4" x14ac:dyDescent="0.2">
      <c r="A4840" s="415" t="s">
        <v>9102</v>
      </c>
      <c r="B4840" s="415" t="s">
        <v>3991</v>
      </c>
      <c r="C4840" s="414">
        <v>1773</v>
      </c>
      <c r="D4840" s="414">
        <v>509.56</v>
      </c>
    </row>
    <row r="4841" spans="1:4" x14ac:dyDescent="0.2">
      <c r="A4841" s="415" t="s">
        <v>9102</v>
      </c>
      <c r="B4841" s="415" t="s">
        <v>3992</v>
      </c>
      <c r="C4841" s="414">
        <v>-1773</v>
      </c>
      <c r="D4841" s="414">
        <v>-290.42</v>
      </c>
    </row>
    <row r="4842" spans="1:4" x14ac:dyDescent="0.2">
      <c r="A4842" s="415" t="s">
        <v>9102</v>
      </c>
      <c r="B4842" s="415" t="s">
        <v>3993</v>
      </c>
      <c r="C4842" s="414">
        <v>0</v>
      </c>
      <c r="D4842" s="414">
        <v>0</v>
      </c>
    </row>
    <row r="4843" spans="1:4" x14ac:dyDescent="0.2">
      <c r="A4843" s="415" t="s">
        <v>9103</v>
      </c>
      <c r="B4843" s="415" t="s">
        <v>1128</v>
      </c>
      <c r="C4843" s="414">
        <v>10803</v>
      </c>
      <c r="D4843" s="414">
        <v>5050.3999999999996</v>
      </c>
    </row>
    <row r="4844" spans="1:4" x14ac:dyDescent="0.2">
      <c r="A4844" s="415" t="s">
        <v>9104</v>
      </c>
      <c r="B4844" s="415" t="s">
        <v>1128</v>
      </c>
      <c r="C4844" s="414">
        <v>7701</v>
      </c>
      <c r="D4844" s="414">
        <v>3600.22</v>
      </c>
    </row>
    <row r="4845" spans="1:4" x14ac:dyDescent="0.2">
      <c r="A4845" s="415" t="s">
        <v>9105</v>
      </c>
      <c r="B4845" s="415" t="s">
        <v>1128</v>
      </c>
      <c r="C4845" s="414">
        <v>4319</v>
      </c>
      <c r="D4845" s="414">
        <v>2019.13</v>
      </c>
    </row>
    <row r="4846" spans="1:4" x14ac:dyDescent="0.2">
      <c r="A4846" s="415" t="s">
        <v>9106</v>
      </c>
      <c r="B4846" s="415" t="s">
        <v>1128</v>
      </c>
      <c r="C4846" s="414">
        <v>4801</v>
      </c>
      <c r="D4846" s="414">
        <v>2244.48</v>
      </c>
    </row>
    <row r="4847" spans="1:4" x14ac:dyDescent="0.2">
      <c r="A4847" s="415" t="s">
        <v>9107</v>
      </c>
      <c r="B4847" s="415" t="s">
        <v>1128</v>
      </c>
      <c r="C4847" s="414">
        <v>4089</v>
      </c>
      <c r="D4847" s="414">
        <v>1911.61</v>
      </c>
    </row>
    <row r="4848" spans="1:4" x14ac:dyDescent="0.2">
      <c r="A4848" s="415" t="s">
        <v>9108</v>
      </c>
      <c r="B4848" s="415" t="s">
        <v>1128</v>
      </c>
      <c r="C4848" s="414">
        <v>11067</v>
      </c>
      <c r="D4848" s="414">
        <v>5173.82</v>
      </c>
    </row>
    <row r="4849" spans="1:4" x14ac:dyDescent="0.2">
      <c r="A4849" s="415" t="s">
        <v>9109</v>
      </c>
      <c r="B4849" s="415" t="s">
        <v>1128</v>
      </c>
      <c r="C4849" s="414">
        <v>5877</v>
      </c>
      <c r="D4849" s="414">
        <v>2747.5</v>
      </c>
    </row>
    <row r="4850" spans="1:4" x14ac:dyDescent="0.2">
      <c r="A4850" s="415" t="s">
        <v>9110</v>
      </c>
      <c r="B4850" s="415" t="s">
        <v>1128</v>
      </c>
      <c r="C4850" s="414">
        <v>6431</v>
      </c>
      <c r="D4850" s="414">
        <v>3006.49</v>
      </c>
    </row>
    <row r="4851" spans="1:4" x14ac:dyDescent="0.2">
      <c r="A4851" s="415" t="s">
        <v>9111</v>
      </c>
      <c r="B4851" s="415" t="s">
        <v>1128</v>
      </c>
      <c r="C4851" s="414">
        <v>4161</v>
      </c>
      <c r="D4851" s="414">
        <v>1945.27</v>
      </c>
    </row>
    <row r="4852" spans="1:4" x14ac:dyDescent="0.2">
      <c r="A4852" s="415" t="s">
        <v>9112</v>
      </c>
      <c r="B4852" s="415" t="s">
        <v>1128</v>
      </c>
      <c r="C4852" s="414">
        <v>5849</v>
      </c>
      <c r="D4852" s="414">
        <v>2734.41</v>
      </c>
    </row>
    <row r="4853" spans="1:4" x14ac:dyDescent="0.2">
      <c r="A4853" s="415" t="s">
        <v>9113</v>
      </c>
      <c r="B4853" s="415" t="s">
        <v>1128</v>
      </c>
      <c r="C4853" s="414">
        <v>4365</v>
      </c>
      <c r="D4853" s="414">
        <v>2040.64</v>
      </c>
    </row>
    <row r="4854" spans="1:4" x14ac:dyDescent="0.2">
      <c r="A4854" s="415" t="s">
        <v>9114</v>
      </c>
      <c r="B4854" s="415" t="s">
        <v>1128</v>
      </c>
      <c r="C4854" s="414">
        <v>3962</v>
      </c>
      <c r="D4854" s="414">
        <v>1852.24</v>
      </c>
    </row>
    <row r="4855" spans="1:4" x14ac:dyDescent="0.2">
      <c r="A4855" s="415" t="s">
        <v>9115</v>
      </c>
      <c r="B4855" s="415" t="s">
        <v>1128</v>
      </c>
      <c r="C4855" s="414">
        <v>4211</v>
      </c>
      <c r="D4855" s="414">
        <v>1968.64</v>
      </c>
    </row>
    <row r="4856" spans="1:4" x14ac:dyDescent="0.2">
      <c r="A4856" s="415" t="s">
        <v>9116</v>
      </c>
      <c r="B4856" s="415" t="s">
        <v>1128</v>
      </c>
      <c r="C4856" s="414">
        <v>5519</v>
      </c>
      <c r="D4856" s="414">
        <v>2580.13</v>
      </c>
    </row>
    <row r="4857" spans="1:4" x14ac:dyDescent="0.2">
      <c r="A4857" s="415" t="s">
        <v>9117</v>
      </c>
      <c r="B4857" s="415" t="s">
        <v>1128</v>
      </c>
      <c r="C4857" s="414">
        <v>1959.900000000001</v>
      </c>
      <c r="D4857" s="414">
        <v>916.26</v>
      </c>
    </row>
    <row r="4858" spans="1:4" x14ac:dyDescent="0.2">
      <c r="A4858" s="415" t="s">
        <v>9118</v>
      </c>
      <c r="B4858" s="415" t="s">
        <v>1128</v>
      </c>
      <c r="C4858" s="414">
        <v>3447</v>
      </c>
      <c r="D4858" s="414">
        <v>1611.47</v>
      </c>
    </row>
    <row r="4859" spans="1:4" x14ac:dyDescent="0.2">
      <c r="A4859" s="415" t="s">
        <v>9119</v>
      </c>
      <c r="B4859" s="415" t="s">
        <v>1128</v>
      </c>
      <c r="C4859" s="414">
        <v>8928</v>
      </c>
      <c r="D4859" s="414">
        <v>4173.84</v>
      </c>
    </row>
    <row r="4860" spans="1:4" x14ac:dyDescent="0.2">
      <c r="A4860" s="415" t="s">
        <v>9120</v>
      </c>
      <c r="B4860" s="415" t="s">
        <v>1128</v>
      </c>
      <c r="C4860" s="414">
        <v>6656</v>
      </c>
      <c r="D4860" s="414">
        <v>3111.68</v>
      </c>
    </row>
    <row r="4861" spans="1:4" x14ac:dyDescent="0.2">
      <c r="A4861" s="415" t="s">
        <v>9121</v>
      </c>
      <c r="B4861" s="415" t="s">
        <v>1128</v>
      </c>
      <c r="C4861" s="414">
        <v>4079</v>
      </c>
      <c r="D4861" s="414">
        <v>1906.93</v>
      </c>
    </row>
    <row r="4862" spans="1:4" x14ac:dyDescent="0.2">
      <c r="A4862" s="415" t="s">
        <v>9122</v>
      </c>
      <c r="B4862" s="415" t="s">
        <v>1128</v>
      </c>
      <c r="C4862" s="414">
        <v>3203.5000000002801</v>
      </c>
      <c r="D4862" s="414">
        <v>1497.6399999999999</v>
      </c>
    </row>
    <row r="4863" spans="1:4" x14ac:dyDescent="0.2">
      <c r="A4863" s="415" t="s">
        <v>9123</v>
      </c>
      <c r="B4863" s="415" t="s">
        <v>1128</v>
      </c>
      <c r="C4863" s="414">
        <v>6259</v>
      </c>
      <c r="D4863" s="414">
        <v>2926.08</v>
      </c>
    </row>
    <row r="4864" spans="1:4" x14ac:dyDescent="0.2">
      <c r="A4864" s="415" t="s">
        <v>9124</v>
      </c>
      <c r="B4864" s="415" t="s">
        <v>1128</v>
      </c>
      <c r="C4864" s="414">
        <v>4317</v>
      </c>
      <c r="D4864" s="414">
        <v>2018.2</v>
      </c>
    </row>
    <row r="4865" spans="1:4" x14ac:dyDescent="0.2">
      <c r="A4865" s="415" t="s">
        <v>9125</v>
      </c>
      <c r="B4865" s="415" t="s">
        <v>1128</v>
      </c>
      <c r="C4865" s="414">
        <v>5582</v>
      </c>
      <c r="D4865" s="414">
        <v>2609.59</v>
      </c>
    </row>
    <row r="4866" spans="1:4" x14ac:dyDescent="0.2">
      <c r="A4866" s="415" t="s">
        <v>9126</v>
      </c>
      <c r="B4866" s="415" t="s">
        <v>1128</v>
      </c>
      <c r="C4866" s="414">
        <v>6629</v>
      </c>
      <c r="D4866" s="414">
        <v>3099.06</v>
      </c>
    </row>
    <row r="4867" spans="1:4" x14ac:dyDescent="0.2">
      <c r="A4867" s="415" t="s">
        <v>9127</v>
      </c>
      <c r="B4867" s="415" t="s">
        <v>1128</v>
      </c>
      <c r="C4867" s="414">
        <v>3875</v>
      </c>
      <c r="D4867" s="414">
        <v>1811.56</v>
      </c>
    </row>
    <row r="4868" spans="1:4" x14ac:dyDescent="0.2">
      <c r="A4868" s="415" t="s">
        <v>9128</v>
      </c>
      <c r="B4868" s="415" t="s">
        <v>1128</v>
      </c>
      <c r="C4868" s="414">
        <v>8923.9999999999909</v>
      </c>
      <c r="D4868" s="414">
        <v>4171.97</v>
      </c>
    </row>
    <row r="4869" spans="1:4" x14ac:dyDescent="0.2">
      <c r="A4869" s="415" t="s">
        <v>9129</v>
      </c>
      <c r="B4869" s="415" t="s">
        <v>1128</v>
      </c>
      <c r="C4869" s="414">
        <v>5434</v>
      </c>
      <c r="D4869" s="414">
        <v>2540.4</v>
      </c>
    </row>
    <row r="4870" spans="1:4" x14ac:dyDescent="0.2">
      <c r="A4870" s="415" t="s">
        <v>9130</v>
      </c>
      <c r="B4870" s="415" t="s">
        <v>1128</v>
      </c>
      <c r="C4870" s="414">
        <v>0</v>
      </c>
      <c r="D4870" s="414">
        <v>0</v>
      </c>
    </row>
    <row r="4871" spans="1:4" x14ac:dyDescent="0.2">
      <c r="A4871" s="415" t="s">
        <v>9130</v>
      </c>
      <c r="B4871" s="415" t="s">
        <v>1129</v>
      </c>
      <c r="C4871" s="414">
        <v>18348</v>
      </c>
      <c r="D4871" s="414">
        <v>8161.19</v>
      </c>
    </row>
    <row r="4872" spans="1:4" x14ac:dyDescent="0.2">
      <c r="A4872" s="415" t="s">
        <v>9131</v>
      </c>
      <c r="B4872" s="415" t="s">
        <v>1128</v>
      </c>
      <c r="C4872" s="414">
        <v>4062</v>
      </c>
      <c r="D4872" s="414">
        <v>1898.99</v>
      </c>
    </row>
    <row r="4873" spans="1:4" x14ac:dyDescent="0.2">
      <c r="A4873" s="415" t="s">
        <v>9132</v>
      </c>
      <c r="B4873" s="415" t="s">
        <v>1128</v>
      </c>
      <c r="C4873" s="414">
        <v>3395</v>
      </c>
      <c r="D4873" s="414">
        <v>1587.16</v>
      </c>
    </row>
    <row r="4874" spans="1:4" x14ac:dyDescent="0.2">
      <c r="A4874" s="415" t="s">
        <v>9133</v>
      </c>
      <c r="B4874" s="415" t="s">
        <v>1128</v>
      </c>
      <c r="C4874" s="414">
        <v>4565</v>
      </c>
      <c r="D4874" s="414">
        <v>2134.14</v>
      </c>
    </row>
    <row r="4875" spans="1:4" x14ac:dyDescent="0.2">
      <c r="A4875" s="415" t="s">
        <v>9134</v>
      </c>
      <c r="B4875" s="415" t="s">
        <v>1128</v>
      </c>
      <c r="C4875" s="414">
        <v>5878</v>
      </c>
      <c r="D4875" s="414">
        <v>2747.97</v>
      </c>
    </row>
    <row r="4876" spans="1:4" x14ac:dyDescent="0.2">
      <c r="A4876" s="415" t="s">
        <v>9135</v>
      </c>
      <c r="B4876" s="415" t="s">
        <v>1128</v>
      </c>
      <c r="C4876" s="414">
        <v>13106.709581579576</v>
      </c>
      <c r="D4876" s="414">
        <v>6127.4</v>
      </c>
    </row>
    <row r="4877" spans="1:4" x14ac:dyDescent="0.2">
      <c r="A4877" s="415" t="s">
        <v>9135</v>
      </c>
      <c r="B4877" s="415" t="s">
        <v>1129</v>
      </c>
      <c r="C4877" s="414">
        <v>4539.2904184203962</v>
      </c>
      <c r="D4877" s="414">
        <v>2019.0799999999997</v>
      </c>
    </row>
    <row r="4878" spans="1:4" x14ac:dyDescent="0.2">
      <c r="A4878" s="415" t="s">
        <v>9136</v>
      </c>
      <c r="B4878" s="415" t="s">
        <v>1128</v>
      </c>
      <c r="C4878" s="414">
        <v>8922</v>
      </c>
      <c r="D4878" s="414">
        <v>4171.04</v>
      </c>
    </row>
    <row r="4879" spans="1:4" x14ac:dyDescent="0.2">
      <c r="A4879" s="415" t="s">
        <v>9137</v>
      </c>
      <c r="B4879" s="415" t="s">
        <v>1128</v>
      </c>
      <c r="C4879" s="414">
        <v>7270</v>
      </c>
      <c r="D4879" s="414">
        <v>3398.73</v>
      </c>
    </row>
    <row r="4880" spans="1:4" x14ac:dyDescent="0.2">
      <c r="A4880" s="415" t="s">
        <v>9138</v>
      </c>
      <c r="B4880" s="415" t="s">
        <v>1128</v>
      </c>
      <c r="C4880" s="414">
        <v>13236</v>
      </c>
      <c r="D4880" s="414">
        <v>6187.84</v>
      </c>
    </row>
    <row r="4881" spans="1:4" x14ac:dyDescent="0.2">
      <c r="A4881" s="415" t="s">
        <v>9139</v>
      </c>
      <c r="B4881" s="415" t="s">
        <v>1128</v>
      </c>
      <c r="C4881" s="414">
        <v>4635</v>
      </c>
      <c r="D4881" s="414">
        <v>2166.86</v>
      </c>
    </row>
    <row r="4882" spans="1:4" x14ac:dyDescent="0.2">
      <c r="A4882" s="415" t="s">
        <v>9140</v>
      </c>
      <c r="B4882" s="415" t="s">
        <v>1128</v>
      </c>
      <c r="C4882" s="414">
        <v>4683</v>
      </c>
      <c r="D4882" s="414">
        <v>2189.3000000000002</v>
      </c>
    </row>
    <row r="4883" spans="1:4" x14ac:dyDescent="0.2">
      <c r="A4883" s="415" t="s">
        <v>9141</v>
      </c>
      <c r="B4883" s="415" t="s">
        <v>1128</v>
      </c>
      <c r="C4883" s="414">
        <v>8072.8999999999751</v>
      </c>
      <c r="D4883" s="414">
        <v>3774.07</v>
      </c>
    </row>
    <row r="4884" spans="1:4" x14ac:dyDescent="0.2">
      <c r="A4884" s="415" t="s">
        <v>9142</v>
      </c>
      <c r="B4884" s="415" t="s">
        <v>1128</v>
      </c>
      <c r="C4884" s="414">
        <v>10194</v>
      </c>
      <c r="D4884" s="414">
        <v>4765.6899999999996</v>
      </c>
    </row>
    <row r="4885" spans="1:4" x14ac:dyDescent="0.2">
      <c r="A4885" s="415" t="s">
        <v>9143</v>
      </c>
      <c r="B4885" s="415" t="s">
        <v>1128</v>
      </c>
      <c r="C4885" s="414">
        <v>25365</v>
      </c>
      <c r="D4885" s="414">
        <v>11858.14</v>
      </c>
    </row>
    <row r="4886" spans="1:4" x14ac:dyDescent="0.2">
      <c r="A4886" s="415" t="s">
        <v>9144</v>
      </c>
      <c r="B4886" s="415" t="s">
        <v>3987</v>
      </c>
      <c r="C4886" s="414">
        <v>9406</v>
      </c>
      <c r="D4886" s="414">
        <v>2703.28</v>
      </c>
    </row>
    <row r="4887" spans="1:4" x14ac:dyDescent="0.2">
      <c r="A4887" s="415" t="s">
        <v>9144</v>
      </c>
      <c r="B4887" s="415" t="s">
        <v>3991</v>
      </c>
      <c r="C4887" s="414">
        <v>435</v>
      </c>
      <c r="D4887" s="414">
        <v>125.02</v>
      </c>
    </row>
    <row r="4888" spans="1:4" x14ac:dyDescent="0.2">
      <c r="A4888" s="415" t="s">
        <v>9144</v>
      </c>
      <c r="B4888" s="415" t="s">
        <v>3992</v>
      </c>
      <c r="C4888" s="414">
        <v>-435</v>
      </c>
      <c r="D4888" s="414">
        <v>-71.25</v>
      </c>
    </row>
    <row r="4889" spans="1:4" x14ac:dyDescent="0.2">
      <c r="A4889" s="415" t="s">
        <v>9144</v>
      </c>
      <c r="B4889" s="415" t="s">
        <v>3993</v>
      </c>
      <c r="C4889" s="414">
        <v>0</v>
      </c>
      <c r="D4889" s="414">
        <v>0</v>
      </c>
    </row>
    <row r="4890" spans="1:4" x14ac:dyDescent="0.2">
      <c r="A4890" s="415" t="s">
        <v>9145</v>
      </c>
      <c r="B4890" s="415" t="s">
        <v>1128</v>
      </c>
      <c r="C4890" s="414">
        <v>26692</v>
      </c>
      <c r="D4890" s="414">
        <v>12478.51</v>
      </c>
    </row>
    <row r="4891" spans="1:4" x14ac:dyDescent="0.2">
      <c r="A4891" s="415" t="s">
        <v>9146</v>
      </c>
      <c r="B4891" s="415" t="s">
        <v>1128</v>
      </c>
      <c r="C4891" s="414">
        <v>9048</v>
      </c>
      <c r="D4891" s="414">
        <v>4229.9399999999996</v>
      </c>
    </row>
    <row r="4892" spans="1:4" x14ac:dyDescent="0.2">
      <c r="A4892" s="415" t="s">
        <v>9147</v>
      </c>
      <c r="B4892" s="415" t="s">
        <v>1128</v>
      </c>
      <c r="C4892" s="414">
        <v>21010</v>
      </c>
      <c r="D4892" s="414">
        <v>9822.17</v>
      </c>
    </row>
    <row r="4893" spans="1:4" x14ac:dyDescent="0.2">
      <c r="A4893" s="415" t="s">
        <v>9148</v>
      </c>
      <c r="B4893" s="415" t="s">
        <v>1128</v>
      </c>
      <c r="C4893" s="414">
        <v>13795</v>
      </c>
      <c r="D4893" s="414">
        <v>6449.16</v>
      </c>
    </row>
    <row r="4894" spans="1:4" x14ac:dyDescent="0.2">
      <c r="A4894" s="415" t="s">
        <v>9149</v>
      </c>
      <c r="B4894" s="415" t="s">
        <v>1128</v>
      </c>
      <c r="C4894" s="414">
        <v>4214</v>
      </c>
      <c r="D4894" s="414">
        <v>1970.0499999999995</v>
      </c>
    </row>
    <row r="4895" spans="1:4" x14ac:dyDescent="0.2">
      <c r="A4895" s="415" t="s">
        <v>9150</v>
      </c>
      <c r="B4895" s="415" t="s">
        <v>1128</v>
      </c>
      <c r="C4895" s="414">
        <v>6653</v>
      </c>
      <c r="D4895" s="414">
        <v>3110.28</v>
      </c>
    </row>
    <row r="4896" spans="1:4" x14ac:dyDescent="0.2">
      <c r="A4896" s="415" t="s">
        <v>9151</v>
      </c>
      <c r="B4896" s="415" t="s">
        <v>1128</v>
      </c>
      <c r="C4896" s="414">
        <v>5832</v>
      </c>
      <c r="D4896" s="414">
        <v>2726.46</v>
      </c>
    </row>
    <row r="4897" spans="1:4" x14ac:dyDescent="0.2">
      <c r="A4897" s="415" t="s">
        <v>9152</v>
      </c>
      <c r="B4897" s="415" t="s">
        <v>1128</v>
      </c>
      <c r="C4897" s="414">
        <v>5009</v>
      </c>
      <c r="D4897" s="414">
        <v>2341.71</v>
      </c>
    </row>
    <row r="4898" spans="1:4" x14ac:dyDescent="0.2">
      <c r="A4898" s="415" t="s">
        <v>9153</v>
      </c>
      <c r="B4898" s="415" t="s">
        <v>1128</v>
      </c>
      <c r="C4898" s="414">
        <v>7466.7000000000016</v>
      </c>
      <c r="D4898" s="414">
        <v>3490.68</v>
      </c>
    </row>
    <row r="4899" spans="1:4" x14ac:dyDescent="0.2">
      <c r="A4899" s="415" t="s">
        <v>9154</v>
      </c>
      <c r="B4899" s="415" t="s">
        <v>1128</v>
      </c>
      <c r="C4899" s="414">
        <v>6824</v>
      </c>
      <c r="D4899" s="414">
        <v>3190.2200000000003</v>
      </c>
    </row>
    <row r="4900" spans="1:4" x14ac:dyDescent="0.2">
      <c r="A4900" s="415" t="s">
        <v>9155</v>
      </c>
      <c r="B4900" s="415" t="s">
        <v>1128</v>
      </c>
      <c r="C4900" s="414">
        <v>4565</v>
      </c>
      <c r="D4900" s="414">
        <v>2134.14</v>
      </c>
    </row>
    <row r="4901" spans="1:4" x14ac:dyDescent="0.2">
      <c r="A4901" s="415" t="s">
        <v>9156</v>
      </c>
      <c r="B4901" s="415" t="s">
        <v>1128</v>
      </c>
      <c r="C4901" s="414">
        <v>7538</v>
      </c>
      <c r="D4901" s="414">
        <v>3524.02</v>
      </c>
    </row>
    <row r="4902" spans="1:4" x14ac:dyDescent="0.2">
      <c r="A4902" s="415" t="s">
        <v>9157</v>
      </c>
      <c r="B4902" s="415" t="s">
        <v>1128</v>
      </c>
      <c r="C4902" s="414">
        <v>5801.5999999999885</v>
      </c>
      <c r="D4902" s="414">
        <v>2712.25</v>
      </c>
    </row>
    <row r="4903" spans="1:4" x14ac:dyDescent="0.2">
      <c r="A4903" s="415" t="s">
        <v>9158</v>
      </c>
      <c r="B4903" s="415" t="s">
        <v>1128</v>
      </c>
      <c r="C4903" s="414">
        <v>15395.625</v>
      </c>
      <c r="D4903" s="414">
        <v>7197.45</v>
      </c>
    </row>
    <row r="4904" spans="1:4" x14ac:dyDescent="0.2">
      <c r="A4904" s="415" t="s">
        <v>9159</v>
      </c>
      <c r="B4904" s="415" t="s">
        <v>3987</v>
      </c>
      <c r="C4904" s="414">
        <v>9237.375</v>
      </c>
      <c r="D4904" s="414">
        <v>2654.82</v>
      </c>
    </row>
    <row r="4905" spans="1:4" x14ac:dyDescent="0.2">
      <c r="A4905" s="415" t="s">
        <v>9160</v>
      </c>
      <c r="B4905" s="415" t="s">
        <v>1128</v>
      </c>
      <c r="C4905" s="414">
        <v>8469</v>
      </c>
      <c r="D4905" s="414">
        <v>3959.26</v>
      </c>
    </row>
    <row r="4906" spans="1:4" x14ac:dyDescent="0.2">
      <c r="A4906" s="415" t="s">
        <v>9161</v>
      </c>
      <c r="B4906" s="415" t="s">
        <v>1128</v>
      </c>
      <c r="C4906" s="414">
        <v>6276</v>
      </c>
      <c r="D4906" s="414">
        <v>2934.03</v>
      </c>
    </row>
    <row r="4907" spans="1:4" x14ac:dyDescent="0.2">
      <c r="A4907" s="415" t="s">
        <v>9162</v>
      </c>
      <c r="B4907" s="415" t="s">
        <v>1128</v>
      </c>
      <c r="C4907" s="414">
        <v>24692.462536345301</v>
      </c>
      <c r="D4907" s="414">
        <v>11543.73</v>
      </c>
    </row>
    <row r="4908" spans="1:4" x14ac:dyDescent="0.2">
      <c r="A4908" s="415" t="s">
        <v>9162</v>
      </c>
      <c r="B4908" s="415" t="s">
        <v>1129</v>
      </c>
      <c r="C4908" s="414">
        <v>12107.5374636546</v>
      </c>
      <c r="D4908" s="414">
        <v>5385.43</v>
      </c>
    </row>
    <row r="4909" spans="1:4" x14ac:dyDescent="0.2">
      <c r="A4909" s="415" t="s">
        <v>9163</v>
      </c>
      <c r="B4909" s="415" t="s">
        <v>1128</v>
      </c>
      <c r="C4909" s="414">
        <v>8633.0999999999967</v>
      </c>
      <c r="D4909" s="414">
        <v>4035.97</v>
      </c>
    </row>
    <row r="4910" spans="1:4" x14ac:dyDescent="0.2">
      <c r="A4910" s="415" t="s">
        <v>9165</v>
      </c>
      <c r="B4910" s="415" t="s">
        <v>1128</v>
      </c>
      <c r="C4910" s="414">
        <v>2969</v>
      </c>
      <c r="D4910" s="414">
        <v>1388.01</v>
      </c>
    </row>
    <row r="4911" spans="1:4" x14ac:dyDescent="0.2">
      <c r="A4911" s="415" t="s">
        <v>9166</v>
      </c>
      <c r="B4911" s="415" t="s">
        <v>1128</v>
      </c>
      <c r="C4911" s="414">
        <v>6897</v>
      </c>
      <c r="D4911" s="414">
        <v>3224.3499999999995</v>
      </c>
    </row>
    <row r="4912" spans="1:4" x14ac:dyDescent="0.2">
      <c r="A4912" s="415" t="s">
        <v>9167</v>
      </c>
      <c r="B4912" s="415" t="s">
        <v>1128</v>
      </c>
      <c r="C4912" s="414">
        <v>6825</v>
      </c>
      <c r="D4912" s="414">
        <v>3190.69</v>
      </c>
    </row>
    <row r="4913" spans="1:4" x14ac:dyDescent="0.2">
      <c r="A4913" s="415" t="s">
        <v>9168</v>
      </c>
      <c r="B4913" s="415" t="s">
        <v>1128</v>
      </c>
      <c r="C4913" s="414">
        <v>17450</v>
      </c>
      <c r="D4913" s="414">
        <v>8157.88</v>
      </c>
    </row>
    <row r="4914" spans="1:4" x14ac:dyDescent="0.2">
      <c r="A4914" s="415" t="s">
        <v>9169</v>
      </c>
      <c r="B4914" s="415" t="s">
        <v>1128</v>
      </c>
      <c r="C4914" s="414">
        <v>8996</v>
      </c>
      <c r="D4914" s="414">
        <v>4205.63</v>
      </c>
    </row>
    <row r="4915" spans="1:4" x14ac:dyDescent="0.2">
      <c r="A4915" s="415" t="s">
        <v>9170</v>
      </c>
      <c r="B4915" s="415" t="s">
        <v>1128</v>
      </c>
      <c r="C4915" s="414">
        <v>7733</v>
      </c>
      <c r="D4915" s="414">
        <v>3615.18</v>
      </c>
    </row>
    <row r="4916" spans="1:4" x14ac:dyDescent="0.2">
      <c r="A4916" s="415" t="s">
        <v>9171</v>
      </c>
      <c r="B4916" s="415" t="s">
        <v>1128</v>
      </c>
      <c r="C4916" s="414">
        <v>6972</v>
      </c>
      <c r="D4916" s="414">
        <v>3259.41</v>
      </c>
    </row>
    <row r="4917" spans="1:4" x14ac:dyDescent="0.2">
      <c r="A4917" s="415" t="s">
        <v>9172</v>
      </c>
      <c r="B4917" s="415" t="s">
        <v>1128</v>
      </c>
      <c r="C4917" s="414">
        <v>7021</v>
      </c>
      <c r="D4917" s="414">
        <v>3282.32</v>
      </c>
    </row>
    <row r="4918" spans="1:4" x14ac:dyDescent="0.2">
      <c r="A4918" s="415" t="s">
        <v>9173</v>
      </c>
      <c r="B4918" s="415" t="s">
        <v>1128</v>
      </c>
      <c r="C4918" s="414">
        <v>2956</v>
      </c>
      <c r="D4918" s="414">
        <v>1381.93</v>
      </c>
    </row>
    <row r="4919" spans="1:4" x14ac:dyDescent="0.2">
      <c r="A4919" s="415" t="s">
        <v>9174</v>
      </c>
      <c r="B4919" s="415" t="s">
        <v>1128</v>
      </c>
      <c r="C4919" s="414">
        <v>7007</v>
      </c>
      <c r="D4919" s="414">
        <v>3275.77</v>
      </c>
    </row>
    <row r="4920" spans="1:4" x14ac:dyDescent="0.2">
      <c r="A4920" s="415" t="s">
        <v>9175</v>
      </c>
      <c r="B4920" s="415" t="s">
        <v>1128</v>
      </c>
      <c r="C4920" s="414">
        <v>6581</v>
      </c>
      <c r="D4920" s="414">
        <v>3076.62</v>
      </c>
    </row>
    <row r="4921" spans="1:4" x14ac:dyDescent="0.2">
      <c r="A4921" s="415" t="s">
        <v>9176</v>
      </c>
      <c r="B4921" s="415" t="s">
        <v>1128</v>
      </c>
      <c r="C4921" s="414">
        <v>6123</v>
      </c>
      <c r="D4921" s="414">
        <v>2862.5</v>
      </c>
    </row>
    <row r="4922" spans="1:4" x14ac:dyDescent="0.2">
      <c r="A4922" s="415" t="s">
        <v>9177</v>
      </c>
      <c r="B4922" s="415" t="s">
        <v>1128</v>
      </c>
      <c r="C4922" s="414">
        <v>22624.521072796899</v>
      </c>
      <c r="D4922" s="414">
        <v>10576.96</v>
      </c>
    </row>
    <row r="4923" spans="1:4" x14ac:dyDescent="0.2">
      <c r="A4923" s="415" t="s">
        <v>9177</v>
      </c>
      <c r="B4923" s="415" t="s">
        <v>1129</v>
      </c>
      <c r="C4923" s="414">
        <v>36425.478927203003</v>
      </c>
      <c r="D4923" s="414">
        <v>16202.05</v>
      </c>
    </row>
    <row r="4924" spans="1:4" x14ac:dyDescent="0.2">
      <c r="A4924" s="415" t="s">
        <v>9178</v>
      </c>
      <c r="B4924" s="415" t="s">
        <v>1128</v>
      </c>
      <c r="C4924" s="414">
        <v>4481</v>
      </c>
      <c r="D4924" s="414">
        <v>2094.87</v>
      </c>
    </row>
    <row r="4925" spans="1:4" x14ac:dyDescent="0.2">
      <c r="A4925" s="415" t="s">
        <v>9179</v>
      </c>
      <c r="B4925" s="415" t="s">
        <v>1128</v>
      </c>
      <c r="C4925" s="414">
        <v>8150</v>
      </c>
      <c r="D4925" s="414">
        <v>3810.13</v>
      </c>
    </row>
    <row r="4926" spans="1:4" x14ac:dyDescent="0.2">
      <c r="A4926" s="415" t="s">
        <v>9180</v>
      </c>
      <c r="B4926" s="415" t="s">
        <v>1128</v>
      </c>
      <c r="C4926" s="414">
        <v>4451</v>
      </c>
      <c r="D4926" s="414">
        <v>2080.84</v>
      </c>
    </row>
    <row r="4927" spans="1:4" x14ac:dyDescent="0.2">
      <c r="A4927" s="415" t="s">
        <v>9181</v>
      </c>
      <c r="B4927" s="415" t="s">
        <v>1128</v>
      </c>
      <c r="C4927" s="414">
        <v>7994</v>
      </c>
      <c r="D4927" s="414">
        <v>3737.2</v>
      </c>
    </row>
    <row r="4928" spans="1:4" x14ac:dyDescent="0.2">
      <c r="A4928" s="415" t="s">
        <v>9182</v>
      </c>
      <c r="B4928" s="415" t="s">
        <v>1128</v>
      </c>
      <c r="C4928" s="414">
        <v>4426</v>
      </c>
      <c r="D4928" s="414">
        <v>2069.16</v>
      </c>
    </row>
    <row r="4929" spans="1:4" x14ac:dyDescent="0.2">
      <c r="A4929" s="415" t="s">
        <v>9183</v>
      </c>
      <c r="B4929" s="415" t="s">
        <v>1128</v>
      </c>
      <c r="C4929" s="414">
        <v>5000</v>
      </c>
      <c r="D4929" s="414">
        <v>2337.5</v>
      </c>
    </row>
    <row r="4930" spans="1:4" x14ac:dyDescent="0.2">
      <c r="A4930" s="415" t="s">
        <v>9184</v>
      </c>
      <c r="B4930" s="415" t="s">
        <v>1128</v>
      </c>
      <c r="C4930" s="414">
        <v>6573</v>
      </c>
      <c r="D4930" s="414">
        <v>3072.8900000000003</v>
      </c>
    </row>
    <row r="4931" spans="1:4" x14ac:dyDescent="0.2">
      <c r="A4931" s="415" t="s">
        <v>9185</v>
      </c>
      <c r="B4931" s="415" t="s">
        <v>1128</v>
      </c>
      <c r="C4931" s="414">
        <v>25355.19999999983</v>
      </c>
      <c r="D4931" s="414">
        <v>11853.56</v>
      </c>
    </row>
    <row r="4932" spans="1:4" x14ac:dyDescent="0.2">
      <c r="A4932" s="415" t="s">
        <v>9186</v>
      </c>
      <c r="B4932" s="415" t="s">
        <v>1128</v>
      </c>
      <c r="C4932" s="414">
        <v>5505</v>
      </c>
      <c r="D4932" s="414">
        <v>2573.59</v>
      </c>
    </row>
    <row r="4933" spans="1:4" x14ac:dyDescent="0.2">
      <c r="A4933" s="415" t="s">
        <v>9187</v>
      </c>
      <c r="B4933" s="415" t="s">
        <v>1128</v>
      </c>
      <c r="C4933" s="414">
        <v>8749</v>
      </c>
      <c r="D4933" s="414">
        <v>4090.16</v>
      </c>
    </row>
    <row r="4934" spans="1:4" x14ac:dyDescent="0.2">
      <c r="A4934" s="415" t="s">
        <v>9188</v>
      </c>
      <c r="B4934" s="415" t="s">
        <v>1128</v>
      </c>
      <c r="C4934" s="414">
        <v>7239</v>
      </c>
      <c r="D4934" s="414">
        <v>3384.23</v>
      </c>
    </row>
    <row r="4935" spans="1:4" x14ac:dyDescent="0.2">
      <c r="A4935" s="415" t="s">
        <v>9189</v>
      </c>
      <c r="B4935" s="415" t="s">
        <v>1128</v>
      </c>
      <c r="C4935" s="414">
        <v>8324</v>
      </c>
      <c r="D4935" s="414">
        <v>3891.47</v>
      </c>
    </row>
    <row r="4936" spans="1:4" x14ac:dyDescent="0.2">
      <c r="A4936" s="415" t="s">
        <v>9190</v>
      </c>
      <c r="B4936" s="415" t="s">
        <v>1128</v>
      </c>
      <c r="C4936" s="414">
        <v>4093</v>
      </c>
      <c r="D4936" s="414">
        <v>1913.48</v>
      </c>
    </row>
    <row r="4937" spans="1:4" x14ac:dyDescent="0.2">
      <c r="A4937" s="415" t="s">
        <v>9191</v>
      </c>
      <c r="B4937" s="415" t="s">
        <v>1128</v>
      </c>
      <c r="C4937" s="414">
        <v>3980.8999999999901</v>
      </c>
      <c r="D4937" s="414">
        <v>1861.07</v>
      </c>
    </row>
    <row r="4938" spans="1:4" x14ac:dyDescent="0.2">
      <c r="A4938" s="415" t="s">
        <v>9192</v>
      </c>
      <c r="B4938" s="415" t="s">
        <v>1128</v>
      </c>
      <c r="C4938" s="414">
        <v>4832</v>
      </c>
      <c r="D4938" s="414">
        <v>2258.9700000000003</v>
      </c>
    </row>
    <row r="4939" spans="1:4" x14ac:dyDescent="0.2">
      <c r="A4939" s="415" t="s">
        <v>9193</v>
      </c>
      <c r="B4939" s="415" t="s">
        <v>1128</v>
      </c>
      <c r="C4939" s="414">
        <v>6988.2</v>
      </c>
      <c r="D4939" s="414">
        <v>3266.98</v>
      </c>
    </row>
    <row r="4940" spans="1:4" x14ac:dyDescent="0.2">
      <c r="A4940" s="415" t="s">
        <v>9194</v>
      </c>
      <c r="B4940" s="415" t="s">
        <v>1128</v>
      </c>
      <c r="C4940" s="414">
        <v>1805</v>
      </c>
      <c r="D4940" s="414">
        <v>843.83999999999992</v>
      </c>
    </row>
    <row r="4941" spans="1:4" x14ac:dyDescent="0.2">
      <c r="A4941" s="415" t="s">
        <v>9195</v>
      </c>
      <c r="B4941" s="415" t="s">
        <v>1128</v>
      </c>
      <c r="C4941" s="414">
        <v>4705</v>
      </c>
      <c r="D4941" s="414">
        <v>2199.59</v>
      </c>
    </row>
    <row r="4942" spans="1:4" x14ac:dyDescent="0.2">
      <c r="A4942" s="415" t="s">
        <v>9196</v>
      </c>
      <c r="B4942" s="415" t="s">
        <v>1128</v>
      </c>
      <c r="C4942" s="414">
        <v>12215</v>
      </c>
      <c r="D4942" s="414">
        <v>5710.51</v>
      </c>
    </row>
    <row r="4943" spans="1:4" x14ac:dyDescent="0.2">
      <c r="A4943" s="415" t="s">
        <v>9197</v>
      </c>
      <c r="B4943" s="415" t="s">
        <v>1128</v>
      </c>
      <c r="C4943" s="414">
        <v>4260</v>
      </c>
      <c r="D4943" s="414">
        <v>1991.55</v>
      </c>
    </row>
    <row r="4944" spans="1:4" x14ac:dyDescent="0.2">
      <c r="A4944" s="415" t="s">
        <v>9198</v>
      </c>
      <c r="B4944" s="415" t="s">
        <v>1128</v>
      </c>
      <c r="C4944" s="414">
        <v>5136</v>
      </c>
      <c r="D4944" s="414">
        <v>2401.08</v>
      </c>
    </row>
    <row r="4945" spans="1:4" x14ac:dyDescent="0.2">
      <c r="A4945" s="415" t="s">
        <v>9199</v>
      </c>
      <c r="B4945" s="415" t="s">
        <v>1128</v>
      </c>
      <c r="C4945" s="414">
        <v>14093</v>
      </c>
      <c r="D4945" s="414">
        <v>6588.48</v>
      </c>
    </row>
    <row r="4946" spans="1:4" x14ac:dyDescent="0.2">
      <c r="A4946" s="415" t="s">
        <v>9200</v>
      </c>
      <c r="B4946" s="415" t="s">
        <v>1128</v>
      </c>
      <c r="C4946" s="414">
        <v>8980</v>
      </c>
      <c r="D4946" s="414">
        <v>4198.1499999999996</v>
      </c>
    </row>
    <row r="4947" spans="1:4" x14ac:dyDescent="0.2">
      <c r="A4947" s="415" t="s">
        <v>9201</v>
      </c>
      <c r="B4947" s="415" t="s">
        <v>1128</v>
      </c>
      <c r="C4947" s="414">
        <v>10805</v>
      </c>
      <c r="D4947" s="414">
        <v>5051.34</v>
      </c>
    </row>
    <row r="4948" spans="1:4" x14ac:dyDescent="0.2">
      <c r="A4948" s="415" t="s">
        <v>9202</v>
      </c>
      <c r="B4948" s="415" t="s">
        <v>1128</v>
      </c>
      <c r="C4948" s="414">
        <v>13733</v>
      </c>
      <c r="D4948" s="414">
        <v>6420.18</v>
      </c>
    </row>
    <row r="4949" spans="1:4" x14ac:dyDescent="0.2">
      <c r="A4949" s="415" t="s">
        <v>9203</v>
      </c>
      <c r="B4949" s="415" t="s">
        <v>1128</v>
      </c>
      <c r="C4949" s="414">
        <v>4978.0999999999967</v>
      </c>
      <c r="D4949" s="414">
        <v>2327.27</v>
      </c>
    </row>
    <row r="4950" spans="1:4" x14ac:dyDescent="0.2">
      <c r="A4950" s="415" t="s">
        <v>9204</v>
      </c>
      <c r="B4950" s="415" t="s">
        <v>1128</v>
      </c>
      <c r="C4950" s="414">
        <v>6041</v>
      </c>
      <c r="D4950" s="414">
        <v>2824.17</v>
      </c>
    </row>
    <row r="4951" spans="1:4" x14ac:dyDescent="0.2">
      <c r="A4951" s="415" t="s">
        <v>9205</v>
      </c>
      <c r="B4951" s="415" t="s">
        <v>1128</v>
      </c>
      <c r="C4951" s="414">
        <v>5235.9999999999909</v>
      </c>
      <c r="D4951" s="414">
        <v>2447.8200000000002</v>
      </c>
    </row>
    <row r="4952" spans="1:4" x14ac:dyDescent="0.2">
      <c r="A4952" s="415" t="s">
        <v>9206</v>
      </c>
      <c r="B4952" s="415" t="s">
        <v>1128</v>
      </c>
      <c r="C4952" s="414">
        <v>4526</v>
      </c>
      <c r="D4952" s="414">
        <v>2115.91</v>
      </c>
    </row>
    <row r="4953" spans="1:4" x14ac:dyDescent="0.2">
      <c r="A4953" s="415" t="s">
        <v>9207</v>
      </c>
      <c r="B4953" s="415" t="s">
        <v>1128</v>
      </c>
      <c r="C4953" s="414">
        <v>3893</v>
      </c>
      <c r="D4953" s="414">
        <v>1819.98</v>
      </c>
    </row>
    <row r="4954" spans="1:4" x14ac:dyDescent="0.2">
      <c r="A4954" s="415" t="s">
        <v>9208</v>
      </c>
      <c r="B4954" s="415" t="s">
        <v>1128</v>
      </c>
      <c r="C4954" s="414">
        <v>10604</v>
      </c>
      <c r="D4954" s="414">
        <v>4957.37</v>
      </c>
    </row>
    <row r="4955" spans="1:4" x14ac:dyDescent="0.2">
      <c r="A4955" s="415" t="s">
        <v>9209</v>
      </c>
      <c r="B4955" s="415" t="s">
        <v>1128</v>
      </c>
      <c r="C4955" s="414">
        <v>4970</v>
      </c>
      <c r="D4955" s="414">
        <v>2323.48</v>
      </c>
    </row>
    <row r="4956" spans="1:4" x14ac:dyDescent="0.2">
      <c r="A4956" s="415" t="s">
        <v>9210</v>
      </c>
      <c r="B4956" s="415" t="s">
        <v>1128</v>
      </c>
      <c r="C4956" s="414">
        <v>10600</v>
      </c>
      <c r="D4956" s="414">
        <v>4955.46</v>
      </c>
    </row>
    <row r="4957" spans="1:4" x14ac:dyDescent="0.2">
      <c r="A4957" s="415" t="s">
        <v>9211</v>
      </c>
      <c r="B4957" s="415" t="s">
        <v>1128</v>
      </c>
      <c r="C4957" s="414">
        <v>5481</v>
      </c>
      <c r="D4957" s="414">
        <v>2562.37</v>
      </c>
    </row>
    <row r="4958" spans="1:4" x14ac:dyDescent="0.2">
      <c r="A4958" s="415" t="s">
        <v>9212</v>
      </c>
      <c r="B4958" s="415" t="s">
        <v>1128</v>
      </c>
      <c r="C4958" s="414">
        <v>4386</v>
      </c>
      <c r="D4958" s="414">
        <v>2050.46</v>
      </c>
    </row>
    <row r="4959" spans="1:4" x14ac:dyDescent="0.2">
      <c r="A4959" s="415" t="s">
        <v>9213</v>
      </c>
      <c r="B4959" s="415" t="s">
        <v>1128</v>
      </c>
      <c r="C4959" s="414">
        <v>9672</v>
      </c>
      <c r="D4959" s="414">
        <v>4521.66</v>
      </c>
    </row>
    <row r="4960" spans="1:4" x14ac:dyDescent="0.2">
      <c r="A4960" s="415" t="s">
        <v>9214</v>
      </c>
      <c r="B4960" s="415" t="s">
        <v>3270</v>
      </c>
      <c r="C4960" s="414">
        <v>4590</v>
      </c>
      <c r="D4960" s="414">
        <v>1516.08</v>
      </c>
    </row>
    <row r="4961" spans="1:4" x14ac:dyDescent="0.2">
      <c r="A4961" s="415" t="s">
        <v>9214</v>
      </c>
      <c r="B4961" s="415" t="s">
        <v>3274</v>
      </c>
      <c r="C4961" s="414">
        <v>782</v>
      </c>
      <c r="D4961" s="414">
        <v>258.29000000000002</v>
      </c>
    </row>
    <row r="4962" spans="1:4" x14ac:dyDescent="0.2">
      <c r="A4962" s="415" t="s">
        <v>9214</v>
      </c>
      <c r="B4962" s="415" t="s">
        <v>3275</v>
      </c>
      <c r="C4962" s="414">
        <v>-782</v>
      </c>
      <c r="D4962" s="414">
        <v>-128.09</v>
      </c>
    </row>
    <row r="4963" spans="1:4" x14ac:dyDescent="0.2">
      <c r="A4963" s="415" t="s">
        <v>9214</v>
      </c>
      <c r="B4963" s="415" t="s">
        <v>3276</v>
      </c>
      <c r="C4963" s="414">
        <v>0</v>
      </c>
      <c r="D4963" s="414">
        <v>0</v>
      </c>
    </row>
    <row r="4964" spans="1:4" x14ac:dyDescent="0.2">
      <c r="A4964" s="415" t="s">
        <v>9215</v>
      </c>
      <c r="B4964" s="415" t="s">
        <v>1128</v>
      </c>
      <c r="C4964" s="414">
        <v>11638</v>
      </c>
      <c r="D4964" s="414">
        <v>5440.77</v>
      </c>
    </row>
    <row r="4965" spans="1:4" x14ac:dyDescent="0.2">
      <c r="A4965" s="415" t="s">
        <v>9216</v>
      </c>
      <c r="B4965" s="415" t="s">
        <v>1128</v>
      </c>
      <c r="C4965" s="414">
        <v>20650</v>
      </c>
      <c r="D4965" s="414">
        <v>9653.8799999999992</v>
      </c>
    </row>
    <row r="4966" spans="1:4" x14ac:dyDescent="0.2">
      <c r="A4966" s="415" t="s">
        <v>9217</v>
      </c>
      <c r="B4966" s="415" t="s">
        <v>1128</v>
      </c>
      <c r="C4966" s="414">
        <v>285.39682539682599</v>
      </c>
      <c r="D4966" s="414">
        <v>133.41999999999999</v>
      </c>
    </row>
    <row r="4967" spans="1:4" x14ac:dyDescent="0.2">
      <c r="A4967" s="415" t="s">
        <v>9217</v>
      </c>
      <c r="B4967" s="415" t="s">
        <v>1129</v>
      </c>
      <c r="C4967" s="414">
        <v>6906.6031746031704</v>
      </c>
      <c r="D4967" s="414">
        <v>3072.06</v>
      </c>
    </row>
    <row r="4968" spans="1:4" x14ac:dyDescent="0.2">
      <c r="A4968" s="415" t="s">
        <v>9218</v>
      </c>
      <c r="B4968" s="415" t="s">
        <v>1128</v>
      </c>
      <c r="C4968" s="414">
        <v>0</v>
      </c>
      <c r="D4968" s="414">
        <v>0</v>
      </c>
    </row>
    <row r="4969" spans="1:4" x14ac:dyDescent="0.2">
      <c r="A4969" s="415" t="s">
        <v>9218</v>
      </c>
      <c r="B4969" s="415" t="s">
        <v>1129</v>
      </c>
      <c r="C4969" s="414">
        <v>10834.9999999999</v>
      </c>
      <c r="D4969" s="414">
        <v>4819.41</v>
      </c>
    </row>
    <row r="4970" spans="1:4" x14ac:dyDescent="0.2">
      <c r="A4970" s="415" t="s">
        <v>9219</v>
      </c>
      <c r="B4970" s="415" t="s">
        <v>1128</v>
      </c>
      <c r="C4970" s="414">
        <v>0</v>
      </c>
      <c r="D4970" s="414">
        <v>0</v>
      </c>
    </row>
    <row r="4971" spans="1:4" x14ac:dyDescent="0.2">
      <c r="A4971" s="415" t="s">
        <v>9219</v>
      </c>
      <c r="B4971" s="415" t="s">
        <v>1129</v>
      </c>
      <c r="C4971" s="414">
        <v>10803.9999999999</v>
      </c>
      <c r="D4971" s="414">
        <v>4805.62</v>
      </c>
    </row>
    <row r="4972" spans="1:4" x14ac:dyDescent="0.2">
      <c r="A4972" s="415" t="s">
        <v>9220</v>
      </c>
      <c r="B4972" s="415" t="s">
        <v>1128</v>
      </c>
      <c r="C4972" s="414">
        <v>5951</v>
      </c>
      <c r="D4972" s="414">
        <v>2782.09</v>
      </c>
    </row>
    <row r="4973" spans="1:4" x14ac:dyDescent="0.2">
      <c r="A4973" s="415" t="s">
        <v>9221</v>
      </c>
      <c r="B4973" s="415" t="s">
        <v>1128</v>
      </c>
      <c r="C4973" s="414">
        <v>4129.7999999999874</v>
      </c>
      <c r="D4973" s="414">
        <v>1930.66</v>
      </c>
    </row>
    <row r="4974" spans="1:4" x14ac:dyDescent="0.2">
      <c r="A4974" s="415" t="s">
        <v>9222</v>
      </c>
      <c r="B4974" s="415" t="s">
        <v>1128</v>
      </c>
      <c r="C4974" s="414">
        <v>9316.8999999999796</v>
      </c>
      <c r="D4974" s="414">
        <v>4355.66</v>
      </c>
    </row>
    <row r="4975" spans="1:4" x14ac:dyDescent="0.2">
      <c r="A4975" s="415" t="s">
        <v>9223</v>
      </c>
      <c r="B4975" s="415" t="s">
        <v>1128</v>
      </c>
      <c r="C4975" s="414">
        <v>4665.2000000000071</v>
      </c>
      <c r="D4975" s="414">
        <v>2180.9799999999996</v>
      </c>
    </row>
    <row r="4976" spans="1:4" x14ac:dyDescent="0.2">
      <c r="A4976" s="415" t="s">
        <v>9224</v>
      </c>
      <c r="B4976" s="415" t="s">
        <v>1128</v>
      </c>
      <c r="C4976" s="414">
        <v>10504</v>
      </c>
      <c r="D4976" s="414">
        <v>4910.62</v>
      </c>
    </row>
    <row r="4977" spans="1:4" x14ac:dyDescent="0.2">
      <c r="A4977" s="415" t="s">
        <v>9225</v>
      </c>
      <c r="B4977" s="415" t="s">
        <v>1128</v>
      </c>
      <c r="C4977" s="414">
        <v>6615</v>
      </c>
      <c r="D4977" s="414">
        <v>3092.51</v>
      </c>
    </row>
    <row r="4978" spans="1:4" x14ac:dyDescent="0.2">
      <c r="A4978" s="415" t="s">
        <v>9226</v>
      </c>
      <c r="B4978" s="415" t="s">
        <v>1128</v>
      </c>
      <c r="C4978" s="414">
        <v>8550</v>
      </c>
      <c r="D4978" s="414">
        <v>3997.13</v>
      </c>
    </row>
    <row r="4979" spans="1:4" x14ac:dyDescent="0.2">
      <c r="A4979" s="415" t="s">
        <v>9227</v>
      </c>
      <c r="B4979" s="415" t="s">
        <v>1128</v>
      </c>
      <c r="C4979" s="414">
        <v>9376</v>
      </c>
      <c r="D4979" s="414">
        <v>4383.3</v>
      </c>
    </row>
    <row r="4980" spans="1:4" x14ac:dyDescent="0.2">
      <c r="A4980" s="415" t="s">
        <v>9228</v>
      </c>
      <c r="B4980" s="415" t="s">
        <v>1128</v>
      </c>
      <c r="C4980" s="414">
        <v>5100</v>
      </c>
      <c r="D4980" s="414">
        <v>2384.25</v>
      </c>
    </row>
    <row r="4981" spans="1:4" x14ac:dyDescent="0.2">
      <c r="A4981" s="415" t="s">
        <v>9229</v>
      </c>
      <c r="B4981" s="415" t="s">
        <v>1128</v>
      </c>
      <c r="C4981" s="414">
        <v>2343</v>
      </c>
      <c r="D4981" s="414">
        <v>1095.3499999999999</v>
      </c>
    </row>
    <row r="4982" spans="1:4" x14ac:dyDescent="0.2">
      <c r="A4982" s="415" t="s">
        <v>9230</v>
      </c>
      <c r="B4982" s="415" t="s">
        <v>1128</v>
      </c>
      <c r="C4982" s="414">
        <v>10958</v>
      </c>
      <c r="D4982" s="414">
        <v>5122.87</v>
      </c>
    </row>
    <row r="4983" spans="1:4" x14ac:dyDescent="0.2">
      <c r="A4983" s="415" t="s">
        <v>9231</v>
      </c>
      <c r="B4983" s="415" t="s">
        <v>1128</v>
      </c>
      <c r="C4983" s="414">
        <v>4980</v>
      </c>
      <c r="D4983" s="414">
        <v>2328.15</v>
      </c>
    </row>
    <row r="4984" spans="1:4" x14ac:dyDescent="0.2">
      <c r="A4984" s="415" t="s">
        <v>9232</v>
      </c>
      <c r="B4984" s="415" t="s">
        <v>1128</v>
      </c>
      <c r="C4984" s="414">
        <v>2270</v>
      </c>
      <c r="D4984" s="414">
        <v>1061.22</v>
      </c>
    </row>
    <row r="4985" spans="1:4" x14ac:dyDescent="0.2">
      <c r="A4985" s="415" t="s">
        <v>9233</v>
      </c>
      <c r="B4985" s="415" t="s">
        <v>1128</v>
      </c>
      <c r="C4985" s="414">
        <v>15223</v>
      </c>
      <c r="D4985" s="414">
        <v>7116.75</v>
      </c>
    </row>
    <row r="4986" spans="1:4" x14ac:dyDescent="0.2">
      <c r="A4986" s="415" t="s">
        <v>9234</v>
      </c>
      <c r="B4986" s="415" t="s">
        <v>1128</v>
      </c>
      <c r="C4986" s="414">
        <v>22715</v>
      </c>
      <c r="D4986" s="414">
        <v>10619.28</v>
      </c>
    </row>
    <row r="4987" spans="1:4" x14ac:dyDescent="0.2">
      <c r="A4987" s="415" t="s">
        <v>9235</v>
      </c>
      <c r="B4987" s="415" t="s">
        <v>1128</v>
      </c>
      <c r="C4987" s="414">
        <v>6788</v>
      </c>
      <c r="D4987" s="414">
        <v>3173.39</v>
      </c>
    </row>
    <row r="4988" spans="1:4" x14ac:dyDescent="0.2">
      <c r="A4988" s="415" t="s">
        <v>9236</v>
      </c>
      <c r="B4988" s="415" t="s">
        <v>1128</v>
      </c>
      <c r="C4988" s="414">
        <v>7975</v>
      </c>
      <c r="D4988" s="414">
        <v>3728.34</v>
      </c>
    </row>
    <row r="4989" spans="1:4" x14ac:dyDescent="0.2">
      <c r="A4989" s="415" t="s">
        <v>9237</v>
      </c>
      <c r="B4989" s="415" t="s">
        <v>3987</v>
      </c>
      <c r="C4989" s="414">
        <v>4395</v>
      </c>
      <c r="D4989" s="414">
        <v>1263.1299999999999</v>
      </c>
    </row>
    <row r="4990" spans="1:4" x14ac:dyDescent="0.2">
      <c r="A4990" s="415" t="s">
        <v>9237</v>
      </c>
      <c r="B4990" s="415" t="s">
        <v>3991</v>
      </c>
      <c r="C4990" s="414">
        <v>1398</v>
      </c>
      <c r="D4990" s="414">
        <v>401.78</v>
      </c>
    </row>
    <row r="4991" spans="1:4" x14ac:dyDescent="0.2">
      <c r="A4991" s="415" t="s">
        <v>9237</v>
      </c>
      <c r="B4991" s="415" t="s">
        <v>3992</v>
      </c>
      <c r="C4991" s="414">
        <v>-1348.3999999999999</v>
      </c>
      <c r="D4991" s="414">
        <v>-220.86000000000004</v>
      </c>
    </row>
    <row r="4992" spans="1:4" x14ac:dyDescent="0.2">
      <c r="A4992" s="415" t="s">
        <v>9237</v>
      </c>
      <c r="B4992" s="415" t="s">
        <v>3993</v>
      </c>
      <c r="C4992" s="414">
        <v>-49.599999999999994</v>
      </c>
      <c r="D4992" s="414">
        <v>-5.95</v>
      </c>
    </row>
    <row r="4993" spans="1:4" x14ac:dyDescent="0.2">
      <c r="A4993" s="415" t="s">
        <v>9238</v>
      </c>
      <c r="B4993" s="415" t="s">
        <v>1128</v>
      </c>
      <c r="C4993" s="414">
        <v>11195</v>
      </c>
      <c r="D4993" s="414">
        <v>5233.66</v>
      </c>
    </row>
    <row r="4994" spans="1:4" x14ac:dyDescent="0.2">
      <c r="A4994" s="415" t="s">
        <v>9239</v>
      </c>
      <c r="B4994" s="415" t="s">
        <v>1128</v>
      </c>
      <c r="C4994" s="414">
        <v>9189.2999999999865</v>
      </c>
      <c r="D4994" s="414">
        <v>4295.99</v>
      </c>
    </row>
    <row r="4995" spans="1:4" x14ac:dyDescent="0.2">
      <c r="A4995" s="415" t="s">
        <v>9240</v>
      </c>
      <c r="B4995" s="415" t="s">
        <v>1128</v>
      </c>
      <c r="C4995" s="414">
        <v>5252</v>
      </c>
      <c r="D4995" s="414">
        <v>2455.31</v>
      </c>
    </row>
    <row r="4996" spans="1:4" x14ac:dyDescent="0.2">
      <c r="A4996" s="415" t="s">
        <v>9241</v>
      </c>
      <c r="B4996" s="415" t="s">
        <v>1128</v>
      </c>
      <c r="C4996" s="414">
        <v>5603</v>
      </c>
      <c r="D4996" s="414">
        <v>2619.41</v>
      </c>
    </row>
    <row r="4997" spans="1:4" x14ac:dyDescent="0.2">
      <c r="A4997" s="415" t="s">
        <v>9242</v>
      </c>
      <c r="B4997" s="415" t="s">
        <v>1128</v>
      </c>
      <c r="C4997" s="414">
        <v>7095</v>
      </c>
      <c r="D4997" s="414">
        <v>3316.91</v>
      </c>
    </row>
    <row r="4998" spans="1:4" x14ac:dyDescent="0.2">
      <c r="A4998" s="415" t="s">
        <v>9243</v>
      </c>
      <c r="B4998" s="415" t="s">
        <v>3987</v>
      </c>
      <c r="C4998" s="414">
        <v>10071</v>
      </c>
      <c r="D4998" s="414">
        <v>2894.41</v>
      </c>
    </row>
    <row r="4999" spans="1:4" x14ac:dyDescent="0.2">
      <c r="A4999" s="415" t="s">
        <v>9243</v>
      </c>
      <c r="B4999" s="415" t="s">
        <v>3991</v>
      </c>
      <c r="C4999" s="414">
        <v>3702</v>
      </c>
      <c r="D4999" s="414">
        <v>1063.96</v>
      </c>
    </row>
    <row r="5000" spans="1:4" x14ac:dyDescent="0.2">
      <c r="A5000" s="415" t="s">
        <v>9243</v>
      </c>
      <c r="B5000" s="415" t="s">
        <v>3992</v>
      </c>
      <c r="C5000" s="414">
        <v>-3443.4</v>
      </c>
      <c r="D5000" s="414">
        <v>-564.04</v>
      </c>
    </row>
    <row r="5001" spans="1:4" x14ac:dyDescent="0.2">
      <c r="A5001" s="415" t="s">
        <v>9243</v>
      </c>
      <c r="B5001" s="415" t="s">
        <v>3993</v>
      </c>
      <c r="C5001" s="414">
        <v>-258.59999999999991</v>
      </c>
      <c r="D5001" s="414">
        <v>-31.03</v>
      </c>
    </row>
    <row r="5002" spans="1:4" x14ac:dyDescent="0.2">
      <c r="A5002" s="415" t="s">
        <v>9244</v>
      </c>
      <c r="B5002" s="415" t="s">
        <v>3254</v>
      </c>
      <c r="C5002" s="414">
        <v>7659</v>
      </c>
      <c r="D5002" s="414">
        <v>2607.89</v>
      </c>
    </row>
    <row r="5003" spans="1:4" x14ac:dyDescent="0.2">
      <c r="A5003" s="415" t="s">
        <v>9244</v>
      </c>
      <c r="B5003" s="415" t="s">
        <v>3258</v>
      </c>
      <c r="C5003" s="414">
        <v>1141</v>
      </c>
      <c r="D5003" s="414">
        <v>388.51</v>
      </c>
    </row>
    <row r="5004" spans="1:4" x14ac:dyDescent="0.2">
      <c r="A5004" s="415" t="s">
        <v>9244</v>
      </c>
      <c r="B5004" s="415" t="s">
        <v>3259</v>
      </c>
      <c r="C5004" s="414">
        <v>-1141</v>
      </c>
      <c r="D5004" s="414">
        <v>-186.9</v>
      </c>
    </row>
    <row r="5005" spans="1:4" x14ac:dyDescent="0.2">
      <c r="A5005" s="415" t="s">
        <v>9244</v>
      </c>
      <c r="B5005" s="415" t="s">
        <v>3260</v>
      </c>
      <c r="C5005" s="414">
        <v>0</v>
      </c>
      <c r="D5005" s="414">
        <v>0</v>
      </c>
    </row>
    <row r="5006" spans="1:4" x14ac:dyDescent="0.2">
      <c r="A5006" s="415" t="s">
        <v>9245</v>
      </c>
      <c r="B5006" s="415" t="s">
        <v>1128</v>
      </c>
      <c r="C5006" s="414">
        <v>3353</v>
      </c>
      <c r="D5006" s="414">
        <v>1567.53</v>
      </c>
    </row>
    <row r="5007" spans="1:4" x14ac:dyDescent="0.2">
      <c r="A5007" s="415" t="s">
        <v>9246</v>
      </c>
      <c r="B5007" s="415" t="s">
        <v>1128</v>
      </c>
      <c r="C5007" s="414">
        <v>2866</v>
      </c>
      <c r="D5007" s="414">
        <v>1339.86</v>
      </c>
    </row>
    <row r="5008" spans="1:4" x14ac:dyDescent="0.2">
      <c r="A5008" s="415" t="s">
        <v>9247</v>
      </c>
      <c r="B5008" s="415" t="s">
        <v>1128</v>
      </c>
      <c r="C5008" s="414">
        <v>2110</v>
      </c>
      <c r="D5008" s="414">
        <v>986.43</v>
      </c>
    </row>
    <row r="5009" spans="1:4" x14ac:dyDescent="0.2">
      <c r="A5009" s="415" t="s">
        <v>9249</v>
      </c>
      <c r="B5009" s="415" t="s">
        <v>169</v>
      </c>
      <c r="C5009" s="414">
        <v>27858.306999999993</v>
      </c>
      <c r="D5009" s="414">
        <v>11981.86</v>
      </c>
    </row>
    <row r="5010" spans="1:4" x14ac:dyDescent="0.2">
      <c r="A5010" s="415" t="s">
        <v>9250</v>
      </c>
      <c r="B5010" s="415" t="s">
        <v>1128</v>
      </c>
      <c r="C5010" s="414">
        <v>4908</v>
      </c>
      <c r="D5010" s="414">
        <v>2294.5099999999998</v>
      </c>
    </row>
    <row r="5011" spans="1:4" x14ac:dyDescent="0.2">
      <c r="A5011" s="415" t="s">
        <v>9251</v>
      </c>
      <c r="B5011" s="415" t="s">
        <v>1128</v>
      </c>
      <c r="C5011" s="414">
        <v>9044</v>
      </c>
      <c r="D5011" s="414">
        <v>4228.08</v>
      </c>
    </row>
    <row r="5012" spans="1:4" x14ac:dyDescent="0.2">
      <c r="A5012" s="415" t="s">
        <v>9252</v>
      </c>
      <c r="B5012" s="415" t="s">
        <v>1128</v>
      </c>
      <c r="C5012" s="414">
        <v>20901</v>
      </c>
      <c r="D5012" s="414">
        <v>9771.2199999999993</v>
      </c>
    </row>
    <row r="5013" spans="1:4" x14ac:dyDescent="0.2">
      <c r="A5013" s="415" t="s">
        <v>9253</v>
      </c>
      <c r="B5013" s="415" t="s">
        <v>1128</v>
      </c>
      <c r="C5013" s="414">
        <v>6050</v>
      </c>
      <c r="D5013" s="414">
        <v>2828.38</v>
      </c>
    </row>
    <row r="5014" spans="1:4" x14ac:dyDescent="0.2">
      <c r="A5014" s="415" t="s">
        <v>9254</v>
      </c>
      <c r="B5014" s="415" t="s">
        <v>1128</v>
      </c>
      <c r="C5014" s="414">
        <v>7847</v>
      </c>
      <c r="D5014" s="414">
        <v>3668.47</v>
      </c>
    </row>
    <row r="5015" spans="1:4" x14ac:dyDescent="0.2">
      <c r="A5015" s="415" t="s">
        <v>9255</v>
      </c>
      <c r="B5015" s="415" t="s">
        <v>1128</v>
      </c>
      <c r="C5015" s="414">
        <v>3918</v>
      </c>
      <c r="D5015" s="414">
        <v>1831.67</v>
      </c>
    </row>
    <row r="5016" spans="1:4" x14ac:dyDescent="0.2">
      <c r="A5016" s="415" t="s">
        <v>9256</v>
      </c>
      <c r="B5016" s="415" t="s">
        <v>1128</v>
      </c>
      <c r="C5016" s="414">
        <v>25170</v>
      </c>
      <c r="D5016" s="414">
        <v>11766.98</v>
      </c>
    </row>
    <row r="5017" spans="1:4" x14ac:dyDescent="0.2">
      <c r="A5017" s="415" t="s">
        <v>9257</v>
      </c>
      <c r="B5017" s="415" t="s">
        <v>1128</v>
      </c>
      <c r="C5017" s="414">
        <v>5034</v>
      </c>
      <c r="D5017" s="414">
        <v>2353.4</v>
      </c>
    </row>
    <row r="5018" spans="1:4" x14ac:dyDescent="0.2">
      <c r="A5018" s="415" t="s">
        <v>9258</v>
      </c>
      <c r="B5018" s="415" t="s">
        <v>1128</v>
      </c>
      <c r="C5018" s="414">
        <v>7118.0865265761904</v>
      </c>
      <c r="D5018" s="414">
        <v>3327.71</v>
      </c>
    </row>
    <row r="5019" spans="1:4" x14ac:dyDescent="0.2">
      <c r="A5019" s="415" t="s">
        <v>9259</v>
      </c>
      <c r="B5019" s="415" t="s">
        <v>169</v>
      </c>
      <c r="C5019" s="414">
        <v>4853.9134734237996</v>
      </c>
      <c r="D5019" s="414">
        <v>2087.67</v>
      </c>
    </row>
    <row r="5020" spans="1:4" x14ac:dyDescent="0.2">
      <c r="A5020" s="415" t="s">
        <v>9260</v>
      </c>
      <c r="B5020" s="415" t="s">
        <v>1128</v>
      </c>
      <c r="C5020" s="414">
        <v>9900</v>
      </c>
      <c r="D5020" s="414">
        <v>4628.25</v>
      </c>
    </row>
    <row r="5021" spans="1:4" x14ac:dyDescent="0.2">
      <c r="A5021" s="415" t="s">
        <v>9261</v>
      </c>
      <c r="B5021" s="415" t="s">
        <v>1128</v>
      </c>
      <c r="C5021" s="414">
        <v>10171.7603305788</v>
      </c>
      <c r="D5021" s="414">
        <v>4755.3</v>
      </c>
    </row>
    <row r="5022" spans="1:4" x14ac:dyDescent="0.2">
      <c r="A5022" s="415" t="s">
        <v>9262</v>
      </c>
      <c r="B5022" s="415" t="s">
        <v>169</v>
      </c>
      <c r="C5022" s="414">
        <v>13961.2396694211</v>
      </c>
      <c r="D5022" s="414">
        <v>6004.73</v>
      </c>
    </row>
    <row r="5023" spans="1:4" x14ac:dyDescent="0.2">
      <c r="A5023" s="415" t="s">
        <v>9263</v>
      </c>
      <c r="B5023" s="415" t="s">
        <v>1128</v>
      </c>
      <c r="C5023" s="414">
        <v>7215</v>
      </c>
      <c r="D5023" s="414">
        <v>3373.0200000000004</v>
      </c>
    </row>
    <row r="5024" spans="1:4" x14ac:dyDescent="0.2">
      <c r="A5024" s="415" t="s">
        <v>9264</v>
      </c>
      <c r="B5024" s="415" t="s">
        <v>1128</v>
      </c>
      <c r="C5024" s="414">
        <v>5932</v>
      </c>
      <c r="D5024" s="414">
        <v>2773.21</v>
      </c>
    </row>
    <row r="5025" spans="1:4" x14ac:dyDescent="0.2">
      <c r="A5025" s="415" t="s">
        <v>9265</v>
      </c>
      <c r="B5025" s="415" t="s">
        <v>1128</v>
      </c>
      <c r="C5025" s="414">
        <v>9487</v>
      </c>
      <c r="D5025" s="414">
        <v>4435.1899999999996</v>
      </c>
    </row>
    <row r="5026" spans="1:4" x14ac:dyDescent="0.2">
      <c r="A5026" s="415" t="s">
        <v>9266</v>
      </c>
      <c r="B5026" s="415" t="s">
        <v>1128</v>
      </c>
      <c r="C5026" s="414">
        <v>13970</v>
      </c>
      <c r="D5026" s="414">
        <v>6530.98</v>
      </c>
    </row>
    <row r="5027" spans="1:4" x14ac:dyDescent="0.2">
      <c r="A5027" s="415" t="s">
        <v>9267</v>
      </c>
      <c r="B5027" s="415" t="s">
        <v>1128</v>
      </c>
      <c r="C5027" s="414">
        <v>10267.89999999998</v>
      </c>
      <c r="D5027" s="414">
        <v>4800.25</v>
      </c>
    </row>
    <row r="5028" spans="1:4" x14ac:dyDescent="0.2">
      <c r="A5028" s="415" t="s">
        <v>9268</v>
      </c>
      <c r="B5028" s="415" t="s">
        <v>1128</v>
      </c>
      <c r="C5028" s="414">
        <v>3866</v>
      </c>
      <c r="D5028" s="414">
        <v>1807.36</v>
      </c>
    </row>
    <row r="5029" spans="1:4" x14ac:dyDescent="0.2">
      <c r="A5029" s="415" t="s">
        <v>9269</v>
      </c>
      <c r="B5029" s="415" t="s">
        <v>1128</v>
      </c>
      <c r="C5029" s="414">
        <v>11383</v>
      </c>
      <c r="D5029" s="414">
        <v>5321.55</v>
      </c>
    </row>
    <row r="5030" spans="1:4" x14ac:dyDescent="0.2">
      <c r="A5030" s="415" t="s">
        <v>9270</v>
      </c>
      <c r="B5030" s="415" t="s">
        <v>1128</v>
      </c>
      <c r="C5030" s="414">
        <v>10180</v>
      </c>
      <c r="D5030" s="414">
        <v>4759.1499999999996</v>
      </c>
    </row>
    <row r="5031" spans="1:4" x14ac:dyDescent="0.2">
      <c r="A5031" s="415" t="s">
        <v>9271</v>
      </c>
      <c r="B5031" s="415" t="s">
        <v>1128</v>
      </c>
      <c r="C5031" s="414">
        <v>7320</v>
      </c>
      <c r="D5031" s="414">
        <v>3422.1</v>
      </c>
    </row>
    <row r="5032" spans="1:4" x14ac:dyDescent="0.2">
      <c r="A5032" s="415" t="s">
        <v>9272</v>
      </c>
      <c r="B5032" s="415" t="s">
        <v>1128</v>
      </c>
      <c r="C5032" s="414">
        <v>4829.1000000000022</v>
      </c>
      <c r="D5032" s="414">
        <v>2257.5899999999997</v>
      </c>
    </row>
    <row r="5033" spans="1:4" x14ac:dyDescent="0.2">
      <c r="A5033" s="415" t="s">
        <v>9273</v>
      </c>
      <c r="B5033" s="415" t="s">
        <v>1128</v>
      </c>
      <c r="C5033" s="414">
        <v>5546.6404715136496</v>
      </c>
      <c r="D5033" s="414">
        <v>2593.0500000000002</v>
      </c>
    </row>
    <row r="5034" spans="1:4" x14ac:dyDescent="0.2">
      <c r="A5034" s="415" t="s">
        <v>9274</v>
      </c>
      <c r="B5034" s="415" t="s">
        <v>3987</v>
      </c>
      <c r="C5034" s="414">
        <v>14619.3595284863</v>
      </c>
      <c r="D5034" s="414">
        <v>4201.6000000000004</v>
      </c>
    </row>
    <row r="5035" spans="1:4" x14ac:dyDescent="0.2">
      <c r="A5035" s="415" t="s">
        <v>9275</v>
      </c>
      <c r="B5035" s="415" t="s">
        <v>1128</v>
      </c>
      <c r="C5035" s="414">
        <v>11671</v>
      </c>
      <c r="D5035" s="414">
        <v>5456.19</v>
      </c>
    </row>
    <row r="5036" spans="1:4" x14ac:dyDescent="0.2">
      <c r="A5036" s="415" t="s">
        <v>9276</v>
      </c>
      <c r="B5036" s="415" t="s">
        <v>1128</v>
      </c>
      <c r="C5036" s="414">
        <v>7522.1403748704697</v>
      </c>
      <c r="D5036" s="414">
        <v>3516.6</v>
      </c>
    </row>
    <row r="5037" spans="1:4" x14ac:dyDescent="0.2">
      <c r="A5037" s="415" t="s">
        <v>9277</v>
      </c>
      <c r="B5037" s="415" t="s">
        <v>1128</v>
      </c>
      <c r="C5037" s="414">
        <v>8545</v>
      </c>
      <c r="D5037" s="414">
        <v>3994.79</v>
      </c>
    </row>
    <row r="5038" spans="1:4" x14ac:dyDescent="0.2">
      <c r="A5038" s="415" t="s">
        <v>9278</v>
      </c>
      <c r="B5038" s="415" t="s">
        <v>1128</v>
      </c>
      <c r="C5038" s="414">
        <v>4699</v>
      </c>
      <c r="D5038" s="414">
        <v>2196.79</v>
      </c>
    </row>
    <row r="5039" spans="1:4" x14ac:dyDescent="0.2">
      <c r="A5039" s="415" t="s">
        <v>9279</v>
      </c>
      <c r="B5039" s="415" t="s">
        <v>1128</v>
      </c>
      <c r="C5039" s="414">
        <v>7417.6947040496698</v>
      </c>
      <c r="D5039" s="414">
        <v>3467.77</v>
      </c>
    </row>
    <row r="5040" spans="1:4" x14ac:dyDescent="0.2">
      <c r="A5040" s="415" t="s">
        <v>9280</v>
      </c>
      <c r="B5040" s="415" t="s">
        <v>1128</v>
      </c>
      <c r="C5040" s="414">
        <v>10467</v>
      </c>
      <c r="D5040" s="414">
        <v>4893.32</v>
      </c>
    </row>
    <row r="5041" spans="1:4" x14ac:dyDescent="0.2">
      <c r="A5041" s="415" t="s">
        <v>9281</v>
      </c>
      <c r="B5041" s="415" t="s">
        <v>1128</v>
      </c>
      <c r="C5041" s="414">
        <v>5355</v>
      </c>
      <c r="D5041" s="414">
        <v>2503.46</v>
      </c>
    </row>
    <row r="5042" spans="1:4" x14ac:dyDescent="0.2">
      <c r="A5042" s="415" t="s">
        <v>9282</v>
      </c>
      <c r="B5042" s="415" t="s">
        <v>1128</v>
      </c>
      <c r="C5042" s="414">
        <v>6637</v>
      </c>
      <c r="D5042" s="414">
        <v>3102.8</v>
      </c>
    </row>
    <row r="5043" spans="1:4" x14ac:dyDescent="0.2">
      <c r="A5043" s="415" t="s">
        <v>9283</v>
      </c>
      <c r="B5043" s="415" t="s">
        <v>1128</v>
      </c>
      <c r="C5043" s="414">
        <v>6500</v>
      </c>
      <c r="D5043" s="414">
        <v>3038.75</v>
      </c>
    </row>
    <row r="5044" spans="1:4" x14ac:dyDescent="0.2">
      <c r="A5044" s="415" t="s">
        <v>9284</v>
      </c>
      <c r="B5044" s="415" t="s">
        <v>1128</v>
      </c>
      <c r="C5044" s="414">
        <v>8338</v>
      </c>
      <c r="D5044" s="414">
        <v>3898.02</v>
      </c>
    </row>
    <row r="5045" spans="1:4" x14ac:dyDescent="0.2">
      <c r="A5045" s="415" t="s">
        <v>9285</v>
      </c>
      <c r="B5045" s="415" t="s">
        <v>1128</v>
      </c>
      <c r="C5045" s="414">
        <v>11417</v>
      </c>
      <c r="D5045" s="414">
        <v>5337.45</v>
      </c>
    </row>
    <row r="5046" spans="1:4" x14ac:dyDescent="0.2">
      <c r="A5046" s="415" t="s">
        <v>9286</v>
      </c>
      <c r="B5046" s="415" t="s">
        <v>1128</v>
      </c>
      <c r="C5046" s="414">
        <v>11605</v>
      </c>
      <c r="D5046" s="414">
        <v>5425.34</v>
      </c>
    </row>
    <row r="5047" spans="1:4" x14ac:dyDescent="0.2">
      <c r="A5047" s="415" t="s">
        <v>9287</v>
      </c>
      <c r="B5047" s="415" t="s">
        <v>1128</v>
      </c>
      <c r="C5047" s="414">
        <v>8320</v>
      </c>
      <c r="D5047" s="414">
        <v>3889.6</v>
      </c>
    </row>
    <row r="5048" spans="1:4" x14ac:dyDescent="0.2">
      <c r="A5048" s="415" t="s">
        <v>9288</v>
      </c>
      <c r="B5048" s="415" t="s">
        <v>1128</v>
      </c>
      <c r="C5048" s="414">
        <v>5550</v>
      </c>
      <c r="D5048" s="414">
        <v>2594.63</v>
      </c>
    </row>
    <row r="5049" spans="1:4" x14ac:dyDescent="0.2">
      <c r="A5049" s="415" t="s">
        <v>9289</v>
      </c>
      <c r="B5049" s="415" t="s">
        <v>1128</v>
      </c>
      <c r="C5049" s="414">
        <v>2400</v>
      </c>
      <c r="D5049" s="414">
        <v>1122</v>
      </c>
    </row>
    <row r="5050" spans="1:4" x14ac:dyDescent="0.2">
      <c r="A5050" s="415" t="s">
        <v>9290</v>
      </c>
      <c r="B5050" s="415" t="s">
        <v>1128</v>
      </c>
      <c r="C5050" s="414">
        <v>6654</v>
      </c>
      <c r="D5050" s="414">
        <v>3110.75</v>
      </c>
    </row>
    <row r="5051" spans="1:4" x14ac:dyDescent="0.2">
      <c r="A5051" s="415" t="s">
        <v>9291</v>
      </c>
      <c r="B5051" s="415" t="s">
        <v>1128</v>
      </c>
      <c r="C5051" s="414">
        <v>22357.142857142811</v>
      </c>
      <c r="D5051" s="414">
        <v>10451.960000000001</v>
      </c>
    </row>
    <row r="5052" spans="1:4" x14ac:dyDescent="0.2">
      <c r="A5052" s="415" t="s">
        <v>9291</v>
      </c>
      <c r="B5052" s="415" t="s">
        <v>1129</v>
      </c>
      <c r="C5052" s="414">
        <v>1117.857142857139</v>
      </c>
      <c r="D5052" s="414">
        <v>497.23999999999995</v>
      </c>
    </row>
    <row r="5053" spans="1:4" x14ac:dyDescent="0.2">
      <c r="A5053" s="415" t="s">
        <v>9292</v>
      </c>
      <c r="B5053" s="415" t="s">
        <v>1128</v>
      </c>
      <c r="C5053" s="414">
        <v>5630</v>
      </c>
      <c r="D5053" s="414">
        <v>2632.03</v>
      </c>
    </row>
    <row r="5054" spans="1:4" x14ac:dyDescent="0.2">
      <c r="A5054" s="415" t="s">
        <v>9293</v>
      </c>
      <c r="B5054" s="415" t="s">
        <v>1128</v>
      </c>
      <c r="C5054" s="414">
        <v>7414.0213005631585</v>
      </c>
      <c r="D5054" s="414">
        <v>3466.06</v>
      </c>
    </row>
    <row r="5055" spans="1:4" x14ac:dyDescent="0.2">
      <c r="A5055" s="415" t="s">
        <v>9294</v>
      </c>
      <c r="B5055" s="415" t="s">
        <v>1128</v>
      </c>
      <c r="C5055" s="414">
        <v>5762.9997504388166</v>
      </c>
      <c r="D5055" s="414">
        <v>2694.1900000000005</v>
      </c>
    </row>
    <row r="5056" spans="1:4" x14ac:dyDescent="0.2">
      <c r="A5056" s="415" t="s">
        <v>9294</v>
      </c>
      <c r="B5056" s="415" t="s">
        <v>1129</v>
      </c>
      <c r="C5056" s="414">
        <v>1827.5458668058216</v>
      </c>
      <c r="D5056" s="414">
        <v>812.89</v>
      </c>
    </row>
    <row r="5057" spans="1:4" x14ac:dyDescent="0.2">
      <c r="A5057" s="415" t="s">
        <v>9295</v>
      </c>
      <c r="B5057" s="415" t="s">
        <v>1128</v>
      </c>
      <c r="C5057" s="414">
        <v>7590.5456172446202</v>
      </c>
      <c r="D5057" s="414">
        <v>3548.57</v>
      </c>
    </row>
    <row r="5058" spans="1:4" x14ac:dyDescent="0.2">
      <c r="A5058" s="415" t="s">
        <v>9296</v>
      </c>
      <c r="B5058" s="415" t="s">
        <v>1128</v>
      </c>
      <c r="C5058" s="414">
        <v>5567</v>
      </c>
      <c r="D5058" s="414">
        <v>2602.58</v>
      </c>
    </row>
    <row r="5059" spans="1:4" x14ac:dyDescent="0.2">
      <c r="A5059" s="415" t="s">
        <v>9297</v>
      </c>
      <c r="B5059" s="415" t="s">
        <v>1128</v>
      </c>
      <c r="C5059" s="414">
        <v>27054</v>
      </c>
      <c r="D5059" s="414">
        <v>12647.75</v>
      </c>
    </row>
    <row r="5060" spans="1:4" x14ac:dyDescent="0.2">
      <c r="A5060" s="415" t="s">
        <v>9298</v>
      </c>
      <c r="B5060" s="415" t="s">
        <v>1128</v>
      </c>
      <c r="C5060" s="414">
        <v>7458</v>
      </c>
      <c r="D5060" s="414">
        <v>3486.62</v>
      </c>
    </row>
    <row r="5061" spans="1:4" x14ac:dyDescent="0.2">
      <c r="A5061" s="415" t="s">
        <v>9299</v>
      </c>
      <c r="B5061" s="415" t="s">
        <v>1128</v>
      </c>
      <c r="C5061" s="414">
        <v>21840</v>
      </c>
      <c r="D5061" s="414">
        <v>10210.200000000001</v>
      </c>
    </row>
    <row r="5062" spans="1:4" x14ac:dyDescent="0.2">
      <c r="A5062" s="415" t="s">
        <v>9300</v>
      </c>
      <c r="B5062" s="415" t="s">
        <v>1128</v>
      </c>
      <c r="C5062" s="414">
        <v>3372</v>
      </c>
      <c r="D5062" s="414">
        <v>1576.41</v>
      </c>
    </row>
    <row r="5063" spans="1:4" x14ac:dyDescent="0.2">
      <c r="A5063" s="415" t="s">
        <v>9301</v>
      </c>
      <c r="B5063" s="415" t="s">
        <v>1128</v>
      </c>
      <c r="C5063" s="414">
        <v>5603</v>
      </c>
      <c r="D5063" s="414">
        <v>2619.4</v>
      </c>
    </row>
    <row r="5064" spans="1:4" x14ac:dyDescent="0.2">
      <c r="A5064" s="415" t="s">
        <v>9302</v>
      </c>
      <c r="B5064" s="415" t="s">
        <v>1128</v>
      </c>
      <c r="C5064" s="414">
        <v>4622</v>
      </c>
      <c r="D5064" s="414">
        <v>2160.79</v>
      </c>
    </row>
    <row r="5065" spans="1:4" x14ac:dyDescent="0.2">
      <c r="A5065" s="415" t="s">
        <v>9303</v>
      </c>
      <c r="B5065" s="415" t="s">
        <v>1128</v>
      </c>
      <c r="C5065" s="414">
        <v>2294</v>
      </c>
      <c r="D5065" s="414">
        <v>1072.45</v>
      </c>
    </row>
    <row r="5066" spans="1:4" x14ac:dyDescent="0.2">
      <c r="A5066" s="415" t="s">
        <v>9304</v>
      </c>
      <c r="B5066" s="415" t="s">
        <v>1128</v>
      </c>
      <c r="C5066" s="414">
        <v>3616.2</v>
      </c>
      <c r="D5066" s="414">
        <v>1690.57</v>
      </c>
    </row>
    <row r="5067" spans="1:4" x14ac:dyDescent="0.2">
      <c r="A5067" s="415" t="s">
        <v>9305</v>
      </c>
      <c r="B5067" s="415" t="s">
        <v>1128</v>
      </c>
      <c r="C5067" s="414">
        <v>9328.9304474072469</v>
      </c>
      <c r="D5067" s="414">
        <v>4361.2899999999991</v>
      </c>
    </row>
    <row r="5068" spans="1:4" x14ac:dyDescent="0.2">
      <c r="A5068" s="415" t="s">
        <v>9306</v>
      </c>
      <c r="B5068" s="415" t="s">
        <v>169</v>
      </c>
      <c r="C5068" s="414">
        <v>18742.073907878592</v>
      </c>
      <c r="D5068" s="414">
        <v>8060.97</v>
      </c>
    </row>
    <row r="5069" spans="1:4" x14ac:dyDescent="0.2">
      <c r="A5069" s="415" t="s">
        <v>9306</v>
      </c>
      <c r="B5069" s="415" t="s">
        <v>171</v>
      </c>
      <c r="C5069" s="414">
        <v>7377.9956447140694</v>
      </c>
      <c r="D5069" s="414">
        <v>3018.32</v>
      </c>
    </row>
    <row r="5070" spans="1:4" x14ac:dyDescent="0.2">
      <c r="A5070" s="415" t="s">
        <v>9307</v>
      </c>
      <c r="B5070" s="415" t="s">
        <v>1128</v>
      </c>
      <c r="C5070" s="414">
        <v>4046</v>
      </c>
      <c r="D5070" s="414">
        <v>1891.5099999999998</v>
      </c>
    </row>
    <row r="5071" spans="1:4" x14ac:dyDescent="0.2">
      <c r="A5071" s="415" t="s">
        <v>9308</v>
      </c>
      <c r="B5071" s="415" t="s">
        <v>1128</v>
      </c>
      <c r="C5071" s="414">
        <v>5010</v>
      </c>
      <c r="D5071" s="414">
        <v>2342.1799999999998</v>
      </c>
    </row>
    <row r="5072" spans="1:4" x14ac:dyDescent="0.2">
      <c r="A5072" s="415" t="s">
        <v>9309</v>
      </c>
      <c r="B5072" s="415" t="s">
        <v>1128</v>
      </c>
      <c r="C5072" s="414">
        <v>24661</v>
      </c>
      <c r="D5072" s="414">
        <v>11529.02</v>
      </c>
    </row>
    <row r="5073" spans="1:4" x14ac:dyDescent="0.2">
      <c r="A5073" s="415" t="s">
        <v>9310</v>
      </c>
      <c r="B5073" s="415" t="s">
        <v>1128</v>
      </c>
      <c r="C5073" s="414">
        <v>7302</v>
      </c>
      <c r="D5073" s="414">
        <v>3413.69</v>
      </c>
    </row>
    <row r="5074" spans="1:4" x14ac:dyDescent="0.2">
      <c r="A5074" s="415" t="s">
        <v>9311</v>
      </c>
      <c r="B5074" s="415" t="s">
        <v>1128</v>
      </c>
      <c r="C5074" s="414">
        <v>4690</v>
      </c>
      <c r="D5074" s="414">
        <v>2192.5700000000002</v>
      </c>
    </row>
    <row r="5075" spans="1:4" x14ac:dyDescent="0.2">
      <c r="A5075" s="415" t="s">
        <v>9312</v>
      </c>
      <c r="B5075" s="415" t="s">
        <v>1128</v>
      </c>
      <c r="C5075" s="414">
        <v>23682.027649769545</v>
      </c>
      <c r="D5075" s="414">
        <v>11071.35</v>
      </c>
    </row>
    <row r="5076" spans="1:4" x14ac:dyDescent="0.2">
      <c r="A5076" s="415" t="s">
        <v>9312</v>
      </c>
      <c r="B5076" s="415" t="s">
        <v>1129</v>
      </c>
      <c r="C5076" s="414">
        <v>44837.972350230368</v>
      </c>
      <c r="D5076" s="414">
        <v>19943.91</v>
      </c>
    </row>
    <row r="5077" spans="1:4" x14ac:dyDescent="0.2">
      <c r="A5077" s="415" t="s">
        <v>9313</v>
      </c>
      <c r="B5077" s="415" t="s">
        <v>1128</v>
      </c>
      <c r="C5077" s="414">
        <v>1924</v>
      </c>
      <c r="D5077" s="414">
        <v>899.47</v>
      </c>
    </row>
    <row r="5078" spans="1:4" x14ac:dyDescent="0.2">
      <c r="A5078" s="415" t="s">
        <v>9314</v>
      </c>
      <c r="B5078" s="415" t="s">
        <v>1128</v>
      </c>
      <c r="C5078" s="414">
        <v>5114</v>
      </c>
      <c r="D5078" s="414">
        <v>2390.8000000000002</v>
      </c>
    </row>
    <row r="5079" spans="1:4" x14ac:dyDescent="0.2">
      <c r="A5079" s="415" t="s">
        <v>9315</v>
      </c>
      <c r="B5079" s="415" t="s">
        <v>1128</v>
      </c>
      <c r="C5079" s="414">
        <v>7465</v>
      </c>
      <c r="D5079" s="414">
        <v>3489.89</v>
      </c>
    </row>
    <row r="5080" spans="1:4" x14ac:dyDescent="0.2">
      <c r="A5080" s="415" t="s">
        <v>9316</v>
      </c>
      <c r="B5080" s="415" t="s">
        <v>169</v>
      </c>
      <c r="C5080" s="414">
        <v>5008</v>
      </c>
      <c r="D5080" s="414">
        <v>2153.94</v>
      </c>
    </row>
    <row r="5081" spans="1:4" x14ac:dyDescent="0.2">
      <c r="A5081" s="415" t="s">
        <v>9317</v>
      </c>
      <c r="B5081" s="415" t="s">
        <v>169</v>
      </c>
      <c r="C5081" s="414">
        <v>8350</v>
      </c>
      <c r="D5081" s="414">
        <v>3591.3099999999995</v>
      </c>
    </row>
    <row r="5082" spans="1:4" x14ac:dyDescent="0.2">
      <c r="A5082" s="415" t="s">
        <v>9318</v>
      </c>
      <c r="B5082" s="415" t="s">
        <v>1128</v>
      </c>
      <c r="C5082" s="414">
        <v>15163.086365629801</v>
      </c>
      <c r="D5082" s="414">
        <v>7088.74</v>
      </c>
    </row>
    <row r="5083" spans="1:4" x14ac:dyDescent="0.2">
      <c r="A5083" s="415" t="s">
        <v>9319</v>
      </c>
      <c r="B5083" s="415" t="s">
        <v>169</v>
      </c>
      <c r="C5083" s="414">
        <v>4893.9061814991201</v>
      </c>
      <c r="D5083" s="414">
        <v>2104.87</v>
      </c>
    </row>
    <row r="5084" spans="1:4" x14ac:dyDescent="0.2">
      <c r="A5084" s="415" t="s">
        <v>9319</v>
      </c>
      <c r="B5084" s="415" t="s">
        <v>171</v>
      </c>
      <c r="C5084" s="414">
        <v>10443.007452870999</v>
      </c>
      <c r="D5084" s="414">
        <v>4272.2299999999996</v>
      </c>
    </row>
    <row r="5085" spans="1:4" x14ac:dyDescent="0.2">
      <c r="A5085" s="415" t="s">
        <v>9320</v>
      </c>
      <c r="B5085" s="415" t="s">
        <v>169</v>
      </c>
      <c r="C5085" s="414">
        <v>5790</v>
      </c>
      <c r="D5085" s="414">
        <v>2490.2800000000002</v>
      </c>
    </row>
    <row r="5086" spans="1:4" x14ac:dyDescent="0.2">
      <c r="A5086" s="415" t="s">
        <v>9321</v>
      </c>
      <c r="B5086" s="415" t="s">
        <v>1128</v>
      </c>
      <c r="C5086" s="414">
        <v>4334</v>
      </c>
      <c r="D5086" s="414">
        <v>2026.14</v>
      </c>
    </row>
    <row r="5087" spans="1:4" x14ac:dyDescent="0.2">
      <c r="A5087" s="415" t="s">
        <v>9322</v>
      </c>
      <c r="B5087" s="415" t="s">
        <v>3987</v>
      </c>
      <c r="C5087" s="414">
        <v>3130</v>
      </c>
      <c r="D5087" s="414">
        <v>899.56</v>
      </c>
    </row>
    <row r="5088" spans="1:4" x14ac:dyDescent="0.2">
      <c r="A5088" s="415" t="s">
        <v>9322</v>
      </c>
      <c r="B5088" s="415" t="s">
        <v>3991</v>
      </c>
      <c r="C5088" s="414">
        <v>1778</v>
      </c>
      <c r="D5088" s="414">
        <v>511</v>
      </c>
    </row>
    <row r="5089" spans="1:4" x14ac:dyDescent="0.2">
      <c r="A5089" s="415" t="s">
        <v>9322</v>
      </c>
      <c r="B5089" s="415" t="s">
        <v>3992</v>
      </c>
      <c r="C5089" s="414">
        <v>-1472.4</v>
      </c>
      <c r="D5089" s="414">
        <v>-241.18</v>
      </c>
    </row>
    <row r="5090" spans="1:4" x14ac:dyDescent="0.2">
      <c r="A5090" s="415" t="s">
        <v>9322</v>
      </c>
      <c r="B5090" s="415" t="s">
        <v>3993</v>
      </c>
      <c r="C5090" s="414">
        <v>-305.60000000000002</v>
      </c>
      <c r="D5090" s="414">
        <v>-36.67</v>
      </c>
    </row>
    <row r="5091" spans="1:4" x14ac:dyDescent="0.2">
      <c r="A5091" s="415" t="s">
        <v>9323</v>
      </c>
      <c r="B5091" s="415" t="s">
        <v>169</v>
      </c>
      <c r="C5091" s="414">
        <v>7421</v>
      </c>
      <c r="D5091" s="414">
        <v>3191.77</v>
      </c>
    </row>
    <row r="5092" spans="1:4" x14ac:dyDescent="0.2">
      <c r="A5092" s="415" t="s">
        <v>9324</v>
      </c>
      <c r="B5092" s="415" t="s">
        <v>169</v>
      </c>
      <c r="C5092" s="414">
        <v>8258.2716402658898</v>
      </c>
      <c r="D5092" s="414">
        <v>3551.88</v>
      </c>
    </row>
    <row r="5093" spans="1:4" x14ac:dyDescent="0.2">
      <c r="A5093" s="415" t="s">
        <v>9325</v>
      </c>
      <c r="B5093" s="415" t="s">
        <v>3987</v>
      </c>
      <c r="C5093" s="414">
        <v>8437.4283597340909</v>
      </c>
      <c r="D5093" s="414">
        <v>2424.92</v>
      </c>
    </row>
    <row r="5094" spans="1:4" x14ac:dyDescent="0.2">
      <c r="A5094" s="415" t="s">
        <v>9326</v>
      </c>
      <c r="B5094" s="415" t="s">
        <v>169</v>
      </c>
      <c r="C5094" s="414">
        <v>0</v>
      </c>
      <c r="D5094" s="414">
        <v>0</v>
      </c>
    </row>
    <row r="5095" spans="1:4" x14ac:dyDescent="0.2">
      <c r="A5095" s="415" t="s">
        <v>9326</v>
      </c>
      <c r="B5095" s="415" t="s">
        <v>171</v>
      </c>
      <c r="C5095" s="414">
        <v>7683.999667249891</v>
      </c>
      <c r="D5095" s="414">
        <v>3143.5299999999997</v>
      </c>
    </row>
    <row r="5096" spans="1:4" x14ac:dyDescent="0.2">
      <c r="A5096" s="415" t="s">
        <v>9327</v>
      </c>
      <c r="B5096" s="415" t="s">
        <v>169</v>
      </c>
      <c r="C5096" s="414">
        <v>0</v>
      </c>
      <c r="D5096" s="414">
        <v>0</v>
      </c>
    </row>
    <row r="5097" spans="1:4" x14ac:dyDescent="0.2">
      <c r="A5097" s="415" t="s">
        <v>9327</v>
      </c>
      <c r="B5097" s="415" t="s">
        <v>171</v>
      </c>
      <c r="C5097" s="414">
        <v>6296.0339615927141</v>
      </c>
      <c r="D5097" s="414">
        <v>2575.7100000000005</v>
      </c>
    </row>
    <row r="5098" spans="1:4" x14ac:dyDescent="0.2">
      <c r="A5098" s="415" t="s">
        <v>9328</v>
      </c>
      <c r="B5098" s="415" t="s">
        <v>169</v>
      </c>
      <c r="C5098" s="414">
        <v>0</v>
      </c>
      <c r="D5098" s="414">
        <v>0</v>
      </c>
    </row>
    <row r="5099" spans="1:4" x14ac:dyDescent="0.2">
      <c r="A5099" s="415" t="s">
        <v>9328</v>
      </c>
      <c r="B5099" s="415" t="s">
        <v>171</v>
      </c>
      <c r="C5099" s="414">
        <v>6296.0339615927141</v>
      </c>
      <c r="D5099" s="414">
        <v>2575.7100000000005</v>
      </c>
    </row>
    <row r="5100" spans="1:4" x14ac:dyDescent="0.2">
      <c r="A5100" s="415" t="s">
        <v>9329</v>
      </c>
      <c r="B5100" s="415" t="s">
        <v>169</v>
      </c>
      <c r="C5100" s="414">
        <v>0</v>
      </c>
      <c r="D5100" s="414">
        <v>0</v>
      </c>
    </row>
    <row r="5101" spans="1:4" x14ac:dyDescent="0.2">
      <c r="A5101" s="415" t="s">
        <v>9329</v>
      </c>
      <c r="B5101" s="415" t="s">
        <v>171</v>
      </c>
      <c r="C5101" s="414">
        <v>6296.0339615927214</v>
      </c>
      <c r="D5101" s="414">
        <v>2575.7100000000005</v>
      </c>
    </row>
    <row r="5102" spans="1:4" x14ac:dyDescent="0.2">
      <c r="A5102" s="415" t="s">
        <v>9330</v>
      </c>
      <c r="B5102" s="415" t="s">
        <v>1128</v>
      </c>
      <c r="C5102" s="414">
        <v>25975.0598452374</v>
      </c>
      <c r="D5102" s="414">
        <v>12143.34</v>
      </c>
    </row>
    <row r="5103" spans="1:4" x14ac:dyDescent="0.2">
      <c r="A5103" s="415" t="s">
        <v>9330</v>
      </c>
      <c r="B5103" s="415" t="s">
        <v>1129</v>
      </c>
      <c r="C5103" s="414">
        <v>36236.940154762502</v>
      </c>
      <c r="D5103" s="414">
        <v>16118.19</v>
      </c>
    </row>
    <row r="5104" spans="1:4" x14ac:dyDescent="0.2">
      <c r="A5104" s="415" t="s">
        <v>9331</v>
      </c>
      <c r="B5104" s="415" t="s">
        <v>1128</v>
      </c>
      <c r="C5104" s="414">
        <v>21955.440414507699</v>
      </c>
      <c r="D5104" s="414">
        <v>10264.17</v>
      </c>
    </row>
    <row r="5105" spans="1:4" x14ac:dyDescent="0.2">
      <c r="A5105" s="415" t="s">
        <v>9331</v>
      </c>
      <c r="B5105" s="415" t="s">
        <v>1129</v>
      </c>
      <c r="C5105" s="414">
        <v>20418.559585492199</v>
      </c>
      <c r="D5105" s="414">
        <v>9082.18</v>
      </c>
    </row>
    <row r="5106" spans="1:4" x14ac:dyDescent="0.2">
      <c r="A5106" s="415" t="s">
        <v>9332</v>
      </c>
      <c r="B5106" s="415" t="s">
        <v>1128</v>
      </c>
      <c r="C5106" s="414">
        <v>19096</v>
      </c>
      <c r="D5106" s="414">
        <v>8927.3799999999992</v>
      </c>
    </row>
    <row r="5107" spans="1:4" x14ac:dyDescent="0.2">
      <c r="A5107" s="415" t="s">
        <v>9333</v>
      </c>
      <c r="B5107" s="415" t="s">
        <v>169</v>
      </c>
      <c r="C5107" s="414">
        <v>6059</v>
      </c>
      <c r="D5107" s="414">
        <v>2605.98</v>
      </c>
    </row>
    <row r="5108" spans="1:4" x14ac:dyDescent="0.2">
      <c r="A5108" s="415" t="s">
        <v>9334</v>
      </c>
      <c r="B5108" s="415" t="s">
        <v>169</v>
      </c>
      <c r="C5108" s="414">
        <v>6873</v>
      </c>
      <c r="D5108" s="414">
        <v>2956.08</v>
      </c>
    </row>
    <row r="5109" spans="1:4" x14ac:dyDescent="0.2">
      <c r="A5109" s="415" t="s">
        <v>9335</v>
      </c>
      <c r="B5109" s="415" t="s">
        <v>169</v>
      </c>
      <c r="C5109" s="414">
        <v>28450.925925925902</v>
      </c>
      <c r="D5109" s="414">
        <v>12236.74</v>
      </c>
    </row>
    <row r="5110" spans="1:4" x14ac:dyDescent="0.2">
      <c r="A5110" s="415" t="s">
        <v>9335</v>
      </c>
      <c r="B5110" s="415" t="s">
        <v>171</v>
      </c>
      <c r="C5110" s="414">
        <v>2276.0740740740698</v>
      </c>
      <c r="D5110" s="414">
        <v>931.14</v>
      </c>
    </row>
    <row r="5111" spans="1:4" x14ac:dyDescent="0.2">
      <c r="A5111" s="415" t="s">
        <v>9336</v>
      </c>
      <c r="B5111" s="415" t="s">
        <v>3987</v>
      </c>
      <c r="C5111" s="414">
        <v>1550</v>
      </c>
      <c r="D5111" s="414">
        <v>445.47</v>
      </c>
    </row>
    <row r="5112" spans="1:4" x14ac:dyDescent="0.2">
      <c r="A5112" s="415" t="s">
        <v>9336</v>
      </c>
      <c r="B5112" s="415" t="s">
        <v>3991</v>
      </c>
      <c r="C5112" s="414">
        <v>15217</v>
      </c>
      <c r="D5112" s="414">
        <v>4373.37</v>
      </c>
    </row>
    <row r="5113" spans="1:4" x14ac:dyDescent="0.2">
      <c r="A5113" s="415" t="s">
        <v>9336</v>
      </c>
      <c r="B5113" s="415" t="s">
        <v>3992</v>
      </c>
      <c r="C5113" s="414">
        <v>-5030.0999999999904</v>
      </c>
      <c r="D5113" s="414">
        <v>-823.93</v>
      </c>
    </row>
    <row r="5114" spans="1:4" x14ac:dyDescent="0.2">
      <c r="A5114" s="415" t="s">
        <v>9336</v>
      </c>
      <c r="B5114" s="415" t="s">
        <v>3993</v>
      </c>
      <c r="C5114" s="414">
        <v>-10186.9</v>
      </c>
      <c r="D5114" s="414">
        <v>-1222.43</v>
      </c>
    </row>
    <row r="5115" spans="1:4" x14ac:dyDescent="0.2">
      <c r="A5115" s="415" t="s">
        <v>9337</v>
      </c>
      <c r="B5115" s="415" t="s">
        <v>169</v>
      </c>
      <c r="C5115" s="414">
        <v>0</v>
      </c>
      <c r="D5115" s="414">
        <v>0</v>
      </c>
    </row>
    <row r="5116" spans="1:4" x14ac:dyDescent="0.2">
      <c r="A5116" s="415" t="s">
        <v>9337</v>
      </c>
      <c r="B5116" s="415" t="s">
        <v>171</v>
      </c>
      <c r="C5116" s="414">
        <v>9054.6590673561859</v>
      </c>
      <c r="D5116" s="414">
        <v>3704.26</v>
      </c>
    </row>
    <row r="5117" spans="1:4" x14ac:dyDescent="0.2">
      <c r="A5117" s="415" t="s">
        <v>9338</v>
      </c>
      <c r="B5117" s="415" t="s">
        <v>169</v>
      </c>
      <c r="C5117" s="414">
        <v>27918</v>
      </c>
      <c r="D5117" s="414">
        <v>12007.53</v>
      </c>
    </row>
    <row r="5118" spans="1:4" x14ac:dyDescent="0.2">
      <c r="A5118" s="415" t="s">
        <v>9339</v>
      </c>
      <c r="B5118" s="415" t="s">
        <v>169</v>
      </c>
      <c r="C5118" s="414">
        <v>28442.699999999993</v>
      </c>
      <c r="D5118" s="414">
        <v>12233.22</v>
      </c>
    </row>
    <row r="5119" spans="1:4" x14ac:dyDescent="0.2">
      <c r="A5119" s="415" t="s">
        <v>9340</v>
      </c>
      <c r="B5119" s="415" t="s">
        <v>1128</v>
      </c>
      <c r="C5119" s="414">
        <v>4990</v>
      </c>
      <c r="D5119" s="414">
        <v>2332.8200000000002</v>
      </c>
    </row>
    <row r="5120" spans="1:4" x14ac:dyDescent="0.2">
      <c r="A5120" s="415" t="s">
        <v>9341</v>
      </c>
      <c r="B5120" s="415" t="s">
        <v>169</v>
      </c>
      <c r="C5120" s="414">
        <v>4667</v>
      </c>
      <c r="D5120" s="414">
        <v>2007.28</v>
      </c>
    </row>
    <row r="5121" spans="1:4" x14ac:dyDescent="0.2">
      <c r="A5121" s="415" t="s">
        <v>9342</v>
      </c>
      <c r="B5121" s="415" t="s">
        <v>169</v>
      </c>
      <c r="C5121" s="414">
        <v>6795</v>
      </c>
      <c r="D5121" s="414">
        <v>2922.53</v>
      </c>
    </row>
    <row r="5122" spans="1:4" x14ac:dyDescent="0.2">
      <c r="A5122" s="415" t="s">
        <v>9342</v>
      </c>
      <c r="B5122" s="415" t="s">
        <v>174</v>
      </c>
      <c r="C5122" s="414">
        <v>995</v>
      </c>
      <c r="D5122" s="414">
        <v>427.95</v>
      </c>
    </row>
    <row r="5123" spans="1:4" x14ac:dyDescent="0.2">
      <c r="A5123" s="415" t="s">
        <v>9342</v>
      </c>
      <c r="B5123" s="415" t="s">
        <v>175</v>
      </c>
      <c r="C5123" s="414">
        <v>-995</v>
      </c>
      <c r="D5123" s="414">
        <v>-179.1</v>
      </c>
    </row>
    <row r="5124" spans="1:4" x14ac:dyDescent="0.2">
      <c r="A5124" s="415" t="s">
        <v>9343</v>
      </c>
      <c r="B5124" s="415" t="s">
        <v>169</v>
      </c>
      <c r="C5124" s="414">
        <v>3816.2000000000098</v>
      </c>
      <c r="D5124" s="414">
        <v>1641.35</v>
      </c>
    </row>
    <row r="5125" spans="1:4" x14ac:dyDescent="0.2">
      <c r="A5125" s="415" t="s">
        <v>9344</v>
      </c>
      <c r="B5125" s="415" t="s">
        <v>169</v>
      </c>
      <c r="C5125" s="414">
        <v>8116</v>
      </c>
      <c r="D5125" s="414">
        <v>3490.69</v>
      </c>
    </row>
    <row r="5126" spans="1:4" x14ac:dyDescent="0.2">
      <c r="A5126" s="415" t="s">
        <v>9345</v>
      </c>
      <c r="B5126" s="415" t="s">
        <v>169</v>
      </c>
      <c r="C5126" s="414">
        <v>0</v>
      </c>
      <c r="D5126" s="414">
        <v>0</v>
      </c>
    </row>
    <row r="5127" spans="1:4" x14ac:dyDescent="0.2">
      <c r="A5127" s="415" t="s">
        <v>9345</v>
      </c>
      <c r="B5127" s="415" t="s">
        <v>171</v>
      </c>
      <c r="C5127" s="414">
        <v>11003.349073060283</v>
      </c>
      <c r="D5127" s="414">
        <v>4501.4799999999996</v>
      </c>
    </row>
    <row r="5128" spans="1:4" x14ac:dyDescent="0.2">
      <c r="A5128" s="415" t="s">
        <v>9345</v>
      </c>
      <c r="B5128" s="415" t="s">
        <v>172</v>
      </c>
      <c r="C5128" s="414">
        <v>3589.3277724956129</v>
      </c>
      <c r="D5128" s="414">
        <v>1420.6499999999999</v>
      </c>
    </row>
    <row r="5129" spans="1:4" x14ac:dyDescent="0.2">
      <c r="A5129" s="415" t="s">
        <v>9346</v>
      </c>
      <c r="B5129" s="415" t="s">
        <v>169</v>
      </c>
      <c r="C5129" s="414">
        <v>7939</v>
      </c>
      <c r="D5129" s="414">
        <v>3414.56</v>
      </c>
    </row>
    <row r="5130" spans="1:4" x14ac:dyDescent="0.2">
      <c r="A5130" s="415" t="s">
        <v>9347</v>
      </c>
      <c r="B5130" s="415" t="s">
        <v>169</v>
      </c>
      <c r="C5130" s="414">
        <v>9634</v>
      </c>
      <c r="D5130" s="414">
        <v>4143.58</v>
      </c>
    </row>
    <row r="5131" spans="1:4" x14ac:dyDescent="0.2">
      <c r="A5131" s="415" t="s">
        <v>9348</v>
      </c>
      <c r="B5131" s="415" t="s">
        <v>169</v>
      </c>
      <c r="C5131" s="414">
        <v>7310</v>
      </c>
      <c r="D5131" s="414">
        <v>3144.03</v>
      </c>
    </row>
    <row r="5132" spans="1:4" x14ac:dyDescent="0.2">
      <c r="A5132" s="415" t="s">
        <v>9349</v>
      </c>
      <c r="B5132" s="415" t="s">
        <v>169</v>
      </c>
      <c r="C5132" s="414">
        <v>3268</v>
      </c>
      <c r="D5132" s="414">
        <v>1405.56</v>
      </c>
    </row>
    <row r="5133" spans="1:4" x14ac:dyDescent="0.2">
      <c r="A5133" s="415" t="s">
        <v>9350</v>
      </c>
      <c r="B5133" s="415" t="s">
        <v>169</v>
      </c>
      <c r="C5133" s="414">
        <v>15207</v>
      </c>
      <c r="D5133" s="414">
        <v>6540.53</v>
      </c>
    </row>
    <row r="5134" spans="1:4" x14ac:dyDescent="0.2">
      <c r="A5134" s="415" t="s">
        <v>9351</v>
      </c>
      <c r="B5134" s="415" t="s">
        <v>169</v>
      </c>
      <c r="C5134" s="414">
        <v>6344</v>
      </c>
      <c r="D5134" s="414">
        <v>2728.55</v>
      </c>
    </row>
    <row r="5135" spans="1:4" x14ac:dyDescent="0.2">
      <c r="A5135" s="415" t="s">
        <v>9352</v>
      </c>
      <c r="B5135" s="415" t="s">
        <v>1128</v>
      </c>
      <c r="C5135" s="414">
        <v>1377.700000000011</v>
      </c>
      <c r="D5135" s="414">
        <v>644.06999999999994</v>
      </c>
    </row>
    <row r="5136" spans="1:4" x14ac:dyDescent="0.2">
      <c r="A5136" s="415" t="s">
        <v>9353</v>
      </c>
      <c r="B5136" s="415" t="s">
        <v>169</v>
      </c>
      <c r="C5136" s="414">
        <v>9705</v>
      </c>
      <c r="D5136" s="414">
        <v>4174.12</v>
      </c>
    </row>
    <row r="5137" spans="1:4" x14ac:dyDescent="0.2">
      <c r="A5137" s="415" t="s">
        <v>9354</v>
      </c>
      <c r="B5137" s="415" t="s">
        <v>169</v>
      </c>
      <c r="C5137" s="414">
        <v>8800</v>
      </c>
      <c r="D5137" s="414">
        <v>3784.8700000000003</v>
      </c>
    </row>
    <row r="5138" spans="1:4" x14ac:dyDescent="0.2">
      <c r="A5138" s="415" t="s">
        <v>9355</v>
      </c>
      <c r="B5138" s="415" t="s">
        <v>169</v>
      </c>
      <c r="C5138" s="414">
        <v>20285</v>
      </c>
      <c r="D5138" s="414">
        <v>8724.58</v>
      </c>
    </row>
    <row r="5139" spans="1:4" x14ac:dyDescent="0.2">
      <c r="A5139" s="415" t="s">
        <v>9356</v>
      </c>
      <c r="B5139" s="415" t="s">
        <v>169</v>
      </c>
      <c r="C5139" s="414">
        <v>10300</v>
      </c>
      <c r="D5139" s="414">
        <v>4430.03</v>
      </c>
    </row>
    <row r="5140" spans="1:4" x14ac:dyDescent="0.2">
      <c r="A5140" s="415" t="s">
        <v>9357</v>
      </c>
      <c r="B5140" s="415" t="s">
        <v>169</v>
      </c>
      <c r="C5140" s="414">
        <v>7722</v>
      </c>
      <c r="D5140" s="414">
        <v>3321.23</v>
      </c>
    </row>
    <row r="5141" spans="1:4" x14ac:dyDescent="0.2">
      <c r="A5141" s="415" t="s">
        <v>9358</v>
      </c>
      <c r="B5141" s="415" t="s">
        <v>1128</v>
      </c>
      <c r="C5141" s="414">
        <v>26241.6666666651</v>
      </c>
      <c r="D5141" s="414">
        <v>12267.98</v>
      </c>
    </row>
    <row r="5142" spans="1:4" x14ac:dyDescent="0.2">
      <c r="A5142" s="415" t="s">
        <v>9359</v>
      </c>
      <c r="B5142" s="415" t="s">
        <v>169</v>
      </c>
      <c r="C5142" s="414">
        <v>3886.5384615386001</v>
      </c>
      <c r="D5142" s="414">
        <v>1671.6</v>
      </c>
    </row>
    <row r="5143" spans="1:4" x14ac:dyDescent="0.2">
      <c r="A5143" s="415" t="s">
        <v>9359</v>
      </c>
      <c r="B5143" s="415" t="s">
        <v>171</v>
      </c>
      <c r="C5143" s="414">
        <v>40371.794871796301</v>
      </c>
      <c r="D5143" s="414">
        <v>16516.099999999999</v>
      </c>
    </row>
    <row r="5144" spans="1:4" x14ac:dyDescent="0.2">
      <c r="A5144" s="415" t="s">
        <v>9360</v>
      </c>
      <c r="B5144" s="415" t="s">
        <v>169</v>
      </c>
      <c r="C5144" s="414">
        <v>6317</v>
      </c>
      <c r="D5144" s="414">
        <v>2716.94</v>
      </c>
    </row>
    <row r="5145" spans="1:4" x14ac:dyDescent="0.2">
      <c r="A5145" s="415" t="s">
        <v>9360</v>
      </c>
      <c r="B5145" s="415" t="s">
        <v>174</v>
      </c>
      <c r="C5145" s="414">
        <v>1414</v>
      </c>
      <c r="D5145" s="414">
        <v>608.16</v>
      </c>
    </row>
    <row r="5146" spans="1:4" x14ac:dyDescent="0.2">
      <c r="A5146" s="415" t="s">
        <v>9360</v>
      </c>
      <c r="B5146" s="415" t="s">
        <v>175</v>
      </c>
      <c r="C5146" s="414">
        <v>-1414</v>
      </c>
      <c r="D5146" s="414">
        <v>-254.52</v>
      </c>
    </row>
    <row r="5147" spans="1:4" x14ac:dyDescent="0.2">
      <c r="A5147" s="415" t="s">
        <v>9361</v>
      </c>
      <c r="B5147" s="415" t="s">
        <v>169</v>
      </c>
      <c r="C5147" s="414">
        <v>11199</v>
      </c>
      <c r="D5147" s="414">
        <v>4816.6900000000005</v>
      </c>
    </row>
    <row r="5148" spans="1:4" x14ac:dyDescent="0.2">
      <c r="A5148" s="415" t="s">
        <v>9362</v>
      </c>
      <c r="B5148" s="415" t="s">
        <v>169</v>
      </c>
      <c r="C5148" s="414">
        <v>3763</v>
      </c>
      <c r="D5148" s="414">
        <v>1618.47</v>
      </c>
    </row>
    <row r="5149" spans="1:4" x14ac:dyDescent="0.2">
      <c r="A5149" s="415" t="s">
        <v>9363</v>
      </c>
      <c r="B5149" s="415" t="s">
        <v>169</v>
      </c>
      <c r="C5149" s="414">
        <v>20481</v>
      </c>
      <c r="D5149" s="414">
        <v>8808.8799999999992</v>
      </c>
    </row>
    <row r="5150" spans="1:4" x14ac:dyDescent="0.2">
      <c r="A5150" s="415" t="s">
        <v>9363</v>
      </c>
      <c r="B5150" s="415" t="s">
        <v>174</v>
      </c>
      <c r="C5150" s="414">
        <v>621</v>
      </c>
      <c r="D5150" s="414">
        <v>267.08999999999997</v>
      </c>
    </row>
    <row r="5151" spans="1:4" x14ac:dyDescent="0.2">
      <c r="A5151" s="415" t="s">
        <v>9363</v>
      </c>
      <c r="B5151" s="415" t="s">
        <v>175</v>
      </c>
      <c r="C5151" s="414">
        <v>-621</v>
      </c>
      <c r="D5151" s="414">
        <v>-111.78</v>
      </c>
    </row>
    <row r="5152" spans="1:4" x14ac:dyDescent="0.2">
      <c r="A5152" s="415" t="s">
        <v>9364</v>
      </c>
      <c r="B5152" s="415" t="s">
        <v>169</v>
      </c>
      <c r="C5152" s="414">
        <v>3890</v>
      </c>
      <c r="D5152" s="414">
        <v>1673.09</v>
      </c>
    </row>
    <row r="5153" spans="1:4" x14ac:dyDescent="0.2">
      <c r="A5153" s="415" t="s">
        <v>9365</v>
      </c>
      <c r="B5153" s="415" t="s">
        <v>169</v>
      </c>
      <c r="C5153" s="414">
        <v>5240</v>
      </c>
      <c r="D5153" s="414">
        <v>2253.7199999999998</v>
      </c>
    </row>
    <row r="5154" spans="1:4" x14ac:dyDescent="0.2">
      <c r="A5154" s="415" t="s">
        <v>9366</v>
      </c>
      <c r="B5154" s="415" t="s">
        <v>169</v>
      </c>
      <c r="C5154" s="414">
        <v>4926.9999999999945</v>
      </c>
      <c r="D5154" s="414">
        <v>2119.1299999999997</v>
      </c>
    </row>
    <row r="5155" spans="1:4" x14ac:dyDescent="0.2">
      <c r="A5155" s="415" t="s">
        <v>9367</v>
      </c>
      <c r="B5155" s="415" t="s">
        <v>169</v>
      </c>
      <c r="C5155" s="414">
        <v>4606</v>
      </c>
      <c r="D5155" s="414">
        <v>1981.04</v>
      </c>
    </row>
    <row r="5156" spans="1:4" x14ac:dyDescent="0.2">
      <c r="A5156" s="415" t="s">
        <v>9368</v>
      </c>
      <c r="B5156" s="415" t="s">
        <v>169</v>
      </c>
      <c r="C5156" s="414">
        <v>6751</v>
      </c>
      <c r="D5156" s="414">
        <v>2903.61</v>
      </c>
    </row>
    <row r="5157" spans="1:4" x14ac:dyDescent="0.2">
      <c r="A5157" s="415" t="s">
        <v>9369</v>
      </c>
      <c r="B5157" s="415" t="s">
        <v>3254</v>
      </c>
      <c r="C5157" s="414">
        <v>16024</v>
      </c>
      <c r="D5157" s="414">
        <v>5456.17</v>
      </c>
    </row>
    <row r="5158" spans="1:4" x14ac:dyDescent="0.2">
      <c r="A5158" s="415" t="s">
        <v>9369</v>
      </c>
      <c r="B5158" s="415" t="s">
        <v>3258</v>
      </c>
      <c r="C5158" s="414">
        <v>3743</v>
      </c>
      <c r="D5158" s="414">
        <v>1274.49</v>
      </c>
    </row>
    <row r="5159" spans="1:4" x14ac:dyDescent="0.2">
      <c r="A5159" s="415" t="s">
        <v>9369</v>
      </c>
      <c r="B5159" s="415" t="s">
        <v>3259</v>
      </c>
      <c r="C5159" s="414">
        <v>-3743</v>
      </c>
      <c r="D5159" s="414">
        <v>-613.1</v>
      </c>
    </row>
    <row r="5160" spans="1:4" x14ac:dyDescent="0.2">
      <c r="A5160" s="415" t="s">
        <v>9369</v>
      </c>
      <c r="B5160" s="415" t="s">
        <v>3260</v>
      </c>
      <c r="C5160" s="414">
        <v>0</v>
      </c>
      <c r="D5160" s="414">
        <v>0</v>
      </c>
    </row>
    <row r="5161" spans="1:4" x14ac:dyDescent="0.2">
      <c r="A5161" s="415" t="s">
        <v>9370</v>
      </c>
      <c r="B5161" s="415" t="s">
        <v>169</v>
      </c>
      <c r="C5161" s="414">
        <v>14510</v>
      </c>
      <c r="D5161" s="414">
        <v>6240.75</v>
      </c>
    </row>
    <row r="5162" spans="1:4" x14ac:dyDescent="0.2">
      <c r="A5162" s="415" t="s">
        <v>9371</v>
      </c>
      <c r="B5162" s="415" t="s">
        <v>169</v>
      </c>
      <c r="C5162" s="414">
        <v>10727</v>
      </c>
      <c r="D5162" s="414">
        <v>4613.6900000000005</v>
      </c>
    </row>
    <row r="5163" spans="1:4" x14ac:dyDescent="0.2">
      <c r="A5163" s="415" t="s">
        <v>9372</v>
      </c>
      <c r="B5163" s="415" t="s">
        <v>169</v>
      </c>
      <c r="C5163" s="414">
        <v>16253.444206008</v>
      </c>
      <c r="D5163" s="414">
        <v>6990.61</v>
      </c>
    </row>
    <row r="5164" spans="1:4" x14ac:dyDescent="0.2">
      <c r="A5164" s="415" t="s">
        <v>9373</v>
      </c>
      <c r="B5164" s="415" t="s">
        <v>169</v>
      </c>
      <c r="C5164" s="414">
        <v>5780</v>
      </c>
      <c r="D5164" s="414">
        <v>2485.98</v>
      </c>
    </row>
    <row r="5165" spans="1:4" x14ac:dyDescent="0.2">
      <c r="A5165" s="415" t="s">
        <v>9374</v>
      </c>
      <c r="B5165" s="415" t="s">
        <v>169</v>
      </c>
      <c r="C5165" s="414">
        <v>5183</v>
      </c>
      <c r="D5165" s="414">
        <v>2229.21</v>
      </c>
    </row>
    <row r="5166" spans="1:4" x14ac:dyDescent="0.2">
      <c r="A5166" s="415" t="s">
        <v>9375</v>
      </c>
      <c r="B5166" s="415" t="s">
        <v>169</v>
      </c>
      <c r="C5166" s="414">
        <v>14585</v>
      </c>
      <c r="D5166" s="414">
        <v>6273.01</v>
      </c>
    </row>
    <row r="5167" spans="1:4" x14ac:dyDescent="0.2">
      <c r="A5167" s="415" t="s">
        <v>9376</v>
      </c>
      <c r="B5167" s="415" t="s">
        <v>169</v>
      </c>
      <c r="C5167" s="414">
        <v>10875</v>
      </c>
      <c r="D5167" s="414">
        <v>4677.34</v>
      </c>
    </row>
    <row r="5168" spans="1:4" x14ac:dyDescent="0.2">
      <c r="A5168" s="415" t="s">
        <v>9377</v>
      </c>
      <c r="B5168" s="415" t="s">
        <v>169</v>
      </c>
      <c r="C5168" s="414">
        <v>18330</v>
      </c>
      <c r="D5168" s="414">
        <v>7883.73</v>
      </c>
    </row>
    <row r="5169" spans="1:4" x14ac:dyDescent="0.2">
      <c r="A5169" s="415" t="s">
        <v>9378</v>
      </c>
      <c r="B5169" s="415" t="s">
        <v>169</v>
      </c>
      <c r="C5169" s="414">
        <v>15802</v>
      </c>
      <c r="D5169" s="414">
        <v>6796.43</v>
      </c>
    </row>
    <row r="5170" spans="1:4" x14ac:dyDescent="0.2">
      <c r="A5170" s="415" t="s">
        <v>9379</v>
      </c>
      <c r="B5170" s="415" t="s">
        <v>3987</v>
      </c>
      <c r="C5170" s="414">
        <v>6605</v>
      </c>
      <c r="D5170" s="414">
        <v>1898.28</v>
      </c>
    </row>
    <row r="5171" spans="1:4" x14ac:dyDescent="0.2">
      <c r="A5171" s="415" t="s">
        <v>9379</v>
      </c>
      <c r="B5171" s="415" t="s">
        <v>3991</v>
      </c>
      <c r="C5171" s="414">
        <v>938</v>
      </c>
      <c r="D5171" s="414">
        <v>269.58</v>
      </c>
    </row>
    <row r="5172" spans="1:4" x14ac:dyDescent="0.2">
      <c r="A5172" s="415" t="s">
        <v>9379</v>
      </c>
      <c r="B5172" s="415" t="s">
        <v>3992</v>
      </c>
      <c r="C5172" s="414">
        <v>-938</v>
      </c>
      <c r="D5172" s="414">
        <v>-153.63999999999999</v>
      </c>
    </row>
    <row r="5173" spans="1:4" x14ac:dyDescent="0.2">
      <c r="A5173" s="415" t="s">
        <v>9379</v>
      </c>
      <c r="B5173" s="415" t="s">
        <v>3993</v>
      </c>
      <c r="C5173" s="414">
        <v>0</v>
      </c>
      <c r="D5173" s="414">
        <v>0</v>
      </c>
    </row>
    <row r="5174" spans="1:4" x14ac:dyDescent="0.2">
      <c r="A5174" s="415" t="s">
        <v>9380</v>
      </c>
      <c r="B5174" s="415" t="s">
        <v>169</v>
      </c>
      <c r="C5174" s="414">
        <v>8421</v>
      </c>
      <c r="D5174" s="414">
        <v>3621.88</v>
      </c>
    </row>
    <row r="5175" spans="1:4" x14ac:dyDescent="0.2">
      <c r="A5175" s="415" t="s">
        <v>9381</v>
      </c>
      <c r="B5175" s="415" t="s">
        <v>169</v>
      </c>
      <c r="C5175" s="414">
        <v>20682.499999999989</v>
      </c>
      <c r="D5175" s="414">
        <v>8895.5400000000009</v>
      </c>
    </row>
    <row r="5176" spans="1:4" x14ac:dyDescent="0.2">
      <c r="A5176" s="415" t="s">
        <v>9382</v>
      </c>
      <c r="B5176" s="415" t="s">
        <v>169</v>
      </c>
      <c r="C5176" s="414">
        <v>22762.238642583448</v>
      </c>
      <c r="D5176" s="414">
        <v>9790.0400000000009</v>
      </c>
    </row>
    <row r="5177" spans="1:4" x14ac:dyDescent="0.2">
      <c r="A5177" s="415" t="s">
        <v>9382</v>
      </c>
      <c r="B5177" s="415" t="s">
        <v>171</v>
      </c>
      <c r="C5177" s="414">
        <v>18824.371357416512</v>
      </c>
      <c r="D5177" s="414">
        <v>7701.0499999999993</v>
      </c>
    </row>
    <row r="5178" spans="1:4" x14ac:dyDescent="0.2">
      <c r="A5178" s="415" t="s">
        <v>9383</v>
      </c>
      <c r="B5178" s="415" t="s">
        <v>169</v>
      </c>
      <c r="C5178" s="414">
        <v>8146</v>
      </c>
      <c r="D5178" s="414">
        <v>3503.59</v>
      </c>
    </row>
    <row r="5179" spans="1:4" x14ac:dyDescent="0.2">
      <c r="A5179" s="415" t="s">
        <v>9384</v>
      </c>
      <c r="B5179" s="415" t="s">
        <v>169</v>
      </c>
      <c r="C5179" s="414">
        <v>22470</v>
      </c>
      <c r="D5179" s="414">
        <v>9664.369999999999</v>
      </c>
    </row>
    <row r="5180" spans="1:4" x14ac:dyDescent="0.2">
      <c r="A5180" s="415" t="s">
        <v>9385</v>
      </c>
      <c r="B5180" s="415" t="s">
        <v>169</v>
      </c>
      <c r="C5180" s="414">
        <v>3461.0439560439859</v>
      </c>
      <c r="D5180" s="414">
        <v>1488.6000000000001</v>
      </c>
    </row>
    <row r="5181" spans="1:4" x14ac:dyDescent="0.2">
      <c r="A5181" s="415" t="s">
        <v>9386</v>
      </c>
      <c r="B5181" s="415" t="s">
        <v>3270</v>
      </c>
      <c r="C5181" s="414">
        <v>3537.9560439559941</v>
      </c>
      <c r="D5181" s="414">
        <v>1168.57</v>
      </c>
    </row>
    <row r="5182" spans="1:4" x14ac:dyDescent="0.2">
      <c r="A5182" s="415" t="s">
        <v>9387</v>
      </c>
      <c r="B5182" s="415" t="s">
        <v>169</v>
      </c>
      <c r="C5182" s="414">
        <v>22166.66666666665</v>
      </c>
      <c r="D5182" s="414">
        <v>9533.8799999999992</v>
      </c>
    </row>
    <row r="5183" spans="1:4" x14ac:dyDescent="0.2">
      <c r="A5183" s="415" t="s">
        <v>9387</v>
      </c>
      <c r="B5183" s="415" t="s">
        <v>171</v>
      </c>
      <c r="C5183" s="414">
        <v>4832.3333333333239</v>
      </c>
      <c r="D5183" s="414">
        <v>1976.91</v>
      </c>
    </row>
    <row r="5184" spans="1:4" x14ac:dyDescent="0.2">
      <c r="A5184" s="415" t="s">
        <v>9388</v>
      </c>
      <c r="B5184" s="415" t="s">
        <v>169</v>
      </c>
      <c r="C5184" s="414">
        <v>8021</v>
      </c>
      <c r="D5184" s="414">
        <v>3449.83</v>
      </c>
    </row>
    <row r="5185" spans="1:4" x14ac:dyDescent="0.2">
      <c r="A5185" s="415" t="s">
        <v>9389</v>
      </c>
      <c r="B5185" s="415" t="s">
        <v>169</v>
      </c>
      <c r="C5185" s="414">
        <v>3036</v>
      </c>
      <c r="D5185" s="414">
        <v>1305.79</v>
      </c>
    </row>
    <row r="5186" spans="1:4" x14ac:dyDescent="0.2">
      <c r="A5186" s="415" t="s">
        <v>9390</v>
      </c>
      <c r="B5186" s="415" t="s">
        <v>169</v>
      </c>
      <c r="C5186" s="414">
        <v>7265</v>
      </c>
      <c r="D5186" s="414">
        <v>3124.68</v>
      </c>
    </row>
    <row r="5187" spans="1:4" x14ac:dyDescent="0.2">
      <c r="A5187" s="415" t="s">
        <v>9391</v>
      </c>
      <c r="B5187" s="415" t="s">
        <v>169</v>
      </c>
      <c r="C5187" s="414">
        <v>6200</v>
      </c>
      <c r="D5187" s="414">
        <v>2666.62</v>
      </c>
    </row>
    <row r="5188" spans="1:4" x14ac:dyDescent="0.2">
      <c r="A5188" s="415" t="s">
        <v>9392</v>
      </c>
      <c r="B5188" s="415" t="s">
        <v>169</v>
      </c>
      <c r="C5188" s="414">
        <v>2715</v>
      </c>
      <c r="D5188" s="414">
        <v>1167.72</v>
      </c>
    </row>
    <row r="5189" spans="1:4" x14ac:dyDescent="0.2">
      <c r="A5189" s="415" t="s">
        <v>9393</v>
      </c>
      <c r="B5189" s="415" t="s">
        <v>169</v>
      </c>
      <c r="C5189" s="414">
        <v>19574</v>
      </c>
      <c r="D5189" s="414">
        <v>8418.7800000000007</v>
      </c>
    </row>
    <row r="5190" spans="1:4" x14ac:dyDescent="0.2">
      <c r="A5190" s="415" t="s">
        <v>9394</v>
      </c>
      <c r="B5190" s="415" t="s">
        <v>1128</v>
      </c>
      <c r="C5190" s="414">
        <v>23908.27586206892</v>
      </c>
      <c r="D5190" s="414">
        <v>11177.11</v>
      </c>
    </row>
    <row r="5191" spans="1:4" x14ac:dyDescent="0.2">
      <c r="A5191" s="415" t="s">
        <v>9394</v>
      </c>
      <c r="B5191" s="415" t="s">
        <v>1129</v>
      </c>
      <c r="C5191" s="414">
        <v>10758.724137931002</v>
      </c>
      <c r="D5191" s="414">
        <v>4785.4900000000007</v>
      </c>
    </row>
    <row r="5192" spans="1:4" x14ac:dyDescent="0.2">
      <c r="A5192" s="415" t="s">
        <v>9395</v>
      </c>
      <c r="B5192" s="415" t="s">
        <v>169</v>
      </c>
      <c r="C5192" s="414">
        <v>4450</v>
      </c>
      <c r="D5192" s="414">
        <v>1913.95</v>
      </c>
    </row>
    <row r="5193" spans="1:4" x14ac:dyDescent="0.2">
      <c r="A5193" s="415" t="s">
        <v>9396</v>
      </c>
      <c r="B5193" s="415" t="s">
        <v>169</v>
      </c>
      <c r="C5193" s="414">
        <v>11667</v>
      </c>
      <c r="D5193" s="414">
        <v>5017.9799999999996</v>
      </c>
    </row>
    <row r="5194" spans="1:4" x14ac:dyDescent="0.2">
      <c r="A5194" s="415" t="s">
        <v>9397</v>
      </c>
      <c r="B5194" s="415" t="s">
        <v>169</v>
      </c>
      <c r="C5194" s="414">
        <v>9592.2099999999937</v>
      </c>
      <c r="D5194" s="414">
        <v>4125.6000000000004</v>
      </c>
    </row>
    <row r="5195" spans="1:4" x14ac:dyDescent="0.2">
      <c r="A5195" s="415" t="s">
        <v>9398</v>
      </c>
      <c r="B5195" s="415" t="s">
        <v>169</v>
      </c>
      <c r="C5195" s="414">
        <v>9758.0200000000041</v>
      </c>
      <c r="D5195" s="414">
        <v>4196.93</v>
      </c>
    </row>
    <row r="5196" spans="1:4" x14ac:dyDescent="0.2">
      <c r="A5196" s="415" t="s">
        <v>9399</v>
      </c>
      <c r="B5196" s="415" t="s">
        <v>169</v>
      </c>
      <c r="C5196" s="414">
        <v>9936.3809999999994</v>
      </c>
      <c r="D5196" s="414">
        <v>4273.63</v>
      </c>
    </row>
    <row r="5197" spans="1:4" x14ac:dyDescent="0.2">
      <c r="A5197" s="415" t="s">
        <v>9400</v>
      </c>
      <c r="B5197" s="415" t="s">
        <v>169</v>
      </c>
      <c r="C5197" s="414">
        <v>12968</v>
      </c>
      <c r="D5197" s="414">
        <v>5577.54</v>
      </c>
    </row>
    <row r="5198" spans="1:4" x14ac:dyDescent="0.2">
      <c r="A5198" s="415" t="s">
        <v>9401</v>
      </c>
      <c r="B5198" s="415" t="s">
        <v>169</v>
      </c>
      <c r="C5198" s="414">
        <v>2606.8999999999842</v>
      </c>
      <c r="D5198" s="414">
        <v>1121.21</v>
      </c>
    </row>
    <row r="5199" spans="1:4" x14ac:dyDescent="0.2">
      <c r="A5199" s="415" t="s">
        <v>9402</v>
      </c>
      <c r="B5199" s="415" t="s">
        <v>169</v>
      </c>
      <c r="C5199" s="414">
        <v>3314</v>
      </c>
      <c r="D5199" s="414">
        <v>1425.35</v>
      </c>
    </row>
    <row r="5200" spans="1:4" x14ac:dyDescent="0.2">
      <c r="A5200" s="415" t="s">
        <v>9403</v>
      </c>
      <c r="B5200" s="415" t="s">
        <v>169</v>
      </c>
      <c r="C5200" s="414">
        <v>4699</v>
      </c>
      <c r="D5200" s="414">
        <v>2021.04</v>
      </c>
    </row>
    <row r="5201" spans="1:4" x14ac:dyDescent="0.2">
      <c r="A5201" s="415" t="s">
        <v>9404</v>
      </c>
      <c r="B5201" s="415" t="s">
        <v>169</v>
      </c>
      <c r="C5201" s="414">
        <v>8633</v>
      </c>
      <c r="D5201" s="414">
        <v>3713.05</v>
      </c>
    </row>
    <row r="5202" spans="1:4" x14ac:dyDescent="0.2">
      <c r="A5202" s="415" t="s">
        <v>9405</v>
      </c>
      <c r="B5202" s="415" t="s">
        <v>169</v>
      </c>
      <c r="C5202" s="414">
        <v>4050.3272727274598</v>
      </c>
      <c r="D5202" s="414">
        <v>1742.05</v>
      </c>
    </row>
    <row r="5203" spans="1:4" x14ac:dyDescent="0.2">
      <c r="A5203" s="415" t="s">
        <v>9406</v>
      </c>
      <c r="B5203" s="415" t="s">
        <v>3987</v>
      </c>
      <c r="C5203" s="414">
        <v>3021.6727272725302</v>
      </c>
      <c r="D5203" s="414">
        <v>868.43</v>
      </c>
    </row>
    <row r="5204" spans="1:4" x14ac:dyDescent="0.2">
      <c r="A5204" s="415" t="s">
        <v>9407</v>
      </c>
      <c r="B5204" s="415" t="s">
        <v>169</v>
      </c>
      <c r="C5204" s="414">
        <v>3798</v>
      </c>
      <c r="D5204" s="414">
        <v>1633.52</v>
      </c>
    </row>
    <row r="5205" spans="1:4" x14ac:dyDescent="0.2">
      <c r="A5205" s="415" t="s">
        <v>9408</v>
      </c>
      <c r="B5205" s="415" t="s">
        <v>169</v>
      </c>
      <c r="C5205" s="414">
        <v>5526</v>
      </c>
      <c r="D5205" s="414">
        <v>2376.73</v>
      </c>
    </row>
    <row r="5206" spans="1:4" x14ac:dyDescent="0.2">
      <c r="A5206" s="415" t="s">
        <v>9409</v>
      </c>
      <c r="B5206" s="415" t="s">
        <v>169</v>
      </c>
      <c r="C5206" s="414">
        <v>14519.841269841199</v>
      </c>
      <c r="D5206" s="414">
        <v>6244.98</v>
      </c>
    </row>
    <row r="5207" spans="1:4" x14ac:dyDescent="0.2">
      <c r="A5207" s="415" t="s">
        <v>9409</v>
      </c>
      <c r="B5207" s="415" t="s">
        <v>171</v>
      </c>
      <c r="C5207" s="414">
        <v>116.158730158729</v>
      </c>
      <c r="D5207" s="414">
        <v>47.52</v>
      </c>
    </row>
    <row r="5208" spans="1:4" x14ac:dyDescent="0.2">
      <c r="A5208" s="415" t="s">
        <v>9410</v>
      </c>
      <c r="B5208" s="415" t="s">
        <v>169</v>
      </c>
      <c r="C5208" s="414">
        <v>8250</v>
      </c>
      <c r="D5208" s="414">
        <v>3548.33</v>
      </c>
    </row>
    <row r="5209" spans="1:4" x14ac:dyDescent="0.2">
      <c r="A5209" s="415" t="s">
        <v>9411</v>
      </c>
      <c r="B5209" s="415" t="s">
        <v>169</v>
      </c>
      <c r="C5209" s="414">
        <v>9550</v>
      </c>
      <c r="D5209" s="414">
        <v>4107.46</v>
      </c>
    </row>
    <row r="5210" spans="1:4" x14ac:dyDescent="0.2">
      <c r="A5210" s="415" t="s">
        <v>9412</v>
      </c>
      <c r="B5210" s="415" t="s">
        <v>169</v>
      </c>
      <c r="C5210" s="414">
        <v>10544</v>
      </c>
      <c r="D5210" s="414">
        <v>4534.9699999999993</v>
      </c>
    </row>
    <row r="5211" spans="1:4" x14ac:dyDescent="0.2">
      <c r="A5211" s="415" t="s">
        <v>9413</v>
      </c>
      <c r="B5211" s="415" t="s">
        <v>169</v>
      </c>
      <c r="C5211" s="414">
        <v>5694</v>
      </c>
      <c r="D5211" s="414">
        <v>2448.9899999999998</v>
      </c>
    </row>
    <row r="5212" spans="1:4" x14ac:dyDescent="0.2">
      <c r="A5212" s="415" t="s">
        <v>9414</v>
      </c>
      <c r="B5212" s="415" t="s">
        <v>169</v>
      </c>
      <c r="C5212" s="414">
        <v>5214</v>
      </c>
      <c r="D5212" s="414">
        <v>2242.54</v>
      </c>
    </row>
    <row r="5213" spans="1:4" x14ac:dyDescent="0.2">
      <c r="A5213" s="415" t="s">
        <v>9415</v>
      </c>
      <c r="B5213" s="415" t="s">
        <v>169</v>
      </c>
      <c r="C5213" s="414">
        <v>6167</v>
      </c>
      <c r="D5213" s="414">
        <v>2652.43</v>
      </c>
    </row>
    <row r="5214" spans="1:4" x14ac:dyDescent="0.2">
      <c r="A5214" s="415" t="s">
        <v>9416</v>
      </c>
      <c r="B5214" s="415" t="s">
        <v>169</v>
      </c>
      <c r="C5214" s="414">
        <v>3839</v>
      </c>
      <c r="D5214" s="414">
        <v>1651.15</v>
      </c>
    </row>
    <row r="5215" spans="1:4" x14ac:dyDescent="0.2">
      <c r="A5215" s="415" t="s">
        <v>9417</v>
      </c>
      <c r="B5215" s="415" t="s">
        <v>169</v>
      </c>
      <c r="C5215" s="414">
        <v>28751.407407407361</v>
      </c>
      <c r="D5215" s="414">
        <v>12365.979999999998</v>
      </c>
    </row>
    <row r="5216" spans="1:4" x14ac:dyDescent="0.2">
      <c r="A5216" s="415" t="s">
        <v>9417</v>
      </c>
      <c r="B5216" s="415" t="s">
        <v>171</v>
      </c>
      <c r="C5216" s="414">
        <v>67086.617283950545</v>
      </c>
      <c r="D5216" s="414">
        <v>27445.139999999996</v>
      </c>
    </row>
    <row r="5217" spans="1:4" x14ac:dyDescent="0.2">
      <c r="A5217" s="415" t="s">
        <v>9417</v>
      </c>
      <c r="B5217" s="415" t="s">
        <v>172</v>
      </c>
      <c r="C5217" s="414">
        <v>486377.97530864127</v>
      </c>
      <c r="D5217" s="414">
        <v>192508.40999999997</v>
      </c>
    </row>
    <row r="5218" spans="1:4" x14ac:dyDescent="0.2">
      <c r="A5218" s="415" t="s">
        <v>9418</v>
      </c>
      <c r="B5218" s="415" t="s">
        <v>169</v>
      </c>
      <c r="C5218" s="414">
        <v>18486</v>
      </c>
      <c r="D5218" s="414">
        <v>7950.83</v>
      </c>
    </row>
    <row r="5219" spans="1:4" x14ac:dyDescent="0.2">
      <c r="A5219" s="415" t="s">
        <v>9419</v>
      </c>
      <c r="B5219" s="415" t="s">
        <v>169</v>
      </c>
      <c r="C5219" s="414">
        <v>5187</v>
      </c>
      <c r="D5219" s="414">
        <v>2230.9299999999998</v>
      </c>
    </row>
    <row r="5220" spans="1:4" x14ac:dyDescent="0.2">
      <c r="A5220" s="415" t="s">
        <v>9421</v>
      </c>
      <c r="B5220" s="415" t="s">
        <v>169</v>
      </c>
      <c r="C5220" s="414">
        <v>5088</v>
      </c>
      <c r="D5220" s="414">
        <v>2188.35</v>
      </c>
    </row>
    <row r="5221" spans="1:4" x14ac:dyDescent="0.2">
      <c r="A5221" s="415" t="s">
        <v>9422</v>
      </c>
      <c r="B5221" s="415" t="s">
        <v>169</v>
      </c>
      <c r="C5221" s="414">
        <v>5006</v>
      </c>
      <c r="D5221" s="414">
        <v>2153.08</v>
      </c>
    </row>
    <row r="5222" spans="1:4" x14ac:dyDescent="0.2">
      <c r="A5222" s="415" t="s">
        <v>9423</v>
      </c>
      <c r="B5222" s="415" t="s">
        <v>169</v>
      </c>
      <c r="C5222" s="414">
        <v>29089.026915113802</v>
      </c>
      <c r="D5222" s="414">
        <v>12511.19</v>
      </c>
    </row>
    <row r="5223" spans="1:4" x14ac:dyDescent="0.2">
      <c r="A5223" s="415" t="s">
        <v>9423</v>
      </c>
      <c r="B5223" s="415" t="s">
        <v>171</v>
      </c>
      <c r="C5223" s="414">
        <v>27110.9730848861</v>
      </c>
      <c r="D5223" s="414">
        <v>11091.1</v>
      </c>
    </row>
    <row r="5224" spans="1:4" x14ac:dyDescent="0.2">
      <c r="A5224" s="415" t="s">
        <v>9424</v>
      </c>
      <c r="B5224" s="415" t="s">
        <v>169</v>
      </c>
      <c r="C5224" s="414">
        <v>5155</v>
      </c>
      <c r="D5224" s="414">
        <v>2217.17</v>
      </c>
    </row>
    <row r="5225" spans="1:4" x14ac:dyDescent="0.2">
      <c r="A5225" s="415" t="s">
        <v>9425</v>
      </c>
      <c r="B5225" s="415" t="s">
        <v>169</v>
      </c>
      <c r="C5225" s="414">
        <v>11966</v>
      </c>
      <c r="D5225" s="414">
        <v>5146.58</v>
      </c>
    </row>
    <row r="5226" spans="1:4" x14ac:dyDescent="0.2">
      <c r="A5226" s="415" t="s">
        <v>9426</v>
      </c>
      <c r="B5226" s="415" t="s">
        <v>169</v>
      </c>
      <c r="C5226" s="414">
        <v>17594</v>
      </c>
      <c r="D5226" s="414">
        <v>7567.1799999999994</v>
      </c>
    </row>
    <row r="5227" spans="1:4" x14ac:dyDescent="0.2">
      <c r="A5227" s="415" t="s">
        <v>9427</v>
      </c>
      <c r="B5227" s="415" t="s">
        <v>169</v>
      </c>
      <c r="C5227" s="414">
        <v>6190</v>
      </c>
      <c r="D5227" s="414">
        <v>2662.32</v>
      </c>
    </row>
    <row r="5228" spans="1:4" x14ac:dyDescent="0.2">
      <c r="A5228" s="415" t="s">
        <v>9428</v>
      </c>
      <c r="B5228" s="415" t="s">
        <v>169</v>
      </c>
      <c r="C5228" s="414">
        <v>7798.6999999999734</v>
      </c>
      <c r="D5228" s="414">
        <v>3354.2300000000005</v>
      </c>
    </row>
    <row r="5229" spans="1:4" x14ac:dyDescent="0.2">
      <c r="A5229" s="415" t="s">
        <v>9429</v>
      </c>
      <c r="B5229" s="415" t="s">
        <v>169</v>
      </c>
      <c r="C5229" s="414">
        <v>7122</v>
      </c>
      <c r="D5229" s="414">
        <v>3063.17</v>
      </c>
    </row>
    <row r="5230" spans="1:4" x14ac:dyDescent="0.2">
      <c r="A5230" s="415" t="s">
        <v>9430</v>
      </c>
      <c r="B5230" s="415" t="s">
        <v>169</v>
      </c>
      <c r="C5230" s="414">
        <v>4632</v>
      </c>
      <c r="D5230" s="414">
        <v>1992.22</v>
      </c>
    </row>
    <row r="5231" spans="1:4" x14ac:dyDescent="0.2">
      <c r="A5231" s="415" t="s">
        <v>9431</v>
      </c>
      <c r="B5231" s="415" t="s">
        <v>169</v>
      </c>
      <c r="C5231" s="414">
        <v>5410</v>
      </c>
      <c r="D5231" s="414">
        <v>2326.84</v>
      </c>
    </row>
    <row r="5232" spans="1:4" x14ac:dyDescent="0.2">
      <c r="A5232" s="415" t="s">
        <v>9432</v>
      </c>
      <c r="B5232" s="415" t="s">
        <v>169</v>
      </c>
      <c r="C5232" s="414">
        <v>5978</v>
      </c>
      <c r="D5232" s="414">
        <v>2571.14</v>
      </c>
    </row>
    <row r="5233" spans="1:4" x14ac:dyDescent="0.2">
      <c r="A5233" s="415" t="s">
        <v>9433</v>
      </c>
      <c r="B5233" s="415" t="s">
        <v>169</v>
      </c>
      <c r="C5233" s="414">
        <v>3352</v>
      </c>
      <c r="D5233" s="414">
        <v>1441.7</v>
      </c>
    </row>
    <row r="5234" spans="1:4" x14ac:dyDescent="0.2">
      <c r="A5234" s="415" t="s">
        <v>9434</v>
      </c>
      <c r="B5234" s="415" t="s">
        <v>169</v>
      </c>
      <c r="C5234" s="414">
        <v>13718</v>
      </c>
      <c r="D5234" s="414">
        <v>5900.11</v>
      </c>
    </row>
    <row r="5235" spans="1:4" x14ac:dyDescent="0.2">
      <c r="A5235" s="415" t="s">
        <v>9435</v>
      </c>
      <c r="B5235" s="415" t="s">
        <v>169</v>
      </c>
      <c r="C5235" s="414">
        <v>4382</v>
      </c>
      <c r="D5235" s="414">
        <v>1884.7</v>
      </c>
    </row>
    <row r="5236" spans="1:4" x14ac:dyDescent="0.2">
      <c r="A5236" s="415" t="s">
        <v>9436</v>
      </c>
      <c r="B5236" s="415" t="s">
        <v>169</v>
      </c>
      <c r="C5236" s="414">
        <v>12632</v>
      </c>
      <c r="D5236" s="414">
        <v>5433.02</v>
      </c>
    </row>
    <row r="5237" spans="1:4" x14ac:dyDescent="0.2">
      <c r="A5237" s="415" t="s">
        <v>9437</v>
      </c>
      <c r="B5237" s="415" t="s">
        <v>169</v>
      </c>
      <c r="C5237" s="414">
        <v>25594</v>
      </c>
      <c r="D5237" s="414">
        <v>11007.98</v>
      </c>
    </row>
    <row r="5238" spans="1:4" x14ac:dyDescent="0.2">
      <c r="A5238" s="415" t="s">
        <v>9438</v>
      </c>
      <c r="B5238" s="415" t="s">
        <v>169</v>
      </c>
      <c r="C5238" s="414">
        <v>8450.3999999999905</v>
      </c>
      <c r="D5238" s="414">
        <v>3634.5199999999995</v>
      </c>
    </row>
    <row r="5239" spans="1:4" x14ac:dyDescent="0.2">
      <c r="A5239" s="415" t="s">
        <v>9439</v>
      </c>
      <c r="B5239" s="415" t="s">
        <v>169</v>
      </c>
      <c r="C5239" s="414">
        <v>3492</v>
      </c>
      <c r="D5239" s="414">
        <v>1501.9099999999999</v>
      </c>
    </row>
    <row r="5240" spans="1:4" x14ac:dyDescent="0.2">
      <c r="A5240" s="415" t="s">
        <v>9440</v>
      </c>
      <c r="B5240" s="415" t="s">
        <v>169</v>
      </c>
      <c r="C5240" s="414">
        <v>6938</v>
      </c>
      <c r="D5240" s="414">
        <v>2984.03</v>
      </c>
    </row>
    <row r="5241" spans="1:4" x14ac:dyDescent="0.2">
      <c r="A5241" s="415" t="s">
        <v>9441</v>
      </c>
      <c r="B5241" s="415" t="s">
        <v>169</v>
      </c>
      <c r="C5241" s="414">
        <v>4977.6999999999971</v>
      </c>
      <c r="D5241" s="414">
        <v>2140.92</v>
      </c>
    </row>
    <row r="5242" spans="1:4" x14ac:dyDescent="0.2">
      <c r="A5242" s="415" t="s">
        <v>9442</v>
      </c>
      <c r="B5242" s="415" t="s">
        <v>169</v>
      </c>
      <c r="C5242" s="414">
        <v>5809</v>
      </c>
      <c r="D5242" s="414">
        <v>2498.4499999999998</v>
      </c>
    </row>
    <row r="5243" spans="1:4" x14ac:dyDescent="0.2">
      <c r="A5243" s="415" t="s">
        <v>9443</v>
      </c>
      <c r="B5243" s="415" t="s">
        <v>169</v>
      </c>
      <c r="C5243" s="414">
        <v>28367.914144193699</v>
      </c>
      <c r="D5243" s="414">
        <v>12201.04</v>
      </c>
    </row>
    <row r="5244" spans="1:4" x14ac:dyDescent="0.2">
      <c r="A5244" s="415" t="s">
        <v>9443</v>
      </c>
      <c r="B5244" s="415" t="s">
        <v>171</v>
      </c>
      <c r="C5244" s="414">
        <v>5995.08585580627</v>
      </c>
      <c r="D5244" s="414">
        <v>2452.59</v>
      </c>
    </row>
    <row r="5245" spans="1:4" x14ac:dyDescent="0.2">
      <c r="A5245" s="415" t="s">
        <v>9444</v>
      </c>
      <c r="B5245" s="415" t="s">
        <v>169</v>
      </c>
      <c r="C5245" s="414">
        <v>25841</v>
      </c>
      <c r="D5245" s="414">
        <v>11114.21</v>
      </c>
    </row>
    <row r="5246" spans="1:4" x14ac:dyDescent="0.2">
      <c r="A5246" s="415" t="s">
        <v>9445</v>
      </c>
      <c r="B5246" s="415" t="s">
        <v>169</v>
      </c>
      <c r="C5246" s="414">
        <v>8045</v>
      </c>
      <c r="D5246" s="414">
        <v>3460.16</v>
      </c>
    </row>
    <row r="5247" spans="1:4" x14ac:dyDescent="0.2">
      <c r="A5247" s="415" t="s">
        <v>9446</v>
      </c>
      <c r="B5247" s="415" t="s">
        <v>169</v>
      </c>
      <c r="C5247" s="414">
        <v>4896</v>
      </c>
      <c r="D5247" s="414">
        <v>2105.77</v>
      </c>
    </row>
    <row r="5248" spans="1:4" x14ac:dyDescent="0.2">
      <c r="A5248" s="415" t="s">
        <v>9447</v>
      </c>
      <c r="B5248" s="415" t="s">
        <v>169</v>
      </c>
      <c r="C5248" s="414">
        <v>5670</v>
      </c>
      <c r="D5248" s="414">
        <v>2438.6799999999998</v>
      </c>
    </row>
    <row r="5249" spans="1:4" x14ac:dyDescent="0.2">
      <c r="A5249" s="415" t="s">
        <v>9448</v>
      </c>
      <c r="B5249" s="415" t="s">
        <v>169</v>
      </c>
      <c r="C5249" s="414">
        <v>10600</v>
      </c>
      <c r="D5249" s="414">
        <v>4559.0600000000004</v>
      </c>
    </row>
    <row r="5250" spans="1:4" x14ac:dyDescent="0.2">
      <c r="A5250" s="415" t="s">
        <v>9449</v>
      </c>
      <c r="B5250" s="415" t="s">
        <v>169</v>
      </c>
      <c r="C5250" s="414">
        <v>4615</v>
      </c>
      <c r="D5250" s="414">
        <v>1984.91</v>
      </c>
    </row>
    <row r="5251" spans="1:4" x14ac:dyDescent="0.2">
      <c r="A5251" s="415" t="s">
        <v>9450</v>
      </c>
      <c r="B5251" s="415" t="s">
        <v>169</v>
      </c>
      <c r="C5251" s="414">
        <v>6500</v>
      </c>
      <c r="D5251" s="414">
        <v>2795.65</v>
      </c>
    </row>
    <row r="5252" spans="1:4" x14ac:dyDescent="0.2">
      <c r="A5252" s="415" t="s">
        <v>9451</v>
      </c>
      <c r="B5252" s="415" t="s">
        <v>169</v>
      </c>
      <c r="C5252" s="414">
        <v>10948</v>
      </c>
      <c r="D5252" s="414">
        <v>4708.7299999999996</v>
      </c>
    </row>
    <row r="5253" spans="1:4" x14ac:dyDescent="0.2">
      <c r="A5253" s="415" t="s">
        <v>9452</v>
      </c>
      <c r="B5253" s="415" t="s">
        <v>169</v>
      </c>
      <c r="C5253" s="414">
        <v>3820</v>
      </c>
      <c r="D5253" s="414">
        <v>1642.98</v>
      </c>
    </row>
    <row r="5254" spans="1:4" x14ac:dyDescent="0.2">
      <c r="A5254" s="415" t="s">
        <v>9453</v>
      </c>
      <c r="B5254" s="415" t="s">
        <v>169</v>
      </c>
      <c r="C5254" s="414">
        <v>5213.4999999999891</v>
      </c>
      <c r="D5254" s="414">
        <v>2242.3200000000002</v>
      </c>
    </row>
    <row r="5255" spans="1:4" x14ac:dyDescent="0.2">
      <c r="A5255" s="415" t="s">
        <v>9454</v>
      </c>
      <c r="B5255" s="415" t="s">
        <v>169</v>
      </c>
      <c r="C5255" s="414">
        <v>28722</v>
      </c>
      <c r="D5255" s="414">
        <v>12353.33</v>
      </c>
    </row>
    <row r="5256" spans="1:4" x14ac:dyDescent="0.2">
      <c r="A5256" s="415" t="s">
        <v>9455</v>
      </c>
      <c r="B5256" s="415" t="s">
        <v>3243</v>
      </c>
      <c r="C5256" s="414">
        <v>24138.789682539635</v>
      </c>
      <c r="D5256" s="414">
        <v>9447.91</v>
      </c>
    </row>
    <row r="5257" spans="1:4" x14ac:dyDescent="0.2">
      <c r="A5257" s="415" t="s">
        <v>9455</v>
      </c>
      <c r="B5257" s="415" t="s">
        <v>3244</v>
      </c>
      <c r="C5257" s="414">
        <v>193.11031746031557</v>
      </c>
      <c r="D5257" s="414">
        <v>71.869999999999976</v>
      </c>
    </row>
    <row r="5258" spans="1:4" x14ac:dyDescent="0.2">
      <c r="A5258" s="415" t="s">
        <v>9456</v>
      </c>
      <c r="B5258" s="415" t="s">
        <v>169</v>
      </c>
      <c r="C5258" s="414">
        <v>6693</v>
      </c>
      <c r="D5258" s="414">
        <v>2878.66</v>
      </c>
    </row>
    <row r="5259" spans="1:4" x14ac:dyDescent="0.2">
      <c r="A5259" s="415" t="s">
        <v>9457</v>
      </c>
      <c r="B5259" s="415" t="s">
        <v>169</v>
      </c>
      <c r="C5259" s="414">
        <v>27751</v>
      </c>
      <c r="D5259" s="414">
        <v>11935.699999999999</v>
      </c>
    </row>
    <row r="5260" spans="1:4" x14ac:dyDescent="0.2">
      <c r="A5260" s="415" t="s">
        <v>9458</v>
      </c>
      <c r="B5260" s="415" t="s">
        <v>169</v>
      </c>
      <c r="C5260" s="414">
        <v>19812.015870017</v>
      </c>
      <c r="D5260" s="414">
        <v>8521.15</v>
      </c>
    </row>
    <row r="5261" spans="1:4" x14ac:dyDescent="0.2">
      <c r="A5261" s="415" t="s">
        <v>9458</v>
      </c>
      <c r="B5261" s="415" t="s">
        <v>171</v>
      </c>
      <c r="C5261" s="414">
        <v>15142.9841299829</v>
      </c>
      <c r="D5261" s="414">
        <v>6194.99</v>
      </c>
    </row>
    <row r="5262" spans="1:4" x14ac:dyDescent="0.2">
      <c r="A5262" s="415" t="s">
        <v>9459</v>
      </c>
      <c r="B5262" s="415" t="s">
        <v>169</v>
      </c>
      <c r="C5262" s="414">
        <v>5739</v>
      </c>
      <c r="D5262" s="414">
        <v>2468.34</v>
      </c>
    </row>
    <row r="5263" spans="1:4" x14ac:dyDescent="0.2">
      <c r="A5263" s="415" t="s">
        <v>9460</v>
      </c>
      <c r="B5263" s="415" t="s">
        <v>169</v>
      </c>
      <c r="C5263" s="414">
        <v>9595</v>
      </c>
      <c r="D5263" s="414">
        <v>4126.8100000000004</v>
      </c>
    </row>
    <row r="5264" spans="1:4" x14ac:dyDescent="0.2">
      <c r="A5264" s="415" t="s">
        <v>9461</v>
      </c>
      <c r="B5264" s="415" t="s">
        <v>169</v>
      </c>
      <c r="C5264" s="414">
        <v>22934.830026455005</v>
      </c>
      <c r="D5264" s="414">
        <v>9864.2599999999984</v>
      </c>
    </row>
    <row r="5265" spans="1:4" x14ac:dyDescent="0.2">
      <c r="A5265" s="415" t="s">
        <v>9461</v>
      </c>
      <c r="B5265" s="415" t="s">
        <v>171</v>
      </c>
      <c r="C5265" s="414">
        <v>53514.603395061691</v>
      </c>
      <c r="D5265" s="414">
        <v>21892.82</v>
      </c>
    </row>
    <row r="5266" spans="1:4" x14ac:dyDescent="0.2">
      <c r="A5266" s="415" t="s">
        <v>9461</v>
      </c>
      <c r="B5266" s="415" t="s">
        <v>172</v>
      </c>
      <c r="C5266" s="414">
        <v>27582.955578483223</v>
      </c>
      <c r="D5266" s="414">
        <v>10917.330000000002</v>
      </c>
    </row>
    <row r="5267" spans="1:4" x14ac:dyDescent="0.2">
      <c r="A5267" s="415" t="s">
        <v>9462</v>
      </c>
      <c r="B5267" s="415" t="s">
        <v>169</v>
      </c>
      <c r="C5267" s="414">
        <v>3785</v>
      </c>
      <c r="D5267" s="414">
        <v>1627.9399999999998</v>
      </c>
    </row>
    <row r="5268" spans="1:4" x14ac:dyDescent="0.2">
      <c r="A5268" s="415" t="s">
        <v>9463</v>
      </c>
      <c r="B5268" s="415" t="s">
        <v>169</v>
      </c>
      <c r="C5268" s="414">
        <v>4982</v>
      </c>
      <c r="D5268" s="414">
        <v>2142.7600000000002</v>
      </c>
    </row>
    <row r="5269" spans="1:4" x14ac:dyDescent="0.2">
      <c r="A5269" s="415" t="s">
        <v>9464</v>
      </c>
      <c r="B5269" s="415" t="s">
        <v>169</v>
      </c>
      <c r="C5269" s="414">
        <v>6061</v>
      </c>
      <c r="D5269" s="414">
        <v>2606.84</v>
      </c>
    </row>
    <row r="5270" spans="1:4" x14ac:dyDescent="0.2">
      <c r="A5270" s="415" t="s">
        <v>9465</v>
      </c>
      <c r="B5270" s="415" t="s">
        <v>169</v>
      </c>
      <c r="C5270" s="414">
        <v>4800</v>
      </c>
      <c r="D5270" s="414">
        <v>2064.48</v>
      </c>
    </row>
    <row r="5271" spans="1:4" x14ac:dyDescent="0.2">
      <c r="A5271" s="415" t="s">
        <v>9466</v>
      </c>
      <c r="B5271" s="415" t="s">
        <v>169</v>
      </c>
      <c r="C5271" s="414">
        <v>19856</v>
      </c>
      <c r="D5271" s="414">
        <v>8540.07</v>
      </c>
    </row>
    <row r="5272" spans="1:4" x14ac:dyDescent="0.2">
      <c r="A5272" s="415" t="s">
        <v>9467</v>
      </c>
      <c r="B5272" s="415" t="s">
        <v>169</v>
      </c>
      <c r="C5272" s="414">
        <v>6421</v>
      </c>
      <c r="D5272" s="414">
        <v>2761.67</v>
      </c>
    </row>
    <row r="5273" spans="1:4" x14ac:dyDescent="0.2">
      <c r="A5273" s="415" t="s">
        <v>9468</v>
      </c>
      <c r="B5273" s="415" t="s">
        <v>169</v>
      </c>
      <c r="C5273" s="414">
        <v>4422</v>
      </c>
      <c r="D5273" s="414">
        <v>1901.9</v>
      </c>
    </row>
    <row r="5274" spans="1:4" x14ac:dyDescent="0.2">
      <c r="A5274" s="415" t="s">
        <v>9469</v>
      </c>
      <c r="B5274" s="415" t="s">
        <v>169</v>
      </c>
      <c r="C5274" s="414">
        <v>27719.780219780201</v>
      </c>
      <c r="D5274" s="414">
        <v>11922.28</v>
      </c>
    </row>
    <row r="5275" spans="1:4" x14ac:dyDescent="0.2">
      <c r="A5275" s="415" t="s">
        <v>9469</v>
      </c>
      <c r="B5275" s="415" t="s">
        <v>171</v>
      </c>
      <c r="C5275" s="414">
        <v>22730.219780219701</v>
      </c>
      <c r="D5275" s="414">
        <v>9298.93</v>
      </c>
    </row>
    <row r="5276" spans="1:4" x14ac:dyDescent="0.2">
      <c r="A5276" s="415" t="s">
        <v>9470</v>
      </c>
      <c r="B5276" s="415" t="s">
        <v>169</v>
      </c>
      <c r="C5276" s="414">
        <v>4900</v>
      </c>
      <c r="D5276" s="414">
        <v>2107.4899999999998</v>
      </c>
    </row>
    <row r="5277" spans="1:4" x14ac:dyDescent="0.2">
      <c r="A5277" s="415" t="s">
        <v>9471</v>
      </c>
      <c r="B5277" s="415" t="s">
        <v>169</v>
      </c>
      <c r="C5277" s="414">
        <v>5400</v>
      </c>
      <c r="D5277" s="414">
        <v>2322.54</v>
      </c>
    </row>
    <row r="5278" spans="1:4" x14ac:dyDescent="0.2">
      <c r="A5278" s="415" t="s">
        <v>9472</v>
      </c>
      <c r="B5278" s="415" t="s">
        <v>169</v>
      </c>
      <c r="C5278" s="414">
        <v>13288</v>
      </c>
      <c r="D5278" s="414">
        <v>5715.17</v>
      </c>
    </row>
    <row r="5279" spans="1:4" x14ac:dyDescent="0.2">
      <c r="A5279" s="415" t="s">
        <v>9472</v>
      </c>
      <c r="B5279" s="415" t="s">
        <v>174</v>
      </c>
      <c r="C5279" s="414">
        <v>2302</v>
      </c>
      <c r="D5279" s="414">
        <v>990.09</v>
      </c>
    </row>
    <row r="5280" spans="1:4" x14ac:dyDescent="0.2">
      <c r="A5280" s="415" t="s">
        <v>9472</v>
      </c>
      <c r="B5280" s="415" t="s">
        <v>175</v>
      </c>
      <c r="C5280" s="414">
        <v>-2302</v>
      </c>
      <c r="D5280" s="414">
        <v>-414.36</v>
      </c>
    </row>
    <row r="5281" spans="1:4" x14ac:dyDescent="0.2">
      <c r="A5281" s="415" t="s">
        <v>9473</v>
      </c>
      <c r="B5281" s="415" t="s">
        <v>169</v>
      </c>
      <c r="C5281" s="414">
        <v>8194</v>
      </c>
      <c r="D5281" s="414">
        <v>3524.24</v>
      </c>
    </row>
    <row r="5282" spans="1:4" x14ac:dyDescent="0.2">
      <c r="A5282" s="415" t="s">
        <v>9474</v>
      </c>
      <c r="B5282" s="415" t="s">
        <v>169</v>
      </c>
      <c r="C5282" s="414">
        <v>18598</v>
      </c>
      <c r="D5282" s="414">
        <v>7999</v>
      </c>
    </row>
    <row r="5283" spans="1:4" x14ac:dyDescent="0.2">
      <c r="A5283" s="415" t="s">
        <v>9475</v>
      </c>
      <c r="B5283" s="415" t="s">
        <v>169</v>
      </c>
      <c r="C5283" s="414">
        <v>5892</v>
      </c>
      <c r="D5283" s="414">
        <v>2534.15</v>
      </c>
    </row>
    <row r="5284" spans="1:4" x14ac:dyDescent="0.2">
      <c r="A5284" s="415" t="s">
        <v>9476</v>
      </c>
      <c r="B5284" s="415" t="s">
        <v>169</v>
      </c>
      <c r="C5284" s="414">
        <v>4500</v>
      </c>
      <c r="D5284" s="414">
        <v>1935.45</v>
      </c>
    </row>
    <row r="5285" spans="1:4" x14ac:dyDescent="0.2">
      <c r="A5285" s="415" t="s">
        <v>9477</v>
      </c>
      <c r="B5285" s="415" t="s">
        <v>169</v>
      </c>
      <c r="C5285" s="414">
        <v>25414.965986394502</v>
      </c>
      <c r="D5285" s="414">
        <v>10930.98</v>
      </c>
    </row>
    <row r="5286" spans="1:4" x14ac:dyDescent="0.2">
      <c r="A5286" s="415" t="s">
        <v>9477</v>
      </c>
      <c r="B5286" s="415" t="s">
        <v>171</v>
      </c>
      <c r="C5286" s="414">
        <v>737.03401360544296</v>
      </c>
      <c r="D5286" s="414">
        <v>301.52</v>
      </c>
    </row>
    <row r="5287" spans="1:4" x14ac:dyDescent="0.2">
      <c r="A5287" s="415" t="s">
        <v>9478</v>
      </c>
      <c r="B5287" s="415" t="s">
        <v>169</v>
      </c>
      <c r="C5287" s="414">
        <v>14803</v>
      </c>
      <c r="D5287" s="414">
        <v>6366.77</v>
      </c>
    </row>
    <row r="5288" spans="1:4" x14ac:dyDescent="0.2">
      <c r="A5288" s="415" t="s">
        <v>9479</v>
      </c>
      <c r="B5288" s="415" t="s">
        <v>169</v>
      </c>
      <c r="C5288" s="414">
        <v>6890</v>
      </c>
      <c r="D5288" s="414">
        <v>2963.39</v>
      </c>
    </row>
    <row r="5289" spans="1:4" x14ac:dyDescent="0.2">
      <c r="A5289" s="415" t="s">
        <v>9480</v>
      </c>
      <c r="B5289" s="415" t="s">
        <v>169</v>
      </c>
      <c r="C5289" s="414">
        <v>3065</v>
      </c>
      <c r="D5289" s="414">
        <v>1318.26</v>
      </c>
    </row>
    <row r="5290" spans="1:4" x14ac:dyDescent="0.2">
      <c r="A5290" s="415" t="s">
        <v>9481</v>
      </c>
      <c r="B5290" s="415" t="s">
        <v>169</v>
      </c>
      <c r="C5290" s="414">
        <v>11929</v>
      </c>
      <c r="D5290" s="414">
        <v>5130.66</v>
      </c>
    </row>
    <row r="5291" spans="1:4" x14ac:dyDescent="0.2">
      <c r="A5291" s="415" t="s">
        <v>9482</v>
      </c>
      <c r="B5291" s="415" t="s">
        <v>169</v>
      </c>
      <c r="C5291" s="414">
        <v>10689</v>
      </c>
      <c r="D5291" s="414">
        <v>4597.34</v>
      </c>
    </row>
    <row r="5292" spans="1:4" x14ac:dyDescent="0.2">
      <c r="A5292" s="415" t="s">
        <v>9483</v>
      </c>
      <c r="B5292" s="415" t="s">
        <v>169</v>
      </c>
      <c r="C5292" s="414">
        <v>4408</v>
      </c>
      <c r="D5292" s="414">
        <v>1895.88</v>
      </c>
    </row>
    <row r="5293" spans="1:4" x14ac:dyDescent="0.2">
      <c r="A5293" s="415" t="s">
        <v>9484</v>
      </c>
      <c r="B5293" s="415" t="s">
        <v>169</v>
      </c>
      <c r="C5293" s="414">
        <v>6180</v>
      </c>
      <c r="D5293" s="414">
        <v>2658.02</v>
      </c>
    </row>
    <row r="5294" spans="1:4" x14ac:dyDescent="0.2">
      <c r="A5294" s="415" t="s">
        <v>9485</v>
      </c>
      <c r="B5294" s="415" t="s">
        <v>169</v>
      </c>
      <c r="C5294" s="414">
        <v>2707</v>
      </c>
      <c r="D5294" s="414">
        <v>1164.28</v>
      </c>
    </row>
    <row r="5295" spans="1:4" x14ac:dyDescent="0.2">
      <c r="A5295" s="415" t="s">
        <v>9486</v>
      </c>
      <c r="B5295" s="415" t="s">
        <v>3243</v>
      </c>
      <c r="C5295" s="414">
        <v>5043</v>
      </c>
      <c r="D5295" s="414">
        <v>1973.83</v>
      </c>
    </row>
    <row r="5296" spans="1:4" x14ac:dyDescent="0.2">
      <c r="A5296" s="415" t="s">
        <v>9486</v>
      </c>
      <c r="B5296" s="415" t="s">
        <v>3247</v>
      </c>
      <c r="C5296" s="414">
        <v>2108.300000000002</v>
      </c>
      <c r="D5296" s="414">
        <v>825.18999999999994</v>
      </c>
    </row>
    <row r="5297" spans="1:4" x14ac:dyDescent="0.2">
      <c r="A5297" s="415" t="s">
        <v>9486</v>
      </c>
      <c r="B5297" s="415" t="s">
        <v>3248</v>
      </c>
      <c r="C5297" s="414">
        <v>-2108.300000000002</v>
      </c>
      <c r="D5297" s="414">
        <v>-345.34000000000003</v>
      </c>
    </row>
    <row r="5298" spans="1:4" x14ac:dyDescent="0.2">
      <c r="A5298" s="415" t="s">
        <v>9487</v>
      </c>
      <c r="B5298" s="415" t="s">
        <v>1121</v>
      </c>
      <c r="C5298" s="414">
        <v>2399</v>
      </c>
      <c r="D5298" s="414">
        <v>1180.55</v>
      </c>
    </row>
    <row r="5299" spans="1:4" x14ac:dyDescent="0.2">
      <c r="A5299" s="415" t="s">
        <v>9488</v>
      </c>
      <c r="B5299" s="415" t="s">
        <v>169</v>
      </c>
      <c r="C5299" s="414">
        <v>8093</v>
      </c>
      <c r="D5299" s="414">
        <v>3480.8</v>
      </c>
    </row>
    <row r="5300" spans="1:4" x14ac:dyDescent="0.2">
      <c r="A5300" s="415" t="s">
        <v>9489</v>
      </c>
      <c r="B5300" s="415" t="s">
        <v>169</v>
      </c>
      <c r="C5300" s="414">
        <v>5772</v>
      </c>
      <c r="D5300" s="414">
        <v>2482.54</v>
      </c>
    </row>
    <row r="5301" spans="1:4" x14ac:dyDescent="0.2">
      <c r="A5301" s="415" t="s">
        <v>9490</v>
      </c>
      <c r="B5301" s="415" t="s">
        <v>169</v>
      </c>
      <c r="C5301" s="414">
        <v>6899</v>
      </c>
      <c r="D5301" s="414">
        <v>2967.26</v>
      </c>
    </row>
    <row r="5302" spans="1:4" x14ac:dyDescent="0.2">
      <c r="A5302" s="415" t="s">
        <v>9491</v>
      </c>
      <c r="B5302" s="415" t="s">
        <v>169</v>
      </c>
      <c r="C5302" s="414">
        <v>7364</v>
      </c>
      <c r="D5302" s="414">
        <v>3167.26</v>
      </c>
    </row>
    <row r="5303" spans="1:4" x14ac:dyDescent="0.2">
      <c r="A5303" s="415" t="s">
        <v>9492</v>
      </c>
      <c r="B5303" s="415" t="s">
        <v>169</v>
      </c>
      <c r="C5303" s="414">
        <v>9392</v>
      </c>
      <c r="D5303" s="414">
        <v>4039.5</v>
      </c>
    </row>
    <row r="5304" spans="1:4" x14ac:dyDescent="0.2">
      <c r="A5304" s="415" t="s">
        <v>9493</v>
      </c>
      <c r="B5304" s="415" t="s">
        <v>169</v>
      </c>
      <c r="C5304" s="414">
        <v>3893</v>
      </c>
      <c r="D5304" s="414">
        <v>1674.38</v>
      </c>
    </row>
    <row r="5305" spans="1:4" x14ac:dyDescent="0.2">
      <c r="A5305" s="415" t="s">
        <v>9493</v>
      </c>
      <c r="B5305" s="415" t="s">
        <v>174</v>
      </c>
      <c r="C5305" s="414">
        <v>1112</v>
      </c>
      <c r="D5305" s="414">
        <v>478.27</v>
      </c>
    </row>
    <row r="5306" spans="1:4" x14ac:dyDescent="0.2">
      <c r="A5306" s="415" t="s">
        <v>9493</v>
      </c>
      <c r="B5306" s="415" t="s">
        <v>175</v>
      </c>
      <c r="C5306" s="414">
        <v>-1112</v>
      </c>
      <c r="D5306" s="414">
        <v>-200.16</v>
      </c>
    </row>
    <row r="5307" spans="1:4" x14ac:dyDescent="0.2">
      <c r="A5307" s="415" t="s">
        <v>9494</v>
      </c>
      <c r="B5307" s="415" t="s">
        <v>169</v>
      </c>
      <c r="C5307" s="414">
        <v>5618</v>
      </c>
      <c r="D5307" s="414">
        <v>2416.3000000000002</v>
      </c>
    </row>
    <row r="5308" spans="1:4" x14ac:dyDescent="0.2">
      <c r="A5308" s="415" t="s">
        <v>9495</v>
      </c>
      <c r="B5308" s="415" t="s">
        <v>169</v>
      </c>
      <c r="C5308" s="414">
        <v>7286</v>
      </c>
      <c r="D5308" s="414">
        <v>3133.7</v>
      </c>
    </row>
    <row r="5309" spans="1:4" x14ac:dyDescent="0.2">
      <c r="A5309" s="415" t="s">
        <v>9496</v>
      </c>
      <c r="B5309" s="415" t="s">
        <v>169</v>
      </c>
      <c r="C5309" s="414">
        <v>5381</v>
      </c>
      <c r="D5309" s="414">
        <v>2314.36</v>
      </c>
    </row>
    <row r="5310" spans="1:4" x14ac:dyDescent="0.2">
      <c r="A5310" s="415" t="s">
        <v>9496</v>
      </c>
      <c r="B5310" s="415" t="s">
        <v>174</v>
      </c>
      <c r="C5310" s="414">
        <v>1256</v>
      </c>
      <c r="D5310" s="414">
        <v>540.21</v>
      </c>
    </row>
    <row r="5311" spans="1:4" x14ac:dyDescent="0.2">
      <c r="A5311" s="415" t="s">
        <v>9496</v>
      </c>
      <c r="B5311" s="415" t="s">
        <v>175</v>
      </c>
      <c r="C5311" s="414">
        <v>-1256</v>
      </c>
      <c r="D5311" s="414">
        <v>-226.07999999999998</v>
      </c>
    </row>
    <row r="5312" spans="1:4" x14ac:dyDescent="0.2">
      <c r="A5312" s="415" t="s">
        <v>9497</v>
      </c>
      <c r="B5312" s="415" t="s">
        <v>169</v>
      </c>
      <c r="C5312" s="414">
        <v>8428</v>
      </c>
      <c r="D5312" s="414">
        <v>3624.88</v>
      </c>
    </row>
    <row r="5313" spans="1:4" x14ac:dyDescent="0.2">
      <c r="A5313" s="415" t="s">
        <v>9498</v>
      </c>
      <c r="B5313" s="415" t="s">
        <v>169</v>
      </c>
      <c r="C5313" s="414">
        <v>8371.5999999999767</v>
      </c>
      <c r="D5313" s="414">
        <v>3600.63</v>
      </c>
    </row>
    <row r="5314" spans="1:4" x14ac:dyDescent="0.2">
      <c r="A5314" s="415" t="s">
        <v>9499</v>
      </c>
      <c r="B5314" s="415" t="s">
        <v>169</v>
      </c>
      <c r="C5314" s="414">
        <v>7945</v>
      </c>
      <c r="D5314" s="414">
        <v>3417.1299999999997</v>
      </c>
    </row>
    <row r="5315" spans="1:4" x14ac:dyDescent="0.2">
      <c r="A5315" s="415" t="s">
        <v>9500</v>
      </c>
      <c r="B5315" s="415" t="s">
        <v>169</v>
      </c>
      <c r="C5315" s="414">
        <v>4691</v>
      </c>
      <c r="D5315" s="414">
        <v>2017.6</v>
      </c>
    </row>
    <row r="5316" spans="1:4" x14ac:dyDescent="0.2">
      <c r="A5316" s="415" t="s">
        <v>9501</v>
      </c>
      <c r="B5316" s="415" t="s">
        <v>169</v>
      </c>
      <c r="C5316" s="414">
        <v>11528</v>
      </c>
      <c r="D5316" s="414">
        <v>4958.1899999999996</v>
      </c>
    </row>
    <row r="5317" spans="1:4" x14ac:dyDescent="0.2">
      <c r="A5317" s="415" t="s">
        <v>9502</v>
      </c>
      <c r="B5317" s="415" t="s">
        <v>169</v>
      </c>
      <c r="C5317" s="414">
        <v>6407</v>
      </c>
      <c r="D5317" s="414">
        <v>2755.65</v>
      </c>
    </row>
    <row r="5318" spans="1:4" x14ac:dyDescent="0.2">
      <c r="A5318" s="415" t="s">
        <v>9503</v>
      </c>
      <c r="B5318" s="415" t="s">
        <v>169</v>
      </c>
      <c r="C5318" s="414">
        <v>19830</v>
      </c>
      <c r="D5318" s="414">
        <v>8528.8799999999992</v>
      </c>
    </row>
    <row r="5319" spans="1:4" x14ac:dyDescent="0.2">
      <c r="A5319" s="415" t="s">
        <v>9504</v>
      </c>
      <c r="B5319" s="415" t="s">
        <v>169</v>
      </c>
      <c r="C5319" s="414">
        <v>26475</v>
      </c>
      <c r="D5319" s="414">
        <v>11386.9</v>
      </c>
    </row>
    <row r="5320" spans="1:4" x14ac:dyDescent="0.2">
      <c r="A5320" s="415" t="s">
        <v>9505</v>
      </c>
      <c r="B5320" s="415" t="s">
        <v>169</v>
      </c>
      <c r="C5320" s="414">
        <v>21176</v>
      </c>
      <c r="D5320" s="414">
        <v>9107.7999999999993</v>
      </c>
    </row>
    <row r="5321" spans="1:4" x14ac:dyDescent="0.2">
      <c r="A5321" s="415" t="s">
        <v>9506</v>
      </c>
      <c r="B5321" s="415" t="s">
        <v>169</v>
      </c>
      <c r="C5321" s="414">
        <v>24364.267676767598</v>
      </c>
      <c r="D5321" s="414">
        <v>10479.07</v>
      </c>
    </row>
    <row r="5322" spans="1:4" x14ac:dyDescent="0.2">
      <c r="A5322" s="415" t="s">
        <v>9506</v>
      </c>
      <c r="B5322" s="415" t="s">
        <v>171</v>
      </c>
      <c r="C5322" s="414">
        <v>14228.7323232323</v>
      </c>
      <c r="D5322" s="414">
        <v>5820.97</v>
      </c>
    </row>
    <row r="5323" spans="1:4" x14ac:dyDescent="0.2">
      <c r="A5323" s="415" t="s">
        <v>9507</v>
      </c>
      <c r="B5323" s="415" t="s">
        <v>169</v>
      </c>
      <c r="C5323" s="414">
        <v>30045</v>
      </c>
      <c r="D5323" s="414">
        <v>12922.35</v>
      </c>
    </row>
    <row r="5324" spans="1:4" x14ac:dyDescent="0.2">
      <c r="A5324" s="415" t="s">
        <v>9508</v>
      </c>
      <c r="B5324" s="415" t="s">
        <v>169</v>
      </c>
      <c r="C5324" s="414">
        <v>13064</v>
      </c>
      <c r="D5324" s="414">
        <v>5618.83</v>
      </c>
    </row>
    <row r="5325" spans="1:4" x14ac:dyDescent="0.2">
      <c r="A5325" s="415" t="s">
        <v>9509</v>
      </c>
      <c r="B5325" s="415" t="s">
        <v>169</v>
      </c>
      <c r="C5325" s="414">
        <v>12300.89999999998</v>
      </c>
      <c r="D5325" s="414">
        <v>5290.6100000000006</v>
      </c>
    </row>
    <row r="5326" spans="1:4" x14ac:dyDescent="0.2">
      <c r="A5326" s="415" t="s">
        <v>9510</v>
      </c>
      <c r="B5326" s="415" t="s">
        <v>169</v>
      </c>
      <c r="C5326" s="414">
        <v>5884</v>
      </c>
      <c r="D5326" s="414">
        <v>2530.7000000000003</v>
      </c>
    </row>
    <row r="5327" spans="1:4" x14ac:dyDescent="0.2">
      <c r="A5327" s="415" t="s">
        <v>9511</v>
      </c>
      <c r="B5327" s="415" t="s">
        <v>169</v>
      </c>
      <c r="C5327" s="414">
        <v>8192</v>
      </c>
      <c r="D5327" s="414">
        <v>3523.38</v>
      </c>
    </row>
    <row r="5328" spans="1:4" x14ac:dyDescent="0.2">
      <c r="A5328" s="415" t="s">
        <v>9512</v>
      </c>
      <c r="B5328" s="415" t="s">
        <v>169</v>
      </c>
      <c r="C5328" s="414">
        <v>10340</v>
      </c>
      <c r="D5328" s="414">
        <v>4447.2299999999996</v>
      </c>
    </row>
    <row r="5329" spans="1:4" x14ac:dyDescent="0.2">
      <c r="A5329" s="415" t="s">
        <v>9513</v>
      </c>
      <c r="B5329" s="415" t="s">
        <v>169</v>
      </c>
      <c r="C5329" s="414">
        <v>8595</v>
      </c>
      <c r="D5329" s="414">
        <v>3696.71</v>
      </c>
    </row>
    <row r="5330" spans="1:4" x14ac:dyDescent="0.2">
      <c r="A5330" s="415" t="s">
        <v>9514</v>
      </c>
      <c r="B5330" s="415" t="s">
        <v>169</v>
      </c>
      <c r="C5330" s="414">
        <v>0</v>
      </c>
      <c r="D5330" s="414">
        <v>0</v>
      </c>
    </row>
    <row r="5331" spans="1:4" x14ac:dyDescent="0.2">
      <c r="A5331" s="415" t="s">
        <v>9514</v>
      </c>
      <c r="B5331" s="415" t="s">
        <v>171</v>
      </c>
      <c r="C5331" s="414">
        <v>29070</v>
      </c>
      <c r="D5331" s="414">
        <v>11892.54</v>
      </c>
    </row>
    <row r="5332" spans="1:4" x14ac:dyDescent="0.2">
      <c r="A5332" s="415" t="s">
        <v>9515</v>
      </c>
      <c r="B5332" s="415" t="s">
        <v>169</v>
      </c>
      <c r="C5332" s="414">
        <v>32643.116540112202</v>
      </c>
      <c r="D5332" s="414">
        <v>14039.8</v>
      </c>
    </row>
    <row r="5333" spans="1:4" x14ac:dyDescent="0.2">
      <c r="A5333" s="415" t="s">
        <v>9515</v>
      </c>
      <c r="B5333" s="415" t="s">
        <v>171</v>
      </c>
      <c r="C5333" s="414">
        <v>16794.8834598877</v>
      </c>
      <c r="D5333" s="414">
        <v>6870.79</v>
      </c>
    </row>
    <row r="5334" spans="1:4" x14ac:dyDescent="0.2">
      <c r="A5334" s="415" t="s">
        <v>9516</v>
      </c>
      <c r="B5334" s="415" t="s">
        <v>169</v>
      </c>
      <c r="C5334" s="414">
        <v>7422</v>
      </c>
      <c r="D5334" s="414">
        <v>3192.2000000000003</v>
      </c>
    </row>
    <row r="5335" spans="1:4" x14ac:dyDescent="0.2">
      <c r="A5335" s="415" t="s">
        <v>9517</v>
      </c>
      <c r="B5335" s="415" t="s">
        <v>169</v>
      </c>
      <c r="C5335" s="414">
        <v>8866</v>
      </c>
      <c r="D5335" s="414">
        <v>3813.27</v>
      </c>
    </row>
    <row r="5336" spans="1:4" x14ac:dyDescent="0.2">
      <c r="A5336" s="415" t="s">
        <v>9518</v>
      </c>
      <c r="B5336" s="415" t="s">
        <v>169</v>
      </c>
      <c r="C5336" s="414">
        <v>16917.323943659427</v>
      </c>
      <c r="D5336" s="414">
        <v>7276.1299999999992</v>
      </c>
    </row>
    <row r="5337" spans="1:4" x14ac:dyDescent="0.2">
      <c r="A5337" s="415" t="s">
        <v>9519</v>
      </c>
      <c r="B5337" s="415" t="s">
        <v>169</v>
      </c>
      <c r="C5337" s="414">
        <v>5168</v>
      </c>
      <c r="D5337" s="414">
        <v>2222.7600000000002</v>
      </c>
    </row>
    <row r="5338" spans="1:4" x14ac:dyDescent="0.2">
      <c r="A5338" s="415" t="s">
        <v>9520</v>
      </c>
      <c r="B5338" s="415" t="s">
        <v>169</v>
      </c>
      <c r="C5338" s="414">
        <v>10365</v>
      </c>
      <c r="D5338" s="414">
        <v>4457.99</v>
      </c>
    </row>
    <row r="5339" spans="1:4" x14ac:dyDescent="0.2">
      <c r="A5339" s="415" t="s">
        <v>9521</v>
      </c>
      <c r="B5339" s="415" t="s">
        <v>169</v>
      </c>
      <c r="C5339" s="414">
        <v>8166.6999999999898</v>
      </c>
      <c r="D5339" s="414">
        <v>3512.5</v>
      </c>
    </row>
    <row r="5340" spans="1:4" x14ac:dyDescent="0.2">
      <c r="A5340" s="415" t="s">
        <v>9522</v>
      </c>
      <c r="B5340" s="415" t="s">
        <v>169</v>
      </c>
      <c r="C5340" s="414">
        <v>6080</v>
      </c>
      <c r="D5340" s="414">
        <v>2615.0100000000002</v>
      </c>
    </row>
    <row r="5341" spans="1:4" x14ac:dyDescent="0.2">
      <c r="A5341" s="415" t="s">
        <v>9523</v>
      </c>
      <c r="B5341" s="415" t="s">
        <v>3243</v>
      </c>
      <c r="C5341" s="414">
        <v>1520</v>
      </c>
      <c r="D5341" s="414">
        <v>594.92999999999995</v>
      </c>
    </row>
    <row r="5342" spans="1:4" x14ac:dyDescent="0.2">
      <c r="A5342" s="415" t="s">
        <v>9524</v>
      </c>
      <c r="B5342" s="415" t="s">
        <v>169</v>
      </c>
      <c r="C5342" s="414">
        <v>7224</v>
      </c>
      <c r="D5342" s="414">
        <v>3107.04</v>
      </c>
    </row>
    <row r="5343" spans="1:4" x14ac:dyDescent="0.2">
      <c r="A5343" s="415" t="s">
        <v>9525</v>
      </c>
      <c r="B5343" s="415" t="s">
        <v>169</v>
      </c>
      <c r="C5343" s="414">
        <v>5807</v>
      </c>
      <c r="D5343" s="414">
        <v>2497.5700000000002</v>
      </c>
    </row>
    <row r="5344" spans="1:4" x14ac:dyDescent="0.2">
      <c r="A5344" s="415" t="s">
        <v>9526</v>
      </c>
      <c r="B5344" s="415" t="s">
        <v>169</v>
      </c>
      <c r="C5344" s="414">
        <v>80.869875457873604</v>
      </c>
      <c r="D5344" s="414">
        <v>34.789999999999992</v>
      </c>
    </row>
    <row r="5345" spans="1:4" x14ac:dyDescent="0.2">
      <c r="A5345" s="415" t="s">
        <v>9526</v>
      </c>
      <c r="B5345" s="415" t="s">
        <v>171</v>
      </c>
      <c r="C5345" s="414">
        <v>27515.97512454207</v>
      </c>
      <c r="D5345" s="414">
        <v>11256.780000000002</v>
      </c>
    </row>
    <row r="5346" spans="1:4" x14ac:dyDescent="0.2">
      <c r="A5346" s="415" t="s">
        <v>9527</v>
      </c>
      <c r="B5346" s="415" t="s">
        <v>169</v>
      </c>
      <c r="C5346" s="414">
        <v>10376</v>
      </c>
      <c r="D5346" s="414">
        <v>4462.72</v>
      </c>
    </row>
    <row r="5347" spans="1:4" x14ac:dyDescent="0.2">
      <c r="A5347" s="415" t="s">
        <v>9528</v>
      </c>
      <c r="B5347" s="415" t="s">
        <v>169</v>
      </c>
      <c r="C5347" s="414">
        <v>5440</v>
      </c>
      <c r="D5347" s="414">
        <v>2339.7399999999998</v>
      </c>
    </row>
    <row r="5348" spans="1:4" x14ac:dyDescent="0.2">
      <c r="A5348" s="415" t="s">
        <v>9529</v>
      </c>
      <c r="B5348" s="415" t="s">
        <v>169</v>
      </c>
      <c r="C5348" s="414">
        <v>7647</v>
      </c>
      <c r="D5348" s="414">
        <v>3288.97</v>
      </c>
    </row>
    <row r="5349" spans="1:4" x14ac:dyDescent="0.2">
      <c r="A5349" s="415" t="s">
        <v>9530</v>
      </c>
      <c r="B5349" s="415" t="s">
        <v>169</v>
      </c>
      <c r="C5349" s="414">
        <v>6093</v>
      </c>
      <c r="D5349" s="414">
        <v>2620.6</v>
      </c>
    </row>
    <row r="5350" spans="1:4" x14ac:dyDescent="0.2">
      <c r="A5350" s="415" t="s">
        <v>9531</v>
      </c>
      <c r="B5350" s="415" t="s">
        <v>169</v>
      </c>
      <c r="C5350" s="414">
        <v>7732</v>
      </c>
      <c r="D5350" s="414">
        <v>3325.5299999999997</v>
      </c>
    </row>
    <row r="5351" spans="1:4" x14ac:dyDescent="0.2">
      <c r="A5351" s="415" t="s">
        <v>9532</v>
      </c>
      <c r="B5351" s="415" t="s">
        <v>169</v>
      </c>
      <c r="C5351" s="414">
        <v>4926</v>
      </c>
      <c r="D5351" s="414">
        <v>2118.67</v>
      </c>
    </row>
    <row r="5352" spans="1:4" x14ac:dyDescent="0.2">
      <c r="A5352" s="415" t="s">
        <v>9533</v>
      </c>
      <c r="B5352" s="415" t="s">
        <v>169</v>
      </c>
      <c r="C5352" s="414">
        <v>4660</v>
      </c>
      <c r="D5352" s="414">
        <v>2004.27</v>
      </c>
    </row>
    <row r="5353" spans="1:4" x14ac:dyDescent="0.2">
      <c r="A5353" s="415" t="s">
        <v>9534</v>
      </c>
      <c r="B5353" s="415" t="s">
        <v>169</v>
      </c>
      <c r="C5353" s="414">
        <v>2515</v>
      </c>
      <c r="D5353" s="414">
        <v>1081.7</v>
      </c>
    </row>
    <row r="5354" spans="1:4" x14ac:dyDescent="0.2">
      <c r="A5354" s="415" t="s">
        <v>9535</v>
      </c>
      <c r="B5354" s="415" t="s">
        <v>169</v>
      </c>
      <c r="C5354" s="414">
        <v>10326</v>
      </c>
      <c r="D5354" s="414">
        <v>4441.2199999999993</v>
      </c>
    </row>
    <row r="5355" spans="1:4" x14ac:dyDescent="0.2">
      <c r="A5355" s="415" t="s">
        <v>9536</v>
      </c>
      <c r="B5355" s="415" t="s">
        <v>169</v>
      </c>
      <c r="C5355" s="414">
        <v>23085</v>
      </c>
      <c r="D5355" s="414">
        <v>9928.8500000000022</v>
      </c>
    </row>
    <row r="5356" spans="1:4" x14ac:dyDescent="0.2">
      <c r="A5356" s="415" t="s">
        <v>9537</v>
      </c>
      <c r="B5356" s="415" t="s">
        <v>169</v>
      </c>
      <c r="C5356" s="414">
        <v>13749</v>
      </c>
      <c r="D5356" s="414">
        <v>5913.4400000000005</v>
      </c>
    </row>
    <row r="5357" spans="1:4" x14ac:dyDescent="0.2">
      <c r="A5357" s="415" t="s">
        <v>9538</v>
      </c>
      <c r="B5357" s="415" t="s">
        <v>169</v>
      </c>
      <c r="C5357" s="414">
        <v>3146</v>
      </c>
      <c r="D5357" s="414">
        <v>1353.09</v>
      </c>
    </row>
    <row r="5358" spans="1:4" x14ac:dyDescent="0.2">
      <c r="A5358" s="415" t="s">
        <v>9539</v>
      </c>
      <c r="B5358" s="415" t="s">
        <v>169</v>
      </c>
      <c r="C5358" s="414">
        <v>13293</v>
      </c>
      <c r="D5358" s="414">
        <v>5717.32</v>
      </c>
    </row>
    <row r="5359" spans="1:4" x14ac:dyDescent="0.2">
      <c r="A5359" s="415" t="s">
        <v>9540</v>
      </c>
      <c r="B5359" s="415" t="s">
        <v>169</v>
      </c>
      <c r="C5359" s="414">
        <v>4212</v>
      </c>
      <c r="D5359" s="414">
        <v>1811.58</v>
      </c>
    </row>
    <row r="5360" spans="1:4" x14ac:dyDescent="0.2">
      <c r="A5360" s="415" t="s">
        <v>9541</v>
      </c>
      <c r="B5360" s="415" t="s">
        <v>169</v>
      </c>
      <c r="C5360" s="414">
        <v>5151</v>
      </c>
      <c r="D5360" s="414">
        <v>2215.4499999999998</v>
      </c>
    </row>
    <row r="5361" spans="1:4" x14ac:dyDescent="0.2">
      <c r="A5361" s="415" t="s">
        <v>9542</v>
      </c>
      <c r="B5361" s="415" t="s">
        <v>169</v>
      </c>
      <c r="C5361" s="414">
        <v>3981</v>
      </c>
      <c r="D5361" s="414">
        <v>1712.23</v>
      </c>
    </row>
    <row r="5362" spans="1:4" x14ac:dyDescent="0.2">
      <c r="A5362" s="415" t="s">
        <v>9544</v>
      </c>
      <c r="B5362" s="415" t="s">
        <v>169</v>
      </c>
      <c r="C5362" s="414">
        <v>13734</v>
      </c>
      <c r="D5362" s="414">
        <v>5906.99</v>
      </c>
    </row>
    <row r="5363" spans="1:4" x14ac:dyDescent="0.2">
      <c r="A5363" s="415" t="s">
        <v>9545</v>
      </c>
      <c r="B5363" s="415" t="s">
        <v>169</v>
      </c>
      <c r="C5363" s="414">
        <v>51.780423280422099</v>
      </c>
      <c r="D5363" s="414">
        <v>22.27</v>
      </c>
    </row>
    <row r="5364" spans="1:4" x14ac:dyDescent="0.2">
      <c r="A5364" s="415" t="s">
        <v>9545</v>
      </c>
      <c r="B5364" s="415" t="s">
        <v>171</v>
      </c>
      <c r="C5364" s="414">
        <v>19521.219576719501</v>
      </c>
      <c r="D5364" s="414">
        <v>7986.13</v>
      </c>
    </row>
    <row r="5365" spans="1:4" x14ac:dyDescent="0.2">
      <c r="A5365" s="415" t="s">
        <v>9546</v>
      </c>
      <c r="B5365" s="415" t="s">
        <v>169</v>
      </c>
      <c r="C5365" s="414">
        <v>5874</v>
      </c>
      <c r="D5365" s="414">
        <v>2526.41</v>
      </c>
    </row>
    <row r="5366" spans="1:4" x14ac:dyDescent="0.2">
      <c r="A5366" s="415" t="s">
        <v>9547</v>
      </c>
      <c r="B5366" s="415" t="s">
        <v>169</v>
      </c>
      <c r="C5366" s="414">
        <v>5887.7999999999911</v>
      </c>
      <c r="D5366" s="414">
        <v>2532.34</v>
      </c>
    </row>
    <row r="5367" spans="1:4" x14ac:dyDescent="0.2">
      <c r="A5367" s="415" t="s">
        <v>9548</v>
      </c>
      <c r="B5367" s="415" t="s">
        <v>169</v>
      </c>
      <c r="C5367" s="414">
        <v>279.94886363636397</v>
      </c>
      <c r="D5367" s="414">
        <v>120.42</v>
      </c>
    </row>
    <row r="5368" spans="1:4" x14ac:dyDescent="0.2">
      <c r="A5368" s="415" t="s">
        <v>9548</v>
      </c>
      <c r="B5368" s="415" t="s">
        <v>171</v>
      </c>
      <c r="C5368" s="414">
        <v>12037.8011363636</v>
      </c>
      <c r="D5368" s="414">
        <v>4924.6600000000008</v>
      </c>
    </row>
    <row r="5369" spans="1:4" x14ac:dyDescent="0.2">
      <c r="A5369" s="415" t="s">
        <v>9549</v>
      </c>
      <c r="B5369" s="415" t="s">
        <v>169</v>
      </c>
      <c r="C5369" s="414">
        <v>0</v>
      </c>
      <c r="D5369" s="414">
        <v>0</v>
      </c>
    </row>
    <row r="5370" spans="1:4" x14ac:dyDescent="0.2">
      <c r="A5370" s="415" t="s">
        <v>9549</v>
      </c>
      <c r="B5370" s="415" t="s">
        <v>171</v>
      </c>
      <c r="C5370" s="414">
        <v>9218.0799999999963</v>
      </c>
      <c r="D5370" s="414">
        <v>3771.1100000000006</v>
      </c>
    </row>
    <row r="5371" spans="1:4" x14ac:dyDescent="0.2">
      <c r="A5371" s="415" t="s">
        <v>9550</v>
      </c>
      <c r="B5371" s="415" t="s">
        <v>169</v>
      </c>
      <c r="C5371" s="414">
        <v>0</v>
      </c>
      <c r="D5371" s="414">
        <v>0</v>
      </c>
    </row>
    <row r="5372" spans="1:4" x14ac:dyDescent="0.2">
      <c r="A5372" s="415" t="s">
        <v>9550</v>
      </c>
      <c r="B5372" s="415" t="s">
        <v>171</v>
      </c>
      <c r="C5372" s="414">
        <v>18841.049999999981</v>
      </c>
      <c r="D5372" s="414">
        <v>7707.88</v>
      </c>
    </row>
    <row r="5373" spans="1:4" x14ac:dyDescent="0.2">
      <c r="A5373" s="415" t="s">
        <v>9551</v>
      </c>
      <c r="B5373" s="415" t="s">
        <v>169</v>
      </c>
      <c r="C5373" s="414">
        <v>8034</v>
      </c>
      <c r="D5373" s="414">
        <v>3455.42</v>
      </c>
    </row>
    <row r="5374" spans="1:4" x14ac:dyDescent="0.2">
      <c r="A5374" s="415" t="s">
        <v>9552</v>
      </c>
      <c r="B5374" s="415" t="s">
        <v>169</v>
      </c>
      <c r="C5374" s="414">
        <v>5224</v>
      </c>
      <c r="D5374" s="414">
        <v>2246.84</v>
      </c>
    </row>
    <row r="5375" spans="1:4" x14ac:dyDescent="0.2">
      <c r="A5375" s="415" t="s">
        <v>9553</v>
      </c>
      <c r="B5375" s="415" t="s">
        <v>169</v>
      </c>
      <c r="C5375" s="414">
        <v>11296</v>
      </c>
      <c r="D5375" s="414">
        <v>4858.41</v>
      </c>
    </row>
    <row r="5376" spans="1:4" x14ac:dyDescent="0.2">
      <c r="A5376" s="415" t="s">
        <v>9554</v>
      </c>
      <c r="B5376" s="415" t="s">
        <v>169</v>
      </c>
      <c r="C5376" s="414">
        <v>8189</v>
      </c>
      <c r="D5376" s="414">
        <v>3522.09</v>
      </c>
    </row>
    <row r="5377" spans="1:4" x14ac:dyDescent="0.2">
      <c r="A5377" s="415" t="s">
        <v>9555</v>
      </c>
      <c r="B5377" s="415" t="s">
        <v>169</v>
      </c>
      <c r="C5377" s="414">
        <v>3478</v>
      </c>
      <c r="D5377" s="414">
        <v>1495.8600000000001</v>
      </c>
    </row>
    <row r="5378" spans="1:4" x14ac:dyDescent="0.2">
      <c r="A5378" s="415" t="s">
        <v>9556</v>
      </c>
      <c r="B5378" s="415" t="s">
        <v>169</v>
      </c>
      <c r="C5378" s="414">
        <v>13600</v>
      </c>
      <c r="D5378" s="414">
        <v>5849.36</v>
      </c>
    </row>
    <row r="5379" spans="1:4" x14ac:dyDescent="0.2">
      <c r="A5379" s="415" t="s">
        <v>9557</v>
      </c>
      <c r="B5379" s="415" t="s">
        <v>169</v>
      </c>
      <c r="C5379" s="414">
        <v>14571</v>
      </c>
      <c r="D5379" s="414">
        <v>6266.99</v>
      </c>
    </row>
    <row r="5380" spans="1:4" x14ac:dyDescent="0.2">
      <c r="A5380" s="415" t="s">
        <v>9558</v>
      </c>
      <c r="B5380" s="415" t="s">
        <v>169</v>
      </c>
      <c r="C5380" s="414">
        <v>8442</v>
      </c>
      <c r="D5380" s="414">
        <v>3630.9</v>
      </c>
    </row>
    <row r="5381" spans="1:4" x14ac:dyDescent="0.2">
      <c r="A5381" s="415" t="s">
        <v>9559</v>
      </c>
      <c r="B5381" s="415" t="s">
        <v>169</v>
      </c>
      <c r="C5381" s="414">
        <v>8914.6999999999625</v>
      </c>
      <c r="D5381" s="414">
        <v>3834.2100000000009</v>
      </c>
    </row>
    <row r="5382" spans="1:4" x14ac:dyDescent="0.2">
      <c r="A5382" s="415" t="s">
        <v>9560</v>
      </c>
      <c r="B5382" s="415" t="s">
        <v>169</v>
      </c>
      <c r="C5382" s="414">
        <v>14223</v>
      </c>
      <c r="D5382" s="414">
        <v>6117.31</v>
      </c>
    </row>
    <row r="5383" spans="1:4" x14ac:dyDescent="0.2">
      <c r="A5383" s="415" t="s">
        <v>9561</v>
      </c>
      <c r="B5383" s="415" t="s">
        <v>169</v>
      </c>
      <c r="C5383" s="414">
        <v>6530</v>
      </c>
      <c r="D5383" s="414">
        <v>2808.55</v>
      </c>
    </row>
    <row r="5384" spans="1:4" x14ac:dyDescent="0.2">
      <c r="A5384" s="415" t="s">
        <v>9562</v>
      </c>
      <c r="B5384" s="415" t="s">
        <v>169</v>
      </c>
      <c r="C5384" s="414">
        <v>7513</v>
      </c>
      <c r="D5384" s="414">
        <v>3231.34</v>
      </c>
    </row>
    <row r="5385" spans="1:4" x14ac:dyDescent="0.2">
      <c r="A5385" s="415" t="s">
        <v>9563</v>
      </c>
      <c r="B5385" s="415" t="s">
        <v>169</v>
      </c>
      <c r="C5385" s="414">
        <v>7741</v>
      </c>
      <c r="D5385" s="414">
        <v>3329.4</v>
      </c>
    </row>
    <row r="5386" spans="1:4" x14ac:dyDescent="0.2">
      <c r="A5386" s="415" t="s">
        <v>9564</v>
      </c>
      <c r="B5386" s="415" t="s">
        <v>169</v>
      </c>
      <c r="C5386" s="414">
        <v>5788</v>
      </c>
      <c r="D5386" s="414">
        <v>2489.42</v>
      </c>
    </row>
    <row r="5387" spans="1:4" x14ac:dyDescent="0.2">
      <c r="A5387" s="415" t="s">
        <v>9565</v>
      </c>
      <c r="B5387" s="415" t="s">
        <v>169</v>
      </c>
      <c r="C5387" s="414">
        <v>10845</v>
      </c>
      <c r="D5387" s="414">
        <v>4664.43</v>
      </c>
    </row>
    <row r="5388" spans="1:4" x14ac:dyDescent="0.2">
      <c r="A5388" s="415" t="s">
        <v>9566</v>
      </c>
      <c r="B5388" s="415" t="s">
        <v>169</v>
      </c>
      <c r="C5388" s="414">
        <v>6301</v>
      </c>
      <c r="D5388" s="414">
        <v>2710.06</v>
      </c>
    </row>
    <row r="5389" spans="1:4" x14ac:dyDescent="0.2">
      <c r="A5389" s="415" t="s">
        <v>9567</v>
      </c>
      <c r="B5389" s="415" t="s">
        <v>169</v>
      </c>
      <c r="C5389" s="414">
        <v>5748</v>
      </c>
      <c r="D5389" s="414">
        <v>2472.21</v>
      </c>
    </row>
    <row r="5390" spans="1:4" x14ac:dyDescent="0.2">
      <c r="A5390" s="415" t="s">
        <v>9568</v>
      </c>
      <c r="B5390" s="415" t="s">
        <v>169</v>
      </c>
      <c r="C5390" s="414">
        <v>5760</v>
      </c>
      <c r="D5390" s="414">
        <v>2477.37</v>
      </c>
    </row>
    <row r="5391" spans="1:4" x14ac:dyDescent="0.2">
      <c r="A5391" s="415" t="s">
        <v>9569</v>
      </c>
      <c r="B5391" s="415" t="s">
        <v>169</v>
      </c>
      <c r="C5391" s="414">
        <v>7305</v>
      </c>
      <c r="D5391" s="414">
        <v>3141.88</v>
      </c>
    </row>
    <row r="5392" spans="1:4" x14ac:dyDescent="0.2">
      <c r="A5392" s="415" t="s">
        <v>9570</v>
      </c>
      <c r="B5392" s="415" t="s">
        <v>169</v>
      </c>
      <c r="C5392" s="414">
        <v>7010</v>
      </c>
      <c r="D5392" s="414">
        <v>3015</v>
      </c>
    </row>
    <row r="5393" spans="1:4" x14ac:dyDescent="0.2">
      <c r="A5393" s="415" t="s">
        <v>9571</v>
      </c>
      <c r="B5393" s="415" t="s">
        <v>169</v>
      </c>
      <c r="C5393" s="414">
        <v>7121</v>
      </c>
      <c r="D5393" s="414">
        <v>3062.74</v>
      </c>
    </row>
    <row r="5394" spans="1:4" x14ac:dyDescent="0.2">
      <c r="A5394" s="415" t="s">
        <v>9572</v>
      </c>
      <c r="B5394" s="415" t="s">
        <v>169</v>
      </c>
      <c r="C5394" s="414">
        <v>4326</v>
      </c>
      <c r="D5394" s="414">
        <v>1860.61</v>
      </c>
    </row>
    <row r="5395" spans="1:4" x14ac:dyDescent="0.2">
      <c r="A5395" s="415" t="s">
        <v>9574</v>
      </c>
      <c r="B5395" s="415" t="s">
        <v>169</v>
      </c>
      <c r="C5395" s="414">
        <v>5890.9999999999836</v>
      </c>
      <c r="D5395" s="414">
        <v>2533.7199999999998</v>
      </c>
    </row>
    <row r="5396" spans="1:4" x14ac:dyDescent="0.2">
      <c r="A5396" s="415" t="s">
        <v>9575</v>
      </c>
      <c r="B5396" s="415" t="s">
        <v>169</v>
      </c>
      <c r="C5396" s="414">
        <v>3576</v>
      </c>
      <c r="D5396" s="414">
        <v>1538.03</v>
      </c>
    </row>
    <row r="5397" spans="1:4" x14ac:dyDescent="0.2">
      <c r="A5397" s="415" t="s">
        <v>9576</v>
      </c>
      <c r="B5397" s="415" t="s">
        <v>169</v>
      </c>
      <c r="C5397" s="414">
        <v>5095</v>
      </c>
      <c r="D5397" s="414">
        <v>2191.36</v>
      </c>
    </row>
    <row r="5398" spans="1:4" x14ac:dyDescent="0.2">
      <c r="A5398" s="415" t="s">
        <v>9577</v>
      </c>
      <c r="B5398" s="415" t="s">
        <v>169</v>
      </c>
      <c r="C5398" s="414">
        <v>5315.7999999999838</v>
      </c>
      <c r="D5398" s="414">
        <v>2286.3199999999997</v>
      </c>
    </row>
    <row r="5399" spans="1:4" x14ac:dyDescent="0.2">
      <c r="A5399" s="415" t="s">
        <v>9578</v>
      </c>
      <c r="B5399" s="415" t="s">
        <v>169</v>
      </c>
      <c r="C5399" s="414">
        <v>2640</v>
      </c>
      <c r="D5399" s="414">
        <v>1135.4599999999998</v>
      </c>
    </row>
    <row r="5400" spans="1:4" x14ac:dyDescent="0.2">
      <c r="A5400" s="415" t="s">
        <v>9579</v>
      </c>
      <c r="B5400" s="415" t="s">
        <v>169</v>
      </c>
      <c r="C5400" s="414">
        <v>4741</v>
      </c>
      <c r="D5400" s="414">
        <v>2039.1</v>
      </c>
    </row>
    <row r="5401" spans="1:4" x14ac:dyDescent="0.2">
      <c r="A5401" s="415" t="s">
        <v>9580</v>
      </c>
      <c r="B5401" s="415" t="s">
        <v>169</v>
      </c>
      <c r="C5401" s="414">
        <v>10293</v>
      </c>
      <c r="D5401" s="414">
        <v>4427.0200000000004</v>
      </c>
    </row>
    <row r="5402" spans="1:4" x14ac:dyDescent="0.2">
      <c r="A5402" s="415" t="s">
        <v>9581</v>
      </c>
      <c r="B5402" s="415" t="s">
        <v>169</v>
      </c>
      <c r="C5402" s="414">
        <v>5870</v>
      </c>
      <c r="D5402" s="414">
        <v>2524.69</v>
      </c>
    </row>
    <row r="5403" spans="1:4" x14ac:dyDescent="0.2">
      <c r="A5403" s="415" t="s">
        <v>9582</v>
      </c>
      <c r="B5403" s="415" t="s">
        <v>169</v>
      </c>
      <c r="C5403" s="414">
        <v>20192</v>
      </c>
      <c r="D5403" s="414">
        <v>8684.58</v>
      </c>
    </row>
    <row r="5404" spans="1:4" x14ac:dyDescent="0.2">
      <c r="A5404" s="415" t="s">
        <v>9583</v>
      </c>
      <c r="B5404" s="415" t="s">
        <v>169</v>
      </c>
      <c r="C5404" s="414">
        <v>5380</v>
      </c>
      <c r="D5404" s="414">
        <v>2313.94</v>
      </c>
    </row>
    <row r="5405" spans="1:4" x14ac:dyDescent="0.2">
      <c r="A5405" s="415" t="s">
        <v>9584</v>
      </c>
      <c r="B5405" s="415" t="s">
        <v>169</v>
      </c>
      <c r="C5405" s="414">
        <v>12817</v>
      </c>
      <c r="D5405" s="414">
        <v>5512.59</v>
      </c>
    </row>
    <row r="5406" spans="1:4" x14ac:dyDescent="0.2">
      <c r="A5406" s="415" t="s">
        <v>9585</v>
      </c>
      <c r="B5406" s="415" t="s">
        <v>169</v>
      </c>
      <c r="C5406" s="414">
        <v>8666</v>
      </c>
      <c r="D5406" s="414">
        <v>3727.24</v>
      </c>
    </row>
    <row r="5407" spans="1:4" x14ac:dyDescent="0.2">
      <c r="A5407" s="415" t="s">
        <v>9586</v>
      </c>
      <c r="B5407" s="415" t="s">
        <v>169</v>
      </c>
      <c r="C5407" s="414">
        <v>4999</v>
      </c>
      <c r="D5407" s="414">
        <v>2150.0699999999997</v>
      </c>
    </row>
    <row r="5408" spans="1:4" x14ac:dyDescent="0.2">
      <c r="A5408" s="415" t="s">
        <v>9587</v>
      </c>
      <c r="B5408" s="415" t="s">
        <v>169</v>
      </c>
      <c r="C5408" s="414">
        <v>5767</v>
      </c>
      <c r="D5408" s="414">
        <v>2480.39</v>
      </c>
    </row>
    <row r="5409" spans="1:4" x14ac:dyDescent="0.2">
      <c r="A5409" s="415" t="s">
        <v>9588</v>
      </c>
      <c r="B5409" s="415" t="s">
        <v>169</v>
      </c>
      <c r="C5409" s="414">
        <v>5874</v>
      </c>
      <c r="D5409" s="414">
        <v>2526.41</v>
      </c>
    </row>
    <row r="5410" spans="1:4" x14ac:dyDescent="0.2">
      <c r="A5410" s="415" t="s">
        <v>9589</v>
      </c>
      <c r="B5410" s="415" t="s">
        <v>169</v>
      </c>
      <c r="C5410" s="414">
        <v>26228.973843058298</v>
      </c>
      <c r="D5410" s="414">
        <v>11281.079999999998</v>
      </c>
    </row>
    <row r="5411" spans="1:4" x14ac:dyDescent="0.2">
      <c r="A5411" s="415" t="s">
        <v>9589</v>
      </c>
      <c r="B5411" s="415" t="s">
        <v>171</v>
      </c>
      <c r="C5411" s="414">
        <v>38950.026156941618</v>
      </c>
      <c r="D5411" s="414">
        <v>15934.470000000001</v>
      </c>
    </row>
    <row r="5412" spans="1:4" x14ac:dyDescent="0.2">
      <c r="A5412" s="415" t="s">
        <v>9590</v>
      </c>
      <c r="B5412" s="415" t="s">
        <v>169</v>
      </c>
      <c r="C5412" s="414">
        <v>13125</v>
      </c>
      <c r="D5412" s="414">
        <v>5645.0599999999986</v>
      </c>
    </row>
    <row r="5413" spans="1:4" x14ac:dyDescent="0.2">
      <c r="A5413" s="415" t="s">
        <v>9591</v>
      </c>
      <c r="B5413" s="415" t="s">
        <v>169</v>
      </c>
      <c r="C5413" s="414">
        <v>28840.361445783099</v>
      </c>
      <c r="D5413" s="414">
        <v>12404.24</v>
      </c>
    </row>
    <row r="5414" spans="1:4" x14ac:dyDescent="0.2">
      <c r="A5414" s="415" t="s">
        <v>9591</v>
      </c>
      <c r="B5414" s="415" t="s">
        <v>171</v>
      </c>
      <c r="C5414" s="414">
        <v>9459.63855421687</v>
      </c>
      <c r="D5414" s="414">
        <v>3869.94</v>
      </c>
    </row>
    <row r="5415" spans="1:4" x14ac:dyDescent="0.2">
      <c r="A5415" s="415" t="s">
        <v>9592</v>
      </c>
      <c r="B5415" s="415" t="s">
        <v>169</v>
      </c>
      <c r="C5415" s="414">
        <v>6128</v>
      </c>
      <c r="D5415" s="414">
        <v>2635.65</v>
      </c>
    </row>
    <row r="5416" spans="1:4" x14ac:dyDescent="0.2">
      <c r="A5416" s="415" t="s">
        <v>9593</v>
      </c>
      <c r="B5416" s="415" t="s">
        <v>169</v>
      </c>
      <c r="C5416" s="414">
        <v>4041</v>
      </c>
      <c r="D5416" s="414">
        <v>1738.03</v>
      </c>
    </row>
    <row r="5417" spans="1:4" x14ac:dyDescent="0.2">
      <c r="A5417" s="415" t="s">
        <v>9594</v>
      </c>
      <c r="B5417" s="415" t="s">
        <v>169</v>
      </c>
      <c r="C5417" s="414">
        <v>8760</v>
      </c>
      <c r="D5417" s="414">
        <v>3767.68</v>
      </c>
    </row>
    <row r="5418" spans="1:4" x14ac:dyDescent="0.2">
      <c r="A5418" s="415" t="s">
        <v>9595</v>
      </c>
      <c r="B5418" s="415" t="s">
        <v>169</v>
      </c>
      <c r="C5418" s="414">
        <v>10867</v>
      </c>
      <c r="D5418" s="414">
        <v>4673.8999999999996</v>
      </c>
    </row>
    <row r="5419" spans="1:4" x14ac:dyDescent="0.2">
      <c r="A5419" s="415" t="s">
        <v>9596</v>
      </c>
      <c r="B5419" s="415" t="s">
        <v>169</v>
      </c>
      <c r="C5419" s="414">
        <v>11930</v>
      </c>
      <c r="D5419" s="414">
        <v>5131.0899999999992</v>
      </c>
    </row>
    <row r="5420" spans="1:4" x14ac:dyDescent="0.2">
      <c r="A5420" s="415" t="s">
        <v>9597</v>
      </c>
      <c r="B5420" s="415" t="s">
        <v>169</v>
      </c>
      <c r="C5420" s="414">
        <v>4048</v>
      </c>
      <c r="D5420" s="414">
        <v>1741.04</v>
      </c>
    </row>
    <row r="5421" spans="1:4" x14ac:dyDescent="0.2">
      <c r="A5421" s="415" t="s">
        <v>9598</v>
      </c>
      <c r="B5421" s="415" t="s">
        <v>169</v>
      </c>
      <c r="C5421" s="414">
        <v>11164</v>
      </c>
      <c r="D5421" s="414">
        <v>4801.6400000000003</v>
      </c>
    </row>
    <row r="5422" spans="1:4" x14ac:dyDescent="0.2">
      <c r="A5422" s="415" t="s">
        <v>9599</v>
      </c>
      <c r="B5422" s="415" t="s">
        <v>169</v>
      </c>
      <c r="C5422" s="414">
        <v>6637</v>
      </c>
      <c r="D5422" s="414">
        <v>2854.57</v>
      </c>
    </row>
    <row r="5423" spans="1:4" x14ac:dyDescent="0.2">
      <c r="A5423" s="415" t="s">
        <v>9600</v>
      </c>
      <c r="B5423" s="415" t="s">
        <v>169</v>
      </c>
      <c r="C5423" s="414">
        <v>9852</v>
      </c>
      <c r="D5423" s="414">
        <v>4237.3500000000004</v>
      </c>
    </row>
    <row r="5424" spans="1:4" x14ac:dyDescent="0.2">
      <c r="A5424" s="415" t="s">
        <v>9601</v>
      </c>
      <c r="B5424" s="415" t="s">
        <v>169</v>
      </c>
      <c r="C5424" s="414">
        <v>10998</v>
      </c>
      <c r="D5424" s="414">
        <v>4730.2500000000009</v>
      </c>
    </row>
    <row r="5425" spans="1:4" x14ac:dyDescent="0.2">
      <c r="A5425" s="415" t="s">
        <v>9602</v>
      </c>
      <c r="B5425" s="415" t="s">
        <v>169</v>
      </c>
      <c r="C5425" s="414">
        <v>4206.0508474573498</v>
      </c>
      <c r="D5425" s="414">
        <v>1809.02</v>
      </c>
    </row>
    <row r="5426" spans="1:4" x14ac:dyDescent="0.2">
      <c r="A5426" s="415" t="s">
        <v>9603</v>
      </c>
      <c r="B5426" s="415" t="s">
        <v>3243</v>
      </c>
      <c r="C5426" s="414">
        <v>2156.9491525426401</v>
      </c>
      <c r="D5426" s="414">
        <v>844.23</v>
      </c>
    </row>
    <row r="5427" spans="1:4" x14ac:dyDescent="0.2">
      <c r="A5427" s="415" t="s">
        <v>9604</v>
      </c>
      <c r="B5427" s="415" t="s">
        <v>169</v>
      </c>
      <c r="C5427" s="414">
        <v>26016.449683321563</v>
      </c>
      <c r="D5427" s="414">
        <v>11189.669999999998</v>
      </c>
    </row>
    <row r="5428" spans="1:4" x14ac:dyDescent="0.2">
      <c r="A5428" s="415" t="s">
        <v>9604</v>
      </c>
      <c r="B5428" s="415" t="s">
        <v>171</v>
      </c>
      <c r="C5428" s="414">
        <v>60705.049261083666</v>
      </c>
      <c r="D5428" s="414">
        <v>24834.42</v>
      </c>
    </row>
    <row r="5429" spans="1:4" x14ac:dyDescent="0.2">
      <c r="A5429" s="415" t="s">
        <v>9604</v>
      </c>
      <c r="B5429" s="415" t="s">
        <v>172</v>
      </c>
      <c r="C5429" s="414">
        <v>110448.50105559426</v>
      </c>
      <c r="D5429" s="414">
        <v>43715.51</v>
      </c>
    </row>
    <row r="5430" spans="1:4" x14ac:dyDescent="0.2">
      <c r="A5430" s="415" t="s">
        <v>9605</v>
      </c>
      <c r="B5430" s="415" t="s">
        <v>169</v>
      </c>
      <c r="C5430" s="414">
        <v>28279.989094874567</v>
      </c>
      <c r="D5430" s="414">
        <v>12163.230000000001</v>
      </c>
    </row>
    <row r="5431" spans="1:4" x14ac:dyDescent="0.2">
      <c r="A5431" s="415" t="s">
        <v>9605</v>
      </c>
      <c r="B5431" s="415" t="s">
        <v>171</v>
      </c>
      <c r="C5431" s="414">
        <v>65986.641221373997</v>
      </c>
      <c r="D5431" s="414">
        <v>26995.15</v>
      </c>
    </row>
    <row r="5432" spans="1:4" x14ac:dyDescent="0.2">
      <c r="A5432" s="415" t="s">
        <v>9605</v>
      </c>
      <c r="B5432" s="415" t="s">
        <v>172</v>
      </c>
      <c r="C5432" s="414">
        <v>113195.36968375114</v>
      </c>
      <c r="D5432" s="414">
        <v>44802.719999999994</v>
      </c>
    </row>
    <row r="5433" spans="1:4" x14ac:dyDescent="0.2">
      <c r="A5433" s="415" t="s">
        <v>9606</v>
      </c>
      <c r="B5433" s="415" t="s">
        <v>169</v>
      </c>
      <c r="C5433" s="414">
        <v>27175.520833333299</v>
      </c>
      <c r="D5433" s="414">
        <v>11688.19</v>
      </c>
    </row>
    <row r="5434" spans="1:4" x14ac:dyDescent="0.2">
      <c r="A5434" s="415" t="s">
        <v>9606</v>
      </c>
      <c r="B5434" s="415" t="s">
        <v>171</v>
      </c>
      <c r="C5434" s="414">
        <v>25001.479166666599</v>
      </c>
      <c r="D5434" s="414">
        <v>10228.11</v>
      </c>
    </row>
    <row r="5435" spans="1:4" x14ac:dyDescent="0.2">
      <c r="A5435" s="415" t="s">
        <v>9607</v>
      </c>
      <c r="B5435" s="415" t="s">
        <v>169</v>
      </c>
      <c r="C5435" s="414">
        <v>9773</v>
      </c>
      <c r="D5435" s="414">
        <v>4203.37</v>
      </c>
    </row>
    <row r="5436" spans="1:4" x14ac:dyDescent="0.2">
      <c r="A5436" s="415" t="s">
        <v>9608</v>
      </c>
      <c r="B5436" s="415" t="s">
        <v>169</v>
      </c>
      <c r="C5436" s="414">
        <v>0</v>
      </c>
      <c r="D5436" s="414">
        <v>0</v>
      </c>
    </row>
    <row r="5437" spans="1:4" x14ac:dyDescent="0.2">
      <c r="A5437" s="415" t="s">
        <v>9608</v>
      </c>
      <c r="B5437" s="415" t="s">
        <v>171</v>
      </c>
      <c r="C5437" s="414">
        <v>40679</v>
      </c>
      <c r="D5437" s="414">
        <v>16641.79</v>
      </c>
    </row>
    <row r="5438" spans="1:4" x14ac:dyDescent="0.2">
      <c r="A5438" s="415" t="s">
        <v>9609</v>
      </c>
      <c r="B5438" s="415" t="s">
        <v>169</v>
      </c>
      <c r="C5438" s="414">
        <v>30051.944240645589</v>
      </c>
      <c r="D5438" s="414">
        <v>12925.33</v>
      </c>
    </row>
    <row r="5439" spans="1:4" x14ac:dyDescent="0.2">
      <c r="A5439" s="415" t="s">
        <v>9609</v>
      </c>
      <c r="B5439" s="415" t="s">
        <v>171</v>
      </c>
      <c r="C5439" s="414">
        <v>4082.0557593543631</v>
      </c>
      <c r="D5439" s="414">
        <v>1669.96</v>
      </c>
    </row>
    <row r="5440" spans="1:4" x14ac:dyDescent="0.2">
      <c r="A5440" s="415" t="s">
        <v>9610</v>
      </c>
      <c r="B5440" s="415" t="s">
        <v>169</v>
      </c>
      <c r="C5440" s="414">
        <v>27391.666666666631</v>
      </c>
      <c r="D5440" s="414">
        <v>11781.149999999998</v>
      </c>
    </row>
    <row r="5441" spans="1:4" x14ac:dyDescent="0.2">
      <c r="A5441" s="415" t="s">
        <v>9610</v>
      </c>
      <c r="B5441" s="415" t="s">
        <v>171</v>
      </c>
      <c r="C5441" s="414">
        <v>18626.33333333331</v>
      </c>
      <c r="D5441" s="414">
        <v>7620.03</v>
      </c>
    </row>
    <row r="5442" spans="1:4" x14ac:dyDescent="0.2">
      <c r="A5442" s="415" t="s">
        <v>9611</v>
      </c>
      <c r="B5442" s="415" t="s">
        <v>169</v>
      </c>
      <c r="C5442" s="414">
        <v>26895.962732919201</v>
      </c>
      <c r="D5442" s="414">
        <v>11567.95</v>
      </c>
    </row>
    <row r="5443" spans="1:4" x14ac:dyDescent="0.2">
      <c r="A5443" s="415" t="s">
        <v>9611</v>
      </c>
      <c r="B5443" s="415" t="s">
        <v>171</v>
      </c>
      <c r="C5443" s="414">
        <v>25067.037267080701</v>
      </c>
      <c r="D5443" s="414">
        <v>10254.92</v>
      </c>
    </row>
    <row r="5444" spans="1:4" x14ac:dyDescent="0.2">
      <c r="A5444" s="415" t="s">
        <v>9612</v>
      </c>
      <c r="B5444" s="415" t="s">
        <v>169</v>
      </c>
      <c r="C5444" s="414">
        <v>3123</v>
      </c>
      <c r="D5444" s="414">
        <v>1343.2</v>
      </c>
    </row>
    <row r="5445" spans="1:4" x14ac:dyDescent="0.2">
      <c r="A5445" s="415" t="s">
        <v>9613</v>
      </c>
      <c r="B5445" s="415" t="s">
        <v>169</v>
      </c>
      <c r="C5445" s="414">
        <v>5646</v>
      </c>
      <c r="D5445" s="414">
        <v>2428.34</v>
      </c>
    </row>
    <row r="5446" spans="1:4" x14ac:dyDescent="0.2">
      <c r="A5446" s="415" t="s">
        <v>9614</v>
      </c>
      <c r="B5446" s="415" t="s">
        <v>169</v>
      </c>
      <c r="C5446" s="414">
        <v>12389</v>
      </c>
      <c r="D5446" s="414">
        <v>5328.51</v>
      </c>
    </row>
    <row r="5447" spans="1:4" x14ac:dyDescent="0.2">
      <c r="A5447" s="415" t="s">
        <v>9615</v>
      </c>
      <c r="B5447" s="415" t="s">
        <v>169</v>
      </c>
      <c r="C5447" s="414">
        <v>12713</v>
      </c>
      <c r="D5447" s="414">
        <v>5467.86</v>
      </c>
    </row>
    <row r="5448" spans="1:4" x14ac:dyDescent="0.2">
      <c r="A5448" s="415" t="s">
        <v>9616</v>
      </c>
      <c r="B5448" s="415" t="s">
        <v>169</v>
      </c>
      <c r="C5448" s="414">
        <v>25474.23780487803</v>
      </c>
      <c r="D5448" s="414">
        <v>10956.47</v>
      </c>
    </row>
    <row r="5449" spans="1:4" x14ac:dyDescent="0.2">
      <c r="A5449" s="415" t="s">
        <v>9616</v>
      </c>
      <c r="B5449" s="415" t="s">
        <v>171</v>
      </c>
      <c r="C5449" s="414">
        <v>58081.262195121912</v>
      </c>
      <c r="D5449" s="414">
        <v>23761.059999999994</v>
      </c>
    </row>
    <row r="5450" spans="1:4" x14ac:dyDescent="0.2">
      <c r="A5450" s="415" t="s">
        <v>9617</v>
      </c>
      <c r="B5450" s="415" t="s">
        <v>169</v>
      </c>
      <c r="C5450" s="414">
        <v>14139.699999999981</v>
      </c>
      <c r="D5450" s="414">
        <v>6081.5000000000009</v>
      </c>
    </row>
    <row r="5451" spans="1:4" x14ac:dyDescent="0.2">
      <c r="A5451" s="415" t="s">
        <v>9618</v>
      </c>
      <c r="B5451" s="415" t="s">
        <v>169</v>
      </c>
      <c r="C5451" s="414">
        <v>18964</v>
      </c>
      <c r="D5451" s="414">
        <v>8156.42</v>
      </c>
    </row>
    <row r="5452" spans="1:4" x14ac:dyDescent="0.2">
      <c r="A5452" s="415" t="s">
        <v>9619</v>
      </c>
      <c r="B5452" s="415" t="s">
        <v>169</v>
      </c>
      <c r="C5452" s="414">
        <v>24353.906962602599</v>
      </c>
      <c r="D5452" s="414">
        <v>10474.620000000001</v>
      </c>
    </row>
    <row r="5453" spans="1:4" x14ac:dyDescent="0.2">
      <c r="A5453" s="415" t="s">
        <v>9619</v>
      </c>
      <c r="B5453" s="415" t="s">
        <v>171</v>
      </c>
      <c r="C5453" s="414">
        <v>29046.093037397299</v>
      </c>
      <c r="D5453" s="414">
        <v>11882.76</v>
      </c>
    </row>
    <row r="5454" spans="1:4" x14ac:dyDescent="0.2">
      <c r="A5454" s="415" t="s">
        <v>9620</v>
      </c>
      <c r="B5454" s="415" t="s">
        <v>169</v>
      </c>
      <c r="C5454" s="414">
        <v>6215</v>
      </c>
      <c r="D5454" s="414">
        <v>2673.07</v>
      </c>
    </row>
    <row r="5455" spans="1:4" x14ac:dyDescent="0.2">
      <c r="A5455" s="415" t="s">
        <v>9621</v>
      </c>
      <c r="B5455" s="415" t="s">
        <v>169</v>
      </c>
      <c r="C5455" s="414">
        <v>8974</v>
      </c>
      <c r="D5455" s="414">
        <v>3859.72</v>
      </c>
    </row>
    <row r="5456" spans="1:4" x14ac:dyDescent="0.2">
      <c r="A5456" s="415" t="s">
        <v>9622</v>
      </c>
      <c r="B5456" s="415" t="s">
        <v>169</v>
      </c>
      <c r="C5456" s="414">
        <v>9573</v>
      </c>
      <c r="D5456" s="414">
        <v>4117.3500000000004</v>
      </c>
    </row>
    <row r="5457" spans="1:4" x14ac:dyDescent="0.2">
      <c r="A5457" s="415" t="s">
        <v>9623</v>
      </c>
      <c r="B5457" s="415" t="s">
        <v>169</v>
      </c>
      <c r="C5457" s="414">
        <v>11857</v>
      </c>
      <c r="D5457" s="414">
        <v>5099.7</v>
      </c>
    </row>
    <row r="5458" spans="1:4" x14ac:dyDescent="0.2">
      <c r="A5458" s="415" t="s">
        <v>9624</v>
      </c>
      <c r="B5458" s="415" t="s">
        <v>169</v>
      </c>
      <c r="C5458" s="414">
        <v>29537.037037037</v>
      </c>
      <c r="D5458" s="414">
        <v>12703.88</v>
      </c>
    </row>
    <row r="5459" spans="1:4" x14ac:dyDescent="0.2">
      <c r="A5459" s="415" t="s">
        <v>9624</v>
      </c>
      <c r="B5459" s="415" t="s">
        <v>171</v>
      </c>
      <c r="C5459" s="414">
        <v>15122.9629629629</v>
      </c>
      <c r="D5459" s="414">
        <v>6186.8</v>
      </c>
    </row>
    <row r="5460" spans="1:4" x14ac:dyDescent="0.2">
      <c r="A5460" s="415" t="s">
        <v>9625</v>
      </c>
      <c r="B5460" s="415" t="s">
        <v>169</v>
      </c>
      <c r="C5460" s="414">
        <v>5323.5</v>
      </c>
      <c r="D5460" s="414">
        <v>2289.64</v>
      </c>
    </row>
    <row r="5461" spans="1:4" x14ac:dyDescent="0.2">
      <c r="A5461" s="415" t="s">
        <v>9626</v>
      </c>
      <c r="B5461" s="415" t="s">
        <v>169</v>
      </c>
      <c r="C5461" s="414">
        <v>10119</v>
      </c>
      <c r="D5461" s="414">
        <v>4352.18</v>
      </c>
    </row>
    <row r="5462" spans="1:4" x14ac:dyDescent="0.2">
      <c r="A5462" s="415" t="s">
        <v>9627</v>
      </c>
      <c r="B5462" s="415" t="s">
        <v>169</v>
      </c>
      <c r="C5462" s="414">
        <v>7010</v>
      </c>
      <c r="D5462" s="414">
        <v>3014.9999999999995</v>
      </c>
    </row>
    <row r="5463" spans="1:4" x14ac:dyDescent="0.2">
      <c r="A5463" s="415" t="s">
        <v>9628</v>
      </c>
      <c r="B5463" s="415" t="s">
        <v>169</v>
      </c>
      <c r="C5463" s="414">
        <v>4668</v>
      </c>
      <c r="D5463" s="414">
        <v>2007.71</v>
      </c>
    </row>
    <row r="5464" spans="1:4" x14ac:dyDescent="0.2">
      <c r="A5464" s="415" t="s">
        <v>9629</v>
      </c>
      <c r="B5464" s="415" t="s">
        <v>169</v>
      </c>
      <c r="C5464" s="414">
        <v>4924</v>
      </c>
      <c r="D5464" s="414">
        <v>2117.81</v>
      </c>
    </row>
    <row r="5465" spans="1:4" x14ac:dyDescent="0.2">
      <c r="A5465" s="415" t="s">
        <v>9630</v>
      </c>
      <c r="B5465" s="415" t="s">
        <v>169</v>
      </c>
      <c r="C5465" s="414">
        <v>8552</v>
      </c>
      <c r="D5465" s="414">
        <v>3678.22</v>
      </c>
    </row>
    <row r="5466" spans="1:4" x14ac:dyDescent="0.2">
      <c r="A5466" s="415" t="s">
        <v>9631</v>
      </c>
      <c r="B5466" s="415" t="s">
        <v>169</v>
      </c>
      <c r="C5466" s="414">
        <v>3729</v>
      </c>
      <c r="D5466" s="414">
        <v>1603.84</v>
      </c>
    </row>
    <row r="5467" spans="1:4" x14ac:dyDescent="0.2">
      <c r="A5467" s="415" t="s">
        <v>9632</v>
      </c>
      <c r="B5467" s="415" t="s">
        <v>169</v>
      </c>
      <c r="C5467" s="414">
        <v>7490</v>
      </c>
      <c r="D5467" s="414">
        <v>3221.45</v>
      </c>
    </row>
    <row r="5468" spans="1:4" x14ac:dyDescent="0.2">
      <c r="A5468" s="415" t="s">
        <v>9633</v>
      </c>
      <c r="B5468" s="415" t="s">
        <v>169</v>
      </c>
      <c r="C5468" s="414">
        <v>24459.295261239338</v>
      </c>
      <c r="D5468" s="414">
        <v>10519.95</v>
      </c>
    </row>
    <row r="5469" spans="1:4" x14ac:dyDescent="0.2">
      <c r="A5469" s="415" t="s">
        <v>9633</v>
      </c>
      <c r="B5469" s="415" t="s">
        <v>171</v>
      </c>
      <c r="C5469" s="414">
        <v>57071.688942891822</v>
      </c>
      <c r="D5469" s="414">
        <v>23348.030000000002</v>
      </c>
    </row>
    <row r="5470" spans="1:4" x14ac:dyDescent="0.2">
      <c r="A5470" s="415" t="s">
        <v>9633</v>
      </c>
      <c r="B5470" s="415" t="s">
        <v>172</v>
      </c>
      <c r="C5470" s="414">
        <v>374749.01579586853</v>
      </c>
      <c r="D5470" s="414">
        <v>148325.66</v>
      </c>
    </row>
    <row r="5471" spans="1:4" x14ac:dyDescent="0.2">
      <c r="A5471" s="415" t="s">
        <v>9634</v>
      </c>
      <c r="B5471" s="415" t="s">
        <v>169</v>
      </c>
      <c r="C5471" s="414">
        <v>27224.068882659143</v>
      </c>
      <c r="D5471" s="414">
        <v>11709.08</v>
      </c>
    </row>
    <row r="5472" spans="1:4" x14ac:dyDescent="0.2">
      <c r="A5472" s="415" t="s">
        <v>9634</v>
      </c>
      <c r="B5472" s="415" t="s">
        <v>171</v>
      </c>
      <c r="C5472" s="414">
        <v>63413.93111734066</v>
      </c>
      <c r="D5472" s="414">
        <v>25942.629999999997</v>
      </c>
    </row>
    <row r="5473" spans="1:4" x14ac:dyDescent="0.2">
      <c r="A5473" s="415" t="s">
        <v>9635</v>
      </c>
      <c r="B5473" s="415" t="s">
        <v>3243</v>
      </c>
      <c r="C5473" s="414">
        <v>2350</v>
      </c>
      <c r="D5473" s="414">
        <v>919.79</v>
      </c>
    </row>
    <row r="5474" spans="1:4" x14ac:dyDescent="0.2">
      <c r="A5474" s="415" t="s">
        <v>9635</v>
      </c>
      <c r="B5474" s="415" t="s">
        <v>3247</v>
      </c>
      <c r="C5474" s="414">
        <v>1130</v>
      </c>
      <c r="D5474" s="414">
        <v>442.28</v>
      </c>
    </row>
    <row r="5475" spans="1:4" x14ac:dyDescent="0.2">
      <c r="A5475" s="415" t="s">
        <v>9635</v>
      </c>
      <c r="B5475" s="415" t="s">
        <v>3248</v>
      </c>
      <c r="C5475" s="414">
        <v>-1130</v>
      </c>
      <c r="D5475" s="414">
        <v>-185.1</v>
      </c>
    </row>
    <row r="5476" spans="1:4" x14ac:dyDescent="0.2">
      <c r="A5476" s="415" t="s">
        <v>9636</v>
      </c>
      <c r="B5476" s="415" t="s">
        <v>169</v>
      </c>
      <c r="C5476" s="414">
        <v>5671</v>
      </c>
      <c r="D5476" s="414">
        <v>2439.1</v>
      </c>
    </row>
    <row r="5477" spans="1:4" x14ac:dyDescent="0.2">
      <c r="A5477" s="415" t="s">
        <v>9637</v>
      </c>
      <c r="B5477" s="415" t="s">
        <v>169</v>
      </c>
      <c r="C5477" s="414">
        <v>10672</v>
      </c>
      <c r="D5477" s="414">
        <v>4590.03</v>
      </c>
    </row>
    <row r="5478" spans="1:4" x14ac:dyDescent="0.2">
      <c r="A5478" s="415" t="s">
        <v>9638</v>
      </c>
      <c r="B5478" s="415" t="s">
        <v>169</v>
      </c>
      <c r="C5478" s="414">
        <v>5287</v>
      </c>
      <c r="D5478" s="414">
        <v>2273.94</v>
      </c>
    </row>
    <row r="5479" spans="1:4" x14ac:dyDescent="0.2">
      <c r="A5479" s="415" t="s">
        <v>9639</v>
      </c>
      <c r="B5479" s="415" t="s">
        <v>169</v>
      </c>
      <c r="C5479" s="414">
        <v>4157</v>
      </c>
      <c r="D5479" s="414">
        <v>1787.93</v>
      </c>
    </row>
    <row r="5480" spans="1:4" x14ac:dyDescent="0.2">
      <c r="A5480" s="415" t="s">
        <v>9640</v>
      </c>
      <c r="B5480" s="415" t="s">
        <v>169</v>
      </c>
      <c r="C5480" s="414">
        <v>6995</v>
      </c>
      <c r="D5480" s="414">
        <v>3008.55</v>
      </c>
    </row>
    <row r="5481" spans="1:4" x14ac:dyDescent="0.2">
      <c r="A5481" s="415" t="s">
        <v>9641</v>
      </c>
      <c r="B5481" s="415" t="s">
        <v>169</v>
      </c>
      <c r="C5481" s="414">
        <v>5367</v>
      </c>
      <c r="D5481" s="414">
        <v>2308.35</v>
      </c>
    </row>
    <row r="5482" spans="1:4" x14ac:dyDescent="0.2">
      <c r="A5482" s="415" t="s">
        <v>9642</v>
      </c>
      <c r="B5482" s="415" t="s">
        <v>169</v>
      </c>
      <c r="C5482" s="414">
        <v>8838</v>
      </c>
      <c r="D5482" s="414">
        <v>3801.22</v>
      </c>
    </row>
    <row r="5483" spans="1:4" x14ac:dyDescent="0.2">
      <c r="A5483" s="415" t="s">
        <v>9643</v>
      </c>
      <c r="B5483" s="415" t="s">
        <v>169</v>
      </c>
      <c r="C5483" s="414">
        <v>9697</v>
      </c>
      <c r="D5483" s="414">
        <v>4170.68</v>
      </c>
    </row>
    <row r="5484" spans="1:4" x14ac:dyDescent="0.2">
      <c r="A5484" s="415" t="s">
        <v>9644</v>
      </c>
      <c r="B5484" s="415" t="s">
        <v>169</v>
      </c>
      <c r="C5484" s="414">
        <v>24052.281368821201</v>
      </c>
      <c r="D5484" s="414">
        <v>10344.89</v>
      </c>
    </row>
    <row r="5485" spans="1:4" x14ac:dyDescent="0.2">
      <c r="A5485" s="415" t="s">
        <v>9644</v>
      </c>
      <c r="B5485" s="415" t="s">
        <v>171</v>
      </c>
      <c r="C5485" s="414">
        <v>1250.7186311787</v>
      </c>
      <c r="D5485" s="414">
        <v>511.67</v>
      </c>
    </row>
    <row r="5486" spans="1:4" x14ac:dyDescent="0.2">
      <c r="A5486" s="415" t="s">
        <v>9645</v>
      </c>
      <c r="B5486" s="415" t="s">
        <v>169</v>
      </c>
      <c r="C5486" s="414">
        <v>6797</v>
      </c>
      <c r="D5486" s="414">
        <v>2923.39</v>
      </c>
    </row>
    <row r="5487" spans="1:4" x14ac:dyDescent="0.2">
      <c r="A5487" s="415" t="s">
        <v>9646</v>
      </c>
      <c r="B5487" s="415" t="s">
        <v>169</v>
      </c>
      <c r="C5487" s="414">
        <v>30376.851851851799</v>
      </c>
      <c r="D5487" s="414">
        <v>13065.08</v>
      </c>
    </row>
    <row r="5488" spans="1:4" x14ac:dyDescent="0.2">
      <c r="A5488" s="415" t="s">
        <v>9646</v>
      </c>
      <c r="B5488" s="415" t="s">
        <v>171</v>
      </c>
      <c r="C5488" s="414">
        <v>2430.1481481481401</v>
      </c>
      <c r="D5488" s="414">
        <v>994.17</v>
      </c>
    </row>
    <row r="5489" spans="1:4" x14ac:dyDescent="0.2">
      <c r="A5489" s="415" t="s">
        <v>9647</v>
      </c>
      <c r="B5489" s="415" t="s">
        <v>169</v>
      </c>
      <c r="C5489" s="414">
        <v>26419.444444444402</v>
      </c>
      <c r="D5489" s="414">
        <v>11363</v>
      </c>
    </row>
    <row r="5490" spans="1:4" x14ac:dyDescent="0.2">
      <c r="A5490" s="415" t="s">
        <v>9647</v>
      </c>
      <c r="B5490" s="415" t="s">
        <v>171</v>
      </c>
      <c r="C5490" s="414">
        <v>2113.5555555555502</v>
      </c>
      <c r="D5490" s="414">
        <v>864.66</v>
      </c>
    </row>
    <row r="5491" spans="1:4" x14ac:dyDescent="0.2">
      <c r="A5491" s="415" t="s">
        <v>9648</v>
      </c>
      <c r="B5491" s="415" t="s">
        <v>169</v>
      </c>
      <c r="C5491" s="414">
        <v>10970</v>
      </c>
      <c r="D5491" s="414">
        <v>4718.2</v>
      </c>
    </row>
    <row r="5492" spans="1:4" x14ac:dyDescent="0.2">
      <c r="A5492" s="415" t="s">
        <v>9649</v>
      </c>
      <c r="B5492" s="415" t="s">
        <v>3987</v>
      </c>
      <c r="C5492" s="414">
        <v>3738</v>
      </c>
      <c r="D5492" s="414">
        <v>1074.3</v>
      </c>
    </row>
    <row r="5493" spans="1:4" x14ac:dyDescent="0.2">
      <c r="A5493" s="415" t="s">
        <v>9649</v>
      </c>
      <c r="B5493" s="415" t="s">
        <v>3991</v>
      </c>
      <c r="C5493" s="414">
        <v>3153</v>
      </c>
      <c r="D5493" s="414">
        <v>906.17</v>
      </c>
    </row>
    <row r="5494" spans="1:4" x14ac:dyDescent="0.2">
      <c r="A5494" s="415" t="s">
        <v>9649</v>
      </c>
      <c r="B5494" s="415" t="s">
        <v>3992</v>
      </c>
      <c r="C5494" s="414">
        <v>-2067.2999999999902</v>
      </c>
      <c r="D5494" s="414">
        <v>-338.62</v>
      </c>
    </row>
    <row r="5495" spans="1:4" x14ac:dyDescent="0.2">
      <c r="A5495" s="415" t="s">
        <v>9649</v>
      </c>
      <c r="B5495" s="415" t="s">
        <v>3993</v>
      </c>
      <c r="C5495" s="414">
        <v>-1085.7</v>
      </c>
      <c r="D5495" s="414">
        <v>-130.28</v>
      </c>
    </row>
    <row r="5496" spans="1:4" x14ac:dyDescent="0.2">
      <c r="A5496" s="415" t="s">
        <v>9650</v>
      </c>
      <c r="B5496" s="415" t="s">
        <v>169</v>
      </c>
      <c r="C5496" s="414">
        <v>8717</v>
      </c>
      <c r="D5496" s="414">
        <v>3749.18</v>
      </c>
    </row>
    <row r="5497" spans="1:4" x14ac:dyDescent="0.2">
      <c r="A5497" s="415" t="s">
        <v>9651</v>
      </c>
      <c r="B5497" s="415" t="s">
        <v>169</v>
      </c>
      <c r="C5497" s="414">
        <v>28068.112244897893</v>
      </c>
      <c r="D5497" s="414">
        <v>12072.09</v>
      </c>
    </row>
    <row r="5498" spans="1:4" x14ac:dyDescent="0.2">
      <c r="A5498" s="415" t="s">
        <v>9651</v>
      </c>
      <c r="B5498" s="415" t="s">
        <v>171</v>
      </c>
      <c r="C5498" s="414">
        <v>4939.9877551020327</v>
      </c>
      <c r="D5498" s="414">
        <v>2020.96</v>
      </c>
    </row>
    <row r="5499" spans="1:4" x14ac:dyDescent="0.2">
      <c r="A5499" s="415" t="s">
        <v>9652</v>
      </c>
      <c r="B5499" s="415" t="s">
        <v>169</v>
      </c>
      <c r="C5499" s="414">
        <v>13034</v>
      </c>
      <c r="D5499" s="414">
        <v>5605.92</v>
      </c>
    </row>
    <row r="5500" spans="1:4" x14ac:dyDescent="0.2">
      <c r="A5500" s="415" t="s">
        <v>9653</v>
      </c>
      <c r="B5500" s="415" t="s">
        <v>169</v>
      </c>
      <c r="C5500" s="414">
        <v>12742.569999999989</v>
      </c>
      <c r="D5500" s="414">
        <v>5480.5700000000006</v>
      </c>
    </row>
    <row r="5501" spans="1:4" x14ac:dyDescent="0.2">
      <c r="A5501" s="415" t="s">
        <v>9654</v>
      </c>
      <c r="B5501" s="415" t="s">
        <v>169</v>
      </c>
      <c r="C5501" s="414">
        <v>5075</v>
      </c>
      <c r="D5501" s="414">
        <v>2182.7600000000002</v>
      </c>
    </row>
    <row r="5502" spans="1:4" x14ac:dyDescent="0.2">
      <c r="A5502" s="415" t="s">
        <v>9656</v>
      </c>
      <c r="B5502" s="415" t="s">
        <v>169</v>
      </c>
      <c r="C5502" s="414">
        <v>7713</v>
      </c>
      <c r="D5502" s="414">
        <v>3317.36</v>
      </c>
    </row>
    <row r="5503" spans="1:4" x14ac:dyDescent="0.2">
      <c r="A5503" s="415" t="s">
        <v>9657</v>
      </c>
      <c r="B5503" s="415" t="s">
        <v>169</v>
      </c>
      <c r="C5503" s="414">
        <v>10217</v>
      </c>
      <c r="D5503" s="414">
        <v>4394.33</v>
      </c>
    </row>
    <row r="5504" spans="1:4" x14ac:dyDescent="0.2">
      <c r="A5504" s="415" t="s">
        <v>9658</v>
      </c>
      <c r="B5504" s="415" t="s">
        <v>169</v>
      </c>
      <c r="C5504" s="414">
        <v>20000</v>
      </c>
      <c r="D5504" s="414">
        <v>8602.0000000000018</v>
      </c>
    </row>
    <row r="5505" spans="1:4" x14ac:dyDescent="0.2">
      <c r="A5505" s="415" t="s">
        <v>9659</v>
      </c>
      <c r="B5505" s="415" t="s">
        <v>169</v>
      </c>
      <c r="C5505" s="414">
        <v>5064</v>
      </c>
      <c r="D5505" s="414">
        <v>2178.0300000000002</v>
      </c>
    </row>
    <row r="5506" spans="1:4" x14ac:dyDescent="0.2">
      <c r="A5506" s="415" t="s">
        <v>9660</v>
      </c>
      <c r="B5506" s="415" t="s">
        <v>169</v>
      </c>
      <c r="C5506" s="414">
        <v>8943</v>
      </c>
      <c r="D5506" s="414">
        <v>3846.38</v>
      </c>
    </row>
    <row r="5507" spans="1:4" x14ac:dyDescent="0.2">
      <c r="A5507" s="415" t="s">
        <v>9661</v>
      </c>
      <c r="B5507" s="415" t="s">
        <v>169</v>
      </c>
      <c r="C5507" s="414">
        <v>9682.5999999999713</v>
      </c>
      <c r="D5507" s="414">
        <v>4164.4800000000005</v>
      </c>
    </row>
    <row r="5508" spans="1:4" x14ac:dyDescent="0.2">
      <c r="A5508" s="415" t="s">
        <v>9662</v>
      </c>
      <c r="B5508" s="415" t="s">
        <v>169</v>
      </c>
      <c r="C5508" s="414">
        <v>5564</v>
      </c>
      <c r="D5508" s="414">
        <v>2393.08</v>
      </c>
    </row>
    <row r="5509" spans="1:4" x14ac:dyDescent="0.2">
      <c r="A5509" s="415" t="s">
        <v>9663</v>
      </c>
      <c r="B5509" s="415" t="s">
        <v>169</v>
      </c>
      <c r="C5509" s="414">
        <v>4890</v>
      </c>
      <c r="D5509" s="414">
        <v>2103.1800000000003</v>
      </c>
    </row>
    <row r="5510" spans="1:4" x14ac:dyDescent="0.2">
      <c r="A5510" s="415" t="s">
        <v>9664</v>
      </c>
      <c r="B5510" s="415" t="s">
        <v>169</v>
      </c>
      <c r="C5510" s="414">
        <v>8056.2999999999784</v>
      </c>
      <c r="D5510" s="414">
        <v>3465.01</v>
      </c>
    </row>
    <row r="5511" spans="1:4" x14ac:dyDescent="0.2">
      <c r="A5511" s="415" t="s">
        <v>9665</v>
      </c>
      <c r="B5511" s="415" t="s">
        <v>169</v>
      </c>
      <c r="C5511" s="414">
        <v>7668</v>
      </c>
      <c r="D5511" s="414">
        <v>3298.01</v>
      </c>
    </row>
    <row r="5512" spans="1:4" x14ac:dyDescent="0.2">
      <c r="A5512" s="415" t="s">
        <v>9666</v>
      </c>
      <c r="B5512" s="415" t="s">
        <v>169</v>
      </c>
      <c r="C5512" s="414">
        <v>5643.8999999999905</v>
      </c>
      <c r="D5512" s="414">
        <v>2427.46</v>
      </c>
    </row>
    <row r="5513" spans="1:4" x14ac:dyDescent="0.2">
      <c r="A5513" s="415" t="s">
        <v>9667</v>
      </c>
      <c r="B5513" s="415" t="s">
        <v>169</v>
      </c>
      <c r="C5513" s="414">
        <v>5215</v>
      </c>
      <c r="D5513" s="414">
        <v>2242.9699999999998</v>
      </c>
    </row>
    <row r="5514" spans="1:4" x14ac:dyDescent="0.2">
      <c r="A5514" s="415" t="s">
        <v>9668</v>
      </c>
      <c r="B5514" s="415" t="s">
        <v>169</v>
      </c>
      <c r="C5514" s="414">
        <v>21949</v>
      </c>
      <c r="D5514" s="414">
        <v>9440.2700000000023</v>
      </c>
    </row>
    <row r="5515" spans="1:4" x14ac:dyDescent="0.2">
      <c r="A5515" s="415" t="s">
        <v>9669</v>
      </c>
      <c r="B5515" s="415" t="s">
        <v>169</v>
      </c>
      <c r="C5515" s="414">
        <v>4530</v>
      </c>
      <c r="D5515" s="414">
        <v>1948.3600000000001</v>
      </c>
    </row>
    <row r="5516" spans="1:4" x14ac:dyDescent="0.2">
      <c r="A5516" s="415" t="s">
        <v>9670</v>
      </c>
      <c r="B5516" s="415" t="s">
        <v>169</v>
      </c>
      <c r="C5516" s="414">
        <v>10723</v>
      </c>
      <c r="D5516" s="414">
        <v>4611.96</v>
      </c>
    </row>
    <row r="5517" spans="1:4" x14ac:dyDescent="0.2">
      <c r="A5517" s="415" t="s">
        <v>9672</v>
      </c>
      <c r="B5517" s="415" t="s">
        <v>168</v>
      </c>
      <c r="C5517" s="414">
        <v>309395.99999999983</v>
      </c>
      <c r="D5517" s="414">
        <v>98821.06</v>
      </c>
    </row>
    <row r="5518" spans="1:4" x14ac:dyDescent="0.2">
      <c r="A5518" s="415" t="s">
        <v>9673</v>
      </c>
      <c r="B5518" s="415" t="s">
        <v>169</v>
      </c>
      <c r="C5518" s="414">
        <v>15603</v>
      </c>
      <c r="D5518" s="414">
        <v>6710.85</v>
      </c>
    </row>
    <row r="5519" spans="1:4" x14ac:dyDescent="0.2">
      <c r="A5519" s="415" t="s">
        <v>9674</v>
      </c>
      <c r="B5519" s="415" t="s">
        <v>169</v>
      </c>
      <c r="C5519" s="414">
        <v>6925</v>
      </c>
      <c r="D5519" s="414">
        <v>2978.44</v>
      </c>
    </row>
    <row r="5520" spans="1:4" x14ac:dyDescent="0.2">
      <c r="A5520" s="415" t="s">
        <v>9675</v>
      </c>
      <c r="B5520" s="415" t="s">
        <v>169</v>
      </c>
      <c r="C5520" s="414">
        <v>5119</v>
      </c>
      <c r="D5520" s="414">
        <v>2201.6799999999998</v>
      </c>
    </row>
    <row r="5521" spans="1:4" x14ac:dyDescent="0.2">
      <c r="A5521" s="415" t="s">
        <v>9676</v>
      </c>
      <c r="B5521" s="415" t="s">
        <v>1128</v>
      </c>
      <c r="C5521" s="414">
        <v>24283.606557377025</v>
      </c>
      <c r="D5521" s="414">
        <v>11352.59</v>
      </c>
    </row>
    <row r="5522" spans="1:4" x14ac:dyDescent="0.2">
      <c r="A5522" s="415" t="s">
        <v>9676</v>
      </c>
      <c r="B5522" s="415" t="s">
        <v>1129</v>
      </c>
      <c r="C5522" s="414">
        <v>5342.3934426229471</v>
      </c>
      <c r="D5522" s="414">
        <v>2376.3000000000002</v>
      </c>
    </row>
    <row r="5523" spans="1:4" x14ac:dyDescent="0.2">
      <c r="A5523" s="415" t="s">
        <v>9677</v>
      </c>
      <c r="B5523" s="415" t="s">
        <v>169</v>
      </c>
      <c r="C5523" s="414">
        <v>9458</v>
      </c>
      <c r="D5523" s="414">
        <v>4067.89</v>
      </c>
    </row>
    <row r="5524" spans="1:4" x14ac:dyDescent="0.2">
      <c r="A5524" s="415" t="s">
        <v>9678</v>
      </c>
      <c r="B5524" s="415" t="s">
        <v>169</v>
      </c>
      <c r="C5524" s="414">
        <v>11218</v>
      </c>
      <c r="D5524" s="414">
        <v>4824.8599999999997</v>
      </c>
    </row>
    <row r="5525" spans="1:4" x14ac:dyDescent="0.2">
      <c r="A5525" s="415" t="s">
        <v>9679</v>
      </c>
      <c r="B5525" s="415" t="s">
        <v>169</v>
      </c>
      <c r="C5525" s="414">
        <v>6682</v>
      </c>
      <c r="D5525" s="414">
        <v>2873.93</v>
      </c>
    </row>
    <row r="5526" spans="1:4" x14ac:dyDescent="0.2">
      <c r="A5526" s="415" t="s">
        <v>9680</v>
      </c>
      <c r="B5526" s="415" t="s">
        <v>169</v>
      </c>
      <c r="C5526" s="414">
        <v>9679</v>
      </c>
      <c r="D5526" s="414">
        <v>4162.9399999999996</v>
      </c>
    </row>
    <row r="5527" spans="1:4" x14ac:dyDescent="0.2">
      <c r="A5527" s="415" t="s">
        <v>9681</v>
      </c>
      <c r="B5527" s="415" t="s">
        <v>169</v>
      </c>
      <c r="C5527" s="414">
        <v>27162.476190476118</v>
      </c>
      <c r="D5527" s="414">
        <v>11682.59</v>
      </c>
    </row>
    <row r="5528" spans="1:4" x14ac:dyDescent="0.2">
      <c r="A5528" s="415" t="s">
        <v>9681</v>
      </c>
      <c r="B5528" s="415" t="s">
        <v>171</v>
      </c>
      <c r="C5528" s="414">
        <v>63379.111111110986</v>
      </c>
      <c r="D5528" s="414">
        <v>25928.379999999997</v>
      </c>
    </row>
    <row r="5529" spans="1:4" x14ac:dyDescent="0.2">
      <c r="A5529" s="415" t="s">
        <v>9681</v>
      </c>
      <c r="B5529" s="415" t="s">
        <v>172</v>
      </c>
      <c r="C5529" s="414">
        <v>52061.412698412591</v>
      </c>
      <c r="D5529" s="414">
        <v>20605.919999999998</v>
      </c>
    </row>
    <row r="5530" spans="1:4" x14ac:dyDescent="0.2">
      <c r="A5530" s="415" t="s">
        <v>9682</v>
      </c>
      <c r="B5530" s="415" t="s">
        <v>169</v>
      </c>
      <c r="C5530" s="414">
        <v>8137</v>
      </c>
      <c r="D5530" s="414">
        <v>3499.72</v>
      </c>
    </row>
    <row r="5531" spans="1:4" x14ac:dyDescent="0.2">
      <c r="A5531" s="415" t="s">
        <v>9683</v>
      </c>
      <c r="B5531" s="415" t="s">
        <v>169</v>
      </c>
      <c r="C5531" s="414">
        <v>11895</v>
      </c>
      <c r="D5531" s="414">
        <v>5116.04</v>
      </c>
    </row>
    <row r="5532" spans="1:4" x14ac:dyDescent="0.2">
      <c r="A5532" s="415" t="s">
        <v>9684</v>
      </c>
      <c r="B5532" s="415" t="s">
        <v>169</v>
      </c>
      <c r="C5532" s="414">
        <v>3025</v>
      </c>
      <c r="D5532" s="414">
        <v>1301.05</v>
      </c>
    </row>
    <row r="5533" spans="1:4" x14ac:dyDescent="0.2">
      <c r="A5533" s="415" t="s">
        <v>9685</v>
      </c>
      <c r="B5533" s="415" t="s">
        <v>169</v>
      </c>
      <c r="C5533" s="414">
        <v>7173</v>
      </c>
      <c r="D5533" s="414">
        <v>3085.11</v>
      </c>
    </row>
    <row r="5534" spans="1:4" x14ac:dyDescent="0.2">
      <c r="A5534" s="415" t="s">
        <v>9686</v>
      </c>
      <c r="B5534" s="415" t="s">
        <v>169</v>
      </c>
      <c r="C5534" s="414">
        <v>5295</v>
      </c>
      <c r="D5534" s="414">
        <v>2277.38</v>
      </c>
    </row>
    <row r="5535" spans="1:4" x14ac:dyDescent="0.2">
      <c r="A5535" s="415" t="s">
        <v>9687</v>
      </c>
      <c r="B5535" s="415" t="s">
        <v>169</v>
      </c>
      <c r="C5535" s="414">
        <v>3918</v>
      </c>
      <c r="D5535" s="414">
        <v>1685.13</v>
      </c>
    </row>
    <row r="5536" spans="1:4" x14ac:dyDescent="0.2">
      <c r="A5536" s="415" t="s">
        <v>9688</v>
      </c>
      <c r="B5536" s="415" t="s">
        <v>169</v>
      </c>
      <c r="C5536" s="414">
        <v>10673</v>
      </c>
      <c r="D5536" s="414">
        <v>4590.46</v>
      </c>
    </row>
    <row r="5537" spans="1:4" x14ac:dyDescent="0.2">
      <c r="A5537" s="415" t="s">
        <v>9689</v>
      </c>
      <c r="B5537" s="415" t="s">
        <v>169</v>
      </c>
      <c r="C5537" s="414">
        <v>26352</v>
      </c>
      <c r="D5537" s="414">
        <v>11334</v>
      </c>
    </row>
    <row r="5538" spans="1:4" x14ac:dyDescent="0.2">
      <c r="A5538" s="415" t="s">
        <v>9690</v>
      </c>
      <c r="B5538" s="415" t="s">
        <v>169</v>
      </c>
      <c r="C5538" s="414">
        <v>4324</v>
      </c>
      <c r="D5538" s="414">
        <v>1859.74</v>
      </c>
    </row>
    <row r="5539" spans="1:4" x14ac:dyDescent="0.2">
      <c r="A5539" s="415" t="s">
        <v>9691</v>
      </c>
      <c r="B5539" s="415" t="s">
        <v>169</v>
      </c>
      <c r="C5539" s="414">
        <v>5573</v>
      </c>
      <c r="D5539" s="414">
        <v>2396.9499999999998</v>
      </c>
    </row>
    <row r="5540" spans="1:4" x14ac:dyDescent="0.2">
      <c r="A5540" s="415" t="s">
        <v>9692</v>
      </c>
      <c r="B5540" s="415" t="s">
        <v>169</v>
      </c>
      <c r="C5540" s="414">
        <v>5670</v>
      </c>
      <c r="D5540" s="414">
        <v>2438.67</v>
      </c>
    </row>
    <row r="5541" spans="1:4" x14ac:dyDescent="0.2">
      <c r="A5541" s="415" t="s">
        <v>9693</v>
      </c>
      <c r="B5541" s="415" t="s">
        <v>169</v>
      </c>
      <c r="C5541" s="414">
        <v>10762</v>
      </c>
      <c r="D5541" s="414">
        <v>4628.74</v>
      </c>
    </row>
    <row r="5542" spans="1:4" x14ac:dyDescent="0.2">
      <c r="A5542" s="415" t="s">
        <v>9694</v>
      </c>
      <c r="B5542" s="415" t="s">
        <v>169</v>
      </c>
      <c r="C5542" s="414">
        <v>4919</v>
      </c>
      <c r="D5542" s="414">
        <v>2115.66</v>
      </c>
    </row>
    <row r="5543" spans="1:4" x14ac:dyDescent="0.2">
      <c r="A5543" s="415" t="s">
        <v>9695</v>
      </c>
      <c r="B5543" s="415" t="s">
        <v>169</v>
      </c>
      <c r="C5543" s="414">
        <v>5474</v>
      </c>
      <c r="D5543" s="414">
        <v>2354.37</v>
      </c>
    </row>
    <row r="5544" spans="1:4" x14ac:dyDescent="0.2">
      <c r="A5544" s="415" t="s">
        <v>9696</v>
      </c>
      <c r="B5544" s="415" t="s">
        <v>169</v>
      </c>
      <c r="C5544" s="414">
        <v>8618</v>
      </c>
      <c r="D5544" s="414">
        <v>3706.6</v>
      </c>
    </row>
    <row r="5545" spans="1:4" x14ac:dyDescent="0.2">
      <c r="A5545" s="415" t="s">
        <v>9697</v>
      </c>
      <c r="B5545" s="415" t="s">
        <v>169</v>
      </c>
      <c r="C5545" s="414">
        <v>10033</v>
      </c>
      <c r="D5545" s="414">
        <v>4315.1899999999996</v>
      </c>
    </row>
    <row r="5546" spans="1:4" x14ac:dyDescent="0.2">
      <c r="A5546" s="415" t="s">
        <v>9698</v>
      </c>
      <c r="B5546" s="415" t="s">
        <v>169</v>
      </c>
      <c r="C5546" s="414">
        <v>19508</v>
      </c>
      <c r="D5546" s="414">
        <v>8390.39</v>
      </c>
    </row>
    <row r="5547" spans="1:4" x14ac:dyDescent="0.2">
      <c r="A5547" s="415" t="s">
        <v>9699</v>
      </c>
      <c r="B5547" s="415" t="s">
        <v>169</v>
      </c>
      <c r="C5547" s="414">
        <v>24607</v>
      </c>
      <c r="D5547" s="414">
        <v>10583.47</v>
      </c>
    </row>
    <row r="5548" spans="1:4" x14ac:dyDescent="0.2">
      <c r="A5548" s="415" t="s">
        <v>9700</v>
      </c>
      <c r="B5548" s="415" t="s">
        <v>169</v>
      </c>
      <c r="C5548" s="414">
        <v>8690</v>
      </c>
      <c r="D5548" s="414">
        <v>3737.57</v>
      </c>
    </row>
    <row r="5549" spans="1:4" x14ac:dyDescent="0.2">
      <c r="A5549" s="415" t="s">
        <v>9701</v>
      </c>
      <c r="B5549" s="415" t="s">
        <v>169</v>
      </c>
      <c r="C5549" s="414">
        <v>3033</v>
      </c>
      <c r="D5549" s="414">
        <v>1304.48</v>
      </c>
    </row>
    <row r="5550" spans="1:4" x14ac:dyDescent="0.2">
      <c r="A5550" s="415" t="s">
        <v>9702</v>
      </c>
      <c r="B5550" s="415" t="s">
        <v>169</v>
      </c>
      <c r="C5550" s="414">
        <v>12105</v>
      </c>
      <c r="D5550" s="414">
        <v>5206.3599999999997</v>
      </c>
    </row>
    <row r="5551" spans="1:4" x14ac:dyDescent="0.2">
      <c r="A5551" s="415" t="s">
        <v>9703</v>
      </c>
      <c r="B5551" s="415" t="s">
        <v>169</v>
      </c>
      <c r="C5551" s="414">
        <v>8183</v>
      </c>
      <c r="D5551" s="414">
        <v>3519.51</v>
      </c>
    </row>
    <row r="5552" spans="1:4" x14ac:dyDescent="0.2">
      <c r="A5552" s="415" t="s">
        <v>9704</v>
      </c>
      <c r="B5552" s="415" t="s">
        <v>169</v>
      </c>
      <c r="C5552" s="414">
        <v>3072</v>
      </c>
      <c r="D5552" s="414">
        <v>1321.26</v>
      </c>
    </row>
    <row r="5553" spans="1:4" x14ac:dyDescent="0.2">
      <c r="A5553" s="415" t="s">
        <v>9705</v>
      </c>
      <c r="B5553" s="415" t="s">
        <v>169</v>
      </c>
      <c r="C5553" s="414">
        <v>11148</v>
      </c>
      <c r="D5553" s="414">
        <v>4794.7600000000011</v>
      </c>
    </row>
    <row r="5554" spans="1:4" x14ac:dyDescent="0.2">
      <c r="A5554" s="415" t="s">
        <v>9706</v>
      </c>
      <c r="B5554" s="415" t="s">
        <v>169</v>
      </c>
      <c r="C5554" s="414">
        <v>29733</v>
      </c>
      <c r="D5554" s="414">
        <v>12788.16</v>
      </c>
    </row>
    <row r="5555" spans="1:4" x14ac:dyDescent="0.2">
      <c r="A5555" s="415" t="s">
        <v>9707</v>
      </c>
      <c r="B5555" s="415" t="s">
        <v>169</v>
      </c>
      <c r="C5555" s="414">
        <v>8401</v>
      </c>
      <c r="D5555" s="414">
        <v>3613.27</v>
      </c>
    </row>
    <row r="5556" spans="1:4" x14ac:dyDescent="0.2">
      <c r="A5556" s="415" t="s">
        <v>9708</v>
      </c>
      <c r="B5556" s="415" t="s">
        <v>169</v>
      </c>
      <c r="C5556" s="414">
        <v>19666.666666666599</v>
      </c>
      <c r="D5556" s="414">
        <v>8458.6299999999992</v>
      </c>
    </row>
    <row r="5557" spans="1:4" x14ac:dyDescent="0.2">
      <c r="A5557" s="415" t="s">
        <v>9708</v>
      </c>
      <c r="B5557" s="415" t="s">
        <v>171</v>
      </c>
      <c r="C5557" s="414">
        <v>12193.333333333299</v>
      </c>
      <c r="D5557" s="414">
        <v>4988.29</v>
      </c>
    </row>
    <row r="5558" spans="1:4" x14ac:dyDescent="0.2">
      <c r="A5558" s="415" t="s">
        <v>9709</v>
      </c>
      <c r="B5558" s="415" t="s">
        <v>169</v>
      </c>
      <c r="C5558" s="414">
        <v>4292</v>
      </c>
      <c r="D5558" s="414">
        <v>1845.99</v>
      </c>
    </row>
    <row r="5559" spans="1:4" x14ac:dyDescent="0.2">
      <c r="A5559" s="415" t="s">
        <v>9710</v>
      </c>
      <c r="B5559" s="415" t="s">
        <v>169</v>
      </c>
      <c r="C5559" s="414">
        <v>12850.809999999976</v>
      </c>
      <c r="D5559" s="414">
        <v>5527.14</v>
      </c>
    </row>
    <row r="5560" spans="1:4" x14ac:dyDescent="0.2">
      <c r="A5560" s="415" t="s">
        <v>9711</v>
      </c>
      <c r="B5560" s="415" t="s">
        <v>169</v>
      </c>
      <c r="C5560" s="414">
        <v>23</v>
      </c>
      <c r="D5560" s="414">
        <v>9.89</v>
      </c>
    </row>
    <row r="5561" spans="1:4" x14ac:dyDescent="0.2">
      <c r="A5561" s="415" t="s">
        <v>9711</v>
      </c>
      <c r="B5561" s="415" t="s">
        <v>174</v>
      </c>
      <c r="C5561" s="414">
        <v>19860</v>
      </c>
      <c r="D5561" s="414">
        <v>8541.7900000000009</v>
      </c>
    </row>
    <row r="5562" spans="1:4" x14ac:dyDescent="0.2">
      <c r="A5562" s="415" t="s">
        <v>9711</v>
      </c>
      <c r="B5562" s="415" t="s">
        <v>175</v>
      </c>
      <c r="C5562" s="414">
        <v>-19860</v>
      </c>
      <c r="D5562" s="414">
        <v>-3574.8</v>
      </c>
    </row>
    <row r="5563" spans="1:4" x14ac:dyDescent="0.2">
      <c r="A5563" s="415" t="s">
        <v>9712</v>
      </c>
      <c r="B5563" s="415" t="s">
        <v>169</v>
      </c>
      <c r="C5563" s="414">
        <v>5718</v>
      </c>
      <c r="D5563" s="414">
        <v>2459.31</v>
      </c>
    </row>
    <row r="5564" spans="1:4" x14ac:dyDescent="0.2">
      <c r="A5564" s="415" t="s">
        <v>9713</v>
      </c>
      <c r="B5564" s="415" t="s">
        <v>169</v>
      </c>
      <c r="C5564" s="414">
        <v>8705</v>
      </c>
      <c r="D5564" s="414">
        <v>3744.02</v>
      </c>
    </row>
    <row r="5565" spans="1:4" x14ac:dyDescent="0.2">
      <c r="A5565" s="415" t="s">
        <v>9714</v>
      </c>
      <c r="B5565" s="415" t="s">
        <v>169</v>
      </c>
      <c r="C5565" s="414">
        <v>3730</v>
      </c>
      <c r="D5565" s="414">
        <v>1604.27</v>
      </c>
    </row>
    <row r="5566" spans="1:4" x14ac:dyDescent="0.2">
      <c r="A5566" s="415" t="s">
        <v>9714</v>
      </c>
      <c r="B5566" s="415" t="s">
        <v>174</v>
      </c>
      <c r="C5566" s="414">
        <v>1195</v>
      </c>
      <c r="D5566" s="414">
        <v>513.97</v>
      </c>
    </row>
    <row r="5567" spans="1:4" x14ac:dyDescent="0.2">
      <c r="A5567" s="415" t="s">
        <v>9714</v>
      </c>
      <c r="B5567" s="415" t="s">
        <v>175</v>
      </c>
      <c r="C5567" s="414">
        <v>-1195</v>
      </c>
      <c r="D5567" s="414">
        <v>-215.1</v>
      </c>
    </row>
    <row r="5568" spans="1:4" x14ac:dyDescent="0.2">
      <c r="A5568" s="415" t="s">
        <v>9715</v>
      </c>
      <c r="B5568" s="415" t="s">
        <v>169</v>
      </c>
      <c r="C5568" s="414">
        <v>22480.407222438836</v>
      </c>
      <c r="D5568" s="414">
        <v>9668.82</v>
      </c>
    </row>
    <row r="5569" spans="1:4" x14ac:dyDescent="0.2">
      <c r="A5569" s="415" t="s">
        <v>9715</v>
      </c>
      <c r="B5569" s="415" t="s">
        <v>171</v>
      </c>
      <c r="C5569" s="414">
        <v>22158.188052250596</v>
      </c>
      <c r="D5569" s="414">
        <v>9064.92</v>
      </c>
    </row>
    <row r="5570" spans="1:4" x14ac:dyDescent="0.2">
      <c r="A5570" s="415" t="s">
        <v>9716</v>
      </c>
      <c r="B5570" s="415" t="s">
        <v>3270</v>
      </c>
      <c r="C5570" s="414">
        <v>0</v>
      </c>
      <c r="D5570" s="414">
        <v>0</v>
      </c>
    </row>
    <row r="5571" spans="1:4" x14ac:dyDescent="0.2">
      <c r="A5571" s="415" t="s">
        <v>9716</v>
      </c>
      <c r="B5571" s="415" t="s">
        <v>3271</v>
      </c>
      <c r="C5571" s="414">
        <v>30296.095466766932</v>
      </c>
      <c r="D5571" s="414">
        <v>9519.0300000000007</v>
      </c>
    </row>
    <row r="5572" spans="1:4" x14ac:dyDescent="0.2">
      <c r="A5572" s="415" t="s">
        <v>9716</v>
      </c>
      <c r="B5572" s="415" t="s">
        <v>3272</v>
      </c>
      <c r="C5572" s="414">
        <v>61603.809258543377</v>
      </c>
      <c r="D5572" s="414">
        <v>18314.810000000001</v>
      </c>
    </row>
    <row r="5573" spans="1:4" x14ac:dyDescent="0.2">
      <c r="A5573" s="415" t="s">
        <v>9717</v>
      </c>
      <c r="B5573" s="415" t="s">
        <v>169</v>
      </c>
      <c r="C5573" s="414">
        <v>15169.09999999998</v>
      </c>
      <c r="D5573" s="414">
        <v>6524.23</v>
      </c>
    </row>
    <row r="5574" spans="1:4" x14ac:dyDescent="0.2">
      <c r="A5574" s="415" t="s">
        <v>9718</v>
      </c>
      <c r="B5574" s="415" t="s">
        <v>169</v>
      </c>
      <c r="C5574" s="414">
        <v>23769.623825976916</v>
      </c>
      <c r="D5574" s="414">
        <v>10223.31</v>
      </c>
    </row>
    <row r="5575" spans="1:4" x14ac:dyDescent="0.2">
      <c r="A5575" s="415" t="s">
        <v>9718</v>
      </c>
      <c r="B5575" s="415" t="s">
        <v>171</v>
      </c>
      <c r="C5575" s="414">
        <v>8793.176174023034</v>
      </c>
      <c r="D5575" s="414">
        <v>3597.2899999999995</v>
      </c>
    </row>
    <row r="5576" spans="1:4" x14ac:dyDescent="0.2">
      <c r="A5576" s="415" t="s">
        <v>9719</v>
      </c>
      <c r="B5576" s="415" t="s">
        <v>169</v>
      </c>
      <c r="C5576" s="414">
        <v>7248</v>
      </c>
      <c r="D5576" s="414">
        <v>3117.36</v>
      </c>
    </row>
    <row r="5577" spans="1:4" x14ac:dyDescent="0.2">
      <c r="A5577" s="415" t="s">
        <v>9720</v>
      </c>
      <c r="B5577" s="415" t="s">
        <v>169</v>
      </c>
      <c r="C5577" s="414">
        <v>10346</v>
      </c>
      <c r="D5577" s="414">
        <v>4449.8100000000004</v>
      </c>
    </row>
    <row r="5578" spans="1:4" x14ac:dyDescent="0.2">
      <c r="A5578" s="415" t="s">
        <v>9721</v>
      </c>
      <c r="B5578" s="415" t="s">
        <v>169</v>
      </c>
      <c r="C5578" s="414">
        <v>17974.999999999989</v>
      </c>
      <c r="D5578" s="414">
        <v>7731.0500000000011</v>
      </c>
    </row>
    <row r="5579" spans="1:4" x14ac:dyDescent="0.2">
      <c r="A5579" s="415" t="s">
        <v>9722</v>
      </c>
      <c r="B5579" s="415" t="s">
        <v>169</v>
      </c>
      <c r="C5579" s="414">
        <v>10346.999999999989</v>
      </c>
      <c r="D5579" s="414">
        <v>4450.25</v>
      </c>
    </row>
    <row r="5580" spans="1:4" x14ac:dyDescent="0.2">
      <c r="A5580" s="415" t="s">
        <v>9723</v>
      </c>
      <c r="B5580" s="415" t="s">
        <v>169</v>
      </c>
      <c r="C5580" s="414">
        <v>4900</v>
      </c>
      <c r="D5580" s="414">
        <v>2107.4899999999998</v>
      </c>
    </row>
    <row r="5581" spans="1:4" x14ac:dyDescent="0.2">
      <c r="A5581" s="415" t="s">
        <v>9724</v>
      </c>
      <c r="B5581" s="415" t="s">
        <v>169</v>
      </c>
      <c r="C5581" s="414">
        <v>4163</v>
      </c>
      <c r="D5581" s="414">
        <v>1790.51</v>
      </c>
    </row>
    <row r="5582" spans="1:4" x14ac:dyDescent="0.2">
      <c r="A5582" s="415" t="s">
        <v>9725</v>
      </c>
      <c r="B5582" s="415" t="s">
        <v>169</v>
      </c>
      <c r="C5582" s="414">
        <v>15360</v>
      </c>
      <c r="D5582" s="414">
        <v>6606.34</v>
      </c>
    </row>
    <row r="5583" spans="1:4" x14ac:dyDescent="0.2">
      <c r="A5583" s="415" t="s">
        <v>9726</v>
      </c>
      <c r="B5583" s="415" t="s">
        <v>169</v>
      </c>
      <c r="C5583" s="414">
        <v>5247</v>
      </c>
      <c r="D5583" s="414">
        <v>2256.73</v>
      </c>
    </row>
    <row r="5584" spans="1:4" x14ac:dyDescent="0.2">
      <c r="A5584" s="415" t="s">
        <v>9727</v>
      </c>
      <c r="B5584" s="415" t="s">
        <v>169</v>
      </c>
      <c r="C5584" s="414">
        <v>28785.714285714199</v>
      </c>
      <c r="D5584" s="414">
        <v>12380.74</v>
      </c>
    </row>
    <row r="5585" spans="1:4" x14ac:dyDescent="0.2">
      <c r="A5585" s="415" t="s">
        <v>9727</v>
      </c>
      <c r="B5585" s="415" t="s">
        <v>171</v>
      </c>
      <c r="C5585" s="414">
        <v>19574.285714285699</v>
      </c>
      <c r="D5585" s="414">
        <v>8007.84</v>
      </c>
    </row>
    <row r="5586" spans="1:4" x14ac:dyDescent="0.2">
      <c r="A5586" s="415" t="s">
        <v>9728</v>
      </c>
      <c r="B5586" s="415" t="s">
        <v>169</v>
      </c>
      <c r="C5586" s="414">
        <v>8982</v>
      </c>
      <c r="D5586" s="414">
        <v>3863.16</v>
      </c>
    </row>
    <row r="5587" spans="1:4" x14ac:dyDescent="0.2">
      <c r="A5587" s="415" t="s">
        <v>9729</v>
      </c>
      <c r="B5587" s="415" t="s">
        <v>169</v>
      </c>
      <c r="C5587" s="414">
        <v>18240</v>
      </c>
      <c r="D5587" s="414">
        <v>7844.98</v>
      </c>
    </row>
    <row r="5588" spans="1:4" x14ac:dyDescent="0.2">
      <c r="A5588" s="415" t="s">
        <v>9730</v>
      </c>
      <c r="B5588" s="415" t="s">
        <v>169</v>
      </c>
      <c r="C5588" s="414">
        <v>17926</v>
      </c>
      <c r="D5588" s="414">
        <v>7709.97</v>
      </c>
    </row>
    <row r="5589" spans="1:4" x14ac:dyDescent="0.2">
      <c r="A5589" s="415" t="s">
        <v>9731</v>
      </c>
      <c r="B5589" s="415" t="s">
        <v>169</v>
      </c>
      <c r="C5589" s="414">
        <v>7422</v>
      </c>
      <c r="D5589" s="414">
        <v>3192.2</v>
      </c>
    </row>
    <row r="5590" spans="1:4" x14ac:dyDescent="0.2">
      <c r="A5590" s="415" t="s">
        <v>9732</v>
      </c>
      <c r="B5590" s="415" t="s">
        <v>169</v>
      </c>
      <c r="C5590" s="414">
        <v>13215</v>
      </c>
      <c r="D5590" s="414">
        <v>5683.77</v>
      </c>
    </row>
    <row r="5591" spans="1:4" x14ac:dyDescent="0.2">
      <c r="A5591" s="415" t="s">
        <v>9733</v>
      </c>
      <c r="B5591" s="415" t="s">
        <v>169</v>
      </c>
      <c r="C5591" s="414">
        <v>4543</v>
      </c>
      <c r="D5591" s="414">
        <v>1953.94</v>
      </c>
    </row>
    <row r="5592" spans="1:4" x14ac:dyDescent="0.2">
      <c r="A5592" s="415" t="s">
        <v>9734</v>
      </c>
      <c r="B5592" s="415" t="s">
        <v>169</v>
      </c>
      <c r="C5592" s="414">
        <v>9384</v>
      </c>
      <c r="D5592" s="414">
        <v>4036.06</v>
      </c>
    </row>
    <row r="5593" spans="1:4" x14ac:dyDescent="0.2">
      <c r="A5593" s="415" t="s">
        <v>9735</v>
      </c>
      <c r="B5593" s="415" t="s">
        <v>169</v>
      </c>
      <c r="C5593" s="414">
        <v>3890.6999999999784</v>
      </c>
      <c r="D5593" s="414">
        <v>1673.3899999999999</v>
      </c>
    </row>
    <row r="5594" spans="1:4" x14ac:dyDescent="0.2">
      <c r="A5594" s="415" t="s">
        <v>9736</v>
      </c>
      <c r="B5594" s="415" t="s">
        <v>169</v>
      </c>
      <c r="C5594" s="414">
        <v>5946</v>
      </c>
      <c r="D5594" s="414">
        <v>2557.37</v>
      </c>
    </row>
    <row r="5595" spans="1:4" x14ac:dyDescent="0.2">
      <c r="A5595" s="415" t="s">
        <v>9737</v>
      </c>
      <c r="B5595" s="415" t="s">
        <v>169</v>
      </c>
      <c r="C5595" s="414">
        <v>8408</v>
      </c>
      <c r="D5595" s="414">
        <v>3616.28</v>
      </c>
    </row>
    <row r="5596" spans="1:4" x14ac:dyDescent="0.2">
      <c r="A5596" s="415" t="s">
        <v>9738</v>
      </c>
      <c r="B5596" s="415" t="s">
        <v>169</v>
      </c>
      <c r="C5596" s="414">
        <v>4904</v>
      </c>
      <c r="D5596" s="414">
        <v>2109.21</v>
      </c>
    </row>
    <row r="5597" spans="1:4" x14ac:dyDescent="0.2">
      <c r="A5597" s="415" t="s">
        <v>9739</v>
      </c>
      <c r="B5597" s="415" t="s">
        <v>169</v>
      </c>
      <c r="C5597" s="414">
        <v>4147</v>
      </c>
      <c r="D5597" s="414">
        <v>1783.62</v>
      </c>
    </row>
    <row r="5598" spans="1:4" x14ac:dyDescent="0.2">
      <c r="A5598" s="415" t="s">
        <v>9740</v>
      </c>
      <c r="B5598" s="415" t="s">
        <v>169</v>
      </c>
      <c r="C5598" s="414">
        <v>2836</v>
      </c>
      <c r="D5598" s="414">
        <v>1219.76</v>
      </c>
    </row>
    <row r="5599" spans="1:4" x14ac:dyDescent="0.2">
      <c r="A5599" s="415" t="s">
        <v>9741</v>
      </c>
      <c r="B5599" s="415" t="s">
        <v>169</v>
      </c>
      <c r="C5599" s="414">
        <v>28548</v>
      </c>
      <c r="D5599" s="414">
        <v>12278.49</v>
      </c>
    </row>
    <row r="5600" spans="1:4" x14ac:dyDescent="0.2">
      <c r="A5600" s="415" t="s">
        <v>9742</v>
      </c>
      <c r="B5600" s="415" t="s">
        <v>169</v>
      </c>
      <c r="C5600" s="414">
        <v>10430</v>
      </c>
      <c r="D5600" s="414">
        <v>4485.9399999999996</v>
      </c>
    </row>
    <row r="5601" spans="1:4" x14ac:dyDescent="0.2">
      <c r="A5601" s="415" t="s">
        <v>9743</v>
      </c>
      <c r="B5601" s="415" t="s">
        <v>169</v>
      </c>
      <c r="C5601" s="414">
        <v>0</v>
      </c>
      <c r="D5601" s="414">
        <v>0</v>
      </c>
    </row>
    <row r="5602" spans="1:4" x14ac:dyDescent="0.2">
      <c r="A5602" s="415" t="s">
        <v>9743</v>
      </c>
      <c r="B5602" s="415" t="s">
        <v>171</v>
      </c>
      <c r="C5602" s="414">
        <v>22765.039999999917</v>
      </c>
      <c r="D5602" s="414">
        <v>9313.19</v>
      </c>
    </row>
    <row r="5603" spans="1:4" x14ac:dyDescent="0.2">
      <c r="A5603" s="415" t="s">
        <v>9744</v>
      </c>
      <c r="B5603" s="415" t="s">
        <v>169</v>
      </c>
      <c r="C5603" s="414">
        <v>21722.891328828777</v>
      </c>
      <c r="D5603" s="414">
        <v>9343.0199999999986</v>
      </c>
    </row>
    <row r="5604" spans="1:4" x14ac:dyDescent="0.2">
      <c r="A5604" s="415" t="s">
        <v>9744</v>
      </c>
      <c r="B5604" s="415" t="s">
        <v>171</v>
      </c>
      <c r="C5604" s="414">
        <v>16856.963671171139</v>
      </c>
      <c r="D5604" s="414">
        <v>6896.18</v>
      </c>
    </row>
    <row r="5605" spans="1:4" x14ac:dyDescent="0.2">
      <c r="A5605" s="415" t="s">
        <v>9745</v>
      </c>
      <c r="B5605" s="415" t="s">
        <v>169</v>
      </c>
      <c r="C5605" s="414">
        <v>5806</v>
      </c>
      <c r="D5605" s="414">
        <v>2497.16</v>
      </c>
    </row>
    <row r="5606" spans="1:4" x14ac:dyDescent="0.2">
      <c r="A5606" s="415" t="s">
        <v>9746</v>
      </c>
      <c r="B5606" s="415" t="s">
        <v>169</v>
      </c>
      <c r="C5606" s="414">
        <v>9256</v>
      </c>
      <c r="D5606" s="414">
        <v>3981.01</v>
      </c>
    </row>
    <row r="5607" spans="1:4" x14ac:dyDescent="0.2">
      <c r="A5607" s="415" t="s">
        <v>9747</v>
      </c>
      <c r="B5607" s="415" t="s">
        <v>169</v>
      </c>
      <c r="C5607" s="414">
        <v>6554</v>
      </c>
      <c r="D5607" s="414">
        <v>2818.88</v>
      </c>
    </row>
    <row r="5608" spans="1:4" x14ac:dyDescent="0.2">
      <c r="A5608" s="415" t="s">
        <v>6827</v>
      </c>
      <c r="B5608" s="415" t="s">
        <v>169</v>
      </c>
      <c r="C5608" s="414">
        <v>1547</v>
      </c>
      <c r="D5608" s="414">
        <v>665.36</v>
      </c>
    </row>
    <row r="5609" spans="1:4" x14ac:dyDescent="0.2">
      <c r="A5609" s="415" t="s">
        <v>6827</v>
      </c>
      <c r="B5609" s="415" t="s">
        <v>174</v>
      </c>
      <c r="C5609" s="414">
        <v>7068</v>
      </c>
      <c r="D5609" s="414">
        <v>3039.95</v>
      </c>
    </row>
    <row r="5610" spans="1:4" x14ac:dyDescent="0.2">
      <c r="A5610" s="415" t="s">
        <v>6827</v>
      </c>
      <c r="B5610" s="415" t="s">
        <v>175</v>
      </c>
      <c r="C5610" s="414">
        <v>-7068</v>
      </c>
      <c r="D5610" s="414">
        <v>-1272.24</v>
      </c>
    </row>
    <row r="5611" spans="1:4" x14ac:dyDescent="0.2">
      <c r="A5611" s="415" t="s">
        <v>9748</v>
      </c>
      <c r="B5611" s="415" t="s">
        <v>169</v>
      </c>
      <c r="C5611" s="414">
        <v>15753</v>
      </c>
      <c r="D5611" s="414">
        <v>6775.37</v>
      </c>
    </row>
    <row r="5612" spans="1:4" x14ac:dyDescent="0.2">
      <c r="A5612" s="415" t="s">
        <v>9749</v>
      </c>
      <c r="B5612" s="415" t="s">
        <v>169</v>
      </c>
      <c r="C5612" s="414">
        <v>5100</v>
      </c>
      <c r="D5612" s="414">
        <v>2193.5100000000002</v>
      </c>
    </row>
    <row r="5613" spans="1:4" x14ac:dyDescent="0.2">
      <c r="A5613" s="415" t="s">
        <v>9750</v>
      </c>
      <c r="B5613" s="415" t="s">
        <v>169</v>
      </c>
      <c r="C5613" s="414">
        <v>7568</v>
      </c>
      <c r="D5613" s="414">
        <v>3254.99</v>
      </c>
    </row>
    <row r="5614" spans="1:4" x14ac:dyDescent="0.2">
      <c r="A5614" s="415" t="s">
        <v>9751</v>
      </c>
      <c r="B5614" s="415" t="s">
        <v>169</v>
      </c>
      <c r="C5614" s="414">
        <v>4376.3999999999896</v>
      </c>
      <c r="D5614" s="414">
        <v>1882.29</v>
      </c>
    </row>
    <row r="5615" spans="1:4" x14ac:dyDescent="0.2">
      <c r="A5615" s="415" t="s">
        <v>9752</v>
      </c>
      <c r="B5615" s="415" t="s">
        <v>169</v>
      </c>
      <c r="C5615" s="414">
        <v>7820</v>
      </c>
      <c r="D5615" s="414">
        <v>3363.38</v>
      </c>
    </row>
    <row r="5616" spans="1:4" x14ac:dyDescent="0.2">
      <c r="A5616" s="415" t="s">
        <v>9753</v>
      </c>
      <c r="B5616" s="415" t="s">
        <v>169</v>
      </c>
      <c r="C5616" s="414">
        <v>9495</v>
      </c>
      <c r="D5616" s="414">
        <v>4083.8</v>
      </c>
    </row>
    <row r="5617" spans="1:4" x14ac:dyDescent="0.2">
      <c r="A5617" s="415" t="s">
        <v>9754</v>
      </c>
      <c r="B5617" s="415" t="s">
        <v>169</v>
      </c>
      <c r="C5617" s="414">
        <v>5940</v>
      </c>
      <c r="D5617" s="414">
        <v>2554.79</v>
      </c>
    </row>
    <row r="5618" spans="1:4" x14ac:dyDescent="0.2">
      <c r="A5618" s="415" t="s">
        <v>9755</v>
      </c>
      <c r="B5618" s="415" t="s">
        <v>169</v>
      </c>
      <c r="C5618" s="414">
        <v>5107.4000000000051</v>
      </c>
      <c r="D5618" s="414">
        <v>2196.69</v>
      </c>
    </row>
    <row r="5619" spans="1:4" x14ac:dyDescent="0.2">
      <c r="A5619" s="415" t="s">
        <v>9756</v>
      </c>
      <c r="B5619" s="415" t="s">
        <v>169</v>
      </c>
      <c r="C5619" s="414">
        <v>10990</v>
      </c>
      <c r="D5619" s="414">
        <v>4726.8</v>
      </c>
    </row>
    <row r="5620" spans="1:4" x14ac:dyDescent="0.2">
      <c r="A5620" s="415" t="s">
        <v>9757</v>
      </c>
      <c r="B5620" s="415" t="s">
        <v>169</v>
      </c>
      <c r="C5620" s="414">
        <v>8526</v>
      </c>
      <c r="D5620" s="414">
        <v>3667.03</v>
      </c>
    </row>
    <row r="5621" spans="1:4" x14ac:dyDescent="0.2">
      <c r="A5621" s="415" t="s">
        <v>9758</v>
      </c>
      <c r="B5621" s="415" t="s">
        <v>169</v>
      </c>
      <c r="C5621" s="414">
        <v>2553</v>
      </c>
      <c r="D5621" s="414">
        <v>1098.05</v>
      </c>
    </row>
    <row r="5622" spans="1:4" x14ac:dyDescent="0.2">
      <c r="A5622" s="415" t="s">
        <v>9759</v>
      </c>
      <c r="B5622" s="415" t="s">
        <v>169</v>
      </c>
      <c r="C5622" s="414">
        <v>8150</v>
      </c>
      <c r="D5622" s="414">
        <v>3505.32</v>
      </c>
    </row>
    <row r="5623" spans="1:4" x14ac:dyDescent="0.2">
      <c r="A5623" s="415" t="s">
        <v>9760</v>
      </c>
      <c r="B5623" s="415" t="s">
        <v>169</v>
      </c>
      <c r="C5623" s="414">
        <v>3826</v>
      </c>
      <c r="D5623" s="414">
        <v>1645.56</v>
      </c>
    </row>
    <row r="5624" spans="1:4" x14ac:dyDescent="0.2">
      <c r="A5624" s="415" t="s">
        <v>9761</v>
      </c>
      <c r="B5624" s="415" t="s">
        <v>169</v>
      </c>
      <c r="C5624" s="414">
        <v>3233</v>
      </c>
      <c r="D5624" s="414">
        <v>1390.51</v>
      </c>
    </row>
    <row r="5625" spans="1:4" x14ac:dyDescent="0.2">
      <c r="A5625" s="415" t="s">
        <v>9762</v>
      </c>
      <c r="B5625" s="415" t="s">
        <v>169</v>
      </c>
      <c r="C5625" s="414">
        <v>4328</v>
      </c>
      <c r="D5625" s="414">
        <v>1861.47</v>
      </c>
    </row>
    <row r="5626" spans="1:4" x14ac:dyDescent="0.2">
      <c r="A5626" s="415" t="s">
        <v>9763</v>
      </c>
      <c r="B5626" s="415" t="s">
        <v>169</v>
      </c>
      <c r="C5626" s="414">
        <v>13411</v>
      </c>
      <c r="D5626" s="414">
        <v>5768.07</v>
      </c>
    </row>
    <row r="5627" spans="1:4" x14ac:dyDescent="0.2">
      <c r="A5627" s="415" t="s">
        <v>9764</v>
      </c>
      <c r="B5627" s="415" t="s">
        <v>169</v>
      </c>
      <c r="C5627" s="414">
        <v>5739</v>
      </c>
      <c r="D5627" s="414">
        <v>2468.34</v>
      </c>
    </row>
    <row r="5628" spans="1:4" x14ac:dyDescent="0.2">
      <c r="A5628" s="415" t="s">
        <v>9765</v>
      </c>
      <c r="B5628" s="415" t="s">
        <v>169</v>
      </c>
      <c r="C5628" s="414">
        <v>6019</v>
      </c>
      <c r="D5628" s="414">
        <v>2588.77</v>
      </c>
    </row>
    <row r="5629" spans="1:4" x14ac:dyDescent="0.2">
      <c r="A5629" s="415" t="s">
        <v>9766</v>
      </c>
      <c r="B5629" s="415" t="s">
        <v>169</v>
      </c>
      <c r="C5629" s="414">
        <v>4338</v>
      </c>
      <c r="D5629" s="414">
        <v>1865.77</v>
      </c>
    </row>
    <row r="5630" spans="1:4" x14ac:dyDescent="0.2">
      <c r="A5630" s="415" t="s">
        <v>9767</v>
      </c>
      <c r="B5630" s="415" t="s">
        <v>169</v>
      </c>
      <c r="C5630" s="414">
        <v>9385</v>
      </c>
      <c r="D5630" s="414">
        <v>4036.49</v>
      </c>
    </row>
    <row r="5631" spans="1:4" x14ac:dyDescent="0.2">
      <c r="A5631" s="415" t="s">
        <v>9768</v>
      </c>
      <c r="B5631" s="415" t="s">
        <v>169</v>
      </c>
      <c r="C5631" s="414">
        <v>29377.669717774639</v>
      </c>
      <c r="D5631" s="414">
        <v>12635.33</v>
      </c>
    </row>
    <row r="5632" spans="1:4" x14ac:dyDescent="0.2">
      <c r="A5632" s="415" t="s">
        <v>9768</v>
      </c>
      <c r="B5632" s="415" t="s">
        <v>171</v>
      </c>
      <c r="C5632" s="414">
        <v>62633.19183829557</v>
      </c>
      <c r="D5632" s="414">
        <v>25623.25</v>
      </c>
    </row>
    <row r="5633" spans="1:4" x14ac:dyDescent="0.2">
      <c r="A5633" s="415" t="s">
        <v>9769</v>
      </c>
      <c r="B5633" s="415" t="s">
        <v>3987</v>
      </c>
      <c r="C5633" s="414">
        <v>29377.669717769633</v>
      </c>
      <c r="D5633" s="414">
        <v>8443.14</v>
      </c>
    </row>
    <row r="5634" spans="1:4" x14ac:dyDescent="0.2">
      <c r="A5634" s="415" t="s">
        <v>9769</v>
      </c>
      <c r="B5634" s="415" t="s">
        <v>3988</v>
      </c>
      <c r="C5634" s="414">
        <v>32667.968726159834</v>
      </c>
      <c r="D5634" s="414">
        <v>8928.1500000000015</v>
      </c>
    </row>
    <row r="5635" spans="1:4" x14ac:dyDescent="0.2">
      <c r="A5635" s="415" t="s">
        <v>9770</v>
      </c>
      <c r="B5635" s="415" t="s">
        <v>169</v>
      </c>
      <c r="C5635" s="414">
        <v>29858</v>
      </c>
      <c r="D5635" s="414">
        <v>12841.93</v>
      </c>
    </row>
    <row r="5636" spans="1:4" x14ac:dyDescent="0.2">
      <c r="A5636" s="415" t="s">
        <v>9771</v>
      </c>
      <c r="B5636" s="415" t="s">
        <v>169</v>
      </c>
      <c r="C5636" s="414">
        <v>9113.2467532467308</v>
      </c>
      <c r="D5636" s="414">
        <v>3919.5999999999995</v>
      </c>
    </row>
    <row r="5637" spans="1:4" x14ac:dyDescent="0.2">
      <c r="A5637" s="415" t="s">
        <v>9771</v>
      </c>
      <c r="B5637" s="415" t="s">
        <v>171</v>
      </c>
      <c r="C5637" s="414">
        <v>30606.753246753196</v>
      </c>
      <c r="D5637" s="414">
        <v>12521.220000000001</v>
      </c>
    </row>
    <row r="5638" spans="1:4" x14ac:dyDescent="0.2">
      <c r="A5638" s="415" t="s">
        <v>9772</v>
      </c>
      <c r="B5638" s="415" t="s">
        <v>169</v>
      </c>
      <c r="C5638" s="414">
        <v>9506</v>
      </c>
      <c r="D5638" s="414">
        <v>4088.53</v>
      </c>
    </row>
    <row r="5639" spans="1:4" x14ac:dyDescent="0.2">
      <c r="A5639" s="415" t="s">
        <v>9773</v>
      </c>
      <c r="B5639" s="415" t="s">
        <v>169</v>
      </c>
      <c r="C5639" s="414">
        <v>8422</v>
      </c>
      <c r="D5639" s="414">
        <v>3622.3</v>
      </c>
    </row>
    <row r="5640" spans="1:4" x14ac:dyDescent="0.2">
      <c r="A5640" s="415" t="s">
        <v>9774</v>
      </c>
      <c r="B5640" s="415" t="s">
        <v>169</v>
      </c>
      <c r="C5640" s="414">
        <v>19900</v>
      </c>
      <c r="D5640" s="414">
        <v>8558.99</v>
      </c>
    </row>
    <row r="5641" spans="1:4" x14ac:dyDescent="0.2">
      <c r="A5641" s="415" t="s">
        <v>9775</v>
      </c>
      <c r="B5641" s="415" t="s">
        <v>169</v>
      </c>
      <c r="C5641" s="414">
        <v>9130</v>
      </c>
      <c r="D5641" s="414">
        <v>3926.81</v>
      </c>
    </row>
    <row r="5642" spans="1:4" x14ac:dyDescent="0.2">
      <c r="A5642" s="415" t="s">
        <v>9776</v>
      </c>
      <c r="B5642" s="415" t="s">
        <v>169</v>
      </c>
      <c r="C5642" s="414">
        <v>10085</v>
      </c>
      <c r="D5642" s="414">
        <v>4337.5600000000004</v>
      </c>
    </row>
    <row r="5643" spans="1:4" x14ac:dyDescent="0.2">
      <c r="A5643" s="415" t="s">
        <v>9777</v>
      </c>
      <c r="B5643" s="415" t="s">
        <v>169</v>
      </c>
      <c r="C5643" s="414">
        <v>9450</v>
      </c>
      <c r="D5643" s="414">
        <v>4064.45</v>
      </c>
    </row>
    <row r="5644" spans="1:4" x14ac:dyDescent="0.2">
      <c r="A5644" s="415" t="s">
        <v>9778</v>
      </c>
      <c r="B5644" s="415" t="s">
        <v>169</v>
      </c>
      <c r="C5644" s="414">
        <v>20367</v>
      </c>
      <c r="D5644" s="414">
        <v>8759.85</v>
      </c>
    </row>
    <row r="5645" spans="1:4" x14ac:dyDescent="0.2">
      <c r="A5645" s="415" t="s">
        <v>9779</v>
      </c>
      <c r="B5645" s="415" t="s">
        <v>169</v>
      </c>
      <c r="C5645" s="414">
        <v>9157</v>
      </c>
      <c r="D5645" s="414">
        <v>3938.43</v>
      </c>
    </row>
    <row r="5646" spans="1:4" x14ac:dyDescent="0.2">
      <c r="A5646" s="415" t="s">
        <v>9780</v>
      </c>
      <c r="B5646" s="415" t="s">
        <v>169</v>
      </c>
      <c r="C5646" s="414">
        <v>5624</v>
      </c>
      <c r="D5646" s="414">
        <v>2418.89</v>
      </c>
    </row>
    <row r="5647" spans="1:4" x14ac:dyDescent="0.2">
      <c r="A5647" s="415" t="s">
        <v>9781</v>
      </c>
      <c r="B5647" s="415" t="s">
        <v>169</v>
      </c>
      <c r="C5647" s="414">
        <v>14389</v>
      </c>
      <c r="D5647" s="414">
        <v>6188.71</v>
      </c>
    </row>
    <row r="5648" spans="1:4" x14ac:dyDescent="0.2">
      <c r="A5648" s="415" t="s">
        <v>9782</v>
      </c>
      <c r="B5648" s="415" t="s">
        <v>169</v>
      </c>
      <c r="C5648" s="414">
        <v>4633</v>
      </c>
      <c r="D5648" s="414">
        <v>1992.65</v>
      </c>
    </row>
    <row r="5649" spans="1:4" x14ac:dyDescent="0.2">
      <c r="A5649" s="415" t="s">
        <v>9783</v>
      </c>
      <c r="B5649" s="415" t="s">
        <v>169</v>
      </c>
      <c r="C5649" s="414">
        <v>24085.524009814188</v>
      </c>
      <c r="D5649" s="414">
        <v>10359.17</v>
      </c>
    </row>
    <row r="5650" spans="1:4" x14ac:dyDescent="0.2">
      <c r="A5650" s="415" t="s">
        <v>9783</v>
      </c>
      <c r="B5650" s="415" t="s">
        <v>171</v>
      </c>
      <c r="C5650" s="414">
        <v>56199.5560228998</v>
      </c>
      <c r="D5650" s="414">
        <v>22991.24</v>
      </c>
    </row>
    <row r="5651" spans="1:4" x14ac:dyDescent="0.2">
      <c r="A5651" s="415" t="s">
        <v>9783</v>
      </c>
      <c r="B5651" s="415" t="s">
        <v>172</v>
      </c>
      <c r="C5651" s="414">
        <v>606874.91996728512</v>
      </c>
      <c r="D5651" s="414">
        <v>240201.09</v>
      </c>
    </row>
    <row r="5652" spans="1:4" x14ac:dyDescent="0.2">
      <c r="A5652" s="415" t="s">
        <v>9784</v>
      </c>
      <c r="B5652" s="415" t="s">
        <v>169</v>
      </c>
      <c r="C5652" s="414">
        <v>11408</v>
      </c>
      <c r="D5652" s="414">
        <v>4906.58</v>
      </c>
    </row>
    <row r="5653" spans="1:4" x14ac:dyDescent="0.2">
      <c r="A5653" s="415" t="s">
        <v>9785</v>
      </c>
      <c r="B5653" s="415" t="s">
        <v>169</v>
      </c>
      <c r="C5653" s="414">
        <v>4476</v>
      </c>
      <c r="D5653" s="414">
        <v>1925.13</v>
      </c>
    </row>
    <row r="5654" spans="1:4" x14ac:dyDescent="0.2">
      <c r="A5654" s="415" t="s">
        <v>9786</v>
      </c>
      <c r="B5654" s="415" t="s">
        <v>169</v>
      </c>
      <c r="C5654" s="414">
        <v>24529.392446633785</v>
      </c>
      <c r="D5654" s="414">
        <v>10550.09</v>
      </c>
    </row>
    <row r="5655" spans="1:4" x14ac:dyDescent="0.2">
      <c r="A5655" s="415" t="s">
        <v>9786</v>
      </c>
      <c r="B5655" s="415" t="s">
        <v>171</v>
      </c>
      <c r="C5655" s="414">
        <v>12816.607553366146</v>
      </c>
      <c r="D5655" s="414">
        <v>5243.2699999999995</v>
      </c>
    </row>
    <row r="5656" spans="1:4" x14ac:dyDescent="0.2">
      <c r="A5656" s="415" t="s">
        <v>9787</v>
      </c>
      <c r="B5656" s="415" t="s">
        <v>169</v>
      </c>
      <c r="C5656" s="414">
        <v>9220</v>
      </c>
      <c r="D5656" s="414">
        <v>3965.52</v>
      </c>
    </row>
    <row r="5657" spans="1:4" x14ac:dyDescent="0.2">
      <c r="A5657" s="415" t="s">
        <v>9788</v>
      </c>
      <c r="B5657" s="415" t="s">
        <v>169</v>
      </c>
      <c r="C5657" s="414">
        <v>6121.8</v>
      </c>
      <c r="D5657" s="414">
        <v>2632.99</v>
      </c>
    </row>
    <row r="5658" spans="1:4" x14ac:dyDescent="0.2">
      <c r="A5658" s="415" t="s">
        <v>9789</v>
      </c>
      <c r="B5658" s="415" t="s">
        <v>169</v>
      </c>
      <c r="C5658" s="414">
        <v>3961</v>
      </c>
      <c r="D5658" s="414">
        <v>1703.63</v>
      </c>
    </row>
    <row r="5659" spans="1:4" x14ac:dyDescent="0.2">
      <c r="A5659" s="415" t="s">
        <v>9790</v>
      </c>
      <c r="B5659" s="415" t="s">
        <v>169</v>
      </c>
      <c r="C5659" s="414">
        <v>28812.345679012229</v>
      </c>
      <c r="D5659" s="414">
        <v>12392.19</v>
      </c>
    </row>
    <row r="5660" spans="1:4" x14ac:dyDescent="0.2">
      <c r="A5660" s="415" t="s">
        <v>9790</v>
      </c>
      <c r="B5660" s="415" t="s">
        <v>171</v>
      </c>
      <c r="C5660" s="414">
        <v>64539.65432098748</v>
      </c>
      <c r="D5660" s="414">
        <v>26403.160000000003</v>
      </c>
    </row>
    <row r="5661" spans="1:4" x14ac:dyDescent="0.2">
      <c r="A5661" s="415" t="s">
        <v>9791</v>
      </c>
      <c r="B5661" s="415" t="s">
        <v>169</v>
      </c>
      <c r="C5661" s="414">
        <v>14750</v>
      </c>
      <c r="D5661" s="414">
        <v>6343.98</v>
      </c>
    </row>
    <row r="5662" spans="1:4" x14ac:dyDescent="0.2">
      <c r="A5662" s="415" t="s">
        <v>9792</v>
      </c>
      <c r="B5662" s="415" t="s">
        <v>169</v>
      </c>
      <c r="C5662" s="414">
        <v>4993</v>
      </c>
      <c r="D5662" s="414">
        <v>2147.4899999999998</v>
      </c>
    </row>
    <row r="5663" spans="1:4" x14ac:dyDescent="0.2">
      <c r="A5663" s="415" t="s">
        <v>9793</v>
      </c>
      <c r="B5663" s="415" t="s">
        <v>169</v>
      </c>
      <c r="C5663" s="414">
        <v>22787.009063444082</v>
      </c>
      <c r="D5663" s="414">
        <v>9800.68</v>
      </c>
    </row>
    <row r="5664" spans="1:4" x14ac:dyDescent="0.2">
      <c r="A5664" s="415" t="s">
        <v>9793</v>
      </c>
      <c r="B5664" s="415" t="s">
        <v>171</v>
      </c>
      <c r="C5664" s="414">
        <v>52637.990936555841</v>
      </c>
      <c r="D5664" s="414">
        <v>21534.200000000004</v>
      </c>
    </row>
    <row r="5665" spans="1:4" x14ac:dyDescent="0.2">
      <c r="A5665" s="415" t="s">
        <v>9794</v>
      </c>
      <c r="B5665" s="415" t="s">
        <v>169</v>
      </c>
      <c r="C5665" s="414">
        <v>2944</v>
      </c>
      <c r="D5665" s="414">
        <v>1266.22</v>
      </c>
    </row>
    <row r="5666" spans="1:4" x14ac:dyDescent="0.2">
      <c r="A5666" s="415" t="s">
        <v>9795</v>
      </c>
      <c r="B5666" s="415" t="s">
        <v>169</v>
      </c>
      <c r="C5666" s="414">
        <v>25311.868686868602</v>
      </c>
      <c r="D5666" s="414">
        <v>10886.63</v>
      </c>
    </row>
    <row r="5667" spans="1:4" x14ac:dyDescent="0.2">
      <c r="A5667" s="415" t="s">
        <v>9795</v>
      </c>
      <c r="B5667" s="415" t="s">
        <v>171</v>
      </c>
      <c r="C5667" s="414">
        <v>14782.1313131313</v>
      </c>
      <c r="D5667" s="414">
        <v>6047.37</v>
      </c>
    </row>
    <row r="5668" spans="1:4" x14ac:dyDescent="0.2">
      <c r="A5668" s="415" t="s">
        <v>9796</v>
      </c>
      <c r="B5668" s="415" t="s">
        <v>169</v>
      </c>
      <c r="C5668" s="414">
        <v>3871</v>
      </c>
      <c r="D5668" s="414">
        <v>1664.92</v>
      </c>
    </row>
    <row r="5669" spans="1:4" x14ac:dyDescent="0.2">
      <c r="A5669" s="415" t="s">
        <v>9797</v>
      </c>
      <c r="B5669" s="415" t="s">
        <v>169</v>
      </c>
      <c r="C5669" s="414">
        <v>12591</v>
      </c>
      <c r="D5669" s="414">
        <v>5415.3700000000008</v>
      </c>
    </row>
    <row r="5670" spans="1:4" x14ac:dyDescent="0.2">
      <c r="A5670" s="415" t="s">
        <v>9798</v>
      </c>
      <c r="B5670" s="415" t="s">
        <v>169</v>
      </c>
      <c r="C5670" s="414">
        <v>28179.055633473556</v>
      </c>
      <c r="D5670" s="414">
        <v>12119.810000000001</v>
      </c>
    </row>
    <row r="5671" spans="1:4" x14ac:dyDescent="0.2">
      <c r="A5671" s="415" t="s">
        <v>9798</v>
      </c>
      <c r="B5671" s="415" t="s">
        <v>171</v>
      </c>
      <c r="C5671" s="414">
        <v>65751.129811438295</v>
      </c>
      <c r="D5671" s="414">
        <v>26898.77</v>
      </c>
    </row>
    <row r="5672" spans="1:4" x14ac:dyDescent="0.2">
      <c r="A5672" s="415" t="s">
        <v>9798</v>
      </c>
      <c r="B5672" s="415" t="s">
        <v>172</v>
      </c>
      <c r="C5672" s="414">
        <v>26619.814555088007</v>
      </c>
      <c r="D5672" s="414">
        <v>10536.13</v>
      </c>
    </row>
    <row r="5673" spans="1:4" x14ac:dyDescent="0.2">
      <c r="A5673" s="415" t="s">
        <v>9799</v>
      </c>
      <c r="B5673" s="415" t="s">
        <v>169</v>
      </c>
      <c r="C5673" s="414">
        <v>29607.692307692301</v>
      </c>
      <c r="D5673" s="414">
        <v>12734.27</v>
      </c>
    </row>
    <row r="5674" spans="1:4" x14ac:dyDescent="0.2">
      <c r="A5674" s="415" t="s">
        <v>9799</v>
      </c>
      <c r="B5674" s="415" t="s">
        <v>171</v>
      </c>
      <c r="C5674" s="414">
        <v>1184.3076923076901</v>
      </c>
      <c r="D5674" s="414">
        <v>484.5</v>
      </c>
    </row>
    <row r="5675" spans="1:4" x14ac:dyDescent="0.2">
      <c r="A5675" s="415" t="s">
        <v>9800</v>
      </c>
      <c r="B5675" s="415" t="s">
        <v>169</v>
      </c>
      <c r="C5675" s="414">
        <v>5071</v>
      </c>
      <c r="D5675" s="414">
        <v>2181.04</v>
      </c>
    </row>
    <row r="5676" spans="1:4" x14ac:dyDescent="0.2">
      <c r="A5676" s="415" t="s">
        <v>9801</v>
      </c>
      <c r="B5676" s="415" t="s">
        <v>169</v>
      </c>
      <c r="C5676" s="414">
        <v>5383</v>
      </c>
      <c r="D5676" s="414">
        <v>2315.23</v>
      </c>
    </row>
    <row r="5677" spans="1:4" x14ac:dyDescent="0.2">
      <c r="A5677" s="415" t="s">
        <v>9802</v>
      </c>
      <c r="B5677" s="415" t="s">
        <v>169</v>
      </c>
      <c r="C5677" s="414">
        <v>2647</v>
      </c>
      <c r="D5677" s="414">
        <v>1138.48</v>
      </c>
    </row>
    <row r="5678" spans="1:4" x14ac:dyDescent="0.2">
      <c r="A5678" s="415" t="s">
        <v>9803</v>
      </c>
      <c r="B5678" s="415" t="s">
        <v>169</v>
      </c>
      <c r="C5678" s="414">
        <v>10304</v>
      </c>
      <c r="D5678" s="414">
        <v>4431.74</v>
      </c>
    </row>
    <row r="5679" spans="1:4" x14ac:dyDescent="0.2">
      <c r="A5679" s="415" t="s">
        <v>9804</v>
      </c>
      <c r="B5679" s="415" t="s">
        <v>169</v>
      </c>
      <c r="C5679" s="414">
        <v>26464.557703575101</v>
      </c>
      <c r="D5679" s="414">
        <v>11382.41</v>
      </c>
    </row>
    <row r="5680" spans="1:4" x14ac:dyDescent="0.2">
      <c r="A5680" s="415" t="s">
        <v>9804</v>
      </c>
      <c r="B5680" s="415" t="s">
        <v>171</v>
      </c>
      <c r="C5680" s="414">
        <v>30698.886936147101</v>
      </c>
      <c r="D5680" s="414">
        <v>12558.91</v>
      </c>
    </row>
    <row r="5681" spans="1:4" x14ac:dyDescent="0.2">
      <c r="A5681" s="415" t="s">
        <v>9805</v>
      </c>
      <c r="B5681" s="415" t="s">
        <v>3987</v>
      </c>
      <c r="C5681" s="414">
        <v>26464.557703570699</v>
      </c>
      <c r="D5681" s="414">
        <v>7605.91</v>
      </c>
    </row>
    <row r="5682" spans="1:4" x14ac:dyDescent="0.2">
      <c r="A5682" s="415" t="s">
        <v>9805</v>
      </c>
      <c r="B5682" s="415" t="s">
        <v>3988</v>
      </c>
      <c r="C5682" s="414">
        <v>6721.9976567069498</v>
      </c>
      <c r="D5682" s="414">
        <v>1837.12</v>
      </c>
    </row>
    <row r="5683" spans="1:4" x14ac:dyDescent="0.2">
      <c r="A5683" s="415" t="s">
        <v>9806</v>
      </c>
      <c r="B5683" s="415" t="s">
        <v>169</v>
      </c>
      <c r="C5683" s="414">
        <v>10596.099999999957</v>
      </c>
      <c r="D5683" s="414">
        <v>4557.3799999999992</v>
      </c>
    </row>
    <row r="5684" spans="1:4" x14ac:dyDescent="0.2">
      <c r="A5684" s="415" t="s">
        <v>9807</v>
      </c>
      <c r="B5684" s="415" t="s">
        <v>169</v>
      </c>
      <c r="C5684" s="414">
        <v>6469</v>
      </c>
      <c r="D5684" s="414">
        <v>2782.32</v>
      </c>
    </row>
    <row r="5685" spans="1:4" x14ac:dyDescent="0.2">
      <c r="A5685" s="415" t="s">
        <v>9808</v>
      </c>
      <c r="B5685" s="415" t="s">
        <v>169</v>
      </c>
      <c r="C5685" s="414">
        <v>6907</v>
      </c>
      <c r="D5685" s="414">
        <v>2970.7</v>
      </c>
    </row>
    <row r="5686" spans="1:4" x14ac:dyDescent="0.2">
      <c r="A5686" s="415" t="s">
        <v>9809</v>
      </c>
      <c r="B5686" s="415" t="s">
        <v>169</v>
      </c>
      <c r="C5686" s="414">
        <v>22458.333333333299</v>
      </c>
      <c r="D5686" s="414">
        <v>9659.33</v>
      </c>
    </row>
    <row r="5687" spans="1:4" x14ac:dyDescent="0.2">
      <c r="A5687" s="415" t="s">
        <v>9809</v>
      </c>
      <c r="B5687" s="415" t="s">
        <v>171</v>
      </c>
      <c r="C5687" s="414">
        <v>31441.666666666599</v>
      </c>
      <c r="D5687" s="414">
        <v>12862.79</v>
      </c>
    </row>
    <row r="5688" spans="1:4" x14ac:dyDescent="0.2">
      <c r="A5688" s="415" t="s">
        <v>9810</v>
      </c>
      <c r="B5688" s="415" t="s">
        <v>169</v>
      </c>
      <c r="C5688" s="414">
        <v>28129.62406015033</v>
      </c>
      <c r="D5688" s="414">
        <v>12098.529999999999</v>
      </c>
    </row>
    <row r="5689" spans="1:4" x14ac:dyDescent="0.2">
      <c r="A5689" s="415" t="s">
        <v>9810</v>
      </c>
      <c r="B5689" s="415" t="s">
        <v>171</v>
      </c>
      <c r="C5689" s="414">
        <v>27988.975939849595</v>
      </c>
      <c r="D5689" s="414">
        <v>11450.289999999999</v>
      </c>
    </row>
    <row r="5690" spans="1:4" x14ac:dyDescent="0.2">
      <c r="A5690" s="415" t="s">
        <v>9811</v>
      </c>
      <c r="B5690" s="415" t="s">
        <v>169</v>
      </c>
      <c r="C5690" s="414">
        <v>5363</v>
      </c>
      <c r="D5690" s="414">
        <v>2306.63</v>
      </c>
    </row>
    <row r="5691" spans="1:4" x14ac:dyDescent="0.2">
      <c r="A5691" s="415" t="s">
        <v>9812</v>
      </c>
      <c r="B5691" s="415" t="s">
        <v>169</v>
      </c>
      <c r="C5691" s="414">
        <v>8241</v>
      </c>
      <c r="D5691" s="414">
        <v>3544.45</v>
      </c>
    </row>
    <row r="5692" spans="1:4" x14ac:dyDescent="0.2">
      <c r="A5692" s="415" t="s">
        <v>9813</v>
      </c>
      <c r="B5692" s="415" t="s">
        <v>169</v>
      </c>
      <c r="C5692" s="414">
        <v>4464</v>
      </c>
      <c r="D5692" s="414">
        <v>1919.97</v>
      </c>
    </row>
    <row r="5693" spans="1:4" x14ac:dyDescent="0.2">
      <c r="A5693" s="415" t="s">
        <v>9814</v>
      </c>
      <c r="B5693" s="415" t="s">
        <v>169</v>
      </c>
      <c r="C5693" s="414">
        <v>1724</v>
      </c>
      <c r="D5693" s="414">
        <v>741.49</v>
      </c>
    </row>
    <row r="5694" spans="1:4" x14ac:dyDescent="0.2">
      <c r="A5694" s="415" t="s">
        <v>9815</v>
      </c>
      <c r="B5694" s="415" t="s">
        <v>169</v>
      </c>
      <c r="C5694" s="414">
        <v>10522</v>
      </c>
      <c r="D5694" s="414">
        <v>4525.51</v>
      </c>
    </row>
    <row r="5695" spans="1:4" x14ac:dyDescent="0.2">
      <c r="A5695" s="415" t="s">
        <v>9816</v>
      </c>
      <c r="B5695" s="415" t="s">
        <v>169</v>
      </c>
      <c r="C5695" s="414">
        <v>29598.506069094299</v>
      </c>
      <c r="D5695" s="414">
        <v>12730.32</v>
      </c>
    </row>
    <row r="5696" spans="1:4" x14ac:dyDescent="0.2">
      <c r="A5696" s="415" t="s">
        <v>9816</v>
      </c>
      <c r="B5696" s="415" t="s">
        <v>171</v>
      </c>
      <c r="C5696" s="414">
        <v>33801.493930905599</v>
      </c>
      <c r="D5696" s="414">
        <v>13828.19</v>
      </c>
    </row>
    <row r="5697" spans="1:4" x14ac:dyDescent="0.2">
      <c r="A5697" s="415" t="s">
        <v>9817</v>
      </c>
      <c r="B5697" s="415" t="s">
        <v>169</v>
      </c>
      <c r="C5697" s="414">
        <v>8778.8999999999869</v>
      </c>
      <c r="D5697" s="414">
        <v>3775.79</v>
      </c>
    </row>
    <row r="5698" spans="1:4" x14ac:dyDescent="0.2">
      <c r="A5698" s="415" t="s">
        <v>9818</v>
      </c>
      <c r="B5698" s="415" t="s">
        <v>169</v>
      </c>
      <c r="C5698" s="414">
        <v>9537</v>
      </c>
      <c r="D5698" s="414">
        <v>4101.8600000000006</v>
      </c>
    </row>
    <row r="5699" spans="1:4" x14ac:dyDescent="0.2">
      <c r="A5699" s="415" t="s">
        <v>9819</v>
      </c>
      <c r="B5699" s="415" t="s">
        <v>169</v>
      </c>
      <c r="C5699" s="414">
        <v>26165.674603174601</v>
      </c>
      <c r="D5699" s="414">
        <v>11253.86</v>
      </c>
    </row>
    <row r="5700" spans="1:4" x14ac:dyDescent="0.2">
      <c r="A5700" s="415" t="s">
        <v>9819</v>
      </c>
      <c r="B5700" s="415" t="s">
        <v>171</v>
      </c>
      <c r="C5700" s="414">
        <v>26584.325396825301</v>
      </c>
      <c r="D5700" s="414">
        <v>10875.65</v>
      </c>
    </row>
    <row r="5701" spans="1:4" x14ac:dyDescent="0.2">
      <c r="A5701" s="415" t="s">
        <v>9820</v>
      </c>
      <c r="B5701" s="415" t="s">
        <v>169</v>
      </c>
      <c r="C5701" s="414">
        <v>5186</v>
      </c>
      <c r="D5701" s="414">
        <v>2230.5</v>
      </c>
    </row>
    <row r="5702" spans="1:4" x14ac:dyDescent="0.2">
      <c r="A5702" s="415" t="s">
        <v>9821</v>
      </c>
      <c r="B5702" s="415" t="s">
        <v>169</v>
      </c>
      <c r="C5702" s="414">
        <v>5236</v>
      </c>
      <c r="D5702" s="414">
        <v>2252</v>
      </c>
    </row>
    <row r="5703" spans="1:4" x14ac:dyDescent="0.2">
      <c r="A5703" s="415" t="s">
        <v>9822</v>
      </c>
      <c r="B5703" s="415" t="s">
        <v>169</v>
      </c>
      <c r="C5703" s="414">
        <v>5394</v>
      </c>
      <c r="D5703" s="414">
        <v>2319.96</v>
      </c>
    </row>
    <row r="5704" spans="1:4" x14ac:dyDescent="0.2">
      <c r="A5704" s="415" t="s">
        <v>9823</v>
      </c>
      <c r="B5704" s="415" t="s">
        <v>169</v>
      </c>
      <c r="C5704" s="414">
        <v>28050.792746113977</v>
      </c>
      <c r="D5704" s="414">
        <v>12064.640000000001</v>
      </c>
    </row>
    <row r="5705" spans="1:4" x14ac:dyDescent="0.2">
      <c r="A5705" s="415" t="s">
        <v>9823</v>
      </c>
      <c r="B5705" s="415" t="s">
        <v>171</v>
      </c>
      <c r="C5705" s="414">
        <v>65451.849740932659</v>
      </c>
      <c r="D5705" s="414">
        <v>26776.360000000004</v>
      </c>
    </row>
    <row r="5706" spans="1:4" x14ac:dyDescent="0.2">
      <c r="A5706" s="415" t="s">
        <v>9823</v>
      </c>
      <c r="B5706" s="415" t="s">
        <v>172</v>
      </c>
      <c r="C5706" s="414">
        <v>231325.53751295325</v>
      </c>
      <c r="D5706" s="414">
        <v>91558.67</v>
      </c>
    </row>
    <row r="5707" spans="1:4" x14ac:dyDescent="0.2">
      <c r="A5707" s="415" t="s">
        <v>9824</v>
      </c>
      <c r="B5707" s="415" t="s">
        <v>169</v>
      </c>
      <c r="C5707" s="414">
        <v>10693</v>
      </c>
      <c r="D5707" s="414">
        <v>4599.0600000000004</v>
      </c>
    </row>
    <row r="5708" spans="1:4" x14ac:dyDescent="0.2">
      <c r="A5708" s="415" t="s">
        <v>9825</v>
      </c>
      <c r="B5708" s="415" t="s">
        <v>169</v>
      </c>
      <c r="C5708" s="414">
        <v>2810</v>
      </c>
      <c r="D5708" s="414">
        <v>1208.58</v>
      </c>
    </row>
    <row r="5709" spans="1:4" x14ac:dyDescent="0.2">
      <c r="A5709" s="415" t="s">
        <v>9826</v>
      </c>
      <c r="B5709" s="415" t="s">
        <v>169</v>
      </c>
      <c r="C5709" s="414">
        <v>11160</v>
      </c>
      <c r="D5709" s="414">
        <v>4799.91</v>
      </c>
    </row>
    <row r="5710" spans="1:4" x14ac:dyDescent="0.2">
      <c r="A5710" s="415" t="s">
        <v>9827</v>
      </c>
      <c r="B5710" s="415" t="s">
        <v>169</v>
      </c>
      <c r="C5710" s="414">
        <v>26879.020285845985</v>
      </c>
      <c r="D5710" s="414">
        <v>11560.67</v>
      </c>
    </row>
    <row r="5711" spans="1:4" x14ac:dyDescent="0.2">
      <c r="A5711" s="415" t="s">
        <v>9827</v>
      </c>
      <c r="B5711" s="415" t="s">
        <v>171</v>
      </c>
      <c r="C5711" s="414">
        <v>62717.714000307329</v>
      </c>
      <c r="D5711" s="414">
        <v>25657.839999999997</v>
      </c>
    </row>
    <row r="5712" spans="1:4" x14ac:dyDescent="0.2">
      <c r="A5712" s="415" t="s">
        <v>9827</v>
      </c>
      <c r="B5712" s="415" t="s">
        <v>172</v>
      </c>
      <c r="C5712" s="414">
        <v>27004.455713846579</v>
      </c>
      <c r="D5712" s="414">
        <v>10688.37</v>
      </c>
    </row>
    <row r="5713" spans="1:4" x14ac:dyDescent="0.2">
      <c r="A5713" s="415" t="s">
        <v>9828</v>
      </c>
      <c r="B5713" s="415" t="s">
        <v>169</v>
      </c>
      <c r="C5713" s="414">
        <v>26635.514018689999</v>
      </c>
      <c r="D5713" s="414">
        <v>11455.93</v>
      </c>
    </row>
    <row r="5714" spans="1:4" x14ac:dyDescent="0.2">
      <c r="A5714" s="415" t="s">
        <v>9828</v>
      </c>
      <c r="B5714" s="415" t="s">
        <v>171</v>
      </c>
      <c r="C5714" s="414">
        <v>29742.990654203899</v>
      </c>
      <c r="D5714" s="414">
        <v>12167.86</v>
      </c>
    </row>
    <row r="5715" spans="1:4" x14ac:dyDescent="0.2">
      <c r="A5715" s="415" t="s">
        <v>9829</v>
      </c>
      <c r="B5715" s="415" t="s">
        <v>169</v>
      </c>
      <c r="C5715" s="414">
        <v>19621.495327106</v>
      </c>
      <c r="D5715" s="414">
        <v>8439.2099999999991</v>
      </c>
    </row>
    <row r="5716" spans="1:4" x14ac:dyDescent="0.2">
      <c r="A5716" s="415" t="s">
        <v>9830</v>
      </c>
      <c r="B5716" s="415" t="s">
        <v>169</v>
      </c>
      <c r="C5716" s="414">
        <v>9256</v>
      </c>
      <c r="D5716" s="414">
        <v>3981.01</v>
      </c>
    </row>
    <row r="5717" spans="1:4" x14ac:dyDescent="0.2">
      <c r="A5717" s="415" t="s">
        <v>9831</v>
      </c>
      <c r="B5717" s="415" t="s">
        <v>169</v>
      </c>
      <c r="C5717" s="414">
        <v>4048</v>
      </c>
      <c r="D5717" s="414">
        <v>1741.04</v>
      </c>
    </row>
    <row r="5718" spans="1:4" x14ac:dyDescent="0.2">
      <c r="A5718" s="415" t="s">
        <v>9832</v>
      </c>
      <c r="B5718" s="415" t="s">
        <v>169</v>
      </c>
      <c r="C5718" s="414">
        <v>6197</v>
      </c>
      <c r="D5718" s="414">
        <v>2665.33</v>
      </c>
    </row>
    <row r="5719" spans="1:4" x14ac:dyDescent="0.2">
      <c r="A5719" s="415" t="s">
        <v>9833</v>
      </c>
      <c r="B5719" s="415" t="s">
        <v>169</v>
      </c>
      <c r="C5719" s="414">
        <v>5265</v>
      </c>
      <c r="D5719" s="414">
        <v>2264.48</v>
      </c>
    </row>
    <row r="5720" spans="1:4" x14ac:dyDescent="0.2">
      <c r="A5720" s="415" t="s">
        <v>9834</v>
      </c>
      <c r="B5720" s="415" t="s">
        <v>169</v>
      </c>
      <c r="C5720" s="414">
        <v>27846.9387755102</v>
      </c>
      <c r="D5720" s="414">
        <v>11976.97</v>
      </c>
    </row>
    <row r="5721" spans="1:4" x14ac:dyDescent="0.2">
      <c r="A5721" s="415" t="s">
        <v>9834</v>
      </c>
      <c r="B5721" s="415" t="s">
        <v>171</v>
      </c>
      <c r="C5721" s="414">
        <v>4901.0612244897902</v>
      </c>
      <c r="D5721" s="414">
        <v>2005.02</v>
      </c>
    </row>
    <row r="5722" spans="1:4" x14ac:dyDescent="0.2">
      <c r="A5722" s="415" t="s">
        <v>9835</v>
      </c>
      <c r="B5722" s="415" t="s">
        <v>169</v>
      </c>
      <c r="C5722" s="414">
        <v>0</v>
      </c>
      <c r="D5722" s="414">
        <v>0</v>
      </c>
    </row>
    <row r="5723" spans="1:4" x14ac:dyDescent="0.2">
      <c r="A5723" s="415" t="s">
        <v>9835</v>
      </c>
      <c r="B5723" s="415" t="s">
        <v>171</v>
      </c>
      <c r="C5723" s="414">
        <v>24296</v>
      </c>
      <c r="D5723" s="414">
        <v>9939.49</v>
      </c>
    </row>
    <row r="5724" spans="1:4" x14ac:dyDescent="0.2">
      <c r="A5724" s="415" t="s">
        <v>9836</v>
      </c>
      <c r="B5724" s="415" t="s">
        <v>169</v>
      </c>
      <c r="C5724" s="414">
        <v>2973</v>
      </c>
      <c r="D5724" s="414">
        <v>1278.69</v>
      </c>
    </row>
    <row r="5725" spans="1:4" x14ac:dyDescent="0.2">
      <c r="A5725" s="415" t="s">
        <v>9837</v>
      </c>
      <c r="B5725" s="415" t="s">
        <v>169</v>
      </c>
      <c r="C5725" s="414">
        <v>8465</v>
      </c>
      <c r="D5725" s="414">
        <v>3640.8</v>
      </c>
    </row>
    <row r="5726" spans="1:4" x14ac:dyDescent="0.2">
      <c r="A5726" s="415" t="s">
        <v>9838</v>
      </c>
      <c r="B5726" s="415" t="s">
        <v>169</v>
      </c>
      <c r="C5726" s="414">
        <v>5609</v>
      </c>
      <c r="D5726" s="414">
        <v>2412.4299999999998</v>
      </c>
    </row>
    <row r="5727" spans="1:4" x14ac:dyDescent="0.2">
      <c r="A5727" s="415" t="s">
        <v>9839</v>
      </c>
      <c r="B5727" s="415" t="s">
        <v>169</v>
      </c>
      <c r="C5727" s="414">
        <v>4108</v>
      </c>
      <c r="D5727" s="414">
        <v>1766.85</v>
      </c>
    </row>
    <row r="5728" spans="1:4" x14ac:dyDescent="0.2">
      <c r="A5728" s="415" t="s">
        <v>9840</v>
      </c>
      <c r="B5728" s="415" t="s">
        <v>169</v>
      </c>
      <c r="C5728" s="414">
        <v>25269.088669950728</v>
      </c>
      <c r="D5728" s="414">
        <v>10868.23</v>
      </c>
    </row>
    <row r="5729" spans="1:4" x14ac:dyDescent="0.2">
      <c r="A5729" s="415" t="s">
        <v>9840</v>
      </c>
      <c r="B5729" s="415" t="s">
        <v>171</v>
      </c>
      <c r="C5729" s="414">
        <v>58961.206896551703</v>
      </c>
      <c r="D5729" s="414">
        <v>24121.040000000001</v>
      </c>
    </row>
    <row r="5730" spans="1:4" x14ac:dyDescent="0.2">
      <c r="A5730" s="415" t="s">
        <v>9840</v>
      </c>
      <c r="B5730" s="415" t="s">
        <v>172</v>
      </c>
      <c r="C5730" s="414">
        <v>38880.704433497485</v>
      </c>
      <c r="D5730" s="414">
        <v>15388.98</v>
      </c>
    </row>
    <row r="5731" spans="1:4" x14ac:dyDescent="0.2">
      <c r="A5731" s="415" t="s">
        <v>9841</v>
      </c>
      <c r="B5731" s="415" t="s">
        <v>169</v>
      </c>
      <c r="C5731" s="414">
        <v>25942.4603174603</v>
      </c>
      <c r="D5731" s="414">
        <v>11157.85</v>
      </c>
    </row>
    <row r="5732" spans="1:4" x14ac:dyDescent="0.2">
      <c r="A5732" s="415" t="s">
        <v>9841</v>
      </c>
      <c r="B5732" s="415" t="s">
        <v>171</v>
      </c>
      <c r="C5732" s="414">
        <v>26357.539682539598</v>
      </c>
      <c r="D5732" s="414">
        <v>10782.87</v>
      </c>
    </row>
    <row r="5733" spans="1:4" x14ac:dyDescent="0.2">
      <c r="A5733" s="415" t="s">
        <v>9842</v>
      </c>
      <c r="B5733" s="415" t="s">
        <v>169</v>
      </c>
      <c r="C5733" s="414">
        <v>23643.260869565187</v>
      </c>
      <c r="D5733" s="414">
        <v>10168.959999999999</v>
      </c>
    </row>
    <row r="5734" spans="1:4" x14ac:dyDescent="0.2">
      <c r="A5734" s="415" t="s">
        <v>9842</v>
      </c>
      <c r="B5734" s="415" t="s">
        <v>171</v>
      </c>
      <c r="C5734" s="414">
        <v>55167.608695652132</v>
      </c>
      <c r="D5734" s="414">
        <v>22569.079999999998</v>
      </c>
    </row>
    <row r="5735" spans="1:4" x14ac:dyDescent="0.2">
      <c r="A5735" s="415" t="s">
        <v>9842</v>
      </c>
      <c r="B5735" s="415" t="s">
        <v>172</v>
      </c>
      <c r="C5735" s="414">
        <v>66201.13043478255</v>
      </c>
      <c r="D5735" s="414">
        <v>26202.42</v>
      </c>
    </row>
    <row r="5736" spans="1:4" x14ac:dyDescent="0.2">
      <c r="A5736" s="415" t="s">
        <v>9843</v>
      </c>
      <c r="B5736" s="415" t="s">
        <v>169</v>
      </c>
      <c r="C5736" s="414">
        <v>21460</v>
      </c>
      <c r="D5736" s="414">
        <v>9229.9500000000007</v>
      </c>
    </row>
    <row r="5737" spans="1:4" x14ac:dyDescent="0.2">
      <c r="A5737" s="415" t="s">
        <v>9844</v>
      </c>
      <c r="B5737" s="415" t="s">
        <v>169</v>
      </c>
      <c r="C5737" s="414">
        <v>8873</v>
      </c>
      <c r="D5737" s="414">
        <v>3816.28</v>
      </c>
    </row>
    <row r="5738" spans="1:4" x14ac:dyDescent="0.2">
      <c r="A5738" s="415" t="s">
        <v>9845</v>
      </c>
      <c r="B5738" s="415" t="s">
        <v>169</v>
      </c>
      <c r="C5738" s="414">
        <v>6044</v>
      </c>
      <c r="D5738" s="414">
        <v>2599.52</v>
      </c>
    </row>
    <row r="5739" spans="1:4" x14ac:dyDescent="0.2">
      <c r="A5739" s="415" t="s">
        <v>9846</v>
      </c>
      <c r="B5739" s="415" t="s">
        <v>169</v>
      </c>
      <c r="C5739" s="414">
        <v>3307</v>
      </c>
      <c r="D5739" s="414">
        <v>1422.34</v>
      </c>
    </row>
    <row r="5740" spans="1:4" x14ac:dyDescent="0.2">
      <c r="A5740" s="415" t="s">
        <v>9847</v>
      </c>
      <c r="B5740" s="415" t="s">
        <v>169</v>
      </c>
      <c r="C5740" s="414">
        <v>27848.024316109382</v>
      </c>
      <c r="D5740" s="414">
        <v>11977.42</v>
      </c>
    </row>
    <row r="5741" spans="1:4" x14ac:dyDescent="0.2">
      <c r="A5741" s="415" t="s">
        <v>9847</v>
      </c>
      <c r="B5741" s="415" t="s">
        <v>171</v>
      </c>
      <c r="C5741" s="414">
        <v>2691.9756838905732</v>
      </c>
      <c r="D5741" s="414">
        <v>1101.3</v>
      </c>
    </row>
    <row r="5742" spans="1:4" x14ac:dyDescent="0.2">
      <c r="A5742" s="415" t="s">
        <v>9848</v>
      </c>
      <c r="B5742" s="415" t="s">
        <v>169</v>
      </c>
      <c r="C5742" s="414">
        <v>27693.478260869499</v>
      </c>
      <c r="D5742" s="414">
        <v>11910.97</v>
      </c>
    </row>
    <row r="5743" spans="1:4" x14ac:dyDescent="0.2">
      <c r="A5743" s="415" t="s">
        <v>9848</v>
      </c>
      <c r="B5743" s="415" t="s">
        <v>171</v>
      </c>
      <c r="C5743" s="414">
        <v>10523.5217391304</v>
      </c>
      <c r="D5743" s="414">
        <v>4305.17</v>
      </c>
    </row>
    <row r="5744" spans="1:4" x14ac:dyDescent="0.2">
      <c r="A5744" s="415" t="s">
        <v>9849</v>
      </c>
      <c r="B5744" s="415" t="s">
        <v>169</v>
      </c>
      <c r="C5744" s="414">
        <v>8281</v>
      </c>
      <c r="D5744" s="414">
        <v>3561.66</v>
      </c>
    </row>
    <row r="5745" spans="1:4" x14ac:dyDescent="0.2">
      <c r="A5745" s="415" t="s">
        <v>9850</v>
      </c>
      <c r="B5745" s="415" t="s">
        <v>169</v>
      </c>
      <c r="C5745" s="414">
        <v>9099</v>
      </c>
      <c r="D5745" s="414">
        <v>3913.48</v>
      </c>
    </row>
    <row r="5746" spans="1:4" x14ac:dyDescent="0.2">
      <c r="A5746" s="415" t="s">
        <v>9851</v>
      </c>
      <c r="B5746" s="415" t="s">
        <v>169</v>
      </c>
      <c r="C5746" s="414">
        <v>7278</v>
      </c>
      <c r="D5746" s="414">
        <v>3130.27</v>
      </c>
    </row>
    <row r="5747" spans="1:4" x14ac:dyDescent="0.2">
      <c r="A5747" s="415" t="s">
        <v>9852</v>
      </c>
      <c r="B5747" s="415" t="s">
        <v>169</v>
      </c>
      <c r="C5747" s="414">
        <v>20882.8125</v>
      </c>
      <c r="D5747" s="414">
        <v>8981.7000000000007</v>
      </c>
    </row>
    <row r="5748" spans="1:4" x14ac:dyDescent="0.2">
      <c r="A5748" s="415" t="s">
        <v>9852</v>
      </c>
      <c r="B5748" s="415" t="s">
        <v>171</v>
      </c>
      <c r="C5748" s="414">
        <v>5847.18749999999</v>
      </c>
      <c r="D5748" s="414">
        <v>2392.08</v>
      </c>
    </row>
    <row r="5749" spans="1:4" x14ac:dyDescent="0.2">
      <c r="A5749" s="415" t="s">
        <v>9853</v>
      </c>
      <c r="B5749" s="415" t="s">
        <v>3243</v>
      </c>
      <c r="C5749" s="414">
        <v>6297.7000000000062</v>
      </c>
      <c r="D5749" s="414">
        <v>2464.9300000000003</v>
      </c>
    </row>
    <row r="5750" spans="1:4" x14ac:dyDescent="0.2">
      <c r="A5750" s="415" t="s">
        <v>9854</v>
      </c>
      <c r="B5750" s="415" t="s">
        <v>169</v>
      </c>
      <c r="C5750" s="414">
        <v>12863</v>
      </c>
      <c r="D5750" s="414">
        <v>5532.38</v>
      </c>
    </row>
    <row r="5751" spans="1:4" x14ac:dyDescent="0.2">
      <c r="A5751" s="415" t="s">
        <v>9855</v>
      </c>
      <c r="B5751" s="415" t="s">
        <v>169</v>
      </c>
      <c r="C5751" s="414">
        <v>8785</v>
      </c>
      <c r="D5751" s="414">
        <v>3778.43</v>
      </c>
    </row>
    <row r="5752" spans="1:4" x14ac:dyDescent="0.2">
      <c r="A5752" s="415" t="s">
        <v>9856</v>
      </c>
      <c r="B5752" s="415" t="s">
        <v>169</v>
      </c>
      <c r="C5752" s="414">
        <v>13056.382676147299</v>
      </c>
      <c r="D5752" s="414">
        <v>5615.55</v>
      </c>
    </row>
    <row r="5753" spans="1:4" x14ac:dyDescent="0.2">
      <c r="A5753" s="415" t="s">
        <v>9856</v>
      </c>
      <c r="B5753" s="415" t="s">
        <v>171</v>
      </c>
      <c r="C5753" s="414">
        <v>21529.617323852599</v>
      </c>
      <c r="D5753" s="414">
        <v>8807.77</v>
      </c>
    </row>
    <row r="5754" spans="1:4" x14ac:dyDescent="0.2">
      <c r="A5754" s="415" t="s">
        <v>9857</v>
      </c>
      <c r="B5754" s="415" t="s">
        <v>169</v>
      </c>
      <c r="C5754" s="414">
        <v>13239</v>
      </c>
      <c r="D5754" s="414">
        <v>5694.09</v>
      </c>
    </row>
    <row r="5755" spans="1:4" x14ac:dyDescent="0.2">
      <c r="A5755" s="415" t="s">
        <v>9858</v>
      </c>
      <c r="B5755" s="415" t="s">
        <v>169</v>
      </c>
      <c r="C5755" s="414">
        <v>26698.199999999939</v>
      </c>
      <c r="D5755" s="414">
        <v>11482.91</v>
      </c>
    </row>
    <row r="5756" spans="1:4" x14ac:dyDescent="0.2">
      <c r="A5756" s="415" t="s">
        <v>9859</v>
      </c>
      <c r="B5756" s="415" t="s">
        <v>169</v>
      </c>
      <c r="C5756" s="414">
        <v>26842.905405405374</v>
      </c>
      <c r="D5756" s="414">
        <v>11545.15</v>
      </c>
    </row>
    <row r="5757" spans="1:4" x14ac:dyDescent="0.2">
      <c r="A5757" s="415" t="s">
        <v>9859</v>
      </c>
      <c r="B5757" s="415" t="s">
        <v>171</v>
      </c>
      <c r="C5757" s="414">
        <v>20830.094594594542</v>
      </c>
      <c r="D5757" s="414">
        <v>8521.58</v>
      </c>
    </row>
    <row r="5758" spans="1:4" x14ac:dyDescent="0.2">
      <c r="A5758" s="415" t="s">
        <v>9860</v>
      </c>
      <c r="B5758" s="415" t="s">
        <v>169</v>
      </c>
      <c r="C5758" s="414">
        <v>20886.292390994498</v>
      </c>
      <c r="D5758" s="414">
        <v>8983.19</v>
      </c>
    </row>
    <row r="5759" spans="1:4" x14ac:dyDescent="0.2">
      <c r="A5759" s="415" t="s">
        <v>9860</v>
      </c>
      <c r="B5759" s="415" t="s">
        <v>171</v>
      </c>
      <c r="C5759" s="414">
        <v>27973.7076090054</v>
      </c>
      <c r="D5759" s="414">
        <v>11444.04</v>
      </c>
    </row>
    <row r="5760" spans="1:4" x14ac:dyDescent="0.2">
      <c r="A5760" s="415" t="s">
        <v>9861</v>
      </c>
      <c r="B5760" s="415" t="s">
        <v>169</v>
      </c>
      <c r="C5760" s="414">
        <v>7210</v>
      </c>
      <c r="D5760" s="414">
        <v>3101.0300000000007</v>
      </c>
    </row>
    <row r="5761" spans="1:4" x14ac:dyDescent="0.2">
      <c r="A5761" s="415" t="s">
        <v>9862</v>
      </c>
      <c r="B5761" s="415" t="s">
        <v>169</v>
      </c>
      <c r="C5761" s="414">
        <v>27766.121935889299</v>
      </c>
      <c r="D5761" s="414">
        <v>11942.21</v>
      </c>
    </row>
    <row r="5762" spans="1:4" x14ac:dyDescent="0.2">
      <c r="A5762" s="415" t="s">
        <v>9862</v>
      </c>
      <c r="B5762" s="415" t="s">
        <v>171</v>
      </c>
      <c r="C5762" s="414">
        <v>45860.378064110599</v>
      </c>
      <c r="D5762" s="414">
        <v>18761.48</v>
      </c>
    </row>
    <row r="5763" spans="1:4" x14ac:dyDescent="0.2">
      <c r="A5763" s="415" t="s">
        <v>9863</v>
      </c>
      <c r="B5763" s="415" t="s">
        <v>169</v>
      </c>
      <c r="C5763" s="414">
        <v>21224.218469277701</v>
      </c>
      <c r="D5763" s="414">
        <v>9128.5400000000009</v>
      </c>
    </row>
    <row r="5764" spans="1:4" x14ac:dyDescent="0.2">
      <c r="A5764" s="415" t="s">
        <v>9863</v>
      </c>
      <c r="B5764" s="415" t="s">
        <v>171</v>
      </c>
      <c r="C5764" s="414">
        <v>18153.781530722201</v>
      </c>
      <c r="D5764" s="414">
        <v>7426.71</v>
      </c>
    </row>
    <row r="5765" spans="1:4" x14ac:dyDescent="0.2">
      <c r="A5765" s="415" t="s">
        <v>9864</v>
      </c>
      <c r="B5765" s="415" t="s">
        <v>169</v>
      </c>
      <c r="C5765" s="414">
        <v>317.86666666670601</v>
      </c>
      <c r="D5765" s="414">
        <v>136.71</v>
      </c>
    </row>
    <row r="5766" spans="1:4" x14ac:dyDescent="0.2">
      <c r="A5766" s="415" t="s">
        <v>9865</v>
      </c>
      <c r="B5766" s="415" t="s">
        <v>169</v>
      </c>
      <c r="C5766" s="414">
        <v>14985</v>
      </c>
      <c r="D5766" s="414">
        <v>6445.05</v>
      </c>
    </row>
    <row r="5767" spans="1:4" x14ac:dyDescent="0.2">
      <c r="A5767" s="415" t="s">
        <v>9866</v>
      </c>
      <c r="B5767" s="415" t="s">
        <v>169</v>
      </c>
      <c r="C5767" s="414">
        <v>7071</v>
      </c>
      <c r="D5767" s="414">
        <v>3041.24</v>
      </c>
    </row>
    <row r="5768" spans="1:4" x14ac:dyDescent="0.2">
      <c r="A5768" s="415" t="s">
        <v>9867</v>
      </c>
      <c r="B5768" s="415" t="s">
        <v>169</v>
      </c>
      <c r="C5768" s="414">
        <v>3250</v>
      </c>
      <c r="D5768" s="414">
        <v>1397.83</v>
      </c>
    </row>
    <row r="5769" spans="1:4" x14ac:dyDescent="0.2">
      <c r="A5769" s="415" t="s">
        <v>9868</v>
      </c>
      <c r="B5769" s="415" t="s">
        <v>169</v>
      </c>
      <c r="C5769" s="414">
        <v>16113</v>
      </c>
      <c r="D5769" s="414">
        <v>6930.2</v>
      </c>
    </row>
    <row r="5770" spans="1:4" x14ac:dyDescent="0.2">
      <c r="A5770" s="415" t="s">
        <v>9869</v>
      </c>
      <c r="B5770" s="415" t="s">
        <v>169</v>
      </c>
      <c r="C5770" s="414">
        <v>8932</v>
      </c>
      <c r="D5770" s="414">
        <v>3841.65</v>
      </c>
    </row>
    <row r="5771" spans="1:4" x14ac:dyDescent="0.2">
      <c r="A5771" s="415" t="s">
        <v>9870</v>
      </c>
      <c r="B5771" s="415" t="s">
        <v>169</v>
      </c>
      <c r="C5771" s="414">
        <v>11391.999999999989</v>
      </c>
      <c r="D5771" s="414">
        <v>4899.6899999999996</v>
      </c>
    </row>
    <row r="5772" spans="1:4" x14ac:dyDescent="0.2">
      <c r="A5772" s="415" t="s">
        <v>9871</v>
      </c>
      <c r="B5772" s="415" t="s">
        <v>169</v>
      </c>
      <c r="C5772" s="414">
        <v>2746</v>
      </c>
      <c r="D5772" s="414">
        <v>1181.05</v>
      </c>
    </row>
    <row r="5773" spans="1:4" x14ac:dyDescent="0.2">
      <c r="A5773" s="415" t="s">
        <v>9872</v>
      </c>
      <c r="B5773" s="415" t="s">
        <v>169</v>
      </c>
      <c r="C5773" s="414">
        <v>5252</v>
      </c>
      <c r="D5773" s="414">
        <v>2258.89</v>
      </c>
    </row>
    <row r="5774" spans="1:4" x14ac:dyDescent="0.2">
      <c r="A5774" s="415" t="s">
        <v>9873</v>
      </c>
      <c r="B5774" s="415" t="s">
        <v>169</v>
      </c>
      <c r="C5774" s="414">
        <v>16753</v>
      </c>
      <c r="D5774" s="414">
        <v>7205.47</v>
      </c>
    </row>
    <row r="5775" spans="1:4" x14ac:dyDescent="0.2">
      <c r="A5775" s="415" t="s">
        <v>9874</v>
      </c>
      <c r="B5775" s="415" t="s">
        <v>3243</v>
      </c>
      <c r="C5775" s="414">
        <v>5824</v>
      </c>
      <c r="D5775" s="414">
        <v>2279.5100000000002</v>
      </c>
    </row>
    <row r="5776" spans="1:4" x14ac:dyDescent="0.2">
      <c r="A5776" s="415" t="s">
        <v>9875</v>
      </c>
      <c r="B5776" s="415" t="s">
        <v>169</v>
      </c>
      <c r="C5776" s="414">
        <v>11987</v>
      </c>
      <c r="D5776" s="414">
        <v>5155.6099999999997</v>
      </c>
    </row>
    <row r="5777" spans="1:4" x14ac:dyDescent="0.2">
      <c r="A5777" s="415" t="s">
        <v>9876</v>
      </c>
      <c r="B5777" s="415" t="s">
        <v>169</v>
      </c>
      <c r="C5777" s="414">
        <v>10400</v>
      </c>
      <c r="D5777" s="414">
        <v>4473.04</v>
      </c>
    </row>
    <row r="5778" spans="1:4" x14ac:dyDescent="0.2">
      <c r="A5778" s="415" t="s">
        <v>9877</v>
      </c>
      <c r="B5778" s="415" t="s">
        <v>169</v>
      </c>
      <c r="C5778" s="414">
        <v>14487</v>
      </c>
      <c r="D5778" s="414">
        <v>6230.86</v>
      </c>
    </row>
    <row r="5779" spans="1:4" x14ac:dyDescent="0.2">
      <c r="A5779" s="415" t="s">
        <v>9878</v>
      </c>
      <c r="B5779" s="415" t="s">
        <v>3243</v>
      </c>
      <c r="C5779" s="414">
        <v>8858</v>
      </c>
      <c r="D5779" s="414">
        <v>3467.02</v>
      </c>
    </row>
    <row r="5780" spans="1:4" x14ac:dyDescent="0.2">
      <c r="A5780" s="415" t="s">
        <v>9879</v>
      </c>
      <c r="B5780" s="415" t="s">
        <v>3243</v>
      </c>
      <c r="C5780" s="414">
        <v>9649</v>
      </c>
      <c r="D5780" s="414">
        <v>3776.62</v>
      </c>
    </row>
    <row r="5781" spans="1:4" x14ac:dyDescent="0.2">
      <c r="A5781" s="415" t="s">
        <v>9880</v>
      </c>
      <c r="B5781" s="415" t="s">
        <v>3243</v>
      </c>
      <c r="C5781" s="414">
        <v>13037</v>
      </c>
      <c r="D5781" s="414">
        <v>5102.68</v>
      </c>
    </row>
    <row r="5782" spans="1:4" x14ac:dyDescent="0.2">
      <c r="A5782" s="415" t="s">
        <v>9881</v>
      </c>
      <c r="B5782" s="415" t="s">
        <v>3243</v>
      </c>
      <c r="C5782" s="414">
        <v>5995</v>
      </c>
      <c r="D5782" s="414">
        <v>2346.44</v>
      </c>
    </row>
    <row r="5783" spans="1:4" x14ac:dyDescent="0.2">
      <c r="A5783" s="415" t="s">
        <v>9882</v>
      </c>
      <c r="B5783" s="415" t="s">
        <v>3243</v>
      </c>
      <c r="C5783" s="414">
        <v>8816</v>
      </c>
      <c r="D5783" s="414">
        <v>3450.58</v>
      </c>
    </row>
    <row r="5784" spans="1:4" x14ac:dyDescent="0.2">
      <c r="A5784" s="415" t="s">
        <v>9883</v>
      </c>
      <c r="B5784" s="415" t="s">
        <v>169</v>
      </c>
      <c r="C5784" s="414">
        <v>4483</v>
      </c>
      <c r="D5784" s="414">
        <v>1928.14</v>
      </c>
    </row>
    <row r="5785" spans="1:4" x14ac:dyDescent="0.2">
      <c r="A5785" s="415" t="s">
        <v>9884</v>
      </c>
      <c r="B5785" s="415" t="s">
        <v>169</v>
      </c>
      <c r="C5785" s="414">
        <v>7553</v>
      </c>
      <c r="D5785" s="414">
        <v>3248.55</v>
      </c>
    </row>
    <row r="5786" spans="1:4" x14ac:dyDescent="0.2">
      <c r="A5786" s="415" t="s">
        <v>9885</v>
      </c>
      <c r="B5786" s="415" t="s">
        <v>169</v>
      </c>
      <c r="C5786" s="414">
        <v>4509</v>
      </c>
      <c r="D5786" s="414">
        <v>1939.32</v>
      </c>
    </row>
    <row r="5787" spans="1:4" x14ac:dyDescent="0.2">
      <c r="A5787" s="415" t="s">
        <v>9886</v>
      </c>
      <c r="B5787" s="415" t="s">
        <v>169</v>
      </c>
      <c r="C5787" s="414">
        <v>5094</v>
      </c>
      <c r="D5787" s="414">
        <v>2190.9299999999998</v>
      </c>
    </row>
    <row r="5788" spans="1:4" x14ac:dyDescent="0.2">
      <c r="A5788" s="415" t="s">
        <v>9887</v>
      </c>
      <c r="B5788" s="415" t="s">
        <v>3243</v>
      </c>
      <c r="C5788" s="414">
        <v>5221</v>
      </c>
      <c r="D5788" s="414">
        <v>2043.5</v>
      </c>
    </row>
    <row r="5789" spans="1:4" x14ac:dyDescent="0.2">
      <c r="A5789" s="415" t="s">
        <v>9888</v>
      </c>
      <c r="B5789" s="415" t="s">
        <v>169</v>
      </c>
      <c r="C5789" s="414">
        <v>27181.118012422299</v>
      </c>
      <c r="D5789" s="414">
        <v>11690.6</v>
      </c>
    </row>
    <row r="5790" spans="1:4" x14ac:dyDescent="0.2">
      <c r="A5790" s="415" t="s">
        <v>9888</v>
      </c>
      <c r="B5790" s="415" t="s">
        <v>171</v>
      </c>
      <c r="C5790" s="414">
        <v>9286.8819875776408</v>
      </c>
      <c r="D5790" s="414">
        <v>3799.26</v>
      </c>
    </row>
    <row r="5791" spans="1:4" x14ac:dyDescent="0.2">
      <c r="A5791" s="415" t="s">
        <v>9889</v>
      </c>
      <c r="B5791" s="415" t="s">
        <v>169</v>
      </c>
      <c r="C5791" s="414">
        <v>0</v>
      </c>
      <c r="D5791" s="414">
        <v>0</v>
      </c>
    </row>
    <row r="5792" spans="1:4" x14ac:dyDescent="0.2">
      <c r="A5792" s="415" t="s">
        <v>9889</v>
      </c>
      <c r="B5792" s="415" t="s">
        <v>171</v>
      </c>
      <c r="C5792" s="414">
        <v>36723</v>
      </c>
      <c r="D5792" s="414">
        <v>15023.37</v>
      </c>
    </row>
    <row r="5793" spans="1:4" x14ac:dyDescent="0.2">
      <c r="A5793" s="415" t="s">
        <v>9890</v>
      </c>
      <c r="B5793" s="415" t="s">
        <v>3243</v>
      </c>
      <c r="C5793" s="414">
        <v>2732</v>
      </c>
      <c r="D5793" s="414">
        <v>1069.3</v>
      </c>
    </row>
    <row r="5794" spans="1:4" x14ac:dyDescent="0.2">
      <c r="A5794" s="415" t="s">
        <v>9890</v>
      </c>
      <c r="B5794" s="415" t="s">
        <v>3247</v>
      </c>
      <c r="C5794" s="414">
        <v>1384</v>
      </c>
      <c r="D5794" s="414">
        <v>541.70000000000005</v>
      </c>
    </row>
    <row r="5795" spans="1:4" x14ac:dyDescent="0.2">
      <c r="A5795" s="415" t="s">
        <v>9890</v>
      </c>
      <c r="B5795" s="415" t="s">
        <v>3248</v>
      </c>
      <c r="C5795" s="414">
        <v>-1384</v>
      </c>
      <c r="D5795" s="414">
        <v>-226.7</v>
      </c>
    </row>
    <row r="5796" spans="1:4" x14ac:dyDescent="0.2">
      <c r="A5796" s="415" t="s">
        <v>9891</v>
      </c>
      <c r="B5796" s="415" t="s">
        <v>3243</v>
      </c>
      <c r="C5796" s="414">
        <v>7592</v>
      </c>
      <c r="D5796" s="414">
        <v>2971.51</v>
      </c>
    </row>
    <row r="5797" spans="1:4" x14ac:dyDescent="0.2">
      <c r="A5797" s="415" t="s">
        <v>9892</v>
      </c>
      <c r="B5797" s="415" t="s">
        <v>3243</v>
      </c>
      <c r="C5797" s="414">
        <v>11636</v>
      </c>
      <c r="D5797" s="414">
        <v>4554.2999999999993</v>
      </c>
    </row>
    <row r="5798" spans="1:4" x14ac:dyDescent="0.2">
      <c r="A5798" s="415" t="s">
        <v>9893</v>
      </c>
      <c r="B5798" s="415" t="s">
        <v>3243</v>
      </c>
      <c r="C5798" s="414">
        <v>27626.852659110638</v>
      </c>
      <c r="D5798" s="414">
        <v>10813.150000000001</v>
      </c>
    </row>
    <row r="5799" spans="1:4" x14ac:dyDescent="0.2">
      <c r="A5799" s="415" t="s">
        <v>9893</v>
      </c>
      <c r="B5799" s="415" t="s">
        <v>3244</v>
      </c>
      <c r="C5799" s="414">
        <v>4061.1473408892707</v>
      </c>
      <c r="D5799" s="414">
        <v>1511.96</v>
      </c>
    </row>
    <row r="5800" spans="1:4" x14ac:dyDescent="0.2">
      <c r="A5800" s="415" t="s">
        <v>9894</v>
      </c>
      <c r="B5800" s="415" t="s">
        <v>3243</v>
      </c>
      <c r="C5800" s="414">
        <v>6528</v>
      </c>
      <c r="D5800" s="414">
        <v>2555.06</v>
      </c>
    </row>
    <row r="5801" spans="1:4" x14ac:dyDescent="0.2">
      <c r="A5801" s="415" t="s">
        <v>9895</v>
      </c>
      <c r="B5801" s="415" t="s">
        <v>3243</v>
      </c>
      <c r="C5801" s="414">
        <v>12566</v>
      </c>
      <c r="D5801" s="414">
        <v>4918.33</v>
      </c>
    </row>
    <row r="5802" spans="1:4" x14ac:dyDescent="0.2">
      <c r="A5802" s="415" t="s">
        <v>9896</v>
      </c>
      <c r="B5802" s="415" t="s">
        <v>169</v>
      </c>
      <c r="C5802" s="414">
        <v>21053.7918871252</v>
      </c>
      <c r="D5802" s="414">
        <v>9055.24</v>
      </c>
    </row>
    <row r="5803" spans="1:4" x14ac:dyDescent="0.2">
      <c r="A5803" s="415" t="s">
        <v>9896</v>
      </c>
      <c r="B5803" s="415" t="s">
        <v>171</v>
      </c>
      <c r="C5803" s="414">
        <v>26696.208112874701</v>
      </c>
      <c r="D5803" s="414">
        <v>10921.42</v>
      </c>
    </row>
    <row r="5804" spans="1:4" x14ac:dyDescent="0.2">
      <c r="A5804" s="415" t="s">
        <v>9897</v>
      </c>
      <c r="B5804" s="415" t="s">
        <v>169</v>
      </c>
      <c r="C5804" s="414">
        <v>26533.7690631808</v>
      </c>
      <c r="D5804" s="414">
        <v>11412.17</v>
      </c>
    </row>
    <row r="5805" spans="1:4" x14ac:dyDescent="0.2">
      <c r="A5805" s="415" t="s">
        <v>9897</v>
      </c>
      <c r="B5805" s="415" t="s">
        <v>171</v>
      </c>
      <c r="C5805" s="414">
        <v>22182.230936819102</v>
      </c>
      <c r="D5805" s="414">
        <v>9074.75</v>
      </c>
    </row>
    <row r="5806" spans="1:4" x14ac:dyDescent="0.2">
      <c r="A5806" s="415" t="s">
        <v>9898</v>
      </c>
      <c r="B5806" s="415" t="s">
        <v>169</v>
      </c>
      <c r="C5806" s="414">
        <v>22933.935080715539</v>
      </c>
      <c r="D5806" s="414">
        <v>9863.89</v>
      </c>
    </row>
    <row r="5807" spans="1:4" x14ac:dyDescent="0.2">
      <c r="A5807" s="415" t="s">
        <v>9898</v>
      </c>
      <c r="B5807" s="415" t="s">
        <v>171</v>
      </c>
      <c r="C5807" s="414">
        <v>53512.515188336423</v>
      </c>
      <c r="D5807" s="414">
        <v>21891.980000000003</v>
      </c>
    </row>
    <row r="5808" spans="1:4" x14ac:dyDescent="0.2">
      <c r="A5808" s="415" t="s">
        <v>9898</v>
      </c>
      <c r="B5808" s="415" t="s">
        <v>172</v>
      </c>
      <c r="C5808" s="414">
        <v>16573.59041833051</v>
      </c>
      <c r="D5808" s="414">
        <v>6559.8200000000006</v>
      </c>
    </row>
    <row r="5809" spans="1:4" x14ac:dyDescent="0.2">
      <c r="A5809" s="415" t="s">
        <v>9899</v>
      </c>
      <c r="B5809" s="415" t="s">
        <v>3243</v>
      </c>
      <c r="C5809" s="414">
        <v>0</v>
      </c>
      <c r="D5809" s="414">
        <v>0</v>
      </c>
    </row>
    <row r="5810" spans="1:4" x14ac:dyDescent="0.2">
      <c r="A5810" s="415" t="s">
        <v>9899</v>
      </c>
      <c r="B5810" s="415" t="s">
        <v>3244</v>
      </c>
      <c r="C5810" s="414">
        <v>0</v>
      </c>
      <c r="D5810" s="414">
        <v>0</v>
      </c>
    </row>
    <row r="5811" spans="1:4" x14ac:dyDescent="0.2">
      <c r="A5811" s="415" t="s">
        <v>9899</v>
      </c>
      <c r="B5811" s="415" t="s">
        <v>3245</v>
      </c>
      <c r="C5811" s="414">
        <v>17081.959312617248</v>
      </c>
      <c r="D5811" s="414">
        <v>6017.99</v>
      </c>
    </row>
    <row r="5812" spans="1:4" x14ac:dyDescent="0.2">
      <c r="A5812" s="415" t="s">
        <v>9900</v>
      </c>
      <c r="B5812" s="415" t="s">
        <v>3243</v>
      </c>
      <c r="C5812" s="414">
        <v>6778</v>
      </c>
      <c r="D5812" s="414">
        <v>2652.91</v>
      </c>
    </row>
    <row r="5813" spans="1:4" x14ac:dyDescent="0.2">
      <c r="A5813" s="415" t="s">
        <v>9901</v>
      </c>
      <c r="B5813" s="415" t="s">
        <v>3243</v>
      </c>
      <c r="C5813" s="414">
        <v>5402</v>
      </c>
      <c r="D5813" s="414">
        <v>2114.34</v>
      </c>
    </row>
    <row r="5814" spans="1:4" x14ac:dyDescent="0.2">
      <c r="A5814" s="415" t="s">
        <v>9902</v>
      </c>
      <c r="B5814" s="415" t="s">
        <v>3243</v>
      </c>
      <c r="C5814" s="414">
        <v>10802</v>
      </c>
      <c r="D5814" s="414">
        <v>4227.8999999999996</v>
      </c>
    </row>
    <row r="5815" spans="1:4" x14ac:dyDescent="0.2">
      <c r="A5815" s="415" t="s">
        <v>9903</v>
      </c>
      <c r="B5815" s="415" t="s">
        <v>3243</v>
      </c>
      <c r="C5815" s="414">
        <v>3995</v>
      </c>
      <c r="D5815" s="414">
        <v>1563.64</v>
      </c>
    </row>
    <row r="5816" spans="1:4" x14ac:dyDescent="0.2">
      <c r="A5816" s="415" t="s">
        <v>9904</v>
      </c>
      <c r="B5816" s="415" t="s">
        <v>3987</v>
      </c>
      <c r="C5816" s="414">
        <v>7391.6031573217051</v>
      </c>
      <c r="D5816" s="414">
        <v>2124.35</v>
      </c>
    </row>
    <row r="5817" spans="1:4" x14ac:dyDescent="0.2">
      <c r="A5817" s="415" t="s">
        <v>9904</v>
      </c>
      <c r="B5817" s="415" t="s">
        <v>3988</v>
      </c>
      <c r="C5817" s="414">
        <v>10712.89684267827</v>
      </c>
      <c r="D5817" s="414">
        <v>2927.84</v>
      </c>
    </row>
    <row r="5818" spans="1:4" x14ac:dyDescent="0.2">
      <c r="A5818" s="415" t="s">
        <v>9904</v>
      </c>
      <c r="B5818" s="415" t="s">
        <v>3991</v>
      </c>
      <c r="C5818" s="414">
        <v>8560.0843767011502</v>
      </c>
      <c r="D5818" s="414">
        <v>2460.16</v>
      </c>
    </row>
    <row r="5819" spans="1:4" x14ac:dyDescent="0.2">
      <c r="A5819" s="415" t="s">
        <v>9904</v>
      </c>
      <c r="B5819" s="415" t="s">
        <v>3994</v>
      </c>
      <c r="C5819" s="414">
        <v>12406.41562329887</v>
      </c>
      <c r="D5819" s="414">
        <v>3390.67</v>
      </c>
    </row>
    <row r="5820" spans="1:4" x14ac:dyDescent="0.2">
      <c r="A5820" s="415" t="s">
        <v>9904</v>
      </c>
      <c r="B5820" s="415" t="s">
        <v>3992</v>
      </c>
      <c r="C5820" s="414">
        <v>-4785.5062602068583</v>
      </c>
      <c r="D5820" s="414">
        <v>-783.87000000000012</v>
      </c>
    </row>
    <row r="5821" spans="1:4" x14ac:dyDescent="0.2">
      <c r="A5821" s="415" t="s">
        <v>9904</v>
      </c>
      <c r="B5821" s="415" t="s">
        <v>3995</v>
      </c>
      <c r="C5821" s="414">
        <v>-6935.79373979313</v>
      </c>
      <c r="D5821" s="414">
        <v>-1136.0899999999999</v>
      </c>
    </row>
    <row r="5822" spans="1:4" x14ac:dyDescent="0.2">
      <c r="A5822" s="415" t="s">
        <v>9904</v>
      </c>
      <c r="B5822" s="415" t="s">
        <v>3993</v>
      </c>
      <c r="C5822" s="414">
        <v>-3774.57811649428</v>
      </c>
      <c r="D5822" s="414">
        <v>-452.95</v>
      </c>
    </row>
    <row r="5823" spans="1:4" x14ac:dyDescent="0.2">
      <c r="A5823" s="415" t="s">
        <v>9904</v>
      </c>
      <c r="B5823" s="415" t="s">
        <v>3996</v>
      </c>
      <c r="C5823" s="414">
        <v>-5470.6218835057198</v>
      </c>
      <c r="D5823" s="414">
        <v>-656.47</v>
      </c>
    </row>
    <row r="5824" spans="1:4" x14ac:dyDescent="0.2">
      <c r="A5824" s="415" t="s">
        <v>9905</v>
      </c>
      <c r="B5824" s="415" t="s">
        <v>3243</v>
      </c>
      <c r="C5824" s="414">
        <v>9047</v>
      </c>
      <c r="D5824" s="414">
        <v>3541</v>
      </c>
    </row>
    <row r="5825" spans="1:4" x14ac:dyDescent="0.2">
      <c r="A5825" s="415" t="s">
        <v>9906</v>
      </c>
      <c r="B5825" s="415" t="s">
        <v>3243</v>
      </c>
      <c r="C5825" s="414">
        <v>7000</v>
      </c>
      <c r="D5825" s="414">
        <v>2739.8</v>
      </c>
    </row>
    <row r="5826" spans="1:4" x14ac:dyDescent="0.2">
      <c r="A5826" s="415" t="s">
        <v>9907</v>
      </c>
      <c r="B5826" s="415" t="s">
        <v>3243</v>
      </c>
      <c r="C5826" s="414">
        <v>6683</v>
      </c>
      <c r="D5826" s="414">
        <v>2615.73</v>
      </c>
    </row>
    <row r="5827" spans="1:4" x14ac:dyDescent="0.2">
      <c r="A5827" s="415" t="s">
        <v>9908</v>
      </c>
      <c r="B5827" s="415" t="s">
        <v>3243</v>
      </c>
      <c r="C5827" s="414">
        <v>29456</v>
      </c>
      <c r="D5827" s="414">
        <v>11529.08</v>
      </c>
    </row>
    <row r="5828" spans="1:4" x14ac:dyDescent="0.2">
      <c r="A5828" s="415" t="s">
        <v>9909</v>
      </c>
      <c r="B5828" s="415" t="s">
        <v>3243</v>
      </c>
      <c r="C5828" s="414">
        <v>17542</v>
      </c>
      <c r="D5828" s="414">
        <v>6865.94</v>
      </c>
    </row>
    <row r="5829" spans="1:4" x14ac:dyDescent="0.2">
      <c r="A5829" s="415" t="s">
        <v>9910</v>
      </c>
      <c r="B5829" s="415" t="s">
        <v>3243</v>
      </c>
      <c r="C5829" s="414">
        <v>5860</v>
      </c>
      <c r="D5829" s="414">
        <v>2293.6</v>
      </c>
    </row>
    <row r="5830" spans="1:4" x14ac:dyDescent="0.2">
      <c r="A5830" s="415" t="s">
        <v>9911</v>
      </c>
      <c r="B5830" s="415" t="s">
        <v>3243</v>
      </c>
      <c r="C5830" s="414">
        <v>7147</v>
      </c>
      <c r="D5830" s="414">
        <v>2797.34</v>
      </c>
    </row>
    <row r="5831" spans="1:4" x14ac:dyDescent="0.2">
      <c r="A5831" s="415" t="s">
        <v>9912</v>
      </c>
      <c r="B5831" s="415" t="s">
        <v>3243</v>
      </c>
      <c r="C5831" s="414">
        <v>28054.9242424242</v>
      </c>
      <c r="D5831" s="414">
        <v>10980.7</v>
      </c>
    </row>
    <row r="5832" spans="1:4" x14ac:dyDescent="0.2">
      <c r="A5832" s="415" t="s">
        <v>9912</v>
      </c>
      <c r="B5832" s="415" t="s">
        <v>3244</v>
      </c>
      <c r="C5832" s="414">
        <v>1571.07575757575</v>
      </c>
      <c r="D5832" s="414">
        <v>584.91</v>
      </c>
    </row>
    <row r="5833" spans="1:4" x14ac:dyDescent="0.2">
      <c r="A5833" s="415" t="s">
        <v>9913</v>
      </c>
      <c r="B5833" s="415" t="s">
        <v>3243</v>
      </c>
      <c r="C5833" s="414">
        <v>5038</v>
      </c>
      <c r="D5833" s="414">
        <v>1971.87</v>
      </c>
    </row>
    <row r="5834" spans="1:4" x14ac:dyDescent="0.2">
      <c r="A5834" s="415" t="s">
        <v>9914</v>
      </c>
      <c r="B5834" s="415" t="s">
        <v>3243</v>
      </c>
      <c r="C5834" s="414">
        <v>28127</v>
      </c>
      <c r="D5834" s="414">
        <v>11008.91</v>
      </c>
    </row>
    <row r="5835" spans="1:4" x14ac:dyDescent="0.2">
      <c r="A5835" s="415" t="s">
        <v>9915</v>
      </c>
      <c r="B5835" s="415" t="s">
        <v>3243</v>
      </c>
      <c r="C5835" s="414">
        <v>9090</v>
      </c>
      <c r="D5835" s="414">
        <v>3557.83</v>
      </c>
    </row>
    <row r="5836" spans="1:4" x14ac:dyDescent="0.2">
      <c r="A5836" s="415" t="s">
        <v>9916</v>
      </c>
      <c r="B5836" s="415" t="s">
        <v>3243</v>
      </c>
      <c r="C5836" s="414">
        <v>7758</v>
      </c>
      <c r="D5836" s="414">
        <v>3036.48</v>
      </c>
    </row>
    <row r="5837" spans="1:4" x14ac:dyDescent="0.2">
      <c r="A5837" s="415" t="s">
        <v>9917</v>
      </c>
      <c r="B5837" s="415" t="s">
        <v>3243</v>
      </c>
      <c r="C5837" s="414">
        <v>16534</v>
      </c>
      <c r="D5837" s="414">
        <v>6471.41</v>
      </c>
    </row>
    <row r="5838" spans="1:4" x14ac:dyDescent="0.2">
      <c r="A5838" s="415" t="s">
        <v>9918</v>
      </c>
      <c r="B5838" s="415" t="s">
        <v>3243</v>
      </c>
      <c r="C5838" s="414">
        <v>6483</v>
      </c>
      <c r="D5838" s="414">
        <v>2537.4499999999998</v>
      </c>
    </row>
    <row r="5839" spans="1:4" x14ac:dyDescent="0.2">
      <c r="A5839" s="415" t="s">
        <v>9919</v>
      </c>
      <c r="B5839" s="415" t="s">
        <v>3243</v>
      </c>
      <c r="C5839" s="414">
        <v>4323</v>
      </c>
      <c r="D5839" s="414">
        <v>1692.02</v>
      </c>
    </row>
    <row r="5840" spans="1:4" x14ac:dyDescent="0.2">
      <c r="A5840" s="415" t="s">
        <v>9920</v>
      </c>
      <c r="B5840" s="415" t="s">
        <v>3243</v>
      </c>
      <c r="C5840" s="414">
        <v>9619</v>
      </c>
      <c r="D5840" s="414">
        <v>3764.88</v>
      </c>
    </row>
    <row r="5841" spans="1:4" x14ac:dyDescent="0.2">
      <c r="A5841" s="415" t="s">
        <v>9921</v>
      </c>
      <c r="B5841" s="415" t="s">
        <v>3243</v>
      </c>
      <c r="C5841" s="414">
        <v>6113</v>
      </c>
      <c r="D5841" s="414">
        <v>2392.63</v>
      </c>
    </row>
    <row r="5842" spans="1:4" x14ac:dyDescent="0.2">
      <c r="A5842" s="415" t="s">
        <v>9922</v>
      </c>
      <c r="B5842" s="415" t="s">
        <v>3243</v>
      </c>
      <c r="C5842" s="414">
        <v>6342</v>
      </c>
      <c r="D5842" s="414">
        <v>2482.2600000000002</v>
      </c>
    </row>
    <row r="5843" spans="1:4" x14ac:dyDescent="0.2">
      <c r="A5843" s="415" t="s">
        <v>9923</v>
      </c>
      <c r="B5843" s="415" t="s">
        <v>169</v>
      </c>
      <c r="C5843" s="414">
        <v>5590</v>
      </c>
      <c r="D5843" s="414">
        <v>2404.2600000000002</v>
      </c>
    </row>
    <row r="5844" spans="1:4" x14ac:dyDescent="0.2">
      <c r="A5844" s="415" t="s">
        <v>9924</v>
      </c>
      <c r="B5844" s="415" t="s">
        <v>3243</v>
      </c>
      <c r="C5844" s="414">
        <v>6972</v>
      </c>
      <c r="D5844" s="414">
        <v>2728.84</v>
      </c>
    </row>
    <row r="5845" spans="1:4" x14ac:dyDescent="0.2">
      <c r="A5845" s="415" t="s">
        <v>9925</v>
      </c>
      <c r="B5845" s="415" t="s">
        <v>3243</v>
      </c>
      <c r="C5845" s="414">
        <v>4185</v>
      </c>
      <c r="D5845" s="414">
        <v>1638.01</v>
      </c>
    </row>
    <row r="5846" spans="1:4" x14ac:dyDescent="0.2">
      <c r="A5846" s="415" t="s">
        <v>9926</v>
      </c>
      <c r="B5846" s="415" t="s">
        <v>3243</v>
      </c>
      <c r="C5846" s="414">
        <v>7723</v>
      </c>
      <c r="D5846" s="414">
        <v>3022.78</v>
      </c>
    </row>
    <row r="5847" spans="1:4" x14ac:dyDescent="0.2">
      <c r="A5847" s="415" t="s">
        <v>9927</v>
      </c>
      <c r="B5847" s="415" t="s">
        <v>3243</v>
      </c>
      <c r="C5847" s="414">
        <v>8124</v>
      </c>
      <c r="D5847" s="414">
        <v>3179.7499999999995</v>
      </c>
    </row>
    <row r="5848" spans="1:4" x14ac:dyDescent="0.2">
      <c r="A5848" s="415" t="s">
        <v>9928</v>
      </c>
      <c r="B5848" s="415" t="s">
        <v>3243</v>
      </c>
      <c r="C5848" s="414">
        <v>11011</v>
      </c>
      <c r="D5848" s="414">
        <v>4309.71</v>
      </c>
    </row>
    <row r="5849" spans="1:4" x14ac:dyDescent="0.2">
      <c r="A5849" s="415" t="s">
        <v>9929</v>
      </c>
      <c r="B5849" s="415" t="s">
        <v>3243</v>
      </c>
      <c r="C5849" s="414">
        <v>7182</v>
      </c>
      <c r="D5849" s="414">
        <v>2811.03</v>
      </c>
    </row>
    <row r="5850" spans="1:4" x14ac:dyDescent="0.2">
      <c r="A5850" s="415" t="s">
        <v>9931</v>
      </c>
      <c r="B5850" s="415" t="s">
        <v>3243</v>
      </c>
      <c r="C5850" s="414">
        <v>3112</v>
      </c>
      <c r="D5850" s="414">
        <v>1218.04</v>
      </c>
    </row>
    <row r="5851" spans="1:4" x14ac:dyDescent="0.2">
      <c r="A5851" s="415" t="s">
        <v>9932</v>
      </c>
      <c r="B5851" s="415" t="s">
        <v>3243</v>
      </c>
      <c r="C5851" s="414">
        <v>9966</v>
      </c>
      <c r="D5851" s="414">
        <v>3900.69</v>
      </c>
    </row>
    <row r="5852" spans="1:4" x14ac:dyDescent="0.2">
      <c r="A5852" s="415" t="s">
        <v>9933</v>
      </c>
      <c r="B5852" s="415" t="s">
        <v>3243</v>
      </c>
      <c r="C5852" s="414">
        <v>13935</v>
      </c>
      <c r="D5852" s="414">
        <v>5454.16</v>
      </c>
    </row>
    <row r="5853" spans="1:4" x14ac:dyDescent="0.2">
      <c r="A5853" s="415" t="s">
        <v>9934</v>
      </c>
      <c r="B5853" s="415" t="s">
        <v>3243</v>
      </c>
      <c r="C5853" s="414">
        <v>9220</v>
      </c>
      <c r="D5853" s="414">
        <v>3608.71</v>
      </c>
    </row>
    <row r="5854" spans="1:4" x14ac:dyDescent="0.2">
      <c r="A5854" s="415" t="s">
        <v>9935</v>
      </c>
      <c r="B5854" s="415" t="s">
        <v>3243</v>
      </c>
      <c r="C5854" s="414">
        <v>25387.596899224802</v>
      </c>
      <c r="D5854" s="414">
        <v>9936.7099999999991</v>
      </c>
    </row>
    <row r="5855" spans="1:4" x14ac:dyDescent="0.2">
      <c r="A5855" s="415" t="s">
        <v>9935</v>
      </c>
      <c r="B5855" s="415" t="s">
        <v>3244</v>
      </c>
      <c r="C5855" s="414">
        <v>13912.4031007751</v>
      </c>
      <c r="D5855" s="414">
        <v>5179.59</v>
      </c>
    </row>
    <row r="5856" spans="1:4" x14ac:dyDescent="0.2">
      <c r="A5856" s="415" t="s">
        <v>9936</v>
      </c>
      <c r="B5856" s="415" t="s">
        <v>3243</v>
      </c>
      <c r="C5856" s="414">
        <v>8966.5999999999785</v>
      </c>
      <c r="D5856" s="414">
        <v>3509.52</v>
      </c>
    </row>
    <row r="5857" spans="1:4" x14ac:dyDescent="0.2">
      <c r="A5857" s="415" t="s">
        <v>9937</v>
      </c>
      <c r="B5857" s="415" t="s">
        <v>3243</v>
      </c>
      <c r="C5857" s="414">
        <v>10725</v>
      </c>
      <c r="D5857" s="414">
        <v>4197.7700000000004</v>
      </c>
    </row>
    <row r="5858" spans="1:4" x14ac:dyDescent="0.2">
      <c r="A5858" s="415" t="s">
        <v>9938</v>
      </c>
      <c r="B5858" s="415" t="s">
        <v>3243</v>
      </c>
      <c r="C5858" s="414">
        <v>11716</v>
      </c>
      <c r="D5858" s="414">
        <v>4585.6400000000003</v>
      </c>
    </row>
    <row r="5859" spans="1:4" x14ac:dyDescent="0.2">
      <c r="A5859" s="415" t="s">
        <v>9939</v>
      </c>
      <c r="B5859" s="415" t="s">
        <v>3243</v>
      </c>
      <c r="C5859" s="414">
        <v>11607</v>
      </c>
      <c r="D5859" s="414">
        <v>4542.9799999999996</v>
      </c>
    </row>
    <row r="5860" spans="1:4" x14ac:dyDescent="0.2">
      <c r="A5860" s="415" t="s">
        <v>9940</v>
      </c>
      <c r="B5860" s="415" t="s">
        <v>3243</v>
      </c>
      <c r="C5860" s="414">
        <v>5732</v>
      </c>
      <c r="D5860" s="414">
        <v>2243.5</v>
      </c>
    </row>
    <row r="5861" spans="1:4" x14ac:dyDescent="0.2">
      <c r="A5861" s="415" t="s">
        <v>9941</v>
      </c>
      <c r="B5861" s="415" t="s">
        <v>3243</v>
      </c>
      <c r="C5861" s="414">
        <v>5914</v>
      </c>
      <c r="D5861" s="414">
        <v>2314.7399999999998</v>
      </c>
    </row>
    <row r="5862" spans="1:4" x14ac:dyDescent="0.2">
      <c r="A5862" s="415" t="s">
        <v>9942</v>
      </c>
      <c r="B5862" s="415" t="s">
        <v>3243</v>
      </c>
      <c r="C5862" s="414">
        <v>10724</v>
      </c>
      <c r="D5862" s="414">
        <v>4197.37</v>
      </c>
    </row>
    <row r="5863" spans="1:4" x14ac:dyDescent="0.2">
      <c r="A5863" s="415" t="s">
        <v>9943</v>
      </c>
      <c r="B5863" s="415" t="s">
        <v>3243</v>
      </c>
      <c r="C5863" s="414">
        <v>3879</v>
      </c>
      <c r="D5863" s="414">
        <v>1518.24</v>
      </c>
    </row>
    <row r="5864" spans="1:4" x14ac:dyDescent="0.2">
      <c r="A5864" s="415" t="s">
        <v>9944</v>
      </c>
      <c r="B5864" s="415" t="s">
        <v>3243</v>
      </c>
      <c r="C5864" s="414">
        <v>6186.7999999999993</v>
      </c>
      <c r="D5864" s="414">
        <v>2421.5200000000004</v>
      </c>
    </row>
    <row r="5865" spans="1:4" x14ac:dyDescent="0.2">
      <c r="A5865" s="415" t="s">
        <v>9945</v>
      </c>
      <c r="B5865" s="415" t="s">
        <v>3243</v>
      </c>
      <c r="C5865" s="414">
        <v>8664</v>
      </c>
      <c r="D5865" s="414">
        <v>3391.0899999999997</v>
      </c>
    </row>
    <row r="5866" spans="1:4" x14ac:dyDescent="0.2">
      <c r="A5866" s="415" t="s">
        <v>9946</v>
      </c>
      <c r="B5866" s="415" t="s">
        <v>3243</v>
      </c>
      <c r="C5866" s="414">
        <v>4812</v>
      </c>
      <c r="D5866" s="414">
        <v>1883.42</v>
      </c>
    </row>
    <row r="5867" spans="1:4" x14ac:dyDescent="0.2">
      <c r="A5867" s="415" t="s">
        <v>9947</v>
      </c>
      <c r="B5867" s="415" t="s">
        <v>3243</v>
      </c>
      <c r="C5867" s="414">
        <v>14762</v>
      </c>
      <c r="D5867" s="414">
        <v>5777.85</v>
      </c>
    </row>
    <row r="5868" spans="1:4" x14ac:dyDescent="0.2">
      <c r="A5868" s="415" t="s">
        <v>9948</v>
      </c>
      <c r="B5868" s="415" t="s">
        <v>3243</v>
      </c>
      <c r="C5868" s="414">
        <v>9805</v>
      </c>
      <c r="D5868" s="414">
        <v>3837.68</v>
      </c>
    </row>
    <row r="5869" spans="1:4" x14ac:dyDescent="0.2">
      <c r="A5869" s="415" t="s">
        <v>9949</v>
      </c>
      <c r="B5869" s="415" t="s">
        <v>3243</v>
      </c>
      <c r="C5869" s="414">
        <v>7571</v>
      </c>
      <c r="D5869" s="414">
        <v>2963.29</v>
      </c>
    </row>
    <row r="5870" spans="1:4" x14ac:dyDescent="0.2">
      <c r="A5870" s="415" t="s">
        <v>9950</v>
      </c>
      <c r="B5870" s="415" t="s">
        <v>3243</v>
      </c>
      <c r="C5870" s="414">
        <v>10711</v>
      </c>
      <c r="D5870" s="414">
        <v>4192.29</v>
      </c>
    </row>
    <row r="5871" spans="1:4" x14ac:dyDescent="0.2">
      <c r="A5871" s="415" t="s">
        <v>9951</v>
      </c>
      <c r="B5871" s="415" t="s">
        <v>3243</v>
      </c>
      <c r="C5871" s="414">
        <v>18132</v>
      </c>
      <c r="D5871" s="414">
        <v>7096.86</v>
      </c>
    </row>
    <row r="5872" spans="1:4" x14ac:dyDescent="0.2">
      <c r="A5872" s="415" t="s">
        <v>9952</v>
      </c>
      <c r="B5872" s="415" t="s">
        <v>3243</v>
      </c>
      <c r="C5872" s="414">
        <v>21767</v>
      </c>
      <c r="D5872" s="414">
        <v>8519.61</v>
      </c>
    </row>
    <row r="5873" spans="1:4" x14ac:dyDescent="0.2">
      <c r="A5873" s="415" t="s">
        <v>9953</v>
      </c>
      <c r="B5873" s="415" t="s">
        <v>3243</v>
      </c>
      <c r="C5873" s="414">
        <v>8542</v>
      </c>
      <c r="D5873" s="414">
        <v>3343.34</v>
      </c>
    </row>
    <row r="5874" spans="1:4" x14ac:dyDescent="0.2">
      <c r="A5874" s="415" t="s">
        <v>9954</v>
      </c>
      <c r="B5874" s="415" t="s">
        <v>3243</v>
      </c>
      <c r="C5874" s="414">
        <v>20876.19999999999</v>
      </c>
      <c r="D5874" s="414">
        <v>8170.9400000000005</v>
      </c>
    </row>
    <row r="5875" spans="1:4" x14ac:dyDescent="0.2">
      <c r="A5875" s="415" t="s">
        <v>9955</v>
      </c>
      <c r="B5875" s="415" t="s">
        <v>3243</v>
      </c>
      <c r="C5875" s="414">
        <v>6627</v>
      </c>
      <c r="D5875" s="414">
        <v>2593.81</v>
      </c>
    </row>
    <row r="5876" spans="1:4" x14ac:dyDescent="0.2">
      <c r="A5876" s="415" t="s">
        <v>9956</v>
      </c>
      <c r="B5876" s="415" t="s">
        <v>3243</v>
      </c>
      <c r="C5876" s="414">
        <v>14719</v>
      </c>
      <c r="D5876" s="414">
        <v>5761.02</v>
      </c>
    </row>
    <row r="5877" spans="1:4" x14ac:dyDescent="0.2">
      <c r="A5877" s="415" t="s">
        <v>9957</v>
      </c>
      <c r="B5877" s="415" t="s">
        <v>3243</v>
      </c>
      <c r="C5877" s="414">
        <v>6011</v>
      </c>
      <c r="D5877" s="414">
        <v>2352.71</v>
      </c>
    </row>
    <row r="5878" spans="1:4" x14ac:dyDescent="0.2">
      <c r="A5878" s="415" t="s">
        <v>9958</v>
      </c>
      <c r="B5878" s="415" t="s">
        <v>3243</v>
      </c>
      <c r="C5878" s="414">
        <v>7417</v>
      </c>
      <c r="D5878" s="414">
        <v>2903.01</v>
      </c>
    </row>
    <row r="5879" spans="1:4" x14ac:dyDescent="0.2">
      <c r="A5879" s="415" t="s">
        <v>9959</v>
      </c>
      <c r="B5879" s="415" t="s">
        <v>169</v>
      </c>
      <c r="C5879" s="414">
        <v>27310</v>
      </c>
      <c r="D5879" s="414">
        <v>11746.03</v>
      </c>
    </row>
    <row r="5880" spans="1:4" x14ac:dyDescent="0.2">
      <c r="A5880" s="415" t="s">
        <v>9959</v>
      </c>
      <c r="B5880" s="415" t="s">
        <v>174</v>
      </c>
      <c r="C5880" s="414">
        <v>2843</v>
      </c>
      <c r="D5880" s="414">
        <v>1222.77</v>
      </c>
    </row>
    <row r="5881" spans="1:4" x14ac:dyDescent="0.2">
      <c r="A5881" s="415" t="s">
        <v>9959</v>
      </c>
      <c r="B5881" s="415" t="s">
        <v>175</v>
      </c>
      <c r="C5881" s="414">
        <v>-2843</v>
      </c>
      <c r="D5881" s="414">
        <v>-511.74</v>
      </c>
    </row>
    <row r="5882" spans="1:4" x14ac:dyDescent="0.2">
      <c r="A5882" s="415" t="s">
        <v>9960</v>
      </c>
      <c r="B5882" s="415" t="s">
        <v>3243</v>
      </c>
      <c r="C5882" s="414">
        <v>27809.661081416485</v>
      </c>
      <c r="D5882" s="414">
        <v>10884.699999999999</v>
      </c>
    </row>
    <row r="5883" spans="1:4" x14ac:dyDescent="0.2">
      <c r="A5883" s="415" t="s">
        <v>9960</v>
      </c>
      <c r="B5883" s="415" t="s">
        <v>3244</v>
      </c>
      <c r="C5883" s="414">
        <v>64889.209189971865</v>
      </c>
      <c r="D5883" s="414">
        <v>24158.260000000002</v>
      </c>
    </row>
    <row r="5884" spans="1:4" x14ac:dyDescent="0.2">
      <c r="A5884" s="415" t="s">
        <v>9960</v>
      </c>
      <c r="B5884" s="415" t="s">
        <v>3245</v>
      </c>
      <c r="C5884" s="414">
        <v>601889.12972861121</v>
      </c>
      <c r="D5884" s="414">
        <v>212045.52999999997</v>
      </c>
    </row>
    <row r="5885" spans="1:4" x14ac:dyDescent="0.2">
      <c r="A5885" s="415" t="s">
        <v>9961</v>
      </c>
      <c r="B5885" s="415" t="s">
        <v>3243</v>
      </c>
      <c r="C5885" s="414">
        <v>9641</v>
      </c>
      <c r="D5885" s="414">
        <v>3773.49</v>
      </c>
    </row>
    <row r="5886" spans="1:4" x14ac:dyDescent="0.2">
      <c r="A5886" s="415" t="s">
        <v>9962</v>
      </c>
      <c r="B5886" s="415" t="s">
        <v>3243</v>
      </c>
      <c r="C5886" s="414">
        <v>25948</v>
      </c>
      <c r="D5886" s="414">
        <v>10156.049999999999</v>
      </c>
    </row>
    <row r="5887" spans="1:4" x14ac:dyDescent="0.2">
      <c r="A5887" s="415" t="s">
        <v>9963</v>
      </c>
      <c r="B5887" s="415" t="s">
        <v>3243</v>
      </c>
      <c r="C5887" s="414">
        <v>6969</v>
      </c>
      <c r="D5887" s="414">
        <v>2727.66</v>
      </c>
    </row>
    <row r="5888" spans="1:4" x14ac:dyDescent="0.2">
      <c r="A5888" s="415" t="s">
        <v>9965</v>
      </c>
      <c r="B5888" s="415" t="s">
        <v>3243</v>
      </c>
      <c r="C5888" s="414">
        <v>6935</v>
      </c>
      <c r="D5888" s="414">
        <v>2714.36</v>
      </c>
    </row>
    <row r="5889" spans="1:4" x14ac:dyDescent="0.2">
      <c r="A5889" s="415" t="s">
        <v>9966</v>
      </c>
      <c r="B5889" s="415" t="s">
        <v>3243</v>
      </c>
      <c r="C5889" s="414">
        <v>2431.5</v>
      </c>
      <c r="D5889" s="414">
        <v>951.69</v>
      </c>
    </row>
    <row r="5890" spans="1:4" x14ac:dyDescent="0.2">
      <c r="A5890" s="415" t="s">
        <v>9967</v>
      </c>
      <c r="B5890" s="415" t="s">
        <v>3243</v>
      </c>
      <c r="C5890" s="414">
        <v>5152</v>
      </c>
      <c r="D5890" s="414">
        <v>2016.49</v>
      </c>
    </row>
    <row r="5891" spans="1:4" x14ac:dyDescent="0.2">
      <c r="A5891" s="415" t="s">
        <v>9968</v>
      </c>
      <c r="B5891" s="415" t="s">
        <v>3243</v>
      </c>
      <c r="C5891" s="414">
        <v>28942.838002436802</v>
      </c>
      <c r="D5891" s="414">
        <v>11328.23</v>
      </c>
    </row>
    <row r="5892" spans="1:4" x14ac:dyDescent="0.2">
      <c r="A5892" s="415" t="s">
        <v>9969</v>
      </c>
      <c r="B5892" s="415" t="s">
        <v>3987</v>
      </c>
      <c r="C5892" s="414">
        <v>2867.1619975631502</v>
      </c>
      <c r="D5892" s="414">
        <v>824.02</v>
      </c>
    </row>
    <row r="5893" spans="1:4" x14ac:dyDescent="0.2">
      <c r="A5893" s="415" t="s">
        <v>9970</v>
      </c>
      <c r="B5893" s="415" t="s">
        <v>3243</v>
      </c>
      <c r="C5893" s="414">
        <v>6593</v>
      </c>
      <c r="D5893" s="414">
        <v>2580.5</v>
      </c>
    </row>
    <row r="5894" spans="1:4" x14ac:dyDescent="0.2">
      <c r="A5894" s="415" t="s">
        <v>9970</v>
      </c>
      <c r="B5894" s="415" t="s">
        <v>3247</v>
      </c>
      <c r="C5894" s="414">
        <v>1646</v>
      </c>
      <c r="D5894" s="414">
        <v>644.24</v>
      </c>
    </row>
    <row r="5895" spans="1:4" x14ac:dyDescent="0.2">
      <c r="A5895" s="415" t="s">
        <v>9970</v>
      </c>
      <c r="B5895" s="415" t="s">
        <v>3248</v>
      </c>
      <c r="C5895" s="414">
        <v>-1646</v>
      </c>
      <c r="D5895" s="414">
        <v>-269.61</v>
      </c>
    </row>
    <row r="5896" spans="1:4" x14ac:dyDescent="0.2">
      <c r="A5896" s="415" t="s">
        <v>9971</v>
      </c>
      <c r="B5896" s="415" t="s">
        <v>3243</v>
      </c>
      <c r="C5896" s="414">
        <v>23851.857585139303</v>
      </c>
      <c r="D5896" s="414">
        <v>9335.6200000000026</v>
      </c>
    </row>
    <row r="5897" spans="1:4" x14ac:dyDescent="0.2">
      <c r="A5897" s="415" t="s">
        <v>9971</v>
      </c>
      <c r="B5897" s="415" t="s">
        <v>3244</v>
      </c>
      <c r="C5897" s="414">
        <v>27509.142414860646</v>
      </c>
      <c r="D5897" s="414">
        <v>10241.640000000001</v>
      </c>
    </row>
    <row r="5898" spans="1:4" x14ac:dyDescent="0.2">
      <c r="A5898" s="415" t="s">
        <v>9972</v>
      </c>
      <c r="B5898" s="415" t="s">
        <v>3243</v>
      </c>
      <c r="C5898" s="414">
        <v>4078</v>
      </c>
      <c r="D5898" s="414">
        <v>1596.13</v>
      </c>
    </row>
    <row r="5899" spans="1:4" x14ac:dyDescent="0.2">
      <c r="A5899" s="415" t="s">
        <v>9972</v>
      </c>
      <c r="B5899" s="415" t="s">
        <v>3247</v>
      </c>
      <c r="C5899" s="414">
        <v>901</v>
      </c>
      <c r="D5899" s="414">
        <v>352.65</v>
      </c>
    </row>
    <row r="5900" spans="1:4" x14ac:dyDescent="0.2">
      <c r="A5900" s="415" t="s">
        <v>9972</v>
      </c>
      <c r="B5900" s="415" t="s">
        <v>3248</v>
      </c>
      <c r="C5900" s="414">
        <v>-901</v>
      </c>
      <c r="D5900" s="414">
        <v>-147.58000000000001</v>
      </c>
    </row>
    <row r="5901" spans="1:4" x14ac:dyDescent="0.2">
      <c r="A5901" s="415" t="s">
        <v>9973</v>
      </c>
      <c r="B5901" s="415" t="s">
        <v>3243</v>
      </c>
      <c r="C5901" s="414">
        <v>6714</v>
      </c>
      <c r="D5901" s="414">
        <v>2627.86</v>
      </c>
    </row>
    <row r="5902" spans="1:4" x14ac:dyDescent="0.2">
      <c r="A5902" s="415" t="s">
        <v>9974</v>
      </c>
      <c r="B5902" s="415" t="s">
        <v>3243</v>
      </c>
      <c r="C5902" s="414">
        <v>6196.7999999999774</v>
      </c>
      <c r="D5902" s="414">
        <v>2425.4299999999998</v>
      </c>
    </row>
    <row r="5903" spans="1:4" x14ac:dyDescent="0.2">
      <c r="A5903" s="415" t="s">
        <v>9975</v>
      </c>
      <c r="B5903" s="415" t="s">
        <v>3243</v>
      </c>
      <c r="C5903" s="414">
        <v>5025</v>
      </c>
      <c r="D5903" s="414">
        <v>1966.79</v>
      </c>
    </row>
    <row r="5904" spans="1:4" x14ac:dyDescent="0.2">
      <c r="A5904" s="415" t="s">
        <v>9976</v>
      </c>
      <c r="B5904" s="415" t="s">
        <v>3243</v>
      </c>
      <c r="C5904" s="414">
        <v>11576</v>
      </c>
      <c r="D5904" s="414">
        <v>4530.8500000000004</v>
      </c>
    </row>
    <row r="5905" spans="1:4" x14ac:dyDescent="0.2">
      <c r="A5905" s="415" t="s">
        <v>9977</v>
      </c>
      <c r="B5905" s="415" t="s">
        <v>3243</v>
      </c>
      <c r="C5905" s="414">
        <v>7376</v>
      </c>
      <c r="D5905" s="414">
        <v>2886.97</v>
      </c>
    </row>
    <row r="5906" spans="1:4" x14ac:dyDescent="0.2">
      <c r="A5906" s="415" t="s">
        <v>9978</v>
      </c>
      <c r="B5906" s="415" t="s">
        <v>3243</v>
      </c>
      <c r="C5906" s="414">
        <v>8404</v>
      </c>
      <c r="D5906" s="414">
        <v>3289.33</v>
      </c>
    </row>
    <row r="5907" spans="1:4" x14ac:dyDescent="0.2">
      <c r="A5907" s="415" t="s">
        <v>9979</v>
      </c>
      <c r="B5907" s="415" t="s">
        <v>3243</v>
      </c>
      <c r="C5907" s="414">
        <v>2698</v>
      </c>
      <c r="D5907" s="414">
        <v>1056</v>
      </c>
    </row>
    <row r="5908" spans="1:4" x14ac:dyDescent="0.2">
      <c r="A5908" s="415" t="s">
        <v>9980</v>
      </c>
      <c r="B5908" s="415" t="s">
        <v>3243</v>
      </c>
      <c r="C5908" s="414">
        <v>25903</v>
      </c>
      <c r="D5908" s="414">
        <v>10138.43</v>
      </c>
    </row>
    <row r="5909" spans="1:4" x14ac:dyDescent="0.2">
      <c r="A5909" s="415" t="s">
        <v>9981</v>
      </c>
      <c r="B5909" s="415" t="s">
        <v>3243</v>
      </c>
      <c r="C5909" s="414">
        <v>27272.508280638318</v>
      </c>
      <c r="D5909" s="414">
        <v>10674.479999999998</v>
      </c>
    </row>
    <row r="5910" spans="1:4" x14ac:dyDescent="0.2">
      <c r="A5910" s="415" t="s">
        <v>9981</v>
      </c>
      <c r="B5910" s="415" t="s">
        <v>3244</v>
      </c>
      <c r="C5910" s="414">
        <v>63635.852654822811</v>
      </c>
      <c r="D5910" s="414">
        <v>23691.63</v>
      </c>
    </row>
    <row r="5911" spans="1:4" x14ac:dyDescent="0.2">
      <c r="A5911" s="415" t="s">
        <v>9981</v>
      </c>
      <c r="B5911" s="415" t="s">
        <v>3245</v>
      </c>
      <c r="C5911" s="414">
        <v>90235.639064538584</v>
      </c>
      <c r="D5911" s="414">
        <v>31790.009999999995</v>
      </c>
    </row>
    <row r="5912" spans="1:4" x14ac:dyDescent="0.2">
      <c r="A5912" s="415" t="s">
        <v>9982</v>
      </c>
      <c r="B5912" s="415" t="s">
        <v>3243</v>
      </c>
      <c r="C5912" s="414">
        <v>6480</v>
      </c>
      <c r="D5912" s="414">
        <v>2536.27</v>
      </c>
    </row>
    <row r="5913" spans="1:4" x14ac:dyDescent="0.2">
      <c r="A5913" s="415" t="s">
        <v>9983</v>
      </c>
      <c r="B5913" s="415" t="s">
        <v>3243</v>
      </c>
      <c r="C5913" s="414">
        <v>25938.204081632473</v>
      </c>
      <c r="D5913" s="414">
        <v>10152.199999999999</v>
      </c>
    </row>
    <row r="5914" spans="1:4" x14ac:dyDescent="0.2">
      <c r="A5914" s="415" t="s">
        <v>9983</v>
      </c>
      <c r="B5914" s="415" t="s">
        <v>3244</v>
      </c>
      <c r="C5914" s="414">
        <v>21723.245918367331</v>
      </c>
      <c r="D5914" s="414">
        <v>8087.55</v>
      </c>
    </row>
    <row r="5915" spans="1:4" x14ac:dyDescent="0.2">
      <c r="A5915" s="415" t="s">
        <v>9984</v>
      </c>
      <c r="B5915" s="415" t="s">
        <v>3243</v>
      </c>
      <c r="C5915" s="414">
        <v>7501</v>
      </c>
      <c r="D5915" s="414">
        <v>2935.89</v>
      </c>
    </row>
    <row r="5916" spans="1:4" x14ac:dyDescent="0.2">
      <c r="A5916" s="415" t="s">
        <v>9985</v>
      </c>
      <c r="B5916" s="415" t="s">
        <v>3243</v>
      </c>
      <c r="C5916" s="414">
        <v>7087</v>
      </c>
      <c r="D5916" s="414">
        <v>2773.85</v>
      </c>
    </row>
    <row r="5917" spans="1:4" x14ac:dyDescent="0.2">
      <c r="A5917" s="415" t="s">
        <v>9986</v>
      </c>
      <c r="B5917" s="415" t="s">
        <v>3243</v>
      </c>
      <c r="C5917" s="414">
        <v>15050</v>
      </c>
      <c r="D5917" s="414">
        <v>5890.57</v>
      </c>
    </row>
    <row r="5918" spans="1:4" x14ac:dyDescent="0.2">
      <c r="A5918" s="415" t="s">
        <v>9987</v>
      </c>
      <c r="B5918" s="415" t="s">
        <v>3243</v>
      </c>
      <c r="C5918" s="414">
        <v>4240</v>
      </c>
      <c r="D5918" s="414">
        <v>1659.54</v>
      </c>
    </row>
    <row r="5919" spans="1:4" x14ac:dyDescent="0.2">
      <c r="A5919" s="415" t="s">
        <v>9988</v>
      </c>
      <c r="B5919" s="415" t="s">
        <v>3243</v>
      </c>
      <c r="C5919" s="414">
        <v>4377</v>
      </c>
      <c r="D5919" s="414">
        <v>1713.16</v>
      </c>
    </row>
    <row r="5920" spans="1:4" x14ac:dyDescent="0.2">
      <c r="A5920" s="415" t="s">
        <v>9989</v>
      </c>
      <c r="B5920" s="415" t="s">
        <v>3243</v>
      </c>
      <c r="C5920" s="414">
        <v>9073</v>
      </c>
      <c r="D5920" s="414">
        <v>3551.17</v>
      </c>
    </row>
    <row r="5921" spans="1:4" x14ac:dyDescent="0.2">
      <c r="A5921" s="415" t="s">
        <v>9990</v>
      </c>
      <c r="B5921" s="415" t="s">
        <v>3243</v>
      </c>
      <c r="C5921" s="414">
        <v>23894.441611422702</v>
      </c>
      <c r="D5921" s="414">
        <v>9352.2900000000009</v>
      </c>
    </row>
    <row r="5922" spans="1:4" x14ac:dyDescent="0.2">
      <c r="A5922" s="415" t="s">
        <v>9990</v>
      </c>
      <c r="B5922" s="415" t="s">
        <v>3244</v>
      </c>
      <c r="C5922" s="414">
        <v>22962.558388577225</v>
      </c>
      <c r="D5922" s="414">
        <v>8548.9699999999993</v>
      </c>
    </row>
    <row r="5923" spans="1:4" x14ac:dyDescent="0.2">
      <c r="A5923" s="415" t="s">
        <v>9991</v>
      </c>
      <c r="B5923" s="415" t="s">
        <v>3243</v>
      </c>
      <c r="C5923" s="414">
        <v>7597</v>
      </c>
      <c r="D5923" s="414">
        <v>2973.47</v>
      </c>
    </row>
    <row r="5924" spans="1:4" x14ac:dyDescent="0.2">
      <c r="A5924" s="415" t="s">
        <v>9992</v>
      </c>
      <c r="B5924" s="415" t="s">
        <v>3243</v>
      </c>
      <c r="C5924" s="414">
        <v>7990</v>
      </c>
      <c r="D5924" s="414">
        <v>3127.29</v>
      </c>
    </row>
    <row r="5925" spans="1:4" x14ac:dyDescent="0.2">
      <c r="A5925" s="415" t="s">
        <v>9993</v>
      </c>
      <c r="B5925" s="415" t="s">
        <v>3243</v>
      </c>
      <c r="C5925" s="414">
        <v>5273</v>
      </c>
      <c r="D5925" s="414">
        <v>2063.85</v>
      </c>
    </row>
    <row r="5926" spans="1:4" x14ac:dyDescent="0.2">
      <c r="A5926" s="415" t="s">
        <v>9994</v>
      </c>
      <c r="B5926" s="415" t="s">
        <v>3243</v>
      </c>
      <c r="C5926" s="414">
        <v>12976</v>
      </c>
      <c r="D5926" s="414">
        <v>5078.8100000000004</v>
      </c>
    </row>
    <row r="5927" spans="1:4" x14ac:dyDescent="0.2">
      <c r="A5927" s="415" t="s">
        <v>9995</v>
      </c>
      <c r="B5927" s="415" t="s">
        <v>3243</v>
      </c>
      <c r="C5927" s="414">
        <v>5289</v>
      </c>
      <c r="D5927" s="414">
        <v>2070.1299999999997</v>
      </c>
    </row>
    <row r="5928" spans="1:4" x14ac:dyDescent="0.2">
      <c r="A5928" s="415" t="s">
        <v>9996</v>
      </c>
      <c r="B5928" s="415" t="s">
        <v>3243</v>
      </c>
      <c r="C5928" s="414">
        <v>2973</v>
      </c>
      <c r="D5928" s="414">
        <v>1163.6300000000001</v>
      </c>
    </row>
    <row r="5929" spans="1:4" x14ac:dyDescent="0.2">
      <c r="A5929" s="415" t="s">
        <v>9997</v>
      </c>
      <c r="B5929" s="415" t="s">
        <v>3243</v>
      </c>
      <c r="C5929" s="414">
        <v>3376</v>
      </c>
      <c r="D5929" s="414">
        <v>1321.37</v>
      </c>
    </row>
    <row r="5930" spans="1:4" x14ac:dyDescent="0.2">
      <c r="A5930" s="415" t="s">
        <v>9998</v>
      </c>
      <c r="B5930" s="415" t="s">
        <v>3243</v>
      </c>
      <c r="C5930" s="414">
        <v>6919</v>
      </c>
      <c r="D5930" s="414">
        <v>2708.1</v>
      </c>
    </row>
    <row r="5931" spans="1:4" x14ac:dyDescent="0.2">
      <c r="A5931" s="415" t="s">
        <v>9999</v>
      </c>
      <c r="B5931" s="415" t="s">
        <v>3243</v>
      </c>
      <c r="C5931" s="414">
        <v>3960.3999999999901</v>
      </c>
      <c r="D5931" s="414">
        <v>1550.1</v>
      </c>
    </row>
    <row r="5932" spans="1:4" x14ac:dyDescent="0.2">
      <c r="A5932" s="415" t="s">
        <v>10000</v>
      </c>
      <c r="B5932" s="415" t="s">
        <v>3987</v>
      </c>
      <c r="C5932" s="414">
        <v>5767</v>
      </c>
      <c r="D5932" s="414">
        <v>1657.44</v>
      </c>
    </row>
    <row r="5933" spans="1:4" x14ac:dyDescent="0.2">
      <c r="A5933" s="415" t="s">
        <v>10000</v>
      </c>
      <c r="B5933" s="415" t="s">
        <v>3991</v>
      </c>
      <c r="C5933" s="414">
        <v>1307</v>
      </c>
      <c r="D5933" s="414">
        <v>375.63</v>
      </c>
    </row>
    <row r="5934" spans="1:4" x14ac:dyDescent="0.2">
      <c r="A5934" s="415" t="s">
        <v>10000</v>
      </c>
      <c r="B5934" s="415" t="s">
        <v>3992</v>
      </c>
      <c r="C5934" s="414">
        <v>-1307</v>
      </c>
      <c r="D5934" s="414">
        <v>-214.09</v>
      </c>
    </row>
    <row r="5935" spans="1:4" x14ac:dyDescent="0.2">
      <c r="A5935" s="415" t="s">
        <v>10000</v>
      </c>
      <c r="B5935" s="415" t="s">
        <v>3993</v>
      </c>
      <c r="C5935" s="414">
        <v>0</v>
      </c>
      <c r="D5935" s="414">
        <v>0</v>
      </c>
    </row>
    <row r="5936" spans="1:4" x14ac:dyDescent="0.2">
      <c r="A5936" s="415" t="s">
        <v>10001</v>
      </c>
      <c r="B5936" s="415" t="s">
        <v>3243</v>
      </c>
      <c r="C5936" s="414">
        <v>13220</v>
      </c>
      <c r="D5936" s="414">
        <v>5174.3100000000004</v>
      </c>
    </row>
    <row r="5937" spans="1:4" x14ac:dyDescent="0.2">
      <c r="A5937" s="415" t="s">
        <v>10002</v>
      </c>
      <c r="B5937" s="415" t="s">
        <v>3243</v>
      </c>
      <c r="C5937" s="414">
        <v>6572</v>
      </c>
      <c r="D5937" s="414">
        <v>2572.2800000000002</v>
      </c>
    </row>
    <row r="5938" spans="1:4" x14ac:dyDescent="0.2">
      <c r="A5938" s="415" t="s">
        <v>10003</v>
      </c>
      <c r="B5938" s="415" t="s">
        <v>3243</v>
      </c>
      <c r="C5938" s="414">
        <v>5284</v>
      </c>
      <c r="D5938" s="414">
        <v>2068.16</v>
      </c>
    </row>
    <row r="5939" spans="1:4" x14ac:dyDescent="0.2">
      <c r="A5939" s="415" t="s">
        <v>10004</v>
      </c>
      <c r="B5939" s="415" t="s">
        <v>3243</v>
      </c>
      <c r="C5939" s="414">
        <v>9321</v>
      </c>
      <c r="D5939" s="414">
        <v>3648.24</v>
      </c>
    </row>
    <row r="5940" spans="1:4" x14ac:dyDescent="0.2">
      <c r="A5940" s="415" t="s">
        <v>10005</v>
      </c>
      <c r="B5940" s="415" t="s">
        <v>3243</v>
      </c>
      <c r="C5940" s="414">
        <v>24631.295830055027</v>
      </c>
      <c r="D5940" s="414">
        <v>9640.69</v>
      </c>
    </row>
    <row r="5941" spans="1:4" x14ac:dyDescent="0.2">
      <c r="A5941" s="415" t="s">
        <v>10005</v>
      </c>
      <c r="B5941" s="415" t="s">
        <v>3244</v>
      </c>
      <c r="C5941" s="414">
        <v>57473.023603461785</v>
      </c>
      <c r="D5941" s="414">
        <v>21397.200000000001</v>
      </c>
    </row>
    <row r="5942" spans="1:4" x14ac:dyDescent="0.2">
      <c r="A5942" s="415" t="s">
        <v>10005</v>
      </c>
      <c r="B5942" s="415" t="s">
        <v>3245</v>
      </c>
      <c r="C5942" s="414">
        <v>22250.270566483036</v>
      </c>
      <c r="D5942" s="414">
        <v>7838.75</v>
      </c>
    </row>
    <row r="5943" spans="1:4" x14ac:dyDescent="0.2">
      <c r="A5943" s="415" t="s">
        <v>10006</v>
      </c>
      <c r="B5943" s="415" t="s">
        <v>3243</v>
      </c>
      <c r="C5943" s="414">
        <v>26992.092457420898</v>
      </c>
      <c r="D5943" s="414">
        <v>10564.7</v>
      </c>
    </row>
    <row r="5944" spans="1:4" x14ac:dyDescent="0.2">
      <c r="A5944" s="415" t="s">
        <v>10006</v>
      </c>
      <c r="B5944" s="415" t="s">
        <v>3244</v>
      </c>
      <c r="C5944" s="414">
        <v>61757.907542579</v>
      </c>
      <c r="D5944" s="414">
        <v>22992.47</v>
      </c>
    </row>
    <row r="5945" spans="1:4" x14ac:dyDescent="0.2">
      <c r="A5945" s="415" t="s">
        <v>10007</v>
      </c>
      <c r="B5945" s="415" t="s">
        <v>3243</v>
      </c>
      <c r="C5945" s="414">
        <v>28396.7391304347</v>
      </c>
      <c r="D5945" s="414">
        <v>11114.48</v>
      </c>
    </row>
    <row r="5946" spans="1:4" x14ac:dyDescent="0.2">
      <c r="A5946" s="415" t="s">
        <v>10007</v>
      </c>
      <c r="B5946" s="415" t="s">
        <v>3244</v>
      </c>
      <c r="C5946" s="414">
        <v>2953.2608695652102</v>
      </c>
      <c r="D5946" s="414">
        <v>1099.5</v>
      </c>
    </row>
    <row r="5947" spans="1:4" x14ac:dyDescent="0.2">
      <c r="A5947" s="415" t="s">
        <v>10008</v>
      </c>
      <c r="B5947" s="415" t="s">
        <v>3243</v>
      </c>
      <c r="C5947" s="414">
        <v>28467.613132209401</v>
      </c>
      <c r="D5947" s="414">
        <v>11142.22</v>
      </c>
    </row>
    <row r="5948" spans="1:4" x14ac:dyDescent="0.2">
      <c r="A5948" s="415" t="s">
        <v>10008</v>
      </c>
      <c r="B5948" s="415" t="s">
        <v>3244</v>
      </c>
      <c r="C5948" s="414">
        <v>35698.386867790599</v>
      </c>
      <c r="D5948" s="414">
        <v>13290.51</v>
      </c>
    </row>
    <row r="5949" spans="1:4" x14ac:dyDescent="0.2">
      <c r="A5949" s="415" t="s">
        <v>10009</v>
      </c>
      <c r="B5949" s="415" t="s">
        <v>3243</v>
      </c>
      <c r="C5949" s="414">
        <v>8163</v>
      </c>
      <c r="D5949" s="414">
        <v>3195</v>
      </c>
    </row>
    <row r="5950" spans="1:4" x14ac:dyDescent="0.2">
      <c r="A5950" s="415" t="s">
        <v>10010</v>
      </c>
      <c r="B5950" s="415" t="s">
        <v>3243</v>
      </c>
      <c r="C5950" s="414">
        <v>6945</v>
      </c>
      <c r="D5950" s="414">
        <v>2718.27</v>
      </c>
    </row>
    <row r="5951" spans="1:4" x14ac:dyDescent="0.2">
      <c r="A5951" s="415" t="s">
        <v>10011</v>
      </c>
      <c r="B5951" s="415" t="s">
        <v>3243</v>
      </c>
      <c r="C5951" s="414">
        <v>8372</v>
      </c>
      <c r="D5951" s="414">
        <v>3276.8</v>
      </c>
    </row>
    <row r="5952" spans="1:4" x14ac:dyDescent="0.2">
      <c r="A5952" s="415" t="s">
        <v>10012</v>
      </c>
      <c r="B5952" s="415" t="s">
        <v>3243</v>
      </c>
      <c r="C5952" s="414">
        <v>4361</v>
      </c>
      <c r="D5952" s="414">
        <v>1706.9</v>
      </c>
    </row>
    <row r="5953" spans="1:4" x14ac:dyDescent="0.2">
      <c r="A5953" s="415" t="s">
        <v>10013</v>
      </c>
      <c r="B5953" s="415" t="s">
        <v>3243</v>
      </c>
      <c r="C5953" s="414">
        <v>9454</v>
      </c>
      <c r="D5953" s="414">
        <v>3700.3</v>
      </c>
    </row>
    <row r="5954" spans="1:4" x14ac:dyDescent="0.2">
      <c r="A5954" s="415" t="s">
        <v>10014</v>
      </c>
      <c r="B5954" s="415" t="s">
        <v>3243</v>
      </c>
      <c r="C5954" s="414">
        <v>10489</v>
      </c>
      <c r="D5954" s="414">
        <v>4105.3900000000003</v>
      </c>
    </row>
    <row r="5955" spans="1:4" x14ac:dyDescent="0.2">
      <c r="A5955" s="415" t="s">
        <v>10015</v>
      </c>
      <c r="B5955" s="415" t="s">
        <v>3243</v>
      </c>
      <c r="C5955" s="414">
        <v>11307.999999999985</v>
      </c>
      <c r="D5955" s="414">
        <v>4425.96</v>
      </c>
    </row>
    <row r="5956" spans="1:4" x14ac:dyDescent="0.2">
      <c r="A5956" s="415" t="s">
        <v>10016</v>
      </c>
      <c r="B5956" s="415" t="s">
        <v>3987</v>
      </c>
      <c r="C5956" s="414">
        <v>4372</v>
      </c>
      <c r="D5956" s="414">
        <v>1256.51</v>
      </c>
    </row>
    <row r="5957" spans="1:4" x14ac:dyDescent="0.2">
      <c r="A5957" s="415" t="s">
        <v>10016</v>
      </c>
      <c r="B5957" s="415" t="s">
        <v>3991</v>
      </c>
      <c r="C5957" s="414">
        <v>3504</v>
      </c>
      <c r="D5957" s="414">
        <v>1007.05</v>
      </c>
    </row>
    <row r="5958" spans="1:4" x14ac:dyDescent="0.2">
      <c r="A5958" s="415" t="s">
        <v>10016</v>
      </c>
      <c r="B5958" s="415" t="s">
        <v>3992</v>
      </c>
      <c r="C5958" s="414">
        <v>-2362.7999999999902</v>
      </c>
      <c r="D5958" s="414">
        <v>-387.03</v>
      </c>
    </row>
    <row r="5959" spans="1:4" x14ac:dyDescent="0.2">
      <c r="A5959" s="415" t="s">
        <v>10016</v>
      </c>
      <c r="B5959" s="415" t="s">
        <v>3993</v>
      </c>
      <c r="C5959" s="414">
        <v>-1141.2</v>
      </c>
      <c r="D5959" s="414">
        <v>-136.94</v>
      </c>
    </row>
    <row r="5960" spans="1:4" x14ac:dyDescent="0.2">
      <c r="A5960" s="415" t="s">
        <v>10017</v>
      </c>
      <c r="B5960" s="415" t="s">
        <v>3243</v>
      </c>
      <c r="C5960" s="414">
        <v>4655</v>
      </c>
      <c r="D5960" s="414">
        <v>1821.9699999999998</v>
      </c>
    </row>
    <row r="5961" spans="1:4" x14ac:dyDescent="0.2">
      <c r="A5961" s="415" t="s">
        <v>10018</v>
      </c>
      <c r="B5961" s="415" t="s">
        <v>3243</v>
      </c>
      <c r="C5961" s="414">
        <v>5511</v>
      </c>
      <c r="D5961" s="414">
        <v>2157.02</v>
      </c>
    </row>
    <row r="5962" spans="1:4" x14ac:dyDescent="0.2">
      <c r="A5962" s="415" t="s">
        <v>10019</v>
      </c>
      <c r="B5962" s="415" t="s">
        <v>3243</v>
      </c>
      <c r="C5962" s="414">
        <v>20490.255138199813</v>
      </c>
      <c r="D5962" s="414">
        <v>8019.8899999999994</v>
      </c>
    </row>
    <row r="5963" spans="1:4" x14ac:dyDescent="0.2">
      <c r="A5963" s="415" t="s">
        <v>10019</v>
      </c>
      <c r="B5963" s="415" t="s">
        <v>3244</v>
      </c>
      <c r="C5963" s="414">
        <v>47810.595322466281</v>
      </c>
      <c r="D5963" s="414">
        <v>17799.869999999995</v>
      </c>
    </row>
    <row r="5964" spans="1:4" x14ac:dyDescent="0.2">
      <c r="A5964" s="415" t="s">
        <v>10019</v>
      </c>
      <c r="B5964" s="415" t="s">
        <v>3245</v>
      </c>
      <c r="C5964" s="414">
        <v>47346.149539333725</v>
      </c>
      <c r="D5964" s="414">
        <v>16680.05</v>
      </c>
    </row>
    <row r="5965" spans="1:4" x14ac:dyDescent="0.2">
      <c r="A5965" s="415" t="s">
        <v>10020</v>
      </c>
      <c r="B5965" s="415" t="s">
        <v>3243</v>
      </c>
      <c r="C5965" s="414">
        <v>6982</v>
      </c>
      <c r="D5965" s="414">
        <v>2732.7500000000005</v>
      </c>
    </row>
    <row r="5966" spans="1:4" x14ac:dyDescent="0.2">
      <c r="A5966" s="415" t="s">
        <v>10021</v>
      </c>
      <c r="B5966" s="415" t="s">
        <v>3243</v>
      </c>
      <c r="C5966" s="414">
        <v>23898.259303721468</v>
      </c>
      <c r="D5966" s="414">
        <v>9353.7900000000027</v>
      </c>
    </row>
    <row r="5967" spans="1:4" x14ac:dyDescent="0.2">
      <c r="A5967" s="415" t="s">
        <v>10021</v>
      </c>
      <c r="B5967" s="415" t="s">
        <v>3244</v>
      </c>
      <c r="C5967" s="414">
        <v>55730.740696278459</v>
      </c>
      <c r="D5967" s="414">
        <v>20748.55</v>
      </c>
    </row>
    <row r="5968" spans="1:4" x14ac:dyDescent="0.2">
      <c r="A5968" s="415" t="s">
        <v>10022</v>
      </c>
      <c r="B5968" s="415" t="s">
        <v>3243</v>
      </c>
      <c r="C5968" s="414">
        <v>4521</v>
      </c>
      <c r="D5968" s="414">
        <v>1769.52</v>
      </c>
    </row>
    <row r="5969" spans="1:4" x14ac:dyDescent="0.2">
      <c r="A5969" s="415" t="s">
        <v>10023</v>
      </c>
      <c r="B5969" s="415" t="s">
        <v>3243</v>
      </c>
      <c r="C5969" s="414">
        <v>30305.2503052502</v>
      </c>
      <c r="D5969" s="414">
        <v>11861.48</v>
      </c>
    </row>
    <row r="5970" spans="1:4" x14ac:dyDescent="0.2">
      <c r="A5970" s="415" t="s">
        <v>10023</v>
      </c>
      <c r="B5970" s="415" t="s">
        <v>3244</v>
      </c>
      <c r="C5970" s="414">
        <v>70712.250712250505</v>
      </c>
      <c r="D5970" s="414">
        <v>26326.170000000002</v>
      </c>
    </row>
    <row r="5971" spans="1:4" x14ac:dyDescent="0.2">
      <c r="A5971" s="415" t="s">
        <v>10023</v>
      </c>
      <c r="B5971" s="415" t="s">
        <v>3245</v>
      </c>
      <c r="C5971" s="414">
        <v>23082.498982498961</v>
      </c>
      <c r="D5971" s="414">
        <v>8131.9699999999993</v>
      </c>
    </row>
    <row r="5972" spans="1:4" x14ac:dyDescent="0.2">
      <c r="A5972" s="415" t="s">
        <v>10024</v>
      </c>
      <c r="B5972" s="415" t="s">
        <v>3243</v>
      </c>
      <c r="C5972" s="414">
        <v>4940</v>
      </c>
      <c r="D5972" s="414">
        <v>1933.52</v>
      </c>
    </row>
    <row r="5973" spans="1:4" x14ac:dyDescent="0.2">
      <c r="A5973" s="415" t="s">
        <v>10025</v>
      </c>
      <c r="B5973" s="415" t="s">
        <v>3243</v>
      </c>
      <c r="C5973" s="414">
        <v>27403.1531531531</v>
      </c>
      <c r="D5973" s="414">
        <v>10725.59</v>
      </c>
    </row>
    <row r="5974" spans="1:4" x14ac:dyDescent="0.2">
      <c r="A5974" s="415" t="s">
        <v>10025</v>
      </c>
      <c r="B5974" s="415" t="s">
        <v>3244</v>
      </c>
      <c r="C5974" s="414">
        <v>63849.346846846769</v>
      </c>
      <c r="D5974" s="414">
        <v>23771.11</v>
      </c>
    </row>
    <row r="5975" spans="1:4" x14ac:dyDescent="0.2">
      <c r="A5975" s="415" t="s">
        <v>10026</v>
      </c>
      <c r="B5975" s="415" t="s">
        <v>3243</v>
      </c>
      <c r="C5975" s="414">
        <v>7357</v>
      </c>
      <c r="D5975" s="414">
        <v>2879.53</v>
      </c>
    </row>
    <row r="5976" spans="1:4" x14ac:dyDescent="0.2">
      <c r="A5976" s="415" t="s">
        <v>10027</v>
      </c>
      <c r="B5976" s="415" t="s">
        <v>3243</v>
      </c>
      <c r="C5976" s="414">
        <v>3152</v>
      </c>
      <c r="D5976" s="414">
        <v>1233.69</v>
      </c>
    </row>
    <row r="5977" spans="1:4" x14ac:dyDescent="0.2">
      <c r="A5977" s="415" t="s">
        <v>10028</v>
      </c>
      <c r="B5977" s="415" t="s">
        <v>3243</v>
      </c>
      <c r="C5977" s="414">
        <v>10137.69999999999</v>
      </c>
      <c r="D5977" s="414">
        <v>3967.9</v>
      </c>
    </row>
    <row r="5978" spans="1:4" x14ac:dyDescent="0.2">
      <c r="A5978" s="415" t="s">
        <v>10029</v>
      </c>
      <c r="B5978" s="415" t="s">
        <v>3243</v>
      </c>
      <c r="C5978" s="414">
        <v>9328</v>
      </c>
      <c r="D5978" s="414">
        <v>3650.98</v>
      </c>
    </row>
    <row r="5979" spans="1:4" x14ac:dyDescent="0.2">
      <c r="A5979" s="415" t="s">
        <v>10030</v>
      </c>
      <c r="B5979" s="415" t="s">
        <v>3243</v>
      </c>
      <c r="C5979" s="414">
        <v>22518.326247482637</v>
      </c>
      <c r="D5979" s="414">
        <v>8813.68</v>
      </c>
    </row>
    <row r="5980" spans="1:4" x14ac:dyDescent="0.2">
      <c r="A5980" s="415" t="s">
        <v>10030</v>
      </c>
      <c r="B5980" s="415" t="s">
        <v>3244</v>
      </c>
      <c r="C5980" s="414">
        <v>11026.473752517319</v>
      </c>
      <c r="D5980" s="414">
        <v>4105.1499999999996</v>
      </c>
    </row>
    <row r="5981" spans="1:4" x14ac:dyDescent="0.2">
      <c r="A5981" s="415" t="s">
        <v>10031</v>
      </c>
      <c r="B5981" s="415" t="s">
        <v>3243</v>
      </c>
      <c r="C5981" s="414">
        <v>26949.580921109446</v>
      </c>
      <c r="D5981" s="414">
        <v>10548.07</v>
      </c>
    </row>
    <row r="5982" spans="1:4" x14ac:dyDescent="0.2">
      <c r="A5982" s="415" t="s">
        <v>10031</v>
      </c>
      <c r="B5982" s="415" t="s">
        <v>3244</v>
      </c>
      <c r="C5982" s="414">
        <v>62882.35548258874</v>
      </c>
      <c r="D5982" s="414">
        <v>23411.100000000002</v>
      </c>
    </row>
    <row r="5983" spans="1:4" x14ac:dyDescent="0.2">
      <c r="A5983" s="415" t="s">
        <v>10031</v>
      </c>
      <c r="B5983" s="415" t="s">
        <v>3245</v>
      </c>
      <c r="C5983" s="414">
        <v>118093.06359630144</v>
      </c>
      <c r="D5983" s="414">
        <v>41604.180000000008</v>
      </c>
    </row>
    <row r="5984" spans="1:4" x14ac:dyDescent="0.2">
      <c r="A5984" s="415" t="s">
        <v>10032</v>
      </c>
      <c r="B5984" s="415" t="s">
        <v>3243</v>
      </c>
      <c r="C5984" s="414">
        <v>5128</v>
      </c>
      <c r="D5984" s="414">
        <v>2007.1</v>
      </c>
    </row>
    <row r="5985" spans="1:4" x14ac:dyDescent="0.2">
      <c r="A5985" s="415" t="s">
        <v>10033</v>
      </c>
      <c r="B5985" s="415" t="s">
        <v>3243</v>
      </c>
      <c r="C5985" s="414">
        <v>29576</v>
      </c>
      <c r="D5985" s="414">
        <v>11576.05</v>
      </c>
    </row>
    <row r="5986" spans="1:4" x14ac:dyDescent="0.2">
      <c r="A5986" s="415" t="s">
        <v>10034</v>
      </c>
      <c r="B5986" s="415" t="s">
        <v>3243</v>
      </c>
      <c r="C5986" s="414">
        <v>4013</v>
      </c>
      <c r="D5986" s="414">
        <v>1570.68</v>
      </c>
    </row>
    <row r="5987" spans="1:4" x14ac:dyDescent="0.2">
      <c r="A5987" s="415" t="s">
        <v>10035</v>
      </c>
      <c r="B5987" s="415" t="s">
        <v>3243</v>
      </c>
      <c r="C5987" s="414">
        <v>13670</v>
      </c>
      <c r="D5987" s="414">
        <v>5350.44</v>
      </c>
    </row>
    <row r="5988" spans="1:4" x14ac:dyDescent="0.2">
      <c r="A5988" s="415" t="s">
        <v>10036</v>
      </c>
      <c r="B5988" s="415" t="s">
        <v>3243</v>
      </c>
      <c r="C5988" s="414">
        <v>4130</v>
      </c>
      <c r="D5988" s="414">
        <v>1616.48</v>
      </c>
    </row>
    <row r="5989" spans="1:4" x14ac:dyDescent="0.2">
      <c r="A5989" s="415" t="s">
        <v>10037</v>
      </c>
      <c r="B5989" s="415" t="s">
        <v>3243</v>
      </c>
      <c r="C5989" s="414">
        <v>20822</v>
      </c>
      <c r="D5989" s="414">
        <v>8149.73</v>
      </c>
    </row>
    <row r="5990" spans="1:4" x14ac:dyDescent="0.2">
      <c r="A5990" s="415" t="s">
        <v>10038</v>
      </c>
      <c r="B5990" s="415" t="s">
        <v>3243</v>
      </c>
      <c r="C5990" s="414">
        <v>9250</v>
      </c>
      <c r="D5990" s="414">
        <v>3620.45</v>
      </c>
    </row>
    <row r="5991" spans="1:4" x14ac:dyDescent="0.2">
      <c r="A5991" s="415" t="s">
        <v>10039</v>
      </c>
      <c r="B5991" s="415" t="s">
        <v>3243</v>
      </c>
      <c r="C5991" s="414">
        <v>4994</v>
      </c>
      <c r="D5991" s="414">
        <v>1954.65</v>
      </c>
    </row>
    <row r="5992" spans="1:4" x14ac:dyDescent="0.2">
      <c r="A5992" s="415" t="s">
        <v>10040</v>
      </c>
      <c r="B5992" s="415" t="s">
        <v>3243</v>
      </c>
      <c r="C5992" s="414">
        <v>14454</v>
      </c>
      <c r="D5992" s="414">
        <v>5657.3</v>
      </c>
    </row>
    <row r="5993" spans="1:4" x14ac:dyDescent="0.2">
      <c r="A5993" s="415" t="s">
        <v>10041</v>
      </c>
      <c r="B5993" s="415" t="s">
        <v>3243</v>
      </c>
      <c r="C5993" s="414">
        <v>13979</v>
      </c>
      <c r="D5993" s="414">
        <v>5471.38</v>
      </c>
    </row>
    <row r="5994" spans="1:4" x14ac:dyDescent="0.2">
      <c r="A5994" s="415" t="s">
        <v>10042</v>
      </c>
      <c r="B5994" s="415" t="s">
        <v>3243</v>
      </c>
      <c r="C5994" s="414">
        <v>8305</v>
      </c>
      <c r="D5994" s="414">
        <v>3250.58</v>
      </c>
    </row>
    <row r="5995" spans="1:4" x14ac:dyDescent="0.2">
      <c r="A5995" s="415" t="s">
        <v>10043</v>
      </c>
      <c r="B5995" s="415" t="s">
        <v>3243</v>
      </c>
      <c r="C5995" s="414">
        <v>4836</v>
      </c>
      <c r="D5995" s="414">
        <v>1892.81</v>
      </c>
    </row>
    <row r="5996" spans="1:4" x14ac:dyDescent="0.2">
      <c r="A5996" s="415" t="s">
        <v>10044</v>
      </c>
      <c r="B5996" s="415" t="s">
        <v>3243</v>
      </c>
      <c r="C5996" s="414">
        <v>14868</v>
      </c>
      <c r="D5996" s="414">
        <v>5819.34</v>
      </c>
    </row>
    <row r="5997" spans="1:4" x14ac:dyDescent="0.2">
      <c r="A5997" s="415" t="s">
        <v>10045</v>
      </c>
      <c r="B5997" s="415" t="s">
        <v>3243</v>
      </c>
      <c r="C5997" s="414">
        <v>11900</v>
      </c>
      <c r="D5997" s="414">
        <v>4657.66</v>
      </c>
    </row>
    <row r="5998" spans="1:4" x14ac:dyDescent="0.2">
      <c r="A5998" s="415" t="s">
        <v>10046</v>
      </c>
      <c r="B5998" s="415" t="s">
        <v>3243</v>
      </c>
      <c r="C5998" s="414">
        <v>5561</v>
      </c>
      <c r="D5998" s="414">
        <v>2176.58</v>
      </c>
    </row>
    <row r="5999" spans="1:4" x14ac:dyDescent="0.2">
      <c r="A5999" s="415" t="s">
        <v>10047</v>
      </c>
      <c r="B5999" s="415" t="s">
        <v>169</v>
      </c>
      <c r="C5999" s="414">
        <v>5622</v>
      </c>
      <c r="D5999" s="414">
        <v>2418.02</v>
      </c>
    </row>
    <row r="6000" spans="1:4" x14ac:dyDescent="0.2">
      <c r="A6000" s="415" t="s">
        <v>10048</v>
      </c>
      <c r="B6000" s="415" t="s">
        <v>3243</v>
      </c>
      <c r="C6000" s="414">
        <v>6927.7999999999902</v>
      </c>
      <c r="D6000" s="414">
        <v>2711.53</v>
      </c>
    </row>
    <row r="6001" spans="1:4" x14ac:dyDescent="0.2">
      <c r="A6001" s="415" t="s">
        <v>10049</v>
      </c>
      <c r="B6001" s="415" t="s">
        <v>3243</v>
      </c>
      <c r="C6001" s="414">
        <v>13173</v>
      </c>
      <c r="D6001" s="414">
        <v>5155.91</v>
      </c>
    </row>
    <row r="6002" spans="1:4" x14ac:dyDescent="0.2">
      <c r="A6002" s="415" t="s">
        <v>10050</v>
      </c>
      <c r="B6002" s="415" t="s">
        <v>3243</v>
      </c>
      <c r="C6002" s="414">
        <v>5729</v>
      </c>
      <c r="D6002" s="414">
        <v>2242.33</v>
      </c>
    </row>
    <row r="6003" spans="1:4" x14ac:dyDescent="0.2">
      <c r="A6003" s="415" t="s">
        <v>10051</v>
      </c>
      <c r="B6003" s="415" t="s">
        <v>3243</v>
      </c>
      <c r="C6003" s="414">
        <v>25710.599078341002</v>
      </c>
      <c r="D6003" s="414">
        <v>10063.129999999999</v>
      </c>
    </row>
    <row r="6004" spans="1:4" x14ac:dyDescent="0.2">
      <c r="A6004" s="415" t="s">
        <v>10051</v>
      </c>
      <c r="B6004" s="415" t="s">
        <v>3244</v>
      </c>
      <c r="C6004" s="414">
        <v>2185.4009216589802</v>
      </c>
      <c r="D6004" s="414">
        <v>813.62</v>
      </c>
    </row>
    <row r="6005" spans="1:4" x14ac:dyDescent="0.2">
      <c r="A6005" s="415" t="s">
        <v>10052</v>
      </c>
      <c r="B6005" s="415" t="s">
        <v>3243</v>
      </c>
      <c r="C6005" s="414">
        <v>26350.817316328299</v>
      </c>
      <c r="D6005" s="414">
        <v>10313.709999999999</v>
      </c>
    </row>
    <row r="6006" spans="1:4" x14ac:dyDescent="0.2">
      <c r="A6006" s="415" t="s">
        <v>10052</v>
      </c>
      <c r="B6006" s="415" t="s">
        <v>3244</v>
      </c>
      <c r="C6006" s="414">
        <v>2988.18268367163</v>
      </c>
      <c r="D6006" s="414">
        <v>1112.5</v>
      </c>
    </row>
    <row r="6007" spans="1:4" x14ac:dyDescent="0.2">
      <c r="A6007" s="415" t="s">
        <v>10053</v>
      </c>
      <c r="B6007" s="415" t="s">
        <v>3243</v>
      </c>
      <c r="C6007" s="414">
        <v>30519.480519480501</v>
      </c>
      <c r="D6007" s="414">
        <v>11945.32</v>
      </c>
    </row>
    <row r="6008" spans="1:4" x14ac:dyDescent="0.2">
      <c r="A6008" s="415" t="s">
        <v>10053</v>
      </c>
      <c r="B6008" s="415" t="s">
        <v>3244</v>
      </c>
      <c r="C6008" s="414">
        <v>39980.519480519397</v>
      </c>
      <c r="D6008" s="414">
        <v>14884.75</v>
      </c>
    </row>
    <row r="6009" spans="1:4" x14ac:dyDescent="0.2">
      <c r="A6009" s="415" t="s">
        <v>10054</v>
      </c>
      <c r="B6009" s="415" t="s">
        <v>3243</v>
      </c>
      <c r="C6009" s="414">
        <v>12838.59999999996</v>
      </c>
      <c r="D6009" s="414">
        <v>5025.0199999999995</v>
      </c>
    </row>
    <row r="6010" spans="1:4" x14ac:dyDescent="0.2">
      <c r="A6010" s="415" t="s">
        <v>10055</v>
      </c>
      <c r="B6010" s="415" t="s">
        <v>3243</v>
      </c>
      <c r="C6010" s="414">
        <v>4880</v>
      </c>
      <c r="D6010" s="414">
        <v>1910.03</v>
      </c>
    </row>
    <row r="6011" spans="1:4" x14ac:dyDescent="0.2">
      <c r="A6011" s="415" t="s">
        <v>10056</v>
      </c>
      <c r="B6011" s="415" t="s">
        <v>3243</v>
      </c>
      <c r="C6011" s="414">
        <v>7815</v>
      </c>
      <c r="D6011" s="414">
        <v>3058.7800000000007</v>
      </c>
    </row>
    <row r="6012" spans="1:4" x14ac:dyDescent="0.2">
      <c r="A6012" s="415" t="s">
        <v>10057</v>
      </c>
      <c r="B6012" s="415" t="s">
        <v>3243</v>
      </c>
      <c r="C6012" s="414">
        <v>25703.030303030155</v>
      </c>
      <c r="D6012" s="414">
        <v>10060.159999999998</v>
      </c>
    </row>
    <row r="6013" spans="1:4" x14ac:dyDescent="0.2">
      <c r="A6013" s="415" t="s">
        <v>10057</v>
      </c>
      <c r="B6013" s="415" t="s">
        <v>3244</v>
      </c>
      <c r="C6013" s="414">
        <v>591.16969696969647</v>
      </c>
      <c r="D6013" s="414">
        <v>220.1</v>
      </c>
    </row>
    <row r="6014" spans="1:4" x14ac:dyDescent="0.2">
      <c r="A6014" s="415" t="s">
        <v>10058</v>
      </c>
      <c r="B6014" s="415" t="s">
        <v>3243</v>
      </c>
      <c r="C6014" s="414">
        <v>10375</v>
      </c>
      <c r="D6014" s="414">
        <v>4060.78</v>
      </c>
    </row>
    <row r="6015" spans="1:4" x14ac:dyDescent="0.2">
      <c r="A6015" s="415" t="s">
        <v>10059</v>
      </c>
      <c r="B6015" s="415" t="s">
        <v>3243</v>
      </c>
      <c r="C6015" s="414">
        <v>12129</v>
      </c>
      <c r="D6015" s="414">
        <v>4747.29</v>
      </c>
    </row>
    <row r="6016" spans="1:4" x14ac:dyDescent="0.2">
      <c r="A6016" s="415" t="s">
        <v>10060</v>
      </c>
      <c r="B6016" s="415" t="s">
        <v>3243</v>
      </c>
      <c r="C6016" s="414">
        <v>7961</v>
      </c>
      <c r="D6016" s="414">
        <v>3115.94</v>
      </c>
    </row>
    <row r="6017" spans="1:4" x14ac:dyDescent="0.2">
      <c r="A6017" s="415" t="s">
        <v>10061</v>
      </c>
      <c r="B6017" s="415" t="s">
        <v>3243</v>
      </c>
      <c r="C6017" s="414">
        <v>6647.8915662648697</v>
      </c>
      <c r="D6017" s="414">
        <v>2601.98</v>
      </c>
    </row>
    <row r="6018" spans="1:4" x14ac:dyDescent="0.2">
      <c r="A6018" s="415" t="s">
        <v>10062</v>
      </c>
      <c r="B6018" s="415" t="s">
        <v>3270</v>
      </c>
      <c r="C6018" s="414">
        <v>2811.1084337351199</v>
      </c>
      <c r="D6018" s="414">
        <v>928.51</v>
      </c>
    </row>
    <row r="6019" spans="1:4" x14ac:dyDescent="0.2">
      <c r="A6019" s="415" t="s">
        <v>10063</v>
      </c>
      <c r="B6019" s="415" t="s">
        <v>3243</v>
      </c>
      <c r="C6019" s="414">
        <v>5399</v>
      </c>
      <c r="D6019" s="414">
        <v>2113.17</v>
      </c>
    </row>
    <row r="6020" spans="1:4" x14ac:dyDescent="0.2">
      <c r="A6020" s="415" t="s">
        <v>10064</v>
      </c>
      <c r="B6020" s="415" t="s">
        <v>3243</v>
      </c>
      <c r="C6020" s="414">
        <v>8946</v>
      </c>
      <c r="D6020" s="414">
        <v>3501.46</v>
      </c>
    </row>
    <row r="6021" spans="1:4" x14ac:dyDescent="0.2">
      <c r="A6021" s="415" t="s">
        <v>10065</v>
      </c>
      <c r="B6021" s="415" t="s">
        <v>3243</v>
      </c>
      <c r="C6021" s="414">
        <v>16039</v>
      </c>
      <c r="D6021" s="414">
        <v>6277.66</v>
      </c>
    </row>
    <row r="6022" spans="1:4" x14ac:dyDescent="0.2">
      <c r="A6022" s="415" t="s">
        <v>10066</v>
      </c>
      <c r="B6022" s="415" t="s">
        <v>3243</v>
      </c>
      <c r="C6022" s="414">
        <v>2767</v>
      </c>
      <c r="D6022" s="414">
        <v>1082.99</v>
      </c>
    </row>
    <row r="6023" spans="1:4" x14ac:dyDescent="0.2">
      <c r="A6023" s="415" t="s">
        <v>10067</v>
      </c>
      <c r="B6023" s="415" t="s">
        <v>3243</v>
      </c>
      <c r="C6023" s="414">
        <v>9527</v>
      </c>
      <c r="D6023" s="414">
        <v>3728.87</v>
      </c>
    </row>
    <row r="6024" spans="1:4" x14ac:dyDescent="0.2">
      <c r="A6024" s="415" t="s">
        <v>10068</v>
      </c>
      <c r="B6024" s="415" t="s">
        <v>3243</v>
      </c>
      <c r="C6024" s="414">
        <v>11096</v>
      </c>
      <c r="D6024" s="414">
        <v>4342.97</v>
      </c>
    </row>
    <row r="6025" spans="1:4" x14ac:dyDescent="0.2">
      <c r="A6025" s="415" t="s">
        <v>10068</v>
      </c>
      <c r="B6025" s="415" t="s">
        <v>3247</v>
      </c>
      <c r="C6025" s="414">
        <v>1645</v>
      </c>
      <c r="D6025" s="414">
        <v>643.86</v>
      </c>
    </row>
    <row r="6026" spans="1:4" x14ac:dyDescent="0.2">
      <c r="A6026" s="415" t="s">
        <v>10068</v>
      </c>
      <c r="B6026" s="415" t="s">
        <v>3248</v>
      </c>
      <c r="C6026" s="414">
        <v>-1645</v>
      </c>
      <c r="D6026" s="414">
        <v>-269.45</v>
      </c>
    </row>
    <row r="6027" spans="1:4" x14ac:dyDescent="0.2">
      <c r="A6027" s="415" t="s">
        <v>10069</v>
      </c>
      <c r="B6027" s="415" t="s">
        <v>3243</v>
      </c>
      <c r="C6027" s="414">
        <v>12740</v>
      </c>
      <c r="D6027" s="414">
        <v>4986.4399999999996</v>
      </c>
    </row>
    <row r="6028" spans="1:4" x14ac:dyDescent="0.2">
      <c r="A6028" s="415" t="s">
        <v>10070</v>
      </c>
      <c r="B6028" s="415" t="s">
        <v>3243</v>
      </c>
      <c r="C6028" s="414">
        <v>7660</v>
      </c>
      <c r="D6028" s="414">
        <v>2998.12</v>
      </c>
    </row>
    <row r="6029" spans="1:4" x14ac:dyDescent="0.2">
      <c r="A6029" s="415" t="s">
        <v>10071</v>
      </c>
      <c r="B6029" s="415" t="s">
        <v>3243</v>
      </c>
      <c r="C6029" s="414">
        <v>13565</v>
      </c>
      <c r="D6029" s="414">
        <v>5309.34</v>
      </c>
    </row>
    <row r="6030" spans="1:4" x14ac:dyDescent="0.2">
      <c r="A6030" s="415" t="s">
        <v>10072</v>
      </c>
      <c r="B6030" s="415" t="s">
        <v>3243</v>
      </c>
      <c r="C6030" s="414">
        <v>15013</v>
      </c>
      <c r="D6030" s="414">
        <v>5876.09</v>
      </c>
    </row>
    <row r="6031" spans="1:4" x14ac:dyDescent="0.2">
      <c r="A6031" s="415" t="s">
        <v>10073</v>
      </c>
      <c r="B6031" s="415" t="s">
        <v>3243</v>
      </c>
      <c r="C6031" s="414">
        <v>5085.3793103452999</v>
      </c>
      <c r="D6031" s="414">
        <v>1990.42</v>
      </c>
    </row>
    <row r="6032" spans="1:4" x14ac:dyDescent="0.2">
      <c r="A6032" s="415" t="s">
        <v>10074</v>
      </c>
      <c r="B6032" s="415" t="s">
        <v>3243</v>
      </c>
      <c r="C6032" s="414">
        <v>6560</v>
      </c>
      <c r="D6032" s="414">
        <v>2567.58</v>
      </c>
    </row>
    <row r="6033" spans="1:4" x14ac:dyDescent="0.2">
      <c r="A6033" s="415" t="s">
        <v>10075</v>
      </c>
      <c r="B6033" s="415" t="s">
        <v>3243</v>
      </c>
      <c r="C6033" s="414">
        <v>22408.4450670402</v>
      </c>
      <c r="D6033" s="414">
        <v>8770.67</v>
      </c>
    </row>
    <row r="6034" spans="1:4" x14ac:dyDescent="0.2">
      <c r="A6034" s="415" t="s">
        <v>10075</v>
      </c>
      <c r="B6034" s="415" t="s">
        <v>3244</v>
      </c>
      <c r="C6034" s="414">
        <v>52241.554932959698</v>
      </c>
      <c r="D6034" s="414">
        <v>19449.53</v>
      </c>
    </row>
    <row r="6035" spans="1:4" x14ac:dyDescent="0.2">
      <c r="A6035" s="415" t="s">
        <v>10076</v>
      </c>
      <c r="B6035" s="415" t="s">
        <v>3243</v>
      </c>
      <c r="C6035" s="414">
        <v>12741</v>
      </c>
      <c r="D6035" s="414">
        <v>4986.83</v>
      </c>
    </row>
    <row r="6036" spans="1:4" x14ac:dyDescent="0.2">
      <c r="A6036" s="415" t="s">
        <v>10077</v>
      </c>
      <c r="B6036" s="415" t="s">
        <v>3243</v>
      </c>
      <c r="C6036" s="414">
        <v>2003</v>
      </c>
      <c r="D6036" s="414">
        <v>783.97</v>
      </c>
    </row>
    <row r="6037" spans="1:4" x14ac:dyDescent="0.2">
      <c r="A6037" s="415" t="s">
        <v>10078</v>
      </c>
      <c r="B6037" s="415" t="s">
        <v>3243</v>
      </c>
      <c r="C6037" s="414">
        <v>28219.341974077721</v>
      </c>
      <c r="D6037" s="414">
        <v>11045.05</v>
      </c>
    </row>
    <row r="6038" spans="1:4" x14ac:dyDescent="0.2">
      <c r="A6038" s="415" t="s">
        <v>10078</v>
      </c>
      <c r="B6038" s="415" t="s">
        <v>3244</v>
      </c>
      <c r="C6038" s="414">
        <v>84.658025922232952</v>
      </c>
      <c r="D6038" s="414">
        <v>31.510000000000005</v>
      </c>
    </row>
    <row r="6039" spans="1:4" x14ac:dyDescent="0.2">
      <c r="A6039" s="415" t="s">
        <v>10079</v>
      </c>
      <c r="B6039" s="415" t="s">
        <v>3243</v>
      </c>
      <c r="C6039" s="414">
        <v>26492.974492001707</v>
      </c>
      <c r="D6039" s="414">
        <v>10369.36</v>
      </c>
    </row>
    <row r="6040" spans="1:4" x14ac:dyDescent="0.2">
      <c r="A6040" s="415" t="s">
        <v>10079</v>
      </c>
      <c r="B6040" s="415" t="s">
        <v>3244</v>
      </c>
      <c r="C6040" s="414">
        <v>61816.940481337326</v>
      </c>
      <c r="D6040" s="414">
        <v>23014.46</v>
      </c>
    </row>
    <row r="6041" spans="1:4" x14ac:dyDescent="0.2">
      <c r="A6041" s="415" t="s">
        <v>10079</v>
      </c>
      <c r="B6041" s="415" t="s">
        <v>3245</v>
      </c>
      <c r="C6041" s="414">
        <v>34246.585026660854</v>
      </c>
      <c r="D6041" s="414">
        <v>12065.070000000002</v>
      </c>
    </row>
    <row r="6042" spans="1:4" x14ac:dyDescent="0.2">
      <c r="A6042" s="415" t="s">
        <v>10080</v>
      </c>
      <c r="B6042" s="415" t="s">
        <v>3243</v>
      </c>
      <c r="C6042" s="414">
        <v>5589</v>
      </c>
      <c r="D6042" s="414">
        <v>2187.5300000000002</v>
      </c>
    </row>
    <row r="6043" spans="1:4" x14ac:dyDescent="0.2">
      <c r="A6043" s="415" t="s">
        <v>10081</v>
      </c>
      <c r="B6043" s="415" t="s">
        <v>3243</v>
      </c>
      <c r="C6043" s="414">
        <v>5955</v>
      </c>
      <c r="D6043" s="414">
        <v>2330.79</v>
      </c>
    </row>
    <row r="6044" spans="1:4" x14ac:dyDescent="0.2">
      <c r="A6044" s="415" t="s">
        <v>10082</v>
      </c>
      <c r="B6044" s="415" t="s">
        <v>3243</v>
      </c>
      <c r="C6044" s="414">
        <v>2782</v>
      </c>
      <c r="D6044" s="414">
        <v>1088.8699999999999</v>
      </c>
    </row>
    <row r="6045" spans="1:4" x14ac:dyDescent="0.2">
      <c r="A6045" s="415" t="s">
        <v>10083</v>
      </c>
      <c r="B6045" s="415" t="s">
        <v>3243</v>
      </c>
      <c r="C6045" s="414">
        <v>26624.496837262701</v>
      </c>
      <c r="D6045" s="414">
        <v>10420.83</v>
      </c>
    </row>
    <row r="6046" spans="1:4" x14ac:dyDescent="0.2">
      <c r="A6046" s="415" t="s">
        <v>10083</v>
      </c>
      <c r="B6046" s="415" t="s">
        <v>3244</v>
      </c>
      <c r="C6046" s="414">
        <v>42825.503162737201</v>
      </c>
      <c r="D6046" s="414">
        <v>15943.93</v>
      </c>
    </row>
    <row r="6047" spans="1:4" x14ac:dyDescent="0.2">
      <c r="A6047" s="415" t="s">
        <v>10084</v>
      </c>
      <c r="B6047" s="415" t="s">
        <v>3243</v>
      </c>
      <c r="C6047" s="414">
        <v>5442</v>
      </c>
      <c r="D6047" s="414">
        <v>2130</v>
      </c>
    </row>
    <row r="6048" spans="1:4" x14ac:dyDescent="0.2">
      <c r="A6048" s="415" t="s">
        <v>10085</v>
      </c>
      <c r="B6048" s="415" t="s">
        <v>3243</v>
      </c>
      <c r="C6048" s="414">
        <v>7135</v>
      </c>
      <c r="D6048" s="414">
        <v>2792.64</v>
      </c>
    </row>
    <row r="6049" spans="1:4" x14ac:dyDescent="0.2">
      <c r="A6049" s="415" t="s">
        <v>10086</v>
      </c>
      <c r="B6049" s="415" t="s">
        <v>3243</v>
      </c>
      <c r="C6049" s="414">
        <v>4659</v>
      </c>
      <c r="D6049" s="414">
        <v>1823.53</v>
      </c>
    </row>
    <row r="6050" spans="1:4" x14ac:dyDescent="0.2">
      <c r="A6050" s="415" t="s">
        <v>10087</v>
      </c>
      <c r="B6050" s="415" t="s">
        <v>3243</v>
      </c>
      <c r="C6050" s="414">
        <v>9436</v>
      </c>
      <c r="D6050" s="414">
        <v>3693.25</v>
      </c>
    </row>
    <row r="6051" spans="1:4" x14ac:dyDescent="0.2">
      <c r="A6051" s="415" t="s">
        <v>10088</v>
      </c>
      <c r="B6051" s="415" t="s">
        <v>3243</v>
      </c>
      <c r="C6051" s="414">
        <v>5478</v>
      </c>
      <c r="D6051" s="414">
        <v>2144.09</v>
      </c>
    </row>
    <row r="6052" spans="1:4" x14ac:dyDescent="0.2">
      <c r="A6052" s="415" t="s">
        <v>10089</v>
      </c>
      <c r="B6052" s="415" t="s">
        <v>3243</v>
      </c>
      <c r="C6052" s="414">
        <v>6617</v>
      </c>
      <c r="D6052" s="414">
        <v>2589.9100000000003</v>
      </c>
    </row>
    <row r="6053" spans="1:4" x14ac:dyDescent="0.2">
      <c r="A6053" s="415" t="s">
        <v>10091</v>
      </c>
      <c r="B6053" s="415" t="s">
        <v>3243</v>
      </c>
      <c r="C6053" s="414">
        <v>18745</v>
      </c>
      <c r="D6053" s="414">
        <v>7336.79</v>
      </c>
    </row>
    <row r="6054" spans="1:4" x14ac:dyDescent="0.2">
      <c r="A6054" s="415" t="s">
        <v>10092</v>
      </c>
      <c r="B6054" s="415" t="s">
        <v>3243</v>
      </c>
      <c r="C6054" s="414">
        <v>10737</v>
      </c>
      <c r="D6054" s="414">
        <v>4202.47</v>
      </c>
    </row>
    <row r="6055" spans="1:4" x14ac:dyDescent="0.2">
      <c r="A6055" s="415" t="s">
        <v>10093</v>
      </c>
      <c r="B6055" s="415" t="s">
        <v>3243</v>
      </c>
      <c r="C6055" s="414">
        <v>7366</v>
      </c>
      <c r="D6055" s="414">
        <v>2883.0499999999993</v>
      </c>
    </row>
    <row r="6056" spans="1:4" x14ac:dyDescent="0.2">
      <c r="A6056" s="415" t="s">
        <v>10094</v>
      </c>
      <c r="B6056" s="415" t="s">
        <v>3243</v>
      </c>
      <c r="C6056" s="414">
        <v>10874</v>
      </c>
      <c r="D6056" s="414">
        <v>4256.08</v>
      </c>
    </row>
    <row r="6057" spans="1:4" x14ac:dyDescent="0.2">
      <c r="A6057" s="415" t="s">
        <v>10095</v>
      </c>
      <c r="B6057" s="415" t="s">
        <v>3243</v>
      </c>
      <c r="C6057" s="414">
        <v>26596.119929453202</v>
      </c>
      <c r="D6057" s="414">
        <v>10409.719999999999</v>
      </c>
    </row>
    <row r="6058" spans="1:4" x14ac:dyDescent="0.2">
      <c r="A6058" s="415" t="s">
        <v>10095</v>
      </c>
      <c r="B6058" s="415" t="s">
        <v>3244</v>
      </c>
      <c r="C6058" s="414">
        <v>33723.8800705467</v>
      </c>
      <c r="D6058" s="414">
        <v>12555.4</v>
      </c>
    </row>
    <row r="6059" spans="1:4" x14ac:dyDescent="0.2">
      <c r="A6059" s="415" t="s">
        <v>10096</v>
      </c>
      <c r="B6059" s="415" t="s">
        <v>3243</v>
      </c>
      <c r="C6059" s="414">
        <v>5286</v>
      </c>
      <c r="D6059" s="414">
        <v>2068.9299999999998</v>
      </c>
    </row>
    <row r="6060" spans="1:4" x14ac:dyDescent="0.2">
      <c r="A6060" s="415" t="s">
        <v>10097</v>
      </c>
      <c r="B6060" s="415" t="s">
        <v>3243</v>
      </c>
      <c r="C6060" s="414">
        <v>9590</v>
      </c>
      <c r="D6060" s="414">
        <v>3753.51</v>
      </c>
    </row>
    <row r="6061" spans="1:4" x14ac:dyDescent="0.2">
      <c r="A6061" s="415" t="s">
        <v>10098</v>
      </c>
      <c r="B6061" s="415" t="s">
        <v>3243</v>
      </c>
      <c r="C6061" s="414">
        <v>5690</v>
      </c>
      <c r="D6061" s="414">
        <v>2227.0700000000002</v>
      </c>
    </row>
    <row r="6062" spans="1:4" x14ac:dyDescent="0.2">
      <c r="A6062" s="415" t="s">
        <v>10099</v>
      </c>
      <c r="B6062" s="415" t="s">
        <v>3243</v>
      </c>
      <c r="C6062" s="414">
        <v>2742</v>
      </c>
      <c r="D6062" s="414">
        <v>1073.22</v>
      </c>
    </row>
    <row r="6063" spans="1:4" x14ac:dyDescent="0.2">
      <c r="A6063" s="415" t="s">
        <v>10100</v>
      </c>
      <c r="B6063" s="415" t="s">
        <v>3243</v>
      </c>
      <c r="C6063" s="414">
        <v>4283</v>
      </c>
      <c r="D6063" s="414">
        <v>1676.37</v>
      </c>
    </row>
    <row r="6064" spans="1:4" x14ac:dyDescent="0.2">
      <c r="A6064" s="415" t="s">
        <v>10101</v>
      </c>
      <c r="B6064" s="415" t="s">
        <v>3243</v>
      </c>
      <c r="C6064" s="414">
        <v>6029</v>
      </c>
      <c r="D6064" s="414">
        <v>2359.75</v>
      </c>
    </row>
    <row r="6065" spans="1:4" x14ac:dyDescent="0.2">
      <c r="A6065" s="415" t="s">
        <v>10102</v>
      </c>
      <c r="B6065" s="415" t="s">
        <v>3243</v>
      </c>
      <c r="C6065" s="414">
        <v>5590</v>
      </c>
      <c r="D6065" s="414">
        <v>2187.9299999999998</v>
      </c>
    </row>
    <row r="6066" spans="1:4" x14ac:dyDescent="0.2">
      <c r="A6066" s="415" t="s">
        <v>10103</v>
      </c>
      <c r="B6066" s="415" t="s">
        <v>3243</v>
      </c>
      <c r="C6066" s="414">
        <v>5399</v>
      </c>
      <c r="D6066" s="414">
        <v>2113.17</v>
      </c>
    </row>
    <row r="6067" spans="1:4" x14ac:dyDescent="0.2">
      <c r="A6067" s="415" t="s">
        <v>10104</v>
      </c>
      <c r="B6067" s="415" t="s">
        <v>3243</v>
      </c>
      <c r="C6067" s="414">
        <v>5735</v>
      </c>
      <c r="D6067" s="414">
        <v>2244.6799999999998</v>
      </c>
    </row>
    <row r="6068" spans="1:4" x14ac:dyDescent="0.2">
      <c r="A6068" s="415" t="s">
        <v>10105</v>
      </c>
      <c r="B6068" s="415" t="s">
        <v>3243</v>
      </c>
      <c r="C6068" s="414">
        <v>5135</v>
      </c>
      <c r="D6068" s="414">
        <v>2009.84</v>
      </c>
    </row>
    <row r="6069" spans="1:4" x14ac:dyDescent="0.2">
      <c r="A6069" s="415" t="s">
        <v>10106</v>
      </c>
      <c r="B6069" s="415" t="s">
        <v>3243</v>
      </c>
      <c r="C6069" s="414">
        <v>1460</v>
      </c>
      <c r="D6069" s="414">
        <v>571.44000000000005</v>
      </c>
    </row>
    <row r="6070" spans="1:4" x14ac:dyDescent="0.2">
      <c r="A6070" s="415" t="s">
        <v>10107</v>
      </c>
      <c r="B6070" s="415" t="s">
        <v>3243</v>
      </c>
      <c r="C6070" s="414">
        <v>21197</v>
      </c>
      <c r="D6070" s="414">
        <v>8296.51</v>
      </c>
    </row>
    <row r="6071" spans="1:4" x14ac:dyDescent="0.2">
      <c r="A6071" s="415" t="s">
        <v>10108</v>
      </c>
      <c r="B6071" s="415" t="s">
        <v>3243</v>
      </c>
      <c r="C6071" s="414">
        <v>11080</v>
      </c>
      <c r="D6071" s="414">
        <v>4336.71</v>
      </c>
    </row>
    <row r="6072" spans="1:4" x14ac:dyDescent="0.2">
      <c r="A6072" s="415" t="s">
        <v>10110</v>
      </c>
      <c r="B6072" s="415" t="s">
        <v>3243</v>
      </c>
      <c r="C6072" s="414">
        <v>3644.8</v>
      </c>
      <c r="D6072" s="414">
        <v>1426.58</v>
      </c>
    </row>
    <row r="6073" spans="1:4" x14ac:dyDescent="0.2">
      <c r="A6073" s="415" t="s">
        <v>10111</v>
      </c>
      <c r="B6073" s="415" t="s">
        <v>3243</v>
      </c>
      <c r="C6073" s="414">
        <v>12300</v>
      </c>
      <c r="D6073" s="414">
        <v>4814.22</v>
      </c>
    </row>
    <row r="6074" spans="1:4" x14ac:dyDescent="0.2">
      <c r="A6074" s="415" t="s">
        <v>10112</v>
      </c>
      <c r="B6074" s="415" t="s">
        <v>3243</v>
      </c>
      <c r="C6074" s="414">
        <v>7447</v>
      </c>
      <c r="D6074" s="414">
        <v>2914.76</v>
      </c>
    </row>
    <row r="6075" spans="1:4" x14ac:dyDescent="0.2">
      <c r="A6075" s="415" t="s">
        <v>10113</v>
      </c>
      <c r="B6075" s="415" t="s">
        <v>3243</v>
      </c>
      <c r="C6075" s="414">
        <v>5911.2999999999993</v>
      </c>
      <c r="D6075" s="414">
        <v>2313.6799999999998</v>
      </c>
    </row>
    <row r="6076" spans="1:4" x14ac:dyDescent="0.2">
      <c r="A6076" s="415" t="s">
        <v>10114</v>
      </c>
      <c r="B6076" s="415" t="s">
        <v>3243</v>
      </c>
      <c r="C6076" s="414">
        <v>28334.727430054802</v>
      </c>
      <c r="D6076" s="414">
        <v>11090.21</v>
      </c>
    </row>
    <row r="6077" spans="1:4" x14ac:dyDescent="0.2">
      <c r="A6077" s="415" t="s">
        <v>10114</v>
      </c>
      <c r="B6077" s="415" t="s">
        <v>3244</v>
      </c>
      <c r="C6077" s="414">
        <v>37156.272569945198</v>
      </c>
      <c r="D6077" s="414">
        <v>13833.28</v>
      </c>
    </row>
    <row r="6078" spans="1:4" x14ac:dyDescent="0.2">
      <c r="A6078" s="415" t="s">
        <v>10115</v>
      </c>
      <c r="B6078" s="415" t="s">
        <v>3254</v>
      </c>
      <c r="C6078" s="414">
        <v>2465</v>
      </c>
      <c r="D6078" s="414">
        <v>839.33</v>
      </c>
    </row>
    <row r="6079" spans="1:4" x14ac:dyDescent="0.2">
      <c r="A6079" s="415" t="s">
        <v>10115</v>
      </c>
      <c r="B6079" s="415" t="s">
        <v>3258</v>
      </c>
      <c r="C6079" s="414">
        <v>1140</v>
      </c>
      <c r="D6079" s="414">
        <v>388.17</v>
      </c>
    </row>
    <row r="6080" spans="1:4" x14ac:dyDescent="0.2">
      <c r="A6080" s="415" t="s">
        <v>10115</v>
      </c>
      <c r="B6080" s="415" t="s">
        <v>3259</v>
      </c>
      <c r="C6080" s="414">
        <v>-1081.5</v>
      </c>
      <c r="D6080" s="414">
        <v>-177.15</v>
      </c>
    </row>
    <row r="6081" spans="1:4" x14ac:dyDescent="0.2">
      <c r="A6081" s="415" t="s">
        <v>10115</v>
      </c>
      <c r="B6081" s="415" t="s">
        <v>3260</v>
      </c>
      <c r="C6081" s="414">
        <v>-58.5</v>
      </c>
      <c r="D6081" s="414">
        <v>-7.02</v>
      </c>
    </row>
    <row r="6082" spans="1:4" x14ac:dyDescent="0.2">
      <c r="A6082" s="415" t="s">
        <v>10116</v>
      </c>
      <c r="B6082" s="415" t="s">
        <v>3243</v>
      </c>
      <c r="C6082" s="414">
        <v>7702</v>
      </c>
      <c r="D6082" s="414">
        <v>3014.56</v>
      </c>
    </row>
    <row r="6083" spans="1:4" x14ac:dyDescent="0.2">
      <c r="A6083" s="415" t="s">
        <v>10117</v>
      </c>
      <c r="B6083" s="415" t="s">
        <v>3243</v>
      </c>
      <c r="C6083" s="414">
        <v>8479</v>
      </c>
      <c r="D6083" s="414">
        <v>3318.68</v>
      </c>
    </row>
    <row r="6084" spans="1:4" x14ac:dyDescent="0.2">
      <c r="A6084" s="415" t="s">
        <v>10118</v>
      </c>
      <c r="B6084" s="415" t="s">
        <v>3243</v>
      </c>
      <c r="C6084" s="414">
        <v>7862</v>
      </c>
      <c r="D6084" s="414">
        <v>3077.19</v>
      </c>
    </row>
    <row r="6085" spans="1:4" x14ac:dyDescent="0.2">
      <c r="A6085" s="415" t="s">
        <v>10119</v>
      </c>
      <c r="B6085" s="415" t="s">
        <v>3243</v>
      </c>
      <c r="C6085" s="414">
        <v>8753</v>
      </c>
      <c r="D6085" s="414">
        <v>3425.9399999999996</v>
      </c>
    </row>
    <row r="6086" spans="1:4" x14ac:dyDescent="0.2">
      <c r="A6086" s="415" t="s">
        <v>10120</v>
      </c>
      <c r="B6086" s="415" t="s">
        <v>3243</v>
      </c>
      <c r="C6086" s="414">
        <v>5576</v>
      </c>
      <c r="D6086" s="414">
        <v>2182.4499999999998</v>
      </c>
    </row>
    <row r="6087" spans="1:4" x14ac:dyDescent="0.2">
      <c r="A6087" s="415" t="s">
        <v>10121</v>
      </c>
      <c r="B6087" s="415" t="s">
        <v>3243</v>
      </c>
      <c r="C6087" s="414">
        <v>7355</v>
      </c>
      <c r="D6087" s="414">
        <v>2878.75</v>
      </c>
    </row>
    <row r="6088" spans="1:4" x14ac:dyDescent="0.2">
      <c r="A6088" s="415" t="s">
        <v>10122</v>
      </c>
      <c r="B6088" s="415" t="s">
        <v>3243</v>
      </c>
      <c r="C6088" s="414">
        <v>13246</v>
      </c>
      <c r="D6088" s="414">
        <v>5184.4799999999996</v>
      </c>
    </row>
    <row r="6089" spans="1:4" x14ac:dyDescent="0.2">
      <c r="A6089" s="415" t="s">
        <v>10123</v>
      </c>
      <c r="B6089" s="415" t="s">
        <v>3243</v>
      </c>
      <c r="C6089" s="414">
        <v>13367</v>
      </c>
      <c r="D6089" s="414">
        <v>5231.84</v>
      </c>
    </row>
    <row r="6090" spans="1:4" x14ac:dyDescent="0.2">
      <c r="A6090" s="415" t="s">
        <v>10124</v>
      </c>
      <c r="B6090" s="415" t="s">
        <v>3243</v>
      </c>
      <c r="C6090" s="414">
        <v>18074</v>
      </c>
      <c r="D6090" s="414">
        <v>7074.11</v>
      </c>
    </row>
    <row r="6091" spans="1:4" x14ac:dyDescent="0.2">
      <c r="A6091" s="415" t="s">
        <v>10125</v>
      </c>
      <c r="B6091" s="415" t="s">
        <v>3243</v>
      </c>
      <c r="C6091" s="414">
        <v>10481</v>
      </c>
      <c r="D6091" s="414">
        <v>4102.26</v>
      </c>
    </row>
    <row r="6092" spans="1:4" x14ac:dyDescent="0.2">
      <c r="A6092" s="415" t="s">
        <v>10126</v>
      </c>
      <c r="B6092" s="415" t="s">
        <v>3243</v>
      </c>
      <c r="C6092" s="414">
        <v>5143</v>
      </c>
      <c r="D6092" s="414">
        <v>2012.97</v>
      </c>
    </row>
    <row r="6093" spans="1:4" x14ac:dyDescent="0.2">
      <c r="A6093" s="415" t="s">
        <v>10127</v>
      </c>
      <c r="B6093" s="415" t="s">
        <v>3243</v>
      </c>
      <c r="C6093" s="414">
        <v>3971</v>
      </c>
      <c r="D6093" s="414">
        <v>1554.25</v>
      </c>
    </row>
    <row r="6094" spans="1:4" x14ac:dyDescent="0.2">
      <c r="A6094" s="415" t="s">
        <v>10128</v>
      </c>
      <c r="B6094" s="415" t="s">
        <v>3243</v>
      </c>
      <c r="C6094" s="414">
        <v>7250.2816901407396</v>
      </c>
      <c r="D6094" s="414">
        <v>2837.77</v>
      </c>
    </row>
    <row r="6095" spans="1:4" x14ac:dyDescent="0.2">
      <c r="A6095" s="415" t="s">
        <v>10128</v>
      </c>
      <c r="B6095" s="415" t="s">
        <v>3244</v>
      </c>
      <c r="C6095" s="414">
        <v>7250.2816901407396</v>
      </c>
      <c r="D6095" s="414">
        <v>2699.2700000000004</v>
      </c>
    </row>
    <row r="6096" spans="1:4" x14ac:dyDescent="0.2">
      <c r="A6096" s="415" t="s">
        <v>10129</v>
      </c>
      <c r="B6096" s="415" t="s">
        <v>3243</v>
      </c>
      <c r="C6096" s="414">
        <v>1777</v>
      </c>
      <c r="D6096" s="414">
        <v>695.51</v>
      </c>
    </row>
    <row r="6097" spans="1:4" x14ac:dyDescent="0.2">
      <c r="A6097" s="415" t="s">
        <v>10130</v>
      </c>
      <c r="B6097" s="415" t="s">
        <v>3243</v>
      </c>
      <c r="C6097" s="414">
        <v>7424</v>
      </c>
      <c r="D6097" s="414">
        <v>2905.75</v>
      </c>
    </row>
    <row r="6098" spans="1:4" x14ac:dyDescent="0.2">
      <c r="A6098" s="415" t="s">
        <v>10131</v>
      </c>
      <c r="B6098" s="415" t="s">
        <v>3243</v>
      </c>
      <c r="C6098" s="414">
        <v>4534</v>
      </c>
      <c r="D6098" s="414">
        <v>1774.62</v>
      </c>
    </row>
    <row r="6099" spans="1:4" x14ac:dyDescent="0.2">
      <c r="A6099" s="415" t="s">
        <v>10132</v>
      </c>
      <c r="B6099" s="415" t="s">
        <v>3243</v>
      </c>
      <c r="C6099" s="414">
        <v>3789.2</v>
      </c>
      <c r="D6099" s="414">
        <v>1483.09</v>
      </c>
    </row>
    <row r="6100" spans="1:4" x14ac:dyDescent="0.2">
      <c r="A6100" s="415" t="s">
        <v>10133</v>
      </c>
      <c r="B6100" s="415" t="s">
        <v>3243</v>
      </c>
      <c r="C6100" s="414">
        <v>5916</v>
      </c>
      <c r="D6100" s="414">
        <v>2315.52</v>
      </c>
    </row>
    <row r="6101" spans="1:4" x14ac:dyDescent="0.2">
      <c r="A6101" s="415" t="s">
        <v>10134</v>
      </c>
      <c r="B6101" s="415" t="s">
        <v>3243</v>
      </c>
      <c r="C6101" s="414">
        <v>4209</v>
      </c>
      <c r="D6101" s="414">
        <v>1647.4</v>
      </c>
    </row>
    <row r="6102" spans="1:4" x14ac:dyDescent="0.2">
      <c r="A6102" s="415" t="s">
        <v>10135</v>
      </c>
      <c r="B6102" s="415" t="s">
        <v>3243</v>
      </c>
      <c r="C6102" s="414">
        <v>6966</v>
      </c>
      <c r="D6102" s="414">
        <v>2726.4900000000002</v>
      </c>
    </row>
    <row r="6103" spans="1:4" x14ac:dyDescent="0.2">
      <c r="A6103" s="415" t="s">
        <v>10136</v>
      </c>
      <c r="B6103" s="415" t="s">
        <v>3243</v>
      </c>
      <c r="C6103" s="414">
        <v>3420</v>
      </c>
      <c r="D6103" s="414">
        <v>1338.59</v>
      </c>
    </row>
    <row r="6104" spans="1:4" x14ac:dyDescent="0.2">
      <c r="A6104" s="415" t="s">
        <v>10137</v>
      </c>
      <c r="B6104" s="415" t="s">
        <v>3243</v>
      </c>
      <c r="C6104" s="414">
        <v>7378</v>
      </c>
      <c r="D6104" s="414">
        <v>2887.75</v>
      </c>
    </row>
    <row r="6105" spans="1:4" x14ac:dyDescent="0.2">
      <c r="A6105" s="415" t="s">
        <v>10138</v>
      </c>
      <c r="B6105" s="415" t="s">
        <v>3243</v>
      </c>
      <c r="C6105" s="414">
        <v>12621</v>
      </c>
      <c r="D6105" s="414">
        <v>4939.8599999999997</v>
      </c>
    </row>
    <row r="6106" spans="1:4" x14ac:dyDescent="0.2">
      <c r="A6106" s="415" t="s">
        <v>10139</v>
      </c>
      <c r="B6106" s="415" t="s">
        <v>3243</v>
      </c>
      <c r="C6106" s="414">
        <v>13273</v>
      </c>
      <c r="D6106" s="414">
        <v>5195.05</v>
      </c>
    </row>
    <row r="6107" spans="1:4" x14ac:dyDescent="0.2">
      <c r="A6107" s="415" t="s">
        <v>10140</v>
      </c>
      <c r="B6107" s="415" t="s">
        <v>3987</v>
      </c>
      <c r="C6107" s="414">
        <v>4490</v>
      </c>
      <c r="D6107" s="414">
        <v>1290.4199999999998</v>
      </c>
    </row>
    <row r="6108" spans="1:4" x14ac:dyDescent="0.2">
      <c r="A6108" s="415" t="s">
        <v>10140</v>
      </c>
      <c r="B6108" s="415" t="s">
        <v>3991</v>
      </c>
      <c r="C6108" s="414">
        <v>866</v>
      </c>
      <c r="D6108" s="414">
        <v>248.88999999999993</v>
      </c>
    </row>
    <row r="6109" spans="1:4" x14ac:dyDescent="0.2">
      <c r="A6109" s="415" t="s">
        <v>10140</v>
      </c>
      <c r="B6109" s="415" t="s">
        <v>3992</v>
      </c>
      <c r="C6109" s="414">
        <v>-840.9</v>
      </c>
      <c r="D6109" s="414">
        <v>-137.75</v>
      </c>
    </row>
    <row r="6110" spans="1:4" x14ac:dyDescent="0.2">
      <c r="A6110" s="415" t="s">
        <v>10140</v>
      </c>
      <c r="B6110" s="415" t="s">
        <v>3993</v>
      </c>
      <c r="C6110" s="414">
        <v>-25.1</v>
      </c>
      <c r="D6110" s="414">
        <v>-3.01</v>
      </c>
    </row>
    <row r="6111" spans="1:4" x14ac:dyDescent="0.2">
      <c r="A6111" s="415" t="s">
        <v>10141</v>
      </c>
      <c r="B6111" s="415" t="s">
        <v>3243</v>
      </c>
      <c r="C6111" s="414">
        <v>2282</v>
      </c>
      <c r="D6111" s="414">
        <v>893.17</v>
      </c>
    </row>
    <row r="6112" spans="1:4" x14ac:dyDescent="0.2">
      <c r="A6112" s="415" t="s">
        <v>10142</v>
      </c>
      <c r="B6112" s="415" t="s">
        <v>3243</v>
      </c>
      <c r="C6112" s="414">
        <v>29487.173913043443</v>
      </c>
      <c r="D6112" s="414">
        <v>11541.279999999999</v>
      </c>
    </row>
    <row r="6113" spans="1:4" x14ac:dyDescent="0.2">
      <c r="A6113" s="415" t="s">
        <v>10142</v>
      </c>
      <c r="B6113" s="415" t="s">
        <v>3244</v>
      </c>
      <c r="C6113" s="414">
        <v>3066.6660869565158</v>
      </c>
      <c r="D6113" s="414">
        <v>1141.7</v>
      </c>
    </row>
    <row r="6114" spans="1:4" x14ac:dyDescent="0.2">
      <c r="A6114" s="415" t="s">
        <v>10143</v>
      </c>
      <c r="B6114" s="415" t="s">
        <v>3243</v>
      </c>
      <c r="C6114" s="414">
        <v>23863.45864661652</v>
      </c>
      <c r="D6114" s="414">
        <v>9340.1400000000031</v>
      </c>
    </row>
    <row r="6115" spans="1:4" x14ac:dyDescent="0.2">
      <c r="A6115" s="415" t="s">
        <v>10143</v>
      </c>
      <c r="B6115" s="415" t="s">
        <v>3244</v>
      </c>
      <c r="C6115" s="414">
        <v>55482.541353383429</v>
      </c>
      <c r="D6115" s="414">
        <v>20656.169999999998</v>
      </c>
    </row>
    <row r="6116" spans="1:4" x14ac:dyDescent="0.2">
      <c r="A6116" s="415" t="s">
        <v>10144</v>
      </c>
      <c r="B6116" s="415" t="s">
        <v>3243</v>
      </c>
      <c r="C6116" s="414">
        <v>4475</v>
      </c>
      <c r="D6116" s="414">
        <v>1751.52</v>
      </c>
    </row>
    <row r="6117" spans="1:4" x14ac:dyDescent="0.2">
      <c r="A6117" s="415" t="s">
        <v>10145</v>
      </c>
      <c r="B6117" s="415" t="s">
        <v>3243</v>
      </c>
      <c r="C6117" s="414">
        <v>7029</v>
      </c>
      <c r="D6117" s="414">
        <v>2751.15</v>
      </c>
    </row>
    <row r="6118" spans="1:4" x14ac:dyDescent="0.2">
      <c r="A6118" s="415" t="s">
        <v>10146</v>
      </c>
      <c r="B6118" s="415" t="s">
        <v>3254</v>
      </c>
      <c r="C6118" s="414">
        <v>5465</v>
      </c>
      <c r="D6118" s="414">
        <v>1860.83</v>
      </c>
    </row>
    <row r="6119" spans="1:4" x14ac:dyDescent="0.2">
      <c r="A6119" s="415" t="s">
        <v>10147</v>
      </c>
      <c r="B6119" s="415" t="s">
        <v>3243</v>
      </c>
      <c r="C6119" s="414">
        <v>5791</v>
      </c>
      <c r="D6119" s="414">
        <v>2266.6</v>
      </c>
    </row>
    <row r="6120" spans="1:4" x14ac:dyDescent="0.2">
      <c r="A6120" s="415" t="s">
        <v>10148</v>
      </c>
      <c r="B6120" s="415" t="s">
        <v>3243</v>
      </c>
      <c r="C6120" s="414">
        <v>22890.03118863282</v>
      </c>
      <c r="D6120" s="414">
        <v>8959.15</v>
      </c>
    </row>
    <row r="6121" spans="1:4" x14ac:dyDescent="0.2">
      <c r="A6121" s="415" t="s">
        <v>10148</v>
      </c>
      <c r="B6121" s="415" t="s">
        <v>3244</v>
      </c>
      <c r="C6121" s="414">
        <v>37036.070463207936</v>
      </c>
      <c r="D6121" s="414">
        <v>13788.55</v>
      </c>
    </row>
    <row r="6122" spans="1:4" x14ac:dyDescent="0.2">
      <c r="A6122" s="415" t="s">
        <v>10149</v>
      </c>
      <c r="B6122" s="415" t="s">
        <v>3270</v>
      </c>
      <c r="C6122" s="414">
        <v>0</v>
      </c>
      <c r="D6122" s="414">
        <v>0</v>
      </c>
    </row>
    <row r="6123" spans="1:4" x14ac:dyDescent="0.2">
      <c r="A6123" s="415" t="s">
        <v>10149</v>
      </c>
      <c r="B6123" s="415" t="s">
        <v>3271</v>
      </c>
      <c r="C6123" s="414">
        <v>16374.002310269489</v>
      </c>
      <c r="D6123" s="414">
        <v>5144.7100000000009</v>
      </c>
    </row>
    <row r="6124" spans="1:4" x14ac:dyDescent="0.2">
      <c r="A6124" s="415" t="s">
        <v>10149</v>
      </c>
      <c r="B6124" s="415" t="s">
        <v>3272</v>
      </c>
      <c r="C6124" s="414">
        <v>55805.896037889645</v>
      </c>
      <c r="D6124" s="414">
        <v>16591.099999999999</v>
      </c>
    </row>
    <row r="6125" spans="1:4" x14ac:dyDescent="0.2">
      <c r="A6125" s="415" t="s">
        <v>10150</v>
      </c>
      <c r="B6125" s="415" t="s">
        <v>3243</v>
      </c>
      <c r="C6125" s="414">
        <v>4184</v>
      </c>
      <c r="D6125" s="414">
        <v>1637.62</v>
      </c>
    </row>
    <row r="6126" spans="1:4" x14ac:dyDescent="0.2">
      <c r="A6126" s="415" t="s">
        <v>10151</v>
      </c>
      <c r="B6126" s="415" t="s">
        <v>3243</v>
      </c>
      <c r="C6126" s="414">
        <v>0</v>
      </c>
      <c r="D6126" s="414">
        <v>0</v>
      </c>
    </row>
    <row r="6127" spans="1:4" x14ac:dyDescent="0.2">
      <c r="A6127" s="415" t="s">
        <v>10151</v>
      </c>
      <c r="B6127" s="415" t="s">
        <v>3244</v>
      </c>
      <c r="C6127" s="414">
        <v>0</v>
      </c>
      <c r="D6127" s="414">
        <v>0</v>
      </c>
    </row>
    <row r="6128" spans="1:4" x14ac:dyDescent="0.2">
      <c r="A6128" s="415" t="s">
        <v>10151</v>
      </c>
      <c r="B6128" s="415" t="s">
        <v>3245</v>
      </c>
      <c r="C6128" s="414">
        <v>20057.859999999957</v>
      </c>
      <c r="D6128" s="414">
        <v>7066.3899999999985</v>
      </c>
    </row>
    <row r="6129" spans="1:4" x14ac:dyDescent="0.2">
      <c r="A6129" s="415" t="s">
        <v>10152</v>
      </c>
      <c r="B6129" s="415" t="s">
        <v>3243</v>
      </c>
      <c r="C6129" s="414">
        <v>27438</v>
      </c>
      <c r="D6129" s="414">
        <v>10739.23</v>
      </c>
    </row>
    <row r="6130" spans="1:4" x14ac:dyDescent="0.2">
      <c r="A6130" s="415" t="s">
        <v>10153</v>
      </c>
      <c r="B6130" s="415" t="s">
        <v>3243</v>
      </c>
      <c r="C6130" s="414">
        <v>5899</v>
      </c>
      <c r="D6130" s="414">
        <v>2308.87</v>
      </c>
    </row>
    <row r="6131" spans="1:4" x14ac:dyDescent="0.2">
      <c r="A6131" s="415" t="s">
        <v>10154</v>
      </c>
      <c r="B6131" s="415" t="s">
        <v>3254</v>
      </c>
      <c r="C6131" s="414">
        <v>3009</v>
      </c>
      <c r="D6131" s="414">
        <v>1024.56</v>
      </c>
    </row>
    <row r="6132" spans="1:4" x14ac:dyDescent="0.2">
      <c r="A6132" s="415" t="s">
        <v>10154</v>
      </c>
      <c r="B6132" s="415" t="s">
        <v>3258</v>
      </c>
      <c r="C6132" s="414">
        <v>1069</v>
      </c>
      <c r="D6132" s="414">
        <v>363.99</v>
      </c>
    </row>
    <row r="6133" spans="1:4" x14ac:dyDescent="0.2">
      <c r="A6133" s="415" t="s">
        <v>10154</v>
      </c>
      <c r="B6133" s="415" t="s">
        <v>3259</v>
      </c>
      <c r="C6133" s="414">
        <v>-1069</v>
      </c>
      <c r="D6133" s="414">
        <v>-175.1</v>
      </c>
    </row>
    <row r="6134" spans="1:4" x14ac:dyDescent="0.2">
      <c r="A6134" s="415" t="s">
        <v>10154</v>
      </c>
      <c r="B6134" s="415" t="s">
        <v>3260</v>
      </c>
      <c r="C6134" s="414">
        <v>0</v>
      </c>
      <c r="D6134" s="414">
        <v>0</v>
      </c>
    </row>
    <row r="6135" spans="1:4" x14ac:dyDescent="0.2">
      <c r="A6135" s="415" t="s">
        <v>10155</v>
      </c>
      <c r="B6135" s="415" t="s">
        <v>3243</v>
      </c>
      <c r="C6135" s="414">
        <v>5383</v>
      </c>
      <c r="D6135" s="414">
        <v>2106.91</v>
      </c>
    </row>
    <row r="6136" spans="1:4" x14ac:dyDescent="0.2">
      <c r="A6136" s="415" t="s">
        <v>10156</v>
      </c>
      <c r="B6136" s="415" t="s">
        <v>3243</v>
      </c>
      <c r="C6136" s="414">
        <v>21115.392857142786</v>
      </c>
      <c r="D6136" s="414">
        <v>8264.56</v>
      </c>
    </row>
    <row r="6137" spans="1:4" x14ac:dyDescent="0.2">
      <c r="A6137" s="415" t="s">
        <v>10156</v>
      </c>
      <c r="B6137" s="415" t="s">
        <v>3244</v>
      </c>
      <c r="C6137" s="414">
        <v>18300.007142857114</v>
      </c>
      <c r="D6137" s="414">
        <v>6813.0999999999995</v>
      </c>
    </row>
    <row r="6138" spans="1:4" x14ac:dyDescent="0.2">
      <c r="A6138" s="415" t="s">
        <v>10157</v>
      </c>
      <c r="B6138" s="415" t="s">
        <v>3243</v>
      </c>
      <c r="C6138" s="414">
        <v>5152</v>
      </c>
      <c r="D6138" s="414">
        <v>2016.49</v>
      </c>
    </row>
    <row r="6139" spans="1:4" x14ac:dyDescent="0.2">
      <c r="A6139" s="415" t="s">
        <v>10158</v>
      </c>
      <c r="B6139" s="415" t="s">
        <v>3243</v>
      </c>
      <c r="C6139" s="414">
        <v>4724</v>
      </c>
      <c r="D6139" s="414">
        <v>1848.97</v>
      </c>
    </row>
    <row r="6140" spans="1:4" x14ac:dyDescent="0.2">
      <c r="A6140" s="415" t="s">
        <v>10159</v>
      </c>
      <c r="B6140" s="415" t="s">
        <v>3254</v>
      </c>
      <c r="C6140" s="414">
        <v>9617</v>
      </c>
      <c r="D6140" s="414">
        <v>3274.59</v>
      </c>
    </row>
    <row r="6141" spans="1:4" x14ac:dyDescent="0.2">
      <c r="A6141" s="415" t="s">
        <v>10160</v>
      </c>
      <c r="B6141" s="415" t="s">
        <v>3243</v>
      </c>
      <c r="C6141" s="414">
        <v>3103</v>
      </c>
      <c r="D6141" s="414">
        <v>1214.51</v>
      </c>
    </row>
    <row r="6142" spans="1:4" x14ac:dyDescent="0.2">
      <c r="A6142" s="415" t="s">
        <v>10161</v>
      </c>
      <c r="B6142" s="415" t="s">
        <v>3243</v>
      </c>
      <c r="C6142" s="414">
        <v>6349</v>
      </c>
      <c r="D6142" s="414">
        <v>2485</v>
      </c>
    </row>
    <row r="6143" spans="1:4" x14ac:dyDescent="0.2">
      <c r="A6143" s="415" t="s">
        <v>10162</v>
      </c>
      <c r="B6143" s="415" t="s">
        <v>3243</v>
      </c>
      <c r="C6143" s="414">
        <v>25674.641148325329</v>
      </c>
      <c r="D6143" s="414">
        <v>10049.050000000001</v>
      </c>
    </row>
    <row r="6144" spans="1:4" x14ac:dyDescent="0.2">
      <c r="A6144" s="415" t="s">
        <v>10162</v>
      </c>
      <c r="B6144" s="415" t="s">
        <v>3244</v>
      </c>
      <c r="C6144" s="414">
        <v>1155.3588516746404</v>
      </c>
      <c r="D6144" s="414">
        <v>430.15000000000003</v>
      </c>
    </row>
    <row r="6145" spans="1:4" x14ac:dyDescent="0.2">
      <c r="A6145" s="415" t="s">
        <v>10163</v>
      </c>
      <c r="B6145" s="415" t="s">
        <v>3243</v>
      </c>
      <c r="C6145" s="414">
        <v>11153.000000000007</v>
      </c>
      <c r="D6145" s="414">
        <v>4365.3</v>
      </c>
    </row>
    <row r="6146" spans="1:4" x14ac:dyDescent="0.2">
      <c r="A6146" s="415" t="s">
        <v>10164</v>
      </c>
      <c r="B6146" s="415" t="s">
        <v>3243</v>
      </c>
      <c r="C6146" s="414">
        <v>0</v>
      </c>
      <c r="D6146" s="414">
        <v>0</v>
      </c>
    </row>
    <row r="6147" spans="1:4" x14ac:dyDescent="0.2">
      <c r="A6147" s="415" t="s">
        <v>10164</v>
      </c>
      <c r="B6147" s="415" t="s">
        <v>3244</v>
      </c>
      <c r="C6147" s="414">
        <v>10998.499999999989</v>
      </c>
      <c r="D6147" s="414">
        <v>4094.72</v>
      </c>
    </row>
    <row r="6148" spans="1:4" x14ac:dyDescent="0.2">
      <c r="A6148" s="415" t="s">
        <v>10165</v>
      </c>
      <c r="B6148" s="415" t="s">
        <v>3243</v>
      </c>
      <c r="C6148" s="414">
        <v>5402</v>
      </c>
      <c r="D6148" s="414">
        <v>2114.34</v>
      </c>
    </row>
    <row r="6149" spans="1:4" x14ac:dyDescent="0.2">
      <c r="A6149" s="415" t="s">
        <v>10166</v>
      </c>
      <c r="B6149" s="415" t="s">
        <v>3243</v>
      </c>
      <c r="C6149" s="414">
        <v>23387</v>
      </c>
      <c r="D6149" s="414">
        <v>9153.67</v>
      </c>
    </row>
    <row r="6150" spans="1:4" x14ac:dyDescent="0.2">
      <c r="A6150" s="415" t="s">
        <v>10167</v>
      </c>
      <c r="B6150" s="415" t="s">
        <v>3243</v>
      </c>
      <c r="C6150" s="414">
        <v>9655</v>
      </c>
      <c r="D6150" s="414">
        <v>3778.97</v>
      </c>
    </row>
    <row r="6151" spans="1:4" x14ac:dyDescent="0.2">
      <c r="A6151" s="415" t="s">
        <v>10168</v>
      </c>
      <c r="B6151" s="415" t="s">
        <v>3243</v>
      </c>
      <c r="C6151" s="414">
        <v>4122.4999999999955</v>
      </c>
      <c r="D6151" s="414">
        <v>1613.54</v>
      </c>
    </row>
    <row r="6152" spans="1:4" x14ac:dyDescent="0.2">
      <c r="A6152" s="415" t="s">
        <v>10169</v>
      </c>
      <c r="B6152" s="415" t="s">
        <v>3243</v>
      </c>
      <c r="C6152" s="414">
        <v>12742</v>
      </c>
      <c r="D6152" s="414">
        <v>4987.22</v>
      </c>
    </row>
    <row r="6153" spans="1:4" x14ac:dyDescent="0.2">
      <c r="A6153" s="415" t="s">
        <v>10169</v>
      </c>
      <c r="B6153" s="415" t="s">
        <v>3247</v>
      </c>
      <c r="C6153" s="414">
        <v>3777</v>
      </c>
      <c r="D6153" s="414">
        <v>1478.33</v>
      </c>
    </row>
    <row r="6154" spans="1:4" x14ac:dyDescent="0.2">
      <c r="A6154" s="415" t="s">
        <v>10169</v>
      </c>
      <c r="B6154" s="415" t="s">
        <v>3248</v>
      </c>
      <c r="C6154" s="414">
        <v>-3777</v>
      </c>
      <c r="D6154" s="414">
        <v>-618.67999999999995</v>
      </c>
    </row>
    <row r="6155" spans="1:4" x14ac:dyDescent="0.2">
      <c r="A6155" s="415" t="s">
        <v>10170</v>
      </c>
      <c r="B6155" s="415" t="s">
        <v>3243</v>
      </c>
      <c r="C6155" s="414">
        <v>25568</v>
      </c>
      <c r="D6155" s="414">
        <v>10007.32</v>
      </c>
    </row>
    <row r="6156" spans="1:4" x14ac:dyDescent="0.2">
      <c r="A6156" s="415" t="s">
        <v>10171</v>
      </c>
      <c r="B6156" s="415" t="s">
        <v>3243</v>
      </c>
      <c r="C6156" s="414">
        <v>10399</v>
      </c>
      <c r="D6156" s="414">
        <v>4070.17</v>
      </c>
    </row>
    <row r="6157" spans="1:4" x14ac:dyDescent="0.2">
      <c r="A6157" s="415" t="s">
        <v>10172</v>
      </c>
      <c r="B6157" s="415" t="s">
        <v>3243</v>
      </c>
      <c r="C6157" s="414">
        <v>8916</v>
      </c>
      <c r="D6157" s="414">
        <v>3489.72</v>
      </c>
    </row>
    <row r="6158" spans="1:4" x14ac:dyDescent="0.2">
      <c r="A6158" s="415" t="s">
        <v>10173</v>
      </c>
      <c r="B6158" s="415" t="s">
        <v>3243</v>
      </c>
      <c r="C6158" s="414">
        <v>12814</v>
      </c>
      <c r="D6158" s="414">
        <v>5015.3999999999996</v>
      </c>
    </row>
    <row r="6159" spans="1:4" x14ac:dyDescent="0.2">
      <c r="A6159" s="415" t="s">
        <v>10174</v>
      </c>
      <c r="B6159" s="415" t="s">
        <v>3243</v>
      </c>
      <c r="C6159" s="414">
        <v>7595</v>
      </c>
      <c r="D6159" s="414">
        <v>2972.68</v>
      </c>
    </row>
    <row r="6160" spans="1:4" x14ac:dyDescent="0.2">
      <c r="A6160" s="415" t="s">
        <v>10175</v>
      </c>
      <c r="B6160" s="415" t="s">
        <v>3243</v>
      </c>
      <c r="C6160" s="414">
        <v>24028</v>
      </c>
      <c r="D6160" s="414">
        <v>9404.56</v>
      </c>
    </row>
    <row r="6161" spans="1:4" x14ac:dyDescent="0.2">
      <c r="A6161" s="415" t="s">
        <v>10176</v>
      </c>
      <c r="B6161" s="415" t="s">
        <v>3243</v>
      </c>
      <c r="C6161" s="414">
        <v>9354</v>
      </c>
      <c r="D6161" s="414">
        <v>3661.15</v>
      </c>
    </row>
    <row r="6162" spans="1:4" x14ac:dyDescent="0.2">
      <c r="A6162" s="415" t="s">
        <v>10177</v>
      </c>
      <c r="B6162" s="415" t="s">
        <v>3243</v>
      </c>
      <c r="C6162" s="414">
        <v>26154.220384334702</v>
      </c>
      <c r="D6162" s="414">
        <v>10236.76</v>
      </c>
    </row>
    <row r="6163" spans="1:4" x14ac:dyDescent="0.2">
      <c r="A6163" s="415" t="s">
        <v>10177</v>
      </c>
      <c r="B6163" s="415" t="s">
        <v>3244</v>
      </c>
      <c r="C6163" s="414">
        <v>9685.7796156652894</v>
      </c>
      <c r="D6163" s="414">
        <v>3606.02</v>
      </c>
    </row>
    <row r="6164" spans="1:4" x14ac:dyDescent="0.2">
      <c r="A6164" s="415" t="s">
        <v>10178</v>
      </c>
      <c r="B6164" s="415" t="s">
        <v>3243</v>
      </c>
      <c r="C6164" s="414">
        <v>27378</v>
      </c>
      <c r="D6164" s="414">
        <v>10715.75</v>
      </c>
    </row>
    <row r="6165" spans="1:4" x14ac:dyDescent="0.2">
      <c r="A6165" s="415" t="s">
        <v>10179</v>
      </c>
      <c r="B6165" s="415" t="s">
        <v>3243</v>
      </c>
      <c r="C6165" s="414">
        <v>23735</v>
      </c>
      <c r="D6165" s="414">
        <v>9289.8599999999988</v>
      </c>
    </row>
    <row r="6166" spans="1:4" x14ac:dyDescent="0.2">
      <c r="A6166" s="415" t="s">
        <v>10180</v>
      </c>
      <c r="B6166" s="415" t="s">
        <v>3243</v>
      </c>
      <c r="C6166" s="414">
        <v>10344</v>
      </c>
      <c r="D6166" s="414">
        <v>4048.6400000000003</v>
      </c>
    </row>
    <row r="6167" spans="1:4" x14ac:dyDescent="0.2">
      <c r="A6167" s="415" t="s">
        <v>10181</v>
      </c>
      <c r="B6167" s="415" t="s">
        <v>3243</v>
      </c>
      <c r="C6167" s="414">
        <v>8630</v>
      </c>
      <c r="D6167" s="414">
        <v>3377.78</v>
      </c>
    </row>
    <row r="6168" spans="1:4" x14ac:dyDescent="0.2">
      <c r="A6168" s="415" t="s">
        <v>10182</v>
      </c>
      <c r="B6168" s="415" t="s">
        <v>3243</v>
      </c>
      <c r="C6168" s="414">
        <v>5449</v>
      </c>
      <c r="D6168" s="414">
        <v>2132.7399999999998</v>
      </c>
    </row>
    <row r="6169" spans="1:4" x14ac:dyDescent="0.2">
      <c r="A6169" s="415" t="s">
        <v>10183</v>
      </c>
      <c r="B6169" s="415" t="s">
        <v>3243</v>
      </c>
      <c r="C6169" s="414">
        <v>4573</v>
      </c>
      <c r="D6169" s="414">
        <v>1789.87</v>
      </c>
    </row>
    <row r="6170" spans="1:4" x14ac:dyDescent="0.2">
      <c r="A6170" s="415" t="s">
        <v>10184</v>
      </c>
      <c r="B6170" s="415" t="s">
        <v>3243</v>
      </c>
      <c r="C6170" s="414">
        <v>9997</v>
      </c>
      <c r="D6170" s="414">
        <v>3912.83</v>
      </c>
    </row>
    <row r="6171" spans="1:4" x14ac:dyDescent="0.2">
      <c r="A6171" s="415" t="s">
        <v>10185</v>
      </c>
      <c r="B6171" s="415" t="s">
        <v>3243</v>
      </c>
      <c r="C6171" s="414">
        <v>3912</v>
      </c>
      <c r="D6171" s="414">
        <v>1531.16</v>
      </c>
    </row>
    <row r="6172" spans="1:4" x14ac:dyDescent="0.2">
      <c r="A6172" s="415" t="s">
        <v>10186</v>
      </c>
      <c r="B6172" s="415" t="s">
        <v>3243</v>
      </c>
      <c r="C6172" s="414">
        <v>6599.7</v>
      </c>
      <c r="D6172" s="414">
        <v>2583.12</v>
      </c>
    </row>
    <row r="6173" spans="1:4" x14ac:dyDescent="0.2">
      <c r="A6173" s="415" t="s">
        <v>10187</v>
      </c>
      <c r="B6173" s="415" t="s">
        <v>3243</v>
      </c>
      <c r="C6173" s="414">
        <v>14468</v>
      </c>
      <c r="D6173" s="414">
        <v>5662.78</v>
      </c>
    </row>
    <row r="6174" spans="1:4" x14ac:dyDescent="0.2">
      <c r="A6174" s="415" t="s">
        <v>10188</v>
      </c>
      <c r="B6174" s="415" t="s">
        <v>3243</v>
      </c>
      <c r="C6174" s="414">
        <v>9287</v>
      </c>
      <c r="D6174" s="414">
        <v>3634.93</v>
      </c>
    </row>
    <row r="6175" spans="1:4" x14ac:dyDescent="0.2">
      <c r="A6175" s="415" t="s">
        <v>10189</v>
      </c>
      <c r="B6175" s="415" t="s">
        <v>3243</v>
      </c>
      <c r="C6175" s="414">
        <v>6060</v>
      </c>
      <c r="D6175" s="414">
        <v>2371.87</v>
      </c>
    </row>
    <row r="6176" spans="1:4" x14ac:dyDescent="0.2">
      <c r="A6176" s="415" t="s">
        <v>10190</v>
      </c>
      <c r="B6176" s="415" t="s">
        <v>3243</v>
      </c>
      <c r="C6176" s="414">
        <v>7057</v>
      </c>
      <c r="D6176" s="414">
        <v>2762.11</v>
      </c>
    </row>
    <row r="6177" spans="1:4" x14ac:dyDescent="0.2">
      <c r="A6177" s="415" t="s">
        <v>10191</v>
      </c>
      <c r="B6177" s="415" t="s">
        <v>3243</v>
      </c>
      <c r="C6177" s="414">
        <v>11526</v>
      </c>
      <c r="D6177" s="414">
        <v>4511.28</v>
      </c>
    </row>
    <row r="6178" spans="1:4" x14ac:dyDescent="0.2">
      <c r="A6178" s="415" t="s">
        <v>10192</v>
      </c>
      <c r="B6178" s="415" t="s">
        <v>3243</v>
      </c>
      <c r="C6178" s="414">
        <v>17042</v>
      </c>
      <c r="D6178" s="414">
        <v>6670.24</v>
      </c>
    </row>
    <row r="6179" spans="1:4" x14ac:dyDescent="0.2">
      <c r="A6179" s="415" t="s">
        <v>10193</v>
      </c>
      <c r="B6179" s="415" t="s">
        <v>3243</v>
      </c>
      <c r="C6179" s="414">
        <v>5194</v>
      </c>
      <c r="D6179" s="414">
        <v>2032.93</v>
      </c>
    </row>
    <row r="6180" spans="1:4" x14ac:dyDescent="0.2">
      <c r="A6180" s="415" t="s">
        <v>10194</v>
      </c>
      <c r="B6180" s="415" t="s">
        <v>3243</v>
      </c>
      <c r="C6180" s="414">
        <v>4228</v>
      </c>
      <c r="D6180" s="414">
        <v>1654.8600000000004</v>
      </c>
    </row>
    <row r="6181" spans="1:4" x14ac:dyDescent="0.2">
      <c r="A6181" s="415" t="s">
        <v>10195</v>
      </c>
      <c r="B6181" s="415" t="s">
        <v>3243</v>
      </c>
      <c r="C6181" s="414">
        <v>4996</v>
      </c>
      <c r="D6181" s="414">
        <v>1955.43</v>
      </c>
    </row>
    <row r="6182" spans="1:4" x14ac:dyDescent="0.2">
      <c r="A6182" s="415" t="s">
        <v>10196</v>
      </c>
      <c r="B6182" s="415" t="s">
        <v>3243</v>
      </c>
      <c r="C6182" s="414">
        <v>26636.956521739099</v>
      </c>
      <c r="D6182" s="414">
        <v>10425.700000000001</v>
      </c>
    </row>
    <row r="6183" spans="1:4" x14ac:dyDescent="0.2">
      <c r="A6183" s="415" t="s">
        <v>10196</v>
      </c>
      <c r="B6183" s="415" t="s">
        <v>3244</v>
      </c>
      <c r="C6183" s="414">
        <v>22375.043478260799</v>
      </c>
      <c r="D6183" s="414">
        <v>8330.23</v>
      </c>
    </row>
    <row r="6184" spans="1:4" x14ac:dyDescent="0.2">
      <c r="A6184" s="415" t="s">
        <v>10197</v>
      </c>
      <c r="B6184" s="415" t="s">
        <v>3243</v>
      </c>
      <c r="C6184" s="414">
        <v>4483</v>
      </c>
      <c r="D6184" s="414">
        <v>1754.65</v>
      </c>
    </row>
    <row r="6185" spans="1:4" x14ac:dyDescent="0.2">
      <c r="A6185" s="415" t="s">
        <v>10198</v>
      </c>
      <c r="B6185" s="415" t="s">
        <v>3254</v>
      </c>
      <c r="C6185" s="414">
        <v>7732</v>
      </c>
      <c r="D6185" s="414">
        <v>2632.75</v>
      </c>
    </row>
    <row r="6186" spans="1:4" x14ac:dyDescent="0.2">
      <c r="A6186" s="415" t="s">
        <v>10199</v>
      </c>
      <c r="B6186" s="415" t="s">
        <v>3243</v>
      </c>
      <c r="C6186" s="414">
        <v>26908.496732026098</v>
      </c>
      <c r="D6186" s="414">
        <v>10531.99</v>
      </c>
    </row>
    <row r="6187" spans="1:4" x14ac:dyDescent="0.2">
      <c r="A6187" s="415" t="s">
        <v>10199</v>
      </c>
      <c r="B6187" s="415" t="s">
        <v>3244</v>
      </c>
      <c r="C6187" s="414">
        <v>6027.5032679738497</v>
      </c>
      <c r="D6187" s="414">
        <v>2244.04</v>
      </c>
    </row>
    <row r="6188" spans="1:4" x14ac:dyDescent="0.2">
      <c r="A6188" s="415" t="s">
        <v>10200</v>
      </c>
      <c r="B6188" s="415" t="s">
        <v>3243</v>
      </c>
      <c r="C6188" s="414">
        <v>3639</v>
      </c>
      <c r="D6188" s="414">
        <v>1424.3</v>
      </c>
    </row>
    <row r="6189" spans="1:4" x14ac:dyDescent="0.2">
      <c r="A6189" s="415" t="s">
        <v>10201</v>
      </c>
      <c r="B6189" s="415" t="s">
        <v>3243</v>
      </c>
      <c r="C6189" s="414">
        <v>28634.674922600574</v>
      </c>
      <c r="D6189" s="414">
        <v>11207.609999999999</v>
      </c>
    </row>
    <row r="6190" spans="1:4" x14ac:dyDescent="0.2">
      <c r="A6190" s="415" t="s">
        <v>10201</v>
      </c>
      <c r="B6190" s="415" t="s">
        <v>3244</v>
      </c>
      <c r="C6190" s="414">
        <v>26859.325077399331</v>
      </c>
      <c r="D6190" s="414">
        <v>9999.74</v>
      </c>
    </row>
    <row r="6191" spans="1:4" x14ac:dyDescent="0.2">
      <c r="A6191" s="415" t="s">
        <v>10202</v>
      </c>
      <c r="B6191" s="415" t="s">
        <v>3243</v>
      </c>
      <c r="C6191" s="414">
        <v>5449</v>
      </c>
      <c r="D6191" s="414">
        <v>2132.7399999999998</v>
      </c>
    </row>
    <row r="6192" spans="1:4" x14ac:dyDescent="0.2">
      <c r="A6192" s="415" t="s">
        <v>10203</v>
      </c>
      <c r="B6192" s="415" t="s">
        <v>3243</v>
      </c>
      <c r="C6192" s="414">
        <v>4550</v>
      </c>
      <c r="D6192" s="414">
        <v>1780.88</v>
      </c>
    </row>
    <row r="6193" spans="1:4" x14ac:dyDescent="0.2">
      <c r="A6193" s="415" t="s">
        <v>10204</v>
      </c>
      <c r="B6193" s="415" t="s">
        <v>3243</v>
      </c>
      <c r="C6193" s="414">
        <v>11185</v>
      </c>
      <c r="D6193" s="414">
        <v>4377.8100000000004</v>
      </c>
    </row>
    <row r="6194" spans="1:4" x14ac:dyDescent="0.2">
      <c r="A6194" s="415" t="s">
        <v>10205</v>
      </c>
      <c r="B6194" s="415" t="s">
        <v>3243</v>
      </c>
      <c r="C6194" s="414">
        <v>11723</v>
      </c>
      <c r="D6194" s="414">
        <v>4588.380000000001</v>
      </c>
    </row>
    <row r="6195" spans="1:4" x14ac:dyDescent="0.2">
      <c r="A6195" s="415" t="s">
        <v>10206</v>
      </c>
      <c r="B6195" s="415" t="s">
        <v>3243</v>
      </c>
      <c r="C6195" s="414">
        <v>27136.062801932338</v>
      </c>
      <c r="D6195" s="414">
        <v>10621.06</v>
      </c>
    </row>
    <row r="6196" spans="1:4" x14ac:dyDescent="0.2">
      <c r="A6196" s="415" t="s">
        <v>10206</v>
      </c>
      <c r="B6196" s="415" t="s">
        <v>3244</v>
      </c>
      <c r="C6196" s="414">
        <v>17801.257198067586</v>
      </c>
      <c r="D6196" s="414">
        <v>6627.4000000000005</v>
      </c>
    </row>
    <row r="6197" spans="1:4" x14ac:dyDescent="0.2">
      <c r="A6197" s="415" t="s">
        <v>10207</v>
      </c>
      <c r="B6197" s="415" t="s">
        <v>3243</v>
      </c>
      <c r="C6197" s="414">
        <v>27175.8275129061</v>
      </c>
      <c r="D6197" s="414">
        <v>10636.62</v>
      </c>
    </row>
    <row r="6198" spans="1:4" x14ac:dyDescent="0.2">
      <c r="A6198" s="415" t="s">
        <v>10207</v>
      </c>
      <c r="B6198" s="415" t="s">
        <v>3244</v>
      </c>
      <c r="C6198" s="414">
        <v>2654.1724870938301</v>
      </c>
      <c r="D6198" s="414">
        <v>988.15</v>
      </c>
    </row>
    <row r="6199" spans="1:4" x14ac:dyDescent="0.2">
      <c r="A6199" s="415" t="s">
        <v>10208</v>
      </c>
      <c r="B6199" s="415" t="s">
        <v>3243</v>
      </c>
      <c r="C6199" s="414">
        <v>28062.261904761861</v>
      </c>
      <c r="D6199" s="414">
        <v>10983.570000000002</v>
      </c>
    </row>
    <row r="6200" spans="1:4" x14ac:dyDescent="0.2">
      <c r="A6200" s="415" t="s">
        <v>10208</v>
      </c>
      <c r="B6200" s="415" t="s">
        <v>3244</v>
      </c>
      <c r="C6200" s="414">
        <v>19082.338095238054</v>
      </c>
      <c r="D6200" s="414">
        <v>7104.33</v>
      </c>
    </row>
    <row r="6201" spans="1:4" x14ac:dyDescent="0.2">
      <c r="A6201" s="415" t="s">
        <v>10209</v>
      </c>
      <c r="B6201" s="415" t="s">
        <v>3243</v>
      </c>
      <c r="C6201" s="414">
        <v>5237</v>
      </c>
      <c r="D6201" s="414">
        <v>2049.7600000000002</v>
      </c>
    </row>
    <row r="6202" spans="1:4" x14ac:dyDescent="0.2">
      <c r="A6202" s="415" t="s">
        <v>10210</v>
      </c>
      <c r="B6202" s="415" t="s">
        <v>3243</v>
      </c>
      <c r="C6202" s="414">
        <v>4139</v>
      </c>
      <c r="D6202" s="414">
        <v>1620</v>
      </c>
    </row>
    <row r="6203" spans="1:4" x14ac:dyDescent="0.2">
      <c r="A6203" s="415" t="s">
        <v>10210</v>
      </c>
      <c r="B6203" s="415" t="s">
        <v>3247</v>
      </c>
      <c r="C6203" s="414">
        <v>2622</v>
      </c>
      <c r="D6203" s="414">
        <v>1026.25</v>
      </c>
    </row>
    <row r="6204" spans="1:4" x14ac:dyDescent="0.2">
      <c r="A6204" s="415" t="s">
        <v>10210</v>
      </c>
      <c r="B6204" s="415" t="s">
        <v>3248</v>
      </c>
      <c r="C6204" s="414">
        <v>-2622</v>
      </c>
      <c r="D6204" s="414">
        <v>-429.48</v>
      </c>
    </row>
    <row r="6205" spans="1:4" x14ac:dyDescent="0.2">
      <c r="A6205" s="415" t="s">
        <v>10211</v>
      </c>
      <c r="B6205" s="415" t="s">
        <v>3243</v>
      </c>
      <c r="C6205" s="414">
        <v>11665</v>
      </c>
      <c r="D6205" s="414">
        <v>4565.68</v>
      </c>
    </row>
    <row r="6206" spans="1:4" x14ac:dyDescent="0.2">
      <c r="A6206" s="415" t="s">
        <v>10212</v>
      </c>
      <c r="B6206" s="415" t="s">
        <v>3243</v>
      </c>
      <c r="C6206" s="414">
        <v>30471.042471042401</v>
      </c>
      <c r="D6206" s="414">
        <v>11926.37</v>
      </c>
    </row>
    <row r="6207" spans="1:4" x14ac:dyDescent="0.2">
      <c r="A6207" s="415" t="s">
        <v>10212</v>
      </c>
      <c r="B6207" s="415" t="s">
        <v>3244</v>
      </c>
      <c r="C6207" s="414">
        <v>1096.95752895752</v>
      </c>
      <c r="D6207" s="414">
        <v>408.4</v>
      </c>
    </row>
    <row r="6208" spans="1:4" x14ac:dyDescent="0.2">
      <c r="A6208" s="415" t="s">
        <v>10213</v>
      </c>
      <c r="B6208" s="415" t="s">
        <v>3243</v>
      </c>
      <c r="C6208" s="414">
        <v>3522</v>
      </c>
      <c r="D6208" s="414">
        <v>1378.51</v>
      </c>
    </row>
    <row r="6209" spans="1:4" x14ac:dyDescent="0.2">
      <c r="A6209" s="415" t="s">
        <v>10214</v>
      </c>
      <c r="B6209" s="415" t="s">
        <v>3243</v>
      </c>
      <c r="C6209" s="414">
        <v>24601.477832512301</v>
      </c>
      <c r="D6209" s="414">
        <v>9629.02</v>
      </c>
    </row>
    <row r="6210" spans="1:4" x14ac:dyDescent="0.2">
      <c r="A6210" s="415" t="s">
        <v>10214</v>
      </c>
      <c r="B6210" s="415" t="s">
        <v>3244</v>
      </c>
      <c r="C6210" s="414">
        <v>25339.522167487601</v>
      </c>
      <c r="D6210" s="414">
        <v>9433.9</v>
      </c>
    </row>
    <row r="6211" spans="1:4" x14ac:dyDescent="0.2">
      <c r="A6211" s="415" t="s">
        <v>10215</v>
      </c>
      <c r="B6211" s="415" t="s">
        <v>3243</v>
      </c>
      <c r="C6211" s="414">
        <v>24084.749999999953</v>
      </c>
      <c r="D6211" s="414">
        <v>9426.7899999999991</v>
      </c>
    </row>
    <row r="6212" spans="1:4" x14ac:dyDescent="0.2">
      <c r="A6212" s="415" t="s">
        <v>10215</v>
      </c>
      <c r="B6212" s="415" t="s">
        <v>3244</v>
      </c>
      <c r="C6212" s="414">
        <v>4816.9499999999916</v>
      </c>
      <c r="D6212" s="414">
        <v>1793.3499999999997</v>
      </c>
    </row>
    <row r="6213" spans="1:4" x14ac:dyDescent="0.2">
      <c r="A6213" s="415" t="s">
        <v>10216</v>
      </c>
      <c r="B6213" s="415" t="s">
        <v>3254</v>
      </c>
      <c r="C6213" s="414">
        <v>7879</v>
      </c>
      <c r="D6213" s="414">
        <v>2682.7999999999997</v>
      </c>
    </row>
    <row r="6214" spans="1:4" x14ac:dyDescent="0.2">
      <c r="A6214" s="415" t="s">
        <v>10217</v>
      </c>
      <c r="B6214" s="415" t="s">
        <v>3243</v>
      </c>
      <c r="C6214" s="414">
        <v>4340</v>
      </c>
      <c r="D6214" s="414">
        <v>1698.6799999999998</v>
      </c>
    </row>
    <row r="6215" spans="1:4" x14ac:dyDescent="0.2">
      <c r="A6215" s="415" t="s">
        <v>10218</v>
      </c>
      <c r="B6215" s="415" t="s">
        <v>3243</v>
      </c>
      <c r="C6215" s="414">
        <v>9297</v>
      </c>
      <c r="D6215" s="414">
        <v>3638.8500000000004</v>
      </c>
    </row>
    <row r="6216" spans="1:4" x14ac:dyDescent="0.2">
      <c r="A6216" s="415" t="s">
        <v>10219</v>
      </c>
      <c r="B6216" s="415" t="s">
        <v>3243</v>
      </c>
      <c r="C6216" s="414">
        <v>0</v>
      </c>
      <c r="D6216" s="414">
        <v>0</v>
      </c>
    </row>
    <row r="6217" spans="1:4" x14ac:dyDescent="0.2">
      <c r="A6217" s="415" t="s">
        <v>10219</v>
      </c>
      <c r="B6217" s="415" t="s">
        <v>3244</v>
      </c>
      <c r="C6217" s="414">
        <v>13334</v>
      </c>
      <c r="D6217" s="414">
        <v>4964.25</v>
      </c>
    </row>
    <row r="6218" spans="1:4" x14ac:dyDescent="0.2">
      <c r="A6218" s="415" t="s">
        <v>10220</v>
      </c>
      <c r="B6218" s="415" t="s">
        <v>3254</v>
      </c>
      <c r="C6218" s="414">
        <v>7020</v>
      </c>
      <c r="D6218" s="414">
        <v>2390.31</v>
      </c>
    </row>
    <row r="6219" spans="1:4" x14ac:dyDescent="0.2">
      <c r="A6219" s="415" t="s">
        <v>10221</v>
      </c>
      <c r="B6219" s="415" t="s">
        <v>3254</v>
      </c>
      <c r="C6219" s="414">
        <v>4834</v>
      </c>
      <c r="D6219" s="414">
        <v>1645.98</v>
      </c>
    </row>
    <row r="6220" spans="1:4" x14ac:dyDescent="0.2">
      <c r="A6220" s="415" t="s">
        <v>10222</v>
      </c>
      <c r="B6220" s="415" t="s">
        <v>3254</v>
      </c>
      <c r="C6220" s="414">
        <v>3876</v>
      </c>
      <c r="D6220" s="414">
        <v>1319.78</v>
      </c>
    </row>
    <row r="6221" spans="1:4" x14ac:dyDescent="0.2">
      <c r="A6221" s="415" t="s">
        <v>10223</v>
      </c>
      <c r="B6221" s="415" t="s">
        <v>3254</v>
      </c>
      <c r="C6221" s="414">
        <v>6106</v>
      </c>
      <c r="D6221" s="414">
        <v>2079.09</v>
      </c>
    </row>
    <row r="6222" spans="1:4" x14ac:dyDescent="0.2">
      <c r="A6222" s="415" t="s">
        <v>10224</v>
      </c>
      <c r="B6222" s="415" t="s">
        <v>3254</v>
      </c>
      <c r="C6222" s="414">
        <v>5512</v>
      </c>
      <c r="D6222" s="414">
        <v>1876.84</v>
      </c>
    </row>
    <row r="6223" spans="1:4" x14ac:dyDescent="0.2">
      <c r="A6223" s="415" t="s">
        <v>10225</v>
      </c>
      <c r="B6223" s="415" t="s">
        <v>3243</v>
      </c>
      <c r="C6223" s="414">
        <v>3557</v>
      </c>
      <c r="D6223" s="414">
        <v>1392.21</v>
      </c>
    </row>
    <row r="6224" spans="1:4" x14ac:dyDescent="0.2">
      <c r="A6224" s="415" t="s">
        <v>10226</v>
      </c>
      <c r="B6224" s="415" t="s">
        <v>3243</v>
      </c>
      <c r="C6224" s="414">
        <v>6117</v>
      </c>
      <c r="D6224" s="414">
        <v>2394.19</v>
      </c>
    </row>
    <row r="6225" spans="1:4" x14ac:dyDescent="0.2">
      <c r="A6225" s="415" t="s">
        <v>10227</v>
      </c>
      <c r="B6225" s="415" t="s">
        <v>3243</v>
      </c>
      <c r="C6225" s="414">
        <v>903</v>
      </c>
      <c r="D6225" s="414">
        <v>353.43</v>
      </c>
    </row>
    <row r="6226" spans="1:4" x14ac:dyDescent="0.2">
      <c r="A6226" s="415" t="s">
        <v>10228</v>
      </c>
      <c r="B6226" s="415" t="s">
        <v>3243</v>
      </c>
      <c r="C6226" s="414">
        <v>25237</v>
      </c>
      <c r="D6226" s="414">
        <v>9877.76</v>
      </c>
    </row>
    <row r="6227" spans="1:4" x14ac:dyDescent="0.2">
      <c r="A6227" s="415" t="s">
        <v>10229</v>
      </c>
      <c r="B6227" s="415" t="s">
        <v>3243</v>
      </c>
      <c r="C6227" s="414">
        <v>9136</v>
      </c>
      <c r="D6227" s="414">
        <v>3575.8299999999995</v>
      </c>
    </row>
    <row r="6228" spans="1:4" x14ac:dyDescent="0.2">
      <c r="A6228" s="415" t="s">
        <v>10230</v>
      </c>
      <c r="B6228" s="415" t="s">
        <v>3243</v>
      </c>
      <c r="C6228" s="414">
        <v>27430</v>
      </c>
      <c r="D6228" s="414">
        <v>10736.1</v>
      </c>
    </row>
    <row r="6229" spans="1:4" x14ac:dyDescent="0.2">
      <c r="A6229" s="415" t="s">
        <v>10231</v>
      </c>
      <c r="B6229" s="415" t="s">
        <v>3243</v>
      </c>
      <c r="C6229" s="414">
        <v>3251</v>
      </c>
      <c r="D6229" s="414">
        <v>1272.44</v>
      </c>
    </row>
    <row r="6230" spans="1:4" x14ac:dyDescent="0.2">
      <c r="A6230" s="415" t="s">
        <v>10232</v>
      </c>
      <c r="B6230" s="415" t="s">
        <v>3243</v>
      </c>
      <c r="C6230" s="414">
        <v>18829</v>
      </c>
      <c r="D6230" s="414">
        <v>7369.67</v>
      </c>
    </row>
    <row r="6231" spans="1:4" x14ac:dyDescent="0.2">
      <c r="A6231" s="415" t="s">
        <v>10233</v>
      </c>
      <c r="B6231" s="415" t="s">
        <v>3243</v>
      </c>
      <c r="C6231" s="414">
        <v>0</v>
      </c>
      <c r="D6231" s="414">
        <v>0</v>
      </c>
    </row>
    <row r="6232" spans="1:4" x14ac:dyDescent="0.2">
      <c r="A6232" s="415" t="s">
        <v>10233</v>
      </c>
      <c r="B6232" s="415" t="s">
        <v>3244</v>
      </c>
      <c r="C6232" s="414">
        <v>12798</v>
      </c>
      <c r="D6232" s="414">
        <v>4764.7</v>
      </c>
    </row>
    <row r="6233" spans="1:4" x14ac:dyDescent="0.2">
      <c r="A6233" s="415" t="s">
        <v>10234</v>
      </c>
      <c r="B6233" s="415" t="s">
        <v>3243</v>
      </c>
      <c r="C6233" s="414">
        <v>4662</v>
      </c>
      <c r="D6233" s="414">
        <v>1824.71</v>
      </c>
    </row>
    <row r="6234" spans="1:4" x14ac:dyDescent="0.2">
      <c r="A6234" s="415" t="s">
        <v>10235</v>
      </c>
      <c r="B6234" s="415" t="s">
        <v>3243</v>
      </c>
      <c r="C6234" s="414">
        <v>3460</v>
      </c>
      <c r="D6234" s="414">
        <v>1354.24</v>
      </c>
    </row>
    <row r="6235" spans="1:4" x14ac:dyDescent="0.2">
      <c r="A6235" s="415" t="s">
        <v>10236</v>
      </c>
      <c r="B6235" s="415" t="s">
        <v>3243</v>
      </c>
      <c r="C6235" s="414">
        <v>7887</v>
      </c>
      <c r="D6235" s="414">
        <v>3086.97</v>
      </c>
    </row>
    <row r="6236" spans="1:4" x14ac:dyDescent="0.2">
      <c r="A6236" s="415" t="s">
        <v>10237</v>
      </c>
      <c r="B6236" s="415" t="s">
        <v>3243</v>
      </c>
      <c r="C6236" s="414">
        <v>8270</v>
      </c>
      <c r="D6236" s="414">
        <v>3236.88</v>
      </c>
    </row>
    <row r="6237" spans="1:4" x14ac:dyDescent="0.2">
      <c r="A6237" s="415" t="s">
        <v>10238</v>
      </c>
      <c r="B6237" s="415" t="s">
        <v>3987</v>
      </c>
      <c r="C6237" s="414">
        <v>5261</v>
      </c>
      <c r="D6237" s="414">
        <v>1512.01</v>
      </c>
    </row>
    <row r="6238" spans="1:4" x14ac:dyDescent="0.2">
      <c r="A6238" s="415" t="s">
        <v>10238</v>
      </c>
      <c r="B6238" s="415" t="s">
        <v>3991</v>
      </c>
      <c r="C6238" s="414">
        <v>152</v>
      </c>
      <c r="D6238" s="414">
        <v>43.68</v>
      </c>
    </row>
    <row r="6239" spans="1:4" x14ac:dyDescent="0.2">
      <c r="A6239" s="415" t="s">
        <v>10238</v>
      </c>
      <c r="B6239" s="415" t="s">
        <v>3992</v>
      </c>
      <c r="C6239" s="414">
        <v>-152</v>
      </c>
      <c r="D6239" s="414">
        <v>-24.9</v>
      </c>
    </row>
    <row r="6240" spans="1:4" x14ac:dyDescent="0.2">
      <c r="A6240" s="415" t="s">
        <v>10238</v>
      </c>
      <c r="B6240" s="415" t="s">
        <v>3993</v>
      </c>
      <c r="C6240" s="414">
        <v>0</v>
      </c>
      <c r="D6240" s="414">
        <v>0</v>
      </c>
    </row>
    <row r="6241" spans="1:4" x14ac:dyDescent="0.2">
      <c r="A6241" s="415" t="s">
        <v>10239</v>
      </c>
      <c r="B6241" s="415" t="s">
        <v>3243</v>
      </c>
      <c r="C6241" s="414">
        <v>11222</v>
      </c>
      <c r="D6241" s="414">
        <v>4392.29</v>
      </c>
    </row>
    <row r="6242" spans="1:4" x14ac:dyDescent="0.2">
      <c r="A6242" s="415" t="s">
        <v>10240</v>
      </c>
      <c r="B6242" s="415" t="s">
        <v>3243</v>
      </c>
      <c r="C6242" s="414">
        <v>9357</v>
      </c>
      <c r="D6242" s="414">
        <v>3662.33</v>
      </c>
    </row>
    <row r="6243" spans="1:4" x14ac:dyDescent="0.2">
      <c r="A6243" s="415" t="s">
        <v>10241</v>
      </c>
      <c r="B6243" s="415" t="s">
        <v>3254</v>
      </c>
      <c r="C6243" s="414">
        <v>17540</v>
      </c>
      <c r="D6243" s="414">
        <v>5972.37</v>
      </c>
    </row>
    <row r="6244" spans="1:4" x14ac:dyDescent="0.2">
      <c r="A6244" s="415" t="s">
        <v>10242</v>
      </c>
      <c r="B6244" s="415" t="s">
        <v>3254</v>
      </c>
      <c r="C6244" s="414">
        <v>9077.7999999999574</v>
      </c>
      <c r="D6244" s="414">
        <v>3090.9999999999991</v>
      </c>
    </row>
    <row r="6245" spans="1:4" x14ac:dyDescent="0.2">
      <c r="A6245" s="415" t="s">
        <v>10243</v>
      </c>
      <c r="B6245" s="415" t="s">
        <v>3254</v>
      </c>
      <c r="C6245" s="414">
        <v>16421</v>
      </c>
      <c r="D6245" s="414">
        <v>5591.3600000000006</v>
      </c>
    </row>
    <row r="6246" spans="1:4" x14ac:dyDescent="0.2">
      <c r="A6246" s="415" t="s">
        <v>10244</v>
      </c>
      <c r="B6246" s="415" t="s">
        <v>3243</v>
      </c>
      <c r="C6246" s="414">
        <v>2867</v>
      </c>
      <c r="D6246" s="414">
        <v>1122.1400000000001</v>
      </c>
    </row>
    <row r="6247" spans="1:4" x14ac:dyDescent="0.2">
      <c r="A6247" s="415" t="s">
        <v>10245</v>
      </c>
      <c r="B6247" s="415" t="s">
        <v>3254</v>
      </c>
      <c r="C6247" s="414">
        <v>10404</v>
      </c>
      <c r="D6247" s="414">
        <v>3542.56</v>
      </c>
    </row>
    <row r="6248" spans="1:4" x14ac:dyDescent="0.2">
      <c r="A6248" s="415" t="s">
        <v>10246</v>
      </c>
      <c r="B6248" s="415" t="s">
        <v>3243</v>
      </c>
      <c r="C6248" s="414">
        <v>9423</v>
      </c>
      <c r="D6248" s="414">
        <v>3688.16</v>
      </c>
    </row>
    <row r="6249" spans="1:4" x14ac:dyDescent="0.2">
      <c r="A6249" s="415" t="s">
        <v>10247</v>
      </c>
      <c r="B6249" s="415" t="s">
        <v>3254</v>
      </c>
      <c r="C6249" s="414">
        <v>3581</v>
      </c>
      <c r="D6249" s="414">
        <v>1219.33</v>
      </c>
    </row>
    <row r="6250" spans="1:4" x14ac:dyDescent="0.2">
      <c r="A6250" s="415" t="s">
        <v>10248</v>
      </c>
      <c r="B6250" s="415" t="s">
        <v>3243</v>
      </c>
      <c r="C6250" s="414">
        <v>9424.9199999999892</v>
      </c>
      <c r="D6250" s="414">
        <v>3688.91</v>
      </c>
    </row>
    <row r="6251" spans="1:4" x14ac:dyDescent="0.2">
      <c r="A6251" s="415" t="s">
        <v>10249</v>
      </c>
      <c r="B6251" s="415" t="s">
        <v>3243</v>
      </c>
      <c r="C6251" s="414">
        <v>7038</v>
      </c>
      <c r="D6251" s="414">
        <v>2754.6700000000005</v>
      </c>
    </row>
    <row r="6252" spans="1:4" x14ac:dyDescent="0.2">
      <c r="A6252" s="415" t="s">
        <v>10250</v>
      </c>
      <c r="B6252" s="415" t="s">
        <v>3987</v>
      </c>
      <c r="C6252" s="414">
        <v>7204</v>
      </c>
      <c r="D6252" s="414">
        <v>2070.4299999999998</v>
      </c>
    </row>
    <row r="6253" spans="1:4" x14ac:dyDescent="0.2">
      <c r="A6253" s="415" t="s">
        <v>10250</v>
      </c>
      <c r="B6253" s="415" t="s">
        <v>3991</v>
      </c>
      <c r="C6253" s="414">
        <v>1265</v>
      </c>
      <c r="D6253" s="414">
        <v>363.56</v>
      </c>
    </row>
    <row r="6254" spans="1:4" x14ac:dyDescent="0.2">
      <c r="A6254" s="415" t="s">
        <v>10250</v>
      </c>
      <c r="B6254" s="415" t="s">
        <v>3992</v>
      </c>
      <c r="C6254" s="414">
        <v>-1265</v>
      </c>
      <c r="D6254" s="414">
        <v>-207.21</v>
      </c>
    </row>
    <row r="6255" spans="1:4" x14ac:dyDescent="0.2">
      <c r="A6255" s="415" t="s">
        <v>10250</v>
      </c>
      <c r="B6255" s="415" t="s">
        <v>3993</v>
      </c>
      <c r="C6255" s="414">
        <v>0</v>
      </c>
      <c r="D6255" s="414">
        <v>0</v>
      </c>
    </row>
    <row r="6256" spans="1:4" x14ac:dyDescent="0.2">
      <c r="A6256" s="415" t="s">
        <v>10251</v>
      </c>
      <c r="B6256" s="415" t="s">
        <v>3243</v>
      </c>
      <c r="C6256" s="414">
        <v>5096</v>
      </c>
      <c r="D6256" s="414">
        <v>1994.58</v>
      </c>
    </row>
    <row r="6257" spans="1:4" x14ac:dyDescent="0.2">
      <c r="A6257" s="415" t="s">
        <v>10252</v>
      </c>
      <c r="B6257" s="415" t="s">
        <v>3987</v>
      </c>
      <c r="C6257" s="414">
        <v>4660</v>
      </c>
      <c r="D6257" s="414">
        <v>1339.28</v>
      </c>
    </row>
    <row r="6258" spans="1:4" x14ac:dyDescent="0.2">
      <c r="A6258" s="415" t="s">
        <v>10252</v>
      </c>
      <c r="B6258" s="415" t="s">
        <v>3991</v>
      </c>
      <c r="C6258" s="414">
        <v>1891</v>
      </c>
      <c r="D6258" s="414">
        <v>543.48</v>
      </c>
    </row>
    <row r="6259" spans="1:4" x14ac:dyDescent="0.2">
      <c r="A6259" s="415" t="s">
        <v>10252</v>
      </c>
      <c r="B6259" s="415" t="s">
        <v>3992</v>
      </c>
      <c r="C6259" s="414">
        <v>-1891</v>
      </c>
      <c r="D6259" s="414">
        <v>-309.75</v>
      </c>
    </row>
    <row r="6260" spans="1:4" x14ac:dyDescent="0.2">
      <c r="A6260" s="415" t="s">
        <v>10252</v>
      </c>
      <c r="B6260" s="415" t="s">
        <v>3993</v>
      </c>
      <c r="C6260" s="414">
        <v>0</v>
      </c>
      <c r="D6260" s="414">
        <v>0</v>
      </c>
    </row>
    <row r="6261" spans="1:4" x14ac:dyDescent="0.2">
      <c r="A6261" s="415" t="s">
        <v>10253</v>
      </c>
      <c r="B6261" s="415" t="s">
        <v>3254</v>
      </c>
      <c r="C6261" s="414">
        <v>18527</v>
      </c>
      <c r="D6261" s="414">
        <v>6308.44</v>
      </c>
    </row>
    <row r="6262" spans="1:4" x14ac:dyDescent="0.2">
      <c r="A6262" s="415" t="s">
        <v>10254</v>
      </c>
      <c r="B6262" s="415" t="s">
        <v>3254</v>
      </c>
      <c r="C6262" s="414">
        <v>6209</v>
      </c>
      <c r="D6262" s="414">
        <v>2114.16</v>
      </c>
    </row>
    <row r="6263" spans="1:4" x14ac:dyDescent="0.2">
      <c r="A6263" s="415" t="s">
        <v>10255</v>
      </c>
      <c r="B6263" s="415" t="s">
        <v>3254</v>
      </c>
      <c r="C6263" s="414">
        <v>10689</v>
      </c>
      <c r="D6263" s="414">
        <v>3639.61</v>
      </c>
    </row>
    <row r="6264" spans="1:4" x14ac:dyDescent="0.2">
      <c r="A6264" s="415" t="s">
        <v>10256</v>
      </c>
      <c r="B6264" s="415" t="s">
        <v>3254</v>
      </c>
      <c r="C6264" s="414">
        <v>12387.333333333099</v>
      </c>
      <c r="D6264" s="414">
        <v>4217.8900000000003</v>
      </c>
    </row>
    <row r="6265" spans="1:4" x14ac:dyDescent="0.2">
      <c r="A6265" s="415" t="s">
        <v>10257</v>
      </c>
      <c r="B6265" s="415" t="s">
        <v>3987</v>
      </c>
      <c r="C6265" s="414">
        <v>2914.6666666668102</v>
      </c>
      <c r="D6265" s="414">
        <v>837.68</v>
      </c>
    </row>
    <row r="6266" spans="1:4" x14ac:dyDescent="0.2">
      <c r="A6266" s="415" t="s">
        <v>10258</v>
      </c>
      <c r="B6266" s="415" t="s">
        <v>3243</v>
      </c>
      <c r="C6266" s="414">
        <v>6901</v>
      </c>
      <c r="D6266" s="414">
        <v>2701.05</v>
      </c>
    </row>
    <row r="6267" spans="1:4" x14ac:dyDescent="0.2">
      <c r="A6267" s="415" t="s">
        <v>10259</v>
      </c>
      <c r="B6267" s="415" t="s">
        <v>3243</v>
      </c>
      <c r="C6267" s="414">
        <v>8516</v>
      </c>
      <c r="D6267" s="414">
        <v>3333.16</v>
      </c>
    </row>
    <row r="6268" spans="1:4" x14ac:dyDescent="0.2">
      <c r="A6268" s="415" t="s">
        <v>10260</v>
      </c>
      <c r="B6268" s="415" t="s">
        <v>3243</v>
      </c>
      <c r="C6268" s="414">
        <v>6457</v>
      </c>
      <c r="D6268" s="414">
        <v>2527.27</v>
      </c>
    </row>
    <row r="6269" spans="1:4" x14ac:dyDescent="0.2">
      <c r="A6269" s="415" t="s">
        <v>10261</v>
      </c>
      <c r="B6269" s="415" t="s">
        <v>3243</v>
      </c>
      <c r="C6269" s="414">
        <v>10148</v>
      </c>
      <c r="D6269" s="414">
        <v>3971.93</v>
      </c>
    </row>
    <row r="6270" spans="1:4" x14ac:dyDescent="0.2">
      <c r="A6270" s="415" t="s">
        <v>10262</v>
      </c>
      <c r="B6270" s="415" t="s">
        <v>3243</v>
      </c>
      <c r="C6270" s="414">
        <v>5108</v>
      </c>
      <c r="D6270" s="414">
        <v>1999.27</v>
      </c>
    </row>
    <row r="6271" spans="1:4" x14ac:dyDescent="0.2">
      <c r="A6271" s="415" t="s">
        <v>10263</v>
      </c>
      <c r="B6271" s="415" t="s">
        <v>3243</v>
      </c>
      <c r="C6271" s="414">
        <v>6865.84938704049</v>
      </c>
      <c r="D6271" s="414">
        <v>2687.29</v>
      </c>
    </row>
    <row r="6272" spans="1:4" x14ac:dyDescent="0.2">
      <c r="A6272" s="415" t="s">
        <v>10264</v>
      </c>
      <c r="B6272" s="415" t="s">
        <v>3987</v>
      </c>
      <c r="C6272" s="414">
        <v>5234.15061295951</v>
      </c>
      <c r="D6272" s="414">
        <v>1504.29</v>
      </c>
    </row>
    <row r="6273" spans="1:4" x14ac:dyDescent="0.2">
      <c r="A6273" s="415" t="s">
        <v>10265</v>
      </c>
      <c r="B6273" s="415" t="s">
        <v>3254</v>
      </c>
      <c r="C6273" s="414">
        <v>9228</v>
      </c>
      <c r="D6273" s="414">
        <v>3142.13</v>
      </c>
    </row>
    <row r="6274" spans="1:4" x14ac:dyDescent="0.2">
      <c r="A6274" s="415" t="s">
        <v>10266</v>
      </c>
      <c r="B6274" s="415" t="s">
        <v>3254</v>
      </c>
      <c r="C6274" s="414">
        <v>25313</v>
      </c>
      <c r="D6274" s="414">
        <v>8619.08</v>
      </c>
    </row>
    <row r="6275" spans="1:4" x14ac:dyDescent="0.2">
      <c r="A6275" s="415" t="s">
        <v>10267</v>
      </c>
      <c r="B6275" s="415" t="s">
        <v>3254</v>
      </c>
      <c r="C6275" s="414">
        <v>5338</v>
      </c>
      <c r="D6275" s="414">
        <v>1817.59</v>
      </c>
    </row>
    <row r="6276" spans="1:4" x14ac:dyDescent="0.2">
      <c r="A6276" s="415" t="s">
        <v>10268</v>
      </c>
      <c r="B6276" s="415" t="s">
        <v>3254</v>
      </c>
      <c r="C6276" s="414">
        <v>8041</v>
      </c>
      <c r="D6276" s="414">
        <v>2737.96</v>
      </c>
    </row>
    <row r="6277" spans="1:4" x14ac:dyDescent="0.2">
      <c r="A6277" s="415" t="s">
        <v>10269</v>
      </c>
      <c r="B6277" s="415" t="s">
        <v>3254</v>
      </c>
      <c r="C6277" s="414">
        <v>7154</v>
      </c>
      <c r="D6277" s="414">
        <v>2435.94</v>
      </c>
    </row>
    <row r="6278" spans="1:4" x14ac:dyDescent="0.2">
      <c r="A6278" s="415" t="s">
        <v>10270</v>
      </c>
      <c r="B6278" s="415" t="s">
        <v>3254</v>
      </c>
      <c r="C6278" s="414">
        <v>6875</v>
      </c>
      <c r="D6278" s="414">
        <v>2340.94</v>
      </c>
    </row>
    <row r="6279" spans="1:4" x14ac:dyDescent="0.2">
      <c r="A6279" s="415" t="s">
        <v>10271</v>
      </c>
      <c r="B6279" s="415" t="s">
        <v>3243</v>
      </c>
      <c r="C6279" s="414">
        <v>8169</v>
      </c>
      <c r="D6279" s="414">
        <v>3197.2900000000004</v>
      </c>
    </row>
    <row r="6280" spans="1:4" x14ac:dyDescent="0.2">
      <c r="A6280" s="415" t="s">
        <v>10272</v>
      </c>
      <c r="B6280" s="415" t="s">
        <v>3987</v>
      </c>
      <c r="C6280" s="414">
        <v>25773.499999999935</v>
      </c>
      <c r="D6280" s="414">
        <v>7407.3</v>
      </c>
    </row>
    <row r="6281" spans="1:4" x14ac:dyDescent="0.2">
      <c r="A6281" s="415" t="s">
        <v>10272</v>
      </c>
      <c r="B6281" s="415" t="s">
        <v>3991</v>
      </c>
      <c r="C6281" s="414">
        <v>5475.7000000000226</v>
      </c>
      <c r="D6281" s="414">
        <v>1573.7</v>
      </c>
    </row>
    <row r="6282" spans="1:4" x14ac:dyDescent="0.2">
      <c r="A6282" s="415" t="s">
        <v>10272</v>
      </c>
      <c r="B6282" s="415" t="s">
        <v>3992</v>
      </c>
      <c r="C6282" s="414">
        <v>-4993.520000000005</v>
      </c>
      <c r="D6282" s="414">
        <v>-817.95</v>
      </c>
    </row>
    <row r="6283" spans="1:4" x14ac:dyDescent="0.2">
      <c r="A6283" s="415" t="s">
        <v>10272</v>
      </c>
      <c r="B6283" s="415" t="s">
        <v>3993</v>
      </c>
      <c r="C6283" s="414">
        <v>-482.18000000001598</v>
      </c>
      <c r="D6283" s="414">
        <v>-57.86</v>
      </c>
    </row>
    <row r="6284" spans="1:4" x14ac:dyDescent="0.2">
      <c r="A6284" s="415" t="s">
        <v>10273</v>
      </c>
      <c r="B6284" s="415" t="s">
        <v>3243</v>
      </c>
      <c r="C6284" s="414">
        <v>7681.5999999999867</v>
      </c>
      <c r="D6284" s="414">
        <v>3006.58</v>
      </c>
    </row>
    <row r="6285" spans="1:4" x14ac:dyDescent="0.2">
      <c r="A6285" s="415" t="s">
        <v>10274</v>
      </c>
      <c r="B6285" s="415" t="s">
        <v>3254</v>
      </c>
      <c r="C6285" s="414">
        <v>11516</v>
      </c>
      <c r="D6285" s="414">
        <v>3921.2</v>
      </c>
    </row>
    <row r="6286" spans="1:4" x14ac:dyDescent="0.2">
      <c r="A6286" s="415" t="s">
        <v>10275</v>
      </c>
      <c r="B6286" s="415" t="s">
        <v>3243</v>
      </c>
      <c r="C6286" s="414">
        <v>101.681159420291</v>
      </c>
      <c r="D6286" s="414">
        <v>39.799999999999997</v>
      </c>
    </row>
    <row r="6287" spans="1:4" x14ac:dyDescent="0.2">
      <c r="A6287" s="415" t="s">
        <v>10275</v>
      </c>
      <c r="B6287" s="415" t="s">
        <v>3244</v>
      </c>
      <c r="C6287" s="414">
        <v>13930.318840579699</v>
      </c>
      <c r="D6287" s="414">
        <v>5186.26</v>
      </c>
    </row>
    <row r="6288" spans="1:4" x14ac:dyDescent="0.2">
      <c r="A6288" s="415" t="s">
        <v>10276</v>
      </c>
      <c r="B6288" s="415" t="s">
        <v>3254</v>
      </c>
      <c r="C6288" s="414">
        <v>4323.5999999999876</v>
      </c>
      <c r="D6288" s="414">
        <v>1472.19</v>
      </c>
    </row>
    <row r="6289" spans="1:4" x14ac:dyDescent="0.2">
      <c r="A6289" s="415" t="s">
        <v>10277</v>
      </c>
      <c r="B6289" s="415" t="s">
        <v>3254</v>
      </c>
      <c r="C6289" s="414">
        <v>8348</v>
      </c>
      <c r="D6289" s="414">
        <v>2842.49</v>
      </c>
    </row>
    <row r="6290" spans="1:4" x14ac:dyDescent="0.2">
      <c r="A6290" s="415" t="s">
        <v>10278</v>
      </c>
      <c r="B6290" s="415" t="s">
        <v>3254</v>
      </c>
      <c r="C6290" s="414">
        <v>7092</v>
      </c>
      <c r="D6290" s="414">
        <v>2414.83</v>
      </c>
    </row>
    <row r="6291" spans="1:4" x14ac:dyDescent="0.2">
      <c r="A6291" s="415" t="s">
        <v>10279</v>
      </c>
      <c r="B6291" s="415" t="s">
        <v>3243</v>
      </c>
      <c r="C6291" s="414">
        <v>8756</v>
      </c>
      <c r="D6291" s="414">
        <v>3427.1</v>
      </c>
    </row>
    <row r="6292" spans="1:4" x14ac:dyDescent="0.2">
      <c r="A6292" s="415" t="s">
        <v>10280</v>
      </c>
      <c r="B6292" s="415" t="s">
        <v>3243</v>
      </c>
      <c r="C6292" s="414">
        <v>3703.4099999999994</v>
      </c>
      <c r="D6292" s="414">
        <v>1449.52</v>
      </c>
    </row>
    <row r="6293" spans="1:4" x14ac:dyDescent="0.2">
      <c r="A6293" s="415" t="s">
        <v>10281</v>
      </c>
      <c r="B6293" s="415" t="s">
        <v>3254</v>
      </c>
      <c r="C6293" s="414">
        <v>8977</v>
      </c>
      <c r="D6293" s="414">
        <v>3056.67</v>
      </c>
    </row>
    <row r="6294" spans="1:4" x14ac:dyDescent="0.2">
      <c r="A6294" s="415" t="s">
        <v>10282</v>
      </c>
      <c r="B6294" s="415" t="s">
        <v>3254</v>
      </c>
      <c r="C6294" s="414">
        <v>5095</v>
      </c>
      <c r="D6294" s="414">
        <v>1734.84</v>
      </c>
    </row>
    <row r="6295" spans="1:4" x14ac:dyDescent="0.2">
      <c r="A6295" s="415" t="s">
        <v>10283</v>
      </c>
      <c r="B6295" s="415" t="s">
        <v>3243</v>
      </c>
      <c r="C6295" s="414">
        <v>3906.7</v>
      </c>
      <c r="D6295" s="414">
        <v>1529.08</v>
      </c>
    </row>
    <row r="6296" spans="1:4" x14ac:dyDescent="0.2">
      <c r="A6296" s="415" t="s">
        <v>10284</v>
      </c>
      <c r="B6296" s="415" t="s">
        <v>3254</v>
      </c>
      <c r="C6296" s="414">
        <v>6111</v>
      </c>
      <c r="D6296" s="414">
        <v>2080.8000000000002</v>
      </c>
    </row>
    <row r="6297" spans="1:4" x14ac:dyDescent="0.2">
      <c r="A6297" s="415" t="s">
        <v>10285</v>
      </c>
      <c r="B6297" s="415" t="s">
        <v>3254</v>
      </c>
      <c r="C6297" s="414">
        <v>7653</v>
      </c>
      <c r="D6297" s="414">
        <v>2605.8700000000003</v>
      </c>
    </row>
    <row r="6298" spans="1:4" x14ac:dyDescent="0.2">
      <c r="A6298" s="415" t="s">
        <v>10286</v>
      </c>
      <c r="B6298" s="415" t="s">
        <v>3243</v>
      </c>
      <c r="C6298" s="414">
        <v>24981.331168831148</v>
      </c>
      <c r="D6298" s="414">
        <v>9777.7099999999991</v>
      </c>
    </row>
    <row r="6299" spans="1:4" x14ac:dyDescent="0.2">
      <c r="A6299" s="415" t="s">
        <v>10286</v>
      </c>
      <c r="B6299" s="415" t="s">
        <v>3244</v>
      </c>
      <c r="C6299" s="414">
        <v>51961.168831168783</v>
      </c>
      <c r="D6299" s="414">
        <v>19345.14</v>
      </c>
    </row>
    <row r="6300" spans="1:4" x14ac:dyDescent="0.2">
      <c r="A6300" s="415" t="s">
        <v>10287</v>
      </c>
      <c r="B6300" s="415" t="s">
        <v>3270</v>
      </c>
      <c r="C6300" s="414">
        <v>15152</v>
      </c>
      <c r="D6300" s="414">
        <v>5004.71</v>
      </c>
    </row>
    <row r="6301" spans="1:4" x14ac:dyDescent="0.2">
      <c r="A6301" s="415" t="s">
        <v>10287</v>
      </c>
      <c r="B6301" s="415" t="s">
        <v>3274</v>
      </c>
      <c r="C6301" s="414">
        <v>1986</v>
      </c>
      <c r="D6301" s="414">
        <v>655.98</v>
      </c>
    </row>
    <row r="6302" spans="1:4" x14ac:dyDescent="0.2">
      <c r="A6302" s="415" t="s">
        <v>10287</v>
      </c>
      <c r="B6302" s="415" t="s">
        <v>3275</v>
      </c>
      <c r="C6302" s="414">
        <v>-1986</v>
      </c>
      <c r="D6302" s="414">
        <v>-325.31</v>
      </c>
    </row>
    <row r="6303" spans="1:4" x14ac:dyDescent="0.2">
      <c r="A6303" s="415" t="s">
        <v>10287</v>
      </c>
      <c r="B6303" s="415" t="s">
        <v>3276</v>
      </c>
      <c r="C6303" s="414">
        <v>0</v>
      </c>
      <c r="D6303" s="414">
        <v>0</v>
      </c>
    </row>
    <row r="6304" spans="1:4" x14ac:dyDescent="0.2">
      <c r="A6304" s="415" t="s">
        <v>10288</v>
      </c>
      <c r="B6304" s="415" t="s">
        <v>3254</v>
      </c>
      <c r="C6304" s="414">
        <v>6675</v>
      </c>
      <c r="D6304" s="414">
        <v>2272.84</v>
      </c>
    </row>
    <row r="6305" spans="1:4" x14ac:dyDescent="0.2">
      <c r="A6305" s="415" t="s">
        <v>10289</v>
      </c>
      <c r="B6305" s="415" t="s">
        <v>3243</v>
      </c>
      <c r="C6305" s="414">
        <v>27759.358288770003</v>
      </c>
      <c r="D6305" s="414">
        <v>10865.01</v>
      </c>
    </row>
    <row r="6306" spans="1:4" x14ac:dyDescent="0.2">
      <c r="A6306" s="415" t="s">
        <v>10289</v>
      </c>
      <c r="B6306" s="415" t="s">
        <v>3244</v>
      </c>
      <c r="C6306" s="414">
        <v>24150.641711229902</v>
      </c>
      <c r="D6306" s="414">
        <v>8991.2800000000007</v>
      </c>
    </row>
    <row r="6307" spans="1:4" x14ac:dyDescent="0.2">
      <c r="A6307" s="415" t="s">
        <v>10290</v>
      </c>
      <c r="B6307" s="415" t="s">
        <v>3254</v>
      </c>
      <c r="C6307" s="414">
        <v>26088.358858501742</v>
      </c>
      <c r="D6307" s="414">
        <v>8883.09</v>
      </c>
    </row>
    <row r="6308" spans="1:4" x14ac:dyDescent="0.2">
      <c r="A6308" s="415" t="s">
        <v>10290</v>
      </c>
      <c r="B6308" s="415" t="s">
        <v>3255</v>
      </c>
      <c r="C6308" s="414">
        <v>60872.837336504104</v>
      </c>
      <c r="D6308" s="414">
        <v>19716.7</v>
      </c>
    </row>
    <row r="6309" spans="1:4" x14ac:dyDescent="0.2">
      <c r="A6309" s="415" t="s">
        <v>10290</v>
      </c>
      <c r="B6309" s="415" t="s">
        <v>3256</v>
      </c>
      <c r="C6309" s="414">
        <v>22740.352804994021</v>
      </c>
      <c r="D6309" s="414">
        <v>6969.9299999999994</v>
      </c>
    </row>
    <row r="6310" spans="1:4" x14ac:dyDescent="0.2">
      <c r="A6310" s="415" t="s">
        <v>10291</v>
      </c>
      <c r="B6310" s="415" t="s">
        <v>3243</v>
      </c>
      <c r="C6310" s="414">
        <v>26655.993596157601</v>
      </c>
      <c r="D6310" s="414">
        <v>10433.16</v>
      </c>
    </row>
    <row r="6311" spans="1:4" x14ac:dyDescent="0.2">
      <c r="A6311" s="415" t="s">
        <v>10291</v>
      </c>
      <c r="B6311" s="415" t="s">
        <v>3244</v>
      </c>
      <c r="C6311" s="414">
        <v>62144.006403842301</v>
      </c>
      <c r="D6311" s="414">
        <v>23136.21</v>
      </c>
    </row>
    <row r="6312" spans="1:4" x14ac:dyDescent="0.2">
      <c r="A6312" s="415" t="s">
        <v>10292</v>
      </c>
      <c r="B6312" s="415" t="s">
        <v>3254</v>
      </c>
      <c r="C6312" s="414">
        <v>3364</v>
      </c>
      <c r="D6312" s="414">
        <v>1145.44</v>
      </c>
    </row>
    <row r="6313" spans="1:4" x14ac:dyDescent="0.2">
      <c r="A6313" s="415" t="s">
        <v>10293</v>
      </c>
      <c r="B6313" s="415" t="s">
        <v>3243</v>
      </c>
      <c r="C6313" s="414">
        <v>30995.835812016601</v>
      </c>
      <c r="D6313" s="414">
        <v>12131.77</v>
      </c>
    </row>
    <row r="6314" spans="1:4" x14ac:dyDescent="0.2">
      <c r="A6314" s="415" t="s">
        <v>10293</v>
      </c>
      <c r="B6314" s="415" t="s">
        <v>3244</v>
      </c>
      <c r="C6314" s="414">
        <v>21108.164187983301</v>
      </c>
      <c r="D6314" s="414">
        <v>7858.57</v>
      </c>
    </row>
    <row r="6315" spans="1:4" x14ac:dyDescent="0.2">
      <c r="A6315" s="415" t="s">
        <v>10294</v>
      </c>
      <c r="B6315" s="415" t="s">
        <v>3987</v>
      </c>
      <c r="C6315" s="414">
        <v>6850</v>
      </c>
      <c r="D6315" s="414">
        <v>1968.69</v>
      </c>
    </row>
    <row r="6316" spans="1:4" x14ac:dyDescent="0.2">
      <c r="A6316" s="415" t="s">
        <v>10294</v>
      </c>
      <c r="B6316" s="415" t="s">
        <v>3991</v>
      </c>
      <c r="C6316" s="414">
        <v>634</v>
      </c>
      <c r="D6316" s="414">
        <v>182.21</v>
      </c>
    </row>
    <row r="6317" spans="1:4" x14ac:dyDescent="0.2">
      <c r="A6317" s="415" t="s">
        <v>10294</v>
      </c>
      <c r="B6317" s="415" t="s">
        <v>3992</v>
      </c>
      <c r="C6317" s="414">
        <v>-634</v>
      </c>
      <c r="D6317" s="414">
        <v>-103.85</v>
      </c>
    </row>
    <row r="6318" spans="1:4" x14ac:dyDescent="0.2">
      <c r="A6318" s="415" t="s">
        <v>10294</v>
      </c>
      <c r="B6318" s="415" t="s">
        <v>3993</v>
      </c>
      <c r="C6318" s="414">
        <v>0</v>
      </c>
      <c r="D6318" s="414">
        <v>0</v>
      </c>
    </row>
    <row r="6319" spans="1:4" x14ac:dyDescent="0.2">
      <c r="A6319" s="415" t="s">
        <v>10295</v>
      </c>
      <c r="B6319" s="415" t="s">
        <v>3254</v>
      </c>
      <c r="C6319" s="414">
        <v>23485</v>
      </c>
      <c r="D6319" s="414">
        <v>7996.64</v>
      </c>
    </row>
    <row r="6320" spans="1:4" x14ac:dyDescent="0.2">
      <c r="A6320" s="415" t="s">
        <v>10296</v>
      </c>
      <c r="B6320" s="415" t="s">
        <v>3254</v>
      </c>
      <c r="C6320" s="414">
        <v>8934</v>
      </c>
      <c r="D6320" s="414">
        <v>3042.03</v>
      </c>
    </row>
    <row r="6321" spans="1:4" x14ac:dyDescent="0.2">
      <c r="A6321" s="415" t="s">
        <v>10297</v>
      </c>
      <c r="B6321" s="415" t="s">
        <v>3254</v>
      </c>
      <c r="C6321" s="414">
        <v>11565</v>
      </c>
      <c r="D6321" s="414">
        <v>3937.88</v>
      </c>
    </row>
    <row r="6322" spans="1:4" x14ac:dyDescent="0.2">
      <c r="A6322" s="415" t="s">
        <v>10298</v>
      </c>
      <c r="B6322" s="415" t="s">
        <v>3243</v>
      </c>
      <c r="C6322" s="414">
        <v>21702</v>
      </c>
      <c r="D6322" s="414">
        <v>8494.16</v>
      </c>
    </row>
    <row r="6323" spans="1:4" x14ac:dyDescent="0.2">
      <c r="A6323" s="415" t="s">
        <v>10299</v>
      </c>
      <c r="B6323" s="415" t="s">
        <v>3254</v>
      </c>
      <c r="C6323" s="414">
        <v>10759</v>
      </c>
      <c r="D6323" s="414">
        <v>3663.44</v>
      </c>
    </row>
    <row r="6324" spans="1:4" x14ac:dyDescent="0.2">
      <c r="A6324" s="415" t="s">
        <v>10300</v>
      </c>
      <c r="B6324" s="415" t="s">
        <v>3254</v>
      </c>
      <c r="C6324" s="414">
        <v>11626</v>
      </c>
      <c r="D6324" s="414">
        <v>3958.65</v>
      </c>
    </row>
    <row r="6325" spans="1:4" x14ac:dyDescent="0.2">
      <c r="A6325" s="415" t="s">
        <v>10301</v>
      </c>
      <c r="B6325" s="415" t="s">
        <v>3254</v>
      </c>
      <c r="C6325" s="414">
        <v>13416</v>
      </c>
      <c r="D6325" s="414">
        <v>4568.1499999999996</v>
      </c>
    </row>
    <row r="6326" spans="1:4" x14ac:dyDescent="0.2">
      <c r="A6326" s="415" t="s">
        <v>10302</v>
      </c>
      <c r="B6326" s="415" t="s">
        <v>3254</v>
      </c>
      <c r="C6326" s="414">
        <v>27399.307273626899</v>
      </c>
      <c r="D6326" s="414">
        <v>9329.4599999999991</v>
      </c>
    </row>
    <row r="6327" spans="1:4" x14ac:dyDescent="0.2">
      <c r="A6327" s="415" t="s">
        <v>10302</v>
      </c>
      <c r="B6327" s="415" t="s">
        <v>3255</v>
      </c>
      <c r="C6327" s="414">
        <v>27974.692726372999</v>
      </c>
      <c r="D6327" s="414">
        <v>9061</v>
      </c>
    </row>
    <row r="6328" spans="1:4" x14ac:dyDescent="0.2">
      <c r="A6328" s="415" t="s">
        <v>10303</v>
      </c>
      <c r="B6328" s="415" t="s">
        <v>3254</v>
      </c>
      <c r="C6328" s="414">
        <v>5611</v>
      </c>
      <c r="D6328" s="414">
        <v>1910.55</v>
      </c>
    </row>
    <row r="6329" spans="1:4" x14ac:dyDescent="0.2">
      <c r="A6329" s="415" t="s">
        <v>10304</v>
      </c>
      <c r="B6329" s="415" t="s">
        <v>3243</v>
      </c>
      <c r="C6329" s="414">
        <v>25159</v>
      </c>
      <c r="D6329" s="414">
        <v>9847.23</v>
      </c>
    </row>
    <row r="6330" spans="1:4" x14ac:dyDescent="0.2">
      <c r="A6330" s="415" t="s">
        <v>10305</v>
      </c>
      <c r="B6330" s="415" t="s">
        <v>3254</v>
      </c>
      <c r="C6330" s="414">
        <v>5543</v>
      </c>
      <c r="D6330" s="414">
        <v>1887.39</v>
      </c>
    </row>
    <row r="6331" spans="1:4" x14ac:dyDescent="0.2">
      <c r="A6331" s="415" t="s">
        <v>10306</v>
      </c>
      <c r="B6331" s="415" t="s">
        <v>3254</v>
      </c>
      <c r="C6331" s="414">
        <v>7334</v>
      </c>
      <c r="D6331" s="414">
        <v>2497.2400000000002</v>
      </c>
    </row>
    <row r="6332" spans="1:4" x14ac:dyDescent="0.2">
      <c r="A6332" s="415" t="s">
        <v>10307</v>
      </c>
      <c r="B6332" s="415" t="s">
        <v>3243</v>
      </c>
      <c r="C6332" s="414">
        <v>18589</v>
      </c>
      <c r="D6332" s="414">
        <v>7275.7300000000005</v>
      </c>
    </row>
    <row r="6333" spans="1:4" x14ac:dyDescent="0.2">
      <c r="A6333" s="415" t="s">
        <v>10308</v>
      </c>
      <c r="B6333" s="415" t="s">
        <v>3243</v>
      </c>
      <c r="C6333" s="414">
        <v>2849.6999999999898</v>
      </c>
      <c r="D6333" s="414">
        <v>1115.3799999999999</v>
      </c>
    </row>
    <row r="6334" spans="1:4" x14ac:dyDescent="0.2">
      <c r="A6334" s="415" t="s">
        <v>10309</v>
      </c>
      <c r="B6334" s="415" t="s">
        <v>3254</v>
      </c>
      <c r="C6334" s="414">
        <v>10412</v>
      </c>
      <c r="D6334" s="414">
        <v>3545.29</v>
      </c>
    </row>
    <row r="6335" spans="1:4" x14ac:dyDescent="0.2">
      <c r="A6335" s="415" t="s">
        <v>10310</v>
      </c>
      <c r="B6335" s="415" t="s">
        <v>3254</v>
      </c>
      <c r="C6335" s="414">
        <v>4763</v>
      </c>
      <c r="D6335" s="414">
        <v>1621.8</v>
      </c>
    </row>
    <row r="6336" spans="1:4" x14ac:dyDescent="0.2">
      <c r="A6336" s="415" t="s">
        <v>10311</v>
      </c>
      <c r="B6336" s="415" t="s">
        <v>3254</v>
      </c>
      <c r="C6336" s="414">
        <v>8065</v>
      </c>
      <c r="D6336" s="414">
        <v>2746.13</v>
      </c>
    </row>
    <row r="6337" spans="1:4" x14ac:dyDescent="0.2">
      <c r="A6337" s="415" t="s">
        <v>10312</v>
      </c>
      <c r="B6337" s="415" t="s">
        <v>3254</v>
      </c>
      <c r="C6337" s="414">
        <v>23490.816019271282</v>
      </c>
      <c r="D6337" s="414">
        <v>7998.6100000000006</v>
      </c>
    </row>
    <row r="6338" spans="1:4" x14ac:dyDescent="0.2">
      <c r="A6338" s="415" t="s">
        <v>10312</v>
      </c>
      <c r="B6338" s="415" t="s">
        <v>3255</v>
      </c>
      <c r="C6338" s="414">
        <v>54522.183980728681</v>
      </c>
      <c r="D6338" s="414">
        <v>17659.73</v>
      </c>
    </row>
    <row r="6339" spans="1:4" x14ac:dyDescent="0.2">
      <c r="A6339" s="415" t="s">
        <v>10313</v>
      </c>
      <c r="B6339" s="415" t="s">
        <v>3243</v>
      </c>
      <c r="C6339" s="414">
        <v>26952.136752136688</v>
      </c>
      <c r="D6339" s="414">
        <v>10549.039999999999</v>
      </c>
    </row>
    <row r="6340" spans="1:4" x14ac:dyDescent="0.2">
      <c r="A6340" s="415" t="s">
        <v>10313</v>
      </c>
      <c r="B6340" s="415" t="s">
        <v>3244</v>
      </c>
      <c r="C6340" s="414">
        <v>36115.863247863213</v>
      </c>
      <c r="D6340" s="414">
        <v>13445.939999999999</v>
      </c>
    </row>
    <row r="6341" spans="1:4" x14ac:dyDescent="0.2">
      <c r="A6341" s="415" t="s">
        <v>10314</v>
      </c>
      <c r="B6341" s="415" t="s">
        <v>3254</v>
      </c>
      <c r="C6341" s="414">
        <v>23372.679738562063</v>
      </c>
      <c r="D6341" s="414">
        <v>7958.41</v>
      </c>
    </row>
    <row r="6342" spans="1:4" x14ac:dyDescent="0.2">
      <c r="A6342" s="415" t="s">
        <v>10314</v>
      </c>
      <c r="B6342" s="415" t="s">
        <v>3255</v>
      </c>
      <c r="C6342" s="414">
        <v>54536.252723311532</v>
      </c>
      <c r="D6342" s="414">
        <v>17664.259999999998</v>
      </c>
    </row>
    <row r="6343" spans="1:4" x14ac:dyDescent="0.2">
      <c r="A6343" s="415" t="s">
        <v>10314</v>
      </c>
      <c r="B6343" s="415" t="s">
        <v>3256</v>
      </c>
      <c r="C6343" s="414">
        <v>279693.06753812602</v>
      </c>
      <c r="D6343" s="414">
        <v>85725.92</v>
      </c>
    </row>
    <row r="6344" spans="1:4" x14ac:dyDescent="0.2">
      <c r="A6344" s="415" t="s">
        <v>10315</v>
      </c>
      <c r="B6344" s="415" t="s">
        <v>3254</v>
      </c>
      <c r="C6344" s="414">
        <v>16031</v>
      </c>
      <c r="D6344" s="414">
        <v>5458.56</v>
      </c>
    </row>
    <row r="6345" spans="1:4" x14ac:dyDescent="0.2">
      <c r="A6345" s="415" t="s">
        <v>10316</v>
      </c>
      <c r="B6345" s="415" t="s">
        <v>3254</v>
      </c>
      <c r="C6345" s="414">
        <v>6118</v>
      </c>
      <c r="D6345" s="414">
        <v>2083.1799999999998</v>
      </c>
    </row>
    <row r="6346" spans="1:4" x14ac:dyDescent="0.2">
      <c r="A6346" s="415" t="s">
        <v>10317</v>
      </c>
      <c r="B6346" s="415" t="s">
        <v>3243</v>
      </c>
      <c r="C6346" s="414">
        <v>17060</v>
      </c>
      <c r="D6346" s="414">
        <v>6677.28</v>
      </c>
    </row>
    <row r="6347" spans="1:4" x14ac:dyDescent="0.2">
      <c r="A6347" s="415" t="s">
        <v>10318</v>
      </c>
      <c r="B6347" s="415" t="s">
        <v>3254</v>
      </c>
      <c r="C6347" s="414">
        <v>10654</v>
      </c>
      <c r="D6347" s="414">
        <v>3627.6899999999996</v>
      </c>
    </row>
    <row r="6348" spans="1:4" x14ac:dyDescent="0.2">
      <c r="A6348" s="415" t="s">
        <v>10319</v>
      </c>
      <c r="B6348" s="415" t="s">
        <v>3254</v>
      </c>
      <c r="C6348" s="414">
        <v>4150</v>
      </c>
      <c r="D6348" s="414">
        <v>1413.08</v>
      </c>
    </row>
    <row r="6349" spans="1:4" x14ac:dyDescent="0.2">
      <c r="A6349" s="415" t="s">
        <v>10320</v>
      </c>
      <c r="B6349" s="415" t="s">
        <v>3243</v>
      </c>
      <c r="C6349" s="414">
        <v>29826.666666666599</v>
      </c>
      <c r="D6349" s="414">
        <v>11674.16</v>
      </c>
    </row>
    <row r="6350" spans="1:4" x14ac:dyDescent="0.2">
      <c r="A6350" s="415" t="s">
        <v>10320</v>
      </c>
      <c r="B6350" s="415" t="s">
        <v>3244</v>
      </c>
      <c r="C6350" s="414">
        <v>14913.333333333299</v>
      </c>
      <c r="D6350" s="414">
        <v>5552.23</v>
      </c>
    </row>
    <row r="6351" spans="1:4" x14ac:dyDescent="0.2">
      <c r="A6351" s="415" t="s">
        <v>10321</v>
      </c>
      <c r="B6351" s="415" t="s">
        <v>3243</v>
      </c>
      <c r="C6351" s="414">
        <v>23603.333333333299</v>
      </c>
      <c r="D6351" s="414">
        <v>9238.34</v>
      </c>
    </row>
    <row r="6352" spans="1:4" x14ac:dyDescent="0.2">
      <c r="A6352" s="415" t="s">
        <v>10321</v>
      </c>
      <c r="B6352" s="415" t="s">
        <v>3244</v>
      </c>
      <c r="C6352" s="414">
        <v>4720.6666666666597</v>
      </c>
      <c r="D6352" s="414">
        <v>1757.5</v>
      </c>
    </row>
    <row r="6353" spans="1:4" x14ac:dyDescent="0.2">
      <c r="A6353" s="415" t="s">
        <v>10322</v>
      </c>
      <c r="B6353" s="415" t="s">
        <v>3243</v>
      </c>
      <c r="C6353" s="414">
        <v>6335</v>
      </c>
      <c r="D6353" s="414">
        <v>2479.52</v>
      </c>
    </row>
    <row r="6354" spans="1:4" x14ac:dyDescent="0.2">
      <c r="A6354" s="415" t="s">
        <v>10323</v>
      </c>
      <c r="B6354" s="415" t="s">
        <v>3254</v>
      </c>
      <c r="C6354" s="414">
        <v>10259</v>
      </c>
      <c r="D6354" s="414">
        <v>3493.19</v>
      </c>
    </row>
    <row r="6355" spans="1:4" x14ac:dyDescent="0.2">
      <c r="A6355" s="415" t="s">
        <v>10324</v>
      </c>
      <c r="B6355" s="415" t="s">
        <v>3254</v>
      </c>
      <c r="C6355" s="414">
        <v>3288</v>
      </c>
      <c r="D6355" s="414">
        <v>1119.56</v>
      </c>
    </row>
    <row r="6356" spans="1:4" x14ac:dyDescent="0.2">
      <c r="A6356" s="415" t="s">
        <v>10325</v>
      </c>
      <c r="B6356" s="415" t="s">
        <v>3243</v>
      </c>
      <c r="C6356" s="414">
        <v>21849.059443189133</v>
      </c>
      <c r="D6356" s="414">
        <v>8551.7200000000012</v>
      </c>
    </row>
    <row r="6357" spans="1:4" x14ac:dyDescent="0.2">
      <c r="A6357" s="415" t="s">
        <v>10325</v>
      </c>
      <c r="B6357" s="415" t="s">
        <v>3244</v>
      </c>
      <c r="C6357" s="414">
        <v>30588.683220464784</v>
      </c>
      <c r="D6357" s="414">
        <v>11388.179999999998</v>
      </c>
    </row>
    <row r="6358" spans="1:4" x14ac:dyDescent="0.2">
      <c r="A6358" s="415" t="s">
        <v>10326</v>
      </c>
      <c r="B6358" s="415" t="s">
        <v>3270</v>
      </c>
      <c r="C6358" s="414">
        <v>0</v>
      </c>
      <c r="D6358" s="414">
        <v>0</v>
      </c>
    </row>
    <row r="6359" spans="1:4" x14ac:dyDescent="0.2">
      <c r="A6359" s="415" t="s">
        <v>10326</v>
      </c>
      <c r="B6359" s="415" t="s">
        <v>3271</v>
      </c>
      <c r="C6359" s="414">
        <v>20155.757336345945</v>
      </c>
      <c r="D6359" s="414">
        <v>6332.9299999999994</v>
      </c>
    </row>
    <row r="6360" spans="1:4" x14ac:dyDescent="0.2">
      <c r="A6360" s="415" t="s">
        <v>10327</v>
      </c>
      <c r="B6360" s="415" t="s">
        <v>3254</v>
      </c>
      <c r="C6360" s="414">
        <v>24035.839160839128</v>
      </c>
      <c r="D6360" s="414">
        <v>8184.2</v>
      </c>
    </row>
    <row r="6361" spans="1:4" x14ac:dyDescent="0.2">
      <c r="A6361" s="415" t="s">
        <v>10327</v>
      </c>
      <c r="B6361" s="415" t="s">
        <v>3255</v>
      </c>
      <c r="C6361" s="414">
        <v>56083.624708624666</v>
      </c>
      <c r="D6361" s="414">
        <v>18165.469999999994</v>
      </c>
    </row>
    <row r="6362" spans="1:4" x14ac:dyDescent="0.2">
      <c r="A6362" s="415" t="s">
        <v>10327</v>
      </c>
      <c r="B6362" s="415" t="s">
        <v>3256</v>
      </c>
      <c r="C6362" s="414">
        <v>16120.036130536097</v>
      </c>
      <c r="D6362" s="414">
        <v>4940.78</v>
      </c>
    </row>
    <row r="6363" spans="1:4" x14ac:dyDescent="0.2">
      <c r="A6363" s="415" t="s">
        <v>10328</v>
      </c>
      <c r="B6363" s="415" t="s">
        <v>3254</v>
      </c>
      <c r="C6363" s="414">
        <v>7370</v>
      </c>
      <c r="D6363" s="414">
        <v>2509.4899999999998</v>
      </c>
    </row>
    <row r="6364" spans="1:4" x14ac:dyDescent="0.2">
      <c r="A6364" s="415" t="s">
        <v>10329</v>
      </c>
      <c r="B6364" s="415" t="s">
        <v>3243</v>
      </c>
      <c r="C6364" s="414">
        <v>9685</v>
      </c>
      <c r="D6364" s="414">
        <v>3790.71</v>
      </c>
    </row>
    <row r="6365" spans="1:4" x14ac:dyDescent="0.2">
      <c r="A6365" s="415" t="s">
        <v>10330</v>
      </c>
      <c r="B6365" s="415" t="s">
        <v>3254</v>
      </c>
      <c r="C6365" s="414">
        <v>9175</v>
      </c>
      <c r="D6365" s="414">
        <v>3124.09</v>
      </c>
    </row>
    <row r="6366" spans="1:4" x14ac:dyDescent="0.2">
      <c r="A6366" s="415" t="s">
        <v>10331</v>
      </c>
      <c r="B6366" s="415" t="s">
        <v>3243</v>
      </c>
      <c r="C6366" s="414">
        <v>29593.478260869499</v>
      </c>
      <c r="D6366" s="414">
        <v>11582.89</v>
      </c>
    </row>
    <row r="6367" spans="1:4" x14ac:dyDescent="0.2">
      <c r="A6367" s="415" t="s">
        <v>10331</v>
      </c>
      <c r="B6367" s="415" t="s">
        <v>3244</v>
      </c>
      <c r="C6367" s="414">
        <v>11245.5217391304</v>
      </c>
      <c r="D6367" s="414">
        <v>4186.71</v>
      </c>
    </row>
    <row r="6368" spans="1:4" x14ac:dyDescent="0.2">
      <c r="A6368" s="415" t="s">
        <v>10332</v>
      </c>
      <c r="B6368" s="415" t="s">
        <v>3254</v>
      </c>
      <c r="C6368" s="414">
        <v>6802</v>
      </c>
      <c r="D6368" s="414">
        <v>2316.08</v>
      </c>
    </row>
    <row r="6369" spans="1:4" x14ac:dyDescent="0.2">
      <c r="A6369" s="415" t="s">
        <v>10333</v>
      </c>
      <c r="B6369" s="415" t="s">
        <v>3243</v>
      </c>
      <c r="C6369" s="414">
        <v>27039.09465020572</v>
      </c>
      <c r="D6369" s="414">
        <v>10583.110000000002</v>
      </c>
    </row>
    <row r="6370" spans="1:4" x14ac:dyDescent="0.2">
      <c r="A6370" s="415" t="s">
        <v>10333</v>
      </c>
      <c r="B6370" s="415" t="s">
        <v>3244</v>
      </c>
      <c r="C6370" s="414">
        <v>25524.905349794204</v>
      </c>
      <c r="D6370" s="414">
        <v>9502.93</v>
      </c>
    </row>
    <row r="6371" spans="1:4" x14ac:dyDescent="0.2">
      <c r="A6371" s="415" t="s">
        <v>10334</v>
      </c>
      <c r="B6371" s="415" t="s">
        <v>3254</v>
      </c>
      <c r="C6371" s="414">
        <v>4971</v>
      </c>
      <c r="D6371" s="414">
        <v>1692.63</v>
      </c>
    </row>
    <row r="6372" spans="1:4" x14ac:dyDescent="0.2">
      <c r="A6372" s="415" t="s">
        <v>10334</v>
      </c>
      <c r="B6372" s="415" t="s">
        <v>3258</v>
      </c>
      <c r="C6372" s="414">
        <v>4895</v>
      </c>
      <c r="D6372" s="414">
        <v>1666.75</v>
      </c>
    </row>
    <row r="6373" spans="1:4" x14ac:dyDescent="0.2">
      <c r="A6373" s="415" t="s">
        <v>10334</v>
      </c>
      <c r="B6373" s="415" t="s">
        <v>3259</v>
      </c>
      <c r="C6373" s="414">
        <v>-2959.7999999999902</v>
      </c>
      <c r="D6373" s="414">
        <v>-484.82</v>
      </c>
    </row>
    <row r="6374" spans="1:4" x14ac:dyDescent="0.2">
      <c r="A6374" s="415" t="s">
        <v>10334</v>
      </c>
      <c r="B6374" s="415" t="s">
        <v>3260</v>
      </c>
      <c r="C6374" s="414">
        <v>-1935.2</v>
      </c>
      <c r="D6374" s="414">
        <v>-232.22</v>
      </c>
    </row>
    <row r="6375" spans="1:4" x14ac:dyDescent="0.2">
      <c r="A6375" s="415" t="s">
        <v>10335</v>
      </c>
      <c r="B6375" s="415" t="s">
        <v>3243</v>
      </c>
      <c r="C6375" s="414">
        <v>27106.8181818181</v>
      </c>
      <c r="D6375" s="414">
        <v>10609.61</v>
      </c>
    </row>
    <row r="6376" spans="1:4" x14ac:dyDescent="0.2">
      <c r="A6376" s="415" t="s">
        <v>10335</v>
      </c>
      <c r="B6376" s="415" t="s">
        <v>3244</v>
      </c>
      <c r="C6376" s="414">
        <v>8674.1818181818089</v>
      </c>
      <c r="D6376" s="414">
        <v>3229.4</v>
      </c>
    </row>
    <row r="6377" spans="1:4" x14ac:dyDescent="0.2">
      <c r="A6377" s="415" t="s">
        <v>10336</v>
      </c>
      <c r="B6377" s="415" t="s">
        <v>3254</v>
      </c>
      <c r="C6377" s="414">
        <v>25888.780487804801</v>
      </c>
      <c r="D6377" s="414">
        <v>8815.1299999999992</v>
      </c>
    </row>
    <row r="6378" spans="1:4" x14ac:dyDescent="0.2">
      <c r="A6378" s="415" t="s">
        <v>10336</v>
      </c>
      <c r="B6378" s="415" t="s">
        <v>3255</v>
      </c>
      <c r="C6378" s="414">
        <v>647.21951219512198</v>
      </c>
      <c r="D6378" s="414">
        <v>209.63</v>
      </c>
    </row>
    <row r="6379" spans="1:4" x14ac:dyDescent="0.2">
      <c r="A6379" s="415" t="s">
        <v>10337</v>
      </c>
      <c r="B6379" s="415" t="s">
        <v>3243</v>
      </c>
      <c r="C6379" s="414">
        <v>18660.799999999977</v>
      </c>
      <c r="D6379" s="414">
        <v>7303.84</v>
      </c>
    </row>
    <row r="6380" spans="1:4" x14ac:dyDescent="0.2">
      <c r="A6380" s="415" t="s">
        <v>10338</v>
      </c>
      <c r="B6380" s="415" t="s">
        <v>3254</v>
      </c>
      <c r="C6380" s="414">
        <v>3102</v>
      </c>
      <c r="D6380" s="414">
        <v>1056.21</v>
      </c>
    </row>
    <row r="6381" spans="1:4" x14ac:dyDescent="0.2">
      <c r="A6381" s="415" t="s">
        <v>10339</v>
      </c>
      <c r="B6381" s="415" t="s">
        <v>3254</v>
      </c>
      <c r="C6381" s="414">
        <v>20299</v>
      </c>
      <c r="D6381" s="414">
        <v>6911.81</v>
      </c>
    </row>
    <row r="6382" spans="1:4" x14ac:dyDescent="0.2">
      <c r="A6382" s="415" t="s">
        <v>10340</v>
      </c>
      <c r="B6382" s="415" t="s">
        <v>3243</v>
      </c>
      <c r="C6382" s="414">
        <v>23543.955014058061</v>
      </c>
      <c r="D6382" s="414">
        <v>9215.1</v>
      </c>
    </row>
    <row r="6383" spans="1:4" x14ac:dyDescent="0.2">
      <c r="A6383" s="415" t="s">
        <v>10340</v>
      </c>
      <c r="B6383" s="415" t="s">
        <v>3244</v>
      </c>
      <c r="C6383" s="414">
        <v>39259.544985941859</v>
      </c>
      <c r="D6383" s="414">
        <v>14616.34</v>
      </c>
    </row>
    <row r="6384" spans="1:4" x14ac:dyDescent="0.2">
      <c r="A6384" s="415" t="s">
        <v>10341</v>
      </c>
      <c r="B6384" s="415" t="s">
        <v>3243</v>
      </c>
      <c r="C6384" s="414">
        <v>25946.859903381606</v>
      </c>
      <c r="D6384" s="414">
        <v>10155.599999999999</v>
      </c>
    </row>
    <row r="6385" spans="1:4" x14ac:dyDescent="0.2">
      <c r="A6385" s="415" t="s">
        <v>10341</v>
      </c>
      <c r="B6385" s="415" t="s">
        <v>3244</v>
      </c>
      <c r="C6385" s="414">
        <v>17021.14009661831</v>
      </c>
      <c r="D6385" s="414">
        <v>6336.9700000000012</v>
      </c>
    </row>
    <row r="6386" spans="1:4" x14ac:dyDescent="0.2">
      <c r="A6386" s="415" t="s">
        <v>10342</v>
      </c>
      <c r="B6386" s="415" t="s">
        <v>3254</v>
      </c>
      <c r="C6386" s="414">
        <v>6829.5</v>
      </c>
      <c r="D6386" s="414">
        <v>2325.44</v>
      </c>
    </row>
    <row r="6387" spans="1:4" x14ac:dyDescent="0.2">
      <c r="A6387" s="415" t="s">
        <v>10343</v>
      </c>
      <c r="B6387" s="415" t="s">
        <v>3254</v>
      </c>
      <c r="C6387" s="414">
        <v>6414</v>
      </c>
      <c r="D6387" s="414">
        <v>2183.9699999999998</v>
      </c>
    </row>
    <row r="6388" spans="1:4" x14ac:dyDescent="0.2">
      <c r="A6388" s="415" t="s">
        <v>10344</v>
      </c>
      <c r="B6388" s="415" t="s">
        <v>3254</v>
      </c>
      <c r="C6388" s="414">
        <v>28590</v>
      </c>
      <c r="D6388" s="414">
        <v>9734.89</v>
      </c>
    </row>
    <row r="6389" spans="1:4" x14ac:dyDescent="0.2">
      <c r="A6389" s="415" t="s">
        <v>10345</v>
      </c>
      <c r="B6389" s="415" t="s">
        <v>3254</v>
      </c>
      <c r="C6389" s="414">
        <v>15502</v>
      </c>
      <c r="D6389" s="414">
        <v>5278.43</v>
      </c>
    </row>
    <row r="6390" spans="1:4" x14ac:dyDescent="0.2">
      <c r="A6390" s="415" t="s">
        <v>10346</v>
      </c>
      <c r="B6390" s="415" t="s">
        <v>3254</v>
      </c>
      <c r="C6390" s="414">
        <v>5192</v>
      </c>
      <c r="D6390" s="414">
        <v>1767.88</v>
      </c>
    </row>
    <row r="6391" spans="1:4" x14ac:dyDescent="0.2">
      <c r="A6391" s="415" t="s">
        <v>10347</v>
      </c>
      <c r="B6391" s="415" t="s">
        <v>3254</v>
      </c>
      <c r="C6391" s="414">
        <v>26924</v>
      </c>
      <c r="D6391" s="414">
        <v>9167.6200000000008</v>
      </c>
    </row>
    <row r="6392" spans="1:4" x14ac:dyDescent="0.2">
      <c r="A6392" s="415" t="s">
        <v>10348</v>
      </c>
      <c r="B6392" s="415" t="s">
        <v>3243</v>
      </c>
      <c r="C6392" s="414">
        <v>7320</v>
      </c>
      <c r="D6392" s="414">
        <v>2865.0499999999997</v>
      </c>
    </row>
    <row r="6393" spans="1:4" x14ac:dyDescent="0.2">
      <c r="A6393" s="415" t="s">
        <v>10349</v>
      </c>
      <c r="B6393" s="415" t="s">
        <v>3254</v>
      </c>
      <c r="C6393" s="414">
        <v>6074</v>
      </c>
      <c r="D6393" s="414">
        <v>2068.1999999999998</v>
      </c>
    </row>
    <row r="6394" spans="1:4" x14ac:dyDescent="0.2">
      <c r="A6394" s="415" t="s">
        <v>10350</v>
      </c>
      <c r="B6394" s="415" t="s">
        <v>3254</v>
      </c>
      <c r="C6394" s="414">
        <v>5104</v>
      </c>
      <c r="D6394" s="414">
        <v>1737.91</v>
      </c>
    </row>
    <row r="6395" spans="1:4" x14ac:dyDescent="0.2">
      <c r="A6395" s="415" t="s">
        <v>10351</v>
      </c>
      <c r="B6395" s="415" t="s">
        <v>3243</v>
      </c>
      <c r="C6395" s="414">
        <v>5136</v>
      </c>
      <c r="D6395" s="414">
        <v>2010.23</v>
      </c>
    </row>
    <row r="6396" spans="1:4" x14ac:dyDescent="0.2">
      <c r="A6396" s="415" t="s">
        <v>10352</v>
      </c>
      <c r="B6396" s="415" t="s">
        <v>169</v>
      </c>
      <c r="C6396" s="414">
        <v>28678.9215686274</v>
      </c>
      <c r="D6396" s="414">
        <v>12334.8</v>
      </c>
    </row>
    <row r="6397" spans="1:4" x14ac:dyDescent="0.2">
      <c r="A6397" s="415" t="s">
        <v>10352</v>
      </c>
      <c r="B6397" s="415" t="s">
        <v>171</v>
      </c>
      <c r="C6397" s="414">
        <v>6424.0784313725399</v>
      </c>
      <c r="D6397" s="414">
        <v>2628.09</v>
      </c>
    </row>
    <row r="6398" spans="1:4" x14ac:dyDescent="0.2">
      <c r="A6398" s="415" t="s">
        <v>10353</v>
      </c>
      <c r="B6398" s="415" t="s">
        <v>3254</v>
      </c>
      <c r="C6398" s="414">
        <v>5302</v>
      </c>
      <c r="D6398" s="414">
        <v>1805.33</v>
      </c>
    </row>
    <row r="6399" spans="1:4" x14ac:dyDescent="0.2">
      <c r="A6399" s="415" t="s">
        <v>10354</v>
      </c>
      <c r="B6399" s="415" t="s">
        <v>3254</v>
      </c>
      <c r="C6399" s="414">
        <v>28133.270321361</v>
      </c>
      <c r="D6399" s="414">
        <v>9579.3799999999992</v>
      </c>
    </row>
    <row r="6400" spans="1:4" x14ac:dyDescent="0.2">
      <c r="A6400" s="415" t="s">
        <v>10354</v>
      </c>
      <c r="B6400" s="415" t="s">
        <v>3255</v>
      </c>
      <c r="C6400" s="414">
        <v>1631.72967863894</v>
      </c>
      <c r="D6400" s="414">
        <v>528.52</v>
      </c>
    </row>
    <row r="6401" spans="1:4" x14ac:dyDescent="0.2">
      <c r="A6401" s="415" t="s">
        <v>10355</v>
      </c>
      <c r="B6401" s="415" t="s">
        <v>3254</v>
      </c>
      <c r="C6401" s="414">
        <v>13088</v>
      </c>
      <c r="D6401" s="414">
        <v>4456.46</v>
      </c>
    </row>
    <row r="6402" spans="1:4" x14ac:dyDescent="0.2">
      <c r="A6402" s="415" t="s">
        <v>10356</v>
      </c>
      <c r="B6402" s="415" t="s">
        <v>3243</v>
      </c>
      <c r="C6402" s="414">
        <v>8953</v>
      </c>
      <c r="D6402" s="414">
        <v>3504.2</v>
      </c>
    </row>
    <row r="6403" spans="1:4" x14ac:dyDescent="0.2">
      <c r="A6403" s="415" t="s">
        <v>10357</v>
      </c>
      <c r="B6403" s="415" t="s">
        <v>3243</v>
      </c>
      <c r="C6403" s="414">
        <v>25636.3636363636</v>
      </c>
      <c r="D6403" s="414">
        <v>10034.07</v>
      </c>
    </row>
    <row r="6404" spans="1:4" x14ac:dyDescent="0.2">
      <c r="A6404" s="415" t="s">
        <v>10357</v>
      </c>
      <c r="B6404" s="415" t="s">
        <v>3244</v>
      </c>
      <c r="C6404" s="414">
        <v>58963.636363636302</v>
      </c>
      <c r="D6404" s="414">
        <v>21952.16</v>
      </c>
    </row>
    <row r="6405" spans="1:4" x14ac:dyDescent="0.2">
      <c r="A6405" s="415" t="s">
        <v>10358</v>
      </c>
      <c r="B6405" s="415" t="s">
        <v>3254</v>
      </c>
      <c r="C6405" s="414">
        <v>2688.8</v>
      </c>
      <c r="D6405" s="414">
        <v>915.54</v>
      </c>
    </row>
    <row r="6406" spans="1:4" x14ac:dyDescent="0.2">
      <c r="A6406" s="415" t="s">
        <v>10360</v>
      </c>
      <c r="B6406" s="415" t="s">
        <v>3254</v>
      </c>
      <c r="C6406" s="414">
        <v>3656</v>
      </c>
      <c r="D6406" s="414">
        <v>1244.8600000000001</v>
      </c>
    </row>
    <row r="6407" spans="1:4" x14ac:dyDescent="0.2">
      <c r="A6407" s="415" t="s">
        <v>10361</v>
      </c>
      <c r="B6407" s="415" t="s">
        <v>3243</v>
      </c>
      <c r="C6407" s="414">
        <v>9043</v>
      </c>
      <c r="D6407" s="414">
        <v>3539.43</v>
      </c>
    </row>
    <row r="6408" spans="1:4" x14ac:dyDescent="0.2">
      <c r="A6408" s="415" t="s">
        <v>10362</v>
      </c>
      <c r="B6408" s="415" t="s">
        <v>3243</v>
      </c>
      <c r="C6408" s="414">
        <v>24361.904761904701</v>
      </c>
      <c r="D6408" s="414">
        <v>9535.25</v>
      </c>
    </row>
    <row r="6409" spans="1:4" x14ac:dyDescent="0.2">
      <c r="A6409" s="415" t="s">
        <v>10362</v>
      </c>
      <c r="B6409" s="415" t="s">
        <v>3244</v>
      </c>
      <c r="C6409" s="414">
        <v>1218.0952380952299</v>
      </c>
      <c r="D6409" s="414">
        <v>453.5</v>
      </c>
    </row>
    <row r="6410" spans="1:4" x14ac:dyDescent="0.2">
      <c r="A6410" s="415" t="s">
        <v>10363</v>
      </c>
      <c r="B6410" s="415" t="s">
        <v>3254</v>
      </c>
      <c r="C6410" s="414">
        <v>1446</v>
      </c>
      <c r="D6410" s="414">
        <v>492.36</v>
      </c>
    </row>
    <row r="6411" spans="1:4" x14ac:dyDescent="0.2">
      <c r="A6411" s="415" t="s">
        <v>10364</v>
      </c>
      <c r="B6411" s="415" t="s">
        <v>3243</v>
      </c>
      <c r="C6411" s="414">
        <v>25907.288746495757</v>
      </c>
      <c r="D6411" s="414">
        <v>10140.11</v>
      </c>
    </row>
    <row r="6412" spans="1:4" x14ac:dyDescent="0.2">
      <c r="A6412" s="415" t="s">
        <v>10364</v>
      </c>
      <c r="B6412" s="415" t="s">
        <v>3244</v>
      </c>
      <c r="C6412" s="414">
        <v>60346.711253504123</v>
      </c>
      <c r="D6412" s="414">
        <v>22467.07</v>
      </c>
    </row>
    <row r="6413" spans="1:4" x14ac:dyDescent="0.2">
      <c r="A6413" s="415" t="s">
        <v>10365</v>
      </c>
      <c r="B6413" s="415" t="s">
        <v>3270</v>
      </c>
      <c r="C6413" s="414">
        <v>4408</v>
      </c>
      <c r="D6413" s="414">
        <v>1455.96</v>
      </c>
    </row>
    <row r="6414" spans="1:4" x14ac:dyDescent="0.2">
      <c r="A6414" s="415" t="s">
        <v>10366</v>
      </c>
      <c r="B6414" s="415" t="s">
        <v>3254</v>
      </c>
      <c r="C6414" s="414">
        <v>19168</v>
      </c>
      <c r="D6414" s="414">
        <v>6526.7</v>
      </c>
    </row>
    <row r="6415" spans="1:4" x14ac:dyDescent="0.2">
      <c r="A6415" s="415" t="s">
        <v>10367</v>
      </c>
      <c r="B6415" s="415" t="s">
        <v>3254</v>
      </c>
      <c r="C6415" s="414">
        <v>25219.238941471802</v>
      </c>
      <c r="D6415" s="414">
        <v>8587.15</v>
      </c>
    </row>
    <row r="6416" spans="1:4" x14ac:dyDescent="0.2">
      <c r="A6416" s="415" t="s">
        <v>10367</v>
      </c>
      <c r="B6416" s="415" t="s">
        <v>3255</v>
      </c>
      <c r="C6416" s="414">
        <v>18300.7610585281</v>
      </c>
      <c r="D6416" s="414">
        <v>5927.62</v>
      </c>
    </row>
    <row r="6417" spans="1:4" x14ac:dyDescent="0.2">
      <c r="A6417" s="415" t="s">
        <v>10368</v>
      </c>
      <c r="B6417" s="415" t="s">
        <v>3270</v>
      </c>
      <c r="C6417" s="414">
        <v>8223</v>
      </c>
      <c r="D6417" s="414">
        <v>2716.06</v>
      </c>
    </row>
    <row r="6418" spans="1:4" x14ac:dyDescent="0.2">
      <c r="A6418" s="415" t="s">
        <v>10369</v>
      </c>
      <c r="B6418" s="415" t="s">
        <v>3243</v>
      </c>
      <c r="C6418" s="414">
        <v>0</v>
      </c>
      <c r="D6418" s="414">
        <v>0</v>
      </c>
    </row>
    <row r="6419" spans="1:4" x14ac:dyDescent="0.2">
      <c r="A6419" s="415" t="s">
        <v>10369</v>
      </c>
      <c r="B6419" s="415" t="s">
        <v>3244</v>
      </c>
      <c r="C6419" s="414">
        <v>21559</v>
      </c>
      <c r="D6419" s="414">
        <v>8026.42</v>
      </c>
    </row>
    <row r="6420" spans="1:4" x14ac:dyDescent="0.2">
      <c r="A6420" s="415" t="s">
        <v>10370</v>
      </c>
      <c r="B6420" s="415" t="s">
        <v>3270</v>
      </c>
      <c r="C6420" s="414">
        <v>9000</v>
      </c>
      <c r="D6420" s="414">
        <v>2972.7</v>
      </c>
    </row>
    <row r="6421" spans="1:4" x14ac:dyDescent="0.2">
      <c r="A6421" s="415" t="s">
        <v>10371</v>
      </c>
      <c r="B6421" s="415" t="s">
        <v>3254</v>
      </c>
      <c r="C6421" s="414">
        <v>5656</v>
      </c>
      <c r="D6421" s="414">
        <v>1925.87</v>
      </c>
    </row>
    <row r="6422" spans="1:4" x14ac:dyDescent="0.2">
      <c r="A6422" s="415" t="s">
        <v>10372</v>
      </c>
      <c r="B6422" s="415" t="s">
        <v>3254</v>
      </c>
      <c r="C6422" s="414">
        <v>7942</v>
      </c>
      <c r="D6422" s="414">
        <v>2704.25</v>
      </c>
    </row>
    <row r="6423" spans="1:4" x14ac:dyDescent="0.2">
      <c r="A6423" s="415" t="s">
        <v>10373</v>
      </c>
      <c r="B6423" s="415" t="s">
        <v>3254</v>
      </c>
      <c r="C6423" s="414">
        <v>6366</v>
      </c>
      <c r="D6423" s="414">
        <v>2167.62</v>
      </c>
    </row>
    <row r="6424" spans="1:4" x14ac:dyDescent="0.2">
      <c r="A6424" s="415" t="s">
        <v>10374</v>
      </c>
      <c r="B6424" s="415" t="s">
        <v>3270</v>
      </c>
      <c r="C6424" s="414">
        <v>10714</v>
      </c>
      <c r="D6424" s="414">
        <v>3538.83</v>
      </c>
    </row>
    <row r="6425" spans="1:4" x14ac:dyDescent="0.2">
      <c r="A6425" s="415" t="s">
        <v>10375</v>
      </c>
      <c r="B6425" s="415" t="s">
        <v>3270</v>
      </c>
      <c r="C6425" s="414">
        <v>6444</v>
      </c>
      <c r="D6425" s="414">
        <v>2128.4499999999998</v>
      </c>
    </row>
    <row r="6426" spans="1:4" x14ac:dyDescent="0.2">
      <c r="A6426" s="415" t="s">
        <v>10376</v>
      </c>
      <c r="B6426" s="415" t="s">
        <v>3270</v>
      </c>
      <c r="C6426" s="414">
        <v>4502</v>
      </c>
      <c r="D6426" s="414">
        <v>1487.01</v>
      </c>
    </row>
    <row r="6427" spans="1:4" x14ac:dyDescent="0.2">
      <c r="A6427" s="415" t="s">
        <v>10377</v>
      </c>
      <c r="B6427" s="415" t="s">
        <v>3243</v>
      </c>
      <c r="C6427" s="414">
        <v>27236.842105263098</v>
      </c>
      <c r="D6427" s="414">
        <v>10660.5</v>
      </c>
    </row>
    <row r="6428" spans="1:4" x14ac:dyDescent="0.2">
      <c r="A6428" s="415" t="s">
        <v>10377</v>
      </c>
      <c r="B6428" s="415" t="s">
        <v>3244</v>
      </c>
      <c r="C6428" s="414">
        <v>41763.157894736803</v>
      </c>
      <c r="D6428" s="414">
        <v>15548.42</v>
      </c>
    </row>
    <row r="6429" spans="1:4" x14ac:dyDescent="0.2">
      <c r="A6429" s="415" t="s">
        <v>10378</v>
      </c>
      <c r="B6429" s="415" t="s">
        <v>3243</v>
      </c>
      <c r="C6429" s="414">
        <v>23158.289241622537</v>
      </c>
      <c r="D6429" s="414">
        <v>9064.1500000000015</v>
      </c>
    </row>
    <row r="6430" spans="1:4" x14ac:dyDescent="0.2">
      <c r="A6430" s="415" t="s">
        <v>10378</v>
      </c>
      <c r="B6430" s="415" t="s">
        <v>3244</v>
      </c>
      <c r="C6430" s="414">
        <v>29364.71075837738</v>
      </c>
      <c r="D6430" s="414">
        <v>10932.469999999998</v>
      </c>
    </row>
    <row r="6431" spans="1:4" x14ac:dyDescent="0.2">
      <c r="A6431" s="415" t="s">
        <v>10379</v>
      </c>
      <c r="B6431" s="415" t="s">
        <v>3243</v>
      </c>
      <c r="C6431" s="414">
        <v>25739.8829839102</v>
      </c>
      <c r="D6431" s="414">
        <v>10074.59</v>
      </c>
    </row>
    <row r="6432" spans="1:4" x14ac:dyDescent="0.2">
      <c r="A6432" s="415" t="s">
        <v>10379</v>
      </c>
      <c r="B6432" s="415" t="s">
        <v>3244</v>
      </c>
      <c r="C6432" s="414">
        <v>9455.1170160897109</v>
      </c>
      <c r="D6432" s="414">
        <v>3520.14</v>
      </c>
    </row>
    <row r="6433" spans="1:4" x14ac:dyDescent="0.2">
      <c r="A6433" s="415" t="s">
        <v>10380</v>
      </c>
      <c r="B6433" s="415" t="s">
        <v>3243</v>
      </c>
      <c r="C6433" s="414">
        <v>15658</v>
      </c>
      <c r="D6433" s="414">
        <v>6128.54</v>
      </c>
    </row>
    <row r="6434" spans="1:4" x14ac:dyDescent="0.2">
      <c r="A6434" s="415" t="s">
        <v>10381</v>
      </c>
      <c r="B6434" s="415" t="s">
        <v>3254</v>
      </c>
      <c r="C6434" s="414">
        <v>6582</v>
      </c>
      <c r="D6434" s="414">
        <v>2241.17</v>
      </c>
    </row>
    <row r="6435" spans="1:4" x14ac:dyDescent="0.2">
      <c r="A6435" s="415" t="s">
        <v>10382</v>
      </c>
      <c r="B6435" s="415" t="s">
        <v>3254</v>
      </c>
      <c r="C6435" s="414">
        <v>21843</v>
      </c>
      <c r="D6435" s="414">
        <v>7437.54</v>
      </c>
    </row>
    <row r="6436" spans="1:4" x14ac:dyDescent="0.2">
      <c r="A6436" s="415" t="s">
        <v>10383</v>
      </c>
      <c r="B6436" s="415" t="s">
        <v>3243</v>
      </c>
      <c r="C6436" s="414">
        <v>19548</v>
      </c>
      <c r="D6436" s="414">
        <v>7651.09</v>
      </c>
    </row>
    <row r="6437" spans="1:4" x14ac:dyDescent="0.2">
      <c r="A6437" s="415" t="s">
        <v>10384</v>
      </c>
      <c r="B6437" s="415" t="s">
        <v>3254</v>
      </c>
      <c r="C6437" s="414">
        <v>29255.319148936102</v>
      </c>
      <c r="D6437" s="414">
        <v>9961.44</v>
      </c>
    </row>
    <row r="6438" spans="1:4" x14ac:dyDescent="0.2">
      <c r="A6438" s="415" t="s">
        <v>10384</v>
      </c>
      <c r="B6438" s="415" t="s">
        <v>3255</v>
      </c>
      <c r="C6438" s="414">
        <v>61494.6808510638</v>
      </c>
      <c r="D6438" s="414">
        <v>19918.13</v>
      </c>
    </row>
    <row r="6439" spans="1:4" x14ac:dyDescent="0.2">
      <c r="A6439" s="415" t="s">
        <v>10385</v>
      </c>
      <c r="B6439" s="415" t="s">
        <v>3270</v>
      </c>
      <c r="C6439" s="414">
        <v>7318</v>
      </c>
      <c r="D6439" s="414">
        <v>2417.14</v>
      </c>
    </row>
    <row r="6440" spans="1:4" x14ac:dyDescent="0.2">
      <c r="A6440" s="415" t="s">
        <v>10385</v>
      </c>
      <c r="B6440" s="415" t="s">
        <v>3274</v>
      </c>
      <c r="C6440" s="414">
        <v>2439</v>
      </c>
      <c r="D6440" s="414">
        <v>805.6</v>
      </c>
    </row>
    <row r="6441" spans="1:4" x14ac:dyDescent="0.2">
      <c r="A6441" s="415" t="s">
        <v>10385</v>
      </c>
      <c r="B6441" s="415" t="s">
        <v>3275</v>
      </c>
      <c r="C6441" s="414">
        <v>-2439</v>
      </c>
      <c r="D6441" s="414">
        <v>-399.51</v>
      </c>
    </row>
    <row r="6442" spans="1:4" x14ac:dyDescent="0.2">
      <c r="A6442" s="415" t="s">
        <v>10385</v>
      </c>
      <c r="B6442" s="415" t="s">
        <v>3276</v>
      </c>
      <c r="C6442" s="414">
        <v>0</v>
      </c>
      <c r="D6442" s="414">
        <v>0</v>
      </c>
    </row>
    <row r="6443" spans="1:4" x14ac:dyDescent="0.2">
      <c r="A6443" s="415" t="s">
        <v>10386</v>
      </c>
      <c r="B6443" s="415" t="s">
        <v>3270</v>
      </c>
      <c r="C6443" s="414">
        <v>6530</v>
      </c>
      <c r="D6443" s="414">
        <v>2156.86</v>
      </c>
    </row>
    <row r="6444" spans="1:4" x14ac:dyDescent="0.2">
      <c r="A6444" s="415" t="s">
        <v>10387</v>
      </c>
      <c r="B6444" s="415" t="s">
        <v>3270</v>
      </c>
      <c r="C6444" s="414">
        <v>0</v>
      </c>
      <c r="D6444" s="414">
        <v>0</v>
      </c>
    </row>
    <row r="6445" spans="1:4" x14ac:dyDescent="0.2">
      <c r="A6445" s="415" t="s">
        <v>10387</v>
      </c>
      <c r="B6445" s="415" t="s">
        <v>3271</v>
      </c>
      <c r="C6445" s="414">
        <v>11727</v>
      </c>
      <c r="D6445" s="414">
        <v>3684.62</v>
      </c>
    </row>
    <row r="6446" spans="1:4" x14ac:dyDescent="0.2">
      <c r="A6446" s="415" t="s">
        <v>10388</v>
      </c>
      <c r="B6446" s="415" t="s">
        <v>3243</v>
      </c>
      <c r="C6446" s="414">
        <v>5527</v>
      </c>
      <c r="D6446" s="414">
        <v>2163.27</v>
      </c>
    </row>
    <row r="6447" spans="1:4" x14ac:dyDescent="0.2">
      <c r="A6447" s="415" t="s">
        <v>10389</v>
      </c>
      <c r="B6447" s="415" t="s">
        <v>3243</v>
      </c>
      <c r="C6447" s="414">
        <v>29326.027397260201</v>
      </c>
      <c r="D6447" s="414">
        <v>11478.21</v>
      </c>
    </row>
    <row r="6448" spans="1:4" x14ac:dyDescent="0.2">
      <c r="A6448" s="415" t="s">
        <v>10389</v>
      </c>
      <c r="B6448" s="415" t="s">
        <v>3244</v>
      </c>
      <c r="C6448" s="414">
        <v>50953.972602739697</v>
      </c>
      <c r="D6448" s="414">
        <v>18970.16</v>
      </c>
    </row>
    <row r="6449" spans="1:4" x14ac:dyDescent="0.2">
      <c r="A6449" s="415" t="s">
        <v>10390</v>
      </c>
      <c r="B6449" s="415" t="s">
        <v>3243</v>
      </c>
      <c r="C6449" s="414">
        <v>24143.518518518475</v>
      </c>
      <c r="D6449" s="414">
        <v>9449.7699999999986</v>
      </c>
    </row>
    <row r="6450" spans="1:4" x14ac:dyDescent="0.2">
      <c r="A6450" s="415" t="s">
        <v>10390</v>
      </c>
      <c r="B6450" s="415" t="s">
        <v>3244</v>
      </c>
      <c r="C6450" s="414">
        <v>38436.481481481453</v>
      </c>
      <c r="D6450" s="414">
        <v>14309.91</v>
      </c>
    </row>
    <row r="6451" spans="1:4" x14ac:dyDescent="0.2">
      <c r="A6451" s="415" t="s">
        <v>10391</v>
      </c>
      <c r="B6451" s="415" t="s">
        <v>3270</v>
      </c>
      <c r="C6451" s="414">
        <v>3899</v>
      </c>
      <c r="D6451" s="414">
        <v>1287.8399999999999</v>
      </c>
    </row>
    <row r="6452" spans="1:4" x14ac:dyDescent="0.2">
      <c r="A6452" s="415" t="s">
        <v>10392</v>
      </c>
      <c r="B6452" s="415" t="s">
        <v>3270</v>
      </c>
      <c r="C6452" s="414">
        <v>5608</v>
      </c>
      <c r="D6452" s="414">
        <v>1852.32</v>
      </c>
    </row>
    <row r="6453" spans="1:4" x14ac:dyDescent="0.2">
      <c r="A6453" s="415" t="s">
        <v>10393</v>
      </c>
      <c r="B6453" s="415" t="s">
        <v>3270</v>
      </c>
      <c r="C6453" s="414">
        <v>4292</v>
      </c>
      <c r="D6453" s="414">
        <v>1417.65</v>
      </c>
    </row>
    <row r="6454" spans="1:4" x14ac:dyDescent="0.2">
      <c r="A6454" s="415" t="s">
        <v>10394</v>
      </c>
      <c r="B6454" s="415" t="s">
        <v>3270</v>
      </c>
      <c r="C6454" s="414">
        <v>2772</v>
      </c>
      <c r="D6454" s="414">
        <v>915.59</v>
      </c>
    </row>
    <row r="6455" spans="1:4" x14ac:dyDescent="0.2">
      <c r="A6455" s="415" t="s">
        <v>10394</v>
      </c>
      <c r="B6455" s="415" t="s">
        <v>3274</v>
      </c>
      <c r="C6455" s="414">
        <v>2748</v>
      </c>
      <c r="D6455" s="414">
        <v>907.66</v>
      </c>
    </row>
    <row r="6456" spans="1:4" x14ac:dyDescent="0.2">
      <c r="A6456" s="415" t="s">
        <v>10394</v>
      </c>
      <c r="B6456" s="415" t="s">
        <v>3275</v>
      </c>
      <c r="C6456" s="414">
        <v>-1656</v>
      </c>
      <c r="D6456" s="414">
        <v>-271.25</v>
      </c>
    </row>
    <row r="6457" spans="1:4" x14ac:dyDescent="0.2">
      <c r="A6457" s="415" t="s">
        <v>10394</v>
      </c>
      <c r="B6457" s="415" t="s">
        <v>3276</v>
      </c>
      <c r="C6457" s="414">
        <v>-1092</v>
      </c>
      <c r="D6457" s="414">
        <v>-131.04</v>
      </c>
    </row>
    <row r="6458" spans="1:4" x14ac:dyDescent="0.2">
      <c r="A6458" s="415" t="s">
        <v>10395</v>
      </c>
      <c r="B6458" s="415" t="s">
        <v>3270</v>
      </c>
      <c r="C6458" s="414">
        <v>10402</v>
      </c>
      <c r="D6458" s="414">
        <v>3435.78</v>
      </c>
    </row>
    <row r="6459" spans="1:4" x14ac:dyDescent="0.2">
      <c r="A6459" s="415" t="s">
        <v>10397</v>
      </c>
      <c r="B6459" s="415" t="s">
        <v>3243</v>
      </c>
      <c r="C6459" s="414">
        <v>25542.113040267654</v>
      </c>
      <c r="D6459" s="414">
        <v>9997.1900000000023</v>
      </c>
    </row>
    <row r="6460" spans="1:4" x14ac:dyDescent="0.2">
      <c r="A6460" s="415" t="s">
        <v>10397</v>
      </c>
      <c r="B6460" s="415" t="s">
        <v>3244</v>
      </c>
      <c r="C6460" s="414">
        <v>7024.0810860736055</v>
      </c>
      <c r="D6460" s="414">
        <v>2615.0499999999993</v>
      </c>
    </row>
    <row r="6461" spans="1:4" x14ac:dyDescent="0.2">
      <c r="A6461" s="415" t="s">
        <v>10398</v>
      </c>
      <c r="B6461" s="415" t="s">
        <v>3987</v>
      </c>
      <c r="C6461" s="414">
        <v>0</v>
      </c>
      <c r="D6461" s="414">
        <v>0</v>
      </c>
    </row>
    <row r="6462" spans="1:4" x14ac:dyDescent="0.2">
      <c r="A6462" s="415" t="s">
        <v>10398</v>
      </c>
      <c r="B6462" s="415" t="s">
        <v>3988</v>
      </c>
      <c r="C6462" s="414">
        <v>13528.805873658668</v>
      </c>
      <c r="D6462" s="414">
        <v>3697.4299999999989</v>
      </c>
    </row>
    <row r="6463" spans="1:4" x14ac:dyDescent="0.2">
      <c r="A6463" s="415" t="s">
        <v>10399</v>
      </c>
      <c r="B6463" s="415" t="s">
        <v>3270</v>
      </c>
      <c r="C6463" s="414">
        <v>7010</v>
      </c>
      <c r="D6463" s="414">
        <v>2315.4</v>
      </c>
    </row>
    <row r="6464" spans="1:4" x14ac:dyDescent="0.2">
      <c r="A6464" s="415" t="s">
        <v>10400</v>
      </c>
      <c r="B6464" s="415" t="s">
        <v>3243</v>
      </c>
      <c r="C6464" s="414">
        <v>6065</v>
      </c>
      <c r="D6464" s="414">
        <v>2373.84</v>
      </c>
    </row>
    <row r="6465" spans="1:4" x14ac:dyDescent="0.2">
      <c r="A6465" s="415" t="s">
        <v>10403</v>
      </c>
      <c r="B6465" s="415" t="s">
        <v>3270</v>
      </c>
      <c r="C6465" s="414">
        <v>3527</v>
      </c>
      <c r="D6465" s="414">
        <v>1164.97</v>
      </c>
    </row>
    <row r="6466" spans="1:4" x14ac:dyDescent="0.2">
      <c r="A6466" s="415" t="s">
        <v>10404</v>
      </c>
      <c r="B6466" s="415" t="s">
        <v>3243</v>
      </c>
      <c r="C6466" s="414">
        <v>5659</v>
      </c>
      <c r="D6466" s="414">
        <v>2214.9299999999998</v>
      </c>
    </row>
    <row r="6467" spans="1:4" x14ac:dyDescent="0.2">
      <c r="A6467" s="415" t="s">
        <v>10405</v>
      </c>
      <c r="B6467" s="415" t="s">
        <v>3270</v>
      </c>
      <c r="C6467" s="414">
        <v>12439</v>
      </c>
      <c r="D6467" s="414">
        <v>4108.6100000000006</v>
      </c>
    </row>
    <row r="6468" spans="1:4" x14ac:dyDescent="0.2">
      <c r="A6468" s="415" t="s">
        <v>10406</v>
      </c>
      <c r="B6468" s="415" t="s">
        <v>3243</v>
      </c>
      <c r="C6468" s="414">
        <v>13467</v>
      </c>
      <c r="D6468" s="414">
        <v>5270.98</v>
      </c>
    </row>
    <row r="6469" spans="1:4" x14ac:dyDescent="0.2">
      <c r="A6469" s="415" t="s">
        <v>10407</v>
      </c>
      <c r="B6469" s="415" t="s">
        <v>169</v>
      </c>
      <c r="C6469" s="414">
        <v>26663.915824221102</v>
      </c>
      <c r="D6469" s="414">
        <v>11468.15</v>
      </c>
    </row>
    <row r="6470" spans="1:4" x14ac:dyDescent="0.2">
      <c r="A6470" s="415" t="s">
        <v>10407</v>
      </c>
      <c r="B6470" s="415" t="s">
        <v>171</v>
      </c>
      <c r="C6470" s="414">
        <v>16416.0841757788</v>
      </c>
      <c r="D6470" s="414">
        <v>6715.82</v>
      </c>
    </row>
    <row r="6471" spans="1:4" x14ac:dyDescent="0.2">
      <c r="A6471" s="415" t="s">
        <v>10408</v>
      </c>
      <c r="B6471" s="415" t="s">
        <v>3270</v>
      </c>
      <c r="C6471" s="414">
        <v>266.20648860170724</v>
      </c>
      <c r="D6471" s="414">
        <v>87.949999999999989</v>
      </c>
    </row>
    <row r="6472" spans="1:4" x14ac:dyDescent="0.2">
      <c r="A6472" s="415" t="s">
        <v>10408</v>
      </c>
      <c r="B6472" s="415" t="s">
        <v>3271</v>
      </c>
      <c r="C6472" s="414">
        <v>62114.847340398221</v>
      </c>
      <c r="D6472" s="414">
        <v>19516.47</v>
      </c>
    </row>
    <row r="6473" spans="1:4" x14ac:dyDescent="0.2">
      <c r="A6473" s="415" t="s">
        <v>10408</v>
      </c>
      <c r="B6473" s="415" t="s">
        <v>3272</v>
      </c>
      <c r="C6473" s="414">
        <v>120280.96509987101</v>
      </c>
      <c r="D6473" s="414">
        <v>35759.54</v>
      </c>
    </row>
    <row r="6474" spans="1:4" x14ac:dyDescent="0.2">
      <c r="A6474" s="415" t="s">
        <v>10409</v>
      </c>
      <c r="B6474" s="415" t="s">
        <v>3987</v>
      </c>
      <c r="C6474" s="414">
        <v>0</v>
      </c>
      <c r="D6474" s="414">
        <v>0</v>
      </c>
    </row>
    <row r="6475" spans="1:4" x14ac:dyDescent="0.2">
      <c r="A6475" s="415" t="s">
        <v>10409</v>
      </c>
      <c r="B6475" s="415" t="s">
        <v>3988</v>
      </c>
      <c r="C6475" s="414">
        <v>0</v>
      </c>
      <c r="D6475" s="414">
        <v>0</v>
      </c>
    </row>
    <row r="6476" spans="1:4" x14ac:dyDescent="0.2">
      <c r="A6476" s="415" t="s">
        <v>10409</v>
      </c>
      <c r="B6476" s="415" t="s">
        <v>3989</v>
      </c>
      <c r="C6476" s="414">
        <v>12351.981071128614</v>
      </c>
      <c r="D6476" s="414">
        <v>3194.2299999999996</v>
      </c>
    </row>
    <row r="6477" spans="1:4" x14ac:dyDescent="0.2">
      <c r="A6477" s="415" t="s">
        <v>10410</v>
      </c>
      <c r="B6477" s="415" t="s">
        <v>3270</v>
      </c>
      <c r="C6477" s="414">
        <v>7157</v>
      </c>
      <c r="D6477" s="414">
        <v>2363.96</v>
      </c>
    </row>
    <row r="6478" spans="1:4" x14ac:dyDescent="0.2">
      <c r="A6478" s="415" t="s">
        <v>10411</v>
      </c>
      <c r="B6478" s="415" t="s">
        <v>3270</v>
      </c>
      <c r="C6478" s="414">
        <v>5472</v>
      </c>
      <c r="D6478" s="414">
        <v>1807.4</v>
      </c>
    </row>
    <row r="6479" spans="1:4" x14ac:dyDescent="0.2">
      <c r="A6479" s="415" t="s">
        <v>10412</v>
      </c>
      <c r="B6479" s="415" t="s">
        <v>3270</v>
      </c>
      <c r="C6479" s="414">
        <v>14035</v>
      </c>
      <c r="D6479" s="414">
        <v>4635.76</v>
      </c>
    </row>
    <row r="6480" spans="1:4" x14ac:dyDescent="0.2">
      <c r="A6480" s="415" t="s">
        <v>10413</v>
      </c>
      <c r="B6480" s="415" t="s">
        <v>3270</v>
      </c>
      <c r="C6480" s="414">
        <v>23611.111111111099</v>
      </c>
      <c r="D6480" s="414">
        <v>7798.75</v>
      </c>
    </row>
    <row r="6481" spans="1:4" x14ac:dyDescent="0.2">
      <c r="A6481" s="415" t="s">
        <v>10413</v>
      </c>
      <c r="B6481" s="415" t="s">
        <v>3271</v>
      </c>
      <c r="C6481" s="414">
        <v>7838.8888888888896</v>
      </c>
      <c r="D6481" s="414">
        <v>2462.98</v>
      </c>
    </row>
    <row r="6482" spans="1:4" x14ac:dyDescent="0.2">
      <c r="A6482" s="415" t="s">
        <v>10414</v>
      </c>
      <c r="B6482" s="415" t="s">
        <v>3270</v>
      </c>
      <c r="C6482" s="414">
        <v>5043</v>
      </c>
      <c r="D6482" s="414">
        <v>1665.7</v>
      </c>
    </row>
    <row r="6483" spans="1:4" x14ac:dyDescent="0.2">
      <c r="A6483" s="415" t="s">
        <v>10416</v>
      </c>
      <c r="B6483" s="415" t="s">
        <v>3270</v>
      </c>
      <c r="C6483" s="414">
        <v>6946</v>
      </c>
      <c r="D6483" s="414">
        <v>2294.25</v>
      </c>
    </row>
    <row r="6484" spans="1:4" x14ac:dyDescent="0.2">
      <c r="A6484" s="415" t="s">
        <v>10417</v>
      </c>
      <c r="B6484" s="415" t="s">
        <v>3270</v>
      </c>
      <c r="C6484" s="414">
        <v>10609.199999999972</v>
      </c>
      <c r="D6484" s="414">
        <v>3504.23</v>
      </c>
    </row>
    <row r="6485" spans="1:4" x14ac:dyDescent="0.2">
      <c r="A6485" s="415" t="s">
        <v>10418</v>
      </c>
      <c r="B6485" s="415" t="s">
        <v>3270</v>
      </c>
      <c r="C6485" s="414">
        <v>6942</v>
      </c>
      <c r="D6485" s="414">
        <v>2292.94</v>
      </c>
    </row>
    <row r="6486" spans="1:4" x14ac:dyDescent="0.2">
      <c r="A6486" s="415" t="s">
        <v>10419</v>
      </c>
      <c r="B6486" s="415" t="s">
        <v>3270</v>
      </c>
      <c r="C6486" s="414">
        <v>10647</v>
      </c>
      <c r="D6486" s="414">
        <v>3516.7</v>
      </c>
    </row>
    <row r="6487" spans="1:4" x14ac:dyDescent="0.2">
      <c r="A6487" s="415" t="s">
        <v>10420</v>
      </c>
      <c r="B6487" s="415" t="s">
        <v>3243</v>
      </c>
      <c r="C6487" s="414">
        <v>27603.6400404448</v>
      </c>
      <c r="D6487" s="414">
        <v>10804.06</v>
      </c>
    </row>
    <row r="6488" spans="1:4" x14ac:dyDescent="0.2">
      <c r="A6488" s="415" t="s">
        <v>10420</v>
      </c>
      <c r="B6488" s="415" t="s">
        <v>3244</v>
      </c>
      <c r="C6488" s="414">
        <v>36096.359959555099</v>
      </c>
      <c r="D6488" s="414">
        <v>13438.67</v>
      </c>
    </row>
    <row r="6489" spans="1:4" x14ac:dyDescent="0.2">
      <c r="A6489" s="415" t="s">
        <v>10421</v>
      </c>
      <c r="B6489" s="415" t="s">
        <v>3270</v>
      </c>
      <c r="C6489" s="414">
        <v>8274.7999999999793</v>
      </c>
      <c r="D6489" s="414">
        <v>2733.17</v>
      </c>
    </row>
    <row r="6490" spans="1:4" x14ac:dyDescent="0.2">
      <c r="A6490" s="415" t="s">
        <v>10422</v>
      </c>
      <c r="B6490" s="415" t="s">
        <v>3270</v>
      </c>
      <c r="C6490" s="414">
        <v>4776</v>
      </c>
      <c r="D6490" s="414">
        <v>1577.51</v>
      </c>
    </row>
    <row r="6491" spans="1:4" x14ac:dyDescent="0.2">
      <c r="A6491" s="415" t="s">
        <v>10423</v>
      </c>
      <c r="B6491" s="415" t="s">
        <v>3270</v>
      </c>
      <c r="C6491" s="414">
        <v>7859.99999999997</v>
      </c>
      <c r="D6491" s="414">
        <v>2596.16</v>
      </c>
    </row>
    <row r="6492" spans="1:4" x14ac:dyDescent="0.2">
      <c r="A6492" s="415" t="s">
        <v>10424</v>
      </c>
      <c r="B6492" s="415" t="s">
        <v>3270</v>
      </c>
      <c r="C6492" s="414">
        <v>4922</v>
      </c>
      <c r="D6492" s="414">
        <v>1625.74</v>
      </c>
    </row>
    <row r="6493" spans="1:4" x14ac:dyDescent="0.2">
      <c r="A6493" s="415" t="s">
        <v>10425</v>
      </c>
      <c r="B6493" s="415" t="s">
        <v>3270</v>
      </c>
      <c r="C6493" s="414">
        <v>21112.115732368875</v>
      </c>
      <c r="D6493" s="414">
        <v>6973.3200000000006</v>
      </c>
    </row>
    <row r="6494" spans="1:4" x14ac:dyDescent="0.2">
      <c r="A6494" s="415" t="s">
        <v>10425</v>
      </c>
      <c r="B6494" s="415" t="s">
        <v>3271</v>
      </c>
      <c r="C6494" s="414">
        <v>48937.88426763106</v>
      </c>
      <c r="D6494" s="414">
        <v>15376.269999999999</v>
      </c>
    </row>
    <row r="6495" spans="1:4" x14ac:dyDescent="0.2">
      <c r="A6495" s="415" t="s">
        <v>10426</v>
      </c>
      <c r="B6495" s="415" t="s">
        <v>3270</v>
      </c>
      <c r="C6495" s="414">
        <v>0</v>
      </c>
      <c r="D6495" s="414">
        <v>0</v>
      </c>
    </row>
    <row r="6496" spans="1:4" x14ac:dyDescent="0.2">
      <c r="A6496" s="415" t="s">
        <v>10426</v>
      </c>
      <c r="B6496" s="415" t="s">
        <v>3271</v>
      </c>
      <c r="C6496" s="414">
        <v>15028</v>
      </c>
      <c r="D6496" s="414">
        <v>4721.8</v>
      </c>
    </row>
    <row r="6497" spans="1:4" x14ac:dyDescent="0.2">
      <c r="A6497" s="415" t="s">
        <v>10427</v>
      </c>
      <c r="B6497" s="415" t="s">
        <v>3270</v>
      </c>
      <c r="C6497" s="414">
        <v>5966</v>
      </c>
      <c r="D6497" s="414">
        <v>1970.57</v>
      </c>
    </row>
    <row r="6498" spans="1:4" x14ac:dyDescent="0.2">
      <c r="A6498" s="415" t="s">
        <v>10428</v>
      </c>
      <c r="B6498" s="415" t="s">
        <v>3270</v>
      </c>
      <c r="C6498" s="414">
        <v>24899.105106158899</v>
      </c>
      <c r="D6498" s="414">
        <v>8224.17</v>
      </c>
    </row>
    <row r="6499" spans="1:4" x14ac:dyDescent="0.2">
      <c r="A6499" s="415" t="s">
        <v>10428</v>
      </c>
      <c r="B6499" s="415" t="s">
        <v>3271</v>
      </c>
      <c r="C6499" s="414">
        <v>46050.894893841003</v>
      </c>
      <c r="D6499" s="414">
        <v>14469.19</v>
      </c>
    </row>
    <row r="6500" spans="1:4" x14ac:dyDescent="0.2">
      <c r="A6500" s="415" t="s">
        <v>10429</v>
      </c>
      <c r="B6500" s="415" t="s">
        <v>3270</v>
      </c>
      <c r="C6500" s="414">
        <v>5903</v>
      </c>
      <c r="D6500" s="414">
        <v>1949.76</v>
      </c>
    </row>
    <row r="6501" spans="1:4" x14ac:dyDescent="0.2">
      <c r="A6501" s="415" t="s">
        <v>10429</v>
      </c>
      <c r="B6501" s="415" t="s">
        <v>3274</v>
      </c>
      <c r="C6501" s="414">
        <v>1029</v>
      </c>
      <c r="D6501" s="414">
        <v>339.88</v>
      </c>
    </row>
    <row r="6502" spans="1:4" x14ac:dyDescent="0.2">
      <c r="A6502" s="415" t="s">
        <v>10429</v>
      </c>
      <c r="B6502" s="415" t="s">
        <v>3275</v>
      </c>
      <c r="C6502" s="414">
        <v>-1029</v>
      </c>
      <c r="D6502" s="414">
        <v>-168.55</v>
      </c>
    </row>
    <row r="6503" spans="1:4" x14ac:dyDescent="0.2">
      <c r="A6503" s="415" t="s">
        <v>10429</v>
      </c>
      <c r="B6503" s="415" t="s">
        <v>3276</v>
      </c>
      <c r="C6503" s="414">
        <v>0</v>
      </c>
      <c r="D6503" s="414">
        <v>0</v>
      </c>
    </row>
    <row r="6504" spans="1:4" x14ac:dyDescent="0.2">
      <c r="A6504" s="415" t="s">
        <v>10430</v>
      </c>
      <c r="B6504" s="415" t="s">
        <v>3254</v>
      </c>
      <c r="C6504" s="414">
        <v>0</v>
      </c>
      <c r="D6504" s="414">
        <v>0</v>
      </c>
    </row>
    <row r="6505" spans="1:4" x14ac:dyDescent="0.2">
      <c r="A6505" s="415" t="s">
        <v>10430</v>
      </c>
      <c r="B6505" s="415" t="s">
        <v>3255</v>
      </c>
      <c r="C6505" s="414">
        <v>6253.9962894248511</v>
      </c>
      <c r="D6505" s="414">
        <v>2025.67</v>
      </c>
    </row>
    <row r="6506" spans="1:4" x14ac:dyDescent="0.2">
      <c r="A6506" s="415" t="s">
        <v>10430</v>
      </c>
      <c r="B6506" s="415" t="s">
        <v>3256</v>
      </c>
      <c r="C6506" s="414">
        <v>29229.203710575093</v>
      </c>
      <c r="D6506" s="414">
        <v>8958.75</v>
      </c>
    </row>
    <row r="6507" spans="1:4" x14ac:dyDescent="0.2">
      <c r="A6507" s="415" t="s">
        <v>10431</v>
      </c>
      <c r="B6507" s="415" t="s">
        <v>3243</v>
      </c>
      <c r="C6507" s="414">
        <v>25251.111111111099</v>
      </c>
      <c r="D6507" s="414">
        <v>9883.2800000000007</v>
      </c>
    </row>
    <row r="6508" spans="1:4" x14ac:dyDescent="0.2">
      <c r="A6508" s="415" t="s">
        <v>10431</v>
      </c>
      <c r="B6508" s="415" t="s">
        <v>3244</v>
      </c>
      <c r="C6508" s="414">
        <v>8837.8888888888796</v>
      </c>
      <c r="D6508" s="414">
        <v>3290.35</v>
      </c>
    </row>
    <row r="6509" spans="1:4" x14ac:dyDescent="0.2">
      <c r="A6509" s="415" t="s">
        <v>10432</v>
      </c>
      <c r="B6509" s="415" t="s">
        <v>3270</v>
      </c>
      <c r="C6509" s="414">
        <v>6027</v>
      </c>
      <c r="D6509" s="414">
        <v>1990.72</v>
      </c>
    </row>
    <row r="6510" spans="1:4" x14ac:dyDescent="0.2">
      <c r="A6510" s="415" t="s">
        <v>10433</v>
      </c>
      <c r="B6510" s="415" t="s">
        <v>3270</v>
      </c>
      <c r="C6510" s="414">
        <v>5385</v>
      </c>
      <c r="D6510" s="414">
        <v>1778.6599999999999</v>
      </c>
    </row>
    <row r="6511" spans="1:4" x14ac:dyDescent="0.2">
      <c r="A6511" s="415" t="s">
        <v>10434</v>
      </c>
      <c r="B6511" s="415" t="s">
        <v>3270</v>
      </c>
      <c r="C6511" s="414">
        <v>25642.693690748602</v>
      </c>
      <c r="D6511" s="414">
        <v>8469.7800000000007</v>
      </c>
    </row>
    <row r="6512" spans="1:4" x14ac:dyDescent="0.2">
      <c r="A6512" s="415" t="s">
        <v>10434</v>
      </c>
      <c r="B6512" s="415" t="s">
        <v>3271</v>
      </c>
      <c r="C6512" s="414">
        <v>504.306309251389</v>
      </c>
      <c r="D6512" s="414">
        <v>158.44999999999999</v>
      </c>
    </row>
    <row r="6513" spans="1:4" x14ac:dyDescent="0.2">
      <c r="A6513" s="415" t="s">
        <v>10435</v>
      </c>
      <c r="B6513" s="415" t="s">
        <v>3270</v>
      </c>
      <c r="C6513" s="414">
        <v>20756</v>
      </c>
      <c r="D6513" s="414">
        <v>6855.71</v>
      </c>
    </row>
    <row r="6514" spans="1:4" x14ac:dyDescent="0.2">
      <c r="A6514" s="415" t="s">
        <v>10436</v>
      </c>
      <c r="B6514" s="415" t="s">
        <v>3270</v>
      </c>
      <c r="C6514" s="414">
        <v>13714</v>
      </c>
      <c r="D6514" s="414">
        <v>4529.7299999999996</v>
      </c>
    </row>
    <row r="6515" spans="1:4" x14ac:dyDescent="0.2">
      <c r="A6515" s="415" t="s">
        <v>10436</v>
      </c>
      <c r="B6515" s="415" t="s">
        <v>3274</v>
      </c>
      <c r="C6515" s="414">
        <v>5849</v>
      </c>
      <c r="D6515" s="414">
        <v>1931.92</v>
      </c>
    </row>
    <row r="6516" spans="1:4" x14ac:dyDescent="0.2">
      <c r="A6516" s="415" t="s">
        <v>10436</v>
      </c>
      <c r="B6516" s="415" t="s">
        <v>3275</v>
      </c>
      <c r="C6516" s="414">
        <v>-5849</v>
      </c>
      <c r="D6516" s="414">
        <v>-958.07</v>
      </c>
    </row>
    <row r="6517" spans="1:4" x14ac:dyDescent="0.2">
      <c r="A6517" s="415" t="s">
        <v>10436</v>
      </c>
      <c r="B6517" s="415" t="s">
        <v>3276</v>
      </c>
      <c r="C6517" s="414">
        <v>0</v>
      </c>
      <c r="D6517" s="414">
        <v>0</v>
      </c>
    </row>
    <row r="6518" spans="1:4" x14ac:dyDescent="0.2">
      <c r="A6518" s="415" t="s">
        <v>10437</v>
      </c>
      <c r="B6518" s="415" t="s">
        <v>3270</v>
      </c>
      <c r="C6518" s="414">
        <v>24624.288425047402</v>
      </c>
      <c r="D6518" s="414">
        <v>8133.4</v>
      </c>
    </row>
    <row r="6519" spans="1:4" x14ac:dyDescent="0.2">
      <c r="A6519" s="415" t="s">
        <v>10437</v>
      </c>
      <c r="B6519" s="415" t="s">
        <v>3271</v>
      </c>
      <c r="C6519" s="414">
        <v>1329.7115749525601</v>
      </c>
      <c r="D6519" s="414">
        <v>417.8</v>
      </c>
    </row>
    <row r="6520" spans="1:4" x14ac:dyDescent="0.2">
      <c r="A6520" s="415" t="s">
        <v>10438</v>
      </c>
      <c r="B6520" s="415" t="s">
        <v>3270</v>
      </c>
      <c r="C6520" s="414">
        <v>6987</v>
      </c>
      <c r="D6520" s="414">
        <v>2307.81</v>
      </c>
    </row>
    <row r="6521" spans="1:4" x14ac:dyDescent="0.2">
      <c r="A6521" s="415" t="s">
        <v>10439</v>
      </c>
      <c r="B6521" s="415" t="s">
        <v>3270</v>
      </c>
      <c r="C6521" s="414">
        <v>6214</v>
      </c>
      <c r="D6521" s="414">
        <v>2052.4700000000003</v>
      </c>
    </row>
    <row r="6522" spans="1:4" x14ac:dyDescent="0.2">
      <c r="A6522" s="415" t="s">
        <v>10439</v>
      </c>
      <c r="B6522" s="415" t="s">
        <v>3274</v>
      </c>
      <c r="C6522" s="414">
        <v>1561</v>
      </c>
      <c r="D6522" s="414">
        <v>515.58000000000004</v>
      </c>
    </row>
    <row r="6523" spans="1:4" x14ac:dyDescent="0.2">
      <c r="A6523" s="415" t="s">
        <v>10439</v>
      </c>
      <c r="B6523" s="415" t="s">
        <v>3275</v>
      </c>
      <c r="C6523" s="414">
        <v>-1561</v>
      </c>
      <c r="D6523" s="414">
        <v>-255.69</v>
      </c>
    </row>
    <row r="6524" spans="1:4" x14ac:dyDescent="0.2">
      <c r="A6524" s="415" t="s">
        <v>10439</v>
      </c>
      <c r="B6524" s="415" t="s">
        <v>3276</v>
      </c>
      <c r="C6524" s="414">
        <v>0</v>
      </c>
      <c r="D6524" s="414">
        <v>0</v>
      </c>
    </row>
    <row r="6525" spans="1:4" x14ac:dyDescent="0.2">
      <c r="A6525" s="415" t="s">
        <v>10440</v>
      </c>
      <c r="B6525" s="415" t="s">
        <v>3270</v>
      </c>
      <c r="C6525" s="414">
        <v>10765</v>
      </c>
      <c r="D6525" s="414">
        <v>3555.69</v>
      </c>
    </row>
    <row r="6526" spans="1:4" x14ac:dyDescent="0.2">
      <c r="A6526" s="415" t="s">
        <v>10441</v>
      </c>
      <c r="B6526" s="415" t="s">
        <v>3270</v>
      </c>
      <c r="C6526" s="414">
        <v>7437.8999999999905</v>
      </c>
      <c r="D6526" s="414">
        <v>2456.7400000000002</v>
      </c>
    </row>
    <row r="6527" spans="1:4" x14ac:dyDescent="0.2">
      <c r="A6527" s="415" t="s">
        <v>10442</v>
      </c>
      <c r="B6527" s="415" t="s">
        <v>3270</v>
      </c>
      <c r="C6527" s="414">
        <v>4726.8999999999987</v>
      </c>
      <c r="D6527" s="414">
        <v>1561.29</v>
      </c>
    </row>
    <row r="6528" spans="1:4" x14ac:dyDescent="0.2">
      <c r="A6528" s="415" t="s">
        <v>10443</v>
      </c>
      <c r="B6528" s="415" t="s">
        <v>3270</v>
      </c>
      <c r="C6528" s="414">
        <v>11047</v>
      </c>
      <c r="D6528" s="414">
        <v>3648.82</v>
      </c>
    </row>
    <row r="6529" spans="1:4" x14ac:dyDescent="0.2">
      <c r="A6529" s="415" t="s">
        <v>10444</v>
      </c>
      <c r="B6529" s="415" t="s">
        <v>3270</v>
      </c>
      <c r="C6529" s="414">
        <v>6200</v>
      </c>
      <c r="D6529" s="414">
        <v>2047.86</v>
      </c>
    </row>
    <row r="6530" spans="1:4" x14ac:dyDescent="0.2">
      <c r="A6530" s="415" t="s">
        <v>10445</v>
      </c>
      <c r="B6530" s="415" t="s">
        <v>3270</v>
      </c>
      <c r="C6530" s="414">
        <v>7411</v>
      </c>
      <c r="D6530" s="414">
        <v>2447.86</v>
      </c>
    </row>
    <row r="6531" spans="1:4" x14ac:dyDescent="0.2">
      <c r="A6531" s="415" t="s">
        <v>10446</v>
      </c>
      <c r="B6531" s="415" t="s">
        <v>3270</v>
      </c>
      <c r="C6531" s="414">
        <v>11798</v>
      </c>
      <c r="D6531" s="414">
        <v>3896.88</v>
      </c>
    </row>
    <row r="6532" spans="1:4" x14ac:dyDescent="0.2">
      <c r="A6532" s="415" t="s">
        <v>10447</v>
      </c>
      <c r="B6532" s="415" t="s">
        <v>3270</v>
      </c>
      <c r="C6532" s="414">
        <v>5150</v>
      </c>
      <c r="D6532" s="414">
        <v>1701.05</v>
      </c>
    </row>
    <row r="6533" spans="1:4" x14ac:dyDescent="0.2">
      <c r="A6533" s="415" t="s">
        <v>10448</v>
      </c>
      <c r="B6533" s="415" t="s">
        <v>3270</v>
      </c>
      <c r="C6533" s="414">
        <v>15865</v>
      </c>
      <c r="D6533" s="414">
        <v>5240.21</v>
      </c>
    </row>
    <row r="6534" spans="1:4" x14ac:dyDescent="0.2">
      <c r="A6534" s="415" t="s">
        <v>10449</v>
      </c>
      <c r="B6534" s="415" t="s">
        <v>3270</v>
      </c>
      <c r="C6534" s="414">
        <v>25746</v>
      </c>
      <c r="D6534" s="414">
        <v>8503.9</v>
      </c>
    </row>
    <row r="6535" spans="1:4" x14ac:dyDescent="0.2">
      <c r="A6535" s="415" t="s">
        <v>10450</v>
      </c>
      <c r="B6535" s="415" t="s">
        <v>3270</v>
      </c>
      <c r="C6535" s="414">
        <v>20541</v>
      </c>
      <c r="D6535" s="414">
        <v>6784.69</v>
      </c>
    </row>
    <row r="6536" spans="1:4" x14ac:dyDescent="0.2">
      <c r="A6536" s="415" t="s">
        <v>10451</v>
      </c>
      <c r="B6536" s="415" t="s">
        <v>3270</v>
      </c>
      <c r="C6536" s="414">
        <v>8287</v>
      </c>
      <c r="D6536" s="414">
        <v>2737.2</v>
      </c>
    </row>
    <row r="6537" spans="1:4" x14ac:dyDescent="0.2">
      <c r="A6537" s="415" t="s">
        <v>10452</v>
      </c>
      <c r="B6537" s="415" t="s">
        <v>3270</v>
      </c>
      <c r="C6537" s="414">
        <v>6560</v>
      </c>
      <c r="D6537" s="414">
        <v>2166.7600000000002</v>
      </c>
    </row>
    <row r="6538" spans="1:4" x14ac:dyDescent="0.2">
      <c r="A6538" s="415" t="s">
        <v>10453</v>
      </c>
      <c r="B6538" s="415" t="s">
        <v>3270</v>
      </c>
      <c r="C6538" s="414">
        <v>7710.799999999982</v>
      </c>
      <c r="D6538" s="414">
        <v>2546.87</v>
      </c>
    </row>
    <row r="6539" spans="1:4" x14ac:dyDescent="0.2">
      <c r="A6539" s="415" t="s">
        <v>10454</v>
      </c>
      <c r="B6539" s="415" t="s">
        <v>3270</v>
      </c>
      <c r="C6539" s="414">
        <v>5235</v>
      </c>
      <c r="D6539" s="414">
        <v>1729.12</v>
      </c>
    </row>
    <row r="6540" spans="1:4" x14ac:dyDescent="0.2">
      <c r="A6540" s="415" t="s">
        <v>10455</v>
      </c>
      <c r="B6540" s="415" t="s">
        <v>3270</v>
      </c>
      <c r="C6540" s="414">
        <v>12274</v>
      </c>
      <c r="D6540" s="414">
        <v>4054.1</v>
      </c>
    </row>
    <row r="6541" spans="1:4" x14ac:dyDescent="0.2">
      <c r="A6541" s="415" t="s">
        <v>10456</v>
      </c>
      <c r="B6541" s="415" t="s">
        <v>3270</v>
      </c>
      <c r="C6541" s="414">
        <v>11622</v>
      </c>
      <c r="D6541" s="414">
        <v>3838.75</v>
      </c>
    </row>
    <row r="6542" spans="1:4" x14ac:dyDescent="0.2">
      <c r="A6542" s="415" t="s">
        <v>10457</v>
      </c>
      <c r="B6542" s="415" t="s">
        <v>3270</v>
      </c>
      <c r="C6542" s="414">
        <v>7310</v>
      </c>
      <c r="D6542" s="414">
        <v>2414.4899999999998</v>
      </c>
    </row>
    <row r="6543" spans="1:4" x14ac:dyDescent="0.2">
      <c r="A6543" s="415" t="s">
        <v>10458</v>
      </c>
      <c r="B6543" s="415" t="s">
        <v>3243</v>
      </c>
      <c r="C6543" s="414">
        <v>25828.677839849999</v>
      </c>
      <c r="D6543" s="414">
        <v>10109.34</v>
      </c>
    </row>
    <row r="6544" spans="1:4" x14ac:dyDescent="0.2">
      <c r="A6544" s="415" t="s">
        <v>10458</v>
      </c>
      <c r="B6544" s="415" t="s">
        <v>3244</v>
      </c>
      <c r="C6544" s="414">
        <v>31123.556797019301</v>
      </c>
      <c r="D6544" s="414">
        <v>11587.3</v>
      </c>
    </row>
    <row r="6545" spans="1:4" x14ac:dyDescent="0.2">
      <c r="A6545" s="415" t="s">
        <v>10459</v>
      </c>
      <c r="B6545" s="415" t="s">
        <v>3254</v>
      </c>
      <c r="C6545" s="414">
        <v>0</v>
      </c>
      <c r="D6545" s="414">
        <v>0</v>
      </c>
    </row>
    <row r="6546" spans="1:4" x14ac:dyDescent="0.2">
      <c r="A6546" s="415" t="s">
        <v>10459</v>
      </c>
      <c r="B6546" s="415" t="s">
        <v>3255</v>
      </c>
      <c r="C6546" s="414">
        <v>12397.7653631305</v>
      </c>
      <c r="D6546" s="414">
        <v>4015.64</v>
      </c>
    </row>
    <row r="6547" spans="1:4" x14ac:dyDescent="0.2">
      <c r="A6547" s="415" t="s">
        <v>10460</v>
      </c>
      <c r="B6547" s="415" t="s">
        <v>3270</v>
      </c>
      <c r="C6547" s="414">
        <v>9348</v>
      </c>
      <c r="D6547" s="414">
        <v>3087.64</v>
      </c>
    </row>
    <row r="6548" spans="1:4" x14ac:dyDescent="0.2">
      <c r="A6548" s="415" t="s">
        <v>10461</v>
      </c>
      <c r="B6548" s="415" t="s">
        <v>3270</v>
      </c>
      <c r="C6548" s="414">
        <v>23566.022544283402</v>
      </c>
      <c r="D6548" s="414">
        <v>7783.86</v>
      </c>
    </row>
    <row r="6549" spans="1:4" x14ac:dyDescent="0.2">
      <c r="A6549" s="415" t="s">
        <v>10461</v>
      </c>
      <c r="B6549" s="415" t="s">
        <v>3271</v>
      </c>
      <c r="C6549" s="414">
        <v>5702.9774557165802</v>
      </c>
      <c r="D6549" s="414">
        <v>1791.88</v>
      </c>
    </row>
    <row r="6550" spans="1:4" x14ac:dyDescent="0.2">
      <c r="A6550" s="415" t="s">
        <v>10462</v>
      </c>
      <c r="B6550" s="415" t="s">
        <v>3270</v>
      </c>
      <c r="C6550" s="414">
        <v>29183.625730994099</v>
      </c>
      <c r="D6550" s="414">
        <v>9639.35</v>
      </c>
    </row>
    <row r="6551" spans="1:4" x14ac:dyDescent="0.2">
      <c r="A6551" s="415" t="s">
        <v>10462</v>
      </c>
      <c r="B6551" s="415" t="s">
        <v>3271</v>
      </c>
      <c r="C6551" s="414">
        <v>20720.374269005799</v>
      </c>
      <c r="D6551" s="414">
        <v>6510.34</v>
      </c>
    </row>
    <row r="6552" spans="1:4" x14ac:dyDescent="0.2">
      <c r="A6552" s="415" t="s">
        <v>10463</v>
      </c>
      <c r="B6552" s="415" t="s">
        <v>3270</v>
      </c>
      <c r="C6552" s="414">
        <v>8211</v>
      </c>
      <c r="D6552" s="414">
        <v>2712.09</v>
      </c>
    </row>
    <row r="6553" spans="1:4" x14ac:dyDescent="0.2">
      <c r="A6553" s="415" t="s">
        <v>10463</v>
      </c>
      <c r="B6553" s="415" t="s">
        <v>3274</v>
      </c>
      <c r="C6553" s="414">
        <v>2499</v>
      </c>
      <c r="D6553" s="414">
        <v>825.42</v>
      </c>
    </row>
    <row r="6554" spans="1:4" x14ac:dyDescent="0.2">
      <c r="A6554" s="415" t="s">
        <v>10463</v>
      </c>
      <c r="B6554" s="415" t="s">
        <v>3275</v>
      </c>
      <c r="C6554" s="414">
        <v>-2499</v>
      </c>
      <c r="D6554" s="414">
        <v>-409.34</v>
      </c>
    </row>
    <row r="6555" spans="1:4" x14ac:dyDescent="0.2">
      <c r="A6555" s="415" t="s">
        <v>10463</v>
      </c>
      <c r="B6555" s="415" t="s">
        <v>3276</v>
      </c>
      <c r="C6555" s="414">
        <v>0</v>
      </c>
      <c r="D6555" s="414">
        <v>0</v>
      </c>
    </row>
    <row r="6556" spans="1:4" x14ac:dyDescent="0.2">
      <c r="A6556" s="415" t="s">
        <v>10464</v>
      </c>
      <c r="B6556" s="415" t="s">
        <v>3270</v>
      </c>
      <c r="C6556" s="414">
        <v>23101.503759398478</v>
      </c>
      <c r="D6556" s="414">
        <v>7630.4299999999994</v>
      </c>
    </row>
    <row r="6557" spans="1:4" x14ac:dyDescent="0.2">
      <c r="A6557" s="415" t="s">
        <v>10464</v>
      </c>
      <c r="B6557" s="415" t="s">
        <v>3271</v>
      </c>
      <c r="C6557" s="414">
        <v>26058.496240601471</v>
      </c>
      <c r="D6557" s="414">
        <v>8187.57</v>
      </c>
    </row>
    <row r="6558" spans="1:4" x14ac:dyDescent="0.2">
      <c r="A6558" s="415" t="s">
        <v>10465</v>
      </c>
      <c r="B6558" s="415" t="s">
        <v>3270</v>
      </c>
      <c r="C6558" s="414">
        <v>29857.8947368421</v>
      </c>
      <c r="D6558" s="414">
        <v>9862.06</v>
      </c>
    </row>
    <row r="6559" spans="1:4" x14ac:dyDescent="0.2">
      <c r="A6559" s="415" t="s">
        <v>10465</v>
      </c>
      <c r="B6559" s="415" t="s">
        <v>3271</v>
      </c>
      <c r="C6559" s="414">
        <v>64692.105263157799</v>
      </c>
      <c r="D6559" s="414">
        <v>20326.259999999998</v>
      </c>
    </row>
    <row r="6560" spans="1:4" x14ac:dyDescent="0.2">
      <c r="A6560" s="415" t="s">
        <v>10466</v>
      </c>
      <c r="B6560" s="415" t="s">
        <v>3270</v>
      </c>
      <c r="C6560" s="414">
        <v>6185</v>
      </c>
      <c r="D6560" s="414">
        <v>2042.91</v>
      </c>
    </row>
    <row r="6561" spans="1:4" x14ac:dyDescent="0.2">
      <c r="A6561" s="415" t="s">
        <v>10467</v>
      </c>
      <c r="B6561" s="415" t="s">
        <v>3270</v>
      </c>
      <c r="C6561" s="414">
        <v>5907</v>
      </c>
      <c r="D6561" s="414">
        <v>1951.08</v>
      </c>
    </row>
    <row r="6562" spans="1:4" x14ac:dyDescent="0.2">
      <c r="A6562" s="415" t="s">
        <v>10467</v>
      </c>
      <c r="B6562" s="415" t="s">
        <v>3274</v>
      </c>
      <c r="C6562" s="414">
        <v>2123</v>
      </c>
      <c r="D6562" s="414">
        <v>701.23</v>
      </c>
    </row>
    <row r="6563" spans="1:4" x14ac:dyDescent="0.2">
      <c r="A6563" s="415" t="s">
        <v>10467</v>
      </c>
      <c r="B6563" s="415" t="s">
        <v>3275</v>
      </c>
      <c r="C6563" s="414">
        <v>-2123</v>
      </c>
      <c r="D6563" s="414">
        <v>-347.75</v>
      </c>
    </row>
    <row r="6564" spans="1:4" x14ac:dyDescent="0.2">
      <c r="A6564" s="415" t="s">
        <v>10467</v>
      </c>
      <c r="B6564" s="415" t="s">
        <v>3276</v>
      </c>
      <c r="C6564" s="414">
        <v>0</v>
      </c>
      <c r="D6564" s="414">
        <v>0</v>
      </c>
    </row>
    <row r="6565" spans="1:4" x14ac:dyDescent="0.2">
      <c r="A6565" s="415" t="s">
        <v>10468</v>
      </c>
      <c r="B6565" s="415" t="s">
        <v>3987</v>
      </c>
      <c r="C6565" s="414">
        <v>2143</v>
      </c>
      <c r="D6565" s="414">
        <v>615.9</v>
      </c>
    </row>
    <row r="6566" spans="1:4" x14ac:dyDescent="0.2">
      <c r="A6566" s="415" t="s">
        <v>10468</v>
      </c>
      <c r="B6566" s="415" t="s">
        <v>3991</v>
      </c>
      <c r="C6566" s="414">
        <v>895</v>
      </c>
      <c r="D6566" s="414">
        <v>257.22000000000003</v>
      </c>
    </row>
    <row r="6567" spans="1:4" x14ac:dyDescent="0.2">
      <c r="A6567" s="415" t="s">
        <v>10468</v>
      </c>
      <c r="B6567" s="415" t="s">
        <v>3992</v>
      </c>
      <c r="C6567" s="414">
        <v>-895</v>
      </c>
      <c r="D6567" s="414">
        <v>-146.6</v>
      </c>
    </row>
    <row r="6568" spans="1:4" x14ac:dyDescent="0.2">
      <c r="A6568" s="415" t="s">
        <v>10468</v>
      </c>
      <c r="B6568" s="415" t="s">
        <v>3993</v>
      </c>
      <c r="C6568" s="414">
        <v>0</v>
      </c>
      <c r="D6568" s="414">
        <v>0</v>
      </c>
    </row>
    <row r="6569" spans="1:4" x14ac:dyDescent="0.2">
      <c r="A6569" s="415" t="s">
        <v>10469</v>
      </c>
      <c r="B6569" s="415" t="s">
        <v>3270</v>
      </c>
      <c r="C6569" s="414">
        <v>5450</v>
      </c>
      <c r="D6569" s="414">
        <v>1800.14</v>
      </c>
    </row>
    <row r="6570" spans="1:4" x14ac:dyDescent="0.2">
      <c r="A6570" s="415" t="s">
        <v>10470</v>
      </c>
      <c r="B6570" s="415" t="s">
        <v>3270</v>
      </c>
      <c r="C6570" s="414">
        <v>13673</v>
      </c>
      <c r="D6570" s="414">
        <v>4516.1899999999996</v>
      </c>
    </row>
    <row r="6571" spans="1:4" x14ac:dyDescent="0.2">
      <c r="A6571" s="415" t="s">
        <v>10471</v>
      </c>
      <c r="B6571" s="415" t="s">
        <v>3270</v>
      </c>
      <c r="C6571" s="414">
        <v>6066</v>
      </c>
      <c r="D6571" s="414">
        <v>2003.6</v>
      </c>
    </row>
    <row r="6572" spans="1:4" x14ac:dyDescent="0.2">
      <c r="A6572" s="415" t="s">
        <v>10472</v>
      </c>
      <c r="B6572" s="415" t="s">
        <v>3270</v>
      </c>
      <c r="C6572" s="414">
        <v>10560</v>
      </c>
      <c r="D6572" s="414">
        <v>3487.97</v>
      </c>
    </row>
    <row r="6573" spans="1:4" x14ac:dyDescent="0.2">
      <c r="A6573" s="415" t="s">
        <v>10473</v>
      </c>
      <c r="B6573" s="415" t="s">
        <v>3270</v>
      </c>
      <c r="C6573" s="414">
        <v>28376.893014166999</v>
      </c>
      <c r="D6573" s="414">
        <v>9372.89</v>
      </c>
    </row>
    <row r="6574" spans="1:4" x14ac:dyDescent="0.2">
      <c r="A6574" s="415" t="s">
        <v>10473</v>
      </c>
      <c r="B6574" s="415" t="s">
        <v>3271</v>
      </c>
      <c r="C6574" s="414">
        <v>49073.106985832899</v>
      </c>
      <c r="D6574" s="414">
        <v>15418.77</v>
      </c>
    </row>
    <row r="6575" spans="1:4" x14ac:dyDescent="0.2">
      <c r="A6575" s="415" t="s">
        <v>10474</v>
      </c>
      <c r="B6575" s="415" t="s">
        <v>3270</v>
      </c>
      <c r="C6575" s="414">
        <v>25520.556609740601</v>
      </c>
      <c r="D6575" s="414">
        <v>8429.44</v>
      </c>
    </row>
    <row r="6576" spans="1:4" x14ac:dyDescent="0.2">
      <c r="A6576" s="415" t="s">
        <v>10474</v>
      </c>
      <c r="B6576" s="415" t="s">
        <v>3271</v>
      </c>
      <c r="C6576" s="414">
        <v>35001.443390259301</v>
      </c>
      <c r="D6576" s="414">
        <v>10997.45</v>
      </c>
    </row>
    <row r="6577" spans="1:4" x14ac:dyDescent="0.2">
      <c r="A6577" s="415" t="s">
        <v>10475</v>
      </c>
      <c r="B6577" s="415" t="s">
        <v>3987</v>
      </c>
      <c r="C6577" s="414">
        <v>15611</v>
      </c>
      <c r="D6577" s="414">
        <v>4486.6000000000004</v>
      </c>
    </row>
    <row r="6578" spans="1:4" x14ac:dyDescent="0.2">
      <c r="A6578" s="415" t="s">
        <v>10475</v>
      </c>
      <c r="B6578" s="415" t="s">
        <v>3991</v>
      </c>
      <c r="C6578" s="414">
        <v>8124</v>
      </c>
      <c r="D6578" s="414">
        <v>2334.84</v>
      </c>
    </row>
    <row r="6579" spans="1:4" x14ac:dyDescent="0.2">
      <c r="A6579" s="415" t="s">
        <v>10475</v>
      </c>
      <c r="B6579" s="415" t="s">
        <v>3992</v>
      </c>
      <c r="C6579" s="414">
        <v>-7120.5</v>
      </c>
      <c r="D6579" s="414">
        <v>-1166.3399999999999</v>
      </c>
    </row>
    <row r="6580" spans="1:4" x14ac:dyDescent="0.2">
      <c r="A6580" s="415" t="s">
        <v>10475</v>
      </c>
      <c r="B6580" s="415" t="s">
        <v>3993</v>
      </c>
      <c r="C6580" s="414">
        <v>-1003.5</v>
      </c>
      <c r="D6580" s="414">
        <v>-120.42</v>
      </c>
    </row>
    <row r="6581" spans="1:4" x14ac:dyDescent="0.2">
      <c r="A6581" s="415" t="s">
        <v>10476</v>
      </c>
      <c r="B6581" s="415" t="s">
        <v>3254</v>
      </c>
      <c r="C6581" s="414">
        <v>3421</v>
      </c>
      <c r="D6581" s="414">
        <v>1164.8499999999999</v>
      </c>
    </row>
    <row r="6582" spans="1:4" x14ac:dyDescent="0.2">
      <c r="A6582" s="415" t="s">
        <v>10477</v>
      </c>
      <c r="B6582" s="415" t="s">
        <v>3270</v>
      </c>
      <c r="C6582" s="414">
        <v>16228</v>
      </c>
      <c r="D6582" s="414">
        <v>5360.09</v>
      </c>
    </row>
    <row r="6583" spans="1:4" x14ac:dyDescent="0.2">
      <c r="A6583" s="415" t="s">
        <v>10478</v>
      </c>
      <c r="B6583" s="415" t="s">
        <v>3242</v>
      </c>
      <c r="C6583" s="414">
        <v>79350</v>
      </c>
      <c r="D6583" s="414">
        <v>22559.21</v>
      </c>
    </row>
    <row r="6584" spans="1:4" x14ac:dyDescent="0.2">
      <c r="A6584" s="415" t="s">
        <v>6828</v>
      </c>
      <c r="B6584" s="415" t="s">
        <v>3270</v>
      </c>
      <c r="C6584" s="414">
        <v>8782</v>
      </c>
      <c r="D6584" s="414">
        <v>2900.7100000000005</v>
      </c>
    </row>
    <row r="6585" spans="1:4" x14ac:dyDescent="0.2">
      <c r="A6585" s="415" t="s">
        <v>6828</v>
      </c>
      <c r="B6585" s="415" t="s">
        <v>3274</v>
      </c>
      <c r="C6585" s="414">
        <v>1500</v>
      </c>
      <c r="D6585" s="414">
        <v>495.45</v>
      </c>
    </row>
    <row r="6586" spans="1:4" x14ac:dyDescent="0.2">
      <c r="A6586" s="415" t="s">
        <v>6828</v>
      </c>
      <c r="B6586" s="415" t="s">
        <v>3275</v>
      </c>
      <c r="C6586" s="414">
        <v>-1500</v>
      </c>
      <c r="D6586" s="414">
        <v>-245.7</v>
      </c>
    </row>
    <row r="6587" spans="1:4" x14ac:dyDescent="0.2">
      <c r="A6587" s="415" t="s">
        <v>6828</v>
      </c>
      <c r="B6587" s="415" t="s">
        <v>3276</v>
      </c>
      <c r="C6587" s="414">
        <v>0</v>
      </c>
      <c r="D6587" s="414">
        <v>0</v>
      </c>
    </row>
    <row r="6588" spans="1:4" x14ac:dyDescent="0.2">
      <c r="A6588" s="415" t="s">
        <v>10479</v>
      </c>
      <c r="B6588" s="415" t="s">
        <v>3270</v>
      </c>
      <c r="C6588" s="414">
        <v>4316</v>
      </c>
      <c r="D6588" s="414">
        <v>1425.57</v>
      </c>
    </row>
    <row r="6589" spans="1:4" x14ac:dyDescent="0.2">
      <c r="A6589" s="415" t="s">
        <v>10480</v>
      </c>
      <c r="B6589" s="415" t="s">
        <v>3254</v>
      </c>
      <c r="C6589" s="414">
        <v>23344.779711216295</v>
      </c>
      <c r="D6589" s="414">
        <v>7948.9</v>
      </c>
    </row>
    <row r="6590" spans="1:4" x14ac:dyDescent="0.2">
      <c r="A6590" s="415" t="s">
        <v>10480</v>
      </c>
      <c r="B6590" s="415" t="s">
        <v>3255</v>
      </c>
      <c r="C6590" s="414">
        <v>35390.686042203946</v>
      </c>
      <c r="D6590" s="414">
        <v>11463.050000000001</v>
      </c>
    </row>
    <row r="6591" spans="1:4" x14ac:dyDescent="0.2">
      <c r="A6591" s="415" t="s">
        <v>10481</v>
      </c>
      <c r="B6591" s="415" t="s">
        <v>3270</v>
      </c>
      <c r="C6591" s="414">
        <v>0</v>
      </c>
      <c r="D6591" s="414">
        <v>0</v>
      </c>
    </row>
    <row r="6592" spans="1:4" x14ac:dyDescent="0.2">
      <c r="A6592" s="415" t="s">
        <v>10481</v>
      </c>
      <c r="B6592" s="415" t="s">
        <v>3271</v>
      </c>
      <c r="C6592" s="414">
        <v>19080.466617303417</v>
      </c>
      <c r="D6592" s="414">
        <v>5995.1100000000006</v>
      </c>
    </row>
    <row r="6593" spans="1:4" x14ac:dyDescent="0.2">
      <c r="A6593" s="415" t="s">
        <v>10481</v>
      </c>
      <c r="B6593" s="415" t="s">
        <v>3272</v>
      </c>
      <c r="C6593" s="414">
        <v>48292.567629276149</v>
      </c>
      <c r="D6593" s="414">
        <v>14357.369999999999</v>
      </c>
    </row>
    <row r="6594" spans="1:4" x14ac:dyDescent="0.2">
      <c r="A6594" s="415" t="s">
        <v>10482</v>
      </c>
      <c r="B6594" s="415" t="s">
        <v>3270</v>
      </c>
      <c r="C6594" s="414">
        <v>6301.9999999999964</v>
      </c>
      <c r="D6594" s="414">
        <v>2081.54</v>
      </c>
    </row>
    <row r="6595" spans="1:4" x14ac:dyDescent="0.2">
      <c r="A6595" s="415" t="s">
        <v>10483</v>
      </c>
      <c r="B6595" s="415" t="s">
        <v>3270</v>
      </c>
      <c r="C6595" s="414">
        <v>26703.835860838488</v>
      </c>
      <c r="D6595" s="414">
        <v>8820.2799999999988</v>
      </c>
    </row>
    <row r="6596" spans="1:4" x14ac:dyDescent="0.2">
      <c r="A6596" s="415" t="s">
        <v>10483</v>
      </c>
      <c r="B6596" s="415" t="s">
        <v>3271</v>
      </c>
      <c r="C6596" s="414">
        <v>33166.164139161418</v>
      </c>
      <c r="D6596" s="414">
        <v>10420.819999999998</v>
      </c>
    </row>
    <row r="6597" spans="1:4" x14ac:dyDescent="0.2">
      <c r="A6597" s="415" t="s">
        <v>10484</v>
      </c>
      <c r="B6597" s="415" t="s">
        <v>3270</v>
      </c>
      <c r="C6597" s="414">
        <v>10511</v>
      </c>
      <c r="D6597" s="414">
        <v>3471.78</v>
      </c>
    </row>
    <row r="6598" spans="1:4" x14ac:dyDescent="0.2">
      <c r="A6598" s="415" t="s">
        <v>10485</v>
      </c>
      <c r="B6598" s="415" t="s">
        <v>3987</v>
      </c>
      <c r="C6598" s="414">
        <v>7198</v>
      </c>
      <c r="D6598" s="414">
        <v>2068.71</v>
      </c>
    </row>
    <row r="6599" spans="1:4" x14ac:dyDescent="0.2">
      <c r="A6599" s="415" t="s">
        <v>10485</v>
      </c>
      <c r="B6599" s="415" t="s">
        <v>3991</v>
      </c>
      <c r="C6599" s="414">
        <v>960</v>
      </c>
      <c r="D6599" s="414">
        <v>275.91000000000003</v>
      </c>
    </row>
    <row r="6600" spans="1:4" x14ac:dyDescent="0.2">
      <c r="A6600" s="415" t="s">
        <v>10485</v>
      </c>
      <c r="B6600" s="415" t="s">
        <v>3992</v>
      </c>
      <c r="C6600" s="414">
        <v>-960</v>
      </c>
      <c r="D6600" s="414">
        <v>-157.25</v>
      </c>
    </row>
    <row r="6601" spans="1:4" x14ac:dyDescent="0.2">
      <c r="A6601" s="415" t="s">
        <v>10485</v>
      </c>
      <c r="B6601" s="415" t="s">
        <v>3993</v>
      </c>
      <c r="C6601" s="414">
        <v>0</v>
      </c>
      <c r="D6601" s="414">
        <v>0</v>
      </c>
    </row>
    <row r="6602" spans="1:4" x14ac:dyDescent="0.2">
      <c r="A6602" s="415" t="s">
        <v>10486</v>
      </c>
      <c r="B6602" s="415" t="s">
        <v>3987</v>
      </c>
      <c r="C6602" s="414">
        <v>3973</v>
      </c>
      <c r="D6602" s="414">
        <v>1141.8399999999999</v>
      </c>
    </row>
    <row r="6603" spans="1:4" x14ac:dyDescent="0.2">
      <c r="A6603" s="415" t="s">
        <v>10487</v>
      </c>
      <c r="B6603" s="415" t="s">
        <v>3987</v>
      </c>
      <c r="C6603" s="414">
        <v>1260</v>
      </c>
      <c r="D6603" s="414">
        <v>362.13</v>
      </c>
    </row>
    <row r="6604" spans="1:4" x14ac:dyDescent="0.2">
      <c r="A6604" s="415" t="s">
        <v>10488</v>
      </c>
      <c r="B6604" s="415" t="s">
        <v>3270</v>
      </c>
      <c r="C6604" s="414">
        <v>25732.2580645161</v>
      </c>
      <c r="D6604" s="414">
        <v>8499.36</v>
      </c>
    </row>
    <row r="6605" spans="1:4" x14ac:dyDescent="0.2">
      <c r="A6605" s="415" t="s">
        <v>10488</v>
      </c>
      <c r="B6605" s="415" t="s">
        <v>3271</v>
      </c>
      <c r="C6605" s="414">
        <v>14152.7419354838</v>
      </c>
      <c r="D6605" s="414">
        <v>4446.79</v>
      </c>
    </row>
    <row r="6606" spans="1:4" x14ac:dyDescent="0.2">
      <c r="A6606" s="415" t="s">
        <v>10489</v>
      </c>
      <c r="B6606" s="415" t="s">
        <v>3987</v>
      </c>
      <c r="C6606" s="414">
        <v>4247</v>
      </c>
      <c r="D6606" s="414">
        <v>1220.5899999999999</v>
      </c>
    </row>
    <row r="6607" spans="1:4" x14ac:dyDescent="0.2">
      <c r="A6607" s="415" t="s">
        <v>10490</v>
      </c>
      <c r="B6607" s="415" t="s">
        <v>3987</v>
      </c>
      <c r="C6607" s="414">
        <v>3742</v>
      </c>
      <c r="D6607" s="414">
        <v>1075.45</v>
      </c>
    </row>
    <row r="6608" spans="1:4" x14ac:dyDescent="0.2">
      <c r="A6608" s="415" t="s">
        <v>10491</v>
      </c>
      <c r="B6608" s="415" t="s">
        <v>3987</v>
      </c>
      <c r="C6608" s="414">
        <v>8118</v>
      </c>
      <c r="D6608" s="414">
        <v>2333.1200000000003</v>
      </c>
    </row>
    <row r="6609" spans="1:4" x14ac:dyDescent="0.2">
      <c r="A6609" s="415" t="s">
        <v>10492</v>
      </c>
      <c r="B6609" s="415" t="s">
        <v>3270</v>
      </c>
      <c r="C6609" s="414">
        <v>21261.196637704601</v>
      </c>
      <c r="D6609" s="414">
        <v>7022.57</v>
      </c>
    </row>
    <row r="6610" spans="1:4" x14ac:dyDescent="0.2">
      <c r="A6610" s="415" t="s">
        <v>10493</v>
      </c>
      <c r="B6610" s="415" t="s">
        <v>3270</v>
      </c>
      <c r="C6610" s="414">
        <v>8302.4603324514101</v>
      </c>
      <c r="D6610" s="414">
        <v>2742.3</v>
      </c>
    </row>
    <row r="6611" spans="1:4" x14ac:dyDescent="0.2">
      <c r="A6611" s="415" t="s">
        <v>10493</v>
      </c>
      <c r="B6611" s="415" t="s">
        <v>3271</v>
      </c>
      <c r="C6611" s="414">
        <v>22606.343029843902</v>
      </c>
      <c r="D6611" s="414">
        <v>7102.91</v>
      </c>
    </row>
    <row r="6612" spans="1:4" x14ac:dyDescent="0.2">
      <c r="A6612" s="415" t="s">
        <v>10494</v>
      </c>
      <c r="B6612" s="415" t="s">
        <v>3270</v>
      </c>
      <c r="C6612" s="414">
        <v>0</v>
      </c>
      <c r="D6612" s="414">
        <v>0</v>
      </c>
    </row>
    <row r="6613" spans="1:4" x14ac:dyDescent="0.2">
      <c r="A6613" s="415" t="s">
        <v>10494</v>
      </c>
      <c r="B6613" s="415" t="s">
        <v>3271</v>
      </c>
      <c r="C6613" s="414">
        <v>46540.191053390976</v>
      </c>
      <c r="D6613" s="414">
        <v>14622.939999999997</v>
      </c>
    </row>
    <row r="6614" spans="1:4" x14ac:dyDescent="0.2">
      <c r="A6614" s="415" t="s">
        <v>10494</v>
      </c>
      <c r="B6614" s="415" t="s">
        <v>3272</v>
      </c>
      <c r="C6614" s="414">
        <v>17554.3089466089</v>
      </c>
      <c r="D6614" s="414">
        <v>5218.8999999999996</v>
      </c>
    </row>
    <row r="6615" spans="1:4" x14ac:dyDescent="0.2">
      <c r="A6615" s="415" t="s">
        <v>10495</v>
      </c>
      <c r="B6615" s="415" t="s">
        <v>3987</v>
      </c>
      <c r="C6615" s="414">
        <v>3744</v>
      </c>
      <c r="D6615" s="414">
        <v>1076.03</v>
      </c>
    </row>
    <row r="6616" spans="1:4" x14ac:dyDescent="0.2">
      <c r="A6616" s="415" t="s">
        <v>10495</v>
      </c>
      <c r="B6616" s="415" t="s">
        <v>3991</v>
      </c>
      <c r="C6616" s="414">
        <v>1748</v>
      </c>
      <c r="D6616" s="414">
        <v>502.38</v>
      </c>
    </row>
    <row r="6617" spans="1:4" x14ac:dyDescent="0.2">
      <c r="A6617" s="415" t="s">
        <v>10495</v>
      </c>
      <c r="B6617" s="415" t="s">
        <v>3992</v>
      </c>
      <c r="C6617" s="414">
        <v>-1647.6</v>
      </c>
      <c r="D6617" s="414">
        <v>-269.88</v>
      </c>
    </row>
    <row r="6618" spans="1:4" x14ac:dyDescent="0.2">
      <c r="A6618" s="415" t="s">
        <v>10495</v>
      </c>
      <c r="B6618" s="415" t="s">
        <v>3993</v>
      </c>
      <c r="C6618" s="414">
        <v>-100.4</v>
      </c>
      <c r="D6618" s="414">
        <v>-12.05</v>
      </c>
    </row>
    <row r="6619" spans="1:4" x14ac:dyDescent="0.2">
      <c r="A6619" s="415" t="s">
        <v>10496</v>
      </c>
      <c r="B6619" s="415" t="s">
        <v>3254</v>
      </c>
      <c r="C6619" s="414">
        <v>6154</v>
      </c>
      <c r="D6619" s="414">
        <v>2095.44</v>
      </c>
    </row>
    <row r="6620" spans="1:4" x14ac:dyDescent="0.2">
      <c r="A6620" s="415" t="s">
        <v>10497</v>
      </c>
      <c r="B6620" s="415" t="s">
        <v>3987</v>
      </c>
      <c r="C6620" s="414">
        <v>25775.767543859602</v>
      </c>
      <c r="D6620" s="414">
        <v>7407.96</v>
      </c>
    </row>
    <row r="6621" spans="1:4" x14ac:dyDescent="0.2">
      <c r="A6621" s="415" t="s">
        <v>10497</v>
      </c>
      <c r="B6621" s="415" t="s">
        <v>3988</v>
      </c>
      <c r="C6621" s="414">
        <v>21239.2324561403</v>
      </c>
      <c r="D6621" s="414">
        <v>5804.68</v>
      </c>
    </row>
    <row r="6622" spans="1:4" x14ac:dyDescent="0.2">
      <c r="A6622" s="415" t="s">
        <v>10498</v>
      </c>
      <c r="B6622" s="415" t="s">
        <v>3987</v>
      </c>
      <c r="C6622" s="414">
        <v>27745</v>
      </c>
      <c r="D6622" s="414">
        <v>7973.91</v>
      </c>
    </row>
    <row r="6623" spans="1:4" x14ac:dyDescent="0.2">
      <c r="A6623" s="415" t="s">
        <v>10499</v>
      </c>
      <c r="B6623" s="415" t="s">
        <v>3987</v>
      </c>
      <c r="C6623" s="414">
        <v>11625</v>
      </c>
      <c r="D6623" s="414">
        <v>3341.03</v>
      </c>
    </row>
    <row r="6624" spans="1:4" x14ac:dyDescent="0.2">
      <c r="A6624" s="415" t="s">
        <v>10500</v>
      </c>
      <c r="B6624" s="415" t="s">
        <v>3987</v>
      </c>
      <c r="C6624" s="414">
        <v>8817</v>
      </c>
      <c r="D6624" s="414">
        <v>2534.0100000000002</v>
      </c>
    </row>
    <row r="6625" spans="1:4" x14ac:dyDescent="0.2">
      <c r="A6625" s="415" t="s">
        <v>10501</v>
      </c>
      <c r="B6625" s="415" t="s">
        <v>3270</v>
      </c>
      <c r="C6625" s="414">
        <v>23457.223001402501</v>
      </c>
      <c r="D6625" s="414">
        <v>7747.92</v>
      </c>
    </row>
    <row r="6626" spans="1:4" x14ac:dyDescent="0.2">
      <c r="A6626" s="415" t="s">
        <v>10501</v>
      </c>
      <c r="B6626" s="415" t="s">
        <v>3271</v>
      </c>
      <c r="C6626" s="414">
        <v>54592.776998597401</v>
      </c>
      <c r="D6626" s="414">
        <v>17153.05</v>
      </c>
    </row>
    <row r="6627" spans="1:4" x14ac:dyDescent="0.2">
      <c r="A6627" s="415" t="s">
        <v>10502</v>
      </c>
      <c r="B6627" s="415" t="s">
        <v>3270</v>
      </c>
      <c r="C6627" s="414">
        <v>8692</v>
      </c>
      <c r="D6627" s="414">
        <v>2870.9700000000003</v>
      </c>
    </row>
    <row r="6628" spans="1:4" x14ac:dyDescent="0.2">
      <c r="A6628" s="415" t="s">
        <v>10502</v>
      </c>
      <c r="B6628" s="415" t="s">
        <v>3274</v>
      </c>
      <c r="C6628" s="414">
        <v>2457</v>
      </c>
      <c r="D6628" s="414">
        <v>811.55</v>
      </c>
    </row>
    <row r="6629" spans="1:4" x14ac:dyDescent="0.2">
      <c r="A6629" s="415" t="s">
        <v>10502</v>
      </c>
      <c r="B6629" s="415" t="s">
        <v>3275</v>
      </c>
      <c r="C6629" s="414">
        <v>-2364</v>
      </c>
      <c r="D6629" s="414">
        <v>-387.23</v>
      </c>
    </row>
    <row r="6630" spans="1:4" x14ac:dyDescent="0.2">
      <c r="A6630" s="415" t="s">
        <v>10502</v>
      </c>
      <c r="B6630" s="415" t="s">
        <v>3276</v>
      </c>
      <c r="C6630" s="414">
        <v>-93</v>
      </c>
      <c r="D6630" s="414">
        <v>-11.16</v>
      </c>
    </row>
    <row r="6631" spans="1:4" x14ac:dyDescent="0.2">
      <c r="A6631" s="415" t="s">
        <v>10503</v>
      </c>
      <c r="B6631" s="415" t="s">
        <v>3270</v>
      </c>
      <c r="C6631" s="414">
        <v>25307.607670543828</v>
      </c>
      <c r="D6631" s="414">
        <v>8359.1099999999988</v>
      </c>
    </row>
    <row r="6632" spans="1:4" x14ac:dyDescent="0.2">
      <c r="A6632" s="415" t="s">
        <v>10503</v>
      </c>
      <c r="B6632" s="415" t="s">
        <v>3271</v>
      </c>
      <c r="C6632" s="414">
        <v>59051.084564602308</v>
      </c>
      <c r="D6632" s="414">
        <v>18553.849999999999</v>
      </c>
    </row>
    <row r="6633" spans="1:4" x14ac:dyDescent="0.2">
      <c r="A6633" s="415" t="s">
        <v>10503</v>
      </c>
      <c r="B6633" s="415" t="s">
        <v>3272</v>
      </c>
      <c r="C6633" s="414">
        <v>76648.307764853642</v>
      </c>
      <c r="D6633" s="414">
        <v>22787.54</v>
      </c>
    </row>
    <row r="6634" spans="1:4" x14ac:dyDescent="0.2">
      <c r="A6634" s="415" t="s">
        <v>10504</v>
      </c>
      <c r="B6634" s="415" t="s">
        <v>3270</v>
      </c>
      <c r="C6634" s="414">
        <v>24635.146851631045</v>
      </c>
      <c r="D6634" s="414">
        <v>8136.98</v>
      </c>
    </row>
    <row r="6635" spans="1:4" x14ac:dyDescent="0.2">
      <c r="A6635" s="415" t="s">
        <v>10504</v>
      </c>
      <c r="B6635" s="415" t="s">
        <v>3271</v>
      </c>
      <c r="C6635" s="414">
        <v>57482.009320472498</v>
      </c>
      <c r="D6635" s="414">
        <v>18060.850000000002</v>
      </c>
    </row>
    <row r="6636" spans="1:4" x14ac:dyDescent="0.2">
      <c r="A6636" s="415" t="s">
        <v>10504</v>
      </c>
      <c r="B6636" s="415" t="s">
        <v>3272</v>
      </c>
      <c r="C6636" s="414">
        <v>69421.843827896242</v>
      </c>
      <c r="D6636" s="414">
        <v>20639.13</v>
      </c>
    </row>
    <row r="6637" spans="1:4" x14ac:dyDescent="0.2">
      <c r="A6637" s="415" t="s">
        <v>10505</v>
      </c>
      <c r="B6637" s="415" t="s">
        <v>3987</v>
      </c>
      <c r="C6637" s="414">
        <v>10277</v>
      </c>
      <c r="D6637" s="414">
        <v>2953.61</v>
      </c>
    </row>
    <row r="6638" spans="1:4" x14ac:dyDescent="0.2">
      <c r="A6638" s="415" t="s">
        <v>10506</v>
      </c>
      <c r="B6638" s="415" t="s">
        <v>3254</v>
      </c>
      <c r="C6638" s="414">
        <v>4869</v>
      </c>
      <c r="D6638" s="414">
        <v>1657.89</v>
      </c>
    </row>
    <row r="6639" spans="1:4" x14ac:dyDescent="0.2">
      <c r="A6639" s="415" t="s">
        <v>10507</v>
      </c>
      <c r="B6639" s="415" t="s">
        <v>3987</v>
      </c>
      <c r="C6639" s="414">
        <v>7332</v>
      </c>
      <c r="D6639" s="414">
        <v>2107.2199999999998</v>
      </c>
    </row>
    <row r="6640" spans="1:4" x14ac:dyDescent="0.2">
      <c r="A6640" s="415" t="s">
        <v>10508</v>
      </c>
      <c r="B6640" s="415" t="s">
        <v>3987</v>
      </c>
      <c r="C6640" s="414">
        <v>4430</v>
      </c>
      <c r="D6640" s="414">
        <v>1273.18</v>
      </c>
    </row>
    <row r="6641" spans="1:4" x14ac:dyDescent="0.2">
      <c r="A6641" s="415" t="s">
        <v>10509</v>
      </c>
      <c r="B6641" s="415" t="s">
        <v>3987</v>
      </c>
      <c r="C6641" s="414">
        <v>26672.441974501427</v>
      </c>
      <c r="D6641" s="414">
        <v>7665.66</v>
      </c>
    </row>
    <row r="6642" spans="1:4" x14ac:dyDescent="0.2">
      <c r="A6642" s="415" t="s">
        <v>10509</v>
      </c>
      <c r="B6642" s="415" t="s">
        <v>3988</v>
      </c>
      <c r="C6642" s="414">
        <v>524.55802549852842</v>
      </c>
      <c r="D6642" s="414">
        <v>143.35</v>
      </c>
    </row>
    <row r="6643" spans="1:4" x14ac:dyDescent="0.2">
      <c r="A6643" s="415" t="s">
        <v>10509</v>
      </c>
      <c r="B6643" s="415" t="s">
        <v>3991</v>
      </c>
      <c r="C6643" s="414">
        <v>2824.4524354364116</v>
      </c>
      <c r="D6643" s="414">
        <v>811.74000000000012</v>
      </c>
    </row>
    <row r="6644" spans="1:4" x14ac:dyDescent="0.2">
      <c r="A6644" s="415" t="s">
        <v>10509</v>
      </c>
      <c r="B6644" s="415" t="s">
        <v>3994</v>
      </c>
      <c r="C6644" s="414">
        <v>55.547564563582732</v>
      </c>
      <c r="D6644" s="414">
        <v>15.170000000000002</v>
      </c>
    </row>
    <row r="6645" spans="1:4" x14ac:dyDescent="0.2">
      <c r="A6645" s="415" t="s">
        <v>10509</v>
      </c>
      <c r="B6645" s="415" t="s">
        <v>3992</v>
      </c>
      <c r="C6645" s="414">
        <v>-2655.4756456358232</v>
      </c>
      <c r="D6645" s="414">
        <v>-434.96999999999986</v>
      </c>
    </row>
    <row r="6646" spans="1:4" x14ac:dyDescent="0.2">
      <c r="A6646" s="415" t="s">
        <v>10509</v>
      </c>
      <c r="B6646" s="415" t="s">
        <v>3995</v>
      </c>
      <c r="C6646" s="414">
        <v>-52.224354364171205</v>
      </c>
      <c r="D6646" s="414">
        <v>-8.5500000000000007</v>
      </c>
    </row>
    <row r="6647" spans="1:4" x14ac:dyDescent="0.2">
      <c r="A6647" s="415" t="s">
        <v>10509</v>
      </c>
      <c r="B6647" s="415" t="s">
        <v>3993</v>
      </c>
      <c r="C6647" s="414">
        <v>-168.97678980058748</v>
      </c>
      <c r="D6647" s="414">
        <v>-20.28</v>
      </c>
    </row>
    <row r="6648" spans="1:4" x14ac:dyDescent="0.2">
      <c r="A6648" s="415" t="s">
        <v>10509</v>
      </c>
      <c r="B6648" s="415" t="s">
        <v>3996</v>
      </c>
      <c r="C6648" s="414">
        <v>-3.3232101994115721</v>
      </c>
      <c r="D6648" s="414">
        <v>-0.39</v>
      </c>
    </row>
    <row r="6649" spans="1:4" x14ac:dyDescent="0.2">
      <c r="A6649" s="415" t="s">
        <v>10510</v>
      </c>
      <c r="B6649" s="415" t="s">
        <v>3987</v>
      </c>
      <c r="C6649" s="414">
        <v>4295</v>
      </c>
      <c r="D6649" s="414">
        <v>1234.3800000000001</v>
      </c>
    </row>
    <row r="6650" spans="1:4" x14ac:dyDescent="0.2">
      <c r="A6650" s="415" t="s">
        <v>10510</v>
      </c>
      <c r="B6650" s="415" t="s">
        <v>3991</v>
      </c>
      <c r="C6650" s="414">
        <v>1172</v>
      </c>
      <c r="D6650" s="414">
        <v>336.83</v>
      </c>
    </row>
    <row r="6651" spans="1:4" x14ac:dyDescent="0.2">
      <c r="A6651" s="415" t="s">
        <v>10510</v>
      </c>
      <c r="B6651" s="415" t="s">
        <v>3992</v>
      </c>
      <c r="C6651" s="414">
        <v>-1172</v>
      </c>
      <c r="D6651" s="414">
        <v>-191.97</v>
      </c>
    </row>
    <row r="6652" spans="1:4" x14ac:dyDescent="0.2">
      <c r="A6652" s="415" t="s">
        <v>10510</v>
      </c>
      <c r="B6652" s="415" t="s">
        <v>3993</v>
      </c>
      <c r="C6652" s="414">
        <v>0</v>
      </c>
      <c r="D6652" s="414">
        <v>0</v>
      </c>
    </row>
    <row r="6653" spans="1:4" x14ac:dyDescent="0.2">
      <c r="A6653" s="415" t="s">
        <v>10511</v>
      </c>
      <c r="B6653" s="415" t="s">
        <v>3987</v>
      </c>
      <c r="C6653" s="414">
        <v>4455</v>
      </c>
      <c r="D6653" s="414">
        <v>1280.3699999999999</v>
      </c>
    </row>
    <row r="6654" spans="1:4" x14ac:dyDescent="0.2">
      <c r="A6654" s="415" t="s">
        <v>10512</v>
      </c>
      <c r="B6654" s="415" t="s">
        <v>3987</v>
      </c>
      <c r="C6654" s="414">
        <v>16136</v>
      </c>
      <c r="D6654" s="414">
        <v>4637.49</v>
      </c>
    </row>
    <row r="6655" spans="1:4" x14ac:dyDescent="0.2">
      <c r="A6655" s="415" t="s">
        <v>10513</v>
      </c>
      <c r="B6655" s="415" t="s">
        <v>3987</v>
      </c>
      <c r="C6655" s="414">
        <v>2632</v>
      </c>
      <c r="D6655" s="414">
        <v>756.44</v>
      </c>
    </row>
    <row r="6656" spans="1:4" x14ac:dyDescent="0.2">
      <c r="A6656" s="415" t="s">
        <v>10513</v>
      </c>
      <c r="B6656" s="415" t="s">
        <v>3991</v>
      </c>
      <c r="C6656" s="414">
        <v>1940</v>
      </c>
      <c r="D6656" s="414">
        <v>557.55999999999995</v>
      </c>
    </row>
    <row r="6657" spans="1:4" x14ac:dyDescent="0.2">
      <c r="A6657" s="415" t="s">
        <v>10513</v>
      </c>
      <c r="B6657" s="415" t="s">
        <v>3992</v>
      </c>
      <c r="C6657" s="414">
        <v>-1371.6</v>
      </c>
      <c r="D6657" s="414">
        <v>-224.67</v>
      </c>
    </row>
    <row r="6658" spans="1:4" x14ac:dyDescent="0.2">
      <c r="A6658" s="415" t="s">
        <v>10513</v>
      </c>
      <c r="B6658" s="415" t="s">
        <v>3993</v>
      </c>
      <c r="C6658" s="414">
        <v>-568.4</v>
      </c>
      <c r="D6658" s="414">
        <v>-68.209999999999994</v>
      </c>
    </row>
    <row r="6659" spans="1:4" x14ac:dyDescent="0.2">
      <c r="A6659" s="415" t="s">
        <v>10514</v>
      </c>
      <c r="B6659" s="415" t="s">
        <v>3987</v>
      </c>
      <c r="C6659" s="414">
        <v>25103.773584905601</v>
      </c>
      <c r="D6659" s="414">
        <v>7214.82</v>
      </c>
    </row>
    <row r="6660" spans="1:4" x14ac:dyDescent="0.2">
      <c r="A6660" s="415" t="s">
        <v>10514</v>
      </c>
      <c r="B6660" s="415" t="s">
        <v>3988</v>
      </c>
      <c r="C6660" s="414">
        <v>6828.2264150943302</v>
      </c>
      <c r="D6660" s="414">
        <v>1866.15</v>
      </c>
    </row>
    <row r="6661" spans="1:4" x14ac:dyDescent="0.2">
      <c r="A6661" s="415" t="s">
        <v>10515</v>
      </c>
      <c r="B6661" s="415" t="s">
        <v>3987</v>
      </c>
      <c r="C6661" s="414">
        <v>7926</v>
      </c>
      <c r="D6661" s="414">
        <v>2277.9299999999998</v>
      </c>
    </row>
    <row r="6662" spans="1:4" x14ac:dyDescent="0.2">
      <c r="A6662" s="415" t="s">
        <v>10517</v>
      </c>
      <c r="B6662" s="415" t="s">
        <v>3270</v>
      </c>
      <c r="C6662" s="414">
        <v>27200.545115476765</v>
      </c>
      <c r="D6662" s="414">
        <v>8984.34</v>
      </c>
    </row>
    <row r="6663" spans="1:4" x14ac:dyDescent="0.2">
      <c r="A6663" s="415" t="s">
        <v>10517</v>
      </c>
      <c r="B6663" s="415" t="s">
        <v>3271</v>
      </c>
      <c r="C6663" s="414">
        <v>20468.410199396254</v>
      </c>
      <c r="D6663" s="414">
        <v>6431.170000000001</v>
      </c>
    </row>
    <row r="6664" spans="1:4" x14ac:dyDescent="0.2">
      <c r="A6664" s="415" t="s">
        <v>10518</v>
      </c>
      <c r="B6664" s="415" t="s">
        <v>3987</v>
      </c>
      <c r="C6664" s="414">
        <v>10680.747382012865</v>
      </c>
      <c r="D6664" s="414">
        <v>3069.64</v>
      </c>
    </row>
    <row r="6665" spans="1:4" x14ac:dyDescent="0.2">
      <c r="A6665" s="415" t="s">
        <v>10519</v>
      </c>
      <c r="B6665" s="415" t="s">
        <v>3987</v>
      </c>
      <c r="C6665" s="414">
        <v>4855.2973031139891</v>
      </c>
      <c r="D6665" s="414">
        <v>1395.42</v>
      </c>
    </row>
    <row r="6666" spans="1:4" x14ac:dyDescent="0.2">
      <c r="A6666" s="415" t="s">
        <v>10520</v>
      </c>
      <c r="B6666" s="415" t="s">
        <v>3987</v>
      </c>
      <c r="C6666" s="414">
        <v>9813</v>
      </c>
      <c r="D6666" s="414">
        <v>2820.26</v>
      </c>
    </row>
    <row r="6667" spans="1:4" x14ac:dyDescent="0.2">
      <c r="A6667" s="415" t="s">
        <v>10521</v>
      </c>
      <c r="B6667" s="415" t="s">
        <v>3987</v>
      </c>
      <c r="C6667" s="414">
        <v>7098</v>
      </c>
      <c r="D6667" s="414">
        <v>2039.97</v>
      </c>
    </row>
    <row r="6668" spans="1:4" x14ac:dyDescent="0.2">
      <c r="A6668" s="415" t="s">
        <v>10522</v>
      </c>
      <c r="B6668" s="415" t="s">
        <v>3987</v>
      </c>
      <c r="C6668" s="414">
        <v>20420</v>
      </c>
      <c r="D6668" s="414">
        <v>5868.71</v>
      </c>
    </row>
    <row r="6669" spans="1:4" x14ac:dyDescent="0.2">
      <c r="A6669" s="415" t="s">
        <v>10522</v>
      </c>
      <c r="B6669" s="415" t="s">
        <v>3991</v>
      </c>
      <c r="C6669" s="414">
        <v>2779</v>
      </c>
      <c r="D6669" s="414">
        <v>798.68</v>
      </c>
    </row>
    <row r="6670" spans="1:4" x14ac:dyDescent="0.2">
      <c r="A6670" s="415" t="s">
        <v>10522</v>
      </c>
      <c r="B6670" s="415" t="s">
        <v>3992</v>
      </c>
      <c r="C6670" s="414">
        <v>-2779</v>
      </c>
      <c r="D6670" s="414">
        <v>-455.2</v>
      </c>
    </row>
    <row r="6671" spans="1:4" x14ac:dyDescent="0.2">
      <c r="A6671" s="415" t="s">
        <v>10522</v>
      </c>
      <c r="B6671" s="415" t="s">
        <v>3993</v>
      </c>
      <c r="C6671" s="414">
        <v>0</v>
      </c>
      <c r="D6671" s="414">
        <v>0</v>
      </c>
    </row>
    <row r="6672" spans="1:4" x14ac:dyDescent="0.2">
      <c r="A6672" s="415" t="s">
        <v>10523</v>
      </c>
      <c r="B6672" s="415" t="s">
        <v>3987</v>
      </c>
      <c r="C6672" s="414">
        <v>14856</v>
      </c>
      <c r="D6672" s="414">
        <v>4269.62</v>
      </c>
    </row>
    <row r="6673" spans="1:4" x14ac:dyDescent="0.2">
      <c r="A6673" s="415" t="s">
        <v>10524</v>
      </c>
      <c r="B6673" s="415" t="s">
        <v>3987</v>
      </c>
      <c r="C6673" s="414">
        <v>29612.5208934812</v>
      </c>
      <c r="D6673" s="414">
        <v>8510.64</v>
      </c>
    </row>
    <row r="6674" spans="1:4" x14ac:dyDescent="0.2">
      <c r="A6674" s="415" t="s">
        <v>10524</v>
      </c>
      <c r="B6674" s="415" t="s">
        <v>3988</v>
      </c>
      <c r="C6674" s="414">
        <v>35347.479106518702</v>
      </c>
      <c r="D6674" s="414">
        <v>9660.4699999999993</v>
      </c>
    </row>
    <row r="6675" spans="1:4" x14ac:dyDescent="0.2">
      <c r="A6675" s="415" t="s">
        <v>10525</v>
      </c>
      <c r="B6675" s="415" t="s">
        <v>3987</v>
      </c>
      <c r="C6675" s="414">
        <v>18822</v>
      </c>
      <c r="D6675" s="414">
        <v>5409.4400000000005</v>
      </c>
    </row>
    <row r="6676" spans="1:4" x14ac:dyDescent="0.2">
      <c r="A6676" s="415" t="s">
        <v>10526</v>
      </c>
      <c r="B6676" s="415" t="s">
        <v>4794</v>
      </c>
      <c r="C6676" s="414">
        <v>7504</v>
      </c>
      <c r="D6676" s="414">
        <v>1833.23</v>
      </c>
    </row>
    <row r="6677" spans="1:4" x14ac:dyDescent="0.2">
      <c r="A6677" s="415" t="s">
        <v>10526</v>
      </c>
      <c r="B6677" s="415" t="s">
        <v>4799</v>
      </c>
      <c r="C6677" s="414">
        <v>1046</v>
      </c>
      <c r="D6677" s="414">
        <v>255.54</v>
      </c>
    </row>
    <row r="6678" spans="1:4" x14ac:dyDescent="0.2">
      <c r="A6678" s="415" t="s">
        <v>10526</v>
      </c>
      <c r="B6678" s="415" t="s">
        <v>4800</v>
      </c>
      <c r="C6678" s="414">
        <v>-1046</v>
      </c>
      <c r="D6678" s="414">
        <v>-171.33</v>
      </c>
    </row>
    <row r="6679" spans="1:4" x14ac:dyDescent="0.2">
      <c r="A6679" s="415" t="s">
        <v>10526</v>
      </c>
      <c r="B6679" s="415" t="s">
        <v>4801</v>
      </c>
      <c r="C6679" s="414">
        <v>0</v>
      </c>
      <c r="D6679" s="414">
        <v>0</v>
      </c>
    </row>
    <row r="6680" spans="1:4" x14ac:dyDescent="0.2">
      <c r="A6680" s="415" t="s">
        <v>10527</v>
      </c>
      <c r="B6680" s="415" t="s">
        <v>3987</v>
      </c>
      <c r="C6680" s="414">
        <v>13619</v>
      </c>
      <c r="D6680" s="414">
        <v>3914.1</v>
      </c>
    </row>
    <row r="6681" spans="1:4" x14ac:dyDescent="0.2">
      <c r="A6681" s="415" t="s">
        <v>10527</v>
      </c>
      <c r="B6681" s="415" t="s">
        <v>3991</v>
      </c>
      <c r="C6681" s="414">
        <v>1256</v>
      </c>
      <c r="D6681" s="414">
        <v>360.97</v>
      </c>
    </row>
    <row r="6682" spans="1:4" x14ac:dyDescent="0.2">
      <c r="A6682" s="415" t="s">
        <v>10527</v>
      </c>
      <c r="B6682" s="415" t="s">
        <v>3992</v>
      </c>
      <c r="C6682" s="414">
        <v>-1256</v>
      </c>
      <c r="D6682" s="414">
        <v>-205.73</v>
      </c>
    </row>
    <row r="6683" spans="1:4" x14ac:dyDescent="0.2">
      <c r="A6683" s="415" t="s">
        <v>10527</v>
      </c>
      <c r="B6683" s="415" t="s">
        <v>3993</v>
      </c>
      <c r="C6683" s="414">
        <v>0</v>
      </c>
      <c r="D6683" s="414">
        <v>0</v>
      </c>
    </row>
    <row r="6684" spans="1:4" x14ac:dyDescent="0.2">
      <c r="A6684" s="415" t="s">
        <v>10528</v>
      </c>
      <c r="B6684" s="415" t="s">
        <v>3987</v>
      </c>
      <c r="C6684" s="414">
        <v>24359</v>
      </c>
      <c r="D6684" s="414">
        <v>7000.78</v>
      </c>
    </row>
    <row r="6685" spans="1:4" x14ac:dyDescent="0.2">
      <c r="A6685" s="415" t="s">
        <v>10529</v>
      </c>
      <c r="B6685" s="415" t="s">
        <v>3987</v>
      </c>
      <c r="C6685" s="414">
        <v>6530</v>
      </c>
      <c r="D6685" s="414">
        <v>1876.72</v>
      </c>
    </row>
    <row r="6686" spans="1:4" x14ac:dyDescent="0.2">
      <c r="A6686" s="415" t="s">
        <v>10530</v>
      </c>
      <c r="B6686" s="415" t="s">
        <v>3987</v>
      </c>
      <c r="C6686" s="414">
        <v>23484</v>
      </c>
      <c r="D6686" s="414">
        <v>6749.3</v>
      </c>
    </row>
    <row r="6687" spans="1:4" x14ac:dyDescent="0.2">
      <c r="A6687" s="415" t="s">
        <v>10531</v>
      </c>
      <c r="B6687" s="415" t="s">
        <v>3987</v>
      </c>
      <c r="C6687" s="414">
        <v>13001</v>
      </c>
      <c r="D6687" s="414">
        <v>3736.49</v>
      </c>
    </row>
    <row r="6688" spans="1:4" x14ac:dyDescent="0.2">
      <c r="A6688" s="415" t="s">
        <v>10532</v>
      </c>
      <c r="B6688" s="415" t="s">
        <v>3987</v>
      </c>
      <c r="C6688" s="414">
        <v>9596</v>
      </c>
      <c r="D6688" s="414">
        <v>2757.89</v>
      </c>
    </row>
    <row r="6689" spans="1:4" x14ac:dyDescent="0.2">
      <c r="A6689" s="415" t="s">
        <v>10533</v>
      </c>
      <c r="B6689" s="415" t="s">
        <v>3987</v>
      </c>
      <c r="C6689" s="414">
        <v>29567</v>
      </c>
      <c r="D6689" s="414">
        <v>8497.56</v>
      </c>
    </row>
    <row r="6690" spans="1:4" x14ac:dyDescent="0.2">
      <c r="A6690" s="415" t="s">
        <v>10534</v>
      </c>
      <c r="B6690" s="415" t="s">
        <v>3987</v>
      </c>
      <c r="C6690" s="414">
        <v>17718</v>
      </c>
      <c r="D6690" s="414">
        <v>5092.1499999999996</v>
      </c>
    </row>
    <row r="6691" spans="1:4" x14ac:dyDescent="0.2">
      <c r="A6691" s="415" t="s">
        <v>10535</v>
      </c>
      <c r="B6691" s="415" t="s">
        <v>3987</v>
      </c>
      <c r="C6691" s="414">
        <v>6401</v>
      </c>
      <c r="D6691" s="414">
        <v>1839.65</v>
      </c>
    </row>
    <row r="6692" spans="1:4" x14ac:dyDescent="0.2">
      <c r="A6692" s="415" t="s">
        <v>10536</v>
      </c>
      <c r="B6692" s="415" t="s">
        <v>3987</v>
      </c>
      <c r="C6692" s="414">
        <v>8330</v>
      </c>
      <c r="D6692" s="414">
        <v>2394.0499999999997</v>
      </c>
    </row>
    <row r="6693" spans="1:4" x14ac:dyDescent="0.2">
      <c r="A6693" s="415" t="s">
        <v>10537</v>
      </c>
      <c r="B6693" s="415" t="s">
        <v>3987</v>
      </c>
      <c r="C6693" s="414">
        <v>3276</v>
      </c>
      <c r="D6693" s="414">
        <v>941.52</v>
      </c>
    </row>
    <row r="6694" spans="1:4" x14ac:dyDescent="0.2">
      <c r="A6694" s="415" t="s">
        <v>10537</v>
      </c>
      <c r="B6694" s="415" t="s">
        <v>3991</v>
      </c>
      <c r="C6694" s="414">
        <v>1152</v>
      </c>
      <c r="D6694" s="414">
        <v>331.08</v>
      </c>
    </row>
    <row r="6695" spans="1:4" x14ac:dyDescent="0.2">
      <c r="A6695" s="415" t="s">
        <v>10537</v>
      </c>
      <c r="B6695" s="415" t="s">
        <v>3992</v>
      </c>
      <c r="C6695" s="414">
        <v>-1152</v>
      </c>
      <c r="D6695" s="414">
        <v>-188.7</v>
      </c>
    </row>
    <row r="6696" spans="1:4" x14ac:dyDescent="0.2">
      <c r="A6696" s="415" t="s">
        <v>10537</v>
      </c>
      <c r="B6696" s="415" t="s">
        <v>3993</v>
      </c>
      <c r="C6696" s="414">
        <v>0</v>
      </c>
      <c r="D6696" s="414">
        <v>0</v>
      </c>
    </row>
    <row r="6697" spans="1:4" x14ac:dyDescent="0.2">
      <c r="A6697" s="415" t="s">
        <v>10538</v>
      </c>
      <c r="B6697" s="415" t="s">
        <v>3987</v>
      </c>
      <c r="C6697" s="414">
        <v>4439</v>
      </c>
      <c r="D6697" s="414">
        <v>1275.77</v>
      </c>
    </row>
    <row r="6698" spans="1:4" x14ac:dyDescent="0.2">
      <c r="A6698" s="415" t="s">
        <v>10538</v>
      </c>
      <c r="B6698" s="415" t="s">
        <v>3991</v>
      </c>
      <c r="C6698" s="414">
        <v>1386</v>
      </c>
      <c r="D6698" s="414">
        <v>398.34000000000003</v>
      </c>
    </row>
    <row r="6699" spans="1:4" x14ac:dyDescent="0.2">
      <c r="A6699" s="415" t="s">
        <v>10538</v>
      </c>
      <c r="B6699" s="415" t="s">
        <v>3992</v>
      </c>
      <c r="C6699" s="414">
        <v>-1386</v>
      </c>
      <c r="D6699" s="414">
        <v>-227.03</v>
      </c>
    </row>
    <row r="6700" spans="1:4" x14ac:dyDescent="0.2">
      <c r="A6700" s="415" t="s">
        <v>10538</v>
      </c>
      <c r="B6700" s="415" t="s">
        <v>3993</v>
      </c>
      <c r="C6700" s="414">
        <v>0</v>
      </c>
      <c r="D6700" s="414">
        <v>0</v>
      </c>
    </row>
    <row r="6701" spans="1:4" x14ac:dyDescent="0.2">
      <c r="A6701" s="415" t="s">
        <v>10539</v>
      </c>
      <c r="B6701" s="415" t="s">
        <v>3987</v>
      </c>
      <c r="C6701" s="414">
        <v>18710.317460317401</v>
      </c>
      <c r="D6701" s="414">
        <v>5377.35</v>
      </c>
    </row>
    <row r="6702" spans="1:4" x14ac:dyDescent="0.2">
      <c r="A6702" s="415" t="s">
        <v>10539</v>
      </c>
      <c r="B6702" s="415" t="s">
        <v>3988</v>
      </c>
      <c r="C6702" s="414">
        <v>28439.682539682501</v>
      </c>
      <c r="D6702" s="414">
        <v>7772.57</v>
      </c>
    </row>
    <row r="6703" spans="1:4" x14ac:dyDescent="0.2">
      <c r="A6703" s="415" t="s">
        <v>10539</v>
      </c>
      <c r="B6703" s="415" t="s">
        <v>3991</v>
      </c>
      <c r="C6703" s="414">
        <v>8234.1269841269805</v>
      </c>
      <c r="D6703" s="414">
        <v>2366.4899999999998</v>
      </c>
    </row>
    <row r="6704" spans="1:4" x14ac:dyDescent="0.2">
      <c r="A6704" s="415" t="s">
        <v>10539</v>
      </c>
      <c r="B6704" s="415" t="s">
        <v>3994</v>
      </c>
      <c r="C6704" s="414">
        <v>12515.873015873</v>
      </c>
      <c r="D6704" s="414">
        <v>3420.59</v>
      </c>
    </row>
    <row r="6705" spans="1:4" x14ac:dyDescent="0.2">
      <c r="A6705" s="415" t="s">
        <v>10539</v>
      </c>
      <c r="B6705" s="415" t="s">
        <v>3992</v>
      </c>
      <c r="C6705" s="414">
        <v>-8083.3333333333303</v>
      </c>
      <c r="D6705" s="414">
        <v>-1324.05</v>
      </c>
    </row>
    <row r="6706" spans="1:4" x14ac:dyDescent="0.2">
      <c r="A6706" s="415" t="s">
        <v>10539</v>
      </c>
      <c r="B6706" s="415" t="s">
        <v>3995</v>
      </c>
      <c r="C6706" s="414">
        <v>-12286.666666666601</v>
      </c>
      <c r="D6706" s="414">
        <v>-2012.56</v>
      </c>
    </row>
    <row r="6707" spans="1:4" x14ac:dyDescent="0.2">
      <c r="A6707" s="415" t="s">
        <v>10539</v>
      </c>
      <c r="B6707" s="415" t="s">
        <v>3993</v>
      </c>
      <c r="C6707" s="414">
        <v>-150.79365079364999</v>
      </c>
      <c r="D6707" s="414">
        <v>-18.100000000000001</v>
      </c>
    </row>
    <row r="6708" spans="1:4" x14ac:dyDescent="0.2">
      <c r="A6708" s="415" t="s">
        <v>10539</v>
      </c>
      <c r="B6708" s="415" t="s">
        <v>3996</v>
      </c>
      <c r="C6708" s="414">
        <v>-229.20634920634899</v>
      </c>
      <c r="D6708" s="414">
        <v>-27.5</v>
      </c>
    </row>
    <row r="6709" spans="1:4" x14ac:dyDescent="0.2">
      <c r="A6709" s="415" t="s">
        <v>10540</v>
      </c>
      <c r="B6709" s="415" t="s">
        <v>3987</v>
      </c>
      <c r="C6709" s="414">
        <v>9446</v>
      </c>
      <c r="D6709" s="414">
        <v>2714.78</v>
      </c>
    </row>
    <row r="6710" spans="1:4" x14ac:dyDescent="0.2">
      <c r="A6710" s="415" t="s">
        <v>10541</v>
      </c>
      <c r="B6710" s="415" t="s">
        <v>3987</v>
      </c>
      <c r="C6710" s="414">
        <v>5550</v>
      </c>
      <c r="D6710" s="414">
        <v>1595.07</v>
      </c>
    </row>
    <row r="6711" spans="1:4" x14ac:dyDescent="0.2">
      <c r="A6711" s="415" t="s">
        <v>10542</v>
      </c>
      <c r="B6711" s="415" t="s">
        <v>3987</v>
      </c>
      <c r="C6711" s="414">
        <v>8191</v>
      </c>
      <c r="D6711" s="414">
        <v>2354.09</v>
      </c>
    </row>
    <row r="6712" spans="1:4" x14ac:dyDescent="0.2">
      <c r="A6712" s="415" t="s">
        <v>10542</v>
      </c>
      <c r="B6712" s="415" t="s">
        <v>3991</v>
      </c>
      <c r="C6712" s="414">
        <v>1221</v>
      </c>
      <c r="D6712" s="414">
        <v>350.92</v>
      </c>
    </row>
    <row r="6713" spans="1:4" x14ac:dyDescent="0.2">
      <c r="A6713" s="415" t="s">
        <v>10542</v>
      </c>
      <c r="B6713" s="415" t="s">
        <v>3992</v>
      </c>
      <c r="C6713" s="414">
        <v>-1221</v>
      </c>
      <c r="D6713" s="414">
        <v>-200</v>
      </c>
    </row>
    <row r="6714" spans="1:4" x14ac:dyDescent="0.2">
      <c r="A6714" s="415" t="s">
        <v>10542</v>
      </c>
      <c r="B6714" s="415" t="s">
        <v>3993</v>
      </c>
      <c r="C6714" s="414">
        <v>0</v>
      </c>
      <c r="D6714" s="414">
        <v>0</v>
      </c>
    </row>
    <row r="6715" spans="1:4" x14ac:dyDescent="0.2">
      <c r="A6715" s="415" t="s">
        <v>10543</v>
      </c>
      <c r="B6715" s="415" t="s">
        <v>3987</v>
      </c>
      <c r="C6715" s="414">
        <v>11514</v>
      </c>
      <c r="D6715" s="414">
        <v>3309.12</v>
      </c>
    </row>
    <row r="6716" spans="1:4" x14ac:dyDescent="0.2">
      <c r="A6716" s="415" t="s">
        <v>10544</v>
      </c>
      <c r="B6716" s="415" t="s">
        <v>3987</v>
      </c>
      <c r="C6716" s="414">
        <v>6427</v>
      </c>
      <c r="D6716" s="414">
        <v>1847.12</v>
      </c>
    </row>
    <row r="6717" spans="1:4" x14ac:dyDescent="0.2">
      <c r="A6717" s="415" t="s">
        <v>10545</v>
      </c>
      <c r="B6717" s="415" t="s">
        <v>3987</v>
      </c>
      <c r="C6717" s="414">
        <v>2993</v>
      </c>
      <c r="D6717" s="414">
        <v>860.19</v>
      </c>
    </row>
    <row r="6718" spans="1:4" x14ac:dyDescent="0.2">
      <c r="A6718" s="415" t="s">
        <v>10545</v>
      </c>
      <c r="B6718" s="415" t="s">
        <v>3991</v>
      </c>
      <c r="C6718" s="414">
        <v>2673</v>
      </c>
      <c r="D6718" s="414">
        <v>768.22</v>
      </c>
    </row>
    <row r="6719" spans="1:4" x14ac:dyDescent="0.2">
      <c r="A6719" s="415" t="s">
        <v>10545</v>
      </c>
      <c r="B6719" s="415" t="s">
        <v>3992</v>
      </c>
      <c r="C6719" s="414">
        <v>-1699.8</v>
      </c>
      <c r="D6719" s="414">
        <v>-278.43</v>
      </c>
    </row>
    <row r="6720" spans="1:4" x14ac:dyDescent="0.2">
      <c r="A6720" s="415" t="s">
        <v>10545</v>
      </c>
      <c r="B6720" s="415" t="s">
        <v>3993</v>
      </c>
      <c r="C6720" s="414">
        <v>-973.2</v>
      </c>
      <c r="D6720" s="414">
        <v>-116.78</v>
      </c>
    </row>
    <row r="6721" spans="1:4" x14ac:dyDescent="0.2">
      <c r="A6721" s="415" t="s">
        <v>10546</v>
      </c>
      <c r="B6721" s="415" t="s">
        <v>3987</v>
      </c>
      <c r="C6721" s="414">
        <v>7200</v>
      </c>
      <c r="D6721" s="414">
        <v>2069.2800000000002</v>
      </c>
    </row>
    <row r="6722" spans="1:4" x14ac:dyDescent="0.2">
      <c r="A6722" s="415" t="s">
        <v>10547</v>
      </c>
      <c r="B6722" s="415" t="s">
        <v>3987</v>
      </c>
      <c r="C6722" s="414">
        <v>7890</v>
      </c>
      <c r="D6722" s="414">
        <v>2267.59</v>
      </c>
    </row>
    <row r="6723" spans="1:4" x14ac:dyDescent="0.2">
      <c r="A6723" s="415" t="s">
        <v>10548</v>
      </c>
      <c r="B6723" s="415" t="s">
        <v>3987</v>
      </c>
      <c r="C6723" s="414">
        <v>7674.9249999999829</v>
      </c>
      <c r="D6723" s="414">
        <v>2205.79</v>
      </c>
    </row>
    <row r="6724" spans="1:4" x14ac:dyDescent="0.2">
      <c r="A6724" s="415" t="s">
        <v>10549</v>
      </c>
      <c r="B6724" s="415" t="s">
        <v>3987</v>
      </c>
      <c r="C6724" s="414">
        <v>2954</v>
      </c>
      <c r="D6724" s="414">
        <v>848.97</v>
      </c>
    </row>
    <row r="6725" spans="1:4" x14ac:dyDescent="0.2">
      <c r="A6725" s="415" t="s">
        <v>10550</v>
      </c>
      <c r="B6725" s="415" t="s">
        <v>3987</v>
      </c>
      <c r="C6725" s="414">
        <v>8600</v>
      </c>
      <c r="D6725" s="414">
        <v>2471.64</v>
      </c>
    </row>
    <row r="6726" spans="1:4" x14ac:dyDescent="0.2">
      <c r="A6726" s="415" t="s">
        <v>10551</v>
      </c>
      <c r="B6726" s="415" t="s">
        <v>3987</v>
      </c>
      <c r="C6726" s="414">
        <v>21614.00433599333</v>
      </c>
      <c r="D6726" s="414">
        <v>6211.8600000000006</v>
      </c>
    </row>
    <row r="6727" spans="1:4" x14ac:dyDescent="0.2">
      <c r="A6727" s="415" t="s">
        <v>10551</v>
      </c>
      <c r="B6727" s="415" t="s">
        <v>3988</v>
      </c>
      <c r="C6727" s="414">
        <v>50432.676783984462</v>
      </c>
      <c r="D6727" s="414">
        <v>13783.27</v>
      </c>
    </row>
    <row r="6728" spans="1:4" x14ac:dyDescent="0.2">
      <c r="A6728" s="415" t="s">
        <v>10551</v>
      </c>
      <c r="B6728" s="415" t="s">
        <v>3989</v>
      </c>
      <c r="C6728" s="414">
        <v>84143.31888002195</v>
      </c>
      <c r="D6728" s="414">
        <v>21759.449999999993</v>
      </c>
    </row>
    <row r="6729" spans="1:4" x14ac:dyDescent="0.2">
      <c r="A6729" s="415" t="s">
        <v>10553</v>
      </c>
      <c r="B6729" s="415" t="s">
        <v>3270</v>
      </c>
      <c r="C6729" s="414">
        <v>2729</v>
      </c>
      <c r="D6729" s="414">
        <v>901.39</v>
      </c>
    </row>
    <row r="6730" spans="1:4" x14ac:dyDescent="0.2">
      <c r="A6730" s="415" t="s">
        <v>10554</v>
      </c>
      <c r="B6730" s="415" t="s">
        <v>3987</v>
      </c>
      <c r="C6730" s="414">
        <v>5328</v>
      </c>
      <c r="D6730" s="414">
        <v>1531.27</v>
      </c>
    </row>
    <row r="6731" spans="1:4" x14ac:dyDescent="0.2">
      <c r="A6731" s="415" t="s">
        <v>10555</v>
      </c>
      <c r="B6731" s="415" t="s">
        <v>3987</v>
      </c>
      <c r="C6731" s="414">
        <v>12959</v>
      </c>
      <c r="D6731" s="414">
        <v>3724.42</v>
      </c>
    </row>
    <row r="6732" spans="1:4" x14ac:dyDescent="0.2">
      <c r="A6732" s="415" t="s">
        <v>10556</v>
      </c>
      <c r="B6732" s="415" t="s">
        <v>3986</v>
      </c>
      <c r="C6732" s="414">
        <v>173640.99999999971</v>
      </c>
      <c r="D6732" s="414">
        <v>38322.57</v>
      </c>
    </row>
    <row r="6733" spans="1:4" x14ac:dyDescent="0.2">
      <c r="A6733" s="415" t="s">
        <v>10557</v>
      </c>
      <c r="B6733" s="415" t="s">
        <v>3987</v>
      </c>
      <c r="C6733" s="414">
        <v>8868</v>
      </c>
      <c r="D6733" s="414">
        <v>2548.66</v>
      </c>
    </row>
    <row r="6734" spans="1:4" x14ac:dyDescent="0.2">
      <c r="A6734" s="415" t="s">
        <v>10557</v>
      </c>
      <c r="B6734" s="415" t="s">
        <v>3991</v>
      </c>
      <c r="C6734" s="414">
        <v>2600</v>
      </c>
      <c r="D6734" s="414">
        <v>747.24</v>
      </c>
    </row>
    <row r="6735" spans="1:4" x14ac:dyDescent="0.2">
      <c r="A6735" s="415" t="s">
        <v>10557</v>
      </c>
      <c r="B6735" s="415" t="s">
        <v>3992</v>
      </c>
      <c r="C6735" s="414">
        <v>-2600</v>
      </c>
      <c r="D6735" s="414">
        <v>-425.88</v>
      </c>
    </row>
    <row r="6736" spans="1:4" x14ac:dyDescent="0.2">
      <c r="A6736" s="415" t="s">
        <v>10557</v>
      </c>
      <c r="B6736" s="415" t="s">
        <v>3993</v>
      </c>
      <c r="C6736" s="414">
        <v>0</v>
      </c>
      <c r="D6736" s="414">
        <v>0</v>
      </c>
    </row>
    <row r="6737" spans="1:4" x14ac:dyDescent="0.2">
      <c r="A6737" s="415" t="s">
        <v>10558</v>
      </c>
      <c r="B6737" s="415" t="s">
        <v>3987</v>
      </c>
      <c r="C6737" s="414">
        <v>12688</v>
      </c>
      <c r="D6737" s="414">
        <v>3646.53</v>
      </c>
    </row>
    <row r="6738" spans="1:4" x14ac:dyDescent="0.2">
      <c r="A6738" s="415" t="s">
        <v>10559</v>
      </c>
      <c r="B6738" s="415" t="s">
        <v>3987</v>
      </c>
      <c r="C6738" s="414">
        <v>3827</v>
      </c>
      <c r="D6738" s="414">
        <v>1099.8800000000001</v>
      </c>
    </row>
    <row r="6739" spans="1:4" x14ac:dyDescent="0.2">
      <c r="A6739" s="415" t="s">
        <v>10560</v>
      </c>
      <c r="B6739" s="415" t="s">
        <v>3987</v>
      </c>
      <c r="C6739" s="414">
        <v>369.73443223443201</v>
      </c>
      <c r="D6739" s="414">
        <v>106.26</v>
      </c>
    </row>
    <row r="6740" spans="1:4" x14ac:dyDescent="0.2">
      <c r="A6740" s="415" t="s">
        <v>10560</v>
      </c>
      <c r="B6740" s="415" t="s">
        <v>3988</v>
      </c>
      <c r="C6740" s="414">
        <v>4380.2655677655603</v>
      </c>
      <c r="D6740" s="414">
        <v>1197.1300000000001</v>
      </c>
    </row>
    <row r="6741" spans="1:4" x14ac:dyDescent="0.2">
      <c r="A6741" s="415" t="s">
        <v>10560</v>
      </c>
      <c r="B6741" s="415" t="s">
        <v>3991</v>
      </c>
      <c r="C6741" s="414">
        <v>2303.6401098901001</v>
      </c>
      <c r="D6741" s="414">
        <v>662.07</v>
      </c>
    </row>
    <row r="6742" spans="1:4" x14ac:dyDescent="0.2">
      <c r="A6742" s="415" t="s">
        <v>10560</v>
      </c>
      <c r="B6742" s="415" t="s">
        <v>3994</v>
      </c>
      <c r="C6742" s="414">
        <v>27291.359890109801</v>
      </c>
      <c r="D6742" s="414">
        <v>7458.73</v>
      </c>
    </row>
    <row r="6743" spans="1:4" x14ac:dyDescent="0.2">
      <c r="A6743" s="415" t="s">
        <v>10560</v>
      </c>
      <c r="B6743" s="415" t="s">
        <v>3992</v>
      </c>
      <c r="C6743" s="414">
        <v>-802.012362637362</v>
      </c>
      <c r="D6743" s="414">
        <v>-131.37</v>
      </c>
    </row>
    <row r="6744" spans="1:4" x14ac:dyDescent="0.2">
      <c r="A6744" s="415" t="s">
        <v>10560</v>
      </c>
      <c r="B6744" s="415" t="s">
        <v>3995</v>
      </c>
      <c r="C6744" s="414">
        <v>-9501.4876373626303</v>
      </c>
      <c r="D6744" s="414">
        <v>-1556.34</v>
      </c>
    </row>
    <row r="6745" spans="1:4" x14ac:dyDescent="0.2">
      <c r="A6745" s="415" t="s">
        <v>10560</v>
      </c>
      <c r="B6745" s="415" t="s">
        <v>3993</v>
      </c>
      <c r="C6745" s="414">
        <v>-1501.6277472527399</v>
      </c>
      <c r="D6745" s="414">
        <v>-180.2</v>
      </c>
    </row>
    <row r="6746" spans="1:4" x14ac:dyDescent="0.2">
      <c r="A6746" s="415" t="s">
        <v>10560</v>
      </c>
      <c r="B6746" s="415" t="s">
        <v>3996</v>
      </c>
      <c r="C6746" s="414">
        <v>-17789.872252747198</v>
      </c>
      <c r="D6746" s="414">
        <v>-2134.7800000000002</v>
      </c>
    </row>
    <row r="6747" spans="1:4" x14ac:dyDescent="0.2">
      <c r="A6747" s="415" t="s">
        <v>10561</v>
      </c>
      <c r="B6747" s="415" t="s">
        <v>3987</v>
      </c>
      <c r="C6747" s="414">
        <v>28183.26612903221</v>
      </c>
      <c r="D6747" s="414">
        <v>8099.89</v>
      </c>
    </row>
    <row r="6748" spans="1:4" x14ac:dyDescent="0.2">
      <c r="A6748" s="415" t="s">
        <v>10561</v>
      </c>
      <c r="B6748" s="415" t="s">
        <v>3988</v>
      </c>
      <c r="C6748" s="414">
        <v>41711.233870967706</v>
      </c>
      <c r="D6748" s="414">
        <v>11399.679999999998</v>
      </c>
    </row>
    <row r="6749" spans="1:4" x14ac:dyDescent="0.2">
      <c r="A6749" s="415" t="s">
        <v>10562</v>
      </c>
      <c r="B6749" s="415" t="s">
        <v>3987</v>
      </c>
      <c r="C6749" s="414">
        <v>29766.424297020727</v>
      </c>
      <c r="D6749" s="414">
        <v>8554.8700000000008</v>
      </c>
    </row>
    <row r="6750" spans="1:4" x14ac:dyDescent="0.2">
      <c r="A6750" s="415" t="s">
        <v>10562</v>
      </c>
      <c r="B6750" s="415" t="s">
        <v>3988</v>
      </c>
      <c r="C6750" s="414">
        <v>69454.990026381784</v>
      </c>
      <c r="D6750" s="414">
        <v>18982.059999999998</v>
      </c>
    </row>
    <row r="6751" spans="1:4" x14ac:dyDescent="0.2">
      <c r="A6751" s="415" t="s">
        <v>10562</v>
      </c>
      <c r="B6751" s="415" t="s">
        <v>3989</v>
      </c>
      <c r="C6751" s="414">
        <v>54978.585676597351</v>
      </c>
      <c r="D6751" s="414">
        <v>14217.46</v>
      </c>
    </row>
    <row r="6752" spans="1:4" x14ac:dyDescent="0.2">
      <c r="A6752" s="415" t="s">
        <v>10562</v>
      </c>
      <c r="B6752" s="415" t="s">
        <v>3991</v>
      </c>
      <c r="C6752" s="414">
        <v>1107.5542114407044</v>
      </c>
      <c r="D6752" s="414">
        <v>318.31</v>
      </c>
    </row>
    <row r="6753" spans="1:4" x14ac:dyDescent="0.2">
      <c r="A6753" s="415" t="s">
        <v>10562</v>
      </c>
      <c r="B6753" s="415" t="s">
        <v>3994</v>
      </c>
      <c r="C6753" s="414">
        <v>2584.2931600283032</v>
      </c>
      <c r="D6753" s="414">
        <v>706.29</v>
      </c>
    </row>
    <row r="6754" spans="1:4" x14ac:dyDescent="0.2">
      <c r="A6754" s="415" t="s">
        <v>10562</v>
      </c>
      <c r="B6754" s="415" t="s">
        <v>3992</v>
      </c>
      <c r="C6754" s="414">
        <v>-1107.5542114407044</v>
      </c>
      <c r="D6754" s="414">
        <v>-181.41</v>
      </c>
    </row>
    <row r="6755" spans="1:4" x14ac:dyDescent="0.2">
      <c r="A6755" s="415" t="s">
        <v>10562</v>
      </c>
      <c r="B6755" s="415" t="s">
        <v>3995</v>
      </c>
      <c r="C6755" s="414">
        <v>-2584.2931600283032</v>
      </c>
      <c r="D6755" s="414">
        <v>-423.31</v>
      </c>
    </row>
    <row r="6756" spans="1:4" x14ac:dyDescent="0.2">
      <c r="A6756" s="415" t="s">
        <v>10562</v>
      </c>
      <c r="B6756" s="415" t="s">
        <v>3993</v>
      </c>
      <c r="C6756" s="414">
        <v>0</v>
      </c>
      <c r="D6756" s="414">
        <v>0</v>
      </c>
    </row>
    <row r="6757" spans="1:4" x14ac:dyDescent="0.2">
      <c r="A6757" s="415" t="s">
        <v>10562</v>
      </c>
      <c r="B6757" s="415" t="s">
        <v>3996</v>
      </c>
      <c r="C6757" s="414">
        <v>0</v>
      </c>
      <c r="D6757" s="414">
        <v>0</v>
      </c>
    </row>
    <row r="6758" spans="1:4" x14ac:dyDescent="0.2">
      <c r="A6758" s="415" t="s">
        <v>10562</v>
      </c>
      <c r="B6758" s="415" t="s">
        <v>3997</v>
      </c>
      <c r="C6758" s="414">
        <v>2045.652628530981</v>
      </c>
      <c r="D6758" s="414">
        <v>529.01</v>
      </c>
    </row>
    <row r="6759" spans="1:4" x14ac:dyDescent="0.2">
      <c r="A6759" s="415" t="s">
        <v>10562</v>
      </c>
      <c r="B6759" s="415" t="s">
        <v>3998</v>
      </c>
      <c r="C6759" s="414">
        <v>-2045.652628530981</v>
      </c>
      <c r="D6759" s="414">
        <v>-335.08000000000004</v>
      </c>
    </row>
    <row r="6760" spans="1:4" x14ac:dyDescent="0.2">
      <c r="A6760" s="415" t="s">
        <v>10562</v>
      </c>
      <c r="B6760" s="415" t="s">
        <v>3999</v>
      </c>
      <c r="C6760" s="414">
        <v>0</v>
      </c>
      <c r="D6760" s="414">
        <v>0</v>
      </c>
    </row>
    <row r="6761" spans="1:4" x14ac:dyDescent="0.2">
      <c r="A6761" s="415" t="s">
        <v>10563</v>
      </c>
      <c r="B6761" s="415" t="s">
        <v>3987</v>
      </c>
      <c r="C6761" s="414">
        <v>9002</v>
      </c>
      <c r="D6761" s="414">
        <v>2587.17</v>
      </c>
    </row>
    <row r="6762" spans="1:4" x14ac:dyDescent="0.2">
      <c r="A6762" s="415" t="s">
        <v>10564</v>
      </c>
      <c r="B6762" s="415" t="s">
        <v>3987</v>
      </c>
      <c r="C6762" s="414">
        <v>13160.457963089524</v>
      </c>
      <c r="D6762" s="414">
        <v>3782.3100000000004</v>
      </c>
    </row>
    <row r="6763" spans="1:4" x14ac:dyDescent="0.2">
      <c r="A6763" s="415" t="s">
        <v>10564</v>
      </c>
      <c r="B6763" s="415" t="s">
        <v>3988</v>
      </c>
      <c r="C6763" s="414">
        <v>30707.73524720881</v>
      </c>
      <c r="D6763" s="414">
        <v>8392.42</v>
      </c>
    </row>
    <row r="6764" spans="1:4" x14ac:dyDescent="0.2">
      <c r="A6764" s="415" t="s">
        <v>10564</v>
      </c>
      <c r="B6764" s="415" t="s">
        <v>3989</v>
      </c>
      <c r="C6764" s="414">
        <v>33146.806789701412</v>
      </c>
      <c r="D6764" s="414">
        <v>8571.77</v>
      </c>
    </row>
    <row r="6765" spans="1:4" x14ac:dyDescent="0.2">
      <c r="A6765" s="415" t="s">
        <v>10564</v>
      </c>
      <c r="B6765" s="415" t="s">
        <v>3991</v>
      </c>
      <c r="C6765" s="414">
        <v>14059.125085440868</v>
      </c>
      <c r="D6765" s="414">
        <v>4040.59</v>
      </c>
    </row>
    <row r="6766" spans="1:4" x14ac:dyDescent="0.2">
      <c r="A6766" s="415" t="s">
        <v>10564</v>
      </c>
      <c r="B6766" s="415" t="s">
        <v>3994</v>
      </c>
      <c r="C6766" s="414">
        <v>32804.625199362039</v>
      </c>
      <c r="D6766" s="414">
        <v>8965.5</v>
      </c>
    </row>
    <row r="6767" spans="1:4" x14ac:dyDescent="0.2">
      <c r="A6767" s="415" t="s">
        <v>10564</v>
      </c>
      <c r="B6767" s="415" t="s">
        <v>3992</v>
      </c>
      <c r="C6767" s="414">
        <v>-8165.8749145591173</v>
      </c>
      <c r="D6767" s="414">
        <v>-1337.57</v>
      </c>
    </row>
    <row r="6768" spans="1:4" x14ac:dyDescent="0.2">
      <c r="A6768" s="415" t="s">
        <v>10564</v>
      </c>
      <c r="B6768" s="415" t="s">
        <v>3995</v>
      </c>
      <c r="C6768" s="414">
        <v>-19053.708133971268</v>
      </c>
      <c r="D6768" s="414">
        <v>-3121</v>
      </c>
    </row>
    <row r="6769" spans="1:4" x14ac:dyDescent="0.2">
      <c r="A6769" s="415" t="s">
        <v>10564</v>
      </c>
      <c r="B6769" s="415" t="s">
        <v>3993</v>
      </c>
      <c r="C6769" s="414">
        <v>-5893.2501708817463</v>
      </c>
      <c r="D6769" s="414">
        <v>-707.19999999999993</v>
      </c>
    </row>
    <row r="6770" spans="1:4" x14ac:dyDescent="0.2">
      <c r="A6770" s="415" t="s">
        <v>10564</v>
      </c>
      <c r="B6770" s="415" t="s">
        <v>3996</v>
      </c>
      <c r="C6770" s="414">
        <v>-13750.917065390749</v>
      </c>
      <c r="D6770" s="414">
        <v>-1650.12</v>
      </c>
    </row>
    <row r="6771" spans="1:4" x14ac:dyDescent="0.2">
      <c r="A6771" s="415" t="s">
        <v>10564</v>
      </c>
      <c r="B6771" s="415" t="s">
        <v>3997</v>
      </c>
      <c r="C6771" s="414">
        <v>35410.249715197009</v>
      </c>
      <c r="D6771" s="414">
        <v>9157.08</v>
      </c>
    </row>
    <row r="6772" spans="1:4" x14ac:dyDescent="0.2">
      <c r="A6772" s="415" t="s">
        <v>10564</v>
      </c>
      <c r="B6772" s="415" t="s">
        <v>3998</v>
      </c>
      <c r="C6772" s="414">
        <v>-20567.116951469568</v>
      </c>
      <c r="D6772" s="414">
        <v>-3368.89</v>
      </c>
    </row>
    <row r="6773" spans="1:4" x14ac:dyDescent="0.2">
      <c r="A6773" s="415" t="s">
        <v>10564</v>
      </c>
      <c r="B6773" s="415" t="s">
        <v>3999</v>
      </c>
      <c r="C6773" s="414">
        <v>-14843.132763727499</v>
      </c>
      <c r="D6773" s="414">
        <v>-1781.1799999999998</v>
      </c>
    </row>
    <row r="6774" spans="1:4" x14ac:dyDescent="0.2">
      <c r="A6774" s="415" t="s">
        <v>10565</v>
      </c>
      <c r="B6774" s="415" t="s">
        <v>3987</v>
      </c>
      <c r="C6774" s="414">
        <v>1050.7000000001101</v>
      </c>
      <c r="D6774" s="414">
        <v>301.97000000000003</v>
      </c>
    </row>
    <row r="6775" spans="1:4" x14ac:dyDescent="0.2">
      <c r="A6775" s="415" t="s">
        <v>10565</v>
      </c>
      <c r="B6775" s="415" t="s">
        <v>3991</v>
      </c>
      <c r="C6775" s="414">
        <v>570.31666666672595</v>
      </c>
      <c r="D6775" s="414">
        <v>163.91</v>
      </c>
    </row>
    <row r="6776" spans="1:4" x14ac:dyDescent="0.2">
      <c r="A6776" s="415" t="s">
        <v>10565</v>
      </c>
      <c r="B6776" s="415" t="s">
        <v>3992</v>
      </c>
      <c r="C6776" s="414">
        <v>-486.305000000051</v>
      </c>
      <c r="D6776" s="414">
        <v>-79.66</v>
      </c>
    </row>
    <row r="6777" spans="1:4" x14ac:dyDescent="0.2">
      <c r="A6777" s="415" t="s">
        <v>10565</v>
      </c>
      <c r="B6777" s="415" t="s">
        <v>3993</v>
      </c>
      <c r="C6777" s="414">
        <v>-84.011666666675595</v>
      </c>
      <c r="D6777" s="414">
        <v>-10.08</v>
      </c>
    </row>
    <row r="6778" spans="1:4" x14ac:dyDescent="0.2">
      <c r="A6778" s="415" t="s">
        <v>10566</v>
      </c>
      <c r="B6778" s="415" t="s">
        <v>3987</v>
      </c>
      <c r="C6778" s="414">
        <v>7715</v>
      </c>
      <c r="D6778" s="414">
        <v>2217.29</v>
      </c>
    </row>
    <row r="6779" spans="1:4" x14ac:dyDescent="0.2">
      <c r="A6779" s="415" t="s">
        <v>10567</v>
      </c>
      <c r="B6779" s="415" t="s">
        <v>3987</v>
      </c>
      <c r="C6779" s="414">
        <v>5950</v>
      </c>
      <c r="D6779" s="414">
        <v>1710.03</v>
      </c>
    </row>
    <row r="6780" spans="1:4" x14ac:dyDescent="0.2">
      <c r="A6780" s="415" t="s">
        <v>10568</v>
      </c>
      <c r="B6780" s="415" t="s">
        <v>3987</v>
      </c>
      <c r="C6780" s="414">
        <v>4130</v>
      </c>
      <c r="D6780" s="414">
        <v>1186.96</v>
      </c>
    </row>
    <row r="6781" spans="1:4" x14ac:dyDescent="0.2">
      <c r="A6781" s="415" t="s">
        <v>10569</v>
      </c>
      <c r="B6781" s="415" t="s">
        <v>3987</v>
      </c>
      <c r="C6781" s="414">
        <v>6755</v>
      </c>
      <c r="D6781" s="414">
        <v>1941.39</v>
      </c>
    </row>
    <row r="6782" spans="1:4" x14ac:dyDescent="0.2">
      <c r="A6782" s="415" t="s">
        <v>10570</v>
      </c>
      <c r="B6782" s="415" t="s">
        <v>3987</v>
      </c>
      <c r="C6782" s="414">
        <v>5182</v>
      </c>
      <c r="D6782" s="414">
        <v>1489.31</v>
      </c>
    </row>
    <row r="6783" spans="1:4" x14ac:dyDescent="0.2">
      <c r="A6783" s="415" t="s">
        <v>10571</v>
      </c>
      <c r="B6783" s="415" t="s">
        <v>3987</v>
      </c>
      <c r="C6783" s="414">
        <v>2664</v>
      </c>
      <c r="D6783" s="414">
        <v>765.63</v>
      </c>
    </row>
    <row r="6784" spans="1:4" x14ac:dyDescent="0.2">
      <c r="A6784" s="415" t="s">
        <v>10572</v>
      </c>
      <c r="B6784" s="415" t="s">
        <v>3987</v>
      </c>
      <c r="C6784" s="414">
        <v>13949</v>
      </c>
      <c r="D6784" s="414">
        <v>4008.94</v>
      </c>
    </row>
    <row r="6785" spans="1:4" x14ac:dyDescent="0.2">
      <c r="A6785" s="415" t="s">
        <v>10573</v>
      </c>
      <c r="B6785" s="415" t="s">
        <v>3987</v>
      </c>
      <c r="C6785" s="414">
        <v>24865</v>
      </c>
      <c r="D6785" s="414">
        <v>7146.2</v>
      </c>
    </row>
    <row r="6786" spans="1:4" x14ac:dyDescent="0.2">
      <c r="A6786" s="415" t="s">
        <v>10574</v>
      </c>
      <c r="B6786" s="415" t="s">
        <v>3987</v>
      </c>
      <c r="C6786" s="414">
        <v>9186</v>
      </c>
      <c r="D6786" s="414">
        <v>2640.06</v>
      </c>
    </row>
    <row r="6787" spans="1:4" x14ac:dyDescent="0.2">
      <c r="A6787" s="415" t="s">
        <v>10575</v>
      </c>
      <c r="B6787" s="415" t="s">
        <v>3987</v>
      </c>
      <c r="C6787" s="414">
        <v>3604</v>
      </c>
      <c r="D6787" s="414">
        <v>1035.79</v>
      </c>
    </row>
    <row r="6788" spans="1:4" x14ac:dyDescent="0.2">
      <c r="A6788" s="415" t="s">
        <v>10576</v>
      </c>
      <c r="B6788" s="415" t="s">
        <v>3987</v>
      </c>
      <c r="C6788" s="414">
        <v>9864</v>
      </c>
      <c r="D6788" s="414">
        <v>2834.91</v>
      </c>
    </row>
    <row r="6789" spans="1:4" x14ac:dyDescent="0.2">
      <c r="A6789" s="415" t="s">
        <v>10577</v>
      </c>
      <c r="B6789" s="415" t="s">
        <v>3987</v>
      </c>
      <c r="C6789" s="414">
        <v>26708.776595744643</v>
      </c>
      <c r="D6789" s="414">
        <v>7676.09</v>
      </c>
    </row>
    <row r="6790" spans="1:4" x14ac:dyDescent="0.2">
      <c r="A6790" s="415" t="s">
        <v>10577</v>
      </c>
      <c r="B6790" s="415" t="s">
        <v>3988</v>
      </c>
      <c r="C6790" s="414">
        <v>13461.223404255297</v>
      </c>
      <c r="D6790" s="414">
        <v>3678.95</v>
      </c>
    </row>
    <row r="6791" spans="1:4" x14ac:dyDescent="0.2">
      <c r="A6791" s="415" t="s">
        <v>10578</v>
      </c>
      <c r="B6791" s="415" t="s">
        <v>3987</v>
      </c>
      <c r="C6791" s="414">
        <v>7570</v>
      </c>
      <c r="D6791" s="414">
        <v>2175.62</v>
      </c>
    </row>
    <row r="6792" spans="1:4" x14ac:dyDescent="0.2">
      <c r="A6792" s="415" t="s">
        <v>10579</v>
      </c>
      <c r="B6792" s="415" t="s">
        <v>3987</v>
      </c>
      <c r="C6792" s="414">
        <v>5494</v>
      </c>
      <c r="D6792" s="414">
        <v>1578.98</v>
      </c>
    </row>
    <row r="6793" spans="1:4" x14ac:dyDescent="0.2">
      <c r="A6793" s="415" t="s">
        <v>10580</v>
      </c>
      <c r="B6793" s="415" t="s">
        <v>3987</v>
      </c>
      <c r="C6793" s="414">
        <v>20051</v>
      </c>
      <c r="D6793" s="414">
        <v>5762.66</v>
      </c>
    </row>
    <row r="6794" spans="1:4" x14ac:dyDescent="0.2">
      <c r="A6794" s="415" t="s">
        <v>10581</v>
      </c>
      <c r="B6794" s="415" t="s">
        <v>3987</v>
      </c>
      <c r="C6794" s="414">
        <v>9320</v>
      </c>
      <c r="D6794" s="414">
        <v>2678.57</v>
      </c>
    </row>
    <row r="6795" spans="1:4" x14ac:dyDescent="0.2">
      <c r="A6795" s="415" t="s">
        <v>10582</v>
      </c>
      <c r="B6795" s="415" t="s">
        <v>3987</v>
      </c>
      <c r="C6795" s="414">
        <v>6410</v>
      </c>
      <c r="D6795" s="414">
        <v>1842.23</v>
      </c>
    </row>
    <row r="6796" spans="1:4" x14ac:dyDescent="0.2">
      <c r="A6796" s="415" t="s">
        <v>10583</v>
      </c>
      <c r="B6796" s="415" t="s">
        <v>3987</v>
      </c>
      <c r="C6796" s="414">
        <v>25137</v>
      </c>
      <c r="D6796" s="414">
        <v>7224.37</v>
      </c>
    </row>
    <row r="6797" spans="1:4" x14ac:dyDescent="0.2">
      <c r="A6797" s="415" t="s">
        <v>10584</v>
      </c>
      <c r="B6797" s="415" t="s">
        <v>3987</v>
      </c>
      <c r="C6797" s="414">
        <v>11547.32999999998</v>
      </c>
      <c r="D6797" s="414">
        <v>3318.6999999999994</v>
      </c>
    </row>
    <row r="6798" spans="1:4" x14ac:dyDescent="0.2">
      <c r="A6798" s="415" t="s">
        <v>10585</v>
      </c>
      <c r="B6798" s="415" t="s">
        <v>3987</v>
      </c>
      <c r="C6798" s="414">
        <v>8620</v>
      </c>
      <c r="D6798" s="414">
        <v>2477.3900000000003</v>
      </c>
    </row>
    <row r="6799" spans="1:4" x14ac:dyDescent="0.2">
      <c r="A6799" s="415" t="s">
        <v>10586</v>
      </c>
      <c r="B6799" s="415" t="s">
        <v>3987</v>
      </c>
      <c r="C6799" s="414">
        <v>23570.195627157616</v>
      </c>
      <c r="D6799" s="414">
        <v>6774.0700000000006</v>
      </c>
    </row>
    <row r="6800" spans="1:4" x14ac:dyDescent="0.2">
      <c r="A6800" s="415" t="s">
        <v>10586</v>
      </c>
      <c r="B6800" s="415" t="s">
        <v>3988</v>
      </c>
      <c r="C6800" s="414">
        <v>17394.8043728423</v>
      </c>
      <c r="D6800" s="414">
        <v>4753.99</v>
      </c>
    </row>
    <row r="6801" spans="1:4" x14ac:dyDescent="0.2">
      <c r="A6801" s="415" t="s">
        <v>10587</v>
      </c>
      <c r="B6801" s="415" t="s">
        <v>3987</v>
      </c>
      <c r="C6801" s="414">
        <v>9204</v>
      </c>
      <c r="D6801" s="414">
        <v>2645.23</v>
      </c>
    </row>
    <row r="6802" spans="1:4" x14ac:dyDescent="0.2">
      <c r="A6802" s="415" t="s">
        <v>10588</v>
      </c>
      <c r="B6802" s="415" t="s">
        <v>3987</v>
      </c>
      <c r="C6802" s="414">
        <v>7387</v>
      </c>
      <c r="D6802" s="414">
        <v>2123.02</v>
      </c>
    </row>
    <row r="6803" spans="1:4" x14ac:dyDescent="0.2">
      <c r="A6803" s="415" t="s">
        <v>10589</v>
      </c>
      <c r="B6803" s="415" t="s">
        <v>3987</v>
      </c>
      <c r="C6803" s="414">
        <v>14013</v>
      </c>
      <c r="D6803" s="414">
        <v>4027.34</v>
      </c>
    </row>
    <row r="6804" spans="1:4" x14ac:dyDescent="0.2">
      <c r="A6804" s="415" t="s">
        <v>10590</v>
      </c>
      <c r="B6804" s="415" t="s">
        <v>3270</v>
      </c>
      <c r="C6804" s="414">
        <v>23401.38888888885</v>
      </c>
      <c r="D6804" s="414">
        <v>7729.47</v>
      </c>
    </row>
    <row r="6805" spans="1:4" x14ac:dyDescent="0.2">
      <c r="A6805" s="415" t="s">
        <v>10590</v>
      </c>
      <c r="B6805" s="415" t="s">
        <v>3271</v>
      </c>
      <c r="C6805" s="414">
        <v>10296.611111111095</v>
      </c>
      <c r="D6805" s="414">
        <v>3235.2000000000003</v>
      </c>
    </row>
    <row r="6806" spans="1:4" x14ac:dyDescent="0.2">
      <c r="A6806" s="415" t="s">
        <v>10591</v>
      </c>
      <c r="B6806" s="415" t="s">
        <v>3987</v>
      </c>
      <c r="C6806" s="414">
        <v>0</v>
      </c>
      <c r="D6806" s="414">
        <v>0</v>
      </c>
    </row>
    <row r="6807" spans="1:4" x14ac:dyDescent="0.2">
      <c r="A6807" s="415" t="s">
        <v>10591</v>
      </c>
      <c r="B6807" s="415" t="s">
        <v>3988</v>
      </c>
      <c r="C6807" s="414">
        <v>6885.9999999999854</v>
      </c>
      <c r="D6807" s="414">
        <v>1881.9299999999998</v>
      </c>
    </row>
    <row r="6808" spans="1:4" x14ac:dyDescent="0.2">
      <c r="A6808" s="415" t="s">
        <v>10592</v>
      </c>
      <c r="B6808" s="415" t="s">
        <v>3987</v>
      </c>
      <c r="C6808" s="414">
        <v>16980</v>
      </c>
      <c r="D6808" s="414">
        <v>4880.0499999999993</v>
      </c>
    </row>
    <row r="6809" spans="1:4" x14ac:dyDescent="0.2">
      <c r="A6809" s="415" t="s">
        <v>10593</v>
      </c>
      <c r="B6809" s="415" t="s">
        <v>3987</v>
      </c>
      <c r="C6809" s="414">
        <v>24739.583333333303</v>
      </c>
      <c r="D6809" s="414">
        <v>7110.1500000000005</v>
      </c>
    </row>
    <row r="6810" spans="1:4" x14ac:dyDescent="0.2">
      <c r="A6810" s="415" t="s">
        <v>10593</v>
      </c>
      <c r="B6810" s="415" t="s">
        <v>3988</v>
      </c>
      <c r="C6810" s="414">
        <v>13260.416666666633</v>
      </c>
      <c r="D6810" s="414">
        <v>3624.0699999999997</v>
      </c>
    </row>
    <row r="6811" spans="1:4" x14ac:dyDescent="0.2">
      <c r="A6811" s="415" t="s">
        <v>10594</v>
      </c>
      <c r="B6811" s="415" t="s">
        <v>3987</v>
      </c>
      <c r="C6811" s="414">
        <v>5840</v>
      </c>
      <c r="D6811" s="414">
        <v>1678.42</v>
      </c>
    </row>
    <row r="6812" spans="1:4" x14ac:dyDescent="0.2">
      <c r="A6812" s="415" t="s">
        <v>10595</v>
      </c>
      <c r="B6812" s="415" t="s">
        <v>3987</v>
      </c>
      <c r="C6812" s="414">
        <v>4585</v>
      </c>
      <c r="D6812" s="414">
        <v>1317.73</v>
      </c>
    </row>
    <row r="6813" spans="1:4" x14ac:dyDescent="0.2">
      <c r="A6813" s="415" t="s">
        <v>10595</v>
      </c>
      <c r="B6813" s="415" t="s">
        <v>3991</v>
      </c>
      <c r="C6813" s="414">
        <v>1032</v>
      </c>
      <c r="D6813" s="414">
        <v>296.60000000000002</v>
      </c>
    </row>
    <row r="6814" spans="1:4" x14ac:dyDescent="0.2">
      <c r="A6814" s="415" t="s">
        <v>10595</v>
      </c>
      <c r="B6814" s="415" t="s">
        <v>3992</v>
      </c>
      <c r="C6814" s="414">
        <v>-1032</v>
      </c>
      <c r="D6814" s="414">
        <v>-169.04</v>
      </c>
    </row>
    <row r="6815" spans="1:4" x14ac:dyDescent="0.2">
      <c r="A6815" s="415" t="s">
        <v>10595</v>
      </c>
      <c r="B6815" s="415" t="s">
        <v>3993</v>
      </c>
      <c r="C6815" s="414">
        <v>0</v>
      </c>
      <c r="D6815" s="414">
        <v>0</v>
      </c>
    </row>
    <row r="6816" spans="1:4" x14ac:dyDescent="0.2">
      <c r="A6816" s="415" t="s">
        <v>10596</v>
      </c>
      <c r="B6816" s="415" t="s">
        <v>3987</v>
      </c>
      <c r="C6816" s="414">
        <v>5722</v>
      </c>
      <c r="D6816" s="414">
        <v>1644.5</v>
      </c>
    </row>
    <row r="6817" spans="1:4" x14ac:dyDescent="0.2">
      <c r="A6817" s="415" t="s">
        <v>10596</v>
      </c>
      <c r="B6817" s="415" t="s">
        <v>3991</v>
      </c>
      <c r="C6817" s="414">
        <v>1745</v>
      </c>
      <c r="D6817" s="414">
        <v>501.51</v>
      </c>
    </row>
    <row r="6818" spans="1:4" x14ac:dyDescent="0.2">
      <c r="A6818" s="415" t="s">
        <v>10596</v>
      </c>
      <c r="B6818" s="415" t="s">
        <v>3992</v>
      </c>
      <c r="C6818" s="414">
        <v>-1745</v>
      </c>
      <c r="D6818" s="414">
        <v>-285.83</v>
      </c>
    </row>
    <row r="6819" spans="1:4" x14ac:dyDescent="0.2">
      <c r="A6819" s="415" t="s">
        <v>10596</v>
      </c>
      <c r="B6819" s="415" t="s">
        <v>3993</v>
      </c>
      <c r="C6819" s="414">
        <v>0</v>
      </c>
      <c r="D6819" s="414">
        <v>0</v>
      </c>
    </row>
    <row r="6820" spans="1:4" x14ac:dyDescent="0.2">
      <c r="A6820" s="415" t="s">
        <v>10597</v>
      </c>
      <c r="B6820" s="415" t="s">
        <v>3987</v>
      </c>
      <c r="C6820" s="414">
        <v>8155</v>
      </c>
      <c r="D6820" s="414">
        <v>2343.75</v>
      </c>
    </row>
    <row r="6821" spans="1:4" x14ac:dyDescent="0.2">
      <c r="A6821" s="415" t="s">
        <v>10597</v>
      </c>
      <c r="B6821" s="415" t="s">
        <v>3991</v>
      </c>
      <c r="C6821" s="414">
        <v>2666</v>
      </c>
      <c r="D6821" s="414">
        <v>766.21</v>
      </c>
    </row>
    <row r="6822" spans="1:4" x14ac:dyDescent="0.2">
      <c r="A6822" s="415" t="s">
        <v>10597</v>
      </c>
      <c r="B6822" s="415" t="s">
        <v>3992</v>
      </c>
      <c r="C6822" s="414">
        <v>-2666</v>
      </c>
      <c r="D6822" s="414">
        <v>-436.69</v>
      </c>
    </row>
    <row r="6823" spans="1:4" x14ac:dyDescent="0.2">
      <c r="A6823" s="415" t="s">
        <v>10597</v>
      </c>
      <c r="B6823" s="415" t="s">
        <v>3993</v>
      </c>
      <c r="C6823" s="414">
        <v>0</v>
      </c>
      <c r="D6823" s="414">
        <v>0</v>
      </c>
    </row>
    <row r="6824" spans="1:4" x14ac:dyDescent="0.2">
      <c r="A6824" s="415" t="s">
        <v>10598</v>
      </c>
      <c r="B6824" s="415" t="s">
        <v>3987</v>
      </c>
      <c r="C6824" s="414">
        <v>18301.4354066985</v>
      </c>
      <c r="D6824" s="414">
        <v>5259.83</v>
      </c>
    </row>
    <row r="6825" spans="1:4" x14ac:dyDescent="0.2">
      <c r="A6825" s="415" t="s">
        <v>10598</v>
      </c>
      <c r="B6825" s="415" t="s">
        <v>3988</v>
      </c>
      <c r="C6825" s="414">
        <v>19948.564593301398</v>
      </c>
      <c r="D6825" s="414">
        <v>5451.94</v>
      </c>
    </row>
    <row r="6826" spans="1:4" x14ac:dyDescent="0.2">
      <c r="A6826" s="415" t="s">
        <v>10599</v>
      </c>
      <c r="B6826" s="415" t="s">
        <v>3987</v>
      </c>
      <c r="C6826" s="414">
        <v>18881.398809523798</v>
      </c>
      <c r="D6826" s="414">
        <v>5426.51</v>
      </c>
    </row>
    <row r="6827" spans="1:4" x14ac:dyDescent="0.2">
      <c r="A6827" s="415" t="s">
        <v>10599</v>
      </c>
      <c r="B6827" s="415" t="s">
        <v>3988</v>
      </c>
      <c r="C6827" s="414">
        <v>6495.2011904761803</v>
      </c>
      <c r="D6827" s="414">
        <v>1775.14</v>
      </c>
    </row>
    <row r="6828" spans="1:4" x14ac:dyDescent="0.2">
      <c r="A6828" s="415" t="s">
        <v>10599</v>
      </c>
      <c r="B6828" s="415" t="s">
        <v>3991</v>
      </c>
      <c r="C6828" s="414">
        <v>9898.36309523809</v>
      </c>
      <c r="D6828" s="414">
        <v>2844.79</v>
      </c>
    </row>
    <row r="6829" spans="1:4" x14ac:dyDescent="0.2">
      <c r="A6829" s="415" t="s">
        <v>10599</v>
      </c>
      <c r="B6829" s="415" t="s">
        <v>3994</v>
      </c>
      <c r="C6829" s="414">
        <v>3405.0369047619001</v>
      </c>
      <c r="D6829" s="414">
        <v>930.6</v>
      </c>
    </row>
    <row r="6830" spans="1:4" x14ac:dyDescent="0.2">
      <c r="A6830" s="415" t="s">
        <v>10599</v>
      </c>
      <c r="B6830" s="415" t="s">
        <v>3992</v>
      </c>
      <c r="C6830" s="414">
        <v>-8633.9285714285706</v>
      </c>
      <c r="D6830" s="414">
        <v>-1414.24</v>
      </c>
    </row>
    <row r="6831" spans="1:4" x14ac:dyDescent="0.2">
      <c r="A6831" s="415" t="s">
        <v>10599</v>
      </c>
      <c r="B6831" s="415" t="s">
        <v>3995</v>
      </c>
      <c r="C6831" s="414">
        <v>-2970.0714285714198</v>
      </c>
      <c r="D6831" s="414">
        <v>-486.5</v>
      </c>
    </row>
    <row r="6832" spans="1:4" x14ac:dyDescent="0.2">
      <c r="A6832" s="415" t="s">
        <v>10599</v>
      </c>
      <c r="B6832" s="415" t="s">
        <v>3993</v>
      </c>
      <c r="C6832" s="414">
        <v>-1264.43452380952</v>
      </c>
      <c r="D6832" s="414">
        <v>-151.72999999999999</v>
      </c>
    </row>
    <row r="6833" spans="1:4" x14ac:dyDescent="0.2">
      <c r="A6833" s="415" t="s">
        <v>10599</v>
      </c>
      <c r="B6833" s="415" t="s">
        <v>3996</v>
      </c>
      <c r="C6833" s="414">
        <v>-434.96547619047601</v>
      </c>
      <c r="D6833" s="414">
        <v>-52.2</v>
      </c>
    </row>
    <row r="6834" spans="1:4" x14ac:dyDescent="0.2">
      <c r="A6834" s="415" t="s">
        <v>10600</v>
      </c>
      <c r="B6834" s="415" t="s">
        <v>3987</v>
      </c>
      <c r="C6834" s="414">
        <v>29296.066252587902</v>
      </c>
      <c r="D6834" s="414">
        <v>8419.69</v>
      </c>
    </row>
    <row r="6835" spans="1:4" x14ac:dyDescent="0.2">
      <c r="A6835" s="415" t="s">
        <v>10600</v>
      </c>
      <c r="B6835" s="415" t="s">
        <v>3988</v>
      </c>
      <c r="C6835" s="414">
        <v>27303.933747412</v>
      </c>
      <c r="D6835" s="414">
        <v>7462.17</v>
      </c>
    </row>
    <row r="6836" spans="1:4" x14ac:dyDescent="0.2">
      <c r="A6836" s="415" t="s">
        <v>10601</v>
      </c>
      <c r="B6836" s="415" t="s">
        <v>3987</v>
      </c>
      <c r="C6836" s="414">
        <v>16827</v>
      </c>
      <c r="D6836" s="414">
        <v>4836</v>
      </c>
    </row>
    <row r="6837" spans="1:4" x14ac:dyDescent="0.2">
      <c r="A6837" s="415" t="s">
        <v>10602</v>
      </c>
      <c r="B6837" s="415" t="s">
        <v>3987</v>
      </c>
      <c r="C6837" s="414">
        <v>22712</v>
      </c>
      <c r="D6837" s="414">
        <v>6527.44</v>
      </c>
    </row>
    <row r="6838" spans="1:4" x14ac:dyDescent="0.2">
      <c r="A6838" s="415" t="s">
        <v>10603</v>
      </c>
      <c r="B6838" s="415" t="s">
        <v>3987</v>
      </c>
      <c r="C6838" s="414">
        <v>21226</v>
      </c>
      <c r="D6838" s="414">
        <v>6100.35</v>
      </c>
    </row>
    <row r="6839" spans="1:4" x14ac:dyDescent="0.2">
      <c r="A6839" s="415" t="s">
        <v>10604</v>
      </c>
      <c r="B6839" s="415" t="s">
        <v>3987</v>
      </c>
      <c r="C6839" s="414">
        <v>10170</v>
      </c>
      <c r="D6839" s="414">
        <v>2922.86</v>
      </c>
    </row>
    <row r="6840" spans="1:4" x14ac:dyDescent="0.2">
      <c r="A6840" s="415" t="s">
        <v>10605</v>
      </c>
      <c r="B6840" s="415" t="s">
        <v>3987</v>
      </c>
      <c r="C6840" s="414">
        <v>14598</v>
      </c>
      <c r="D6840" s="414">
        <v>4195.47</v>
      </c>
    </row>
    <row r="6841" spans="1:4" x14ac:dyDescent="0.2">
      <c r="A6841" s="415" t="s">
        <v>10606</v>
      </c>
      <c r="B6841" s="415" t="s">
        <v>3987</v>
      </c>
      <c r="C6841" s="414">
        <v>1566</v>
      </c>
      <c r="D6841" s="414">
        <v>450.07</v>
      </c>
    </row>
    <row r="6842" spans="1:4" x14ac:dyDescent="0.2">
      <c r="A6842" s="415" t="s">
        <v>10607</v>
      </c>
      <c r="B6842" s="415" t="s">
        <v>3987</v>
      </c>
      <c r="C6842" s="414">
        <v>26711.999999999982</v>
      </c>
      <c r="D6842" s="414">
        <v>7677.02</v>
      </c>
    </row>
    <row r="6843" spans="1:4" x14ac:dyDescent="0.2">
      <c r="A6843" s="415" t="s">
        <v>10608</v>
      </c>
      <c r="B6843" s="415" t="s">
        <v>3987</v>
      </c>
      <c r="C6843" s="414">
        <v>11830</v>
      </c>
      <c r="D6843" s="414">
        <v>3399.94</v>
      </c>
    </row>
    <row r="6844" spans="1:4" x14ac:dyDescent="0.2">
      <c r="A6844" s="415" t="s">
        <v>10608</v>
      </c>
      <c r="B6844" s="415" t="s">
        <v>3991</v>
      </c>
      <c r="C6844" s="414">
        <v>1658</v>
      </c>
      <c r="D6844" s="414">
        <v>476.51</v>
      </c>
    </row>
    <row r="6845" spans="1:4" x14ac:dyDescent="0.2">
      <c r="A6845" s="415" t="s">
        <v>10608</v>
      </c>
      <c r="B6845" s="415" t="s">
        <v>3992</v>
      </c>
      <c r="C6845" s="414">
        <v>-1658</v>
      </c>
      <c r="D6845" s="414">
        <v>-271.58</v>
      </c>
    </row>
    <row r="6846" spans="1:4" x14ac:dyDescent="0.2">
      <c r="A6846" s="415" t="s">
        <v>10608</v>
      </c>
      <c r="B6846" s="415" t="s">
        <v>3993</v>
      </c>
      <c r="C6846" s="414">
        <v>0</v>
      </c>
      <c r="D6846" s="414">
        <v>0</v>
      </c>
    </row>
    <row r="6847" spans="1:4" x14ac:dyDescent="0.2">
      <c r="A6847" s="415" t="s">
        <v>10609</v>
      </c>
      <c r="B6847" s="415" t="s">
        <v>3987</v>
      </c>
      <c r="C6847" s="414">
        <v>4760</v>
      </c>
      <c r="D6847" s="414">
        <v>1368.0200000000002</v>
      </c>
    </row>
    <row r="6848" spans="1:4" x14ac:dyDescent="0.2">
      <c r="A6848" s="415" t="s">
        <v>10610</v>
      </c>
      <c r="B6848" s="415" t="s">
        <v>3987</v>
      </c>
      <c r="C6848" s="414">
        <v>8614</v>
      </c>
      <c r="D6848" s="414">
        <v>2475.66</v>
      </c>
    </row>
    <row r="6849" spans="1:4" x14ac:dyDescent="0.2">
      <c r="A6849" s="415" t="s">
        <v>10611</v>
      </c>
      <c r="B6849" s="415" t="s">
        <v>3987</v>
      </c>
      <c r="C6849" s="414">
        <v>7436</v>
      </c>
      <c r="D6849" s="414">
        <v>2137.1000000000004</v>
      </c>
    </row>
    <row r="6850" spans="1:4" x14ac:dyDescent="0.2">
      <c r="A6850" s="415" t="s">
        <v>10612</v>
      </c>
      <c r="B6850" s="415" t="s">
        <v>3987</v>
      </c>
      <c r="C6850" s="414">
        <v>4914</v>
      </c>
      <c r="D6850" s="414">
        <v>1412.28</v>
      </c>
    </row>
    <row r="6851" spans="1:4" x14ac:dyDescent="0.2">
      <c r="A6851" s="415" t="s">
        <v>10613</v>
      </c>
      <c r="B6851" s="415" t="s">
        <v>3987</v>
      </c>
      <c r="C6851" s="414">
        <v>6443.5999999999967</v>
      </c>
      <c r="D6851" s="414">
        <v>1851.9000000000005</v>
      </c>
    </row>
    <row r="6852" spans="1:4" x14ac:dyDescent="0.2">
      <c r="A6852" s="415" t="s">
        <v>10614</v>
      </c>
      <c r="B6852" s="415" t="s">
        <v>3987</v>
      </c>
      <c r="C6852" s="414">
        <v>12240</v>
      </c>
      <c r="D6852" s="414">
        <v>3517.78</v>
      </c>
    </row>
    <row r="6853" spans="1:4" x14ac:dyDescent="0.2">
      <c r="A6853" s="415" t="s">
        <v>10615</v>
      </c>
      <c r="B6853" s="415" t="s">
        <v>3987</v>
      </c>
      <c r="C6853" s="414">
        <v>11100</v>
      </c>
      <c r="D6853" s="414">
        <v>3190.14</v>
      </c>
    </row>
    <row r="6854" spans="1:4" x14ac:dyDescent="0.2">
      <c r="A6854" s="415" t="s">
        <v>10616</v>
      </c>
      <c r="B6854" s="415" t="s">
        <v>3987</v>
      </c>
      <c r="C6854" s="414">
        <v>10792</v>
      </c>
      <c r="D6854" s="414">
        <v>3101.62</v>
      </c>
    </row>
    <row r="6855" spans="1:4" x14ac:dyDescent="0.2">
      <c r="A6855" s="415" t="s">
        <v>10617</v>
      </c>
      <c r="B6855" s="415" t="s">
        <v>3987</v>
      </c>
      <c r="C6855" s="414">
        <v>5653.8000000000111</v>
      </c>
      <c r="D6855" s="414">
        <v>1624.91</v>
      </c>
    </row>
    <row r="6856" spans="1:4" x14ac:dyDescent="0.2">
      <c r="A6856" s="415" t="s">
        <v>10618</v>
      </c>
      <c r="B6856" s="415" t="s">
        <v>3987</v>
      </c>
      <c r="C6856" s="414">
        <v>27893</v>
      </c>
      <c r="D6856" s="414">
        <v>8016.45</v>
      </c>
    </row>
    <row r="6857" spans="1:4" x14ac:dyDescent="0.2">
      <c r="A6857" s="415" t="s">
        <v>10619</v>
      </c>
      <c r="B6857" s="415" t="s">
        <v>3987</v>
      </c>
      <c r="C6857" s="414">
        <v>8372.5855476026827</v>
      </c>
      <c r="D6857" s="414">
        <v>2406.2799999999993</v>
      </c>
    </row>
    <row r="6858" spans="1:4" x14ac:dyDescent="0.2">
      <c r="A6858" s="415" t="s">
        <v>10619</v>
      </c>
      <c r="B6858" s="415" t="s">
        <v>3988</v>
      </c>
      <c r="C6858" s="414">
        <v>5859.4144523972864</v>
      </c>
      <c r="D6858" s="414">
        <v>1601.3799999999999</v>
      </c>
    </row>
    <row r="6859" spans="1:4" x14ac:dyDescent="0.2">
      <c r="A6859" s="415" t="s">
        <v>10619</v>
      </c>
      <c r="B6859" s="415" t="s">
        <v>3991</v>
      </c>
      <c r="C6859" s="414">
        <v>20693.499362682571</v>
      </c>
      <c r="D6859" s="414">
        <v>5947.32</v>
      </c>
    </row>
    <row r="6860" spans="1:4" x14ac:dyDescent="0.2">
      <c r="A6860" s="415" t="s">
        <v>10619</v>
      </c>
      <c r="B6860" s="415" t="s">
        <v>3994</v>
      </c>
      <c r="C6860" s="414">
        <v>14482.000637317338</v>
      </c>
      <c r="D6860" s="414">
        <v>3957.96</v>
      </c>
    </row>
    <row r="6861" spans="1:4" x14ac:dyDescent="0.2">
      <c r="A6861" s="415" t="s">
        <v>10619</v>
      </c>
      <c r="B6861" s="415" t="s">
        <v>3992</v>
      </c>
      <c r="C6861" s="414">
        <v>-8719.8254730855697</v>
      </c>
      <c r="D6861" s="414">
        <v>-1428.3100000000004</v>
      </c>
    </row>
    <row r="6862" spans="1:4" x14ac:dyDescent="0.2">
      <c r="A6862" s="415" t="s">
        <v>10619</v>
      </c>
      <c r="B6862" s="415" t="s">
        <v>3995</v>
      </c>
      <c r="C6862" s="414">
        <v>-6102.4245269143958</v>
      </c>
      <c r="D6862" s="414">
        <v>-999.57999999999993</v>
      </c>
    </row>
    <row r="6863" spans="1:4" x14ac:dyDescent="0.2">
      <c r="A6863" s="415" t="s">
        <v>10619</v>
      </c>
      <c r="B6863" s="415" t="s">
        <v>3993</v>
      </c>
      <c r="C6863" s="414">
        <v>-11973.673889596979</v>
      </c>
      <c r="D6863" s="414">
        <v>-1436.84</v>
      </c>
    </row>
    <row r="6864" spans="1:4" x14ac:dyDescent="0.2">
      <c r="A6864" s="415" t="s">
        <v>10619</v>
      </c>
      <c r="B6864" s="415" t="s">
        <v>3996</v>
      </c>
      <c r="C6864" s="414">
        <v>-8379.5761104029607</v>
      </c>
      <c r="D6864" s="414">
        <v>-1005.55</v>
      </c>
    </row>
    <row r="6865" spans="1:4" x14ac:dyDescent="0.2">
      <c r="A6865" s="415" t="s">
        <v>10620</v>
      </c>
      <c r="B6865" s="415" t="s">
        <v>1100</v>
      </c>
      <c r="C6865" s="414">
        <v>1565</v>
      </c>
      <c r="D6865" s="414">
        <v>898.31</v>
      </c>
    </row>
    <row r="6866" spans="1:4" x14ac:dyDescent="0.2">
      <c r="A6866" s="415" t="s">
        <v>10621</v>
      </c>
      <c r="B6866" s="415" t="s">
        <v>3987</v>
      </c>
      <c r="C6866" s="414">
        <v>29936.204146730401</v>
      </c>
      <c r="D6866" s="414">
        <v>8603.67</v>
      </c>
    </row>
    <row r="6867" spans="1:4" x14ac:dyDescent="0.2">
      <c r="A6867" s="415" t="s">
        <v>10621</v>
      </c>
      <c r="B6867" s="415" t="s">
        <v>3988</v>
      </c>
      <c r="C6867" s="414">
        <v>63913.795853269497</v>
      </c>
      <c r="D6867" s="414">
        <v>17467.64</v>
      </c>
    </row>
    <row r="6868" spans="1:4" x14ac:dyDescent="0.2">
      <c r="A6868" s="415" t="s">
        <v>10622</v>
      </c>
      <c r="B6868" s="415" t="s">
        <v>3987</v>
      </c>
      <c r="C6868" s="414">
        <v>26479</v>
      </c>
      <c r="D6868" s="414">
        <v>7610.0599999999995</v>
      </c>
    </row>
    <row r="6869" spans="1:4" x14ac:dyDescent="0.2">
      <c r="A6869" s="415" t="s">
        <v>10623</v>
      </c>
      <c r="B6869" s="415" t="s">
        <v>3987</v>
      </c>
      <c r="C6869" s="414">
        <v>3633.26</v>
      </c>
      <c r="D6869" s="414">
        <v>1044.1999999999998</v>
      </c>
    </row>
    <row r="6870" spans="1:4" x14ac:dyDescent="0.2">
      <c r="A6870" s="415" t="s">
        <v>10623</v>
      </c>
      <c r="B6870" s="415" t="s">
        <v>3991</v>
      </c>
      <c r="C6870" s="414">
        <v>509.74</v>
      </c>
      <c r="D6870" s="414">
        <v>146.5</v>
      </c>
    </row>
    <row r="6871" spans="1:4" x14ac:dyDescent="0.2">
      <c r="A6871" s="415" t="s">
        <v>10623</v>
      </c>
      <c r="B6871" s="415" t="s">
        <v>3992</v>
      </c>
      <c r="C6871" s="414">
        <v>-509.74</v>
      </c>
      <c r="D6871" s="414">
        <v>-83.5</v>
      </c>
    </row>
    <row r="6872" spans="1:4" x14ac:dyDescent="0.2">
      <c r="A6872" s="415" t="s">
        <v>10623</v>
      </c>
      <c r="B6872" s="415" t="s">
        <v>3993</v>
      </c>
      <c r="C6872" s="414">
        <v>0</v>
      </c>
      <c r="D6872" s="414">
        <v>0</v>
      </c>
    </row>
    <row r="6873" spans="1:4" x14ac:dyDescent="0.2">
      <c r="A6873" s="415" t="s">
        <v>10624</v>
      </c>
      <c r="B6873" s="415" t="s">
        <v>3987</v>
      </c>
      <c r="C6873" s="414">
        <v>20050</v>
      </c>
      <c r="D6873" s="414">
        <v>5762.37</v>
      </c>
    </row>
    <row r="6874" spans="1:4" x14ac:dyDescent="0.2">
      <c r="A6874" s="415" t="s">
        <v>10625</v>
      </c>
      <c r="B6874" s="415" t="s">
        <v>3987</v>
      </c>
      <c r="C6874" s="414">
        <v>2003.4122842231941</v>
      </c>
      <c r="D6874" s="414">
        <v>575.78</v>
      </c>
    </row>
    <row r="6875" spans="1:4" x14ac:dyDescent="0.2">
      <c r="A6875" s="415" t="s">
        <v>10625</v>
      </c>
      <c r="B6875" s="415" t="s">
        <v>3988</v>
      </c>
      <c r="C6875" s="414">
        <v>1323.5877157767954</v>
      </c>
      <c r="D6875" s="414">
        <v>361.71999999999997</v>
      </c>
    </row>
    <row r="6876" spans="1:4" x14ac:dyDescent="0.2">
      <c r="A6876" s="415" t="s">
        <v>10625</v>
      </c>
      <c r="B6876" s="415" t="s">
        <v>3991</v>
      </c>
      <c r="C6876" s="414">
        <v>21997.189883580872</v>
      </c>
      <c r="D6876" s="414">
        <v>6322</v>
      </c>
    </row>
    <row r="6877" spans="1:4" x14ac:dyDescent="0.2">
      <c r="A6877" s="415" t="s">
        <v>10625</v>
      </c>
      <c r="B6877" s="415" t="s">
        <v>3994</v>
      </c>
      <c r="C6877" s="414">
        <v>14532.81011641909</v>
      </c>
      <c r="D6877" s="414">
        <v>3971.8199999999997</v>
      </c>
    </row>
    <row r="6878" spans="1:4" x14ac:dyDescent="0.2">
      <c r="A6878" s="415" t="s">
        <v>10625</v>
      </c>
      <c r="B6878" s="415" t="s">
        <v>3992</v>
      </c>
      <c r="C6878" s="414">
        <v>-7200.180650341209</v>
      </c>
      <c r="D6878" s="414">
        <v>-1179.3900000000001</v>
      </c>
    </row>
    <row r="6879" spans="1:4" x14ac:dyDescent="0.2">
      <c r="A6879" s="415" t="s">
        <v>10625</v>
      </c>
      <c r="B6879" s="415" t="s">
        <v>3995</v>
      </c>
      <c r="C6879" s="414">
        <v>-4756.919349658765</v>
      </c>
      <c r="D6879" s="414">
        <v>-779.18</v>
      </c>
    </row>
    <row r="6880" spans="1:4" x14ac:dyDescent="0.2">
      <c r="A6880" s="415" t="s">
        <v>10625</v>
      </c>
      <c r="B6880" s="415" t="s">
        <v>3993</v>
      </c>
      <c r="C6880" s="414">
        <v>-14797.009233239651</v>
      </c>
      <c r="D6880" s="414">
        <v>-1775.64</v>
      </c>
    </row>
    <row r="6881" spans="1:4" x14ac:dyDescent="0.2">
      <c r="A6881" s="415" t="s">
        <v>10625</v>
      </c>
      <c r="B6881" s="415" t="s">
        <v>3996</v>
      </c>
      <c r="C6881" s="414">
        <v>-9775.890766760318</v>
      </c>
      <c r="D6881" s="414">
        <v>-1173.1099999999999</v>
      </c>
    </row>
    <row r="6882" spans="1:4" x14ac:dyDescent="0.2">
      <c r="A6882" s="415" t="s">
        <v>10626</v>
      </c>
      <c r="B6882" s="415" t="s">
        <v>3987</v>
      </c>
      <c r="C6882" s="414">
        <v>11512</v>
      </c>
      <c r="D6882" s="414">
        <v>3308.55</v>
      </c>
    </row>
    <row r="6883" spans="1:4" x14ac:dyDescent="0.2">
      <c r="A6883" s="415" t="s">
        <v>10627</v>
      </c>
      <c r="B6883" s="415" t="s">
        <v>3987</v>
      </c>
      <c r="C6883" s="414">
        <v>26662.2251832111</v>
      </c>
      <c r="D6883" s="414">
        <v>7662.72</v>
      </c>
    </row>
    <row r="6884" spans="1:4" x14ac:dyDescent="0.2">
      <c r="A6884" s="415" t="s">
        <v>10627</v>
      </c>
      <c r="B6884" s="415" t="s">
        <v>3988</v>
      </c>
      <c r="C6884" s="414">
        <v>26697.774816788798</v>
      </c>
      <c r="D6884" s="414">
        <v>7296.5</v>
      </c>
    </row>
    <row r="6885" spans="1:4" x14ac:dyDescent="0.2">
      <c r="A6885" s="415" t="s">
        <v>10628</v>
      </c>
      <c r="B6885" s="415" t="s">
        <v>3987</v>
      </c>
      <c r="C6885" s="414">
        <v>5090</v>
      </c>
      <c r="D6885" s="414">
        <v>1462.87</v>
      </c>
    </row>
    <row r="6886" spans="1:4" x14ac:dyDescent="0.2">
      <c r="A6886" s="415" t="s">
        <v>10628</v>
      </c>
      <c r="B6886" s="415" t="s">
        <v>3991</v>
      </c>
      <c r="C6886" s="414">
        <v>954</v>
      </c>
      <c r="D6886" s="414">
        <v>274.18</v>
      </c>
    </row>
    <row r="6887" spans="1:4" x14ac:dyDescent="0.2">
      <c r="A6887" s="415" t="s">
        <v>10628</v>
      </c>
      <c r="B6887" s="415" t="s">
        <v>3992</v>
      </c>
      <c r="C6887" s="414">
        <v>-954</v>
      </c>
      <c r="D6887" s="414">
        <v>-156.27000000000001</v>
      </c>
    </row>
    <row r="6888" spans="1:4" x14ac:dyDescent="0.2">
      <c r="A6888" s="415" t="s">
        <v>10628</v>
      </c>
      <c r="B6888" s="415" t="s">
        <v>3993</v>
      </c>
      <c r="C6888" s="414">
        <v>0</v>
      </c>
      <c r="D6888" s="414">
        <v>0</v>
      </c>
    </row>
    <row r="6889" spans="1:4" x14ac:dyDescent="0.2">
      <c r="A6889" s="415" t="s">
        <v>10629</v>
      </c>
      <c r="B6889" s="415" t="s">
        <v>3987</v>
      </c>
      <c r="C6889" s="414">
        <v>3068</v>
      </c>
      <c r="D6889" s="414">
        <v>881.74</v>
      </c>
    </row>
    <row r="6890" spans="1:4" x14ac:dyDescent="0.2">
      <c r="A6890" s="415" t="s">
        <v>10630</v>
      </c>
      <c r="B6890" s="415" t="s">
        <v>3987</v>
      </c>
      <c r="C6890" s="414">
        <v>3202</v>
      </c>
      <c r="D6890" s="414">
        <v>920.25</v>
      </c>
    </row>
    <row r="6891" spans="1:4" x14ac:dyDescent="0.2">
      <c r="A6891" s="415" t="s">
        <v>10631</v>
      </c>
      <c r="B6891" s="415" t="s">
        <v>3987</v>
      </c>
      <c r="C6891" s="414">
        <v>25049</v>
      </c>
      <c r="D6891" s="414">
        <v>7199.08</v>
      </c>
    </row>
    <row r="6892" spans="1:4" x14ac:dyDescent="0.2">
      <c r="A6892" s="415" t="s">
        <v>10632</v>
      </c>
      <c r="B6892" s="415" t="s">
        <v>3987</v>
      </c>
      <c r="C6892" s="414">
        <v>5035</v>
      </c>
      <c r="D6892" s="414">
        <v>1447.06</v>
      </c>
    </row>
    <row r="6893" spans="1:4" x14ac:dyDescent="0.2">
      <c r="A6893" s="415" t="s">
        <v>10633</v>
      </c>
      <c r="B6893" s="415" t="s">
        <v>3987</v>
      </c>
      <c r="C6893" s="414">
        <v>3109</v>
      </c>
      <c r="D6893" s="414">
        <v>893.53</v>
      </c>
    </row>
    <row r="6894" spans="1:4" x14ac:dyDescent="0.2">
      <c r="A6894" s="415" t="s">
        <v>10634</v>
      </c>
      <c r="B6894" s="415" t="s">
        <v>3987</v>
      </c>
      <c r="C6894" s="414">
        <v>10455</v>
      </c>
      <c r="D6894" s="414">
        <v>3004.77</v>
      </c>
    </row>
    <row r="6895" spans="1:4" x14ac:dyDescent="0.2">
      <c r="A6895" s="415" t="s">
        <v>10635</v>
      </c>
      <c r="B6895" s="415" t="s">
        <v>3987</v>
      </c>
      <c r="C6895" s="414">
        <v>24763.593380614599</v>
      </c>
      <c r="D6895" s="414">
        <v>7117.06</v>
      </c>
    </row>
    <row r="6896" spans="1:4" x14ac:dyDescent="0.2">
      <c r="A6896" s="415" t="s">
        <v>10635</v>
      </c>
      <c r="B6896" s="415" t="s">
        <v>3988</v>
      </c>
      <c r="C6896" s="414">
        <v>17136.4066193853</v>
      </c>
      <c r="D6896" s="414">
        <v>4683.38</v>
      </c>
    </row>
    <row r="6897" spans="1:4" x14ac:dyDescent="0.2">
      <c r="A6897" s="415" t="s">
        <v>10636</v>
      </c>
      <c r="B6897" s="415" t="s">
        <v>3987</v>
      </c>
      <c r="C6897" s="414">
        <v>14882</v>
      </c>
      <c r="D6897" s="414">
        <v>4277.09</v>
      </c>
    </row>
    <row r="6898" spans="1:4" x14ac:dyDescent="0.2">
      <c r="A6898" s="415" t="s">
        <v>10637</v>
      </c>
      <c r="B6898" s="415" t="s">
        <v>3987</v>
      </c>
      <c r="C6898" s="414">
        <v>7591</v>
      </c>
      <c r="D6898" s="414">
        <v>2181.65</v>
      </c>
    </row>
    <row r="6899" spans="1:4" x14ac:dyDescent="0.2">
      <c r="A6899" s="415" t="s">
        <v>10638</v>
      </c>
      <c r="B6899" s="415" t="s">
        <v>3987</v>
      </c>
      <c r="C6899" s="414">
        <v>3190</v>
      </c>
      <c r="D6899" s="414">
        <v>916.81</v>
      </c>
    </row>
    <row r="6900" spans="1:4" x14ac:dyDescent="0.2">
      <c r="A6900" s="415" t="s">
        <v>10640</v>
      </c>
      <c r="B6900" s="415" t="s">
        <v>3987</v>
      </c>
      <c r="C6900" s="414">
        <v>10784</v>
      </c>
      <c r="D6900" s="414">
        <v>3099.3399999999997</v>
      </c>
    </row>
    <row r="6901" spans="1:4" x14ac:dyDescent="0.2">
      <c r="A6901" s="415" t="s">
        <v>10641</v>
      </c>
      <c r="B6901" s="415" t="s">
        <v>3987</v>
      </c>
      <c r="C6901" s="414">
        <v>7939</v>
      </c>
      <c r="D6901" s="414">
        <v>2281.66</v>
      </c>
    </row>
    <row r="6902" spans="1:4" x14ac:dyDescent="0.2">
      <c r="A6902" s="415" t="s">
        <v>10641</v>
      </c>
      <c r="B6902" s="415" t="s">
        <v>3991</v>
      </c>
      <c r="C6902" s="414">
        <v>1908</v>
      </c>
      <c r="D6902" s="414">
        <v>548.34</v>
      </c>
    </row>
    <row r="6903" spans="1:4" x14ac:dyDescent="0.2">
      <c r="A6903" s="415" t="s">
        <v>10641</v>
      </c>
      <c r="B6903" s="415" t="s">
        <v>3992</v>
      </c>
      <c r="C6903" s="414">
        <v>-1856.2999999999997</v>
      </c>
      <c r="D6903" s="414">
        <v>-304.06000000000006</v>
      </c>
    </row>
    <row r="6904" spans="1:4" x14ac:dyDescent="0.2">
      <c r="A6904" s="415" t="s">
        <v>10641</v>
      </c>
      <c r="B6904" s="415" t="s">
        <v>3993</v>
      </c>
      <c r="C6904" s="414">
        <v>-51.699999999999996</v>
      </c>
      <c r="D6904" s="414">
        <v>-6.2</v>
      </c>
    </row>
    <row r="6905" spans="1:4" x14ac:dyDescent="0.2">
      <c r="A6905" s="415" t="s">
        <v>10642</v>
      </c>
      <c r="B6905" s="415" t="s">
        <v>3987</v>
      </c>
      <c r="C6905" s="414">
        <v>19008</v>
      </c>
      <c r="D6905" s="414">
        <v>5462.9</v>
      </c>
    </row>
    <row r="6906" spans="1:4" x14ac:dyDescent="0.2">
      <c r="A6906" s="415" t="s">
        <v>10643</v>
      </c>
      <c r="B6906" s="415" t="s">
        <v>3270</v>
      </c>
      <c r="C6906" s="414">
        <v>14929</v>
      </c>
      <c r="D6906" s="414">
        <v>4931.05</v>
      </c>
    </row>
    <row r="6907" spans="1:4" x14ac:dyDescent="0.2">
      <c r="A6907" s="415" t="s">
        <v>10644</v>
      </c>
      <c r="B6907" s="415" t="s">
        <v>3987</v>
      </c>
      <c r="C6907" s="414">
        <v>5455</v>
      </c>
      <c r="D6907" s="414">
        <v>1567.77</v>
      </c>
    </row>
    <row r="6908" spans="1:4" x14ac:dyDescent="0.2">
      <c r="A6908" s="415" t="s">
        <v>10644</v>
      </c>
      <c r="B6908" s="415" t="s">
        <v>3991</v>
      </c>
      <c r="C6908" s="414">
        <v>1539</v>
      </c>
      <c r="D6908" s="414">
        <v>442.31</v>
      </c>
    </row>
    <row r="6909" spans="1:4" x14ac:dyDescent="0.2">
      <c r="A6909" s="415" t="s">
        <v>10644</v>
      </c>
      <c r="B6909" s="415" t="s">
        <v>3992</v>
      </c>
      <c r="C6909" s="414">
        <v>-1539</v>
      </c>
      <c r="D6909" s="414">
        <v>-252.09</v>
      </c>
    </row>
    <row r="6910" spans="1:4" x14ac:dyDescent="0.2">
      <c r="A6910" s="415" t="s">
        <v>10644</v>
      </c>
      <c r="B6910" s="415" t="s">
        <v>3993</v>
      </c>
      <c r="C6910" s="414">
        <v>0</v>
      </c>
      <c r="D6910" s="414">
        <v>0</v>
      </c>
    </row>
    <row r="6911" spans="1:4" x14ac:dyDescent="0.2">
      <c r="A6911" s="415" t="s">
        <v>10645</v>
      </c>
      <c r="B6911" s="415" t="s">
        <v>3987</v>
      </c>
      <c r="C6911" s="414">
        <v>22826.0869565217</v>
      </c>
      <c r="D6911" s="414">
        <v>6560.22</v>
      </c>
    </row>
    <row r="6912" spans="1:4" x14ac:dyDescent="0.2">
      <c r="A6912" s="415" t="s">
        <v>10645</v>
      </c>
      <c r="B6912" s="415" t="s">
        <v>3988</v>
      </c>
      <c r="C6912" s="414">
        <v>7973.9130434782501</v>
      </c>
      <c r="D6912" s="414">
        <v>2179.27</v>
      </c>
    </row>
    <row r="6913" spans="1:4" x14ac:dyDescent="0.2">
      <c r="A6913" s="415" t="s">
        <v>10646</v>
      </c>
      <c r="B6913" s="415" t="s">
        <v>3987</v>
      </c>
      <c r="C6913" s="414">
        <v>6188</v>
      </c>
      <c r="D6913" s="414">
        <v>1778.4299999999998</v>
      </c>
    </row>
    <row r="6914" spans="1:4" x14ac:dyDescent="0.2">
      <c r="A6914" s="415" t="s">
        <v>10646</v>
      </c>
      <c r="B6914" s="415" t="s">
        <v>3991</v>
      </c>
      <c r="C6914" s="414">
        <v>783</v>
      </c>
      <c r="D6914" s="414">
        <v>225.03</v>
      </c>
    </row>
    <row r="6915" spans="1:4" x14ac:dyDescent="0.2">
      <c r="A6915" s="415" t="s">
        <v>10646</v>
      </c>
      <c r="B6915" s="415" t="s">
        <v>3992</v>
      </c>
      <c r="C6915" s="414">
        <v>-783</v>
      </c>
      <c r="D6915" s="414">
        <v>-128.26</v>
      </c>
    </row>
    <row r="6916" spans="1:4" x14ac:dyDescent="0.2">
      <c r="A6916" s="415" t="s">
        <v>10646</v>
      </c>
      <c r="B6916" s="415" t="s">
        <v>3993</v>
      </c>
      <c r="C6916" s="414">
        <v>0</v>
      </c>
      <c r="D6916" s="414">
        <v>0</v>
      </c>
    </row>
    <row r="6917" spans="1:4" x14ac:dyDescent="0.2">
      <c r="A6917" s="415" t="s">
        <v>10648</v>
      </c>
      <c r="B6917" s="415" t="s">
        <v>3987</v>
      </c>
      <c r="C6917" s="414">
        <v>9362</v>
      </c>
      <c r="D6917" s="414">
        <v>2690.64</v>
      </c>
    </row>
    <row r="6918" spans="1:4" x14ac:dyDescent="0.2">
      <c r="A6918" s="415" t="s">
        <v>10649</v>
      </c>
      <c r="B6918" s="415" t="s">
        <v>3987</v>
      </c>
      <c r="C6918" s="414">
        <v>4347</v>
      </c>
      <c r="D6918" s="414">
        <v>1249.33</v>
      </c>
    </row>
    <row r="6919" spans="1:4" x14ac:dyDescent="0.2">
      <c r="A6919" s="415" t="s">
        <v>10650</v>
      </c>
      <c r="B6919" s="415" t="s">
        <v>3987</v>
      </c>
      <c r="C6919" s="414">
        <v>3279</v>
      </c>
      <c r="D6919" s="414">
        <v>942.38</v>
      </c>
    </row>
    <row r="6920" spans="1:4" x14ac:dyDescent="0.2">
      <c r="A6920" s="415" t="s">
        <v>10651</v>
      </c>
      <c r="B6920" s="415" t="s">
        <v>3987</v>
      </c>
      <c r="C6920" s="414">
        <v>1663.76693899716</v>
      </c>
      <c r="D6920" s="414">
        <v>478.17</v>
      </c>
    </row>
    <row r="6921" spans="1:4" x14ac:dyDescent="0.2">
      <c r="A6921" s="415" t="s">
        <v>10651</v>
      </c>
      <c r="B6921" s="415" t="s">
        <v>3991</v>
      </c>
      <c r="C6921" s="414">
        <v>1013.45760968122</v>
      </c>
      <c r="D6921" s="414">
        <v>291.27</v>
      </c>
    </row>
    <row r="6922" spans="1:4" x14ac:dyDescent="0.2">
      <c r="A6922" s="415" t="s">
        <v>10651</v>
      </c>
      <c r="B6922" s="415" t="s">
        <v>3992</v>
      </c>
      <c r="C6922" s="414">
        <v>-803.16736460351899</v>
      </c>
      <c r="D6922" s="414">
        <v>-131.56</v>
      </c>
    </row>
    <row r="6923" spans="1:4" x14ac:dyDescent="0.2">
      <c r="A6923" s="415" t="s">
        <v>10651</v>
      </c>
      <c r="B6923" s="415" t="s">
        <v>3993</v>
      </c>
      <c r="C6923" s="414">
        <v>-210.29024507770899</v>
      </c>
      <c r="D6923" s="414">
        <v>-25.23</v>
      </c>
    </row>
    <row r="6924" spans="1:4" x14ac:dyDescent="0.2">
      <c r="A6924" s="415" t="s">
        <v>10652</v>
      </c>
      <c r="B6924" s="415" t="s">
        <v>3987</v>
      </c>
      <c r="C6924" s="414">
        <v>6251</v>
      </c>
      <c r="D6924" s="414">
        <v>1796.54</v>
      </c>
    </row>
    <row r="6925" spans="1:4" x14ac:dyDescent="0.2">
      <c r="A6925" s="415" t="s">
        <v>10653</v>
      </c>
      <c r="B6925" s="415" t="s">
        <v>3987</v>
      </c>
      <c r="C6925" s="414">
        <v>7374</v>
      </c>
      <c r="D6925" s="414">
        <v>2119.29</v>
      </c>
    </row>
    <row r="6926" spans="1:4" x14ac:dyDescent="0.2">
      <c r="A6926" s="415" t="s">
        <v>10654</v>
      </c>
      <c r="B6926" s="415" t="s">
        <v>3987</v>
      </c>
      <c r="C6926" s="414">
        <v>9232</v>
      </c>
      <c r="D6926" s="414">
        <v>2653.28</v>
      </c>
    </row>
    <row r="6927" spans="1:4" x14ac:dyDescent="0.2">
      <c r="A6927" s="415" t="s">
        <v>10655</v>
      </c>
      <c r="B6927" s="415" t="s">
        <v>3987</v>
      </c>
      <c r="C6927" s="414">
        <v>17430</v>
      </c>
      <c r="D6927" s="414">
        <v>5009.38</v>
      </c>
    </row>
    <row r="6928" spans="1:4" x14ac:dyDescent="0.2">
      <c r="A6928" s="415" t="s">
        <v>10656</v>
      </c>
      <c r="B6928" s="415" t="s">
        <v>3987</v>
      </c>
      <c r="C6928" s="414">
        <v>11025</v>
      </c>
      <c r="D6928" s="414">
        <v>3168.59</v>
      </c>
    </row>
    <row r="6929" spans="1:4" x14ac:dyDescent="0.2">
      <c r="A6929" s="415" t="s">
        <v>10657</v>
      </c>
      <c r="B6929" s="415" t="s">
        <v>3987</v>
      </c>
      <c r="C6929" s="414">
        <v>14599</v>
      </c>
      <c r="D6929" s="414">
        <v>4195.75</v>
      </c>
    </row>
    <row r="6930" spans="1:4" x14ac:dyDescent="0.2">
      <c r="A6930" s="415" t="s">
        <v>10658</v>
      </c>
      <c r="B6930" s="415" t="s">
        <v>3987</v>
      </c>
      <c r="C6930" s="414">
        <v>10060</v>
      </c>
      <c r="D6930" s="414">
        <v>2891.24</v>
      </c>
    </row>
    <row r="6931" spans="1:4" x14ac:dyDescent="0.2">
      <c r="A6931" s="415" t="s">
        <v>10659</v>
      </c>
      <c r="B6931" s="415" t="s">
        <v>3987</v>
      </c>
      <c r="C6931" s="414">
        <v>7452</v>
      </c>
      <c r="D6931" s="414">
        <v>2141.6999999999998</v>
      </c>
    </row>
    <row r="6932" spans="1:4" x14ac:dyDescent="0.2">
      <c r="A6932" s="415" t="s">
        <v>10660</v>
      </c>
      <c r="B6932" s="415" t="s">
        <v>3987</v>
      </c>
      <c r="C6932" s="414">
        <v>24042.804428044237</v>
      </c>
      <c r="D6932" s="414">
        <v>6909.9000000000005</v>
      </c>
    </row>
    <row r="6933" spans="1:4" x14ac:dyDescent="0.2">
      <c r="A6933" s="415" t="s">
        <v>10660</v>
      </c>
      <c r="B6933" s="415" t="s">
        <v>3988</v>
      </c>
      <c r="C6933" s="414">
        <v>56099.87699876992</v>
      </c>
      <c r="D6933" s="414">
        <v>15332.1</v>
      </c>
    </row>
    <row r="6934" spans="1:4" x14ac:dyDescent="0.2">
      <c r="A6934" s="415" t="s">
        <v>10660</v>
      </c>
      <c r="B6934" s="415" t="s">
        <v>3989</v>
      </c>
      <c r="C6934" s="414">
        <v>50169.318573185687</v>
      </c>
      <c r="D6934" s="414">
        <v>12973.779999999997</v>
      </c>
    </row>
    <row r="6935" spans="1:4" x14ac:dyDescent="0.2">
      <c r="A6935" s="415" t="s">
        <v>10661</v>
      </c>
      <c r="B6935" s="415" t="s">
        <v>3987</v>
      </c>
      <c r="C6935" s="414">
        <v>28076.500754147772</v>
      </c>
      <c r="D6935" s="414">
        <v>8069.19</v>
      </c>
    </row>
    <row r="6936" spans="1:4" x14ac:dyDescent="0.2">
      <c r="A6936" s="415" t="s">
        <v>10661</v>
      </c>
      <c r="B6936" s="415" t="s">
        <v>3988</v>
      </c>
      <c r="C6936" s="414">
        <v>18460.299245852148</v>
      </c>
      <c r="D6936" s="414">
        <v>5045.1900000000005</v>
      </c>
    </row>
    <row r="6937" spans="1:4" x14ac:dyDescent="0.2">
      <c r="A6937" s="415" t="s">
        <v>10662</v>
      </c>
      <c r="B6937" s="415" t="s">
        <v>3987</v>
      </c>
      <c r="C6937" s="414">
        <v>13303</v>
      </c>
      <c r="D6937" s="414">
        <v>3823.28</v>
      </c>
    </row>
    <row r="6938" spans="1:4" x14ac:dyDescent="0.2">
      <c r="A6938" s="415" t="s">
        <v>10663</v>
      </c>
      <c r="B6938" s="415" t="s">
        <v>3987</v>
      </c>
      <c r="C6938" s="414">
        <v>15984</v>
      </c>
      <c r="D6938" s="414">
        <v>4593.8</v>
      </c>
    </row>
    <row r="6939" spans="1:4" x14ac:dyDescent="0.2">
      <c r="A6939" s="415" t="s">
        <v>10664</v>
      </c>
      <c r="B6939" s="415" t="s">
        <v>3987</v>
      </c>
      <c r="C6939" s="414">
        <v>6725</v>
      </c>
      <c r="D6939" s="414">
        <v>1932.77</v>
      </c>
    </row>
    <row r="6940" spans="1:4" x14ac:dyDescent="0.2">
      <c r="A6940" s="415" t="s">
        <v>10665</v>
      </c>
      <c r="B6940" s="415" t="s">
        <v>3987</v>
      </c>
      <c r="C6940" s="414">
        <v>5610</v>
      </c>
      <c r="D6940" s="414">
        <v>1612.31</v>
      </c>
    </row>
    <row r="6941" spans="1:4" x14ac:dyDescent="0.2">
      <c r="A6941" s="415" t="s">
        <v>10666</v>
      </c>
      <c r="B6941" s="415" t="s">
        <v>3987</v>
      </c>
      <c r="C6941" s="414">
        <v>7653.3999999999896</v>
      </c>
      <c r="D6941" s="414">
        <v>2199.59</v>
      </c>
    </row>
    <row r="6942" spans="1:4" x14ac:dyDescent="0.2">
      <c r="A6942" s="415" t="s">
        <v>10666</v>
      </c>
      <c r="B6942" s="415" t="s">
        <v>3991</v>
      </c>
      <c r="C6942" s="414">
        <v>613</v>
      </c>
      <c r="D6942" s="414">
        <v>176.18</v>
      </c>
    </row>
    <row r="6943" spans="1:4" x14ac:dyDescent="0.2">
      <c r="A6943" s="415" t="s">
        <v>10666</v>
      </c>
      <c r="B6943" s="415" t="s">
        <v>3992</v>
      </c>
      <c r="C6943" s="414">
        <v>-613</v>
      </c>
      <c r="D6943" s="414">
        <v>-100.41</v>
      </c>
    </row>
    <row r="6944" spans="1:4" x14ac:dyDescent="0.2">
      <c r="A6944" s="415" t="s">
        <v>10666</v>
      </c>
      <c r="B6944" s="415" t="s">
        <v>3993</v>
      </c>
      <c r="C6944" s="414">
        <v>0</v>
      </c>
      <c r="D6944" s="414">
        <v>0</v>
      </c>
    </row>
    <row r="6945" spans="1:4" x14ac:dyDescent="0.2">
      <c r="A6945" s="415" t="s">
        <v>10667</v>
      </c>
      <c r="B6945" s="415" t="s">
        <v>3987</v>
      </c>
      <c r="C6945" s="414">
        <v>9891</v>
      </c>
      <c r="D6945" s="414">
        <v>2842.67</v>
      </c>
    </row>
    <row r="6946" spans="1:4" x14ac:dyDescent="0.2">
      <c r="A6946" s="415" t="s">
        <v>10668</v>
      </c>
      <c r="B6946" s="415" t="s">
        <v>3987</v>
      </c>
      <c r="C6946" s="414">
        <v>5300</v>
      </c>
      <c r="D6946" s="414">
        <v>1523.22</v>
      </c>
    </row>
    <row r="6947" spans="1:4" x14ac:dyDescent="0.2">
      <c r="A6947" s="415" t="s">
        <v>10669</v>
      </c>
      <c r="B6947" s="415" t="s">
        <v>3987</v>
      </c>
      <c r="C6947" s="414">
        <v>4526</v>
      </c>
      <c r="D6947" s="414">
        <v>1300.77</v>
      </c>
    </row>
    <row r="6948" spans="1:4" x14ac:dyDescent="0.2">
      <c r="A6948" s="415" t="s">
        <v>10670</v>
      </c>
      <c r="B6948" s="415" t="s">
        <v>3987</v>
      </c>
      <c r="C6948" s="414">
        <v>6280</v>
      </c>
      <c r="D6948" s="414">
        <v>1804.87</v>
      </c>
    </row>
    <row r="6949" spans="1:4" x14ac:dyDescent="0.2">
      <c r="A6949" s="415" t="s">
        <v>10671</v>
      </c>
      <c r="B6949" s="415" t="s">
        <v>3987</v>
      </c>
      <c r="C6949" s="414">
        <v>7221</v>
      </c>
      <c r="D6949" s="414">
        <v>2075.3200000000002</v>
      </c>
    </row>
    <row r="6950" spans="1:4" x14ac:dyDescent="0.2">
      <c r="A6950" s="415" t="s">
        <v>10672</v>
      </c>
      <c r="B6950" s="415" t="s">
        <v>3987</v>
      </c>
      <c r="C6950" s="414">
        <v>4960</v>
      </c>
      <c r="D6950" s="414">
        <v>1425.5</v>
      </c>
    </row>
    <row r="6951" spans="1:4" x14ac:dyDescent="0.2">
      <c r="A6951" s="415" t="s">
        <v>10673</v>
      </c>
      <c r="B6951" s="415" t="s">
        <v>3987</v>
      </c>
      <c r="C6951" s="414">
        <v>11347</v>
      </c>
      <c r="D6951" s="414">
        <v>3261.13</v>
      </c>
    </row>
    <row r="6952" spans="1:4" x14ac:dyDescent="0.2">
      <c r="A6952" s="415" t="s">
        <v>10674</v>
      </c>
      <c r="B6952" s="415" t="s">
        <v>3987</v>
      </c>
      <c r="C6952" s="414">
        <v>11974</v>
      </c>
      <c r="D6952" s="414">
        <v>3441.3199999999997</v>
      </c>
    </row>
    <row r="6953" spans="1:4" x14ac:dyDescent="0.2">
      <c r="A6953" s="415" t="s">
        <v>10675</v>
      </c>
      <c r="B6953" s="415" t="s">
        <v>3987</v>
      </c>
      <c r="C6953" s="414">
        <v>7430</v>
      </c>
      <c r="D6953" s="414">
        <v>2135.38</v>
      </c>
    </row>
    <row r="6954" spans="1:4" x14ac:dyDescent="0.2">
      <c r="A6954" s="415" t="s">
        <v>10676</v>
      </c>
      <c r="B6954" s="415" t="s">
        <v>3987</v>
      </c>
      <c r="C6954" s="414">
        <v>4052</v>
      </c>
      <c r="D6954" s="414">
        <v>1164.54</v>
      </c>
    </row>
    <row r="6955" spans="1:4" x14ac:dyDescent="0.2">
      <c r="A6955" s="415" t="s">
        <v>10677</v>
      </c>
      <c r="B6955" s="415" t="s">
        <v>3987</v>
      </c>
      <c r="C6955" s="414">
        <v>7964</v>
      </c>
      <c r="D6955" s="414">
        <v>2288.85</v>
      </c>
    </row>
    <row r="6956" spans="1:4" x14ac:dyDescent="0.2">
      <c r="A6956" s="415" t="s">
        <v>10678</v>
      </c>
      <c r="B6956" s="415" t="s">
        <v>3987</v>
      </c>
      <c r="C6956" s="414">
        <v>3575</v>
      </c>
      <c r="D6956" s="414">
        <v>1027.46</v>
      </c>
    </row>
    <row r="6957" spans="1:4" x14ac:dyDescent="0.2">
      <c r="A6957" s="415" t="s">
        <v>10678</v>
      </c>
      <c r="B6957" s="415" t="s">
        <v>3991</v>
      </c>
      <c r="C6957" s="414">
        <v>2194</v>
      </c>
      <c r="D6957" s="414">
        <v>630.55999999999995</v>
      </c>
    </row>
    <row r="6958" spans="1:4" x14ac:dyDescent="0.2">
      <c r="A6958" s="415" t="s">
        <v>10678</v>
      </c>
      <c r="B6958" s="415" t="s">
        <v>3992</v>
      </c>
      <c r="C6958" s="414">
        <v>-1730.7</v>
      </c>
      <c r="D6958" s="414">
        <v>-283.49</v>
      </c>
    </row>
    <row r="6959" spans="1:4" x14ac:dyDescent="0.2">
      <c r="A6959" s="415" t="s">
        <v>10678</v>
      </c>
      <c r="B6959" s="415" t="s">
        <v>3993</v>
      </c>
      <c r="C6959" s="414">
        <v>-463.29999999999899</v>
      </c>
      <c r="D6959" s="414">
        <v>-55.6</v>
      </c>
    </row>
    <row r="6960" spans="1:4" x14ac:dyDescent="0.2">
      <c r="A6960" s="415" t="s">
        <v>10679</v>
      </c>
      <c r="B6960" s="415" t="s">
        <v>3987</v>
      </c>
      <c r="C6960" s="414">
        <v>30693</v>
      </c>
      <c r="D6960" s="414">
        <v>8821.17</v>
      </c>
    </row>
    <row r="6961" spans="1:4" x14ac:dyDescent="0.2">
      <c r="A6961" s="415" t="s">
        <v>10680</v>
      </c>
      <c r="B6961" s="415" t="s">
        <v>3987</v>
      </c>
      <c r="C6961" s="414">
        <v>8800</v>
      </c>
      <c r="D6961" s="414">
        <v>2529.12</v>
      </c>
    </row>
    <row r="6962" spans="1:4" x14ac:dyDescent="0.2">
      <c r="A6962" s="415" t="s">
        <v>10681</v>
      </c>
      <c r="B6962" s="415" t="s">
        <v>3987</v>
      </c>
      <c r="C6962" s="414">
        <v>5670</v>
      </c>
      <c r="D6962" s="414">
        <v>1629.57</v>
      </c>
    </row>
    <row r="6963" spans="1:4" x14ac:dyDescent="0.2">
      <c r="A6963" s="415" t="s">
        <v>10681</v>
      </c>
      <c r="B6963" s="415" t="s">
        <v>3991</v>
      </c>
      <c r="C6963" s="414">
        <v>7975</v>
      </c>
      <c r="D6963" s="414">
        <v>2292.0100000000002</v>
      </c>
    </row>
    <row r="6964" spans="1:4" x14ac:dyDescent="0.2">
      <c r="A6964" s="415" t="s">
        <v>10681</v>
      </c>
      <c r="B6964" s="415" t="s">
        <v>3992</v>
      </c>
      <c r="C6964" s="414">
        <v>-4093.5</v>
      </c>
      <c r="D6964" s="414">
        <v>-670.5100000000001</v>
      </c>
    </row>
    <row r="6965" spans="1:4" x14ac:dyDescent="0.2">
      <c r="A6965" s="415" t="s">
        <v>10681</v>
      </c>
      <c r="B6965" s="415" t="s">
        <v>3993</v>
      </c>
      <c r="C6965" s="414">
        <v>-3881.5</v>
      </c>
      <c r="D6965" s="414">
        <v>-465.78</v>
      </c>
    </row>
    <row r="6966" spans="1:4" x14ac:dyDescent="0.2">
      <c r="A6966" s="415" t="s">
        <v>10682</v>
      </c>
      <c r="B6966" s="415" t="s">
        <v>3987</v>
      </c>
      <c r="C6966" s="414">
        <v>5936</v>
      </c>
      <c r="D6966" s="414">
        <v>1706.01</v>
      </c>
    </row>
    <row r="6967" spans="1:4" x14ac:dyDescent="0.2">
      <c r="A6967" s="415" t="s">
        <v>10682</v>
      </c>
      <c r="B6967" s="415" t="s">
        <v>3991</v>
      </c>
      <c r="C6967" s="414">
        <v>5507</v>
      </c>
      <c r="D6967" s="414">
        <v>1582.71</v>
      </c>
    </row>
    <row r="6968" spans="1:4" x14ac:dyDescent="0.2">
      <c r="A6968" s="415" t="s">
        <v>10682</v>
      </c>
      <c r="B6968" s="415" t="s">
        <v>3992</v>
      </c>
      <c r="C6968" s="414">
        <v>-3432.9</v>
      </c>
      <c r="D6968" s="414">
        <v>-562.30999999999995</v>
      </c>
    </row>
    <row r="6969" spans="1:4" x14ac:dyDescent="0.2">
      <c r="A6969" s="415" t="s">
        <v>10682</v>
      </c>
      <c r="B6969" s="415" t="s">
        <v>3993</v>
      </c>
      <c r="C6969" s="414">
        <v>-2074.1</v>
      </c>
      <c r="D6969" s="414">
        <v>-248.89</v>
      </c>
    </row>
    <row r="6970" spans="1:4" x14ac:dyDescent="0.2">
      <c r="A6970" s="415" t="s">
        <v>10683</v>
      </c>
      <c r="B6970" s="415" t="s">
        <v>3987</v>
      </c>
      <c r="C6970" s="414">
        <v>10406</v>
      </c>
      <c r="D6970" s="414">
        <v>2990.68</v>
      </c>
    </row>
    <row r="6971" spans="1:4" x14ac:dyDescent="0.2">
      <c r="A6971" s="415" t="s">
        <v>10684</v>
      </c>
      <c r="B6971" s="415" t="s">
        <v>3987</v>
      </c>
      <c r="C6971" s="414">
        <v>2908.8</v>
      </c>
      <c r="D6971" s="414">
        <v>835.99</v>
      </c>
    </row>
    <row r="6972" spans="1:4" x14ac:dyDescent="0.2">
      <c r="A6972" s="415" t="s">
        <v>10685</v>
      </c>
      <c r="B6972" s="415" t="s">
        <v>3987</v>
      </c>
      <c r="C6972" s="414">
        <v>30096.053037311092</v>
      </c>
      <c r="D6972" s="414">
        <v>8649.619999999999</v>
      </c>
    </row>
    <row r="6973" spans="1:4" x14ac:dyDescent="0.2">
      <c r="A6973" s="415" t="s">
        <v>10685</v>
      </c>
      <c r="B6973" s="415" t="s">
        <v>3988</v>
      </c>
      <c r="C6973" s="414">
        <v>70224.123753725915</v>
      </c>
      <c r="D6973" s="414">
        <v>19192.25</v>
      </c>
    </row>
    <row r="6974" spans="1:4" x14ac:dyDescent="0.2">
      <c r="A6974" s="415" t="s">
        <v>10685</v>
      </c>
      <c r="B6974" s="415" t="s">
        <v>3989</v>
      </c>
      <c r="C6974" s="414">
        <v>94882.823208962538</v>
      </c>
      <c r="D6974" s="414">
        <v>24536.710000000003</v>
      </c>
    </row>
    <row r="6975" spans="1:4" x14ac:dyDescent="0.2">
      <c r="A6975" s="415" t="s">
        <v>10686</v>
      </c>
      <c r="B6975" s="415" t="s">
        <v>4794</v>
      </c>
      <c r="C6975" s="414">
        <v>5422</v>
      </c>
      <c r="D6975" s="414">
        <v>1324.59</v>
      </c>
    </row>
    <row r="6976" spans="1:4" x14ac:dyDescent="0.2">
      <c r="A6976" s="415" t="s">
        <v>10686</v>
      </c>
      <c r="B6976" s="415" t="s">
        <v>4799</v>
      </c>
      <c r="C6976" s="414">
        <v>1453</v>
      </c>
      <c r="D6976" s="414">
        <v>354.97</v>
      </c>
    </row>
    <row r="6977" spans="1:4" x14ac:dyDescent="0.2">
      <c r="A6977" s="415" t="s">
        <v>10686</v>
      </c>
      <c r="B6977" s="415" t="s">
        <v>4800</v>
      </c>
      <c r="C6977" s="414">
        <v>-1453</v>
      </c>
      <c r="D6977" s="414">
        <v>-238</v>
      </c>
    </row>
    <row r="6978" spans="1:4" x14ac:dyDescent="0.2">
      <c r="A6978" s="415" t="s">
        <v>10686</v>
      </c>
      <c r="B6978" s="415" t="s">
        <v>4801</v>
      </c>
      <c r="C6978" s="414">
        <v>0</v>
      </c>
      <c r="D6978" s="414">
        <v>0</v>
      </c>
    </row>
    <row r="6979" spans="1:4" x14ac:dyDescent="0.2">
      <c r="A6979" s="415" t="s">
        <v>10687</v>
      </c>
      <c r="B6979" s="415" t="s">
        <v>4794</v>
      </c>
      <c r="C6979" s="414">
        <v>5974</v>
      </c>
      <c r="D6979" s="414">
        <v>1459.45</v>
      </c>
    </row>
    <row r="6980" spans="1:4" x14ac:dyDescent="0.2">
      <c r="A6980" s="415" t="s">
        <v>10687</v>
      </c>
      <c r="B6980" s="415" t="s">
        <v>4799</v>
      </c>
      <c r="C6980" s="414">
        <v>1096</v>
      </c>
      <c r="D6980" s="414">
        <v>267.75</v>
      </c>
    </row>
    <row r="6981" spans="1:4" x14ac:dyDescent="0.2">
      <c r="A6981" s="415" t="s">
        <v>10687</v>
      </c>
      <c r="B6981" s="415" t="s">
        <v>4800</v>
      </c>
      <c r="C6981" s="414">
        <v>-1096</v>
      </c>
      <c r="D6981" s="414">
        <v>-179.52</v>
      </c>
    </row>
    <row r="6982" spans="1:4" x14ac:dyDescent="0.2">
      <c r="A6982" s="415" t="s">
        <v>10687</v>
      </c>
      <c r="B6982" s="415" t="s">
        <v>4801</v>
      </c>
      <c r="C6982" s="414">
        <v>0</v>
      </c>
      <c r="D6982" s="414">
        <v>0</v>
      </c>
    </row>
    <row r="6983" spans="1:4" x14ac:dyDescent="0.2">
      <c r="A6983" s="415" t="s">
        <v>10688</v>
      </c>
      <c r="B6983" s="415" t="s">
        <v>4794</v>
      </c>
      <c r="C6983" s="414">
        <v>6702</v>
      </c>
      <c r="D6983" s="414">
        <v>1637.3</v>
      </c>
    </row>
    <row r="6984" spans="1:4" x14ac:dyDescent="0.2">
      <c r="A6984" s="415" t="s">
        <v>10688</v>
      </c>
      <c r="B6984" s="415" t="s">
        <v>4799</v>
      </c>
      <c r="C6984" s="414">
        <v>1989</v>
      </c>
      <c r="D6984" s="414">
        <v>485.91</v>
      </c>
    </row>
    <row r="6985" spans="1:4" x14ac:dyDescent="0.2">
      <c r="A6985" s="415" t="s">
        <v>10688</v>
      </c>
      <c r="B6985" s="415" t="s">
        <v>4800</v>
      </c>
      <c r="C6985" s="414">
        <v>-1989</v>
      </c>
      <c r="D6985" s="414">
        <v>-325.8</v>
      </c>
    </row>
    <row r="6986" spans="1:4" x14ac:dyDescent="0.2">
      <c r="A6986" s="415" t="s">
        <v>10688</v>
      </c>
      <c r="B6986" s="415" t="s">
        <v>4801</v>
      </c>
      <c r="C6986" s="414">
        <v>0</v>
      </c>
      <c r="D6986" s="414">
        <v>0</v>
      </c>
    </row>
    <row r="6987" spans="1:4" x14ac:dyDescent="0.2">
      <c r="A6987" s="415" t="s">
        <v>10689</v>
      </c>
      <c r="B6987" s="415" t="s">
        <v>4794</v>
      </c>
      <c r="C6987" s="414">
        <v>5553</v>
      </c>
      <c r="D6987" s="414">
        <v>1356.6</v>
      </c>
    </row>
    <row r="6988" spans="1:4" x14ac:dyDescent="0.2">
      <c r="A6988" s="415" t="s">
        <v>10689</v>
      </c>
      <c r="B6988" s="415" t="s">
        <v>4799</v>
      </c>
      <c r="C6988" s="414">
        <v>1956</v>
      </c>
      <c r="D6988" s="414">
        <v>477.85</v>
      </c>
    </row>
    <row r="6989" spans="1:4" x14ac:dyDescent="0.2">
      <c r="A6989" s="415" t="s">
        <v>10689</v>
      </c>
      <c r="B6989" s="415" t="s">
        <v>4800</v>
      </c>
      <c r="C6989" s="414">
        <v>-1956</v>
      </c>
      <c r="D6989" s="414">
        <v>-320.39</v>
      </c>
    </row>
    <row r="6990" spans="1:4" x14ac:dyDescent="0.2">
      <c r="A6990" s="415" t="s">
        <v>10689</v>
      </c>
      <c r="B6990" s="415" t="s">
        <v>4801</v>
      </c>
      <c r="C6990" s="414">
        <v>0</v>
      </c>
      <c r="D6990" s="414">
        <v>0</v>
      </c>
    </row>
    <row r="6991" spans="1:4" x14ac:dyDescent="0.2">
      <c r="A6991" s="415" t="s">
        <v>6829</v>
      </c>
      <c r="B6991" s="415" t="s">
        <v>3987</v>
      </c>
      <c r="C6991" s="414">
        <v>23194.901315789408</v>
      </c>
      <c r="D6991" s="414">
        <v>6666.22</v>
      </c>
    </row>
    <row r="6992" spans="1:4" x14ac:dyDescent="0.2">
      <c r="A6992" s="415" t="s">
        <v>6829</v>
      </c>
      <c r="B6992" s="415" t="s">
        <v>3988</v>
      </c>
      <c r="C6992" s="414">
        <v>5010.0986842105249</v>
      </c>
      <c r="D6992" s="414">
        <v>1369.26</v>
      </c>
    </row>
    <row r="6993" spans="1:4" x14ac:dyDescent="0.2">
      <c r="A6993" s="415" t="s">
        <v>6829</v>
      </c>
      <c r="B6993" s="415" t="s">
        <v>3991</v>
      </c>
      <c r="C6993" s="414">
        <v>2518.0921052631479</v>
      </c>
      <c r="D6993" s="414">
        <v>723.69999999999993</v>
      </c>
    </row>
    <row r="6994" spans="1:4" x14ac:dyDescent="0.2">
      <c r="A6994" s="415" t="s">
        <v>6829</v>
      </c>
      <c r="B6994" s="415" t="s">
        <v>3994</v>
      </c>
      <c r="C6994" s="414">
        <v>543.90789473684106</v>
      </c>
      <c r="D6994" s="414">
        <v>148.65</v>
      </c>
    </row>
    <row r="6995" spans="1:4" x14ac:dyDescent="0.2">
      <c r="A6995" s="415" t="s">
        <v>6829</v>
      </c>
      <c r="B6995" s="415" t="s">
        <v>3992</v>
      </c>
      <c r="C6995" s="414">
        <v>-2409.1282894736751</v>
      </c>
      <c r="D6995" s="414">
        <v>-394.61</v>
      </c>
    </row>
    <row r="6996" spans="1:4" x14ac:dyDescent="0.2">
      <c r="A6996" s="415" t="s">
        <v>6829</v>
      </c>
      <c r="B6996" s="415" t="s">
        <v>3995</v>
      </c>
      <c r="C6996" s="414">
        <v>-520.3717105263147</v>
      </c>
      <c r="D6996" s="414">
        <v>-85.22999999999999</v>
      </c>
    </row>
    <row r="6997" spans="1:4" x14ac:dyDescent="0.2">
      <c r="A6997" s="415" t="s">
        <v>6829</v>
      </c>
      <c r="B6997" s="415" t="s">
        <v>3993</v>
      </c>
      <c r="C6997" s="414">
        <v>-108.963815789473</v>
      </c>
      <c r="D6997" s="414">
        <v>-13.08</v>
      </c>
    </row>
    <row r="6998" spans="1:4" x14ac:dyDescent="0.2">
      <c r="A6998" s="415" t="s">
        <v>6829</v>
      </c>
      <c r="B6998" s="415" t="s">
        <v>3996</v>
      </c>
      <c r="C6998" s="414">
        <v>-23.536184210526301</v>
      </c>
      <c r="D6998" s="414">
        <v>-2.82</v>
      </c>
    </row>
    <row r="6999" spans="1:4" x14ac:dyDescent="0.2">
      <c r="A6999" s="415" t="s">
        <v>10690</v>
      </c>
      <c r="B6999" s="415" t="s">
        <v>4794</v>
      </c>
      <c r="C6999" s="414">
        <v>2243</v>
      </c>
      <c r="D6999" s="414">
        <v>547.96</v>
      </c>
    </row>
    <row r="7000" spans="1:4" x14ac:dyDescent="0.2">
      <c r="A7000" s="415" t="s">
        <v>10690</v>
      </c>
      <c r="B7000" s="415" t="s">
        <v>4799</v>
      </c>
      <c r="C7000" s="414">
        <v>1136</v>
      </c>
      <c r="D7000" s="414">
        <v>277.52</v>
      </c>
    </row>
    <row r="7001" spans="1:4" x14ac:dyDescent="0.2">
      <c r="A7001" s="415" t="s">
        <v>10690</v>
      </c>
      <c r="B7001" s="415" t="s">
        <v>4800</v>
      </c>
      <c r="C7001" s="414">
        <v>-1013.7</v>
      </c>
      <c r="D7001" s="414">
        <v>-166.04</v>
      </c>
    </row>
    <row r="7002" spans="1:4" x14ac:dyDescent="0.2">
      <c r="A7002" s="415" t="s">
        <v>10690</v>
      </c>
      <c r="B7002" s="415" t="s">
        <v>4801</v>
      </c>
      <c r="C7002" s="414">
        <v>-122.3</v>
      </c>
      <c r="D7002" s="414">
        <v>-14.68</v>
      </c>
    </row>
    <row r="7003" spans="1:4" x14ac:dyDescent="0.2">
      <c r="A7003" s="415" t="s">
        <v>10691</v>
      </c>
      <c r="B7003" s="415" t="s">
        <v>4794</v>
      </c>
      <c r="C7003" s="414">
        <v>1849</v>
      </c>
      <c r="D7003" s="414">
        <v>451.71</v>
      </c>
    </row>
    <row r="7004" spans="1:4" x14ac:dyDescent="0.2">
      <c r="A7004" s="415" t="s">
        <v>10691</v>
      </c>
      <c r="B7004" s="415" t="s">
        <v>4799</v>
      </c>
      <c r="C7004" s="414">
        <v>7451</v>
      </c>
      <c r="D7004" s="414">
        <v>1820.28</v>
      </c>
    </row>
    <row r="7005" spans="1:4" x14ac:dyDescent="0.2">
      <c r="A7005" s="415" t="s">
        <v>10691</v>
      </c>
      <c r="B7005" s="415" t="s">
        <v>4800</v>
      </c>
      <c r="C7005" s="414">
        <v>-2790</v>
      </c>
      <c r="D7005" s="414">
        <v>-457</v>
      </c>
    </row>
    <row r="7006" spans="1:4" x14ac:dyDescent="0.2">
      <c r="A7006" s="415" t="s">
        <v>10691</v>
      </c>
      <c r="B7006" s="415" t="s">
        <v>4801</v>
      </c>
      <c r="C7006" s="414">
        <v>-4661</v>
      </c>
      <c r="D7006" s="414">
        <v>-559.32000000000005</v>
      </c>
    </row>
    <row r="7007" spans="1:4" x14ac:dyDescent="0.2">
      <c r="A7007" s="415" t="s">
        <v>10695</v>
      </c>
      <c r="B7007" s="415" t="s">
        <v>4794</v>
      </c>
      <c r="C7007" s="414">
        <v>5413</v>
      </c>
      <c r="D7007" s="414">
        <v>1322.4</v>
      </c>
    </row>
    <row r="7008" spans="1:4" x14ac:dyDescent="0.2">
      <c r="A7008" s="415" t="s">
        <v>10695</v>
      </c>
      <c r="B7008" s="415" t="s">
        <v>4799</v>
      </c>
      <c r="C7008" s="414">
        <v>3084</v>
      </c>
      <c r="D7008" s="414">
        <v>753.42</v>
      </c>
    </row>
    <row r="7009" spans="1:4" x14ac:dyDescent="0.2">
      <c r="A7009" s="415" t="s">
        <v>10695</v>
      </c>
      <c r="B7009" s="415" t="s">
        <v>4800</v>
      </c>
      <c r="C7009" s="414">
        <v>-2549.1</v>
      </c>
      <c r="D7009" s="414">
        <v>-417.54</v>
      </c>
    </row>
    <row r="7010" spans="1:4" x14ac:dyDescent="0.2">
      <c r="A7010" s="415" t="s">
        <v>10695</v>
      </c>
      <c r="B7010" s="415" t="s">
        <v>4801</v>
      </c>
      <c r="C7010" s="414">
        <v>-534.9</v>
      </c>
      <c r="D7010" s="414">
        <v>-64.19</v>
      </c>
    </row>
    <row r="7011" spans="1:4" x14ac:dyDescent="0.2">
      <c r="A7011" s="415" t="s">
        <v>10696</v>
      </c>
      <c r="B7011" s="415" t="s">
        <v>4794</v>
      </c>
      <c r="C7011" s="414">
        <v>10602</v>
      </c>
      <c r="D7011" s="414">
        <v>2590.06</v>
      </c>
    </row>
    <row r="7012" spans="1:4" x14ac:dyDescent="0.2">
      <c r="A7012" s="415" t="s">
        <v>10696</v>
      </c>
      <c r="B7012" s="415" t="s">
        <v>4799</v>
      </c>
      <c r="C7012" s="414">
        <v>1746</v>
      </c>
      <c r="D7012" s="414">
        <v>426.54999999999995</v>
      </c>
    </row>
    <row r="7013" spans="1:4" x14ac:dyDescent="0.2">
      <c r="A7013" s="415" t="s">
        <v>10696</v>
      </c>
      <c r="B7013" s="415" t="s">
        <v>4800</v>
      </c>
      <c r="C7013" s="414">
        <v>-1702.299999999999</v>
      </c>
      <c r="D7013" s="414">
        <v>-278.83000000000004</v>
      </c>
    </row>
    <row r="7014" spans="1:4" x14ac:dyDescent="0.2">
      <c r="A7014" s="415" t="s">
        <v>10696</v>
      </c>
      <c r="B7014" s="415" t="s">
        <v>4801</v>
      </c>
      <c r="C7014" s="414">
        <v>-43.7</v>
      </c>
      <c r="D7014" s="414">
        <v>-5.24</v>
      </c>
    </row>
    <row r="7015" spans="1:4" x14ac:dyDescent="0.2">
      <c r="A7015" s="415" t="s">
        <v>10697</v>
      </c>
      <c r="B7015" s="415" t="s">
        <v>4808</v>
      </c>
      <c r="C7015" s="414">
        <v>5383</v>
      </c>
      <c r="D7015" s="414">
        <v>1315.07</v>
      </c>
    </row>
    <row r="7016" spans="1:4" x14ac:dyDescent="0.2">
      <c r="A7016" s="415" t="s">
        <v>10697</v>
      </c>
      <c r="B7016" s="415" t="s">
        <v>4817</v>
      </c>
      <c r="C7016" s="414">
        <v>2243</v>
      </c>
      <c r="D7016" s="414">
        <v>547.96</v>
      </c>
    </row>
    <row r="7017" spans="1:4" x14ac:dyDescent="0.2">
      <c r="A7017" s="415" t="s">
        <v>10697</v>
      </c>
      <c r="B7017" s="415" t="s">
        <v>4819</v>
      </c>
      <c r="C7017" s="414">
        <v>-2243</v>
      </c>
      <c r="D7017" s="414">
        <v>-367.4</v>
      </c>
    </row>
    <row r="7018" spans="1:4" x14ac:dyDescent="0.2">
      <c r="A7018" s="415" t="s">
        <v>10697</v>
      </c>
      <c r="B7018" s="415" t="s">
        <v>4821</v>
      </c>
      <c r="C7018" s="414">
        <v>0</v>
      </c>
      <c r="D7018" s="414">
        <v>0</v>
      </c>
    </row>
    <row r="7019" spans="1:4" x14ac:dyDescent="0.2">
      <c r="A7019" s="415" t="s">
        <v>10698</v>
      </c>
      <c r="B7019" s="415" t="s">
        <v>3987</v>
      </c>
      <c r="C7019" s="414">
        <v>9998</v>
      </c>
      <c r="D7019" s="414">
        <v>2873.43</v>
      </c>
    </row>
    <row r="7020" spans="1:4" x14ac:dyDescent="0.2">
      <c r="A7020" s="415" t="s">
        <v>10698</v>
      </c>
      <c r="B7020" s="415" t="s">
        <v>3991</v>
      </c>
      <c r="C7020" s="414">
        <v>10788</v>
      </c>
      <c r="D7020" s="414">
        <v>3100.47</v>
      </c>
    </row>
    <row r="7021" spans="1:4" x14ac:dyDescent="0.2">
      <c r="A7021" s="415" t="s">
        <v>10698</v>
      </c>
      <c r="B7021" s="415" t="s">
        <v>3992</v>
      </c>
      <c r="C7021" s="414">
        <v>-6235.8</v>
      </c>
      <c r="D7021" s="414">
        <v>-1021.42</v>
      </c>
    </row>
    <row r="7022" spans="1:4" x14ac:dyDescent="0.2">
      <c r="A7022" s="415" t="s">
        <v>10698</v>
      </c>
      <c r="B7022" s="415" t="s">
        <v>3993</v>
      </c>
      <c r="C7022" s="414">
        <v>-4552.2</v>
      </c>
      <c r="D7022" s="414">
        <v>-546.26</v>
      </c>
    </row>
    <row r="7023" spans="1:4" x14ac:dyDescent="0.2">
      <c r="A7023" s="415" t="s">
        <v>10699</v>
      </c>
      <c r="B7023" s="415" t="s">
        <v>4794</v>
      </c>
      <c r="C7023" s="414">
        <v>4862</v>
      </c>
      <c r="D7023" s="414">
        <v>1187.79</v>
      </c>
    </row>
    <row r="7024" spans="1:4" x14ac:dyDescent="0.2">
      <c r="A7024" s="415" t="s">
        <v>10699</v>
      </c>
      <c r="B7024" s="415" t="s">
        <v>4799</v>
      </c>
      <c r="C7024" s="414">
        <v>785</v>
      </c>
      <c r="D7024" s="414">
        <v>191.78</v>
      </c>
    </row>
    <row r="7025" spans="1:4" x14ac:dyDescent="0.2">
      <c r="A7025" s="415" t="s">
        <v>10699</v>
      </c>
      <c r="B7025" s="415" t="s">
        <v>4800</v>
      </c>
      <c r="C7025" s="414">
        <v>-785</v>
      </c>
      <c r="D7025" s="414">
        <v>-128.58000000000001</v>
      </c>
    </row>
    <row r="7026" spans="1:4" x14ac:dyDescent="0.2">
      <c r="A7026" s="415" t="s">
        <v>10699</v>
      </c>
      <c r="B7026" s="415" t="s">
        <v>4801</v>
      </c>
      <c r="C7026" s="414">
        <v>0</v>
      </c>
      <c r="D7026" s="414">
        <v>0</v>
      </c>
    </row>
    <row r="7027" spans="1:4" x14ac:dyDescent="0.2">
      <c r="A7027" s="415" t="s">
        <v>10700</v>
      </c>
      <c r="B7027" s="415" t="s">
        <v>4794</v>
      </c>
      <c r="C7027" s="414">
        <v>6137</v>
      </c>
      <c r="D7027" s="414">
        <v>1499.27</v>
      </c>
    </row>
    <row r="7028" spans="1:4" x14ac:dyDescent="0.2">
      <c r="A7028" s="415" t="s">
        <v>10700</v>
      </c>
      <c r="B7028" s="415" t="s">
        <v>4799</v>
      </c>
      <c r="C7028" s="414">
        <v>1286</v>
      </c>
      <c r="D7028" s="414">
        <v>314.17</v>
      </c>
    </row>
    <row r="7029" spans="1:4" x14ac:dyDescent="0.2">
      <c r="A7029" s="415" t="s">
        <v>10700</v>
      </c>
      <c r="B7029" s="415" t="s">
        <v>4800</v>
      </c>
      <c r="C7029" s="414">
        <v>-1286</v>
      </c>
      <c r="D7029" s="414">
        <v>-210.65</v>
      </c>
    </row>
    <row r="7030" spans="1:4" x14ac:dyDescent="0.2">
      <c r="A7030" s="415" t="s">
        <v>10700</v>
      </c>
      <c r="B7030" s="415" t="s">
        <v>4801</v>
      </c>
      <c r="C7030" s="414">
        <v>0</v>
      </c>
      <c r="D7030" s="414">
        <v>0</v>
      </c>
    </row>
    <row r="7031" spans="1:4" x14ac:dyDescent="0.2">
      <c r="A7031" s="415" t="s">
        <v>10701</v>
      </c>
      <c r="B7031" s="415" t="s">
        <v>4794</v>
      </c>
      <c r="C7031" s="414">
        <v>10084</v>
      </c>
      <c r="D7031" s="414">
        <v>2463.52</v>
      </c>
    </row>
    <row r="7032" spans="1:4" x14ac:dyDescent="0.2">
      <c r="A7032" s="415" t="s">
        <v>10701</v>
      </c>
      <c r="B7032" s="415" t="s">
        <v>4799</v>
      </c>
      <c r="C7032" s="414">
        <v>2690</v>
      </c>
      <c r="D7032" s="414">
        <v>657.17</v>
      </c>
    </row>
    <row r="7033" spans="1:4" x14ac:dyDescent="0.2">
      <c r="A7033" s="415" t="s">
        <v>10701</v>
      </c>
      <c r="B7033" s="415" t="s">
        <v>4800</v>
      </c>
      <c r="C7033" s="414">
        <v>-2690</v>
      </c>
      <c r="D7033" s="414">
        <v>-440.62</v>
      </c>
    </row>
    <row r="7034" spans="1:4" x14ac:dyDescent="0.2">
      <c r="A7034" s="415" t="s">
        <v>10701</v>
      </c>
      <c r="B7034" s="415" t="s">
        <v>4801</v>
      </c>
      <c r="C7034" s="414">
        <v>0</v>
      </c>
      <c r="D7034" s="414">
        <v>0</v>
      </c>
    </row>
    <row r="7035" spans="1:4" x14ac:dyDescent="0.2">
      <c r="A7035" s="415" t="s">
        <v>10702</v>
      </c>
      <c r="B7035" s="415" t="s">
        <v>4794</v>
      </c>
      <c r="C7035" s="414">
        <v>5933</v>
      </c>
      <c r="D7035" s="414">
        <v>1449.4199999999998</v>
      </c>
    </row>
    <row r="7036" spans="1:4" x14ac:dyDescent="0.2">
      <c r="A7036" s="415" t="s">
        <v>10702</v>
      </c>
      <c r="B7036" s="415" t="s">
        <v>4799</v>
      </c>
      <c r="C7036" s="414">
        <v>792</v>
      </c>
      <c r="D7036" s="414">
        <v>193.48999999999998</v>
      </c>
    </row>
    <row r="7037" spans="1:4" x14ac:dyDescent="0.2">
      <c r="A7037" s="415" t="s">
        <v>10702</v>
      </c>
      <c r="B7037" s="415" t="s">
        <v>4800</v>
      </c>
      <c r="C7037" s="414">
        <v>-792</v>
      </c>
      <c r="D7037" s="414">
        <v>-129.71999999999997</v>
      </c>
    </row>
    <row r="7038" spans="1:4" x14ac:dyDescent="0.2">
      <c r="A7038" s="415" t="s">
        <v>10702</v>
      </c>
      <c r="B7038" s="415" t="s">
        <v>4801</v>
      </c>
      <c r="C7038" s="414">
        <v>0</v>
      </c>
      <c r="D7038" s="414">
        <v>0</v>
      </c>
    </row>
    <row r="7039" spans="1:4" x14ac:dyDescent="0.2">
      <c r="A7039" s="415" t="s">
        <v>10703</v>
      </c>
      <c r="B7039" s="415" t="s">
        <v>4794</v>
      </c>
      <c r="C7039" s="414">
        <v>8385</v>
      </c>
      <c r="D7039" s="414">
        <v>2048.46</v>
      </c>
    </row>
    <row r="7040" spans="1:4" x14ac:dyDescent="0.2">
      <c r="A7040" s="415" t="s">
        <v>10703</v>
      </c>
      <c r="B7040" s="415" t="s">
        <v>4799</v>
      </c>
      <c r="C7040" s="414">
        <v>462</v>
      </c>
      <c r="D7040" s="414">
        <v>112.87</v>
      </c>
    </row>
    <row r="7041" spans="1:4" x14ac:dyDescent="0.2">
      <c r="A7041" s="415" t="s">
        <v>10703</v>
      </c>
      <c r="B7041" s="415" t="s">
        <v>4800</v>
      </c>
      <c r="C7041" s="414">
        <v>-462</v>
      </c>
      <c r="D7041" s="414">
        <v>-75.680000000000007</v>
      </c>
    </row>
    <row r="7042" spans="1:4" x14ac:dyDescent="0.2">
      <c r="A7042" s="415" t="s">
        <v>10703</v>
      </c>
      <c r="B7042" s="415" t="s">
        <v>4801</v>
      </c>
      <c r="C7042" s="414">
        <v>0</v>
      </c>
      <c r="D7042" s="414">
        <v>0</v>
      </c>
    </row>
    <row r="7043" spans="1:4" x14ac:dyDescent="0.2">
      <c r="A7043" s="415" t="s">
        <v>10704</v>
      </c>
      <c r="B7043" s="415" t="s">
        <v>4794</v>
      </c>
      <c r="C7043" s="414">
        <v>2840</v>
      </c>
      <c r="D7043" s="414">
        <v>693.81</v>
      </c>
    </row>
    <row r="7044" spans="1:4" x14ac:dyDescent="0.2">
      <c r="A7044" s="415" t="s">
        <v>10704</v>
      </c>
      <c r="B7044" s="415" t="s">
        <v>4799</v>
      </c>
      <c r="C7044" s="414">
        <v>1519</v>
      </c>
      <c r="D7044" s="414">
        <v>371.09000000000003</v>
      </c>
    </row>
    <row r="7045" spans="1:4" x14ac:dyDescent="0.2">
      <c r="A7045" s="415" t="s">
        <v>10704</v>
      </c>
      <c r="B7045" s="415" t="s">
        <v>4800</v>
      </c>
      <c r="C7045" s="414">
        <v>-1307.6999999999989</v>
      </c>
      <c r="D7045" s="414">
        <v>-214.2</v>
      </c>
    </row>
    <row r="7046" spans="1:4" x14ac:dyDescent="0.2">
      <c r="A7046" s="415" t="s">
        <v>10704</v>
      </c>
      <c r="B7046" s="415" t="s">
        <v>4801</v>
      </c>
      <c r="C7046" s="414">
        <v>-211.3</v>
      </c>
      <c r="D7046" s="414">
        <v>-25.36</v>
      </c>
    </row>
    <row r="7047" spans="1:4" x14ac:dyDescent="0.2">
      <c r="A7047" s="415" t="s">
        <v>10705</v>
      </c>
      <c r="B7047" s="415" t="s">
        <v>4794</v>
      </c>
      <c r="C7047" s="414">
        <v>2126</v>
      </c>
      <c r="D7047" s="414">
        <v>519.38</v>
      </c>
    </row>
    <row r="7048" spans="1:4" x14ac:dyDescent="0.2">
      <c r="A7048" s="415" t="s">
        <v>10705</v>
      </c>
      <c r="B7048" s="415" t="s">
        <v>4799</v>
      </c>
      <c r="C7048" s="414">
        <v>799</v>
      </c>
      <c r="D7048" s="414">
        <v>195.2</v>
      </c>
    </row>
    <row r="7049" spans="1:4" x14ac:dyDescent="0.2">
      <c r="A7049" s="415" t="s">
        <v>10705</v>
      </c>
      <c r="B7049" s="415" t="s">
        <v>4800</v>
      </c>
      <c r="C7049" s="414">
        <v>-799</v>
      </c>
      <c r="D7049" s="414">
        <v>-130.88</v>
      </c>
    </row>
    <row r="7050" spans="1:4" x14ac:dyDescent="0.2">
      <c r="A7050" s="415" t="s">
        <v>10705</v>
      </c>
      <c r="B7050" s="415" t="s">
        <v>4801</v>
      </c>
      <c r="C7050" s="414">
        <v>0</v>
      </c>
      <c r="D7050" s="414">
        <v>0</v>
      </c>
    </row>
    <row r="7051" spans="1:4" x14ac:dyDescent="0.2">
      <c r="A7051" s="415" t="s">
        <v>10706</v>
      </c>
      <c r="B7051" s="415" t="s">
        <v>4794</v>
      </c>
      <c r="C7051" s="414">
        <v>3035</v>
      </c>
      <c r="D7051" s="414">
        <v>741.45</v>
      </c>
    </row>
    <row r="7052" spans="1:4" x14ac:dyDescent="0.2">
      <c r="A7052" s="415" t="s">
        <v>10706</v>
      </c>
      <c r="B7052" s="415" t="s">
        <v>4799</v>
      </c>
      <c r="C7052" s="414">
        <v>1034</v>
      </c>
      <c r="D7052" s="414">
        <v>252.61</v>
      </c>
    </row>
    <row r="7053" spans="1:4" x14ac:dyDescent="0.2">
      <c r="A7053" s="415" t="s">
        <v>10706</v>
      </c>
      <c r="B7053" s="415" t="s">
        <v>4800</v>
      </c>
      <c r="C7053" s="414">
        <v>-1034</v>
      </c>
      <c r="D7053" s="414">
        <v>-169.37</v>
      </c>
    </row>
    <row r="7054" spans="1:4" x14ac:dyDescent="0.2">
      <c r="A7054" s="415" t="s">
        <v>10706</v>
      </c>
      <c r="B7054" s="415" t="s">
        <v>4801</v>
      </c>
      <c r="C7054" s="414">
        <v>0</v>
      </c>
      <c r="D7054" s="414">
        <v>0</v>
      </c>
    </row>
    <row r="7055" spans="1:4" x14ac:dyDescent="0.2">
      <c r="A7055" s="415" t="s">
        <v>10707</v>
      </c>
      <c r="B7055" s="415" t="s">
        <v>4794</v>
      </c>
      <c r="C7055" s="414">
        <v>4516</v>
      </c>
      <c r="D7055" s="414">
        <v>1103.26</v>
      </c>
    </row>
    <row r="7056" spans="1:4" x14ac:dyDescent="0.2">
      <c r="A7056" s="415" t="s">
        <v>10707</v>
      </c>
      <c r="B7056" s="415" t="s">
        <v>4799</v>
      </c>
      <c r="C7056" s="414">
        <v>1866</v>
      </c>
      <c r="D7056" s="414">
        <v>455.86</v>
      </c>
    </row>
    <row r="7057" spans="1:4" x14ac:dyDescent="0.2">
      <c r="A7057" s="415" t="s">
        <v>10707</v>
      </c>
      <c r="B7057" s="415" t="s">
        <v>4800</v>
      </c>
      <c r="C7057" s="414">
        <v>-1866</v>
      </c>
      <c r="D7057" s="414">
        <v>-305.64999999999998</v>
      </c>
    </row>
    <row r="7058" spans="1:4" x14ac:dyDescent="0.2">
      <c r="A7058" s="415" t="s">
        <v>10707</v>
      </c>
      <c r="B7058" s="415" t="s">
        <v>4801</v>
      </c>
      <c r="C7058" s="414">
        <v>0</v>
      </c>
      <c r="D7058" s="414">
        <v>0</v>
      </c>
    </row>
    <row r="7059" spans="1:4" x14ac:dyDescent="0.2">
      <c r="A7059" s="415" t="s">
        <v>10708</v>
      </c>
      <c r="B7059" s="415" t="s">
        <v>4794</v>
      </c>
      <c r="C7059" s="414">
        <v>5697</v>
      </c>
      <c r="D7059" s="414">
        <v>1391.78</v>
      </c>
    </row>
    <row r="7060" spans="1:4" x14ac:dyDescent="0.2">
      <c r="A7060" s="415" t="s">
        <v>10708</v>
      </c>
      <c r="B7060" s="415" t="s">
        <v>4799</v>
      </c>
      <c r="C7060" s="414">
        <v>1597</v>
      </c>
      <c r="D7060" s="414">
        <v>390.15</v>
      </c>
    </row>
    <row r="7061" spans="1:4" x14ac:dyDescent="0.2">
      <c r="A7061" s="415" t="s">
        <v>10708</v>
      </c>
      <c r="B7061" s="415" t="s">
        <v>4800</v>
      </c>
      <c r="C7061" s="414">
        <v>-1597</v>
      </c>
      <c r="D7061" s="414">
        <v>-261.58999999999997</v>
      </c>
    </row>
    <row r="7062" spans="1:4" x14ac:dyDescent="0.2">
      <c r="A7062" s="415" t="s">
        <v>10708</v>
      </c>
      <c r="B7062" s="415" t="s">
        <v>4801</v>
      </c>
      <c r="C7062" s="414">
        <v>0</v>
      </c>
      <c r="D7062" s="414">
        <v>0</v>
      </c>
    </row>
    <row r="7063" spans="1:4" x14ac:dyDescent="0.2">
      <c r="A7063" s="415" t="s">
        <v>10709</v>
      </c>
      <c r="B7063" s="415" t="s">
        <v>4794</v>
      </c>
      <c r="C7063" s="414">
        <v>7326</v>
      </c>
      <c r="D7063" s="414">
        <v>1789.74</v>
      </c>
    </row>
    <row r="7064" spans="1:4" x14ac:dyDescent="0.2">
      <c r="A7064" s="415" t="s">
        <v>10709</v>
      </c>
      <c r="B7064" s="415" t="s">
        <v>4799</v>
      </c>
      <c r="C7064" s="414">
        <v>797</v>
      </c>
      <c r="D7064" s="414">
        <v>194.71</v>
      </c>
    </row>
    <row r="7065" spans="1:4" x14ac:dyDescent="0.2">
      <c r="A7065" s="415" t="s">
        <v>10709</v>
      </c>
      <c r="B7065" s="415" t="s">
        <v>4800</v>
      </c>
      <c r="C7065" s="414">
        <v>-797</v>
      </c>
      <c r="D7065" s="414">
        <v>-130.54999999999998</v>
      </c>
    </row>
    <row r="7066" spans="1:4" x14ac:dyDescent="0.2">
      <c r="A7066" s="415" t="s">
        <v>10709</v>
      </c>
      <c r="B7066" s="415" t="s">
        <v>4801</v>
      </c>
      <c r="C7066" s="414">
        <v>0</v>
      </c>
      <c r="D7066" s="414">
        <v>0</v>
      </c>
    </row>
    <row r="7067" spans="1:4" x14ac:dyDescent="0.2">
      <c r="A7067" s="415" t="s">
        <v>10710</v>
      </c>
      <c r="B7067" s="415" t="s">
        <v>4794</v>
      </c>
      <c r="C7067" s="414">
        <v>4976</v>
      </c>
      <c r="D7067" s="414">
        <v>1215.6400000000001</v>
      </c>
    </row>
    <row r="7068" spans="1:4" x14ac:dyDescent="0.2">
      <c r="A7068" s="415" t="s">
        <v>10710</v>
      </c>
      <c r="B7068" s="415" t="s">
        <v>4799</v>
      </c>
      <c r="C7068" s="414">
        <v>1864</v>
      </c>
      <c r="D7068" s="414">
        <v>455.38</v>
      </c>
    </row>
    <row r="7069" spans="1:4" x14ac:dyDescent="0.2">
      <c r="A7069" s="415" t="s">
        <v>10710</v>
      </c>
      <c r="B7069" s="415" t="s">
        <v>4800</v>
      </c>
      <c r="C7069" s="414">
        <v>-1694.399999999999</v>
      </c>
      <c r="D7069" s="414">
        <v>-277.54000000000002</v>
      </c>
    </row>
    <row r="7070" spans="1:4" x14ac:dyDescent="0.2">
      <c r="A7070" s="415" t="s">
        <v>10710</v>
      </c>
      <c r="B7070" s="415" t="s">
        <v>4801</v>
      </c>
      <c r="C7070" s="414">
        <v>-169.60000000000002</v>
      </c>
      <c r="D7070" s="414">
        <v>-20.350000000000001</v>
      </c>
    </row>
    <row r="7071" spans="1:4" x14ac:dyDescent="0.2">
      <c r="A7071" s="415" t="s">
        <v>10711</v>
      </c>
      <c r="B7071" s="415" t="s">
        <v>4794</v>
      </c>
      <c r="C7071" s="414">
        <v>5685</v>
      </c>
      <c r="D7071" s="414">
        <v>1388.85</v>
      </c>
    </row>
    <row r="7072" spans="1:4" x14ac:dyDescent="0.2">
      <c r="A7072" s="415" t="s">
        <v>10711</v>
      </c>
      <c r="B7072" s="415" t="s">
        <v>4799</v>
      </c>
      <c r="C7072" s="414">
        <v>2206</v>
      </c>
      <c r="D7072" s="414">
        <v>538.92999999999995</v>
      </c>
    </row>
    <row r="7073" spans="1:4" x14ac:dyDescent="0.2">
      <c r="A7073" s="415" t="s">
        <v>10711</v>
      </c>
      <c r="B7073" s="415" t="s">
        <v>4800</v>
      </c>
      <c r="C7073" s="414">
        <v>-2206</v>
      </c>
      <c r="D7073" s="414">
        <v>-361.34</v>
      </c>
    </row>
    <row r="7074" spans="1:4" x14ac:dyDescent="0.2">
      <c r="A7074" s="415" t="s">
        <v>10711</v>
      </c>
      <c r="B7074" s="415" t="s">
        <v>4801</v>
      </c>
      <c r="C7074" s="414">
        <v>0</v>
      </c>
      <c r="D7074" s="414">
        <v>0</v>
      </c>
    </row>
    <row r="7075" spans="1:4" x14ac:dyDescent="0.2">
      <c r="A7075" s="415" t="s">
        <v>10712</v>
      </c>
      <c r="B7075" s="415" t="s">
        <v>4794</v>
      </c>
      <c r="C7075" s="414">
        <v>13505</v>
      </c>
      <c r="D7075" s="414">
        <v>3299.28</v>
      </c>
    </row>
    <row r="7076" spans="1:4" x14ac:dyDescent="0.2">
      <c r="A7076" s="415" t="s">
        <v>10712</v>
      </c>
      <c r="B7076" s="415" t="s">
        <v>4799</v>
      </c>
      <c r="C7076" s="414">
        <v>1679</v>
      </c>
      <c r="D7076" s="414">
        <v>410.17000000000007</v>
      </c>
    </row>
    <row r="7077" spans="1:4" x14ac:dyDescent="0.2">
      <c r="A7077" s="415" t="s">
        <v>10712</v>
      </c>
      <c r="B7077" s="415" t="s">
        <v>4800</v>
      </c>
      <c r="C7077" s="414">
        <v>-1672.8</v>
      </c>
      <c r="D7077" s="414">
        <v>-274</v>
      </c>
    </row>
    <row r="7078" spans="1:4" x14ac:dyDescent="0.2">
      <c r="A7078" s="415" t="s">
        <v>10712</v>
      </c>
      <c r="B7078" s="415" t="s">
        <v>4801</v>
      </c>
      <c r="C7078" s="414">
        <v>-6.2</v>
      </c>
      <c r="D7078" s="414">
        <v>-0.74</v>
      </c>
    </row>
    <row r="7079" spans="1:4" x14ac:dyDescent="0.2">
      <c r="A7079" s="415" t="s">
        <v>10713</v>
      </c>
      <c r="B7079" s="415" t="s">
        <v>4794</v>
      </c>
      <c r="C7079" s="414">
        <v>9605</v>
      </c>
      <c r="D7079" s="414">
        <v>2346.5</v>
      </c>
    </row>
    <row r="7080" spans="1:4" x14ac:dyDescent="0.2">
      <c r="A7080" s="415" t="s">
        <v>10713</v>
      </c>
      <c r="B7080" s="415" t="s">
        <v>4799</v>
      </c>
      <c r="C7080" s="414">
        <v>1963</v>
      </c>
      <c r="D7080" s="414">
        <v>479.56</v>
      </c>
    </row>
    <row r="7081" spans="1:4" x14ac:dyDescent="0.2">
      <c r="A7081" s="415" t="s">
        <v>10713</v>
      </c>
      <c r="B7081" s="415" t="s">
        <v>4800</v>
      </c>
      <c r="C7081" s="414">
        <v>-1963</v>
      </c>
      <c r="D7081" s="414">
        <v>-321.54000000000002</v>
      </c>
    </row>
    <row r="7082" spans="1:4" x14ac:dyDescent="0.2">
      <c r="A7082" s="415" t="s">
        <v>10713</v>
      </c>
      <c r="B7082" s="415" t="s">
        <v>4801</v>
      </c>
      <c r="C7082" s="414">
        <v>0</v>
      </c>
      <c r="D7082" s="414">
        <v>0</v>
      </c>
    </row>
    <row r="7083" spans="1:4" x14ac:dyDescent="0.2">
      <c r="A7083" s="415" t="s">
        <v>10714</v>
      </c>
      <c r="B7083" s="415" t="s">
        <v>4794</v>
      </c>
      <c r="C7083" s="414">
        <v>9660</v>
      </c>
      <c r="D7083" s="414">
        <v>2359.94</v>
      </c>
    </row>
    <row r="7084" spans="1:4" x14ac:dyDescent="0.2">
      <c r="A7084" s="415" t="s">
        <v>10714</v>
      </c>
      <c r="B7084" s="415" t="s">
        <v>4799</v>
      </c>
      <c r="C7084" s="414">
        <v>1515</v>
      </c>
      <c r="D7084" s="414">
        <v>370.11</v>
      </c>
    </row>
    <row r="7085" spans="1:4" x14ac:dyDescent="0.2">
      <c r="A7085" s="415" t="s">
        <v>10714</v>
      </c>
      <c r="B7085" s="415" t="s">
        <v>4800</v>
      </c>
      <c r="C7085" s="414">
        <v>-1515</v>
      </c>
      <c r="D7085" s="414">
        <v>-248.16</v>
      </c>
    </row>
    <row r="7086" spans="1:4" x14ac:dyDescent="0.2">
      <c r="A7086" s="415" t="s">
        <v>10714</v>
      </c>
      <c r="B7086" s="415" t="s">
        <v>4801</v>
      </c>
      <c r="C7086" s="414">
        <v>0</v>
      </c>
      <c r="D7086" s="414">
        <v>0</v>
      </c>
    </row>
    <row r="7087" spans="1:4" x14ac:dyDescent="0.2">
      <c r="A7087" s="415" t="s">
        <v>10715</v>
      </c>
      <c r="B7087" s="415" t="s">
        <v>4794</v>
      </c>
      <c r="C7087" s="414">
        <v>4591</v>
      </c>
      <c r="D7087" s="414">
        <v>1121.58</v>
      </c>
    </row>
    <row r="7088" spans="1:4" x14ac:dyDescent="0.2">
      <c r="A7088" s="415" t="s">
        <v>10715</v>
      </c>
      <c r="B7088" s="415" t="s">
        <v>4799</v>
      </c>
      <c r="C7088" s="414">
        <v>2057</v>
      </c>
      <c r="D7088" s="414">
        <v>502.53</v>
      </c>
    </row>
    <row r="7089" spans="1:4" x14ac:dyDescent="0.2">
      <c r="A7089" s="415" t="s">
        <v>10715</v>
      </c>
      <c r="B7089" s="415" t="s">
        <v>4800</v>
      </c>
      <c r="C7089" s="414">
        <v>-1994.4</v>
      </c>
      <c r="D7089" s="414">
        <v>-326.68</v>
      </c>
    </row>
    <row r="7090" spans="1:4" x14ac:dyDescent="0.2">
      <c r="A7090" s="415" t="s">
        <v>10715</v>
      </c>
      <c r="B7090" s="415" t="s">
        <v>4801</v>
      </c>
      <c r="C7090" s="414">
        <v>-62.600000000000101</v>
      </c>
      <c r="D7090" s="414">
        <v>-7.51</v>
      </c>
    </row>
    <row r="7091" spans="1:4" x14ac:dyDescent="0.2">
      <c r="A7091" s="415" t="s">
        <v>10716</v>
      </c>
      <c r="B7091" s="415" t="s">
        <v>4794</v>
      </c>
      <c r="C7091" s="414">
        <v>5441</v>
      </c>
      <c r="D7091" s="414">
        <v>1329.24</v>
      </c>
    </row>
    <row r="7092" spans="1:4" x14ac:dyDescent="0.2">
      <c r="A7092" s="415" t="s">
        <v>10716</v>
      </c>
      <c r="B7092" s="415" t="s">
        <v>4799</v>
      </c>
      <c r="C7092" s="414">
        <v>2019</v>
      </c>
      <c r="D7092" s="414">
        <v>493.24</v>
      </c>
    </row>
    <row r="7093" spans="1:4" x14ac:dyDescent="0.2">
      <c r="A7093" s="415" t="s">
        <v>10716</v>
      </c>
      <c r="B7093" s="415" t="s">
        <v>4800</v>
      </c>
      <c r="C7093" s="414">
        <v>-1904.199999999998</v>
      </c>
      <c r="D7093" s="414">
        <v>-311.90999999999997</v>
      </c>
    </row>
    <row r="7094" spans="1:4" x14ac:dyDescent="0.2">
      <c r="A7094" s="415" t="s">
        <v>10716</v>
      </c>
      <c r="B7094" s="415" t="s">
        <v>4801</v>
      </c>
      <c r="C7094" s="414">
        <v>-114.8</v>
      </c>
      <c r="D7094" s="414">
        <v>-13.780000000000001</v>
      </c>
    </row>
    <row r="7095" spans="1:4" x14ac:dyDescent="0.2">
      <c r="A7095" s="415" t="s">
        <v>10717</v>
      </c>
      <c r="B7095" s="415" t="s">
        <v>4794</v>
      </c>
      <c r="C7095" s="414">
        <v>5773</v>
      </c>
      <c r="D7095" s="414">
        <v>1410.34</v>
      </c>
    </row>
    <row r="7096" spans="1:4" x14ac:dyDescent="0.2">
      <c r="A7096" s="415" t="s">
        <v>10717</v>
      </c>
      <c r="B7096" s="415" t="s">
        <v>4799</v>
      </c>
      <c r="C7096" s="414">
        <v>1650</v>
      </c>
      <c r="D7096" s="414">
        <v>403.1</v>
      </c>
    </row>
    <row r="7097" spans="1:4" x14ac:dyDescent="0.2">
      <c r="A7097" s="415" t="s">
        <v>10717</v>
      </c>
      <c r="B7097" s="415" t="s">
        <v>4800</v>
      </c>
      <c r="C7097" s="414">
        <v>-1650</v>
      </c>
      <c r="D7097" s="414">
        <v>-270.27</v>
      </c>
    </row>
    <row r="7098" spans="1:4" x14ac:dyDescent="0.2">
      <c r="A7098" s="415" t="s">
        <v>10717</v>
      </c>
      <c r="B7098" s="415" t="s">
        <v>4801</v>
      </c>
      <c r="C7098" s="414">
        <v>0</v>
      </c>
      <c r="D7098" s="414">
        <v>0</v>
      </c>
    </row>
    <row r="7099" spans="1:4" x14ac:dyDescent="0.2">
      <c r="A7099" s="415" t="s">
        <v>10718</v>
      </c>
      <c r="B7099" s="415" t="s">
        <v>4794</v>
      </c>
      <c r="C7099" s="414">
        <v>6698</v>
      </c>
      <c r="D7099" s="414">
        <v>1636.32</v>
      </c>
    </row>
    <row r="7100" spans="1:4" x14ac:dyDescent="0.2">
      <c r="A7100" s="415" t="s">
        <v>10718</v>
      </c>
      <c r="B7100" s="415" t="s">
        <v>4799</v>
      </c>
      <c r="C7100" s="414">
        <v>1829</v>
      </c>
      <c r="D7100" s="414">
        <v>446.82</v>
      </c>
    </row>
    <row r="7101" spans="1:4" x14ac:dyDescent="0.2">
      <c r="A7101" s="415" t="s">
        <v>10718</v>
      </c>
      <c r="B7101" s="415" t="s">
        <v>4800</v>
      </c>
      <c r="C7101" s="414">
        <v>-1829</v>
      </c>
      <c r="D7101" s="414">
        <v>-299.58999999999997</v>
      </c>
    </row>
    <row r="7102" spans="1:4" x14ac:dyDescent="0.2">
      <c r="A7102" s="415" t="s">
        <v>10718</v>
      </c>
      <c r="B7102" s="415" t="s">
        <v>4801</v>
      </c>
      <c r="C7102" s="414">
        <v>0</v>
      </c>
      <c r="D7102" s="414">
        <v>0</v>
      </c>
    </row>
    <row r="7103" spans="1:4" x14ac:dyDescent="0.2">
      <c r="A7103" s="415" t="s">
        <v>10719</v>
      </c>
      <c r="B7103" s="415" t="s">
        <v>4794</v>
      </c>
      <c r="C7103" s="414">
        <v>1989</v>
      </c>
      <c r="D7103" s="414">
        <v>485.91</v>
      </c>
    </row>
    <row r="7104" spans="1:4" x14ac:dyDescent="0.2">
      <c r="A7104" s="415" t="s">
        <v>10719</v>
      </c>
      <c r="B7104" s="415" t="s">
        <v>4799</v>
      </c>
      <c r="C7104" s="414">
        <v>1235</v>
      </c>
      <c r="D7104" s="414">
        <v>301.70999999999998</v>
      </c>
    </row>
    <row r="7105" spans="1:4" x14ac:dyDescent="0.2">
      <c r="A7105" s="415" t="s">
        <v>10719</v>
      </c>
      <c r="B7105" s="415" t="s">
        <v>4800</v>
      </c>
      <c r="C7105" s="414">
        <v>-967.2</v>
      </c>
      <c r="D7105" s="414">
        <v>-158.43</v>
      </c>
    </row>
    <row r="7106" spans="1:4" x14ac:dyDescent="0.2">
      <c r="A7106" s="415" t="s">
        <v>10719</v>
      </c>
      <c r="B7106" s="415" t="s">
        <v>4801</v>
      </c>
      <c r="C7106" s="414">
        <v>-267.8</v>
      </c>
      <c r="D7106" s="414">
        <v>-32.14</v>
      </c>
    </row>
    <row r="7107" spans="1:4" x14ac:dyDescent="0.2">
      <c r="A7107" s="415" t="s">
        <v>10720</v>
      </c>
      <c r="B7107" s="415" t="s">
        <v>4794</v>
      </c>
      <c r="C7107" s="414">
        <v>3960</v>
      </c>
      <c r="D7107" s="414">
        <v>967.43</v>
      </c>
    </row>
    <row r="7108" spans="1:4" x14ac:dyDescent="0.2">
      <c r="A7108" s="415" t="s">
        <v>10720</v>
      </c>
      <c r="B7108" s="415" t="s">
        <v>4799</v>
      </c>
      <c r="C7108" s="414">
        <v>1351</v>
      </c>
      <c r="D7108" s="414">
        <v>330.05</v>
      </c>
    </row>
    <row r="7109" spans="1:4" x14ac:dyDescent="0.2">
      <c r="A7109" s="415" t="s">
        <v>10720</v>
      </c>
      <c r="B7109" s="415" t="s">
        <v>4800</v>
      </c>
      <c r="C7109" s="414">
        <v>-1351</v>
      </c>
      <c r="D7109" s="414">
        <v>-221.29</v>
      </c>
    </row>
    <row r="7110" spans="1:4" x14ac:dyDescent="0.2">
      <c r="A7110" s="415" t="s">
        <v>10720</v>
      </c>
      <c r="B7110" s="415" t="s">
        <v>4801</v>
      </c>
      <c r="C7110" s="414">
        <v>0</v>
      </c>
      <c r="D7110" s="414">
        <v>0</v>
      </c>
    </row>
    <row r="7111" spans="1:4" x14ac:dyDescent="0.2">
      <c r="A7111" s="415" t="s">
        <v>10721</v>
      </c>
      <c r="B7111" s="415" t="s">
        <v>4794</v>
      </c>
      <c r="C7111" s="414">
        <v>3530</v>
      </c>
      <c r="D7111" s="414">
        <v>862.38000000000011</v>
      </c>
    </row>
    <row r="7112" spans="1:4" x14ac:dyDescent="0.2">
      <c r="A7112" s="415" t="s">
        <v>10721</v>
      </c>
      <c r="B7112" s="415" t="s">
        <v>4799</v>
      </c>
      <c r="C7112" s="414">
        <v>1078</v>
      </c>
      <c r="D7112" s="414">
        <v>263.35000000000002</v>
      </c>
    </row>
    <row r="7113" spans="1:4" x14ac:dyDescent="0.2">
      <c r="A7113" s="415" t="s">
        <v>10721</v>
      </c>
      <c r="B7113" s="415" t="s">
        <v>4800</v>
      </c>
      <c r="C7113" s="414">
        <v>-1078</v>
      </c>
      <c r="D7113" s="414">
        <v>-176.58</v>
      </c>
    </row>
    <row r="7114" spans="1:4" x14ac:dyDescent="0.2">
      <c r="A7114" s="415" t="s">
        <v>10721</v>
      </c>
      <c r="B7114" s="415" t="s">
        <v>4801</v>
      </c>
      <c r="C7114" s="414">
        <v>0</v>
      </c>
      <c r="D7114" s="414">
        <v>0</v>
      </c>
    </row>
    <row r="7115" spans="1:4" x14ac:dyDescent="0.2">
      <c r="A7115" s="415" t="s">
        <v>10722</v>
      </c>
      <c r="B7115" s="415" t="s">
        <v>4794</v>
      </c>
      <c r="C7115" s="414">
        <v>2855</v>
      </c>
      <c r="D7115" s="414">
        <v>697.48</v>
      </c>
    </row>
    <row r="7116" spans="1:4" x14ac:dyDescent="0.2">
      <c r="A7116" s="415" t="s">
        <v>10722</v>
      </c>
      <c r="B7116" s="415" t="s">
        <v>4799</v>
      </c>
      <c r="C7116" s="414">
        <v>2216</v>
      </c>
      <c r="D7116" s="414">
        <v>541.37</v>
      </c>
    </row>
    <row r="7117" spans="1:4" x14ac:dyDescent="0.2">
      <c r="A7117" s="415" t="s">
        <v>10722</v>
      </c>
      <c r="B7117" s="415" t="s">
        <v>4800</v>
      </c>
      <c r="C7117" s="414">
        <v>-1521.3</v>
      </c>
      <c r="D7117" s="414">
        <v>-249.19</v>
      </c>
    </row>
    <row r="7118" spans="1:4" x14ac:dyDescent="0.2">
      <c r="A7118" s="415" t="s">
        <v>10722</v>
      </c>
      <c r="B7118" s="415" t="s">
        <v>4801</v>
      </c>
      <c r="C7118" s="414">
        <v>-694.7</v>
      </c>
      <c r="D7118" s="414">
        <v>-83.36</v>
      </c>
    </row>
    <row r="7119" spans="1:4" x14ac:dyDescent="0.2">
      <c r="A7119" s="415" t="s">
        <v>10723</v>
      </c>
      <c r="B7119" s="415" t="s">
        <v>4794</v>
      </c>
      <c r="C7119" s="414">
        <v>22016</v>
      </c>
      <c r="D7119" s="414">
        <v>5378.51</v>
      </c>
    </row>
    <row r="7120" spans="1:4" x14ac:dyDescent="0.2">
      <c r="A7120" s="415" t="s">
        <v>10723</v>
      </c>
      <c r="B7120" s="415" t="s">
        <v>4799</v>
      </c>
      <c r="C7120" s="414">
        <v>463</v>
      </c>
      <c r="D7120" s="414">
        <v>113.11</v>
      </c>
    </row>
    <row r="7121" spans="1:4" x14ac:dyDescent="0.2">
      <c r="A7121" s="415" t="s">
        <v>10723</v>
      </c>
      <c r="B7121" s="415" t="s">
        <v>4800</v>
      </c>
      <c r="C7121" s="414">
        <v>-463</v>
      </c>
      <c r="D7121" s="414">
        <v>-75.84</v>
      </c>
    </row>
    <row r="7122" spans="1:4" x14ac:dyDescent="0.2">
      <c r="A7122" s="415" t="s">
        <v>10723</v>
      </c>
      <c r="B7122" s="415" t="s">
        <v>4801</v>
      </c>
      <c r="C7122" s="414">
        <v>0</v>
      </c>
      <c r="D7122" s="414">
        <v>0</v>
      </c>
    </row>
    <row r="7123" spans="1:4" x14ac:dyDescent="0.2">
      <c r="A7123" s="415" t="s">
        <v>10724</v>
      </c>
      <c r="B7123" s="415" t="s">
        <v>4794</v>
      </c>
      <c r="C7123" s="414">
        <v>9250</v>
      </c>
      <c r="D7123" s="414">
        <v>2259.7800000000002</v>
      </c>
    </row>
    <row r="7124" spans="1:4" x14ac:dyDescent="0.2">
      <c r="A7124" s="415" t="s">
        <v>10724</v>
      </c>
      <c r="B7124" s="415" t="s">
        <v>4799</v>
      </c>
      <c r="C7124" s="414">
        <v>2400</v>
      </c>
      <c r="D7124" s="414">
        <v>586.32000000000005</v>
      </c>
    </row>
    <row r="7125" spans="1:4" x14ac:dyDescent="0.2">
      <c r="A7125" s="415" t="s">
        <v>10724</v>
      </c>
      <c r="B7125" s="415" t="s">
        <v>4800</v>
      </c>
      <c r="C7125" s="414">
        <v>-2400</v>
      </c>
      <c r="D7125" s="414">
        <v>-393.12</v>
      </c>
    </row>
    <row r="7126" spans="1:4" x14ac:dyDescent="0.2">
      <c r="A7126" s="415" t="s">
        <v>10724</v>
      </c>
      <c r="B7126" s="415" t="s">
        <v>4801</v>
      </c>
      <c r="C7126" s="414">
        <v>0</v>
      </c>
      <c r="D7126" s="414">
        <v>0</v>
      </c>
    </row>
    <row r="7127" spans="1:4" x14ac:dyDescent="0.2">
      <c r="A7127" s="415" t="s">
        <v>10725</v>
      </c>
      <c r="B7127" s="415" t="s">
        <v>4794</v>
      </c>
      <c r="C7127" s="414">
        <v>7475</v>
      </c>
      <c r="D7127" s="414">
        <v>1826.14</v>
      </c>
    </row>
    <row r="7128" spans="1:4" x14ac:dyDescent="0.2">
      <c r="A7128" s="415" t="s">
        <v>10725</v>
      </c>
      <c r="B7128" s="415" t="s">
        <v>4799</v>
      </c>
      <c r="C7128" s="414">
        <v>2147</v>
      </c>
      <c r="D7128" s="414">
        <v>524.51</v>
      </c>
    </row>
    <row r="7129" spans="1:4" x14ac:dyDescent="0.2">
      <c r="A7129" s="415" t="s">
        <v>10725</v>
      </c>
      <c r="B7129" s="415" t="s">
        <v>4800</v>
      </c>
      <c r="C7129" s="414">
        <v>-2147</v>
      </c>
      <c r="D7129" s="414">
        <v>-351.68</v>
      </c>
    </row>
    <row r="7130" spans="1:4" x14ac:dyDescent="0.2">
      <c r="A7130" s="415" t="s">
        <v>10725</v>
      </c>
      <c r="B7130" s="415" t="s">
        <v>4801</v>
      </c>
      <c r="C7130" s="414">
        <v>0</v>
      </c>
      <c r="D7130" s="414">
        <v>0</v>
      </c>
    </row>
    <row r="7131" spans="1:4" x14ac:dyDescent="0.2">
      <c r="A7131" s="415" t="s">
        <v>10726</v>
      </c>
      <c r="B7131" s="415" t="s">
        <v>4794</v>
      </c>
      <c r="C7131" s="414">
        <v>7851</v>
      </c>
      <c r="D7131" s="414">
        <v>1918</v>
      </c>
    </row>
    <row r="7132" spans="1:4" x14ac:dyDescent="0.2">
      <c r="A7132" s="415" t="s">
        <v>10726</v>
      </c>
      <c r="B7132" s="415" t="s">
        <v>4799</v>
      </c>
      <c r="C7132" s="414">
        <v>1357</v>
      </c>
      <c r="D7132" s="414">
        <v>331.52</v>
      </c>
    </row>
    <row r="7133" spans="1:4" x14ac:dyDescent="0.2">
      <c r="A7133" s="415" t="s">
        <v>10726</v>
      </c>
      <c r="B7133" s="415" t="s">
        <v>4800</v>
      </c>
      <c r="C7133" s="414">
        <v>-1357</v>
      </c>
      <c r="D7133" s="414">
        <v>-222.28</v>
      </c>
    </row>
    <row r="7134" spans="1:4" x14ac:dyDescent="0.2">
      <c r="A7134" s="415" t="s">
        <v>10726</v>
      </c>
      <c r="B7134" s="415" t="s">
        <v>4801</v>
      </c>
      <c r="C7134" s="414">
        <v>0</v>
      </c>
      <c r="D7134" s="414">
        <v>0</v>
      </c>
    </row>
    <row r="7135" spans="1:4" x14ac:dyDescent="0.2">
      <c r="A7135" s="415" t="s">
        <v>10727</v>
      </c>
      <c r="B7135" s="415" t="s">
        <v>4794</v>
      </c>
      <c r="C7135" s="414">
        <v>5319</v>
      </c>
      <c r="D7135" s="414">
        <v>1299.43</v>
      </c>
    </row>
    <row r="7136" spans="1:4" x14ac:dyDescent="0.2">
      <c r="A7136" s="415" t="s">
        <v>10727</v>
      </c>
      <c r="B7136" s="415" t="s">
        <v>4799</v>
      </c>
      <c r="C7136" s="414">
        <v>1936</v>
      </c>
      <c r="D7136" s="414">
        <v>472.96999999999991</v>
      </c>
    </row>
    <row r="7137" spans="1:4" x14ac:dyDescent="0.2">
      <c r="A7137" s="415" t="s">
        <v>10727</v>
      </c>
      <c r="B7137" s="415" t="s">
        <v>4800</v>
      </c>
      <c r="C7137" s="414">
        <v>-1863.1</v>
      </c>
      <c r="D7137" s="414">
        <v>-305.17</v>
      </c>
    </row>
    <row r="7138" spans="1:4" x14ac:dyDescent="0.2">
      <c r="A7138" s="415" t="s">
        <v>10727</v>
      </c>
      <c r="B7138" s="415" t="s">
        <v>4801</v>
      </c>
      <c r="C7138" s="414">
        <v>-72.899999999999906</v>
      </c>
      <c r="D7138" s="414">
        <v>-8.74</v>
      </c>
    </row>
    <row r="7139" spans="1:4" x14ac:dyDescent="0.2">
      <c r="A7139" s="415" t="s">
        <v>10728</v>
      </c>
      <c r="B7139" s="415" t="s">
        <v>3987</v>
      </c>
      <c r="C7139" s="414">
        <v>8070.8705357142708</v>
      </c>
      <c r="D7139" s="414">
        <v>2319.5600000000004</v>
      </c>
    </row>
    <row r="7140" spans="1:4" x14ac:dyDescent="0.2">
      <c r="A7140" s="415" t="s">
        <v>10728</v>
      </c>
      <c r="B7140" s="415" t="s">
        <v>3988</v>
      </c>
      <c r="C7140" s="414">
        <v>13623.629464285692</v>
      </c>
      <c r="D7140" s="414">
        <v>3723.37</v>
      </c>
    </row>
    <row r="7141" spans="1:4" x14ac:dyDescent="0.2">
      <c r="A7141" s="415" t="s">
        <v>10728</v>
      </c>
      <c r="B7141" s="415" t="s">
        <v>3991</v>
      </c>
      <c r="C7141" s="414">
        <v>20455.729166666621</v>
      </c>
      <c r="D7141" s="414">
        <v>5878.9599999999991</v>
      </c>
    </row>
    <row r="7142" spans="1:4" x14ac:dyDescent="0.2">
      <c r="A7142" s="415" t="s">
        <v>10728</v>
      </c>
      <c r="B7142" s="415" t="s">
        <v>3994</v>
      </c>
      <c r="C7142" s="414">
        <v>34529.270833333292</v>
      </c>
      <c r="D7142" s="414">
        <v>9436.8599999999988</v>
      </c>
    </row>
    <row r="7143" spans="1:4" x14ac:dyDescent="0.2">
      <c r="A7143" s="415" t="s">
        <v>10728</v>
      </c>
      <c r="B7143" s="415" t="s">
        <v>3992</v>
      </c>
      <c r="C7143" s="414">
        <v>-8557.9799107142553</v>
      </c>
      <c r="D7143" s="414">
        <v>-1401.8099999999997</v>
      </c>
    </row>
    <row r="7144" spans="1:4" x14ac:dyDescent="0.2">
      <c r="A7144" s="415" t="s">
        <v>10728</v>
      </c>
      <c r="B7144" s="415" t="s">
        <v>3995</v>
      </c>
      <c r="C7144" s="414">
        <v>-14445.870089285676</v>
      </c>
      <c r="D7144" s="414">
        <v>-2366.2400000000007</v>
      </c>
    </row>
    <row r="7145" spans="1:4" x14ac:dyDescent="0.2">
      <c r="A7145" s="415" t="s">
        <v>10728</v>
      </c>
      <c r="B7145" s="415" t="s">
        <v>3993</v>
      </c>
      <c r="C7145" s="414">
        <v>-11897.749255952349</v>
      </c>
      <c r="D7145" s="414">
        <v>-1427.74</v>
      </c>
    </row>
    <row r="7146" spans="1:4" x14ac:dyDescent="0.2">
      <c r="A7146" s="415" t="s">
        <v>10728</v>
      </c>
      <c r="B7146" s="415" t="s">
        <v>3996</v>
      </c>
      <c r="C7146" s="414">
        <v>-20083.40074404758</v>
      </c>
      <c r="D7146" s="414">
        <v>-2410.0099999999998</v>
      </c>
    </row>
    <row r="7147" spans="1:4" x14ac:dyDescent="0.2">
      <c r="A7147" s="415" t="s">
        <v>10729</v>
      </c>
      <c r="B7147" s="415" t="s">
        <v>4794</v>
      </c>
      <c r="C7147" s="414">
        <v>2377</v>
      </c>
      <c r="D7147" s="414">
        <v>580.70000000000005</v>
      </c>
    </row>
    <row r="7148" spans="1:4" x14ac:dyDescent="0.2">
      <c r="A7148" s="415" t="s">
        <v>10729</v>
      </c>
      <c r="B7148" s="415" t="s">
        <v>4799</v>
      </c>
      <c r="C7148" s="414">
        <v>1932</v>
      </c>
      <c r="D7148" s="414">
        <v>471.99</v>
      </c>
    </row>
    <row r="7149" spans="1:4" x14ac:dyDescent="0.2">
      <c r="A7149" s="415" t="s">
        <v>10729</v>
      </c>
      <c r="B7149" s="415" t="s">
        <v>4800</v>
      </c>
      <c r="C7149" s="414">
        <v>-1292.7</v>
      </c>
      <c r="D7149" s="414">
        <v>-211.74</v>
      </c>
    </row>
    <row r="7150" spans="1:4" x14ac:dyDescent="0.2">
      <c r="A7150" s="415" t="s">
        <v>10729</v>
      </c>
      <c r="B7150" s="415" t="s">
        <v>4801</v>
      </c>
      <c r="C7150" s="414">
        <v>-639.29999999999995</v>
      </c>
      <c r="D7150" s="414">
        <v>-76.72</v>
      </c>
    </row>
    <row r="7151" spans="1:4" x14ac:dyDescent="0.2">
      <c r="A7151" s="415" t="s">
        <v>10730</v>
      </c>
      <c r="B7151" s="415" t="s">
        <v>3987</v>
      </c>
      <c r="C7151" s="414">
        <v>17558.262711864401</v>
      </c>
      <c r="D7151" s="414">
        <v>5046.24</v>
      </c>
    </row>
    <row r="7152" spans="1:4" x14ac:dyDescent="0.2">
      <c r="A7152" s="415" t="s">
        <v>10730</v>
      </c>
      <c r="B7152" s="415" t="s">
        <v>3988</v>
      </c>
      <c r="C7152" s="414">
        <v>4541.7372881355896</v>
      </c>
      <c r="D7152" s="414">
        <v>1241.26</v>
      </c>
    </row>
    <row r="7153" spans="1:4" x14ac:dyDescent="0.2">
      <c r="A7153" s="415" t="s">
        <v>10730</v>
      </c>
      <c r="B7153" s="415" t="s">
        <v>3991</v>
      </c>
      <c r="C7153" s="414">
        <v>7430.0847457627096</v>
      </c>
      <c r="D7153" s="414">
        <v>2135.41</v>
      </c>
    </row>
    <row r="7154" spans="1:4" x14ac:dyDescent="0.2">
      <c r="A7154" s="415" t="s">
        <v>10730</v>
      </c>
      <c r="B7154" s="415" t="s">
        <v>3994</v>
      </c>
      <c r="C7154" s="414">
        <v>1921.9152542372799</v>
      </c>
      <c r="D7154" s="414">
        <v>525.26</v>
      </c>
    </row>
    <row r="7155" spans="1:4" x14ac:dyDescent="0.2">
      <c r="A7155" s="415" t="s">
        <v>10730</v>
      </c>
      <c r="B7155" s="415" t="s">
        <v>3992</v>
      </c>
      <c r="C7155" s="414">
        <v>-7430.0847457627096</v>
      </c>
      <c r="D7155" s="414">
        <v>-1217.05</v>
      </c>
    </row>
    <row r="7156" spans="1:4" x14ac:dyDescent="0.2">
      <c r="A7156" s="415" t="s">
        <v>10730</v>
      </c>
      <c r="B7156" s="415" t="s">
        <v>3995</v>
      </c>
      <c r="C7156" s="414">
        <v>-1921.9152542372799</v>
      </c>
      <c r="D7156" s="414">
        <v>-314.81</v>
      </c>
    </row>
    <row r="7157" spans="1:4" x14ac:dyDescent="0.2">
      <c r="A7157" s="415" t="s">
        <v>10730</v>
      </c>
      <c r="B7157" s="415" t="s">
        <v>3993</v>
      </c>
      <c r="C7157" s="414">
        <v>0</v>
      </c>
      <c r="D7157" s="414">
        <v>0</v>
      </c>
    </row>
    <row r="7158" spans="1:4" x14ac:dyDescent="0.2">
      <c r="A7158" s="415" t="s">
        <v>10730</v>
      </c>
      <c r="B7158" s="415" t="s">
        <v>3996</v>
      </c>
      <c r="C7158" s="414">
        <v>0</v>
      </c>
      <c r="D7158" s="414">
        <v>0</v>
      </c>
    </row>
    <row r="7159" spans="1:4" x14ac:dyDescent="0.2">
      <c r="A7159" s="415" t="s">
        <v>10732</v>
      </c>
      <c r="B7159" s="415" t="s">
        <v>4794</v>
      </c>
      <c r="C7159" s="414">
        <v>6513</v>
      </c>
      <c r="D7159" s="414">
        <v>1591.13</v>
      </c>
    </row>
    <row r="7160" spans="1:4" x14ac:dyDescent="0.2">
      <c r="A7160" s="415" t="s">
        <v>10732</v>
      </c>
      <c r="B7160" s="415" t="s">
        <v>4799</v>
      </c>
      <c r="C7160" s="414">
        <v>1348</v>
      </c>
      <c r="D7160" s="414">
        <v>329.32</v>
      </c>
    </row>
    <row r="7161" spans="1:4" x14ac:dyDescent="0.2">
      <c r="A7161" s="415" t="s">
        <v>10732</v>
      </c>
      <c r="B7161" s="415" t="s">
        <v>4800</v>
      </c>
      <c r="C7161" s="414">
        <v>-1348</v>
      </c>
      <c r="D7161" s="414">
        <v>-220.8</v>
      </c>
    </row>
    <row r="7162" spans="1:4" x14ac:dyDescent="0.2">
      <c r="A7162" s="415" t="s">
        <v>10732</v>
      </c>
      <c r="B7162" s="415" t="s">
        <v>4801</v>
      </c>
      <c r="C7162" s="414">
        <v>0</v>
      </c>
      <c r="D7162" s="414">
        <v>0</v>
      </c>
    </row>
    <row r="7163" spans="1:4" x14ac:dyDescent="0.2">
      <c r="A7163" s="415" t="s">
        <v>10733</v>
      </c>
      <c r="B7163" s="415" t="s">
        <v>4794</v>
      </c>
      <c r="C7163" s="414">
        <v>5711</v>
      </c>
      <c r="D7163" s="414">
        <v>1395.2</v>
      </c>
    </row>
    <row r="7164" spans="1:4" x14ac:dyDescent="0.2">
      <c r="A7164" s="415" t="s">
        <v>10733</v>
      </c>
      <c r="B7164" s="415" t="s">
        <v>4799</v>
      </c>
      <c r="C7164" s="414">
        <v>921</v>
      </c>
      <c r="D7164" s="414">
        <v>225</v>
      </c>
    </row>
    <row r="7165" spans="1:4" x14ac:dyDescent="0.2">
      <c r="A7165" s="415" t="s">
        <v>10733</v>
      </c>
      <c r="B7165" s="415" t="s">
        <v>4800</v>
      </c>
      <c r="C7165" s="414">
        <v>-921</v>
      </c>
      <c r="D7165" s="414">
        <v>-150.86000000000001</v>
      </c>
    </row>
    <row r="7166" spans="1:4" x14ac:dyDescent="0.2">
      <c r="A7166" s="415" t="s">
        <v>10733</v>
      </c>
      <c r="B7166" s="415" t="s">
        <v>4801</v>
      </c>
      <c r="C7166" s="414">
        <v>0</v>
      </c>
      <c r="D7166" s="414">
        <v>0</v>
      </c>
    </row>
    <row r="7167" spans="1:4" x14ac:dyDescent="0.2">
      <c r="A7167" s="415" t="s">
        <v>10734</v>
      </c>
      <c r="B7167" s="415" t="s">
        <v>4794</v>
      </c>
      <c r="C7167" s="414">
        <v>702</v>
      </c>
      <c r="D7167" s="414">
        <v>171.5</v>
      </c>
    </row>
    <row r="7168" spans="1:4" x14ac:dyDescent="0.2">
      <c r="A7168" s="415" t="s">
        <v>10734</v>
      </c>
      <c r="B7168" s="415" t="s">
        <v>4799</v>
      </c>
      <c r="C7168" s="414">
        <v>646</v>
      </c>
      <c r="D7168" s="414">
        <v>157.82</v>
      </c>
    </row>
    <row r="7169" spans="1:4" x14ac:dyDescent="0.2">
      <c r="A7169" s="415" t="s">
        <v>10734</v>
      </c>
      <c r="B7169" s="415" t="s">
        <v>4800</v>
      </c>
      <c r="C7169" s="414">
        <v>-404.4</v>
      </c>
      <c r="D7169" s="414">
        <v>-66.239999999999995</v>
      </c>
    </row>
    <row r="7170" spans="1:4" x14ac:dyDescent="0.2">
      <c r="A7170" s="415" t="s">
        <v>10734</v>
      </c>
      <c r="B7170" s="415" t="s">
        <v>4801</v>
      </c>
      <c r="C7170" s="414">
        <v>-241.6</v>
      </c>
      <c r="D7170" s="414">
        <v>-28.99</v>
      </c>
    </row>
    <row r="7171" spans="1:4" x14ac:dyDescent="0.2">
      <c r="A7171" s="415" t="s">
        <v>10735</v>
      </c>
      <c r="B7171" s="415" t="s">
        <v>4794</v>
      </c>
      <c r="C7171" s="414">
        <v>3538</v>
      </c>
      <c r="D7171" s="414">
        <v>864.33</v>
      </c>
    </row>
    <row r="7172" spans="1:4" x14ac:dyDescent="0.2">
      <c r="A7172" s="415" t="s">
        <v>10735</v>
      </c>
      <c r="B7172" s="415" t="s">
        <v>4799</v>
      </c>
      <c r="C7172" s="414">
        <v>1773</v>
      </c>
      <c r="D7172" s="414">
        <v>433.14</v>
      </c>
    </row>
    <row r="7173" spans="1:4" x14ac:dyDescent="0.2">
      <c r="A7173" s="415" t="s">
        <v>10735</v>
      </c>
      <c r="B7173" s="415" t="s">
        <v>4800</v>
      </c>
      <c r="C7173" s="414">
        <v>-1593.3</v>
      </c>
      <c r="D7173" s="414">
        <v>-260.98</v>
      </c>
    </row>
    <row r="7174" spans="1:4" x14ac:dyDescent="0.2">
      <c r="A7174" s="415" t="s">
        <v>10735</v>
      </c>
      <c r="B7174" s="415" t="s">
        <v>4801</v>
      </c>
      <c r="C7174" s="414">
        <v>-179.7</v>
      </c>
      <c r="D7174" s="414">
        <v>-21.56</v>
      </c>
    </row>
    <row r="7175" spans="1:4" x14ac:dyDescent="0.2">
      <c r="A7175" s="415" t="s">
        <v>10736</v>
      </c>
      <c r="B7175" s="415" t="s">
        <v>4794</v>
      </c>
      <c r="C7175" s="414">
        <v>13347</v>
      </c>
      <c r="D7175" s="414">
        <v>3260.6799999999994</v>
      </c>
    </row>
    <row r="7176" spans="1:4" x14ac:dyDescent="0.2">
      <c r="A7176" s="415" t="s">
        <v>10736</v>
      </c>
      <c r="B7176" s="415" t="s">
        <v>4799</v>
      </c>
      <c r="C7176" s="414">
        <v>6868</v>
      </c>
      <c r="D7176" s="414">
        <v>1677.8500000000001</v>
      </c>
    </row>
    <row r="7177" spans="1:4" x14ac:dyDescent="0.2">
      <c r="A7177" s="415" t="s">
        <v>10736</v>
      </c>
      <c r="B7177" s="415" t="s">
        <v>4800</v>
      </c>
      <c r="C7177" s="414">
        <v>-5705.9999999999991</v>
      </c>
      <c r="D7177" s="414">
        <v>-934.65</v>
      </c>
    </row>
    <row r="7178" spans="1:4" x14ac:dyDescent="0.2">
      <c r="A7178" s="415" t="s">
        <v>10736</v>
      </c>
      <c r="B7178" s="415" t="s">
        <v>4801</v>
      </c>
      <c r="C7178" s="414">
        <v>-1162</v>
      </c>
      <c r="D7178" s="414">
        <v>-139.44999999999999</v>
      </c>
    </row>
    <row r="7179" spans="1:4" x14ac:dyDescent="0.2">
      <c r="A7179" s="415" t="s">
        <v>10737</v>
      </c>
      <c r="B7179" s="415" t="s">
        <v>4794</v>
      </c>
      <c r="C7179" s="414">
        <v>3741</v>
      </c>
      <c r="D7179" s="414">
        <v>913.93</v>
      </c>
    </row>
    <row r="7180" spans="1:4" x14ac:dyDescent="0.2">
      <c r="A7180" s="415" t="s">
        <v>10737</v>
      </c>
      <c r="B7180" s="415" t="s">
        <v>4799</v>
      </c>
      <c r="C7180" s="414">
        <v>1388</v>
      </c>
      <c r="D7180" s="414">
        <v>339.09</v>
      </c>
    </row>
    <row r="7181" spans="1:4" x14ac:dyDescent="0.2">
      <c r="A7181" s="415" t="s">
        <v>10737</v>
      </c>
      <c r="B7181" s="415" t="s">
        <v>4800</v>
      </c>
      <c r="C7181" s="414">
        <v>-1388</v>
      </c>
      <c r="D7181" s="414">
        <v>-227.35</v>
      </c>
    </row>
    <row r="7182" spans="1:4" x14ac:dyDescent="0.2">
      <c r="A7182" s="415" t="s">
        <v>10737</v>
      </c>
      <c r="B7182" s="415" t="s">
        <v>4801</v>
      </c>
      <c r="C7182" s="414">
        <v>0</v>
      </c>
      <c r="D7182" s="414">
        <v>0</v>
      </c>
    </row>
    <row r="7183" spans="1:4" x14ac:dyDescent="0.2">
      <c r="A7183" s="415" t="s">
        <v>10738</v>
      </c>
      <c r="B7183" s="415" t="s">
        <v>3987</v>
      </c>
      <c r="C7183" s="414">
        <v>3304</v>
      </c>
      <c r="D7183" s="414">
        <v>949.57</v>
      </c>
    </row>
    <row r="7184" spans="1:4" x14ac:dyDescent="0.2">
      <c r="A7184" s="415" t="s">
        <v>10738</v>
      </c>
      <c r="B7184" s="415" t="s">
        <v>3991</v>
      </c>
      <c r="C7184" s="414">
        <v>4364</v>
      </c>
      <c r="D7184" s="414">
        <v>1254.21</v>
      </c>
    </row>
    <row r="7185" spans="1:4" x14ac:dyDescent="0.2">
      <c r="A7185" s="415" t="s">
        <v>10738</v>
      </c>
      <c r="B7185" s="415" t="s">
        <v>3992</v>
      </c>
      <c r="C7185" s="414">
        <v>-2300.4</v>
      </c>
      <c r="D7185" s="414">
        <v>-376.81</v>
      </c>
    </row>
    <row r="7186" spans="1:4" x14ac:dyDescent="0.2">
      <c r="A7186" s="415" t="s">
        <v>10738</v>
      </c>
      <c r="B7186" s="415" t="s">
        <v>3993</v>
      </c>
      <c r="C7186" s="414">
        <v>-2063.6</v>
      </c>
      <c r="D7186" s="414">
        <v>-247.63</v>
      </c>
    </row>
    <row r="7187" spans="1:4" x14ac:dyDescent="0.2">
      <c r="A7187" s="415" t="s">
        <v>10739</v>
      </c>
      <c r="B7187" s="415" t="s">
        <v>4794</v>
      </c>
      <c r="C7187" s="414">
        <v>2563</v>
      </c>
      <c r="D7187" s="414">
        <v>626.14</v>
      </c>
    </row>
    <row r="7188" spans="1:4" x14ac:dyDescent="0.2">
      <c r="A7188" s="415" t="s">
        <v>10739</v>
      </c>
      <c r="B7188" s="415" t="s">
        <v>4799</v>
      </c>
      <c r="C7188" s="414">
        <v>1217</v>
      </c>
      <c r="D7188" s="414">
        <v>297.31</v>
      </c>
    </row>
    <row r="7189" spans="1:4" x14ac:dyDescent="0.2">
      <c r="A7189" s="415" t="s">
        <v>10739</v>
      </c>
      <c r="B7189" s="415" t="s">
        <v>4800</v>
      </c>
      <c r="C7189" s="414">
        <v>-1134</v>
      </c>
      <c r="D7189" s="414">
        <v>-185.75</v>
      </c>
    </row>
    <row r="7190" spans="1:4" x14ac:dyDescent="0.2">
      <c r="A7190" s="415" t="s">
        <v>10739</v>
      </c>
      <c r="B7190" s="415" t="s">
        <v>4801</v>
      </c>
      <c r="C7190" s="414">
        <v>-83</v>
      </c>
      <c r="D7190" s="414">
        <v>-9.9600000000000009</v>
      </c>
    </row>
    <row r="7191" spans="1:4" x14ac:dyDescent="0.2">
      <c r="A7191" s="415" t="s">
        <v>10740</v>
      </c>
      <c r="B7191" s="415" t="s">
        <v>4794</v>
      </c>
      <c r="C7191" s="414">
        <v>17024</v>
      </c>
      <c r="D7191" s="414">
        <v>4158.96</v>
      </c>
    </row>
    <row r="7192" spans="1:4" x14ac:dyDescent="0.2">
      <c r="A7192" s="415" t="s">
        <v>10740</v>
      </c>
      <c r="B7192" s="415" t="s">
        <v>4799</v>
      </c>
      <c r="C7192" s="414">
        <v>1393</v>
      </c>
      <c r="D7192" s="414">
        <v>340.31</v>
      </c>
    </row>
    <row r="7193" spans="1:4" x14ac:dyDescent="0.2">
      <c r="A7193" s="415" t="s">
        <v>10740</v>
      </c>
      <c r="B7193" s="415" t="s">
        <v>4800</v>
      </c>
      <c r="C7193" s="414">
        <v>-1393</v>
      </c>
      <c r="D7193" s="414">
        <v>-228.17</v>
      </c>
    </row>
    <row r="7194" spans="1:4" x14ac:dyDescent="0.2">
      <c r="A7194" s="415" t="s">
        <v>10740</v>
      </c>
      <c r="B7194" s="415" t="s">
        <v>4801</v>
      </c>
      <c r="C7194" s="414">
        <v>0</v>
      </c>
      <c r="D7194" s="414">
        <v>0</v>
      </c>
    </row>
    <row r="7195" spans="1:4" x14ac:dyDescent="0.2">
      <c r="A7195" s="415" t="s">
        <v>10741</v>
      </c>
      <c r="B7195" s="415" t="s">
        <v>4794</v>
      </c>
      <c r="C7195" s="414">
        <v>7451</v>
      </c>
      <c r="D7195" s="414">
        <v>1820.28</v>
      </c>
    </row>
    <row r="7196" spans="1:4" x14ac:dyDescent="0.2">
      <c r="A7196" s="415" t="s">
        <v>10741</v>
      </c>
      <c r="B7196" s="415" t="s">
        <v>4799</v>
      </c>
      <c r="C7196" s="414">
        <v>1741</v>
      </c>
      <c r="D7196" s="414">
        <v>425.33</v>
      </c>
    </row>
    <row r="7197" spans="1:4" x14ac:dyDescent="0.2">
      <c r="A7197" s="415" t="s">
        <v>10741</v>
      </c>
      <c r="B7197" s="415" t="s">
        <v>4800</v>
      </c>
      <c r="C7197" s="414">
        <v>-1741</v>
      </c>
      <c r="D7197" s="414">
        <v>-285.18</v>
      </c>
    </row>
    <row r="7198" spans="1:4" x14ac:dyDescent="0.2">
      <c r="A7198" s="415" t="s">
        <v>10741</v>
      </c>
      <c r="B7198" s="415" t="s">
        <v>4801</v>
      </c>
      <c r="C7198" s="414">
        <v>0</v>
      </c>
      <c r="D7198" s="414">
        <v>0</v>
      </c>
    </row>
    <row r="7199" spans="1:4" x14ac:dyDescent="0.2">
      <c r="A7199" s="415" t="s">
        <v>10742</v>
      </c>
      <c r="B7199" s="415" t="s">
        <v>4794</v>
      </c>
      <c r="C7199" s="414">
        <v>7369</v>
      </c>
      <c r="D7199" s="414">
        <v>1800.25</v>
      </c>
    </row>
    <row r="7200" spans="1:4" x14ac:dyDescent="0.2">
      <c r="A7200" s="415" t="s">
        <v>10742</v>
      </c>
      <c r="B7200" s="415" t="s">
        <v>4799</v>
      </c>
      <c r="C7200" s="414">
        <v>1198</v>
      </c>
      <c r="D7200" s="414">
        <v>292.67</v>
      </c>
    </row>
    <row r="7201" spans="1:4" x14ac:dyDescent="0.2">
      <c r="A7201" s="415" t="s">
        <v>10742</v>
      </c>
      <c r="B7201" s="415" t="s">
        <v>4800</v>
      </c>
      <c r="C7201" s="414">
        <v>-1198</v>
      </c>
      <c r="D7201" s="414">
        <v>-196.23</v>
      </c>
    </row>
    <row r="7202" spans="1:4" x14ac:dyDescent="0.2">
      <c r="A7202" s="415" t="s">
        <v>10742</v>
      </c>
      <c r="B7202" s="415" t="s">
        <v>4801</v>
      </c>
      <c r="C7202" s="414">
        <v>0</v>
      </c>
      <c r="D7202" s="414">
        <v>0</v>
      </c>
    </row>
    <row r="7203" spans="1:4" x14ac:dyDescent="0.2">
      <c r="A7203" s="415" t="s">
        <v>10743</v>
      </c>
      <c r="B7203" s="415" t="s">
        <v>3987</v>
      </c>
      <c r="C7203" s="414">
        <v>24583.783783783736</v>
      </c>
      <c r="D7203" s="414">
        <v>7065.3899999999994</v>
      </c>
    </row>
    <row r="7204" spans="1:4" x14ac:dyDescent="0.2">
      <c r="A7204" s="415" t="s">
        <v>10743</v>
      </c>
      <c r="B7204" s="415" t="s">
        <v>3988</v>
      </c>
      <c r="C7204" s="414">
        <v>4978.2162162162113</v>
      </c>
      <c r="D7204" s="414">
        <v>1360.5500000000002</v>
      </c>
    </row>
    <row r="7205" spans="1:4" x14ac:dyDescent="0.2">
      <c r="A7205" s="415" t="s">
        <v>10743</v>
      </c>
      <c r="B7205" s="415" t="s">
        <v>3991</v>
      </c>
      <c r="C7205" s="414">
        <v>1609.1476091476045</v>
      </c>
      <c r="D7205" s="414">
        <v>462.46999999999997</v>
      </c>
    </row>
    <row r="7206" spans="1:4" x14ac:dyDescent="0.2">
      <c r="A7206" s="415" t="s">
        <v>10743</v>
      </c>
      <c r="B7206" s="415" t="s">
        <v>3994</v>
      </c>
      <c r="C7206" s="414">
        <v>325.8523908523905</v>
      </c>
      <c r="D7206" s="414">
        <v>89.07</v>
      </c>
    </row>
    <row r="7207" spans="1:4" x14ac:dyDescent="0.2">
      <c r="A7207" s="415" t="s">
        <v>10743</v>
      </c>
      <c r="B7207" s="415" t="s">
        <v>3992</v>
      </c>
      <c r="C7207" s="414">
        <v>-1609.1476091476045</v>
      </c>
      <c r="D7207" s="414">
        <v>-263.58000000000004</v>
      </c>
    </row>
    <row r="7208" spans="1:4" x14ac:dyDescent="0.2">
      <c r="A7208" s="415" t="s">
        <v>10743</v>
      </c>
      <c r="B7208" s="415" t="s">
        <v>3995</v>
      </c>
      <c r="C7208" s="414">
        <v>-325.8523908523905</v>
      </c>
      <c r="D7208" s="414">
        <v>-53.39</v>
      </c>
    </row>
    <row r="7209" spans="1:4" x14ac:dyDescent="0.2">
      <c r="A7209" s="415" t="s">
        <v>10743</v>
      </c>
      <c r="B7209" s="415" t="s">
        <v>3993</v>
      </c>
      <c r="C7209" s="414">
        <v>0</v>
      </c>
      <c r="D7209" s="414">
        <v>0</v>
      </c>
    </row>
    <row r="7210" spans="1:4" x14ac:dyDescent="0.2">
      <c r="A7210" s="415" t="s">
        <v>10743</v>
      </c>
      <c r="B7210" s="415" t="s">
        <v>3996</v>
      </c>
      <c r="C7210" s="414">
        <v>0</v>
      </c>
      <c r="D7210" s="414">
        <v>0</v>
      </c>
    </row>
    <row r="7211" spans="1:4" x14ac:dyDescent="0.2">
      <c r="A7211" s="415" t="s">
        <v>10744</v>
      </c>
      <c r="B7211" s="415" t="s">
        <v>4794</v>
      </c>
      <c r="C7211" s="414">
        <v>4930</v>
      </c>
      <c r="D7211" s="414">
        <v>1204.4000000000001</v>
      </c>
    </row>
    <row r="7212" spans="1:4" x14ac:dyDescent="0.2">
      <c r="A7212" s="415" t="s">
        <v>10744</v>
      </c>
      <c r="B7212" s="415" t="s">
        <v>4799</v>
      </c>
      <c r="C7212" s="414">
        <v>647</v>
      </c>
      <c r="D7212" s="414">
        <v>158.06</v>
      </c>
    </row>
    <row r="7213" spans="1:4" x14ac:dyDescent="0.2">
      <c r="A7213" s="415" t="s">
        <v>10744</v>
      </c>
      <c r="B7213" s="415" t="s">
        <v>4800</v>
      </c>
      <c r="C7213" s="414">
        <v>-647</v>
      </c>
      <c r="D7213" s="414">
        <v>-105.98</v>
      </c>
    </row>
    <row r="7214" spans="1:4" x14ac:dyDescent="0.2">
      <c r="A7214" s="415" t="s">
        <v>10744</v>
      </c>
      <c r="B7214" s="415" t="s">
        <v>4801</v>
      </c>
      <c r="C7214" s="414">
        <v>0</v>
      </c>
      <c r="D7214" s="414">
        <v>0</v>
      </c>
    </row>
    <row r="7215" spans="1:4" x14ac:dyDescent="0.2">
      <c r="A7215" s="415" t="s">
        <v>10745</v>
      </c>
      <c r="B7215" s="415" t="s">
        <v>3987</v>
      </c>
      <c r="C7215" s="414">
        <v>5962</v>
      </c>
      <c r="D7215" s="414">
        <v>1713.48</v>
      </c>
    </row>
    <row r="7216" spans="1:4" x14ac:dyDescent="0.2">
      <c r="A7216" s="415" t="s">
        <v>10745</v>
      </c>
      <c r="B7216" s="415" t="s">
        <v>3991</v>
      </c>
      <c r="C7216" s="414">
        <v>1209</v>
      </c>
      <c r="D7216" s="414">
        <v>347.47</v>
      </c>
    </row>
    <row r="7217" spans="1:4" x14ac:dyDescent="0.2">
      <c r="A7217" s="415" t="s">
        <v>10745</v>
      </c>
      <c r="B7217" s="415" t="s">
        <v>3992</v>
      </c>
      <c r="C7217" s="414">
        <v>-1209</v>
      </c>
      <c r="D7217" s="414">
        <v>-198.03</v>
      </c>
    </row>
    <row r="7218" spans="1:4" x14ac:dyDescent="0.2">
      <c r="A7218" s="415" t="s">
        <v>10745</v>
      </c>
      <c r="B7218" s="415" t="s">
        <v>3993</v>
      </c>
      <c r="C7218" s="414">
        <v>0</v>
      </c>
      <c r="D7218" s="414">
        <v>0</v>
      </c>
    </row>
    <row r="7219" spans="1:4" x14ac:dyDescent="0.2">
      <c r="A7219" s="415" t="s">
        <v>10746</v>
      </c>
      <c r="B7219" s="415" t="s">
        <v>4794</v>
      </c>
      <c r="C7219" s="414">
        <v>11048</v>
      </c>
      <c r="D7219" s="414">
        <v>2699.03</v>
      </c>
    </row>
    <row r="7220" spans="1:4" x14ac:dyDescent="0.2">
      <c r="A7220" s="415" t="s">
        <v>10746</v>
      </c>
      <c r="B7220" s="415" t="s">
        <v>4799</v>
      </c>
      <c r="C7220" s="414">
        <v>901</v>
      </c>
      <c r="D7220" s="414">
        <v>220.11</v>
      </c>
    </row>
    <row r="7221" spans="1:4" x14ac:dyDescent="0.2">
      <c r="A7221" s="415" t="s">
        <v>10746</v>
      </c>
      <c r="B7221" s="415" t="s">
        <v>4800</v>
      </c>
      <c r="C7221" s="414">
        <v>-901</v>
      </c>
      <c r="D7221" s="414">
        <v>-147.58000000000001</v>
      </c>
    </row>
    <row r="7222" spans="1:4" x14ac:dyDescent="0.2">
      <c r="A7222" s="415" t="s">
        <v>10746</v>
      </c>
      <c r="B7222" s="415" t="s">
        <v>4801</v>
      </c>
      <c r="C7222" s="414">
        <v>0</v>
      </c>
      <c r="D7222" s="414">
        <v>0</v>
      </c>
    </row>
    <row r="7223" spans="1:4" x14ac:dyDescent="0.2">
      <c r="A7223" s="415" t="s">
        <v>10747</v>
      </c>
      <c r="B7223" s="415" t="s">
        <v>3987</v>
      </c>
      <c r="C7223" s="414">
        <v>11843.220338982999</v>
      </c>
      <c r="D7223" s="414">
        <v>3403.74</v>
      </c>
    </row>
    <row r="7224" spans="1:4" x14ac:dyDescent="0.2">
      <c r="A7224" s="415" t="s">
        <v>10747</v>
      </c>
      <c r="B7224" s="415" t="s">
        <v>3988</v>
      </c>
      <c r="C7224" s="414">
        <v>16106.779661016901</v>
      </c>
      <c r="D7224" s="414">
        <v>4401.9799999999996</v>
      </c>
    </row>
    <row r="7225" spans="1:4" x14ac:dyDescent="0.2">
      <c r="A7225" s="415" t="s">
        <v>10747</v>
      </c>
      <c r="B7225" s="415" t="s">
        <v>3991</v>
      </c>
      <c r="C7225" s="414">
        <v>10508.474576271101</v>
      </c>
      <c r="D7225" s="414">
        <v>3020.14</v>
      </c>
    </row>
    <row r="7226" spans="1:4" x14ac:dyDescent="0.2">
      <c r="A7226" s="415" t="s">
        <v>10747</v>
      </c>
      <c r="B7226" s="415" t="s">
        <v>3994</v>
      </c>
      <c r="C7226" s="414">
        <v>14291.525423728801</v>
      </c>
      <c r="D7226" s="414">
        <v>3905.87</v>
      </c>
    </row>
    <row r="7227" spans="1:4" x14ac:dyDescent="0.2">
      <c r="A7227" s="415" t="s">
        <v>10747</v>
      </c>
      <c r="B7227" s="415" t="s">
        <v>3992</v>
      </c>
      <c r="C7227" s="414">
        <v>-6705.5084745762697</v>
      </c>
      <c r="D7227" s="414">
        <v>-1098.3599999999999</v>
      </c>
    </row>
    <row r="7228" spans="1:4" x14ac:dyDescent="0.2">
      <c r="A7228" s="415" t="s">
        <v>10747</v>
      </c>
      <c r="B7228" s="415" t="s">
        <v>3995</v>
      </c>
      <c r="C7228" s="414">
        <v>-9119.4915254237294</v>
      </c>
      <c r="D7228" s="414">
        <v>-1493.77</v>
      </c>
    </row>
    <row r="7229" spans="1:4" x14ac:dyDescent="0.2">
      <c r="A7229" s="415" t="s">
        <v>10747</v>
      </c>
      <c r="B7229" s="415" t="s">
        <v>3993</v>
      </c>
      <c r="C7229" s="414">
        <v>-3802.9661016949099</v>
      </c>
      <c r="D7229" s="414">
        <v>-456.36</v>
      </c>
    </row>
    <row r="7230" spans="1:4" x14ac:dyDescent="0.2">
      <c r="A7230" s="415" t="s">
        <v>10747</v>
      </c>
      <c r="B7230" s="415" t="s">
        <v>3996</v>
      </c>
      <c r="C7230" s="414">
        <v>-5172.0338983050797</v>
      </c>
      <c r="D7230" s="414">
        <v>-620.64</v>
      </c>
    </row>
    <row r="7231" spans="1:4" x14ac:dyDescent="0.2">
      <c r="A7231" s="415" t="s">
        <v>10748</v>
      </c>
      <c r="B7231" s="415" t="s">
        <v>4794</v>
      </c>
      <c r="C7231" s="414">
        <v>6010</v>
      </c>
      <c r="D7231" s="414">
        <v>1468.24</v>
      </c>
    </row>
    <row r="7232" spans="1:4" x14ac:dyDescent="0.2">
      <c r="A7232" s="415" t="s">
        <v>10748</v>
      </c>
      <c r="B7232" s="415" t="s">
        <v>4799</v>
      </c>
      <c r="C7232" s="414">
        <v>1270</v>
      </c>
      <c r="D7232" s="414">
        <v>310.26</v>
      </c>
    </row>
    <row r="7233" spans="1:4" x14ac:dyDescent="0.2">
      <c r="A7233" s="415" t="s">
        <v>10748</v>
      </c>
      <c r="B7233" s="415" t="s">
        <v>4800</v>
      </c>
      <c r="C7233" s="414">
        <v>-1270</v>
      </c>
      <c r="D7233" s="414">
        <v>-208.03</v>
      </c>
    </row>
    <row r="7234" spans="1:4" x14ac:dyDescent="0.2">
      <c r="A7234" s="415" t="s">
        <v>10748</v>
      </c>
      <c r="B7234" s="415" t="s">
        <v>4801</v>
      </c>
      <c r="C7234" s="414">
        <v>0</v>
      </c>
      <c r="D7234" s="414">
        <v>0</v>
      </c>
    </row>
    <row r="7235" spans="1:4" x14ac:dyDescent="0.2">
      <c r="A7235" s="415" t="s">
        <v>10749</v>
      </c>
      <c r="B7235" s="415" t="s">
        <v>4794</v>
      </c>
      <c r="C7235" s="414">
        <v>5116</v>
      </c>
      <c r="D7235" s="414">
        <v>1249.8399999999999</v>
      </c>
    </row>
    <row r="7236" spans="1:4" x14ac:dyDescent="0.2">
      <c r="A7236" s="415" t="s">
        <v>10749</v>
      </c>
      <c r="B7236" s="415" t="s">
        <v>4799</v>
      </c>
      <c r="C7236" s="414">
        <v>1564</v>
      </c>
      <c r="D7236" s="414">
        <v>382.09</v>
      </c>
    </row>
    <row r="7237" spans="1:4" x14ac:dyDescent="0.2">
      <c r="A7237" s="415" t="s">
        <v>10749</v>
      </c>
      <c r="B7237" s="415" t="s">
        <v>4800</v>
      </c>
      <c r="C7237" s="414">
        <v>-1564</v>
      </c>
      <c r="D7237" s="414">
        <v>-256.18</v>
      </c>
    </row>
    <row r="7238" spans="1:4" x14ac:dyDescent="0.2">
      <c r="A7238" s="415" t="s">
        <v>10749</v>
      </c>
      <c r="B7238" s="415" t="s">
        <v>4801</v>
      </c>
      <c r="C7238" s="414">
        <v>0</v>
      </c>
      <c r="D7238" s="414">
        <v>0</v>
      </c>
    </row>
    <row r="7239" spans="1:4" x14ac:dyDescent="0.2">
      <c r="A7239" s="415" t="s">
        <v>10750</v>
      </c>
      <c r="B7239" s="415" t="s">
        <v>4794</v>
      </c>
      <c r="C7239" s="414">
        <v>13456</v>
      </c>
      <c r="D7239" s="414">
        <v>3287.3</v>
      </c>
    </row>
    <row r="7240" spans="1:4" x14ac:dyDescent="0.2">
      <c r="A7240" s="415" t="s">
        <v>10750</v>
      </c>
      <c r="B7240" s="415" t="s">
        <v>4799</v>
      </c>
      <c r="C7240" s="414">
        <v>3540</v>
      </c>
      <c r="D7240" s="414">
        <v>864.82</v>
      </c>
    </row>
    <row r="7241" spans="1:4" x14ac:dyDescent="0.2">
      <c r="A7241" s="415" t="s">
        <v>10750</v>
      </c>
      <c r="B7241" s="415" t="s">
        <v>4800</v>
      </c>
      <c r="C7241" s="414">
        <v>-3540</v>
      </c>
      <c r="D7241" s="414">
        <v>-579.85</v>
      </c>
    </row>
    <row r="7242" spans="1:4" x14ac:dyDescent="0.2">
      <c r="A7242" s="415" t="s">
        <v>10750</v>
      </c>
      <c r="B7242" s="415" t="s">
        <v>4801</v>
      </c>
      <c r="C7242" s="414">
        <v>0</v>
      </c>
      <c r="D7242" s="414">
        <v>0</v>
      </c>
    </row>
    <row r="7243" spans="1:4" x14ac:dyDescent="0.2">
      <c r="A7243" s="415" t="s">
        <v>10751</v>
      </c>
      <c r="B7243" s="415" t="s">
        <v>4794</v>
      </c>
      <c r="C7243" s="414">
        <v>10125</v>
      </c>
      <c r="D7243" s="414">
        <v>2473.54</v>
      </c>
    </row>
    <row r="7244" spans="1:4" x14ac:dyDescent="0.2">
      <c r="A7244" s="415" t="s">
        <v>10751</v>
      </c>
      <c r="B7244" s="415" t="s">
        <v>4799</v>
      </c>
      <c r="C7244" s="414">
        <v>1795</v>
      </c>
      <c r="D7244" s="414">
        <v>438.52</v>
      </c>
    </row>
    <row r="7245" spans="1:4" x14ac:dyDescent="0.2">
      <c r="A7245" s="415" t="s">
        <v>10751</v>
      </c>
      <c r="B7245" s="415" t="s">
        <v>4800</v>
      </c>
      <c r="C7245" s="414">
        <v>-1795</v>
      </c>
      <c r="D7245" s="414">
        <v>-294.02</v>
      </c>
    </row>
    <row r="7246" spans="1:4" x14ac:dyDescent="0.2">
      <c r="A7246" s="415" t="s">
        <v>10751</v>
      </c>
      <c r="B7246" s="415" t="s">
        <v>4801</v>
      </c>
      <c r="C7246" s="414">
        <v>0</v>
      </c>
      <c r="D7246" s="414">
        <v>0</v>
      </c>
    </row>
    <row r="7247" spans="1:4" x14ac:dyDescent="0.2">
      <c r="A7247" s="415" t="s">
        <v>10752</v>
      </c>
      <c r="B7247" s="415" t="s">
        <v>4794</v>
      </c>
      <c r="C7247" s="414">
        <v>3500</v>
      </c>
      <c r="D7247" s="414">
        <v>855.05</v>
      </c>
    </row>
    <row r="7248" spans="1:4" x14ac:dyDescent="0.2">
      <c r="A7248" s="415" t="s">
        <v>10752</v>
      </c>
      <c r="B7248" s="415" t="s">
        <v>4799</v>
      </c>
      <c r="C7248" s="414">
        <v>3188</v>
      </c>
      <c r="D7248" s="414">
        <v>778.83</v>
      </c>
    </row>
    <row r="7249" spans="1:4" x14ac:dyDescent="0.2">
      <c r="A7249" s="415" t="s">
        <v>10752</v>
      </c>
      <c r="B7249" s="415" t="s">
        <v>4800</v>
      </c>
      <c r="C7249" s="414">
        <v>-2006.4</v>
      </c>
      <c r="D7249" s="414">
        <v>-328.65</v>
      </c>
    </row>
    <row r="7250" spans="1:4" x14ac:dyDescent="0.2">
      <c r="A7250" s="415" t="s">
        <v>10752</v>
      </c>
      <c r="B7250" s="415" t="s">
        <v>4801</v>
      </c>
      <c r="C7250" s="414">
        <v>-1181.5999999999999</v>
      </c>
      <c r="D7250" s="414">
        <v>-141.79</v>
      </c>
    </row>
    <row r="7251" spans="1:4" x14ac:dyDescent="0.2">
      <c r="A7251" s="415" t="s">
        <v>10753</v>
      </c>
      <c r="B7251" s="415" t="s">
        <v>4794</v>
      </c>
      <c r="C7251" s="414">
        <v>3420</v>
      </c>
      <c r="D7251" s="414">
        <v>835.51</v>
      </c>
    </row>
    <row r="7252" spans="1:4" x14ac:dyDescent="0.2">
      <c r="A7252" s="415" t="s">
        <v>10753</v>
      </c>
      <c r="B7252" s="415" t="s">
        <v>4799</v>
      </c>
      <c r="C7252" s="414">
        <v>1217</v>
      </c>
      <c r="D7252" s="414">
        <v>297.31</v>
      </c>
    </row>
    <row r="7253" spans="1:4" x14ac:dyDescent="0.2">
      <c r="A7253" s="415" t="s">
        <v>10753</v>
      </c>
      <c r="B7253" s="415" t="s">
        <v>4800</v>
      </c>
      <c r="C7253" s="414">
        <v>-1217</v>
      </c>
      <c r="D7253" s="414">
        <v>-199.34</v>
      </c>
    </row>
    <row r="7254" spans="1:4" x14ac:dyDescent="0.2">
      <c r="A7254" s="415" t="s">
        <v>10753</v>
      </c>
      <c r="B7254" s="415" t="s">
        <v>4801</v>
      </c>
      <c r="C7254" s="414">
        <v>0</v>
      </c>
      <c r="D7254" s="414">
        <v>0</v>
      </c>
    </row>
    <row r="7255" spans="1:4" x14ac:dyDescent="0.2">
      <c r="A7255" s="415" t="s">
        <v>10754</v>
      </c>
      <c r="B7255" s="415" t="s">
        <v>4794</v>
      </c>
      <c r="C7255" s="414">
        <v>12272</v>
      </c>
      <c r="D7255" s="414">
        <v>2998.05</v>
      </c>
    </row>
    <row r="7256" spans="1:4" x14ac:dyDescent="0.2">
      <c r="A7256" s="415" t="s">
        <v>10754</v>
      </c>
      <c r="B7256" s="415" t="s">
        <v>4799</v>
      </c>
      <c r="C7256" s="414">
        <v>3157</v>
      </c>
      <c r="D7256" s="414">
        <v>771.26</v>
      </c>
    </row>
    <row r="7257" spans="1:4" x14ac:dyDescent="0.2">
      <c r="A7257" s="415" t="s">
        <v>10754</v>
      </c>
      <c r="B7257" s="415" t="s">
        <v>4800</v>
      </c>
      <c r="C7257" s="414">
        <v>-3157</v>
      </c>
      <c r="D7257" s="414">
        <v>-517.12</v>
      </c>
    </row>
    <row r="7258" spans="1:4" x14ac:dyDescent="0.2">
      <c r="A7258" s="415" t="s">
        <v>10754</v>
      </c>
      <c r="B7258" s="415" t="s">
        <v>4801</v>
      </c>
      <c r="C7258" s="414">
        <v>0</v>
      </c>
      <c r="D7258" s="414">
        <v>0</v>
      </c>
    </row>
    <row r="7259" spans="1:4" x14ac:dyDescent="0.2">
      <c r="A7259" s="415" t="s">
        <v>10755</v>
      </c>
      <c r="B7259" s="415" t="s">
        <v>3243</v>
      </c>
      <c r="C7259" s="414">
        <v>17025</v>
      </c>
      <c r="D7259" s="414">
        <v>6663.59</v>
      </c>
    </row>
    <row r="7260" spans="1:4" x14ac:dyDescent="0.2">
      <c r="A7260" s="415" t="s">
        <v>10755</v>
      </c>
      <c r="B7260" s="415" t="s">
        <v>3247</v>
      </c>
      <c r="C7260" s="414">
        <v>16935</v>
      </c>
      <c r="D7260" s="414">
        <v>6628.36</v>
      </c>
    </row>
    <row r="7261" spans="1:4" x14ac:dyDescent="0.2">
      <c r="A7261" s="415" t="s">
        <v>10755</v>
      </c>
      <c r="B7261" s="415" t="s">
        <v>3248</v>
      </c>
      <c r="C7261" s="414">
        <v>-16935</v>
      </c>
      <c r="D7261" s="414">
        <v>-2773.95</v>
      </c>
    </row>
    <row r="7262" spans="1:4" x14ac:dyDescent="0.2">
      <c r="A7262" s="415" t="s">
        <v>10756</v>
      </c>
      <c r="B7262" s="415" t="s">
        <v>4794</v>
      </c>
      <c r="C7262" s="414">
        <v>1937</v>
      </c>
      <c r="D7262" s="414">
        <v>473.21</v>
      </c>
    </row>
    <row r="7263" spans="1:4" x14ac:dyDescent="0.2">
      <c r="A7263" s="415" t="s">
        <v>10756</v>
      </c>
      <c r="B7263" s="415" t="s">
        <v>4799</v>
      </c>
      <c r="C7263" s="414">
        <v>1630</v>
      </c>
      <c r="D7263" s="414">
        <v>398.21</v>
      </c>
    </row>
    <row r="7264" spans="1:4" x14ac:dyDescent="0.2">
      <c r="A7264" s="415" t="s">
        <v>10756</v>
      </c>
      <c r="B7264" s="415" t="s">
        <v>4800</v>
      </c>
      <c r="C7264" s="414">
        <v>-1070.0999999999999</v>
      </c>
      <c r="D7264" s="414">
        <v>-175.28</v>
      </c>
    </row>
    <row r="7265" spans="1:4" x14ac:dyDescent="0.2">
      <c r="A7265" s="415" t="s">
        <v>10756</v>
      </c>
      <c r="B7265" s="415" t="s">
        <v>4801</v>
      </c>
      <c r="C7265" s="414">
        <v>-559.9</v>
      </c>
      <c r="D7265" s="414">
        <v>-67.19</v>
      </c>
    </row>
    <row r="7266" spans="1:4" x14ac:dyDescent="0.2">
      <c r="A7266" s="415" t="s">
        <v>10757</v>
      </c>
      <c r="B7266" s="415" t="s">
        <v>3987</v>
      </c>
      <c r="C7266" s="414">
        <v>11646.610169491521</v>
      </c>
      <c r="D7266" s="414">
        <v>3347.24</v>
      </c>
    </row>
    <row r="7267" spans="1:4" x14ac:dyDescent="0.2">
      <c r="A7267" s="415" t="s">
        <v>10757</v>
      </c>
      <c r="B7267" s="415" t="s">
        <v>3988</v>
      </c>
      <c r="C7267" s="414">
        <v>11258.389830508471</v>
      </c>
      <c r="D7267" s="414">
        <v>3076.9100000000003</v>
      </c>
    </row>
    <row r="7268" spans="1:4" x14ac:dyDescent="0.2">
      <c r="A7268" s="415" t="s">
        <v>10757</v>
      </c>
      <c r="B7268" s="415" t="s">
        <v>3991</v>
      </c>
      <c r="C7268" s="414">
        <v>11325</v>
      </c>
      <c r="D7268" s="414">
        <v>3254.81</v>
      </c>
    </row>
    <row r="7269" spans="1:4" x14ac:dyDescent="0.2">
      <c r="A7269" s="415" t="s">
        <v>10757</v>
      </c>
      <c r="B7269" s="415" t="s">
        <v>3994</v>
      </c>
      <c r="C7269" s="414">
        <v>10947.499999999991</v>
      </c>
      <c r="D7269" s="414">
        <v>2991.95</v>
      </c>
    </row>
    <row r="7270" spans="1:4" x14ac:dyDescent="0.2">
      <c r="A7270" s="415" t="s">
        <v>10757</v>
      </c>
      <c r="B7270" s="415" t="s">
        <v>3992</v>
      </c>
      <c r="C7270" s="414">
        <v>-6891.4830508474506</v>
      </c>
      <c r="D7270" s="414">
        <v>-1128.8300000000002</v>
      </c>
    </row>
    <row r="7271" spans="1:4" x14ac:dyDescent="0.2">
      <c r="A7271" s="415" t="s">
        <v>10757</v>
      </c>
      <c r="B7271" s="415" t="s">
        <v>3995</v>
      </c>
      <c r="C7271" s="414">
        <v>-6661.7669491525357</v>
      </c>
      <c r="D7271" s="414">
        <v>-1091.19</v>
      </c>
    </row>
    <row r="7272" spans="1:4" x14ac:dyDescent="0.2">
      <c r="A7272" s="415" t="s">
        <v>10757</v>
      </c>
      <c r="B7272" s="415" t="s">
        <v>3993</v>
      </c>
      <c r="C7272" s="414">
        <v>-4433.5169491525412</v>
      </c>
      <c r="D7272" s="414">
        <v>-532.02</v>
      </c>
    </row>
    <row r="7273" spans="1:4" x14ac:dyDescent="0.2">
      <c r="A7273" s="415" t="s">
        <v>10757</v>
      </c>
      <c r="B7273" s="415" t="s">
        <v>3996</v>
      </c>
      <c r="C7273" s="414">
        <v>-4285.7330508474615</v>
      </c>
      <c r="D7273" s="414">
        <v>-514.29</v>
      </c>
    </row>
    <row r="7274" spans="1:4" x14ac:dyDescent="0.2">
      <c r="A7274" s="415" t="s">
        <v>10758</v>
      </c>
      <c r="B7274" s="415" t="s">
        <v>4794</v>
      </c>
      <c r="C7274" s="414">
        <v>4175</v>
      </c>
      <c r="D7274" s="414">
        <v>1019.95</v>
      </c>
    </row>
    <row r="7275" spans="1:4" x14ac:dyDescent="0.2">
      <c r="A7275" s="415" t="s">
        <v>10758</v>
      </c>
      <c r="B7275" s="415" t="s">
        <v>4799</v>
      </c>
      <c r="C7275" s="414">
        <v>870</v>
      </c>
      <c r="D7275" s="414">
        <v>212.54</v>
      </c>
    </row>
    <row r="7276" spans="1:4" x14ac:dyDescent="0.2">
      <c r="A7276" s="415" t="s">
        <v>10758</v>
      </c>
      <c r="B7276" s="415" t="s">
        <v>4800</v>
      </c>
      <c r="C7276" s="414">
        <v>-870</v>
      </c>
      <c r="D7276" s="414">
        <v>-142.51</v>
      </c>
    </row>
    <row r="7277" spans="1:4" x14ac:dyDescent="0.2">
      <c r="A7277" s="415" t="s">
        <v>10758</v>
      </c>
      <c r="B7277" s="415" t="s">
        <v>4801</v>
      </c>
      <c r="C7277" s="414">
        <v>0</v>
      </c>
      <c r="D7277" s="414">
        <v>0</v>
      </c>
    </row>
    <row r="7278" spans="1:4" x14ac:dyDescent="0.2">
      <c r="A7278" s="415" t="s">
        <v>10759</v>
      </c>
      <c r="B7278" s="415" t="s">
        <v>4794</v>
      </c>
      <c r="C7278" s="414">
        <v>6779</v>
      </c>
      <c r="D7278" s="414">
        <v>1656.11</v>
      </c>
    </row>
    <row r="7279" spans="1:4" x14ac:dyDescent="0.2">
      <c r="A7279" s="415" t="s">
        <v>10759</v>
      </c>
      <c r="B7279" s="415" t="s">
        <v>4799</v>
      </c>
      <c r="C7279" s="414">
        <v>1572</v>
      </c>
      <c r="D7279" s="414">
        <v>384.04</v>
      </c>
    </row>
    <row r="7280" spans="1:4" x14ac:dyDescent="0.2">
      <c r="A7280" s="415" t="s">
        <v>10759</v>
      </c>
      <c r="B7280" s="415" t="s">
        <v>4800</v>
      </c>
      <c r="C7280" s="414">
        <v>-1572</v>
      </c>
      <c r="D7280" s="414">
        <v>-257.49</v>
      </c>
    </row>
    <row r="7281" spans="1:4" x14ac:dyDescent="0.2">
      <c r="A7281" s="415" t="s">
        <v>10759</v>
      </c>
      <c r="B7281" s="415" t="s">
        <v>4801</v>
      </c>
      <c r="C7281" s="414">
        <v>0</v>
      </c>
      <c r="D7281" s="414">
        <v>0</v>
      </c>
    </row>
    <row r="7282" spans="1:4" x14ac:dyDescent="0.2">
      <c r="A7282" s="415" t="s">
        <v>10760</v>
      </c>
      <c r="B7282" s="415" t="s">
        <v>4794</v>
      </c>
      <c r="C7282" s="414">
        <v>2543</v>
      </c>
      <c r="D7282" s="414">
        <v>621.25</v>
      </c>
    </row>
    <row r="7283" spans="1:4" x14ac:dyDescent="0.2">
      <c r="A7283" s="415" t="s">
        <v>10760</v>
      </c>
      <c r="B7283" s="415" t="s">
        <v>4799</v>
      </c>
      <c r="C7283" s="414">
        <v>14126</v>
      </c>
      <c r="D7283" s="414">
        <v>3450.98</v>
      </c>
    </row>
    <row r="7284" spans="1:4" x14ac:dyDescent="0.2">
      <c r="A7284" s="415" t="s">
        <v>10760</v>
      </c>
      <c r="B7284" s="415" t="s">
        <v>4800</v>
      </c>
      <c r="C7284" s="414">
        <v>-5000.7</v>
      </c>
      <c r="D7284" s="414">
        <v>-819.11</v>
      </c>
    </row>
    <row r="7285" spans="1:4" x14ac:dyDescent="0.2">
      <c r="A7285" s="415" t="s">
        <v>10760</v>
      </c>
      <c r="B7285" s="415" t="s">
        <v>4801</v>
      </c>
      <c r="C7285" s="414">
        <v>-9125.2999999999993</v>
      </c>
      <c r="D7285" s="414">
        <v>-1095.04</v>
      </c>
    </row>
    <row r="7286" spans="1:4" x14ac:dyDescent="0.2">
      <c r="A7286" s="415" t="s">
        <v>10761</v>
      </c>
      <c r="B7286" s="415" t="s">
        <v>4794</v>
      </c>
      <c r="C7286" s="414">
        <v>3796</v>
      </c>
      <c r="D7286" s="414">
        <v>927.36</v>
      </c>
    </row>
    <row r="7287" spans="1:4" x14ac:dyDescent="0.2">
      <c r="A7287" s="415" t="s">
        <v>10761</v>
      </c>
      <c r="B7287" s="415" t="s">
        <v>4799</v>
      </c>
      <c r="C7287" s="414">
        <v>7329</v>
      </c>
      <c r="D7287" s="414">
        <v>1790.47</v>
      </c>
    </row>
    <row r="7288" spans="1:4" x14ac:dyDescent="0.2">
      <c r="A7288" s="415" t="s">
        <v>10761</v>
      </c>
      <c r="B7288" s="415" t="s">
        <v>4800</v>
      </c>
      <c r="C7288" s="414">
        <v>-3337.5</v>
      </c>
      <c r="D7288" s="414">
        <v>-546.67999999999995</v>
      </c>
    </row>
    <row r="7289" spans="1:4" x14ac:dyDescent="0.2">
      <c r="A7289" s="415" t="s">
        <v>10761</v>
      </c>
      <c r="B7289" s="415" t="s">
        <v>4801</v>
      </c>
      <c r="C7289" s="414">
        <v>-3991.5</v>
      </c>
      <c r="D7289" s="414">
        <v>-478.98</v>
      </c>
    </row>
    <row r="7290" spans="1:4" x14ac:dyDescent="0.2">
      <c r="A7290" s="415" t="s">
        <v>10762</v>
      </c>
      <c r="B7290" s="415" t="s">
        <v>4794</v>
      </c>
      <c r="C7290" s="414">
        <v>3383</v>
      </c>
      <c r="D7290" s="414">
        <v>826.47</v>
      </c>
    </row>
    <row r="7291" spans="1:4" x14ac:dyDescent="0.2">
      <c r="A7291" s="415" t="s">
        <v>10762</v>
      </c>
      <c r="B7291" s="415" t="s">
        <v>4799</v>
      </c>
      <c r="C7291" s="414">
        <v>1573</v>
      </c>
      <c r="D7291" s="414">
        <v>384.28</v>
      </c>
    </row>
    <row r="7292" spans="1:4" x14ac:dyDescent="0.2">
      <c r="A7292" s="415" t="s">
        <v>10762</v>
      </c>
      <c r="B7292" s="415" t="s">
        <v>4800</v>
      </c>
      <c r="C7292" s="414">
        <v>-1486.8</v>
      </c>
      <c r="D7292" s="414">
        <v>-243.54</v>
      </c>
    </row>
    <row r="7293" spans="1:4" x14ac:dyDescent="0.2">
      <c r="A7293" s="415" t="s">
        <v>10762</v>
      </c>
      <c r="B7293" s="415" t="s">
        <v>4801</v>
      </c>
      <c r="C7293" s="414">
        <v>-86.2</v>
      </c>
      <c r="D7293" s="414">
        <v>-10.34</v>
      </c>
    </row>
    <row r="7294" spans="1:4" x14ac:dyDescent="0.2">
      <c r="A7294" s="415" t="s">
        <v>10763</v>
      </c>
      <c r="B7294" s="415" t="s">
        <v>4794</v>
      </c>
      <c r="C7294" s="414">
        <v>1600</v>
      </c>
      <c r="D7294" s="414">
        <v>390.88</v>
      </c>
    </row>
    <row r="7295" spans="1:4" x14ac:dyDescent="0.2">
      <c r="A7295" s="415" t="s">
        <v>10763</v>
      </c>
      <c r="B7295" s="415" t="s">
        <v>4799</v>
      </c>
      <c r="C7295" s="414">
        <v>1150</v>
      </c>
      <c r="D7295" s="414">
        <v>280.95</v>
      </c>
    </row>
    <row r="7296" spans="1:4" x14ac:dyDescent="0.2">
      <c r="A7296" s="415" t="s">
        <v>10763</v>
      </c>
      <c r="B7296" s="415" t="s">
        <v>4800</v>
      </c>
      <c r="C7296" s="414">
        <v>-825</v>
      </c>
      <c r="D7296" s="414">
        <v>-135.13999999999999</v>
      </c>
    </row>
    <row r="7297" spans="1:4" x14ac:dyDescent="0.2">
      <c r="A7297" s="415" t="s">
        <v>10763</v>
      </c>
      <c r="B7297" s="415" t="s">
        <v>4801</v>
      </c>
      <c r="C7297" s="414">
        <v>-325</v>
      </c>
      <c r="D7297" s="414">
        <v>-39</v>
      </c>
    </row>
    <row r="7298" spans="1:4" x14ac:dyDescent="0.2">
      <c r="A7298" s="415" t="s">
        <v>10764</v>
      </c>
      <c r="B7298" s="415" t="s">
        <v>4794</v>
      </c>
      <c r="C7298" s="414">
        <v>16403</v>
      </c>
      <c r="D7298" s="414">
        <v>4007.25</v>
      </c>
    </row>
    <row r="7299" spans="1:4" x14ac:dyDescent="0.2">
      <c r="A7299" s="415" t="s">
        <v>10764</v>
      </c>
      <c r="B7299" s="415" t="s">
        <v>4799</v>
      </c>
      <c r="C7299" s="414">
        <v>5053</v>
      </c>
      <c r="D7299" s="414">
        <v>1234.45</v>
      </c>
    </row>
    <row r="7300" spans="1:4" x14ac:dyDescent="0.2">
      <c r="A7300" s="415" t="s">
        <v>10764</v>
      </c>
      <c r="B7300" s="415" t="s">
        <v>4800</v>
      </c>
      <c r="C7300" s="414">
        <v>-5053</v>
      </c>
      <c r="D7300" s="414">
        <v>-827.68</v>
      </c>
    </row>
    <row r="7301" spans="1:4" x14ac:dyDescent="0.2">
      <c r="A7301" s="415" t="s">
        <v>10764</v>
      </c>
      <c r="B7301" s="415" t="s">
        <v>4801</v>
      </c>
      <c r="C7301" s="414">
        <v>0</v>
      </c>
      <c r="D7301" s="414">
        <v>0</v>
      </c>
    </row>
    <row r="7302" spans="1:4" x14ac:dyDescent="0.2">
      <c r="A7302" s="415" t="s">
        <v>10765</v>
      </c>
      <c r="B7302" s="415" t="s">
        <v>4794</v>
      </c>
      <c r="C7302" s="414">
        <v>4001</v>
      </c>
      <c r="D7302" s="414">
        <v>977.44</v>
      </c>
    </row>
    <row r="7303" spans="1:4" x14ac:dyDescent="0.2">
      <c r="A7303" s="415" t="s">
        <v>10765</v>
      </c>
      <c r="B7303" s="415" t="s">
        <v>4799</v>
      </c>
      <c r="C7303" s="414">
        <v>1290</v>
      </c>
      <c r="D7303" s="414">
        <v>315.14999999999998</v>
      </c>
    </row>
    <row r="7304" spans="1:4" x14ac:dyDescent="0.2">
      <c r="A7304" s="415" t="s">
        <v>10765</v>
      </c>
      <c r="B7304" s="415" t="s">
        <v>4800</v>
      </c>
      <c r="C7304" s="414">
        <v>-1290</v>
      </c>
      <c r="D7304" s="414">
        <v>-211.3</v>
      </c>
    </row>
    <row r="7305" spans="1:4" x14ac:dyDescent="0.2">
      <c r="A7305" s="415" t="s">
        <v>10765</v>
      </c>
      <c r="B7305" s="415" t="s">
        <v>4801</v>
      </c>
      <c r="C7305" s="414">
        <v>0</v>
      </c>
      <c r="D7305" s="414">
        <v>0</v>
      </c>
    </row>
    <row r="7306" spans="1:4" x14ac:dyDescent="0.2">
      <c r="A7306" s="415" t="s">
        <v>10766</v>
      </c>
      <c r="B7306" s="415" t="s">
        <v>4794</v>
      </c>
      <c r="C7306" s="414">
        <v>4788</v>
      </c>
      <c r="D7306" s="414">
        <v>1169.71</v>
      </c>
    </row>
    <row r="7307" spans="1:4" x14ac:dyDescent="0.2">
      <c r="A7307" s="415" t="s">
        <v>10766</v>
      </c>
      <c r="B7307" s="415" t="s">
        <v>4799</v>
      </c>
      <c r="C7307" s="414">
        <v>965</v>
      </c>
      <c r="D7307" s="414">
        <v>235.75</v>
      </c>
    </row>
    <row r="7308" spans="1:4" x14ac:dyDescent="0.2">
      <c r="A7308" s="415" t="s">
        <v>10766</v>
      </c>
      <c r="B7308" s="415" t="s">
        <v>4800</v>
      </c>
      <c r="C7308" s="414">
        <v>-965</v>
      </c>
      <c r="D7308" s="414">
        <v>-158.07</v>
      </c>
    </row>
    <row r="7309" spans="1:4" x14ac:dyDescent="0.2">
      <c r="A7309" s="415" t="s">
        <v>10766</v>
      </c>
      <c r="B7309" s="415" t="s">
        <v>4801</v>
      </c>
      <c r="C7309" s="414">
        <v>0</v>
      </c>
      <c r="D7309" s="414">
        <v>0</v>
      </c>
    </row>
    <row r="7310" spans="1:4" x14ac:dyDescent="0.2">
      <c r="A7310" s="415" t="s">
        <v>10767</v>
      </c>
      <c r="B7310" s="415" t="s">
        <v>4794</v>
      </c>
      <c r="C7310" s="414">
        <v>6233</v>
      </c>
      <c r="D7310" s="414">
        <v>1522.72</v>
      </c>
    </row>
    <row r="7311" spans="1:4" x14ac:dyDescent="0.2">
      <c r="A7311" s="415" t="s">
        <v>10767</v>
      </c>
      <c r="B7311" s="415" t="s">
        <v>4799</v>
      </c>
      <c r="C7311" s="414">
        <v>712</v>
      </c>
      <c r="D7311" s="414">
        <v>173.94</v>
      </c>
    </row>
    <row r="7312" spans="1:4" x14ac:dyDescent="0.2">
      <c r="A7312" s="415" t="s">
        <v>10767</v>
      </c>
      <c r="B7312" s="415" t="s">
        <v>4800</v>
      </c>
      <c r="C7312" s="414">
        <v>-712</v>
      </c>
      <c r="D7312" s="414">
        <v>-116.63</v>
      </c>
    </row>
    <row r="7313" spans="1:4" x14ac:dyDescent="0.2">
      <c r="A7313" s="415" t="s">
        <v>10767</v>
      </c>
      <c r="B7313" s="415" t="s">
        <v>4801</v>
      </c>
      <c r="C7313" s="414">
        <v>0</v>
      </c>
      <c r="D7313" s="414">
        <v>0</v>
      </c>
    </row>
    <row r="7314" spans="1:4" x14ac:dyDescent="0.2">
      <c r="A7314" s="415" t="s">
        <v>10768</v>
      </c>
      <c r="B7314" s="415" t="s">
        <v>4794</v>
      </c>
      <c r="C7314" s="414">
        <v>6776</v>
      </c>
      <c r="D7314" s="414">
        <v>1655.39</v>
      </c>
    </row>
    <row r="7315" spans="1:4" x14ac:dyDescent="0.2">
      <c r="A7315" s="415" t="s">
        <v>10768</v>
      </c>
      <c r="B7315" s="415" t="s">
        <v>4799</v>
      </c>
      <c r="C7315" s="414">
        <v>2692</v>
      </c>
      <c r="D7315" s="414">
        <v>657.67</v>
      </c>
    </row>
    <row r="7316" spans="1:4" x14ac:dyDescent="0.2">
      <c r="A7316" s="415" t="s">
        <v>10768</v>
      </c>
      <c r="B7316" s="415" t="s">
        <v>4800</v>
      </c>
      <c r="C7316" s="414">
        <v>-2540.9</v>
      </c>
      <c r="D7316" s="414">
        <v>-416.19</v>
      </c>
    </row>
    <row r="7317" spans="1:4" x14ac:dyDescent="0.2">
      <c r="A7317" s="415" t="s">
        <v>10768</v>
      </c>
      <c r="B7317" s="415" t="s">
        <v>4801</v>
      </c>
      <c r="C7317" s="414">
        <v>-151.1</v>
      </c>
      <c r="D7317" s="414">
        <v>-18.119999999999997</v>
      </c>
    </row>
    <row r="7318" spans="1:4" x14ac:dyDescent="0.2">
      <c r="A7318" s="415" t="s">
        <v>10769</v>
      </c>
      <c r="B7318" s="415" t="s">
        <v>4794</v>
      </c>
      <c r="C7318" s="414">
        <v>7343</v>
      </c>
      <c r="D7318" s="414">
        <v>1793.89</v>
      </c>
    </row>
    <row r="7319" spans="1:4" x14ac:dyDescent="0.2">
      <c r="A7319" s="415" t="s">
        <v>10769</v>
      </c>
      <c r="B7319" s="415" t="s">
        <v>4799</v>
      </c>
      <c r="C7319" s="414">
        <v>1732</v>
      </c>
      <c r="D7319" s="414">
        <v>423.13</v>
      </c>
    </row>
    <row r="7320" spans="1:4" x14ac:dyDescent="0.2">
      <c r="A7320" s="415" t="s">
        <v>10769</v>
      </c>
      <c r="B7320" s="415" t="s">
        <v>4800</v>
      </c>
      <c r="C7320" s="414">
        <v>-1732</v>
      </c>
      <c r="D7320" s="414">
        <v>-283.7</v>
      </c>
    </row>
    <row r="7321" spans="1:4" x14ac:dyDescent="0.2">
      <c r="A7321" s="415" t="s">
        <v>10769</v>
      </c>
      <c r="B7321" s="415" t="s">
        <v>4801</v>
      </c>
      <c r="C7321" s="414">
        <v>0</v>
      </c>
      <c r="D7321" s="414">
        <v>0</v>
      </c>
    </row>
    <row r="7322" spans="1:4" x14ac:dyDescent="0.2">
      <c r="A7322" s="415" t="s">
        <v>10770</v>
      </c>
      <c r="B7322" s="415" t="s">
        <v>4794</v>
      </c>
      <c r="C7322" s="414">
        <v>22418</v>
      </c>
      <c r="D7322" s="414">
        <v>5476.72</v>
      </c>
    </row>
    <row r="7323" spans="1:4" x14ac:dyDescent="0.2">
      <c r="A7323" s="415" t="s">
        <v>10770</v>
      </c>
      <c r="B7323" s="415" t="s">
        <v>4799</v>
      </c>
      <c r="C7323" s="414">
        <v>2119</v>
      </c>
      <c r="D7323" s="414">
        <v>517.66999999999996</v>
      </c>
    </row>
    <row r="7324" spans="1:4" x14ac:dyDescent="0.2">
      <c r="A7324" s="415" t="s">
        <v>10770</v>
      </c>
      <c r="B7324" s="415" t="s">
        <v>4800</v>
      </c>
      <c r="C7324" s="414">
        <v>-2119</v>
      </c>
      <c r="D7324" s="414">
        <v>-347.09</v>
      </c>
    </row>
    <row r="7325" spans="1:4" x14ac:dyDescent="0.2">
      <c r="A7325" s="415" t="s">
        <v>10770</v>
      </c>
      <c r="B7325" s="415" t="s">
        <v>4801</v>
      </c>
      <c r="C7325" s="414">
        <v>0</v>
      </c>
      <c r="D7325" s="414">
        <v>0</v>
      </c>
    </row>
    <row r="7326" spans="1:4" x14ac:dyDescent="0.2">
      <c r="A7326" s="415" t="s">
        <v>10771</v>
      </c>
      <c r="B7326" s="415" t="s">
        <v>4794</v>
      </c>
      <c r="C7326" s="414">
        <v>8819</v>
      </c>
      <c r="D7326" s="414">
        <v>2154.48</v>
      </c>
    </row>
    <row r="7327" spans="1:4" x14ac:dyDescent="0.2">
      <c r="A7327" s="415" t="s">
        <v>10771</v>
      </c>
      <c r="B7327" s="415" t="s">
        <v>4799</v>
      </c>
      <c r="C7327" s="414">
        <v>3814</v>
      </c>
      <c r="D7327" s="414">
        <v>931.76</v>
      </c>
    </row>
    <row r="7328" spans="1:4" x14ac:dyDescent="0.2">
      <c r="A7328" s="415" t="s">
        <v>10771</v>
      </c>
      <c r="B7328" s="415" t="s">
        <v>4800</v>
      </c>
      <c r="C7328" s="414">
        <v>-3789.9</v>
      </c>
      <c r="D7328" s="414">
        <v>-620.79</v>
      </c>
    </row>
    <row r="7329" spans="1:4" x14ac:dyDescent="0.2">
      <c r="A7329" s="415" t="s">
        <v>10771</v>
      </c>
      <c r="B7329" s="415" t="s">
        <v>4801</v>
      </c>
      <c r="C7329" s="414">
        <v>-24.1000000000003</v>
      </c>
      <c r="D7329" s="414">
        <v>-2.89</v>
      </c>
    </row>
    <row r="7330" spans="1:4" x14ac:dyDescent="0.2">
      <c r="A7330" s="415" t="s">
        <v>10772</v>
      </c>
      <c r="B7330" s="415" t="s">
        <v>4794</v>
      </c>
      <c r="C7330" s="414">
        <v>8300</v>
      </c>
      <c r="D7330" s="414">
        <v>2027.69</v>
      </c>
    </row>
    <row r="7331" spans="1:4" x14ac:dyDescent="0.2">
      <c r="A7331" s="415" t="s">
        <v>10772</v>
      </c>
      <c r="B7331" s="415" t="s">
        <v>4799</v>
      </c>
      <c r="C7331" s="414">
        <v>3157</v>
      </c>
      <c r="D7331" s="414">
        <v>771.26</v>
      </c>
    </row>
    <row r="7332" spans="1:4" x14ac:dyDescent="0.2">
      <c r="A7332" s="415" t="s">
        <v>10772</v>
      </c>
      <c r="B7332" s="415" t="s">
        <v>4800</v>
      </c>
      <c r="C7332" s="414">
        <v>-3157</v>
      </c>
      <c r="D7332" s="414">
        <v>-517.12</v>
      </c>
    </row>
    <row r="7333" spans="1:4" x14ac:dyDescent="0.2">
      <c r="A7333" s="415" t="s">
        <v>10772</v>
      </c>
      <c r="B7333" s="415" t="s">
        <v>4801</v>
      </c>
      <c r="C7333" s="414">
        <v>0</v>
      </c>
      <c r="D7333" s="414">
        <v>0</v>
      </c>
    </row>
    <row r="7334" spans="1:4" x14ac:dyDescent="0.2">
      <c r="A7334" s="415" t="s">
        <v>10773</v>
      </c>
      <c r="B7334" s="415" t="s">
        <v>4794</v>
      </c>
      <c r="C7334" s="414">
        <v>5236</v>
      </c>
      <c r="D7334" s="414">
        <v>1279.1500000000001</v>
      </c>
    </row>
    <row r="7335" spans="1:4" x14ac:dyDescent="0.2">
      <c r="A7335" s="415" t="s">
        <v>10773</v>
      </c>
      <c r="B7335" s="415" t="s">
        <v>4799</v>
      </c>
      <c r="C7335" s="414">
        <v>3459</v>
      </c>
      <c r="D7335" s="414">
        <v>845.03</v>
      </c>
    </row>
    <row r="7336" spans="1:4" x14ac:dyDescent="0.2">
      <c r="A7336" s="415" t="s">
        <v>10773</v>
      </c>
      <c r="B7336" s="415" t="s">
        <v>4800</v>
      </c>
      <c r="C7336" s="414">
        <v>-2608.5</v>
      </c>
      <c r="D7336" s="414">
        <v>-427.27</v>
      </c>
    </row>
    <row r="7337" spans="1:4" x14ac:dyDescent="0.2">
      <c r="A7337" s="415" t="s">
        <v>10773</v>
      </c>
      <c r="B7337" s="415" t="s">
        <v>4801</v>
      </c>
      <c r="C7337" s="414">
        <v>-850.5</v>
      </c>
      <c r="D7337" s="414">
        <v>-102.06</v>
      </c>
    </row>
    <row r="7338" spans="1:4" x14ac:dyDescent="0.2">
      <c r="A7338" s="415" t="s">
        <v>10774</v>
      </c>
      <c r="B7338" s="415" t="s">
        <v>4794</v>
      </c>
      <c r="C7338" s="414">
        <v>7193</v>
      </c>
      <c r="D7338" s="414">
        <v>1757.25</v>
      </c>
    </row>
    <row r="7339" spans="1:4" x14ac:dyDescent="0.2">
      <c r="A7339" s="415" t="s">
        <v>10774</v>
      </c>
      <c r="B7339" s="415" t="s">
        <v>4799</v>
      </c>
      <c r="C7339" s="414">
        <v>1747</v>
      </c>
      <c r="D7339" s="414">
        <v>426.79</v>
      </c>
    </row>
    <row r="7340" spans="1:4" x14ac:dyDescent="0.2">
      <c r="A7340" s="415" t="s">
        <v>10774</v>
      </c>
      <c r="B7340" s="415" t="s">
        <v>4800</v>
      </c>
      <c r="C7340" s="414">
        <v>-1747</v>
      </c>
      <c r="D7340" s="414">
        <v>-286.16000000000003</v>
      </c>
    </row>
    <row r="7341" spans="1:4" x14ac:dyDescent="0.2">
      <c r="A7341" s="415" t="s">
        <v>10774</v>
      </c>
      <c r="B7341" s="415" t="s">
        <v>4801</v>
      </c>
      <c r="C7341" s="414">
        <v>0</v>
      </c>
      <c r="D7341" s="414">
        <v>0</v>
      </c>
    </row>
    <row r="7342" spans="1:4" x14ac:dyDescent="0.2">
      <c r="A7342" s="415" t="s">
        <v>10775</v>
      </c>
      <c r="B7342" s="415" t="s">
        <v>4794</v>
      </c>
      <c r="C7342" s="414">
        <v>1810</v>
      </c>
      <c r="D7342" s="414">
        <v>442.18</v>
      </c>
    </row>
    <row r="7343" spans="1:4" x14ac:dyDescent="0.2">
      <c r="A7343" s="415" t="s">
        <v>10775</v>
      </c>
      <c r="B7343" s="415" t="s">
        <v>4799</v>
      </c>
      <c r="C7343" s="414">
        <v>1277</v>
      </c>
      <c r="D7343" s="414">
        <v>311.97000000000003</v>
      </c>
    </row>
    <row r="7344" spans="1:4" x14ac:dyDescent="0.2">
      <c r="A7344" s="415" t="s">
        <v>10775</v>
      </c>
      <c r="B7344" s="415" t="s">
        <v>4800</v>
      </c>
      <c r="C7344" s="414">
        <v>-926.1</v>
      </c>
      <c r="D7344" s="414">
        <v>-151.69999999999999</v>
      </c>
    </row>
    <row r="7345" spans="1:4" x14ac:dyDescent="0.2">
      <c r="A7345" s="415" t="s">
        <v>10775</v>
      </c>
      <c r="B7345" s="415" t="s">
        <v>4801</v>
      </c>
      <c r="C7345" s="414">
        <v>-350.9</v>
      </c>
      <c r="D7345" s="414">
        <v>-42.11</v>
      </c>
    </row>
    <row r="7346" spans="1:4" x14ac:dyDescent="0.2">
      <c r="A7346" s="415" t="s">
        <v>10776</v>
      </c>
      <c r="B7346" s="415" t="s">
        <v>4794</v>
      </c>
      <c r="C7346" s="414">
        <v>7444</v>
      </c>
      <c r="D7346" s="414">
        <v>1818.57</v>
      </c>
    </row>
    <row r="7347" spans="1:4" x14ac:dyDescent="0.2">
      <c r="A7347" s="415" t="s">
        <v>10776</v>
      </c>
      <c r="B7347" s="415" t="s">
        <v>4799</v>
      </c>
      <c r="C7347" s="414">
        <v>1080</v>
      </c>
      <c r="D7347" s="414">
        <v>263.83999999999997</v>
      </c>
    </row>
    <row r="7348" spans="1:4" x14ac:dyDescent="0.2">
      <c r="A7348" s="415" t="s">
        <v>10776</v>
      </c>
      <c r="B7348" s="415" t="s">
        <v>4800</v>
      </c>
      <c r="C7348" s="414">
        <v>-1080</v>
      </c>
      <c r="D7348" s="414">
        <v>-176.9</v>
      </c>
    </row>
    <row r="7349" spans="1:4" x14ac:dyDescent="0.2">
      <c r="A7349" s="415" t="s">
        <v>10776</v>
      </c>
      <c r="B7349" s="415" t="s">
        <v>4801</v>
      </c>
      <c r="C7349" s="414">
        <v>0</v>
      </c>
      <c r="D7349" s="414">
        <v>0</v>
      </c>
    </row>
    <row r="7350" spans="1:4" x14ac:dyDescent="0.2">
      <c r="A7350" s="415" t="s">
        <v>10777</v>
      </c>
      <c r="B7350" s="415" t="s">
        <v>4794</v>
      </c>
      <c r="C7350" s="414">
        <v>547</v>
      </c>
      <c r="D7350" s="414">
        <v>133.63</v>
      </c>
    </row>
    <row r="7351" spans="1:4" x14ac:dyDescent="0.2">
      <c r="A7351" s="415" t="s">
        <v>10777</v>
      </c>
      <c r="B7351" s="415" t="s">
        <v>4799</v>
      </c>
      <c r="C7351" s="414">
        <v>2386</v>
      </c>
      <c r="D7351" s="414">
        <v>582.9</v>
      </c>
    </row>
    <row r="7352" spans="1:4" x14ac:dyDescent="0.2">
      <c r="A7352" s="415" t="s">
        <v>10777</v>
      </c>
      <c r="B7352" s="415" t="s">
        <v>4800</v>
      </c>
      <c r="C7352" s="414">
        <v>-879.9</v>
      </c>
      <c r="D7352" s="414">
        <v>-144.13</v>
      </c>
    </row>
    <row r="7353" spans="1:4" x14ac:dyDescent="0.2">
      <c r="A7353" s="415" t="s">
        <v>10777</v>
      </c>
      <c r="B7353" s="415" t="s">
        <v>4801</v>
      </c>
      <c r="C7353" s="414">
        <v>-1506.1</v>
      </c>
      <c r="D7353" s="414">
        <v>-180.73</v>
      </c>
    </row>
    <row r="7354" spans="1:4" x14ac:dyDescent="0.2">
      <c r="A7354" s="415" t="s">
        <v>10778</v>
      </c>
      <c r="B7354" s="415" t="s">
        <v>4794</v>
      </c>
      <c r="C7354" s="414">
        <v>2020</v>
      </c>
      <c r="D7354" s="414">
        <v>493.49</v>
      </c>
    </row>
    <row r="7355" spans="1:4" x14ac:dyDescent="0.2">
      <c r="A7355" s="415" t="s">
        <v>10778</v>
      </c>
      <c r="B7355" s="415" t="s">
        <v>4799</v>
      </c>
      <c r="C7355" s="414">
        <v>1021</v>
      </c>
      <c r="D7355" s="414">
        <v>249.43</v>
      </c>
    </row>
    <row r="7356" spans="1:4" x14ac:dyDescent="0.2">
      <c r="A7356" s="415" t="s">
        <v>10778</v>
      </c>
      <c r="B7356" s="415" t="s">
        <v>4800</v>
      </c>
      <c r="C7356" s="414">
        <v>-912.3</v>
      </c>
      <c r="D7356" s="414">
        <v>-149.43</v>
      </c>
    </row>
    <row r="7357" spans="1:4" x14ac:dyDescent="0.2">
      <c r="A7357" s="415" t="s">
        <v>10778</v>
      </c>
      <c r="B7357" s="415" t="s">
        <v>4801</v>
      </c>
      <c r="C7357" s="414">
        <v>-108.7</v>
      </c>
      <c r="D7357" s="414">
        <v>-13.04</v>
      </c>
    </row>
    <row r="7358" spans="1:4" x14ac:dyDescent="0.2">
      <c r="A7358" s="415" t="s">
        <v>10779</v>
      </c>
      <c r="B7358" s="415" t="s">
        <v>4794</v>
      </c>
      <c r="C7358" s="414">
        <v>6599</v>
      </c>
      <c r="D7358" s="414">
        <v>1612.14</v>
      </c>
    </row>
    <row r="7359" spans="1:4" x14ac:dyDescent="0.2">
      <c r="A7359" s="415" t="s">
        <v>10779</v>
      </c>
      <c r="B7359" s="415" t="s">
        <v>4799</v>
      </c>
      <c r="C7359" s="414">
        <v>1696</v>
      </c>
      <c r="D7359" s="414">
        <v>414.33</v>
      </c>
    </row>
    <row r="7360" spans="1:4" x14ac:dyDescent="0.2">
      <c r="A7360" s="415" t="s">
        <v>10779</v>
      </c>
      <c r="B7360" s="415" t="s">
        <v>4800</v>
      </c>
      <c r="C7360" s="414">
        <v>-1696</v>
      </c>
      <c r="D7360" s="414">
        <v>-277.8</v>
      </c>
    </row>
    <row r="7361" spans="1:4" x14ac:dyDescent="0.2">
      <c r="A7361" s="415" t="s">
        <v>10779</v>
      </c>
      <c r="B7361" s="415" t="s">
        <v>4801</v>
      </c>
      <c r="C7361" s="414">
        <v>0</v>
      </c>
      <c r="D7361" s="414">
        <v>0</v>
      </c>
    </row>
    <row r="7362" spans="1:4" x14ac:dyDescent="0.2">
      <c r="A7362" s="415" t="s">
        <v>10780</v>
      </c>
      <c r="B7362" s="415" t="s">
        <v>4794</v>
      </c>
      <c r="C7362" s="414">
        <v>9280</v>
      </c>
      <c r="D7362" s="414">
        <v>2267.1</v>
      </c>
    </row>
    <row r="7363" spans="1:4" x14ac:dyDescent="0.2">
      <c r="A7363" s="415" t="s">
        <v>10780</v>
      </c>
      <c r="B7363" s="415" t="s">
        <v>4799</v>
      </c>
      <c r="C7363" s="414">
        <v>1875</v>
      </c>
      <c r="D7363" s="414">
        <v>458.06</v>
      </c>
    </row>
    <row r="7364" spans="1:4" x14ac:dyDescent="0.2">
      <c r="A7364" s="415" t="s">
        <v>10780</v>
      </c>
      <c r="B7364" s="415" t="s">
        <v>4800</v>
      </c>
      <c r="C7364" s="414">
        <v>-1875</v>
      </c>
      <c r="D7364" s="414">
        <v>-307.12</v>
      </c>
    </row>
    <row r="7365" spans="1:4" x14ac:dyDescent="0.2">
      <c r="A7365" s="415" t="s">
        <v>10780</v>
      </c>
      <c r="B7365" s="415" t="s">
        <v>4801</v>
      </c>
      <c r="C7365" s="414">
        <v>0</v>
      </c>
      <c r="D7365" s="414">
        <v>0</v>
      </c>
    </row>
    <row r="7366" spans="1:4" x14ac:dyDescent="0.2">
      <c r="A7366" s="415" t="s">
        <v>10781</v>
      </c>
      <c r="B7366" s="415" t="s">
        <v>4794</v>
      </c>
      <c r="C7366" s="414">
        <v>15811</v>
      </c>
      <c r="D7366" s="414">
        <v>3862.63</v>
      </c>
    </row>
    <row r="7367" spans="1:4" x14ac:dyDescent="0.2">
      <c r="A7367" s="415" t="s">
        <v>10781</v>
      </c>
      <c r="B7367" s="415" t="s">
        <v>4799</v>
      </c>
      <c r="C7367" s="414">
        <v>2520</v>
      </c>
      <c r="D7367" s="414">
        <v>615.64</v>
      </c>
    </row>
    <row r="7368" spans="1:4" x14ac:dyDescent="0.2">
      <c r="A7368" s="415" t="s">
        <v>10781</v>
      </c>
      <c r="B7368" s="415" t="s">
        <v>4800</v>
      </c>
      <c r="C7368" s="414">
        <v>-2520</v>
      </c>
      <c r="D7368" s="414">
        <v>-412.78</v>
      </c>
    </row>
    <row r="7369" spans="1:4" x14ac:dyDescent="0.2">
      <c r="A7369" s="415" t="s">
        <v>10781</v>
      </c>
      <c r="B7369" s="415" t="s">
        <v>4801</v>
      </c>
      <c r="C7369" s="414">
        <v>0</v>
      </c>
      <c r="D7369" s="414">
        <v>0</v>
      </c>
    </row>
    <row r="7370" spans="1:4" x14ac:dyDescent="0.2">
      <c r="A7370" s="415" t="s">
        <v>10782</v>
      </c>
      <c r="B7370" s="415" t="s">
        <v>4794</v>
      </c>
      <c r="C7370" s="414">
        <v>2393</v>
      </c>
      <c r="D7370" s="414">
        <v>584.61</v>
      </c>
    </row>
    <row r="7371" spans="1:4" x14ac:dyDescent="0.2">
      <c r="A7371" s="415" t="s">
        <v>10782</v>
      </c>
      <c r="B7371" s="415" t="s">
        <v>4799</v>
      </c>
      <c r="C7371" s="414">
        <v>2403</v>
      </c>
      <c r="D7371" s="414">
        <v>587.05999999999995</v>
      </c>
    </row>
    <row r="7372" spans="1:4" x14ac:dyDescent="0.2">
      <c r="A7372" s="415" t="s">
        <v>10782</v>
      </c>
      <c r="B7372" s="415" t="s">
        <v>4800</v>
      </c>
      <c r="C7372" s="414">
        <v>-1404.9</v>
      </c>
      <c r="D7372" s="414">
        <v>-230.12</v>
      </c>
    </row>
    <row r="7373" spans="1:4" x14ac:dyDescent="0.2">
      <c r="A7373" s="415" t="s">
        <v>10782</v>
      </c>
      <c r="B7373" s="415" t="s">
        <v>4801</v>
      </c>
      <c r="C7373" s="414">
        <v>-998.09999999999991</v>
      </c>
      <c r="D7373" s="414">
        <v>-119.78</v>
      </c>
    </row>
    <row r="7374" spans="1:4" x14ac:dyDescent="0.2">
      <c r="A7374" s="415" t="s">
        <v>10783</v>
      </c>
      <c r="B7374" s="415" t="s">
        <v>4794</v>
      </c>
      <c r="C7374" s="414">
        <v>22410</v>
      </c>
      <c r="D7374" s="414">
        <v>5474.76</v>
      </c>
    </row>
    <row r="7375" spans="1:4" x14ac:dyDescent="0.2">
      <c r="A7375" s="415" t="s">
        <v>10784</v>
      </c>
      <c r="B7375" s="415" t="s">
        <v>4794</v>
      </c>
      <c r="C7375" s="414">
        <v>7949</v>
      </c>
      <c r="D7375" s="414">
        <v>1941.94</v>
      </c>
    </row>
    <row r="7376" spans="1:4" x14ac:dyDescent="0.2">
      <c r="A7376" s="415" t="s">
        <v>10784</v>
      </c>
      <c r="B7376" s="415" t="s">
        <v>4799</v>
      </c>
      <c r="C7376" s="414">
        <v>1267</v>
      </c>
      <c r="D7376" s="414">
        <v>309.52999999999997</v>
      </c>
    </row>
    <row r="7377" spans="1:4" x14ac:dyDescent="0.2">
      <c r="A7377" s="415" t="s">
        <v>10784</v>
      </c>
      <c r="B7377" s="415" t="s">
        <v>4800</v>
      </c>
      <c r="C7377" s="414">
        <v>-1267</v>
      </c>
      <c r="D7377" s="414">
        <v>-207.53</v>
      </c>
    </row>
    <row r="7378" spans="1:4" x14ac:dyDescent="0.2">
      <c r="A7378" s="415" t="s">
        <v>10784</v>
      </c>
      <c r="B7378" s="415" t="s">
        <v>4801</v>
      </c>
      <c r="C7378" s="414">
        <v>0</v>
      </c>
      <c r="D7378" s="414">
        <v>0</v>
      </c>
    </row>
    <row r="7379" spans="1:4" x14ac:dyDescent="0.2">
      <c r="A7379" s="415" t="s">
        <v>10785</v>
      </c>
      <c r="B7379" s="415" t="s">
        <v>4794</v>
      </c>
      <c r="C7379" s="414">
        <v>11</v>
      </c>
      <c r="D7379" s="414">
        <v>2.69</v>
      </c>
    </row>
    <row r="7380" spans="1:4" x14ac:dyDescent="0.2">
      <c r="A7380" s="415" t="s">
        <v>10785</v>
      </c>
      <c r="B7380" s="415" t="s">
        <v>4799</v>
      </c>
      <c r="C7380" s="414">
        <v>3058</v>
      </c>
      <c r="D7380" s="414">
        <v>747.07</v>
      </c>
    </row>
    <row r="7381" spans="1:4" x14ac:dyDescent="0.2">
      <c r="A7381" s="415" t="s">
        <v>10785</v>
      </c>
      <c r="B7381" s="415" t="s">
        <v>4800</v>
      </c>
      <c r="C7381" s="414">
        <v>-920.7</v>
      </c>
      <c r="D7381" s="414">
        <v>-150.81</v>
      </c>
    </row>
    <row r="7382" spans="1:4" x14ac:dyDescent="0.2">
      <c r="A7382" s="415" t="s">
        <v>10785</v>
      </c>
      <c r="B7382" s="415" t="s">
        <v>4801</v>
      </c>
      <c r="C7382" s="414">
        <v>-2137.3000000000002</v>
      </c>
      <c r="D7382" s="414">
        <v>-256.48</v>
      </c>
    </row>
    <row r="7383" spans="1:4" x14ac:dyDescent="0.2">
      <c r="A7383" s="415" t="s">
        <v>10786</v>
      </c>
      <c r="B7383" s="415" t="s">
        <v>3987</v>
      </c>
      <c r="C7383" s="414">
        <v>4429</v>
      </c>
      <c r="D7383" s="414">
        <v>1272.8900000000001</v>
      </c>
    </row>
    <row r="7384" spans="1:4" x14ac:dyDescent="0.2">
      <c r="A7384" s="415" t="s">
        <v>10786</v>
      </c>
      <c r="B7384" s="415" t="s">
        <v>3991</v>
      </c>
      <c r="C7384" s="414">
        <v>1566</v>
      </c>
      <c r="D7384" s="414">
        <v>450.07</v>
      </c>
    </row>
    <row r="7385" spans="1:4" x14ac:dyDescent="0.2">
      <c r="A7385" s="415" t="s">
        <v>10786</v>
      </c>
      <c r="B7385" s="415" t="s">
        <v>3992</v>
      </c>
      <c r="C7385" s="414">
        <v>-1566</v>
      </c>
      <c r="D7385" s="414">
        <v>-256.51</v>
      </c>
    </row>
    <row r="7386" spans="1:4" x14ac:dyDescent="0.2">
      <c r="A7386" s="415" t="s">
        <v>10786</v>
      </c>
      <c r="B7386" s="415" t="s">
        <v>3993</v>
      </c>
      <c r="C7386" s="414">
        <v>0</v>
      </c>
      <c r="D7386" s="414">
        <v>0</v>
      </c>
    </row>
    <row r="7387" spans="1:4" x14ac:dyDescent="0.2">
      <c r="A7387" s="415" t="s">
        <v>10787</v>
      </c>
      <c r="B7387" s="415" t="s">
        <v>4794</v>
      </c>
      <c r="C7387" s="414">
        <v>2232.24334600774</v>
      </c>
      <c r="D7387" s="414">
        <v>545.34</v>
      </c>
    </row>
    <row r="7388" spans="1:4" x14ac:dyDescent="0.2">
      <c r="A7388" s="415" t="s">
        <v>10787</v>
      </c>
      <c r="B7388" s="415" t="s">
        <v>4799</v>
      </c>
      <c r="C7388" s="414">
        <v>914.94296577952696</v>
      </c>
      <c r="D7388" s="414">
        <v>223.52</v>
      </c>
    </row>
    <row r="7389" spans="1:4" x14ac:dyDescent="0.2">
      <c r="A7389" s="415" t="s">
        <v>10787</v>
      </c>
      <c r="B7389" s="415" t="s">
        <v>4800</v>
      </c>
      <c r="C7389" s="414">
        <v>-914.94296577952696</v>
      </c>
      <c r="D7389" s="414">
        <v>-149.87</v>
      </c>
    </row>
    <row r="7390" spans="1:4" x14ac:dyDescent="0.2">
      <c r="A7390" s="415" t="s">
        <v>10787</v>
      </c>
      <c r="B7390" s="415" t="s">
        <v>4801</v>
      </c>
      <c r="C7390" s="414">
        <v>0</v>
      </c>
      <c r="D7390" s="414">
        <v>0</v>
      </c>
    </row>
    <row r="7391" spans="1:4" x14ac:dyDescent="0.2">
      <c r="A7391" s="415" t="s">
        <v>10788</v>
      </c>
      <c r="B7391" s="415" t="s">
        <v>4794</v>
      </c>
      <c r="C7391" s="414">
        <v>8603</v>
      </c>
      <c r="D7391" s="414">
        <v>2101.71</v>
      </c>
    </row>
    <row r="7392" spans="1:4" x14ac:dyDescent="0.2">
      <c r="A7392" s="415" t="s">
        <v>10788</v>
      </c>
      <c r="B7392" s="415" t="s">
        <v>4799</v>
      </c>
      <c r="C7392" s="414">
        <v>1060</v>
      </c>
      <c r="D7392" s="414">
        <v>258.95999999999998</v>
      </c>
    </row>
    <row r="7393" spans="1:4" x14ac:dyDescent="0.2">
      <c r="A7393" s="415" t="s">
        <v>10788</v>
      </c>
      <c r="B7393" s="415" t="s">
        <v>4800</v>
      </c>
      <c r="C7393" s="414">
        <v>-1060</v>
      </c>
      <c r="D7393" s="414">
        <v>-173.63</v>
      </c>
    </row>
    <row r="7394" spans="1:4" x14ac:dyDescent="0.2">
      <c r="A7394" s="415" t="s">
        <v>10788</v>
      </c>
      <c r="B7394" s="415" t="s">
        <v>4801</v>
      </c>
      <c r="C7394" s="414">
        <v>0</v>
      </c>
      <c r="D7394" s="414">
        <v>0</v>
      </c>
    </row>
    <row r="7395" spans="1:4" x14ac:dyDescent="0.2">
      <c r="A7395" s="415" t="s">
        <v>10789</v>
      </c>
      <c r="B7395" s="415" t="s">
        <v>4794</v>
      </c>
      <c r="C7395" s="414">
        <v>13234</v>
      </c>
      <c r="D7395" s="414">
        <v>3233.0699999999997</v>
      </c>
    </row>
    <row r="7396" spans="1:4" x14ac:dyDescent="0.2">
      <c r="A7396" s="415" t="s">
        <v>10789</v>
      </c>
      <c r="B7396" s="415" t="s">
        <v>4799</v>
      </c>
      <c r="C7396" s="414">
        <v>4866</v>
      </c>
      <c r="D7396" s="414">
        <v>1188.7800000000002</v>
      </c>
    </row>
    <row r="7397" spans="1:4" x14ac:dyDescent="0.2">
      <c r="A7397" s="415" t="s">
        <v>10789</v>
      </c>
      <c r="B7397" s="415" t="s">
        <v>4800</v>
      </c>
      <c r="C7397" s="414">
        <v>-4517.0999999999995</v>
      </c>
      <c r="D7397" s="414">
        <v>-739.88999999999987</v>
      </c>
    </row>
    <row r="7398" spans="1:4" x14ac:dyDescent="0.2">
      <c r="A7398" s="415" t="s">
        <v>10789</v>
      </c>
      <c r="B7398" s="415" t="s">
        <v>4801</v>
      </c>
      <c r="C7398" s="414">
        <v>-348.89999999999992</v>
      </c>
      <c r="D7398" s="414">
        <v>-41.87</v>
      </c>
    </row>
    <row r="7399" spans="1:4" x14ac:dyDescent="0.2">
      <c r="A7399" s="415" t="s">
        <v>10790</v>
      </c>
      <c r="B7399" s="415" t="s">
        <v>4794</v>
      </c>
      <c r="C7399" s="414">
        <v>1289</v>
      </c>
      <c r="D7399" s="414">
        <v>314.89999999999998</v>
      </c>
    </row>
    <row r="7400" spans="1:4" x14ac:dyDescent="0.2">
      <c r="A7400" s="415" t="s">
        <v>10790</v>
      </c>
      <c r="B7400" s="415" t="s">
        <v>4799</v>
      </c>
      <c r="C7400" s="414">
        <v>2100</v>
      </c>
      <c r="D7400" s="414">
        <v>513.03</v>
      </c>
    </row>
    <row r="7401" spans="1:4" x14ac:dyDescent="0.2">
      <c r="A7401" s="415" t="s">
        <v>10790</v>
      </c>
      <c r="B7401" s="415" t="s">
        <v>4800</v>
      </c>
      <c r="C7401" s="414">
        <v>-1016.7</v>
      </c>
      <c r="D7401" s="414">
        <v>-166.54</v>
      </c>
    </row>
    <row r="7402" spans="1:4" x14ac:dyDescent="0.2">
      <c r="A7402" s="415" t="s">
        <v>10790</v>
      </c>
      <c r="B7402" s="415" t="s">
        <v>4801</v>
      </c>
      <c r="C7402" s="414">
        <v>-1083.3</v>
      </c>
      <c r="D7402" s="414">
        <v>-130</v>
      </c>
    </row>
    <row r="7403" spans="1:4" x14ac:dyDescent="0.2">
      <c r="A7403" s="415" t="s">
        <v>10791</v>
      </c>
      <c r="B7403" s="415" t="s">
        <v>4794</v>
      </c>
      <c r="C7403" s="414">
        <v>1943</v>
      </c>
      <c r="D7403" s="414">
        <v>474.67</v>
      </c>
    </row>
    <row r="7404" spans="1:4" x14ac:dyDescent="0.2">
      <c r="A7404" s="415" t="s">
        <v>10791</v>
      </c>
      <c r="B7404" s="415" t="s">
        <v>4799</v>
      </c>
      <c r="C7404" s="414">
        <v>2644</v>
      </c>
      <c r="D7404" s="414">
        <v>645.92999999999995</v>
      </c>
    </row>
    <row r="7405" spans="1:4" x14ac:dyDescent="0.2">
      <c r="A7405" s="415" t="s">
        <v>10791</v>
      </c>
      <c r="B7405" s="415" t="s">
        <v>4800</v>
      </c>
      <c r="C7405" s="414">
        <v>-1376.1</v>
      </c>
      <c r="D7405" s="414">
        <v>-225.41</v>
      </c>
    </row>
    <row r="7406" spans="1:4" x14ac:dyDescent="0.2">
      <c r="A7406" s="415" t="s">
        <v>10791</v>
      </c>
      <c r="B7406" s="415" t="s">
        <v>4801</v>
      </c>
      <c r="C7406" s="414">
        <v>-1267.9000000000001</v>
      </c>
      <c r="D7406" s="414">
        <v>-152.15</v>
      </c>
    </row>
    <row r="7407" spans="1:4" x14ac:dyDescent="0.2">
      <c r="A7407" s="415" t="s">
        <v>10792</v>
      </c>
      <c r="B7407" s="415" t="s">
        <v>4794</v>
      </c>
      <c r="C7407" s="414">
        <v>3173</v>
      </c>
      <c r="D7407" s="414">
        <v>775.16</v>
      </c>
    </row>
    <row r="7408" spans="1:4" x14ac:dyDescent="0.2">
      <c r="A7408" s="415" t="s">
        <v>10792</v>
      </c>
      <c r="B7408" s="415" t="s">
        <v>4799</v>
      </c>
      <c r="C7408" s="414">
        <v>1868</v>
      </c>
      <c r="D7408" s="414">
        <v>456.35</v>
      </c>
    </row>
    <row r="7409" spans="1:4" x14ac:dyDescent="0.2">
      <c r="A7409" s="415" t="s">
        <v>10792</v>
      </c>
      <c r="B7409" s="415" t="s">
        <v>4800</v>
      </c>
      <c r="C7409" s="414">
        <v>-1512.3</v>
      </c>
      <c r="D7409" s="414">
        <v>-247.71</v>
      </c>
    </row>
    <row r="7410" spans="1:4" x14ac:dyDescent="0.2">
      <c r="A7410" s="415" t="s">
        <v>10792</v>
      </c>
      <c r="B7410" s="415" t="s">
        <v>4801</v>
      </c>
      <c r="C7410" s="414">
        <v>-355.7</v>
      </c>
      <c r="D7410" s="414">
        <v>-42.68</v>
      </c>
    </row>
    <row r="7411" spans="1:4" x14ac:dyDescent="0.2">
      <c r="A7411" s="415" t="s">
        <v>10793</v>
      </c>
      <c r="B7411" s="415" t="s">
        <v>4794</v>
      </c>
      <c r="C7411" s="414">
        <v>10287</v>
      </c>
      <c r="D7411" s="414">
        <v>2513.11</v>
      </c>
    </row>
    <row r="7412" spans="1:4" x14ac:dyDescent="0.2">
      <c r="A7412" s="415" t="s">
        <v>10793</v>
      </c>
      <c r="B7412" s="415" t="s">
        <v>4799</v>
      </c>
      <c r="C7412" s="414">
        <v>1107</v>
      </c>
      <c r="D7412" s="414">
        <v>270.44</v>
      </c>
    </row>
    <row r="7413" spans="1:4" x14ac:dyDescent="0.2">
      <c r="A7413" s="415" t="s">
        <v>10793</v>
      </c>
      <c r="B7413" s="415" t="s">
        <v>4800</v>
      </c>
      <c r="C7413" s="414">
        <v>-1107</v>
      </c>
      <c r="D7413" s="414">
        <v>-181.33</v>
      </c>
    </row>
    <row r="7414" spans="1:4" x14ac:dyDescent="0.2">
      <c r="A7414" s="415" t="s">
        <v>10793</v>
      </c>
      <c r="B7414" s="415" t="s">
        <v>4801</v>
      </c>
      <c r="C7414" s="414">
        <v>0</v>
      </c>
      <c r="D7414" s="414">
        <v>0</v>
      </c>
    </row>
    <row r="7415" spans="1:4" x14ac:dyDescent="0.2">
      <c r="A7415" s="415" t="s">
        <v>10794</v>
      </c>
      <c r="B7415" s="415" t="s">
        <v>4794</v>
      </c>
      <c r="C7415" s="414">
        <v>5156</v>
      </c>
      <c r="D7415" s="414">
        <v>1259.6099999999999</v>
      </c>
    </row>
    <row r="7416" spans="1:4" x14ac:dyDescent="0.2">
      <c r="A7416" s="415" t="s">
        <v>10794</v>
      </c>
      <c r="B7416" s="415" t="s">
        <v>4799</v>
      </c>
      <c r="C7416" s="414">
        <v>960</v>
      </c>
      <c r="D7416" s="414">
        <v>234.53</v>
      </c>
    </row>
    <row r="7417" spans="1:4" x14ac:dyDescent="0.2">
      <c r="A7417" s="415" t="s">
        <v>10794</v>
      </c>
      <c r="B7417" s="415" t="s">
        <v>4800</v>
      </c>
      <c r="C7417" s="414">
        <v>-960</v>
      </c>
      <c r="D7417" s="414">
        <v>-157.25</v>
      </c>
    </row>
    <row r="7418" spans="1:4" x14ac:dyDescent="0.2">
      <c r="A7418" s="415" t="s">
        <v>10794</v>
      </c>
      <c r="B7418" s="415" t="s">
        <v>4801</v>
      </c>
      <c r="C7418" s="414">
        <v>0</v>
      </c>
      <c r="D7418" s="414">
        <v>0</v>
      </c>
    </row>
    <row r="7419" spans="1:4" x14ac:dyDescent="0.2">
      <c r="A7419" s="415" t="s">
        <v>10795</v>
      </c>
      <c r="B7419" s="415" t="s">
        <v>4794</v>
      </c>
      <c r="C7419" s="414">
        <v>4179</v>
      </c>
      <c r="D7419" s="414">
        <v>1020.93</v>
      </c>
    </row>
    <row r="7420" spans="1:4" x14ac:dyDescent="0.2">
      <c r="A7420" s="415" t="s">
        <v>10795</v>
      </c>
      <c r="B7420" s="415" t="s">
        <v>4799</v>
      </c>
      <c r="C7420" s="414">
        <v>195</v>
      </c>
      <c r="D7420" s="414">
        <v>47.64</v>
      </c>
    </row>
    <row r="7421" spans="1:4" x14ac:dyDescent="0.2">
      <c r="A7421" s="415" t="s">
        <v>10795</v>
      </c>
      <c r="B7421" s="415" t="s">
        <v>4800</v>
      </c>
      <c r="C7421" s="414">
        <v>-195</v>
      </c>
      <c r="D7421" s="414">
        <v>-31.94</v>
      </c>
    </row>
    <row r="7422" spans="1:4" x14ac:dyDescent="0.2">
      <c r="A7422" s="415" t="s">
        <v>10795</v>
      </c>
      <c r="B7422" s="415" t="s">
        <v>4801</v>
      </c>
      <c r="C7422" s="414">
        <v>0</v>
      </c>
      <c r="D7422" s="414">
        <v>0</v>
      </c>
    </row>
    <row r="7423" spans="1:4" x14ac:dyDescent="0.2">
      <c r="A7423" s="415" t="s">
        <v>10796</v>
      </c>
      <c r="B7423" s="415" t="s">
        <v>4839</v>
      </c>
      <c r="C7423" s="414">
        <v>4045</v>
      </c>
      <c r="D7423" s="414">
        <v>788.78</v>
      </c>
    </row>
    <row r="7424" spans="1:4" x14ac:dyDescent="0.2">
      <c r="A7424" s="415" t="s">
        <v>10797</v>
      </c>
      <c r="B7424" s="415" t="s">
        <v>4794</v>
      </c>
      <c r="C7424" s="414">
        <v>17046</v>
      </c>
      <c r="D7424" s="414">
        <v>4164.34</v>
      </c>
    </row>
    <row r="7425" spans="1:4" x14ac:dyDescent="0.2">
      <c r="A7425" s="415" t="s">
        <v>10797</v>
      </c>
      <c r="B7425" s="415" t="s">
        <v>4799</v>
      </c>
      <c r="C7425" s="414">
        <v>736</v>
      </c>
      <c r="D7425" s="414">
        <v>179.8</v>
      </c>
    </row>
    <row r="7426" spans="1:4" x14ac:dyDescent="0.2">
      <c r="A7426" s="415" t="s">
        <v>10797</v>
      </c>
      <c r="B7426" s="415" t="s">
        <v>4800</v>
      </c>
      <c r="C7426" s="414">
        <v>-736</v>
      </c>
      <c r="D7426" s="414">
        <v>-120.56</v>
      </c>
    </row>
    <row r="7427" spans="1:4" x14ac:dyDescent="0.2">
      <c r="A7427" s="415" t="s">
        <v>10797</v>
      </c>
      <c r="B7427" s="415" t="s">
        <v>4801</v>
      </c>
      <c r="C7427" s="414">
        <v>0</v>
      </c>
      <c r="D7427" s="414">
        <v>0</v>
      </c>
    </row>
    <row r="7428" spans="1:4" x14ac:dyDescent="0.2">
      <c r="A7428" s="415" t="s">
        <v>10798</v>
      </c>
      <c r="B7428" s="415" t="s">
        <v>4794</v>
      </c>
      <c r="C7428" s="414">
        <v>9090</v>
      </c>
      <c r="D7428" s="414">
        <v>2220.69</v>
      </c>
    </row>
    <row r="7429" spans="1:4" x14ac:dyDescent="0.2">
      <c r="A7429" s="415" t="s">
        <v>10798</v>
      </c>
      <c r="B7429" s="415" t="s">
        <v>4799</v>
      </c>
      <c r="C7429" s="414">
        <v>1573</v>
      </c>
      <c r="D7429" s="414">
        <v>384.28</v>
      </c>
    </row>
    <row r="7430" spans="1:4" x14ac:dyDescent="0.2">
      <c r="A7430" s="415" t="s">
        <v>10798</v>
      </c>
      <c r="B7430" s="415" t="s">
        <v>4800</v>
      </c>
      <c r="C7430" s="414">
        <v>-1573</v>
      </c>
      <c r="D7430" s="414">
        <v>-257.66000000000003</v>
      </c>
    </row>
    <row r="7431" spans="1:4" x14ac:dyDescent="0.2">
      <c r="A7431" s="415" t="s">
        <v>10798</v>
      </c>
      <c r="B7431" s="415" t="s">
        <v>4801</v>
      </c>
      <c r="C7431" s="414">
        <v>0</v>
      </c>
      <c r="D7431" s="414">
        <v>0</v>
      </c>
    </row>
    <row r="7432" spans="1:4" x14ac:dyDescent="0.2">
      <c r="A7432" s="415" t="s">
        <v>10799</v>
      </c>
      <c r="B7432" s="415" t="s">
        <v>4794</v>
      </c>
      <c r="C7432" s="414">
        <v>4843</v>
      </c>
      <c r="D7432" s="414">
        <v>1183.1400000000001</v>
      </c>
    </row>
    <row r="7433" spans="1:4" x14ac:dyDescent="0.2">
      <c r="A7433" s="415" t="s">
        <v>10799</v>
      </c>
      <c r="B7433" s="415" t="s">
        <v>4799</v>
      </c>
      <c r="C7433" s="414">
        <v>942</v>
      </c>
      <c r="D7433" s="414">
        <v>230.13</v>
      </c>
    </row>
    <row r="7434" spans="1:4" x14ac:dyDescent="0.2">
      <c r="A7434" s="415" t="s">
        <v>10799</v>
      </c>
      <c r="B7434" s="415" t="s">
        <v>4800</v>
      </c>
      <c r="C7434" s="414">
        <v>-942</v>
      </c>
      <c r="D7434" s="414">
        <v>-154.30000000000001</v>
      </c>
    </row>
    <row r="7435" spans="1:4" x14ac:dyDescent="0.2">
      <c r="A7435" s="415" t="s">
        <v>10799</v>
      </c>
      <c r="B7435" s="415" t="s">
        <v>4801</v>
      </c>
      <c r="C7435" s="414">
        <v>0</v>
      </c>
      <c r="D7435" s="414">
        <v>0</v>
      </c>
    </row>
    <row r="7436" spans="1:4" x14ac:dyDescent="0.2">
      <c r="A7436" s="415" t="s">
        <v>10800</v>
      </c>
      <c r="B7436" s="415" t="s">
        <v>4847</v>
      </c>
      <c r="C7436" s="414">
        <v>4766</v>
      </c>
      <c r="D7436" s="414">
        <v>910.78</v>
      </c>
    </row>
    <row r="7437" spans="1:4" x14ac:dyDescent="0.2">
      <c r="A7437" s="415" t="s">
        <v>10801</v>
      </c>
      <c r="B7437" s="415" t="s">
        <v>3987</v>
      </c>
      <c r="C7437" s="414">
        <v>13274.93261455522</v>
      </c>
      <c r="D7437" s="414">
        <v>3815.2200000000003</v>
      </c>
    </row>
    <row r="7438" spans="1:4" x14ac:dyDescent="0.2">
      <c r="A7438" s="415" t="s">
        <v>10801</v>
      </c>
      <c r="B7438" s="415" t="s">
        <v>3988</v>
      </c>
      <c r="C7438" s="414">
        <v>6425.0673854447332</v>
      </c>
      <c r="D7438" s="414">
        <v>1756.05</v>
      </c>
    </row>
    <row r="7439" spans="1:4" x14ac:dyDescent="0.2">
      <c r="A7439" s="415" t="s">
        <v>10801</v>
      </c>
      <c r="B7439" s="415" t="s">
        <v>3991</v>
      </c>
      <c r="C7439" s="414">
        <v>15296.495956873277</v>
      </c>
      <c r="D7439" s="414">
        <v>4396.2000000000007</v>
      </c>
    </row>
    <row r="7440" spans="1:4" x14ac:dyDescent="0.2">
      <c r="A7440" s="415" t="s">
        <v>10801</v>
      </c>
      <c r="B7440" s="415" t="s">
        <v>3994</v>
      </c>
      <c r="C7440" s="414">
        <v>7403.504043126658</v>
      </c>
      <c r="D7440" s="414">
        <v>2023.38</v>
      </c>
    </row>
    <row r="7441" spans="1:4" x14ac:dyDescent="0.2">
      <c r="A7441" s="415" t="s">
        <v>10801</v>
      </c>
      <c r="B7441" s="415" t="s">
        <v>3992</v>
      </c>
      <c r="C7441" s="414">
        <v>-8571.4285714285488</v>
      </c>
      <c r="D7441" s="414">
        <v>-1404</v>
      </c>
    </row>
    <row r="7442" spans="1:4" x14ac:dyDescent="0.2">
      <c r="A7442" s="415" t="s">
        <v>10801</v>
      </c>
      <c r="B7442" s="415" t="s">
        <v>3995</v>
      </c>
      <c r="C7442" s="414">
        <v>-4148.5714285714239</v>
      </c>
      <c r="D7442" s="414">
        <v>-679.56000000000006</v>
      </c>
    </row>
    <row r="7443" spans="1:4" x14ac:dyDescent="0.2">
      <c r="A7443" s="415" t="s">
        <v>10801</v>
      </c>
      <c r="B7443" s="415" t="s">
        <v>3993</v>
      </c>
      <c r="C7443" s="414">
        <v>-6725.067385444725</v>
      </c>
      <c r="D7443" s="414">
        <v>-807.02999999999986</v>
      </c>
    </row>
    <row r="7444" spans="1:4" x14ac:dyDescent="0.2">
      <c r="A7444" s="415" t="s">
        <v>10801</v>
      </c>
      <c r="B7444" s="415" t="s">
        <v>3996</v>
      </c>
      <c r="C7444" s="414">
        <v>-3254.9326145552527</v>
      </c>
      <c r="D7444" s="414">
        <v>-390.57000000000005</v>
      </c>
    </row>
    <row r="7445" spans="1:4" x14ac:dyDescent="0.2">
      <c r="A7445" s="415" t="s">
        <v>10802</v>
      </c>
      <c r="B7445" s="415" t="s">
        <v>4794</v>
      </c>
      <c r="C7445" s="414">
        <v>2466</v>
      </c>
      <c r="D7445" s="414">
        <v>602.44000000000005</v>
      </c>
    </row>
    <row r="7446" spans="1:4" x14ac:dyDescent="0.2">
      <c r="A7446" s="415" t="s">
        <v>10802</v>
      </c>
      <c r="B7446" s="415" t="s">
        <v>4799</v>
      </c>
      <c r="C7446" s="414">
        <v>3734</v>
      </c>
      <c r="D7446" s="414">
        <v>912.22</v>
      </c>
    </row>
    <row r="7447" spans="1:4" x14ac:dyDescent="0.2">
      <c r="A7447" s="415" t="s">
        <v>10802</v>
      </c>
      <c r="B7447" s="415" t="s">
        <v>4800</v>
      </c>
      <c r="C7447" s="414">
        <v>-1860</v>
      </c>
      <c r="D7447" s="414">
        <v>-304.67</v>
      </c>
    </row>
    <row r="7448" spans="1:4" x14ac:dyDescent="0.2">
      <c r="A7448" s="415" t="s">
        <v>10802</v>
      </c>
      <c r="B7448" s="415" t="s">
        <v>4801</v>
      </c>
      <c r="C7448" s="414">
        <v>-1874</v>
      </c>
      <c r="D7448" s="414">
        <v>-224.88</v>
      </c>
    </row>
    <row r="7449" spans="1:4" x14ac:dyDescent="0.2">
      <c r="A7449" s="415" t="s">
        <v>10803</v>
      </c>
      <c r="B7449" s="415" t="s">
        <v>4794</v>
      </c>
      <c r="C7449" s="414">
        <v>8969.6356275303388</v>
      </c>
      <c r="D7449" s="414">
        <v>2191.2799999999997</v>
      </c>
    </row>
    <row r="7450" spans="1:4" x14ac:dyDescent="0.2">
      <c r="A7450" s="415" t="s">
        <v>10803</v>
      </c>
      <c r="B7450" s="415" t="s">
        <v>4799</v>
      </c>
      <c r="C7450" s="414">
        <v>18158.400809716532</v>
      </c>
      <c r="D7450" s="414">
        <v>4436.1000000000004</v>
      </c>
    </row>
    <row r="7451" spans="1:4" x14ac:dyDescent="0.2">
      <c r="A7451" s="415" t="s">
        <v>10803</v>
      </c>
      <c r="B7451" s="415" t="s">
        <v>4800</v>
      </c>
      <c r="C7451" s="414">
        <v>-8138.4109311740513</v>
      </c>
      <c r="D7451" s="414">
        <v>-1333.08</v>
      </c>
    </row>
    <row r="7452" spans="1:4" x14ac:dyDescent="0.2">
      <c r="A7452" s="415" t="s">
        <v>10803</v>
      </c>
      <c r="B7452" s="415" t="s">
        <v>4801</v>
      </c>
      <c r="C7452" s="414">
        <v>-10019.989878542465</v>
      </c>
      <c r="D7452" s="414">
        <v>-1202.3899999999999</v>
      </c>
    </row>
    <row r="7453" spans="1:4" x14ac:dyDescent="0.2">
      <c r="A7453" s="415" t="s">
        <v>10803</v>
      </c>
      <c r="B7453" s="415" t="s">
        <v>4796</v>
      </c>
      <c r="C7453" s="414">
        <v>20929.149797570812</v>
      </c>
      <c r="D7453" s="414">
        <v>4861.84</v>
      </c>
    </row>
    <row r="7454" spans="1:4" x14ac:dyDescent="0.2">
      <c r="A7454" s="415" t="s">
        <v>10803</v>
      </c>
      <c r="B7454" s="415" t="s">
        <v>4797</v>
      </c>
      <c r="C7454" s="414">
        <v>5549.2145748987696</v>
      </c>
      <c r="D7454" s="414">
        <v>1219.68</v>
      </c>
    </row>
    <row r="7455" spans="1:4" x14ac:dyDescent="0.2">
      <c r="A7455" s="415" t="s">
        <v>10803</v>
      </c>
      <c r="B7455" s="415" t="s">
        <v>4802</v>
      </c>
      <c r="C7455" s="414">
        <v>42369.60188933865</v>
      </c>
      <c r="D7455" s="414">
        <v>9842.4600000000009</v>
      </c>
    </row>
    <row r="7456" spans="1:4" x14ac:dyDescent="0.2">
      <c r="A7456" s="415" t="s">
        <v>10803</v>
      </c>
      <c r="B7456" s="415" t="s">
        <v>4803</v>
      </c>
      <c r="C7456" s="414">
        <v>-18989.625506072818</v>
      </c>
      <c r="D7456" s="414">
        <v>-3110.4999999999995</v>
      </c>
    </row>
    <row r="7457" spans="1:4" x14ac:dyDescent="0.2">
      <c r="A7457" s="415" t="s">
        <v>10803</v>
      </c>
      <c r="B7457" s="415" t="s">
        <v>4804</v>
      </c>
      <c r="C7457" s="414">
        <v>-23379.97638326577</v>
      </c>
      <c r="D7457" s="414">
        <v>-2805.58</v>
      </c>
    </row>
    <row r="7458" spans="1:4" x14ac:dyDescent="0.2">
      <c r="A7458" s="415" t="s">
        <v>10803</v>
      </c>
      <c r="B7458" s="415" t="s">
        <v>4805</v>
      </c>
      <c r="C7458" s="414">
        <v>11233.997300944611</v>
      </c>
      <c r="D7458" s="414">
        <v>2469.2299999999996</v>
      </c>
    </row>
    <row r="7459" spans="1:4" x14ac:dyDescent="0.2">
      <c r="A7459" s="415" t="s">
        <v>10803</v>
      </c>
      <c r="B7459" s="415" t="s">
        <v>4806</v>
      </c>
      <c r="C7459" s="414">
        <v>-5034.9635627530261</v>
      </c>
      <c r="D7459" s="414">
        <v>-824.73</v>
      </c>
    </row>
    <row r="7460" spans="1:4" x14ac:dyDescent="0.2">
      <c r="A7460" s="415" t="s">
        <v>10803</v>
      </c>
      <c r="B7460" s="415" t="s">
        <v>4807</v>
      </c>
      <c r="C7460" s="414">
        <v>-6199.0337381916179</v>
      </c>
      <c r="D7460" s="414">
        <v>-743.86999999999989</v>
      </c>
    </row>
    <row r="7461" spans="1:4" x14ac:dyDescent="0.2">
      <c r="A7461" s="415" t="s">
        <v>10804</v>
      </c>
      <c r="B7461" s="415" t="s">
        <v>4794</v>
      </c>
      <c r="C7461" s="414">
        <v>661.36363636363603</v>
      </c>
      <c r="D7461" s="414">
        <v>161.57</v>
      </c>
    </row>
    <row r="7462" spans="1:4" x14ac:dyDescent="0.2">
      <c r="A7462" s="415" t="s">
        <v>10804</v>
      </c>
      <c r="B7462" s="415" t="s">
        <v>4799</v>
      </c>
      <c r="C7462" s="414">
        <v>29865.795454545398</v>
      </c>
      <c r="D7462" s="414">
        <v>7296.21</v>
      </c>
    </row>
    <row r="7463" spans="1:4" x14ac:dyDescent="0.2">
      <c r="A7463" s="415" t="s">
        <v>10804</v>
      </c>
      <c r="B7463" s="415" t="s">
        <v>4800</v>
      </c>
      <c r="C7463" s="414">
        <v>-9158.1477272727207</v>
      </c>
      <c r="D7463" s="414">
        <v>-1500.1100000000001</v>
      </c>
    </row>
    <row r="7464" spans="1:4" x14ac:dyDescent="0.2">
      <c r="A7464" s="415" t="s">
        <v>10804</v>
      </c>
      <c r="B7464" s="415" t="s">
        <v>4801</v>
      </c>
      <c r="C7464" s="414">
        <v>-20707.647727272597</v>
      </c>
      <c r="D7464" s="414">
        <v>-2484.92</v>
      </c>
    </row>
    <row r="7465" spans="1:4" x14ac:dyDescent="0.2">
      <c r="A7465" s="415" t="s">
        <v>10804</v>
      </c>
      <c r="B7465" s="415" t="s">
        <v>4796</v>
      </c>
      <c r="C7465" s="414">
        <v>502.63636363636198</v>
      </c>
      <c r="D7465" s="414">
        <v>116.75999999999999</v>
      </c>
    </row>
    <row r="7466" spans="1:4" x14ac:dyDescent="0.2">
      <c r="A7466" s="415" t="s">
        <v>10804</v>
      </c>
      <c r="B7466" s="415" t="s">
        <v>4802</v>
      </c>
      <c r="C7466" s="414">
        <v>22698.004545454402</v>
      </c>
      <c r="D7466" s="414">
        <v>5272.75</v>
      </c>
    </row>
    <row r="7467" spans="1:4" x14ac:dyDescent="0.2">
      <c r="A7467" s="415" t="s">
        <v>10804</v>
      </c>
      <c r="B7467" s="415" t="s">
        <v>4803</v>
      </c>
      <c r="C7467" s="414">
        <v>-6960.1922727272595</v>
      </c>
      <c r="D7467" s="414">
        <v>-1140.08</v>
      </c>
    </row>
    <row r="7468" spans="1:4" x14ac:dyDescent="0.2">
      <c r="A7468" s="415" t="s">
        <v>10804</v>
      </c>
      <c r="B7468" s="415" t="s">
        <v>4804</v>
      </c>
      <c r="C7468" s="414">
        <v>-15737.81227272726</v>
      </c>
      <c r="D7468" s="414">
        <v>-1888.54</v>
      </c>
    </row>
    <row r="7469" spans="1:4" x14ac:dyDescent="0.2">
      <c r="A7469" s="415" t="s">
        <v>10805</v>
      </c>
      <c r="B7469" s="415" t="s">
        <v>4794</v>
      </c>
      <c r="C7469" s="414">
        <v>7867.99999999999</v>
      </c>
      <c r="D7469" s="414">
        <v>1922.15</v>
      </c>
    </row>
    <row r="7470" spans="1:4" x14ac:dyDescent="0.2">
      <c r="A7470" s="415" t="s">
        <v>10805</v>
      </c>
      <c r="B7470" s="415" t="s">
        <v>4799</v>
      </c>
      <c r="C7470" s="414">
        <v>21164.569999999898</v>
      </c>
      <c r="D7470" s="414">
        <v>5170.51</v>
      </c>
    </row>
    <row r="7471" spans="1:4" x14ac:dyDescent="0.2">
      <c r="A7471" s="415" t="s">
        <v>10805</v>
      </c>
      <c r="B7471" s="415" t="s">
        <v>4800</v>
      </c>
      <c r="C7471" s="414">
        <v>-8709.7709999999897</v>
      </c>
      <c r="D7471" s="414">
        <v>-1426.6599999999999</v>
      </c>
    </row>
    <row r="7472" spans="1:4" x14ac:dyDescent="0.2">
      <c r="A7472" s="415" t="s">
        <v>10805</v>
      </c>
      <c r="B7472" s="415" t="s">
        <v>4801</v>
      </c>
      <c r="C7472" s="414">
        <v>-12454.79899999999</v>
      </c>
      <c r="D7472" s="414">
        <v>-1494.58</v>
      </c>
    </row>
    <row r="7473" spans="1:4" x14ac:dyDescent="0.2">
      <c r="A7473" s="415" t="s">
        <v>10806</v>
      </c>
      <c r="B7473" s="415" t="s">
        <v>4794</v>
      </c>
      <c r="C7473" s="414">
        <v>5884</v>
      </c>
      <c r="D7473" s="414">
        <v>1437.46</v>
      </c>
    </row>
    <row r="7474" spans="1:4" x14ac:dyDescent="0.2">
      <c r="A7474" s="415" t="s">
        <v>10806</v>
      </c>
      <c r="B7474" s="415" t="s">
        <v>4799</v>
      </c>
      <c r="C7474" s="414">
        <v>2404</v>
      </c>
      <c r="D7474" s="414">
        <v>587.29999999999995</v>
      </c>
    </row>
    <row r="7475" spans="1:4" x14ac:dyDescent="0.2">
      <c r="A7475" s="415" t="s">
        <v>10806</v>
      </c>
      <c r="B7475" s="415" t="s">
        <v>4800</v>
      </c>
      <c r="C7475" s="414">
        <v>-2404</v>
      </c>
      <c r="D7475" s="414">
        <v>-393.78</v>
      </c>
    </row>
    <row r="7476" spans="1:4" x14ac:dyDescent="0.2">
      <c r="A7476" s="415" t="s">
        <v>10806</v>
      </c>
      <c r="B7476" s="415" t="s">
        <v>4801</v>
      </c>
      <c r="C7476" s="414">
        <v>0</v>
      </c>
      <c r="D7476" s="414">
        <v>0</v>
      </c>
    </row>
    <row r="7477" spans="1:4" x14ac:dyDescent="0.2">
      <c r="A7477" s="415" t="s">
        <v>10807</v>
      </c>
      <c r="B7477" s="415" t="s">
        <v>4794</v>
      </c>
      <c r="C7477" s="414">
        <v>6920</v>
      </c>
      <c r="D7477" s="414">
        <v>1690.56</v>
      </c>
    </row>
    <row r="7478" spans="1:4" x14ac:dyDescent="0.2">
      <c r="A7478" s="415" t="s">
        <v>10807</v>
      </c>
      <c r="B7478" s="415" t="s">
        <v>4799</v>
      </c>
      <c r="C7478" s="414">
        <v>1328</v>
      </c>
      <c r="D7478" s="414">
        <v>324.43</v>
      </c>
    </row>
    <row r="7479" spans="1:4" x14ac:dyDescent="0.2">
      <c r="A7479" s="415" t="s">
        <v>10807</v>
      </c>
      <c r="B7479" s="415" t="s">
        <v>4800</v>
      </c>
      <c r="C7479" s="414">
        <v>-1328</v>
      </c>
      <c r="D7479" s="414">
        <v>-217.53</v>
      </c>
    </row>
    <row r="7480" spans="1:4" x14ac:dyDescent="0.2">
      <c r="A7480" s="415" t="s">
        <v>10807</v>
      </c>
      <c r="B7480" s="415" t="s">
        <v>4801</v>
      </c>
      <c r="C7480" s="414">
        <v>0</v>
      </c>
      <c r="D7480" s="414">
        <v>0</v>
      </c>
    </row>
    <row r="7481" spans="1:4" x14ac:dyDescent="0.2">
      <c r="A7481" s="415" t="s">
        <v>10808</v>
      </c>
      <c r="B7481" s="415" t="s">
        <v>4794</v>
      </c>
      <c r="C7481" s="414">
        <v>6880</v>
      </c>
      <c r="D7481" s="414">
        <v>1680.7799999999997</v>
      </c>
    </row>
    <row r="7482" spans="1:4" x14ac:dyDescent="0.2">
      <c r="A7482" s="415" t="s">
        <v>10808</v>
      </c>
      <c r="B7482" s="415" t="s">
        <v>4799</v>
      </c>
      <c r="C7482" s="414">
        <v>2210</v>
      </c>
      <c r="D7482" s="414">
        <v>539.91999999999996</v>
      </c>
    </row>
    <row r="7483" spans="1:4" x14ac:dyDescent="0.2">
      <c r="A7483" s="415" t="s">
        <v>10808</v>
      </c>
      <c r="B7483" s="415" t="s">
        <v>4800</v>
      </c>
      <c r="C7483" s="414">
        <v>-1947.1</v>
      </c>
      <c r="D7483" s="414">
        <v>-318.94999999999993</v>
      </c>
    </row>
    <row r="7484" spans="1:4" x14ac:dyDescent="0.2">
      <c r="A7484" s="415" t="s">
        <v>10808</v>
      </c>
      <c r="B7484" s="415" t="s">
        <v>4801</v>
      </c>
      <c r="C7484" s="414">
        <v>-262.89999999999998</v>
      </c>
      <c r="D7484" s="414">
        <v>-31.560000000000002</v>
      </c>
    </row>
    <row r="7485" spans="1:4" x14ac:dyDescent="0.2">
      <c r="A7485" s="415" t="s">
        <v>10809</v>
      </c>
      <c r="B7485" s="415" t="s">
        <v>4794</v>
      </c>
      <c r="C7485" s="414">
        <v>3388</v>
      </c>
      <c r="D7485" s="414">
        <v>827.69999999999993</v>
      </c>
    </row>
    <row r="7486" spans="1:4" x14ac:dyDescent="0.2">
      <c r="A7486" s="415" t="s">
        <v>10809</v>
      </c>
      <c r="B7486" s="415" t="s">
        <v>4799</v>
      </c>
      <c r="C7486" s="414">
        <v>1229</v>
      </c>
      <c r="D7486" s="414">
        <v>300.23999999999995</v>
      </c>
    </row>
    <row r="7487" spans="1:4" x14ac:dyDescent="0.2">
      <c r="A7487" s="415" t="s">
        <v>10809</v>
      </c>
      <c r="B7487" s="415" t="s">
        <v>4800</v>
      </c>
      <c r="C7487" s="414">
        <v>-1122</v>
      </c>
      <c r="D7487" s="414">
        <v>-183.76999999999998</v>
      </c>
    </row>
    <row r="7488" spans="1:4" x14ac:dyDescent="0.2">
      <c r="A7488" s="415" t="s">
        <v>10809</v>
      </c>
      <c r="B7488" s="415" t="s">
        <v>4801</v>
      </c>
      <c r="C7488" s="414">
        <v>-107</v>
      </c>
      <c r="D7488" s="414">
        <v>-12.84</v>
      </c>
    </row>
    <row r="7489" spans="1:4" x14ac:dyDescent="0.2">
      <c r="A7489" s="415" t="s">
        <v>10811</v>
      </c>
      <c r="B7489" s="415" t="s">
        <v>4794</v>
      </c>
      <c r="C7489" s="414">
        <v>6033</v>
      </c>
      <c r="D7489" s="414">
        <v>1473.86</v>
      </c>
    </row>
    <row r="7490" spans="1:4" x14ac:dyDescent="0.2">
      <c r="A7490" s="415" t="s">
        <v>10811</v>
      </c>
      <c r="B7490" s="415" t="s">
        <v>4799</v>
      </c>
      <c r="C7490" s="414">
        <v>708</v>
      </c>
      <c r="D7490" s="414">
        <v>172.96</v>
      </c>
    </row>
    <row r="7491" spans="1:4" x14ac:dyDescent="0.2">
      <c r="A7491" s="415" t="s">
        <v>10811</v>
      </c>
      <c r="B7491" s="415" t="s">
        <v>4800</v>
      </c>
      <c r="C7491" s="414">
        <v>-708</v>
      </c>
      <c r="D7491" s="414">
        <v>-115.97</v>
      </c>
    </row>
    <row r="7492" spans="1:4" x14ac:dyDescent="0.2">
      <c r="A7492" s="415" t="s">
        <v>10811</v>
      </c>
      <c r="B7492" s="415" t="s">
        <v>4801</v>
      </c>
      <c r="C7492" s="414">
        <v>0</v>
      </c>
      <c r="D7492" s="414">
        <v>0</v>
      </c>
    </row>
    <row r="7493" spans="1:4" x14ac:dyDescent="0.2">
      <c r="A7493" s="415" t="s">
        <v>10812</v>
      </c>
      <c r="B7493" s="415" t="s">
        <v>3987</v>
      </c>
      <c r="C7493" s="414">
        <v>26418.333333333198</v>
      </c>
      <c r="D7493" s="414">
        <v>7592.6299999999992</v>
      </c>
    </row>
    <row r="7494" spans="1:4" x14ac:dyDescent="0.2">
      <c r="A7494" s="415" t="s">
        <v>10812</v>
      </c>
      <c r="B7494" s="415" t="s">
        <v>3988</v>
      </c>
      <c r="C7494" s="414">
        <v>52836.666666666526</v>
      </c>
      <c r="D7494" s="414">
        <v>14440.27</v>
      </c>
    </row>
    <row r="7495" spans="1:4" x14ac:dyDescent="0.2">
      <c r="A7495" s="415" t="s">
        <v>10812</v>
      </c>
      <c r="B7495" s="415" t="s">
        <v>3991</v>
      </c>
      <c r="C7495" s="414">
        <v>2576.4999999999841</v>
      </c>
      <c r="D7495" s="414">
        <v>740.48</v>
      </c>
    </row>
    <row r="7496" spans="1:4" x14ac:dyDescent="0.2">
      <c r="A7496" s="415" t="s">
        <v>10812</v>
      </c>
      <c r="B7496" s="415" t="s">
        <v>3994</v>
      </c>
      <c r="C7496" s="414">
        <v>5152.9999999999518</v>
      </c>
      <c r="D7496" s="414">
        <v>1408.31</v>
      </c>
    </row>
    <row r="7497" spans="1:4" x14ac:dyDescent="0.2">
      <c r="A7497" s="415" t="s">
        <v>10812</v>
      </c>
      <c r="B7497" s="415" t="s">
        <v>3992</v>
      </c>
      <c r="C7497" s="414">
        <v>-2576.4999999999841</v>
      </c>
      <c r="D7497" s="414">
        <v>-422.03</v>
      </c>
    </row>
    <row r="7498" spans="1:4" x14ac:dyDescent="0.2">
      <c r="A7498" s="415" t="s">
        <v>10812</v>
      </c>
      <c r="B7498" s="415" t="s">
        <v>3995</v>
      </c>
      <c r="C7498" s="414">
        <v>-5152.9999999999518</v>
      </c>
      <c r="D7498" s="414">
        <v>-844.06999999999994</v>
      </c>
    </row>
    <row r="7499" spans="1:4" x14ac:dyDescent="0.2">
      <c r="A7499" s="415" t="s">
        <v>10812</v>
      </c>
      <c r="B7499" s="415" t="s">
        <v>3993</v>
      </c>
      <c r="C7499" s="414">
        <v>0</v>
      </c>
      <c r="D7499" s="414">
        <v>0</v>
      </c>
    </row>
    <row r="7500" spans="1:4" x14ac:dyDescent="0.2">
      <c r="A7500" s="415" t="s">
        <v>10812</v>
      </c>
      <c r="B7500" s="415" t="s">
        <v>3996</v>
      </c>
      <c r="C7500" s="414">
        <v>0</v>
      </c>
      <c r="D7500" s="414">
        <v>0</v>
      </c>
    </row>
    <row r="7501" spans="1:4" x14ac:dyDescent="0.2">
      <c r="A7501" s="415" t="s">
        <v>10814</v>
      </c>
      <c r="B7501" s="415" t="s">
        <v>4794</v>
      </c>
      <c r="C7501" s="414">
        <v>3045</v>
      </c>
      <c r="D7501" s="414">
        <v>743.89</v>
      </c>
    </row>
    <row r="7502" spans="1:4" x14ac:dyDescent="0.2">
      <c r="A7502" s="415" t="s">
        <v>10814</v>
      </c>
      <c r="B7502" s="415" t="s">
        <v>4799</v>
      </c>
      <c r="C7502" s="414">
        <v>1227</v>
      </c>
      <c r="D7502" s="414">
        <v>299.76</v>
      </c>
    </row>
    <row r="7503" spans="1:4" x14ac:dyDescent="0.2">
      <c r="A7503" s="415" t="s">
        <v>10814</v>
      </c>
      <c r="B7503" s="415" t="s">
        <v>4800</v>
      </c>
      <c r="C7503" s="414">
        <v>-1227</v>
      </c>
      <c r="D7503" s="414">
        <v>-200.98</v>
      </c>
    </row>
    <row r="7504" spans="1:4" x14ac:dyDescent="0.2">
      <c r="A7504" s="415" t="s">
        <v>10814</v>
      </c>
      <c r="B7504" s="415" t="s">
        <v>4801</v>
      </c>
      <c r="C7504" s="414">
        <v>0</v>
      </c>
      <c r="D7504" s="414">
        <v>0</v>
      </c>
    </row>
    <row r="7505" spans="1:4" x14ac:dyDescent="0.2">
      <c r="A7505" s="415" t="s">
        <v>10815</v>
      </c>
      <c r="B7505" s="415" t="s">
        <v>3987</v>
      </c>
      <c r="C7505" s="414">
        <v>4784</v>
      </c>
      <c r="D7505" s="414">
        <v>1374.92</v>
      </c>
    </row>
    <row r="7506" spans="1:4" x14ac:dyDescent="0.2">
      <c r="A7506" s="415" t="s">
        <v>10815</v>
      </c>
      <c r="B7506" s="415" t="s">
        <v>3991</v>
      </c>
      <c r="C7506" s="414">
        <v>1998</v>
      </c>
      <c r="D7506" s="414">
        <v>574.23</v>
      </c>
    </row>
    <row r="7507" spans="1:4" x14ac:dyDescent="0.2">
      <c r="A7507" s="415" t="s">
        <v>10815</v>
      </c>
      <c r="B7507" s="415" t="s">
        <v>3992</v>
      </c>
      <c r="C7507" s="414">
        <v>-1998</v>
      </c>
      <c r="D7507" s="414">
        <v>-327.27</v>
      </c>
    </row>
    <row r="7508" spans="1:4" x14ac:dyDescent="0.2">
      <c r="A7508" s="415" t="s">
        <v>10815</v>
      </c>
      <c r="B7508" s="415" t="s">
        <v>3993</v>
      </c>
      <c r="C7508" s="414">
        <v>0</v>
      </c>
      <c r="D7508" s="414">
        <v>0</v>
      </c>
    </row>
    <row r="7509" spans="1:4" x14ac:dyDescent="0.2">
      <c r="A7509" s="415" t="s">
        <v>10817</v>
      </c>
      <c r="B7509" s="415" t="s">
        <v>4794</v>
      </c>
      <c r="C7509" s="414">
        <v>2561</v>
      </c>
      <c r="D7509" s="414">
        <v>625.65</v>
      </c>
    </row>
    <row r="7510" spans="1:4" x14ac:dyDescent="0.2">
      <c r="A7510" s="415" t="s">
        <v>10817</v>
      </c>
      <c r="B7510" s="415" t="s">
        <v>4799</v>
      </c>
      <c r="C7510" s="414">
        <v>773</v>
      </c>
      <c r="D7510" s="414">
        <v>188.84</v>
      </c>
    </row>
    <row r="7511" spans="1:4" x14ac:dyDescent="0.2">
      <c r="A7511" s="415" t="s">
        <v>10817</v>
      </c>
      <c r="B7511" s="415" t="s">
        <v>4800</v>
      </c>
      <c r="C7511" s="414">
        <v>-773</v>
      </c>
      <c r="D7511" s="414">
        <v>-126.62</v>
      </c>
    </row>
    <row r="7512" spans="1:4" x14ac:dyDescent="0.2">
      <c r="A7512" s="415" t="s">
        <v>10817</v>
      </c>
      <c r="B7512" s="415" t="s">
        <v>4801</v>
      </c>
      <c r="C7512" s="414">
        <v>0</v>
      </c>
      <c r="D7512" s="414">
        <v>0</v>
      </c>
    </row>
    <row r="7513" spans="1:4" x14ac:dyDescent="0.2">
      <c r="A7513" s="415" t="s">
        <v>10819</v>
      </c>
      <c r="B7513" s="415" t="s">
        <v>4839</v>
      </c>
      <c r="C7513" s="414">
        <v>4911</v>
      </c>
      <c r="D7513" s="414">
        <v>957.65</v>
      </c>
    </row>
    <row r="7514" spans="1:4" x14ac:dyDescent="0.2">
      <c r="A7514" s="415" t="s">
        <v>10820</v>
      </c>
      <c r="B7514" s="415" t="s">
        <v>4794</v>
      </c>
      <c r="C7514" s="414">
        <v>11895</v>
      </c>
      <c r="D7514" s="414">
        <v>2905.95</v>
      </c>
    </row>
    <row r="7515" spans="1:4" x14ac:dyDescent="0.2">
      <c r="A7515" s="415" t="s">
        <v>10820</v>
      </c>
      <c r="B7515" s="415" t="s">
        <v>4799</v>
      </c>
      <c r="C7515" s="414">
        <v>1586</v>
      </c>
      <c r="D7515" s="414">
        <v>387.46</v>
      </c>
    </row>
    <row r="7516" spans="1:4" x14ac:dyDescent="0.2">
      <c r="A7516" s="415" t="s">
        <v>10820</v>
      </c>
      <c r="B7516" s="415" t="s">
        <v>4800</v>
      </c>
      <c r="C7516" s="414">
        <v>-1586</v>
      </c>
      <c r="D7516" s="414">
        <v>-259.79000000000002</v>
      </c>
    </row>
    <row r="7517" spans="1:4" x14ac:dyDescent="0.2">
      <c r="A7517" s="415" t="s">
        <v>10820</v>
      </c>
      <c r="B7517" s="415" t="s">
        <v>4801</v>
      </c>
      <c r="C7517" s="414">
        <v>0</v>
      </c>
      <c r="D7517" s="414">
        <v>0</v>
      </c>
    </row>
    <row r="7518" spans="1:4" x14ac:dyDescent="0.2">
      <c r="A7518" s="415" t="s">
        <v>10821</v>
      </c>
      <c r="B7518" s="415" t="s">
        <v>169</v>
      </c>
      <c r="C7518" s="414">
        <v>4166</v>
      </c>
      <c r="D7518" s="414">
        <v>1791.7999999999997</v>
      </c>
    </row>
    <row r="7519" spans="1:4" x14ac:dyDescent="0.2">
      <c r="A7519" s="415" t="s">
        <v>10821</v>
      </c>
      <c r="B7519" s="415" t="s">
        <v>174</v>
      </c>
      <c r="C7519" s="414">
        <v>3499</v>
      </c>
      <c r="D7519" s="414">
        <v>1504.92</v>
      </c>
    </row>
    <row r="7520" spans="1:4" x14ac:dyDescent="0.2">
      <c r="A7520" s="415" t="s">
        <v>10821</v>
      </c>
      <c r="B7520" s="415" t="s">
        <v>175</v>
      </c>
      <c r="C7520" s="414">
        <v>-3499</v>
      </c>
      <c r="D7520" s="414">
        <v>-629.81999999999994</v>
      </c>
    </row>
    <row r="7521" spans="1:4" x14ac:dyDescent="0.2">
      <c r="A7521" s="415" t="s">
        <v>10823</v>
      </c>
      <c r="B7521" s="415" t="s">
        <v>4794</v>
      </c>
      <c r="C7521" s="414">
        <v>3293</v>
      </c>
      <c r="D7521" s="414">
        <v>804.4899999999999</v>
      </c>
    </row>
    <row r="7522" spans="1:4" x14ac:dyDescent="0.2">
      <c r="A7522" s="415" t="s">
        <v>10823</v>
      </c>
      <c r="B7522" s="415" t="s">
        <v>4799</v>
      </c>
      <c r="C7522" s="414">
        <v>1227</v>
      </c>
      <c r="D7522" s="414">
        <v>299.77</v>
      </c>
    </row>
    <row r="7523" spans="1:4" x14ac:dyDescent="0.2">
      <c r="A7523" s="415" t="s">
        <v>10823</v>
      </c>
      <c r="B7523" s="415" t="s">
        <v>4800</v>
      </c>
      <c r="C7523" s="414">
        <v>-1117.6999999999998</v>
      </c>
      <c r="D7523" s="414">
        <v>-183.08999999999997</v>
      </c>
    </row>
    <row r="7524" spans="1:4" x14ac:dyDescent="0.2">
      <c r="A7524" s="415" t="s">
        <v>10823</v>
      </c>
      <c r="B7524" s="415" t="s">
        <v>4801</v>
      </c>
      <c r="C7524" s="414">
        <v>-109.30000000000001</v>
      </c>
      <c r="D7524" s="414">
        <v>-13.11</v>
      </c>
    </row>
    <row r="7525" spans="1:4" x14ac:dyDescent="0.2">
      <c r="A7525" s="415" t="s">
        <v>10824</v>
      </c>
      <c r="B7525" s="415" t="s">
        <v>4794</v>
      </c>
      <c r="C7525" s="414">
        <v>3444</v>
      </c>
      <c r="D7525" s="414">
        <v>841.37</v>
      </c>
    </row>
    <row r="7526" spans="1:4" x14ac:dyDescent="0.2">
      <c r="A7526" s="415" t="s">
        <v>10824</v>
      </c>
      <c r="B7526" s="415" t="s">
        <v>4799</v>
      </c>
      <c r="C7526" s="414">
        <v>1027</v>
      </c>
      <c r="D7526" s="414">
        <v>250.9</v>
      </c>
    </row>
    <row r="7527" spans="1:4" x14ac:dyDescent="0.2">
      <c r="A7527" s="415" t="s">
        <v>10824</v>
      </c>
      <c r="B7527" s="415" t="s">
        <v>4800</v>
      </c>
      <c r="C7527" s="414">
        <v>-1027</v>
      </c>
      <c r="D7527" s="414">
        <v>-168.22</v>
      </c>
    </row>
    <row r="7528" spans="1:4" x14ac:dyDescent="0.2">
      <c r="A7528" s="415" t="s">
        <v>10824</v>
      </c>
      <c r="B7528" s="415" t="s">
        <v>4801</v>
      </c>
      <c r="C7528" s="414">
        <v>0</v>
      </c>
      <c r="D7528" s="414">
        <v>0</v>
      </c>
    </row>
    <row r="7529" spans="1:4" x14ac:dyDescent="0.2">
      <c r="A7529" s="415" t="s">
        <v>10825</v>
      </c>
      <c r="B7529" s="415" t="s">
        <v>4794</v>
      </c>
      <c r="C7529" s="414">
        <v>13427</v>
      </c>
      <c r="D7529" s="414">
        <v>3280.22</v>
      </c>
    </row>
    <row r="7530" spans="1:4" x14ac:dyDescent="0.2">
      <c r="A7530" s="415" t="s">
        <v>10825</v>
      </c>
      <c r="B7530" s="415" t="s">
        <v>4799</v>
      </c>
      <c r="C7530" s="414">
        <v>3212</v>
      </c>
      <c r="D7530" s="414">
        <v>784.69</v>
      </c>
    </row>
    <row r="7531" spans="1:4" x14ac:dyDescent="0.2">
      <c r="A7531" s="415" t="s">
        <v>10825</v>
      </c>
      <c r="B7531" s="415" t="s">
        <v>4800</v>
      </c>
      <c r="C7531" s="414">
        <v>-3212</v>
      </c>
      <c r="D7531" s="414">
        <v>-526.13</v>
      </c>
    </row>
    <row r="7532" spans="1:4" x14ac:dyDescent="0.2">
      <c r="A7532" s="415" t="s">
        <v>10825</v>
      </c>
      <c r="B7532" s="415" t="s">
        <v>4801</v>
      </c>
      <c r="C7532" s="414">
        <v>0</v>
      </c>
      <c r="D7532" s="414">
        <v>0</v>
      </c>
    </row>
    <row r="7533" spans="1:4" x14ac:dyDescent="0.2">
      <c r="A7533" s="415" t="s">
        <v>10826</v>
      </c>
      <c r="B7533" s="415" t="s">
        <v>4794</v>
      </c>
      <c r="C7533" s="414">
        <v>5448.6206896547001</v>
      </c>
      <c r="D7533" s="414">
        <v>1331.1</v>
      </c>
    </row>
    <row r="7534" spans="1:4" x14ac:dyDescent="0.2">
      <c r="A7534" s="415" t="s">
        <v>10827</v>
      </c>
      <c r="B7534" s="415" t="s">
        <v>3987</v>
      </c>
      <c r="C7534" s="414">
        <v>0</v>
      </c>
      <c r="D7534" s="414">
        <v>0</v>
      </c>
    </row>
    <row r="7535" spans="1:4" x14ac:dyDescent="0.2">
      <c r="A7535" s="415" t="s">
        <v>10827</v>
      </c>
      <c r="B7535" s="415" t="s">
        <v>3988</v>
      </c>
      <c r="C7535" s="414">
        <v>41349.340004191072</v>
      </c>
      <c r="D7535" s="414">
        <v>11300.77</v>
      </c>
    </row>
    <row r="7536" spans="1:4" x14ac:dyDescent="0.2">
      <c r="A7536" s="415" t="s">
        <v>10827</v>
      </c>
      <c r="B7536" s="415" t="s">
        <v>3989</v>
      </c>
      <c r="C7536" s="414">
        <v>273228.6599958085</v>
      </c>
      <c r="D7536" s="414">
        <v>70656.929999999993</v>
      </c>
    </row>
    <row r="7537" spans="1:4" x14ac:dyDescent="0.2">
      <c r="A7537" s="415" t="s">
        <v>10828</v>
      </c>
      <c r="B7537" s="415" t="s">
        <v>3987</v>
      </c>
      <c r="C7537" s="414">
        <v>24802.244039270601</v>
      </c>
      <c r="D7537" s="414">
        <v>7128.16</v>
      </c>
    </row>
    <row r="7538" spans="1:4" x14ac:dyDescent="0.2">
      <c r="A7538" s="415" t="s">
        <v>10828</v>
      </c>
      <c r="B7538" s="415" t="s">
        <v>3988</v>
      </c>
      <c r="C7538" s="414">
        <v>45933.755960729199</v>
      </c>
      <c r="D7538" s="414">
        <v>12553.7</v>
      </c>
    </row>
    <row r="7539" spans="1:4" x14ac:dyDescent="0.2">
      <c r="A7539" s="415" t="s">
        <v>10829</v>
      </c>
      <c r="B7539" s="415" t="s">
        <v>3987</v>
      </c>
      <c r="C7539" s="414">
        <v>6188</v>
      </c>
      <c r="D7539" s="414">
        <v>1778.43</v>
      </c>
    </row>
    <row r="7540" spans="1:4" x14ac:dyDescent="0.2">
      <c r="A7540" s="415" t="s">
        <v>10829</v>
      </c>
      <c r="B7540" s="415" t="s">
        <v>3991</v>
      </c>
      <c r="C7540" s="414">
        <v>1195</v>
      </c>
      <c r="D7540" s="414">
        <v>343.44</v>
      </c>
    </row>
    <row r="7541" spans="1:4" x14ac:dyDescent="0.2">
      <c r="A7541" s="415" t="s">
        <v>10829</v>
      </c>
      <c r="B7541" s="415" t="s">
        <v>3992</v>
      </c>
      <c r="C7541" s="414">
        <v>-1195</v>
      </c>
      <c r="D7541" s="414">
        <v>-195.74</v>
      </c>
    </row>
    <row r="7542" spans="1:4" x14ac:dyDescent="0.2">
      <c r="A7542" s="415" t="s">
        <v>10829</v>
      </c>
      <c r="B7542" s="415" t="s">
        <v>3993</v>
      </c>
      <c r="C7542" s="414">
        <v>0</v>
      </c>
      <c r="D7542" s="414">
        <v>0</v>
      </c>
    </row>
    <row r="7543" spans="1:4" x14ac:dyDescent="0.2">
      <c r="A7543" s="415" t="s">
        <v>10830</v>
      </c>
      <c r="B7543" s="415" t="s">
        <v>4847</v>
      </c>
      <c r="C7543" s="414">
        <v>1360.56737588652</v>
      </c>
      <c r="D7543" s="414">
        <v>260</v>
      </c>
    </row>
    <row r="7544" spans="1:4" x14ac:dyDescent="0.2">
      <c r="A7544" s="415" t="s">
        <v>10830</v>
      </c>
      <c r="B7544" s="415" t="s">
        <v>4848</v>
      </c>
      <c r="C7544" s="414">
        <v>2236.43262411347</v>
      </c>
      <c r="D7544" s="414">
        <v>405.47</v>
      </c>
    </row>
    <row r="7545" spans="1:4" x14ac:dyDescent="0.2">
      <c r="A7545" s="415" t="s">
        <v>10831</v>
      </c>
      <c r="B7545" s="415" t="s">
        <v>3987</v>
      </c>
      <c r="C7545" s="414">
        <v>14076</v>
      </c>
      <c r="D7545" s="414">
        <v>4045.44</v>
      </c>
    </row>
    <row r="7546" spans="1:4" x14ac:dyDescent="0.2">
      <c r="A7546" s="415" t="s">
        <v>10832</v>
      </c>
      <c r="B7546" s="415" t="s">
        <v>3987</v>
      </c>
      <c r="C7546" s="414">
        <v>5608</v>
      </c>
      <c r="D7546" s="414">
        <v>1611.74</v>
      </c>
    </row>
    <row r="7547" spans="1:4" x14ac:dyDescent="0.2">
      <c r="A7547" s="415" t="s">
        <v>10833</v>
      </c>
      <c r="B7547" s="415" t="s">
        <v>3987</v>
      </c>
      <c r="C7547" s="414">
        <v>0</v>
      </c>
      <c r="D7547" s="414">
        <v>0</v>
      </c>
    </row>
    <row r="7548" spans="1:4" x14ac:dyDescent="0.2">
      <c r="A7548" s="415" t="s">
        <v>10833</v>
      </c>
      <c r="B7548" s="415" t="s">
        <v>3988</v>
      </c>
      <c r="C7548" s="414">
        <v>10326.9999999999</v>
      </c>
      <c r="D7548" s="414">
        <v>2822.37</v>
      </c>
    </row>
    <row r="7549" spans="1:4" x14ac:dyDescent="0.2">
      <c r="A7549" s="415" t="s">
        <v>10834</v>
      </c>
      <c r="B7549" s="415" t="s">
        <v>3987</v>
      </c>
      <c r="C7549" s="414">
        <v>28439.255050504999</v>
      </c>
      <c r="D7549" s="414">
        <v>8173.44</v>
      </c>
    </row>
    <row r="7550" spans="1:4" x14ac:dyDescent="0.2">
      <c r="A7550" s="415" t="s">
        <v>10834</v>
      </c>
      <c r="B7550" s="415" t="s">
        <v>3988</v>
      </c>
      <c r="C7550" s="414">
        <v>16608.524949494898</v>
      </c>
      <c r="D7550" s="414">
        <v>4539.1099999999997</v>
      </c>
    </row>
    <row r="7551" spans="1:4" x14ac:dyDescent="0.2">
      <c r="A7551" s="415" t="s">
        <v>10835</v>
      </c>
      <c r="B7551" s="415" t="s">
        <v>3987</v>
      </c>
      <c r="C7551" s="414">
        <v>17487</v>
      </c>
      <c r="D7551" s="414">
        <v>5025.76</v>
      </c>
    </row>
    <row r="7552" spans="1:4" x14ac:dyDescent="0.2">
      <c r="A7552" s="415" t="s">
        <v>10836</v>
      </c>
      <c r="B7552" s="415" t="s">
        <v>3987</v>
      </c>
      <c r="C7552" s="414">
        <v>2247</v>
      </c>
      <c r="D7552" s="414">
        <v>645.79</v>
      </c>
    </row>
    <row r="7553" spans="1:4" x14ac:dyDescent="0.2">
      <c r="A7553" s="415" t="s">
        <v>10836</v>
      </c>
      <c r="B7553" s="415" t="s">
        <v>3991</v>
      </c>
      <c r="C7553" s="414">
        <v>352.39999999999844</v>
      </c>
      <c r="D7553" s="414">
        <v>101.28</v>
      </c>
    </row>
    <row r="7554" spans="1:4" x14ac:dyDescent="0.2">
      <c r="A7554" s="415" t="s">
        <v>10836</v>
      </c>
      <c r="B7554" s="415" t="s">
        <v>3992</v>
      </c>
      <c r="C7554" s="414">
        <v>-352.39999999999844</v>
      </c>
      <c r="D7554" s="414">
        <v>-57.73</v>
      </c>
    </row>
    <row r="7555" spans="1:4" x14ac:dyDescent="0.2">
      <c r="A7555" s="415" t="s">
        <v>10836</v>
      </c>
      <c r="B7555" s="415" t="s">
        <v>3993</v>
      </c>
      <c r="C7555" s="414">
        <v>0</v>
      </c>
      <c r="D7555" s="414">
        <v>0</v>
      </c>
    </row>
    <row r="7556" spans="1:4" x14ac:dyDescent="0.2">
      <c r="A7556" s="415" t="s">
        <v>10837</v>
      </c>
      <c r="B7556" s="415" t="s">
        <v>3987</v>
      </c>
      <c r="C7556" s="414">
        <v>22958.642629904502</v>
      </c>
      <c r="D7556" s="414">
        <v>6598.31</v>
      </c>
    </row>
    <row r="7557" spans="1:4" x14ac:dyDescent="0.2">
      <c r="A7557" s="415" t="s">
        <v>10837</v>
      </c>
      <c r="B7557" s="415" t="s">
        <v>3988</v>
      </c>
      <c r="C7557" s="414">
        <v>20341.3573700954</v>
      </c>
      <c r="D7557" s="414">
        <v>5559.29</v>
      </c>
    </row>
    <row r="7558" spans="1:4" x14ac:dyDescent="0.2">
      <c r="A7558" s="415" t="s">
        <v>10838</v>
      </c>
      <c r="B7558" s="415" t="s">
        <v>3987</v>
      </c>
      <c r="C7558" s="414">
        <v>2747</v>
      </c>
      <c r="D7558" s="414">
        <v>789.49</v>
      </c>
    </row>
    <row r="7559" spans="1:4" x14ac:dyDescent="0.2">
      <c r="A7559" s="415" t="s">
        <v>10839</v>
      </c>
      <c r="B7559" s="415" t="s">
        <v>3987</v>
      </c>
      <c r="C7559" s="414">
        <v>24293</v>
      </c>
      <c r="D7559" s="414">
        <v>6981.81</v>
      </c>
    </row>
    <row r="7560" spans="1:4" x14ac:dyDescent="0.2">
      <c r="A7560" s="415" t="s">
        <v>10840</v>
      </c>
      <c r="B7560" s="415" t="s">
        <v>3987</v>
      </c>
      <c r="C7560" s="414">
        <v>8295</v>
      </c>
      <c r="D7560" s="414">
        <v>2383.9699999999998</v>
      </c>
    </row>
    <row r="7561" spans="1:4" x14ac:dyDescent="0.2">
      <c r="A7561" s="415" t="s">
        <v>10841</v>
      </c>
      <c r="B7561" s="415" t="s">
        <v>3987</v>
      </c>
      <c r="C7561" s="414">
        <v>3436</v>
      </c>
      <c r="D7561" s="414">
        <v>987.50999999999988</v>
      </c>
    </row>
    <row r="7562" spans="1:4" x14ac:dyDescent="0.2">
      <c r="A7562" s="415" t="s">
        <v>10842</v>
      </c>
      <c r="B7562" s="415" t="s">
        <v>3987</v>
      </c>
      <c r="C7562" s="414">
        <v>2280</v>
      </c>
      <c r="D7562" s="414">
        <v>655.27</v>
      </c>
    </row>
    <row r="7563" spans="1:4" x14ac:dyDescent="0.2">
      <c r="A7563" s="415" t="s">
        <v>10843</v>
      </c>
      <c r="B7563" s="415" t="s">
        <v>3986</v>
      </c>
      <c r="C7563" s="414">
        <v>883239.99999999732</v>
      </c>
      <c r="D7563" s="414">
        <v>194931.07000000004</v>
      </c>
    </row>
    <row r="7564" spans="1:4" x14ac:dyDescent="0.2">
      <c r="A7564" s="415" t="s">
        <v>10844</v>
      </c>
      <c r="B7564" s="415" t="s">
        <v>3987</v>
      </c>
      <c r="C7564" s="414">
        <v>12515</v>
      </c>
      <c r="D7564" s="414">
        <v>3596.81</v>
      </c>
    </row>
    <row r="7565" spans="1:4" x14ac:dyDescent="0.2">
      <c r="A7565" s="415" t="s">
        <v>10845</v>
      </c>
      <c r="B7565" s="415" t="s">
        <v>3987</v>
      </c>
      <c r="C7565" s="414">
        <v>18951</v>
      </c>
      <c r="D7565" s="414">
        <v>5446.52</v>
      </c>
    </row>
    <row r="7566" spans="1:4" x14ac:dyDescent="0.2">
      <c r="A7566" s="415" t="s">
        <v>10846</v>
      </c>
      <c r="B7566" s="415" t="s">
        <v>3987</v>
      </c>
      <c r="C7566" s="414">
        <v>23242</v>
      </c>
      <c r="D7566" s="414">
        <v>6679.76</v>
      </c>
    </row>
    <row r="7567" spans="1:4" x14ac:dyDescent="0.2">
      <c r="A7567" s="415" t="s">
        <v>10846</v>
      </c>
      <c r="B7567" s="415" t="s">
        <v>3991</v>
      </c>
      <c r="C7567" s="414">
        <v>0</v>
      </c>
      <c r="D7567" s="414">
        <v>0</v>
      </c>
    </row>
    <row r="7568" spans="1:4" x14ac:dyDescent="0.2">
      <c r="A7568" s="415" t="s">
        <v>10846</v>
      </c>
      <c r="B7568" s="415" t="s">
        <v>3992</v>
      </c>
      <c r="C7568" s="414">
        <v>0</v>
      </c>
      <c r="D7568" s="414">
        <v>0</v>
      </c>
    </row>
    <row r="7569" spans="1:4" x14ac:dyDescent="0.2">
      <c r="A7569" s="415" t="s">
        <v>10846</v>
      </c>
      <c r="B7569" s="415" t="s">
        <v>3993</v>
      </c>
      <c r="C7569" s="414">
        <v>0</v>
      </c>
      <c r="D7569" s="414">
        <v>0</v>
      </c>
    </row>
    <row r="7570" spans="1:4" x14ac:dyDescent="0.2">
      <c r="A7570" s="415" t="s">
        <v>10847</v>
      </c>
      <c r="B7570" s="415" t="s">
        <v>3987</v>
      </c>
      <c r="C7570" s="414">
        <v>26671.3581984517</v>
      </c>
      <c r="D7570" s="414">
        <v>7665.35</v>
      </c>
    </row>
    <row r="7571" spans="1:4" x14ac:dyDescent="0.2">
      <c r="A7571" s="415" t="s">
        <v>10847</v>
      </c>
      <c r="B7571" s="415" t="s">
        <v>3988</v>
      </c>
      <c r="C7571" s="414">
        <v>30178.641801548201</v>
      </c>
      <c r="D7571" s="414">
        <v>8247.82</v>
      </c>
    </row>
    <row r="7572" spans="1:4" x14ac:dyDescent="0.2">
      <c r="A7572" s="415" t="s">
        <v>10848</v>
      </c>
      <c r="B7572" s="415" t="s">
        <v>3987</v>
      </c>
      <c r="C7572" s="414">
        <v>27821</v>
      </c>
      <c r="D7572" s="414">
        <v>7995.76</v>
      </c>
    </row>
    <row r="7573" spans="1:4" x14ac:dyDescent="0.2">
      <c r="A7573" s="415" t="s">
        <v>10849</v>
      </c>
      <c r="B7573" s="415" t="s">
        <v>3987</v>
      </c>
      <c r="C7573" s="414">
        <v>10903</v>
      </c>
      <c r="D7573" s="414">
        <v>3133.52</v>
      </c>
    </row>
    <row r="7574" spans="1:4" x14ac:dyDescent="0.2">
      <c r="A7574" s="415" t="s">
        <v>10849</v>
      </c>
      <c r="B7574" s="415" t="s">
        <v>3991</v>
      </c>
      <c r="C7574" s="414">
        <v>5793</v>
      </c>
      <c r="D7574" s="414">
        <v>1664.91</v>
      </c>
    </row>
    <row r="7575" spans="1:4" x14ac:dyDescent="0.2">
      <c r="A7575" s="415" t="s">
        <v>10849</v>
      </c>
      <c r="B7575" s="415" t="s">
        <v>3992</v>
      </c>
      <c r="C7575" s="414">
        <v>-5008.8</v>
      </c>
      <c r="D7575" s="414">
        <v>-820.44</v>
      </c>
    </row>
    <row r="7576" spans="1:4" x14ac:dyDescent="0.2">
      <c r="A7576" s="415" t="s">
        <v>10849</v>
      </c>
      <c r="B7576" s="415" t="s">
        <v>3993</v>
      </c>
      <c r="C7576" s="414">
        <v>-784.19999999999902</v>
      </c>
      <c r="D7576" s="414">
        <v>-94.1</v>
      </c>
    </row>
    <row r="7577" spans="1:4" x14ac:dyDescent="0.2">
      <c r="A7577" s="415" t="s">
        <v>10850</v>
      </c>
      <c r="B7577" s="415" t="s">
        <v>3987</v>
      </c>
      <c r="C7577" s="414">
        <v>15760</v>
      </c>
      <c r="D7577" s="414">
        <v>4529.42</v>
      </c>
    </row>
    <row r="7578" spans="1:4" x14ac:dyDescent="0.2">
      <c r="A7578" s="415" t="s">
        <v>10851</v>
      </c>
      <c r="B7578" s="415" t="s">
        <v>3987</v>
      </c>
      <c r="C7578" s="414">
        <v>9942</v>
      </c>
      <c r="D7578" s="414">
        <v>2857.33</v>
      </c>
    </row>
    <row r="7579" spans="1:4" x14ac:dyDescent="0.2">
      <c r="A7579" s="415" t="s">
        <v>10852</v>
      </c>
      <c r="B7579" s="415" t="s">
        <v>3987</v>
      </c>
      <c r="C7579" s="414">
        <v>6874</v>
      </c>
      <c r="D7579" s="414">
        <v>1975.5600000000002</v>
      </c>
    </row>
    <row r="7580" spans="1:4" x14ac:dyDescent="0.2">
      <c r="A7580" s="415" t="s">
        <v>10853</v>
      </c>
      <c r="B7580" s="415" t="s">
        <v>3987</v>
      </c>
      <c r="C7580" s="414">
        <v>5941</v>
      </c>
      <c r="D7580" s="414">
        <v>1707.4499999999998</v>
      </c>
    </row>
    <row r="7581" spans="1:4" x14ac:dyDescent="0.2">
      <c r="A7581" s="415" t="s">
        <v>10854</v>
      </c>
      <c r="B7581" s="415" t="s">
        <v>3987</v>
      </c>
      <c r="C7581" s="414">
        <v>11181</v>
      </c>
      <c r="D7581" s="414">
        <v>3213.42</v>
      </c>
    </row>
    <row r="7582" spans="1:4" x14ac:dyDescent="0.2">
      <c r="A7582" s="415" t="s">
        <v>10855</v>
      </c>
      <c r="B7582" s="415" t="s">
        <v>3987</v>
      </c>
      <c r="C7582" s="414">
        <v>12602</v>
      </c>
      <c r="D7582" s="414">
        <v>3621.81</v>
      </c>
    </row>
    <row r="7583" spans="1:4" x14ac:dyDescent="0.2">
      <c r="A7583" s="415" t="s">
        <v>10856</v>
      </c>
      <c r="B7583" s="415" t="s">
        <v>3987</v>
      </c>
      <c r="C7583" s="414">
        <v>9516</v>
      </c>
      <c r="D7583" s="414">
        <v>2734.9</v>
      </c>
    </row>
    <row r="7584" spans="1:4" x14ac:dyDescent="0.2">
      <c r="A7584" s="415" t="s">
        <v>10857</v>
      </c>
      <c r="B7584" s="415" t="s">
        <v>3987</v>
      </c>
      <c r="C7584" s="414">
        <v>3506</v>
      </c>
      <c r="D7584" s="414">
        <v>1007.62</v>
      </c>
    </row>
    <row r="7585" spans="1:4" x14ac:dyDescent="0.2">
      <c r="A7585" s="415" t="s">
        <v>10857</v>
      </c>
      <c r="B7585" s="415" t="s">
        <v>3991</v>
      </c>
      <c r="C7585" s="414">
        <v>739</v>
      </c>
      <c r="D7585" s="414">
        <v>212.39</v>
      </c>
    </row>
    <row r="7586" spans="1:4" x14ac:dyDescent="0.2">
      <c r="A7586" s="415" t="s">
        <v>10857</v>
      </c>
      <c r="B7586" s="415" t="s">
        <v>3992</v>
      </c>
      <c r="C7586" s="414">
        <v>-739</v>
      </c>
      <c r="D7586" s="414">
        <v>-121.05</v>
      </c>
    </row>
    <row r="7587" spans="1:4" x14ac:dyDescent="0.2">
      <c r="A7587" s="415" t="s">
        <v>10857</v>
      </c>
      <c r="B7587" s="415" t="s">
        <v>3993</v>
      </c>
      <c r="C7587" s="414">
        <v>0</v>
      </c>
      <c r="D7587" s="414">
        <v>0</v>
      </c>
    </row>
    <row r="7588" spans="1:4" x14ac:dyDescent="0.2">
      <c r="A7588" s="415" t="s">
        <v>10858</v>
      </c>
      <c r="B7588" s="415" t="s">
        <v>3987</v>
      </c>
      <c r="C7588" s="414">
        <v>30028.412080395599</v>
      </c>
      <c r="D7588" s="414">
        <v>8630.17</v>
      </c>
    </row>
    <row r="7589" spans="1:4" x14ac:dyDescent="0.2">
      <c r="A7589" s="415" t="s">
        <v>10858</v>
      </c>
      <c r="B7589" s="415" t="s">
        <v>3988</v>
      </c>
      <c r="C7589" s="414">
        <v>17531.587919604299</v>
      </c>
      <c r="D7589" s="414">
        <v>4791.38</v>
      </c>
    </row>
    <row r="7590" spans="1:4" x14ac:dyDescent="0.2">
      <c r="A7590" s="415" t="s">
        <v>10859</v>
      </c>
      <c r="B7590" s="415" t="s">
        <v>3987</v>
      </c>
      <c r="C7590" s="414">
        <v>15527</v>
      </c>
      <c r="D7590" s="414">
        <v>4462.4400000000005</v>
      </c>
    </row>
    <row r="7591" spans="1:4" x14ac:dyDescent="0.2">
      <c r="A7591" s="415" t="s">
        <v>10859</v>
      </c>
      <c r="B7591" s="415" t="s">
        <v>3991</v>
      </c>
      <c r="C7591" s="414">
        <v>1840</v>
      </c>
      <c r="D7591" s="414">
        <v>528.81000000000006</v>
      </c>
    </row>
    <row r="7592" spans="1:4" x14ac:dyDescent="0.2">
      <c r="A7592" s="415" t="s">
        <v>10859</v>
      </c>
      <c r="B7592" s="415" t="s">
        <v>3992</v>
      </c>
      <c r="C7592" s="414">
        <v>-1819.7</v>
      </c>
      <c r="D7592" s="414">
        <v>-298.07000000000005</v>
      </c>
    </row>
    <row r="7593" spans="1:4" x14ac:dyDescent="0.2">
      <c r="A7593" s="415" t="s">
        <v>10859</v>
      </c>
      <c r="B7593" s="415" t="s">
        <v>3993</v>
      </c>
      <c r="C7593" s="414">
        <v>-20.299999999999901</v>
      </c>
      <c r="D7593" s="414">
        <v>-2.44</v>
      </c>
    </row>
    <row r="7594" spans="1:4" x14ac:dyDescent="0.2">
      <c r="A7594" s="415" t="s">
        <v>10860</v>
      </c>
      <c r="B7594" s="415" t="s">
        <v>3987</v>
      </c>
      <c r="C7594" s="414">
        <v>28479.2191435768</v>
      </c>
      <c r="D7594" s="414">
        <v>8184.93</v>
      </c>
    </row>
    <row r="7595" spans="1:4" x14ac:dyDescent="0.2">
      <c r="A7595" s="415" t="s">
        <v>10860</v>
      </c>
      <c r="B7595" s="415" t="s">
        <v>3988</v>
      </c>
      <c r="C7595" s="414">
        <v>61970.780856423102</v>
      </c>
      <c r="D7595" s="414">
        <v>16936.61</v>
      </c>
    </row>
    <row r="7596" spans="1:4" x14ac:dyDescent="0.2">
      <c r="A7596" s="415" t="s">
        <v>10861</v>
      </c>
      <c r="B7596" s="415" t="s">
        <v>3987</v>
      </c>
      <c r="C7596" s="414">
        <v>19698.642625607747</v>
      </c>
      <c r="D7596" s="414">
        <v>5661.39</v>
      </c>
    </row>
    <row r="7597" spans="1:4" x14ac:dyDescent="0.2">
      <c r="A7597" s="415" t="s">
        <v>10861</v>
      </c>
      <c r="B7597" s="415" t="s">
        <v>3988</v>
      </c>
      <c r="C7597" s="414">
        <v>45963.499459751401</v>
      </c>
      <c r="D7597" s="414">
        <v>12561.81</v>
      </c>
    </row>
    <row r="7598" spans="1:4" x14ac:dyDescent="0.2">
      <c r="A7598" s="415" t="s">
        <v>10861</v>
      </c>
      <c r="B7598" s="415" t="s">
        <v>3989</v>
      </c>
      <c r="C7598" s="414">
        <v>31570.357914640696</v>
      </c>
      <c r="D7598" s="414">
        <v>8164.1</v>
      </c>
    </row>
    <row r="7599" spans="1:4" x14ac:dyDescent="0.2">
      <c r="A7599" s="415" t="s">
        <v>10861</v>
      </c>
      <c r="B7599" s="415" t="s">
        <v>3991</v>
      </c>
      <c r="C7599" s="414">
        <v>6154.4773095623877</v>
      </c>
      <c r="D7599" s="414">
        <v>1768.8000000000002</v>
      </c>
    </row>
    <row r="7600" spans="1:4" x14ac:dyDescent="0.2">
      <c r="A7600" s="415" t="s">
        <v>10861</v>
      </c>
      <c r="B7600" s="415" t="s">
        <v>3994</v>
      </c>
      <c r="C7600" s="414">
        <v>14360.447055645547</v>
      </c>
      <c r="D7600" s="414">
        <v>3924.71</v>
      </c>
    </row>
    <row r="7601" spans="1:4" x14ac:dyDescent="0.2">
      <c r="A7601" s="415" t="s">
        <v>10861</v>
      </c>
      <c r="B7601" s="415" t="s">
        <v>3992</v>
      </c>
      <c r="C7601" s="414">
        <v>-5645.4720421393622</v>
      </c>
      <c r="D7601" s="414">
        <v>-924.74</v>
      </c>
    </row>
    <row r="7602" spans="1:4" x14ac:dyDescent="0.2">
      <c r="A7602" s="415" t="s">
        <v>10861</v>
      </c>
      <c r="B7602" s="415" t="s">
        <v>3995</v>
      </c>
      <c r="C7602" s="414">
        <v>-13172.768098325148</v>
      </c>
      <c r="D7602" s="414">
        <v>-2157.7000000000007</v>
      </c>
    </row>
    <row r="7603" spans="1:4" x14ac:dyDescent="0.2">
      <c r="A7603" s="415" t="s">
        <v>10861</v>
      </c>
      <c r="B7603" s="415" t="s">
        <v>3993</v>
      </c>
      <c r="C7603" s="414">
        <v>-509.00526742302497</v>
      </c>
      <c r="D7603" s="414">
        <v>-61.07</v>
      </c>
    </row>
    <row r="7604" spans="1:4" x14ac:dyDescent="0.2">
      <c r="A7604" s="415" t="s">
        <v>10861</v>
      </c>
      <c r="B7604" s="415" t="s">
        <v>3996</v>
      </c>
      <c r="C7604" s="414">
        <v>-1187.6789573203941</v>
      </c>
      <c r="D7604" s="414">
        <v>-142.53</v>
      </c>
    </row>
    <row r="7605" spans="1:4" x14ac:dyDescent="0.2">
      <c r="A7605" s="415" t="s">
        <v>10861</v>
      </c>
      <c r="B7605" s="415" t="s">
        <v>3997</v>
      </c>
      <c r="C7605" s="414">
        <v>9863.5756347919742</v>
      </c>
      <c r="D7605" s="414">
        <v>2550.7300000000005</v>
      </c>
    </row>
    <row r="7606" spans="1:4" x14ac:dyDescent="0.2">
      <c r="A7606" s="415" t="s">
        <v>10861</v>
      </c>
      <c r="B7606" s="415" t="s">
        <v>3998</v>
      </c>
      <c r="C7606" s="414">
        <v>-9047.8098595353349</v>
      </c>
      <c r="D7606" s="414">
        <v>-1482.02</v>
      </c>
    </row>
    <row r="7607" spans="1:4" x14ac:dyDescent="0.2">
      <c r="A7607" s="415" t="s">
        <v>10861</v>
      </c>
      <c r="B7607" s="415" t="s">
        <v>3999</v>
      </c>
      <c r="C7607" s="414">
        <v>-815.76577525663697</v>
      </c>
      <c r="D7607" s="414">
        <v>-97.9</v>
      </c>
    </row>
    <row r="7608" spans="1:4" x14ac:dyDescent="0.2">
      <c r="A7608" s="415" t="s">
        <v>10862</v>
      </c>
      <c r="B7608" s="415" t="s">
        <v>3987</v>
      </c>
      <c r="C7608" s="414">
        <v>3345</v>
      </c>
      <c r="D7608" s="414">
        <v>961.35</v>
      </c>
    </row>
    <row r="7609" spans="1:4" x14ac:dyDescent="0.2">
      <c r="A7609" s="415" t="s">
        <v>10863</v>
      </c>
      <c r="B7609" s="415" t="s">
        <v>3987</v>
      </c>
      <c r="C7609" s="414">
        <v>10893</v>
      </c>
      <c r="D7609" s="414">
        <v>3130.65</v>
      </c>
    </row>
    <row r="7610" spans="1:4" x14ac:dyDescent="0.2">
      <c r="A7610" s="415" t="s">
        <v>10864</v>
      </c>
      <c r="B7610" s="415" t="s">
        <v>3987</v>
      </c>
      <c r="C7610" s="414">
        <v>7661</v>
      </c>
      <c r="D7610" s="414">
        <v>2201.77</v>
      </c>
    </row>
    <row r="7611" spans="1:4" x14ac:dyDescent="0.2">
      <c r="A7611" s="415" t="s">
        <v>10864</v>
      </c>
      <c r="B7611" s="415" t="s">
        <v>3991</v>
      </c>
      <c r="C7611" s="414">
        <v>2046</v>
      </c>
      <c r="D7611" s="414">
        <v>588.02</v>
      </c>
    </row>
    <row r="7612" spans="1:4" x14ac:dyDescent="0.2">
      <c r="A7612" s="415" t="s">
        <v>10864</v>
      </c>
      <c r="B7612" s="415" t="s">
        <v>3992</v>
      </c>
      <c r="C7612" s="414">
        <v>-2046</v>
      </c>
      <c r="D7612" s="414">
        <v>-335.13</v>
      </c>
    </row>
    <row r="7613" spans="1:4" x14ac:dyDescent="0.2">
      <c r="A7613" s="415" t="s">
        <v>10864</v>
      </c>
      <c r="B7613" s="415" t="s">
        <v>3993</v>
      </c>
      <c r="C7613" s="414">
        <v>0</v>
      </c>
      <c r="D7613" s="414">
        <v>0</v>
      </c>
    </row>
    <row r="7614" spans="1:4" x14ac:dyDescent="0.2">
      <c r="A7614" s="415" t="s">
        <v>10865</v>
      </c>
      <c r="B7614" s="415" t="s">
        <v>3987</v>
      </c>
      <c r="C7614" s="414">
        <v>9425</v>
      </c>
      <c r="D7614" s="414">
        <v>2708.75</v>
      </c>
    </row>
    <row r="7615" spans="1:4" x14ac:dyDescent="0.2">
      <c r="A7615" s="415" t="s">
        <v>10866</v>
      </c>
      <c r="B7615" s="415" t="s">
        <v>3987</v>
      </c>
      <c r="C7615" s="414">
        <v>8747</v>
      </c>
      <c r="D7615" s="414">
        <v>2513.89</v>
      </c>
    </row>
    <row r="7616" spans="1:4" x14ac:dyDescent="0.2">
      <c r="A7616" s="415" t="s">
        <v>10867</v>
      </c>
      <c r="B7616" s="415" t="s">
        <v>3987</v>
      </c>
      <c r="C7616" s="414">
        <v>9207</v>
      </c>
      <c r="D7616" s="414">
        <v>2646.09</v>
      </c>
    </row>
    <row r="7617" spans="1:4" x14ac:dyDescent="0.2">
      <c r="A7617" s="415" t="s">
        <v>10868</v>
      </c>
      <c r="B7617" s="415" t="s">
        <v>3987</v>
      </c>
      <c r="C7617" s="414">
        <v>28088.627049180181</v>
      </c>
      <c r="D7617" s="414">
        <v>8072.6799999999994</v>
      </c>
    </row>
    <row r="7618" spans="1:4" x14ac:dyDescent="0.2">
      <c r="A7618" s="415" t="s">
        <v>10868</v>
      </c>
      <c r="B7618" s="415" t="s">
        <v>3988</v>
      </c>
      <c r="C7618" s="414">
        <v>54154.872950819576</v>
      </c>
      <c r="D7618" s="414">
        <v>14800.529999999999</v>
      </c>
    </row>
    <row r="7619" spans="1:4" x14ac:dyDescent="0.2">
      <c r="A7619" s="415" t="s">
        <v>10869</v>
      </c>
      <c r="B7619" s="415" t="s">
        <v>3987</v>
      </c>
      <c r="C7619" s="414">
        <v>28380.503144654049</v>
      </c>
      <c r="D7619" s="414">
        <v>8156.54</v>
      </c>
    </row>
    <row r="7620" spans="1:4" x14ac:dyDescent="0.2">
      <c r="A7620" s="415" t="s">
        <v>10869</v>
      </c>
      <c r="B7620" s="415" t="s">
        <v>3988</v>
      </c>
      <c r="C7620" s="414">
        <v>43819.496855345846</v>
      </c>
      <c r="D7620" s="414">
        <v>11975.869999999999</v>
      </c>
    </row>
    <row r="7621" spans="1:4" x14ac:dyDescent="0.2">
      <c r="A7621" s="415" t="s">
        <v>10870</v>
      </c>
      <c r="B7621" s="415" t="s">
        <v>3987</v>
      </c>
      <c r="C7621" s="414">
        <v>2238</v>
      </c>
      <c r="D7621" s="414">
        <v>643.20000000000005</v>
      </c>
    </row>
    <row r="7622" spans="1:4" x14ac:dyDescent="0.2">
      <c r="A7622" s="415" t="s">
        <v>10871</v>
      </c>
      <c r="B7622" s="415" t="s">
        <v>3987</v>
      </c>
      <c r="C7622" s="414">
        <v>26829</v>
      </c>
      <c r="D7622" s="414">
        <v>7710.65</v>
      </c>
    </row>
    <row r="7623" spans="1:4" x14ac:dyDescent="0.2">
      <c r="A7623" s="415" t="s">
        <v>10872</v>
      </c>
      <c r="B7623" s="415" t="s">
        <v>3987</v>
      </c>
      <c r="C7623" s="414">
        <v>23693</v>
      </c>
      <c r="D7623" s="414">
        <v>6809.37</v>
      </c>
    </row>
    <row r="7624" spans="1:4" x14ac:dyDescent="0.2">
      <c r="A7624" s="415" t="s">
        <v>10873</v>
      </c>
      <c r="B7624" s="415" t="s">
        <v>3987</v>
      </c>
      <c r="C7624" s="414">
        <v>7965</v>
      </c>
      <c r="D7624" s="414">
        <v>2289.14</v>
      </c>
    </row>
    <row r="7625" spans="1:4" x14ac:dyDescent="0.2">
      <c r="A7625" s="415" t="s">
        <v>10874</v>
      </c>
      <c r="B7625" s="415" t="s">
        <v>3987</v>
      </c>
      <c r="C7625" s="414">
        <v>14017.209011264064</v>
      </c>
      <c r="D7625" s="414">
        <v>4028.5499999999993</v>
      </c>
    </row>
    <row r="7626" spans="1:4" x14ac:dyDescent="0.2">
      <c r="A7626" s="415" t="s">
        <v>10874</v>
      </c>
      <c r="B7626" s="415" t="s">
        <v>3988</v>
      </c>
      <c r="C7626" s="414">
        <v>915.79098873591931</v>
      </c>
      <c r="D7626" s="414">
        <v>250.29000000000002</v>
      </c>
    </row>
    <row r="7627" spans="1:4" x14ac:dyDescent="0.2">
      <c r="A7627" s="415" t="s">
        <v>10875</v>
      </c>
      <c r="B7627" s="415" t="s">
        <v>3987</v>
      </c>
      <c r="C7627" s="414">
        <v>19349</v>
      </c>
      <c r="D7627" s="414">
        <v>5560.9</v>
      </c>
    </row>
    <row r="7628" spans="1:4" x14ac:dyDescent="0.2">
      <c r="A7628" s="415" t="s">
        <v>10876</v>
      </c>
      <c r="B7628" s="415" t="s">
        <v>3987</v>
      </c>
      <c r="C7628" s="414">
        <v>2200</v>
      </c>
      <c r="D7628" s="414">
        <v>632.28</v>
      </c>
    </row>
    <row r="7629" spans="1:4" x14ac:dyDescent="0.2">
      <c r="A7629" s="415" t="s">
        <v>10877</v>
      </c>
      <c r="B7629" s="415" t="s">
        <v>3987</v>
      </c>
      <c r="C7629" s="414">
        <v>6657</v>
      </c>
      <c r="D7629" s="414">
        <v>1913.22</v>
      </c>
    </row>
    <row r="7630" spans="1:4" x14ac:dyDescent="0.2">
      <c r="A7630" s="415" t="s">
        <v>10878</v>
      </c>
      <c r="B7630" s="415" t="s">
        <v>3987</v>
      </c>
      <c r="C7630" s="414">
        <v>9125.2999999999902</v>
      </c>
      <c r="D7630" s="414">
        <v>2622.61</v>
      </c>
    </row>
    <row r="7631" spans="1:4" x14ac:dyDescent="0.2">
      <c r="A7631" s="415" t="s">
        <v>10879</v>
      </c>
      <c r="B7631" s="415" t="s">
        <v>3987</v>
      </c>
      <c r="C7631" s="414">
        <v>29148</v>
      </c>
      <c r="D7631" s="414">
        <v>8377.1299999999992</v>
      </c>
    </row>
    <row r="7632" spans="1:4" x14ac:dyDescent="0.2">
      <c r="A7632" s="415" t="s">
        <v>10880</v>
      </c>
      <c r="B7632" s="415" t="s">
        <v>3987</v>
      </c>
      <c r="C7632" s="414">
        <v>8652</v>
      </c>
      <c r="D7632" s="414">
        <v>2486.58</v>
      </c>
    </row>
    <row r="7633" spans="1:4" x14ac:dyDescent="0.2">
      <c r="A7633" s="415" t="s">
        <v>10881</v>
      </c>
      <c r="B7633" s="415" t="s">
        <v>3987</v>
      </c>
      <c r="C7633" s="414">
        <v>8030</v>
      </c>
      <c r="D7633" s="414">
        <v>2307.8200000000002</v>
      </c>
    </row>
    <row r="7634" spans="1:4" x14ac:dyDescent="0.2">
      <c r="A7634" s="415" t="s">
        <v>10882</v>
      </c>
      <c r="B7634" s="415" t="s">
        <v>3987</v>
      </c>
      <c r="C7634" s="414">
        <v>12925</v>
      </c>
      <c r="D7634" s="414">
        <v>3714.65</v>
      </c>
    </row>
    <row r="7635" spans="1:4" x14ac:dyDescent="0.2">
      <c r="A7635" s="415" t="s">
        <v>10883</v>
      </c>
      <c r="B7635" s="415" t="s">
        <v>3987</v>
      </c>
      <c r="C7635" s="414">
        <v>4370</v>
      </c>
      <c r="D7635" s="414">
        <v>1255.94</v>
      </c>
    </row>
    <row r="7636" spans="1:4" x14ac:dyDescent="0.2">
      <c r="A7636" s="415" t="s">
        <v>10884</v>
      </c>
      <c r="B7636" s="415" t="s">
        <v>3987</v>
      </c>
      <c r="C7636" s="414">
        <v>7223</v>
      </c>
      <c r="D7636" s="414">
        <v>2075.89</v>
      </c>
    </row>
    <row r="7637" spans="1:4" x14ac:dyDescent="0.2">
      <c r="A7637" s="415" t="s">
        <v>10884</v>
      </c>
      <c r="B7637" s="415" t="s">
        <v>3991</v>
      </c>
      <c r="C7637" s="414">
        <v>1574</v>
      </c>
      <c r="D7637" s="414">
        <v>452.37</v>
      </c>
    </row>
    <row r="7638" spans="1:4" x14ac:dyDescent="0.2">
      <c r="A7638" s="415" t="s">
        <v>10884</v>
      </c>
      <c r="B7638" s="415" t="s">
        <v>3992</v>
      </c>
      <c r="C7638" s="414">
        <v>-1574</v>
      </c>
      <c r="D7638" s="414">
        <v>-257.82</v>
      </c>
    </row>
    <row r="7639" spans="1:4" x14ac:dyDescent="0.2">
      <c r="A7639" s="415" t="s">
        <v>10884</v>
      </c>
      <c r="B7639" s="415" t="s">
        <v>3993</v>
      </c>
      <c r="C7639" s="414">
        <v>0</v>
      </c>
      <c r="D7639" s="414">
        <v>0</v>
      </c>
    </row>
    <row r="7640" spans="1:4" x14ac:dyDescent="0.2">
      <c r="A7640" s="415" t="s">
        <v>10885</v>
      </c>
      <c r="B7640" s="415" t="s">
        <v>3987</v>
      </c>
      <c r="C7640" s="414">
        <v>9144</v>
      </c>
      <c r="D7640" s="414">
        <v>2627.99</v>
      </c>
    </row>
    <row r="7641" spans="1:4" x14ac:dyDescent="0.2">
      <c r="A7641" s="415" t="s">
        <v>10886</v>
      </c>
      <c r="B7641" s="415" t="s">
        <v>3987</v>
      </c>
      <c r="C7641" s="414">
        <v>9100</v>
      </c>
      <c r="D7641" s="414">
        <v>2615.34</v>
      </c>
    </row>
    <row r="7642" spans="1:4" x14ac:dyDescent="0.2">
      <c r="A7642" s="415" t="s">
        <v>10887</v>
      </c>
      <c r="B7642" s="415" t="s">
        <v>3987</v>
      </c>
      <c r="C7642" s="414">
        <v>4791</v>
      </c>
      <c r="D7642" s="414">
        <v>1376.93</v>
      </c>
    </row>
    <row r="7643" spans="1:4" x14ac:dyDescent="0.2">
      <c r="A7643" s="415" t="s">
        <v>10887</v>
      </c>
      <c r="B7643" s="415" t="s">
        <v>3991</v>
      </c>
      <c r="C7643" s="414">
        <v>1642</v>
      </c>
      <c r="D7643" s="414">
        <v>471.91</v>
      </c>
    </row>
    <row r="7644" spans="1:4" x14ac:dyDescent="0.2">
      <c r="A7644" s="415" t="s">
        <v>10887</v>
      </c>
      <c r="B7644" s="415" t="s">
        <v>3992</v>
      </c>
      <c r="C7644" s="414">
        <v>-1642</v>
      </c>
      <c r="D7644" s="414">
        <v>-268.95999999999998</v>
      </c>
    </row>
    <row r="7645" spans="1:4" x14ac:dyDescent="0.2">
      <c r="A7645" s="415" t="s">
        <v>10887</v>
      </c>
      <c r="B7645" s="415" t="s">
        <v>3993</v>
      </c>
      <c r="C7645" s="414">
        <v>0</v>
      </c>
      <c r="D7645" s="414">
        <v>0</v>
      </c>
    </row>
    <row r="7646" spans="1:4" x14ac:dyDescent="0.2">
      <c r="A7646" s="415" t="s">
        <v>10888</v>
      </c>
      <c r="B7646" s="415" t="s">
        <v>3987</v>
      </c>
      <c r="C7646" s="414">
        <v>28908.333333333299</v>
      </c>
      <c r="D7646" s="414">
        <v>8308.25</v>
      </c>
    </row>
    <row r="7647" spans="1:4" x14ac:dyDescent="0.2">
      <c r="A7647" s="415" t="s">
        <v>10888</v>
      </c>
      <c r="B7647" s="415" t="s">
        <v>3988</v>
      </c>
      <c r="C7647" s="414">
        <v>40471.666666666599</v>
      </c>
      <c r="D7647" s="414">
        <v>11060.91</v>
      </c>
    </row>
    <row r="7648" spans="1:4" x14ac:dyDescent="0.2">
      <c r="A7648" s="415" t="s">
        <v>10889</v>
      </c>
      <c r="B7648" s="415" t="s">
        <v>3987</v>
      </c>
      <c r="C7648" s="414">
        <v>26732.9545454545</v>
      </c>
      <c r="D7648" s="414">
        <v>7683.05</v>
      </c>
    </row>
    <row r="7649" spans="1:4" x14ac:dyDescent="0.2">
      <c r="A7649" s="415" t="s">
        <v>10889</v>
      </c>
      <c r="B7649" s="415" t="s">
        <v>3988</v>
      </c>
      <c r="C7649" s="414">
        <v>10907.045454545399</v>
      </c>
      <c r="D7649" s="414">
        <v>2980.9</v>
      </c>
    </row>
    <row r="7650" spans="1:4" x14ac:dyDescent="0.2">
      <c r="A7650" s="415" t="s">
        <v>10890</v>
      </c>
      <c r="B7650" s="415" t="s">
        <v>3987</v>
      </c>
      <c r="C7650" s="414">
        <v>2747</v>
      </c>
      <c r="D7650" s="414">
        <v>789.49</v>
      </c>
    </row>
    <row r="7651" spans="1:4" x14ac:dyDescent="0.2">
      <c r="A7651" s="415" t="s">
        <v>10891</v>
      </c>
      <c r="B7651" s="415" t="s">
        <v>3987</v>
      </c>
      <c r="C7651" s="414">
        <v>8057</v>
      </c>
      <c r="D7651" s="414">
        <v>2315.58</v>
      </c>
    </row>
    <row r="7652" spans="1:4" x14ac:dyDescent="0.2">
      <c r="A7652" s="415" t="s">
        <v>10891</v>
      </c>
      <c r="B7652" s="415" t="s">
        <v>3991</v>
      </c>
      <c r="C7652" s="414">
        <v>1638</v>
      </c>
      <c r="D7652" s="414">
        <v>470.76</v>
      </c>
    </row>
    <row r="7653" spans="1:4" x14ac:dyDescent="0.2">
      <c r="A7653" s="415" t="s">
        <v>10891</v>
      </c>
      <c r="B7653" s="415" t="s">
        <v>3992</v>
      </c>
      <c r="C7653" s="414">
        <v>-1638</v>
      </c>
      <c r="D7653" s="414">
        <v>-268.3</v>
      </c>
    </row>
    <row r="7654" spans="1:4" x14ac:dyDescent="0.2">
      <c r="A7654" s="415" t="s">
        <v>10891</v>
      </c>
      <c r="B7654" s="415" t="s">
        <v>3993</v>
      </c>
      <c r="C7654" s="414">
        <v>0</v>
      </c>
      <c r="D7654" s="414">
        <v>0</v>
      </c>
    </row>
    <row r="7655" spans="1:4" x14ac:dyDescent="0.2">
      <c r="A7655" s="415" t="s">
        <v>10892</v>
      </c>
      <c r="B7655" s="415" t="s">
        <v>3987</v>
      </c>
      <c r="C7655" s="414">
        <v>29097.443181818144</v>
      </c>
      <c r="D7655" s="414">
        <v>8362.5999999999985</v>
      </c>
    </row>
    <row r="7656" spans="1:4" x14ac:dyDescent="0.2">
      <c r="A7656" s="415" t="s">
        <v>10892</v>
      </c>
      <c r="B7656" s="415" t="s">
        <v>3988</v>
      </c>
      <c r="C7656" s="414">
        <v>11871.756818181799</v>
      </c>
      <c r="D7656" s="414">
        <v>3244.55</v>
      </c>
    </row>
    <row r="7657" spans="1:4" x14ac:dyDescent="0.2">
      <c r="A7657" s="415" t="s">
        <v>10893</v>
      </c>
      <c r="B7657" s="415" t="s">
        <v>3987</v>
      </c>
      <c r="C7657" s="414">
        <v>8025.299999999982</v>
      </c>
      <c r="D7657" s="414">
        <v>2306.4699999999998</v>
      </c>
    </row>
    <row r="7658" spans="1:4" x14ac:dyDescent="0.2">
      <c r="A7658" s="415" t="s">
        <v>10894</v>
      </c>
      <c r="B7658" s="415" t="s">
        <v>3987</v>
      </c>
      <c r="C7658" s="414">
        <v>6215</v>
      </c>
      <c r="D7658" s="414">
        <v>1786.19</v>
      </c>
    </row>
    <row r="7659" spans="1:4" x14ac:dyDescent="0.2">
      <c r="A7659" s="415" t="s">
        <v>10894</v>
      </c>
      <c r="B7659" s="415" t="s">
        <v>3991</v>
      </c>
      <c r="C7659" s="414">
        <v>1336</v>
      </c>
      <c r="D7659" s="414">
        <v>383.97</v>
      </c>
    </row>
    <row r="7660" spans="1:4" x14ac:dyDescent="0.2">
      <c r="A7660" s="415" t="s">
        <v>10894</v>
      </c>
      <c r="B7660" s="415" t="s">
        <v>3992</v>
      </c>
      <c r="C7660" s="414">
        <v>-1336</v>
      </c>
      <c r="D7660" s="414">
        <v>-218.84</v>
      </c>
    </row>
    <row r="7661" spans="1:4" x14ac:dyDescent="0.2">
      <c r="A7661" s="415" t="s">
        <v>10894</v>
      </c>
      <c r="B7661" s="415" t="s">
        <v>3993</v>
      </c>
      <c r="C7661" s="414">
        <v>0</v>
      </c>
      <c r="D7661" s="414">
        <v>0</v>
      </c>
    </row>
    <row r="7662" spans="1:4" x14ac:dyDescent="0.2">
      <c r="A7662" s="415" t="s">
        <v>10895</v>
      </c>
      <c r="B7662" s="415" t="s">
        <v>3987</v>
      </c>
      <c r="C7662" s="414">
        <v>28128.396493007702</v>
      </c>
      <c r="D7662" s="414">
        <v>8084.1</v>
      </c>
    </row>
    <row r="7663" spans="1:4" x14ac:dyDescent="0.2">
      <c r="A7663" s="415" t="s">
        <v>10895</v>
      </c>
      <c r="B7663" s="415" t="s">
        <v>3988</v>
      </c>
      <c r="C7663" s="414">
        <v>36571.6035069922</v>
      </c>
      <c r="D7663" s="414">
        <v>9995.02</v>
      </c>
    </row>
    <row r="7664" spans="1:4" x14ac:dyDescent="0.2">
      <c r="A7664" s="415" t="s">
        <v>10896</v>
      </c>
      <c r="B7664" s="415" t="s">
        <v>3987</v>
      </c>
      <c r="C7664" s="414">
        <v>3754</v>
      </c>
      <c r="D7664" s="414">
        <v>1078.9000000000001</v>
      </c>
    </row>
    <row r="7665" spans="1:4" x14ac:dyDescent="0.2">
      <c r="A7665" s="415" t="s">
        <v>10897</v>
      </c>
      <c r="B7665" s="415" t="s">
        <v>3987</v>
      </c>
      <c r="C7665" s="414">
        <v>27217.0151405912</v>
      </c>
      <c r="D7665" s="414">
        <v>7822.17</v>
      </c>
    </row>
    <row r="7666" spans="1:4" x14ac:dyDescent="0.2">
      <c r="A7666" s="415" t="s">
        <v>10897</v>
      </c>
      <c r="B7666" s="415" t="s">
        <v>3988</v>
      </c>
      <c r="C7666" s="414">
        <v>48282.984859408803</v>
      </c>
      <c r="D7666" s="414">
        <v>13195.74</v>
      </c>
    </row>
    <row r="7667" spans="1:4" x14ac:dyDescent="0.2">
      <c r="A7667" s="415" t="s">
        <v>10898</v>
      </c>
      <c r="B7667" s="415" t="s">
        <v>3987</v>
      </c>
      <c r="C7667" s="414">
        <v>4145</v>
      </c>
      <c r="D7667" s="414">
        <v>1191.28</v>
      </c>
    </row>
    <row r="7668" spans="1:4" x14ac:dyDescent="0.2">
      <c r="A7668" s="415" t="s">
        <v>10898</v>
      </c>
      <c r="B7668" s="415" t="s">
        <v>3991</v>
      </c>
      <c r="C7668" s="414">
        <v>1603</v>
      </c>
      <c r="D7668" s="414">
        <v>460.7</v>
      </c>
    </row>
    <row r="7669" spans="1:4" x14ac:dyDescent="0.2">
      <c r="A7669" s="415" t="s">
        <v>10898</v>
      </c>
      <c r="B7669" s="415" t="s">
        <v>3992</v>
      </c>
      <c r="C7669" s="414">
        <v>-1494.1999999999989</v>
      </c>
      <c r="D7669" s="414">
        <v>-244.75</v>
      </c>
    </row>
    <row r="7670" spans="1:4" x14ac:dyDescent="0.2">
      <c r="A7670" s="415" t="s">
        <v>10898</v>
      </c>
      <c r="B7670" s="415" t="s">
        <v>3993</v>
      </c>
      <c r="C7670" s="414">
        <v>-108.8</v>
      </c>
      <c r="D7670" s="414">
        <v>-13.06</v>
      </c>
    </row>
    <row r="7671" spans="1:4" x14ac:dyDescent="0.2">
      <c r="A7671" s="415" t="s">
        <v>10899</v>
      </c>
      <c r="B7671" s="415" t="s">
        <v>3987</v>
      </c>
      <c r="C7671" s="414">
        <v>9208.5</v>
      </c>
      <c r="D7671" s="414">
        <v>2646.52</v>
      </c>
    </row>
    <row r="7672" spans="1:4" x14ac:dyDescent="0.2">
      <c r="A7672" s="415" t="s">
        <v>10900</v>
      </c>
      <c r="B7672" s="415" t="s">
        <v>3987</v>
      </c>
      <c r="C7672" s="414">
        <v>15699</v>
      </c>
      <c r="D7672" s="414">
        <v>4511.8900000000003</v>
      </c>
    </row>
    <row r="7673" spans="1:4" x14ac:dyDescent="0.2">
      <c r="A7673" s="415" t="s">
        <v>10901</v>
      </c>
      <c r="B7673" s="415" t="s">
        <v>3987</v>
      </c>
      <c r="C7673" s="414">
        <v>17716</v>
      </c>
      <c r="D7673" s="414">
        <v>5091.58</v>
      </c>
    </row>
    <row r="7674" spans="1:4" x14ac:dyDescent="0.2">
      <c r="A7674" s="415" t="s">
        <v>10902</v>
      </c>
      <c r="B7674" s="415" t="s">
        <v>3987</v>
      </c>
      <c r="C7674" s="414">
        <v>4305</v>
      </c>
      <c r="D7674" s="414">
        <v>1237.26</v>
      </c>
    </row>
    <row r="7675" spans="1:4" x14ac:dyDescent="0.2">
      <c r="A7675" s="415" t="s">
        <v>10903</v>
      </c>
      <c r="B7675" s="415" t="s">
        <v>3987</v>
      </c>
      <c r="C7675" s="414">
        <v>18602</v>
      </c>
      <c r="D7675" s="414">
        <v>5346.21</v>
      </c>
    </row>
    <row r="7676" spans="1:4" x14ac:dyDescent="0.2">
      <c r="A7676" s="415" t="s">
        <v>10904</v>
      </c>
      <c r="B7676" s="415" t="s">
        <v>3987</v>
      </c>
      <c r="C7676" s="414">
        <v>20570.652173913</v>
      </c>
      <c r="D7676" s="414">
        <v>5912.01</v>
      </c>
    </row>
    <row r="7677" spans="1:4" x14ac:dyDescent="0.2">
      <c r="A7677" s="415" t="s">
        <v>10904</v>
      </c>
      <c r="B7677" s="415" t="s">
        <v>3988</v>
      </c>
      <c r="C7677" s="414">
        <v>9709.3478260869506</v>
      </c>
      <c r="D7677" s="414">
        <v>2653.56</v>
      </c>
    </row>
    <row r="7678" spans="1:4" x14ac:dyDescent="0.2">
      <c r="A7678" s="415" t="s">
        <v>10905</v>
      </c>
      <c r="B7678" s="415" t="s">
        <v>4794</v>
      </c>
      <c r="C7678" s="414">
        <v>831.60000000000502</v>
      </c>
      <c r="D7678" s="414">
        <v>203.16</v>
      </c>
    </row>
    <row r="7679" spans="1:4" x14ac:dyDescent="0.2">
      <c r="A7679" s="415" t="s">
        <v>10905</v>
      </c>
      <c r="B7679" s="415" t="s">
        <v>4799</v>
      </c>
      <c r="C7679" s="414">
        <v>747</v>
      </c>
      <c r="D7679" s="414">
        <v>182.49</v>
      </c>
    </row>
    <row r="7680" spans="1:4" x14ac:dyDescent="0.2">
      <c r="A7680" s="415" t="s">
        <v>10905</v>
      </c>
      <c r="B7680" s="415" t="s">
        <v>4800</v>
      </c>
      <c r="C7680" s="414">
        <v>-473.58000000000101</v>
      </c>
      <c r="D7680" s="414">
        <v>-77.569999999999993</v>
      </c>
    </row>
    <row r="7681" spans="1:4" x14ac:dyDescent="0.2">
      <c r="A7681" s="415" t="s">
        <v>10905</v>
      </c>
      <c r="B7681" s="415" t="s">
        <v>4801</v>
      </c>
      <c r="C7681" s="414">
        <v>-273.41999999999803</v>
      </c>
      <c r="D7681" s="414">
        <v>-32.81</v>
      </c>
    </row>
    <row r="7682" spans="1:4" x14ac:dyDescent="0.2">
      <c r="A7682" s="415" t="s">
        <v>10906</v>
      </c>
      <c r="B7682" s="415" t="s">
        <v>3987</v>
      </c>
      <c r="C7682" s="414">
        <v>17971</v>
      </c>
      <c r="D7682" s="414">
        <v>5164.87</v>
      </c>
    </row>
    <row r="7683" spans="1:4" x14ac:dyDescent="0.2">
      <c r="A7683" s="415" t="s">
        <v>10907</v>
      </c>
      <c r="B7683" s="415" t="s">
        <v>3987</v>
      </c>
      <c r="C7683" s="414">
        <v>10838</v>
      </c>
      <c r="D7683" s="414">
        <v>3114.84</v>
      </c>
    </row>
    <row r="7684" spans="1:4" x14ac:dyDescent="0.2">
      <c r="A7684" s="415" t="s">
        <v>10908</v>
      </c>
      <c r="B7684" s="415" t="s">
        <v>3987</v>
      </c>
      <c r="C7684" s="414">
        <v>24454.365079365001</v>
      </c>
      <c r="D7684" s="414">
        <v>7028.18</v>
      </c>
    </row>
    <row r="7685" spans="1:4" x14ac:dyDescent="0.2">
      <c r="A7685" s="415" t="s">
        <v>10908</v>
      </c>
      <c r="B7685" s="415" t="s">
        <v>3988</v>
      </c>
      <c r="C7685" s="414">
        <v>24845.6349206349</v>
      </c>
      <c r="D7685" s="414">
        <v>6790.31</v>
      </c>
    </row>
    <row r="7686" spans="1:4" x14ac:dyDescent="0.2">
      <c r="A7686" s="415" t="s">
        <v>10909</v>
      </c>
      <c r="B7686" s="415" t="s">
        <v>3987</v>
      </c>
      <c r="C7686" s="414">
        <v>4520</v>
      </c>
      <c r="D7686" s="414">
        <v>1299.05</v>
      </c>
    </row>
    <row r="7687" spans="1:4" x14ac:dyDescent="0.2">
      <c r="A7687" s="415" t="s">
        <v>10910</v>
      </c>
      <c r="B7687" s="415" t="s">
        <v>3987</v>
      </c>
      <c r="C7687" s="414">
        <v>5825.9999999999982</v>
      </c>
      <c r="D7687" s="414">
        <v>1674.3999999999999</v>
      </c>
    </row>
    <row r="7688" spans="1:4" x14ac:dyDescent="0.2">
      <c r="A7688" s="415" t="s">
        <v>10911</v>
      </c>
      <c r="B7688" s="415" t="s">
        <v>3987</v>
      </c>
      <c r="C7688" s="414">
        <v>9485</v>
      </c>
      <c r="D7688" s="414">
        <v>2725.98</v>
      </c>
    </row>
    <row r="7689" spans="1:4" x14ac:dyDescent="0.2">
      <c r="A7689" s="415" t="s">
        <v>10912</v>
      </c>
      <c r="B7689" s="415" t="s">
        <v>3987</v>
      </c>
      <c r="C7689" s="414">
        <v>9574.1999999999898</v>
      </c>
      <c r="D7689" s="414">
        <v>2751.63</v>
      </c>
    </row>
    <row r="7690" spans="1:4" x14ac:dyDescent="0.2">
      <c r="A7690" s="415" t="s">
        <v>10913</v>
      </c>
      <c r="B7690" s="415" t="s">
        <v>3987</v>
      </c>
      <c r="C7690" s="414">
        <v>1836.1</v>
      </c>
      <c r="D7690" s="414">
        <v>527.68999999999994</v>
      </c>
    </row>
    <row r="7691" spans="1:4" x14ac:dyDescent="0.2">
      <c r="A7691" s="415" t="s">
        <v>10914</v>
      </c>
      <c r="B7691" s="415" t="s">
        <v>3987</v>
      </c>
      <c r="C7691" s="414">
        <v>19554</v>
      </c>
      <c r="D7691" s="414">
        <v>5619.82</v>
      </c>
    </row>
    <row r="7692" spans="1:4" x14ac:dyDescent="0.2">
      <c r="A7692" s="415" t="s">
        <v>10915</v>
      </c>
      <c r="B7692" s="415" t="s">
        <v>3987</v>
      </c>
      <c r="C7692" s="414">
        <v>5427</v>
      </c>
      <c r="D7692" s="414">
        <v>1559.72</v>
      </c>
    </row>
    <row r="7693" spans="1:4" x14ac:dyDescent="0.2">
      <c r="A7693" s="415" t="s">
        <v>10916</v>
      </c>
      <c r="B7693" s="415" t="s">
        <v>3987</v>
      </c>
      <c r="C7693" s="414">
        <v>3931</v>
      </c>
      <c r="D7693" s="414">
        <v>1129.77</v>
      </c>
    </row>
    <row r="7694" spans="1:4" x14ac:dyDescent="0.2">
      <c r="A7694" s="415" t="s">
        <v>10917</v>
      </c>
      <c r="B7694" s="415" t="s">
        <v>3987</v>
      </c>
      <c r="C7694" s="414">
        <v>5375</v>
      </c>
      <c r="D7694" s="414">
        <v>1544.7999999999997</v>
      </c>
    </row>
    <row r="7695" spans="1:4" x14ac:dyDescent="0.2">
      <c r="A7695" s="415" t="s">
        <v>10917</v>
      </c>
      <c r="B7695" s="415" t="s">
        <v>3991</v>
      </c>
      <c r="C7695" s="414">
        <v>2632</v>
      </c>
      <c r="D7695" s="414">
        <v>756.43000000000006</v>
      </c>
    </row>
    <row r="7696" spans="1:4" x14ac:dyDescent="0.2">
      <c r="A7696" s="415" t="s">
        <v>10917</v>
      </c>
      <c r="B7696" s="415" t="s">
        <v>3992</v>
      </c>
      <c r="C7696" s="414">
        <v>-2027.1</v>
      </c>
      <c r="D7696" s="414">
        <v>-332.03000000000003</v>
      </c>
    </row>
    <row r="7697" spans="1:4" x14ac:dyDescent="0.2">
      <c r="A7697" s="415" t="s">
        <v>10917</v>
      </c>
      <c r="B7697" s="415" t="s">
        <v>3993</v>
      </c>
      <c r="C7697" s="414">
        <v>-604.89999999999986</v>
      </c>
      <c r="D7697" s="414">
        <v>-72.59</v>
      </c>
    </row>
    <row r="7698" spans="1:4" x14ac:dyDescent="0.2">
      <c r="A7698" s="415" t="s">
        <v>10918</v>
      </c>
      <c r="B7698" s="415" t="s">
        <v>3987</v>
      </c>
      <c r="C7698" s="414">
        <v>29742.907801418402</v>
      </c>
      <c r="D7698" s="414">
        <v>8548.11</v>
      </c>
    </row>
    <row r="7699" spans="1:4" x14ac:dyDescent="0.2">
      <c r="A7699" s="415" t="s">
        <v>10918</v>
      </c>
      <c r="B7699" s="415" t="s">
        <v>3988</v>
      </c>
      <c r="C7699" s="414">
        <v>37357.0921985815</v>
      </c>
      <c r="D7699" s="414">
        <v>10209.69</v>
      </c>
    </row>
    <row r="7700" spans="1:4" x14ac:dyDescent="0.2">
      <c r="A7700" s="415" t="s">
        <v>10919</v>
      </c>
      <c r="B7700" s="415" t="s">
        <v>4794</v>
      </c>
      <c r="C7700" s="414">
        <v>10317</v>
      </c>
      <c r="D7700" s="414">
        <v>2520.4600000000005</v>
      </c>
    </row>
    <row r="7701" spans="1:4" x14ac:dyDescent="0.2">
      <c r="A7701" s="415" t="s">
        <v>10919</v>
      </c>
      <c r="B7701" s="415" t="s">
        <v>4799</v>
      </c>
      <c r="C7701" s="414">
        <v>3285</v>
      </c>
      <c r="D7701" s="414">
        <v>802.53000000000009</v>
      </c>
    </row>
    <row r="7702" spans="1:4" x14ac:dyDescent="0.2">
      <c r="A7702" s="415" t="s">
        <v>10919</v>
      </c>
      <c r="B7702" s="415" t="s">
        <v>4800</v>
      </c>
      <c r="C7702" s="414">
        <v>-3002.7000000000003</v>
      </c>
      <c r="D7702" s="414">
        <v>-491.84000000000003</v>
      </c>
    </row>
    <row r="7703" spans="1:4" x14ac:dyDescent="0.2">
      <c r="A7703" s="415" t="s">
        <v>10919</v>
      </c>
      <c r="B7703" s="415" t="s">
        <v>4801</v>
      </c>
      <c r="C7703" s="414">
        <v>-282.3</v>
      </c>
      <c r="D7703" s="414">
        <v>-33.869999999999997</v>
      </c>
    </row>
    <row r="7704" spans="1:4" x14ac:dyDescent="0.2">
      <c r="A7704" s="415" t="s">
        <v>10920</v>
      </c>
      <c r="B7704" s="415" t="s">
        <v>3987</v>
      </c>
      <c r="C7704" s="414">
        <v>25756.993006992961</v>
      </c>
      <c r="D7704" s="414">
        <v>7402.57</v>
      </c>
    </row>
    <row r="7705" spans="1:4" x14ac:dyDescent="0.2">
      <c r="A7705" s="415" t="s">
        <v>10920</v>
      </c>
      <c r="B7705" s="415" t="s">
        <v>3988</v>
      </c>
      <c r="C7705" s="414">
        <v>3709.0069930069894</v>
      </c>
      <c r="D7705" s="414">
        <v>1013.68</v>
      </c>
    </row>
    <row r="7706" spans="1:4" x14ac:dyDescent="0.2">
      <c r="A7706" s="415" t="s">
        <v>10921</v>
      </c>
      <c r="B7706" s="415" t="s">
        <v>3987</v>
      </c>
      <c r="C7706" s="414">
        <v>3402</v>
      </c>
      <c r="D7706" s="414">
        <v>977.75</v>
      </c>
    </row>
    <row r="7707" spans="1:4" x14ac:dyDescent="0.2">
      <c r="A7707" s="415" t="s">
        <v>10921</v>
      </c>
      <c r="B7707" s="415" t="s">
        <v>3991</v>
      </c>
      <c r="C7707" s="414">
        <v>1863</v>
      </c>
      <c r="D7707" s="414">
        <v>535.43999999999994</v>
      </c>
    </row>
    <row r="7708" spans="1:4" x14ac:dyDescent="0.2">
      <c r="A7708" s="415" t="s">
        <v>10921</v>
      </c>
      <c r="B7708" s="415" t="s">
        <v>3992</v>
      </c>
      <c r="C7708" s="414">
        <v>-1579.5</v>
      </c>
      <c r="D7708" s="414">
        <v>-258.73</v>
      </c>
    </row>
    <row r="7709" spans="1:4" x14ac:dyDescent="0.2">
      <c r="A7709" s="415" t="s">
        <v>10921</v>
      </c>
      <c r="B7709" s="415" t="s">
        <v>3993</v>
      </c>
      <c r="C7709" s="414">
        <v>-283.49999999999994</v>
      </c>
      <c r="D7709" s="414">
        <v>-34.010000000000005</v>
      </c>
    </row>
    <row r="7710" spans="1:4" x14ac:dyDescent="0.2">
      <c r="A7710" s="415" t="s">
        <v>10922</v>
      </c>
      <c r="B7710" s="415" t="s">
        <v>3987</v>
      </c>
      <c r="C7710" s="414">
        <v>1871</v>
      </c>
      <c r="D7710" s="414">
        <v>537.73</v>
      </c>
    </row>
    <row r="7711" spans="1:4" x14ac:dyDescent="0.2">
      <c r="A7711" s="415" t="s">
        <v>10923</v>
      </c>
      <c r="B7711" s="415" t="s">
        <v>3987</v>
      </c>
      <c r="C7711" s="414">
        <v>25776</v>
      </c>
      <c r="D7711" s="414">
        <v>7408.02</v>
      </c>
    </row>
    <row r="7712" spans="1:4" x14ac:dyDescent="0.2">
      <c r="A7712" s="415" t="s">
        <v>10924</v>
      </c>
      <c r="B7712" s="415" t="s">
        <v>3987</v>
      </c>
      <c r="C7712" s="414">
        <v>4916</v>
      </c>
      <c r="D7712" s="414">
        <v>1412.86</v>
      </c>
    </row>
    <row r="7713" spans="1:4" x14ac:dyDescent="0.2">
      <c r="A7713" s="415" t="s">
        <v>10925</v>
      </c>
      <c r="B7713" s="415" t="s">
        <v>3987</v>
      </c>
      <c r="C7713" s="414">
        <v>7925</v>
      </c>
      <c r="D7713" s="414">
        <v>2277.65</v>
      </c>
    </row>
    <row r="7714" spans="1:4" x14ac:dyDescent="0.2">
      <c r="A7714" s="415" t="s">
        <v>10926</v>
      </c>
      <c r="B7714" s="415" t="s">
        <v>3987</v>
      </c>
      <c r="C7714" s="414">
        <v>21050.8474576271</v>
      </c>
      <c r="D7714" s="414">
        <v>6050.01</v>
      </c>
    </row>
    <row r="7715" spans="1:4" x14ac:dyDescent="0.2">
      <c r="A7715" s="415" t="s">
        <v>10926</v>
      </c>
      <c r="B7715" s="415" t="s">
        <v>3988</v>
      </c>
      <c r="C7715" s="414">
        <v>30699.152542372802</v>
      </c>
      <c r="D7715" s="414">
        <v>8390.08</v>
      </c>
    </row>
    <row r="7716" spans="1:4" x14ac:dyDescent="0.2">
      <c r="A7716" s="415" t="s">
        <v>10927</v>
      </c>
      <c r="B7716" s="415" t="s">
        <v>3987</v>
      </c>
      <c r="C7716" s="414">
        <v>5007</v>
      </c>
      <c r="D7716" s="414">
        <v>1439.02</v>
      </c>
    </row>
    <row r="7717" spans="1:4" x14ac:dyDescent="0.2">
      <c r="A7717" s="415" t="s">
        <v>10927</v>
      </c>
      <c r="B7717" s="415" t="s">
        <v>3991</v>
      </c>
      <c r="C7717" s="414">
        <v>1386</v>
      </c>
      <c r="D7717" s="414">
        <v>398.33</v>
      </c>
    </row>
    <row r="7718" spans="1:4" x14ac:dyDescent="0.2">
      <c r="A7718" s="415" t="s">
        <v>10927</v>
      </c>
      <c r="B7718" s="415" t="s">
        <v>3992</v>
      </c>
      <c r="C7718" s="414">
        <v>-1313.7</v>
      </c>
      <c r="D7718" s="414">
        <v>-215.19</v>
      </c>
    </row>
    <row r="7719" spans="1:4" x14ac:dyDescent="0.2">
      <c r="A7719" s="415" t="s">
        <v>10927</v>
      </c>
      <c r="B7719" s="415" t="s">
        <v>3993</v>
      </c>
      <c r="C7719" s="414">
        <v>-72.3</v>
      </c>
      <c r="D7719" s="414">
        <v>-8.68</v>
      </c>
    </row>
    <row r="7720" spans="1:4" x14ac:dyDescent="0.2">
      <c r="A7720" s="415" t="s">
        <v>10928</v>
      </c>
      <c r="B7720" s="415" t="s">
        <v>3987</v>
      </c>
      <c r="C7720" s="414">
        <v>4916</v>
      </c>
      <c r="D7720" s="414">
        <v>1412.86</v>
      </c>
    </row>
    <row r="7721" spans="1:4" x14ac:dyDescent="0.2">
      <c r="A7721" s="415" t="s">
        <v>10928</v>
      </c>
      <c r="B7721" s="415" t="s">
        <v>3991</v>
      </c>
      <c r="C7721" s="414">
        <v>928</v>
      </c>
      <c r="D7721" s="414">
        <v>266.70999999999998</v>
      </c>
    </row>
    <row r="7722" spans="1:4" x14ac:dyDescent="0.2">
      <c r="A7722" s="415" t="s">
        <v>10928</v>
      </c>
      <c r="B7722" s="415" t="s">
        <v>3992</v>
      </c>
      <c r="C7722" s="414">
        <v>-928</v>
      </c>
      <c r="D7722" s="414">
        <v>-152.01</v>
      </c>
    </row>
    <row r="7723" spans="1:4" x14ac:dyDescent="0.2">
      <c r="A7723" s="415" t="s">
        <v>10928</v>
      </c>
      <c r="B7723" s="415" t="s">
        <v>3993</v>
      </c>
      <c r="C7723" s="414">
        <v>0</v>
      </c>
      <c r="D7723" s="414">
        <v>0</v>
      </c>
    </row>
    <row r="7724" spans="1:4" x14ac:dyDescent="0.2">
      <c r="A7724" s="415" t="s">
        <v>10929</v>
      </c>
      <c r="B7724" s="415" t="s">
        <v>3987</v>
      </c>
      <c r="C7724" s="414">
        <v>3120</v>
      </c>
      <c r="D7724" s="414">
        <v>896.69</v>
      </c>
    </row>
    <row r="7725" spans="1:4" x14ac:dyDescent="0.2">
      <c r="A7725" s="415" t="s">
        <v>10929</v>
      </c>
      <c r="B7725" s="415" t="s">
        <v>3991</v>
      </c>
      <c r="C7725" s="414">
        <v>907</v>
      </c>
      <c r="D7725" s="414">
        <v>260.67</v>
      </c>
    </row>
    <row r="7726" spans="1:4" x14ac:dyDescent="0.2">
      <c r="A7726" s="415" t="s">
        <v>10929</v>
      </c>
      <c r="B7726" s="415" t="s">
        <v>3992</v>
      </c>
      <c r="C7726" s="414">
        <v>-907</v>
      </c>
      <c r="D7726" s="414">
        <v>-148.57</v>
      </c>
    </row>
    <row r="7727" spans="1:4" x14ac:dyDescent="0.2">
      <c r="A7727" s="415" t="s">
        <v>10929</v>
      </c>
      <c r="B7727" s="415" t="s">
        <v>3993</v>
      </c>
      <c r="C7727" s="414">
        <v>0</v>
      </c>
      <c r="D7727" s="414">
        <v>0</v>
      </c>
    </row>
    <row r="7728" spans="1:4" x14ac:dyDescent="0.2">
      <c r="A7728" s="415" t="s">
        <v>10930</v>
      </c>
      <c r="B7728" s="415" t="s">
        <v>3987</v>
      </c>
      <c r="C7728" s="414">
        <v>8174</v>
      </c>
      <c r="D7728" s="414">
        <v>2349.21</v>
      </c>
    </row>
    <row r="7729" spans="1:4" x14ac:dyDescent="0.2">
      <c r="A7729" s="415" t="s">
        <v>10930</v>
      </c>
      <c r="B7729" s="415" t="s">
        <v>3991</v>
      </c>
      <c r="C7729" s="414">
        <v>1657</v>
      </c>
      <c r="D7729" s="414">
        <v>476.22</v>
      </c>
    </row>
    <row r="7730" spans="1:4" x14ac:dyDescent="0.2">
      <c r="A7730" s="415" t="s">
        <v>10930</v>
      </c>
      <c r="B7730" s="415" t="s">
        <v>3992</v>
      </c>
      <c r="C7730" s="414">
        <v>-1657</v>
      </c>
      <c r="D7730" s="414">
        <v>-271.42</v>
      </c>
    </row>
    <row r="7731" spans="1:4" x14ac:dyDescent="0.2">
      <c r="A7731" s="415" t="s">
        <v>10930</v>
      </c>
      <c r="B7731" s="415" t="s">
        <v>3993</v>
      </c>
      <c r="C7731" s="414">
        <v>0</v>
      </c>
      <c r="D7731" s="414">
        <v>0</v>
      </c>
    </row>
    <row r="7732" spans="1:4" x14ac:dyDescent="0.2">
      <c r="A7732" s="415" t="s">
        <v>10931</v>
      </c>
      <c r="B7732" s="415" t="s">
        <v>3987</v>
      </c>
      <c r="C7732" s="414">
        <v>8993</v>
      </c>
      <c r="D7732" s="414">
        <v>2584.59</v>
      </c>
    </row>
    <row r="7733" spans="1:4" x14ac:dyDescent="0.2">
      <c r="A7733" s="415" t="s">
        <v>10931</v>
      </c>
      <c r="B7733" s="415" t="s">
        <v>3991</v>
      </c>
      <c r="C7733" s="414">
        <v>1852</v>
      </c>
      <c r="D7733" s="414">
        <v>532.26</v>
      </c>
    </row>
    <row r="7734" spans="1:4" x14ac:dyDescent="0.2">
      <c r="A7734" s="415" t="s">
        <v>10931</v>
      </c>
      <c r="B7734" s="415" t="s">
        <v>3992</v>
      </c>
      <c r="C7734" s="414">
        <v>-1852</v>
      </c>
      <c r="D7734" s="414">
        <v>-303.36</v>
      </c>
    </row>
    <row r="7735" spans="1:4" x14ac:dyDescent="0.2">
      <c r="A7735" s="415" t="s">
        <v>10931</v>
      </c>
      <c r="B7735" s="415" t="s">
        <v>3993</v>
      </c>
      <c r="C7735" s="414">
        <v>0</v>
      </c>
      <c r="D7735" s="414">
        <v>0</v>
      </c>
    </row>
    <row r="7736" spans="1:4" x14ac:dyDescent="0.2">
      <c r="A7736" s="415" t="s">
        <v>10932</v>
      </c>
      <c r="B7736" s="415" t="s">
        <v>3987</v>
      </c>
      <c r="C7736" s="414">
        <v>5761</v>
      </c>
      <c r="D7736" s="414">
        <v>1655.71</v>
      </c>
    </row>
    <row r="7737" spans="1:4" x14ac:dyDescent="0.2">
      <c r="A7737" s="415" t="s">
        <v>10932</v>
      </c>
      <c r="B7737" s="415" t="s">
        <v>3991</v>
      </c>
      <c r="C7737" s="414">
        <v>1960</v>
      </c>
      <c r="D7737" s="414">
        <v>563.29999999999995</v>
      </c>
    </row>
    <row r="7738" spans="1:4" x14ac:dyDescent="0.2">
      <c r="A7738" s="415" t="s">
        <v>10932</v>
      </c>
      <c r="B7738" s="415" t="s">
        <v>3992</v>
      </c>
      <c r="C7738" s="414">
        <v>-1960</v>
      </c>
      <c r="D7738" s="414">
        <v>-321.05</v>
      </c>
    </row>
    <row r="7739" spans="1:4" x14ac:dyDescent="0.2">
      <c r="A7739" s="415" t="s">
        <v>10932</v>
      </c>
      <c r="B7739" s="415" t="s">
        <v>3993</v>
      </c>
      <c r="C7739" s="414">
        <v>0</v>
      </c>
      <c r="D7739" s="414">
        <v>0</v>
      </c>
    </row>
    <row r="7740" spans="1:4" x14ac:dyDescent="0.2">
      <c r="A7740" s="415" t="s">
        <v>10933</v>
      </c>
      <c r="B7740" s="415" t="s">
        <v>3987</v>
      </c>
      <c r="C7740" s="414">
        <v>8603</v>
      </c>
      <c r="D7740" s="414">
        <v>2472.5</v>
      </c>
    </row>
    <row r="7741" spans="1:4" x14ac:dyDescent="0.2">
      <c r="A7741" s="415" t="s">
        <v>10934</v>
      </c>
      <c r="B7741" s="415" t="s">
        <v>3987</v>
      </c>
      <c r="C7741" s="414">
        <v>9820</v>
      </c>
      <c r="D7741" s="414">
        <v>2822.2699999999995</v>
      </c>
    </row>
    <row r="7742" spans="1:4" x14ac:dyDescent="0.2">
      <c r="A7742" s="415" t="s">
        <v>10935</v>
      </c>
      <c r="B7742" s="415" t="s">
        <v>3987</v>
      </c>
      <c r="C7742" s="414">
        <v>4624</v>
      </c>
      <c r="D7742" s="414">
        <v>1328.94</v>
      </c>
    </row>
    <row r="7743" spans="1:4" x14ac:dyDescent="0.2">
      <c r="A7743" s="415" t="s">
        <v>10936</v>
      </c>
      <c r="B7743" s="415" t="s">
        <v>3987</v>
      </c>
      <c r="C7743" s="414">
        <v>12253</v>
      </c>
      <c r="D7743" s="414">
        <v>3521.51</v>
      </c>
    </row>
    <row r="7744" spans="1:4" x14ac:dyDescent="0.2">
      <c r="A7744" s="415" t="s">
        <v>10937</v>
      </c>
      <c r="B7744" s="415" t="s">
        <v>3987</v>
      </c>
      <c r="C7744" s="414">
        <v>28645.833333333299</v>
      </c>
      <c r="D7744" s="414">
        <v>8232.81</v>
      </c>
    </row>
    <row r="7745" spans="1:4" x14ac:dyDescent="0.2">
      <c r="A7745" s="415" t="s">
        <v>10937</v>
      </c>
      <c r="B7745" s="415" t="s">
        <v>3988</v>
      </c>
      <c r="C7745" s="414">
        <v>15354.166666666601</v>
      </c>
      <c r="D7745" s="414">
        <v>4196.29</v>
      </c>
    </row>
    <row r="7746" spans="1:4" x14ac:dyDescent="0.2">
      <c r="A7746" s="415" t="s">
        <v>10938</v>
      </c>
      <c r="B7746" s="415" t="s">
        <v>3987</v>
      </c>
      <c r="C7746" s="414">
        <v>9393.5</v>
      </c>
      <c r="D7746" s="414">
        <v>2699.6899999999996</v>
      </c>
    </row>
    <row r="7747" spans="1:4" x14ac:dyDescent="0.2">
      <c r="A7747" s="415" t="s">
        <v>10939</v>
      </c>
      <c r="B7747" s="415" t="s">
        <v>3987</v>
      </c>
      <c r="C7747" s="414">
        <v>14923</v>
      </c>
      <c r="D7747" s="414">
        <v>4288.87</v>
      </c>
    </row>
    <row r="7748" spans="1:4" x14ac:dyDescent="0.2">
      <c r="A7748" s="415" t="s">
        <v>10940</v>
      </c>
      <c r="B7748" s="415" t="s">
        <v>3987</v>
      </c>
      <c r="C7748" s="414">
        <v>6083</v>
      </c>
      <c r="D7748" s="414">
        <v>1748.25</v>
      </c>
    </row>
    <row r="7749" spans="1:4" x14ac:dyDescent="0.2">
      <c r="A7749" s="415" t="s">
        <v>10941</v>
      </c>
      <c r="B7749" s="415" t="s">
        <v>3987</v>
      </c>
      <c r="C7749" s="414">
        <v>4221</v>
      </c>
      <c r="D7749" s="414">
        <v>1213.1199999999999</v>
      </c>
    </row>
    <row r="7750" spans="1:4" x14ac:dyDescent="0.2">
      <c r="A7750" s="415" t="s">
        <v>10942</v>
      </c>
      <c r="B7750" s="415" t="s">
        <v>3987</v>
      </c>
      <c r="C7750" s="414">
        <v>7060</v>
      </c>
      <c r="D7750" s="414">
        <v>2029.04</v>
      </c>
    </row>
    <row r="7751" spans="1:4" x14ac:dyDescent="0.2">
      <c r="A7751" s="415" t="s">
        <v>10943</v>
      </c>
      <c r="B7751" s="415" t="s">
        <v>3987</v>
      </c>
      <c r="C7751" s="414">
        <v>11555</v>
      </c>
      <c r="D7751" s="414">
        <v>3320.91</v>
      </c>
    </row>
    <row r="7752" spans="1:4" x14ac:dyDescent="0.2">
      <c r="A7752" s="415" t="s">
        <v>10944</v>
      </c>
      <c r="B7752" s="415" t="s">
        <v>3987</v>
      </c>
      <c r="C7752" s="414">
        <v>26587</v>
      </c>
      <c r="D7752" s="414">
        <v>7641.1</v>
      </c>
    </row>
    <row r="7753" spans="1:4" x14ac:dyDescent="0.2">
      <c r="A7753" s="415" t="s">
        <v>10945</v>
      </c>
      <c r="B7753" s="415" t="s">
        <v>3987</v>
      </c>
      <c r="C7753" s="414">
        <v>27744.6808510638</v>
      </c>
      <c r="D7753" s="414">
        <v>7973.82</v>
      </c>
    </row>
    <row r="7754" spans="1:4" x14ac:dyDescent="0.2">
      <c r="A7754" s="415" t="s">
        <v>10945</v>
      </c>
      <c r="B7754" s="415" t="s">
        <v>3988</v>
      </c>
      <c r="C7754" s="414">
        <v>11375.3191489361</v>
      </c>
      <c r="D7754" s="414">
        <v>3108.87</v>
      </c>
    </row>
    <row r="7755" spans="1:4" x14ac:dyDescent="0.2">
      <c r="A7755" s="415" t="s">
        <v>10946</v>
      </c>
      <c r="B7755" s="415" t="s">
        <v>3987</v>
      </c>
      <c r="C7755" s="414">
        <v>4000</v>
      </c>
      <c r="D7755" s="414">
        <v>1149.5999999999999</v>
      </c>
    </row>
    <row r="7756" spans="1:4" x14ac:dyDescent="0.2">
      <c r="A7756" s="415" t="s">
        <v>10947</v>
      </c>
      <c r="B7756" s="415" t="s">
        <v>3987</v>
      </c>
      <c r="C7756" s="414">
        <v>9176</v>
      </c>
      <c r="D7756" s="414">
        <v>2637.18</v>
      </c>
    </row>
    <row r="7757" spans="1:4" x14ac:dyDescent="0.2">
      <c r="A7757" s="415" t="s">
        <v>10948</v>
      </c>
      <c r="B7757" s="415" t="s">
        <v>3987</v>
      </c>
      <c r="C7757" s="414">
        <v>7790</v>
      </c>
      <c r="D7757" s="414">
        <v>2238.85</v>
      </c>
    </row>
    <row r="7758" spans="1:4" x14ac:dyDescent="0.2">
      <c r="A7758" s="415" t="s">
        <v>10949</v>
      </c>
      <c r="B7758" s="415" t="s">
        <v>3987</v>
      </c>
      <c r="C7758" s="414">
        <v>18069</v>
      </c>
      <c r="D7758" s="414">
        <v>5193.03</v>
      </c>
    </row>
    <row r="7759" spans="1:4" x14ac:dyDescent="0.2">
      <c r="A7759" s="415" t="s">
        <v>10950</v>
      </c>
      <c r="B7759" s="415" t="s">
        <v>3987</v>
      </c>
      <c r="C7759" s="414">
        <v>22301</v>
      </c>
      <c r="D7759" s="414">
        <v>6409.31</v>
      </c>
    </row>
    <row r="7760" spans="1:4" x14ac:dyDescent="0.2">
      <c r="A7760" s="415" t="s">
        <v>10951</v>
      </c>
      <c r="B7760" s="415" t="s">
        <v>3987</v>
      </c>
      <c r="C7760" s="414">
        <v>8558</v>
      </c>
      <c r="D7760" s="414">
        <v>2459.5700000000002</v>
      </c>
    </row>
    <row r="7761" spans="1:4" x14ac:dyDescent="0.2">
      <c r="A7761" s="415" t="s">
        <v>10952</v>
      </c>
      <c r="B7761" s="415" t="s">
        <v>3987</v>
      </c>
      <c r="C7761" s="414">
        <v>8314</v>
      </c>
      <c r="D7761" s="414">
        <v>2389.44</v>
      </c>
    </row>
    <row r="7762" spans="1:4" x14ac:dyDescent="0.2">
      <c r="A7762" s="415" t="s">
        <v>10953</v>
      </c>
      <c r="B7762" s="415" t="s">
        <v>3987</v>
      </c>
      <c r="C7762" s="414">
        <v>5196</v>
      </c>
      <c r="D7762" s="414">
        <v>1493.33</v>
      </c>
    </row>
    <row r="7763" spans="1:4" x14ac:dyDescent="0.2">
      <c r="A7763" s="415" t="s">
        <v>10954</v>
      </c>
      <c r="B7763" s="415" t="s">
        <v>3987</v>
      </c>
      <c r="C7763" s="414">
        <v>6151</v>
      </c>
      <c r="D7763" s="414">
        <v>1767.8</v>
      </c>
    </row>
    <row r="7764" spans="1:4" x14ac:dyDescent="0.2">
      <c r="A7764" s="415" t="s">
        <v>10955</v>
      </c>
      <c r="B7764" s="415" t="s">
        <v>3987</v>
      </c>
      <c r="C7764" s="414">
        <v>3113</v>
      </c>
      <c r="D7764" s="414">
        <v>894.68000000000006</v>
      </c>
    </row>
    <row r="7765" spans="1:4" x14ac:dyDescent="0.2">
      <c r="A7765" s="415" t="s">
        <v>10957</v>
      </c>
      <c r="B7765" s="415" t="s">
        <v>3987</v>
      </c>
      <c r="C7765" s="414">
        <v>25305.279999999959</v>
      </c>
      <c r="D7765" s="414">
        <v>7272.75</v>
      </c>
    </row>
    <row r="7766" spans="1:4" x14ac:dyDescent="0.2">
      <c r="A7766" s="415" t="s">
        <v>10958</v>
      </c>
      <c r="B7766" s="415" t="s">
        <v>3987</v>
      </c>
      <c r="C7766" s="414">
        <v>15097</v>
      </c>
      <c r="D7766" s="414">
        <v>4338.88</v>
      </c>
    </row>
    <row r="7767" spans="1:4" x14ac:dyDescent="0.2">
      <c r="A7767" s="415" t="s">
        <v>10960</v>
      </c>
      <c r="B7767" s="415" t="s">
        <v>4794</v>
      </c>
      <c r="C7767" s="414">
        <v>8601</v>
      </c>
      <c r="D7767" s="414">
        <v>2101.2199999999998</v>
      </c>
    </row>
    <row r="7768" spans="1:4" x14ac:dyDescent="0.2">
      <c r="A7768" s="415" t="s">
        <v>10961</v>
      </c>
      <c r="B7768" s="415" t="s">
        <v>3987</v>
      </c>
      <c r="C7768" s="414">
        <v>5181</v>
      </c>
      <c r="D7768" s="414">
        <v>1489.02</v>
      </c>
    </row>
    <row r="7769" spans="1:4" x14ac:dyDescent="0.2">
      <c r="A7769" s="415" t="s">
        <v>10962</v>
      </c>
      <c r="B7769" s="415" t="s">
        <v>3987</v>
      </c>
      <c r="C7769" s="414">
        <v>5411</v>
      </c>
      <c r="D7769" s="414">
        <v>1555.12</v>
      </c>
    </row>
    <row r="7770" spans="1:4" x14ac:dyDescent="0.2">
      <c r="A7770" s="415" t="s">
        <v>10962</v>
      </c>
      <c r="B7770" s="415" t="s">
        <v>3991</v>
      </c>
      <c r="C7770" s="414">
        <v>1164</v>
      </c>
      <c r="D7770" s="414">
        <v>334.53</v>
      </c>
    </row>
    <row r="7771" spans="1:4" x14ac:dyDescent="0.2">
      <c r="A7771" s="415" t="s">
        <v>10962</v>
      </c>
      <c r="B7771" s="415" t="s">
        <v>3992</v>
      </c>
      <c r="C7771" s="414">
        <v>-1164</v>
      </c>
      <c r="D7771" s="414">
        <v>-190.66</v>
      </c>
    </row>
    <row r="7772" spans="1:4" x14ac:dyDescent="0.2">
      <c r="A7772" s="415" t="s">
        <v>10962</v>
      </c>
      <c r="B7772" s="415" t="s">
        <v>3993</v>
      </c>
      <c r="C7772" s="414">
        <v>0</v>
      </c>
      <c r="D7772" s="414">
        <v>0</v>
      </c>
    </row>
    <row r="7773" spans="1:4" x14ac:dyDescent="0.2">
      <c r="A7773" s="415" t="s">
        <v>10963</v>
      </c>
      <c r="B7773" s="415" t="s">
        <v>3987</v>
      </c>
      <c r="C7773" s="414">
        <v>7199</v>
      </c>
      <c r="D7773" s="414">
        <v>2068.9899999999998</v>
      </c>
    </row>
    <row r="7774" spans="1:4" x14ac:dyDescent="0.2">
      <c r="A7774" s="415" t="s">
        <v>10964</v>
      </c>
      <c r="B7774" s="415" t="s">
        <v>3987</v>
      </c>
      <c r="C7774" s="414">
        <v>13318</v>
      </c>
      <c r="D7774" s="414">
        <v>3827.59</v>
      </c>
    </row>
    <row r="7775" spans="1:4" x14ac:dyDescent="0.2">
      <c r="A7775" s="415" t="s">
        <v>10965</v>
      </c>
      <c r="B7775" s="415" t="s">
        <v>3987</v>
      </c>
      <c r="C7775" s="414">
        <v>12376</v>
      </c>
      <c r="D7775" s="414">
        <v>3556.86</v>
      </c>
    </row>
    <row r="7776" spans="1:4" x14ac:dyDescent="0.2">
      <c r="A7776" s="415" t="s">
        <v>10966</v>
      </c>
      <c r="B7776" s="415" t="s">
        <v>3987</v>
      </c>
      <c r="C7776" s="414">
        <v>11563</v>
      </c>
      <c r="D7776" s="414">
        <v>3323.21</v>
      </c>
    </row>
    <row r="7777" spans="1:4" x14ac:dyDescent="0.2">
      <c r="A7777" s="415" t="s">
        <v>10967</v>
      </c>
      <c r="B7777" s="415" t="s">
        <v>3987</v>
      </c>
      <c r="C7777" s="414">
        <v>3538</v>
      </c>
      <c r="D7777" s="414">
        <v>1016.82</v>
      </c>
    </row>
    <row r="7778" spans="1:4" x14ac:dyDescent="0.2">
      <c r="A7778" s="415" t="s">
        <v>10968</v>
      </c>
      <c r="B7778" s="415" t="s">
        <v>3987</v>
      </c>
      <c r="C7778" s="414">
        <v>7089</v>
      </c>
      <c r="D7778" s="414">
        <v>2037.38</v>
      </c>
    </row>
    <row r="7779" spans="1:4" x14ac:dyDescent="0.2">
      <c r="A7779" s="415" t="s">
        <v>10969</v>
      </c>
      <c r="B7779" s="415" t="s">
        <v>3987</v>
      </c>
      <c r="C7779" s="414">
        <v>18114</v>
      </c>
      <c r="D7779" s="414">
        <v>5205.96</v>
      </c>
    </row>
    <row r="7780" spans="1:4" x14ac:dyDescent="0.2">
      <c r="A7780" s="415" t="s">
        <v>10970</v>
      </c>
      <c r="B7780" s="415" t="s">
        <v>3987</v>
      </c>
      <c r="C7780" s="414">
        <v>9506</v>
      </c>
      <c r="D7780" s="414">
        <v>2732.02</v>
      </c>
    </row>
    <row r="7781" spans="1:4" x14ac:dyDescent="0.2">
      <c r="A7781" s="415" t="s">
        <v>10971</v>
      </c>
      <c r="B7781" s="415" t="s">
        <v>3987</v>
      </c>
      <c r="C7781" s="414">
        <v>3742</v>
      </c>
      <c r="D7781" s="414">
        <v>1075.45</v>
      </c>
    </row>
    <row r="7782" spans="1:4" x14ac:dyDescent="0.2">
      <c r="A7782" s="415" t="s">
        <v>10973</v>
      </c>
      <c r="B7782" s="415" t="s">
        <v>3987</v>
      </c>
      <c r="C7782" s="414">
        <v>7697.1999999999834</v>
      </c>
      <c r="D7782" s="414">
        <v>2212.1800000000003</v>
      </c>
    </row>
    <row r="7783" spans="1:4" x14ac:dyDescent="0.2">
      <c r="A7783" s="415" t="s">
        <v>10974</v>
      </c>
      <c r="B7783" s="415" t="s">
        <v>3987</v>
      </c>
      <c r="C7783" s="414">
        <v>28287.799999999992</v>
      </c>
      <c r="D7783" s="414">
        <v>8129.920000000001</v>
      </c>
    </row>
    <row r="7784" spans="1:4" x14ac:dyDescent="0.2">
      <c r="A7784" s="415" t="s">
        <v>10975</v>
      </c>
      <c r="B7784" s="415" t="s">
        <v>3987</v>
      </c>
      <c r="C7784" s="414">
        <v>13743</v>
      </c>
      <c r="D7784" s="414">
        <v>3949.74</v>
      </c>
    </row>
    <row r="7785" spans="1:4" x14ac:dyDescent="0.2">
      <c r="A7785" s="415" t="s">
        <v>10976</v>
      </c>
      <c r="B7785" s="415" t="s">
        <v>3987</v>
      </c>
      <c r="C7785" s="414">
        <v>1736.9999999999991</v>
      </c>
      <c r="D7785" s="414">
        <v>499.22</v>
      </c>
    </row>
    <row r="7786" spans="1:4" x14ac:dyDescent="0.2">
      <c r="A7786" s="415" t="s">
        <v>10977</v>
      </c>
      <c r="B7786" s="415" t="s">
        <v>3987</v>
      </c>
      <c r="C7786" s="414">
        <v>7650</v>
      </c>
      <c r="D7786" s="414">
        <v>2198.61</v>
      </c>
    </row>
    <row r="7787" spans="1:4" x14ac:dyDescent="0.2">
      <c r="A7787" s="415" t="s">
        <v>10978</v>
      </c>
      <c r="B7787" s="415" t="s">
        <v>3987</v>
      </c>
      <c r="C7787" s="414">
        <v>27615</v>
      </c>
      <c r="D7787" s="414">
        <v>7936.55</v>
      </c>
    </row>
    <row r="7788" spans="1:4" x14ac:dyDescent="0.2">
      <c r="A7788" s="415" t="s">
        <v>10979</v>
      </c>
      <c r="B7788" s="415" t="s">
        <v>3987</v>
      </c>
      <c r="C7788" s="414">
        <v>0</v>
      </c>
      <c r="D7788" s="414">
        <v>0</v>
      </c>
    </row>
    <row r="7789" spans="1:4" x14ac:dyDescent="0.2">
      <c r="A7789" s="415" t="s">
        <v>10979</v>
      </c>
      <c r="B7789" s="415" t="s">
        <v>3988</v>
      </c>
      <c r="C7789" s="414">
        <v>0</v>
      </c>
      <c r="D7789" s="414">
        <v>0</v>
      </c>
    </row>
    <row r="7790" spans="1:4" x14ac:dyDescent="0.2">
      <c r="A7790" s="415" t="s">
        <v>10979</v>
      </c>
      <c r="B7790" s="415" t="s">
        <v>3989</v>
      </c>
      <c r="C7790" s="414">
        <v>0</v>
      </c>
      <c r="D7790" s="414">
        <v>0</v>
      </c>
    </row>
    <row r="7791" spans="1:4" x14ac:dyDescent="0.2">
      <c r="A7791" s="415" t="s">
        <v>10979</v>
      </c>
      <c r="B7791" s="415" t="s">
        <v>3991</v>
      </c>
      <c r="C7791" s="414">
        <v>29402.815934065871</v>
      </c>
      <c r="D7791" s="414">
        <v>8450.380000000001</v>
      </c>
    </row>
    <row r="7792" spans="1:4" x14ac:dyDescent="0.2">
      <c r="A7792" s="415" t="s">
        <v>10979</v>
      </c>
      <c r="B7792" s="415" t="s">
        <v>3994</v>
      </c>
      <c r="C7792" s="414">
        <v>68606.570512820384</v>
      </c>
      <c r="D7792" s="414">
        <v>18750.18</v>
      </c>
    </row>
    <row r="7793" spans="1:4" x14ac:dyDescent="0.2">
      <c r="A7793" s="415" t="s">
        <v>10979</v>
      </c>
      <c r="B7793" s="415" t="s">
        <v>3992</v>
      </c>
      <c r="C7793" s="414">
        <v>-8820.8447802197643</v>
      </c>
      <c r="D7793" s="414">
        <v>-1444.85</v>
      </c>
    </row>
    <row r="7794" spans="1:4" x14ac:dyDescent="0.2">
      <c r="A7794" s="415" t="s">
        <v>10979</v>
      </c>
      <c r="B7794" s="415" t="s">
        <v>3995</v>
      </c>
      <c r="C7794" s="414">
        <v>-20581.971153846138</v>
      </c>
      <c r="D7794" s="414">
        <v>-3371.33</v>
      </c>
    </row>
    <row r="7795" spans="1:4" x14ac:dyDescent="0.2">
      <c r="A7795" s="415" t="s">
        <v>10979</v>
      </c>
      <c r="B7795" s="415" t="s">
        <v>3993</v>
      </c>
      <c r="C7795" s="414">
        <v>-20581.971153846138</v>
      </c>
      <c r="D7795" s="414">
        <v>-2469.83</v>
      </c>
    </row>
    <row r="7796" spans="1:4" x14ac:dyDescent="0.2">
      <c r="A7796" s="415" t="s">
        <v>10979</v>
      </c>
      <c r="B7796" s="415" t="s">
        <v>3996</v>
      </c>
      <c r="C7796" s="414">
        <v>-48024.599358974316</v>
      </c>
      <c r="D7796" s="414">
        <v>-5762.96</v>
      </c>
    </row>
    <row r="7797" spans="1:4" x14ac:dyDescent="0.2">
      <c r="A7797" s="415" t="s">
        <v>10979</v>
      </c>
      <c r="B7797" s="415" t="s">
        <v>3997</v>
      </c>
      <c r="C7797" s="414">
        <v>244474.61355311339</v>
      </c>
      <c r="D7797" s="414">
        <v>63221.130000000005</v>
      </c>
    </row>
    <row r="7798" spans="1:4" x14ac:dyDescent="0.2">
      <c r="A7798" s="415" t="s">
        <v>10979</v>
      </c>
      <c r="B7798" s="415" t="s">
        <v>3998</v>
      </c>
      <c r="C7798" s="414">
        <v>-73342.384065933918</v>
      </c>
      <c r="D7798" s="414">
        <v>-12013.48</v>
      </c>
    </row>
    <row r="7799" spans="1:4" x14ac:dyDescent="0.2">
      <c r="A7799" s="415" t="s">
        <v>10979</v>
      </c>
      <c r="B7799" s="415" t="s">
        <v>3999</v>
      </c>
      <c r="C7799" s="414">
        <v>-171132.22948717928</v>
      </c>
      <c r="D7799" s="414">
        <v>-20535.87</v>
      </c>
    </row>
    <row r="7800" spans="1:4" x14ac:dyDescent="0.2">
      <c r="A7800" s="415" t="s">
        <v>10980</v>
      </c>
      <c r="B7800" s="415" t="s">
        <v>3987</v>
      </c>
      <c r="C7800" s="414">
        <v>5117</v>
      </c>
      <c r="D7800" s="414">
        <v>1470.63</v>
      </c>
    </row>
    <row r="7801" spans="1:4" x14ac:dyDescent="0.2">
      <c r="A7801" s="415" t="s">
        <v>10980</v>
      </c>
      <c r="B7801" s="415" t="s">
        <v>3991</v>
      </c>
      <c r="C7801" s="414">
        <v>1101</v>
      </c>
      <c r="D7801" s="414">
        <v>316.43</v>
      </c>
    </row>
    <row r="7802" spans="1:4" x14ac:dyDescent="0.2">
      <c r="A7802" s="415" t="s">
        <v>10980</v>
      </c>
      <c r="B7802" s="415" t="s">
        <v>3992</v>
      </c>
      <c r="C7802" s="414">
        <v>-1101</v>
      </c>
      <c r="D7802" s="414">
        <v>-180.34</v>
      </c>
    </row>
    <row r="7803" spans="1:4" x14ac:dyDescent="0.2">
      <c r="A7803" s="415" t="s">
        <v>10980</v>
      </c>
      <c r="B7803" s="415" t="s">
        <v>3993</v>
      </c>
      <c r="C7803" s="414">
        <v>0</v>
      </c>
      <c r="D7803" s="414">
        <v>0</v>
      </c>
    </row>
    <row r="7804" spans="1:4" x14ac:dyDescent="0.2">
      <c r="A7804" s="415" t="s">
        <v>10981</v>
      </c>
      <c r="B7804" s="415" t="s">
        <v>4794</v>
      </c>
      <c r="C7804" s="414">
        <v>18178</v>
      </c>
      <c r="D7804" s="414">
        <v>4440.8900000000003</v>
      </c>
    </row>
    <row r="7805" spans="1:4" x14ac:dyDescent="0.2">
      <c r="A7805" s="415" t="s">
        <v>10983</v>
      </c>
      <c r="B7805" s="415" t="s">
        <v>3987</v>
      </c>
      <c r="C7805" s="414">
        <v>15463</v>
      </c>
      <c r="D7805" s="414">
        <v>4444.07</v>
      </c>
    </row>
    <row r="7806" spans="1:4" x14ac:dyDescent="0.2">
      <c r="A7806" s="415" t="s">
        <v>10984</v>
      </c>
      <c r="B7806" s="415" t="s">
        <v>3987</v>
      </c>
      <c r="C7806" s="414">
        <v>6287</v>
      </c>
      <c r="D7806" s="414">
        <v>1806.88</v>
      </c>
    </row>
    <row r="7807" spans="1:4" x14ac:dyDescent="0.2">
      <c r="A7807" s="415" t="s">
        <v>10985</v>
      </c>
      <c r="B7807" s="415" t="s">
        <v>4794</v>
      </c>
      <c r="C7807" s="414">
        <v>9875</v>
      </c>
      <c r="D7807" s="414">
        <v>2412.4699999999998</v>
      </c>
    </row>
    <row r="7808" spans="1:4" x14ac:dyDescent="0.2">
      <c r="A7808" s="415" t="s">
        <v>10985</v>
      </c>
      <c r="B7808" s="415" t="s">
        <v>4799</v>
      </c>
      <c r="C7808" s="414">
        <v>1709</v>
      </c>
      <c r="D7808" s="414">
        <v>417.49999999999994</v>
      </c>
    </row>
    <row r="7809" spans="1:4" x14ac:dyDescent="0.2">
      <c r="A7809" s="415" t="s">
        <v>10985</v>
      </c>
      <c r="B7809" s="415" t="s">
        <v>4800</v>
      </c>
      <c r="C7809" s="414">
        <v>-1709</v>
      </c>
      <c r="D7809" s="414">
        <v>-279.94</v>
      </c>
    </row>
    <row r="7810" spans="1:4" x14ac:dyDescent="0.2">
      <c r="A7810" s="415" t="s">
        <v>10985</v>
      </c>
      <c r="B7810" s="415" t="s">
        <v>4801</v>
      </c>
      <c r="C7810" s="414">
        <v>0</v>
      </c>
      <c r="D7810" s="414">
        <v>0</v>
      </c>
    </row>
    <row r="7811" spans="1:4" x14ac:dyDescent="0.2">
      <c r="A7811" s="415" t="s">
        <v>10986</v>
      </c>
      <c r="B7811" s="415" t="s">
        <v>3987</v>
      </c>
      <c r="C7811" s="414">
        <v>6007</v>
      </c>
      <c r="D7811" s="414">
        <v>1726.42</v>
      </c>
    </row>
    <row r="7812" spans="1:4" x14ac:dyDescent="0.2">
      <c r="A7812" s="415" t="s">
        <v>10987</v>
      </c>
      <c r="B7812" s="415" t="s">
        <v>4794</v>
      </c>
      <c r="C7812" s="414">
        <v>11080</v>
      </c>
      <c r="D7812" s="414">
        <v>2706.8399999999997</v>
      </c>
    </row>
    <row r="7813" spans="1:4" x14ac:dyDescent="0.2">
      <c r="A7813" s="415" t="s">
        <v>10988</v>
      </c>
      <c r="B7813" s="415" t="s">
        <v>4794</v>
      </c>
      <c r="C7813" s="414">
        <v>9068</v>
      </c>
      <c r="D7813" s="414">
        <v>2215.31</v>
      </c>
    </row>
    <row r="7814" spans="1:4" x14ac:dyDescent="0.2">
      <c r="A7814" s="415" t="s">
        <v>10989</v>
      </c>
      <c r="B7814" s="415" t="s">
        <v>4794</v>
      </c>
      <c r="C7814" s="414">
        <v>22539</v>
      </c>
      <c r="D7814" s="414">
        <v>5506.28</v>
      </c>
    </row>
    <row r="7815" spans="1:4" x14ac:dyDescent="0.2">
      <c r="A7815" s="415" t="s">
        <v>10989</v>
      </c>
      <c r="B7815" s="415" t="s">
        <v>4799</v>
      </c>
      <c r="C7815" s="414">
        <v>1939</v>
      </c>
      <c r="D7815" s="414">
        <v>473.7</v>
      </c>
    </row>
    <row r="7816" spans="1:4" x14ac:dyDescent="0.2">
      <c r="A7816" s="415" t="s">
        <v>10989</v>
      </c>
      <c r="B7816" s="415" t="s">
        <v>4800</v>
      </c>
      <c r="C7816" s="414">
        <v>-1939</v>
      </c>
      <c r="D7816" s="414">
        <v>-317.61</v>
      </c>
    </row>
    <row r="7817" spans="1:4" x14ac:dyDescent="0.2">
      <c r="A7817" s="415" t="s">
        <v>10989</v>
      </c>
      <c r="B7817" s="415" t="s">
        <v>4801</v>
      </c>
      <c r="C7817" s="414">
        <v>0</v>
      </c>
      <c r="D7817" s="414">
        <v>0</v>
      </c>
    </row>
    <row r="7818" spans="1:4" x14ac:dyDescent="0.2">
      <c r="A7818" s="415" t="s">
        <v>10990</v>
      </c>
      <c r="B7818" s="415" t="s">
        <v>4794</v>
      </c>
      <c r="C7818" s="414">
        <v>19056</v>
      </c>
      <c r="D7818" s="414">
        <v>4655.38</v>
      </c>
    </row>
    <row r="7819" spans="1:4" x14ac:dyDescent="0.2">
      <c r="A7819" s="415" t="s">
        <v>10991</v>
      </c>
      <c r="B7819" s="415" t="s">
        <v>3987</v>
      </c>
      <c r="C7819" s="414">
        <v>1654</v>
      </c>
      <c r="D7819" s="414">
        <v>475.36</v>
      </c>
    </row>
    <row r="7820" spans="1:4" x14ac:dyDescent="0.2">
      <c r="A7820" s="415" t="s">
        <v>10991</v>
      </c>
      <c r="B7820" s="415" t="s">
        <v>3991</v>
      </c>
      <c r="C7820" s="414">
        <v>18963</v>
      </c>
      <c r="D7820" s="414">
        <v>5449.97</v>
      </c>
    </row>
    <row r="7821" spans="1:4" x14ac:dyDescent="0.2">
      <c r="A7821" s="415" t="s">
        <v>10991</v>
      </c>
      <c r="B7821" s="415" t="s">
        <v>3992</v>
      </c>
      <c r="C7821" s="414">
        <v>-6185.0999999999904</v>
      </c>
      <c r="D7821" s="414">
        <v>-1013.12</v>
      </c>
    </row>
    <row r="7822" spans="1:4" x14ac:dyDescent="0.2">
      <c r="A7822" s="415" t="s">
        <v>10991</v>
      </c>
      <c r="B7822" s="415" t="s">
        <v>3993</v>
      </c>
      <c r="C7822" s="414">
        <v>-12777.9</v>
      </c>
      <c r="D7822" s="414">
        <v>-1533.35</v>
      </c>
    </row>
    <row r="7823" spans="1:4" x14ac:dyDescent="0.2">
      <c r="A7823" s="415" t="s">
        <v>10992</v>
      </c>
      <c r="B7823" s="415" t="s">
        <v>3987</v>
      </c>
      <c r="C7823" s="414">
        <v>20693</v>
      </c>
      <c r="D7823" s="414">
        <v>5947.19</v>
      </c>
    </row>
    <row r="7824" spans="1:4" x14ac:dyDescent="0.2">
      <c r="A7824" s="415" t="s">
        <v>10993</v>
      </c>
      <c r="B7824" s="415" t="s">
        <v>4794</v>
      </c>
      <c r="C7824" s="414">
        <v>25125</v>
      </c>
      <c r="D7824" s="414">
        <v>6138.04</v>
      </c>
    </row>
    <row r="7825" spans="1:4" x14ac:dyDescent="0.2">
      <c r="A7825" s="415" t="s">
        <v>10994</v>
      </c>
      <c r="B7825" s="415" t="s">
        <v>4794</v>
      </c>
      <c r="C7825" s="414">
        <v>17834</v>
      </c>
      <c r="D7825" s="414">
        <v>4356.8500000000004</v>
      </c>
    </row>
    <row r="7826" spans="1:4" x14ac:dyDescent="0.2">
      <c r="A7826" s="415" t="s">
        <v>10995</v>
      </c>
      <c r="B7826" s="415" t="s">
        <v>4794</v>
      </c>
      <c r="C7826" s="414">
        <v>8989</v>
      </c>
      <c r="D7826" s="414">
        <v>2196.0100000000002</v>
      </c>
    </row>
    <row r="7827" spans="1:4" x14ac:dyDescent="0.2">
      <c r="A7827" s="415" t="s">
        <v>10996</v>
      </c>
      <c r="B7827" s="415" t="s">
        <v>4794</v>
      </c>
      <c r="C7827" s="414">
        <v>10888</v>
      </c>
      <c r="D7827" s="414">
        <v>2659.94</v>
      </c>
    </row>
    <row r="7828" spans="1:4" x14ac:dyDescent="0.2">
      <c r="A7828" s="415" t="s">
        <v>10997</v>
      </c>
      <c r="B7828" s="415" t="s">
        <v>4794</v>
      </c>
      <c r="C7828" s="414">
        <v>6550</v>
      </c>
      <c r="D7828" s="414">
        <v>1600.17</v>
      </c>
    </row>
    <row r="7829" spans="1:4" x14ac:dyDescent="0.2">
      <c r="A7829" s="415" t="s">
        <v>10998</v>
      </c>
      <c r="B7829" s="415" t="s">
        <v>3987</v>
      </c>
      <c r="C7829" s="414">
        <v>26217.021276595704</v>
      </c>
      <c r="D7829" s="414">
        <v>7534.78</v>
      </c>
    </row>
    <row r="7830" spans="1:4" x14ac:dyDescent="0.2">
      <c r="A7830" s="415" t="s">
        <v>10998</v>
      </c>
      <c r="B7830" s="415" t="s">
        <v>3988</v>
      </c>
      <c r="C7830" s="414">
        <v>26151.478723404216</v>
      </c>
      <c r="D7830" s="414">
        <v>7147.1900000000005</v>
      </c>
    </row>
    <row r="7831" spans="1:4" x14ac:dyDescent="0.2">
      <c r="A7831" s="415" t="s">
        <v>10999</v>
      </c>
      <c r="B7831" s="415" t="s">
        <v>4794</v>
      </c>
      <c r="C7831" s="414">
        <v>24458</v>
      </c>
      <c r="D7831" s="414">
        <v>5975.09</v>
      </c>
    </row>
    <row r="7832" spans="1:4" x14ac:dyDescent="0.2">
      <c r="A7832" s="415" t="s">
        <v>11000</v>
      </c>
      <c r="B7832" s="415" t="s">
        <v>4794</v>
      </c>
      <c r="C7832" s="414">
        <v>10174</v>
      </c>
      <c r="D7832" s="414">
        <v>2485.5100000000002</v>
      </c>
    </row>
    <row r="7833" spans="1:4" x14ac:dyDescent="0.2">
      <c r="A7833" s="415" t="s">
        <v>11001</v>
      </c>
      <c r="B7833" s="415" t="s">
        <v>4794</v>
      </c>
      <c r="C7833" s="414">
        <v>14050</v>
      </c>
      <c r="D7833" s="414">
        <v>3432.42</v>
      </c>
    </row>
    <row r="7834" spans="1:4" x14ac:dyDescent="0.2">
      <c r="A7834" s="415" t="s">
        <v>11002</v>
      </c>
      <c r="B7834" s="415" t="s">
        <v>4794</v>
      </c>
      <c r="C7834" s="414">
        <v>4899</v>
      </c>
      <c r="D7834" s="414">
        <v>1196.83</v>
      </c>
    </row>
    <row r="7835" spans="1:4" x14ac:dyDescent="0.2">
      <c r="A7835" s="415" t="s">
        <v>11003</v>
      </c>
      <c r="B7835" s="415" t="s">
        <v>4794</v>
      </c>
      <c r="C7835" s="414">
        <v>28037.25161599222</v>
      </c>
      <c r="D7835" s="414">
        <v>6849.5</v>
      </c>
    </row>
    <row r="7836" spans="1:4" x14ac:dyDescent="0.2">
      <c r="A7836" s="415" t="s">
        <v>11003</v>
      </c>
      <c r="B7836" s="415" t="s">
        <v>4796</v>
      </c>
      <c r="C7836" s="414">
        <v>65420.253770648713</v>
      </c>
      <c r="D7836" s="414">
        <v>15197.119999999999</v>
      </c>
    </row>
    <row r="7837" spans="1:4" x14ac:dyDescent="0.2">
      <c r="A7837" s="415" t="s">
        <v>11003</v>
      </c>
      <c r="B7837" s="415" t="s">
        <v>4797</v>
      </c>
      <c r="C7837" s="414">
        <v>101728.49461335863</v>
      </c>
      <c r="D7837" s="414">
        <v>22359.930000000004</v>
      </c>
    </row>
    <row r="7838" spans="1:4" x14ac:dyDescent="0.2">
      <c r="A7838" s="415" t="s">
        <v>11004</v>
      </c>
      <c r="B7838" s="415" t="s">
        <v>4794</v>
      </c>
      <c r="C7838" s="414">
        <v>27823.30017434105</v>
      </c>
      <c r="D7838" s="414">
        <v>6797.2400000000007</v>
      </c>
    </row>
    <row r="7839" spans="1:4" x14ac:dyDescent="0.2">
      <c r="A7839" s="415" t="s">
        <v>11004</v>
      </c>
      <c r="B7839" s="415" t="s">
        <v>4796</v>
      </c>
      <c r="C7839" s="414">
        <v>62611.699825658892</v>
      </c>
      <c r="D7839" s="414">
        <v>14544.689999999999</v>
      </c>
    </row>
    <row r="7840" spans="1:4" x14ac:dyDescent="0.2">
      <c r="A7840" s="415" t="s">
        <v>11005</v>
      </c>
      <c r="B7840" s="415" t="s">
        <v>4794</v>
      </c>
      <c r="C7840" s="414">
        <v>33817.935055795671</v>
      </c>
      <c r="D7840" s="414">
        <v>8261.7199999999993</v>
      </c>
    </row>
    <row r="7841" spans="1:4" x14ac:dyDescent="0.2">
      <c r="A7841" s="415" t="s">
        <v>11005</v>
      </c>
      <c r="B7841" s="415" t="s">
        <v>4796</v>
      </c>
      <c r="C7841" s="414">
        <v>78311.064944204059</v>
      </c>
      <c r="D7841" s="414">
        <v>18191.66</v>
      </c>
    </row>
    <row r="7842" spans="1:4" x14ac:dyDescent="0.2">
      <c r="A7842" s="415" t="s">
        <v>11006</v>
      </c>
      <c r="B7842" s="415" t="s">
        <v>4794</v>
      </c>
      <c r="C7842" s="414">
        <v>6302</v>
      </c>
      <c r="D7842" s="414">
        <v>1539.58</v>
      </c>
    </row>
    <row r="7843" spans="1:4" x14ac:dyDescent="0.2">
      <c r="A7843" s="415" t="s">
        <v>11007</v>
      </c>
      <c r="B7843" s="415" t="s">
        <v>4794</v>
      </c>
      <c r="C7843" s="414">
        <v>5360</v>
      </c>
      <c r="D7843" s="414">
        <v>1309.45</v>
      </c>
    </row>
    <row r="7844" spans="1:4" x14ac:dyDescent="0.2">
      <c r="A7844" s="415" t="s">
        <v>11007</v>
      </c>
      <c r="B7844" s="415" t="s">
        <v>4799</v>
      </c>
      <c r="C7844" s="414">
        <v>1283</v>
      </c>
      <c r="D7844" s="414">
        <v>313.44</v>
      </c>
    </row>
    <row r="7845" spans="1:4" x14ac:dyDescent="0.2">
      <c r="A7845" s="415" t="s">
        <v>11007</v>
      </c>
      <c r="B7845" s="415" t="s">
        <v>4800</v>
      </c>
      <c r="C7845" s="414">
        <v>-1283</v>
      </c>
      <c r="D7845" s="414">
        <v>-210.16</v>
      </c>
    </row>
    <row r="7846" spans="1:4" x14ac:dyDescent="0.2">
      <c r="A7846" s="415" t="s">
        <v>11007</v>
      </c>
      <c r="B7846" s="415" t="s">
        <v>4801</v>
      </c>
      <c r="C7846" s="414">
        <v>0</v>
      </c>
      <c r="D7846" s="414">
        <v>0</v>
      </c>
    </row>
    <row r="7847" spans="1:4" x14ac:dyDescent="0.2">
      <c r="A7847" s="415" t="s">
        <v>11008</v>
      </c>
      <c r="B7847" s="415" t="s">
        <v>4794</v>
      </c>
      <c r="C7847" s="414">
        <v>5865</v>
      </c>
      <c r="D7847" s="414">
        <v>1432.82</v>
      </c>
    </row>
    <row r="7848" spans="1:4" x14ac:dyDescent="0.2">
      <c r="A7848" s="415" t="s">
        <v>11009</v>
      </c>
      <c r="B7848" s="415" t="s">
        <v>4794</v>
      </c>
      <c r="C7848" s="414">
        <v>4988</v>
      </c>
      <c r="D7848" s="414">
        <v>1218.57</v>
      </c>
    </row>
    <row r="7849" spans="1:4" x14ac:dyDescent="0.2">
      <c r="A7849" s="415" t="s">
        <v>11010</v>
      </c>
      <c r="B7849" s="415" t="s">
        <v>4794</v>
      </c>
      <c r="C7849" s="414">
        <v>24742.268041237101</v>
      </c>
      <c r="D7849" s="414">
        <v>6044.54</v>
      </c>
    </row>
    <row r="7850" spans="1:4" x14ac:dyDescent="0.2">
      <c r="A7850" s="415" t="s">
        <v>11010</v>
      </c>
      <c r="B7850" s="415" t="s">
        <v>4796</v>
      </c>
      <c r="C7850" s="414">
        <v>57657.731958762801</v>
      </c>
      <c r="D7850" s="414">
        <v>13393.89</v>
      </c>
    </row>
    <row r="7851" spans="1:4" x14ac:dyDescent="0.2">
      <c r="A7851" s="415" t="s">
        <v>11011</v>
      </c>
      <c r="B7851" s="415" t="s">
        <v>4794</v>
      </c>
      <c r="C7851" s="414">
        <v>4836</v>
      </c>
      <c r="D7851" s="414">
        <v>1181.43</v>
      </c>
    </row>
    <row r="7852" spans="1:4" x14ac:dyDescent="0.2">
      <c r="A7852" s="415" t="s">
        <v>11012</v>
      </c>
      <c r="B7852" s="415" t="s">
        <v>4794</v>
      </c>
      <c r="C7852" s="414">
        <v>5543</v>
      </c>
      <c r="D7852" s="414">
        <v>1354.1599999999999</v>
      </c>
    </row>
    <row r="7853" spans="1:4" x14ac:dyDescent="0.2">
      <c r="A7853" s="415" t="s">
        <v>11013</v>
      </c>
      <c r="B7853" s="415" t="s">
        <v>4794</v>
      </c>
      <c r="C7853" s="414">
        <v>6369</v>
      </c>
      <c r="D7853" s="414">
        <v>1555.95</v>
      </c>
    </row>
    <row r="7854" spans="1:4" x14ac:dyDescent="0.2">
      <c r="A7854" s="415" t="s">
        <v>11014</v>
      </c>
      <c r="B7854" s="415" t="s">
        <v>4794</v>
      </c>
      <c r="C7854" s="414">
        <v>7436</v>
      </c>
      <c r="D7854" s="414">
        <v>1816.61</v>
      </c>
    </row>
    <row r="7855" spans="1:4" x14ac:dyDescent="0.2">
      <c r="A7855" s="415" t="s">
        <v>11015</v>
      </c>
      <c r="B7855" s="415" t="s">
        <v>4794</v>
      </c>
      <c r="C7855" s="414">
        <v>16086</v>
      </c>
      <c r="D7855" s="414">
        <v>3929.81</v>
      </c>
    </row>
    <row r="7856" spans="1:4" x14ac:dyDescent="0.2">
      <c r="A7856" s="415" t="s">
        <v>11017</v>
      </c>
      <c r="B7856" s="415" t="s">
        <v>4794</v>
      </c>
      <c r="C7856" s="414">
        <v>7260</v>
      </c>
      <c r="D7856" s="414">
        <v>1773.62</v>
      </c>
    </row>
    <row r="7857" spans="1:4" x14ac:dyDescent="0.2">
      <c r="A7857" s="415" t="s">
        <v>11018</v>
      </c>
      <c r="B7857" s="415" t="s">
        <v>4794</v>
      </c>
      <c r="C7857" s="414">
        <v>6376</v>
      </c>
      <c r="D7857" s="414">
        <v>1557.66</v>
      </c>
    </row>
    <row r="7858" spans="1:4" x14ac:dyDescent="0.2">
      <c r="A7858" s="415" t="s">
        <v>11020</v>
      </c>
      <c r="B7858" s="415" t="s">
        <v>4794</v>
      </c>
      <c r="C7858" s="414">
        <v>4569</v>
      </c>
      <c r="D7858" s="414">
        <v>1116.21</v>
      </c>
    </row>
    <row r="7859" spans="1:4" x14ac:dyDescent="0.2">
      <c r="A7859" s="415" t="s">
        <v>11021</v>
      </c>
      <c r="B7859" s="415" t="s">
        <v>4794</v>
      </c>
      <c r="C7859" s="414">
        <v>4947</v>
      </c>
      <c r="D7859" s="414">
        <v>1208.55</v>
      </c>
    </row>
    <row r="7860" spans="1:4" x14ac:dyDescent="0.2">
      <c r="A7860" s="415" t="s">
        <v>11022</v>
      </c>
      <c r="B7860" s="415" t="s">
        <v>4794</v>
      </c>
      <c r="C7860" s="414">
        <v>8574</v>
      </c>
      <c r="D7860" s="414">
        <v>2094.63</v>
      </c>
    </row>
    <row r="7861" spans="1:4" x14ac:dyDescent="0.2">
      <c r="A7861" s="415" t="s">
        <v>11023</v>
      </c>
      <c r="B7861" s="415" t="s">
        <v>4794</v>
      </c>
      <c r="C7861" s="414">
        <v>5345</v>
      </c>
      <c r="D7861" s="414">
        <v>1305.78</v>
      </c>
    </row>
    <row r="7862" spans="1:4" x14ac:dyDescent="0.2">
      <c r="A7862" s="415" t="s">
        <v>11024</v>
      </c>
      <c r="B7862" s="415" t="s">
        <v>3987</v>
      </c>
      <c r="C7862" s="414">
        <v>5295</v>
      </c>
      <c r="D7862" s="414">
        <v>1521.78</v>
      </c>
    </row>
    <row r="7863" spans="1:4" x14ac:dyDescent="0.2">
      <c r="A7863" s="415" t="s">
        <v>11025</v>
      </c>
      <c r="B7863" s="415" t="s">
        <v>3987</v>
      </c>
      <c r="C7863" s="414">
        <v>10330</v>
      </c>
      <c r="D7863" s="414">
        <v>2968.84</v>
      </c>
    </row>
    <row r="7864" spans="1:4" x14ac:dyDescent="0.2">
      <c r="A7864" s="415" t="s">
        <v>11026</v>
      </c>
      <c r="B7864" s="415" t="s">
        <v>4794</v>
      </c>
      <c r="C7864" s="414">
        <v>17644</v>
      </c>
      <c r="D7864" s="414">
        <v>4310.43</v>
      </c>
    </row>
    <row r="7865" spans="1:4" x14ac:dyDescent="0.2">
      <c r="A7865" s="415" t="s">
        <v>11027</v>
      </c>
      <c r="B7865" s="415" t="s">
        <v>4794</v>
      </c>
      <c r="C7865" s="414">
        <v>4281</v>
      </c>
      <c r="D7865" s="414">
        <v>1045.8499999999999</v>
      </c>
    </row>
    <row r="7866" spans="1:4" x14ac:dyDescent="0.2">
      <c r="A7866" s="415" t="s">
        <v>11027</v>
      </c>
      <c r="B7866" s="415" t="s">
        <v>4799</v>
      </c>
      <c r="C7866" s="414">
        <v>832</v>
      </c>
      <c r="D7866" s="414">
        <v>203.26</v>
      </c>
    </row>
    <row r="7867" spans="1:4" x14ac:dyDescent="0.2">
      <c r="A7867" s="415" t="s">
        <v>11027</v>
      </c>
      <c r="B7867" s="415" t="s">
        <v>4800</v>
      </c>
      <c r="C7867" s="414">
        <v>-832</v>
      </c>
      <c r="D7867" s="414">
        <v>-136.28</v>
      </c>
    </row>
    <row r="7868" spans="1:4" x14ac:dyDescent="0.2">
      <c r="A7868" s="415" t="s">
        <v>11027</v>
      </c>
      <c r="B7868" s="415" t="s">
        <v>4801</v>
      </c>
      <c r="C7868" s="414">
        <v>0</v>
      </c>
      <c r="D7868" s="414">
        <v>0</v>
      </c>
    </row>
    <row r="7869" spans="1:4" x14ac:dyDescent="0.2">
      <c r="A7869" s="415" t="s">
        <v>11028</v>
      </c>
      <c r="B7869" s="415" t="s">
        <v>4755</v>
      </c>
      <c r="C7869" s="414">
        <v>519619.99999999965</v>
      </c>
      <c r="D7869" s="414">
        <v>97480.719999999987</v>
      </c>
    </row>
    <row r="7870" spans="1:4" x14ac:dyDescent="0.2">
      <c r="A7870" s="415" t="s">
        <v>11029</v>
      </c>
      <c r="B7870" s="415" t="s">
        <v>4794</v>
      </c>
      <c r="C7870" s="414">
        <v>26691.087916499298</v>
      </c>
      <c r="D7870" s="414">
        <v>6520.63</v>
      </c>
    </row>
    <row r="7871" spans="1:4" x14ac:dyDescent="0.2">
      <c r="A7871" s="415" t="s">
        <v>11029</v>
      </c>
      <c r="B7871" s="415" t="s">
        <v>4796</v>
      </c>
      <c r="C7871" s="414">
        <v>61958.912083500501</v>
      </c>
      <c r="D7871" s="414">
        <v>14393.06</v>
      </c>
    </row>
    <row r="7872" spans="1:4" x14ac:dyDescent="0.2">
      <c r="A7872" s="415" t="s">
        <v>11030</v>
      </c>
      <c r="B7872" s="415" t="s">
        <v>4794</v>
      </c>
      <c r="C7872" s="414">
        <v>4947</v>
      </c>
      <c r="D7872" s="414">
        <v>1208.55</v>
      </c>
    </row>
    <row r="7873" spans="1:4" x14ac:dyDescent="0.2">
      <c r="A7873" s="415" t="s">
        <v>11032</v>
      </c>
      <c r="B7873" s="415" t="s">
        <v>4794</v>
      </c>
      <c r="C7873" s="414">
        <v>28369.453044375601</v>
      </c>
      <c r="D7873" s="414">
        <v>6930.66</v>
      </c>
    </row>
    <row r="7874" spans="1:4" x14ac:dyDescent="0.2">
      <c r="A7874" s="415" t="s">
        <v>11032</v>
      </c>
      <c r="B7874" s="415" t="s">
        <v>4796</v>
      </c>
      <c r="C7874" s="414">
        <v>26610.546955624301</v>
      </c>
      <c r="D7874" s="414">
        <v>6181.63</v>
      </c>
    </row>
    <row r="7875" spans="1:4" x14ac:dyDescent="0.2">
      <c r="A7875" s="415" t="s">
        <v>11034</v>
      </c>
      <c r="B7875" s="415" t="s">
        <v>4759</v>
      </c>
      <c r="C7875" s="414">
        <v>477041.80000000005</v>
      </c>
      <c r="D7875" s="414">
        <v>89493.01999999999</v>
      </c>
    </row>
    <row r="7876" spans="1:4" x14ac:dyDescent="0.2">
      <c r="A7876" s="415" t="s">
        <v>11035</v>
      </c>
      <c r="B7876" s="415" t="s">
        <v>6574</v>
      </c>
      <c r="C7876" s="414">
        <v>52618</v>
      </c>
      <c r="D7876" s="414">
        <v>8385.2000000000007</v>
      </c>
    </row>
    <row r="7877" spans="1:4" x14ac:dyDescent="0.2">
      <c r="A7877" s="415" t="s">
        <v>11035</v>
      </c>
      <c r="B7877" s="415" t="s">
        <v>6575</v>
      </c>
      <c r="C7877" s="414">
        <v>145208</v>
      </c>
      <c r="D7877" s="414">
        <v>24329.599999999999</v>
      </c>
    </row>
    <row r="7878" spans="1:4" x14ac:dyDescent="0.2">
      <c r="A7878" s="415" t="s">
        <v>11035</v>
      </c>
      <c r="B7878" s="415" t="s">
        <v>6576</v>
      </c>
      <c r="C7878" s="414">
        <v>292962</v>
      </c>
      <c r="D7878" s="414">
        <v>49352.38</v>
      </c>
    </row>
    <row r="7879" spans="1:4" x14ac:dyDescent="0.2">
      <c r="A7879" s="415" t="s">
        <v>11035</v>
      </c>
      <c r="B7879" s="415" t="s">
        <v>6577</v>
      </c>
      <c r="C7879" s="414">
        <v>500866</v>
      </c>
      <c r="D7879" s="414">
        <v>84225.63</v>
      </c>
    </row>
    <row r="7880" spans="1:4" x14ac:dyDescent="0.2">
      <c r="A7880" s="415" t="s">
        <v>11035</v>
      </c>
      <c r="B7880" s="415" t="s">
        <v>6578</v>
      </c>
      <c r="C7880" s="414">
        <v>593880</v>
      </c>
      <c r="D7880" s="414">
        <v>102580.89</v>
      </c>
    </row>
    <row r="7881" spans="1:4" x14ac:dyDescent="0.2">
      <c r="A7881" s="415" t="s">
        <v>11035</v>
      </c>
      <c r="B7881" s="415" t="s">
        <v>6579</v>
      </c>
      <c r="C7881" s="414">
        <v>537784</v>
      </c>
      <c r="D7881" s="414">
        <v>87868.53</v>
      </c>
    </row>
    <row r="7882" spans="1:4" x14ac:dyDescent="0.2">
      <c r="A7882" s="415" t="s">
        <v>11035</v>
      </c>
      <c r="B7882" s="415" t="s">
        <v>6580</v>
      </c>
      <c r="C7882" s="414">
        <v>567256</v>
      </c>
      <c r="D7882" s="414">
        <v>93540.51</v>
      </c>
    </row>
    <row r="7883" spans="1:4" x14ac:dyDescent="0.2">
      <c r="A7883" s="415" t="s">
        <v>11035</v>
      </c>
      <c r="B7883" s="415" t="s">
        <v>6581</v>
      </c>
      <c r="C7883" s="414">
        <v>538168</v>
      </c>
      <c r="D7883" s="414">
        <v>89034.51</v>
      </c>
    </row>
    <row r="7884" spans="1:4" x14ac:dyDescent="0.2">
      <c r="A7884" s="415" t="s">
        <v>11035</v>
      </c>
      <c r="B7884" s="415" t="s">
        <v>6582</v>
      </c>
      <c r="C7884" s="414">
        <v>516176</v>
      </c>
      <c r="D7884" s="414">
        <v>83527.600000000006</v>
      </c>
    </row>
    <row r="7885" spans="1:4" x14ac:dyDescent="0.2">
      <c r="A7885" s="415" t="s">
        <v>11035</v>
      </c>
      <c r="B7885" s="415" t="s">
        <v>6583</v>
      </c>
      <c r="C7885" s="414">
        <v>216460</v>
      </c>
      <c r="D7885" s="414">
        <v>33328.35</v>
      </c>
    </row>
    <row r="7886" spans="1:4" x14ac:dyDescent="0.2">
      <c r="A7886" s="415" t="s">
        <v>11035</v>
      </c>
      <c r="B7886" s="415" t="s">
        <v>6584</v>
      </c>
      <c r="C7886" s="414">
        <v>130992</v>
      </c>
      <c r="D7886" s="414">
        <v>19798.13</v>
      </c>
    </row>
    <row r="7887" spans="1:4" x14ac:dyDescent="0.2">
      <c r="A7887" s="415" t="s">
        <v>11035</v>
      </c>
      <c r="B7887" s="415" t="s">
        <v>6585</v>
      </c>
      <c r="C7887" s="414">
        <v>116952</v>
      </c>
      <c r="D7887" s="414">
        <v>17318.25</v>
      </c>
    </row>
    <row r="7888" spans="1:4" x14ac:dyDescent="0.2">
      <c r="A7888" s="415" t="s">
        <v>11036</v>
      </c>
      <c r="B7888" s="415" t="s">
        <v>6574</v>
      </c>
      <c r="C7888" s="414">
        <v>52784</v>
      </c>
      <c r="D7888" s="414">
        <v>8411.66</v>
      </c>
    </row>
    <row r="7889" spans="1:4" x14ac:dyDescent="0.2">
      <c r="A7889" s="415" t="s">
        <v>11036</v>
      </c>
      <c r="B7889" s="415" t="s">
        <v>6575</v>
      </c>
      <c r="C7889" s="414">
        <v>143510</v>
      </c>
      <c r="D7889" s="414">
        <v>24045.1</v>
      </c>
    </row>
    <row r="7890" spans="1:4" x14ac:dyDescent="0.2">
      <c r="A7890" s="415" t="s">
        <v>11036</v>
      </c>
      <c r="B7890" s="415" t="s">
        <v>6576</v>
      </c>
      <c r="C7890" s="414">
        <v>290404</v>
      </c>
      <c r="D7890" s="414">
        <v>48921.46</v>
      </c>
    </row>
    <row r="7891" spans="1:4" x14ac:dyDescent="0.2">
      <c r="A7891" s="415" t="s">
        <v>11036</v>
      </c>
      <c r="B7891" s="415" t="s">
        <v>6577</v>
      </c>
      <c r="C7891" s="414">
        <v>493930</v>
      </c>
      <c r="D7891" s="414">
        <v>83059.27</v>
      </c>
    </row>
    <row r="7892" spans="1:4" x14ac:dyDescent="0.2">
      <c r="A7892" s="415" t="s">
        <v>11036</v>
      </c>
      <c r="B7892" s="415" t="s">
        <v>6578</v>
      </c>
      <c r="C7892" s="414">
        <v>585892</v>
      </c>
      <c r="D7892" s="414">
        <v>101201.13</v>
      </c>
    </row>
    <row r="7893" spans="1:4" x14ac:dyDescent="0.2">
      <c r="A7893" s="415" t="s">
        <v>11036</v>
      </c>
      <c r="B7893" s="415" t="s">
        <v>6579</v>
      </c>
      <c r="C7893" s="414">
        <v>530522</v>
      </c>
      <c r="D7893" s="414">
        <v>86681.99</v>
      </c>
    </row>
    <row r="7894" spans="1:4" x14ac:dyDescent="0.2">
      <c r="A7894" s="415" t="s">
        <v>11036</v>
      </c>
      <c r="B7894" s="415" t="s">
        <v>6580</v>
      </c>
      <c r="C7894" s="414">
        <v>562688</v>
      </c>
      <c r="D7894" s="414">
        <v>92787.25</v>
      </c>
    </row>
    <row r="7895" spans="1:4" x14ac:dyDescent="0.2">
      <c r="A7895" s="415" t="s">
        <v>11036</v>
      </c>
      <c r="B7895" s="415" t="s">
        <v>6581</v>
      </c>
      <c r="C7895" s="414">
        <v>593124</v>
      </c>
      <c r="D7895" s="414">
        <v>98126.43</v>
      </c>
    </row>
    <row r="7896" spans="1:4" x14ac:dyDescent="0.2">
      <c r="A7896" s="415" t="s">
        <v>11036</v>
      </c>
      <c r="B7896" s="415" t="s">
        <v>6582</v>
      </c>
      <c r="C7896" s="414">
        <v>521224</v>
      </c>
      <c r="D7896" s="414">
        <v>84344.47</v>
      </c>
    </row>
    <row r="7897" spans="1:4" x14ac:dyDescent="0.2">
      <c r="A7897" s="415" t="s">
        <v>11036</v>
      </c>
      <c r="B7897" s="415" t="s">
        <v>6583</v>
      </c>
      <c r="C7897" s="414">
        <v>225904</v>
      </c>
      <c r="D7897" s="414">
        <v>34782.44</v>
      </c>
    </row>
    <row r="7898" spans="1:4" x14ac:dyDescent="0.2">
      <c r="A7898" s="415" t="s">
        <v>11036</v>
      </c>
      <c r="B7898" s="415" t="s">
        <v>6584</v>
      </c>
      <c r="C7898" s="414">
        <v>136752</v>
      </c>
      <c r="D7898" s="414">
        <v>20668.7</v>
      </c>
    </row>
    <row r="7899" spans="1:4" x14ac:dyDescent="0.2">
      <c r="A7899" s="415" t="s">
        <v>11036</v>
      </c>
      <c r="B7899" s="415" t="s">
        <v>6585</v>
      </c>
      <c r="C7899" s="414">
        <v>129288</v>
      </c>
      <c r="D7899" s="414">
        <v>19144.97</v>
      </c>
    </row>
    <row r="7900" spans="1:4" x14ac:dyDescent="0.2">
      <c r="A7900" s="415" t="s">
        <v>11038</v>
      </c>
      <c r="B7900" s="415" t="s">
        <v>4794</v>
      </c>
      <c r="C7900" s="414">
        <v>9234</v>
      </c>
      <c r="D7900" s="414">
        <v>2255.87</v>
      </c>
    </row>
    <row r="7901" spans="1:4" x14ac:dyDescent="0.2">
      <c r="A7901" s="415" t="s">
        <v>11039</v>
      </c>
      <c r="B7901" s="415" t="s">
        <v>4794</v>
      </c>
      <c r="C7901" s="414">
        <v>8361</v>
      </c>
      <c r="D7901" s="414">
        <v>2042.59</v>
      </c>
    </row>
    <row r="7902" spans="1:4" x14ac:dyDescent="0.2">
      <c r="A7902" s="415" t="s">
        <v>11040</v>
      </c>
      <c r="B7902" s="415" t="s">
        <v>4794</v>
      </c>
      <c r="C7902" s="414">
        <v>26962.939698492399</v>
      </c>
      <c r="D7902" s="414">
        <v>6587.05</v>
      </c>
    </row>
    <row r="7903" spans="1:4" x14ac:dyDescent="0.2">
      <c r="A7903" s="415" t="s">
        <v>11040</v>
      </c>
      <c r="B7903" s="415" t="s">
        <v>4796</v>
      </c>
      <c r="C7903" s="414">
        <v>58887.060301507503</v>
      </c>
      <c r="D7903" s="414">
        <v>13679.46</v>
      </c>
    </row>
    <row r="7904" spans="1:4" x14ac:dyDescent="0.2">
      <c r="A7904" s="415" t="s">
        <v>11041</v>
      </c>
      <c r="B7904" s="415" t="s">
        <v>4794</v>
      </c>
      <c r="C7904" s="414">
        <v>26195.652173913</v>
      </c>
      <c r="D7904" s="414">
        <v>6399.6</v>
      </c>
    </row>
    <row r="7905" spans="1:4" x14ac:dyDescent="0.2">
      <c r="A7905" s="415" t="s">
        <v>11041</v>
      </c>
      <c r="B7905" s="415" t="s">
        <v>4796</v>
      </c>
      <c r="C7905" s="414">
        <v>12364.3478260869</v>
      </c>
      <c r="D7905" s="414">
        <v>2872.24</v>
      </c>
    </row>
    <row r="7906" spans="1:4" x14ac:dyDescent="0.2">
      <c r="A7906" s="415" t="s">
        <v>11042</v>
      </c>
      <c r="B7906" s="415" t="s">
        <v>4794</v>
      </c>
      <c r="C7906" s="414">
        <v>28141.592920353902</v>
      </c>
      <c r="D7906" s="414">
        <v>6874.99</v>
      </c>
    </row>
    <row r="7907" spans="1:4" x14ac:dyDescent="0.2">
      <c r="A7907" s="415" t="s">
        <v>11042</v>
      </c>
      <c r="B7907" s="415" t="s">
        <v>4796</v>
      </c>
      <c r="C7907" s="414">
        <v>22738.407079646</v>
      </c>
      <c r="D7907" s="414">
        <v>5282.13</v>
      </c>
    </row>
    <row r="7908" spans="1:4" x14ac:dyDescent="0.2">
      <c r="A7908" s="415" t="s">
        <v>11043</v>
      </c>
      <c r="B7908" s="415" t="s">
        <v>4794</v>
      </c>
      <c r="C7908" s="414">
        <v>29342.948717948701</v>
      </c>
      <c r="D7908" s="414">
        <v>7168.48</v>
      </c>
    </row>
    <row r="7909" spans="1:4" x14ac:dyDescent="0.2">
      <c r="A7909" s="415" t="s">
        <v>11043</v>
      </c>
      <c r="B7909" s="415" t="s">
        <v>4796</v>
      </c>
      <c r="C7909" s="414">
        <v>7277.0512820512804</v>
      </c>
      <c r="D7909" s="414">
        <v>1690.46</v>
      </c>
    </row>
    <row r="7910" spans="1:4" x14ac:dyDescent="0.2">
      <c r="A7910" s="415" t="s">
        <v>11044</v>
      </c>
      <c r="B7910" s="415" t="s">
        <v>4794</v>
      </c>
      <c r="C7910" s="414">
        <v>8793</v>
      </c>
      <c r="D7910" s="414">
        <v>2148.12</v>
      </c>
    </row>
    <row r="7911" spans="1:4" x14ac:dyDescent="0.2">
      <c r="A7911" s="415" t="s">
        <v>11045</v>
      </c>
      <c r="B7911" s="415" t="s">
        <v>4794</v>
      </c>
      <c r="C7911" s="414">
        <v>6333</v>
      </c>
      <c r="D7911" s="414">
        <v>1547.15</v>
      </c>
    </row>
    <row r="7912" spans="1:4" x14ac:dyDescent="0.2">
      <c r="A7912" s="415" t="s">
        <v>11046</v>
      </c>
      <c r="B7912" s="415" t="s">
        <v>3987</v>
      </c>
      <c r="C7912" s="414">
        <v>22206.632653061199</v>
      </c>
      <c r="D7912" s="414">
        <v>6382.19</v>
      </c>
    </row>
    <row r="7913" spans="1:4" x14ac:dyDescent="0.2">
      <c r="A7913" s="415" t="s">
        <v>11046</v>
      </c>
      <c r="B7913" s="415" t="s">
        <v>3988</v>
      </c>
      <c r="C7913" s="414">
        <v>12613.367346938761</v>
      </c>
      <c r="D7913" s="414">
        <v>3447.23</v>
      </c>
    </row>
    <row r="7914" spans="1:4" x14ac:dyDescent="0.2">
      <c r="A7914" s="415" t="s">
        <v>11047</v>
      </c>
      <c r="B7914" s="415" t="s">
        <v>4794</v>
      </c>
      <c r="C7914" s="414">
        <v>4192.0604914933801</v>
      </c>
      <c r="D7914" s="414">
        <v>1024.1199999999999</v>
      </c>
    </row>
    <row r="7915" spans="1:4" x14ac:dyDescent="0.2">
      <c r="A7915" s="415" t="s">
        <v>11047</v>
      </c>
      <c r="B7915" s="415" t="s">
        <v>4796</v>
      </c>
      <c r="C7915" s="414">
        <v>31007.939508506599</v>
      </c>
      <c r="D7915" s="414">
        <v>7203.14</v>
      </c>
    </row>
    <row r="7916" spans="1:4" x14ac:dyDescent="0.2">
      <c r="A7916" s="415" t="s">
        <v>11048</v>
      </c>
      <c r="B7916" s="415" t="s">
        <v>3987</v>
      </c>
      <c r="C7916" s="414">
        <v>4968</v>
      </c>
      <c r="D7916" s="414">
        <v>1427.8</v>
      </c>
    </row>
    <row r="7917" spans="1:4" x14ac:dyDescent="0.2">
      <c r="A7917" s="415" t="s">
        <v>11052</v>
      </c>
      <c r="B7917" s="415" t="s">
        <v>4843</v>
      </c>
      <c r="C7917" s="414">
        <v>8300</v>
      </c>
      <c r="D7917" s="414">
        <v>1602.73</v>
      </c>
    </row>
    <row r="7918" spans="1:4" x14ac:dyDescent="0.2">
      <c r="A7918" s="415" t="s">
        <v>11053</v>
      </c>
      <c r="B7918" s="415" t="s">
        <v>4794</v>
      </c>
      <c r="C7918" s="414">
        <v>9490</v>
      </c>
      <c r="D7918" s="414">
        <v>2318.41</v>
      </c>
    </row>
    <row r="7919" spans="1:4" x14ac:dyDescent="0.2">
      <c r="A7919" s="415" t="s">
        <v>11054</v>
      </c>
      <c r="B7919" s="415" t="s">
        <v>4808</v>
      </c>
      <c r="C7919" s="414">
        <v>20153</v>
      </c>
      <c r="D7919" s="414">
        <v>4923.38</v>
      </c>
    </row>
    <row r="7920" spans="1:4" x14ac:dyDescent="0.2">
      <c r="A7920" s="415" t="s">
        <v>11054</v>
      </c>
      <c r="B7920" s="415" t="s">
        <v>4817</v>
      </c>
      <c r="C7920" s="414">
        <v>94</v>
      </c>
      <c r="D7920" s="414">
        <v>22.96</v>
      </c>
    </row>
    <row r="7921" spans="1:4" x14ac:dyDescent="0.2">
      <c r="A7921" s="415" t="s">
        <v>11054</v>
      </c>
      <c r="B7921" s="415" t="s">
        <v>4819</v>
      </c>
      <c r="C7921" s="414">
        <v>-94</v>
      </c>
      <c r="D7921" s="414">
        <v>-15.4</v>
      </c>
    </row>
    <row r="7922" spans="1:4" x14ac:dyDescent="0.2">
      <c r="A7922" s="415" t="s">
        <v>11054</v>
      </c>
      <c r="B7922" s="415" t="s">
        <v>4821</v>
      </c>
      <c r="C7922" s="414">
        <v>0</v>
      </c>
      <c r="D7922" s="414">
        <v>0</v>
      </c>
    </row>
    <row r="7923" spans="1:4" x14ac:dyDescent="0.2">
      <c r="A7923" s="415" t="s">
        <v>11055</v>
      </c>
      <c r="B7923" s="415" t="s">
        <v>4808</v>
      </c>
      <c r="C7923" s="414">
        <v>7765</v>
      </c>
      <c r="D7923" s="414">
        <v>1896.99</v>
      </c>
    </row>
    <row r="7924" spans="1:4" x14ac:dyDescent="0.2">
      <c r="A7924" s="415" t="s">
        <v>11055</v>
      </c>
      <c r="B7924" s="415" t="s">
        <v>4817</v>
      </c>
      <c r="C7924" s="414">
        <v>115</v>
      </c>
      <c r="D7924" s="414">
        <v>28.09</v>
      </c>
    </row>
    <row r="7925" spans="1:4" x14ac:dyDescent="0.2">
      <c r="A7925" s="415" t="s">
        <v>11055</v>
      </c>
      <c r="B7925" s="415" t="s">
        <v>4819</v>
      </c>
      <c r="C7925" s="414">
        <v>-115</v>
      </c>
      <c r="D7925" s="414">
        <v>-18.84</v>
      </c>
    </row>
    <row r="7926" spans="1:4" x14ac:dyDescent="0.2">
      <c r="A7926" s="415" t="s">
        <v>11055</v>
      </c>
      <c r="B7926" s="415" t="s">
        <v>4821</v>
      </c>
      <c r="C7926" s="414">
        <v>0</v>
      </c>
      <c r="D7926" s="414">
        <v>0</v>
      </c>
    </row>
    <row r="7927" spans="1:4" x14ac:dyDescent="0.2">
      <c r="A7927" s="415" t="s">
        <v>11056</v>
      </c>
      <c r="B7927" s="415" t="s">
        <v>3987</v>
      </c>
      <c r="C7927" s="414">
        <v>24912.146512254199</v>
      </c>
      <c r="D7927" s="414">
        <v>7159.7500000000018</v>
      </c>
    </row>
    <row r="7928" spans="1:4" x14ac:dyDescent="0.2">
      <c r="A7928" s="415" t="s">
        <v>11056</v>
      </c>
      <c r="B7928" s="415" t="s">
        <v>3988</v>
      </c>
      <c r="C7928" s="414">
        <v>21337.253487745722</v>
      </c>
      <c r="D7928" s="414">
        <v>5831.4800000000005</v>
      </c>
    </row>
    <row r="7929" spans="1:4" x14ac:dyDescent="0.2">
      <c r="A7929" s="415" t="s">
        <v>11058</v>
      </c>
      <c r="B7929" s="415" t="s">
        <v>4794</v>
      </c>
      <c r="C7929" s="414">
        <v>28678</v>
      </c>
      <c r="D7929" s="414">
        <v>7006.04</v>
      </c>
    </row>
    <row r="7930" spans="1:4" x14ac:dyDescent="0.2">
      <c r="A7930" s="415" t="s">
        <v>11059</v>
      </c>
      <c r="B7930" s="415" t="s">
        <v>1128</v>
      </c>
      <c r="C7930" s="414">
        <v>4889</v>
      </c>
      <c r="D7930" s="414">
        <v>2285.61</v>
      </c>
    </row>
    <row r="7931" spans="1:4" x14ac:dyDescent="0.2">
      <c r="A7931" s="415" t="s">
        <v>11060</v>
      </c>
      <c r="B7931" s="415" t="s">
        <v>3987</v>
      </c>
      <c r="C7931" s="414">
        <v>15006</v>
      </c>
      <c r="D7931" s="414">
        <v>4312.72</v>
      </c>
    </row>
    <row r="7932" spans="1:4" x14ac:dyDescent="0.2">
      <c r="A7932" s="415" t="s">
        <v>11060</v>
      </c>
      <c r="B7932" s="415" t="s">
        <v>3991</v>
      </c>
      <c r="C7932" s="414">
        <v>928</v>
      </c>
      <c r="D7932" s="414">
        <v>266.70999999999998</v>
      </c>
    </row>
    <row r="7933" spans="1:4" x14ac:dyDescent="0.2">
      <c r="A7933" s="415" t="s">
        <v>11060</v>
      </c>
      <c r="B7933" s="415" t="s">
        <v>3992</v>
      </c>
      <c r="C7933" s="414">
        <v>-928</v>
      </c>
      <c r="D7933" s="414">
        <v>-152.01</v>
      </c>
    </row>
    <row r="7934" spans="1:4" x14ac:dyDescent="0.2">
      <c r="A7934" s="415" t="s">
        <v>11060</v>
      </c>
      <c r="B7934" s="415" t="s">
        <v>3993</v>
      </c>
      <c r="C7934" s="414">
        <v>0</v>
      </c>
      <c r="D7934" s="414">
        <v>0</v>
      </c>
    </row>
    <row r="7935" spans="1:4" x14ac:dyDescent="0.2">
      <c r="A7935" s="415" t="s">
        <v>11061</v>
      </c>
      <c r="B7935" s="415" t="s">
        <v>3987</v>
      </c>
      <c r="C7935" s="414">
        <v>2773.3599999999997</v>
      </c>
      <c r="D7935" s="414">
        <v>797.05000000000007</v>
      </c>
    </row>
    <row r="7936" spans="1:4" x14ac:dyDescent="0.2">
      <c r="A7936" s="415" t="s">
        <v>11061</v>
      </c>
      <c r="B7936" s="415" t="s">
        <v>3991</v>
      </c>
      <c r="C7936" s="414">
        <v>6843.6399999999994</v>
      </c>
      <c r="D7936" s="414">
        <v>1966.8700000000001</v>
      </c>
    </row>
    <row r="7937" spans="1:4" x14ac:dyDescent="0.2">
      <c r="A7937" s="415" t="s">
        <v>11061</v>
      </c>
      <c r="B7937" s="415" t="s">
        <v>3992</v>
      </c>
      <c r="C7937" s="414">
        <v>-2885.1</v>
      </c>
      <c r="D7937" s="414">
        <v>-472.57</v>
      </c>
    </row>
    <row r="7938" spans="1:4" x14ac:dyDescent="0.2">
      <c r="A7938" s="415" t="s">
        <v>11061</v>
      </c>
      <c r="B7938" s="415" t="s">
        <v>3993</v>
      </c>
      <c r="C7938" s="414">
        <v>-3958.5399999999991</v>
      </c>
      <c r="D7938" s="414">
        <v>-475.02000000000004</v>
      </c>
    </row>
    <row r="7939" spans="1:4" x14ac:dyDescent="0.2">
      <c r="A7939" s="415" t="s">
        <v>11062</v>
      </c>
      <c r="B7939" s="415" t="s">
        <v>3987</v>
      </c>
      <c r="C7939" s="414">
        <v>2486.0500000000002</v>
      </c>
      <c r="D7939" s="414">
        <v>714.49</v>
      </c>
    </row>
    <row r="7940" spans="1:4" x14ac:dyDescent="0.2">
      <c r="A7940" s="415" t="s">
        <v>11062</v>
      </c>
      <c r="B7940" s="415" t="s">
        <v>3991</v>
      </c>
      <c r="C7940" s="414">
        <v>214.94999999999899</v>
      </c>
      <c r="D7940" s="414">
        <v>61.78</v>
      </c>
    </row>
    <row r="7941" spans="1:4" x14ac:dyDescent="0.2">
      <c r="A7941" s="415" t="s">
        <v>11062</v>
      </c>
      <c r="B7941" s="415" t="s">
        <v>3992</v>
      </c>
      <c r="C7941" s="414">
        <v>-214.94999999999899</v>
      </c>
      <c r="D7941" s="414">
        <v>-35.21</v>
      </c>
    </row>
    <row r="7942" spans="1:4" x14ac:dyDescent="0.2">
      <c r="A7942" s="415" t="s">
        <v>11062</v>
      </c>
      <c r="B7942" s="415" t="s">
        <v>3993</v>
      </c>
      <c r="C7942" s="414">
        <v>0</v>
      </c>
      <c r="D7942" s="414">
        <v>0</v>
      </c>
    </row>
    <row r="7943" spans="1:4" x14ac:dyDescent="0.2">
      <c r="A7943" s="415" t="s">
        <v>11063</v>
      </c>
      <c r="B7943" s="415" t="s">
        <v>4794</v>
      </c>
      <c r="C7943" s="414">
        <v>6955</v>
      </c>
      <c r="D7943" s="414">
        <v>1699.11</v>
      </c>
    </row>
    <row r="7944" spans="1:4" x14ac:dyDescent="0.2">
      <c r="A7944" s="415" t="s">
        <v>11063</v>
      </c>
      <c r="B7944" s="415" t="s">
        <v>4799</v>
      </c>
      <c r="C7944" s="414">
        <v>1138</v>
      </c>
      <c r="D7944" s="414">
        <v>278.01</v>
      </c>
    </row>
    <row r="7945" spans="1:4" x14ac:dyDescent="0.2">
      <c r="A7945" s="415" t="s">
        <v>11063</v>
      </c>
      <c r="B7945" s="415" t="s">
        <v>4800</v>
      </c>
      <c r="C7945" s="414">
        <v>-1138</v>
      </c>
      <c r="D7945" s="414">
        <v>-186.4</v>
      </c>
    </row>
    <row r="7946" spans="1:4" x14ac:dyDescent="0.2">
      <c r="A7946" s="415" t="s">
        <v>11063</v>
      </c>
      <c r="B7946" s="415" t="s">
        <v>4801</v>
      </c>
      <c r="C7946" s="414">
        <v>0</v>
      </c>
      <c r="D7946" s="414">
        <v>0</v>
      </c>
    </row>
    <row r="7947" spans="1:4" x14ac:dyDescent="0.2">
      <c r="A7947" s="415" t="s">
        <v>11064</v>
      </c>
      <c r="B7947" s="415" t="s">
        <v>4859</v>
      </c>
      <c r="C7947" s="414">
        <v>4236.9047619047597</v>
      </c>
      <c r="D7947" s="414">
        <v>785.52</v>
      </c>
    </row>
    <row r="7948" spans="1:4" x14ac:dyDescent="0.2">
      <c r="A7948" s="415" t="s">
        <v>11064</v>
      </c>
      <c r="B7948" s="415" t="s">
        <v>4860</v>
      </c>
      <c r="C7948" s="414">
        <v>6440.0952380952303</v>
      </c>
      <c r="D7948" s="414">
        <v>1132.81</v>
      </c>
    </row>
    <row r="7949" spans="1:4" x14ac:dyDescent="0.2">
      <c r="A7949" s="415" t="s">
        <v>11065</v>
      </c>
      <c r="B7949" s="415" t="s">
        <v>4847</v>
      </c>
      <c r="C7949" s="414">
        <v>7322</v>
      </c>
      <c r="D7949" s="414">
        <v>1399.23</v>
      </c>
    </row>
    <row r="7950" spans="1:4" x14ac:dyDescent="0.2">
      <c r="A7950" s="415" t="s">
        <v>11066</v>
      </c>
      <c r="B7950" s="415" t="s">
        <v>4847</v>
      </c>
      <c r="C7950" s="414">
        <v>6525</v>
      </c>
      <c r="D7950" s="414">
        <v>1246.92</v>
      </c>
    </row>
    <row r="7951" spans="1:4" x14ac:dyDescent="0.2">
      <c r="A7951" s="415" t="s">
        <v>11067</v>
      </c>
      <c r="B7951" s="415" t="s">
        <v>4851</v>
      </c>
      <c r="C7951" s="414">
        <v>7892.8571428571404</v>
      </c>
      <c r="D7951" s="414">
        <v>1493.33</v>
      </c>
    </row>
    <row r="7952" spans="1:4" x14ac:dyDescent="0.2">
      <c r="A7952" s="415" t="s">
        <v>11067</v>
      </c>
      <c r="B7952" s="415" t="s">
        <v>4852</v>
      </c>
      <c r="C7952" s="414">
        <v>63.142857142857203</v>
      </c>
      <c r="D7952" s="414">
        <v>11.33</v>
      </c>
    </row>
    <row r="7953" spans="1:4" x14ac:dyDescent="0.2">
      <c r="A7953" s="415" t="s">
        <v>11068</v>
      </c>
      <c r="B7953" s="415" t="s">
        <v>4859</v>
      </c>
      <c r="C7953" s="414">
        <v>5509</v>
      </c>
      <c r="D7953" s="414">
        <v>1021.37</v>
      </c>
    </row>
    <row r="7954" spans="1:4" x14ac:dyDescent="0.2">
      <c r="A7954" s="415" t="s">
        <v>11069</v>
      </c>
      <c r="B7954" s="415" t="s">
        <v>4847</v>
      </c>
      <c r="C7954" s="414">
        <v>4135</v>
      </c>
      <c r="D7954" s="414">
        <v>790.2</v>
      </c>
    </row>
    <row r="7955" spans="1:4" x14ac:dyDescent="0.2">
      <c r="A7955" s="415" t="s">
        <v>11070</v>
      </c>
      <c r="B7955" s="415" t="s">
        <v>4855</v>
      </c>
      <c r="C7955" s="414">
        <v>6987</v>
      </c>
      <c r="D7955" s="414">
        <v>1308.67</v>
      </c>
    </row>
    <row r="7956" spans="1:4" x14ac:dyDescent="0.2">
      <c r="A7956" s="415" t="s">
        <v>11071</v>
      </c>
      <c r="B7956" s="415" t="s">
        <v>4863</v>
      </c>
      <c r="C7956" s="414">
        <v>6905.3803339517599</v>
      </c>
      <c r="D7956" s="414">
        <v>1267.83</v>
      </c>
    </row>
    <row r="7957" spans="1:4" x14ac:dyDescent="0.2">
      <c r="A7957" s="415" t="s">
        <v>11071</v>
      </c>
      <c r="B7957" s="415" t="s">
        <v>4864</v>
      </c>
      <c r="C7957" s="414">
        <v>538.61966604823704</v>
      </c>
      <c r="D7957" s="414">
        <v>93.83</v>
      </c>
    </row>
    <row r="7958" spans="1:4" x14ac:dyDescent="0.2">
      <c r="A7958" s="415" t="s">
        <v>11072</v>
      </c>
      <c r="B7958" s="415" t="s">
        <v>4794</v>
      </c>
      <c r="C7958" s="414">
        <v>758</v>
      </c>
      <c r="D7958" s="414">
        <v>185.18</v>
      </c>
    </row>
    <row r="7959" spans="1:4" x14ac:dyDescent="0.2">
      <c r="A7959" s="415" t="s">
        <v>11072</v>
      </c>
      <c r="B7959" s="415" t="s">
        <v>4799</v>
      </c>
      <c r="C7959" s="414">
        <v>1814</v>
      </c>
      <c r="D7959" s="414">
        <v>443.16</v>
      </c>
    </row>
    <row r="7960" spans="1:4" x14ac:dyDescent="0.2">
      <c r="A7960" s="415" t="s">
        <v>11072</v>
      </c>
      <c r="B7960" s="415" t="s">
        <v>4800</v>
      </c>
      <c r="C7960" s="414">
        <v>-771.6</v>
      </c>
      <c r="D7960" s="414">
        <v>-126.39</v>
      </c>
    </row>
    <row r="7961" spans="1:4" x14ac:dyDescent="0.2">
      <c r="A7961" s="415" t="s">
        <v>11072</v>
      </c>
      <c r="B7961" s="415" t="s">
        <v>4801</v>
      </c>
      <c r="C7961" s="414">
        <v>-1042.4000000000001</v>
      </c>
      <c r="D7961" s="414">
        <v>-125.09</v>
      </c>
    </row>
    <row r="7962" spans="1:4" x14ac:dyDescent="0.2">
      <c r="A7962" s="415" t="s">
        <v>11073</v>
      </c>
      <c r="B7962" s="415" t="s">
        <v>1121</v>
      </c>
      <c r="C7962" s="414">
        <v>16635.334388854299</v>
      </c>
      <c r="D7962" s="414">
        <v>8186.25</v>
      </c>
    </row>
    <row r="7963" spans="1:4" x14ac:dyDescent="0.2">
      <c r="A7963" s="415" t="s">
        <v>11074</v>
      </c>
      <c r="B7963" s="415" t="s">
        <v>1128</v>
      </c>
      <c r="C7963" s="414">
        <v>4403.4708676378996</v>
      </c>
      <c r="D7963" s="414">
        <v>2058.62</v>
      </c>
    </row>
    <row r="7964" spans="1:4" x14ac:dyDescent="0.2">
      <c r="A7964" s="415" t="s">
        <v>11075</v>
      </c>
      <c r="B7964" s="415" t="s">
        <v>4855</v>
      </c>
      <c r="C7964" s="414">
        <v>7331.3492063492004</v>
      </c>
      <c r="D7964" s="414">
        <v>1373.16</v>
      </c>
    </row>
    <row r="7965" spans="1:4" x14ac:dyDescent="0.2">
      <c r="A7965" s="415" t="s">
        <v>11075</v>
      </c>
      <c r="B7965" s="415" t="s">
        <v>4856</v>
      </c>
      <c r="C7965" s="414">
        <v>58.650793650793702</v>
      </c>
      <c r="D7965" s="414">
        <v>10.42</v>
      </c>
    </row>
    <row r="7966" spans="1:4" x14ac:dyDescent="0.2">
      <c r="A7966" s="415" t="s">
        <v>11076</v>
      </c>
      <c r="B7966" s="415" t="s">
        <v>4867</v>
      </c>
      <c r="C7966" s="414">
        <v>7993.9644481190498</v>
      </c>
      <c r="D7966" s="414">
        <v>1430.92</v>
      </c>
    </row>
    <row r="7967" spans="1:4" x14ac:dyDescent="0.2">
      <c r="A7967" s="415" t="s">
        <v>11076</v>
      </c>
      <c r="B7967" s="415" t="s">
        <v>5676</v>
      </c>
      <c r="C7967" s="414">
        <v>381.3</v>
      </c>
      <c r="D7967" s="414">
        <v>11.26</v>
      </c>
    </row>
    <row r="7968" spans="1:4" x14ac:dyDescent="0.2">
      <c r="A7968" s="415" t="s">
        <v>11076</v>
      </c>
      <c r="B7968" s="415" t="s">
        <v>4868</v>
      </c>
      <c r="C7968" s="414">
        <v>1674.73555188094</v>
      </c>
      <c r="D7968" s="414">
        <v>284.37</v>
      </c>
    </row>
    <row r="7969" spans="1:4" x14ac:dyDescent="0.2">
      <c r="A7969" s="415" t="s">
        <v>11078</v>
      </c>
      <c r="B7969" s="415" t="s">
        <v>4843</v>
      </c>
      <c r="C7969" s="414">
        <v>6525</v>
      </c>
      <c r="D7969" s="414">
        <v>1259.98</v>
      </c>
    </row>
    <row r="7970" spans="1:4" x14ac:dyDescent="0.2">
      <c r="A7970" s="415" t="s">
        <v>11079</v>
      </c>
      <c r="B7970" s="415" t="s">
        <v>4859</v>
      </c>
      <c r="C7970" s="414">
        <v>8839.7031539907457</v>
      </c>
      <c r="D7970" s="414">
        <v>1638.8700000000001</v>
      </c>
    </row>
    <row r="7971" spans="1:4" x14ac:dyDescent="0.2">
      <c r="A7971" s="415" t="s">
        <v>11079</v>
      </c>
      <c r="B7971" s="415" t="s">
        <v>4860</v>
      </c>
      <c r="C7971" s="414">
        <v>689.49684600923729</v>
      </c>
      <c r="D7971" s="414">
        <v>121.27999999999999</v>
      </c>
    </row>
    <row r="7972" spans="1:4" x14ac:dyDescent="0.2">
      <c r="A7972" s="415" t="s">
        <v>11079</v>
      </c>
      <c r="B7972" s="415" t="s">
        <v>5676</v>
      </c>
      <c r="C7972" s="414">
        <v>145.80000000000001</v>
      </c>
      <c r="D7972" s="414">
        <v>4.3</v>
      </c>
    </row>
    <row r="7973" spans="1:4" x14ac:dyDescent="0.2">
      <c r="A7973" s="415" t="s">
        <v>11080</v>
      </c>
      <c r="B7973" s="415" t="s">
        <v>4859</v>
      </c>
      <c r="C7973" s="414">
        <v>8663.0648330058903</v>
      </c>
      <c r="D7973" s="414">
        <v>1606.13</v>
      </c>
    </row>
    <row r="7974" spans="1:4" x14ac:dyDescent="0.2">
      <c r="A7974" s="415" t="s">
        <v>11080</v>
      </c>
      <c r="B7974" s="415" t="s">
        <v>4860</v>
      </c>
      <c r="C7974" s="414">
        <v>155.935166994105</v>
      </c>
      <c r="D7974" s="414">
        <v>27.43</v>
      </c>
    </row>
    <row r="7975" spans="1:4" x14ac:dyDescent="0.2">
      <c r="A7975" s="415" t="s">
        <v>11081</v>
      </c>
      <c r="B7975" s="415" t="s">
        <v>4843</v>
      </c>
      <c r="C7975" s="414">
        <v>8774.3055555555493</v>
      </c>
      <c r="D7975" s="414">
        <v>1694.32</v>
      </c>
    </row>
    <row r="7976" spans="1:4" x14ac:dyDescent="0.2">
      <c r="A7976" s="415" t="s">
        <v>11081</v>
      </c>
      <c r="B7976" s="415" t="s">
        <v>4844</v>
      </c>
      <c r="C7976" s="414">
        <v>1333.69444444444</v>
      </c>
      <c r="D7976" s="414">
        <v>244.33</v>
      </c>
    </row>
    <row r="7977" spans="1:4" x14ac:dyDescent="0.2">
      <c r="A7977" s="415" t="s">
        <v>11082</v>
      </c>
      <c r="B7977" s="415" t="s">
        <v>4855</v>
      </c>
      <c r="C7977" s="414">
        <v>2953</v>
      </c>
      <c r="D7977" s="414">
        <v>553.1</v>
      </c>
    </row>
    <row r="7978" spans="1:4" x14ac:dyDescent="0.2">
      <c r="A7978" s="415" t="s">
        <v>11083</v>
      </c>
      <c r="B7978" s="415" t="s">
        <v>4851</v>
      </c>
      <c r="C7978" s="414">
        <v>3943</v>
      </c>
      <c r="D7978" s="414">
        <v>746.02</v>
      </c>
    </row>
    <row r="7979" spans="1:4" x14ac:dyDescent="0.2">
      <c r="A7979" s="415" t="s">
        <v>11084</v>
      </c>
      <c r="B7979" s="415" t="s">
        <v>4863</v>
      </c>
      <c r="C7979" s="414">
        <v>4137</v>
      </c>
      <c r="D7979" s="414">
        <v>759.54</v>
      </c>
    </row>
    <row r="7980" spans="1:4" x14ac:dyDescent="0.2">
      <c r="A7980" s="415" t="s">
        <v>6830</v>
      </c>
      <c r="B7980" s="415" t="s">
        <v>4851</v>
      </c>
      <c r="C7980" s="414">
        <v>5900.5006699104297</v>
      </c>
      <c r="D7980" s="414">
        <v>1116.3699999999999</v>
      </c>
    </row>
    <row r="7981" spans="1:4" x14ac:dyDescent="0.2">
      <c r="A7981" s="415" t="s">
        <v>6830</v>
      </c>
      <c r="B7981" s="415" t="s">
        <v>4852</v>
      </c>
      <c r="C7981" s="414">
        <v>17701.502009731299</v>
      </c>
      <c r="D7981" s="414">
        <v>3177.42</v>
      </c>
    </row>
    <row r="7982" spans="1:4" x14ac:dyDescent="0.2">
      <c r="A7982" s="415" t="s">
        <v>6830</v>
      </c>
      <c r="B7982" s="415" t="s">
        <v>4853</v>
      </c>
      <c r="C7982" s="414">
        <v>14625.571010506899</v>
      </c>
      <c r="D7982" s="414">
        <v>2341.5500000000002</v>
      </c>
    </row>
    <row r="7983" spans="1:4" x14ac:dyDescent="0.2">
      <c r="A7983" s="415" t="s">
        <v>11085</v>
      </c>
      <c r="B7983" s="415" t="s">
        <v>4794</v>
      </c>
      <c r="C7983" s="414">
        <v>9755</v>
      </c>
      <c r="D7983" s="414">
        <v>2383.15</v>
      </c>
    </row>
    <row r="7984" spans="1:4" x14ac:dyDescent="0.2">
      <c r="A7984" s="415" t="s">
        <v>11085</v>
      </c>
      <c r="B7984" s="415" t="s">
        <v>4799</v>
      </c>
      <c r="C7984" s="414">
        <v>1374</v>
      </c>
      <c r="D7984" s="414">
        <v>335.67</v>
      </c>
    </row>
    <row r="7985" spans="1:4" x14ac:dyDescent="0.2">
      <c r="A7985" s="415" t="s">
        <v>11085</v>
      </c>
      <c r="B7985" s="415" t="s">
        <v>4800</v>
      </c>
      <c r="C7985" s="414">
        <v>-1374</v>
      </c>
      <c r="D7985" s="414">
        <v>-225.06</v>
      </c>
    </row>
    <row r="7986" spans="1:4" x14ac:dyDescent="0.2">
      <c r="A7986" s="415" t="s">
        <v>11085</v>
      </c>
      <c r="B7986" s="415" t="s">
        <v>4801</v>
      </c>
      <c r="C7986" s="414">
        <v>0</v>
      </c>
      <c r="D7986" s="414">
        <v>0</v>
      </c>
    </row>
    <row r="7987" spans="1:4" x14ac:dyDescent="0.2">
      <c r="A7987" s="415" t="s">
        <v>11086</v>
      </c>
      <c r="B7987" s="415" t="s">
        <v>4863</v>
      </c>
      <c r="C7987" s="414">
        <v>6360.7512953367795</v>
      </c>
      <c r="D7987" s="414">
        <v>1167.83</v>
      </c>
    </row>
    <row r="7988" spans="1:4" x14ac:dyDescent="0.2">
      <c r="A7988" s="415" t="s">
        <v>11086</v>
      </c>
      <c r="B7988" s="415" t="s">
        <v>4864</v>
      </c>
      <c r="C7988" s="414">
        <v>3460.24870466321</v>
      </c>
      <c r="D7988" s="414">
        <v>602.78</v>
      </c>
    </row>
    <row r="7989" spans="1:4" x14ac:dyDescent="0.2">
      <c r="A7989" s="415" t="s">
        <v>11087</v>
      </c>
      <c r="B7989" s="415" t="s">
        <v>4863</v>
      </c>
      <c r="C7989" s="414">
        <v>6231.8501170960099</v>
      </c>
      <c r="D7989" s="414">
        <v>1144.17</v>
      </c>
    </row>
    <row r="7990" spans="1:4" x14ac:dyDescent="0.2">
      <c r="A7990" s="415" t="s">
        <v>11087</v>
      </c>
      <c r="B7990" s="415" t="s">
        <v>4864</v>
      </c>
      <c r="C7990" s="414">
        <v>12395.149882903899</v>
      </c>
      <c r="D7990" s="414">
        <v>2159.2399999999998</v>
      </c>
    </row>
    <row r="7991" spans="1:4" x14ac:dyDescent="0.2">
      <c r="A7991" s="415" t="s">
        <v>11088</v>
      </c>
      <c r="B7991" s="415" t="s">
        <v>4855</v>
      </c>
      <c r="C7991" s="414">
        <v>6897.0315398886787</v>
      </c>
      <c r="D7991" s="414">
        <v>1291.82</v>
      </c>
    </row>
    <row r="7992" spans="1:4" x14ac:dyDescent="0.2">
      <c r="A7992" s="415" t="s">
        <v>11088</v>
      </c>
      <c r="B7992" s="415" t="s">
        <v>4856</v>
      </c>
      <c r="C7992" s="414">
        <v>537.96846011131515</v>
      </c>
      <c r="D7992" s="414">
        <v>95.6</v>
      </c>
    </row>
    <row r="7993" spans="1:4" x14ac:dyDescent="0.2">
      <c r="A7993" s="415" t="s">
        <v>11089</v>
      </c>
      <c r="B7993" s="415" t="s">
        <v>4851</v>
      </c>
      <c r="C7993" s="414">
        <v>1366.3685393258399</v>
      </c>
      <c r="D7993" s="414">
        <v>258.52</v>
      </c>
    </row>
    <row r="7994" spans="1:4" x14ac:dyDescent="0.2">
      <c r="A7994" s="415" t="s">
        <v>11089</v>
      </c>
      <c r="B7994" s="415" t="s">
        <v>4852</v>
      </c>
      <c r="C7994" s="414">
        <v>1902.63146067415</v>
      </c>
      <c r="D7994" s="414">
        <v>341.52</v>
      </c>
    </row>
    <row r="7995" spans="1:4" x14ac:dyDescent="0.2">
      <c r="A7995" s="415" t="s">
        <v>11090</v>
      </c>
      <c r="B7995" s="415" t="s">
        <v>4847</v>
      </c>
      <c r="C7995" s="414">
        <v>4772</v>
      </c>
      <c r="D7995" s="414">
        <v>911.93</v>
      </c>
    </row>
    <row r="7996" spans="1:4" x14ac:dyDescent="0.2">
      <c r="A7996" s="415" t="s">
        <v>11091</v>
      </c>
      <c r="B7996" s="415" t="s">
        <v>4855</v>
      </c>
      <c r="C7996" s="414">
        <v>5425</v>
      </c>
      <c r="D7996" s="414">
        <v>1016.1</v>
      </c>
    </row>
    <row r="7997" spans="1:4" x14ac:dyDescent="0.2">
      <c r="A7997" s="415" t="s">
        <v>11092</v>
      </c>
      <c r="B7997" s="415" t="s">
        <v>4851</v>
      </c>
      <c r="C7997" s="414">
        <v>6316</v>
      </c>
      <c r="D7997" s="414">
        <v>1194.99</v>
      </c>
    </row>
    <row r="7998" spans="1:4" x14ac:dyDescent="0.2">
      <c r="A7998" s="415" t="s">
        <v>11093</v>
      </c>
      <c r="B7998" s="415" t="s">
        <v>4855</v>
      </c>
      <c r="C7998" s="414">
        <v>3122</v>
      </c>
      <c r="D7998" s="414">
        <v>584.75</v>
      </c>
    </row>
    <row r="7999" spans="1:4" x14ac:dyDescent="0.2">
      <c r="A7999" s="415" t="s">
        <v>11094</v>
      </c>
      <c r="B7999" s="415" t="s">
        <v>4863</v>
      </c>
      <c r="C7999" s="414">
        <v>5508</v>
      </c>
      <c r="D7999" s="414">
        <v>1011.27</v>
      </c>
    </row>
    <row r="8000" spans="1:4" x14ac:dyDescent="0.2">
      <c r="A8000" s="415" t="s">
        <v>11095</v>
      </c>
      <c r="B8000" s="415" t="s">
        <v>4855</v>
      </c>
      <c r="C8000" s="414">
        <v>6272</v>
      </c>
      <c r="D8000" s="414">
        <v>1174.75</v>
      </c>
    </row>
    <row r="8001" spans="1:4" x14ac:dyDescent="0.2">
      <c r="A8001" s="415" t="s">
        <v>11096</v>
      </c>
      <c r="B8001" s="415" t="s">
        <v>4847</v>
      </c>
      <c r="C8001" s="414">
        <v>3755.7</v>
      </c>
      <c r="D8001" s="414">
        <v>717.71</v>
      </c>
    </row>
    <row r="8002" spans="1:4" x14ac:dyDescent="0.2">
      <c r="A8002" s="415" t="s">
        <v>11097</v>
      </c>
      <c r="B8002" s="415" t="s">
        <v>4855</v>
      </c>
      <c r="C8002" s="414">
        <v>7136.2847222222199</v>
      </c>
      <c r="D8002" s="414">
        <v>1336.63</v>
      </c>
    </row>
    <row r="8003" spans="1:4" x14ac:dyDescent="0.2">
      <c r="A8003" s="415" t="s">
        <v>11097</v>
      </c>
      <c r="B8003" s="415" t="s">
        <v>4856</v>
      </c>
      <c r="C8003" s="414">
        <v>1084.7152777777701</v>
      </c>
      <c r="D8003" s="414">
        <v>192.75</v>
      </c>
    </row>
    <row r="8004" spans="1:4" x14ac:dyDescent="0.2">
      <c r="A8004" s="415" t="s">
        <v>11098</v>
      </c>
      <c r="B8004" s="415" t="s">
        <v>4863</v>
      </c>
      <c r="C8004" s="414">
        <v>7164</v>
      </c>
      <c r="D8004" s="414">
        <v>1315.31</v>
      </c>
    </row>
    <row r="8005" spans="1:4" x14ac:dyDescent="0.2">
      <c r="A8005" s="415" t="s">
        <v>11099</v>
      </c>
      <c r="B8005" s="415" t="s">
        <v>4847</v>
      </c>
      <c r="C8005" s="414">
        <v>9172.2222222222208</v>
      </c>
      <c r="D8005" s="414">
        <v>1752.81</v>
      </c>
    </row>
    <row r="8006" spans="1:4" x14ac:dyDescent="0.2">
      <c r="A8006" s="415" t="s">
        <v>11099</v>
      </c>
      <c r="B8006" s="415" t="s">
        <v>4848</v>
      </c>
      <c r="C8006" s="414">
        <v>733.77777777777806</v>
      </c>
      <c r="D8006" s="414">
        <v>133.03</v>
      </c>
    </row>
    <row r="8007" spans="1:4" x14ac:dyDescent="0.2">
      <c r="A8007" s="415" t="s">
        <v>11100</v>
      </c>
      <c r="B8007" s="415" t="s">
        <v>4851</v>
      </c>
      <c r="C8007" s="414">
        <v>3677</v>
      </c>
      <c r="D8007" s="414">
        <v>695.69</v>
      </c>
    </row>
    <row r="8008" spans="1:4" x14ac:dyDescent="0.2">
      <c r="A8008" s="415" t="s">
        <v>11101</v>
      </c>
      <c r="B8008" s="415" t="s">
        <v>4794</v>
      </c>
      <c r="C8008" s="414">
        <v>2634</v>
      </c>
      <c r="D8008" s="414">
        <v>643.49</v>
      </c>
    </row>
    <row r="8009" spans="1:4" x14ac:dyDescent="0.2">
      <c r="A8009" s="415" t="s">
        <v>11101</v>
      </c>
      <c r="B8009" s="415" t="s">
        <v>4799</v>
      </c>
      <c r="C8009" s="414">
        <v>3454</v>
      </c>
      <c r="D8009" s="414">
        <v>843.81</v>
      </c>
    </row>
    <row r="8010" spans="1:4" x14ac:dyDescent="0.2">
      <c r="A8010" s="415" t="s">
        <v>11101</v>
      </c>
      <c r="B8010" s="415" t="s">
        <v>4800</v>
      </c>
      <c r="C8010" s="414">
        <v>-1826.4</v>
      </c>
      <c r="D8010" s="414">
        <v>-299.16000000000003</v>
      </c>
    </row>
    <row r="8011" spans="1:4" x14ac:dyDescent="0.2">
      <c r="A8011" s="415" t="s">
        <v>11101</v>
      </c>
      <c r="B8011" s="415" t="s">
        <v>4801</v>
      </c>
      <c r="C8011" s="414">
        <v>-1627.6</v>
      </c>
      <c r="D8011" s="414">
        <v>-195.31</v>
      </c>
    </row>
    <row r="8012" spans="1:4" x14ac:dyDescent="0.2">
      <c r="A8012" s="415" t="s">
        <v>11102</v>
      </c>
      <c r="B8012" s="415" t="s">
        <v>4867</v>
      </c>
      <c r="C8012" s="414">
        <v>1486</v>
      </c>
      <c r="D8012" s="414">
        <v>265.99</v>
      </c>
    </row>
    <row r="8013" spans="1:4" x14ac:dyDescent="0.2">
      <c r="A8013" s="415" t="s">
        <v>11103</v>
      </c>
      <c r="B8013" s="415" t="s">
        <v>4847</v>
      </c>
      <c r="C8013" s="414">
        <v>6884</v>
      </c>
      <c r="D8013" s="414">
        <v>1315.53</v>
      </c>
    </row>
    <row r="8014" spans="1:4" x14ac:dyDescent="0.2">
      <c r="A8014" s="415" t="s">
        <v>11104</v>
      </c>
      <c r="B8014" s="415" t="s">
        <v>4867</v>
      </c>
      <c r="C8014" s="414">
        <v>499</v>
      </c>
      <c r="D8014" s="414">
        <v>89.32</v>
      </c>
    </row>
    <row r="8015" spans="1:4" x14ac:dyDescent="0.2">
      <c r="A8015" s="415" t="s">
        <v>11105</v>
      </c>
      <c r="B8015" s="415" t="s">
        <v>4855</v>
      </c>
      <c r="C8015" s="414">
        <v>3334</v>
      </c>
      <c r="D8015" s="414">
        <v>624.45999999999992</v>
      </c>
    </row>
    <row r="8016" spans="1:4" x14ac:dyDescent="0.2">
      <c r="A8016" s="415" t="s">
        <v>11106</v>
      </c>
      <c r="B8016" s="415" t="s">
        <v>4855</v>
      </c>
      <c r="C8016" s="414">
        <v>4370</v>
      </c>
      <c r="D8016" s="414">
        <v>818.5</v>
      </c>
    </row>
    <row r="8017" spans="1:4" x14ac:dyDescent="0.2">
      <c r="A8017" s="415" t="s">
        <v>11107</v>
      </c>
      <c r="B8017" s="415" t="s">
        <v>4843</v>
      </c>
      <c r="C8017" s="414">
        <v>8539.0476190475983</v>
      </c>
      <c r="D8017" s="414">
        <v>1648.9</v>
      </c>
    </row>
    <row r="8018" spans="1:4" x14ac:dyDescent="0.2">
      <c r="A8018" s="415" t="s">
        <v>11107</v>
      </c>
      <c r="B8018" s="415" t="s">
        <v>4844</v>
      </c>
      <c r="C8018" s="414">
        <v>426.95238095238051</v>
      </c>
      <c r="D8018" s="414">
        <v>78.22</v>
      </c>
    </row>
    <row r="8019" spans="1:4" x14ac:dyDescent="0.2">
      <c r="A8019" s="415" t="s">
        <v>11108</v>
      </c>
      <c r="B8019" s="415" t="s">
        <v>4847</v>
      </c>
      <c r="C8019" s="414">
        <v>4650</v>
      </c>
      <c r="D8019" s="414">
        <v>888.62</v>
      </c>
    </row>
    <row r="8020" spans="1:4" x14ac:dyDescent="0.2">
      <c r="A8020" s="415" t="s">
        <v>11109</v>
      </c>
      <c r="B8020" s="415" t="s">
        <v>4863</v>
      </c>
      <c r="C8020" s="414">
        <v>6006</v>
      </c>
      <c r="D8020" s="414">
        <v>1102.7</v>
      </c>
    </row>
    <row r="8021" spans="1:4" x14ac:dyDescent="0.2">
      <c r="A8021" s="415" t="s">
        <v>11110</v>
      </c>
      <c r="B8021" s="415" t="s">
        <v>4855</v>
      </c>
      <c r="C8021" s="414">
        <v>3872</v>
      </c>
      <c r="D8021" s="414">
        <v>725.23</v>
      </c>
    </row>
    <row r="8022" spans="1:4" x14ac:dyDescent="0.2">
      <c r="A8022" s="415" t="s">
        <v>11111</v>
      </c>
      <c r="B8022" s="415" t="s">
        <v>4843</v>
      </c>
      <c r="C8022" s="414">
        <v>2433</v>
      </c>
      <c r="D8022" s="414">
        <v>469.81</v>
      </c>
    </row>
    <row r="8023" spans="1:4" x14ac:dyDescent="0.2">
      <c r="A8023" s="415" t="s">
        <v>11112</v>
      </c>
      <c r="B8023" s="415" t="s">
        <v>4863</v>
      </c>
      <c r="C8023" s="414">
        <v>5411</v>
      </c>
      <c r="D8023" s="414">
        <v>993.44999999999993</v>
      </c>
    </row>
    <row r="8024" spans="1:4" x14ac:dyDescent="0.2">
      <c r="A8024" s="415" t="s">
        <v>11113</v>
      </c>
      <c r="B8024" s="415" t="s">
        <v>4855</v>
      </c>
      <c r="C8024" s="414">
        <v>2868</v>
      </c>
      <c r="D8024" s="414">
        <v>537.17999999999995</v>
      </c>
    </row>
    <row r="8025" spans="1:4" x14ac:dyDescent="0.2">
      <c r="A8025" s="415" t="s">
        <v>11114</v>
      </c>
      <c r="B8025" s="415" t="s">
        <v>4794</v>
      </c>
      <c r="C8025" s="414">
        <v>5277</v>
      </c>
      <c r="D8025" s="414">
        <v>1289.17</v>
      </c>
    </row>
    <row r="8026" spans="1:4" x14ac:dyDescent="0.2">
      <c r="A8026" s="415" t="s">
        <v>11114</v>
      </c>
      <c r="B8026" s="415" t="s">
        <v>4799</v>
      </c>
      <c r="C8026" s="414">
        <v>1444</v>
      </c>
      <c r="D8026" s="414">
        <v>352.77</v>
      </c>
    </row>
    <row r="8027" spans="1:4" x14ac:dyDescent="0.2">
      <c r="A8027" s="415" t="s">
        <v>11114</v>
      </c>
      <c r="B8027" s="415" t="s">
        <v>4800</v>
      </c>
      <c r="C8027" s="414">
        <v>-1444</v>
      </c>
      <c r="D8027" s="414">
        <v>-236.53</v>
      </c>
    </row>
    <row r="8028" spans="1:4" x14ac:dyDescent="0.2">
      <c r="A8028" s="415" t="s">
        <v>11114</v>
      </c>
      <c r="B8028" s="415" t="s">
        <v>4801</v>
      </c>
      <c r="C8028" s="414">
        <v>0</v>
      </c>
      <c r="D8028" s="414">
        <v>0</v>
      </c>
    </row>
    <row r="8029" spans="1:4" x14ac:dyDescent="0.2">
      <c r="A8029" s="415" t="s">
        <v>11115</v>
      </c>
      <c r="B8029" s="415" t="s">
        <v>4794</v>
      </c>
      <c r="C8029" s="414">
        <v>2790</v>
      </c>
      <c r="D8029" s="414">
        <v>681.6</v>
      </c>
    </row>
    <row r="8030" spans="1:4" x14ac:dyDescent="0.2">
      <c r="A8030" s="415" t="s">
        <v>11115</v>
      </c>
      <c r="B8030" s="415" t="s">
        <v>4799</v>
      </c>
      <c r="C8030" s="414">
        <v>2224</v>
      </c>
      <c r="D8030" s="414">
        <v>543.32000000000005</v>
      </c>
    </row>
    <row r="8031" spans="1:4" x14ac:dyDescent="0.2">
      <c r="A8031" s="415" t="s">
        <v>11115</v>
      </c>
      <c r="B8031" s="415" t="s">
        <v>4800</v>
      </c>
      <c r="C8031" s="414">
        <v>-1504.2</v>
      </c>
      <c r="D8031" s="414">
        <v>-246.39</v>
      </c>
    </row>
    <row r="8032" spans="1:4" x14ac:dyDescent="0.2">
      <c r="A8032" s="415" t="s">
        <v>11115</v>
      </c>
      <c r="B8032" s="415" t="s">
        <v>4801</v>
      </c>
      <c r="C8032" s="414">
        <v>-719.8</v>
      </c>
      <c r="D8032" s="414">
        <v>-86.38</v>
      </c>
    </row>
    <row r="8033" spans="1:4" x14ac:dyDescent="0.2">
      <c r="A8033" s="415" t="s">
        <v>11116</v>
      </c>
      <c r="B8033" s="415" t="s">
        <v>4859</v>
      </c>
      <c r="C8033" s="414">
        <v>2419</v>
      </c>
      <c r="D8033" s="414">
        <v>448.48</v>
      </c>
    </row>
    <row r="8034" spans="1:4" x14ac:dyDescent="0.2">
      <c r="A8034" s="415" t="s">
        <v>11117</v>
      </c>
      <c r="B8034" s="415" t="s">
        <v>4855</v>
      </c>
      <c r="C8034" s="414">
        <v>2130</v>
      </c>
      <c r="D8034" s="414">
        <v>398.95</v>
      </c>
    </row>
    <row r="8035" spans="1:4" x14ac:dyDescent="0.2">
      <c r="A8035" s="415" t="s">
        <v>11118</v>
      </c>
      <c r="B8035" s="415" t="s">
        <v>4855</v>
      </c>
      <c r="C8035" s="414">
        <v>4050</v>
      </c>
      <c r="D8035" s="414">
        <v>758.57</v>
      </c>
    </row>
    <row r="8036" spans="1:4" x14ac:dyDescent="0.2">
      <c r="A8036" s="415" t="s">
        <v>11119</v>
      </c>
      <c r="B8036" s="415" t="s">
        <v>4847</v>
      </c>
      <c r="C8036" s="414">
        <v>7996</v>
      </c>
      <c r="D8036" s="414">
        <v>1528.0400000000002</v>
      </c>
    </row>
    <row r="8037" spans="1:4" x14ac:dyDescent="0.2">
      <c r="A8037" s="415" t="s">
        <v>11120</v>
      </c>
      <c r="B8037" s="415" t="s">
        <v>4794</v>
      </c>
      <c r="C8037" s="414">
        <v>1757</v>
      </c>
      <c r="D8037" s="414">
        <v>429.24</v>
      </c>
    </row>
    <row r="8038" spans="1:4" x14ac:dyDescent="0.2">
      <c r="A8038" s="415" t="s">
        <v>11120</v>
      </c>
      <c r="B8038" s="415" t="s">
        <v>4799</v>
      </c>
      <c r="C8038" s="414">
        <v>2792</v>
      </c>
      <c r="D8038" s="414">
        <v>682.09</v>
      </c>
    </row>
    <row r="8039" spans="1:4" x14ac:dyDescent="0.2">
      <c r="A8039" s="415" t="s">
        <v>11120</v>
      </c>
      <c r="B8039" s="415" t="s">
        <v>4800</v>
      </c>
      <c r="C8039" s="414">
        <v>-1364.7</v>
      </c>
      <c r="D8039" s="414">
        <v>-223.54</v>
      </c>
    </row>
    <row r="8040" spans="1:4" x14ac:dyDescent="0.2">
      <c r="A8040" s="415" t="s">
        <v>11120</v>
      </c>
      <c r="B8040" s="415" t="s">
        <v>4801</v>
      </c>
      <c r="C8040" s="414">
        <v>-1427.3</v>
      </c>
      <c r="D8040" s="414">
        <v>-171.28</v>
      </c>
    </row>
    <row r="8041" spans="1:4" x14ac:dyDescent="0.2">
      <c r="A8041" s="415" t="s">
        <v>11121</v>
      </c>
      <c r="B8041" s="415" t="s">
        <v>4863</v>
      </c>
      <c r="C8041" s="414">
        <v>7207</v>
      </c>
      <c r="D8041" s="414">
        <v>1323.21</v>
      </c>
    </row>
    <row r="8042" spans="1:4" x14ac:dyDescent="0.2">
      <c r="A8042" s="415" t="s">
        <v>11122</v>
      </c>
      <c r="B8042" s="415" t="s">
        <v>4851</v>
      </c>
      <c r="C8042" s="414">
        <v>6103</v>
      </c>
      <c r="D8042" s="414">
        <v>1154.69</v>
      </c>
    </row>
    <row r="8043" spans="1:4" x14ac:dyDescent="0.2">
      <c r="A8043" s="415" t="s">
        <v>11123</v>
      </c>
      <c r="B8043" s="415" t="s">
        <v>4851</v>
      </c>
      <c r="C8043" s="414">
        <v>8170.1192718141538</v>
      </c>
      <c r="D8043" s="414">
        <v>1545.7800000000002</v>
      </c>
    </row>
    <row r="8044" spans="1:4" x14ac:dyDescent="0.2">
      <c r="A8044" s="415" t="s">
        <v>11123</v>
      </c>
      <c r="B8044" s="415" t="s">
        <v>4852</v>
      </c>
      <c r="C8044" s="414">
        <v>4844.8807281858089</v>
      </c>
      <c r="D8044" s="414">
        <v>869.66</v>
      </c>
    </row>
    <row r="8045" spans="1:4" x14ac:dyDescent="0.2">
      <c r="A8045" s="415" t="s">
        <v>11124</v>
      </c>
      <c r="B8045" s="415" t="s">
        <v>4859</v>
      </c>
      <c r="C8045" s="414">
        <v>6775</v>
      </c>
      <c r="D8045" s="414">
        <v>1256.0899999999999</v>
      </c>
    </row>
    <row r="8046" spans="1:4" x14ac:dyDescent="0.2">
      <c r="A8046" s="415" t="s">
        <v>11125</v>
      </c>
      <c r="B8046" s="415" t="s">
        <v>3987</v>
      </c>
      <c r="C8046" s="414">
        <v>3168</v>
      </c>
      <c r="D8046" s="414">
        <v>910.48</v>
      </c>
    </row>
    <row r="8047" spans="1:4" x14ac:dyDescent="0.2">
      <c r="A8047" s="415" t="s">
        <v>11125</v>
      </c>
      <c r="B8047" s="415" t="s">
        <v>3991</v>
      </c>
      <c r="C8047" s="414">
        <v>1523</v>
      </c>
      <c r="D8047" s="414">
        <v>437.71</v>
      </c>
    </row>
    <row r="8048" spans="1:4" x14ac:dyDescent="0.2">
      <c r="A8048" s="415" t="s">
        <v>11125</v>
      </c>
      <c r="B8048" s="415" t="s">
        <v>3992</v>
      </c>
      <c r="C8048" s="414">
        <v>-1407.3</v>
      </c>
      <c r="D8048" s="414">
        <v>-230.52</v>
      </c>
    </row>
    <row r="8049" spans="1:4" x14ac:dyDescent="0.2">
      <c r="A8049" s="415" t="s">
        <v>11125</v>
      </c>
      <c r="B8049" s="415" t="s">
        <v>3993</v>
      </c>
      <c r="C8049" s="414">
        <v>-115.7</v>
      </c>
      <c r="D8049" s="414">
        <v>-13.88</v>
      </c>
    </row>
    <row r="8050" spans="1:4" x14ac:dyDescent="0.2">
      <c r="A8050" s="415" t="s">
        <v>11126</v>
      </c>
      <c r="B8050" s="415" t="s">
        <v>4859</v>
      </c>
      <c r="C8050" s="414">
        <v>5664</v>
      </c>
      <c r="D8050" s="414">
        <v>1050.0899999999999</v>
      </c>
    </row>
    <row r="8051" spans="1:4" x14ac:dyDescent="0.2">
      <c r="A8051" s="415" t="s">
        <v>11128</v>
      </c>
      <c r="B8051" s="415" t="s">
        <v>4863</v>
      </c>
      <c r="C8051" s="414">
        <v>2664</v>
      </c>
      <c r="D8051" s="414">
        <v>489.11</v>
      </c>
    </row>
    <row r="8052" spans="1:4" x14ac:dyDescent="0.2">
      <c r="A8052" s="415" t="s">
        <v>11129</v>
      </c>
      <c r="B8052" s="415" t="s">
        <v>4863</v>
      </c>
      <c r="C8052" s="414">
        <v>5866</v>
      </c>
      <c r="D8052" s="414">
        <v>1077</v>
      </c>
    </row>
    <row r="8053" spans="1:4" x14ac:dyDescent="0.2">
      <c r="A8053" s="415" t="s">
        <v>11130</v>
      </c>
      <c r="B8053" s="415" t="s">
        <v>4847</v>
      </c>
      <c r="C8053" s="414">
        <v>7004.3492806958802</v>
      </c>
      <c r="D8053" s="414">
        <v>1338.53</v>
      </c>
    </row>
    <row r="8054" spans="1:4" x14ac:dyDescent="0.2">
      <c r="A8054" s="415" t="s">
        <v>11130</v>
      </c>
      <c r="B8054" s="415" t="s">
        <v>4848</v>
      </c>
      <c r="C8054" s="414">
        <v>3463.6507193041102</v>
      </c>
      <c r="D8054" s="414">
        <v>627.96</v>
      </c>
    </row>
    <row r="8055" spans="1:4" x14ac:dyDescent="0.2">
      <c r="A8055" s="415" t="s">
        <v>11131</v>
      </c>
      <c r="B8055" s="415" t="s">
        <v>4843</v>
      </c>
      <c r="C8055" s="414">
        <v>2559</v>
      </c>
      <c r="D8055" s="414">
        <v>494.14</v>
      </c>
    </row>
    <row r="8056" spans="1:4" x14ac:dyDescent="0.2">
      <c r="A8056" s="415" t="s">
        <v>11132</v>
      </c>
      <c r="B8056" s="415" t="s">
        <v>4863</v>
      </c>
      <c r="C8056" s="414">
        <v>1777</v>
      </c>
      <c r="D8056" s="414">
        <v>326.26</v>
      </c>
    </row>
    <row r="8057" spans="1:4" x14ac:dyDescent="0.2">
      <c r="A8057" s="415" t="s">
        <v>11133</v>
      </c>
      <c r="B8057" s="415" t="s">
        <v>4843</v>
      </c>
      <c r="C8057" s="414">
        <v>8818</v>
      </c>
      <c r="D8057" s="414">
        <v>1702.76</v>
      </c>
    </row>
    <row r="8058" spans="1:4" x14ac:dyDescent="0.2">
      <c r="A8058" s="415" t="s">
        <v>11134</v>
      </c>
      <c r="B8058" s="415" t="s">
        <v>4843</v>
      </c>
      <c r="C8058" s="414">
        <v>7696</v>
      </c>
      <c r="D8058" s="414">
        <v>1486.1</v>
      </c>
    </row>
    <row r="8059" spans="1:4" x14ac:dyDescent="0.2">
      <c r="A8059" s="415" t="s">
        <v>11135</v>
      </c>
      <c r="B8059" s="415" t="s">
        <v>4794</v>
      </c>
      <c r="C8059" s="414">
        <v>8994</v>
      </c>
      <c r="D8059" s="414">
        <v>2197.23</v>
      </c>
    </row>
    <row r="8060" spans="1:4" x14ac:dyDescent="0.2">
      <c r="A8060" s="415" t="s">
        <v>11135</v>
      </c>
      <c r="B8060" s="415" t="s">
        <v>4799</v>
      </c>
      <c r="C8060" s="414">
        <v>3529</v>
      </c>
      <c r="D8060" s="414">
        <v>862.13</v>
      </c>
    </row>
    <row r="8061" spans="1:4" x14ac:dyDescent="0.2">
      <c r="A8061" s="415" t="s">
        <v>11135</v>
      </c>
      <c r="B8061" s="415" t="s">
        <v>4800</v>
      </c>
      <c r="C8061" s="414">
        <v>-3529</v>
      </c>
      <c r="D8061" s="414">
        <v>-578.04999999999995</v>
      </c>
    </row>
    <row r="8062" spans="1:4" x14ac:dyDescent="0.2">
      <c r="A8062" s="415" t="s">
        <v>11135</v>
      </c>
      <c r="B8062" s="415" t="s">
        <v>4801</v>
      </c>
      <c r="C8062" s="414">
        <v>0</v>
      </c>
      <c r="D8062" s="414">
        <v>0</v>
      </c>
    </row>
    <row r="8063" spans="1:4" x14ac:dyDescent="0.2">
      <c r="A8063" s="415" t="s">
        <v>11136</v>
      </c>
      <c r="B8063" s="415" t="s">
        <v>4859</v>
      </c>
      <c r="C8063" s="414">
        <v>2379</v>
      </c>
      <c r="D8063" s="414">
        <v>441.07</v>
      </c>
    </row>
    <row r="8064" spans="1:4" x14ac:dyDescent="0.2">
      <c r="A8064" s="415" t="s">
        <v>11137</v>
      </c>
      <c r="B8064" s="415" t="s">
        <v>4794</v>
      </c>
      <c r="C8064" s="414">
        <v>2805</v>
      </c>
      <c r="D8064" s="414">
        <v>685.26</v>
      </c>
    </row>
    <row r="8065" spans="1:4" x14ac:dyDescent="0.2">
      <c r="A8065" s="415" t="s">
        <v>11137</v>
      </c>
      <c r="B8065" s="415" t="s">
        <v>4799</v>
      </c>
      <c r="C8065" s="414">
        <v>2048</v>
      </c>
      <c r="D8065" s="414">
        <v>500.33</v>
      </c>
    </row>
    <row r="8066" spans="1:4" x14ac:dyDescent="0.2">
      <c r="A8066" s="415" t="s">
        <v>11137</v>
      </c>
      <c r="B8066" s="415" t="s">
        <v>4800</v>
      </c>
      <c r="C8066" s="414">
        <v>-1455.9</v>
      </c>
      <c r="D8066" s="414">
        <v>-238.48</v>
      </c>
    </row>
    <row r="8067" spans="1:4" x14ac:dyDescent="0.2">
      <c r="A8067" s="415" t="s">
        <v>11137</v>
      </c>
      <c r="B8067" s="415" t="s">
        <v>4801</v>
      </c>
      <c r="C8067" s="414">
        <v>-592.1</v>
      </c>
      <c r="D8067" s="414">
        <v>-71.05</v>
      </c>
    </row>
    <row r="8068" spans="1:4" x14ac:dyDescent="0.2">
      <c r="A8068" s="415" t="s">
        <v>11138</v>
      </c>
      <c r="B8068" s="415" t="s">
        <v>4851</v>
      </c>
      <c r="C8068" s="414">
        <v>4065</v>
      </c>
      <c r="D8068" s="414">
        <v>769.1</v>
      </c>
    </row>
    <row r="8069" spans="1:4" x14ac:dyDescent="0.2">
      <c r="A8069" s="415" t="s">
        <v>11139</v>
      </c>
      <c r="B8069" s="415" t="s">
        <v>4863</v>
      </c>
      <c r="C8069" s="414">
        <v>3411</v>
      </c>
      <c r="D8069" s="414">
        <v>626.26</v>
      </c>
    </row>
    <row r="8070" spans="1:4" x14ac:dyDescent="0.2">
      <c r="A8070" s="415" t="s">
        <v>11140</v>
      </c>
      <c r="B8070" s="415" t="s">
        <v>4847</v>
      </c>
      <c r="C8070" s="414">
        <v>6527</v>
      </c>
      <c r="D8070" s="414">
        <v>1247.31</v>
      </c>
    </row>
    <row r="8071" spans="1:4" x14ac:dyDescent="0.2">
      <c r="A8071" s="415" t="s">
        <v>11141</v>
      </c>
      <c r="B8071" s="415" t="s">
        <v>4863</v>
      </c>
      <c r="C8071" s="414">
        <v>7935.384615384598</v>
      </c>
      <c r="D8071" s="414">
        <v>1456.94</v>
      </c>
    </row>
    <row r="8072" spans="1:4" x14ac:dyDescent="0.2">
      <c r="A8072" s="415" t="s">
        <v>11141</v>
      </c>
      <c r="B8072" s="415" t="s">
        <v>4864</v>
      </c>
      <c r="C8072" s="414">
        <v>2380.6153846153829</v>
      </c>
      <c r="D8072" s="414">
        <v>414.7</v>
      </c>
    </row>
    <row r="8073" spans="1:4" x14ac:dyDescent="0.2">
      <c r="A8073" s="415" t="s">
        <v>11142</v>
      </c>
      <c r="B8073" s="415" t="s">
        <v>4794</v>
      </c>
      <c r="C8073" s="414">
        <v>3682</v>
      </c>
      <c r="D8073" s="414">
        <v>899.51</v>
      </c>
    </row>
    <row r="8074" spans="1:4" x14ac:dyDescent="0.2">
      <c r="A8074" s="415" t="s">
        <v>11142</v>
      </c>
      <c r="B8074" s="415" t="s">
        <v>4799</v>
      </c>
      <c r="C8074" s="414">
        <v>1296</v>
      </c>
      <c r="D8074" s="414">
        <v>316.61</v>
      </c>
    </row>
    <row r="8075" spans="1:4" x14ac:dyDescent="0.2">
      <c r="A8075" s="415" t="s">
        <v>11142</v>
      </c>
      <c r="B8075" s="415" t="s">
        <v>4800</v>
      </c>
      <c r="C8075" s="414">
        <v>-1296</v>
      </c>
      <c r="D8075" s="414">
        <v>-212.28</v>
      </c>
    </row>
    <row r="8076" spans="1:4" x14ac:dyDescent="0.2">
      <c r="A8076" s="415" t="s">
        <v>11142</v>
      </c>
      <c r="B8076" s="415" t="s">
        <v>4801</v>
      </c>
      <c r="C8076" s="414">
        <v>0</v>
      </c>
      <c r="D8076" s="414">
        <v>0</v>
      </c>
    </row>
    <row r="8077" spans="1:4" x14ac:dyDescent="0.2">
      <c r="A8077" s="415" t="s">
        <v>11143</v>
      </c>
      <c r="B8077" s="415" t="s">
        <v>4851</v>
      </c>
      <c r="C8077" s="414">
        <v>5320</v>
      </c>
      <c r="D8077" s="414">
        <v>1006.54</v>
      </c>
    </row>
    <row r="8078" spans="1:4" x14ac:dyDescent="0.2">
      <c r="A8078" s="415" t="s">
        <v>11144</v>
      </c>
      <c r="B8078" s="415" t="s">
        <v>4859</v>
      </c>
      <c r="C8078" s="414">
        <v>1265</v>
      </c>
      <c r="D8078" s="414">
        <v>234.53</v>
      </c>
    </row>
    <row r="8079" spans="1:4" x14ac:dyDescent="0.2">
      <c r="A8079" s="415" t="s">
        <v>11145</v>
      </c>
      <c r="B8079" s="415" t="s">
        <v>4855</v>
      </c>
      <c r="C8079" s="414">
        <v>6063</v>
      </c>
      <c r="D8079" s="414">
        <v>1135.6000000000001</v>
      </c>
    </row>
    <row r="8080" spans="1:4" x14ac:dyDescent="0.2">
      <c r="A8080" s="415" t="s">
        <v>11146</v>
      </c>
      <c r="B8080" s="415" t="s">
        <v>4863</v>
      </c>
      <c r="C8080" s="414">
        <v>6734.4000000000005</v>
      </c>
      <c r="D8080" s="414">
        <v>1236.4099999999999</v>
      </c>
    </row>
    <row r="8081" spans="1:4" x14ac:dyDescent="0.2">
      <c r="A8081" s="415" t="s">
        <v>11146</v>
      </c>
      <c r="B8081" s="415" t="s">
        <v>4864</v>
      </c>
      <c r="C8081" s="414">
        <v>1683.6000000000001</v>
      </c>
      <c r="D8081" s="414">
        <v>293.29000000000002</v>
      </c>
    </row>
    <row r="8082" spans="1:4" x14ac:dyDescent="0.2">
      <c r="A8082" s="415" t="s">
        <v>11147</v>
      </c>
      <c r="B8082" s="415" t="s">
        <v>4863</v>
      </c>
      <c r="C8082" s="414">
        <v>3535</v>
      </c>
      <c r="D8082" s="414">
        <v>649.03</v>
      </c>
    </row>
    <row r="8083" spans="1:4" x14ac:dyDescent="0.2">
      <c r="A8083" s="415" t="s">
        <v>11148</v>
      </c>
      <c r="B8083" s="415" t="s">
        <v>4863</v>
      </c>
      <c r="C8083" s="414">
        <v>5261</v>
      </c>
      <c r="D8083" s="414">
        <v>965.93000000000006</v>
      </c>
    </row>
    <row r="8084" spans="1:4" x14ac:dyDescent="0.2">
      <c r="A8084" s="415" t="s">
        <v>11149</v>
      </c>
      <c r="B8084" s="415" t="s">
        <v>4863</v>
      </c>
      <c r="C8084" s="414">
        <v>4400</v>
      </c>
      <c r="D8084" s="414">
        <v>807.84</v>
      </c>
    </row>
    <row r="8085" spans="1:4" x14ac:dyDescent="0.2">
      <c r="A8085" s="415" t="s">
        <v>11150</v>
      </c>
      <c r="B8085" s="415" t="s">
        <v>4855</v>
      </c>
      <c r="C8085" s="414">
        <v>1816</v>
      </c>
      <c r="D8085" s="414">
        <v>340.14</v>
      </c>
    </row>
    <row r="8086" spans="1:4" x14ac:dyDescent="0.2">
      <c r="A8086" s="415" t="s">
        <v>11151</v>
      </c>
      <c r="B8086" s="415" t="s">
        <v>4863</v>
      </c>
      <c r="C8086" s="414">
        <v>4824</v>
      </c>
      <c r="D8086" s="414">
        <v>885.69</v>
      </c>
    </row>
    <row r="8087" spans="1:4" x14ac:dyDescent="0.2">
      <c r="A8087" s="415" t="s">
        <v>11152</v>
      </c>
      <c r="B8087" s="415" t="s">
        <v>4851</v>
      </c>
      <c r="C8087" s="414">
        <v>4639</v>
      </c>
      <c r="D8087" s="414">
        <v>877.7</v>
      </c>
    </row>
    <row r="8088" spans="1:4" x14ac:dyDescent="0.2">
      <c r="A8088" s="415" t="s">
        <v>11153</v>
      </c>
      <c r="B8088" s="415" t="s">
        <v>4855</v>
      </c>
      <c r="C8088" s="414">
        <v>5058</v>
      </c>
      <c r="D8088" s="414">
        <v>947.36</v>
      </c>
    </row>
    <row r="8089" spans="1:4" x14ac:dyDescent="0.2">
      <c r="A8089" s="415" t="s">
        <v>11154</v>
      </c>
      <c r="B8089" s="415" t="s">
        <v>4855</v>
      </c>
      <c r="C8089" s="414">
        <v>3466</v>
      </c>
      <c r="D8089" s="414">
        <v>649.17999999999995</v>
      </c>
    </row>
    <row r="8090" spans="1:4" x14ac:dyDescent="0.2">
      <c r="A8090" s="415" t="s">
        <v>11155</v>
      </c>
      <c r="B8090" s="415" t="s">
        <v>4863</v>
      </c>
      <c r="C8090" s="414">
        <v>6067.6190476190313</v>
      </c>
      <c r="D8090" s="414">
        <v>1114.02</v>
      </c>
    </row>
    <row r="8091" spans="1:4" x14ac:dyDescent="0.2">
      <c r="A8091" s="415" t="s">
        <v>11155</v>
      </c>
      <c r="B8091" s="415" t="s">
        <v>4864</v>
      </c>
      <c r="C8091" s="414">
        <v>303.38095238095218</v>
      </c>
      <c r="D8091" s="414">
        <v>52.849999999999994</v>
      </c>
    </row>
    <row r="8092" spans="1:4" x14ac:dyDescent="0.2">
      <c r="A8092" s="415" t="s">
        <v>11156</v>
      </c>
      <c r="B8092" s="415" t="s">
        <v>4851</v>
      </c>
      <c r="C8092" s="414">
        <v>7829.1666666666597</v>
      </c>
      <c r="D8092" s="414">
        <v>1481.28</v>
      </c>
    </row>
    <row r="8093" spans="1:4" x14ac:dyDescent="0.2">
      <c r="A8093" s="415" t="s">
        <v>11156</v>
      </c>
      <c r="B8093" s="415" t="s">
        <v>5676</v>
      </c>
      <c r="C8093" s="414">
        <v>1105.0999999999999</v>
      </c>
      <c r="D8093" s="414">
        <v>32.619999999999997</v>
      </c>
    </row>
    <row r="8094" spans="1:4" x14ac:dyDescent="0.2">
      <c r="A8094" s="415" t="s">
        <v>11156</v>
      </c>
      <c r="B8094" s="415" t="s">
        <v>4852</v>
      </c>
      <c r="C8094" s="414">
        <v>7390.7333333333299</v>
      </c>
      <c r="D8094" s="414">
        <v>1326.64</v>
      </c>
    </row>
    <row r="8095" spans="1:4" x14ac:dyDescent="0.2">
      <c r="A8095" s="415" t="s">
        <v>11157</v>
      </c>
      <c r="B8095" s="415" t="s">
        <v>4855</v>
      </c>
      <c r="C8095" s="414">
        <v>6910.3157894736796</v>
      </c>
      <c r="D8095" s="414">
        <v>1294.3</v>
      </c>
    </row>
    <row r="8096" spans="1:4" x14ac:dyDescent="0.2">
      <c r="A8096" s="415" t="s">
        <v>11157</v>
      </c>
      <c r="B8096" s="415" t="s">
        <v>4856</v>
      </c>
      <c r="C8096" s="414">
        <v>9501.6842105263095</v>
      </c>
      <c r="D8096" s="414">
        <v>1688.45</v>
      </c>
    </row>
    <row r="8097" spans="1:4" x14ac:dyDescent="0.2">
      <c r="A8097" s="415" t="s">
        <v>11158</v>
      </c>
      <c r="B8097" s="415" t="s">
        <v>4863</v>
      </c>
      <c r="C8097" s="414">
        <v>3294</v>
      </c>
      <c r="D8097" s="414">
        <v>604.77</v>
      </c>
    </row>
    <row r="8098" spans="1:4" x14ac:dyDescent="0.2">
      <c r="A8098" s="415" t="s">
        <v>11159</v>
      </c>
      <c r="B8098" s="415" t="s">
        <v>4794</v>
      </c>
      <c r="C8098" s="414">
        <v>463</v>
      </c>
      <c r="D8098" s="414">
        <v>113.13000000000001</v>
      </c>
    </row>
    <row r="8099" spans="1:4" x14ac:dyDescent="0.2">
      <c r="A8099" s="415" t="s">
        <v>11159</v>
      </c>
      <c r="B8099" s="415" t="s">
        <v>4799</v>
      </c>
      <c r="C8099" s="414">
        <v>1658</v>
      </c>
      <c r="D8099" s="414">
        <v>405.06</v>
      </c>
    </row>
    <row r="8100" spans="1:4" x14ac:dyDescent="0.2">
      <c r="A8100" s="415" t="s">
        <v>11159</v>
      </c>
      <c r="B8100" s="415" t="s">
        <v>4800</v>
      </c>
      <c r="C8100" s="414">
        <v>-636.29999999999995</v>
      </c>
      <c r="D8100" s="414">
        <v>-104.21000000000001</v>
      </c>
    </row>
    <row r="8101" spans="1:4" x14ac:dyDescent="0.2">
      <c r="A8101" s="415" t="s">
        <v>11159</v>
      </c>
      <c r="B8101" s="415" t="s">
        <v>4801</v>
      </c>
      <c r="C8101" s="414">
        <v>-1021.7</v>
      </c>
      <c r="D8101" s="414">
        <v>-122.61000000000001</v>
      </c>
    </row>
    <row r="8102" spans="1:4" x14ac:dyDescent="0.2">
      <c r="A8102" s="415" t="s">
        <v>11160</v>
      </c>
      <c r="B8102" s="415" t="s">
        <v>4855</v>
      </c>
      <c r="C8102" s="414">
        <v>6199</v>
      </c>
      <c r="D8102" s="414">
        <v>1161.07</v>
      </c>
    </row>
    <row r="8103" spans="1:4" x14ac:dyDescent="0.2">
      <c r="A8103" s="415" t="s">
        <v>11161</v>
      </c>
      <c r="B8103" s="415" t="s">
        <v>4855</v>
      </c>
      <c r="C8103" s="414">
        <v>5058</v>
      </c>
      <c r="D8103" s="414">
        <v>947.37000000000012</v>
      </c>
    </row>
    <row r="8104" spans="1:4" x14ac:dyDescent="0.2">
      <c r="A8104" s="415" t="s">
        <v>11162</v>
      </c>
      <c r="B8104" s="415" t="s">
        <v>4863</v>
      </c>
      <c r="C8104" s="414">
        <v>2760</v>
      </c>
      <c r="D8104" s="414">
        <v>506.74</v>
      </c>
    </row>
    <row r="8105" spans="1:4" x14ac:dyDescent="0.2">
      <c r="A8105" s="415" t="s">
        <v>11163</v>
      </c>
      <c r="B8105" s="415" t="s">
        <v>4855</v>
      </c>
      <c r="C8105" s="414">
        <v>6780</v>
      </c>
      <c r="D8105" s="414">
        <v>1269.9000000000001</v>
      </c>
    </row>
    <row r="8106" spans="1:4" x14ac:dyDescent="0.2">
      <c r="A8106" s="415" t="s">
        <v>11164</v>
      </c>
      <c r="B8106" s="415" t="s">
        <v>4794</v>
      </c>
      <c r="C8106" s="414">
        <v>13365</v>
      </c>
      <c r="D8106" s="414">
        <v>3265.07</v>
      </c>
    </row>
    <row r="8107" spans="1:4" x14ac:dyDescent="0.2">
      <c r="A8107" s="415" t="s">
        <v>11164</v>
      </c>
      <c r="B8107" s="415" t="s">
        <v>4799</v>
      </c>
      <c r="C8107" s="414">
        <v>1128</v>
      </c>
      <c r="D8107" s="414">
        <v>275.57</v>
      </c>
    </row>
    <row r="8108" spans="1:4" x14ac:dyDescent="0.2">
      <c r="A8108" s="415" t="s">
        <v>11164</v>
      </c>
      <c r="B8108" s="415" t="s">
        <v>4800</v>
      </c>
      <c r="C8108" s="414">
        <v>-1128</v>
      </c>
      <c r="D8108" s="414">
        <v>-184.77</v>
      </c>
    </row>
    <row r="8109" spans="1:4" x14ac:dyDescent="0.2">
      <c r="A8109" s="415" t="s">
        <v>11164</v>
      </c>
      <c r="B8109" s="415" t="s">
        <v>4801</v>
      </c>
      <c r="C8109" s="414">
        <v>0</v>
      </c>
      <c r="D8109" s="414">
        <v>0</v>
      </c>
    </row>
    <row r="8110" spans="1:4" x14ac:dyDescent="0.2">
      <c r="A8110" s="415" t="s">
        <v>11165</v>
      </c>
      <c r="B8110" s="415" t="s">
        <v>4851</v>
      </c>
      <c r="C8110" s="414">
        <v>7039.0156062424903</v>
      </c>
      <c r="D8110" s="414">
        <v>1331.78</v>
      </c>
    </row>
    <row r="8111" spans="1:4" x14ac:dyDescent="0.2">
      <c r="A8111" s="415" t="s">
        <v>11165</v>
      </c>
      <c r="B8111" s="415" t="s">
        <v>4852</v>
      </c>
      <c r="C8111" s="414">
        <v>4687.9843937574997</v>
      </c>
      <c r="D8111" s="414">
        <v>841.49</v>
      </c>
    </row>
    <row r="8112" spans="1:4" x14ac:dyDescent="0.2">
      <c r="A8112" s="415" t="s">
        <v>11166</v>
      </c>
      <c r="B8112" s="415" t="s">
        <v>4855</v>
      </c>
      <c r="C8112" s="414">
        <v>3913</v>
      </c>
      <c r="D8112" s="414">
        <v>732.9</v>
      </c>
    </row>
    <row r="8113" spans="1:4" x14ac:dyDescent="0.2">
      <c r="A8113" s="415" t="s">
        <v>11167</v>
      </c>
      <c r="B8113" s="415" t="s">
        <v>4794</v>
      </c>
      <c r="C8113" s="414">
        <v>3008</v>
      </c>
      <c r="D8113" s="414">
        <v>734.8599999999999</v>
      </c>
    </row>
    <row r="8114" spans="1:4" x14ac:dyDescent="0.2">
      <c r="A8114" s="415" t="s">
        <v>11167</v>
      </c>
      <c r="B8114" s="415" t="s">
        <v>4799</v>
      </c>
      <c r="C8114" s="414">
        <v>2782</v>
      </c>
      <c r="D8114" s="414">
        <v>679.65000000000009</v>
      </c>
    </row>
    <row r="8115" spans="1:4" x14ac:dyDescent="0.2">
      <c r="A8115" s="415" t="s">
        <v>11167</v>
      </c>
      <c r="B8115" s="415" t="s">
        <v>4800</v>
      </c>
      <c r="C8115" s="414">
        <v>-1736.9999999999993</v>
      </c>
      <c r="D8115" s="414">
        <v>-284.52</v>
      </c>
    </row>
    <row r="8116" spans="1:4" x14ac:dyDescent="0.2">
      <c r="A8116" s="415" t="s">
        <v>11167</v>
      </c>
      <c r="B8116" s="415" t="s">
        <v>4801</v>
      </c>
      <c r="C8116" s="414">
        <v>-1044.9999999999998</v>
      </c>
      <c r="D8116" s="414">
        <v>-125.4</v>
      </c>
    </row>
    <row r="8117" spans="1:4" x14ac:dyDescent="0.2">
      <c r="A8117" s="415" t="s">
        <v>11169</v>
      </c>
      <c r="B8117" s="415" t="s">
        <v>4859</v>
      </c>
      <c r="C8117" s="414">
        <v>7028</v>
      </c>
      <c r="D8117" s="414">
        <v>1302.99</v>
      </c>
    </row>
    <row r="8118" spans="1:4" x14ac:dyDescent="0.2">
      <c r="A8118" s="415" t="s">
        <v>11170</v>
      </c>
      <c r="B8118" s="415" t="s">
        <v>4863</v>
      </c>
      <c r="C8118" s="414">
        <v>3920</v>
      </c>
      <c r="D8118" s="414">
        <v>719.71</v>
      </c>
    </row>
    <row r="8119" spans="1:4" x14ac:dyDescent="0.2">
      <c r="A8119" s="415" t="s">
        <v>11171</v>
      </c>
      <c r="B8119" s="415" t="s">
        <v>4859</v>
      </c>
      <c r="C8119" s="414">
        <v>8079.8543199053001</v>
      </c>
      <c r="D8119" s="414">
        <v>1498</v>
      </c>
    </row>
    <row r="8120" spans="1:4" x14ac:dyDescent="0.2">
      <c r="A8120" s="415" t="s">
        <v>11171</v>
      </c>
      <c r="B8120" s="415" t="s">
        <v>4860</v>
      </c>
      <c r="C8120" s="414">
        <v>452.47184191469699</v>
      </c>
      <c r="D8120" s="414">
        <v>79.59</v>
      </c>
    </row>
    <row r="8121" spans="1:4" x14ac:dyDescent="0.2">
      <c r="A8121" s="415" t="s">
        <v>11172</v>
      </c>
      <c r="B8121" s="415" t="s">
        <v>4794</v>
      </c>
      <c r="C8121" s="414">
        <v>12467</v>
      </c>
      <c r="D8121" s="414">
        <v>3045.69</v>
      </c>
    </row>
    <row r="8122" spans="1:4" x14ac:dyDescent="0.2">
      <c r="A8122" s="415" t="s">
        <v>11172</v>
      </c>
      <c r="B8122" s="415" t="s">
        <v>4799</v>
      </c>
      <c r="C8122" s="414">
        <v>1628</v>
      </c>
      <c r="D8122" s="414">
        <v>397.72</v>
      </c>
    </row>
    <row r="8123" spans="1:4" x14ac:dyDescent="0.2">
      <c r="A8123" s="415" t="s">
        <v>11172</v>
      </c>
      <c r="B8123" s="415" t="s">
        <v>4800</v>
      </c>
      <c r="C8123" s="414">
        <v>-1628</v>
      </c>
      <c r="D8123" s="414">
        <v>-266.67</v>
      </c>
    </row>
    <row r="8124" spans="1:4" x14ac:dyDescent="0.2">
      <c r="A8124" s="415" t="s">
        <v>11172</v>
      </c>
      <c r="B8124" s="415" t="s">
        <v>4801</v>
      </c>
      <c r="C8124" s="414">
        <v>0</v>
      </c>
      <c r="D8124" s="414">
        <v>0</v>
      </c>
    </row>
    <row r="8125" spans="1:4" x14ac:dyDescent="0.2">
      <c r="A8125" s="415" t="s">
        <v>11173</v>
      </c>
      <c r="B8125" s="415" t="s">
        <v>4859</v>
      </c>
      <c r="C8125" s="414">
        <v>7482</v>
      </c>
      <c r="D8125" s="414">
        <v>1387.16</v>
      </c>
    </row>
    <row r="8126" spans="1:4" x14ac:dyDescent="0.2">
      <c r="A8126" s="415" t="s">
        <v>11174</v>
      </c>
      <c r="B8126" s="415" t="s">
        <v>4859</v>
      </c>
      <c r="C8126" s="414">
        <v>3789.4872289776699</v>
      </c>
      <c r="D8126" s="414">
        <v>702.57</v>
      </c>
    </row>
    <row r="8127" spans="1:4" x14ac:dyDescent="0.2">
      <c r="A8127" s="415" t="s">
        <v>11174</v>
      </c>
      <c r="B8127" s="415" t="s">
        <v>4860</v>
      </c>
      <c r="C8127" s="414">
        <v>11368.461686933</v>
      </c>
      <c r="D8127" s="414">
        <v>1999.71</v>
      </c>
    </row>
    <row r="8128" spans="1:4" x14ac:dyDescent="0.2">
      <c r="A8128" s="415" t="s">
        <v>11174</v>
      </c>
      <c r="B8128" s="415" t="s">
        <v>4861</v>
      </c>
      <c r="C8128" s="414">
        <v>2512.0510840892998</v>
      </c>
      <c r="D8128" s="414">
        <v>394.14</v>
      </c>
    </row>
    <row r="8129" spans="1:4" x14ac:dyDescent="0.2">
      <c r="A8129" s="415" t="s">
        <v>11175</v>
      </c>
      <c r="B8129" s="415" t="s">
        <v>4859</v>
      </c>
      <c r="C8129" s="414">
        <v>3981</v>
      </c>
      <c r="D8129" s="414">
        <v>738.08</v>
      </c>
    </row>
    <row r="8130" spans="1:4" x14ac:dyDescent="0.2">
      <c r="A8130" s="415" t="s">
        <v>11176</v>
      </c>
      <c r="B8130" s="415" t="s">
        <v>4847</v>
      </c>
      <c r="C8130" s="414">
        <v>7979</v>
      </c>
      <c r="D8130" s="414">
        <v>1524.79</v>
      </c>
    </row>
    <row r="8131" spans="1:4" x14ac:dyDescent="0.2">
      <c r="A8131" s="415" t="s">
        <v>11177</v>
      </c>
      <c r="B8131" s="415" t="s">
        <v>4855</v>
      </c>
      <c r="C8131" s="414">
        <v>5581</v>
      </c>
      <c r="D8131" s="414">
        <v>1045.32</v>
      </c>
    </row>
    <row r="8132" spans="1:4" x14ac:dyDescent="0.2">
      <c r="A8132" s="415" t="s">
        <v>11178</v>
      </c>
      <c r="B8132" s="415" t="s">
        <v>4847</v>
      </c>
      <c r="C8132" s="414">
        <v>3735</v>
      </c>
      <c r="D8132" s="414">
        <v>713.77</v>
      </c>
    </row>
    <row r="8133" spans="1:4" x14ac:dyDescent="0.2">
      <c r="A8133" s="415" t="s">
        <v>6831</v>
      </c>
      <c r="B8133" s="415" t="s">
        <v>4847</v>
      </c>
      <c r="C8133" s="414">
        <v>5563.6415525114162</v>
      </c>
      <c r="D8133" s="414">
        <v>1063.19</v>
      </c>
    </row>
    <row r="8134" spans="1:4" x14ac:dyDescent="0.2">
      <c r="A8134" s="415" t="s">
        <v>6831</v>
      </c>
      <c r="B8134" s="415" t="s">
        <v>4848</v>
      </c>
      <c r="C8134" s="414">
        <v>16690.924657534215</v>
      </c>
      <c r="D8134" s="414">
        <v>3026.05</v>
      </c>
    </row>
    <row r="8135" spans="1:4" x14ac:dyDescent="0.2">
      <c r="A8135" s="415" t="s">
        <v>6831</v>
      </c>
      <c r="B8135" s="415" t="s">
        <v>4849</v>
      </c>
      <c r="C8135" s="414">
        <v>16735.433789954324</v>
      </c>
      <c r="D8135" s="414">
        <v>2706.1</v>
      </c>
    </row>
    <row r="8136" spans="1:4" x14ac:dyDescent="0.2">
      <c r="A8136" s="415" t="s">
        <v>11179</v>
      </c>
      <c r="B8136" s="415" t="s">
        <v>4859</v>
      </c>
      <c r="C8136" s="414">
        <v>4592</v>
      </c>
      <c r="D8136" s="414">
        <v>851.36</v>
      </c>
    </row>
    <row r="8137" spans="1:4" x14ac:dyDescent="0.2">
      <c r="A8137" s="415" t="s">
        <v>11180</v>
      </c>
      <c r="B8137" s="415" t="s">
        <v>4855</v>
      </c>
      <c r="C8137" s="414">
        <v>7278.0016116035367</v>
      </c>
      <c r="D8137" s="414">
        <v>1363.17</v>
      </c>
    </row>
    <row r="8138" spans="1:4" x14ac:dyDescent="0.2">
      <c r="A8138" s="415" t="s">
        <v>11180</v>
      </c>
      <c r="B8138" s="415" t="s">
        <v>4856</v>
      </c>
      <c r="C8138" s="414">
        <v>1753.9983883964524</v>
      </c>
      <c r="D8138" s="414">
        <v>311.68</v>
      </c>
    </row>
    <row r="8139" spans="1:4" x14ac:dyDescent="0.2">
      <c r="A8139" s="415" t="s">
        <v>11181</v>
      </c>
      <c r="B8139" s="415" t="s">
        <v>4855</v>
      </c>
      <c r="C8139" s="414">
        <v>3292</v>
      </c>
      <c r="D8139" s="414">
        <v>616.59</v>
      </c>
    </row>
    <row r="8140" spans="1:4" x14ac:dyDescent="0.2">
      <c r="A8140" s="415" t="s">
        <v>11182</v>
      </c>
      <c r="B8140" s="415" t="s">
        <v>4794</v>
      </c>
      <c r="C8140" s="414">
        <v>2536</v>
      </c>
      <c r="D8140" s="414">
        <v>619.54</v>
      </c>
    </row>
    <row r="8141" spans="1:4" x14ac:dyDescent="0.2">
      <c r="A8141" s="415" t="s">
        <v>11182</v>
      </c>
      <c r="B8141" s="415" t="s">
        <v>4799</v>
      </c>
      <c r="C8141" s="414">
        <v>719</v>
      </c>
      <c r="D8141" s="414">
        <v>175.65</v>
      </c>
    </row>
    <row r="8142" spans="1:4" x14ac:dyDescent="0.2">
      <c r="A8142" s="415" t="s">
        <v>11182</v>
      </c>
      <c r="B8142" s="415" t="s">
        <v>4800</v>
      </c>
      <c r="C8142" s="414">
        <v>-719</v>
      </c>
      <c r="D8142" s="414">
        <v>-117.77</v>
      </c>
    </row>
    <row r="8143" spans="1:4" x14ac:dyDescent="0.2">
      <c r="A8143" s="415" t="s">
        <v>11182</v>
      </c>
      <c r="B8143" s="415" t="s">
        <v>4801</v>
      </c>
      <c r="C8143" s="414">
        <v>0</v>
      </c>
      <c r="D8143" s="414">
        <v>0</v>
      </c>
    </row>
    <row r="8144" spans="1:4" x14ac:dyDescent="0.2">
      <c r="A8144" s="415" t="s">
        <v>11183</v>
      </c>
      <c r="B8144" s="415" t="s">
        <v>4794</v>
      </c>
      <c r="C8144" s="414">
        <v>22873.591989987399</v>
      </c>
      <c r="D8144" s="414">
        <v>5588.02</v>
      </c>
    </row>
    <row r="8145" spans="1:4" x14ac:dyDescent="0.2">
      <c r="A8145" s="415" t="s">
        <v>11183</v>
      </c>
      <c r="B8145" s="415" t="s">
        <v>4799</v>
      </c>
      <c r="C8145" s="414">
        <v>1096.37046307884</v>
      </c>
      <c r="D8145" s="414">
        <v>267.83999999999997</v>
      </c>
    </row>
    <row r="8146" spans="1:4" x14ac:dyDescent="0.2">
      <c r="A8146" s="415" t="s">
        <v>11183</v>
      </c>
      <c r="B8146" s="415" t="s">
        <v>4800</v>
      </c>
      <c r="C8146" s="414">
        <v>-1096.37046307884</v>
      </c>
      <c r="D8146" s="414">
        <v>-179.59</v>
      </c>
    </row>
    <row r="8147" spans="1:4" x14ac:dyDescent="0.2">
      <c r="A8147" s="415" t="s">
        <v>11183</v>
      </c>
      <c r="B8147" s="415" t="s">
        <v>4801</v>
      </c>
      <c r="C8147" s="414">
        <v>0</v>
      </c>
      <c r="D8147" s="414">
        <v>0</v>
      </c>
    </row>
    <row r="8148" spans="1:4" x14ac:dyDescent="0.2">
      <c r="A8148" s="415" t="s">
        <v>11183</v>
      </c>
      <c r="B8148" s="415" t="s">
        <v>4796</v>
      </c>
      <c r="C8148" s="414">
        <v>53276.408010012499</v>
      </c>
      <c r="D8148" s="414">
        <v>12376.11</v>
      </c>
    </row>
    <row r="8149" spans="1:4" x14ac:dyDescent="0.2">
      <c r="A8149" s="415" t="s">
        <v>11183</v>
      </c>
      <c r="B8149" s="415" t="s">
        <v>4802</v>
      </c>
      <c r="C8149" s="414">
        <v>2553.6295369211498</v>
      </c>
      <c r="D8149" s="414">
        <v>593.21</v>
      </c>
    </row>
    <row r="8150" spans="1:4" x14ac:dyDescent="0.2">
      <c r="A8150" s="415" t="s">
        <v>11183</v>
      </c>
      <c r="B8150" s="415" t="s">
        <v>4803</v>
      </c>
      <c r="C8150" s="414">
        <v>-2553.6295369211498</v>
      </c>
      <c r="D8150" s="414">
        <v>-418.28</v>
      </c>
    </row>
    <row r="8151" spans="1:4" x14ac:dyDescent="0.2">
      <c r="A8151" s="415" t="s">
        <v>11183</v>
      </c>
      <c r="B8151" s="415" t="s">
        <v>4804</v>
      </c>
      <c r="C8151" s="414">
        <v>0</v>
      </c>
      <c r="D8151" s="414">
        <v>0</v>
      </c>
    </row>
    <row r="8152" spans="1:4" x14ac:dyDescent="0.2">
      <c r="A8152" s="415" t="s">
        <v>11184</v>
      </c>
      <c r="B8152" s="415" t="s">
        <v>4847</v>
      </c>
      <c r="C8152" s="414">
        <v>2785</v>
      </c>
      <c r="D8152" s="414">
        <v>532.21</v>
      </c>
    </row>
    <row r="8153" spans="1:4" x14ac:dyDescent="0.2">
      <c r="A8153" s="415" t="s">
        <v>11185</v>
      </c>
      <c r="B8153" s="415" t="s">
        <v>4794</v>
      </c>
      <c r="C8153" s="414">
        <v>2130</v>
      </c>
      <c r="D8153" s="414">
        <v>520.36</v>
      </c>
    </row>
    <row r="8154" spans="1:4" x14ac:dyDescent="0.2">
      <c r="A8154" s="415" t="s">
        <v>11185</v>
      </c>
      <c r="B8154" s="415" t="s">
        <v>4799</v>
      </c>
      <c r="C8154" s="414">
        <v>793</v>
      </c>
      <c r="D8154" s="414">
        <v>193.73</v>
      </c>
    </row>
    <row r="8155" spans="1:4" x14ac:dyDescent="0.2">
      <c r="A8155" s="415" t="s">
        <v>11185</v>
      </c>
      <c r="B8155" s="415" t="s">
        <v>4800</v>
      </c>
      <c r="C8155" s="414">
        <v>-793</v>
      </c>
      <c r="D8155" s="414">
        <v>-129.88999999999999</v>
      </c>
    </row>
    <row r="8156" spans="1:4" x14ac:dyDescent="0.2">
      <c r="A8156" s="415" t="s">
        <v>11185</v>
      </c>
      <c r="B8156" s="415" t="s">
        <v>4801</v>
      </c>
      <c r="C8156" s="414">
        <v>0</v>
      </c>
      <c r="D8156" s="414">
        <v>0</v>
      </c>
    </row>
    <row r="8157" spans="1:4" x14ac:dyDescent="0.2">
      <c r="A8157" s="415" t="s">
        <v>11186</v>
      </c>
      <c r="B8157" s="415" t="s">
        <v>4847</v>
      </c>
      <c r="C8157" s="414">
        <v>6730.7137499278697</v>
      </c>
      <c r="D8157" s="414">
        <v>1286.24</v>
      </c>
    </row>
    <row r="8158" spans="1:4" x14ac:dyDescent="0.2">
      <c r="A8158" s="415" t="s">
        <v>11186</v>
      </c>
      <c r="B8158" s="415" t="s">
        <v>4848</v>
      </c>
      <c r="C8158" s="414">
        <v>4934.2862500721203</v>
      </c>
      <c r="D8158" s="414">
        <v>894.59</v>
      </c>
    </row>
    <row r="8159" spans="1:4" x14ac:dyDescent="0.2">
      <c r="A8159" s="415" t="s">
        <v>11187</v>
      </c>
      <c r="B8159" s="415" t="s">
        <v>4859</v>
      </c>
      <c r="C8159" s="414">
        <v>2414</v>
      </c>
      <c r="D8159" s="414">
        <v>447.56</v>
      </c>
    </row>
    <row r="8160" spans="1:4" x14ac:dyDescent="0.2">
      <c r="A8160" s="415" t="s">
        <v>11188</v>
      </c>
      <c r="B8160" s="415" t="s">
        <v>4851</v>
      </c>
      <c r="C8160" s="414">
        <v>5938</v>
      </c>
      <c r="D8160" s="414">
        <v>1123.47</v>
      </c>
    </row>
    <row r="8161" spans="1:4" x14ac:dyDescent="0.2">
      <c r="A8161" s="415" t="s">
        <v>11189</v>
      </c>
      <c r="B8161" s="415" t="s">
        <v>4859</v>
      </c>
      <c r="C8161" s="414">
        <v>7160</v>
      </c>
      <c r="D8161" s="414">
        <v>1327.46</v>
      </c>
    </row>
    <row r="8162" spans="1:4" x14ac:dyDescent="0.2">
      <c r="A8162" s="415" t="s">
        <v>11190</v>
      </c>
      <c r="B8162" s="415" t="s">
        <v>4859</v>
      </c>
      <c r="C8162" s="414">
        <v>7862.65432098765</v>
      </c>
      <c r="D8162" s="414">
        <v>1457.74</v>
      </c>
    </row>
    <row r="8163" spans="1:4" x14ac:dyDescent="0.2">
      <c r="A8163" s="415" t="s">
        <v>11190</v>
      </c>
      <c r="B8163" s="415" t="s">
        <v>4860</v>
      </c>
      <c r="C8163" s="414">
        <v>2327.34567901234</v>
      </c>
      <c r="D8163" s="414">
        <v>409.38</v>
      </c>
    </row>
    <row r="8164" spans="1:4" x14ac:dyDescent="0.2">
      <c r="A8164" s="415" t="s">
        <v>11191</v>
      </c>
      <c r="B8164" s="415" t="s">
        <v>4843</v>
      </c>
      <c r="C8164" s="414">
        <v>7326.5494912118402</v>
      </c>
      <c r="D8164" s="414">
        <v>1414.76</v>
      </c>
    </row>
    <row r="8165" spans="1:4" x14ac:dyDescent="0.2">
      <c r="A8165" s="415" t="s">
        <v>11191</v>
      </c>
      <c r="B8165" s="415" t="s">
        <v>4844</v>
      </c>
      <c r="C8165" s="414">
        <v>593.45050878815903</v>
      </c>
      <c r="D8165" s="414">
        <v>108.72</v>
      </c>
    </row>
    <row r="8166" spans="1:4" x14ac:dyDescent="0.2">
      <c r="A8166" s="415" t="s">
        <v>11192</v>
      </c>
      <c r="B8166" s="415" t="s">
        <v>4794</v>
      </c>
      <c r="C8166" s="414">
        <v>9450</v>
      </c>
      <c r="D8166" s="414">
        <v>2308.64</v>
      </c>
    </row>
    <row r="8167" spans="1:4" x14ac:dyDescent="0.2">
      <c r="A8167" s="415" t="s">
        <v>11192</v>
      </c>
      <c r="B8167" s="415" t="s">
        <v>4799</v>
      </c>
      <c r="C8167" s="414">
        <v>1553</v>
      </c>
      <c r="D8167" s="414">
        <v>379.4</v>
      </c>
    </row>
    <row r="8168" spans="1:4" x14ac:dyDescent="0.2">
      <c r="A8168" s="415" t="s">
        <v>11192</v>
      </c>
      <c r="B8168" s="415" t="s">
        <v>4800</v>
      </c>
      <c r="C8168" s="414">
        <v>-1553</v>
      </c>
      <c r="D8168" s="414">
        <v>-254.38</v>
      </c>
    </row>
    <row r="8169" spans="1:4" x14ac:dyDescent="0.2">
      <c r="A8169" s="415" t="s">
        <v>11192</v>
      </c>
      <c r="B8169" s="415" t="s">
        <v>4801</v>
      </c>
      <c r="C8169" s="414">
        <v>0</v>
      </c>
      <c r="D8169" s="414">
        <v>0</v>
      </c>
    </row>
    <row r="8170" spans="1:4" x14ac:dyDescent="0.2">
      <c r="A8170" s="415" t="s">
        <v>11193</v>
      </c>
      <c r="B8170" s="415" t="s">
        <v>4851</v>
      </c>
      <c r="C8170" s="414">
        <v>6707</v>
      </c>
      <c r="D8170" s="414">
        <v>1268.97</v>
      </c>
    </row>
    <row r="8171" spans="1:4" x14ac:dyDescent="0.2">
      <c r="A8171" s="415" t="s">
        <v>11194</v>
      </c>
      <c r="B8171" s="415" t="s">
        <v>4863</v>
      </c>
      <c r="C8171" s="414">
        <v>8798.3396748529904</v>
      </c>
      <c r="D8171" s="414">
        <v>1615.38</v>
      </c>
    </row>
    <row r="8172" spans="1:4" x14ac:dyDescent="0.2">
      <c r="A8172" s="415" t="s">
        <v>11194</v>
      </c>
      <c r="B8172" s="415" t="s">
        <v>4864</v>
      </c>
      <c r="C8172" s="414">
        <v>3919.6603251470001</v>
      </c>
      <c r="D8172" s="414">
        <v>682.8</v>
      </c>
    </row>
    <row r="8173" spans="1:4" x14ac:dyDescent="0.2">
      <c r="A8173" s="415" t="s">
        <v>11195</v>
      </c>
      <c r="B8173" s="415" t="s">
        <v>4863</v>
      </c>
      <c r="C8173" s="414">
        <v>5671</v>
      </c>
      <c r="D8173" s="414">
        <v>1041.2</v>
      </c>
    </row>
    <row r="8174" spans="1:4" x14ac:dyDescent="0.2">
      <c r="A8174" s="415" t="s">
        <v>11196</v>
      </c>
      <c r="B8174" s="415" t="s">
        <v>4863</v>
      </c>
      <c r="C8174" s="414">
        <v>7607.0312499966603</v>
      </c>
      <c r="D8174" s="414">
        <v>1396.65</v>
      </c>
    </row>
    <row r="8175" spans="1:4" x14ac:dyDescent="0.2">
      <c r="A8175" s="415" t="s">
        <v>11196</v>
      </c>
      <c r="B8175" s="415" t="s">
        <v>4864</v>
      </c>
      <c r="C8175" s="414">
        <v>1156.2687500033321</v>
      </c>
      <c r="D8175" s="414">
        <v>201.42999999999998</v>
      </c>
    </row>
    <row r="8176" spans="1:4" x14ac:dyDescent="0.2">
      <c r="A8176" s="415" t="s">
        <v>11196</v>
      </c>
      <c r="B8176" s="415" t="s">
        <v>5676</v>
      </c>
      <c r="C8176" s="414">
        <v>41.7</v>
      </c>
      <c r="D8176" s="414">
        <v>1.23</v>
      </c>
    </row>
    <row r="8177" spans="1:4" x14ac:dyDescent="0.2">
      <c r="A8177" s="415" t="s">
        <v>11197</v>
      </c>
      <c r="B8177" s="415" t="s">
        <v>4855</v>
      </c>
      <c r="C8177" s="414">
        <v>2246</v>
      </c>
      <c r="D8177" s="414">
        <v>420.68</v>
      </c>
    </row>
    <row r="8178" spans="1:4" x14ac:dyDescent="0.2">
      <c r="A8178" s="415" t="s">
        <v>11198</v>
      </c>
      <c r="B8178" s="415" t="s">
        <v>4867</v>
      </c>
      <c r="C8178" s="414">
        <v>4038</v>
      </c>
      <c r="D8178" s="414">
        <v>722.8</v>
      </c>
    </row>
    <row r="8179" spans="1:4" x14ac:dyDescent="0.2">
      <c r="A8179" s="415" t="s">
        <v>11199</v>
      </c>
      <c r="B8179" s="415" t="s">
        <v>4863</v>
      </c>
      <c r="C8179" s="414">
        <v>4958</v>
      </c>
      <c r="D8179" s="414">
        <v>910.29</v>
      </c>
    </row>
    <row r="8180" spans="1:4" x14ac:dyDescent="0.2">
      <c r="A8180" s="415" t="s">
        <v>11200</v>
      </c>
      <c r="B8180" s="415" t="s">
        <v>4851</v>
      </c>
      <c r="C8180" s="414">
        <v>7918.4523809523798</v>
      </c>
      <c r="D8180" s="414">
        <v>1498.17</v>
      </c>
    </row>
    <row r="8181" spans="1:4" x14ac:dyDescent="0.2">
      <c r="A8181" s="415" t="s">
        <v>11200</v>
      </c>
      <c r="B8181" s="415" t="s">
        <v>5676</v>
      </c>
      <c r="C8181" s="414">
        <v>560.29999999999905</v>
      </c>
      <c r="D8181" s="414">
        <v>16.54</v>
      </c>
    </row>
    <row r="8182" spans="1:4" x14ac:dyDescent="0.2">
      <c r="A8182" s="415" t="s">
        <v>11200</v>
      </c>
      <c r="B8182" s="415" t="s">
        <v>4852</v>
      </c>
      <c r="C8182" s="414">
        <v>4054.24761904761</v>
      </c>
      <c r="D8182" s="414">
        <v>727.74</v>
      </c>
    </row>
    <row r="8183" spans="1:4" x14ac:dyDescent="0.2">
      <c r="A8183" s="415" t="s">
        <v>11201</v>
      </c>
      <c r="B8183" s="415" t="s">
        <v>4863</v>
      </c>
      <c r="C8183" s="414">
        <v>4634</v>
      </c>
      <c r="D8183" s="414">
        <v>850.8</v>
      </c>
    </row>
    <row r="8184" spans="1:4" x14ac:dyDescent="0.2">
      <c r="A8184" s="415" t="s">
        <v>11202</v>
      </c>
      <c r="B8184" s="415" t="s">
        <v>4851</v>
      </c>
      <c r="C8184" s="414">
        <v>3796</v>
      </c>
      <c r="D8184" s="414">
        <v>718.21</v>
      </c>
    </row>
    <row r="8185" spans="1:4" x14ac:dyDescent="0.2">
      <c r="A8185" s="415" t="s">
        <v>11203</v>
      </c>
      <c r="B8185" s="415" t="s">
        <v>4863</v>
      </c>
      <c r="C8185" s="414">
        <v>8440.2857142904722</v>
      </c>
      <c r="D8185" s="414">
        <v>1549.63</v>
      </c>
    </row>
    <row r="8186" spans="1:4" x14ac:dyDescent="0.2">
      <c r="A8186" s="415" t="s">
        <v>11203</v>
      </c>
      <c r="B8186" s="415" t="s">
        <v>4864</v>
      </c>
      <c r="C8186" s="414">
        <v>422.01428570952299</v>
      </c>
      <c r="D8186" s="414">
        <v>73.509999999999991</v>
      </c>
    </row>
    <row r="8187" spans="1:4" x14ac:dyDescent="0.2">
      <c r="A8187" s="415" t="s">
        <v>11203</v>
      </c>
      <c r="B8187" s="415" t="s">
        <v>5676</v>
      </c>
      <c r="C8187" s="414">
        <v>79.7</v>
      </c>
      <c r="D8187" s="414">
        <v>2.35</v>
      </c>
    </row>
    <row r="8188" spans="1:4" x14ac:dyDescent="0.2">
      <c r="A8188" s="415" t="s">
        <v>11204</v>
      </c>
      <c r="B8188" s="415" t="s">
        <v>4851</v>
      </c>
      <c r="C8188" s="414">
        <v>4070</v>
      </c>
      <c r="D8188" s="414">
        <v>770.05000000000007</v>
      </c>
    </row>
    <row r="8189" spans="1:4" x14ac:dyDescent="0.2">
      <c r="A8189" s="415" t="s">
        <v>11205</v>
      </c>
      <c r="B8189" s="415" t="s">
        <v>4839</v>
      </c>
      <c r="C8189" s="414">
        <v>5238.6363636363603</v>
      </c>
      <c r="D8189" s="414">
        <v>1021.53</v>
      </c>
    </row>
    <row r="8190" spans="1:4" x14ac:dyDescent="0.2">
      <c r="A8190" s="415" t="s">
        <v>11205</v>
      </c>
      <c r="B8190" s="415" t="s">
        <v>4840</v>
      </c>
      <c r="C8190" s="414">
        <v>3059.3636363636301</v>
      </c>
      <c r="D8190" s="414">
        <v>565.98</v>
      </c>
    </row>
    <row r="8191" spans="1:4" x14ac:dyDescent="0.2">
      <c r="A8191" s="415" t="s">
        <v>11206</v>
      </c>
      <c r="B8191" s="415" t="s">
        <v>4855</v>
      </c>
      <c r="C8191" s="414">
        <v>6408.4249084249004</v>
      </c>
      <c r="D8191" s="414">
        <v>1200.3</v>
      </c>
    </row>
    <row r="8192" spans="1:4" x14ac:dyDescent="0.2">
      <c r="A8192" s="415" t="s">
        <v>11206</v>
      </c>
      <c r="B8192" s="415" t="s">
        <v>4856</v>
      </c>
      <c r="C8192" s="414">
        <v>589.57509157509105</v>
      </c>
      <c r="D8192" s="414">
        <v>104.77</v>
      </c>
    </row>
    <row r="8193" spans="1:4" x14ac:dyDescent="0.2">
      <c r="A8193" s="415" t="s">
        <v>11207</v>
      </c>
      <c r="B8193" s="415" t="s">
        <v>4855</v>
      </c>
      <c r="C8193" s="414">
        <v>3941</v>
      </c>
      <c r="D8193" s="414">
        <v>738.15</v>
      </c>
    </row>
    <row r="8194" spans="1:4" x14ac:dyDescent="0.2">
      <c r="A8194" s="415" t="s">
        <v>11208</v>
      </c>
      <c r="B8194" s="415" t="s">
        <v>4851</v>
      </c>
      <c r="C8194" s="414">
        <v>385.99999999999898</v>
      </c>
      <c r="D8194" s="414">
        <v>73.03</v>
      </c>
    </row>
    <row r="8195" spans="1:4" x14ac:dyDescent="0.2">
      <c r="A8195" s="415" t="s">
        <v>11209</v>
      </c>
      <c r="B8195" s="415" t="s">
        <v>4855</v>
      </c>
      <c r="C8195" s="414">
        <v>2204</v>
      </c>
      <c r="D8195" s="414">
        <v>412.81</v>
      </c>
    </row>
    <row r="8196" spans="1:4" x14ac:dyDescent="0.2">
      <c r="A8196" s="415" t="s">
        <v>11210</v>
      </c>
      <c r="B8196" s="415" t="s">
        <v>4855</v>
      </c>
      <c r="C8196" s="414">
        <v>7771.6836734693716</v>
      </c>
      <c r="D8196" s="414">
        <v>1455.6299999999997</v>
      </c>
    </row>
    <row r="8197" spans="1:4" x14ac:dyDescent="0.2">
      <c r="A8197" s="415" t="s">
        <v>11210</v>
      </c>
      <c r="B8197" s="415" t="s">
        <v>4856</v>
      </c>
      <c r="C8197" s="414">
        <v>4414.3163265306057</v>
      </c>
      <c r="D8197" s="414">
        <v>784.42000000000019</v>
      </c>
    </row>
    <row r="8198" spans="1:4" x14ac:dyDescent="0.2">
      <c r="A8198" s="415" t="s">
        <v>11211</v>
      </c>
      <c r="B8198" s="415" t="s">
        <v>4863</v>
      </c>
      <c r="C8198" s="414">
        <v>2774</v>
      </c>
      <c r="D8198" s="414">
        <v>509.31</v>
      </c>
    </row>
    <row r="8199" spans="1:4" x14ac:dyDescent="0.2">
      <c r="A8199" s="415" t="s">
        <v>11212</v>
      </c>
      <c r="B8199" s="415" t="s">
        <v>4855</v>
      </c>
      <c r="C8199" s="414">
        <v>4445</v>
      </c>
      <c r="D8199" s="414">
        <v>832.55</v>
      </c>
    </row>
    <row r="8200" spans="1:4" x14ac:dyDescent="0.2">
      <c r="A8200" s="415" t="s">
        <v>11213</v>
      </c>
      <c r="B8200" s="415" t="s">
        <v>4855</v>
      </c>
      <c r="C8200" s="414">
        <v>3880</v>
      </c>
      <c r="D8200" s="414">
        <v>726.73</v>
      </c>
    </row>
    <row r="8201" spans="1:4" x14ac:dyDescent="0.2">
      <c r="A8201" s="415" t="s">
        <v>11214</v>
      </c>
      <c r="B8201" s="415" t="s">
        <v>4863</v>
      </c>
      <c r="C8201" s="414">
        <v>1431</v>
      </c>
      <c r="D8201" s="414">
        <v>262.72999999999996</v>
      </c>
    </row>
    <row r="8202" spans="1:4" x14ac:dyDescent="0.2">
      <c r="A8202" s="415" t="s">
        <v>11215</v>
      </c>
      <c r="B8202" s="415" t="s">
        <v>4855</v>
      </c>
      <c r="C8202" s="414">
        <v>8045.6081081081002</v>
      </c>
      <c r="D8202" s="414">
        <v>1506.94</v>
      </c>
    </row>
    <row r="8203" spans="1:4" x14ac:dyDescent="0.2">
      <c r="A8203" s="415" t="s">
        <v>11215</v>
      </c>
      <c r="B8203" s="415" t="s">
        <v>4856</v>
      </c>
      <c r="C8203" s="414">
        <v>1480.3918918918901</v>
      </c>
      <c r="D8203" s="414">
        <v>263.07</v>
      </c>
    </row>
    <row r="8204" spans="1:4" x14ac:dyDescent="0.2">
      <c r="A8204" s="415" t="s">
        <v>11216</v>
      </c>
      <c r="B8204" s="415" t="s">
        <v>4847</v>
      </c>
      <c r="C8204" s="414">
        <v>7593</v>
      </c>
      <c r="D8204" s="414">
        <v>1451.02</v>
      </c>
    </row>
    <row r="8205" spans="1:4" x14ac:dyDescent="0.2">
      <c r="A8205" s="415" t="s">
        <v>11217</v>
      </c>
      <c r="B8205" s="415" t="s">
        <v>4863</v>
      </c>
      <c r="C8205" s="414">
        <v>8345.2380952380918</v>
      </c>
      <c r="D8205" s="414">
        <v>1532.19</v>
      </c>
    </row>
    <row r="8206" spans="1:4" x14ac:dyDescent="0.2">
      <c r="A8206" s="415" t="s">
        <v>11217</v>
      </c>
      <c r="B8206" s="415" t="s">
        <v>4864</v>
      </c>
      <c r="C8206" s="414">
        <v>2169.7619047618969</v>
      </c>
      <c r="D8206" s="414">
        <v>377.98</v>
      </c>
    </row>
    <row r="8207" spans="1:4" x14ac:dyDescent="0.2">
      <c r="A8207" s="415" t="s">
        <v>11218</v>
      </c>
      <c r="B8207" s="415" t="s">
        <v>4863</v>
      </c>
      <c r="C8207" s="414">
        <v>2423</v>
      </c>
      <c r="D8207" s="414">
        <v>444.86</v>
      </c>
    </row>
    <row r="8208" spans="1:4" x14ac:dyDescent="0.2">
      <c r="A8208" s="415" t="s">
        <v>11219</v>
      </c>
      <c r="B8208" s="415" t="s">
        <v>4855</v>
      </c>
      <c r="C8208" s="414">
        <v>5256</v>
      </c>
      <c r="D8208" s="414">
        <v>984.43000000000018</v>
      </c>
    </row>
    <row r="8209" spans="1:4" x14ac:dyDescent="0.2">
      <c r="A8209" s="415" t="s">
        <v>11220</v>
      </c>
      <c r="B8209" s="415" t="s">
        <v>4859</v>
      </c>
      <c r="C8209" s="414">
        <v>4560</v>
      </c>
      <c r="D8209" s="414">
        <v>845.42</v>
      </c>
    </row>
    <row r="8210" spans="1:4" x14ac:dyDescent="0.2">
      <c r="A8210" s="415" t="s">
        <v>11221</v>
      </c>
      <c r="B8210" s="415" t="s">
        <v>4859</v>
      </c>
      <c r="C8210" s="414">
        <v>3909.3461344116158</v>
      </c>
      <c r="D8210" s="414">
        <v>724.8</v>
      </c>
    </row>
    <row r="8211" spans="1:4" x14ac:dyDescent="0.2">
      <c r="A8211" s="415" t="s">
        <v>11222</v>
      </c>
      <c r="B8211" s="415" t="s">
        <v>4859</v>
      </c>
      <c r="C8211" s="414">
        <v>7447.3684210526299</v>
      </c>
      <c r="D8211" s="414">
        <v>1380.74</v>
      </c>
    </row>
    <row r="8212" spans="1:4" x14ac:dyDescent="0.2">
      <c r="A8212" s="415" t="s">
        <v>11222</v>
      </c>
      <c r="B8212" s="415" t="s">
        <v>4860</v>
      </c>
      <c r="C8212" s="414">
        <v>1325.6315789473599</v>
      </c>
      <c r="D8212" s="414">
        <v>233.18</v>
      </c>
    </row>
    <row r="8213" spans="1:4" x14ac:dyDescent="0.2">
      <c r="A8213" s="415" t="s">
        <v>11223</v>
      </c>
      <c r="B8213" s="415" t="s">
        <v>4847</v>
      </c>
      <c r="C8213" s="414">
        <v>3895</v>
      </c>
      <c r="D8213" s="414">
        <v>744.33</v>
      </c>
    </row>
    <row r="8214" spans="1:4" x14ac:dyDescent="0.2">
      <c r="A8214" s="415" t="s">
        <v>11224</v>
      </c>
      <c r="B8214" s="415" t="s">
        <v>4851</v>
      </c>
      <c r="C8214" s="414">
        <v>5752</v>
      </c>
      <c r="D8214" s="414">
        <v>1088.28</v>
      </c>
    </row>
    <row r="8215" spans="1:4" x14ac:dyDescent="0.2">
      <c r="A8215" s="415" t="s">
        <v>11225</v>
      </c>
      <c r="B8215" s="415" t="s">
        <v>4855</v>
      </c>
      <c r="C8215" s="414">
        <v>8632.0408163265292</v>
      </c>
      <c r="D8215" s="414">
        <v>1616.78</v>
      </c>
    </row>
    <row r="8216" spans="1:4" x14ac:dyDescent="0.2">
      <c r="A8216" s="415" t="s">
        <v>11225</v>
      </c>
      <c r="B8216" s="415" t="s">
        <v>4856</v>
      </c>
      <c r="C8216" s="414">
        <v>16746.159183673401</v>
      </c>
      <c r="D8216" s="414">
        <v>2975.79</v>
      </c>
    </row>
    <row r="8217" spans="1:4" x14ac:dyDescent="0.2">
      <c r="A8217" s="415" t="s">
        <v>11225</v>
      </c>
      <c r="B8217" s="415" t="s">
        <v>5676</v>
      </c>
      <c r="C8217" s="414">
        <v>445.79999999999802</v>
      </c>
      <c r="D8217" s="414">
        <v>13.16</v>
      </c>
    </row>
    <row r="8218" spans="1:4" x14ac:dyDescent="0.2">
      <c r="A8218" s="415" t="s">
        <v>11226</v>
      </c>
      <c r="B8218" s="415" t="s">
        <v>4863</v>
      </c>
      <c r="C8218" s="414">
        <v>7759.6363636363603</v>
      </c>
      <c r="D8218" s="414">
        <v>1424.67</v>
      </c>
    </row>
    <row r="8219" spans="1:4" x14ac:dyDescent="0.2">
      <c r="A8219" s="415" t="s">
        <v>11226</v>
      </c>
      <c r="B8219" s="415" t="s">
        <v>4864</v>
      </c>
      <c r="C8219" s="414">
        <v>775.96363636363606</v>
      </c>
      <c r="D8219" s="414">
        <v>135.16999999999999</v>
      </c>
    </row>
    <row r="8220" spans="1:4" x14ac:dyDescent="0.2">
      <c r="A8220" s="415" t="s">
        <v>11226</v>
      </c>
      <c r="B8220" s="415" t="s">
        <v>5676</v>
      </c>
      <c r="C8220" s="414">
        <v>201.4</v>
      </c>
      <c r="D8220" s="414">
        <v>5.95</v>
      </c>
    </row>
    <row r="8221" spans="1:4" x14ac:dyDescent="0.2">
      <c r="A8221" s="415" t="s">
        <v>11227</v>
      </c>
      <c r="B8221" s="415" t="s">
        <v>4855</v>
      </c>
      <c r="C8221" s="414">
        <v>4303.9288361749404</v>
      </c>
      <c r="D8221" s="414">
        <v>806.13</v>
      </c>
    </row>
    <row r="8222" spans="1:4" x14ac:dyDescent="0.2">
      <c r="A8222" s="415" t="s">
        <v>11227</v>
      </c>
      <c r="B8222" s="415" t="s">
        <v>4856</v>
      </c>
      <c r="C8222" s="414">
        <v>1502.07116382505</v>
      </c>
      <c r="D8222" s="414">
        <v>266.92</v>
      </c>
    </row>
    <row r="8223" spans="1:4" x14ac:dyDescent="0.2">
      <c r="A8223" s="415" t="s">
        <v>11228</v>
      </c>
      <c r="B8223" s="415" t="s">
        <v>4843</v>
      </c>
      <c r="C8223" s="414">
        <v>5442</v>
      </c>
      <c r="D8223" s="414">
        <v>1050.8499999999999</v>
      </c>
    </row>
    <row r="8224" spans="1:4" x14ac:dyDescent="0.2">
      <c r="A8224" s="415" t="s">
        <v>11229</v>
      </c>
      <c r="B8224" s="415" t="s">
        <v>4859</v>
      </c>
      <c r="C8224" s="414">
        <v>5737</v>
      </c>
      <c r="D8224" s="414">
        <v>1063.6300000000001</v>
      </c>
    </row>
    <row r="8225" spans="1:4" x14ac:dyDescent="0.2">
      <c r="A8225" s="415" t="s">
        <v>11230</v>
      </c>
      <c r="B8225" s="415" t="s">
        <v>4855</v>
      </c>
      <c r="C8225" s="414">
        <v>2557</v>
      </c>
      <c r="D8225" s="414">
        <v>478.92</v>
      </c>
    </row>
    <row r="8226" spans="1:4" x14ac:dyDescent="0.2">
      <c r="A8226" s="415" t="s">
        <v>11231</v>
      </c>
      <c r="B8226" s="415" t="s">
        <v>4863</v>
      </c>
      <c r="C8226" s="414">
        <v>6542</v>
      </c>
      <c r="D8226" s="414">
        <v>1201.1099999999999</v>
      </c>
    </row>
    <row r="8227" spans="1:4" x14ac:dyDescent="0.2">
      <c r="A8227" s="415" t="s">
        <v>11232</v>
      </c>
      <c r="B8227" s="415" t="s">
        <v>4794</v>
      </c>
      <c r="C8227" s="414">
        <v>5382</v>
      </c>
      <c r="D8227" s="414">
        <v>1314.82</v>
      </c>
    </row>
    <row r="8228" spans="1:4" x14ac:dyDescent="0.2">
      <c r="A8228" s="415" t="s">
        <v>11232</v>
      </c>
      <c r="B8228" s="415" t="s">
        <v>4799</v>
      </c>
      <c r="C8228" s="414">
        <v>2463</v>
      </c>
      <c r="D8228" s="414">
        <v>601.71</v>
      </c>
    </row>
    <row r="8229" spans="1:4" x14ac:dyDescent="0.2">
      <c r="A8229" s="415" t="s">
        <v>11232</v>
      </c>
      <c r="B8229" s="415" t="s">
        <v>4800</v>
      </c>
      <c r="C8229" s="414">
        <v>-2353.5</v>
      </c>
      <c r="D8229" s="414">
        <v>-385.51</v>
      </c>
    </row>
    <row r="8230" spans="1:4" x14ac:dyDescent="0.2">
      <c r="A8230" s="415" t="s">
        <v>11232</v>
      </c>
      <c r="B8230" s="415" t="s">
        <v>4801</v>
      </c>
      <c r="C8230" s="414">
        <v>-109.5</v>
      </c>
      <c r="D8230" s="414">
        <v>-13.14</v>
      </c>
    </row>
    <row r="8231" spans="1:4" x14ac:dyDescent="0.2">
      <c r="A8231" s="415" t="s">
        <v>11233</v>
      </c>
      <c r="B8231" s="415" t="s">
        <v>4851</v>
      </c>
      <c r="C8231" s="414">
        <v>7672.7642276422703</v>
      </c>
      <c r="D8231" s="414">
        <v>1451.69</v>
      </c>
    </row>
    <row r="8232" spans="1:4" x14ac:dyDescent="0.2">
      <c r="A8232" s="415" t="s">
        <v>11233</v>
      </c>
      <c r="B8232" s="415" t="s">
        <v>4852</v>
      </c>
      <c r="C8232" s="414">
        <v>7427.2357723577197</v>
      </c>
      <c r="D8232" s="414">
        <v>1333.19</v>
      </c>
    </row>
    <row r="8233" spans="1:4" x14ac:dyDescent="0.2">
      <c r="A8233" s="415" t="s">
        <v>11234</v>
      </c>
      <c r="B8233" s="415" t="s">
        <v>4851</v>
      </c>
      <c r="C8233" s="414">
        <v>7360</v>
      </c>
      <c r="D8233" s="414">
        <v>1392.51</v>
      </c>
    </row>
    <row r="8234" spans="1:4" x14ac:dyDescent="0.2">
      <c r="A8234" s="415" t="s">
        <v>11235</v>
      </c>
      <c r="B8234" s="415" t="s">
        <v>4855</v>
      </c>
      <c r="C8234" s="414">
        <v>7941.1764705882297</v>
      </c>
      <c r="D8234" s="414">
        <v>1487.38</v>
      </c>
    </row>
    <row r="8235" spans="1:4" x14ac:dyDescent="0.2">
      <c r="A8235" s="415" t="s">
        <v>11235</v>
      </c>
      <c r="B8235" s="415" t="s">
        <v>4856</v>
      </c>
      <c r="C8235" s="414">
        <v>5018.8235294117603</v>
      </c>
      <c r="D8235" s="414">
        <v>891.84</v>
      </c>
    </row>
    <row r="8236" spans="1:4" x14ac:dyDescent="0.2">
      <c r="A8236" s="415" t="s">
        <v>11235</v>
      </c>
      <c r="B8236" s="415" t="s">
        <v>5676</v>
      </c>
      <c r="C8236" s="414">
        <v>392.99999999999898</v>
      </c>
      <c r="D8236" s="414">
        <v>11.6</v>
      </c>
    </row>
    <row r="8237" spans="1:4" x14ac:dyDescent="0.2">
      <c r="A8237" s="415" t="s">
        <v>11236</v>
      </c>
      <c r="B8237" s="415" t="s">
        <v>4855</v>
      </c>
      <c r="C8237" s="414">
        <v>7190.4761904761808</v>
      </c>
      <c r="D8237" s="414">
        <v>1346.78</v>
      </c>
    </row>
    <row r="8238" spans="1:4" x14ac:dyDescent="0.2">
      <c r="A8238" s="415" t="s">
        <v>11236</v>
      </c>
      <c r="B8238" s="415" t="s">
        <v>4856</v>
      </c>
      <c r="C8238" s="414">
        <v>661.52380952380895</v>
      </c>
      <c r="D8238" s="414">
        <v>117.55</v>
      </c>
    </row>
    <row r="8239" spans="1:4" x14ac:dyDescent="0.2">
      <c r="A8239" s="415" t="s">
        <v>11237</v>
      </c>
      <c r="B8239" s="415" t="s">
        <v>4847</v>
      </c>
      <c r="C8239" s="414">
        <v>6392.7469135802403</v>
      </c>
      <c r="D8239" s="414">
        <v>1221.6500000000001</v>
      </c>
    </row>
    <row r="8240" spans="1:4" x14ac:dyDescent="0.2">
      <c r="A8240" s="415" t="s">
        <v>11237</v>
      </c>
      <c r="B8240" s="415" t="s">
        <v>4848</v>
      </c>
      <c r="C8240" s="414">
        <v>1892.2530864197499</v>
      </c>
      <c r="D8240" s="414">
        <v>343.07</v>
      </c>
    </row>
    <row r="8241" spans="1:4" x14ac:dyDescent="0.2">
      <c r="A8241" s="415" t="s">
        <v>11238</v>
      </c>
      <c r="B8241" s="415" t="s">
        <v>4855</v>
      </c>
      <c r="C8241" s="414">
        <v>5941</v>
      </c>
      <c r="D8241" s="414">
        <v>1112.75</v>
      </c>
    </row>
    <row r="8242" spans="1:4" x14ac:dyDescent="0.2">
      <c r="A8242" s="415" t="s">
        <v>11239</v>
      </c>
      <c r="B8242" s="415" t="s">
        <v>4863</v>
      </c>
      <c r="C8242" s="414">
        <v>5055</v>
      </c>
      <c r="D8242" s="414">
        <v>928.1</v>
      </c>
    </row>
    <row r="8243" spans="1:4" x14ac:dyDescent="0.2">
      <c r="A8243" s="415" t="s">
        <v>11240</v>
      </c>
      <c r="B8243" s="415" t="s">
        <v>4847</v>
      </c>
      <c r="C8243" s="414">
        <v>5248</v>
      </c>
      <c r="D8243" s="414">
        <v>1002.89</v>
      </c>
    </row>
    <row r="8244" spans="1:4" x14ac:dyDescent="0.2">
      <c r="A8244" s="415" t="s">
        <v>11241</v>
      </c>
      <c r="B8244" s="415" t="s">
        <v>4863</v>
      </c>
      <c r="C8244" s="414">
        <v>4975</v>
      </c>
      <c r="D8244" s="414">
        <v>913.41</v>
      </c>
    </row>
    <row r="8245" spans="1:4" x14ac:dyDescent="0.2">
      <c r="A8245" s="415" t="s">
        <v>11242</v>
      </c>
      <c r="B8245" s="415" t="s">
        <v>4859</v>
      </c>
      <c r="C8245" s="414">
        <v>7789.3586005830684</v>
      </c>
      <c r="D8245" s="414">
        <v>1444.1399999999999</v>
      </c>
    </row>
    <row r="8246" spans="1:4" x14ac:dyDescent="0.2">
      <c r="A8246" s="415" t="s">
        <v>11242</v>
      </c>
      <c r="B8246" s="415" t="s">
        <v>4860</v>
      </c>
      <c r="C8246" s="414">
        <v>2897.641399416907</v>
      </c>
      <c r="D8246" s="414">
        <v>509.69</v>
      </c>
    </row>
    <row r="8247" spans="1:4" x14ac:dyDescent="0.2">
      <c r="A8247" s="415" t="s">
        <v>11243</v>
      </c>
      <c r="B8247" s="415" t="s">
        <v>4863</v>
      </c>
      <c r="C8247" s="414">
        <v>4942</v>
      </c>
      <c r="D8247" s="414">
        <v>907.35</v>
      </c>
    </row>
    <row r="8248" spans="1:4" x14ac:dyDescent="0.2">
      <c r="A8248" s="415" t="s">
        <v>11244</v>
      </c>
      <c r="B8248" s="415" t="s">
        <v>4855</v>
      </c>
      <c r="C8248" s="414">
        <v>7728</v>
      </c>
      <c r="D8248" s="414">
        <v>1447.45</v>
      </c>
    </row>
    <row r="8249" spans="1:4" x14ac:dyDescent="0.2">
      <c r="A8249" s="415" t="s">
        <v>11245</v>
      </c>
      <c r="B8249" s="415" t="s">
        <v>4859</v>
      </c>
      <c r="C8249" s="414">
        <v>5886.006289308164</v>
      </c>
      <c r="D8249" s="414">
        <v>1091.25</v>
      </c>
    </row>
    <row r="8250" spans="1:4" x14ac:dyDescent="0.2">
      <c r="A8250" s="415" t="s">
        <v>11245</v>
      </c>
      <c r="B8250" s="415" t="s">
        <v>4860</v>
      </c>
      <c r="C8250" s="414">
        <v>1600.9937106918214</v>
      </c>
      <c r="D8250" s="414">
        <v>281.63</v>
      </c>
    </row>
    <row r="8251" spans="1:4" x14ac:dyDescent="0.2">
      <c r="A8251" s="415" t="s">
        <v>11246</v>
      </c>
      <c r="B8251" s="415" t="s">
        <v>4859</v>
      </c>
      <c r="C8251" s="414">
        <v>5593</v>
      </c>
      <c r="D8251" s="414">
        <v>1036.94</v>
      </c>
    </row>
    <row r="8252" spans="1:4" x14ac:dyDescent="0.2">
      <c r="A8252" s="415" t="s">
        <v>11247</v>
      </c>
      <c r="B8252" s="415" t="s">
        <v>4794</v>
      </c>
      <c r="C8252" s="414">
        <v>2437</v>
      </c>
      <c r="D8252" s="414">
        <v>595.3599999999999</v>
      </c>
    </row>
    <row r="8253" spans="1:4" x14ac:dyDescent="0.2">
      <c r="A8253" s="415" t="s">
        <v>11247</v>
      </c>
      <c r="B8253" s="415" t="s">
        <v>4799</v>
      </c>
      <c r="C8253" s="414">
        <v>2394</v>
      </c>
      <c r="D8253" s="414">
        <v>584.8599999999999</v>
      </c>
    </row>
    <row r="8254" spans="1:4" x14ac:dyDescent="0.2">
      <c r="A8254" s="415" t="s">
        <v>11247</v>
      </c>
      <c r="B8254" s="415" t="s">
        <v>4800</v>
      </c>
      <c r="C8254" s="414">
        <v>-1449.299999999999</v>
      </c>
      <c r="D8254" s="414">
        <v>-237.39000000000001</v>
      </c>
    </row>
    <row r="8255" spans="1:4" x14ac:dyDescent="0.2">
      <c r="A8255" s="415" t="s">
        <v>11247</v>
      </c>
      <c r="B8255" s="415" t="s">
        <v>4801</v>
      </c>
      <c r="C8255" s="414">
        <v>-944.69999999999993</v>
      </c>
      <c r="D8255" s="414">
        <v>-113.36</v>
      </c>
    </row>
    <row r="8256" spans="1:4" x14ac:dyDescent="0.2">
      <c r="A8256" s="415" t="s">
        <v>11248</v>
      </c>
      <c r="B8256" s="415" t="s">
        <v>4855</v>
      </c>
      <c r="C8256" s="414">
        <v>5565</v>
      </c>
      <c r="D8256" s="414">
        <v>1042.32</v>
      </c>
    </row>
    <row r="8257" spans="1:4" x14ac:dyDescent="0.2">
      <c r="A8257" s="415" t="s">
        <v>11249</v>
      </c>
      <c r="B8257" s="415" t="s">
        <v>4855</v>
      </c>
      <c r="C8257" s="414">
        <v>2675</v>
      </c>
      <c r="D8257" s="414">
        <v>501.03</v>
      </c>
    </row>
    <row r="8258" spans="1:4" x14ac:dyDescent="0.2">
      <c r="A8258" s="415" t="s">
        <v>11250</v>
      </c>
      <c r="B8258" s="415" t="s">
        <v>4847</v>
      </c>
      <c r="C8258" s="414">
        <v>3326</v>
      </c>
      <c r="D8258" s="414">
        <v>635.6</v>
      </c>
    </row>
    <row r="8259" spans="1:4" x14ac:dyDescent="0.2">
      <c r="A8259" s="415" t="s">
        <v>11251</v>
      </c>
      <c r="B8259" s="415" t="s">
        <v>4863</v>
      </c>
      <c r="C8259" s="414">
        <v>5531.0868533459743</v>
      </c>
      <c r="D8259" s="414">
        <v>1015.51</v>
      </c>
    </row>
    <row r="8260" spans="1:4" x14ac:dyDescent="0.2">
      <c r="A8260" s="415" t="s">
        <v>11251</v>
      </c>
      <c r="B8260" s="415" t="s">
        <v>4864</v>
      </c>
      <c r="C8260" s="414">
        <v>295.91314665401001</v>
      </c>
      <c r="D8260" s="414">
        <v>51.55</v>
      </c>
    </row>
    <row r="8261" spans="1:4" x14ac:dyDescent="0.2">
      <c r="A8261" s="415" t="s">
        <v>11252</v>
      </c>
      <c r="B8261" s="415" t="s">
        <v>4859</v>
      </c>
      <c r="C8261" s="414">
        <v>2550</v>
      </c>
      <c r="D8261" s="414">
        <v>472.77</v>
      </c>
    </row>
    <row r="8262" spans="1:4" x14ac:dyDescent="0.2">
      <c r="A8262" s="415" t="s">
        <v>11253</v>
      </c>
      <c r="B8262" s="415" t="s">
        <v>4851</v>
      </c>
      <c r="C8262" s="414">
        <v>6876</v>
      </c>
      <c r="D8262" s="414">
        <v>1300.94</v>
      </c>
    </row>
    <row r="8263" spans="1:4" x14ac:dyDescent="0.2">
      <c r="A8263" s="415" t="s">
        <v>11254</v>
      </c>
      <c r="B8263" s="415" t="s">
        <v>4808</v>
      </c>
      <c r="C8263" s="414">
        <v>3086</v>
      </c>
      <c r="D8263" s="414">
        <v>753.91</v>
      </c>
    </row>
    <row r="8264" spans="1:4" x14ac:dyDescent="0.2">
      <c r="A8264" s="415" t="s">
        <v>11254</v>
      </c>
      <c r="B8264" s="415" t="s">
        <v>4817</v>
      </c>
      <c r="C8264" s="414">
        <v>376</v>
      </c>
      <c r="D8264" s="414">
        <v>91.86</v>
      </c>
    </row>
    <row r="8265" spans="1:4" x14ac:dyDescent="0.2">
      <c r="A8265" s="415" t="s">
        <v>11254</v>
      </c>
      <c r="B8265" s="415" t="s">
        <v>4819</v>
      </c>
      <c r="C8265" s="414">
        <v>-376</v>
      </c>
      <c r="D8265" s="414">
        <v>-61.59</v>
      </c>
    </row>
    <row r="8266" spans="1:4" x14ac:dyDescent="0.2">
      <c r="A8266" s="415" t="s">
        <v>11254</v>
      </c>
      <c r="B8266" s="415" t="s">
        <v>4821</v>
      </c>
      <c r="C8266" s="414">
        <v>0</v>
      </c>
      <c r="D8266" s="414">
        <v>0</v>
      </c>
    </row>
    <row r="8267" spans="1:4" x14ac:dyDescent="0.2">
      <c r="A8267" s="415" t="s">
        <v>11255</v>
      </c>
      <c r="B8267" s="415" t="s">
        <v>4859</v>
      </c>
      <c r="C8267" s="414">
        <v>3223</v>
      </c>
      <c r="D8267" s="414">
        <v>597.54</v>
      </c>
    </row>
    <row r="8268" spans="1:4" x14ac:dyDescent="0.2">
      <c r="A8268" s="415" t="s">
        <v>11256</v>
      </c>
      <c r="B8268" s="415" t="s">
        <v>4855</v>
      </c>
      <c r="C8268" s="414">
        <v>5571</v>
      </c>
      <c r="D8268" s="414">
        <v>1043.45</v>
      </c>
    </row>
    <row r="8269" spans="1:4" x14ac:dyDescent="0.2">
      <c r="A8269" s="415" t="s">
        <v>11257</v>
      </c>
      <c r="B8269" s="415" t="s">
        <v>4794</v>
      </c>
      <c r="C8269" s="414">
        <v>1260</v>
      </c>
      <c r="D8269" s="414">
        <v>307.82</v>
      </c>
    </row>
    <row r="8270" spans="1:4" x14ac:dyDescent="0.2">
      <c r="A8270" s="415" t="s">
        <v>11257</v>
      </c>
      <c r="B8270" s="415" t="s">
        <v>4799</v>
      </c>
      <c r="C8270" s="414">
        <v>17051</v>
      </c>
      <c r="D8270" s="414">
        <v>4165.5600000000004</v>
      </c>
    </row>
    <row r="8271" spans="1:4" x14ac:dyDescent="0.2">
      <c r="A8271" s="415" t="s">
        <v>11257</v>
      </c>
      <c r="B8271" s="415" t="s">
        <v>4800</v>
      </c>
      <c r="C8271" s="414">
        <v>-5493.3</v>
      </c>
      <c r="D8271" s="414">
        <v>-899.8</v>
      </c>
    </row>
    <row r="8272" spans="1:4" x14ac:dyDescent="0.2">
      <c r="A8272" s="415" t="s">
        <v>11257</v>
      </c>
      <c r="B8272" s="415" t="s">
        <v>4801</v>
      </c>
      <c r="C8272" s="414">
        <v>-11557.7</v>
      </c>
      <c r="D8272" s="414">
        <v>-1386.92</v>
      </c>
    </row>
    <row r="8273" spans="1:4" x14ac:dyDescent="0.2">
      <c r="A8273" s="415" t="s">
        <v>11258</v>
      </c>
      <c r="B8273" s="415" t="s">
        <v>3987</v>
      </c>
      <c r="C8273" s="414">
        <v>21774.845138701799</v>
      </c>
      <c r="D8273" s="414">
        <v>6258.09</v>
      </c>
    </row>
    <row r="8274" spans="1:4" x14ac:dyDescent="0.2">
      <c r="A8274" s="415" t="s">
        <v>11258</v>
      </c>
      <c r="B8274" s="415" t="s">
        <v>3988</v>
      </c>
      <c r="C8274" s="414">
        <v>5175.1548612981396</v>
      </c>
      <c r="D8274" s="414">
        <v>1414.37</v>
      </c>
    </row>
    <row r="8275" spans="1:4" x14ac:dyDescent="0.2">
      <c r="A8275" s="415" t="s">
        <v>11258</v>
      </c>
      <c r="B8275" s="415" t="s">
        <v>3991</v>
      </c>
      <c r="C8275" s="414">
        <v>7352.5451117694502</v>
      </c>
      <c r="D8275" s="414">
        <v>2113.12</v>
      </c>
    </row>
    <row r="8276" spans="1:4" x14ac:dyDescent="0.2">
      <c r="A8276" s="415" t="s">
        <v>11258</v>
      </c>
      <c r="B8276" s="415" t="s">
        <v>3994</v>
      </c>
      <c r="C8276" s="414">
        <v>1747.4548882305401</v>
      </c>
      <c r="D8276" s="414">
        <v>477.58</v>
      </c>
    </row>
    <row r="8277" spans="1:4" x14ac:dyDescent="0.2">
      <c r="A8277" s="415" t="s">
        <v>11258</v>
      </c>
      <c r="B8277" s="415" t="s">
        <v>3992</v>
      </c>
      <c r="C8277" s="414">
        <v>-7352.5451117694502</v>
      </c>
      <c r="D8277" s="414">
        <v>-1204.3499999999999</v>
      </c>
    </row>
    <row r="8278" spans="1:4" x14ac:dyDescent="0.2">
      <c r="A8278" s="415" t="s">
        <v>11258</v>
      </c>
      <c r="B8278" s="415" t="s">
        <v>3995</v>
      </c>
      <c r="C8278" s="414">
        <v>-1747.4548882305401</v>
      </c>
      <c r="D8278" s="414">
        <v>-286.23</v>
      </c>
    </row>
    <row r="8279" spans="1:4" x14ac:dyDescent="0.2">
      <c r="A8279" s="415" t="s">
        <v>11258</v>
      </c>
      <c r="B8279" s="415" t="s">
        <v>3993</v>
      </c>
      <c r="C8279" s="414">
        <v>0</v>
      </c>
      <c r="D8279" s="414">
        <v>0</v>
      </c>
    </row>
    <row r="8280" spans="1:4" x14ac:dyDescent="0.2">
      <c r="A8280" s="415" t="s">
        <v>11258</v>
      </c>
      <c r="B8280" s="415" t="s">
        <v>3996</v>
      </c>
      <c r="C8280" s="414">
        <v>0</v>
      </c>
      <c r="D8280" s="414">
        <v>0</v>
      </c>
    </row>
    <row r="8281" spans="1:4" x14ac:dyDescent="0.2">
      <c r="A8281" s="415" t="s">
        <v>11259</v>
      </c>
      <c r="B8281" s="415" t="s">
        <v>4851</v>
      </c>
      <c r="C8281" s="414">
        <v>2236.3184079601956</v>
      </c>
      <c r="D8281" s="414">
        <v>423.11999999999995</v>
      </c>
    </row>
    <row r="8282" spans="1:4" x14ac:dyDescent="0.2">
      <c r="A8282" s="415" t="s">
        <v>11259</v>
      </c>
      <c r="B8282" s="415" t="s">
        <v>4852</v>
      </c>
      <c r="C8282" s="414">
        <v>1359.6815920397974</v>
      </c>
      <c r="D8282" s="414">
        <v>244.07999999999996</v>
      </c>
    </row>
    <row r="8283" spans="1:4" x14ac:dyDescent="0.2">
      <c r="A8283" s="415" t="s">
        <v>11260</v>
      </c>
      <c r="B8283" s="415" t="s">
        <v>4794</v>
      </c>
      <c r="C8283" s="414">
        <v>23192.230854605954</v>
      </c>
      <c r="D8283" s="414">
        <v>5665.88</v>
      </c>
    </row>
    <row r="8284" spans="1:4" x14ac:dyDescent="0.2">
      <c r="A8284" s="415" t="s">
        <v>11260</v>
      </c>
      <c r="B8284" s="415" t="s">
        <v>4796</v>
      </c>
      <c r="C8284" s="414">
        <v>46461.769145393962</v>
      </c>
      <c r="D8284" s="414">
        <v>10793.07</v>
      </c>
    </row>
    <row r="8285" spans="1:4" x14ac:dyDescent="0.2">
      <c r="A8285" s="415" t="s">
        <v>11261</v>
      </c>
      <c r="B8285" s="415" t="s">
        <v>4867</v>
      </c>
      <c r="C8285" s="414">
        <v>7731.4814814814799</v>
      </c>
      <c r="D8285" s="414">
        <v>1383.94</v>
      </c>
    </row>
    <row r="8286" spans="1:4" x14ac:dyDescent="0.2">
      <c r="A8286" s="415" t="s">
        <v>11261</v>
      </c>
      <c r="B8286" s="415" t="s">
        <v>4868</v>
      </c>
      <c r="C8286" s="414">
        <v>618.51851851851904</v>
      </c>
      <c r="D8286" s="414">
        <v>105.02</v>
      </c>
    </row>
    <row r="8287" spans="1:4" x14ac:dyDescent="0.2">
      <c r="A8287" s="415" t="s">
        <v>11262</v>
      </c>
      <c r="B8287" s="415" t="s">
        <v>4855</v>
      </c>
      <c r="C8287" s="414">
        <v>6604.07694516221</v>
      </c>
      <c r="D8287" s="414">
        <v>1236.94</v>
      </c>
    </row>
    <row r="8288" spans="1:4" x14ac:dyDescent="0.2">
      <c r="A8288" s="415" t="s">
        <v>11262</v>
      </c>
      <c r="B8288" s="415" t="s">
        <v>4856</v>
      </c>
      <c r="C8288" s="414">
        <v>4896.92305483778</v>
      </c>
      <c r="D8288" s="414">
        <v>870.18</v>
      </c>
    </row>
    <row r="8289" spans="1:4" x14ac:dyDescent="0.2">
      <c r="A8289" s="415" t="s">
        <v>11263</v>
      </c>
      <c r="B8289" s="415" t="s">
        <v>4863</v>
      </c>
      <c r="C8289" s="414">
        <v>0</v>
      </c>
      <c r="D8289" s="414">
        <v>0</v>
      </c>
    </row>
    <row r="8290" spans="1:4" x14ac:dyDescent="0.2">
      <c r="A8290" s="415" t="s">
        <v>11263</v>
      </c>
      <c r="B8290" s="415" t="s">
        <v>4864</v>
      </c>
      <c r="C8290" s="414">
        <v>1947</v>
      </c>
      <c r="D8290" s="414">
        <v>339.17</v>
      </c>
    </row>
    <row r="8291" spans="1:4" x14ac:dyDescent="0.2">
      <c r="A8291" s="415" t="s">
        <v>11264</v>
      </c>
      <c r="B8291" s="415" t="s">
        <v>4855</v>
      </c>
      <c r="C8291" s="414">
        <v>5692</v>
      </c>
      <c r="D8291" s="414">
        <v>1066.1099999999999</v>
      </c>
    </row>
    <row r="8292" spans="1:4" x14ac:dyDescent="0.2">
      <c r="A8292" s="415" t="s">
        <v>11265</v>
      </c>
      <c r="B8292" s="415" t="s">
        <v>4855</v>
      </c>
      <c r="C8292" s="414">
        <v>3324</v>
      </c>
      <c r="D8292" s="414">
        <v>622.59</v>
      </c>
    </row>
    <row r="8293" spans="1:4" x14ac:dyDescent="0.2">
      <c r="A8293" s="415" t="s">
        <v>11266</v>
      </c>
      <c r="B8293" s="415" t="s">
        <v>4863</v>
      </c>
      <c r="C8293" s="414">
        <v>3451</v>
      </c>
      <c r="D8293" s="414">
        <v>633.6</v>
      </c>
    </row>
    <row r="8294" spans="1:4" x14ac:dyDescent="0.2">
      <c r="A8294" s="415" t="s">
        <v>11267</v>
      </c>
      <c r="B8294" s="415" t="s">
        <v>4851</v>
      </c>
      <c r="C8294" s="414">
        <v>5944</v>
      </c>
      <c r="D8294" s="414">
        <v>1124.5999999999999</v>
      </c>
    </row>
    <row r="8295" spans="1:4" x14ac:dyDescent="0.2">
      <c r="A8295" s="415" t="s">
        <v>11268</v>
      </c>
      <c r="B8295" s="415" t="s">
        <v>4859</v>
      </c>
      <c r="C8295" s="414">
        <v>4309</v>
      </c>
      <c r="D8295" s="414">
        <v>798.89</v>
      </c>
    </row>
    <row r="8296" spans="1:4" x14ac:dyDescent="0.2">
      <c r="A8296" s="415" t="s">
        <v>11269</v>
      </c>
      <c r="B8296" s="415" t="s">
        <v>4794</v>
      </c>
      <c r="C8296" s="414">
        <v>4799</v>
      </c>
      <c r="D8296" s="414">
        <v>1172.4000000000001</v>
      </c>
    </row>
    <row r="8297" spans="1:4" x14ac:dyDescent="0.2">
      <c r="A8297" s="415" t="s">
        <v>11269</v>
      </c>
      <c r="B8297" s="415" t="s">
        <v>4799</v>
      </c>
      <c r="C8297" s="414">
        <v>1689</v>
      </c>
      <c r="D8297" s="414">
        <v>412.62</v>
      </c>
    </row>
    <row r="8298" spans="1:4" x14ac:dyDescent="0.2">
      <c r="A8298" s="415" t="s">
        <v>11269</v>
      </c>
      <c r="B8298" s="415" t="s">
        <v>4800</v>
      </c>
      <c r="C8298" s="414">
        <v>-1689</v>
      </c>
      <c r="D8298" s="414">
        <v>-276.66000000000003</v>
      </c>
    </row>
    <row r="8299" spans="1:4" x14ac:dyDescent="0.2">
      <c r="A8299" s="415" t="s">
        <v>11269</v>
      </c>
      <c r="B8299" s="415" t="s">
        <v>4801</v>
      </c>
      <c r="C8299" s="414">
        <v>0</v>
      </c>
      <c r="D8299" s="414">
        <v>0</v>
      </c>
    </row>
    <row r="8300" spans="1:4" x14ac:dyDescent="0.2">
      <c r="A8300" s="415" t="s">
        <v>11270</v>
      </c>
      <c r="B8300" s="415" t="s">
        <v>4859</v>
      </c>
      <c r="C8300" s="414">
        <v>4034</v>
      </c>
      <c r="D8300" s="414">
        <v>747.90000000000009</v>
      </c>
    </row>
    <row r="8301" spans="1:4" x14ac:dyDescent="0.2">
      <c r="A8301" s="415" t="s">
        <v>11271</v>
      </c>
      <c r="B8301" s="415" t="s">
        <v>4851</v>
      </c>
      <c r="C8301" s="414">
        <v>7042.857142857134</v>
      </c>
      <c r="D8301" s="414">
        <v>1332.51</v>
      </c>
    </row>
    <row r="8302" spans="1:4" x14ac:dyDescent="0.2">
      <c r="A8302" s="415" t="s">
        <v>11271</v>
      </c>
      <c r="B8302" s="415" t="s">
        <v>4852</v>
      </c>
      <c r="C8302" s="414">
        <v>2817.1428571428546</v>
      </c>
      <c r="D8302" s="414">
        <v>505.67000000000007</v>
      </c>
    </row>
    <row r="8303" spans="1:4" x14ac:dyDescent="0.2">
      <c r="A8303" s="415" t="s">
        <v>11272</v>
      </c>
      <c r="B8303" s="415" t="s">
        <v>4851</v>
      </c>
      <c r="C8303" s="414">
        <v>6353</v>
      </c>
      <c r="D8303" s="414">
        <v>1201.98</v>
      </c>
    </row>
    <row r="8304" spans="1:4" x14ac:dyDescent="0.2">
      <c r="A8304" s="415" t="s">
        <v>11273</v>
      </c>
      <c r="B8304" s="415" t="s">
        <v>4843</v>
      </c>
      <c r="C8304" s="414">
        <v>7530.75396825396</v>
      </c>
      <c r="D8304" s="414">
        <v>1454.19</v>
      </c>
    </row>
    <row r="8305" spans="1:4" x14ac:dyDescent="0.2">
      <c r="A8305" s="415" t="s">
        <v>11273</v>
      </c>
      <c r="B8305" s="415" t="s">
        <v>4844</v>
      </c>
      <c r="C8305" s="414">
        <v>60.246031746031797</v>
      </c>
      <c r="D8305" s="414">
        <v>11.04</v>
      </c>
    </row>
    <row r="8306" spans="1:4" x14ac:dyDescent="0.2">
      <c r="A8306" s="415" t="s">
        <v>11274</v>
      </c>
      <c r="B8306" s="415" t="s">
        <v>4847</v>
      </c>
      <c r="C8306" s="414">
        <v>4156</v>
      </c>
      <c r="D8306" s="414">
        <v>794.23000000000013</v>
      </c>
    </row>
    <row r="8307" spans="1:4" x14ac:dyDescent="0.2">
      <c r="A8307" s="415" t="s">
        <v>11275</v>
      </c>
      <c r="B8307" s="415" t="s">
        <v>4859</v>
      </c>
      <c r="C8307" s="414">
        <v>6229.7619047619</v>
      </c>
      <c r="D8307" s="414">
        <v>1155</v>
      </c>
    </row>
    <row r="8308" spans="1:4" x14ac:dyDescent="0.2">
      <c r="A8308" s="415" t="s">
        <v>11275</v>
      </c>
      <c r="B8308" s="415" t="s">
        <v>4860</v>
      </c>
      <c r="C8308" s="414">
        <v>4236.23809523809</v>
      </c>
      <c r="D8308" s="414">
        <v>745.15</v>
      </c>
    </row>
    <row r="8309" spans="1:4" x14ac:dyDescent="0.2">
      <c r="A8309" s="415" t="s">
        <v>11276</v>
      </c>
      <c r="B8309" s="415" t="s">
        <v>4855</v>
      </c>
      <c r="C8309" s="414">
        <v>8882</v>
      </c>
      <c r="D8309" s="414">
        <v>1663.59</v>
      </c>
    </row>
    <row r="8310" spans="1:4" x14ac:dyDescent="0.2">
      <c r="A8310" s="415" t="s">
        <v>11277</v>
      </c>
      <c r="B8310" s="415" t="s">
        <v>4863</v>
      </c>
      <c r="C8310" s="414">
        <v>6453</v>
      </c>
      <c r="D8310" s="414">
        <v>1184.77</v>
      </c>
    </row>
    <row r="8311" spans="1:4" x14ac:dyDescent="0.2">
      <c r="A8311" s="415" t="s">
        <v>11278</v>
      </c>
      <c r="B8311" s="415" t="s">
        <v>4855</v>
      </c>
      <c r="C8311" s="414">
        <v>6592.5619834710697</v>
      </c>
      <c r="D8311" s="414">
        <v>1234.79</v>
      </c>
    </row>
    <row r="8312" spans="1:4" x14ac:dyDescent="0.2">
      <c r="A8312" s="415" t="s">
        <v>11278</v>
      </c>
      <c r="B8312" s="415" t="s">
        <v>4856</v>
      </c>
      <c r="C8312" s="414">
        <v>1384.4380165289199</v>
      </c>
      <c r="D8312" s="414">
        <v>246.01</v>
      </c>
    </row>
    <row r="8313" spans="1:4" x14ac:dyDescent="0.2">
      <c r="A8313" s="415" t="s">
        <v>11279</v>
      </c>
      <c r="B8313" s="415" t="s">
        <v>4859</v>
      </c>
      <c r="C8313" s="414">
        <v>4063</v>
      </c>
      <c r="D8313" s="414">
        <v>753.28</v>
      </c>
    </row>
    <row r="8314" spans="1:4" x14ac:dyDescent="0.2">
      <c r="A8314" s="415" t="s">
        <v>11280</v>
      </c>
      <c r="B8314" s="415" t="s">
        <v>4867</v>
      </c>
      <c r="C8314" s="414">
        <v>3425</v>
      </c>
      <c r="D8314" s="414">
        <v>613.07000000000005</v>
      </c>
    </row>
    <row r="8315" spans="1:4" x14ac:dyDescent="0.2">
      <c r="A8315" s="415" t="s">
        <v>11281</v>
      </c>
      <c r="B8315" s="415" t="s">
        <v>4794</v>
      </c>
      <c r="C8315" s="414">
        <v>1415</v>
      </c>
      <c r="D8315" s="414">
        <v>345.68</v>
      </c>
    </row>
    <row r="8316" spans="1:4" x14ac:dyDescent="0.2">
      <c r="A8316" s="415" t="s">
        <v>11282</v>
      </c>
      <c r="B8316" s="415" t="s">
        <v>4851</v>
      </c>
      <c r="C8316" s="414">
        <v>2702.6245061219561</v>
      </c>
      <c r="D8316" s="414">
        <v>511.33000000000004</v>
      </c>
    </row>
    <row r="8317" spans="1:4" x14ac:dyDescent="0.2">
      <c r="A8317" s="415" t="s">
        <v>11282</v>
      </c>
      <c r="B8317" s="415" t="s">
        <v>4852</v>
      </c>
      <c r="C8317" s="414">
        <v>528.37827423058593</v>
      </c>
      <c r="D8317" s="414">
        <v>94.85</v>
      </c>
    </row>
    <row r="8318" spans="1:4" x14ac:dyDescent="0.2">
      <c r="A8318" s="415" t="s">
        <v>11283</v>
      </c>
      <c r="B8318" s="415" t="s">
        <v>4794</v>
      </c>
      <c r="C8318" s="414">
        <v>10601</v>
      </c>
      <c r="D8318" s="414">
        <v>2589.8200000000002</v>
      </c>
    </row>
    <row r="8319" spans="1:4" x14ac:dyDescent="0.2">
      <c r="A8319" s="415" t="s">
        <v>11283</v>
      </c>
      <c r="B8319" s="415" t="s">
        <v>4799</v>
      </c>
      <c r="C8319" s="414">
        <v>9534</v>
      </c>
      <c r="D8319" s="414">
        <v>2329.16</v>
      </c>
    </row>
    <row r="8320" spans="1:4" x14ac:dyDescent="0.2">
      <c r="A8320" s="415" t="s">
        <v>11283</v>
      </c>
      <c r="B8320" s="415" t="s">
        <v>4800</v>
      </c>
      <c r="C8320" s="414">
        <v>-6040.5</v>
      </c>
      <c r="D8320" s="414">
        <v>-989.43</v>
      </c>
    </row>
    <row r="8321" spans="1:4" x14ac:dyDescent="0.2">
      <c r="A8321" s="415" t="s">
        <v>11283</v>
      </c>
      <c r="B8321" s="415" t="s">
        <v>4801</v>
      </c>
      <c r="C8321" s="414">
        <v>-3493.5</v>
      </c>
      <c r="D8321" s="414">
        <v>-419.22</v>
      </c>
    </row>
    <row r="8322" spans="1:4" x14ac:dyDescent="0.2">
      <c r="A8322" s="415" t="s">
        <v>11284</v>
      </c>
      <c r="B8322" s="415" t="s">
        <v>4859</v>
      </c>
      <c r="C8322" s="414">
        <v>9001.8552875695696</v>
      </c>
      <c r="D8322" s="414">
        <v>1668.94</v>
      </c>
    </row>
    <row r="8323" spans="1:4" x14ac:dyDescent="0.2">
      <c r="A8323" s="415" t="s">
        <v>11284</v>
      </c>
      <c r="B8323" s="415" t="s">
        <v>4860</v>
      </c>
      <c r="C8323" s="414">
        <v>702.14471243042601</v>
      </c>
      <c r="D8323" s="414">
        <v>123.51</v>
      </c>
    </row>
    <row r="8324" spans="1:4" x14ac:dyDescent="0.2">
      <c r="A8324" s="415" t="s">
        <v>11285</v>
      </c>
      <c r="B8324" s="415" t="s">
        <v>169</v>
      </c>
      <c r="C8324" s="414">
        <v>2206.8000000000002</v>
      </c>
      <c r="D8324" s="414">
        <v>949.15000000000009</v>
      </c>
    </row>
    <row r="8325" spans="1:4" x14ac:dyDescent="0.2">
      <c r="A8325" s="415" t="s">
        <v>11286</v>
      </c>
      <c r="B8325" s="415" t="s">
        <v>4847</v>
      </c>
      <c r="C8325" s="414">
        <v>5199.0881458966496</v>
      </c>
      <c r="D8325" s="414">
        <v>993.55</v>
      </c>
    </row>
    <row r="8326" spans="1:4" x14ac:dyDescent="0.2">
      <c r="A8326" s="415" t="s">
        <v>11286</v>
      </c>
      <c r="B8326" s="415" t="s">
        <v>4848</v>
      </c>
      <c r="C8326" s="414">
        <v>1642.9118541033399</v>
      </c>
      <c r="D8326" s="414">
        <v>297.86</v>
      </c>
    </row>
    <row r="8327" spans="1:4" x14ac:dyDescent="0.2">
      <c r="A8327" s="415" t="s">
        <v>11287</v>
      </c>
      <c r="B8327" s="415" t="s">
        <v>169</v>
      </c>
      <c r="C8327" s="414">
        <v>0</v>
      </c>
      <c r="D8327" s="414">
        <v>0</v>
      </c>
    </row>
    <row r="8328" spans="1:4" x14ac:dyDescent="0.2">
      <c r="A8328" s="415" t="s">
        <v>11287</v>
      </c>
      <c r="B8328" s="415" t="s">
        <v>171</v>
      </c>
      <c r="C8328" s="414">
        <v>3419.555793992</v>
      </c>
      <c r="D8328" s="414">
        <v>1398.94</v>
      </c>
    </row>
    <row r="8329" spans="1:4" x14ac:dyDescent="0.2">
      <c r="A8329" s="415" t="s">
        <v>11288</v>
      </c>
      <c r="B8329" s="415" t="s">
        <v>4855</v>
      </c>
      <c r="C8329" s="414">
        <v>3750</v>
      </c>
      <c r="D8329" s="414">
        <v>702.38</v>
      </c>
    </row>
    <row r="8330" spans="1:4" x14ac:dyDescent="0.2">
      <c r="A8330" s="415" t="s">
        <v>11289</v>
      </c>
      <c r="B8330" s="415" t="s">
        <v>4851</v>
      </c>
      <c r="C8330" s="414">
        <v>5456</v>
      </c>
      <c r="D8330" s="414">
        <v>1032.28</v>
      </c>
    </row>
    <row r="8331" spans="1:4" x14ac:dyDescent="0.2">
      <c r="A8331" s="415" t="s">
        <v>11291</v>
      </c>
      <c r="B8331" s="415" t="s">
        <v>4863</v>
      </c>
      <c r="C8331" s="414">
        <v>1008</v>
      </c>
      <c r="D8331" s="414">
        <v>185.07</v>
      </c>
    </row>
    <row r="8332" spans="1:4" x14ac:dyDescent="0.2">
      <c r="A8332" s="415" t="s">
        <v>11293</v>
      </c>
      <c r="B8332" s="415" t="s">
        <v>4794</v>
      </c>
      <c r="C8332" s="414">
        <v>24263</v>
      </c>
      <c r="D8332" s="414">
        <v>5927.45</v>
      </c>
    </row>
    <row r="8333" spans="1:4" x14ac:dyDescent="0.2">
      <c r="A8333" s="415" t="s">
        <v>11293</v>
      </c>
      <c r="B8333" s="415" t="s">
        <v>4799</v>
      </c>
      <c r="C8333" s="414">
        <v>5089</v>
      </c>
      <c r="D8333" s="414">
        <v>1243.24</v>
      </c>
    </row>
    <row r="8334" spans="1:4" x14ac:dyDescent="0.2">
      <c r="A8334" s="415" t="s">
        <v>11293</v>
      </c>
      <c r="B8334" s="415" t="s">
        <v>4800</v>
      </c>
      <c r="C8334" s="414">
        <v>-5089</v>
      </c>
      <c r="D8334" s="414">
        <v>-833.58</v>
      </c>
    </row>
    <row r="8335" spans="1:4" x14ac:dyDescent="0.2">
      <c r="A8335" s="415" t="s">
        <v>11293</v>
      </c>
      <c r="B8335" s="415" t="s">
        <v>4801</v>
      </c>
      <c r="C8335" s="414">
        <v>0</v>
      </c>
      <c r="D8335" s="414">
        <v>0</v>
      </c>
    </row>
    <row r="8336" spans="1:4" x14ac:dyDescent="0.2">
      <c r="A8336" s="415" t="s">
        <v>11294</v>
      </c>
      <c r="B8336" s="415" t="s">
        <v>3987</v>
      </c>
      <c r="C8336" s="414">
        <v>970</v>
      </c>
      <c r="D8336" s="414">
        <v>278.77999999999997</v>
      </c>
    </row>
    <row r="8337" spans="1:4" x14ac:dyDescent="0.2">
      <c r="A8337" s="415" t="s">
        <v>11295</v>
      </c>
      <c r="B8337" s="415" t="s">
        <v>3987</v>
      </c>
      <c r="C8337" s="414">
        <v>28445.5050973123</v>
      </c>
      <c r="D8337" s="414">
        <v>8175.24</v>
      </c>
    </row>
    <row r="8338" spans="1:4" x14ac:dyDescent="0.2">
      <c r="A8338" s="415" t="s">
        <v>11295</v>
      </c>
      <c r="B8338" s="415" t="s">
        <v>3988</v>
      </c>
      <c r="C8338" s="414">
        <v>32939.8949026876</v>
      </c>
      <c r="D8338" s="414">
        <v>9002.4699999999993</v>
      </c>
    </row>
    <row r="8339" spans="1:4" x14ac:dyDescent="0.2">
      <c r="A8339" s="415" t="s">
        <v>11296</v>
      </c>
      <c r="B8339" s="415" t="s">
        <v>4794</v>
      </c>
      <c r="C8339" s="414">
        <v>6109</v>
      </c>
      <c r="D8339" s="414">
        <v>1492.42</v>
      </c>
    </row>
    <row r="8340" spans="1:4" x14ac:dyDescent="0.2">
      <c r="A8340" s="415" t="s">
        <v>11296</v>
      </c>
      <c r="B8340" s="415" t="s">
        <v>4799</v>
      </c>
      <c r="C8340" s="414">
        <v>1454</v>
      </c>
      <c r="D8340" s="414">
        <v>355.21</v>
      </c>
    </row>
    <row r="8341" spans="1:4" x14ac:dyDescent="0.2">
      <c r="A8341" s="415" t="s">
        <v>11296</v>
      </c>
      <c r="B8341" s="415" t="s">
        <v>4800</v>
      </c>
      <c r="C8341" s="414">
        <v>-1454</v>
      </c>
      <c r="D8341" s="414">
        <v>-238.17</v>
      </c>
    </row>
    <row r="8342" spans="1:4" x14ac:dyDescent="0.2">
      <c r="A8342" s="415" t="s">
        <v>11296</v>
      </c>
      <c r="B8342" s="415" t="s">
        <v>4801</v>
      </c>
      <c r="C8342" s="414">
        <v>0</v>
      </c>
      <c r="D8342" s="414">
        <v>0</v>
      </c>
    </row>
    <row r="8343" spans="1:4" x14ac:dyDescent="0.2">
      <c r="A8343" s="415" t="s">
        <v>11297</v>
      </c>
      <c r="B8343" s="415" t="s">
        <v>3987</v>
      </c>
      <c r="C8343" s="414">
        <v>26570</v>
      </c>
      <c r="D8343" s="414">
        <v>7636.22</v>
      </c>
    </row>
    <row r="8344" spans="1:4" x14ac:dyDescent="0.2">
      <c r="A8344" s="415" t="s">
        <v>11298</v>
      </c>
      <c r="B8344" s="415" t="s">
        <v>4794</v>
      </c>
      <c r="C8344" s="414">
        <v>3816</v>
      </c>
      <c r="D8344" s="414">
        <v>932.25</v>
      </c>
    </row>
    <row r="8345" spans="1:4" x14ac:dyDescent="0.2">
      <c r="A8345" s="415" t="s">
        <v>11298</v>
      </c>
      <c r="B8345" s="415" t="s">
        <v>4799</v>
      </c>
      <c r="C8345" s="414">
        <v>1</v>
      </c>
      <c r="D8345" s="414">
        <v>0.24</v>
      </c>
    </row>
    <row r="8346" spans="1:4" x14ac:dyDescent="0.2">
      <c r="A8346" s="415" t="s">
        <v>11298</v>
      </c>
      <c r="B8346" s="415" t="s">
        <v>4800</v>
      </c>
      <c r="C8346" s="414">
        <v>-1</v>
      </c>
      <c r="D8346" s="414">
        <v>-0.16</v>
      </c>
    </row>
    <row r="8347" spans="1:4" x14ac:dyDescent="0.2">
      <c r="A8347" s="415" t="s">
        <v>11298</v>
      </c>
      <c r="B8347" s="415" t="s">
        <v>4801</v>
      </c>
      <c r="C8347" s="414">
        <v>0</v>
      </c>
      <c r="D8347" s="414">
        <v>0</v>
      </c>
    </row>
    <row r="8348" spans="1:4" x14ac:dyDescent="0.2">
      <c r="A8348" s="415" t="s">
        <v>11299</v>
      </c>
      <c r="B8348" s="415" t="s">
        <v>4794</v>
      </c>
      <c r="C8348" s="414">
        <v>5938</v>
      </c>
      <c r="D8348" s="414">
        <v>1450.65</v>
      </c>
    </row>
    <row r="8349" spans="1:4" x14ac:dyDescent="0.2">
      <c r="A8349" s="415" t="s">
        <v>11300</v>
      </c>
      <c r="B8349" s="415" t="s">
        <v>4794</v>
      </c>
      <c r="C8349" s="414">
        <v>6930</v>
      </c>
      <c r="D8349" s="414">
        <v>1693</v>
      </c>
    </row>
    <row r="8350" spans="1:4" x14ac:dyDescent="0.2">
      <c r="A8350" s="415" t="s">
        <v>11300</v>
      </c>
      <c r="B8350" s="415" t="s">
        <v>4799</v>
      </c>
      <c r="C8350" s="414">
        <v>1873</v>
      </c>
      <c r="D8350" s="414">
        <v>457.57</v>
      </c>
    </row>
    <row r="8351" spans="1:4" x14ac:dyDescent="0.2">
      <c r="A8351" s="415" t="s">
        <v>11300</v>
      </c>
      <c r="B8351" s="415" t="s">
        <v>4800</v>
      </c>
      <c r="C8351" s="414">
        <v>-1873</v>
      </c>
      <c r="D8351" s="414">
        <v>-306.8</v>
      </c>
    </row>
    <row r="8352" spans="1:4" x14ac:dyDescent="0.2">
      <c r="A8352" s="415" t="s">
        <v>11300</v>
      </c>
      <c r="B8352" s="415" t="s">
        <v>4801</v>
      </c>
      <c r="C8352" s="414">
        <v>0</v>
      </c>
      <c r="D8352" s="414">
        <v>0</v>
      </c>
    </row>
    <row r="8353" spans="1:4" x14ac:dyDescent="0.2">
      <c r="A8353" s="415" t="s">
        <v>11301</v>
      </c>
      <c r="B8353" s="415" t="s">
        <v>4794</v>
      </c>
      <c r="C8353" s="414">
        <v>26039.80782429636</v>
      </c>
      <c r="D8353" s="414">
        <v>6361.52</v>
      </c>
    </row>
    <row r="8354" spans="1:4" x14ac:dyDescent="0.2">
      <c r="A8354" s="415" t="s">
        <v>11301</v>
      </c>
      <c r="B8354" s="415" t="s">
        <v>4796</v>
      </c>
      <c r="C8354" s="414">
        <v>11900.192175703483</v>
      </c>
      <c r="D8354" s="414">
        <v>2764.41</v>
      </c>
    </row>
    <row r="8355" spans="1:4" x14ac:dyDescent="0.2">
      <c r="A8355" s="415" t="s">
        <v>11302</v>
      </c>
      <c r="B8355" s="415" t="s">
        <v>4794</v>
      </c>
      <c r="C8355" s="414">
        <v>10805</v>
      </c>
      <c r="D8355" s="414">
        <v>2639.66</v>
      </c>
    </row>
    <row r="8356" spans="1:4" x14ac:dyDescent="0.2">
      <c r="A8356" s="415" t="s">
        <v>11303</v>
      </c>
      <c r="B8356" s="415" t="s">
        <v>4794</v>
      </c>
      <c r="C8356" s="414">
        <v>29298.576822538449</v>
      </c>
      <c r="D8356" s="414">
        <v>7157.66</v>
      </c>
    </row>
    <row r="8357" spans="1:4" x14ac:dyDescent="0.2">
      <c r="A8357" s="415" t="s">
        <v>11303</v>
      </c>
      <c r="B8357" s="415" t="s">
        <v>4796</v>
      </c>
      <c r="C8357" s="414">
        <v>68363.345919256448</v>
      </c>
      <c r="D8357" s="414">
        <v>15880.800000000001</v>
      </c>
    </row>
    <row r="8358" spans="1:4" x14ac:dyDescent="0.2">
      <c r="A8358" s="415" t="s">
        <v>11303</v>
      </c>
      <c r="B8358" s="415" t="s">
        <v>4797</v>
      </c>
      <c r="C8358" s="414">
        <v>36838.07725820491</v>
      </c>
      <c r="D8358" s="414">
        <v>8097.01</v>
      </c>
    </row>
    <row r="8359" spans="1:4" x14ac:dyDescent="0.2">
      <c r="A8359" s="415" t="s">
        <v>11304</v>
      </c>
      <c r="B8359" s="415" t="s">
        <v>4794</v>
      </c>
      <c r="C8359" s="414">
        <v>19272.99539170264</v>
      </c>
      <c r="D8359" s="414">
        <v>4708.3900000000003</v>
      </c>
    </row>
    <row r="8360" spans="1:4" x14ac:dyDescent="0.2">
      <c r="A8360" s="415" t="s">
        <v>11304</v>
      </c>
      <c r="B8360" s="415" t="s">
        <v>4796</v>
      </c>
      <c r="C8360" s="414">
        <v>19272.99539170264</v>
      </c>
      <c r="D8360" s="414">
        <v>4477.12</v>
      </c>
    </row>
    <row r="8361" spans="1:4" x14ac:dyDescent="0.2">
      <c r="A8361" s="415" t="s">
        <v>11305</v>
      </c>
      <c r="B8361" s="415" t="s">
        <v>4794</v>
      </c>
      <c r="C8361" s="414">
        <v>0</v>
      </c>
      <c r="D8361" s="414">
        <v>0</v>
      </c>
    </row>
    <row r="8362" spans="1:4" x14ac:dyDescent="0.2">
      <c r="A8362" s="415" t="s">
        <v>11305</v>
      </c>
      <c r="B8362" s="415" t="s">
        <v>4796</v>
      </c>
      <c r="C8362" s="414">
        <v>22485.161290319742</v>
      </c>
      <c r="D8362" s="414">
        <v>5223.3099999999995</v>
      </c>
    </row>
    <row r="8363" spans="1:4" x14ac:dyDescent="0.2">
      <c r="A8363" s="415" t="s">
        <v>11306</v>
      </c>
      <c r="B8363" s="415" t="s">
        <v>4794</v>
      </c>
      <c r="C8363" s="414">
        <v>0</v>
      </c>
      <c r="D8363" s="414">
        <v>0</v>
      </c>
    </row>
    <row r="8364" spans="1:4" x14ac:dyDescent="0.2">
      <c r="A8364" s="415" t="s">
        <v>11306</v>
      </c>
      <c r="B8364" s="415" t="s">
        <v>4796</v>
      </c>
      <c r="C8364" s="414">
        <v>3212.1658986162602</v>
      </c>
      <c r="D8364" s="414">
        <v>746.19</v>
      </c>
    </row>
    <row r="8365" spans="1:4" x14ac:dyDescent="0.2">
      <c r="A8365" s="415" t="s">
        <v>11306</v>
      </c>
      <c r="B8365" s="415" t="s">
        <v>4797</v>
      </c>
      <c r="C8365" s="414">
        <v>13330.488479257472</v>
      </c>
      <c r="D8365" s="414">
        <v>2930.0299999999993</v>
      </c>
    </row>
    <row r="8366" spans="1:4" x14ac:dyDescent="0.2">
      <c r="A8366" s="415" t="s">
        <v>11307</v>
      </c>
      <c r="B8366" s="415" t="s">
        <v>4794</v>
      </c>
      <c r="C8366" s="414">
        <v>0</v>
      </c>
      <c r="D8366" s="414">
        <v>0</v>
      </c>
    </row>
    <row r="8367" spans="1:4" x14ac:dyDescent="0.2">
      <c r="A8367" s="415" t="s">
        <v>11307</v>
      </c>
      <c r="B8367" s="415" t="s">
        <v>4796</v>
      </c>
      <c r="C8367" s="414">
        <v>0</v>
      </c>
      <c r="D8367" s="414">
        <v>0</v>
      </c>
    </row>
    <row r="8368" spans="1:4" x14ac:dyDescent="0.2">
      <c r="A8368" s="415" t="s">
        <v>11307</v>
      </c>
      <c r="B8368" s="415" t="s">
        <v>4797</v>
      </c>
      <c r="C8368" s="414">
        <v>16542.654377873743</v>
      </c>
      <c r="D8368" s="414">
        <v>3636.08</v>
      </c>
    </row>
    <row r="8369" spans="1:4" x14ac:dyDescent="0.2">
      <c r="A8369" s="415" t="s">
        <v>11308</v>
      </c>
      <c r="B8369" s="415" t="s">
        <v>4794</v>
      </c>
      <c r="C8369" s="414">
        <v>0</v>
      </c>
      <c r="D8369" s="414">
        <v>0</v>
      </c>
    </row>
    <row r="8370" spans="1:4" x14ac:dyDescent="0.2">
      <c r="A8370" s="415" t="s">
        <v>11308</v>
      </c>
      <c r="B8370" s="415" t="s">
        <v>4796</v>
      </c>
      <c r="C8370" s="414">
        <v>0</v>
      </c>
      <c r="D8370" s="414">
        <v>0</v>
      </c>
    </row>
    <row r="8371" spans="1:4" x14ac:dyDescent="0.2">
      <c r="A8371" s="415" t="s">
        <v>11308</v>
      </c>
      <c r="B8371" s="415" t="s">
        <v>4797</v>
      </c>
      <c r="C8371" s="414">
        <v>16542.654377873743</v>
      </c>
      <c r="D8371" s="414">
        <v>3636.08</v>
      </c>
    </row>
    <row r="8372" spans="1:4" x14ac:dyDescent="0.2">
      <c r="A8372" s="415" t="s">
        <v>11309</v>
      </c>
      <c r="B8372" s="415" t="s">
        <v>4794</v>
      </c>
      <c r="C8372" s="414">
        <v>0</v>
      </c>
      <c r="D8372" s="414">
        <v>0</v>
      </c>
    </row>
    <row r="8373" spans="1:4" x14ac:dyDescent="0.2">
      <c r="A8373" s="415" t="s">
        <v>11309</v>
      </c>
      <c r="B8373" s="415" t="s">
        <v>4796</v>
      </c>
      <c r="C8373" s="414">
        <v>0</v>
      </c>
      <c r="D8373" s="414">
        <v>0</v>
      </c>
    </row>
    <row r="8374" spans="1:4" x14ac:dyDescent="0.2">
      <c r="A8374" s="415" t="s">
        <v>11309</v>
      </c>
      <c r="B8374" s="415" t="s">
        <v>4797</v>
      </c>
      <c r="C8374" s="414">
        <v>16542.654377873743</v>
      </c>
      <c r="D8374" s="414">
        <v>3636.08</v>
      </c>
    </row>
    <row r="8375" spans="1:4" x14ac:dyDescent="0.2">
      <c r="A8375" s="415" t="s">
        <v>11310</v>
      </c>
      <c r="B8375" s="415" t="s">
        <v>4794</v>
      </c>
      <c r="C8375" s="414">
        <v>0</v>
      </c>
      <c r="D8375" s="414">
        <v>0</v>
      </c>
    </row>
    <row r="8376" spans="1:4" x14ac:dyDescent="0.2">
      <c r="A8376" s="415" t="s">
        <v>11310</v>
      </c>
      <c r="B8376" s="415" t="s">
        <v>4796</v>
      </c>
      <c r="C8376" s="414">
        <v>0</v>
      </c>
      <c r="D8376" s="414">
        <v>0</v>
      </c>
    </row>
    <row r="8377" spans="1:4" x14ac:dyDescent="0.2">
      <c r="A8377" s="415" t="s">
        <v>11310</v>
      </c>
      <c r="B8377" s="415" t="s">
        <v>4797</v>
      </c>
      <c r="C8377" s="414">
        <v>13491.096774191836</v>
      </c>
      <c r="D8377" s="414">
        <v>2965.34</v>
      </c>
    </row>
    <row r="8378" spans="1:4" x14ac:dyDescent="0.2">
      <c r="A8378" s="415" t="s">
        <v>11311</v>
      </c>
      <c r="B8378" s="415" t="s">
        <v>4794</v>
      </c>
      <c r="C8378" s="414">
        <v>0</v>
      </c>
      <c r="D8378" s="414">
        <v>0</v>
      </c>
    </row>
    <row r="8379" spans="1:4" x14ac:dyDescent="0.2">
      <c r="A8379" s="415" t="s">
        <v>11311</v>
      </c>
      <c r="B8379" s="415" t="s">
        <v>4796</v>
      </c>
      <c r="C8379" s="414">
        <v>0</v>
      </c>
      <c r="D8379" s="414">
        <v>0</v>
      </c>
    </row>
    <row r="8380" spans="1:4" x14ac:dyDescent="0.2">
      <c r="A8380" s="415" t="s">
        <v>11311</v>
      </c>
      <c r="B8380" s="415" t="s">
        <v>4797</v>
      </c>
      <c r="C8380" s="414">
        <v>16783.566820276556</v>
      </c>
      <c r="D8380" s="414">
        <v>3689.02</v>
      </c>
    </row>
    <row r="8381" spans="1:4" x14ac:dyDescent="0.2">
      <c r="A8381" s="415" t="s">
        <v>11312</v>
      </c>
      <c r="B8381" s="415" t="s">
        <v>4794</v>
      </c>
      <c r="C8381" s="414">
        <v>0</v>
      </c>
      <c r="D8381" s="414">
        <v>0</v>
      </c>
    </row>
    <row r="8382" spans="1:4" x14ac:dyDescent="0.2">
      <c r="A8382" s="415" t="s">
        <v>11312</v>
      </c>
      <c r="B8382" s="415" t="s">
        <v>4796</v>
      </c>
      <c r="C8382" s="414">
        <v>0</v>
      </c>
      <c r="D8382" s="414">
        <v>0</v>
      </c>
    </row>
    <row r="8383" spans="1:4" x14ac:dyDescent="0.2">
      <c r="A8383" s="415" t="s">
        <v>11312</v>
      </c>
      <c r="B8383" s="415" t="s">
        <v>4797</v>
      </c>
      <c r="C8383" s="414">
        <v>16783.566820276556</v>
      </c>
      <c r="D8383" s="414">
        <v>3689.02</v>
      </c>
    </row>
    <row r="8384" spans="1:4" x14ac:dyDescent="0.2">
      <c r="A8384" s="415" t="s">
        <v>11313</v>
      </c>
      <c r="B8384" s="415" t="s">
        <v>4794</v>
      </c>
      <c r="C8384" s="414">
        <v>21682.0987654321</v>
      </c>
      <c r="D8384" s="414">
        <v>5296.94</v>
      </c>
    </row>
    <row r="8385" spans="1:4" x14ac:dyDescent="0.2">
      <c r="A8385" s="415" t="s">
        <v>11313</v>
      </c>
      <c r="B8385" s="415" t="s">
        <v>4796</v>
      </c>
      <c r="C8385" s="414">
        <v>6417.9012345679002</v>
      </c>
      <c r="D8385" s="414">
        <v>1490.88</v>
      </c>
    </row>
    <row r="8386" spans="1:4" x14ac:dyDescent="0.2">
      <c r="A8386" s="415" t="s">
        <v>11314</v>
      </c>
      <c r="B8386" s="415" t="s">
        <v>4794</v>
      </c>
      <c r="C8386" s="414">
        <v>29396.604002425702</v>
      </c>
      <c r="D8386" s="414">
        <v>7181.59</v>
      </c>
    </row>
    <row r="8387" spans="1:4" x14ac:dyDescent="0.2">
      <c r="A8387" s="415" t="s">
        <v>11314</v>
      </c>
      <c r="B8387" s="415" t="s">
        <v>4796</v>
      </c>
      <c r="C8387" s="414">
        <v>67553.395997574204</v>
      </c>
      <c r="D8387" s="414">
        <v>15692.65</v>
      </c>
    </row>
    <row r="8388" spans="1:4" x14ac:dyDescent="0.2">
      <c r="A8388" s="415" t="s">
        <v>11315</v>
      </c>
      <c r="B8388" s="415" t="s">
        <v>4794</v>
      </c>
      <c r="C8388" s="414">
        <v>19101.409126292747</v>
      </c>
      <c r="D8388" s="414">
        <v>4666.4799999999996</v>
      </c>
    </row>
    <row r="8389" spans="1:4" x14ac:dyDescent="0.2">
      <c r="A8389" s="415" t="s">
        <v>11315</v>
      </c>
      <c r="B8389" s="415" t="s">
        <v>4796</v>
      </c>
      <c r="C8389" s="414">
        <v>44569.954628016421</v>
      </c>
      <c r="D8389" s="414">
        <v>10353.599999999999</v>
      </c>
    </row>
    <row r="8390" spans="1:4" x14ac:dyDescent="0.2">
      <c r="A8390" s="415" t="s">
        <v>11315</v>
      </c>
      <c r="B8390" s="415" t="s">
        <v>4797</v>
      </c>
      <c r="C8390" s="414">
        <v>22211.755245690711</v>
      </c>
      <c r="D8390" s="414">
        <v>4882.1499999999996</v>
      </c>
    </row>
    <row r="8391" spans="1:4" x14ac:dyDescent="0.2">
      <c r="A8391" s="415" t="s">
        <v>11316</v>
      </c>
      <c r="B8391" s="415" t="s">
        <v>4843</v>
      </c>
      <c r="C8391" s="414">
        <v>4656</v>
      </c>
      <c r="D8391" s="414">
        <v>899.07</v>
      </c>
    </row>
    <row r="8392" spans="1:4" x14ac:dyDescent="0.2">
      <c r="A8392" s="415" t="s">
        <v>11317</v>
      </c>
      <c r="B8392" s="415" t="s">
        <v>4843</v>
      </c>
      <c r="C8392" s="414">
        <v>6256</v>
      </c>
      <c r="D8392" s="414">
        <v>1208.03</v>
      </c>
    </row>
    <row r="8393" spans="1:4" x14ac:dyDescent="0.2">
      <c r="A8393" s="415" t="s">
        <v>11318</v>
      </c>
      <c r="B8393" s="415" t="s">
        <v>4794</v>
      </c>
      <c r="C8393" s="414">
        <v>12024</v>
      </c>
      <c r="D8393" s="414">
        <v>2937.46</v>
      </c>
    </row>
    <row r="8394" spans="1:4" x14ac:dyDescent="0.2">
      <c r="A8394" s="415" t="s">
        <v>11319</v>
      </c>
      <c r="B8394" s="415" t="s">
        <v>4843</v>
      </c>
      <c r="C8394" s="414">
        <v>4827</v>
      </c>
      <c r="D8394" s="414">
        <v>932.09</v>
      </c>
    </row>
    <row r="8395" spans="1:4" x14ac:dyDescent="0.2">
      <c r="A8395" s="415" t="s">
        <v>11320</v>
      </c>
      <c r="B8395" s="415" t="s">
        <v>4794</v>
      </c>
      <c r="C8395" s="414">
        <v>26371.223698130889</v>
      </c>
      <c r="D8395" s="414">
        <v>6442.49</v>
      </c>
    </row>
    <row r="8396" spans="1:4" x14ac:dyDescent="0.2">
      <c r="A8396" s="415" t="s">
        <v>11320</v>
      </c>
      <c r="B8396" s="415" t="s">
        <v>4796</v>
      </c>
      <c r="C8396" s="414">
        <v>61532.855295638779</v>
      </c>
      <c r="D8396" s="414">
        <v>14294.089999999998</v>
      </c>
    </row>
    <row r="8397" spans="1:4" x14ac:dyDescent="0.2">
      <c r="A8397" s="415" t="s">
        <v>11320</v>
      </c>
      <c r="B8397" s="415" t="s">
        <v>4797</v>
      </c>
      <c r="C8397" s="414">
        <v>24265.921006230103</v>
      </c>
      <c r="D8397" s="414">
        <v>5333.64</v>
      </c>
    </row>
    <row r="8398" spans="1:4" x14ac:dyDescent="0.2">
      <c r="A8398" s="415" t="s">
        <v>11321</v>
      </c>
      <c r="B8398" s="415" t="s">
        <v>4794</v>
      </c>
      <c r="C8398" s="414">
        <v>12360</v>
      </c>
      <c r="D8398" s="414">
        <v>3019.55</v>
      </c>
    </row>
    <row r="8399" spans="1:4" x14ac:dyDescent="0.2">
      <c r="A8399" s="415" t="s">
        <v>11322</v>
      </c>
      <c r="B8399" s="415" t="s">
        <v>4794</v>
      </c>
      <c r="C8399" s="414">
        <v>11266</v>
      </c>
      <c r="D8399" s="414">
        <v>2752.28</v>
      </c>
    </row>
    <row r="8400" spans="1:4" x14ac:dyDescent="0.2">
      <c r="A8400" s="415" t="s">
        <v>11322</v>
      </c>
      <c r="B8400" s="415" t="s">
        <v>4799</v>
      </c>
      <c r="C8400" s="414">
        <v>1899</v>
      </c>
      <c r="D8400" s="414">
        <v>463.93</v>
      </c>
    </row>
    <row r="8401" spans="1:4" x14ac:dyDescent="0.2">
      <c r="A8401" s="415" t="s">
        <v>11322</v>
      </c>
      <c r="B8401" s="415" t="s">
        <v>4800</v>
      </c>
      <c r="C8401" s="414">
        <v>-1899</v>
      </c>
      <c r="D8401" s="414">
        <v>-311.06</v>
      </c>
    </row>
    <row r="8402" spans="1:4" x14ac:dyDescent="0.2">
      <c r="A8402" s="415" t="s">
        <v>11322</v>
      </c>
      <c r="B8402" s="415" t="s">
        <v>4801</v>
      </c>
      <c r="C8402" s="414">
        <v>0</v>
      </c>
      <c r="D8402" s="414">
        <v>0</v>
      </c>
    </row>
    <row r="8403" spans="1:4" x14ac:dyDescent="0.2">
      <c r="A8403" s="415" t="s">
        <v>11323</v>
      </c>
      <c r="B8403" s="415" t="s">
        <v>4794</v>
      </c>
      <c r="C8403" s="414">
        <v>7628</v>
      </c>
      <c r="D8403" s="414">
        <v>1863.52</v>
      </c>
    </row>
    <row r="8404" spans="1:4" x14ac:dyDescent="0.2">
      <c r="A8404" s="415" t="s">
        <v>11323</v>
      </c>
      <c r="B8404" s="415" t="s">
        <v>4799</v>
      </c>
      <c r="C8404" s="414">
        <v>1854</v>
      </c>
      <c r="D8404" s="414">
        <v>452.93</v>
      </c>
    </row>
    <row r="8405" spans="1:4" x14ac:dyDescent="0.2">
      <c r="A8405" s="415" t="s">
        <v>11323</v>
      </c>
      <c r="B8405" s="415" t="s">
        <v>4800</v>
      </c>
      <c r="C8405" s="414">
        <v>-1854</v>
      </c>
      <c r="D8405" s="414">
        <v>-303.69</v>
      </c>
    </row>
    <row r="8406" spans="1:4" x14ac:dyDescent="0.2">
      <c r="A8406" s="415" t="s">
        <v>11323</v>
      </c>
      <c r="B8406" s="415" t="s">
        <v>4801</v>
      </c>
      <c r="C8406" s="414">
        <v>0</v>
      </c>
      <c r="D8406" s="414">
        <v>0</v>
      </c>
    </row>
    <row r="8407" spans="1:4" x14ac:dyDescent="0.2">
      <c r="A8407" s="415" t="s">
        <v>11324</v>
      </c>
      <c r="B8407" s="415" t="s">
        <v>4851</v>
      </c>
      <c r="C8407" s="414">
        <v>6545</v>
      </c>
      <c r="D8407" s="414">
        <v>1238.31</v>
      </c>
    </row>
    <row r="8408" spans="1:4" x14ac:dyDescent="0.2">
      <c r="A8408" s="415" t="s">
        <v>11325</v>
      </c>
      <c r="B8408" s="415" t="s">
        <v>4759</v>
      </c>
      <c r="C8408" s="414">
        <v>702578</v>
      </c>
      <c r="D8408" s="414">
        <v>131803.60999999999</v>
      </c>
    </row>
    <row r="8409" spans="1:4" x14ac:dyDescent="0.2">
      <c r="A8409" s="415" t="s">
        <v>11326</v>
      </c>
      <c r="B8409" s="415" t="s">
        <v>4851</v>
      </c>
      <c r="C8409" s="414">
        <v>4368.6649846423825</v>
      </c>
      <c r="D8409" s="414">
        <v>826.57</v>
      </c>
    </row>
    <row r="8410" spans="1:4" x14ac:dyDescent="0.2">
      <c r="A8410" s="415" t="s">
        <v>11326</v>
      </c>
      <c r="B8410" s="415" t="s">
        <v>4852</v>
      </c>
      <c r="C8410" s="414">
        <v>13105.99495392712</v>
      </c>
      <c r="D8410" s="414">
        <v>2352.5300000000002</v>
      </c>
    </row>
    <row r="8411" spans="1:4" x14ac:dyDescent="0.2">
      <c r="A8411" s="415" t="s">
        <v>11326</v>
      </c>
      <c r="B8411" s="415" t="s">
        <v>4853</v>
      </c>
      <c r="C8411" s="414">
        <v>62174.840061430288</v>
      </c>
      <c r="D8411" s="414">
        <v>9954.1999999999989</v>
      </c>
    </row>
    <row r="8412" spans="1:4" x14ac:dyDescent="0.2">
      <c r="A8412" s="415" t="s">
        <v>11327</v>
      </c>
      <c r="B8412" s="415" t="s">
        <v>3987</v>
      </c>
      <c r="C8412" s="414">
        <v>27022.829631930381</v>
      </c>
      <c r="D8412" s="414">
        <v>7766.3600000000006</v>
      </c>
    </row>
    <row r="8413" spans="1:4" x14ac:dyDescent="0.2">
      <c r="A8413" s="415" t="s">
        <v>11327</v>
      </c>
      <c r="B8413" s="415" t="s">
        <v>3988</v>
      </c>
      <c r="C8413" s="414">
        <v>30977.170368069554</v>
      </c>
      <c r="D8413" s="414">
        <v>8466.06</v>
      </c>
    </row>
    <row r="8414" spans="1:4" x14ac:dyDescent="0.2">
      <c r="A8414" s="415" t="s">
        <v>11328</v>
      </c>
      <c r="B8414" s="415" t="s">
        <v>4808</v>
      </c>
      <c r="C8414" s="414">
        <v>27457.270408163229</v>
      </c>
      <c r="D8414" s="414">
        <v>6707.81</v>
      </c>
    </row>
    <row r="8415" spans="1:4" x14ac:dyDescent="0.2">
      <c r="A8415" s="415" t="s">
        <v>11328</v>
      </c>
      <c r="B8415" s="415" t="s">
        <v>4811</v>
      </c>
      <c r="C8415" s="414">
        <v>37122.229591836665</v>
      </c>
      <c r="D8415" s="414">
        <v>8623.49</v>
      </c>
    </row>
    <row r="8416" spans="1:4" x14ac:dyDescent="0.2">
      <c r="A8416" s="415" t="s">
        <v>11329</v>
      </c>
      <c r="B8416" s="415" t="s">
        <v>4847</v>
      </c>
      <c r="C8416" s="414">
        <v>8422.1938775510207</v>
      </c>
      <c r="D8416" s="414">
        <v>1609.48</v>
      </c>
    </row>
    <row r="8417" spans="1:4" x14ac:dyDescent="0.2">
      <c r="A8417" s="415" t="s">
        <v>11329</v>
      </c>
      <c r="B8417" s="415" t="s">
        <v>5676</v>
      </c>
      <c r="C8417" s="414">
        <v>1100.5</v>
      </c>
      <c r="D8417" s="414">
        <v>32.49</v>
      </c>
    </row>
    <row r="8418" spans="1:4" x14ac:dyDescent="0.2">
      <c r="A8418" s="415" t="s">
        <v>11329</v>
      </c>
      <c r="B8418" s="415" t="s">
        <v>4848</v>
      </c>
      <c r="C8418" s="414">
        <v>1482.30612244897</v>
      </c>
      <c r="D8418" s="414">
        <v>268.74</v>
      </c>
    </row>
    <row r="8419" spans="1:4" x14ac:dyDescent="0.2">
      <c r="A8419" s="415" t="s">
        <v>11330</v>
      </c>
      <c r="B8419" s="415" t="s">
        <v>4808</v>
      </c>
      <c r="C8419" s="414">
        <v>27718.832891246599</v>
      </c>
      <c r="D8419" s="414">
        <v>6771.71</v>
      </c>
    </row>
    <row r="8420" spans="1:4" x14ac:dyDescent="0.2">
      <c r="A8420" s="415" t="s">
        <v>11330</v>
      </c>
      <c r="B8420" s="415" t="s">
        <v>4811</v>
      </c>
      <c r="C8420" s="414">
        <v>55881.167108753303</v>
      </c>
      <c r="D8420" s="414">
        <v>12981.2</v>
      </c>
    </row>
    <row r="8421" spans="1:4" x14ac:dyDescent="0.2">
      <c r="A8421" s="415" t="s">
        <v>11331</v>
      </c>
      <c r="B8421" s="415" t="s">
        <v>4794</v>
      </c>
      <c r="C8421" s="414">
        <v>26023.133345871651</v>
      </c>
      <c r="D8421" s="414">
        <v>6357.4400000000005</v>
      </c>
    </row>
    <row r="8422" spans="1:4" x14ac:dyDescent="0.2">
      <c r="A8422" s="415" t="s">
        <v>11331</v>
      </c>
      <c r="B8422" s="415" t="s">
        <v>4796</v>
      </c>
      <c r="C8422" s="414">
        <v>60720.644473700537</v>
      </c>
      <c r="D8422" s="414">
        <v>14105.4</v>
      </c>
    </row>
    <row r="8423" spans="1:4" x14ac:dyDescent="0.2">
      <c r="A8423" s="415" t="s">
        <v>11331</v>
      </c>
      <c r="B8423" s="415" t="s">
        <v>4797</v>
      </c>
      <c r="C8423" s="414">
        <v>51621.222180427423</v>
      </c>
      <c r="D8423" s="414">
        <v>11346.34</v>
      </c>
    </row>
    <row r="8424" spans="1:4" x14ac:dyDescent="0.2">
      <c r="A8424" s="415" t="s">
        <v>11332</v>
      </c>
      <c r="B8424" s="415" t="s">
        <v>4851</v>
      </c>
      <c r="C8424" s="414">
        <v>6587</v>
      </c>
      <c r="D8424" s="414">
        <v>1246.25</v>
      </c>
    </row>
    <row r="8425" spans="1:4" x14ac:dyDescent="0.2">
      <c r="A8425" s="415" t="s">
        <v>11333</v>
      </c>
      <c r="B8425" s="415" t="s">
        <v>4847</v>
      </c>
      <c r="C8425" s="414">
        <v>8235.7871720096173</v>
      </c>
      <c r="D8425" s="414">
        <v>1573.85</v>
      </c>
    </row>
    <row r="8426" spans="1:4" x14ac:dyDescent="0.2">
      <c r="A8426" s="415" t="s">
        <v>11333</v>
      </c>
      <c r="B8426" s="415" t="s">
        <v>5676</v>
      </c>
      <c r="C8426" s="414">
        <v>899.5</v>
      </c>
      <c r="D8426" s="414">
        <v>26.55</v>
      </c>
    </row>
    <row r="8427" spans="1:4" x14ac:dyDescent="0.2">
      <c r="A8427" s="415" t="s">
        <v>11333</v>
      </c>
      <c r="B8427" s="415" t="s">
        <v>4848</v>
      </c>
      <c r="C8427" s="414">
        <v>3063.71282799036</v>
      </c>
      <c r="D8427" s="414">
        <v>555.45000000000005</v>
      </c>
    </row>
    <row r="8428" spans="1:4" x14ac:dyDescent="0.2">
      <c r="A8428" s="415" t="s">
        <v>11334</v>
      </c>
      <c r="B8428" s="415" t="s">
        <v>4794</v>
      </c>
      <c r="C8428" s="414">
        <v>3641</v>
      </c>
      <c r="D8428" s="414">
        <v>889.5</v>
      </c>
    </row>
    <row r="8429" spans="1:4" x14ac:dyDescent="0.2">
      <c r="A8429" s="415" t="s">
        <v>11335</v>
      </c>
      <c r="B8429" s="415" t="s">
        <v>4863</v>
      </c>
      <c r="C8429" s="414">
        <v>4118</v>
      </c>
      <c r="D8429" s="414">
        <v>756.06</v>
      </c>
    </row>
    <row r="8430" spans="1:4" x14ac:dyDescent="0.2">
      <c r="A8430" s="415" t="s">
        <v>11336</v>
      </c>
      <c r="B8430" s="415" t="s">
        <v>4847</v>
      </c>
      <c r="C8430" s="414">
        <v>6637</v>
      </c>
      <c r="D8430" s="414">
        <v>1268.3300000000002</v>
      </c>
    </row>
    <row r="8431" spans="1:4" x14ac:dyDescent="0.2">
      <c r="A8431" s="415" t="s">
        <v>11337</v>
      </c>
      <c r="B8431" s="415" t="s">
        <v>4794</v>
      </c>
      <c r="C8431" s="414">
        <v>5677</v>
      </c>
      <c r="D8431" s="414">
        <v>1386.89</v>
      </c>
    </row>
    <row r="8432" spans="1:4" x14ac:dyDescent="0.2">
      <c r="A8432" s="415" t="s">
        <v>11337</v>
      </c>
      <c r="B8432" s="415" t="s">
        <v>4799</v>
      </c>
      <c r="C8432" s="414">
        <v>749</v>
      </c>
      <c r="D8432" s="414">
        <v>182.98</v>
      </c>
    </row>
    <row r="8433" spans="1:4" x14ac:dyDescent="0.2">
      <c r="A8433" s="415" t="s">
        <v>11337</v>
      </c>
      <c r="B8433" s="415" t="s">
        <v>4800</v>
      </c>
      <c r="C8433" s="414">
        <v>-749</v>
      </c>
      <c r="D8433" s="414">
        <v>-122.69</v>
      </c>
    </row>
    <row r="8434" spans="1:4" x14ac:dyDescent="0.2">
      <c r="A8434" s="415" t="s">
        <v>11337</v>
      </c>
      <c r="B8434" s="415" t="s">
        <v>4801</v>
      </c>
      <c r="C8434" s="414">
        <v>0</v>
      </c>
      <c r="D8434" s="414">
        <v>0</v>
      </c>
    </row>
    <row r="8435" spans="1:4" x14ac:dyDescent="0.2">
      <c r="A8435" s="415" t="s">
        <v>11338</v>
      </c>
      <c r="B8435" s="415" t="s">
        <v>4855</v>
      </c>
      <c r="C8435" s="414">
        <v>7319.0476190476102</v>
      </c>
      <c r="D8435" s="414">
        <v>1370.86</v>
      </c>
    </row>
    <row r="8436" spans="1:4" x14ac:dyDescent="0.2">
      <c r="A8436" s="415" t="s">
        <v>11338</v>
      </c>
      <c r="B8436" s="415" t="s">
        <v>4856</v>
      </c>
      <c r="C8436" s="414">
        <v>365.95238095238</v>
      </c>
      <c r="D8436" s="414">
        <v>65.03</v>
      </c>
    </row>
    <row r="8437" spans="1:4" x14ac:dyDescent="0.2">
      <c r="A8437" s="415" t="s">
        <v>11339</v>
      </c>
      <c r="B8437" s="415" t="s">
        <v>4794</v>
      </c>
      <c r="C8437" s="414">
        <v>26593.848807128401</v>
      </c>
      <c r="D8437" s="414">
        <v>6496.88</v>
      </c>
    </row>
    <row r="8438" spans="1:4" x14ac:dyDescent="0.2">
      <c r="A8438" s="415" t="s">
        <v>11339</v>
      </c>
      <c r="B8438" s="415" t="s">
        <v>4796</v>
      </c>
      <c r="C8438" s="414">
        <v>4246.1511928715099</v>
      </c>
      <c r="D8438" s="414">
        <v>986.38</v>
      </c>
    </row>
    <row r="8439" spans="1:4" x14ac:dyDescent="0.2">
      <c r="A8439" s="415" t="s">
        <v>11340</v>
      </c>
      <c r="B8439" s="415" t="s">
        <v>4855</v>
      </c>
      <c r="C8439" s="414">
        <v>4158</v>
      </c>
      <c r="D8439" s="414">
        <v>778.79</v>
      </c>
    </row>
    <row r="8440" spans="1:4" x14ac:dyDescent="0.2">
      <c r="A8440" s="415" t="s">
        <v>11341</v>
      </c>
      <c r="B8440" s="415" t="s">
        <v>4847</v>
      </c>
      <c r="C8440" s="414">
        <v>7925.3472222222144</v>
      </c>
      <c r="D8440" s="414">
        <v>1514.53</v>
      </c>
    </row>
    <row r="8441" spans="1:4" x14ac:dyDescent="0.2">
      <c r="A8441" s="415" t="s">
        <v>11341</v>
      </c>
      <c r="B8441" s="415" t="s">
        <v>4848</v>
      </c>
      <c r="C8441" s="414">
        <v>1204.6527777777762</v>
      </c>
      <c r="D8441" s="414">
        <v>218.4</v>
      </c>
    </row>
    <row r="8442" spans="1:4" x14ac:dyDescent="0.2">
      <c r="A8442" s="415" t="s">
        <v>11342</v>
      </c>
      <c r="B8442" s="415" t="s">
        <v>4851</v>
      </c>
      <c r="C8442" s="414">
        <v>3376</v>
      </c>
      <c r="D8442" s="414">
        <v>638.74</v>
      </c>
    </row>
    <row r="8443" spans="1:4" x14ac:dyDescent="0.2">
      <c r="A8443" s="415" t="s">
        <v>11343</v>
      </c>
      <c r="B8443" s="415" t="s">
        <v>4855</v>
      </c>
      <c r="C8443" s="414">
        <v>6333</v>
      </c>
      <c r="D8443" s="414">
        <v>1186.17</v>
      </c>
    </row>
    <row r="8444" spans="1:4" x14ac:dyDescent="0.2">
      <c r="A8444" s="415" t="s">
        <v>11344</v>
      </c>
      <c r="B8444" s="415" t="s">
        <v>3987</v>
      </c>
      <c r="C8444" s="414">
        <v>23176.3293552715</v>
      </c>
      <c r="D8444" s="414">
        <v>6660.88</v>
      </c>
    </row>
    <row r="8445" spans="1:4" x14ac:dyDescent="0.2">
      <c r="A8445" s="415" t="s">
        <v>11344</v>
      </c>
      <c r="B8445" s="415" t="s">
        <v>3988</v>
      </c>
      <c r="C8445" s="414">
        <v>31523.670644728401</v>
      </c>
      <c r="D8445" s="414">
        <v>8615.42</v>
      </c>
    </row>
    <row r="8446" spans="1:4" x14ac:dyDescent="0.2">
      <c r="A8446" s="415" t="s">
        <v>11345</v>
      </c>
      <c r="B8446" s="415" t="s">
        <v>4808</v>
      </c>
      <c r="C8446" s="414">
        <v>0</v>
      </c>
      <c r="D8446" s="414">
        <v>0</v>
      </c>
    </row>
    <row r="8447" spans="1:4" x14ac:dyDescent="0.2">
      <c r="A8447" s="415" t="s">
        <v>11345</v>
      </c>
      <c r="B8447" s="415" t="s">
        <v>4811</v>
      </c>
      <c r="C8447" s="414">
        <v>0</v>
      </c>
      <c r="D8447" s="414">
        <v>0</v>
      </c>
    </row>
    <row r="8448" spans="1:4" x14ac:dyDescent="0.2">
      <c r="A8448" s="415" t="s">
        <v>11345</v>
      </c>
      <c r="B8448" s="415" t="s">
        <v>4813</v>
      </c>
      <c r="C8448" s="414">
        <v>44356.305998539116</v>
      </c>
      <c r="D8448" s="414">
        <v>9749.5099999999984</v>
      </c>
    </row>
    <row r="8449" spans="1:4" x14ac:dyDescent="0.2">
      <c r="A8449" s="415" t="s">
        <v>11346</v>
      </c>
      <c r="B8449" s="415" t="s">
        <v>4808</v>
      </c>
      <c r="C8449" s="414">
        <v>0</v>
      </c>
      <c r="D8449" s="414">
        <v>0</v>
      </c>
    </row>
    <row r="8450" spans="1:4" x14ac:dyDescent="0.2">
      <c r="A8450" s="415" t="s">
        <v>11346</v>
      </c>
      <c r="B8450" s="415" t="s">
        <v>4811</v>
      </c>
      <c r="C8450" s="414">
        <v>0</v>
      </c>
      <c r="D8450" s="414">
        <v>0</v>
      </c>
    </row>
    <row r="8451" spans="1:4" x14ac:dyDescent="0.2">
      <c r="A8451" s="415" t="s">
        <v>11346</v>
      </c>
      <c r="B8451" s="415" t="s">
        <v>4813</v>
      </c>
      <c r="C8451" s="414">
        <v>84591.008342322006</v>
      </c>
      <c r="D8451" s="414">
        <v>18593.09</v>
      </c>
    </row>
    <row r="8452" spans="1:4" x14ac:dyDescent="0.2">
      <c r="A8452" s="415" t="s">
        <v>11347</v>
      </c>
      <c r="B8452" s="415" t="s">
        <v>4808</v>
      </c>
      <c r="C8452" s="414">
        <v>0</v>
      </c>
      <c r="D8452" s="414">
        <v>0</v>
      </c>
    </row>
    <row r="8453" spans="1:4" x14ac:dyDescent="0.2">
      <c r="A8453" s="415" t="s">
        <v>11347</v>
      </c>
      <c r="B8453" s="415" t="s">
        <v>4811</v>
      </c>
      <c r="C8453" s="414">
        <v>0</v>
      </c>
      <c r="D8453" s="414">
        <v>0</v>
      </c>
    </row>
    <row r="8454" spans="1:4" x14ac:dyDescent="0.2">
      <c r="A8454" s="415" t="s">
        <v>11347</v>
      </c>
      <c r="B8454" s="415" t="s">
        <v>4813</v>
      </c>
      <c r="C8454" s="414">
        <v>24337.088246983087</v>
      </c>
      <c r="D8454" s="414">
        <v>5349.28</v>
      </c>
    </row>
    <row r="8455" spans="1:4" x14ac:dyDescent="0.2">
      <c r="A8455" s="415" t="s">
        <v>11348</v>
      </c>
      <c r="B8455" s="415" t="s">
        <v>4808</v>
      </c>
      <c r="C8455" s="414">
        <v>0</v>
      </c>
      <c r="D8455" s="414">
        <v>0</v>
      </c>
    </row>
    <row r="8456" spans="1:4" x14ac:dyDescent="0.2">
      <c r="A8456" s="415" t="s">
        <v>11348</v>
      </c>
      <c r="B8456" s="415" t="s">
        <v>4811</v>
      </c>
      <c r="C8456" s="414">
        <v>0</v>
      </c>
      <c r="D8456" s="414">
        <v>0</v>
      </c>
    </row>
    <row r="8457" spans="1:4" x14ac:dyDescent="0.2">
      <c r="A8457" s="415" t="s">
        <v>11348</v>
      </c>
      <c r="B8457" s="415" t="s">
        <v>4813</v>
      </c>
      <c r="C8457" s="414">
        <v>24337.088246983087</v>
      </c>
      <c r="D8457" s="414">
        <v>5349.28</v>
      </c>
    </row>
    <row r="8458" spans="1:4" x14ac:dyDescent="0.2">
      <c r="A8458" s="415" t="s">
        <v>11349</v>
      </c>
      <c r="B8458" s="415" t="s">
        <v>4808</v>
      </c>
      <c r="C8458" s="414">
        <v>0</v>
      </c>
      <c r="D8458" s="414">
        <v>0</v>
      </c>
    </row>
    <row r="8459" spans="1:4" x14ac:dyDescent="0.2">
      <c r="A8459" s="415" t="s">
        <v>11349</v>
      </c>
      <c r="B8459" s="415" t="s">
        <v>4811</v>
      </c>
      <c r="C8459" s="414">
        <v>0</v>
      </c>
      <c r="D8459" s="414">
        <v>0</v>
      </c>
    </row>
    <row r="8460" spans="1:4" x14ac:dyDescent="0.2">
      <c r="A8460" s="415" t="s">
        <v>11349</v>
      </c>
      <c r="B8460" s="415" t="s">
        <v>4813</v>
      </c>
      <c r="C8460" s="414">
        <v>33561.629759941177</v>
      </c>
      <c r="D8460" s="414">
        <v>7376.8499999999995</v>
      </c>
    </row>
    <row r="8461" spans="1:4" x14ac:dyDescent="0.2">
      <c r="A8461" s="415" t="s">
        <v>11350</v>
      </c>
      <c r="B8461" s="415" t="s">
        <v>4808</v>
      </c>
      <c r="C8461" s="414">
        <v>0</v>
      </c>
      <c r="D8461" s="414">
        <v>0</v>
      </c>
    </row>
    <row r="8462" spans="1:4" x14ac:dyDescent="0.2">
      <c r="A8462" s="415" t="s">
        <v>11350</v>
      </c>
      <c r="B8462" s="415" t="s">
        <v>4811</v>
      </c>
      <c r="C8462" s="414">
        <v>0</v>
      </c>
      <c r="D8462" s="414">
        <v>0</v>
      </c>
    </row>
    <row r="8463" spans="1:4" x14ac:dyDescent="0.2">
      <c r="A8463" s="415" t="s">
        <v>11350</v>
      </c>
      <c r="B8463" s="415" t="s">
        <v>4813</v>
      </c>
      <c r="C8463" s="414">
        <v>24337.088246983087</v>
      </c>
      <c r="D8463" s="414">
        <v>5349.28</v>
      </c>
    </row>
    <row r="8464" spans="1:4" x14ac:dyDescent="0.2">
      <c r="A8464" s="415" t="s">
        <v>11351</v>
      </c>
      <c r="B8464" s="415" t="s">
        <v>4808</v>
      </c>
      <c r="C8464" s="414">
        <v>0</v>
      </c>
      <c r="D8464" s="414">
        <v>0</v>
      </c>
    </row>
    <row r="8465" spans="1:4" x14ac:dyDescent="0.2">
      <c r="A8465" s="415" t="s">
        <v>11351</v>
      </c>
      <c r="B8465" s="415" t="s">
        <v>4811</v>
      </c>
      <c r="C8465" s="414">
        <v>0</v>
      </c>
      <c r="D8465" s="414">
        <v>0</v>
      </c>
    </row>
    <row r="8466" spans="1:4" x14ac:dyDescent="0.2">
      <c r="A8466" s="415" t="s">
        <v>11351</v>
      </c>
      <c r="B8466" s="415" t="s">
        <v>4813</v>
      </c>
      <c r="C8466" s="414">
        <v>20804.285114360893</v>
      </c>
      <c r="D8466" s="414">
        <v>4572.7899999999991</v>
      </c>
    </row>
    <row r="8467" spans="1:4" x14ac:dyDescent="0.2">
      <c r="A8467" s="415" t="s">
        <v>11352</v>
      </c>
      <c r="B8467" s="415" t="s">
        <v>4808</v>
      </c>
      <c r="C8467" s="414">
        <v>0</v>
      </c>
      <c r="D8467" s="414">
        <v>0</v>
      </c>
    </row>
    <row r="8468" spans="1:4" x14ac:dyDescent="0.2">
      <c r="A8468" s="415" t="s">
        <v>11352</v>
      </c>
      <c r="B8468" s="415" t="s">
        <v>4811</v>
      </c>
      <c r="C8468" s="414">
        <v>0</v>
      </c>
      <c r="D8468" s="414">
        <v>0</v>
      </c>
    </row>
    <row r="8469" spans="1:4" x14ac:dyDescent="0.2">
      <c r="A8469" s="415" t="s">
        <v>11352</v>
      </c>
      <c r="B8469" s="415" t="s">
        <v>4813</v>
      </c>
      <c r="C8469" s="414">
        <v>23210.687248183905</v>
      </c>
      <c r="D8469" s="414">
        <v>5101.7</v>
      </c>
    </row>
    <row r="8470" spans="1:4" x14ac:dyDescent="0.2">
      <c r="A8470" s="415" t="s">
        <v>11353</v>
      </c>
      <c r="B8470" s="415" t="s">
        <v>4808</v>
      </c>
      <c r="C8470" s="414">
        <v>0</v>
      </c>
      <c r="D8470" s="414">
        <v>0</v>
      </c>
    </row>
    <row r="8471" spans="1:4" x14ac:dyDescent="0.2">
      <c r="A8471" s="415" t="s">
        <v>11353</v>
      </c>
      <c r="B8471" s="415" t="s">
        <v>4811</v>
      </c>
      <c r="C8471" s="414">
        <v>0</v>
      </c>
      <c r="D8471" s="414">
        <v>0</v>
      </c>
    </row>
    <row r="8472" spans="1:4" x14ac:dyDescent="0.2">
      <c r="A8472" s="415" t="s">
        <v>11353</v>
      </c>
      <c r="B8472" s="415" t="s">
        <v>4813</v>
      </c>
      <c r="C8472" s="414">
        <v>21196.818795763389</v>
      </c>
      <c r="D8472" s="414">
        <v>4659.07</v>
      </c>
    </row>
    <row r="8473" spans="1:4" x14ac:dyDescent="0.2">
      <c r="A8473" s="415" t="s">
        <v>11354</v>
      </c>
      <c r="B8473" s="415" t="s">
        <v>4855</v>
      </c>
      <c r="C8473" s="414">
        <v>6061</v>
      </c>
      <c r="D8473" s="414">
        <v>1135.22</v>
      </c>
    </row>
    <row r="8474" spans="1:4" x14ac:dyDescent="0.2">
      <c r="A8474" s="415" t="s">
        <v>11355</v>
      </c>
      <c r="B8474" s="415" t="s">
        <v>4859</v>
      </c>
      <c r="C8474" s="414">
        <v>4463.4377967711298</v>
      </c>
      <c r="D8474" s="414">
        <v>827.52</v>
      </c>
    </row>
    <row r="8475" spans="1:4" x14ac:dyDescent="0.2">
      <c r="A8475" s="415" t="s">
        <v>11355</v>
      </c>
      <c r="B8475" s="415" t="s">
        <v>4860</v>
      </c>
      <c r="C8475" s="414">
        <v>236.56220322886901</v>
      </c>
      <c r="D8475" s="414">
        <v>41.61</v>
      </c>
    </row>
    <row r="8476" spans="1:4" x14ac:dyDescent="0.2">
      <c r="A8476" s="415" t="s">
        <v>11356</v>
      </c>
      <c r="B8476" s="415" t="s">
        <v>4794</v>
      </c>
      <c r="C8476" s="414">
        <v>16329</v>
      </c>
      <c r="D8476" s="414">
        <v>3989.17</v>
      </c>
    </row>
    <row r="8477" spans="1:4" x14ac:dyDescent="0.2">
      <c r="A8477" s="415" t="s">
        <v>11357</v>
      </c>
      <c r="B8477" s="415" t="s">
        <v>4851</v>
      </c>
      <c r="C8477" s="414">
        <v>5574</v>
      </c>
      <c r="D8477" s="414">
        <v>1054.6000000000001</v>
      </c>
    </row>
    <row r="8478" spans="1:4" x14ac:dyDescent="0.2">
      <c r="A8478" s="415" t="s">
        <v>11358</v>
      </c>
      <c r="B8478" s="415" t="s">
        <v>4851</v>
      </c>
      <c r="C8478" s="414">
        <v>5906</v>
      </c>
      <c r="D8478" s="414">
        <v>1117.42</v>
      </c>
    </row>
    <row r="8479" spans="1:4" x14ac:dyDescent="0.2">
      <c r="A8479" s="415" t="s">
        <v>11359</v>
      </c>
      <c r="B8479" s="415" t="s">
        <v>4855</v>
      </c>
      <c r="C8479" s="414">
        <v>8466.75</v>
      </c>
      <c r="D8479" s="414">
        <v>1585.82</v>
      </c>
    </row>
    <row r="8480" spans="1:4" x14ac:dyDescent="0.2">
      <c r="A8480" s="415" t="s">
        <v>11359</v>
      </c>
      <c r="B8480" s="415" t="s">
        <v>4856</v>
      </c>
      <c r="C8480" s="414">
        <v>1693.35</v>
      </c>
      <c r="D8480" s="414">
        <v>300.91000000000003</v>
      </c>
    </row>
    <row r="8481" spans="1:4" x14ac:dyDescent="0.2">
      <c r="A8481" s="415" t="s">
        <v>11359</v>
      </c>
      <c r="B8481" s="415" t="s">
        <v>5676</v>
      </c>
      <c r="C8481" s="414">
        <v>1128.9000000000001</v>
      </c>
      <c r="D8481" s="414">
        <v>33.33</v>
      </c>
    </row>
    <row r="8482" spans="1:4" x14ac:dyDescent="0.2">
      <c r="A8482" s="415" t="s">
        <v>11360</v>
      </c>
      <c r="B8482" s="415" t="s">
        <v>4859</v>
      </c>
      <c r="C8482" s="414">
        <v>7957.3863636363503</v>
      </c>
      <c r="D8482" s="414">
        <v>1475.2899999999997</v>
      </c>
    </row>
    <row r="8483" spans="1:4" x14ac:dyDescent="0.2">
      <c r="A8483" s="415" t="s">
        <v>11360</v>
      </c>
      <c r="B8483" s="415" t="s">
        <v>4860</v>
      </c>
      <c r="C8483" s="414">
        <v>445.61363636363524</v>
      </c>
      <c r="D8483" s="414">
        <v>78.38000000000001</v>
      </c>
    </row>
    <row r="8484" spans="1:4" x14ac:dyDescent="0.2">
      <c r="A8484" s="415" t="s">
        <v>11361</v>
      </c>
      <c r="B8484" s="415" t="s">
        <v>4859</v>
      </c>
      <c r="C8484" s="414">
        <v>7384</v>
      </c>
      <c r="D8484" s="414">
        <v>1368.99</v>
      </c>
    </row>
    <row r="8485" spans="1:4" x14ac:dyDescent="0.2">
      <c r="A8485" s="415" t="s">
        <v>11362</v>
      </c>
      <c r="B8485" s="415" t="s">
        <v>4859</v>
      </c>
      <c r="C8485" s="414">
        <v>7114</v>
      </c>
      <c r="D8485" s="414">
        <v>1318.94</v>
      </c>
    </row>
    <row r="8486" spans="1:4" x14ac:dyDescent="0.2">
      <c r="A8486" s="415" t="s">
        <v>11363</v>
      </c>
      <c r="B8486" s="415" t="s">
        <v>4855</v>
      </c>
      <c r="C8486" s="414">
        <v>7106</v>
      </c>
      <c r="D8486" s="414">
        <v>1330.95</v>
      </c>
    </row>
    <row r="8487" spans="1:4" x14ac:dyDescent="0.2">
      <c r="A8487" s="415" t="s">
        <v>11365</v>
      </c>
      <c r="B8487" s="415" t="s">
        <v>4855</v>
      </c>
      <c r="C8487" s="414">
        <v>8099.2063492063498</v>
      </c>
      <c r="D8487" s="414">
        <v>1516.98</v>
      </c>
    </row>
    <row r="8488" spans="1:4" x14ac:dyDescent="0.2">
      <c r="A8488" s="415" t="s">
        <v>11365</v>
      </c>
      <c r="B8488" s="415" t="s">
        <v>4856</v>
      </c>
      <c r="C8488" s="414">
        <v>64.793650793650798</v>
      </c>
      <c r="D8488" s="414">
        <v>11.51</v>
      </c>
    </row>
    <row r="8489" spans="1:4" x14ac:dyDescent="0.2">
      <c r="A8489" s="415" t="s">
        <v>6832</v>
      </c>
      <c r="B8489" s="415" t="s">
        <v>4855</v>
      </c>
      <c r="C8489" s="414">
        <v>8042.6587301587297</v>
      </c>
      <c r="D8489" s="414">
        <v>1506.39</v>
      </c>
    </row>
    <row r="8490" spans="1:4" x14ac:dyDescent="0.2">
      <c r="A8490" s="415" t="s">
        <v>6832</v>
      </c>
      <c r="B8490" s="415" t="s">
        <v>4856</v>
      </c>
      <c r="C8490" s="414">
        <v>64.341269841269806</v>
      </c>
      <c r="D8490" s="414">
        <v>11.43</v>
      </c>
    </row>
    <row r="8491" spans="1:4" x14ac:dyDescent="0.2">
      <c r="A8491" s="415" t="s">
        <v>11366</v>
      </c>
      <c r="B8491" s="415" t="s">
        <v>4863</v>
      </c>
      <c r="C8491" s="414">
        <v>7424</v>
      </c>
      <c r="D8491" s="414">
        <v>1363.05</v>
      </c>
    </row>
    <row r="8492" spans="1:4" x14ac:dyDescent="0.2">
      <c r="A8492" s="415" t="s">
        <v>11367</v>
      </c>
      <c r="B8492" s="415" t="s">
        <v>4863</v>
      </c>
      <c r="C8492" s="414">
        <v>7332</v>
      </c>
      <c r="D8492" s="414">
        <v>1346.16</v>
      </c>
    </row>
    <row r="8493" spans="1:4" x14ac:dyDescent="0.2">
      <c r="A8493" s="415" t="s">
        <v>11368</v>
      </c>
      <c r="B8493" s="415" t="s">
        <v>4863</v>
      </c>
      <c r="C8493" s="414">
        <v>6381</v>
      </c>
      <c r="D8493" s="414">
        <v>1171.55</v>
      </c>
    </row>
    <row r="8494" spans="1:4" x14ac:dyDescent="0.2">
      <c r="A8494" s="415" t="s">
        <v>11369</v>
      </c>
      <c r="B8494" s="415" t="s">
        <v>4859</v>
      </c>
      <c r="C8494" s="414">
        <v>7151.8168242906904</v>
      </c>
      <c r="D8494" s="414">
        <v>1325.95</v>
      </c>
    </row>
    <row r="8495" spans="1:4" x14ac:dyDescent="0.2">
      <c r="A8495" s="415" t="s">
        <v>11369</v>
      </c>
      <c r="B8495" s="415" t="s">
        <v>4860</v>
      </c>
      <c r="C8495" s="414">
        <v>7216.1831757092996</v>
      </c>
      <c r="D8495" s="414">
        <v>1269.33</v>
      </c>
    </row>
    <row r="8496" spans="1:4" x14ac:dyDescent="0.2">
      <c r="A8496" s="415" t="s">
        <v>11370</v>
      </c>
      <c r="B8496" s="415" t="s">
        <v>4871</v>
      </c>
      <c r="C8496" s="414">
        <v>2680</v>
      </c>
      <c r="D8496" s="414">
        <v>467.65999999999997</v>
      </c>
    </row>
    <row r="8497" spans="1:4" x14ac:dyDescent="0.2">
      <c r="A8497" s="415" t="s">
        <v>11371</v>
      </c>
      <c r="B8497" s="415" t="s">
        <v>4855</v>
      </c>
      <c r="C8497" s="414">
        <v>6804.1666666666597</v>
      </c>
      <c r="D8497" s="414">
        <v>1274.42</v>
      </c>
    </row>
    <row r="8498" spans="1:4" x14ac:dyDescent="0.2">
      <c r="A8498" s="415" t="s">
        <v>11371</v>
      </c>
      <c r="B8498" s="415" t="s">
        <v>4856</v>
      </c>
      <c r="C8498" s="414">
        <v>12301.9333333333</v>
      </c>
      <c r="D8498" s="414">
        <v>2186.0500000000002</v>
      </c>
    </row>
    <row r="8499" spans="1:4" x14ac:dyDescent="0.2">
      <c r="A8499" s="415" t="s">
        <v>11371</v>
      </c>
      <c r="B8499" s="415" t="s">
        <v>5676</v>
      </c>
      <c r="C8499" s="414">
        <v>47.900000000000098</v>
      </c>
      <c r="D8499" s="414">
        <v>1.41</v>
      </c>
    </row>
    <row r="8500" spans="1:4" x14ac:dyDescent="0.2">
      <c r="A8500" s="415" t="s">
        <v>11372</v>
      </c>
      <c r="B8500" s="415" t="s">
        <v>4859</v>
      </c>
      <c r="C8500" s="414">
        <v>5566.5386541993539</v>
      </c>
      <c r="D8500" s="414">
        <v>1032.05</v>
      </c>
    </row>
    <row r="8501" spans="1:4" x14ac:dyDescent="0.2">
      <c r="A8501" s="415" t="s">
        <v>11372</v>
      </c>
      <c r="B8501" s="415" t="s">
        <v>4860</v>
      </c>
      <c r="C8501" s="414">
        <v>11102.461345800624</v>
      </c>
      <c r="D8501" s="414">
        <v>1952.93</v>
      </c>
    </row>
    <row r="8502" spans="1:4" x14ac:dyDescent="0.2">
      <c r="A8502" s="415" t="s">
        <v>11373</v>
      </c>
      <c r="B8502" s="415" t="s">
        <v>4859</v>
      </c>
      <c r="C8502" s="414">
        <v>0</v>
      </c>
      <c r="D8502" s="414">
        <v>0</v>
      </c>
    </row>
    <row r="8503" spans="1:4" x14ac:dyDescent="0.2">
      <c r="A8503" s="415" t="s">
        <v>11373</v>
      </c>
      <c r="B8503" s="415" t="s">
        <v>4860</v>
      </c>
      <c r="C8503" s="414">
        <v>6260.324595090985</v>
      </c>
      <c r="D8503" s="414">
        <v>1101.19</v>
      </c>
    </row>
    <row r="8504" spans="1:4" x14ac:dyDescent="0.2">
      <c r="A8504" s="415" t="s">
        <v>11373</v>
      </c>
      <c r="B8504" s="415" t="s">
        <v>4861</v>
      </c>
      <c r="C8504" s="414">
        <v>12383.67540490899</v>
      </c>
      <c r="D8504" s="414">
        <v>1943</v>
      </c>
    </row>
    <row r="8505" spans="1:4" x14ac:dyDescent="0.2">
      <c r="A8505" s="415" t="s">
        <v>11374</v>
      </c>
      <c r="B8505" s="415" t="s">
        <v>4794</v>
      </c>
      <c r="C8505" s="414">
        <v>26965.26442307686</v>
      </c>
      <c r="D8505" s="414">
        <v>6587.61</v>
      </c>
    </row>
    <row r="8506" spans="1:4" x14ac:dyDescent="0.2">
      <c r="A8506" s="415" t="s">
        <v>11374</v>
      </c>
      <c r="B8506" s="415" t="s">
        <v>4799</v>
      </c>
      <c r="C8506" s="414">
        <v>2185.5769230769229</v>
      </c>
      <c r="D8506" s="414">
        <v>533.93999999999994</v>
      </c>
    </row>
    <row r="8507" spans="1:4" x14ac:dyDescent="0.2">
      <c r="A8507" s="415" t="s">
        <v>11374</v>
      </c>
      <c r="B8507" s="415" t="s">
        <v>4800</v>
      </c>
      <c r="C8507" s="414">
        <v>-2185.5769230769229</v>
      </c>
      <c r="D8507" s="414">
        <v>-357.99</v>
      </c>
    </row>
    <row r="8508" spans="1:4" x14ac:dyDescent="0.2">
      <c r="A8508" s="415" t="s">
        <v>11374</v>
      </c>
      <c r="B8508" s="415" t="s">
        <v>4801</v>
      </c>
      <c r="C8508" s="414">
        <v>0</v>
      </c>
      <c r="D8508" s="414">
        <v>0</v>
      </c>
    </row>
    <row r="8509" spans="1:4" x14ac:dyDescent="0.2">
      <c r="A8509" s="415" t="s">
        <v>11374</v>
      </c>
      <c r="B8509" s="415" t="s">
        <v>4796</v>
      </c>
      <c r="C8509" s="414">
        <v>17904.935576923061</v>
      </c>
      <c r="D8509" s="414">
        <v>4159.32</v>
      </c>
    </row>
    <row r="8510" spans="1:4" x14ac:dyDescent="0.2">
      <c r="A8510" s="415" t="s">
        <v>11374</v>
      </c>
      <c r="B8510" s="415" t="s">
        <v>4802</v>
      </c>
      <c r="C8510" s="414">
        <v>1451.223076923076</v>
      </c>
      <c r="D8510" s="414">
        <v>337.11999999999995</v>
      </c>
    </row>
    <row r="8511" spans="1:4" x14ac:dyDescent="0.2">
      <c r="A8511" s="415" t="s">
        <v>11374</v>
      </c>
      <c r="B8511" s="415" t="s">
        <v>4803</v>
      </c>
      <c r="C8511" s="414">
        <v>-1451.223076923076</v>
      </c>
      <c r="D8511" s="414">
        <v>-237.70999999999998</v>
      </c>
    </row>
    <row r="8512" spans="1:4" x14ac:dyDescent="0.2">
      <c r="A8512" s="415" t="s">
        <v>11374</v>
      </c>
      <c r="B8512" s="415" t="s">
        <v>4804</v>
      </c>
      <c r="C8512" s="414">
        <v>0</v>
      </c>
      <c r="D8512" s="414">
        <v>0</v>
      </c>
    </row>
    <row r="8513" spans="1:4" x14ac:dyDescent="0.2">
      <c r="A8513" s="415" t="s">
        <v>11375</v>
      </c>
      <c r="B8513" s="415" t="s">
        <v>4867</v>
      </c>
      <c r="C8513" s="414">
        <v>6216</v>
      </c>
      <c r="D8513" s="414">
        <v>1112.6600000000001</v>
      </c>
    </row>
    <row r="8514" spans="1:4" x14ac:dyDescent="0.2">
      <c r="A8514" s="415" t="s">
        <v>11376</v>
      </c>
      <c r="B8514" s="415" t="s">
        <v>4859</v>
      </c>
      <c r="C8514" s="414">
        <v>6462.4542124542104</v>
      </c>
      <c r="D8514" s="414">
        <v>1198.1400000000001</v>
      </c>
    </row>
    <row r="8515" spans="1:4" x14ac:dyDescent="0.2">
      <c r="A8515" s="415" t="s">
        <v>11376</v>
      </c>
      <c r="B8515" s="415" t="s">
        <v>4860</v>
      </c>
      <c r="C8515" s="414">
        <v>594.54578754578699</v>
      </c>
      <c r="D8515" s="414">
        <v>104.58</v>
      </c>
    </row>
    <row r="8516" spans="1:4" x14ac:dyDescent="0.2">
      <c r="A8516" s="415" t="s">
        <v>11377</v>
      </c>
      <c r="B8516" s="415" t="s">
        <v>4863</v>
      </c>
      <c r="C8516" s="414">
        <v>5325.75</v>
      </c>
      <c r="D8516" s="414">
        <v>977.81</v>
      </c>
    </row>
    <row r="8517" spans="1:4" x14ac:dyDescent="0.2">
      <c r="A8517" s="415" t="s">
        <v>11377</v>
      </c>
      <c r="B8517" s="415" t="s">
        <v>4864</v>
      </c>
      <c r="C8517" s="414">
        <v>15977.25</v>
      </c>
      <c r="D8517" s="414">
        <v>2783.24</v>
      </c>
    </row>
    <row r="8518" spans="1:4" x14ac:dyDescent="0.2">
      <c r="A8518" s="415" t="s">
        <v>11377</v>
      </c>
      <c r="B8518" s="415" t="s">
        <v>4865</v>
      </c>
      <c r="C8518" s="414">
        <v>21303</v>
      </c>
      <c r="D8518" s="414">
        <v>3308.36</v>
      </c>
    </row>
    <row r="8519" spans="1:4" x14ac:dyDescent="0.2">
      <c r="A8519" s="415" t="s">
        <v>11378</v>
      </c>
      <c r="B8519" s="415" t="s">
        <v>4859</v>
      </c>
      <c r="C8519" s="414">
        <v>3172</v>
      </c>
      <c r="D8519" s="414">
        <v>588.09</v>
      </c>
    </row>
    <row r="8520" spans="1:4" x14ac:dyDescent="0.2">
      <c r="A8520" s="415" t="s">
        <v>11379</v>
      </c>
      <c r="B8520" s="415" t="s">
        <v>1098</v>
      </c>
      <c r="C8520" s="414">
        <v>4309</v>
      </c>
      <c r="D8520" s="414">
        <v>2072.63</v>
      </c>
    </row>
    <row r="8521" spans="1:4" x14ac:dyDescent="0.2">
      <c r="A8521" s="415" t="s">
        <v>11380</v>
      </c>
      <c r="B8521" s="415" t="s">
        <v>4794</v>
      </c>
      <c r="C8521" s="414">
        <v>22752.930959617799</v>
      </c>
      <c r="D8521" s="414">
        <v>5558.54</v>
      </c>
    </row>
    <row r="8522" spans="1:4" x14ac:dyDescent="0.2">
      <c r="A8522" s="415" t="s">
        <v>11380</v>
      </c>
      <c r="B8522" s="415" t="s">
        <v>4796</v>
      </c>
      <c r="C8522" s="414">
        <v>29647.069040382099</v>
      </c>
      <c r="D8522" s="414">
        <v>6887.01</v>
      </c>
    </row>
    <row r="8523" spans="1:4" x14ac:dyDescent="0.2">
      <c r="A8523" s="415" t="s">
        <v>11381</v>
      </c>
      <c r="B8523" s="415" t="s">
        <v>4863</v>
      </c>
      <c r="C8523" s="414">
        <v>4493</v>
      </c>
      <c r="D8523" s="414">
        <v>824.91</v>
      </c>
    </row>
    <row r="8524" spans="1:4" x14ac:dyDescent="0.2">
      <c r="A8524" s="415" t="s">
        <v>11382</v>
      </c>
      <c r="B8524" s="415" t="s">
        <v>4867</v>
      </c>
      <c r="C8524" s="414">
        <v>2673</v>
      </c>
      <c r="D8524" s="414">
        <v>478.47</v>
      </c>
    </row>
    <row r="8525" spans="1:4" x14ac:dyDescent="0.2">
      <c r="A8525" s="415" t="s">
        <v>11383</v>
      </c>
      <c r="B8525" s="415" t="s">
        <v>4867</v>
      </c>
      <c r="C8525" s="414">
        <v>4478</v>
      </c>
      <c r="D8525" s="414">
        <v>801.56</v>
      </c>
    </row>
    <row r="8526" spans="1:4" x14ac:dyDescent="0.2">
      <c r="A8526" s="415" t="s">
        <v>11384</v>
      </c>
      <c r="B8526" s="415" t="s">
        <v>4867</v>
      </c>
      <c r="C8526" s="414">
        <v>1021</v>
      </c>
      <c r="D8526" s="414">
        <v>182.76</v>
      </c>
    </row>
    <row r="8527" spans="1:4" x14ac:dyDescent="0.2">
      <c r="A8527" s="415" t="s">
        <v>11385</v>
      </c>
      <c r="B8527" s="415" t="s">
        <v>4859</v>
      </c>
      <c r="C8527" s="414">
        <v>5320</v>
      </c>
      <c r="D8527" s="414">
        <v>986.33</v>
      </c>
    </row>
    <row r="8528" spans="1:4" x14ac:dyDescent="0.2">
      <c r="A8528" s="415" t="s">
        <v>11386</v>
      </c>
      <c r="B8528" s="415" t="s">
        <v>4867</v>
      </c>
      <c r="C8528" s="414">
        <v>5397</v>
      </c>
      <c r="D8528" s="414">
        <v>966.06</v>
      </c>
    </row>
    <row r="8529" spans="1:4" x14ac:dyDescent="0.2">
      <c r="A8529" s="415" t="s">
        <v>11387</v>
      </c>
      <c r="B8529" s="415" t="s">
        <v>4867</v>
      </c>
      <c r="C8529" s="414">
        <v>8724</v>
      </c>
      <c r="D8529" s="414">
        <v>1561.6</v>
      </c>
    </row>
    <row r="8530" spans="1:4" x14ac:dyDescent="0.2">
      <c r="A8530" s="415" t="s">
        <v>11388</v>
      </c>
      <c r="B8530" s="415" t="s">
        <v>4855</v>
      </c>
      <c r="C8530" s="414">
        <v>5026</v>
      </c>
      <c r="D8530" s="414">
        <v>941.37</v>
      </c>
    </row>
    <row r="8531" spans="1:4" x14ac:dyDescent="0.2">
      <c r="A8531" s="415" t="s">
        <v>11389</v>
      </c>
      <c r="B8531" s="415" t="s">
        <v>4863</v>
      </c>
      <c r="C8531" s="414">
        <v>5051</v>
      </c>
      <c r="D8531" s="414">
        <v>927.36</v>
      </c>
    </row>
    <row r="8532" spans="1:4" x14ac:dyDescent="0.2">
      <c r="A8532" s="415" t="s">
        <v>11390</v>
      </c>
      <c r="B8532" s="415" t="s">
        <v>4859</v>
      </c>
      <c r="C8532" s="414">
        <v>6581.8341377797187</v>
      </c>
      <c r="D8532" s="414">
        <v>1220.29</v>
      </c>
    </row>
    <row r="8533" spans="1:4" x14ac:dyDescent="0.2">
      <c r="A8533" s="415" t="s">
        <v>11390</v>
      </c>
      <c r="B8533" s="415" t="s">
        <v>4860</v>
      </c>
      <c r="C8533" s="414">
        <v>918.16586222026888</v>
      </c>
      <c r="D8533" s="414">
        <v>161.52000000000001</v>
      </c>
    </row>
    <row r="8534" spans="1:4" x14ac:dyDescent="0.2">
      <c r="A8534" s="415" t="s">
        <v>11391</v>
      </c>
      <c r="B8534" s="415" t="s">
        <v>4847</v>
      </c>
      <c r="C8534" s="414">
        <v>2586</v>
      </c>
      <c r="D8534" s="414">
        <v>494.18</v>
      </c>
    </row>
    <row r="8535" spans="1:4" x14ac:dyDescent="0.2">
      <c r="A8535" s="415" t="s">
        <v>11392</v>
      </c>
      <c r="B8535" s="415" t="s">
        <v>4855</v>
      </c>
      <c r="C8535" s="414">
        <v>3984</v>
      </c>
      <c r="D8535" s="414">
        <v>746.2</v>
      </c>
    </row>
    <row r="8536" spans="1:4" x14ac:dyDescent="0.2">
      <c r="A8536" s="415" t="s">
        <v>11393</v>
      </c>
      <c r="B8536" s="415" t="s">
        <v>4859</v>
      </c>
      <c r="C8536" s="414">
        <v>1456</v>
      </c>
      <c r="D8536" s="414">
        <v>269.94</v>
      </c>
    </row>
    <row r="8537" spans="1:4" x14ac:dyDescent="0.2">
      <c r="A8537" s="415" t="s">
        <v>11394</v>
      </c>
      <c r="B8537" s="415" t="s">
        <v>4759</v>
      </c>
      <c r="C8537" s="414">
        <v>162850.74</v>
      </c>
      <c r="D8537" s="414">
        <v>30550.799999999999</v>
      </c>
    </row>
    <row r="8538" spans="1:4" x14ac:dyDescent="0.2">
      <c r="A8538" s="415" t="s">
        <v>11394</v>
      </c>
      <c r="B8538" s="415" t="s">
        <v>6578</v>
      </c>
      <c r="C8538" s="414">
        <v>111981.3</v>
      </c>
      <c r="D8538" s="414">
        <v>19342.53</v>
      </c>
    </row>
    <row r="8539" spans="1:4" x14ac:dyDescent="0.2">
      <c r="A8539" s="415" t="s">
        <v>11394</v>
      </c>
      <c r="B8539" s="415" t="s">
        <v>6579</v>
      </c>
      <c r="C8539" s="414">
        <v>100856</v>
      </c>
      <c r="D8539" s="414">
        <v>16478.86</v>
      </c>
    </row>
    <row r="8540" spans="1:4" x14ac:dyDescent="0.2">
      <c r="A8540" s="415" t="s">
        <v>11394</v>
      </c>
      <c r="B8540" s="415" t="s">
        <v>6580</v>
      </c>
      <c r="C8540" s="414">
        <v>104995.4</v>
      </c>
      <c r="D8540" s="414">
        <v>17313.740000000002</v>
      </c>
    </row>
    <row r="8541" spans="1:4" x14ac:dyDescent="0.2">
      <c r="A8541" s="415" t="s">
        <v>11394</v>
      </c>
      <c r="B8541" s="415" t="s">
        <v>6581</v>
      </c>
      <c r="C8541" s="414">
        <v>99187.8</v>
      </c>
      <c r="D8541" s="414">
        <v>16409.63</v>
      </c>
    </row>
    <row r="8542" spans="1:4" x14ac:dyDescent="0.2">
      <c r="A8542" s="415" t="s">
        <v>11394</v>
      </c>
      <c r="B8542" s="415" t="s">
        <v>6582</v>
      </c>
      <c r="C8542" s="414">
        <v>87413.4</v>
      </c>
      <c r="D8542" s="414">
        <v>14145.24</v>
      </c>
    </row>
    <row r="8543" spans="1:4" x14ac:dyDescent="0.2">
      <c r="A8543" s="415" t="s">
        <v>11394</v>
      </c>
      <c r="B8543" s="415" t="s">
        <v>6583</v>
      </c>
      <c r="C8543" s="414">
        <v>37562.699999999997</v>
      </c>
      <c r="D8543" s="414">
        <v>5783.53</v>
      </c>
    </row>
    <row r="8544" spans="1:4" x14ac:dyDescent="0.2">
      <c r="A8544" s="415" t="s">
        <v>11394</v>
      </c>
      <c r="B8544" s="415" t="s">
        <v>6584</v>
      </c>
      <c r="C8544" s="414">
        <v>18102.8</v>
      </c>
      <c r="D8544" s="414">
        <v>2736.06</v>
      </c>
    </row>
    <row r="8545" spans="1:4" x14ac:dyDescent="0.2">
      <c r="A8545" s="415" t="s">
        <v>11394</v>
      </c>
      <c r="B8545" s="415" t="s">
        <v>6585</v>
      </c>
      <c r="C8545" s="414">
        <v>15149.7</v>
      </c>
      <c r="D8545" s="414">
        <v>2243.37</v>
      </c>
    </row>
    <row r="8546" spans="1:4" x14ac:dyDescent="0.2">
      <c r="A8546" s="415" t="s">
        <v>11395</v>
      </c>
      <c r="B8546" s="415" t="s">
        <v>4863</v>
      </c>
      <c r="C8546" s="414">
        <v>3604</v>
      </c>
      <c r="D8546" s="414">
        <v>661.69</v>
      </c>
    </row>
    <row r="8547" spans="1:4" x14ac:dyDescent="0.2">
      <c r="A8547" s="415" t="s">
        <v>11396</v>
      </c>
      <c r="B8547" s="415" t="s">
        <v>4867</v>
      </c>
      <c r="C8547" s="414">
        <v>6218</v>
      </c>
      <c r="D8547" s="414">
        <v>1113.02</v>
      </c>
    </row>
    <row r="8548" spans="1:4" x14ac:dyDescent="0.2">
      <c r="A8548" s="415" t="s">
        <v>11397</v>
      </c>
      <c r="B8548" s="415" t="s">
        <v>4867</v>
      </c>
      <c r="C8548" s="414">
        <v>5804</v>
      </c>
      <c r="D8548" s="414">
        <v>1038.92</v>
      </c>
    </row>
    <row r="8549" spans="1:4" x14ac:dyDescent="0.2">
      <c r="A8549" s="415" t="s">
        <v>11398</v>
      </c>
      <c r="B8549" s="415" t="s">
        <v>4794</v>
      </c>
      <c r="C8549" s="414">
        <v>1617</v>
      </c>
      <c r="D8549" s="414">
        <v>395.03</v>
      </c>
    </row>
    <row r="8550" spans="1:4" x14ac:dyDescent="0.2">
      <c r="A8550" s="415" t="s">
        <v>11399</v>
      </c>
      <c r="B8550" s="415" t="s">
        <v>4863</v>
      </c>
      <c r="C8550" s="414">
        <v>4461</v>
      </c>
      <c r="D8550" s="414">
        <v>819.04</v>
      </c>
    </row>
    <row r="8551" spans="1:4" x14ac:dyDescent="0.2">
      <c r="A8551" s="415" t="s">
        <v>11400</v>
      </c>
      <c r="B8551" s="415" t="s">
        <v>4863</v>
      </c>
      <c r="C8551" s="414">
        <v>6907.10059171597</v>
      </c>
      <c r="D8551" s="414">
        <v>1268.1400000000001</v>
      </c>
    </row>
    <row r="8552" spans="1:4" x14ac:dyDescent="0.2">
      <c r="A8552" s="415" t="s">
        <v>11400</v>
      </c>
      <c r="B8552" s="415" t="s">
        <v>4864</v>
      </c>
      <c r="C8552" s="414">
        <v>4765.89940828402</v>
      </c>
      <c r="D8552" s="414">
        <v>830.22</v>
      </c>
    </row>
    <row r="8553" spans="1:4" x14ac:dyDescent="0.2">
      <c r="A8553" s="415" t="s">
        <v>11401</v>
      </c>
      <c r="B8553" s="415" t="s">
        <v>4867</v>
      </c>
      <c r="C8553" s="414">
        <v>6870.7627118644004</v>
      </c>
      <c r="D8553" s="414">
        <v>1229.8699999999999</v>
      </c>
    </row>
    <row r="8554" spans="1:4" x14ac:dyDescent="0.2">
      <c r="A8554" s="415" t="s">
        <v>11401</v>
      </c>
      <c r="B8554" s="415" t="s">
        <v>4868</v>
      </c>
      <c r="C8554" s="414">
        <v>2858.23728813559</v>
      </c>
      <c r="D8554" s="414">
        <v>485.33</v>
      </c>
    </row>
    <row r="8555" spans="1:4" x14ac:dyDescent="0.2">
      <c r="A8555" s="415" t="s">
        <v>11403</v>
      </c>
      <c r="B8555" s="415" t="s">
        <v>4794</v>
      </c>
      <c r="C8555" s="414">
        <v>6700</v>
      </c>
      <c r="D8555" s="414">
        <v>1636.81</v>
      </c>
    </row>
    <row r="8556" spans="1:4" x14ac:dyDescent="0.2">
      <c r="A8556" s="415" t="s">
        <v>11403</v>
      </c>
      <c r="B8556" s="415" t="s">
        <v>4799</v>
      </c>
      <c r="C8556" s="414">
        <v>2095</v>
      </c>
      <c r="D8556" s="414">
        <v>511.81</v>
      </c>
    </row>
    <row r="8557" spans="1:4" x14ac:dyDescent="0.2">
      <c r="A8557" s="415" t="s">
        <v>11403</v>
      </c>
      <c r="B8557" s="415" t="s">
        <v>4800</v>
      </c>
      <c r="C8557" s="414">
        <v>-2095</v>
      </c>
      <c r="D8557" s="414">
        <v>-343.15999999999997</v>
      </c>
    </row>
    <row r="8558" spans="1:4" x14ac:dyDescent="0.2">
      <c r="A8558" s="415" t="s">
        <v>11403</v>
      </c>
      <c r="B8558" s="415" t="s">
        <v>4801</v>
      </c>
      <c r="C8558" s="414">
        <v>0</v>
      </c>
      <c r="D8558" s="414">
        <v>0</v>
      </c>
    </row>
    <row r="8559" spans="1:4" x14ac:dyDescent="0.2">
      <c r="A8559" s="415" t="s">
        <v>11404</v>
      </c>
      <c r="B8559" s="415" t="s">
        <v>4867</v>
      </c>
      <c r="C8559" s="414">
        <v>5635</v>
      </c>
      <c r="D8559" s="414">
        <v>1008.67</v>
      </c>
    </row>
    <row r="8560" spans="1:4" x14ac:dyDescent="0.2">
      <c r="A8560" s="415" t="s">
        <v>11405</v>
      </c>
      <c r="B8560" s="415" t="s">
        <v>4851</v>
      </c>
      <c r="C8560" s="414">
        <v>8111.8421052631502</v>
      </c>
      <c r="D8560" s="414">
        <v>1534.76</v>
      </c>
    </row>
    <row r="8561" spans="1:4" x14ac:dyDescent="0.2">
      <c r="A8561" s="415" t="s">
        <v>11405</v>
      </c>
      <c r="B8561" s="415" t="s">
        <v>5676</v>
      </c>
      <c r="C8561" s="414">
        <v>6165</v>
      </c>
      <c r="D8561" s="414">
        <v>181.99</v>
      </c>
    </row>
    <row r="8562" spans="1:4" x14ac:dyDescent="0.2">
      <c r="A8562" s="415" t="s">
        <v>11405</v>
      </c>
      <c r="B8562" s="415" t="s">
        <v>4852</v>
      </c>
      <c r="C8562" s="414">
        <v>24335.526315789401</v>
      </c>
      <c r="D8562" s="414">
        <v>4368.2299999999996</v>
      </c>
    </row>
    <row r="8563" spans="1:4" x14ac:dyDescent="0.2">
      <c r="A8563" s="415" t="s">
        <v>11405</v>
      </c>
      <c r="B8563" s="415" t="s">
        <v>4853</v>
      </c>
      <c r="C8563" s="414">
        <v>23037.631578947301</v>
      </c>
      <c r="D8563" s="414">
        <v>3688.32</v>
      </c>
    </row>
    <row r="8564" spans="1:4" x14ac:dyDescent="0.2">
      <c r="A8564" s="415" t="s">
        <v>11406</v>
      </c>
      <c r="B8564" s="415" t="s">
        <v>4867</v>
      </c>
      <c r="C8564" s="414">
        <v>6125.1044776120198</v>
      </c>
      <c r="D8564" s="414">
        <v>1096.3900000000001</v>
      </c>
    </row>
    <row r="8565" spans="1:4" x14ac:dyDescent="0.2">
      <c r="A8565" s="415" t="s">
        <v>11407</v>
      </c>
      <c r="B8565" s="415" t="s">
        <v>4863</v>
      </c>
      <c r="C8565" s="414">
        <v>7100.0704721634902</v>
      </c>
      <c r="D8565" s="414">
        <v>1303.57</v>
      </c>
    </row>
    <row r="8566" spans="1:4" x14ac:dyDescent="0.2">
      <c r="A8566" s="415" t="s">
        <v>11407</v>
      </c>
      <c r="B8566" s="415" t="s">
        <v>4864</v>
      </c>
      <c r="C8566" s="414">
        <v>2974.9295278364998</v>
      </c>
      <c r="D8566" s="414">
        <v>518.23</v>
      </c>
    </row>
    <row r="8567" spans="1:4" x14ac:dyDescent="0.2">
      <c r="A8567" s="415" t="s">
        <v>11408</v>
      </c>
      <c r="B8567" s="415" t="s">
        <v>4867</v>
      </c>
      <c r="C8567" s="414">
        <v>2991</v>
      </c>
      <c r="D8567" s="414">
        <v>535.39</v>
      </c>
    </row>
    <row r="8568" spans="1:4" x14ac:dyDescent="0.2">
      <c r="A8568" s="415" t="s">
        <v>11409</v>
      </c>
      <c r="B8568" s="415" t="s">
        <v>4794</v>
      </c>
      <c r="C8568" s="414">
        <v>4537</v>
      </c>
      <c r="D8568" s="414">
        <v>1108.3900000000001</v>
      </c>
    </row>
    <row r="8569" spans="1:4" x14ac:dyDescent="0.2">
      <c r="A8569" s="415" t="s">
        <v>11410</v>
      </c>
      <c r="B8569" s="415" t="s">
        <v>4843</v>
      </c>
      <c r="C8569" s="414">
        <v>4135</v>
      </c>
      <c r="D8569" s="414">
        <v>798.47</v>
      </c>
    </row>
    <row r="8570" spans="1:4" x14ac:dyDescent="0.2">
      <c r="A8570" s="415" t="s">
        <v>11411</v>
      </c>
      <c r="B8570" s="415" t="s">
        <v>4847</v>
      </c>
      <c r="C8570" s="414">
        <v>3497</v>
      </c>
      <c r="D8570" s="414">
        <v>668.27</v>
      </c>
    </row>
    <row r="8571" spans="1:4" x14ac:dyDescent="0.2">
      <c r="A8571" s="415" t="s">
        <v>11412</v>
      </c>
      <c r="B8571" s="415" t="s">
        <v>4851</v>
      </c>
      <c r="C8571" s="414">
        <v>6836.3247863247798</v>
      </c>
      <c r="D8571" s="414">
        <v>1293.43</v>
      </c>
    </row>
    <row r="8572" spans="1:4" x14ac:dyDescent="0.2">
      <c r="A8572" s="415" t="s">
        <v>11412</v>
      </c>
      <c r="B8572" s="415" t="s">
        <v>4852</v>
      </c>
      <c r="C8572" s="414">
        <v>9160.6752136752093</v>
      </c>
      <c r="D8572" s="414">
        <v>1644.34</v>
      </c>
    </row>
    <row r="8573" spans="1:4" x14ac:dyDescent="0.2">
      <c r="A8573" s="415" t="s">
        <v>11413</v>
      </c>
      <c r="B8573" s="415" t="s">
        <v>4855</v>
      </c>
      <c r="C8573" s="414">
        <v>4236</v>
      </c>
      <c r="D8573" s="414">
        <v>793.41</v>
      </c>
    </row>
    <row r="8574" spans="1:4" x14ac:dyDescent="0.2">
      <c r="A8574" s="415" t="s">
        <v>11414</v>
      </c>
      <c r="B8574" s="415" t="s">
        <v>4859</v>
      </c>
      <c r="C8574" s="414">
        <v>4751.9148936170204</v>
      </c>
      <c r="D8574" s="414">
        <v>881.01</v>
      </c>
    </row>
    <row r="8575" spans="1:4" x14ac:dyDescent="0.2">
      <c r="A8575" s="415" t="s">
        <v>11414</v>
      </c>
      <c r="B8575" s="415" t="s">
        <v>4860</v>
      </c>
      <c r="C8575" s="414">
        <v>6415.0851063829796</v>
      </c>
      <c r="D8575" s="414">
        <v>1128.4100000000001</v>
      </c>
    </row>
    <row r="8576" spans="1:4" x14ac:dyDescent="0.2">
      <c r="A8576" s="415" t="s">
        <v>11415</v>
      </c>
      <c r="B8576" s="415" t="s">
        <v>4808</v>
      </c>
      <c r="C8576" s="414">
        <v>24333.63233494512</v>
      </c>
      <c r="D8576" s="414">
        <v>5944.7199999999993</v>
      </c>
    </row>
    <row r="8577" spans="1:4" x14ac:dyDescent="0.2">
      <c r="A8577" s="415" t="s">
        <v>11415</v>
      </c>
      <c r="B8577" s="415" t="s">
        <v>4811</v>
      </c>
      <c r="C8577" s="414">
        <v>56778.475448205332</v>
      </c>
      <c r="D8577" s="414">
        <v>13189.650000000001</v>
      </c>
    </row>
    <row r="8578" spans="1:4" x14ac:dyDescent="0.2">
      <c r="A8578" s="415" t="s">
        <v>11415</v>
      </c>
      <c r="B8578" s="415" t="s">
        <v>4813</v>
      </c>
      <c r="C8578" s="414">
        <v>191972.89221684914</v>
      </c>
      <c r="D8578" s="414">
        <v>42195.66</v>
      </c>
    </row>
    <row r="8579" spans="1:4" x14ac:dyDescent="0.2">
      <c r="A8579" s="415" t="s">
        <v>11416</v>
      </c>
      <c r="B8579" s="415" t="s">
        <v>4808</v>
      </c>
      <c r="C8579" s="414">
        <v>0</v>
      </c>
      <c r="D8579" s="414">
        <v>0</v>
      </c>
    </row>
    <row r="8580" spans="1:4" x14ac:dyDescent="0.2">
      <c r="A8580" s="415" t="s">
        <v>11416</v>
      </c>
      <c r="B8580" s="415" t="s">
        <v>4811</v>
      </c>
      <c r="C8580" s="414">
        <v>0</v>
      </c>
      <c r="D8580" s="414">
        <v>0</v>
      </c>
    </row>
    <row r="8581" spans="1:4" x14ac:dyDescent="0.2">
      <c r="A8581" s="415" t="s">
        <v>11416</v>
      </c>
      <c r="B8581" s="415" t="s">
        <v>4813</v>
      </c>
      <c r="C8581" s="414">
        <v>273084.99999999959</v>
      </c>
      <c r="D8581" s="414">
        <v>60024.090000000004</v>
      </c>
    </row>
    <row r="8582" spans="1:4" x14ac:dyDescent="0.2">
      <c r="A8582" s="415" t="s">
        <v>11417</v>
      </c>
      <c r="B8582" s="415" t="s">
        <v>5172</v>
      </c>
      <c r="C8582" s="414">
        <v>4866.16937253181</v>
      </c>
      <c r="D8582" s="414">
        <v>828.22</v>
      </c>
    </row>
    <row r="8583" spans="1:4" x14ac:dyDescent="0.2">
      <c r="A8583" s="415" t="s">
        <v>11417</v>
      </c>
      <c r="B8583" s="415" t="s">
        <v>5184</v>
      </c>
      <c r="C8583" s="414">
        <v>678.830627468187</v>
      </c>
      <c r="D8583" s="414">
        <v>109.56</v>
      </c>
    </row>
    <row r="8584" spans="1:4" x14ac:dyDescent="0.2">
      <c r="A8584" s="415" t="s">
        <v>11418</v>
      </c>
      <c r="B8584" s="415" t="s">
        <v>4863</v>
      </c>
      <c r="C8584" s="414">
        <v>2826</v>
      </c>
      <c r="D8584" s="414">
        <v>518.85</v>
      </c>
    </row>
    <row r="8585" spans="1:4" x14ac:dyDescent="0.2">
      <c r="A8585" s="415" t="s">
        <v>11419</v>
      </c>
      <c r="B8585" s="415" t="s">
        <v>4863</v>
      </c>
      <c r="C8585" s="414">
        <v>9171.2999999999993</v>
      </c>
      <c r="D8585" s="414">
        <v>1683.85</v>
      </c>
    </row>
    <row r="8586" spans="1:4" x14ac:dyDescent="0.2">
      <c r="A8586" s="415" t="s">
        <v>11419</v>
      </c>
      <c r="B8586" s="415" t="s">
        <v>4864</v>
      </c>
      <c r="C8586" s="414">
        <v>18342.599999999999</v>
      </c>
      <c r="D8586" s="414">
        <v>3195.28</v>
      </c>
    </row>
    <row r="8587" spans="1:4" x14ac:dyDescent="0.2">
      <c r="A8587" s="415" t="s">
        <v>11419</v>
      </c>
      <c r="B8587" s="415" t="s">
        <v>5676</v>
      </c>
      <c r="C8587" s="414">
        <v>840.099999999999</v>
      </c>
      <c r="D8587" s="414">
        <v>24.8</v>
      </c>
    </row>
    <row r="8588" spans="1:4" x14ac:dyDescent="0.2">
      <c r="A8588" s="415" t="s">
        <v>11420</v>
      </c>
      <c r="B8588" s="415" t="s">
        <v>4859</v>
      </c>
      <c r="C8588" s="414">
        <v>7135.9649122807004</v>
      </c>
      <c r="D8588" s="414">
        <v>1323.01</v>
      </c>
    </row>
    <row r="8589" spans="1:4" x14ac:dyDescent="0.2">
      <c r="A8589" s="415" t="s">
        <v>11420</v>
      </c>
      <c r="B8589" s="415" t="s">
        <v>4860</v>
      </c>
      <c r="C8589" s="414">
        <v>2626.03508771929</v>
      </c>
      <c r="D8589" s="414">
        <v>461.92</v>
      </c>
    </row>
    <row r="8590" spans="1:4" x14ac:dyDescent="0.2">
      <c r="A8590" s="415" t="s">
        <v>11421</v>
      </c>
      <c r="B8590" s="415" t="s">
        <v>4867</v>
      </c>
      <c r="C8590" s="414">
        <v>8038.3162439287598</v>
      </c>
      <c r="D8590" s="414">
        <v>1438.86</v>
      </c>
    </row>
    <row r="8591" spans="1:4" x14ac:dyDescent="0.2">
      <c r="A8591" s="415" t="s">
        <v>11421</v>
      </c>
      <c r="B8591" s="415" t="s">
        <v>4868</v>
      </c>
      <c r="C8591" s="414">
        <v>898.68375607123596</v>
      </c>
      <c r="D8591" s="414">
        <v>152.6</v>
      </c>
    </row>
    <row r="8592" spans="1:4" x14ac:dyDescent="0.2">
      <c r="A8592" s="415" t="s">
        <v>11422</v>
      </c>
      <c r="B8592" s="415" t="s">
        <v>4859</v>
      </c>
      <c r="C8592" s="414">
        <v>3752</v>
      </c>
      <c r="D8592" s="414">
        <v>695.62</v>
      </c>
    </row>
    <row r="8593" spans="1:4" x14ac:dyDescent="0.2">
      <c r="A8593" s="415" t="s">
        <v>11423</v>
      </c>
      <c r="B8593" s="415" t="s">
        <v>4859</v>
      </c>
      <c r="C8593" s="414">
        <v>3737</v>
      </c>
      <c r="D8593" s="414">
        <v>692.83</v>
      </c>
    </row>
    <row r="8594" spans="1:4" x14ac:dyDescent="0.2">
      <c r="A8594" s="415" t="s">
        <v>11424</v>
      </c>
      <c r="B8594" s="415" t="s">
        <v>4859</v>
      </c>
      <c r="C8594" s="414">
        <v>5512</v>
      </c>
      <c r="D8594" s="414">
        <v>1021.93</v>
      </c>
    </row>
    <row r="8595" spans="1:4" x14ac:dyDescent="0.2">
      <c r="A8595" s="415" t="s">
        <v>11425</v>
      </c>
      <c r="B8595" s="415" t="s">
        <v>4859</v>
      </c>
      <c r="C8595" s="414">
        <v>3453</v>
      </c>
      <c r="D8595" s="414">
        <v>640.19000000000005</v>
      </c>
    </row>
    <row r="8596" spans="1:4" x14ac:dyDescent="0.2">
      <c r="A8596" s="415" t="s">
        <v>11426</v>
      </c>
      <c r="B8596" s="415" t="s">
        <v>4863</v>
      </c>
      <c r="C8596" s="414">
        <v>4334</v>
      </c>
      <c r="D8596" s="414">
        <v>795.72</v>
      </c>
    </row>
    <row r="8597" spans="1:4" x14ac:dyDescent="0.2">
      <c r="A8597" s="415" t="s">
        <v>11427</v>
      </c>
      <c r="B8597" s="415" t="s">
        <v>4863</v>
      </c>
      <c r="C8597" s="414">
        <v>8986.4341085271171</v>
      </c>
      <c r="D8597" s="414">
        <v>1649.9099999999999</v>
      </c>
    </row>
    <row r="8598" spans="1:4" x14ac:dyDescent="0.2">
      <c r="A8598" s="415" t="s">
        <v>11427</v>
      </c>
      <c r="B8598" s="415" t="s">
        <v>4864</v>
      </c>
      <c r="C8598" s="414">
        <v>287.56589147286741</v>
      </c>
      <c r="D8598" s="414">
        <v>50.1</v>
      </c>
    </row>
    <row r="8599" spans="1:4" x14ac:dyDescent="0.2">
      <c r="A8599" s="415" t="s">
        <v>11428</v>
      </c>
      <c r="B8599" s="415" t="s">
        <v>4867</v>
      </c>
      <c r="C8599" s="414">
        <v>6326</v>
      </c>
      <c r="D8599" s="414">
        <v>1132.3499999999999</v>
      </c>
    </row>
    <row r="8600" spans="1:4" x14ac:dyDescent="0.2">
      <c r="A8600" s="415" t="s">
        <v>11429</v>
      </c>
      <c r="B8600" s="415" t="s">
        <v>4863</v>
      </c>
      <c r="C8600" s="414">
        <v>7136</v>
      </c>
      <c r="D8600" s="414">
        <v>1310.17</v>
      </c>
    </row>
    <row r="8601" spans="1:4" x14ac:dyDescent="0.2">
      <c r="A8601" s="415" t="s">
        <v>11430</v>
      </c>
      <c r="B8601" s="415" t="s">
        <v>4863</v>
      </c>
      <c r="C8601" s="414">
        <v>8165</v>
      </c>
      <c r="D8601" s="414">
        <v>1499.09</v>
      </c>
    </row>
    <row r="8602" spans="1:4" x14ac:dyDescent="0.2">
      <c r="A8602" s="415" t="s">
        <v>11431</v>
      </c>
      <c r="B8602" s="415" t="s">
        <v>4863</v>
      </c>
      <c r="C8602" s="414">
        <v>5055</v>
      </c>
      <c r="D8602" s="414">
        <v>928.1</v>
      </c>
    </row>
    <row r="8603" spans="1:4" x14ac:dyDescent="0.2">
      <c r="A8603" s="415" t="s">
        <v>11432</v>
      </c>
      <c r="B8603" s="415" t="s">
        <v>4863</v>
      </c>
      <c r="C8603" s="414">
        <v>6840</v>
      </c>
      <c r="D8603" s="414">
        <v>1255.82</v>
      </c>
    </row>
    <row r="8604" spans="1:4" x14ac:dyDescent="0.2">
      <c r="A8604" s="415" t="s">
        <v>11433</v>
      </c>
      <c r="B8604" s="415" t="s">
        <v>4863</v>
      </c>
      <c r="C8604" s="414">
        <v>7770.0892857142799</v>
      </c>
      <c r="D8604" s="414">
        <v>1426.59</v>
      </c>
    </row>
    <row r="8605" spans="1:4" x14ac:dyDescent="0.2">
      <c r="A8605" s="415" t="s">
        <v>11433</v>
      </c>
      <c r="B8605" s="415" t="s">
        <v>4864</v>
      </c>
      <c r="C8605" s="414">
        <v>2672.9107142857101</v>
      </c>
      <c r="D8605" s="414">
        <v>465.62</v>
      </c>
    </row>
    <row r="8606" spans="1:4" x14ac:dyDescent="0.2">
      <c r="A8606" s="415" t="s">
        <v>11434</v>
      </c>
      <c r="B8606" s="415" t="s">
        <v>4863</v>
      </c>
      <c r="C8606" s="414">
        <v>5659</v>
      </c>
      <c r="D8606" s="414">
        <v>1038.99</v>
      </c>
    </row>
    <row r="8607" spans="1:4" x14ac:dyDescent="0.2">
      <c r="A8607" s="415" t="s">
        <v>11435</v>
      </c>
      <c r="B8607" s="415" t="s">
        <v>4871</v>
      </c>
      <c r="C8607" s="414">
        <v>6777.93103448275</v>
      </c>
      <c r="D8607" s="414">
        <v>1182.75</v>
      </c>
    </row>
    <row r="8608" spans="1:4" x14ac:dyDescent="0.2">
      <c r="A8608" s="415" t="s">
        <v>11435</v>
      </c>
      <c r="B8608" s="415" t="s">
        <v>4872</v>
      </c>
      <c r="C8608" s="414">
        <v>3050.06896551724</v>
      </c>
      <c r="D8608" s="414">
        <v>505.09</v>
      </c>
    </row>
    <row r="8609" spans="1:4" x14ac:dyDescent="0.2">
      <c r="A8609" s="415" t="s">
        <v>11436</v>
      </c>
      <c r="B8609" s="415" t="s">
        <v>4863</v>
      </c>
      <c r="C8609" s="414">
        <v>4421</v>
      </c>
      <c r="D8609" s="414">
        <v>811.7</v>
      </c>
    </row>
    <row r="8610" spans="1:4" x14ac:dyDescent="0.2">
      <c r="A8610" s="415" t="s">
        <v>11437</v>
      </c>
      <c r="B8610" s="415" t="s">
        <v>4871</v>
      </c>
      <c r="C8610" s="414">
        <v>0</v>
      </c>
      <c r="D8610" s="414">
        <v>0</v>
      </c>
    </row>
    <row r="8611" spans="1:4" x14ac:dyDescent="0.2">
      <c r="A8611" s="415" t="s">
        <v>11438</v>
      </c>
      <c r="B8611" s="415" t="s">
        <v>4863</v>
      </c>
      <c r="C8611" s="414">
        <v>4443</v>
      </c>
      <c r="D8611" s="414">
        <v>815.73</v>
      </c>
    </row>
    <row r="8612" spans="1:4" x14ac:dyDescent="0.2">
      <c r="A8612" s="415" t="s">
        <v>11439</v>
      </c>
      <c r="B8612" s="415" t="s">
        <v>4867</v>
      </c>
      <c r="C8612" s="414">
        <v>4582</v>
      </c>
      <c r="D8612" s="414">
        <v>820.18</v>
      </c>
    </row>
    <row r="8613" spans="1:4" x14ac:dyDescent="0.2">
      <c r="A8613" s="415" t="s">
        <v>11440</v>
      </c>
      <c r="B8613" s="415" t="s">
        <v>4863</v>
      </c>
      <c r="C8613" s="414">
        <v>6741.61735700197</v>
      </c>
      <c r="D8613" s="414">
        <v>1237.76</v>
      </c>
    </row>
    <row r="8614" spans="1:4" x14ac:dyDescent="0.2">
      <c r="A8614" s="415" t="s">
        <v>11440</v>
      </c>
      <c r="B8614" s="415" t="s">
        <v>4864</v>
      </c>
      <c r="C8614" s="414">
        <v>94.382642998028004</v>
      </c>
      <c r="D8614" s="414">
        <v>16.440000000000001</v>
      </c>
    </row>
    <row r="8615" spans="1:4" x14ac:dyDescent="0.2">
      <c r="A8615" s="415" t="s">
        <v>11441</v>
      </c>
      <c r="B8615" s="415" t="s">
        <v>4867</v>
      </c>
      <c r="C8615" s="414">
        <v>5719</v>
      </c>
      <c r="D8615" s="414">
        <v>1023.7</v>
      </c>
    </row>
    <row r="8616" spans="1:4" x14ac:dyDescent="0.2">
      <c r="A8616" s="415" t="s">
        <v>11442</v>
      </c>
      <c r="B8616" s="415" t="s">
        <v>4867</v>
      </c>
      <c r="C8616" s="414">
        <v>7069</v>
      </c>
      <c r="D8616" s="414">
        <v>1265.3499999999999</v>
      </c>
    </row>
    <row r="8617" spans="1:4" x14ac:dyDescent="0.2">
      <c r="A8617" s="415" t="s">
        <v>11443</v>
      </c>
      <c r="B8617" s="415" t="s">
        <v>4867</v>
      </c>
      <c r="C8617" s="414">
        <v>4395</v>
      </c>
      <c r="D8617" s="414">
        <v>786.71</v>
      </c>
    </row>
    <row r="8618" spans="1:4" x14ac:dyDescent="0.2">
      <c r="A8618" s="415" t="s">
        <v>11444</v>
      </c>
      <c r="B8618" s="415" t="s">
        <v>4867</v>
      </c>
      <c r="C8618" s="414">
        <v>6973.9583333333303</v>
      </c>
      <c r="D8618" s="414">
        <v>1248.3399999999999</v>
      </c>
    </row>
    <row r="8619" spans="1:4" x14ac:dyDescent="0.2">
      <c r="A8619" s="415" t="s">
        <v>11444</v>
      </c>
      <c r="B8619" s="415" t="s">
        <v>4868</v>
      </c>
      <c r="C8619" s="414">
        <v>13111.041666666601</v>
      </c>
      <c r="D8619" s="414">
        <v>2226.25</v>
      </c>
    </row>
    <row r="8620" spans="1:4" x14ac:dyDescent="0.2">
      <c r="A8620" s="415" t="s">
        <v>11445</v>
      </c>
      <c r="B8620" s="415" t="s">
        <v>4867</v>
      </c>
      <c r="C8620" s="414">
        <v>6145.8333333333194</v>
      </c>
      <c r="D8620" s="414">
        <v>1100.0999999999999</v>
      </c>
    </row>
    <row r="8621" spans="1:4" x14ac:dyDescent="0.2">
      <c r="A8621" s="415" t="s">
        <v>11445</v>
      </c>
      <c r="B8621" s="415" t="s">
        <v>4868</v>
      </c>
      <c r="C8621" s="414">
        <v>344.166666666666</v>
      </c>
      <c r="D8621" s="414">
        <v>58.44</v>
      </c>
    </row>
    <row r="8622" spans="1:4" x14ac:dyDescent="0.2">
      <c r="A8622" s="415" t="s">
        <v>11446</v>
      </c>
      <c r="B8622" s="415" t="s">
        <v>4867</v>
      </c>
      <c r="C8622" s="414">
        <v>5521.2169735788602</v>
      </c>
      <c r="D8622" s="414">
        <v>988.3</v>
      </c>
    </row>
    <row r="8623" spans="1:4" x14ac:dyDescent="0.2">
      <c r="A8623" s="415" t="s">
        <v>11446</v>
      </c>
      <c r="B8623" s="415" t="s">
        <v>4868</v>
      </c>
      <c r="C8623" s="414">
        <v>1374.78302642113</v>
      </c>
      <c r="D8623" s="414">
        <v>233.44</v>
      </c>
    </row>
    <row r="8624" spans="1:4" x14ac:dyDescent="0.2">
      <c r="A8624" s="415" t="s">
        <v>11447</v>
      </c>
      <c r="B8624" s="415" t="s">
        <v>4855</v>
      </c>
      <c r="C8624" s="414">
        <v>3563</v>
      </c>
      <c r="D8624" s="414">
        <v>667.35</v>
      </c>
    </row>
    <row r="8625" spans="1:4" x14ac:dyDescent="0.2">
      <c r="A8625" s="415" t="s">
        <v>11449</v>
      </c>
      <c r="B8625" s="415" t="s">
        <v>4867</v>
      </c>
      <c r="C8625" s="414">
        <v>7182</v>
      </c>
      <c r="D8625" s="414">
        <v>1285.58</v>
      </c>
    </row>
    <row r="8626" spans="1:4" x14ac:dyDescent="0.2">
      <c r="A8626" s="415" t="s">
        <v>11450</v>
      </c>
      <c r="B8626" s="415" t="s">
        <v>4867</v>
      </c>
      <c r="C8626" s="414">
        <v>3450</v>
      </c>
      <c r="D8626" s="414">
        <v>617.54999999999995</v>
      </c>
    </row>
    <row r="8627" spans="1:4" x14ac:dyDescent="0.2">
      <c r="A8627" s="415" t="s">
        <v>11451</v>
      </c>
      <c r="B8627" s="415" t="s">
        <v>4867</v>
      </c>
      <c r="C8627" s="414">
        <v>2500</v>
      </c>
      <c r="D8627" s="414">
        <v>447.5</v>
      </c>
    </row>
    <row r="8628" spans="1:4" x14ac:dyDescent="0.2">
      <c r="A8628" s="415" t="s">
        <v>11452</v>
      </c>
      <c r="B8628" s="415" t="s">
        <v>4867</v>
      </c>
      <c r="C8628" s="414">
        <v>4917</v>
      </c>
      <c r="D8628" s="414">
        <v>880.14</v>
      </c>
    </row>
    <row r="8629" spans="1:4" x14ac:dyDescent="0.2">
      <c r="A8629" s="415" t="s">
        <v>11453</v>
      </c>
      <c r="B8629" s="415" t="s">
        <v>4863</v>
      </c>
      <c r="C8629" s="414">
        <v>4496</v>
      </c>
      <c r="D8629" s="414">
        <v>825.46</v>
      </c>
    </row>
    <row r="8630" spans="1:4" x14ac:dyDescent="0.2">
      <c r="A8630" s="415" t="s">
        <v>11454</v>
      </c>
      <c r="B8630" s="415" t="s">
        <v>4863</v>
      </c>
      <c r="C8630" s="414">
        <v>6202</v>
      </c>
      <c r="D8630" s="414">
        <v>1138.69</v>
      </c>
    </row>
    <row r="8631" spans="1:4" x14ac:dyDescent="0.2">
      <c r="A8631" s="415" t="s">
        <v>11455</v>
      </c>
      <c r="B8631" s="415" t="s">
        <v>4863</v>
      </c>
      <c r="C8631" s="414">
        <v>4731</v>
      </c>
      <c r="D8631" s="414">
        <v>868.61</v>
      </c>
    </row>
    <row r="8632" spans="1:4" x14ac:dyDescent="0.2">
      <c r="A8632" s="415" t="s">
        <v>11456</v>
      </c>
      <c r="B8632" s="415" t="s">
        <v>4867</v>
      </c>
      <c r="C8632" s="414">
        <v>1464</v>
      </c>
      <c r="D8632" s="414">
        <v>262.06</v>
      </c>
    </row>
    <row r="8633" spans="1:4" x14ac:dyDescent="0.2">
      <c r="A8633" s="415" t="s">
        <v>11457</v>
      </c>
      <c r="B8633" s="415" t="s">
        <v>4867</v>
      </c>
      <c r="C8633" s="414">
        <v>4028</v>
      </c>
      <c r="D8633" s="414">
        <v>721.01</v>
      </c>
    </row>
    <row r="8634" spans="1:4" x14ac:dyDescent="0.2">
      <c r="A8634" s="415" t="s">
        <v>11458</v>
      </c>
      <c r="B8634" s="415" t="s">
        <v>4867</v>
      </c>
      <c r="C8634" s="414">
        <v>0</v>
      </c>
      <c r="D8634" s="414">
        <v>0</v>
      </c>
    </row>
    <row r="8635" spans="1:4" x14ac:dyDescent="0.2">
      <c r="A8635" s="415" t="s">
        <v>11459</v>
      </c>
      <c r="B8635" s="415" t="s">
        <v>4867</v>
      </c>
      <c r="C8635" s="414">
        <v>7805.1623646960797</v>
      </c>
      <c r="D8635" s="414">
        <v>1397.12</v>
      </c>
    </row>
    <row r="8636" spans="1:4" x14ac:dyDescent="0.2">
      <c r="A8636" s="415" t="s">
        <v>11459</v>
      </c>
      <c r="B8636" s="415" t="s">
        <v>4868</v>
      </c>
      <c r="C8636" s="414">
        <v>1568.83763530391</v>
      </c>
      <c r="D8636" s="414">
        <v>266.39</v>
      </c>
    </row>
    <row r="8637" spans="1:4" x14ac:dyDescent="0.2">
      <c r="A8637" s="415" t="s">
        <v>11460</v>
      </c>
      <c r="B8637" s="415" t="s">
        <v>4867</v>
      </c>
      <c r="C8637" s="414">
        <v>4264</v>
      </c>
      <c r="D8637" s="414">
        <v>763.26</v>
      </c>
    </row>
    <row r="8638" spans="1:4" x14ac:dyDescent="0.2">
      <c r="A8638" s="415" t="s">
        <v>11461</v>
      </c>
      <c r="B8638" s="415" t="s">
        <v>4867</v>
      </c>
      <c r="C8638" s="414">
        <v>3591</v>
      </c>
      <c r="D8638" s="414">
        <v>642.79</v>
      </c>
    </row>
    <row r="8639" spans="1:4" x14ac:dyDescent="0.2">
      <c r="A8639" s="415" t="s">
        <v>11462</v>
      </c>
      <c r="B8639" s="415" t="s">
        <v>4867</v>
      </c>
      <c r="C8639" s="414">
        <v>6059</v>
      </c>
      <c r="D8639" s="414">
        <v>1084.56</v>
      </c>
    </row>
    <row r="8640" spans="1:4" x14ac:dyDescent="0.2">
      <c r="A8640" s="415" t="s">
        <v>11463</v>
      </c>
      <c r="B8640" s="415" t="s">
        <v>4867</v>
      </c>
      <c r="C8640" s="414">
        <v>6423</v>
      </c>
      <c r="D8640" s="414">
        <v>1149.72</v>
      </c>
    </row>
    <row r="8641" spans="1:4" x14ac:dyDescent="0.2">
      <c r="A8641" s="415" t="s">
        <v>11464</v>
      </c>
      <c r="B8641" s="415" t="s">
        <v>4867</v>
      </c>
      <c r="C8641" s="414">
        <v>3131</v>
      </c>
      <c r="D8641" s="414">
        <v>560.45000000000005</v>
      </c>
    </row>
    <row r="8642" spans="1:4" x14ac:dyDescent="0.2">
      <c r="A8642" s="415" t="s">
        <v>11465</v>
      </c>
      <c r="B8642" s="415" t="s">
        <v>4867</v>
      </c>
      <c r="C8642" s="414">
        <v>8494.6666666666606</v>
      </c>
      <c r="D8642" s="414">
        <v>1520.55</v>
      </c>
    </row>
    <row r="8643" spans="1:4" x14ac:dyDescent="0.2">
      <c r="A8643" s="415" t="s">
        <v>11465</v>
      </c>
      <c r="B8643" s="415" t="s">
        <v>5676</v>
      </c>
      <c r="C8643" s="414">
        <v>151.19999999999899</v>
      </c>
      <c r="D8643" s="414">
        <v>4.46</v>
      </c>
    </row>
    <row r="8644" spans="1:4" x14ac:dyDescent="0.2">
      <c r="A8644" s="415" t="s">
        <v>11465</v>
      </c>
      <c r="B8644" s="415" t="s">
        <v>4868</v>
      </c>
      <c r="C8644" s="414">
        <v>2973.13333333333</v>
      </c>
      <c r="D8644" s="414">
        <v>504.84</v>
      </c>
    </row>
    <row r="8645" spans="1:4" x14ac:dyDescent="0.2">
      <c r="A8645" s="415" t="s">
        <v>11466</v>
      </c>
      <c r="B8645" s="415" t="s">
        <v>4867</v>
      </c>
      <c r="C8645" s="414">
        <v>8367</v>
      </c>
      <c r="D8645" s="414">
        <v>1497.69</v>
      </c>
    </row>
    <row r="8646" spans="1:4" x14ac:dyDescent="0.2">
      <c r="A8646" s="415" t="s">
        <v>11467</v>
      </c>
      <c r="B8646" s="415" t="s">
        <v>4867</v>
      </c>
      <c r="C8646" s="414">
        <v>7924</v>
      </c>
      <c r="D8646" s="414">
        <v>1418.4</v>
      </c>
    </row>
    <row r="8647" spans="1:4" x14ac:dyDescent="0.2">
      <c r="A8647" s="415" t="s">
        <v>11468</v>
      </c>
      <c r="B8647" s="415" t="s">
        <v>4871</v>
      </c>
      <c r="C8647" s="414">
        <v>3570</v>
      </c>
      <c r="D8647" s="414">
        <v>622.97</v>
      </c>
    </row>
    <row r="8648" spans="1:4" x14ac:dyDescent="0.2">
      <c r="A8648" s="415" t="s">
        <v>11469</v>
      </c>
      <c r="B8648" s="415" t="s">
        <v>4867</v>
      </c>
      <c r="C8648" s="414">
        <v>2373</v>
      </c>
      <c r="D8648" s="414">
        <v>424.76999999999992</v>
      </c>
    </row>
    <row r="8649" spans="1:4" x14ac:dyDescent="0.2">
      <c r="A8649" s="415" t="s">
        <v>11470</v>
      </c>
      <c r="B8649" s="415" t="s">
        <v>4871</v>
      </c>
      <c r="C8649" s="414">
        <v>8760</v>
      </c>
      <c r="D8649" s="414">
        <v>1528.62</v>
      </c>
    </row>
    <row r="8650" spans="1:4" x14ac:dyDescent="0.2">
      <c r="A8650" s="415" t="s">
        <v>11471</v>
      </c>
      <c r="B8650" s="415" t="s">
        <v>4867</v>
      </c>
      <c r="C8650" s="414">
        <v>5100</v>
      </c>
      <c r="D8650" s="414">
        <v>912.9</v>
      </c>
    </row>
    <row r="8651" spans="1:4" x14ac:dyDescent="0.2">
      <c r="A8651" s="415" t="s">
        <v>11472</v>
      </c>
      <c r="B8651" s="415" t="s">
        <v>4871</v>
      </c>
      <c r="C8651" s="414">
        <v>1961</v>
      </c>
      <c r="D8651" s="414">
        <v>342.19</v>
      </c>
    </row>
    <row r="8652" spans="1:4" x14ac:dyDescent="0.2">
      <c r="A8652" s="415" t="s">
        <v>11473</v>
      </c>
      <c r="B8652" s="415" t="s">
        <v>4871</v>
      </c>
      <c r="C8652" s="414">
        <v>7028</v>
      </c>
      <c r="D8652" s="414">
        <v>1226.3900000000001</v>
      </c>
    </row>
    <row r="8653" spans="1:4" x14ac:dyDescent="0.2">
      <c r="A8653" s="415" t="s">
        <v>11474</v>
      </c>
      <c r="B8653" s="415" t="s">
        <v>4867</v>
      </c>
      <c r="C8653" s="414">
        <v>8107</v>
      </c>
      <c r="D8653" s="414">
        <v>1451.15</v>
      </c>
    </row>
    <row r="8654" spans="1:4" x14ac:dyDescent="0.2">
      <c r="A8654" s="415" t="s">
        <v>11475</v>
      </c>
      <c r="B8654" s="415" t="s">
        <v>4867</v>
      </c>
      <c r="C8654" s="414">
        <v>6943.0431244914435</v>
      </c>
      <c r="D8654" s="414">
        <v>1242.8</v>
      </c>
    </row>
    <row r="8655" spans="1:4" x14ac:dyDescent="0.2">
      <c r="A8655" s="415" t="s">
        <v>11475</v>
      </c>
      <c r="B8655" s="415" t="s">
        <v>4868</v>
      </c>
      <c r="C8655" s="414">
        <v>1589.95687550854</v>
      </c>
      <c r="D8655" s="414">
        <v>269.96999999999997</v>
      </c>
    </row>
    <row r="8656" spans="1:4" x14ac:dyDescent="0.2">
      <c r="A8656" s="415" t="s">
        <v>11476</v>
      </c>
      <c r="B8656" s="415" t="s">
        <v>4871</v>
      </c>
      <c r="C8656" s="414">
        <v>8171</v>
      </c>
      <c r="D8656" s="414">
        <v>1425.84</v>
      </c>
    </row>
    <row r="8657" spans="1:4" x14ac:dyDescent="0.2">
      <c r="A8657" s="415" t="s">
        <v>11477</v>
      </c>
      <c r="B8657" s="415" t="s">
        <v>4871</v>
      </c>
      <c r="C8657" s="414">
        <v>2008</v>
      </c>
      <c r="D8657" s="414">
        <v>350.4</v>
      </c>
    </row>
    <row r="8658" spans="1:4" x14ac:dyDescent="0.2">
      <c r="A8658" s="415" t="s">
        <v>11478</v>
      </c>
      <c r="B8658" s="415" t="s">
        <v>4867</v>
      </c>
      <c r="C8658" s="414">
        <v>5130</v>
      </c>
      <c r="D8658" s="414">
        <v>918.30000000000018</v>
      </c>
    </row>
    <row r="8659" spans="1:4" x14ac:dyDescent="0.2">
      <c r="A8659" s="415" t="s">
        <v>11479</v>
      </c>
      <c r="B8659" s="415" t="s">
        <v>4863</v>
      </c>
      <c r="C8659" s="414">
        <v>4855</v>
      </c>
      <c r="D8659" s="414">
        <v>891.38</v>
      </c>
    </row>
    <row r="8660" spans="1:4" x14ac:dyDescent="0.2">
      <c r="A8660" s="415" t="s">
        <v>11480</v>
      </c>
      <c r="B8660" s="415" t="s">
        <v>4867</v>
      </c>
      <c r="C8660" s="414">
        <v>3976</v>
      </c>
      <c r="D8660" s="414">
        <v>711.7</v>
      </c>
    </row>
    <row r="8661" spans="1:4" x14ac:dyDescent="0.2">
      <c r="A8661" s="415" t="s">
        <v>11481</v>
      </c>
      <c r="B8661" s="415" t="s">
        <v>4867</v>
      </c>
      <c r="C8661" s="414">
        <v>4723.6974789915903</v>
      </c>
      <c r="D8661" s="414">
        <v>845.54</v>
      </c>
    </row>
    <row r="8662" spans="1:4" x14ac:dyDescent="0.2">
      <c r="A8662" s="415" t="s">
        <v>11481</v>
      </c>
      <c r="B8662" s="415" t="s">
        <v>4868</v>
      </c>
      <c r="C8662" s="414">
        <v>9329.3025210083997</v>
      </c>
      <c r="D8662" s="414">
        <v>1584.12</v>
      </c>
    </row>
    <row r="8663" spans="1:4" x14ac:dyDescent="0.2">
      <c r="A8663" s="415" t="s">
        <v>11482</v>
      </c>
      <c r="B8663" s="415" t="s">
        <v>4855</v>
      </c>
      <c r="C8663" s="414">
        <v>5462</v>
      </c>
      <c r="D8663" s="414">
        <v>1023.03</v>
      </c>
    </row>
    <row r="8664" spans="1:4" x14ac:dyDescent="0.2">
      <c r="A8664" s="415" t="s">
        <v>11483</v>
      </c>
      <c r="B8664" s="415" t="s">
        <v>4867</v>
      </c>
      <c r="C8664" s="414">
        <v>4782</v>
      </c>
      <c r="D8664" s="414">
        <v>855.98</v>
      </c>
    </row>
    <row r="8665" spans="1:4" x14ac:dyDescent="0.2">
      <c r="A8665" s="415" t="s">
        <v>11484</v>
      </c>
      <c r="B8665" s="415" t="s">
        <v>4859</v>
      </c>
      <c r="C8665" s="414">
        <v>7422.5654078297939</v>
      </c>
      <c r="D8665" s="414">
        <v>1376.1599999999999</v>
      </c>
    </row>
    <row r="8666" spans="1:4" x14ac:dyDescent="0.2">
      <c r="A8666" s="415" t="s">
        <v>11484</v>
      </c>
      <c r="B8666" s="415" t="s">
        <v>4860</v>
      </c>
      <c r="C8666" s="414">
        <v>9671.6027263960495</v>
      </c>
      <c r="D8666" s="414">
        <v>1701.24</v>
      </c>
    </row>
    <row r="8667" spans="1:4" x14ac:dyDescent="0.2">
      <c r="A8667" s="415" t="s">
        <v>11484</v>
      </c>
      <c r="B8667" s="415" t="s">
        <v>5676</v>
      </c>
      <c r="C8667" s="414">
        <v>1899.3520000000001</v>
      </c>
      <c r="D8667" s="414">
        <v>56.07</v>
      </c>
    </row>
    <row r="8668" spans="1:4" x14ac:dyDescent="0.2">
      <c r="A8668" s="415" t="s">
        <v>11485</v>
      </c>
      <c r="B8668" s="415" t="s">
        <v>4863</v>
      </c>
      <c r="C8668" s="414">
        <v>0</v>
      </c>
      <c r="D8668" s="414">
        <v>0</v>
      </c>
    </row>
    <row r="8669" spans="1:4" x14ac:dyDescent="0.2">
      <c r="A8669" s="415" t="s">
        <v>11485</v>
      </c>
      <c r="B8669" s="415" t="s">
        <v>4864</v>
      </c>
      <c r="C8669" s="414">
        <v>12596.093482635784</v>
      </c>
      <c r="D8669" s="414">
        <v>2194.2299999999996</v>
      </c>
    </row>
    <row r="8670" spans="1:4" x14ac:dyDescent="0.2">
      <c r="A8670" s="415" t="s">
        <v>11485</v>
      </c>
      <c r="B8670" s="415" t="s">
        <v>4865</v>
      </c>
      <c r="C8670" s="414">
        <v>24501.888383138263</v>
      </c>
      <c r="D8670" s="414">
        <v>3805.1600000000008</v>
      </c>
    </row>
    <row r="8671" spans="1:4" x14ac:dyDescent="0.2">
      <c r="A8671" s="415" t="s">
        <v>11485</v>
      </c>
      <c r="B8671" s="415" t="s">
        <v>5676</v>
      </c>
      <c r="C8671" s="414">
        <v>4121.9979999999996</v>
      </c>
      <c r="D8671" s="414">
        <v>121.68</v>
      </c>
    </row>
    <row r="8672" spans="1:4" x14ac:dyDescent="0.2">
      <c r="A8672" s="415" t="s">
        <v>11486</v>
      </c>
      <c r="B8672" s="415" t="s">
        <v>5172</v>
      </c>
      <c r="C8672" s="414">
        <v>3459</v>
      </c>
      <c r="D8672" s="414">
        <v>588.72</v>
      </c>
    </row>
    <row r="8673" spans="1:4" x14ac:dyDescent="0.2">
      <c r="A8673" s="415" t="s">
        <v>7036</v>
      </c>
      <c r="B8673" s="415" t="s">
        <v>6550</v>
      </c>
      <c r="C8673" s="414">
        <v>823678.66666658397</v>
      </c>
      <c r="D8673" s="414">
        <v>59823.78</v>
      </c>
    </row>
    <row r="8674" spans="1:4" x14ac:dyDescent="0.2">
      <c r="A8674" s="415" t="s">
        <v>7036</v>
      </c>
      <c r="B8674" s="415" t="s">
        <v>6551</v>
      </c>
      <c r="C8674" s="414">
        <v>667105.33333326597</v>
      </c>
      <c r="D8674" s="414">
        <v>52294.39</v>
      </c>
    </row>
    <row r="8675" spans="1:4" x14ac:dyDescent="0.2">
      <c r="A8675" s="415" t="s">
        <v>7036</v>
      </c>
      <c r="B8675" s="415" t="s">
        <v>6552</v>
      </c>
      <c r="C8675" s="414">
        <v>462207.99999995303</v>
      </c>
      <c r="D8675" s="414">
        <v>34961.410000000003</v>
      </c>
    </row>
    <row r="8676" spans="1:4" x14ac:dyDescent="0.2">
      <c r="A8676" s="415" t="s">
        <v>7036</v>
      </c>
      <c r="B8676" s="415" t="s">
        <v>6553</v>
      </c>
      <c r="C8676" s="414">
        <v>409990.66666662501</v>
      </c>
      <c r="D8676" s="414">
        <v>30113.81</v>
      </c>
    </row>
    <row r="8677" spans="1:4" x14ac:dyDescent="0.2">
      <c r="A8677" s="415" t="s">
        <v>7036</v>
      </c>
      <c r="B8677" s="415" t="s">
        <v>6554</v>
      </c>
      <c r="C8677" s="414">
        <v>388533.33333329402</v>
      </c>
      <c r="D8677" s="414">
        <v>30577.57</v>
      </c>
    </row>
    <row r="8678" spans="1:4" x14ac:dyDescent="0.2">
      <c r="A8678" s="415" t="s">
        <v>7036</v>
      </c>
      <c r="B8678" s="415" t="s">
        <v>6555</v>
      </c>
      <c r="C8678" s="414">
        <v>211331.999999978</v>
      </c>
      <c r="D8678" s="414">
        <v>14789.01</v>
      </c>
    </row>
    <row r="8679" spans="1:4" x14ac:dyDescent="0.2">
      <c r="A8679" s="415" t="s">
        <v>7036</v>
      </c>
      <c r="B8679" s="415" t="s">
        <v>6556</v>
      </c>
      <c r="C8679" s="414">
        <v>208187.99999997899</v>
      </c>
      <c r="D8679" s="414">
        <v>15154</v>
      </c>
    </row>
    <row r="8680" spans="1:4" x14ac:dyDescent="0.2">
      <c r="A8680" s="415" t="s">
        <v>7036</v>
      </c>
      <c r="B8680" s="415" t="s">
        <v>6557</v>
      </c>
      <c r="C8680" s="414">
        <v>265951.99999997299</v>
      </c>
      <c r="D8680" s="414">
        <v>18980.990000000002</v>
      </c>
    </row>
    <row r="8681" spans="1:4" x14ac:dyDescent="0.2">
      <c r="A8681" s="415" t="s">
        <v>7036</v>
      </c>
      <c r="B8681" s="415" t="s">
        <v>6558</v>
      </c>
      <c r="C8681" s="414">
        <v>168394.66666664899</v>
      </c>
      <c r="D8681" s="414">
        <v>11656.28</v>
      </c>
    </row>
    <row r="8682" spans="1:4" x14ac:dyDescent="0.2">
      <c r="A8682" s="415" t="s">
        <v>7036</v>
      </c>
      <c r="B8682" s="415" t="s">
        <v>6559</v>
      </c>
      <c r="C8682" s="414">
        <v>208257.33333331201</v>
      </c>
      <c r="D8682" s="414">
        <v>13051.49</v>
      </c>
    </row>
    <row r="8683" spans="1:4" x14ac:dyDescent="0.2">
      <c r="A8683" s="415" t="s">
        <v>7036</v>
      </c>
      <c r="B8683" s="415" t="s">
        <v>6560</v>
      </c>
      <c r="C8683" s="414">
        <v>426159.99999995698</v>
      </c>
      <c r="D8683" s="414">
        <v>27291.29</v>
      </c>
    </row>
    <row r="8684" spans="1:4" x14ac:dyDescent="0.2">
      <c r="A8684" s="415" t="s">
        <v>7036</v>
      </c>
      <c r="B8684" s="415" t="s">
        <v>6561</v>
      </c>
      <c r="C8684" s="414">
        <v>403334.666666626</v>
      </c>
      <c r="D8684" s="414">
        <v>29310.33</v>
      </c>
    </row>
    <row r="8685" spans="1:4" x14ac:dyDescent="0.2">
      <c r="A8685" s="415" t="s">
        <v>7037</v>
      </c>
      <c r="B8685" s="415" t="s">
        <v>6562</v>
      </c>
      <c r="C8685" s="414">
        <v>823678.66666658397</v>
      </c>
      <c r="D8685" s="414">
        <v>62706.66</v>
      </c>
    </row>
    <row r="8686" spans="1:4" x14ac:dyDescent="0.2">
      <c r="A8686" s="415" t="s">
        <v>7037</v>
      </c>
      <c r="B8686" s="415" t="s">
        <v>6563</v>
      </c>
      <c r="C8686" s="414">
        <v>667105.33333326597</v>
      </c>
      <c r="D8686" s="414">
        <v>54629.26</v>
      </c>
    </row>
    <row r="8687" spans="1:4" x14ac:dyDescent="0.2">
      <c r="A8687" s="415" t="s">
        <v>7037</v>
      </c>
      <c r="B8687" s="415" t="s">
        <v>6564</v>
      </c>
      <c r="C8687" s="414">
        <v>462207.99999995303</v>
      </c>
      <c r="D8687" s="414">
        <v>36579.14</v>
      </c>
    </row>
    <row r="8688" spans="1:4" x14ac:dyDescent="0.2">
      <c r="A8688" s="415" t="s">
        <v>7037</v>
      </c>
      <c r="B8688" s="415" t="s">
        <v>6565</v>
      </c>
      <c r="C8688" s="414">
        <v>409990.66666662501</v>
      </c>
      <c r="D8688" s="414">
        <v>31548.78</v>
      </c>
    </row>
    <row r="8689" spans="1:4" x14ac:dyDescent="0.2">
      <c r="A8689" s="415" t="s">
        <v>7037</v>
      </c>
      <c r="B8689" s="415" t="s">
        <v>6566</v>
      </c>
      <c r="C8689" s="414">
        <v>388533.33333329402</v>
      </c>
      <c r="D8689" s="414">
        <v>31937.439999999999</v>
      </c>
    </row>
    <row r="8690" spans="1:4" x14ac:dyDescent="0.2">
      <c r="A8690" s="415" t="s">
        <v>7037</v>
      </c>
      <c r="B8690" s="415" t="s">
        <v>6567</v>
      </c>
      <c r="C8690" s="414">
        <v>211331.999999978</v>
      </c>
      <c r="D8690" s="414">
        <v>15528.68</v>
      </c>
    </row>
    <row r="8691" spans="1:4" x14ac:dyDescent="0.2">
      <c r="A8691" s="415" t="s">
        <v>7037</v>
      </c>
      <c r="B8691" s="415" t="s">
        <v>6568</v>
      </c>
      <c r="C8691" s="414">
        <v>208187.99999997899</v>
      </c>
      <c r="D8691" s="414">
        <v>15882.66</v>
      </c>
    </row>
    <row r="8692" spans="1:4" x14ac:dyDescent="0.2">
      <c r="A8692" s="415" t="s">
        <v>7037</v>
      </c>
      <c r="B8692" s="415" t="s">
        <v>6569</v>
      </c>
      <c r="C8692" s="414">
        <v>265951.99999997299</v>
      </c>
      <c r="D8692" s="414">
        <v>19911.830000000002</v>
      </c>
    </row>
    <row r="8693" spans="1:4" x14ac:dyDescent="0.2">
      <c r="A8693" s="415" t="s">
        <v>7037</v>
      </c>
      <c r="B8693" s="415" t="s">
        <v>6570</v>
      </c>
      <c r="C8693" s="414">
        <v>168394.66666664899</v>
      </c>
      <c r="D8693" s="414">
        <v>12245.66</v>
      </c>
    </row>
    <row r="8694" spans="1:4" x14ac:dyDescent="0.2">
      <c r="A8694" s="415" t="s">
        <v>7037</v>
      </c>
      <c r="B8694" s="415" t="s">
        <v>6571</v>
      </c>
      <c r="C8694" s="414">
        <v>208257.33333331201</v>
      </c>
      <c r="D8694" s="414">
        <v>13780.39</v>
      </c>
    </row>
    <row r="8695" spans="1:4" x14ac:dyDescent="0.2">
      <c r="A8695" s="415" t="s">
        <v>7037</v>
      </c>
      <c r="B8695" s="415" t="s">
        <v>6572</v>
      </c>
      <c r="C8695" s="414">
        <v>426159.99999995698</v>
      </c>
      <c r="D8695" s="414">
        <v>28782.85</v>
      </c>
    </row>
    <row r="8696" spans="1:4" x14ac:dyDescent="0.2">
      <c r="A8696" s="415" t="s">
        <v>7037</v>
      </c>
      <c r="B8696" s="415" t="s">
        <v>6573</v>
      </c>
      <c r="C8696" s="414">
        <v>403334.666666626</v>
      </c>
      <c r="D8696" s="414">
        <v>30722</v>
      </c>
    </row>
    <row r="8697" spans="1:4" x14ac:dyDescent="0.2">
      <c r="A8697" s="415" t="s">
        <v>11487</v>
      </c>
      <c r="B8697" s="415" t="s">
        <v>4867</v>
      </c>
      <c r="C8697" s="414">
        <v>6512</v>
      </c>
      <c r="D8697" s="414">
        <v>1165.6499999999999</v>
      </c>
    </row>
    <row r="8698" spans="1:4" x14ac:dyDescent="0.2">
      <c r="A8698" s="415" t="s">
        <v>11488</v>
      </c>
      <c r="B8698" s="415" t="s">
        <v>4859</v>
      </c>
      <c r="C8698" s="414">
        <v>5046.0526315789321</v>
      </c>
      <c r="D8698" s="414">
        <v>935.55</v>
      </c>
    </row>
    <row r="8699" spans="1:4" x14ac:dyDescent="0.2">
      <c r="A8699" s="415" t="s">
        <v>11488</v>
      </c>
      <c r="B8699" s="415" t="s">
        <v>4860</v>
      </c>
      <c r="C8699" s="414">
        <v>15138.157894736822</v>
      </c>
      <c r="D8699" s="414">
        <v>2662.7900000000004</v>
      </c>
    </row>
    <row r="8700" spans="1:4" x14ac:dyDescent="0.2">
      <c r="A8700" s="415" t="s">
        <v>11488</v>
      </c>
      <c r="B8700" s="415" t="s">
        <v>4861</v>
      </c>
      <c r="C8700" s="414">
        <v>5126.7894736842045</v>
      </c>
      <c r="D8700" s="414">
        <v>804.4</v>
      </c>
    </row>
    <row r="8701" spans="1:4" x14ac:dyDescent="0.2">
      <c r="A8701" s="415" t="s">
        <v>11489</v>
      </c>
      <c r="B8701" s="415" t="s">
        <v>4863</v>
      </c>
      <c r="C8701" s="414">
        <v>4374.7945430637628</v>
      </c>
      <c r="D8701" s="414">
        <v>803.20999999999981</v>
      </c>
    </row>
    <row r="8702" spans="1:4" x14ac:dyDescent="0.2">
      <c r="A8702" s="415" t="s">
        <v>11489</v>
      </c>
      <c r="B8702" s="415" t="s">
        <v>4864</v>
      </c>
      <c r="C8702" s="414">
        <v>13124.383629191285</v>
      </c>
      <c r="D8702" s="414">
        <v>2286.27</v>
      </c>
    </row>
    <row r="8703" spans="1:4" x14ac:dyDescent="0.2">
      <c r="A8703" s="415" t="s">
        <v>11489</v>
      </c>
      <c r="B8703" s="415" t="s">
        <v>4865</v>
      </c>
      <c r="C8703" s="414">
        <v>35733.321827744869</v>
      </c>
      <c r="D8703" s="414">
        <v>5549.4000000000005</v>
      </c>
    </row>
    <row r="8704" spans="1:4" x14ac:dyDescent="0.2">
      <c r="A8704" s="415" t="s">
        <v>11490</v>
      </c>
      <c r="B8704" s="415" t="s">
        <v>4871</v>
      </c>
      <c r="C8704" s="414">
        <v>5151</v>
      </c>
      <c r="D8704" s="414">
        <v>898.85</v>
      </c>
    </row>
    <row r="8705" spans="1:4" x14ac:dyDescent="0.2">
      <c r="A8705" s="415" t="s">
        <v>11491</v>
      </c>
      <c r="B8705" s="415" t="s">
        <v>5172</v>
      </c>
      <c r="C8705" s="414">
        <v>5126</v>
      </c>
      <c r="D8705" s="414">
        <v>872.45</v>
      </c>
    </row>
    <row r="8706" spans="1:4" x14ac:dyDescent="0.2">
      <c r="A8706" s="415" t="s">
        <v>11492</v>
      </c>
      <c r="B8706" s="415" t="s">
        <v>4871</v>
      </c>
      <c r="C8706" s="414">
        <v>5096</v>
      </c>
      <c r="D8706" s="414">
        <v>889.25000000000011</v>
      </c>
    </row>
    <row r="8707" spans="1:4" x14ac:dyDescent="0.2">
      <c r="A8707" s="415" t="s">
        <v>11493</v>
      </c>
      <c r="B8707" s="415" t="s">
        <v>4871</v>
      </c>
      <c r="C8707" s="414">
        <v>4383</v>
      </c>
      <c r="D8707" s="414">
        <v>764.83</v>
      </c>
    </row>
    <row r="8708" spans="1:4" x14ac:dyDescent="0.2">
      <c r="A8708" s="415" t="s">
        <v>11494</v>
      </c>
      <c r="B8708" s="415" t="s">
        <v>4863</v>
      </c>
      <c r="C8708" s="414">
        <v>6102.0572002006975</v>
      </c>
      <c r="D8708" s="414">
        <v>1120.33</v>
      </c>
    </row>
    <row r="8709" spans="1:4" x14ac:dyDescent="0.2">
      <c r="A8709" s="415" t="s">
        <v>11494</v>
      </c>
      <c r="B8709" s="415" t="s">
        <v>4864</v>
      </c>
      <c r="C8709" s="414">
        <v>18306.171600602072</v>
      </c>
      <c r="D8709" s="414">
        <v>3188.94</v>
      </c>
    </row>
    <row r="8710" spans="1:4" x14ac:dyDescent="0.2">
      <c r="A8710" s="415" t="s">
        <v>11494</v>
      </c>
      <c r="B8710" s="415" t="s">
        <v>4865</v>
      </c>
      <c r="C8710" s="414">
        <v>36398.771199197152</v>
      </c>
      <c r="D8710" s="414">
        <v>5652.7299999999987</v>
      </c>
    </row>
    <row r="8711" spans="1:4" x14ac:dyDescent="0.2">
      <c r="A8711" s="415" t="s">
        <v>11495</v>
      </c>
      <c r="B8711" s="415" t="s">
        <v>5172</v>
      </c>
      <c r="C8711" s="414">
        <v>6927.1428571428496</v>
      </c>
      <c r="D8711" s="414">
        <v>1179</v>
      </c>
    </row>
    <row r="8712" spans="1:4" x14ac:dyDescent="0.2">
      <c r="A8712" s="415" t="s">
        <v>11495</v>
      </c>
      <c r="B8712" s="415" t="s">
        <v>5184</v>
      </c>
      <c r="C8712" s="414">
        <v>2770.8571428571399</v>
      </c>
      <c r="D8712" s="414">
        <v>447.22</v>
      </c>
    </row>
    <row r="8713" spans="1:4" x14ac:dyDescent="0.2">
      <c r="A8713" s="415" t="s">
        <v>11496</v>
      </c>
      <c r="B8713" s="415" t="s">
        <v>4867</v>
      </c>
      <c r="C8713" s="414">
        <v>4639</v>
      </c>
      <c r="D8713" s="414">
        <v>830.38</v>
      </c>
    </row>
    <row r="8714" spans="1:4" x14ac:dyDescent="0.2">
      <c r="A8714" s="415" t="s">
        <v>11497</v>
      </c>
      <c r="B8714" s="415" t="s">
        <v>4859</v>
      </c>
      <c r="C8714" s="414">
        <v>2353</v>
      </c>
      <c r="D8714" s="414">
        <v>436.25</v>
      </c>
    </row>
    <row r="8715" spans="1:4" x14ac:dyDescent="0.2">
      <c r="A8715" s="415" t="s">
        <v>11498</v>
      </c>
      <c r="B8715" s="415" t="s">
        <v>4794</v>
      </c>
      <c r="C8715" s="414">
        <v>5875</v>
      </c>
      <c r="D8715" s="414">
        <v>1435.2699999999998</v>
      </c>
    </row>
    <row r="8716" spans="1:4" x14ac:dyDescent="0.2">
      <c r="A8716" s="415" t="s">
        <v>11498</v>
      </c>
      <c r="B8716" s="415" t="s">
        <v>4799</v>
      </c>
      <c r="C8716" s="414">
        <v>859</v>
      </c>
      <c r="D8716" s="414">
        <v>209.85000000000002</v>
      </c>
    </row>
    <row r="8717" spans="1:4" x14ac:dyDescent="0.2">
      <c r="A8717" s="415" t="s">
        <v>11498</v>
      </c>
      <c r="B8717" s="415" t="s">
        <v>4800</v>
      </c>
      <c r="C8717" s="414">
        <v>-859</v>
      </c>
      <c r="D8717" s="414">
        <v>-140.69999999999999</v>
      </c>
    </row>
    <row r="8718" spans="1:4" x14ac:dyDescent="0.2">
      <c r="A8718" s="415" t="s">
        <v>11498</v>
      </c>
      <c r="B8718" s="415" t="s">
        <v>4801</v>
      </c>
      <c r="C8718" s="414">
        <v>0</v>
      </c>
      <c r="D8718" s="414">
        <v>0</v>
      </c>
    </row>
    <row r="8719" spans="1:4" x14ac:dyDescent="0.2">
      <c r="A8719" s="415" t="s">
        <v>11499</v>
      </c>
      <c r="B8719" s="415" t="s">
        <v>5172</v>
      </c>
      <c r="C8719" s="414">
        <v>7979</v>
      </c>
      <c r="D8719" s="414">
        <v>1358.03</v>
      </c>
    </row>
    <row r="8720" spans="1:4" x14ac:dyDescent="0.2">
      <c r="A8720" s="415" t="s">
        <v>11500</v>
      </c>
      <c r="B8720" s="415" t="s">
        <v>5172</v>
      </c>
      <c r="C8720" s="414">
        <v>4290</v>
      </c>
      <c r="D8720" s="414">
        <v>730.16</v>
      </c>
    </row>
    <row r="8721" spans="1:4" x14ac:dyDescent="0.2">
      <c r="A8721" s="415" t="s">
        <v>11501</v>
      </c>
      <c r="B8721" s="415" t="s">
        <v>4871</v>
      </c>
      <c r="C8721" s="414">
        <v>8264.5403377110597</v>
      </c>
      <c r="D8721" s="414">
        <v>1442.16</v>
      </c>
    </row>
    <row r="8722" spans="1:4" x14ac:dyDescent="0.2">
      <c r="A8722" s="415" t="s">
        <v>11501</v>
      </c>
      <c r="B8722" s="415" t="s">
        <v>4872</v>
      </c>
      <c r="C8722" s="414">
        <v>545.45966228892996</v>
      </c>
      <c r="D8722" s="414">
        <v>90.33</v>
      </c>
    </row>
    <row r="8723" spans="1:4" x14ac:dyDescent="0.2">
      <c r="A8723" s="415" t="s">
        <v>11502</v>
      </c>
      <c r="B8723" s="415" t="s">
        <v>5172</v>
      </c>
      <c r="C8723" s="414">
        <v>6601.2058570198096</v>
      </c>
      <c r="D8723" s="414">
        <v>1123.53</v>
      </c>
    </row>
    <row r="8724" spans="1:4" x14ac:dyDescent="0.2">
      <c r="A8724" s="415" t="s">
        <v>11502</v>
      </c>
      <c r="B8724" s="415" t="s">
        <v>5184</v>
      </c>
      <c r="C8724" s="414">
        <v>1062.7941429801799</v>
      </c>
      <c r="D8724" s="414">
        <v>171.53</v>
      </c>
    </row>
    <row r="8725" spans="1:4" x14ac:dyDescent="0.2">
      <c r="A8725" s="415" t="s">
        <v>11503</v>
      </c>
      <c r="B8725" s="415" t="s">
        <v>5172</v>
      </c>
      <c r="C8725" s="414">
        <v>6182.1608040200999</v>
      </c>
      <c r="D8725" s="414">
        <v>1052.2</v>
      </c>
    </row>
    <row r="8726" spans="1:4" x14ac:dyDescent="0.2">
      <c r="A8726" s="415" t="s">
        <v>11503</v>
      </c>
      <c r="B8726" s="415" t="s">
        <v>5184</v>
      </c>
      <c r="C8726" s="414">
        <v>3659.8391959798901</v>
      </c>
      <c r="D8726" s="414">
        <v>590.70000000000005</v>
      </c>
    </row>
    <row r="8727" spans="1:4" x14ac:dyDescent="0.2">
      <c r="A8727" s="415" t="s">
        <v>11504</v>
      </c>
      <c r="B8727" s="415" t="s">
        <v>5172</v>
      </c>
      <c r="C8727" s="414">
        <v>7087</v>
      </c>
      <c r="D8727" s="414">
        <v>1206.21</v>
      </c>
    </row>
    <row r="8728" spans="1:4" x14ac:dyDescent="0.2">
      <c r="A8728" s="415" t="s">
        <v>11505</v>
      </c>
      <c r="B8728" s="415" t="s">
        <v>4794</v>
      </c>
      <c r="C8728" s="414">
        <v>9436</v>
      </c>
      <c r="D8728" s="414">
        <v>2305.21</v>
      </c>
    </row>
    <row r="8729" spans="1:4" x14ac:dyDescent="0.2">
      <c r="A8729" s="415" t="s">
        <v>11505</v>
      </c>
      <c r="B8729" s="415" t="s">
        <v>4799</v>
      </c>
      <c r="C8729" s="414">
        <v>1446</v>
      </c>
      <c r="D8729" s="414">
        <v>353.26</v>
      </c>
    </row>
    <row r="8730" spans="1:4" x14ac:dyDescent="0.2">
      <c r="A8730" s="415" t="s">
        <v>11505</v>
      </c>
      <c r="B8730" s="415" t="s">
        <v>4800</v>
      </c>
      <c r="C8730" s="414">
        <v>-1446</v>
      </c>
      <c r="D8730" s="414">
        <v>-236.85</v>
      </c>
    </row>
    <row r="8731" spans="1:4" x14ac:dyDescent="0.2">
      <c r="A8731" s="415" t="s">
        <v>11505</v>
      </c>
      <c r="B8731" s="415" t="s">
        <v>4801</v>
      </c>
      <c r="C8731" s="414">
        <v>0</v>
      </c>
      <c r="D8731" s="414">
        <v>0</v>
      </c>
    </row>
    <row r="8732" spans="1:4" x14ac:dyDescent="0.2">
      <c r="A8732" s="415" t="s">
        <v>11506</v>
      </c>
      <c r="B8732" s="415" t="s">
        <v>5172</v>
      </c>
      <c r="C8732" s="414">
        <v>8148.7999999999902</v>
      </c>
      <c r="D8732" s="414">
        <v>1386.93</v>
      </c>
    </row>
    <row r="8733" spans="1:4" x14ac:dyDescent="0.2">
      <c r="A8733" s="415" t="s">
        <v>11506</v>
      </c>
      <c r="B8733" s="415" t="s">
        <v>5184</v>
      </c>
      <c r="C8733" s="414">
        <v>1018.6</v>
      </c>
      <c r="D8733" s="414">
        <v>164.4</v>
      </c>
    </row>
    <row r="8734" spans="1:4" x14ac:dyDescent="0.2">
      <c r="A8734" s="415" t="s">
        <v>11506</v>
      </c>
      <c r="B8734" s="415" t="s">
        <v>5676</v>
      </c>
      <c r="C8734" s="414">
        <v>68.599999999999895</v>
      </c>
      <c r="D8734" s="414">
        <v>2.0299999999999998</v>
      </c>
    </row>
    <row r="8735" spans="1:4" x14ac:dyDescent="0.2">
      <c r="A8735" s="415" t="s">
        <v>11507</v>
      </c>
      <c r="B8735" s="415" t="s">
        <v>6574</v>
      </c>
      <c r="C8735" s="414">
        <v>21968.25</v>
      </c>
      <c r="D8735" s="414">
        <v>1756.58</v>
      </c>
    </row>
    <row r="8736" spans="1:4" x14ac:dyDescent="0.2">
      <c r="A8736" s="415" t="s">
        <v>11507</v>
      </c>
      <c r="B8736" s="415" t="s">
        <v>6575</v>
      </c>
      <c r="C8736" s="414">
        <v>55014</v>
      </c>
      <c r="D8736" s="414">
        <v>4849.4799999999996</v>
      </c>
    </row>
    <row r="8737" spans="1:4" x14ac:dyDescent="0.2">
      <c r="A8737" s="415" t="s">
        <v>11507</v>
      </c>
      <c r="B8737" s="415" t="s">
        <v>6576</v>
      </c>
      <c r="C8737" s="414">
        <v>92476.5</v>
      </c>
      <c r="D8737" s="414">
        <v>8235.9599999999991</v>
      </c>
    </row>
    <row r="8738" spans="1:4" x14ac:dyDescent="0.2">
      <c r="A8738" s="415" t="s">
        <v>11507</v>
      </c>
      <c r="B8738" s="415" t="s">
        <v>6577</v>
      </c>
      <c r="C8738" s="414">
        <v>159957</v>
      </c>
      <c r="D8738" s="414">
        <v>14197.78</v>
      </c>
    </row>
    <row r="8739" spans="1:4" x14ac:dyDescent="0.2">
      <c r="A8739" s="415" t="s">
        <v>11507</v>
      </c>
      <c r="B8739" s="415" t="s">
        <v>6578</v>
      </c>
      <c r="C8739" s="414">
        <v>183374.25</v>
      </c>
      <c r="D8739" s="414">
        <v>17114.32</v>
      </c>
    </row>
    <row r="8740" spans="1:4" x14ac:dyDescent="0.2">
      <c r="A8740" s="415" t="s">
        <v>11507</v>
      </c>
      <c r="B8740" s="415" t="s">
        <v>6579</v>
      </c>
      <c r="C8740" s="414">
        <v>171388.5</v>
      </c>
      <c r="D8740" s="414">
        <v>14394.92</v>
      </c>
    </row>
    <row r="8741" spans="1:4" x14ac:dyDescent="0.2">
      <c r="A8741" s="415" t="s">
        <v>11507</v>
      </c>
      <c r="B8741" s="415" t="s">
        <v>6580</v>
      </c>
      <c r="C8741" s="414">
        <v>183239.62599999999</v>
      </c>
      <c r="D8741" s="414">
        <v>15666.99</v>
      </c>
    </row>
    <row r="8742" spans="1:4" x14ac:dyDescent="0.2">
      <c r="A8742" s="415" t="s">
        <v>11507</v>
      </c>
      <c r="B8742" s="415" t="s">
        <v>6581</v>
      </c>
      <c r="C8742" s="414">
        <v>185406</v>
      </c>
      <c r="D8742" s="414">
        <v>15952.33</v>
      </c>
    </row>
    <row r="8743" spans="1:4" x14ac:dyDescent="0.2">
      <c r="A8743" s="415" t="s">
        <v>11507</v>
      </c>
      <c r="B8743" s="415" t="s">
        <v>6582</v>
      </c>
      <c r="C8743" s="414">
        <v>158784</v>
      </c>
      <c r="D8743" s="414">
        <v>13086.98</v>
      </c>
    </row>
    <row r="8744" spans="1:4" x14ac:dyDescent="0.2">
      <c r="A8744" s="415" t="s">
        <v>11507</v>
      </c>
      <c r="B8744" s="415" t="s">
        <v>6583</v>
      </c>
      <c r="C8744" s="414">
        <v>66642</v>
      </c>
      <c r="D8744" s="414">
        <v>4969.49</v>
      </c>
    </row>
    <row r="8745" spans="1:4" x14ac:dyDescent="0.2">
      <c r="A8745" s="415" t="s">
        <v>11507</v>
      </c>
      <c r="B8745" s="415" t="s">
        <v>6584</v>
      </c>
      <c r="C8745" s="414">
        <v>35010</v>
      </c>
      <c r="D8745" s="414">
        <v>2511.62</v>
      </c>
    </row>
    <row r="8746" spans="1:4" x14ac:dyDescent="0.2">
      <c r="A8746" s="415" t="s">
        <v>11507</v>
      </c>
      <c r="B8746" s="415" t="s">
        <v>6585</v>
      </c>
      <c r="C8746" s="414">
        <v>20289</v>
      </c>
      <c r="D8746" s="414">
        <v>1393.45</v>
      </c>
    </row>
    <row r="8747" spans="1:4" x14ac:dyDescent="0.2">
      <c r="A8747" s="415" t="s">
        <v>11508</v>
      </c>
      <c r="B8747" s="415" t="s">
        <v>169</v>
      </c>
      <c r="C8747" s="414">
        <v>1892.89719626189</v>
      </c>
      <c r="D8747" s="414">
        <v>814.14</v>
      </c>
    </row>
    <row r="8748" spans="1:4" x14ac:dyDescent="0.2">
      <c r="A8748" s="415" t="s">
        <v>11509</v>
      </c>
      <c r="B8748" s="415" t="s">
        <v>3987</v>
      </c>
      <c r="C8748" s="414">
        <v>3533.40809968843</v>
      </c>
      <c r="D8748" s="414">
        <v>1015.5</v>
      </c>
    </row>
    <row r="8749" spans="1:4" x14ac:dyDescent="0.2">
      <c r="A8749" s="415" t="s">
        <v>11510</v>
      </c>
      <c r="B8749" s="415" t="s">
        <v>4863</v>
      </c>
      <c r="C8749" s="414">
        <v>6766.6232073046258</v>
      </c>
      <c r="D8749" s="414">
        <v>1242.3499999999999</v>
      </c>
    </row>
    <row r="8750" spans="1:4" x14ac:dyDescent="0.2">
      <c r="A8750" s="415" t="s">
        <v>11510</v>
      </c>
      <c r="B8750" s="415" t="s">
        <v>4864</v>
      </c>
      <c r="C8750" s="414">
        <v>20299.869621903865</v>
      </c>
      <c r="D8750" s="414">
        <v>3536.2200000000003</v>
      </c>
    </row>
    <row r="8751" spans="1:4" x14ac:dyDescent="0.2">
      <c r="A8751" s="415" t="s">
        <v>11510</v>
      </c>
      <c r="B8751" s="415" t="s">
        <v>4865</v>
      </c>
      <c r="C8751" s="414">
        <v>35213.50717079141</v>
      </c>
      <c r="D8751" s="414">
        <v>5468.66</v>
      </c>
    </row>
    <row r="8752" spans="1:4" x14ac:dyDescent="0.2">
      <c r="A8752" s="415" t="s">
        <v>11510</v>
      </c>
      <c r="B8752" s="415" t="s">
        <v>5676</v>
      </c>
      <c r="C8752" s="414">
        <v>6920</v>
      </c>
      <c r="D8752" s="414">
        <v>204.28</v>
      </c>
    </row>
    <row r="8753" spans="1:4" x14ac:dyDescent="0.2">
      <c r="A8753" s="415" t="s">
        <v>11511</v>
      </c>
      <c r="B8753" s="415" t="s">
        <v>4867</v>
      </c>
      <c r="C8753" s="414">
        <v>7726.1018237079834</v>
      </c>
      <c r="D8753" s="414">
        <v>1382.97</v>
      </c>
    </row>
    <row r="8754" spans="1:4" x14ac:dyDescent="0.2">
      <c r="A8754" s="415" t="s">
        <v>11511</v>
      </c>
      <c r="B8754" s="415" t="s">
        <v>5674</v>
      </c>
      <c r="C8754" s="414">
        <v>10167.549999999999</v>
      </c>
      <c r="D8754" s="414">
        <v>393.63</v>
      </c>
    </row>
    <row r="8755" spans="1:4" x14ac:dyDescent="0.2">
      <c r="A8755" s="415" t="s">
        <v>11511</v>
      </c>
      <c r="B8755" s="415" t="s">
        <v>4868</v>
      </c>
      <c r="C8755" s="414">
        <v>23178.305471123997</v>
      </c>
      <c r="D8755" s="414">
        <v>3935.66</v>
      </c>
    </row>
    <row r="8756" spans="1:4" x14ac:dyDescent="0.2">
      <c r="A8756" s="415" t="s">
        <v>11511</v>
      </c>
      <c r="B8756" s="415" t="s">
        <v>4869</v>
      </c>
      <c r="C8756" s="414">
        <v>60603.5427051679</v>
      </c>
      <c r="D8756" s="414">
        <v>9181.4399999999987</v>
      </c>
    </row>
    <row r="8757" spans="1:4" x14ac:dyDescent="0.2">
      <c r="A8757" s="415" t="s">
        <v>11512</v>
      </c>
      <c r="B8757" s="415" t="s">
        <v>4759</v>
      </c>
      <c r="C8757" s="414">
        <v>370186</v>
      </c>
      <c r="D8757" s="414">
        <v>69446.89</v>
      </c>
    </row>
    <row r="8758" spans="1:4" x14ac:dyDescent="0.2">
      <c r="A8758" s="415" t="s">
        <v>11513</v>
      </c>
      <c r="B8758" s="415" t="s">
        <v>4794</v>
      </c>
      <c r="C8758" s="414">
        <v>24167.605633800173</v>
      </c>
      <c r="D8758" s="414">
        <v>5904.14</v>
      </c>
    </row>
    <row r="8759" spans="1:4" x14ac:dyDescent="0.2">
      <c r="A8759" s="415" t="s">
        <v>11513</v>
      </c>
      <c r="B8759" s="415" t="s">
        <v>4796</v>
      </c>
      <c r="C8759" s="414">
        <v>24167.605633800173</v>
      </c>
      <c r="D8759" s="414">
        <v>5614.13</v>
      </c>
    </row>
    <row r="8760" spans="1:4" x14ac:dyDescent="0.2">
      <c r="A8760" s="415" t="s">
        <v>11514</v>
      </c>
      <c r="B8760" s="415" t="s">
        <v>5172</v>
      </c>
      <c r="C8760" s="414">
        <v>2611</v>
      </c>
      <c r="D8760" s="414">
        <v>444.39</v>
      </c>
    </row>
    <row r="8761" spans="1:4" x14ac:dyDescent="0.2">
      <c r="A8761" s="415" t="s">
        <v>11515</v>
      </c>
      <c r="B8761" s="415" t="s">
        <v>4871</v>
      </c>
      <c r="C8761" s="414">
        <v>2187.045650832818</v>
      </c>
      <c r="D8761" s="414">
        <v>381.64</v>
      </c>
    </row>
    <row r="8762" spans="1:4" x14ac:dyDescent="0.2">
      <c r="A8762" s="415" t="s">
        <v>11515</v>
      </c>
      <c r="B8762" s="415" t="s">
        <v>4872</v>
      </c>
      <c r="C8762" s="414">
        <v>6561.136952498432</v>
      </c>
      <c r="D8762" s="414">
        <v>1086.53</v>
      </c>
    </row>
    <row r="8763" spans="1:4" x14ac:dyDescent="0.2">
      <c r="A8763" s="415" t="s">
        <v>11515</v>
      </c>
      <c r="B8763" s="415" t="s">
        <v>4873</v>
      </c>
      <c r="C8763" s="414">
        <v>5432.6213966687155</v>
      </c>
      <c r="D8763" s="414">
        <v>802.4</v>
      </c>
    </row>
    <row r="8764" spans="1:4" x14ac:dyDescent="0.2">
      <c r="A8764" s="415" t="s">
        <v>11516</v>
      </c>
      <c r="B8764" s="415" t="s">
        <v>4863</v>
      </c>
      <c r="C8764" s="414">
        <v>6972.4462365591298</v>
      </c>
      <c r="D8764" s="414">
        <v>1280.1400000000001</v>
      </c>
    </row>
    <row r="8765" spans="1:4" x14ac:dyDescent="0.2">
      <c r="A8765" s="415" t="s">
        <v>11516</v>
      </c>
      <c r="B8765" s="415" t="s">
        <v>4864</v>
      </c>
      <c r="C8765" s="414">
        <v>13777.553763440799</v>
      </c>
      <c r="D8765" s="414">
        <v>2400.0500000000002</v>
      </c>
    </row>
    <row r="8766" spans="1:4" x14ac:dyDescent="0.2">
      <c r="A8766" s="415" t="s">
        <v>11517</v>
      </c>
      <c r="B8766" s="415" t="s">
        <v>5172</v>
      </c>
      <c r="C8766" s="414">
        <v>8101.5473887814132</v>
      </c>
      <c r="D8766" s="414">
        <v>1378.8799999999999</v>
      </c>
    </row>
    <row r="8767" spans="1:4" x14ac:dyDescent="0.2">
      <c r="A8767" s="415" t="s">
        <v>11517</v>
      </c>
      <c r="B8767" s="415" t="s">
        <v>5184</v>
      </c>
      <c r="C8767" s="414">
        <v>275.45261121856794</v>
      </c>
      <c r="D8767" s="414">
        <v>44.45000000000001</v>
      </c>
    </row>
    <row r="8768" spans="1:4" x14ac:dyDescent="0.2">
      <c r="A8768" s="415" t="s">
        <v>11518</v>
      </c>
      <c r="B8768" s="415" t="s">
        <v>5174</v>
      </c>
      <c r="C8768" s="414">
        <v>6460</v>
      </c>
      <c r="D8768" s="414">
        <v>1051.69</v>
      </c>
    </row>
    <row r="8769" spans="1:4" x14ac:dyDescent="0.2">
      <c r="A8769" s="415" t="s">
        <v>11519</v>
      </c>
      <c r="B8769" s="415" t="s">
        <v>5174</v>
      </c>
      <c r="C8769" s="414">
        <v>1983</v>
      </c>
      <c r="D8769" s="414">
        <v>322.83</v>
      </c>
    </row>
    <row r="8770" spans="1:4" x14ac:dyDescent="0.2">
      <c r="A8770" s="415" t="s">
        <v>11520</v>
      </c>
      <c r="B8770" s="415" t="s">
        <v>5173</v>
      </c>
      <c r="C8770" s="414">
        <v>5045.85365853658</v>
      </c>
      <c r="D8770" s="414">
        <v>839.63</v>
      </c>
    </row>
    <row r="8771" spans="1:4" x14ac:dyDescent="0.2">
      <c r="A8771" s="415" t="s">
        <v>11520</v>
      </c>
      <c r="B8771" s="415" t="s">
        <v>5187</v>
      </c>
      <c r="C8771" s="414">
        <v>126.146341463414</v>
      </c>
      <c r="D8771" s="414">
        <v>19.920000000000002</v>
      </c>
    </row>
    <row r="8772" spans="1:4" x14ac:dyDescent="0.2">
      <c r="A8772" s="415" t="s">
        <v>11521</v>
      </c>
      <c r="B8772" s="415" t="s">
        <v>5172</v>
      </c>
      <c r="C8772" s="414">
        <v>8987</v>
      </c>
      <c r="D8772" s="414">
        <v>1529.59</v>
      </c>
    </row>
    <row r="8773" spans="1:4" x14ac:dyDescent="0.2">
      <c r="A8773" s="415" t="s">
        <v>11522</v>
      </c>
      <c r="B8773" s="415" t="s">
        <v>4863</v>
      </c>
      <c r="C8773" s="414">
        <v>5347</v>
      </c>
      <c r="D8773" s="414">
        <v>981.71</v>
      </c>
    </row>
    <row r="8774" spans="1:4" x14ac:dyDescent="0.2">
      <c r="A8774" s="415" t="s">
        <v>11523</v>
      </c>
      <c r="B8774" s="415" t="s">
        <v>4867</v>
      </c>
      <c r="C8774" s="414">
        <v>5333</v>
      </c>
      <c r="D8774" s="414">
        <v>954.59999999999991</v>
      </c>
    </row>
    <row r="8775" spans="1:4" x14ac:dyDescent="0.2">
      <c r="A8775" s="415" t="s">
        <v>11524</v>
      </c>
      <c r="B8775" s="415" t="s">
        <v>5172</v>
      </c>
      <c r="C8775" s="414">
        <v>6441.7077175697796</v>
      </c>
      <c r="D8775" s="414">
        <v>1096.3800000000001</v>
      </c>
    </row>
    <row r="8776" spans="1:4" x14ac:dyDescent="0.2">
      <c r="A8776" s="415" t="s">
        <v>11524</v>
      </c>
      <c r="B8776" s="415" t="s">
        <v>5184</v>
      </c>
      <c r="C8776" s="414">
        <v>1404.29228243021</v>
      </c>
      <c r="D8776" s="414">
        <v>226.65</v>
      </c>
    </row>
    <row r="8777" spans="1:4" x14ac:dyDescent="0.2">
      <c r="A8777" s="415" t="s">
        <v>11525</v>
      </c>
      <c r="B8777" s="415" t="s">
        <v>5173</v>
      </c>
      <c r="C8777" s="414">
        <v>5478</v>
      </c>
      <c r="D8777" s="414">
        <v>911.54</v>
      </c>
    </row>
    <row r="8778" spans="1:4" x14ac:dyDescent="0.2">
      <c r="A8778" s="415" t="s">
        <v>11526</v>
      </c>
      <c r="B8778" s="415" t="s">
        <v>4871</v>
      </c>
      <c r="C8778" s="414">
        <v>3949</v>
      </c>
      <c r="D8778" s="414">
        <v>689.1</v>
      </c>
    </row>
    <row r="8779" spans="1:4" x14ac:dyDescent="0.2">
      <c r="A8779" s="415" t="s">
        <v>11527</v>
      </c>
      <c r="B8779" s="415" t="s">
        <v>4863</v>
      </c>
      <c r="C8779" s="414">
        <v>3378</v>
      </c>
      <c r="D8779" s="414">
        <v>620.20000000000005</v>
      </c>
    </row>
    <row r="8780" spans="1:4" x14ac:dyDescent="0.2">
      <c r="A8780" s="415" t="s">
        <v>11528</v>
      </c>
      <c r="B8780" s="415" t="s">
        <v>5174</v>
      </c>
      <c r="C8780" s="414">
        <v>7005</v>
      </c>
      <c r="D8780" s="414">
        <v>1140.4100000000001</v>
      </c>
    </row>
    <row r="8781" spans="1:4" x14ac:dyDescent="0.2">
      <c r="A8781" s="415" t="s">
        <v>11529</v>
      </c>
      <c r="B8781" s="415" t="s">
        <v>5172</v>
      </c>
      <c r="C8781" s="414">
        <v>2300</v>
      </c>
      <c r="D8781" s="414">
        <v>391.46</v>
      </c>
    </row>
    <row r="8782" spans="1:4" x14ac:dyDescent="0.2">
      <c r="A8782" s="415" t="s">
        <v>11530</v>
      </c>
      <c r="B8782" s="415" t="s">
        <v>5172</v>
      </c>
      <c r="C8782" s="414">
        <v>3273</v>
      </c>
      <c r="D8782" s="414">
        <v>557.05999999999995</v>
      </c>
    </row>
    <row r="8783" spans="1:4" x14ac:dyDescent="0.2">
      <c r="A8783" s="415" t="s">
        <v>11531</v>
      </c>
      <c r="B8783" s="415" t="s">
        <v>5172</v>
      </c>
      <c r="C8783" s="414">
        <v>3912</v>
      </c>
      <c r="D8783" s="414">
        <v>665.82</v>
      </c>
    </row>
    <row r="8784" spans="1:4" x14ac:dyDescent="0.2">
      <c r="A8784" s="415" t="s">
        <v>11532</v>
      </c>
      <c r="B8784" s="415" t="s">
        <v>5172</v>
      </c>
      <c r="C8784" s="414">
        <v>4797</v>
      </c>
      <c r="D8784" s="414">
        <v>816.45</v>
      </c>
    </row>
    <row r="8785" spans="1:4" x14ac:dyDescent="0.2">
      <c r="A8785" s="415" t="s">
        <v>11533</v>
      </c>
      <c r="B8785" s="415" t="s">
        <v>5173</v>
      </c>
      <c r="C8785" s="414">
        <v>8598.4023238925201</v>
      </c>
      <c r="D8785" s="414">
        <v>1430.77</v>
      </c>
    </row>
    <row r="8786" spans="1:4" x14ac:dyDescent="0.2">
      <c r="A8786" s="415" t="s">
        <v>11533</v>
      </c>
      <c r="B8786" s="415" t="s">
        <v>5187</v>
      </c>
      <c r="C8786" s="414">
        <v>3241.5976761074699</v>
      </c>
      <c r="D8786" s="414">
        <v>511.85</v>
      </c>
    </row>
    <row r="8787" spans="1:4" x14ac:dyDescent="0.2">
      <c r="A8787" s="415" t="s">
        <v>11534</v>
      </c>
      <c r="B8787" s="415" t="s">
        <v>5172</v>
      </c>
      <c r="C8787" s="414">
        <v>4400</v>
      </c>
      <c r="D8787" s="414">
        <v>748.88</v>
      </c>
    </row>
    <row r="8788" spans="1:4" x14ac:dyDescent="0.2">
      <c r="A8788" s="415" t="s">
        <v>11535</v>
      </c>
      <c r="B8788" s="415" t="s">
        <v>5172</v>
      </c>
      <c r="C8788" s="414">
        <v>7540</v>
      </c>
      <c r="D8788" s="414">
        <v>1283.31</v>
      </c>
    </row>
    <row r="8789" spans="1:4" x14ac:dyDescent="0.2">
      <c r="A8789" s="415" t="s">
        <v>11536</v>
      </c>
      <c r="B8789" s="415" t="s">
        <v>5172</v>
      </c>
      <c r="C8789" s="414">
        <v>2922</v>
      </c>
      <c r="D8789" s="414">
        <v>497.32</v>
      </c>
    </row>
    <row r="8790" spans="1:4" x14ac:dyDescent="0.2">
      <c r="A8790" s="415" t="s">
        <v>11537</v>
      </c>
      <c r="B8790" s="415" t="s">
        <v>5172</v>
      </c>
      <c r="C8790" s="414">
        <v>6453</v>
      </c>
      <c r="D8790" s="414">
        <v>1098.3</v>
      </c>
    </row>
    <row r="8791" spans="1:4" x14ac:dyDescent="0.2">
      <c r="A8791" s="415" t="s">
        <v>11538</v>
      </c>
      <c r="B8791" s="415" t="s">
        <v>5172</v>
      </c>
      <c r="C8791" s="414">
        <v>8172.9834791059147</v>
      </c>
      <c r="D8791" s="414">
        <v>1391.04</v>
      </c>
    </row>
    <row r="8792" spans="1:4" x14ac:dyDescent="0.2">
      <c r="A8792" s="415" t="s">
        <v>11538</v>
      </c>
      <c r="B8792" s="415" t="s">
        <v>5184</v>
      </c>
      <c r="C8792" s="414">
        <v>237.01652089407099</v>
      </c>
      <c r="D8792" s="414">
        <v>38.260000000000005</v>
      </c>
    </row>
    <row r="8793" spans="1:4" x14ac:dyDescent="0.2">
      <c r="A8793" s="415" t="s">
        <v>11539</v>
      </c>
      <c r="B8793" s="415" t="s">
        <v>5172</v>
      </c>
      <c r="C8793" s="414">
        <v>7606.6126855600496</v>
      </c>
      <c r="D8793" s="414">
        <v>1294.6500000000001</v>
      </c>
    </row>
    <row r="8794" spans="1:4" x14ac:dyDescent="0.2">
      <c r="A8794" s="415" t="s">
        <v>11539</v>
      </c>
      <c r="B8794" s="415" t="s">
        <v>5184</v>
      </c>
      <c r="C8794" s="414">
        <v>3666.3873144399399</v>
      </c>
      <c r="D8794" s="414">
        <v>591.75</v>
      </c>
    </row>
    <row r="8795" spans="1:4" x14ac:dyDescent="0.2">
      <c r="A8795" s="415" t="s">
        <v>11540</v>
      </c>
      <c r="B8795" s="415" t="s">
        <v>4871</v>
      </c>
      <c r="C8795" s="414">
        <v>6122.4999999999927</v>
      </c>
      <c r="D8795" s="414">
        <v>1068.3799999999999</v>
      </c>
    </row>
    <row r="8796" spans="1:4" x14ac:dyDescent="0.2">
      <c r="A8796" s="415" t="s">
        <v>11540</v>
      </c>
      <c r="B8796" s="415" t="s">
        <v>4872</v>
      </c>
      <c r="C8796" s="414">
        <v>1224.4999999999991</v>
      </c>
      <c r="D8796" s="414">
        <v>202.77</v>
      </c>
    </row>
    <row r="8797" spans="1:4" x14ac:dyDescent="0.2">
      <c r="A8797" s="415" t="s">
        <v>11541</v>
      </c>
      <c r="B8797" s="415" t="s">
        <v>5172</v>
      </c>
      <c r="C8797" s="414">
        <v>6080</v>
      </c>
      <c r="D8797" s="414">
        <v>1034.82</v>
      </c>
    </row>
    <row r="8798" spans="1:4" x14ac:dyDescent="0.2">
      <c r="A8798" s="415" t="s">
        <v>11542</v>
      </c>
      <c r="B8798" s="415" t="s">
        <v>4871</v>
      </c>
      <c r="C8798" s="414">
        <v>2104</v>
      </c>
      <c r="D8798" s="414">
        <v>367.15</v>
      </c>
    </row>
    <row r="8799" spans="1:4" x14ac:dyDescent="0.2">
      <c r="A8799" s="415" t="s">
        <v>11543</v>
      </c>
      <c r="B8799" s="415" t="s">
        <v>4867</v>
      </c>
      <c r="C8799" s="414">
        <v>3000</v>
      </c>
      <c r="D8799" s="414">
        <v>537</v>
      </c>
    </row>
    <row r="8800" spans="1:4" x14ac:dyDescent="0.2">
      <c r="A8800" s="415" t="s">
        <v>11544</v>
      </c>
      <c r="B8800" s="415" t="s">
        <v>4863</v>
      </c>
      <c r="C8800" s="414">
        <v>6851</v>
      </c>
      <c r="D8800" s="414">
        <v>1257.8499999999999</v>
      </c>
    </row>
    <row r="8801" spans="1:4" x14ac:dyDescent="0.2">
      <c r="A8801" s="415" t="s">
        <v>11545</v>
      </c>
      <c r="B8801" s="415" t="s">
        <v>5174</v>
      </c>
      <c r="C8801" s="414">
        <v>5559</v>
      </c>
      <c r="D8801" s="414">
        <v>905.01</v>
      </c>
    </row>
    <row r="8802" spans="1:4" x14ac:dyDescent="0.2">
      <c r="A8802" s="415" t="s">
        <v>11546</v>
      </c>
      <c r="B8802" s="415" t="s">
        <v>5174</v>
      </c>
      <c r="C8802" s="414">
        <v>4431</v>
      </c>
      <c r="D8802" s="414">
        <v>721.37</v>
      </c>
    </row>
    <row r="8803" spans="1:4" x14ac:dyDescent="0.2">
      <c r="A8803" s="415" t="s">
        <v>11547</v>
      </c>
      <c r="B8803" s="415" t="s">
        <v>5175</v>
      </c>
      <c r="C8803" s="414">
        <v>6185</v>
      </c>
      <c r="D8803" s="414">
        <v>984.65</v>
      </c>
    </row>
    <row r="8804" spans="1:4" x14ac:dyDescent="0.2">
      <c r="A8804" s="415" t="s">
        <v>11548</v>
      </c>
      <c r="B8804" s="415" t="s">
        <v>5172</v>
      </c>
      <c r="C8804" s="414">
        <v>2862</v>
      </c>
      <c r="D8804" s="414">
        <v>487.11</v>
      </c>
    </row>
    <row r="8805" spans="1:4" x14ac:dyDescent="0.2">
      <c r="A8805" s="415" t="s">
        <v>11549</v>
      </c>
      <c r="B8805" s="415" t="s">
        <v>5172</v>
      </c>
      <c r="C8805" s="414">
        <v>6948</v>
      </c>
      <c r="D8805" s="414">
        <v>1182.55</v>
      </c>
    </row>
    <row r="8806" spans="1:4" x14ac:dyDescent="0.2">
      <c r="A8806" s="415" t="s">
        <v>11550</v>
      </c>
      <c r="B8806" s="415" t="s">
        <v>5173</v>
      </c>
      <c r="C8806" s="414">
        <v>8783.1932773109202</v>
      </c>
      <c r="D8806" s="414">
        <v>1461.52</v>
      </c>
    </row>
    <row r="8807" spans="1:4" x14ac:dyDescent="0.2">
      <c r="A8807" s="415" t="s">
        <v>11550</v>
      </c>
      <c r="B8807" s="415" t="s">
        <v>5187</v>
      </c>
      <c r="C8807" s="414">
        <v>3759.2067226890699</v>
      </c>
      <c r="D8807" s="414">
        <v>593.58000000000004</v>
      </c>
    </row>
    <row r="8808" spans="1:4" x14ac:dyDescent="0.2">
      <c r="A8808" s="415" t="s">
        <v>11550</v>
      </c>
      <c r="B8808" s="415" t="s">
        <v>5676</v>
      </c>
      <c r="C8808" s="414">
        <v>259.60000000000002</v>
      </c>
      <c r="D8808" s="414">
        <v>7.66</v>
      </c>
    </row>
    <row r="8809" spans="1:4" x14ac:dyDescent="0.2">
      <c r="A8809" s="415" t="s">
        <v>11551</v>
      </c>
      <c r="B8809" s="415" t="s">
        <v>5173</v>
      </c>
      <c r="C8809" s="414">
        <v>2641</v>
      </c>
      <c r="D8809" s="414">
        <v>439.46000000000004</v>
      </c>
    </row>
    <row r="8810" spans="1:4" x14ac:dyDescent="0.2">
      <c r="A8810" s="415" t="s">
        <v>11552</v>
      </c>
      <c r="B8810" s="415" t="s">
        <v>5172</v>
      </c>
      <c r="C8810" s="414">
        <v>7034.2857142869807</v>
      </c>
      <c r="D8810" s="414">
        <v>1197.23</v>
      </c>
    </row>
    <row r="8811" spans="1:4" x14ac:dyDescent="0.2">
      <c r="A8811" s="415" t="s">
        <v>11552</v>
      </c>
      <c r="B8811" s="415" t="s">
        <v>5184</v>
      </c>
      <c r="C8811" s="414">
        <v>4044.7142857130002</v>
      </c>
      <c r="D8811" s="414">
        <v>652.82000000000005</v>
      </c>
    </row>
    <row r="8812" spans="1:4" x14ac:dyDescent="0.2">
      <c r="A8812" s="415" t="s">
        <v>11552</v>
      </c>
      <c r="B8812" s="415" t="s">
        <v>5676</v>
      </c>
      <c r="C8812" s="414">
        <v>47</v>
      </c>
      <c r="D8812" s="414">
        <v>1.39</v>
      </c>
    </row>
    <row r="8813" spans="1:4" x14ac:dyDescent="0.2">
      <c r="A8813" s="415" t="s">
        <v>11553</v>
      </c>
      <c r="B8813" s="415" t="s">
        <v>5174</v>
      </c>
      <c r="C8813" s="414">
        <v>3946</v>
      </c>
      <c r="D8813" s="414">
        <v>642.41</v>
      </c>
    </row>
    <row r="8814" spans="1:4" x14ac:dyDescent="0.2">
      <c r="A8814" s="415" t="s">
        <v>11554</v>
      </c>
      <c r="B8814" s="415" t="s">
        <v>5172</v>
      </c>
      <c r="C8814" s="414">
        <v>8113</v>
      </c>
      <c r="D8814" s="414">
        <v>1380.84</v>
      </c>
    </row>
    <row r="8815" spans="1:4" x14ac:dyDescent="0.2">
      <c r="A8815" s="415" t="s">
        <v>11555</v>
      </c>
      <c r="B8815" s="415" t="s">
        <v>5172</v>
      </c>
      <c r="C8815" s="414">
        <v>9138.4134298880799</v>
      </c>
      <c r="D8815" s="414">
        <v>1555.36</v>
      </c>
    </row>
    <row r="8816" spans="1:4" x14ac:dyDescent="0.2">
      <c r="A8816" s="415" t="s">
        <v>11555</v>
      </c>
      <c r="B8816" s="415" t="s">
        <v>5184</v>
      </c>
      <c r="C8816" s="414">
        <v>1966.5865701119101</v>
      </c>
      <c r="D8816" s="414">
        <v>317.41000000000003</v>
      </c>
    </row>
    <row r="8817" spans="1:4" x14ac:dyDescent="0.2">
      <c r="A8817" s="415" t="s">
        <v>11556</v>
      </c>
      <c r="B8817" s="415" t="s">
        <v>5172</v>
      </c>
      <c r="C8817" s="414">
        <v>5347.4554378713501</v>
      </c>
      <c r="D8817" s="414">
        <v>910.14</v>
      </c>
    </row>
    <row r="8818" spans="1:4" x14ac:dyDescent="0.2">
      <c r="A8818" s="415" t="s">
        <v>11556</v>
      </c>
      <c r="B8818" s="415" t="s">
        <v>5184</v>
      </c>
      <c r="C8818" s="414">
        <v>15352.5445621286</v>
      </c>
      <c r="D8818" s="414">
        <v>2477.9</v>
      </c>
    </row>
    <row r="8819" spans="1:4" x14ac:dyDescent="0.2">
      <c r="A8819" s="415" t="s">
        <v>11556</v>
      </c>
      <c r="B8819" s="415" t="s">
        <v>5676</v>
      </c>
      <c r="C8819" s="414">
        <v>1520</v>
      </c>
      <c r="D8819" s="414">
        <v>44.87</v>
      </c>
    </row>
    <row r="8820" spans="1:4" x14ac:dyDescent="0.2">
      <c r="A8820" s="415" t="s">
        <v>11557</v>
      </c>
      <c r="B8820" s="415" t="s">
        <v>4855</v>
      </c>
      <c r="C8820" s="414">
        <v>2697</v>
      </c>
      <c r="D8820" s="414">
        <v>505.15</v>
      </c>
    </row>
    <row r="8821" spans="1:4" x14ac:dyDescent="0.2">
      <c r="A8821" s="415" t="s">
        <v>11558</v>
      </c>
      <c r="B8821" s="415" t="s">
        <v>4855</v>
      </c>
      <c r="C8821" s="414">
        <v>5370</v>
      </c>
      <c r="D8821" s="414">
        <v>1005.8</v>
      </c>
    </row>
    <row r="8822" spans="1:4" x14ac:dyDescent="0.2">
      <c r="A8822" s="415" t="s">
        <v>11559</v>
      </c>
      <c r="B8822" s="415" t="s">
        <v>5172</v>
      </c>
      <c r="C8822" s="414">
        <v>7304</v>
      </c>
      <c r="D8822" s="414">
        <v>1243.1400000000001</v>
      </c>
    </row>
    <row r="8823" spans="1:4" x14ac:dyDescent="0.2">
      <c r="A8823" s="415" t="s">
        <v>11560</v>
      </c>
      <c r="B8823" s="415" t="s">
        <v>4859</v>
      </c>
      <c r="C8823" s="414">
        <v>6528</v>
      </c>
      <c r="D8823" s="414">
        <v>1210.29</v>
      </c>
    </row>
    <row r="8824" spans="1:4" x14ac:dyDescent="0.2">
      <c r="A8824" s="415" t="s">
        <v>11561</v>
      </c>
      <c r="B8824" s="415" t="s">
        <v>4863</v>
      </c>
      <c r="C8824" s="414">
        <v>3170</v>
      </c>
      <c r="D8824" s="414">
        <v>582.01</v>
      </c>
    </row>
    <row r="8825" spans="1:4" x14ac:dyDescent="0.2">
      <c r="A8825" s="415" t="s">
        <v>11562</v>
      </c>
      <c r="B8825" s="415" t="s">
        <v>4863</v>
      </c>
      <c r="C8825" s="414">
        <v>2385</v>
      </c>
      <c r="D8825" s="414">
        <v>437.89</v>
      </c>
    </row>
    <row r="8826" spans="1:4" x14ac:dyDescent="0.2">
      <c r="A8826" s="415" t="s">
        <v>11563</v>
      </c>
      <c r="B8826" s="415" t="s">
        <v>4867</v>
      </c>
      <c r="C8826" s="414">
        <v>6612.0586025544699</v>
      </c>
      <c r="D8826" s="414">
        <v>1183.56</v>
      </c>
    </row>
    <row r="8827" spans="1:4" x14ac:dyDescent="0.2">
      <c r="A8827" s="415" t="s">
        <v>11563</v>
      </c>
      <c r="B8827" s="415" t="s">
        <v>5676</v>
      </c>
      <c r="C8827" s="414">
        <v>1955.7</v>
      </c>
      <c r="D8827" s="414">
        <v>57.73</v>
      </c>
    </row>
    <row r="8828" spans="1:4" x14ac:dyDescent="0.2">
      <c r="A8828" s="415" t="s">
        <v>11563</v>
      </c>
      <c r="B8828" s="415" t="s">
        <v>4868</v>
      </c>
      <c r="C8828" s="414">
        <v>10989.241397445499</v>
      </c>
      <c r="D8828" s="414">
        <v>1865.97</v>
      </c>
    </row>
    <row r="8829" spans="1:4" x14ac:dyDescent="0.2">
      <c r="A8829" s="415" t="s">
        <v>11564</v>
      </c>
      <c r="B8829" s="415" t="s">
        <v>5172</v>
      </c>
      <c r="C8829" s="414">
        <v>6127</v>
      </c>
      <c r="D8829" s="414">
        <v>1042.82</v>
      </c>
    </row>
    <row r="8830" spans="1:4" x14ac:dyDescent="0.2">
      <c r="A8830" s="415" t="s">
        <v>11565</v>
      </c>
      <c r="B8830" s="415" t="s">
        <v>4871</v>
      </c>
      <c r="C8830" s="414">
        <v>4500</v>
      </c>
      <c r="D8830" s="414">
        <v>785.25</v>
      </c>
    </row>
    <row r="8831" spans="1:4" x14ac:dyDescent="0.2">
      <c r="A8831" s="415" t="s">
        <v>11566</v>
      </c>
      <c r="B8831" s="415" t="s">
        <v>4867</v>
      </c>
      <c r="C8831" s="414">
        <v>2166</v>
      </c>
      <c r="D8831" s="414">
        <v>387.71</v>
      </c>
    </row>
    <row r="8832" spans="1:4" x14ac:dyDescent="0.2">
      <c r="A8832" s="415" t="s">
        <v>11567</v>
      </c>
      <c r="B8832" s="415" t="s">
        <v>5172</v>
      </c>
      <c r="C8832" s="414">
        <v>3742.5</v>
      </c>
      <c r="D8832" s="414">
        <v>636.97</v>
      </c>
    </row>
    <row r="8833" spans="1:4" x14ac:dyDescent="0.2">
      <c r="A8833" s="415" t="s">
        <v>11567</v>
      </c>
      <c r="B8833" s="415" t="s">
        <v>5184</v>
      </c>
      <c r="C8833" s="414">
        <v>5239.5</v>
      </c>
      <c r="D8833" s="414">
        <v>845.66</v>
      </c>
    </row>
    <row r="8834" spans="1:4" x14ac:dyDescent="0.2">
      <c r="A8834" s="415" t="s">
        <v>11568</v>
      </c>
      <c r="B8834" s="415" t="s">
        <v>5172</v>
      </c>
      <c r="C8834" s="414">
        <v>8841</v>
      </c>
      <c r="D8834" s="414">
        <v>1504.74</v>
      </c>
    </row>
    <row r="8835" spans="1:4" x14ac:dyDescent="0.2">
      <c r="A8835" s="415" t="s">
        <v>11569</v>
      </c>
      <c r="B8835" s="415" t="s">
        <v>4871</v>
      </c>
      <c r="C8835" s="414">
        <v>6816</v>
      </c>
      <c r="D8835" s="414">
        <v>1189.3900000000001</v>
      </c>
    </row>
    <row r="8836" spans="1:4" x14ac:dyDescent="0.2">
      <c r="A8836" s="415" t="s">
        <v>11570</v>
      </c>
      <c r="B8836" s="415" t="s">
        <v>5172</v>
      </c>
      <c r="C8836" s="414">
        <v>6470</v>
      </c>
      <c r="D8836" s="414">
        <v>1101.19</v>
      </c>
    </row>
    <row r="8837" spans="1:4" x14ac:dyDescent="0.2">
      <c r="A8837" s="415" t="s">
        <v>11571</v>
      </c>
      <c r="B8837" s="415" t="s">
        <v>5172</v>
      </c>
      <c r="C8837" s="414">
        <v>3951</v>
      </c>
      <c r="D8837" s="414">
        <v>672.46</v>
      </c>
    </row>
    <row r="8838" spans="1:4" x14ac:dyDescent="0.2">
      <c r="A8838" s="415" t="s">
        <v>11572</v>
      </c>
      <c r="B8838" s="415" t="s">
        <v>5172</v>
      </c>
      <c r="C8838" s="414">
        <v>6260</v>
      </c>
      <c r="D8838" s="414">
        <v>1065.45</v>
      </c>
    </row>
    <row r="8839" spans="1:4" x14ac:dyDescent="0.2">
      <c r="A8839" s="415" t="s">
        <v>11573</v>
      </c>
      <c r="B8839" s="415" t="s">
        <v>5172</v>
      </c>
      <c r="C8839" s="414">
        <v>1631</v>
      </c>
      <c r="D8839" s="414">
        <v>277.60000000000002</v>
      </c>
    </row>
    <row r="8840" spans="1:4" x14ac:dyDescent="0.2">
      <c r="A8840" s="415" t="s">
        <v>11574</v>
      </c>
      <c r="B8840" s="415" t="s">
        <v>5173</v>
      </c>
      <c r="C8840" s="414">
        <v>2093.65691489354</v>
      </c>
      <c r="D8840" s="414">
        <v>348.38</v>
      </c>
    </row>
    <row r="8841" spans="1:4" x14ac:dyDescent="0.2">
      <c r="A8841" s="415" t="s">
        <v>11575</v>
      </c>
      <c r="B8841" s="415" t="s">
        <v>5172</v>
      </c>
      <c r="C8841" s="414">
        <v>4334</v>
      </c>
      <c r="D8841" s="414">
        <v>737.65</v>
      </c>
    </row>
    <row r="8842" spans="1:4" x14ac:dyDescent="0.2">
      <c r="A8842" s="415" t="s">
        <v>11576</v>
      </c>
      <c r="B8842" s="415" t="s">
        <v>5174</v>
      </c>
      <c r="C8842" s="414">
        <v>4959</v>
      </c>
      <c r="D8842" s="414">
        <v>807.33999999999992</v>
      </c>
    </row>
    <row r="8843" spans="1:4" x14ac:dyDescent="0.2">
      <c r="A8843" s="415" t="s">
        <v>11577</v>
      </c>
      <c r="B8843" s="415" t="s">
        <v>5172</v>
      </c>
      <c r="C8843" s="414">
        <v>5227</v>
      </c>
      <c r="D8843" s="414">
        <v>889.64</v>
      </c>
    </row>
    <row r="8844" spans="1:4" x14ac:dyDescent="0.2">
      <c r="A8844" s="415" t="s">
        <v>11578</v>
      </c>
      <c r="B8844" s="415" t="s">
        <v>5172</v>
      </c>
      <c r="C8844" s="414">
        <v>5333</v>
      </c>
      <c r="D8844" s="414">
        <v>907.68000000000006</v>
      </c>
    </row>
    <row r="8845" spans="1:4" x14ac:dyDescent="0.2">
      <c r="A8845" s="415" t="s">
        <v>11579</v>
      </c>
      <c r="B8845" s="415" t="s">
        <v>5173</v>
      </c>
      <c r="C8845" s="414">
        <v>3624</v>
      </c>
      <c r="D8845" s="414">
        <v>603.03</v>
      </c>
    </row>
    <row r="8846" spans="1:4" x14ac:dyDescent="0.2">
      <c r="A8846" s="415" t="s">
        <v>11580</v>
      </c>
      <c r="B8846" s="415" t="s">
        <v>5172</v>
      </c>
      <c r="C8846" s="414">
        <v>5552</v>
      </c>
      <c r="D8846" s="414">
        <v>944.95</v>
      </c>
    </row>
    <row r="8847" spans="1:4" x14ac:dyDescent="0.2">
      <c r="A8847" s="415" t="s">
        <v>11581</v>
      </c>
      <c r="B8847" s="415" t="s">
        <v>5175</v>
      </c>
      <c r="C8847" s="414">
        <v>1786</v>
      </c>
      <c r="D8847" s="414">
        <v>284.33</v>
      </c>
    </row>
    <row r="8848" spans="1:4" x14ac:dyDescent="0.2">
      <c r="A8848" s="415" t="s">
        <v>11582</v>
      </c>
      <c r="B8848" s="415" t="s">
        <v>5173</v>
      </c>
      <c r="C8848" s="414">
        <v>7462.7087198515555</v>
      </c>
      <c r="D8848" s="414">
        <v>1241.81</v>
      </c>
    </row>
    <row r="8849" spans="1:4" x14ac:dyDescent="0.2">
      <c r="A8849" s="415" t="s">
        <v>11582</v>
      </c>
      <c r="B8849" s="415" t="s">
        <v>5187</v>
      </c>
      <c r="C8849" s="414">
        <v>2593.2912801484194</v>
      </c>
      <c r="D8849" s="414">
        <v>409.48</v>
      </c>
    </row>
    <row r="8850" spans="1:4" x14ac:dyDescent="0.2">
      <c r="A8850" s="415" t="s">
        <v>11583</v>
      </c>
      <c r="B8850" s="415" t="s">
        <v>5174</v>
      </c>
      <c r="C8850" s="414">
        <v>9110.2040816326498</v>
      </c>
      <c r="D8850" s="414">
        <v>1483.14</v>
      </c>
    </row>
    <row r="8851" spans="1:4" x14ac:dyDescent="0.2">
      <c r="A8851" s="415" t="s">
        <v>11583</v>
      </c>
      <c r="B8851" s="415" t="s">
        <v>5190</v>
      </c>
      <c r="C8851" s="414">
        <v>2049.7959183673402</v>
      </c>
      <c r="D8851" s="414">
        <v>316.49</v>
      </c>
    </row>
    <row r="8852" spans="1:4" x14ac:dyDescent="0.2">
      <c r="A8852" s="415" t="s">
        <v>11584</v>
      </c>
      <c r="B8852" s="415" t="s">
        <v>5173</v>
      </c>
      <c r="C8852" s="414">
        <v>3915</v>
      </c>
      <c r="D8852" s="414">
        <v>651.46</v>
      </c>
    </row>
    <row r="8853" spans="1:4" x14ac:dyDescent="0.2">
      <c r="A8853" s="415" t="s">
        <v>11585</v>
      </c>
      <c r="B8853" s="415" t="s">
        <v>5174</v>
      </c>
      <c r="C8853" s="414">
        <v>7432</v>
      </c>
      <c r="D8853" s="414">
        <v>1209.93</v>
      </c>
    </row>
    <row r="8854" spans="1:4" x14ac:dyDescent="0.2">
      <c r="A8854" s="415" t="s">
        <v>11586</v>
      </c>
      <c r="B8854" s="415" t="s">
        <v>5173</v>
      </c>
      <c r="C8854" s="414">
        <v>5558</v>
      </c>
      <c r="D8854" s="414">
        <v>924.85</v>
      </c>
    </row>
    <row r="8855" spans="1:4" x14ac:dyDescent="0.2">
      <c r="A8855" s="415" t="s">
        <v>11587</v>
      </c>
      <c r="B8855" s="415" t="s">
        <v>5173</v>
      </c>
      <c r="C8855" s="414">
        <v>7289</v>
      </c>
      <c r="D8855" s="414">
        <v>1212.8899999999999</v>
      </c>
    </row>
    <row r="8856" spans="1:4" x14ac:dyDescent="0.2">
      <c r="A8856" s="415" t="s">
        <v>11588</v>
      </c>
      <c r="B8856" s="415" t="s">
        <v>5173</v>
      </c>
      <c r="C8856" s="414">
        <v>6915.4518950437296</v>
      </c>
      <c r="D8856" s="414">
        <v>1150.73</v>
      </c>
    </row>
    <row r="8857" spans="1:4" x14ac:dyDescent="0.2">
      <c r="A8857" s="415" t="s">
        <v>11588</v>
      </c>
      <c r="B8857" s="415" t="s">
        <v>5187</v>
      </c>
      <c r="C8857" s="414">
        <v>200.548104956267</v>
      </c>
      <c r="D8857" s="414">
        <v>31.67</v>
      </c>
    </row>
    <row r="8858" spans="1:4" x14ac:dyDescent="0.2">
      <c r="A8858" s="415" t="s">
        <v>11589</v>
      </c>
      <c r="B8858" s="415" t="s">
        <v>5173</v>
      </c>
      <c r="C8858" s="414">
        <v>1365</v>
      </c>
      <c r="D8858" s="414">
        <v>227.14</v>
      </c>
    </row>
    <row r="8859" spans="1:4" x14ac:dyDescent="0.2">
      <c r="A8859" s="415" t="s">
        <v>11590</v>
      </c>
      <c r="B8859" s="415" t="s">
        <v>5173</v>
      </c>
      <c r="C8859" s="414">
        <v>6573.3333333333303</v>
      </c>
      <c r="D8859" s="414">
        <v>1093.8</v>
      </c>
    </row>
    <row r="8860" spans="1:4" x14ac:dyDescent="0.2">
      <c r="A8860" s="415" t="s">
        <v>11590</v>
      </c>
      <c r="B8860" s="415" t="s">
        <v>5187</v>
      </c>
      <c r="C8860" s="414">
        <v>328.666666666666</v>
      </c>
      <c r="D8860" s="414">
        <v>51.9</v>
      </c>
    </row>
    <row r="8861" spans="1:4" x14ac:dyDescent="0.2">
      <c r="A8861" s="415" t="s">
        <v>11591</v>
      </c>
      <c r="B8861" s="415" t="s">
        <v>5174</v>
      </c>
      <c r="C8861" s="414">
        <v>3329</v>
      </c>
      <c r="D8861" s="414">
        <v>541.96</v>
      </c>
    </row>
    <row r="8862" spans="1:4" x14ac:dyDescent="0.2">
      <c r="A8862" s="415" t="s">
        <v>11592</v>
      </c>
      <c r="B8862" s="415" t="s">
        <v>5174</v>
      </c>
      <c r="C8862" s="414">
        <v>4512</v>
      </c>
      <c r="D8862" s="414">
        <v>734.55</v>
      </c>
    </row>
    <row r="8863" spans="1:4" x14ac:dyDescent="0.2">
      <c r="A8863" s="415" t="s">
        <v>11594</v>
      </c>
      <c r="B8863" s="415" t="s">
        <v>5174</v>
      </c>
      <c r="C8863" s="414">
        <v>1031</v>
      </c>
      <c r="D8863" s="414">
        <v>167.85</v>
      </c>
    </row>
    <row r="8864" spans="1:4" x14ac:dyDescent="0.2">
      <c r="A8864" s="415" t="s">
        <v>11595</v>
      </c>
      <c r="B8864" s="415" t="s">
        <v>5174</v>
      </c>
      <c r="C8864" s="414">
        <v>2769</v>
      </c>
      <c r="D8864" s="414">
        <v>450.79</v>
      </c>
    </row>
    <row r="8865" spans="1:4" x14ac:dyDescent="0.2">
      <c r="A8865" s="415" t="s">
        <v>11596</v>
      </c>
      <c r="B8865" s="415" t="s">
        <v>5172</v>
      </c>
      <c r="C8865" s="414">
        <v>6405.6795131845802</v>
      </c>
      <c r="D8865" s="414">
        <v>1090.25</v>
      </c>
    </row>
    <row r="8866" spans="1:4" x14ac:dyDescent="0.2">
      <c r="A8866" s="415" t="s">
        <v>11596</v>
      </c>
      <c r="B8866" s="415" t="s">
        <v>5184</v>
      </c>
      <c r="C8866" s="414">
        <v>3068.3204868154098</v>
      </c>
      <c r="D8866" s="414">
        <v>495.23</v>
      </c>
    </row>
    <row r="8867" spans="1:4" x14ac:dyDescent="0.2">
      <c r="A8867" s="415" t="s">
        <v>11597</v>
      </c>
      <c r="B8867" s="415" t="s">
        <v>5172</v>
      </c>
      <c r="C8867" s="414">
        <v>7049.4331065759598</v>
      </c>
      <c r="D8867" s="414">
        <v>1199.81</v>
      </c>
    </row>
    <row r="8868" spans="1:4" x14ac:dyDescent="0.2">
      <c r="A8868" s="415" t="s">
        <v>11597</v>
      </c>
      <c r="B8868" s="415" t="s">
        <v>5184</v>
      </c>
      <c r="C8868" s="414">
        <v>722.56689342403604</v>
      </c>
      <c r="D8868" s="414">
        <v>116.62</v>
      </c>
    </row>
    <row r="8869" spans="1:4" x14ac:dyDescent="0.2">
      <c r="A8869" s="415" t="s">
        <v>11598</v>
      </c>
      <c r="B8869" s="415" t="s">
        <v>5173</v>
      </c>
      <c r="C8869" s="414">
        <v>5921</v>
      </c>
      <c r="D8869" s="414">
        <v>985.26</v>
      </c>
    </row>
    <row r="8870" spans="1:4" x14ac:dyDescent="0.2">
      <c r="A8870" s="415" t="s">
        <v>11599</v>
      </c>
      <c r="B8870" s="415" t="s">
        <v>5173</v>
      </c>
      <c r="C8870" s="414">
        <v>5198</v>
      </c>
      <c r="D8870" s="414">
        <v>864.95</v>
      </c>
    </row>
    <row r="8871" spans="1:4" x14ac:dyDescent="0.2">
      <c r="A8871" s="415" t="s">
        <v>11600</v>
      </c>
      <c r="B8871" s="415" t="s">
        <v>5174</v>
      </c>
      <c r="C8871" s="414">
        <v>3934</v>
      </c>
      <c r="D8871" s="414">
        <v>640.46</v>
      </c>
    </row>
    <row r="8872" spans="1:4" x14ac:dyDescent="0.2">
      <c r="A8872" s="415" t="s">
        <v>11601</v>
      </c>
      <c r="B8872" s="415" t="s">
        <v>5174</v>
      </c>
      <c r="C8872" s="414">
        <v>5416</v>
      </c>
      <c r="D8872" s="414">
        <v>881.72</v>
      </c>
    </row>
    <row r="8873" spans="1:4" x14ac:dyDescent="0.2">
      <c r="A8873" s="415" t="s">
        <v>11602</v>
      </c>
      <c r="B8873" s="415" t="s">
        <v>5173</v>
      </c>
      <c r="C8873" s="414">
        <v>6144</v>
      </c>
      <c r="D8873" s="414">
        <v>1022.36</v>
      </c>
    </row>
    <row r="8874" spans="1:4" x14ac:dyDescent="0.2">
      <c r="A8874" s="415" t="s">
        <v>11603</v>
      </c>
      <c r="B8874" s="415" t="s">
        <v>5174</v>
      </c>
      <c r="C8874" s="414">
        <v>2474</v>
      </c>
      <c r="D8874" s="414">
        <v>402.77</v>
      </c>
    </row>
    <row r="8875" spans="1:4" x14ac:dyDescent="0.2">
      <c r="A8875" s="415" t="s">
        <v>11604</v>
      </c>
      <c r="B8875" s="415" t="s">
        <v>5174</v>
      </c>
      <c r="C8875" s="414">
        <v>6998</v>
      </c>
      <c r="D8875" s="414">
        <v>1139.27</v>
      </c>
    </row>
    <row r="8876" spans="1:4" x14ac:dyDescent="0.2">
      <c r="A8876" s="415" t="s">
        <v>11605</v>
      </c>
      <c r="B8876" s="415" t="s">
        <v>5174</v>
      </c>
      <c r="C8876" s="414">
        <v>4632</v>
      </c>
      <c r="D8876" s="414">
        <v>754.09</v>
      </c>
    </row>
    <row r="8877" spans="1:4" x14ac:dyDescent="0.2">
      <c r="A8877" s="415" t="s">
        <v>11606</v>
      </c>
      <c r="B8877" s="415" t="s">
        <v>5174</v>
      </c>
      <c r="C8877" s="414">
        <v>3965</v>
      </c>
      <c r="D8877" s="414">
        <v>645.5</v>
      </c>
    </row>
    <row r="8878" spans="1:4" x14ac:dyDescent="0.2">
      <c r="A8878" s="415" t="s">
        <v>11607</v>
      </c>
      <c r="B8878" s="415" t="s">
        <v>5175</v>
      </c>
      <c r="C8878" s="414">
        <v>6780</v>
      </c>
      <c r="D8878" s="414">
        <v>1079.3699999999999</v>
      </c>
    </row>
    <row r="8879" spans="1:4" x14ac:dyDescent="0.2">
      <c r="A8879" s="415" t="s">
        <v>11608</v>
      </c>
      <c r="B8879" s="415" t="s">
        <v>5174</v>
      </c>
      <c r="C8879" s="414">
        <v>4678</v>
      </c>
      <c r="D8879" s="414">
        <v>761.58</v>
      </c>
    </row>
    <row r="8880" spans="1:4" x14ac:dyDescent="0.2">
      <c r="A8880" s="415" t="s">
        <v>11609</v>
      </c>
      <c r="B8880" s="415" t="s">
        <v>5174</v>
      </c>
      <c r="C8880" s="414">
        <v>8520</v>
      </c>
      <c r="D8880" s="414">
        <v>1387.06</v>
      </c>
    </row>
    <row r="8881" spans="1:4" x14ac:dyDescent="0.2">
      <c r="A8881" s="415" t="s">
        <v>11610</v>
      </c>
      <c r="B8881" s="415" t="s">
        <v>5173</v>
      </c>
      <c r="C8881" s="414">
        <v>6209.3023255813896</v>
      </c>
      <c r="D8881" s="414">
        <v>1033.23</v>
      </c>
    </row>
    <row r="8882" spans="1:4" x14ac:dyDescent="0.2">
      <c r="A8882" s="415" t="s">
        <v>11610</v>
      </c>
      <c r="B8882" s="415" t="s">
        <v>5187</v>
      </c>
      <c r="C8882" s="414">
        <v>198.69767441860401</v>
      </c>
      <c r="D8882" s="414">
        <v>31.37</v>
      </c>
    </row>
    <row r="8883" spans="1:4" x14ac:dyDescent="0.2">
      <c r="A8883" s="415" t="s">
        <v>11611</v>
      </c>
      <c r="B8883" s="415" t="s">
        <v>5172</v>
      </c>
      <c r="C8883" s="414">
        <v>7454.7826086956502</v>
      </c>
      <c r="D8883" s="414">
        <v>1268.8</v>
      </c>
    </row>
    <row r="8884" spans="1:4" x14ac:dyDescent="0.2">
      <c r="A8884" s="415" t="s">
        <v>11611</v>
      </c>
      <c r="B8884" s="415" t="s">
        <v>5184</v>
      </c>
      <c r="C8884" s="414">
        <v>1118.21739130434</v>
      </c>
      <c r="D8884" s="414">
        <v>180.48</v>
      </c>
    </row>
    <row r="8885" spans="1:4" x14ac:dyDescent="0.2">
      <c r="A8885" s="415" t="s">
        <v>11612</v>
      </c>
      <c r="B8885" s="415" t="s">
        <v>5174</v>
      </c>
      <c r="C8885" s="414">
        <v>5858</v>
      </c>
      <c r="D8885" s="414">
        <v>953.68</v>
      </c>
    </row>
    <row r="8886" spans="1:4" x14ac:dyDescent="0.2">
      <c r="A8886" s="415" t="s">
        <v>11613</v>
      </c>
      <c r="B8886" s="415" t="s">
        <v>4871</v>
      </c>
      <c r="C8886" s="414">
        <v>6227</v>
      </c>
      <c r="D8886" s="414">
        <v>1086.6099999999999</v>
      </c>
    </row>
    <row r="8887" spans="1:4" x14ac:dyDescent="0.2">
      <c r="A8887" s="415" t="s">
        <v>11614</v>
      </c>
      <c r="B8887" s="415" t="s">
        <v>5174</v>
      </c>
      <c r="C8887" s="414">
        <v>6973.3918884009199</v>
      </c>
      <c r="D8887" s="414">
        <v>1135.27</v>
      </c>
    </row>
    <row r="8888" spans="1:4" x14ac:dyDescent="0.2">
      <c r="A8888" s="415" t="s">
        <v>11614</v>
      </c>
      <c r="B8888" s="415" t="s">
        <v>5190</v>
      </c>
      <c r="C8888" s="414">
        <v>6523.6081115990701</v>
      </c>
      <c r="D8888" s="414">
        <v>1007.25</v>
      </c>
    </row>
    <row r="8889" spans="1:4" x14ac:dyDescent="0.2">
      <c r="A8889" s="415" t="s">
        <v>11615</v>
      </c>
      <c r="B8889" s="415" t="s">
        <v>5176</v>
      </c>
      <c r="C8889" s="414">
        <v>6899.55022488755</v>
      </c>
      <c r="D8889" s="414">
        <v>1078.4000000000001</v>
      </c>
    </row>
    <row r="8890" spans="1:4" x14ac:dyDescent="0.2">
      <c r="A8890" s="415" t="s">
        <v>11615</v>
      </c>
      <c r="B8890" s="415" t="s">
        <v>5196</v>
      </c>
      <c r="C8890" s="414">
        <v>2304.44977511244</v>
      </c>
      <c r="D8890" s="414">
        <v>341.75</v>
      </c>
    </row>
    <row r="8891" spans="1:4" x14ac:dyDescent="0.2">
      <c r="A8891" s="415" t="s">
        <v>11616</v>
      </c>
      <c r="B8891" s="415" t="s">
        <v>5175</v>
      </c>
      <c r="C8891" s="414">
        <v>5421</v>
      </c>
      <c r="D8891" s="414">
        <v>863.02</v>
      </c>
    </row>
    <row r="8892" spans="1:4" x14ac:dyDescent="0.2">
      <c r="A8892" s="415" t="s">
        <v>11617</v>
      </c>
      <c r="B8892" s="415" t="s">
        <v>5175</v>
      </c>
      <c r="C8892" s="414">
        <v>6709</v>
      </c>
      <c r="D8892" s="414">
        <v>1068.07</v>
      </c>
    </row>
    <row r="8893" spans="1:4" x14ac:dyDescent="0.2">
      <c r="A8893" s="415" t="s">
        <v>11618</v>
      </c>
      <c r="B8893" s="415" t="s">
        <v>5175</v>
      </c>
      <c r="C8893" s="414">
        <v>7655.8139534883703</v>
      </c>
      <c r="D8893" s="414">
        <v>1218.81</v>
      </c>
    </row>
    <row r="8894" spans="1:4" x14ac:dyDescent="0.2">
      <c r="A8894" s="415" t="s">
        <v>11618</v>
      </c>
      <c r="B8894" s="415" t="s">
        <v>5193</v>
      </c>
      <c r="C8894" s="414">
        <v>574.18604651162696</v>
      </c>
      <c r="D8894" s="414">
        <v>86.7</v>
      </c>
    </row>
    <row r="8895" spans="1:4" x14ac:dyDescent="0.2">
      <c r="A8895" s="415" t="s">
        <v>11619</v>
      </c>
      <c r="B8895" s="415" t="s">
        <v>5172</v>
      </c>
      <c r="C8895" s="414">
        <v>1601</v>
      </c>
      <c r="D8895" s="414">
        <v>272.49</v>
      </c>
    </row>
    <row r="8896" spans="1:4" x14ac:dyDescent="0.2">
      <c r="A8896" s="415" t="s">
        <v>11620</v>
      </c>
      <c r="B8896" s="415" t="s">
        <v>5174</v>
      </c>
      <c r="C8896" s="414">
        <v>1824</v>
      </c>
      <c r="D8896" s="414">
        <v>296.95000000000005</v>
      </c>
    </row>
    <row r="8897" spans="1:4" x14ac:dyDescent="0.2">
      <c r="A8897" s="415" t="s">
        <v>11621</v>
      </c>
      <c r="B8897" s="415" t="s">
        <v>5174</v>
      </c>
      <c r="C8897" s="414">
        <v>4376</v>
      </c>
      <c r="D8897" s="414">
        <v>712.41</v>
      </c>
    </row>
    <row r="8898" spans="1:4" x14ac:dyDescent="0.2">
      <c r="A8898" s="415" t="s">
        <v>11622</v>
      </c>
      <c r="B8898" s="415" t="s">
        <v>5174</v>
      </c>
      <c r="C8898" s="414">
        <v>3301</v>
      </c>
      <c r="D8898" s="414">
        <v>537.4</v>
      </c>
    </row>
    <row r="8899" spans="1:4" x14ac:dyDescent="0.2">
      <c r="A8899" s="415" t="s">
        <v>11623</v>
      </c>
      <c r="B8899" s="415" t="s">
        <v>5174</v>
      </c>
      <c r="C8899" s="414">
        <v>6478</v>
      </c>
      <c r="D8899" s="414">
        <v>1054.6100000000001</v>
      </c>
    </row>
    <row r="8900" spans="1:4" x14ac:dyDescent="0.2">
      <c r="A8900" s="415" t="s">
        <v>11624</v>
      </c>
      <c r="B8900" s="415" t="s">
        <v>5174</v>
      </c>
      <c r="C8900" s="414">
        <v>5507.5231481481396</v>
      </c>
      <c r="D8900" s="414">
        <v>896.62</v>
      </c>
    </row>
    <row r="8901" spans="1:4" x14ac:dyDescent="0.2">
      <c r="A8901" s="415" t="s">
        <v>11624</v>
      </c>
      <c r="B8901" s="415" t="s">
        <v>5190</v>
      </c>
      <c r="C8901" s="414">
        <v>4009.4768518518499</v>
      </c>
      <c r="D8901" s="414">
        <v>619.05999999999995</v>
      </c>
    </row>
    <row r="8902" spans="1:4" x14ac:dyDescent="0.2">
      <c r="A8902" s="415" t="s">
        <v>11625</v>
      </c>
      <c r="B8902" s="415" t="s">
        <v>5174</v>
      </c>
      <c r="C8902" s="414">
        <v>2856</v>
      </c>
      <c r="D8902" s="414">
        <v>464.96</v>
      </c>
    </row>
    <row r="8903" spans="1:4" x14ac:dyDescent="0.2">
      <c r="A8903" s="415" t="s">
        <v>11626</v>
      </c>
      <c r="B8903" s="415" t="s">
        <v>5173</v>
      </c>
      <c r="C8903" s="414">
        <v>6421</v>
      </c>
      <c r="D8903" s="414">
        <v>1068.45</v>
      </c>
    </row>
    <row r="8904" spans="1:4" x14ac:dyDescent="0.2">
      <c r="A8904" s="415" t="s">
        <v>11627</v>
      </c>
      <c r="B8904" s="415" t="s">
        <v>5173</v>
      </c>
      <c r="C8904" s="414">
        <v>6403</v>
      </c>
      <c r="D8904" s="414">
        <v>1065.46</v>
      </c>
    </row>
    <row r="8905" spans="1:4" x14ac:dyDescent="0.2">
      <c r="A8905" s="415" t="s">
        <v>11628</v>
      </c>
      <c r="B8905" s="415" t="s">
        <v>5175</v>
      </c>
      <c r="C8905" s="414">
        <v>9145.8937198067597</v>
      </c>
      <c r="D8905" s="414">
        <v>1456.03</v>
      </c>
    </row>
    <row r="8906" spans="1:4" x14ac:dyDescent="0.2">
      <c r="A8906" s="415" t="s">
        <v>11628</v>
      </c>
      <c r="B8906" s="415" t="s">
        <v>5676</v>
      </c>
      <c r="C8906" s="414">
        <v>594.20000000000005</v>
      </c>
      <c r="D8906" s="414">
        <v>17.54</v>
      </c>
    </row>
    <row r="8907" spans="1:4" x14ac:dyDescent="0.2">
      <c r="A8907" s="415" t="s">
        <v>11628</v>
      </c>
      <c r="B8907" s="415" t="s">
        <v>5193</v>
      </c>
      <c r="C8907" s="414">
        <v>7892.9062801932296</v>
      </c>
      <c r="D8907" s="414">
        <v>1191.83</v>
      </c>
    </row>
    <row r="8908" spans="1:4" x14ac:dyDescent="0.2">
      <c r="A8908" s="415" t="s">
        <v>11629</v>
      </c>
      <c r="B8908" s="415" t="s">
        <v>5175</v>
      </c>
      <c r="C8908" s="414">
        <v>7641</v>
      </c>
      <c r="D8908" s="414">
        <v>1216.45</v>
      </c>
    </row>
    <row r="8909" spans="1:4" x14ac:dyDescent="0.2">
      <c r="A8909" s="415" t="s">
        <v>11630</v>
      </c>
      <c r="B8909" s="415" t="s">
        <v>4867</v>
      </c>
      <c r="C8909" s="414">
        <v>4597.6202446790649</v>
      </c>
      <c r="D8909" s="414">
        <v>822.97</v>
      </c>
    </row>
    <row r="8910" spans="1:4" x14ac:dyDescent="0.2">
      <c r="A8910" s="415" t="s">
        <v>11630</v>
      </c>
      <c r="B8910" s="415" t="s">
        <v>4868</v>
      </c>
      <c r="C8910" s="414">
        <v>13792.860734037184</v>
      </c>
      <c r="D8910" s="414">
        <v>2342.0300000000002</v>
      </c>
    </row>
    <row r="8911" spans="1:4" x14ac:dyDescent="0.2">
      <c r="A8911" s="415" t="s">
        <v>11630</v>
      </c>
      <c r="B8911" s="415" t="s">
        <v>4869</v>
      </c>
      <c r="C8911" s="414">
        <v>36477.51902128369</v>
      </c>
      <c r="D8911" s="414">
        <v>5526.36</v>
      </c>
    </row>
    <row r="8912" spans="1:4" x14ac:dyDescent="0.2">
      <c r="A8912" s="415" t="s">
        <v>11631</v>
      </c>
      <c r="B8912" s="415" t="s">
        <v>5176</v>
      </c>
      <c r="C8912" s="414">
        <v>6261</v>
      </c>
      <c r="D8912" s="414">
        <v>978.59</v>
      </c>
    </row>
    <row r="8913" spans="1:4" x14ac:dyDescent="0.2">
      <c r="A8913" s="415" t="s">
        <v>11632</v>
      </c>
      <c r="B8913" s="415" t="s">
        <v>5174</v>
      </c>
      <c r="C8913" s="414">
        <v>8188.2817643186299</v>
      </c>
      <c r="D8913" s="414">
        <v>1333.05</v>
      </c>
    </row>
    <row r="8914" spans="1:4" x14ac:dyDescent="0.2">
      <c r="A8914" s="415" t="s">
        <v>11632</v>
      </c>
      <c r="B8914" s="415" t="s">
        <v>5190</v>
      </c>
      <c r="C8914" s="414">
        <v>4249.7182356813601</v>
      </c>
      <c r="D8914" s="414">
        <v>656.16</v>
      </c>
    </row>
    <row r="8915" spans="1:4" x14ac:dyDescent="0.2">
      <c r="A8915" s="415" t="s">
        <v>11633</v>
      </c>
      <c r="B8915" s="415" t="s">
        <v>5175</v>
      </c>
      <c r="C8915" s="414">
        <v>7534</v>
      </c>
      <c r="D8915" s="414">
        <v>1199.4100000000001</v>
      </c>
    </row>
    <row r="8916" spans="1:4" x14ac:dyDescent="0.2">
      <c r="A8916" s="415" t="s">
        <v>11634</v>
      </c>
      <c r="B8916" s="415" t="s">
        <v>5174</v>
      </c>
      <c r="C8916" s="414">
        <v>6492</v>
      </c>
      <c r="D8916" s="414">
        <v>1056.9000000000001</v>
      </c>
    </row>
    <row r="8917" spans="1:4" x14ac:dyDescent="0.2">
      <c r="A8917" s="415" t="s">
        <v>11635</v>
      </c>
      <c r="B8917" s="415" t="s">
        <v>5174</v>
      </c>
      <c r="C8917" s="414">
        <v>3368</v>
      </c>
      <c r="D8917" s="414">
        <v>548.30999999999995</v>
      </c>
    </row>
    <row r="8918" spans="1:4" x14ac:dyDescent="0.2">
      <c r="A8918" s="415" t="s">
        <v>11636</v>
      </c>
      <c r="B8918" s="415" t="s">
        <v>5175</v>
      </c>
      <c r="C8918" s="414">
        <v>8180</v>
      </c>
      <c r="D8918" s="414">
        <v>1302.26</v>
      </c>
    </row>
    <row r="8919" spans="1:4" x14ac:dyDescent="0.2">
      <c r="A8919" s="415" t="s">
        <v>11637</v>
      </c>
      <c r="B8919" s="415" t="s">
        <v>5175</v>
      </c>
      <c r="C8919" s="414">
        <v>3860</v>
      </c>
      <c r="D8919" s="414">
        <v>614.51</v>
      </c>
    </row>
    <row r="8920" spans="1:4" x14ac:dyDescent="0.2">
      <c r="A8920" s="415" t="s">
        <v>11638</v>
      </c>
      <c r="B8920" s="415" t="s">
        <v>5172</v>
      </c>
      <c r="C8920" s="414">
        <v>4214</v>
      </c>
      <c r="D8920" s="414">
        <v>717.22</v>
      </c>
    </row>
    <row r="8921" spans="1:4" x14ac:dyDescent="0.2">
      <c r="A8921" s="415" t="s">
        <v>11639</v>
      </c>
      <c r="B8921" s="415" t="s">
        <v>5175</v>
      </c>
      <c r="C8921" s="414">
        <v>3474</v>
      </c>
      <c r="D8921" s="414">
        <v>553.04000000000008</v>
      </c>
    </row>
    <row r="8922" spans="1:4" x14ac:dyDescent="0.2">
      <c r="A8922" s="415" t="s">
        <v>11640</v>
      </c>
      <c r="B8922" s="415" t="s">
        <v>5175</v>
      </c>
      <c r="C8922" s="414">
        <v>4563.6734693877497</v>
      </c>
      <c r="D8922" s="414">
        <v>726.54</v>
      </c>
    </row>
    <row r="8923" spans="1:4" x14ac:dyDescent="0.2">
      <c r="A8923" s="415" t="s">
        <v>11640</v>
      </c>
      <c r="B8923" s="415" t="s">
        <v>5676</v>
      </c>
      <c r="C8923" s="414">
        <v>745.4</v>
      </c>
      <c r="D8923" s="414">
        <v>22</v>
      </c>
    </row>
    <row r="8924" spans="1:4" x14ac:dyDescent="0.2">
      <c r="A8924" s="415" t="s">
        <v>11640</v>
      </c>
      <c r="B8924" s="415" t="s">
        <v>5193</v>
      </c>
      <c r="C8924" s="414">
        <v>2144.9265306122402</v>
      </c>
      <c r="D8924" s="414">
        <v>323.88</v>
      </c>
    </row>
    <row r="8925" spans="1:4" x14ac:dyDescent="0.2">
      <c r="A8925" s="415" t="s">
        <v>11641</v>
      </c>
      <c r="B8925" s="415" t="s">
        <v>4863</v>
      </c>
      <c r="C8925" s="414">
        <v>8580.0084530853437</v>
      </c>
      <c r="D8925" s="414">
        <v>1575.29</v>
      </c>
    </row>
    <row r="8926" spans="1:4" x14ac:dyDescent="0.2">
      <c r="A8926" s="415" t="s">
        <v>11641</v>
      </c>
      <c r="B8926" s="415" t="s">
        <v>4864</v>
      </c>
      <c r="C8926" s="414">
        <v>25740.025359256102</v>
      </c>
      <c r="D8926" s="414">
        <v>4483.920000000001</v>
      </c>
    </row>
    <row r="8927" spans="1:4" x14ac:dyDescent="0.2">
      <c r="A8927" s="415" t="s">
        <v>11641</v>
      </c>
      <c r="B8927" s="415" t="s">
        <v>4865</v>
      </c>
      <c r="C8927" s="414">
        <v>6280.5661876584791</v>
      </c>
      <c r="D8927" s="414">
        <v>975.36999999999989</v>
      </c>
    </row>
    <row r="8928" spans="1:4" x14ac:dyDescent="0.2">
      <c r="A8928" s="415" t="s">
        <v>11642</v>
      </c>
      <c r="B8928" s="415" t="s">
        <v>5173</v>
      </c>
      <c r="C8928" s="414">
        <v>8144.8240693523703</v>
      </c>
      <c r="D8928" s="414">
        <v>1355.3</v>
      </c>
    </row>
    <row r="8929" spans="1:4" x14ac:dyDescent="0.2">
      <c r="A8929" s="415" t="s">
        <v>11642</v>
      </c>
      <c r="B8929" s="415" t="s">
        <v>5187</v>
      </c>
      <c r="C8929" s="414">
        <v>15813.1759306476</v>
      </c>
      <c r="D8929" s="414">
        <v>2496.9</v>
      </c>
    </row>
    <row r="8930" spans="1:4" x14ac:dyDescent="0.2">
      <c r="A8930" s="415" t="s">
        <v>11642</v>
      </c>
      <c r="B8930" s="415" t="s">
        <v>5676</v>
      </c>
      <c r="C8930" s="414">
        <v>2188.99999999999</v>
      </c>
      <c r="D8930" s="414">
        <v>64.62</v>
      </c>
    </row>
    <row r="8931" spans="1:4" x14ac:dyDescent="0.2">
      <c r="A8931" s="415" t="s">
        <v>11643</v>
      </c>
      <c r="B8931" s="415" t="s">
        <v>5175</v>
      </c>
      <c r="C8931" s="414">
        <v>5100</v>
      </c>
      <c r="D8931" s="414">
        <v>811.92</v>
      </c>
    </row>
    <row r="8932" spans="1:4" x14ac:dyDescent="0.2">
      <c r="A8932" s="415" t="s">
        <v>11644</v>
      </c>
      <c r="B8932" s="415" t="s">
        <v>5172</v>
      </c>
      <c r="C8932" s="414">
        <v>4643</v>
      </c>
      <c r="D8932" s="414">
        <v>790.24</v>
      </c>
    </row>
    <row r="8933" spans="1:4" x14ac:dyDescent="0.2">
      <c r="A8933" s="415" t="s">
        <v>11645</v>
      </c>
      <c r="B8933" s="415" t="s">
        <v>5175</v>
      </c>
      <c r="C8933" s="414">
        <v>3551</v>
      </c>
      <c r="D8933" s="414">
        <v>565.31999999999994</v>
      </c>
    </row>
    <row r="8934" spans="1:4" x14ac:dyDescent="0.2">
      <c r="A8934" s="415" t="s">
        <v>11646</v>
      </c>
      <c r="B8934" s="415" t="s">
        <v>5174</v>
      </c>
      <c r="C8934" s="414">
        <v>3587</v>
      </c>
      <c r="D8934" s="414">
        <v>583.96</v>
      </c>
    </row>
    <row r="8935" spans="1:4" x14ac:dyDescent="0.2">
      <c r="A8935" s="415" t="s">
        <v>11647</v>
      </c>
      <c r="B8935" s="415" t="s">
        <v>4863</v>
      </c>
      <c r="C8935" s="414">
        <v>7204.2936655181502</v>
      </c>
      <c r="D8935" s="414">
        <v>1322.71</v>
      </c>
    </row>
    <row r="8936" spans="1:4" x14ac:dyDescent="0.2">
      <c r="A8936" s="415" t="s">
        <v>11647</v>
      </c>
      <c r="B8936" s="415" t="s">
        <v>4864</v>
      </c>
      <c r="C8936" s="414">
        <v>6386.6063344818403</v>
      </c>
      <c r="D8936" s="414">
        <v>1112.55</v>
      </c>
    </row>
    <row r="8937" spans="1:4" x14ac:dyDescent="0.2">
      <c r="A8937" s="415" t="s">
        <v>11647</v>
      </c>
      <c r="B8937" s="415" t="s">
        <v>5676</v>
      </c>
      <c r="C8937" s="414">
        <v>93.099999999999696</v>
      </c>
      <c r="D8937" s="414">
        <v>2.75</v>
      </c>
    </row>
    <row r="8938" spans="1:4" x14ac:dyDescent="0.2">
      <c r="A8938" s="415" t="s">
        <v>11648</v>
      </c>
      <c r="B8938" s="415" t="s">
        <v>4863</v>
      </c>
      <c r="C8938" s="414">
        <v>3769.604700854698</v>
      </c>
      <c r="D8938" s="414">
        <v>692.1099999999999</v>
      </c>
    </row>
    <row r="8939" spans="1:4" x14ac:dyDescent="0.2">
      <c r="A8939" s="415" t="s">
        <v>11648</v>
      </c>
      <c r="B8939" s="415" t="s">
        <v>4864</v>
      </c>
      <c r="C8939" s="414">
        <v>11308.814102564076</v>
      </c>
      <c r="D8939" s="414">
        <v>1969.9999999999998</v>
      </c>
    </row>
    <row r="8940" spans="1:4" x14ac:dyDescent="0.2">
      <c r="A8940" s="415" t="s">
        <v>11648</v>
      </c>
      <c r="B8940" s="415" t="s">
        <v>4865</v>
      </c>
      <c r="C8940" s="414">
        <v>20205.081196581159</v>
      </c>
      <c r="D8940" s="414">
        <v>3137.8400000000006</v>
      </c>
    </row>
    <row r="8941" spans="1:4" x14ac:dyDescent="0.2">
      <c r="A8941" s="415" t="s">
        <v>11649</v>
      </c>
      <c r="B8941" s="415" t="s">
        <v>5175</v>
      </c>
      <c r="C8941" s="414">
        <v>7150.9433962263975</v>
      </c>
      <c r="D8941" s="414">
        <v>1138.4299999999998</v>
      </c>
    </row>
    <row r="8942" spans="1:4" x14ac:dyDescent="0.2">
      <c r="A8942" s="415" t="s">
        <v>11649</v>
      </c>
      <c r="B8942" s="415" t="s">
        <v>5193</v>
      </c>
      <c r="C8942" s="414">
        <v>808.05660377358367</v>
      </c>
      <c r="D8942" s="414">
        <v>122.01999999999998</v>
      </c>
    </row>
    <row r="8943" spans="1:4" x14ac:dyDescent="0.2">
      <c r="A8943" s="415" t="s">
        <v>11650</v>
      </c>
      <c r="B8943" s="415" t="s">
        <v>5172</v>
      </c>
      <c r="C8943" s="414">
        <v>3278.9115646258501</v>
      </c>
      <c r="D8943" s="414">
        <v>558.07000000000005</v>
      </c>
    </row>
    <row r="8944" spans="1:4" x14ac:dyDescent="0.2">
      <c r="A8944" s="415" t="s">
        <v>11650</v>
      </c>
      <c r="B8944" s="415" t="s">
        <v>5184</v>
      </c>
      <c r="C8944" s="414">
        <v>5397.0884353741503</v>
      </c>
      <c r="D8944" s="414">
        <v>871.09</v>
      </c>
    </row>
    <row r="8945" spans="1:4" x14ac:dyDescent="0.2">
      <c r="A8945" s="415" t="s">
        <v>11651</v>
      </c>
      <c r="B8945" s="415" t="s">
        <v>5176</v>
      </c>
      <c r="C8945" s="414">
        <v>5098</v>
      </c>
      <c r="D8945" s="414">
        <v>796.82</v>
      </c>
    </row>
    <row r="8946" spans="1:4" x14ac:dyDescent="0.2">
      <c r="A8946" s="415" t="s">
        <v>11652</v>
      </c>
      <c r="B8946" s="415" t="s">
        <v>4859</v>
      </c>
      <c r="C8946" s="414">
        <v>6486.6666666666642</v>
      </c>
      <c r="D8946" s="414">
        <v>1202.6399999999999</v>
      </c>
    </row>
    <row r="8947" spans="1:4" x14ac:dyDescent="0.2">
      <c r="A8947" s="415" t="s">
        <v>11652</v>
      </c>
      <c r="B8947" s="415" t="s">
        <v>4860</v>
      </c>
      <c r="C8947" s="414">
        <v>19459.999999999978</v>
      </c>
      <c r="D8947" s="414">
        <v>3423</v>
      </c>
    </row>
    <row r="8948" spans="1:4" x14ac:dyDescent="0.2">
      <c r="A8948" s="415" t="s">
        <v>11652</v>
      </c>
      <c r="B8948" s="415" t="s">
        <v>4861</v>
      </c>
      <c r="C8948" s="414">
        <v>72326.333333333285</v>
      </c>
      <c r="D8948" s="414">
        <v>11347.989999999996</v>
      </c>
    </row>
    <row r="8949" spans="1:4" x14ac:dyDescent="0.2">
      <c r="A8949" s="415" t="s">
        <v>11653</v>
      </c>
      <c r="B8949" s="415" t="s">
        <v>5175</v>
      </c>
      <c r="C8949" s="414">
        <v>5051</v>
      </c>
      <c r="D8949" s="414">
        <v>804.12</v>
      </c>
    </row>
    <row r="8950" spans="1:4" x14ac:dyDescent="0.2">
      <c r="A8950" s="415" t="s">
        <v>11654</v>
      </c>
      <c r="B8950" s="415" t="s">
        <v>4863</v>
      </c>
      <c r="C8950" s="414">
        <v>5063.9146090534941</v>
      </c>
      <c r="D8950" s="414">
        <v>929.73</v>
      </c>
    </row>
    <row r="8951" spans="1:4" x14ac:dyDescent="0.2">
      <c r="A8951" s="415" t="s">
        <v>11654</v>
      </c>
      <c r="B8951" s="415" t="s">
        <v>4864</v>
      </c>
      <c r="C8951" s="414">
        <v>15191.743827160473</v>
      </c>
      <c r="D8951" s="414">
        <v>2646.41</v>
      </c>
    </row>
    <row r="8952" spans="1:4" x14ac:dyDescent="0.2">
      <c r="A8952" s="415" t="s">
        <v>11654</v>
      </c>
      <c r="B8952" s="415" t="s">
        <v>4865</v>
      </c>
      <c r="C8952" s="414">
        <v>19121.341563785987</v>
      </c>
      <c r="D8952" s="414">
        <v>2969.55</v>
      </c>
    </row>
    <row r="8953" spans="1:4" x14ac:dyDescent="0.2">
      <c r="A8953" s="415" t="s">
        <v>11655</v>
      </c>
      <c r="B8953" s="415" t="s">
        <v>4867</v>
      </c>
      <c r="C8953" s="414">
        <v>1150.9837962962949</v>
      </c>
      <c r="D8953" s="414">
        <v>206.03</v>
      </c>
    </row>
    <row r="8954" spans="1:4" x14ac:dyDescent="0.2">
      <c r="A8954" s="415" t="s">
        <v>11655</v>
      </c>
      <c r="B8954" s="415" t="s">
        <v>4868</v>
      </c>
      <c r="C8954" s="414">
        <v>2826.8162037037</v>
      </c>
      <c r="D8954" s="414">
        <v>479.99</v>
      </c>
    </row>
    <row r="8955" spans="1:4" x14ac:dyDescent="0.2">
      <c r="A8955" s="415" t="s">
        <v>11656</v>
      </c>
      <c r="B8955" s="415" t="s">
        <v>1114</v>
      </c>
      <c r="C8955" s="414">
        <v>4144</v>
      </c>
      <c r="D8955" s="414">
        <v>2146.59</v>
      </c>
    </row>
    <row r="8956" spans="1:4" x14ac:dyDescent="0.2">
      <c r="A8956" s="415" t="s">
        <v>11657</v>
      </c>
      <c r="B8956" s="415" t="s">
        <v>5176</v>
      </c>
      <c r="C8956" s="414">
        <v>5859</v>
      </c>
      <c r="D8956" s="414">
        <v>915.76</v>
      </c>
    </row>
    <row r="8957" spans="1:4" x14ac:dyDescent="0.2">
      <c r="A8957" s="415" t="s">
        <v>11658</v>
      </c>
      <c r="B8957" s="415" t="s">
        <v>5174</v>
      </c>
      <c r="C8957" s="414">
        <v>6645</v>
      </c>
      <c r="D8957" s="414">
        <v>1081.81</v>
      </c>
    </row>
    <row r="8958" spans="1:4" x14ac:dyDescent="0.2">
      <c r="A8958" s="415" t="s">
        <v>11659</v>
      </c>
      <c r="B8958" s="415" t="s">
        <v>4871</v>
      </c>
      <c r="C8958" s="414">
        <v>8112.9303106632997</v>
      </c>
      <c r="D8958" s="414">
        <v>1415.71</v>
      </c>
    </row>
    <row r="8959" spans="1:4" x14ac:dyDescent="0.2">
      <c r="A8959" s="415" t="s">
        <v>11659</v>
      </c>
      <c r="B8959" s="415" t="s">
        <v>4872</v>
      </c>
      <c r="C8959" s="414">
        <v>24338.790931989901</v>
      </c>
      <c r="D8959" s="414">
        <v>4030.5</v>
      </c>
    </row>
    <row r="8960" spans="1:4" x14ac:dyDescent="0.2">
      <c r="A8960" s="415" t="s">
        <v>11659</v>
      </c>
      <c r="B8960" s="415" t="s">
        <v>4873</v>
      </c>
      <c r="C8960" s="414">
        <v>6198.2787573467604</v>
      </c>
      <c r="D8960" s="414">
        <v>915.49</v>
      </c>
    </row>
    <row r="8961" spans="1:4" x14ac:dyDescent="0.2">
      <c r="A8961" s="415" t="s">
        <v>11660</v>
      </c>
      <c r="B8961" s="415" t="s">
        <v>5175</v>
      </c>
      <c r="C8961" s="414">
        <v>2224</v>
      </c>
      <c r="D8961" s="414">
        <v>354.06</v>
      </c>
    </row>
    <row r="8962" spans="1:4" x14ac:dyDescent="0.2">
      <c r="A8962" s="415" t="s">
        <v>11661</v>
      </c>
      <c r="B8962" s="415" t="s">
        <v>5175</v>
      </c>
      <c r="C8962" s="414">
        <v>6764</v>
      </c>
      <c r="D8962" s="414">
        <v>1076.81</v>
      </c>
    </row>
    <row r="8963" spans="1:4" x14ac:dyDescent="0.2">
      <c r="A8963" s="415" t="s">
        <v>11662</v>
      </c>
      <c r="B8963" s="415" t="s">
        <v>5174</v>
      </c>
      <c r="C8963" s="414">
        <v>5172</v>
      </c>
      <c r="D8963" s="414">
        <v>842</v>
      </c>
    </row>
    <row r="8964" spans="1:4" x14ac:dyDescent="0.2">
      <c r="A8964" s="415" t="s">
        <v>11663</v>
      </c>
      <c r="B8964" s="415" t="s">
        <v>5175</v>
      </c>
      <c r="C8964" s="414">
        <v>6898</v>
      </c>
      <c r="D8964" s="414">
        <v>1098.1600000000001</v>
      </c>
    </row>
    <row r="8965" spans="1:4" x14ac:dyDescent="0.2">
      <c r="A8965" s="415" t="s">
        <v>11665</v>
      </c>
      <c r="B8965" s="415" t="s">
        <v>5172</v>
      </c>
      <c r="C8965" s="414">
        <v>7000</v>
      </c>
      <c r="D8965" s="414">
        <v>1191.4000000000001</v>
      </c>
    </row>
    <row r="8966" spans="1:4" x14ac:dyDescent="0.2">
      <c r="A8966" s="415" t="s">
        <v>11665</v>
      </c>
      <c r="B8966" s="415" t="s">
        <v>5184</v>
      </c>
      <c r="C8966" s="414">
        <v>9800</v>
      </c>
      <c r="D8966" s="414">
        <v>1581.72</v>
      </c>
    </row>
    <row r="8967" spans="1:4" x14ac:dyDescent="0.2">
      <c r="A8967" s="415" t="s">
        <v>11667</v>
      </c>
      <c r="B8967" s="415" t="s">
        <v>4794</v>
      </c>
      <c r="C8967" s="414">
        <v>27100.510204081562</v>
      </c>
      <c r="D8967" s="414">
        <v>6620.6599999999989</v>
      </c>
    </row>
    <row r="8968" spans="1:4" x14ac:dyDescent="0.2">
      <c r="A8968" s="415" t="s">
        <v>11667</v>
      </c>
      <c r="B8968" s="415" t="s">
        <v>4796</v>
      </c>
      <c r="C8968" s="414">
        <v>63234.523809523685</v>
      </c>
      <c r="D8968" s="414">
        <v>14689.38</v>
      </c>
    </row>
    <row r="8969" spans="1:4" x14ac:dyDescent="0.2">
      <c r="A8969" s="415" t="s">
        <v>11667</v>
      </c>
      <c r="B8969" s="415" t="s">
        <v>4797</v>
      </c>
      <c r="C8969" s="414">
        <v>15898.96598639454</v>
      </c>
      <c r="D8969" s="414">
        <v>3494.6</v>
      </c>
    </row>
    <row r="8970" spans="1:4" x14ac:dyDescent="0.2">
      <c r="A8970" s="415" t="s">
        <v>11668</v>
      </c>
      <c r="B8970" s="415" t="s">
        <v>5175</v>
      </c>
      <c r="C8970" s="414">
        <v>4638</v>
      </c>
      <c r="D8970" s="414">
        <v>738.36999999999989</v>
      </c>
    </row>
    <row r="8971" spans="1:4" x14ac:dyDescent="0.2">
      <c r="A8971" s="415" t="s">
        <v>11669</v>
      </c>
      <c r="B8971" s="415" t="s">
        <v>4859</v>
      </c>
      <c r="C8971" s="414">
        <v>5757.9365079364998</v>
      </c>
      <c r="D8971" s="414">
        <v>1067.52</v>
      </c>
    </row>
    <row r="8972" spans="1:4" x14ac:dyDescent="0.2">
      <c r="A8972" s="415" t="s">
        <v>11669</v>
      </c>
      <c r="B8972" s="415" t="s">
        <v>4860</v>
      </c>
      <c r="C8972" s="414">
        <v>46.063492063492099</v>
      </c>
      <c r="D8972" s="414">
        <v>8.1</v>
      </c>
    </row>
    <row r="8973" spans="1:4" x14ac:dyDescent="0.2">
      <c r="A8973" s="415" t="s">
        <v>11670</v>
      </c>
      <c r="B8973" s="415" t="s">
        <v>4863</v>
      </c>
      <c r="C8973" s="414">
        <v>5454.3363932738403</v>
      </c>
      <c r="D8973" s="414">
        <v>1001.42</v>
      </c>
    </row>
    <row r="8974" spans="1:4" x14ac:dyDescent="0.2">
      <c r="A8974" s="415" t="s">
        <v>11670</v>
      </c>
      <c r="B8974" s="415" t="s">
        <v>4864</v>
      </c>
      <c r="C8974" s="414">
        <v>16363.0091798215</v>
      </c>
      <c r="D8974" s="414">
        <v>2850.44</v>
      </c>
    </row>
    <row r="8975" spans="1:4" x14ac:dyDescent="0.2">
      <c r="A8975" s="415" t="s">
        <v>11670</v>
      </c>
      <c r="B8975" s="415" t="s">
        <v>4865</v>
      </c>
      <c r="C8975" s="414">
        <v>73546.271926904505</v>
      </c>
      <c r="D8975" s="414">
        <v>11421.74</v>
      </c>
    </row>
    <row r="8976" spans="1:4" x14ac:dyDescent="0.2">
      <c r="A8976" s="415" t="s">
        <v>11670</v>
      </c>
      <c r="B8976" s="415" t="s">
        <v>5674</v>
      </c>
      <c r="C8976" s="414">
        <v>10595.9575</v>
      </c>
      <c r="D8976" s="414">
        <v>384.54</v>
      </c>
    </row>
    <row r="8977" spans="1:4" x14ac:dyDescent="0.2">
      <c r="A8977" s="415" t="s">
        <v>11671</v>
      </c>
      <c r="B8977" s="415" t="s">
        <v>4863</v>
      </c>
      <c r="C8977" s="414">
        <v>6604.19426834563</v>
      </c>
      <c r="D8977" s="414">
        <v>1212.53</v>
      </c>
    </row>
    <row r="8978" spans="1:4" x14ac:dyDescent="0.2">
      <c r="A8978" s="415" t="s">
        <v>11671</v>
      </c>
      <c r="B8978" s="415" t="s">
        <v>4864</v>
      </c>
      <c r="C8978" s="414">
        <v>19812.582805036898</v>
      </c>
      <c r="D8978" s="414">
        <v>3451.35</v>
      </c>
    </row>
    <row r="8979" spans="1:4" x14ac:dyDescent="0.2">
      <c r="A8979" s="415" t="s">
        <v>11671</v>
      </c>
      <c r="B8979" s="415" t="s">
        <v>4865</v>
      </c>
      <c r="C8979" s="414">
        <v>19211.601126617399</v>
      </c>
      <c r="D8979" s="414">
        <v>2983.56</v>
      </c>
    </row>
    <row r="8980" spans="1:4" x14ac:dyDescent="0.2">
      <c r="A8980" s="415" t="s">
        <v>11671</v>
      </c>
      <c r="B8980" s="415" t="s">
        <v>5674</v>
      </c>
      <c r="C8980" s="414">
        <v>5069.8198000000002</v>
      </c>
      <c r="D8980" s="414">
        <v>186.74</v>
      </c>
    </row>
    <row r="8981" spans="1:4" x14ac:dyDescent="0.2">
      <c r="A8981" s="415" t="s">
        <v>11672</v>
      </c>
      <c r="B8981" s="415" t="s">
        <v>4863</v>
      </c>
      <c r="C8981" s="414">
        <v>0</v>
      </c>
      <c r="D8981" s="414">
        <v>0</v>
      </c>
    </row>
    <row r="8982" spans="1:4" x14ac:dyDescent="0.2">
      <c r="A8982" s="415" t="s">
        <v>11672</v>
      </c>
      <c r="B8982" s="415" t="s">
        <v>4864</v>
      </c>
      <c r="C8982" s="414">
        <v>0</v>
      </c>
      <c r="D8982" s="414">
        <v>0</v>
      </c>
    </row>
    <row r="8983" spans="1:4" x14ac:dyDescent="0.2">
      <c r="A8983" s="415" t="s">
        <v>11672</v>
      </c>
      <c r="B8983" s="415" t="s">
        <v>4865</v>
      </c>
      <c r="C8983" s="414">
        <v>47665.3194</v>
      </c>
      <c r="D8983" s="414">
        <v>7402.42</v>
      </c>
    </row>
    <row r="8984" spans="1:4" x14ac:dyDescent="0.2">
      <c r="A8984" s="415" t="s">
        <v>11672</v>
      </c>
      <c r="B8984" s="415" t="s">
        <v>5674</v>
      </c>
      <c r="C8984" s="414">
        <v>5296.1466</v>
      </c>
      <c r="D8984" s="414">
        <v>199.72</v>
      </c>
    </row>
    <row r="8985" spans="1:4" x14ac:dyDescent="0.2">
      <c r="A8985" s="415" t="s">
        <v>11673</v>
      </c>
      <c r="B8985" s="415" t="s">
        <v>5175</v>
      </c>
      <c r="C8985" s="414">
        <v>3069</v>
      </c>
      <c r="D8985" s="414">
        <v>488.58</v>
      </c>
    </row>
    <row r="8986" spans="1:4" x14ac:dyDescent="0.2">
      <c r="A8986" s="415" t="s">
        <v>11674</v>
      </c>
      <c r="B8986" s="415" t="s">
        <v>5175</v>
      </c>
      <c r="C8986" s="414">
        <v>4226</v>
      </c>
      <c r="D8986" s="414">
        <v>672.78</v>
      </c>
    </row>
    <row r="8987" spans="1:4" x14ac:dyDescent="0.2">
      <c r="A8987" s="415" t="s">
        <v>11675</v>
      </c>
      <c r="B8987" s="415" t="s">
        <v>5175</v>
      </c>
      <c r="C8987" s="414">
        <v>7995</v>
      </c>
      <c r="D8987" s="414">
        <v>1272.8100000000002</v>
      </c>
    </row>
    <row r="8988" spans="1:4" x14ac:dyDescent="0.2">
      <c r="A8988" s="415" t="s">
        <v>11676</v>
      </c>
      <c r="B8988" s="415" t="s">
        <v>4794</v>
      </c>
      <c r="C8988" s="414">
        <v>282.93413173652664</v>
      </c>
      <c r="D8988" s="414">
        <v>69.13000000000001</v>
      </c>
    </row>
    <row r="8989" spans="1:4" x14ac:dyDescent="0.2">
      <c r="A8989" s="415" t="s">
        <v>11676</v>
      </c>
      <c r="B8989" s="415" t="s">
        <v>4799</v>
      </c>
      <c r="C8989" s="414">
        <v>28659.562125748449</v>
      </c>
      <c r="D8989" s="414">
        <v>7001.54</v>
      </c>
    </row>
    <row r="8990" spans="1:4" x14ac:dyDescent="0.2">
      <c r="A8990" s="415" t="s">
        <v>11676</v>
      </c>
      <c r="B8990" s="415" t="s">
        <v>4800</v>
      </c>
      <c r="C8990" s="414">
        <v>-8682.7488772454817</v>
      </c>
      <c r="D8990" s="414">
        <v>-1422.24</v>
      </c>
    </row>
    <row r="8991" spans="1:4" x14ac:dyDescent="0.2">
      <c r="A8991" s="415" t="s">
        <v>11676</v>
      </c>
      <c r="B8991" s="415" t="s">
        <v>4801</v>
      </c>
      <c r="C8991" s="414">
        <v>-19976.813248502953</v>
      </c>
      <c r="D8991" s="414">
        <v>-2397.21</v>
      </c>
    </row>
    <row r="8992" spans="1:4" x14ac:dyDescent="0.2">
      <c r="A8992" s="415" t="s">
        <v>11676</v>
      </c>
      <c r="B8992" s="415" t="s">
        <v>4796</v>
      </c>
      <c r="C8992" s="414">
        <v>660.1796407185609</v>
      </c>
      <c r="D8992" s="414">
        <v>153.35999999999996</v>
      </c>
    </row>
    <row r="8993" spans="1:4" x14ac:dyDescent="0.2">
      <c r="A8993" s="415" t="s">
        <v>11676</v>
      </c>
      <c r="B8993" s="415" t="s">
        <v>4797</v>
      </c>
      <c r="C8993" s="414">
        <v>1702.8862275449073</v>
      </c>
      <c r="D8993" s="414">
        <v>374.29999999999995</v>
      </c>
    </row>
    <row r="8994" spans="1:4" x14ac:dyDescent="0.2">
      <c r="A8994" s="415" t="s">
        <v>11676</v>
      </c>
      <c r="B8994" s="415" t="s">
        <v>4802</v>
      </c>
      <c r="C8994" s="414">
        <v>66872.31162674645</v>
      </c>
      <c r="D8994" s="414">
        <v>15534.449999999999</v>
      </c>
    </row>
    <row r="8995" spans="1:4" x14ac:dyDescent="0.2">
      <c r="A8995" s="415" t="s">
        <v>11676</v>
      </c>
      <c r="B8995" s="415" t="s">
        <v>4803</v>
      </c>
      <c r="C8995" s="414">
        <v>-20259.747380239482</v>
      </c>
      <c r="D8995" s="414">
        <v>-3318.5500000000006</v>
      </c>
    </row>
    <row r="8996" spans="1:4" x14ac:dyDescent="0.2">
      <c r="A8996" s="415" t="s">
        <v>11676</v>
      </c>
      <c r="B8996" s="415" t="s">
        <v>4804</v>
      </c>
      <c r="C8996" s="414">
        <v>-46612.564246506932</v>
      </c>
      <c r="D8996" s="414">
        <v>-5593.5099999999993</v>
      </c>
    </row>
    <row r="8997" spans="1:4" x14ac:dyDescent="0.2">
      <c r="A8997" s="415" t="s">
        <v>11676</v>
      </c>
      <c r="B8997" s="415" t="s">
        <v>4805</v>
      </c>
      <c r="C8997" s="414">
        <v>172492.35124750473</v>
      </c>
      <c r="D8997" s="414">
        <v>37913.83</v>
      </c>
    </row>
    <row r="8998" spans="1:4" x14ac:dyDescent="0.2">
      <c r="A8998" s="415" t="s">
        <v>11676</v>
      </c>
      <c r="B8998" s="415" t="s">
        <v>4806</v>
      </c>
      <c r="C8998" s="414">
        <v>-52258.571242514932</v>
      </c>
      <c r="D8998" s="414">
        <v>-8559.9599999999991</v>
      </c>
    </row>
    <row r="8999" spans="1:4" x14ac:dyDescent="0.2">
      <c r="A8999" s="415" t="s">
        <v>11676</v>
      </c>
      <c r="B8999" s="415" t="s">
        <v>4807</v>
      </c>
      <c r="C8999" s="414">
        <v>-120233.78000498962</v>
      </c>
      <c r="D8999" s="414">
        <v>-14428.05</v>
      </c>
    </row>
    <row r="9000" spans="1:4" x14ac:dyDescent="0.2">
      <c r="A9000" s="415" t="s">
        <v>11677</v>
      </c>
      <c r="B9000" s="415" t="s">
        <v>5177</v>
      </c>
      <c r="C9000" s="414">
        <v>8050</v>
      </c>
      <c r="D9000" s="414">
        <v>1235.67</v>
      </c>
    </row>
    <row r="9001" spans="1:4" x14ac:dyDescent="0.2">
      <c r="A9001" s="415" t="s">
        <v>11678</v>
      </c>
      <c r="B9001" s="415" t="s">
        <v>4863</v>
      </c>
      <c r="C9001" s="414">
        <v>4151</v>
      </c>
      <c r="D9001" s="414">
        <v>762.12</v>
      </c>
    </row>
    <row r="9002" spans="1:4" x14ac:dyDescent="0.2">
      <c r="A9002" s="415" t="s">
        <v>11679</v>
      </c>
      <c r="B9002" s="415" t="s">
        <v>5172</v>
      </c>
      <c r="C9002" s="414">
        <v>8318.1034482758605</v>
      </c>
      <c r="D9002" s="414">
        <v>1415.74</v>
      </c>
    </row>
    <row r="9003" spans="1:4" x14ac:dyDescent="0.2">
      <c r="A9003" s="415" t="s">
        <v>11679</v>
      </c>
      <c r="B9003" s="415" t="s">
        <v>5184</v>
      </c>
      <c r="C9003" s="414">
        <v>1330.8965517241299</v>
      </c>
      <c r="D9003" s="414">
        <v>214.81</v>
      </c>
    </row>
    <row r="9004" spans="1:4" x14ac:dyDescent="0.2">
      <c r="A9004" s="415" t="s">
        <v>11680</v>
      </c>
      <c r="B9004" s="415" t="s">
        <v>4871</v>
      </c>
      <c r="C9004" s="414">
        <v>7871.0317460317401</v>
      </c>
      <c r="D9004" s="414">
        <v>1373.5</v>
      </c>
    </row>
    <row r="9005" spans="1:4" x14ac:dyDescent="0.2">
      <c r="A9005" s="415" t="s">
        <v>11680</v>
      </c>
      <c r="B9005" s="415" t="s">
        <v>4872</v>
      </c>
      <c r="C9005" s="414">
        <v>62.968253968253997</v>
      </c>
      <c r="D9005" s="414">
        <v>10.43</v>
      </c>
    </row>
    <row r="9006" spans="1:4" x14ac:dyDescent="0.2">
      <c r="A9006" s="415" t="s">
        <v>11681</v>
      </c>
      <c r="B9006" s="415" t="s">
        <v>5174</v>
      </c>
      <c r="C9006" s="414">
        <v>1210</v>
      </c>
      <c r="D9006" s="414">
        <v>196.99</v>
      </c>
    </row>
    <row r="9007" spans="1:4" x14ac:dyDescent="0.2">
      <c r="A9007" s="415" t="s">
        <v>11682</v>
      </c>
      <c r="B9007" s="415" t="s">
        <v>5175</v>
      </c>
      <c r="C9007" s="414">
        <v>1267</v>
      </c>
      <c r="D9007" s="414">
        <v>201.71</v>
      </c>
    </row>
    <row r="9008" spans="1:4" x14ac:dyDescent="0.2">
      <c r="A9008" s="415" t="s">
        <v>11683</v>
      </c>
      <c r="B9008" s="415" t="s">
        <v>5175</v>
      </c>
      <c r="C9008" s="414">
        <v>2818</v>
      </c>
      <c r="D9008" s="414">
        <v>448.63</v>
      </c>
    </row>
    <row r="9009" spans="1:4" x14ac:dyDescent="0.2">
      <c r="A9009" s="415" t="s">
        <v>11684</v>
      </c>
      <c r="B9009" s="415" t="s">
        <v>5173</v>
      </c>
      <c r="C9009" s="414">
        <v>4661</v>
      </c>
      <c r="D9009" s="414">
        <v>775.57999999999993</v>
      </c>
    </row>
    <row r="9010" spans="1:4" x14ac:dyDescent="0.2">
      <c r="A9010" s="415" t="s">
        <v>11685</v>
      </c>
      <c r="B9010" s="415" t="s">
        <v>4851</v>
      </c>
      <c r="C9010" s="414">
        <v>7635</v>
      </c>
      <c r="D9010" s="414">
        <v>1444.54</v>
      </c>
    </row>
    <row r="9011" spans="1:4" x14ac:dyDescent="0.2">
      <c r="A9011" s="415" t="s">
        <v>11686</v>
      </c>
      <c r="B9011" s="415" t="s">
        <v>5176</v>
      </c>
      <c r="C9011" s="414">
        <v>4298</v>
      </c>
      <c r="D9011" s="414">
        <v>671.78</v>
      </c>
    </row>
    <row r="9012" spans="1:4" x14ac:dyDescent="0.2">
      <c r="A9012" s="415" t="s">
        <v>11687</v>
      </c>
      <c r="B9012" s="415" t="s">
        <v>5175</v>
      </c>
      <c r="C9012" s="414">
        <v>3664</v>
      </c>
      <c r="D9012" s="414">
        <v>583.30999999999995</v>
      </c>
    </row>
    <row r="9013" spans="1:4" x14ac:dyDescent="0.2">
      <c r="A9013" s="415" t="s">
        <v>11688</v>
      </c>
      <c r="B9013" s="415" t="s">
        <v>5175</v>
      </c>
      <c r="C9013" s="414">
        <v>8218.7755102040646</v>
      </c>
      <c r="D9013" s="414">
        <v>1308.42</v>
      </c>
    </row>
    <row r="9014" spans="1:4" x14ac:dyDescent="0.2">
      <c r="A9014" s="415" t="s">
        <v>11688</v>
      </c>
      <c r="B9014" s="415" t="s">
        <v>5193</v>
      </c>
      <c r="C9014" s="414">
        <v>1849.2244897959172</v>
      </c>
      <c r="D9014" s="414">
        <v>279.23</v>
      </c>
    </row>
    <row r="9015" spans="1:4" x14ac:dyDescent="0.2">
      <c r="A9015" s="415" t="s">
        <v>11689</v>
      </c>
      <c r="B9015" s="415" t="s">
        <v>5174</v>
      </c>
      <c r="C9015" s="414">
        <v>3850</v>
      </c>
      <c r="D9015" s="414">
        <v>626.78</v>
      </c>
    </row>
    <row r="9016" spans="1:4" x14ac:dyDescent="0.2">
      <c r="A9016" s="415" t="s">
        <v>11690</v>
      </c>
      <c r="B9016" s="415" t="s">
        <v>5175</v>
      </c>
      <c r="C9016" s="414">
        <v>3802.572215662984</v>
      </c>
      <c r="D9016" s="414">
        <v>605.37</v>
      </c>
    </row>
    <row r="9017" spans="1:4" x14ac:dyDescent="0.2">
      <c r="A9017" s="415" t="s">
        <v>11691</v>
      </c>
      <c r="B9017" s="415" t="s">
        <v>5174</v>
      </c>
      <c r="C9017" s="414">
        <v>4391</v>
      </c>
      <c r="D9017" s="414">
        <v>714.85</v>
      </c>
    </row>
    <row r="9018" spans="1:4" x14ac:dyDescent="0.2">
      <c r="A9018" s="415" t="s">
        <v>11692</v>
      </c>
      <c r="B9018" s="415" t="s">
        <v>4859</v>
      </c>
      <c r="C9018" s="414">
        <v>3226</v>
      </c>
      <c r="D9018" s="414">
        <v>598.09999999999991</v>
      </c>
    </row>
    <row r="9019" spans="1:4" x14ac:dyDescent="0.2">
      <c r="A9019" s="415" t="s">
        <v>11693</v>
      </c>
      <c r="B9019" s="415" t="s">
        <v>5176</v>
      </c>
      <c r="C9019" s="414">
        <v>8009.0909090908999</v>
      </c>
      <c r="D9019" s="414">
        <v>1251.82</v>
      </c>
    </row>
    <row r="9020" spans="1:4" x14ac:dyDescent="0.2">
      <c r="A9020" s="415" t="s">
        <v>11693</v>
      </c>
      <c r="B9020" s="415" t="s">
        <v>5196</v>
      </c>
      <c r="C9020" s="414">
        <v>800.90909090908997</v>
      </c>
      <c r="D9020" s="414">
        <v>118.77</v>
      </c>
    </row>
    <row r="9021" spans="1:4" x14ac:dyDescent="0.2">
      <c r="A9021" s="415" t="s">
        <v>11694</v>
      </c>
      <c r="B9021" s="415" t="s">
        <v>4863</v>
      </c>
      <c r="C9021" s="414">
        <v>7467</v>
      </c>
      <c r="D9021" s="414">
        <v>1370.94</v>
      </c>
    </row>
    <row r="9022" spans="1:4" x14ac:dyDescent="0.2">
      <c r="A9022" s="415" t="s">
        <v>11695</v>
      </c>
      <c r="B9022" s="415" t="s">
        <v>5176</v>
      </c>
      <c r="C9022" s="414">
        <v>3771</v>
      </c>
      <c r="D9022" s="414">
        <v>589.43000000000006</v>
      </c>
    </row>
    <row r="9023" spans="1:4" x14ac:dyDescent="0.2">
      <c r="A9023" s="415" t="s">
        <v>11696</v>
      </c>
      <c r="B9023" s="415" t="s">
        <v>5176</v>
      </c>
      <c r="C9023" s="414">
        <v>6013</v>
      </c>
      <c r="D9023" s="414">
        <v>939.83</v>
      </c>
    </row>
    <row r="9024" spans="1:4" x14ac:dyDescent="0.2">
      <c r="A9024" s="415" t="s">
        <v>11697</v>
      </c>
      <c r="B9024" s="415" t="s">
        <v>4867</v>
      </c>
      <c r="C9024" s="414">
        <v>4910</v>
      </c>
      <c r="D9024" s="414">
        <v>878.89</v>
      </c>
    </row>
    <row r="9025" spans="1:4" x14ac:dyDescent="0.2">
      <c r="A9025" s="415" t="s">
        <v>11698</v>
      </c>
      <c r="B9025" s="415" t="s">
        <v>5175</v>
      </c>
      <c r="C9025" s="414">
        <v>6961</v>
      </c>
      <c r="D9025" s="414">
        <v>1108.19</v>
      </c>
    </row>
    <row r="9026" spans="1:4" x14ac:dyDescent="0.2">
      <c r="A9026" s="415" t="s">
        <v>11699</v>
      </c>
      <c r="B9026" s="415" t="s">
        <v>4867</v>
      </c>
      <c r="C9026" s="414">
        <v>5682</v>
      </c>
      <c r="D9026" s="414">
        <v>1017.08</v>
      </c>
    </row>
    <row r="9027" spans="1:4" x14ac:dyDescent="0.2">
      <c r="A9027" s="415" t="s">
        <v>11700</v>
      </c>
      <c r="B9027" s="415" t="s">
        <v>4871</v>
      </c>
      <c r="C9027" s="414">
        <v>6036</v>
      </c>
      <c r="D9027" s="414">
        <v>1053.28</v>
      </c>
    </row>
    <row r="9028" spans="1:4" x14ac:dyDescent="0.2">
      <c r="A9028" s="415" t="s">
        <v>11701</v>
      </c>
      <c r="B9028" s="415" t="s">
        <v>5173</v>
      </c>
      <c r="C9028" s="414">
        <v>6677</v>
      </c>
      <c r="D9028" s="414">
        <v>1111.05</v>
      </c>
    </row>
    <row r="9029" spans="1:4" x14ac:dyDescent="0.2">
      <c r="A9029" s="415" t="s">
        <v>11702</v>
      </c>
      <c r="B9029" s="415" t="s">
        <v>5174</v>
      </c>
      <c r="C9029" s="414">
        <v>3178</v>
      </c>
      <c r="D9029" s="414">
        <v>517.38</v>
      </c>
    </row>
    <row r="9030" spans="1:4" x14ac:dyDescent="0.2">
      <c r="A9030" s="415" t="s">
        <v>11703</v>
      </c>
      <c r="B9030" s="415" t="s">
        <v>5174</v>
      </c>
      <c r="C9030" s="414">
        <v>6014</v>
      </c>
      <c r="D9030" s="414">
        <v>979.08</v>
      </c>
    </row>
    <row r="9031" spans="1:4" x14ac:dyDescent="0.2">
      <c r="A9031" s="415" t="s">
        <v>11704</v>
      </c>
      <c r="B9031" s="415" t="s">
        <v>5174</v>
      </c>
      <c r="C9031" s="414">
        <v>5537</v>
      </c>
      <c r="D9031" s="414">
        <v>901.42</v>
      </c>
    </row>
    <row r="9032" spans="1:4" x14ac:dyDescent="0.2">
      <c r="A9032" s="415" t="s">
        <v>11705</v>
      </c>
      <c r="B9032" s="415" t="s">
        <v>5175</v>
      </c>
      <c r="C9032" s="414">
        <v>3206</v>
      </c>
      <c r="D9032" s="414">
        <v>510.4</v>
      </c>
    </row>
    <row r="9033" spans="1:4" x14ac:dyDescent="0.2">
      <c r="A9033" s="415" t="s">
        <v>11706</v>
      </c>
      <c r="B9033" s="415" t="s">
        <v>5175</v>
      </c>
      <c r="C9033" s="414">
        <v>5781</v>
      </c>
      <c r="D9033" s="414">
        <v>920.34</v>
      </c>
    </row>
    <row r="9034" spans="1:4" x14ac:dyDescent="0.2">
      <c r="A9034" s="415" t="s">
        <v>11707</v>
      </c>
      <c r="B9034" s="415" t="s">
        <v>4808</v>
      </c>
      <c r="C9034" s="414">
        <v>25413.429271094683</v>
      </c>
      <c r="D9034" s="414">
        <v>6208.5</v>
      </c>
    </row>
    <row r="9035" spans="1:4" x14ac:dyDescent="0.2">
      <c r="A9035" s="415" t="s">
        <v>11707</v>
      </c>
      <c r="B9035" s="415" t="s">
        <v>4811</v>
      </c>
      <c r="C9035" s="414">
        <v>59298.001632554304</v>
      </c>
      <c r="D9035" s="414">
        <v>13774.92</v>
      </c>
    </row>
    <row r="9036" spans="1:4" x14ac:dyDescent="0.2">
      <c r="A9036" s="415" t="s">
        <v>11707</v>
      </c>
      <c r="B9036" s="415" t="s">
        <v>4813</v>
      </c>
      <c r="C9036" s="414">
        <v>55388.569096350875</v>
      </c>
      <c r="D9036" s="414">
        <v>12174.42</v>
      </c>
    </row>
    <row r="9037" spans="1:4" x14ac:dyDescent="0.2">
      <c r="A9037" s="415" t="s">
        <v>11708</v>
      </c>
      <c r="B9037" s="415" t="s">
        <v>5175</v>
      </c>
      <c r="C9037" s="414">
        <v>4603</v>
      </c>
      <c r="D9037" s="414">
        <v>732.78</v>
      </c>
    </row>
    <row r="9038" spans="1:4" x14ac:dyDescent="0.2">
      <c r="A9038" s="415" t="s">
        <v>11709</v>
      </c>
      <c r="B9038" s="415" t="s">
        <v>5177</v>
      </c>
      <c r="C9038" s="414">
        <v>4258</v>
      </c>
      <c r="D9038" s="414">
        <v>653.6</v>
      </c>
    </row>
    <row r="9039" spans="1:4" x14ac:dyDescent="0.2">
      <c r="A9039" s="415" t="s">
        <v>11710</v>
      </c>
      <c r="B9039" s="415" t="s">
        <v>5174</v>
      </c>
      <c r="C9039" s="414">
        <v>2201</v>
      </c>
      <c r="D9039" s="414">
        <v>358.32</v>
      </c>
    </row>
    <row r="9040" spans="1:4" x14ac:dyDescent="0.2">
      <c r="A9040" s="415" t="s">
        <v>11711</v>
      </c>
      <c r="B9040" s="415" t="s">
        <v>5177</v>
      </c>
      <c r="C9040" s="414">
        <v>2550</v>
      </c>
      <c r="D9040" s="414">
        <v>391.43</v>
      </c>
    </row>
    <row r="9041" spans="1:4" x14ac:dyDescent="0.2">
      <c r="A9041" s="415" t="s">
        <v>11712</v>
      </c>
      <c r="B9041" s="415" t="s">
        <v>5177</v>
      </c>
      <c r="C9041" s="414">
        <v>4360</v>
      </c>
      <c r="D9041" s="414">
        <v>669.26</v>
      </c>
    </row>
    <row r="9042" spans="1:4" x14ac:dyDescent="0.2">
      <c r="A9042" s="415" t="s">
        <v>11713</v>
      </c>
      <c r="B9042" s="415" t="s">
        <v>5177</v>
      </c>
      <c r="C9042" s="414">
        <v>8624.5865102632397</v>
      </c>
      <c r="D9042" s="414">
        <v>1323.88</v>
      </c>
    </row>
    <row r="9043" spans="1:4" x14ac:dyDescent="0.2">
      <c r="A9043" s="415" t="s">
        <v>11713</v>
      </c>
      <c r="B9043" s="415" t="s">
        <v>5674</v>
      </c>
      <c r="C9043" s="414">
        <v>8169.4</v>
      </c>
      <c r="D9043" s="414">
        <v>325.42</v>
      </c>
    </row>
    <row r="9044" spans="1:4" x14ac:dyDescent="0.2">
      <c r="A9044" s="415" t="s">
        <v>11713</v>
      </c>
      <c r="B9044" s="415" t="s">
        <v>5199</v>
      </c>
      <c r="C9044" s="414">
        <v>25873.759530789725</v>
      </c>
      <c r="D9044" s="414">
        <v>3767.2200000000012</v>
      </c>
    </row>
    <row r="9045" spans="1:4" x14ac:dyDescent="0.2">
      <c r="A9045" s="415" t="s">
        <v>11713</v>
      </c>
      <c r="B9045" s="415" t="s">
        <v>5200</v>
      </c>
      <c r="C9045" s="414">
        <v>39026.253958946938</v>
      </c>
      <c r="D9045" s="414">
        <v>5069.5</v>
      </c>
    </row>
    <row r="9046" spans="1:4" x14ac:dyDescent="0.2">
      <c r="A9046" s="415" t="s">
        <v>11714</v>
      </c>
      <c r="B9046" s="415" t="s">
        <v>5174</v>
      </c>
      <c r="C9046" s="414">
        <v>4125</v>
      </c>
      <c r="D9046" s="414">
        <v>671.55</v>
      </c>
    </row>
    <row r="9047" spans="1:4" x14ac:dyDescent="0.2">
      <c r="A9047" s="415" t="s">
        <v>11715</v>
      </c>
      <c r="B9047" s="415" t="s">
        <v>5177</v>
      </c>
      <c r="C9047" s="414">
        <v>4720</v>
      </c>
      <c r="D9047" s="414">
        <v>724.52</v>
      </c>
    </row>
    <row r="9048" spans="1:4" x14ac:dyDescent="0.2">
      <c r="A9048" s="415" t="s">
        <v>11716</v>
      </c>
      <c r="B9048" s="415" t="s">
        <v>5176</v>
      </c>
      <c r="C9048" s="414">
        <v>2894</v>
      </c>
      <c r="D9048" s="414">
        <v>452.33</v>
      </c>
    </row>
    <row r="9049" spans="1:4" x14ac:dyDescent="0.2">
      <c r="A9049" s="415" t="s">
        <v>11717</v>
      </c>
      <c r="B9049" s="415" t="s">
        <v>5177</v>
      </c>
      <c r="C9049" s="414">
        <v>6500</v>
      </c>
      <c r="D9049" s="414">
        <v>997.75</v>
      </c>
    </row>
    <row r="9050" spans="1:4" x14ac:dyDescent="0.2">
      <c r="A9050" s="415" t="s">
        <v>11718</v>
      </c>
      <c r="B9050" s="415" t="s">
        <v>5176</v>
      </c>
      <c r="C9050" s="414">
        <v>3882</v>
      </c>
      <c r="D9050" s="414">
        <v>606.77</v>
      </c>
    </row>
    <row r="9051" spans="1:4" x14ac:dyDescent="0.2">
      <c r="A9051" s="415" t="s">
        <v>11719</v>
      </c>
      <c r="B9051" s="415" t="s">
        <v>5176</v>
      </c>
      <c r="C9051" s="414">
        <v>6507</v>
      </c>
      <c r="D9051" s="414">
        <v>1017.05</v>
      </c>
    </row>
    <row r="9052" spans="1:4" x14ac:dyDescent="0.2">
      <c r="A9052" s="415" t="s">
        <v>11720</v>
      </c>
      <c r="B9052" s="415" t="s">
        <v>6574</v>
      </c>
      <c r="C9052" s="414">
        <v>19997.380984489198</v>
      </c>
      <c r="D9052" s="414">
        <v>1850.96</v>
      </c>
    </row>
    <row r="9053" spans="1:4" x14ac:dyDescent="0.2">
      <c r="A9053" s="415" t="s">
        <v>11720</v>
      </c>
      <c r="B9053" s="415" t="s">
        <v>6575</v>
      </c>
      <c r="C9053" s="414">
        <v>45638.459878620502</v>
      </c>
      <c r="D9053" s="414">
        <v>4598.07</v>
      </c>
    </row>
    <row r="9054" spans="1:4" x14ac:dyDescent="0.2">
      <c r="A9054" s="415" t="s">
        <v>11720</v>
      </c>
      <c r="B9054" s="415" t="s">
        <v>6576</v>
      </c>
      <c r="C9054" s="414">
        <v>112667.76534051599</v>
      </c>
      <c r="D9054" s="414">
        <v>11453.81</v>
      </c>
    </row>
    <row r="9055" spans="1:4" x14ac:dyDescent="0.2">
      <c r="A9055" s="415" t="s">
        <v>11720</v>
      </c>
      <c r="B9055" s="415" t="s">
        <v>6577</v>
      </c>
      <c r="C9055" s="414">
        <v>200605.691166537</v>
      </c>
      <c r="D9055" s="414">
        <v>20333.39</v>
      </c>
    </row>
    <row r="9056" spans="1:4" x14ac:dyDescent="0.2">
      <c r="A9056" s="415" t="s">
        <v>11720</v>
      </c>
      <c r="B9056" s="415" t="s">
        <v>6578</v>
      </c>
      <c r="C9056" s="414">
        <v>249440.14025621599</v>
      </c>
      <c r="D9056" s="414">
        <v>26423.19</v>
      </c>
    </row>
    <row r="9057" spans="1:4" x14ac:dyDescent="0.2">
      <c r="A9057" s="415" t="s">
        <v>11720</v>
      </c>
      <c r="B9057" s="415" t="s">
        <v>6579</v>
      </c>
      <c r="C9057" s="414">
        <v>222269.24342546999</v>
      </c>
      <c r="D9057" s="414">
        <v>21468.99</v>
      </c>
    </row>
    <row r="9058" spans="1:4" x14ac:dyDescent="0.2">
      <c r="A9058" s="415" t="s">
        <v>11720</v>
      </c>
      <c r="B9058" s="415" t="s">
        <v>6580</v>
      </c>
      <c r="C9058" s="414">
        <v>238907.676331739</v>
      </c>
      <c r="D9058" s="414">
        <v>23436.84</v>
      </c>
    </row>
    <row r="9059" spans="1:4" x14ac:dyDescent="0.2">
      <c r="A9059" s="415" t="s">
        <v>11720</v>
      </c>
      <c r="B9059" s="415" t="s">
        <v>6581</v>
      </c>
      <c r="C9059" s="414">
        <v>243467.19892108499</v>
      </c>
      <c r="D9059" s="414">
        <v>24015.599999999999</v>
      </c>
    </row>
    <row r="9060" spans="1:4" x14ac:dyDescent="0.2">
      <c r="A9060" s="415" t="s">
        <v>11720</v>
      </c>
      <c r="B9060" s="415" t="s">
        <v>6582</v>
      </c>
      <c r="C9060" s="414">
        <v>205797.09507752801</v>
      </c>
      <c r="D9060" s="414">
        <v>19554.84</v>
      </c>
    </row>
    <row r="9061" spans="1:4" x14ac:dyDescent="0.2">
      <c r="A9061" s="415" t="s">
        <v>11720</v>
      </c>
      <c r="B9061" s="415" t="s">
        <v>6583</v>
      </c>
      <c r="C9061" s="414">
        <v>88090.907619682301</v>
      </c>
      <c r="D9061" s="414">
        <v>7678.88</v>
      </c>
    </row>
    <row r="9062" spans="1:4" x14ac:dyDescent="0.2">
      <c r="A9062" s="415" t="s">
        <v>11720</v>
      </c>
      <c r="B9062" s="415" t="s">
        <v>6584</v>
      </c>
      <c r="C9062" s="414">
        <v>47583.989211054599</v>
      </c>
      <c r="D9062" s="414">
        <v>4013.23</v>
      </c>
    </row>
    <row r="9063" spans="1:4" x14ac:dyDescent="0.2">
      <c r="A9063" s="415" t="s">
        <v>11720</v>
      </c>
      <c r="B9063" s="415" t="s">
        <v>6585</v>
      </c>
      <c r="C9063" s="414">
        <v>44471.142279159998</v>
      </c>
      <c r="D9063" s="414">
        <v>3614.61</v>
      </c>
    </row>
    <row r="9064" spans="1:4" x14ac:dyDescent="0.2">
      <c r="A9064" s="415" t="s">
        <v>11721</v>
      </c>
      <c r="B9064" s="415" t="s">
        <v>6574</v>
      </c>
      <c r="C9064" s="414">
        <v>40132.619015510798</v>
      </c>
      <c r="D9064" s="414">
        <v>3594.28</v>
      </c>
    </row>
    <row r="9065" spans="1:4" x14ac:dyDescent="0.2">
      <c r="A9065" s="415" t="s">
        <v>11721</v>
      </c>
      <c r="B9065" s="415" t="s">
        <v>6575</v>
      </c>
      <c r="C9065" s="414">
        <v>91591.540121379396</v>
      </c>
      <c r="D9065" s="414">
        <v>8953.07</v>
      </c>
    </row>
    <row r="9066" spans="1:4" x14ac:dyDescent="0.2">
      <c r="A9066" s="415" t="s">
        <v>11721</v>
      </c>
      <c r="B9066" s="415" t="s">
        <v>6576</v>
      </c>
      <c r="C9066" s="414">
        <v>226112.23465948299</v>
      </c>
      <c r="D9066" s="414">
        <v>22308.23</v>
      </c>
    </row>
    <row r="9067" spans="1:4" x14ac:dyDescent="0.2">
      <c r="A9067" s="415" t="s">
        <v>11721</v>
      </c>
      <c r="B9067" s="415" t="s">
        <v>6577</v>
      </c>
      <c r="C9067" s="414">
        <v>402594.30883346201</v>
      </c>
      <c r="D9067" s="414">
        <v>39599.18</v>
      </c>
    </row>
    <row r="9068" spans="1:4" x14ac:dyDescent="0.2">
      <c r="A9068" s="415" t="s">
        <v>11721</v>
      </c>
      <c r="B9068" s="415" t="s">
        <v>6578</v>
      </c>
      <c r="C9068" s="414">
        <v>500599.85974378302</v>
      </c>
      <c r="D9068" s="414">
        <v>51526.74</v>
      </c>
    </row>
    <row r="9069" spans="1:4" x14ac:dyDescent="0.2">
      <c r="A9069" s="415" t="s">
        <v>11721</v>
      </c>
      <c r="B9069" s="415" t="s">
        <v>6579</v>
      </c>
      <c r="C9069" s="414">
        <v>446070.75657452998</v>
      </c>
      <c r="D9069" s="414">
        <v>41747.760000000002</v>
      </c>
    </row>
    <row r="9070" spans="1:4" x14ac:dyDescent="0.2">
      <c r="A9070" s="415" t="s">
        <v>11721</v>
      </c>
      <c r="B9070" s="415" t="s">
        <v>6580</v>
      </c>
      <c r="C9070" s="414">
        <v>479462.32366826001</v>
      </c>
      <c r="D9070" s="414">
        <v>45596.87</v>
      </c>
    </row>
    <row r="9071" spans="1:4" x14ac:dyDescent="0.2">
      <c r="A9071" s="415" t="s">
        <v>11721</v>
      </c>
      <c r="B9071" s="415" t="s">
        <v>6581</v>
      </c>
      <c r="C9071" s="414">
        <v>488612.80107891402</v>
      </c>
      <c r="D9071" s="414">
        <v>46730.93</v>
      </c>
    </row>
    <row r="9072" spans="1:4" x14ac:dyDescent="0.2">
      <c r="A9072" s="415" t="s">
        <v>11721</v>
      </c>
      <c r="B9072" s="415" t="s">
        <v>6582</v>
      </c>
      <c r="C9072" s="414">
        <v>413012.90492247097</v>
      </c>
      <c r="D9072" s="414">
        <v>38005.449999999997</v>
      </c>
    </row>
    <row r="9073" spans="1:4" x14ac:dyDescent="0.2">
      <c r="A9073" s="415" t="s">
        <v>11721</v>
      </c>
      <c r="B9073" s="415" t="s">
        <v>6583</v>
      </c>
      <c r="C9073" s="414">
        <v>176789.09238031699</v>
      </c>
      <c r="D9073" s="414">
        <v>14880.34</v>
      </c>
    </row>
    <row r="9074" spans="1:4" x14ac:dyDescent="0.2">
      <c r="A9074" s="415" t="s">
        <v>11721</v>
      </c>
      <c r="B9074" s="415" t="s">
        <v>6584</v>
      </c>
      <c r="C9074" s="414">
        <v>95496.010788945307</v>
      </c>
      <c r="D9074" s="414">
        <v>7767.65</v>
      </c>
    </row>
    <row r="9075" spans="1:4" x14ac:dyDescent="0.2">
      <c r="A9075" s="415" t="s">
        <v>11721</v>
      </c>
      <c r="B9075" s="415" t="s">
        <v>6585</v>
      </c>
      <c r="C9075" s="414">
        <v>89248.857720839893</v>
      </c>
      <c r="D9075" s="414">
        <v>6986.4</v>
      </c>
    </row>
    <row r="9076" spans="1:4" x14ac:dyDescent="0.2">
      <c r="A9076" s="415" t="s">
        <v>11722</v>
      </c>
      <c r="B9076" s="415" t="s">
        <v>5176</v>
      </c>
      <c r="C9076" s="414">
        <v>3223.0113636363599</v>
      </c>
      <c r="D9076" s="414">
        <v>503.76</v>
      </c>
    </row>
    <row r="9077" spans="1:4" x14ac:dyDescent="0.2">
      <c r="A9077" s="415" t="s">
        <v>11722</v>
      </c>
      <c r="B9077" s="415" t="s">
        <v>5196</v>
      </c>
      <c r="C9077" s="414">
        <v>1314.9886363636299</v>
      </c>
      <c r="D9077" s="414">
        <v>195.01</v>
      </c>
    </row>
    <row r="9078" spans="1:4" x14ac:dyDescent="0.2">
      <c r="A9078" s="415" t="s">
        <v>11723</v>
      </c>
      <c r="B9078" s="415" t="s">
        <v>5176</v>
      </c>
      <c r="C9078" s="414">
        <v>7279</v>
      </c>
      <c r="D9078" s="414">
        <v>1137.71</v>
      </c>
    </row>
    <row r="9079" spans="1:4" x14ac:dyDescent="0.2">
      <c r="A9079" s="415" t="s">
        <v>11724</v>
      </c>
      <c r="B9079" s="415" t="s">
        <v>5172</v>
      </c>
      <c r="C9079" s="414">
        <v>2601</v>
      </c>
      <c r="D9079" s="414">
        <v>442.69</v>
      </c>
    </row>
    <row r="9080" spans="1:4" x14ac:dyDescent="0.2">
      <c r="A9080" s="415" t="s">
        <v>11725</v>
      </c>
      <c r="B9080" s="415" t="s">
        <v>5172</v>
      </c>
      <c r="C9080" s="414">
        <v>4492.6666666666633</v>
      </c>
      <c r="D9080" s="414">
        <v>764.67000000000007</v>
      </c>
    </row>
    <row r="9081" spans="1:4" x14ac:dyDescent="0.2">
      <c r="A9081" s="415" t="s">
        <v>11725</v>
      </c>
      <c r="B9081" s="415" t="s">
        <v>5184</v>
      </c>
      <c r="C9081" s="414">
        <v>8985.3333333333176</v>
      </c>
      <c r="D9081" s="414">
        <v>1450.2400000000002</v>
      </c>
    </row>
    <row r="9082" spans="1:4" x14ac:dyDescent="0.2">
      <c r="A9082" s="415" t="s">
        <v>11726</v>
      </c>
      <c r="B9082" s="415" t="s">
        <v>5172</v>
      </c>
      <c r="C9082" s="414">
        <v>0</v>
      </c>
      <c r="D9082" s="414">
        <v>0</v>
      </c>
    </row>
    <row r="9083" spans="1:4" x14ac:dyDescent="0.2">
      <c r="A9083" s="415" t="s">
        <v>11726</v>
      </c>
      <c r="B9083" s="415" t="s">
        <v>5184</v>
      </c>
      <c r="C9083" s="414">
        <v>6990.142857142846</v>
      </c>
      <c r="D9083" s="414">
        <v>1128.2099999999996</v>
      </c>
    </row>
    <row r="9084" spans="1:4" x14ac:dyDescent="0.2">
      <c r="A9084" s="415" t="s">
        <v>11726</v>
      </c>
      <c r="B9084" s="415" t="s">
        <v>5185</v>
      </c>
      <c r="C9084" s="414">
        <v>41940.857142857065</v>
      </c>
      <c r="D9084" s="414">
        <v>6039.4599999999991</v>
      </c>
    </row>
    <row r="9085" spans="1:4" x14ac:dyDescent="0.2">
      <c r="A9085" s="415" t="s">
        <v>11727</v>
      </c>
      <c r="B9085" s="415" t="s">
        <v>5172</v>
      </c>
      <c r="C9085" s="414">
        <v>4363</v>
      </c>
      <c r="D9085" s="414">
        <v>742.58</v>
      </c>
    </row>
    <row r="9086" spans="1:4" x14ac:dyDescent="0.2">
      <c r="A9086" s="415" t="s">
        <v>11728</v>
      </c>
      <c r="B9086" s="415" t="s">
        <v>5172</v>
      </c>
      <c r="C9086" s="414">
        <v>897.03157894736489</v>
      </c>
      <c r="D9086" s="414">
        <v>152.67999999999998</v>
      </c>
    </row>
    <row r="9087" spans="1:4" x14ac:dyDescent="0.2">
      <c r="A9087" s="415" t="s">
        <v>11728</v>
      </c>
      <c r="B9087" s="415" t="s">
        <v>5184</v>
      </c>
      <c r="C9087" s="414">
        <v>7624.7684210526004</v>
      </c>
      <c r="D9087" s="414">
        <v>1230.6200000000001</v>
      </c>
    </row>
    <row r="9088" spans="1:4" x14ac:dyDescent="0.2">
      <c r="A9088" s="415" t="s">
        <v>11729</v>
      </c>
      <c r="B9088" s="415" t="s">
        <v>5175</v>
      </c>
      <c r="C9088" s="414">
        <v>2817</v>
      </c>
      <c r="D9088" s="414">
        <v>448.47</v>
      </c>
    </row>
    <row r="9089" spans="1:4" x14ac:dyDescent="0.2">
      <c r="A9089" s="415" t="s">
        <v>11730</v>
      </c>
      <c r="B9089" s="415" t="s">
        <v>4855</v>
      </c>
      <c r="C9089" s="414">
        <v>744.5</v>
      </c>
      <c r="D9089" s="414">
        <v>139.44</v>
      </c>
    </row>
    <row r="9090" spans="1:4" x14ac:dyDescent="0.2">
      <c r="A9090" s="415" t="s">
        <v>11731</v>
      </c>
      <c r="B9090" s="415" t="s">
        <v>5176</v>
      </c>
      <c r="C9090" s="414">
        <v>1519.3877551021801</v>
      </c>
      <c r="D9090" s="414">
        <v>237.48</v>
      </c>
    </row>
    <row r="9091" spans="1:4" x14ac:dyDescent="0.2">
      <c r="A9091" s="415" t="s">
        <v>11732</v>
      </c>
      <c r="B9091" s="415" t="s">
        <v>5176</v>
      </c>
      <c r="C9091" s="414">
        <v>1791</v>
      </c>
      <c r="D9091" s="414">
        <v>279.93</v>
      </c>
    </row>
    <row r="9092" spans="1:4" x14ac:dyDescent="0.2">
      <c r="A9092" s="415" t="s">
        <v>11733</v>
      </c>
      <c r="B9092" s="415" t="s">
        <v>5175</v>
      </c>
      <c r="C9092" s="414">
        <v>101</v>
      </c>
      <c r="D9092" s="414">
        <v>16.079999999999998</v>
      </c>
    </row>
    <row r="9093" spans="1:4" x14ac:dyDescent="0.2">
      <c r="A9093" s="415" t="s">
        <v>11734</v>
      </c>
      <c r="B9093" s="415" t="s">
        <v>5174</v>
      </c>
      <c r="C9093" s="414">
        <v>2935</v>
      </c>
      <c r="D9093" s="414">
        <v>477.82</v>
      </c>
    </row>
    <row r="9094" spans="1:4" x14ac:dyDescent="0.2">
      <c r="A9094" s="415" t="s">
        <v>11735</v>
      </c>
      <c r="B9094" s="415" t="s">
        <v>4863</v>
      </c>
      <c r="C9094" s="414">
        <v>4001</v>
      </c>
      <c r="D9094" s="414">
        <v>734.58</v>
      </c>
    </row>
    <row r="9095" spans="1:4" x14ac:dyDescent="0.2">
      <c r="A9095" s="415" t="s">
        <v>11736</v>
      </c>
      <c r="B9095" s="415" t="s">
        <v>5175</v>
      </c>
      <c r="C9095" s="414">
        <v>3684</v>
      </c>
      <c r="D9095" s="414">
        <v>586.49</v>
      </c>
    </row>
    <row r="9096" spans="1:4" x14ac:dyDescent="0.2">
      <c r="A9096" s="415" t="s">
        <v>11737</v>
      </c>
      <c r="B9096" s="415" t="s">
        <v>5177</v>
      </c>
      <c r="C9096" s="414">
        <v>7156.0975609755869</v>
      </c>
      <c r="D9096" s="414">
        <v>1098.45</v>
      </c>
    </row>
    <row r="9097" spans="1:4" x14ac:dyDescent="0.2">
      <c r="A9097" s="415" t="s">
        <v>11737</v>
      </c>
      <c r="B9097" s="415" t="s">
        <v>5199</v>
      </c>
      <c r="C9097" s="414">
        <v>21468.2926829268</v>
      </c>
      <c r="D9097" s="414">
        <v>3125.78</v>
      </c>
    </row>
    <row r="9098" spans="1:4" x14ac:dyDescent="0.2">
      <c r="A9098" s="415" t="s">
        <v>11737</v>
      </c>
      <c r="B9098" s="415" t="s">
        <v>5200</v>
      </c>
      <c r="C9098" s="414">
        <v>715.6097560975586</v>
      </c>
      <c r="D9098" s="414">
        <v>92.970000000000013</v>
      </c>
    </row>
    <row r="9099" spans="1:4" x14ac:dyDescent="0.2">
      <c r="A9099" s="415" t="s">
        <v>11738</v>
      </c>
      <c r="B9099" s="415" t="s">
        <v>5176</v>
      </c>
      <c r="C9099" s="414">
        <v>7853.3635676492804</v>
      </c>
      <c r="D9099" s="414">
        <v>1227.48</v>
      </c>
    </row>
    <row r="9100" spans="1:4" x14ac:dyDescent="0.2">
      <c r="A9100" s="415" t="s">
        <v>11738</v>
      </c>
      <c r="B9100" s="415" t="s">
        <v>5196</v>
      </c>
      <c r="C9100" s="414">
        <v>2536.63643235071</v>
      </c>
      <c r="D9100" s="414">
        <v>376.18</v>
      </c>
    </row>
    <row r="9101" spans="1:4" x14ac:dyDescent="0.2">
      <c r="A9101" s="415" t="s">
        <v>11739</v>
      </c>
      <c r="B9101" s="415" t="s">
        <v>5177</v>
      </c>
      <c r="C9101" s="414">
        <v>6088</v>
      </c>
      <c r="D9101" s="414">
        <v>934.51</v>
      </c>
    </row>
    <row r="9102" spans="1:4" x14ac:dyDescent="0.2">
      <c r="A9102" s="415" t="s">
        <v>11740</v>
      </c>
      <c r="B9102" s="415" t="s">
        <v>5175</v>
      </c>
      <c r="C9102" s="414">
        <v>7188.8926630422638</v>
      </c>
      <c r="D9102" s="414">
        <v>1144.4699999999998</v>
      </c>
    </row>
    <row r="9103" spans="1:4" x14ac:dyDescent="0.2">
      <c r="A9103" s="415" t="s">
        <v>11740</v>
      </c>
      <c r="B9103" s="415" t="s">
        <v>5674</v>
      </c>
      <c r="C9103" s="414">
        <v>8335.5499999999993</v>
      </c>
      <c r="D9103" s="414">
        <v>333.77</v>
      </c>
    </row>
    <row r="9104" spans="1:4" x14ac:dyDescent="0.2">
      <c r="A9104" s="415" t="s">
        <v>11740</v>
      </c>
      <c r="B9104" s="415" t="s">
        <v>5193</v>
      </c>
      <c r="C9104" s="414">
        <v>21566.677989126802</v>
      </c>
      <c r="D9104" s="414">
        <v>3256.57</v>
      </c>
    </row>
    <row r="9105" spans="1:4" x14ac:dyDescent="0.2">
      <c r="A9105" s="415" t="s">
        <v>11740</v>
      </c>
      <c r="B9105" s="415" t="s">
        <v>5194</v>
      </c>
      <c r="C9105" s="414">
        <v>66482.879347830865</v>
      </c>
      <c r="D9105" s="414">
        <v>8955.239999999998</v>
      </c>
    </row>
    <row r="9106" spans="1:4" x14ac:dyDescent="0.2">
      <c r="A9106" s="415" t="s">
        <v>11741</v>
      </c>
      <c r="B9106" s="415" t="s">
        <v>4859</v>
      </c>
      <c r="C9106" s="414">
        <v>5163</v>
      </c>
      <c r="D9106" s="414">
        <v>957.22</v>
      </c>
    </row>
    <row r="9107" spans="1:4" x14ac:dyDescent="0.2">
      <c r="A9107" s="415" t="s">
        <v>11742</v>
      </c>
      <c r="B9107" s="415" t="s">
        <v>4867</v>
      </c>
      <c r="C9107" s="414">
        <v>8481.4229249011805</v>
      </c>
      <c r="D9107" s="414">
        <v>1518.17</v>
      </c>
    </row>
    <row r="9108" spans="1:4" x14ac:dyDescent="0.2">
      <c r="A9108" s="415" t="s">
        <v>11742</v>
      </c>
      <c r="B9108" s="415" t="s">
        <v>4868</v>
      </c>
      <c r="C9108" s="414">
        <v>2247.5770750988099</v>
      </c>
      <c r="D9108" s="414">
        <v>381.64</v>
      </c>
    </row>
    <row r="9109" spans="1:4" x14ac:dyDescent="0.2">
      <c r="A9109" s="415" t="s">
        <v>11743</v>
      </c>
      <c r="B9109" s="415" t="s">
        <v>5172</v>
      </c>
      <c r="C9109" s="414">
        <v>5034</v>
      </c>
      <c r="D9109" s="414">
        <v>856.79</v>
      </c>
    </row>
    <row r="9110" spans="1:4" x14ac:dyDescent="0.2">
      <c r="A9110" s="415" t="s">
        <v>11744</v>
      </c>
      <c r="B9110" s="415" t="s">
        <v>5172</v>
      </c>
      <c r="C9110" s="414">
        <v>3886</v>
      </c>
      <c r="D9110" s="414">
        <v>661.4</v>
      </c>
    </row>
    <row r="9111" spans="1:4" x14ac:dyDescent="0.2">
      <c r="A9111" s="415" t="s">
        <v>11745</v>
      </c>
      <c r="B9111" s="415" t="s">
        <v>5172</v>
      </c>
      <c r="C9111" s="414">
        <v>7257.3504751257597</v>
      </c>
      <c r="D9111" s="414">
        <v>1235.2</v>
      </c>
    </row>
    <row r="9112" spans="1:4" x14ac:dyDescent="0.2">
      <c r="A9112" s="415" t="s">
        <v>11745</v>
      </c>
      <c r="B9112" s="415" t="s">
        <v>5184</v>
      </c>
      <c r="C9112" s="414">
        <v>5726.04952487423</v>
      </c>
      <c r="D9112" s="414">
        <v>924.18</v>
      </c>
    </row>
    <row r="9113" spans="1:4" x14ac:dyDescent="0.2">
      <c r="A9113" s="415" t="s">
        <v>11745</v>
      </c>
      <c r="B9113" s="415" t="s">
        <v>5676</v>
      </c>
      <c r="C9113" s="414">
        <v>1.5999999999994901</v>
      </c>
      <c r="D9113" s="414">
        <v>0.05</v>
      </c>
    </row>
    <row r="9114" spans="1:4" x14ac:dyDescent="0.2">
      <c r="A9114" s="415" t="s">
        <v>11746</v>
      </c>
      <c r="B9114" s="415" t="s">
        <v>5173</v>
      </c>
      <c r="C9114" s="414">
        <v>7587.0748299319703</v>
      </c>
      <c r="D9114" s="414">
        <v>1262.49</v>
      </c>
    </row>
    <row r="9115" spans="1:4" x14ac:dyDescent="0.2">
      <c r="A9115" s="415" t="s">
        <v>11746</v>
      </c>
      <c r="B9115" s="415" t="s">
        <v>5187</v>
      </c>
      <c r="C9115" s="414">
        <v>3565.9251700680202</v>
      </c>
      <c r="D9115" s="414">
        <v>563.05999999999995</v>
      </c>
    </row>
    <row r="9116" spans="1:4" x14ac:dyDescent="0.2">
      <c r="A9116" s="415" t="s">
        <v>11747</v>
      </c>
      <c r="B9116" s="415" t="s">
        <v>5174</v>
      </c>
      <c r="C9116" s="414">
        <v>5372.8187919462998</v>
      </c>
      <c r="D9116" s="414">
        <v>874.69</v>
      </c>
    </row>
    <row r="9117" spans="1:4" x14ac:dyDescent="0.2">
      <c r="A9117" s="415" t="s">
        <v>11747</v>
      </c>
      <c r="B9117" s="415" t="s">
        <v>5190</v>
      </c>
      <c r="C9117" s="414">
        <v>10638.1812080536</v>
      </c>
      <c r="D9117" s="414">
        <v>1642.54</v>
      </c>
    </row>
    <row r="9118" spans="1:4" x14ac:dyDescent="0.2">
      <c r="A9118" s="415" t="s">
        <v>11749</v>
      </c>
      <c r="B9118" s="415" t="s">
        <v>5174</v>
      </c>
      <c r="C9118" s="414">
        <v>2967</v>
      </c>
      <c r="D9118" s="414">
        <v>483.03</v>
      </c>
    </row>
    <row r="9119" spans="1:4" x14ac:dyDescent="0.2">
      <c r="A9119" s="415" t="s">
        <v>11750</v>
      </c>
      <c r="B9119" s="415" t="s">
        <v>5174</v>
      </c>
      <c r="C9119" s="414">
        <v>6533.8926174496582</v>
      </c>
      <c r="D9119" s="414">
        <v>1063.72</v>
      </c>
    </row>
    <row r="9120" spans="1:4" x14ac:dyDescent="0.2">
      <c r="A9120" s="415" t="s">
        <v>11750</v>
      </c>
      <c r="B9120" s="415" t="s">
        <v>5190</v>
      </c>
      <c r="C9120" s="414">
        <v>12937.107382550321</v>
      </c>
      <c r="D9120" s="414">
        <v>1997.49</v>
      </c>
    </row>
    <row r="9121" spans="1:4" x14ac:dyDescent="0.2">
      <c r="A9121" s="415" t="s">
        <v>11751</v>
      </c>
      <c r="B9121" s="415" t="s">
        <v>5177</v>
      </c>
      <c r="C9121" s="414">
        <v>7787</v>
      </c>
      <c r="D9121" s="414">
        <v>1195.3</v>
      </c>
    </row>
    <row r="9122" spans="1:4" x14ac:dyDescent="0.2">
      <c r="A9122" s="415" t="s">
        <v>11752</v>
      </c>
      <c r="B9122" s="415" t="s">
        <v>5175</v>
      </c>
      <c r="C9122" s="414">
        <v>2388</v>
      </c>
      <c r="D9122" s="414">
        <v>380.17</v>
      </c>
    </row>
    <row r="9123" spans="1:4" x14ac:dyDescent="0.2">
      <c r="A9123" s="415" t="s">
        <v>11753</v>
      </c>
      <c r="B9123" s="415" t="s">
        <v>5175</v>
      </c>
      <c r="C9123" s="414">
        <v>5101</v>
      </c>
      <c r="D9123" s="414">
        <v>812.08</v>
      </c>
    </row>
    <row r="9124" spans="1:4" x14ac:dyDescent="0.2">
      <c r="A9124" s="415" t="s">
        <v>11754</v>
      </c>
      <c r="B9124" s="415" t="s">
        <v>5175</v>
      </c>
      <c r="C9124" s="414">
        <v>4124</v>
      </c>
      <c r="D9124" s="414">
        <v>656.54</v>
      </c>
    </row>
    <row r="9125" spans="1:4" x14ac:dyDescent="0.2">
      <c r="A9125" s="415" t="s">
        <v>11755</v>
      </c>
      <c r="B9125" s="415" t="s">
        <v>5175</v>
      </c>
      <c r="C9125" s="414">
        <v>6613.2167152575303</v>
      </c>
      <c r="D9125" s="414">
        <v>1052.82</v>
      </c>
    </row>
    <row r="9126" spans="1:4" x14ac:dyDescent="0.2">
      <c r="A9126" s="415" t="s">
        <v>11755</v>
      </c>
      <c r="B9126" s="415" t="s">
        <v>5193</v>
      </c>
      <c r="C9126" s="414">
        <v>191.783284742467</v>
      </c>
      <c r="D9126" s="414">
        <v>28.96</v>
      </c>
    </row>
    <row r="9127" spans="1:4" x14ac:dyDescent="0.2">
      <c r="A9127" s="415" t="s">
        <v>11756</v>
      </c>
      <c r="B9127" s="415" t="s">
        <v>4867</v>
      </c>
      <c r="C9127" s="414">
        <v>8418.43828715364</v>
      </c>
      <c r="D9127" s="414">
        <v>1506.9</v>
      </c>
    </row>
    <row r="9128" spans="1:4" x14ac:dyDescent="0.2">
      <c r="A9128" s="415" t="s">
        <v>11756</v>
      </c>
      <c r="B9128" s="415" t="s">
        <v>4868</v>
      </c>
      <c r="C9128" s="414">
        <v>25255.31486146092</v>
      </c>
      <c r="D9128" s="414">
        <v>4288.3500000000004</v>
      </c>
    </row>
    <row r="9129" spans="1:4" x14ac:dyDescent="0.2">
      <c r="A9129" s="415" t="s">
        <v>11756</v>
      </c>
      <c r="B9129" s="415" t="s">
        <v>4869</v>
      </c>
      <c r="C9129" s="414">
        <v>49879.246851385295</v>
      </c>
      <c r="D9129" s="414">
        <v>7556.71</v>
      </c>
    </row>
    <row r="9130" spans="1:4" x14ac:dyDescent="0.2">
      <c r="A9130" s="415" t="s">
        <v>11757</v>
      </c>
      <c r="B9130" s="415" t="s">
        <v>4859</v>
      </c>
      <c r="C9130" s="414">
        <v>8946.8599033816408</v>
      </c>
      <c r="D9130" s="414">
        <v>1658.75</v>
      </c>
    </row>
    <row r="9131" spans="1:4" x14ac:dyDescent="0.2">
      <c r="A9131" s="415" t="s">
        <v>11757</v>
      </c>
      <c r="B9131" s="415" t="s">
        <v>4860</v>
      </c>
      <c r="C9131" s="414">
        <v>7721.1400966183501</v>
      </c>
      <c r="D9131" s="414">
        <v>1358.15</v>
      </c>
    </row>
    <row r="9132" spans="1:4" x14ac:dyDescent="0.2">
      <c r="A9132" s="415" t="s">
        <v>11757</v>
      </c>
      <c r="B9132" s="415" t="s">
        <v>5676</v>
      </c>
      <c r="C9132" s="414">
        <v>1852</v>
      </c>
      <c r="D9132" s="414">
        <v>54.67</v>
      </c>
    </row>
    <row r="9133" spans="1:4" x14ac:dyDescent="0.2">
      <c r="A9133" s="415" t="s">
        <v>11758</v>
      </c>
      <c r="B9133" s="415" t="s">
        <v>4859</v>
      </c>
      <c r="C9133" s="414">
        <v>0</v>
      </c>
      <c r="D9133" s="414">
        <v>0</v>
      </c>
    </row>
    <row r="9134" spans="1:4" x14ac:dyDescent="0.2">
      <c r="A9134" s="415" t="s">
        <v>11758</v>
      </c>
      <c r="B9134" s="415" t="s">
        <v>4860</v>
      </c>
      <c r="C9134" s="414">
        <v>18795.529536178099</v>
      </c>
      <c r="D9134" s="414">
        <v>3306.13</v>
      </c>
    </row>
    <row r="9135" spans="1:4" x14ac:dyDescent="0.2">
      <c r="A9135" s="415" t="s">
        <v>11758</v>
      </c>
      <c r="B9135" s="415" t="s">
        <v>5676</v>
      </c>
      <c r="C9135" s="414">
        <v>2633.7</v>
      </c>
      <c r="D9135" s="414">
        <v>77.75</v>
      </c>
    </row>
    <row r="9136" spans="1:4" x14ac:dyDescent="0.2">
      <c r="A9136" s="415" t="s">
        <v>11758</v>
      </c>
      <c r="B9136" s="415" t="s">
        <v>4861</v>
      </c>
      <c r="C9136" s="414">
        <v>4907.7704638218902</v>
      </c>
      <c r="D9136" s="414">
        <v>770.03</v>
      </c>
    </row>
    <row r="9137" spans="1:4" x14ac:dyDescent="0.2">
      <c r="A9137" s="415" t="s">
        <v>11759</v>
      </c>
      <c r="B9137" s="415" t="s">
        <v>5174</v>
      </c>
      <c r="C9137" s="414">
        <v>1835</v>
      </c>
      <c r="D9137" s="414">
        <v>298.74</v>
      </c>
    </row>
    <row r="9138" spans="1:4" x14ac:dyDescent="0.2">
      <c r="A9138" s="415" t="s">
        <v>11760</v>
      </c>
      <c r="B9138" s="415" t="s">
        <v>5176</v>
      </c>
      <c r="C9138" s="414">
        <v>4006</v>
      </c>
      <c r="D9138" s="414">
        <v>626.14</v>
      </c>
    </row>
    <row r="9139" spans="1:4" x14ac:dyDescent="0.2">
      <c r="A9139" s="415" t="s">
        <v>11761</v>
      </c>
      <c r="B9139" s="415" t="s">
        <v>5175</v>
      </c>
      <c r="C9139" s="414">
        <v>7038</v>
      </c>
      <c r="D9139" s="414">
        <v>1120.45</v>
      </c>
    </row>
    <row r="9140" spans="1:4" x14ac:dyDescent="0.2">
      <c r="A9140" s="415" t="s">
        <v>11762</v>
      </c>
      <c r="B9140" s="415" t="s">
        <v>5175</v>
      </c>
      <c r="C9140" s="414">
        <v>4211</v>
      </c>
      <c r="D9140" s="414">
        <v>670.39</v>
      </c>
    </row>
    <row r="9141" spans="1:4" x14ac:dyDescent="0.2">
      <c r="A9141" s="415" t="s">
        <v>11763</v>
      </c>
      <c r="B9141" s="415" t="s">
        <v>5176</v>
      </c>
      <c r="C9141" s="414">
        <v>6830</v>
      </c>
      <c r="D9141" s="414">
        <v>1067.53</v>
      </c>
    </row>
    <row r="9142" spans="1:4" x14ac:dyDescent="0.2">
      <c r="A9142" s="415" t="s">
        <v>11764</v>
      </c>
      <c r="B9142" s="415" t="s">
        <v>5175</v>
      </c>
      <c r="C9142" s="414">
        <v>5705</v>
      </c>
      <c r="D9142" s="414">
        <v>908.21999999999991</v>
      </c>
    </row>
    <row r="9143" spans="1:4" x14ac:dyDescent="0.2">
      <c r="A9143" s="415" t="s">
        <v>11765</v>
      </c>
      <c r="B9143" s="415" t="s">
        <v>5176</v>
      </c>
      <c r="C9143" s="414">
        <v>5670</v>
      </c>
      <c r="D9143" s="414">
        <v>886.22</v>
      </c>
    </row>
    <row r="9144" spans="1:4" x14ac:dyDescent="0.2">
      <c r="A9144" s="415" t="s">
        <v>11766</v>
      </c>
      <c r="B9144" s="415" t="s">
        <v>5177</v>
      </c>
      <c r="C9144" s="414">
        <v>3520</v>
      </c>
      <c r="D9144" s="414">
        <v>540.32000000000005</v>
      </c>
    </row>
    <row r="9145" spans="1:4" x14ac:dyDescent="0.2">
      <c r="A9145" s="415" t="s">
        <v>11767</v>
      </c>
      <c r="B9145" s="415" t="s">
        <v>4863</v>
      </c>
      <c r="C9145" s="414">
        <v>4702</v>
      </c>
      <c r="D9145" s="414">
        <v>863.29</v>
      </c>
    </row>
    <row r="9146" spans="1:4" x14ac:dyDescent="0.2">
      <c r="A9146" s="415" t="s">
        <v>11768</v>
      </c>
      <c r="B9146" s="415" t="s">
        <v>5177</v>
      </c>
      <c r="C9146" s="414">
        <v>8156</v>
      </c>
      <c r="D9146" s="414">
        <v>1251.95</v>
      </c>
    </row>
    <row r="9147" spans="1:4" x14ac:dyDescent="0.2">
      <c r="A9147" s="415" t="s">
        <v>11769</v>
      </c>
      <c r="B9147" s="415" t="s">
        <v>5175</v>
      </c>
      <c r="C9147" s="414">
        <v>3186</v>
      </c>
      <c r="D9147" s="414">
        <v>507.21</v>
      </c>
    </row>
    <row r="9148" spans="1:4" x14ac:dyDescent="0.2">
      <c r="A9148" s="415" t="s">
        <v>11770</v>
      </c>
      <c r="B9148" s="415" t="s">
        <v>5177</v>
      </c>
      <c r="C9148" s="414">
        <v>3537</v>
      </c>
      <c r="D9148" s="414">
        <v>542.92999999999995</v>
      </c>
    </row>
    <row r="9149" spans="1:4" x14ac:dyDescent="0.2">
      <c r="A9149" s="415" t="s">
        <v>11771</v>
      </c>
      <c r="B9149" s="415" t="s">
        <v>5176</v>
      </c>
      <c r="C9149" s="414">
        <v>2888</v>
      </c>
      <c r="D9149" s="414">
        <v>451.39</v>
      </c>
    </row>
    <row r="9150" spans="1:4" x14ac:dyDescent="0.2">
      <c r="A9150" s="415" t="s">
        <v>11772</v>
      </c>
      <c r="B9150" s="415" t="s">
        <v>5177</v>
      </c>
      <c r="C9150" s="414">
        <v>1916</v>
      </c>
      <c r="D9150" s="414">
        <v>294.11</v>
      </c>
    </row>
    <row r="9151" spans="1:4" x14ac:dyDescent="0.2">
      <c r="A9151" s="415" t="s">
        <v>11773</v>
      </c>
      <c r="B9151" s="415" t="s">
        <v>5176</v>
      </c>
      <c r="C9151" s="414">
        <v>3262</v>
      </c>
      <c r="D9151" s="414">
        <v>509.84999999999997</v>
      </c>
    </row>
    <row r="9152" spans="1:4" x14ac:dyDescent="0.2">
      <c r="A9152" s="415" t="s">
        <v>11774</v>
      </c>
      <c r="B9152" s="415" t="s">
        <v>5175</v>
      </c>
      <c r="C9152" s="414">
        <v>7813.5158254918697</v>
      </c>
      <c r="D9152" s="414">
        <v>1243.9100000000001</v>
      </c>
    </row>
    <row r="9153" spans="1:4" x14ac:dyDescent="0.2">
      <c r="A9153" s="415" t="s">
        <v>11774</v>
      </c>
      <c r="B9153" s="415" t="s">
        <v>5193</v>
      </c>
      <c r="C9153" s="414">
        <v>1320.4841745081201</v>
      </c>
      <c r="D9153" s="414">
        <v>199.39</v>
      </c>
    </row>
    <row r="9154" spans="1:4" x14ac:dyDescent="0.2">
      <c r="A9154" s="415" t="s">
        <v>11775</v>
      </c>
      <c r="B9154" s="415" t="s">
        <v>5174</v>
      </c>
      <c r="C9154" s="414">
        <v>8084</v>
      </c>
      <c r="D9154" s="414">
        <v>1316.08</v>
      </c>
    </row>
    <row r="9155" spans="1:4" x14ac:dyDescent="0.2">
      <c r="A9155" s="415" t="s">
        <v>11776</v>
      </c>
      <c r="B9155" s="415" t="s">
        <v>5172</v>
      </c>
      <c r="C9155" s="414">
        <v>7022.4827586206902</v>
      </c>
      <c r="D9155" s="414">
        <v>1195.23</v>
      </c>
    </row>
    <row r="9156" spans="1:4" x14ac:dyDescent="0.2">
      <c r="A9156" s="415" t="s">
        <v>11776</v>
      </c>
      <c r="B9156" s="415" t="s">
        <v>5184</v>
      </c>
      <c r="C9156" s="414">
        <v>3160.1172413793101</v>
      </c>
      <c r="D9156" s="414">
        <v>510.04</v>
      </c>
    </row>
    <row r="9157" spans="1:4" x14ac:dyDescent="0.2">
      <c r="A9157" s="415" t="s">
        <v>11776</v>
      </c>
      <c r="B9157" s="415" t="s">
        <v>5676</v>
      </c>
      <c r="C9157" s="414">
        <v>206.4</v>
      </c>
      <c r="D9157" s="414">
        <v>6.09</v>
      </c>
    </row>
    <row r="9158" spans="1:4" x14ac:dyDescent="0.2">
      <c r="A9158" s="415" t="s">
        <v>11777</v>
      </c>
      <c r="B9158" s="415" t="s">
        <v>5175</v>
      </c>
      <c r="C9158" s="414">
        <v>4343</v>
      </c>
      <c r="D9158" s="414">
        <v>691.41</v>
      </c>
    </row>
    <row r="9159" spans="1:4" x14ac:dyDescent="0.2">
      <c r="A9159" s="415" t="s">
        <v>11778</v>
      </c>
      <c r="B9159" s="415" t="s">
        <v>5176</v>
      </c>
      <c r="C9159" s="414">
        <v>4530</v>
      </c>
      <c r="D9159" s="414">
        <v>708.04</v>
      </c>
    </row>
    <row r="9160" spans="1:4" x14ac:dyDescent="0.2">
      <c r="A9160" s="415" t="s">
        <v>11779</v>
      </c>
      <c r="B9160" s="415" t="s">
        <v>5175</v>
      </c>
      <c r="C9160" s="414">
        <v>6542</v>
      </c>
      <c r="D9160" s="414">
        <v>1041.49</v>
      </c>
    </row>
    <row r="9161" spans="1:4" x14ac:dyDescent="0.2">
      <c r="A9161" s="415" t="s">
        <v>11780</v>
      </c>
      <c r="B9161" s="415" t="s">
        <v>5175</v>
      </c>
      <c r="C9161" s="414">
        <v>5581</v>
      </c>
      <c r="D9161" s="414">
        <v>888.5</v>
      </c>
    </row>
    <row r="9162" spans="1:4" x14ac:dyDescent="0.2">
      <c r="A9162" s="415" t="s">
        <v>11781</v>
      </c>
      <c r="B9162" s="415" t="s">
        <v>5176</v>
      </c>
      <c r="C9162" s="414">
        <v>7605.3130929791196</v>
      </c>
      <c r="D9162" s="414">
        <v>1188.71</v>
      </c>
    </row>
    <row r="9163" spans="1:4" x14ac:dyDescent="0.2">
      <c r="A9163" s="415" t="s">
        <v>11781</v>
      </c>
      <c r="B9163" s="415" t="s">
        <v>5196</v>
      </c>
      <c r="C9163" s="414">
        <v>410.68690702087201</v>
      </c>
      <c r="D9163" s="414">
        <v>60.9</v>
      </c>
    </row>
    <row r="9164" spans="1:4" x14ac:dyDescent="0.2">
      <c r="A9164" s="415" t="s">
        <v>11782</v>
      </c>
      <c r="B9164" s="415" t="s">
        <v>5175</v>
      </c>
      <c r="C9164" s="414">
        <v>2554</v>
      </c>
      <c r="D9164" s="414">
        <v>406.6</v>
      </c>
    </row>
    <row r="9165" spans="1:4" x14ac:dyDescent="0.2">
      <c r="A9165" s="415" t="s">
        <v>11783</v>
      </c>
      <c r="B9165" s="415" t="s">
        <v>5175</v>
      </c>
      <c r="C9165" s="414">
        <v>1178</v>
      </c>
      <c r="D9165" s="414">
        <v>187.54</v>
      </c>
    </row>
    <row r="9166" spans="1:4" x14ac:dyDescent="0.2">
      <c r="A9166" s="415" t="s">
        <v>11784</v>
      </c>
      <c r="B9166" s="415" t="s">
        <v>5174</v>
      </c>
      <c r="C9166" s="414">
        <v>4098</v>
      </c>
      <c r="D9166" s="414">
        <v>667.15</v>
      </c>
    </row>
    <row r="9167" spans="1:4" x14ac:dyDescent="0.2">
      <c r="A9167" s="415" t="s">
        <v>11785</v>
      </c>
      <c r="B9167" s="415" t="s">
        <v>5176</v>
      </c>
      <c r="C9167" s="414">
        <v>5053.3313609462502</v>
      </c>
      <c r="D9167" s="414">
        <v>789.82999999999993</v>
      </c>
    </row>
    <row r="9168" spans="1:4" x14ac:dyDescent="0.2">
      <c r="A9168" s="415" t="s">
        <v>11786</v>
      </c>
      <c r="B9168" s="415" t="s">
        <v>5175</v>
      </c>
      <c r="C9168" s="414">
        <v>645</v>
      </c>
      <c r="D9168" s="414">
        <v>102.68</v>
      </c>
    </row>
    <row r="9169" spans="1:4" x14ac:dyDescent="0.2">
      <c r="A9169" s="415" t="s">
        <v>11787</v>
      </c>
      <c r="B9169" s="415" t="s">
        <v>5175</v>
      </c>
      <c r="C9169" s="414">
        <v>4156</v>
      </c>
      <c r="D9169" s="414">
        <v>661.63</v>
      </c>
    </row>
    <row r="9170" spans="1:4" x14ac:dyDescent="0.2">
      <c r="A9170" s="415" t="s">
        <v>11788</v>
      </c>
      <c r="B9170" s="415" t="s">
        <v>5177</v>
      </c>
      <c r="C9170" s="414">
        <v>5900.3322259136203</v>
      </c>
      <c r="D9170" s="414">
        <v>905.7</v>
      </c>
    </row>
    <row r="9171" spans="1:4" x14ac:dyDescent="0.2">
      <c r="A9171" s="415" t="s">
        <v>11788</v>
      </c>
      <c r="B9171" s="415" t="s">
        <v>5199</v>
      </c>
      <c r="C9171" s="414">
        <v>315.66777408637802</v>
      </c>
      <c r="D9171" s="414">
        <v>45.96</v>
      </c>
    </row>
    <row r="9172" spans="1:4" x14ac:dyDescent="0.2">
      <c r="A9172" s="415" t="s">
        <v>11789</v>
      </c>
      <c r="B9172" s="415" t="s">
        <v>5176</v>
      </c>
      <c r="C9172" s="414">
        <v>4757</v>
      </c>
      <c r="D9172" s="414">
        <v>743.52</v>
      </c>
    </row>
    <row r="9173" spans="1:4" x14ac:dyDescent="0.2">
      <c r="A9173" s="415" t="s">
        <v>11790</v>
      </c>
      <c r="B9173" s="415" t="s">
        <v>5176</v>
      </c>
      <c r="C9173" s="414">
        <v>3951</v>
      </c>
      <c r="D9173" s="414">
        <v>617.54</v>
      </c>
    </row>
    <row r="9174" spans="1:4" x14ac:dyDescent="0.2">
      <c r="A9174" s="415" t="s">
        <v>11791</v>
      </c>
      <c r="B9174" s="415" t="s">
        <v>5177</v>
      </c>
      <c r="C9174" s="414">
        <v>4016</v>
      </c>
      <c r="D9174" s="414">
        <v>616.46</v>
      </c>
    </row>
    <row r="9175" spans="1:4" x14ac:dyDescent="0.2">
      <c r="A9175" s="415" t="s">
        <v>11792</v>
      </c>
      <c r="B9175" s="415" t="s">
        <v>5176</v>
      </c>
      <c r="C9175" s="414">
        <v>235.17241379303701</v>
      </c>
      <c r="D9175" s="414">
        <v>36.76</v>
      </c>
    </row>
    <row r="9176" spans="1:4" x14ac:dyDescent="0.2">
      <c r="A9176" s="415" t="s">
        <v>11793</v>
      </c>
      <c r="B9176" s="415" t="s">
        <v>5176</v>
      </c>
      <c r="C9176" s="414">
        <v>6059</v>
      </c>
      <c r="D9176" s="414">
        <v>947.02</v>
      </c>
    </row>
    <row r="9177" spans="1:4" x14ac:dyDescent="0.2">
      <c r="A9177" s="415" t="s">
        <v>11794</v>
      </c>
      <c r="B9177" s="415" t="s">
        <v>5177</v>
      </c>
      <c r="C9177" s="414">
        <v>2931</v>
      </c>
      <c r="D9177" s="414">
        <v>449.91</v>
      </c>
    </row>
    <row r="9178" spans="1:4" x14ac:dyDescent="0.2">
      <c r="A9178" s="415" t="s">
        <v>11795</v>
      </c>
      <c r="B9178" s="415" t="s">
        <v>5176</v>
      </c>
      <c r="C9178" s="414">
        <v>4284</v>
      </c>
      <c r="D9178" s="414">
        <v>669.59</v>
      </c>
    </row>
    <row r="9179" spans="1:4" x14ac:dyDescent="0.2">
      <c r="A9179" s="415" t="s">
        <v>11796</v>
      </c>
      <c r="B9179" s="415" t="s">
        <v>5176</v>
      </c>
      <c r="C9179" s="414">
        <v>8340</v>
      </c>
      <c r="D9179" s="414">
        <v>1303.54</v>
      </c>
    </row>
    <row r="9180" spans="1:4" x14ac:dyDescent="0.2">
      <c r="A9180" s="415" t="s">
        <v>11797</v>
      </c>
      <c r="B9180" s="415" t="s">
        <v>5176</v>
      </c>
      <c r="C9180" s="414">
        <v>7667</v>
      </c>
      <c r="D9180" s="414">
        <v>1198.3499999999999</v>
      </c>
    </row>
    <row r="9181" spans="1:4" x14ac:dyDescent="0.2">
      <c r="A9181" s="415" t="s">
        <v>11798</v>
      </c>
      <c r="B9181" s="415" t="s">
        <v>5176</v>
      </c>
      <c r="C9181" s="414">
        <v>5400</v>
      </c>
      <c r="D9181" s="414">
        <v>844.02</v>
      </c>
    </row>
    <row r="9182" spans="1:4" x14ac:dyDescent="0.2">
      <c r="A9182" s="415" t="s">
        <v>11799</v>
      </c>
      <c r="B9182" s="415" t="s">
        <v>5177</v>
      </c>
      <c r="C9182" s="414">
        <v>8279</v>
      </c>
      <c r="D9182" s="414">
        <v>1270.83</v>
      </c>
    </row>
    <row r="9183" spans="1:4" x14ac:dyDescent="0.2">
      <c r="A9183" s="415" t="s">
        <v>11800</v>
      </c>
      <c r="B9183" s="415" t="s">
        <v>5177</v>
      </c>
      <c r="C9183" s="414">
        <v>3110</v>
      </c>
      <c r="D9183" s="414">
        <v>477.39</v>
      </c>
    </row>
    <row r="9184" spans="1:4" x14ac:dyDescent="0.2">
      <c r="A9184" s="415" t="s">
        <v>11801</v>
      </c>
      <c r="B9184" s="415" t="s">
        <v>5178</v>
      </c>
      <c r="C9184" s="414">
        <v>4265</v>
      </c>
      <c r="D9184" s="414">
        <v>642.74</v>
      </c>
    </row>
    <row r="9185" spans="1:4" x14ac:dyDescent="0.2">
      <c r="A9185" s="415" t="s">
        <v>11802</v>
      </c>
      <c r="B9185" s="415" t="s">
        <v>5176</v>
      </c>
      <c r="C9185" s="414">
        <v>7843.2653061224355</v>
      </c>
      <c r="D9185" s="414">
        <v>1225.9000000000001</v>
      </c>
    </row>
    <row r="9186" spans="1:4" x14ac:dyDescent="0.2">
      <c r="A9186" s="415" t="s">
        <v>11802</v>
      </c>
      <c r="B9186" s="415" t="s">
        <v>5196</v>
      </c>
      <c r="C9186" s="414">
        <v>1764.7346938775493</v>
      </c>
      <c r="D9186" s="414">
        <v>261.71000000000004</v>
      </c>
    </row>
    <row r="9187" spans="1:4" x14ac:dyDescent="0.2">
      <c r="A9187" s="415" t="s">
        <v>11803</v>
      </c>
      <c r="B9187" s="415" t="s">
        <v>5176</v>
      </c>
      <c r="C9187" s="414">
        <v>4200</v>
      </c>
      <c r="D9187" s="414">
        <v>656.46</v>
      </c>
    </row>
    <row r="9188" spans="1:4" x14ac:dyDescent="0.2">
      <c r="A9188" s="415" t="s">
        <v>11804</v>
      </c>
      <c r="B9188" s="415" t="s">
        <v>5176</v>
      </c>
      <c r="C9188" s="414">
        <v>8489.5738893925609</v>
      </c>
      <c r="D9188" s="414">
        <v>1326.92</v>
      </c>
    </row>
    <row r="9189" spans="1:4" x14ac:dyDescent="0.2">
      <c r="A9189" s="415" t="s">
        <v>11804</v>
      </c>
      <c r="B9189" s="415" t="s">
        <v>5196</v>
      </c>
      <c r="C9189" s="414">
        <v>874.42611060743297</v>
      </c>
      <c r="D9189" s="414">
        <v>129.68</v>
      </c>
    </row>
    <row r="9190" spans="1:4" x14ac:dyDescent="0.2">
      <c r="A9190" s="415" t="s">
        <v>11805</v>
      </c>
      <c r="B9190" s="415" t="s">
        <v>5176</v>
      </c>
      <c r="C9190" s="414">
        <v>5286</v>
      </c>
      <c r="D9190" s="414">
        <v>826.2</v>
      </c>
    </row>
    <row r="9191" spans="1:4" x14ac:dyDescent="0.2">
      <c r="A9191" s="415" t="s">
        <v>11806</v>
      </c>
      <c r="B9191" s="415" t="s">
        <v>5176</v>
      </c>
      <c r="C9191" s="414">
        <v>4394</v>
      </c>
      <c r="D9191" s="414">
        <v>686.78</v>
      </c>
    </row>
    <row r="9192" spans="1:4" x14ac:dyDescent="0.2">
      <c r="A9192" s="415" t="s">
        <v>11807</v>
      </c>
      <c r="B9192" s="415" t="s">
        <v>5177</v>
      </c>
      <c r="C9192" s="414">
        <v>4336</v>
      </c>
      <c r="D9192" s="414">
        <v>665.57999999999993</v>
      </c>
    </row>
    <row r="9193" spans="1:4" x14ac:dyDescent="0.2">
      <c r="A9193" s="415" t="s">
        <v>11808</v>
      </c>
      <c r="B9193" s="415" t="s">
        <v>5177</v>
      </c>
      <c r="C9193" s="414">
        <v>5645</v>
      </c>
      <c r="D9193" s="414">
        <v>866.51</v>
      </c>
    </row>
    <row r="9194" spans="1:4" x14ac:dyDescent="0.2">
      <c r="A9194" s="415" t="s">
        <v>11809</v>
      </c>
      <c r="B9194" s="415" t="s">
        <v>4863</v>
      </c>
      <c r="C9194" s="414">
        <v>7499.2533598805303</v>
      </c>
      <c r="D9194" s="414">
        <v>1376.86</v>
      </c>
    </row>
    <row r="9195" spans="1:4" x14ac:dyDescent="0.2">
      <c r="A9195" s="415" t="s">
        <v>11809</v>
      </c>
      <c r="B9195" s="415" t="s">
        <v>4864</v>
      </c>
      <c r="C9195" s="414">
        <v>22497.760079641601</v>
      </c>
      <c r="D9195" s="414">
        <v>3919.11</v>
      </c>
    </row>
    <row r="9196" spans="1:4" x14ac:dyDescent="0.2">
      <c r="A9196" s="415" t="s">
        <v>11809</v>
      </c>
      <c r="B9196" s="415" t="s">
        <v>4865</v>
      </c>
      <c r="C9196" s="414">
        <v>134.986560477849</v>
      </c>
      <c r="D9196" s="414">
        <v>20.96</v>
      </c>
    </row>
    <row r="9197" spans="1:4" x14ac:dyDescent="0.2">
      <c r="A9197" s="415" t="s">
        <v>11809</v>
      </c>
      <c r="B9197" s="415" t="s">
        <v>5676</v>
      </c>
      <c r="C9197" s="414">
        <v>3348</v>
      </c>
      <c r="D9197" s="414">
        <v>98.83</v>
      </c>
    </row>
    <row r="9198" spans="1:4" x14ac:dyDescent="0.2">
      <c r="A9198" s="415" t="s">
        <v>11810</v>
      </c>
      <c r="B9198" s="415" t="s">
        <v>5177</v>
      </c>
      <c r="C9198" s="414">
        <v>6030.3527481542196</v>
      </c>
      <c r="D9198" s="414">
        <v>925.66</v>
      </c>
    </row>
    <row r="9199" spans="1:4" x14ac:dyDescent="0.2">
      <c r="A9199" s="415" t="s">
        <v>11810</v>
      </c>
      <c r="B9199" s="415" t="s">
        <v>5199</v>
      </c>
      <c r="C9199" s="414">
        <v>8671.6472518457704</v>
      </c>
      <c r="D9199" s="414">
        <v>1262.5899999999999</v>
      </c>
    </row>
    <row r="9200" spans="1:4" x14ac:dyDescent="0.2">
      <c r="A9200" s="415" t="s">
        <v>11811</v>
      </c>
      <c r="B9200" s="415" t="s">
        <v>5177</v>
      </c>
      <c r="C9200" s="414">
        <v>6915.1020408163204</v>
      </c>
      <c r="D9200" s="414">
        <v>1061.47</v>
      </c>
    </row>
    <row r="9201" spans="1:4" x14ac:dyDescent="0.2">
      <c r="A9201" s="415" t="s">
        <v>11811</v>
      </c>
      <c r="B9201" s="415" t="s">
        <v>5199</v>
      </c>
      <c r="C9201" s="414">
        <v>1555.8979591836701</v>
      </c>
      <c r="D9201" s="414">
        <v>226.54</v>
      </c>
    </row>
    <row r="9202" spans="1:4" x14ac:dyDescent="0.2">
      <c r="A9202" s="415" t="s">
        <v>11812</v>
      </c>
      <c r="B9202" s="415" t="s">
        <v>5177</v>
      </c>
      <c r="C9202" s="414">
        <v>6529</v>
      </c>
      <c r="D9202" s="414">
        <v>1002.2</v>
      </c>
    </row>
    <row r="9203" spans="1:4" x14ac:dyDescent="0.2">
      <c r="A9203" s="415" t="s">
        <v>11813</v>
      </c>
      <c r="B9203" s="415" t="s">
        <v>5177</v>
      </c>
      <c r="C9203" s="414">
        <v>4020</v>
      </c>
      <c r="D9203" s="414">
        <v>617.07999999999993</v>
      </c>
    </row>
    <row r="9204" spans="1:4" x14ac:dyDescent="0.2">
      <c r="A9204" s="415" t="s">
        <v>11814</v>
      </c>
      <c r="B9204" s="415" t="s">
        <v>5178</v>
      </c>
      <c r="C9204" s="414">
        <v>8110.9090909090901</v>
      </c>
      <c r="D9204" s="414">
        <v>1222.31</v>
      </c>
    </row>
    <row r="9205" spans="1:4" x14ac:dyDescent="0.2">
      <c r="A9205" s="415" t="s">
        <v>11814</v>
      </c>
      <c r="B9205" s="415" t="s">
        <v>5202</v>
      </c>
      <c r="C9205" s="414">
        <v>811.09090909090901</v>
      </c>
      <c r="D9205" s="414">
        <v>115.99</v>
      </c>
    </row>
    <row r="9206" spans="1:4" x14ac:dyDescent="0.2">
      <c r="A9206" s="415" t="s">
        <v>11815</v>
      </c>
      <c r="B9206" s="415" t="s">
        <v>5177</v>
      </c>
      <c r="C9206" s="414">
        <v>7406.7127344521195</v>
      </c>
      <c r="D9206" s="414">
        <v>1136.93</v>
      </c>
    </row>
    <row r="9207" spans="1:4" x14ac:dyDescent="0.2">
      <c r="A9207" s="415" t="s">
        <v>11815</v>
      </c>
      <c r="B9207" s="415" t="s">
        <v>5199</v>
      </c>
      <c r="C9207" s="414">
        <v>96.287265547878107</v>
      </c>
      <c r="D9207" s="414">
        <v>14.02</v>
      </c>
    </row>
    <row r="9208" spans="1:4" x14ac:dyDescent="0.2">
      <c r="A9208" s="415" t="s">
        <v>11816</v>
      </c>
      <c r="B9208" s="415" t="s">
        <v>5177</v>
      </c>
      <c r="C9208" s="414">
        <v>4169</v>
      </c>
      <c r="D9208" s="414">
        <v>639.94000000000005</v>
      </c>
    </row>
    <row r="9209" spans="1:4" x14ac:dyDescent="0.2">
      <c r="A9209" s="415" t="s">
        <v>11817</v>
      </c>
      <c r="B9209" s="415" t="s">
        <v>5177</v>
      </c>
      <c r="C9209" s="414">
        <v>2404</v>
      </c>
      <c r="D9209" s="414">
        <v>369.01</v>
      </c>
    </row>
    <row r="9210" spans="1:4" x14ac:dyDescent="0.2">
      <c r="A9210" s="415" t="s">
        <v>11818</v>
      </c>
      <c r="B9210" s="415" t="s">
        <v>5176</v>
      </c>
      <c r="C9210" s="414">
        <v>3603.6923076922999</v>
      </c>
      <c r="D9210" s="414">
        <v>563.26</v>
      </c>
    </row>
    <row r="9211" spans="1:4" x14ac:dyDescent="0.2">
      <c r="A9211" s="415" t="s">
        <v>11818</v>
      </c>
      <c r="B9211" s="415" t="s">
        <v>5196</v>
      </c>
      <c r="C9211" s="414">
        <v>2252.3076923076901</v>
      </c>
      <c r="D9211" s="414">
        <v>334.02</v>
      </c>
    </row>
    <row r="9212" spans="1:4" x14ac:dyDescent="0.2">
      <c r="A9212" s="415" t="s">
        <v>11819</v>
      </c>
      <c r="B9212" s="415" t="s">
        <v>5176</v>
      </c>
      <c r="C9212" s="414">
        <v>2507</v>
      </c>
      <c r="D9212" s="414">
        <v>391.84</v>
      </c>
    </row>
    <row r="9213" spans="1:4" x14ac:dyDescent="0.2">
      <c r="A9213" s="415" t="s">
        <v>11820</v>
      </c>
      <c r="B9213" s="415" t="s">
        <v>5176</v>
      </c>
      <c r="C9213" s="414">
        <v>1999</v>
      </c>
      <c r="D9213" s="414">
        <v>312.44</v>
      </c>
    </row>
    <row r="9214" spans="1:4" x14ac:dyDescent="0.2">
      <c r="A9214" s="415" t="s">
        <v>11821</v>
      </c>
      <c r="B9214" s="415" t="s">
        <v>5175</v>
      </c>
      <c r="C9214" s="414">
        <v>3331</v>
      </c>
      <c r="D9214" s="414">
        <v>530.29999999999995</v>
      </c>
    </row>
    <row r="9215" spans="1:4" x14ac:dyDescent="0.2">
      <c r="A9215" s="415" t="s">
        <v>11822</v>
      </c>
      <c r="B9215" s="415" t="s">
        <v>5175</v>
      </c>
      <c r="C9215" s="414">
        <v>1077.0250000000001</v>
      </c>
      <c r="D9215" s="414">
        <v>171.46</v>
      </c>
    </row>
    <row r="9216" spans="1:4" x14ac:dyDescent="0.2">
      <c r="A9216" s="415" t="s">
        <v>11823</v>
      </c>
      <c r="B9216" s="415" t="s">
        <v>5178</v>
      </c>
      <c r="C9216" s="414">
        <v>7567</v>
      </c>
      <c r="D9216" s="414">
        <v>1140.3499999999999</v>
      </c>
    </row>
    <row r="9217" spans="1:4" x14ac:dyDescent="0.2">
      <c r="A9217" s="415" t="s">
        <v>11824</v>
      </c>
      <c r="B9217" s="415" t="s">
        <v>5173</v>
      </c>
      <c r="C9217" s="414">
        <v>3340</v>
      </c>
      <c r="D9217" s="414">
        <v>555.78</v>
      </c>
    </row>
    <row r="9218" spans="1:4" x14ac:dyDescent="0.2">
      <c r="A9218" s="415" t="s">
        <v>11825</v>
      </c>
      <c r="B9218" s="415" t="s">
        <v>5177</v>
      </c>
      <c r="C9218" s="414">
        <v>7373</v>
      </c>
      <c r="D9218" s="414">
        <v>1131.76</v>
      </c>
    </row>
    <row r="9219" spans="1:4" x14ac:dyDescent="0.2">
      <c r="A9219" s="415" t="s">
        <v>11826</v>
      </c>
      <c r="B9219" s="415" t="s">
        <v>5177</v>
      </c>
      <c r="C9219" s="414">
        <v>4308</v>
      </c>
      <c r="D9219" s="414">
        <v>661.28</v>
      </c>
    </row>
    <row r="9220" spans="1:4" x14ac:dyDescent="0.2">
      <c r="A9220" s="415" t="s">
        <v>11827</v>
      </c>
      <c r="B9220" s="415" t="s">
        <v>5177</v>
      </c>
      <c r="C9220" s="414">
        <v>5497</v>
      </c>
      <c r="D9220" s="414">
        <v>843.79</v>
      </c>
    </row>
    <row r="9221" spans="1:4" x14ac:dyDescent="0.2">
      <c r="A9221" s="415" t="s">
        <v>11828</v>
      </c>
      <c r="B9221" s="415" t="s">
        <v>5177</v>
      </c>
      <c r="C9221" s="414">
        <v>8419.8970840480197</v>
      </c>
      <c r="D9221" s="414">
        <v>1292.45</v>
      </c>
    </row>
    <row r="9222" spans="1:4" x14ac:dyDescent="0.2">
      <c r="A9222" s="415" t="s">
        <v>11828</v>
      </c>
      <c r="B9222" s="415" t="s">
        <v>5199</v>
      </c>
      <c r="C9222" s="414">
        <v>3852.1029159519699</v>
      </c>
      <c r="D9222" s="414">
        <v>560.87</v>
      </c>
    </row>
    <row r="9223" spans="1:4" x14ac:dyDescent="0.2">
      <c r="A9223" s="415" t="s">
        <v>11829</v>
      </c>
      <c r="B9223" s="415" t="s">
        <v>5177</v>
      </c>
      <c r="C9223" s="414">
        <v>5777</v>
      </c>
      <c r="D9223" s="414">
        <v>886.77</v>
      </c>
    </row>
    <row r="9224" spans="1:4" x14ac:dyDescent="0.2">
      <c r="A9224" s="415" t="s">
        <v>11830</v>
      </c>
      <c r="B9224" s="415" t="s">
        <v>5175</v>
      </c>
      <c r="C9224" s="414">
        <v>7498</v>
      </c>
      <c r="D9224" s="414">
        <v>1193.68</v>
      </c>
    </row>
    <row r="9225" spans="1:4" x14ac:dyDescent="0.2">
      <c r="A9225" s="415" t="s">
        <v>11831</v>
      </c>
      <c r="B9225" s="415" t="s">
        <v>5176</v>
      </c>
      <c r="C9225" s="414">
        <v>5783</v>
      </c>
      <c r="D9225" s="414">
        <v>903.88</v>
      </c>
    </row>
    <row r="9226" spans="1:4" x14ac:dyDescent="0.2">
      <c r="A9226" s="415" t="s">
        <v>11832</v>
      </c>
      <c r="B9226" s="415" t="s">
        <v>5178</v>
      </c>
      <c r="C9226" s="414">
        <v>4719</v>
      </c>
      <c r="D9226" s="414">
        <v>711.15</v>
      </c>
    </row>
    <row r="9227" spans="1:4" x14ac:dyDescent="0.2">
      <c r="A9227" s="415" t="s">
        <v>11833</v>
      </c>
      <c r="B9227" s="415" t="s">
        <v>5177</v>
      </c>
      <c r="C9227" s="414">
        <v>2015</v>
      </c>
      <c r="D9227" s="414">
        <v>309.3</v>
      </c>
    </row>
    <row r="9228" spans="1:4" x14ac:dyDescent="0.2">
      <c r="A9228" s="415" t="s">
        <v>11834</v>
      </c>
      <c r="B9228" s="415" t="s">
        <v>5178</v>
      </c>
      <c r="C9228" s="414">
        <v>1277</v>
      </c>
      <c r="D9228" s="414">
        <v>192.43999999999997</v>
      </c>
    </row>
    <row r="9229" spans="1:4" x14ac:dyDescent="0.2">
      <c r="A9229" s="415" t="s">
        <v>11835</v>
      </c>
      <c r="B9229" s="415" t="s">
        <v>5179</v>
      </c>
      <c r="C9229" s="414">
        <v>6320.31249999999</v>
      </c>
      <c r="D9229" s="414">
        <v>935.41</v>
      </c>
    </row>
    <row r="9230" spans="1:4" x14ac:dyDescent="0.2">
      <c r="A9230" s="415" t="s">
        <v>11835</v>
      </c>
      <c r="B9230" s="415" t="s">
        <v>5205</v>
      </c>
      <c r="C9230" s="414">
        <v>5005.6875</v>
      </c>
      <c r="D9230" s="414">
        <v>702.8</v>
      </c>
    </row>
    <row r="9231" spans="1:4" x14ac:dyDescent="0.2">
      <c r="A9231" s="415" t="s">
        <v>11836</v>
      </c>
      <c r="B9231" s="415" t="s">
        <v>5177</v>
      </c>
      <c r="C9231" s="414">
        <v>6325.2380952380799</v>
      </c>
      <c r="D9231" s="414">
        <v>970.93000000000006</v>
      </c>
    </row>
    <row r="9232" spans="1:4" x14ac:dyDescent="0.2">
      <c r="A9232" s="415" t="s">
        <v>11836</v>
      </c>
      <c r="B9232" s="415" t="s">
        <v>5199</v>
      </c>
      <c r="C9232" s="414">
        <v>6957.7619047619</v>
      </c>
      <c r="D9232" s="414">
        <v>1013.05</v>
      </c>
    </row>
    <row r="9233" spans="1:4" x14ac:dyDescent="0.2">
      <c r="A9233" s="415" t="s">
        <v>11837</v>
      </c>
      <c r="B9233" s="415" t="s">
        <v>5177</v>
      </c>
      <c r="C9233" s="414">
        <v>4536</v>
      </c>
      <c r="D9233" s="414">
        <v>696.28</v>
      </c>
    </row>
    <row r="9234" spans="1:4" x14ac:dyDescent="0.2">
      <c r="A9234" s="415" t="s">
        <v>11838</v>
      </c>
      <c r="B9234" s="415" t="s">
        <v>5175</v>
      </c>
      <c r="C9234" s="414">
        <v>5963</v>
      </c>
      <c r="D9234" s="414">
        <v>949.31</v>
      </c>
    </row>
    <row r="9235" spans="1:4" x14ac:dyDescent="0.2">
      <c r="A9235" s="415" t="s">
        <v>11839</v>
      </c>
      <c r="B9235" s="415" t="s">
        <v>5177</v>
      </c>
      <c r="C9235" s="414">
        <v>1980</v>
      </c>
      <c r="D9235" s="414">
        <v>303.93</v>
      </c>
    </row>
    <row r="9236" spans="1:4" x14ac:dyDescent="0.2">
      <c r="A9236" s="415" t="s">
        <v>11840</v>
      </c>
      <c r="B9236" s="415" t="s">
        <v>5151</v>
      </c>
      <c r="C9236" s="414">
        <v>1070475.2053940736</v>
      </c>
      <c r="D9236" s="414">
        <v>117966.37999999999</v>
      </c>
    </row>
    <row r="9237" spans="1:4" x14ac:dyDescent="0.2">
      <c r="A9237" s="415" t="s">
        <v>11841</v>
      </c>
      <c r="B9237" s="415" t="s">
        <v>5177</v>
      </c>
      <c r="C9237" s="414">
        <v>2481.1224489795791</v>
      </c>
      <c r="D9237" s="414">
        <v>380.86</v>
      </c>
    </row>
    <row r="9238" spans="1:4" x14ac:dyDescent="0.2">
      <c r="A9238" s="415" t="s">
        <v>11841</v>
      </c>
      <c r="B9238" s="415" t="s">
        <v>5199</v>
      </c>
      <c r="C9238" s="414">
        <v>2381.8775510204</v>
      </c>
      <c r="D9238" s="414">
        <v>346.79999999999995</v>
      </c>
    </row>
    <row r="9239" spans="1:4" x14ac:dyDescent="0.2">
      <c r="A9239" s="415" t="s">
        <v>11842</v>
      </c>
      <c r="B9239" s="415" t="s">
        <v>5177</v>
      </c>
      <c r="C9239" s="414">
        <v>8050</v>
      </c>
      <c r="D9239" s="414">
        <v>1235.68</v>
      </c>
    </row>
    <row r="9240" spans="1:4" x14ac:dyDescent="0.2">
      <c r="A9240" s="415" t="s">
        <v>11843</v>
      </c>
      <c r="B9240" s="415" t="s">
        <v>5177</v>
      </c>
      <c r="C9240" s="414">
        <v>3047</v>
      </c>
      <c r="D9240" s="414">
        <v>467.71</v>
      </c>
    </row>
    <row r="9241" spans="1:4" x14ac:dyDescent="0.2">
      <c r="A9241" s="415" t="s">
        <v>11844</v>
      </c>
      <c r="B9241" s="415" t="s">
        <v>5177</v>
      </c>
      <c r="C9241" s="414">
        <v>5393</v>
      </c>
      <c r="D9241" s="414">
        <v>827.83</v>
      </c>
    </row>
    <row r="9242" spans="1:4" x14ac:dyDescent="0.2">
      <c r="A9242" s="415" t="s">
        <v>11845</v>
      </c>
      <c r="B9242" s="415" t="s">
        <v>5177</v>
      </c>
      <c r="C9242" s="414">
        <v>4515</v>
      </c>
      <c r="D9242" s="414">
        <v>693.05</v>
      </c>
    </row>
    <row r="9243" spans="1:4" x14ac:dyDescent="0.2">
      <c r="A9243" s="415" t="s">
        <v>11846</v>
      </c>
      <c r="B9243" s="415" t="s">
        <v>5178</v>
      </c>
      <c r="C9243" s="414">
        <v>3940</v>
      </c>
      <c r="D9243" s="414">
        <v>593.76</v>
      </c>
    </row>
    <row r="9244" spans="1:4" x14ac:dyDescent="0.2">
      <c r="A9244" s="415" t="s">
        <v>11847</v>
      </c>
      <c r="B9244" s="415" t="s">
        <v>5178</v>
      </c>
      <c r="C9244" s="414">
        <v>3764</v>
      </c>
      <c r="D9244" s="414">
        <v>567.23</v>
      </c>
    </row>
    <row r="9245" spans="1:4" x14ac:dyDescent="0.2">
      <c r="A9245" s="415" t="s">
        <v>11848</v>
      </c>
      <c r="B9245" s="415" t="s">
        <v>5178</v>
      </c>
      <c r="C9245" s="414">
        <v>4609</v>
      </c>
      <c r="D9245" s="414">
        <v>694.58</v>
      </c>
    </row>
    <row r="9246" spans="1:4" x14ac:dyDescent="0.2">
      <c r="A9246" s="415" t="s">
        <v>11849</v>
      </c>
      <c r="B9246" s="415" t="s">
        <v>5177</v>
      </c>
      <c r="C9246" s="414">
        <v>4416.2929745889296</v>
      </c>
      <c r="D9246" s="414">
        <v>677.9</v>
      </c>
    </row>
    <row r="9247" spans="1:4" x14ac:dyDescent="0.2">
      <c r="A9247" s="415" t="s">
        <v>11849</v>
      </c>
      <c r="B9247" s="415" t="s">
        <v>5199</v>
      </c>
      <c r="C9247" s="414">
        <v>1492.7070254110599</v>
      </c>
      <c r="D9247" s="414">
        <v>217.34</v>
      </c>
    </row>
    <row r="9248" spans="1:4" x14ac:dyDescent="0.2">
      <c r="A9248" s="415" t="s">
        <v>11850</v>
      </c>
      <c r="B9248" s="415" t="s">
        <v>5178</v>
      </c>
      <c r="C9248" s="414">
        <v>3895</v>
      </c>
      <c r="D9248" s="414">
        <v>586.98</v>
      </c>
    </row>
    <row r="9249" spans="1:4" x14ac:dyDescent="0.2">
      <c r="A9249" s="415" t="s">
        <v>11851</v>
      </c>
      <c r="B9249" s="415" t="s">
        <v>5178</v>
      </c>
      <c r="C9249" s="414">
        <v>6558</v>
      </c>
      <c r="D9249" s="414">
        <v>988.29</v>
      </c>
    </row>
    <row r="9250" spans="1:4" x14ac:dyDescent="0.2">
      <c r="A9250" s="415" t="s">
        <v>11852</v>
      </c>
      <c r="B9250" s="415" t="s">
        <v>5178</v>
      </c>
      <c r="C9250" s="414">
        <v>8232</v>
      </c>
      <c r="D9250" s="414">
        <v>1240.56</v>
      </c>
    </row>
    <row r="9251" spans="1:4" x14ac:dyDescent="0.2">
      <c r="A9251" s="415" t="s">
        <v>11853</v>
      </c>
      <c r="B9251" s="415" t="s">
        <v>5178</v>
      </c>
      <c r="C9251" s="414">
        <v>6264</v>
      </c>
      <c r="D9251" s="414">
        <v>943.98</v>
      </c>
    </row>
    <row r="9252" spans="1:4" x14ac:dyDescent="0.2">
      <c r="A9252" s="415" t="s">
        <v>11854</v>
      </c>
      <c r="B9252" s="415" t="s">
        <v>5178</v>
      </c>
      <c r="C9252" s="414">
        <v>8375.4538852578007</v>
      </c>
      <c r="D9252" s="414">
        <v>1262.18</v>
      </c>
    </row>
    <row r="9253" spans="1:4" x14ac:dyDescent="0.2">
      <c r="A9253" s="415" t="s">
        <v>11854</v>
      </c>
      <c r="B9253" s="415" t="s">
        <v>5202</v>
      </c>
      <c r="C9253" s="414">
        <v>3157.5461147421902</v>
      </c>
      <c r="D9253" s="414">
        <v>451.53</v>
      </c>
    </row>
    <row r="9254" spans="1:4" x14ac:dyDescent="0.2">
      <c r="A9254" s="415" t="s">
        <v>11855</v>
      </c>
      <c r="B9254" s="415" t="s">
        <v>5178</v>
      </c>
      <c r="C9254" s="414">
        <v>4138</v>
      </c>
      <c r="D9254" s="414">
        <v>623.59</v>
      </c>
    </row>
    <row r="9255" spans="1:4" x14ac:dyDescent="0.2">
      <c r="A9255" s="415" t="s">
        <v>11856</v>
      </c>
      <c r="B9255" s="415" t="s">
        <v>5178</v>
      </c>
      <c r="C9255" s="414">
        <v>3196</v>
      </c>
      <c r="D9255" s="414">
        <v>481.64</v>
      </c>
    </row>
    <row r="9256" spans="1:4" x14ac:dyDescent="0.2">
      <c r="A9256" s="415" t="s">
        <v>11857</v>
      </c>
      <c r="B9256" s="415" t="s">
        <v>5177</v>
      </c>
      <c r="C9256" s="414">
        <v>5339.9503722084301</v>
      </c>
      <c r="D9256" s="414">
        <v>819.68</v>
      </c>
    </row>
    <row r="9257" spans="1:4" x14ac:dyDescent="0.2">
      <c r="A9257" s="415" t="s">
        <v>11857</v>
      </c>
      <c r="B9257" s="415" t="s">
        <v>5199</v>
      </c>
      <c r="C9257" s="414">
        <v>3268.0496277915599</v>
      </c>
      <c r="D9257" s="414">
        <v>475.83</v>
      </c>
    </row>
    <row r="9258" spans="1:4" x14ac:dyDescent="0.2">
      <c r="A9258" s="415" t="s">
        <v>11858</v>
      </c>
      <c r="B9258" s="415" t="s">
        <v>5177</v>
      </c>
      <c r="C9258" s="414">
        <v>6920.1228878648199</v>
      </c>
      <c r="D9258" s="414">
        <v>1062.24</v>
      </c>
    </row>
    <row r="9259" spans="1:4" x14ac:dyDescent="0.2">
      <c r="A9259" s="415" t="s">
        <v>11858</v>
      </c>
      <c r="B9259" s="415" t="s">
        <v>5199</v>
      </c>
      <c r="C9259" s="414">
        <v>2089.8771121351701</v>
      </c>
      <c r="D9259" s="414">
        <v>304.29000000000002</v>
      </c>
    </row>
    <row r="9260" spans="1:4" x14ac:dyDescent="0.2">
      <c r="A9260" s="415" t="s">
        <v>11859</v>
      </c>
      <c r="B9260" s="415" t="s">
        <v>5176</v>
      </c>
      <c r="C9260" s="414">
        <v>5204</v>
      </c>
      <c r="D9260" s="414">
        <v>813.39</v>
      </c>
    </row>
    <row r="9261" spans="1:4" x14ac:dyDescent="0.2">
      <c r="A9261" s="415" t="s">
        <v>11860</v>
      </c>
      <c r="B9261" s="415" t="s">
        <v>5175</v>
      </c>
      <c r="C9261" s="414">
        <v>2963</v>
      </c>
      <c r="D9261" s="414">
        <v>471.71</v>
      </c>
    </row>
    <row r="9262" spans="1:4" x14ac:dyDescent="0.2">
      <c r="A9262" s="415" t="s">
        <v>11861</v>
      </c>
      <c r="B9262" s="415" t="s">
        <v>5177</v>
      </c>
      <c r="C9262" s="414">
        <v>7997.7896341463402</v>
      </c>
      <c r="D9262" s="414">
        <v>1227.6600000000001</v>
      </c>
    </row>
    <row r="9263" spans="1:4" x14ac:dyDescent="0.2">
      <c r="A9263" s="415" t="s">
        <v>11861</v>
      </c>
      <c r="B9263" s="415" t="s">
        <v>5676</v>
      </c>
      <c r="C9263" s="414">
        <v>2193.8000000000002</v>
      </c>
      <c r="D9263" s="414">
        <v>64.760000000000005</v>
      </c>
    </row>
    <row r="9264" spans="1:4" x14ac:dyDescent="0.2">
      <c r="A9264" s="415" t="s">
        <v>11861</v>
      </c>
      <c r="B9264" s="415" t="s">
        <v>5199</v>
      </c>
      <c r="C9264" s="414">
        <v>12988.410365853601</v>
      </c>
      <c r="D9264" s="414">
        <v>1891.11</v>
      </c>
    </row>
    <row r="9265" spans="1:4" x14ac:dyDescent="0.2">
      <c r="A9265" s="415" t="s">
        <v>11862</v>
      </c>
      <c r="B9265" s="415" t="s">
        <v>5177</v>
      </c>
      <c r="C9265" s="414">
        <v>7592.6216640502298</v>
      </c>
      <c r="D9265" s="414">
        <v>1165.47</v>
      </c>
    </row>
    <row r="9266" spans="1:4" x14ac:dyDescent="0.2">
      <c r="A9266" s="415" t="s">
        <v>11862</v>
      </c>
      <c r="B9266" s="415" t="s">
        <v>5199</v>
      </c>
      <c r="C9266" s="414">
        <v>2080.3783359497602</v>
      </c>
      <c r="D9266" s="414">
        <v>302.89999999999998</v>
      </c>
    </row>
    <row r="9267" spans="1:4" x14ac:dyDescent="0.2">
      <c r="A9267" s="415" t="s">
        <v>11863</v>
      </c>
      <c r="B9267" s="415" t="s">
        <v>5178</v>
      </c>
      <c r="C9267" s="414">
        <v>2991</v>
      </c>
      <c r="D9267" s="414">
        <v>450.74</v>
      </c>
    </row>
    <row r="9268" spans="1:4" x14ac:dyDescent="0.2">
      <c r="A9268" s="415" t="s">
        <v>11864</v>
      </c>
      <c r="B9268" s="415" t="s">
        <v>5177</v>
      </c>
      <c r="C9268" s="414">
        <v>4993</v>
      </c>
      <c r="D9268" s="414">
        <v>766.43</v>
      </c>
    </row>
    <row r="9269" spans="1:4" x14ac:dyDescent="0.2">
      <c r="A9269" s="415" t="s">
        <v>11865</v>
      </c>
      <c r="B9269" s="415" t="s">
        <v>5176</v>
      </c>
      <c r="C9269" s="414">
        <v>3793</v>
      </c>
      <c r="D9269" s="414">
        <v>592.85</v>
      </c>
    </row>
    <row r="9270" spans="1:4" x14ac:dyDescent="0.2">
      <c r="A9270" s="415" t="s">
        <v>11866</v>
      </c>
      <c r="B9270" s="415" t="s">
        <v>5178</v>
      </c>
      <c r="C9270" s="414">
        <v>6919</v>
      </c>
      <c r="D9270" s="414">
        <v>1042.69</v>
      </c>
    </row>
    <row r="9271" spans="1:4" x14ac:dyDescent="0.2">
      <c r="A9271" s="415" t="s">
        <v>11867</v>
      </c>
      <c r="B9271" s="415" t="s">
        <v>4776</v>
      </c>
      <c r="C9271" s="414">
        <v>8509.6739999999991</v>
      </c>
      <c r="D9271" s="414">
        <v>1081.57</v>
      </c>
    </row>
    <row r="9272" spans="1:4" x14ac:dyDescent="0.2">
      <c r="A9272" s="415" t="s">
        <v>11868</v>
      </c>
      <c r="B9272" s="415" t="s">
        <v>5178</v>
      </c>
      <c r="C9272" s="414">
        <v>8143.8415159345304</v>
      </c>
      <c r="D9272" s="414">
        <v>1227.28</v>
      </c>
    </row>
    <row r="9273" spans="1:4" x14ac:dyDescent="0.2">
      <c r="A9273" s="415" t="s">
        <v>11868</v>
      </c>
      <c r="B9273" s="415" t="s">
        <v>5202</v>
      </c>
      <c r="C9273" s="414">
        <v>1311.15848406546</v>
      </c>
      <c r="D9273" s="414">
        <v>187.5</v>
      </c>
    </row>
    <row r="9274" spans="1:4" x14ac:dyDescent="0.2">
      <c r="A9274" s="415" t="s">
        <v>11870</v>
      </c>
      <c r="B9274" s="415" t="s">
        <v>5178</v>
      </c>
      <c r="C9274" s="414">
        <v>7452</v>
      </c>
      <c r="D9274" s="414">
        <v>1123.02</v>
      </c>
    </row>
    <row r="9275" spans="1:4" x14ac:dyDescent="0.2">
      <c r="A9275" s="415" t="s">
        <v>11870</v>
      </c>
      <c r="B9275" s="415" t="s">
        <v>5202</v>
      </c>
      <c r="C9275" s="414">
        <v>1863</v>
      </c>
      <c r="D9275" s="414">
        <v>266.41000000000003</v>
      </c>
    </row>
    <row r="9276" spans="1:4" x14ac:dyDescent="0.2">
      <c r="A9276" s="415" t="s">
        <v>11871</v>
      </c>
      <c r="B9276" s="415" t="s">
        <v>5178</v>
      </c>
      <c r="C9276" s="414">
        <v>6582.3129251700602</v>
      </c>
      <c r="D9276" s="414">
        <v>991.95</v>
      </c>
    </row>
    <row r="9277" spans="1:4" x14ac:dyDescent="0.2">
      <c r="A9277" s="415" t="s">
        <v>11871</v>
      </c>
      <c r="B9277" s="415" t="s">
        <v>5202</v>
      </c>
      <c r="C9277" s="414">
        <v>674.68707482993204</v>
      </c>
      <c r="D9277" s="414">
        <v>96.48</v>
      </c>
    </row>
    <row r="9278" spans="1:4" x14ac:dyDescent="0.2">
      <c r="A9278" s="415" t="s">
        <v>11872</v>
      </c>
      <c r="B9278" s="415" t="s">
        <v>5179</v>
      </c>
      <c r="C9278" s="414">
        <v>6103</v>
      </c>
      <c r="D9278" s="414">
        <v>903.24</v>
      </c>
    </row>
    <row r="9279" spans="1:4" x14ac:dyDescent="0.2">
      <c r="A9279" s="415" t="s">
        <v>11873</v>
      </c>
      <c r="B9279" s="415" t="s">
        <v>5175</v>
      </c>
      <c r="C9279" s="414">
        <v>5770</v>
      </c>
      <c r="D9279" s="414">
        <v>918.58</v>
      </c>
    </row>
    <row r="9280" spans="1:4" x14ac:dyDescent="0.2">
      <c r="A9280" s="415" t="s">
        <v>11874</v>
      </c>
      <c r="B9280" s="415" t="s">
        <v>5175</v>
      </c>
      <c r="C9280" s="414">
        <v>7490.88</v>
      </c>
      <c r="D9280" s="414">
        <v>1192.55</v>
      </c>
    </row>
    <row r="9281" spans="1:4" x14ac:dyDescent="0.2">
      <c r="A9281" s="415" t="s">
        <v>11874</v>
      </c>
      <c r="B9281" s="415" t="s">
        <v>5676</v>
      </c>
      <c r="C9281" s="414">
        <v>1040.4000000000001</v>
      </c>
      <c r="D9281" s="414">
        <v>30.71</v>
      </c>
    </row>
    <row r="9282" spans="1:4" x14ac:dyDescent="0.2">
      <c r="A9282" s="415" t="s">
        <v>11874</v>
      </c>
      <c r="B9282" s="415" t="s">
        <v>5193</v>
      </c>
      <c r="C9282" s="414">
        <v>1872.72</v>
      </c>
      <c r="D9282" s="414">
        <v>282.77999999999997</v>
      </c>
    </row>
    <row r="9283" spans="1:4" x14ac:dyDescent="0.2">
      <c r="A9283" s="415" t="s">
        <v>11875</v>
      </c>
      <c r="B9283" s="415" t="s">
        <v>5178</v>
      </c>
      <c r="C9283" s="414">
        <v>5520</v>
      </c>
      <c r="D9283" s="414">
        <v>831.86</v>
      </c>
    </row>
    <row r="9284" spans="1:4" x14ac:dyDescent="0.2">
      <c r="A9284" s="415" t="s">
        <v>11876</v>
      </c>
      <c r="B9284" s="415" t="s">
        <v>5176</v>
      </c>
      <c r="C9284" s="414">
        <v>5466</v>
      </c>
      <c r="D9284" s="414">
        <v>854.34</v>
      </c>
    </row>
    <row r="9285" spans="1:4" x14ac:dyDescent="0.2">
      <c r="A9285" s="415" t="s">
        <v>11877</v>
      </c>
      <c r="B9285" s="415" t="s">
        <v>5172</v>
      </c>
      <c r="C9285" s="414">
        <v>5961.4685568883997</v>
      </c>
      <c r="D9285" s="414">
        <v>1014.64</v>
      </c>
    </row>
    <row r="9286" spans="1:4" x14ac:dyDescent="0.2">
      <c r="A9286" s="415" t="s">
        <v>11877</v>
      </c>
      <c r="B9286" s="415" t="s">
        <v>5184</v>
      </c>
      <c r="C9286" s="414">
        <v>17884.405670665201</v>
      </c>
      <c r="D9286" s="414">
        <v>2886.54</v>
      </c>
    </row>
    <row r="9287" spans="1:4" x14ac:dyDescent="0.2">
      <c r="A9287" s="415" t="s">
        <v>11877</v>
      </c>
      <c r="B9287" s="415" t="s">
        <v>5185</v>
      </c>
      <c r="C9287" s="414">
        <v>33554.125772446299</v>
      </c>
      <c r="D9287" s="414">
        <v>4831.79</v>
      </c>
    </row>
    <row r="9288" spans="1:4" x14ac:dyDescent="0.2">
      <c r="A9288" s="415" t="s">
        <v>11878</v>
      </c>
      <c r="B9288" s="415" t="s">
        <v>5173</v>
      </c>
      <c r="C9288" s="414">
        <v>8200.7372654155497</v>
      </c>
      <c r="D9288" s="414">
        <v>1364.6</v>
      </c>
    </row>
    <row r="9289" spans="1:4" x14ac:dyDescent="0.2">
      <c r="A9289" s="415" t="s">
        <v>11878</v>
      </c>
      <c r="B9289" s="415" t="s">
        <v>5187</v>
      </c>
      <c r="C9289" s="414">
        <v>16270.262734584399</v>
      </c>
      <c r="D9289" s="414">
        <v>2569.0700000000002</v>
      </c>
    </row>
    <row r="9290" spans="1:4" x14ac:dyDescent="0.2">
      <c r="A9290" s="415" t="s">
        <v>11878</v>
      </c>
      <c r="B9290" s="415" t="s">
        <v>5676</v>
      </c>
      <c r="C9290" s="414">
        <v>2104.99999999999</v>
      </c>
      <c r="D9290" s="414">
        <v>62.14</v>
      </c>
    </row>
    <row r="9291" spans="1:4" x14ac:dyDescent="0.2">
      <c r="A9291" s="415" t="s">
        <v>11879</v>
      </c>
      <c r="B9291" s="415" t="s">
        <v>5177</v>
      </c>
      <c r="C9291" s="414">
        <v>5899.9999999999964</v>
      </c>
      <c r="D9291" s="414">
        <v>905.65000000000009</v>
      </c>
    </row>
    <row r="9292" spans="1:4" x14ac:dyDescent="0.2">
      <c r="A9292" s="415" t="s">
        <v>11879</v>
      </c>
      <c r="B9292" s="415" t="s">
        <v>5199</v>
      </c>
      <c r="C9292" s="414">
        <v>1769.9999999999932</v>
      </c>
      <c r="D9292" s="414">
        <v>257.70999999999998</v>
      </c>
    </row>
    <row r="9293" spans="1:4" x14ac:dyDescent="0.2">
      <c r="A9293" s="415" t="s">
        <v>11880</v>
      </c>
      <c r="B9293" s="415" t="s">
        <v>5177</v>
      </c>
      <c r="C9293" s="414">
        <v>6711</v>
      </c>
      <c r="D9293" s="414">
        <v>1030.1399999999999</v>
      </c>
    </row>
    <row r="9294" spans="1:4" x14ac:dyDescent="0.2">
      <c r="A9294" s="415" t="s">
        <v>11881</v>
      </c>
      <c r="B9294" s="415" t="s">
        <v>5175</v>
      </c>
      <c r="C9294" s="414">
        <v>7325.99999999999</v>
      </c>
      <c r="D9294" s="414">
        <v>1166.3</v>
      </c>
    </row>
    <row r="9295" spans="1:4" x14ac:dyDescent="0.2">
      <c r="A9295" s="415" t="s">
        <v>11881</v>
      </c>
      <c r="B9295" s="415" t="s">
        <v>5676</v>
      </c>
      <c r="C9295" s="414">
        <v>895.4</v>
      </c>
      <c r="D9295" s="414">
        <v>26.43</v>
      </c>
    </row>
    <row r="9296" spans="1:4" x14ac:dyDescent="0.2">
      <c r="A9296" s="415" t="s">
        <v>11881</v>
      </c>
      <c r="B9296" s="415" t="s">
        <v>5193</v>
      </c>
      <c r="C9296" s="414">
        <v>732.599999999999</v>
      </c>
      <c r="D9296" s="414">
        <v>110.63</v>
      </c>
    </row>
    <row r="9297" spans="1:4" x14ac:dyDescent="0.2">
      <c r="A9297" s="415" t="s">
        <v>11882</v>
      </c>
      <c r="B9297" s="415" t="s">
        <v>5176</v>
      </c>
      <c r="C9297" s="414">
        <v>5468</v>
      </c>
      <c r="D9297" s="414">
        <v>854.65</v>
      </c>
    </row>
    <row r="9298" spans="1:4" x14ac:dyDescent="0.2">
      <c r="A9298" s="415" t="s">
        <v>11883</v>
      </c>
      <c r="B9298" s="415" t="s">
        <v>5179</v>
      </c>
      <c r="C9298" s="414">
        <v>2959</v>
      </c>
      <c r="D9298" s="414">
        <v>437.93</v>
      </c>
    </row>
    <row r="9299" spans="1:4" x14ac:dyDescent="0.2">
      <c r="A9299" s="415" t="s">
        <v>11884</v>
      </c>
      <c r="B9299" s="415" t="s">
        <v>5179</v>
      </c>
      <c r="C9299" s="414">
        <v>5070</v>
      </c>
      <c r="D9299" s="414">
        <v>750.36</v>
      </c>
    </row>
    <row r="9300" spans="1:4" x14ac:dyDescent="0.2">
      <c r="A9300" s="415" t="s">
        <v>11885</v>
      </c>
      <c r="B9300" s="415" t="s">
        <v>5176</v>
      </c>
      <c r="C9300" s="414">
        <v>6272.0238095238001</v>
      </c>
      <c r="D9300" s="414">
        <v>980.32</v>
      </c>
    </row>
    <row r="9301" spans="1:4" x14ac:dyDescent="0.2">
      <c r="A9301" s="415" t="s">
        <v>11885</v>
      </c>
      <c r="B9301" s="415" t="s">
        <v>5196</v>
      </c>
      <c r="C9301" s="414">
        <v>50.176190476190442</v>
      </c>
      <c r="D9301" s="414">
        <v>7.45</v>
      </c>
    </row>
    <row r="9302" spans="1:4" x14ac:dyDescent="0.2">
      <c r="A9302" s="415" t="s">
        <v>11886</v>
      </c>
      <c r="B9302" s="415" t="s">
        <v>5177</v>
      </c>
      <c r="C9302" s="414">
        <v>6854</v>
      </c>
      <c r="D9302" s="414">
        <v>1052.0899999999999</v>
      </c>
    </row>
    <row r="9303" spans="1:4" x14ac:dyDescent="0.2">
      <c r="A9303" s="415" t="s">
        <v>11887</v>
      </c>
      <c r="B9303" s="415" t="s">
        <v>5177</v>
      </c>
      <c r="C9303" s="414">
        <v>6402</v>
      </c>
      <c r="D9303" s="414">
        <v>982.71</v>
      </c>
    </row>
    <row r="9304" spans="1:4" x14ac:dyDescent="0.2">
      <c r="A9304" s="415" t="s">
        <v>11888</v>
      </c>
      <c r="B9304" s="415" t="s">
        <v>5177</v>
      </c>
      <c r="C9304" s="414">
        <v>4430</v>
      </c>
      <c r="D9304" s="414">
        <v>680.01</v>
      </c>
    </row>
    <row r="9305" spans="1:4" x14ac:dyDescent="0.2">
      <c r="A9305" s="415" t="s">
        <v>11889</v>
      </c>
      <c r="B9305" s="415" t="s">
        <v>5177</v>
      </c>
      <c r="C9305" s="414">
        <v>1282</v>
      </c>
      <c r="D9305" s="414">
        <v>196.79</v>
      </c>
    </row>
    <row r="9306" spans="1:4" x14ac:dyDescent="0.2">
      <c r="A9306" s="415" t="s">
        <v>11890</v>
      </c>
      <c r="B9306" s="415" t="s">
        <v>4871</v>
      </c>
      <c r="C9306" s="414">
        <v>7410.4750304506697</v>
      </c>
      <c r="D9306" s="414">
        <v>1293.1300000000001</v>
      </c>
    </row>
    <row r="9307" spans="1:4" x14ac:dyDescent="0.2">
      <c r="A9307" s="415" t="s">
        <v>11890</v>
      </c>
      <c r="B9307" s="415" t="s">
        <v>4872</v>
      </c>
      <c r="C9307" s="414">
        <v>22231.425091352001</v>
      </c>
      <c r="D9307" s="414">
        <v>3681.52</v>
      </c>
    </row>
    <row r="9308" spans="1:4" x14ac:dyDescent="0.2">
      <c r="A9308" s="415" t="s">
        <v>11890</v>
      </c>
      <c r="B9308" s="415" t="s">
        <v>4873</v>
      </c>
      <c r="C9308" s="414">
        <v>778.09987819731805</v>
      </c>
      <c r="D9308" s="414">
        <v>114.93</v>
      </c>
    </row>
    <row r="9309" spans="1:4" x14ac:dyDescent="0.2">
      <c r="A9309" s="415" t="s">
        <v>11891</v>
      </c>
      <c r="B9309" s="415" t="s">
        <v>5177</v>
      </c>
      <c r="C9309" s="414">
        <v>303.67864693446001</v>
      </c>
      <c r="D9309" s="414">
        <v>46.61</v>
      </c>
    </row>
    <row r="9310" spans="1:4" x14ac:dyDescent="0.2">
      <c r="A9310" s="415" t="s">
        <v>11891</v>
      </c>
      <c r="B9310" s="415" t="s">
        <v>5199</v>
      </c>
      <c r="C9310" s="414">
        <v>5016.3213530655303</v>
      </c>
      <c r="D9310" s="414">
        <v>730.38</v>
      </c>
    </row>
    <row r="9311" spans="1:4" x14ac:dyDescent="0.2">
      <c r="A9311" s="415" t="s">
        <v>11892</v>
      </c>
      <c r="B9311" s="415" t="s">
        <v>5178</v>
      </c>
      <c r="C9311" s="414">
        <v>3722</v>
      </c>
      <c r="D9311" s="414">
        <v>560.91</v>
      </c>
    </row>
    <row r="9312" spans="1:4" x14ac:dyDescent="0.2">
      <c r="A9312" s="415" t="s">
        <v>11893</v>
      </c>
      <c r="B9312" s="415" t="s">
        <v>5178</v>
      </c>
      <c r="C9312" s="414">
        <v>3493</v>
      </c>
      <c r="D9312" s="414">
        <v>526.4</v>
      </c>
    </row>
    <row r="9313" spans="1:4" x14ac:dyDescent="0.2">
      <c r="A9313" s="415" t="s">
        <v>11894</v>
      </c>
      <c r="B9313" s="415" t="s">
        <v>5178</v>
      </c>
      <c r="C9313" s="414">
        <v>4963</v>
      </c>
      <c r="D9313" s="414">
        <v>747.92</v>
      </c>
    </row>
    <row r="9314" spans="1:4" x14ac:dyDescent="0.2">
      <c r="A9314" s="415" t="s">
        <v>11895</v>
      </c>
      <c r="B9314" s="415" t="s">
        <v>5178</v>
      </c>
      <c r="C9314" s="414">
        <v>8783.1111111111095</v>
      </c>
      <c r="D9314" s="414">
        <v>1323.61</v>
      </c>
    </row>
    <row r="9315" spans="1:4" x14ac:dyDescent="0.2">
      <c r="A9315" s="415" t="s">
        <v>11895</v>
      </c>
      <c r="B9315" s="415" t="s">
        <v>5202</v>
      </c>
      <c r="C9315" s="414">
        <v>1097.88888888888</v>
      </c>
      <c r="D9315" s="414">
        <v>157</v>
      </c>
    </row>
    <row r="9316" spans="1:4" x14ac:dyDescent="0.2">
      <c r="A9316" s="415" t="s">
        <v>11896</v>
      </c>
      <c r="B9316" s="415" t="s">
        <v>5178</v>
      </c>
      <c r="C9316" s="414">
        <v>6421</v>
      </c>
      <c r="D9316" s="414">
        <v>967.64</v>
      </c>
    </row>
    <row r="9317" spans="1:4" x14ac:dyDescent="0.2">
      <c r="A9317" s="415" t="s">
        <v>11897</v>
      </c>
      <c r="B9317" s="415" t="s">
        <v>5178</v>
      </c>
      <c r="C9317" s="414">
        <v>7835.6278681685399</v>
      </c>
      <c r="D9317" s="414">
        <v>1180.83</v>
      </c>
    </row>
    <row r="9318" spans="1:4" x14ac:dyDescent="0.2">
      <c r="A9318" s="415" t="s">
        <v>11897</v>
      </c>
      <c r="B9318" s="415" t="s">
        <v>5202</v>
      </c>
      <c r="C9318" s="414">
        <v>1555.3721318314499</v>
      </c>
      <c r="D9318" s="414">
        <v>222.42</v>
      </c>
    </row>
    <row r="9319" spans="1:4" x14ac:dyDescent="0.2">
      <c r="A9319" s="415" t="s">
        <v>11898</v>
      </c>
      <c r="B9319" s="415" t="s">
        <v>5178</v>
      </c>
      <c r="C9319" s="414">
        <v>6331.8518518518449</v>
      </c>
      <c r="D9319" s="414">
        <v>954.2</v>
      </c>
    </row>
    <row r="9320" spans="1:4" x14ac:dyDescent="0.2">
      <c r="A9320" s="415" t="s">
        <v>11898</v>
      </c>
      <c r="B9320" s="415" t="s">
        <v>5202</v>
      </c>
      <c r="C9320" s="414">
        <v>2216.1481481481446</v>
      </c>
      <c r="D9320" s="414">
        <v>316.92</v>
      </c>
    </row>
    <row r="9321" spans="1:4" x14ac:dyDescent="0.2">
      <c r="A9321" s="415" t="s">
        <v>11899</v>
      </c>
      <c r="B9321" s="415" t="s">
        <v>5178</v>
      </c>
      <c r="C9321" s="414">
        <v>3268</v>
      </c>
      <c r="D9321" s="414">
        <v>492.49</v>
      </c>
    </row>
    <row r="9322" spans="1:4" x14ac:dyDescent="0.2">
      <c r="A9322" s="415" t="s">
        <v>11900</v>
      </c>
      <c r="B9322" s="415" t="s">
        <v>5178</v>
      </c>
      <c r="C9322" s="414">
        <v>540</v>
      </c>
      <c r="D9322" s="414">
        <v>81.38000000000001</v>
      </c>
    </row>
    <row r="9323" spans="1:4" x14ac:dyDescent="0.2">
      <c r="A9323" s="415" t="s">
        <v>11901</v>
      </c>
      <c r="B9323" s="415" t="s">
        <v>5178</v>
      </c>
      <c r="C9323" s="414">
        <v>7778</v>
      </c>
      <c r="D9323" s="414">
        <v>1172.1400000000001</v>
      </c>
    </row>
    <row r="9324" spans="1:4" x14ac:dyDescent="0.2">
      <c r="A9324" s="415" t="s">
        <v>11902</v>
      </c>
      <c r="B9324" s="415" t="s">
        <v>5178</v>
      </c>
      <c r="C9324" s="414">
        <v>2858</v>
      </c>
      <c r="D9324" s="414">
        <v>430.7</v>
      </c>
    </row>
    <row r="9325" spans="1:4" x14ac:dyDescent="0.2">
      <c r="A9325" s="415" t="s">
        <v>11903</v>
      </c>
      <c r="B9325" s="415" t="s">
        <v>5179</v>
      </c>
      <c r="C9325" s="414">
        <v>3813</v>
      </c>
      <c r="D9325" s="414">
        <v>564.33000000000004</v>
      </c>
    </row>
    <row r="9326" spans="1:4" x14ac:dyDescent="0.2">
      <c r="A9326" s="415" t="s">
        <v>11904</v>
      </c>
      <c r="B9326" s="415" t="s">
        <v>5178</v>
      </c>
      <c r="C9326" s="414">
        <v>5048</v>
      </c>
      <c r="D9326" s="414">
        <v>760.73</v>
      </c>
    </row>
    <row r="9327" spans="1:4" x14ac:dyDescent="0.2">
      <c r="A9327" s="415" t="s">
        <v>11905</v>
      </c>
      <c r="B9327" s="415" t="s">
        <v>5178</v>
      </c>
      <c r="C9327" s="414">
        <v>436</v>
      </c>
      <c r="D9327" s="414">
        <v>65.709999999999994</v>
      </c>
    </row>
    <row r="9328" spans="1:4" x14ac:dyDescent="0.2">
      <c r="A9328" s="415" t="s">
        <v>11906</v>
      </c>
      <c r="B9328" s="415" t="s">
        <v>5178</v>
      </c>
      <c r="C9328" s="414">
        <v>4920</v>
      </c>
      <c r="D9328" s="414">
        <v>741.44</v>
      </c>
    </row>
    <row r="9329" spans="1:4" x14ac:dyDescent="0.2">
      <c r="A9329" s="415" t="s">
        <v>11907</v>
      </c>
      <c r="B9329" s="415" t="s">
        <v>5178</v>
      </c>
      <c r="C9329" s="414">
        <v>5266</v>
      </c>
      <c r="D9329" s="414">
        <v>793.59</v>
      </c>
    </row>
    <row r="9330" spans="1:4" x14ac:dyDescent="0.2">
      <c r="A9330" s="415" t="s">
        <v>11908</v>
      </c>
      <c r="B9330" s="415" t="s">
        <v>5178</v>
      </c>
      <c r="C9330" s="414">
        <v>9246</v>
      </c>
      <c r="D9330" s="414">
        <v>1393.37</v>
      </c>
    </row>
    <row r="9331" spans="1:4" x14ac:dyDescent="0.2">
      <c r="A9331" s="415" t="s">
        <v>11909</v>
      </c>
      <c r="B9331" s="415" t="s">
        <v>5179</v>
      </c>
      <c r="C9331" s="414">
        <v>5729</v>
      </c>
      <c r="D9331" s="414">
        <v>847.89</v>
      </c>
    </row>
    <row r="9332" spans="1:4" x14ac:dyDescent="0.2">
      <c r="A9332" s="415" t="s">
        <v>11910</v>
      </c>
      <c r="B9332" s="415" t="s">
        <v>5179</v>
      </c>
      <c r="C9332" s="414">
        <v>6301.7902813299197</v>
      </c>
      <c r="D9332" s="414">
        <v>932.66</v>
      </c>
    </row>
    <row r="9333" spans="1:4" x14ac:dyDescent="0.2">
      <c r="A9333" s="415" t="s">
        <v>11910</v>
      </c>
      <c r="B9333" s="415" t="s">
        <v>5205</v>
      </c>
      <c r="C9333" s="414">
        <v>1090.2097186700701</v>
      </c>
      <c r="D9333" s="414">
        <v>153.07</v>
      </c>
    </row>
    <row r="9334" spans="1:4" x14ac:dyDescent="0.2">
      <c r="A9334" s="415" t="s">
        <v>11911</v>
      </c>
      <c r="B9334" s="415" t="s">
        <v>5179</v>
      </c>
      <c r="C9334" s="414">
        <v>5609</v>
      </c>
      <c r="D9334" s="414">
        <v>830.13</v>
      </c>
    </row>
    <row r="9335" spans="1:4" x14ac:dyDescent="0.2">
      <c r="A9335" s="415" t="s">
        <v>11912</v>
      </c>
      <c r="B9335" s="415" t="s">
        <v>5179</v>
      </c>
      <c r="C9335" s="414">
        <v>6642.8985507246261</v>
      </c>
      <c r="D9335" s="414">
        <v>983.14</v>
      </c>
    </row>
    <row r="9336" spans="1:4" x14ac:dyDescent="0.2">
      <c r="A9336" s="415" t="s">
        <v>11912</v>
      </c>
      <c r="B9336" s="415" t="s">
        <v>5205</v>
      </c>
      <c r="C9336" s="414">
        <v>4816.1014492753602</v>
      </c>
      <c r="D9336" s="414">
        <v>676.17</v>
      </c>
    </row>
    <row r="9337" spans="1:4" x14ac:dyDescent="0.2">
      <c r="A9337" s="415" t="s">
        <v>11913</v>
      </c>
      <c r="B9337" s="415" t="s">
        <v>5179</v>
      </c>
      <c r="C9337" s="414">
        <v>4398.5507246376801</v>
      </c>
      <c r="D9337" s="414">
        <v>650.99</v>
      </c>
    </row>
    <row r="9338" spans="1:4" x14ac:dyDescent="0.2">
      <c r="A9338" s="415" t="s">
        <v>11913</v>
      </c>
      <c r="B9338" s="415" t="s">
        <v>5205</v>
      </c>
      <c r="C9338" s="414">
        <v>1064.4492753623099</v>
      </c>
      <c r="D9338" s="414">
        <v>149.44999999999999</v>
      </c>
    </row>
    <row r="9339" spans="1:4" x14ac:dyDescent="0.2">
      <c r="A9339" s="415" t="s">
        <v>11914</v>
      </c>
      <c r="B9339" s="415" t="s">
        <v>5179</v>
      </c>
      <c r="C9339" s="414">
        <v>5652.2108843537399</v>
      </c>
      <c r="D9339" s="414">
        <v>836.53</v>
      </c>
    </row>
    <row r="9340" spans="1:4" x14ac:dyDescent="0.2">
      <c r="A9340" s="415" t="s">
        <v>11914</v>
      </c>
      <c r="B9340" s="415" t="s">
        <v>5205</v>
      </c>
      <c r="C9340" s="414">
        <v>994.78911564625798</v>
      </c>
      <c r="D9340" s="414">
        <v>139.66999999999999</v>
      </c>
    </row>
    <row r="9341" spans="1:4" x14ac:dyDescent="0.2">
      <c r="A9341" s="415" t="s">
        <v>11915</v>
      </c>
      <c r="B9341" s="415" t="s">
        <v>5177</v>
      </c>
      <c r="C9341" s="414">
        <v>3664</v>
      </c>
      <c r="D9341" s="414">
        <v>562.41999999999996</v>
      </c>
    </row>
    <row r="9342" spans="1:4" x14ac:dyDescent="0.2">
      <c r="A9342" s="415" t="s">
        <v>11916</v>
      </c>
      <c r="B9342" s="415" t="s">
        <v>4863</v>
      </c>
      <c r="C9342" s="414">
        <v>707</v>
      </c>
      <c r="D9342" s="414">
        <v>129.81</v>
      </c>
    </row>
    <row r="9343" spans="1:4" x14ac:dyDescent="0.2">
      <c r="A9343" s="415" t="s">
        <v>11917</v>
      </c>
      <c r="B9343" s="415" t="s">
        <v>4867</v>
      </c>
      <c r="C9343" s="414">
        <v>4054</v>
      </c>
      <c r="D9343" s="414">
        <v>725.67</v>
      </c>
    </row>
    <row r="9344" spans="1:4" x14ac:dyDescent="0.2">
      <c r="A9344" s="415" t="s">
        <v>11918</v>
      </c>
      <c r="B9344" s="415" t="s">
        <v>4867</v>
      </c>
      <c r="C9344" s="414">
        <v>6399</v>
      </c>
      <c r="D9344" s="414">
        <v>1145.42</v>
      </c>
    </row>
    <row r="9345" spans="1:4" x14ac:dyDescent="0.2">
      <c r="A9345" s="415" t="s">
        <v>11919</v>
      </c>
      <c r="B9345" s="415" t="s">
        <v>5176</v>
      </c>
      <c r="C9345" s="414">
        <v>3098.647776465983</v>
      </c>
      <c r="D9345" s="414">
        <v>484.32</v>
      </c>
    </row>
    <row r="9346" spans="1:4" x14ac:dyDescent="0.2">
      <c r="A9346" s="415" t="s">
        <v>11919</v>
      </c>
      <c r="B9346" s="415" t="s">
        <v>5196</v>
      </c>
      <c r="C9346" s="414">
        <v>10634.780007871015</v>
      </c>
      <c r="D9346" s="414">
        <v>1577.1400000000003</v>
      </c>
    </row>
    <row r="9347" spans="1:4" x14ac:dyDescent="0.2">
      <c r="A9347" s="415" t="s">
        <v>11920</v>
      </c>
      <c r="B9347" s="415" t="s">
        <v>5176</v>
      </c>
      <c r="C9347" s="414">
        <v>6073</v>
      </c>
      <c r="D9347" s="414">
        <v>949.21</v>
      </c>
    </row>
    <row r="9348" spans="1:4" x14ac:dyDescent="0.2">
      <c r="A9348" s="415" t="s">
        <v>11921</v>
      </c>
      <c r="B9348" s="415" t="s">
        <v>5173</v>
      </c>
      <c r="C9348" s="414">
        <v>1156.9662211600075</v>
      </c>
      <c r="D9348" s="414">
        <v>192.51999999999998</v>
      </c>
    </row>
    <row r="9349" spans="1:4" x14ac:dyDescent="0.2">
      <c r="A9349" s="415" t="s">
        <v>11921</v>
      </c>
      <c r="B9349" s="415" t="s">
        <v>5187</v>
      </c>
      <c r="C9349" s="414">
        <v>18219.940490708792</v>
      </c>
      <c r="D9349" s="414">
        <v>2876.9300000000003</v>
      </c>
    </row>
    <row r="9350" spans="1:4" x14ac:dyDescent="0.2">
      <c r="A9350" s="415" t="s">
        <v>11921</v>
      </c>
      <c r="B9350" s="415" t="s">
        <v>5188</v>
      </c>
      <c r="C9350" s="414">
        <v>30290.651065803388</v>
      </c>
      <c r="D9350" s="414">
        <v>4264.9400000000005</v>
      </c>
    </row>
    <row r="9351" spans="1:4" x14ac:dyDescent="0.2">
      <c r="A9351" s="415" t="s">
        <v>11922</v>
      </c>
      <c r="B9351" s="415" t="s">
        <v>5179</v>
      </c>
      <c r="C9351" s="414">
        <v>0</v>
      </c>
      <c r="D9351" s="414">
        <v>0</v>
      </c>
    </row>
    <row r="9352" spans="1:4" x14ac:dyDescent="0.2">
      <c r="A9352" s="415" t="s">
        <v>11922</v>
      </c>
      <c r="B9352" s="415" t="s">
        <v>5205</v>
      </c>
      <c r="C9352" s="414">
        <v>0</v>
      </c>
      <c r="D9352" s="414">
        <v>0</v>
      </c>
    </row>
    <row r="9353" spans="1:4" x14ac:dyDescent="0.2">
      <c r="A9353" s="415" t="s">
        <v>11922</v>
      </c>
      <c r="B9353" s="415" t="s">
        <v>5206</v>
      </c>
      <c r="C9353" s="414">
        <v>9355.9394419814053</v>
      </c>
      <c r="D9353" s="414">
        <v>1171.3499999999999</v>
      </c>
    </row>
    <row r="9354" spans="1:4" x14ac:dyDescent="0.2">
      <c r="A9354" s="415" t="s">
        <v>11924</v>
      </c>
      <c r="B9354" s="415" t="s">
        <v>5177</v>
      </c>
      <c r="C9354" s="414">
        <v>8248.5779494368435</v>
      </c>
      <c r="D9354" s="414">
        <v>1266.1599999999999</v>
      </c>
    </row>
    <row r="9355" spans="1:4" x14ac:dyDescent="0.2">
      <c r="A9355" s="415" t="s">
        <v>11924</v>
      </c>
      <c r="B9355" s="415" t="s">
        <v>5674</v>
      </c>
      <c r="C9355" s="414">
        <v>7830.6500000100013</v>
      </c>
      <c r="D9355" s="414">
        <v>299.46999999999997</v>
      </c>
    </row>
    <row r="9356" spans="1:4" x14ac:dyDescent="0.2">
      <c r="A9356" s="415" t="s">
        <v>11924</v>
      </c>
      <c r="B9356" s="415" t="s">
        <v>5199</v>
      </c>
      <c r="C9356" s="414">
        <v>24745.733848310618</v>
      </c>
      <c r="D9356" s="414">
        <v>3602.9900000000002</v>
      </c>
    </row>
    <row r="9357" spans="1:4" x14ac:dyDescent="0.2">
      <c r="A9357" s="415" t="s">
        <v>11924</v>
      </c>
      <c r="B9357" s="415" t="s">
        <v>5200</v>
      </c>
      <c r="C9357" s="414">
        <v>37481.538202242402</v>
      </c>
      <c r="D9357" s="414">
        <v>4868.869999999999</v>
      </c>
    </row>
    <row r="9358" spans="1:4" x14ac:dyDescent="0.2">
      <c r="A9358" s="415" t="s">
        <v>11925</v>
      </c>
      <c r="B9358" s="415" t="s">
        <v>5179</v>
      </c>
      <c r="C9358" s="414">
        <v>2589</v>
      </c>
      <c r="D9358" s="414">
        <v>383.17</v>
      </c>
    </row>
    <row r="9359" spans="1:4" x14ac:dyDescent="0.2">
      <c r="A9359" s="415" t="s">
        <v>11926</v>
      </c>
      <c r="B9359" s="415" t="s">
        <v>5177</v>
      </c>
      <c r="C9359" s="414">
        <v>1560</v>
      </c>
      <c r="D9359" s="414">
        <v>239.46</v>
      </c>
    </row>
    <row r="9360" spans="1:4" x14ac:dyDescent="0.2">
      <c r="A9360" s="415" t="s">
        <v>11928</v>
      </c>
      <c r="B9360" s="415" t="s">
        <v>5172</v>
      </c>
      <c r="C9360" s="414">
        <v>6361</v>
      </c>
      <c r="D9360" s="414">
        <v>1082.6400000000001</v>
      </c>
    </row>
    <row r="9361" spans="1:4" x14ac:dyDescent="0.2">
      <c r="A9361" s="415" t="s">
        <v>11929</v>
      </c>
      <c r="B9361" s="415" t="s">
        <v>5176</v>
      </c>
      <c r="C9361" s="414">
        <v>7977.4509803921501</v>
      </c>
      <c r="D9361" s="414">
        <v>1246.8800000000001</v>
      </c>
    </row>
    <row r="9362" spans="1:4" x14ac:dyDescent="0.2">
      <c r="A9362" s="415" t="s">
        <v>11929</v>
      </c>
      <c r="B9362" s="415" t="s">
        <v>5676</v>
      </c>
      <c r="C9362" s="414">
        <v>646.39999999999895</v>
      </c>
      <c r="D9362" s="414">
        <v>19.079999999999998</v>
      </c>
    </row>
    <row r="9363" spans="1:4" x14ac:dyDescent="0.2">
      <c r="A9363" s="415" t="s">
        <v>11929</v>
      </c>
      <c r="B9363" s="415" t="s">
        <v>5196</v>
      </c>
      <c r="C9363" s="414">
        <v>6669.1490196078403</v>
      </c>
      <c r="D9363" s="414">
        <v>989.03</v>
      </c>
    </row>
    <row r="9364" spans="1:4" x14ac:dyDescent="0.2">
      <c r="A9364" s="415" t="s">
        <v>11930</v>
      </c>
      <c r="B9364" s="415" t="s">
        <v>5177</v>
      </c>
      <c r="C9364" s="414">
        <v>4192</v>
      </c>
      <c r="D9364" s="414">
        <v>643.47</v>
      </c>
    </row>
    <row r="9365" spans="1:4" x14ac:dyDescent="0.2">
      <c r="A9365" s="415" t="s">
        <v>11931</v>
      </c>
      <c r="B9365" s="415" t="s">
        <v>5178</v>
      </c>
      <c r="C9365" s="414">
        <v>3017</v>
      </c>
      <c r="D9365" s="414">
        <v>454.66</v>
      </c>
    </row>
    <row r="9366" spans="1:4" x14ac:dyDescent="0.2">
      <c r="A9366" s="415" t="s">
        <v>6910</v>
      </c>
      <c r="B9366" s="415" t="s">
        <v>4039</v>
      </c>
      <c r="C9366" s="414">
        <v>909625.99910719995</v>
      </c>
      <c r="D9366" s="414">
        <v>115522.51999999999</v>
      </c>
    </row>
    <row r="9367" spans="1:4" x14ac:dyDescent="0.2">
      <c r="A9367" s="415" t="s">
        <v>11932</v>
      </c>
      <c r="B9367" s="415" t="s">
        <v>5179</v>
      </c>
      <c r="C9367" s="414">
        <v>5097</v>
      </c>
      <c r="D9367" s="414">
        <v>754.36</v>
      </c>
    </row>
    <row r="9368" spans="1:4" x14ac:dyDescent="0.2">
      <c r="A9368" s="415" t="s">
        <v>11933</v>
      </c>
      <c r="B9368" s="415" t="s">
        <v>5177</v>
      </c>
      <c r="C9368" s="414">
        <v>2748.6538655883619</v>
      </c>
      <c r="D9368" s="414">
        <v>421.92</v>
      </c>
    </row>
    <row r="9369" spans="1:4" x14ac:dyDescent="0.2">
      <c r="A9369" s="415" t="s">
        <v>11934</v>
      </c>
      <c r="B9369" s="415" t="s">
        <v>5180</v>
      </c>
      <c r="C9369" s="414">
        <v>4793</v>
      </c>
      <c r="D9369" s="414">
        <v>696.9</v>
      </c>
    </row>
    <row r="9370" spans="1:4" x14ac:dyDescent="0.2">
      <c r="A9370" s="415" t="s">
        <v>11935</v>
      </c>
      <c r="B9370" s="415" t="s">
        <v>5179</v>
      </c>
      <c r="C9370" s="414">
        <v>7945.3846153846098</v>
      </c>
      <c r="D9370" s="414">
        <v>1175.92</v>
      </c>
    </row>
    <row r="9371" spans="1:4" x14ac:dyDescent="0.2">
      <c r="A9371" s="415" t="s">
        <v>11935</v>
      </c>
      <c r="B9371" s="415" t="s">
        <v>5205</v>
      </c>
      <c r="C9371" s="414">
        <v>2383.6153846153802</v>
      </c>
      <c r="D9371" s="414">
        <v>334.66</v>
      </c>
    </row>
    <row r="9372" spans="1:4" x14ac:dyDescent="0.2">
      <c r="A9372" s="415" t="s">
        <v>11936</v>
      </c>
      <c r="B9372" s="415" t="s">
        <v>5179</v>
      </c>
      <c r="C9372" s="414">
        <v>5778</v>
      </c>
      <c r="D9372" s="414">
        <v>855.14</v>
      </c>
    </row>
    <row r="9373" spans="1:4" x14ac:dyDescent="0.2">
      <c r="A9373" s="415" t="s">
        <v>11937</v>
      </c>
      <c r="B9373" s="415" t="s">
        <v>5179</v>
      </c>
      <c r="C9373" s="414">
        <v>6988</v>
      </c>
      <c r="D9373" s="414">
        <v>1034.23</v>
      </c>
    </row>
    <row r="9374" spans="1:4" x14ac:dyDescent="0.2">
      <c r="A9374" s="415" t="s">
        <v>11938</v>
      </c>
      <c r="B9374" s="415" t="s">
        <v>5178</v>
      </c>
      <c r="C9374" s="414">
        <v>7666.7119565217299</v>
      </c>
      <c r="D9374" s="414">
        <v>1155.3699999999999</v>
      </c>
    </row>
    <row r="9375" spans="1:4" x14ac:dyDescent="0.2">
      <c r="A9375" s="415" t="s">
        <v>11938</v>
      </c>
      <c r="B9375" s="415" t="s">
        <v>5676</v>
      </c>
      <c r="C9375" s="414">
        <v>1109.9000000000001</v>
      </c>
      <c r="D9375" s="414">
        <v>32.76</v>
      </c>
    </row>
    <row r="9376" spans="1:4" x14ac:dyDescent="0.2">
      <c r="A9376" s="415" t="s">
        <v>11938</v>
      </c>
      <c r="B9376" s="415" t="s">
        <v>5202</v>
      </c>
      <c r="C9376" s="414">
        <v>9261.3880434782604</v>
      </c>
      <c r="D9376" s="414">
        <v>1324.38</v>
      </c>
    </row>
    <row r="9377" spans="1:4" x14ac:dyDescent="0.2">
      <c r="A9377" s="415" t="s">
        <v>11939</v>
      </c>
      <c r="B9377" s="415" t="s">
        <v>5178</v>
      </c>
      <c r="C9377" s="414">
        <v>4705</v>
      </c>
      <c r="D9377" s="414">
        <v>709.04</v>
      </c>
    </row>
    <row r="9378" spans="1:4" x14ac:dyDescent="0.2">
      <c r="A9378" s="415" t="s">
        <v>11940</v>
      </c>
      <c r="B9378" s="415" t="s">
        <v>5181</v>
      </c>
      <c r="C9378" s="414">
        <v>2270.33727810665</v>
      </c>
      <c r="D9378" s="414">
        <v>323.98</v>
      </c>
    </row>
    <row r="9379" spans="1:4" x14ac:dyDescent="0.2">
      <c r="A9379" s="415" t="s">
        <v>11940</v>
      </c>
      <c r="B9379" s="415" t="s">
        <v>5211</v>
      </c>
      <c r="C9379" s="414">
        <v>5053.3313609470697</v>
      </c>
      <c r="D9379" s="414">
        <v>684.22</v>
      </c>
    </row>
    <row r="9380" spans="1:4" x14ac:dyDescent="0.2">
      <c r="A9380" s="415" t="s">
        <v>11941</v>
      </c>
      <c r="B9380" s="415" t="s">
        <v>4859</v>
      </c>
      <c r="C9380" s="414">
        <v>5179.4431931931849</v>
      </c>
      <c r="D9380" s="414">
        <v>960.26</v>
      </c>
    </row>
    <row r="9381" spans="1:4" x14ac:dyDescent="0.2">
      <c r="A9381" s="415" t="s">
        <v>11941</v>
      </c>
      <c r="B9381" s="415" t="s">
        <v>4860</v>
      </c>
      <c r="C9381" s="414">
        <v>15538.329579579553</v>
      </c>
      <c r="D9381" s="414">
        <v>2733.19</v>
      </c>
    </row>
    <row r="9382" spans="1:4" x14ac:dyDescent="0.2">
      <c r="A9382" s="415" t="s">
        <v>11941</v>
      </c>
      <c r="B9382" s="415" t="s">
        <v>4861</v>
      </c>
      <c r="C9382" s="414">
        <v>20676.337227227214</v>
      </c>
      <c r="D9382" s="414">
        <v>3244.12</v>
      </c>
    </row>
    <row r="9383" spans="1:4" x14ac:dyDescent="0.2">
      <c r="A9383" s="415" t="s">
        <v>11942</v>
      </c>
      <c r="B9383" s="415" t="s">
        <v>5179</v>
      </c>
      <c r="C9383" s="414">
        <v>4157</v>
      </c>
      <c r="D9383" s="414">
        <v>615.21999999999991</v>
      </c>
    </row>
    <row r="9384" spans="1:4" x14ac:dyDescent="0.2">
      <c r="A9384" s="415" t="s">
        <v>11943</v>
      </c>
      <c r="B9384" s="415" t="s">
        <v>5178</v>
      </c>
      <c r="C9384" s="414">
        <v>4881</v>
      </c>
      <c r="D9384" s="414">
        <v>735.57</v>
      </c>
    </row>
    <row r="9385" spans="1:4" x14ac:dyDescent="0.2">
      <c r="A9385" s="415" t="s">
        <v>11944</v>
      </c>
      <c r="B9385" s="415" t="s">
        <v>5178</v>
      </c>
      <c r="C9385" s="414">
        <v>7423</v>
      </c>
      <c r="D9385" s="414">
        <v>1118.6500000000001</v>
      </c>
    </row>
    <row r="9386" spans="1:4" x14ac:dyDescent="0.2">
      <c r="A9386" s="415" t="s">
        <v>11945</v>
      </c>
      <c r="B9386" s="415" t="s">
        <v>5173</v>
      </c>
      <c r="C9386" s="414">
        <v>2603</v>
      </c>
      <c r="D9386" s="414">
        <v>433.14</v>
      </c>
    </row>
    <row r="9387" spans="1:4" x14ac:dyDescent="0.2">
      <c r="A9387" s="415" t="s">
        <v>11946</v>
      </c>
      <c r="B9387" s="415" t="s">
        <v>5176</v>
      </c>
      <c r="C9387" s="414">
        <v>2137</v>
      </c>
      <c r="D9387" s="414">
        <v>334.01</v>
      </c>
    </row>
    <row r="9388" spans="1:4" x14ac:dyDescent="0.2">
      <c r="A9388" s="415" t="s">
        <v>11947</v>
      </c>
      <c r="B9388" s="415" t="s">
        <v>5178</v>
      </c>
      <c r="C9388" s="414">
        <v>5083</v>
      </c>
      <c r="D9388" s="414">
        <v>766.01</v>
      </c>
    </row>
    <row r="9389" spans="1:4" x14ac:dyDescent="0.2">
      <c r="A9389" s="415" t="s">
        <v>11948</v>
      </c>
      <c r="B9389" s="415" t="s">
        <v>5177</v>
      </c>
      <c r="C9389" s="414">
        <v>4023</v>
      </c>
      <c r="D9389" s="414">
        <v>617.53</v>
      </c>
    </row>
    <row r="9390" spans="1:4" x14ac:dyDescent="0.2">
      <c r="A9390" s="415" t="s">
        <v>11949</v>
      </c>
      <c r="B9390" s="415" t="s">
        <v>5179</v>
      </c>
      <c r="C9390" s="414">
        <v>5720</v>
      </c>
      <c r="D9390" s="414">
        <v>846.56</v>
      </c>
    </row>
    <row r="9391" spans="1:4" x14ac:dyDescent="0.2">
      <c r="A9391" s="415" t="s">
        <v>11950</v>
      </c>
      <c r="B9391" s="415" t="s">
        <v>5177</v>
      </c>
      <c r="C9391" s="414">
        <v>6550</v>
      </c>
      <c r="D9391" s="414">
        <v>1005.43</v>
      </c>
    </row>
    <row r="9392" spans="1:4" x14ac:dyDescent="0.2">
      <c r="A9392" s="415" t="s">
        <v>11951</v>
      </c>
      <c r="B9392" s="415" t="s">
        <v>5178</v>
      </c>
      <c r="C9392" s="414">
        <v>8029</v>
      </c>
      <c r="D9392" s="414">
        <v>1209.97</v>
      </c>
    </row>
    <row r="9393" spans="1:4" x14ac:dyDescent="0.2">
      <c r="A9393" s="415" t="s">
        <v>11952</v>
      </c>
      <c r="B9393" s="415" t="s">
        <v>5179</v>
      </c>
      <c r="C9393" s="414">
        <v>5064</v>
      </c>
      <c r="D9393" s="414">
        <v>749.47</v>
      </c>
    </row>
    <row r="9394" spans="1:4" x14ac:dyDescent="0.2">
      <c r="A9394" s="415" t="s">
        <v>11953</v>
      </c>
      <c r="B9394" s="415" t="s">
        <v>5151</v>
      </c>
      <c r="C9394" s="414">
        <v>972266.47095426416</v>
      </c>
      <c r="D9394" s="414">
        <v>107143.75</v>
      </c>
    </row>
    <row r="9395" spans="1:4" x14ac:dyDescent="0.2">
      <c r="A9395" s="415" t="s">
        <v>11954</v>
      </c>
      <c r="B9395" s="415" t="s">
        <v>5178</v>
      </c>
      <c r="C9395" s="414">
        <v>4172</v>
      </c>
      <c r="D9395" s="414">
        <v>628.72</v>
      </c>
    </row>
    <row r="9396" spans="1:4" x14ac:dyDescent="0.2">
      <c r="A9396" s="415" t="s">
        <v>11955</v>
      </c>
      <c r="B9396" s="415" t="s">
        <v>5178</v>
      </c>
      <c r="C9396" s="414">
        <v>7144.8639157155403</v>
      </c>
      <c r="D9396" s="414">
        <v>1076.73</v>
      </c>
    </row>
    <row r="9397" spans="1:4" x14ac:dyDescent="0.2">
      <c r="A9397" s="415" t="s">
        <v>11955</v>
      </c>
      <c r="B9397" s="415" t="s">
        <v>5202</v>
      </c>
      <c r="C9397" s="414">
        <v>5062.1360842844597</v>
      </c>
      <c r="D9397" s="414">
        <v>723.89</v>
      </c>
    </row>
    <row r="9398" spans="1:4" x14ac:dyDescent="0.2">
      <c r="A9398" s="415" t="s">
        <v>11956</v>
      </c>
      <c r="B9398" s="415" t="s">
        <v>5175</v>
      </c>
      <c r="C9398" s="414">
        <v>7050.5607648464675</v>
      </c>
      <c r="D9398" s="414">
        <v>1122.45</v>
      </c>
    </row>
    <row r="9399" spans="1:4" x14ac:dyDescent="0.2">
      <c r="A9399" s="415" t="s">
        <v>11956</v>
      </c>
      <c r="B9399" s="415" t="s">
        <v>5193</v>
      </c>
      <c r="C9399" s="414">
        <v>12123.439235153504</v>
      </c>
      <c r="D9399" s="414">
        <v>1830.63</v>
      </c>
    </row>
    <row r="9400" spans="1:4" x14ac:dyDescent="0.2">
      <c r="A9400" s="415" t="s">
        <v>11957</v>
      </c>
      <c r="B9400" s="415" t="s">
        <v>5179</v>
      </c>
      <c r="C9400" s="414">
        <v>8244</v>
      </c>
      <c r="D9400" s="414">
        <v>1220.1099999999999</v>
      </c>
    </row>
    <row r="9401" spans="1:4" x14ac:dyDescent="0.2">
      <c r="A9401" s="415" t="s">
        <v>11957</v>
      </c>
      <c r="B9401" s="415" t="s">
        <v>5205</v>
      </c>
      <c r="C9401" s="414">
        <v>14427</v>
      </c>
      <c r="D9401" s="414">
        <v>2025.55</v>
      </c>
    </row>
    <row r="9402" spans="1:4" x14ac:dyDescent="0.2">
      <c r="A9402" s="415" t="s">
        <v>11958</v>
      </c>
      <c r="B9402" s="415" t="s">
        <v>5178</v>
      </c>
      <c r="C9402" s="414">
        <v>5237</v>
      </c>
      <c r="D9402" s="414">
        <v>789.22</v>
      </c>
    </row>
    <row r="9403" spans="1:4" x14ac:dyDescent="0.2">
      <c r="A9403" s="415" t="s">
        <v>11959</v>
      </c>
      <c r="B9403" s="415" t="s">
        <v>5179</v>
      </c>
      <c r="C9403" s="414">
        <v>8542.5454545454504</v>
      </c>
      <c r="D9403" s="414">
        <v>1264.3</v>
      </c>
    </row>
    <row r="9404" spans="1:4" x14ac:dyDescent="0.2">
      <c r="A9404" s="415" t="s">
        <v>11959</v>
      </c>
      <c r="B9404" s="415" t="s">
        <v>5205</v>
      </c>
      <c r="C9404" s="414">
        <v>12600.2545454545</v>
      </c>
      <c r="D9404" s="414">
        <v>1769.08</v>
      </c>
    </row>
    <row r="9405" spans="1:4" x14ac:dyDescent="0.2">
      <c r="A9405" s="415" t="s">
        <v>11959</v>
      </c>
      <c r="B9405" s="415" t="s">
        <v>5676</v>
      </c>
      <c r="C9405" s="414">
        <v>499.199999999998</v>
      </c>
      <c r="D9405" s="414">
        <v>14.74</v>
      </c>
    </row>
    <row r="9406" spans="1:4" x14ac:dyDescent="0.2">
      <c r="A9406" s="415" t="s">
        <v>11960</v>
      </c>
      <c r="B9406" s="415" t="s">
        <v>5179</v>
      </c>
      <c r="C9406" s="414">
        <v>8346.1052631578896</v>
      </c>
      <c r="D9406" s="414">
        <v>1235.22</v>
      </c>
    </row>
    <row r="9407" spans="1:4" x14ac:dyDescent="0.2">
      <c r="A9407" s="415" t="s">
        <v>11960</v>
      </c>
      <c r="B9407" s="415" t="s">
        <v>5205</v>
      </c>
      <c r="C9407" s="414">
        <v>11475.8947368421</v>
      </c>
      <c r="D9407" s="414">
        <v>1611.22</v>
      </c>
    </row>
    <row r="9408" spans="1:4" x14ac:dyDescent="0.2">
      <c r="A9408" s="415" t="s">
        <v>11961</v>
      </c>
      <c r="B9408" s="415" t="s">
        <v>5179</v>
      </c>
      <c r="C9408" s="414">
        <v>8492.6037735849004</v>
      </c>
      <c r="D9408" s="414">
        <v>1256.9100000000001</v>
      </c>
    </row>
    <row r="9409" spans="1:4" x14ac:dyDescent="0.2">
      <c r="A9409" s="415" t="s">
        <v>11961</v>
      </c>
      <c r="B9409" s="415" t="s">
        <v>5205</v>
      </c>
      <c r="C9409" s="414">
        <v>14012.796226414999</v>
      </c>
      <c r="D9409" s="414">
        <v>1967.4</v>
      </c>
    </row>
    <row r="9410" spans="1:4" x14ac:dyDescent="0.2">
      <c r="A9410" s="415" t="s">
        <v>11961</v>
      </c>
      <c r="B9410" s="415" t="s">
        <v>5676</v>
      </c>
      <c r="C9410" s="414">
        <v>2500.6</v>
      </c>
      <c r="D9410" s="414">
        <v>73.819999999999993</v>
      </c>
    </row>
    <row r="9411" spans="1:4" x14ac:dyDescent="0.2">
      <c r="A9411" s="415" t="s">
        <v>11962</v>
      </c>
      <c r="B9411" s="415" t="s">
        <v>5178</v>
      </c>
      <c r="C9411" s="414">
        <v>3800</v>
      </c>
      <c r="D9411" s="414">
        <v>572.66</v>
      </c>
    </row>
    <row r="9412" spans="1:4" x14ac:dyDescent="0.2">
      <c r="A9412" s="415" t="s">
        <v>11963</v>
      </c>
      <c r="B9412" s="415" t="s">
        <v>5179</v>
      </c>
      <c r="C9412" s="414">
        <v>7792.6153846189618</v>
      </c>
      <c r="D9412" s="414">
        <v>1153.31</v>
      </c>
    </row>
    <row r="9413" spans="1:4" x14ac:dyDescent="0.2">
      <c r="A9413" s="415" t="s">
        <v>11963</v>
      </c>
      <c r="B9413" s="415" t="s">
        <v>5205</v>
      </c>
      <c r="C9413" s="414">
        <v>7402.9846153810176</v>
      </c>
      <c r="D9413" s="414">
        <v>1039.3800000000001</v>
      </c>
    </row>
    <row r="9414" spans="1:4" x14ac:dyDescent="0.2">
      <c r="A9414" s="415" t="s">
        <v>11963</v>
      </c>
      <c r="B9414" s="415" t="s">
        <v>5676</v>
      </c>
      <c r="C9414" s="414">
        <v>315.39999999999998</v>
      </c>
      <c r="D9414" s="414">
        <v>9.31</v>
      </c>
    </row>
    <row r="9415" spans="1:4" x14ac:dyDescent="0.2">
      <c r="A9415" s="415" t="s">
        <v>11964</v>
      </c>
      <c r="B9415" s="415" t="s">
        <v>5178</v>
      </c>
      <c r="C9415" s="414">
        <v>7312</v>
      </c>
      <c r="D9415" s="414">
        <v>1101.9099999999999</v>
      </c>
    </row>
    <row r="9416" spans="1:4" x14ac:dyDescent="0.2">
      <c r="A9416" s="415" t="s">
        <v>11965</v>
      </c>
      <c r="B9416" s="415" t="s">
        <v>5178</v>
      </c>
      <c r="C9416" s="414">
        <v>2509</v>
      </c>
      <c r="D9416" s="414">
        <v>378.11</v>
      </c>
    </row>
    <row r="9417" spans="1:4" x14ac:dyDescent="0.2">
      <c r="A9417" s="415" t="s">
        <v>11966</v>
      </c>
      <c r="B9417" s="415" t="s">
        <v>5179</v>
      </c>
      <c r="C9417" s="414">
        <v>6753</v>
      </c>
      <c r="D9417" s="414">
        <v>999.45</v>
      </c>
    </row>
    <row r="9418" spans="1:4" x14ac:dyDescent="0.2">
      <c r="A9418" s="415" t="s">
        <v>11967</v>
      </c>
      <c r="B9418" s="415" t="s">
        <v>5179</v>
      </c>
      <c r="C9418" s="414">
        <v>6990</v>
      </c>
      <c r="D9418" s="414">
        <v>1034.52</v>
      </c>
    </row>
    <row r="9419" spans="1:4" x14ac:dyDescent="0.2">
      <c r="A9419" s="415" t="s">
        <v>11968</v>
      </c>
      <c r="B9419" s="415" t="s">
        <v>5178</v>
      </c>
      <c r="C9419" s="414">
        <v>7066.3636363636297</v>
      </c>
      <c r="D9419" s="414">
        <v>1064.9000000000001</v>
      </c>
    </row>
    <row r="9420" spans="1:4" x14ac:dyDescent="0.2">
      <c r="A9420" s="415" t="s">
        <v>11968</v>
      </c>
      <c r="B9420" s="415" t="s">
        <v>5202</v>
      </c>
      <c r="C9420" s="414">
        <v>706.63636363636294</v>
      </c>
      <c r="D9420" s="414">
        <v>101.05</v>
      </c>
    </row>
    <row r="9421" spans="1:4" x14ac:dyDescent="0.2">
      <c r="A9421" s="415" t="s">
        <v>11969</v>
      </c>
      <c r="B9421" s="415" t="s">
        <v>5179</v>
      </c>
      <c r="C9421" s="414">
        <v>3456</v>
      </c>
      <c r="D9421" s="414">
        <v>511.49</v>
      </c>
    </row>
    <row r="9422" spans="1:4" x14ac:dyDescent="0.2">
      <c r="A9422" s="415" t="s">
        <v>11970</v>
      </c>
      <c r="B9422" s="415" t="s">
        <v>5179</v>
      </c>
      <c r="C9422" s="414">
        <v>3023</v>
      </c>
      <c r="D9422" s="414">
        <v>447.4</v>
      </c>
    </row>
    <row r="9423" spans="1:4" x14ac:dyDescent="0.2">
      <c r="A9423" s="415" t="s">
        <v>11971</v>
      </c>
      <c r="B9423" s="415" t="s">
        <v>5181</v>
      </c>
      <c r="C9423" s="414">
        <v>3819</v>
      </c>
      <c r="D9423" s="414">
        <v>544.97</v>
      </c>
    </row>
    <row r="9424" spans="1:4" x14ac:dyDescent="0.2">
      <c r="A9424" s="415" t="s">
        <v>11972</v>
      </c>
      <c r="B9424" s="415" t="s">
        <v>5180</v>
      </c>
      <c r="C9424" s="414">
        <v>7055.5555555555502</v>
      </c>
      <c r="D9424" s="414">
        <v>1025.8800000000001</v>
      </c>
    </row>
    <row r="9425" spans="1:4" x14ac:dyDescent="0.2">
      <c r="A9425" s="415" t="s">
        <v>11972</v>
      </c>
      <c r="B9425" s="415" t="s">
        <v>5208</v>
      </c>
      <c r="C9425" s="414">
        <v>3739.4444444444398</v>
      </c>
      <c r="D9425" s="414">
        <v>515.66999999999996</v>
      </c>
    </row>
    <row r="9426" spans="1:4" x14ac:dyDescent="0.2">
      <c r="A9426" s="415" t="s">
        <v>11973</v>
      </c>
      <c r="B9426" s="415" t="s">
        <v>5179</v>
      </c>
      <c r="C9426" s="414">
        <v>3249</v>
      </c>
      <c r="D9426" s="414">
        <v>480.86</v>
      </c>
    </row>
    <row r="9427" spans="1:4" x14ac:dyDescent="0.2">
      <c r="A9427" s="415" t="s">
        <v>11974</v>
      </c>
      <c r="B9427" s="415" t="s">
        <v>5179</v>
      </c>
      <c r="C9427" s="414">
        <v>7018</v>
      </c>
      <c r="D9427" s="414">
        <v>1038.6600000000001</v>
      </c>
    </row>
    <row r="9428" spans="1:4" x14ac:dyDescent="0.2">
      <c r="A9428" s="415" t="s">
        <v>11975</v>
      </c>
      <c r="B9428" s="415" t="s">
        <v>5179</v>
      </c>
      <c r="C9428" s="414">
        <v>7430</v>
      </c>
      <c r="D9428" s="414">
        <v>1099.6400000000001</v>
      </c>
    </row>
    <row r="9429" spans="1:4" x14ac:dyDescent="0.2">
      <c r="A9429" s="415" t="s">
        <v>11976</v>
      </c>
      <c r="B9429" s="415" t="s">
        <v>5179</v>
      </c>
      <c r="C9429" s="414">
        <v>6984.9826723141996</v>
      </c>
      <c r="D9429" s="414">
        <v>1033.78</v>
      </c>
    </row>
    <row r="9430" spans="1:4" x14ac:dyDescent="0.2">
      <c r="A9430" s="415" t="s">
        <v>11976</v>
      </c>
      <c r="B9430" s="415" t="s">
        <v>5205</v>
      </c>
      <c r="C9430" s="414">
        <v>2085.01732768579</v>
      </c>
      <c r="D9430" s="414">
        <v>292.74</v>
      </c>
    </row>
    <row r="9431" spans="1:4" x14ac:dyDescent="0.2">
      <c r="A9431" s="415" t="s">
        <v>11977</v>
      </c>
      <c r="B9431" s="415" t="s">
        <v>5179</v>
      </c>
      <c r="C9431" s="414">
        <v>5636</v>
      </c>
      <c r="D9431" s="414">
        <v>834.13</v>
      </c>
    </row>
    <row r="9432" spans="1:4" x14ac:dyDescent="0.2">
      <c r="A9432" s="415" t="s">
        <v>11978</v>
      </c>
      <c r="B9432" s="415" t="s">
        <v>5179</v>
      </c>
      <c r="C9432" s="414">
        <v>3171</v>
      </c>
      <c r="D9432" s="414">
        <v>469.31</v>
      </c>
    </row>
    <row r="9433" spans="1:4" x14ac:dyDescent="0.2">
      <c r="A9433" s="415" t="s">
        <v>11979</v>
      </c>
      <c r="B9433" s="415" t="s">
        <v>5179</v>
      </c>
      <c r="C9433" s="414">
        <v>2530</v>
      </c>
      <c r="D9433" s="414">
        <v>374.45</v>
      </c>
    </row>
    <row r="9434" spans="1:4" x14ac:dyDescent="0.2">
      <c r="A9434" s="415" t="s">
        <v>11980</v>
      </c>
      <c r="B9434" s="415" t="s">
        <v>5180</v>
      </c>
      <c r="C9434" s="414">
        <v>7119</v>
      </c>
      <c r="D9434" s="414">
        <v>1035.0999999999999</v>
      </c>
    </row>
    <row r="9435" spans="1:4" x14ac:dyDescent="0.2">
      <c r="A9435" s="415" t="s">
        <v>11981</v>
      </c>
      <c r="B9435" s="415" t="s">
        <v>5174</v>
      </c>
      <c r="C9435" s="414">
        <v>5966.8435013262497</v>
      </c>
      <c r="D9435" s="414">
        <v>971.41</v>
      </c>
    </row>
    <row r="9436" spans="1:4" x14ac:dyDescent="0.2">
      <c r="A9436" s="415" t="s">
        <v>11981</v>
      </c>
      <c r="B9436" s="415" t="s">
        <v>5190</v>
      </c>
      <c r="C9436" s="414">
        <v>7530.1564986737285</v>
      </c>
      <c r="D9436" s="414">
        <v>1162.6500000000001</v>
      </c>
    </row>
    <row r="9437" spans="1:4" x14ac:dyDescent="0.2">
      <c r="A9437" s="415" t="s">
        <v>11982</v>
      </c>
      <c r="B9437" s="415" t="s">
        <v>5179</v>
      </c>
      <c r="C9437" s="414">
        <v>7244</v>
      </c>
      <c r="D9437" s="414">
        <v>1072.1099999999999</v>
      </c>
    </row>
    <row r="9438" spans="1:4" x14ac:dyDescent="0.2">
      <c r="A9438" s="415" t="s">
        <v>11983</v>
      </c>
      <c r="B9438" s="415" t="s">
        <v>5179</v>
      </c>
      <c r="C9438" s="414">
        <v>7220</v>
      </c>
      <c r="D9438" s="414">
        <v>1068.56</v>
      </c>
    </row>
    <row r="9439" spans="1:4" x14ac:dyDescent="0.2">
      <c r="A9439" s="415" t="s">
        <v>11984</v>
      </c>
      <c r="B9439" s="415" t="s">
        <v>5179</v>
      </c>
      <c r="C9439" s="414">
        <v>7499</v>
      </c>
      <c r="D9439" s="414">
        <v>1109.9000000000001</v>
      </c>
    </row>
    <row r="9440" spans="1:4" x14ac:dyDescent="0.2">
      <c r="A9440" s="415" t="s">
        <v>11985</v>
      </c>
      <c r="B9440" s="415" t="s">
        <v>5180</v>
      </c>
      <c r="C9440" s="414">
        <v>1550</v>
      </c>
      <c r="D9440" s="414">
        <v>225.37</v>
      </c>
    </row>
    <row r="9441" spans="1:4" x14ac:dyDescent="0.2">
      <c r="A9441" s="415" t="s">
        <v>11986</v>
      </c>
      <c r="B9441" s="415" t="s">
        <v>5180</v>
      </c>
      <c r="C9441" s="414">
        <v>3438</v>
      </c>
      <c r="D9441" s="414">
        <v>499.88</v>
      </c>
    </row>
    <row r="9442" spans="1:4" x14ac:dyDescent="0.2">
      <c r="A9442" s="415" t="s">
        <v>11987</v>
      </c>
      <c r="B9442" s="415" t="s">
        <v>5179</v>
      </c>
      <c r="C9442" s="414">
        <v>5983</v>
      </c>
      <c r="D9442" s="414">
        <v>885.48</v>
      </c>
    </row>
    <row r="9443" spans="1:4" x14ac:dyDescent="0.2">
      <c r="A9443" s="415" t="s">
        <v>11988</v>
      </c>
      <c r="B9443" s="415" t="s">
        <v>5180</v>
      </c>
      <c r="C9443" s="414">
        <v>4244</v>
      </c>
      <c r="D9443" s="414">
        <v>617.07999999999993</v>
      </c>
    </row>
    <row r="9444" spans="1:4" x14ac:dyDescent="0.2">
      <c r="A9444" s="415" t="s">
        <v>11989</v>
      </c>
      <c r="B9444" s="415" t="s">
        <v>5181</v>
      </c>
      <c r="C9444" s="414">
        <v>10046</v>
      </c>
      <c r="D9444" s="414">
        <v>1433.56</v>
      </c>
    </row>
    <row r="9445" spans="1:4" x14ac:dyDescent="0.2">
      <c r="A9445" s="415" t="s">
        <v>11990</v>
      </c>
      <c r="B9445" s="415" t="s">
        <v>5180</v>
      </c>
      <c r="C9445" s="414">
        <v>3966</v>
      </c>
      <c r="D9445" s="414">
        <v>576.66</v>
      </c>
    </row>
    <row r="9446" spans="1:4" x14ac:dyDescent="0.2">
      <c r="A9446" s="415" t="s">
        <v>11991</v>
      </c>
      <c r="B9446" s="415" t="s">
        <v>5180</v>
      </c>
      <c r="C9446" s="414">
        <v>7589</v>
      </c>
      <c r="D9446" s="414">
        <v>1103.44</v>
      </c>
    </row>
    <row r="9447" spans="1:4" x14ac:dyDescent="0.2">
      <c r="A9447" s="415" t="s">
        <v>11992</v>
      </c>
      <c r="B9447" s="415" t="s">
        <v>5181</v>
      </c>
      <c r="C9447" s="414">
        <v>4126</v>
      </c>
      <c r="D9447" s="414">
        <v>588.78</v>
      </c>
    </row>
    <row r="9448" spans="1:4" x14ac:dyDescent="0.2">
      <c r="A9448" s="415" t="s">
        <v>11993</v>
      </c>
      <c r="B9448" s="415" t="s">
        <v>5180</v>
      </c>
      <c r="C9448" s="414">
        <v>6124</v>
      </c>
      <c r="D9448" s="414">
        <v>890.43</v>
      </c>
    </row>
    <row r="9449" spans="1:4" x14ac:dyDescent="0.2">
      <c r="A9449" s="415" t="s">
        <v>11994</v>
      </c>
      <c r="B9449" s="415" t="s">
        <v>5180</v>
      </c>
      <c r="C9449" s="414">
        <v>6191.2871287089929</v>
      </c>
      <c r="D9449" s="414">
        <v>900.2</v>
      </c>
    </row>
    <row r="9450" spans="1:4" x14ac:dyDescent="0.2">
      <c r="A9450" s="415" t="s">
        <v>11994</v>
      </c>
      <c r="B9450" s="415" t="s">
        <v>5208</v>
      </c>
      <c r="C9450" s="414">
        <v>61.912871290989713</v>
      </c>
      <c r="D9450" s="414">
        <v>8.5399999999999991</v>
      </c>
    </row>
    <row r="9451" spans="1:4" x14ac:dyDescent="0.2">
      <c r="A9451" s="415" t="s">
        <v>11994</v>
      </c>
      <c r="B9451" s="415" t="s">
        <v>5676</v>
      </c>
      <c r="C9451" s="414">
        <v>119.8</v>
      </c>
      <c r="D9451" s="414">
        <v>3.54</v>
      </c>
    </row>
    <row r="9452" spans="1:4" x14ac:dyDescent="0.2">
      <c r="A9452" s="415" t="s">
        <v>11995</v>
      </c>
      <c r="B9452" s="415" t="s">
        <v>5180</v>
      </c>
      <c r="C9452" s="414">
        <v>7615</v>
      </c>
      <c r="D9452" s="414">
        <v>1107.22</v>
      </c>
    </row>
    <row r="9453" spans="1:4" x14ac:dyDescent="0.2">
      <c r="A9453" s="415" t="s">
        <v>11996</v>
      </c>
      <c r="B9453" s="415" t="s">
        <v>5180</v>
      </c>
      <c r="C9453" s="414">
        <v>5565</v>
      </c>
      <c r="D9453" s="414">
        <v>809.15</v>
      </c>
    </row>
    <row r="9454" spans="1:4" x14ac:dyDescent="0.2">
      <c r="A9454" s="415" t="s">
        <v>11997</v>
      </c>
      <c r="B9454" s="415" t="s">
        <v>5180</v>
      </c>
      <c r="C9454" s="414">
        <v>968</v>
      </c>
      <c r="D9454" s="414">
        <v>140.75</v>
      </c>
    </row>
    <row r="9455" spans="1:4" x14ac:dyDescent="0.2">
      <c r="A9455" s="415" t="s">
        <v>11998</v>
      </c>
      <c r="B9455" s="415" t="s">
        <v>5181</v>
      </c>
      <c r="C9455" s="414">
        <v>2091</v>
      </c>
      <c r="D9455" s="414">
        <v>298.39</v>
      </c>
    </row>
    <row r="9456" spans="1:4" x14ac:dyDescent="0.2">
      <c r="A9456" s="415" t="s">
        <v>11999</v>
      </c>
      <c r="B9456" s="415" t="s">
        <v>5180</v>
      </c>
      <c r="C9456" s="414">
        <v>3568</v>
      </c>
      <c r="D9456" s="414">
        <v>518.79</v>
      </c>
    </row>
    <row r="9457" spans="1:4" x14ac:dyDescent="0.2">
      <c r="A9457" s="415" t="s">
        <v>12000</v>
      </c>
      <c r="B9457" s="415" t="s">
        <v>6574</v>
      </c>
      <c r="C9457" s="414">
        <v>79641</v>
      </c>
      <c r="D9457" s="414">
        <v>6216.78</v>
      </c>
    </row>
    <row r="9458" spans="1:4" x14ac:dyDescent="0.2">
      <c r="A9458" s="415" t="s">
        <v>12000</v>
      </c>
      <c r="B9458" s="415" t="s">
        <v>6575</v>
      </c>
      <c r="C9458" s="414">
        <v>154437</v>
      </c>
      <c r="D9458" s="414">
        <v>13320.19</v>
      </c>
    </row>
    <row r="9459" spans="1:4" x14ac:dyDescent="0.2">
      <c r="A9459" s="415" t="s">
        <v>12000</v>
      </c>
      <c r="B9459" s="415" t="s">
        <v>6576</v>
      </c>
      <c r="C9459" s="414">
        <v>286248</v>
      </c>
      <c r="D9459" s="414">
        <v>24949.38</v>
      </c>
    </row>
    <row r="9460" spans="1:4" x14ac:dyDescent="0.2">
      <c r="A9460" s="415" t="s">
        <v>12000</v>
      </c>
      <c r="B9460" s="415" t="s">
        <v>6577</v>
      </c>
      <c r="C9460" s="414">
        <v>464919</v>
      </c>
      <c r="D9460" s="414">
        <v>40382.86</v>
      </c>
    </row>
    <row r="9461" spans="1:4" x14ac:dyDescent="0.2">
      <c r="A9461" s="415" t="s">
        <v>12000</v>
      </c>
      <c r="B9461" s="415" t="s">
        <v>6578</v>
      </c>
      <c r="C9461" s="414">
        <v>564624</v>
      </c>
      <c r="D9461" s="414">
        <v>51623.57</v>
      </c>
    </row>
    <row r="9462" spans="1:4" x14ac:dyDescent="0.2">
      <c r="A9462" s="415" t="s">
        <v>12000</v>
      </c>
      <c r="B9462" s="415" t="s">
        <v>6579</v>
      </c>
      <c r="C9462" s="414">
        <v>503100</v>
      </c>
      <c r="D9462" s="414">
        <v>41299.480000000003</v>
      </c>
    </row>
    <row r="9463" spans="1:4" x14ac:dyDescent="0.2">
      <c r="A9463" s="415" t="s">
        <v>12000</v>
      </c>
      <c r="B9463" s="415" t="s">
        <v>6580</v>
      </c>
      <c r="C9463" s="414">
        <v>532341</v>
      </c>
      <c r="D9463" s="414">
        <v>44503.71</v>
      </c>
    </row>
    <row r="9464" spans="1:4" x14ac:dyDescent="0.2">
      <c r="A9464" s="415" t="s">
        <v>12000</v>
      </c>
      <c r="B9464" s="415" t="s">
        <v>6581</v>
      </c>
      <c r="C9464" s="414">
        <v>555843</v>
      </c>
      <c r="D9464" s="414">
        <v>46768.63</v>
      </c>
    </row>
    <row r="9465" spans="1:4" x14ac:dyDescent="0.2">
      <c r="A9465" s="415" t="s">
        <v>12000</v>
      </c>
      <c r="B9465" s="415" t="s">
        <v>6582</v>
      </c>
      <c r="C9465" s="414">
        <v>494007</v>
      </c>
      <c r="D9465" s="414">
        <v>39777.440000000002</v>
      </c>
    </row>
    <row r="9466" spans="1:4" x14ac:dyDescent="0.2">
      <c r="A9466" s="415" t="s">
        <v>12000</v>
      </c>
      <c r="B9466" s="415" t="s">
        <v>6583</v>
      </c>
      <c r="C9466" s="414">
        <v>212340</v>
      </c>
      <c r="D9466" s="414">
        <v>15430.75</v>
      </c>
    </row>
    <row r="9467" spans="1:4" x14ac:dyDescent="0.2">
      <c r="A9467" s="415" t="s">
        <v>12000</v>
      </c>
      <c r="B9467" s="415" t="s">
        <v>6584</v>
      </c>
      <c r="C9467" s="414">
        <v>127596</v>
      </c>
      <c r="D9467" s="414">
        <v>8911.2999999999993</v>
      </c>
    </row>
    <row r="9468" spans="1:4" x14ac:dyDescent="0.2">
      <c r="A9468" s="415" t="s">
        <v>12000</v>
      </c>
      <c r="B9468" s="415" t="s">
        <v>6585</v>
      </c>
      <c r="C9468" s="414">
        <v>97584</v>
      </c>
      <c r="D9468" s="414">
        <v>6516.66</v>
      </c>
    </row>
    <row r="9469" spans="1:4" x14ac:dyDescent="0.2">
      <c r="A9469" s="415" t="s">
        <v>12001</v>
      </c>
      <c r="B9469" s="415" t="s">
        <v>5180</v>
      </c>
      <c r="C9469" s="414">
        <v>4387</v>
      </c>
      <c r="D9469" s="414">
        <v>637.87</v>
      </c>
    </row>
    <row r="9470" spans="1:4" x14ac:dyDescent="0.2">
      <c r="A9470" s="415" t="s">
        <v>12002</v>
      </c>
      <c r="B9470" s="415" t="s">
        <v>5179</v>
      </c>
      <c r="C9470" s="414">
        <v>2648</v>
      </c>
      <c r="D9470" s="414">
        <v>391.9</v>
      </c>
    </row>
    <row r="9471" spans="1:4" x14ac:dyDescent="0.2">
      <c r="A9471" s="415" t="s">
        <v>12003</v>
      </c>
      <c r="B9471" s="415" t="s">
        <v>5179</v>
      </c>
      <c r="C9471" s="414">
        <v>7441.9538307126095</v>
      </c>
      <c r="D9471" s="414">
        <v>1101.4099999999999</v>
      </c>
    </row>
    <row r="9472" spans="1:4" x14ac:dyDescent="0.2">
      <c r="A9472" s="415" t="s">
        <v>12003</v>
      </c>
      <c r="B9472" s="415" t="s">
        <v>5205</v>
      </c>
      <c r="C9472" s="414">
        <v>14802.046169287371</v>
      </c>
      <c r="D9472" s="414">
        <v>2078.21</v>
      </c>
    </row>
    <row r="9473" spans="1:4" x14ac:dyDescent="0.2">
      <c r="A9473" s="415" t="s">
        <v>12004</v>
      </c>
      <c r="B9473" s="415" t="s">
        <v>5180</v>
      </c>
      <c r="C9473" s="414">
        <v>5178</v>
      </c>
      <c r="D9473" s="414">
        <v>752.88</v>
      </c>
    </row>
    <row r="9474" spans="1:4" x14ac:dyDescent="0.2">
      <c r="A9474" s="415" t="s">
        <v>12005</v>
      </c>
      <c r="B9474" s="415" t="s">
        <v>5179</v>
      </c>
      <c r="C9474" s="414">
        <v>6213.5714285714203</v>
      </c>
      <c r="D9474" s="414">
        <v>919.61</v>
      </c>
    </row>
    <row r="9475" spans="1:4" x14ac:dyDescent="0.2">
      <c r="A9475" s="415" t="s">
        <v>12005</v>
      </c>
      <c r="B9475" s="415" t="s">
        <v>5205</v>
      </c>
      <c r="C9475" s="414">
        <v>2485.4285714285702</v>
      </c>
      <c r="D9475" s="414">
        <v>348.95</v>
      </c>
    </row>
    <row r="9476" spans="1:4" x14ac:dyDescent="0.2">
      <c r="A9476" s="415" t="s">
        <v>12006</v>
      </c>
      <c r="B9476" s="415" t="s">
        <v>4794</v>
      </c>
      <c r="C9476" s="414">
        <v>24419.970986460299</v>
      </c>
      <c r="D9476" s="414">
        <v>5965.7999999999993</v>
      </c>
    </row>
    <row r="9477" spans="1:4" x14ac:dyDescent="0.2">
      <c r="A9477" s="415" t="s">
        <v>12006</v>
      </c>
      <c r="B9477" s="415" t="s">
        <v>4796</v>
      </c>
      <c r="C9477" s="414">
        <v>9247.0290135396408</v>
      </c>
      <c r="D9477" s="414">
        <v>2148.08</v>
      </c>
    </row>
    <row r="9478" spans="1:4" x14ac:dyDescent="0.2">
      <c r="A9478" s="415" t="s">
        <v>12007</v>
      </c>
      <c r="B9478" s="415" t="s">
        <v>5178</v>
      </c>
      <c r="C9478" s="414">
        <v>2112</v>
      </c>
      <c r="D9478" s="414">
        <v>318.27999999999997</v>
      </c>
    </row>
    <row r="9479" spans="1:4" x14ac:dyDescent="0.2">
      <c r="A9479" s="415" t="s">
        <v>12008</v>
      </c>
      <c r="B9479" s="415" t="s">
        <v>5180</v>
      </c>
      <c r="C9479" s="414">
        <v>5532</v>
      </c>
      <c r="D9479" s="414">
        <v>804.35</v>
      </c>
    </row>
    <row r="9480" spans="1:4" x14ac:dyDescent="0.2">
      <c r="A9480" s="415" t="s">
        <v>12009</v>
      </c>
      <c r="B9480" s="415" t="s">
        <v>5179</v>
      </c>
      <c r="C9480" s="414">
        <v>5146</v>
      </c>
      <c r="D9480" s="414">
        <v>761.61</v>
      </c>
    </row>
    <row r="9481" spans="1:4" x14ac:dyDescent="0.2">
      <c r="A9481" s="415" t="s">
        <v>12010</v>
      </c>
      <c r="B9481" s="415" t="s">
        <v>5180</v>
      </c>
      <c r="C9481" s="414">
        <v>5326</v>
      </c>
      <c r="D9481" s="414">
        <v>774.4</v>
      </c>
    </row>
    <row r="9482" spans="1:4" x14ac:dyDescent="0.2">
      <c r="A9482" s="415" t="s">
        <v>12011</v>
      </c>
      <c r="B9482" s="415" t="s">
        <v>5181</v>
      </c>
      <c r="C9482" s="414">
        <v>7561</v>
      </c>
      <c r="D9482" s="414">
        <v>1078.95</v>
      </c>
    </row>
    <row r="9483" spans="1:4" x14ac:dyDescent="0.2">
      <c r="A9483" s="415" t="s">
        <v>12012</v>
      </c>
      <c r="B9483" s="415" t="s">
        <v>4863</v>
      </c>
      <c r="C9483" s="414">
        <v>1776</v>
      </c>
      <c r="D9483" s="414">
        <v>326.07</v>
      </c>
    </row>
    <row r="9484" spans="1:4" x14ac:dyDescent="0.2">
      <c r="A9484" s="415" t="s">
        <v>12013</v>
      </c>
      <c r="B9484" s="415" t="s">
        <v>5180</v>
      </c>
      <c r="C9484" s="414">
        <v>2643</v>
      </c>
      <c r="D9484" s="414">
        <v>384.29</v>
      </c>
    </row>
    <row r="9485" spans="1:4" x14ac:dyDescent="0.2">
      <c r="A9485" s="415" t="s">
        <v>12014</v>
      </c>
      <c r="B9485" s="415" t="s">
        <v>5180</v>
      </c>
      <c r="C9485" s="414">
        <v>3174</v>
      </c>
      <c r="D9485" s="414">
        <v>461.5</v>
      </c>
    </row>
    <row r="9486" spans="1:4" x14ac:dyDescent="0.2">
      <c r="A9486" s="415" t="s">
        <v>6833</v>
      </c>
      <c r="B9486" s="415" t="s">
        <v>5180</v>
      </c>
      <c r="C9486" s="414">
        <v>4941.3333333333303</v>
      </c>
      <c r="D9486" s="414">
        <v>718.47</v>
      </c>
    </row>
    <row r="9487" spans="1:4" x14ac:dyDescent="0.2">
      <c r="A9487" s="415" t="s">
        <v>6833</v>
      </c>
      <c r="B9487" s="415" t="s">
        <v>5208</v>
      </c>
      <c r="C9487" s="414">
        <v>2470.6666666666601</v>
      </c>
      <c r="D9487" s="414">
        <v>340.7</v>
      </c>
    </row>
    <row r="9488" spans="1:4" x14ac:dyDescent="0.2">
      <c r="A9488" s="415" t="s">
        <v>12015</v>
      </c>
      <c r="B9488" s="415" t="s">
        <v>5180</v>
      </c>
      <c r="C9488" s="414">
        <v>3934</v>
      </c>
      <c r="D9488" s="414">
        <v>572</v>
      </c>
    </row>
    <row r="9489" spans="1:4" x14ac:dyDescent="0.2">
      <c r="A9489" s="415" t="s">
        <v>12016</v>
      </c>
      <c r="B9489" s="415" t="s">
        <v>5180</v>
      </c>
      <c r="C9489" s="414">
        <v>3402</v>
      </c>
      <c r="D9489" s="414">
        <v>494.65</v>
      </c>
    </row>
    <row r="9490" spans="1:4" x14ac:dyDescent="0.2">
      <c r="A9490" s="415" t="s">
        <v>12017</v>
      </c>
      <c r="B9490" s="415" t="s">
        <v>5180</v>
      </c>
      <c r="C9490" s="414">
        <v>5180</v>
      </c>
      <c r="D9490" s="414">
        <v>753.17</v>
      </c>
    </row>
    <row r="9491" spans="1:4" x14ac:dyDescent="0.2">
      <c r="A9491" s="415" t="s">
        <v>12018</v>
      </c>
      <c r="B9491" s="415" t="s">
        <v>5180</v>
      </c>
      <c r="C9491" s="414">
        <v>6804</v>
      </c>
      <c r="D9491" s="414">
        <v>989.3</v>
      </c>
    </row>
    <row r="9492" spans="1:4" x14ac:dyDescent="0.2">
      <c r="A9492" s="415" t="s">
        <v>12019</v>
      </c>
      <c r="B9492" s="415" t="s">
        <v>5172</v>
      </c>
      <c r="C9492" s="414">
        <v>2488</v>
      </c>
      <c r="D9492" s="414">
        <v>423.46</v>
      </c>
    </row>
    <row r="9493" spans="1:4" x14ac:dyDescent="0.2">
      <c r="A9493" s="415" t="s">
        <v>12020</v>
      </c>
      <c r="B9493" s="415" t="s">
        <v>5180</v>
      </c>
      <c r="C9493" s="414">
        <v>3120</v>
      </c>
      <c r="D9493" s="414">
        <v>453.65</v>
      </c>
    </row>
    <row r="9494" spans="1:4" x14ac:dyDescent="0.2">
      <c r="A9494" s="415" t="s">
        <v>12021</v>
      </c>
      <c r="B9494" s="415" t="s">
        <v>5181</v>
      </c>
      <c r="C9494" s="414">
        <v>6269</v>
      </c>
      <c r="D9494" s="414">
        <v>894.59</v>
      </c>
    </row>
    <row r="9495" spans="1:4" x14ac:dyDescent="0.2">
      <c r="A9495" s="415" t="s">
        <v>12022</v>
      </c>
      <c r="B9495" s="415" t="s">
        <v>5181</v>
      </c>
      <c r="C9495" s="414">
        <v>2864</v>
      </c>
      <c r="D9495" s="414">
        <v>408.69</v>
      </c>
    </row>
    <row r="9496" spans="1:4" x14ac:dyDescent="0.2">
      <c r="A9496" s="415" t="s">
        <v>12023</v>
      </c>
      <c r="B9496" s="415" t="s">
        <v>5181</v>
      </c>
      <c r="C9496" s="414">
        <v>3693</v>
      </c>
      <c r="D9496" s="414">
        <v>526.99</v>
      </c>
    </row>
    <row r="9497" spans="1:4" x14ac:dyDescent="0.2">
      <c r="A9497" s="415" t="s">
        <v>12024</v>
      </c>
      <c r="B9497" s="415" t="s">
        <v>5181</v>
      </c>
      <c r="C9497" s="414">
        <v>6061</v>
      </c>
      <c r="D9497" s="414">
        <v>864.9</v>
      </c>
    </row>
    <row r="9498" spans="1:4" x14ac:dyDescent="0.2">
      <c r="A9498" s="415" t="s">
        <v>12025</v>
      </c>
      <c r="B9498" s="415" t="s">
        <v>5181</v>
      </c>
      <c r="C9498" s="414">
        <v>4587</v>
      </c>
      <c r="D9498" s="414">
        <v>654.55999999999995</v>
      </c>
    </row>
    <row r="9499" spans="1:4" x14ac:dyDescent="0.2">
      <c r="A9499" s="415" t="s">
        <v>12026</v>
      </c>
      <c r="B9499" s="415" t="s">
        <v>5181</v>
      </c>
      <c r="C9499" s="414">
        <v>8340.9090909090901</v>
      </c>
      <c r="D9499" s="414">
        <v>1190.25</v>
      </c>
    </row>
    <row r="9500" spans="1:4" x14ac:dyDescent="0.2">
      <c r="A9500" s="415" t="s">
        <v>12026</v>
      </c>
      <c r="B9500" s="415" t="s">
        <v>5211</v>
      </c>
      <c r="C9500" s="414">
        <v>1201.0909090908999</v>
      </c>
      <c r="D9500" s="414">
        <v>162.63</v>
      </c>
    </row>
    <row r="9501" spans="1:4" x14ac:dyDescent="0.2">
      <c r="A9501" s="415" t="s">
        <v>12027</v>
      </c>
      <c r="B9501" s="415" t="s">
        <v>5180</v>
      </c>
      <c r="C9501" s="414">
        <v>2441.9448476052198</v>
      </c>
      <c r="D9501" s="414">
        <v>355.06</v>
      </c>
    </row>
    <row r="9502" spans="1:4" x14ac:dyDescent="0.2">
      <c r="A9502" s="415" t="s">
        <v>12027</v>
      </c>
      <c r="B9502" s="415" t="s">
        <v>5208</v>
      </c>
      <c r="C9502" s="414">
        <v>923.05515239477495</v>
      </c>
      <c r="D9502" s="414">
        <v>127.29</v>
      </c>
    </row>
    <row r="9503" spans="1:4" x14ac:dyDescent="0.2">
      <c r="A9503" s="415" t="s">
        <v>12028</v>
      </c>
      <c r="B9503" s="415" t="s">
        <v>5181</v>
      </c>
      <c r="C9503" s="414">
        <v>7884.5238095237837</v>
      </c>
      <c r="D9503" s="414">
        <v>1125.1300000000001</v>
      </c>
    </row>
    <row r="9504" spans="1:4" x14ac:dyDescent="0.2">
      <c r="A9504" s="415" t="s">
        <v>12028</v>
      </c>
      <c r="B9504" s="415" t="s">
        <v>5211</v>
      </c>
      <c r="C9504" s="414">
        <v>5361.4761904761854</v>
      </c>
      <c r="D9504" s="414">
        <v>725.93999999999994</v>
      </c>
    </row>
    <row r="9505" spans="1:4" x14ac:dyDescent="0.2">
      <c r="A9505" s="415" t="s">
        <v>12029</v>
      </c>
      <c r="B9505" s="415" t="s">
        <v>5181</v>
      </c>
      <c r="C9505" s="414">
        <v>5369.0909090908999</v>
      </c>
      <c r="D9505" s="414">
        <v>766.17</v>
      </c>
    </row>
    <row r="9506" spans="1:4" x14ac:dyDescent="0.2">
      <c r="A9506" s="415" t="s">
        <v>12029</v>
      </c>
      <c r="B9506" s="415" t="s">
        <v>5211</v>
      </c>
      <c r="C9506" s="414">
        <v>536.90909090908997</v>
      </c>
      <c r="D9506" s="414">
        <v>72.7</v>
      </c>
    </row>
    <row r="9507" spans="1:4" x14ac:dyDescent="0.2">
      <c r="A9507" s="415" t="s">
        <v>12030</v>
      </c>
      <c r="B9507" s="415" t="s">
        <v>5181</v>
      </c>
      <c r="C9507" s="414">
        <v>3100</v>
      </c>
      <c r="D9507" s="414">
        <v>442.37</v>
      </c>
    </row>
    <row r="9508" spans="1:4" x14ac:dyDescent="0.2">
      <c r="A9508" s="415" t="s">
        <v>12031</v>
      </c>
      <c r="B9508" s="415" t="s">
        <v>5181</v>
      </c>
      <c r="C9508" s="414">
        <v>4490</v>
      </c>
      <c r="D9508" s="414">
        <v>640.72</v>
      </c>
    </row>
    <row r="9509" spans="1:4" x14ac:dyDescent="0.2">
      <c r="A9509" s="415" t="s">
        <v>12033</v>
      </c>
      <c r="B9509" s="415" t="s">
        <v>4871</v>
      </c>
      <c r="C9509" s="414">
        <v>5469.2307692307604</v>
      </c>
      <c r="D9509" s="414">
        <v>954.38000000000011</v>
      </c>
    </row>
    <row r="9510" spans="1:4" x14ac:dyDescent="0.2">
      <c r="A9510" s="415" t="s">
        <v>12033</v>
      </c>
      <c r="B9510" s="415" t="s">
        <v>4872</v>
      </c>
      <c r="C9510" s="414">
        <v>1640.7692307692305</v>
      </c>
      <c r="D9510" s="414">
        <v>271.70999999999998</v>
      </c>
    </row>
    <row r="9511" spans="1:4" x14ac:dyDescent="0.2">
      <c r="A9511" s="415" t="s">
        <v>12034</v>
      </c>
      <c r="B9511" s="415" t="s">
        <v>5180</v>
      </c>
      <c r="C9511" s="414">
        <v>505</v>
      </c>
      <c r="D9511" s="414">
        <v>73.430000000000007</v>
      </c>
    </row>
    <row r="9512" spans="1:4" x14ac:dyDescent="0.2">
      <c r="A9512" s="415" t="s">
        <v>12035</v>
      </c>
      <c r="B9512" s="415" t="s">
        <v>5177</v>
      </c>
      <c r="C9512" s="414">
        <v>6825.8792878853601</v>
      </c>
      <c r="D9512" s="414">
        <v>1047.77</v>
      </c>
    </row>
    <row r="9513" spans="1:4" x14ac:dyDescent="0.2">
      <c r="A9513" s="415" t="s">
        <v>12035</v>
      </c>
      <c r="B9513" s="415" t="s">
        <v>5199</v>
      </c>
      <c r="C9513" s="414">
        <v>20477.637863656098</v>
      </c>
      <c r="D9513" s="414">
        <v>2981.54</v>
      </c>
    </row>
    <row r="9514" spans="1:4" x14ac:dyDescent="0.2">
      <c r="A9514" s="415" t="s">
        <v>12035</v>
      </c>
      <c r="B9514" s="415" t="s">
        <v>5200</v>
      </c>
      <c r="C9514" s="414">
        <v>4136.4828484585296</v>
      </c>
      <c r="D9514" s="414">
        <v>537.33000000000004</v>
      </c>
    </row>
    <row r="9515" spans="1:4" x14ac:dyDescent="0.2">
      <c r="A9515" s="415" t="s">
        <v>12037</v>
      </c>
      <c r="B9515" s="415" t="s">
        <v>5151</v>
      </c>
      <c r="C9515" s="414">
        <v>1121779.9999999977</v>
      </c>
      <c r="D9515" s="414">
        <v>123620.15999999999</v>
      </c>
    </row>
    <row r="9516" spans="1:4" x14ac:dyDescent="0.2">
      <c r="A9516" s="415" t="s">
        <v>12038</v>
      </c>
      <c r="B9516" s="415" t="s">
        <v>5179</v>
      </c>
      <c r="C9516" s="414">
        <v>7564</v>
      </c>
      <c r="D9516" s="414">
        <v>1119.47</v>
      </c>
    </row>
    <row r="9517" spans="1:4" x14ac:dyDescent="0.2">
      <c r="A9517" s="415" t="s">
        <v>12039</v>
      </c>
      <c r="B9517" s="415" t="s">
        <v>5179</v>
      </c>
      <c r="C9517" s="414">
        <v>4596</v>
      </c>
      <c r="D9517" s="414">
        <v>680.21</v>
      </c>
    </row>
    <row r="9518" spans="1:4" x14ac:dyDescent="0.2">
      <c r="A9518" s="415" t="s">
        <v>6926</v>
      </c>
      <c r="B9518" s="415" t="s">
        <v>2156</v>
      </c>
      <c r="C9518" s="414">
        <v>136192.08133109289</v>
      </c>
      <c r="D9518" s="414">
        <v>30874.720000000001</v>
      </c>
    </row>
    <row r="9519" spans="1:4" x14ac:dyDescent="0.2">
      <c r="A9519" s="415" t="s">
        <v>6926</v>
      </c>
      <c r="B9519" s="415" t="s">
        <v>2158</v>
      </c>
      <c r="C9519" s="414">
        <v>405303.31875589478</v>
      </c>
      <c r="D9519" s="414">
        <v>104041.34</v>
      </c>
    </row>
    <row r="9520" spans="1:4" x14ac:dyDescent="0.2">
      <c r="A9520" s="415" t="s">
        <v>6926</v>
      </c>
      <c r="B9520" s="415" t="s">
        <v>2245</v>
      </c>
      <c r="C9520" s="414">
        <v>172234.06152604613</v>
      </c>
      <c r="D9520" s="414">
        <v>29830.93</v>
      </c>
    </row>
    <row r="9521" spans="1:4" x14ac:dyDescent="0.2">
      <c r="A9521" s="415" t="s">
        <v>6926</v>
      </c>
      <c r="B9521" s="415" t="s">
        <v>2247</v>
      </c>
      <c r="C9521" s="414">
        <v>512563.10981552186</v>
      </c>
      <c r="D9521" s="414">
        <v>104152.81</v>
      </c>
    </row>
    <row r="9522" spans="1:4" x14ac:dyDescent="0.2">
      <c r="A9522" s="415" t="s">
        <v>6927</v>
      </c>
      <c r="B9522" s="415" t="s">
        <v>3751</v>
      </c>
      <c r="C9522" s="414">
        <v>446630.6832978357</v>
      </c>
      <c r="D9522" s="414">
        <v>99241.340000000011</v>
      </c>
    </row>
    <row r="9523" spans="1:4" x14ac:dyDescent="0.2">
      <c r="A9523" s="415" t="s">
        <v>6927</v>
      </c>
      <c r="B9523" s="415" t="s">
        <v>3752</v>
      </c>
      <c r="C9523" s="414">
        <v>215613.75836188809</v>
      </c>
      <c r="D9523" s="414">
        <v>54248.429999999993</v>
      </c>
    </row>
    <row r="9524" spans="1:4" x14ac:dyDescent="0.2">
      <c r="A9524" s="415" t="s">
        <v>6927</v>
      </c>
      <c r="B9524" s="415" t="s">
        <v>3847</v>
      </c>
      <c r="C9524" s="414">
        <v>990830.11670216289</v>
      </c>
      <c r="D9524" s="414">
        <v>166855.78000000003</v>
      </c>
    </row>
    <row r="9525" spans="1:4" x14ac:dyDescent="0.2">
      <c r="A9525" s="415" t="s">
        <v>6927</v>
      </c>
      <c r="B9525" s="415" t="s">
        <v>3848</v>
      </c>
      <c r="C9525" s="414">
        <v>478329.44163811085</v>
      </c>
      <c r="D9525" s="414">
        <v>94613.580000000016</v>
      </c>
    </row>
    <row r="9526" spans="1:4" x14ac:dyDescent="0.2">
      <c r="A9526" s="415" t="s">
        <v>6928</v>
      </c>
      <c r="B9526" s="415" t="s">
        <v>6454</v>
      </c>
      <c r="C9526" s="414">
        <v>579803.85</v>
      </c>
      <c r="D9526" s="414">
        <v>105393.829999999</v>
      </c>
    </row>
    <row r="9527" spans="1:4" x14ac:dyDescent="0.2">
      <c r="A9527" s="415" t="s">
        <v>6928</v>
      </c>
      <c r="B9527" s="415" t="s">
        <v>6455</v>
      </c>
      <c r="C9527" s="414">
        <v>547895.25</v>
      </c>
      <c r="D9527" s="414">
        <v>103456.31</v>
      </c>
    </row>
    <row r="9528" spans="1:4" x14ac:dyDescent="0.2">
      <c r="A9528" s="415" t="s">
        <v>6928</v>
      </c>
      <c r="B9528" s="415" t="s">
        <v>6456</v>
      </c>
      <c r="C9528" s="414">
        <v>414454.8</v>
      </c>
      <c r="D9528" s="414">
        <v>77297.88</v>
      </c>
    </row>
    <row r="9529" spans="1:4" x14ac:dyDescent="0.2">
      <c r="A9529" s="415" t="s">
        <v>6928</v>
      </c>
      <c r="B9529" s="415" t="s">
        <v>6457</v>
      </c>
      <c r="C9529" s="414">
        <v>523048.27500000002</v>
      </c>
      <c r="D9529" s="414">
        <v>97603.42</v>
      </c>
    </row>
    <row r="9530" spans="1:4" x14ac:dyDescent="0.2">
      <c r="A9530" s="415" t="s">
        <v>6928</v>
      </c>
      <c r="B9530" s="415" t="s">
        <v>6458</v>
      </c>
      <c r="C9530" s="414">
        <v>507242.92499999999</v>
      </c>
      <c r="D9530" s="414">
        <v>95501.15</v>
      </c>
    </row>
    <row r="9531" spans="1:4" x14ac:dyDescent="0.2">
      <c r="A9531" s="415" t="s">
        <v>6928</v>
      </c>
      <c r="B9531" s="415" t="s">
        <v>6459</v>
      </c>
      <c r="C9531" s="414">
        <v>518790.44999999902</v>
      </c>
      <c r="D9531" s="414">
        <v>95003.5</v>
      </c>
    </row>
    <row r="9532" spans="1:4" x14ac:dyDescent="0.2">
      <c r="A9532" s="415" t="s">
        <v>6928</v>
      </c>
      <c r="B9532" s="415" t="s">
        <v>6460</v>
      </c>
      <c r="C9532" s="414">
        <v>524672.77500000002</v>
      </c>
      <c r="D9532" s="414">
        <v>96343.03</v>
      </c>
    </row>
    <row r="9533" spans="1:4" x14ac:dyDescent="0.2">
      <c r="A9533" s="415" t="s">
        <v>6928</v>
      </c>
      <c r="B9533" s="415" t="s">
        <v>6461</v>
      </c>
      <c r="C9533" s="414">
        <v>519245.77500000002</v>
      </c>
      <c r="D9533" s="414">
        <v>95351.69</v>
      </c>
    </row>
    <row r="9534" spans="1:4" x14ac:dyDescent="0.2">
      <c r="A9534" s="415" t="s">
        <v>6928</v>
      </c>
      <c r="B9534" s="415" t="s">
        <v>6462</v>
      </c>
      <c r="C9534" s="414">
        <v>496444.95</v>
      </c>
      <c r="D9534" s="414">
        <v>89521.42</v>
      </c>
    </row>
    <row r="9535" spans="1:4" x14ac:dyDescent="0.2">
      <c r="A9535" s="415" t="s">
        <v>6928</v>
      </c>
      <c r="B9535" s="415" t="s">
        <v>6463</v>
      </c>
      <c r="C9535" s="414">
        <v>572270.77500000002</v>
      </c>
      <c r="D9535" s="414">
        <v>99394.849999999904</v>
      </c>
    </row>
    <row r="9536" spans="1:4" x14ac:dyDescent="0.2">
      <c r="A9536" s="415" t="s">
        <v>6928</v>
      </c>
      <c r="B9536" s="415" t="s">
        <v>6464</v>
      </c>
      <c r="C9536" s="414">
        <v>561631.875</v>
      </c>
      <c r="D9536" s="414">
        <v>96934.84</v>
      </c>
    </row>
    <row r="9537" spans="1:4" x14ac:dyDescent="0.2">
      <c r="A9537" s="415" t="s">
        <v>6928</v>
      </c>
      <c r="B9537" s="415" t="s">
        <v>6465</v>
      </c>
      <c r="C9537" s="414">
        <v>429234.07500000001</v>
      </c>
      <c r="D9537" s="414">
        <v>74401.289999999994</v>
      </c>
    </row>
    <row r="9538" spans="1:4" x14ac:dyDescent="0.2">
      <c r="A9538" s="415" t="s">
        <v>6928</v>
      </c>
      <c r="B9538" s="415" t="s">
        <v>6598</v>
      </c>
      <c r="C9538" s="414">
        <v>0</v>
      </c>
      <c r="D9538" s="414">
        <v>0</v>
      </c>
    </row>
    <row r="9539" spans="1:4" x14ac:dyDescent="0.2">
      <c r="A9539" s="415" t="s">
        <v>12040</v>
      </c>
      <c r="B9539" s="415" t="s">
        <v>5179</v>
      </c>
      <c r="C9539" s="414">
        <v>3657</v>
      </c>
      <c r="D9539" s="414">
        <v>541.24</v>
      </c>
    </row>
    <row r="9540" spans="1:4" x14ac:dyDescent="0.2">
      <c r="A9540" s="415" t="s">
        <v>12041</v>
      </c>
      <c r="B9540" s="415" t="s">
        <v>5182</v>
      </c>
      <c r="C9540" s="414">
        <v>4017</v>
      </c>
      <c r="D9540" s="414">
        <v>565.20000000000005</v>
      </c>
    </row>
    <row r="9541" spans="1:4" x14ac:dyDescent="0.2">
      <c r="A9541" s="415" t="s">
        <v>12042</v>
      </c>
      <c r="B9541" s="415" t="s">
        <v>5182</v>
      </c>
      <c r="C9541" s="414">
        <v>4190</v>
      </c>
      <c r="D9541" s="414">
        <v>589.53</v>
      </c>
    </row>
    <row r="9542" spans="1:4" x14ac:dyDescent="0.2">
      <c r="A9542" s="415" t="s">
        <v>12043</v>
      </c>
      <c r="B9542" s="415" t="s">
        <v>5182</v>
      </c>
      <c r="C9542" s="414">
        <v>6179</v>
      </c>
      <c r="D9542" s="414">
        <v>869.37999999999988</v>
      </c>
    </row>
    <row r="9543" spans="1:4" x14ac:dyDescent="0.2">
      <c r="A9543" s="415" t="s">
        <v>12044</v>
      </c>
      <c r="B9543" s="415" t="s">
        <v>5181</v>
      </c>
      <c r="C9543" s="414">
        <v>7536.1067503924496</v>
      </c>
      <c r="D9543" s="414">
        <v>1075.4099999999999</v>
      </c>
    </row>
    <row r="9544" spans="1:4" x14ac:dyDescent="0.2">
      <c r="A9544" s="415" t="s">
        <v>12044</v>
      </c>
      <c r="B9544" s="415" t="s">
        <v>5211</v>
      </c>
      <c r="C9544" s="414">
        <v>2064.8932496075322</v>
      </c>
      <c r="D9544" s="414">
        <v>279.59000000000003</v>
      </c>
    </row>
    <row r="9545" spans="1:4" x14ac:dyDescent="0.2">
      <c r="A9545" s="415" t="s">
        <v>12045</v>
      </c>
      <c r="B9545" s="415" t="s">
        <v>5180</v>
      </c>
      <c r="C9545" s="414">
        <v>7422</v>
      </c>
      <c r="D9545" s="414">
        <v>1079.1600000000001</v>
      </c>
    </row>
    <row r="9546" spans="1:4" x14ac:dyDescent="0.2">
      <c r="A9546" s="415" t="s">
        <v>12046</v>
      </c>
      <c r="B9546" s="415" t="s">
        <v>5180</v>
      </c>
      <c r="C9546" s="414">
        <v>6290</v>
      </c>
      <c r="D9546" s="414">
        <v>914.57</v>
      </c>
    </row>
    <row r="9547" spans="1:4" x14ac:dyDescent="0.2">
      <c r="A9547" s="415" t="s">
        <v>12047</v>
      </c>
      <c r="B9547" s="415" t="s">
        <v>5180</v>
      </c>
      <c r="C9547" s="414">
        <v>8261.0769230769201</v>
      </c>
      <c r="D9547" s="414">
        <v>1201.1600000000001</v>
      </c>
    </row>
    <row r="9548" spans="1:4" x14ac:dyDescent="0.2">
      <c r="A9548" s="415" t="s">
        <v>12047</v>
      </c>
      <c r="B9548" s="415" t="s">
        <v>5208</v>
      </c>
      <c r="C9548" s="414">
        <v>7848.0230769230702</v>
      </c>
      <c r="D9548" s="414">
        <v>1082.24</v>
      </c>
    </row>
    <row r="9549" spans="1:4" x14ac:dyDescent="0.2">
      <c r="A9549" s="415" t="s">
        <v>12047</v>
      </c>
      <c r="B9549" s="415" t="s">
        <v>5676</v>
      </c>
      <c r="C9549" s="414">
        <v>1789.9</v>
      </c>
      <c r="D9549" s="414">
        <v>52.84</v>
      </c>
    </row>
    <row r="9550" spans="1:4" x14ac:dyDescent="0.2">
      <c r="A9550" s="415" t="s">
        <v>12048</v>
      </c>
      <c r="B9550" s="415" t="s">
        <v>5159</v>
      </c>
      <c r="C9550" s="414">
        <v>1399.5</v>
      </c>
      <c r="D9550" s="414">
        <v>134.49</v>
      </c>
    </row>
    <row r="9551" spans="1:4" x14ac:dyDescent="0.2">
      <c r="A9551" s="415" t="s">
        <v>12049</v>
      </c>
      <c r="B9551" s="415" t="s">
        <v>5181</v>
      </c>
      <c r="C9551" s="414">
        <v>6855.6603773584902</v>
      </c>
      <c r="D9551" s="414">
        <v>978.3</v>
      </c>
    </row>
    <row r="9552" spans="1:4" x14ac:dyDescent="0.2">
      <c r="A9552" s="415" t="s">
        <v>12049</v>
      </c>
      <c r="B9552" s="415" t="s">
        <v>5211</v>
      </c>
      <c r="C9552" s="414">
        <v>411.33962264150898</v>
      </c>
      <c r="D9552" s="414">
        <v>55.7</v>
      </c>
    </row>
    <row r="9553" spans="1:4" x14ac:dyDescent="0.2">
      <c r="A9553" s="415" t="s">
        <v>12050</v>
      </c>
      <c r="B9553" s="415" t="s">
        <v>5175</v>
      </c>
      <c r="C9553" s="414">
        <v>8496.3768115942003</v>
      </c>
      <c r="D9553" s="414">
        <v>1352.62</v>
      </c>
    </row>
    <row r="9554" spans="1:4" x14ac:dyDescent="0.2">
      <c r="A9554" s="415" t="s">
        <v>12050</v>
      </c>
      <c r="B9554" s="415" t="s">
        <v>5676</v>
      </c>
      <c r="C9554" s="414">
        <v>4690</v>
      </c>
      <c r="D9554" s="414">
        <v>138.44999999999999</v>
      </c>
    </row>
    <row r="9555" spans="1:4" x14ac:dyDescent="0.2">
      <c r="A9555" s="415" t="s">
        <v>12050</v>
      </c>
      <c r="B9555" s="415" t="s">
        <v>5193</v>
      </c>
      <c r="C9555" s="414">
        <v>25489.130434782601</v>
      </c>
      <c r="D9555" s="414">
        <v>3848.86</v>
      </c>
    </row>
    <row r="9556" spans="1:4" x14ac:dyDescent="0.2">
      <c r="A9556" s="415" t="s">
        <v>12050</v>
      </c>
      <c r="B9556" s="415" t="s">
        <v>5194</v>
      </c>
      <c r="C9556" s="414">
        <v>8224.4927536231808</v>
      </c>
      <c r="D9556" s="414">
        <v>1107.8399999999999</v>
      </c>
    </row>
    <row r="9557" spans="1:4" x14ac:dyDescent="0.2">
      <c r="A9557" s="415" t="s">
        <v>12051</v>
      </c>
      <c r="B9557" s="415" t="s">
        <v>5181</v>
      </c>
      <c r="C9557" s="414">
        <v>4614</v>
      </c>
      <c r="D9557" s="414">
        <v>658.42</v>
      </c>
    </row>
    <row r="9558" spans="1:4" x14ac:dyDescent="0.2">
      <c r="A9558" s="415" t="s">
        <v>12052</v>
      </c>
      <c r="B9558" s="415" t="s">
        <v>5180</v>
      </c>
      <c r="C9558" s="414">
        <v>6647.7777777777701</v>
      </c>
      <c r="D9558" s="414">
        <v>966.59</v>
      </c>
    </row>
    <row r="9559" spans="1:4" x14ac:dyDescent="0.2">
      <c r="A9559" s="415" t="s">
        <v>12052</v>
      </c>
      <c r="B9559" s="415" t="s">
        <v>5208</v>
      </c>
      <c r="C9559" s="414">
        <v>5318.2222222222199</v>
      </c>
      <c r="D9559" s="414">
        <v>733.38</v>
      </c>
    </row>
    <row r="9560" spans="1:4" x14ac:dyDescent="0.2">
      <c r="A9560" s="415" t="s">
        <v>12053</v>
      </c>
      <c r="B9560" s="415" t="s">
        <v>5182</v>
      </c>
      <c r="C9560" s="414">
        <v>564.413793103481</v>
      </c>
      <c r="D9560" s="414">
        <v>79.41</v>
      </c>
    </row>
    <row r="9561" spans="1:4" x14ac:dyDescent="0.2">
      <c r="A9561" s="415" t="s">
        <v>12054</v>
      </c>
      <c r="B9561" s="415" t="s">
        <v>5177</v>
      </c>
      <c r="C9561" s="414">
        <v>4150</v>
      </c>
      <c r="D9561" s="414">
        <v>637.03</v>
      </c>
    </row>
    <row r="9562" spans="1:4" x14ac:dyDescent="0.2">
      <c r="A9562" s="415" t="s">
        <v>12055</v>
      </c>
      <c r="B9562" s="415" t="s">
        <v>5501</v>
      </c>
      <c r="C9562" s="414">
        <v>1837</v>
      </c>
      <c r="D9562" s="414">
        <v>251.3</v>
      </c>
    </row>
    <row r="9563" spans="1:4" x14ac:dyDescent="0.2">
      <c r="A9563" s="415" t="s">
        <v>12056</v>
      </c>
      <c r="B9563" s="415" t="s">
        <v>5181</v>
      </c>
      <c r="C9563" s="414">
        <v>5149</v>
      </c>
      <c r="D9563" s="414">
        <v>734.77</v>
      </c>
    </row>
    <row r="9564" spans="1:4" x14ac:dyDescent="0.2">
      <c r="A9564" s="415" t="s">
        <v>12057</v>
      </c>
      <c r="B9564" s="415" t="s">
        <v>5182</v>
      </c>
      <c r="C9564" s="414">
        <v>4698</v>
      </c>
      <c r="D9564" s="414">
        <v>661.01</v>
      </c>
    </row>
    <row r="9565" spans="1:4" x14ac:dyDescent="0.2">
      <c r="A9565" s="415" t="s">
        <v>12058</v>
      </c>
      <c r="B9565" s="415" t="s">
        <v>5182</v>
      </c>
      <c r="C9565" s="414">
        <v>3052</v>
      </c>
      <c r="D9565" s="414">
        <v>429.42</v>
      </c>
    </row>
    <row r="9566" spans="1:4" x14ac:dyDescent="0.2">
      <c r="A9566" s="415" t="s">
        <v>12059</v>
      </c>
      <c r="B9566" s="415" t="s">
        <v>5182</v>
      </c>
      <c r="C9566" s="414">
        <v>7108.6614173226553</v>
      </c>
      <c r="D9566" s="414">
        <v>1000.19</v>
      </c>
    </row>
    <row r="9567" spans="1:4" x14ac:dyDescent="0.2">
      <c r="A9567" s="415" t="s">
        <v>12059</v>
      </c>
      <c r="B9567" s="415" t="s">
        <v>5214</v>
      </c>
      <c r="C9567" s="414">
        <v>9241.259842519441</v>
      </c>
      <c r="D9567" s="414">
        <v>1233.7099999999998</v>
      </c>
    </row>
    <row r="9568" spans="1:4" x14ac:dyDescent="0.2">
      <c r="A9568" s="415" t="s">
        <v>12060</v>
      </c>
      <c r="B9568" s="415" t="s">
        <v>5181</v>
      </c>
      <c r="C9568" s="414">
        <v>4985</v>
      </c>
      <c r="D9568" s="414">
        <v>711.36</v>
      </c>
    </row>
    <row r="9569" spans="1:4" x14ac:dyDescent="0.2">
      <c r="A9569" s="415" t="s">
        <v>12061</v>
      </c>
      <c r="B9569" s="415" t="s">
        <v>5182</v>
      </c>
      <c r="C9569" s="414">
        <v>7955</v>
      </c>
      <c r="D9569" s="414">
        <v>1119.27</v>
      </c>
    </row>
    <row r="9570" spans="1:4" x14ac:dyDescent="0.2">
      <c r="A9570" s="415" t="s">
        <v>12063</v>
      </c>
      <c r="B9570" s="415" t="s">
        <v>5182</v>
      </c>
      <c r="C9570" s="414">
        <v>4791</v>
      </c>
      <c r="D9570" s="414">
        <v>674.08999999999992</v>
      </c>
    </row>
    <row r="9571" spans="1:4" x14ac:dyDescent="0.2">
      <c r="A9571" s="415" t="s">
        <v>12064</v>
      </c>
      <c r="B9571" s="415" t="s">
        <v>5501</v>
      </c>
      <c r="C9571" s="414">
        <v>4397</v>
      </c>
      <c r="D9571" s="414">
        <v>601.51</v>
      </c>
    </row>
    <row r="9572" spans="1:4" x14ac:dyDescent="0.2">
      <c r="A9572" s="415" t="s">
        <v>12065</v>
      </c>
      <c r="B9572" s="415" t="s">
        <v>5181</v>
      </c>
      <c r="C9572" s="414">
        <v>2045</v>
      </c>
      <c r="D9572" s="414">
        <v>291.82</v>
      </c>
    </row>
    <row r="9573" spans="1:4" x14ac:dyDescent="0.2">
      <c r="A9573" s="415" t="s">
        <v>12066</v>
      </c>
      <c r="B9573" s="415" t="s">
        <v>5501</v>
      </c>
      <c r="C9573" s="414">
        <v>6840</v>
      </c>
      <c r="D9573" s="414">
        <v>935.71</v>
      </c>
    </row>
    <row r="9574" spans="1:4" x14ac:dyDescent="0.2">
      <c r="A9574" s="415" t="s">
        <v>12067</v>
      </c>
      <c r="B9574" s="415" t="s">
        <v>5181</v>
      </c>
      <c r="C9574" s="414">
        <v>7702</v>
      </c>
      <c r="D9574" s="414">
        <v>1099.08</v>
      </c>
    </row>
    <row r="9575" spans="1:4" x14ac:dyDescent="0.2">
      <c r="A9575" s="415" t="s">
        <v>12068</v>
      </c>
      <c r="B9575" s="415" t="s">
        <v>5182</v>
      </c>
      <c r="C9575" s="414">
        <v>7300</v>
      </c>
      <c r="D9575" s="414">
        <v>1027.1099999999999</v>
      </c>
    </row>
    <row r="9576" spans="1:4" x14ac:dyDescent="0.2">
      <c r="A9576" s="415" t="s">
        <v>12069</v>
      </c>
      <c r="B9576" s="415" t="s">
        <v>5181</v>
      </c>
      <c r="C9576" s="414">
        <v>9860</v>
      </c>
      <c r="D9576" s="414">
        <v>1407.02</v>
      </c>
    </row>
    <row r="9577" spans="1:4" x14ac:dyDescent="0.2">
      <c r="A9577" s="415" t="s">
        <v>12070</v>
      </c>
      <c r="B9577" s="415" t="s">
        <v>5181</v>
      </c>
      <c r="C9577" s="414">
        <v>2731</v>
      </c>
      <c r="D9577" s="414">
        <v>389.72</v>
      </c>
    </row>
    <row r="9578" spans="1:4" x14ac:dyDescent="0.2">
      <c r="A9578" s="415" t="s">
        <v>12071</v>
      </c>
      <c r="B9578" s="415" t="s">
        <v>5181</v>
      </c>
      <c r="C9578" s="414">
        <v>2916</v>
      </c>
      <c r="D9578" s="414">
        <v>416.11</v>
      </c>
    </row>
    <row r="9579" spans="1:4" x14ac:dyDescent="0.2">
      <c r="A9579" s="415" t="s">
        <v>12072</v>
      </c>
      <c r="B9579" s="415" t="s">
        <v>5181</v>
      </c>
      <c r="C9579" s="414">
        <v>2038</v>
      </c>
      <c r="D9579" s="414">
        <v>290.82000000000005</v>
      </c>
    </row>
    <row r="9580" spans="1:4" x14ac:dyDescent="0.2">
      <c r="A9580" s="415" t="s">
        <v>12073</v>
      </c>
      <c r="B9580" s="415" t="s">
        <v>5181</v>
      </c>
      <c r="C9580" s="414">
        <v>8341.5750915750905</v>
      </c>
      <c r="D9580" s="414">
        <v>1190.3399999999999</v>
      </c>
    </row>
    <row r="9581" spans="1:4" x14ac:dyDescent="0.2">
      <c r="A9581" s="415" t="s">
        <v>12073</v>
      </c>
      <c r="B9581" s="415" t="s">
        <v>5211</v>
      </c>
      <c r="C9581" s="414">
        <v>767.42490842490804</v>
      </c>
      <c r="D9581" s="414">
        <v>103.91</v>
      </c>
    </row>
    <row r="9582" spans="1:4" x14ac:dyDescent="0.2">
      <c r="A9582" s="415" t="s">
        <v>12074</v>
      </c>
      <c r="B9582" s="415" t="s">
        <v>5183</v>
      </c>
      <c r="C9582" s="414">
        <v>4168</v>
      </c>
      <c r="D9582" s="414">
        <v>578.52</v>
      </c>
    </row>
    <row r="9583" spans="1:4" x14ac:dyDescent="0.2">
      <c r="A9583" s="415" t="s">
        <v>12075</v>
      </c>
      <c r="B9583" s="415" t="s">
        <v>5182</v>
      </c>
      <c r="C9583" s="414">
        <v>3087</v>
      </c>
      <c r="D9583" s="414">
        <v>434.34</v>
      </c>
    </row>
    <row r="9584" spans="1:4" x14ac:dyDescent="0.2">
      <c r="A9584" s="415" t="s">
        <v>12076</v>
      </c>
      <c r="B9584" s="415" t="s">
        <v>5183</v>
      </c>
      <c r="C9584" s="414">
        <v>5365.0220617729601</v>
      </c>
      <c r="D9584" s="414">
        <v>744.67</v>
      </c>
    </row>
    <row r="9585" spans="1:4" x14ac:dyDescent="0.2">
      <c r="A9585" s="415" t="s">
        <v>12076</v>
      </c>
      <c r="B9585" s="415" t="s">
        <v>5217</v>
      </c>
      <c r="C9585" s="414">
        <v>16095.066185318799</v>
      </c>
      <c r="D9585" s="414">
        <v>2119.7199999999998</v>
      </c>
    </row>
    <row r="9586" spans="1:4" x14ac:dyDescent="0.2">
      <c r="A9586" s="415" t="s">
        <v>12076</v>
      </c>
      <c r="B9586" s="415" t="s">
        <v>5218</v>
      </c>
      <c r="C9586" s="414">
        <v>32039.911752908101</v>
      </c>
      <c r="D9586" s="414">
        <v>3761.49</v>
      </c>
    </row>
    <row r="9587" spans="1:4" x14ac:dyDescent="0.2">
      <c r="A9587" s="415" t="s">
        <v>12077</v>
      </c>
      <c r="B9587" s="415" t="s">
        <v>5501</v>
      </c>
      <c r="C9587" s="414">
        <v>1886</v>
      </c>
      <c r="D9587" s="414">
        <v>258.01</v>
      </c>
    </row>
    <row r="9588" spans="1:4" x14ac:dyDescent="0.2">
      <c r="A9588" s="415" t="s">
        <v>12078</v>
      </c>
      <c r="B9588" s="415" t="s">
        <v>5501</v>
      </c>
      <c r="C9588" s="414">
        <v>5168</v>
      </c>
      <c r="D9588" s="414">
        <v>706.98</v>
      </c>
    </row>
    <row r="9589" spans="1:4" x14ac:dyDescent="0.2">
      <c r="A9589" s="415" t="s">
        <v>12079</v>
      </c>
      <c r="B9589" s="415" t="s">
        <v>5505</v>
      </c>
      <c r="C9589" s="414">
        <v>5852.1008403361329</v>
      </c>
      <c r="D9589" s="414">
        <v>792.95</v>
      </c>
    </row>
    <row r="9590" spans="1:4" x14ac:dyDescent="0.2">
      <c r="A9590" s="415" t="s">
        <v>12079</v>
      </c>
      <c r="B9590" s="415" t="s">
        <v>5506</v>
      </c>
      <c r="C9590" s="414">
        <v>17556.302521008369</v>
      </c>
      <c r="D9590" s="414">
        <v>2255.98</v>
      </c>
    </row>
    <row r="9591" spans="1:4" x14ac:dyDescent="0.2">
      <c r="A9591" s="415" t="s">
        <v>12079</v>
      </c>
      <c r="B9591" s="415" t="s">
        <v>5507</v>
      </c>
      <c r="C9591" s="414">
        <v>53195.596638655428</v>
      </c>
      <c r="D9591" s="414">
        <v>6096.2199999999993</v>
      </c>
    </row>
    <row r="9592" spans="1:4" x14ac:dyDescent="0.2">
      <c r="A9592" s="415" t="s">
        <v>12080</v>
      </c>
      <c r="B9592" s="415" t="s">
        <v>5181</v>
      </c>
      <c r="C9592" s="414">
        <v>3263</v>
      </c>
      <c r="D9592" s="414">
        <v>465.63</v>
      </c>
    </row>
    <row r="9593" spans="1:4" x14ac:dyDescent="0.2">
      <c r="A9593" s="415" t="s">
        <v>12081</v>
      </c>
      <c r="B9593" s="415" t="s">
        <v>5183</v>
      </c>
      <c r="C9593" s="414">
        <v>2214</v>
      </c>
      <c r="D9593" s="414">
        <v>307.29999999999995</v>
      </c>
    </row>
    <row r="9594" spans="1:4" x14ac:dyDescent="0.2">
      <c r="A9594" s="415" t="s">
        <v>12082</v>
      </c>
      <c r="B9594" s="415" t="s">
        <v>5181</v>
      </c>
      <c r="C9594" s="414">
        <v>6068</v>
      </c>
      <c r="D9594" s="414">
        <v>865.9</v>
      </c>
    </row>
    <row r="9595" spans="1:4" x14ac:dyDescent="0.2">
      <c r="A9595" s="415" t="s">
        <v>12083</v>
      </c>
      <c r="B9595" s="415" t="s">
        <v>5179</v>
      </c>
      <c r="C9595" s="414">
        <v>3403.6281179138232</v>
      </c>
      <c r="D9595" s="414">
        <v>503.73</v>
      </c>
    </row>
    <row r="9596" spans="1:4" x14ac:dyDescent="0.2">
      <c r="A9596" s="415" t="s">
        <v>12083</v>
      </c>
      <c r="B9596" s="415" t="s">
        <v>5205</v>
      </c>
      <c r="C9596" s="414">
        <v>10210.88435374148</v>
      </c>
      <c r="D9596" s="414">
        <v>1433.6100000000001</v>
      </c>
    </row>
    <row r="9597" spans="1:4" x14ac:dyDescent="0.2">
      <c r="A9597" s="415" t="s">
        <v>12083</v>
      </c>
      <c r="B9597" s="415" t="s">
        <v>5206</v>
      </c>
      <c r="C9597" s="414">
        <v>5147.9875283446627</v>
      </c>
      <c r="D9597" s="414">
        <v>644.53</v>
      </c>
    </row>
    <row r="9598" spans="1:4" x14ac:dyDescent="0.2">
      <c r="A9598" s="415" t="s">
        <v>12084</v>
      </c>
      <c r="B9598" s="415" t="s">
        <v>5501</v>
      </c>
      <c r="C9598" s="414">
        <v>3583</v>
      </c>
      <c r="D9598" s="414">
        <v>490.15</v>
      </c>
    </row>
    <row r="9599" spans="1:4" x14ac:dyDescent="0.2">
      <c r="A9599" s="415" t="s">
        <v>12085</v>
      </c>
      <c r="B9599" s="415" t="s">
        <v>5182</v>
      </c>
      <c r="C9599" s="414">
        <v>4322</v>
      </c>
      <c r="D9599" s="414">
        <v>608.11</v>
      </c>
    </row>
    <row r="9600" spans="1:4" x14ac:dyDescent="0.2">
      <c r="A9600" s="415" t="s">
        <v>12086</v>
      </c>
      <c r="B9600" s="415" t="s">
        <v>5177</v>
      </c>
      <c r="C9600" s="414">
        <v>3454</v>
      </c>
      <c r="D9600" s="414">
        <v>530.19000000000005</v>
      </c>
    </row>
    <row r="9601" spans="1:4" x14ac:dyDescent="0.2">
      <c r="A9601" s="415" t="s">
        <v>12087</v>
      </c>
      <c r="B9601" s="415" t="s">
        <v>5183</v>
      </c>
      <c r="C9601" s="414">
        <v>1906</v>
      </c>
      <c r="D9601" s="414">
        <v>264.55</v>
      </c>
    </row>
    <row r="9602" spans="1:4" x14ac:dyDescent="0.2">
      <c r="A9602" s="415" t="s">
        <v>12088</v>
      </c>
      <c r="B9602" s="415" t="s">
        <v>5182</v>
      </c>
      <c r="C9602" s="414">
        <v>8210.98039215686</v>
      </c>
      <c r="D9602" s="414">
        <v>1155.28</v>
      </c>
    </row>
    <row r="9603" spans="1:4" x14ac:dyDescent="0.2">
      <c r="A9603" s="415" t="s">
        <v>12088</v>
      </c>
      <c r="B9603" s="415" t="s">
        <v>5214</v>
      </c>
      <c r="C9603" s="414">
        <v>2258.01960784313</v>
      </c>
      <c r="D9603" s="414">
        <v>301.45</v>
      </c>
    </row>
    <row r="9604" spans="1:4" x14ac:dyDescent="0.2">
      <c r="A9604" s="415" t="s">
        <v>12089</v>
      </c>
      <c r="B9604" s="415" t="s">
        <v>5181</v>
      </c>
      <c r="C9604" s="414">
        <v>1190</v>
      </c>
      <c r="D9604" s="414">
        <v>169.81</v>
      </c>
    </row>
    <row r="9605" spans="1:4" x14ac:dyDescent="0.2">
      <c r="A9605" s="415" t="s">
        <v>12090</v>
      </c>
      <c r="B9605" s="415" t="s">
        <v>5183</v>
      </c>
      <c r="C9605" s="414">
        <v>8797</v>
      </c>
      <c r="D9605" s="414">
        <v>1221.02</v>
      </c>
    </row>
    <row r="9606" spans="1:4" x14ac:dyDescent="0.2">
      <c r="A9606" s="415" t="s">
        <v>12091</v>
      </c>
      <c r="B9606" s="415" t="s">
        <v>5183</v>
      </c>
      <c r="C9606" s="414">
        <v>7894.4193061840097</v>
      </c>
      <c r="D9606" s="414">
        <v>1095.75</v>
      </c>
    </row>
    <row r="9607" spans="1:4" x14ac:dyDescent="0.2">
      <c r="A9607" s="415" t="s">
        <v>12091</v>
      </c>
      <c r="B9607" s="415" t="s">
        <v>5217</v>
      </c>
      <c r="C9607" s="414">
        <v>2573.5806938159799</v>
      </c>
      <c r="D9607" s="414">
        <v>338.94</v>
      </c>
    </row>
    <row r="9608" spans="1:4" x14ac:dyDescent="0.2">
      <c r="A9608" s="415" t="s">
        <v>12092</v>
      </c>
      <c r="B9608" s="415" t="s">
        <v>5182</v>
      </c>
      <c r="C9608" s="414">
        <v>9246</v>
      </c>
      <c r="D9608" s="414">
        <v>1300.9100000000001</v>
      </c>
    </row>
    <row r="9609" spans="1:4" x14ac:dyDescent="0.2">
      <c r="A9609" s="415" t="s">
        <v>12093</v>
      </c>
      <c r="B9609" s="415" t="s">
        <v>5182</v>
      </c>
      <c r="C9609" s="414">
        <v>3368</v>
      </c>
      <c r="D9609" s="414">
        <v>473.88</v>
      </c>
    </row>
    <row r="9610" spans="1:4" x14ac:dyDescent="0.2">
      <c r="A9610" s="415" t="s">
        <v>12094</v>
      </c>
      <c r="B9610" s="415" t="s">
        <v>5183</v>
      </c>
      <c r="C9610" s="414">
        <v>6575</v>
      </c>
      <c r="D9610" s="414">
        <v>912.61</v>
      </c>
    </row>
    <row r="9611" spans="1:4" x14ac:dyDescent="0.2">
      <c r="A9611" s="415" t="s">
        <v>12095</v>
      </c>
      <c r="B9611" s="415" t="s">
        <v>5182</v>
      </c>
      <c r="C9611" s="414">
        <v>2429</v>
      </c>
      <c r="D9611" s="414">
        <v>341.76</v>
      </c>
    </row>
    <row r="9612" spans="1:4" x14ac:dyDescent="0.2">
      <c r="A9612" s="415" t="s">
        <v>12096</v>
      </c>
      <c r="B9612" s="415" t="s">
        <v>5181</v>
      </c>
      <c r="C9612" s="414">
        <v>7894.8207171314598</v>
      </c>
      <c r="D9612" s="414">
        <v>1126.5899999999999</v>
      </c>
    </row>
    <row r="9613" spans="1:4" x14ac:dyDescent="0.2">
      <c r="A9613" s="415" t="s">
        <v>12096</v>
      </c>
      <c r="B9613" s="415" t="s">
        <v>5211</v>
      </c>
      <c r="C9613" s="414">
        <v>2013.17928286852</v>
      </c>
      <c r="D9613" s="414">
        <v>272.59000000000003</v>
      </c>
    </row>
    <row r="9614" spans="1:4" x14ac:dyDescent="0.2">
      <c r="A9614" s="415" t="s">
        <v>12097</v>
      </c>
      <c r="B9614" s="415" t="s">
        <v>5181</v>
      </c>
      <c r="C9614" s="414">
        <v>5568</v>
      </c>
      <c r="D9614" s="414">
        <v>794.55</v>
      </c>
    </row>
    <row r="9615" spans="1:4" x14ac:dyDescent="0.2">
      <c r="A9615" s="415" t="s">
        <v>12098</v>
      </c>
      <c r="B9615" s="415" t="s">
        <v>5181</v>
      </c>
      <c r="C9615" s="414">
        <v>3923</v>
      </c>
      <c r="D9615" s="414">
        <v>559.80999999999995</v>
      </c>
    </row>
    <row r="9616" spans="1:4" x14ac:dyDescent="0.2">
      <c r="A9616" s="415" t="s">
        <v>12099</v>
      </c>
      <c r="B9616" s="415" t="s">
        <v>5183</v>
      </c>
      <c r="C9616" s="414">
        <v>7730</v>
      </c>
      <c r="D9616" s="414">
        <v>1072.92</v>
      </c>
    </row>
    <row r="9617" spans="1:4" x14ac:dyDescent="0.2">
      <c r="A9617" s="415" t="s">
        <v>12100</v>
      </c>
      <c r="B9617" s="415" t="s">
        <v>5180</v>
      </c>
      <c r="C9617" s="414">
        <v>2775.1479999999965</v>
      </c>
      <c r="D9617" s="414">
        <v>403.5</v>
      </c>
    </row>
    <row r="9618" spans="1:4" x14ac:dyDescent="0.2">
      <c r="A9618" s="415" t="s">
        <v>12100</v>
      </c>
      <c r="B9618" s="415" t="s">
        <v>5208</v>
      </c>
      <c r="C9618" s="414">
        <v>6937.8699999999862</v>
      </c>
      <c r="D9618" s="414">
        <v>956.74000000000012</v>
      </c>
    </row>
    <row r="9619" spans="1:4" x14ac:dyDescent="0.2">
      <c r="A9619" s="415" t="s">
        <v>12101</v>
      </c>
      <c r="B9619" s="415" t="s">
        <v>5151</v>
      </c>
      <c r="C9619" s="414">
        <v>88387.860995734489</v>
      </c>
      <c r="D9619" s="414">
        <v>9740.32</v>
      </c>
    </row>
    <row r="9620" spans="1:4" x14ac:dyDescent="0.2">
      <c r="A9620" s="415" t="s">
        <v>12102</v>
      </c>
      <c r="B9620" s="415" t="s">
        <v>5151</v>
      </c>
      <c r="C9620" s="414">
        <v>58925.240663980891</v>
      </c>
      <c r="D9620" s="414">
        <v>6493.55</v>
      </c>
    </row>
    <row r="9621" spans="1:4" x14ac:dyDescent="0.2">
      <c r="A9621" s="415" t="s">
        <v>12103</v>
      </c>
      <c r="B9621" s="415" t="s">
        <v>5151</v>
      </c>
      <c r="C9621" s="414">
        <v>29462.620331990416</v>
      </c>
      <c r="D9621" s="414">
        <v>3246.7900000000004</v>
      </c>
    </row>
    <row r="9622" spans="1:4" x14ac:dyDescent="0.2">
      <c r="A9622" s="415" t="s">
        <v>12104</v>
      </c>
      <c r="B9622" s="415" t="s">
        <v>5151</v>
      </c>
      <c r="C9622" s="414">
        <v>58925.240663980891</v>
      </c>
      <c r="D9622" s="414">
        <v>6493.55</v>
      </c>
    </row>
    <row r="9623" spans="1:4" x14ac:dyDescent="0.2">
      <c r="A9623" s="415" t="s">
        <v>12105</v>
      </c>
      <c r="B9623" s="415" t="s">
        <v>1128</v>
      </c>
      <c r="C9623" s="414">
        <v>12405</v>
      </c>
      <c r="D9623" s="414">
        <v>5799.34</v>
      </c>
    </row>
    <row r="9624" spans="1:4" x14ac:dyDescent="0.2">
      <c r="A9624" s="415" t="s">
        <v>12106</v>
      </c>
      <c r="B9624" s="415" t="s">
        <v>5180</v>
      </c>
      <c r="C9624" s="414">
        <v>6286.3636363605829</v>
      </c>
      <c r="D9624" s="414">
        <v>914.04</v>
      </c>
    </row>
    <row r="9625" spans="1:4" x14ac:dyDescent="0.2">
      <c r="A9625" s="415" t="s">
        <v>12106</v>
      </c>
      <c r="B9625" s="415" t="s">
        <v>5208</v>
      </c>
      <c r="C9625" s="414">
        <v>18859.090909091799</v>
      </c>
      <c r="D9625" s="414">
        <v>2600.66</v>
      </c>
    </row>
    <row r="9626" spans="1:4" x14ac:dyDescent="0.2">
      <c r="A9626" s="415" t="s">
        <v>12106</v>
      </c>
      <c r="B9626" s="415" t="s">
        <v>5676</v>
      </c>
      <c r="C9626" s="414">
        <v>3165</v>
      </c>
      <c r="D9626" s="414">
        <v>93.43</v>
      </c>
    </row>
    <row r="9627" spans="1:4" x14ac:dyDescent="0.2">
      <c r="A9627" s="415" t="s">
        <v>12106</v>
      </c>
      <c r="B9627" s="415" t="s">
        <v>5209</v>
      </c>
      <c r="C9627" s="414">
        <v>37089.545454547384</v>
      </c>
      <c r="D9627" s="414">
        <v>4562.0199999999995</v>
      </c>
    </row>
    <row r="9628" spans="1:4" x14ac:dyDescent="0.2">
      <c r="A9628" s="415" t="s">
        <v>12107</v>
      </c>
      <c r="B9628" s="415" t="s">
        <v>5181</v>
      </c>
      <c r="C9628" s="414">
        <v>5791.9580419580398</v>
      </c>
      <c r="D9628" s="414">
        <v>826.51</v>
      </c>
    </row>
    <row r="9629" spans="1:4" x14ac:dyDescent="0.2">
      <c r="A9629" s="415" t="s">
        <v>12107</v>
      </c>
      <c r="B9629" s="415" t="s">
        <v>5211</v>
      </c>
      <c r="C9629" s="414">
        <v>834.04195804195695</v>
      </c>
      <c r="D9629" s="414">
        <v>112.93</v>
      </c>
    </row>
    <row r="9630" spans="1:4" x14ac:dyDescent="0.2">
      <c r="A9630" s="415" t="s">
        <v>12108</v>
      </c>
      <c r="B9630" s="415" t="s">
        <v>5181</v>
      </c>
      <c r="C9630" s="414">
        <v>4659</v>
      </c>
      <c r="D9630" s="414">
        <v>664.84</v>
      </c>
    </row>
    <row r="9631" spans="1:4" x14ac:dyDescent="0.2">
      <c r="A9631" s="415" t="s">
        <v>12109</v>
      </c>
      <c r="B9631" s="415" t="s">
        <v>5182</v>
      </c>
      <c r="C9631" s="414">
        <v>9321</v>
      </c>
      <c r="D9631" s="414">
        <v>1311.46</v>
      </c>
    </row>
    <row r="9632" spans="1:4" x14ac:dyDescent="0.2">
      <c r="A9632" s="415" t="s">
        <v>12110</v>
      </c>
      <c r="B9632" s="415" t="s">
        <v>5179</v>
      </c>
      <c r="C9632" s="414">
        <v>5845</v>
      </c>
      <c r="D9632" s="414">
        <v>865.06</v>
      </c>
    </row>
    <row r="9633" spans="1:4" x14ac:dyDescent="0.2">
      <c r="A9633" s="415" t="s">
        <v>12111</v>
      </c>
      <c r="B9633" s="415" t="s">
        <v>5182</v>
      </c>
      <c r="C9633" s="414">
        <v>2435</v>
      </c>
      <c r="D9633" s="414">
        <v>342.6</v>
      </c>
    </row>
    <row r="9634" spans="1:4" x14ac:dyDescent="0.2">
      <c r="A9634" s="415" t="s">
        <v>12112</v>
      </c>
      <c r="B9634" s="415" t="s">
        <v>5182</v>
      </c>
      <c r="C9634" s="414">
        <v>2033</v>
      </c>
      <c r="D9634" s="414">
        <v>286.04000000000002</v>
      </c>
    </row>
    <row r="9635" spans="1:4" x14ac:dyDescent="0.2">
      <c r="A9635" s="415" t="s">
        <v>12113</v>
      </c>
      <c r="B9635" s="415" t="s">
        <v>5180</v>
      </c>
      <c r="C9635" s="414">
        <v>6907.4693422519504</v>
      </c>
      <c r="D9635" s="414">
        <v>1004.35</v>
      </c>
    </row>
    <row r="9636" spans="1:4" x14ac:dyDescent="0.2">
      <c r="A9636" s="415" t="s">
        <v>12113</v>
      </c>
      <c r="B9636" s="415" t="s">
        <v>5208</v>
      </c>
      <c r="C9636" s="414">
        <v>5484.5306577480496</v>
      </c>
      <c r="D9636" s="414">
        <v>756.32</v>
      </c>
    </row>
    <row r="9637" spans="1:4" x14ac:dyDescent="0.2">
      <c r="A9637" s="415" t="s">
        <v>12114</v>
      </c>
      <c r="B9637" s="415" t="s">
        <v>5501</v>
      </c>
      <c r="C9637" s="414">
        <v>5070</v>
      </c>
      <c r="D9637" s="414">
        <v>693.58</v>
      </c>
    </row>
    <row r="9638" spans="1:4" x14ac:dyDescent="0.2">
      <c r="A9638" s="415" t="s">
        <v>12115</v>
      </c>
      <c r="B9638" s="415" t="s">
        <v>5182</v>
      </c>
      <c r="C9638" s="414">
        <v>1063</v>
      </c>
      <c r="D9638" s="414">
        <v>149.56</v>
      </c>
    </row>
    <row r="9639" spans="1:4" x14ac:dyDescent="0.2">
      <c r="A9639" s="415" t="s">
        <v>12116</v>
      </c>
      <c r="B9639" s="415" t="s">
        <v>5181</v>
      </c>
      <c r="C9639" s="414">
        <v>1030.30303030303</v>
      </c>
      <c r="D9639" s="414">
        <v>147.02000000000001</v>
      </c>
    </row>
    <row r="9640" spans="1:4" x14ac:dyDescent="0.2">
      <c r="A9640" s="415" t="s">
        <v>12116</v>
      </c>
      <c r="B9640" s="415" t="s">
        <v>5211</v>
      </c>
      <c r="C9640" s="414">
        <v>159.69696969696901</v>
      </c>
      <c r="D9640" s="414">
        <v>21.62</v>
      </c>
    </row>
    <row r="9641" spans="1:4" x14ac:dyDescent="0.2">
      <c r="A9641" s="415" t="s">
        <v>12117</v>
      </c>
      <c r="B9641" s="415" t="s">
        <v>5183</v>
      </c>
      <c r="C9641" s="414">
        <v>3187</v>
      </c>
      <c r="D9641" s="414">
        <v>442.36</v>
      </c>
    </row>
    <row r="9642" spans="1:4" x14ac:dyDescent="0.2">
      <c r="A9642" s="415" t="s">
        <v>12118</v>
      </c>
      <c r="B9642" s="415" t="s">
        <v>5181</v>
      </c>
      <c r="C9642" s="414">
        <v>7326</v>
      </c>
      <c r="D9642" s="414">
        <v>1045.42</v>
      </c>
    </row>
    <row r="9643" spans="1:4" x14ac:dyDescent="0.2">
      <c r="A9643" s="415" t="s">
        <v>12119</v>
      </c>
      <c r="B9643" s="415" t="s">
        <v>5501</v>
      </c>
      <c r="C9643" s="414">
        <v>3097</v>
      </c>
      <c r="D9643" s="414">
        <v>423.67</v>
      </c>
    </row>
    <row r="9644" spans="1:4" x14ac:dyDescent="0.2">
      <c r="A9644" s="415" t="s">
        <v>12120</v>
      </c>
      <c r="B9644" s="415" t="s">
        <v>5182</v>
      </c>
      <c r="C9644" s="414">
        <v>7772</v>
      </c>
      <c r="D9644" s="414">
        <v>1093.52</v>
      </c>
    </row>
    <row r="9645" spans="1:4" x14ac:dyDescent="0.2">
      <c r="A9645" s="415" t="s">
        <v>12121</v>
      </c>
      <c r="B9645" s="415" t="s">
        <v>5180</v>
      </c>
      <c r="C9645" s="414">
        <v>8610.8936170212692</v>
      </c>
      <c r="D9645" s="414">
        <v>1252.02</v>
      </c>
    </row>
    <row r="9646" spans="1:4" x14ac:dyDescent="0.2">
      <c r="A9646" s="415" t="s">
        <v>12121</v>
      </c>
      <c r="B9646" s="415" t="s">
        <v>5208</v>
      </c>
      <c r="C9646" s="414">
        <v>1506.9063829787201</v>
      </c>
      <c r="D9646" s="414">
        <v>207.8</v>
      </c>
    </row>
    <row r="9647" spans="1:4" x14ac:dyDescent="0.2">
      <c r="A9647" s="415" t="s">
        <v>12121</v>
      </c>
      <c r="B9647" s="415" t="s">
        <v>5676</v>
      </c>
      <c r="C9647" s="414">
        <v>45.199999999999797</v>
      </c>
      <c r="D9647" s="414">
        <v>1.33</v>
      </c>
    </row>
    <row r="9648" spans="1:4" x14ac:dyDescent="0.2">
      <c r="A9648" s="415" t="s">
        <v>12122</v>
      </c>
      <c r="B9648" s="415" t="s">
        <v>5175</v>
      </c>
      <c r="C9648" s="414">
        <v>309</v>
      </c>
      <c r="D9648" s="414">
        <v>49.19</v>
      </c>
    </row>
    <row r="9649" spans="1:4" x14ac:dyDescent="0.2">
      <c r="A9649" s="415" t="s">
        <v>12124</v>
      </c>
      <c r="B9649" s="415" t="s">
        <v>5182</v>
      </c>
      <c r="C9649" s="414">
        <v>4876.1271950640703</v>
      </c>
      <c r="D9649" s="414">
        <v>686.07</v>
      </c>
    </row>
    <row r="9650" spans="1:4" x14ac:dyDescent="0.2">
      <c r="A9650" s="415" t="s">
        <v>12124</v>
      </c>
      <c r="B9650" s="415" t="s">
        <v>5214</v>
      </c>
      <c r="C9650" s="414">
        <v>260.87280493592698</v>
      </c>
      <c r="D9650" s="414">
        <v>34.83</v>
      </c>
    </row>
    <row r="9651" spans="1:4" x14ac:dyDescent="0.2">
      <c r="A9651" s="415" t="s">
        <v>12125</v>
      </c>
      <c r="B9651" s="415" t="s">
        <v>5181</v>
      </c>
      <c r="C9651" s="414">
        <v>3813</v>
      </c>
      <c r="D9651" s="414">
        <v>544.12</v>
      </c>
    </row>
    <row r="9652" spans="1:4" x14ac:dyDescent="0.2">
      <c r="A9652" s="415" t="s">
        <v>12126</v>
      </c>
      <c r="B9652" s="415" t="s">
        <v>5177</v>
      </c>
      <c r="C9652" s="414">
        <v>1167</v>
      </c>
      <c r="D9652" s="414">
        <v>179.13</v>
      </c>
    </row>
    <row r="9653" spans="1:4" x14ac:dyDescent="0.2">
      <c r="A9653" s="415" t="s">
        <v>12127</v>
      </c>
      <c r="B9653" s="415" t="s">
        <v>5179</v>
      </c>
      <c r="C9653" s="414">
        <v>6601.4285714285697</v>
      </c>
      <c r="D9653" s="414">
        <v>977.01</v>
      </c>
    </row>
    <row r="9654" spans="1:4" x14ac:dyDescent="0.2">
      <c r="A9654" s="415" t="s">
        <v>12127</v>
      </c>
      <c r="B9654" s="415" t="s">
        <v>5205</v>
      </c>
      <c r="C9654" s="414">
        <v>2640.5714285714198</v>
      </c>
      <c r="D9654" s="414">
        <v>370.74</v>
      </c>
    </row>
    <row r="9655" spans="1:4" x14ac:dyDescent="0.2">
      <c r="A9655" s="415" t="s">
        <v>12128</v>
      </c>
      <c r="B9655" s="415" t="s">
        <v>5180</v>
      </c>
      <c r="C9655" s="414">
        <v>3067</v>
      </c>
      <c r="D9655" s="414">
        <v>445.94</v>
      </c>
    </row>
    <row r="9656" spans="1:4" x14ac:dyDescent="0.2">
      <c r="A9656" s="415" t="s">
        <v>12129</v>
      </c>
      <c r="B9656" s="415" t="s">
        <v>5180</v>
      </c>
      <c r="C9656" s="414">
        <v>5751.5693361232597</v>
      </c>
      <c r="D9656" s="414">
        <v>836.28</v>
      </c>
    </row>
    <row r="9657" spans="1:4" x14ac:dyDescent="0.2">
      <c r="A9657" s="415" t="s">
        <v>12129</v>
      </c>
      <c r="B9657" s="415" t="s">
        <v>5208</v>
      </c>
      <c r="C9657" s="414">
        <v>9366.4306638767303</v>
      </c>
      <c r="D9657" s="414">
        <v>1291.6300000000001</v>
      </c>
    </row>
    <row r="9658" spans="1:4" x14ac:dyDescent="0.2">
      <c r="A9658" s="415" t="s">
        <v>12130</v>
      </c>
      <c r="B9658" s="415" t="s">
        <v>5181</v>
      </c>
      <c r="C9658" s="414">
        <v>6157</v>
      </c>
      <c r="D9658" s="414">
        <v>878.6</v>
      </c>
    </row>
    <row r="9659" spans="1:4" x14ac:dyDescent="0.2">
      <c r="A9659" s="415" t="s">
        <v>12131</v>
      </c>
      <c r="B9659" s="415" t="s">
        <v>5182</v>
      </c>
      <c r="C9659" s="414">
        <v>7258</v>
      </c>
      <c r="D9659" s="414">
        <v>1021.2</v>
      </c>
    </row>
    <row r="9660" spans="1:4" x14ac:dyDescent="0.2">
      <c r="A9660" s="415" t="s">
        <v>12132</v>
      </c>
      <c r="B9660" s="415" t="s">
        <v>5181</v>
      </c>
      <c r="C9660" s="414">
        <v>4195</v>
      </c>
      <c r="D9660" s="414">
        <v>598.63</v>
      </c>
    </row>
    <row r="9661" spans="1:4" x14ac:dyDescent="0.2">
      <c r="A9661" s="415" t="s">
        <v>12133</v>
      </c>
      <c r="B9661" s="415" t="s">
        <v>5181</v>
      </c>
      <c r="C9661" s="414">
        <v>5138</v>
      </c>
      <c r="D9661" s="414">
        <v>733.19</v>
      </c>
    </row>
    <row r="9662" spans="1:4" x14ac:dyDescent="0.2">
      <c r="A9662" s="415" t="s">
        <v>12134</v>
      </c>
      <c r="B9662" s="415" t="s">
        <v>5182</v>
      </c>
      <c r="C9662" s="414">
        <v>2173</v>
      </c>
      <c r="D9662" s="414">
        <v>305.74</v>
      </c>
    </row>
    <row r="9663" spans="1:4" x14ac:dyDescent="0.2">
      <c r="A9663" s="415" t="s">
        <v>12135</v>
      </c>
      <c r="B9663" s="415" t="s">
        <v>5181</v>
      </c>
      <c r="C9663" s="414">
        <v>5529</v>
      </c>
      <c r="D9663" s="414">
        <v>788.99</v>
      </c>
    </row>
    <row r="9664" spans="1:4" x14ac:dyDescent="0.2">
      <c r="A9664" s="415" t="s">
        <v>12136</v>
      </c>
      <c r="B9664" s="415" t="s">
        <v>5181</v>
      </c>
      <c r="C9664" s="414">
        <v>2710.3984450923199</v>
      </c>
      <c r="D9664" s="414">
        <v>386.77</v>
      </c>
    </row>
    <row r="9665" spans="1:4" x14ac:dyDescent="0.2">
      <c r="A9665" s="415" t="s">
        <v>12136</v>
      </c>
      <c r="B9665" s="415" t="s">
        <v>5211</v>
      </c>
      <c r="C9665" s="414">
        <v>78.601554907677098</v>
      </c>
      <c r="D9665" s="414">
        <v>10.64</v>
      </c>
    </row>
    <row r="9666" spans="1:4" x14ac:dyDescent="0.2">
      <c r="A9666" s="415" t="s">
        <v>12137</v>
      </c>
      <c r="B9666" s="415" t="s">
        <v>5181</v>
      </c>
      <c r="C9666" s="414">
        <v>4477</v>
      </c>
      <c r="D9666" s="414">
        <v>638.87</v>
      </c>
    </row>
    <row r="9667" spans="1:4" x14ac:dyDescent="0.2">
      <c r="A9667" s="415" t="s">
        <v>12138</v>
      </c>
      <c r="B9667" s="415" t="s">
        <v>5178</v>
      </c>
      <c r="C9667" s="414">
        <v>0</v>
      </c>
      <c r="D9667" s="414">
        <v>0</v>
      </c>
    </row>
    <row r="9668" spans="1:4" x14ac:dyDescent="0.2">
      <c r="A9668" s="415" t="s">
        <v>12139</v>
      </c>
      <c r="B9668" s="415" t="s">
        <v>5181</v>
      </c>
      <c r="C9668" s="414">
        <v>3506</v>
      </c>
      <c r="D9668" s="414">
        <v>500.31</v>
      </c>
    </row>
    <row r="9669" spans="1:4" x14ac:dyDescent="0.2">
      <c r="A9669" s="415" t="s">
        <v>12140</v>
      </c>
      <c r="B9669" s="415" t="s">
        <v>5505</v>
      </c>
      <c r="C9669" s="414">
        <v>5898.4615384615299</v>
      </c>
      <c r="D9669" s="414">
        <v>799.24</v>
      </c>
    </row>
    <row r="9670" spans="1:4" x14ac:dyDescent="0.2">
      <c r="A9670" s="415" t="s">
        <v>12140</v>
      </c>
      <c r="B9670" s="415" t="s">
        <v>5506</v>
      </c>
      <c r="C9670" s="414">
        <v>1769.5384615384601</v>
      </c>
      <c r="D9670" s="414">
        <v>227.39</v>
      </c>
    </row>
    <row r="9671" spans="1:4" x14ac:dyDescent="0.2">
      <c r="A9671" s="415" t="s">
        <v>12141</v>
      </c>
      <c r="B9671" s="415" t="s">
        <v>5501</v>
      </c>
      <c r="C9671" s="414">
        <v>6863</v>
      </c>
      <c r="D9671" s="414">
        <v>938.86</v>
      </c>
    </row>
    <row r="9672" spans="1:4" x14ac:dyDescent="0.2">
      <c r="A9672" s="415" t="s">
        <v>12142</v>
      </c>
      <c r="B9672" s="415" t="s">
        <v>5181</v>
      </c>
      <c r="C9672" s="414">
        <v>6144</v>
      </c>
      <c r="D9672" s="414">
        <v>876.75</v>
      </c>
    </row>
    <row r="9673" spans="1:4" x14ac:dyDescent="0.2">
      <c r="A9673" s="415" t="s">
        <v>12143</v>
      </c>
      <c r="B9673" s="415" t="s">
        <v>5182</v>
      </c>
      <c r="C9673" s="414">
        <v>5658</v>
      </c>
      <c r="D9673" s="414">
        <v>796.08</v>
      </c>
    </row>
    <row r="9674" spans="1:4" x14ac:dyDescent="0.2">
      <c r="A9674" s="415" t="s">
        <v>12144</v>
      </c>
      <c r="B9674" s="415" t="s">
        <v>5182</v>
      </c>
      <c r="C9674" s="414">
        <v>0</v>
      </c>
      <c r="D9674" s="414">
        <v>0</v>
      </c>
    </row>
    <row r="9675" spans="1:4" x14ac:dyDescent="0.2">
      <c r="A9675" s="415" t="s">
        <v>12145</v>
      </c>
      <c r="B9675" s="415" t="s">
        <v>5182</v>
      </c>
      <c r="C9675" s="414">
        <v>1864</v>
      </c>
      <c r="D9675" s="414">
        <v>262.26</v>
      </c>
    </row>
    <row r="9676" spans="1:4" x14ac:dyDescent="0.2">
      <c r="A9676" s="415" t="s">
        <v>12147</v>
      </c>
      <c r="B9676" s="415" t="s">
        <v>5182</v>
      </c>
      <c r="C9676" s="414">
        <v>3171</v>
      </c>
      <c r="D9676" s="414">
        <v>446.16</v>
      </c>
    </row>
    <row r="9677" spans="1:4" x14ac:dyDescent="0.2">
      <c r="A9677" s="415" t="s">
        <v>12148</v>
      </c>
      <c r="B9677" s="415" t="s">
        <v>5183</v>
      </c>
      <c r="C9677" s="414">
        <v>4065</v>
      </c>
      <c r="D9677" s="414">
        <v>564.22</v>
      </c>
    </row>
    <row r="9678" spans="1:4" x14ac:dyDescent="0.2">
      <c r="A9678" s="415" t="s">
        <v>12149</v>
      </c>
      <c r="B9678" s="415" t="s">
        <v>5181</v>
      </c>
      <c r="C9678" s="414">
        <v>4407</v>
      </c>
      <c r="D9678" s="414">
        <v>628.88</v>
      </c>
    </row>
    <row r="9679" spans="1:4" x14ac:dyDescent="0.2">
      <c r="A9679" s="415" t="s">
        <v>12150</v>
      </c>
      <c r="B9679" s="415" t="s">
        <v>5182</v>
      </c>
      <c r="C9679" s="414">
        <v>960</v>
      </c>
      <c r="D9679" s="414">
        <v>135.07</v>
      </c>
    </row>
    <row r="9680" spans="1:4" x14ac:dyDescent="0.2">
      <c r="A9680" s="415" t="s">
        <v>12151</v>
      </c>
      <c r="B9680" s="415" t="s">
        <v>5183</v>
      </c>
      <c r="C9680" s="414">
        <v>3553</v>
      </c>
      <c r="D9680" s="414">
        <v>493.16</v>
      </c>
    </row>
    <row r="9681" spans="1:4" x14ac:dyDescent="0.2">
      <c r="A9681" s="415" t="s">
        <v>12153</v>
      </c>
      <c r="B9681" s="415" t="s">
        <v>5183</v>
      </c>
      <c r="C9681" s="414">
        <v>3569</v>
      </c>
      <c r="D9681" s="414">
        <v>495.38</v>
      </c>
    </row>
    <row r="9682" spans="1:4" x14ac:dyDescent="0.2">
      <c r="A9682" s="415" t="s">
        <v>12154</v>
      </c>
      <c r="B9682" s="415" t="s">
        <v>5182</v>
      </c>
      <c r="C9682" s="414">
        <v>8163.8461538461497</v>
      </c>
      <c r="D9682" s="414">
        <v>1148.6500000000001</v>
      </c>
    </row>
    <row r="9683" spans="1:4" x14ac:dyDescent="0.2">
      <c r="A9683" s="415" t="s">
        <v>12154</v>
      </c>
      <c r="B9683" s="415" t="s">
        <v>5214</v>
      </c>
      <c r="C9683" s="414">
        <v>2449.1538461538398</v>
      </c>
      <c r="D9683" s="414">
        <v>326.95999999999998</v>
      </c>
    </row>
    <row r="9684" spans="1:4" x14ac:dyDescent="0.2">
      <c r="A9684" s="415" t="s">
        <v>12155</v>
      </c>
      <c r="B9684" s="415" t="s">
        <v>5183</v>
      </c>
      <c r="C9684" s="414">
        <v>3332</v>
      </c>
      <c r="D9684" s="414">
        <v>462.48</v>
      </c>
    </row>
    <row r="9685" spans="1:4" x14ac:dyDescent="0.2">
      <c r="A9685" s="415" t="s">
        <v>12156</v>
      </c>
      <c r="B9685" s="415" t="s">
        <v>5183</v>
      </c>
      <c r="C9685" s="414">
        <v>7387</v>
      </c>
      <c r="D9685" s="414">
        <v>1025.32</v>
      </c>
    </row>
    <row r="9686" spans="1:4" x14ac:dyDescent="0.2">
      <c r="A9686" s="415" t="s">
        <v>12157</v>
      </c>
      <c r="B9686" s="415" t="s">
        <v>5181</v>
      </c>
      <c r="C9686" s="414">
        <v>5881.0810810810799</v>
      </c>
      <c r="D9686" s="414">
        <v>839.23</v>
      </c>
    </row>
    <row r="9687" spans="1:4" x14ac:dyDescent="0.2">
      <c r="A9687" s="415" t="s">
        <v>12157</v>
      </c>
      <c r="B9687" s="415" t="s">
        <v>5211</v>
      </c>
      <c r="C9687" s="414">
        <v>646.91891891891805</v>
      </c>
      <c r="D9687" s="414">
        <v>87.59</v>
      </c>
    </row>
    <row r="9688" spans="1:4" x14ac:dyDescent="0.2">
      <c r="A9688" s="415" t="s">
        <v>12158</v>
      </c>
      <c r="B9688" s="415" t="s">
        <v>5501</v>
      </c>
      <c r="C9688" s="414">
        <v>2146</v>
      </c>
      <c r="D9688" s="414">
        <v>293.57</v>
      </c>
    </row>
    <row r="9689" spans="1:4" x14ac:dyDescent="0.2">
      <c r="A9689" s="415" t="s">
        <v>12159</v>
      </c>
      <c r="B9689" s="415" t="s">
        <v>5183</v>
      </c>
      <c r="C9689" s="414">
        <v>5185.7142857142799</v>
      </c>
      <c r="D9689" s="414">
        <v>719.78</v>
      </c>
    </row>
    <row r="9690" spans="1:4" x14ac:dyDescent="0.2">
      <c r="A9690" s="415" t="s">
        <v>12159</v>
      </c>
      <c r="B9690" s="415" t="s">
        <v>5217</v>
      </c>
      <c r="C9690" s="414">
        <v>259.28571428571399</v>
      </c>
      <c r="D9690" s="414">
        <v>34.15</v>
      </c>
    </row>
    <row r="9691" spans="1:4" x14ac:dyDescent="0.2">
      <c r="A9691" s="415" t="s">
        <v>12160</v>
      </c>
      <c r="B9691" s="415" t="s">
        <v>5183</v>
      </c>
      <c r="C9691" s="414">
        <v>4061</v>
      </c>
      <c r="D9691" s="414">
        <v>563.66999999999996</v>
      </c>
    </row>
    <row r="9692" spans="1:4" x14ac:dyDescent="0.2">
      <c r="A9692" s="415" t="s">
        <v>12161</v>
      </c>
      <c r="B9692" s="415" t="s">
        <v>5182</v>
      </c>
      <c r="C9692" s="414">
        <v>6739.2889699179505</v>
      </c>
      <c r="D9692" s="414">
        <v>948.22</v>
      </c>
    </row>
    <row r="9693" spans="1:4" x14ac:dyDescent="0.2">
      <c r="A9693" s="415" t="s">
        <v>12161</v>
      </c>
      <c r="B9693" s="415" t="s">
        <v>5214</v>
      </c>
      <c r="C9693" s="414">
        <v>653.71103008204204</v>
      </c>
      <c r="D9693" s="414">
        <v>87.27</v>
      </c>
    </row>
    <row r="9694" spans="1:4" x14ac:dyDescent="0.2">
      <c r="A9694" s="415" t="s">
        <v>12162</v>
      </c>
      <c r="B9694" s="415" t="s">
        <v>5501</v>
      </c>
      <c r="C9694" s="414">
        <v>8751.4932651321069</v>
      </c>
      <c r="D9694" s="414">
        <v>1197.2099999999998</v>
      </c>
    </row>
    <row r="9695" spans="1:4" x14ac:dyDescent="0.2">
      <c r="A9695" s="415" t="s">
        <v>12162</v>
      </c>
      <c r="B9695" s="415" t="s">
        <v>5502</v>
      </c>
      <c r="C9695" s="414">
        <v>26254.479795396375</v>
      </c>
      <c r="D9695" s="414">
        <v>3407.83</v>
      </c>
    </row>
    <row r="9696" spans="1:4" x14ac:dyDescent="0.2">
      <c r="A9696" s="415" t="s">
        <v>12162</v>
      </c>
      <c r="B9696" s="415" t="s">
        <v>5503</v>
      </c>
      <c r="C9696" s="414">
        <v>840143.35345268215</v>
      </c>
      <c r="D9696" s="414">
        <v>97288.58</v>
      </c>
    </row>
    <row r="9697" spans="1:4" x14ac:dyDescent="0.2">
      <c r="A9697" s="415" t="s">
        <v>12162</v>
      </c>
      <c r="B9697" s="415" t="s">
        <v>5504</v>
      </c>
      <c r="C9697" s="414">
        <v>151400.8334867857</v>
      </c>
      <c r="D9697" s="414">
        <v>14337.640000000001</v>
      </c>
    </row>
    <row r="9698" spans="1:4" x14ac:dyDescent="0.2">
      <c r="A9698" s="415" t="s">
        <v>12163</v>
      </c>
      <c r="B9698" s="415" t="s">
        <v>5501</v>
      </c>
      <c r="C9698" s="414">
        <v>0</v>
      </c>
      <c r="D9698" s="414">
        <v>0</v>
      </c>
    </row>
    <row r="9699" spans="1:4" x14ac:dyDescent="0.2">
      <c r="A9699" s="415" t="s">
        <v>12163</v>
      </c>
      <c r="B9699" s="415" t="s">
        <v>5502</v>
      </c>
      <c r="C9699" s="414">
        <v>0</v>
      </c>
      <c r="D9699" s="414">
        <v>0</v>
      </c>
    </row>
    <row r="9700" spans="1:4" x14ac:dyDescent="0.2">
      <c r="A9700" s="415" t="s">
        <v>12163</v>
      </c>
      <c r="B9700" s="415" t="s">
        <v>5503</v>
      </c>
      <c r="C9700" s="414">
        <v>0</v>
      </c>
      <c r="D9700" s="414">
        <v>0</v>
      </c>
    </row>
    <row r="9701" spans="1:4" x14ac:dyDescent="0.2">
      <c r="A9701" s="415" t="s">
        <v>12163</v>
      </c>
      <c r="B9701" s="415" t="s">
        <v>5504</v>
      </c>
      <c r="C9701" s="414">
        <v>997261.2</v>
      </c>
      <c r="D9701" s="414">
        <v>94440.640000000014</v>
      </c>
    </row>
    <row r="9702" spans="1:4" x14ac:dyDescent="0.2">
      <c r="A9702" s="415" t="s">
        <v>12164</v>
      </c>
      <c r="B9702" s="415" t="s">
        <v>5183</v>
      </c>
      <c r="C9702" s="414">
        <v>6995.6709956709901</v>
      </c>
      <c r="D9702" s="414">
        <v>971</v>
      </c>
    </row>
    <row r="9703" spans="1:4" x14ac:dyDescent="0.2">
      <c r="A9703" s="415" t="s">
        <v>12164</v>
      </c>
      <c r="B9703" s="415" t="s">
        <v>5217</v>
      </c>
      <c r="C9703" s="414">
        <v>1084.3290043290001</v>
      </c>
      <c r="D9703" s="414">
        <v>142.81</v>
      </c>
    </row>
    <row r="9704" spans="1:4" x14ac:dyDescent="0.2">
      <c r="A9704" s="415" t="s">
        <v>12165</v>
      </c>
      <c r="B9704" s="415" t="s">
        <v>5509</v>
      </c>
      <c r="C9704" s="414">
        <v>8373</v>
      </c>
      <c r="D9704" s="414">
        <v>1122.82</v>
      </c>
    </row>
    <row r="9705" spans="1:4" x14ac:dyDescent="0.2">
      <c r="A9705" s="415" t="s">
        <v>12166</v>
      </c>
      <c r="B9705" s="415" t="s">
        <v>5501</v>
      </c>
      <c r="C9705" s="414">
        <v>7605.2531404643996</v>
      </c>
      <c r="D9705" s="414">
        <v>1040.4000000000001</v>
      </c>
    </row>
    <row r="9706" spans="1:4" x14ac:dyDescent="0.2">
      <c r="A9706" s="415" t="s">
        <v>12166</v>
      </c>
      <c r="B9706" s="415" t="s">
        <v>5502</v>
      </c>
      <c r="C9706" s="414">
        <v>12373.7468595355</v>
      </c>
      <c r="D9706" s="414">
        <v>1606.11</v>
      </c>
    </row>
    <row r="9707" spans="1:4" x14ac:dyDescent="0.2">
      <c r="A9707" s="415" t="s">
        <v>12167</v>
      </c>
      <c r="B9707" s="415" t="s">
        <v>5182</v>
      </c>
      <c r="C9707" s="414">
        <v>5062</v>
      </c>
      <c r="D9707" s="414">
        <v>712.22</v>
      </c>
    </row>
    <row r="9708" spans="1:4" x14ac:dyDescent="0.2">
      <c r="A9708" s="415" t="s">
        <v>12169</v>
      </c>
      <c r="B9708" s="415" t="s">
        <v>5501</v>
      </c>
      <c r="C9708" s="414">
        <v>4967</v>
      </c>
      <c r="D9708" s="414">
        <v>679.49</v>
      </c>
    </row>
    <row r="9709" spans="1:4" x14ac:dyDescent="0.2">
      <c r="A9709" s="415" t="s">
        <v>12170</v>
      </c>
      <c r="B9709" s="415" t="s">
        <v>5183</v>
      </c>
      <c r="C9709" s="414">
        <v>4967</v>
      </c>
      <c r="D9709" s="414">
        <v>689.42</v>
      </c>
    </row>
    <row r="9710" spans="1:4" x14ac:dyDescent="0.2">
      <c r="A9710" s="415" t="s">
        <v>12171</v>
      </c>
      <c r="B9710" s="415" t="s">
        <v>5501</v>
      </c>
      <c r="C9710" s="414">
        <v>5090</v>
      </c>
      <c r="D9710" s="414">
        <v>696.31</v>
      </c>
    </row>
    <row r="9711" spans="1:4" x14ac:dyDescent="0.2">
      <c r="A9711" s="415" t="s">
        <v>12172</v>
      </c>
      <c r="B9711" s="415" t="s">
        <v>5501</v>
      </c>
      <c r="C9711" s="414">
        <v>2015</v>
      </c>
      <c r="D9711" s="414">
        <v>275.64999999999998</v>
      </c>
    </row>
    <row r="9712" spans="1:4" x14ac:dyDescent="0.2">
      <c r="A9712" s="415" t="s">
        <v>12173</v>
      </c>
      <c r="B9712" s="415" t="s">
        <v>5501</v>
      </c>
      <c r="C9712" s="414">
        <v>4555</v>
      </c>
      <c r="D9712" s="414">
        <v>623.12</v>
      </c>
    </row>
    <row r="9713" spans="1:4" x14ac:dyDescent="0.2">
      <c r="A9713" s="415" t="s">
        <v>12174</v>
      </c>
      <c r="B9713" s="415" t="s">
        <v>5501</v>
      </c>
      <c r="C9713" s="414">
        <v>5419</v>
      </c>
      <c r="D9713" s="414">
        <v>741.32</v>
      </c>
    </row>
    <row r="9714" spans="1:4" x14ac:dyDescent="0.2">
      <c r="A9714" s="415" t="s">
        <v>12175</v>
      </c>
      <c r="B9714" s="415" t="s">
        <v>5501</v>
      </c>
      <c r="C9714" s="414">
        <v>7727</v>
      </c>
      <c r="D9714" s="414">
        <v>1057.05</v>
      </c>
    </row>
    <row r="9715" spans="1:4" x14ac:dyDescent="0.2">
      <c r="A9715" s="415" t="s">
        <v>12176</v>
      </c>
      <c r="B9715" s="415" t="s">
        <v>5505</v>
      </c>
      <c r="C9715" s="414">
        <v>4624</v>
      </c>
      <c r="D9715" s="414">
        <v>626.54999999999995</v>
      </c>
    </row>
    <row r="9716" spans="1:4" x14ac:dyDescent="0.2">
      <c r="A9716" s="415" t="s">
        <v>12177</v>
      </c>
      <c r="B9716" s="415" t="s">
        <v>5501</v>
      </c>
      <c r="C9716" s="414">
        <v>1351</v>
      </c>
      <c r="D9716" s="414">
        <v>184.82</v>
      </c>
    </row>
    <row r="9717" spans="1:4" x14ac:dyDescent="0.2">
      <c r="A9717" s="415" t="s">
        <v>12178</v>
      </c>
      <c r="B9717" s="415" t="s">
        <v>6574</v>
      </c>
      <c r="C9717" s="414">
        <v>16938</v>
      </c>
      <c r="D9717" s="414">
        <v>1063.03</v>
      </c>
    </row>
    <row r="9718" spans="1:4" x14ac:dyDescent="0.2">
      <c r="A9718" s="415" t="s">
        <v>12178</v>
      </c>
      <c r="B9718" s="415" t="s">
        <v>6575</v>
      </c>
      <c r="C9718" s="414">
        <v>46117.5</v>
      </c>
      <c r="D9718" s="414">
        <v>3272.04</v>
      </c>
    </row>
    <row r="9719" spans="1:4" x14ac:dyDescent="0.2">
      <c r="A9719" s="415" t="s">
        <v>12178</v>
      </c>
      <c r="B9719" s="415" t="s">
        <v>6576</v>
      </c>
      <c r="C9719" s="414">
        <v>108840</v>
      </c>
      <c r="D9719" s="414">
        <v>7821.24</v>
      </c>
    </row>
    <row r="9720" spans="1:4" x14ac:dyDescent="0.2">
      <c r="A9720" s="415" t="s">
        <v>12178</v>
      </c>
      <c r="B9720" s="415" t="s">
        <v>6577</v>
      </c>
      <c r="C9720" s="414">
        <v>186673.5</v>
      </c>
      <c r="D9720" s="414">
        <v>13358.36</v>
      </c>
    </row>
    <row r="9721" spans="1:4" x14ac:dyDescent="0.2">
      <c r="A9721" s="415" t="s">
        <v>12178</v>
      </c>
      <c r="B9721" s="415" t="s">
        <v>6578</v>
      </c>
      <c r="C9721" s="414">
        <v>219767.25</v>
      </c>
      <c r="D9721" s="414">
        <v>16730.88</v>
      </c>
    </row>
    <row r="9722" spans="1:4" x14ac:dyDescent="0.2">
      <c r="A9722" s="415" t="s">
        <v>12178</v>
      </c>
      <c r="B9722" s="415" t="s">
        <v>6579</v>
      </c>
      <c r="C9722" s="414">
        <v>194631</v>
      </c>
      <c r="D9722" s="414">
        <v>12999.4</v>
      </c>
    </row>
    <row r="9723" spans="1:4" x14ac:dyDescent="0.2">
      <c r="A9723" s="415" t="s">
        <v>12178</v>
      </c>
      <c r="B9723" s="415" t="s">
        <v>6580</v>
      </c>
      <c r="C9723" s="414">
        <v>206119.5</v>
      </c>
      <c r="D9723" s="414">
        <v>14077.96</v>
      </c>
    </row>
    <row r="9724" spans="1:4" x14ac:dyDescent="0.2">
      <c r="A9724" s="415" t="s">
        <v>12178</v>
      </c>
      <c r="B9724" s="415" t="s">
        <v>6581</v>
      </c>
      <c r="C9724" s="414">
        <v>218106.75</v>
      </c>
      <c r="D9724" s="414">
        <v>15014.47</v>
      </c>
    </row>
    <row r="9725" spans="1:4" x14ac:dyDescent="0.2">
      <c r="A9725" s="415" t="s">
        <v>12178</v>
      </c>
      <c r="B9725" s="415" t="s">
        <v>6582</v>
      </c>
      <c r="C9725" s="414">
        <v>184113</v>
      </c>
      <c r="D9725" s="414">
        <v>12007.85</v>
      </c>
    </row>
    <row r="9726" spans="1:4" x14ac:dyDescent="0.2">
      <c r="A9726" s="415" t="s">
        <v>12178</v>
      </c>
      <c r="B9726" s="415" t="s">
        <v>6583</v>
      </c>
      <c r="C9726" s="414">
        <v>76704</v>
      </c>
      <c r="D9726" s="414">
        <v>4400.51</v>
      </c>
    </row>
    <row r="9727" spans="1:4" x14ac:dyDescent="0.2">
      <c r="A9727" s="415" t="s">
        <v>12178</v>
      </c>
      <c r="B9727" s="415" t="s">
        <v>6584</v>
      </c>
      <c r="C9727" s="414">
        <v>39189</v>
      </c>
      <c r="D9727" s="414">
        <v>2137.37</v>
      </c>
    </row>
    <row r="9728" spans="1:4" x14ac:dyDescent="0.2">
      <c r="A9728" s="415" t="s">
        <v>12178</v>
      </c>
      <c r="B9728" s="415" t="s">
        <v>6585</v>
      </c>
      <c r="C9728" s="414">
        <v>32409</v>
      </c>
      <c r="D9728" s="414">
        <v>1668.42</v>
      </c>
    </row>
    <row r="9729" spans="1:4" x14ac:dyDescent="0.2">
      <c r="A9729" s="415" t="s">
        <v>12179</v>
      </c>
      <c r="B9729" s="415" t="s">
        <v>4794</v>
      </c>
      <c r="C9729" s="414">
        <v>3244.6666666668202</v>
      </c>
      <c r="D9729" s="414">
        <v>792.67</v>
      </c>
    </row>
    <row r="9730" spans="1:4" x14ac:dyDescent="0.2">
      <c r="A9730" s="415" t="s">
        <v>12180</v>
      </c>
      <c r="B9730" s="415" t="s">
        <v>5509</v>
      </c>
      <c r="C9730" s="414">
        <v>8102</v>
      </c>
      <c r="D9730" s="414">
        <v>1086.48</v>
      </c>
    </row>
    <row r="9731" spans="1:4" x14ac:dyDescent="0.2">
      <c r="A9731" s="415" t="s">
        <v>12181</v>
      </c>
      <c r="B9731" s="415" t="s">
        <v>5509</v>
      </c>
      <c r="C9731" s="414">
        <v>1771</v>
      </c>
      <c r="D9731" s="414">
        <v>237.49</v>
      </c>
    </row>
    <row r="9732" spans="1:4" x14ac:dyDescent="0.2">
      <c r="A9732" s="415" t="s">
        <v>12182</v>
      </c>
      <c r="B9732" s="415" t="s">
        <v>5509</v>
      </c>
      <c r="C9732" s="414">
        <v>4000</v>
      </c>
      <c r="D9732" s="414">
        <v>536.4</v>
      </c>
    </row>
    <row r="9733" spans="1:4" x14ac:dyDescent="0.2">
      <c r="A9733" s="415" t="s">
        <v>12183</v>
      </c>
      <c r="B9733" s="415" t="s">
        <v>5509</v>
      </c>
      <c r="C9733" s="414">
        <v>2453</v>
      </c>
      <c r="D9733" s="414">
        <v>328.95</v>
      </c>
    </row>
    <row r="9734" spans="1:4" x14ac:dyDescent="0.2">
      <c r="A9734" s="415" t="s">
        <v>12184</v>
      </c>
      <c r="B9734" s="415" t="s">
        <v>5505</v>
      </c>
      <c r="C9734" s="414">
        <v>2899</v>
      </c>
      <c r="D9734" s="414">
        <v>392.81</v>
      </c>
    </row>
    <row r="9735" spans="1:4" x14ac:dyDescent="0.2">
      <c r="A9735" s="415" t="s">
        <v>12185</v>
      </c>
      <c r="B9735" s="415" t="s">
        <v>5183</v>
      </c>
      <c r="C9735" s="414">
        <v>4948.3793517406903</v>
      </c>
      <c r="D9735" s="414">
        <v>686.84</v>
      </c>
    </row>
    <row r="9736" spans="1:4" x14ac:dyDescent="0.2">
      <c r="A9736" s="415" t="s">
        <v>12185</v>
      </c>
      <c r="B9736" s="415" t="s">
        <v>5217</v>
      </c>
      <c r="C9736" s="414">
        <v>1234.6206482593</v>
      </c>
      <c r="D9736" s="414">
        <v>162.6</v>
      </c>
    </row>
    <row r="9737" spans="1:4" x14ac:dyDescent="0.2">
      <c r="A9737" s="415" t="s">
        <v>12186</v>
      </c>
      <c r="B9737" s="415" t="s">
        <v>5501</v>
      </c>
      <c r="C9737" s="414">
        <v>4782.3333333333303</v>
      </c>
      <c r="D9737" s="414">
        <v>654.22</v>
      </c>
    </row>
    <row r="9738" spans="1:4" x14ac:dyDescent="0.2">
      <c r="A9738" s="415" t="s">
        <v>12186</v>
      </c>
      <c r="B9738" s="415" t="s">
        <v>5502</v>
      </c>
      <c r="C9738" s="414">
        <v>9564.6666666666606</v>
      </c>
      <c r="D9738" s="414">
        <v>1241.49</v>
      </c>
    </row>
    <row r="9739" spans="1:4" x14ac:dyDescent="0.2">
      <c r="A9739" s="415" t="s">
        <v>12187</v>
      </c>
      <c r="B9739" s="415" t="s">
        <v>5509</v>
      </c>
      <c r="C9739" s="414">
        <v>4745</v>
      </c>
      <c r="D9739" s="414">
        <v>636.29999999999995</v>
      </c>
    </row>
    <row r="9740" spans="1:4" x14ac:dyDescent="0.2">
      <c r="A9740" s="415" t="s">
        <v>12188</v>
      </c>
      <c r="B9740" s="415" t="s">
        <v>5505</v>
      </c>
      <c r="C9740" s="414">
        <v>4914.3518518518504</v>
      </c>
      <c r="D9740" s="414">
        <v>665.89</v>
      </c>
    </row>
    <row r="9741" spans="1:4" x14ac:dyDescent="0.2">
      <c r="A9741" s="415" t="s">
        <v>12188</v>
      </c>
      <c r="B9741" s="415" t="s">
        <v>5506</v>
      </c>
      <c r="C9741" s="414">
        <v>1454.6481481481401</v>
      </c>
      <c r="D9741" s="414">
        <v>186.92</v>
      </c>
    </row>
    <row r="9742" spans="1:4" x14ac:dyDescent="0.2">
      <c r="A9742" s="415" t="s">
        <v>12189</v>
      </c>
      <c r="B9742" s="415" t="s">
        <v>5505</v>
      </c>
      <c r="C9742" s="414">
        <v>4719</v>
      </c>
      <c r="D9742" s="414">
        <v>639.41999999999996</v>
      </c>
    </row>
    <row r="9743" spans="1:4" x14ac:dyDescent="0.2">
      <c r="A9743" s="415" t="s">
        <v>12190</v>
      </c>
      <c r="B9743" s="415" t="s">
        <v>5501</v>
      </c>
      <c r="C9743" s="414">
        <v>4914.6567717996204</v>
      </c>
      <c r="D9743" s="414">
        <v>672.33</v>
      </c>
    </row>
    <row r="9744" spans="1:4" x14ac:dyDescent="0.2">
      <c r="A9744" s="415" t="s">
        <v>12190</v>
      </c>
      <c r="B9744" s="415" t="s">
        <v>5502</v>
      </c>
      <c r="C9744" s="414">
        <v>383.34322820036999</v>
      </c>
      <c r="D9744" s="414">
        <v>49.76</v>
      </c>
    </row>
    <row r="9745" spans="1:4" x14ac:dyDescent="0.2">
      <c r="A9745" s="415" t="s">
        <v>12191</v>
      </c>
      <c r="B9745" s="415" t="s">
        <v>5501</v>
      </c>
      <c r="C9745" s="414">
        <v>4921</v>
      </c>
      <c r="D9745" s="414">
        <v>673.19</v>
      </c>
    </row>
    <row r="9746" spans="1:4" x14ac:dyDescent="0.2">
      <c r="A9746" s="415" t="s">
        <v>12192</v>
      </c>
      <c r="B9746" s="415" t="s">
        <v>5501</v>
      </c>
      <c r="C9746" s="414">
        <v>6823</v>
      </c>
      <c r="D9746" s="414">
        <v>933.39</v>
      </c>
    </row>
    <row r="9747" spans="1:4" x14ac:dyDescent="0.2">
      <c r="A9747" s="415" t="s">
        <v>12193</v>
      </c>
      <c r="B9747" s="415" t="s">
        <v>5513</v>
      </c>
      <c r="C9747" s="414">
        <v>3858</v>
      </c>
      <c r="D9747" s="414">
        <v>512.34</v>
      </c>
    </row>
    <row r="9748" spans="1:4" x14ac:dyDescent="0.2">
      <c r="A9748" s="415" t="s">
        <v>12194</v>
      </c>
      <c r="B9748" s="415" t="s">
        <v>5505</v>
      </c>
      <c r="C9748" s="414">
        <v>4749</v>
      </c>
      <c r="D9748" s="414">
        <v>643.49</v>
      </c>
    </row>
    <row r="9749" spans="1:4" x14ac:dyDescent="0.2">
      <c r="A9749" s="415" t="s">
        <v>12195</v>
      </c>
      <c r="B9749" s="415" t="s">
        <v>5513</v>
      </c>
      <c r="C9749" s="414">
        <v>3648</v>
      </c>
      <c r="D9749" s="414">
        <v>484.45</v>
      </c>
    </row>
    <row r="9750" spans="1:4" x14ac:dyDescent="0.2">
      <c r="A9750" s="415" t="s">
        <v>12196</v>
      </c>
      <c r="B9750" s="415" t="s">
        <v>5505</v>
      </c>
      <c r="C9750" s="414">
        <v>2655</v>
      </c>
      <c r="D9750" s="414">
        <v>359.75</v>
      </c>
    </row>
    <row r="9751" spans="1:4" x14ac:dyDescent="0.2">
      <c r="A9751" s="415" t="s">
        <v>12197</v>
      </c>
      <c r="B9751" s="415" t="s">
        <v>5501</v>
      </c>
      <c r="C9751" s="414">
        <v>6685.8333333333303</v>
      </c>
      <c r="D9751" s="414">
        <v>914.62</v>
      </c>
    </row>
    <row r="9752" spans="1:4" x14ac:dyDescent="0.2">
      <c r="A9752" s="415" t="s">
        <v>12197</v>
      </c>
      <c r="B9752" s="415" t="s">
        <v>5502</v>
      </c>
      <c r="C9752" s="414">
        <v>1337.1666666666599</v>
      </c>
      <c r="D9752" s="414">
        <v>173.56</v>
      </c>
    </row>
    <row r="9753" spans="1:4" x14ac:dyDescent="0.2">
      <c r="A9753" s="415" t="s">
        <v>12198</v>
      </c>
      <c r="B9753" s="415" t="s">
        <v>5501</v>
      </c>
      <c r="C9753" s="414">
        <v>5034.9854227405203</v>
      </c>
      <c r="D9753" s="414">
        <v>688.79</v>
      </c>
    </row>
    <row r="9754" spans="1:4" x14ac:dyDescent="0.2">
      <c r="A9754" s="415" t="s">
        <v>12198</v>
      </c>
      <c r="B9754" s="415" t="s">
        <v>5502</v>
      </c>
      <c r="C9754" s="414">
        <v>146.01457725947401</v>
      </c>
      <c r="D9754" s="414">
        <v>18.95</v>
      </c>
    </row>
    <row r="9755" spans="1:4" x14ac:dyDescent="0.2">
      <c r="A9755" s="415" t="s">
        <v>12199</v>
      </c>
      <c r="B9755" s="415" t="s">
        <v>5182</v>
      </c>
      <c r="C9755" s="414">
        <v>7719.375</v>
      </c>
      <c r="D9755" s="414">
        <v>1086.1199999999999</v>
      </c>
    </row>
    <row r="9756" spans="1:4" x14ac:dyDescent="0.2">
      <c r="A9756" s="415" t="s">
        <v>12199</v>
      </c>
      <c r="B9756" s="415" t="s">
        <v>5214</v>
      </c>
      <c r="C9756" s="414">
        <v>10807.125</v>
      </c>
      <c r="D9756" s="414">
        <v>1442.75</v>
      </c>
    </row>
    <row r="9757" spans="1:4" x14ac:dyDescent="0.2">
      <c r="A9757" s="415" t="s">
        <v>12199</v>
      </c>
      <c r="B9757" s="415" t="s">
        <v>5676</v>
      </c>
      <c r="C9757" s="414">
        <v>1705.5</v>
      </c>
      <c r="D9757" s="414">
        <v>50.35</v>
      </c>
    </row>
    <row r="9758" spans="1:4" x14ac:dyDescent="0.2">
      <c r="A9758" s="415" t="s">
        <v>12200</v>
      </c>
      <c r="B9758" s="415" t="s">
        <v>5509</v>
      </c>
      <c r="C9758" s="414">
        <v>5491</v>
      </c>
      <c r="D9758" s="414">
        <v>736.34</v>
      </c>
    </row>
    <row r="9759" spans="1:4" x14ac:dyDescent="0.2">
      <c r="A9759" s="415" t="s">
        <v>12201</v>
      </c>
      <c r="B9759" s="415" t="s">
        <v>5505</v>
      </c>
      <c r="C9759" s="414">
        <v>5482</v>
      </c>
      <c r="D9759" s="414">
        <v>742.81</v>
      </c>
    </row>
    <row r="9760" spans="1:4" x14ac:dyDescent="0.2">
      <c r="A9760" s="415" t="s">
        <v>12202</v>
      </c>
      <c r="B9760" s="415" t="s">
        <v>5513</v>
      </c>
      <c r="C9760" s="414">
        <v>7143</v>
      </c>
      <c r="D9760" s="414">
        <v>948.59</v>
      </c>
    </row>
    <row r="9761" spans="1:4" x14ac:dyDescent="0.2">
      <c r="A9761" s="415" t="s">
        <v>12203</v>
      </c>
      <c r="B9761" s="415" t="s">
        <v>5509</v>
      </c>
      <c r="C9761" s="414">
        <v>3455</v>
      </c>
      <c r="D9761" s="414">
        <v>463.32</v>
      </c>
    </row>
    <row r="9762" spans="1:4" x14ac:dyDescent="0.2">
      <c r="A9762" s="415" t="s">
        <v>12204</v>
      </c>
      <c r="B9762" s="415" t="s">
        <v>5509</v>
      </c>
      <c r="C9762" s="414">
        <v>5335</v>
      </c>
      <c r="D9762" s="414">
        <v>715.42</v>
      </c>
    </row>
    <row r="9763" spans="1:4" x14ac:dyDescent="0.2">
      <c r="A9763" s="415" t="s">
        <v>12205</v>
      </c>
      <c r="B9763" s="415" t="s">
        <v>5509</v>
      </c>
      <c r="C9763" s="414">
        <v>3536</v>
      </c>
      <c r="D9763" s="414">
        <v>474.18</v>
      </c>
    </row>
    <row r="9764" spans="1:4" x14ac:dyDescent="0.2">
      <c r="A9764" s="415" t="s">
        <v>12206</v>
      </c>
      <c r="B9764" s="415" t="s">
        <v>5505</v>
      </c>
      <c r="C9764" s="414">
        <v>2985.8215179316098</v>
      </c>
      <c r="D9764" s="414">
        <v>404.58</v>
      </c>
    </row>
    <row r="9765" spans="1:4" x14ac:dyDescent="0.2">
      <c r="A9765" s="415" t="s">
        <v>12206</v>
      </c>
      <c r="B9765" s="415" t="s">
        <v>5506</v>
      </c>
      <c r="C9765" s="414">
        <v>594.17848206839005</v>
      </c>
      <c r="D9765" s="414">
        <v>76.349999999999994</v>
      </c>
    </row>
    <row r="9766" spans="1:4" x14ac:dyDescent="0.2">
      <c r="A9766" s="415" t="s">
        <v>12207</v>
      </c>
      <c r="B9766" s="415" t="s">
        <v>5505</v>
      </c>
      <c r="C9766" s="414">
        <v>3290</v>
      </c>
      <c r="D9766" s="414">
        <v>445.8</v>
      </c>
    </row>
    <row r="9767" spans="1:4" x14ac:dyDescent="0.2">
      <c r="A9767" s="415" t="s">
        <v>12208</v>
      </c>
      <c r="B9767" s="415" t="s">
        <v>5505</v>
      </c>
      <c r="C9767" s="414">
        <v>2941</v>
      </c>
      <c r="D9767" s="414">
        <v>398.51</v>
      </c>
    </row>
    <row r="9768" spans="1:4" x14ac:dyDescent="0.2">
      <c r="A9768" s="415" t="s">
        <v>12209</v>
      </c>
      <c r="B9768" s="415" t="s">
        <v>5505</v>
      </c>
      <c r="C9768" s="414">
        <v>0</v>
      </c>
      <c r="D9768" s="414">
        <v>0</v>
      </c>
    </row>
    <row r="9769" spans="1:4" x14ac:dyDescent="0.2">
      <c r="A9769" s="415" t="s">
        <v>12209</v>
      </c>
      <c r="B9769" s="415" t="s">
        <v>5676</v>
      </c>
      <c r="C9769" s="414">
        <v>0</v>
      </c>
      <c r="D9769" s="414">
        <v>0</v>
      </c>
    </row>
    <row r="9770" spans="1:4" x14ac:dyDescent="0.2">
      <c r="A9770" s="415" t="s">
        <v>12209</v>
      </c>
      <c r="B9770" s="415" t="s">
        <v>5506</v>
      </c>
      <c r="C9770" s="414">
        <v>0</v>
      </c>
      <c r="D9770" s="414">
        <v>0</v>
      </c>
    </row>
    <row r="9771" spans="1:4" x14ac:dyDescent="0.2">
      <c r="A9771" s="415" t="s">
        <v>12210</v>
      </c>
      <c r="B9771" s="415" t="s">
        <v>5509</v>
      </c>
      <c r="C9771" s="414">
        <v>425</v>
      </c>
      <c r="D9771" s="414">
        <v>56.99</v>
      </c>
    </row>
    <row r="9772" spans="1:4" x14ac:dyDescent="0.2">
      <c r="A9772" s="415" t="s">
        <v>12211</v>
      </c>
      <c r="B9772" s="415" t="s">
        <v>5505</v>
      </c>
      <c r="C9772" s="414">
        <v>3789</v>
      </c>
      <c r="D9772" s="414">
        <v>513.41</v>
      </c>
    </row>
    <row r="9773" spans="1:4" x14ac:dyDescent="0.2">
      <c r="A9773" s="415" t="s">
        <v>12212</v>
      </c>
      <c r="B9773" s="415" t="s">
        <v>5501</v>
      </c>
      <c r="C9773" s="414">
        <v>4707</v>
      </c>
      <c r="D9773" s="414">
        <v>643.91999999999996</v>
      </c>
    </row>
    <row r="9774" spans="1:4" x14ac:dyDescent="0.2">
      <c r="A9774" s="415" t="s">
        <v>12213</v>
      </c>
      <c r="B9774" s="415" t="s">
        <v>5505</v>
      </c>
      <c r="C9774" s="414">
        <v>4064</v>
      </c>
      <c r="D9774" s="414">
        <v>550.66999999999996</v>
      </c>
    </row>
    <row r="9775" spans="1:4" x14ac:dyDescent="0.2">
      <c r="A9775" s="415" t="s">
        <v>12214</v>
      </c>
      <c r="B9775" s="415" t="s">
        <v>5505</v>
      </c>
      <c r="C9775" s="414">
        <v>6820</v>
      </c>
      <c r="D9775" s="414">
        <v>924.11</v>
      </c>
    </row>
    <row r="9776" spans="1:4" x14ac:dyDescent="0.2">
      <c r="A9776" s="415" t="s">
        <v>12215</v>
      </c>
      <c r="B9776" s="415" t="s">
        <v>5509</v>
      </c>
      <c r="C9776" s="414">
        <v>6651</v>
      </c>
      <c r="D9776" s="414">
        <v>891.9</v>
      </c>
    </row>
    <row r="9777" spans="1:4" x14ac:dyDescent="0.2">
      <c r="A9777" s="415" t="s">
        <v>6929</v>
      </c>
      <c r="B9777" s="415" t="s">
        <v>6454</v>
      </c>
      <c r="C9777" s="414">
        <v>279947.25</v>
      </c>
      <c r="D9777" s="414">
        <v>54372.83</v>
      </c>
    </row>
    <row r="9778" spans="1:4" x14ac:dyDescent="0.2">
      <c r="A9778" s="415" t="s">
        <v>6929</v>
      </c>
      <c r="B9778" s="415" t="s">
        <v>6455</v>
      </c>
      <c r="C9778" s="414">
        <v>260174</v>
      </c>
      <c r="D9778" s="414">
        <v>52366.59</v>
      </c>
    </row>
    <row r="9779" spans="1:4" x14ac:dyDescent="0.2">
      <c r="A9779" s="415" t="s">
        <v>6929</v>
      </c>
      <c r="B9779" s="415" t="s">
        <v>6456</v>
      </c>
      <c r="C9779" s="414">
        <v>280576.549999999</v>
      </c>
      <c r="D9779" s="414">
        <v>55822.19</v>
      </c>
    </row>
    <row r="9780" spans="1:4" x14ac:dyDescent="0.2">
      <c r="A9780" s="415" t="s">
        <v>6929</v>
      </c>
      <c r="B9780" s="415" t="s">
        <v>6457</v>
      </c>
      <c r="C9780" s="414">
        <v>167825.75</v>
      </c>
      <c r="D9780" s="414">
        <v>33406.6</v>
      </c>
    </row>
    <row r="9781" spans="1:4" x14ac:dyDescent="0.2">
      <c r="A9781" s="415" t="s">
        <v>6929</v>
      </c>
      <c r="B9781" s="415" t="s">
        <v>6458</v>
      </c>
      <c r="C9781" s="414">
        <v>266172.05</v>
      </c>
      <c r="D9781" s="414">
        <v>53427.46</v>
      </c>
    </row>
    <row r="9782" spans="1:4" x14ac:dyDescent="0.2">
      <c r="A9782" s="415" t="s">
        <v>6929</v>
      </c>
      <c r="B9782" s="415" t="s">
        <v>6459</v>
      </c>
      <c r="C9782" s="414">
        <v>231488.24999999901</v>
      </c>
      <c r="D9782" s="414">
        <v>45273.38</v>
      </c>
    </row>
    <row r="9783" spans="1:4" x14ac:dyDescent="0.2">
      <c r="A9783" s="415" t="s">
        <v>6929</v>
      </c>
      <c r="B9783" s="415" t="s">
        <v>6460</v>
      </c>
      <c r="C9783" s="414">
        <v>230918.49999999901</v>
      </c>
      <c r="D9783" s="414">
        <v>45277.41</v>
      </c>
    </row>
    <row r="9784" spans="1:4" x14ac:dyDescent="0.2">
      <c r="A9784" s="415" t="s">
        <v>6929</v>
      </c>
      <c r="B9784" s="415" t="s">
        <v>6461</v>
      </c>
      <c r="C9784" s="414">
        <v>234975.49999999901</v>
      </c>
      <c r="D9784" s="414">
        <v>46075.24</v>
      </c>
    </row>
    <row r="9785" spans="1:4" x14ac:dyDescent="0.2">
      <c r="A9785" s="415" t="s">
        <v>6929</v>
      </c>
      <c r="B9785" s="415" t="s">
        <v>6462</v>
      </c>
      <c r="C9785" s="414">
        <v>233310.3</v>
      </c>
      <c r="D9785" s="414">
        <v>44976.46</v>
      </c>
    </row>
    <row r="9786" spans="1:4" x14ac:dyDescent="0.2">
      <c r="A9786" s="415" t="s">
        <v>6929</v>
      </c>
      <c r="B9786" s="415" t="s">
        <v>6463</v>
      </c>
      <c r="C9786" s="414">
        <v>263313.75</v>
      </c>
      <c r="D9786" s="414">
        <v>49011.979999999901</v>
      </c>
    </row>
    <row r="9787" spans="1:4" x14ac:dyDescent="0.2">
      <c r="A9787" s="415" t="s">
        <v>6929</v>
      </c>
      <c r="B9787" s="415" t="s">
        <v>6464</v>
      </c>
      <c r="C9787" s="414">
        <v>250249.59999999899</v>
      </c>
      <c r="D9787" s="414">
        <v>46307.51</v>
      </c>
    </row>
    <row r="9788" spans="1:4" x14ac:dyDescent="0.2">
      <c r="A9788" s="415" t="s">
        <v>6929</v>
      </c>
      <c r="B9788" s="415" t="s">
        <v>6465</v>
      </c>
      <c r="C9788" s="414">
        <v>223373</v>
      </c>
      <c r="D9788" s="414">
        <v>41499.42</v>
      </c>
    </row>
    <row r="9789" spans="1:4" x14ac:dyDescent="0.2">
      <c r="A9789" s="415" t="s">
        <v>6930</v>
      </c>
      <c r="B9789" s="415" t="s">
        <v>415</v>
      </c>
      <c r="C9789" s="414">
        <v>809594.4</v>
      </c>
      <c r="D9789" s="414">
        <v>191630.99</v>
      </c>
    </row>
    <row r="9790" spans="1:4" x14ac:dyDescent="0.2">
      <c r="A9790" s="415" t="s">
        <v>6931</v>
      </c>
      <c r="B9790" s="415" t="s">
        <v>5043</v>
      </c>
      <c r="C9790" s="414">
        <v>168740</v>
      </c>
      <c r="D9790" s="414">
        <v>38725.83</v>
      </c>
    </row>
    <row r="9791" spans="1:4" x14ac:dyDescent="0.2">
      <c r="A9791" s="415" t="s">
        <v>12216</v>
      </c>
      <c r="B9791" s="415" t="s">
        <v>5501</v>
      </c>
      <c r="C9791" s="414">
        <v>3510</v>
      </c>
      <c r="D9791" s="414">
        <v>480.17</v>
      </c>
    </row>
    <row r="9792" spans="1:4" x14ac:dyDescent="0.2">
      <c r="A9792" s="415" t="s">
        <v>12217</v>
      </c>
      <c r="B9792" s="415" t="s">
        <v>5509</v>
      </c>
      <c r="C9792" s="414">
        <v>4661</v>
      </c>
      <c r="D9792" s="414">
        <v>625.04</v>
      </c>
    </row>
    <row r="9793" spans="1:4" x14ac:dyDescent="0.2">
      <c r="A9793" s="415" t="s">
        <v>12218</v>
      </c>
      <c r="B9793" s="415" t="s">
        <v>5175</v>
      </c>
      <c r="C9793" s="414">
        <v>8176.8707482993204</v>
      </c>
      <c r="D9793" s="414">
        <v>1301.76</v>
      </c>
    </row>
    <row r="9794" spans="1:4" x14ac:dyDescent="0.2">
      <c r="A9794" s="415" t="s">
        <v>12218</v>
      </c>
      <c r="B9794" s="415" t="s">
        <v>5193</v>
      </c>
      <c r="C9794" s="414">
        <v>3843.12925170068</v>
      </c>
      <c r="D9794" s="414">
        <v>580.30999999999995</v>
      </c>
    </row>
    <row r="9795" spans="1:4" x14ac:dyDescent="0.2">
      <c r="A9795" s="415" t="s">
        <v>12219</v>
      </c>
      <c r="B9795" s="415" t="s">
        <v>5182</v>
      </c>
      <c r="C9795" s="414">
        <v>3192</v>
      </c>
      <c r="D9795" s="414">
        <v>449.11</v>
      </c>
    </row>
    <row r="9796" spans="1:4" x14ac:dyDescent="0.2">
      <c r="A9796" s="415" t="s">
        <v>12220</v>
      </c>
      <c r="B9796" s="415" t="s">
        <v>5509</v>
      </c>
      <c r="C9796" s="414">
        <v>3413</v>
      </c>
      <c r="D9796" s="414">
        <v>457.68</v>
      </c>
    </row>
    <row r="9797" spans="1:4" x14ac:dyDescent="0.2">
      <c r="A9797" s="415" t="s">
        <v>12221</v>
      </c>
      <c r="B9797" s="415" t="s">
        <v>5505</v>
      </c>
      <c r="C9797" s="414">
        <v>2515</v>
      </c>
      <c r="D9797" s="414">
        <v>340.78</v>
      </c>
    </row>
    <row r="9798" spans="1:4" x14ac:dyDescent="0.2">
      <c r="A9798" s="415" t="s">
        <v>12222</v>
      </c>
      <c r="B9798" s="415" t="s">
        <v>5509</v>
      </c>
      <c r="C9798" s="414">
        <v>6007</v>
      </c>
      <c r="D9798" s="414">
        <v>805.54</v>
      </c>
    </row>
    <row r="9799" spans="1:4" x14ac:dyDescent="0.2">
      <c r="A9799" s="415" t="s">
        <v>12223</v>
      </c>
      <c r="B9799" s="415" t="s">
        <v>5509</v>
      </c>
      <c r="C9799" s="414">
        <v>1614</v>
      </c>
      <c r="D9799" s="414">
        <v>216.44</v>
      </c>
    </row>
    <row r="9800" spans="1:4" x14ac:dyDescent="0.2">
      <c r="A9800" s="415" t="s">
        <v>12224</v>
      </c>
      <c r="B9800" s="415" t="s">
        <v>5505</v>
      </c>
      <c r="C9800" s="414">
        <v>2904</v>
      </c>
      <c r="D9800" s="414">
        <v>393.49</v>
      </c>
    </row>
    <row r="9801" spans="1:4" x14ac:dyDescent="0.2">
      <c r="A9801" s="415" t="s">
        <v>12226</v>
      </c>
      <c r="B9801" s="415" t="s">
        <v>5509</v>
      </c>
      <c r="C9801" s="414">
        <v>5594</v>
      </c>
      <c r="D9801" s="414">
        <v>750.16</v>
      </c>
    </row>
    <row r="9802" spans="1:4" x14ac:dyDescent="0.2">
      <c r="A9802" s="415" t="s">
        <v>12227</v>
      </c>
      <c r="B9802" s="415" t="s">
        <v>5509</v>
      </c>
      <c r="C9802" s="414">
        <v>2694</v>
      </c>
      <c r="D9802" s="414">
        <v>361.27</v>
      </c>
    </row>
    <row r="9803" spans="1:4" x14ac:dyDescent="0.2">
      <c r="A9803" s="415" t="s">
        <v>12228</v>
      </c>
      <c r="B9803" s="415" t="s">
        <v>5509</v>
      </c>
      <c r="C9803" s="414">
        <v>1400</v>
      </c>
      <c r="D9803" s="414">
        <v>187.74</v>
      </c>
    </row>
    <row r="9804" spans="1:4" x14ac:dyDescent="0.2">
      <c r="A9804" s="415" t="s">
        <v>12229</v>
      </c>
      <c r="B9804" s="415" t="s">
        <v>5513</v>
      </c>
      <c r="C9804" s="414">
        <v>1775</v>
      </c>
      <c r="D9804" s="414">
        <v>235.72</v>
      </c>
    </row>
    <row r="9805" spans="1:4" x14ac:dyDescent="0.2">
      <c r="A9805" s="415" t="s">
        <v>12230</v>
      </c>
      <c r="B9805" s="415" t="s">
        <v>5509</v>
      </c>
      <c r="C9805" s="414">
        <v>4207</v>
      </c>
      <c r="D9805" s="414">
        <v>564.16</v>
      </c>
    </row>
    <row r="9806" spans="1:4" x14ac:dyDescent="0.2">
      <c r="A9806" s="415" t="s">
        <v>12231</v>
      </c>
      <c r="B9806" s="415" t="s">
        <v>5509</v>
      </c>
      <c r="C9806" s="414">
        <v>6932.08430913348</v>
      </c>
      <c r="D9806" s="414">
        <v>929.59</v>
      </c>
    </row>
    <row r="9807" spans="1:4" x14ac:dyDescent="0.2">
      <c r="A9807" s="415" t="s">
        <v>12231</v>
      </c>
      <c r="B9807" s="415" t="s">
        <v>5510</v>
      </c>
      <c r="C9807" s="414">
        <v>13787.915690866501</v>
      </c>
      <c r="D9807" s="414">
        <v>1753.82</v>
      </c>
    </row>
    <row r="9808" spans="1:4" x14ac:dyDescent="0.2">
      <c r="A9808" s="415" t="s">
        <v>12232</v>
      </c>
      <c r="B9808" s="415" t="s">
        <v>5509</v>
      </c>
      <c r="C9808" s="414">
        <v>5550</v>
      </c>
      <c r="D9808" s="414">
        <v>744.26</v>
      </c>
    </row>
    <row r="9809" spans="1:4" x14ac:dyDescent="0.2">
      <c r="A9809" s="415" t="s">
        <v>12233</v>
      </c>
      <c r="B9809" s="415" t="s">
        <v>5509</v>
      </c>
      <c r="C9809" s="414">
        <v>7699.4328922495197</v>
      </c>
      <c r="D9809" s="414">
        <v>1032.49</v>
      </c>
    </row>
    <row r="9810" spans="1:4" x14ac:dyDescent="0.2">
      <c r="A9810" s="415" t="s">
        <v>12233</v>
      </c>
      <c r="B9810" s="415" t="s">
        <v>5510</v>
      </c>
      <c r="C9810" s="414">
        <v>446.56710775047202</v>
      </c>
      <c r="D9810" s="414">
        <v>56.8</v>
      </c>
    </row>
    <row r="9811" spans="1:4" x14ac:dyDescent="0.2">
      <c r="A9811" s="415" t="s">
        <v>12234</v>
      </c>
      <c r="B9811" s="415" t="s">
        <v>5509</v>
      </c>
      <c r="C9811" s="414">
        <v>0</v>
      </c>
      <c r="D9811" s="414">
        <v>0</v>
      </c>
    </row>
    <row r="9812" spans="1:4" x14ac:dyDescent="0.2">
      <c r="A9812" s="415" t="s">
        <v>12235</v>
      </c>
      <c r="B9812" s="415" t="s">
        <v>5509</v>
      </c>
      <c r="C9812" s="414">
        <v>2696</v>
      </c>
      <c r="D9812" s="414">
        <v>361.53</v>
      </c>
    </row>
    <row r="9813" spans="1:4" x14ac:dyDescent="0.2">
      <c r="A9813" s="415" t="s">
        <v>12236</v>
      </c>
      <c r="B9813" s="415" t="s">
        <v>5513</v>
      </c>
      <c r="C9813" s="414">
        <v>3975</v>
      </c>
      <c r="D9813" s="414">
        <v>527.88</v>
      </c>
    </row>
    <row r="9814" spans="1:4" x14ac:dyDescent="0.2">
      <c r="A9814" s="415" t="s">
        <v>12237</v>
      </c>
      <c r="B9814" s="415" t="s">
        <v>5501</v>
      </c>
      <c r="C9814" s="414">
        <v>1592</v>
      </c>
      <c r="D9814" s="414">
        <v>217.78</v>
      </c>
    </row>
    <row r="9815" spans="1:4" x14ac:dyDescent="0.2">
      <c r="A9815" s="415" t="s">
        <v>12238</v>
      </c>
      <c r="B9815" s="415" t="s">
        <v>5177</v>
      </c>
      <c r="C9815" s="414">
        <v>1169</v>
      </c>
      <c r="D9815" s="414">
        <v>179.44</v>
      </c>
    </row>
    <row r="9816" spans="1:4" x14ac:dyDescent="0.2">
      <c r="A9816" s="415" t="s">
        <v>12239</v>
      </c>
      <c r="B9816" s="415" t="s">
        <v>5509</v>
      </c>
      <c r="C9816" s="414">
        <v>5185</v>
      </c>
      <c r="D9816" s="414">
        <v>695.31</v>
      </c>
    </row>
    <row r="9817" spans="1:4" x14ac:dyDescent="0.2">
      <c r="A9817" s="415" t="s">
        <v>12240</v>
      </c>
      <c r="B9817" s="415" t="s">
        <v>5513</v>
      </c>
      <c r="C9817" s="414">
        <v>2926</v>
      </c>
      <c r="D9817" s="414">
        <v>388.57</v>
      </c>
    </row>
    <row r="9818" spans="1:4" x14ac:dyDescent="0.2">
      <c r="A9818" s="415" t="s">
        <v>12241</v>
      </c>
      <c r="B9818" s="415" t="s">
        <v>5509</v>
      </c>
      <c r="C9818" s="414">
        <v>6608</v>
      </c>
      <c r="D9818" s="414">
        <v>886.13</v>
      </c>
    </row>
    <row r="9819" spans="1:4" x14ac:dyDescent="0.2">
      <c r="A9819" s="415" t="s">
        <v>12242</v>
      </c>
      <c r="B9819" s="415" t="s">
        <v>5509</v>
      </c>
      <c r="C9819" s="414">
        <v>2068.96551724137</v>
      </c>
      <c r="D9819" s="414">
        <v>277.45</v>
      </c>
    </row>
    <row r="9820" spans="1:4" x14ac:dyDescent="0.2">
      <c r="A9820" s="415" t="s">
        <v>12242</v>
      </c>
      <c r="B9820" s="415" t="s">
        <v>5510</v>
      </c>
      <c r="C9820" s="414">
        <v>991.03448275862002</v>
      </c>
      <c r="D9820" s="414">
        <v>126.06</v>
      </c>
    </row>
    <row r="9821" spans="1:4" x14ac:dyDescent="0.2">
      <c r="A9821" s="415" t="s">
        <v>12243</v>
      </c>
      <c r="B9821" s="415" t="s">
        <v>5513</v>
      </c>
      <c r="C9821" s="414">
        <v>6248</v>
      </c>
      <c r="D9821" s="414">
        <v>829.73</v>
      </c>
    </row>
    <row r="9822" spans="1:4" x14ac:dyDescent="0.2">
      <c r="A9822" s="415" t="s">
        <v>12244</v>
      </c>
      <c r="B9822" s="415" t="s">
        <v>5513</v>
      </c>
      <c r="C9822" s="414">
        <v>5238</v>
      </c>
      <c r="D9822" s="414">
        <v>695.61</v>
      </c>
    </row>
    <row r="9823" spans="1:4" x14ac:dyDescent="0.2">
      <c r="A9823" s="415" t="s">
        <v>12245</v>
      </c>
      <c r="B9823" s="415" t="s">
        <v>5505</v>
      </c>
      <c r="C9823" s="414">
        <v>8303.1674208144796</v>
      </c>
      <c r="D9823" s="414">
        <v>1125.08</v>
      </c>
    </row>
    <row r="9824" spans="1:4" x14ac:dyDescent="0.2">
      <c r="A9824" s="415" t="s">
        <v>12245</v>
      </c>
      <c r="B9824" s="415" t="s">
        <v>5676</v>
      </c>
      <c r="C9824" s="414">
        <v>1469.99999999999</v>
      </c>
      <c r="D9824" s="414">
        <v>43.39</v>
      </c>
    </row>
    <row r="9825" spans="1:4" x14ac:dyDescent="0.2">
      <c r="A9825" s="415" t="s">
        <v>12245</v>
      </c>
      <c r="B9825" s="415" t="s">
        <v>5506</v>
      </c>
      <c r="C9825" s="414">
        <v>24726.832579185499</v>
      </c>
      <c r="D9825" s="414">
        <v>3177.4</v>
      </c>
    </row>
    <row r="9826" spans="1:4" x14ac:dyDescent="0.2">
      <c r="A9826" s="415" t="s">
        <v>12246</v>
      </c>
      <c r="B9826" s="415" t="s">
        <v>5513</v>
      </c>
      <c r="C9826" s="414">
        <v>6628</v>
      </c>
      <c r="D9826" s="414">
        <v>880.2</v>
      </c>
    </row>
    <row r="9827" spans="1:4" x14ac:dyDescent="0.2">
      <c r="A9827" s="415" t="s">
        <v>12247</v>
      </c>
      <c r="B9827" s="415" t="s">
        <v>5513</v>
      </c>
      <c r="C9827" s="414">
        <v>4491</v>
      </c>
      <c r="D9827" s="414">
        <v>596.4</v>
      </c>
    </row>
    <row r="9828" spans="1:4" x14ac:dyDescent="0.2">
      <c r="A9828" s="415" t="s">
        <v>12248</v>
      </c>
      <c r="B9828" s="415" t="s">
        <v>5513</v>
      </c>
      <c r="C9828" s="414">
        <v>3386</v>
      </c>
      <c r="D9828" s="414">
        <v>449.66</v>
      </c>
    </row>
    <row r="9829" spans="1:4" x14ac:dyDescent="0.2">
      <c r="A9829" s="415" t="s">
        <v>12249</v>
      </c>
      <c r="B9829" s="415" t="s">
        <v>5501</v>
      </c>
      <c r="C9829" s="414">
        <v>6906.9306930693001</v>
      </c>
      <c r="D9829" s="414">
        <v>944.87</v>
      </c>
    </row>
    <row r="9830" spans="1:4" x14ac:dyDescent="0.2">
      <c r="A9830" s="415" t="s">
        <v>12249</v>
      </c>
      <c r="B9830" s="415" t="s">
        <v>5502</v>
      </c>
      <c r="C9830" s="414">
        <v>10533.0693069306</v>
      </c>
      <c r="D9830" s="414">
        <v>1367.19</v>
      </c>
    </row>
    <row r="9831" spans="1:4" x14ac:dyDescent="0.2">
      <c r="A9831" s="415" t="s">
        <v>12250</v>
      </c>
      <c r="B9831" s="415" t="s">
        <v>5513</v>
      </c>
      <c r="C9831" s="414">
        <v>6919</v>
      </c>
      <c r="D9831" s="414">
        <v>918.84</v>
      </c>
    </row>
    <row r="9832" spans="1:4" x14ac:dyDescent="0.2">
      <c r="A9832" s="415" t="s">
        <v>12251</v>
      </c>
      <c r="B9832" s="415" t="s">
        <v>5513</v>
      </c>
      <c r="C9832" s="414">
        <v>5326</v>
      </c>
      <c r="D9832" s="414">
        <v>707.29</v>
      </c>
    </row>
    <row r="9833" spans="1:4" x14ac:dyDescent="0.2">
      <c r="A9833" s="415" t="s">
        <v>12252</v>
      </c>
      <c r="B9833" s="415" t="s">
        <v>5181</v>
      </c>
      <c r="C9833" s="414">
        <v>6204</v>
      </c>
      <c r="D9833" s="414">
        <v>885.31</v>
      </c>
    </row>
    <row r="9834" spans="1:4" x14ac:dyDescent="0.2">
      <c r="A9834" s="415" t="s">
        <v>12253</v>
      </c>
      <c r="B9834" s="415" t="s">
        <v>5517</v>
      </c>
      <c r="C9834" s="414">
        <v>5265</v>
      </c>
      <c r="D9834" s="414">
        <v>691.82</v>
      </c>
    </row>
    <row r="9835" spans="1:4" x14ac:dyDescent="0.2">
      <c r="A9835" s="415" t="s">
        <v>12254</v>
      </c>
      <c r="B9835" s="415" t="s">
        <v>5513</v>
      </c>
      <c r="C9835" s="414">
        <v>3557</v>
      </c>
      <c r="D9835" s="414">
        <v>472.37</v>
      </c>
    </row>
    <row r="9836" spans="1:4" x14ac:dyDescent="0.2">
      <c r="A9836" s="415" t="s">
        <v>12255</v>
      </c>
      <c r="B9836" s="415" t="s">
        <v>5517</v>
      </c>
      <c r="C9836" s="414">
        <v>5939.1534391534396</v>
      </c>
      <c r="D9836" s="414">
        <v>780.4</v>
      </c>
    </row>
    <row r="9837" spans="1:4" x14ac:dyDescent="0.2">
      <c r="A9837" s="415" t="s">
        <v>12255</v>
      </c>
      <c r="B9837" s="415" t="s">
        <v>5518</v>
      </c>
      <c r="C9837" s="414">
        <v>795.84656084656001</v>
      </c>
      <c r="D9837" s="414">
        <v>99.24</v>
      </c>
    </row>
    <row r="9838" spans="1:4" x14ac:dyDescent="0.2">
      <c r="A9838" s="415" t="s">
        <v>12256</v>
      </c>
      <c r="B9838" s="415" t="s">
        <v>5517</v>
      </c>
      <c r="C9838" s="414">
        <v>3374</v>
      </c>
      <c r="D9838" s="414">
        <v>443.34</v>
      </c>
    </row>
    <row r="9839" spans="1:4" x14ac:dyDescent="0.2">
      <c r="A9839" s="415" t="s">
        <v>12257</v>
      </c>
      <c r="B9839" s="415" t="s">
        <v>5521</v>
      </c>
      <c r="C9839" s="414">
        <v>5165</v>
      </c>
      <c r="D9839" s="414">
        <v>671.97</v>
      </c>
    </row>
    <row r="9840" spans="1:4" x14ac:dyDescent="0.2">
      <c r="A9840" s="415" t="s">
        <v>12258</v>
      </c>
      <c r="B9840" s="415" t="s">
        <v>5513</v>
      </c>
      <c r="C9840" s="414">
        <v>5061</v>
      </c>
      <c r="D9840" s="414">
        <v>672.1</v>
      </c>
    </row>
    <row r="9841" spans="1:4" x14ac:dyDescent="0.2">
      <c r="A9841" s="415" t="s">
        <v>12259</v>
      </c>
      <c r="B9841" s="415" t="s">
        <v>5676</v>
      </c>
      <c r="C9841" s="414">
        <v>2745</v>
      </c>
      <c r="D9841" s="414">
        <v>81.03</v>
      </c>
    </row>
    <row r="9842" spans="1:4" x14ac:dyDescent="0.2">
      <c r="A9842" s="415" t="s">
        <v>12259</v>
      </c>
      <c r="B9842" s="415" t="s">
        <v>5183</v>
      </c>
      <c r="C9842" s="414">
        <v>4899.0640120567896</v>
      </c>
      <c r="D9842" s="414">
        <v>679.99</v>
      </c>
    </row>
    <row r="9843" spans="1:4" x14ac:dyDescent="0.2">
      <c r="A9843" s="415" t="s">
        <v>12259</v>
      </c>
      <c r="B9843" s="415" t="s">
        <v>5217</v>
      </c>
      <c r="C9843" s="414">
        <v>14697.1920361703</v>
      </c>
      <c r="D9843" s="414">
        <v>1935.62</v>
      </c>
    </row>
    <row r="9844" spans="1:4" x14ac:dyDescent="0.2">
      <c r="A9844" s="415" t="s">
        <v>12259</v>
      </c>
      <c r="B9844" s="415" t="s">
        <v>5218</v>
      </c>
      <c r="C9844" s="414">
        <v>5108.7439517728199</v>
      </c>
      <c r="D9844" s="414">
        <v>599.77</v>
      </c>
    </row>
    <row r="9845" spans="1:4" x14ac:dyDescent="0.2">
      <c r="A9845" s="415" t="s">
        <v>12260</v>
      </c>
      <c r="B9845" s="415" t="s">
        <v>5175</v>
      </c>
      <c r="C9845" s="414">
        <v>4426</v>
      </c>
      <c r="D9845" s="414">
        <v>704.62</v>
      </c>
    </row>
    <row r="9846" spans="1:4" x14ac:dyDescent="0.2">
      <c r="A9846" s="415" t="s">
        <v>12261</v>
      </c>
      <c r="B9846" s="415" t="s">
        <v>5517</v>
      </c>
      <c r="C9846" s="414">
        <v>6194.2697414395498</v>
      </c>
      <c r="D9846" s="414">
        <v>813.93</v>
      </c>
    </row>
    <row r="9847" spans="1:4" x14ac:dyDescent="0.2">
      <c r="A9847" s="415" t="s">
        <v>12261</v>
      </c>
      <c r="B9847" s="415" t="s">
        <v>5518</v>
      </c>
      <c r="C9847" s="414">
        <v>11533.730258560399</v>
      </c>
      <c r="D9847" s="414">
        <v>1438.26</v>
      </c>
    </row>
    <row r="9848" spans="1:4" x14ac:dyDescent="0.2">
      <c r="A9848" s="415" t="s">
        <v>12262</v>
      </c>
      <c r="B9848" s="415" t="s">
        <v>5517</v>
      </c>
      <c r="C9848" s="414">
        <v>6617</v>
      </c>
      <c r="D9848" s="414">
        <v>869.47</v>
      </c>
    </row>
    <row r="9849" spans="1:4" x14ac:dyDescent="0.2">
      <c r="A9849" s="415" t="s">
        <v>12263</v>
      </c>
      <c r="B9849" s="415" t="s">
        <v>5517</v>
      </c>
      <c r="C9849" s="414">
        <v>4612</v>
      </c>
      <c r="D9849" s="414">
        <v>606.02</v>
      </c>
    </row>
    <row r="9850" spans="1:4" x14ac:dyDescent="0.2">
      <c r="A9850" s="415" t="s">
        <v>12264</v>
      </c>
      <c r="B9850" s="415" t="s">
        <v>5517</v>
      </c>
      <c r="C9850" s="414">
        <v>7194</v>
      </c>
      <c r="D9850" s="414">
        <v>945.29</v>
      </c>
    </row>
    <row r="9851" spans="1:4" x14ac:dyDescent="0.2">
      <c r="A9851" s="415" t="s">
        <v>12265</v>
      </c>
      <c r="B9851" s="415" t="s">
        <v>5509</v>
      </c>
      <c r="C9851" s="414">
        <v>109</v>
      </c>
      <c r="D9851" s="414">
        <v>14.62</v>
      </c>
    </row>
    <row r="9852" spans="1:4" x14ac:dyDescent="0.2">
      <c r="A9852" s="415" t="s">
        <v>12266</v>
      </c>
      <c r="B9852" s="415" t="s">
        <v>5505</v>
      </c>
      <c r="C9852" s="414">
        <v>3421</v>
      </c>
      <c r="D9852" s="414">
        <v>463.55</v>
      </c>
    </row>
    <row r="9853" spans="1:4" x14ac:dyDescent="0.2">
      <c r="A9853" s="415" t="s">
        <v>12267</v>
      </c>
      <c r="B9853" s="415" t="s">
        <v>5517</v>
      </c>
      <c r="C9853" s="414">
        <v>3827</v>
      </c>
      <c r="D9853" s="414">
        <v>502.87</v>
      </c>
    </row>
    <row r="9854" spans="1:4" x14ac:dyDescent="0.2">
      <c r="A9854" s="415" t="s">
        <v>12268</v>
      </c>
      <c r="B9854" s="415" t="s">
        <v>5517</v>
      </c>
      <c r="C9854" s="414">
        <v>6035</v>
      </c>
      <c r="D9854" s="414">
        <v>793</v>
      </c>
    </row>
    <row r="9855" spans="1:4" x14ac:dyDescent="0.2">
      <c r="A9855" s="415" t="s">
        <v>12269</v>
      </c>
      <c r="B9855" s="415" t="s">
        <v>5513</v>
      </c>
      <c r="C9855" s="414">
        <v>5569</v>
      </c>
      <c r="D9855" s="414">
        <v>739.56</v>
      </c>
    </row>
    <row r="9856" spans="1:4" x14ac:dyDescent="0.2">
      <c r="A9856" s="415" t="s">
        <v>12270</v>
      </c>
      <c r="B9856" s="415" t="s">
        <v>5513</v>
      </c>
      <c r="C9856" s="414">
        <v>5827</v>
      </c>
      <c r="D9856" s="414">
        <v>773.83</v>
      </c>
    </row>
    <row r="9857" spans="1:4" x14ac:dyDescent="0.2">
      <c r="A9857" s="415" t="s">
        <v>12271</v>
      </c>
      <c r="B9857" s="415" t="s">
        <v>5513</v>
      </c>
      <c r="C9857" s="414">
        <v>6259</v>
      </c>
      <c r="D9857" s="414">
        <v>831.2</v>
      </c>
    </row>
    <row r="9858" spans="1:4" x14ac:dyDescent="0.2">
      <c r="A9858" s="415" t="s">
        <v>12272</v>
      </c>
      <c r="B9858" s="415" t="s">
        <v>5513</v>
      </c>
      <c r="C9858" s="414">
        <v>4410.2393617025</v>
      </c>
      <c r="D9858" s="414">
        <v>585.67999999999995</v>
      </c>
    </row>
    <row r="9859" spans="1:4" x14ac:dyDescent="0.2">
      <c r="A9859" s="415" t="s">
        <v>7038</v>
      </c>
      <c r="B9859" s="415" t="s">
        <v>6562</v>
      </c>
      <c r="C9859" s="414">
        <v>823678.66666658397</v>
      </c>
      <c r="D9859" s="414">
        <v>62706.66</v>
      </c>
    </row>
    <row r="9860" spans="1:4" x14ac:dyDescent="0.2">
      <c r="A9860" s="415" t="s">
        <v>7038</v>
      </c>
      <c r="B9860" s="415" t="s">
        <v>6563</v>
      </c>
      <c r="C9860" s="414">
        <v>667105.33333326597</v>
      </c>
      <c r="D9860" s="414">
        <v>54629.26</v>
      </c>
    </row>
    <row r="9861" spans="1:4" x14ac:dyDescent="0.2">
      <c r="A9861" s="415" t="s">
        <v>7038</v>
      </c>
      <c r="B9861" s="415" t="s">
        <v>6564</v>
      </c>
      <c r="C9861" s="414">
        <v>462207.99999995303</v>
      </c>
      <c r="D9861" s="414">
        <v>36579.14</v>
      </c>
    </row>
    <row r="9862" spans="1:4" x14ac:dyDescent="0.2">
      <c r="A9862" s="415" t="s">
        <v>7038</v>
      </c>
      <c r="B9862" s="415" t="s">
        <v>6565</v>
      </c>
      <c r="C9862" s="414">
        <v>409990.66666662501</v>
      </c>
      <c r="D9862" s="414">
        <v>31548.78</v>
      </c>
    </row>
    <row r="9863" spans="1:4" x14ac:dyDescent="0.2">
      <c r="A9863" s="415" t="s">
        <v>7038</v>
      </c>
      <c r="B9863" s="415" t="s">
        <v>6566</v>
      </c>
      <c r="C9863" s="414">
        <v>388533.33333329402</v>
      </c>
      <c r="D9863" s="414">
        <v>31937.439999999999</v>
      </c>
    </row>
    <row r="9864" spans="1:4" x14ac:dyDescent="0.2">
      <c r="A9864" s="415" t="s">
        <v>7038</v>
      </c>
      <c r="B9864" s="415" t="s">
        <v>6567</v>
      </c>
      <c r="C9864" s="414">
        <v>211331.999999978</v>
      </c>
      <c r="D9864" s="414">
        <v>15528.68</v>
      </c>
    </row>
    <row r="9865" spans="1:4" x14ac:dyDescent="0.2">
      <c r="A9865" s="415" t="s">
        <v>7038</v>
      </c>
      <c r="B9865" s="415" t="s">
        <v>6568</v>
      </c>
      <c r="C9865" s="414">
        <v>208187.99999997899</v>
      </c>
      <c r="D9865" s="414">
        <v>15882.66</v>
      </c>
    </row>
    <row r="9866" spans="1:4" x14ac:dyDescent="0.2">
      <c r="A9866" s="415" t="s">
        <v>7038</v>
      </c>
      <c r="B9866" s="415" t="s">
        <v>6569</v>
      </c>
      <c r="C9866" s="414">
        <v>265951.99999997299</v>
      </c>
      <c r="D9866" s="414">
        <v>19911.830000000002</v>
      </c>
    </row>
    <row r="9867" spans="1:4" x14ac:dyDescent="0.2">
      <c r="A9867" s="415" t="s">
        <v>7038</v>
      </c>
      <c r="B9867" s="415" t="s">
        <v>6570</v>
      </c>
      <c r="C9867" s="414">
        <v>168394.66666664899</v>
      </c>
      <c r="D9867" s="414">
        <v>12245.66</v>
      </c>
    </row>
    <row r="9868" spans="1:4" x14ac:dyDescent="0.2">
      <c r="A9868" s="415" t="s">
        <v>7038</v>
      </c>
      <c r="B9868" s="415" t="s">
        <v>6571</v>
      </c>
      <c r="C9868" s="414">
        <v>208257.33333331201</v>
      </c>
      <c r="D9868" s="414">
        <v>13780.39</v>
      </c>
    </row>
    <row r="9869" spans="1:4" x14ac:dyDescent="0.2">
      <c r="A9869" s="415" t="s">
        <v>7038</v>
      </c>
      <c r="B9869" s="415" t="s">
        <v>6572</v>
      </c>
      <c r="C9869" s="414">
        <v>426159.99999995698</v>
      </c>
      <c r="D9869" s="414">
        <v>28782.85</v>
      </c>
    </row>
    <row r="9870" spans="1:4" x14ac:dyDescent="0.2">
      <c r="A9870" s="415" t="s">
        <v>7038</v>
      </c>
      <c r="B9870" s="415" t="s">
        <v>6573</v>
      </c>
      <c r="C9870" s="414">
        <v>403334.666666626</v>
      </c>
      <c r="D9870" s="414">
        <v>30722</v>
      </c>
    </row>
    <row r="9871" spans="1:4" x14ac:dyDescent="0.2">
      <c r="A9871" s="415" t="s">
        <v>12273</v>
      </c>
      <c r="B9871" s="415" t="s">
        <v>5151</v>
      </c>
      <c r="C9871" s="414">
        <v>88387.860995734489</v>
      </c>
      <c r="D9871" s="414">
        <v>9740.32</v>
      </c>
    </row>
    <row r="9872" spans="1:4" x14ac:dyDescent="0.2">
      <c r="A9872" s="415" t="s">
        <v>12274</v>
      </c>
      <c r="B9872" s="415" t="s">
        <v>5517</v>
      </c>
      <c r="C9872" s="414">
        <v>2561</v>
      </c>
      <c r="D9872" s="414">
        <v>336.52</v>
      </c>
    </row>
    <row r="9873" spans="1:4" x14ac:dyDescent="0.2">
      <c r="A9873" s="415" t="s">
        <v>12275</v>
      </c>
      <c r="B9873" s="415" t="s">
        <v>5517</v>
      </c>
      <c r="C9873" s="414">
        <v>2515</v>
      </c>
      <c r="D9873" s="414">
        <v>330.47</v>
      </c>
    </row>
    <row r="9874" spans="1:4" x14ac:dyDescent="0.2">
      <c r="A9874" s="415" t="s">
        <v>12276</v>
      </c>
      <c r="B9874" s="415" t="s">
        <v>5517</v>
      </c>
      <c r="C9874" s="414">
        <v>6690</v>
      </c>
      <c r="D9874" s="414">
        <v>879.07</v>
      </c>
    </row>
    <row r="9875" spans="1:4" x14ac:dyDescent="0.2">
      <c r="A9875" s="415" t="s">
        <v>12277</v>
      </c>
      <c r="B9875" s="415" t="s">
        <v>5182</v>
      </c>
      <c r="C9875" s="414">
        <v>6529</v>
      </c>
      <c r="D9875" s="414">
        <v>918.63</v>
      </c>
    </row>
    <row r="9876" spans="1:4" x14ac:dyDescent="0.2">
      <c r="A9876" s="415" t="s">
        <v>12278</v>
      </c>
      <c r="B9876" s="415" t="s">
        <v>5178</v>
      </c>
      <c r="C9876" s="414">
        <v>3732.7935222671999</v>
      </c>
      <c r="D9876" s="414">
        <v>562.53</v>
      </c>
    </row>
    <row r="9877" spans="1:4" x14ac:dyDescent="0.2">
      <c r="A9877" s="415" t="s">
        <v>12278</v>
      </c>
      <c r="B9877" s="415" t="s">
        <v>5202</v>
      </c>
      <c r="C9877" s="414">
        <v>5487.2064777327896</v>
      </c>
      <c r="D9877" s="414">
        <v>784.67</v>
      </c>
    </row>
    <row r="9878" spans="1:4" x14ac:dyDescent="0.2">
      <c r="A9878" s="415" t="s">
        <v>12279</v>
      </c>
      <c r="B9878" s="415" t="s">
        <v>5173</v>
      </c>
      <c r="C9878" s="414">
        <v>2198</v>
      </c>
      <c r="D9878" s="414">
        <v>365.75</v>
      </c>
    </row>
    <row r="9879" spans="1:4" x14ac:dyDescent="0.2">
      <c r="A9879" s="415" t="s">
        <v>12280</v>
      </c>
      <c r="B9879" s="415" t="s">
        <v>5517</v>
      </c>
      <c r="C9879" s="414">
        <v>5902.3323615160298</v>
      </c>
      <c r="D9879" s="414">
        <v>775.57</v>
      </c>
    </row>
    <row r="9880" spans="1:4" x14ac:dyDescent="0.2">
      <c r="A9880" s="415" t="s">
        <v>12280</v>
      </c>
      <c r="B9880" s="415" t="s">
        <v>5518</v>
      </c>
      <c r="C9880" s="414">
        <v>10293.667638483899</v>
      </c>
      <c r="D9880" s="414">
        <v>1283.6199999999999</v>
      </c>
    </row>
    <row r="9881" spans="1:4" x14ac:dyDescent="0.2">
      <c r="A9881" s="415" t="s">
        <v>12281</v>
      </c>
      <c r="B9881" s="415" t="s">
        <v>5181</v>
      </c>
      <c r="C9881" s="414">
        <v>6929.1228070175403</v>
      </c>
      <c r="D9881" s="414">
        <v>988.79</v>
      </c>
    </row>
    <row r="9882" spans="1:4" x14ac:dyDescent="0.2">
      <c r="A9882" s="415" t="s">
        <v>12281</v>
      </c>
      <c r="B9882" s="415" t="s">
        <v>5211</v>
      </c>
      <c r="C9882" s="414">
        <v>2944.8771929824502</v>
      </c>
      <c r="D9882" s="414">
        <v>398.74</v>
      </c>
    </row>
    <row r="9883" spans="1:4" x14ac:dyDescent="0.2">
      <c r="A9883" s="415" t="s">
        <v>12282</v>
      </c>
      <c r="B9883" s="415" t="s">
        <v>5517</v>
      </c>
      <c r="C9883" s="414">
        <v>3275</v>
      </c>
      <c r="D9883" s="414">
        <v>430.34</v>
      </c>
    </row>
    <row r="9884" spans="1:4" x14ac:dyDescent="0.2">
      <c r="A9884" s="415" t="s">
        <v>12283</v>
      </c>
      <c r="B9884" s="415" t="s">
        <v>5513</v>
      </c>
      <c r="C9884" s="414">
        <v>4123</v>
      </c>
      <c r="D9884" s="414">
        <v>547.53</v>
      </c>
    </row>
    <row r="9885" spans="1:4" x14ac:dyDescent="0.2">
      <c r="A9885" s="415" t="s">
        <v>12284</v>
      </c>
      <c r="B9885" s="415" t="s">
        <v>5181</v>
      </c>
      <c r="C9885" s="414">
        <v>2767.6923076922999</v>
      </c>
      <c r="D9885" s="414">
        <v>394.95</v>
      </c>
    </row>
    <row r="9886" spans="1:4" x14ac:dyDescent="0.2">
      <c r="A9886" s="415" t="s">
        <v>12284</v>
      </c>
      <c r="B9886" s="415" t="s">
        <v>5211</v>
      </c>
      <c r="C9886" s="414">
        <v>830.30769230769204</v>
      </c>
      <c r="D9886" s="414">
        <v>112.42</v>
      </c>
    </row>
    <row r="9887" spans="1:4" x14ac:dyDescent="0.2">
      <c r="A9887" s="415" t="s">
        <v>12285</v>
      </c>
      <c r="B9887" s="415" t="s">
        <v>5525</v>
      </c>
      <c r="C9887" s="414">
        <v>4476</v>
      </c>
      <c r="D9887" s="414">
        <v>576.51</v>
      </c>
    </row>
    <row r="9888" spans="1:4" x14ac:dyDescent="0.2">
      <c r="A9888" s="415" t="s">
        <v>12286</v>
      </c>
      <c r="B9888" s="415" t="s">
        <v>5517</v>
      </c>
      <c r="C9888" s="414">
        <v>2098.0861244019102</v>
      </c>
      <c r="D9888" s="414">
        <v>275.69</v>
      </c>
    </row>
    <row r="9889" spans="1:4" x14ac:dyDescent="0.2">
      <c r="A9889" s="415" t="s">
        <v>12286</v>
      </c>
      <c r="B9889" s="415" t="s">
        <v>5518</v>
      </c>
      <c r="C9889" s="414">
        <v>4040.9138755980798</v>
      </c>
      <c r="D9889" s="414">
        <v>503.9</v>
      </c>
    </row>
    <row r="9890" spans="1:4" x14ac:dyDescent="0.2">
      <c r="A9890" s="415" t="s">
        <v>12287</v>
      </c>
      <c r="B9890" s="415" t="s">
        <v>5513</v>
      </c>
      <c r="C9890" s="414">
        <v>3232</v>
      </c>
      <c r="D9890" s="414">
        <v>429.21</v>
      </c>
    </row>
    <row r="9891" spans="1:4" x14ac:dyDescent="0.2">
      <c r="A9891" s="415" t="s">
        <v>12288</v>
      </c>
      <c r="B9891" s="415" t="s">
        <v>5513</v>
      </c>
      <c r="C9891" s="414">
        <v>3598</v>
      </c>
      <c r="D9891" s="414">
        <v>477.81</v>
      </c>
    </row>
    <row r="9892" spans="1:4" x14ac:dyDescent="0.2">
      <c r="A9892" s="415" t="s">
        <v>12289</v>
      </c>
      <c r="B9892" s="415" t="s">
        <v>5513</v>
      </c>
      <c r="C9892" s="414">
        <v>6626</v>
      </c>
      <c r="D9892" s="414">
        <v>879.93</v>
      </c>
    </row>
    <row r="9893" spans="1:4" x14ac:dyDescent="0.2">
      <c r="A9893" s="415" t="s">
        <v>12291</v>
      </c>
      <c r="B9893" s="415" t="s">
        <v>5513</v>
      </c>
      <c r="C9893" s="414">
        <v>4336</v>
      </c>
      <c r="D9893" s="414">
        <v>575.82000000000005</v>
      </c>
    </row>
    <row r="9894" spans="1:4" x14ac:dyDescent="0.2">
      <c r="A9894" s="415" t="s">
        <v>12292</v>
      </c>
      <c r="B9894" s="415" t="s">
        <v>5517</v>
      </c>
      <c r="C9894" s="414">
        <v>2253</v>
      </c>
      <c r="D9894" s="414">
        <v>296.04000000000002</v>
      </c>
    </row>
    <row r="9895" spans="1:4" x14ac:dyDescent="0.2">
      <c r="A9895" s="415" t="s">
        <v>12293</v>
      </c>
      <c r="B9895" s="415" t="s">
        <v>5513</v>
      </c>
      <c r="C9895" s="414">
        <v>3309</v>
      </c>
      <c r="D9895" s="414">
        <v>439.44</v>
      </c>
    </row>
    <row r="9896" spans="1:4" x14ac:dyDescent="0.2">
      <c r="A9896" s="415" t="s">
        <v>12294</v>
      </c>
      <c r="B9896" s="415" t="s">
        <v>5513</v>
      </c>
      <c r="C9896" s="414">
        <v>8019</v>
      </c>
      <c r="D9896" s="414">
        <v>1064.92</v>
      </c>
    </row>
    <row r="9897" spans="1:4" x14ac:dyDescent="0.2">
      <c r="A9897" s="415" t="s">
        <v>12295</v>
      </c>
      <c r="B9897" s="415" t="s">
        <v>5513</v>
      </c>
      <c r="C9897" s="414">
        <v>1590</v>
      </c>
      <c r="D9897" s="414">
        <v>211.15</v>
      </c>
    </row>
    <row r="9898" spans="1:4" x14ac:dyDescent="0.2">
      <c r="A9898" s="415" t="s">
        <v>12296</v>
      </c>
      <c r="B9898" s="415" t="s">
        <v>5517</v>
      </c>
      <c r="C9898" s="414">
        <v>1228</v>
      </c>
      <c r="D9898" s="414">
        <v>161.35</v>
      </c>
    </row>
    <row r="9899" spans="1:4" x14ac:dyDescent="0.2">
      <c r="A9899" s="415" t="s">
        <v>12297</v>
      </c>
      <c r="B9899" s="415" t="s">
        <v>5517</v>
      </c>
      <c r="C9899" s="414">
        <v>7570.9090909090901</v>
      </c>
      <c r="D9899" s="414">
        <v>994.82</v>
      </c>
    </row>
    <row r="9900" spans="1:4" x14ac:dyDescent="0.2">
      <c r="A9900" s="415" t="s">
        <v>12297</v>
      </c>
      <c r="B9900" s="415" t="s">
        <v>5518</v>
      </c>
      <c r="C9900" s="414">
        <v>757.09090909090901</v>
      </c>
      <c r="D9900" s="414">
        <v>94.41</v>
      </c>
    </row>
    <row r="9901" spans="1:4" x14ac:dyDescent="0.2">
      <c r="A9901" s="415" t="s">
        <v>12298</v>
      </c>
      <c r="B9901" s="415" t="s">
        <v>5517</v>
      </c>
      <c r="C9901" s="414">
        <v>7666</v>
      </c>
      <c r="D9901" s="414">
        <v>1007.31</v>
      </c>
    </row>
    <row r="9902" spans="1:4" x14ac:dyDescent="0.2">
      <c r="A9902" s="415" t="s">
        <v>12299</v>
      </c>
      <c r="B9902" s="415" t="s">
        <v>5517</v>
      </c>
      <c r="C9902" s="414">
        <v>1871</v>
      </c>
      <c r="D9902" s="414">
        <v>245.85</v>
      </c>
    </row>
    <row r="9903" spans="1:4" x14ac:dyDescent="0.2">
      <c r="A9903" s="415" t="s">
        <v>12300</v>
      </c>
      <c r="B9903" s="415" t="s">
        <v>5182</v>
      </c>
      <c r="C9903" s="414">
        <v>2639</v>
      </c>
      <c r="D9903" s="414">
        <v>371.31</v>
      </c>
    </row>
    <row r="9904" spans="1:4" x14ac:dyDescent="0.2">
      <c r="A9904" s="415" t="s">
        <v>12301</v>
      </c>
      <c r="B9904" s="415" t="s">
        <v>5517</v>
      </c>
      <c r="C9904" s="414">
        <v>3586</v>
      </c>
      <c r="D9904" s="414">
        <v>471.2</v>
      </c>
    </row>
    <row r="9905" spans="1:4" x14ac:dyDescent="0.2">
      <c r="A9905" s="415" t="s">
        <v>12302</v>
      </c>
      <c r="B9905" s="415" t="s">
        <v>5517</v>
      </c>
      <c r="C9905" s="414">
        <v>1244</v>
      </c>
      <c r="D9905" s="414">
        <v>163.46</v>
      </c>
    </row>
    <row r="9906" spans="1:4" x14ac:dyDescent="0.2">
      <c r="A9906" s="415" t="s">
        <v>12303</v>
      </c>
      <c r="B9906" s="415" t="s">
        <v>5517</v>
      </c>
      <c r="C9906" s="414">
        <v>5997</v>
      </c>
      <c r="D9906" s="414">
        <v>788.01</v>
      </c>
    </row>
    <row r="9907" spans="1:4" x14ac:dyDescent="0.2">
      <c r="A9907" s="415" t="s">
        <v>12304</v>
      </c>
      <c r="B9907" s="415" t="s">
        <v>5182</v>
      </c>
      <c r="C9907" s="414">
        <v>6902.9126213594</v>
      </c>
      <c r="D9907" s="414">
        <v>971.24</v>
      </c>
    </row>
    <row r="9908" spans="1:4" x14ac:dyDescent="0.2">
      <c r="A9908" s="415" t="s">
        <v>12304</v>
      </c>
      <c r="B9908" s="415" t="s">
        <v>5214</v>
      </c>
      <c r="C9908" s="414">
        <v>6385.1941747574401</v>
      </c>
      <c r="D9908" s="414">
        <v>852.42</v>
      </c>
    </row>
    <row r="9909" spans="1:4" x14ac:dyDescent="0.2">
      <c r="A9909" s="415" t="s">
        <v>12305</v>
      </c>
      <c r="B9909" s="415" t="s">
        <v>5521</v>
      </c>
      <c r="C9909" s="414">
        <v>3522</v>
      </c>
      <c r="D9909" s="414">
        <v>458.21</v>
      </c>
    </row>
    <row r="9910" spans="1:4" x14ac:dyDescent="0.2">
      <c r="A9910" s="415" t="s">
        <v>12306</v>
      </c>
      <c r="B9910" s="415" t="s">
        <v>5513</v>
      </c>
      <c r="C9910" s="414">
        <v>7280</v>
      </c>
      <c r="D9910" s="414">
        <v>966.78</v>
      </c>
    </row>
    <row r="9911" spans="1:4" x14ac:dyDescent="0.2">
      <c r="A9911" s="415" t="s">
        <v>12306</v>
      </c>
      <c r="B9911" s="415" t="s">
        <v>5514</v>
      </c>
      <c r="C9911" s="414">
        <v>3640</v>
      </c>
      <c r="D9911" s="414">
        <v>458.64</v>
      </c>
    </row>
    <row r="9912" spans="1:4" x14ac:dyDescent="0.2">
      <c r="A9912" s="415" t="s">
        <v>12307</v>
      </c>
      <c r="B9912" s="415" t="s">
        <v>5509</v>
      </c>
      <c r="C9912" s="414">
        <v>5526</v>
      </c>
      <c r="D9912" s="414">
        <v>741.04</v>
      </c>
    </row>
    <row r="9913" spans="1:4" x14ac:dyDescent="0.2">
      <c r="A9913" s="415" t="s">
        <v>12308</v>
      </c>
      <c r="B9913" s="415" t="s">
        <v>5525</v>
      </c>
      <c r="C9913" s="414">
        <v>1710.12145748987</v>
      </c>
      <c r="D9913" s="414">
        <v>220.26</v>
      </c>
    </row>
    <row r="9914" spans="1:4" x14ac:dyDescent="0.2">
      <c r="A9914" s="415" t="s">
        <v>12308</v>
      </c>
      <c r="B9914" s="415" t="s">
        <v>5526</v>
      </c>
      <c r="C9914" s="414">
        <v>5130.3643724696303</v>
      </c>
      <c r="D9914" s="414">
        <v>626.92999999999995</v>
      </c>
    </row>
    <row r="9915" spans="1:4" x14ac:dyDescent="0.2">
      <c r="A9915" s="415" t="s">
        <v>12308</v>
      </c>
      <c r="B9915" s="415" t="s">
        <v>5527</v>
      </c>
      <c r="C9915" s="414">
        <v>1607.5141700404799</v>
      </c>
      <c r="D9915" s="414">
        <v>175.22</v>
      </c>
    </row>
    <row r="9916" spans="1:4" x14ac:dyDescent="0.2">
      <c r="A9916" s="415" t="s">
        <v>12309</v>
      </c>
      <c r="B9916" s="415" t="s">
        <v>5501</v>
      </c>
      <c r="C9916" s="414">
        <v>564.413793103481</v>
      </c>
      <c r="D9916" s="414">
        <v>77.209999999999994</v>
      </c>
    </row>
    <row r="9917" spans="1:4" x14ac:dyDescent="0.2">
      <c r="A9917" s="415" t="s">
        <v>12310</v>
      </c>
      <c r="B9917" s="415" t="s">
        <v>5517</v>
      </c>
      <c r="C9917" s="414">
        <v>1662</v>
      </c>
      <c r="D9917" s="414">
        <v>218.39</v>
      </c>
    </row>
    <row r="9918" spans="1:4" x14ac:dyDescent="0.2">
      <c r="A9918" s="415" t="s">
        <v>12311</v>
      </c>
      <c r="B9918" s="415" t="s">
        <v>5517</v>
      </c>
      <c r="C9918" s="414">
        <v>5788.4210526315701</v>
      </c>
      <c r="D9918" s="414">
        <v>760.6</v>
      </c>
    </row>
    <row r="9919" spans="1:4" x14ac:dyDescent="0.2">
      <c r="A9919" s="415" t="s">
        <v>12311</v>
      </c>
      <c r="B9919" s="415" t="s">
        <v>5676</v>
      </c>
      <c r="C9919" s="414">
        <v>82.758660708332997</v>
      </c>
      <c r="D9919" s="414">
        <v>2.44</v>
      </c>
    </row>
    <row r="9920" spans="1:4" x14ac:dyDescent="0.2">
      <c r="A9920" s="415" t="s">
        <v>12311</v>
      </c>
      <c r="B9920" s="415" t="s">
        <v>5518</v>
      </c>
      <c r="C9920" s="414">
        <v>810.378947368421</v>
      </c>
      <c r="D9920" s="414">
        <v>101.05</v>
      </c>
    </row>
    <row r="9921" spans="1:4" x14ac:dyDescent="0.2">
      <c r="A9921" s="415" t="s">
        <v>12312</v>
      </c>
      <c r="B9921" s="415" t="s">
        <v>5183</v>
      </c>
      <c r="C9921" s="414">
        <v>166.90856313497801</v>
      </c>
      <c r="D9921" s="414">
        <v>23.17</v>
      </c>
    </row>
    <row r="9922" spans="1:4" x14ac:dyDescent="0.2">
      <c r="A9922" s="415" t="s">
        <v>12312</v>
      </c>
      <c r="B9922" s="415" t="s">
        <v>5217</v>
      </c>
      <c r="C9922" s="414">
        <v>500.72568940493397</v>
      </c>
      <c r="D9922" s="414">
        <v>65.95</v>
      </c>
    </row>
    <row r="9923" spans="1:4" x14ac:dyDescent="0.2">
      <c r="A9923" s="415" t="s">
        <v>12312</v>
      </c>
      <c r="B9923" s="415" t="s">
        <v>5218</v>
      </c>
      <c r="C9923" s="414">
        <v>482.36574746008699</v>
      </c>
      <c r="D9923" s="414">
        <v>56.63</v>
      </c>
    </row>
    <row r="9924" spans="1:4" x14ac:dyDescent="0.2">
      <c r="A9924" s="415" t="s">
        <v>12313</v>
      </c>
      <c r="B9924" s="415" t="s">
        <v>5513</v>
      </c>
      <c r="C9924" s="414">
        <v>7527.8571428571404</v>
      </c>
      <c r="D9924" s="414">
        <v>999.7</v>
      </c>
    </row>
    <row r="9925" spans="1:4" x14ac:dyDescent="0.2">
      <c r="A9925" s="415" t="s">
        <v>12313</v>
      </c>
      <c r="B9925" s="415" t="s">
        <v>5676</v>
      </c>
      <c r="C9925" s="414">
        <v>1205</v>
      </c>
      <c r="D9925" s="414">
        <v>35.57</v>
      </c>
    </row>
    <row r="9926" spans="1:4" x14ac:dyDescent="0.2">
      <c r="A9926" s="415" t="s">
        <v>12313</v>
      </c>
      <c r="B9926" s="415" t="s">
        <v>5514</v>
      </c>
      <c r="C9926" s="414">
        <v>22583.571428571398</v>
      </c>
      <c r="D9926" s="414">
        <v>2845.53</v>
      </c>
    </row>
    <row r="9927" spans="1:4" x14ac:dyDescent="0.2">
      <c r="A9927" s="415" t="s">
        <v>12313</v>
      </c>
      <c r="B9927" s="415" t="s">
        <v>5515</v>
      </c>
      <c r="C9927" s="414">
        <v>22583.571428571398</v>
      </c>
      <c r="D9927" s="414">
        <v>2536.14</v>
      </c>
    </row>
    <row r="9928" spans="1:4" x14ac:dyDescent="0.2">
      <c r="A9928" s="415" t="s">
        <v>12314</v>
      </c>
      <c r="B9928" s="415" t="s">
        <v>1100</v>
      </c>
      <c r="C9928" s="414">
        <v>11062</v>
      </c>
      <c r="D9928" s="414">
        <v>6349.59</v>
      </c>
    </row>
    <row r="9929" spans="1:4" x14ac:dyDescent="0.2">
      <c r="A9929" s="415" t="s">
        <v>12315</v>
      </c>
      <c r="B9929" s="415" t="s">
        <v>5521</v>
      </c>
      <c r="C9929" s="414">
        <v>4802</v>
      </c>
      <c r="D9929" s="414">
        <v>624.74</v>
      </c>
    </row>
    <row r="9930" spans="1:4" x14ac:dyDescent="0.2">
      <c r="A9930" s="415" t="s">
        <v>12316</v>
      </c>
      <c r="B9930" s="415" t="s">
        <v>5521</v>
      </c>
      <c r="C9930" s="414">
        <v>6352</v>
      </c>
      <c r="D9930" s="414">
        <v>826.4</v>
      </c>
    </row>
    <row r="9931" spans="1:4" x14ac:dyDescent="0.2">
      <c r="A9931" s="415" t="s">
        <v>12317</v>
      </c>
      <c r="B9931" s="415" t="s">
        <v>5521</v>
      </c>
      <c r="C9931" s="414">
        <v>7107.1428571428496</v>
      </c>
      <c r="D9931" s="414">
        <v>924.64</v>
      </c>
    </row>
    <row r="9932" spans="1:4" x14ac:dyDescent="0.2">
      <c r="A9932" s="415" t="s">
        <v>12317</v>
      </c>
      <c r="B9932" s="415" t="s">
        <v>5522</v>
      </c>
      <c r="C9932" s="414">
        <v>2643.8571428571399</v>
      </c>
      <c r="D9932" s="414">
        <v>326.25</v>
      </c>
    </row>
    <row r="9933" spans="1:4" x14ac:dyDescent="0.2">
      <c r="A9933" s="415" t="s">
        <v>12318</v>
      </c>
      <c r="B9933" s="415" t="s">
        <v>5521</v>
      </c>
      <c r="C9933" s="414">
        <v>4751</v>
      </c>
      <c r="D9933" s="414">
        <v>618.11</v>
      </c>
    </row>
    <row r="9934" spans="1:4" x14ac:dyDescent="0.2">
      <c r="A9934" s="415" t="s">
        <v>12319</v>
      </c>
      <c r="B9934" s="415" t="s">
        <v>5521</v>
      </c>
      <c r="C9934" s="414">
        <v>1438</v>
      </c>
      <c r="D9934" s="414">
        <v>187.08</v>
      </c>
    </row>
    <row r="9935" spans="1:4" x14ac:dyDescent="0.2">
      <c r="A9935" s="415" t="s">
        <v>12320</v>
      </c>
      <c r="B9935" s="415" t="s">
        <v>5513</v>
      </c>
      <c r="C9935" s="414">
        <v>2088</v>
      </c>
      <c r="D9935" s="414">
        <v>277.29000000000002</v>
      </c>
    </row>
    <row r="9936" spans="1:4" x14ac:dyDescent="0.2">
      <c r="A9936" s="415" t="s">
        <v>12321</v>
      </c>
      <c r="B9936" s="415" t="s">
        <v>5517</v>
      </c>
      <c r="C9936" s="414">
        <v>7810</v>
      </c>
      <c r="D9936" s="414">
        <v>1026.23</v>
      </c>
    </row>
    <row r="9937" spans="1:4" x14ac:dyDescent="0.2">
      <c r="A9937" s="415" t="s">
        <v>12322</v>
      </c>
      <c r="B9937" s="415" t="s">
        <v>5525</v>
      </c>
      <c r="C9937" s="414">
        <v>3372</v>
      </c>
      <c r="D9937" s="414">
        <v>434.31</v>
      </c>
    </row>
    <row r="9938" spans="1:4" x14ac:dyDescent="0.2">
      <c r="A9938" s="415" t="s">
        <v>12323</v>
      </c>
      <c r="B9938" s="415" t="s">
        <v>5182</v>
      </c>
      <c r="C9938" s="414">
        <v>2877</v>
      </c>
      <c r="D9938" s="414">
        <v>404.79</v>
      </c>
    </row>
    <row r="9939" spans="1:4" x14ac:dyDescent="0.2">
      <c r="A9939" s="415" t="s">
        <v>12324</v>
      </c>
      <c r="B9939" s="415" t="s">
        <v>5517</v>
      </c>
      <c r="C9939" s="414">
        <v>7777</v>
      </c>
      <c r="D9939" s="414">
        <v>1021.9</v>
      </c>
    </row>
    <row r="9940" spans="1:4" x14ac:dyDescent="0.2">
      <c r="A9940" s="415" t="s">
        <v>12325</v>
      </c>
      <c r="B9940" s="415" t="s">
        <v>5181</v>
      </c>
      <c r="C9940" s="414">
        <v>4603</v>
      </c>
      <c r="D9940" s="414">
        <v>656.85</v>
      </c>
    </row>
    <row r="9941" spans="1:4" x14ac:dyDescent="0.2">
      <c r="A9941" s="415" t="s">
        <v>12327</v>
      </c>
      <c r="B9941" s="415" t="s">
        <v>5181</v>
      </c>
      <c r="C9941" s="414">
        <v>3773</v>
      </c>
      <c r="D9941" s="414">
        <v>538.41</v>
      </c>
    </row>
    <row r="9942" spans="1:4" x14ac:dyDescent="0.2">
      <c r="A9942" s="415" t="s">
        <v>12328</v>
      </c>
      <c r="B9942" s="415" t="s">
        <v>5525</v>
      </c>
      <c r="C9942" s="414">
        <v>2577</v>
      </c>
      <c r="D9942" s="414">
        <v>331.92</v>
      </c>
    </row>
    <row r="9943" spans="1:4" x14ac:dyDescent="0.2">
      <c r="A9943" s="415" t="s">
        <v>12329</v>
      </c>
      <c r="B9943" s="415" t="s">
        <v>5525</v>
      </c>
      <c r="C9943" s="414">
        <v>3840</v>
      </c>
      <c r="D9943" s="414">
        <v>494.59</v>
      </c>
    </row>
    <row r="9944" spans="1:4" x14ac:dyDescent="0.2">
      <c r="A9944" s="415" t="s">
        <v>12330</v>
      </c>
      <c r="B9944" s="415" t="s">
        <v>5525</v>
      </c>
      <c r="C9944" s="414">
        <v>3001</v>
      </c>
      <c r="D9944" s="414">
        <v>386.53</v>
      </c>
    </row>
    <row r="9945" spans="1:4" x14ac:dyDescent="0.2">
      <c r="A9945" s="415" t="s">
        <v>12331</v>
      </c>
      <c r="B9945" s="415" t="s">
        <v>5525</v>
      </c>
      <c r="C9945" s="414">
        <v>4041</v>
      </c>
      <c r="D9945" s="414">
        <v>520.48</v>
      </c>
    </row>
    <row r="9946" spans="1:4" x14ac:dyDescent="0.2">
      <c r="A9946" s="415" t="s">
        <v>12332</v>
      </c>
      <c r="B9946" s="415" t="s">
        <v>5521</v>
      </c>
      <c r="C9946" s="414">
        <v>3431</v>
      </c>
      <c r="D9946" s="414">
        <v>446.37</v>
      </c>
    </row>
    <row r="9947" spans="1:4" x14ac:dyDescent="0.2">
      <c r="A9947" s="415" t="s">
        <v>12333</v>
      </c>
      <c r="B9947" s="415" t="s">
        <v>5525</v>
      </c>
      <c r="C9947" s="414">
        <v>6619.7324414715704</v>
      </c>
      <c r="D9947" s="414">
        <v>852.62</v>
      </c>
    </row>
    <row r="9948" spans="1:4" x14ac:dyDescent="0.2">
      <c r="A9948" s="415" t="s">
        <v>12333</v>
      </c>
      <c r="B9948" s="415" t="s">
        <v>5526</v>
      </c>
      <c r="C9948" s="414">
        <v>13173.2675585284</v>
      </c>
      <c r="D9948" s="414">
        <v>1609.77</v>
      </c>
    </row>
    <row r="9949" spans="1:4" x14ac:dyDescent="0.2">
      <c r="A9949" s="415" t="s">
        <v>12334</v>
      </c>
      <c r="B9949" s="415" t="s">
        <v>5525</v>
      </c>
      <c r="C9949" s="414">
        <v>6983.5510688836102</v>
      </c>
      <c r="D9949" s="414">
        <v>899.48</v>
      </c>
    </row>
    <row r="9950" spans="1:4" x14ac:dyDescent="0.2">
      <c r="A9950" s="415" t="s">
        <v>12334</v>
      </c>
      <c r="B9950" s="415" t="s">
        <v>5526</v>
      </c>
      <c r="C9950" s="414">
        <v>4776.7489311163899</v>
      </c>
      <c r="D9950" s="414">
        <v>583.72</v>
      </c>
    </row>
    <row r="9951" spans="1:4" x14ac:dyDescent="0.2">
      <c r="A9951" s="415" t="s">
        <v>12334</v>
      </c>
      <c r="B9951" s="415" t="s">
        <v>5676</v>
      </c>
      <c r="C9951" s="414">
        <v>551.69999999999902</v>
      </c>
      <c r="D9951" s="414">
        <v>16.29</v>
      </c>
    </row>
    <row r="9952" spans="1:4" x14ac:dyDescent="0.2">
      <c r="A9952" s="415" t="s">
        <v>12335</v>
      </c>
      <c r="B9952" s="415" t="s">
        <v>5525</v>
      </c>
      <c r="C9952" s="414">
        <v>4163</v>
      </c>
      <c r="D9952" s="414">
        <v>536.19000000000005</v>
      </c>
    </row>
    <row r="9953" spans="1:4" x14ac:dyDescent="0.2">
      <c r="A9953" s="415" t="s">
        <v>12336</v>
      </c>
      <c r="B9953" s="415" t="s">
        <v>5529</v>
      </c>
      <c r="C9953" s="414">
        <v>7314</v>
      </c>
      <c r="D9953" s="414">
        <v>932.54</v>
      </c>
    </row>
    <row r="9954" spans="1:4" x14ac:dyDescent="0.2">
      <c r="A9954" s="415" t="s">
        <v>6834</v>
      </c>
      <c r="B9954" s="415" t="s">
        <v>5529</v>
      </c>
      <c r="C9954" s="414">
        <v>2680.3752136752105</v>
      </c>
      <c r="D9954" s="414">
        <v>341.76</v>
      </c>
    </row>
    <row r="9955" spans="1:4" x14ac:dyDescent="0.2">
      <c r="A9955" s="415" t="s">
        <v>6834</v>
      </c>
      <c r="B9955" s="415" t="s">
        <v>5530</v>
      </c>
      <c r="C9955" s="414">
        <v>8041.1256410256219</v>
      </c>
      <c r="D9955" s="414">
        <v>997.0899999999998</v>
      </c>
    </row>
    <row r="9956" spans="1:4" x14ac:dyDescent="0.2">
      <c r="A9956" s="415" t="s">
        <v>6834</v>
      </c>
      <c r="B9956" s="415" t="s">
        <v>5531</v>
      </c>
      <c r="C9956" s="414">
        <v>33183.045145299126</v>
      </c>
      <c r="D9956" s="414">
        <v>3679.99</v>
      </c>
    </row>
    <row r="9957" spans="1:4" x14ac:dyDescent="0.2">
      <c r="A9957" s="415" t="s">
        <v>12337</v>
      </c>
      <c r="B9957" s="415" t="s">
        <v>5517</v>
      </c>
      <c r="C9957" s="414">
        <v>0</v>
      </c>
      <c r="D9957" s="414">
        <v>0</v>
      </c>
    </row>
    <row r="9958" spans="1:4" x14ac:dyDescent="0.2">
      <c r="A9958" s="415" t="s">
        <v>12337</v>
      </c>
      <c r="B9958" s="415" t="s">
        <v>5518</v>
      </c>
      <c r="C9958" s="414">
        <v>1706.078740157875</v>
      </c>
      <c r="D9958" s="414">
        <v>212.76</v>
      </c>
    </row>
    <row r="9959" spans="1:4" x14ac:dyDescent="0.2">
      <c r="A9959" s="415" t="s">
        <v>12338</v>
      </c>
      <c r="B9959" s="415" t="s">
        <v>5529</v>
      </c>
      <c r="C9959" s="414">
        <v>374</v>
      </c>
      <c r="D9959" s="414">
        <v>47.69</v>
      </c>
    </row>
    <row r="9960" spans="1:4" x14ac:dyDescent="0.2">
      <c r="A9960" s="415" t="s">
        <v>12339</v>
      </c>
      <c r="B9960" s="415" t="s">
        <v>5525</v>
      </c>
      <c r="C9960" s="414">
        <v>4786</v>
      </c>
      <c r="D9960" s="414">
        <v>616.44000000000005</v>
      </c>
    </row>
    <row r="9961" spans="1:4" x14ac:dyDescent="0.2">
      <c r="A9961" s="415" t="s">
        <v>12340</v>
      </c>
      <c r="B9961" s="415" t="s">
        <v>5521</v>
      </c>
      <c r="C9961" s="414">
        <v>4151</v>
      </c>
      <c r="D9961" s="414">
        <v>540.04999999999995</v>
      </c>
    </row>
    <row r="9962" spans="1:4" x14ac:dyDescent="0.2">
      <c r="A9962" s="415" t="s">
        <v>12341</v>
      </c>
      <c r="B9962" s="415" t="s">
        <v>5513</v>
      </c>
      <c r="C9962" s="414">
        <v>4149</v>
      </c>
      <c r="D9962" s="414">
        <v>550.99</v>
      </c>
    </row>
    <row r="9963" spans="1:4" x14ac:dyDescent="0.2">
      <c r="A9963" s="415" t="s">
        <v>12342</v>
      </c>
      <c r="B9963" s="415" t="s">
        <v>5513</v>
      </c>
      <c r="C9963" s="414">
        <v>3028</v>
      </c>
      <c r="D9963" s="414">
        <v>402.12</v>
      </c>
    </row>
    <row r="9964" spans="1:4" x14ac:dyDescent="0.2">
      <c r="A9964" s="415" t="s">
        <v>12344</v>
      </c>
      <c r="B9964" s="415" t="s">
        <v>5521</v>
      </c>
      <c r="C9964" s="414">
        <v>1259</v>
      </c>
      <c r="D9964" s="414">
        <v>163.80000000000001</v>
      </c>
    </row>
    <row r="9965" spans="1:4" x14ac:dyDescent="0.2">
      <c r="A9965" s="415" t="s">
        <v>12345</v>
      </c>
      <c r="B9965" s="415" t="s">
        <v>5521</v>
      </c>
      <c r="C9965" s="414">
        <v>6418</v>
      </c>
      <c r="D9965" s="414">
        <v>834.98</v>
      </c>
    </row>
    <row r="9966" spans="1:4" x14ac:dyDescent="0.2">
      <c r="A9966" s="415" t="s">
        <v>12346</v>
      </c>
      <c r="B9966" s="415" t="s">
        <v>5525</v>
      </c>
      <c r="C9966" s="414">
        <v>2018</v>
      </c>
      <c r="D9966" s="414">
        <v>259.92</v>
      </c>
    </row>
    <row r="9967" spans="1:4" x14ac:dyDescent="0.2">
      <c r="A9967" s="415" t="s">
        <v>12347</v>
      </c>
      <c r="B9967" s="415" t="s">
        <v>5525</v>
      </c>
      <c r="C9967" s="414">
        <v>1549</v>
      </c>
      <c r="D9967" s="414">
        <v>199.51</v>
      </c>
    </row>
    <row r="9968" spans="1:4" x14ac:dyDescent="0.2">
      <c r="A9968" s="415" t="s">
        <v>12348</v>
      </c>
      <c r="B9968" s="415" t="s">
        <v>5533</v>
      </c>
      <c r="C9968" s="414">
        <v>3555</v>
      </c>
      <c r="D9968" s="414">
        <v>451.13</v>
      </c>
    </row>
    <row r="9969" spans="1:4" x14ac:dyDescent="0.2">
      <c r="A9969" s="415" t="s">
        <v>12349</v>
      </c>
      <c r="B9969" s="415" t="s">
        <v>5529</v>
      </c>
      <c r="C9969" s="414">
        <v>2687</v>
      </c>
      <c r="D9969" s="414">
        <v>342.59</v>
      </c>
    </row>
    <row r="9970" spans="1:4" x14ac:dyDescent="0.2">
      <c r="A9970" s="415" t="s">
        <v>12350</v>
      </c>
      <c r="B9970" s="415" t="s">
        <v>5517</v>
      </c>
      <c r="C9970" s="414">
        <v>6533.2995695112604</v>
      </c>
      <c r="D9970" s="414">
        <v>858.48</v>
      </c>
    </row>
    <row r="9971" spans="1:4" x14ac:dyDescent="0.2">
      <c r="A9971" s="415" t="s">
        <v>12350</v>
      </c>
      <c r="B9971" s="415" t="s">
        <v>5518</v>
      </c>
      <c r="C9971" s="414">
        <v>19266.700430488701</v>
      </c>
      <c r="D9971" s="414">
        <v>2402.56</v>
      </c>
    </row>
    <row r="9972" spans="1:4" x14ac:dyDescent="0.2">
      <c r="A9972" s="415" t="s">
        <v>12351</v>
      </c>
      <c r="B9972" s="415" t="s">
        <v>5521</v>
      </c>
      <c r="C9972" s="414">
        <v>0</v>
      </c>
      <c r="D9972" s="414">
        <v>0</v>
      </c>
    </row>
    <row r="9973" spans="1:4" x14ac:dyDescent="0.2">
      <c r="A9973" s="415" t="s">
        <v>12351</v>
      </c>
      <c r="B9973" s="415" t="s">
        <v>5522</v>
      </c>
      <c r="C9973" s="414">
        <v>14323.5436893201</v>
      </c>
      <c r="D9973" s="414">
        <v>1767.53</v>
      </c>
    </row>
    <row r="9974" spans="1:4" x14ac:dyDescent="0.2">
      <c r="A9974" s="415" t="s">
        <v>12351</v>
      </c>
      <c r="B9974" s="415" t="s">
        <v>5523</v>
      </c>
      <c r="C9974" s="414">
        <v>7938.3495145629804</v>
      </c>
      <c r="D9974" s="414">
        <v>874.01</v>
      </c>
    </row>
    <row r="9975" spans="1:4" x14ac:dyDescent="0.2">
      <c r="A9975" s="415" t="s">
        <v>12352</v>
      </c>
      <c r="B9975" s="415" t="s">
        <v>5529</v>
      </c>
      <c r="C9975" s="414">
        <v>5598</v>
      </c>
      <c r="D9975" s="414">
        <v>713.75</v>
      </c>
    </row>
    <row r="9976" spans="1:4" x14ac:dyDescent="0.2">
      <c r="A9976" s="415" t="s">
        <v>12353</v>
      </c>
      <c r="B9976" s="415" t="s">
        <v>5529</v>
      </c>
      <c r="C9976" s="414">
        <v>8171</v>
      </c>
      <c r="D9976" s="414">
        <v>1041.8</v>
      </c>
    </row>
    <row r="9977" spans="1:4" x14ac:dyDescent="0.2">
      <c r="A9977" s="415" t="s">
        <v>12354</v>
      </c>
      <c r="B9977" s="415" t="s">
        <v>5525</v>
      </c>
      <c r="C9977" s="414">
        <v>2359.0225563909698</v>
      </c>
      <c r="D9977" s="414">
        <v>303.83999999999997</v>
      </c>
    </row>
    <row r="9978" spans="1:4" x14ac:dyDescent="0.2">
      <c r="A9978" s="415" t="s">
        <v>12354</v>
      </c>
      <c r="B9978" s="415" t="s">
        <v>5526</v>
      </c>
      <c r="C9978" s="414">
        <v>150.977443609022</v>
      </c>
      <c r="D9978" s="414">
        <v>18.45</v>
      </c>
    </row>
    <row r="9979" spans="1:4" x14ac:dyDescent="0.2">
      <c r="A9979" s="415" t="s">
        <v>12355</v>
      </c>
      <c r="B9979" s="415" t="s">
        <v>5525</v>
      </c>
      <c r="C9979" s="414">
        <v>3478</v>
      </c>
      <c r="D9979" s="414">
        <v>447.97</v>
      </c>
    </row>
    <row r="9980" spans="1:4" x14ac:dyDescent="0.2">
      <c r="A9980" s="415" t="s">
        <v>12356</v>
      </c>
      <c r="B9980" s="415" t="s">
        <v>5525</v>
      </c>
      <c r="C9980" s="414">
        <v>3771</v>
      </c>
      <c r="D9980" s="414">
        <v>485.7</v>
      </c>
    </row>
    <row r="9981" spans="1:4" x14ac:dyDescent="0.2">
      <c r="A9981" s="415" t="s">
        <v>12357</v>
      </c>
      <c r="B9981" s="415" t="s">
        <v>5525</v>
      </c>
      <c r="C9981" s="414">
        <v>8615.3979238754291</v>
      </c>
      <c r="D9981" s="414">
        <v>1109.6600000000001</v>
      </c>
    </row>
    <row r="9982" spans="1:4" x14ac:dyDescent="0.2">
      <c r="A9982" s="415" t="s">
        <v>12357</v>
      </c>
      <c r="B9982" s="415" t="s">
        <v>5526</v>
      </c>
      <c r="C9982" s="414">
        <v>6323.7020761245603</v>
      </c>
      <c r="D9982" s="414">
        <v>772.76</v>
      </c>
    </row>
    <row r="9983" spans="1:4" x14ac:dyDescent="0.2">
      <c r="A9983" s="415" t="s">
        <v>12357</v>
      </c>
      <c r="B9983" s="415" t="s">
        <v>5676</v>
      </c>
      <c r="C9983" s="414">
        <v>256.89999999999901</v>
      </c>
      <c r="D9983" s="414">
        <v>7.58</v>
      </c>
    </row>
    <row r="9984" spans="1:4" x14ac:dyDescent="0.2">
      <c r="A9984" s="415" t="s">
        <v>12358</v>
      </c>
      <c r="B9984" s="415" t="s">
        <v>5525</v>
      </c>
      <c r="C9984" s="414">
        <v>3154</v>
      </c>
      <c r="D9984" s="414">
        <v>406.24</v>
      </c>
    </row>
    <row r="9985" spans="1:4" x14ac:dyDescent="0.2">
      <c r="A9985" s="415" t="s">
        <v>12359</v>
      </c>
      <c r="B9985" s="415" t="s">
        <v>5525</v>
      </c>
      <c r="C9985" s="414">
        <v>2312</v>
      </c>
      <c r="D9985" s="414">
        <v>297.79000000000002</v>
      </c>
    </row>
    <row r="9986" spans="1:4" x14ac:dyDescent="0.2">
      <c r="A9986" s="415" t="s">
        <v>12360</v>
      </c>
      <c r="B9986" s="415" t="s">
        <v>5525</v>
      </c>
      <c r="C9986" s="414">
        <v>1510</v>
      </c>
      <c r="D9986" s="414">
        <v>194.49</v>
      </c>
    </row>
    <row r="9987" spans="1:4" x14ac:dyDescent="0.2">
      <c r="A9987" s="415" t="s">
        <v>12361</v>
      </c>
      <c r="B9987" s="415" t="s">
        <v>5525</v>
      </c>
      <c r="C9987" s="414">
        <v>7005.8388938809157</v>
      </c>
      <c r="D9987" s="414">
        <v>902.35000000000014</v>
      </c>
    </row>
    <row r="9988" spans="1:4" x14ac:dyDescent="0.2">
      <c r="A9988" s="415" t="s">
        <v>12361</v>
      </c>
      <c r="B9988" s="415" t="s">
        <v>5526</v>
      </c>
      <c r="C9988" s="414">
        <v>8231.8607003100733</v>
      </c>
      <c r="D9988" s="414">
        <v>1005.9300000000001</v>
      </c>
    </row>
    <row r="9989" spans="1:4" x14ac:dyDescent="0.2">
      <c r="A9989" s="415" t="s">
        <v>12362</v>
      </c>
      <c r="B9989" s="415" t="s">
        <v>5525</v>
      </c>
      <c r="C9989" s="414">
        <v>3645.8955223879698</v>
      </c>
      <c r="D9989" s="414">
        <v>469.59</v>
      </c>
    </row>
    <row r="9990" spans="1:4" x14ac:dyDescent="0.2">
      <c r="A9990" s="415" t="s">
        <v>12363</v>
      </c>
      <c r="B9990" s="415" t="s">
        <v>5525</v>
      </c>
      <c r="C9990" s="414">
        <v>5728</v>
      </c>
      <c r="D9990" s="414">
        <v>737.77</v>
      </c>
    </row>
    <row r="9991" spans="1:4" x14ac:dyDescent="0.2">
      <c r="A9991" s="415" t="s">
        <v>12364</v>
      </c>
      <c r="B9991" s="415" t="s">
        <v>5525</v>
      </c>
      <c r="C9991" s="414">
        <v>1985</v>
      </c>
      <c r="D9991" s="414">
        <v>255.67</v>
      </c>
    </row>
    <row r="9992" spans="1:4" x14ac:dyDescent="0.2">
      <c r="A9992" s="415" t="s">
        <v>12365</v>
      </c>
      <c r="B9992" s="415" t="s">
        <v>5529</v>
      </c>
      <c r="C9992" s="414">
        <v>3856</v>
      </c>
      <c r="D9992" s="414">
        <v>491.64</v>
      </c>
    </row>
    <row r="9993" spans="1:4" x14ac:dyDescent="0.2">
      <c r="A9993" s="415" t="s">
        <v>12366</v>
      </c>
      <c r="B9993" s="415" t="s">
        <v>5529</v>
      </c>
      <c r="C9993" s="414">
        <v>5492</v>
      </c>
      <c r="D9993" s="414">
        <v>700.23</v>
      </c>
    </row>
    <row r="9994" spans="1:4" x14ac:dyDescent="0.2">
      <c r="A9994" s="415" t="s">
        <v>12367</v>
      </c>
      <c r="B9994" s="415" t="s">
        <v>5513</v>
      </c>
      <c r="C9994" s="414">
        <v>4418</v>
      </c>
      <c r="D9994" s="414">
        <v>586.71</v>
      </c>
    </row>
    <row r="9995" spans="1:4" x14ac:dyDescent="0.2">
      <c r="A9995" s="415" t="s">
        <v>12368</v>
      </c>
      <c r="B9995" s="415" t="s">
        <v>5521</v>
      </c>
      <c r="C9995" s="414">
        <v>4795</v>
      </c>
      <c r="D9995" s="414">
        <v>623.83000000000004</v>
      </c>
    </row>
    <row r="9996" spans="1:4" x14ac:dyDescent="0.2">
      <c r="A9996" s="415" t="s">
        <v>12369</v>
      </c>
      <c r="B9996" s="415" t="s">
        <v>5525</v>
      </c>
      <c r="C9996" s="414">
        <v>2132</v>
      </c>
      <c r="D9996" s="414">
        <v>274.60000000000002</v>
      </c>
    </row>
    <row r="9997" spans="1:4" x14ac:dyDescent="0.2">
      <c r="A9997" s="415" t="s">
        <v>12370</v>
      </c>
      <c r="B9997" s="415" t="s">
        <v>5529</v>
      </c>
      <c r="C9997" s="414">
        <v>1304</v>
      </c>
      <c r="D9997" s="414">
        <v>166.26</v>
      </c>
    </row>
    <row r="9998" spans="1:4" x14ac:dyDescent="0.2">
      <c r="A9998" s="415" t="s">
        <v>12371</v>
      </c>
      <c r="B9998" s="415" t="s">
        <v>5525</v>
      </c>
      <c r="C9998" s="414">
        <v>8066.4285714285697</v>
      </c>
      <c r="D9998" s="414">
        <v>1038.96</v>
      </c>
    </row>
    <row r="9999" spans="1:4" x14ac:dyDescent="0.2">
      <c r="A9999" s="415" t="s">
        <v>12371</v>
      </c>
      <c r="B9999" s="415" t="s">
        <v>5526</v>
      </c>
      <c r="C9999" s="414">
        <v>3226.5714285714198</v>
      </c>
      <c r="D9999" s="414">
        <v>394.29</v>
      </c>
    </row>
    <row r="10000" spans="1:4" x14ac:dyDescent="0.2">
      <c r="A10000" s="415" t="s">
        <v>12372</v>
      </c>
      <c r="B10000" s="415" t="s">
        <v>5529</v>
      </c>
      <c r="C10000" s="414">
        <v>5868</v>
      </c>
      <c r="D10000" s="414">
        <v>748.17</v>
      </c>
    </row>
    <row r="10001" spans="1:4" x14ac:dyDescent="0.2">
      <c r="A10001" s="415" t="s">
        <v>12373</v>
      </c>
      <c r="B10001" s="415" t="s">
        <v>5513</v>
      </c>
      <c r="C10001" s="414">
        <v>2196.34308510645</v>
      </c>
      <c r="D10001" s="414">
        <v>291.67</v>
      </c>
    </row>
    <row r="10002" spans="1:4" x14ac:dyDescent="0.2">
      <c r="A10002" s="415" t="s">
        <v>12374</v>
      </c>
      <c r="B10002" s="415" t="s">
        <v>5529</v>
      </c>
      <c r="C10002" s="414">
        <v>1551</v>
      </c>
      <c r="D10002" s="414">
        <v>197.75</v>
      </c>
    </row>
    <row r="10003" spans="1:4" x14ac:dyDescent="0.2">
      <c r="A10003" s="415" t="s">
        <v>12375</v>
      </c>
      <c r="B10003" s="415" t="s">
        <v>5525</v>
      </c>
      <c r="C10003" s="414">
        <v>5716.3865546218403</v>
      </c>
      <c r="D10003" s="414">
        <v>736.27</v>
      </c>
    </row>
    <row r="10004" spans="1:4" x14ac:dyDescent="0.2">
      <c r="A10004" s="415" t="s">
        <v>12375</v>
      </c>
      <c r="B10004" s="415" t="s">
        <v>5526</v>
      </c>
      <c r="C10004" s="414">
        <v>2446.6134453781501</v>
      </c>
      <c r="D10004" s="414">
        <v>298.98</v>
      </c>
    </row>
    <row r="10005" spans="1:4" x14ac:dyDescent="0.2">
      <c r="A10005" s="415" t="s">
        <v>12376</v>
      </c>
      <c r="B10005" s="415" t="s">
        <v>5533</v>
      </c>
      <c r="C10005" s="414">
        <v>3774</v>
      </c>
      <c r="D10005" s="414">
        <v>478.91999999999996</v>
      </c>
    </row>
    <row r="10006" spans="1:4" x14ac:dyDescent="0.2">
      <c r="A10006" s="415" t="s">
        <v>6835</v>
      </c>
      <c r="B10006" s="415" t="s">
        <v>5533</v>
      </c>
      <c r="C10006" s="414">
        <v>7082.6594788858902</v>
      </c>
      <c r="D10006" s="414">
        <v>898.79</v>
      </c>
    </row>
    <row r="10007" spans="1:4" x14ac:dyDescent="0.2">
      <c r="A10007" s="415" t="s">
        <v>6835</v>
      </c>
      <c r="B10007" s="415" t="s">
        <v>5534</v>
      </c>
      <c r="C10007" s="414">
        <v>800.34052111410597</v>
      </c>
      <c r="D10007" s="414">
        <v>98.76</v>
      </c>
    </row>
    <row r="10008" spans="1:4" x14ac:dyDescent="0.2">
      <c r="A10008" s="415" t="s">
        <v>12377</v>
      </c>
      <c r="B10008" s="415" t="s">
        <v>5182</v>
      </c>
      <c r="C10008" s="414">
        <v>3953.9748953974899</v>
      </c>
      <c r="D10008" s="414">
        <v>556.32000000000005</v>
      </c>
    </row>
    <row r="10009" spans="1:4" x14ac:dyDescent="0.2">
      <c r="A10009" s="415" t="s">
        <v>12377</v>
      </c>
      <c r="B10009" s="415" t="s">
        <v>5214</v>
      </c>
      <c r="C10009" s="414">
        <v>11861.9246861924</v>
      </c>
      <c r="D10009" s="414">
        <v>1583.57</v>
      </c>
    </row>
    <row r="10010" spans="1:4" x14ac:dyDescent="0.2">
      <c r="A10010" s="415" t="s">
        <v>12377</v>
      </c>
      <c r="B10010" s="415" t="s">
        <v>5215</v>
      </c>
      <c r="C10010" s="414">
        <v>21984.100418409998</v>
      </c>
      <c r="D10010" s="414">
        <v>2618.31</v>
      </c>
    </row>
    <row r="10011" spans="1:4" x14ac:dyDescent="0.2">
      <c r="A10011" s="415" t="s">
        <v>12378</v>
      </c>
      <c r="B10011" s="415" t="s">
        <v>5529</v>
      </c>
      <c r="C10011" s="414">
        <v>1139</v>
      </c>
      <c r="D10011" s="414">
        <v>145.22</v>
      </c>
    </row>
    <row r="10012" spans="1:4" x14ac:dyDescent="0.2">
      <c r="A10012" s="415" t="s">
        <v>6836</v>
      </c>
      <c r="B10012" s="415" t="s">
        <v>5533</v>
      </c>
      <c r="C10012" s="414">
        <v>4291.0101946246496</v>
      </c>
      <c r="D10012" s="414">
        <v>544.53</v>
      </c>
    </row>
    <row r="10013" spans="1:4" x14ac:dyDescent="0.2">
      <c r="A10013" s="415" t="s">
        <v>6836</v>
      </c>
      <c r="B10013" s="415" t="s">
        <v>5534</v>
      </c>
      <c r="C10013" s="414">
        <v>4968.9898053753404</v>
      </c>
      <c r="D10013" s="414">
        <v>613.16999999999996</v>
      </c>
    </row>
    <row r="10014" spans="1:4" x14ac:dyDescent="0.2">
      <c r="A10014" s="415" t="s">
        <v>12379</v>
      </c>
      <c r="B10014" s="415" t="s">
        <v>5525</v>
      </c>
      <c r="C10014" s="414">
        <v>1200</v>
      </c>
      <c r="D10014" s="414">
        <v>154.56</v>
      </c>
    </row>
    <row r="10015" spans="1:4" x14ac:dyDescent="0.2">
      <c r="A10015" s="415" t="s">
        <v>12379</v>
      </c>
      <c r="B10015" s="415" t="s">
        <v>5526</v>
      </c>
      <c r="C10015" s="414">
        <v>240</v>
      </c>
      <c r="D10015" s="414">
        <v>29.33</v>
      </c>
    </row>
    <row r="10016" spans="1:4" x14ac:dyDescent="0.2">
      <c r="A10016" s="415" t="s">
        <v>12381</v>
      </c>
      <c r="B10016" s="415" t="s">
        <v>5529</v>
      </c>
      <c r="C10016" s="414">
        <v>3620</v>
      </c>
      <c r="D10016" s="414">
        <v>461.55</v>
      </c>
    </row>
    <row r="10017" spans="1:4" x14ac:dyDescent="0.2">
      <c r="A10017" s="415" t="s">
        <v>12382</v>
      </c>
      <c r="B10017" s="415" t="s">
        <v>5181</v>
      </c>
      <c r="C10017" s="414">
        <v>1953.1226715686212</v>
      </c>
      <c r="D10017" s="414">
        <v>278.70999999999992</v>
      </c>
    </row>
    <row r="10018" spans="1:4" x14ac:dyDescent="0.2">
      <c r="A10018" s="415" t="s">
        <v>12382</v>
      </c>
      <c r="B10018" s="415" t="s">
        <v>5211</v>
      </c>
      <c r="C10018" s="414">
        <v>5859.3680147058785</v>
      </c>
      <c r="D10018" s="414">
        <v>793.36000000000013</v>
      </c>
    </row>
    <row r="10019" spans="1:4" x14ac:dyDescent="0.2">
      <c r="A10019" s="415" t="s">
        <v>12382</v>
      </c>
      <c r="B10019" s="415" t="s">
        <v>5212</v>
      </c>
      <c r="C10019" s="414">
        <v>8124.9903137254742</v>
      </c>
      <c r="D10019" s="414">
        <v>981.49000000000012</v>
      </c>
    </row>
    <row r="10020" spans="1:4" x14ac:dyDescent="0.2">
      <c r="A10020" s="415" t="s">
        <v>12383</v>
      </c>
      <c r="B10020" s="415" t="s">
        <v>5525</v>
      </c>
      <c r="C10020" s="414">
        <v>1210</v>
      </c>
      <c r="D10020" s="414">
        <v>155.85</v>
      </c>
    </row>
    <row r="10021" spans="1:4" x14ac:dyDescent="0.2">
      <c r="A10021" s="415" t="s">
        <v>12384</v>
      </c>
      <c r="B10021" s="415" t="s">
        <v>5529</v>
      </c>
      <c r="C10021" s="414">
        <v>4907</v>
      </c>
      <c r="D10021" s="414">
        <v>625.64</v>
      </c>
    </row>
    <row r="10022" spans="1:4" x14ac:dyDescent="0.2">
      <c r="A10022" s="415" t="s">
        <v>12385</v>
      </c>
      <c r="B10022" s="415" t="s">
        <v>5529</v>
      </c>
      <c r="C10022" s="414">
        <v>6345</v>
      </c>
      <c r="D10022" s="414">
        <v>808.99</v>
      </c>
    </row>
    <row r="10023" spans="1:4" x14ac:dyDescent="0.2">
      <c r="A10023" s="415" t="s">
        <v>12386</v>
      </c>
      <c r="B10023" s="415" t="s">
        <v>5529</v>
      </c>
      <c r="C10023" s="414">
        <v>5577</v>
      </c>
      <c r="D10023" s="414">
        <v>711.07</v>
      </c>
    </row>
    <row r="10024" spans="1:4" x14ac:dyDescent="0.2">
      <c r="A10024" s="415" t="s">
        <v>6837</v>
      </c>
      <c r="B10024" s="415" t="s">
        <v>5533</v>
      </c>
      <c r="C10024" s="414">
        <v>4382.5835740817101</v>
      </c>
      <c r="D10024" s="414">
        <v>556.15</v>
      </c>
    </row>
    <row r="10025" spans="1:4" x14ac:dyDescent="0.2">
      <c r="A10025" s="415" t="s">
        <v>6837</v>
      </c>
      <c r="B10025" s="415" t="s">
        <v>5534</v>
      </c>
      <c r="C10025" s="414">
        <v>6236.4164259182799</v>
      </c>
      <c r="D10025" s="414">
        <v>769.57</v>
      </c>
    </row>
    <row r="10026" spans="1:4" x14ac:dyDescent="0.2">
      <c r="A10026" s="415" t="s">
        <v>12387</v>
      </c>
      <c r="B10026" s="415" t="s">
        <v>5529</v>
      </c>
      <c r="C10026" s="414">
        <v>6321</v>
      </c>
      <c r="D10026" s="414">
        <v>805.93</v>
      </c>
    </row>
    <row r="10027" spans="1:4" x14ac:dyDescent="0.2">
      <c r="A10027" s="415" t="s">
        <v>6838</v>
      </c>
      <c r="B10027" s="415" t="s">
        <v>5533</v>
      </c>
      <c r="C10027" s="414">
        <v>6880.9090909090901</v>
      </c>
      <c r="D10027" s="414">
        <v>873.19</v>
      </c>
    </row>
    <row r="10028" spans="1:4" x14ac:dyDescent="0.2">
      <c r="A10028" s="415" t="s">
        <v>6838</v>
      </c>
      <c r="B10028" s="415" t="s">
        <v>5534</v>
      </c>
      <c r="C10028" s="414">
        <v>688.09090909090901</v>
      </c>
      <c r="D10028" s="414">
        <v>84.91</v>
      </c>
    </row>
    <row r="10029" spans="1:4" x14ac:dyDescent="0.2">
      <c r="A10029" s="415" t="s">
        <v>12388</v>
      </c>
      <c r="B10029" s="415" t="s">
        <v>5533</v>
      </c>
      <c r="C10029" s="414">
        <v>3998</v>
      </c>
      <c r="D10029" s="414">
        <v>507.35</v>
      </c>
    </row>
    <row r="10030" spans="1:4" x14ac:dyDescent="0.2">
      <c r="A10030" s="415" t="s">
        <v>12389</v>
      </c>
      <c r="B10030" s="415" t="s">
        <v>5537</v>
      </c>
      <c r="C10030" s="414">
        <v>1682</v>
      </c>
      <c r="D10030" s="414">
        <v>212.77</v>
      </c>
    </row>
    <row r="10031" spans="1:4" x14ac:dyDescent="0.2">
      <c r="A10031" s="415" t="s">
        <v>12390</v>
      </c>
      <c r="B10031" s="415" t="s">
        <v>5537</v>
      </c>
      <c r="C10031" s="414">
        <v>4099</v>
      </c>
      <c r="D10031" s="414">
        <v>518.52</v>
      </c>
    </row>
    <row r="10032" spans="1:4" x14ac:dyDescent="0.2">
      <c r="A10032" s="415" t="s">
        <v>12391</v>
      </c>
      <c r="B10032" s="415" t="s">
        <v>5537</v>
      </c>
      <c r="C10032" s="414">
        <v>3261</v>
      </c>
      <c r="D10032" s="414">
        <v>412.52</v>
      </c>
    </row>
    <row r="10033" spans="1:4" x14ac:dyDescent="0.2">
      <c r="A10033" s="415" t="s">
        <v>12392</v>
      </c>
      <c r="B10033" s="415" t="s">
        <v>5533</v>
      </c>
      <c r="C10033" s="414">
        <v>3444</v>
      </c>
      <c r="D10033" s="414">
        <v>437.04</v>
      </c>
    </row>
    <row r="10034" spans="1:4" x14ac:dyDescent="0.2">
      <c r="A10034" s="415" t="s">
        <v>12393</v>
      </c>
      <c r="B10034" s="415" t="s">
        <v>5533</v>
      </c>
      <c r="C10034" s="414">
        <v>3840</v>
      </c>
      <c r="D10034" s="414">
        <v>487.3</v>
      </c>
    </row>
    <row r="10035" spans="1:4" x14ac:dyDescent="0.2">
      <c r="A10035" s="415" t="s">
        <v>12395</v>
      </c>
      <c r="B10035" s="415" t="s">
        <v>5525</v>
      </c>
      <c r="C10035" s="414">
        <v>3544.96</v>
      </c>
      <c r="D10035" s="414">
        <v>456.59</v>
      </c>
    </row>
    <row r="10036" spans="1:4" x14ac:dyDescent="0.2">
      <c r="A10036" s="415" t="s">
        <v>12396</v>
      </c>
      <c r="B10036" s="415" t="s">
        <v>5521</v>
      </c>
      <c r="C10036" s="414">
        <v>4220</v>
      </c>
      <c r="D10036" s="414">
        <v>549.02</v>
      </c>
    </row>
    <row r="10037" spans="1:4" x14ac:dyDescent="0.2">
      <c r="A10037" s="415" t="s">
        <v>12397</v>
      </c>
      <c r="B10037" s="415" t="s">
        <v>5517</v>
      </c>
      <c r="C10037" s="414">
        <v>2712</v>
      </c>
      <c r="D10037" s="414">
        <v>356.36</v>
      </c>
    </row>
    <row r="10038" spans="1:4" x14ac:dyDescent="0.2">
      <c r="A10038" s="415" t="s">
        <v>12399</v>
      </c>
      <c r="B10038" s="415" t="s">
        <v>5517</v>
      </c>
      <c r="C10038" s="414">
        <v>181</v>
      </c>
      <c r="D10038" s="414">
        <v>23.78</v>
      </c>
    </row>
    <row r="10039" spans="1:4" x14ac:dyDescent="0.2">
      <c r="A10039" s="415" t="s">
        <v>12399</v>
      </c>
      <c r="B10039" s="415" t="s">
        <v>5576</v>
      </c>
      <c r="C10039" s="414">
        <v>10</v>
      </c>
      <c r="D10039" s="414">
        <v>0</v>
      </c>
    </row>
    <row r="10040" spans="1:4" x14ac:dyDescent="0.2">
      <c r="A10040" s="415" t="s">
        <v>12400</v>
      </c>
      <c r="B10040" s="415" t="s">
        <v>5533</v>
      </c>
      <c r="C10040" s="414">
        <v>3169</v>
      </c>
      <c r="D10040" s="414">
        <v>402.15</v>
      </c>
    </row>
    <row r="10041" spans="1:4" x14ac:dyDescent="0.2">
      <c r="A10041" s="415" t="s">
        <v>7039</v>
      </c>
      <c r="B10041" s="415" t="s">
        <v>6562</v>
      </c>
      <c r="C10041" s="414">
        <v>570364.99999994296</v>
      </c>
      <c r="D10041" s="414">
        <v>43421.89</v>
      </c>
    </row>
    <row r="10042" spans="1:4" x14ac:dyDescent="0.2">
      <c r="A10042" s="415" t="s">
        <v>7039</v>
      </c>
      <c r="B10042" s="415" t="s">
        <v>6563</v>
      </c>
      <c r="C10042" s="414">
        <v>300710.99999996898</v>
      </c>
      <c r="D10042" s="414">
        <v>24625.22</v>
      </c>
    </row>
    <row r="10043" spans="1:4" x14ac:dyDescent="0.2">
      <c r="A10043" s="415" t="s">
        <v>7039</v>
      </c>
      <c r="B10043" s="415" t="s">
        <v>6564</v>
      </c>
      <c r="C10043" s="414">
        <v>0</v>
      </c>
      <c r="D10043" s="414">
        <v>0</v>
      </c>
    </row>
    <row r="10044" spans="1:4" x14ac:dyDescent="0.2">
      <c r="A10044" s="415" t="s">
        <v>7039</v>
      </c>
      <c r="B10044" s="415" t="s">
        <v>6565</v>
      </c>
      <c r="C10044" s="414">
        <v>5928.9999999993997</v>
      </c>
      <c r="D10044" s="414">
        <v>456.24</v>
      </c>
    </row>
    <row r="10045" spans="1:4" x14ac:dyDescent="0.2">
      <c r="A10045" s="415" t="s">
        <v>7039</v>
      </c>
      <c r="B10045" s="415" t="s">
        <v>6566</v>
      </c>
      <c r="C10045" s="414">
        <v>108318.999999989</v>
      </c>
      <c r="D10045" s="414">
        <v>8903.82</v>
      </c>
    </row>
    <row r="10046" spans="1:4" x14ac:dyDescent="0.2">
      <c r="A10046" s="415" t="s">
        <v>7039</v>
      </c>
      <c r="B10046" s="415" t="s">
        <v>6567</v>
      </c>
      <c r="C10046" s="414">
        <v>232870.99999997599</v>
      </c>
      <c r="D10046" s="414">
        <v>17111.36</v>
      </c>
    </row>
    <row r="10047" spans="1:4" x14ac:dyDescent="0.2">
      <c r="A10047" s="415" t="s">
        <v>7039</v>
      </c>
      <c r="B10047" s="415" t="s">
        <v>6568</v>
      </c>
      <c r="C10047" s="414">
        <v>269528.99999997299</v>
      </c>
      <c r="D10047" s="414">
        <v>20562.37</v>
      </c>
    </row>
    <row r="10048" spans="1:4" x14ac:dyDescent="0.2">
      <c r="A10048" s="415" t="s">
        <v>7039</v>
      </c>
      <c r="B10048" s="415" t="s">
        <v>6569</v>
      </c>
      <c r="C10048" s="414">
        <v>280350.99999997101</v>
      </c>
      <c r="D10048" s="414">
        <v>20989.88</v>
      </c>
    </row>
    <row r="10049" spans="1:4" x14ac:dyDescent="0.2">
      <c r="A10049" s="415" t="s">
        <v>7039</v>
      </c>
      <c r="B10049" s="415" t="s">
        <v>6570</v>
      </c>
      <c r="C10049" s="414">
        <v>254733.99999997401</v>
      </c>
      <c r="D10049" s="414">
        <v>18524.259999999998</v>
      </c>
    </row>
    <row r="10050" spans="1:4" x14ac:dyDescent="0.2">
      <c r="A10050" s="415" t="s">
        <v>7039</v>
      </c>
      <c r="B10050" s="415" t="s">
        <v>6571</v>
      </c>
      <c r="C10050" s="414">
        <v>404182.99999995902</v>
      </c>
      <c r="D10050" s="414">
        <v>26744.79</v>
      </c>
    </row>
    <row r="10051" spans="1:4" x14ac:dyDescent="0.2">
      <c r="A10051" s="415" t="s">
        <v>7039</v>
      </c>
      <c r="B10051" s="415" t="s">
        <v>6572</v>
      </c>
      <c r="C10051" s="414">
        <v>565920.99999994296</v>
      </c>
      <c r="D10051" s="414">
        <v>38222.31</v>
      </c>
    </row>
    <row r="10052" spans="1:4" x14ac:dyDescent="0.2">
      <c r="A10052" s="415" t="s">
        <v>7039</v>
      </c>
      <c r="B10052" s="415" t="s">
        <v>6573</v>
      </c>
      <c r="C10052" s="414">
        <v>593270.99999994005</v>
      </c>
      <c r="D10052" s="414">
        <v>45189.45</v>
      </c>
    </row>
    <row r="10053" spans="1:4" x14ac:dyDescent="0.2">
      <c r="A10053" s="415" t="s">
        <v>7040</v>
      </c>
      <c r="B10053" s="415" t="s">
        <v>6562</v>
      </c>
      <c r="C10053" s="414">
        <v>570364.99999994296</v>
      </c>
      <c r="D10053" s="414">
        <v>43421.89</v>
      </c>
    </row>
    <row r="10054" spans="1:4" x14ac:dyDescent="0.2">
      <c r="A10054" s="415" t="s">
        <v>7040</v>
      </c>
      <c r="B10054" s="415" t="s">
        <v>6563</v>
      </c>
      <c r="C10054" s="414">
        <v>300710.99999996898</v>
      </c>
      <c r="D10054" s="414">
        <v>24625.22</v>
      </c>
    </row>
    <row r="10055" spans="1:4" x14ac:dyDescent="0.2">
      <c r="A10055" s="415" t="s">
        <v>7040</v>
      </c>
      <c r="B10055" s="415" t="s">
        <v>6564</v>
      </c>
      <c r="C10055" s="414">
        <v>0</v>
      </c>
      <c r="D10055" s="414">
        <v>0</v>
      </c>
    </row>
    <row r="10056" spans="1:4" x14ac:dyDescent="0.2">
      <c r="A10056" s="415" t="s">
        <v>7040</v>
      </c>
      <c r="B10056" s="415" t="s">
        <v>6565</v>
      </c>
      <c r="C10056" s="414">
        <v>5928.9999999993997</v>
      </c>
      <c r="D10056" s="414">
        <v>456.24</v>
      </c>
    </row>
    <row r="10057" spans="1:4" x14ac:dyDescent="0.2">
      <c r="A10057" s="415" t="s">
        <v>7040</v>
      </c>
      <c r="B10057" s="415" t="s">
        <v>6566</v>
      </c>
      <c r="C10057" s="414">
        <v>108318.999999989</v>
      </c>
      <c r="D10057" s="414">
        <v>8903.82</v>
      </c>
    </row>
    <row r="10058" spans="1:4" x14ac:dyDescent="0.2">
      <c r="A10058" s="415" t="s">
        <v>7040</v>
      </c>
      <c r="B10058" s="415" t="s">
        <v>6567</v>
      </c>
      <c r="C10058" s="414">
        <v>232870.99999997599</v>
      </c>
      <c r="D10058" s="414">
        <v>17111.36</v>
      </c>
    </row>
    <row r="10059" spans="1:4" x14ac:dyDescent="0.2">
      <c r="A10059" s="415" t="s">
        <v>7040</v>
      </c>
      <c r="B10059" s="415" t="s">
        <v>6568</v>
      </c>
      <c r="C10059" s="414">
        <v>269528.99999997299</v>
      </c>
      <c r="D10059" s="414">
        <v>20562.37</v>
      </c>
    </row>
    <row r="10060" spans="1:4" x14ac:dyDescent="0.2">
      <c r="A10060" s="415" t="s">
        <v>7040</v>
      </c>
      <c r="B10060" s="415" t="s">
        <v>6569</v>
      </c>
      <c r="C10060" s="414">
        <v>280350.99999997101</v>
      </c>
      <c r="D10060" s="414">
        <v>20989.88</v>
      </c>
    </row>
    <row r="10061" spans="1:4" x14ac:dyDescent="0.2">
      <c r="A10061" s="415" t="s">
        <v>7040</v>
      </c>
      <c r="B10061" s="415" t="s">
        <v>6570</v>
      </c>
      <c r="C10061" s="414">
        <v>254733.99999997401</v>
      </c>
      <c r="D10061" s="414">
        <v>18524.259999999998</v>
      </c>
    </row>
    <row r="10062" spans="1:4" x14ac:dyDescent="0.2">
      <c r="A10062" s="415" t="s">
        <v>7040</v>
      </c>
      <c r="B10062" s="415" t="s">
        <v>6571</v>
      </c>
      <c r="C10062" s="414">
        <v>404182.99999995902</v>
      </c>
      <c r="D10062" s="414">
        <v>26744.79</v>
      </c>
    </row>
    <row r="10063" spans="1:4" x14ac:dyDescent="0.2">
      <c r="A10063" s="415" t="s">
        <v>7040</v>
      </c>
      <c r="B10063" s="415" t="s">
        <v>6572</v>
      </c>
      <c r="C10063" s="414">
        <v>565920.99999994296</v>
      </c>
      <c r="D10063" s="414">
        <v>38222.300000000003</v>
      </c>
    </row>
    <row r="10064" spans="1:4" x14ac:dyDescent="0.2">
      <c r="A10064" s="415" t="s">
        <v>7040</v>
      </c>
      <c r="B10064" s="415" t="s">
        <v>6573</v>
      </c>
      <c r="C10064" s="414">
        <v>593270.99999994005</v>
      </c>
      <c r="D10064" s="414">
        <v>45189.45</v>
      </c>
    </row>
    <row r="10065" spans="1:4" x14ac:dyDescent="0.2">
      <c r="A10065" s="415" t="s">
        <v>7041</v>
      </c>
      <c r="B10065" s="415" t="s">
        <v>6562</v>
      </c>
      <c r="C10065" s="414">
        <v>570364.99999994296</v>
      </c>
      <c r="D10065" s="414">
        <v>43421.89</v>
      </c>
    </row>
    <row r="10066" spans="1:4" x14ac:dyDescent="0.2">
      <c r="A10066" s="415" t="s">
        <v>7041</v>
      </c>
      <c r="B10066" s="415" t="s">
        <v>6563</v>
      </c>
      <c r="C10066" s="414">
        <v>300710.99999996898</v>
      </c>
      <c r="D10066" s="414">
        <v>24625.22</v>
      </c>
    </row>
    <row r="10067" spans="1:4" x14ac:dyDescent="0.2">
      <c r="A10067" s="415" t="s">
        <v>7041</v>
      </c>
      <c r="B10067" s="415" t="s">
        <v>6564</v>
      </c>
      <c r="C10067" s="414">
        <v>0</v>
      </c>
      <c r="D10067" s="414">
        <v>0</v>
      </c>
    </row>
    <row r="10068" spans="1:4" x14ac:dyDescent="0.2">
      <c r="A10068" s="415" t="s">
        <v>7041</v>
      </c>
      <c r="B10068" s="415" t="s">
        <v>6565</v>
      </c>
      <c r="C10068" s="414">
        <v>5928.9999999993997</v>
      </c>
      <c r="D10068" s="414">
        <v>456.24</v>
      </c>
    </row>
    <row r="10069" spans="1:4" x14ac:dyDescent="0.2">
      <c r="A10069" s="415" t="s">
        <v>7041</v>
      </c>
      <c r="B10069" s="415" t="s">
        <v>6566</v>
      </c>
      <c r="C10069" s="414">
        <v>108318.999999989</v>
      </c>
      <c r="D10069" s="414">
        <v>8903.82</v>
      </c>
    </row>
    <row r="10070" spans="1:4" x14ac:dyDescent="0.2">
      <c r="A10070" s="415" t="s">
        <v>7041</v>
      </c>
      <c r="B10070" s="415" t="s">
        <v>6567</v>
      </c>
      <c r="C10070" s="414">
        <v>232870.99999997599</v>
      </c>
      <c r="D10070" s="414">
        <v>17111.36</v>
      </c>
    </row>
    <row r="10071" spans="1:4" x14ac:dyDescent="0.2">
      <c r="A10071" s="415" t="s">
        <v>7041</v>
      </c>
      <c r="B10071" s="415" t="s">
        <v>6568</v>
      </c>
      <c r="C10071" s="414">
        <v>269528.99999997299</v>
      </c>
      <c r="D10071" s="414">
        <v>20562.37</v>
      </c>
    </row>
    <row r="10072" spans="1:4" x14ac:dyDescent="0.2">
      <c r="A10072" s="415" t="s">
        <v>7041</v>
      </c>
      <c r="B10072" s="415" t="s">
        <v>6569</v>
      </c>
      <c r="C10072" s="414">
        <v>280350.99999997101</v>
      </c>
      <c r="D10072" s="414">
        <v>20989.88</v>
      </c>
    </row>
    <row r="10073" spans="1:4" x14ac:dyDescent="0.2">
      <c r="A10073" s="415" t="s">
        <v>7041</v>
      </c>
      <c r="B10073" s="415" t="s">
        <v>6570</v>
      </c>
      <c r="C10073" s="414">
        <v>254733.99999997401</v>
      </c>
      <c r="D10073" s="414">
        <v>18524.259999999998</v>
      </c>
    </row>
    <row r="10074" spans="1:4" x14ac:dyDescent="0.2">
      <c r="A10074" s="415" t="s">
        <v>7041</v>
      </c>
      <c r="B10074" s="415" t="s">
        <v>6571</v>
      </c>
      <c r="C10074" s="414">
        <v>404182.99999995902</v>
      </c>
      <c r="D10074" s="414">
        <v>26744.79</v>
      </c>
    </row>
    <row r="10075" spans="1:4" x14ac:dyDescent="0.2">
      <c r="A10075" s="415" t="s">
        <v>7041</v>
      </c>
      <c r="B10075" s="415" t="s">
        <v>6572</v>
      </c>
      <c r="C10075" s="414">
        <v>565920.99999994296</v>
      </c>
      <c r="D10075" s="414">
        <v>38222.300000000003</v>
      </c>
    </row>
    <row r="10076" spans="1:4" x14ac:dyDescent="0.2">
      <c r="A10076" s="415" t="s">
        <v>7041</v>
      </c>
      <c r="B10076" s="415" t="s">
        <v>6573</v>
      </c>
      <c r="C10076" s="414">
        <v>593270.99999994005</v>
      </c>
      <c r="D10076" s="414">
        <v>45189.45</v>
      </c>
    </row>
    <row r="10077" spans="1:4" x14ac:dyDescent="0.2">
      <c r="A10077" s="415" t="s">
        <v>12402</v>
      </c>
      <c r="B10077" s="415" t="s">
        <v>5537</v>
      </c>
      <c r="C10077" s="414">
        <v>2049</v>
      </c>
      <c r="D10077" s="414">
        <v>259.2</v>
      </c>
    </row>
    <row r="10078" spans="1:4" x14ac:dyDescent="0.2">
      <c r="A10078" s="415" t="s">
        <v>12403</v>
      </c>
      <c r="B10078" s="415" t="s">
        <v>5537</v>
      </c>
      <c r="C10078" s="414">
        <v>5997</v>
      </c>
      <c r="D10078" s="414">
        <v>758.62</v>
      </c>
    </row>
    <row r="10079" spans="1:4" x14ac:dyDescent="0.2">
      <c r="A10079" s="415" t="s">
        <v>12404</v>
      </c>
      <c r="B10079" s="415" t="s">
        <v>5505</v>
      </c>
      <c r="C10079" s="414">
        <v>2139</v>
      </c>
      <c r="D10079" s="414">
        <v>289.83</v>
      </c>
    </row>
    <row r="10080" spans="1:4" x14ac:dyDescent="0.2">
      <c r="A10080" s="415" t="s">
        <v>12405</v>
      </c>
      <c r="B10080" s="415" t="s">
        <v>5537</v>
      </c>
      <c r="C10080" s="414">
        <v>1628</v>
      </c>
      <c r="D10080" s="414">
        <v>205.94</v>
      </c>
    </row>
    <row r="10081" spans="1:4" x14ac:dyDescent="0.2">
      <c r="A10081" s="415" t="s">
        <v>12406</v>
      </c>
      <c r="B10081" s="415" t="s">
        <v>5537</v>
      </c>
      <c r="C10081" s="414">
        <v>3736</v>
      </c>
      <c r="D10081" s="414">
        <v>472.6</v>
      </c>
    </row>
    <row r="10082" spans="1:4" x14ac:dyDescent="0.2">
      <c r="A10082" s="415" t="s">
        <v>12407</v>
      </c>
      <c r="B10082" s="415" t="s">
        <v>5537</v>
      </c>
      <c r="C10082" s="414">
        <v>3662</v>
      </c>
      <c r="D10082" s="414">
        <v>463.24</v>
      </c>
    </row>
    <row r="10083" spans="1:4" x14ac:dyDescent="0.2">
      <c r="A10083" s="415" t="s">
        <v>12408</v>
      </c>
      <c r="B10083" s="415" t="s">
        <v>5533</v>
      </c>
      <c r="C10083" s="414">
        <v>1328.1178266178233</v>
      </c>
      <c r="D10083" s="414">
        <v>168.55</v>
      </c>
    </row>
    <row r="10084" spans="1:4" x14ac:dyDescent="0.2">
      <c r="A10084" s="415" t="s">
        <v>12408</v>
      </c>
      <c r="B10084" s="415" t="s">
        <v>5534</v>
      </c>
      <c r="C10084" s="414">
        <v>3984.3534798534747</v>
      </c>
      <c r="D10084" s="414">
        <v>491.66999999999996</v>
      </c>
    </row>
    <row r="10085" spans="1:4" x14ac:dyDescent="0.2">
      <c r="A10085" s="415" t="s">
        <v>12408</v>
      </c>
      <c r="B10085" s="415" t="s">
        <v>5535</v>
      </c>
      <c r="C10085" s="414">
        <v>7740.2706935286824</v>
      </c>
      <c r="D10085" s="414">
        <v>853.7399999999999</v>
      </c>
    </row>
    <row r="10086" spans="1:4" x14ac:dyDescent="0.2">
      <c r="A10086" s="415" t="s">
        <v>12409</v>
      </c>
      <c r="B10086" s="415" t="s">
        <v>5537</v>
      </c>
      <c r="C10086" s="414">
        <v>2859</v>
      </c>
      <c r="D10086" s="414">
        <v>361.66</v>
      </c>
    </row>
    <row r="10087" spans="1:4" x14ac:dyDescent="0.2">
      <c r="A10087" s="415" t="s">
        <v>6839</v>
      </c>
      <c r="B10087" s="415" t="s">
        <v>5533</v>
      </c>
      <c r="C10087" s="414">
        <v>1642.166167166165</v>
      </c>
      <c r="D10087" s="414">
        <v>208.4</v>
      </c>
    </row>
    <row r="10088" spans="1:4" x14ac:dyDescent="0.2">
      <c r="A10088" s="415" t="s">
        <v>6839</v>
      </c>
      <c r="B10088" s="415" t="s">
        <v>5534</v>
      </c>
      <c r="C10088" s="414">
        <v>4926.4985014984932</v>
      </c>
      <c r="D10088" s="414">
        <v>607.92999999999995</v>
      </c>
    </row>
    <row r="10089" spans="1:4" x14ac:dyDescent="0.2">
      <c r="A10089" s="415" t="s">
        <v>6839</v>
      </c>
      <c r="B10089" s="415" t="s">
        <v>5535</v>
      </c>
      <c r="C10089" s="414">
        <v>13157.035331335308</v>
      </c>
      <c r="D10089" s="414">
        <v>1451.2300000000002</v>
      </c>
    </row>
    <row r="10090" spans="1:4" x14ac:dyDescent="0.2">
      <c r="A10090" s="415" t="s">
        <v>12411</v>
      </c>
      <c r="B10090" s="415" t="s">
        <v>5537</v>
      </c>
      <c r="C10090" s="414">
        <v>4685</v>
      </c>
      <c r="D10090" s="414">
        <v>592.65</v>
      </c>
    </row>
    <row r="10091" spans="1:4" x14ac:dyDescent="0.2">
      <c r="A10091" s="415" t="s">
        <v>12412</v>
      </c>
      <c r="B10091" s="415" t="s">
        <v>5541</v>
      </c>
      <c r="C10091" s="414">
        <v>7283</v>
      </c>
      <c r="D10091" s="414">
        <v>919.11</v>
      </c>
    </row>
    <row r="10092" spans="1:4" x14ac:dyDescent="0.2">
      <c r="A10092" s="415" t="s">
        <v>12413</v>
      </c>
      <c r="B10092" s="415" t="s">
        <v>5537</v>
      </c>
      <c r="C10092" s="414">
        <v>3100</v>
      </c>
      <c r="D10092" s="414">
        <v>392.15</v>
      </c>
    </row>
    <row r="10093" spans="1:4" x14ac:dyDescent="0.2">
      <c r="A10093" s="415" t="s">
        <v>12414</v>
      </c>
      <c r="B10093" s="415" t="s">
        <v>5525</v>
      </c>
      <c r="C10093" s="414">
        <v>3015.8003600504071</v>
      </c>
      <c r="D10093" s="414">
        <v>388.44999999999993</v>
      </c>
    </row>
    <row r="10094" spans="1:4" x14ac:dyDescent="0.2">
      <c r="A10094" s="415" t="s">
        <v>12414</v>
      </c>
      <c r="B10094" s="415" t="s">
        <v>5526</v>
      </c>
      <c r="C10094" s="414">
        <v>9047.4010801512104</v>
      </c>
      <c r="D10094" s="414">
        <v>1105.5899999999999</v>
      </c>
    </row>
    <row r="10095" spans="1:4" x14ac:dyDescent="0.2">
      <c r="A10095" s="415" t="s">
        <v>12414</v>
      </c>
      <c r="B10095" s="415" t="s">
        <v>5527</v>
      </c>
      <c r="C10095" s="414">
        <v>6778.0113092132842</v>
      </c>
      <c r="D10095" s="414">
        <v>738.81</v>
      </c>
    </row>
    <row r="10096" spans="1:4" x14ac:dyDescent="0.2">
      <c r="A10096" s="415" t="s">
        <v>12415</v>
      </c>
      <c r="B10096" s="415" t="s">
        <v>5537</v>
      </c>
      <c r="C10096" s="414">
        <v>1723</v>
      </c>
      <c r="D10096" s="414">
        <v>217.96</v>
      </c>
    </row>
    <row r="10097" spans="1:4" x14ac:dyDescent="0.2">
      <c r="A10097" s="415" t="s">
        <v>12416</v>
      </c>
      <c r="B10097" s="415" t="s">
        <v>5537</v>
      </c>
      <c r="C10097" s="414">
        <v>7658</v>
      </c>
      <c r="D10097" s="414">
        <v>968.74</v>
      </c>
    </row>
    <row r="10098" spans="1:4" x14ac:dyDescent="0.2">
      <c r="A10098" s="415" t="s">
        <v>12417</v>
      </c>
      <c r="B10098" s="415" t="s">
        <v>5541</v>
      </c>
      <c r="C10098" s="414">
        <v>1406</v>
      </c>
      <c r="D10098" s="414">
        <v>177.44</v>
      </c>
    </row>
    <row r="10099" spans="1:4" x14ac:dyDescent="0.2">
      <c r="A10099" s="415" t="s">
        <v>12418</v>
      </c>
      <c r="B10099" s="415" t="s">
        <v>5537</v>
      </c>
      <c r="C10099" s="414">
        <v>5731</v>
      </c>
      <c r="D10099" s="414">
        <v>724.97</v>
      </c>
    </row>
    <row r="10100" spans="1:4" x14ac:dyDescent="0.2">
      <c r="A10100" s="415" t="s">
        <v>12421</v>
      </c>
      <c r="B10100" s="415" t="s">
        <v>1114</v>
      </c>
      <c r="C10100" s="414">
        <v>4096</v>
      </c>
      <c r="D10100" s="414">
        <v>2121.73</v>
      </c>
    </row>
    <row r="10101" spans="1:4" x14ac:dyDescent="0.2">
      <c r="A10101" s="415" t="s">
        <v>12422</v>
      </c>
      <c r="B10101" s="415" t="s">
        <v>1114</v>
      </c>
      <c r="C10101" s="414">
        <v>16658</v>
      </c>
      <c r="D10101" s="414">
        <v>8628.84</v>
      </c>
    </row>
    <row r="10102" spans="1:4" x14ac:dyDescent="0.2">
      <c r="A10102" s="415" t="s">
        <v>12423</v>
      </c>
      <c r="B10102" s="415" t="s">
        <v>1114</v>
      </c>
      <c r="C10102" s="414">
        <v>41</v>
      </c>
      <c r="D10102" s="414">
        <v>21.24</v>
      </c>
    </row>
    <row r="10103" spans="1:4" x14ac:dyDescent="0.2">
      <c r="A10103" s="415" t="s">
        <v>12424</v>
      </c>
      <c r="B10103" s="415" t="s">
        <v>1121</v>
      </c>
      <c r="C10103" s="414">
        <v>4733</v>
      </c>
      <c r="D10103" s="414">
        <v>2329.11</v>
      </c>
    </row>
    <row r="10104" spans="1:4" x14ac:dyDescent="0.2">
      <c r="A10104" s="415" t="s">
        <v>12425</v>
      </c>
      <c r="B10104" s="415" t="s">
        <v>1121</v>
      </c>
      <c r="C10104" s="414">
        <v>2190</v>
      </c>
      <c r="D10104" s="414">
        <v>1077.7</v>
      </c>
    </row>
    <row r="10105" spans="1:4" x14ac:dyDescent="0.2">
      <c r="A10105" s="415" t="s">
        <v>12426</v>
      </c>
      <c r="B10105" s="415" t="s">
        <v>1128</v>
      </c>
      <c r="C10105" s="414">
        <v>3805</v>
      </c>
      <c r="D10105" s="414">
        <v>1778.84</v>
      </c>
    </row>
    <row r="10106" spans="1:4" x14ac:dyDescent="0.2">
      <c r="A10106" s="415" t="s">
        <v>12427</v>
      </c>
      <c r="B10106" s="415" t="s">
        <v>1128</v>
      </c>
      <c r="C10106" s="414">
        <v>6502</v>
      </c>
      <c r="D10106" s="414">
        <v>3039.69</v>
      </c>
    </row>
    <row r="10107" spans="1:4" x14ac:dyDescent="0.2">
      <c r="A10107" s="415" t="s">
        <v>12428</v>
      </c>
      <c r="B10107" s="415" t="s">
        <v>1128</v>
      </c>
      <c r="C10107" s="414">
        <v>1096</v>
      </c>
      <c r="D10107" s="414">
        <v>512.38</v>
      </c>
    </row>
    <row r="10108" spans="1:4" x14ac:dyDescent="0.2">
      <c r="A10108" s="415" t="s">
        <v>12429</v>
      </c>
      <c r="B10108" s="415" t="s">
        <v>1128</v>
      </c>
      <c r="C10108" s="414">
        <v>7729</v>
      </c>
      <c r="D10108" s="414">
        <v>3613.31</v>
      </c>
    </row>
    <row r="10109" spans="1:4" x14ac:dyDescent="0.2">
      <c r="A10109" s="415" t="s">
        <v>12430</v>
      </c>
      <c r="B10109" s="415" t="s">
        <v>1128</v>
      </c>
      <c r="C10109" s="414">
        <v>6970</v>
      </c>
      <c r="D10109" s="414">
        <v>3258.48</v>
      </c>
    </row>
    <row r="10110" spans="1:4" x14ac:dyDescent="0.2">
      <c r="A10110" s="415" t="s">
        <v>12431</v>
      </c>
      <c r="B10110" s="415" t="s">
        <v>1128</v>
      </c>
      <c r="C10110" s="414">
        <v>5030</v>
      </c>
      <c r="D10110" s="414">
        <v>2351.5300000000002</v>
      </c>
    </row>
    <row r="10111" spans="1:4" x14ac:dyDescent="0.2">
      <c r="A10111" s="415" t="s">
        <v>12432</v>
      </c>
      <c r="B10111" s="415" t="s">
        <v>1128</v>
      </c>
      <c r="C10111" s="414">
        <v>25336</v>
      </c>
      <c r="D10111" s="414">
        <v>11844.58</v>
      </c>
    </row>
    <row r="10112" spans="1:4" x14ac:dyDescent="0.2">
      <c r="A10112" s="415" t="s">
        <v>12433</v>
      </c>
      <c r="B10112" s="415" t="s">
        <v>1128</v>
      </c>
      <c r="C10112" s="414">
        <v>7487</v>
      </c>
      <c r="D10112" s="414">
        <v>3500.17</v>
      </c>
    </row>
    <row r="10113" spans="1:4" x14ac:dyDescent="0.2">
      <c r="A10113" s="415" t="s">
        <v>12434</v>
      </c>
      <c r="B10113" s="415" t="s">
        <v>169</v>
      </c>
      <c r="C10113" s="414">
        <v>4080</v>
      </c>
      <c r="D10113" s="414">
        <v>1754.81</v>
      </c>
    </row>
    <row r="10114" spans="1:4" x14ac:dyDescent="0.2">
      <c r="A10114" s="415" t="s">
        <v>12435</v>
      </c>
      <c r="B10114" s="415" t="s">
        <v>169</v>
      </c>
      <c r="C10114" s="414">
        <v>12808</v>
      </c>
      <c r="D10114" s="414">
        <v>5508.72</v>
      </c>
    </row>
    <row r="10115" spans="1:4" x14ac:dyDescent="0.2">
      <c r="A10115" s="415" t="s">
        <v>12436</v>
      </c>
      <c r="B10115" s="415" t="s">
        <v>169</v>
      </c>
      <c r="C10115" s="414">
        <v>5281</v>
      </c>
      <c r="D10115" s="414">
        <v>2271.36</v>
      </c>
    </row>
    <row r="10116" spans="1:4" x14ac:dyDescent="0.2">
      <c r="A10116" s="415" t="s">
        <v>12437</v>
      </c>
      <c r="B10116" s="415" t="s">
        <v>169</v>
      </c>
      <c r="C10116" s="414">
        <v>11653</v>
      </c>
      <c r="D10116" s="414">
        <v>5011.96</v>
      </c>
    </row>
    <row r="10117" spans="1:4" x14ac:dyDescent="0.2">
      <c r="A10117" s="415" t="s">
        <v>12438</v>
      </c>
      <c r="B10117" s="415" t="s">
        <v>3243</v>
      </c>
      <c r="C10117" s="414">
        <v>28024.002702702666</v>
      </c>
      <c r="D10117" s="414">
        <v>10968.59</v>
      </c>
    </row>
    <row r="10118" spans="1:4" x14ac:dyDescent="0.2">
      <c r="A10118" s="415" t="s">
        <v>12438</v>
      </c>
      <c r="B10118" s="415" t="s">
        <v>3244</v>
      </c>
      <c r="C10118" s="414">
        <v>65295.926297297243</v>
      </c>
      <c r="D10118" s="414">
        <v>24309.68</v>
      </c>
    </row>
    <row r="10119" spans="1:4" x14ac:dyDescent="0.2">
      <c r="A10119" s="415" t="s">
        <v>12439</v>
      </c>
      <c r="B10119" s="415" t="s">
        <v>3243</v>
      </c>
      <c r="C10119" s="414">
        <v>27361.15648148143</v>
      </c>
      <c r="D10119" s="414">
        <v>10709.16</v>
      </c>
    </row>
    <row r="10120" spans="1:4" x14ac:dyDescent="0.2">
      <c r="A10120" s="415" t="s">
        <v>12439</v>
      </c>
      <c r="B10120" s="415" t="s">
        <v>3244</v>
      </c>
      <c r="C10120" s="414">
        <v>31738.941518518477</v>
      </c>
      <c r="D10120" s="414">
        <v>11816.42</v>
      </c>
    </row>
    <row r="10121" spans="1:4" x14ac:dyDescent="0.2">
      <c r="A10121" s="415" t="s">
        <v>12440</v>
      </c>
      <c r="B10121" s="415" t="s">
        <v>3243</v>
      </c>
      <c r="C10121" s="414">
        <v>11767</v>
      </c>
      <c r="D10121" s="414">
        <v>4605.6000000000004</v>
      </c>
    </row>
    <row r="10122" spans="1:4" x14ac:dyDescent="0.2">
      <c r="A10122" s="415" t="s">
        <v>12441</v>
      </c>
      <c r="B10122" s="415" t="s">
        <v>3243</v>
      </c>
      <c r="C10122" s="414">
        <v>27284</v>
      </c>
      <c r="D10122" s="414">
        <v>10678.96</v>
      </c>
    </row>
    <row r="10123" spans="1:4" x14ac:dyDescent="0.2">
      <c r="A10123" s="415" t="s">
        <v>12442</v>
      </c>
      <c r="B10123" s="415" t="s">
        <v>3254</v>
      </c>
      <c r="C10123" s="414">
        <v>10956</v>
      </c>
      <c r="D10123" s="414">
        <v>3730.52</v>
      </c>
    </row>
    <row r="10124" spans="1:4" x14ac:dyDescent="0.2">
      <c r="A10124" s="415" t="s">
        <v>12443</v>
      </c>
      <c r="B10124" s="415" t="s">
        <v>3987</v>
      </c>
      <c r="C10124" s="414">
        <v>24296.108728315801</v>
      </c>
      <c r="D10124" s="414">
        <v>6982.7</v>
      </c>
    </row>
    <row r="10125" spans="1:4" x14ac:dyDescent="0.2">
      <c r="A10125" s="415" t="s">
        <v>12443</v>
      </c>
      <c r="B10125" s="415" t="s">
        <v>3988</v>
      </c>
      <c r="C10125" s="414">
        <v>34994.4952716841</v>
      </c>
      <c r="D10125" s="414">
        <v>9564</v>
      </c>
    </row>
    <row r="10126" spans="1:4" x14ac:dyDescent="0.2">
      <c r="A10126" s="415" t="s">
        <v>12444</v>
      </c>
      <c r="B10126" s="415" t="s">
        <v>3987</v>
      </c>
      <c r="C10126" s="414">
        <v>19138</v>
      </c>
      <c r="D10126" s="414">
        <v>5500.26</v>
      </c>
    </row>
    <row r="10127" spans="1:4" x14ac:dyDescent="0.2">
      <c r="A10127" s="415" t="s">
        <v>12444</v>
      </c>
      <c r="B10127" s="415" t="s">
        <v>3991</v>
      </c>
      <c r="C10127" s="414">
        <v>2564</v>
      </c>
      <c r="D10127" s="414">
        <v>736.89</v>
      </c>
    </row>
    <row r="10128" spans="1:4" x14ac:dyDescent="0.2">
      <c r="A10128" s="415" t="s">
        <v>12444</v>
      </c>
      <c r="B10128" s="415" t="s">
        <v>3992</v>
      </c>
      <c r="C10128" s="414">
        <v>-2564</v>
      </c>
      <c r="D10128" s="414">
        <v>-419.98</v>
      </c>
    </row>
    <row r="10129" spans="1:4" x14ac:dyDescent="0.2">
      <c r="A10129" s="415" t="s">
        <v>12444</v>
      </c>
      <c r="B10129" s="415" t="s">
        <v>3993</v>
      </c>
      <c r="C10129" s="414">
        <v>0</v>
      </c>
      <c r="D10129" s="414">
        <v>0</v>
      </c>
    </row>
    <row r="10130" spans="1:4" x14ac:dyDescent="0.2">
      <c r="A10130" s="415" t="s">
        <v>12445</v>
      </c>
      <c r="B10130" s="415" t="s">
        <v>4794</v>
      </c>
      <c r="C10130" s="414">
        <v>10707</v>
      </c>
      <c r="D10130" s="414">
        <v>2615.7199999999998</v>
      </c>
    </row>
    <row r="10131" spans="1:4" x14ac:dyDescent="0.2">
      <c r="A10131" s="415" t="s">
        <v>12446</v>
      </c>
      <c r="B10131" s="415" t="s">
        <v>4794</v>
      </c>
      <c r="C10131" s="414">
        <v>6614</v>
      </c>
      <c r="D10131" s="414">
        <v>1615.8</v>
      </c>
    </row>
    <row r="10132" spans="1:4" x14ac:dyDescent="0.2">
      <c r="A10132" s="415" t="s">
        <v>12446</v>
      </c>
      <c r="B10132" s="415" t="s">
        <v>4799</v>
      </c>
      <c r="C10132" s="414">
        <v>1320</v>
      </c>
      <c r="D10132" s="414">
        <v>322.48</v>
      </c>
    </row>
    <row r="10133" spans="1:4" x14ac:dyDescent="0.2">
      <c r="A10133" s="415" t="s">
        <v>12446</v>
      </c>
      <c r="B10133" s="415" t="s">
        <v>4800</v>
      </c>
      <c r="C10133" s="414">
        <v>-1320</v>
      </c>
      <c r="D10133" s="414">
        <v>-216.22</v>
      </c>
    </row>
    <row r="10134" spans="1:4" x14ac:dyDescent="0.2">
      <c r="A10134" s="415" t="s">
        <v>12446</v>
      </c>
      <c r="B10134" s="415" t="s">
        <v>4801</v>
      </c>
      <c r="C10134" s="414">
        <v>0</v>
      </c>
      <c r="D10134" s="414">
        <v>0</v>
      </c>
    </row>
    <row r="10135" spans="1:4" x14ac:dyDescent="0.2">
      <c r="A10135" s="415" t="s">
        <v>12448</v>
      </c>
      <c r="B10135" s="415" t="s">
        <v>4808</v>
      </c>
      <c r="C10135" s="414">
        <v>2558</v>
      </c>
      <c r="D10135" s="414">
        <v>624.91999999999996</v>
      </c>
    </row>
    <row r="10136" spans="1:4" x14ac:dyDescent="0.2">
      <c r="A10136" s="415" t="s">
        <v>12448</v>
      </c>
      <c r="B10136" s="415" t="s">
        <v>4817</v>
      </c>
      <c r="C10136" s="414">
        <v>2111</v>
      </c>
      <c r="D10136" s="414">
        <v>515.72</v>
      </c>
    </row>
    <row r="10137" spans="1:4" x14ac:dyDescent="0.2">
      <c r="A10137" s="415" t="s">
        <v>12448</v>
      </c>
      <c r="B10137" s="415" t="s">
        <v>4819</v>
      </c>
      <c r="C10137" s="414">
        <v>-1400.7</v>
      </c>
      <c r="D10137" s="414">
        <v>-229.43</v>
      </c>
    </row>
    <row r="10138" spans="1:4" x14ac:dyDescent="0.2">
      <c r="A10138" s="415" t="s">
        <v>12448</v>
      </c>
      <c r="B10138" s="415" t="s">
        <v>4821</v>
      </c>
      <c r="C10138" s="414">
        <v>-710.3</v>
      </c>
      <c r="D10138" s="414">
        <v>-85.24</v>
      </c>
    </row>
    <row r="10139" spans="1:4" x14ac:dyDescent="0.2">
      <c r="A10139" s="415" t="s">
        <v>12449</v>
      </c>
      <c r="B10139" s="415" t="s">
        <v>4863</v>
      </c>
      <c r="C10139" s="414">
        <v>3859</v>
      </c>
      <c r="D10139" s="414">
        <v>708.51</v>
      </c>
    </row>
    <row r="10140" spans="1:4" x14ac:dyDescent="0.2">
      <c r="A10140" s="415" t="s">
        <v>12451</v>
      </c>
      <c r="B10140" s="415" t="s">
        <v>5175</v>
      </c>
      <c r="C10140" s="414">
        <v>2461</v>
      </c>
      <c r="D10140" s="414">
        <v>391.79</v>
      </c>
    </row>
    <row r="10141" spans="1:4" x14ac:dyDescent="0.2">
      <c r="A10141" s="415" t="s">
        <v>12452</v>
      </c>
      <c r="B10141" s="415" t="s">
        <v>5180</v>
      </c>
      <c r="C10141" s="414">
        <v>1197</v>
      </c>
      <c r="D10141" s="414">
        <v>174.04</v>
      </c>
    </row>
    <row r="10142" spans="1:4" x14ac:dyDescent="0.2">
      <c r="A10142" s="415" t="s">
        <v>12453</v>
      </c>
      <c r="B10142" s="415" t="s">
        <v>5501</v>
      </c>
      <c r="C10142" s="414">
        <v>2542.8331695331667</v>
      </c>
      <c r="D10142" s="414">
        <v>347.87</v>
      </c>
    </row>
    <row r="10143" spans="1:4" x14ac:dyDescent="0.2">
      <c r="A10143" s="415" t="s">
        <v>12453</v>
      </c>
      <c r="B10143" s="415" t="s">
        <v>5502</v>
      </c>
      <c r="C10143" s="414">
        <v>7628.4995085994897</v>
      </c>
      <c r="D10143" s="414">
        <v>990.18000000000006</v>
      </c>
    </row>
    <row r="10144" spans="1:4" x14ac:dyDescent="0.2">
      <c r="A10144" s="415" t="s">
        <v>12453</v>
      </c>
      <c r="B10144" s="415" t="s">
        <v>5503</v>
      </c>
      <c r="C10144" s="414">
        <v>177.99832186732229</v>
      </c>
      <c r="D10144" s="414">
        <v>20.619999999999997</v>
      </c>
    </row>
    <row r="10145" spans="1:4" x14ac:dyDescent="0.2">
      <c r="A10145" s="415" t="s">
        <v>12454</v>
      </c>
      <c r="B10145" s="415" t="s">
        <v>5501</v>
      </c>
      <c r="C10145" s="414">
        <v>8107.2538538538502</v>
      </c>
      <c r="D10145" s="414">
        <v>1109.07</v>
      </c>
    </row>
    <row r="10146" spans="1:4" x14ac:dyDescent="0.2">
      <c r="A10146" s="415" t="s">
        <v>12454</v>
      </c>
      <c r="B10146" s="415" t="s">
        <v>5502</v>
      </c>
      <c r="C10146" s="414">
        <v>24321.7615615615</v>
      </c>
      <c r="D10146" s="414">
        <v>3156.96</v>
      </c>
    </row>
    <row r="10147" spans="1:4" x14ac:dyDescent="0.2">
      <c r="A10147" s="415" t="s">
        <v>12454</v>
      </c>
      <c r="B10147" s="415" t="s">
        <v>5503</v>
      </c>
      <c r="C10147" s="414">
        <v>48562.450584584498</v>
      </c>
      <c r="D10147" s="414">
        <v>5623.53</v>
      </c>
    </row>
    <row r="10148" spans="1:4" x14ac:dyDescent="0.2">
      <c r="A10148" s="415" t="s">
        <v>12456</v>
      </c>
      <c r="B10148" s="415" t="s">
        <v>5541</v>
      </c>
      <c r="C10148" s="414">
        <v>4159</v>
      </c>
      <c r="D10148" s="414">
        <v>524.87</v>
      </c>
    </row>
    <row r="10149" spans="1:4" x14ac:dyDescent="0.2">
      <c r="A10149" s="415" t="s">
        <v>12457</v>
      </c>
      <c r="B10149" s="415" t="s">
        <v>5537</v>
      </c>
      <c r="C10149" s="414">
        <v>2572</v>
      </c>
      <c r="D10149" s="414">
        <v>325.36</v>
      </c>
    </row>
    <row r="10150" spans="1:4" x14ac:dyDescent="0.2">
      <c r="A10150" s="415" t="s">
        <v>12458</v>
      </c>
      <c r="B10150" s="415" t="s">
        <v>5505</v>
      </c>
      <c r="C10150" s="414">
        <v>962</v>
      </c>
      <c r="D10150" s="414">
        <v>130.35</v>
      </c>
    </row>
    <row r="10151" spans="1:4" x14ac:dyDescent="0.2">
      <c r="A10151" s="415" t="s">
        <v>12459</v>
      </c>
      <c r="B10151" s="415" t="s">
        <v>5525</v>
      </c>
      <c r="C10151" s="414">
        <v>0</v>
      </c>
      <c r="D10151" s="414">
        <v>0</v>
      </c>
    </row>
    <row r="10152" spans="1:4" x14ac:dyDescent="0.2">
      <c r="A10152" s="415" t="s">
        <v>12459</v>
      </c>
      <c r="B10152" s="415" t="s">
        <v>5526</v>
      </c>
      <c r="C10152" s="414">
        <v>0</v>
      </c>
      <c r="D10152" s="414">
        <v>0</v>
      </c>
    </row>
    <row r="10153" spans="1:4" x14ac:dyDescent="0.2">
      <c r="A10153" s="415" t="s">
        <v>12459</v>
      </c>
      <c r="B10153" s="415" t="s">
        <v>5527</v>
      </c>
      <c r="C10153" s="414">
        <v>213174.86425058474</v>
      </c>
      <c r="D10153" s="414">
        <v>23236.06</v>
      </c>
    </row>
    <row r="10154" spans="1:4" x14ac:dyDescent="0.2">
      <c r="A10154" s="415" t="s">
        <v>12460</v>
      </c>
      <c r="B10154" s="415" t="s">
        <v>5513</v>
      </c>
      <c r="C10154" s="414">
        <v>6833</v>
      </c>
      <c r="D10154" s="414">
        <v>907.42</v>
      </c>
    </row>
    <row r="10155" spans="1:4" x14ac:dyDescent="0.2">
      <c r="A10155" s="415" t="s">
        <v>12461</v>
      </c>
      <c r="B10155" s="415" t="s">
        <v>5533</v>
      </c>
      <c r="C10155" s="414">
        <v>7145</v>
      </c>
      <c r="D10155" s="414">
        <v>906.7</v>
      </c>
    </row>
    <row r="10156" spans="1:4" x14ac:dyDescent="0.2">
      <c r="A10156" s="415" t="s">
        <v>12462</v>
      </c>
      <c r="B10156" s="415" t="s">
        <v>5181</v>
      </c>
      <c r="C10156" s="414">
        <v>5376.6666666666597</v>
      </c>
      <c r="D10156" s="414">
        <v>767.25</v>
      </c>
    </row>
    <row r="10157" spans="1:4" x14ac:dyDescent="0.2">
      <c r="A10157" s="415" t="s">
        <v>12462</v>
      </c>
      <c r="B10157" s="415" t="s">
        <v>5211</v>
      </c>
      <c r="C10157" s="414">
        <v>1075.3333333333301</v>
      </c>
      <c r="D10157" s="414">
        <v>145.6</v>
      </c>
    </row>
    <row r="10158" spans="1:4" x14ac:dyDescent="0.2">
      <c r="A10158" s="415" t="s">
        <v>12463</v>
      </c>
      <c r="B10158" s="415" t="s">
        <v>5529</v>
      </c>
      <c r="C10158" s="414">
        <v>5556</v>
      </c>
      <c r="D10158" s="414">
        <v>708.39</v>
      </c>
    </row>
    <row r="10159" spans="1:4" x14ac:dyDescent="0.2">
      <c r="A10159" s="415" t="s">
        <v>12465</v>
      </c>
      <c r="B10159" s="415" t="s">
        <v>5541</v>
      </c>
      <c r="C10159" s="414">
        <v>4636</v>
      </c>
      <c r="D10159" s="414">
        <v>585.05999999999995</v>
      </c>
    </row>
    <row r="10160" spans="1:4" x14ac:dyDescent="0.2">
      <c r="A10160" s="415" t="s">
        <v>12466</v>
      </c>
      <c r="B10160" s="415" t="s">
        <v>5541</v>
      </c>
      <c r="C10160" s="414">
        <v>2711</v>
      </c>
      <c r="D10160" s="414">
        <v>342.13</v>
      </c>
    </row>
    <row r="10161" spans="1:4" x14ac:dyDescent="0.2">
      <c r="A10161" s="415" t="s">
        <v>12467</v>
      </c>
      <c r="B10161" s="415" t="s">
        <v>5517</v>
      </c>
      <c r="C10161" s="414">
        <v>5561</v>
      </c>
      <c r="D10161" s="414">
        <v>730.72</v>
      </c>
    </row>
    <row r="10162" spans="1:4" x14ac:dyDescent="0.2">
      <c r="A10162" s="415" t="s">
        <v>12468</v>
      </c>
      <c r="B10162" s="415" t="s">
        <v>5541</v>
      </c>
      <c r="C10162" s="414">
        <v>3445</v>
      </c>
      <c r="D10162" s="414">
        <v>434.76</v>
      </c>
    </row>
    <row r="10163" spans="1:4" x14ac:dyDescent="0.2">
      <c r="A10163" s="415" t="s">
        <v>12469</v>
      </c>
      <c r="B10163" s="415" t="s">
        <v>5537</v>
      </c>
      <c r="C10163" s="414">
        <v>5138</v>
      </c>
      <c r="D10163" s="414">
        <v>649.96</v>
      </c>
    </row>
    <row r="10164" spans="1:4" x14ac:dyDescent="0.2">
      <c r="A10164" s="415" t="s">
        <v>12470</v>
      </c>
      <c r="B10164" s="415" t="s">
        <v>5525</v>
      </c>
      <c r="C10164" s="414">
        <v>3225</v>
      </c>
      <c r="D10164" s="414">
        <v>415.38</v>
      </c>
    </row>
    <row r="10165" spans="1:4" x14ac:dyDescent="0.2">
      <c r="A10165" s="415" t="s">
        <v>12471</v>
      </c>
      <c r="B10165" s="415" t="s">
        <v>5541</v>
      </c>
      <c r="C10165" s="414">
        <v>4783</v>
      </c>
      <c r="D10165" s="414">
        <v>603.61</v>
      </c>
    </row>
    <row r="10166" spans="1:4" x14ac:dyDescent="0.2">
      <c r="A10166" s="415" t="s">
        <v>12472</v>
      </c>
      <c r="B10166" s="415" t="s">
        <v>5541</v>
      </c>
      <c r="C10166" s="414">
        <v>6112</v>
      </c>
      <c r="D10166" s="414">
        <v>771.33</v>
      </c>
    </row>
    <row r="10167" spans="1:4" x14ac:dyDescent="0.2">
      <c r="A10167" s="415" t="s">
        <v>12473</v>
      </c>
      <c r="B10167" s="415" t="s">
        <v>5537</v>
      </c>
      <c r="C10167" s="414">
        <v>950</v>
      </c>
      <c r="D10167" s="414">
        <v>120.18</v>
      </c>
    </row>
    <row r="10168" spans="1:4" x14ac:dyDescent="0.2">
      <c r="A10168" s="415" t="s">
        <v>12474</v>
      </c>
      <c r="B10168" s="415" t="s">
        <v>5541</v>
      </c>
      <c r="C10168" s="414">
        <v>6088</v>
      </c>
      <c r="D10168" s="414">
        <v>768.31</v>
      </c>
    </row>
    <row r="10169" spans="1:4" x14ac:dyDescent="0.2">
      <c r="A10169" s="415" t="s">
        <v>12475</v>
      </c>
      <c r="B10169" s="415" t="s">
        <v>5541</v>
      </c>
      <c r="C10169" s="414">
        <v>4063</v>
      </c>
      <c r="D10169" s="414">
        <v>512.75</v>
      </c>
    </row>
    <row r="10170" spans="1:4" x14ac:dyDescent="0.2">
      <c r="A10170" s="415" t="s">
        <v>12476</v>
      </c>
      <c r="B10170" s="415" t="s">
        <v>5537</v>
      </c>
      <c r="C10170" s="414">
        <v>3213</v>
      </c>
      <c r="D10170" s="414">
        <v>406.44</v>
      </c>
    </row>
    <row r="10171" spans="1:4" x14ac:dyDescent="0.2">
      <c r="A10171" s="415" t="s">
        <v>12477</v>
      </c>
      <c r="B10171" s="415" t="s">
        <v>5541</v>
      </c>
      <c r="C10171" s="414">
        <v>2144</v>
      </c>
      <c r="D10171" s="414">
        <v>270.57</v>
      </c>
    </row>
    <row r="10172" spans="1:4" x14ac:dyDescent="0.2">
      <c r="A10172" s="415" t="s">
        <v>6932</v>
      </c>
      <c r="B10172" s="415" t="s">
        <v>6455</v>
      </c>
      <c r="C10172" s="414">
        <v>369.77499999999998</v>
      </c>
      <c r="D10172" s="414">
        <v>42.38</v>
      </c>
    </row>
    <row r="10173" spans="1:4" x14ac:dyDescent="0.2">
      <c r="A10173" s="415" t="s">
        <v>6932</v>
      </c>
      <c r="B10173" s="415" t="s">
        <v>6456</v>
      </c>
      <c r="C10173" s="414">
        <v>14580.3</v>
      </c>
      <c r="D10173" s="414">
        <v>1637.22</v>
      </c>
    </row>
    <row r="10174" spans="1:4" x14ac:dyDescent="0.2">
      <c r="A10174" s="415" t="s">
        <v>6932</v>
      </c>
      <c r="B10174" s="415" t="s">
        <v>6457</v>
      </c>
      <c r="C10174" s="414">
        <v>19039.899999999991</v>
      </c>
      <c r="D10174" s="414">
        <v>2088.02</v>
      </c>
    </row>
    <row r="10175" spans="1:4" x14ac:dyDescent="0.2">
      <c r="A10175" s="415" t="s">
        <v>6932</v>
      </c>
      <c r="B10175" s="415" t="s">
        <v>6458</v>
      </c>
      <c r="C10175" s="414">
        <v>13014.35</v>
      </c>
      <c r="D10175" s="414">
        <v>1484.41</v>
      </c>
    </row>
    <row r="10176" spans="1:4" x14ac:dyDescent="0.2">
      <c r="A10176" s="415" t="s">
        <v>6932</v>
      </c>
      <c r="B10176" s="415" t="s">
        <v>6459</v>
      </c>
      <c r="C10176" s="414">
        <v>17617.849999999999</v>
      </c>
      <c r="D10176" s="414">
        <v>1918.76</v>
      </c>
    </row>
    <row r="10177" spans="1:4" x14ac:dyDescent="0.2">
      <c r="A10177" s="415" t="s">
        <v>6932</v>
      </c>
      <c r="B10177" s="415" t="s">
        <v>6460</v>
      </c>
      <c r="C10177" s="414">
        <v>29033.7</v>
      </c>
      <c r="D10177" s="414">
        <v>3176.57</v>
      </c>
    </row>
    <row r="10178" spans="1:4" x14ac:dyDescent="0.2">
      <c r="A10178" s="415" t="s">
        <v>6932</v>
      </c>
      <c r="B10178" s="415" t="s">
        <v>6461</v>
      </c>
      <c r="C10178" s="414">
        <v>39840.025000000001</v>
      </c>
      <c r="D10178" s="414">
        <v>4359.29</v>
      </c>
    </row>
    <row r="10179" spans="1:4" x14ac:dyDescent="0.2">
      <c r="A10179" s="415" t="s">
        <v>6932</v>
      </c>
      <c r="B10179" s="415" t="s">
        <v>6462</v>
      </c>
      <c r="C10179" s="414">
        <v>34568.674999999901</v>
      </c>
      <c r="D10179" s="414">
        <v>3668.08</v>
      </c>
    </row>
    <row r="10180" spans="1:4" x14ac:dyDescent="0.2">
      <c r="A10180" s="415" t="s">
        <v>6932</v>
      </c>
      <c r="B10180" s="415" t="s">
        <v>6463</v>
      </c>
      <c r="C10180" s="414">
        <v>24498.674999999999</v>
      </c>
      <c r="D10180" s="414">
        <v>2436.88</v>
      </c>
    </row>
    <row r="10181" spans="1:4" x14ac:dyDescent="0.2">
      <c r="A10181" s="415" t="s">
        <v>6932</v>
      </c>
      <c r="B10181" s="415" t="s">
        <v>6464</v>
      </c>
      <c r="C10181" s="414">
        <v>15449.45</v>
      </c>
      <c r="D10181" s="414">
        <v>1519.91</v>
      </c>
    </row>
    <row r="10182" spans="1:4" x14ac:dyDescent="0.2">
      <c r="A10182" s="415" t="s">
        <v>6932</v>
      </c>
      <c r="B10182" s="415" t="s">
        <v>6465</v>
      </c>
      <c r="C10182" s="414">
        <v>10662.975</v>
      </c>
      <c r="D10182" s="414">
        <v>1056.9100000000001</v>
      </c>
    </row>
    <row r="10183" spans="1:4" x14ac:dyDescent="0.2">
      <c r="A10183" s="415" t="s">
        <v>12478</v>
      </c>
      <c r="B10183" s="415" t="s">
        <v>5813</v>
      </c>
      <c r="C10183" s="414">
        <v>2171</v>
      </c>
      <c r="D10183" s="414">
        <v>272.68</v>
      </c>
    </row>
    <row r="10184" spans="1:4" x14ac:dyDescent="0.2">
      <c r="A10184" s="415" t="s">
        <v>12479</v>
      </c>
      <c r="B10184" s="415" t="s">
        <v>5813</v>
      </c>
      <c r="C10184" s="414">
        <v>3152</v>
      </c>
      <c r="D10184" s="414">
        <v>395.89</v>
      </c>
    </row>
    <row r="10185" spans="1:4" x14ac:dyDescent="0.2">
      <c r="A10185" s="415" t="s">
        <v>12480</v>
      </c>
      <c r="B10185" s="415" t="s">
        <v>5813</v>
      </c>
      <c r="C10185" s="414">
        <v>4420</v>
      </c>
      <c r="D10185" s="414">
        <v>555.15</v>
      </c>
    </row>
    <row r="10186" spans="1:4" x14ac:dyDescent="0.2">
      <c r="A10186" s="415" t="s">
        <v>12481</v>
      </c>
      <c r="B10186" s="415" t="s">
        <v>5182</v>
      </c>
      <c r="C10186" s="414">
        <v>3590</v>
      </c>
      <c r="D10186" s="414">
        <v>505.11</v>
      </c>
    </row>
    <row r="10187" spans="1:4" x14ac:dyDescent="0.2">
      <c r="A10187" s="415" t="s">
        <v>12483</v>
      </c>
      <c r="B10187" s="415" t="s">
        <v>5545</v>
      </c>
      <c r="C10187" s="414">
        <v>4090</v>
      </c>
      <c r="D10187" s="414">
        <v>514.92999999999995</v>
      </c>
    </row>
    <row r="10188" spans="1:4" x14ac:dyDescent="0.2">
      <c r="A10188" s="415" t="s">
        <v>12484</v>
      </c>
      <c r="B10188" s="415" t="s">
        <v>5541</v>
      </c>
      <c r="C10188" s="414">
        <v>3655</v>
      </c>
      <c r="D10188" s="414">
        <v>461.26</v>
      </c>
    </row>
    <row r="10189" spans="1:4" x14ac:dyDescent="0.2">
      <c r="A10189" s="415" t="s">
        <v>12485</v>
      </c>
      <c r="B10189" s="415" t="s">
        <v>5541</v>
      </c>
      <c r="C10189" s="414">
        <v>3602</v>
      </c>
      <c r="D10189" s="414">
        <v>454.57</v>
      </c>
    </row>
    <row r="10190" spans="1:4" x14ac:dyDescent="0.2">
      <c r="A10190" s="415" t="s">
        <v>12486</v>
      </c>
      <c r="B10190" s="415" t="s">
        <v>5813</v>
      </c>
      <c r="C10190" s="414">
        <v>4676.57</v>
      </c>
      <c r="D10190" s="414">
        <v>587.38</v>
      </c>
    </row>
    <row r="10191" spans="1:4" x14ac:dyDescent="0.2">
      <c r="A10191" s="415" t="s">
        <v>12487</v>
      </c>
      <c r="B10191" s="415" t="s">
        <v>5537</v>
      </c>
      <c r="C10191" s="414">
        <v>3306</v>
      </c>
      <c r="D10191" s="414">
        <v>418.21</v>
      </c>
    </row>
    <row r="10192" spans="1:4" x14ac:dyDescent="0.2">
      <c r="A10192" s="415" t="s">
        <v>12488</v>
      </c>
      <c r="B10192" s="415" t="s">
        <v>5813</v>
      </c>
      <c r="C10192" s="414">
        <v>4483</v>
      </c>
      <c r="D10192" s="414">
        <v>563.05999999999995</v>
      </c>
    </row>
    <row r="10193" spans="1:4" x14ac:dyDescent="0.2">
      <c r="A10193" s="415" t="s">
        <v>12489</v>
      </c>
      <c r="B10193" s="415" t="s">
        <v>5533</v>
      </c>
      <c r="C10193" s="414">
        <v>4143</v>
      </c>
      <c r="D10193" s="414">
        <v>525.75</v>
      </c>
    </row>
    <row r="10194" spans="1:4" x14ac:dyDescent="0.2">
      <c r="A10194" s="415" t="s">
        <v>12490</v>
      </c>
      <c r="B10194" s="415" t="s">
        <v>5545</v>
      </c>
      <c r="C10194" s="414">
        <v>4221</v>
      </c>
      <c r="D10194" s="414">
        <v>531.41999999999996</v>
      </c>
    </row>
    <row r="10195" spans="1:4" x14ac:dyDescent="0.2">
      <c r="A10195" s="415" t="s">
        <v>12491</v>
      </c>
      <c r="B10195" s="415" t="s">
        <v>5513</v>
      </c>
      <c r="C10195" s="414">
        <v>5865.0684931506803</v>
      </c>
      <c r="D10195" s="414">
        <v>778.88</v>
      </c>
    </row>
    <row r="10196" spans="1:4" x14ac:dyDescent="0.2">
      <c r="A10196" s="415" t="s">
        <v>12491</v>
      </c>
      <c r="B10196" s="415" t="s">
        <v>5514</v>
      </c>
      <c r="C10196" s="414">
        <v>11260.9315068493</v>
      </c>
      <c r="D10196" s="414">
        <v>1418.88</v>
      </c>
    </row>
    <row r="10197" spans="1:4" x14ac:dyDescent="0.2">
      <c r="A10197" s="415" t="s">
        <v>12492</v>
      </c>
      <c r="B10197" s="415" t="s">
        <v>5813</v>
      </c>
      <c r="C10197" s="414">
        <v>6083</v>
      </c>
      <c r="D10197" s="414">
        <v>764.02</v>
      </c>
    </row>
    <row r="10198" spans="1:4" x14ac:dyDescent="0.2">
      <c r="A10198" s="415" t="s">
        <v>12493</v>
      </c>
      <c r="B10198" s="415" t="s">
        <v>5541</v>
      </c>
      <c r="C10198" s="414">
        <v>1866</v>
      </c>
      <c r="D10198" s="414">
        <v>235.49</v>
      </c>
    </row>
    <row r="10199" spans="1:4" x14ac:dyDescent="0.2">
      <c r="A10199" s="415" t="s">
        <v>12496</v>
      </c>
      <c r="B10199" s="415" t="s">
        <v>5545</v>
      </c>
      <c r="C10199" s="414">
        <v>5152</v>
      </c>
      <c r="D10199" s="414">
        <v>648.64</v>
      </c>
    </row>
    <row r="10200" spans="1:4" x14ac:dyDescent="0.2">
      <c r="A10200" s="415" t="s">
        <v>12494</v>
      </c>
      <c r="B10200" s="415" t="s">
        <v>5525</v>
      </c>
      <c r="C10200" s="414">
        <v>3431.8181818181802</v>
      </c>
      <c r="D10200" s="414">
        <v>442.02</v>
      </c>
    </row>
    <row r="10201" spans="1:4" x14ac:dyDescent="0.2">
      <c r="A10201" s="415" t="s">
        <v>12494</v>
      </c>
      <c r="B10201" s="415" t="s">
        <v>5526</v>
      </c>
      <c r="C10201" s="414">
        <v>4118.1818181818098</v>
      </c>
      <c r="D10201" s="414">
        <v>503.24</v>
      </c>
    </row>
    <row r="10202" spans="1:4" x14ac:dyDescent="0.2">
      <c r="A10202" s="415" t="s">
        <v>12495</v>
      </c>
      <c r="B10202" s="415" t="s">
        <v>5813</v>
      </c>
      <c r="C10202" s="414">
        <v>4988</v>
      </c>
      <c r="D10202" s="414">
        <v>626.49</v>
      </c>
    </row>
    <row r="10203" spans="1:4" x14ac:dyDescent="0.2">
      <c r="A10203" s="415" t="s">
        <v>12497</v>
      </c>
      <c r="B10203" s="415" t="s">
        <v>5545</v>
      </c>
      <c r="C10203" s="414">
        <v>4987</v>
      </c>
      <c r="D10203" s="414">
        <v>627.86</v>
      </c>
    </row>
    <row r="10204" spans="1:4" x14ac:dyDescent="0.2">
      <c r="A10204" s="415" t="s">
        <v>7042</v>
      </c>
      <c r="B10204" s="415" t="s">
        <v>6550</v>
      </c>
      <c r="C10204" s="414">
        <v>813303.6</v>
      </c>
      <c r="D10204" s="414">
        <v>52807.8</v>
      </c>
    </row>
    <row r="10205" spans="1:4" x14ac:dyDescent="0.2">
      <c r="A10205" s="415" t="s">
        <v>7042</v>
      </c>
      <c r="B10205" s="415" t="s">
        <v>6551</v>
      </c>
      <c r="C10205" s="414">
        <v>648064.80000000005</v>
      </c>
      <c r="D10205" s="414">
        <v>45811.69</v>
      </c>
    </row>
    <row r="10206" spans="1:4" x14ac:dyDescent="0.2">
      <c r="A10206" s="415" t="s">
        <v>7042</v>
      </c>
      <c r="B10206" s="415" t="s">
        <v>6552</v>
      </c>
      <c r="C10206" s="414">
        <v>438644.4</v>
      </c>
      <c r="D10206" s="414">
        <v>29801.51</v>
      </c>
    </row>
    <row r="10207" spans="1:4" x14ac:dyDescent="0.2">
      <c r="A10207" s="415" t="s">
        <v>7042</v>
      </c>
      <c r="B10207" s="415" t="s">
        <v>6553</v>
      </c>
      <c r="C10207" s="414">
        <v>417610.8</v>
      </c>
      <c r="D10207" s="414">
        <v>27457.919999999998</v>
      </c>
    </row>
    <row r="10208" spans="1:4" x14ac:dyDescent="0.2">
      <c r="A10208" s="415" t="s">
        <v>7042</v>
      </c>
      <c r="B10208" s="415" t="s">
        <v>6554</v>
      </c>
      <c r="C10208" s="414">
        <v>383763.6</v>
      </c>
      <c r="D10208" s="414">
        <v>27247.200000000001</v>
      </c>
    </row>
    <row r="10209" spans="1:4" x14ac:dyDescent="0.2">
      <c r="A10209" s="415" t="s">
        <v>7042</v>
      </c>
      <c r="B10209" s="415" t="s">
        <v>6555</v>
      </c>
      <c r="C10209" s="414">
        <v>143144.4</v>
      </c>
      <c r="D10209" s="414">
        <v>8915.0400000000009</v>
      </c>
    </row>
    <row r="10210" spans="1:4" x14ac:dyDescent="0.2">
      <c r="A10210" s="415" t="s">
        <v>7042</v>
      </c>
      <c r="B10210" s="415" t="s">
        <v>6556</v>
      </c>
      <c r="C10210" s="414">
        <v>157704</v>
      </c>
      <c r="D10210" s="414">
        <v>10264.98</v>
      </c>
    </row>
    <row r="10211" spans="1:4" x14ac:dyDescent="0.2">
      <c r="A10211" s="415" t="s">
        <v>7042</v>
      </c>
      <c r="B10211" s="415" t="s">
        <v>6557</v>
      </c>
      <c r="C10211" s="414">
        <v>175844.4</v>
      </c>
      <c r="D10211" s="414">
        <v>11196.02</v>
      </c>
    </row>
    <row r="10212" spans="1:4" x14ac:dyDescent="0.2">
      <c r="A10212" s="415" t="s">
        <v>7042</v>
      </c>
      <c r="B10212" s="415" t="s">
        <v>6558</v>
      </c>
      <c r="C10212" s="414">
        <v>166287.6</v>
      </c>
      <c r="D10212" s="414">
        <v>10230.02</v>
      </c>
    </row>
    <row r="10213" spans="1:4" x14ac:dyDescent="0.2">
      <c r="A10213" s="415" t="s">
        <v>7042</v>
      </c>
      <c r="B10213" s="415" t="s">
        <v>6559</v>
      </c>
      <c r="C10213" s="414">
        <v>350530.8</v>
      </c>
      <c r="D10213" s="414">
        <v>19268.66</v>
      </c>
    </row>
    <row r="10214" spans="1:4" x14ac:dyDescent="0.2">
      <c r="A10214" s="415" t="s">
        <v>7042</v>
      </c>
      <c r="B10214" s="415" t="s">
        <v>6560</v>
      </c>
      <c r="C10214" s="414">
        <v>611997.6</v>
      </c>
      <c r="D10214" s="414">
        <v>34479.96</v>
      </c>
    </row>
    <row r="10215" spans="1:4" x14ac:dyDescent="0.2">
      <c r="A10215" s="415" t="s">
        <v>7042</v>
      </c>
      <c r="B10215" s="415" t="s">
        <v>6561</v>
      </c>
      <c r="C10215" s="414">
        <v>583262.4</v>
      </c>
      <c r="D10215" s="414">
        <v>37894.559999999998</v>
      </c>
    </row>
    <row r="10216" spans="1:4" x14ac:dyDescent="0.2">
      <c r="A10216" s="415" t="s">
        <v>7043</v>
      </c>
      <c r="B10216" s="415" t="s">
        <v>6550</v>
      </c>
      <c r="C10216" s="414">
        <v>813303.6</v>
      </c>
      <c r="D10216" s="414">
        <v>52807.8</v>
      </c>
    </row>
    <row r="10217" spans="1:4" x14ac:dyDescent="0.2">
      <c r="A10217" s="415" t="s">
        <v>7043</v>
      </c>
      <c r="B10217" s="415" t="s">
        <v>6551</v>
      </c>
      <c r="C10217" s="414">
        <v>648064.80000000005</v>
      </c>
      <c r="D10217" s="414">
        <v>45811.7</v>
      </c>
    </row>
    <row r="10218" spans="1:4" x14ac:dyDescent="0.2">
      <c r="A10218" s="415" t="s">
        <v>7043</v>
      </c>
      <c r="B10218" s="415" t="s">
        <v>6552</v>
      </c>
      <c r="C10218" s="414">
        <v>438644.4</v>
      </c>
      <c r="D10218" s="414">
        <v>29801.5</v>
      </c>
    </row>
    <row r="10219" spans="1:4" x14ac:dyDescent="0.2">
      <c r="A10219" s="415" t="s">
        <v>7043</v>
      </c>
      <c r="B10219" s="415" t="s">
        <v>6553</v>
      </c>
      <c r="C10219" s="414">
        <v>417610.8</v>
      </c>
      <c r="D10219" s="414">
        <v>27457.91</v>
      </c>
    </row>
    <row r="10220" spans="1:4" x14ac:dyDescent="0.2">
      <c r="A10220" s="415" t="s">
        <v>7043</v>
      </c>
      <c r="B10220" s="415" t="s">
        <v>6554</v>
      </c>
      <c r="C10220" s="414">
        <v>383763.6</v>
      </c>
      <c r="D10220" s="414">
        <v>27247.22</v>
      </c>
    </row>
    <row r="10221" spans="1:4" x14ac:dyDescent="0.2">
      <c r="A10221" s="415" t="s">
        <v>7043</v>
      </c>
      <c r="B10221" s="415" t="s">
        <v>6555</v>
      </c>
      <c r="C10221" s="414">
        <v>143144.4</v>
      </c>
      <c r="D10221" s="414">
        <v>8915.0300000000007</v>
      </c>
    </row>
    <row r="10222" spans="1:4" x14ac:dyDescent="0.2">
      <c r="A10222" s="415" t="s">
        <v>7043</v>
      </c>
      <c r="B10222" s="415" t="s">
        <v>6556</v>
      </c>
      <c r="C10222" s="414">
        <v>157704</v>
      </c>
      <c r="D10222" s="414">
        <v>10264.950000000001</v>
      </c>
    </row>
    <row r="10223" spans="1:4" x14ac:dyDescent="0.2">
      <c r="A10223" s="415" t="s">
        <v>7043</v>
      </c>
      <c r="B10223" s="415" t="s">
        <v>6557</v>
      </c>
      <c r="C10223" s="414">
        <v>175844.4</v>
      </c>
      <c r="D10223" s="414">
        <v>11196.01</v>
      </c>
    </row>
    <row r="10224" spans="1:4" x14ac:dyDescent="0.2">
      <c r="A10224" s="415" t="s">
        <v>7043</v>
      </c>
      <c r="B10224" s="415" t="s">
        <v>6558</v>
      </c>
      <c r="C10224" s="414">
        <v>166287.6</v>
      </c>
      <c r="D10224" s="414">
        <v>10230.01</v>
      </c>
    </row>
    <row r="10225" spans="1:4" x14ac:dyDescent="0.2">
      <c r="A10225" s="415" t="s">
        <v>7043</v>
      </c>
      <c r="B10225" s="415" t="s">
        <v>6559</v>
      </c>
      <c r="C10225" s="414">
        <v>350530.8</v>
      </c>
      <c r="D10225" s="414">
        <v>19268.68</v>
      </c>
    </row>
    <row r="10226" spans="1:4" x14ac:dyDescent="0.2">
      <c r="A10226" s="415" t="s">
        <v>7043</v>
      </c>
      <c r="B10226" s="415" t="s">
        <v>6560</v>
      </c>
      <c r="C10226" s="414">
        <v>611997.6</v>
      </c>
      <c r="D10226" s="414">
        <v>34479.94</v>
      </c>
    </row>
    <row r="10227" spans="1:4" x14ac:dyDescent="0.2">
      <c r="A10227" s="415" t="s">
        <v>7043</v>
      </c>
      <c r="B10227" s="415" t="s">
        <v>6561</v>
      </c>
      <c r="C10227" s="414">
        <v>583262.4</v>
      </c>
      <c r="D10227" s="414">
        <v>37894.559999999998</v>
      </c>
    </row>
    <row r="10228" spans="1:4" x14ac:dyDescent="0.2">
      <c r="A10228" s="415" t="s">
        <v>12498</v>
      </c>
      <c r="B10228" s="415" t="s">
        <v>1114</v>
      </c>
      <c r="C10228" s="414">
        <v>1902</v>
      </c>
      <c r="D10228" s="414">
        <v>985.24</v>
      </c>
    </row>
    <row r="10229" spans="1:4" x14ac:dyDescent="0.2">
      <c r="A10229" s="415" t="s">
        <v>12499</v>
      </c>
      <c r="B10229" s="415" t="s">
        <v>5183</v>
      </c>
      <c r="C10229" s="414">
        <v>1206</v>
      </c>
      <c r="D10229" s="414">
        <v>167.39</v>
      </c>
    </row>
    <row r="10230" spans="1:4" x14ac:dyDescent="0.2">
      <c r="A10230" s="415" t="s">
        <v>12500</v>
      </c>
      <c r="B10230" s="415" t="s">
        <v>5813</v>
      </c>
      <c r="C10230" s="414">
        <v>6637</v>
      </c>
      <c r="D10230" s="414">
        <v>833.61</v>
      </c>
    </row>
    <row r="10231" spans="1:4" x14ac:dyDescent="0.2">
      <c r="A10231" s="415" t="s">
        <v>12501</v>
      </c>
      <c r="B10231" s="415" t="s">
        <v>5533</v>
      </c>
      <c r="C10231" s="414">
        <v>5597.7905405404499</v>
      </c>
      <c r="D10231" s="414">
        <v>710.36</v>
      </c>
    </row>
    <row r="10232" spans="1:4" x14ac:dyDescent="0.2">
      <c r="A10232" s="415" t="s">
        <v>12502</v>
      </c>
      <c r="B10232" s="415" t="s">
        <v>5533</v>
      </c>
      <c r="C10232" s="414">
        <v>6320</v>
      </c>
      <c r="D10232" s="414">
        <v>802.01</v>
      </c>
    </row>
    <row r="10233" spans="1:4" x14ac:dyDescent="0.2">
      <c r="A10233" s="415" t="s">
        <v>6840</v>
      </c>
      <c r="B10233" s="415" t="s">
        <v>5545</v>
      </c>
      <c r="C10233" s="414">
        <v>2609.8901098901101</v>
      </c>
      <c r="D10233" s="414">
        <v>328.59</v>
      </c>
    </row>
    <row r="10234" spans="1:4" x14ac:dyDescent="0.2">
      <c r="A10234" s="415" t="s">
        <v>6840</v>
      </c>
      <c r="B10234" s="415" t="s">
        <v>5546</v>
      </c>
      <c r="C10234" s="414">
        <v>4990.1098901098903</v>
      </c>
      <c r="D10234" s="414">
        <v>611.29</v>
      </c>
    </row>
    <row r="10235" spans="1:4" x14ac:dyDescent="0.2">
      <c r="A10235" s="415" t="s">
        <v>12503</v>
      </c>
      <c r="B10235" s="415" t="s">
        <v>5525</v>
      </c>
      <c r="C10235" s="414">
        <v>4512</v>
      </c>
      <c r="D10235" s="414">
        <v>581.15</v>
      </c>
    </row>
    <row r="10236" spans="1:4" x14ac:dyDescent="0.2">
      <c r="A10236" s="415" t="s">
        <v>12504</v>
      </c>
      <c r="B10236" s="415" t="s">
        <v>5545</v>
      </c>
      <c r="C10236" s="414">
        <v>2709</v>
      </c>
      <c r="D10236" s="414">
        <v>341.06</v>
      </c>
    </row>
    <row r="10237" spans="1:4" x14ac:dyDescent="0.2">
      <c r="A10237" s="415" t="s">
        <v>12505</v>
      </c>
      <c r="B10237" s="415" t="s">
        <v>5813</v>
      </c>
      <c r="C10237" s="414">
        <v>2520</v>
      </c>
      <c r="D10237" s="414">
        <v>316.51</v>
      </c>
    </row>
    <row r="10238" spans="1:4" x14ac:dyDescent="0.2">
      <c r="A10238" s="415" t="s">
        <v>12506</v>
      </c>
      <c r="B10238" s="415" t="s">
        <v>5501</v>
      </c>
      <c r="C10238" s="414">
        <v>4510</v>
      </c>
      <c r="D10238" s="414">
        <v>616.97</v>
      </c>
    </row>
    <row r="10239" spans="1:4" x14ac:dyDescent="0.2">
      <c r="A10239" s="415" t="s">
        <v>12508</v>
      </c>
      <c r="B10239" s="415" t="s">
        <v>5813</v>
      </c>
      <c r="C10239" s="414">
        <v>5291</v>
      </c>
      <c r="D10239" s="414">
        <v>664.55</v>
      </c>
    </row>
    <row r="10240" spans="1:4" x14ac:dyDescent="0.2">
      <c r="A10240" s="415" t="s">
        <v>12509</v>
      </c>
      <c r="B10240" s="415" t="s">
        <v>5529</v>
      </c>
      <c r="C10240" s="414">
        <v>2648</v>
      </c>
      <c r="D10240" s="414">
        <v>337.62</v>
      </c>
    </row>
    <row r="10241" spans="1:4" x14ac:dyDescent="0.2">
      <c r="A10241" s="415" t="s">
        <v>12510</v>
      </c>
      <c r="B10241" s="415" t="s">
        <v>5813</v>
      </c>
      <c r="C10241" s="414">
        <v>5753</v>
      </c>
      <c r="D10241" s="414">
        <v>722.58</v>
      </c>
    </row>
    <row r="10242" spans="1:4" x14ac:dyDescent="0.2">
      <c r="A10242" s="415" t="s">
        <v>12511</v>
      </c>
      <c r="B10242" s="415" t="s">
        <v>5817</v>
      </c>
      <c r="C10242" s="414">
        <v>2190</v>
      </c>
      <c r="D10242" s="414">
        <v>274.41000000000003</v>
      </c>
    </row>
    <row r="10243" spans="1:4" x14ac:dyDescent="0.2">
      <c r="A10243" s="415" t="s">
        <v>12512</v>
      </c>
      <c r="B10243" s="415" t="s">
        <v>5817</v>
      </c>
      <c r="C10243" s="414">
        <v>2726</v>
      </c>
      <c r="D10243" s="414">
        <v>341.57</v>
      </c>
    </row>
    <row r="10244" spans="1:4" x14ac:dyDescent="0.2">
      <c r="A10244" s="415" t="s">
        <v>6841</v>
      </c>
      <c r="B10244" s="415" t="s">
        <v>5541</v>
      </c>
      <c r="C10244" s="414">
        <v>2020.1642657062794</v>
      </c>
      <c r="D10244" s="414">
        <v>254.93000000000004</v>
      </c>
    </row>
    <row r="10245" spans="1:4" x14ac:dyDescent="0.2">
      <c r="A10245" s="415" t="s">
        <v>6841</v>
      </c>
      <c r="B10245" s="415" t="s">
        <v>5542</v>
      </c>
      <c r="C10245" s="414">
        <v>6060.492797118839</v>
      </c>
      <c r="D10245" s="414">
        <v>744.22</v>
      </c>
    </row>
    <row r="10246" spans="1:4" x14ac:dyDescent="0.2">
      <c r="A10246" s="415" t="s">
        <v>6841</v>
      </c>
      <c r="B10246" s="415" t="s">
        <v>5543</v>
      </c>
      <c r="C10246" s="414">
        <v>22209.685937174836</v>
      </c>
      <c r="D10246" s="414">
        <v>2438.6299999999997</v>
      </c>
    </row>
    <row r="10247" spans="1:4" x14ac:dyDescent="0.2">
      <c r="A10247" s="415" t="s">
        <v>12513</v>
      </c>
      <c r="B10247" s="415" t="s">
        <v>5529</v>
      </c>
      <c r="C10247" s="414">
        <v>9089</v>
      </c>
      <c r="D10247" s="414">
        <v>1158.8499999999999</v>
      </c>
    </row>
    <row r="10248" spans="1:4" x14ac:dyDescent="0.2">
      <c r="A10248" s="415" t="s">
        <v>12514</v>
      </c>
      <c r="B10248" s="415" t="s">
        <v>5537</v>
      </c>
      <c r="C10248" s="414">
        <v>7507</v>
      </c>
      <c r="D10248" s="414">
        <v>949.64</v>
      </c>
    </row>
    <row r="10249" spans="1:4" x14ac:dyDescent="0.2">
      <c r="A10249" s="415" t="s">
        <v>12516</v>
      </c>
      <c r="B10249" s="415" t="s">
        <v>5545</v>
      </c>
      <c r="C10249" s="414">
        <v>2164</v>
      </c>
      <c r="D10249" s="414">
        <v>272.45</v>
      </c>
    </row>
    <row r="10250" spans="1:4" x14ac:dyDescent="0.2">
      <c r="A10250" s="415" t="s">
        <v>12518</v>
      </c>
      <c r="B10250" s="415" t="s">
        <v>5821</v>
      </c>
      <c r="C10250" s="414">
        <v>788.375</v>
      </c>
      <c r="D10250" s="414">
        <v>98.55</v>
      </c>
    </row>
    <row r="10251" spans="1:4" x14ac:dyDescent="0.2">
      <c r="A10251" s="415" t="s">
        <v>12519</v>
      </c>
      <c r="B10251" s="415" t="s">
        <v>5525</v>
      </c>
      <c r="C10251" s="414">
        <v>8223</v>
      </c>
      <c r="D10251" s="414">
        <v>1059.1199999999999</v>
      </c>
    </row>
    <row r="10252" spans="1:4" x14ac:dyDescent="0.2">
      <c r="A10252" s="415" t="s">
        <v>12520</v>
      </c>
      <c r="B10252" s="415" t="s">
        <v>5821</v>
      </c>
      <c r="C10252" s="414">
        <v>7165</v>
      </c>
      <c r="D10252" s="414">
        <v>895.63</v>
      </c>
    </row>
    <row r="10253" spans="1:4" x14ac:dyDescent="0.2">
      <c r="A10253" s="415" t="s">
        <v>12521</v>
      </c>
      <c r="B10253" s="415" t="s">
        <v>5821</v>
      </c>
      <c r="C10253" s="414">
        <v>3605</v>
      </c>
      <c r="D10253" s="414">
        <v>450.63</v>
      </c>
    </row>
    <row r="10254" spans="1:4" x14ac:dyDescent="0.2">
      <c r="A10254" s="415" t="s">
        <v>12522</v>
      </c>
      <c r="B10254" s="415" t="s">
        <v>5525</v>
      </c>
      <c r="C10254" s="414">
        <v>2529</v>
      </c>
      <c r="D10254" s="414">
        <v>325.74</v>
      </c>
    </row>
    <row r="10255" spans="1:4" x14ac:dyDescent="0.2">
      <c r="A10255" s="415" t="s">
        <v>12523</v>
      </c>
      <c r="B10255" s="415" t="s">
        <v>5813</v>
      </c>
      <c r="C10255" s="414">
        <v>1490</v>
      </c>
      <c r="D10255" s="414">
        <v>187.14</v>
      </c>
    </row>
    <row r="10256" spans="1:4" x14ac:dyDescent="0.2">
      <c r="A10256" s="415" t="s">
        <v>12524</v>
      </c>
      <c r="B10256" s="415" t="s">
        <v>5817</v>
      </c>
      <c r="C10256" s="414">
        <v>4493</v>
      </c>
      <c r="D10256" s="414">
        <v>562.97</v>
      </c>
    </row>
    <row r="10257" spans="1:4" x14ac:dyDescent="0.2">
      <c r="A10257" s="415" t="s">
        <v>12525</v>
      </c>
      <c r="B10257" s="415" t="s">
        <v>5821</v>
      </c>
      <c r="C10257" s="414">
        <v>3691</v>
      </c>
      <c r="D10257" s="414">
        <v>461.38</v>
      </c>
    </row>
    <row r="10258" spans="1:4" x14ac:dyDescent="0.2">
      <c r="A10258" s="415" t="s">
        <v>6842</v>
      </c>
      <c r="B10258" s="415" t="s">
        <v>5821</v>
      </c>
      <c r="C10258" s="414">
        <v>7013.3333333333303</v>
      </c>
      <c r="D10258" s="414">
        <v>876.67</v>
      </c>
    </row>
    <row r="10259" spans="1:4" x14ac:dyDescent="0.2">
      <c r="A10259" s="415" t="s">
        <v>6842</v>
      </c>
      <c r="B10259" s="415" t="s">
        <v>5822</v>
      </c>
      <c r="C10259" s="414">
        <v>6136.6666666666597</v>
      </c>
      <c r="D10259" s="414">
        <v>745.61</v>
      </c>
    </row>
    <row r="10260" spans="1:4" x14ac:dyDescent="0.2">
      <c r="A10260" s="415" t="s">
        <v>12526</v>
      </c>
      <c r="B10260" s="415" t="s">
        <v>5821</v>
      </c>
      <c r="C10260" s="414">
        <v>5260</v>
      </c>
      <c r="D10260" s="414">
        <v>657.5</v>
      </c>
    </row>
    <row r="10261" spans="1:4" x14ac:dyDescent="0.2">
      <c r="A10261" s="415" t="s">
        <v>12527</v>
      </c>
      <c r="B10261" s="415" t="s">
        <v>5821</v>
      </c>
      <c r="C10261" s="414">
        <v>8296</v>
      </c>
      <c r="D10261" s="414">
        <v>1037</v>
      </c>
    </row>
    <row r="10262" spans="1:4" x14ac:dyDescent="0.2">
      <c r="A10262" s="415" t="s">
        <v>12528</v>
      </c>
      <c r="B10262" s="415" t="s">
        <v>5821</v>
      </c>
      <c r="C10262" s="414">
        <v>6535</v>
      </c>
      <c r="D10262" s="414">
        <v>816.88</v>
      </c>
    </row>
    <row r="10263" spans="1:4" x14ac:dyDescent="0.2">
      <c r="A10263" s="415" t="s">
        <v>12529</v>
      </c>
      <c r="B10263" s="415" t="s">
        <v>5529</v>
      </c>
      <c r="C10263" s="414">
        <v>3811</v>
      </c>
      <c r="D10263" s="414">
        <v>485.9</v>
      </c>
    </row>
    <row r="10264" spans="1:4" x14ac:dyDescent="0.2">
      <c r="A10264" s="415" t="s">
        <v>12530</v>
      </c>
      <c r="B10264" s="415" t="s">
        <v>5541</v>
      </c>
      <c r="C10264" s="414">
        <v>1796</v>
      </c>
      <c r="D10264" s="414">
        <v>226.66</v>
      </c>
    </row>
    <row r="10265" spans="1:4" x14ac:dyDescent="0.2">
      <c r="A10265" s="415" t="s">
        <v>12531</v>
      </c>
      <c r="B10265" s="415" t="s">
        <v>5525</v>
      </c>
      <c r="C10265" s="414">
        <v>453.3</v>
      </c>
      <c r="D10265" s="414">
        <v>58.39</v>
      </c>
    </row>
    <row r="10266" spans="1:4" x14ac:dyDescent="0.2">
      <c r="A10266" s="415" t="s">
        <v>12532</v>
      </c>
      <c r="B10266" s="415" t="s">
        <v>5525</v>
      </c>
      <c r="C10266" s="414">
        <v>2023.4842115950835</v>
      </c>
      <c r="D10266" s="414">
        <v>260.62</v>
      </c>
    </row>
    <row r="10267" spans="1:4" x14ac:dyDescent="0.2">
      <c r="A10267" s="415" t="s">
        <v>12532</v>
      </c>
      <c r="B10267" s="415" t="s">
        <v>5526</v>
      </c>
      <c r="C10267" s="414">
        <v>6070.4526347852461</v>
      </c>
      <c r="D10267" s="414">
        <v>741.81999999999994</v>
      </c>
    </row>
    <row r="10268" spans="1:4" x14ac:dyDescent="0.2">
      <c r="A10268" s="415" t="s">
        <v>12532</v>
      </c>
      <c r="B10268" s="415" t="s">
        <v>5527</v>
      </c>
      <c r="C10268" s="414">
        <v>1870.7111536196528</v>
      </c>
      <c r="D10268" s="414">
        <v>203.89999999999998</v>
      </c>
    </row>
    <row r="10269" spans="1:4" x14ac:dyDescent="0.2">
      <c r="A10269" s="415" t="s">
        <v>12533</v>
      </c>
      <c r="B10269" s="415" t="s">
        <v>5825</v>
      </c>
      <c r="C10269" s="414">
        <v>6778</v>
      </c>
      <c r="D10269" s="414">
        <v>845.22</v>
      </c>
    </row>
    <row r="10270" spans="1:4" x14ac:dyDescent="0.2">
      <c r="A10270" s="415" t="s">
        <v>12534</v>
      </c>
      <c r="B10270" s="415" t="s">
        <v>5817</v>
      </c>
      <c r="C10270" s="414">
        <v>1755</v>
      </c>
      <c r="D10270" s="414">
        <v>219.9</v>
      </c>
    </row>
    <row r="10271" spans="1:4" x14ac:dyDescent="0.2">
      <c r="A10271" s="415" t="s">
        <v>12535</v>
      </c>
      <c r="B10271" s="415" t="s">
        <v>5821</v>
      </c>
      <c r="C10271" s="414">
        <v>3441</v>
      </c>
      <c r="D10271" s="414">
        <v>430.13</v>
      </c>
    </row>
    <row r="10272" spans="1:4" x14ac:dyDescent="0.2">
      <c r="A10272" s="415" t="s">
        <v>12536</v>
      </c>
      <c r="B10272" s="415" t="s">
        <v>5825</v>
      </c>
      <c r="C10272" s="414">
        <v>4118</v>
      </c>
      <c r="D10272" s="414">
        <v>513.51</v>
      </c>
    </row>
    <row r="10273" spans="1:4" x14ac:dyDescent="0.2">
      <c r="A10273" s="415" t="s">
        <v>12537</v>
      </c>
      <c r="B10273" s="415" t="s">
        <v>5829</v>
      </c>
      <c r="C10273" s="414">
        <v>4972</v>
      </c>
      <c r="D10273" s="414">
        <v>618.02</v>
      </c>
    </row>
    <row r="10274" spans="1:4" x14ac:dyDescent="0.2">
      <c r="A10274" s="415" t="s">
        <v>12538</v>
      </c>
      <c r="B10274" s="415" t="s">
        <v>5825</v>
      </c>
      <c r="C10274" s="414">
        <v>3620</v>
      </c>
      <c r="D10274" s="414">
        <v>451.41</v>
      </c>
    </row>
    <row r="10275" spans="1:4" x14ac:dyDescent="0.2">
      <c r="A10275" s="415" t="s">
        <v>12539</v>
      </c>
      <c r="B10275" s="415" t="s">
        <v>5821</v>
      </c>
      <c r="C10275" s="414">
        <v>4326</v>
      </c>
      <c r="D10275" s="414">
        <v>540.75</v>
      </c>
    </row>
    <row r="10276" spans="1:4" x14ac:dyDescent="0.2">
      <c r="A10276" s="415" t="s">
        <v>12540</v>
      </c>
      <c r="B10276" s="415" t="s">
        <v>5813</v>
      </c>
      <c r="C10276" s="414">
        <v>6306</v>
      </c>
      <c r="D10276" s="414">
        <v>792.03</v>
      </c>
    </row>
    <row r="10277" spans="1:4" x14ac:dyDescent="0.2">
      <c r="A10277" s="415" t="s">
        <v>12541</v>
      </c>
      <c r="B10277" s="415" t="s">
        <v>5821</v>
      </c>
      <c r="C10277" s="414">
        <v>6053</v>
      </c>
      <c r="D10277" s="414">
        <v>756.63</v>
      </c>
    </row>
    <row r="10278" spans="1:4" x14ac:dyDescent="0.2">
      <c r="A10278" s="415" t="s">
        <v>12542</v>
      </c>
      <c r="B10278" s="415" t="s">
        <v>5821</v>
      </c>
      <c r="C10278" s="414">
        <v>2501</v>
      </c>
      <c r="D10278" s="414">
        <v>312.63</v>
      </c>
    </row>
    <row r="10279" spans="1:4" x14ac:dyDescent="0.2">
      <c r="A10279" s="415" t="s">
        <v>12543</v>
      </c>
      <c r="B10279" s="415" t="s">
        <v>5821</v>
      </c>
      <c r="C10279" s="414">
        <v>4428</v>
      </c>
      <c r="D10279" s="414">
        <v>553.5</v>
      </c>
    </row>
    <row r="10280" spans="1:4" x14ac:dyDescent="0.2">
      <c r="A10280" s="415" t="s">
        <v>12544</v>
      </c>
      <c r="B10280" s="415" t="s">
        <v>5821</v>
      </c>
      <c r="C10280" s="414">
        <v>7422</v>
      </c>
      <c r="D10280" s="414">
        <v>927.75</v>
      </c>
    </row>
    <row r="10281" spans="1:4" x14ac:dyDescent="0.2">
      <c r="A10281" s="415" t="s">
        <v>12545</v>
      </c>
      <c r="B10281" s="415" t="s">
        <v>5821</v>
      </c>
      <c r="C10281" s="414">
        <v>1674</v>
      </c>
      <c r="D10281" s="414">
        <v>209.25</v>
      </c>
    </row>
    <row r="10282" spans="1:4" x14ac:dyDescent="0.2">
      <c r="A10282" s="415" t="s">
        <v>12546</v>
      </c>
      <c r="B10282" s="415" t="s">
        <v>5509</v>
      </c>
      <c r="C10282" s="414">
        <v>6818.9153785695498</v>
      </c>
      <c r="D10282" s="414">
        <v>914.42</v>
      </c>
    </row>
    <row r="10283" spans="1:4" x14ac:dyDescent="0.2">
      <c r="A10283" s="415" t="s">
        <v>12546</v>
      </c>
      <c r="B10283" s="415" t="s">
        <v>5510</v>
      </c>
      <c r="C10283" s="414">
        <v>20456.746135708599</v>
      </c>
      <c r="D10283" s="414">
        <v>2602.1</v>
      </c>
    </row>
    <row r="10284" spans="1:4" x14ac:dyDescent="0.2">
      <c r="A10284" s="415" t="s">
        <v>12546</v>
      </c>
      <c r="B10284" s="415" t="s">
        <v>5511</v>
      </c>
      <c r="C10284" s="414">
        <v>37793.838485721702</v>
      </c>
      <c r="D10284" s="414">
        <v>4289.6000000000004</v>
      </c>
    </row>
    <row r="10285" spans="1:4" x14ac:dyDescent="0.2">
      <c r="A10285" s="415" t="s">
        <v>12547</v>
      </c>
      <c r="B10285" s="415" t="s">
        <v>5825</v>
      </c>
      <c r="C10285" s="414">
        <v>2455</v>
      </c>
      <c r="D10285" s="414">
        <v>306.14</v>
      </c>
    </row>
    <row r="10286" spans="1:4" x14ac:dyDescent="0.2">
      <c r="A10286" s="415" t="s">
        <v>12548</v>
      </c>
      <c r="B10286" s="415" t="s">
        <v>5525</v>
      </c>
      <c r="C10286" s="414">
        <v>1649.0343406593393</v>
      </c>
      <c r="D10286" s="414">
        <v>212.38</v>
      </c>
    </row>
    <row r="10287" spans="1:4" x14ac:dyDescent="0.2">
      <c r="A10287" s="415" t="s">
        <v>12548</v>
      </c>
      <c r="B10287" s="415" t="s">
        <v>5526</v>
      </c>
      <c r="C10287" s="414">
        <v>4947.1030219780114</v>
      </c>
      <c r="D10287" s="414">
        <v>604.54</v>
      </c>
    </row>
    <row r="10288" spans="1:4" x14ac:dyDescent="0.2">
      <c r="A10288" s="415" t="s">
        <v>12548</v>
      </c>
      <c r="B10288" s="415" t="s">
        <v>5527</v>
      </c>
      <c r="C10288" s="414">
        <v>23416.287637362602</v>
      </c>
      <c r="D10288" s="414">
        <v>2552.37</v>
      </c>
    </row>
    <row r="10289" spans="1:4" x14ac:dyDescent="0.2">
      <c r="A10289" s="415" t="s">
        <v>6843</v>
      </c>
      <c r="B10289" s="415" t="s">
        <v>5533</v>
      </c>
      <c r="C10289" s="414">
        <v>6118.5185185185101</v>
      </c>
      <c r="D10289" s="414">
        <v>776.44</v>
      </c>
    </row>
    <row r="10290" spans="1:4" x14ac:dyDescent="0.2">
      <c r="A10290" s="415" t="s">
        <v>6843</v>
      </c>
      <c r="B10290" s="415" t="s">
        <v>5534</v>
      </c>
      <c r="C10290" s="414">
        <v>18355.5555555555</v>
      </c>
      <c r="D10290" s="414">
        <v>2265.08</v>
      </c>
    </row>
    <row r="10291" spans="1:4" x14ac:dyDescent="0.2">
      <c r="A10291" s="415" t="s">
        <v>6843</v>
      </c>
      <c r="B10291" s="415" t="s">
        <v>5535</v>
      </c>
      <c r="C10291" s="414">
        <v>305.92592592592501</v>
      </c>
      <c r="D10291" s="414">
        <v>33.74</v>
      </c>
    </row>
    <row r="10292" spans="1:4" x14ac:dyDescent="0.2">
      <c r="A10292" s="415" t="s">
        <v>12549</v>
      </c>
      <c r="B10292" s="415" t="s">
        <v>5825</v>
      </c>
      <c r="C10292" s="414">
        <v>3761</v>
      </c>
      <c r="D10292" s="414">
        <v>469</v>
      </c>
    </row>
    <row r="10293" spans="1:4" x14ac:dyDescent="0.2">
      <c r="A10293" s="415" t="s">
        <v>12550</v>
      </c>
      <c r="B10293" s="415" t="s">
        <v>5825</v>
      </c>
      <c r="C10293" s="414">
        <v>1070</v>
      </c>
      <c r="D10293" s="414">
        <v>133.43</v>
      </c>
    </row>
    <row r="10294" spans="1:4" x14ac:dyDescent="0.2">
      <c r="A10294" s="415" t="s">
        <v>12551</v>
      </c>
      <c r="B10294" s="415" t="s">
        <v>5821</v>
      </c>
      <c r="C10294" s="414">
        <v>3596</v>
      </c>
      <c r="D10294" s="414">
        <v>449.5</v>
      </c>
    </row>
    <row r="10295" spans="1:4" x14ac:dyDescent="0.2">
      <c r="A10295" s="415" t="s">
        <v>12552</v>
      </c>
      <c r="B10295" s="415" t="s">
        <v>5825</v>
      </c>
      <c r="C10295" s="414">
        <v>5689</v>
      </c>
      <c r="D10295" s="414">
        <v>709.42</v>
      </c>
    </row>
    <row r="10296" spans="1:4" x14ac:dyDescent="0.2">
      <c r="A10296" s="415" t="s">
        <v>12553</v>
      </c>
      <c r="B10296" s="415" t="s">
        <v>5825</v>
      </c>
      <c r="C10296" s="414">
        <v>4919</v>
      </c>
      <c r="D10296" s="414">
        <v>613.4</v>
      </c>
    </row>
    <row r="10297" spans="1:4" x14ac:dyDescent="0.2">
      <c r="A10297" s="415" t="s">
        <v>12554</v>
      </c>
      <c r="B10297" s="415" t="s">
        <v>5825</v>
      </c>
      <c r="C10297" s="414">
        <v>4675</v>
      </c>
      <c r="D10297" s="414">
        <v>582.97</v>
      </c>
    </row>
    <row r="10298" spans="1:4" x14ac:dyDescent="0.2">
      <c r="A10298" s="415" t="s">
        <v>12555</v>
      </c>
      <c r="B10298" s="415" t="s">
        <v>5825</v>
      </c>
      <c r="C10298" s="414">
        <v>2976</v>
      </c>
      <c r="D10298" s="414">
        <v>371.11</v>
      </c>
    </row>
    <row r="10299" spans="1:4" x14ac:dyDescent="0.2">
      <c r="A10299" s="415" t="s">
        <v>12556</v>
      </c>
      <c r="B10299" s="415" t="s">
        <v>5829</v>
      </c>
      <c r="C10299" s="414">
        <v>3279</v>
      </c>
      <c r="D10299" s="414">
        <v>407.58</v>
      </c>
    </row>
    <row r="10300" spans="1:4" x14ac:dyDescent="0.2">
      <c r="A10300" s="415" t="s">
        <v>12557</v>
      </c>
      <c r="B10300" s="415" t="s">
        <v>5829</v>
      </c>
      <c r="C10300" s="414">
        <v>7190</v>
      </c>
      <c r="D10300" s="414">
        <v>893.72</v>
      </c>
    </row>
    <row r="10301" spans="1:4" x14ac:dyDescent="0.2">
      <c r="A10301" s="415" t="s">
        <v>12558</v>
      </c>
      <c r="B10301" s="415" t="s">
        <v>5829</v>
      </c>
      <c r="C10301" s="414">
        <v>3301</v>
      </c>
      <c r="D10301" s="414">
        <v>410.31</v>
      </c>
    </row>
    <row r="10302" spans="1:4" x14ac:dyDescent="0.2">
      <c r="A10302" s="415" t="s">
        <v>12559</v>
      </c>
      <c r="B10302" s="415" t="s">
        <v>5825</v>
      </c>
      <c r="C10302" s="414">
        <v>8319</v>
      </c>
      <c r="D10302" s="414">
        <v>1037.3800000000001</v>
      </c>
    </row>
    <row r="10303" spans="1:4" x14ac:dyDescent="0.2">
      <c r="A10303" s="415" t="s">
        <v>12560</v>
      </c>
      <c r="B10303" s="415" t="s">
        <v>5829</v>
      </c>
      <c r="C10303" s="414">
        <v>8044</v>
      </c>
      <c r="D10303" s="414">
        <v>999.87</v>
      </c>
    </row>
    <row r="10304" spans="1:4" x14ac:dyDescent="0.2">
      <c r="A10304" s="415" t="s">
        <v>7044</v>
      </c>
      <c r="B10304" s="415" t="s">
        <v>6550</v>
      </c>
      <c r="C10304" s="414">
        <v>813303.6</v>
      </c>
      <c r="D10304" s="414">
        <v>52807.8</v>
      </c>
    </row>
    <row r="10305" spans="1:4" x14ac:dyDescent="0.2">
      <c r="A10305" s="415" t="s">
        <v>7044</v>
      </c>
      <c r="B10305" s="415" t="s">
        <v>6551</v>
      </c>
      <c r="C10305" s="414">
        <v>648064.80000000005</v>
      </c>
      <c r="D10305" s="414">
        <v>45811.7</v>
      </c>
    </row>
    <row r="10306" spans="1:4" x14ac:dyDescent="0.2">
      <c r="A10306" s="415" t="s">
        <v>7044</v>
      </c>
      <c r="B10306" s="415" t="s">
        <v>6552</v>
      </c>
      <c r="C10306" s="414">
        <v>438644.4</v>
      </c>
      <c r="D10306" s="414">
        <v>29801.5</v>
      </c>
    </row>
    <row r="10307" spans="1:4" x14ac:dyDescent="0.2">
      <c r="A10307" s="415" t="s">
        <v>7044</v>
      </c>
      <c r="B10307" s="415" t="s">
        <v>6553</v>
      </c>
      <c r="C10307" s="414">
        <v>417610.8</v>
      </c>
      <c r="D10307" s="414">
        <v>27457.91</v>
      </c>
    </row>
    <row r="10308" spans="1:4" x14ac:dyDescent="0.2">
      <c r="A10308" s="415" t="s">
        <v>7044</v>
      </c>
      <c r="B10308" s="415" t="s">
        <v>6554</v>
      </c>
      <c r="C10308" s="414">
        <v>383763.6</v>
      </c>
      <c r="D10308" s="414">
        <v>27247.22</v>
      </c>
    </row>
    <row r="10309" spans="1:4" x14ac:dyDescent="0.2">
      <c r="A10309" s="415" t="s">
        <v>7044</v>
      </c>
      <c r="B10309" s="415" t="s">
        <v>6555</v>
      </c>
      <c r="C10309" s="414">
        <v>143144.4</v>
      </c>
      <c r="D10309" s="414">
        <v>8915.0300000000007</v>
      </c>
    </row>
    <row r="10310" spans="1:4" x14ac:dyDescent="0.2">
      <c r="A10310" s="415" t="s">
        <v>7044</v>
      </c>
      <c r="B10310" s="415" t="s">
        <v>6556</v>
      </c>
      <c r="C10310" s="414">
        <v>157704</v>
      </c>
      <c r="D10310" s="414">
        <v>10264.950000000001</v>
      </c>
    </row>
    <row r="10311" spans="1:4" x14ac:dyDescent="0.2">
      <c r="A10311" s="415" t="s">
        <v>7044</v>
      </c>
      <c r="B10311" s="415" t="s">
        <v>6557</v>
      </c>
      <c r="C10311" s="414">
        <v>175844.4</v>
      </c>
      <c r="D10311" s="414">
        <v>11196.01</v>
      </c>
    </row>
    <row r="10312" spans="1:4" x14ac:dyDescent="0.2">
      <c r="A10312" s="415" t="s">
        <v>7044</v>
      </c>
      <c r="B10312" s="415" t="s">
        <v>6558</v>
      </c>
      <c r="C10312" s="414">
        <v>166287.6</v>
      </c>
      <c r="D10312" s="414">
        <v>10230.01</v>
      </c>
    </row>
    <row r="10313" spans="1:4" x14ac:dyDescent="0.2">
      <c r="A10313" s="415" t="s">
        <v>7044</v>
      </c>
      <c r="B10313" s="415" t="s">
        <v>6559</v>
      </c>
      <c r="C10313" s="414">
        <v>350530.8</v>
      </c>
      <c r="D10313" s="414">
        <v>19268.68</v>
      </c>
    </row>
    <row r="10314" spans="1:4" x14ac:dyDescent="0.2">
      <c r="A10314" s="415" t="s">
        <v>7044</v>
      </c>
      <c r="B10314" s="415" t="s">
        <v>6560</v>
      </c>
      <c r="C10314" s="414">
        <v>611997.6</v>
      </c>
      <c r="D10314" s="414">
        <v>34479.94</v>
      </c>
    </row>
    <row r="10315" spans="1:4" x14ac:dyDescent="0.2">
      <c r="A10315" s="415" t="s">
        <v>7044</v>
      </c>
      <c r="B10315" s="415" t="s">
        <v>6561</v>
      </c>
      <c r="C10315" s="414">
        <v>583262.4</v>
      </c>
      <c r="D10315" s="414">
        <v>37894.559999999998</v>
      </c>
    </row>
    <row r="10316" spans="1:4" x14ac:dyDescent="0.2">
      <c r="A10316" s="415" t="s">
        <v>12561</v>
      </c>
      <c r="B10316" s="415" t="s">
        <v>5829</v>
      </c>
      <c r="C10316" s="414">
        <v>1765</v>
      </c>
      <c r="D10316" s="414">
        <v>219.39</v>
      </c>
    </row>
    <row r="10317" spans="1:4" x14ac:dyDescent="0.2">
      <c r="A10317" s="415" t="s">
        <v>12562</v>
      </c>
      <c r="B10317" s="415" t="s">
        <v>5833</v>
      </c>
      <c r="C10317" s="414">
        <v>3580</v>
      </c>
      <c r="D10317" s="414">
        <v>443.92</v>
      </c>
    </row>
    <row r="10318" spans="1:4" x14ac:dyDescent="0.2">
      <c r="A10318" s="415" t="s">
        <v>12563</v>
      </c>
      <c r="B10318" s="415" t="s">
        <v>5829</v>
      </c>
      <c r="C10318" s="414">
        <v>6277</v>
      </c>
      <c r="D10318" s="414">
        <v>780.23</v>
      </c>
    </row>
    <row r="10319" spans="1:4" x14ac:dyDescent="0.2">
      <c r="A10319" s="415" t="s">
        <v>12564</v>
      </c>
      <c r="B10319" s="415" t="s">
        <v>5829</v>
      </c>
      <c r="C10319" s="414">
        <v>1007</v>
      </c>
      <c r="D10319" s="414">
        <v>125.17</v>
      </c>
    </row>
    <row r="10320" spans="1:4" x14ac:dyDescent="0.2">
      <c r="A10320" s="415" t="s">
        <v>12565</v>
      </c>
      <c r="B10320" s="415" t="s">
        <v>5833</v>
      </c>
      <c r="C10320" s="414">
        <v>6845</v>
      </c>
      <c r="D10320" s="414">
        <v>848.78</v>
      </c>
    </row>
    <row r="10321" spans="1:4" x14ac:dyDescent="0.2">
      <c r="A10321" s="415" t="s">
        <v>12566</v>
      </c>
      <c r="B10321" s="415" t="s">
        <v>6574</v>
      </c>
      <c r="C10321" s="414">
        <v>139404</v>
      </c>
      <c r="D10321" s="414">
        <v>7954.39</v>
      </c>
    </row>
    <row r="10322" spans="1:4" x14ac:dyDescent="0.2">
      <c r="A10322" s="415" t="s">
        <v>12566</v>
      </c>
      <c r="B10322" s="415" t="s">
        <v>6575</v>
      </c>
      <c r="C10322" s="414">
        <v>308048</v>
      </c>
      <c r="D10322" s="414">
        <v>20100.13</v>
      </c>
    </row>
    <row r="10323" spans="1:4" x14ac:dyDescent="0.2">
      <c r="A10323" s="415" t="s">
        <v>12566</v>
      </c>
      <c r="B10323" s="415" t="s">
        <v>6576</v>
      </c>
      <c r="C10323" s="414">
        <v>512972</v>
      </c>
      <c r="D10323" s="414">
        <v>33938.230000000003</v>
      </c>
    </row>
    <row r="10324" spans="1:4" x14ac:dyDescent="0.2">
      <c r="A10324" s="415" t="s">
        <v>12566</v>
      </c>
      <c r="B10324" s="415" t="s">
        <v>6577</v>
      </c>
      <c r="C10324" s="414">
        <v>969676</v>
      </c>
      <c r="D10324" s="414">
        <v>63862.86</v>
      </c>
    </row>
    <row r="10325" spans="1:4" x14ac:dyDescent="0.2">
      <c r="A10325" s="415" t="s">
        <v>12566</v>
      </c>
      <c r="B10325" s="415" t="s">
        <v>6578</v>
      </c>
      <c r="C10325" s="414">
        <v>1180532</v>
      </c>
      <c r="D10325" s="414">
        <v>83144.87</v>
      </c>
    </row>
    <row r="10326" spans="1:4" x14ac:dyDescent="0.2">
      <c r="A10326" s="415" t="s">
        <v>12566</v>
      </c>
      <c r="B10326" s="415" t="s">
        <v>6579</v>
      </c>
      <c r="C10326" s="414">
        <v>937148</v>
      </c>
      <c r="D10326" s="414">
        <v>57250.37</v>
      </c>
    </row>
    <row r="10327" spans="1:4" x14ac:dyDescent="0.2">
      <c r="A10327" s="415" t="s">
        <v>12566</v>
      </c>
      <c r="B10327" s="415" t="s">
        <v>6580</v>
      </c>
      <c r="C10327" s="414">
        <v>1013408</v>
      </c>
      <c r="D10327" s="414">
        <v>63439.34</v>
      </c>
    </row>
    <row r="10328" spans="1:4" x14ac:dyDescent="0.2">
      <c r="A10328" s="415" t="s">
        <v>12566</v>
      </c>
      <c r="B10328" s="415" t="s">
        <v>6581</v>
      </c>
      <c r="C10328" s="414">
        <v>1160900</v>
      </c>
      <c r="D10328" s="414">
        <v>73299.23</v>
      </c>
    </row>
    <row r="10329" spans="1:4" x14ac:dyDescent="0.2">
      <c r="A10329" s="415" t="s">
        <v>12566</v>
      </c>
      <c r="B10329" s="415" t="s">
        <v>6582</v>
      </c>
      <c r="C10329" s="414">
        <v>996508</v>
      </c>
      <c r="D10329" s="414">
        <v>59312.160000000003</v>
      </c>
    </row>
    <row r="10330" spans="1:4" x14ac:dyDescent="0.2">
      <c r="A10330" s="415" t="s">
        <v>12566</v>
      </c>
      <c r="B10330" s="415" t="s">
        <v>6583</v>
      </c>
      <c r="C10330" s="414">
        <v>455712</v>
      </c>
      <c r="D10330" s="414">
        <v>23546.639999999999</v>
      </c>
    </row>
    <row r="10331" spans="1:4" x14ac:dyDescent="0.2">
      <c r="A10331" s="415" t="s">
        <v>12566</v>
      </c>
      <c r="B10331" s="415" t="s">
        <v>6584</v>
      </c>
      <c r="C10331" s="414">
        <v>225300</v>
      </c>
      <c r="D10331" s="414">
        <v>11003.65</v>
      </c>
    </row>
    <row r="10332" spans="1:4" x14ac:dyDescent="0.2">
      <c r="A10332" s="415" t="s">
        <v>12566</v>
      </c>
      <c r="B10332" s="415" t="s">
        <v>6585</v>
      </c>
      <c r="C10332" s="414">
        <v>208736</v>
      </c>
      <c r="D10332" s="414">
        <v>9555.93</v>
      </c>
    </row>
    <row r="10333" spans="1:4" x14ac:dyDescent="0.2">
      <c r="A10333" s="415" t="s">
        <v>12567</v>
      </c>
      <c r="B10333" s="415" t="s">
        <v>5825</v>
      </c>
      <c r="C10333" s="414">
        <v>2414</v>
      </c>
      <c r="D10333" s="414">
        <v>301.02999999999997</v>
      </c>
    </row>
    <row r="10334" spans="1:4" x14ac:dyDescent="0.2">
      <c r="A10334" s="415" t="s">
        <v>12568</v>
      </c>
      <c r="B10334" s="415" t="s">
        <v>5833</v>
      </c>
      <c r="C10334" s="414">
        <v>3014</v>
      </c>
      <c r="D10334" s="414">
        <v>373.74</v>
      </c>
    </row>
    <row r="10335" spans="1:4" x14ac:dyDescent="0.2">
      <c r="A10335" s="415" t="s">
        <v>12569</v>
      </c>
      <c r="B10335" s="415" t="s">
        <v>5833</v>
      </c>
      <c r="C10335" s="414">
        <v>7517</v>
      </c>
      <c r="D10335" s="414">
        <v>932.11</v>
      </c>
    </row>
    <row r="10336" spans="1:4" x14ac:dyDescent="0.2">
      <c r="A10336" s="415" t="s">
        <v>7045</v>
      </c>
      <c r="B10336" s="415" t="s">
        <v>6550</v>
      </c>
      <c r="C10336" s="414">
        <v>813303.6</v>
      </c>
      <c r="D10336" s="414">
        <v>52807.8</v>
      </c>
    </row>
    <row r="10337" spans="1:4" x14ac:dyDescent="0.2">
      <c r="A10337" s="415" t="s">
        <v>7045</v>
      </c>
      <c r="B10337" s="415" t="s">
        <v>6551</v>
      </c>
      <c r="C10337" s="414">
        <v>648064.80000000005</v>
      </c>
      <c r="D10337" s="414">
        <v>45811.7</v>
      </c>
    </row>
    <row r="10338" spans="1:4" x14ac:dyDescent="0.2">
      <c r="A10338" s="415" t="s">
        <v>7045</v>
      </c>
      <c r="B10338" s="415" t="s">
        <v>6552</v>
      </c>
      <c r="C10338" s="414">
        <v>438644.4</v>
      </c>
      <c r="D10338" s="414">
        <v>29801.5</v>
      </c>
    </row>
    <row r="10339" spans="1:4" x14ac:dyDescent="0.2">
      <c r="A10339" s="415" t="s">
        <v>7045</v>
      </c>
      <c r="B10339" s="415" t="s">
        <v>6553</v>
      </c>
      <c r="C10339" s="414">
        <v>417610.8</v>
      </c>
      <c r="D10339" s="414">
        <v>27457.91</v>
      </c>
    </row>
    <row r="10340" spans="1:4" x14ac:dyDescent="0.2">
      <c r="A10340" s="415" t="s">
        <v>7045</v>
      </c>
      <c r="B10340" s="415" t="s">
        <v>6554</v>
      </c>
      <c r="C10340" s="414">
        <v>383763.6</v>
      </c>
      <c r="D10340" s="414">
        <v>27247.22</v>
      </c>
    </row>
    <row r="10341" spans="1:4" x14ac:dyDescent="0.2">
      <c r="A10341" s="415" t="s">
        <v>7045</v>
      </c>
      <c r="B10341" s="415" t="s">
        <v>6555</v>
      </c>
      <c r="C10341" s="414">
        <v>143144.4</v>
      </c>
      <c r="D10341" s="414">
        <v>8915.0300000000007</v>
      </c>
    </row>
    <row r="10342" spans="1:4" x14ac:dyDescent="0.2">
      <c r="A10342" s="415" t="s">
        <v>7045</v>
      </c>
      <c r="B10342" s="415" t="s">
        <v>6556</v>
      </c>
      <c r="C10342" s="414">
        <v>157704</v>
      </c>
      <c r="D10342" s="414">
        <v>10264.950000000001</v>
      </c>
    </row>
    <row r="10343" spans="1:4" x14ac:dyDescent="0.2">
      <c r="A10343" s="415" t="s">
        <v>7045</v>
      </c>
      <c r="B10343" s="415" t="s">
        <v>6557</v>
      </c>
      <c r="C10343" s="414">
        <v>175844.4</v>
      </c>
      <c r="D10343" s="414">
        <v>11196.01</v>
      </c>
    </row>
    <row r="10344" spans="1:4" x14ac:dyDescent="0.2">
      <c r="A10344" s="415" t="s">
        <v>7045</v>
      </c>
      <c r="B10344" s="415" t="s">
        <v>6558</v>
      </c>
      <c r="C10344" s="414">
        <v>166287.6</v>
      </c>
      <c r="D10344" s="414">
        <v>10230.01</v>
      </c>
    </row>
    <row r="10345" spans="1:4" x14ac:dyDescent="0.2">
      <c r="A10345" s="415" t="s">
        <v>7045</v>
      </c>
      <c r="B10345" s="415" t="s">
        <v>6559</v>
      </c>
      <c r="C10345" s="414">
        <v>350530.8</v>
      </c>
      <c r="D10345" s="414">
        <v>19268.68</v>
      </c>
    </row>
    <row r="10346" spans="1:4" x14ac:dyDescent="0.2">
      <c r="A10346" s="415" t="s">
        <v>7045</v>
      </c>
      <c r="B10346" s="415" t="s">
        <v>6560</v>
      </c>
      <c r="C10346" s="414">
        <v>611997.6</v>
      </c>
      <c r="D10346" s="414">
        <v>34479.94</v>
      </c>
    </row>
    <row r="10347" spans="1:4" x14ac:dyDescent="0.2">
      <c r="A10347" s="415" t="s">
        <v>7045</v>
      </c>
      <c r="B10347" s="415" t="s">
        <v>6561</v>
      </c>
      <c r="C10347" s="414">
        <v>583262.4</v>
      </c>
      <c r="D10347" s="414">
        <v>37894.559999999998</v>
      </c>
    </row>
    <row r="10348" spans="1:4" x14ac:dyDescent="0.2">
      <c r="A10348" s="415" t="s">
        <v>12570</v>
      </c>
      <c r="B10348" s="415" t="s">
        <v>5837</v>
      </c>
      <c r="C10348" s="414">
        <v>5123</v>
      </c>
      <c r="D10348" s="414">
        <v>633.72</v>
      </c>
    </row>
    <row r="10349" spans="1:4" x14ac:dyDescent="0.2">
      <c r="A10349" s="415" t="s">
        <v>12572</v>
      </c>
      <c r="B10349" s="415" t="s">
        <v>5825</v>
      </c>
      <c r="C10349" s="414">
        <v>3421</v>
      </c>
      <c r="D10349" s="414">
        <v>426.6</v>
      </c>
    </row>
    <row r="10350" spans="1:4" x14ac:dyDescent="0.2">
      <c r="A10350" s="415" t="s">
        <v>6844</v>
      </c>
      <c r="B10350" s="415" t="s">
        <v>5829</v>
      </c>
      <c r="C10350" s="414">
        <v>4975.7834757834698</v>
      </c>
      <c r="D10350" s="414">
        <v>618.49</v>
      </c>
    </row>
    <row r="10351" spans="1:4" x14ac:dyDescent="0.2">
      <c r="A10351" s="415" t="s">
        <v>6844</v>
      </c>
      <c r="B10351" s="415" t="s">
        <v>5830</v>
      </c>
      <c r="C10351" s="414">
        <v>2010.2165242165199</v>
      </c>
      <c r="D10351" s="414">
        <v>243.04</v>
      </c>
    </row>
    <row r="10352" spans="1:4" x14ac:dyDescent="0.2">
      <c r="A10352" s="415" t="s">
        <v>12573</v>
      </c>
      <c r="B10352" s="415" t="s">
        <v>5833</v>
      </c>
      <c r="C10352" s="414">
        <v>5539</v>
      </c>
      <c r="D10352" s="414">
        <v>686.84</v>
      </c>
    </row>
    <row r="10353" spans="1:4" x14ac:dyDescent="0.2">
      <c r="A10353" s="415" t="s">
        <v>12574</v>
      </c>
      <c r="B10353" s="415" t="s">
        <v>5833</v>
      </c>
      <c r="C10353" s="414">
        <v>3869</v>
      </c>
      <c r="D10353" s="414">
        <v>479.76</v>
      </c>
    </row>
    <row r="10354" spans="1:4" x14ac:dyDescent="0.2">
      <c r="A10354" s="415" t="s">
        <v>12575</v>
      </c>
      <c r="B10354" s="415" t="s">
        <v>5833</v>
      </c>
      <c r="C10354" s="414">
        <v>5400</v>
      </c>
      <c r="D10354" s="414">
        <v>669.6</v>
      </c>
    </row>
    <row r="10355" spans="1:4" x14ac:dyDescent="0.2">
      <c r="A10355" s="415" t="s">
        <v>12576</v>
      </c>
      <c r="B10355" s="415" t="s">
        <v>5833</v>
      </c>
      <c r="C10355" s="414">
        <v>2960</v>
      </c>
      <c r="D10355" s="414">
        <v>367.04</v>
      </c>
    </row>
    <row r="10356" spans="1:4" x14ac:dyDescent="0.2">
      <c r="A10356" s="415" t="s">
        <v>12577</v>
      </c>
      <c r="B10356" s="415" t="s">
        <v>5833</v>
      </c>
      <c r="C10356" s="414">
        <v>4203</v>
      </c>
      <c r="D10356" s="414">
        <v>521.16999999999996</v>
      </c>
    </row>
    <row r="10357" spans="1:4" x14ac:dyDescent="0.2">
      <c r="A10357" s="415" t="s">
        <v>12578</v>
      </c>
      <c r="B10357" s="415" t="s">
        <v>5837</v>
      </c>
      <c r="C10357" s="414">
        <v>3374</v>
      </c>
      <c r="D10357" s="414">
        <v>417.36</v>
      </c>
    </row>
    <row r="10358" spans="1:4" x14ac:dyDescent="0.2">
      <c r="A10358" s="415" t="s">
        <v>12579</v>
      </c>
      <c r="B10358" s="415" t="s">
        <v>5837</v>
      </c>
      <c r="C10358" s="414">
        <v>3572</v>
      </c>
      <c r="D10358" s="414">
        <v>441.86</v>
      </c>
    </row>
    <row r="10359" spans="1:4" x14ac:dyDescent="0.2">
      <c r="A10359" s="415" t="s">
        <v>12580</v>
      </c>
      <c r="B10359" s="415" t="s">
        <v>5833</v>
      </c>
      <c r="C10359" s="414">
        <v>1352</v>
      </c>
      <c r="D10359" s="414">
        <v>167.65</v>
      </c>
    </row>
    <row r="10360" spans="1:4" x14ac:dyDescent="0.2">
      <c r="A10360" s="415" t="s">
        <v>12581</v>
      </c>
      <c r="B10360" s="415" t="s">
        <v>5833</v>
      </c>
      <c r="C10360" s="414">
        <v>6267</v>
      </c>
      <c r="D10360" s="414">
        <v>777.11</v>
      </c>
    </row>
    <row r="10361" spans="1:4" x14ac:dyDescent="0.2">
      <c r="A10361" s="415" t="s">
        <v>12582</v>
      </c>
      <c r="B10361" s="415" t="s">
        <v>5837</v>
      </c>
      <c r="C10361" s="414">
        <v>1976</v>
      </c>
      <c r="D10361" s="414">
        <v>244.43</v>
      </c>
    </row>
    <row r="10362" spans="1:4" x14ac:dyDescent="0.2">
      <c r="A10362" s="415" t="s">
        <v>12583</v>
      </c>
      <c r="B10362" s="415" t="s">
        <v>5837</v>
      </c>
      <c r="C10362" s="414">
        <v>4600</v>
      </c>
      <c r="D10362" s="414">
        <v>569.02</v>
      </c>
    </row>
    <row r="10363" spans="1:4" x14ac:dyDescent="0.2">
      <c r="A10363" s="415" t="s">
        <v>12584</v>
      </c>
      <c r="B10363" s="415" t="s">
        <v>5837</v>
      </c>
      <c r="C10363" s="414">
        <v>3277</v>
      </c>
      <c r="D10363" s="414">
        <v>405.36</v>
      </c>
    </row>
    <row r="10364" spans="1:4" x14ac:dyDescent="0.2">
      <c r="A10364" s="415" t="s">
        <v>12585</v>
      </c>
      <c r="B10364" s="415" t="s">
        <v>5837</v>
      </c>
      <c r="C10364" s="414">
        <v>1820</v>
      </c>
      <c r="D10364" s="414">
        <v>225.13</v>
      </c>
    </row>
    <row r="10365" spans="1:4" x14ac:dyDescent="0.2">
      <c r="A10365" s="415" t="s">
        <v>12586</v>
      </c>
      <c r="B10365" s="415" t="s">
        <v>5837</v>
      </c>
      <c r="C10365" s="414">
        <v>112.62499999999901</v>
      </c>
      <c r="D10365" s="414">
        <v>13.93</v>
      </c>
    </row>
    <row r="10366" spans="1:4" x14ac:dyDescent="0.2">
      <c r="A10366" s="415" t="s">
        <v>12587</v>
      </c>
      <c r="B10366" s="415" t="s">
        <v>5841</v>
      </c>
      <c r="C10366" s="414">
        <v>5213</v>
      </c>
      <c r="D10366" s="414">
        <v>643.28</v>
      </c>
    </row>
    <row r="10367" spans="1:4" x14ac:dyDescent="0.2">
      <c r="A10367" s="415" t="s">
        <v>12588</v>
      </c>
      <c r="B10367" s="415" t="s">
        <v>5837</v>
      </c>
      <c r="C10367" s="414">
        <v>1484</v>
      </c>
      <c r="D10367" s="414">
        <v>183.57</v>
      </c>
    </row>
    <row r="10368" spans="1:4" x14ac:dyDescent="0.2">
      <c r="A10368" s="415" t="s">
        <v>12589</v>
      </c>
      <c r="B10368" s="415" t="s">
        <v>5833</v>
      </c>
      <c r="C10368" s="414">
        <v>2434</v>
      </c>
      <c r="D10368" s="414">
        <v>301.82</v>
      </c>
    </row>
    <row r="10369" spans="1:4" x14ac:dyDescent="0.2">
      <c r="A10369" s="415" t="s">
        <v>12590</v>
      </c>
      <c r="B10369" s="415" t="s">
        <v>5837</v>
      </c>
      <c r="C10369" s="414">
        <v>4065</v>
      </c>
      <c r="D10369" s="414">
        <v>502.84</v>
      </c>
    </row>
    <row r="10370" spans="1:4" x14ac:dyDescent="0.2">
      <c r="A10370" s="415" t="s">
        <v>12591</v>
      </c>
      <c r="B10370" s="415" t="s">
        <v>5821</v>
      </c>
      <c r="C10370" s="414">
        <v>2459</v>
      </c>
      <c r="D10370" s="414">
        <v>307.38</v>
      </c>
    </row>
    <row r="10371" spans="1:4" x14ac:dyDescent="0.2">
      <c r="A10371" s="415" t="s">
        <v>12592</v>
      </c>
      <c r="B10371" s="415" t="s">
        <v>5837</v>
      </c>
      <c r="C10371" s="414">
        <v>4370</v>
      </c>
      <c r="D10371" s="414">
        <v>540.57000000000005</v>
      </c>
    </row>
    <row r="10372" spans="1:4" x14ac:dyDescent="0.2">
      <c r="A10372" s="415" t="s">
        <v>12593</v>
      </c>
      <c r="B10372" s="415" t="s">
        <v>5841</v>
      </c>
      <c r="C10372" s="414">
        <v>1753</v>
      </c>
      <c r="D10372" s="414">
        <v>216.32</v>
      </c>
    </row>
    <row r="10373" spans="1:4" x14ac:dyDescent="0.2">
      <c r="A10373" s="415" t="s">
        <v>12594</v>
      </c>
      <c r="B10373" s="415" t="s">
        <v>5837</v>
      </c>
      <c r="C10373" s="414">
        <v>1655</v>
      </c>
      <c r="D10373" s="414">
        <v>204.72</v>
      </c>
    </row>
    <row r="10374" spans="1:4" x14ac:dyDescent="0.2">
      <c r="A10374" s="415" t="s">
        <v>12595</v>
      </c>
      <c r="B10374" s="415" t="s">
        <v>5837</v>
      </c>
      <c r="C10374" s="414">
        <v>1490</v>
      </c>
      <c r="D10374" s="414">
        <v>184.31</v>
      </c>
    </row>
    <row r="10375" spans="1:4" x14ac:dyDescent="0.2">
      <c r="A10375" s="415" t="s">
        <v>12596</v>
      </c>
      <c r="B10375" s="415" t="s">
        <v>5841</v>
      </c>
      <c r="C10375" s="414">
        <v>1332</v>
      </c>
      <c r="D10375" s="414">
        <v>164.37</v>
      </c>
    </row>
    <row r="10376" spans="1:4" x14ac:dyDescent="0.2">
      <c r="A10376" s="415" t="s">
        <v>12597</v>
      </c>
      <c r="B10376" s="415" t="s">
        <v>5837</v>
      </c>
      <c r="C10376" s="414">
        <v>1283</v>
      </c>
      <c r="D10376" s="414">
        <v>158.71</v>
      </c>
    </row>
    <row r="10377" spans="1:4" x14ac:dyDescent="0.2">
      <c r="A10377" s="415" t="s">
        <v>12598</v>
      </c>
      <c r="B10377" s="415" t="s">
        <v>5841</v>
      </c>
      <c r="C10377" s="414">
        <v>3028</v>
      </c>
      <c r="D10377" s="414">
        <v>373.66</v>
      </c>
    </row>
    <row r="10378" spans="1:4" x14ac:dyDescent="0.2">
      <c r="A10378" s="415" t="s">
        <v>12599</v>
      </c>
      <c r="B10378" s="415" t="s">
        <v>5841</v>
      </c>
      <c r="C10378" s="414">
        <v>1555</v>
      </c>
      <c r="D10378" s="414">
        <v>191.89</v>
      </c>
    </row>
    <row r="10379" spans="1:4" x14ac:dyDescent="0.2">
      <c r="A10379" s="415" t="s">
        <v>12600</v>
      </c>
      <c r="B10379" s="415" t="s">
        <v>5841</v>
      </c>
      <c r="C10379" s="414">
        <v>4657</v>
      </c>
      <c r="D10379" s="414">
        <v>574.66999999999996</v>
      </c>
    </row>
    <row r="10380" spans="1:4" x14ac:dyDescent="0.2">
      <c r="A10380" s="415" t="s">
        <v>7046</v>
      </c>
      <c r="B10380" s="415" t="s">
        <v>6550</v>
      </c>
      <c r="C10380" s="414">
        <v>813303.6</v>
      </c>
      <c r="D10380" s="414">
        <v>52807.8</v>
      </c>
    </row>
    <row r="10381" spans="1:4" x14ac:dyDescent="0.2">
      <c r="A10381" s="415" t="s">
        <v>7046</v>
      </c>
      <c r="B10381" s="415" t="s">
        <v>6551</v>
      </c>
      <c r="C10381" s="414">
        <v>648064.80000000005</v>
      </c>
      <c r="D10381" s="414">
        <v>45811.7</v>
      </c>
    </row>
    <row r="10382" spans="1:4" x14ac:dyDescent="0.2">
      <c r="A10382" s="415" t="s">
        <v>7046</v>
      </c>
      <c r="B10382" s="415" t="s">
        <v>6552</v>
      </c>
      <c r="C10382" s="414">
        <v>438644.4</v>
      </c>
      <c r="D10382" s="414">
        <v>29801.5</v>
      </c>
    </row>
    <row r="10383" spans="1:4" x14ac:dyDescent="0.2">
      <c r="A10383" s="415" t="s">
        <v>7046</v>
      </c>
      <c r="B10383" s="415" t="s">
        <v>6553</v>
      </c>
      <c r="C10383" s="414">
        <v>417610.8</v>
      </c>
      <c r="D10383" s="414">
        <v>27457.91</v>
      </c>
    </row>
    <row r="10384" spans="1:4" x14ac:dyDescent="0.2">
      <c r="A10384" s="415" t="s">
        <v>7046</v>
      </c>
      <c r="B10384" s="415" t="s">
        <v>6554</v>
      </c>
      <c r="C10384" s="414">
        <v>383763.6</v>
      </c>
      <c r="D10384" s="414">
        <v>27247.22</v>
      </c>
    </row>
    <row r="10385" spans="1:4" x14ac:dyDescent="0.2">
      <c r="A10385" s="415" t="s">
        <v>7046</v>
      </c>
      <c r="B10385" s="415" t="s">
        <v>6555</v>
      </c>
      <c r="C10385" s="414">
        <v>143144.4</v>
      </c>
      <c r="D10385" s="414">
        <v>8915.0300000000007</v>
      </c>
    </row>
    <row r="10386" spans="1:4" x14ac:dyDescent="0.2">
      <c r="A10386" s="415" t="s">
        <v>7046</v>
      </c>
      <c r="B10386" s="415" t="s">
        <v>6556</v>
      </c>
      <c r="C10386" s="414">
        <v>157704</v>
      </c>
      <c r="D10386" s="414">
        <v>10264.950000000001</v>
      </c>
    </row>
    <row r="10387" spans="1:4" x14ac:dyDescent="0.2">
      <c r="A10387" s="415" t="s">
        <v>7046</v>
      </c>
      <c r="B10387" s="415" t="s">
        <v>6557</v>
      </c>
      <c r="C10387" s="414">
        <v>175844.4</v>
      </c>
      <c r="D10387" s="414">
        <v>11196.01</v>
      </c>
    </row>
    <row r="10388" spans="1:4" x14ac:dyDescent="0.2">
      <c r="A10388" s="415" t="s">
        <v>7046</v>
      </c>
      <c r="B10388" s="415" t="s">
        <v>6558</v>
      </c>
      <c r="C10388" s="414">
        <v>166287.6</v>
      </c>
      <c r="D10388" s="414">
        <v>10230.01</v>
      </c>
    </row>
    <row r="10389" spans="1:4" x14ac:dyDescent="0.2">
      <c r="A10389" s="415" t="s">
        <v>7046</v>
      </c>
      <c r="B10389" s="415" t="s">
        <v>6559</v>
      </c>
      <c r="C10389" s="414">
        <v>350530.8</v>
      </c>
      <c r="D10389" s="414">
        <v>19268.68</v>
      </c>
    </row>
    <row r="10390" spans="1:4" x14ac:dyDescent="0.2">
      <c r="A10390" s="415" t="s">
        <v>7046</v>
      </c>
      <c r="B10390" s="415" t="s">
        <v>6560</v>
      </c>
      <c r="C10390" s="414">
        <v>611997.6</v>
      </c>
      <c r="D10390" s="414">
        <v>34479.94</v>
      </c>
    </row>
    <row r="10391" spans="1:4" x14ac:dyDescent="0.2">
      <c r="A10391" s="415" t="s">
        <v>7046</v>
      </c>
      <c r="B10391" s="415" t="s">
        <v>6561</v>
      </c>
      <c r="C10391" s="414">
        <v>583262.4</v>
      </c>
      <c r="D10391" s="414">
        <v>37894.559999999998</v>
      </c>
    </row>
    <row r="10392" spans="1:4" x14ac:dyDescent="0.2">
      <c r="A10392" s="415" t="s">
        <v>12601</v>
      </c>
      <c r="B10392" s="415" t="s">
        <v>5525</v>
      </c>
      <c r="C10392" s="414">
        <v>4117.1321882001448</v>
      </c>
      <c r="D10392" s="414">
        <v>530.29</v>
      </c>
    </row>
    <row r="10393" spans="1:4" x14ac:dyDescent="0.2">
      <c r="A10393" s="415" t="s">
        <v>12601</v>
      </c>
      <c r="B10393" s="415" t="s">
        <v>5526</v>
      </c>
      <c r="C10393" s="414">
        <v>12351.396564600416</v>
      </c>
      <c r="D10393" s="414">
        <v>1509.3500000000001</v>
      </c>
    </row>
    <row r="10394" spans="1:4" x14ac:dyDescent="0.2">
      <c r="A10394" s="415" t="s">
        <v>12601</v>
      </c>
      <c r="B10394" s="415" t="s">
        <v>5527</v>
      </c>
      <c r="C10394" s="414">
        <v>259173.47124719893</v>
      </c>
      <c r="D10394" s="414">
        <v>28249.919999999998</v>
      </c>
    </row>
    <row r="10395" spans="1:4" x14ac:dyDescent="0.2">
      <c r="A10395" s="415" t="s">
        <v>12602</v>
      </c>
      <c r="B10395" s="415" t="s">
        <v>5837</v>
      </c>
      <c r="C10395" s="414">
        <v>2023.5024380122397</v>
      </c>
      <c r="D10395" s="414">
        <v>250.3</v>
      </c>
    </row>
    <row r="10396" spans="1:4" x14ac:dyDescent="0.2">
      <c r="A10396" s="415" t="s">
        <v>12602</v>
      </c>
      <c r="B10396" s="415" t="s">
        <v>5838</v>
      </c>
      <c r="C10396" s="414">
        <v>6070.5073140367131</v>
      </c>
      <c r="D10396" s="414">
        <v>730.28</v>
      </c>
    </row>
    <row r="10397" spans="1:4" x14ac:dyDescent="0.2">
      <c r="A10397" s="415" t="s">
        <v>12602</v>
      </c>
      <c r="B10397" s="415" t="s">
        <v>5839</v>
      </c>
      <c r="C10397" s="414">
        <v>21162.800247950996</v>
      </c>
      <c r="D10397" s="414">
        <v>2277.12</v>
      </c>
    </row>
    <row r="10398" spans="1:4" x14ac:dyDescent="0.2">
      <c r="A10398" s="415" t="s">
        <v>12603</v>
      </c>
      <c r="B10398" s="415" t="s">
        <v>5825</v>
      </c>
      <c r="C10398" s="414">
        <v>8541.3311862587198</v>
      </c>
      <c r="D10398" s="414">
        <v>1065.0999999999999</v>
      </c>
    </row>
    <row r="10399" spans="1:4" x14ac:dyDescent="0.2">
      <c r="A10399" s="415" t="s">
        <v>12603</v>
      </c>
      <c r="B10399" s="415" t="s">
        <v>5826</v>
      </c>
      <c r="C10399" s="414">
        <v>25623.993558776099</v>
      </c>
      <c r="D10399" s="414">
        <v>3105.63</v>
      </c>
    </row>
    <row r="10400" spans="1:4" x14ac:dyDescent="0.2">
      <c r="A10400" s="415" t="s">
        <v>12603</v>
      </c>
      <c r="B10400" s="415" t="s">
        <v>5827</v>
      </c>
      <c r="C10400" s="414">
        <v>29484.675254965099</v>
      </c>
      <c r="D10400" s="414">
        <v>3196.14</v>
      </c>
    </row>
    <row r="10401" spans="1:4" x14ac:dyDescent="0.2">
      <c r="A10401" s="415" t="s">
        <v>6845</v>
      </c>
      <c r="B10401" s="415" t="s">
        <v>5825</v>
      </c>
      <c r="C10401" s="414">
        <v>8485.6187290969901</v>
      </c>
      <c r="D10401" s="414">
        <v>1058.1600000000001</v>
      </c>
    </row>
    <row r="10402" spans="1:4" x14ac:dyDescent="0.2">
      <c r="A10402" s="415" t="s">
        <v>6845</v>
      </c>
      <c r="B10402" s="415" t="s">
        <v>5826</v>
      </c>
      <c r="C10402" s="414">
        <v>16886.381270902999</v>
      </c>
      <c r="D10402" s="414">
        <v>2046.63</v>
      </c>
    </row>
    <row r="10403" spans="1:4" x14ac:dyDescent="0.2">
      <c r="A10403" s="415" t="s">
        <v>12604</v>
      </c>
      <c r="B10403" s="415" t="s">
        <v>5841</v>
      </c>
      <c r="C10403" s="414">
        <v>1795</v>
      </c>
      <c r="D10403" s="414">
        <v>221.5</v>
      </c>
    </row>
    <row r="10404" spans="1:4" x14ac:dyDescent="0.2">
      <c r="A10404" s="415" t="s">
        <v>12605</v>
      </c>
      <c r="B10404" s="415" t="s">
        <v>5841</v>
      </c>
      <c r="C10404" s="414">
        <v>2233</v>
      </c>
      <c r="D10404" s="414">
        <v>275.55</v>
      </c>
    </row>
    <row r="10405" spans="1:4" x14ac:dyDescent="0.2">
      <c r="A10405" s="415" t="s">
        <v>12606</v>
      </c>
      <c r="B10405" s="415" t="s">
        <v>5841</v>
      </c>
      <c r="C10405" s="414">
        <v>2391</v>
      </c>
      <c r="D10405" s="414">
        <v>295.05</v>
      </c>
    </row>
    <row r="10406" spans="1:4" x14ac:dyDescent="0.2">
      <c r="A10406" s="415" t="s">
        <v>12607</v>
      </c>
      <c r="B10406" s="415" t="s">
        <v>5541</v>
      </c>
      <c r="C10406" s="414">
        <v>1488</v>
      </c>
      <c r="D10406" s="414">
        <v>187.79</v>
      </c>
    </row>
    <row r="10407" spans="1:4" x14ac:dyDescent="0.2">
      <c r="A10407" s="415" t="s">
        <v>12741</v>
      </c>
      <c r="B10407" s="415" t="s">
        <v>5175</v>
      </c>
      <c r="C10407" s="414">
        <v>4755</v>
      </c>
      <c r="D10407" s="414">
        <v>757</v>
      </c>
    </row>
    <row r="10408" spans="1:4" x14ac:dyDescent="0.2">
      <c r="A10408" s="415" t="s">
        <v>12741</v>
      </c>
      <c r="B10408" s="415" t="s">
        <v>5676</v>
      </c>
      <c r="C10408" s="414">
        <v>634</v>
      </c>
      <c r="D10408" s="414">
        <v>18.72</v>
      </c>
    </row>
    <row r="10409" spans="1:4" x14ac:dyDescent="0.2">
      <c r="A10409" s="415" t="s">
        <v>12741</v>
      </c>
      <c r="B10409" s="415" t="s">
        <v>5193</v>
      </c>
      <c r="C10409" s="414">
        <v>951</v>
      </c>
      <c r="D10409" s="414">
        <v>143.6</v>
      </c>
    </row>
    <row r="10410" spans="1:4" x14ac:dyDescent="0.2">
      <c r="A10410" s="415" t="s">
        <v>6846</v>
      </c>
      <c r="B10410" s="415" t="s">
        <v>6281</v>
      </c>
      <c r="C10410" s="414">
        <v>1.0164036544850501</v>
      </c>
      <c r="D10410" s="414">
        <v>0.13</v>
      </c>
    </row>
    <row r="10411" spans="1:4" x14ac:dyDescent="0.2">
      <c r="A10411" s="415" t="s">
        <v>6846</v>
      </c>
      <c r="B10411" s="415" t="s">
        <v>6282</v>
      </c>
      <c r="C10411" s="414">
        <v>3.0492109634551401</v>
      </c>
      <c r="D10411" s="414">
        <v>0.36</v>
      </c>
    </row>
    <row r="10412" spans="1:4" x14ac:dyDescent="0.2">
      <c r="A10412" s="415" t="s">
        <v>6846</v>
      </c>
      <c r="B10412" s="415" t="s">
        <v>6283</v>
      </c>
      <c r="C10412" s="414">
        <v>5.7243853820597996</v>
      </c>
      <c r="D10412" s="414">
        <v>0.61</v>
      </c>
    </row>
    <row r="10413" spans="1:4" x14ac:dyDescent="0.2">
      <c r="A10413" s="415" t="s">
        <v>12618</v>
      </c>
      <c r="B10413" s="415" t="s">
        <v>5845</v>
      </c>
      <c r="C10413" s="414">
        <v>3445</v>
      </c>
      <c r="D10413" s="414">
        <v>424.08</v>
      </c>
    </row>
    <row r="10414" spans="1:4" x14ac:dyDescent="0.2">
      <c r="A10414" s="415" t="s">
        <v>12612</v>
      </c>
      <c r="B10414" s="415" t="s">
        <v>5561</v>
      </c>
      <c r="C10414" s="414">
        <v>19</v>
      </c>
      <c r="D10414" s="414">
        <v>0</v>
      </c>
    </row>
    <row r="10415" spans="1:4" x14ac:dyDescent="0.2">
      <c r="A10415" s="415" t="s">
        <v>12612</v>
      </c>
      <c r="B10415" s="415" t="s">
        <v>5525</v>
      </c>
      <c r="C10415" s="414">
        <v>5802.2727272727197</v>
      </c>
      <c r="D10415" s="414">
        <v>747.33</v>
      </c>
    </row>
    <row r="10416" spans="1:4" x14ac:dyDescent="0.2">
      <c r="A10416" s="415" t="s">
        <v>12612</v>
      </c>
      <c r="B10416" s="415" t="s">
        <v>5526</v>
      </c>
      <c r="C10416" s="414">
        <v>17406.8181818181</v>
      </c>
      <c r="D10416" s="414">
        <v>2127.11</v>
      </c>
    </row>
    <row r="10417" spans="1:4" x14ac:dyDescent="0.2">
      <c r="A10417" s="415" t="s">
        <v>12612</v>
      </c>
      <c r="B10417" s="415" t="s">
        <v>5527</v>
      </c>
      <c r="C10417" s="414">
        <v>34233.409090909001</v>
      </c>
      <c r="D10417" s="414">
        <v>3731.44</v>
      </c>
    </row>
    <row r="10418" spans="1:4" x14ac:dyDescent="0.2">
      <c r="A10418" s="415" t="s">
        <v>12610</v>
      </c>
      <c r="B10418" s="415" t="s">
        <v>5817</v>
      </c>
      <c r="C10418" s="414">
        <v>3822.3367734562826</v>
      </c>
      <c r="D10418" s="414">
        <v>478.93999999999994</v>
      </c>
    </row>
    <row r="10419" spans="1:4" x14ac:dyDescent="0.2">
      <c r="A10419" s="415" t="s">
        <v>12610</v>
      </c>
      <c r="B10419" s="415" t="s">
        <v>5818</v>
      </c>
      <c r="C10419" s="414">
        <v>11467.010320368827</v>
      </c>
      <c r="D10419" s="414">
        <v>1396.6899999999998</v>
      </c>
    </row>
    <row r="10420" spans="1:4" x14ac:dyDescent="0.2">
      <c r="A10420" s="415" t="s">
        <v>12610</v>
      </c>
      <c r="B10420" s="415" t="s">
        <v>5819</v>
      </c>
      <c r="C10420" s="414">
        <v>2667.9910678724823</v>
      </c>
      <c r="D10420" s="414">
        <v>290.81999999999994</v>
      </c>
    </row>
    <row r="10421" spans="1:4" x14ac:dyDescent="0.2">
      <c r="A10421" s="415" t="s">
        <v>6847</v>
      </c>
      <c r="B10421" s="415" t="s">
        <v>5837</v>
      </c>
      <c r="C10421" s="414">
        <v>1826.4309954751086</v>
      </c>
      <c r="D10421" s="414">
        <v>225.93</v>
      </c>
    </row>
    <row r="10422" spans="1:4" x14ac:dyDescent="0.2">
      <c r="A10422" s="415" t="s">
        <v>6847</v>
      </c>
      <c r="B10422" s="415" t="s">
        <v>5838</v>
      </c>
      <c r="C10422" s="414">
        <v>5479.2929864253301</v>
      </c>
      <c r="D10422" s="414">
        <v>659.15</v>
      </c>
    </row>
    <row r="10423" spans="1:4" x14ac:dyDescent="0.2">
      <c r="A10423" s="415" t="s">
        <v>6847</v>
      </c>
      <c r="B10423" s="415" t="s">
        <v>5839</v>
      </c>
      <c r="C10423" s="414">
        <v>21756.446018099523</v>
      </c>
      <c r="D10423" s="414">
        <v>2341.0099999999998</v>
      </c>
    </row>
    <row r="10424" spans="1:4" x14ac:dyDescent="0.2">
      <c r="A10424" s="415" t="s">
        <v>6848</v>
      </c>
      <c r="B10424" s="415" t="s">
        <v>5849</v>
      </c>
      <c r="C10424" s="414">
        <v>2558.3932868904335</v>
      </c>
      <c r="D10424" s="414">
        <v>314.92999999999995</v>
      </c>
    </row>
    <row r="10425" spans="1:4" x14ac:dyDescent="0.2">
      <c r="A10425" s="415" t="s">
        <v>6848</v>
      </c>
      <c r="B10425" s="415" t="s">
        <v>5850</v>
      </c>
      <c r="C10425" s="414">
        <v>1481.309713109561</v>
      </c>
      <c r="D10425" s="414">
        <v>177.29999999999998</v>
      </c>
    </row>
    <row r="10426" spans="1:4" x14ac:dyDescent="0.2">
      <c r="A10426" s="415" t="s">
        <v>6849</v>
      </c>
      <c r="B10426" s="415" t="s">
        <v>5849</v>
      </c>
      <c r="C10426" s="414">
        <v>6481.0034305317304</v>
      </c>
      <c r="D10426" s="414">
        <v>797.81</v>
      </c>
    </row>
    <row r="10427" spans="1:4" x14ac:dyDescent="0.2">
      <c r="A10427" s="415" t="s">
        <v>6849</v>
      </c>
      <c r="B10427" s="415" t="s">
        <v>5850</v>
      </c>
      <c r="C10427" s="414">
        <v>19443.010291595099</v>
      </c>
      <c r="D10427" s="414">
        <v>2327.33</v>
      </c>
    </row>
    <row r="10428" spans="1:4" x14ac:dyDescent="0.2">
      <c r="A10428" s="415" t="s">
        <v>6849</v>
      </c>
      <c r="B10428" s="415" t="s">
        <v>5851</v>
      </c>
      <c r="C10428" s="414">
        <v>4303.38627787307</v>
      </c>
      <c r="D10428" s="414">
        <v>460.89</v>
      </c>
    </row>
    <row r="10429" spans="1:4" x14ac:dyDescent="0.2">
      <c r="A10429" s="415" t="s">
        <v>12632</v>
      </c>
      <c r="B10429" s="415" t="s">
        <v>5829</v>
      </c>
      <c r="C10429" s="414">
        <v>5455</v>
      </c>
      <c r="D10429" s="414">
        <v>678.06</v>
      </c>
    </row>
    <row r="10430" spans="1:4" x14ac:dyDescent="0.2">
      <c r="A10430" s="415" t="s">
        <v>12622</v>
      </c>
      <c r="B10430" s="415" t="s">
        <v>5841</v>
      </c>
      <c r="C10430" s="414">
        <v>6097</v>
      </c>
      <c r="D10430" s="414">
        <v>752.37</v>
      </c>
    </row>
    <row r="10431" spans="1:4" x14ac:dyDescent="0.2">
      <c r="A10431" s="415" t="s">
        <v>12615</v>
      </c>
      <c r="B10431" s="415" t="s">
        <v>5829</v>
      </c>
      <c r="C10431" s="414">
        <v>7270</v>
      </c>
      <c r="D10431" s="414">
        <v>903.66</v>
      </c>
    </row>
    <row r="10432" spans="1:4" x14ac:dyDescent="0.2">
      <c r="A10432" s="415" t="s">
        <v>12670</v>
      </c>
      <c r="B10432" s="415" t="s">
        <v>5817</v>
      </c>
      <c r="C10432" s="414">
        <v>9530.9405829596126</v>
      </c>
      <c r="D10432" s="414">
        <v>1194.21</v>
      </c>
    </row>
    <row r="10433" spans="1:4" x14ac:dyDescent="0.2">
      <c r="A10433" s="415" t="s">
        <v>12670</v>
      </c>
      <c r="B10433" s="415" t="s">
        <v>5818</v>
      </c>
      <c r="C10433" s="414">
        <v>28592.821748878872</v>
      </c>
      <c r="D10433" s="414">
        <v>3482.61</v>
      </c>
    </row>
    <row r="10434" spans="1:4" x14ac:dyDescent="0.2">
      <c r="A10434" s="415" t="s">
        <v>12670</v>
      </c>
      <c r="B10434" s="415" t="s">
        <v>5819</v>
      </c>
      <c r="C10434" s="414">
        <v>174416.21266816105</v>
      </c>
      <c r="D10434" s="414">
        <v>19011.380000000005</v>
      </c>
    </row>
    <row r="10435" spans="1:4" x14ac:dyDescent="0.2">
      <c r="A10435" s="415" t="s">
        <v>6850</v>
      </c>
      <c r="B10435" s="415" t="s">
        <v>5845</v>
      </c>
      <c r="C10435" s="414">
        <v>3423.0821089023293</v>
      </c>
      <c r="D10435" s="414">
        <v>421.37</v>
      </c>
    </row>
    <row r="10436" spans="1:4" x14ac:dyDescent="0.2">
      <c r="A10436" s="415" t="s">
        <v>6850</v>
      </c>
      <c r="B10436" s="415" t="s">
        <v>5846</v>
      </c>
      <c r="C10436" s="414">
        <v>8458.4358910976462</v>
      </c>
      <c r="D10436" s="414">
        <v>1012.4699999999999</v>
      </c>
    </row>
    <row r="10437" spans="1:4" x14ac:dyDescent="0.2">
      <c r="A10437" s="415" t="s">
        <v>12696</v>
      </c>
      <c r="B10437" s="415" t="s">
        <v>5837</v>
      </c>
      <c r="C10437" s="414">
        <v>4051</v>
      </c>
      <c r="D10437" s="414">
        <v>501.11</v>
      </c>
    </row>
    <row r="10438" spans="1:4" x14ac:dyDescent="0.2">
      <c r="A10438" s="415" t="s">
        <v>6851</v>
      </c>
      <c r="B10438" s="415" t="s">
        <v>5845</v>
      </c>
      <c r="C10438" s="414">
        <v>3.0364372469635539</v>
      </c>
      <c r="D10438" s="414">
        <v>0.37</v>
      </c>
    </row>
    <row r="10439" spans="1:4" x14ac:dyDescent="0.2">
      <c r="A10439" s="415" t="s">
        <v>6851</v>
      </c>
      <c r="B10439" s="415" t="s">
        <v>5846</v>
      </c>
      <c r="C10439" s="414">
        <v>8.9635627530364363</v>
      </c>
      <c r="D10439" s="414">
        <v>1.07</v>
      </c>
    </row>
    <row r="10440" spans="1:4" x14ac:dyDescent="0.2">
      <c r="A10440" s="415" t="s">
        <v>12671</v>
      </c>
      <c r="B10440" s="415" t="s">
        <v>5849</v>
      </c>
      <c r="C10440" s="414">
        <v>7099.1408355795102</v>
      </c>
      <c r="D10440" s="414">
        <v>873.9</v>
      </c>
    </row>
    <row r="10441" spans="1:4" x14ac:dyDescent="0.2">
      <c r="A10441" s="415" t="s">
        <v>12671</v>
      </c>
      <c r="B10441" s="415" t="s">
        <v>5850</v>
      </c>
      <c r="C10441" s="414">
        <v>21297.422506738501</v>
      </c>
      <c r="D10441" s="414">
        <v>2549.3000000000002</v>
      </c>
    </row>
    <row r="10442" spans="1:4" x14ac:dyDescent="0.2">
      <c r="A10442" s="415" t="s">
        <v>12671</v>
      </c>
      <c r="B10442" s="415" t="s">
        <v>5851</v>
      </c>
      <c r="C10442" s="414">
        <v>13743.936657681899</v>
      </c>
      <c r="D10442" s="414">
        <v>1471.98</v>
      </c>
    </row>
    <row r="10443" spans="1:4" x14ac:dyDescent="0.2">
      <c r="A10443" s="415" t="s">
        <v>6852</v>
      </c>
      <c r="B10443" s="415" t="s">
        <v>5853</v>
      </c>
      <c r="C10443" s="414">
        <v>2175.0895197216514</v>
      </c>
      <c r="D10443" s="414">
        <v>267.76</v>
      </c>
    </row>
    <row r="10444" spans="1:4" x14ac:dyDescent="0.2">
      <c r="A10444" s="415" t="s">
        <v>6852</v>
      </c>
      <c r="B10444" s="415" t="s">
        <v>5854</v>
      </c>
      <c r="C10444" s="414">
        <v>6525.2685591649515</v>
      </c>
      <c r="D10444" s="414">
        <v>781.06000000000006</v>
      </c>
    </row>
    <row r="10445" spans="1:4" x14ac:dyDescent="0.2">
      <c r="A10445" s="415" t="s">
        <v>6852</v>
      </c>
      <c r="B10445" s="415" t="s">
        <v>5855</v>
      </c>
      <c r="C10445" s="414">
        <v>24744.905921113354</v>
      </c>
      <c r="D10445" s="414">
        <v>2650.1900000000005</v>
      </c>
    </row>
    <row r="10446" spans="1:4" x14ac:dyDescent="0.2">
      <c r="A10446" s="415" t="s">
        <v>6853</v>
      </c>
      <c r="B10446" s="415" t="s">
        <v>6257</v>
      </c>
      <c r="C10446" s="414">
        <v>2698.8461538461502</v>
      </c>
      <c r="D10446" s="414">
        <v>332.23</v>
      </c>
    </row>
    <row r="10447" spans="1:4" x14ac:dyDescent="0.2">
      <c r="A10447" s="415" t="s">
        <v>6853</v>
      </c>
      <c r="B10447" s="415" t="s">
        <v>6258</v>
      </c>
      <c r="C10447" s="414">
        <v>7826.6538461538403</v>
      </c>
      <c r="D10447" s="414">
        <v>936.85</v>
      </c>
    </row>
    <row r="10448" spans="1:4" x14ac:dyDescent="0.2">
      <c r="A10448" s="415" t="s">
        <v>12663</v>
      </c>
      <c r="B10448" s="415" t="s">
        <v>5841</v>
      </c>
      <c r="C10448" s="414">
        <v>8478.7544736841755</v>
      </c>
      <c r="D10448" s="414">
        <v>1046.2799999999997</v>
      </c>
    </row>
    <row r="10449" spans="1:4" x14ac:dyDescent="0.2">
      <c r="A10449" s="415" t="s">
        <v>12663</v>
      </c>
      <c r="B10449" s="415" t="s">
        <v>5842</v>
      </c>
      <c r="C10449" s="414">
        <v>25436.263421052601</v>
      </c>
      <c r="D10449" s="414">
        <v>3052.3599999999997</v>
      </c>
    </row>
    <row r="10450" spans="1:4" x14ac:dyDescent="0.2">
      <c r="A10450" s="415" t="s">
        <v>12663</v>
      </c>
      <c r="B10450" s="415" t="s">
        <v>5843</v>
      </c>
      <c r="C10450" s="414">
        <v>223839.11810526293</v>
      </c>
      <c r="D10450" s="414">
        <v>24017.950000000004</v>
      </c>
    </row>
    <row r="10451" spans="1:4" x14ac:dyDescent="0.2">
      <c r="A10451" s="415" t="s">
        <v>12621</v>
      </c>
      <c r="B10451" s="415" t="s">
        <v>5837</v>
      </c>
      <c r="C10451" s="414">
        <v>6299</v>
      </c>
      <c r="D10451" s="414">
        <v>779.19</v>
      </c>
    </row>
    <row r="10452" spans="1:4" x14ac:dyDescent="0.2">
      <c r="A10452" s="415" t="s">
        <v>12662</v>
      </c>
      <c r="B10452" s="415" t="s">
        <v>5837</v>
      </c>
      <c r="C10452" s="414">
        <v>6546</v>
      </c>
      <c r="D10452" s="414">
        <v>809.74</v>
      </c>
    </row>
    <row r="10453" spans="1:4" x14ac:dyDescent="0.2">
      <c r="A10453" s="415" t="s">
        <v>12647</v>
      </c>
      <c r="B10453" s="415" t="s">
        <v>5837</v>
      </c>
      <c r="C10453" s="414">
        <v>6327</v>
      </c>
      <c r="D10453" s="414">
        <v>782.65</v>
      </c>
    </row>
    <row r="10454" spans="1:4" x14ac:dyDescent="0.2">
      <c r="A10454" s="415" t="s">
        <v>12669</v>
      </c>
      <c r="B10454" s="415" t="s">
        <v>5841</v>
      </c>
      <c r="C10454" s="414">
        <v>767</v>
      </c>
      <c r="D10454" s="414">
        <v>94.65</v>
      </c>
    </row>
    <row r="10455" spans="1:4" x14ac:dyDescent="0.2">
      <c r="A10455" s="415" t="s">
        <v>12756</v>
      </c>
      <c r="B10455" s="415" t="s">
        <v>5845</v>
      </c>
      <c r="C10455" s="414">
        <v>3003</v>
      </c>
      <c r="D10455" s="414">
        <v>369.67</v>
      </c>
    </row>
    <row r="10456" spans="1:4" x14ac:dyDescent="0.2">
      <c r="A10456" s="415" t="s">
        <v>12620</v>
      </c>
      <c r="B10456" s="415" t="s">
        <v>5845</v>
      </c>
      <c r="C10456" s="414">
        <v>1804.72</v>
      </c>
      <c r="D10456" s="414">
        <v>222.16</v>
      </c>
    </row>
    <row r="10457" spans="1:4" x14ac:dyDescent="0.2">
      <c r="A10457" s="415" t="s">
        <v>12644</v>
      </c>
      <c r="B10457" s="415" t="s">
        <v>5841</v>
      </c>
      <c r="C10457" s="414">
        <v>2193</v>
      </c>
      <c r="D10457" s="414">
        <v>270.62</v>
      </c>
    </row>
    <row r="10458" spans="1:4" x14ac:dyDescent="0.2">
      <c r="A10458" s="415" t="s">
        <v>12656</v>
      </c>
      <c r="B10458" s="415" t="s">
        <v>5841</v>
      </c>
      <c r="C10458" s="414">
        <v>2722</v>
      </c>
      <c r="D10458" s="414">
        <v>335.89</v>
      </c>
    </row>
    <row r="10459" spans="1:4" x14ac:dyDescent="0.2">
      <c r="A10459" s="415" t="s">
        <v>12636</v>
      </c>
      <c r="B10459" s="415" t="s">
        <v>5845</v>
      </c>
      <c r="C10459" s="414">
        <v>3050</v>
      </c>
      <c r="D10459" s="414">
        <v>375.46</v>
      </c>
    </row>
    <row r="10460" spans="1:4" x14ac:dyDescent="0.2">
      <c r="A10460" s="415" t="s">
        <v>12649</v>
      </c>
      <c r="B10460" s="415" t="s">
        <v>5845</v>
      </c>
      <c r="C10460" s="414">
        <v>6080</v>
      </c>
      <c r="D10460" s="414">
        <v>748.45</v>
      </c>
    </row>
    <row r="10461" spans="1:4" x14ac:dyDescent="0.2">
      <c r="A10461" s="415" t="s">
        <v>6854</v>
      </c>
      <c r="B10461" s="415" t="s">
        <v>5853</v>
      </c>
      <c r="C10461" s="414">
        <v>1677.528921568625</v>
      </c>
      <c r="D10461" s="414">
        <v>206.49</v>
      </c>
    </row>
    <row r="10462" spans="1:4" x14ac:dyDescent="0.2">
      <c r="A10462" s="415" t="s">
        <v>6854</v>
      </c>
      <c r="B10462" s="415" t="s">
        <v>5854</v>
      </c>
      <c r="C10462" s="414">
        <v>5032.5867647058767</v>
      </c>
      <c r="D10462" s="414">
        <v>602.38999999999987</v>
      </c>
    </row>
    <row r="10463" spans="1:4" x14ac:dyDescent="0.2">
      <c r="A10463" s="415" t="s">
        <v>6854</v>
      </c>
      <c r="B10463" s="415" t="s">
        <v>5855</v>
      </c>
      <c r="C10463" s="414">
        <v>17244.997313725464</v>
      </c>
      <c r="D10463" s="414">
        <v>1846.9399999999998</v>
      </c>
    </row>
    <row r="10464" spans="1:4" x14ac:dyDescent="0.2">
      <c r="A10464" s="415" t="s">
        <v>12645</v>
      </c>
      <c r="B10464" s="415" t="s">
        <v>5845</v>
      </c>
      <c r="C10464" s="414">
        <v>3646</v>
      </c>
      <c r="D10464" s="414">
        <v>448.82</v>
      </c>
    </row>
    <row r="10465" spans="1:4" x14ac:dyDescent="0.2">
      <c r="A10465" s="415" t="s">
        <v>6855</v>
      </c>
      <c r="B10465" s="415" t="s">
        <v>5841</v>
      </c>
      <c r="C10465" s="414">
        <v>4393</v>
      </c>
      <c r="D10465" s="414">
        <v>542.1</v>
      </c>
    </row>
    <row r="10466" spans="1:4" x14ac:dyDescent="0.2">
      <c r="A10466" s="415" t="s">
        <v>6855</v>
      </c>
      <c r="B10466" s="415" t="s">
        <v>5842</v>
      </c>
      <c r="C10466" s="414">
        <v>4393</v>
      </c>
      <c r="D10466" s="414">
        <v>527.16</v>
      </c>
    </row>
    <row r="10467" spans="1:4" x14ac:dyDescent="0.2">
      <c r="A10467" s="415" t="s">
        <v>12628</v>
      </c>
      <c r="B10467" s="415" t="s">
        <v>5849</v>
      </c>
      <c r="C10467" s="414">
        <v>7677</v>
      </c>
      <c r="D10467" s="414">
        <v>945.04</v>
      </c>
    </row>
    <row r="10468" spans="1:4" x14ac:dyDescent="0.2">
      <c r="A10468" s="415" t="s">
        <v>6856</v>
      </c>
      <c r="B10468" s="415" t="s">
        <v>5849</v>
      </c>
      <c r="C10468" s="414">
        <v>7441.3793103448197</v>
      </c>
      <c r="D10468" s="414">
        <v>916.03</v>
      </c>
    </row>
    <row r="10469" spans="1:4" x14ac:dyDescent="0.2">
      <c r="A10469" s="415" t="s">
        <v>6856</v>
      </c>
      <c r="B10469" s="415" t="s">
        <v>5850</v>
      </c>
      <c r="C10469" s="414">
        <v>3348.6206896551698</v>
      </c>
      <c r="D10469" s="414">
        <v>400.83</v>
      </c>
    </row>
    <row r="10470" spans="1:4" x14ac:dyDescent="0.2">
      <c r="A10470" s="415" t="s">
        <v>6857</v>
      </c>
      <c r="B10470" s="415" t="s">
        <v>6237</v>
      </c>
      <c r="C10470" s="414">
        <v>4582.6666666666597</v>
      </c>
      <c r="D10470" s="414">
        <v>564.13</v>
      </c>
    </row>
    <row r="10471" spans="1:4" x14ac:dyDescent="0.2">
      <c r="A10471" s="415" t="s">
        <v>6857</v>
      </c>
      <c r="B10471" s="415" t="s">
        <v>6238</v>
      </c>
      <c r="C10471" s="414">
        <v>2291.3333333333298</v>
      </c>
      <c r="D10471" s="414">
        <v>274.27</v>
      </c>
    </row>
    <row r="10472" spans="1:4" x14ac:dyDescent="0.2">
      <c r="A10472" s="415" t="s">
        <v>6858</v>
      </c>
      <c r="B10472" s="415" t="s">
        <v>6237</v>
      </c>
      <c r="C10472" s="414">
        <v>5283.1111111111104</v>
      </c>
      <c r="D10472" s="414">
        <v>650.35</v>
      </c>
    </row>
    <row r="10473" spans="1:4" x14ac:dyDescent="0.2">
      <c r="A10473" s="415" t="s">
        <v>6858</v>
      </c>
      <c r="B10473" s="415" t="s">
        <v>6238</v>
      </c>
      <c r="C10473" s="414">
        <v>6603.8888888888896</v>
      </c>
      <c r="D10473" s="414">
        <v>790.49</v>
      </c>
    </row>
    <row r="10474" spans="1:4" x14ac:dyDescent="0.2">
      <c r="A10474" s="415" t="s">
        <v>6859</v>
      </c>
      <c r="B10474" s="415" t="s">
        <v>6237</v>
      </c>
      <c r="C10474" s="414">
        <v>6129.3333333333303</v>
      </c>
      <c r="D10474" s="414">
        <v>754.52</v>
      </c>
    </row>
    <row r="10475" spans="1:4" x14ac:dyDescent="0.2">
      <c r="A10475" s="415" t="s">
        <v>6859</v>
      </c>
      <c r="B10475" s="415" t="s">
        <v>6238</v>
      </c>
      <c r="C10475" s="414">
        <v>3064.6666666666601</v>
      </c>
      <c r="D10475" s="414">
        <v>366.84</v>
      </c>
    </row>
    <row r="10476" spans="1:4" x14ac:dyDescent="0.2">
      <c r="A10476" s="415" t="s">
        <v>6860</v>
      </c>
      <c r="B10476" s="415" t="s">
        <v>6237</v>
      </c>
      <c r="C10476" s="414">
        <v>4118.6666666666597</v>
      </c>
      <c r="D10476" s="414">
        <v>507.01</v>
      </c>
    </row>
    <row r="10477" spans="1:4" x14ac:dyDescent="0.2">
      <c r="A10477" s="415" t="s">
        <v>6860</v>
      </c>
      <c r="B10477" s="415" t="s">
        <v>6238</v>
      </c>
      <c r="C10477" s="414">
        <v>2059.3333333333298</v>
      </c>
      <c r="D10477" s="414">
        <v>246.5</v>
      </c>
    </row>
    <row r="10478" spans="1:4" x14ac:dyDescent="0.2">
      <c r="A10478" s="415" t="s">
        <v>6861</v>
      </c>
      <c r="B10478" s="415" t="s">
        <v>6237</v>
      </c>
      <c r="C10478" s="414">
        <v>5483.3333333333303</v>
      </c>
      <c r="D10478" s="414">
        <v>675</v>
      </c>
    </row>
    <row r="10479" spans="1:4" x14ac:dyDescent="0.2">
      <c r="A10479" s="415" t="s">
        <v>6861</v>
      </c>
      <c r="B10479" s="415" t="s">
        <v>6238</v>
      </c>
      <c r="C10479" s="414">
        <v>2741.6666666666601</v>
      </c>
      <c r="D10479" s="414">
        <v>328.18</v>
      </c>
    </row>
    <row r="10480" spans="1:4" x14ac:dyDescent="0.2">
      <c r="A10480" s="415" t="s">
        <v>6862</v>
      </c>
      <c r="B10480" s="415" t="s">
        <v>6237</v>
      </c>
      <c r="C10480" s="414">
        <v>5756</v>
      </c>
      <c r="D10480" s="414">
        <v>708.56</v>
      </c>
    </row>
    <row r="10481" spans="1:4" x14ac:dyDescent="0.2">
      <c r="A10481" s="415" t="s">
        <v>6862</v>
      </c>
      <c r="B10481" s="415" t="s">
        <v>6238</v>
      </c>
      <c r="C10481" s="414">
        <v>2878</v>
      </c>
      <c r="D10481" s="414">
        <v>344.5</v>
      </c>
    </row>
    <row r="10482" spans="1:4" x14ac:dyDescent="0.2">
      <c r="A10482" s="415" t="s">
        <v>6863</v>
      </c>
      <c r="B10482" s="415" t="s">
        <v>6237</v>
      </c>
      <c r="C10482" s="414">
        <v>5158</v>
      </c>
      <c r="D10482" s="414">
        <v>634.95000000000005</v>
      </c>
    </row>
    <row r="10483" spans="1:4" x14ac:dyDescent="0.2">
      <c r="A10483" s="415" t="s">
        <v>6863</v>
      </c>
      <c r="B10483" s="415" t="s">
        <v>6238</v>
      </c>
      <c r="C10483" s="414">
        <v>2579</v>
      </c>
      <c r="D10483" s="414">
        <v>308.70999999999998</v>
      </c>
    </row>
    <row r="10484" spans="1:4" x14ac:dyDescent="0.2">
      <c r="A10484" s="415" t="s">
        <v>12617</v>
      </c>
      <c r="B10484" s="415" t="s">
        <v>5849</v>
      </c>
      <c r="C10484" s="414">
        <v>6246</v>
      </c>
      <c r="D10484" s="414">
        <v>768.88</v>
      </c>
    </row>
    <row r="10485" spans="1:4" x14ac:dyDescent="0.2">
      <c r="A10485" s="415" t="s">
        <v>12726</v>
      </c>
      <c r="B10485" s="415" t="s">
        <v>5845</v>
      </c>
      <c r="C10485" s="414">
        <v>3305</v>
      </c>
      <c r="D10485" s="414">
        <v>406.85</v>
      </c>
    </row>
    <row r="10486" spans="1:4" x14ac:dyDescent="0.2">
      <c r="A10486" s="415" t="s">
        <v>12689</v>
      </c>
      <c r="B10486" s="415" t="s">
        <v>6237</v>
      </c>
      <c r="C10486" s="414">
        <v>6135</v>
      </c>
      <c r="D10486" s="414">
        <v>755.22</v>
      </c>
    </row>
    <row r="10487" spans="1:4" x14ac:dyDescent="0.2">
      <c r="A10487" s="415" t="s">
        <v>6864</v>
      </c>
      <c r="B10487" s="415" t="s">
        <v>5857</v>
      </c>
      <c r="C10487" s="414">
        <v>2849.330822165879</v>
      </c>
      <c r="D10487" s="414">
        <v>350.75</v>
      </c>
    </row>
    <row r="10488" spans="1:4" x14ac:dyDescent="0.2">
      <c r="A10488" s="415" t="s">
        <v>6864</v>
      </c>
      <c r="B10488" s="415" t="s">
        <v>5858</v>
      </c>
      <c r="C10488" s="414">
        <v>8547.992466497617</v>
      </c>
      <c r="D10488" s="414">
        <v>1023.2099999999999</v>
      </c>
    </row>
    <row r="10489" spans="1:4" x14ac:dyDescent="0.2">
      <c r="A10489" s="415" t="s">
        <v>6864</v>
      </c>
      <c r="B10489" s="415" t="s">
        <v>5859</v>
      </c>
      <c r="C10489" s="414">
        <v>47605.194711336437</v>
      </c>
      <c r="D10489" s="414">
        <v>5098.5299999999988</v>
      </c>
    </row>
    <row r="10490" spans="1:4" x14ac:dyDescent="0.2">
      <c r="A10490" s="415" t="s">
        <v>12759</v>
      </c>
      <c r="B10490" s="415" t="s">
        <v>6257</v>
      </c>
      <c r="C10490" s="414">
        <v>1426</v>
      </c>
      <c r="D10490" s="414">
        <v>175.54</v>
      </c>
    </row>
    <row r="10491" spans="1:4" x14ac:dyDescent="0.2">
      <c r="A10491" s="415" t="s">
        <v>12619</v>
      </c>
      <c r="B10491" s="415" t="s">
        <v>5845</v>
      </c>
      <c r="C10491" s="414">
        <v>4758</v>
      </c>
      <c r="D10491" s="414">
        <v>585.71</v>
      </c>
    </row>
    <row r="10492" spans="1:4" x14ac:dyDescent="0.2">
      <c r="A10492" s="415" t="s">
        <v>12623</v>
      </c>
      <c r="B10492" s="415" t="s">
        <v>5845</v>
      </c>
      <c r="C10492" s="414">
        <v>6242</v>
      </c>
      <c r="D10492" s="414">
        <v>768.39</v>
      </c>
    </row>
    <row r="10493" spans="1:4" x14ac:dyDescent="0.2">
      <c r="A10493" s="415" t="s">
        <v>12672</v>
      </c>
      <c r="B10493" s="415" t="s">
        <v>5845</v>
      </c>
      <c r="C10493" s="414">
        <v>2651</v>
      </c>
      <c r="D10493" s="414">
        <v>326.33999999999997</v>
      </c>
    </row>
    <row r="10494" spans="1:4" x14ac:dyDescent="0.2">
      <c r="A10494" s="415" t="s">
        <v>12626</v>
      </c>
      <c r="B10494" s="415" t="s">
        <v>5849</v>
      </c>
      <c r="C10494" s="414">
        <v>2963</v>
      </c>
      <c r="D10494" s="414">
        <v>364.75</v>
      </c>
    </row>
    <row r="10495" spans="1:4" x14ac:dyDescent="0.2">
      <c r="A10495" s="415" t="s">
        <v>12685</v>
      </c>
      <c r="B10495" s="415" t="s">
        <v>5857</v>
      </c>
      <c r="C10495" s="414">
        <v>0</v>
      </c>
      <c r="D10495" s="414">
        <v>0</v>
      </c>
    </row>
    <row r="10496" spans="1:4" x14ac:dyDescent="0.2">
      <c r="A10496" s="415" t="s">
        <v>12685</v>
      </c>
      <c r="B10496" s="415" t="s">
        <v>5858</v>
      </c>
      <c r="C10496" s="414">
        <v>0</v>
      </c>
      <c r="D10496" s="414">
        <v>0</v>
      </c>
    </row>
    <row r="10497" spans="1:4" x14ac:dyDescent="0.2">
      <c r="A10497" s="415" t="s">
        <v>12685</v>
      </c>
      <c r="B10497" s="415" t="s">
        <v>5859</v>
      </c>
      <c r="C10497" s="414">
        <v>39936.410838302327</v>
      </c>
      <c r="D10497" s="414">
        <v>4277.1899999999996</v>
      </c>
    </row>
    <row r="10498" spans="1:4" x14ac:dyDescent="0.2">
      <c r="A10498" s="415" t="s">
        <v>12608</v>
      </c>
      <c r="B10498" s="415" t="s">
        <v>5825</v>
      </c>
      <c r="C10498" s="414">
        <v>6801</v>
      </c>
      <c r="D10498" s="414">
        <v>848.08</v>
      </c>
    </row>
    <row r="10499" spans="1:4" x14ac:dyDescent="0.2">
      <c r="A10499" s="415" t="s">
        <v>12609</v>
      </c>
      <c r="B10499" s="415" t="s">
        <v>5845</v>
      </c>
      <c r="C10499" s="414">
        <v>3763</v>
      </c>
      <c r="D10499" s="414">
        <v>463.23</v>
      </c>
    </row>
    <row r="10500" spans="1:4" x14ac:dyDescent="0.2">
      <c r="A10500" s="415" t="s">
        <v>12611</v>
      </c>
      <c r="B10500" s="415" t="s">
        <v>5837</v>
      </c>
      <c r="C10500" s="414">
        <v>4146</v>
      </c>
      <c r="D10500" s="414">
        <v>512.86</v>
      </c>
    </row>
    <row r="10501" spans="1:4" x14ac:dyDescent="0.2">
      <c r="A10501" s="415" t="s">
        <v>12613</v>
      </c>
      <c r="B10501" s="415" t="s">
        <v>5837</v>
      </c>
      <c r="C10501" s="414">
        <v>3135.77368641155</v>
      </c>
      <c r="D10501" s="414">
        <v>387.9</v>
      </c>
    </row>
    <row r="10502" spans="1:4" x14ac:dyDescent="0.2">
      <c r="A10502" s="415" t="s">
        <v>12614</v>
      </c>
      <c r="B10502" s="415" t="s">
        <v>5833</v>
      </c>
      <c r="C10502" s="414">
        <v>2209</v>
      </c>
      <c r="D10502" s="414">
        <v>273.92</v>
      </c>
    </row>
    <row r="10503" spans="1:4" x14ac:dyDescent="0.2">
      <c r="A10503" s="415" t="s">
        <v>12653</v>
      </c>
      <c r="B10503" s="415" t="s">
        <v>5849</v>
      </c>
      <c r="C10503" s="414">
        <v>3133.04</v>
      </c>
      <c r="D10503" s="414">
        <v>385.68</v>
      </c>
    </row>
    <row r="10504" spans="1:4" x14ac:dyDescent="0.2">
      <c r="A10504" s="415" t="s">
        <v>12616</v>
      </c>
      <c r="B10504" s="415" t="s">
        <v>5525</v>
      </c>
      <c r="C10504" s="414">
        <v>0</v>
      </c>
      <c r="D10504" s="414">
        <v>0</v>
      </c>
    </row>
    <row r="10505" spans="1:4" x14ac:dyDescent="0.2">
      <c r="A10505" s="415" t="s">
        <v>12616</v>
      </c>
      <c r="B10505" s="415" t="s">
        <v>5526</v>
      </c>
      <c r="C10505" s="414">
        <v>0</v>
      </c>
      <c r="D10505" s="414">
        <v>0</v>
      </c>
    </row>
    <row r="10506" spans="1:4" x14ac:dyDescent="0.2">
      <c r="A10506" s="415" t="s">
        <v>12658</v>
      </c>
      <c r="B10506" s="415" t="s">
        <v>5849</v>
      </c>
      <c r="C10506" s="414">
        <v>4773</v>
      </c>
      <c r="D10506" s="414">
        <v>587.55999999999995</v>
      </c>
    </row>
    <row r="10507" spans="1:4" x14ac:dyDescent="0.2">
      <c r="A10507" s="415" t="s">
        <v>12677</v>
      </c>
      <c r="B10507" s="415" t="s">
        <v>5857</v>
      </c>
      <c r="C10507" s="414">
        <v>4127</v>
      </c>
      <c r="D10507" s="414">
        <v>508.03</v>
      </c>
    </row>
    <row r="10508" spans="1:4" x14ac:dyDescent="0.2">
      <c r="A10508" s="415" t="s">
        <v>6865</v>
      </c>
      <c r="B10508" s="415" t="s">
        <v>5853</v>
      </c>
      <c r="C10508" s="414">
        <v>5333.2672482157004</v>
      </c>
      <c r="D10508" s="414">
        <v>656.53</v>
      </c>
    </row>
    <row r="10509" spans="1:4" x14ac:dyDescent="0.2">
      <c r="A10509" s="415" t="s">
        <v>6865</v>
      </c>
      <c r="B10509" s="415" t="s">
        <v>5854</v>
      </c>
      <c r="C10509" s="414">
        <v>15999.8017446471</v>
      </c>
      <c r="D10509" s="414">
        <v>1915.18</v>
      </c>
    </row>
    <row r="10510" spans="1:4" x14ac:dyDescent="0.2">
      <c r="A10510" s="415" t="s">
        <v>6865</v>
      </c>
      <c r="B10510" s="415" t="s">
        <v>5855</v>
      </c>
      <c r="C10510" s="414">
        <v>5567.9310071371901</v>
      </c>
      <c r="D10510" s="414">
        <v>596.33000000000004</v>
      </c>
    </row>
    <row r="10511" spans="1:4" x14ac:dyDescent="0.2">
      <c r="A10511" s="415" t="s">
        <v>6866</v>
      </c>
      <c r="B10511" s="415" t="s">
        <v>5849</v>
      </c>
      <c r="C10511" s="414">
        <v>2.1055586749017401</v>
      </c>
      <c r="D10511" s="414">
        <v>0.26</v>
      </c>
    </row>
    <row r="10512" spans="1:4" x14ac:dyDescent="0.2">
      <c r="A10512" s="415" t="s">
        <v>6866</v>
      </c>
      <c r="B10512" s="415" t="s">
        <v>5850</v>
      </c>
      <c r="C10512" s="414">
        <v>5.3944413250982501</v>
      </c>
      <c r="D10512" s="414">
        <v>0.65</v>
      </c>
    </row>
    <row r="10513" spans="1:4" x14ac:dyDescent="0.2">
      <c r="A10513" s="415" t="s">
        <v>12625</v>
      </c>
      <c r="B10513" s="415" t="s">
        <v>5841</v>
      </c>
      <c r="C10513" s="414">
        <v>4982</v>
      </c>
      <c r="D10513" s="414">
        <v>614.78</v>
      </c>
    </row>
    <row r="10514" spans="1:4" x14ac:dyDescent="0.2">
      <c r="A10514" s="415" t="s">
        <v>12627</v>
      </c>
      <c r="B10514" s="415" t="s">
        <v>5857</v>
      </c>
      <c r="C10514" s="414">
        <v>529</v>
      </c>
      <c r="D10514" s="414">
        <v>65.12</v>
      </c>
    </row>
    <row r="10515" spans="1:4" x14ac:dyDescent="0.2">
      <c r="A10515" s="415" t="s">
        <v>12664</v>
      </c>
      <c r="B10515" s="415" t="s">
        <v>5853</v>
      </c>
      <c r="C10515" s="414">
        <v>4468</v>
      </c>
      <c r="D10515" s="414">
        <v>550.01</v>
      </c>
    </row>
    <row r="10516" spans="1:4" x14ac:dyDescent="0.2">
      <c r="A10516" s="415" t="s">
        <v>12630</v>
      </c>
      <c r="B10516" s="415" t="s">
        <v>5841</v>
      </c>
      <c r="C10516" s="414">
        <v>6579</v>
      </c>
      <c r="D10516" s="414">
        <v>811.85</v>
      </c>
    </row>
    <row r="10517" spans="1:4" x14ac:dyDescent="0.2">
      <c r="A10517" s="415" t="s">
        <v>12631</v>
      </c>
      <c r="B10517" s="415" t="s">
        <v>5837</v>
      </c>
      <c r="C10517" s="414">
        <v>3964</v>
      </c>
      <c r="D10517" s="414">
        <v>490.35</v>
      </c>
    </row>
    <row r="10518" spans="1:4" x14ac:dyDescent="0.2">
      <c r="A10518" s="415" t="s">
        <v>12633</v>
      </c>
      <c r="B10518" s="415" t="s">
        <v>5841</v>
      </c>
      <c r="C10518" s="414">
        <v>3887</v>
      </c>
      <c r="D10518" s="414">
        <v>479.66</v>
      </c>
    </row>
    <row r="10519" spans="1:4" x14ac:dyDescent="0.2">
      <c r="A10519" s="415" t="s">
        <v>12634</v>
      </c>
      <c r="B10519" s="415" t="s">
        <v>5833</v>
      </c>
      <c r="C10519" s="414">
        <v>3440</v>
      </c>
      <c r="D10519" s="414">
        <v>426.56</v>
      </c>
    </row>
    <row r="10520" spans="1:4" x14ac:dyDescent="0.2">
      <c r="A10520" s="415" t="s">
        <v>12635</v>
      </c>
      <c r="B10520" s="415" t="s">
        <v>3987</v>
      </c>
      <c r="C10520" s="414">
        <v>874.13333333329297</v>
      </c>
      <c r="D10520" s="414">
        <v>251.23</v>
      </c>
    </row>
    <row r="10521" spans="1:4" x14ac:dyDescent="0.2">
      <c r="A10521" s="415" t="s">
        <v>12637</v>
      </c>
      <c r="B10521" s="415" t="s">
        <v>5841</v>
      </c>
      <c r="C10521" s="414">
        <v>5680</v>
      </c>
      <c r="D10521" s="414">
        <v>700.91</v>
      </c>
    </row>
    <row r="10522" spans="1:4" x14ac:dyDescent="0.2">
      <c r="A10522" s="415" t="s">
        <v>12651</v>
      </c>
      <c r="B10522" s="415" t="s">
        <v>5849</v>
      </c>
      <c r="C10522" s="414">
        <v>3557</v>
      </c>
      <c r="D10522" s="414">
        <v>437.87</v>
      </c>
    </row>
    <row r="10523" spans="1:4" x14ac:dyDescent="0.2">
      <c r="A10523" s="415" t="s">
        <v>6867</v>
      </c>
      <c r="B10523" s="415" t="s">
        <v>5841</v>
      </c>
      <c r="C10523" s="414">
        <v>8248.7980769230708</v>
      </c>
      <c r="D10523" s="414">
        <v>1017.9</v>
      </c>
    </row>
    <row r="10524" spans="1:4" x14ac:dyDescent="0.2">
      <c r="A10524" s="415" t="s">
        <v>6867</v>
      </c>
      <c r="B10524" s="415" t="s">
        <v>5842</v>
      </c>
      <c r="C10524" s="414">
        <v>5477.2019230769201</v>
      </c>
      <c r="D10524" s="414">
        <v>657.26</v>
      </c>
    </row>
    <row r="10525" spans="1:4" x14ac:dyDescent="0.2">
      <c r="A10525" s="415" t="s">
        <v>12640</v>
      </c>
      <c r="B10525" s="415" t="s">
        <v>5841</v>
      </c>
      <c r="C10525" s="414">
        <v>7160</v>
      </c>
      <c r="D10525" s="414">
        <v>883.54</v>
      </c>
    </row>
    <row r="10526" spans="1:4" x14ac:dyDescent="0.2">
      <c r="A10526" s="415" t="s">
        <v>12641</v>
      </c>
      <c r="B10526" s="415" t="s">
        <v>5841</v>
      </c>
      <c r="C10526" s="414">
        <v>4529</v>
      </c>
      <c r="D10526" s="414">
        <v>558.88</v>
      </c>
    </row>
    <row r="10527" spans="1:4" x14ac:dyDescent="0.2">
      <c r="A10527" s="415" t="s">
        <v>6933</v>
      </c>
      <c r="B10527" s="415" t="s">
        <v>5043</v>
      </c>
      <c r="C10527" s="414">
        <v>975594.61249676021</v>
      </c>
      <c r="D10527" s="414">
        <v>223898.97000000003</v>
      </c>
    </row>
    <row r="10528" spans="1:4" x14ac:dyDescent="0.2">
      <c r="A10528" s="415" t="s">
        <v>6933</v>
      </c>
      <c r="B10528" s="415" t="s">
        <v>5059</v>
      </c>
      <c r="C10528" s="414">
        <v>2276387.4291591062</v>
      </c>
      <c r="D10528" s="414">
        <v>477813.74</v>
      </c>
    </row>
    <row r="10529" spans="1:4" x14ac:dyDescent="0.2">
      <c r="A10529" s="415" t="s">
        <v>6933</v>
      </c>
      <c r="B10529" s="415" t="s">
        <v>5076</v>
      </c>
      <c r="C10529" s="414">
        <v>653494.01934412436</v>
      </c>
      <c r="D10529" s="414">
        <v>122334.08</v>
      </c>
    </row>
    <row r="10530" spans="1:4" x14ac:dyDescent="0.2">
      <c r="A10530" s="415" t="s">
        <v>12642</v>
      </c>
      <c r="B10530" s="415" t="s">
        <v>5541</v>
      </c>
      <c r="C10530" s="414">
        <v>2219</v>
      </c>
      <c r="D10530" s="414">
        <v>280.04000000000002</v>
      </c>
    </row>
    <row r="10531" spans="1:4" x14ac:dyDescent="0.2">
      <c r="A10531" s="415" t="s">
        <v>12687</v>
      </c>
      <c r="B10531" s="415" t="s">
        <v>6241</v>
      </c>
      <c r="C10531" s="414">
        <v>5440</v>
      </c>
      <c r="D10531" s="414">
        <v>669.66</v>
      </c>
    </row>
    <row r="10532" spans="1:4" x14ac:dyDescent="0.2">
      <c r="A10532" s="415" t="s">
        <v>12643</v>
      </c>
      <c r="B10532" s="415" t="s">
        <v>5833</v>
      </c>
      <c r="C10532" s="414">
        <v>2267.2999999998801</v>
      </c>
      <c r="D10532" s="414">
        <v>281.14999999999998</v>
      </c>
    </row>
    <row r="10533" spans="1:4" x14ac:dyDescent="0.2">
      <c r="A10533" s="415" t="s">
        <v>12731</v>
      </c>
      <c r="B10533" s="415" t="s">
        <v>6253</v>
      </c>
      <c r="C10533" s="414">
        <v>4433</v>
      </c>
      <c r="D10533" s="414">
        <v>545.70000000000005</v>
      </c>
    </row>
    <row r="10534" spans="1:4" x14ac:dyDescent="0.2">
      <c r="A10534" s="415" t="s">
        <v>12650</v>
      </c>
      <c r="B10534" s="415" t="s">
        <v>6241</v>
      </c>
      <c r="C10534" s="414">
        <v>2300</v>
      </c>
      <c r="D10534" s="414">
        <v>283.13</v>
      </c>
    </row>
    <row r="10535" spans="1:4" x14ac:dyDescent="0.2">
      <c r="A10535" s="415" t="s">
        <v>7047</v>
      </c>
      <c r="B10535" s="415" t="s">
        <v>6550</v>
      </c>
      <c r="C10535" s="414">
        <v>0</v>
      </c>
      <c r="D10535" s="414">
        <v>0</v>
      </c>
    </row>
    <row r="10536" spans="1:4" x14ac:dyDescent="0.2">
      <c r="A10536" s="415" t="s">
        <v>7047</v>
      </c>
      <c r="B10536" s="415" t="s">
        <v>6551</v>
      </c>
      <c r="C10536" s="414">
        <v>448137</v>
      </c>
      <c r="D10536" s="414">
        <v>31678.799999999999</v>
      </c>
    </row>
    <row r="10537" spans="1:4" x14ac:dyDescent="0.2">
      <c r="A10537" s="415" t="s">
        <v>7047</v>
      </c>
      <c r="B10537" s="415" t="s">
        <v>6552</v>
      </c>
      <c r="C10537" s="414">
        <v>364950</v>
      </c>
      <c r="D10537" s="414">
        <v>24794.7</v>
      </c>
    </row>
    <row r="10538" spans="1:4" x14ac:dyDescent="0.2">
      <c r="A10538" s="415" t="s">
        <v>7047</v>
      </c>
      <c r="B10538" s="415" t="s">
        <v>6553</v>
      </c>
      <c r="C10538" s="414">
        <v>322354.5</v>
      </c>
      <c r="D10538" s="414">
        <v>21194.81</v>
      </c>
    </row>
    <row r="10539" spans="1:4" x14ac:dyDescent="0.2">
      <c r="A10539" s="415" t="s">
        <v>7047</v>
      </c>
      <c r="B10539" s="415" t="s">
        <v>6554</v>
      </c>
      <c r="C10539" s="414">
        <v>396901.5</v>
      </c>
      <c r="D10539" s="414">
        <v>28180.01</v>
      </c>
    </row>
    <row r="10540" spans="1:4" x14ac:dyDescent="0.2">
      <c r="A10540" s="415" t="s">
        <v>7047</v>
      </c>
      <c r="B10540" s="415" t="s">
        <v>6555</v>
      </c>
      <c r="C10540" s="414">
        <v>168694.5</v>
      </c>
      <c r="D10540" s="414">
        <v>10506.29</v>
      </c>
    </row>
    <row r="10541" spans="1:4" x14ac:dyDescent="0.2">
      <c r="A10541" s="415" t="s">
        <v>7047</v>
      </c>
      <c r="B10541" s="415" t="s">
        <v>6556</v>
      </c>
      <c r="C10541" s="414">
        <v>200655</v>
      </c>
      <c r="D10541" s="414">
        <v>13060.63</v>
      </c>
    </row>
    <row r="10542" spans="1:4" x14ac:dyDescent="0.2">
      <c r="A10542" s="415" t="s">
        <v>7047</v>
      </c>
      <c r="B10542" s="415" t="s">
        <v>6557</v>
      </c>
      <c r="C10542" s="414">
        <v>177968</v>
      </c>
      <c r="D10542" s="414">
        <v>11331.22</v>
      </c>
    </row>
    <row r="10543" spans="1:4" x14ac:dyDescent="0.2">
      <c r="A10543" s="415" t="s">
        <v>7047</v>
      </c>
      <c r="B10543" s="415" t="s">
        <v>6558</v>
      </c>
      <c r="C10543" s="414">
        <v>183318</v>
      </c>
      <c r="D10543" s="414">
        <v>11277.72</v>
      </c>
    </row>
    <row r="10544" spans="1:4" x14ac:dyDescent="0.2">
      <c r="A10544" s="415" t="s">
        <v>7047</v>
      </c>
      <c r="B10544" s="415" t="s">
        <v>6559</v>
      </c>
      <c r="C10544" s="414">
        <v>267282</v>
      </c>
      <c r="D10544" s="414">
        <v>14692.49</v>
      </c>
    </row>
    <row r="10545" spans="1:4" x14ac:dyDescent="0.2">
      <c r="A10545" s="415" t="s">
        <v>7047</v>
      </c>
      <c r="B10545" s="415" t="s">
        <v>6560</v>
      </c>
      <c r="C10545" s="414">
        <v>355026</v>
      </c>
      <c r="D10545" s="414">
        <v>20002.16</v>
      </c>
    </row>
    <row r="10546" spans="1:4" x14ac:dyDescent="0.2">
      <c r="A10546" s="415" t="s">
        <v>7047</v>
      </c>
      <c r="B10546" s="415" t="s">
        <v>6561</v>
      </c>
      <c r="C10546" s="414">
        <v>371844</v>
      </c>
      <c r="D10546" s="414">
        <v>24158.7</v>
      </c>
    </row>
    <row r="10547" spans="1:4" x14ac:dyDescent="0.2">
      <c r="A10547" s="415" t="s">
        <v>12674</v>
      </c>
      <c r="B10547" s="415" t="s">
        <v>5857</v>
      </c>
      <c r="C10547" s="414">
        <v>6120</v>
      </c>
      <c r="D10547" s="414">
        <v>753.37</v>
      </c>
    </row>
    <row r="10548" spans="1:4" x14ac:dyDescent="0.2">
      <c r="A10548" s="415" t="s">
        <v>12666</v>
      </c>
      <c r="B10548" s="415" t="s">
        <v>5853</v>
      </c>
      <c r="C10548" s="414">
        <v>5447</v>
      </c>
      <c r="D10548" s="414">
        <v>670.53</v>
      </c>
    </row>
    <row r="10549" spans="1:4" x14ac:dyDescent="0.2">
      <c r="A10549" s="415" t="s">
        <v>12660</v>
      </c>
      <c r="B10549" s="415" t="s">
        <v>5853</v>
      </c>
      <c r="C10549" s="414">
        <v>5180</v>
      </c>
      <c r="D10549" s="414">
        <v>637.66</v>
      </c>
    </row>
    <row r="10550" spans="1:4" x14ac:dyDescent="0.2">
      <c r="A10550" s="415" t="s">
        <v>12657</v>
      </c>
      <c r="B10550" s="415" t="s">
        <v>5853</v>
      </c>
      <c r="C10550" s="414">
        <v>4543</v>
      </c>
      <c r="D10550" s="414">
        <v>559.24</v>
      </c>
    </row>
    <row r="10551" spans="1:4" x14ac:dyDescent="0.2">
      <c r="A10551" s="415" t="s">
        <v>6868</v>
      </c>
      <c r="B10551" s="415" t="s">
        <v>5561</v>
      </c>
      <c r="C10551" s="414">
        <v>5743</v>
      </c>
      <c r="D10551" s="414">
        <v>0</v>
      </c>
    </row>
    <row r="10552" spans="1:4" x14ac:dyDescent="0.2">
      <c r="A10552" s="415" t="s">
        <v>6868</v>
      </c>
      <c r="B10552" s="415" t="s">
        <v>5853</v>
      </c>
      <c r="C10552" s="414">
        <v>3810.2260869565198</v>
      </c>
      <c r="D10552" s="414">
        <v>469.04</v>
      </c>
    </row>
    <row r="10553" spans="1:4" x14ac:dyDescent="0.2">
      <c r="A10553" s="415" t="s">
        <v>6868</v>
      </c>
      <c r="B10553" s="415" t="s">
        <v>5854</v>
      </c>
      <c r="C10553" s="414">
        <v>4953.2939130434697</v>
      </c>
      <c r="D10553" s="414">
        <v>592.91</v>
      </c>
    </row>
    <row r="10554" spans="1:4" x14ac:dyDescent="0.2">
      <c r="A10554" s="415" t="s">
        <v>12665</v>
      </c>
      <c r="B10554" s="415" t="s">
        <v>5857</v>
      </c>
      <c r="C10554" s="414">
        <v>2541</v>
      </c>
      <c r="D10554" s="414">
        <v>312.8</v>
      </c>
    </row>
    <row r="10555" spans="1:4" x14ac:dyDescent="0.2">
      <c r="A10555" s="415" t="s">
        <v>12668</v>
      </c>
      <c r="B10555" s="415" t="s">
        <v>5853</v>
      </c>
      <c r="C10555" s="414">
        <v>1089</v>
      </c>
      <c r="D10555" s="414">
        <v>134.06</v>
      </c>
    </row>
    <row r="10556" spans="1:4" x14ac:dyDescent="0.2">
      <c r="A10556" s="415" t="s">
        <v>12654</v>
      </c>
      <c r="B10556" s="415" t="s">
        <v>5841</v>
      </c>
      <c r="C10556" s="414">
        <v>3629</v>
      </c>
      <c r="D10556" s="414">
        <v>447.82</v>
      </c>
    </row>
    <row r="10557" spans="1:4" x14ac:dyDescent="0.2">
      <c r="A10557" s="415" t="s">
        <v>12655</v>
      </c>
      <c r="B10557" s="415" t="s">
        <v>5845</v>
      </c>
      <c r="C10557" s="414">
        <v>8868</v>
      </c>
      <c r="D10557" s="414">
        <v>1091.6500000000001</v>
      </c>
    </row>
    <row r="10558" spans="1:4" x14ac:dyDescent="0.2">
      <c r="A10558" s="415" t="s">
        <v>12659</v>
      </c>
      <c r="B10558" s="415" t="s">
        <v>5845</v>
      </c>
      <c r="C10558" s="414">
        <v>5382</v>
      </c>
      <c r="D10558" s="414">
        <v>662.52</v>
      </c>
    </row>
    <row r="10559" spans="1:4" x14ac:dyDescent="0.2">
      <c r="A10559" s="415" t="s">
        <v>12746</v>
      </c>
      <c r="B10559" s="415" t="s">
        <v>1128</v>
      </c>
      <c r="C10559" s="414">
        <v>31352</v>
      </c>
      <c r="D10559" s="414">
        <v>14657.06</v>
      </c>
    </row>
    <row r="10560" spans="1:4" x14ac:dyDescent="0.2">
      <c r="A10560" s="415" t="s">
        <v>12737</v>
      </c>
      <c r="B10560" s="415" t="s">
        <v>6241</v>
      </c>
      <c r="C10560" s="414">
        <v>1684.825</v>
      </c>
      <c r="D10560" s="414">
        <v>207.39999999999998</v>
      </c>
    </row>
    <row r="10561" spans="1:4" x14ac:dyDescent="0.2">
      <c r="A10561" s="415" t="s">
        <v>12737</v>
      </c>
      <c r="B10561" s="415" t="s">
        <v>6242</v>
      </c>
      <c r="C10561" s="414">
        <v>5054.4750000000004</v>
      </c>
      <c r="D10561" s="414">
        <v>605.00999999999988</v>
      </c>
    </row>
    <row r="10562" spans="1:4" x14ac:dyDescent="0.2">
      <c r="A10562" s="415" t="s">
        <v>12737</v>
      </c>
      <c r="B10562" s="415" t="s">
        <v>6243</v>
      </c>
      <c r="C10562" s="414">
        <v>6739.3</v>
      </c>
      <c r="D10562" s="414">
        <v>721.78</v>
      </c>
    </row>
    <row r="10563" spans="1:4" x14ac:dyDescent="0.2">
      <c r="A10563" s="415" t="s">
        <v>12678</v>
      </c>
      <c r="B10563" s="415" t="s">
        <v>6237</v>
      </c>
      <c r="C10563" s="414">
        <v>6956</v>
      </c>
      <c r="D10563" s="414">
        <v>856.28</v>
      </c>
    </row>
    <row r="10564" spans="1:4" x14ac:dyDescent="0.2">
      <c r="A10564" s="415" t="s">
        <v>12673</v>
      </c>
      <c r="B10564" s="415" t="s">
        <v>5857</v>
      </c>
      <c r="C10564" s="414">
        <v>4911</v>
      </c>
      <c r="D10564" s="414">
        <v>604.54</v>
      </c>
    </row>
    <row r="10565" spans="1:4" x14ac:dyDescent="0.2">
      <c r="A10565" s="415" t="s">
        <v>12675</v>
      </c>
      <c r="B10565" s="415" t="s">
        <v>5857</v>
      </c>
      <c r="C10565" s="414">
        <v>2611.5</v>
      </c>
      <c r="D10565" s="414">
        <v>321.48</v>
      </c>
    </row>
    <row r="10566" spans="1:4" x14ac:dyDescent="0.2">
      <c r="A10566" s="415" t="s">
        <v>12682</v>
      </c>
      <c r="B10566" s="415" t="s">
        <v>6237</v>
      </c>
      <c r="C10566" s="414">
        <v>3746</v>
      </c>
      <c r="D10566" s="414">
        <v>461.13</v>
      </c>
    </row>
    <row r="10567" spans="1:4" x14ac:dyDescent="0.2">
      <c r="A10567" s="415" t="s">
        <v>12676</v>
      </c>
      <c r="B10567" s="415" t="s">
        <v>5829</v>
      </c>
      <c r="C10567" s="414">
        <v>3038</v>
      </c>
      <c r="D10567" s="414">
        <v>377.62</v>
      </c>
    </row>
    <row r="10568" spans="1:4" x14ac:dyDescent="0.2">
      <c r="A10568" s="415" t="s">
        <v>12690</v>
      </c>
      <c r="B10568" s="415" t="s">
        <v>5857</v>
      </c>
      <c r="C10568" s="414">
        <v>1193</v>
      </c>
      <c r="D10568" s="414">
        <v>146.86000000000001</v>
      </c>
    </row>
    <row r="10569" spans="1:4" x14ac:dyDescent="0.2">
      <c r="A10569" s="415" t="s">
        <v>12686</v>
      </c>
      <c r="B10569" s="415" t="s">
        <v>6237</v>
      </c>
      <c r="C10569" s="414">
        <v>3560</v>
      </c>
      <c r="D10569" s="414">
        <v>438.24</v>
      </c>
    </row>
    <row r="10570" spans="1:4" x14ac:dyDescent="0.2">
      <c r="A10570" s="415" t="s">
        <v>12692</v>
      </c>
      <c r="B10570" s="415" t="s">
        <v>6237</v>
      </c>
      <c r="C10570" s="414">
        <v>2546</v>
      </c>
      <c r="D10570" s="414">
        <v>313.41000000000003</v>
      </c>
    </row>
    <row r="10571" spans="1:4" x14ac:dyDescent="0.2">
      <c r="A10571" s="415" t="s">
        <v>12703</v>
      </c>
      <c r="B10571" s="415" t="s">
        <v>6237</v>
      </c>
      <c r="C10571" s="414">
        <v>501</v>
      </c>
      <c r="D10571" s="414">
        <v>61.67</v>
      </c>
    </row>
    <row r="10572" spans="1:4" x14ac:dyDescent="0.2">
      <c r="A10572" s="415" t="s">
        <v>12684</v>
      </c>
      <c r="B10572" s="415" t="s">
        <v>6237</v>
      </c>
      <c r="C10572" s="414">
        <v>6315</v>
      </c>
      <c r="D10572" s="414">
        <v>777.38</v>
      </c>
    </row>
    <row r="10573" spans="1:4" x14ac:dyDescent="0.2">
      <c r="A10573" s="415" t="s">
        <v>12680</v>
      </c>
      <c r="B10573" s="415" t="s">
        <v>5857</v>
      </c>
      <c r="C10573" s="414">
        <v>2303</v>
      </c>
      <c r="D10573" s="414">
        <v>283.5</v>
      </c>
    </row>
    <row r="10574" spans="1:4" x14ac:dyDescent="0.2">
      <c r="A10574" s="415" t="s">
        <v>12715</v>
      </c>
      <c r="B10574" s="415" t="s">
        <v>6237</v>
      </c>
      <c r="C10574" s="414">
        <v>2723</v>
      </c>
      <c r="D10574" s="414">
        <v>335.2</v>
      </c>
    </row>
    <row r="10575" spans="1:4" x14ac:dyDescent="0.2">
      <c r="A10575" s="415" t="s">
        <v>12816</v>
      </c>
      <c r="B10575" s="415" t="s">
        <v>6245</v>
      </c>
      <c r="C10575" s="414">
        <v>1020.79036458333</v>
      </c>
      <c r="D10575" s="414">
        <v>125.66</v>
      </c>
    </row>
    <row r="10576" spans="1:4" x14ac:dyDescent="0.2">
      <c r="A10576" s="415" t="s">
        <v>12816</v>
      </c>
      <c r="B10576" s="415" t="s">
        <v>6246</v>
      </c>
      <c r="C10576" s="414">
        <v>3062.37109375</v>
      </c>
      <c r="D10576" s="414">
        <v>366.57</v>
      </c>
    </row>
    <row r="10577" spans="1:4" x14ac:dyDescent="0.2">
      <c r="A10577" s="415" t="s">
        <v>12816</v>
      </c>
      <c r="B10577" s="415" t="s">
        <v>6247</v>
      </c>
      <c r="C10577" s="414">
        <v>6108.4095416666596</v>
      </c>
      <c r="D10577" s="414">
        <v>654.21</v>
      </c>
    </row>
    <row r="10578" spans="1:4" x14ac:dyDescent="0.2">
      <c r="A10578" s="415" t="s">
        <v>6869</v>
      </c>
      <c r="B10578" s="415" t="s">
        <v>6245</v>
      </c>
      <c r="C10578" s="414">
        <v>1042.4394403594699</v>
      </c>
      <c r="D10578" s="414">
        <v>128.32</v>
      </c>
    </row>
    <row r="10579" spans="1:4" x14ac:dyDescent="0.2">
      <c r="A10579" s="415" t="s">
        <v>6869</v>
      </c>
      <c r="B10579" s="415" t="s">
        <v>6246</v>
      </c>
      <c r="C10579" s="414">
        <v>3127.31832107843</v>
      </c>
      <c r="D10579" s="414">
        <v>374.34</v>
      </c>
    </row>
    <row r="10580" spans="1:4" x14ac:dyDescent="0.2">
      <c r="A10580" s="415" t="s">
        <v>6869</v>
      </c>
      <c r="B10580" s="415" t="s">
        <v>6247</v>
      </c>
      <c r="C10580" s="414">
        <v>6037.8092385620903</v>
      </c>
      <c r="D10580" s="414">
        <v>646.65</v>
      </c>
    </row>
    <row r="10581" spans="1:4" x14ac:dyDescent="0.2">
      <c r="A10581" s="415" t="s">
        <v>12681</v>
      </c>
      <c r="B10581" s="415" t="s">
        <v>6237</v>
      </c>
      <c r="C10581" s="414">
        <v>2787</v>
      </c>
      <c r="D10581" s="414">
        <v>343.08</v>
      </c>
    </row>
    <row r="10582" spans="1:4" x14ac:dyDescent="0.2">
      <c r="A10582" s="415" t="s">
        <v>12742</v>
      </c>
      <c r="B10582" s="415" t="s">
        <v>6241</v>
      </c>
      <c r="C10582" s="414">
        <v>1027</v>
      </c>
      <c r="D10582" s="414">
        <v>126.42</v>
      </c>
    </row>
    <row r="10583" spans="1:4" x14ac:dyDescent="0.2">
      <c r="A10583" s="415" t="s">
        <v>6870</v>
      </c>
      <c r="B10583" s="415" t="s">
        <v>6237</v>
      </c>
      <c r="C10583" s="414">
        <v>6952.2887172750588</v>
      </c>
      <c r="D10583" s="414">
        <v>855.83</v>
      </c>
    </row>
    <row r="10584" spans="1:4" x14ac:dyDescent="0.2">
      <c r="A10584" s="415" t="s">
        <v>6870</v>
      </c>
      <c r="B10584" s="415" t="s">
        <v>6238</v>
      </c>
      <c r="C10584" s="414">
        <v>3754.2359073285302</v>
      </c>
      <c r="D10584" s="414">
        <v>449.39000000000004</v>
      </c>
    </row>
    <row r="10585" spans="1:4" x14ac:dyDescent="0.2">
      <c r="A10585" s="415" t="s">
        <v>12694</v>
      </c>
      <c r="B10585" s="415" t="s">
        <v>6237</v>
      </c>
      <c r="C10585" s="414">
        <v>4053</v>
      </c>
      <c r="D10585" s="414">
        <v>498.92</v>
      </c>
    </row>
    <row r="10586" spans="1:4" x14ac:dyDescent="0.2">
      <c r="A10586" s="415" t="s">
        <v>12679</v>
      </c>
      <c r="B10586" s="415" t="s">
        <v>5825</v>
      </c>
      <c r="C10586" s="414">
        <v>2353</v>
      </c>
      <c r="D10586" s="414">
        <v>293.42</v>
      </c>
    </row>
    <row r="10587" spans="1:4" x14ac:dyDescent="0.2">
      <c r="A10587" s="415" t="s">
        <v>12767</v>
      </c>
      <c r="B10587" s="415" t="s">
        <v>6257</v>
      </c>
      <c r="C10587" s="414">
        <v>3214</v>
      </c>
      <c r="D10587" s="414">
        <v>395.64</v>
      </c>
    </row>
    <row r="10588" spans="1:4" x14ac:dyDescent="0.2">
      <c r="A10588" s="415" t="s">
        <v>12716</v>
      </c>
      <c r="B10588" s="415" t="s">
        <v>6245</v>
      </c>
      <c r="C10588" s="414">
        <v>4491</v>
      </c>
      <c r="D10588" s="414">
        <v>552.84</v>
      </c>
    </row>
    <row r="10589" spans="1:4" x14ac:dyDescent="0.2">
      <c r="A10589" s="415" t="s">
        <v>12693</v>
      </c>
      <c r="B10589" s="415" t="s">
        <v>6237</v>
      </c>
      <c r="C10589" s="414">
        <v>3139</v>
      </c>
      <c r="D10589" s="414">
        <v>386.41</v>
      </c>
    </row>
    <row r="10590" spans="1:4" x14ac:dyDescent="0.2">
      <c r="A10590" s="415" t="s">
        <v>12702</v>
      </c>
      <c r="B10590" s="415" t="s">
        <v>6237</v>
      </c>
      <c r="C10590" s="414">
        <v>4134</v>
      </c>
      <c r="D10590" s="414">
        <v>508.9</v>
      </c>
    </row>
    <row r="10591" spans="1:4" x14ac:dyDescent="0.2">
      <c r="A10591" s="415" t="s">
        <v>6936</v>
      </c>
      <c r="B10591" s="415" t="s">
        <v>6082</v>
      </c>
      <c r="C10591" s="414">
        <v>312975.5</v>
      </c>
      <c r="D10591" s="414">
        <v>72923.289999999994</v>
      </c>
    </row>
    <row r="10592" spans="1:4" x14ac:dyDescent="0.2">
      <c r="A10592" s="415" t="s">
        <v>12691</v>
      </c>
      <c r="B10592" s="415" t="s">
        <v>6241</v>
      </c>
      <c r="C10592" s="414">
        <v>2675</v>
      </c>
      <c r="D10592" s="414">
        <v>329.29</v>
      </c>
    </row>
    <row r="10593" spans="1:4" x14ac:dyDescent="0.2">
      <c r="A10593" s="415" t="s">
        <v>12745</v>
      </c>
      <c r="B10593" s="415" t="s">
        <v>6241</v>
      </c>
      <c r="C10593" s="414">
        <v>2897</v>
      </c>
      <c r="D10593" s="414">
        <v>356.62</v>
      </c>
    </row>
    <row r="10594" spans="1:4" x14ac:dyDescent="0.2">
      <c r="A10594" s="415" t="s">
        <v>7048</v>
      </c>
      <c r="B10594" s="415" t="s">
        <v>6552</v>
      </c>
      <c r="C10594" s="414">
        <v>237496.00004749899</v>
      </c>
      <c r="D10594" s="414">
        <v>15874.23</v>
      </c>
    </row>
    <row r="10595" spans="1:4" x14ac:dyDescent="0.2">
      <c r="A10595" s="415" t="s">
        <v>7048</v>
      </c>
      <c r="B10595" s="415" t="s">
        <v>6553</v>
      </c>
      <c r="C10595" s="414">
        <v>328732.00006574602</v>
      </c>
      <c r="D10595" s="414">
        <v>21252.52</v>
      </c>
    </row>
    <row r="10596" spans="1:4" x14ac:dyDescent="0.2">
      <c r="A10596" s="415" t="s">
        <v>7048</v>
      </c>
      <c r="B10596" s="415" t="s">
        <v>6554</v>
      </c>
      <c r="C10596" s="414">
        <v>514954.00010299002</v>
      </c>
      <c r="D10596" s="414">
        <v>35995.279999999999</v>
      </c>
    </row>
    <row r="10597" spans="1:4" x14ac:dyDescent="0.2">
      <c r="A10597" s="415" t="s">
        <v>7048</v>
      </c>
      <c r="B10597" s="415" t="s">
        <v>6555</v>
      </c>
      <c r="C10597" s="414">
        <v>235516.00004710301</v>
      </c>
      <c r="D10597" s="414">
        <v>14408.87</v>
      </c>
    </row>
    <row r="10598" spans="1:4" x14ac:dyDescent="0.2">
      <c r="A10598" s="415" t="s">
        <v>7048</v>
      </c>
      <c r="B10598" s="415" t="s">
        <v>6556</v>
      </c>
      <c r="C10598" s="414">
        <v>260916.00005218299</v>
      </c>
      <c r="D10598" s="414">
        <v>16696.009999999998</v>
      </c>
    </row>
    <row r="10599" spans="1:4" x14ac:dyDescent="0.2">
      <c r="A10599" s="415" t="s">
        <v>7048</v>
      </c>
      <c r="B10599" s="415" t="s">
        <v>6557</v>
      </c>
      <c r="C10599" s="414">
        <v>301451.00006028998</v>
      </c>
      <c r="D10599" s="414">
        <v>18861.79</v>
      </c>
    </row>
    <row r="10600" spans="1:4" x14ac:dyDescent="0.2">
      <c r="A10600" s="415" t="s">
        <v>7048</v>
      </c>
      <c r="B10600" s="415" t="s">
        <v>6558</v>
      </c>
      <c r="C10600" s="414">
        <v>234595.00004691799</v>
      </c>
      <c r="D10600" s="414">
        <v>14174.23</v>
      </c>
    </row>
    <row r="10601" spans="1:4" x14ac:dyDescent="0.2">
      <c r="A10601" s="415" t="s">
        <v>7048</v>
      </c>
      <c r="B10601" s="415" t="s">
        <v>6559</v>
      </c>
      <c r="C10601" s="414">
        <v>382195.000076439</v>
      </c>
      <c r="D10601" s="414">
        <v>20588.84</v>
      </c>
    </row>
    <row r="10602" spans="1:4" x14ac:dyDescent="0.2">
      <c r="A10602" s="415" t="s">
        <v>7048</v>
      </c>
      <c r="B10602" s="415" t="s">
        <v>6560</v>
      </c>
      <c r="C10602" s="414">
        <v>599642.00011992804</v>
      </c>
      <c r="D10602" s="414">
        <v>33124.22</v>
      </c>
    </row>
    <row r="10603" spans="1:4" x14ac:dyDescent="0.2">
      <c r="A10603" s="415" t="s">
        <v>7048</v>
      </c>
      <c r="B10603" s="415" t="s">
        <v>6561</v>
      </c>
      <c r="C10603" s="414">
        <v>529486.00010589696</v>
      </c>
      <c r="D10603" s="414">
        <v>33818.269999999997</v>
      </c>
    </row>
    <row r="10604" spans="1:4" x14ac:dyDescent="0.2">
      <c r="A10604" s="415" t="s">
        <v>7048</v>
      </c>
      <c r="B10604" s="415" t="s">
        <v>6674</v>
      </c>
      <c r="C10604" s="414">
        <v>97276.000019455198</v>
      </c>
      <c r="D10604" s="414">
        <v>0</v>
      </c>
    </row>
    <row r="10605" spans="1:4" x14ac:dyDescent="0.2">
      <c r="A10605" s="415" t="s">
        <v>7049</v>
      </c>
      <c r="B10605" s="415" t="s">
        <v>6552</v>
      </c>
      <c r="C10605" s="414">
        <v>280084.30039523204</v>
      </c>
      <c r="D10605" s="414">
        <v>18720.830000000002</v>
      </c>
    </row>
    <row r="10606" spans="1:4" x14ac:dyDescent="0.2">
      <c r="A10606" s="415" t="s">
        <v>7049</v>
      </c>
      <c r="B10606" s="415" t="s">
        <v>6553</v>
      </c>
      <c r="C10606" s="414">
        <v>328731.999999967</v>
      </c>
      <c r="D10606" s="414">
        <v>21252.52</v>
      </c>
    </row>
    <row r="10607" spans="1:4" x14ac:dyDescent="0.2">
      <c r="A10607" s="415" t="s">
        <v>7049</v>
      </c>
      <c r="B10607" s="415" t="s">
        <v>6554</v>
      </c>
      <c r="C10607" s="414">
        <v>517038.16205528402</v>
      </c>
      <c r="D10607" s="414">
        <v>36140.97</v>
      </c>
    </row>
    <row r="10608" spans="1:4" x14ac:dyDescent="0.2">
      <c r="A10608" s="415" t="s">
        <v>7049</v>
      </c>
      <c r="B10608" s="415" t="s">
        <v>6555</v>
      </c>
      <c r="C10608" s="414">
        <v>235515.99999997599</v>
      </c>
      <c r="D10608" s="414">
        <v>14408.87</v>
      </c>
    </row>
    <row r="10609" spans="1:4" x14ac:dyDescent="0.2">
      <c r="A10609" s="415" t="s">
        <v>7049</v>
      </c>
      <c r="B10609" s="415" t="s">
        <v>6556</v>
      </c>
      <c r="C10609" s="414">
        <v>260915.99999997299</v>
      </c>
      <c r="D10609" s="414">
        <v>16696.009999999998</v>
      </c>
    </row>
    <row r="10610" spans="1:4" x14ac:dyDescent="0.2">
      <c r="A10610" s="415" t="s">
        <v>7049</v>
      </c>
      <c r="B10610" s="415" t="s">
        <v>6557</v>
      </c>
      <c r="C10610" s="414">
        <v>301450.99999996898</v>
      </c>
      <c r="D10610" s="414">
        <v>18861.79</v>
      </c>
    </row>
    <row r="10611" spans="1:4" x14ac:dyDescent="0.2">
      <c r="A10611" s="415" t="s">
        <v>7049</v>
      </c>
      <c r="B10611" s="415" t="s">
        <v>6558</v>
      </c>
      <c r="C10611" s="414">
        <v>234594.99999997599</v>
      </c>
      <c r="D10611" s="414">
        <v>14174.23</v>
      </c>
    </row>
    <row r="10612" spans="1:4" x14ac:dyDescent="0.2">
      <c r="A10612" s="415" t="s">
        <v>7049</v>
      </c>
      <c r="B10612" s="415" t="s">
        <v>6559</v>
      </c>
      <c r="C10612" s="414">
        <v>382194.999999961</v>
      </c>
      <c r="D10612" s="414">
        <v>20588.84</v>
      </c>
    </row>
    <row r="10613" spans="1:4" x14ac:dyDescent="0.2">
      <c r="A10613" s="415" t="s">
        <v>7049</v>
      </c>
      <c r="B10613" s="415" t="s">
        <v>6560</v>
      </c>
      <c r="C10613" s="414">
        <v>602759.04743076896</v>
      </c>
      <c r="D10613" s="414">
        <v>33296.410000000003</v>
      </c>
    </row>
    <row r="10614" spans="1:4" x14ac:dyDescent="0.2">
      <c r="A10614" s="415" t="s">
        <v>7049</v>
      </c>
      <c r="B10614" s="415" t="s">
        <v>6561</v>
      </c>
      <c r="C10614" s="414">
        <v>539769.52569164499</v>
      </c>
      <c r="D10614" s="414">
        <v>34475.08</v>
      </c>
    </row>
    <row r="10615" spans="1:4" x14ac:dyDescent="0.2">
      <c r="A10615" s="415" t="s">
        <v>7049</v>
      </c>
      <c r="B10615" s="415" t="s">
        <v>6674</v>
      </c>
      <c r="C10615" s="414">
        <v>79204.964426869308</v>
      </c>
      <c r="D10615" s="414">
        <v>0</v>
      </c>
    </row>
    <row r="10616" spans="1:4" x14ac:dyDescent="0.2">
      <c r="A10616" s="415" t="s">
        <v>7050</v>
      </c>
      <c r="B10616" s="415" t="s">
        <v>6552</v>
      </c>
      <c r="C10616" s="414">
        <v>372737.99999997404</v>
      </c>
      <c r="D10616" s="414">
        <v>24913.809999999998</v>
      </c>
    </row>
    <row r="10617" spans="1:4" x14ac:dyDescent="0.2">
      <c r="A10617" s="415" t="s">
        <v>7050</v>
      </c>
      <c r="B10617" s="415" t="s">
        <v>6553</v>
      </c>
      <c r="C10617" s="414">
        <v>328731.999999967</v>
      </c>
      <c r="D10617" s="414">
        <v>21252.52</v>
      </c>
    </row>
    <row r="10618" spans="1:4" x14ac:dyDescent="0.2">
      <c r="A10618" s="415" t="s">
        <v>7050</v>
      </c>
      <c r="B10618" s="415" t="s">
        <v>6554</v>
      </c>
      <c r="C10618" s="414">
        <v>526172.99999994703</v>
      </c>
      <c r="D10618" s="414">
        <v>36779.49</v>
      </c>
    </row>
    <row r="10619" spans="1:4" x14ac:dyDescent="0.2">
      <c r="A10619" s="415" t="s">
        <v>7050</v>
      </c>
      <c r="B10619" s="415" t="s">
        <v>6555</v>
      </c>
      <c r="C10619" s="414">
        <v>235515.99999997599</v>
      </c>
      <c r="D10619" s="414">
        <v>14408.87</v>
      </c>
    </row>
    <row r="10620" spans="1:4" x14ac:dyDescent="0.2">
      <c r="A10620" s="415" t="s">
        <v>7050</v>
      </c>
      <c r="B10620" s="415" t="s">
        <v>6556</v>
      </c>
      <c r="C10620" s="414">
        <v>260915.99999997299</v>
      </c>
      <c r="D10620" s="414">
        <v>16696.009999999998</v>
      </c>
    </row>
    <row r="10621" spans="1:4" x14ac:dyDescent="0.2">
      <c r="A10621" s="415" t="s">
        <v>7050</v>
      </c>
      <c r="B10621" s="415" t="s">
        <v>6557</v>
      </c>
      <c r="C10621" s="414">
        <v>301450.99999996898</v>
      </c>
      <c r="D10621" s="414">
        <v>18861.79</v>
      </c>
    </row>
    <row r="10622" spans="1:4" x14ac:dyDescent="0.2">
      <c r="A10622" s="415" t="s">
        <v>7050</v>
      </c>
      <c r="B10622" s="415" t="s">
        <v>6558</v>
      </c>
      <c r="C10622" s="414">
        <v>234594.99999997599</v>
      </c>
      <c r="D10622" s="414">
        <v>14174.23</v>
      </c>
    </row>
    <row r="10623" spans="1:4" x14ac:dyDescent="0.2">
      <c r="A10623" s="415" t="s">
        <v>7050</v>
      </c>
      <c r="B10623" s="415" t="s">
        <v>6559</v>
      </c>
      <c r="C10623" s="414">
        <v>382194.999999961</v>
      </c>
      <c r="D10623" s="414">
        <v>20588.84</v>
      </c>
    </row>
    <row r="10624" spans="1:4" x14ac:dyDescent="0.2">
      <c r="A10624" s="415" t="s">
        <v>7050</v>
      </c>
      <c r="B10624" s="415" t="s">
        <v>6560</v>
      </c>
      <c r="C10624" s="414">
        <v>616420.99999993795</v>
      </c>
      <c r="D10624" s="414">
        <v>34051.1</v>
      </c>
    </row>
    <row r="10625" spans="1:4" x14ac:dyDescent="0.2">
      <c r="A10625" s="415" t="s">
        <v>7050</v>
      </c>
      <c r="B10625" s="415" t="s">
        <v>6561</v>
      </c>
      <c r="C10625" s="414">
        <v>584841.99999994098</v>
      </c>
      <c r="D10625" s="414">
        <v>37353.86</v>
      </c>
    </row>
    <row r="10626" spans="1:4" x14ac:dyDescent="0.2">
      <c r="A10626" s="415" t="s">
        <v>12698</v>
      </c>
      <c r="B10626" s="415" t="s">
        <v>6241</v>
      </c>
      <c r="C10626" s="414">
        <v>4381</v>
      </c>
      <c r="D10626" s="414">
        <v>539.29999999999995</v>
      </c>
    </row>
    <row r="10627" spans="1:4" x14ac:dyDescent="0.2">
      <c r="A10627" s="415" t="s">
        <v>12683</v>
      </c>
      <c r="B10627" s="415" t="s">
        <v>5521</v>
      </c>
      <c r="C10627" s="414">
        <v>376.48260059125914</v>
      </c>
      <c r="D10627" s="414">
        <v>48.970000000000006</v>
      </c>
    </row>
    <row r="10628" spans="1:4" x14ac:dyDescent="0.2">
      <c r="A10628" s="415" t="s">
        <v>12683</v>
      </c>
      <c r="B10628" s="415" t="s">
        <v>5522</v>
      </c>
      <c r="C10628" s="414">
        <v>1129.4478017737765</v>
      </c>
      <c r="D10628" s="414">
        <v>139.38</v>
      </c>
    </row>
    <row r="10629" spans="1:4" x14ac:dyDescent="0.2">
      <c r="A10629" s="415" t="s">
        <v>12683</v>
      </c>
      <c r="B10629" s="415" t="s">
        <v>5523</v>
      </c>
      <c r="C10629" s="414">
        <v>14349.069597634949</v>
      </c>
      <c r="D10629" s="414">
        <v>1579.8300000000002</v>
      </c>
    </row>
    <row r="10630" spans="1:4" x14ac:dyDescent="0.2">
      <c r="A10630" s="415" t="s">
        <v>12730</v>
      </c>
      <c r="B10630" s="415" t="s">
        <v>6253</v>
      </c>
      <c r="C10630" s="414">
        <v>3819</v>
      </c>
      <c r="D10630" s="414">
        <v>470.12</v>
      </c>
    </row>
    <row r="10631" spans="1:4" x14ac:dyDescent="0.2">
      <c r="A10631" s="415" t="s">
        <v>12699</v>
      </c>
      <c r="B10631" s="415" t="s">
        <v>6241</v>
      </c>
      <c r="C10631" s="414">
        <v>2186</v>
      </c>
      <c r="D10631" s="414">
        <v>269.10000000000002</v>
      </c>
    </row>
    <row r="10632" spans="1:4" x14ac:dyDescent="0.2">
      <c r="A10632" s="415" t="s">
        <v>12772</v>
      </c>
      <c r="B10632" s="415" t="s">
        <v>6241</v>
      </c>
      <c r="C10632" s="414">
        <v>808</v>
      </c>
      <c r="D10632" s="414">
        <v>99.46</v>
      </c>
    </row>
    <row r="10633" spans="1:4" x14ac:dyDescent="0.2">
      <c r="A10633" s="415" t="s">
        <v>12704</v>
      </c>
      <c r="B10633" s="415" t="s">
        <v>6245</v>
      </c>
      <c r="C10633" s="414">
        <v>6910</v>
      </c>
      <c r="D10633" s="414">
        <v>850.62</v>
      </c>
    </row>
    <row r="10634" spans="1:4" x14ac:dyDescent="0.2">
      <c r="A10634" s="415" t="s">
        <v>6871</v>
      </c>
      <c r="B10634" s="415" t="s">
        <v>6265</v>
      </c>
      <c r="C10634" s="414">
        <v>413.97899159663802</v>
      </c>
      <c r="D10634" s="414">
        <v>50.96</v>
      </c>
    </row>
    <row r="10635" spans="1:4" x14ac:dyDescent="0.2">
      <c r="A10635" s="415" t="s">
        <v>6871</v>
      </c>
      <c r="B10635" s="415" t="s">
        <v>6266</v>
      </c>
      <c r="C10635" s="414">
        <v>1241.93697478991</v>
      </c>
      <c r="D10635" s="414">
        <v>148.66</v>
      </c>
    </row>
    <row r="10636" spans="1:4" x14ac:dyDescent="0.2">
      <c r="A10636" s="415" t="s">
        <v>6871</v>
      </c>
      <c r="B10636" s="415" t="s">
        <v>6267</v>
      </c>
      <c r="C10636" s="414">
        <v>2482.2180336134402</v>
      </c>
      <c r="D10636" s="414">
        <v>265.85000000000002</v>
      </c>
    </row>
    <row r="10637" spans="1:4" x14ac:dyDescent="0.2">
      <c r="A10637" s="415" t="s">
        <v>6872</v>
      </c>
      <c r="B10637" s="415" t="s">
        <v>6241</v>
      </c>
      <c r="C10637" s="414">
        <v>7532.1862348178101</v>
      </c>
      <c r="D10637" s="414">
        <v>927.21</v>
      </c>
    </row>
    <row r="10638" spans="1:4" x14ac:dyDescent="0.2">
      <c r="A10638" s="415" t="s">
        <v>6872</v>
      </c>
      <c r="B10638" s="415" t="s">
        <v>6242</v>
      </c>
      <c r="C10638" s="414">
        <v>14793.213765182099</v>
      </c>
      <c r="D10638" s="414">
        <v>1770.75</v>
      </c>
    </row>
    <row r="10639" spans="1:4" x14ac:dyDescent="0.2">
      <c r="A10639" s="415" t="s">
        <v>12709</v>
      </c>
      <c r="B10639" s="415" t="s">
        <v>6245</v>
      </c>
      <c r="C10639" s="414">
        <v>7244.9981797008904</v>
      </c>
      <c r="D10639" s="414">
        <v>891.86</v>
      </c>
    </row>
    <row r="10640" spans="1:4" x14ac:dyDescent="0.2">
      <c r="A10640" s="415" t="s">
        <v>12708</v>
      </c>
      <c r="B10640" s="415" t="s">
        <v>6237</v>
      </c>
      <c r="C10640" s="414">
        <v>10744</v>
      </c>
      <c r="D10640" s="414">
        <v>1322.59</v>
      </c>
    </row>
    <row r="10641" spans="1:4" x14ac:dyDescent="0.2">
      <c r="A10641" s="415" t="s">
        <v>6873</v>
      </c>
      <c r="B10641" s="415" t="s">
        <v>6245</v>
      </c>
      <c r="C10641" s="414">
        <v>1028.28282828282</v>
      </c>
      <c r="D10641" s="414">
        <v>126.58</v>
      </c>
    </row>
    <row r="10642" spans="1:4" x14ac:dyDescent="0.2">
      <c r="A10642" s="415" t="s">
        <v>6873</v>
      </c>
      <c r="B10642" s="415" t="s">
        <v>6246</v>
      </c>
      <c r="C10642" s="414">
        <v>1516.71717171717</v>
      </c>
      <c r="D10642" s="414">
        <v>181.55</v>
      </c>
    </row>
    <row r="10643" spans="1:4" x14ac:dyDescent="0.2">
      <c r="A10643" s="415" t="s">
        <v>12826</v>
      </c>
      <c r="B10643" s="415" t="s">
        <v>6269</v>
      </c>
      <c r="C10643" s="414">
        <v>64</v>
      </c>
      <c r="D10643" s="414">
        <v>7.88</v>
      </c>
    </row>
    <row r="10644" spans="1:4" x14ac:dyDescent="0.2">
      <c r="A10644" s="415" t="s">
        <v>12770</v>
      </c>
      <c r="B10644" s="415" t="s">
        <v>5561</v>
      </c>
      <c r="C10644" s="414">
        <v>1905</v>
      </c>
      <c r="D10644" s="414">
        <v>0</v>
      </c>
    </row>
    <row r="10645" spans="1:4" x14ac:dyDescent="0.2">
      <c r="A10645" s="415" t="s">
        <v>12770</v>
      </c>
      <c r="B10645" s="415" t="s">
        <v>6249</v>
      </c>
      <c r="C10645" s="414">
        <v>1393</v>
      </c>
      <c r="D10645" s="414">
        <v>171.48</v>
      </c>
    </row>
    <row r="10646" spans="1:4" x14ac:dyDescent="0.2">
      <c r="A10646" s="415" t="s">
        <v>12697</v>
      </c>
      <c r="B10646" s="415" t="s">
        <v>6237</v>
      </c>
      <c r="C10646" s="414">
        <v>2735</v>
      </c>
      <c r="D10646" s="414">
        <v>336.68</v>
      </c>
    </row>
    <row r="10647" spans="1:4" x14ac:dyDescent="0.2">
      <c r="A10647" s="415" t="s">
        <v>6935</v>
      </c>
      <c r="B10647" s="415" t="s">
        <v>6081</v>
      </c>
      <c r="C10647" s="414">
        <v>465020.49999999959</v>
      </c>
      <c r="D10647" s="414">
        <v>108861.30000000002</v>
      </c>
    </row>
    <row r="10648" spans="1:4" x14ac:dyDescent="0.2">
      <c r="A10648" s="415" t="s">
        <v>6934</v>
      </c>
      <c r="B10648" s="415" t="s">
        <v>35</v>
      </c>
      <c r="C10648" s="414">
        <v>1218642.8046175514</v>
      </c>
      <c r="D10648" s="414">
        <v>276266.33</v>
      </c>
    </row>
    <row r="10649" spans="1:4" x14ac:dyDescent="0.2">
      <c r="A10649" s="415" t="s">
        <v>6934</v>
      </c>
      <c r="B10649" s="415" t="s">
        <v>36</v>
      </c>
      <c r="C10649" s="414">
        <v>94189.764631418977</v>
      </c>
      <c r="D10649" s="414">
        <v>23236.620000000003</v>
      </c>
    </row>
    <row r="10650" spans="1:4" x14ac:dyDescent="0.2">
      <c r="A10650" s="415" t="s">
        <v>6934</v>
      </c>
      <c r="B10650" s="415" t="s">
        <v>2001</v>
      </c>
      <c r="C10650" s="414">
        <v>631090.03538244485</v>
      </c>
      <c r="D10650" s="414">
        <v>112965.12</v>
      </c>
    </row>
    <row r="10651" spans="1:4" x14ac:dyDescent="0.2">
      <c r="A10651" s="415" t="s">
        <v>6934</v>
      </c>
      <c r="B10651" s="415" t="s">
        <v>2002</v>
      </c>
      <c r="C10651" s="414">
        <v>48777.39536858075</v>
      </c>
      <c r="D10651" s="414">
        <v>9706.7000000000007</v>
      </c>
    </row>
    <row r="10652" spans="1:4" x14ac:dyDescent="0.2">
      <c r="A10652" s="415" t="s">
        <v>12695</v>
      </c>
      <c r="B10652" s="415" t="s">
        <v>5525</v>
      </c>
      <c r="C10652" s="414">
        <v>4347.8260869565202</v>
      </c>
      <c r="D10652" s="414">
        <v>560</v>
      </c>
    </row>
    <row r="10653" spans="1:4" x14ac:dyDescent="0.2">
      <c r="A10653" s="415" t="s">
        <v>12695</v>
      </c>
      <c r="B10653" s="415" t="s">
        <v>5526</v>
      </c>
      <c r="C10653" s="414">
        <v>652.17391304347802</v>
      </c>
      <c r="D10653" s="414">
        <v>79.7</v>
      </c>
    </row>
    <row r="10654" spans="1:4" x14ac:dyDescent="0.2">
      <c r="A10654" s="415" t="s">
        <v>12705</v>
      </c>
      <c r="B10654" s="415" t="s">
        <v>6245</v>
      </c>
      <c r="C10654" s="414">
        <v>2753</v>
      </c>
      <c r="D10654" s="414">
        <v>338.89</v>
      </c>
    </row>
    <row r="10655" spans="1:4" x14ac:dyDescent="0.2">
      <c r="A10655" s="415" t="s">
        <v>12782</v>
      </c>
      <c r="B10655" s="415" t="s">
        <v>6245</v>
      </c>
      <c r="C10655" s="414">
        <v>5270</v>
      </c>
      <c r="D10655" s="414">
        <v>648.74</v>
      </c>
    </row>
    <row r="10656" spans="1:4" x14ac:dyDescent="0.2">
      <c r="A10656" s="415" t="s">
        <v>12706</v>
      </c>
      <c r="B10656" s="415" t="s">
        <v>6245</v>
      </c>
      <c r="C10656" s="414">
        <v>3263</v>
      </c>
      <c r="D10656" s="414">
        <v>401.68</v>
      </c>
    </row>
    <row r="10657" spans="1:4" x14ac:dyDescent="0.2">
      <c r="A10657" s="415" t="s">
        <v>12707</v>
      </c>
      <c r="B10657" s="415" t="s">
        <v>6245</v>
      </c>
      <c r="C10657" s="414">
        <v>3777</v>
      </c>
      <c r="D10657" s="414">
        <v>464.95</v>
      </c>
    </row>
    <row r="10658" spans="1:4" x14ac:dyDescent="0.2">
      <c r="A10658" s="415" t="s">
        <v>12727</v>
      </c>
      <c r="B10658" s="415" t="s">
        <v>6249</v>
      </c>
      <c r="C10658" s="414">
        <v>1075</v>
      </c>
      <c r="D10658" s="414">
        <v>132.33000000000001</v>
      </c>
    </row>
    <row r="10659" spans="1:4" x14ac:dyDescent="0.2">
      <c r="A10659" s="415" t="s">
        <v>12724</v>
      </c>
      <c r="B10659" s="415" t="s">
        <v>6253</v>
      </c>
      <c r="C10659" s="414">
        <v>1272</v>
      </c>
      <c r="D10659" s="414">
        <v>156.58000000000001</v>
      </c>
    </row>
    <row r="10660" spans="1:4" x14ac:dyDescent="0.2">
      <c r="A10660" s="415" t="s">
        <v>12713</v>
      </c>
      <c r="B10660" s="415" t="s">
        <v>6245</v>
      </c>
      <c r="C10660" s="414">
        <v>1695</v>
      </c>
      <c r="D10660" s="414">
        <v>208.65</v>
      </c>
    </row>
    <row r="10661" spans="1:4" x14ac:dyDescent="0.2">
      <c r="A10661" s="415" t="s">
        <v>12712</v>
      </c>
      <c r="B10661" s="415" t="s">
        <v>6245</v>
      </c>
      <c r="C10661" s="414">
        <v>875</v>
      </c>
      <c r="D10661" s="414">
        <v>107.71</v>
      </c>
    </row>
    <row r="10662" spans="1:4" x14ac:dyDescent="0.2">
      <c r="A10662" s="415" t="s">
        <v>12728</v>
      </c>
      <c r="B10662" s="415" t="s">
        <v>6253</v>
      </c>
      <c r="C10662" s="414">
        <v>2751</v>
      </c>
      <c r="D10662" s="414">
        <v>338.65</v>
      </c>
    </row>
    <row r="10663" spans="1:4" x14ac:dyDescent="0.2">
      <c r="A10663" s="415" t="s">
        <v>12700</v>
      </c>
      <c r="B10663" s="415" t="s">
        <v>5833</v>
      </c>
      <c r="C10663" s="414">
        <v>2708</v>
      </c>
      <c r="D10663" s="414">
        <v>335.80999999999995</v>
      </c>
    </row>
    <row r="10664" spans="1:4" x14ac:dyDescent="0.2">
      <c r="A10664" s="415" t="s">
        <v>12701</v>
      </c>
      <c r="B10664" s="415" t="s">
        <v>5525</v>
      </c>
      <c r="C10664" s="414">
        <v>3391.9910364145626</v>
      </c>
      <c r="D10664" s="414">
        <v>436.88</v>
      </c>
    </row>
    <row r="10665" spans="1:4" x14ac:dyDescent="0.2">
      <c r="A10665" s="415" t="s">
        <v>12701</v>
      </c>
      <c r="B10665" s="415" t="s">
        <v>5526</v>
      </c>
      <c r="C10665" s="414">
        <v>10175.97310924366</v>
      </c>
      <c r="D10665" s="414">
        <v>1243.5</v>
      </c>
    </row>
    <row r="10666" spans="1:4" x14ac:dyDescent="0.2">
      <c r="A10666" s="415" t="s">
        <v>12701</v>
      </c>
      <c r="B10666" s="415" t="s">
        <v>5527</v>
      </c>
      <c r="C10666" s="414">
        <v>10650.851854341698</v>
      </c>
      <c r="D10666" s="414">
        <v>1160.9399999999996</v>
      </c>
    </row>
    <row r="10667" spans="1:4" x14ac:dyDescent="0.2">
      <c r="A10667" s="415" t="s">
        <v>12711</v>
      </c>
      <c r="B10667" s="415" t="s">
        <v>6245</v>
      </c>
      <c r="C10667" s="414">
        <v>1544</v>
      </c>
      <c r="D10667" s="414">
        <v>190.07</v>
      </c>
    </row>
    <row r="10668" spans="1:4" x14ac:dyDescent="0.2">
      <c r="A10668" s="415" t="s">
        <v>12720</v>
      </c>
      <c r="B10668" s="415" t="s">
        <v>6249</v>
      </c>
      <c r="C10668" s="414">
        <v>1439.2094594595401</v>
      </c>
      <c r="D10668" s="414">
        <v>177.17</v>
      </c>
    </row>
    <row r="10669" spans="1:4" x14ac:dyDescent="0.2">
      <c r="A10669" s="415" t="s">
        <v>12841</v>
      </c>
      <c r="B10669" s="415" t="s">
        <v>6257</v>
      </c>
      <c r="C10669" s="414">
        <v>1459.5928753180599</v>
      </c>
      <c r="D10669" s="414">
        <v>179.68</v>
      </c>
    </row>
    <row r="10670" spans="1:4" x14ac:dyDescent="0.2">
      <c r="A10670" s="415" t="s">
        <v>12841</v>
      </c>
      <c r="B10670" s="415" t="s">
        <v>6258</v>
      </c>
      <c r="C10670" s="414">
        <v>4378.7786259541899</v>
      </c>
      <c r="D10670" s="414">
        <v>524.14</v>
      </c>
    </row>
    <row r="10671" spans="1:4" x14ac:dyDescent="0.2">
      <c r="A10671" s="415" t="s">
        <v>12841</v>
      </c>
      <c r="B10671" s="415" t="s">
        <v>6259</v>
      </c>
      <c r="C10671" s="414">
        <v>8502.1284987277304</v>
      </c>
      <c r="D10671" s="414">
        <v>910.58</v>
      </c>
    </row>
    <row r="10672" spans="1:4" x14ac:dyDescent="0.2">
      <c r="A10672" s="415" t="s">
        <v>12717</v>
      </c>
      <c r="B10672" s="415" t="s">
        <v>6245</v>
      </c>
      <c r="C10672" s="414">
        <v>3998</v>
      </c>
      <c r="D10672" s="414">
        <v>492.15</v>
      </c>
    </row>
    <row r="10673" spans="1:4" x14ac:dyDescent="0.2">
      <c r="A10673" s="415" t="s">
        <v>12800</v>
      </c>
      <c r="B10673" s="415" t="s">
        <v>6253</v>
      </c>
      <c r="C10673" s="414">
        <v>2413</v>
      </c>
      <c r="D10673" s="414">
        <v>297.04000000000002</v>
      </c>
    </row>
    <row r="10674" spans="1:4" x14ac:dyDescent="0.2">
      <c r="A10674" s="415" t="s">
        <v>12718</v>
      </c>
      <c r="B10674" s="415" t="s">
        <v>6249</v>
      </c>
      <c r="C10674" s="414">
        <v>2876</v>
      </c>
      <c r="D10674" s="414">
        <v>354.04</v>
      </c>
    </row>
    <row r="10675" spans="1:4" x14ac:dyDescent="0.2">
      <c r="A10675" s="415" t="s">
        <v>12733</v>
      </c>
      <c r="B10675" s="415" t="s">
        <v>6253</v>
      </c>
      <c r="C10675" s="414">
        <v>4590</v>
      </c>
      <c r="D10675" s="414">
        <v>565.03</v>
      </c>
    </row>
    <row r="10676" spans="1:4" x14ac:dyDescent="0.2">
      <c r="A10676" s="415" t="s">
        <v>12843</v>
      </c>
      <c r="B10676" s="415" t="s">
        <v>6269</v>
      </c>
      <c r="C10676" s="414">
        <v>321</v>
      </c>
      <c r="D10676" s="414">
        <v>39.520000000000003</v>
      </c>
    </row>
    <row r="10677" spans="1:4" x14ac:dyDescent="0.2">
      <c r="A10677" s="415" t="s">
        <v>12723</v>
      </c>
      <c r="B10677" s="415" t="s">
        <v>6249</v>
      </c>
      <c r="C10677" s="414">
        <v>5004</v>
      </c>
      <c r="D10677" s="414">
        <v>615.99</v>
      </c>
    </row>
    <row r="10678" spans="1:4" x14ac:dyDescent="0.2">
      <c r="A10678" s="415" t="s">
        <v>12719</v>
      </c>
      <c r="B10678" s="415" t="s">
        <v>6245</v>
      </c>
      <c r="C10678" s="414">
        <v>2140</v>
      </c>
      <c r="D10678" s="414">
        <v>263.43</v>
      </c>
    </row>
    <row r="10679" spans="1:4" x14ac:dyDescent="0.2">
      <c r="A10679" s="415" t="s">
        <v>12722</v>
      </c>
      <c r="B10679" s="415" t="s">
        <v>6249</v>
      </c>
      <c r="C10679" s="414">
        <v>3843</v>
      </c>
      <c r="D10679" s="414">
        <v>473.07</v>
      </c>
    </row>
    <row r="10680" spans="1:4" x14ac:dyDescent="0.2">
      <c r="A10680" s="415" t="s">
        <v>6874</v>
      </c>
      <c r="B10680" s="415" t="s">
        <v>6265</v>
      </c>
      <c r="C10680" s="414">
        <v>1994.4776806258601</v>
      </c>
      <c r="D10680" s="414">
        <v>245.52</v>
      </c>
    </row>
    <row r="10681" spans="1:4" x14ac:dyDescent="0.2">
      <c r="A10681" s="415" t="s">
        <v>6874</v>
      </c>
      <c r="B10681" s="415" t="s">
        <v>6266</v>
      </c>
      <c r="C10681" s="414">
        <v>2339.5223193741299</v>
      </c>
      <c r="D10681" s="414">
        <v>280.04000000000002</v>
      </c>
    </row>
    <row r="10682" spans="1:4" x14ac:dyDescent="0.2">
      <c r="A10682" s="415" t="s">
        <v>12721</v>
      </c>
      <c r="B10682" s="415" t="s">
        <v>6249</v>
      </c>
      <c r="C10682" s="414">
        <v>1941</v>
      </c>
      <c r="D10682" s="414">
        <v>238.94</v>
      </c>
    </row>
    <row r="10683" spans="1:4" x14ac:dyDescent="0.2">
      <c r="A10683" s="415" t="s">
        <v>12811</v>
      </c>
      <c r="B10683" s="415" t="s">
        <v>6261</v>
      </c>
      <c r="C10683" s="414">
        <v>765</v>
      </c>
      <c r="D10683" s="414">
        <v>94.17</v>
      </c>
    </row>
    <row r="10684" spans="1:4" x14ac:dyDescent="0.2">
      <c r="A10684" s="415" t="s">
        <v>12725</v>
      </c>
      <c r="B10684" s="415" t="s">
        <v>6253</v>
      </c>
      <c r="C10684" s="414">
        <v>4823</v>
      </c>
      <c r="D10684" s="414">
        <v>593.71</v>
      </c>
    </row>
    <row r="10685" spans="1:4" x14ac:dyDescent="0.2">
      <c r="A10685" s="415" t="s">
        <v>12778</v>
      </c>
      <c r="B10685" s="415" t="s">
        <v>6261</v>
      </c>
      <c r="C10685" s="414">
        <v>635</v>
      </c>
      <c r="D10685" s="414">
        <v>78.17</v>
      </c>
    </row>
    <row r="10686" spans="1:4" x14ac:dyDescent="0.2">
      <c r="A10686" s="415" t="s">
        <v>12729</v>
      </c>
      <c r="B10686" s="415" t="s">
        <v>6253</v>
      </c>
      <c r="C10686" s="414">
        <v>1244</v>
      </c>
      <c r="D10686" s="414">
        <v>153.13999999999999</v>
      </c>
    </row>
    <row r="10687" spans="1:4" x14ac:dyDescent="0.2">
      <c r="A10687" s="415" t="s">
        <v>12787</v>
      </c>
      <c r="B10687" s="415" t="s">
        <v>6249</v>
      </c>
      <c r="C10687" s="414">
        <v>1488</v>
      </c>
      <c r="D10687" s="414">
        <v>183.17</v>
      </c>
    </row>
    <row r="10688" spans="1:4" x14ac:dyDescent="0.2">
      <c r="A10688" s="415" t="s">
        <v>12768</v>
      </c>
      <c r="B10688" s="415" t="s">
        <v>6245</v>
      </c>
      <c r="C10688" s="414">
        <v>3763</v>
      </c>
      <c r="D10688" s="414">
        <v>463.22999999999996</v>
      </c>
    </row>
    <row r="10689" spans="1:4" x14ac:dyDescent="0.2">
      <c r="A10689" s="415" t="s">
        <v>12768</v>
      </c>
      <c r="B10689" s="415" t="s">
        <v>5617</v>
      </c>
      <c r="C10689" s="414">
        <v>633</v>
      </c>
      <c r="D10689" s="414">
        <v>14.43</v>
      </c>
    </row>
    <row r="10690" spans="1:4" x14ac:dyDescent="0.2">
      <c r="A10690" s="415" t="s">
        <v>12785</v>
      </c>
      <c r="B10690" s="415" t="s">
        <v>6257</v>
      </c>
      <c r="C10690" s="414">
        <v>3026</v>
      </c>
      <c r="D10690" s="414">
        <v>372.5</v>
      </c>
    </row>
    <row r="10691" spans="1:4" x14ac:dyDescent="0.2">
      <c r="A10691" s="415" t="s">
        <v>6875</v>
      </c>
      <c r="B10691" s="415" t="s">
        <v>6253</v>
      </c>
      <c r="C10691" s="414">
        <v>4695.625</v>
      </c>
      <c r="D10691" s="414">
        <v>578.03</v>
      </c>
    </row>
    <row r="10692" spans="1:4" x14ac:dyDescent="0.2">
      <c r="A10692" s="415" t="s">
        <v>6875</v>
      </c>
      <c r="B10692" s="415" t="s">
        <v>6254</v>
      </c>
      <c r="C10692" s="414">
        <v>2817.375</v>
      </c>
      <c r="D10692" s="414">
        <v>337.24</v>
      </c>
    </row>
    <row r="10693" spans="1:4" x14ac:dyDescent="0.2">
      <c r="A10693" s="415" t="s">
        <v>12791</v>
      </c>
      <c r="B10693" s="415" t="s">
        <v>6257</v>
      </c>
      <c r="C10693" s="414">
        <v>2608</v>
      </c>
      <c r="D10693" s="414">
        <v>321.04000000000002</v>
      </c>
    </row>
    <row r="10694" spans="1:4" x14ac:dyDescent="0.2">
      <c r="A10694" s="415" t="s">
        <v>12758</v>
      </c>
      <c r="B10694" s="415" t="s">
        <v>6237</v>
      </c>
      <c r="C10694" s="414">
        <v>2050</v>
      </c>
      <c r="D10694" s="414">
        <v>252.36</v>
      </c>
    </row>
    <row r="10695" spans="1:4" x14ac:dyDescent="0.2">
      <c r="A10695" s="415" t="s">
        <v>12732</v>
      </c>
      <c r="B10695" s="415" t="s">
        <v>6253</v>
      </c>
      <c r="C10695" s="414">
        <v>3640</v>
      </c>
      <c r="D10695" s="414">
        <v>448.08</v>
      </c>
    </row>
    <row r="10696" spans="1:4" x14ac:dyDescent="0.2">
      <c r="A10696" s="415" t="s">
        <v>12747</v>
      </c>
      <c r="B10696" s="415" t="s">
        <v>6253</v>
      </c>
      <c r="C10696" s="414">
        <v>3470</v>
      </c>
      <c r="D10696" s="414">
        <v>427.16</v>
      </c>
    </row>
    <row r="10697" spans="1:4" x14ac:dyDescent="0.2">
      <c r="A10697" s="415" t="s">
        <v>12736</v>
      </c>
      <c r="B10697" s="415" t="s">
        <v>6253</v>
      </c>
      <c r="C10697" s="414">
        <v>360</v>
      </c>
      <c r="D10697" s="414">
        <v>44.32</v>
      </c>
    </row>
    <row r="10698" spans="1:4" x14ac:dyDescent="0.2">
      <c r="A10698" s="415" t="s">
        <v>12739</v>
      </c>
      <c r="B10698" s="415" t="s">
        <v>6253</v>
      </c>
      <c r="C10698" s="414">
        <v>3519</v>
      </c>
      <c r="D10698" s="414">
        <v>433.19</v>
      </c>
    </row>
    <row r="10699" spans="1:4" x14ac:dyDescent="0.2">
      <c r="A10699" s="415" t="s">
        <v>12744</v>
      </c>
      <c r="B10699" s="415" t="s">
        <v>6257</v>
      </c>
      <c r="C10699" s="414">
        <v>2001</v>
      </c>
      <c r="D10699" s="414">
        <v>246.32</v>
      </c>
    </row>
    <row r="10700" spans="1:4" x14ac:dyDescent="0.2">
      <c r="A10700" s="415" t="s">
        <v>12808</v>
      </c>
      <c r="B10700" s="415" t="s">
        <v>6265</v>
      </c>
      <c r="C10700" s="414">
        <v>1412</v>
      </c>
      <c r="D10700" s="414">
        <v>173.82</v>
      </c>
    </row>
    <row r="10701" spans="1:4" x14ac:dyDescent="0.2">
      <c r="A10701" s="415" t="s">
        <v>12734</v>
      </c>
      <c r="B10701" s="415" t="s">
        <v>6253</v>
      </c>
      <c r="C10701" s="414">
        <v>5884.7058823529396</v>
      </c>
      <c r="D10701" s="414">
        <v>724.41</v>
      </c>
    </row>
    <row r="10702" spans="1:4" x14ac:dyDescent="0.2">
      <c r="A10702" s="415" t="s">
        <v>12734</v>
      </c>
      <c r="B10702" s="415" t="s">
        <v>6254</v>
      </c>
      <c r="C10702" s="414">
        <v>1618.2941176470499</v>
      </c>
      <c r="D10702" s="414">
        <v>193.71</v>
      </c>
    </row>
    <row r="10703" spans="1:4" x14ac:dyDescent="0.2">
      <c r="A10703" s="415" t="s">
        <v>12760</v>
      </c>
      <c r="B10703" s="415" t="s">
        <v>6257</v>
      </c>
      <c r="C10703" s="414">
        <v>1064</v>
      </c>
      <c r="D10703" s="414">
        <v>130.97999999999999</v>
      </c>
    </row>
    <row r="10704" spans="1:4" x14ac:dyDescent="0.2">
      <c r="A10704" s="415" t="s">
        <v>12735</v>
      </c>
      <c r="B10704" s="415" t="s">
        <v>6253</v>
      </c>
      <c r="C10704" s="414">
        <v>1197</v>
      </c>
      <c r="D10704" s="414">
        <v>147.35</v>
      </c>
    </row>
    <row r="10705" spans="1:4" x14ac:dyDescent="0.2">
      <c r="A10705" s="415" t="s">
        <v>12776</v>
      </c>
      <c r="B10705" s="415" t="s">
        <v>6261</v>
      </c>
      <c r="C10705" s="414">
        <v>2940</v>
      </c>
      <c r="D10705" s="414">
        <v>361.91</v>
      </c>
    </row>
    <row r="10706" spans="1:4" x14ac:dyDescent="0.2">
      <c r="A10706" s="415" t="s">
        <v>12750</v>
      </c>
      <c r="B10706" s="415" t="s">
        <v>6257</v>
      </c>
      <c r="C10706" s="414">
        <v>3115</v>
      </c>
      <c r="D10706" s="414">
        <v>383.46</v>
      </c>
    </row>
    <row r="10707" spans="1:4" x14ac:dyDescent="0.2">
      <c r="A10707" s="415" t="s">
        <v>12743</v>
      </c>
      <c r="B10707" s="415" t="s">
        <v>6257</v>
      </c>
      <c r="C10707" s="414">
        <v>3686</v>
      </c>
      <c r="D10707" s="414">
        <v>453.75</v>
      </c>
    </row>
    <row r="10708" spans="1:4" x14ac:dyDescent="0.2">
      <c r="A10708" s="415" t="s">
        <v>12749</v>
      </c>
      <c r="B10708" s="415" t="s">
        <v>6257</v>
      </c>
      <c r="C10708" s="414">
        <v>3614</v>
      </c>
      <c r="D10708" s="414">
        <v>444.88</v>
      </c>
    </row>
    <row r="10709" spans="1:4" x14ac:dyDescent="0.2">
      <c r="A10709" s="415" t="s">
        <v>12784</v>
      </c>
      <c r="B10709" s="415" t="s">
        <v>6257</v>
      </c>
      <c r="C10709" s="414">
        <v>1938</v>
      </c>
      <c r="D10709" s="414">
        <v>238.57</v>
      </c>
    </row>
    <row r="10710" spans="1:4" x14ac:dyDescent="0.2">
      <c r="A10710" s="415" t="s">
        <v>12755</v>
      </c>
      <c r="B10710" s="415" t="s">
        <v>6257</v>
      </c>
      <c r="C10710" s="414">
        <v>3055</v>
      </c>
      <c r="D10710" s="414">
        <v>376.07</v>
      </c>
    </row>
    <row r="10711" spans="1:4" x14ac:dyDescent="0.2">
      <c r="A10711" s="415" t="s">
        <v>12801</v>
      </c>
      <c r="B10711" s="415" t="s">
        <v>6249</v>
      </c>
      <c r="C10711" s="414">
        <v>1784</v>
      </c>
      <c r="D10711" s="414">
        <v>219.61</v>
      </c>
    </row>
    <row r="10712" spans="1:4" x14ac:dyDescent="0.2">
      <c r="A10712" s="415" t="s">
        <v>12763</v>
      </c>
      <c r="B10712" s="415" t="s">
        <v>6257</v>
      </c>
      <c r="C10712" s="414">
        <v>4041</v>
      </c>
      <c r="D10712" s="414">
        <v>497.45</v>
      </c>
    </row>
    <row r="10713" spans="1:4" x14ac:dyDescent="0.2">
      <c r="A10713" s="415" t="s">
        <v>12751</v>
      </c>
      <c r="B10713" s="415" t="s">
        <v>6257</v>
      </c>
      <c r="C10713" s="414">
        <v>1967</v>
      </c>
      <c r="D10713" s="414">
        <v>242.14</v>
      </c>
    </row>
    <row r="10714" spans="1:4" x14ac:dyDescent="0.2">
      <c r="A10714" s="415" t="s">
        <v>12771</v>
      </c>
      <c r="B10714" s="415" t="s">
        <v>6257</v>
      </c>
      <c r="C10714" s="414">
        <v>2719</v>
      </c>
      <c r="D10714" s="414">
        <v>334.71</v>
      </c>
    </row>
    <row r="10715" spans="1:4" x14ac:dyDescent="0.2">
      <c r="A10715" s="415" t="s">
        <v>12773</v>
      </c>
      <c r="B10715" s="415" t="s">
        <v>6261</v>
      </c>
      <c r="C10715" s="414">
        <v>1307</v>
      </c>
      <c r="D10715" s="414">
        <v>160.88999999999999</v>
      </c>
    </row>
    <row r="10716" spans="1:4" x14ac:dyDescent="0.2">
      <c r="A10716" s="415" t="s">
        <v>12780</v>
      </c>
      <c r="B10716" s="415" t="s">
        <v>6257</v>
      </c>
      <c r="C10716" s="414">
        <v>1591</v>
      </c>
      <c r="D10716" s="414">
        <v>195.85</v>
      </c>
    </row>
    <row r="10717" spans="1:4" x14ac:dyDescent="0.2">
      <c r="A10717" s="415" t="s">
        <v>12761</v>
      </c>
      <c r="B10717" s="415" t="s">
        <v>6257</v>
      </c>
      <c r="C10717" s="414">
        <v>3408</v>
      </c>
      <c r="D10717" s="414">
        <v>419.52</v>
      </c>
    </row>
    <row r="10718" spans="1:4" x14ac:dyDescent="0.2">
      <c r="A10718" s="415" t="s">
        <v>12738</v>
      </c>
      <c r="B10718" s="415" t="s">
        <v>5509</v>
      </c>
      <c r="C10718" s="414">
        <v>0.120192307692308</v>
      </c>
      <c r="D10718" s="414">
        <v>0.02</v>
      </c>
    </row>
    <row r="10719" spans="1:4" x14ac:dyDescent="0.2">
      <c r="A10719" s="415" t="s">
        <v>12738</v>
      </c>
      <c r="B10719" s="415" t="s">
        <v>5510</v>
      </c>
      <c r="C10719" s="414">
        <v>7.9807692307691996E-2</v>
      </c>
      <c r="D10719" s="414">
        <v>0.01</v>
      </c>
    </row>
    <row r="10720" spans="1:4" x14ac:dyDescent="0.2">
      <c r="A10720" s="415" t="s">
        <v>12748</v>
      </c>
      <c r="B10720" s="415" t="s">
        <v>6261</v>
      </c>
      <c r="C10720" s="414">
        <v>728</v>
      </c>
      <c r="D10720" s="414">
        <v>89.62</v>
      </c>
    </row>
    <row r="10721" spans="1:4" x14ac:dyDescent="0.2">
      <c r="A10721" s="415" t="s">
        <v>12752</v>
      </c>
      <c r="B10721" s="415" t="s">
        <v>6253</v>
      </c>
      <c r="C10721" s="414">
        <v>1404</v>
      </c>
      <c r="D10721" s="414">
        <v>172.83</v>
      </c>
    </row>
    <row r="10722" spans="1:4" x14ac:dyDescent="0.2">
      <c r="A10722" s="415" t="s">
        <v>6876</v>
      </c>
      <c r="B10722" s="415" t="s">
        <v>6261</v>
      </c>
      <c r="C10722" s="414">
        <v>2234.4827586206802</v>
      </c>
      <c r="D10722" s="414">
        <v>275.06</v>
      </c>
    </row>
    <row r="10723" spans="1:4" x14ac:dyDescent="0.2">
      <c r="A10723" s="415" t="s">
        <v>6876</v>
      </c>
      <c r="B10723" s="415" t="s">
        <v>6262</v>
      </c>
      <c r="C10723" s="414">
        <v>4245.5172413793098</v>
      </c>
      <c r="D10723" s="414">
        <v>508.19</v>
      </c>
    </row>
    <row r="10724" spans="1:4" x14ac:dyDescent="0.2">
      <c r="A10724" s="415" t="s">
        <v>12754</v>
      </c>
      <c r="B10724" s="415" t="s">
        <v>6253</v>
      </c>
      <c r="C10724" s="414">
        <v>381</v>
      </c>
      <c r="D10724" s="414">
        <v>46.9</v>
      </c>
    </row>
    <row r="10725" spans="1:4" x14ac:dyDescent="0.2">
      <c r="A10725" s="415" t="s">
        <v>12757</v>
      </c>
      <c r="B10725" s="415" t="s">
        <v>6261</v>
      </c>
      <c r="C10725" s="414">
        <v>1230</v>
      </c>
      <c r="D10725" s="414">
        <v>151.41</v>
      </c>
    </row>
    <row r="10726" spans="1:4" x14ac:dyDescent="0.2">
      <c r="A10726" s="415" t="s">
        <v>12740</v>
      </c>
      <c r="B10726" s="415" t="s">
        <v>5561</v>
      </c>
      <c r="C10726" s="414">
        <v>1359.1666666665101</v>
      </c>
      <c r="D10726" s="414">
        <v>0</v>
      </c>
    </row>
    <row r="10727" spans="1:4" x14ac:dyDescent="0.2">
      <c r="A10727" s="415" t="s">
        <v>12740</v>
      </c>
      <c r="B10727" s="415" t="s">
        <v>5179</v>
      </c>
      <c r="C10727" s="414">
        <v>1248.33333333319</v>
      </c>
      <c r="D10727" s="414">
        <v>184.75</v>
      </c>
    </row>
    <row r="10728" spans="1:4" x14ac:dyDescent="0.2">
      <c r="A10728" s="415" t="s">
        <v>6877</v>
      </c>
      <c r="B10728" s="415" t="s">
        <v>4871</v>
      </c>
      <c r="C10728" s="414">
        <v>0</v>
      </c>
      <c r="D10728" s="414">
        <v>0</v>
      </c>
    </row>
    <row r="10729" spans="1:4" x14ac:dyDescent="0.2">
      <c r="A10729" s="415" t="s">
        <v>6877</v>
      </c>
      <c r="B10729" s="415" t="s">
        <v>4872</v>
      </c>
      <c r="C10729" s="414">
        <v>0</v>
      </c>
      <c r="D10729" s="414">
        <v>0</v>
      </c>
    </row>
    <row r="10730" spans="1:4" x14ac:dyDescent="0.2">
      <c r="A10730" s="415" t="s">
        <v>6877</v>
      </c>
      <c r="B10730" s="415" t="s">
        <v>4873</v>
      </c>
      <c r="C10730" s="414">
        <v>20344.926309851198</v>
      </c>
      <c r="D10730" s="414">
        <v>3004.95</v>
      </c>
    </row>
    <row r="10731" spans="1:4" x14ac:dyDescent="0.2">
      <c r="A10731" s="415" t="s">
        <v>12764</v>
      </c>
      <c r="B10731" s="415" t="s">
        <v>6257</v>
      </c>
      <c r="C10731" s="414">
        <v>2422</v>
      </c>
      <c r="D10731" s="414">
        <v>298.14999999999998</v>
      </c>
    </row>
    <row r="10732" spans="1:4" x14ac:dyDescent="0.2">
      <c r="A10732" s="415" t="s">
        <v>12861</v>
      </c>
      <c r="B10732" s="415" t="s">
        <v>5561</v>
      </c>
      <c r="C10732" s="414">
        <v>3543</v>
      </c>
      <c r="D10732" s="414">
        <v>0</v>
      </c>
    </row>
    <row r="10733" spans="1:4" x14ac:dyDescent="0.2">
      <c r="A10733" s="415" t="s">
        <v>12823</v>
      </c>
      <c r="B10733" s="415" t="s">
        <v>6257</v>
      </c>
      <c r="C10733" s="414">
        <v>68</v>
      </c>
      <c r="D10733" s="414">
        <v>8.3699999999999992</v>
      </c>
    </row>
    <row r="10734" spans="1:4" x14ac:dyDescent="0.2">
      <c r="A10734" s="415" t="s">
        <v>12753</v>
      </c>
      <c r="B10734" s="415" t="s">
        <v>6249</v>
      </c>
      <c r="C10734" s="414">
        <v>1754</v>
      </c>
      <c r="D10734" s="414">
        <v>215.92</v>
      </c>
    </row>
    <row r="10735" spans="1:4" x14ac:dyDescent="0.2">
      <c r="A10735" s="415" t="s">
        <v>12762</v>
      </c>
      <c r="B10735" s="415" t="s">
        <v>6257</v>
      </c>
      <c r="C10735" s="414">
        <v>1866</v>
      </c>
      <c r="D10735" s="414">
        <v>229.7</v>
      </c>
    </row>
    <row r="10736" spans="1:4" x14ac:dyDescent="0.2">
      <c r="A10736" s="415" t="s">
        <v>12766</v>
      </c>
      <c r="B10736" s="415" t="s">
        <v>6257</v>
      </c>
      <c r="C10736" s="414">
        <v>3120</v>
      </c>
      <c r="D10736" s="414">
        <v>384.07</v>
      </c>
    </row>
    <row r="10737" spans="1:4" x14ac:dyDescent="0.2">
      <c r="A10737" s="415" t="s">
        <v>6878</v>
      </c>
      <c r="B10737" s="415" t="s">
        <v>6265</v>
      </c>
      <c r="C10737" s="414">
        <v>357.999213836477</v>
      </c>
      <c r="D10737" s="414">
        <v>44.07</v>
      </c>
    </row>
    <row r="10738" spans="1:4" x14ac:dyDescent="0.2">
      <c r="A10738" s="415" t="s">
        <v>6878</v>
      </c>
      <c r="B10738" s="415" t="s">
        <v>6266</v>
      </c>
      <c r="C10738" s="414">
        <v>1073.99764150943</v>
      </c>
      <c r="D10738" s="414">
        <v>128.56</v>
      </c>
    </row>
    <row r="10739" spans="1:4" x14ac:dyDescent="0.2">
      <c r="A10739" s="415" t="s">
        <v>6878</v>
      </c>
      <c r="B10739" s="415" t="s">
        <v>6267</v>
      </c>
      <c r="C10739" s="414">
        <v>389.50314465408798</v>
      </c>
      <c r="D10739" s="414">
        <v>41.72</v>
      </c>
    </row>
    <row r="10740" spans="1:4" x14ac:dyDescent="0.2">
      <c r="A10740" s="415" t="s">
        <v>6879</v>
      </c>
      <c r="B10740" s="415" t="s">
        <v>6261</v>
      </c>
      <c r="C10740" s="414">
        <v>2973.5243055555502</v>
      </c>
      <c r="D10740" s="414">
        <v>366.04</v>
      </c>
    </row>
    <row r="10741" spans="1:4" x14ac:dyDescent="0.2">
      <c r="A10741" s="415" t="s">
        <v>6879</v>
      </c>
      <c r="B10741" s="415" t="s">
        <v>6262</v>
      </c>
      <c r="C10741" s="414">
        <v>451.975694444444</v>
      </c>
      <c r="D10741" s="414">
        <v>54.1</v>
      </c>
    </row>
    <row r="10742" spans="1:4" x14ac:dyDescent="0.2">
      <c r="A10742" s="415" t="s">
        <v>12819</v>
      </c>
      <c r="B10742" s="415" t="s">
        <v>6265</v>
      </c>
      <c r="C10742" s="414">
        <v>2955.6489262371601</v>
      </c>
      <c r="D10742" s="414">
        <v>363.84</v>
      </c>
    </row>
    <row r="10743" spans="1:4" x14ac:dyDescent="0.2">
      <c r="A10743" s="415" t="s">
        <v>12819</v>
      </c>
      <c r="B10743" s="415" t="s">
        <v>6266</v>
      </c>
      <c r="C10743" s="414">
        <v>3375.3510737628299</v>
      </c>
      <c r="D10743" s="414">
        <v>404.03</v>
      </c>
    </row>
    <row r="10744" spans="1:4" x14ac:dyDescent="0.2">
      <c r="A10744" s="415" t="s">
        <v>6880</v>
      </c>
      <c r="B10744" s="415" t="s">
        <v>6265</v>
      </c>
      <c r="C10744" s="414">
        <v>134.52536413862381</v>
      </c>
      <c r="D10744" s="414">
        <v>16.559999999999999</v>
      </c>
    </row>
    <row r="10745" spans="1:4" x14ac:dyDescent="0.2">
      <c r="A10745" s="415" t="s">
        <v>6880</v>
      </c>
      <c r="B10745" s="415" t="s">
        <v>6266</v>
      </c>
      <c r="C10745" s="414">
        <v>403.5760924158709</v>
      </c>
      <c r="D10745" s="414">
        <v>48.31</v>
      </c>
    </row>
    <row r="10746" spans="1:4" x14ac:dyDescent="0.2">
      <c r="A10746" s="415" t="s">
        <v>6880</v>
      </c>
      <c r="B10746" s="415" t="s">
        <v>6267</v>
      </c>
      <c r="C10746" s="414">
        <v>801.09854344550376</v>
      </c>
      <c r="D10746" s="414">
        <v>85.8</v>
      </c>
    </row>
    <row r="10747" spans="1:4" x14ac:dyDescent="0.2">
      <c r="A10747" s="415" t="s">
        <v>12789</v>
      </c>
      <c r="B10747" s="415" t="s">
        <v>6261</v>
      </c>
      <c r="C10747" s="414">
        <v>628.12820512820497</v>
      </c>
      <c r="D10747" s="414">
        <v>77.319999999999993</v>
      </c>
    </row>
    <row r="10748" spans="1:4" x14ac:dyDescent="0.2">
      <c r="A10748" s="415" t="s">
        <v>12789</v>
      </c>
      <c r="B10748" s="415" t="s">
        <v>6262</v>
      </c>
      <c r="C10748" s="414">
        <v>1598.8717948717899</v>
      </c>
      <c r="D10748" s="414">
        <v>191.38</v>
      </c>
    </row>
    <row r="10749" spans="1:4" x14ac:dyDescent="0.2">
      <c r="A10749" s="415" t="s">
        <v>12790</v>
      </c>
      <c r="B10749" s="415" t="s">
        <v>6261</v>
      </c>
      <c r="C10749" s="414">
        <v>2057</v>
      </c>
      <c r="D10749" s="414">
        <v>253.22</v>
      </c>
    </row>
    <row r="10750" spans="1:4" x14ac:dyDescent="0.2">
      <c r="A10750" s="415" t="s">
        <v>12803</v>
      </c>
      <c r="B10750" s="415" t="s">
        <v>6261</v>
      </c>
      <c r="C10750" s="414">
        <v>687</v>
      </c>
      <c r="D10750" s="414">
        <v>84.57</v>
      </c>
    </row>
    <row r="10751" spans="1:4" x14ac:dyDescent="0.2">
      <c r="A10751" s="415" t="s">
        <v>12783</v>
      </c>
      <c r="B10751" s="415" t="s">
        <v>6257</v>
      </c>
      <c r="C10751" s="414">
        <v>2651</v>
      </c>
      <c r="D10751" s="414">
        <v>326.33999999999997</v>
      </c>
    </row>
    <row r="10752" spans="1:4" x14ac:dyDescent="0.2">
      <c r="A10752" s="415" t="s">
        <v>12777</v>
      </c>
      <c r="B10752" s="415" t="s">
        <v>6265</v>
      </c>
      <c r="C10752" s="414">
        <v>1981</v>
      </c>
      <c r="D10752" s="414">
        <v>243.86</v>
      </c>
    </row>
    <row r="10753" spans="1:4" x14ac:dyDescent="0.2">
      <c r="A10753" s="415" t="s">
        <v>12851</v>
      </c>
      <c r="B10753" s="415" t="s">
        <v>6269</v>
      </c>
      <c r="C10753" s="414">
        <v>86</v>
      </c>
      <c r="D10753" s="414">
        <v>10.59</v>
      </c>
    </row>
    <row r="10754" spans="1:4" x14ac:dyDescent="0.2">
      <c r="A10754" s="415" t="s">
        <v>12779</v>
      </c>
      <c r="B10754" s="415" t="s">
        <v>6261</v>
      </c>
      <c r="C10754" s="414">
        <v>3181</v>
      </c>
      <c r="D10754" s="414">
        <v>391.58</v>
      </c>
    </row>
    <row r="10755" spans="1:4" x14ac:dyDescent="0.2">
      <c r="A10755" s="415" t="s">
        <v>6881</v>
      </c>
      <c r="B10755" s="415" t="s">
        <v>6273</v>
      </c>
      <c r="C10755" s="414">
        <v>34.475649350649299</v>
      </c>
      <c r="D10755" s="414">
        <v>4.24</v>
      </c>
    </row>
    <row r="10756" spans="1:4" x14ac:dyDescent="0.2">
      <c r="A10756" s="415" t="s">
        <v>6881</v>
      </c>
      <c r="B10756" s="415" t="s">
        <v>6274</v>
      </c>
      <c r="C10756" s="414">
        <v>103.426948051948</v>
      </c>
      <c r="D10756" s="414">
        <v>12.38</v>
      </c>
    </row>
    <row r="10757" spans="1:4" x14ac:dyDescent="0.2">
      <c r="A10757" s="415" t="s">
        <v>6881</v>
      </c>
      <c r="B10757" s="415" t="s">
        <v>6275</v>
      </c>
      <c r="C10757" s="414">
        <v>180.65240259740199</v>
      </c>
      <c r="D10757" s="414">
        <v>19.350000000000001</v>
      </c>
    </row>
    <row r="10758" spans="1:4" x14ac:dyDescent="0.2">
      <c r="A10758" s="415" t="s">
        <v>12775</v>
      </c>
      <c r="B10758" s="415" t="s">
        <v>6261</v>
      </c>
      <c r="C10758" s="414">
        <v>1472</v>
      </c>
      <c r="D10758" s="414">
        <v>181.2</v>
      </c>
    </row>
    <row r="10759" spans="1:4" x14ac:dyDescent="0.2">
      <c r="A10759" s="415" t="s">
        <v>12848</v>
      </c>
      <c r="B10759" s="415" t="s">
        <v>6273</v>
      </c>
      <c r="C10759" s="414">
        <v>134</v>
      </c>
      <c r="D10759" s="414">
        <v>16.5</v>
      </c>
    </row>
    <row r="10760" spans="1:4" x14ac:dyDescent="0.2">
      <c r="A10760" s="415" t="s">
        <v>12797</v>
      </c>
      <c r="B10760" s="415" t="s">
        <v>6261</v>
      </c>
      <c r="C10760" s="414">
        <v>217</v>
      </c>
      <c r="D10760" s="414">
        <v>26.71</v>
      </c>
    </row>
    <row r="10761" spans="1:4" x14ac:dyDescent="0.2">
      <c r="A10761" s="415" t="s">
        <v>12809</v>
      </c>
      <c r="B10761" s="415" t="s">
        <v>5561</v>
      </c>
      <c r="C10761" s="414">
        <v>392</v>
      </c>
      <c r="D10761" s="414">
        <v>0</v>
      </c>
    </row>
    <row r="10762" spans="1:4" x14ac:dyDescent="0.2">
      <c r="A10762" s="415" t="s">
        <v>12809</v>
      </c>
      <c r="B10762" s="415" t="s">
        <v>6261</v>
      </c>
      <c r="C10762" s="414">
        <v>850</v>
      </c>
      <c r="D10762" s="414">
        <v>104.64</v>
      </c>
    </row>
    <row r="10763" spans="1:4" x14ac:dyDescent="0.2">
      <c r="A10763" s="415" t="s">
        <v>12781</v>
      </c>
      <c r="B10763" s="415" t="s">
        <v>6265</v>
      </c>
      <c r="C10763" s="414">
        <v>839</v>
      </c>
      <c r="D10763" s="414">
        <v>103.28</v>
      </c>
    </row>
    <row r="10764" spans="1:4" x14ac:dyDescent="0.2">
      <c r="A10764" s="415" t="s">
        <v>12786</v>
      </c>
      <c r="B10764" s="415" t="s">
        <v>6265</v>
      </c>
      <c r="C10764" s="414">
        <v>508</v>
      </c>
      <c r="D10764" s="414">
        <v>62.53</v>
      </c>
    </row>
    <row r="10765" spans="1:4" x14ac:dyDescent="0.2">
      <c r="A10765" s="415" t="s">
        <v>12794</v>
      </c>
      <c r="B10765" s="415" t="s">
        <v>6265</v>
      </c>
      <c r="C10765" s="414">
        <v>2108</v>
      </c>
      <c r="D10765" s="414">
        <v>259.49</v>
      </c>
    </row>
    <row r="10766" spans="1:4" x14ac:dyDescent="0.2">
      <c r="A10766" s="415" t="s">
        <v>12799</v>
      </c>
      <c r="B10766" s="415" t="s">
        <v>6261</v>
      </c>
      <c r="C10766" s="414">
        <v>1098</v>
      </c>
      <c r="D10766" s="414">
        <v>135.16</v>
      </c>
    </row>
    <row r="10767" spans="1:4" x14ac:dyDescent="0.2">
      <c r="A10767" s="415" t="s">
        <v>12815</v>
      </c>
      <c r="B10767" s="415" t="s">
        <v>6261</v>
      </c>
      <c r="C10767" s="414">
        <v>999</v>
      </c>
      <c r="D10767" s="414">
        <v>122.98</v>
      </c>
    </row>
    <row r="10768" spans="1:4" x14ac:dyDescent="0.2">
      <c r="A10768" s="415" t="s">
        <v>12788</v>
      </c>
      <c r="B10768" s="415" t="s">
        <v>6261</v>
      </c>
      <c r="C10768" s="414">
        <v>174</v>
      </c>
      <c r="D10768" s="414">
        <v>21.42</v>
      </c>
    </row>
    <row r="10769" spans="1:4" x14ac:dyDescent="0.2">
      <c r="A10769" s="415" t="s">
        <v>12806</v>
      </c>
      <c r="B10769" s="415" t="s">
        <v>6261</v>
      </c>
      <c r="C10769" s="414">
        <v>583</v>
      </c>
      <c r="D10769" s="414">
        <v>71.77</v>
      </c>
    </row>
    <row r="10770" spans="1:4" x14ac:dyDescent="0.2">
      <c r="A10770" s="415" t="s">
        <v>12802</v>
      </c>
      <c r="B10770" s="415" t="s">
        <v>6265</v>
      </c>
      <c r="C10770" s="414">
        <v>2735</v>
      </c>
      <c r="D10770" s="414">
        <v>336.68</v>
      </c>
    </row>
    <row r="10771" spans="1:4" x14ac:dyDescent="0.2">
      <c r="A10771" s="415" t="s">
        <v>12839</v>
      </c>
      <c r="B10771" s="415" t="s">
        <v>6253</v>
      </c>
      <c r="C10771" s="414">
        <v>250</v>
      </c>
      <c r="D10771" s="414">
        <v>30.78</v>
      </c>
    </row>
    <row r="10772" spans="1:4" x14ac:dyDescent="0.2">
      <c r="A10772" s="415" t="s">
        <v>12792</v>
      </c>
      <c r="B10772" s="415" t="s">
        <v>6257</v>
      </c>
      <c r="C10772" s="414">
        <v>3534</v>
      </c>
      <c r="D10772" s="414">
        <v>435.04</v>
      </c>
    </row>
    <row r="10773" spans="1:4" x14ac:dyDescent="0.2">
      <c r="A10773" s="415" t="s">
        <v>12810</v>
      </c>
      <c r="B10773" s="415" t="s">
        <v>6265</v>
      </c>
      <c r="C10773" s="414">
        <v>772</v>
      </c>
      <c r="D10773" s="414">
        <v>95.03</v>
      </c>
    </row>
    <row r="10774" spans="1:4" x14ac:dyDescent="0.2">
      <c r="A10774" s="415" t="s">
        <v>12849</v>
      </c>
      <c r="B10774" s="415" t="s">
        <v>6265</v>
      </c>
      <c r="C10774" s="414">
        <v>1720</v>
      </c>
      <c r="D10774" s="414">
        <v>211.73</v>
      </c>
    </row>
    <row r="10775" spans="1:4" x14ac:dyDescent="0.2">
      <c r="A10775" s="415" t="s">
        <v>12805</v>
      </c>
      <c r="B10775" s="415" t="s">
        <v>6261</v>
      </c>
      <c r="C10775" s="414">
        <v>1356</v>
      </c>
      <c r="D10775" s="414">
        <v>166.92</v>
      </c>
    </row>
    <row r="10776" spans="1:4" x14ac:dyDescent="0.2">
      <c r="A10776" s="415" t="s">
        <v>12798</v>
      </c>
      <c r="B10776" s="415" t="s">
        <v>6265</v>
      </c>
      <c r="C10776" s="414">
        <v>1466</v>
      </c>
      <c r="D10776" s="414">
        <v>180.46</v>
      </c>
    </row>
    <row r="10777" spans="1:4" x14ac:dyDescent="0.2">
      <c r="A10777" s="415" t="s">
        <v>12807</v>
      </c>
      <c r="B10777" s="415" t="s">
        <v>6265</v>
      </c>
      <c r="C10777" s="414">
        <v>1053</v>
      </c>
      <c r="D10777" s="414">
        <v>129.62</v>
      </c>
    </row>
    <row r="10778" spans="1:4" x14ac:dyDescent="0.2">
      <c r="A10778" s="415" t="s">
        <v>12820</v>
      </c>
      <c r="B10778" s="415" t="s">
        <v>6269</v>
      </c>
      <c r="C10778" s="414">
        <v>365</v>
      </c>
      <c r="D10778" s="414">
        <v>44.93</v>
      </c>
    </row>
    <row r="10779" spans="1:4" x14ac:dyDescent="0.2">
      <c r="A10779" s="415" t="s">
        <v>12814</v>
      </c>
      <c r="B10779" s="415" t="s">
        <v>6265</v>
      </c>
      <c r="C10779" s="414">
        <v>1225</v>
      </c>
      <c r="D10779" s="414">
        <v>150.80000000000001</v>
      </c>
    </row>
    <row r="10780" spans="1:4" x14ac:dyDescent="0.2">
      <c r="A10780" s="415" t="s">
        <v>12812</v>
      </c>
      <c r="B10780" s="415" t="s">
        <v>6265</v>
      </c>
      <c r="C10780" s="414">
        <v>1270</v>
      </c>
      <c r="D10780" s="414">
        <v>156.34</v>
      </c>
    </row>
    <row r="10781" spans="1:4" x14ac:dyDescent="0.2">
      <c r="A10781" s="415" t="s">
        <v>12824</v>
      </c>
      <c r="B10781" s="415" t="s">
        <v>6269</v>
      </c>
      <c r="C10781" s="414">
        <v>1108</v>
      </c>
      <c r="D10781" s="414">
        <v>136.38999999999999</v>
      </c>
    </row>
    <row r="10782" spans="1:4" x14ac:dyDescent="0.2">
      <c r="A10782" s="415" t="s">
        <v>12817</v>
      </c>
      <c r="B10782" s="415" t="s">
        <v>6265</v>
      </c>
      <c r="C10782" s="414">
        <v>625</v>
      </c>
      <c r="D10782" s="414">
        <v>76.94</v>
      </c>
    </row>
    <row r="10783" spans="1:4" x14ac:dyDescent="0.2">
      <c r="A10783" s="415" t="s">
        <v>12867</v>
      </c>
      <c r="B10783" s="415" t="s">
        <v>6273</v>
      </c>
      <c r="C10783" s="414">
        <v>152</v>
      </c>
      <c r="D10783" s="414">
        <v>18.71</v>
      </c>
    </row>
    <row r="10784" spans="1:4" x14ac:dyDescent="0.2">
      <c r="A10784" s="415" t="s">
        <v>12842</v>
      </c>
      <c r="B10784" s="415" t="s">
        <v>6269</v>
      </c>
      <c r="C10784" s="414">
        <v>189</v>
      </c>
      <c r="D10784" s="414">
        <v>23.27</v>
      </c>
    </row>
    <row r="10785" spans="1:4" x14ac:dyDescent="0.2">
      <c r="A10785" s="415" t="s">
        <v>12837</v>
      </c>
      <c r="B10785" s="415" t="s">
        <v>6269</v>
      </c>
      <c r="C10785" s="414">
        <v>579</v>
      </c>
      <c r="D10785" s="414">
        <v>71.27</v>
      </c>
    </row>
    <row r="10786" spans="1:4" x14ac:dyDescent="0.2">
      <c r="A10786" s="415" t="s">
        <v>12818</v>
      </c>
      <c r="B10786" s="415" t="s">
        <v>6269</v>
      </c>
      <c r="C10786" s="414">
        <v>586.98</v>
      </c>
      <c r="D10786" s="414">
        <v>72.260000000000005</v>
      </c>
    </row>
    <row r="10787" spans="1:4" x14ac:dyDescent="0.2">
      <c r="A10787" s="415" t="s">
        <v>12822</v>
      </c>
      <c r="B10787" s="415" t="s">
        <v>6269</v>
      </c>
      <c r="C10787" s="414">
        <v>200</v>
      </c>
      <c r="D10787" s="414">
        <v>24.62</v>
      </c>
    </row>
    <row r="10788" spans="1:4" x14ac:dyDescent="0.2">
      <c r="A10788" s="415" t="s">
        <v>12835</v>
      </c>
      <c r="B10788" s="415" t="s">
        <v>6273</v>
      </c>
      <c r="C10788" s="414">
        <v>493</v>
      </c>
      <c r="D10788" s="414">
        <v>60.69</v>
      </c>
    </row>
    <row r="10789" spans="1:4" x14ac:dyDescent="0.2">
      <c r="A10789" s="415" t="s">
        <v>12829</v>
      </c>
      <c r="B10789" s="415" t="s">
        <v>6273</v>
      </c>
      <c r="C10789" s="414">
        <v>31</v>
      </c>
      <c r="D10789" s="414">
        <v>3.82</v>
      </c>
    </row>
    <row r="10790" spans="1:4" x14ac:dyDescent="0.2">
      <c r="A10790" s="415" t="s">
        <v>12821</v>
      </c>
      <c r="B10790" s="415" t="s">
        <v>6269</v>
      </c>
      <c r="C10790" s="414">
        <v>156</v>
      </c>
      <c r="D10790" s="414">
        <v>19.2</v>
      </c>
    </row>
    <row r="10791" spans="1:4" x14ac:dyDescent="0.2">
      <c r="A10791" s="415" t="s">
        <v>12840</v>
      </c>
      <c r="B10791" s="415" t="s">
        <v>6269</v>
      </c>
      <c r="C10791" s="414">
        <v>245</v>
      </c>
      <c r="D10791" s="414">
        <v>30.16</v>
      </c>
    </row>
    <row r="10792" spans="1:4" x14ac:dyDescent="0.2">
      <c r="A10792" s="415" t="s">
        <v>12834</v>
      </c>
      <c r="B10792" s="415" t="s">
        <v>6273</v>
      </c>
      <c r="C10792" s="414">
        <v>844.642857142857</v>
      </c>
      <c r="D10792" s="414">
        <v>103.98</v>
      </c>
    </row>
    <row r="10793" spans="1:4" x14ac:dyDescent="0.2">
      <c r="A10793" s="415" t="s">
        <v>12834</v>
      </c>
      <c r="B10793" s="415" t="s">
        <v>6274</v>
      </c>
      <c r="C10793" s="414">
        <v>574.35714285714198</v>
      </c>
      <c r="D10793" s="414">
        <v>68.75</v>
      </c>
    </row>
    <row r="10794" spans="1:4" x14ac:dyDescent="0.2">
      <c r="A10794" s="415" t="s">
        <v>12831</v>
      </c>
      <c r="B10794" s="415" t="s">
        <v>6269</v>
      </c>
      <c r="C10794" s="414">
        <v>301</v>
      </c>
      <c r="D10794" s="414">
        <v>37.049999999999997</v>
      </c>
    </row>
    <row r="10795" spans="1:4" x14ac:dyDescent="0.2">
      <c r="A10795" s="415" t="s">
        <v>12844</v>
      </c>
      <c r="B10795" s="415" t="s">
        <v>6273</v>
      </c>
      <c r="C10795" s="414">
        <v>437</v>
      </c>
      <c r="D10795" s="414">
        <v>53.79</v>
      </c>
    </row>
    <row r="10796" spans="1:4" x14ac:dyDescent="0.2">
      <c r="A10796" s="415" t="s">
        <v>12832</v>
      </c>
      <c r="B10796" s="415" t="s">
        <v>6273</v>
      </c>
      <c r="C10796" s="414">
        <v>1032</v>
      </c>
      <c r="D10796" s="414">
        <v>127.04</v>
      </c>
    </row>
    <row r="10797" spans="1:4" x14ac:dyDescent="0.2">
      <c r="A10797" s="415" t="s">
        <v>12838</v>
      </c>
      <c r="B10797" s="415" t="s">
        <v>6273</v>
      </c>
      <c r="C10797" s="414">
        <v>318</v>
      </c>
      <c r="D10797" s="414">
        <v>39.15</v>
      </c>
    </row>
    <row r="10798" spans="1:4" x14ac:dyDescent="0.2">
      <c r="A10798" s="415" t="s">
        <v>12853</v>
      </c>
      <c r="B10798" s="415" t="s">
        <v>6273</v>
      </c>
      <c r="C10798" s="414">
        <v>238</v>
      </c>
      <c r="D10798" s="414">
        <v>29.3</v>
      </c>
    </row>
    <row r="10799" spans="1:4" x14ac:dyDescent="0.2">
      <c r="A10799" s="415" t="s">
        <v>12833</v>
      </c>
      <c r="B10799" s="415" t="s">
        <v>6273</v>
      </c>
      <c r="C10799" s="414">
        <v>122</v>
      </c>
      <c r="D10799" s="414">
        <v>15.02</v>
      </c>
    </row>
    <row r="10800" spans="1:4" x14ac:dyDescent="0.2">
      <c r="A10800" s="415" t="s">
        <v>12852</v>
      </c>
      <c r="B10800" s="415" t="s">
        <v>6277</v>
      </c>
      <c r="C10800" s="414">
        <v>285</v>
      </c>
      <c r="D10800" s="414">
        <v>35.08</v>
      </c>
    </row>
    <row r="10801" spans="1:4" x14ac:dyDescent="0.2">
      <c r="A10801" s="415" t="s">
        <v>12855</v>
      </c>
      <c r="B10801" s="415" t="s">
        <v>1121</v>
      </c>
      <c r="C10801" s="414">
        <v>182</v>
      </c>
      <c r="D10801" s="414">
        <v>89.56</v>
      </c>
    </row>
    <row r="10802" spans="1:4" x14ac:dyDescent="0.2">
      <c r="A10802" s="415" t="s">
        <v>12847</v>
      </c>
      <c r="B10802" s="415" t="s">
        <v>6277</v>
      </c>
      <c r="C10802" s="414">
        <v>149</v>
      </c>
      <c r="D10802" s="414">
        <v>18.34</v>
      </c>
    </row>
    <row r="10803" spans="1:4" x14ac:dyDescent="0.2">
      <c r="A10803" s="415" t="s">
        <v>12857</v>
      </c>
      <c r="B10803" s="415" t="s">
        <v>6273</v>
      </c>
      <c r="C10803" s="414">
        <v>46</v>
      </c>
      <c r="D10803" s="414">
        <v>5.66</v>
      </c>
    </row>
    <row r="10804" spans="1:4" x14ac:dyDescent="0.2">
      <c r="A10804" s="415" t="s">
        <v>6882</v>
      </c>
      <c r="B10804" s="415" t="s">
        <v>6281</v>
      </c>
      <c r="C10804" s="414">
        <v>0.35839598997493699</v>
      </c>
      <c r="D10804" s="414">
        <v>0.04</v>
      </c>
    </row>
    <row r="10805" spans="1:4" x14ac:dyDescent="0.2">
      <c r="A10805" s="415" t="s">
        <v>6882</v>
      </c>
      <c r="B10805" s="415" t="s">
        <v>6282</v>
      </c>
      <c r="C10805" s="414">
        <v>1.0716040100250599</v>
      </c>
      <c r="D10805" s="414">
        <v>0.13</v>
      </c>
    </row>
    <row r="10806" spans="1:4" x14ac:dyDescent="0.2">
      <c r="A10806" s="415" t="s">
        <v>12856</v>
      </c>
      <c r="B10806" s="415" t="s">
        <v>6265</v>
      </c>
      <c r="C10806" s="414">
        <v>10</v>
      </c>
      <c r="D10806" s="414">
        <v>1.23</v>
      </c>
    </row>
    <row r="10807" spans="1:4" x14ac:dyDescent="0.2">
      <c r="A10807" s="415" t="s">
        <v>12872</v>
      </c>
      <c r="B10807" s="415" t="s">
        <v>5849</v>
      </c>
      <c r="C10807" s="414">
        <v>4433.76063829749</v>
      </c>
      <c r="D10807" s="414">
        <v>545.79999999999995</v>
      </c>
    </row>
    <row r="10808" spans="1:4" x14ac:dyDescent="0.2">
      <c r="A10808" s="415" t="s">
        <v>7435</v>
      </c>
      <c r="B10808" s="415" t="s">
        <v>1107</v>
      </c>
      <c r="C10808" s="414">
        <v>2410</v>
      </c>
      <c r="D10808" s="414">
        <v>1314.17</v>
      </c>
    </row>
    <row r="10809" spans="1:4" x14ac:dyDescent="0.2">
      <c r="A10809" s="415" t="s">
        <v>11049</v>
      </c>
      <c r="B10809" s="415" t="s">
        <v>3270</v>
      </c>
      <c r="C10809" s="414">
        <v>0</v>
      </c>
      <c r="D10809" s="414">
        <v>0</v>
      </c>
    </row>
    <row r="10810" spans="1:4" x14ac:dyDescent="0.2">
      <c r="A10810" s="415" t="s">
        <v>11049</v>
      </c>
      <c r="B10810" s="415" t="s">
        <v>3271</v>
      </c>
      <c r="C10810" s="414">
        <v>0</v>
      </c>
      <c r="D10810" s="414">
        <v>0</v>
      </c>
    </row>
    <row r="10811" spans="1:4" x14ac:dyDescent="0.2">
      <c r="A10811" s="415" t="s">
        <v>11049</v>
      </c>
      <c r="B10811" s="415" t="s">
        <v>3274</v>
      </c>
      <c r="C10811" s="414">
        <v>27260.526315789401</v>
      </c>
      <c r="D10811" s="414">
        <v>9004.15</v>
      </c>
    </row>
    <row r="10812" spans="1:4" x14ac:dyDescent="0.2">
      <c r="A10812" s="415" t="s">
        <v>11049</v>
      </c>
      <c r="B10812" s="415" t="s">
        <v>3277</v>
      </c>
      <c r="C10812" s="414">
        <v>17628.473684210501</v>
      </c>
      <c r="D10812" s="414">
        <v>5538.87</v>
      </c>
    </row>
    <row r="10813" spans="1:4" x14ac:dyDescent="0.2">
      <c r="A10813" s="415" t="s">
        <v>11049</v>
      </c>
      <c r="B10813" s="415" t="s">
        <v>3275</v>
      </c>
      <c r="C10813" s="414">
        <v>-8178.1578947368398</v>
      </c>
      <c r="D10813" s="414">
        <v>-1339.58</v>
      </c>
    </row>
    <row r="10814" spans="1:4" x14ac:dyDescent="0.2">
      <c r="A10814" s="415" t="s">
        <v>11049</v>
      </c>
      <c r="B10814" s="415" t="s">
        <v>3278</v>
      </c>
      <c r="C10814" s="414">
        <v>-5288.54210526315</v>
      </c>
      <c r="D10814" s="414">
        <v>-866.26</v>
      </c>
    </row>
    <row r="10815" spans="1:4" x14ac:dyDescent="0.2">
      <c r="A10815" s="415" t="s">
        <v>11049</v>
      </c>
      <c r="B10815" s="415" t="s">
        <v>3276</v>
      </c>
      <c r="C10815" s="414">
        <v>-19082.368421052601</v>
      </c>
      <c r="D10815" s="414">
        <v>-2289.88</v>
      </c>
    </row>
    <row r="10816" spans="1:4" x14ac:dyDescent="0.2">
      <c r="A10816" s="415" t="s">
        <v>11049</v>
      </c>
      <c r="B10816" s="415" t="s">
        <v>3279</v>
      </c>
      <c r="C10816" s="414">
        <v>-12339.9315789473</v>
      </c>
      <c r="D10816" s="414">
        <v>-1480.79</v>
      </c>
    </row>
    <row r="10817" spans="1:4" x14ac:dyDescent="0.2">
      <c r="A10817" s="415" t="s">
        <v>11050</v>
      </c>
      <c r="B10817" s="415" t="s">
        <v>3270</v>
      </c>
      <c r="C10817" s="414">
        <v>0</v>
      </c>
      <c r="D10817" s="414">
        <v>0</v>
      </c>
    </row>
    <row r="10818" spans="1:4" x14ac:dyDescent="0.2">
      <c r="A10818" s="415" t="s">
        <v>11050</v>
      </c>
      <c r="B10818" s="415" t="s">
        <v>3271</v>
      </c>
      <c r="C10818" s="414">
        <v>0</v>
      </c>
      <c r="D10818" s="414">
        <v>0</v>
      </c>
    </row>
    <row r="10819" spans="1:4" x14ac:dyDescent="0.2">
      <c r="A10819" s="415" t="s">
        <v>11050</v>
      </c>
      <c r="B10819" s="415" t="s">
        <v>3274</v>
      </c>
      <c r="C10819" s="414">
        <v>0</v>
      </c>
      <c r="D10819" s="414">
        <v>0</v>
      </c>
    </row>
    <row r="10820" spans="1:4" x14ac:dyDescent="0.2">
      <c r="A10820" s="415" t="s">
        <v>11050</v>
      </c>
      <c r="B10820" s="415" t="s">
        <v>3277</v>
      </c>
      <c r="C10820" s="414">
        <v>15951</v>
      </c>
      <c r="D10820" s="414">
        <v>5011.8</v>
      </c>
    </row>
    <row r="10821" spans="1:4" x14ac:dyDescent="0.2">
      <c r="A10821" s="415" t="s">
        <v>11050</v>
      </c>
      <c r="B10821" s="415" t="s">
        <v>3275</v>
      </c>
      <c r="C10821" s="414">
        <v>0</v>
      </c>
      <c r="D10821" s="414">
        <v>0</v>
      </c>
    </row>
    <row r="10822" spans="1:4" x14ac:dyDescent="0.2">
      <c r="A10822" s="415" t="s">
        <v>11050</v>
      </c>
      <c r="B10822" s="415" t="s">
        <v>3278</v>
      </c>
      <c r="C10822" s="414">
        <v>-4785.3</v>
      </c>
      <c r="D10822" s="414">
        <v>-783.83</v>
      </c>
    </row>
    <row r="10823" spans="1:4" x14ac:dyDescent="0.2">
      <c r="A10823" s="415" t="s">
        <v>11050</v>
      </c>
      <c r="B10823" s="415" t="s">
        <v>3276</v>
      </c>
      <c r="C10823" s="414">
        <v>0</v>
      </c>
      <c r="D10823" s="414">
        <v>0</v>
      </c>
    </row>
    <row r="10824" spans="1:4" x14ac:dyDescent="0.2">
      <c r="A10824" s="415" t="s">
        <v>11050</v>
      </c>
      <c r="B10824" s="415" t="s">
        <v>3279</v>
      </c>
      <c r="C10824" s="414">
        <v>-11165.7</v>
      </c>
      <c r="D10824" s="414">
        <v>-1339.88</v>
      </c>
    </row>
    <row r="10825" spans="1:4" x14ac:dyDescent="0.2">
      <c r="A10825" s="415" t="s">
        <v>11051</v>
      </c>
      <c r="B10825" s="415" t="s">
        <v>3270</v>
      </c>
      <c r="C10825" s="414">
        <v>0</v>
      </c>
      <c r="D10825" s="414">
        <v>0</v>
      </c>
    </row>
    <row r="10826" spans="1:4" x14ac:dyDescent="0.2">
      <c r="A10826" s="415" t="s">
        <v>11051</v>
      </c>
      <c r="B10826" s="415" t="s">
        <v>3271</v>
      </c>
      <c r="C10826" s="414">
        <v>0</v>
      </c>
      <c r="D10826" s="414">
        <v>0</v>
      </c>
    </row>
    <row r="10827" spans="1:4" x14ac:dyDescent="0.2">
      <c r="A10827" s="415" t="s">
        <v>11051</v>
      </c>
      <c r="B10827" s="415" t="s">
        <v>3274</v>
      </c>
      <c r="C10827" s="414">
        <v>0</v>
      </c>
      <c r="D10827" s="414">
        <v>0</v>
      </c>
    </row>
    <row r="10828" spans="1:4" x14ac:dyDescent="0.2">
      <c r="A10828" s="415" t="s">
        <v>11051</v>
      </c>
      <c r="B10828" s="415" t="s">
        <v>3277</v>
      </c>
      <c r="C10828" s="414">
        <v>25230</v>
      </c>
      <c r="D10828" s="414">
        <v>7927.27</v>
      </c>
    </row>
    <row r="10829" spans="1:4" x14ac:dyDescent="0.2">
      <c r="A10829" s="415" t="s">
        <v>11051</v>
      </c>
      <c r="B10829" s="415" t="s">
        <v>3275</v>
      </c>
      <c r="C10829" s="414">
        <v>0</v>
      </c>
      <c r="D10829" s="414">
        <v>0</v>
      </c>
    </row>
    <row r="10830" spans="1:4" x14ac:dyDescent="0.2">
      <c r="A10830" s="415" t="s">
        <v>11051</v>
      </c>
      <c r="B10830" s="415" t="s">
        <v>3278</v>
      </c>
      <c r="C10830" s="414">
        <v>-7569</v>
      </c>
      <c r="D10830" s="414">
        <v>-1239.8</v>
      </c>
    </row>
    <row r="10831" spans="1:4" x14ac:dyDescent="0.2">
      <c r="A10831" s="415" t="s">
        <v>11051</v>
      </c>
      <c r="B10831" s="415" t="s">
        <v>3276</v>
      </c>
      <c r="C10831" s="414">
        <v>0</v>
      </c>
      <c r="D10831" s="414">
        <v>0</v>
      </c>
    </row>
    <row r="10832" spans="1:4" x14ac:dyDescent="0.2">
      <c r="A10832" s="415" t="s">
        <v>11051</v>
      </c>
      <c r="B10832" s="415" t="s">
        <v>3279</v>
      </c>
      <c r="C10832" s="414">
        <v>-17661</v>
      </c>
      <c r="D10832" s="414">
        <v>-2119.3200000000002</v>
      </c>
    </row>
    <row r="10833" spans="1:4" x14ac:dyDescent="0.2">
      <c r="A10833" s="415" t="s">
        <v>12517</v>
      </c>
      <c r="B10833" s="415" t="s">
        <v>5537</v>
      </c>
      <c r="C10833" s="414">
        <v>4751</v>
      </c>
      <c r="D10833" s="414">
        <v>601</v>
      </c>
    </row>
    <row r="10834" spans="1:4" x14ac:dyDescent="0.2">
      <c r="A10834" s="415" t="s">
        <v>6884</v>
      </c>
      <c r="B10834" s="415" t="s">
        <v>6249</v>
      </c>
      <c r="C10834" s="414">
        <v>55.464270432177997</v>
      </c>
      <c r="D10834" s="414">
        <v>6.83</v>
      </c>
    </row>
    <row r="10835" spans="1:4" x14ac:dyDescent="0.2">
      <c r="A10835" s="415" t="s">
        <v>6884</v>
      </c>
      <c r="B10835" s="415" t="s">
        <v>6250</v>
      </c>
      <c r="C10835" s="414">
        <v>138.965729567822</v>
      </c>
      <c r="D10835" s="414">
        <v>16.63</v>
      </c>
    </row>
    <row r="10836" spans="1:4" x14ac:dyDescent="0.2">
      <c r="A10836" s="415" t="s">
        <v>12774</v>
      </c>
      <c r="B10836" s="415" t="s">
        <v>6257</v>
      </c>
      <c r="C10836" s="414">
        <v>1577</v>
      </c>
      <c r="D10836" s="414">
        <v>194.13</v>
      </c>
    </row>
    <row r="10837" spans="1:4" x14ac:dyDescent="0.2">
      <c r="A10837" s="415" t="s">
        <v>6883</v>
      </c>
      <c r="B10837" s="415" t="s">
        <v>6269</v>
      </c>
      <c r="C10837" s="414">
        <v>1158.4415584415499</v>
      </c>
      <c r="D10837" s="414">
        <v>142.6</v>
      </c>
    </row>
    <row r="10838" spans="1:4" x14ac:dyDescent="0.2">
      <c r="A10838" s="415" t="s">
        <v>6883</v>
      </c>
      <c r="B10838" s="415" t="s">
        <v>6270</v>
      </c>
      <c r="C10838" s="414">
        <v>625.55844155844102</v>
      </c>
      <c r="D10838" s="414">
        <v>74.88</v>
      </c>
    </row>
    <row r="10839" spans="1:4" x14ac:dyDescent="0.2">
      <c r="A10839" s="415" t="s">
        <v>6973</v>
      </c>
      <c r="B10839" s="415" t="s">
        <v>4918</v>
      </c>
      <c r="C10839" s="414">
        <v>139616.71799999999</v>
      </c>
      <c r="D10839" s="414">
        <v>0</v>
      </c>
    </row>
    <row r="10840" spans="1:4" x14ac:dyDescent="0.2">
      <c r="A10840" s="415" t="s">
        <v>12714</v>
      </c>
      <c r="B10840" s="415" t="s">
        <v>6245</v>
      </c>
      <c r="C10840" s="414">
        <v>5840</v>
      </c>
      <c r="D10840" s="414">
        <v>718.9</v>
      </c>
    </row>
  </sheetData>
  <sheetProtection sheet="1" objects="1" scenarios="1" formatColumns="0" deleteRows="0" sort="0" autoFilter="0"/>
  <autoFilter ref="A2:D2"/>
  <sortState ref="B4452:B4876">
    <sortCondition descending="1" ref="B4452"/>
  </sortState>
  <phoneticPr fontId="6" type="noConversion"/>
  <pageMargins left="0.39370078740157483" right="0.39370078740157483" top="0.59055118110236227" bottom="0.59055118110236227" header="0.51181102362204722" footer="0.51181102362204722"/>
  <pageSetup paperSize="9" fitToHeight="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zoomScaleNormal="100" workbookViewId="0">
      <selection activeCell="A3" sqref="A3"/>
    </sheetView>
  </sheetViews>
  <sheetFormatPr baseColWidth="10" defaultRowHeight="12.75" x14ac:dyDescent="0.2"/>
  <cols>
    <col min="1" max="1" width="35.85546875" style="251" customWidth="1"/>
    <col min="2" max="2" width="22.140625" style="251" customWidth="1"/>
    <col min="3" max="3" width="26.7109375" style="252" customWidth="1"/>
    <col min="4" max="4" width="19.28515625" style="253" customWidth="1"/>
    <col min="5" max="5" width="29.7109375" style="9" customWidth="1"/>
    <col min="6" max="6" width="24.85546875" style="9" customWidth="1"/>
    <col min="7" max="16384" width="11.42578125" style="9"/>
  </cols>
  <sheetData>
    <row r="1" spans="1:6" x14ac:dyDescent="0.2">
      <c r="A1" s="241" t="s">
        <v>1496</v>
      </c>
      <c r="B1" s="242" t="str">
        <f>Deckblatt!B9</f>
        <v>11YR000000018725</v>
      </c>
      <c r="C1" s="248" t="s">
        <v>4946</v>
      </c>
      <c r="D1" s="249" t="str">
        <f>Deckblatt!B10&amp;"-0"&amp;Deckblatt!B11</f>
        <v>10001102-01</v>
      </c>
      <c r="E1" s="8" t="s">
        <v>729</v>
      </c>
      <c r="F1" s="237" t="s">
        <v>730</v>
      </c>
    </row>
    <row r="2" spans="1:6" s="6" customFormat="1" ht="78.75" x14ac:dyDescent="0.2">
      <c r="A2" s="26" t="s">
        <v>2084</v>
      </c>
      <c r="B2" s="239" t="s">
        <v>4945</v>
      </c>
      <c r="C2" s="250" t="s">
        <v>5754</v>
      </c>
      <c r="D2" s="115" t="s">
        <v>6009</v>
      </c>
      <c r="E2" s="247" t="s">
        <v>3284</v>
      </c>
      <c r="F2" s="240" t="s">
        <v>5945</v>
      </c>
    </row>
    <row r="3" spans="1:6" s="6" customFormat="1" x14ac:dyDescent="0.2">
      <c r="A3" s="251"/>
      <c r="B3" s="251"/>
      <c r="C3" s="252"/>
      <c r="D3" s="253"/>
      <c r="E3" s="27"/>
    </row>
    <row r="4" spans="1:6" x14ac:dyDescent="0.2">
      <c r="E4" s="27"/>
    </row>
    <row r="5" spans="1:6" x14ac:dyDescent="0.2">
      <c r="E5" s="124" t="s">
        <v>5861</v>
      </c>
    </row>
    <row r="6" spans="1:6" x14ac:dyDescent="0.2">
      <c r="E6" s="124" t="s">
        <v>6800</v>
      </c>
    </row>
    <row r="7" spans="1:6" x14ac:dyDescent="0.2">
      <c r="E7" s="124" t="s">
        <v>6397</v>
      </c>
    </row>
  </sheetData>
  <sheetProtection sheet="1" objects="1" scenarios="1" formatColumns="0" deleteRows="0" sort="0" autoFilter="0"/>
  <autoFilter ref="A2:D2"/>
  <pageMargins left="0.39370078740157483" right="0.39370078740157483" top="0.59055118110236227" bottom="0.59055118110236227" header="0.51181102362204722" footer="0.51181102362204722"/>
  <pageSetup paperSize="9"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F6062"/>
  <sheetViews>
    <sheetView workbookViewId="0">
      <selection activeCell="A3" sqref="A3"/>
    </sheetView>
  </sheetViews>
  <sheetFormatPr baseColWidth="10" defaultRowHeight="12.75" x14ac:dyDescent="0.2"/>
  <cols>
    <col min="1" max="1" width="36.140625" style="367" customWidth="1"/>
    <col min="2" max="2" width="22.140625" style="367" customWidth="1"/>
    <col min="3" max="4" width="19.28515625" style="360" customWidth="1"/>
    <col min="5" max="5" width="37.85546875" style="64" customWidth="1"/>
    <col min="6" max="16384" width="11.42578125" style="9"/>
  </cols>
  <sheetData>
    <row r="1" spans="1:6" x14ac:dyDescent="0.2">
      <c r="A1" s="8" t="s">
        <v>1496</v>
      </c>
      <c r="B1" s="254" t="str">
        <f>Deckblatt!B9</f>
        <v>11YR000000018725</v>
      </c>
      <c r="C1" s="255" t="s">
        <v>4946</v>
      </c>
      <c r="D1" s="254" t="str">
        <f>Deckblatt!B10&amp;"-0"&amp;Deckblatt!B11</f>
        <v>10001102-01</v>
      </c>
      <c r="E1" s="132" t="s">
        <v>728</v>
      </c>
    </row>
    <row r="2" spans="1:6" s="6" customFormat="1" ht="45" x14ac:dyDescent="0.2">
      <c r="A2" s="239" t="s">
        <v>2084</v>
      </c>
      <c r="B2" s="239" t="s">
        <v>5977</v>
      </c>
      <c r="C2" s="239" t="s">
        <v>5250</v>
      </c>
      <c r="D2" s="239" t="s">
        <v>5220</v>
      </c>
      <c r="E2" s="133" t="s">
        <v>5221</v>
      </c>
    </row>
    <row r="3" spans="1:6" s="6" customFormat="1" x14ac:dyDescent="0.2">
      <c r="A3" s="413" t="s">
        <v>6885</v>
      </c>
      <c r="B3" s="413" t="s">
        <v>1141</v>
      </c>
      <c r="C3" s="412">
        <v>0</v>
      </c>
      <c r="D3" s="412">
        <v>0</v>
      </c>
      <c r="E3" s="227"/>
      <c r="F3" s="227"/>
    </row>
    <row r="4" spans="1:6" x14ac:dyDescent="0.2">
      <c r="A4" s="413" t="s">
        <v>6886</v>
      </c>
      <c r="B4" s="413" t="s">
        <v>1141</v>
      </c>
      <c r="C4" s="412">
        <v>0</v>
      </c>
      <c r="D4" s="412">
        <v>0</v>
      </c>
    </row>
    <row r="5" spans="1:6" x14ac:dyDescent="0.2">
      <c r="A5" s="413" t="s">
        <v>6887</v>
      </c>
      <c r="B5" s="413" t="s">
        <v>1141</v>
      </c>
      <c r="C5" s="412">
        <v>0</v>
      </c>
      <c r="D5" s="412">
        <v>2.6320000000000001</v>
      </c>
    </row>
    <row r="6" spans="1:6" x14ac:dyDescent="0.2">
      <c r="A6" s="413" t="s">
        <v>6888</v>
      </c>
      <c r="B6" s="413" t="s">
        <v>1141</v>
      </c>
      <c r="C6" s="412">
        <v>0</v>
      </c>
      <c r="D6" s="412">
        <v>5.0270000000000001</v>
      </c>
    </row>
    <row r="7" spans="1:6" x14ac:dyDescent="0.2">
      <c r="A7" s="413" t="s">
        <v>6889</v>
      </c>
      <c r="B7" s="413" t="s">
        <v>1141</v>
      </c>
      <c r="C7" s="412">
        <v>526.12800000000004</v>
      </c>
      <c r="D7" s="412">
        <v>2.7149999999999999</v>
      </c>
    </row>
    <row r="8" spans="1:6" x14ac:dyDescent="0.2">
      <c r="A8" s="413" t="s">
        <v>6890</v>
      </c>
      <c r="B8" s="413" t="s">
        <v>1141</v>
      </c>
      <c r="C8" s="412">
        <v>100.21299999999999</v>
      </c>
      <c r="D8" s="412">
        <v>1.87</v>
      </c>
    </row>
    <row r="9" spans="1:6" x14ac:dyDescent="0.2">
      <c r="A9" s="413" t="s">
        <v>6891</v>
      </c>
      <c r="B9" s="413" t="s">
        <v>1141</v>
      </c>
      <c r="C9" s="412">
        <v>116.846</v>
      </c>
      <c r="D9" s="412">
        <v>2.762</v>
      </c>
    </row>
    <row r="10" spans="1:6" x14ac:dyDescent="0.2">
      <c r="A10" s="413" t="s">
        <v>6892</v>
      </c>
      <c r="B10" s="413" t="s">
        <v>1141</v>
      </c>
      <c r="C10" s="412">
        <v>0</v>
      </c>
      <c r="D10" s="412">
        <v>0</v>
      </c>
    </row>
    <row r="11" spans="1:6" x14ac:dyDescent="0.2">
      <c r="A11" s="413" t="s">
        <v>6893</v>
      </c>
      <c r="B11" s="413" t="s">
        <v>1141</v>
      </c>
      <c r="C11" s="412">
        <v>386.56900000000002</v>
      </c>
      <c r="D11" s="412">
        <v>7.2140000000000004</v>
      </c>
    </row>
    <row r="12" spans="1:6" x14ac:dyDescent="0.2">
      <c r="A12" s="413" t="s">
        <v>6894</v>
      </c>
      <c r="B12" s="413" t="s">
        <v>1141</v>
      </c>
      <c r="C12" s="412">
        <v>388.61</v>
      </c>
      <c r="D12" s="412">
        <v>7.2530000000000001</v>
      </c>
    </row>
    <row r="13" spans="1:6" x14ac:dyDescent="0.2">
      <c r="A13" s="413" t="s">
        <v>6895</v>
      </c>
      <c r="B13" s="413" t="s">
        <v>1141</v>
      </c>
      <c r="C13" s="412">
        <v>600.78899999999999</v>
      </c>
      <c r="D13" s="412">
        <v>11.212</v>
      </c>
    </row>
    <row r="14" spans="1:6" x14ac:dyDescent="0.2">
      <c r="A14" s="413" t="s">
        <v>6896</v>
      </c>
      <c r="B14" s="413" t="s">
        <v>1141</v>
      </c>
      <c r="C14" s="412">
        <v>0</v>
      </c>
      <c r="D14" s="412">
        <v>0</v>
      </c>
    </row>
    <row r="15" spans="1:6" x14ac:dyDescent="0.2">
      <c r="A15" s="413" t="s">
        <v>6897</v>
      </c>
      <c r="B15" s="413" t="s">
        <v>1141</v>
      </c>
      <c r="C15" s="412">
        <v>0.28100000000000003</v>
      </c>
      <c r="D15" s="412">
        <v>5.0000000000000001E-3</v>
      </c>
    </row>
    <row r="16" spans="1:6" x14ac:dyDescent="0.2">
      <c r="A16" s="413" t="s">
        <v>6898</v>
      </c>
      <c r="B16" s="413" t="s">
        <v>1141</v>
      </c>
      <c r="C16" s="412">
        <v>523.13599999999997</v>
      </c>
      <c r="D16" s="412">
        <v>9.7629999999999999</v>
      </c>
    </row>
    <row r="17" spans="1:4" x14ac:dyDescent="0.2">
      <c r="A17" s="413" t="s">
        <v>6899</v>
      </c>
      <c r="B17" s="413" t="s">
        <v>1141</v>
      </c>
      <c r="C17" s="412">
        <v>1464.61</v>
      </c>
      <c r="D17" s="412">
        <v>27.334</v>
      </c>
    </row>
    <row r="18" spans="1:4" x14ac:dyDescent="0.2">
      <c r="A18" s="413" t="s">
        <v>6900</v>
      </c>
      <c r="B18" s="413" t="s">
        <v>1141</v>
      </c>
      <c r="C18" s="412">
        <v>564.26700000000005</v>
      </c>
      <c r="D18" s="412">
        <v>10.531000000000001</v>
      </c>
    </row>
    <row r="19" spans="1:4" x14ac:dyDescent="0.2">
      <c r="A19" s="413" t="s">
        <v>6901</v>
      </c>
      <c r="B19" s="413" t="s">
        <v>1141</v>
      </c>
      <c r="C19" s="412">
        <v>0</v>
      </c>
      <c r="D19" s="412">
        <v>0</v>
      </c>
    </row>
    <row r="20" spans="1:4" x14ac:dyDescent="0.2">
      <c r="A20" s="413" t="s">
        <v>6902</v>
      </c>
      <c r="B20" s="413" t="s">
        <v>1141</v>
      </c>
      <c r="C20" s="412">
        <v>1439.193</v>
      </c>
      <c r="D20" s="412">
        <v>26.859000000000002</v>
      </c>
    </row>
    <row r="21" spans="1:4" x14ac:dyDescent="0.2">
      <c r="A21" s="413" t="s">
        <v>6903</v>
      </c>
      <c r="B21" s="413" t="s">
        <v>1141</v>
      </c>
      <c r="C21" s="412">
        <v>661.54499999999996</v>
      </c>
      <c r="D21" s="412">
        <v>12.346</v>
      </c>
    </row>
    <row r="22" spans="1:4" x14ac:dyDescent="0.2">
      <c r="A22" s="413" t="s">
        <v>6904</v>
      </c>
      <c r="B22" s="413" t="s">
        <v>1141</v>
      </c>
      <c r="C22" s="412">
        <v>359.53399999999999</v>
      </c>
      <c r="D22" s="412">
        <v>6.71</v>
      </c>
    </row>
    <row r="23" spans="1:4" x14ac:dyDescent="0.2">
      <c r="A23" s="413" t="s">
        <v>6905</v>
      </c>
      <c r="B23" s="413" t="s">
        <v>1141</v>
      </c>
      <c r="C23" s="412">
        <v>4376.7719999999999</v>
      </c>
      <c r="D23" s="412">
        <v>22.585999999999999</v>
      </c>
    </row>
    <row r="24" spans="1:4" x14ac:dyDescent="0.2">
      <c r="A24" s="413" t="s">
        <v>6906</v>
      </c>
      <c r="B24" s="413" t="s">
        <v>1141</v>
      </c>
      <c r="C24" s="412">
        <v>94.55</v>
      </c>
      <c r="D24" s="412">
        <v>1.7649999999999999</v>
      </c>
    </row>
    <row r="25" spans="1:4" x14ac:dyDescent="0.2">
      <c r="A25" s="413" t="s">
        <v>6907</v>
      </c>
      <c r="B25" s="413" t="s">
        <v>1141</v>
      </c>
      <c r="C25" s="412">
        <v>3047.991</v>
      </c>
      <c r="D25" s="412">
        <v>15.728999999999999</v>
      </c>
    </row>
    <row r="26" spans="1:4" x14ac:dyDescent="0.2">
      <c r="A26" s="413" t="s">
        <v>6908</v>
      </c>
      <c r="B26" s="413" t="s">
        <v>1141</v>
      </c>
      <c r="C26" s="412">
        <v>20204.144</v>
      </c>
      <c r="D26" s="412">
        <v>104.262</v>
      </c>
    </row>
    <row r="27" spans="1:4" x14ac:dyDescent="0.2">
      <c r="A27" s="413" t="s">
        <v>6909</v>
      </c>
      <c r="B27" s="413" t="s">
        <v>1141</v>
      </c>
      <c r="C27" s="412">
        <v>565.47</v>
      </c>
      <c r="D27" s="412">
        <v>10.553000000000001</v>
      </c>
    </row>
    <row r="28" spans="1:4" x14ac:dyDescent="0.2">
      <c r="A28" s="413" t="s">
        <v>6910</v>
      </c>
      <c r="B28" s="413" t="s">
        <v>1139</v>
      </c>
      <c r="C28" s="412">
        <v>3184.645</v>
      </c>
      <c r="D28" s="412">
        <v>103.55500000000001</v>
      </c>
    </row>
    <row r="29" spans="1:4" x14ac:dyDescent="0.2">
      <c r="A29" s="413" t="s">
        <v>6911</v>
      </c>
      <c r="B29" s="413" t="s">
        <v>1153</v>
      </c>
      <c r="C29" s="412">
        <v>14144.383</v>
      </c>
      <c r="D29" s="412">
        <v>459.93200000000002</v>
      </c>
    </row>
    <row r="30" spans="1:4" x14ac:dyDescent="0.2">
      <c r="A30" s="413" t="s">
        <v>6912</v>
      </c>
      <c r="B30" s="413" t="s">
        <v>1155</v>
      </c>
      <c r="C30" s="412">
        <v>39137.667999999998</v>
      </c>
      <c r="D30" s="412">
        <v>201.96700000000001</v>
      </c>
    </row>
    <row r="31" spans="1:4" x14ac:dyDescent="0.2">
      <c r="A31" s="413" t="s">
        <v>6913</v>
      </c>
      <c r="B31" s="413" t="s">
        <v>1155</v>
      </c>
      <c r="C31" s="412">
        <v>182.887</v>
      </c>
      <c r="D31" s="412">
        <v>15.423</v>
      </c>
    </row>
    <row r="32" spans="1:4" x14ac:dyDescent="0.2">
      <c r="A32" s="413" t="s">
        <v>6914</v>
      </c>
      <c r="B32" s="413" t="s">
        <v>1155</v>
      </c>
      <c r="C32" s="412">
        <v>12732.877</v>
      </c>
      <c r="D32" s="412">
        <v>65.706999999999994</v>
      </c>
    </row>
    <row r="33" spans="1:4" x14ac:dyDescent="0.2">
      <c r="A33" s="413" t="s">
        <v>6915</v>
      </c>
      <c r="B33" s="413" t="s">
        <v>1153</v>
      </c>
      <c r="C33" s="412">
        <v>10206.349</v>
      </c>
      <c r="D33" s="412">
        <v>331.87900000000002</v>
      </c>
    </row>
    <row r="34" spans="1:4" x14ac:dyDescent="0.2">
      <c r="A34" s="413" t="s">
        <v>6916</v>
      </c>
      <c r="B34" s="413" t="s">
        <v>1153</v>
      </c>
      <c r="C34" s="412">
        <v>687.01</v>
      </c>
      <c r="D34" s="412">
        <v>34.005000000000003</v>
      </c>
    </row>
    <row r="35" spans="1:4" x14ac:dyDescent="0.2">
      <c r="A35" s="413" t="s">
        <v>6917</v>
      </c>
      <c r="B35" s="413" t="s">
        <v>1155</v>
      </c>
      <c r="C35" s="412">
        <v>2824.3</v>
      </c>
      <c r="D35" s="412">
        <v>52.709000000000003</v>
      </c>
    </row>
    <row r="36" spans="1:4" x14ac:dyDescent="0.2">
      <c r="A36" s="413" t="s">
        <v>6918</v>
      </c>
      <c r="B36" s="413" t="s">
        <v>1155</v>
      </c>
      <c r="C36" s="412">
        <v>25466.095000000001</v>
      </c>
      <c r="D36" s="412">
        <v>131.416</v>
      </c>
    </row>
    <row r="37" spans="1:4" x14ac:dyDescent="0.2">
      <c r="A37" s="413" t="s">
        <v>6919</v>
      </c>
      <c r="B37" s="413" t="s">
        <v>1155</v>
      </c>
      <c r="C37" s="412">
        <v>31407.276999999998</v>
      </c>
      <c r="D37" s="412">
        <v>162.07499999999999</v>
      </c>
    </row>
    <row r="38" spans="1:4" x14ac:dyDescent="0.2">
      <c r="A38" s="413" t="s">
        <v>6920</v>
      </c>
      <c r="B38" s="413" t="s">
        <v>1153</v>
      </c>
      <c r="C38" s="412">
        <v>6313.69</v>
      </c>
      <c r="D38" s="412">
        <v>205.30199999999999</v>
      </c>
    </row>
    <row r="39" spans="1:4" x14ac:dyDescent="0.2">
      <c r="A39" s="413" t="s">
        <v>6921</v>
      </c>
      <c r="B39" s="413" t="s">
        <v>1153</v>
      </c>
      <c r="C39" s="412">
        <v>6670.9480000000003</v>
      </c>
      <c r="D39" s="412">
        <v>216.91900000000001</v>
      </c>
    </row>
    <row r="40" spans="1:4" x14ac:dyDescent="0.2">
      <c r="A40" s="413" t="s">
        <v>6922</v>
      </c>
      <c r="B40" s="413" t="s">
        <v>1153</v>
      </c>
      <c r="C40" s="412">
        <v>8833.5580000000009</v>
      </c>
      <c r="D40" s="412">
        <v>287.24</v>
      </c>
    </row>
    <row r="41" spans="1:4" x14ac:dyDescent="0.2">
      <c r="A41" s="413" t="s">
        <v>6923</v>
      </c>
      <c r="B41" s="413" t="s">
        <v>1153</v>
      </c>
      <c r="C41" s="412">
        <v>1929.4269999999999</v>
      </c>
      <c r="D41" s="412">
        <v>62.738999999999997</v>
      </c>
    </row>
    <row r="42" spans="1:4" x14ac:dyDescent="0.2">
      <c r="A42" s="413" t="s">
        <v>6924</v>
      </c>
      <c r="B42" s="413" t="s">
        <v>1153</v>
      </c>
      <c r="C42" s="412">
        <v>7462.1440000000002</v>
      </c>
      <c r="D42" s="412">
        <v>242.64599999999999</v>
      </c>
    </row>
    <row r="43" spans="1:4" x14ac:dyDescent="0.2">
      <c r="A43" s="413" t="s">
        <v>6925</v>
      </c>
      <c r="B43" s="413" t="s">
        <v>1153</v>
      </c>
      <c r="C43" s="412">
        <v>4848.4870000000001</v>
      </c>
      <c r="D43" s="412">
        <v>157.65799999999999</v>
      </c>
    </row>
    <row r="44" spans="1:4" x14ac:dyDescent="0.2">
      <c r="A44" s="413" t="s">
        <v>6926</v>
      </c>
      <c r="B44" s="413" t="s">
        <v>1153</v>
      </c>
      <c r="C44" s="412">
        <v>4293.3059999999996</v>
      </c>
      <c r="D44" s="412">
        <v>139.60499999999999</v>
      </c>
    </row>
    <row r="45" spans="1:4" x14ac:dyDescent="0.2">
      <c r="A45" s="413" t="s">
        <v>6927</v>
      </c>
      <c r="B45" s="413" t="s">
        <v>1153</v>
      </c>
      <c r="C45" s="412">
        <v>7462.1440000000002</v>
      </c>
      <c r="D45" s="412">
        <v>242.64599999999999</v>
      </c>
    </row>
    <row r="46" spans="1:4" x14ac:dyDescent="0.2">
      <c r="A46" s="413" t="s">
        <v>6928</v>
      </c>
      <c r="B46" s="413" t="s">
        <v>1153</v>
      </c>
      <c r="C46" s="412">
        <v>21688.058000000001</v>
      </c>
      <c r="D46" s="412">
        <v>705.22900000000004</v>
      </c>
    </row>
    <row r="47" spans="1:4" x14ac:dyDescent="0.2">
      <c r="A47" s="413" t="s">
        <v>6929</v>
      </c>
      <c r="B47" s="413" t="s">
        <v>1153</v>
      </c>
      <c r="C47" s="412">
        <v>10231.194</v>
      </c>
      <c r="D47" s="412">
        <v>332.68700000000001</v>
      </c>
    </row>
    <row r="48" spans="1:4" x14ac:dyDescent="0.2">
      <c r="A48" s="413" t="s">
        <v>6930</v>
      </c>
      <c r="B48" s="413" t="s">
        <v>1155</v>
      </c>
      <c r="C48" s="412">
        <v>17860.339</v>
      </c>
      <c r="D48" s="412">
        <v>92.167000000000002</v>
      </c>
    </row>
    <row r="49" spans="1:4" x14ac:dyDescent="0.2">
      <c r="A49" s="413" t="s">
        <v>6931</v>
      </c>
      <c r="B49" s="413" t="s">
        <v>1155</v>
      </c>
      <c r="C49" s="412">
        <v>1029.3140000000001</v>
      </c>
      <c r="D49" s="412">
        <v>19.21</v>
      </c>
    </row>
    <row r="50" spans="1:4" x14ac:dyDescent="0.2">
      <c r="A50" s="413" t="s">
        <v>6932</v>
      </c>
      <c r="B50" s="413" t="s">
        <v>1155</v>
      </c>
      <c r="C50" s="412">
        <v>4824.201</v>
      </c>
      <c r="D50" s="412">
        <v>24.895</v>
      </c>
    </row>
    <row r="51" spans="1:4" x14ac:dyDescent="0.2">
      <c r="A51" s="413" t="s">
        <v>6933</v>
      </c>
      <c r="B51" s="413" t="s">
        <v>1153</v>
      </c>
      <c r="C51" s="412">
        <v>13673.252</v>
      </c>
      <c r="D51" s="412">
        <v>444.61200000000002</v>
      </c>
    </row>
    <row r="52" spans="1:4" x14ac:dyDescent="0.2">
      <c r="A52" s="413" t="s">
        <v>6934</v>
      </c>
      <c r="B52" s="413" t="s">
        <v>1155</v>
      </c>
      <c r="C52" s="412">
        <v>43960.680999999997</v>
      </c>
      <c r="D52" s="412">
        <v>226.85599999999999</v>
      </c>
    </row>
    <row r="53" spans="1:4" x14ac:dyDescent="0.2">
      <c r="A53" s="413" t="s">
        <v>6935</v>
      </c>
      <c r="B53" s="413" t="s">
        <v>1155</v>
      </c>
      <c r="C53" s="412">
        <v>2836.625</v>
      </c>
      <c r="D53" s="412">
        <v>67.984999999999999</v>
      </c>
    </row>
    <row r="54" spans="1:4" x14ac:dyDescent="0.2">
      <c r="A54" s="413" t="s">
        <v>6936</v>
      </c>
      <c r="B54" s="413" t="s">
        <v>1155</v>
      </c>
      <c r="C54" s="412">
        <v>1909.1510000000001</v>
      </c>
      <c r="D54" s="412">
        <v>70.873000000000005</v>
      </c>
    </row>
    <row r="55" spans="1:4" x14ac:dyDescent="0.2">
      <c r="A55" s="413" t="s">
        <v>6937</v>
      </c>
      <c r="B55" s="413" t="s">
        <v>1148</v>
      </c>
      <c r="C55" s="412">
        <v>5235.7889999999998</v>
      </c>
      <c r="D55" s="412">
        <v>27.018999999999998</v>
      </c>
    </row>
    <row r="56" spans="1:4" x14ac:dyDescent="0.2">
      <c r="A56" s="413" t="s">
        <v>6938</v>
      </c>
      <c r="B56" s="413" t="s">
        <v>1167</v>
      </c>
      <c r="C56" s="412">
        <v>1726.5429999999999</v>
      </c>
      <c r="D56" s="412">
        <v>0</v>
      </c>
    </row>
    <row r="57" spans="1:4" x14ac:dyDescent="0.2">
      <c r="A57" s="413" t="s">
        <v>6939</v>
      </c>
      <c r="B57" s="413" t="s">
        <v>1167</v>
      </c>
      <c r="C57" s="412">
        <v>1726.5429999999999</v>
      </c>
      <c r="D57" s="412">
        <v>0</v>
      </c>
    </row>
    <row r="58" spans="1:4" x14ac:dyDescent="0.2">
      <c r="A58" s="413" t="s">
        <v>6940</v>
      </c>
      <c r="B58" s="413" t="s">
        <v>1167</v>
      </c>
      <c r="C58" s="412">
        <v>2032.7349999999999</v>
      </c>
      <c r="D58" s="412">
        <v>0</v>
      </c>
    </row>
    <row r="59" spans="1:4" x14ac:dyDescent="0.2">
      <c r="A59" s="413" t="s">
        <v>6941</v>
      </c>
      <c r="B59" s="413" t="s">
        <v>1167</v>
      </c>
      <c r="C59" s="412">
        <v>674.08500000000004</v>
      </c>
      <c r="D59" s="412">
        <v>0</v>
      </c>
    </row>
    <row r="60" spans="1:4" x14ac:dyDescent="0.2">
      <c r="A60" s="413" t="s">
        <v>6942</v>
      </c>
      <c r="B60" s="413" t="s">
        <v>1167</v>
      </c>
      <c r="C60" s="412">
        <v>633.476</v>
      </c>
      <c r="D60" s="412">
        <v>0</v>
      </c>
    </row>
    <row r="61" spans="1:4" x14ac:dyDescent="0.2">
      <c r="A61" s="413" t="s">
        <v>6943</v>
      </c>
      <c r="B61" s="413" t="s">
        <v>1169</v>
      </c>
      <c r="C61" s="412">
        <v>0</v>
      </c>
      <c r="D61" s="412">
        <v>0</v>
      </c>
    </row>
    <row r="62" spans="1:4" x14ac:dyDescent="0.2">
      <c r="A62" s="413" t="s">
        <v>6944</v>
      </c>
      <c r="B62" s="413" t="s">
        <v>1167</v>
      </c>
      <c r="C62" s="412">
        <v>0</v>
      </c>
      <c r="D62" s="412">
        <v>0</v>
      </c>
    </row>
    <row r="63" spans="1:4" x14ac:dyDescent="0.2">
      <c r="A63" s="413" t="s">
        <v>6945</v>
      </c>
      <c r="B63" s="413" t="s">
        <v>1167</v>
      </c>
      <c r="C63" s="412">
        <v>0</v>
      </c>
      <c r="D63" s="412">
        <v>0</v>
      </c>
    </row>
    <row r="64" spans="1:4" x14ac:dyDescent="0.2">
      <c r="A64" s="413" t="s">
        <v>6946</v>
      </c>
      <c r="B64" s="413" t="s">
        <v>1167</v>
      </c>
      <c r="C64" s="412">
        <v>0</v>
      </c>
      <c r="D64" s="412">
        <v>0</v>
      </c>
    </row>
    <row r="65" spans="1:4" x14ac:dyDescent="0.2">
      <c r="A65" s="413" t="s">
        <v>6947</v>
      </c>
      <c r="B65" s="413" t="s">
        <v>1167</v>
      </c>
      <c r="C65" s="412">
        <v>639.63</v>
      </c>
      <c r="D65" s="412">
        <v>0</v>
      </c>
    </row>
    <row r="66" spans="1:4" x14ac:dyDescent="0.2">
      <c r="A66" s="413" t="s">
        <v>6948</v>
      </c>
      <c r="B66" s="413" t="s">
        <v>1167</v>
      </c>
      <c r="C66" s="412">
        <v>0</v>
      </c>
      <c r="D66" s="412">
        <v>0</v>
      </c>
    </row>
    <row r="67" spans="1:4" x14ac:dyDescent="0.2">
      <c r="A67" s="413" t="s">
        <v>6949</v>
      </c>
      <c r="B67" s="413" t="s">
        <v>1167</v>
      </c>
      <c r="C67" s="412">
        <v>0</v>
      </c>
      <c r="D67" s="412">
        <v>0</v>
      </c>
    </row>
    <row r="68" spans="1:4" x14ac:dyDescent="0.2">
      <c r="A68" s="413" t="s">
        <v>6950</v>
      </c>
      <c r="B68" s="413" t="s">
        <v>1167</v>
      </c>
      <c r="C68" s="412">
        <v>0</v>
      </c>
      <c r="D68" s="412">
        <v>0</v>
      </c>
    </row>
    <row r="69" spans="1:4" x14ac:dyDescent="0.2">
      <c r="A69" s="413" t="s">
        <v>6951</v>
      </c>
      <c r="B69" s="413" t="s">
        <v>1167</v>
      </c>
      <c r="C69" s="412">
        <v>0</v>
      </c>
      <c r="D69" s="412">
        <v>0</v>
      </c>
    </row>
    <row r="70" spans="1:4" x14ac:dyDescent="0.2">
      <c r="A70" s="413" t="s">
        <v>6952</v>
      </c>
      <c r="B70" s="413" t="s">
        <v>1167</v>
      </c>
      <c r="C70" s="412">
        <v>0</v>
      </c>
      <c r="D70" s="412">
        <v>0</v>
      </c>
    </row>
    <row r="71" spans="1:4" x14ac:dyDescent="0.2">
      <c r="A71" s="413" t="s">
        <v>6953</v>
      </c>
      <c r="B71" s="413" t="s">
        <v>1167</v>
      </c>
      <c r="C71" s="412">
        <v>0</v>
      </c>
      <c r="D71" s="412">
        <v>0</v>
      </c>
    </row>
    <row r="72" spans="1:4" x14ac:dyDescent="0.2">
      <c r="A72" s="413" t="s">
        <v>6954</v>
      </c>
      <c r="B72" s="413" t="s">
        <v>1167</v>
      </c>
      <c r="C72" s="412">
        <v>3181.9140000000002</v>
      </c>
      <c r="D72" s="412">
        <v>0</v>
      </c>
    </row>
    <row r="73" spans="1:4" x14ac:dyDescent="0.2">
      <c r="A73" s="413" t="s">
        <v>6955</v>
      </c>
      <c r="B73" s="413" t="s">
        <v>1167</v>
      </c>
      <c r="C73" s="412">
        <v>0</v>
      </c>
      <c r="D73" s="412">
        <v>0</v>
      </c>
    </row>
    <row r="74" spans="1:4" x14ac:dyDescent="0.2">
      <c r="A74" s="413" t="s">
        <v>6956</v>
      </c>
      <c r="B74" s="413" t="s">
        <v>1167</v>
      </c>
      <c r="C74" s="412">
        <v>686.56799999999998</v>
      </c>
      <c r="D74" s="412">
        <v>0</v>
      </c>
    </row>
    <row r="75" spans="1:4" x14ac:dyDescent="0.2">
      <c r="A75" s="413" t="s">
        <v>6957</v>
      </c>
      <c r="B75" s="413" t="s">
        <v>1167</v>
      </c>
      <c r="C75" s="412">
        <v>0</v>
      </c>
      <c r="D75" s="412">
        <v>0</v>
      </c>
    </row>
    <row r="76" spans="1:4" x14ac:dyDescent="0.2">
      <c r="A76" s="413" t="s">
        <v>6958</v>
      </c>
      <c r="B76" s="413" t="s">
        <v>1167</v>
      </c>
      <c r="C76" s="412">
        <v>1797.9269999999999</v>
      </c>
      <c r="D76" s="412">
        <v>0</v>
      </c>
    </row>
    <row r="77" spans="1:4" x14ac:dyDescent="0.2">
      <c r="A77" s="413" t="s">
        <v>6959</v>
      </c>
      <c r="B77" s="413" t="s">
        <v>1167</v>
      </c>
      <c r="C77" s="412">
        <v>372.459</v>
      </c>
      <c r="D77" s="412">
        <v>0</v>
      </c>
    </row>
    <row r="78" spans="1:4" x14ac:dyDescent="0.2">
      <c r="A78" s="413" t="s">
        <v>6960</v>
      </c>
      <c r="B78" s="413" t="s">
        <v>1167</v>
      </c>
      <c r="C78" s="412">
        <v>310.38799999999998</v>
      </c>
      <c r="D78" s="412">
        <v>0</v>
      </c>
    </row>
    <row r="79" spans="1:4" x14ac:dyDescent="0.2">
      <c r="A79" s="413" t="s">
        <v>6961</v>
      </c>
      <c r="B79" s="413" t="s">
        <v>1167</v>
      </c>
      <c r="C79" s="412">
        <v>0</v>
      </c>
      <c r="D79" s="412">
        <v>0</v>
      </c>
    </row>
    <row r="80" spans="1:4" x14ac:dyDescent="0.2">
      <c r="A80" s="413" t="s">
        <v>6962</v>
      </c>
      <c r="B80" s="413" t="s">
        <v>1167</v>
      </c>
      <c r="C80" s="412">
        <v>0</v>
      </c>
      <c r="D80" s="412">
        <v>0</v>
      </c>
    </row>
    <row r="81" spans="1:4" x14ac:dyDescent="0.2">
      <c r="A81" s="413" t="s">
        <v>6963</v>
      </c>
      <c r="B81" s="413" t="s">
        <v>1167</v>
      </c>
      <c r="C81" s="412">
        <v>0</v>
      </c>
      <c r="D81" s="412">
        <v>0</v>
      </c>
    </row>
    <row r="82" spans="1:4" x14ac:dyDescent="0.2">
      <c r="A82" s="413" t="s">
        <v>6964</v>
      </c>
      <c r="B82" s="413" t="s">
        <v>1169</v>
      </c>
      <c r="C82" s="412">
        <v>0</v>
      </c>
      <c r="D82" s="412">
        <v>0</v>
      </c>
    </row>
    <row r="83" spans="1:4" x14ac:dyDescent="0.2">
      <c r="A83" s="413" t="s">
        <v>6965</v>
      </c>
      <c r="B83" s="413" t="s">
        <v>1167</v>
      </c>
      <c r="C83" s="412">
        <v>2890.6089999999999</v>
      </c>
      <c r="D83" s="412">
        <v>0</v>
      </c>
    </row>
    <row r="84" spans="1:4" x14ac:dyDescent="0.2">
      <c r="A84" s="413" t="s">
        <v>6966</v>
      </c>
      <c r="B84" s="413" t="s">
        <v>1167</v>
      </c>
      <c r="C84" s="412">
        <v>0</v>
      </c>
      <c r="D84" s="412">
        <v>0</v>
      </c>
    </row>
    <row r="85" spans="1:4" x14ac:dyDescent="0.2">
      <c r="A85" s="413" t="s">
        <v>6967</v>
      </c>
      <c r="B85" s="413" t="s">
        <v>1167</v>
      </c>
      <c r="C85" s="412">
        <v>0</v>
      </c>
      <c r="D85" s="412">
        <v>0</v>
      </c>
    </row>
    <row r="86" spans="1:4" x14ac:dyDescent="0.2">
      <c r="A86" s="413" t="s">
        <v>6968</v>
      </c>
      <c r="B86" s="413" t="s">
        <v>1169</v>
      </c>
      <c r="C86" s="412">
        <v>0</v>
      </c>
      <c r="D86" s="412">
        <v>0</v>
      </c>
    </row>
    <row r="87" spans="1:4" x14ac:dyDescent="0.2">
      <c r="A87" s="413" t="s">
        <v>6969</v>
      </c>
      <c r="B87" s="413" t="s">
        <v>1167</v>
      </c>
      <c r="C87" s="412">
        <v>0</v>
      </c>
      <c r="D87" s="412">
        <v>0</v>
      </c>
    </row>
    <row r="88" spans="1:4" x14ac:dyDescent="0.2">
      <c r="A88" s="413" t="s">
        <v>6970</v>
      </c>
      <c r="B88" s="413" t="s">
        <v>1167</v>
      </c>
      <c r="C88" s="412">
        <v>0</v>
      </c>
      <c r="D88" s="412">
        <v>0</v>
      </c>
    </row>
    <row r="89" spans="1:4" x14ac:dyDescent="0.2">
      <c r="A89" s="413" t="s">
        <v>6971</v>
      </c>
      <c r="B89" s="413" t="s">
        <v>1167</v>
      </c>
      <c r="C89" s="412">
        <v>135.01</v>
      </c>
      <c r="D89" s="412">
        <v>0</v>
      </c>
    </row>
    <row r="90" spans="1:4" x14ac:dyDescent="0.2">
      <c r="A90" s="413" t="s">
        <v>6972</v>
      </c>
      <c r="B90" s="413" t="s">
        <v>1167</v>
      </c>
      <c r="C90" s="412">
        <v>0</v>
      </c>
      <c r="D90" s="412">
        <v>0</v>
      </c>
    </row>
    <row r="91" spans="1:4" x14ac:dyDescent="0.2">
      <c r="A91" s="413" t="s">
        <v>6973</v>
      </c>
      <c r="B91" s="413" t="s">
        <v>1167</v>
      </c>
      <c r="C91" s="412">
        <v>0</v>
      </c>
      <c r="D91" s="412">
        <v>0</v>
      </c>
    </row>
    <row r="92" spans="1:4" x14ac:dyDescent="0.2">
      <c r="A92" s="413" t="s">
        <v>6974</v>
      </c>
      <c r="B92" s="413" t="s">
        <v>1167</v>
      </c>
      <c r="C92" s="412">
        <v>0</v>
      </c>
      <c r="D92" s="412">
        <v>0</v>
      </c>
    </row>
    <row r="93" spans="1:4" x14ac:dyDescent="0.2">
      <c r="A93" s="413" t="s">
        <v>6975</v>
      </c>
      <c r="B93" s="413" t="s">
        <v>1167</v>
      </c>
      <c r="C93" s="412">
        <v>1423.1079999999999</v>
      </c>
      <c r="D93" s="412">
        <v>0</v>
      </c>
    </row>
    <row r="94" spans="1:4" x14ac:dyDescent="0.2">
      <c r="A94" s="413" t="s">
        <v>6976</v>
      </c>
      <c r="B94" s="413" t="s">
        <v>1167</v>
      </c>
      <c r="C94" s="412">
        <v>1562.634</v>
      </c>
      <c r="D94" s="412">
        <v>0</v>
      </c>
    </row>
    <row r="95" spans="1:4" x14ac:dyDescent="0.2">
      <c r="A95" s="413" t="s">
        <v>6977</v>
      </c>
      <c r="B95" s="413" t="s">
        <v>1167</v>
      </c>
      <c r="C95" s="412">
        <v>2113.3679999999999</v>
      </c>
      <c r="D95" s="412">
        <v>0</v>
      </c>
    </row>
    <row r="96" spans="1:4" x14ac:dyDescent="0.2">
      <c r="A96" s="413" t="s">
        <v>6978</v>
      </c>
      <c r="B96" s="413" t="s">
        <v>1167</v>
      </c>
      <c r="C96" s="412">
        <v>0</v>
      </c>
      <c r="D96" s="412">
        <v>0</v>
      </c>
    </row>
    <row r="97" spans="1:4" x14ac:dyDescent="0.2">
      <c r="A97" s="413" t="s">
        <v>6979</v>
      </c>
      <c r="B97" s="413" t="s">
        <v>1167</v>
      </c>
      <c r="C97" s="412">
        <v>553.71900000000005</v>
      </c>
      <c r="D97" s="412">
        <v>0</v>
      </c>
    </row>
    <row r="98" spans="1:4" x14ac:dyDescent="0.2">
      <c r="A98" s="413" t="s">
        <v>6980</v>
      </c>
      <c r="B98" s="413" t="s">
        <v>1167</v>
      </c>
      <c r="C98" s="412">
        <v>7383.9920000000002</v>
      </c>
      <c r="D98" s="412">
        <v>0</v>
      </c>
    </row>
    <row r="99" spans="1:4" x14ac:dyDescent="0.2">
      <c r="A99" s="413" t="s">
        <v>6981</v>
      </c>
      <c r="B99" s="413" t="s">
        <v>1167</v>
      </c>
      <c r="C99" s="412">
        <v>878.952</v>
      </c>
      <c r="D99" s="412">
        <v>0</v>
      </c>
    </row>
    <row r="100" spans="1:4" x14ac:dyDescent="0.2">
      <c r="A100" s="413" t="s">
        <v>6982</v>
      </c>
      <c r="B100" s="413" t="s">
        <v>1167</v>
      </c>
      <c r="C100" s="412">
        <v>1926.876</v>
      </c>
      <c r="D100" s="412">
        <v>0</v>
      </c>
    </row>
    <row r="101" spans="1:4" x14ac:dyDescent="0.2">
      <c r="A101" s="413" t="s">
        <v>6983</v>
      </c>
      <c r="B101" s="413" t="s">
        <v>1167</v>
      </c>
      <c r="C101" s="412">
        <v>2149.6880000000001</v>
      </c>
      <c r="D101" s="412">
        <v>0</v>
      </c>
    </row>
    <row r="102" spans="1:4" x14ac:dyDescent="0.2">
      <c r="A102" s="413" t="s">
        <v>6984</v>
      </c>
      <c r="B102" s="413" t="s">
        <v>1167</v>
      </c>
      <c r="C102" s="412">
        <v>2651.163</v>
      </c>
      <c r="D102" s="412">
        <v>0</v>
      </c>
    </row>
    <row r="103" spans="1:4" x14ac:dyDescent="0.2">
      <c r="A103" s="413" t="s">
        <v>6985</v>
      </c>
      <c r="B103" s="413" t="s">
        <v>1167</v>
      </c>
      <c r="C103" s="412">
        <v>996.24099999999999</v>
      </c>
      <c r="D103" s="412">
        <v>0</v>
      </c>
    </row>
    <row r="104" spans="1:4" x14ac:dyDescent="0.2">
      <c r="A104" s="413" t="s">
        <v>6986</v>
      </c>
      <c r="B104" s="413" t="s">
        <v>1167</v>
      </c>
      <c r="C104" s="412">
        <v>2562.7629999999999</v>
      </c>
      <c r="D104" s="412">
        <v>0</v>
      </c>
    </row>
    <row r="105" spans="1:4" x14ac:dyDescent="0.2">
      <c r="A105" s="413" t="s">
        <v>6987</v>
      </c>
      <c r="B105" s="413" t="s">
        <v>1167</v>
      </c>
      <c r="C105" s="412">
        <v>0</v>
      </c>
      <c r="D105" s="412">
        <v>0</v>
      </c>
    </row>
    <row r="106" spans="1:4" x14ac:dyDescent="0.2">
      <c r="A106" s="413" t="s">
        <v>6988</v>
      </c>
      <c r="B106" s="413" t="s">
        <v>1167</v>
      </c>
      <c r="C106" s="412">
        <v>0</v>
      </c>
      <c r="D106" s="412">
        <v>0</v>
      </c>
    </row>
    <row r="107" spans="1:4" x14ac:dyDescent="0.2">
      <c r="A107" s="413" t="s">
        <v>6989</v>
      </c>
      <c r="B107" s="413" t="s">
        <v>1167</v>
      </c>
      <c r="C107" s="412">
        <v>0</v>
      </c>
      <c r="D107" s="412">
        <v>0</v>
      </c>
    </row>
    <row r="108" spans="1:4" x14ac:dyDescent="0.2">
      <c r="A108" s="413" t="s">
        <v>6990</v>
      </c>
      <c r="B108" s="413" t="s">
        <v>1167</v>
      </c>
      <c r="C108" s="412">
        <v>230.124</v>
      </c>
      <c r="D108" s="412">
        <v>0</v>
      </c>
    </row>
    <row r="109" spans="1:4" x14ac:dyDescent="0.2">
      <c r="A109" s="413" t="s">
        <v>6991</v>
      </c>
      <c r="B109" s="413" t="s">
        <v>1167</v>
      </c>
      <c r="C109" s="412">
        <v>230.124</v>
      </c>
      <c r="D109" s="412">
        <v>0</v>
      </c>
    </row>
    <row r="110" spans="1:4" x14ac:dyDescent="0.2">
      <c r="A110" s="413" t="s">
        <v>6992</v>
      </c>
      <c r="B110" s="413" t="s">
        <v>1167</v>
      </c>
      <c r="C110" s="412">
        <v>2470.9650000000001</v>
      </c>
      <c r="D110" s="412">
        <v>0</v>
      </c>
    </row>
    <row r="111" spans="1:4" x14ac:dyDescent="0.2">
      <c r="A111" s="413" t="s">
        <v>6993</v>
      </c>
      <c r="B111" s="413" t="s">
        <v>1167</v>
      </c>
      <c r="C111" s="412">
        <v>2281.212</v>
      </c>
      <c r="D111" s="412">
        <v>0</v>
      </c>
    </row>
    <row r="112" spans="1:4" x14ac:dyDescent="0.2">
      <c r="A112" s="413" t="s">
        <v>6994</v>
      </c>
      <c r="B112" s="413" t="s">
        <v>1167</v>
      </c>
      <c r="C112" s="412">
        <v>0</v>
      </c>
      <c r="D112" s="412">
        <v>0</v>
      </c>
    </row>
    <row r="113" spans="1:4" x14ac:dyDescent="0.2">
      <c r="A113" s="413" t="s">
        <v>6995</v>
      </c>
      <c r="B113" s="413" t="s">
        <v>1167</v>
      </c>
      <c r="C113" s="412">
        <v>7205.076</v>
      </c>
      <c r="D113" s="412">
        <v>0</v>
      </c>
    </row>
    <row r="114" spans="1:4" x14ac:dyDescent="0.2">
      <c r="A114" s="413" t="s">
        <v>6996</v>
      </c>
      <c r="B114" s="413" t="s">
        <v>1167</v>
      </c>
      <c r="C114" s="412">
        <v>7318.0020000000004</v>
      </c>
      <c r="D114" s="412">
        <v>0</v>
      </c>
    </row>
    <row r="115" spans="1:4" x14ac:dyDescent="0.2">
      <c r="A115" s="413" t="s">
        <v>6997</v>
      </c>
      <c r="B115" s="413" t="s">
        <v>1167</v>
      </c>
      <c r="C115" s="412">
        <v>8878.2330000000002</v>
      </c>
      <c r="D115" s="412">
        <v>0</v>
      </c>
    </row>
    <row r="116" spans="1:4" x14ac:dyDescent="0.2">
      <c r="A116" s="413" t="s">
        <v>6998</v>
      </c>
      <c r="B116" s="413" t="s">
        <v>1167</v>
      </c>
      <c r="C116" s="412">
        <v>4697.799</v>
      </c>
      <c r="D116" s="412">
        <v>0</v>
      </c>
    </row>
    <row r="117" spans="1:4" x14ac:dyDescent="0.2">
      <c r="A117" s="413" t="s">
        <v>6999</v>
      </c>
      <c r="B117" s="413" t="s">
        <v>1167</v>
      </c>
      <c r="C117" s="412">
        <v>9152.9920000000002</v>
      </c>
      <c r="D117" s="412">
        <v>0</v>
      </c>
    </row>
    <row r="118" spans="1:4" x14ac:dyDescent="0.2">
      <c r="A118" s="413" t="s">
        <v>7000</v>
      </c>
      <c r="B118" s="413" t="s">
        <v>1167</v>
      </c>
      <c r="C118" s="412">
        <v>9152.9920000000002</v>
      </c>
      <c r="D118" s="412">
        <v>0</v>
      </c>
    </row>
    <row r="119" spans="1:4" x14ac:dyDescent="0.2">
      <c r="A119" s="413" t="s">
        <v>7001</v>
      </c>
      <c r="B119" s="413" t="s">
        <v>1167</v>
      </c>
      <c r="C119" s="412">
        <v>9152.9920000000002</v>
      </c>
      <c r="D119" s="412">
        <v>0</v>
      </c>
    </row>
    <row r="120" spans="1:4" x14ac:dyDescent="0.2">
      <c r="A120" s="413" t="s">
        <v>7002</v>
      </c>
      <c r="B120" s="413" t="s">
        <v>1167</v>
      </c>
      <c r="C120" s="412">
        <v>9152.9920000000002</v>
      </c>
      <c r="D120" s="412">
        <v>0</v>
      </c>
    </row>
    <row r="121" spans="1:4" x14ac:dyDescent="0.2">
      <c r="A121" s="413" t="s">
        <v>7003</v>
      </c>
      <c r="B121" s="413" t="s">
        <v>1167</v>
      </c>
      <c r="C121" s="412">
        <v>9152.9920000000002</v>
      </c>
      <c r="D121" s="412">
        <v>0</v>
      </c>
    </row>
    <row r="122" spans="1:4" x14ac:dyDescent="0.2">
      <c r="A122" s="413" t="s">
        <v>7004</v>
      </c>
      <c r="B122" s="413" t="s">
        <v>1167</v>
      </c>
      <c r="C122" s="412">
        <v>9152.9920000000002</v>
      </c>
      <c r="D122" s="412">
        <v>0</v>
      </c>
    </row>
    <row r="123" spans="1:4" x14ac:dyDescent="0.2">
      <c r="A123" s="413" t="s">
        <v>7005</v>
      </c>
      <c r="B123" s="413" t="s">
        <v>1167</v>
      </c>
      <c r="C123" s="412">
        <v>9152.9920000000002</v>
      </c>
      <c r="D123" s="412">
        <v>0</v>
      </c>
    </row>
    <row r="124" spans="1:4" x14ac:dyDescent="0.2">
      <c r="A124" s="413" t="s">
        <v>7006</v>
      </c>
      <c r="B124" s="413" t="s">
        <v>1167</v>
      </c>
      <c r="C124" s="412">
        <v>9152.9920000000002</v>
      </c>
      <c r="D124" s="412">
        <v>0</v>
      </c>
    </row>
    <row r="125" spans="1:4" x14ac:dyDescent="0.2">
      <c r="A125" s="413" t="s">
        <v>7007</v>
      </c>
      <c r="B125" s="413" t="s">
        <v>1167</v>
      </c>
      <c r="C125" s="412">
        <v>9152.9920000000002</v>
      </c>
      <c r="D125" s="412">
        <v>0</v>
      </c>
    </row>
    <row r="126" spans="1:4" x14ac:dyDescent="0.2">
      <c r="A126" s="413" t="s">
        <v>7008</v>
      </c>
      <c r="B126" s="413" t="s">
        <v>1167</v>
      </c>
      <c r="C126" s="412">
        <v>9152.9920000000002</v>
      </c>
      <c r="D126" s="412">
        <v>0</v>
      </c>
    </row>
    <row r="127" spans="1:4" x14ac:dyDescent="0.2">
      <c r="A127" s="413" t="s">
        <v>7009</v>
      </c>
      <c r="B127" s="413" t="s">
        <v>1167</v>
      </c>
      <c r="C127" s="412">
        <v>9152.9920000000002</v>
      </c>
      <c r="D127" s="412">
        <v>0</v>
      </c>
    </row>
    <row r="128" spans="1:4" x14ac:dyDescent="0.2">
      <c r="A128" s="413" t="s">
        <v>7010</v>
      </c>
      <c r="B128" s="413" t="s">
        <v>1167</v>
      </c>
      <c r="C128" s="412">
        <v>9152.9920000000002</v>
      </c>
      <c r="D128" s="412">
        <v>0</v>
      </c>
    </row>
    <row r="129" spans="1:4" x14ac:dyDescent="0.2">
      <c r="A129" s="413" t="s">
        <v>7011</v>
      </c>
      <c r="B129" s="413" t="s">
        <v>1169</v>
      </c>
      <c r="C129" s="412">
        <v>0</v>
      </c>
      <c r="D129" s="412">
        <v>0</v>
      </c>
    </row>
    <row r="130" spans="1:4" x14ac:dyDescent="0.2">
      <c r="A130" s="413" t="s">
        <v>7012</v>
      </c>
      <c r="B130" s="413" t="s">
        <v>1169</v>
      </c>
      <c r="C130" s="412">
        <v>0</v>
      </c>
      <c r="D130" s="412">
        <v>0</v>
      </c>
    </row>
    <row r="131" spans="1:4" x14ac:dyDescent="0.2">
      <c r="A131" s="413" t="s">
        <v>7013</v>
      </c>
      <c r="B131" s="413" t="s">
        <v>1167</v>
      </c>
      <c r="C131" s="412">
        <v>2001.425</v>
      </c>
      <c r="D131" s="412">
        <v>0</v>
      </c>
    </row>
    <row r="132" spans="1:4" x14ac:dyDescent="0.2">
      <c r="A132" s="413" t="s">
        <v>7014</v>
      </c>
      <c r="B132" s="413" t="s">
        <v>1166</v>
      </c>
      <c r="C132" s="412">
        <v>4588.54</v>
      </c>
      <c r="D132" s="412">
        <v>0</v>
      </c>
    </row>
    <row r="133" spans="1:4" x14ac:dyDescent="0.2">
      <c r="A133" s="413" t="s">
        <v>7015</v>
      </c>
      <c r="B133" s="413" t="s">
        <v>1166</v>
      </c>
      <c r="C133" s="412">
        <v>4117.8109999999997</v>
      </c>
      <c r="D133" s="412">
        <v>0</v>
      </c>
    </row>
    <row r="134" spans="1:4" x14ac:dyDescent="0.2">
      <c r="A134" s="413" t="s">
        <v>7016</v>
      </c>
      <c r="B134" s="413" t="s">
        <v>1166</v>
      </c>
      <c r="C134" s="412">
        <v>3932.4540000000002</v>
      </c>
      <c r="D134" s="412">
        <v>0</v>
      </c>
    </row>
    <row r="135" spans="1:4" x14ac:dyDescent="0.2">
      <c r="A135" s="413" t="s">
        <v>7017</v>
      </c>
      <c r="B135" s="413" t="s">
        <v>1166</v>
      </c>
      <c r="C135" s="412">
        <v>4067.393</v>
      </c>
      <c r="D135" s="412">
        <v>0</v>
      </c>
    </row>
    <row r="136" spans="1:4" x14ac:dyDescent="0.2">
      <c r="A136" s="413" t="s">
        <v>7018</v>
      </c>
      <c r="B136" s="413" t="s">
        <v>1166</v>
      </c>
      <c r="C136" s="412">
        <v>4323.5919999999996</v>
      </c>
      <c r="D136" s="412">
        <v>0</v>
      </c>
    </row>
    <row r="137" spans="1:4" x14ac:dyDescent="0.2">
      <c r="A137" s="413" t="s">
        <v>7019</v>
      </c>
      <c r="B137" s="413" t="s">
        <v>1166</v>
      </c>
      <c r="C137" s="412">
        <v>4044.2249999999999</v>
      </c>
      <c r="D137" s="412">
        <v>0</v>
      </c>
    </row>
    <row r="138" spans="1:4" x14ac:dyDescent="0.2">
      <c r="A138" s="413" t="s">
        <v>7020</v>
      </c>
      <c r="B138" s="413" t="s">
        <v>1166</v>
      </c>
      <c r="C138" s="412">
        <v>4018.77</v>
      </c>
      <c r="D138" s="412">
        <v>0</v>
      </c>
    </row>
    <row r="139" spans="1:4" x14ac:dyDescent="0.2">
      <c r="A139" s="413" t="s">
        <v>7021</v>
      </c>
      <c r="B139" s="413" t="s">
        <v>1166</v>
      </c>
      <c r="C139" s="412">
        <v>4705.518</v>
      </c>
      <c r="D139" s="412">
        <v>0</v>
      </c>
    </row>
    <row r="140" spans="1:4" x14ac:dyDescent="0.2">
      <c r="A140" s="413" t="s">
        <v>7022</v>
      </c>
      <c r="B140" s="413" t="s">
        <v>1166</v>
      </c>
      <c r="C140" s="412">
        <v>4568.0919999999996</v>
      </c>
      <c r="D140" s="412">
        <v>0</v>
      </c>
    </row>
    <row r="141" spans="1:4" x14ac:dyDescent="0.2">
      <c r="A141" s="413" t="s">
        <v>7023</v>
      </c>
      <c r="B141" s="413" t="s">
        <v>1166</v>
      </c>
      <c r="C141" s="412">
        <v>3790.4430000000002</v>
      </c>
      <c r="D141" s="412">
        <v>0</v>
      </c>
    </row>
    <row r="142" spans="1:4" x14ac:dyDescent="0.2">
      <c r="A142" s="413" t="s">
        <v>7024</v>
      </c>
      <c r="B142" s="413" t="s">
        <v>1166</v>
      </c>
      <c r="C142" s="412">
        <v>3555.9969999999998</v>
      </c>
      <c r="D142" s="412">
        <v>0</v>
      </c>
    </row>
    <row r="143" spans="1:4" x14ac:dyDescent="0.2">
      <c r="A143" s="413" t="s">
        <v>7025</v>
      </c>
      <c r="B143" s="413" t="s">
        <v>1166</v>
      </c>
      <c r="C143" s="412">
        <v>4235.0969999999998</v>
      </c>
      <c r="D143" s="412">
        <v>0</v>
      </c>
    </row>
    <row r="144" spans="1:4" x14ac:dyDescent="0.2">
      <c r="A144" s="413" t="s">
        <v>7026</v>
      </c>
      <c r="B144" s="413" t="s">
        <v>1167</v>
      </c>
      <c r="C144" s="412">
        <v>9679.14</v>
      </c>
      <c r="D144" s="412">
        <v>0</v>
      </c>
    </row>
    <row r="145" spans="1:4" x14ac:dyDescent="0.2">
      <c r="A145" s="413" t="s">
        <v>7027</v>
      </c>
      <c r="B145" s="413" t="s">
        <v>1167</v>
      </c>
      <c r="C145" s="412">
        <v>9679.14</v>
      </c>
      <c r="D145" s="412">
        <v>0</v>
      </c>
    </row>
    <row r="146" spans="1:4" x14ac:dyDescent="0.2">
      <c r="A146" s="413" t="s">
        <v>7028</v>
      </c>
      <c r="B146" s="413" t="s">
        <v>202</v>
      </c>
      <c r="C146" s="412">
        <v>12719.825000000001</v>
      </c>
      <c r="D146" s="412">
        <v>0</v>
      </c>
    </row>
    <row r="147" spans="1:4" x14ac:dyDescent="0.2">
      <c r="A147" s="413" t="s">
        <v>7029</v>
      </c>
      <c r="B147" s="413" t="s">
        <v>201</v>
      </c>
      <c r="C147" s="412">
        <v>5746.6310000000003</v>
      </c>
      <c r="D147" s="412">
        <v>0</v>
      </c>
    </row>
    <row r="148" spans="1:4" x14ac:dyDescent="0.2">
      <c r="A148" s="413" t="s">
        <v>7030</v>
      </c>
      <c r="B148" s="413" t="s">
        <v>202</v>
      </c>
      <c r="C148" s="412">
        <v>10223.26</v>
      </c>
      <c r="D148" s="412">
        <v>0</v>
      </c>
    </row>
    <row r="149" spans="1:4" x14ac:dyDescent="0.2">
      <c r="A149" s="413" t="s">
        <v>7031</v>
      </c>
      <c r="B149" s="413" t="s">
        <v>202</v>
      </c>
      <c r="C149" s="412">
        <v>11853.974</v>
      </c>
      <c r="D149" s="412">
        <v>0</v>
      </c>
    </row>
    <row r="150" spans="1:4" x14ac:dyDescent="0.2">
      <c r="A150" s="413" t="s">
        <v>7032</v>
      </c>
      <c r="B150" s="413" t="s">
        <v>202</v>
      </c>
      <c r="C150" s="412">
        <v>3282.48</v>
      </c>
      <c r="D150" s="412">
        <v>0</v>
      </c>
    </row>
    <row r="151" spans="1:4" x14ac:dyDescent="0.2">
      <c r="A151" s="413" t="s">
        <v>7033</v>
      </c>
      <c r="B151" s="413" t="s">
        <v>202</v>
      </c>
      <c r="C151" s="412">
        <v>3282.48</v>
      </c>
      <c r="D151" s="412">
        <v>0</v>
      </c>
    </row>
    <row r="152" spans="1:4" x14ac:dyDescent="0.2">
      <c r="A152" s="413" t="s">
        <v>7034</v>
      </c>
      <c r="B152" s="413" t="s">
        <v>202</v>
      </c>
      <c r="C152" s="412">
        <v>3328.4479999999999</v>
      </c>
      <c r="D152" s="412">
        <v>0</v>
      </c>
    </row>
    <row r="153" spans="1:4" x14ac:dyDescent="0.2">
      <c r="A153" s="413" t="s">
        <v>7035</v>
      </c>
      <c r="B153" s="413" t="s">
        <v>202</v>
      </c>
      <c r="C153" s="412">
        <v>3328.4479999999999</v>
      </c>
      <c r="D153" s="412">
        <v>0</v>
      </c>
    </row>
    <row r="154" spans="1:4" x14ac:dyDescent="0.2">
      <c r="A154" s="413" t="s">
        <v>7036</v>
      </c>
      <c r="B154" s="413" t="s">
        <v>202</v>
      </c>
      <c r="C154" s="412">
        <v>16255.834999999999</v>
      </c>
      <c r="D154" s="412">
        <v>0</v>
      </c>
    </row>
    <row r="155" spans="1:4" x14ac:dyDescent="0.2">
      <c r="A155" s="413" t="s">
        <v>7037</v>
      </c>
      <c r="B155" s="413" t="s">
        <v>209</v>
      </c>
      <c r="C155" s="412">
        <v>16255.834999999999</v>
      </c>
      <c r="D155" s="412">
        <v>0</v>
      </c>
    </row>
    <row r="156" spans="1:4" x14ac:dyDescent="0.2">
      <c r="A156" s="413" t="s">
        <v>7038</v>
      </c>
      <c r="B156" s="413" t="s">
        <v>209</v>
      </c>
      <c r="C156" s="412">
        <v>16255.834999999999</v>
      </c>
      <c r="D156" s="412">
        <v>0</v>
      </c>
    </row>
    <row r="157" spans="1:4" x14ac:dyDescent="0.2">
      <c r="A157" s="413" t="s">
        <v>7039</v>
      </c>
      <c r="B157" s="413" t="s">
        <v>209</v>
      </c>
      <c r="C157" s="412">
        <v>12555.397999999999</v>
      </c>
      <c r="D157" s="412">
        <v>0</v>
      </c>
    </row>
    <row r="158" spans="1:4" x14ac:dyDescent="0.2">
      <c r="A158" s="413" t="s">
        <v>7040</v>
      </c>
      <c r="B158" s="413" t="s">
        <v>209</v>
      </c>
      <c r="C158" s="412">
        <v>12555.397999999999</v>
      </c>
      <c r="D158" s="412">
        <v>0</v>
      </c>
    </row>
    <row r="159" spans="1:4" x14ac:dyDescent="0.2">
      <c r="A159" s="413" t="s">
        <v>7041</v>
      </c>
      <c r="B159" s="413" t="s">
        <v>209</v>
      </c>
      <c r="C159" s="412">
        <v>12555.397999999999</v>
      </c>
      <c r="D159" s="412">
        <v>0</v>
      </c>
    </row>
    <row r="160" spans="1:4" x14ac:dyDescent="0.2">
      <c r="A160" s="413" t="s">
        <v>7042</v>
      </c>
      <c r="B160" s="413" t="s">
        <v>202</v>
      </c>
      <c r="C160" s="412">
        <v>17120.675999999999</v>
      </c>
      <c r="D160" s="412">
        <v>0</v>
      </c>
    </row>
    <row r="161" spans="1:4" x14ac:dyDescent="0.2">
      <c r="A161" s="413" t="s">
        <v>7043</v>
      </c>
      <c r="B161" s="413" t="s">
        <v>202</v>
      </c>
      <c r="C161" s="412">
        <v>17120.675999999999</v>
      </c>
      <c r="D161" s="412">
        <v>0</v>
      </c>
    </row>
    <row r="162" spans="1:4" x14ac:dyDescent="0.2">
      <c r="A162" s="413" t="s">
        <v>7044</v>
      </c>
      <c r="B162" s="413" t="s">
        <v>202</v>
      </c>
      <c r="C162" s="412">
        <v>17120.675999999999</v>
      </c>
      <c r="D162" s="412">
        <v>0</v>
      </c>
    </row>
    <row r="163" spans="1:4" x14ac:dyDescent="0.2">
      <c r="A163" s="413" t="s">
        <v>7045</v>
      </c>
      <c r="B163" s="413" t="s">
        <v>202</v>
      </c>
      <c r="C163" s="412">
        <v>17120.675999999999</v>
      </c>
      <c r="D163" s="412">
        <v>0</v>
      </c>
    </row>
    <row r="164" spans="1:4" x14ac:dyDescent="0.2">
      <c r="A164" s="413" t="s">
        <v>7046</v>
      </c>
      <c r="B164" s="413" t="s">
        <v>202</v>
      </c>
      <c r="C164" s="412">
        <v>17120.675999999999</v>
      </c>
      <c r="D164" s="412">
        <v>0</v>
      </c>
    </row>
    <row r="165" spans="1:4" x14ac:dyDescent="0.2">
      <c r="A165" s="413" t="s">
        <v>7047</v>
      </c>
      <c r="B165" s="413" t="s">
        <v>202</v>
      </c>
      <c r="C165" s="412">
        <v>11403.371999999999</v>
      </c>
      <c r="D165" s="412">
        <v>0</v>
      </c>
    </row>
    <row r="166" spans="1:4" x14ac:dyDescent="0.2">
      <c r="A166" s="413" t="s">
        <v>7048</v>
      </c>
      <c r="B166" s="413" t="s">
        <v>202</v>
      </c>
      <c r="C166" s="412">
        <v>14282.324000000001</v>
      </c>
      <c r="D166" s="412">
        <v>0</v>
      </c>
    </row>
    <row r="167" spans="1:4" x14ac:dyDescent="0.2">
      <c r="A167" s="413" t="s">
        <v>7049</v>
      </c>
      <c r="B167" s="413" t="s">
        <v>202</v>
      </c>
      <c r="C167" s="412">
        <v>14316.989</v>
      </c>
      <c r="D167" s="412">
        <v>0</v>
      </c>
    </row>
    <row r="168" spans="1:4" x14ac:dyDescent="0.2">
      <c r="A168" s="413" t="s">
        <v>7050</v>
      </c>
      <c r="B168" s="413" t="s">
        <v>202</v>
      </c>
      <c r="C168" s="412">
        <v>14529.035</v>
      </c>
      <c r="D168" s="412">
        <v>0</v>
      </c>
    </row>
    <row r="169" spans="1:4" x14ac:dyDescent="0.2">
      <c r="A169" s="413" t="s">
        <v>7051</v>
      </c>
      <c r="B169" s="413" t="s">
        <v>225</v>
      </c>
      <c r="C169" s="412">
        <v>38.241</v>
      </c>
      <c r="D169" s="412">
        <v>0</v>
      </c>
    </row>
    <row r="170" spans="1:4" x14ac:dyDescent="0.2">
      <c r="A170" s="413" t="s">
        <v>7052</v>
      </c>
      <c r="B170" s="413" t="s">
        <v>225</v>
      </c>
      <c r="C170" s="412">
        <v>46.951999999999998</v>
      </c>
      <c r="D170" s="412">
        <v>0</v>
      </c>
    </row>
    <row r="171" spans="1:4" x14ac:dyDescent="0.2">
      <c r="A171" s="413" t="s">
        <v>7053</v>
      </c>
      <c r="B171" s="413" t="s">
        <v>225</v>
      </c>
      <c r="C171" s="412">
        <v>16.22</v>
      </c>
      <c r="D171" s="412">
        <v>0</v>
      </c>
    </row>
    <row r="172" spans="1:4" x14ac:dyDescent="0.2">
      <c r="A172" s="413" t="s">
        <v>7054</v>
      </c>
      <c r="B172" s="413" t="s">
        <v>225</v>
      </c>
      <c r="C172" s="412">
        <v>32.457999999999998</v>
      </c>
      <c r="D172" s="412">
        <v>0</v>
      </c>
    </row>
    <row r="173" spans="1:4" x14ac:dyDescent="0.2">
      <c r="A173" s="413" t="s">
        <v>7055</v>
      </c>
      <c r="B173" s="413" t="s">
        <v>225</v>
      </c>
      <c r="C173" s="412">
        <v>54.192</v>
      </c>
      <c r="D173" s="412">
        <v>0</v>
      </c>
    </row>
    <row r="174" spans="1:4" x14ac:dyDescent="0.2">
      <c r="A174" s="413" t="s">
        <v>7056</v>
      </c>
      <c r="B174" s="413" t="s">
        <v>225</v>
      </c>
      <c r="C174" s="412">
        <v>95.38</v>
      </c>
      <c r="D174" s="412">
        <v>0</v>
      </c>
    </row>
    <row r="175" spans="1:4" x14ac:dyDescent="0.2">
      <c r="A175" s="413" t="s">
        <v>7057</v>
      </c>
      <c r="B175" s="413" t="s">
        <v>225</v>
      </c>
      <c r="C175" s="412">
        <v>39.619999999999997</v>
      </c>
      <c r="D175" s="412">
        <v>0</v>
      </c>
    </row>
    <row r="176" spans="1:4" x14ac:dyDescent="0.2">
      <c r="A176" s="413" t="s">
        <v>7058</v>
      </c>
      <c r="B176" s="413" t="s">
        <v>225</v>
      </c>
      <c r="C176" s="412">
        <v>27.853000000000002</v>
      </c>
      <c r="D176" s="412">
        <v>0</v>
      </c>
    </row>
    <row r="177" spans="1:4" x14ac:dyDescent="0.2">
      <c r="A177" s="413" t="s">
        <v>7059</v>
      </c>
      <c r="B177" s="413" t="s">
        <v>225</v>
      </c>
      <c r="C177" s="412">
        <v>31.702000000000002</v>
      </c>
      <c r="D177" s="412">
        <v>0</v>
      </c>
    </row>
    <row r="178" spans="1:4" x14ac:dyDescent="0.2">
      <c r="A178" s="413" t="s">
        <v>7060</v>
      </c>
      <c r="B178" s="413" t="s">
        <v>225</v>
      </c>
      <c r="C178" s="412">
        <v>9.8699999999999992</v>
      </c>
      <c r="D178" s="412">
        <v>0</v>
      </c>
    </row>
    <row r="179" spans="1:4" x14ac:dyDescent="0.2">
      <c r="A179" s="413" t="s">
        <v>7061</v>
      </c>
      <c r="B179" s="413" t="s">
        <v>225</v>
      </c>
      <c r="C179" s="412">
        <v>44.536000000000001</v>
      </c>
      <c r="D179" s="412">
        <v>0</v>
      </c>
    </row>
    <row r="180" spans="1:4" x14ac:dyDescent="0.2">
      <c r="A180" s="413" t="s">
        <v>7062</v>
      </c>
      <c r="B180" s="413" t="s">
        <v>225</v>
      </c>
      <c r="C180" s="412">
        <v>12.682</v>
      </c>
      <c r="D180" s="412">
        <v>0</v>
      </c>
    </row>
    <row r="181" spans="1:4" x14ac:dyDescent="0.2">
      <c r="A181" s="413" t="s">
        <v>7063</v>
      </c>
      <c r="B181" s="413" t="s">
        <v>225</v>
      </c>
      <c r="C181" s="412">
        <v>45.189</v>
      </c>
      <c r="D181" s="412">
        <v>0</v>
      </c>
    </row>
    <row r="182" spans="1:4" x14ac:dyDescent="0.2">
      <c r="A182" s="413" t="s">
        <v>7064</v>
      </c>
      <c r="B182" s="413" t="s">
        <v>225</v>
      </c>
      <c r="C182" s="412">
        <v>40.302999999999997</v>
      </c>
      <c r="D182" s="412">
        <v>0</v>
      </c>
    </row>
    <row r="183" spans="1:4" x14ac:dyDescent="0.2">
      <c r="A183" s="413" t="s">
        <v>7065</v>
      </c>
      <c r="B183" s="413" t="s">
        <v>225</v>
      </c>
      <c r="C183" s="412">
        <v>9.7360000000000007</v>
      </c>
      <c r="D183" s="412">
        <v>0</v>
      </c>
    </row>
    <row r="184" spans="1:4" x14ac:dyDescent="0.2">
      <c r="A184" s="413" t="s">
        <v>7066</v>
      </c>
      <c r="B184" s="413" t="s">
        <v>225</v>
      </c>
      <c r="C184" s="412">
        <v>10.699</v>
      </c>
      <c r="D184" s="412">
        <v>0</v>
      </c>
    </row>
    <row r="185" spans="1:4" x14ac:dyDescent="0.2">
      <c r="A185" s="413" t="s">
        <v>7067</v>
      </c>
      <c r="B185" s="413" t="s">
        <v>225</v>
      </c>
      <c r="C185" s="412">
        <v>9.7910000000000004</v>
      </c>
      <c r="D185" s="412">
        <v>0</v>
      </c>
    </row>
    <row r="186" spans="1:4" x14ac:dyDescent="0.2">
      <c r="A186" s="413" t="s">
        <v>7068</v>
      </c>
      <c r="B186" s="413" t="s">
        <v>225</v>
      </c>
      <c r="C186" s="412">
        <v>15.616</v>
      </c>
      <c r="D186" s="412">
        <v>0</v>
      </c>
    </row>
    <row r="187" spans="1:4" x14ac:dyDescent="0.2">
      <c r="A187" s="413" t="s">
        <v>7069</v>
      </c>
      <c r="B187" s="413" t="s">
        <v>225</v>
      </c>
      <c r="C187" s="412">
        <v>335.5</v>
      </c>
      <c r="D187" s="412">
        <v>0</v>
      </c>
    </row>
    <row r="188" spans="1:4" x14ac:dyDescent="0.2">
      <c r="A188" s="413" t="s">
        <v>7070</v>
      </c>
      <c r="B188" s="413" t="s">
        <v>225</v>
      </c>
      <c r="C188" s="412">
        <v>20.495999999999999</v>
      </c>
      <c r="D188" s="412">
        <v>0</v>
      </c>
    </row>
    <row r="189" spans="1:4" x14ac:dyDescent="0.2">
      <c r="A189" s="413" t="s">
        <v>7071</v>
      </c>
      <c r="B189" s="413" t="s">
        <v>225</v>
      </c>
      <c r="C189" s="412">
        <v>52.015000000000001</v>
      </c>
      <c r="D189" s="412">
        <v>0</v>
      </c>
    </row>
    <row r="190" spans="1:4" x14ac:dyDescent="0.2">
      <c r="A190" s="413" t="s">
        <v>7072</v>
      </c>
      <c r="B190" s="413" t="s">
        <v>225</v>
      </c>
      <c r="C190" s="412">
        <v>22.076000000000001</v>
      </c>
      <c r="D190" s="412">
        <v>0</v>
      </c>
    </row>
    <row r="191" spans="1:4" x14ac:dyDescent="0.2">
      <c r="A191" s="413" t="s">
        <v>7073</v>
      </c>
      <c r="B191" s="413" t="s">
        <v>225</v>
      </c>
      <c r="C191" s="412">
        <v>47.847999999999999</v>
      </c>
      <c r="D191" s="412">
        <v>0</v>
      </c>
    </row>
    <row r="192" spans="1:4" x14ac:dyDescent="0.2">
      <c r="A192" s="413" t="s">
        <v>7074</v>
      </c>
      <c r="B192" s="413" t="s">
        <v>225</v>
      </c>
      <c r="C192" s="412">
        <v>50.746000000000002</v>
      </c>
      <c r="D192" s="412">
        <v>0</v>
      </c>
    </row>
    <row r="193" spans="1:4" x14ac:dyDescent="0.2">
      <c r="A193" s="413" t="s">
        <v>7075</v>
      </c>
      <c r="B193" s="413" t="s">
        <v>225</v>
      </c>
      <c r="C193" s="412">
        <v>62.951999999999998</v>
      </c>
      <c r="D193" s="412">
        <v>0</v>
      </c>
    </row>
    <row r="194" spans="1:4" x14ac:dyDescent="0.2">
      <c r="A194" s="413" t="s">
        <v>7076</v>
      </c>
      <c r="B194" s="413" t="s">
        <v>225</v>
      </c>
      <c r="C194" s="412">
        <v>31.677</v>
      </c>
      <c r="D194" s="412">
        <v>0</v>
      </c>
    </row>
    <row r="195" spans="1:4" x14ac:dyDescent="0.2">
      <c r="A195" s="413" t="s">
        <v>7077</v>
      </c>
      <c r="B195" s="413" t="s">
        <v>225</v>
      </c>
      <c r="C195" s="412">
        <v>61.83</v>
      </c>
      <c r="D195" s="412">
        <v>0</v>
      </c>
    </row>
    <row r="196" spans="1:4" x14ac:dyDescent="0.2">
      <c r="A196" s="413" t="s">
        <v>7078</v>
      </c>
      <c r="B196" s="413" t="s">
        <v>225</v>
      </c>
      <c r="C196" s="412">
        <v>70.858000000000004</v>
      </c>
      <c r="D196" s="412">
        <v>0</v>
      </c>
    </row>
    <row r="197" spans="1:4" x14ac:dyDescent="0.2">
      <c r="A197" s="413" t="s">
        <v>7079</v>
      </c>
      <c r="B197" s="413" t="s">
        <v>225</v>
      </c>
      <c r="C197" s="412">
        <v>24.228999999999999</v>
      </c>
      <c r="D197" s="412">
        <v>0</v>
      </c>
    </row>
    <row r="198" spans="1:4" x14ac:dyDescent="0.2">
      <c r="A198" s="413" t="s">
        <v>7080</v>
      </c>
      <c r="B198" s="413" t="s">
        <v>225</v>
      </c>
      <c r="C198" s="412">
        <v>22.795999999999999</v>
      </c>
      <c r="D198" s="412">
        <v>0</v>
      </c>
    </row>
    <row r="199" spans="1:4" x14ac:dyDescent="0.2">
      <c r="A199" s="413" t="s">
        <v>7081</v>
      </c>
      <c r="B199" s="413" t="s">
        <v>225</v>
      </c>
      <c r="C199" s="412">
        <v>13.39</v>
      </c>
      <c r="D199" s="412">
        <v>0</v>
      </c>
    </row>
    <row r="200" spans="1:4" x14ac:dyDescent="0.2">
      <c r="A200" s="413" t="s">
        <v>7082</v>
      </c>
      <c r="B200" s="413" t="s">
        <v>225</v>
      </c>
      <c r="C200" s="412">
        <v>26.827999999999999</v>
      </c>
      <c r="D200" s="412">
        <v>0</v>
      </c>
    </row>
    <row r="201" spans="1:4" x14ac:dyDescent="0.2">
      <c r="A201" s="413" t="s">
        <v>7083</v>
      </c>
      <c r="B201" s="413" t="s">
        <v>225</v>
      </c>
      <c r="C201" s="412">
        <v>29.603000000000002</v>
      </c>
      <c r="D201" s="412">
        <v>0</v>
      </c>
    </row>
    <row r="202" spans="1:4" x14ac:dyDescent="0.2">
      <c r="A202" s="413" t="s">
        <v>7084</v>
      </c>
      <c r="B202" s="413" t="s">
        <v>225</v>
      </c>
      <c r="C202" s="412">
        <v>32.707999999999998</v>
      </c>
      <c r="D202" s="412">
        <v>0</v>
      </c>
    </row>
    <row r="203" spans="1:4" x14ac:dyDescent="0.2">
      <c r="A203" s="413" t="s">
        <v>6823</v>
      </c>
      <c r="B203" s="413" t="s">
        <v>225</v>
      </c>
      <c r="C203" s="412">
        <v>93.873000000000005</v>
      </c>
      <c r="D203" s="412">
        <v>0</v>
      </c>
    </row>
    <row r="204" spans="1:4" x14ac:dyDescent="0.2">
      <c r="A204" s="413" t="s">
        <v>7085</v>
      </c>
      <c r="B204" s="413" t="s">
        <v>225</v>
      </c>
      <c r="C204" s="412">
        <v>9.8149999999999995</v>
      </c>
      <c r="D204" s="412">
        <v>0</v>
      </c>
    </row>
    <row r="205" spans="1:4" x14ac:dyDescent="0.2">
      <c r="A205" s="413" t="s">
        <v>7086</v>
      </c>
      <c r="B205" s="413" t="s">
        <v>225</v>
      </c>
      <c r="C205" s="412">
        <v>166.774</v>
      </c>
      <c r="D205" s="412">
        <v>0</v>
      </c>
    </row>
    <row r="206" spans="1:4" x14ac:dyDescent="0.2">
      <c r="A206" s="413" t="s">
        <v>7087</v>
      </c>
      <c r="B206" s="413" t="s">
        <v>225</v>
      </c>
      <c r="C206" s="412">
        <v>53.65</v>
      </c>
      <c r="D206" s="412">
        <v>0</v>
      </c>
    </row>
    <row r="207" spans="1:4" x14ac:dyDescent="0.2">
      <c r="A207" s="413" t="s">
        <v>7088</v>
      </c>
      <c r="B207" s="413" t="s">
        <v>225</v>
      </c>
      <c r="C207" s="412">
        <v>26.571999999999999</v>
      </c>
      <c r="D207" s="412">
        <v>0</v>
      </c>
    </row>
    <row r="208" spans="1:4" x14ac:dyDescent="0.2">
      <c r="A208" s="413" t="s">
        <v>7089</v>
      </c>
      <c r="B208" s="413" t="s">
        <v>225</v>
      </c>
      <c r="C208" s="412">
        <v>20.251999999999999</v>
      </c>
      <c r="D208" s="412">
        <v>0</v>
      </c>
    </row>
    <row r="209" spans="1:4" x14ac:dyDescent="0.2">
      <c r="A209" s="413" t="s">
        <v>7090</v>
      </c>
      <c r="B209" s="413" t="s">
        <v>225</v>
      </c>
      <c r="C209" s="412">
        <v>46.677</v>
      </c>
      <c r="D209" s="412">
        <v>0</v>
      </c>
    </row>
    <row r="210" spans="1:4" x14ac:dyDescent="0.2">
      <c r="A210" s="413" t="s">
        <v>7091</v>
      </c>
      <c r="B210" s="413" t="s">
        <v>225</v>
      </c>
      <c r="C210" s="412">
        <v>29.591000000000001</v>
      </c>
      <c r="D210" s="412">
        <v>0</v>
      </c>
    </row>
    <row r="211" spans="1:4" x14ac:dyDescent="0.2">
      <c r="A211" s="413" t="s">
        <v>7092</v>
      </c>
      <c r="B211" s="413" t="s">
        <v>225</v>
      </c>
      <c r="C211" s="412">
        <v>57.218000000000004</v>
      </c>
      <c r="D211" s="412">
        <v>0</v>
      </c>
    </row>
    <row r="212" spans="1:4" x14ac:dyDescent="0.2">
      <c r="A212" s="413" t="s">
        <v>7093</v>
      </c>
      <c r="B212" s="413" t="s">
        <v>225</v>
      </c>
      <c r="C212" s="412">
        <v>40.277999999999999</v>
      </c>
      <c r="D212" s="412">
        <v>0</v>
      </c>
    </row>
    <row r="213" spans="1:4" x14ac:dyDescent="0.2">
      <c r="A213" s="413" t="s">
        <v>7094</v>
      </c>
      <c r="B213" s="413" t="s">
        <v>1176</v>
      </c>
      <c r="C213" s="412">
        <v>11.923999999999999</v>
      </c>
      <c r="D213" s="412">
        <v>0</v>
      </c>
    </row>
    <row r="214" spans="1:4" x14ac:dyDescent="0.2">
      <c r="A214" s="413" t="s">
        <v>7095</v>
      </c>
      <c r="B214" s="413" t="s">
        <v>225</v>
      </c>
      <c r="C214" s="412">
        <v>31.495999999999999</v>
      </c>
      <c r="D214" s="412">
        <v>0</v>
      </c>
    </row>
    <row r="215" spans="1:4" x14ac:dyDescent="0.2">
      <c r="A215" s="413" t="s">
        <v>7096</v>
      </c>
      <c r="B215" s="413" t="s">
        <v>1176</v>
      </c>
      <c r="C215" s="412">
        <v>20.832000000000001</v>
      </c>
      <c r="D215" s="412">
        <v>0</v>
      </c>
    </row>
    <row r="216" spans="1:4" x14ac:dyDescent="0.2">
      <c r="A216" s="413" t="s">
        <v>7097</v>
      </c>
      <c r="B216" s="413" t="s">
        <v>1176</v>
      </c>
      <c r="C216" s="412">
        <v>11.041</v>
      </c>
      <c r="D216" s="412">
        <v>0</v>
      </c>
    </row>
    <row r="217" spans="1:4" x14ac:dyDescent="0.2">
      <c r="A217" s="413" t="s">
        <v>7098</v>
      </c>
      <c r="B217" s="413" t="s">
        <v>1176</v>
      </c>
      <c r="C217" s="412">
        <v>3.1230000000000002</v>
      </c>
      <c r="D217" s="412">
        <v>0</v>
      </c>
    </row>
    <row r="218" spans="1:4" x14ac:dyDescent="0.2">
      <c r="A218" s="413" t="s">
        <v>7099</v>
      </c>
      <c r="B218" s="413" t="s">
        <v>1176</v>
      </c>
      <c r="C218" s="412">
        <v>12.664</v>
      </c>
      <c r="D218" s="412">
        <v>0</v>
      </c>
    </row>
    <row r="219" spans="1:4" x14ac:dyDescent="0.2">
      <c r="A219" s="413" t="s">
        <v>7100</v>
      </c>
      <c r="B219" s="413" t="s">
        <v>1176</v>
      </c>
      <c r="C219" s="412">
        <v>16.536999999999999</v>
      </c>
      <c r="D219" s="412">
        <v>0</v>
      </c>
    </row>
    <row r="220" spans="1:4" x14ac:dyDescent="0.2">
      <c r="A220" s="413" t="s">
        <v>7101</v>
      </c>
      <c r="B220" s="413" t="s">
        <v>1176</v>
      </c>
      <c r="C220" s="412">
        <v>22.07</v>
      </c>
      <c r="D220" s="412">
        <v>0</v>
      </c>
    </row>
    <row r="221" spans="1:4" x14ac:dyDescent="0.2">
      <c r="A221" s="413" t="s">
        <v>7102</v>
      </c>
      <c r="B221" s="413" t="s">
        <v>1176</v>
      </c>
      <c r="C221" s="412">
        <v>6.3040000000000003</v>
      </c>
      <c r="D221" s="412">
        <v>0</v>
      </c>
    </row>
    <row r="222" spans="1:4" x14ac:dyDescent="0.2">
      <c r="A222" s="413" t="s">
        <v>7103</v>
      </c>
      <c r="B222" s="413" t="s">
        <v>1176</v>
      </c>
      <c r="C222" s="412">
        <v>5.8010000000000002</v>
      </c>
      <c r="D222" s="412">
        <v>0</v>
      </c>
    </row>
    <row r="223" spans="1:4" x14ac:dyDescent="0.2">
      <c r="A223" s="413" t="s">
        <v>7104</v>
      </c>
      <c r="B223" s="413" t="s">
        <v>1176</v>
      </c>
      <c r="C223" s="412">
        <v>24.699000000000002</v>
      </c>
      <c r="D223" s="412">
        <v>0</v>
      </c>
    </row>
    <row r="224" spans="1:4" x14ac:dyDescent="0.2">
      <c r="A224" s="413" t="s">
        <v>7105</v>
      </c>
      <c r="B224" s="413" t="s">
        <v>1176</v>
      </c>
      <c r="C224" s="412">
        <v>0</v>
      </c>
      <c r="D224" s="412">
        <v>0</v>
      </c>
    </row>
    <row r="225" spans="1:4" x14ac:dyDescent="0.2">
      <c r="A225" s="413" t="s">
        <v>7106</v>
      </c>
      <c r="B225" s="413" t="s">
        <v>1176</v>
      </c>
      <c r="C225" s="412">
        <v>3.117</v>
      </c>
      <c r="D225" s="412">
        <v>0</v>
      </c>
    </row>
    <row r="226" spans="1:4" x14ac:dyDescent="0.2">
      <c r="A226" s="413" t="s">
        <v>7107</v>
      </c>
      <c r="B226" s="413" t="s">
        <v>1176</v>
      </c>
      <c r="C226" s="412">
        <v>0</v>
      </c>
      <c r="D226" s="412">
        <v>0</v>
      </c>
    </row>
    <row r="227" spans="1:4" x14ac:dyDescent="0.2">
      <c r="A227" s="413" t="s">
        <v>7108</v>
      </c>
      <c r="B227" s="413" t="s">
        <v>1176</v>
      </c>
      <c r="C227" s="412">
        <v>14.786</v>
      </c>
      <c r="D227" s="412">
        <v>0</v>
      </c>
    </row>
    <row r="228" spans="1:4" x14ac:dyDescent="0.2">
      <c r="A228" s="413" t="s">
        <v>7109</v>
      </c>
      <c r="B228" s="413" t="s">
        <v>1176</v>
      </c>
      <c r="C228" s="412">
        <v>13.768000000000001</v>
      </c>
      <c r="D228" s="412">
        <v>0</v>
      </c>
    </row>
    <row r="229" spans="1:4" x14ac:dyDescent="0.2">
      <c r="A229" s="413" t="s">
        <v>7110</v>
      </c>
      <c r="B229" s="413" t="s">
        <v>1176</v>
      </c>
      <c r="C229" s="412">
        <v>15.933</v>
      </c>
      <c r="D229" s="412">
        <v>0</v>
      </c>
    </row>
    <row r="230" spans="1:4" x14ac:dyDescent="0.2">
      <c r="A230" s="413" t="s">
        <v>7111</v>
      </c>
      <c r="B230" s="413" t="s">
        <v>1176</v>
      </c>
      <c r="C230" s="412">
        <v>9.3520000000000003</v>
      </c>
      <c r="D230" s="412">
        <v>0</v>
      </c>
    </row>
    <row r="231" spans="1:4" x14ac:dyDescent="0.2">
      <c r="A231" s="413" t="s">
        <v>7112</v>
      </c>
      <c r="B231" s="413" t="s">
        <v>225</v>
      </c>
      <c r="C231" s="412">
        <v>11.321</v>
      </c>
      <c r="D231" s="412">
        <v>0</v>
      </c>
    </row>
    <row r="232" spans="1:4" x14ac:dyDescent="0.2">
      <c r="A232" s="413" t="s">
        <v>7113</v>
      </c>
      <c r="B232" s="413" t="s">
        <v>1176</v>
      </c>
      <c r="C232" s="412">
        <v>1.403</v>
      </c>
      <c r="D232" s="412">
        <v>0</v>
      </c>
    </row>
    <row r="233" spans="1:4" x14ac:dyDescent="0.2">
      <c r="A233" s="413" t="s">
        <v>7114</v>
      </c>
      <c r="B233" s="413" t="s">
        <v>1176</v>
      </c>
      <c r="C233" s="412">
        <v>40.65</v>
      </c>
      <c r="D233" s="412">
        <v>0</v>
      </c>
    </row>
    <row r="234" spans="1:4" x14ac:dyDescent="0.2">
      <c r="A234" s="413" t="s">
        <v>7115</v>
      </c>
      <c r="B234" s="413" t="s">
        <v>1176</v>
      </c>
      <c r="C234" s="412">
        <v>0</v>
      </c>
      <c r="D234" s="412">
        <v>0</v>
      </c>
    </row>
    <row r="235" spans="1:4" x14ac:dyDescent="0.2">
      <c r="A235" s="413" t="s">
        <v>7116</v>
      </c>
      <c r="B235" s="413" t="s">
        <v>1176</v>
      </c>
      <c r="C235" s="412">
        <v>8.125</v>
      </c>
      <c r="D235" s="412">
        <v>0</v>
      </c>
    </row>
    <row r="236" spans="1:4" x14ac:dyDescent="0.2">
      <c r="A236" s="413" t="s">
        <v>7117</v>
      </c>
      <c r="B236" s="413" t="s">
        <v>1176</v>
      </c>
      <c r="C236" s="412">
        <v>7.4240000000000004</v>
      </c>
      <c r="D236" s="412">
        <v>0</v>
      </c>
    </row>
    <row r="237" spans="1:4" x14ac:dyDescent="0.2">
      <c r="A237" s="413" t="s">
        <v>7118</v>
      </c>
      <c r="B237" s="413" t="s">
        <v>1176</v>
      </c>
      <c r="C237" s="412">
        <v>0</v>
      </c>
      <c r="D237" s="412">
        <v>0</v>
      </c>
    </row>
    <row r="238" spans="1:4" x14ac:dyDescent="0.2">
      <c r="A238" s="413" t="s">
        <v>7119</v>
      </c>
      <c r="B238" s="413" t="s">
        <v>1176</v>
      </c>
      <c r="C238" s="412">
        <v>6.9850000000000003</v>
      </c>
      <c r="D238" s="412">
        <v>0</v>
      </c>
    </row>
    <row r="239" spans="1:4" x14ac:dyDescent="0.2">
      <c r="A239" s="413" t="s">
        <v>7120</v>
      </c>
      <c r="B239" s="413" t="s">
        <v>1176</v>
      </c>
      <c r="C239" s="412">
        <v>10.815</v>
      </c>
      <c r="D239" s="412">
        <v>0</v>
      </c>
    </row>
    <row r="240" spans="1:4" x14ac:dyDescent="0.2">
      <c r="A240" s="413" t="s">
        <v>7121</v>
      </c>
      <c r="B240" s="413" t="s">
        <v>1176</v>
      </c>
      <c r="C240" s="412">
        <v>1.5740000000000001</v>
      </c>
      <c r="D240" s="412">
        <v>0</v>
      </c>
    </row>
    <row r="241" spans="1:4" x14ac:dyDescent="0.2">
      <c r="A241" s="413" t="s">
        <v>7122</v>
      </c>
      <c r="B241" s="413" t="s">
        <v>1176</v>
      </c>
      <c r="C241" s="412">
        <v>0.42699999999999999</v>
      </c>
      <c r="D241" s="412">
        <v>0</v>
      </c>
    </row>
    <row r="242" spans="1:4" x14ac:dyDescent="0.2">
      <c r="A242" s="413" t="s">
        <v>7123</v>
      </c>
      <c r="B242" s="413" t="s">
        <v>1176</v>
      </c>
      <c r="C242" s="412">
        <v>0</v>
      </c>
      <c r="D242" s="412">
        <v>0</v>
      </c>
    </row>
    <row r="243" spans="1:4" x14ac:dyDescent="0.2">
      <c r="A243" s="413" t="s">
        <v>7124</v>
      </c>
      <c r="B243" s="413" t="s">
        <v>1176</v>
      </c>
      <c r="C243" s="412">
        <v>6.9749999999999996</v>
      </c>
      <c r="D243" s="412">
        <v>0</v>
      </c>
    </row>
    <row r="244" spans="1:4" x14ac:dyDescent="0.2">
      <c r="A244" s="413" t="s">
        <v>7125</v>
      </c>
      <c r="B244" s="413" t="s">
        <v>1176</v>
      </c>
      <c r="C244" s="412">
        <v>11.932</v>
      </c>
      <c r="D244" s="412">
        <v>0</v>
      </c>
    </row>
    <row r="245" spans="1:4" x14ac:dyDescent="0.2">
      <c r="A245" s="413" t="s">
        <v>7126</v>
      </c>
      <c r="B245" s="413" t="s">
        <v>1176</v>
      </c>
      <c r="C245" s="412">
        <v>12.468</v>
      </c>
      <c r="D245" s="412">
        <v>0</v>
      </c>
    </row>
    <row r="246" spans="1:4" x14ac:dyDescent="0.2">
      <c r="A246" s="413" t="s">
        <v>7127</v>
      </c>
      <c r="B246" s="413" t="s">
        <v>1176</v>
      </c>
      <c r="C246" s="412">
        <v>0</v>
      </c>
      <c r="D246" s="412">
        <v>0</v>
      </c>
    </row>
    <row r="247" spans="1:4" x14ac:dyDescent="0.2">
      <c r="A247" s="413" t="s">
        <v>7128</v>
      </c>
      <c r="B247" s="413" t="s">
        <v>1176</v>
      </c>
      <c r="C247" s="412">
        <v>8.7349999999999994</v>
      </c>
      <c r="D247" s="412">
        <v>0</v>
      </c>
    </row>
    <row r="248" spans="1:4" x14ac:dyDescent="0.2">
      <c r="A248" s="413" t="s">
        <v>7129</v>
      </c>
      <c r="B248" s="413" t="s">
        <v>1176</v>
      </c>
      <c r="C248" s="412">
        <v>3.9470000000000001</v>
      </c>
      <c r="D248" s="412">
        <v>0</v>
      </c>
    </row>
    <row r="249" spans="1:4" x14ac:dyDescent="0.2">
      <c r="A249" s="413" t="s">
        <v>7130</v>
      </c>
      <c r="B249" s="413" t="s">
        <v>1176</v>
      </c>
      <c r="C249" s="412">
        <v>7.9729999999999999</v>
      </c>
      <c r="D249" s="412">
        <v>0</v>
      </c>
    </row>
    <row r="250" spans="1:4" x14ac:dyDescent="0.2">
      <c r="A250" s="413" t="s">
        <v>7131</v>
      </c>
      <c r="B250" s="413" t="s">
        <v>1176</v>
      </c>
      <c r="C250" s="412">
        <v>7.9909999999999997</v>
      </c>
      <c r="D250" s="412">
        <v>0</v>
      </c>
    </row>
    <row r="251" spans="1:4" x14ac:dyDescent="0.2">
      <c r="A251" s="413" t="s">
        <v>7132</v>
      </c>
      <c r="B251" s="413" t="s">
        <v>1176</v>
      </c>
      <c r="C251" s="412">
        <v>3.3180000000000001</v>
      </c>
      <c r="D251" s="412">
        <v>0</v>
      </c>
    </row>
    <row r="252" spans="1:4" x14ac:dyDescent="0.2">
      <c r="A252" s="413" t="s">
        <v>7133</v>
      </c>
      <c r="B252" s="413" t="s">
        <v>1176</v>
      </c>
      <c r="C252" s="412">
        <v>24.327000000000002</v>
      </c>
      <c r="D252" s="412">
        <v>0</v>
      </c>
    </row>
    <row r="253" spans="1:4" x14ac:dyDescent="0.2">
      <c r="A253" s="413" t="s">
        <v>7134</v>
      </c>
      <c r="B253" s="413" t="s">
        <v>1176</v>
      </c>
      <c r="C253" s="412">
        <v>4.1909999999999998</v>
      </c>
      <c r="D253" s="412">
        <v>0</v>
      </c>
    </row>
    <row r="254" spans="1:4" x14ac:dyDescent="0.2">
      <c r="A254" s="413" t="s">
        <v>7135</v>
      </c>
      <c r="B254" s="413" t="s">
        <v>1176</v>
      </c>
      <c r="C254" s="412">
        <v>8.1660000000000004</v>
      </c>
      <c r="D254" s="412">
        <v>0</v>
      </c>
    </row>
    <row r="255" spans="1:4" x14ac:dyDescent="0.2">
      <c r="A255" s="413" t="s">
        <v>7136</v>
      </c>
      <c r="B255" s="413" t="s">
        <v>1176</v>
      </c>
      <c r="C255" s="412">
        <v>9.3940000000000001</v>
      </c>
      <c r="D255" s="412">
        <v>0</v>
      </c>
    </row>
    <row r="256" spans="1:4" x14ac:dyDescent="0.2">
      <c r="A256" s="413" t="s">
        <v>7137</v>
      </c>
      <c r="B256" s="413" t="s">
        <v>1176</v>
      </c>
      <c r="C256" s="412">
        <v>5.5330000000000004</v>
      </c>
      <c r="D256" s="412">
        <v>0</v>
      </c>
    </row>
    <row r="257" spans="1:4" x14ac:dyDescent="0.2">
      <c r="A257" s="413" t="s">
        <v>7138</v>
      </c>
      <c r="B257" s="413" t="s">
        <v>1176</v>
      </c>
      <c r="C257" s="412">
        <v>12.731</v>
      </c>
      <c r="D257" s="412">
        <v>0</v>
      </c>
    </row>
    <row r="258" spans="1:4" x14ac:dyDescent="0.2">
      <c r="A258" s="413" t="s">
        <v>7139</v>
      </c>
      <c r="B258" s="413" t="s">
        <v>1176</v>
      </c>
      <c r="C258" s="412">
        <v>9.5950000000000006</v>
      </c>
      <c r="D258" s="412">
        <v>0</v>
      </c>
    </row>
    <row r="259" spans="1:4" x14ac:dyDescent="0.2">
      <c r="A259" s="413" t="s">
        <v>7140</v>
      </c>
      <c r="B259" s="413" t="s">
        <v>1176</v>
      </c>
      <c r="C259" s="412">
        <v>11.675000000000001</v>
      </c>
      <c r="D259" s="412">
        <v>0</v>
      </c>
    </row>
    <row r="260" spans="1:4" x14ac:dyDescent="0.2">
      <c r="A260" s="413" t="s">
        <v>7141</v>
      </c>
      <c r="B260" s="413" t="s">
        <v>1176</v>
      </c>
      <c r="C260" s="412">
        <v>10.089</v>
      </c>
      <c r="D260" s="412">
        <v>0</v>
      </c>
    </row>
    <row r="261" spans="1:4" x14ac:dyDescent="0.2">
      <c r="A261" s="413" t="s">
        <v>7142</v>
      </c>
      <c r="B261" s="413" t="s">
        <v>1176</v>
      </c>
      <c r="C261" s="412">
        <v>4.9649999999999999</v>
      </c>
      <c r="D261" s="412">
        <v>0</v>
      </c>
    </row>
    <row r="262" spans="1:4" x14ac:dyDescent="0.2">
      <c r="A262" s="413" t="s">
        <v>7143</v>
      </c>
      <c r="B262" s="413" t="s">
        <v>1176</v>
      </c>
      <c r="C262" s="412">
        <v>4.5510000000000002</v>
      </c>
      <c r="D262" s="412">
        <v>0</v>
      </c>
    </row>
    <row r="263" spans="1:4" x14ac:dyDescent="0.2">
      <c r="A263" s="413" t="s">
        <v>7144</v>
      </c>
      <c r="B263" s="413" t="s">
        <v>1176</v>
      </c>
      <c r="C263" s="412">
        <v>6.5250000000000004</v>
      </c>
      <c r="D263" s="412">
        <v>0</v>
      </c>
    </row>
    <row r="264" spans="1:4" x14ac:dyDescent="0.2">
      <c r="A264" s="413" t="s">
        <v>7145</v>
      </c>
      <c r="B264" s="413" t="s">
        <v>1176</v>
      </c>
      <c r="C264" s="412">
        <v>5.4370000000000003</v>
      </c>
      <c r="D264" s="412">
        <v>0</v>
      </c>
    </row>
    <row r="265" spans="1:4" x14ac:dyDescent="0.2">
      <c r="A265" s="413" t="s">
        <v>7146</v>
      </c>
      <c r="B265" s="413" t="s">
        <v>1176</v>
      </c>
      <c r="C265" s="412">
        <v>8.5830000000000002</v>
      </c>
      <c r="D265" s="412">
        <v>0</v>
      </c>
    </row>
    <row r="266" spans="1:4" x14ac:dyDescent="0.2">
      <c r="A266" s="413" t="s">
        <v>7147</v>
      </c>
      <c r="B266" s="413" t="s">
        <v>1176</v>
      </c>
      <c r="C266" s="412">
        <v>11.518000000000001</v>
      </c>
      <c r="D266" s="412">
        <v>0</v>
      </c>
    </row>
    <row r="267" spans="1:4" x14ac:dyDescent="0.2">
      <c r="A267" s="413" t="s">
        <v>7148</v>
      </c>
      <c r="B267" s="413" t="s">
        <v>1176</v>
      </c>
      <c r="C267" s="412">
        <v>10.558</v>
      </c>
      <c r="D267" s="412">
        <v>0</v>
      </c>
    </row>
    <row r="268" spans="1:4" x14ac:dyDescent="0.2">
      <c r="A268" s="413" t="s">
        <v>7149</v>
      </c>
      <c r="B268" s="413" t="s">
        <v>1176</v>
      </c>
      <c r="C268" s="412">
        <v>9.4920000000000009</v>
      </c>
      <c r="D268" s="412">
        <v>0</v>
      </c>
    </row>
    <row r="269" spans="1:4" x14ac:dyDescent="0.2">
      <c r="A269" s="413" t="s">
        <v>7150</v>
      </c>
      <c r="B269" s="413" t="s">
        <v>1176</v>
      </c>
      <c r="C269" s="412">
        <v>18.593</v>
      </c>
      <c r="D269" s="412">
        <v>0</v>
      </c>
    </row>
    <row r="270" spans="1:4" x14ac:dyDescent="0.2">
      <c r="A270" s="413" t="s">
        <v>7151</v>
      </c>
      <c r="B270" s="413" t="s">
        <v>1176</v>
      </c>
      <c r="C270" s="412">
        <v>28.736999999999998</v>
      </c>
      <c r="D270" s="412">
        <v>0</v>
      </c>
    </row>
    <row r="271" spans="1:4" x14ac:dyDescent="0.2">
      <c r="A271" s="413" t="s">
        <v>7152</v>
      </c>
      <c r="B271" s="413" t="s">
        <v>1176</v>
      </c>
      <c r="C271" s="412">
        <v>0</v>
      </c>
      <c r="D271" s="412">
        <v>0</v>
      </c>
    </row>
    <row r="272" spans="1:4" x14ac:dyDescent="0.2">
      <c r="A272" s="413" t="s">
        <v>7153</v>
      </c>
      <c r="B272" s="413" t="s">
        <v>1176</v>
      </c>
      <c r="C272" s="412">
        <v>7.9610000000000003</v>
      </c>
      <c r="D272" s="412">
        <v>0</v>
      </c>
    </row>
    <row r="273" spans="1:4" x14ac:dyDescent="0.2">
      <c r="A273" s="413" t="s">
        <v>7154</v>
      </c>
      <c r="B273" s="413" t="s">
        <v>1176</v>
      </c>
      <c r="C273" s="412">
        <v>12.353</v>
      </c>
      <c r="D273" s="412">
        <v>0</v>
      </c>
    </row>
    <row r="274" spans="1:4" x14ac:dyDescent="0.2">
      <c r="A274" s="413" t="s">
        <v>7155</v>
      </c>
      <c r="B274" s="413" t="s">
        <v>1176</v>
      </c>
      <c r="C274" s="412">
        <v>11.577999999999999</v>
      </c>
      <c r="D274" s="412">
        <v>0</v>
      </c>
    </row>
    <row r="275" spans="1:4" x14ac:dyDescent="0.2">
      <c r="A275" s="413" t="s">
        <v>7156</v>
      </c>
      <c r="B275" s="413" t="s">
        <v>1176</v>
      </c>
      <c r="C275" s="412">
        <v>4.8559999999999999</v>
      </c>
      <c r="D275" s="412">
        <v>0</v>
      </c>
    </row>
    <row r="276" spans="1:4" x14ac:dyDescent="0.2">
      <c r="A276" s="413" t="s">
        <v>7157</v>
      </c>
      <c r="B276" s="413" t="s">
        <v>1176</v>
      </c>
      <c r="C276" s="412">
        <v>17.056000000000001</v>
      </c>
      <c r="D276" s="412">
        <v>0</v>
      </c>
    </row>
    <row r="277" spans="1:4" x14ac:dyDescent="0.2">
      <c r="A277" s="413" t="s">
        <v>7158</v>
      </c>
      <c r="B277" s="413" t="s">
        <v>1176</v>
      </c>
      <c r="C277" s="412">
        <v>10.956</v>
      </c>
      <c r="D277" s="412">
        <v>0</v>
      </c>
    </row>
    <row r="278" spans="1:4" x14ac:dyDescent="0.2">
      <c r="A278" s="413" t="s">
        <v>7159</v>
      </c>
      <c r="B278" s="413" t="s">
        <v>1176</v>
      </c>
      <c r="C278" s="412">
        <v>11.596</v>
      </c>
      <c r="D278" s="412">
        <v>0</v>
      </c>
    </row>
    <row r="279" spans="1:4" x14ac:dyDescent="0.2">
      <c r="A279" s="413" t="s">
        <v>7160</v>
      </c>
      <c r="B279" s="413" t="s">
        <v>225</v>
      </c>
      <c r="C279" s="412">
        <v>9.7840000000000007</v>
      </c>
      <c r="D279" s="412">
        <v>0</v>
      </c>
    </row>
    <row r="280" spans="1:4" x14ac:dyDescent="0.2">
      <c r="A280" s="413" t="s">
        <v>7161</v>
      </c>
      <c r="B280" s="413" t="s">
        <v>1176</v>
      </c>
      <c r="C280" s="412">
        <v>4.6669999999999998</v>
      </c>
      <c r="D280" s="412">
        <v>0</v>
      </c>
    </row>
    <row r="281" spans="1:4" x14ac:dyDescent="0.2">
      <c r="A281" s="413" t="s">
        <v>7162</v>
      </c>
      <c r="B281" s="413" t="s">
        <v>1176</v>
      </c>
      <c r="C281" s="412">
        <v>11.407</v>
      </c>
      <c r="D281" s="412">
        <v>0</v>
      </c>
    </row>
    <row r="282" spans="1:4" x14ac:dyDescent="0.2">
      <c r="A282" s="413" t="s">
        <v>7163</v>
      </c>
      <c r="B282" s="413" t="s">
        <v>1176</v>
      </c>
      <c r="C282" s="412">
        <v>9.8960000000000008</v>
      </c>
      <c r="D282" s="412">
        <v>0</v>
      </c>
    </row>
    <row r="283" spans="1:4" x14ac:dyDescent="0.2">
      <c r="A283" s="413" t="s">
        <v>7164</v>
      </c>
      <c r="B283" s="413" t="s">
        <v>1174</v>
      </c>
      <c r="C283" s="412">
        <v>1.835</v>
      </c>
      <c r="D283" s="412">
        <v>0</v>
      </c>
    </row>
    <row r="284" spans="1:4" x14ac:dyDescent="0.2">
      <c r="A284" s="413" t="s">
        <v>7165</v>
      </c>
      <c r="B284" s="413" t="s">
        <v>1176</v>
      </c>
      <c r="C284" s="412">
        <v>5.7329999999999997</v>
      </c>
      <c r="D284" s="412">
        <v>0</v>
      </c>
    </row>
    <row r="285" spans="1:4" x14ac:dyDescent="0.2">
      <c r="A285" s="413" t="s">
        <v>7166</v>
      </c>
      <c r="B285" s="413" t="s">
        <v>1176</v>
      </c>
      <c r="C285" s="412">
        <v>3.3069999999999999</v>
      </c>
      <c r="D285" s="412">
        <v>0</v>
      </c>
    </row>
    <row r="286" spans="1:4" x14ac:dyDescent="0.2">
      <c r="A286" s="413" t="s">
        <v>7167</v>
      </c>
      <c r="B286" s="413" t="s">
        <v>1176</v>
      </c>
      <c r="C286" s="412">
        <v>14.475</v>
      </c>
      <c r="D286" s="412">
        <v>0</v>
      </c>
    </row>
    <row r="287" spans="1:4" x14ac:dyDescent="0.2">
      <c r="A287" s="413" t="s">
        <v>7168</v>
      </c>
      <c r="B287" s="413" t="s">
        <v>1176</v>
      </c>
      <c r="C287" s="412">
        <v>11.98</v>
      </c>
      <c r="D287" s="412">
        <v>0</v>
      </c>
    </row>
    <row r="288" spans="1:4" x14ac:dyDescent="0.2">
      <c r="A288" s="413" t="s">
        <v>7169</v>
      </c>
      <c r="B288" s="413" t="s">
        <v>1176</v>
      </c>
      <c r="C288" s="412">
        <v>0</v>
      </c>
      <c r="D288" s="412">
        <v>0</v>
      </c>
    </row>
    <row r="289" spans="1:4" x14ac:dyDescent="0.2">
      <c r="A289" s="413" t="s">
        <v>7170</v>
      </c>
      <c r="B289" s="413" t="s">
        <v>1176</v>
      </c>
      <c r="C289" s="412">
        <v>10.465999999999999</v>
      </c>
      <c r="D289" s="412">
        <v>0</v>
      </c>
    </row>
    <row r="290" spans="1:4" x14ac:dyDescent="0.2">
      <c r="A290" s="413" t="s">
        <v>7171</v>
      </c>
      <c r="B290" s="413" t="s">
        <v>1176</v>
      </c>
      <c r="C290" s="412">
        <v>0</v>
      </c>
      <c r="D290" s="412">
        <v>0</v>
      </c>
    </row>
    <row r="291" spans="1:4" x14ac:dyDescent="0.2">
      <c r="A291" s="413" t="s">
        <v>7172</v>
      </c>
      <c r="B291" s="413" t="s">
        <v>1176</v>
      </c>
      <c r="C291" s="412">
        <v>17.164999999999999</v>
      </c>
      <c r="D291" s="412">
        <v>0</v>
      </c>
    </row>
    <row r="292" spans="1:4" x14ac:dyDescent="0.2">
      <c r="A292" s="413" t="s">
        <v>7173</v>
      </c>
      <c r="B292" s="413" t="s">
        <v>1176</v>
      </c>
      <c r="C292" s="412">
        <v>22.643000000000001</v>
      </c>
      <c r="D292" s="412">
        <v>0</v>
      </c>
    </row>
    <row r="293" spans="1:4" x14ac:dyDescent="0.2">
      <c r="A293" s="413" t="s">
        <v>7174</v>
      </c>
      <c r="B293" s="413" t="s">
        <v>1176</v>
      </c>
      <c r="C293" s="412">
        <v>9.0500000000000007</v>
      </c>
      <c r="D293" s="412">
        <v>0</v>
      </c>
    </row>
    <row r="294" spans="1:4" x14ac:dyDescent="0.2">
      <c r="A294" s="413" t="s">
        <v>7175</v>
      </c>
      <c r="B294" s="413" t="s">
        <v>1176</v>
      </c>
      <c r="C294" s="412">
        <v>24.411999999999999</v>
      </c>
      <c r="D294" s="412">
        <v>0</v>
      </c>
    </row>
    <row r="295" spans="1:4" x14ac:dyDescent="0.2">
      <c r="A295" s="413" t="s">
        <v>7176</v>
      </c>
      <c r="B295" s="413" t="s">
        <v>1176</v>
      </c>
      <c r="C295" s="412">
        <v>14.268000000000001</v>
      </c>
      <c r="D295" s="412">
        <v>0</v>
      </c>
    </row>
    <row r="296" spans="1:4" x14ac:dyDescent="0.2">
      <c r="A296" s="413" t="s">
        <v>7177</v>
      </c>
      <c r="B296" s="413" t="s">
        <v>1176</v>
      </c>
      <c r="C296" s="412">
        <v>7.4180000000000001</v>
      </c>
      <c r="D296" s="412">
        <v>0</v>
      </c>
    </row>
    <row r="297" spans="1:4" x14ac:dyDescent="0.2">
      <c r="A297" s="413" t="s">
        <v>7178</v>
      </c>
      <c r="B297" s="413" t="s">
        <v>1176</v>
      </c>
      <c r="C297" s="412">
        <v>0</v>
      </c>
      <c r="D297" s="412">
        <v>0</v>
      </c>
    </row>
    <row r="298" spans="1:4" x14ac:dyDescent="0.2">
      <c r="A298" s="413" t="s">
        <v>7179</v>
      </c>
      <c r="B298" s="413" t="s">
        <v>1176</v>
      </c>
      <c r="C298" s="412">
        <v>9.7360000000000007</v>
      </c>
      <c r="D298" s="412">
        <v>0</v>
      </c>
    </row>
    <row r="299" spans="1:4" x14ac:dyDescent="0.2">
      <c r="A299" s="413" t="s">
        <v>7180</v>
      </c>
      <c r="B299" s="413" t="s">
        <v>1176</v>
      </c>
      <c r="C299" s="412">
        <v>0</v>
      </c>
      <c r="D299" s="412">
        <v>0</v>
      </c>
    </row>
    <row r="300" spans="1:4" x14ac:dyDescent="0.2">
      <c r="A300" s="413" t="s">
        <v>7181</v>
      </c>
      <c r="B300" s="413" t="s">
        <v>1176</v>
      </c>
      <c r="C300" s="412">
        <v>7.7960000000000003</v>
      </c>
      <c r="D300" s="412">
        <v>0</v>
      </c>
    </row>
    <row r="301" spans="1:4" x14ac:dyDescent="0.2">
      <c r="A301" s="413" t="s">
        <v>7182</v>
      </c>
      <c r="B301" s="413" t="s">
        <v>1176</v>
      </c>
      <c r="C301" s="412">
        <v>11.553000000000001</v>
      </c>
      <c r="D301" s="412">
        <v>0</v>
      </c>
    </row>
    <row r="302" spans="1:4" x14ac:dyDescent="0.2">
      <c r="A302" s="413" t="s">
        <v>7183</v>
      </c>
      <c r="B302" s="413" t="s">
        <v>1176</v>
      </c>
      <c r="C302" s="412">
        <v>10.486000000000001</v>
      </c>
      <c r="D302" s="412">
        <v>0</v>
      </c>
    </row>
    <row r="303" spans="1:4" x14ac:dyDescent="0.2">
      <c r="A303" s="413" t="s">
        <v>7184</v>
      </c>
      <c r="B303" s="413" t="s">
        <v>1176</v>
      </c>
      <c r="C303" s="412">
        <v>2.6349999999999998</v>
      </c>
      <c r="D303" s="412">
        <v>0</v>
      </c>
    </row>
    <row r="304" spans="1:4" x14ac:dyDescent="0.2">
      <c r="A304" s="413" t="s">
        <v>7185</v>
      </c>
      <c r="B304" s="413" t="s">
        <v>1176</v>
      </c>
      <c r="C304" s="412">
        <v>4.3250000000000002</v>
      </c>
      <c r="D304" s="412">
        <v>0</v>
      </c>
    </row>
    <row r="305" spans="1:4" x14ac:dyDescent="0.2">
      <c r="A305" s="413" t="s">
        <v>7186</v>
      </c>
      <c r="B305" s="413" t="s">
        <v>1176</v>
      </c>
      <c r="C305" s="412">
        <v>20.111000000000001</v>
      </c>
      <c r="D305" s="412">
        <v>0</v>
      </c>
    </row>
    <row r="306" spans="1:4" x14ac:dyDescent="0.2">
      <c r="A306" s="413" t="s">
        <v>7187</v>
      </c>
      <c r="B306" s="413" t="s">
        <v>225</v>
      </c>
      <c r="C306" s="412">
        <v>14.781000000000001</v>
      </c>
      <c r="D306" s="412">
        <v>0</v>
      </c>
    </row>
    <row r="307" spans="1:4" x14ac:dyDescent="0.2">
      <c r="A307" s="413" t="s">
        <v>7188</v>
      </c>
      <c r="B307" s="413" t="s">
        <v>1176</v>
      </c>
      <c r="C307" s="412">
        <v>6.49</v>
      </c>
      <c r="D307" s="412">
        <v>0</v>
      </c>
    </row>
    <row r="308" spans="1:4" x14ac:dyDescent="0.2">
      <c r="A308" s="413" t="s">
        <v>7189</v>
      </c>
      <c r="B308" s="413" t="s">
        <v>1176</v>
      </c>
      <c r="C308" s="412">
        <v>8.5280000000000005</v>
      </c>
      <c r="D308" s="412">
        <v>0</v>
      </c>
    </row>
    <row r="309" spans="1:4" x14ac:dyDescent="0.2">
      <c r="A309" s="413" t="s">
        <v>7190</v>
      </c>
      <c r="B309" s="413" t="s">
        <v>1176</v>
      </c>
      <c r="C309" s="412">
        <v>13.167999999999999</v>
      </c>
      <c r="D309" s="412">
        <v>0</v>
      </c>
    </row>
    <row r="310" spans="1:4" x14ac:dyDescent="0.2">
      <c r="A310" s="413" t="s">
        <v>7191</v>
      </c>
      <c r="B310" s="413" t="s">
        <v>1176</v>
      </c>
      <c r="C310" s="412">
        <v>9.2720000000000002</v>
      </c>
      <c r="D310" s="412">
        <v>0</v>
      </c>
    </row>
    <row r="311" spans="1:4" x14ac:dyDescent="0.2">
      <c r="A311" s="413" t="s">
        <v>7192</v>
      </c>
      <c r="B311" s="413" t="s">
        <v>1176</v>
      </c>
      <c r="C311" s="412">
        <v>4.47</v>
      </c>
      <c r="D311" s="412">
        <v>0</v>
      </c>
    </row>
    <row r="312" spans="1:4" x14ac:dyDescent="0.2">
      <c r="A312" s="413" t="s">
        <v>7193</v>
      </c>
      <c r="B312" s="413" t="s">
        <v>1176</v>
      </c>
      <c r="C312" s="412">
        <v>6.3440000000000003</v>
      </c>
      <c r="D312" s="412">
        <v>0</v>
      </c>
    </row>
    <row r="313" spans="1:4" x14ac:dyDescent="0.2">
      <c r="A313" s="413" t="s">
        <v>7194</v>
      </c>
      <c r="B313" s="413" t="s">
        <v>1176</v>
      </c>
      <c r="C313" s="412">
        <v>0</v>
      </c>
      <c r="D313" s="412">
        <v>0</v>
      </c>
    </row>
    <row r="314" spans="1:4" x14ac:dyDescent="0.2">
      <c r="A314" s="413" t="s">
        <v>7195</v>
      </c>
      <c r="B314" s="413" t="s">
        <v>1176</v>
      </c>
      <c r="C314" s="412">
        <v>0</v>
      </c>
      <c r="D314" s="412">
        <v>0</v>
      </c>
    </row>
    <row r="315" spans="1:4" x14ac:dyDescent="0.2">
      <c r="A315" s="413" t="s">
        <v>7196</v>
      </c>
      <c r="B315" s="413" t="s">
        <v>1176</v>
      </c>
      <c r="C315" s="412">
        <v>24.350999999999999</v>
      </c>
      <c r="D315" s="412">
        <v>0</v>
      </c>
    </row>
    <row r="316" spans="1:4" x14ac:dyDescent="0.2">
      <c r="A316" s="413" t="s">
        <v>7197</v>
      </c>
      <c r="B316" s="413" t="s">
        <v>1176</v>
      </c>
      <c r="C316" s="412">
        <v>16.591999999999999</v>
      </c>
      <c r="D316" s="412">
        <v>0</v>
      </c>
    </row>
    <row r="317" spans="1:4" x14ac:dyDescent="0.2">
      <c r="A317" s="413" t="s">
        <v>7198</v>
      </c>
      <c r="B317" s="413" t="s">
        <v>1176</v>
      </c>
      <c r="C317" s="412">
        <v>21.466000000000001</v>
      </c>
      <c r="D317" s="412">
        <v>0</v>
      </c>
    </row>
    <row r="318" spans="1:4" x14ac:dyDescent="0.2">
      <c r="A318" s="413" t="s">
        <v>7199</v>
      </c>
      <c r="B318" s="413" t="s">
        <v>1176</v>
      </c>
      <c r="C318" s="412">
        <v>11.407</v>
      </c>
      <c r="D318" s="412">
        <v>0</v>
      </c>
    </row>
    <row r="319" spans="1:4" x14ac:dyDescent="0.2">
      <c r="A319" s="413" t="s">
        <v>7200</v>
      </c>
      <c r="B319" s="413" t="s">
        <v>1176</v>
      </c>
      <c r="C319" s="412">
        <v>7.1020000000000003</v>
      </c>
      <c r="D319" s="412">
        <v>0</v>
      </c>
    </row>
    <row r="320" spans="1:4" x14ac:dyDescent="0.2">
      <c r="A320" s="413" t="s">
        <v>7201</v>
      </c>
      <c r="B320" s="413" t="s">
        <v>1176</v>
      </c>
      <c r="C320" s="412">
        <v>10.57</v>
      </c>
      <c r="D320" s="412">
        <v>0</v>
      </c>
    </row>
    <row r="321" spans="1:4" x14ac:dyDescent="0.2">
      <c r="A321" s="413" t="s">
        <v>7202</v>
      </c>
      <c r="B321" s="413" t="s">
        <v>1176</v>
      </c>
      <c r="C321" s="412">
        <v>39.887999999999998</v>
      </c>
      <c r="D321" s="412">
        <v>0</v>
      </c>
    </row>
    <row r="322" spans="1:4" x14ac:dyDescent="0.2">
      <c r="A322" s="413" t="s">
        <v>7203</v>
      </c>
      <c r="B322" s="413" t="s">
        <v>1176</v>
      </c>
      <c r="C322" s="412">
        <v>13.004</v>
      </c>
      <c r="D322" s="412">
        <v>0</v>
      </c>
    </row>
    <row r="323" spans="1:4" x14ac:dyDescent="0.2">
      <c r="A323" s="413" t="s">
        <v>7204</v>
      </c>
      <c r="B323" s="413" t="s">
        <v>1176</v>
      </c>
      <c r="C323" s="412">
        <v>27.494</v>
      </c>
      <c r="D323" s="412">
        <v>0</v>
      </c>
    </row>
    <row r="324" spans="1:4" x14ac:dyDescent="0.2">
      <c r="A324" s="413" t="s">
        <v>7205</v>
      </c>
      <c r="B324" s="413" t="s">
        <v>1176</v>
      </c>
      <c r="C324" s="412">
        <v>5.0570000000000004</v>
      </c>
      <c r="D324" s="412">
        <v>0</v>
      </c>
    </row>
    <row r="325" spans="1:4" x14ac:dyDescent="0.2">
      <c r="A325" s="413" t="s">
        <v>7206</v>
      </c>
      <c r="B325" s="413" t="s">
        <v>1176</v>
      </c>
      <c r="C325" s="412">
        <v>24.681000000000001</v>
      </c>
      <c r="D325" s="412">
        <v>0</v>
      </c>
    </row>
    <row r="326" spans="1:4" x14ac:dyDescent="0.2">
      <c r="A326" s="413" t="s">
        <v>7207</v>
      </c>
      <c r="B326" s="413" t="s">
        <v>1176</v>
      </c>
      <c r="C326" s="412">
        <v>15.037000000000001</v>
      </c>
      <c r="D326" s="412">
        <v>0</v>
      </c>
    </row>
    <row r="327" spans="1:4" x14ac:dyDescent="0.2">
      <c r="A327" s="413" t="s">
        <v>7208</v>
      </c>
      <c r="B327" s="413" t="s">
        <v>1176</v>
      </c>
      <c r="C327" s="412">
        <v>21.649000000000001</v>
      </c>
      <c r="D327" s="412">
        <v>0</v>
      </c>
    </row>
    <row r="328" spans="1:4" x14ac:dyDescent="0.2">
      <c r="A328" s="413" t="s">
        <v>7209</v>
      </c>
      <c r="B328" s="413" t="s">
        <v>1176</v>
      </c>
      <c r="C328" s="412">
        <v>11.096</v>
      </c>
      <c r="D328" s="412">
        <v>0</v>
      </c>
    </row>
    <row r="329" spans="1:4" x14ac:dyDescent="0.2">
      <c r="A329" s="413" t="s">
        <v>7210</v>
      </c>
      <c r="B329" s="413" t="s">
        <v>1176</v>
      </c>
      <c r="C329" s="412">
        <v>12.743</v>
      </c>
      <c r="D329" s="412">
        <v>0</v>
      </c>
    </row>
    <row r="330" spans="1:4" x14ac:dyDescent="0.2">
      <c r="A330" s="413" t="s">
        <v>7211</v>
      </c>
      <c r="B330" s="413" t="s">
        <v>1176</v>
      </c>
      <c r="C330" s="412">
        <v>0</v>
      </c>
      <c r="D330" s="412">
        <v>0</v>
      </c>
    </row>
    <row r="331" spans="1:4" x14ac:dyDescent="0.2">
      <c r="A331" s="413" t="s">
        <v>7212</v>
      </c>
      <c r="B331" s="413" t="s">
        <v>1176</v>
      </c>
      <c r="C331" s="412">
        <v>6.1849999999999996</v>
      </c>
      <c r="D331" s="412">
        <v>0</v>
      </c>
    </row>
    <row r="332" spans="1:4" x14ac:dyDescent="0.2">
      <c r="A332" s="413" t="s">
        <v>7213</v>
      </c>
      <c r="B332" s="413" t="s">
        <v>1174</v>
      </c>
      <c r="C332" s="412">
        <v>0</v>
      </c>
      <c r="D332" s="412">
        <v>0</v>
      </c>
    </row>
    <row r="333" spans="1:4" x14ac:dyDescent="0.2">
      <c r="A333" s="413" t="s">
        <v>7214</v>
      </c>
      <c r="B333" s="413" t="s">
        <v>1176</v>
      </c>
      <c r="C333" s="412">
        <v>3.355</v>
      </c>
      <c r="D333" s="412">
        <v>0</v>
      </c>
    </row>
    <row r="334" spans="1:4" x14ac:dyDescent="0.2">
      <c r="A334" s="413" t="s">
        <v>7215</v>
      </c>
      <c r="B334" s="413" t="s">
        <v>1176</v>
      </c>
      <c r="C334" s="412">
        <v>6.9539999999999997</v>
      </c>
      <c r="D334" s="412">
        <v>0</v>
      </c>
    </row>
    <row r="335" spans="1:4" x14ac:dyDescent="0.2">
      <c r="A335" s="413" t="s">
        <v>7216</v>
      </c>
      <c r="B335" s="413" t="s">
        <v>1176</v>
      </c>
      <c r="C335" s="412">
        <v>16.902999999999999</v>
      </c>
      <c r="D335" s="412">
        <v>0</v>
      </c>
    </row>
    <row r="336" spans="1:4" x14ac:dyDescent="0.2">
      <c r="A336" s="413" t="s">
        <v>7217</v>
      </c>
      <c r="B336" s="413" t="s">
        <v>1176</v>
      </c>
      <c r="C336" s="412">
        <v>17.934000000000001</v>
      </c>
      <c r="D336" s="412">
        <v>0</v>
      </c>
    </row>
    <row r="337" spans="1:4" x14ac:dyDescent="0.2">
      <c r="A337" s="413" t="s">
        <v>7218</v>
      </c>
      <c r="B337" s="413" t="s">
        <v>1176</v>
      </c>
      <c r="C337" s="412">
        <v>8.3510000000000009</v>
      </c>
      <c r="D337" s="412">
        <v>0</v>
      </c>
    </row>
    <row r="338" spans="1:4" x14ac:dyDescent="0.2">
      <c r="A338" s="413" t="s">
        <v>7219</v>
      </c>
      <c r="B338" s="413" t="s">
        <v>1176</v>
      </c>
      <c r="C338" s="412">
        <v>9.8759999999999994</v>
      </c>
      <c r="D338" s="412">
        <v>0</v>
      </c>
    </row>
    <row r="339" spans="1:4" x14ac:dyDescent="0.2">
      <c r="A339" s="413" t="s">
        <v>7220</v>
      </c>
      <c r="B339" s="413" t="s">
        <v>1176</v>
      </c>
      <c r="C339" s="412">
        <v>22.838000000000001</v>
      </c>
      <c r="D339" s="412">
        <v>0</v>
      </c>
    </row>
    <row r="340" spans="1:4" x14ac:dyDescent="0.2">
      <c r="A340" s="413" t="s">
        <v>7221</v>
      </c>
      <c r="B340" s="413" t="s">
        <v>1176</v>
      </c>
      <c r="C340" s="412">
        <v>16.189</v>
      </c>
      <c r="D340" s="412">
        <v>0</v>
      </c>
    </row>
    <row r="341" spans="1:4" x14ac:dyDescent="0.2">
      <c r="A341" s="413" t="s">
        <v>7222</v>
      </c>
      <c r="B341" s="413" t="s">
        <v>1176</v>
      </c>
      <c r="C341" s="412">
        <v>6.1980000000000004</v>
      </c>
      <c r="D341" s="412">
        <v>0</v>
      </c>
    </row>
    <row r="342" spans="1:4" x14ac:dyDescent="0.2">
      <c r="A342" s="413" t="s">
        <v>7223</v>
      </c>
      <c r="B342" s="413" t="s">
        <v>1176</v>
      </c>
      <c r="C342" s="412">
        <v>12.840999999999999</v>
      </c>
      <c r="D342" s="412">
        <v>0</v>
      </c>
    </row>
    <row r="343" spans="1:4" x14ac:dyDescent="0.2">
      <c r="A343" s="413" t="s">
        <v>7224</v>
      </c>
      <c r="B343" s="413" t="s">
        <v>1174</v>
      </c>
      <c r="C343" s="412">
        <v>1.228</v>
      </c>
      <c r="D343" s="412">
        <v>0</v>
      </c>
    </row>
    <row r="344" spans="1:4" x14ac:dyDescent="0.2">
      <c r="A344" s="413" t="s">
        <v>7225</v>
      </c>
      <c r="B344" s="413" t="s">
        <v>1174</v>
      </c>
      <c r="C344" s="412">
        <v>0</v>
      </c>
      <c r="D344" s="412">
        <v>0</v>
      </c>
    </row>
    <row r="345" spans="1:4" x14ac:dyDescent="0.2">
      <c r="A345" s="413" t="s">
        <v>7226</v>
      </c>
      <c r="B345" s="413" t="s">
        <v>1176</v>
      </c>
      <c r="C345" s="412">
        <v>0</v>
      </c>
      <c r="D345" s="412">
        <v>0</v>
      </c>
    </row>
    <row r="346" spans="1:4" x14ac:dyDescent="0.2">
      <c r="A346" s="413" t="s">
        <v>7227</v>
      </c>
      <c r="B346" s="413" t="s">
        <v>1176</v>
      </c>
      <c r="C346" s="412">
        <v>16.702000000000002</v>
      </c>
      <c r="D346" s="412">
        <v>0</v>
      </c>
    </row>
    <row r="347" spans="1:4" x14ac:dyDescent="0.2">
      <c r="A347" s="413" t="s">
        <v>7228</v>
      </c>
      <c r="B347" s="413" t="s">
        <v>1176</v>
      </c>
      <c r="C347" s="412">
        <v>9.7360000000000007</v>
      </c>
      <c r="D347" s="412">
        <v>0</v>
      </c>
    </row>
    <row r="348" spans="1:4" x14ac:dyDescent="0.2">
      <c r="A348" s="413" t="s">
        <v>7229</v>
      </c>
      <c r="B348" s="413" t="s">
        <v>1176</v>
      </c>
      <c r="C348" s="412">
        <v>35.404000000000003</v>
      </c>
      <c r="D348" s="412">
        <v>0</v>
      </c>
    </row>
    <row r="349" spans="1:4" x14ac:dyDescent="0.2">
      <c r="A349" s="413" t="s">
        <v>7230</v>
      </c>
      <c r="B349" s="413" t="s">
        <v>1176</v>
      </c>
      <c r="C349" s="412">
        <v>14.462999999999999</v>
      </c>
      <c r="D349" s="412">
        <v>0</v>
      </c>
    </row>
    <row r="350" spans="1:4" x14ac:dyDescent="0.2">
      <c r="A350" s="413" t="s">
        <v>7231</v>
      </c>
      <c r="B350" s="413" t="s">
        <v>1176</v>
      </c>
      <c r="C350" s="412">
        <v>35.886000000000003</v>
      </c>
      <c r="D350" s="412">
        <v>0</v>
      </c>
    </row>
    <row r="351" spans="1:4" x14ac:dyDescent="0.2">
      <c r="A351" s="413" t="s">
        <v>7232</v>
      </c>
      <c r="B351" s="413" t="s">
        <v>1176</v>
      </c>
      <c r="C351" s="412">
        <v>14.811</v>
      </c>
      <c r="D351" s="412">
        <v>0</v>
      </c>
    </row>
    <row r="352" spans="1:4" x14ac:dyDescent="0.2">
      <c r="A352" s="413" t="s">
        <v>7233</v>
      </c>
      <c r="B352" s="413" t="s">
        <v>1174</v>
      </c>
      <c r="C352" s="412">
        <v>0</v>
      </c>
      <c r="D352" s="412">
        <v>0</v>
      </c>
    </row>
    <row r="353" spans="1:4" x14ac:dyDescent="0.2">
      <c r="A353" s="413" t="s">
        <v>7234</v>
      </c>
      <c r="B353" s="413" t="s">
        <v>1176</v>
      </c>
      <c r="C353" s="412">
        <v>12.356999999999999</v>
      </c>
      <c r="D353" s="412">
        <v>0</v>
      </c>
    </row>
    <row r="354" spans="1:4" x14ac:dyDescent="0.2">
      <c r="A354" s="413" t="s">
        <v>7235</v>
      </c>
      <c r="B354" s="413" t="s">
        <v>1176</v>
      </c>
      <c r="C354" s="412">
        <v>7.7960000000000003</v>
      </c>
      <c r="D354" s="412">
        <v>0</v>
      </c>
    </row>
    <row r="355" spans="1:4" x14ac:dyDescent="0.2">
      <c r="A355" s="413" t="s">
        <v>7236</v>
      </c>
      <c r="B355" s="413" t="s">
        <v>1176</v>
      </c>
      <c r="C355" s="412">
        <v>5.4779999999999998</v>
      </c>
      <c r="D355" s="412">
        <v>0</v>
      </c>
    </row>
    <row r="356" spans="1:4" x14ac:dyDescent="0.2">
      <c r="A356" s="413" t="s">
        <v>7237</v>
      </c>
      <c r="B356" s="413" t="s">
        <v>1176</v>
      </c>
      <c r="C356" s="412">
        <v>21.167000000000002</v>
      </c>
      <c r="D356" s="412">
        <v>0</v>
      </c>
    </row>
    <row r="357" spans="1:4" x14ac:dyDescent="0.2">
      <c r="A357" s="413" t="s">
        <v>7238</v>
      </c>
      <c r="B357" s="413" t="s">
        <v>1174</v>
      </c>
      <c r="C357" s="412">
        <v>0</v>
      </c>
      <c r="D357" s="412">
        <v>0</v>
      </c>
    </row>
    <row r="358" spans="1:4" x14ac:dyDescent="0.2">
      <c r="A358" s="413" t="s">
        <v>7239</v>
      </c>
      <c r="B358" s="413" t="s">
        <v>1176</v>
      </c>
      <c r="C358" s="412">
        <v>8.5519999999999996</v>
      </c>
      <c r="D358" s="412">
        <v>0</v>
      </c>
    </row>
    <row r="359" spans="1:4" x14ac:dyDescent="0.2">
      <c r="A359" s="413" t="s">
        <v>7240</v>
      </c>
      <c r="B359" s="413" t="s">
        <v>1176</v>
      </c>
      <c r="C359" s="412">
        <v>0</v>
      </c>
      <c r="D359" s="412">
        <v>0</v>
      </c>
    </row>
    <row r="360" spans="1:4" x14ac:dyDescent="0.2">
      <c r="A360" s="413" t="s">
        <v>7241</v>
      </c>
      <c r="B360" s="413" t="s">
        <v>1176</v>
      </c>
      <c r="C360" s="412">
        <v>19.239000000000001</v>
      </c>
      <c r="D360" s="412">
        <v>0</v>
      </c>
    </row>
    <row r="361" spans="1:4" x14ac:dyDescent="0.2">
      <c r="A361" s="413" t="s">
        <v>7242</v>
      </c>
      <c r="B361" s="413" t="s">
        <v>1176</v>
      </c>
      <c r="C361" s="412">
        <v>9.3089999999999993</v>
      </c>
      <c r="D361" s="412">
        <v>0</v>
      </c>
    </row>
    <row r="362" spans="1:4" x14ac:dyDescent="0.2">
      <c r="A362" s="413" t="s">
        <v>7243</v>
      </c>
      <c r="B362" s="413" t="s">
        <v>1176</v>
      </c>
      <c r="C362" s="412">
        <v>0</v>
      </c>
      <c r="D362" s="412">
        <v>0</v>
      </c>
    </row>
    <row r="363" spans="1:4" x14ac:dyDescent="0.2">
      <c r="A363" s="413" t="s">
        <v>7244</v>
      </c>
      <c r="B363" s="413" t="s">
        <v>1176</v>
      </c>
      <c r="C363" s="412">
        <v>11.615</v>
      </c>
      <c r="D363" s="412">
        <v>0</v>
      </c>
    </row>
    <row r="364" spans="1:4" x14ac:dyDescent="0.2">
      <c r="A364" s="413" t="s">
        <v>7245</v>
      </c>
      <c r="B364" s="413" t="s">
        <v>1176</v>
      </c>
      <c r="C364" s="412">
        <v>14.035</v>
      </c>
      <c r="D364" s="412">
        <v>0</v>
      </c>
    </row>
    <row r="365" spans="1:4" x14ac:dyDescent="0.2">
      <c r="A365" s="413" t="s">
        <v>7246</v>
      </c>
      <c r="B365" s="413" t="s">
        <v>1176</v>
      </c>
      <c r="C365" s="412">
        <v>26.242000000000001</v>
      </c>
      <c r="D365" s="412">
        <v>0</v>
      </c>
    </row>
    <row r="366" spans="1:4" x14ac:dyDescent="0.2">
      <c r="A366" s="413" t="s">
        <v>7247</v>
      </c>
      <c r="B366" s="413" t="s">
        <v>1176</v>
      </c>
      <c r="C366" s="412">
        <v>5.0389999999999997</v>
      </c>
      <c r="D366" s="412">
        <v>0</v>
      </c>
    </row>
    <row r="367" spans="1:4" x14ac:dyDescent="0.2">
      <c r="A367" s="413" t="s">
        <v>7248</v>
      </c>
      <c r="B367" s="413" t="s">
        <v>1176</v>
      </c>
      <c r="C367" s="412">
        <v>5.1790000000000003</v>
      </c>
      <c r="D367" s="412">
        <v>0</v>
      </c>
    </row>
    <row r="368" spans="1:4" x14ac:dyDescent="0.2">
      <c r="A368" s="413" t="s">
        <v>7249</v>
      </c>
      <c r="B368" s="413" t="s">
        <v>1176</v>
      </c>
      <c r="C368" s="412">
        <v>8.9429999999999996</v>
      </c>
      <c r="D368" s="412">
        <v>0</v>
      </c>
    </row>
    <row r="369" spans="1:4" x14ac:dyDescent="0.2">
      <c r="A369" s="413" t="s">
        <v>7250</v>
      </c>
      <c r="B369" s="413" t="s">
        <v>1176</v>
      </c>
      <c r="C369" s="412">
        <v>5.4530000000000003</v>
      </c>
      <c r="D369" s="412">
        <v>0</v>
      </c>
    </row>
    <row r="370" spans="1:4" x14ac:dyDescent="0.2">
      <c r="A370" s="413" t="s">
        <v>7251</v>
      </c>
      <c r="B370" s="413" t="s">
        <v>1176</v>
      </c>
      <c r="C370" s="412">
        <v>0</v>
      </c>
      <c r="D370" s="412">
        <v>0</v>
      </c>
    </row>
    <row r="371" spans="1:4" x14ac:dyDescent="0.2">
      <c r="A371" s="413" t="s">
        <v>7252</v>
      </c>
      <c r="B371" s="413" t="s">
        <v>1176</v>
      </c>
      <c r="C371" s="412">
        <v>13.847</v>
      </c>
      <c r="D371" s="412">
        <v>0</v>
      </c>
    </row>
    <row r="372" spans="1:4" x14ac:dyDescent="0.2">
      <c r="A372" s="413" t="s">
        <v>7253</v>
      </c>
      <c r="B372" s="413" t="s">
        <v>1176</v>
      </c>
      <c r="C372" s="412">
        <v>10.901</v>
      </c>
      <c r="D372" s="412">
        <v>0</v>
      </c>
    </row>
    <row r="373" spans="1:4" x14ac:dyDescent="0.2">
      <c r="A373" s="413" t="s">
        <v>7254</v>
      </c>
      <c r="B373" s="413" t="s">
        <v>1174</v>
      </c>
      <c r="C373" s="412">
        <v>1.633</v>
      </c>
      <c r="D373" s="412">
        <v>0</v>
      </c>
    </row>
    <row r="374" spans="1:4" x14ac:dyDescent="0.2">
      <c r="A374" s="413" t="s">
        <v>7255</v>
      </c>
      <c r="B374" s="413" t="s">
        <v>1176</v>
      </c>
      <c r="C374" s="412">
        <v>18.989000000000001</v>
      </c>
      <c r="D374" s="412">
        <v>0</v>
      </c>
    </row>
    <row r="375" spans="1:4" x14ac:dyDescent="0.2">
      <c r="A375" s="413" t="s">
        <v>7256</v>
      </c>
      <c r="B375" s="413" t="s">
        <v>1176</v>
      </c>
      <c r="C375" s="412">
        <v>14.762</v>
      </c>
      <c r="D375" s="412">
        <v>0</v>
      </c>
    </row>
    <row r="376" spans="1:4" x14ac:dyDescent="0.2">
      <c r="A376" s="413" t="s">
        <v>7257</v>
      </c>
      <c r="B376" s="413" t="s">
        <v>1176</v>
      </c>
      <c r="C376" s="412">
        <v>171.9</v>
      </c>
      <c r="D376" s="412">
        <v>0</v>
      </c>
    </row>
    <row r="377" spans="1:4" x14ac:dyDescent="0.2">
      <c r="A377" s="413" t="s">
        <v>7258</v>
      </c>
      <c r="B377" s="413" t="s">
        <v>1176</v>
      </c>
      <c r="C377" s="412">
        <v>14.512</v>
      </c>
      <c r="D377" s="412">
        <v>0</v>
      </c>
    </row>
    <row r="378" spans="1:4" x14ac:dyDescent="0.2">
      <c r="A378" s="413" t="s">
        <v>7259</v>
      </c>
      <c r="B378" s="413" t="s">
        <v>1174</v>
      </c>
      <c r="C378" s="412">
        <v>0</v>
      </c>
      <c r="D378" s="412">
        <v>0</v>
      </c>
    </row>
    <row r="379" spans="1:4" x14ac:dyDescent="0.2">
      <c r="A379" s="413" t="s">
        <v>7260</v>
      </c>
      <c r="B379" s="413" t="s">
        <v>1176</v>
      </c>
      <c r="C379" s="412">
        <v>38.923999999999999</v>
      </c>
      <c r="D379" s="412">
        <v>0</v>
      </c>
    </row>
    <row r="380" spans="1:4" x14ac:dyDescent="0.2">
      <c r="A380" s="413" t="s">
        <v>7261</v>
      </c>
      <c r="B380" s="413" t="s">
        <v>1176</v>
      </c>
      <c r="C380" s="412">
        <v>5.8559999999999999</v>
      </c>
      <c r="D380" s="412">
        <v>0</v>
      </c>
    </row>
    <row r="381" spans="1:4" x14ac:dyDescent="0.2">
      <c r="A381" s="413" t="s">
        <v>7262</v>
      </c>
      <c r="B381" s="413" t="s">
        <v>1176</v>
      </c>
      <c r="C381" s="412">
        <v>19.154</v>
      </c>
      <c r="D381" s="412">
        <v>0</v>
      </c>
    </row>
    <row r="382" spans="1:4" x14ac:dyDescent="0.2">
      <c r="A382" s="413" t="s">
        <v>7263</v>
      </c>
      <c r="B382" s="413" t="s">
        <v>1176</v>
      </c>
      <c r="C382" s="412">
        <v>3.9039999999999999</v>
      </c>
      <c r="D382" s="412">
        <v>0</v>
      </c>
    </row>
    <row r="383" spans="1:4" x14ac:dyDescent="0.2">
      <c r="A383" s="413" t="s">
        <v>7264</v>
      </c>
      <c r="B383" s="413" t="s">
        <v>1176</v>
      </c>
      <c r="C383" s="412">
        <v>32.238999999999997</v>
      </c>
      <c r="D383" s="412">
        <v>0</v>
      </c>
    </row>
    <row r="384" spans="1:4" x14ac:dyDescent="0.2">
      <c r="A384" s="413" t="s">
        <v>7265</v>
      </c>
      <c r="B384" s="413" t="s">
        <v>1176</v>
      </c>
      <c r="C384" s="412">
        <v>29.652000000000001</v>
      </c>
      <c r="D384" s="412">
        <v>0</v>
      </c>
    </row>
    <row r="385" spans="1:4" x14ac:dyDescent="0.2">
      <c r="A385" s="413" t="s">
        <v>7266</v>
      </c>
      <c r="B385" s="413" t="s">
        <v>1176</v>
      </c>
      <c r="C385" s="412">
        <v>20.132999999999999</v>
      </c>
      <c r="D385" s="412">
        <v>0</v>
      </c>
    </row>
    <row r="386" spans="1:4" x14ac:dyDescent="0.2">
      <c r="A386" s="413" t="s">
        <v>7267</v>
      </c>
      <c r="B386" s="413" t="s">
        <v>1176</v>
      </c>
      <c r="C386" s="412">
        <v>25.082000000000001</v>
      </c>
      <c r="D386" s="412">
        <v>0</v>
      </c>
    </row>
    <row r="387" spans="1:4" x14ac:dyDescent="0.2">
      <c r="A387" s="413" t="s">
        <v>7268</v>
      </c>
      <c r="B387" s="413" t="s">
        <v>1176</v>
      </c>
      <c r="C387" s="412">
        <v>15.733000000000001</v>
      </c>
      <c r="D387" s="412">
        <v>0</v>
      </c>
    </row>
    <row r="388" spans="1:4" x14ac:dyDescent="0.2">
      <c r="A388" s="413" t="s">
        <v>7269</v>
      </c>
      <c r="B388" s="413" t="s">
        <v>1176</v>
      </c>
      <c r="C388" s="412">
        <v>35.972000000000001</v>
      </c>
      <c r="D388" s="412">
        <v>0</v>
      </c>
    </row>
    <row r="389" spans="1:4" x14ac:dyDescent="0.2">
      <c r="A389" s="413" t="s">
        <v>7270</v>
      </c>
      <c r="B389" s="413" t="s">
        <v>1176</v>
      </c>
      <c r="C389" s="412">
        <v>6.0049999999999999</v>
      </c>
      <c r="D389" s="412">
        <v>0</v>
      </c>
    </row>
    <row r="390" spans="1:4" x14ac:dyDescent="0.2">
      <c r="A390" s="413" t="s">
        <v>7271</v>
      </c>
      <c r="B390" s="413" t="s">
        <v>225</v>
      </c>
      <c r="C390" s="412">
        <v>15.284000000000001</v>
      </c>
      <c r="D390" s="412">
        <v>0</v>
      </c>
    </row>
    <row r="391" spans="1:4" x14ac:dyDescent="0.2">
      <c r="A391" s="413" t="s">
        <v>7272</v>
      </c>
      <c r="B391" s="413" t="s">
        <v>1176</v>
      </c>
      <c r="C391" s="412">
        <v>0</v>
      </c>
      <c r="D391" s="412">
        <v>0</v>
      </c>
    </row>
    <row r="392" spans="1:4" x14ac:dyDescent="0.2">
      <c r="A392" s="413" t="s">
        <v>7273</v>
      </c>
      <c r="B392" s="413" t="s">
        <v>1176</v>
      </c>
      <c r="C392" s="412">
        <v>18.672000000000001</v>
      </c>
      <c r="D392" s="412">
        <v>0</v>
      </c>
    </row>
    <row r="393" spans="1:4" x14ac:dyDescent="0.2">
      <c r="A393" s="413" t="s">
        <v>7274</v>
      </c>
      <c r="B393" s="413" t="s">
        <v>1176</v>
      </c>
      <c r="C393" s="412">
        <v>13.951000000000001</v>
      </c>
      <c r="D393" s="412">
        <v>0</v>
      </c>
    </row>
    <row r="394" spans="1:4" x14ac:dyDescent="0.2">
      <c r="A394" s="413" t="s">
        <v>7275</v>
      </c>
      <c r="B394" s="413" t="s">
        <v>1176</v>
      </c>
      <c r="C394" s="412">
        <v>3.69</v>
      </c>
      <c r="D394" s="412">
        <v>0</v>
      </c>
    </row>
    <row r="395" spans="1:4" x14ac:dyDescent="0.2">
      <c r="A395" s="413" t="s">
        <v>7276</v>
      </c>
      <c r="B395" s="413" t="s">
        <v>1176</v>
      </c>
      <c r="C395" s="412">
        <v>29.300999999999998</v>
      </c>
      <c r="D395" s="412">
        <v>0</v>
      </c>
    </row>
    <row r="396" spans="1:4" x14ac:dyDescent="0.2">
      <c r="A396" s="413" t="s">
        <v>7277</v>
      </c>
      <c r="B396" s="413" t="s">
        <v>1176</v>
      </c>
      <c r="C396" s="412">
        <v>31.254000000000001</v>
      </c>
      <c r="D396" s="412">
        <v>0</v>
      </c>
    </row>
    <row r="397" spans="1:4" x14ac:dyDescent="0.2">
      <c r="A397" s="413" t="s">
        <v>7278</v>
      </c>
      <c r="B397" s="413" t="s">
        <v>1176</v>
      </c>
      <c r="C397" s="412">
        <v>3.2509999999999999</v>
      </c>
      <c r="D397" s="412">
        <v>0</v>
      </c>
    </row>
    <row r="398" spans="1:4" x14ac:dyDescent="0.2">
      <c r="A398" s="413" t="s">
        <v>7279</v>
      </c>
      <c r="B398" s="413" t="s">
        <v>1176</v>
      </c>
      <c r="C398" s="412">
        <v>17.739000000000001</v>
      </c>
      <c r="D398" s="412">
        <v>0</v>
      </c>
    </row>
    <row r="399" spans="1:4" x14ac:dyDescent="0.2">
      <c r="A399" s="413" t="s">
        <v>7280</v>
      </c>
      <c r="B399" s="413" t="s">
        <v>1176</v>
      </c>
      <c r="C399" s="412">
        <v>6.5069999999999997</v>
      </c>
      <c r="D399" s="412">
        <v>0</v>
      </c>
    </row>
    <row r="400" spans="1:4" x14ac:dyDescent="0.2">
      <c r="A400" s="413" t="s">
        <v>7281</v>
      </c>
      <c r="B400" s="413" t="s">
        <v>1176</v>
      </c>
      <c r="C400" s="412">
        <v>23.657</v>
      </c>
      <c r="D400" s="412">
        <v>0</v>
      </c>
    </row>
    <row r="401" spans="1:4" x14ac:dyDescent="0.2">
      <c r="A401" s="413" t="s">
        <v>7282</v>
      </c>
      <c r="B401" s="413" t="s">
        <v>1176</v>
      </c>
      <c r="C401" s="412">
        <v>27.492000000000001</v>
      </c>
      <c r="D401" s="412">
        <v>0</v>
      </c>
    </row>
    <row r="402" spans="1:4" x14ac:dyDescent="0.2">
      <c r="A402" s="413" t="s">
        <v>7283</v>
      </c>
      <c r="B402" s="413" t="s">
        <v>1176</v>
      </c>
      <c r="C402" s="412">
        <v>82.8</v>
      </c>
      <c r="D402" s="412">
        <v>0</v>
      </c>
    </row>
    <row r="403" spans="1:4" x14ac:dyDescent="0.2">
      <c r="A403" s="413" t="s">
        <v>7284</v>
      </c>
      <c r="B403" s="413" t="s">
        <v>1176</v>
      </c>
      <c r="C403" s="412">
        <v>175.43600000000001</v>
      </c>
      <c r="D403" s="412">
        <v>0</v>
      </c>
    </row>
    <row r="404" spans="1:4" x14ac:dyDescent="0.2">
      <c r="A404" s="413" t="s">
        <v>7285</v>
      </c>
      <c r="B404" s="413" t="s">
        <v>1176</v>
      </c>
      <c r="C404" s="412">
        <v>15.781000000000001</v>
      </c>
      <c r="D404" s="412">
        <v>0</v>
      </c>
    </row>
    <row r="405" spans="1:4" x14ac:dyDescent="0.2">
      <c r="A405" s="413" t="s">
        <v>7286</v>
      </c>
      <c r="B405" s="413" t="s">
        <v>1176</v>
      </c>
      <c r="C405" s="412">
        <v>4.2880000000000003</v>
      </c>
      <c r="D405" s="412">
        <v>0</v>
      </c>
    </row>
    <row r="406" spans="1:4" x14ac:dyDescent="0.2">
      <c r="A406" s="413" t="s">
        <v>7287</v>
      </c>
      <c r="B406" s="413" t="s">
        <v>1176</v>
      </c>
      <c r="C406" s="412">
        <v>10.061999999999999</v>
      </c>
      <c r="D406" s="412">
        <v>0</v>
      </c>
    </row>
    <row r="407" spans="1:4" x14ac:dyDescent="0.2">
      <c r="A407" s="413" t="s">
        <v>7288</v>
      </c>
      <c r="B407" s="413" t="s">
        <v>1176</v>
      </c>
      <c r="C407" s="412">
        <v>7.4850000000000003</v>
      </c>
      <c r="D407" s="412">
        <v>0</v>
      </c>
    </row>
    <row r="408" spans="1:4" x14ac:dyDescent="0.2">
      <c r="A408" s="413" t="s">
        <v>7289</v>
      </c>
      <c r="B408" s="413" t="s">
        <v>1176</v>
      </c>
      <c r="C408" s="412">
        <v>13.718999999999999</v>
      </c>
      <c r="D408" s="412">
        <v>0</v>
      </c>
    </row>
    <row r="409" spans="1:4" x14ac:dyDescent="0.2">
      <c r="A409" s="413" t="s">
        <v>7290</v>
      </c>
      <c r="B409" s="413" t="s">
        <v>1176</v>
      </c>
      <c r="C409" s="412">
        <v>5.8620000000000001</v>
      </c>
      <c r="D409" s="412">
        <v>0</v>
      </c>
    </row>
    <row r="410" spans="1:4" x14ac:dyDescent="0.2">
      <c r="A410" s="413" t="s">
        <v>7291</v>
      </c>
      <c r="B410" s="413" t="s">
        <v>1176</v>
      </c>
      <c r="C410" s="412">
        <v>17.282</v>
      </c>
      <c r="D410" s="412">
        <v>0</v>
      </c>
    </row>
    <row r="411" spans="1:4" x14ac:dyDescent="0.2">
      <c r="A411" s="413" t="s">
        <v>7292</v>
      </c>
      <c r="B411" s="413" t="s">
        <v>1176</v>
      </c>
      <c r="C411" s="412">
        <v>5.99</v>
      </c>
      <c r="D411" s="412">
        <v>0</v>
      </c>
    </row>
    <row r="412" spans="1:4" x14ac:dyDescent="0.2">
      <c r="A412" s="413" t="s">
        <v>7293</v>
      </c>
      <c r="B412" s="413" t="s">
        <v>1176</v>
      </c>
      <c r="C412" s="412">
        <v>14.079000000000001</v>
      </c>
      <c r="D412" s="412">
        <v>0</v>
      </c>
    </row>
    <row r="413" spans="1:4" x14ac:dyDescent="0.2">
      <c r="A413" s="413" t="s">
        <v>7294</v>
      </c>
      <c r="B413" s="413" t="s">
        <v>1176</v>
      </c>
      <c r="C413" s="412">
        <v>14.75</v>
      </c>
      <c r="D413" s="412">
        <v>0</v>
      </c>
    </row>
    <row r="414" spans="1:4" x14ac:dyDescent="0.2">
      <c r="A414" s="413" t="s">
        <v>7295</v>
      </c>
      <c r="B414" s="413" t="s">
        <v>1176</v>
      </c>
      <c r="C414" s="412">
        <v>0</v>
      </c>
      <c r="D414" s="412">
        <v>0</v>
      </c>
    </row>
    <row r="415" spans="1:4" x14ac:dyDescent="0.2">
      <c r="A415" s="413" t="s">
        <v>7296</v>
      </c>
      <c r="B415" s="413" t="s">
        <v>1176</v>
      </c>
      <c r="C415" s="412">
        <v>41.874000000000002</v>
      </c>
      <c r="D415" s="412">
        <v>0</v>
      </c>
    </row>
    <row r="416" spans="1:4" x14ac:dyDescent="0.2">
      <c r="A416" s="413" t="s">
        <v>7297</v>
      </c>
      <c r="B416" s="413" t="s">
        <v>1176</v>
      </c>
      <c r="C416" s="412">
        <v>19.541</v>
      </c>
      <c r="D416" s="412">
        <v>0</v>
      </c>
    </row>
    <row r="417" spans="1:4" x14ac:dyDescent="0.2">
      <c r="A417" s="413" t="s">
        <v>7298</v>
      </c>
      <c r="B417" s="413" t="s">
        <v>1176</v>
      </c>
      <c r="C417" s="412">
        <v>25.449000000000002</v>
      </c>
      <c r="D417" s="412">
        <v>0</v>
      </c>
    </row>
    <row r="418" spans="1:4" x14ac:dyDescent="0.2">
      <c r="A418" s="413" t="s">
        <v>7299</v>
      </c>
      <c r="B418" s="413" t="s">
        <v>1176</v>
      </c>
      <c r="C418" s="412">
        <v>26.248000000000001</v>
      </c>
      <c r="D418" s="412">
        <v>0</v>
      </c>
    </row>
    <row r="419" spans="1:4" x14ac:dyDescent="0.2">
      <c r="A419" s="413" t="s">
        <v>7300</v>
      </c>
      <c r="B419" s="413" t="s">
        <v>1176</v>
      </c>
      <c r="C419" s="412">
        <v>28.38</v>
      </c>
      <c r="D419" s="412">
        <v>0</v>
      </c>
    </row>
    <row r="420" spans="1:4" x14ac:dyDescent="0.2">
      <c r="A420" s="413" t="s">
        <v>7301</v>
      </c>
      <c r="B420" s="413" t="s">
        <v>1176</v>
      </c>
      <c r="C420" s="412">
        <v>10.587</v>
      </c>
      <c r="D420" s="412">
        <v>0</v>
      </c>
    </row>
    <row r="421" spans="1:4" x14ac:dyDescent="0.2">
      <c r="A421" s="413" t="s">
        <v>7302</v>
      </c>
      <c r="B421" s="413" t="s">
        <v>1176</v>
      </c>
      <c r="C421" s="412">
        <v>116.633</v>
      </c>
      <c r="D421" s="412">
        <v>0</v>
      </c>
    </row>
    <row r="422" spans="1:4" x14ac:dyDescent="0.2">
      <c r="A422" s="413" t="s">
        <v>7303</v>
      </c>
      <c r="B422" s="413" t="s">
        <v>1176</v>
      </c>
      <c r="C422" s="412">
        <v>4.2089999999999996</v>
      </c>
      <c r="D422" s="412">
        <v>0</v>
      </c>
    </row>
    <row r="423" spans="1:4" x14ac:dyDescent="0.2">
      <c r="A423" s="413" t="s">
        <v>7304</v>
      </c>
      <c r="B423" s="413" t="s">
        <v>1176</v>
      </c>
      <c r="C423" s="412">
        <v>14.823</v>
      </c>
      <c r="D423" s="412">
        <v>0</v>
      </c>
    </row>
    <row r="424" spans="1:4" x14ac:dyDescent="0.2">
      <c r="A424" s="413" t="s">
        <v>7305</v>
      </c>
      <c r="B424" s="413" t="s">
        <v>1176</v>
      </c>
      <c r="C424" s="412">
        <v>14.773999999999999</v>
      </c>
      <c r="D424" s="412">
        <v>0</v>
      </c>
    </row>
    <row r="425" spans="1:4" x14ac:dyDescent="0.2">
      <c r="A425" s="413" t="s">
        <v>7306</v>
      </c>
      <c r="B425" s="413" t="s">
        <v>1176</v>
      </c>
      <c r="C425" s="412">
        <v>14.516</v>
      </c>
      <c r="D425" s="412">
        <v>0</v>
      </c>
    </row>
    <row r="426" spans="1:4" x14ac:dyDescent="0.2">
      <c r="A426" s="413" t="s">
        <v>7307</v>
      </c>
      <c r="B426" s="413" t="s">
        <v>1176</v>
      </c>
      <c r="C426" s="412">
        <v>16.263000000000002</v>
      </c>
      <c r="D426" s="412">
        <v>0</v>
      </c>
    </row>
    <row r="427" spans="1:4" x14ac:dyDescent="0.2">
      <c r="A427" s="413" t="s">
        <v>7308</v>
      </c>
      <c r="B427" s="413" t="s">
        <v>1176</v>
      </c>
      <c r="C427" s="412">
        <v>36.984000000000002</v>
      </c>
      <c r="D427" s="412">
        <v>0</v>
      </c>
    </row>
    <row r="428" spans="1:4" x14ac:dyDescent="0.2">
      <c r="A428" s="413" t="s">
        <v>7309</v>
      </c>
      <c r="B428" s="413" t="s">
        <v>1176</v>
      </c>
      <c r="C428" s="412">
        <v>19.788</v>
      </c>
      <c r="D428" s="412">
        <v>0</v>
      </c>
    </row>
    <row r="429" spans="1:4" x14ac:dyDescent="0.2">
      <c r="A429" s="413" t="s">
        <v>7310</v>
      </c>
      <c r="B429" s="413" t="s">
        <v>1176</v>
      </c>
      <c r="C429" s="412">
        <v>195.79499999999999</v>
      </c>
      <c r="D429" s="412">
        <v>0</v>
      </c>
    </row>
    <row r="430" spans="1:4" x14ac:dyDescent="0.2">
      <c r="A430" s="413" t="s">
        <v>7311</v>
      </c>
      <c r="B430" s="413" t="s">
        <v>1176</v>
      </c>
      <c r="C430" s="412">
        <v>258.24700000000001</v>
      </c>
      <c r="D430" s="412">
        <v>0</v>
      </c>
    </row>
    <row r="431" spans="1:4" x14ac:dyDescent="0.2">
      <c r="A431" s="413" t="s">
        <v>7312</v>
      </c>
      <c r="B431" s="413" t="s">
        <v>1176</v>
      </c>
      <c r="C431" s="412">
        <v>13.462999999999999</v>
      </c>
      <c r="D431" s="412">
        <v>0</v>
      </c>
    </row>
    <row r="432" spans="1:4" x14ac:dyDescent="0.2">
      <c r="A432" s="413" t="s">
        <v>7313</v>
      </c>
      <c r="B432" s="413" t="s">
        <v>1176</v>
      </c>
      <c r="C432" s="412">
        <v>13.016999999999999</v>
      </c>
      <c r="D432" s="412">
        <v>0</v>
      </c>
    </row>
    <row r="433" spans="1:4" x14ac:dyDescent="0.2">
      <c r="A433" s="413" t="s">
        <v>7314</v>
      </c>
      <c r="B433" s="413" t="s">
        <v>1176</v>
      </c>
      <c r="C433" s="412">
        <v>34.197000000000003</v>
      </c>
      <c r="D433" s="412">
        <v>0</v>
      </c>
    </row>
    <row r="434" spans="1:4" x14ac:dyDescent="0.2">
      <c r="A434" s="413" t="s">
        <v>7315</v>
      </c>
      <c r="B434" s="413" t="s">
        <v>1176</v>
      </c>
      <c r="C434" s="412">
        <v>13.932</v>
      </c>
      <c r="D434" s="412">
        <v>0</v>
      </c>
    </row>
    <row r="435" spans="1:4" x14ac:dyDescent="0.2">
      <c r="A435" s="413" t="s">
        <v>7316</v>
      </c>
      <c r="B435" s="413" t="s">
        <v>1176</v>
      </c>
      <c r="C435" s="412">
        <v>63.787999999999997</v>
      </c>
      <c r="D435" s="412">
        <v>0</v>
      </c>
    </row>
    <row r="436" spans="1:4" x14ac:dyDescent="0.2">
      <c r="A436" s="413" t="s">
        <v>7317</v>
      </c>
      <c r="B436" s="413" t="s">
        <v>1176</v>
      </c>
      <c r="C436" s="412">
        <v>47.97</v>
      </c>
      <c r="D436" s="412">
        <v>0</v>
      </c>
    </row>
    <row r="437" spans="1:4" x14ac:dyDescent="0.2">
      <c r="A437" s="413" t="s">
        <v>7318</v>
      </c>
      <c r="B437" s="413" t="s">
        <v>1176</v>
      </c>
      <c r="C437" s="412">
        <v>56.73</v>
      </c>
      <c r="D437" s="412">
        <v>0</v>
      </c>
    </row>
    <row r="438" spans="1:4" x14ac:dyDescent="0.2">
      <c r="A438" s="413" t="s">
        <v>7319</v>
      </c>
      <c r="B438" s="413" t="s">
        <v>1176</v>
      </c>
      <c r="C438" s="412">
        <v>35.093000000000004</v>
      </c>
      <c r="D438" s="412">
        <v>0</v>
      </c>
    </row>
    <row r="439" spans="1:4" x14ac:dyDescent="0.2">
      <c r="A439" s="413" t="s">
        <v>7320</v>
      </c>
      <c r="B439" s="413" t="s">
        <v>1176</v>
      </c>
      <c r="C439" s="412">
        <v>7.0030000000000001</v>
      </c>
      <c r="D439" s="412">
        <v>0</v>
      </c>
    </row>
    <row r="440" spans="1:4" x14ac:dyDescent="0.2">
      <c r="A440" s="413" t="s">
        <v>7321</v>
      </c>
      <c r="B440" s="413" t="s">
        <v>1176</v>
      </c>
      <c r="C440" s="412">
        <v>140.77000000000001</v>
      </c>
      <c r="D440" s="412">
        <v>0</v>
      </c>
    </row>
    <row r="441" spans="1:4" x14ac:dyDescent="0.2">
      <c r="A441" s="413" t="s">
        <v>7322</v>
      </c>
      <c r="B441" s="413" t="s">
        <v>1176</v>
      </c>
      <c r="C441" s="412">
        <v>40.674999999999997</v>
      </c>
      <c r="D441" s="412">
        <v>0</v>
      </c>
    </row>
    <row r="442" spans="1:4" x14ac:dyDescent="0.2">
      <c r="A442" s="413" t="s">
        <v>7323</v>
      </c>
      <c r="B442" s="413" t="s">
        <v>1176</v>
      </c>
      <c r="C442" s="412">
        <v>150.524</v>
      </c>
      <c r="D442" s="412">
        <v>0</v>
      </c>
    </row>
    <row r="443" spans="1:4" x14ac:dyDescent="0.2">
      <c r="A443" s="413" t="s">
        <v>7324</v>
      </c>
      <c r="B443" s="413" t="s">
        <v>1176</v>
      </c>
      <c r="C443" s="412">
        <v>129.381</v>
      </c>
      <c r="D443" s="412">
        <v>0</v>
      </c>
    </row>
    <row r="444" spans="1:4" x14ac:dyDescent="0.2">
      <c r="A444" s="413" t="s">
        <v>7325</v>
      </c>
      <c r="B444" s="413" t="s">
        <v>1176</v>
      </c>
      <c r="C444" s="412">
        <v>10.625999999999999</v>
      </c>
      <c r="D444" s="412">
        <v>0</v>
      </c>
    </row>
    <row r="445" spans="1:4" x14ac:dyDescent="0.2">
      <c r="A445" s="413" t="s">
        <v>7326</v>
      </c>
      <c r="B445" s="413" t="s">
        <v>1176</v>
      </c>
      <c r="C445" s="412">
        <v>31.83</v>
      </c>
      <c r="D445" s="412">
        <v>0</v>
      </c>
    </row>
    <row r="446" spans="1:4" x14ac:dyDescent="0.2">
      <c r="A446" s="413" t="s">
        <v>7327</v>
      </c>
      <c r="B446" s="413" t="s">
        <v>1176</v>
      </c>
      <c r="C446" s="412">
        <v>129.875</v>
      </c>
      <c r="D446" s="412">
        <v>0</v>
      </c>
    </row>
    <row r="447" spans="1:4" x14ac:dyDescent="0.2">
      <c r="A447" s="413" t="s">
        <v>7328</v>
      </c>
      <c r="B447" s="413" t="s">
        <v>1176</v>
      </c>
      <c r="C447" s="412">
        <v>99.058000000000007</v>
      </c>
      <c r="D447" s="412">
        <v>0</v>
      </c>
    </row>
    <row r="448" spans="1:4" x14ac:dyDescent="0.2">
      <c r="A448" s="413" t="s">
        <v>7329</v>
      </c>
      <c r="B448" s="413" t="s">
        <v>1176</v>
      </c>
      <c r="C448" s="412">
        <v>17.713999999999999</v>
      </c>
      <c r="D448" s="412">
        <v>0</v>
      </c>
    </row>
    <row r="449" spans="1:4" x14ac:dyDescent="0.2">
      <c r="A449" s="413" t="s">
        <v>7330</v>
      </c>
      <c r="B449" s="413" t="s">
        <v>1176</v>
      </c>
      <c r="C449" s="412">
        <v>147.71199999999999</v>
      </c>
      <c r="D449" s="412">
        <v>0</v>
      </c>
    </row>
    <row r="450" spans="1:4" x14ac:dyDescent="0.2">
      <c r="A450" s="413" t="s">
        <v>7331</v>
      </c>
      <c r="B450" s="413" t="s">
        <v>1176</v>
      </c>
      <c r="C450" s="412">
        <v>35.106000000000002</v>
      </c>
      <c r="D450" s="412">
        <v>0</v>
      </c>
    </row>
    <row r="451" spans="1:4" x14ac:dyDescent="0.2">
      <c r="A451" s="413" t="s">
        <v>7332</v>
      </c>
      <c r="B451" s="413" t="s">
        <v>1176</v>
      </c>
      <c r="C451" s="412">
        <v>36.777000000000001</v>
      </c>
      <c r="D451" s="412">
        <v>0</v>
      </c>
    </row>
    <row r="452" spans="1:4" x14ac:dyDescent="0.2">
      <c r="A452" s="413" t="s">
        <v>7333</v>
      </c>
      <c r="B452" s="413" t="s">
        <v>1176</v>
      </c>
      <c r="C452" s="412">
        <v>21.704000000000001</v>
      </c>
      <c r="D452" s="412">
        <v>0</v>
      </c>
    </row>
    <row r="453" spans="1:4" x14ac:dyDescent="0.2">
      <c r="A453" s="413" t="s">
        <v>7334</v>
      </c>
      <c r="B453" s="413" t="s">
        <v>1176</v>
      </c>
      <c r="C453" s="412">
        <v>14.976000000000001</v>
      </c>
      <c r="D453" s="412">
        <v>0</v>
      </c>
    </row>
    <row r="454" spans="1:4" x14ac:dyDescent="0.2">
      <c r="A454" s="413" t="s">
        <v>7335</v>
      </c>
      <c r="B454" s="413" t="s">
        <v>1176</v>
      </c>
      <c r="C454" s="412">
        <v>17.317</v>
      </c>
      <c r="D454" s="412">
        <v>0</v>
      </c>
    </row>
    <row r="455" spans="1:4" x14ac:dyDescent="0.2">
      <c r="A455" s="413" t="s">
        <v>7336</v>
      </c>
      <c r="B455" s="413" t="s">
        <v>225</v>
      </c>
      <c r="C455" s="412">
        <v>33.119999999999997</v>
      </c>
      <c r="D455" s="412">
        <v>0</v>
      </c>
    </row>
    <row r="456" spans="1:4" x14ac:dyDescent="0.2">
      <c r="A456" s="413" t="s">
        <v>7337</v>
      </c>
      <c r="B456" s="413" t="s">
        <v>1176</v>
      </c>
      <c r="C456" s="412">
        <v>158.11199999999999</v>
      </c>
      <c r="D456" s="412">
        <v>0</v>
      </c>
    </row>
    <row r="457" spans="1:4" x14ac:dyDescent="0.2">
      <c r="A457" s="413" t="s">
        <v>7338</v>
      </c>
      <c r="B457" s="413" t="s">
        <v>1176</v>
      </c>
      <c r="C457" s="412">
        <v>24.34</v>
      </c>
      <c r="D457" s="412">
        <v>0</v>
      </c>
    </row>
    <row r="458" spans="1:4" x14ac:dyDescent="0.2">
      <c r="A458" s="413" t="s">
        <v>7339</v>
      </c>
      <c r="B458" s="413" t="s">
        <v>1176</v>
      </c>
      <c r="C458" s="412">
        <v>21.843</v>
      </c>
      <c r="D458" s="412">
        <v>0</v>
      </c>
    </row>
    <row r="459" spans="1:4" x14ac:dyDescent="0.2">
      <c r="A459" s="413" t="s">
        <v>7340</v>
      </c>
      <c r="B459" s="413" t="s">
        <v>1176</v>
      </c>
      <c r="C459" s="412">
        <v>48.145000000000003</v>
      </c>
      <c r="D459" s="412">
        <v>0</v>
      </c>
    </row>
    <row r="460" spans="1:4" x14ac:dyDescent="0.2">
      <c r="A460" s="413" t="s">
        <v>7341</v>
      </c>
      <c r="B460" s="413" t="s">
        <v>1176</v>
      </c>
      <c r="C460" s="412">
        <v>46.039000000000001</v>
      </c>
      <c r="D460" s="412">
        <v>0</v>
      </c>
    </row>
    <row r="461" spans="1:4" x14ac:dyDescent="0.2">
      <c r="A461" s="413" t="s">
        <v>7342</v>
      </c>
      <c r="B461" s="413" t="s">
        <v>1176</v>
      </c>
      <c r="C461" s="412">
        <v>22.581</v>
      </c>
      <c r="D461" s="412">
        <v>0</v>
      </c>
    </row>
    <row r="462" spans="1:4" x14ac:dyDescent="0.2">
      <c r="A462" s="413" t="s">
        <v>7343</v>
      </c>
      <c r="B462" s="413" t="s">
        <v>1176</v>
      </c>
      <c r="C462" s="412">
        <v>0</v>
      </c>
      <c r="D462" s="412">
        <v>0</v>
      </c>
    </row>
    <row r="463" spans="1:4" x14ac:dyDescent="0.2">
      <c r="A463" s="413" t="s">
        <v>7344</v>
      </c>
      <c r="B463" s="413" t="s">
        <v>1176</v>
      </c>
      <c r="C463" s="412">
        <v>52.582000000000001</v>
      </c>
      <c r="D463" s="412">
        <v>0</v>
      </c>
    </row>
    <row r="464" spans="1:4" x14ac:dyDescent="0.2">
      <c r="A464" s="413" t="s">
        <v>7345</v>
      </c>
      <c r="B464" s="413" t="s">
        <v>1176</v>
      </c>
      <c r="C464" s="412">
        <v>22.027000000000001</v>
      </c>
      <c r="D464" s="412">
        <v>0</v>
      </c>
    </row>
    <row r="465" spans="1:4" x14ac:dyDescent="0.2">
      <c r="A465" s="413" t="s">
        <v>7346</v>
      </c>
      <c r="B465" s="413" t="s">
        <v>1176</v>
      </c>
      <c r="C465" s="412">
        <v>29.236999999999998</v>
      </c>
      <c r="D465" s="412">
        <v>0</v>
      </c>
    </row>
    <row r="466" spans="1:4" x14ac:dyDescent="0.2">
      <c r="A466" s="413" t="s">
        <v>7347</v>
      </c>
      <c r="B466" s="413" t="s">
        <v>1176</v>
      </c>
      <c r="C466" s="412">
        <v>38.204000000000001</v>
      </c>
      <c r="D466" s="412">
        <v>0</v>
      </c>
    </row>
    <row r="467" spans="1:4" x14ac:dyDescent="0.2">
      <c r="A467" s="413" t="s">
        <v>7348</v>
      </c>
      <c r="B467" s="413" t="s">
        <v>1176</v>
      </c>
      <c r="C467" s="412">
        <v>26.053000000000001</v>
      </c>
      <c r="D467" s="412">
        <v>0</v>
      </c>
    </row>
    <row r="468" spans="1:4" x14ac:dyDescent="0.2">
      <c r="A468" s="413" t="s">
        <v>7349</v>
      </c>
      <c r="B468" s="413" t="s">
        <v>1176</v>
      </c>
      <c r="C468" s="412">
        <v>99.364000000000004</v>
      </c>
      <c r="D468" s="412">
        <v>0</v>
      </c>
    </row>
    <row r="469" spans="1:4" x14ac:dyDescent="0.2">
      <c r="A469" s="413" t="s">
        <v>7350</v>
      </c>
      <c r="B469" s="413" t="s">
        <v>1176</v>
      </c>
      <c r="C469" s="412">
        <v>19.239000000000001</v>
      </c>
      <c r="D469" s="412">
        <v>0</v>
      </c>
    </row>
    <row r="470" spans="1:4" x14ac:dyDescent="0.2">
      <c r="A470" s="413" t="s">
        <v>7351</v>
      </c>
      <c r="B470" s="413" t="s">
        <v>1176</v>
      </c>
      <c r="C470" s="412">
        <v>4.4210000000000003</v>
      </c>
      <c r="D470" s="412">
        <v>0</v>
      </c>
    </row>
    <row r="471" spans="1:4" x14ac:dyDescent="0.2">
      <c r="A471" s="413" t="s">
        <v>7352</v>
      </c>
      <c r="B471" s="413" t="s">
        <v>1176</v>
      </c>
      <c r="C471" s="412">
        <v>47.323999999999998</v>
      </c>
      <c r="D471" s="412">
        <v>0</v>
      </c>
    </row>
    <row r="472" spans="1:4" x14ac:dyDescent="0.2">
      <c r="A472" s="413" t="s">
        <v>7353</v>
      </c>
      <c r="B472" s="413" t="s">
        <v>1176</v>
      </c>
      <c r="C472" s="412">
        <v>43.667999999999999</v>
      </c>
      <c r="D472" s="412">
        <v>0</v>
      </c>
    </row>
    <row r="473" spans="1:4" x14ac:dyDescent="0.2">
      <c r="A473" s="413" t="s">
        <v>7354</v>
      </c>
      <c r="B473" s="413" t="s">
        <v>1176</v>
      </c>
      <c r="C473" s="412">
        <v>28.181999999999999</v>
      </c>
      <c r="D473" s="412">
        <v>0</v>
      </c>
    </row>
    <row r="474" spans="1:4" x14ac:dyDescent="0.2">
      <c r="A474" s="413" t="s">
        <v>7355</v>
      </c>
      <c r="B474" s="413" t="s">
        <v>1176</v>
      </c>
      <c r="C474" s="412">
        <v>15.909000000000001</v>
      </c>
      <c r="D474" s="412">
        <v>0</v>
      </c>
    </row>
    <row r="475" spans="1:4" x14ac:dyDescent="0.2">
      <c r="A475" s="413" t="s">
        <v>7356</v>
      </c>
      <c r="B475" s="413" t="s">
        <v>1176</v>
      </c>
      <c r="C475" s="412">
        <v>36.667000000000002</v>
      </c>
      <c r="D475" s="412">
        <v>0</v>
      </c>
    </row>
    <row r="476" spans="1:4" x14ac:dyDescent="0.2">
      <c r="A476" s="413" t="s">
        <v>7357</v>
      </c>
      <c r="B476" s="413" t="s">
        <v>1176</v>
      </c>
      <c r="C476" s="412">
        <v>24.271999999999998</v>
      </c>
      <c r="D476" s="412">
        <v>0</v>
      </c>
    </row>
    <row r="477" spans="1:4" x14ac:dyDescent="0.2">
      <c r="A477" s="413" t="s">
        <v>7358</v>
      </c>
      <c r="B477" s="413" t="s">
        <v>1176</v>
      </c>
      <c r="C477" s="412">
        <v>16.048999999999999</v>
      </c>
      <c r="D477" s="412">
        <v>0</v>
      </c>
    </row>
    <row r="478" spans="1:4" x14ac:dyDescent="0.2">
      <c r="A478" s="413" t="s">
        <v>7359</v>
      </c>
      <c r="B478" s="413" t="s">
        <v>1176</v>
      </c>
      <c r="C478" s="412">
        <v>57.505000000000003</v>
      </c>
      <c r="D478" s="412">
        <v>0</v>
      </c>
    </row>
    <row r="479" spans="1:4" x14ac:dyDescent="0.2">
      <c r="A479" s="413" t="s">
        <v>7360</v>
      </c>
      <c r="B479" s="413" t="s">
        <v>1176</v>
      </c>
      <c r="C479" s="412">
        <v>63.27</v>
      </c>
      <c r="D479" s="412">
        <v>0</v>
      </c>
    </row>
    <row r="480" spans="1:4" x14ac:dyDescent="0.2">
      <c r="A480" s="413" t="s">
        <v>7361</v>
      </c>
      <c r="B480" s="413" t="s">
        <v>1176</v>
      </c>
      <c r="C480" s="412">
        <v>26.364000000000001</v>
      </c>
      <c r="D480" s="412">
        <v>0</v>
      </c>
    </row>
    <row r="481" spans="1:4" x14ac:dyDescent="0.2">
      <c r="A481" s="413" t="s">
        <v>7362</v>
      </c>
      <c r="B481" s="413" t="s">
        <v>1176</v>
      </c>
      <c r="C481" s="412">
        <v>0</v>
      </c>
      <c r="D481" s="412">
        <v>0</v>
      </c>
    </row>
    <row r="482" spans="1:4" x14ac:dyDescent="0.2">
      <c r="A482" s="413" t="s">
        <v>7363</v>
      </c>
      <c r="B482" s="413" t="s">
        <v>1176</v>
      </c>
      <c r="C482" s="412">
        <v>64.251000000000005</v>
      </c>
      <c r="D482" s="412">
        <v>0</v>
      </c>
    </row>
    <row r="483" spans="1:4" x14ac:dyDescent="0.2">
      <c r="A483" s="413" t="s">
        <v>7364</v>
      </c>
      <c r="B483" s="413" t="s">
        <v>1176</v>
      </c>
      <c r="C483" s="412">
        <v>9.15</v>
      </c>
      <c r="D483" s="412">
        <v>0</v>
      </c>
    </row>
    <row r="484" spans="1:4" x14ac:dyDescent="0.2">
      <c r="A484" s="413" t="s">
        <v>7365</v>
      </c>
      <c r="B484" s="413" t="s">
        <v>1176</v>
      </c>
      <c r="C484" s="412">
        <v>41.401000000000003</v>
      </c>
      <c r="D484" s="412">
        <v>0</v>
      </c>
    </row>
    <row r="485" spans="1:4" x14ac:dyDescent="0.2">
      <c r="A485" s="413" t="s">
        <v>7366</v>
      </c>
      <c r="B485" s="413" t="s">
        <v>1176</v>
      </c>
      <c r="C485" s="412">
        <v>12.377000000000001</v>
      </c>
      <c r="D485" s="412">
        <v>0</v>
      </c>
    </row>
    <row r="486" spans="1:4" x14ac:dyDescent="0.2">
      <c r="A486" s="413" t="s">
        <v>7367</v>
      </c>
      <c r="B486" s="413" t="s">
        <v>1176</v>
      </c>
      <c r="C486" s="412">
        <v>21.251999999999999</v>
      </c>
      <c r="D486" s="412">
        <v>0</v>
      </c>
    </row>
    <row r="487" spans="1:4" x14ac:dyDescent="0.2">
      <c r="A487" s="413" t="s">
        <v>7368</v>
      </c>
      <c r="B487" s="413" t="s">
        <v>1176</v>
      </c>
      <c r="C487" s="412">
        <v>33.404000000000003</v>
      </c>
      <c r="D487" s="412">
        <v>0</v>
      </c>
    </row>
    <row r="488" spans="1:4" x14ac:dyDescent="0.2">
      <c r="A488" s="413" t="s">
        <v>7369</v>
      </c>
      <c r="B488" s="413" t="s">
        <v>1176</v>
      </c>
      <c r="C488" s="412">
        <v>30.585000000000001</v>
      </c>
      <c r="D488" s="412">
        <v>0</v>
      </c>
    </row>
    <row r="489" spans="1:4" x14ac:dyDescent="0.2">
      <c r="A489" s="413" t="s">
        <v>7370</v>
      </c>
      <c r="B489" s="413" t="s">
        <v>1176</v>
      </c>
      <c r="C489" s="412">
        <v>16.135000000000002</v>
      </c>
      <c r="D489" s="412">
        <v>0</v>
      </c>
    </row>
    <row r="490" spans="1:4" x14ac:dyDescent="0.2">
      <c r="A490" s="413" t="s">
        <v>7371</v>
      </c>
      <c r="B490" s="413" t="s">
        <v>1176</v>
      </c>
      <c r="C490" s="412">
        <v>28.347000000000001</v>
      </c>
      <c r="D490" s="412">
        <v>0</v>
      </c>
    </row>
    <row r="491" spans="1:4" x14ac:dyDescent="0.2">
      <c r="A491" s="413" t="s">
        <v>7372</v>
      </c>
      <c r="B491" s="413" t="s">
        <v>1176</v>
      </c>
      <c r="C491" s="412">
        <v>43.859000000000002</v>
      </c>
      <c r="D491" s="412">
        <v>0</v>
      </c>
    </row>
    <row r="492" spans="1:4" x14ac:dyDescent="0.2">
      <c r="A492" s="413" t="s">
        <v>7373</v>
      </c>
      <c r="B492" s="413" t="s">
        <v>1176</v>
      </c>
      <c r="C492" s="412">
        <v>93.933999999999997</v>
      </c>
      <c r="D492" s="412">
        <v>0</v>
      </c>
    </row>
    <row r="493" spans="1:4" x14ac:dyDescent="0.2">
      <c r="A493" s="413" t="s">
        <v>7374</v>
      </c>
      <c r="B493" s="413" t="s">
        <v>1176</v>
      </c>
      <c r="C493" s="412">
        <v>158.15199999999999</v>
      </c>
      <c r="D493" s="412">
        <v>0</v>
      </c>
    </row>
    <row r="494" spans="1:4" x14ac:dyDescent="0.2">
      <c r="A494" s="413" t="s">
        <v>7375</v>
      </c>
      <c r="B494" s="413" t="s">
        <v>1176</v>
      </c>
      <c r="C494" s="412">
        <v>21.661999999999999</v>
      </c>
      <c r="D494" s="412">
        <v>0</v>
      </c>
    </row>
    <row r="495" spans="1:4" x14ac:dyDescent="0.2">
      <c r="A495" s="413" t="s">
        <v>7376</v>
      </c>
      <c r="B495" s="413" t="s">
        <v>1176</v>
      </c>
      <c r="C495" s="412">
        <v>33.396000000000001</v>
      </c>
      <c r="D495" s="412">
        <v>0</v>
      </c>
    </row>
    <row r="496" spans="1:4" x14ac:dyDescent="0.2">
      <c r="A496" s="413" t="s">
        <v>7377</v>
      </c>
      <c r="B496" s="413" t="s">
        <v>1176</v>
      </c>
      <c r="C496" s="412">
        <v>22.558</v>
      </c>
      <c r="D496" s="412">
        <v>0</v>
      </c>
    </row>
    <row r="497" spans="1:4" x14ac:dyDescent="0.2">
      <c r="A497" s="413" t="s">
        <v>7378</v>
      </c>
      <c r="B497" s="413" t="s">
        <v>1176</v>
      </c>
      <c r="C497" s="412">
        <v>7.67</v>
      </c>
      <c r="D497" s="412">
        <v>0</v>
      </c>
    </row>
    <row r="498" spans="1:4" x14ac:dyDescent="0.2">
      <c r="A498" s="413" t="s">
        <v>7379</v>
      </c>
      <c r="B498" s="413" t="s">
        <v>1176</v>
      </c>
      <c r="C498" s="412">
        <v>11.505000000000001</v>
      </c>
      <c r="D498" s="412">
        <v>0</v>
      </c>
    </row>
    <row r="499" spans="1:4" x14ac:dyDescent="0.2">
      <c r="A499" s="413" t="s">
        <v>7380</v>
      </c>
      <c r="B499" s="413" t="s">
        <v>1176</v>
      </c>
      <c r="C499" s="412">
        <v>15.34</v>
      </c>
      <c r="D499" s="412">
        <v>0</v>
      </c>
    </row>
    <row r="500" spans="1:4" x14ac:dyDescent="0.2">
      <c r="A500" s="413" t="s">
        <v>7381</v>
      </c>
      <c r="B500" s="413" t="s">
        <v>225</v>
      </c>
      <c r="C500" s="412">
        <v>10.013999999999999</v>
      </c>
      <c r="D500" s="412">
        <v>0</v>
      </c>
    </row>
    <row r="501" spans="1:4" x14ac:dyDescent="0.2">
      <c r="A501" s="413" t="s">
        <v>7382</v>
      </c>
      <c r="B501" s="413" t="s">
        <v>1176</v>
      </c>
      <c r="C501" s="412">
        <v>19.391999999999999</v>
      </c>
      <c r="D501" s="412">
        <v>0</v>
      </c>
    </row>
    <row r="502" spans="1:4" x14ac:dyDescent="0.2">
      <c r="A502" s="413" t="s">
        <v>7383</v>
      </c>
      <c r="B502" s="413" t="s">
        <v>1176</v>
      </c>
      <c r="C502" s="412">
        <v>36.21</v>
      </c>
      <c r="D502" s="412">
        <v>0</v>
      </c>
    </row>
    <row r="503" spans="1:4" x14ac:dyDescent="0.2">
      <c r="A503" s="413" t="s">
        <v>7384</v>
      </c>
      <c r="B503" s="413" t="s">
        <v>1176</v>
      </c>
      <c r="C503" s="412">
        <v>18.593</v>
      </c>
      <c r="D503" s="412">
        <v>0</v>
      </c>
    </row>
    <row r="504" spans="1:4" x14ac:dyDescent="0.2">
      <c r="A504" s="413" t="s">
        <v>7385</v>
      </c>
      <c r="B504" s="413" t="s">
        <v>1176</v>
      </c>
      <c r="C504" s="412">
        <v>35.880000000000003</v>
      </c>
      <c r="D504" s="412">
        <v>0</v>
      </c>
    </row>
    <row r="505" spans="1:4" x14ac:dyDescent="0.2">
      <c r="A505" s="413" t="s">
        <v>7386</v>
      </c>
      <c r="B505" s="413" t="s">
        <v>1176</v>
      </c>
      <c r="C505" s="412">
        <v>69.015000000000001</v>
      </c>
      <c r="D505" s="412">
        <v>0</v>
      </c>
    </row>
    <row r="506" spans="1:4" x14ac:dyDescent="0.2">
      <c r="A506" s="413" t="s">
        <v>7387</v>
      </c>
      <c r="B506" s="413" t="s">
        <v>1176</v>
      </c>
      <c r="C506" s="412">
        <v>28.193999999999999</v>
      </c>
      <c r="D506" s="412">
        <v>0</v>
      </c>
    </row>
    <row r="507" spans="1:4" x14ac:dyDescent="0.2">
      <c r="A507" s="413" t="s">
        <v>7388</v>
      </c>
      <c r="B507" s="413" t="s">
        <v>1176</v>
      </c>
      <c r="C507" s="412">
        <v>41.064999999999998</v>
      </c>
      <c r="D507" s="412">
        <v>0</v>
      </c>
    </row>
    <row r="508" spans="1:4" x14ac:dyDescent="0.2">
      <c r="A508" s="413" t="s">
        <v>7389</v>
      </c>
      <c r="B508" s="413" t="s">
        <v>1176</v>
      </c>
      <c r="C508" s="412">
        <v>77.531000000000006</v>
      </c>
      <c r="D508" s="412">
        <v>0</v>
      </c>
    </row>
    <row r="509" spans="1:4" x14ac:dyDescent="0.2">
      <c r="A509" s="413" t="s">
        <v>7390</v>
      </c>
      <c r="B509" s="413" t="s">
        <v>1176</v>
      </c>
      <c r="C509" s="412">
        <v>37.850999999999999</v>
      </c>
      <c r="D509" s="412">
        <v>0</v>
      </c>
    </row>
    <row r="510" spans="1:4" x14ac:dyDescent="0.2">
      <c r="A510" s="413" t="s">
        <v>7391</v>
      </c>
      <c r="B510" s="413" t="s">
        <v>1176</v>
      </c>
      <c r="C510" s="412">
        <v>137.66399999999999</v>
      </c>
      <c r="D510" s="412">
        <v>0</v>
      </c>
    </row>
    <row r="511" spans="1:4" x14ac:dyDescent="0.2">
      <c r="A511" s="413" t="s">
        <v>7392</v>
      </c>
      <c r="B511" s="413" t="s">
        <v>1176</v>
      </c>
      <c r="C511" s="412">
        <v>7.32</v>
      </c>
      <c r="D511" s="412">
        <v>0</v>
      </c>
    </row>
    <row r="512" spans="1:4" x14ac:dyDescent="0.2">
      <c r="A512" s="413" t="s">
        <v>7393</v>
      </c>
      <c r="B512" s="413" t="s">
        <v>1176</v>
      </c>
      <c r="C512" s="412">
        <v>30.311</v>
      </c>
      <c r="D512" s="412">
        <v>0</v>
      </c>
    </row>
    <row r="513" spans="1:4" x14ac:dyDescent="0.2">
      <c r="A513" s="413" t="s">
        <v>7394</v>
      </c>
      <c r="B513" s="413" t="s">
        <v>1176</v>
      </c>
      <c r="C513" s="412">
        <v>28.736999999999998</v>
      </c>
      <c r="D513" s="412">
        <v>0</v>
      </c>
    </row>
    <row r="514" spans="1:4" x14ac:dyDescent="0.2">
      <c r="A514" s="413" t="s">
        <v>7395</v>
      </c>
      <c r="B514" s="413" t="s">
        <v>1176</v>
      </c>
      <c r="C514" s="412">
        <v>27.882999999999999</v>
      </c>
      <c r="D514" s="412">
        <v>0</v>
      </c>
    </row>
    <row r="515" spans="1:4" x14ac:dyDescent="0.2">
      <c r="A515" s="413" t="s">
        <v>7396</v>
      </c>
      <c r="B515" s="413" t="s">
        <v>1176</v>
      </c>
      <c r="C515" s="412">
        <v>25.285</v>
      </c>
      <c r="D515" s="412">
        <v>0</v>
      </c>
    </row>
    <row r="516" spans="1:4" x14ac:dyDescent="0.2">
      <c r="A516" s="413" t="s">
        <v>7397</v>
      </c>
      <c r="B516" s="413" t="s">
        <v>1176</v>
      </c>
      <c r="C516" s="412">
        <v>16.135000000000002</v>
      </c>
      <c r="D516" s="412">
        <v>0</v>
      </c>
    </row>
    <row r="517" spans="1:4" x14ac:dyDescent="0.2">
      <c r="A517" s="413" t="s">
        <v>7398</v>
      </c>
      <c r="B517" s="413" t="s">
        <v>1176</v>
      </c>
      <c r="C517" s="412">
        <v>25.809000000000001</v>
      </c>
      <c r="D517" s="412">
        <v>0</v>
      </c>
    </row>
    <row r="518" spans="1:4" x14ac:dyDescent="0.2">
      <c r="A518" s="413" t="s">
        <v>7399</v>
      </c>
      <c r="B518" s="413" t="s">
        <v>1176</v>
      </c>
      <c r="C518" s="412">
        <v>15.867000000000001</v>
      </c>
      <c r="D518" s="412">
        <v>0</v>
      </c>
    </row>
    <row r="519" spans="1:4" x14ac:dyDescent="0.2">
      <c r="A519" s="413" t="s">
        <v>7400</v>
      </c>
      <c r="B519" s="413" t="s">
        <v>1176</v>
      </c>
      <c r="C519" s="412">
        <v>20.428999999999998</v>
      </c>
      <c r="D519" s="412">
        <v>0</v>
      </c>
    </row>
    <row r="520" spans="1:4" x14ac:dyDescent="0.2">
      <c r="A520" s="413" t="s">
        <v>7401</v>
      </c>
      <c r="B520" s="413" t="s">
        <v>1176</v>
      </c>
      <c r="C520" s="412">
        <v>21.021000000000001</v>
      </c>
      <c r="D520" s="412">
        <v>0</v>
      </c>
    </row>
    <row r="521" spans="1:4" x14ac:dyDescent="0.2">
      <c r="A521" s="413" t="s">
        <v>7402</v>
      </c>
      <c r="B521" s="413" t="s">
        <v>1176</v>
      </c>
      <c r="C521" s="412">
        <v>97.417000000000002</v>
      </c>
      <c r="D521" s="412">
        <v>0</v>
      </c>
    </row>
    <row r="522" spans="1:4" x14ac:dyDescent="0.2">
      <c r="A522" s="413" t="s">
        <v>7403</v>
      </c>
      <c r="B522" s="413" t="s">
        <v>1176</v>
      </c>
      <c r="C522" s="412">
        <v>13.81</v>
      </c>
      <c r="D522" s="412">
        <v>0</v>
      </c>
    </row>
    <row r="523" spans="1:4" x14ac:dyDescent="0.2">
      <c r="A523" s="413" t="s">
        <v>7404</v>
      </c>
      <c r="B523" s="413" t="s">
        <v>1176</v>
      </c>
      <c r="C523" s="412">
        <v>23.338999999999999</v>
      </c>
      <c r="D523" s="412">
        <v>0</v>
      </c>
    </row>
    <row r="524" spans="1:4" x14ac:dyDescent="0.2">
      <c r="A524" s="413" t="s">
        <v>7405</v>
      </c>
      <c r="B524" s="413" t="s">
        <v>1176</v>
      </c>
      <c r="C524" s="412">
        <v>60.847999999999999</v>
      </c>
      <c r="D524" s="412">
        <v>0</v>
      </c>
    </row>
    <row r="525" spans="1:4" x14ac:dyDescent="0.2">
      <c r="A525" s="413" t="s">
        <v>7406</v>
      </c>
      <c r="B525" s="413" t="s">
        <v>1176</v>
      </c>
      <c r="C525" s="412">
        <v>23.440999999999999</v>
      </c>
      <c r="D525" s="412">
        <v>0</v>
      </c>
    </row>
    <row r="526" spans="1:4" x14ac:dyDescent="0.2">
      <c r="A526" s="413" t="s">
        <v>7407</v>
      </c>
      <c r="B526" s="413" t="s">
        <v>1176</v>
      </c>
      <c r="C526" s="412">
        <v>6.242</v>
      </c>
      <c r="D526" s="412">
        <v>0</v>
      </c>
    </row>
    <row r="527" spans="1:4" x14ac:dyDescent="0.2">
      <c r="A527" s="413" t="s">
        <v>7408</v>
      </c>
      <c r="B527" s="413" t="s">
        <v>1176</v>
      </c>
      <c r="C527" s="412">
        <v>31.103999999999999</v>
      </c>
      <c r="D527" s="412">
        <v>0</v>
      </c>
    </row>
    <row r="528" spans="1:4" x14ac:dyDescent="0.2">
      <c r="A528" s="413" t="s">
        <v>7409</v>
      </c>
      <c r="B528" s="413" t="s">
        <v>1176</v>
      </c>
      <c r="C528" s="412">
        <v>19.032</v>
      </c>
      <c r="D528" s="412">
        <v>0</v>
      </c>
    </row>
    <row r="529" spans="1:4" x14ac:dyDescent="0.2">
      <c r="A529" s="413" t="s">
        <v>7410</v>
      </c>
      <c r="B529" s="413" t="s">
        <v>1176</v>
      </c>
      <c r="C529" s="412">
        <v>33.305999999999997</v>
      </c>
      <c r="D529" s="412">
        <v>0</v>
      </c>
    </row>
    <row r="530" spans="1:4" x14ac:dyDescent="0.2">
      <c r="A530" s="413" t="s">
        <v>7411</v>
      </c>
      <c r="B530" s="413" t="s">
        <v>1176</v>
      </c>
      <c r="C530" s="412">
        <v>64.317999999999998</v>
      </c>
      <c r="D530" s="412">
        <v>0</v>
      </c>
    </row>
    <row r="531" spans="1:4" x14ac:dyDescent="0.2">
      <c r="A531" s="413" t="s">
        <v>7412</v>
      </c>
      <c r="B531" s="413" t="s">
        <v>1176</v>
      </c>
      <c r="C531" s="412">
        <v>20.6</v>
      </c>
      <c r="D531" s="412">
        <v>0</v>
      </c>
    </row>
    <row r="532" spans="1:4" x14ac:dyDescent="0.2">
      <c r="A532" s="413" t="s">
        <v>7413</v>
      </c>
      <c r="B532" s="413" t="s">
        <v>1176</v>
      </c>
      <c r="C532" s="412">
        <v>78.445999999999998</v>
      </c>
      <c r="D532" s="412">
        <v>0</v>
      </c>
    </row>
    <row r="533" spans="1:4" x14ac:dyDescent="0.2">
      <c r="A533" s="413" t="s">
        <v>7414</v>
      </c>
      <c r="B533" s="413" t="s">
        <v>1176</v>
      </c>
      <c r="C533" s="412">
        <v>107.31699999999999</v>
      </c>
      <c r="D533" s="412">
        <v>0</v>
      </c>
    </row>
    <row r="534" spans="1:4" x14ac:dyDescent="0.2">
      <c r="A534" s="413" t="s">
        <v>7415</v>
      </c>
      <c r="B534" s="413" t="s">
        <v>1176</v>
      </c>
      <c r="C534" s="412">
        <v>32.006999999999998</v>
      </c>
      <c r="D534" s="412">
        <v>0</v>
      </c>
    </row>
    <row r="535" spans="1:4" x14ac:dyDescent="0.2">
      <c r="A535" s="413" t="s">
        <v>7416</v>
      </c>
      <c r="B535" s="413" t="s">
        <v>1176</v>
      </c>
      <c r="C535" s="412">
        <v>53.9</v>
      </c>
      <c r="D535" s="412">
        <v>0</v>
      </c>
    </row>
    <row r="536" spans="1:4" x14ac:dyDescent="0.2">
      <c r="A536" s="413" t="s">
        <v>7417</v>
      </c>
      <c r="B536" s="413" t="s">
        <v>1176</v>
      </c>
      <c r="C536" s="412">
        <v>21.667000000000002</v>
      </c>
      <c r="D536" s="412">
        <v>0</v>
      </c>
    </row>
    <row r="537" spans="1:4" x14ac:dyDescent="0.2">
      <c r="A537" s="413" t="s">
        <v>7418</v>
      </c>
      <c r="B537" s="413" t="s">
        <v>1176</v>
      </c>
      <c r="C537" s="412">
        <v>20.667000000000002</v>
      </c>
      <c r="D537" s="412">
        <v>0</v>
      </c>
    </row>
    <row r="538" spans="1:4" x14ac:dyDescent="0.2">
      <c r="A538" s="413" t="s">
        <v>7419</v>
      </c>
      <c r="B538" s="413" t="s">
        <v>1176</v>
      </c>
      <c r="C538" s="412">
        <v>39.216999999999999</v>
      </c>
      <c r="D538" s="412">
        <v>0</v>
      </c>
    </row>
    <row r="539" spans="1:4" x14ac:dyDescent="0.2">
      <c r="A539" s="413" t="s">
        <v>7420</v>
      </c>
      <c r="B539" s="413" t="s">
        <v>1176</v>
      </c>
      <c r="C539" s="412">
        <v>18.227</v>
      </c>
      <c r="D539" s="412">
        <v>0</v>
      </c>
    </row>
    <row r="540" spans="1:4" x14ac:dyDescent="0.2">
      <c r="A540" s="413" t="s">
        <v>7421</v>
      </c>
      <c r="B540" s="413" t="s">
        <v>1176</v>
      </c>
      <c r="C540" s="412">
        <v>14.128</v>
      </c>
      <c r="D540" s="412">
        <v>0</v>
      </c>
    </row>
    <row r="541" spans="1:4" x14ac:dyDescent="0.2">
      <c r="A541" s="413" t="s">
        <v>7422</v>
      </c>
      <c r="B541" s="413" t="s">
        <v>1176</v>
      </c>
      <c r="C541" s="412">
        <v>30.573</v>
      </c>
      <c r="D541" s="412">
        <v>0</v>
      </c>
    </row>
    <row r="542" spans="1:4" x14ac:dyDescent="0.2">
      <c r="A542" s="413" t="s">
        <v>7423</v>
      </c>
      <c r="B542" s="413" t="s">
        <v>1176</v>
      </c>
      <c r="C542" s="412">
        <v>22.484999999999999</v>
      </c>
      <c r="D542" s="412">
        <v>0</v>
      </c>
    </row>
    <row r="543" spans="1:4" x14ac:dyDescent="0.2">
      <c r="A543" s="413" t="s">
        <v>7424</v>
      </c>
      <c r="B543" s="413" t="s">
        <v>1176</v>
      </c>
      <c r="C543" s="412">
        <v>56.426000000000002</v>
      </c>
      <c r="D543" s="412">
        <v>0</v>
      </c>
    </row>
    <row r="544" spans="1:4" x14ac:dyDescent="0.2">
      <c r="A544" s="413" t="s">
        <v>7425</v>
      </c>
      <c r="B544" s="413" t="s">
        <v>1176</v>
      </c>
      <c r="C544" s="412">
        <v>25.291</v>
      </c>
      <c r="D544" s="412">
        <v>0</v>
      </c>
    </row>
    <row r="545" spans="1:4" x14ac:dyDescent="0.2">
      <c r="A545" s="413" t="s">
        <v>7426</v>
      </c>
      <c r="B545" s="413" t="s">
        <v>1176</v>
      </c>
      <c r="C545" s="412">
        <v>80.537999999999997</v>
      </c>
      <c r="D545" s="412">
        <v>0</v>
      </c>
    </row>
    <row r="546" spans="1:4" x14ac:dyDescent="0.2">
      <c r="A546" s="413" t="s">
        <v>7427</v>
      </c>
      <c r="B546" s="413" t="s">
        <v>1176</v>
      </c>
      <c r="C546" s="412">
        <v>23.265000000000001</v>
      </c>
      <c r="D546" s="412">
        <v>0</v>
      </c>
    </row>
    <row r="547" spans="1:4" x14ac:dyDescent="0.2">
      <c r="A547" s="413" t="s">
        <v>7428</v>
      </c>
      <c r="B547" s="413" t="s">
        <v>1176</v>
      </c>
      <c r="C547" s="412">
        <v>57.005000000000003</v>
      </c>
      <c r="D547" s="412">
        <v>0</v>
      </c>
    </row>
    <row r="548" spans="1:4" x14ac:dyDescent="0.2">
      <c r="A548" s="413" t="s">
        <v>7429</v>
      </c>
      <c r="B548" s="413" t="s">
        <v>1176</v>
      </c>
      <c r="C548" s="412">
        <v>28.762</v>
      </c>
      <c r="D548" s="412">
        <v>0</v>
      </c>
    </row>
    <row r="549" spans="1:4" x14ac:dyDescent="0.2">
      <c r="A549" s="413" t="s">
        <v>7430</v>
      </c>
      <c r="B549" s="413" t="s">
        <v>1176</v>
      </c>
      <c r="C549" s="412">
        <v>34.000999999999998</v>
      </c>
      <c r="D549" s="412">
        <v>0</v>
      </c>
    </row>
    <row r="550" spans="1:4" x14ac:dyDescent="0.2">
      <c r="A550" s="413" t="s">
        <v>7431</v>
      </c>
      <c r="B550" s="413" t="s">
        <v>1176</v>
      </c>
      <c r="C550" s="412">
        <v>28.472000000000001</v>
      </c>
      <c r="D550" s="412">
        <v>0</v>
      </c>
    </row>
    <row r="551" spans="1:4" x14ac:dyDescent="0.2">
      <c r="A551" s="413" t="s">
        <v>7432</v>
      </c>
      <c r="B551" s="413" t="s">
        <v>1176</v>
      </c>
      <c r="C551" s="412">
        <v>31.32</v>
      </c>
      <c r="D551" s="412">
        <v>0</v>
      </c>
    </row>
    <row r="552" spans="1:4" x14ac:dyDescent="0.2">
      <c r="A552" s="413" t="s">
        <v>7433</v>
      </c>
      <c r="B552" s="413" t="s">
        <v>1176</v>
      </c>
      <c r="C552" s="412">
        <v>31.597999999999999</v>
      </c>
      <c r="D552" s="412">
        <v>0</v>
      </c>
    </row>
    <row r="553" spans="1:4" x14ac:dyDescent="0.2">
      <c r="A553" s="413" t="s">
        <v>7434</v>
      </c>
      <c r="B553" s="413" t="s">
        <v>1176</v>
      </c>
      <c r="C553" s="412">
        <v>53.783999999999999</v>
      </c>
      <c r="D553" s="412">
        <v>0</v>
      </c>
    </row>
    <row r="554" spans="1:4" x14ac:dyDescent="0.2">
      <c r="A554" s="413" t="s">
        <v>7435</v>
      </c>
      <c r="B554" s="413" t="s">
        <v>1176</v>
      </c>
      <c r="C554" s="412">
        <v>14.701000000000001</v>
      </c>
      <c r="D554" s="412">
        <v>0</v>
      </c>
    </row>
    <row r="555" spans="1:4" x14ac:dyDescent="0.2">
      <c r="A555" s="413" t="s">
        <v>7436</v>
      </c>
      <c r="B555" s="413" t="s">
        <v>1176</v>
      </c>
      <c r="C555" s="412">
        <v>5.173</v>
      </c>
      <c r="D555" s="412">
        <v>0</v>
      </c>
    </row>
    <row r="556" spans="1:4" x14ac:dyDescent="0.2">
      <c r="A556" s="413" t="s">
        <v>7437</v>
      </c>
      <c r="B556" s="413" t="s">
        <v>1176</v>
      </c>
      <c r="C556" s="412">
        <v>72.179000000000002</v>
      </c>
      <c r="D556" s="412">
        <v>0</v>
      </c>
    </row>
    <row r="557" spans="1:4" x14ac:dyDescent="0.2">
      <c r="A557" s="413" t="s">
        <v>7438</v>
      </c>
      <c r="B557" s="413" t="s">
        <v>1176</v>
      </c>
      <c r="C557" s="412">
        <v>1.851</v>
      </c>
      <c r="D557" s="412">
        <v>0</v>
      </c>
    </row>
    <row r="558" spans="1:4" x14ac:dyDescent="0.2">
      <c r="A558" s="413" t="s">
        <v>7439</v>
      </c>
      <c r="B558" s="413" t="s">
        <v>1176</v>
      </c>
      <c r="C558" s="412">
        <v>27.038</v>
      </c>
      <c r="D558" s="412">
        <v>0</v>
      </c>
    </row>
    <row r="559" spans="1:4" x14ac:dyDescent="0.2">
      <c r="A559" s="413" t="s">
        <v>7440</v>
      </c>
      <c r="B559" s="413" t="s">
        <v>225</v>
      </c>
      <c r="C559" s="412">
        <v>15.076000000000001</v>
      </c>
      <c r="D559" s="412">
        <v>0</v>
      </c>
    </row>
    <row r="560" spans="1:4" x14ac:dyDescent="0.2">
      <c r="A560" s="413" t="s">
        <v>7441</v>
      </c>
      <c r="B560" s="413" t="s">
        <v>1176</v>
      </c>
      <c r="C560" s="412">
        <v>34.264000000000003</v>
      </c>
      <c r="D560" s="412">
        <v>0</v>
      </c>
    </row>
    <row r="561" spans="1:4" x14ac:dyDescent="0.2">
      <c r="A561" s="413" t="s">
        <v>7442</v>
      </c>
      <c r="B561" s="413" t="s">
        <v>1176</v>
      </c>
      <c r="C561" s="412">
        <v>33.837000000000003</v>
      </c>
      <c r="D561" s="412">
        <v>0</v>
      </c>
    </row>
    <row r="562" spans="1:4" x14ac:dyDescent="0.2">
      <c r="A562" s="413" t="s">
        <v>7443</v>
      </c>
      <c r="B562" s="413" t="s">
        <v>1176</v>
      </c>
      <c r="C562" s="412">
        <v>102.19</v>
      </c>
      <c r="D562" s="412">
        <v>0</v>
      </c>
    </row>
    <row r="563" spans="1:4" x14ac:dyDescent="0.2">
      <c r="A563" s="413" t="s">
        <v>7444</v>
      </c>
      <c r="B563" s="413" t="s">
        <v>1176</v>
      </c>
      <c r="C563" s="412">
        <v>35.584000000000003</v>
      </c>
      <c r="D563" s="412">
        <v>0</v>
      </c>
    </row>
    <row r="564" spans="1:4" x14ac:dyDescent="0.2">
      <c r="A564" s="413" t="s">
        <v>7445</v>
      </c>
      <c r="B564" s="413" t="s">
        <v>1176</v>
      </c>
      <c r="C564" s="412">
        <v>90.018000000000001</v>
      </c>
      <c r="D564" s="412">
        <v>0</v>
      </c>
    </row>
    <row r="565" spans="1:4" x14ac:dyDescent="0.2">
      <c r="A565" s="413" t="s">
        <v>7446</v>
      </c>
      <c r="B565" s="413" t="s">
        <v>1176</v>
      </c>
      <c r="C565" s="412">
        <v>229.09200000000001</v>
      </c>
      <c r="D565" s="412">
        <v>0</v>
      </c>
    </row>
    <row r="566" spans="1:4" x14ac:dyDescent="0.2">
      <c r="A566" s="413" t="s">
        <v>7447</v>
      </c>
      <c r="B566" s="413" t="s">
        <v>1176</v>
      </c>
      <c r="C566" s="412">
        <v>12.821999999999999</v>
      </c>
      <c r="D566" s="412">
        <v>0</v>
      </c>
    </row>
    <row r="567" spans="1:4" x14ac:dyDescent="0.2">
      <c r="A567" s="413" t="s">
        <v>7448</v>
      </c>
      <c r="B567" s="413" t="s">
        <v>1176</v>
      </c>
      <c r="C567" s="412">
        <v>24.155999999999999</v>
      </c>
      <c r="D567" s="412">
        <v>0</v>
      </c>
    </row>
    <row r="568" spans="1:4" x14ac:dyDescent="0.2">
      <c r="A568" s="413" t="s">
        <v>7449</v>
      </c>
      <c r="B568" s="413" t="s">
        <v>1176</v>
      </c>
      <c r="C568" s="412">
        <v>12.279</v>
      </c>
      <c r="D568" s="412">
        <v>0</v>
      </c>
    </row>
    <row r="569" spans="1:4" x14ac:dyDescent="0.2">
      <c r="A569" s="413" t="s">
        <v>7450</v>
      </c>
      <c r="B569" s="413" t="s">
        <v>1176</v>
      </c>
      <c r="C569" s="412">
        <v>25.504000000000001</v>
      </c>
      <c r="D569" s="412">
        <v>0</v>
      </c>
    </row>
    <row r="570" spans="1:4" x14ac:dyDescent="0.2">
      <c r="A570" s="413" t="s">
        <v>7451</v>
      </c>
      <c r="B570" s="413" t="s">
        <v>1176</v>
      </c>
      <c r="C570" s="412">
        <v>21.216000000000001</v>
      </c>
      <c r="D570" s="412">
        <v>0</v>
      </c>
    </row>
    <row r="571" spans="1:4" x14ac:dyDescent="0.2">
      <c r="A571" s="413" t="s">
        <v>7452</v>
      </c>
      <c r="B571" s="413" t="s">
        <v>1176</v>
      </c>
      <c r="C571" s="412">
        <v>13.603</v>
      </c>
      <c r="D571" s="412">
        <v>0</v>
      </c>
    </row>
    <row r="572" spans="1:4" x14ac:dyDescent="0.2">
      <c r="A572" s="413" t="s">
        <v>7453</v>
      </c>
      <c r="B572" s="413" t="s">
        <v>1176</v>
      </c>
      <c r="C572" s="412">
        <v>47.768999999999998</v>
      </c>
      <c r="D572" s="412">
        <v>0</v>
      </c>
    </row>
    <row r="573" spans="1:4" x14ac:dyDescent="0.2">
      <c r="A573" s="413" t="s">
        <v>7454</v>
      </c>
      <c r="B573" s="413" t="s">
        <v>1176</v>
      </c>
      <c r="C573" s="412">
        <v>19.004999999999999</v>
      </c>
      <c r="D573" s="412">
        <v>0</v>
      </c>
    </row>
    <row r="574" spans="1:4" x14ac:dyDescent="0.2">
      <c r="A574" s="413" t="s">
        <v>7455</v>
      </c>
      <c r="B574" s="413" t="s">
        <v>225</v>
      </c>
      <c r="C574" s="412">
        <v>124.718</v>
      </c>
      <c r="D574" s="412">
        <v>0</v>
      </c>
    </row>
    <row r="575" spans="1:4" x14ac:dyDescent="0.2">
      <c r="A575" s="413" t="s">
        <v>7456</v>
      </c>
      <c r="B575" s="413" t="s">
        <v>1176</v>
      </c>
      <c r="C575" s="412">
        <v>32.72</v>
      </c>
      <c r="D575" s="412">
        <v>0</v>
      </c>
    </row>
    <row r="576" spans="1:4" x14ac:dyDescent="0.2">
      <c r="A576" s="413" t="s">
        <v>7457</v>
      </c>
      <c r="B576" s="413" t="s">
        <v>1176</v>
      </c>
      <c r="C576" s="412">
        <v>20.02</v>
      </c>
      <c r="D576" s="412">
        <v>0</v>
      </c>
    </row>
    <row r="577" spans="1:4" x14ac:dyDescent="0.2">
      <c r="A577" s="413" t="s">
        <v>7458</v>
      </c>
      <c r="B577" s="413" t="s">
        <v>1176</v>
      </c>
      <c r="C577" s="412">
        <v>56.34</v>
      </c>
      <c r="D577" s="412">
        <v>0</v>
      </c>
    </row>
    <row r="578" spans="1:4" x14ac:dyDescent="0.2">
      <c r="A578" s="413" t="s">
        <v>7459</v>
      </c>
      <c r="B578" s="413" t="s">
        <v>1176</v>
      </c>
      <c r="C578" s="412">
        <v>72.760000000000005</v>
      </c>
      <c r="D578" s="412">
        <v>0</v>
      </c>
    </row>
    <row r="579" spans="1:4" x14ac:dyDescent="0.2">
      <c r="A579" s="413" t="s">
        <v>7460</v>
      </c>
      <c r="B579" s="413" t="s">
        <v>1176</v>
      </c>
      <c r="C579" s="412">
        <v>28.914999999999999</v>
      </c>
      <c r="D579" s="412">
        <v>0</v>
      </c>
    </row>
    <row r="580" spans="1:4" x14ac:dyDescent="0.2">
      <c r="A580" s="413" t="s">
        <v>7461</v>
      </c>
      <c r="B580" s="413" t="s">
        <v>1176</v>
      </c>
      <c r="C580" s="412">
        <v>27.370999999999999</v>
      </c>
      <c r="D580" s="412">
        <v>0</v>
      </c>
    </row>
    <row r="581" spans="1:4" x14ac:dyDescent="0.2">
      <c r="A581" s="413" t="s">
        <v>7462</v>
      </c>
      <c r="B581" s="413" t="s">
        <v>1176</v>
      </c>
      <c r="C581" s="412">
        <v>23.32</v>
      </c>
      <c r="D581" s="412">
        <v>0</v>
      </c>
    </row>
    <row r="582" spans="1:4" x14ac:dyDescent="0.2">
      <c r="A582" s="413" t="s">
        <v>7463</v>
      </c>
      <c r="B582" s="413" t="s">
        <v>1176</v>
      </c>
      <c r="C582" s="412">
        <v>37.009</v>
      </c>
      <c r="D582" s="412">
        <v>0</v>
      </c>
    </row>
    <row r="583" spans="1:4" x14ac:dyDescent="0.2">
      <c r="A583" s="413" t="s">
        <v>7464</v>
      </c>
      <c r="B583" s="413" t="s">
        <v>1176</v>
      </c>
      <c r="C583" s="412">
        <v>78.213999999999999</v>
      </c>
      <c r="D583" s="412">
        <v>0</v>
      </c>
    </row>
    <row r="584" spans="1:4" x14ac:dyDescent="0.2">
      <c r="A584" s="413" t="s">
        <v>7465</v>
      </c>
      <c r="B584" s="413" t="s">
        <v>1176</v>
      </c>
      <c r="C584" s="412">
        <v>26.413</v>
      </c>
      <c r="D584" s="412">
        <v>0</v>
      </c>
    </row>
    <row r="585" spans="1:4" x14ac:dyDescent="0.2">
      <c r="A585" s="413" t="s">
        <v>7466</v>
      </c>
      <c r="B585" s="413" t="s">
        <v>1176</v>
      </c>
      <c r="C585" s="412">
        <v>21.844000000000001</v>
      </c>
      <c r="D585" s="412">
        <v>0</v>
      </c>
    </row>
    <row r="586" spans="1:4" x14ac:dyDescent="0.2">
      <c r="A586" s="413" t="s">
        <v>7467</v>
      </c>
      <c r="B586" s="413" t="s">
        <v>1176</v>
      </c>
      <c r="C586" s="412">
        <v>64.331000000000003</v>
      </c>
      <c r="D586" s="412">
        <v>0</v>
      </c>
    </row>
    <row r="587" spans="1:4" x14ac:dyDescent="0.2">
      <c r="A587" s="413" t="s">
        <v>7468</v>
      </c>
      <c r="B587" s="413" t="s">
        <v>1176</v>
      </c>
      <c r="C587" s="412">
        <v>15.693</v>
      </c>
      <c r="D587" s="412">
        <v>0</v>
      </c>
    </row>
    <row r="588" spans="1:4" x14ac:dyDescent="0.2">
      <c r="A588" s="413" t="s">
        <v>7469</v>
      </c>
      <c r="B588" s="413" t="s">
        <v>1176</v>
      </c>
      <c r="C588" s="412">
        <v>27.456</v>
      </c>
      <c r="D588" s="412">
        <v>0</v>
      </c>
    </row>
    <row r="589" spans="1:4" x14ac:dyDescent="0.2">
      <c r="A589" s="413" t="s">
        <v>7470</v>
      </c>
      <c r="B589" s="413" t="s">
        <v>1176</v>
      </c>
      <c r="C589" s="412">
        <v>19.757999999999999</v>
      </c>
      <c r="D589" s="412">
        <v>0</v>
      </c>
    </row>
    <row r="590" spans="1:4" x14ac:dyDescent="0.2">
      <c r="A590" s="413" t="s">
        <v>7471</v>
      </c>
      <c r="B590" s="413" t="s">
        <v>1176</v>
      </c>
      <c r="C590" s="412">
        <v>33.970999999999997</v>
      </c>
      <c r="D590" s="412">
        <v>0</v>
      </c>
    </row>
    <row r="591" spans="1:4" x14ac:dyDescent="0.2">
      <c r="A591" s="413" t="s">
        <v>7472</v>
      </c>
      <c r="B591" s="413" t="s">
        <v>1176</v>
      </c>
      <c r="C591" s="412">
        <v>50.984000000000002</v>
      </c>
      <c r="D591" s="412">
        <v>0</v>
      </c>
    </row>
    <row r="592" spans="1:4" x14ac:dyDescent="0.2">
      <c r="A592" s="413" t="s">
        <v>7473</v>
      </c>
      <c r="B592" s="413" t="s">
        <v>1176</v>
      </c>
      <c r="C592" s="412">
        <v>10.651</v>
      </c>
      <c r="D592" s="412">
        <v>0</v>
      </c>
    </row>
    <row r="593" spans="1:4" x14ac:dyDescent="0.2">
      <c r="A593" s="413" t="s">
        <v>7474</v>
      </c>
      <c r="B593" s="413" t="s">
        <v>1176</v>
      </c>
      <c r="C593" s="412">
        <v>62.72</v>
      </c>
      <c r="D593" s="412">
        <v>0</v>
      </c>
    </row>
    <row r="594" spans="1:4" x14ac:dyDescent="0.2">
      <c r="A594" s="413" t="s">
        <v>7475</v>
      </c>
      <c r="B594" s="413" t="s">
        <v>1176</v>
      </c>
      <c r="C594" s="412">
        <v>15.964</v>
      </c>
      <c r="D594" s="412">
        <v>0</v>
      </c>
    </row>
    <row r="595" spans="1:4" x14ac:dyDescent="0.2">
      <c r="A595" s="413" t="s">
        <v>7476</v>
      </c>
      <c r="B595" s="413" t="s">
        <v>1176</v>
      </c>
      <c r="C595" s="412">
        <v>17.103999999999999</v>
      </c>
      <c r="D595" s="412">
        <v>0</v>
      </c>
    </row>
    <row r="596" spans="1:4" x14ac:dyDescent="0.2">
      <c r="A596" s="413" t="s">
        <v>7477</v>
      </c>
      <c r="B596" s="413" t="s">
        <v>1176</v>
      </c>
      <c r="C596" s="412">
        <v>26.157</v>
      </c>
      <c r="D596" s="412">
        <v>0</v>
      </c>
    </row>
    <row r="597" spans="1:4" x14ac:dyDescent="0.2">
      <c r="A597" s="413" t="s">
        <v>7478</v>
      </c>
      <c r="B597" s="413" t="s">
        <v>1176</v>
      </c>
      <c r="C597" s="412">
        <v>14.798999999999999</v>
      </c>
      <c r="D597" s="412">
        <v>0</v>
      </c>
    </row>
    <row r="598" spans="1:4" x14ac:dyDescent="0.2">
      <c r="A598" s="413" t="s">
        <v>7479</v>
      </c>
      <c r="B598" s="413" t="s">
        <v>1176</v>
      </c>
      <c r="C598" s="412">
        <v>38.491</v>
      </c>
      <c r="D598" s="412">
        <v>0</v>
      </c>
    </row>
    <row r="599" spans="1:4" x14ac:dyDescent="0.2">
      <c r="A599" s="413" t="s">
        <v>7480</v>
      </c>
      <c r="B599" s="413" t="s">
        <v>1176</v>
      </c>
      <c r="C599" s="412">
        <v>23.417999999999999</v>
      </c>
      <c r="D599" s="412">
        <v>0</v>
      </c>
    </row>
    <row r="600" spans="1:4" x14ac:dyDescent="0.2">
      <c r="A600" s="413" t="s">
        <v>7481</v>
      </c>
      <c r="B600" s="413" t="s">
        <v>1176</v>
      </c>
      <c r="C600" s="412">
        <v>45.628</v>
      </c>
      <c r="D600" s="412">
        <v>0</v>
      </c>
    </row>
    <row r="601" spans="1:4" x14ac:dyDescent="0.2">
      <c r="A601" s="413" t="s">
        <v>7482</v>
      </c>
      <c r="B601" s="413" t="s">
        <v>1176</v>
      </c>
      <c r="C601" s="412">
        <v>31.414999999999999</v>
      </c>
      <c r="D601" s="412">
        <v>0</v>
      </c>
    </row>
    <row r="602" spans="1:4" x14ac:dyDescent="0.2">
      <c r="A602" s="413" t="s">
        <v>7483</v>
      </c>
      <c r="B602" s="413" t="s">
        <v>1176</v>
      </c>
      <c r="C602" s="412">
        <v>120.84699999999999</v>
      </c>
      <c r="D602" s="412">
        <v>0</v>
      </c>
    </row>
    <row r="603" spans="1:4" x14ac:dyDescent="0.2">
      <c r="A603" s="413" t="s">
        <v>7484</v>
      </c>
      <c r="B603" s="413" t="s">
        <v>1176</v>
      </c>
      <c r="C603" s="412">
        <v>32.909999999999997</v>
      </c>
      <c r="D603" s="412">
        <v>0</v>
      </c>
    </row>
    <row r="604" spans="1:4" x14ac:dyDescent="0.2">
      <c r="A604" s="413" t="s">
        <v>7485</v>
      </c>
      <c r="B604" s="413" t="s">
        <v>1176</v>
      </c>
      <c r="C604" s="412">
        <v>24.15</v>
      </c>
      <c r="D604" s="412">
        <v>0</v>
      </c>
    </row>
    <row r="605" spans="1:4" x14ac:dyDescent="0.2">
      <c r="A605" s="413" t="s">
        <v>7486</v>
      </c>
      <c r="B605" s="413" t="s">
        <v>1176</v>
      </c>
      <c r="C605" s="412">
        <v>13.17</v>
      </c>
      <c r="D605" s="412">
        <v>0</v>
      </c>
    </row>
    <row r="606" spans="1:4" x14ac:dyDescent="0.2">
      <c r="A606" s="413" t="s">
        <v>7487</v>
      </c>
      <c r="B606" s="413" t="s">
        <v>1176</v>
      </c>
      <c r="C606" s="412">
        <v>31.683</v>
      </c>
      <c r="D606" s="412">
        <v>0</v>
      </c>
    </row>
    <row r="607" spans="1:4" x14ac:dyDescent="0.2">
      <c r="A607" s="413" t="s">
        <v>7488</v>
      </c>
      <c r="B607" s="413" t="s">
        <v>1176</v>
      </c>
      <c r="C607" s="412">
        <v>42.412999999999997</v>
      </c>
      <c r="D607" s="412">
        <v>0</v>
      </c>
    </row>
    <row r="608" spans="1:4" x14ac:dyDescent="0.2">
      <c r="A608" s="413" t="s">
        <v>7489</v>
      </c>
      <c r="B608" s="413" t="s">
        <v>1176</v>
      </c>
      <c r="C608" s="412">
        <v>23.577000000000002</v>
      </c>
      <c r="D608" s="412">
        <v>0</v>
      </c>
    </row>
    <row r="609" spans="1:4" x14ac:dyDescent="0.2">
      <c r="A609" s="413" t="s">
        <v>7490</v>
      </c>
      <c r="B609" s="413" t="s">
        <v>1176</v>
      </c>
      <c r="C609" s="412">
        <v>86.284999999999997</v>
      </c>
      <c r="D609" s="412">
        <v>0</v>
      </c>
    </row>
    <row r="610" spans="1:4" x14ac:dyDescent="0.2">
      <c r="A610" s="413" t="s">
        <v>7491</v>
      </c>
      <c r="B610" s="413" t="s">
        <v>1176</v>
      </c>
      <c r="C610" s="412">
        <v>23.173999999999999</v>
      </c>
      <c r="D610" s="412">
        <v>0</v>
      </c>
    </row>
    <row r="611" spans="1:4" x14ac:dyDescent="0.2">
      <c r="A611" s="413" t="s">
        <v>7492</v>
      </c>
      <c r="B611" s="413" t="s">
        <v>1176</v>
      </c>
      <c r="C611" s="412">
        <v>41.48</v>
      </c>
      <c r="D611" s="412">
        <v>0</v>
      </c>
    </row>
    <row r="612" spans="1:4" x14ac:dyDescent="0.2">
      <c r="A612" s="413" t="s">
        <v>7493</v>
      </c>
      <c r="B612" s="413" t="s">
        <v>1176</v>
      </c>
      <c r="C612" s="412">
        <v>32.08</v>
      </c>
      <c r="D612" s="412">
        <v>0</v>
      </c>
    </row>
    <row r="613" spans="1:4" x14ac:dyDescent="0.2">
      <c r="A613" s="413" t="s">
        <v>7494</v>
      </c>
      <c r="B613" s="413" t="s">
        <v>1176</v>
      </c>
      <c r="C613" s="412">
        <v>36.265000000000001</v>
      </c>
      <c r="D613" s="412">
        <v>0</v>
      </c>
    </row>
    <row r="614" spans="1:4" x14ac:dyDescent="0.2">
      <c r="A614" s="413" t="s">
        <v>7495</v>
      </c>
      <c r="B614" s="413" t="s">
        <v>1176</v>
      </c>
      <c r="C614" s="412">
        <v>0</v>
      </c>
      <c r="D614" s="412">
        <v>0</v>
      </c>
    </row>
    <row r="615" spans="1:4" x14ac:dyDescent="0.2">
      <c r="A615" s="413" t="s">
        <v>7496</v>
      </c>
      <c r="B615" s="413" t="s">
        <v>1176</v>
      </c>
      <c r="C615" s="412">
        <v>10.065</v>
      </c>
      <c r="D615" s="412">
        <v>0</v>
      </c>
    </row>
    <row r="616" spans="1:4" x14ac:dyDescent="0.2">
      <c r="A616" s="413" t="s">
        <v>7497</v>
      </c>
      <c r="B616" s="413" t="s">
        <v>1176</v>
      </c>
      <c r="C616" s="412">
        <v>32.317999999999998</v>
      </c>
      <c r="D616" s="412">
        <v>0</v>
      </c>
    </row>
    <row r="617" spans="1:4" x14ac:dyDescent="0.2">
      <c r="A617" s="413" t="s">
        <v>7498</v>
      </c>
      <c r="B617" s="413" t="s">
        <v>1176</v>
      </c>
      <c r="C617" s="412">
        <v>31.085999999999999</v>
      </c>
      <c r="D617" s="412">
        <v>0</v>
      </c>
    </row>
    <row r="618" spans="1:4" x14ac:dyDescent="0.2">
      <c r="A618" s="413" t="s">
        <v>7499</v>
      </c>
      <c r="B618" s="413" t="s">
        <v>1176</v>
      </c>
      <c r="C618" s="412">
        <v>46.177</v>
      </c>
      <c r="D618" s="412">
        <v>0</v>
      </c>
    </row>
    <row r="619" spans="1:4" x14ac:dyDescent="0.2">
      <c r="A619" s="413" t="s">
        <v>7500</v>
      </c>
      <c r="B619" s="413" t="s">
        <v>1176</v>
      </c>
      <c r="C619" s="412">
        <v>172.886</v>
      </c>
      <c r="D619" s="412">
        <v>0</v>
      </c>
    </row>
    <row r="620" spans="1:4" x14ac:dyDescent="0.2">
      <c r="A620" s="413" t="s">
        <v>7501</v>
      </c>
      <c r="B620" s="413" t="s">
        <v>1176</v>
      </c>
      <c r="C620" s="412">
        <v>21.771000000000001</v>
      </c>
      <c r="D620" s="412">
        <v>0</v>
      </c>
    </row>
    <row r="621" spans="1:4" x14ac:dyDescent="0.2">
      <c r="A621" s="413" t="s">
        <v>7502</v>
      </c>
      <c r="B621" s="413" t="s">
        <v>1176</v>
      </c>
      <c r="C621" s="412">
        <v>16.640999999999998</v>
      </c>
      <c r="D621" s="412">
        <v>0</v>
      </c>
    </row>
    <row r="622" spans="1:4" x14ac:dyDescent="0.2">
      <c r="A622" s="413" t="s">
        <v>7503</v>
      </c>
      <c r="B622" s="413" t="s">
        <v>1176</v>
      </c>
      <c r="C622" s="412">
        <v>25.321000000000002</v>
      </c>
      <c r="D622" s="412">
        <v>0</v>
      </c>
    </row>
    <row r="623" spans="1:4" x14ac:dyDescent="0.2">
      <c r="A623" s="413" t="s">
        <v>7504</v>
      </c>
      <c r="B623" s="413" t="s">
        <v>1176</v>
      </c>
      <c r="C623" s="412">
        <v>41.45</v>
      </c>
      <c r="D623" s="412">
        <v>0</v>
      </c>
    </row>
    <row r="624" spans="1:4" x14ac:dyDescent="0.2">
      <c r="A624" s="413" t="s">
        <v>7505</v>
      </c>
      <c r="B624" s="413" t="s">
        <v>1176</v>
      </c>
      <c r="C624" s="412">
        <v>18.641999999999999</v>
      </c>
      <c r="D624" s="412">
        <v>0</v>
      </c>
    </row>
    <row r="625" spans="1:4" x14ac:dyDescent="0.2">
      <c r="A625" s="413" t="s">
        <v>7506</v>
      </c>
      <c r="B625" s="413" t="s">
        <v>1176</v>
      </c>
      <c r="C625" s="412">
        <v>1.385</v>
      </c>
      <c r="D625" s="412">
        <v>0</v>
      </c>
    </row>
    <row r="626" spans="1:4" x14ac:dyDescent="0.2">
      <c r="A626" s="413" t="s">
        <v>7507</v>
      </c>
      <c r="B626" s="413" t="s">
        <v>1176</v>
      </c>
      <c r="C626" s="412">
        <v>9.1010000000000009</v>
      </c>
      <c r="D626" s="412">
        <v>0</v>
      </c>
    </row>
    <row r="627" spans="1:4" x14ac:dyDescent="0.2">
      <c r="A627" s="413" t="s">
        <v>7508</v>
      </c>
      <c r="B627" s="413" t="s">
        <v>1176</v>
      </c>
      <c r="C627" s="412">
        <v>78.531000000000006</v>
      </c>
      <c r="D627" s="412">
        <v>0</v>
      </c>
    </row>
    <row r="628" spans="1:4" x14ac:dyDescent="0.2">
      <c r="A628" s="413" t="s">
        <v>7509</v>
      </c>
      <c r="B628" s="413" t="s">
        <v>1176</v>
      </c>
      <c r="C628" s="412">
        <v>161.167</v>
      </c>
      <c r="D628" s="412">
        <v>0</v>
      </c>
    </row>
    <row r="629" spans="1:4" x14ac:dyDescent="0.2">
      <c r="A629" s="413" t="s">
        <v>7510</v>
      </c>
      <c r="B629" s="413" t="s">
        <v>1176</v>
      </c>
      <c r="C629" s="412">
        <v>59.581000000000003</v>
      </c>
      <c r="D629" s="412">
        <v>0</v>
      </c>
    </row>
    <row r="630" spans="1:4" x14ac:dyDescent="0.2">
      <c r="A630" s="413" t="s">
        <v>7511</v>
      </c>
      <c r="B630" s="413" t="s">
        <v>1176</v>
      </c>
      <c r="C630" s="412">
        <v>23.094999999999999</v>
      </c>
      <c r="D630" s="412">
        <v>0</v>
      </c>
    </row>
    <row r="631" spans="1:4" x14ac:dyDescent="0.2">
      <c r="A631" s="413" t="s">
        <v>7512</v>
      </c>
      <c r="B631" s="413" t="s">
        <v>1176</v>
      </c>
      <c r="C631" s="412">
        <v>40.729999999999997</v>
      </c>
      <c r="D631" s="412">
        <v>0</v>
      </c>
    </row>
    <row r="632" spans="1:4" x14ac:dyDescent="0.2">
      <c r="A632" s="413" t="s">
        <v>7513</v>
      </c>
      <c r="B632" s="413" t="s">
        <v>1176</v>
      </c>
      <c r="C632" s="412">
        <v>32.494999999999997</v>
      </c>
      <c r="D632" s="412">
        <v>0</v>
      </c>
    </row>
    <row r="633" spans="1:4" x14ac:dyDescent="0.2">
      <c r="A633" s="413" t="s">
        <v>7514</v>
      </c>
      <c r="B633" s="413" t="s">
        <v>1176</v>
      </c>
      <c r="C633" s="412">
        <v>20.928999999999998</v>
      </c>
      <c r="D633" s="412">
        <v>0</v>
      </c>
    </row>
    <row r="634" spans="1:4" x14ac:dyDescent="0.2">
      <c r="A634" s="413" t="s">
        <v>7515</v>
      </c>
      <c r="B634" s="413" t="s">
        <v>1176</v>
      </c>
      <c r="C634" s="412">
        <v>22.594000000000001</v>
      </c>
      <c r="D634" s="412">
        <v>0</v>
      </c>
    </row>
    <row r="635" spans="1:4" x14ac:dyDescent="0.2">
      <c r="A635" s="413" t="s">
        <v>7516</v>
      </c>
      <c r="B635" s="413" t="s">
        <v>1176</v>
      </c>
      <c r="C635" s="412">
        <v>24.283999999999999</v>
      </c>
      <c r="D635" s="412">
        <v>0</v>
      </c>
    </row>
    <row r="636" spans="1:4" x14ac:dyDescent="0.2">
      <c r="A636" s="413" t="s">
        <v>7517</v>
      </c>
      <c r="B636" s="413" t="s">
        <v>1176</v>
      </c>
      <c r="C636" s="412">
        <v>30.97</v>
      </c>
      <c r="D636" s="412">
        <v>0</v>
      </c>
    </row>
    <row r="637" spans="1:4" x14ac:dyDescent="0.2">
      <c r="A637" s="413" t="s">
        <v>7518</v>
      </c>
      <c r="B637" s="413" t="s">
        <v>1176</v>
      </c>
      <c r="C637" s="412">
        <v>22.936</v>
      </c>
      <c r="D637" s="412">
        <v>0</v>
      </c>
    </row>
    <row r="638" spans="1:4" x14ac:dyDescent="0.2">
      <c r="A638" s="413" t="s">
        <v>7519</v>
      </c>
      <c r="B638" s="413" t="s">
        <v>1176</v>
      </c>
      <c r="C638" s="412">
        <v>11.382999999999999</v>
      </c>
      <c r="D638" s="412">
        <v>0</v>
      </c>
    </row>
    <row r="639" spans="1:4" x14ac:dyDescent="0.2">
      <c r="A639" s="413" t="s">
        <v>7520</v>
      </c>
      <c r="B639" s="413" t="s">
        <v>1176</v>
      </c>
      <c r="C639" s="412">
        <v>113.46599999999999</v>
      </c>
      <c r="D639" s="412">
        <v>0</v>
      </c>
    </row>
    <row r="640" spans="1:4" x14ac:dyDescent="0.2">
      <c r="A640" s="413" t="s">
        <v>7521</v>
      </c>
      <c r="B640" s="413" t="s">
        <v>1176</v>
      </c>
      <c r="C640" s="412">
        <v>29.353000000000002</v>
      </c>
      <c r="D640" s="412">
        <v>0</v>
      </c>
    </row>
    <row r="641" spans="1:4" x14ac:dyDescent="0.2">
      <c r="A641" s="413" t="s">
        <v>7522</v>
      </c>
      <c r="B641" s="413" t="s">
        <v>1176</v>
      </c>
      <c r="C641" s="412">
        <v>41.308999999999997</v>
      </c>
      <c r="D641" s="412">
        <v>0</v>
      </c>
    </row>
    <row r="642" spans="1:4" x14ac:dyDescent="0.2">
      <c r="A642" s="413" t="s">
        <v>7523</v>
      </c>
      <c r="B642" s="413" t="s">
        <v>1176</v>
      </c>
      <c r="C642" s="412">
        <v>62.524999999999999</v>
      </c>
      <c r="D642" s="412">
        <v>0</v>
      </c>
    </row>
    <row r="643" spans="1:4" x14ac:dyDescent="0.2">
      <c r="A643" s="413" t="s">
        <v>7524</v>
      </c>
      <c r="B643" s="413" t="s">
        <v>1176</v>
      </c>
      <c r="C643" s="412">
        <v>63.433999999999997</v>
      </c>
      <c r="D643" s="412">
        <v>0</v>
      </c>
    </row>
    <row r="644" spans="1:4" x14ac:dyDescent="0.2">
      <c r="A644" s="413" t="s">
        <v>7525</v>
      </c>
      <c r="B644" s="413" t="s">
        <v>1176</v>
      </c>
      <c r="C644" s="412">
        <v>33.872999999999998</v>
      </c>
      <c r="D644" s="412">
        <v>0</v>
      </c>
    </row>
    <row r="645" spans="1:4" x14ac:dyDescent="0.2">
      <c r="A645" s="413" t="s">
        <v>7526</v>
      </c>
      <c r="B645" s="413" t="s">
        <v>1176</v>
      </c>
      <c r="C645" s="412">
        <v>36.691000000000003</v>
      </c>
      <c r="D645" s="412">
        <v>0</v>
      </c>
    </row>
    <row r="646" spans="1:4" x14ac:dyDescent="0.2">
      <c r="A646" s="413" t="s">
        <v>7527</v>
      </c>
      <c r="B646" s="413" t="s">
        <v>1176</v>
      </c>
      <c r="C646" s="412">
        <v>9.7119999999999997</v>
      </c>
      <c r="D646" s="412">
        <v>0</v>
      </c>
    </row>
    <row r="647" spans="1:4" x14ac:dyDescent="0.2">
      <c r="A647" s="413" t="s">
        <v>7528</v>
      </c>
      <c r="B647" s="413" t="s">
        <v>1176</v>
      </c>
      <c r="C647" s="412">
        <v>40.558999999999997</v>
      </c>
      <c r="D647" s="412">
        <v>0</v>
      </c>
    </row>
    <row r="648" spans="1:4" x14ac:dyDescent="0.2">
      <c r="A648" s="413" t="s">
        <v>7529</v>
      </c>
      <c r="B648" s="413" t="s">
        <v>1176</v>
      </c>
      <c r="C648" s="412">
        <v>37.533000000000001</v>
      </c>
      <c r="D648" s="412">
        <v>0</v>
      </c>
    </row>
    <row r="649" spans="1:4" x14ac:dyDescent="0.2">
      <c r="A649" s="413" t="s">
        <v>7530</v>
      </c>
      <c r="B649" s="413" t="s">
        <v>1176</v>
      </c>
      <c r="C649" s="412">
        <v>26.98</v>
      </c>
      <c r="D649" s="412">
        <v>0</v>
      </c>
    </row>
    <row r="650" spans="1:4" x14ac:dyDescent="0.2">
      <c r="A650" s="413" t="s">
        <v>7531</v>
      </c>
      <c r="B650" s="413" t="s">
        <v>1176</v>
      </c>
      <c r="C650" s="412">
        <v>9.2170000000000005</v>
      </c>
      <c r="D650" s="412">
        <v>0</v>
      </c>
    </row>
    <row r="651" spans="1:4" x14ac:dyDescent="0.2">
      <c r="A651" s="413" t="s">
        <v>7532</v>
      </c>
      <c r="B651" s="413" t="s">
        <v>1176</v>
      </c>
      <c r="C651" s="412">
        <v>158.679</v>
      </c>
      <c r="D651" s="412">
        <v>0</v>
      </c>
    </row>
    <row r="652" spans="1:4" x14ac:dyDescent="0.2">
      <c r="A652" s="413" t="s">
        <v>7533</v>
      </c>
      <c r="B652" s="413" t="s">
        <v>1176</v>
      </c>
      <c r="C652" s="412">
        <v>0</v>
      </c>
      <c r="D652" s="412">
        <v>0</v>
      </c>
    </row>
    <row r="653" spans="1:4" x14ac:dyDescent="0.2">
      <c r="A653" s="413" t="s">
        <v>7534</v>
      </c>
      <c r="B653" s="413" t="s">
        <v>1176</v>
      </c>
      <c r="C653" s="412">
        <v>18.91</v>
      </c>
      <c r="D653" s="412">
        <v>0</v>
      </c>
    </row>
    <row r="654" spans="1:4" x14ac:dyDescent="0.2">
      <c r="A654" s="413" t="s">
        <v>7535</v>
      </c>
      <c r="B654" s="413" t="s">
        <v>1176</v>
      </c>
      <c r="C654" s="412">
        <v>144.99100000000001</v>
      </c>
      <c r="D654" s="412">
        <v>0</v>
      </c>
    </row>
    <row r="655" spans="1:4" x14ac:dyDescent="0.2">
      <c r="A655" s="413" t="s">
        <v>7536</v>
      </c>
      <c r="B655" s="413" t="s">
        <v>1176</v>
      </c>
      <c r="C655" s="412">
        <v>44.78</v>
      </c>
      <c r="D655" s="412">
        <v>0</v>
      </c>
    </row>
    <row r="656" spans="1:4" x14ac:dyDescent="0.2">
      <c r="A656" s="413" t="s">
        <v>7537</v>
      </c>
      <c r="B656" s="413" t="s">
        <v>1176</v>
      </c>
      <c r="C656" s="412">
        <v>28.071999999999999</v>
      </c>
      <c r="D656" s="412">
        <v>0</v>
      </c>
    </row>
    <row r="657" spans="1:4" x14ac:dyDescent="0.2">
      <c r="A657" s="413" t="s">
        <v>7538</v>
      </c>
      <c r="B657" s="413" t="s">
        <v>1176</v>
      </c>
      <c r="C657" s="412">
        <v>18.227</v>
      </c>
      <c r="D657" s="412">
        <v>0</v>
      </c>
    </row>
    <row r="658" spans="1:4" x14ac:dyDescent="0.2">
      <c r="A658" s="413" t="s">
        <v>7539</v>
      </c>
      <c r="B658" s="413" t="s">
        <v>1176</v>
      </c>
      <c r="C658" s="412">
        <v>35.679000000000002</v>
      </c>
      <c r="D658" s="412">
        <v>0</v>
      </c>
    </row>
    <row r="659" spans="1:4" x14ac:dyDescent="0.2">
      <c r="A659" s="413" t="s">
        <v>7540</v>
      </c>
      <c r="B659" s="413" t="s">
        <v>1176</v>
      </c>
      <c r="C659" s="412">
        <v>71.772999999999996</v>
      </c>
      <c r="D659" s="412">
        <v>0</v>
      </c>
    </row>
    <row r="660" spans="1:4" x14ac:dyDescent="0.2">
      <c r="A660" s="413" t="s">
        <v>7541</v>
      </c>
      <c r="B660" s="413" t="s">
        <v>1176</v>
      </c>
      <c r="C660" s="412">
        <v>37.21</v>
      </c>
      <c r="D660" s="412">
        <v>0</v>
      </c>
    </row>
    <row r="661" spans="1:4" x14ac:dyDescent="0.2">
      <c r="A661" s="413" t="s">
        <v>7542</v>
      </c>
      <c r="B661" s="413" t="s">
        <v>1176</v>
      </c>
      <c r="C661" s="412">
        <v>30.11</v>
      </c>
      <c r="D661" s="412">
        <v>0</v>
      </c>
    </row>
    <row r="662" spans="1:4" x14ac:dyDescent="0.2">
      <c r="A662" s="413" t="s">
        <v>7543</v>
      </c>
      <c r="B662" s="413" t="s">
        <v>1176</v>
      </c>
      <c r="C662" s="412">
        <v>13.207000000000001</v>
      </c>
      <c r="D662" s="412">
        <v>0</v>
      </c>
    </row>
    <row r="663" spans="1:4" x14ac:dyDescent="0.2">
      <c r="A663" s="413" t="s">
        <v>7544</v>
      </c>
      <c r="B663" s="413" t="s">
        <v>1176</v>
      </c>
      <c r="C663" s="412">
        <v>18.032</v>
      </c>
      <c r="D663" s="412">
        <v>0</v>
      </c>
    </row>
    <row r="664" spans="1:4" x14ac:dyDescent="0.2">
      <c r="A664" s="413" t="s">
        <v>7545</v>
      </c>
      <c r="B664" s="413" t="s">
        <v>1176</v>
      </c>
      <c r="C664" s="412">
        <v>42.59</v>
      </c>
      <c r="D664" s="412">
        <v>0</v>
      </c>
    </row>
    <row r="665" spans="1:4" x14ac:dyDescent="0.2">
      <c r="A665" s="413" t="s">
        <v>7546</v>
      </c>
      <c r="B665" s="413" t="s">
        <v>1176</v>
      </c>
      <c r="C665" s="412">
        <v>49.494999999999997</v>
      </c>
      <c r="D665" s="412">
        <v>0</v>
      </c>
    </row>
    <row r="666" spans="1:4" x14ac:dyDescent="0.2">
      <c r="A666" s="413" t="s">
        <v>7547</v>
      </c>
      <c r="B666" s="413" t="s">
        <v>1176</v>
      </c>
      <c r="C666" s="412">
        <v>14.03</v>
      </c>
      <c r="D666" s="412">
        <v>0</v>
      </c>
    </row>
    <row r="667" spans="1:4" x14ac:dyDescent="0.2">
      <c r="A667" s="413" t="s">
        <v>7548</v>
      </c>
      <c r="B667" s="413" t="s">
        <v>1176</v>
      </c>
      <c r="C667" s="412">
        <v>40.396999999999998</v>
      </c>
      <c r="D667" s="412">
        <v>0</v>
      </c>
    </row>
    <row r="668" spans="1:4" x14ac:dyDescent="0.2">
      <c r="A668" s="413" t="s">
        <v>7549</v>
      </c>
      <c r="B668" s="413" t="s">
        <v>1176</v>
      </c>
      <c r="C668" s="412">
        <v>44.359000000000002</v>
      </c>
      <c r="D668" s="412">
        <v>0</v>
      </c>
    </row>
    <row r="669" spans="1:4" x14ac:dyDescent="0.2">
      <c r="A669" s="413" t="s">
        <v>7550</v>
      </c>
      <c r="B669" s="413" t="s">
        <v>1176</v>
      </c>
      <c r="C669" s="412">
        <v>28.876999999999999</v>
      </c>
      <c r="D669" s="412">
        <v>0</v>
      </c>
    </row>
    <row r="670" spans="1:4" x14ac:dyDescent="0.2">
      <c r="A670" s="413" t="s">
        <v>7551</v>
      </c>
      <c r="B670" s="413" t="s">
        <v>1176</v>
      </c>
      <c r="C670" s="412">
        <v>11.749000000000001</v>
      </c>
      <c r="D670" s="412">
        <v>0</v>
      </c>
    </row>
    <row r="671" spans="1:4" x14ac:dyDescent="0.2">
      <c r="A671" s="413" t="s">
        <v>7552</v>
      </c>
      <c r="B671" s="413" t="s">
        <v>1176</v>
      </c>
      <c r="C671" s="412">
        <v>54.295999999999999</v>
      </c>
      <c r="D671" s="412">
        <v>0</v>
      </c>
    </row>
    <row r="672" spans="1:4" x14ac:dyDescent="0.2">
      <c r="A672" s="413" t="s">
        <v>7553</v>
      </c>
      <c r="B672" s="413" t="s">
        <v>1176</v>
      </c>
      <c r="C672" s="412">
        <v>43.566000000000003</v>
      </c>
      <c r="D672" s="412">
        <v>0</v>
      </c>
    </row>
    <row r="673" spans="1:4" x14ac:dyDescent="0.2">
      <c r="A673" s="413" t="s">
        <v>7554</v>
      </c>
      <c r="B673" s="413" t="s">
        <v>1176</v>
      </c>
      <c r="C673" s="412">
        <v>87.334000000000003</v>
      </c>
      <c r="D673" s="412">
        <v>0</v>
      </c>
    </row>
    <row r="674" spans="1:4" x14ac:dyDescent="0.2">
      <c r="A674" s="413" t="s">
        <v>7555</v>
      </c>
      <c r="B674" s="413" t="s">
        <v>1176</v>
      </c>
      <c r="C674" s="412">
        <v>209.291</v>
      </c>
      <c r="D674" s="412">
        <v>0</v>
      </c>
    </row>
    <row r="675" spans="1:4" x14ac:dyDescent="0.2">
      <c r="A675" s="413" t="s">
        <v>7556</v>
      </c>
      <c r="B675" s="413" t="s">
        <v>1176</v>
      </c>
      <c r="C675" s="412">
        <v>286.94400000000002</v>
      </c>
      <c r="D675" s="412">
        <v>0</v>
      </c>
    </row>
    <row r="676" spans="1:4" x14ac:dyDescent="0.2">
      <c r="A676" s="413" t="s">
        <v>7557</v>
      </c>
      <c r="B676" s="413" t="s">
        <v>1176</v>
      </c>
      <c r="C676" s="412">
        <v>44.408000000000001</v>
      </c>
      <c r="D676" s="412">
        <v>0</v>
      </c>
    </row>
    <row r="677" spans="1:4" x14ac:dyDescent="0.2">
      <c r="A677" s="413" t="s">
        <v>7558</v>
      </c>
      <c r="B677" s="413" t="s">
        <v>1176</v>
      </c>
      <c r="C677" s="412">
        <v>16</v>
      </c>
      <c r="D677" s="412">
        <v>0</v>
      </c>
    </row>
    <row r="678" spans="1:4" x14ac:dyDescent="0.2">
      <c r="A678" s="413" t="s">
        <v>7559</v>
      </c>
      <c r="B678" s="413" t="s">
        <v>1176</v>
      </c>
      <c r="C678" s="412">
        <v>28.364999999999998</v>
      </c>
      <c r="D678" s="412">
        <v>0</v>
      </c>
    </row>
    <row r="679" spans="1:4" x14ac:dyDescent="0.2">
      <c r="A679" s="413" t="s">
        <v>7560</v>
      </c>
      <c r="B679" s="413" t="s">
        <v>1176</v>
      </c>
      <c r="C679" s="412">
        <v>26.462</v>
      </c>
      <c r="D679" s="412">
        <v>0</v>
      </c>
    </row>
    <row r="680" spans="1:4" x14ac:dyDescent="0.2">
      <c r="A680" s="413" t="s">
        <v>7561</v>
      </c>
      <c r="B680" s="413" t="s">
        <v>1176</v>
      </c>
      <c r="C680" s="412">
        <v>41.218000000000004</v>
      </c>
      <c r="D680" s="412">
        <v>0</v>
      </c>
    </row>
    <row r="681" spans="1:4" x14ac:dyDescent="0.2">
      <c r="A681" s="413" t="s">
        <v>7562</v>
      </c>
      <c r="B681" s="413" t="s">
        <v>1176</v>
      </c>
      <c r="C681" s="412">
        <v>11.888999999999999</v>
      </c>
      <c r="D681" s="412">
        <v>0</v>
      </c>
    </row>
    <row r="682" spans="1:4" x14ac:dyDescent="0.2">
      <c r="A682" s="413" t="s">
        <v>7563</v>
      </c>
      <c r="B682" s="413" t="s">
        <v>1176</v>
      </c>
      <c r="C682" s="412">
        <v>33.031999999999996</v>
      </c>
      <c r="D682" s="412">
        <v>0</v>
      </c>
    </row>
    <row r="683" spans="1:4" x14ac:dyDescent="0.2">
      <c r="A683" s="413" t="s">
        <v>7564</v>
      </c>
      <c r="B683" s="413" t="s">
        <v>1176</v>
      </c>
      <c r="C683" s="412">
        <v>42.548000000000002</v>
      </c>
      <c r="D683" s="412">
        <v>0</v>
      </c>
    </row>
    <row r="684" spans="1:4" x14ac:dyDescent="0.2">
      <c r="A684" s="413" t="s">
        <v>7565</v>
      </c>
      <c r="B684" s="413" t="s">
        <v>1176</v>
      </c>
      <c r="C684" s="412">
        <v>52.399000000000001</v>
      </c>
      <c r="D684" s="412">
        <v>0</v>
      </c>
    </row>
    <row r="685" spans="1:4" x14ac:dyDescent="0.2">
      <c r="A685" s="413" t="s">
        <v>7566</v>
      </c>
      <c r="B685" s="413" t="s">
        <v>1176</v>
      </c>
      <c r="C685" s="412">
        <v>18.129000000000001</v>
      </c>
      <c r="D685" s="412">
        <v>0</v>
      </c>
    </row>
    <row r="686" spans="1:4" x14ac:dyDescent="0.2">
      <c r="A686" s="413" t="s">
        <v>7567</v>
      </c>
      <c r="B686" s="413" t="s">
        <v>1176</v>
      </c>
      <c r="C686" s="412">
        <v>21.789000000000001</v>
      </c>
      <c r="D686" s="412">
        <v>0</v>
      </c>
    </row>
    <row r="687" spans="1:4" x14ac:dyDescent="0.2">
      <c r="A687" s="413" t="s">
        <v>7568</v>
      </c>
      <c r="B687" s="413" t="s">
        <v>1176</v>
      </c>
      <c r="C687" s="412">
        <v>157.99</v>
      </c>
      <c r="D687" s="412">
        <v>0</v>
      </c>
    </row>
    <row r="688" spans="1:4" x14ac:dyDescent="0.2">
      <c r="A688" s="413" t="s">
        <v>7569</v>
      </c>
      <c r="B688" s="413" t="s">
        <v>1176</v>
      </c>
      <c r="C688" s="412">
        <v>27.67</v>
      </c>
      <c r="D688" s="412">
        <v>0</v>
      </c>
    </row>
    <row r="689" spans="1:4" x14ac:dyDescent="0.2">
      <c r="A689" s="413" t="s">
        <v>7570</v>
      </c>
      <c r="B689" s="413" t="s">
        <v>1176</v>
      </c>
      <c r="C689" s="412">
        <v>18.184000000000001</v>
      </c>
      <c r="D689" s="412">
        <v>0</v>
      </c>
    </row>
    <row r="690" spans="1:4" x14ac:dyDescent="0.2">
      <c r="A690" s="413" t="s">
        <v>7571</v>
      </c>
      <c r="B690" s="413" t="s">
        <v>1176</v>
      </c>
      <c r="C690" s="412">
        <v>23.058</v>
      </c>
      <c r="D690" s="412">
        <v>0</v>
      </c>
    </row>
    <row r="691" spans="1:4" x14ac:dyDescent="0.2">
      <c r="A691" s="413" t="s">
        <v>7572</v>
      </c>
      <c r="B691" s="413" t="s">
        <v>1176</v>
      </c>
      <c r="C691" s="412">
        <v>38.350999999999999</v>
      </c>
      <c r="D691" s="412">
        <v>0</v>
      </c>
    </row>
    <row r="692" spans="1:4" x14ac:dyDescent="0.2">
      <c r="A692" s="413" t="s">
        <v>7573</v>
      </c>
      <c r="B692" s="413" t="s">
        <v>1176</v>
      </c>
      <c r="C692" s="412">
        <v>27.956</v>
      </c>
      <c r="D692" s="412">
        <v>0</v>
      </c>
    </row>
    <row r="693" spans="1:4" x14ac:dyDescent="0.2">
      <c r="A693" s="413" t="s">
        <v>7574</v>
      </c>
      <c r="B693" s="413" t="s">
        <v>1176</v>
      </c>
      <c r="C693" s="412">
        <v>42.851999999999997</v>
      </c>
      <c r="D693" s="412">
        <v>0</v>
      </c>
    </row>
    <row r="694" spans="1:4" x14ac:dyDescent="0.2">
      <c r="A694" s="413" t="s">
        <v>7575</v>
      </c>
      <c r="B694" s="413" t="s">
        <v>1176</v>
      </c>
      <c r="C694" s="412">
        <v>11.98</v>
      </c>
      <c r="D694" s="412">
        <v>0</v>
      </c>
    </row>
    <row r="695" spans="1:4" x14ac:dyDescent="0.2">
      <c r="A695" s="413" t="s">
        <v>7576</v>
      </c>
      <c r="B695" s="413" t="s">
        <v>1176</v>
      </c>
      <c r="C695" s="412">
        <v>34.854999999999997</v>
      </c>
      <c r="D695" s="412">
        <v>0</v>
      </c>
    </row>
    <row r="696" spans="1:4" x14ac:dyDescent="0.2">
      <c r="A696" s="413" t="s">
        <v>7577</v>
      </c>
      <c r="B696" s="413" t="s">
        <v>1176</v>
      </c>
      <c r="C696" s="412">
        <v>26.986000000000001</v>
      </c>
      <c r="D696" s="412">
        <v>0</v>
      </c>
    </row>
    <row r="697" spans="1:4" x14ac:dyDescent="0.2">
      <c r="A697" s="413" t="s">
        <v>7578</v>
      </c>
      <c r="B697" s="413" t="s">
        <v>1174</v>
      </c>
      <c r="C697" s="412">
        <v>181.35499999999999</v>
      </c>
      <c r="D697" s="412">
        <v>0</v>
      </c>
    </row>
    <row r="698" spans="1:4" x14ac:dyDescent="0.2">
      <c r="A698" s="413" t="s">
        <v>7579</v>
      </c>
      <c r="B698" s="413" t="s">
        <v>1176</v>
      </c>
      <c r="C698" s="412">
        <v>26.901</v>
      </c>
      <c r="D698" s="412">
        <v>0</v>
      </c>
    </row>
    <row r="699" spans="1:4" x14ac:dyDescent="0.2">
      <c r="A699" s="413" t="s">
        <v>7580</v>
      </c>
      <c r="B699" s="413" t="s">
        <v>225</v>
      </c>
      <c r="C699" s="412">
        <v>77.165000000000006</v>
      </c>
      <c r="D699" s="412">
        <v>0</v>
      </c>
    </row>
    <row r="700" spans="1:4" x14ac:dyDescent="0.2">
      <c r="A700" s="413" t="s">
        <v>7581</v>
      </c>
      <c r="B700" s="413" t="s">
        <v>225</v>
      </c>
      <c r="C700" s="412">
        <v>22.149000000000001</v>
      </c>
      <c r="D700" s="412">
        <v>0</v>
      </c>
    </row>
    <row r="701" spans="1:4" x14ac:dyDescent="0.2">
      <c r="A701" s="413" t="s">
        <v>7582</v>
      </c>
      <c r="B701" s="413" t="s">
        <v>225</v>
      </c>
      <c r="C701" s="412">
        <v>41.145000000000003</v>
      </c>
      <c r="D701" s="412">
        <v>0</v>
      </c>
    </row>
    <row r="702" spans="1:4" x14ac:dyDescent="0.2">
      <c r="A702" s="413" t="s">
        <v>7583</v>
      </c>
      <c r="B702" s="413" t="s">
        <v>225</v>
      </c>
      <c r="C702" s="412">
        <v>55.48</v>
      </c>
      <c r="D702" s="412">
        <v>0</v>
      </c>
    </row>
    <row r="703" spans="1:4" x14ac:dyDescent="0.2">
      <c r="A703" s="413" t="s">
        <v>7584</v>
      </c>
      <c r="B703" s="413" t="s">
        <v>225</v>
      </c>
      <c r="C703" s="412">
        <v>35.624000000000002</v>
      </c>
      <c r="D703" s="412">
        <v>0</v>
      </c>
    </row>
    <row r="704" spans="1:4" x14ac:dyDescent="0.2">
      <c r="A704" s="413" t="s">
        <v>7585</v>
      </c>
      <c r="B704" s="413" t="s">
        <v>225</v>
      </c>
      <c r="C704" s="412">
        <v>30.122</v>
      </c>
      <c r="D704" s="412">
        <v>0</v>
      </c>
    </row>
    <row r="705" spans="1:4" x14ac:dyDescent="0.2">
      <c r="A705" s="413" t="s">
        <v>7586</v>
      </c>
      <c r="B705" s="413" t="s">
        <v>225</v>
      </c>
      <c r="C705" s="412">
        <v>30.567</v>
      </c>
      <c r="D705" s="412">
        <v>0</v>
      </c>
    </row>
    <row r="706" spans="1:4" x14ac:dyDescent="0.2">
      <c r="A706" s="413" t="s">
        <v>7587</v>
      </c>
      <c r="B706" s="413" t="s">
        <v>225</v>
      </c>
      <c r="C706" s="412">
        <v>9.5890000000000004</v>
      </c>
      <c r="D706" s="412">
        <v>0</v>
      </c>
    </row>
    <row r="707" spans="1:4" x14ac:dyDescent="0.2">
      <c r="A707" s="413" t="s">
        <v>7588</v>
      </c>
      <c r="B707" s="413" t="s">
        <v>225</v>
      </c>
      <c r="C707" s="412">
        <v>26.73</v>
      </c>
      <c r="D707" s="412">
        <v>0</v>
      </c>
    </row>
    <row r="708" spans="1:4" x14ac:dyDescent="0.2">
      <c r="A708" s="413" t="s">
        <v>7589</v>
      </c>
      <c r="B708" s="413" t="s">
        <v>225</v>
      </c>
      <c r="C708" s="412">
        <v>25.681000000000001</v>
      </c>
      <c r="D708" s="412">
        <v>0</v>
      </c>
    </row>
    <row r="709" spans="1:4" x14ac:dyDescent="0.2">
      <c r="A709" s="413" t="s">
        <v>7590</v>
      </c>
      <c r="B709" s="413" t="s">
        <v>225</v>
      </c>
      <c r="C709" s="412">
        <v>61.195</v>
      </c>
      <c r="D709" s="412">
        <v>0</v>
      </c>
    </row>
    <row r="710" spans="1:4" x14ac:dyDescent="0.2">
      <c r="A710" s="413" t="s">
        <v>7591</v>
      </c>
      <c r="B710" s="413" t="s">
        <v>225</v>
      </c>
      <c r="C710" s="412">
        <v>62.951999999999998</v>
      </c>
      <c r="D710" s="412">
        <v>0</v>
      </c>
    </row>
    <row r="711" spans="1:4" x14ac:dyDescent="0.2">
      <c r="A711" s="413" t="s">
        <v>7592</v>
      </c>
      <c r="B711" s="413" t="s">
        <v>225</v>
      </c>
      <c r="C711" s="412">
        <v>60.134</v>
      </c>
      <c r="D711" s="412">
        <v>0</v>
      </c>
    </row>
    <row r="712" spans="1:4" x14ac:dyDescent="0.2">
      <c r="A712" s="413" t="s">
        <v>7593</v>
      </c>
      <c r="B712" s="413" t="s">
        <v>225</v>
      </c>
      <c r="C712" s="412">
        <v>23.387</v>
      </c>
      <c r="D712" s="412">
        <v>0</v>
      </c>
    </row>
    <row r="713" spans="1:4" x14ac:dyDescent="0.2">
      <c r="A713" s="413" t="s">
        <v>7594</v>
      </c>
      <c r="B713" s="413" t="s">
        <v>225</v>
      </c>
      <c r="C713" s="412">
        <v>35.386000000000003</v>
      </c>
      <c r="D713" s="412">
        <v>0</v>
      </c>
    </row>
    <row r="714" spans="1:4" x14ac:dyDescent="0.2">
      <c r="A714" s="413" t="s">
        <v>7595</v>
      </c>
      <c r="B714" s="413" t="s">
        <v>225</v>
      </c>
      <c r="C714" s="412">
        <v>56.51</v>
      </c>
      <c r="D714" s="412">
        <v>0</v>
      </c>
    </row>
    <row r="715" spans="1:4" x14ac:dyDescent="0.2">
      <c r="A715" s="413" t="s">
        <v>7596</v>
      </c>
      <c r="B715" s="413" t="s">
        <v>225</v>
      </c>
      <c r="C715" s="412">
        <v>23.442</v>
      </c>
      <c r="D715" s="412">
        <v>0</v>
      </c>
    </row>
    <row r="716" spans="1:4" x14ac:dyDescent="0.2">
      <c r="A716" s="413" t="s">
        <v>7597</v>
      </c>
      <c r="B716" s="413" t="s">
        <v>225</v>
      </c>
      <c r="C716" s="412">
        <v>36.311</v>
      </c>
      <c r="D716" s="412">
        <v>0</v>
      </c>
    </row>
    <row r="717" spans="1:4" x14ac:dyDescent="0.2">
      <c r="A717" s="413" t="s">
        <v>7598</v>
      </c>
      <c r="B717" s="413" t="s">
        <v>225</v>
      </c>
      <c r="C717" s="412">
        <v>3.7050000000000001</v>
      </c>
      <c r="D717" s="412">
        <v>0</v>
      </c>
    </row>
    <row r="718" spans="1:4" x14ac:dyDescent="0.2">
      <c r="A718" s="413" t="s">
        <v>7599</v>
      </c>
      <c r="B718" s="413" t="s">
        <v>225</v>
      </c>
      <c r="C718" s="412">
        <v>26.937999999999999</v>
      </c>
      <c r="D718" s="412">
        <v>0</v>
      </c>
    </row>
    <row r="719" spans="1:4" x14ac:dyDescent="0.2">
      <c r="A719" s="413" t="s">
        <v>7600</v>
      </c>
      <c r="B719" s="413" t="s">
        <v>225</v>
      </c>
      <c r="C719" s="412">
        <v>30.286999999999999</v>
      </c>
      <c r="D719" s="412">
        <v>0</v>
      </c>
    </row>
    <row r="720" spans="1:4" x14ac:dyDescent="0.2">
      <c r="A720" s="413" t="s">
        <v>7601</v>
      </c>
      <c r="B720" s="413" t="s">
        <v>225</v>
      </c>
      <c r="C720" s="412">
        <v>48.823999999999998</v>
      </c>
      <c r="D720" s="412">
        <v>0</v>
      </c>
    </row>
    <row r="721" spans="1:4" x14ac:dyDescent="0.2">
      <c r="A721" s="413" t="s">
        <v>7602</v>
      </c>
      <c r="B721" s="413" t="s">
        <v>225</v>
      </c>
      <c r="C721" s="412">
        <v>24.655999999999999</v>
      </c>
      <c r="D721" s="412">
        <v>0</v>
      </c>
    </row>
    <row r="722" spans="1:4" x14ac:dyDescent="0.2">
      <c r="A722" s="413" t="s">
        <v>7603</v>
      </c>
      <c r="B722" s="413" t="s">
        <v>225</v>
      </c>
      <c r="C722" s="412">
        <v>54.313000000000002</v>
      </c>
      <c r="D722" s="412">
        <v>0</v>
      </c>
    </row>
    <row r="723" spans="1:4" x14ac:dyDescent="0.2">
      <c r="A723" s="413" t="s">
        <v>7604</v>
      </c>
      <c r="B723" s="413" t="s">
        <v>225</v>
      </c>
      <c r="C723" s="412">
        <v>21.056999999999999</v>
      </c>
      <c r="D723" s="412">
        <v>0</v>
      </c>
    </row>
    <row r="724" spans="1:4" x14ac:dyDescent="0.2">
      <c r="A724" s="413" t="s">
        <v>7605</v>
      </c>
      <c r="B724" s="413" t="s">
        <v>225</v>
      </c>
      <c r="C724" s="412">
        <v>80.513999999999996</v>
      </c>
      <c r="D724" s="412">
        <v>0</v>
      </c>
    </row>
    <row r="725" spans="1:4" x14ac:dyDescent="0.2">
      <c r="A725" s="413" t="s">
        <v>7606</v>
      </c>
      <c r="B725" s="413" t="s">
        <v>225</v>
      </c>
      <c r="C725" s="412">
        <v>76.043000000000006</v>
      </c>
      <c r="D725" s="412">
        <v>0</v>
      </c>
    </row>
    <row r="726" spans="1:4" x14ac:dyDescent="0.2">
      <c r="A726" s="413" t="s">
        <v>7607</v>
      </c>
      <c r="B726" s="413" t="s">
        <v>225</v>
      </c>
      <c r="C726" s="412">
        <v>33.756999999999998</v>
      </c>
      <c r="D726" s="412">
        <v>0</v>
      </c>
    </row>
    <row r="727" spans="1:4" x14ac:dyDescent="0.2">
      <c r="A727" s="413" t="s">
        <v>7608</v>
      </c>
      <c r="B727" s="413" t="s">
        <v>225</v>
      </c>
      <c r="C727" s="412">
        <v>16.896999999999998</v>
      </c>
      <c r="D727" s="412">
        <v>0</v>
      </c>
    </row>
    <row r="728" spans="1:4" x14ac:dyDescent="0.2">
      <c r="A728" s="413" t="s">
        <v>7609</v>
      </c>
      <c r="B728" s="413" t="s">
        <v>225</v>
      </c>
      <c r="C728" s="412">
        <v>38.356999999999999</v>
      </c>
      <c r="D728" s="412">
        <v>0</v>
      </c>
    </row>
    <row r="729" spans="1:4" x14ac:dyDescent="0.2">
      <c r="A729" s="413" t="s">
        <v>7610</v>
      </c>
      <c r="B729" s="413" t="s">
        <v>225</v>
      </c>
      <c r="C729" s="412">
        <v>56.204999999999998</v>
      </c>
      <c r="D729" s="412">
        <v>0</v>
      </c>
    </row>
    <row r="730" spans="1:4" x14ac:dyDescent="0.2">
      <c r="A730" s="413" t="s">
        <v>7611</v>
      </c>
      <c r="B730" s="413" t="s">
        <v>225</v>
      </c>
      <c r="C730" s="412">
        <v>26.907</v>
      </c>
      <c r="D730" s="412">
        <v>0</v>
      </c>
    </row>
    <row r="731" spans="1:4" x14ac:dyDescent="0.2">
      <c r="A731" s="413" t="s">
        <v>7612</v>
      </c>
      <c r="B731" s="413" t="s">
        <v>225</v>
      </c>
      <c r="C731" s="412">
        <v>30.420999999999999</v>
      </c>
      <c r="D731" s="412">
        <v>0</v>
      </c>
    </row>
    <row r="732" spans="1:4" x14ac:dyDescent="0.2">
      <c r="A732" s="413" t="s">
        <v>7613</v>
      </c>
      <c r="B732" s="413" t="s">
        <v>225</v>
      </c>
      <c r="C732" s="412">
        <v>36.075000000000003</v>
      </c>
      <c r="D732" s="412">
        <v>0</v>
      </c>
    </row>
    <row r="733" spans="1:4" x14ac:dyDescent="0.2">
      <c r="A733" s="413" t="s">
        <v>7614</v>
      </c>
      <c r="B733" s="413" t="s">
        <v>225</v>
      </c>
      <c r="C733" s="412">
        <v>39.838999999999999</v>
      </c>
      <c r="D733" s="412">
        <v>0</v>
      </c>
    </row>
    <row r="734" spans="1:4" x14ac:dyDescent="0.2">
      <c r="A734" s="413" t="s">
        <v>7615</v>
      </c>
      <c r="B734" s="413" t="s">
        <v>225</v>
      </c>
      <c r="C734" s="412">
        <v>20.812999999999999</v>
      </c>
      <c r="D734" s="412">
        <v>0</v>
      </c>
    </row>
    <row r="735" spans="1:4" x14ac:dyDescent="0.2">
      <c r="A735" s="413" t="s">
        <v>7616</v>
      </c>
      <c r="B735" s="413" t="s">
        <v>225</v>
      </c>
      <c r="C735" s="412">
        <v>32.640999999999998</v>
      </c>
      <c r="D735" s="412">
        <v>0</v>
      </c>
    </row>
    <row r="736" spans="1:4" x14ac:dyDescent="0.2">
      <c r="A736" s="413" t="s">
        <v>7617</v>
      </c>
      <c r="B736" s="413" t="s">
        <v>225</v>
      </c>
      <c r="C736" s="412">
        <v>30.146000000000001</v>
      </c>
      <c r="D736" s="412">
        <v>0</v>
      </c>
    </row>
    <row r="737" spans="1:4" x14ac:dyDescent="0.2">
      <c r="A737" s="413" t="s">
        <v>7618</v>
      </c>
      <c r="B737" s="413" t="s">
        <v>225</v>
      </c>
      <c r="C737" s="412">
        <v>40.338999999999999</v>
      </c>
      <c r="D737" s="412">
        <v>0</v>
      </c>
    </row>
    <row r="738" spans="1:4" x14ac:dyDescent="0.2">
      <c r="A738" s="413" t="s">
        <v>6824</v>
      </c>
      <c r="B738" s="413" t="s">
        <v>225</v>
      </c>
      <c r="C738" s="412">
        <v>66.141999999999996</v>
      </c>
      <c r="D738" s="412">
        <v>0</v>
      </c>
    </row>
    <row r="739" spans="1:4" x14ac:dyDescent="0.2">
      <c r="A739" s="413" t="s">
        <v>7619</v>
      </c>
      <c r="B739" s="413" t="s">
        <v>225</v>
      </c>
      <c r="C739" s="412">
        <v>18.068000000000001</v>
      </c>
      <c r="D739" s="412">
        <v>0</v>
      </c>
    </row>
    <row r="740" spans="1:4" x14ac:dyDescent="0.2">
      <c r="A740" s="413" t="s">
        <v>7620</v>
      </c>
      <c r="B740" s="413" t="s">
        <v>225</v>
      </c>
      <c r="C740" s="412">
        <v>4.3559999999999999</v>
      </c>
      <c r="D740" s="412">
        <v>0</v>
      </c>
    </row>
    <row r="741" spans="1:4" x14ac:dyDescent="0.2">
      <c r="A741" s="413" t="s">
        <v>7621</v>
      </c>
      <c r="B741" s="413" t="s">
        <v>225</v>
      </c>
      <c r="C741" s="412">
        <v>19.282</v>
      </c>
      <c r="D741" s="412">
        <v>0</v>
      </c>
    </row>
    <row r="742" spans="1:4" x14ac:dyDescent="0.2">
      <c r="A742" s="413" t="s">
        <v>7622</v>
      </c>
      <c r="B742" s="413" t="s">
        <v>225</v>
      </c>
      <c r="C742" s="412">
        <v>38.79</v>
      </c>
      <c r="D742" s="412">
        <v>0</v>
      </c>
    </row>
    <row r="743" spans="1:4" x14ac:dyDescent="0.2">
      <c r="A743" s="413" t="s">
        <v>7623</v>
      </c>
      <c r="B743" s="413" t="s">
        <v>225</v>
      </c>
      <c r="C743" s="412">
        <v>80.795000000000002</v>
      </c>
      <c r="D743" s="412">
        <v>0</v>
      </c>
    </row>
    <row r="744" spans="1:4" x14ac:dyDescent="0.2">
      <c r="A744" s="413" t="s">
        <v>7624</v>
      </c>
      <c r="B744" s="413" t="s">
        <v>225</v>
      </c>
      <c r="C744" s="412">
        <v>14.835000000000001</v>
      </c>
      <c r="D744" s="412">
        <v>0</v>
      </c>
    </row>
    <row r="745" spans="1:4" x14ac:dyDescent="0.2">
      <c r="A745" s="413" t="s">
        <v>7625</v>
      </c>
      <c r="B745" s="413" t="s">
        <v>225</v>
      </c>
      <c r="C745" s="412">
        <v>54.564999999999998</v>
      </c>
      <c r="D745" s="412">
        <v>0</v>
      </c>
    </row>
    <row r="746" spans="1:4" x14ac:dyDescent="0.2">
      <c r="A746" s="413" t="s">
        <v>7626</v>
      </c>
      <c r="B746" s="413" t="s">
        <v>225</v>
      </c>
      <c r="C746" s="412">
        <v>59.463000000000001</v>
      </c>
      <c r="D746" s="412">
        <v>0</v>
      </c>
    </row>
    <row r="747" spans="1:4" x14ac:dyDescent="0.2">
      <c r="A747" s="413" t="s">
        <v>7627</v>
      </c>
      <c r="B747" s="413" t="s">
        <v>225</v>
      </c>
      <c r="C747" s="412">
        <v>86.846000000000004</v>
      </c>
      <c r="D747" s="412">
        <v>0</v>
      </c>
    </row>
    <row r="748" spans="1:4" x14ac:dyDescent="0.2">
      <c r="A748" s="413" t="s">
        <v>7628</v>
      </c>
      <c r="B748" s="413" t="s">
        <v>225</v>
      </c>
      <c r="C748" s="412">
        <v>100.30800000000001</v>
      </c>
      <c r="D748" s="412">
        <v>0</v>
      </c>
    </row>
    <row r="749" spans="1:4" x14ac:dyDescent="0.2">
      <c r="A749" s="413" t="s">
        <v>7629</v>
      </c>
      <c r="B749" s="413" t="s">
        <v>225</v>
      </c>
      <c r="C749" s="412">
        <v>18.934000000000001</v>
      </c>
      <c r="D749" s="412">
        <v>0</v>
      </c>
    </row>
    <row r="750" spans="1:4" x14ac:dyDescent="0.2">
      <c r="A750" s="413" t="s">
        <v>7630</v>
      </c>
      <c r="B750" s="413" t="s">
        <v>225</v>
      </c>
      <c r="C750" s="412">
        <v>105.048</v>
      </c>
      <c r="D750" s="412">
        <v>0</v>
      </c>
    </row>
    <row r="751" spans="1:4" x14ac:dyDescent="0.2">
      <c r="A751" s="413" t="s">
        <v>7631</v>
      </c>
      <c r="B751" s="413" t="s">
        <v>225</v>
      </c>
      <c r="C751" s="412">
        <v>4.3310000000000004</v>
      </c>
      <c r="D751" s="412">
        <v>0</v>
      </c>
    </row>
    <row r="752" spans="1:4" x14ac:dyDescent="0.2">
      <c r="A752" s="413" t="s">
        <v>7632</v>
      </c>
      <c r="B752" s="413" t="s">
        <v>225</v>
      </c>
      <c r="C752" s="412">
        <v>28.925999999999998</v>
      </c>
      <c r="D752" s="412">
        <v>0</v>
      </c>
    </row>
    <row r="753" spans="1:4" x14ac:dyDescent="0.2">
      <c r="A753" s="413" t="s">
        <v>7633</v>
      </c>
      <c r="B753" s="413" t="s">
        <v>225</v>
      </c>
      <c r="C753" s="412">
        <v>46.61</v>
      </c>
      <c r="D753" s="412">
        <v>0</v>
      </c>
    </row>
    <row r="754" spans="1:4" x14ac:dyDescent="0.2">
      <c r="A754" s="413" t="s">
        <v>7634</v>
      </c>
      <c r="B754" s="413" t="s">
        <v>225</v>
      </c>
      <c r="C754" s="412">
        <v>30.420999999999999</v>
      </c>
      <c r="D754" s="412">
        <v>0</v>
      </c>
    </row>
    <row r="755" spans="1:4" x14ac:dyDescent="0.2">
      <c r="A755" s="413" t="s">
        <v>7635</v>
      </c>
      <c r="B755" s="413" t="s">
        <v>225</v>
      </c>
      <c r="C755" s="412">
        <v>28.64</v>
      </c>
      <c r="D755" s="412">
        <v>0</v>
      </c>
    </row>
    <row r="756" spans="1:4" x14ac:dyDescent="0.2">
      <c r="A756" s="413" t="s">
        <v>7636</v>
      </c>
      <c r="B756" s="413" t="s">
        <v>225</v>
      </c>
      <c r="C756" s="412">
        <v>44.018000000000001</v>
      </c>
      <c r="D756" s="412">
        <v>0</v>
      </c>
    </row>
    <row r="757" spans="1:4" x14ac:dyDescent="0.2">
      <c r="A757" s="413" t="s">
        <v>7637</v>
      </c>
      <c r="B757" s="413" t="s">
        <v>225</v>
      </c>
      <c r="C757" s="412">
        <v>31.021999999999998</v>
      </c>
      <c r="D757" s="412">
        <v>0</v>
      </c>
    </row>
    <row r="758" spans="1:4" x14ac:dyDescent="0.2">
      <c r="A758" s="413" t="s">
        <v>7638</v>
      </c>
      <c r="B758" s="413" t="s">
        <v>225</v>
      </c>
      <c r="C758" s="412">
        <v>16.347999999999999</v>
      </c>
      <c r="D758" s="412">
        <v>0</v>
      </c>
    </row>
    <row r="759" spans="1:4" x14ac:dyDescent="0.2">
      <c r="A759" s="413" t="s">
        <v>7639</v>
      </c>
      <c r="B759" s="413" t="s">
        <v>225</v>
      </c>
      <c r="C759" s="412">
        <v>33.581000000000003</v>
      </c>
      <c r="D759" s="412">
        <v>0</v>
      </c>
    </row>
    <row r="760" spans="1:4" x14ac:dyDescent="0.2">
      <c r="A760" s="413" t="s">
        <v>7640</v>
      </c>
      <c r="B760" s="413" t="s">
        <v>225</v>
      </c>
      <c r="C760" s="412">
        <v>6.8380000000000001</v>
      </c>
      <c r="D760" s="412">
        <v>0</v>
      </c>
    </row>
    <row r="761" spans="1:4" x14ac:dyDescent="0.2">
      <c r="A761" s="413" t="s">
        <v>7641</v>
      </c>
      <c r="B761" s="413" t="s">
        <v>225</v>
      </c>
      <c r="C761" s="412">
        <v>95.697000000000003</v>
      </c>
      <c r="D761" s="412">
        <v>0</v>
      </c>
    </row>
    <row r="762" spans="1:4" x14ac:dyDescent="0.2">
      <c r="A762" s="413" t="s">
        <v>7642</v>
      </c>
      <c r="B762" s="413" t="s">
        <v>225</v>
      </c>
      <c r="C762" s="412">
        <v>33.720999999999997</v>
      </c>
      <c r="D762" s="412">
        <v>0</v>
      </c>
    </row>
    <row r="763" spans="1:4" x14ac:dyDescent="0.2">
      <c r="A763" s="413" t="s">
        <v>7643</v>
      </c>
      <c r="B763" s="413" t="s">
        <v>225</v>
      </c>
      <c r="C763" s="412">
        <v>18.257000000000001</v>
      </c>
      <c r="D763" s="412">
        <v>0</v>
      </c>
    </row>
    <row r="764" spans="1:4" x14ac:dyDescent="0.2">
      <c r="A764" s="413" t="s">
        <v>7644</v>
      </c>
      <c r="B764" s="413" t="s">
        <v>225</v>
      </c>
      <c r="C764" s="412">
        <v>26.523</v>
      </c>
      <c r="D764" s="412">
        <v>0</v>
      </c>
    </row>
    <row r="765" spans="1:4" x14ac:dyDescent="0.2">
      <c r="A765" s="413" t="s">
        <v>7645</v>
      </c>
      <c r="B765" s="413" t="s">
        <v>225</v>
      </c>
      <c r="C765" s="412">
        <v>38.326000000000001</v>
      </c>
      <c r="D765" s="412">
        <v>0</v>
      </c>
    </row>
    <row r="766" spans="1:4" x14ac:dyDescent="0.2">
      <c r="A766" s="413" t="s">
        <v>7646</v>
      </c>
      <c r="B766" s="413" t="s">
        <v>225</v>
      </c>
      <c r="C766" s="412">
        <v>23.021000000000001</v>
      </c>
      <c r="D766" s="412">
        <v>0</v>
      </c>
    </row>
    <row r="767" spans="1:4" x14ac:dyDescent="0.2">
      <c r="A767" s="413" t="s">
        <v>7647</v>
      </c>
      <c r="B767" s="413" t="s">
        <v>225</v>
      </c>
      <c r="C767" s="412">
        <v>14.907999999999999</v>
      </c>
      <c r="D767" s="412">
        <v>0</v>
      </c>
    </row>
    <row r="768" spans="1:4" x14ac:dyDescent="0.2">
      <c r="A768" s="413" t="s">
        <v>7648</v>
      </c>
      <c r="B768" s="413" t="s">
        <v>225</v>
      </c>
      <c r="C768" s="412">
        <v>43.511000000000003</v>
      </c>
      <c r="D768" s="412">
        <v>0</v>
      </c>
    </row>
    <row r="769" spans="1:4" x14ac:dyDescent="0.2">
      <c r="A769" s="413" t="s">
        <v>7649</v>
      </c>
      <c r="B769" s="413" t="s">
        <v>225</v>
      </c>
      <c r="C769" s="412">
        <v>13.359</v>
      </c>
      <c r="D769" s="412">
        <v>0</v>
      </c>
    </row>
    <row r="770" spans="1:4" x14ac:dyDescent="0.2">
      <c r="A770" s="413" t="s">
        <v>7650</v>
      </c>
      <c r="B770" s="413" t="s">
        <v>225</v>
      </c>
      <c r="C770" s="412">
        <v>50.752000000000002</v>
      </c>
      <c r="D770" s="412">
        <v>0</v>
      </c>
    </row>
    <row r="771" spans="1:4" x14ac:dyDescent="0.2">
      <c r="A771" s="413" t="s">
        <v>7651</v>
      </c>
      <c r="B771" s="413" t="s">
        <v>225</v>
      </c>
      <c r="C771" s="412">
        <v>29.207000000000001</v>
      </c>
      <c r="D771" s="412">
        <v>0</v>
      </c>
    </row>
    <row r="772" spans="1:4" x14ac:dyDescent="0.2">
      <c r="A772" s="413" t="s">
        <v>7652</v>
      </c>
      <c r="B772" s="413" t="s">
        <v>225</v>
      </c>
      <c r="C772" s="412">
        <v>45.994</v>
      </c>
      <c r="D772" s="412">
        <v>0</v>
      </c>
    </row>
    <row r="773" spans="1:4" x14ac:dyDescent="0.2">
      <c r="A773" s="413" t="s">
        <v>7653</v>
      </c>
      <c r="B773" s="413" t="s">
        <v>225</v>
      </c>
      <c r="C773" s="412">
        <v>27.334</v>
      </c>
      <c r="D773" s="412">
        <v>0</v>
      </c>
    </row>
    <row r="774" spans="1:4" x14ac:dyDescent="0.2">
      <c r="A774" s="413" t="s">
        <v>7654</v>
      </c>
      <c r="B774" s="413" t="s">
        <v>225</v>
      </c>
      <c r="C774" s="412">
        <v>35.807000000000002</v>
      </c>
      <c r="D774" s="412">
        <v>0</v>
      </c>
    </row>
    <row r="775" spans="1:4" x14ac:dyDescent="0.2">
      <c r="A775" s="413" t="s">
        <v>7655</v>
      </c>
      <c r="B775" s="413" t="s">
        <v>225</v>
      </c>
      <c r="C775" s="412">
        <v>31.818000000000001</v>
      </c>
      <c r="D775" s="412">
        <v>0</v>
      </c>
    </row>
    <row r="776" spans="1:4" x14ac:dyDescent="0.2">
      <c r="A776" s="413" t="s">
        <v>7656</v>
      </c>
      <c r="B776" s="413" t="s">
        <v>225</v>
      </c>
      <c r="C776" s="412">
        <v>33.476999999999997</v>
      </c>
      <c r="D776" s="412">
        <v>0</v>
      </c>
    </row>
    <row r="777" spans="1:4" x14ac:dyDescent="0.2">
      <c r="A777" s="413" t="s">
        <v>7657</v>
      </c>
      <c r="B777" s="413" t="s">
        <v>225</v>
      </c>
      <c r="C777" s="412">
        <v>18.373000000000001</v>
      </c>
      <c r="D777" s="412">
        <v>0</v>
      </c>
    </row>
    <row r="778" spans="1:4" x14ac:dyDescent="0.2">
      <c r="A778" s="413" t="s">
        <v>7658</v>
      </c>
      <c r="B778" s="413" t="s">
        <v>225</v>
      </c>
      <c r="C778" s="412">
        <v>51.826000000000001</v>
      </c>
      <c r="D778" s="412">
        <v>0</v>
      </c>
    </row>
    <row r="779" spans="1:4" x14ac:dyDescent="0.2">
      <c r="A779" s="413" t="s">
        <v>7659</v>
      </c>
      <c r="B779" s="413" t="s">
        <v>225</v>
      </c>
      <c r="C779" s="412">
        <v>9.3510000000000009</v>
      </c>
      <c r="D779" s="412">
        <v>0</v>
      </c>
    </row>
    <row r="780" spans="1:4" x14ac:dyDescent="0.2">
      <c r="A780" s="413" t="s">
        <v>7660</v>
      </c>
      <c r="B780" s="413" t="s">
        <v>225</v>
      </c>
      <c r="C780" s="412">
        <v>8.6069999999999993</v>
      </c>
      <c r="D780" s="412">
        <v>0</v>
      </c>
    </row>
    <row r="781" spans="1:4" x14ac:dyDescent="0.2">
      <c r="A781" s="413" t="s">
        <v>7661</v>
      </c>
      <c r="B781" s="413" t="s">
        <v>225</v>
      </c>
      <c r="C781" s="412">
        <v>37.814</v>
      </c>
      <c r="D781" s="412">
        <v>0</v>
      </c>
    </row>
    <row r="782" spans="1:4" x14ac:dyDescent="0.2">
      <c r="A782" s="413" t="s">
        <v>7662</v>
      </c>
      <c r="B782" s="413" t="s">
        <v>225</v>
      </c>
      <c r="C782" s="412">
        <v>49.183999999999997</v>
      </c>
      <c r="D782" s="412">
        <v>0</v>
      </c>
    </row>
    <row r="783" spans="1:4" x14ac:dyDescent="0.2">
      <c r="A783" s="413" t="s">
        <v>7663</v>
      </c>
      <c r="B783" s="413" t="s">
        <v>225</v>
      </c>
      <c r="C783" s="412">
        <v>25.338999999999999</v>
      </c>
      <c r="D783" s="412">
        <v>0</v>
      </c>
    </row>
    <row r="784" spans="1:4" x14ac:dyDescent="0.2">
      <c r="A784" s="413" t="s">
        <v>7664</v>
      </c>
      <c r="B784" s="413" t="s">
        <v>225</v>
      </c>
      <c r="C784" s="412">
        <v>40.473999999999997</v>
      </c>
      <c r="D784" s="412">
        <v>0</v>
      </c>
    </row>
    <row r="785" spans="1:4" x14ac:dyDescent="0.2">
      <c r="A785" s="413" t="s">
        <v>7665</v>
      </c>
      <c r="B785" s="413" t="s">
        <v>225</v>
      </c>
      <c r="C785" s="412">
        <v>18.079999999999998</v>
      </c>
      <c r="D785" s="412">
        <v>0</v>
      </c>
    </row>
    <row r="786" spans="1:4" x14ac:dyDescent="0.2">
      <c r="A786" s="413" t="s">
        <v>7666</v>
      </c>
      <c r="B786" s="413" t="s">
        <v>225</v>
      </c>
      <c r="C786" s="412">
        <v>16.501000000000001</v>
      </c>
      <c r="D786" s="412">
        <v>0</v>
      </c>
    </row>
    <row r="787" spans="1:4" x14ac:dyDescent="0.2">
      <c r="A787" s="413" t="s">
        <v>7667</v>
      </c>
      <c r="B787" s="413" t="s">
        <v>225</v>
      </c>
      <c r="C787" s="412">
        <v>12.395</v>
      </c>
      <c r="D787" s="412">
        <v>0</v>
      </c>
    </row>
    <row r="788" spans="1:4" x14ac:dyDescent="0.2">
      <c r="A788" s="413" t="s">
        <v>7668</v>
      </c>
      <c r="B788" s="413" t="s">
        <v>225</v>
      </c>
      <c r="C788" s="412">
        <v>36.228000000000002</v>
      </c>
      <c r="D788" s="412">
        <v>0</v>
      </c>
    </row>
    <row r="789" spans="1:4" x14ac:dyDescent="0.2">
      <c r="A789" s="413" t="s">
        <v>7669</v>
      </c>
      <c r="B789" s="413" t="s">
        <v>225</v>
      </c>
      <c r="C789" s="412">
        <v>14.109</v>
      </c>
      <c r="D789" s="412">
        <v>0</v>
      </c>
    </row>
    <row r="790" spans="1:4" x14ac:dyDescent="0.2">
      <c r="A790" s="413" t="s">
        <v>7670</v>
      </c>
      <c r="B790" s="413" t="s">
        <v>225</v>
      </c>
      <c r="C790" s="412">
        <v>61.164999999999999</v>
      </c>
      <c r="D790" s="412">
        <v>0</v>
      </c>
    </row>
    <row r="791" spans="1:4" x14ac:dyDescent="0.2">
      <c r="A791" s="413" t="s">
        <v>7671</v>
      </c>
      <c r="B791" s="413" t="s">
        <v>225</v>
      </c>
      <c r="C791" s="412">
        <v>35.356000000000002</v>
      </c>
      <c r="D791" s="412">
        <v>0</v>
      </c>
    </row>
    <row r="792" spans="1:4" x14ac:dyDescent="0.2">
      <c r="A792" s="413" t="s">
        <v>7672</v>
      </c>
      <c r="B792" s="413" t="s">
        <v>225</v>
      </c>
      <c r="C792" s="412">
        <v>38.698</v>
      </c>
      <c r="D792" s="412">
        <v>0</v>
      </c>
    </row>
    <row r="793" spans="1:4" x14ac:dyDescent="0.2">
      <c r="A793" s="413" t="s">
        <v>7673</v>
      </c>
      <c r="B793" s="413" t="s">
        <v>225</v>
      </c>
      <c r="C793" s="412">
        <v>31.366</v>
      </c>
      <c r="D793" s="412">
        <v>0</v>
      </c>
    </row>
    <row r="794" spans="1:4" x14ac:dyDescent="0.2">
      <c r="A794" s="413" t="s">
        <v>7674</v>
      </c>
      <c r="B794" s="413" t="s">
        <v>225</v>
      </c>
      <c r="C794" s="412">
        <v>38.734999999999999</v>
      </c>
      <c r="D794" s="412">
        <v>0</v>
      </c>
    </row>
    <row r="795" spans="1:4" x14ac:dyDescent="0.2">
      <c r="A795" s="413" t="s">
        <v>7675</v>
      </c>
      <c r="B795" s="413" t="s">
        <v>225</v>
      </c>
      <c r="C795" s="412">
        <v>52.844000000000001</v>
      </c>
      <c r="D795" s="412">
        <v>0</v>
      </c>
    </row>
    <row r="796" spans="1:4" x14ac:dyDescent="0.2">
      <c r="A796" s="413" t="s">
        <v>7676</v>
      </c>
      <c r="B796" s="413" t="s">
        <v>225</v>
      </c>
      <c r="C796" s="412">
        <v>50.165999999999997</v>
      </c>
      <c r="D796" s="412">
        <v>0</v>
      </c>
    </row>
    <row r="797" spans="1:4" x14ac:dyDescent="0.2">
      <c r="A797" s="413" t="s">
        <v>7677</v>
      </c>
      <c r="B797" s="413" t="s">
        <v>225</v>
      </c>
      <c r="C797" s="412">
        <v>42.877000000000002</v>
      </c>
      <c r="D797" s="412">
        <v>0</v>
      </c>
    </row>
    <row r="798" spans="1:4" x14ac:dyDescent="0.2">
      <c r="A798" s="413" t="s">
        <v>7678</v>
      </c>
      <c r="B798" s="413" t="s">
        <v>225</v>
      </c>
      <c r="C798" s="412">
        <v>73.78</v>
      </c>
      <c r="D798" s="412">
        <v>0</v>
      </c>
    </row>
    <row r="799" spans="1:4" x14ac:dyDescent="0.2">
      <c r="A799" s="413" t="s">
        <v>7679</v>
      </c>
      <c r="B799" s="413" t="s">
        <v>225</v>
      </c>
      <c r="C799" s="412">
        <v>132.67500000000001</v>
      </c>
      <c r="D799" s="412">
        <v>0</v>
      </c>
    </row>
    <row r="800" spans="1:4" x14ac:dyDescent="0.2">
      <c r="A800" s="413" t="s">
        <v>7680</v>
      </c>
      <c r="B800" s="413" t="s">
        <v>225</v>
      </c>
      <c r="C800" s="412">
        <v>24.484999999999999</v>
      </c>
      <c r="D800" s="412">
        <v>0</v>
      </c>
    </row>
    <row r="801" spans="1:4" x14ac:dyDescent="0.2">
      <c r="A801" s="413" t="s">
        <v>7681</v>
      </c>
      <c r="B801" s="413" t="s">
        <v>225</v>
      </c>
      <c r="C801" s="412">
        <v>9.01</v>
      </c>
      <c r="D801" s="412">
        <v>0</v>
      </c>
    </row>
    <row r="802" spans="1:4" x14ac:dyDescent="0.2">
      <c r="A802" s="413" t="s">
        <v>7682</v>
      </c>
      <c r="B802" s="413" t="s">
        <v>225</v>
      </c>
      <c r="C802" s="412">
        <v>30.658999999999999</v>
      </c>
      <c r="D802" s="412">
        <v>0</v>
      </c>
    </row>
    <row r="803" spans="1:4" x14ac:dyDescent="0.2">
      <c r="A803" s="413" t="s">
        <v>7683</v>
      </c>
      <c r="B803" s="413" t="s">
        <v>225</v>
      </c>
      <c r="C803" s="412">
        <v>36.728000000000002</v>
      </c>
      <c r="D803" s="412">
        <v>0</v>
      </c>
    </row>
    <row r="804" spans="1:4" x14ac:dyDescent="0.2">
      <c r="A804" s="413" t="s">
        <v>7684</v>
      </c>
      <c r="B804" s="413" t="s">
        <v>225</v>
      </c>
      <c r="C804" s="412">
        <v>36.539000000000001</v>
      </c>
      <c r="D804" s="412">
        <v>0</v>
      </c>
    </row>
    <row r="805" spans="1:4" x14ac:dyDescent="0.2">
      <c r="A805" s="413" t="s">
        <v>7685</v>
      </c>
      <c r="B805" s="413" t="s">
        <v>225</v>
      </c>
      <c r="C805" s="412">
        <v>54.856999999999999</v>
      </c>
      <c r="D805" s="412">
        <v>0</v>
      </c>
    </row>
    <row r="806" spans="1:4" x14ac:dyDescent="0.2">
      <c r="A806" s="413" t="s">
        <v>7686</v>
      </c>
      <c r="B806" s="413" t="s">
        <v>225</v>
      </c>
      <c r="C806" s="412">
        <v>18.257000000000001</v>
      </c>
      <c r="D806" s="412">
        <v>0</v>
      </c>
    </row>
    <row r="807" spans="1:4" x14ac:dyDescent="0.2">
      <c r="A807" s="413" t="s">
        <v>7687</v>
      </c>
      <c r="B807" s="413" t="s">
        <v>225</v>
      </c>
      <c r="C807" s="412">
        <v>39.716999999999999</v>
      </c>
      <c r="D807" s="412">
        <v>0</v>
      </c>
    </row>
    <row r="808" spans="1:4" x14ac:dyDescent="0.2">
      <c r="A808" s="413" t="s">
        <v>7688</v>
      </c>
      <c r="B808" s="413" t="s">
        <v>225</v>
      </c>
      <c r="C808" s="412">
        <v>150.43799999999999</v>
      </c>
      <c r="D808" s="412">
        <v>0</v>
      </c>
    </row>
    <row r="809" spans="1:4" x14ac:dyDescent="0.2">
      <c r="A809" s="413" t="s">
        <v>7689</v>
      </c>
      <c r="B809" s="413" t="s">
        <v>225</v>
      </c>
      <c r="C809" s="412">
        <v>87.418999999999997</v>
      </c>
      <c r="D809" s="412">
        <v>0</v>
      </c>
    </row>
    <row r="810" spans="1:4" x14ac:dyDescent="0.2">
      <c r="A810" s="413" t="s">
        <v>7690</v>
      </c>
      <c r="B810" s="413" t="s">
        <v>225</v>
      </c>
      <c r="C810" s="412">
        <v>42.290999999999997</v>
      </c>
      <c r="D810" s="412">
        <v>0</v>
      </c>
    </row>
    <row r="811" spans="1:4" x14ac:dyDescent="0.2">
      <c r="A811" s="413" t="s">
        <v>7691</v>
      </c>
      <c r="B811" s="413" t="s">
        <v>225</v>
      </c>
      <c r="C811" s="412">
        <v>48.372999999999998</v>
      </c>
      <c r="D811" s="412">
        <v>0</v>
      </c>
    </row>
    <row r="812" spans="1:4" x14ac:dyDescent="0.2">
      <c r="A812" s="413" t="s">
        <v>7692</v>
      </c>
      <c r="B812" s="413" t="s">
        <v>225</v>
      </c>
      <c r="C812" s="412">
        <v>36.252000000000002</v>
      </c>
      <c r="D812" s="412">
        <v>0</v>
      </c>
    </row>
    <row r="813" spans="1:4" x14ac:dyDescent="0.2">
      <c r="A813" s="413" t="s">
        <v>7693</v>
      </c>
      <c r="B813" s="413" t="s">
        <v>225</v>
      </c>
      <c r="C813" s="412">
        <v>7.8869999999999996</v>
      </c>
      <c r="D813" s="412">
        <v>0</v>
      </c>
    </row>
    <row r="814" spans="1:4" x14ac:dyDescent="0.2">
      <c r="A814" s="413" t="s">
        <v>7694</v>
      </c>
      <c r="B814" s="413" t="s">
        <v>225</v>
      </c>
      <c r="C814" s="412">
        <v>18.074000000000002</v>
      </c>
      <c r="D814" s="412">
        <v>0</v>
      </c>
    </row>
    <row r="815" spans="1:4" x14ac:dyDescent="0.2">
      <c r="A815" s="413" t="s">
        <v>7695</v>
      </c>
      <c r="B815" s="413" t="s">
        <v>225</v>
      </c>
      <c r="C815" s="412">
        <v>28.768000000000001</v>
      </c>
      <c r="D815" s="412">
        <v>0</v>
      </c>
    </row>
    <row r="816" spans="1:4" x14ac:dyDescent="0.2">
      <c r="A816" s="413" t="s">
        <v>7696</v>
      </c>
      <c r="B816" s="413" t="s">
        <v>225</v>
      </c>
      <c r="C816" s="412">
        <v>22.521000000000001</v>
      </c>
      <c r="D816" s="412">
        <v>0</v>
      </c>
    </row>
    <row r="817" spans="1:4" x14ac:dyDescent="0.2">
      <c r="A817" s="413" t="s">
        <v>7697</v>
      </c>
      <c r="B817" s="413" t="s">
        <v>225</v>
      </c>
      <c r="C817" s="412">
        <v>49.732999999999997</v>
      </c>
      <c r="D817" s="412">
        <v>0</v>
      </c>
    </row>
    <row r="818" spans="1:4" x14ac:dyDescent="0.2">
      <c r="A818" s="413" t="s">
        <v>7698</v>
      </c>
      <c r="B818" s="413" t="s">
        <v>225</v>
      </c>
      <c r="C818" s="412">
        <v>16.244</v>
      </c>
      <c r="D818" s="412">
        <v>0</v>
      </c>
    </row>
    <row r="819" spans="1:4" x14ac:dyDescent="0.2">
      <c r="A819" s="413" t="s">
        <v>7699</v>
      </c>
      <c r="B819" s="413" t="s">
        <v>225</v>
      </c>
      <c r="C819" s="412">
        <v>46.183</v>
      </c>
      <c r="D819" s="412">
        <v>0</v>
      </c>
    </row>
    <row r="820" spans="1:4" x14ac:dyDescent="0.2">
      <c r="A820" s="413" t="s">
        <v>7700</v>
      </c>
      <c r="B820" s="413" t="s">
        <v>225</v>
      </c>
      <c r="C820" s="412">
        <v>41.381999999999998</v>
      </c>
      <c r="D820" s="412">
        <v>0</v>
      </c>
    </row>
    <row r="821" spans="1:4" x14ac:dyDescent="0.2">
      <c r="A821" s="413" t="s">
        <v>7701</v>
      </c>
      <c r="B821" s="413" t="s">
        <v>225</v>
      </c>
      <c r="C821" s="412">
        <v>18.526</v>
      </c>
      <c r="D821" s="412">
        <v>0</v>
      </c>
    </row>
    <row r="822" spans="1:4" x14ac:dyDescent="0.2">
      <c r="A822" s="413" t="s">
        <v>7702</v>
      </c>
      <c r="B822" s="413" t="s">
        <v>225</v>
      </c>
      <c r="C822" s="412">
        <v>45.128</v>
      </c>
      <c r="D822" s="412">
        <v>0</v>
      </c>
    </row>
    <row r="823" spans="1:4" x14ac:dyDescent="0.2">
      <c r="A823" s="413" t="s">
        <v>7703</v>
      </c>
      <c r="B823" s="413" t="s">
        <v>225</v>
      </c>
      <c r="C823" s="412">
        <v>90.378</v>
      </c>
      <c r="D823" s="412">
        <v>0</v>
      </c>
    </row>
    <row r="824" spans="1:4" x14ac:dyDescent="0.2">
      <c r="A824" s="413" t="s">
        <v>7704</v>
      </c>
      <c r="B824" s="413" t="s">
        <v>225</v>
      </c>
      <c r="C824" s="412">
        <v>39.728999999999999</v>
      </c>
      <c r="D824" s="412">
        <v>0</v>
      </c>
    </row>
    <row r="825" spans="1:4" x14ac:dyDescent="0.2">
      <c r="A825" s="413" t="s">
        <v>7705</v>
      </c>
      <c r="B825" s="413" t="s">
        <v>225</v>
      </c>
      <c r="C825" s="412">
        <v>36.234000000000002</v>
      </c>
      <c r="D825" s="412">
        <v>0</v>
      </c>
    </row>
    <row r="826" spans="1:4" x14ac:dyDescent="0.2">
      <c r="A826" s="413" t="s">
        <v>7706</v>
      </c>
      <c r="B826" s="413" t="s">
        <v>225</v>
      </c>
      <c r="C826" s="412">
        <v>0</v>
      </c>
      <c r="D826" s="412">
        <v>0</v>
      </c>
    </row>
    <row r="827" spans="1:4" x14ac:dyDescent="0.2">
      <c r="A827" s="413" t="s">
        <v>7707</v>
      </c>
      <c r="B827" s="413" t="s">
        <v>225</v>
      </c>
      <c r="C827" s="412">
        <v>35.281999999999996</v>
      </c>
      <c r="D827" s="412">
        <v>0</v>
      </c>
    </row>
    <row r="828" spans="1:4" x14ac:dyDescent="0.2">
      <c r="A828" s="413" t="s">
        <v>7708</v>
      </c>
      <c r="B828" s="413" t="s">
        <v>225</v>
      </c>
      <c r="C828" s="412">
        <v>85.004000000000005</v>
      </c>
      <c r="D828" s="412">
        <v>0</v>
      </c>
    </row>
    <row r="829" spans="1:4" x14ac:dyDescent="0.2">
      <c r="A829" s="413" t="s">
        <v>7709</v>
      </c>
      <c r="B829" s="413" t="s">
        <v>225</v>
      </c>
      <c r="C829" s="412">
        <v>44.048000000000002</v>
      </c>
      <c r="D829" s="412">
        <v>0</v>
      </c>
    </row>
    <row r="830" spans="1:4" x14ac:dyDescent="0.2">
      <c r="A830" s="413" t="s">
        <v>7710</v>
      </c>
      <c r="B830" s="413" t="s">
        <v>225</v>
      </c>
      <c r="C830" s="412">
        <v>54.387999999999998</v>
      </c>
      <c r="D830" s="412">
        <v>0</v>
      </c>
    </row>
    <row r="831" spans="1:4" x14ac:dyDescent="0.2">
      <c r="A831" s="413" t="s">
        <v>7711</v>
      </c>
      <c r="B831" s="413" t="s">
        <v>225</v>
      </c>
      <c r="C831" s="412">
        <v>23.606999999999999</v>
      </c>
      <c r="D831" s="412">
        <v>0</v>
      </c>
    </row>
    <row r="832" spans="1:4" x14ac:dyDescent="0.2">
      <c r="A832" s="413" t="s">
        <v>7712</v>
      </c>
      <c r="B832" s="413" t="s">
        <v>225</v>
      </c>
      <c r="C832" s="412">
        <v>29.079000000000001</v>
      </c>
      <c r="D832" s="412">
        <v>0</v>
      </c>
    </row>
    <row r="833" spans="1:4" x14ac:dyDescent="0.2">
      <c r="A833" s="413" t="s">
        <v>7713</v>
      </c>
      <c r="B833" s="413" t="s">
        <v>225</v>
      </c>
      <c r="C833" s="412">
        <v>45.884</v>
      </c>
      <c r="D833" s="412">
        <v>0</v>
      </c>
    </row>
    <row r="834" spans="1:4" x14ac:dyDescent="0.2">
      <c r="A834" s="413" t="s">
        <v>7714</v>
      </c>
      <c r="B834" s="413" t="s">
        <v>225</v>
      </c>
      <c r="C834" s="412">
        <v>35.484000000000002</v>
      </c>
      <c r="D834" s="412">
        <v>0</v>
      </c>
    </row>
    <row r="835" spans="1:4" x14ac:dyDescent="0.2">
      <c r="A835" s="413" t="s">
        <v>7715</v>
      </c>
      <c r="B835" s="413" t="s">
        <v>225</v>
      </c>
      <c r="C835" s="412">
        <v>33.451999999999998</v>
      </c>
      <c r="D835" s="412">
        <v>0</v>
      </c>
    </row>
    <row r="836" spans="1:4" x14ac:dyDescent="0.2">
      <c r="A836" s="413" t="s">
        <v>7716</v>
      </c>
      <c r="B836" s="413" t="s">
        <v>225</v>
      </c>
      <c r="C836" s="412">
        <v>65.325000000000003</v>
      </c>
      <c r="D836" s="412">
        <v>0</v>
      </c>
    </row>
    <row r="837" spans="1:4" x14ac:dyDescent="0.2">
      <c r="A837" s="413" t="s">
        <v>7717</v>
      </c>
      <c r="B837" s="413" t="s">
        <v>225</v>
      </c>
      <c r="C837" s="412">
        <v>12.132999999999999</v>
      </c>
      <c r="D837" s="412">
        <v>0</v>
      </c>
    </row>
    <row r="838" spans="1:4" x14ac:dyDescent="0.2">
      <c r="A838" s="413" t="s">
        <v>7718</v>
      </c>
      <c r="B838" s="413" t="s">
        <v>225</v>
      </c>
      <c r="C838" s="412">
        <v>44.774000000000001</v>
      </c>
      <c r="D838" s="412">
        <v>0</v>
      </c>
    </row>
    <row r="839" spans="1:4" x14ac:dyDescent="0.2">
      <c r="A839" s="413" t="s">
        <v>7719</v>
      </c>
      <c r="B839" s="413" t="s">
        <v>225</v>
      </c>
      <c r="C839" s="412">
        <v>17.995000000000001</v>
      </c>
      <c r="D839" s="412">
        <v>0</v>
      </c>
    </row>
    <row r="840" spans="1:4" x14ac:dyDescent="0.2">
      <c r="A840" s="413" t="s">
        <v>7720</v>
      </c>
      <c r="B840" s="413" t="s">
        <v>225</v>
      </c>
      <c r="C840" s="412">
        <v>37.533000000000001</v>
      </c>
      <c r="D840" s="412">
        <v>0</v>
      </c>
    </row>
    <row r="841" spans="1:4" x14ac:dyDescent="0.2">
      <c r="A841" s="413" t="s">
        <v>7721</v>
      </c>
      <c r="B841" s="413" t="s">
        <v>225</v>
      </c>
      <c r="C841" s="412">
        <v>18.818999999999999</v>
      </c>
      <c r="D841" s="412">
        <v>0</v>
      </c>
    </row>
    <row r="842" spans="1:4" x14ac:dyDescent="0.2">
      <c r="A842" s="413" t="s">
        <v>7722</v>
      </c>
      <c r="B842" s="413" t="s">
        <v>225</v>
      </c>
      <c r="C842" s="412">
        <v>59.969000000000001</v>
      </c>
      <c r="D842" s="412">
        <v>0</v>
      </c>
    </row>
    <row r="843" spans="1:4" x14ac:dyDescent="0.2">
      <c r="A843" s="413" t="s">
        <v>7723</v>
      </c>
      <c r="B843" s="413" t="s">
        <v>225</v>
      </c>
      <c r="C843" s="412">
        <v>13.634</v>
      </c>
      <c r="D843" s="412">
        <v>0</v>
      </c>
    </row>
    <row r="844" spans="1:4" x14ac:dyDescent="0.2">
      <c r="A844" s="413" t="s">
        <v>7724</v>
      </c>
      <c r="B844" s="413" t="s">
        <v>225</v>
      </c>
      <c r="C844" s="412">
        <v>55.460999999999999</v>
      </c>
      <c r="D844" s="412">
        <v>0</v>
      </c>
    </row>
    <row r="845" spans="1:4" x14ac:dyDescent="0.2">
      <c r="A845" s="413" t="s">
        <v>7725</v>
      </c>
      <c r="B845" s="413" t="s">
        <v>225</v>
      </c>
      <c r="C845" s="412">
        <v>20.574999999999999</v>
      </c>
      <c r="D845" s="412">
        <v>0</v>
      </c>
    </row>
    <row r="846" spans="1:4" x14ac:dyDescent="0.2">
      <c r="A846" s="413" t="s">
        <v>7726</v>
      </c>
      <c r="B846" s="413" t="s">
        <v>225</v>
      </c>
      <c r="C846" s="412">
        <v>48.372999999999998</v>
      </c>
      <c r="D846" s="412">
        <v>0</v>
      </c>
    </row>
    <row r="847" spans="1:4" x14ac:dyDescent="0.2">
      <c r="A847" s="413" t="s">
        <v>7727</v>
      </c>
      <c r="B847" s="413" t="s">
        <v>225</v>
      </c>
      <c r="C847" s="412">
        <v>19.654</v>
      </c>
      <c r="D847" s="412">
        <v>0</v>
      </c>
    </row>
    <row r="848" spans="1:4" x14ac:dyDescent="0.2">
      <c r="A848" s="413" t="s">
        <v>7728</v>
      </c>
      <c r="B848" s="413" t="s">
        <v>225</v>
      </c>
      <c r="C848" s="412">
        <v>8.8629999999999995</v>
      </c>
      <c r="D848" s="412">
        <v>0</v>
      </c>
    </row>
    <row r="849" spans="1:4" x14ac:dyDescent="0.2">
      <c r="A849" s="413" t="s">
        <v>6825</v>
      </c>
      <c r="B849" s="413" t="s">
        <v>225</v>
      </c>
      <c r="C849" s="412">
        <v>61.762999999999998</v>
      </c>
      <c r="D849" s="412">
        <v>0</v>
      </c>
    </row>
    <row r="850" spans="1:4" x14ac:dyDescent="0.2">
      <c r="A850" s="413" t="s">
        <v>7729</v>
      </c>
      <c r="B850" s="413" t="s">
        <v>225</v>
      </c>
      <c r="C850" s="412">
        <v>27.827999999999999</v>
      </c>
      <c r="D850" s="412">
        <v>0</v>
      </c>
    </row>
    <row r="851" spans="1:4" x14ac:dyDescent="0.2">
      <c r="A851" s="413" t="s">
        <v>7730</v>
      </c>
      <c r="B851" s="413" t="s">
        <v>225</v>
      </c>
      <c r="C851" s="412">
        <v>111.044</v>
      </c>
      <c r="D851" s="412">
        <v>0</v>
      </c>
    </row>
    <row r="852" spans="1:4" x14ac:dyDescent="0.2">
      <c r="A852" s="413" t="s">
        <v>7731</v>
      </c>
      <c r="B852" s="413" t="s">
        <v>225</v>
      </c>
      <c r="C852" s="412">
        <v>11.186999999999999</v>
      </c>
      <c r="D852" s="412">
        <v>0</v>
      </c>
    </row>
    <row r="853" spans="1:4" x14ac:dyDescent="0.2">
      <c r="A853" s="413" t="s">
        <v>7732</v>
      </c>
      <c r="B853" s="413" t="s">
        <v>225</v>
      </c>
      <c r="C853" s="412">
        <v>52.881</v>
      </c>
      <c r="D853" s="412">
        <v>0</v>
      </c>
    </row>
    <row r="854" spans="1:4" x14ac:dyDescent="0.2">
      <c r="A854" s="413" t="s">
        <v>7733</v>
      </c>
      <c r="B854" s="413" t="s">
        <v>225</v>
      </c>
      <c r="C854" s="412">
        <v>128.82599999999999</v>
      </c>
      <c r="D854" s="412">
        <v>0</v>
      </c>
    </row>
    <row r="855" spans="1:4" x14ac:dyDescent="0.2">
      <c r="A855" s="413" t="s">
        <v>7734</v>
      </c>
      <c r="B855" s="413" t="s">
        <v>225</v>
      </c>
      <c r="C855" s="412">
        <v>8.8819999999999997</v>
      </c>
      <c r="D855" s="412">
        <v>0</v>
      </c>
    </row>
    <row r="856" spans="1:4" x14ac:dyDescent="0.2">
      <c r="A856" s="413" t="s">
        <v>7735</v>
      </c>
      <c r="B856" s="413" t="s">
        <v>225</v>
      </c>
      <c r="C856" s="412">
        <v>10.242000000000001</v>
      </c>
      <c r="D856" s="412">
        <v>0</v>
      </c>
    </row>
    <row r="857" spans="1:4" x14ac:dyDescent="0.2">
      <c r="A857" s="413" t="s">
        <v>7736</v>
      </c>
      <c r="B857" s="413" t="s">
        <v>225</v>
      </c>
      <c r="C857" s="412">
        <v>42.656999999999996</v>
      </c>
      <c r="D857" s="412">
        <v>0</v>
      </c>
    </row>
    <row r="858" spans="1:4" x14ac:dyDescent="0.2">
      <c r="A858" s="413" t="s">
        <v>7737</v>
      </c>
      <c r="B858" s="413" t="s">
        <v>225</v>
      </c>
      <c r="C858" s="412">
        <v>84.18</v>
      </c>
      <c r="D858" s="412">
        <v>0</v>
      </c>
    </row>
    <row r="859" spans="1:4" x14ac:dyDescent="0.2">
      <c r="A859" s="413" t="s">
        <v>7738</v>
      </c>
      <c r="B859" s="413" t="s">
        <v>225</v>
      </c>
      <c r="C859" s="412">
        <v>48.213999999999999</v>
      </c>
      <c r="D859" s="412">
        <v>0</v>
      </c>
    </row>
    <row r="860" spans="1:4" x14ac:dyDescent="0.2">
      <c r="A860" s="413" t="s">
        <v>7739</v>
      </c>
      <c r="B860" s="413" t="s">
        <v>225</v>
      </c>
      <c r="C860" s="412">
        <v>45.298999999999999</v>
      </c>
      <c r="D860" s="412">
        <v>0</v>
      </c>
    </row>
    <row r="861" spans="1:4" x14ac:dyDescent="0.2">
      <c r="A861" s="413" t="s">
        <v>7740</v>
      </c>
      <c r="B861" s="413" t="s">
        <v>225</v>
      </c>
      <c r="C861" s="412">
        <v>43.987000000000002</v>
      </c>
      <c r="D861" s="412">
        <v>0</v>
      </c>
    </row>
    <row r="862" spans="1:4" x14ac:dyDescent="0.2">
      <c r="A862" s="413" t="s">
        <v>7741</v>
      </c>
      <c r="B862" s="413" t="s">
        <v>225</v>
      </c>
      <c r="C862" s="412">
        <v>29.425999999999998</v>
      </c>
      <c r="D862" s="412">
        <v>0</v>
      </c>
    </row>
    <row r="863" spans="1:4" x14ac:dyDescent="0.2">
      <c r="A863" s="413" t="s">
        <v>7742</v>
      </c>
      <c r="B863" s="413" t="s">
        <v>225</v>
      </c>
      <c r="C863" s="412">
        <v>53.021000000000001</v>
      </c>
      <c r="D863" s="412">
        <v>0</v>
      </c>
    </row>
    <row r="864" spans="1:4" x14ac:dyDescent="0.2">
      <c r="A864" s="413" t="s">
        <v>7743</v>
      </c>
      <c r="B864" s="413" t="s">
        <v>225</v>
      </c>
      <c r="C864" s="412">
        <v>41.418999999999997</v>
      </c>
      <c r="D864" s="412">
        <v>0</v>
      </c>
    </row>
    <row r="865" spans="1:4" x14ac:dyDescent="0.2">
      <c r="A865" s="413" t="s">
        <v>7744</v>
      </c>
      <c r="B865" s="413" t="s">
        <v>225</v>
      </c>
      <c r="C865" s="412">
        <v>18.190000000000001</v>
      </c>
      <c r="D865" s="412">
        <v>0</v>
      </c>
    </row>
    <row r="866" spans="1:4" x14ac:dyDescent="0.2">
      <c r="A866" s="413" t="s">
        <v>7745</v>
      </c>
      <c r="B866" s="413" t="s">
        <v>225</v>
      </c>
      <c r="C866" s="412">
        <v>33.415999999999997</v>
      </c>
      <c r="D866" s="412">
        <v>0</v>
      </c>
    </row>
    <row r="867" spans="1:4" x14ac:dyDescent="0.2">
      <c r="A867" s="413" t="s">
        <v>7746</v>
      </c>
      <c r="B867" s="413" t="s">
        <v>225</v>
      </c>
      <c r="C867" s="412">
        <v>30.725999999999999</v>
      </c>
      <c r="D867" s="412">
        <v>0</v>
      </c>
    </row>
    <row r="868" spans="1:4" x14ac:dyDescent="0.2">
      <c r="A868" s="413" t="s">
        <v>7747</v>
      </c>
      <c r="B868" s="413" t="s">
        <v>225</v>
      </c>
      <c r="C868" s="412">
        <v>20.190999999999999</v>
      </c>
      <c r="D868" s="412">
        <v>0</v>
      </c>
    </row>
    <row r="869" spans="1:4" x14ac:dyDescent="0.2">
      <c r="A869" s="413" t="s">
        <v>7748</v>
      </c>
      <c r="B869" s="413" t="s">
        <v>225</v>
      </c>
      <c r="C869" s="412">
        <v>46.244</v>
      </c>
      <c r="D869" s="412">
        <v>0</v>
      </c>
    </row>
    <row r="870" spans="1:4" x14ac:dyDescent="0.2">
      <c r="A870" s="413" t="s">
        <v>7749</v>
      </c>
      <c r="B870" s="413" t="s">
        <v>225</v>
      </c>
      <c r="C870" s="412">
        <v>22.29</v>
      </c>
      <c r="D870" s="412">
        <v>0</v>
      </c>
    </row>
    <row r="871" spans="1:4" x14ac:dyDescent="0.2">
      <c r="A871" s="413" t="s">
        <v>7750</v>
      </c>
      <c r="B871" s="413" t="s">
        <v>225</v>
      </c>
      <c r="C871" s="412">
        <v>20.507000000000001</v>
      </c>
      <c r="D871" s="412">
        <v>0</v>
      </c>
    </row>
    <row r="872" spans="1:4" x14ac:dyDescent="0.2">
      <c r="A872" s="413" t="s">
        <v>7751</v>
      </c>
      <c r="B872" s="413" t="s">
        <v>225</v>
      </c>
      <c r="C872" s="412">
        <v>27.138999999999999</v>
      </c>
      <c r="D872" s="412">
        <v>0</v>
      </c>
    </row>
    <row r="873" spans="1:4" x14ac:dyDescent="0.2">
      <c r="A873" s="413" t="s">
        <v>7752</v>
      </c>
      <c r="B873" s="413" t="s">
        <v>225</v>
      </c>
      <c r="C873" s="412">
        <v>33.720999999999997</v>
      </c>
      <c r="D873" s="412">
        <v>0</v>
      </c>
    </row>
    <row r="874" spans="1:4" x14ac:dyDescent="0.2">
      <c r="A874" s="413" t="s">
        <v>7753</v>
      </c>
      <c r="B874" s="413" t="s">
        <v>225</v>
      </c>
      <c r="C874" s="412">
        <v>30.670999999999999</v>
      </c>
      <c r="D874" s="412">
        <v>0</v>
      </c>
    </row>
    <row r="875" spans="1:4" x14ac:dyDescent="0.2">
      <c r="A875" s="413" t="s">
        <v>7754</v>
      </c>
      <c r="B875" s="413" t="s">
        <v>225</v>
      </c>
      <c r="C875" s="412">
        <v>43.603000000000002</v>
      </c>
      <c r="D875" s="412">
        <v>0</v>
      </c>
    </row>
    <row r="876" spans="1:4" x14ac:dyDescent="0.2">
      <c r="A876" s="413" t="s">
        <v>7755</v>
      </c>
      <c r="B876" s="413" t="s">
        <v>225</v>
      </c>
      <c r="C876" s="412">
        <v>78.555999999999997</v>
      </c>
      <c r="D876" s="412">
        <v>0</v>
      </c>
    </row>
    <row r="877" spans="1:4" x14ac:dyDescent="0.2">
      <c r="A877" s="413" t="s">
        <v>7756</v>
      </c>
      <c r="B877" s="413" t="s">
        <v>225</v>
      </c>
      <c r="C877" s="412">
        <v>6.35</v>
      </c>
      <c r="D877" s="412">
        <v>0</v>
      </c>
    </row>
    <row r="878" spans="1:4" x14ac:dyDescent="0.2">
      <c r="A878" s="413" t="s">
        <v>7757</v>
      </c>
      <c r="B878" s="413" t="s">
        <v>225</v>
      </c>
      <c r="C878" s="412">
        <v>35.087000000000003</v>
      </c>
      <c r="D878" s="412">
        <v>0</v>
      </c>
    </row>
    <row r="879" spans="1:4" x14ac:dyDescent="0.2">
      <c r="A879" s="413" t="s">
        <v>7758</v>
      </c>
      <c r="B879" s="413" t="s">
        <v>225</v>
      </c>
      <c r="C879" s="412">
        <v>22.692</v>
      </c>
      <c r="D879" s="412">
        <v>0</v>
      </c>
    </row>
    <row r="880" spans="1:4" x14ac:dyDescent="0.2">
      <c r="A880" s="413" t="s">
        <v>7759</v>
      </c>
      <c r="B880" s="413" t="s">
        <v>225</v>
      </c>
      <c r="C880" s="412">
        <v>8.5030000000000001</v>
      </c>
      <c r="D880" s="412">
        <v>0</v>
      </c>
    </row>
    <row r="881" spans="1:4" x14ac:dyDescent="0.2">
      <c r="A881" s="413" t="s">
        <v>7760</v>
      </c>
      <c r="B881" s="413" t="s">
        <v>225</v>
      </c>
      <c r="C881" s="412">
        <v>105.89</v>
      </c>
      <c r="D881" s="412">
        <v>0</v>
      </c>
    </row>
    <row r="882" spans="1:4" x14ac:dyDescent="0.2">
      <c r="A882" s="413" t="s">
        <v>7761</v>
      </c>
      <c r="B882" s="413" t="s">
        <v>225</v>
      </c>
      <c r="C882" s="412">
        <v>24.722999999999999</v>
      </c>
      <c r="D882" s="412">
        <v>0</v>
      </c>
    </row>
    <row r="883" spans="1:4" x14ac:dyDescent="0.2">
      <c r="A883" s="413" t="s">
        <v>7762</v>
      </c>
      <c r="B883" s="413" t="s">
        <v>225</v>
      </c>
      <c r="C883" s="412">
        <v>45.853999999999999</v>
      </c>
      <c r="D883" s="412">
        <v>0</v>
      </c>
    </row>
    <row r="884" spans="1:4" x14ac:dyDescent="0.2">
      <c r="A884" s="413" t="s">
        <v>7763</v>
      </c>
      <c r="B884" s="413" t="s">
        <v>225</v>
      </c>
      <c r="C884" s="412">
        <v>12.840999999999999</v>
      </c>
      <c r="D884" s="412">
        <v>0</v>
      </c>
    </row>
    <row r="885" spans="1:4" x14ac:dyDescent="0.2">
      <c r="A885" s="413" t="s">
        <v>7764</v>
      </c>
      <c r="B885" s="413" t="s">
        <v>225</v>
      </c>
      <c r="C885" s="412">
        <v>48.152999999999999</v>
      </c>
      <c r="D885" s="412">
        <v>0</v>
      </c>
    </row>
    <row r="886" spans="1:4" x14ac:dyDescent="0.2">
      <c r="A886" s="413" t="s">
        <v>7765</v>
      </c>
      <c r="B886" s="413" t="s">
        <v>225</v>
      </c>
      <c r="C886" s="412">
        <v>42.316000000000003</v>
      </c>
      <c r="D886" s="412">
        <v>0</v>
      </c>
    </row>
    <row r="887" spans="1:4" x14ac:dyDescent="0.2">
      <c r="A887" s="413" t="s">
        <v>7766</v>
      </c>
      <c r="B887" s="413" t="s">
        <v>225</v>
      </c>
      <c r="C887" s="412">
        <v>0</v>
      </c>
      <c r="D887" s="412">
        <v>0</v>
      </c>
    </row>
    <row r="888" spans="1:4" x14ac:dyDescent="0.2">
      <c r="A888" s="413" t="s">
        <v>7767</v>
      </c>
      <c r="B888" s="413" t="s">
        <v>225</v>
      </c>
      <c r="C888" s="412">
        <v>46.353999999999999</v>
      </c>
      <c r="D888" s="412">
        <v>0</v>
      </c>
    </row>
    <row r="889" spans="1:4" x14ac:dyDescent="0.2">
      <c r="A889" s="413" t="s">
        <v>7768</v>
      </c>
      <c r="B889" s="413" t="s">
        <v>225</v>
      </c>
      <c r="C889" s="412">
        <v>20.391999999999999</v>
      </c>
      <c r="D889" s="412">
        <v>0</v>
      </c>
    </row>
    <row r="890" spans="1:4" x14ac:dyDescent="0.2">
      <c r="A890" s="413" t="s">
        <v>7769</v>
      </c>
      <c r="B890" s="413" t="s">
        <v>225</v>
      </c>
      <c r="C890" s="412">
        <v>8.3510000000000009</v>
      </c>
      <c r="D890" s="412">
        <v>0</v>
      </c>
    </row>
    <row r="891" spans="1:4" x14ac:dyDescent="0.2">
      <c r="A891" s="413" t="s">
        <v>7770</v>
      </c>
      <c r="B891" s="413" t="s">
        <v>225</v>
      </c>
      <c r="C891" s="412">
        <v>37.82</v>
      </c>
      <c r="D891" s="412">
        <v>0</v>
      </c>
    </row>
    <row r="892" spans="1:4" x14ac:dyDescent="0.2">
      <c r="A892" s="413" t="s">
        <v>7771</v>
      </c>
      <c r="B892" s="413" t="s">
        <v>225</v>
      </c>
      <c r="C892" s="412">
        <v>34.557000000000002</v>
      </c>
      <c r="D892" s="412">
        <v>0</v>
      </c>
    </row>
    <row r="893" spans="1:4" x14ac:dyDescent="0.2">
      <c r="A893" s="413" t="s">
        <v>7772</v>
      </c>
      <c r="B893" s="413" t="s">
        <v>225</v>
      </c>
      <c r="C893" s="412">
        <v>64.453000000000003</v>
      </c>
      <c r="D893" s="412">
        <v>0</v>
      </c>
    </row>
    <row r="894" spans="1:4" x14ac:dyDescent="0.2">
      <c r="A894" s="413" t="s">
        <v>7773</v>
      </c>
      <c r="B894" s="413" t="s">
        <v>225</v>
      </c>
      <c r="C894" s="412">
        <v>26.968</v>
      </c>
      <c r="D894" s="412">
        <v>0</v>
      </c>
    </row>
    <row r="895" spans="1:4" x14ac:dyDescent="0.2">
      <c r="A895" s="413" t="s">
        <v>7774</v>
      </c>
      <c r="B895" s="413" t="s">
        <v>225</v>
      </c>
      <c r="C895" s="412">
        <v>35.258000000000003</v>
      </c>
      <c r="D895" s="412">
        <v>0</v>
      </c>
    </row>
    <row r="896" spans="1:4" x14ac:dyDescent="0.2">
      <c r="A896" s="413" t="s">
        <v>7775</v>
      </c>
      <c r="B896" s="413" t="s">
        <v>225</v>
      </c>
      <c r="C896" s="412">
        <v>14.292</v>
      </c>
      <c r="D896" s="412">
        <v>0</v>
      </c>
    </row>
    <row r="897" spans="1:4" x14ac:dyDescent="0.2">
      <c r="A897" s="413" t="s">
        <v>7776</v>
      </c>
      <c r="B897" s="413" t="s">
        <v>225</v>
      </c>
      <c r="C897" s="412">
        <v>17.257000000000001</v>
      </c>
      <c r="D897" s="412">
        <v>0</v>
      </c>
    </row>
    <row r="898" spans="1:4" x14ac:dyDescent="0.2">
      <c r="A898" s="413" t="s">
        <v>7777</v>
      </c>
      <c r="B898" s="413" t="s">
        <v>225</v>
      </c>
      <c r="C898" s="412">
        <v>1599.675</v>
      </c>
      <c r="D898" s="412">
        <v>0</v>
      </c>
    </row>
    <row r="899" spans="1:4" x14ac:dyDescent="0.2">
      <c r="A899" s="413" t="s">
        <v>7778</v>
      </c>
      <c r="B899" s="413" t="s">
        <v>225</v>
      </c>
      <c r="C899" s="412">
        <v>17.733000000000001</v>
      </c>
      <c r="D899" s="412">
        <v>0</v>
      </c>
    </row>
    <row r="900" spans="1:4" x14ac:dyDescent="0.2">
      <c r="A900" s="413" t="s">
        <v>7779</v>
      </c>
      <c r="B900" s="413" t="s">
        <v>225</v>
      </c>
      <c r="C900" s="412">
        <v>24.588999999999999</v>
      </c>
      <c r="D900" s="412">
        <v>0</v>
      </c>
    </row>
    <row r="901" spans="1:4" x14ac:dyDescent="0.2">
      <c r="A901" s="413" t="s">
        <v>7780</v>
      </c>
      <c r="B901" s="413" t="s">
        <v>225</v>
      </c>
      <c r="C901" s="412">
        <v>72.462000000000003</v>
      </c>
      <c r="D901" s="412">
        <v>0</v>
      </c>
    </row>
    <row r="902" spans="1:4" x14ac:dyDescent="0.2">
      <c r="A902" s="413" t="s">
        <v>7781</v>
      </c>
      <c r="B902" s="413" t="s">
        <v>225</v>
      </c>
      <c r="C902" s="412">
        <v>24.765999999999998</v>
      </c>
      <c r="D902" s="412">
        <v>0</v>
      </c>
    </row>
    <row r="903" spans="1:4" x14ac:dyDescent="0.2">
      <c r="A903" s="413" t="s">
        <v>7782</v>
      </c>
      <c r="B903" s="413" t="s">
        <v>225</v>
      </c>
      <c r="C903" s="412">
        <v>33.904000000000003</v>
      </c>
      <c r="D903" s="412">
        <v>0</v>
      </c>
    </row>
    <row r="904" spans="1:4" x14ac:dyDescent="0.2">
      <c r="A904" s="413" t="s">
        <v>7783</v>
      </c>
      <c r="B904" s="413" t="s">
        <v>225</v>
      </c>
      <c r="C904" s="412">
        <v>43.554000000000002</v>
      </c>
      <c r="D904" s="412">
        <v>0</v>
      </c>
    </row>
    <row r="905" spans="1:4" x14ac:dyDescent="0.2">
      <c r="A905" s="413" t="s">
        <v>7784</v>
      </c>
      <c r="B905" s="413" t="s">
        <v>225</v>
      </c>
      <c r="C905" s="412">
        <v>21.039000000000001</v>
      </c>
      <c r="D905" s="412">
        <v>0</v>
      </c>
    </row>
    <row r="906" spans="1:4" x14ac:dyDescent="0.2">
      <c r="A906" s="413" t="s">
        <v>7785</v>
      </c>
      <c r="B906" s="413" t="s">
        <v>225</v>
      </c>
      <c r="C906" s="412">
        <v>21.306999999999999</v>
      </c>
      <c r="D906" s="412">
        <v>0</v>
      </c>
    </row>
    <row r="907" spans="1:4" x14ac:dyDescent="0.2">
      <c r="A907" s="413" t="s">
        <v>7786</v>
      </c>
      <c r="B907" s="413" t="s">
        <v>225</v>
      </c>
      <c r="C907" s="412">
        <v>47.183999999999997</v>
      </c>
      <c r="D907" s="412">
        <v>0</v>
      </c>
    </row>
    <row r="908" spans="1:4" x14ac:dyDescent="0.2">
      <c r="A908" s="413" t="s">
        <v>7787</v>
      </c>
      <c r="B908" s="413" t="s">
        <v>225</v>
      </c>
      <c r="C908" s="412">
        <v>51.85</v>
      </c>
      <c r="D908" s="412">
        <v>0</v>
      </c>
    </row>
    <row r="909" spans="1:4" x14ac:dyDescent="0.2">
      <c r="A909" s="413" t="s">
        <v>7788</v>
      </c>
      <c r="B909" s="413" t="s">
        <v>225</v>
      </c>
      <c r="C909" s="412">
        <v>55.692999999999998</v>
      </c>
      <c r="D909" s="412">
        <v>0</v>
      </c>
    </row>
    <row r="910" spans="1:4" x14ac:dyDescent="0.2">
      <c r="A910" s="413" t="s">
        <v>7789</v>
      </c>
      <c r="B910" s="413" t="s">
        <v>225</v>
      </c>
      <c r="C910" s="412">
        <v>60.036000000000001</v>
      </c>
      <c r="D910" s="412">
        <v>0</v>
      </c>
    </row>
    <row r="911" spans="1:4" x14ac:dyDescent="0.2">
      <c r="A911" s="413" t="s">
        <v>7790</v>
      </c>
      <c r="B911" s="413" t="s">
        <v>225</v>
      </c>
      <c r="C911" s="412">
        <v>65.141999999999996</v>
      </c>
      <c r="D911" s="412">
        <v>0</v>
      </c>
    </row>
    <row r="912" spans="1:4" x14ac:dyDescent="0.2">
      <c r="A912" s="413" t="s">
        <v>7791</v>
      </c>
      <c r="B912" s="413" t="s">
        <v>225</v>
      </c>
      <c r="C912" s="412">
        <v>80.807000000000002</v>
      </c>
      <c r="D912" s="412">
        <v>0</v>
      </c>
    </row>
    <row r="913" spans="1:4" x14ac:dyDescent="0.2">
      <c r="A913" s="413" t="s">
        <v>7792</v>
      </c>
      <c r="B913" s="413" t="s">
        <v>225</v>
      </c>
      <c r="C913" s="412">
        <v>17.434000000000001</v>
      </c>
      <c r="D913" s="412">
        <v>0</v>
      </c>
    </row>
    <row r="914" spans="1:4" x14ac:dyDescent="0.2">
      <c r="A914" s="413" t="s">
        <v>7793</v>
      </c>
      <c r="B914" s="413" t="s">
        <v>225</v>
      </c>
      <c r="C914" s="412">
        <v>28.292000000000002</v>
      </c>
      <c r="D914" s="412">
        <v>0</v>
      </c>
    </row>
    <row r="915" spans="1:4" x14ac:dyDescent="0.2">
      <c r="A915" s="413" t="s">
        <v>7794</v>
      </c>
      <c r="B915" s="413" t="s">
        <v>225</v>
      </c>
      <c r="C915" s="412">
        <v>22.283000000000001</v>
      </c>
      <c r="D915" s="412">
        <v>0</v>
      </c>
    </row>
    <row r="916" spans="1:4" x14ac:dyDescent="0.2">
      <c r="A916" s="413" t="s">
        <v>7795</v>
      </c>
      <c r="B916" s="413" t="s">
        <v>225</v>
      </c>
      <c r="C916" s="412">
        <v>35.087000000000003</v>
      </c>
      <c r="D916" s="412">
        <v>0</v>
      </c>
    </row>
    <row r="917" spans="1:4" x14ac:dyDescent="0.2">
      <c r="A917" s="413" t="s">
        <v>7796</v>
      </c>
      <c r="B917" s="413" t="s">
        <v>225</v>
      </c>
      <c r="C917" s="412">
        <v>126.264</v>
      </c>
      <c r="D917" s="412">
        <v>0</v>
      </c>
    </row>
    <row r="918" spans="1:4" x14ac:dyDescent="0.2">
      <c r="A918" s="413" t="s">
        <v>7797</v>
      </c>
      <c r="B918" s="413" t="s">
        <v>225</v>
      </c>
      <c r="C918" s="412">
        <v>51.21</v>
      </c>
      <c r="D918" s="412">
        <v>0</v>
      </c>
    </row>
    <row r="919" spans="1:4" x14ac:dyDescent="0.2">
      <c r="A919" s="413" t="s">
        <v>7798</v>
      </c>
      <c r="B919" s="413" t="s">
        <v>225</v>
      </c>
      <c r="C919" s="412">
        <v>17.617000000000001</v>
      </c>
      <c r="D919" s="412">
        <v>0</v>
      </c>
    </row>
    <row r="920" spans="1:4" x14ac:dyDescent="0.2">
      <c r="A920" s="413" t="s">
        <v>7799</v>
      </c>
      <c r="B920" s="413" t="s">
        <v>225</v>
      </c>
      <c r="C920" s="412">
        <v>51.972000000000001</v>
      </c>
      <c r="D920" s="412">
        <v>0</v>
      </c>
    </row>
    <row r="921" spans="1:4" x14ac:dyDescent="0.2">
      <c r="A921" s="413" t="s">
        <v>7800</v>
      </c>
      <c r="B921" s="413" t="s">
        <v>225</v>
      </c>
      <c r="C921" s="412">
        <v>15.11</v>
      </c>
      <c r="D921" s="412">
        <v>0</v>
      </c>
    </row>
    <row r="922" spans="1:4" x14ac:dyDescent="0.2">
      <c r="A922" s="413" t="s">
        <v>7801</v>
      </c>
      <c r="B922" s="413" t="s">
        <v>225</v>
      </c>
      <c r="C922" s="412">
        <v>14.494</v>
      </c>
      <c r="D922" s="412">
        <v>0</v>
      </c>
    </row>
    <row r="923" spans="1:4" x14ac:dyDescent="0.2">
      <c r="A923" s="413" t="s">
        <v>7802</v>
      </c>
      <c r="B923" s="413" t="s">
        <v>225</v>
      </c>
      <c r="C923" s="412">
        <v>37.716000000000001</v>
      </c>
      <c r="D923" s="412">
        <v>0</v>
      </c>
    </row>
    <row r="924" spans="1:4" x14ac:dyDescent="0.2">
      <c r="A924" s="413" t="s">
        <v>7803</v>
      </c>
      <c r="B924" s="413" t="s">
        <v>225</v>
      </c>
      <c r="C924" s="412">
        <v>17.225999999999999</v>
      </c>
      <c r="D924" s="412">
        <v>0</v>
      </c>
    </row>
    <row r="925" spans="1:4" x14ac:dyDescent="0.2">
      <c r="A925" s="413" t="s">
        <v>7804</v>
      </c>
      <c r="B925" s="413" t="s">
        <v>225</v>
      </c>
      <c r="C925" s="412">
        <v>34.604999999999997</v>
      </c>
      <c r="D925" s="412">
        <v>0</v>
      </c>
    </row>
    <row r="926" spans="1:4" x14ac:dyDescent="0.2">
      <c r="A926" s="413" t="s">
        <v>7805</v>
      </c>
      <c r="B926" s="413" t="s">
        <v>225</v>
      </c>
      <c r="C926" s="412">
        <v>400.73099999999999</v>
      </c>
      <c r="D926" s="412">
        <v>0</v>
      </c>
    </row>
    <row r="927" spans="1:4" x14ac:dyDescent="0.2">
      <c r="A927" s="413" t="s">
        <v>7806</v>
      </c>
      <c r="B927" s="413" t="s">
        <v>225</v>
      </c>
      <c r="C927" s="412">
        <v>31.202000000000002</v>
      </c>
      <c r="D927" s="412">
        <v>0</v>
      </c>
    </row>
    <row r="928" spans="1:4" x14ac:dyDescent="0.2">
      <c r="A928" s="413" t="s">
        <v>7807</v>
      </c>
      <c r="B928" s="413" t="s">
        <v>225</v>
      </c>
      <c r="C928" s="412">
        <v>39.076999999999998</v>
      </c>
      <c r="D928" s="412">
        <v>0</v>
      </c>
    </row>
    <row r="929" spans="1:4" x14ac:dyDescent="0.2">
      <c r="A929" s="413" t="s">
        <v>7808</v>
      </c>
      <c r="B929" s="413" t="s">
        <v>225</v>
      </c>
      <c r="C929" s="412">
        <v>9.1379999999999999</v>
      </c>
      <c r="D929" s="412">
        <v>0</v>
      </c>
    </row>
    <row r="930" spans="1:4" x14ac:dyDescent="0.2">
      <c r="A930" s="413" t="s">
        <v>7809</v>
      </c>
      <c r="B930" s="413" t="s">
        <v>225</v>
      </c>
      <c r="C930" s="412">
        <v>21.722000000000001</v>
      </c>
      <c r="D930" s="412">
        <v>0</v>
      </c>
    </row>
    <row r="931" spans="1:4" x14ac:dyDescent="0.2">
      <c r="A931" s="413" t="s">
        <v>7810</v>
      </c>
      <c r="B931" s="413" t="s">
        <v>225</v>
      </c>
      <c r="C931" s="412">
        <v>29.248999999999999</v>
      </c>
      <c r="D931" s="412">
        <v>0</v>
      </c>
    </row>
    <row r="932" spans="1:4" x14ac:dyDescent="0.2">
      <c r="A932" s="413" t="s">
        <v>7811</v>
      </c>
      <c r="B932" s="413" t="s">
        <v>225</v>
      </c>
      <c r="C932" s="412">
        <v>14.196</v>
      </c>
      <c r="D932" s="412">
        <v>0</v>
      </c>
    </row>
    <row r="933" spans="1:4" x14ac:dyDescent="0.2">
      <c r="A933" s="413" t="s">
        <v>7812</v>
      </c>
      <c r="B933" s="413" t="s">
        <v>225</v>
      </c>
      <c r="C933" s="412">
        <v>28.236999999999998</v>
      </c>
      <c r="D933" s="412">
        <v>0</v>
      </c>
    </row>
    <row r="934" spans="1:4" x14ac:dyDescent="0.2">
      <c r="A934" s="413" t="s">
        <v>7813</v>
      </c>
      <c r="B934" s="413" t="s">
        <v>225</v>
      </c>
      <c r="C934" s="412">
        <v>28.64</v>
      </c>
      <c r="D934" s="412">
        <v>0</v>
      </c>
    </row>
    <row r="935" spans="1:4" x14ac:dyDescent="0.2">
      <c r="A935" s="413" t="s">
        <v>7814</v>
      </c>
      <c r="B935" s="413" t="s">
        <v>225</v>
      </c>
      <c r="C935" s="412">
        <v>41.828000000000003</v>
      </c>
      <c r="D935" s="412">
        <v>0</v>
      </c>
    </row>
    <row r="936" spans="1:4" x14ac:dyDescent="0.2">
      <c r="A936" s="413" t="s">
        <v>7815</v>
      </c>
      <c r="B936" s="413" t="s">
        <v>225</v>
      </c>
      <c r="C936" s="412">
        <v>39.625999999999998</v>
      </c>
      <c r="D936" s="412">
        <v>0</v>
      </c>
    </row>
    <row r="937" spans="1:4" x14ac:dyDescent="0.2">
      <c r="A937" s="413" t="s">
        <v>7816</v>
      </c>
      <c r="B937" s="413" t="s">
        <v>225</v>
      </c>
      <c r="C937" s="412">
        <v>40.363999999999997</v>
      </c>
      <c r="D937" s="412">
        <v>0</v>
      </c>
    </row>
    <row r="938" spans="1:4" x14ac:dyDescent="0.2">
      <c r="A938" s="413" t="s">
        <v>7817</v>
      </c>
      <c r="B938" s="413" t="s">
        <v>225</v>
      </c>
      <c r="C938" s="412">
        <v>55.62</v>
      </c>
      <c r="D938" s="412">
        <v>0</v>
      </c>
    </row>
    <row r="939" spans="1:4" x14ac:dyDescent="0.2">
      <c r="A939" s="413" t="s">
        <v>7818</v>
      </c>
      <c r="B939" s="413" t="s">
        <v>225</v>
      </c>
      <c r="C939" s="412">
        <v>36.033000000000001</v>
      </c>
      <c r="D939" s="412">
        <v>0</v>
      </c>
    </row>
    <row r="940" spans="1:4" x14ac:dyDescent="0.2">
      <c r="A940" s="413" t="s">
        <v>7819</v>
      </c>
      <c r="B940" s="413" t="s">
        <v>225</v>
      </c>
      <c r="C940" s="412">
        <v>41.523000000000003</v>
      </c>
      <c r="D940" s="412">
        <v>0</v>
      </c>
    </row>
    <row r="941" spans="1:4" x14ac:dyDescent="0.2">
      <c r="A941" s="413" t="s">
        <v>7820</v>
      </c>
      <c r="B941" s="413" t="s">
        <v>225</v>
      </c>
      <c r="C941" s="412">
        <v>34.226999999999997</v>
      </c>
      <c r="D941" s="412">
        <v>0</v>
      </c>
    </row>
    <row r="942" spans="1:4" x14ac:dyDescent="0.2">
      <c r="A942" s="413" t="s">
        <v>7821</v>
      </c>
      <c r="B942" s="413" t="s">
        <v>225</v>
      </c>
      <c r="C942" s="412">
        <v>27.542000000000002</v>
      </c>
      <c r="D942" s="412">
        <v>0</v>
      </c>
    </row>
    <row r="943" spans="1:4" x14ac:dyDescent="0.2">
      <c r="A943" s="413" t="s">
        <v>7822</v>
      </c>
      <c r="B943" s="413" t="s">
        <v>225</v>
      </c>
      <c r="C943" s="412">
        <v>32.390999999999998</v>
      </c>
      <c r="D943" s="412">
        <v>0</v>
      </c>
    </row>
    <row r="944" spans="1:4" x14ac:dyDescent="0.2">
      <c r="A944" s="413" t="s">
        <v>7823</v>
      </c>
      <c r="B944" s="413" t="s">
        <v>225</v>
      </c>
      <c r="C944" s="412">
        <v>0</v>
      </c>
      <c r="D944" s="412">
        <v>0</v>
      </c>
    </row>
    <row r="945" spans="1:4" x14ac:dyDescent="0.2">
      <c r="A945" s="413" t="s">
        <v>7824</v>
      </c>
      <c r="B945" s="413" t="s">
        <v>225</v>
      </c>
      <c r="C945" s="412">
        <v>29.561</v>
      </c>
      <c r="D945" s="412">
        <v>0</v>
      </c>
    </row>
    <row r="946" spans="1:4" x14ac:dyDescent="0.2">
      <c r="A946" s="413" t="s">
        <v>7825</v>
      </c>
      <c r="B946" s="413" t="s">
        <v>225</v>
      </c>
      <c r="C946" s="412">
        <v>43.31</v>
      </c>
      <c r="D946" s="412">
        <v>0</v>
      </c>
    </row>
    <row r="947" spans="1:4" x14ac:dyDescent="0.2">
      <c r="A947" s="413" t="s">
        <v>7826</v>
      </c>
      <c r="B947" s="413" t="s">
        <v>225</v>
      </c>
      <c r="C947" s="412">
        <v>7.8810000000000002</v>
      </c>
      <c r="D947" s="412">
        <v>0</v>
      </c>
    </row>
    <row r="948" spans="1:4" x14ac:dyDescent="0.2">
      <c r="A948" s="413" t="s">
        <v>7827</v>
      </c>
      <c r="B948" s="413" t="s">
        <v>225</v>
      </c>
      <c r="C948" s="412">
        <v>28.731000000000002</v>
      </c>
      <c r="D948" s="412">
        <v>0</v>
      </c>
    </row>
    <row r="949" spans="1:4" x14ac:dyDescent="0.2">
      <c r="A949" s="413" t="s">
        <v>7828</v>
      </c>
      <c r="B949" s="413" t="s">
        <v>225</v>
      </c>
      <c r="C949" s="412">
        <v>31.702000000000002</v>
      </c>
      <c r="D949" s="412">
        <v>0</v>
      </c>
    </row>
    <row r="950" spans="1:4" x14ac:dyDescent="0.2">
      <c r="A950" s="413" t="s">
        <v>7829</v>
      </c>
      <c r="B950" s="413" t="s">
        <v>225</v>
      </c>
      <c r="C950" s="412">
        <v>30.14</v>
      </c>
      <c r="D950" s="412">
        <v>0</v>
      </c>
    </row>
    <row r="951" spans="1:4" x14ac:dyDescent="0.2">
      <c r="A951" s="413" t="s">
        <v>7830</v>
      </c>
      <c r="B951" s="413" t="s">
        <v>225</v>
      </c>
      <c r="C951" s="412">
        <v>13.335000000000001</v>
      </c>
      <c r="D951" s="412">
        <v>0</v>
      </c>
    </row>
    <row r="952" spans="1:4" x14ac:dyDescent="0.2">
      <c r="A952" s="413" t="s">
        <v>7831</v>
      </c>
      <c r="B952" s="413" t="s">
        <v>225</v>
      </c>
      <c r="C952" s="412">
        <v>16.920999999999999</v>
      </c>
      <c r="D952" s="412">
        <v>0</v>
      </c>
    </row>
    <row r="953" spans="1:4" x14ac:dyDescent="0.2">
      <c r="A953" s="413" t="s">
        <v>7832</v>
      </c>
      <c r="B953" s="413" t="s">
        <v>225</v>
      </c>
      <c r="C953" s="412">
        <v>58.816000000000003</v>
      </c>
      <c r="D953" s="412">
        <v>0</v>
      </c>
    </row>
    <row r="954" spans="1:4" x14ac:dyDescent="0.2">
      <c r="A954" s="413" t="s">
        <v>7833</v>
      </c>
      <c r="B954" s="413" t="s">
        <v>225</v>
      </c>
      <c r="C954" s="412">
        <v>133.23599999999999</v>
      </c>
      <c r="D954" s="412">
        <v>0</v>
      </c>
    </row>
    <row r="955" spans="1:4" x14ac:dyDescent="0.2">
      <c r="A955" s="413" t="s">
        <v>7834</v>
      </c>
      <c r="B955" s="413" t="s">
        <v>225</v>
      </c>
      <c r="C955" s="412">
        <v>44.798000000000002</v>
      </c>
      <c r="D955" s="412">
        <v>0</v>
      </c>
    </row>
    <row r="956" spans="1:4" x14ac:dyDescent="0.2">
      <c r="A956" s="413" t="s">
        <v>7835</v>
      </c>
      <c r="B956" s="413" t="s">
        <v>225</v>
      </c>
      <c r="C956" s="412">
        <v>0</v>
      </c>
      <c r="D956" s="412">
        <v>0</v>
      </c>
    </row>
    <row r="957" spans="1:4" x14ac:dyDescent="0.2">
      <c r="A957" s="413" t="s">
        <v>7836</v>
      </c>
      <c r="B957" s="413" t="s">
        <v>225</v>
      </c>
      <c r="C957" s="412">
        <v>24.736000000000001</v>
      </c>
      <c r="D957" s="412">
        <v>0</v>
      </c>
    </row>
    <row r="958" spans="1:4" x14ac:dyDescent="0.2">
      <c r="A958" s="413" t="s">
        <v>7837</v>
      </c>
      <c r="B958" s="413" t="s">
        <v>225</v>
      </c>
      <c r="C958" s="412">
        <v>37.6</v>
      </c>
      <c r="D958" s="412">
        <v>0</v>
      </c>
    </row>
    <row r="959" spans="1:4" x14ac:dyDescent="0.2">
      <c r="A959" s="413" t="s">
        <v>7838</v>
      </c>
      <c r="B959" s="413" t="s">
        <v>225</v>
      </c>
      <c r="C959" s="412">
        <v>58.066000000000003</v>
      </c>
      <c r="D959" s="412">
        <v>0</v>
      </c>
    </row>
    <row r="960" spans="1:4" x14ac:dyDescent="0.2">
      <c r="A960" s="413" t="s">
        <v>7839</v>
      </c>
      <c r="B960" s="413" t="s">
        <v>225</v>
      </c>
      <c r="C960" s="412">
        <v>32.787999999999997</v>
      </c>
      <c r="D960" s="412">
        <v>0</v>
      </c>
    </row>
    <row r="961" spans="1:4" x14ac:dyDescent="0.2">
      <c r="A961" s="413" t="s">
        <v>7840</v>
      </c>
      <c r="B961" s="413" t="s">
        <v>225</v>
      </c>
      <c r="C961" s="412">
        <v>48.8</v>
      </c>
      <c r="D961" s="412">
        <v>0</v>
      </c>
    </row>
    <row r="962" spans="1:4" x14ac:dyDescent="0.2">
      <c r="A962" s="413" t="s">
        <v>7841</v>
      </c>
      <c r="B962" s="413" t="s">
        <v>225</v>
      </c>
      <c r="C962" s="412">
        <v>15.97</v>
      </c>
      <c r="D962" s="412">
        <v>0</v>
      </c>
    </row>
    <row r="963" spans="1:4" x14ac:dyDescent="0.2">
      <c r="A963" s="413" t="s">
        <v>7842</v>
      </c>
      <c r="B963" s="413" t="s">
        <v>225</v>
      </c>
      <c r="C963" s="412">
        <v>26.358000000000001</v>
      </c>
      <c r="D963" s="412">
        <v>0</v>
      </c>
    </row>
    <row r="964" spans="1:4" x14ac:dyDescent="0.2">
      <c r="A964" s="413" t="s">
        <v>7843</v>
      </c>
      <c r="B964" s="413" t="s">
        <v>225</v>
      </c>
      <c r="C964" s="412">
        <v>40.107999999999997</v>
      </c>
      <c r="D964" s="412">
        <v>0</v>
      </c>
    </row>
    <row r="965" spans="1:4" x14ac:dyDescent="0.2">
      <c r="A965" s="413" t="s">
        <v>7844</v>
      </c>
      <c r="B965" s="413" t="s">
        <v>225</v>
      </c>
      <c r="C965" s="412">
        <v>9.9130000000000003</v>
      </c>
      <c r="D965" s="412">
        <v>0</v>
      </c>
    </row>
    <row r="966" spans="1:4" x14ac:dyDescent="0.2">
      <c r="A966" s="413" t="s">
        <v>7845</v>
      </c>
      <c r="B966" s="413" t="s">
        <v>225</v>
      </c>
      <c r="C966" s="412">
        <v>12.571999999999999</v>
      </c>
      <c r="D966" s="412">
        <v>0</v>
      </c>
    </row>
    <row r="967" spans="1:4" x14ac:dyDescent="0.2">
      <c r="A967" s="413" t="s">
        <v>7846</v>
      </c>
      <c r="B967" s="413" t="s">
        <v>225</v>
      </c>
      <c r="C967" s="412">
        <v>42.426000000000002</v>
      </c>
      <c r="D967" s="412">
        <v>0</v>
      </c>
    </row>
    <row r="968" spans="1:4" x14ac:dyDescent="0.2">
      <c r="A968" s="413" t="s">
        <v>7847</v>
      </c>
      <c r="B968" s="413" t="s">
        <v>225</v>
      </c>
      <c r="C968" s="412">
        <v>29.585000000000001</v>
      </c>
      <c r="D968" s="412">
        <v>0</v>
      </c>
    </row>
    <row r="969" spans="1:4" x14ac:dyDescent="0.2">
      <c r="A969" s="413" t="s">
        <v>7848</v>
      </c>
      <c r="B969" s="413" t="s">
        <v>225</v>
      </c>
      <c r="C969" s="412">
        <v>36.143000000000001</v>
      </c>
      <c r="D969" s="412">
        <v>0</v>
      </c>
    </row>
    <row r="970" spans="1:4" x14ac:dyDescent="0.2">
      <c r="A970" s="413" t="s">
        <v>7849</v>
      </c>
      <c r="B970" s="413" t="s">
        <v>225</v>
      </c>
      <c r="C970" s="412">
        <v>42.174999999999997</v>
      </c>
      <c r="D970" s="412">
        <v>0</v>
      </c>
    </row>
    <row r="971" spans="1:4" x14ac:dyDescent="0.2">
      <c r="A971" s="413" t="s">
        <v>7850</v>
      </c>
      <c r="B971" s="413" t="s">
        <v>225</v>
      </c>
      <c r="C971" s="412">
        <v>23.137</v>
      </c>
      <c r="D971" s="412">
        <v>0</v>
      </c>
    </row>
    <row r="972" spans="1:4" x14ac:dyDescent="0.2">
      <c r="A972" s="413" t="s">
        <v>7851</v>
      </c>
      <c r="B972" s="413" t="s">
        <v>225</v>
      </c>
      <c r="C972" s="412">
        <v>32.024999999999999</v>
      </c>
      <c r="D972" s="412">
        <v>0</v>
      </c>
    </row>
    <row r="973" spans="1:4" x14ac:dyDescent="0.2">
      <c r="A973" s="413" t="s">
        <v>7852</v>
      </c>
      <c r="B973" s="413" t="s">
        <v>225</v>
      </c>
      <c r="C973" s="412">
        <v>17.385000000000002</v>
      </c>
      <c r="D973" s="412">
        <v>0</v>
      </c>
    </row>
    <row r="974" spans="1:4" x14ac:dyDescent="0.2">
      <c r="A974" s="413" t="s">
        <v>7853</v>
      </c>
      <c r="B974" s="413" t="s">
        <v>225</v>
      </c>
      <c r="C974" s="412">
        <v>56.631999999999998</v>
      </c>
      <c r="D974" s="412">
        <v>0</v>
      </c>
    </row>
    <row r="975" spans="1:4" x14ac:dyDescent="0.2">
      <c r="A975" s="413" t="s">
        <v>7854</v>
      </c>
      <c r="B975" s="413" t="s">
        <v>225</v>
      </c>
      <c r="C975" s="412">
        <v>17.498999999999999</v>
      </c>
      <c r="D975" s="412">
        <v>0</v>
      </c>
    </row>
    <row r="976" spans="1:4" x14ac:dyDescent="0.2">
      <c r="A976" s="413" t="s">
        <v>7855</v>
      </c>
      <c r="B976" s="413" t="s">
        <v>225</v>
      </c>
      <c r="C976" s="412">
        <v>16.018999999999998</v>
      </c>
      <c r="D976" s="412">
        <v>0</v>
      </c>
    </row>
    <row r="977" spans="1:4" x14ac:dyDescent="0.2">
      <c r="A977" s="413" t="s">
        <v>7856</v>
      </c>
      <c r="B977" s="413" t="s">
        <v>225</v>
      </c>
      <c r="C977" s="412">
        <v>32.073999999999998</v>
      </c>
      <c r="D977" s="412">
        <v>0</v>
      </c>
    </row>
    <row r="978" spans="1:4" x14ac:dyDescent="0.2">
      <c r="A978" s="413" t="s">
        <v>7857</v>
      </c>
      <c r="B978" s="413" t="s">
        <v>225</v>
      </c>
      <c r="C978" s="412">
        <v>42.456000000000003</v>
      </c>
      <c r="D978" s="412">
        <v>0</v>
      </c>
    </row>
    <row r="979" spans="1:4" x14ac:dyDescent="0.2">
      <c r="A979" s="413" t="s">
        <v>7858</v>
      </c>
      <c r="B979" s="413" t="s">
        <v>225</v>
      </c>
      <c r="C979" s="412">
        <v>15.573</v>
      </c>
      <c r="D979" s="412">
        <v>0</v>
      </c>
    </row>
    <row r="980" spans="1:4" x14ac:dyDescent="0.2">
      <c r="A980" s="413" t="s">
        <v>7859</v>
      </c>
      <c r="B980" s="413" t="s">
        <v>225</v>
      </c>
      <c r="C980" s="412">
        <v>71.546999999999997</v>
      </c>
      <c r="D980" s="412">
        <v>0</v>
      </c>
    </row>
    <row r="981" spans="1:4" x14ac:dyDescent="0.2">
      <c r="A981" s="413" t="s">
        <v>7860</v>
      </c>
      <c r="B981" s="413" t="s">
        <v>225</v>
      </c>
      <c r="C981" s="412">
        <v>49.104999999999997</v>
      </c>
      <c r="D981" s="412">
        <v>0</v>
      </c>
    </row>
    <row r="982" spans="1:4" x14ac:dyDescent="0.2">
      <c r="A982" s="413" t="s">
        <v>7861</v>
      </c>
      <c r="B982" s="413" t="s">
        <v>225</v>
      </c>
      <c r="C982" s="412">
        <v>52.673999999999999</v>
      </c>
      <c r="D982" s="412">
        <v>0</v>
      </c>
    </row>
    <row r="983" spans="1:4" x14ac:dyDescent="0.2">
      <c r="A983" s="413" t="s">
        <v>7862</v>
      </c>
      <c r="B983" s="413" t="s">
        <v>225</v>
      </c>
      <c r="C983" s="412">
        <v>11.071999999999999</v>
      </c>
      <c r="D983" s="412">
        <v>0</v>
      </c>
    </row>
    <row r="984" spans="1:4" x14ac:dyDescent="0.2">
      <c r="A984" s="413" t="s">
        <v>7863</v>
      </c>
      <c r="B984" s="413" t="s">
        <v>225</v>
      </c>
      <c r="C984" s="412">
        <v>34.110999999999997</v>
      </c>
      <c r="D984" s="412">
        <v>0</v>
      </c>
    </row>
    <row r="985" spans="1:4" x14ac:dyDescent="0.2">
      <c r="A985" s="413" t="s">
        <v>7864</v>
      </c>
      <c r="B985" s="413" t="s">
        <v>225</v>
      </c>
      <c r="C985" s="412">
        <v>4.9109999999999996</v>
      </c>
      <c r="D985" s="412">
        <v>0</v>
      </c>
    </row>
    <row r="986" spans="1:4" x14ac:dyDescent="0.2">
      <c r="A986" s="413" t="s">
        <v>7865</v>
      </c>
      <c r="B986" s="413" t="s">
        <v>225</v>
      </c>
      <c r="C986" s="412">
        <v>7.07</v>
      </c>
      <c r="D986" s="412">
        <v>0</v>
      </c>
    </row>
    <row r="987" spans="1:4" x14ac:dyDescent="0.2">
      <c r="A987" s="413" t="s">
        <v>7866</v>
      </c>
      <c r="B987" s="413" t="s">
        <v>225</v>
      </c>
      <c r="C987" s="412">
        <v>24.193000000000001</v>
      </c>
      <c r="D987" s="412">
        <v>0</v>
      </c>
    </row>
    <row r="988" spans="1:4" x14ac:dyDescent="0.2">
      <c r="A988" s="413" t="s">
        <v>7867</v>
      </c>
      <c r="B988" s="413" t="s">
        <v>225</v>
      </c>
      <c r="C988" s="412">
        <v>77.561999999999998</v>
      </c>
      <c r="D988" s="412">
        <v>0</v>
      </c>
    </row>
    <row r="989" spans="1:4" x14ac:dyDescent="0.2">
      <c r="A989" s="413" t="s">
        <v>7868</v>
      </c>
      <c r="B989" s="413" t="s">
        <v>225</v>
      </c>
      <c r="C989" s="412">
        <v>75.816999999999993</v>
      </c>
      <c r="D989" s="412">
        <v>0</v>
      </c>
    </row>
    <row r="990" spans="1:4" x14ac:dyDescent="0.2">
      <c r="A990" s="413" t="s">
        <v>7869</v>
      </c>
      <c r="B990" s="413" t="s">
        <v>225</v>
      </c>
      <c r="C990" s="412">
        <v>21.495999999999999</v>
      </c>
      <c r="D990" s="412">
        <v>0</v>
      </c>
    </row>
    <row r="991" spans="1:4" x14ac:dyDescent="0.2">
      <c r="A991" s="413" t="s">
        <v>7870</v>
      </c>
      <c r="B991" s="413" t="s">
        <v>225</v>
      </c>
      <c r="C991" s="412">
        <v>24.632000000000001</v>
      </c>
      <c r="D991" s="412">
        <v>0</v>
      </c>
    </row>
    <row r="992" spans="1:4" x14ac:dyDescent="0.2">
      <c r="A992" s="413" t="s">
        <v>7871</v>
      </c>
      <c r="B992" s="413" t="s">
        <v>225</v>
      </c>
      <c r="C992" s="412">
        <v>230.946</v>
      </c>
      <c r="D992" s="412">
        <v>0</v>
      </c>
    </row>
    <row r="993" spans="1:4" x14ac:dyDescent="0.2">
      <c r="A993" s="413" t="s">
        <v>7872</v>
      </c>
      <c r="B993" s="413" t="s">
        <v>225</v>
      </c>
      <c r="C993" s="412">
        <v>47.372999999999998</v>
      </c>
      <c r="D993" s="412">
        <v>0</v>
      </c>
    </row>
    <row r="994" spans="1:4" x14ac:dyDescent="0.2">
      <c r="A994" s="413" t="s">
        <v>7873</v>
      </c>
      <c r="B994" s="413" t="s">
        <v>225</v>
      </c>
      <c r="C994" s="412">
        <v>20.581</v>
      </c>
      <c r="D994" s="412">
        <v>0</v>
      </c>
    </row>
    <row r="995" spans="1:4" x14ac:dyDescent="0.2">
      <c r="A995" s="413" t="s">
        <v>7874</v>
      </c>
      <c r="B995" s="413" t="s">
        <v>225</v>
      </c>
      <c r="C995" s="412">
        <v>27.31</v>
      </c>
      <c r="D995" s="412">
        <v>0</v>
      </c>
    </row>
    <row r="996" spans="1:4" x14ac:dyDescent="0.2">
      <c r="A996" s="413" t="s">
        <v>7875</v>
      </c>
      <c r="B996" s="413" t="s">
        <v>225</v>
      </c>
      <c r="C996" s="412">
        <v>10.71</v>
      </c>
      <c r="D996" s="412">
        <v>0</v>
      </c>
    </row>
    <row r="997" spans="1:4" x14ac:dyDescent="0.2">
      <c r="A997" s="413" t="s">
        <v>7876</v>
      </c>
      <c r="B997" s="413" t="s">
        <v>225</v>
      </c>
      <c r="C997" s="412">
        <v>110.837</v>
      </c>
      <c r="D997" s="412">
        <v>0</v>
      </c>
    </row>
    <row r="998" spans="1:4" x14ac:dyDescent="0.2">
      <c r="A998" s="413" t="s">
        <v>7877</v>
      </c>
      <c r="B998" s="413" t="s">
        <v>225</v>
      </c>
      <c r="C998" s="412">
        <v>39.856999999999999</v>
      </c>
      <c r="D998" s="412">
        <v>0</v>
      </c>
    </row>
    <row r="999" spans="1:4" x14ac:dyDescent="0.2">
      <c r="A999" s="413" t="s">
        <v>7878</v>
      </c>
      <c r="B999" s="413" t="s">
        <v>225</v>
      </c>
      <c r="C999" s="412">
        <v>15.579000000000001</v>
      </c>
      <c r="D999" s="412">
        <v>0</v>
      </c>
    </row>
    <row r="1000" spans="1:4" x14ac:dyDescent="0.2">
      <c r="A1000" s="413" t="s">
        <v>7879</v>
      </c>
      <c r="B1000" s="413" t="s">
        <v>225</v>
      </c>
      <c r="C1000" s="412">
        <v>21.515000000000001</v>
      </c>
      <c r="D1000" s="412">
        <v>0</v>
      </c>
    </row>
    <row r="1001" spans="1:4" x14ac:dyDescent="0.2">
      <c r="A1001" s="413" t="s">
        <v>7880</v>
      </c>
      <c r="B1001" s="413" t="s">
        <v>225</v>
      </c>
      <c r="C1001" s="412">
        <v>13.701000000000001</v>
      </c>
      <c r="D1001" s="412">
        <v>0</v>
      </c>
    </row>
    <row r="1002" spans="1:4" x14ac:dyDescent="0.2">
      <c r="A1002" s="413" t="s">
        <v>7881</v>
      </c>
      <c r="B1002" s="413" t="s">
        <v>225</v>
      </c>
      <c r="C1002" s="412">
        <v>17.788</v>
      </c>
      <c r="D1002" s="412">
        <v>0</v>
      </c>
    </row>
    <row r="1003" spans="1:4" x14ac:dyDescent="0.2">
      <c r="A1003" s="413" t="s">
        <v>7882</v>
      </c>
      <c r="B1003" s="413" t="s">
        <v>225</v>
      </c>
      <c r="C1003" s="412">
        <v>33.567999999999998</v>
      </c>
      <c r="D1003" s="412">
        <v>0</v>
      </c>
    </row>
    <row r="1004" spans="1:4" x14ac:dyDescent="0.2">
      <c r="A1004" s="413" t="s">
        <v>7883</v>
      </c>
      <c r="B1004" s="413" t="s">
        <v>225</v>
      </c>
      <c r="C1004" s="412">
        <v>36.197000000000003</v>
      </c>
      <c r="D1004" s="412">
        <v>0</v>
      </c>
    </row>
    <row r="1005" spans="1:4" x14ac:dyDescent="0.2">
      <c r="A1005" s="413" t="s">
        <v>7884</v>
      </c>
      <c r="B1005" s="413" t="s">
        <v>225</v>
      </c>
      <c r="C1005" s="412">
        <v>39.350999999999999</v>
      </c>
      <c r="D1005" s="412">
        <v>0</v>
      </c>
    </row>
    <row r="1006" spans="1:4" x14ac:dyDescent="0.2">
      <c r="A1006" s="413" t="s">
        <v>7885</v>
      </c>
      <c r="B1006" s="413" t="s">
        <v>225</v>
      </c>
      <c r="C1006" s="412">
        <v>43.572000000000003</v>
      </c>
      <c r="D1006" s="412">
        <v>0</v>
      </c>
    </row>
    <row r="1007" spans="1:4" x14ac:dyDescent="0.2">
      <c r="A1007" s="413" t="s">
        <v>7886</v>
      </c>
      <c r="B1007" s="413" t="s">
        <v>225</v>
      </c>
      <c r="C1007" s="412">
        <v>42.127000000000002</v>
      </c>
      <c r="D1007" s="412">
        <v>0</v>
      </c>
    </row>
    <row r="1008" spans="1:4" x14ac:dyDescent="0.2">
      <c r="A1008" s="413" t="s">
        <v>7887</v>
      </c>
      <c r="B1008" s="413" t="s">
        <v>225</v>
      </c>
      <c r="C1008" s="412">
        <v>44.676000000000002</v>
      </c>
      <c r="D1008" s="412">
        <v>0</v>
      </c>
    </row>
    <row r="1009" spans="1:4" x14ac:dyDescent="0.2">
      <c r="A1009" s="413" t="s">
        <v>7888</v>
      </c>
      <c r="B1009" s="413" t="s">
        <v>225</v>
      </c>
      <c r="C1009" s="412">
        <v>0</v>
      </c>
      <c r="D1009" s="412">
        <v>0</v>
      </c>
    </row>
    <row r="1010" spans="1:4" x14ac:dyDescent="0.2">
      <c r="A1010" s="413" t="s">
        <v>7889</v>
      </c>
      <c r="B1010" s="413" t="s">
        <v>225</v>
      </c>
      <c r="C1010" s="412">
        <v>32.805999999999997</v>
      </c>
      <c r="D1010" s="412">
        <v>0</v>
      </c>
    </row>
    <row r="1011" spans="1:4" x14ac:dyDescent="0.2">
      <c r="A1011" s="413" t="s">
        <v>7890</v>
      </c>
      <c r="B1011" s="413" t="s">
        <v>225</v>
      </c>
      <c r="C1011" s="412">
        <v>35.031999999999996</v>
      </c>
      <c r="D1011" s="412">
        <v>0</v>
      </c>
    </row>
    <row r="1012" spans="1:4" x14ac:dyDescent="0.2">
      <c r="A1012" s="413" t="s">
        <v>7891</v>
      </c>
      <c r="B1012" s="413" t="s">
        <v>225</v>
      </c>
      <c r="C1012" s="412">
        <v>35.301000000000002</v>
      </c>
      <c r="D1012" s="412">
        <v>0</v>
      </c>
    </row>
    <row r="1013" spans="1:4" x14ac:dyDescent="0.2">
      <c r="A1013" s="413" t="s">
        <v>7892</v>
      </c>
      <c r="B1013" s="413" t="s">
        <v>225</v>
      </c>
      <c r="C1013" s="412">
        <v>16.745000000000001</v>
      </c>
      <c r="D1013" s="412">
        <v>0</v>
      </c>
    </row>
    <row r="1014" spans="1:4" x14ac:dyDescent="0.2">
      <c r="A1014" s="413" t="s">
        <v>7893</v>
      </c>
      <c r="B1014" s="413" t="s">
        <v>225</v>
      </c>
      <c r="C1014" s="412">
        <v>22.405000000000001</v>
      </c>
      <c r="D1014" s="412">
        <v>0</v>
      </c>
    </row>
    <row r="1015" spans="1:4" x14ac:dyDescent="0.2">
      <c r="A1015" s="413" t="s">
        <v>7894</v>
      </c>
      <c r="B1015" s="413" t="s">
        <v>225</v>
      </c>
      <c r="C1015" s="412">
        <v>35.037999999999997</v>
      </c>
      <c r="D1015" s="412">
        <v>0</v>
      </c>
    </row>
    <row r="1016" spans="1:4" x14ac:dyDescent="0.2">
      <c r="A1016" s="413" t="s">
        <v>7895</v>
      </c>
      <c r="B1016" s="413" t="s">
        <v>225</v>
      </c>
      <c r="C1016" s="412">
        <v>34.037999999999997</v>
      </c>
      <c r="D1016" s="412">
        <v>0</v>
      </c>
    </row>
    <row r="1017" spans="1:4" x14ac:dyDescent="0.2">
      <c r="A1017" s="413" t="s">
        <v>7896</v>
      </c>
      <c r="B1017" s="413" t="s">
        <v>225</v>
      </c>
      <c r="C1017" s="412">
        <v>34.470999999999997</v>
      </c>
      <c r="D1017" s="412">
        <v>0</v>
      </c>
    </row>
    <row r="1018" spans="1:4" x14ac:dyDescent="0.2">
      <c r="A1018" s="413" t="s">
        <v>7897</v>
      </c>
      <c r="B1018" s="413" t="s">
        <v>225</v>
      </c>
      <c r="C1018" s="412">
        <v>39.478999999999999</v>
      </c>
      <c r="D1018" s="412">
        <v>0</v>
      </c>
    </row>
    <row r="1019" spans="1:4" x14ac:dyDescent="0.2">
      <c r="A1019" s="413" t="s">
        <v>7898</v>
      </c>
      <c r="B1019" s="413" t="s">
        <v>225</v>
      </c>
      <c r="C1019" s="412">
        <v>44.719000000000001</v>
      </c>
      <c r="D1019" s="412">
        <v>0</v>
      </c>
    </row>
    <row r="1020" spans="1:4" x14ac:dyDescent="0.2">
      <c r="A1020" s="413" t="s">
        <v>7899</v>
      </c>
      <c r="B1020" s="413" t="s">
        <v>225</v>
      </c>
      <c r="C1020" s="412">
        <v>248.27</v>
      </c>
      <c r="D1020" s="412">
        <v>0</v>
      </c>
    </row>
    <row r="1021" spans="1:4" x14ac:dyDescent="0.2">
      <c r="A1021" s="413" t="s">
        <v>7900</v>
      </c>
      <c r="B1021" s="413" t="s">
        <v>225</v>
      </c>
      <c r="C1021" s="412">
        <v>37.106000000000002</v>
      </c>
      <c r="D1021" s="412">
        <v>0</v>
      </c>
    </row>
    <row r="1022" spans="1:4" x14ac:dyDescent="0.2">
      <c r="A1022" s="413" t="s">
        <v>7901</v>
      </c>
      <c r="B1022" s="413" t="s">
        <v>225</v>
      </c>
      <c r="C1022" s="412">
        <v>14.151999999999999</v>
      </c>
      <c r="D1022" s="412">
        <v>0</v>
      </c>
    </row>
    <row r="1023" spans="1:4" x14ac:dyDescent="0.2">
      <c r="A1023" s="413" t="s">
        <v>7902</v>
      </c>
      <c r="B1023" s="413" t="s">
        <v>225</v>
      </c>
      <c r="C1023" s="412">
        <v>25.773</v>
      </c>
      <c r="D1023" s="412">
        <v>0</v>
      </c>
    </row>
    <row r="1024" spans="1:4" x14ac:dyDescent="0.2">
      <c r="A1024" s="413" t="s">
        <v>7903</v>
      </c>
      <c r="B1024" s="413" t="s">
        <v>225</v>
      </c>
      <c r="C1024" s="412">
        <v>28.579000000000001</v>
      </c>
      <c r="D1024" s="412">
        <v>0</v>
      </c>
    </row>
    <row r="1025" spans="1:4" x14ac:dyDescent="0.2">
      <c r="A1025" s="413" t="s">
        <v>7904</v>
      </c>
      <c r="B1025" s="413" t="s">
        <v>225</v>
      </c>
      <c r="C1025" s="412">
        <v>332.30700000000002</v>
      </c>
      <c r="D1025" s="412">
        <v>0</v>
      </c>
    </row>
    <row r="1026" spans="1:4" x14ac:dyDescent="0.2">
      <c r="A1026" s="413" t="s">
        <v>7905</v>
      </c>
      <c r="B1026" s="413" t="s">
        <v>225</v>
      </c>
      <c r="C1026" s="412">
        <v>23.015000000000001</v>
      </c>
      <c r="D1026" s="412">
        <v>0</v>
      </c>
    </row>
    <row r="1027" spans="1:4" x14ac:dyDescent="0.2">
      <c r="A1027" s="413" t="s">
        <v>7906</v>
      </c>
      <c r="B1027" s="413" t="s">
        <v>225</v>
      </c>
      <c r="C1027" s="412">
        <v>31.542999999999999</v>
      </c>
      <c r="D1027" s="412">
        <v>0</v>
      </c>
    </row>
    <row r="1028" spans="1:4" x14ac:dyDescent="0.2">
      <c r="A1028" s="413" t="s">
        <v>7907</v>
      </c>
      <c r="B1028" s="413" t="s">
        <v>225</v>
      </c>
      <c r="C1028" s="412">
        <v>17.962</v>
      </c>
      <c r="D1028" s="412">
        <v>0</v>
      </c>
    </row>
    <row r="1029" spans="1:4" x14ac:dyDescent="0.2">
      <c r="A1029" s="413" t="s">
        <v>7908</v>
      </c>
      <c r="B1029" s="413" t="s">
        <v>225</v>
      </c>
      <c r="C1029" s="412">
        <v>18.989000000000001</v>
      </c>
      <c r="D1029" s="412">
        <v>0</v>
      </c>
    </row>
    <row r="1030" spans="1:4" x14ac:dyDescent="0.2">
      <c r="A1030" s="413" t="s">
        <v>7909</v>
      </c>
      <c r="B1030" s="413" t="s">
        <v>225</v>
      </c>
      <c r="C1030" s="412">
        <v>30.5</v>
      </c>
      <c r="D1030" s="412">
        <v>0</v>
      </c>
    </row>
    <row r="1031" spans="1:4" x14ac:dyDescent="0.2">
      <c r="A1031" s="413" t="s">
        <v>7910</v>
      </c>
      <c r="B1031" s="413" t="s">
        <v>225</v>
      </c>
      <c r="C1031" s="412">
        <v>42.412999999999997</v>
      </c>
      <c r="D1031" s="412">
        <v>0</v>
      </c>
    </row>
    <row r="1032" spans="1:4" x14ac:dyDescent="0.2">
      <c r="A1032" s="413" t="s">
        <v>7911</v>
      </c>
      <c r="B1032" s="413" t="s">
        <v>225</v>
      </c>
      <c r="C1032" s="412">
        <v>18.532</v>
      </c>
      <c r="D1032" s="412">
        <v>0</v>
      </c>
    </row>
    <row r="1033" spans="1:4" x14ac:dyDescent="0.2">
      <c r="A1033" s="413" t="s">
        <v>7912</v>
      </c>
      <c r="B1033" s="413" t="s">
        <v>225</v>
      </c>
      <c r="C1033" s="412">
        <v>35.228000000000002</v>
      </c>
      <c r="D1033" s="412">
        <v>0</v>
      </c>
    </row>
    <row r="1034" spans="1:4" x14ac:dyDescent="0.2">
      <c r="A1034" s="413" t="s">
        <v>7913</v>
      </c>
      <c r="B1034" s="413" t="s">
        <v>225</v>
      </c>
      <c r="C1034" s="412">
        <v>36.911000000000001</v>
      </c>
      <c r="D1034" s="412">
        <v>0</v>
      </c>
    </row>
    <row r="1035" spans="1:4" x14ac:dyDescent="0.2">
      <c r="A1035" s="413" t="s">
        <v>7914</v>
      </c>
      <c r="B1035" s="413" t="s">
        <v>225</v>
      </c>
      <c r="C1035" s="412">
        <v>27.803999999999998</v>
      </c>
      <c r="D1035" s="412">
        <v>0</v>
      </c>
    </row>
    <row r="1036" spans="1:4" x14ac:dyDescent="0.2">
      <c r="A1036" s="413" t="s">
        <v>6826</v>
      </c>
      <c r="B1036" s="413" t="s">
        <v>225</v>
      </c>
      <c r="C1036" s="412">
        <v>48.055999999999997</v>
      </c>
      <c r="D1036" s="412">
        <v>0</v>
      </c>
    </row>
    <row r="1037" spans="1:4" x14ac:dyDescent="0.2">
      <c r="A1037" s="413" t="s">
        <v>7915</v>
      </c>
      <c r="B1037" s="413" t="s">
        <v>225</v>
      </c>
      <c r="C1037" s="412">
        <v>29.024000000000001</v>
      </c>
      <c r="D1037" s="412">
        <v>0</v>
      </c>
    </row>
    <row r="1038" spans="1:4" x14ac:dyDescent="0.2">
      <c r="A1038" s="413" t="s">
        <v>7916</v>
      </c>
      <c r="B1038" s="413" t="s">
        <v>225</v>
      </c>
      <c r="C1038" s="412">
        <v>2.1110000000000002</v>
      </c>
      <c r="D1038" s="412">
        <v>0</v>
      </c>
    </row>
    <row r="1039" spans="1:4" x14ac:dyDescent="0.2">
      <c r="A1039" s="413" t="s">
        <v>7917</v>
      </c>
      <c r="B1039" s="413" t="s">
        <v>225</v>
      </c>
      <c r="C1039" s="412">
        <v>62.762999999999998</v>
      </c>
      <c r="D1039" s="412">
        <v>0</v>
      </c>
    </row>
    <row r="1040" spans="1:4" x14ac:dyDescent="0.2">
      <c r="A1040" s="413" t="s">
        <v>7918</v>
      </c>
      <c r="B1040" s="413" t="s">
        <v>225</v>
      </c>
      <c r="C1040" s="412">
        <v>74.042000000000002</v>
      </c>
      <c r="D1040" s="412">
        <v>0</v>
      </c>
    </row>
    <row r="1041" spans="1:4" x14ac:dyDescent="0.2">
      <c r="A1041" s="413" t="s">
        <v>7919</v>
      </c>
      <c r="B1041" s="413" t="s">
        <v>225</v>
      </c>
      <c r="C1041" s="412">
        <v>15.994</v>
      </c>
      <c r="D1041" s="412">
        <v>0</v>
      </c>
    </row>
    <row r="1042" spans="1:4" x14ac:dyDescent="0.2">
      <c r="A1042" s="413" t="s">
        <v>7920</v>
      </c>
      <c r="B1042" s="413" t="s">
        <v>225</v>
      </c>
      <c r="C1042" s="412">
        <v>15.738</v>
      </c>
      <c r="D1042" s="412">
        <v>0</v>
      </c>
    </row>
    <row r="1043" spans="1:4" x14ac:dyDescent="0.2">
      <c r="A1043" s="413" t="s">
        <v>7921</v>
      </c>
      <c r="B1043" s="413" t="s">
        <v>225</v>
      </c>
      <c r="C1043" s="412">
        <v>42.761000000000003</v>
      </c>
      <c r="D1043" s="412">
        <v>0</v>
      </c>
    </row>
    <row r="1044" spans="1:4" x14ac:dyDescent="0.2">
      <c r="A1044" s="413" t="s">
        <v>7922</v>
      </c>
      <c r="B1044" s="413" t="s">
        <v>225</v>
      </c>
      <c r="C1044" s="412">
        <v>37.686</v>
      </c>
      <c r="D1044" s="412">
        <v>0</v>
      </c>
    </row>
    <row r="1045" spans="1:4" x14ac:dyDescent="0.2">
      <c r="A1045" s="413" t="s">
        <v>7923</v>
      </c>
      <c r="B1045" s="413" t="s">
        <v>225</v>
      </c>
      <c r="C1045" s="412">
        <v>19.648</v>
      </c>
      <c r="D1045" s="412">
        <v>0</v>
      </c>
    </row>
    <row r="1046" spans="1:4" x14ac:dyDescent="0.2">
      <c r="A1046" s="413" t="s">
        <v>7924</v>
      </c>
      <c r="B1046" s="413" t="s">
        <v>225</v>
      </c>
      <c r="C1046" s="412">
        <v>79.073999999999998</v>
      </c>
      <c r="D1046" s="412">
        <v>0</v>
      </c>
    </row>
    <row r="1047" spans="1:4" x14ac:dyDescent="0.2">
      <c r="A1047" s="413" t="s">
        <v>7925</v>
      </c>
      <c r="B1047" s="413" t="s">
        <v>225</v>
      </c>
      <c r="C1047" s="412">
        <v>15.701000000000001</v>
      </c>
      <c r="D1047" s="412">
        <v>0</v>
      </c>
    </row>
    <row r="1048" spans="1:4" x14ac:dyDescent="0.2">
      <c r="A1048" s="413" t="s">
        <v>7926</v>
      </c>
      <c r="B1048" s="413" t="s">
        <v>225</v>
      </c>
      <c r="C1048" s="412">
        <v>15.183</v>
      </c>
      <c r="D1048" s="412">
        <v>0</v>
      </c>
    </row>
    <row r="1049" spans="1:4" x14ac:dyDescent="0.2">
      <c r="A1049" s="413" t="s">
        <v>7927</v>
      </c>
      <c r="B1049" s="413" t="s">
        <v>225</v>
      </c>
      <c r="C1049" s="412">
        <v>36.716000000000001</v>
      </c>
      <c r="D1049" s="412">
        <v>0</v>
      </c>
    </row>
    <row r="1050" spans="1:4" x14ac:dyDescent="0.2">
      <c r="A1050" s="413" t="s">
        <v>7928</v>
      </c>
      <c r="B1050" s="413" t="s">
        <v>225</v>
      </c>
      <c r="C1050" s="412">
        <v>39.606999999999999</v>
      </c>
      <c r="D1050" s="412">
        <v>0</v>
      </c>
    </row>
    <row r="1051" spans="1:4" x14ac:dyDescent="0.2">
      <c r="A1051" s="413" t="s">
        <v>7929</v>
      </c>
      <c r="B1051" s="413" t="s">
        <v>225</v>
      </c>
      <c r="C1051" s="412">
        <v>104.639</v>
      </c>
      <c r="D1051" s="412">
        <v>0</v>
      </c>
    </row>
    <row r="1052" spans="1:4" x14ac:dyDescent="0.2">
      <c r="A1052" s="413" t="s">
        <v>7930</v>
      </c>
      <c r="B1052" s="413" t="s">
        <v>225</v>
      </c>
      <c r="C1052" s="412">
        <v>46.573999999999998</v>
      </c>
      <c r="D1052" s="412">
        <v>0</v>
      </c>
    </row>
    <row r="1053" spans="1:4" x14ac:dyDescent="0.2">
      <c r="A1053" s="413" t="s">
        <v>7931</v>
      </c>
      <c r="B1053" s="413" t="s">
        <v>225</v>
      </c>
      <c r="C1053" s="412">
        <v>23.423999999999999</v>
      </c>
      <c r="D1053" s="412">
        <v>0</v>
      </c>
    </row>
    <row r="1054" spans="1:4" x14ac:dyDescent="0.2">
      <c r="A1054" s="413" t="s">
        <v>7932</v>
      </c>
      <c r="B1054" s="413" t="s">
        <v>225</v>
      </c>
      <c r="C1054" s="412">
        <v>52.826000000000001</v>
      </c>
      <c r="D1054" s="412">
        <v>0</v>
      </c>
    </row>
    <row r="1055" spans="1:4" x14ac:dyDescent="0.2">
      <c r="A1055" s="413" t="s">
        <v>7933</v>
      </c>
      <c r="B1055" s="413" t="s">
        <v>225</v>
      </c>
      <c r="C1055" s="412">
        <v>83.631</v>
      </c>
      <c r="D1055" s="412">
        <v>0</v>
      </c>
    </row>
    <row r="1056" spans="1:4" x14ac:dyDescent="0.2">
      <c r="A1056" s="413" t="s">
        <v>7934</v>
      </c>
      <c r="B1056" s="413" t="s">
        <v>225</v>
      </c>
      <c r="C1056" s="412">
        <v>23.34</v>
      </c>
      <c r="D1056" s="412">
        <v>0</v>
      </c>
    </row>
    <row r="1057" spans="1:4" x14ac:dyDescent="0.2">
      <c r="A1057" s="413" t="s">
        <v>7935</v>
      </c>
      <c r="B1057" s="413" t="s">
        <v>225</v>
      </c>
      <c r="C1057" s="412">
        <v>14.004</v>
      </c>
      <c r="D1057" s="412">
        <v>0</v>
      </c>
    </row>
    <row r="1058" spans="1:4" x14ac:dyDescent="0.2">
      <c r="A1058" s="413" t="s">
        <v>7936</v>
      </c>
      <c r="B1058" s="413" t="s">
        <v>225</v>
      </c>
      <c r="C1058" s="412">
        <v>29.835000000000001</v>
      </c>
      <c r="D1058" s="412">
        <v>0</v>
      </c>
    </row>
    <row r="1059" spans="1:4" x14ac:dyDescent="0.2">
      <c r="A1059" s="413" t="s">
        <v>7937</v>
      </c>
      <c r="B1059" s="413" t="s">
        <v>225</v>
      </c>
      <c r="C1059" s="412">
        <v>18.727</v>
      </c>
      <c r="D1059" s="412">
        <v>0</v>
      </c>
    </row>
    <row r="1060" spans="1:4" x14ac:dyDescent="0.2">
      <c r="A1060" s="413" t="s">
        <v>7938</v>
      </c>
      <c r="B1060" s="413" t="s">
        <v>225</v>
      </c>
      <c r="C1060" s="412">
        <v>51.124000000000002</v>
      </c>
      <c r="D1060" s="412">
        <v>0</v>
      </c>
    </row>
    <row r="1061" spans="1:4" x14ac:dyDescent="0.2">
      <c r="A1061" s="413" t="s">
        <v>7939</v>
      </c>
      <c r="B1061" s="413" t="s">
        <v>225</v>
      </c>
      <c r="C1061" s="412">
        <v>35.289000000000001</v>
      </c>
      <c r="D1061" s="412">
        <v>0</v>
      </c>
    </row>
    <row r="1062" spans="1:4" x14ac:dyDescent="0.2">
      <c r="A1062" s="413" t="s">
        <v>7940</v>
      </c>
      <c r="B1062" s="413" t="s">
        <v>225</v>
      </c>
      <c r="C1062" s="412">
        <v>21.094000000000001</v>
      </c>
      <c r="D1062" s="412">
        <v>0</v>
      </c>
    </row>
    <row r="1063" spans="1:4" x14ac:dyDescent="0.2">
      <c r="A1063" s="413" t="s">
        <v>7941</v>
      </c>
      <c r="B1063" s="413" t="s">
        <v>225</v>
      </c>
      <c r="C1063" s="412">
        <v>24.742000000000001</v>
      </c>
      <c r="D1063" s="412">
        <v>0</v>
      </c>
    </row>
    <row r="1064" spans="1:4" x14ac:dyDescent="0.2">
      <c r="A1064" s="413" t="s">
        <v>7942</v>
      </c>
      <c r="B1064" s="413" t="s">
        <v>225</v>
      </c>
      <c r="C1064" s="412">
        <v>37.363</v>
      </c>
      <c r="D1064" s="412">
        <v>0</v>
      </c>
    </row>
    <row r="1065" spans="1:4" x14ac:dyDescent="0.2">
      <c r="A1065" s="413" t="s">
        <v>7943</v>
      </c>
      <c r="B1065" s="413" t="s">
        <v>225</v>
      </c>
      <c r="C1065" s="412">
        <v>19.959</v>
      </c>
      <c r="D1065" s="412">
        <v>0</v>
      </c>
    </row>
    <row r="1066" spans="1:4" x14ac:dyDescent="0.2">
      <c r="A1066" s="413" t="s">
        <v>7944</v>
      </c>
      <c r="B1066" s="413" t="s">
        <v>225</v>
      </c>
      <c r="C1066" s="412">
        <v>20.251999999999999</v>
      </c>
      <c r="D1066" s="412">
        <v>0</v>
      </c>
    </row>
    <row r="1067" spans="1:4" x14ac:dyDescent="0.2">
      <c r="A1067" s="413" t="s">
        <v>7945</v>
      </c>
      <c r="B1067" s="413" t="s">
        <v>225</v>
      </c>
      <c r="C1067" s="412">
        <v>34.061999999999998</v>
      </c>
      <c r="D1067" s="412">
        <v>0</v>
      </c>
    </row>
    <row r="1068" spans="1:4" x14ac:dyDescent="0.2">
      <c r="A1068" s="413" t="s">
        <v>7946</v>
      </c>
      <c r="B1068" s="413" t="s">
        <v>225</v>
      </c>
      <c r="C1068" s="412">
        <v>44.207000000000001</v>
      </c>
      <c r="D1068" s="412">
        <v>0</v>
      </c>
    </row>
    <row r="1069" spans="1:4" x14ac:dyDescent="0.2">
      <c r="A1069" s="413" t="s">
        <v>7947</v>
      </c>
      <c r="B1069" s="413" t="s">
        <v>225</v>
      </c>
      <c r="C1069" s="412">
        <v>59.884</v>
      </c>
      <c r="D1069" s="412">
        <v>0</v>
      </c>
    </row>
    <row r="1070" spans="1:4" x14ac:dyDescent="0.2">
      <c r="A1070" s="413" t="s">
        <v>7948</v>
      </c>
      <c r="B1070" s="413" t="s">
        <v>225</v>
      </c>
      <c r="C1070" s="412">
        <v>16.61</v>
      </c>
      <c r="D1070" s="412">
        <v>0</v>
      </c>
    </row>
    <row r="1071" spans="1:4" x14ac:dyDescent="0.2">
      <c r="A1071" s="413" t="s">
        <v>7949</v>
      </c>
      <c r="B1071" s="413" t="s">
        <v>225</v>
      </c>
      <c r="C1071" s="412">
        <v>50.531999999999996</v>
      </c>
      <c r="D1071" s="412">
        <v>0</v>
      </c>
    </row>
    <row r="1072" spans="1:4" x14ac:dyDescent="0.2">
      <c r="A1072" s="413" t="s">
        <v>7950</v>
      </c>
      <c r="B1072" s="413" t="s">
        <v>225</v>
      </c>
      <c r="C1072" s="412">
        <v>10.159000000000001</v>
      </c>
      <c r="D1072" s="412">
        <v>0</v>
      </c>
    </row>
    <row r="1073" spans="1:4" x14ac:dyDescent="0.2">
      <c r="A1073" s="413" t="s">
        <v>7951</v>
      </c>
      <c r="B1073" s="413" t="s">
        <v>225</v>
      </c>
      <c r="C1073" s="412">
        <v>0.66900000000000004</v>
      </c>
      <c r="D1073" s="412">
        <v>0</v>
      </c>
    </row>
    <row r="1074" spans="1:4" x14ac:dyDescent="0.2">
      <c r="A1074" s="413" t="s">
        <v>7952</v>
      </c>
      <c r="B1074" s="413" t="s">
        <v>225</v>
      </c>
      <c r="C1074" s="412">
        <v>28.803999999999998</v>
      </c>
      <c r="D1074" s="412">
        <v>0</v>
      </c>
    </row>
    <row r="1075" spans="1:4" x14ac:dyDescent="0.2">
      <c r="A1075" s="413" t="s">
        <v>7953</v>
      </c>
      <c r="B1075" s="413" t="s">
        <v>225</v>
      </c>
      <c r="C1075" s="412">
        <v>20.696999999999999</v>
      </c>
      <c r="D1075" s="412">
        <v>0</v>
      </c>
    </row>
    <row r="1076" spans="1:4" x14ac:dyDescent="0.2">
      <c r="A1076" s="413" t="s">
        <v>7954</v>
      </c>
      <c r="B1076" s="413" t="s">
        <v>225</v>
      </c>
      <c r="C1076" s="412">
        <v>41.436999999999998</v>
      </c>
      <c r="D1076" s="412">
        <v>0</v>
      </c>
    </row>
    <row r="1077" spans="1:4" x14ac:dyDescent="0.2">
      <c r="A1077" s="413" t="s">
        <v>7955</v>
      </c>
      <c r="B1077" s="413" t="s">
        <v>225</v>
      </c>
      <c r="C1077" s="412">
        <v>58.072000000000003</v>
      </c>
      <c r="D1077" s="412">
        <v>0</v>
      </c>
    </row>
    <row r="1078" spans="1:4" x14ac:dyDescent="0.2">
      <c r="A1078" s="413" t="s">
        <v>7956</v>
      </c>
      <c r="B1078" s="413" t="s">
        <v>225</v>
      </c>
      <c r="C1078" s="412">
        <v>35.892000000000003</v>
      </c>
      <c r="D1078" s="412">
        <v>0</v>
      </c>
    </row>
    <row r="1079" spans="1:4" x14ac:dyDescent="0.2">
      <c r="A1079" s="413" t="s">
        <v>7957</v>
      </c>
      <c r="B1079" s="413" t="s">
        <v>225</v>
      </c>
      <c r="C1079" s="412">
        <v>55.302999999999997</v>
      </c>
      <c r="D1079" s="412">
        <v>0</v>
      </c>
    </row>
    <row r="1080" spans="1:4" x14ac:dyDescent="0.2">
      <c r="A1080" s="413" t="s">
        <v>7958</v>
      </c>
      <c r="B1080" s="413" t="s">
        <v>225</v>
      </c>
      <c r="C1080" s="412">
        <v>6.2220000000000004</v>
      </c>
      <c r="D1080" s="412">
        <v>0</v>
      </c>
    </row>
    <row r="1081" spans="1:4" x14ac:dyDescent="0.2">
      <c r="A1081" s="413" t="s">
        <v>7959</v>
      </c>
      <c r="B1081" s="413" t="s">
        <v>225</v>
      </c>
      <c r="C1081" s="412">
        <v>16.274999999999999</v>
      </c>
      <c r="D1081" s="412">
        <v>0</v>
      </c>
    </row>
    <row r="1082" spans="1:4" x14ac:dyDescent="0.2">
      <c r="A1082" s="413" t="s">
        <v>7960</v>
      </c>
      <c r="B1082" s="413" t="s">
        <v>225</v>
      </c>
      <c r="C1082" s="412">
        <v>64.971000000000004</v>
      </c>
      <c r="D1082" s="412">
        <v>0</v>
      </c>
    </row>
    <row r="1083" spans="1:4" x14ac:dyDescent="0.2">
      <c r="A1083" s="413" t="s">
        <v>7961</v>
      </c>
      <c r="B1083" s="413" t="s">
        <v>225</v>
      </c>
      <c r="C1083" s="412">
        <v>45.707000000000001</v>
      </c>
      <c r="D1083" s="412">
        <v>0</v>
      </c>
    </row>
    <row r="1084" spans="1:4" x14ac:dyDescent="0.2">
      <c r="A1084" s="413" t="s">
        <v>7962</v>
      </c>
      <c r="B1084" s="413" t="s">
        <v>225</v>
      </c>
      <c r="C1084" s="412">
        <v>22.106000000000002</v>
      </c>
      <c r="D1084" s="412">
        <v>0</v>
      </c>
    </row>
    <row r="1085" spans="1:4" x14ac:dyDescent="0.2">
      <c r="A1085" s="413" t="s">
        <v>7963</v>
      </c>
      <c r="B1085" s="413" t="s">
        <v>225</v>
      </c>
      <c r="C1085" s="412">
        <v>20.056999999999999</v>
      </c>
      <c r="D1085" s="412">
        <v>0</v>
      </c>
    </row>
    <row r="1086" spans="1:4" x14ac:dyDescent="0.2">
      <c r="A1086" s="413" t="s">
        <v>7964</v>
      </c>
      <c r="B1086" s="413" t="s">
        <v>225</v>
      </c>
      <c r="C1086" s="412">
        <v>39.01</v>
      </c>
      <c r="D1086" s="412">
        <v>0</v>
      </c>
    </row>
    <row r="1087" spans="1:4" x14ac:dyDescent="0.2">
      <c r="A1087" s="413" t="s">
        <v>7965</v>
      </c>
      <c r="B1087" s="413" t="s">
        <v>225</v>
      </c>
      <c r="C1087" s="412">
        <v>91.334999999999994</v>
      </c>
      <c r="D1087" s="412">
        <v>0</v>
      </c>
    </row>
    <row r="1088" spans="1:4" x14ac:dyDescent="0.2">
      <c r="A1088" s="413" t="s">
        <v>7966</v>
      </c>
      <c r="B1088" s="413" t="s">
        <v>225</v>
      </c>
      <c r="C1088" s="412">
        <v>27.138999999999999</v>
      </c>
      <c r="D1088" s="412">
        <v>0</v>
      </c>
    </row>
    <row r="1089" spans="1:4" x14ac:dyDescent="0.2">
      <c r="A1089" s="413" t="s">
        <v>7967</v>
      </c>
      <c r="B1089" s="413" t="s">
        <v>225</v>
      </c>
      <c r="C1089" s="412">
        <v>39.198999999999998</v>
      </c>
      <c r="D1089" s="412">
        <v>0</v>
      </c>
    </row>
    <row r="1090" spans="1:4" x14ac:dyDescent="0.2">
      <c r="A1090" s="413" t="s">
        <v>7968</v>
      </c>
      <c r="B1090" s="413" t="s">
        <v>225</v>
      </c>
      <c r="C1090" s="412">
        <v>27.986000000000001</v>
      </c>
      <c r="D1090" s="412">
        <v>0</v>
      </c>
    </row>
    <row r="1091" spans="1:4" x14ac:dyDescent="0.2">
      <c r="A1091" s="413" t="s">
        <v>7969</v>
      </c>
      <c r="B1091" s="413" t="s">
        <v>225</v>
      </c>
      <c r="C1091" s="412">
        <v>136.488</v>
      </c>
      <c r="D1091" s="412">
        <v>0</v>
      </c>
    </row>
    <row r="1092" spans="1:4" x14ac:dyDescent="0.2">
      <c r="A1092" s="413" t="s">
        <v>7970</v>
      </c>
      <c r="B1092" s="413" t="s">
        <v>225</v>
      </c>
      <c r="C1092" s="412">
        <v>60.837000000000003</v>
      </c>
      <c r="D1092" s="412">
        <v>0</v>
      </c>
    </row>
    <row r="1093" spans="1:4" x14ac:dyDescent="0.2">
      <c r="A1093" s="413" t="s">
        <v>7971</v>
      </c>
      <c r="B1093" s="413" t="s">
        <v>225</v>
      </c>
      <c r="C1093" s="412">
        <v>58.426000000000002</v>
      </c>
      <c r="D1093" s="412">
        <v>0</v>
      </c>
    </row>
    <row r="1094" spans="1:4" x14ac:dyDescent="0.2">
      <c r="A1094" s="413" t="s">
        <v>7972</v>
      </c>
      <c r="B1094" s="413" t="s">
        <v>225</v>
      </c>
      <c r="C1094" s="412">
        <v>49.587000000000003</v>
      </c>
      <c r="D1094" s="412">
        <v>0</v>
      </c>
    </row>
    <row r="1095" spans="1:4" x14ac:dyDescent="0.2">
      <c r="A1095" s="413" t="s">
        <v>7973</v>
      </c>
      <c r="B1095" s="413" t="s">
        <v>225</v>
      </c>
      <c r="C1095" s="412">
        <v>22.594000000000001</v>
      </c>
      <c r="D1095" s="412">
        <v>0</v>
      </c>
    </row>
    <row r="1096" spans="1:4" x14ac:dyDescent="0.2">
      <c r="A1096" s="413" t="s">
        <v>7974</v>
      </c>
      <c r="B1096" s="413" t="s">
        <v>225</v>
      </c>
      <c r="C1096" s="412">
        <v>55.796999999999997</v>
      </c>
      <c r="D1096" s="412">
        <v>0</v>
      </c>
    </row>
    <row r="1097" spans="1:4" x14ac:dyDescent="0.2">
      <c r="A1097" s="413" t="s">
        <v>7975</v>
      </c>
      <c r="B1097" s="413" t="s">
        <v>225</v>
      </c>
      <c r="C1097" s="412">
        <v>40.247999999999998</v>
      </c>
      <c r="D1097" s="412">
        <v>0</v>
      </c>
    </row>
    <row r="1098" spans="1:4" x14ac:dyDescent="0.2">
      <c r="A1098" s="413" t="s">
        <v>7976</v>
      </c>
      <c r="B1098" s="413" t="s">
        <v>225</v>
      </c>
      <c r="C1098" s="412">
        <v>0</v>
      </c>
      <c r="D1098" s="412">
        <v>0</v>
      </c>
    </row>
    <row r="1099" spans="1:4" x14ac:dyDescent="0.2">
      <c r="A1099" s="413" t="s">
        <v>7977</v>
      </c>
      <c r="B1099" s="413" t="s">
        <v>225</v>
      </c>
      <c r="C1099" s="412">
        <v>45.933</v>
      </c>
      <c r="D1099" s="412">
        <v>0</v>
      </c>
    </row>
    <row r="1100" spans="1:4" x14ac:dyDescent="0.2">
      <c r="A1100" s="413" t="s">
        <v>7978</v>
      </c>
      <c r="B1100" s="413" t="s">
        <v>225</v>
      </c>
      <c r="C1100" s="412">
        <v>87.864000000000004</v>
      </c>
      <c r="D1100" s="412">
        <v>0</v>
      </c>
    </row>
    <row r="1101" spans="1:4" x14ac:dyDescent="0.2">
      <c r="A1101" s="413" t="s">
        <v>7979</v>
      </c>
      <c r="B1101" s="413" t="s">
        <v>225</v>
      </c>
      <c r="C1101" s="412">
        <v>55.62</v>
      </c>
      <c r="D1101" s="412">
        <v>0</v>
      </c>
    </row>
    <row r="1102" spans="1:4" x14ac:dyDescent="0.2">
      <c r="A1102" s="413" t="s">
        <v>7980</v>
      </c>
      <c r="B1102" s="413" t="s">
        <v>225</v>
      </c>
      <c r="C1102" s="412">
        <v>66.557000000000002</v>
      </c>
      <c r="D1102" s="412">
        <v>0</v>
      </c>
    </row>
    <row r="1103" spans="1:4" x14ac:dyDescent="0.2">
      <c r="A1103" s="413" t="s">
        <v>7981</v>
      </c>
      <c r="B1103" s="413" t="s">
        <v>225</v>
      </c>
      <c r="C1103" s="412">
        <v>13.138999999999999</v>
      </c>
      <c r="D1103" s="412">
        <v>0</v>
      </c>
    </row>
    <row r="1104" spans="1:4" x14ac:dyDescent="0.2">
      <c r="A1104" s="413" t="s">
        <v>7982</v>
      </c>
      <c r="B1104" s="413" t="s">
        <v>225</v>
      </c>
      <c r="C1104" s="412">
        <v>41.23</v>
      </c>
      <c r="D1104" s="412">
        <v>0</v>
      </c>
    </row>
    <row r="1105" spans="1:4" x14ac:dyDescent="0.2">
      <c r="A1105" s="413" t="s">
        <v>7983</v>
      </c>
      <c r="B1105" s="413" t="s">
        <v>225</v>
      </c>
      <c r="C1105" s="412">
        <v>125.367</v>
      </c>
      <c r="D1105" s="412">
        <v>0</v>
      </c>
    </row>
    <row r="1106" spans="1:4" x14ac:dyDescent="0.2">
      <c r="A1106" s="413" t="s">
        <v>7984</v>
      </c>
      <c r="B1106" s="413" t="s">
        <v>225</v>
      </c>
      <c r="C1106" s="412">
        <v>58.627000000000002</v>
      </c>
      <c r="D1106" s="412">
        <v>0</v>
      </c>
    </row>
    <row r="1107" spans="1:4" x14ac:dyDescent="0.2">
      <c r="A1107" s="413" t="s">
        <v>7985</v>
      </c>
      <c r="B1107" s="413" t="s">
        <v>225</v>
      </c>
      <c r="C1107" s="412">
        <v>20.861999999999998</v>
      </c>
      <c r="D1107" s="412">
        <v>0</v>
      </c>
    </row>
    <row r="1108" spans="1:4" x14ac:dyDescent="0.2">
      <c r="A1108" s="413" t="s">
        <v>7986</v>
      </c>
      <c r="B1108" s="413" t="s">
        <v>225</v>
      </c>
      <c r="C1108" s="412">
        <v>25.187000000000001</v>
      </c>
      <c r="D1108" s="412">
        <v>0</v>
      </c>
    </row>
    <row r="1109" spans="1:4" x14ac:dyDescent="0.2">
      <c r="A1109" s="413" t="s">
        <v>7987</v>
      </c>
      <c r="B1109" s="413" t="s">
        <v>225</v>
      </c>
      <c r="C1109" s="412">
        <v>28.321999999999999</v>
      </c>
      <c r="D1109" s="412">
        <v>0</v>
      </c>
    </row>
    <row r="1110" spans="1:4" x14ac:dyDescent="0.2">
      <c r="A1110" s="413" t="s">
        <v>7988</v>
      </c>
      <c r="B1110" s="413" t="s">
        <v>225</v>
      </c>
      <c r="C1110" s="412">
        <v>13.707000000000001</v>
      </c>
      <c r="D1110" s="412">
        <v>0</v>
      </c>
    </row>
    <row r="1111" spans="1:4" x14ac:dyDescent="0.2">
      <c r="A1111" s="413" t="s">
        <v>7989</v>
      </c>
      <c r="B1111" s="413" t="s">
        <v>225</v>
      </c>
      <c r="C1111" s="412">
        <v>6.484</v>
      </c>
      <c r="D1111" s="412">
        <v>0</v>
      </c>
    </row>
    <row r="1112" spans="1:4" x14ac:dyDescent="0.2">
      <c r="A1112" s="413" t="s">
        <v>7990</v>
      </c>
      <c r="B1112" s="413" t="s">
        <v>225</v>
      </c>
      <c r="C1112" s="412">
        <v>35.819000000000003</v>
      </c>
      <c r="D1112" s="412">
        <v>0</v>
      </c>
    </row>
    <row r="1113" spans="1:4" x14ac:dyDescent="0.2">
      <c r="A1113" s="413" t="s">
        <v>7991</v>
      </c>
      <c r="B1113" s="413" t="s">
        <v>225</v>
      </c>
      <c r="C1113" s="412">
        <v>49.691000000000003</v>
      </c>
      <c r="D1113" s="412">
        <v>0</v>
      </c>
    </row>
    <row r="1114" spans="1:4" x14ac:dyDescent="0.2">
      <c r="A1114" s="413" t="s">
        <v>7992</v>
      </c>
      <c r="B1114" s="413" t="s">
        <v>225</v>
      </c>
      <c r="C1114" s="412">
        <v>97.825999999999993</v>
      </c>
      <c r="D1114" s="412">
        <v>0</v>
      </c>
    </row>
    <row r="1115" spans="1:4" x14ac:dyDescent="0.2">
      <c r="A1115" s="413" t="s">
        <v>7993</v>
      </c>
      <c r="B1115" s="413" t="s">
        <v>225</v>
      </c>
      <c r="C1115" s="412">
        <v>53.704000000000001</v>
      </c>
      <c r="D1115" s="412">
        <v>0</v>
      </c>
    </row>
    <row r="1116" spans="1:4" x14ac:dyDescent="0.2">
      <c r="A1116" s="413" t="s">
        <v>7994</v>
      </c>
      <c r="B1116" s="413" t="s">
        <v>225</v>
      </c>
      <c r="C1116" s="412">
        <v>56.773000000000003</v>
      </c>
      <c r="D1116" s="412">
        <v>0</v>
      </c>
    </row>
    <row r="1117" spans="1:4" x14ac:dyDescent="0.2">
      <c r="A1117" s="413" t="s">
        <v>7995</v>
      </c>
      <c r="B1117" s="413" t="s">
        <v>225</v>
      </c>
      <c r="C1117" s="412">
        <v>20.99</v>
      </c>
      <c r="D1117" s="412">
        <v>0</v>
      </c>
    </row>
    <row r="1118" spans="1:4" x14ac:dyDescent="0.2">
      <c r="A1118" s="413" t="s">
        <v>7996</v>
      </c>
      <c r="B1118" s="413" t="s">
        <v>225</v>
      </c>
      <c r="C1118" s="412">
        <v>17.702000000000002</v>
      </c>
      <c r="D1118" s="412">
        <v>0</v>
      </c>
    </row>
    <row r="1119" spans="1:4" x14ac:dyDescent="0.2">
      <c r="A1119" s="413" t="s">
        <v>7997</v>
      </c>
      <c r="B1119" s="413" t="s">
        <v>225</v>
      </c>
      <c r="C1119" s="412">
        <v>13.407999999999999</v>
      </c>
      <c r="D1119" s="412">
        <v>0</v>
      </c>
    </row>
    <row r="1120" spans="1:4" x14ac:dyDescent="0.2">
      <c r="A1120" s="413" t="s">
        <v>7998</v>
      </c>
      <c r="B1120" s="413" t="s">
        <v>225</v>
      </c>
      <c r="C1120" s="412">
        <v>20.178999999999998</v>
      </c>
      <c r="D1120" s="412">
        <v>0</v>
      </c>
    </row>
    <row r="1121" spans="1:4" x14ac:dyDescent="0.2">
      <c r="A1121" s="413" t="s">
        <v>7999</v>
      </c>
      <c r="B1121" s="413" t="s">
        <v>225</v>
      </c>
      <c r="C1121" s="412">
        <v>22.856999999999999</v>
      </c>
      <c r="D1121" s="412">
        <v>0</v>
      </c>
    </row>
    <row r="1122" spans="1:4" x14ac:dyDescent="0.2">
      <c r="A1122" s="413" t="s">
        <v>8000</v>
      </c>
      <c r="B1122" s="413" t="s">
        <v>225</v>
      </c>
      <c r="C1122" s="412">
        <v>46.238</v>
      </c>
      <c r="D1122" s="412">
        <v>0</v>
      </c>
    </row>
    <row r="1123" spans="1:4" x14ac:dyDescent="0.2">
      <c r="A1123" s="413" t="s">
        <v>8001</v>
      </c>
      <c r="B1123" s="413" t="s">
        <v>225</v>
      </c>
      <c r="C1123" s="412">
        <v>32.701999999999998</v>
      </c>
      <c r="D1123" s="412">
        <v>0</v>
      </c>
    </row>
    <row r="1124" spans="1:4" x14ac:dyDescent="0.2">
      <c r="A1124" s="413" t="s">
        <v>8002</v>
      </c>
      <c r="B1124" s="413" t="s">
        <v>225</v>
      </c>
      <c r="C1124" s="412">
        <v>11.023</v>
      </c>
      <c r="D1124" s="412">
        <v>0</v>
      </c>
    </row>
    <row r="1125" spans="1:4" x14ac:dyDescent="0.2">
      <c r="A1125" s="413" t="s">
        <v>8003</v>
      </c>
      <c r="B1125" s="413" t="s">
        <v>225</v>
      </c>
      <c r="C1125" s="412">
        <v>26.456</v>
      </c>
      <c r="D1125" s="412">
        <v>0</v>
      </c>
    </row>
    <row r="1126" spans="1:4" x14ac:dyDescent="0.2">
      <c r="A1126" s="413" t="s">
        <v>8004</v>
      </c>
      <c r="B1126" s="413" t="s">
        <v>225</v>
      </c>
      <c r="C1126" s="412">
        <v>21.582000000000001</v>
      </c>
      <c r="D1126" s="412">
        <v>0</v>
      </c>
    </row>
    <row r="1127" spans="1:4" x14ac:dyDescent="0.2">
      <c r="A1127" s="413" t="s">
        <v>8005</v>
      </c>
      <c r="B1127" s="413" t="s">
        <v>225</v>
      </c>
      <c r="C1127" s="412">
        <v>12.478</v>
      </c>
      <c r="D1127" s="412">
        <v>0</v>
      </c>
    </row>
    <row r="1128" spans="1:4" x14ac:dyDescent="0.2">
      <c r="A1128" s="413" t="s">
        <v>8006</v>
      </c>
      <c r="B1128" s="413" t="s">
        <v>225</v>
      </c>
      <c r="C1128" s="412">
        <v>38.363</v>
      </c>
      <c r="D1128" s="412">
        <v>0</v>
      </c>
    </row>
    <row r="1129" spans="1:4" x14ac:dyDescent="0.2">
      <c r="A1129" s="413" t="s">
        <v>8007</v>
      </c>
      <c r="B1129" s="413" t="s">
        <v>225</v>
      </c>
      <c r="C1129" s="412">
        <v>51.027000000000001</v>
      </c>
      <c r="D1129" s="412">
        <v>0</v>
      </c>
    </row>
    <row r="1130" spans="1:4" x14ac:dyDescent="0.2">
      <c r="A1130" s="413" t="s">
        <v>8008</v>
      </c>
      <c r="B1130" s="413" t="s">
        <v>225</v>
      </c>
      <c r="C1130" s="412">
        <v>47.231999999999999</v>
      </c>
      <c r="D1130" s="412">
        <v>0</v>
      </c>
    </row>
    <row r="1131" spans="1:4" x14ac:dyDescent="0.2">
      <c r="A1131" s="413" t="s">
        <v>8009</v>
      </c>
      <c r="B1131" s="413" t="s">
        <v>225</v>
      </c>
      <c r="C1131" s="412">
        <v>48.555999999999997</v>
      </c>
      <c r="D1131" s="412">
        <v>0</v>
      </c>
    </row>
    <row r="1132" spans="1:4" x14ac:dyDescent="0.2">
      <c r="A1132" s="413" t="s">
        <v>8010</v>
      </c>
      <c r="B1132" s="413" t="s">
        <v>225</v>
      </c>
      <c r="C1132" s="412">
        <v>53.259</v>
      </c>
      <c r="D1132" s="412">
        <v>0</v>
      </c>
    </row>
    <row r="1133" spans="1:4" x14ac:dyDescent="0.2">
      <c r="A1133" s="413" t="s">
        <v>8011</v>
      </c>
      <c r="B1133" s="413" t="s">
        <v>225</v>
      </c>
      <c r="C1133" s="412">
        <v>59.457000000000001</v>
      </c>
      <c r="D1133" s="412">
        <v>0</v>
      </c>
    </row>
    <row r="1134" spans="1:4" x14ac:dyDescent="0.2">
      <c r="A1134" s="413" t="s">
        <v>8012</v>
      </c>
      <c r="B1134" s="413" t="s">
        <v>225</v>
      </c>
      <c r="C1134" s="412">
        <v>42.784999999999997</v>
      </c>
      <c r="D1134" s="412">
        <v>0</v>
      </c>
    </row>
    <row r="1135" spans="1:4" x14ac:dyDescent="0.2">
      <c r="A1135" s="413" t="s">
        <v>8013</v>
      </c>
      <c r="B1135" s="413" t="s">
        <v>225</v>
      </c>
      <c r="C1135" s="412">
        <v>51.643000000000001</v>
      </c>
      <c r="D1135" s="412">
        <v>0</v>
      </c>
    </row>
    <row r="1136" spans="1:4" x14ac:dyDescent="0.2">
      <c r="A1136" s="413" t="s">
        <v>8014</v>
      </c>
      <c r="B1136" s="413" t="s">
        <v>225</v>
      </c>
      <c r="C1136" s="412">
        <v>39.472999999999999</v>
      </c>
      <c r="D1136" s="412">
        <v>0</v>
      </c>
    </row>
    <row r="1137" spans="1:4" x14ac:dyDescent="0.2">
      <c r="A1137" s="413" t="s">
        <v>8015</v>
      </c>
      <c r="B1137" s="413" t="s">
        <v>225</v>
      </c>
      <c r="C1137" s="412">
        <v>53.728999999999999</v>
      </c>
      <c r="D1137" s="412">
        <v>0</v>
      </c>
    </row>
    <row r="1138" spans="1:4" x14ac:dyDescent="0.2">
      <c r="A1138" s="413" t="s">
        <v>8016</v>
      </c>
      <c r="B1138" s="413" t="s">
        <v>225</v>
      </c>
      <c r="C1138" s="412">
        <v>41.473999999999997</v>
      </c>
      <c r="D1138" s="412">
        <v>0</v>
      </c>
    </row>
    <row r="1139" spans="1:4" x14ac:dyDescent="0.2">
      <c r="A1139" s="413" t="s">
        <v>8017</v>
      </c>
      <c r="B1139" s="413" t="s">
        <v>225</v>
      </c>
      <c r="C1139" s="412">
        <v>25.559000000000001</v>
      </c>
      <c r="D1139" s="412">
        <v>0</v>
      </c>
    </row>
    <row r="1140" spans="1:4" x14ac:dyDescent="0.2">
      <c r="A1140" s="413" t="s">
        <v>8018</v>
      </c>
      <c r="B1140" s="413" t="s">
        <v>225</v>
      </c>
      <c r="C1140" s="412">
        <v>46.085999999999999</v>
      </c>
      <c r="D1140" s="412">
        <v>0</v>
      </c>
    </row>
    <row r="1141" spans="1:4" x14ac:dyDescent="0.2">
      <c r="A1141" s="413" t="s">
        <v>8019</v>
      </c>
      <c r="B1141" s="413" t="s">
        <v>225</v>
      </c>
      <c r="C1141" s="412">
        <v>21.448</v>
      </c>
      <c r="D1141" s="412">
        <v>0</v>
      </c>
    </row>
    <row r="1142" spans="1:4" x14ac:dyDescent="0.2">
      <c r="A1142" s="413" t="s">
        <v>8020</v>
      </c>
      <c r="B1142" s="413" t="s">
        <v>225</v>
      </c>
      <c r="C1142" s="412">
        <v>27.071999999999999</v>
      </c>
      <c r="D1142" s="412">
        <v>0</v>
      </c>
    </row>
    <row r="1143" spans="1:4" x14ac:dyDescent="0.2">
      <c r="A1143" s="413" t="s">
        <v>8021</v>
      </c>
      <c r="B1143" s="413" t="s">
        <v>225</v>
      </c>
      <c r="C1143" s="412">
        <v>11.413</v>
      </c>
      <c r="D1143" s="412">
        <v>0</v>
      </c>
    </row>
    <row r="1144" spans="1:4" x14ac:dyDescent="0.2">
      <c r="A1144" s="413" t="s">
        <v>8022</v>
      </c>
      <c r="B1144" s="413" t="s">
        <v>225</v>
      </c>
      <c r="C1144" s="412">
        <v>27.023</v>
      </c>
      <c r="D1144" s="412">
        <v>0</v>
      </c>
    </row>
    <row r="1145" spans="1:4" x14ac:dyDescent="0.2">
      <c r="A1145" s="413" t="s">
        <v>8023</v>
      </c>
      <c r="B1145" s="413" t="s">
        <v>225</v>
      </c>
      <c r="C1145" s="412">
        <v>19.617999999999999</v>
      </c>
      <c r="D1145" s="412">
        <v>0</v>
      </c>
    </row>
    <row r="1146" spans="1:4" x14ac:dyDescent="0.2">
      <c r="A1146" s="413" t="s">
        <v>8024</v>
      </c>
      <c r="B1146" s="413" t="s">
        <v>225</v>
      </c>
      <c r="C1146" s="412">
        <v>0</v>
      </c>
      <c r="D1146" s="412">
        <v>0</v>
      </c>
    </row>
    <row r="1147" spans="1:4" x14ac:dyDescent="0.2">
      <c r="A1147" s="413" t="s">
        <v>8025</v>
      </c>
      <c r="B1147" s="413" t="s">
        <v>225</v>
      </c>
      <c r="C1147" s="412">
        <v>43.219000000000001</v>
      </c>
      <c r="D1147" s="412">
        <v>0</v>
      </c>
    </row>
    <row r="1148" spans="1:4" x14ac:dyDescent="0.2">
      <c r="A1148" s="413" t="s">
        <v>8026</v>
      </c>
      <c r="B1148" s="413" t="s">
        <v>225</v>
      </c>
      <c r="C1148" s="412">
        <v>35.844000000000001</v>
      </c>
      <c r="D1148" s="412">
        <v>0</v>
      </c>
    </row>
    <row r="1149" spans="1:4" x14ac:dyDescent="0.2">
      <c r="A1149" s="413" t="s">
        <v>8027</v>
      </c>
      <c r="B1149" s="413" t="s">
        <v>225</v>
      </c>
      <c r="C1149" s="412">
        <v>13.701000000000001</v>
      </c>
      <c r="D1149" s="412">
        <v>0</v>
      </c>
    </row>
    <row r="1150" spans="1:4" x14ac:dyDescent="0.2">
      <c r="A1150" s="413" t="s">
        <v>8028</v>
      </c>
      <c r="B1150" s="413" t="s">
        <v>225</v>
      </c>
      <c r="C1150" s="412">
        <v>10.541</v>
      </c>
      <c r="D1150" s="412">
        <v>0</v>
      </c>
    </row>
    <row r="1151" spans="1:4" x14ac:dyDescent="0.2">
      <c r="A1151" s="413" t="s">
        <v>8029</v>
      </c>
      <c r="B1151" s="413" t="s">
        <v>225</v>
      </c>
      <c r="C1151" s="412">
        <v>51.539000000000001</v>
      </c>
      <c r="D1151" s="412">
        <v>0</v>
      </c>
    </row>
    <row r="1152" spans="1:4" x14ac:dyDescent="0.2">
      <c r="A1152" s="413" t="s">
        <v>8030</v>
      </c>
      <c r="B1152" s="413" t="s">
        <v>225</v>
      </c>
      <c r="C1152" s="412">
        <v>59.64</v>
      </c>
      <c r="D1152" s="412">
        <v>0</v>
      </c>
    </row>
    <row r="1153" spans="1:4" x14ac:dyDescent="0.2">
      <c r="A1153" s="413" t="s">
        <v>8031</v>
      </c>
      <c r="B1153" s="413" t="s">
        <v>225</v>
      </c>
      <c r="C1153" s="412">
        <v>52.338000000000001</v>
      </c>
      <c r="D1153" s="412">
        <v>0</v>
      </c>
    </row>
    <row r="1154" spans="1:4" x14ac:dyDescent="0.2">
      <c r="A1154" s="413" t="s">
        <v>8032</v>
      </c>
      <c r="B1154" s="413" t="s">
        <v>225</v>
      </c>
      <c r="C1154" s="412">
        <v>34.732999999999997</v>
      </c>
      <c r="D1154" s="412">
        <v>0</v>
      </c>
    </row>
    <row r="1155" spans="1:4" x14ac:dyDescent="0.2">
      <c r="A1155" s="413" t="s">
        <v>8033</v>
      </c>
      <c r="B1155" s="413" t="s">
        <v>225</v>
      </c>
      <c r="C1155" s="412">
        <v>55.601999999999997</v>
      </c>
      <c r="D1155" s="412">
        <v>0</v>
      </c>
    </row>
    <row r="1156" spans="1:4" x14ac:dyDescent="0.2">
      <c r="A1156" s="413" t="s">
        <v>8034</v>
      </c>
      <c r="B1156" s="413" t="s">
        <v>225</v>
      </c>
      <c r="C1156" s="412">
        <v>3.9710000000000001</v>
      </c>
      <c r="D1156" s="412">
        <v>0</v>
      </c>
    </row>
    <row r="1157" spans="1:4" x14ac:dyDescent="0.2">
      <c r="A1157" s="413" t="s">
        <v>8035</v>
      </c>
      <c r="B1157" s="413" t="s">
        <v>225</v>
      </c>
      <c r="C1157" s="412">
        <v>31.72</v>
      </c>
      <c r="D1157" s="412">
        <v>0</v>
      </c>
    </row>
    <row r="1158" spans="1:4" x14ac:dyDescent="0.2">
      <c r="A1158" s="413" t="s">
        <v>8036</v>
      </c>
      <c r="B1158" s="413" t="s">
        <v>225</v>
      </c>
      <c r="C1158" s="412">
        <v>19.581</v>
      </c>
      <c r="D1158" s="412">
        <v>0</v>
      </c>
    </row>
    <row r="1159" spans="1:4" x14ac:dyDescent="0.2">
      <c r="A1159" s="413" t="s">
        <v>8037</v>
      </c>
      <c r="B1159" s="413" t="s">
        <v>225</v>
      </c>
      <c r="C1159" s="412">
        <v>68.337999999999994</v>
      </c>
      <c r="D1159" s="412">
        <v>0</v>
      </c>
    </row>
    <row r="1160" spans="1:4" x14ac:dyDescent="0.2">
      <c r="A1160" s="413" t="s">
        <v>8038</v>
      </c>
      <c r="B1160" s="413" t="s">
        <v>225</v>
      </c>
      <c r="C1160" s="412">
        <v>53.058</v>
      </c>
      <c r="D1160" s="412">
        <v>0</v>
      </c>
    </row>
    <row r="1161" spans="1:4" x14ac:dyDescent="0.2">
      <c r="A1161" s="413" t="s">
        <v>8039</v>
      </c>
      <c r="B1161" s="413" t="s">
        <v>225</v>
      </c>
      <c r="C1161" s="412">
        <v>15.494</v>
      </c>
      <c r="D1161" s="412">
        <v>0</v>
      </c>
    </row>
    <row r="1162" spans="1:4" x14ac:dyDescent="0.2">
      <c r="A1162" s="413" t="s">
        <v>8040</v>
      </c>
      <c r="B1162" s="413" t="s">
        <v>225</v>
      </c>
      <c r="C1162" s="412">
        <v>18.178000000000001</v>
      </c>
      <c r="D1162" s="412">
        <v>0</v>
      </c>
    </row>
    <row r="1163" spans="1:4" x14ac:dyDescent="0.2">
      <c r="A1163" s="413" t="s">
        <v>8041</v>
      </c>
      <c r="B1163" s="413" t="s">
        <v>225</v>
      </c>
      <c r="C1163" s="412">
        <v>50.148000000000003</v>
      </c>
      <c r="D1163" s="412">
        <v>0</v>
      </c>
    </row>
    <row r="1164" spans="1:4" x14ac:dyDescent="0.2">
      <c r="A1164" s="413" t="s">
        <v>8042</v>
      </c>
      <c r="B1164" s="413" t="s">
        <v>225</v>
      </c>
      <c r="C1164" s="412">
        <v>84.813999999999993</v>
      </c>
      <c r="D1164" s="412">
        <v>0</v>
      </c>
    </row>
    <row r="1165" spans="1:4" x14ac:dyDescent="0.2">
      <c r="A1165" s="413" t="s">
        <v>8043</v>
      </c>
      <c r="B1165" s="413" t="s">
        <v>225</v>
      </c>
      <c r="C1165" s="412">
        <v>36.99</v>
      </c>
      <c r="D1165" s="412">
        <v>0</v>
      </c>
    </row>
    <row r="1166" spans="1:4" x14ac:dyDescent="0.2">
      <c r="A1166" s="413" t="s">
        <v>8044</v>
      </c>
      <c r="B1166" s="413" t="s">
        <v>225</v>
      </c>
      <c r="C1166" s="412">
        <v>22.692</v>
      </c>
      <c r="D1166" s="412">
        <v>0</v>
      </c>
    </row>
    <row r="1167" spans="1:4" x14ac:dyDescent="0.2">
      <c r="A1167" s="413" t="s">
        <v>8045</v>
      </c>
      <c r="B1167" s="413" t="s">
        <v>225</v>
      </c>
      <c r="C1167" s="412">
        <v>42.633000000000003</v>
      </c>
      <c r="D1167" s="412">
        <v>0</v>
      </c>
    </row>
    <row r="1168" spans="1:4" x14ac:dyDescent="0.2">
      <c r="A1168" s="413" t="s">
        <v>8046</v>
      </c>
      <c r="B1168" s="413" t="s">
        <v>225</v>
      </c>
      <c r="C1168" s="412">
        <v>63.854999999999997</v>
      </c>
      <c r="D1168" s="412">
        <v>0</v>
      </c>
    </row>
    <row r="1169" spans="1:4" x14ac:dyDescent="0.2">
      <c r="A1169" s="413" t="s">
        <v>8047</v>
      </c>
      <c r="B1169" s="413" t="s">
        <v>225</v>
      </c>
      <c r="C1169" s="412">
        <v>54.722999999999999</v>
      </c>
      <c r="D1169" s="412">
        <v>0</v>
      </c>
    </row>
    <row r="1170" spans="1:4" x14ac:dyDescent="0.2">
      <c r="A1170" s="413" t="s">
        <v>8048</v>
      </c>
      <c r="B1170" s="413" t="s">
        <v>225</v>
      </c>
      <c r="C1170" s="412">
        <v>72.718000000000004</v>
      </c>
      <c r="D1170" s="412">
        <v>0</v>
      </c>
    </row>
    <row r="1171" spans="1:4" x14ac:dyDescent="0.2">
      <c r="A1171" s="413" t="s">
        <v>8049</v>
      </c>
      <c r="B1171" s="413" t="s">
        <v>225</v>
      </c>
      <c r="C1171" s="412">
        <v>44.927</v>
      </c>
      <c r="D1171" s="412">
        <v>0</v>
      </c>
    </row>
    <row r="1172" spans="1:4" x14ac:dyDescent="0.2">
      <c r="A1172" s="413" t="s">
        <v>8050</v>
      </c>
      <c r="B1172" s="413" t="s">
        <v>225</v>
      </c>
      <c r="C1172" s="412">
        <v>17.629000000000001</v>
      </c>
      <c r="D1172" s="412">
        <v>0</v>
      </c>
    </row>
    <row r="1173" spans="1:4" x14ac:dyDescent="0.2">
      <c r="A1173" s="413" t="s">
        <v>8051</v>
      </c>
      <c r="B1173" s="413" t="s">
        <v>225</v>
      </c>
      <c r="C1173" s="412">
        <v>92.091999999999999</v>
      </c>
      <c r="D1173" s="412">
        <v>0</v>
      </c>
    </row>
    <row r="1174" spans="1:4" x14ac:dyDescent="0.2">
      <c r="A1174" s="413" t="s">
        <v>8052</v>
      </c>
      <c r="B1174" s="413" t="s">
        <v>225</v>
      </c>
      <c r="C1174" s="412">
        <v>72.766999999999996</v>
      </c>
      <c r="D1174" s="412">
        <v>0</v>
      </c>
    </row>
    <row r="1175" spans="1:4" x14ac:dyDescent="0.2">
      <c r="A1175" s="413" t="s">
        <v>8053</v>
      </c>
      <c r="B1175" s="413" t="s">
        <v>225</v>
      </c>
      <c r="C1175" s="412">
        <v>58.578000000000003</v>
      </c>
      <c r="D1175" s="412">
        <v>0</v>
      </c>
    </row>
    <row r="1176" spans="1:4" x14ac:dyDescent="0.2">
      <c r="A1176" s="413" t="s">
        <v>8054</v>
      </c>
      <c r="B1176" s="413" t="s">
        <v>225</v>
      </c>
      <c r="C1176" s="412">
        <v>42.462000000000003</v>
      </c>
      <c r="D1176" s="412">
        <v>0</v>
      </c>
    </row>
    <row r="1177" spans="1:4" x14ac:dyDescent="0.2">
      <c r="A1177" s="413" t="s">
        <v>8055</v>
      </c>
      <c r="B1177" s="413" t="s">
        <v>225</v>
      </c>
      <c r="C1177" s="412">
        <v>22.302</v>
      </c>
      <c r="D1177" s="412">
        <v>0</v>
      </c>
    </row>
    <row r="1178" spans="1:4" x14ac:dyDescent="0.2">
      <c r="A1178" s="413" t="s">
        <v>8056</v>
      </c>
      <c r="B1178" s="413" t="s">
        <v>225</v>
      </c>
      <c r="C1178" s="412">
        <v>61.134</v>
      </c>
      <c r="D1178" s="412">
        <v>0</v>
      </c>
    </row>
    <row r="1179" spans="1:4" x14ac:dyDescent="0.2">
      <c r="A1179" s="413" t="s">
        <v>8057</v>
      </c>
      <c r="B1179" s="413" t="s">
        <v>225</v>
      </c>
      <c r="C1179" s="412">
        <v>35.807000000000002</v>
      </c>
      <c r="D1179" s="412">
        <v>0</v>
      </c>
    </row>
    <row r="1180" spans="1:4" x14ac:dyDescent="0.2">
      <c r="A1180" s="413" t="s">
        <v>8058</v>
      </c>
      <c r="B1180" s="413" t="s">
        <v>225</v>
      </c>
      <c r="C1180" s="412">
        <v>88.59</v>
      </c>
      <c r="D1180" s="412">
        <v>0</v>
      </c>
    </row>
    <row r="1181" spans="1:4" x14ac:dyDescent="0.2">
      <c r="A1181" s="413" t="s">
        <v>8059</v>
      </c>
      <c r="B1181" s="413" t="s">
        <v>225</v>
      </c>
      <c r="C1181" s="412">
        <v>18.861000000000001</v>
      </c>
      <c r="D1181" s="412">
        <v>0</v>
      </c>
    </row>
    <row r="1182" spans="1:4" x14ac:dyDescent="0.2">
      <c r="A1182" s="413" t="s">
        <v>8060</v>
      </c>
      <c r="B1182" s="413" t="s">
        <v>225</v>
      </c>
      <c r="C1182" s="412">
        <v>38.052</v>
      </c>
      <c r="D1182" s="412">
        <v>0</v>
      </c>
    </row>
    <row r="1183" spans="1:4" x14ac:dyDescent="0.2">
      <c r="A1183" s="413" t="s">
        <v>8061</v>
      </c>
      <c r="B1183" s="413" t="s">
        <v>225</v>
      </c>
      <c r="C1183" s="412">
        <v>32.317999999999998</v>
      </c>
      <c r="D1183" s="412">
        <v>0</v>
      </c>
    </row>
    <row r="1184" spans="1:4" x14ac:dyDescent="0.2">
      <c r="A1184" s="413" t="s">
        <v>8062</v>
      </c>
      <c r="B1184" s="413" t="s">
        <v>225</v>
      </c>
      <c r="C1184" s="412">
        <v>64.861000000000004</v>
      </c>
      <c r="D1184" s="412">
        <v>0</v>
      </c>
    </row>
    <row r="1185" spans="1:4" x14ac:dyDescent="0.2">
      <c r="A1185" s="413" t="s">
        <v>8063</v>
      </c>
      <c r="B1185" s="413" t="s">
        <v>225</v>
      </c>
      <c r="C1185" s="412">
        <v>41.473999999999997</v>
      </c>
      <c r="D1185" s="412">
        <v>0</v>
      </c>
    </row>
    <row r="1186" spans="1:4" x14ac:dyDescent="0.2">
      <c r="A1186" s="413" t="s">
        <v>8064</v>
      </c>
      <c r="B1186" s="413" t="s">
        <v>225</v>
      </c>
      <c r="C1186" s="412">
        <v>38.198</v>
      </c>
      <c r="D1186" s="412">
        <v>0</v>
      </c>
    </row>
    <row r="1187" spans="1:4" x14ac:dyDescent="0.2">
      <c r="A1187" s="413" t="s">
        <v>8065</v>
      </c>
      <c r="B1187" s="413" t="s">
        <v>225</v>
      </c>
      <c r="C1187" s="412">
        <v>45.091000000000001</v>
      </c>
      <c r="D1187" s="412">
        <v>0</v>
      </c>
    </row>
    <row r="1188" spans="1:4" x14ac:dyDescent="0.2">
      <c r="A1188" s="413" t="s">
        <v>8066</v>
      </c>
      <c r="B1188" s="413" t="s">
        <v>225</v>
      </c>
      <c r="C1188" s="412">
        <v>41.113999999999997</v>
      </c>
      <c r="D1188" s="412">
        <v>0</v>
      </c>
    </row>
    <row r="1189" spans="1:4" x14ac:dyDescent="0.2">
      <c r="A1189" s="413" t="s">
        <v>8067</v>
      </c>
      <c r="B1189" s="413" t="s">
        <v>225</v>
      </c>
      <c r="C1189" s="412">
        <v>17.995000000000001</v>
      </c>
      <c r="D1189" s="412">
        <v>0</v>
      </c>
    </row>
    <row r="1190" spans="1:4" x14ac:dyDescent="0.2">
      <c r="A1190" s="413" t="s">
        <v>8068</v>
      </c>
      <c r="B1190" s="413" t="s">
        <v>225</v>
      </c>
      <c r="C1190" s="412">
        <v>107.18300000000001</v>
      </c>
      <c r="D1190" s="412">
        <v>0</v>
      </c>
    </row>
    <row r="1191" spans="1:4" x14ac:dyDescent="0.2">
      <c r="A1191" s="413" t="s">
        <v>8069</v>
      </c>
      <c r="B1191" s="413" t="s">
        <v>225</v>
      </c>
      <c r="C1191" s="412">
        <v>55.405999999999999</v>
      </c>
      <c r="D1191" s="412">
        <v>0</v>
      </c>
    </row>
    <row r="1192" spans="1:4" x14ac:dyDescent="0.2">
      <c r="A1192" s="413" t="s">
        <v>8070</v>
      </c>
      <c r="B1192" s="413" t="s">
        <v>225</v>
      </c>
      <c r="C1192" s="412">
        <v>19.709</v>
      </c>
      <c r="D1192" s="412">
        <v>0</v>
      </c>
    </row>
    <row r="1193" spans="1:4" x14ac:dyDescent="0.2">
      <c r="A1193" s="413" t="s">
        <v>8071</v>
      </c>
      <c r="B1193" s="413" t="s">
        <v>225</v>
      </c>
      <c r="C1193" s="412">
        <v>37.149000000000001</v>
      </c>
      <c r="D1193" s="412">
        <v>0</v>
      </c>
    </row>
    <row r="1194" spans="1:4" x14ac:dyDescent="0.2">
      <c r="A1194" s="413" t="s">
        <v>8072</v>
      </c>
      <c r="B1194" s="413" t="s">
        <v>225</v>
      </c>
      <c r="C1194" s="412">
        <v>32.457999999999998</v>
      </c>
      <c r="D1194" s="412">
        <v>0</v>
      </c>
    </row>
    <row r="1195" spans="1:4" x14ac:dyDescent="0.2">
      <c r="A1195" s="413" t="s">
        <v>8073</v>
      </c>
      <c r="B1195" s="413" t="s">
        <v>225</v>
      </c>
      <c r="C1195" s="412">
        <v>22.149000000000001</v>
      </c>
      <c r="D1195" s="412">
        <v>0</v>
      </c>
    </row>
    <row r="1196" spans="1:4" x14ac:dyDescent="0.2">
      <c r="A1196" s="413" t="s">
        <v>8074</v>
      </c>
      <c r="B1196" s="413" t="s">
        <v>225</v>
      </c>
      <c r="C1196" s="412">
        <v>124.13500000000001</v>
      </c>
      <c r="D1196" s="412">
        <v>0</v>
      </c>
    </row>
    <row r="1197" spans="1:4" x14ac:dyDescent="0.2">
      <c r="A1197" s="413" t="s">
        <v>8075</v>
      </c>
      <c r="B1197" s="413" t="s">
        <v>225</v>
      </c>
      <c r="C1197" s="412">
        <v>9.3089999999999993</v>
      </c>
      <c r="D1197" s="412">
        <v>0</v>
      </c>
    </row>
    <row r="1198" spans="1:4" x14ac:dyDescent="0.2">
      <c r="A1198" s="413" t="s">
        <v>8076</v>
      </c>
      <c r="B1198" s="413" t="s">
        <v>225</v>
      </c>
      <c r="C1198" s="412">
        <v>31.707999999999998</v>
      </c>
      <c r="D1198" s="412">
        <v>0</v>
      </c>
    </row>
    <row r="1199" spans="1:4" x14ac:dyDescent="0.2">
      <c r="A1199" s="413" t="s">
        <v>8077</v>
      </c>
      <c r="B1199" s="413" t="s">
        <v>225</v>
      </c>
      <c r="C1199" s="412">
        <v>21.692</v>
      </c>
      <c r="D1199" s="412">
        <v>0</v>
      </c>
    </row>
    <row r="1200" spans="1:4" x14ac:dyDescent="0.2">
      <c r="A1200" s="413" t="s">
        <v>8078</v>
      </c>
      <c r="B1200" s="413" t="s">
        <v>225</v>
      </c>
      <c r="C1200" s="412">
        <v>59.499000000000002</v>
      </c>
      <c r="D1200" s="412">
        <v>0</v>
      </c>
    </row>
    <row r="1201" spans="1:4" x14ac:dyDescent="0.2">
      <c r="A1201" s="413" t="s">
        <v>8079</v>
      </c>
      <c r="B1201" s="413" t="s">
        <v>225</v>
      </c>
      <c r="C1201" s="412">
        <v>57.334000000000003</v>
      </c>
      <c r="D1201" s="412">
        <v>0</v>
      </c>
    </row>
    <row r="1202" spans="1:4" x14ac:dyDescent="0.2">
      <c r="A1202" s="413" t="s">
        <v>8080</v>
      </c>
      <c r="B1202" s="413" t="s">
        <v>225</v>
      </c>
      <c r="C1202" s="412">
        <v>46.481999999999999</v>
      </c>
      <c r="D1202" s="412">
        <v>0</v>
      </c>
    </row>
    <row r="1203" spans="1:4" x14ac:dyDescent="0.2">
      <c r="A1203" s="413" t="s">
        <v>8081</v>
      </c>
      <c r="B1203" s="413" t="s">
        <v>225</v>
      </c>
      <c r="C1203" s="412">
        <v>63.898000000000003</v>
      </c>
      <c r="D1203" s="412">
        <v>0</v>
      </c>
    </row>
    <row r="1204" spans="1:4" x14ac:dyDescent="0.2">
      <c r="A1204" s="413" t="s">
        <v>8082</v>
      </c>
      <c r="B1204" s="413" t="s">
        <v>225</v>
      </c>
      <c r="C1204" s="412">
        <v>23.564</v>
      </c>
      <c r="D1204" s="412">
        <v>0</v>
      </c>
    </row>
    <row r="1205" spans="1:4" x14ac:dyDescent="0.2">
      <c r="A1205" s="413" t="s">
        <v>8083</v>
      </c>
      <c r="B1205" s="413" t="s">
        <v>225</v>
      </c>
      <c r="C1205" s="412">
        <v>20.263999999999999</v>
      </c>
      <c r="D1205" s="412">
        <v>0</v>
      </c>
    </row>
    <row r="1206" spans="1:4" x14ac:dyDescent="0.2">
      <c r="A1206" s="413" t="s">
        <v>8084</v>
      </c>
      <c r="B1206" s="413" t="s">
        <v>225</v>
      </c>
      <c r="C1206" s="412">
        <v>55.411999999999999</v>
      </c>
      <c r="D1206" s="412">
        <v>0</v>
      </c>
    </row>
    <row r="1207" spans="1:4" x14ac:dyDescent="0.2">
      <c r="A1207" s="413" t="s">
        <v>8085</v>
      </c>
      <c r="B1207" s="413" t="s">
        <v>225</v>
      </c>
      <c r="C1207" s="412">
        <v>25.021999999999998</v>
      </c>
      <c r="D1207" s="412">
        <v>0</v>
      </c>
    </row>
    <row r="1208" spans="1:4" x14ac:dyDescent="0.2">
      <c r="A1208" s="413" t="s">
        <v>8086</v>
      </c>
      <c r="B1208" s="413" t="s">
        <v>225</v>
      </c>
      <c r="C1208" s="412">
        <v>37.234000000000002</v>
      </c>
      <c r="D1208" s="412">
        <v>0</v>
      </c>
    </row>
    <row r="1209" spans="1:4" x14ac:dyDescent="0.2">
      <c r="A1209" s="413" t="s">
        <v>8087</v>
      </c>
      <c r="B1209" s="413" t="s">
        <v>225</v>
      </c>
      <c r="C1209" s="412">
        <v>46.884999999999998</v>
      </c>
      <c r="D1209" s="412">
        <v>0</v>
      </c>
    </row>
    <row r="1210" spans="1:4" x14ac:dyDescent="0.2">
      <c r="A1210" s="413" t="s">
        <v>8088</v>
      </c>
      <c r="B1210" s="413" t="s">
        <v>225</v>
      </c>
      <c r="C1210" s="412">
        <v>13.536</v>
      </c>
      <c r="D1210" s="412">
        <v>0</v>
      </c>
    </row>
    <row r="1211" spans="1:4" x14ac:dyDescent="0.2">
      <c r="A1211" s="413" t="s">
        <v>8089</v>
      </c>
      <c r="B1211" s="413" t="s">
        <v>225</v>
      </c>
      <c r="C1211" s="412">
        <v>41.578000000000003</v>
      </c>
      <c r="D1211" s="412">
        <v>0</v>
      </c>
    </row>
    <row r="1212" spans="1:4" x14ac:dyDescent="0.2">
      <c r="A1212" s="413" t="s">
        <v>8090</v>
      </c>
      <c r="B1212" s="413" t="s">
        <v>225</v>
      </c>
      <c r="C1212" s="412">
        <v>56.082999999999998</v>
      </c>
      <c r="D1212" s="412">
        <v>0</v>
      </c>
    </row>
    <row r="1213" spans="1:4" x14ac:dyDescent="0.2">
      <c r="A1213" s="413" t="s">
        <v>8091</v>
      </c>
      <c r="B1213" s="413" t="s">
        <v>225</v>
      </c>
      <c r="C1213" s="412">
        <v>44.469000000000001</v>
      </c>
      <c r="D1213" s="412">
        <v>0</v>
      </c>
    </row>
    <row r="1214" spans="1:4" x14ac:dyDescent="0.2">
      <c r="A1214" s="413" t="s">
        <v>8092</v>
      </c>
      <c r="B1214" s="413" t="s">
        <v>225</v>
      </c>
      <c r="C1214" s="412">
        <v>31.963999999999999</v>
      </c>
      <c r="D1214" s="412">
        <v>0</v>
      </c>
    </row>
    <row r="1215" spans="1:4" x14ac:dyDescent="0.2">
      <c r="A1215" s="413" t="s">
        <v>8093</v>
      </c>
      <c r="B1215" s="413" t="s">
        <v>225</v>
      </c>
      <c r="C1215" s="412">
        <v>77.269000000000005</v>
      </c>
      <c r="D1215" s="412">
        <v>0</v>
      </c>
    </row>
    <row r="1216" spans="1:4" x14ac:dyDescent="0.2">
      <c r="A1216" s="413" t="s">
        <v>8094</v>
      </c>
      <c r="B1216" s="413" t="s">
        <v>225</v>
      </c>
      <c r="C1216" s="412">
        <v>9.4670000000000005</v>
      </c>
      <c r="D1216" s="412">
        <v>0</v>
      </c>
    </row>
    <row r="1217" spans="1:4" x14ac:dyDescent="0.2">
      <c r="A1217" s="413" t="s">
        <v>8095</v>
      </c>
      <c r="B1217" s="413" t="s">
        <v>225</v>
      </c>
      <c r="C1217" s="412">
        <v>16.780999999999999</v>
      </c>
      <c r="D1217" s="412">
        <v>0</v>
      </c>
    </row>
    <row r="1218" spans="1:4" x14ac:dyDescent="0.2">
      <c r="A1218" s="413" t="s">
        <v>8096</v>
      </c>
      <c r="B1218" s="413" t="s">
        <v>225</v>
      </c>
      <c r="C1218" s="412">
        <v>45.198999999999998</v>
      </c>
      <c r="D1218" s="412">
        <v>0</v>
      </c>
    </row>
    <row r="1219" spans="1:4" x14ac:dyDescent="0.2">
      <c r="A1219" s="413" t="s">
        <v>8097</v>
      </c>
      <c r="B1219" s="413" t="s">
        <v>225</v>
      </c>
      <c r="C1219" s="412">
        <v>41.351999999999997</v>
      </c>
      <c r="D1219" s="412">
        <v>0</v>
      </c>
    </row>
    <row r="1220" spans="1:4" x14ac:dyDescent="0.2">
      <c r="A1220" s="413" t="s">
        <v>8098</v>
      </c>
      <c r="B1220" s="413" t="s">
        <v>225</v>
      </c>
      <c r="C1220" s="412">
        <v>15.018000000000001</v>
      </c>
      <c r="D1220" s="412">
        <v>0</v>
      </c>
    </row>
    <row r="1221" spans="1:4" x14ac:dyDescent="0.2">
      <c r="A1221" s="413" t="s">
        <v>8099</v>
      </c>
      <c r="B1221" s="413" t="s">
        <v>225</v>
      </c>
      <c r="C1221" s="412">
        <v>10.76</v>
      </c>
      <c r="D1221" s="412">
        <v>0</v>
      </c>
    </row>
    <row r="1222" spans="1:4" x14ac:dyDescent="0.2">
      <c r="A1222" s="413" t="s">
        <v>8100</v>
      </c>
      <c r="B1222" s="413" t="s">
        <v>225</v>
      </c>
      <c r="C1222" s="412">
        <v>27.359000000000002</v>
      </c>
      <c r="D1222" s="412">
        <v>0</v>
      </c>
    </row>
    <row r="1223" spans="1:4" x14ac:dyDescent="0.2">
      <c r="A1223" s="413" t="s">
        <v>8101</v>
      </c>
      <c r="B1223" s="413" t="s">
        <v>225</v>
      </c>
      <c r="C1223" s="412">
        <v>37.649000000000001</v>
      </c>
      <c r="D1223" s="412">
        <v>0</v>
      </c>
    </row>
    <row r="1224" spans="1:4" x14ac:dyDescent="0.2">
      <c r="A1224" s="413" t="s">
        <v>8102</v>
      </c>
      <c r="B1224" s="413" t="s">
        <v>225</v>
      </c>
      <c r="C1224" s="412">
        <v>44.658000000000001</v>
      </c>
      <c r="D1224" s="412">
        <v>0</v>
      </c>
    </row>
    <row r="1225" spans="1:4" x14ac:dyDescent="0.2">
      <c r="A1225" s="413" t="s">
        <v>8103</v>
      </c>
      <c r="B1225" s="413" t="s">
        <v>225</v>
      </c>
      <c r="C1225" s="412">
        <v>51.368000000000002</v>
      </c>
      <c r="D1225" s="412">
        <v>0</v>
      </c>
    </row>
    <row r="1226" spans="1:4" x14ac:dyDescent="0.2">
      <c r="A1226" s="413" t="s">
        <v>8104</v>
      </c>
      <c r="B1226" s="413" t="s">
        <v>225</v>
      </c>
      <c r="C1226" s="412">
        <v>39.423999999999999</v>
      </c>
      <c r="D1226" s="412">
        <v>0</v>
      </c>
    </row>
    <row r="1227" spans="1:4" x14ac:dyDescent="0.2">
      <c r="A1227" s="413" t="s">
        <v>8105</v>
      </c>
      <c r="B1227" s="413" t="s">
        <v>225</v>
      </c>
      <c r="C1227" s="412">
        <v>11.004</v>
      </c>
      <c r="D1227" s="412">
        <v>0</v>
      </c>
    </row>
    <row r="1228" spans="1:4" x14ac:dyDescent="0.2">
      <c r="A1228" s="413" t="s">
        <v>8106</v>
      </c>
      <c r="B1228" s="413" t="s">
        <v>225</v>
      </c>
      <c r="C1228" s="412">
        <v>6.32</v>
      </c>
      <c r="D1228" s="412">
        <v>0</v>
      </c>
    </row>
    <row r="1229" spans="1:4" x14ac:dyDescent="0.2">
      <c r="A1229" s="413" t="s">
        <v>8107</v>
      </c>
      <c r="B1229" s="413" t="s">
        <v>225</v>
      </c>
      <c r="C1229" s="412">
        <v>8.9789999999999992</v>
      </c>
      <c r="D1229" s="412">
        <v>0</v>
      </c>
    </row>
    <row r="1230" spans="1:4" x14ac:dyDescent="0.2">
      <c r="A1230" s="413" t="s">
        <v>8108</v>
      </c>
      <c r="B1230" s="413" t="s">
        <v>225</v>
      </c>
      <c r="C1230" s="412">
        <v>41.45</v>
      </c>
      <c r="D1230" s="412">
        <v>0</v>
      </c>
    </row>
    <row r="1231" spans="1:4" x14ac:dyDescent="0.2">
      <c r="A1231" s="413" t="s">
        <v>8109</v>
      </c>
      <c r="B1231" s="413" t="s">
        <v>1176</v>
      </c>
      <c r="C1231" s="412">
        <v>24.350999999999999</v>
      </c>
      <c r="D1231" s="412">
        <v>0</v>
      </c>
    </row>
    <row r="1232" spans="1:4" x14ac:dyDescent="0.2">
      <c r="A1232" s="413" t="s">
        <v>8110</v>
      </c>
      <c r="B1232" s="413" t="s">
        <v>225</v>
      </c>
      <c r="C1232" s="412">
        <v>23.064</v>
      </c>
      <c r="D1232" s="412">
        <v>0</v>
      </c>
    </row>
    <row r="1233" spans="1:4" x14ac:dyDescent="0.2">
      <c r="A1233" s="413" t="s">
        <v>8111</v>
      </c>
      <c r="B1233" s="413" t="s">
        <v>225</v>
      </c>
      <c r="C1233" s="412">
        <v>17.184000000000001</v>
      </c>
      <c r="D1233" s="412">
        <v>0</v>
      </c>
    </row>
    <row r="1234" spans="1:4" x14ac:dyDescent="0.2">
      <c r="A1234" s="413" t="s">
        <v>8112</v>
      </c>
      <c r="B1234" s="413" t="s">
        <v>225</v>
      </c>
      <c r="C1234" s="412">
        <v>49.982999999999997</v>
      </c>
      <c r="D1234" s="412">
        <v>0</v>
      </c>
    </row>
    <row r="1235" spans="1:4" x14ac:dyDescent="0.2">
      <c r="A1235" s="413" t="s">
        <v>8113</v>
      </c>
      <c r="B1235" s="413" t="s">
        <v>225</v>
      </c>
      <c r="C1235" s="412">
        <v>143.02099999999999</v>
      </c>
      <c r="D1235" s="412">
        <v>0</v>
      </c>
    </row>
    <row r="1236" spans="1:4" x14ac:dyDescent="0.2">
      <c r="A1236" s="413" t="s">
        <v>8114</v>
      </c>
      <c r="B1236" s="413" t="s">
        <v>225</v>
      </c>
      <c r="C1236" s="412">
        <v>73.59</v>
      </c>
      <c r="D1236" s="412">
        <v>0</v>
      </c>
    </row>
    <row r="1237" spans="1:4" x14ac:dyDescent="0.2">
      <c r="A1237" s="413" t="s">
        <v>8115</v>
      </c>
      <c r="B1237" s="413" t="s">
        <v>225</v>
      </c>
      <c r="C1237" s="412">
        <v>24.986000000000001</v>
      </c>
      <c r="D1237" s="412">
        <v>0</v>
      </c>
    </row>
    <row r="1238" spans="1:4" x14ac:dyDescent="0.2">
      <c r="A1238" s="413" t="s">
        <v>8116</v>
      </c>
      <c r="B1238" s="413" t="s">
        <v>225</v>
      </c>
      <c r="C1238" s="412">
        <v>33.726999999999997</v>
      </c>
      <c r="D1238" s="412">
        <v>0</v>
      </c>
    </row>
    <row r="1239" spans="1:4" x14ac:dyDescent="0.2">
      <c r="A1239" s="413" t="s">
        <v>8117</v>
      </c>
      <c r="B1239" s="413" t="s">
        <v>225</v>
      </c>
      <c r="C1239" s="412">
        <v>41.956000000000003</v>
      </c>
      <c r="D1239" s="412">
        <v>0</v>
      </c>
    </row>
    <row r="1240" spans="1:4" x14ac:dyDescent="0.2">
      <c r="A1240" s="413" t="s">
        <v>8118</v>
      </c>
      <c r="B1240" s="413" t="s">
        <v>225</v>
      </c>
      <c r="C1240" s="412">
        <v>26.413</v>
      </c>
      <c r="D1240" s="412">
        <v>0</v>
      </c>
    </row>
    <row r="1241" spans="1:4" x14ac:dyDescent="0.2">
      <c r="A1241" s="413" t="s">
        <v>8119</v>
      </c>
      <c r="B1241" s="413" t="s">
        <v>225</v>
      </c>
      <c r="C1241" s="412">
        <v>84.546000000000006</v>
      </c>
      <c r="D1241" s="412">
        <v>0</v>
      </c>
    </row>
    <row r="1242" spans="1:4" x14ac:dyDescent="0.2">
      <c r="A1242" s="413" t="s">
        <v>8120</v>
      </c>
      <c r="B1242" s="413" t="s">
        <v>225</v>
      </c>
      <c r="C1242" s="412">
        <v>62.158999999999999</v>
      </c>
      <c r="D1242" s="412">
        <v>0</v>
      </c>
    </row>
    <row r="1243" spans="1:4" x14ac:dyDescent="0.2">
      <c r="A1243" s="413" t="s">
        <v>8121</v>
      </c>
      <c r="B1243" s="413" t="s">
        <v>225</v>
      </c>
      <c r="C1243" s="412">
        <v>78.195999999999998</v>
      </c>
      <c r="D1243" s="412">
        <v>0</v>
      </c>
    </row>
    <row r="1244" spans="1:4" x14ac:dyDescent="0.2">
      <c r="A1244" s="413" t="s">
        <v>8122</v>
      </c>
      <c r="B1244" s="413" t="s">
        <v>225</v>
      </c>
      <c r="C1244" s="412">
        <v>41.198999999999998</v>
      </c>
      <c r="D1244" s="412">
        <v>0</v>
      </c>
    </row>
    <row r="1245" spans="1:4" x14ac:dyDescent="0.2">
      <c r="A1245" s="413" t="s">
        <v>8123</v>
      </c>
      <c r="B1245" s="413" t="s">
        <v>225</v>
      </c>
      <c r="C1245" s="412">
        <v>45.433</v>
      </c>
      <c r="D1245" s="412">
        <v>0</v>
      </c>
    </row>
    <row r="1246" spans="1:4" x14ac:dyDescent="0.2">
      <c r="A1246" s="413" t="s">
        <v>8124</v>
      </c>
      <c r="B1246" s="413" t="s">
        <v>225</v>
      </c>
      <c r="C1246" s="412">
        <v>5.2519999999999998</v>
      </c>
      <c r="D1246" s="412">
        <v>0</v>
      </c>
    </row>
    <row r="1247" spans="1:4" x14ac:dyDescent="0.2">
      <c r="A1247" s="413" t="s">
        <v>8125</v>
      </c>
      <c r="B1247" s="413" t="s">
        <v>225</v>
      </c>
      <c r="C1247" s="412">
        <v>69.466999999999999</v>
      </c>
      <c r="D1247" s="412">
        <v>0</v>
      </c>
    </row>
    <row r="1248" spans="1:4" x14ac:dyDescent="0.2">
      <c r="A1248" s="413" t="s">
        <v>8126</v>
      </c>
      <c r="B1248" s="413" t="s">
        <v>225</v>
      </c>
      <c r="C1248" s="412">
        <v>22.808</v>
      </c>
      <c r="D1248" s="412">
        <v>0</v>
      </c>
    </row>
    <row r="1249" spans="1:4" x14ac:dyDescent="0.2">
      <c r="A1249" s="413" t="s">
        <v>8127</v>
      </c>
      <c r="B1249" s="413" t="s">
        <v>225</v>
      </c>
      <c r="C1249" s="412">
        <v>117.7</v>
      </c>
      <c r="D1249" s="412">
        <v>0</v>
      </c>
    </row>
    <row r="1250" spans="1:4" x14ac:dyDescent="0.2">
      <c r="A1250" s="413" t="s">
        <v>8128</v>
      </c>
      <c r="B1250" s="413" t="s">
        <v>225</v>
      </c>
      <c r="C1250" s="412">
        <v>19.641999999999999</v>
      </c>
      <c r="D1250" s="412">
        <v>0</v>
      </c>
    </row>
    <row r="1251" spans="1:4" x14ac:dyDescent="0.2">
      <c r="A1251" s="413" t="s">
        <v>8129</v>
      </c>
      <c r="B1251" s="413" t="s">
        <v>225</v>
      </c>
      <c r="C1251" s="412">
        <v>66.27</v>
      </c>
      <c r="D1251" s="412">
        <v>0</v>
      </c>
    </row>
    <row r="1252" spans="1:4" x14ac:dyDescent="0.2">
      <c r="A1252" s="413" t="s">
        <v>8130</v>
      </c>
      <c r="B1252" s="413" t="s">
        <v>225</v>
      </c>
      <c r="C1252" s="412">
        <v>47.927999999999997</v>
      </c>
      <c r="D1252" s="412">
        <v>0</v>
      </c>
    </row>
    <row r="1253" spans="1:4" x14ac:dyDescent="0.2">
      <c r="A1253" s="413" t="s">
        <v>8131</v>
      </c>
      <c r="B1253" s="413" t="s">
        <v>225</v>
      </c>
      <c r="C1253" s="412">
        <v>25.224</v>
      </c>
      <c r="D1253" s="412">
        <v>0</v>
      </c>
    </row>
    <row r="1254" spans="1:4" x14ac:dyDescent="0.2">
      <c r="A1254" s="413" t="s">
        <v>8132</v>
      </c>
      <c r="B1254" s="413" t="s">
        <v>225</v>
      </c>
      <c r="C1254" s="412">
        <v>80.227000000000004</v>
      </c>
      <c r="D1254" s="412">
        <v>0</v>
      </c>
    </row>
    <row r="1255" spans="1:4" x14ac:dyDescent="0.2">
      <c r="A1255" s="413" t="s">
        <v>8133</v>
      </c>
      <c r="B1255" s="413" t="s">
        <v>225</v>
      </c>
      <c r="C1255" s="412">
        <v>22.698</v>
      </c>
      <c r="D1255" s="412">
        <v>0</v>
      </c>
    </row>
    <row r="1256" spans="1:4" x14ac:dyDescent="0.2">
      <c r="A1256" s="413" t="s">
        <v>8134</v>
      </c>
      <c r="B1256" s="413" t="s">
        <v>225</v>
      </c>
      <c r="C1256" s="412">
        <v>18.556000000000001</v>
      </c>
      <c r="D1256" s="412">
        <v>0</v>
      </c>
    </row>
    <row r="1257" spans="1:4" x14ac:dyDescent="0.2">
      <c r="A1257" s="413" t="s">
        <v>8135</v>
      </c>
      <c r="B1257" s="413" t="s">
        <v>225</v>
      </c>
      <c r="C1257" s="412">
        <v>13.930999999999999</v>
      </c>
      <c r="D1257" s="412">
        <v>0</v>
      </c>
    </row>
    <row r="1258" spans="1:4" x14ac:dyDescent="0.2">
      <c r="A1258" s="413" t="s">
        <v>8136</v>
      </c>
      <c r="B1258" s="413" t="s">
        <v>225</v>
      </c>
      <c r="C1258" s="412">
        <v>45.811</v>
      </c>
      <c r="D1258" s="412">
        <v>0</v>
      </c>
    </row>
    <row r="1259" spans="1:4" x14ac:dyDescent="0.2">
      <c r="A1259" s="413" t="s">
        <v>8137</v>
      </c>
      <c r="B1259" s="413" t="s">
        <v>225</v>
      </c>
      <c r="C1259" s="412">
        <v>33.067999999999998</v>
      </c>
      <c r="D1259" s="412">
        <v>0</v>
      </c>
    </row>
    <row r="1260" spans="1:4" x14ac:dyDescent="0.2">
      <c r="A1260" s="413" t="s">
        <v>8138</v>
      </c>
      <c r="B1260" s="413" t="s">
        <v>225</v>
      </c>
      <c r="C1260" s="412">
        <v>80.221000000000004</v>
      </c>
      <c r="D1260" s="412">
        <v>0</v>
      </c>
    </row>
    <row r="1261" spans="1:4" x14ac:dyDescent="0.2">
      <c r="A1261" s="413" t="s">
        <v>8139</v>
      </c>
      <c r="B1261" s="413" t="s">
        <v>225</v>
      </c>
      <c r="C1261" s="412">
        <v>5.4660000000000002</v>
      </c>
      <c r="D1261" s="412">
        <v>0</v>
      </c>
    </row>
    <row r="1262" spans="1:4" x14ac:dyDescent="0.2">
      <c r="A1262" s="413" t="s">
        <v>8140</v>
      </c>
      <c r="B1262" s="413" t="s">
        <v>225</v>
      </c>
      <c r="C1262" s="412">
        <v>50.746000000000002</v>
      </c>
      <c r="D1262" s="412">
        <v>0</v>
      </c>
    </row>
    <row r="1263" spans="1:4" x14ac:dyDescent="0.2">
      <c r="A1263" s="413" t="s">
        <v>8141</v>
      </c>
      <c r="B1263" s="413" t="s">
        <v>225</v>
      </c>
      <c r="C1263" s="412">
        <v>14.244</v>
      </c>
      <c r="D1263" s="412">
        <v>0</v>
      </c>
    </row>
    <row r="1264" spans="1:4" x14ac:dyDescent="0.2">
      <c r="A1264" s="413" t="s">
        <v>8142</v>
      </c>
      <c r="B1264" s="413" t="s">
        <v>225</v>
      </c>
      <c r="C1264" s="412">
        <v>43.517000000000003</v>
      </c>
      <c r="D1264" s="412">
        <v>0</v>
      </c>
    </row>
    <row r="1265" spans="1:4" x14ac:dyDescent="0.2">
      <c r="A1265" s="413" t="s">
        <v>8143</v>
      </c>
      <c r="B1265" s="413" t="s">
        <v>225</v>
      </c>
      <c r="C1265" s="412">
        <v>56.212000000000003</v>
      </c>
      <c r="D1265" s="412">
        <v>0</v>
      </c>
    </row>
    <row r="1266" spans="1:4" x14ac:dyDescent="0.2">
      <c r="A1266" s="413" t="s">
        <v>8144</v>
      </c>
      <c r="B1266" s="413" t="s">
        <v>225</v>
      </c>
      <c r="C1266" s="412">
        <v>8.3160000000000007</v>
      </c>
      <c r="D1266" s="412">
        <v>0</v>
      </c>
    </row>
    <row r="1267" spans="1:4" x14ac:dyDescent="0.2">
      <c r="A1267" s="413" t="s">
        <v>8145</v>
      </c>
      <c r="B1267" s="413" t="s">
        <v>225</v>
      </c>
      <c r="C1267" s="412">
        <v>76.506</v>
      </c>
      <c r="D1267" s="412">
        <v>0</v>
      </c>
    </row>
    <row r="1268" spans="1:4" x14ac:dyDescent="0.2">
      <c r="A1268" s="413" t="s">
        <v>8146</v>
      </c>
      <c r="B1268" s="413" t="s">
        <v>225</v>
      </c>
      <c r="C1268" s="412">
        <v>33.08</v>
      </c>
      <c r="D1268" s="412">
        <v>0</v>
      </c>
    </row>
    <row r="1269" spans="1:4" x14ac:dyDescent="0.2">
      <c r="A1269" s="413" t="s">
        <v>8147</v>
      </c>
      <c r="B1269" s="413" t="s">
        <v>225</v>
      </c>
      <c r="C1269" s="412">
        <v>23.411999999999999</v>
      </c>
      <c r="D1269" s="412">
        <v>0</v>
      </c>
    </row>
    <row r="1270" spans="1:4" x14ac:dyDescent="0.2">
      <c r="A1270" s="413" t="s">
        <v>8148</v>
      </c>
      <c r="B1270" s="413" t="s">
        <v>225</v>
      </c>
      <c r="C1270" s="412">
        <v>25.352</v>
      </c>
      <c r="D1270" s="412">
        <v>0</v>
      </c>
    </row>
    <row r="1271" spans="1:4" x14ac:dyDescent="0.2">
      <c r="A1271" s="413" t="s">
        <v>8149</v>
      </c>
      <c r="B1271" s="413" t="s">
        <v>225</v>
      </c>
      <c r="C1271" s="412">
        <v>63.738999999999997</v>
      </c>
      <c r="D1271" s="412">
        <v>0</v>
      </c>
    </row>
    <row r="1272" spans="1:4" x14ac:dyDescent="0.2">
      <c r="A1272" s="413" t="s">
        <v>8150</v>
      </c>
      <c r="B1272" s="413" t="s">
        <v>225</v>
      </c>
      <c r="C1272" s="412">
        <v>0</v>
      </c>
      <c r="D1272" s="412">
        <v>0</v>
      </c>
    </row>
    <row r="1273" spans="1:4" x14ac:dyDescent="0.2">
      <c r="A1273" s="413" t="s">
        <v>8151</v>
      </c>
      <c r="B1273" s="413" t="s">
        <v>225</v>
      </c>
      <c r="C1273" s="412">
        <v>79.843000000000004</v>
      </c>
      <c r="D1273" s="412">
        <v>0</v>
      </c>
    </row>
    <row r="1274" spans="1:4" x14ac:dyDescent="0.2">
      <c r="A1274" s="413" t="s">
        <v>8152</v>
      </c>
      <c r="B1274" s="413" t="s">
        <v>225</v>
      </c>
      <c r="C1274" s="412">
        <v>26.547000000000001</v>
      </c>
      <c r="D1274" s="412">
        <v>0</v>
      </c>
    </row>
    <row r="1275" spans="1:4" x14ac:dyDescent="0.2">
      <c r="A1275" s="413" t="s">
        <v>8153</v>
      </c>
      <c r="B1275" s="413" t="s">
        <v>225</v>
      </c>
      <c r="C1275" s="412">
        <v>44.78</v>
      </c>
      <c r="D1275" s="412">
        <v>0</v>
      </c>
    </row>
    <row r="1276" spans="1:4" x14ac:dyDescent="0.2">
      <c r="A1276" s="413" t="s">
        <v>8154</v>
      </c>
      <c r="B1276" s="413" t="s">
        <v>225</v>
      </c>
      <c r="C1276" s="412">
        <v>37.18</v>
      </c>
      <c r="D1276" s="412">
        <v>0</v>
      </c>
    </row>
    <row r="1277" spans="1:4" x14ac:dyDescent="0.2">
      <c r="A1277" s="413" t="s">
        <v>8155</v>
      </c>
      <c r="B1277" s="413" t="s">
        <v>225</v>
      </c>
      <c r="C1277" s="412">
        <v>27.56</v>
      </c>
      <c r="D1277" s="412">
        <v>0</v>
      </c>
    </row>
    <row r="1278" spans="1:4" x14ac:dyDescent="0.2">
      <c r="A1278" s="413" t="s">
        <v>8156</v>
      </c>
      <c r="B1278" s="413" t="s">
        <v>225</v>
      </c>
      <c r="C1278" s="412">
        <v>25.358000000000001</v>
      </c>
      <c r="D1278" s="412">
        <v>0</v>
      </c>
    </row>
    <row r="1279" spans="1:4" x14ac:dyDescent="0.2">
      <c r="A1279" s="413" t="s">
        <v>8157</v>
      </c>
      <c r="B1279" s="413" t="s">
        <v>225</v>
      </c>
      <c r="C1279" s="412">
        <v>60.262</v>
      </c>
      <c r="D1279" s="412">
        <v>0</v>
      </c>
    </row>
    <row r="1280" spans="1:4" x14ac:dyDescent="0.2">
      <c r="A1280" s="413" t="s">
        <v>8158</v>
      </c>
      <c r="B1280" s="413" t="s">
        <v>225</v>
      </c>
      <c r="C1280" s="412">
        <v>25.632000000000001</v>
      </c>
      <c r="D1280" s="412">
        <v>0</v>
      </c>
    </row>
    <row r="1281" spans="1:4" x14ac:dyDescent="0.2">
      <c r="A1281" s="413" t="s">
        <v>8159</v>
      </c>
      <c r="B1281" s="413" t="s">
        <v>225</v>
      </c>
      <c r="C1281" s="412">
        <v>43.719000000000001</v>
      </c>
      <c r="D1281" s="412">
        <v>0</v>
      </c>
    </row>
    <row r="1282" spans="1:4" x14ac:dyDescent="0.2">
      <c r="A1282" s="413" t="s">
        <v>8160</v>
      </c>
      <c r="B1282" s="413" t="s">
        <v>225</v>
      </c>
      <c r="C1282" s="412">
        <v>18.416</v>
      </c>
      <c r="D1282" s="412">
        <v>0</v>
      </c>
    </row>
    <row r="1283" spans="1:4" x14ac:dyDescent="0.2">
      <c r="A1283" s="413" t="s">
        <v>8161</v>
      </c>
      <c r="B1283" s="413" t="s">
        <v>225</v>
      </c>
      <c r="C1283" s="412">
        <v>14.237</v>
      </c>
      <c r="D1283" s="412">
        <v>0</v>
      </c>
    </row>
    <row r="1284" spans="1:4" x14ac:dyDescent="0.2">
      <c r="A1284" s="413" t="s">
        <v>8162</v>
      </c>
      <c r="B1284" s="413" t="s">
        <v>225</v>
      </c>
      <c r="C1284" s="412">
        <v>17.111000000000001</v>
      </c>
      <c r="D1284" s="412">
        <v>0</v>
      </c>
    </row>
    <row r="1285" spans="1:4" x14ac:dyDescent="0.2">
      <c r="A1285" s="413" t="s">
        <v>8163</v>
      </c>
      <c r="B1285" s="413" t="s">
        <v>225</v>
      </c>
      <c r="C1285" s="412">
        <v>17.806000000000001</v>
      </c>
      <c r="D1285" s="412">
        <v>0</v>
      </c>
    </row>
    <row r="1286" spans="1:4" x14ac:dyDescent="0.2">
      <c r="A1286" s="413" t="s">
        <v>8164</v>
      </c>
      <c r="B1286" s="413" t="s">
        <v>225</v>
      </c>
      <c r="C1286" s="412">
        <v>43.304000000000002</v>
      </c>
      <c r="D1286" s="412">
        <v>0</v>
      </c>
    </row>
    <row r="1287" spans="1:4" x14ac:dyDescent="0.2">
      <c r="A1287" s="413" t="s">
        <v>8165</v>
      </c>
      <c r="B1287" s="413" t="s">
        <v>225</v>
      </c>
      <c r="C1287" s="412">
        <v>41.48</v>
      </c>
      <c r="D1287" s="412">
        <v>0</v>
      </c>
    </row>
    <row r="1288" spans="1:4" x14ac:dyDescent="0.2">
      <c r="A1288" s="413" t="s">
        <v>8166</v>
      </c>
      <c r="B1288" s="413" t="s">
        <v>225</v>
      </c>
      <c r="C1288" s="412">
        <v>33.781999999999996</v>
      </c>
      <c r="D1288" s="412">
        <v>0</v>
      </c>
    </row>
    <row r="1289" spans="1:4" x14ac:dyDescent="0.2">
      <c r="A1289" s="413" t="s">
        <v>8167</v>
      </c>
      <c r="B1289" s="413" t="s">
        <v>225</v>
      </c>
      <c r="C1289" s="412">
        <v>33.390999999999998</v>
      </c>
      <c r="D1289" s="412">
        <v>0</v>
      </c>
    </row>
    <row r="1290" spans="1:4" x14ac:dyDescent="0.2">
      <c r="A1290" s="413" t="s">
        <v>8168</v>
      </c>
      <c r="B1290" s="413" t="s">
        <v>225</v>
      </c>
      <c r="C1290" s="412">
        <v>30.884</v>
      </c>
      <c r="D1290" s="412">
        <v>0</v>
      </c>
    </row>
    <row r="1291" spans="1:4" x14ac:dyDescent="0.2">
      <c r="A1291" s="413" t="s">
        <v>8169</v>
      </c>
      <c r="B1291" s="413" t="s">
        <v>225</v>
      </c>
      <c r="C1291" s="412">
        <v>83.375</v>
      </c>
      <c r="D1291" s="412">
        <v>0</v>
      </c>
    </row>
    <row r="1292" spans="1:4" x14ac:dyDescent="0.2">
      <c r="A1292" s="413" t="s">
        <v>8170</v>
      </c>
      <c r="B1292" s="413" t="s">
        <v>225</v>
      </c>
      <c r="C1292" s="412">
        <v>32.896999999999998</v>
      </c>
      <c r="D1292" s="412">
        <v>0</v>
      </c>
    </row>
    <row r="1293" spans="1:4" x14ac:dyDescent="0.2">
      <c r="A1293" s="413" t="s">
        <v>8171</v>
      </c>
      <c r="B1293" s="413" t="s">
        <v>225</v>
      </c>
      <c r="C1293" s="412">
        <v>24.088999999999999</v>
      </c>
      <c r="D1293" s="412">
        <v>0</v>
      </c>
    </row>
    <row r="1294" spans="1:4" x14ac:dyDescent="0.2">
      <c r="A1294" s="413" t="s">
        <v>8172</v>
      </c>
      <c r="B1294" s="413" t="s">
        <v>225</v>
      </c>
      <c r="C1294" s="412">
        <v>18.776</v>
      </c>
      <c r="D1294" s="412">
        <v>0</v>
      </c>
    </row>
    <row r="1295" spans="1:4" x14ac:dyDescent="0.2">
      <c r="A1295" s="413" t="s">
        <v>8173</v>
      </c>
      <c r="B1295" s="413" t="s">
        <v>225</v>
      </c>
      <c r="C1295" s="412">
        <v>21.856000000000002</v>
      </c>
      <c r="D1295" s="412">
        <v>0</v>
      </c>
    </row>
    <row r="1296" spans="1:4" x14ac:dyDescent="0.2">
      <c r="A1296" s="413" t="s">
        <v>8174</v>
      </c>
      <c r="B1296" s="413" t="s">
        <v>225</v>
      </c>
      <c r="C1296" s="412">
        <v>59.792000000000002</v>
      </c>
      <c r="D1296" s="412">
        <v>0</v>
      </c>
    </row>
    <row r="1297" spans="1:4" x14ac:dyDescent="0.2">
      <c r="A1297" s="413" t="s">
        <v>8175</v>
      </c>
      <c r="B1297" s="413" t="s">
        <v>225</v>
      </c>
      <c r="C1297" s="412">
        <v>49.996000000000002</v>
      </c>
      <c r="D1297" s="412">
        <v>0</v>
      </c>
    </row>
    <row r="1298" spans="1:4" x14ac:dyDescent="0.2">
      <c r="A1298" s="413" t="s">
        <v>8176</v>
      </c>
      <c r="B1298" s="413" t="s">
        <v>225</v>
      </c>
      <c r="C1298" s="412">
        <v>26.956</v>
      </c>
      <c r="D1298" s="412">
        <v>0</v>
      </c>
    </row>
    <row r="1299" spans="1:4" x14ac:dyDescent="0.2">
      <c r="A1299" s="413" t="s">
        <v>8177</v>
      </c>
      <c r="B1299" s="413" t="s">
        <v>225</v>
      </c>
      <c r="C1299" s="412">
        <v>0</v>
      </c>
      <c r="D1299" s="412">
        <v>0</v>
      </c>
    </row>
    <row r="1300" spans="1:4" x14ac:dyDescent="0.2">
      <c r="A1300" s="413" t="s">
        <v>8178</v>
      </c>
      <c r="B1300" s="413" t="s">
        <v>225</v>
      </c>
      <c r="C1300" s="412">
        <v>25.376000000000001</v>
      </c>
      <c r="D1300" s="412">
        <v>0</v>
      </c>
    </row>
    <row r="1301" spans="1:4" x14ac:dyDescent="0.2">
      <c r="A1301" s="413" t="s">
        <v>8179</v>
      </c>
      <c r="B1301" s="413" t="s">
        <v>225</v>
      </c>
      <c r="C1301" s="412">
        <v>84.418000000000006</v>
      </c>
      <c r="D1301" s="412">
        <v>0</v>
      </c>
    </row>
    <row r="1302" spans="1:4" x14ac:dyDescent="0.2">
      <c r="A1302" s="413" t="s">
        <v>8180</v>
      </c>
      <c r="B1302" s="413" t="s">
        <v>225</v>
      </c>
      <c r="C1302" s="412">
        <v>55.143999999999998</v>
      </c>
      <c r="D1302" s="412">
        <v>0</v>
      </c>
    </row>
    <row r="1303" spans="1:4" x14ac:dyDescent="0.2">
      <c r="A1303" s="413" t="s">
        <v>8181</v>
      </c>
      <c r="B1303" s="413" t="s">
        <v>225</v>
      </c>
      <c r="C1303" s="412">
        <v>35.648000000000003</v>
      </c>
      <c r="D1303" s="412">
        <v>0</v>
      </c>
    </row>
    <row r="1304" spans="1:4" x14ac:dyDescent="0.2">
      <c r="A1304" s="413" t="s">
        <v>8182</v>
      </c>
      <c r="B1304" s="413" t="s">
        <v>225</v>
      </c>
      <c r="C1304" s="412">
        <v>57.023000000000003</v>
      </c>
      <c r="D1304" s="412">
        <v>0</v>
      </c>
    </row>
    <row r="1305" spans="1:4" x14ac:dyDescent="0.2">
      <c r="A1305" s="413" t="s">
        <v>8183</v>
      </c>
      <c r="B1305" s="413" t="s">
        <v>225</v>
      </c>
      <c r="C1305" s="412">
        <v>43.231000000000002</v>
      </c>
      <c r="D1305" s="412">
        <v>0</v>
      </c>
    </row>
    <row r="1306" spans="1:4" x14ac:dyDescent="0.2">
      <c r="A1306" s="413" t="s">
        <v>8184</v>
      </c>
      <c r="B1306" s="413" t="s">
        <v>225</v>
      </c>
      <c r="C1306" s="412">
        <v>29.53</v>
      </c>
      <c r="D1306" s="412">
        <v>0</v>
      </c>
    </row>
    <row r="1307" spans="1:4" x14ac:dyDescent="0.2">
      <c r="A1307" s="413" t="s">
        <v>8185</v>
      </c>
      <c r="B1307" s="413" t="s">
        <v>225</v>
      </c>
      <c r="C1307" s="412">
        <v>29.268000000000001</v>
      </c>
      <c r="D1307" s="412">
        <v>0</v>
      </c>
    </row>
    <row r="1308" spans="1:4" x14ac:dyDescent="0.2">
      <c r="A1308" s="413" t="s">
        <v>8186</v>
      </c>
      <c r="B1308" s="413" t="s">
        <v>225</v>
      </c>
      <c r="C1308" s="412">
        <v>49.531999999999996</v>
      </c>
      <c r="D1308" s="412">
        <v>0</v>
      </c>
    </row>
    <row r="1309" spans="1:4" x14ac:dyDescent="0.2">
      <c r="A1309" s="413" t="s">
        <v>8187</v>
      </c>
      <c r="B1309" s="413" t="s">
        <v>225</v>
      </c>
      <c r="C1309" s="412">
        <v>17.483000000000001</v>
      </c>
      <c r="D1309" s="412">
        <v>0</v>
      </c>
    </row>
    <row r="1310" spans="1:4" x14ac:dyDescent="0.2">
      <c r="A1310" s="413" t="s">
        <v>8188</v>
      </c>
      <c r="B1310" s="413" t="s">
        <v>225</v>
      </c>
      <c r="C1310" s="412">
        <v>28.754999999999999</v>
      </c>
      <c r="D1310" s="412">
        <v>0</v>
      </c>
    </row>
    <row r="1311" spans="1:4" x14ac:dyDescent="0.2">
      <c r="A1311" s="413" t="s">
        <v>8189</v>
      </c>
      <c r="B1311" s="413" t="s">
        <v>225</v>
      </c>
      <c r="C1311" s="412">
        <v>18.440000000000001</v>
      </c>
      <c r="D1311" s="412">
        <v>0</v>
      </c>
    </row>
    <row r="1312" spans="1:4" x14ac:dyDescent="0.2">
      <c r="A1312" s="413" t="s">
        <v>8190</v>
      </c>
      <c r="B1312" s="413" t="s">
        <v>225</v>
      </c>
      <c r="C1312" s="412">
        <v>5.9409999999999998</v>
      </c>
      <c r="D1312" s="412">
        <v>0</v>
      </c>
    </row>
    <row r="1313" spans="1:4" x14ac:dyDescent="0.2">
      <c r="A1313" s="413" t="s">
        <v>8191</v>
      </c>
      <c r="B1313" s="413" t="s">
        <v>225</v>
      </c>
      <c r="C1313" s="412">
        <v>46.603999999999999</v>
      </c>
      <c r="D1313" s="412">
        <v>0</v>
      </c>
    </row>
    <row r="1314" spans="1:4" x14ac:dyDescent="0.2">
      <c r="A1314" s="413" t="s">
        <v>8192</v>
      </c>
      <c r="B1314" s="413" t="s">
        <v>225</v>
      </c>
      <c r="C1314" s="412">
        <v>40.832999999999998</v>
      </c>
      <c r="D1314" s="412">
        <v>0</v>
      </c>
    </row>
    <row r="1315" spans="1:4" x14ac:dyDescent="0.2">
      <c r="A1315" s="413" t="s">
        <v>8193</v>
      </c>
      <c r="B1315" s="413" t="s">
        <v>225</v>
      </c>
      <c r="C1315" s="412">
        <v>62.951999999999998</v>
      </c>
      <c r="D1315" s="412">
        <v>0</v>
      </c>
    </row>
    <row r="1316" spans="1:4" x14ac:dyDescent="0.2">
      <c r="A1316" s="413" t="s">
        <v>8194</v>
      </c>
      <c r="B1316" s="413" t="s">
        <v>225</v>
      </c>
      <c r="C1316" s="412">
        <v>47.622999999999998</v>
      </c>
      <c r="D1316" s="412">
        <v>0</v>
      </c>
    </row>
    <row r="1317" spans="1:4" x14ac:dyDescent="0.2">
      <c r="A1317" s="413" t="s">
        <v>8195</v>
      </c>
      <c r="B1317" s="413" t="s">
        <v>225</v>
      </c>
      <c r="C1317" s="412">
        <v>0</v>
      </c>
      <c r="D1317" s="412">
        <v>0</v>
      </c>
    </row>
    <row r="1318" spans="1:4" x14ac:dyDescent="0.2">
      <c r="A1318" s="413" t="s">
        <v>8196</v>
      </c>
      <c r="B1318" s="413" t="s">
        <v>225</v>
      </c>
      <c r="C1318" s="412">
        <v>48.165999999999997</v>
      </c>
      <c r="D1318" s="412">
        <v>0</v>
      </c>
    </row>
    <row r="1319" spans="1:4" x14ac:dyDescent="0.2">
      <c r="A1319" s="413" t="s">
        <v>8197</v>
      </c>
      <c r="B1319" s="413" t="s">
        <v>225</v>
      </c>
      <c r="C1319" s="412">
        <v>18.318000000000001</v>
      </c>
      <c r="D1319" s="412">
        <v>0</v>
      </c>
    </row>
    <row r="1320" spans="1:4" x14ac:dyDescent="0.2">
      <c r="A1320" s="413" t="s">
        <v>8198</v>
      </c>
      <c r="B1320" s="413" t="s">
        <v>225</v>
      </c>
      <c r="C1320" s="412">
        <v>31.305</v>
      </c>
      <c r="D1320" s="412">
        <v>0</v>
      </c>
    </row>
    <row r="1321" spans="1:4" x14ac:dyDescent="0.2">
      <c r="A1321" s="413" t="s">
        <v>8199</v>
      </c>
      <c r="B1321" s="413" t="s">
        <v>225</v>
      </c>
      <c r="C1321" s="412">
        <v>19.782</v>
      </c>
      <c r="D1321" s="412">
        <v>0</v>
      </c>
    </row>
    <row r="1322" spans="1:4" x14ac:dyDescent="0.2">
      <c r="A1322" s="413" t="s">
        <v>8200</v>
      </c>
      <c r="B1322" s="413" t="s">
        <v>225</v>
      </c>
      <c r="C1322" s="412">
        <v>7.3929999999999998</v>
      </c>
      <c r="D1322" s="412">
        <v>0</v>
      </c>
    </row>
    <row r="1323" spans="1:4" x14ac:dyDescent="0.2">
      <c r="A1323" s="413" t="s">
        <v>8201</v>
      </c>
      <c r="B1323" s="413" t="s">
        <v>225</v>
      </c>
      <c r="C1323" s="412">
        <v>49.860999999999997</v>
      </c>
      <c r="D1323" s="412">
        <v>0</v>
      </c>
    </row>
    <row r="1324" spans="1:4" x14ac:dyDescent="0.2">
      <c r="A1324" s="413" t="s">
        <v>8202</v>
      </c>
      <c r="B1324" s="413" t="s">
        <v>225</v>
      </c>
      <c r="C1324" s="412">
        <v>24.460999999999999</v>
      </c>
      <c r="D1324" s="412">
        <v>0</v>
      </c>
    </row>
    <row r="1325" spans="1:4" x14ac:dyDescent="0.2">
      <c r="A1325" s="413" t="s">
        <v>8203</v>
      </c>
      <c r="B1325" s="413" t="s">
        <v>225</v>
      </c>
      <c r="C1325" s="412">
        <v>30.817</v>
      </c>
      <c r="D1325" s="412">
        <v>0</v>
      </c>
    </row>
    <row r="1326" spans="1:4" x14ac:dyDescent="0.2">
      <c r="A1326" s="413" t="s">
        <v>8204</v>
      </c>
      <c r="B1326" s="413" t="s">
        <v>225</v>
      </c>
      <c r="C1326" s="412">
        <v>45.366</v>
      </c>
      <c r="D1326" s="412">
        <v>0</v>
      </c>
    </row>
    <row r="1327" spans="1:4" x14ac:dyDescent="0.2">
      <c r="A1327" s="413" t="s">
        <v>8205</v>
      </c>
      <c r="B1327" s="413" t="s">
        <v>225</v>
      </c>
      <c r="C1327" s="412">
        <v>43.975000000000001</v>
      </c>
      <c r="D1327" s="412">
        <v>0</v>
      </c>
    </row>
    <row r="1328" spans="1:4" x14ac:dyDescent="0.2">
      <c r="A1328" s="413" t="s">
        <v>8206</v>
      </c>
      <c r="B1328" s="413" t="s">
        <v>225</v>
      </c>
      <c r="C1328" s="412">
        <v>31.372</v>
      </c>
      <c r="D1328" s="412">
        <v>0</v>
      </c>
    </row>
    <row r="1329" spans="1:4" x14ac:dyDescent="0.2">
      <c r="A1329" s="413" t="s">
        <v>8207</v>
      </c>
      <c r="B1329" s="413" t="s">
        <v>225</v>
      </c>
      <c r="C1329" s="412">
        <v>43.353000000000002</v>
      </c>
      <c r="D1329" s="412">
        <v>0</v>
      </c>
    </row>
    <row r="1330" spans="1:4" x14ac:dyDescent="0.2">
      <c r="A1330" s="413" t="s">
        <v>8208</v>
      </c>
      <c r="B1330" s="413" t="s">
        <v>225</v>
      </c>
      <c r="C1330" s="412">
        <v>48.848999999999997</v>
      </c>
      <c r="D1330" s="412">
        <v>0</v>
      </c>
    </row>
    <row r="1331" spans="1:4" x14ac:dyDescent="0.2">
      <c r="A1331" s="413" t="s">
        <v>8209</v>
      </c>
      <c r="B1331" s="413" t="s">
        <v>225</v>
      </c>
      <c r="C1331" s="412">
        <v>23.594999999999999</v>
      </c>
      <c r="D1331" s="412">
        <v>0</v>
      </c>
    </row>
    <row r="1332" spans="1:4" x14ac:dyDescent="0.2">
      <c r="A1332" s="413" t="s">
        <v>8210</v>
      </c>
      <c r="B1332" s="413" t="s">
        <v>225</v>
      </c>
      <c r="C1332" s="412">
        <v>22.289000000000001</v>
      </c>
      <c r="D1332" s="412">
        <v>0</v>
      </c>
    </row>
    <row r="1333" spans="1:4" x14ac:dyDescent="0.2">
      <c r="A1333" s="413" t="s">
        <v>8211</v>
      </c>
      <c r="B1333" s="413" t="s">
        <v>225</v>
      </c>
      <c r="C1333" s="412">
        <v>17.538</v>
      </c>
      <c r="D1333" s="412">
        <v>0</v>
      </c>
    </row>
    <row r="1334" spans="1:4" x14ac:dyDescent="0.2">
      <c r="A1334" s="413" t="s">
        <v>8212</v>
      </c>
      <c r="B1334" s="413" t="s">
        <v>225</v>
      </c>
      <c r="C1334" s="412">
        <v>54.045999999999999</v>
      </c>
      <c r="D1334" s="412">
        <v>0</v>
      </c>
    </row>
    <row r="1335" spans="1:4" x14ac:dyDescent="0.2">
      <c r="A1335" s="413" t="s">
        <v>8213</v>
      </c>
      <c r="B1335" s="413" t="s">
        <v>225</v>
      </c>
      <c r="C1335" s="412">
        <v>30.103999999999999</v>
      </c>
      <c r="D1335" s="412">
        <v>0</v>
      </c>
    </row>
    <row r="1336" spans="1:4" x14ac:dyDescent="0.2">
      <c r="A1336" s="413" t="s">
        <v>8214</v>
      </c>
      <c r="B1336" s="413" t="s">
        <v>225</v>
      </c>
      <c r="C1336" s="412">
        <v>44.927</v>
      </c>
      <c r="D1336" s="412">
        <v>0</v>
      </c>
    </row>
    <row r="1337" spans="1:4" x14ac:dyDescent="0.2">
      <c r="A1337" s="413" t="s">
        <v>8215</v>
      </c>
      <c r="B1337" s="413" t="s">
        <v>225</v>
      </c>
      <c r="C1337" s="412">
        <v>59.072000000000003</v>
      </c>
      <c r="D1337" s="412">
        <v>0</v>
      </c>
    </row>
    <row r="1338" spans="1:4" x14ac:dyDescent="0.2">
      <c r="A1338" s="413" t="s">
        <v>8216</v>
      </c>
      <c r="B1338" s="413" t="s">
        <v>225</v>
      </c>
      <c r="C1338" s="412">
        <v>65.135999999999996</v>
      </c>
      <c r="D1338" s="412">
        <v>0</v>
      </c>
    </row>
    <row r="1339" spans="1:4" x14ac:dyDescent="0.2">
      <c r="A1339" s="413" t="s">
        <v>8217</v>
      </c>
      <c r="B1339" s="413" t="s">
        <v>225</v>
      </c>
      <c r="C1339" s="412">
        <v>42.023000000000003</v>
      </c>
      <c r="D1339" s="412">
        <v>0</v>
      </c>
    </row>
    <row r="1340" spans="1:4" x14ac:dyDescent="0.2">
      <c r="A1340" s="413" t="s">
        <v>8218</v>
      </c>
      <c r="B1340" s="413" t="s">
        <v>225</v>
      </c>
      <c r="C1340" s="412">
        <v>19.739999999999998</v>
      </c>
      <c r="D1340" s="412">
        <v>0</v>
      </c>
    </row>
    <row r="1341" spans="1:4" x14ac:dyDescent="0.2">
      <c r="A1341" s="413" t="s">
        <v>8219</v>
      </c>
      <c r="B1341" s="413" t="s">
        <v>225</v>
      </c>
      <c r="C1341" s="412">
        <v>22.905999999999999</v>
      </c>
      <c r="D1341" s="412">
        <v>0</v>
      </c>
    </row>
    <row r="1342" spans="1:4" x14ac:dyDescent="0.2">
      <c r="A1342" s="413" t="s">
        <v>8220</v>
      </c>
      <c r="B1342" s="413" t="s">
        <v>225</v>
      </c>
      <c r="C1342" s="412">
        <v>30.817</v>
      </c>
      <c r="D1342" s="412">
        <v>0</v>
      </c>
    </row>
    <row r="1343" spans="1:4" x14ac:dyDescent="0.2">
      <c r="A1343" s="413" t="s">
        <v>8221</v>
      </c>
      <c r="B1343" s="413" t="s">
        <v>225</v>
      </c>
      <c r="C1343" s="412">
        <v>125.05</v>
      </c>
      <c r="D1343" s="412">
        <v>0</v>
      </c>
    </row>
    <row r="1344" spans="1:4" x14ac:dyDescent="0.2">
      <c r="A1344" s="413" t="s">
        <v>8222</v>
      </c>
      <c r="B1344" s="413" t="s">
        <v>225</v>
      </c>
      <c r="C1344" s="412">
        <v>0</v>
      </c>
      <c r="D1344" s="412">
        <v>0</v>
      </c>
    </row>
    <row r="1345" spans="1:4" x14ac:dyDescent="0.2">
      <c r="A1345" s="413" t="s">
        <v>8223</v>
      </c>
      <c r="B1345" s="413" t="s">
        <v>225</v>
      </c>
      <c r="C1345" s="412">
        <v>21.045000000000002</v>
      </c>
      <c r="D1345" s="412">
        <v>0</v>
      </c>
    </row>
    <row r="1346" spans="1:4" x14ac:dyDescent="0.2">
      <c r="A1346" s="413" t="s">
        <v>8224</v>
      </c>
      <c r="B1346" s="413" t="s">
        <v>225</v>
      </c>
      <c r="C1346" s="412">
        <v>32.311999999999998</v>
      </c>
      <c r="D1346" s="412">
        <v>0</v>
      </c>
    </row>
    <row r="1347" spans="1:4" x14ac:dyDescent="0.2">
      <c r="A1347" s="413" t="s">
        <v>8225</v>
      </c>
      <c r="B1347" s="413" t="s">
        <v>225</v>
      </c>
      <c r="C1347" s="412">
        <v>36.088000000000001</v>
      </c>
      <c r="D1347" s="412">
        <v>0</v>
      </c>
    </row>
    <row r="1348" spans="1:4" x14ac:dyDescent="0.2">
      <c r="A1348" s="413" t="s">
        <v>8226</v>
      </c>
      <c r="B1348" s="413" t="s">
        <v>225</v>
      </c>
      <c r="C1348" s="412">
        <v>43.853000000000002</v>
      </c>
      <c r="D1348" s="412">
        <v>0</v>
      </c>
    </row>
    <row r="1349" spans="1:4" x14ac:dyDescent="0.2">
      <c r="A1349" s="413" t="s">
        <v>8227</v>
      </c>
      <c r="B1349" s="413" t="s">
        <v>225</v>
      </c>
      <c r="C1349" s="412">
        <v>45.994</v>
      </c>
      <c r="D1349" s="412">
        <v>0</v>
      </c>
    </row>
    <row r="1350" spans="1:4" x14ac:dyDescent="0.2">
      <c r="A1350" s="413" t="s">
        <v>8228</v>
      </c>
      <c r="B1350" s="413" t="s">
        <v>225</v>
      </c>
      <c r="C1350" s="412">
        <v>31.396999999999998</v>
      </c>
      <c r="D1350" s="412">
        <v>0</v>
      </c>
    </row>
    <row r="1351" spans="1:4" x14ac:dyDescent="0.2">
      <c r="A1351" s="413" t="s">
        <v>8229</v>
      </c>
      <c r="B1351" s="413" t="s">
        <v>225</v>
      </c>
      <c r="C1351" s="412">
        <v>41.034999999999997</v>
      </c>
      <c r="D1351" s="412">
        <v>0</v>
      </c>
    </row>
    <row r="1352" spans="1:4" x14ac:dyDescent="0.2">
      <c r="A1352" s="413" t="s">
        <v>8230</v>
      </c>
      <c r="B1352" s="413" t="s">
        <v>225</v>
      </c>
      <c r="C1352" s="412">
        <v>58.182000000000002</v>
      </c>
      <c r="D1352" s="412">
        <v>0</v>
      </c>
    </row>
    <row r="1353" spans="1:4" x14ac:dyDescent="0.2">
      <c r="A1353" s="413" t="s">
        <v>8231</v>
      </c>
      <c r="B1353" s="413" t="s">
        <v>225</v>
      </c>
      <c r="C1353" s="412">
        <v>26.535</v>
      </c>
      <c r="D1353" s="412">
        <v>0</v>
      </c>
    </row>
    <row r="1354" spans="1:4" x14ac:dyDescent="0.2">
      <c r="A1354" s="413" t="s">
        <v>8232</v>
      </c>
      <c r="B1354" s="413" t="s">
        <v>225</v>
      </c>
      <c r="C1354" s="412">
        <v>49.087000000000003</v>
      </c>
      <c r="D1354" s="412">
        <v>0</v>
      </c>
    </row>
    <row r="1355" spans="1:4" x14ac:dyDescent="0.2">
      <c r="A1355" s="413" t="s">
        <v>8233</v>
      </c>
      <c r="B1355" s="413" t="s">
        <v>223</v>
      </c>
      <c r="C1355" s="412">
        <v>0</v>
      </c>
      <c r="D1355" s="412">
        <v>0</v>
      </c>
    </row>
    <row r="1356" spans="1:4" x14ac:dyDescent="0.2">
      <c r="A1356" s="413" t="s">
        <v>8234</v>
      </c>
      <c r="B1356" s="413" t="s">
        <v>225</v>
      </c>
      <c r="C1356" s="412">
        <v>0</v>
      </c>
      <c r="D1356" s="412">
        <v>0</v>
      </c>
    </row>
    <row r="1357" spans="1:4" x14ac:dyDescent="0.2">
      <c r="A1357" s="413" t="s">
        <v>8235</v>
      </c>
      <c r="B1357" s="413" t="s">
        <v>225</v>
      </c>
      <c r="C1357" s="412">
        <v>579.60900000000004</v>
      </c>
      <c r="D1357" s="412">
        <v>0</v>
      </c>
    </row>
    <row r="1358" spans="1:4" x14ac:dyDescent="0.2">
      <c r="A1358" s="413" t="s">
        <v>8236</v>
      </c>
      <c r="B1358" s="413" t="s">
        <v>225</v>
      </c>
      <c r="C1358" s="412">
        <v>103.09</v>
      </c>
      <c r="D1358" s="412">
        <v>0</v>
      </c>
    </row>
    <row r="1359" spans="1:4" x14ac:dyDescent="0.2">
      <c r="A1359" s="413" t="s">
        <v>8237</v>
      </c>
      <c r="B1359" s="413" t="s">
        <v>225</v>
      </c>
      <c r="C1359" s="412">
        <v>87.84</v>
      </c>
      <c r="D1359" s="412">
        <v>0</v>
      </c>
    </row>
    <row r="1360" spans="1:4" x14ac:dyDescent="0.2">
      <c r="A1360" s="413" t="s">
        <v>8238</v>
      </c>
      <c r="B1360" s="413" t="s">
        <v>225</v>
      </c>
      <c r="C1360" s="412">
        <v>0</v>
      </c>
      <c r="D1360" s="412">
        <v>0</v>
      </c>
    </row>
    <row r="1361" spans="1:4" x14ac:dyDescent="0.2">
      <c r="A1361" s="413" t="s">
        <v>8239</v>
      </c>
      <c r="B1361" s="413" t="s">
        <v>223</v>
      </c>
      <c r="C1361" s="412">
        <v>8.7629999999999999</v>
      </c>
      <c r="D1361" s="412">
        <v>0</v>
      </c>
    </row>
    <row r="1362" spans="1:4" x14ac:dyDescent="0.2">
      <c r="A1362" s="413" t="s">
        <v>8240</v>
      </c>
      <c r="B1362" s="413" t="s">
        <v>225</v>
      </c>
      <c r="C1362" s="412">
        <v>56.756</v>
      </c>
      <c r="D1362" s="412">
        <v>0</v>
      </c>
    </row>
    <row r="1363" spans="1:4" x14ac:dyDescent="0.2">
      <c r="A1363" s="413" t="s">
        <v>8241</v>
      </c>
      <c r="B1363" s="413" t="s">
        <v>225</v>
      </c>
      <c r="C1363" s="412">
        <v>318.57299999999998</v>
      </c>
      <c r="D1363" s="412">
        <v>0</v>
      </c>
    </row>
    <row r="1364" spans="1:4" x14ac:dyDescent="0.2">
      <c r="A1364" s="413" t="s">
        <v>8242</v>
      </c>
      <c r="B1364" s="413" t="s">
        <v>225</v>
      </c>
      <c r="C1364" s="412">
        <v>14.914999999999999</v>
      </c>
      <c r="D1364" s="412">
        <v>0</v>
      </c>
    </row>
    <row r="1365" spans="1:4" x14ac:dyDescent="0.2">
      <c r="A1365" s="413" t="s">
        <v>8243</v>
      </c>
      <c r="B1365" s="413" t="s">
        <v>225</v>
      </c>
      <c r="C1365" s="412">
        <v>50.313000000000002</v>
      </c>
      <c r="D1365" s="412">
        <v>0</v>
      </c>
    </row>
    <row r="1366" spans="1:4" x14ac:dyDescent="0.2">
      <c r="A1366" s="413" t="s">
        <v>8244</v>
      </c>
      <c r="B1366" s="413" t="s">
        <v>225</v>
      </c>
      <c r="C1366" s="412">
        <v>54.204999999999998</v>
      </c>
      <c r="D1366" s="412">
        <v>0</v>
      </c>
    </row>
    <row r="1367" spans="1:4" x14ac:dyDescent="0.2">
      <c r="A1367" s="413" t="s">
        <v>8245</v>
      </c>
      <c r="B1367" s="413" t="s">
        <v>225</v>
      </c>
      <c r="C1367" s="412">
        <v>42.822000000000003</v>
      </c>
      <c r="D1367" s="412">
        <v>0</v>
      </c>
    </row>
    <row r="1368" spans="1:4" x14ac:dyDescent="0.2">
      <c r="A1368" s="413" t="s">
        <v>8246</v>
      </c>
      <c r="B1368" s="413" t="s">
        <v>225</v>
      </c>
      <c r="C1368" s="412">
        <v>26.041</v>
      </c>
      <c r="D1368" s="412">
        <v>0</v>
      </c>
    </row>
    <row r="1369" spans="1:4" x14ac:dyDescent="0.2">
      <c r="A1369" s="413" t="s">
        <v>8247</v>
      </c>
      <c r="B1369" s="413" t="s">
        <v>225</v>
      </c>
      <c r="C1369" s="412">
        <v>31.725999999999999</v>
      </c>
      <c r="D1369" s="412">
        <v>0</v>
      </c>
    </row>
    <row r="1370" spans="1:4" x14ac:dyDescent="0.2">
      <c r="A1370" s="413" t="s">
        <v>8248</v>
      </c>
      <c r="B1370" s="413" t="s">
        <v>225</v>
      </c>
      <c r="C1370" s="412">
        <v>44.963000000000001</v>
      </c>
      <c r="D1370" s="412">
        <v>0</v>
      </c>
    </row>
    <row r="1371" spans="1:4" x14ac:dyDescent="0.2">
      <c r="A1371" s="413" t="s">
        <v>8249</v>
      </c>
      <c r="B1371" s="413" t="s">
        <v>225</v>
      </c>
      <c r="C1371" s="412">
        <v>41.906999999999996</v>
      </c>
      <c r="D1371" s="412">
        <v>0</v>
      </c>
    </row>
    <row r="1372" spans="1:4" x14ac:dyDescent="0.2">
      <c r="A1372" s="413" t="s">
        <v>8250</v>
      </c>
      <c r="B1372" s="413" t="s">
        <v>225</v>
      </c>
      <c r="C1372" s="412">
        <v>30.677</v>
      </c>
      <c r="D1372" s="412">
        <v>0</v>
      </c>
    </row>
    <row r="1373" spans="1:4" x14ac:dyDescent="0.2">
      <c r="A1373" s="413" t="s">
        <v>8251</v>
      </c>
      <c r="B1373" s="413" t="s">
        <v>225</v>
      </c>
      <c r="C1373" s="412">
        <v>23.814</v>
      </c>
      <c r="D1373" s="412">
        <v>0</v>
      </c>
    </row>
    <row r="1374" spans="1:4" x14ac:dyDescent="0.2">
      <c r="A1374" s="413" t="s">
        <v>8252</v>
      </c>
      <c r="B1374" s="413" t="s">
        <v>225</v>
      </c>
      <c r="C1374" s="412">
        <v>23.314</v>
      </c>
      <c r="D1374" s="412">
        <v>0</v>
      </c>
    </row>
    <row r="1375" spans="1:4" x14ac:dyDescent="0.2">
      <c r="A1375" s="413" t="s">
        <v>8253</v>
      </c>
      <c r="B1375" s="413" t="s">
        <v>225</v>
      </c>
      <c r="C1375" s="412">
        <v>59.542000000000002</v>
      </c>
      <c r="D1375" s="412">
        <v>0</v>
      </c>
    </row>
    <row r="1376" spans="1:4" x14ac:dyDescent="0.2">
      <c r="A1376" s="413" t="s">
        <v>8254</v>
      </c>
      <c r="B1376" s="413" t="s">
        <v>225</v>
      </c>
      <c r="C1376" s="412">
        <v>80.191000000000003</v>
      </c>
      <c r="D1376" s="412">
        <v>0</v>
      </c>
    </row>
    <row r="1377" spans="1:4" x14ac:dyDescent="0.2">
      <c r="A1377" s="413" t="s">
        <v>8255</v>
      </c>
      <c r="B1377" s="413" t="s">
        <v>225</v>
      </c>
      <c r="C1377" s="412">
        <v>23.460999999999999</v>
      </c>
      <c r="D1377" s="412">
        <v>0</v>
      </c>
    </row>
    <row r="1378" spans="1:4" x14ac:dyDescent="0.2">
      <c r="A1378" s="413" t="s">
        <v>8256</v>
      </c>
      <c r="B1378" s="413" t="s">
        <v>225</v>
      </c>
      <c r="C1378" s="412">
        <v>44.066000000000003</v>
      </c>
      <c r="D1378" s="412">
        <v>0</v>
      </c>
    </row>
    <row r="1379" spans="1:4" x14ac:dyDescent="0.2">
      <c r="A1379" s="413" t="s">
        <v>8257</v>
      </c>
      <c r="B1379" s="413" t="s">
        <v>225</v>
      </c>
      <c r="C1379" s="412">
        <v>14.036</v>
      </c>
      <c r="D1379" s="412">
        <v>0</v>
      </c>
    </row>
    <row r="1380" spans="1:4" x14ac:dyDescent="0.2">
      <c r="A1380" s="413" t="s">
        <v>8258</v>
      </c>
      <c r="B1380" s="413" t="s">
        <v>225</v>
      </c>
      <c r="C1380" s="412">
        <v>39.100999999999999</v>
      </c>
      <c r="D1380" s="412">
        <v>0</v>
      </c>
    </row>
    <row r="1381" spans="1:4" x14ac:dyDescent="0.2">
      <c r="A1381" s="413" t="s">
        <v>8259</v>
      </c>
      <c r="B1381" s="413" t="s">
        <v>225</v>
      </c>
      <c r="C1381" s="412">
        <v>30.585000000000001</v>
      </c>
      <c r="D1381" s="412">
        <v>0</v>
      </c>
    </row>
    <row r="1382" spans="1:4" x14ac:dyDescent="0.2">
      <c r="A1382" s="413" t="s">
        <v>8260</v>
      </c>
      <c r="B1382" s="413" t="s">
        <v>225</v>
      </c>
      <c r="C1382" s="412">
        <v>9.6319999999999997</v>
      </c>
      <c r="D1382" s="412">
        <v>0</v>
      </c>
    </row>
    <row r="1383" spans="1:4" x14ac:dyDescent="0.2">
      <c r="A1383" s="413" t="s">
        <v>8261</v>
      </c>
      <c r="B1383" s="413" t="s">
        <v>225</v>
      </c>
      <c r="C1383" s="412">
        <v>24.376000000000001</v>
      </c>
      <c r="D1383" s="412">
        <v>0</v>
      </c>
    </row>
    <row r="1384" spans="1:4" x14ac:dyDescent="0.2">
      <c r="A1384" s="413" t="s">
        <v>8262</v>
      </c>
      <c r="B1384" s="413" t="s">
        <v>225</v>
      </c>
      <c r="C1384" s="412">
        <v>14.006</v>
      </c>
      <c r="D1384" s="412">
        <v>0</v>
      </c>
    </row>
    <row r="1385" spans="1:4" x14ac:dyDescent="0.2">
      <c r="A1385" s="413" t="s">
        <v>8263</v>
      </c>
      <c r="B1385" s="413" t="s">
        <v>1176</v>
      </c>
      <c r="C1385" s="412">
        <v>25.041</v>
      </c>
      <c r="D1385" s="412">
        <v>0</v>
      </c>
    </row>
    <row r="1386" spans="1:4" x14ac:dyDescent="0.2">
      <c r="A1386" s="413" t="s">
        <v>8264</v>
      </c>
      <c r="B1386" s="413" t="s">
        <v>225</v>
      </c>
      <c r="C1386" s="412">
        <v>8.0890000000000004</v>
      </c>
      <c r="D1386" s="412">
        <v>0</v>
      </c>
    </row>
    <row r="1387" spans="1:4" x14ac:dyDescent="0.2">
      <c r="A1387" s="413" t="s">
        <v>8265</v>
      </c>
      <c r="B1387" s="413" t="s">
        <v>225</v>
      </c>
      <c r="C1387" s="412">
        <v>45.555</v>
      </c>
      <c r="D1387" s="412">
        <v>0</v>
      </c>
    </row>
    <row r="1388" spans="1:4" x14ac:dyDescent="0.2">
      <c r="A1388" s="413" t="s">
        <v>8266</v>
      </c>
      <c r="B1388" s="413" t="s">
        <v>225</v>
      </c>
      <c r="C1388" s="412">
        <v>49.624000000000002</v>
      </c>
      <c r="D1388" s="412">
        <v>0</v>
      </c>
    </row>
    <row r="1389" spans="1:4" x14ac:dyDescent="0.2">
      <c r="A1389" s="413" t="s">
        <v>8267</v>
      </c>
      <c r="B1389" s="413" t="s">
        <v>225</v>
      </c>
      <c r="C1389" s="412">
        <v>44.725000000000001</v>
      </c>
      <c r="D1389" s="412">
        <v>0</v>
      </c>
    </row>
    <row r="1390" spans="1:4" x14ac:dyDescent="0.2">
      <c r="A1390" s="413" t="s">
        <v>8268</v>
      </c>
      <c r="B1390" s="413" t="s">
        <v>225</v>
      </c>
      <c r="C1390" s="412">
        <v>29.695</v>
      </c>
      <c r="D1390" s="412">
        <v>0</v>
      </c>
    </row>
    <row r="1391" spans="1:4" x14ac:dyDescent="0.2">
      <c r="A1391" s="413" t="s">
        <v>8269</v>
      </c>
      <c r="B1391" s="413" t="s">
        <v>225</v>
      </c>
      <c r="C1391" s="412">
        <v>91.450999999999993</v>
      </c>
      <c r="D1391" s="412">
        <v>0</v>
      </c>
    </row>
    <row r="1392" spans="1:4" x14ac:dyDescent="0.2">
      <c r="A1392" s="413" t="s">
        <v>8270</v>
      </c>
      <c r="B1392" s="413" t="s">
        <v>225</v>
      </c>
      <c r="C1392" s="412">
        <v>54.802</v>
      </c>
      <c r="D1392" s="412">
        <v>0</v>
      </c>
    </row>
    <row r="1393" spans="1:4" x14ac:dyDescent="0.2">
      <c r="A1393" s="413" t="s">
        <v>8271</v>
      </c>
      <c r="B1393" s="413" t="s">
        <v>225</v>
      </c>
      <c r="C1393" s="412">
        <v>34.801000000000002</v>
      </c>
      <c r="D1393" s="412">
        <v>0</v>
      </c>
    </row>
    <row r="1394" spans="1:4" x14ac:dyDescent="0.2">
      <c r="A1394" s="413" t="s">
        <v>8272</v>
      </c>
      <c r="B1394" s="413" t="s">
        <v>225</v>
      </c>
      <c r="C1394" s="412">
        <v>42.656999999999996</v>
      </c>
      <c r="D1394" s="412">
        <v>0</v>
      </c>
    </row>
    <row r="1395" spans="1:4" x14ac:dyDescent="0.2">
      <c r="A1395" s="413" t="s">
        <v>8273</v>
      </c>
      <c r="B1395" s="413" t="s">
        <v>225</v>
      </c>
      <c r="C1395" s="412">
        <v>20.728000000000002</v>
      </c>
      <c r="D1395" s="412">
        <v>0</v>
      </c>
    </row>
    <row r="1396" spans="1:4" x14ac:dyDescent="0.2">
      <c r="A1396" s="413" t="s">
        <v>8274</v>
      </c>
      <c r="B1396" s="413" t="s">
        <v>225</v>
      </c>
      <c r="C1396" s="412">
        <v>9.6379999999999999</v>
      </c>
      <c r="D1396" s="412">
        <v>0</v>
      </c>
    </row>
    <row r="1397" spans="1:4" x14ac:dyDescent="0.2">
      <c r="A1397" s="413" t="s">
        <v>8275</v>
      </c>
      <c r="B1397" s="413" t="s">
        <v>225</v>
      </c>
      <c r="C1397" s="412">
        <v>29.988</v>
      </c>
      <c r="D1397" s="412">
        <v>0</v>
      </c>
    </row>
    <row r="1398" spans="1:4" x14ac:dyDescent="0.2">
      <c r="A1398" s="413" t="s">
        <v>8276</v>
      </c>
      <c r="B1398" s="413" t="s">
        <v>225</v>
      </c>
      <c r="C1398" s="412">
        <v>15.433</v>
      </c>
      <c r="D1398" s="412">
        <v>0</v>
      </c>
    </row>
    <row r="1399" spans="1:4" x14ac:dyDescent="0.2">
      <c r="A1399" s="413" t="s">
        <v>8277</v>
      </c>
      <c r="B1399" s="413" t="s">
        <v>225</v>
      </c>
      <c r="C1399" s="412">
        <v>25.882000000000001</v>
      </c>
      <c r="D1399" s="412">
        <v>0</v>
      </c>
    </row>
    <row r="1400" spans="1:4" x14ac:dyDescent="0.2">
      <c r="A1400" s="413" t="s">
        <v>8278</v>
      </c>
      <c r="B1400" s="413" t="s">
        <v>225</v>
      </c>
      <c r="C1400" s="412">
        <v>30.658999999999999</v>
      </c>
      <c r="D1400" s="412">
        <v>0</v>
      </c>
    </row>
    <row r="1401" spans="1:4" x14ac:dyDescent="0.2">
      <c r="A1401" s="413" t="s">
        <v>8279</v>
      </c>
      <c r="B1401" s="413" t="s">
        <v>225</v>
      </c>
      <c r="C1401" s="412">
        <v>21.539000000000001</v>
      </c>
      <c r="D1401" s="412">
        <v>0</v>
      </c>
    </row>
    <row r="1402" spans="1:4" x14ac:dyDescent="0.2">
      <c r="A1402" s="413" t="s">
        <v>8280</v>
      </c>
      <c r="B1402" s="413" t="s">
        <v>225</v>
      </c>
      <c r="C1402" s="412">
        <v>33.526000000000003</v>
      </c>
      <c r="D1402" s="412">
        <v>0</v>
      </c>
    </row>
    <row r="1403" spans="1:4" x14ac:dyDescent="0.2">
      <c r="A1403" s="413" t="s">
        <v>8281</v>
      </c>
      <c r="B1403" s="413" t="s">
        <v>225</v>
      </c>
      <c r="C1403" s="412">
        <v>20.039000000000001</v>
      </c>
      <c r="D1403" s="412">
        <v>0</v>
      </c>
    </row>
    <row r="1404" spans="1:4" x14ac:dyDescent="0.2">
      <c r="A1404" s="413" t="s">
        <v>8282</v>
      </c>
      <c r="B1404" s="413" t="s">
        <v>225</v>
      </c>
      <c r="C1404" s="412">
        <v>25.925000000000001</v>
      </c>
      <c r="D1404" s="412">
        <v>0</v>
      </c>
    </row>
    <row r="1405" spans="1:4" x14ac:dyDescent="0.2">
      <c r="A1405" s="413" t="s">
        <v>8283</v>
      </c>
      <c r="B1405" s="413" t="s">
        <v>225</v>
      </c>
      <c r="C1405" s="412">
        <v>7.6859999999999999</v>
      </c>
      <c r="D1405" s="412">
        <v>0</v>
      </c>
    </row>
    <row r="1406" spans="1:4" x14ac:dyDescent="0.2">
      <c r="A1406" s="413" t="s">
        <v>8284</v>
      </c>
      <c r="B1406" s="413" t="s">
        <v>225</v>
      </c>
      <c r="C1406" s="412">
        <v>38.369</v>
      </c>
      <c r="D1406" s="412">
        <v>0</v>
      </c>
    </row>
    <row r="1407" spans="1:4" x14ac:dyDescent="0.2">
      <c r="A1407" s="413" t="s">
        <v>8285</v>
      </c>
      <c r="B1407" s="413" t="s">
        <v>225</v>
      </c>
      <c r="C1407" s="412">
        <v>33.843000000000004</v>
      </c>
      <c r="D1407" s="412">
        <v>0</v>
      </c>
    </row>
    <row r="1408" spans="1:4" x14ac:dyDescent="0.2">
      <c r="A1408" s="413" t="s">
        <v>8286</v>
      </c>
      <c r="B1408" s="413" t="s">
        <v>225</v>
      </c>
      <c r="C1408" s="412">
        <v>41.491999999999997</v>
      </c>
      <c r="D1408" s="412">
        <v>0</v>
      </c>
    </row>
    <row r="1409" spans="1:4" x14ac:dyDescent="0.2">
      <c r="A1409" s="413" t="s">
        <v>8287</v>
      </c>
      <c r="B1409" s="413" t="s">
        <v>225</v>
      </c>
      <c r="C1409" s="412">
        <v>79.195999999999998</v>
      </c>
      <c r="D1409" s="412">
        <v>0</v>
      </c>
    </row>
    <row r="1410" spans="1:4" x14ac:dyDescent="0.2">
      <c r="A1410" s="413" t="s">
        <v>8288</v>
      </c>
      <c r="B1410" s="413" t="s">
        <v>225</v>
      </c>
      <c r="C1410" s="412">
        <v>30.853999999999999</v>
      </c>
      <c r="D1410" s="412">
        <v>0</v>
      </c>
    </row>
    <row r="1411" spans="1:4" x14ac:dyDescent="0.2">
      <c r="A1411" s="413" t="s">
        <v>8289</v>
      </c>
      <c r="B1411" s="413" t="s">
        <v>225</v>
      </c>
      <c r="C1411" s="412">
        <v>32.835999999999999</v>
      </c>
      <c r="D1411" s="412">
        <v>0</v>
      </c>
    </row>
    <row r="1412" spans="1:4" x14ac:dyDescent="0.2">
      <c r="A1412" s="413" t="s">
        <v>8290</v>
      </c>
      <c r="B1412" s="413" t="s">
        <v>225</v>
      </c>
      <c r="C1412" s="412">
        <v>99.881</v>
      </c>
      <c r="D1412" s="412">
        <v>0</v>
      </c>
    </row>
    <row r="1413" spans="1:4" x14ac:dyDescent="0.2">
      <c r="A1413" s="413" t="s">
        <v>8291</v>
      </c>
      <c r="B1413" s="413" t="s">
        <v>225</v>
      </c>
      <c r="C1413" s="412">
        <v>24.577000000000002</v>
      </c>
      <c r="D1413" s="412">
        <v>0</v>
      </c>
    </row>
    <row r="1414" spans="1:4" x14ac:dyDescent="0.2">
      <c r="A1414" s="413" t="s">
        <v>8292</v>
      </c>
      <c r="B1414" s="413" t="s">
        <v>225</v>
      </c>
      <c r="C1414" s="412">
        <v>123.251</v>
      </c>
      <c r="D1414" s="412">
        <v>0</v>
      </c>
    </row>
    <row r="1415" spans="1:4" x14ac:dyDescent="0.2">
      <c r="A1415" s="413" t="s">
        <v>8293</v>
      </c>
      <c r="B1415" s="413" t="s">
        <v>225</v>
      </c>
      <c r="C1415" s="412">
        <v>29.207000000000001</v>
      </c>
      <c r="D1415" s="412">
        <v>0</v>
      </c>
    </row>
    <row r="1416" spans="1:4" x14ac:dyDescent="0.2">
      <c r="A1416" s="413" t="s">
        <v>8294</v>
      </c>
      <c r="B1416" s="413" t="s">
        <v>225</v>
      </c>
      <c r="C1416" s="412">
        <v>38.441000000000003</v>
      </c>
      <c r="D1416" s="412">
        <v>0</v>
      </c>
    </row>
    <row r="1417" spans="1:4" x14ac:dyDescent="0.2">
      <c r="A1417" s="413" t="s">
        <v>8295</v>
      </c>
      <c r="B1417" s="413" t="s">
        <v>225</v>
      </c>
      <c r="C1417" s="412">
        <v>26.74</v>
      </c>
      <c r="D1417" s="412">
        <v>0</v>
      </c>
    </row>
    <row r="1418" spans="1:4" x14ac:dyDescent="0.2">
      <c r="A1418" s="413" t="s">
        <v>8296</v>
      </c>
      <c r="B1418" s="413" t="s">
        <v>225</v>
      </c>
      <c r="C1418" s="412">
        <v>39.027999999999999</v>
      </c>
      <c r="D1418" s="412">
        <v>0</v>
      </c>
    </row>
    <row r="1419" spans="1:4" x14ac:dyDescent="0.2">
      <c r="A1419" s="413" t="s">
        <v>8297</v>
      </c>
      <c r="B1419" s="413" t="s">
        <v>225</v>
      </c>
      <c r="C1419" s="412">
        <v>142.34399999999999</v>
      </c>
      <c r="D1419" s="412">
        <v>0</v>
      </c>
    </row>
    <row r="1420" spans="1:4" x14ac:dyDescent="0.2">
      <c r="A1420" s="413" t="s">
        <v>8298</v>
      </c>
      <c r="B1420" s="413" t="s">
        <v>225</v>
      </c>
      <c r="C1420" s="412">
        <v>32.652999999999999</v>
      </c>
      <c r="D1420" s="412">
        <v>0</v>
      </c>
    </row>
    <row r="1421" spans="1:4" x14ac:dyDescent="0.2">
      <c r="A1421" s="413" t="s">
        <v>8299</v>
      </c>
      <c r="B1421" s="413" t="s">
        <v>225</v>
      </c>
      <c r="C1421" s="412">
        <v>32.872999999999998</v>
      </c>
      <c r="D1421" s="412">
        <v>0</v>
      </c>
    </row>
    <row r="1422" spans="1:4" x14ac:dyDescent="0.2">
      <c r="A1422" s="413" t="s">
        <v>8300</v>
      </c>
      <c r="B1422" s="413" t="s">
        <v>225</v>
      </c>
      <c r="C1422" s="412">
        <v>44.737000000000002</v>
      </c>
      <c r="D1422" s="412">
        <v>0</v>
      </c>
    </row>
    <row r="1423" spans="1:4" x14ac:dyDescent="0.2">
      <c r="A1423" s="413" t="s">
        <v>8301</v>
      </c>
      <c r="B1423" s="413" t="s">
        <v>225</v>
      </c>
      <c r="C1423" s="412">
        <v>24.449000000000002</v>
      </c>
      <c r="D1423" s="412">
        <v>0</v>
      </c>
    </row>
    <row r="1424" spans="1:4" x14ac:dyDescent="0.2">
      <c r="A1424" s="413" t="s">
        <v>8302</v>
      </c>
      <c r="B1424" s="413" t="s">
        <v>225</v>
      </c>
      <c r="C1424" s="412">
        <v>35.002000000000002</v>
      </c>
      <c r="D1424" s="412">
        <v>0</v>
      </c>
    </row>
    <row r="1425" spans="1:4" x14ac:dyDescent="0.2">
      <c r="A1425" s="413" t="s">
        <v>8303</v>
      </c>
      <c r="B1425" s="413" t="s">
        <v>225</v>
      </c>
      <c r="C1425" s="412">
        <v>1665.3530000000001</v>
      </c>
      <c r="D1425" s="412">
        <v>0</v>
      </c>
    </row>
    <row r="1426" spans="1:4" x14ac:dyDescent="0.2">
      <c r="A1426" s="413" t="s">
        <v>8304</v>
      </c>
      <c r="B1426" s="413" t="s">
        <v>225</v>
      </c>
      <c r="C1426" s="412">
        <v>111.703</v>
      </c>
      <c r="D1426" s="412">
        <v>0</v>
      </c>
    </row>
    <row r="1427" spans="1:4" x14ac:dyDescent="0.2">
      <c r="A1427" s="413" t="s">
        <v>8305</v>
      </c>
      <c r="B1427" s="413" t="s">
        <v>225</v>
      </c>
      <c r="C1427" s="412">
        <v>5.319</v>
      </c>
      <c r="D1427" s="412">
        <v>0</v>
      </c>
    </row>
    <row r="1428" spans="1:4" x14ac:dyDescent="0.2">
      <c r="A1428" s="413" t="s">
        <v>8306</v>
      </c>
      <c r="B1428" s="413" t="s">
        <v>225</v>
      </c>
      <c r="C1428" s="412">
        <v>19.544</v>
      </c>
      <c r="D1428" s="412">
        <v>0</v>
      </c>
    </row>
    <row r="1429" spans="1:4" x14ac:dyDescent="0.2">
      <c r="A1429" s="413" t="s">
        <v>8307</v>
      </c>
      <c r="B1429" s="413" t="s">
        <v>225</v>
      </c>
      <c r="C1429" s="412">
        <v>17.829999999999998</v>
      </c>
      <c r="D1429" s="412">
        <v>0</v>
      </c>
    </row>
    <row r="1430" spans="1:4" x14ac:dyDescent="0.2">
      <c r="A1430" s="413" t="s">
        <v>8308</v>
      </c>
      <c r="B1430" s="413" t="s">
        <v>225</v>
      </c>
      <c r="C1430" s="412">
        <v>49.453000000000003</v>
      </c>
      <c r="D1430" s="412">
        <v>0</v>
      </c>
    </row>
    <row r="1431" spans="1:4" x14ac:dyDescent="0.2">
      <c r="A1431" s="413" t="s">
        <v>8309</v>
      </c>
      <c r="B1431" s="413" t="s">
        <v>225</v>
      </c>
      <c r="C1431" s="412">
        <v>1669.0540000000001</v>
      </c>
      <c r="D1431" s="412">
        <v>0</v>
      </c>
    </row>
    <row r="1432" spans="1:4" x14ac:dyDescent="0.2">
      <c r="A1432" s="413" t="s">
        <v>8310</v>
      </c>
      <c r="B1432" s="413" t="s">
        <v>225</v>
      </c>
      <c r="C1432" s="412">
        <v>23.606999999999999</v>
      </c>
      <c r="D1432" s="412">
        <v>0</v>
      </c>
    </row>
    <row r="1433" spans="1:4" x14ac:dyDescent="0.2">
      <c r="A1433" s="413" t="s">
        <v>8311</v>
      </c>
      <c r="B1433" s="413" t="s">
        <v>1174</v>
      </c>
      <c r="C1433" s="412">
        <v>59.811999999999998</v>
      </c>
      <c r="D1433" s="412">
        <v>0</v>
      </c>
    </row>
    <row r="1434" spans="1:4" x14ac:dyDescent="0.2">
      <c r="A1434" s="413" t="s">
        <v>8312</v>
      </c>
      <c r="B1434" s="413" t="s">
        <v>1174</v>
      </c>
      <c r="C1434" s="412">
        <v>29.306999999999999</v>
      </c>
      <c r="D1434" s="412">
        <v>0</v>
      </c>
    </row>
    <row r="1435" spans="1:4" x14ac:dyDescent="0.2">
      <c r="A1435" s="413" t="s">
        <v>8313</v>
      </c>
      <c r="B1435" s="413" t="s">
        <v>225</v>
      </c>
      <c r="C1435" s="412">
        <v>18.873000000000001</v>
      </c>
      <c r="D1435" s="412">
        <v>0</v>
      </c>
    </row>
    <row r="1436" spans="1:4" x14ac:dyDescent="0.2">
      <c r="A1436" s="413" t="s">
        <v>8314</v>
      </c>
      <c r="B1436" s="413" t="s">
        <v>225</v>
      </c>
      <c r="C1436" s="412">
        <v>521.85500000000002</v>
      </c>
      <c r="D1436" s="412">
        <v>0</v>
      </c>
    </row>
    <row r="1437" spans="1:4" x14ac:dyDescent="0.2">
      <c r="A1437" s="413" t="s">
        <v>8315</v>
      </c>
      <c r="B1437" s="413" t="s">
        <v>1176</v>
      </c>
      <c r="C1437" s="412">
        <v>0</v>
      </c>
      <c r="D1437" s="412">
        <v>0</v>
      </c>
    </row>
    <row r="1438" spans="1:4" x14ac:dyDescent="0.2">
      <c r="A1438" s="413" t="s">
        <v>8316</v>
      </c>
      <c r="B1438" s="413" t="s">
        <v>1176</v>
      </c>
      <c r="C1438" s="412">
        <v>36.716000000000001</v>
      </c>
      <c r="D1438" s="412">
        <v>0</v>
      </c>
    </row>
    <row r="1439" spans="1:4" x14ac:dyDescent="0.2">
      <c r="A1439" s="413" t="s">
        <v>8317</v>
      </c>
      <c r="B1439" s="413" t="s">
        <v>1176</v>
      </c>
      <c r="C1439" s="412">
        <v>28.591000000000001</v>
      </c>
      <c r="D1439" s="412">
        <v>0</v>
      </c>
    </row>
    <row r="1440" spans="1:4" x14ac:dyDescent="0.2">
      <c r="A1440" s="413" t="s">
        <v>8318</v>
      </c>
      <c r="B1440" s="413" t="s">
        <v>1176</v>
      </c>
      <c r="C1440" s="412">
        <v>23.808</v>
      </c>
      <c r="D1440" s="412">
        <v>0</v>
      </c>
    </row>
    <row r="1441" spans="1:4" x14ac:dyDescent="0.2">
      <c r="A1441" s="413" t="s">
        <v>8319</v>
      </c>
      <c r="B1441" s="413" t="s">
        <v>1176</v>
      </c>
      <c r="C1441" s="412">
        <v>33.549999999999997</v>
      </c>
      <c r="D1441" s="412">
        <v>0</v>
      </c>
    </row>
    <row r="1442" spans="1:4" x14ac:dyDescent="0.2">
      <c r="A1442" s="413" t="s">
        <v>8320</v>
      </c>
      <c r="B1442" s="413" t="s">
        <v>1176</v>
      </c>
      <c r="C1442" s="412">
        <v>197.048</v>
      </c>
      <c r="D1442" s="412">
        <v>0</v>
      </c>
    </row>
    <row r="1443" spans="1:4" x14ac:dyDescent="0.2">
      <c r="A1443" s="413" t="s">
        <v>8321</v>
      </c>
      <c r="B1443" s="413" t="s">
        <v>1176</v>
      </c>
      <c r="C1443" s="412">
        <v>15.25</v>
      </c>
      <c r="D1443" s="412">
        <v>0</v>
      </c>
    </row>
    <row r="1444" spans="1:4" x14ac:dyDescent="0.2">
      <c r="A1444" s="413" t="s">
        <v>8322</v>
      </c>
      <c r="B1444" s="413" t="s">
        <v>1176</v>
      </c>
      <c r="C1444" s="412">
        <v>56.308999999999997</v>
      </c>
      <c r="D1444" s="412">
        <v>0</v>
      </c>
    </row>
    <row r="1445" spans="1:4" x14ac:dyDescent="0.2">
      <c r="A1445" s="413" t="s">
        <v>8323</v>
      </c>
      <c r="B1445" s="413" t="s">
        <v>1176</v>
      </c>
      <c r="C1445" s="412">
        <v>59.451000000000001</v>
      </c>
      <c r="D1445" s="412">
        <v>0</v>
      </c>
    </row>
    <row r="1446" spans="1:4" x14ac:dyDescent="0.2">
      <c r="A1446" s="413" t="s">
        <v>8324</v>
      </c>
      <c r="B1446" s="413" t="s">
        <v>1176</v>
      </c>
      <c r="C1446" s="412">
        <v>29.847000000000001</v>
      </c>
      <c r="D1446" s="412">
        <v>0</v>
      </c>
    </row>
    <row r="1447" spans="1:4" x14ac:dyDescent="0.2">
      <c r="A1447" s="413" t="s">
        <v>8325</v>
      </c>
      <c r="B1447" s="413" t="s">
        <v>225</v>
      </c>
      <c r="C1447" s="412">
        <v>32.988999999999997</v>
      </c>
      <c r="D1447" s="412">
        <v>0</v>
      </c>
    </row>
    <row r="1448" spans="1:4" x14ac:dyDescent="0.2">
      <c r="A1448" s="413" t="s">
        <v>8326</v>
      </c>
      <c r="B1448" s="413" t="s">
        <v>225</v>
      </c>
      <c r="C1448" s="412">
        <v>31.713999999999999</v>
      </c>
      <c r="D1448" s="412">
        <v>0</v>
      </c>
    </row>
    <row r="1449" spans="1:4" x14ac:dyDescent="0.2">
      <c r="A1449" s="413" t="s">
        <v>8327</v>
      </c>
      <c r="B1449" s="413" t="s">
        <v>1176</v>
      </c>
      <c r="C1449" s="412">
        <v>37.759</v>
      </c>
      <c r="D1449" s="412">
        <v>0</v>
      </c>
    </row>
    <row r="1450" spans="1:4" x14ac:dyDescent="0.2">
      <c r="A1450" s="413" t="s">
        <v>8328</v>
      </c>
      <c r="B1450" s="413" t="s">
        <v>1176</v>
      </c>
      <c r="C1450" s="412">
        <v>42.456000000000003</v>
      </c>
      <c r="D1450" s="412">
        <v>0</v>
      </c>
    </row>
    <row r="1451" spans="1:4" x14ac:dyDescent="0.2">
      <c r="A1451" s="413" t="s">
        <v>8329</v>
      </c>
      <c r="B1451" s="413" t="s">
        <v>1176</v>
      </c>
      <c r="C1451" s="412">
        <v>42.796999999999997</v>
      </c>
      <c r="D1451" s="412">
        <v>0</v>
      </c>
    </row>
    <row r="1452" spans="1:4" x14ac:dyDescent="0.2">
      <c r="A1452" s="413" t="s">
        <v>8330</v>
      </c>
      <c r="B1452" s="413" t="s">
        <v>1176</v>
      </c>
      <c r="C1452" s="412">
        <v>16.347999999999999</v>
      </c>
      <c r="D1452" s="412">
        <v>0</v>
      </c>
    </row>
    <row r="1453" spans="1:4" x14ac:dyDescent="0.2">
      <c r="A1453" s="413" t="s">
        <v>8331</v>
      </c>
      <c r="B1453" s="413" t="s">
        <v>1176</v>
      </c>
      <c r="C1453" s="412">
        <v>46.689</v>
      </c>
      <c r="D1453" s="412">
        <v>0</v>
      </c>
    </row>
    <row r="1454" spans="1:4" x14ac:dyDescent="0.2">
      <c r="A1454" s="413" t="s">
        <v>8332</v>
      </c>
      <c r="B1454" s="413" t="s">
        <v>1176</v>
      </c>
      <c r="C1454" s="412">
        <v>36.002000000000002</v>
      </c>
      <c r="D1454" s="412">
        <v>0</v>
      </c>
    </row>
    <row r="1455" spans="1:4" x14ac:dyDescent="0.2">
      <c r="A1455" s="413" t="s">
        <v>8333</v>
      </c>
      <c r="B1455" s="413" t="s">
        <v>1176</v>
      </c>
      <c r="C1455" s="412">
        <v>17.140999999999998</v>
      </c>
      <c r="D1455" s="412">
        <v>0</v>
      </c>
    </row>
    <row r="1456" spans="1:4" x14ac:dyDescent="0.2">
      <c r="A1456" s="413" t="s">
        <v>8334</v>
      </c>
      <c r="B1456" s="413" t="s">
        <v>1176</v>
      </c>
      <c r="C1456" s="412">
        <v>38.106999999999999</v>
      </c>
      <c r="D1456" s="412">
        <v>0</v>
      </c>
    </row>
    <row r="1457" spans="1:4" x14ac:dyDescent="0.2">
      <c r="A1457" s="413" t="s">
        <v>8335</v>
      </c>
      <c r="B1457" s="413" t="s">
        <v>225</v>
      </c>
      <c r="C1457" s="412">
        <v>45.067</v>
      </c>
      <c r="D1457" s="412">
        <v>0</v>
      </c>
    </row>
    <row r="1458" spans="1:4" x14ac:dyDescent="0.2">
      <c r="A1458" s="413" t="s">
        <v>8336</v>
      </c>
      <c r="B1458" s="413" t="s">
        <v>1176</v>
      </c>
      <c r="C1458" s="412">
        <v>48.91</v>
      </c>
      <c r="D1458" s="412">
        <v>0</v>
      </c>
    </row>
    <row r="1459" spans="1:4" x14ac:dyDescent="0.2">
      <c r="A1459" s="413" t="s">
        <v>8337</v>
      </c>
      <c r="B1459" s="413" t="s">
        <v>1176</v>
      </c>
      <c r="C1459" s="412">
        <v>46.841999999999999</v>
      </c>
      <c r="D1459" s="412">
        <v>0</v>
      </c>
    </row>
    <row r="1460" spans="1:4" x14ac:dyDescent="0.2">
      <c r="A1460" s="413" t="s">
        <v>8338</v>
      </c>
      <c r="B1460" s="413" t="s">
        <v>1176</v>
      </c>
      <c r="C1460" s="412">
        <v>21.184999999999999</v>
      </c>
      <c r="D1460" s="412">
        <v>0</v>
      </c>
    </row>
    <row r="1461" spans="1:4" x14ac:dyDescent="0.2">
      <c r="A1461" s="413" t="s">
        <v>8339</v>
      </c>
      <c r="B1461" s="413" t="s">
        <v>1176</v>
      </c>
      <c r="C1461" s="412">
        <v>35.417000000000002</v>
      </c>
      <c r="D1461" s="412">
        <v>0</v>
      </c>
    </row>
    <row r="1462" spans="1:4" x14ac:dyDescent="0.2">
      <c r="A1462" s="413" t="s">
        <v>8340</v>
      </c>
      <c r="B1462" s="413" t="s">
        <v>1176</v>
      </c>
      <c r="C1462" s="412">
        <v>17.428000000000001</v>
      </c>
      <c r="D1462" s="412">
        <v>0</v>
      </c>
    </row>
    <row r="1463" spans="1:4" x14ac:dyDescent="0.2">
      <c r="A1463" s="413" t="s">
        <v>8341</v>
      </c>
      <c r="B1463" s="413" t="s">
        <v>1176</v>
      </c>
      <c r="C1463" s="412">
        <v>37.722000000000001</v>
      </c>
      <c r="D1463" s="412">
        <v>0</v>
      </c>
    </row>
    <row r="1464" spans="1:4" x14ac:dyDescent="0.2">
      <c r="A1464" s="413" t="s">
        <v>8342</v>
      </c>
      <c r="B1464" s="413" t="s">
        <v>1176</v>
      </c>
      <c r="C1464" s="412">
        <v>25.474</v>
      </c>
      <c r="D1464" s="412">
        <v>0</v>
      </c>
    </row>
    <row r="1465" spans="1:4" x14ac:dyDescent="0.2">
      <c r="A1465" s="413" t="s">
        <v>8343</v>
      </c>
      <c r="B1465" s="413" t="s">
        <v>1174</v>
      </c>
      <c r="C1465" s="412">
        <v>96.298000000000002</v>
      </c>
      <c r="D1465" s="412">
        <v>0</v>
      </c>
    </row>
    <row r="1466" spans="1:4" x14ac:dyDescent="0.2">
      <c r="A1466" s="413" t="s">
        <v>8344</v>
      </c>
      <c r="B1466" s="413" t="s">
        <v>1174</v>
      </c>
      <c r="C1466" s="412">
        <v>72.722999999999999</v>
      </c>
      <c r="D1466" s="412">
        <v>0</v>
      </c>
    </row>
    <row r="1467" spans="1:4" x14ac:dyDescent="0.2">
      <c r="A1467" s="413" t="s">
        <v>8345</v>
      </c>
      <c r="B1467" s="413" t="s">
        <v>1176</v>
      </c>
      <c r="C1467" s="412">
        <v>34.807000000000002</v>
      </c>
      <c r="D1467" s="412">
        <v>0</v>
      </c>
    </row>
    <row r="1468" spans="1:4" x14ac:dyDescent="0.2">
      <c r="A1468" s="413" t="s">
        <v>8346</v>
      </c>
      <c r="B1468" s="413" t="s">
        <v>1176</v>
      </c>
      <c r="C1468" s="412">
        <v>35.368000000000002</v>
      </c>
      <c r="D1468" s="412">
        <v>0</v>
      </c>
    </row>
    <row r="1469" spans="1:4" x14ac:dyDescent="0.2">
      <c r="A1469" s="413" t="s">
        <v>8347</v>
      </c>
      <c r="B1469" s="413" t="s">
        <v>1176</v>
      </c>
      <c r="C1469" s="412">
        <v>23.411000000000001</v>
      </c>
      <c r="D1469" s="412">
        <v>0</v>
      </c>
    </row>
    <row r="1470" spans="1:4" x14ac:dyDescent="0.2">
      <c r="A1470" s="413" t="s">
        <v>8348</v>
      </c>
      <c r="B1470" s="413" t="s">
        <v>1176</v>
      </c>
      <c r="C1470" s="412">
        <v>56.180999999999997</v>
      </c>
      <c r="D1470" s="412">
        <v>0</v>
      </c>
    </row>
    <row r="1471" spans="1:4" x14ac:dyDescent="0.2">
      <c r="A1471" s="413" t="s">
        <v>8349</v>
      </c>
      <c r="B1471" s="413" t="s">
        <v>1176</v>
      </c>
      <c r="C1471" s="412">
        <v>20.501999999999999</v>
      </c>
      <c r="D1471" s="412">
        <v>0</v>
      </c>
    </row>
    <row r="1472" spans="1:4" x14ac:dyDescent="0.2">
      <c r="A1472" s="413" t="s">
        <v>8350</v>
      </c>
      <c r="B1472" s="413" t="s">
        <v>1176</v>
      </c>
      <c r="C1472" s="412">
        <v>38.844999999999999</v>
      </c>
      <c r="D1472" s="412">
        <v>0</v>
      </c>
    </row>
    <row r="1473" spans="1:4" x14ac:dyDescent="0.2">
      <c r="A1473" s="413" t="s">
        <v>8351</v>
      </c>
      <c r="B1473" s="413" t="s">
        <v>1176</v>
      </c>
      <c r="C1473" s="412">
        <v>50.960999999999999</v>
      </c>
      <c r="D1473" s="412">
        <v>0</v>
      </c>
    </row>
    <row r="1474" spans="1:4" x14ac:dyDescent="0.2">
      <c r="A1474" s="413" t="s">
        <v>8352</v>
      </c>
      <c r="B1474" s="413" t="s">
        <v>1176</v>
      </c>
      <c r="C1474" s="412">
        <v>44.92</v>
      </c>
      <c r="D1474" s="412">
        <v>0</v>
      </c>
    </row>
    <row r="1475" spans="1:4" x14ac:dyDescent="0.2">
      <c r="A1475" s="413" t="s">
        <v>8353</v>
      </c>
      <c r="B1475" s="413" t="s">
        <v>1176</v>
      </c>
      <c r="C1475" s="412">
        <v>106.56100000000001</v>
      </c>
      <c r="D1475" s="412">
        <v>0</v>
      </c>
    </row>
    <row r="1476" spans="1:4" x14ac:dyDescent="0.2">
      <c r="A1476" s="413" t="s">
        <v>8354</v>
      </c>
      <c r="B1476" s="413" t="s">
        <v>1176</v>
      </c>
      <c r="C1476" s="412">
        <v>45.14</v>
      </c>
      <c r="D1476" s="412">
        <v>0</v>
      </c>
    </row>
    <row r="1477" spans="1:4" x14ac:dyDescent="0.2">
      <c r="A1477" s="413" t="s">
        <v>8355</v>
      </c>
      <c r="B1477" s="413" t="s">
        <v>1176</v>
      </c>
      <c r="C1477" s="412">
        <v>45.335000000000001</v>
      </c>
      <c r="D1477" s="412">
        <v>0</v>
      </c>
    </row>
    <row r="1478" spans="1:4" x14ac:dyDescent="0.2">
      <c r="A1478" s="413" t="s">
        <v>8356</v>
      </c>
      <c r="B1478" s="413" t="s">
        <v>1176</v>
      </c>
      <c r="C1478" s="412">
        <v>34.313000000000002</v>
      </c>
      <c r="D1478" s="412">
        <v>0</v>
      </c>
    </row>
    <row r="1479" spans="1:4" x14ac:dyDescent="0.2">
      <c r="A1479" s="413" t="s">
        <v>8357</v>
      </c>
      <c r="B1479" s="413" t="s">
        <v>1176</v>
      </c>
      <c r="C1479" s="412">
        <v>46.823999999999998</v>
      </c>
      <c r="D1479" s="412">
        <v>0</v>
      </c>
    </row>
    <row r="1480" spans="1:4" x14ac:dyDescent="0.2">
      <c r="A1480" s="413" t="s">
        <v>8358</v>
      </c>
      <c r="B1480" s="413" t="s">
        <v>1176</v>
      </c>
      <c r="C1480" s="412">
        <v>46.97</v>
      </c>
      <c r="D1480" s="412">
        <v>0</v>
      </c>
    </row>
    <row r="1481" spans="1:4" x14ac:dyDescent="0.2">
      <c r="A1481" s="413" t="s">
        <v>8359</v>
      </c>
      <c r="B1481" s="413" t="s">
        <v>1176</v>
      </c>
      <c r="C1481" s="412">
        <v>62.402999999999999</v>
      </c>
      <c r="D1481" s="412">
        <v>0</v>
      </c>
    </row>
    <row r="1482" spans="1:4" x14ac:dyDescent="0.2">
      <c r="A1482" s="413" t="s">
        <v>8360</v>
      </c>
      <c r="B1482" s="413" t="s">
        <v>1176</v>
      </c>
      <c r="C1482" s="412">
        <v>23.61</v>
      </c>
      <c r="D1482" s="412">
        <v>0</v>
      </c>
    </row>
    <row r="1483" spans="1:4" x14ac:dyDescent="0.2">
      <c r="A1483" s="413" t="s">
        <v>8361</v>
      </c>
      <c r="B1483" s="413" t="s">
        <v>1176</v>
      </c>
      <c r="C1483" s="412">
        <v>13.295</v>
      </c>
      <c r="D1483" s="412">
        <v>0</v>
      </c>
    </row>
    <row r="1484" spans="1:4" x14ac:dyDescent="0.2">
      <c r="A1484" s="413" t="s">
        <v>8362</v>
      </c>
      <c r="B1484" s="413" t="s">
        <v>225</v>
      </c>
      <c r="C1484" s="412">
        <v>36.008000000000003</v>
      </c>
      <c r="D1484" s="412">
        <v>0</v>
      </c>
    </row>
    <row r="1485" spans="1:4" x14ac:dyDescent="0.2">
      <c r="A1485" s="413" t="s">
        <v>8363</v>
      </c>
      <c r="B1485" s="413" t="s">
        <v>1176</v>
      </c>
      <c r="C1485" s="412">
        <v>25.907</v>
      </c>
      <c r="D1485" s="412">
        <v>0</v>
      </c>
    </row>
    <row r="1486" spans="1:4" x14ac:dyDescent="0.2">
      <c r="A1486" s="413" t="s">
        <v>8364</v>
      </c>
      <c r="B1486" s="413" t="s">
        <v>1176</v>
      </c>
      <c r="C1486" s="412">
        <v>117.654</v>
      </c>
      <c r="D1486" s="412">
        <v>0</v>
      </c>
    </row>
    <row r="1487" spans="1:4" x14ac:dyDescent="0.2">
      <c r="A1487" s="413" t="s">
        <v>8365</v>
      </c>
      <c r="B1487" s="413" t="s">
        <v>1176</v>
      </c>
      <c r="C1487" s="412">
        <v>29.527999999999999</v>
      </c>
      <c r="D1487" s="412">
        <v>0</v>
      </c>
    </row>
    <row r="1488" spans="1:4" x14ac:dyDescent="0.2">
      <c r="A1488" s="413" t="s">
        <v>8366</v>
      </c>
      <c r="B1488" s="413" t="s">
        <v>1176</v>
      </c>
      <c r="C1488" s="412">
        <v>41.883000000000003</v>
      </c>
      <c r="D1488" s="412">
        <v>0</v>
      </c>
    </row>
    <row r="1489" spans="1:4" x14ac:dyDescent="0.2">
      <c r="A1489" s="413" t="s">
        <v>8367</v>
      </c>
      <c r="B1489" s="413" t="s">
        <v>1176</v>
      </c>
      <c r="C1489" s="412">
        <v>9.0860000000000003</v>
      </c>
      <c r="D1489" s="412">
        <v>0</v>
      </c>
    </row>
    <row r="1490" spans="1:4" x14ac:dyDescent="0.2">
      <c r="A1490" s="413" t="s">
        <v>8368</v>
      </c>
      <c r="B1490" s="413" t="s">
        <v>225</v>
      </c>
      <c r="C1490" s="412">
        <v>42.828000000000003</v>
      </c>
      <c r="D1490" s="412">
        <v>0</v>
      </c>
    </row>
    <row r="1491" spans="1:4" x14ac:dyDescent="0.2">
      <c r="A1491" s="413" t="s">
        <v>8369</v>
      </c>
      <c r="B1491" s="413" t="s">
        <v>1176</v>
      </c>
      <c r="C1491" s="412">
        <v>22.033999999999999</v>
      </c>
      <c r="D1491" s="412">
        <v>0</v>
      </c>
    </row>
    <row r="1492" spans="1:4" x14ac:dyDescent="0.2">
      <c r="A1492" s="413" t="s">
        <v>8370</v>
      </c>
      <c r="B1492" s="413" t="s">
        <v>225</v>
      </c>
      <c r="C1492" s="412">
        <v>23.257999999999999</v>
      </c>
      <c r="D1492" s="412">
        <v>0</v>
      </c>
    </row>
    <row r="1493" spans="1:4" x14ac:dyDescent="0.2">
      <c r="A1493" s="413" t="s">
        <v>8371</v>
      </c>
      <c r="B1493" s="413" t="s">
        <v>1176</v>
      </c>
      <c r="C1493" s="412">
        <v>42.662999999999997</v>
      </c>
      <c r="D1493" s="412">
        <v>0</v>
      </c>
    </row>
    <row r="1494" spans="1:4" x14ac:dyDescent="0.2">
      <c r="A1494" s="413" t="s">
        <v>8372</v>
      </c>
      <c r="B1494" s="413" t="s">
        <v>1176</v>
      </c>
      <c r="C1494" s="412">
        <v>22.332000000000001</v>
      </c>
      <c r="D1494" s="412">
        <v>0</v>
      </c>
    </row>
    <row r="1495" spans="1:4" x14ac:dyDescent="0.2">
      <c r="A1495" s="413" t="s">
        <v>8373</v>
      </c>
      <c r="B1495" s="413" t="s">
        <v>1176</v>
      </c>
      <c r="C1495" s="412">
        <v>40.503999999999998</v>
      </c>
      <c r="D1495" s="412">
        <v>0</v>
      </c>
    </row>
    <row r="1496" spans="1:4" x14ac:dyDescent="0.2">
      <c r="A1496" s="413" t="s">
        <v>8374</v>
      </c>
      <c r="B1496" s="413" t="s">
        <v>1176</v>
      </c>
      <c r="C1496" s="412">
        <v>54.652999999999999</v>
      </c>
      <c r="D1496" s="412">
        <v>0</v>
      </c>
    </row>
    <row r="1497" spans="1:4" x14ac:dyDescent="0.2">
      <c r="A1497" s="413" t="s">
        <v>8375</v>
      </c>
      <c r="B1497" s="413" t="s">
        <v>1176</v>
      </c>
      <c r="C1497" s="412">
        <v>31.559000000000001</v>
      </c>
      <c r="D1497" s="412">
        <v>0</v>
      </c>
    </row>
    <row r="1498" spans="1:4" x14ac:dyDescent="0.2">
      <c r="A1498" s="413" t="s">
        <v>8376</v>
      </c>
      <c r="B1498" s="413" t="s">
        <v>1176</v>
      </c>
      <c r="C1498" s="412">
        <v>45.262</v>
      </c>
      <c r="D1498" s="412">
        <v>0</v>
      </c>
    </row>
    <row r="1499" spans="1:4" x14ac:dyDescent="0.2">
      <c r="A1499" s="413" t="s">
        <v>8377</v>
      </c>
      <c r="B1499" s="413" t="s">
        <v>1176</v>
      </c>
      <c r="C1499" s="412">
        <v>27.206</v>
      </c>
      <c r="D1499" s="412">
        <v>0</v>
      </c>
    </row>
    <row r="1500" spans="1:4" x14ac:dyDescent="0.2">
      <c r="A1500" s="413" t="s">
        <v>8378</v>
      </c>
      <c r="B1500" s="413" t="s">
        <v>1176</v>
      </c>
      <c r="C1500" s="412">
        <v>84.119</v>
      </c>
      <c r="D1500" s="412">
        <v>0</v>
      </c>
    </row>
    <row r="1501" spans="1:4" x14ac:dyDescent="0.2">
      <c r="A1501" s="413" t="s">
        <v>8379</v>
      </c>
      <c r="B1501" s="413" t="s">
        <v>1176</v>
      </c>
      <c r="C1501" s="412">
        <v>50.728000000000002</v>
      </c>
      <c r="D1501" s="412">
        <v>0</v>
      </c>
    </row>
    <row r="1502" spans="1:4" x14ac:dyDescent="0.2">
      <c r="A1502" s="413" t="s">
        <v>8380</v>
      </c>
      <c r="B1502" s="413" t="s">
        <v>1176</v>
      </c>
      <c r="C1502" s="412">
        <v>16.597999999999999</v>
      </c>
      <c r="D1502" s="412">
        <v>0</v>
      </c>
    </row>
    <row r="1503" spans="1:4" x14ac:dyDescent="0.2">
      <c r="A1503" s="413" t="s">
        <v>8381</v>
      </c>
      <c r="B1503" s="413" t="s">
        <v>1176</v>
      </c>
      <c r="C1503" s="412">
        <v>54.021999999999998</v>
      </c>
      <c r="D1503" s="412">
        <v>0</v>
      </c>
    </row>
    <row r="1504" spans="1:4" x14ac:dyDescent="0.2">
      <c r="A1504" s="413" t="s">
        <v>8382</v>
      </c>
      <c r="B1504" s="413" t="s">
        <v>1176</v>
      </c>
      <c r="C1504" s="412">
        <v>32.268999999999998</v>
      </c>
      <c r="D1504" s="412">
        <v>0</v>
      </c>
    </row>
    <row r="1505" spans="1:4" x14ac:dyDescent="0.2">
      <c r="A1505" s="413" t="s">
        <v>8383</v>
      </c>
      <c r="B1505" s="413" t="s">
        <v>1176</v>
      </c>
      <c r="C1505" s="412">
        <v>41.656999999999996</v>
      </c>
      <c r="D1505" s="412">
        <v>0</v>
      </c>
    </row>
    <row r="1506" spans="1:4" x14ac:dyDescent="0.2">
      <c r="A1506" s="413" t="s">
        <v>8384</v>
      </c>
      <c r="B1506" s="413" t="s">
        <v>1176</v>
      </c>
      <c r="C1506" s="412">
        <v>42.987000000000002</v>
      </c>
      <c r="D1506" s="412">
        <v>0</v>
      </c>
    </row>
    <row r="1507" spans="1:4" x14ac:dyDescent="0.2">
      <c r="A1507" s="413" t="s">
        <v>8385</v>
      </c>
      <c r="B1507" s="413" t="s">
        <v>1176</v>
      </c>
      <c r="C1507" s="412">
        <v>10.224</v>
      </c>
      <c r="D1507" s="412">
        <v>0</v>
      </c>
    </row>
    <row r="1508" spans="1:4" x14ac:dyDescent="0.2">
      <c r="A1508" s="413" t="s">
        <v>8386</v>
      </c>
      <c r="B1508" s="413" t="s">
        <v>225</v>
      </c>
      <c r="C1508" s="412">
        <v>56.296999999999997</v>
      </c>
      <c r="D1508" s="412">
        <v>0</v>
      </c>
    </row>
    <row r="1509" spans="1:4" x14ac:dyDescent="0.2">
      <c r="A1509" s="413" t="s">
        <v>8387</v>
      </c>
      <c r="B1509" s="413" t="s">
        <v>225</v>
      </c>
      <c r="C1509" s="412">
        <v>34.502000000000002</v>
      </c>
      <c r="D1509" s="412">
        <v>0</v>
      </c>
    </row>
    <row r="1510" spans="1:4" x14ac:dyDescent="0.2">
      <c r="A1510" s="413" t="s">
        <v>8388</v>
      </c>
      <c r="B1510" s="413" t="s">
        <v>1176</v>
      </c>
      <c r="C1510" s="412">
        <v>15.512</v>
      </c>
      <c r="D1510" s="412">
        <v>0</v>
      </c>
    </row>
    <row r="1511" spans="1:4" x14ac:dyDescent="0.2">
      <c r="A1511" s="413" t="s">
        <v>8389</v>
      </c>
      <c r="B1511" s="413" t="s">
        <v>1176</v>
      </c>
      <c r="C1511" s="412">
        <v>221.90600000000001</v>
      </c>
      <c r="D1511" s="412">
        <v>0</v>
      </c>
    </row>
    <row r="1512" spans="1:4" x14ac:dyDescent="0.2">
      <c r="A1512" s="413" t="s">
        <v>8390</v>
      </c>
      <c r="B1512" s="413" t="s">
        <v>1176</v>
      </c>
      <c r="C1512" s="412">
        <v>26.535</v>
      </c>
      <c r="D1512" s="412">
        <v>0</v>
      </c>
    </row>
    <row r="1513" spans="1:4" x14ac:dyDescent="0.2">
      <c r="A1513" s="413" t="s">
        <v>8391</v>
      </c>
      <c r="B1513" s="413" t="s">
        <v>1176</v>
      </c>
      <c r="C1513" s="412">
        <v>0</v>
      </c>
      <c r="D1513" s="412">
        <v>0</v>
      </c>
    </row>
    <row r="1514" spans="1:4" x14ac:dyDescent="0.2">
      <c r="A1514" s="413" t="s">
        <v>8392</v>
      </c>
      <c r="B1514" s="413" t="s">
        <v>1176</v>
      </c>
      <c r="C1514" s="412">
        <v>20.196999999999999</v>
      </c>
      <c r="D1514" s="412">
        <v>0</v>
      </c>
    </row>
    <row r="1515" spans="1:4" x14ac:dyDescent="0.2">
      <c r="A1515" s="413" t="s">
        <v>8393</v>
      </c>
      <c r="B1515" s="413" t="s">
        <v>1176</v>
      </c>
      <c r="C1515" s="412">
        <v>18.733000000000001</v>
      </c>
      <c r="D1515" s="412">
        <v>0</v>
      </c>
    </row>
    <row r="1516" spans="1:4" x14ac:dyDescent="0.2">
      <c r="A1516" s="413" t="s">
        <v>8394</v>
      </c>
      <c r="B1516" s="413" t="s">
        <v>1176</v>
      </c>
      <c r="C1516" s="412">
        <v>21.21</v>
      </c>
      <c r="D1516" s="412">
        <v>0</v>
      </c>
    </row>
    <row r="1517" spans="1:4" x14ac:dyDescent="0.2">
      <c r="A1517" s="413" t="s">
        <v>8395</v>
      </c>
      <c r="B1517" s="413" t="s">
        <v>1176</v>
      </c>
      <c r="C1517" s="412">
        <v>193.077</v>
      </c>
      <c r="D1517" s="412">
        <v>0</v>
      </c>
    </row>
    <row r="1518" spans="1:4" x14ac:dyDescent="0.2">
      <c r="A1518" s="413" t="s">
        <v>8396</v>
      </c>
      <c r="B1518" s="413" t="s">
        <v>1176</v>
      </c>
      <c r="C1518" s="412">
        <v>106.44499999999999</v>
      </c>
      <c r="D1518" s="412">
        <v>0</v>
      </c>
    </row>
    <row r="1519" spans="1:4" x14ac:dyDescent="0.2">
      <c r="A1519" s="413" t="s">
        <v>8397</v>
      </c>
      <c r="B1519" s="413" t="s">
        <v>1176</v>
      </c>
      <c r="C1519" s="412">
        <v>122.28700000000001</v>
      </c>
      <c r="D1519" s="412">
        <v>0</v>
      </c>
    </row>
    <row r="1520" spans="1:4" x14ac:dyDescent="0.2">
      <c r="A1520" s="413" t="s">
        <v>8398</v>
      </c>
      <c r="B1520" s="413" t="s">
        <v>1176</v>
      </c>
      <c r="C1520" s="412">
        <v>110.105</v>
      </c>
      <c r="D1520" s="412">
        <v>0</v>
      </c>
    </row>
    <row r="1521" spans="1:4" x14ac:dyDescent="0.2">
      <c r="A1521" s="413" t="s">
        <v>8399</v>
      </c>
      <c r="B1521" s="413" t="s">
        <v>1176</v>
      </c>
      <c r="C1521" s="412">
        <v>39.716999999999999</v>
      </c>
      <c r="D1521" s="412">
        <v>0</v>
      </c>
    </row>
    <row r="1522" spans="1:4" x14ac:dyDescent="0.2">
      <c r="A1522" s="413" t="s">
        <v>8400</v>
      </c>
      <c r="B1522" s="413" t="s">
        <v>1176</v>
      </c>
      <c r="C1522" s="412">
        <v>32.33</v>
      </c>
      <c r="D1522" s="412">
        <v>0</v>
      </c>
    </row>
    <row r="1523" spans="1:4" x14ac:dyDescent="0.2">
      <c r="A1523" s="413" t="s">
        <v>8401</v>
      </c>
      <c r="B1523" s="413" t="s">
        <v>225</v>
      </c>
      <c r="C1523" s="412">
        <v>78.855000000000004</v>
      </c>
      <c r="D1523" s="412">
        <v>0</v>
      </c>
    </row>
    <row r="1524" spans="1:4" x14ac:dyDescent="0.2">
      <c r="A1524" s="413" t="s">
        <v>8402</v>
      </c>
      <c r="B1524" s="413" t="s">
        <v>1176</v>
      </c>
      <c r="C1524" s="412">
        <v>65.512</v>
      </c>
      <c r="D1524" s="412">
        <v>0</v>
      </c>
    </row>
    <row r="1525" spans="1:4" x14ac:dyDescent="0.2">
      <c r="A1525" s="413" t="s">
        <v>8403</v>
      </c>
      <c r="B1525" s="413" t="s">
        <v>1176</v>
      </c>
      <c r="C1525" s="412">
        <v>82.522999999999996</v>
      </c>
      <c r="D1525" s="412">
        <v>0</v>
      </c>
    </row>
    <row r="1526" spans="1:4" x14ac:dyDescent="0.2">
      <c r="A1526" s="413" t="s">
        <v>8404</v>
      </c>
      <c r="B1526" s="413" t="s">
        <v>1176</v>
      </c>
      <c r="C1526" s="412">
        <v>149.798</v>
      </c>
      <c r="D1526" s="412">
        <v>0</v>
      </c>
    </row>
    <row r="1527" spans="1:4" x14ac:dyDescent="0.2">
      <c r="A1527" s="413" t="s">
        <v>8405</v>
      </c>
      <c r="B1527" s="413" t="s">
        <v>225</v>
      </c>
      <c r="C1527" s="412">
        <v>49.482999999999997</v>
      </c>
      <c r="D1527" s="412">
        <v>0</v>
      </c>
    </row>
    <row r="1528" spans="1:4" x14ac:dyDescent="0.2">
      <c r="A1528" s="413" t="s">
        <v>8406</v>
      </c>
      <c r="B1528" s="413" t="s">
        <v>225</v>
      </c>
      <c r="C1528" s="412">
        <v>19.77</v>
      </c>
      <c r="D1528" s="412">
        <v>0</v>
      </c>
    </row>
    <row r="1529" spans="1:4" x14ac:dyDescent="0.2">
      <c r="A1529" s="413" t="s">
        <v>8407</v>
      </c>
      <c r="B1529" s="413" t="s">
        <v>1176</v>
      </c>
      <c r="C1529" s="412">
        <v>31.696000000000002</v>
      </c>
      <c r="D1529" s="412">
        <v>0</v>
      </c>
    </row>
    <row r="1530" spans="1:4" x14ac:dyDescent="0.2">
      <c r="A1530" s="413" t="s">
        <v>8408</v>
      </c>
      <c r="B1530" s="413" t="s">
        <v>1176</v>
      </c>
      <c r="C1530" s="412">
        <v>45.079000000000001</v>
      </c>
      <c r="D1530" s="412">
        <v>0</v>
      </c>
    </row>
    <row r="1531" spans="1:4" x14ac:dyDescent="0.2">
      <c r="A1531" s="413" t="s">
        <v>8409</v>
      </c>
      <c r="B1531" s="413" t="s">
        <v>1176</v>
      </c>
      <c r="C1531" s="412">
        <v>17.367000000000001</v>
      </c>
      <c r="D1531" s="412">
        <v>0</v>
      </c>
    </row>
    <row r="1532" spans="1:4" x14ac:dyDescent="0.2">
      <c r="A1532" s="413" t="s">
        <v>8410</v>
      </c>
      <c r="B1532" s="413" t="s">
        <v>1176</v>
      </c>
      <c r="C1532" s="412">
        <v>40.054000000000002</v>
      </c>
      <c r="D1532" s="412">
        <v>0</v>
      </c>
    </row>
    <row r="1533" spans="1:4" x14ac:dyDescent="0.2">
      <c r="A1533" s="413" t="s">
        <v>8411</v>
      </c>
      <c r="B1533" s="413" t="s">
        <v>1176</v>
      </c>
      <c r="C1533" s="412">
        <v>29.433</v>
      </c>
      <c r="D1533" s="412">
        <v>0</v>
      </c>
    </row>
    <row r="1534" spans="1:4" x14ac:dyDescent="0.2">
      <c r="A1534" s="413" t="s">
        <v>8412</v>
      </c>
      <c r="B1534" s="413" t="s">
        <v>1176</v>
      </c>
      <c r="C1534" s="412">
        <v>0</v>
      </c>
      <c r="D1534" s="412">
        <v>0</v>
      </c>
    </row>
    <row r="1535" spans="1:4" x14ac:dyDescent="0.2">
      <c r="A1535" s="413" t="s">
        <v>8413</v>
      </c>
      <c r="B1535" s="413" t="s">
        <v>1176</v>
      </c>
      <c r="C1535" s="412">
        <v>36.222000000000001</v>
      </c>
      <c r="D1535" s="412">
        <v>0</v>
      </c>
    </row>
    <row r="1536" spans="1:4" x14ac:dyDescent="0.2">
      <c r="A1536" s="413" t="s">
        <v>8414</v>
      </c>
      <c r="B1536" s="413" t="s">
        <v>1176</v>
      </c>
      <c r="C1536" s="412">
        <v>20.641999999999999</v>
      </c>
      <c r="D1536" s="412">
        <v>0</v>
      </c>
    </row>
    <row r="1537" spans="1:4" x14ac:dyDescent="0.2">
      <c r="A1537" s="413" t="s">
        <v>8415</v>
      </c>
      <c r="B1537" s="413" t="s">
        <v>1176</v>
      </c>
      <c r="C1537" s="412">
        <v>82.971999999999994</v>
      </c>
      <c r="D1537" s="412">
        <v>0</v>
      </c>
    </row>
    <row r="1538" spans="1:4" x14ac:dyDescent="0.2">
      <c r="A1538" s="413" t="s">
        <v>8416</v>
      </c>
      <c r="B1538" s="413" t="s">
        <v>1176</v>
      </c>
      <c r="C1538" s="412">
        <v>26.004000000000001</v>
      </c>
      <c r="D1538" s="412">
        <v>0</v>
      </c>
    </row>
    <row r="1539" spans="1:4" x14ac:dyDescent="0.2">
      <c r="A1539" s="413" t="s">
        <v>8417</v>
      </c>
      <c r="B1539" s="413" t="s">
        <v>1176</v>
      </c>
      <c r="C1539" s="412">
        <v>50.112000000000002</v>
      </c>
      <c r="D1539" s="412">
        <v>0</v>
      </c>
    </row>
    <row r="1540" spans="1:4" x14ac:dyDescent="0.2">
      <c r="A1540" s="413" t="s">
        <v>8418</v>
      </c>
      <c r="B1540" s="413" t="s">
        <v>1176</v>
      </c>
      <c r="C1540" s="412">
        <v>123.78100000000001</v>
      </c>
      <c r="D1540" s="412">
        <v>0</v>
      </c>
    </row>
    <row r="1541" spans="1:4" x14ac:dyDescent="0.2">
      <c r="A1541" s="413" t="s">
        <v>8419</v>
      </c>
      <c r="B1541" s="413" t="s">
        <v>1176</v>
      </c>
      <c r="C1541" s="412">
        <v>33.634999999999998</v>
      </c>
      <c r="D1541" s="412">
        <v>0</v>
      </c>
    </row>
    <row r="1542" spans="1:4" x14ac:dyDescent="0.2">
      <c r="A1542" s="413" t="s">
        <v>8420</v>
      </c>
      <c r="B1542" s="413" t="s">
        <v>1176</v>
      </c>
      <c r="C1542" s="412">
        <v>5.8319999999999999</v>
      </c>
      <c r="D1542" s="412">
        <v>0</v>
      </c>
    </row>
    <row r="1543" spans="1:4" x14ac:dyDescent="0.2">
      <c r="A1543" s="413" t="s">
        <v>8421</v>
      </c>
      <c r="B1543" s="413" t="s">
        <v>1176</v>
      </c>
      <c r="C1543" s="412">
        <v>21.856000000000002</v>
      </c>
      <c r="D1543" s="412">
        <v>0</v>
      </c>
    </row>
    <row r="1544" spans="1:4" x14ac:dyDescent="0.2">
      <c r="A1544" s="413" t="s">
        <v>8422</v>
      </c>
      <c r="B1544" s="413" t="s">
        <v>1176</v>
      </c>
      <c r="C1544" s="412">
        <v>396.83499999999998</v>
      </c>
      <c r="D1544" s="412">
        <v>0</v>
      </c>
    </row>
    <row r="1545" spans="1:4" x14ac:dyDescent="0.2">
      <c r="A1545" s="413" t="s">
        <v>8423</v>
      </c>
      <c r="B1545" s="413" t="s">
        <v>1176</v>
      </c>
      <c r="C1545" s="412">
        <v>173.45400000000001</v>
      </c>
      <c r="D1545" s="412">
        <v>0</v>
      </c>
    </row>
    <row r="1546" spans="1:4" x14ac:dyDescent="0.2">
      <c r="A1546" s="413" t="s">
        <v>8424</v>
      </c>
      <c r="B1546" s="413" t="s">
        <v>1176</v>
      </c>
      <c r="C1546" s="412">
        <v>34.630000000000003</v>
      </c>
      <c r="D1546" s="412">
        <v>0</v>
      </c>
    </row>
    <row r="1547" spans="1:4" x14ac:dyDescent="0.2">
      <c r="A1547" s="413" t="s">
        <v>8425</v>
      </c>
      <c r="B1547" s="413" t="s">
        <v>1176</v>
      </c>
      <c r="C1547" s="412">
        <v>32.097999999999999</v>
      </c>
      <c r="D1547" s="412">
        <v>0</v>
      </c>
    </row>
    <row r="1548" spans="1:4" x14ac:dyDescent="0.2">
      <c r="A1548" s="413" t="s">
        <v>8426</v>
      </c>
      <c r="B1548" s="413" t="s">
        <v>1176</v>
      </c>
      <c r="C1548" s="412">
        <v>27.943999999999999</v>
      </c>
      <c r="D1548" s="412">
        <v>0</v>
      </c>
    </row>
    <row r="1549" spans="1:4" x14ac:dyDescent="0.2">
      <c r="A1549" s="413" t="s">
        <v>8427</v>
      </c>
      <c r="B1549" s="413" t="s">
        <v>1176</v>
      </c>
      <c r="C1549" s="412">
        <v>28.742999999999999</v>
      </c>
      <c r="D1549" s="412">
        <v>0</v>
      </c>
    </row>
    <row r="1550" spans="1:4" x14ac:dyDescent="0.2">
      <c r="A1550" s="413" t="s">
        <v>8428</v>
      </c>
      <c r="B1550" s="413" t="s">
        <v>1176</v>
      </c>
      <c r="C1550" s="412">
        <v>27.727</v>
      </c>
      <c r="D1550" s="412">
        <v>0</v>
      </c>
    </row>
    <row r="1551" spans="1:4" x14ac:dyDescent="0.2">
      <c r="A1551" s="413" t="s">
        <v>8429</v>
      </c>
      <c r="B1551" s="413" t="s">
        <v>1176</v>
      </c>
      <c r="C1551" s="412">
        <v>28.620999999999999</v>
      </c>
      <c r="D1551" s="412">
        <v>0</v>
      </c>
    </row>
    <row r="1552" spans="1:4" x14ac:dyDescent="0.2">
      <c r="A1552" s="413" t="s">
        <v>8430</v>
      </c>
      <c r="B1552" s="413" t="s">
        <v>1176</v>
      </c>
      <c r="C1552" s="412">
        <v>25.698</v>
      </c>
      <c r="D1552" s="412">
        <v>0</v>
      </c>
    </row>
    <row r="1553" spans="1:4" x14ac:dyDescent="0.2">
      <c r="A1553" s="413" t="s">
        <v>8431</v>
      </c>
      <c r="B1553" s="413" t="s">
        <v>1176</v>
      </c>
      <c r="C1553" s="412">
        <v>47.761000000000003</v>
      </c>
      <c r="D1553" s="412">
        <v>0</v>
      </c>
    </row>
    <row r="1554" spans="1:4" x14ac:dyDescent="0.2">
      <c r="A1554" s="413" t="s">
        <v>8432</v>
      </c>
      <c r="B1554" s="413" t="s">
        <v>1176</v>
      </c>
      <c r="C1554" s="412">
        <v>31.22</v>
      </c>
      <c r="D1554" s="412">
        <v>0</v>
      </c>
    </row>
    <row r="1555" spans="1:4" x14ac:dyDescent="0.2">
      <c r="A1555" s="413" t="s">
        <v>8433</v>
      </c>
      <c r="B1555" s="413" t="s">
        <v>1176</v>
      </c>
      <c r="C1555" s="412">
        <v>48.58</v>
      </c>
      <c r="D1555" s="412">
        <v>0</v>
      </c>
    </row>
    <row r="1556" spans="1:4" x14ac:dyDescent="0.2">
      <c r="A1556" s="413" t="s">
        <v>8434</v>
      </c>
      <c r="B1556" s="413" t="s">
        <v>1176</v>
      </c>
      <c r="C1556" s="412">
        <v>0</v>
      </c>
      <c r="D1556" s="412">
        <v>0</v>
      </c>
    </row>
    <row r="1557" spans="1:4" x14ac:dyDescent="0.2">
      <c r="A1557" s="413" t="s">
        <v>8435</v>
      </c>
      <c r="B1557" s="413" t="s">
        <v>1176</v>
      </c>
      <c r="C1557" s="412">
        <v>42.676000000000002</v>
      </c>
      <c r="D1557" s="412">
        <v>0</v>
      </c>
    </row>
    <row r="1558" spans="1:4" x14ac:dyDescent="0.2">
      <c r="A1558" s="413" t="s">
        <v>8436</v>
      </c>
      <c r="B1558" s="413" t="s">
        <v>1176</v>
      </c>
      <c r="C1558" s="412">
        <v>15.670999999999999</v>
      </c>
      <c r="D1558" s="412">
        <v>0</v>
      </c>
    </row>
    <row r="1559" spans="1:4" x14ac:dyDescent="0.2">
      <c r="A1559" s="413" t="s">
        <v>8437</v>
      </c>
      <c r="B1559" s="413" t="s">
        <v>225</v>
      </c>
      <c r="C1559" s="412">
        <v>64.093000000000004</v>
      </c>
      <c r="D1559" s="412">
        <v>0</v>
      </c>
    </row>
    <row r="1560" spans="1:4" x14ac:dyDescent="0.2">
      <c r="A1560" s="413" t="s">
        <v>8438</v>
      </c>
      <c r="B1560" s="413" t="s">
        <v>1176</v>
      </c>
      <c r="C1560" s="412">
        <v>35.008000000000003</v>
      </c>
      <c r="D1560" s="412">
        <v>0</v>
      </c>
    </row>
    <row r="1561" spans="1:4" x14ac:dyDescent="0.2">
      <c r="A1561" s="413" t="s">
        <v>8439</v>
      </c>
      <c r="B1561" s="413" t="s">
        <v>1176</v>
      </c>
      <c r="C1561" s="412">
        <v>95.923000000000002</v>
      </c>
      <c r="D1561" s="412">
        <v>0</v>
      </c>
    </row>
    <row r="1562" spans="1:4" x14ac:dyDescent="0.2">
      <c r="A1562" s="413" t="s">
        <v>8440</v>
      </c>
      <c r="B1562" s="413" t="s">
        <v>1176</v>
      </c>
      <c r="C1562" s="412">
        <v>33.581000000000003</v>
      </c>
      <c r="D1562" s="412">
        <v>0</v>
      </c>
    </row>
    <row r="1563" spans="1:4" x14ac:dyDescent="0.2">
      <c r="A1563" s="413" t="s">
        <v>8441</v>
      </c>
      <c r="B1563" s="413" t="s">
        <v>1176</v>
      </c>
      <c r="C1563" s="412">
        <v>35.868000000000002</v>
      </c>
      <c r="D1563" s="412">
        <v>0</v>
      </c>
    </row>
    <row r="1564" spans="1:4" x14ac:dyDescent="0.2">
      <c r="A1564" s="413" t="s">
        <v>8442</v>
      </c>
      <c r="B1564" s="413" t="s">
        <v>1176</v>
      </c>
      <c r="C1564" s="412">
        <v>10.387</v>
      </c>
      <c r="D1564" s="412">
        <v>0</v>
      </c>
    </row>
    <row r="1565" spans="1:4" x14ac:dyDescent="0.2">
      <c r="A1565" s="413" t="s">
        <v>8443</v>
      </c>
      <c r="B1565" s="413" t="s">
        <v>1176</v>
      </c>
      <c r="C1565" s="412">
        <v>6.9249999999999998</v>
      </c>
      <c r="D1565" s="412">
        <v>0</v>
      </c>
    </row>
    <row r="1566" spans="1:4" x14ac:dyDescent="0.2">
      <c r="A1566" s="413" t="s">
        <v>8444</v>
      </c>
      <c r="B1566" s="413" t="s">
        <v>1176</v>
      </c>
      <c r="C1566" s="412">
        <v>20.49</v>
      </c>
      <c r="D1566" s="412">
        <v>0</v>
      </c>
    </row>
    <row r="1567" spans="1:4" x14ac:dyDescent="0.2">
      <c r="A1567" s="413" t="s">
        <v>8445</v>
      </c>
      <c r="B1567" s="413" t="s">
        <v>225</v>
      </c>
      <c r="C1567" s="412">
        <v>26.218</v>
      </c>
      <c r="D1567" s="412">
        <v>0</v>
      </c>
    </row>
    <row r="1568" spans="1:4" x14ac:dyDescent="0.2">
      <c r="A1568" s="413" t="s">
        <v>8446</v>
      </c>
      <c r="B1568" s="413" t="s">
        <v>1176</v>
      </c>
      <c r="C1568" s="412">
        <v>20.806999999999999</v>
      </c>
      <c r="D1568" s="412">
        <v>0</v>
      </c>
    </row>
    <row r="1569" spans="1:4" x14ac:dyDescent="0.2">
      <c r="A1569" s="413" t="s">
        <v>8447</v>
      </c>
      <c r="B1569" s="413" t="s">
        <v>1176</v>
      </c>
      <c r="C1569" s="412">
        <v>15.103999999999999</v>
      </c>
      <c r="D1569" s="412">
        <v>0</v>
      </c>
    </row>
    <row r="1570" spans="1:4" x14ac:dyDescent="0.2">
      <c r="A1570" s="413" t="s">
        <v>8448</v>
      </c>
      <c r="B1570" s="413" t="s">
        <v>1176</v>
      </c>
      <c r="C1570" s="412">
        <v>32.146999999999998</v>
      </c>
      <c r="D1570" s="412">
        <v>0</v>
      </c>
    </row>
    <row r="1571" spans="1:4" x14ac:dyDescent="0.2">
      <c r="A1571" s="413" t="s">
        <v>8449</v>
      </c>
      <c r="B1571" s="413" t="s">
        <v>1176</v>
      </c>
      <c r="C1571" s="412">
        <v>35.386000000000003</v>
      </c>
      <c r="D1571" s="412">
        <v>0</v>
      </c>
    </row>
    <row r="1572" spans="1:4" x14ac:dyDescent="0.2">
      <c r="A1572" s="413" t="s">
        <v>8450</v>
      </c>
      <c r="B1572" s="413" t="s">
        <v>1176</v>
      </c>
      <c r="C1572" s="412">
        <v>23.808</v>
      </c>
      <c r="D1572" s="412">
        <v>0</v>
      </c>
    </row>
    <row r="1573" spans="1:4" x14ac:dyDescent="0.2">
      <c r="A1573" s="413" t="s">
        <v>8451</v>
      </c>
      <c r="B1573" s="413" t="s">
        <v>1176</v>
      </c>
      <c r="C1573" s="412">
        <v>31.446000000000002</v>
      </c>
      <c r="D1573" s="412">
        <v>0</v>
      </c>
    </row>
    <row r="1574" spans="1:4" x14ac:dyDescent="0.2">
      <c r="A1574" s="413" t="s">
        <v>8452</v>
      </c>
      <c r="B1574" s="413" t="s">
        <v>1176</v>
      </c>
      <c r="C1574" s="412">
        <v>28.181999999999999</v>
      </c>
      <c r="D1574" s="412">
        <v>0</v>
      </c>
    </row>
    <row r="1575" spans="1:4" x14ac:dyDescent="0.2">
      <c r="A1575" s="413" t="s">
        <v>8453</v>
      </c>
      <c r="B1575" s="413" t="s">
        <v>1176</v>
      </c>
      <c r="C1575" s="412">
        <v>29.616</v>
      </c>
      <c r="D1575" s="412">
        <v>0</v>
      </c>
    </row>
    <row r="1576" spans="1:4" x14ac:dyDescent="0.2">
      <c r="A1576" s="413" t="s">
        <v>8454</v>
      </c>
      <c r="B1576" s="413" t="s">
        <v>1176</v>
      </c>
      <c r="C1576" s="412">
        <v>10.053000000000001</v>
      </c>
      <c r="D1576" s="412">
        <v>0</v>
      </c>
    </row>
    <row r="1577" spans="1:4" x14ac:dyDescent="0.2">
      <c r="A1577" s="413" t="s">
        <v>8455</v>
      </c>
      <c r="B1577" s="413" t="s">
        <v>1176</v>
      </c>
      <c r="C1577" s="412">
        <v>15.512</v>
      </c>
      <c r="D1577" s="412">
        <v>0</v>
      </c>
    </row>
    <row r="1578" spans="1:4" x14ac:dyDescent="0.2">
      <c r="A1578" s="413" t="s">
        <v>8456</v>
      </c>
      <c r="B1578" s="413" t="s">
        <v>1176</v>
      </c>
      <c r="C1578" s="412">
        <v>71.91</v>
      </c>
      <c r="D1578" s="412">
        <v>0</v>
      </c>
    </row>
    <row r="1579" spans="1:4" x14ac:dyDescent="0.2">
      <c r="A1579" s="413" t="s">
        <v>8457</v>
      </c>
      <c r="B1579" s="413" t="s">
        <v>1176</v>
      </c>
      <c r="C1579" s="412">
        <v>12.151</v>
      </c>
      <c r="D1579" s="412">
        <v>0</v>
      </c>
    </row>
    <row r="1580" spans="1:4" x14ac:dyDescent="0.2">
      <c r="A1580" s="413" t="s">
        <v>8458</v>
      </c>
      <c r="B1580" s="413" t="s">
        <v>1176</v>
      </c>
      <c r="C1580" s="412">
        <v>17.056000000000001</v>
      </c>
      <c r="D1580" s="412">
        <v>0</v>
      </c>
    </row>
    <row r="1581" spans="1:4" x14ac:dyDescent="0.2">
      <c r="A1581" s="413" t="s">
        <v>8459</v>
      </c>
      <c r="B1581" s="413" t="s">
        <v>1176</v>
      </c>
      <c r="C1581" s="412">
        <v>34.375999999999998</v>
      </c>
      <c r="D1581" s="412">
        <v>0</v>
      </c>
    </row>
    <row r="1582" spans="1:4" x14ac:dyDescent="0.2">
      <c r="A1582" s="413" t="s">
        <v>8460</v>
      </c>
      <c r="B1582" s="413" t="s">
        <v>1176</v>
      </c>
      <c r="C1582" s="412">
        <v>45.920999999999999</v>
      </c>
      <c r="D1582" s="412">
        <v>0</v>
      </c>
    </row>
    <row r="1583" spans="1:4" x14ac:dyDescent="0.2">
      <c r="A1583" s="413" t="s">
        <v>8461</v>
      </c>
      <c r="B1583" s="413" t="s">
        <v>1176</v>
      </c>
      <c r="C1583" s="412">
        <v>28.056000000000001</v>
      </c>
      <c r="D1583" s="412">
        <v>0</v>
      </c>
    </row>
    <row r="1584" spans="1:4" x14ac:dyDescent="0.2">
      <c r="A1584" s="413" t="s">
        <v>8462</v>
      </c>
      <c r="B1584" s="413" t="s">
        <v>1176</v>
      </c>
      <c r="C1584" s="412">
        <v>41.206000000000003</v>
      </c>
      <c r="D1584" s="412">
        <v>0</v>
      </c>
    </row>
    <row r="1585" spans="1:4" x14ac:dyDescent="0.2">
      <c r="A1585" s="413" t="s">
        <v>8463</v>
      </c>
      <c r="B1585" s="413" t="s">
        <v>1176</v>
      </c>
      <c r="C1585" s="412">
        <v>29.866</v>
      </c>
      <c r="D1585" s="412">
        <v>0</v>
      </c>
    </row>
    <row r="1586" spans="1:4" x14ac:dyDescent="0.2">
      <c r="A1586" s="413" t="s">
        <v>8464</v>
      </c>
      <c r="B1586" s="413" t="s">
        <v>1176</v>
      </c>
      <c r="C1586" s="412">
        <v>35.929000000000002</v>
      </c>
      <c r="D1586" s="412">
        <v>0</v>
      </c>
    </row>
    <row r="1587" spans="1:4" x14ac:dyDescent="0.2">
      <c r="A1587" s="413" t="s">
        <v>8465</v>
      </c>
      <c r="B1587" s="413" t="s">
        <v>1176</v>
      </c>
      <c r="C1587" s="412">
        <v>22.021000000000001</v>
      </c>
      <c r="D1587" s="412">
        <v>0</v>
      </c>
    </row>
    <row r="1588" spans="1:4" x14ac:dyDescent="0.2">
      <c r="A1588" s="413" t="s">
        <v>8466</v>
      </c>
      <c r="B1588" s="413" t="s">
        <v>1176</v>
      </c>
      <c r="C1588" s="412">
        <v>37.003</v>
      </c>
      <c r="D1588" s="412">
        <v>0</v>
      </c>
    </row>
    <row r="1589" spans="1:4" x14ac:dyDescent="0.2">
      <c r="A1589" s="413" t="s">
        <v>8467</v>
      </c>
      <c r="B1589" s="413" t="s">
        <v>1176</v>
      </c>
      <c r="C1589" s="412">
        <v>36.661000000000001</v>
      </c>
      <c r="D1589" s="412">
        <v>0</v>
      </c>
    </row>
    <row r="1590" spans="1:4" x14ac:dyDescent="0.2">
      <c r="A1590" s="413" t="s">
        <v>8468</v>
      </c>
      <c r="B1590" s="413" t="s">
        <v>1176</v>
      </c>
      <c r="C1590" s="412">
        <v>33.281999999999996</v>
      </c>
      <c r="D1590" s="412">
        <v>0</v>
      </c>
    </row>
    <row r="1591" spans="1:4" x14ac:dyDescent="0.2">
      <c r="A1591" s="413" t="s">
        <v>8469</v>
      </c>
      <c r="B1591" s="413" t="s">
        <v>1176</v>
      </c>
      <c r="C1591" s="412">
        <v>13.407999999999999</v>
      </c>
      <c r="D1591" s="412">
        <v>0</v>
      </c>
    </row>
    <row r="1592" spans="1:4" x14ac:dyDescent="0.2">
      <c r="A1592" s="413" t="s">
        <v>8470</v>
      </c>
      <c r="B1592" s="413" t="s">
        <v>1176</v>
      </c>
      <c r="C1592" s="412">
        <v>35.624000000000002</v>
      </c>
      <c r="D1592" s="412">
        <v>0</v>
      </c>
    </row>
    <row r="1593" spans="1:4" x14ac:dyDescent="0.2">
      <c r="A1593" s="413" t="s">
        <v>8471</v>
      </c>
      <c r="B1593" s="413" t="s">
        <v>1176</v>
      </c>
      <c r="C1593" s="412">
        <v>18.574000000000002</v>
      </c>
      <c r="D1593" s="412">
        <v>0</v>
      </c>
    </row>
    <row r="1594" spans="1:4" x14ac:dyDescent="0.2">
      <c r="A1594" s="413" t="s">
        <v>8472</v>
      </c>
      <c r="B1594" s="413" t="s">
        <v>1176</v>
      </c>
      <c r="C1594" s="412">
        <v>10.614000000000001</v>
      </c>
      <c r="D1594" s="412">
        <v>0</v>
      </c>
    </row>
    <row r="1595" spans="1:4" x14ac:dyDescent="0.2">
      <c r="A1595" s="413" t="s">
        <v>8473</v>
      </c>
      <c r="B1595" s="413" t="s">
        <v>1176</v>
      </c>
      <c r="C1595" s="412">
        <v>42.284999999999997</v>
      </c>
      <c r="D1595" s="412">
        <v>0</v>
      </c>
    </row>
    <row r="1596" spans="1:4" x14ac:dyDescent="0.2">
      <c r="A1596" s="413" t="s">
        <v>8474</v>
      </c>
      <c r="B1596" s="413" t="s">
        <v>1176</v>
      </c>
      <c r="C1596" s="412">
        <v>22.443999999999999</v>
      </c>
      <c r="D1596" s="412">
        <v>0</v>
      </c>
    </row>
    <row r="1597" spans="1:4" x14ac:dyDescent="0.2">
      <c r="A1597" s="413" t="s">
        <v>8475</v>
      </c>
      <c r="B1597" s="413" t="s">
        <v>1176</v>
      </c>
      <c r="C1597" s="412">
        <v>28.053999999999998</v>
      </c>
      <c r="D1597" s="412">
        <v>0</v>
      </c>
    </row>
    <row r="1598" spans="1:4" x14ac:dyDescent="0.2">
      <c r="A1598" s="413" t="s">
        <v>8476</v>
      </c>
      <c r="B1598" s="413" t="s">
        <v>1176</v>
      </c>
      <c r="C1598" s="412">
        <v>34.831000000000003</v>
      </c>
      <c r="D1598" s="412">
        <v>0</v>
      </c>
    </row>
    <row r="1599" spans="1:4" x14ac:dyDescent="0.2">
      <c r="A1599" s="413" t="s">
        <v>8477</v>
      </c>
      <c r="B1599" s="413" t="s">
        <v>1176</v>
      </c>
      <c r="C1599" s="412">
        <v>52.844000000000001</v>
      </c>
      <c r="D1599" s="412">
        <v>0</v>
      </c>
    </row>
    <row r="1600" spans="1:4" x14ac:dyDescent="0.2">
      <c r="A1600" s="413" t="s">
        <v>8478</v>
      </c>
      <c r="B1600" s="413" t="s">
        <v>1176</v>
      </c>
      <c r="C1600" s="412">
        <v>26.651</v>
      </c>
      <c r="D1600" s="412">
        <v>0</v>
      </c>
    </row>
    <row r="1601" spans="1:4" x14ac:dyDescent="0.2">
      <c r="A1601" s="413" t="s">
        <v>8479</v>
      </c>
      <c r="B1601" s="413" t="s">
        <v>1176</v>
      </c>
      <c r="C1601" s="412">
        <v>41.206000000000003</v>
      </c>
      <c r="D1601" s="412">
        <v>0</v>
      </c>
    </row>
    <row r="1602" spans="1:4" x14ac:dyDescent="0.2">
      <c r="A1602" s="413" t="s">
        <v>8480</v>
      </c>
      <c r="B1602" s="413" t="s">
        <v>1176</v>
      </c>
      <c r="C1602" s="412">
        <v>54.4</v>
      </c>
      <c r="D1602" s="412">
        <v>0</v>
      </c>
    </row>
    <row r="1603" spans="1:4" x14ac:dyDescent="0.2">
      <c r="A1603" s="413" t="s">
        <v>8481</v>
      </c>
      <c r="B1603" s="413" t="s">
        <v>1176</v>
      </c>
      <c r="C1603" s="412">
        <v>14.262</v>
      </c>
      <c r="D1603" s="412">
        <v>0</v>
      </c>
    </row>
    <row r="1604" spans="1:4" x14ac:dyDescent="0.2">
      <c r="A1604" s="413" t="s">
        <v>8482</v>
      </c>
      <c r="B1604" s="413" t="s">
        <v>1176</v>
      </c>
      <c r="C1604" s="412">
        <v>56.273000000000003</v>
      </c>
      <c r="D1604" s="412">
        <v>0</v>
      </c>
    </row>
    <row r="1605" spans="1:4" x14ac:dyDescent="0.2">
      <c r="A1605" s="413" t="s">
        <v>8483</v>
      </c>
      <c r="B1605" s="413" t="s">
        <v>1176</v>
      </c>
      <c r="C1605" s="412">
        <v>32.268999999999998</v>
      </c>
      <c r="D1605" s="412">
        <v>0</v>
      </c>
    </row>
    <row r="1606" spans="1:4" x14ac:dyDescent="0.2">
      <c r="A1606" s="413" t="s">
        <v>8484</v>
      </c>
      <c r="B1606" s="413" t="s">
        <v>1176</v>
      </c>
      <c r="C1606" s="412">
        <v>26.334</v>
      </c>
      <c r="D1606" s="412">
        <v>0</v>
      </c>
    </row>
    <row r="1607" spans="1:4" x14ac:dyDescent="0.2">
      <c r="A1607" s="413" t="s">
        <v>8485</v>
      </c>
      <c r="B1607" s="413" t="s">
        <v>1176</v>
      </c>
      <c r="C1607" s="412">
        <v>28.614999999999998</v>
      </c>
      <c r="D1607" s="412">
        <v>0</v>
      </c>
    </row>
    <row r="1608" spans="1:4" x14ac:dyDescent="0.2">
      <c r="A1608" s="413" t="s">
        <v>8486</v>
      </c>
      <c r="B1608" s="413" t="s">
        <v>1176</v>
      </c>
      <c r="C1608" s="412">
        <v>29.756</v>
      </c>
      <c r="D1608" s="412">
        <v>0</v>
      </c>
    </row>
    <row r="1609" spans="1:4" x14ac:dyDescent="0.2">
      <c r="A1609" s="413" t="s">
        <v>8487</v>
      </c>
      <c r="B1609" s="413" t="s">
        <v>1176</v>
      </c>
      <c r="C1609" s="412">
        <v>12.377000000000001</v>
      </c>
      <c r="D1609" s="412">
        <v>0</v>
      </c>
    </row>
    <row r="1610" spans="1:4" x14ac:dyDescent="0.2">
      <c r="A1610" s="413" t="s">
        <v>8488</v>
      </c>
      <c r="B1610" s="413" t="s">
        <v>1176</v>
      </c>
      <c r="C1610" s="412">
        <v>26.852</v>
      </c>
      <c r="D1610" s="412">
        <v>0</v>
      </c>
    </row>
    <row r="1611" spans="1:4" x14ac:dyDescent="0.2">
      <c r="A1611" s="413" t="s">
        <v>8489</v>
      </c>
      <c r="B1611" s="413" t="s">
        <v>1176</v>
      </c>
      <c r="C1611" s="412">
        <v>37.515000000000001</v>
      </c>
      <c r="D1611" s="412">
        <v>0</v>
      </c>
    </row>
    <row r="1612" spans="1:4" x14ac:dyDescent="0.2">
      <c r="A1612" s="413" t="s">
        <v>8490</v>
      </c>
      <c r="B1612" s="413" t="s">
        <v>1176</v>
      </c>
      <c r="C1612" s="412">
        <v>30.792999999999999</v>
      </c>
      <c r="D1612" s="412">
        <v>0</v>
      </c>
    </row>
    <row r="1613" spans="1:4" x14ac:dyDescent="0.2">
      <c r="A1613" s="413" t="s">
        <v>8491</v>
      </c>
      <c r="B1613" s="413" t="s">
        <v>1176</v>
      </c>
      <c r="C1613" s="412">
        <v>47.823999999999998</v>
      </c>
      <c r="D1613" s="412">
        <v>0</v>
      </c>
    </row>
    <row r="1614" spans="1:4" x14ac:dyDescent="0.2">
      <c r="A1614" s="413" t="s">
        <v>8492</v>
      </c>
      <c r="B1614" s="413" t="s">
        <v>225</v>
      </c>
      <c r="C1614" s="412">
        <v>24.655999999999999</v>
      </c>
      <c r="D1614" s="412">
        <v>0</v>
      </c>
    </row>
    <row r="1615" spans="1:4" x14ac:dyDescent="0.2">
      <c r="A1615" s="413" t="s">
        <v>8493</v>
      </c>
      <c r="B1615" s="413" t="s">
        <v>1174</v>
      </c>
      <c r="C1615" s="412">
        <v>3208.83</v>
      </c>
      <c r="D1615" s="412">
        <v>0</v>
      </c>
    </row>
    <row r="1616" spans="1:4" x14ac:dyDescent="0.2">
      <c r="A1616" s="413" t="s">
        <v>8494</v>
      </c>
      <c r="B1616" s="413" t="s">
        <v>1176</v>
      </c>
      <c r="C1616" s="412">
        <v>22.079000000000001</v>
      </c>
      <c r="D1616" s="412">
        <v>0</v>
      </c>
    </row>
    <row r="1617" spans="1:4" x14ac:dyDescent="0.2">
      <c r="A1617" s="413" t="s">
        <v>8495</v>
      </c>
      <c r="B1617" s="413" t="s">
        <v>1176</v>
      </c>
      <c r="C1617" s="412">
        <v>16.125</v>
      </c>
      <c r="D1617" s="412">
        <v>0</v>
      </c>
    </row>
    <row r="1618" spans="1:4" x14ac:dyDescent="0.2">
      <c r="A1618" s="413" t="s">
        <v>8496</v>
      </c>
      <c r="B1618" s="413" t="s">
        <v>1176</v>
      </c>
      <c r="C1618" s="412">
        <v>47.567999999999998</v>
      </c>
      <c r="D1618" s="412">
        <v>0</v>
      </c>
    </row>
    <row r="1619" spans="1:4" x14ac:dyDescent="0.2">
      <c r="A1619" s="413" t="s">
        <v>8497</v>
      </c>
      <c r="B1619" s="413" t="s">
        <v>1176</v>
      </c>
      <c r="C1619" s="412">
        <v>43.545000000000002</v>
      </c>
      <c r="D1619" s="412">
        <v>0</v>
      </c>
    </row>
    <row r="1620" spans="1:4" x14ac:dyDescent="0.2">
      <c r="A1620" s="413" t="s">
        <v>8498</v>
      </c>
      <c r="B1620" s="413" t="s">
        <v>225</v>
      </c>
      <c r="C1620" s="412">
        <v>54.055</v>
      </c>
      <c r="D1620" s="412">
        <v>0</v>
      </c>
    </row>
    <row r="1621" spans="1:4" x14ac:dyDescent="0.2">
      <c r="A1621" s="413" t="s">
        <v>8499</v>
      </c>
      <c r="B1621" s="413" t="s">
        <v>1176</v>
      </c>
      <c r="C1621" s="412">
        <v>183.54300000000001</v>
      </c>
      <c r="D1621" s="412">
        <v>0</v>
      </c>
    </row>
    <row r="1622" spans="1:4" x14ac:dyDescent="0.2">
      <c r="A1622" s="413" t="s">
        <v>8500</v>
      </c>
      <c r="B1622" s="413" t="s">
        <v>1176</v>
      </c>
      <c r="C1622" s="412">
        <v>55.491999999999997</v>
      </c>
      <c r="D1622" s="412">
        <v>0</v>
      </c>
    </row>
    <row r="1623" spans="1:4" x14ac:dyDescent="0.2">
      <c r="A1623" s="413" t="s">
        <v>8501</v>
      </c>
      <c r="B1623" s="413" t="s">
        <v>1176</v>
      </c>
      <c r="C1623" s="412">
        <v>26.084</v>
      </c>
      <c r="D1623" s="412">
        <v>0</v>
      </c>
    </row>
    <row r="1624" spans="1:4" x14ac:dyDescent="0.2">
      <c r="A1624" s="413" t="s">
        <v>8502</v>
      </c>
      <c r="B1624" s="413" t="s">
        <v>1176</v>
      </c>
      <c r="C1624" s="412">
        <v>27.472999999999999</v>
      </c>
      <c r="D1624" s="412">
        <v>0</v>
      </c>
    </row>
    <row r="1625" spans="1:4" x14ac:dyDescent="0.2">
      <c r="A1625" s="413" t="s">
        <v>8503</v>
      </c>
      <c r="B1625" s="413" t="s">
        <v>1176</v>
      </c>
      <c r="C1625" s="412">
        <v>51.917000000000002</v>
      </c>
      <c r="D1625" s="412">
        <v>0</v>
      </c>
    </row>
    <row r="1626" spans="1:4" x14ac:dyDescent="0.2">
      <c r="A1626" s="413" t="s">
        <v>8504</v>
      </c>
      <c r="B1626" s="413" t="s">
        <v>1176</v>
      </c>
      <c r="C1626" s="412">
        <v>31.774999999999999</v>
      </c>
      <c r="D1626" s="412">
        <v>0</v>
      </c>
    </row>
    <row r="1627" spans="1:4" x14ac:dyDescent="0.2">
      <c r="A1627" s="413" t="s">
        <v>8505</v>
      </c>
      <c r="B1627" s="413" t="s">
        <v>1176</v>
      </c>
      <c r="C1627" s="412">
        <v>16.170999999999999</v>
      </c>
      <c r="D1627" s="412">
        <v>0</v>
      </c>
    </row>
    <row r="1628" spans="1:4" x14ac:dyDescent="0.2">
      <c r="A1628" s="413" t="s">
        <v>8506</v>
      </c>
      <c r="B1628" s="413" t="s">
        <v>1176</v>
      </c>
      <c r="C1628" s="412">
        <v>92.793000000000006</v>
      </c>
      <c r="D1628" s="412">
        <v>0</v>
      </c>
    </row>
    <row r="1629" spans="1:4" x14ac:dyDescent="0.2">
      <c r="A1629" s="413" t="s">
        <v>8507</v>
      </c>
      <c r="B1629" s="413" t="s">
        <v>1176</v>
      </c>
      <c r="C1629" s="412">
        <v>40.729999999999997</v>
      </c>
      <c r="D1629" s="412">
        <v>0</v>
      </c>
    </row>
    <row r="1630" spans="1:4" x14ac:dyDescent="0.2">
      <c r="A1630" s="413" t="s">
        <v>8508</v>
      </c>
      <c r="B1630" s="413" t="s">
        <v>1176</v>
      </c>
      <c r="C1630" s="412">
        <v>87.168999999999997</v>
      </c>
      <c r="D1630" s="412">
        <v>0</v>
      </c>
    </row>
    <row r="1631" spans="1:4" x14ac:dyDescent="0.2">
      <c r="A1631" s="413" t="s">
        <v>8509</v>
      </c>
      <c r="B1631" s="413" t="s">
        <v>1176</v>
      </c>
      <c r="C1631" s="412">
        <v>23.905999999999999</v>
      </c>
      <c r="D1631" s="412">
        <v>0</v>
      </c>
    </row>
    <row r="1632" spans="1:4" x14ac:dyDescent="0.2">
      <c r="A1632" s="413" t="s">
        <v>8510</v>
      </c>
      <c r="B1632" s="413" t="s">
        <v>1176</v>
      </c>
      <c r="C1632" s="412">
        <v>270.47399999999999</v>
      </c>
      <c r="D1632" s="412">
        <v>0</v>
      </c>
    </row>
    <row r="1633" spans="1:4" x14ac:dyDescent="0.2">
      <c r="A1633" s="413" t="s">
        <v>8511</v>
      </c>
      <c r="B1633" s="413" t="s">
        <v>1176</v>
      </c>
      <c r="C1633" s="412">
        <v>15.805</v>
      </c>
      <c r="D1633" s="412">
        <v>0</v>
      </c>
    </row>
    <row r="1634" spans="1:4" x14ac:dyDescent="0.2">
      <c r="A1634" s="413" t="s">
        <v>8512</v>
      </c>
      <c r="B1634" s="413" t="s">
        <v>1176</v>
      </c>
      <c r="C1634" s="412">
        <v>36.6</v>
      </c>
      <c r="D1634" s="412">
        <v>0</v>
      </c>
    </row>
    <row r="1635" spans="1:4" x14ac:dyDescent="0.2">
      <c r="A1635" s="413" t="s">
        <v>8513</v>
      </c>
      <c r="B1635" s="413" t="s">
        <v>1176</v>
      </c>
      <c r="C1635" s="412">
        <v>42.889000000000003</v>
      </c>
      <c r="D1635" s="412">
        <v>0</v>
      </c>
    </row>
    <row r="1636" spans="1:4" x14ac:dyDescent="0.2">
      <c r="A1636" s="413" t="s">
        <v>8514</v>
      </c>
      <c r="B1636" s="413" t="s">
        <v>1176</v>
      </c>
      <c r="C1636" s="412">
        <v>27.096</v>
      </c>
      <c r="D1636" s="412">
        <v>0</v>
      </c>
    </row>
    <row r="1637" spans="1:4" x14ac:dyDescent="0.2">
      <c r="A1637" s="413" t="s">
        <v>8515</v>
      </c>
      <c r="B1637" s="413" t="s">
        <v>1174</v>
      </c>
      <c r="C1637" s="412">
        <v>78.259</v>
      </c>
      <c r="D1637" s="412">
        <v>0</v>
      </c>
    </row>
    <row r="1638" spans="1:4" x14ac:dyDescent="0.2">
      <c r="A1638" s="413" t="s">
        <v>8516</v>
      </c>
      <c r="B1638" s="413" t="s">
        <v>1176</v>
      </c>
      <c r="C1638" s="412">
        <v>12.609</v>
      </c>
      <c r="D1638" s="412">
        <v>0</v>
      </c>
    </row>
    <row r="1639" spans="1:4" x14ac:dyDescent="0.2">
      <c r="A1639" s="413" t="s">
        <v>8517</v>
      </c>
      <c r="B1639" s="413" t="s">
        <v>1176</v>
      </c>
      <c r="C1639" s="412">
        <v>15.531000000000001</v>
      </c>
      <c r="D1639" s="412">
        <v>0</v>
      </c>
    </row>
    <row r="1640" spans="1:4" x14ac:dyDescent="0.2">
      <c r="A1640" s="413" t="s">
        <v>8518</v>
      </c>
      <c r="B1640" s="413" t="s">
        <v>1176</v>
      </c>
      <c r="C1640" s="412">
        <v>34.581000000000003</v>
      </c>
      <c r="D1640" s="412">
        <v>0</v>
      </c>
    </row>
    <row r="1641" spans="1:4" x14ac:dyDescent="0.2">
      <c r="A1641" s="413" t="s">
        <v>8519</v>
      </c>
      <c r="B1641" s="413" t="s">
        <v>1176</v>
      </c>
      <c r="C1641" s="412">
        <v>29.123999999999999</v>
      </c>
      <c r="D1641" s="412">
        <v>0</v>
      </c>
    </row>
    <row r="1642" spans="1:4" x14ac:dyDescent="0.2">
      <c r="A1642" s="413" t="s">
        <v>8520</v>
      </c>
      <c r="B1642" s="413" t="s">
        <v>1176</v>
      </c>
      <c r="C1642" s="412">
        <v>17.474</v>
      </c>
      <c r="D1642" s="412">
        <v>0</v>
      </c>
    </row>
    <row r="1643" spans="1:4" x14ac:dyDescent="0.2">
      <c r="A1643" s="413" t="s">
        <v>8521</v>
      </c>
      <c r="B1643" s="413" t="s">
        <v>1176</v>
      </c>
      <c r="C1643" s="412">
        <v>15.647</v>
      </c>
      <c r="D1643" s="412">
        <v>0</v>
      </c>
    </row>
    <row r="1644" spans="1:4" x14ac:dyDescent="0.2">
      <c r="A1644" s="413" t="s">
        <v>8522</v>
      </c>
      <c r="B1644" s="413" t="s">
        <v>1176</v>
      </c>
      <c r="C1644" s="412">
        <v>34.238999999999997</v>
      </c>
      <c r="D1644" s="412">
        <v>0</v>
      </c>
    </row>
    <row r="1645" spans="1:4" x14ac:dyDescent="0.2">
      <c r="A1645" s="413" t="s">
        <v>8523</v>
      </c>
      <c r="B1645" s="413" t="s">
        <v>1176</v>
      </c>
      <c r="C1645" s="412">
        <v>24.803000000000001</v>
      </c>
      <c r="D1645" s="412">
        <v>0</v>
      </c>
    </row>
    <row r="1646" spans="1:4" x14ac:dyDescent="0.2">
      <c r="A1646" s="413" t="s">
        <v>8524</v>
      </c>
      <c r="B1646" s="413" t="s">
        <v>1176</v>
      </c>
      <c r="C1646" s="412">
        <v>25.443000000000001</v>
      </c>
      <c r="D1646" s="412">
        <v>0</v>
      </c>
    </row>
    <row r="1647" spans="1:4" x14ac:dyDescent="0.2">
      <c r="A1647" s="413" t="s">
        <v>8525</v>
      </c>
      <c r="B1647" s="413" t="s">
        <v>1176</v>
      </c>
      <c r="C1647" s="412">
        <v>28.06</v>
      </c>
      <c r="D1647" s="412">
        <v>0</v>
      </c>
    </row>
    <row r="1648" spans="1:4" x14ac:dyDescent="0.2">
      <c r="A1648" s="413" t="s">
        <v>8526</v>
      </c>
      <c r="B1648" s="413" t="s">
        <v>1176</v>
      </c>
      <c r="C1648" s="412">
        <v>74.024000000000001</v>
      </c>
      <c r="D1648" s="412">
        <v>0</v>
      </c>
    </row>
    <row r="1649" spans="1:4" x14ac:dyDescent="0.2">
      <c r="A1649" s="413" t="s">
        <v>8527</v>
      </c>
      <c r="B1649" s="413" t="s">
        <v>1176</v>
      </c>
      <c r="C1649" s="412">
        <v>36.728000000000002</v>
      </c>
      <c r="D1649" s="412">
        <v>0</v>
      </c>
    </row>
    <row r="1650" spans="1:4" x14ac:dyDescent="0.2">
      <c r="A1650" s="413" t="s">
        <v>8528</v>
      </c>
      <c r="B1650" s="413" t="s">
        <v>1176</v>
      </c>
      <c r="C1650" s="412">
        <v>31.128</v>
      </c>
      <c r="D1650" s="412">
        <v>0</v>
      </c>
    </row>
    <row r="1651" spans="1:4" x14ac:dyDescent="0.2">
      <c r="A1651" s="413" t="s">
        <v>8529</v>
      </c>
      <c r="B1651" s="413" t="s">
        <v>1176</v>
      </c>
      <c r="C1651" s="412">
        <v>149.23699999999999</v>
      </c>
      <c r="D1651" s="412">
        <v>0</v>
      </c>
    </row>
    <row r="1652" spans="1:4" x14ac:dyDescent="0.2">
      <c r="A1652" s="413" t="s">
        <v>8530</v>
      </c>
      <c r="B1652" s="413" t="s">
        <v>1176</v>
      </c>
      <c r="C1652" s="412">
        <v>10.315</v>
      </c>
      <c r="D1652" s="412">
        <v>0</v>
      </c>
    </row>
    <row r="1653" spans="1:4" x14ac:dyDescent="0.2">
      <c r="A1653" s="413" t="s">
        <v>8531</v>
      </c>
      <c r="B1653" s="413" t="s">
        <v>1176</v>
      </c>
      <c r="C1653" s="412">
        <v>18.398</v>
      </c>
      <c r="D1653" s="412">
        <v>0</v>
      </c>
    </row>
    <row r="1654" spans="1:4" x14ac:dyDescent="0.2">
      <c r="A1654" s="413" t="s">
        <v>8532</v>
      </c>
      <c r="B1654" s="413" t="s">
        <v>1176</v>
      </c>
      <c r="C1654" s="412">
        <v>40.314999999999998</v>
      </c>
      <c r="D1654" s="412">
        <v>0</v>
      </c>
    </row>
    <row r="1655" spans="1:4" x14ac:dyDescent="0.2">
      <c r="A1655" s="413" t="s">
        <v>8533</v>
      </c>
      <c r="B1655" s="413" t="s">
        <v>1176</v>
      </c>
      <c r="C1655" s="412">
        <v>48.433999999999997</v>
      </c>
      <c r="D1655" s="412">
        <v>0</v>
      </c>
    </row>
    <row r="1656" spans="1:4" x14ac:dyDescent="0.2">
      <c r="A1656" s="413" t="s">
        <v>8534</v>
      </c>
      <c r="B1656" s="413" t="s">
        <v>1176</v>
      </c>
      <c r="C1656" s="412">
        <v>18.727</v>
      </c>
      <c r="D1656" s="412">
        <v>0</v>
      </c>
    </row>
    <row r="1657" spans="1:4" x14ac:dyDescent="0.2">
      <c r="A1657" s="413" t="s">
        <v>8535</v>
      </c>
      <c r="B1657" s="413" t="s">
        <v>1176</v>
      </c>
      <c r="C1657" s="412">
        <v>0</v>
      </c>
      <c r="D1657" s="412">
        <v>0</v>
      </c>
    </row>
    <row r="1658" spans="1:4" x14ac:dyDescent="0.2">
      <c r="A1658" s="413" t="s">
        <v>8536</v>
      </c>
      <c r="B1658" s="413" t="s">
        <v>1176</v>
      </c>
      <c r="C1658" s="412">
        <v>27.754999999999999</v>
      </c>
      <c r="D1658" s="412">
        <v>0</v>
      </c>
    </row>
    <row r="1659" spans="1:4" x14ac:dyDescent="0.2">
      <c r="A1659" s="413" t="s">
        <v>8537</v>
      </c>
      <c r="B1659" s="413" t="s">
        <v>1176</v>
      </c>
      <c r="C1659" s="412">
        <v>69.113</v>
      </c>
      <c r="D1659" s="412">
        <v>0</v>
      </c>
    </row>
    <row r="1660" spans="1:4" x14ac:dyDescent="0.2">
      <c r="A1660" s="413" t="s">
        <v>8538</v>
      </c>
      <c r="B1660" s="413" t="s">
        <v>1176</v>
      </c>
      <c r="C1660" s="412">
        <v>10.827999999999999</v>
      </c>
      <c r="D1660" s="412">
        <v>0</v>
      </c>
    </row>
    <row r="1661" spans="1:4" x14ac:dyDescent="0.2">
      <c r="A1661" s="413" t="s">
        <v>8539</v>
      </c>
      <c r="B1661" s="413" t="s">
        <v>1176</v>
      </c>
      <c r="C1661" s="412">
        <v>22.259</v>
      </c>
      <c r="D1661" s="412">
        <v>0</v>
      </c>
    </row>
    <row r="1662" spans="1:4" x14ac:dyDescent="0.2">
      <c r="A1662" s="413" t="s">
        <v>8540</v>
      </c>
      <c r="B1662" s="413" t="s">
        <v>1176</v>
      </c>
      <c r="C1662" s="412">
        <v>9.2420000000000009</v>
      </c>
      <c r="D1662" s="412">
        <v>0</v>
      </c>
    </row>
    <row r="1663" spans="1:4" x14ac:dyDescent="0.2">
      <c r="A1663" s="413" t="s">
        <v>8541</v>
      </c>
      <c r="B1663" s="413" t="s">
        <v>1176</v>
      </c>
      <c r="C1663" s="412">
        <v>5.008</v>
      </c>
      <c r="D1663" s="412">
        <v>0</v>
      </c>
    </row>
    <row r="1664" spans="1:4" x14ac:dyDescent="0.2">
      <c r="A1664" s="413" t="s">
        <v>8542</v>
      </c>
      <c r="B1664" s="413" t="s">
        <v>1176</v>
      </c>
      <c r="C1664" s="412">
        <v>39.972999999999999</v>
      </c>
      <c r="D1664" s="412">
        <v>0</v>
      </c>
    </row>
    <row r="1665" spans="1:4" x14ac:dyDescent="0.2">
      <c r="A1665" s="413" t="s">
        <v>8543</v>
      </c>
      <c r="B1665" s="413" t="s">
        <v>1176</v>
      </c>
      <c r="C1665" s="412">
        <v>52.576000000000001</v>
      </c>
      <c r="D1665" s="412">
        <v>0</v>
      </c>
    </row>
    <row r="1666" spans="1:4" x14ac:dyDescent="0.2">
      <c r="A1666" s="413" t="s">
        <v>8544</v>
      </c>
      <c r="B1666" s="413" t="s">
        <v>1176</v>
      </c>
      <c r="C1666" s="412">
        <v>175.96700000000001</v>
      </c>
      <c r="D1666" s="412">
        <v>0</v>
      </c>
    </row>
    <row r="1667" spans="1:4" x14ac:dyDescent="0.2">
      <c r="A1667" s="413" t="s">
        <v>8545</v>
      </c>
      <c r="B1667" s="413" t="s">
        <v>1176</v>
      </c>
      <c r="C1667" s="412">
        <v>23.931999999999999</v>
      </c>
      <c r="D1667" s="412">
        <v>0</v>
      </c>
    </row>
    <row r="1668" spans="1:4" x14ac:dyDescent="0.2">
      <c r="A1668" s="413" t="s">
        <v>8546</v>
      </c>
      <c r="B1668" s="413" t="s">
        <v>1176</v>
      </c>
      <c r="C1668" s="412">
        <v>32.323999999999998</v>
      </c>
      <c r="D1668" s="412">
        <v>0</v>
      </c>
    </row>
    <row r="1669" spans="1:4" x14ac:dyDescent="0.2">
      <c r="A1669" s="413" t="s">
        <v>8547</v>
      </c>
      <c r="B1669" s="413" t="s">
        <v>1176</v>
      </c>
      <c r="C1669" s="412">
        <v>92.341999999999999</v>
      </c>
      <c r="D1669" s="412">
        <v>0</v>
      </c>
    </row>
    <row r="1670" spans="1:4" x14ac:dyDescent="0.2">
      <c r="A1670" s="413" t="s">
        <v>8548</v>
      </c>
      <c r="B1670" s="413" t="s">
        <v>1176</v>
      </c>
      <c r="C1670" s="412">
        <v>55.131999999999998</v>
      </c>
      <c r="D1670" s="412">
        <v>0</v>
      </c>
    </row>
    <row r="1671" spans="1:4" x14ac:dyDescent="0.2">
      <c r="A1671" s="413" t="s">
        <v>8549</v>
      </c>
      <c r="B1671" s="413" t="s">
        <v>1176</v>
      </c>
      <c r="C1671" s="412">
        <v>295.62700000000001</v>
      </c>
      <c r="D1671" s="412">
        <v>0</v>
      </c>
    </row>
    <row r="1672" spans="1:4" x14ac:dyDescent="0.2">
      <c r="A1672" s="413" t="s">
        <v>8550</v>
      </c>
      <c r="B1672" s="413" t="s">
        <v>1176</v>
      </c>
      <c r="C1672" s="412">
        <v>34.215000000000003</v>
      </c>
      <c r="D1672" s="412">
        <v>0</v>
      </c>
    </row>
    <row r="1673" spans="1:4" x14ac:dyDescent="0.2">
      <c r="A1673" s="413" t="s">
        <v>8551</v>
      </c>
      <c r="B1673" s="413" t="s">
        <v>1176</v>
      </c>
      <c r="C1673" s="412">
        <v>30.317</v>
      </c>
      <c r="D1673" s="412">
        <v>0</v>
      </c>
    </row>
    <row r="1674" spans="1:4" x14ac:dyDescent="0.2">
      <c r="A1674" s="413" t="s">
        <v>8552</v>
      </c>
      <c r="B1674" s="413" t="s">
        <v>1176</v>
      </c>
      <c r="C1674" s="412">
        <v>35.716000000000001</v>
      </c>
      <c r="D1674" s="412">
        <v>0</v>
      </c>
    </row>
    <row r="1675" spans="1:4" x14ac:dyDescent="0.2">
      <c r="A1675" s="413" t="s">
        <v>8553</v>
      </c>
      <c r="B1675" s="413" t="s">
        <v>225</v>
      </c>
      <c r="C1675" s="412">
        <v>27.888999999999999</v>
      </c>
      <c r="D1675" s="412">
        <v>0</v>
      </c>
    </row>
    <row r="1676" spans="1:4" x14ac:dyDescent="0.2">
      <c r="A1676" s="413" t="s">
        <v>8554</v>
      </c>
      <c r="B1676" s="413" t="s">
        <v>1176</v>
      </c>
      <c r="C1676" s="412">
        <v>18.207000000000001</v>
      </c>
      <c r="D1676" s="412">
        <v>0</v>
      </c>
    </row>
    <row r="1677" spans="1:4" x14ac:dyDescent="0.2">
      <c r="A1677" s="413" t="s">
        <v>8555</v>
      </c>
      <c r="B1677" s="413" t="s">
        <v>1176</v>
      </c>
      <c r="C1677" s="412">
        <v>14.494</v>
      </c>
      <c r="D1677" s="412">
        <v>0</v>
      </c>
    </row>
    <row r="1678" spans="1:4" x14ac:dyDescent="0.2">
      <c r="A1678" s="413" t="s">
        <v>8556</v>
      </c>
      <c r="B1678" s="413" t="s">
        <v>1176</v>
      </c>
      <c r="C1678" s="412">
        <v>94.995000000000005</v>
      </c>
      <c r="D1678" s="412">
        <v>0</v>
      </c>
    </row>
    <row r="1679" spans="1:4" x14ac:dyDescent="0.2">
      <c r="A1679" s="413" t="s">
        <v>8557</v>
      </c>
      <c r="B1679" s="413" t="s">
        <v>225</v>
      </c>
      <c r="C1679" s="412">
        <v>19.074999999999999</v>
      </c>
      <c r="D1679" s="412">
        <v>0</v>
      </c>
    </row>
    <row r="1680" spans="1:4" x14ac:dyDescent="0.2">
      <c r="A1680" s="413" t="s">
        <v>8558</v>
      </c>
      <c r="B1680" s="413" t="s">
        <v>1176</v>
      </c>
      <c r="C1680" s="412">
        <v>25.565000000000001</v>
      </c>
      <c r="D1680" s="412">
        <v>0</v>
      </c>
    </row>
    <row r="1681" spans="1:4" x14ac:dyDescent="0.2">
      <c r="A1681" s="413" t="s">
        <v>8559</v>
      </c>
      <c r="B1681" s="413" t="s">
        <v>1176</v>
      </c>
      <c r="C1681" s="412">
        <v>119.83499999999999</v>
      </c>
      <c r="D1681" s="412">
        <v>0</v>
      </c>
    </row>
    <row r="1682" spans="1:4" x14ac:dyDescent="0.2">
      <c r="A1682" s="413" t="s">
        <v>8560</v>
      </c>
      <c r="B1682" s="413" t="s">
        <v>1176</v>
      </c>
      <c r="C1682" s="412">
        <v>66.114000000000004</v>
      </c>
      <c r="D1682" s="412">
        <v>0</v>
      </c>
    </row>
    <row r="1683" spans="1:4" x14ac:dyDescent="0.2">
      <c r="A1683" s="413" t="s">
        <v>8561</v>
      </c>
      <c r="B1683" s="413" t="s">
        <v>1176</v>
      </c>
      <c r="C1683" s="412">
        <v>39.9</v>
      </c>
      <c r="D1683" s="412">
        <v>0</v>
      </c>
    </row>
    <row r="1684" spans="1:4" x14ac:dyDescent="0.2">
      <c r="A1684" s="413" t="s">
        <v>8562</v>
      </c>
      <c r="B1684" s="413" t="s">
        <v>225</v>
      </c>
      <c r="C1684" s="412">
        <v>33.622999999999998</v>
      </c>
      <c r="D1684" s="412">
        <v>0</v>
      </c>
    </row>
    <row r="1685" spans="1:4" x14ac:dyDescent="0.2">
      <c r="A1685" s="413" t="s">
        <v>8563</v>
      </c>
      <c r="B1685" s="413" t="s">
        <v>1176</v>
      </c>
      <c r="C1685" s="412">
        <v>17.768999999999998</v>
      </c>
      <c r="D1685" s="412">
        <v>0</v>
      </c>
    </row>
    <row r="1686" spans="1:4" x14ac:dyDescent="0.2">
      <c r="A1686" s="413" t="s">
        <v>8564</v>
      </c>
      <c r="B1686" s="413" t="s">
        <v>1176</v>
      </c>
      <c r="C1686" s="412">
        <v>21.190999999999999</v>
      </c>
      <c r="D1686" s="412">
        <v>0</v>
      </c>
    </row>
    <row r="1687" spans="1:4" x14ac:dyDescent="0.2">
      <c r="A1687" s="413" t="s">
        <v>8565</v>
      </c>
      <c r="B1687" s="413" t="s">
        <v>1176</v>
      </c>
      <c r="C1687" s="412">
        <v>28.951000000000001</v>
      </c>
      <c r="D1687" s="412">
        <v>0</v>
      </c>
    </row>
    <row r="1688" spans="1:4" x14ac:dyDescent="0.2">
      <c r="A1688" s="413" t="s">
        <v>8566</v>
      </c>
      <c r="B1688" s="413" t="s">
        <v>225</v>
      </c>
      <c r="C1688" s="412">
        <v>43.28</v>
      </c>
      <c r="D1688" s="412">
        <v>0</v>
      </c>
    </row>
    <row r="1689" spans="1:4" x14ac:dyDescent="0.2">
      <c r="A1689" s="413" t="s">
        <v>8567</v>
      </c>
      <c r="B1689" s="413" t="s">
        <v>1176</v>
      </c>
      <c r="C1689" s="412">
        <v>74.016999999999996</v>
      </c>
      <c r="D1689" s="412">
        <v>0</v>
      </c>
    </row>
    <row r="1690" spans="1:4" x14ac:dyDescent="0.2">
      <c r="A1690" s="413" t="s">
        <v>8568</v>
      </c>
      <c r="B1690" s="413" t="s">
        <v>1176</v>
      </c>
      <c r="C1690" s="412">
        <v>31.751000000000001</v>
      </c>
      <c r="D1690" s="412">
        <v>0</v>
      </c>
    </row>
    <row r="1691" spans="1:4" x14ac:dyDescent="0.2">
      <c r="A1691" s="413" t="s">
        <v>8569</v>
      </c>
      <c r="B1691" s="413" t="s">
        <v>1176</v>
      </c>
      <c r="C1691" s="412">
        <v>11.224</v>
      </c>
      <c r="D1691" s="412">
        <v>0</v>
      </c>
    </row>
    <row r="1692" spans="1:4" x14ac:dyDescent="0.2">
      <c r="A1692" s="413" t="s">
        <v>8570</v>
      </c>
      <c r="B1692" s="413" t="s">
        <v>1176</v>
      </c>
      <c r="C1692" s="412">
        <v>27.016999999999999</v>
      </c>
      <c r="D1692" s="412">
        <v>0</v>
      </c>
    </row>
    <row r="1693" spans="1:4" x14ac:dyDescent="0.2">
      <c r="A1693" s="413" t="s">
        <v>8571</v>
      </c>
      <c r="B1693" s="413" t="s">
        <v>1176</v>
      </c>
      <c r="C1693" s="412">
        <v>39.753999999999998</v>
      </c>
      <c r="D1693" s="412">
        <v>0</v>
      </c>
    </row>
    <row r="1694" spans="1:4" x14ac:dyDescent="0.2">
      <c r="A1694" s="413" t="s">
        <v>8572</v>
      </c>
      <c r="B1694" s="413" t="s">
        <v>1176</v>
      </c>
      <c r="C1694" s="412">
        <v>19.416</v>
      </c>
      <c r="D1694" s="412">
        <v>0</v>
      </c>
    </row>
    <row r="1695" spans="1:4" x14ac:dyDescent="0.2">
      <c r="A1695" s="413" t="s">
        <v>8573</v>
      </c>
      <c r="B1695" s="413" t="s">
        <v>1176</v>
      </c>
      <c r="C1695" s="412">
        <v>14.651999999999999</v>
      </c>
      <c r="D1695" s="412">
        <v>0</v>
      </c>
    </row>
    <row r="1696" spans="1:4" x14ac:dyDescent="0.2">
      <c r="A1696" s="413" t="s">
        <v>8574</v>
      </c>
      <c r="B1696" s="413" t="s">
        <v>1176</v>
      </c>
      <c r="C1696" s="412">
        <v>21.872</v>
      </c>
      <c r="D1696" s="412">
        <v>0</v>
      </c>
    </row>
    <row r="1697" spans="1:4" x14ac:dyDescent="0.2">
      <c r="A1697" s="413" t="s">
        <v>8575</v>
      </c>
      <c r="B1697" s="413" t="s">
        <v>225</v>
      </c>
      <c r="C1697" s="412">
        <v>15.714</v>
      </c>
      <c r="D1697" s="412">
        <v>0</v>
      </c>
    </row>
    <row r="1698" spans="1:4" x14ac:dyDescent="0.2">
      <c r="A1698" s="413" t="s">
        <v>8576</v>
      </c>
      <c r="B1698" s="413" t="s">
        <v>1176</v>
      </c>
      <c r="C1698" s="412">
        <v>170.465</v>
      </c>
      <c r="D1698" s="412">
        <v>0</v>
      </c>
    </row>
    <row r="1699" spans="1:4" x14ac:dyDescent="0.2">
      <c r="A1699" s="413" t="s">
        <v>8577</v>
      </c>
      <c r="B1699" s="413" t="s">
        <v>1176</v>
      </c>
      <c r="C1699" s="412">
        <v>34.862000000000002</v>
      </c>
      <c r="D1699" s="412">
        <v>0</v>
      </c>
    </row>
    <row r="1700" spans="1:4" x14ac:dyDescent="0.2">
      <c r="A1700" s="413" t="s">
        <v>8578</v>
      </c>
      <c r="B1700" s="413" t="s">
        <v>1176</v>
      </c>
      <c r="C1700" s="412">
        <v>0</v>
      </c>
      <c r="D1700" s="412">
        <v>0</v>
      </c>
    </row>
    <row r="1701" spans="1:4" x14ac:dyDescent="0.2">
      <c r="A1701" s="413" t="s">
        <v>8579</v>
      </c>
      <c r="B1701" s="413" t="s">
        <v>1176</v>
      </c>
      <c r="C1701" s="412">
        <v>29.603000000000002</v>
      </c>
      <c r="D1701" s="412">
        <v>0</v>
      </c>
    </row>
    <row r="1702" spans="1:4" x14ac:dyDescent="0.2">
      <c r="A1702" s="413" t="s">
        <v>8580</v>
      </c>
      <c r="B1702" s="413" t="s">
        <v>1176</v>
      </c>
      <c r="C1702" s="412">
        <v>0</v>
      </c>
      <c r="D1702" s="412">
        <v>0</v>
      </c>
    </row>
    <row r="1703" spans="1:4" x14ac:dyDescent="0.2">
      <c r="A1703" s="413" t="s">
        <v>8581</v>
      </c>
      <c r="B1703" s="413" t="s">
        <v>225</v>
      </c>
      <c r="C1703" s="412">
        <v>24.210999999999999</v>
      </c>
      <c r="D1703" s="412">
        <v>0</v>
      </c>
    </row>
    <row r="1704" spans="1:4" x14ac:dyDescent="0.2">
      <c r="A1704" s="413" t="s">
        <v>8582</v>
      </c>
      <c r="B1704" s="413" t="s">
        <v>1176</v>
      </c>
      <c r="C1704" s="412">
        <v>44.146000000000001</v>
      </c>
      <c r="D1704" s="412">
        <v>0</v>
      </c>
    </row>
    <row r="1705" spans="1:4" x14ac:dyDescent="0.2">
      <c r="A1705" s="413" t="s">
        <v>8583</v>
      </c>
      <c r="B1705" s="413" t="s">
        <v>1176</v>
      </c>
      <c r="C1705" s="412">
        <v>54.710999999999999</v>
      </c>
      <c r="D1705" s="412">
        <v>0</v>
      </c>
    </row>
    <row r="1706" spans="1:4" x14ac:dyDescent="0.2">
      <c r="A1706" s="413" t="s">
        <v>8584</v>
      </c>
      <c r="B1706" s="413" t="s">
        <v>1176</v>
      </c>
      <c r="C1706" s="412">
        <v>41.424999999999997</v>
      </c>
      <c r="D1706" s="412">
        <v>0</v>
      </c>
    </row>
    <row r="1707" spans="1:4" x14ac:dyDescent="0.2">
      <c r="A1707" s="413" t="s">
        <v>8585</v>
      </c>
      <c r="B1707" s="413" t="s">
        <v>1176</v>
      </c>
      <c r="C1707" s="412">
        <v>22.021000000000001</v>
      </c>
      <c r="D1707" s="412">
        <v>0</v>
      </c>
    </row>
    <row r="1708" spans="1:4" x14ac:dyDescent="0.2">
      <c r="A1708" s="413" t="s">
        <v>8586</v>
      </c>
      <c r="B1708" s="413" t="s">
        <v>1176</v>
      </c>
      <c r="C1708" s="412">
        <v>31.268999999999998</v>
      </c>
      <c r="D1708" s="412">
        <v>0</v>
      </c>
    </row>
    <row r="1709" spans="1:4" x14ac:dyDescent="0.2">
      <c r="A1709" s="413" t="s">
        <v>8587</v>
      </c>
      <c r="B1709" s="413" t="s">
        <v>1176</v>
      </c>
      <c r="C1709" s="412">
        <v>17.347999999999999</v>
      </c>
      <c r="D1709" s="412">
        <v>0</v>
      </c>
    </row>
    <row r="1710" spans="1:4" x14ac:dyDescent="0.2">
      <c r="A1710" s="413" t="s">
        <v>8588</v>
      </c>
      <c r="B1710" s="413" t="s">
        <v>1176</v>
      </c>
      <c r="C1710" s="412">
        <v>69.111000000000004</v>
      </c>
      <c r="D1710" s="412">
        <v>0</v>
      </c>
    </row>
    <row r="1711" spans="1:4" x14ac:dyDescent="0.2">
      <c r="A1711" s="413" t="s">
        <v>8589</v>
      </c>
      <c r="B1711" s="413" t="s">
        <v>1176</v>
      </c>
      <c r="C1711" s="412">
        <v>123.836</v>
      </c>
      <c r="D1711" s="412">
        <v>0</v>
      </c>
    </row>
    <row r="1712" spans="1:4" x14ac:dyDescent="0.2">
      <c r="A1712" s="413" t="s">
        <v>8590</v>
      </c>
      <c r="B1712" s="413" t="s">
        <v>1176</v>
      </c>
      <c r="C1712" s="412">
        <v>39.54</v>
      </c>
      <c r="D1712" s="412">
        <v>0</v>
      </c>
    </row>
    <row r="1713" spans="1:4" x14ac:dyDescent="0.2">
      <c r="A1713" s="413" t="s">
        <v>8591</v>
      </c>
      <c r="B1713" s="413" t="s">
        <v>1176</v>
      </c>
      <c r="C1713" s="412">
        <v>33.837000000000003</v>
      </c>
      <c r="D1713" s="412">
        <v>0</v>
      </c>
    </row>
    <row r="1714" spans="1:4" x14ac:dyDescent="0.2">
      <c r="A1714" s="413" t="s">
        <v>8592</v>
      </c>
      <c r="B1714" s="413" t="s">
        <v>1176</v>
      </c>
      <c r="C1714" s="412">
        <v>35.624000000000002</v>
      </c>
      <c r="D1714" s="412">
        <v>0</v>
      </c>
    </row>
    <row r="1715" spans="1:4" x14ac:dyDescent="0.2">
      <c r="A1715" s="413" t="s">
        <v>8593</v>
      </c>
      <c r="B1715" s="413" t="s">
        <v>1176</v>
      </c>
      <c r="C1715" s="412">
        <v>37.673999999999999</v>
      </c>
      <c r="D1715" s="412">
        <v>0</v>
      </c>
    </row>
    <row r="1716" spans="1:4" x14ac:dyDescent="0.2">
      <c r="A1716" s="413" t="s">
        <v>8594</v>
      </c>
      <c r="B1716" s="413" t="s">
        <v>1176</v>
      </c>
      <c r="C1716" s="412">
        <v>16.091999999999999</v>
      </c>
      <c r="D1716" s="412">
        <v>0</v>
      </c>
    </row>
    <row r="1717" spans="1:4" x14ac:dyDescent="0.2">
      <c r="A1717" s="413" t="s">
        <v>8595</v>
      </c>
      <c r="B1717" s="413" t="s">
        <v>1176</v>
      </c>
      <c r="C1717" s="412">
        <v>27.425999999999998</v>
      </c>
      <c r="D1717" s="412">
        <v>0</v>
      </c>
    </row>
    <row r="1718" spans="1:4" x14ac:dyDescent="0.2">
      <c r="A1718" s="413" t="s">
        <v>8596</v>
      </c>
      <c r="B1718" s="413" t="s">
        <v>1176</v>
      </c>
      <c r="C1718" s="412">
        <v>32.841999999999999</v>
      </c>
      <c r="D1718" s="412">
        <v>0</v>
      </c>
    </row>
    <row r="1719" spans="1:4" x14ac:dyDescent="0.2">
      <c r="A1719" s="413" t="s">
        <v>8597</v>
      </c>
      <c r="B1719" s="413" t="s">
        <v>1176</v>
      </c>
      <c r="C1719" s="412">
        <v>67.924000000000007</v>
      </c>
      <c r="D1719" s="412">
        <v>0</v>
      </c>
    </row>
    <row r="1720" spans="1:4" x14ac:dyDescent="0.2">
      <c r="A1720" s="413" t="s">
        <v>8598</v>
      </c>
      <c r="B1720" s="413" t="s">
        <v>1176</v>
      </c>
      <c r="C1720" s="412">
        <v>48.19</v>
      </c>
      <c r="D1720" s="412">
        <v>0</v>
      </c>
    </row>
    <row r="1721" spans="1:4" x14ac:dyDescent="0.2">
      <c r="A1721" s="413" t="s">
        <v>8599</v>
      </c>
      <c r="B1721" s="413" t="s">
        <v>1176</v>
      </c>
      <c r="C1721" s="412">
        <v>29.189</v>
      </c>
      <c r="D1721" s="412">
        <v>0</v>
      </c>
    </row>
    <row r="1722" spans="1:4" x14ac:dyDescent="0.2">
      <c r="A1722" s="413" t="s">
        <v>8600</v>
      </c>
      <c r="B1722" s="413" t="s">
        <v>1176</v>
      </c>
      <c r="C1722" s="412">
        <v>174.905</v>
      </c>
      <c r="D1722" s="412">
        <v>0</v>
      </c>
    </row>
    <row r="1723" spans="1:4" x14ac:dyDescent="0.2">
      <c r="A1723" s="413" t="s">
        <v>8601</v>
      </c>
      <c r="B1723" s="413" t="s">
        <v>1176</v>
      </c>
      <c r="C1723" s="412">
        <v>32.878999999999998</v>
      </c>
      <c r="D1723" s="412">
        <v>0</v>
      </c>
    </row>
    <row r="1724" spans="1:4" x14ac:dyDescent="0.2">
      <c r="A1724" s="413" t="s">
        <v>8602</v>
      </c>
      <c r="B1724" s="413" t="s">
        <v>1176</v>
      </c>
      <c r="C1724" s="412">
        <v>161.95500000000001</v>
      </c>
      <c r="D1724" s="412">
        <v>0</v>
      </c>
    </row>
    <row r="1725" spans="1:4" x14ac:dyDescent="0.2">
      <c r="A1725" s="413" t="s">
        <v>8603</v>
      </c>
      <c r="B1725" s="413" t="s">
        <v>1176</v>
      </c>
      <c r="C1725" s="412">
        <v>27.510999999999999</v>
      </c>
      <c r="D1725" s="412">
        <v>0</v>
      </c>
    </row>
    <row r="1726" spans="1:4" x14ac:dyDescent="0.2">
      <c r="A1726" s="413" t="s">
        <v>8604</v>
      </c>
      <c r="B1726" s="413" t="s">
        <v>1176</v>
      </c>
      <c r="C1726" s="412">
        <v>11.919</v>
      </c>
      <c r="D1726" s="412">
        <v>0</v>
      </c>
    </row>
    <row r="1727" spans="1:4" x14ac:dyDescent="0.2">
      <c r="A1727" s="413" t="s">
        <v>8605</v>
      </c>
      <c r="B1727" s="413" t="s">
        <v>1176</v>
      </c>
      <c r="C1727" s="412">
        <v>39.320999999999998</v>
      </c>
      <c r="D1727" s="412">
        <v>0</v>
      </c>
    </row>
    <row r="1728" spans="1:4" x14ac:dyDescent="0.2">
      <c r="A1728" s="413" t="s">
        <v>8606</v>
      </c>
      <c r="B1728" s="413" t="s">
        <v>1176</v>
      </c>
      <c r="C1728" s="412">
        <v>15.513999999999999</v>
      </c>
      <c r="D1728" s="412">
        <v>0</v>
      </c>
    </row>
    <row r="1729" spans="1:4" x14ac:dyDescent="0.2">
      <c r="A1729" s="413" t="s">
        <v>8607</v>
      </c>
      <c r="B1729" s="413" t="s">
        <v>1176</v>
      </c>
      <c r="C1729" s="412">
        <v>33.018999999999998</v>
      </c>
      <c r="D1729" s="412">
        <v>0</v>
      </c>
    </row>
    <row r="1730" spans="1:4" x14ac:dyDescent="0.2">
      <c r="A1730" s="413" t="s">
        <v>8608</v>
      </c>
      <c r="B1730" s="413" t="s">
        <v>1176</v>
      </c>
      <c r="C1730" s="412">
        <v>175.131</v>
      </c>
      <c r="D1730" s="412">
        <v>0</v>
      </c>
    </row>
    <row r="1731" spans="1:4" x14ac:dyDescent="0.2">
      <c r="A1731" s="413" t="s">
        <v>8609</v>
      </c>
      <c r="B1731" s="413" t="s">
        <v>1176</v>
      </c>
      <c r="C1731" s="412">
        <v>28.797999999999998</v>
      </c>
      <c r="D1731" s="412">
        <v>0</v>
      </c>
    </row>
    <row r="1732" spans="1:4" x14ac:dyDescent="0.2">
      <c r="A1732" s="413" t="s">
        <v>8610</v>
      </c>
      <c r="B1732" s="413" t="s">
        <v>1176</v>
      </c>
      <c r="C1732" s="412">
        <v>18.91</v>
      </c>
      <c r="D1732" s="412">
        <v>0</v>
      </c>
    </row>
    <row r="1733" spans="1:4" x14ac:dyDescent="0.2">
      <c r="A1733" s="413" t="s">
        <v>8611</v>
      </c>
      <c r="B1733" s="413" t="s">
        <v>1176</v>
      </c>
      <c r="C1733" s="412">
        <v>40.448999999999998</v>
      </c>
      <c r="D1733" s="412">
        <v>0</v>
      </c>
    </row>
    <row r="1734" spans="1:4" x14ac:dyDescent="0.2">
      <c r="A1734" s="413" t="s">
        <v>8612</v>
      </c>
      <c r="B1734" s="413" t="s">
        <v>1176</v>
      </c>
      <c r="C1734" s="412">
        <v>49.3</v>
      </c>
      <c r="D1734" s="412">
        <v>0</v>
      </c>
    </row>
    <row r="1735" spans="1:4" x14ac:dyDescent="0.2">
      <c r="A1735" s="413" t="s">
        <v>8613</v>
      </c>
      <c r="B1735" s="413" t="s">
        <v>1176</v>
      </c>
      <c r="C1735" s="412">
        <v>22.277000000000001</v>
      </c>
      <c r="D1735" s="412">
        <v>0</v>
      </c>
    </row>
    <row r="1736" spans="1:4" x14ac:dyDescent="0.2">
      <c r="A1736" s="413" t="s">
        <v>8614</v>
      </c>
      <c r="B1736" s="413" t="s">
        <v>1176</v>
      </c>
      <c r="C1736" s="412">
        <v>34.709000000000003</v>
      </c>
      <c r="D1736" s="412">
        <v>0</v>
      </c>
    </row>
    <row r="1737" spans="1:4" x14ac:dyDescent="0.2">
      <c r="A1737" s="413" t="s">
        <v>8615</v>
      </c>
      <c r="B1737" s="413" t="s">
        <v>1176</v>
      </c>
      <c r="C1737" s="412">
        <v>19.068999999999999</v>
      </c>
      <c r="D1737" s="412">
        <v>0</v>
      </c>
    </row>
    <row r="1738" spans="1:4" x14ac:dyDescent="0.2">
      <c r="A1738" s="413" t="s">
        <v>8616</v>
      </c>
      <c r="B1738" s="413" t="s">
        <v>1176</v>
      </c>
      <c r="C1738" s="412">
        <v>9.4860000000000007</v>
      </c>
      <c r="D1738" s="412">
        <v>0</v>
      </c>
    </row>
    <row r="1739" spans="1:4" x14ac:dyDescent="0.2">
      <c r="A1739" s="413" t="s">
        <v>8617</v>
      </c>
      <c r="B1739" s="413" t="s">
        <v>1176</v>
      </c>
      <c r="C1739" s="412">
        <v>21.991</v>
      </c>
      <c r="D1739" s="412">
        <v>0</v>
      </c>
    </row>
    <row r="1740" spans="1:4" x14ac:dyDescent="0.2">
      <c r="A1740" s="413" t="s">
        <v>8618</v>
      </c>
      <c r="B1740" s="413" t="s">
        <v>1176</v>
      </c>
      <c r="C1740" s="412">
        <v>62.612000000000002</v>
      </c>
      <c r="D1740" s="412">
        <v>0</v>
      </c>
    </row>
    <row r="1741" spans="1:4" x14ac:dyDescent="0.2">
      <c r="A1741" s="413" t="s">
        <v>8619</v>
      </c>
      <c r="B1741" s="413" t="s">
        <v>1176</v>
      </c>
      <c r="C1741" s="412">
        <v>55.997999999999998</v>
      </c>
      <c r="D1741" s="412">
        <v>0</v>
      </c>
    </row>
    <row r="1742" spans="1:4" x14ac:dyDescent="0.2">
      <c r="A1742" s="413" t="s">
        <v>8620</v>
      </c>
      <c r="B1742" s="413" t="s">
        <v>1176</v>
      </c>
      <c r="C1742" s="412">
        <v>19.41</v>
      </c>
      <c r="D1742" s="412">
        <v>0</v>
      </c>
    </row>
    <row r="1743" spans="1:4" x14ac:dyDescent="0.2">
      <c r="A1743" s="413" t="s">
        <v>8621</v>
      </c>
      <c r="B1743" s="413" t="s">
        <v>1176</v>
      </c>
      <c r="C1743" s="412">
        <v>39.405999999999999</v>
      </c>
      <c r="D1743" s="412">
        <v>0</v>
      </c>
    </row>
    <row r="1744" spans="1:4" x14ac:dyDescent="0.2">
      <c r="A1744" s="413" t="s">
        <v>8622</v>
      </c>
      <c r="B1744" s="413" t="s">
        <v>1176</v>
      </c>
      <c r="C1744" s="412">
        <v>55.576999999999998</v>
      </c>
      <c r="D1744" s="412">
        <v>0</v>
      </c>
    </row>
    <row r="1745" spans="1:4" x14ac:dyDescent="0.2">
      <c r="A1745" s="413" t="s">
        <v>8623</v>
      </c>
      <c r="B1745" s="413" t="s">
        <v>1176</v>
      </c>
      <c r="C1745" s="412">
        <v>53.54</v>
      </c>
      <c r="D1745" s="412">
        <v>0</v>
      </c>
    </row>
    <row r="1746" spans="1:4" x14ac:dyDescent="0.2">
      <c r="A1746" s="413" t="s">
        <v>8624</v>
      </c>
      <c r="B1746" s="413" t="s">
        <v>1176</v>
      </c>
      <c r="C1746" s="412">
        <v>45.677</v>
      </c>
      <c r="D1746" s="412">
        <v>0</v>
      </c>
    </row>
    <row r="1747" spans="1:4" x14ac:dyDescent="0.2">
      <c r="A1747" s="413" t="s">
        <v>8625</v>
      </c>
      <c r="B1747" s="413" t="s">
        <v>1176</v>
      </c>
      <c r="C1747" s="412">
        <v>72.406999999999996</v>
      </c>
      <c r="D1747" s="412">
        <v>0</v>
      </c>
    </row>
    <row r="1748" spans="1:4" x14ac:dyDescent="0.2">
      <c r="A1748" s="413" t="s">
        <v>8626</v>
      </c>
      <c r="B1748" s="413" t="s">
        <v>1176</v>
      </c>
      <c r="C1748" s="412">
        <v>20.899000000000001</v>
      </c>
      <c r="D1748" s="412">
        <v>0</v>
      </c>
    </row>
    <row r="1749" spans="1:4" x14ac:dyDescent="0.2">
      <c r="A1749" s="413" t="s">
        <v>8627</v>
      </c>
      <c r="B1749" s="413" t="s">
        <v>1176</v>
      </c>
      <c r="C1749" s="412">
        <v>11.59</v>
      </c>
      <c r="D1749" s="412">
        <v>0</v>
      </c>
    </row>
    <row r="1750" spans="1:4" x14ac:dyDescent="0.2">
      <c r="A1750" s="413" t="s">
        <v>8628</v>
      </c>
      <c r="B1750" s="413" t="s">
        <v>1176</v>
      </c>
      <c r="C1750" s="412">
        <v>35.051000000000002</v>
      </c>
      <c r="D1750" s="412">
        <v>0</v>
      </c>
    </row>
    <row r="1751" spans="1:4" x14ac:dyDescent="0.2">
      <c r="A1751" s="413" t="s">
        <v>8629</v>
      </c>
      <c r="B1751" s="413" t="s">
        <v>1176</v>
      </c>
      <c r="C1751" s="412">
        <v>102.071</v>
      </c>
      <c r="D1751" s="412">
        <v>0</v>
      </c>
    </row>
    <row r="1752" spans="1:4" x14ac:dyDescent="0.2">
      <c r="A1752" s="413" t="s">
        <v>8630</v>
      </c>
      <c r="B1752" s="413" t="s">
        <v>1176</v>
      </c>
      <c r="C1752" s="412">
        <v>74.096999999999994</v>
      </c>
      <c r="D1752" s="412">
        <v>0</v>
      </c>
    </row>
    <row r="1753" spans="1:4" x14ac:dyDescent="0.2">
      <c r="A1753" s="413" t="s">
        <v>8631</v>
      </c>
      <c r="B1753" s="413" t="s">
        <v>1176</v>
      </c>
      <c r="C1753" s="412">
        <v>10.669</v>
      </c>
      <c r="D1753" s="412">
        <v>0</v>
      </c>
    </row>
    <row r="1754" spans="1:4" x14ac:dyDescent="0.2">
      <c r="A1754" s="413" t="s">
        <v>8632</v>
      </c>
      <c r="B1754" s="413" t="s">
        <v>1176</v>
      </c>
      <c r="C1754" s="412">
        <v>46.390999999999998</v>
      </c>
      <c r="D1754" s="412">
        <v>0</v>
      </c>
    </row>
    <row r="1755" spans="1:4" x14ac:dyDescent="0.2">
      <c r="A1755" s="413" t="s">
        <v>8633</v>
      </c>
      <c r="B1755" s="413" t="s">
        <v>1176</v>
      </c>
      <c r="C1755" s="412">
        <v>77.915000000000006</v>
      </c>
      <c r="D1755" s="412">
        <v>0</v>
      </c>
    </row>
    <row r="1756" spans="1:4" x14ac:dyDescent="0.2">
      <c r="A1756" s="413" t="s">
        <v>8634</v>
      </c>
      <c r="B1756" s="413" t="s">
        <v>1176</v>
      </c>
      <c r="C1756" s="412">
        <v>20.527000000000001</v>
      </c>
      <c r="D1756" s="412">
        <v>0</v>
      </c>
    </row>
    <row r="1757" spans="1:4" x14ac:dyDescent="0.2">
      <c r="A1757" s="413" t="s">
        <v>8635</v>
      </c>
      <c r="B1757" s="413" t="s">
        <v>1176</v>
      </c>
      <c r="C1757" s="412">
        <v>48.134999999999998</v>
      </c>
      <c r="D1757" s="412">
        <v>0</v>
      </c>
    </row>
    <row r="1758" spans="1:4" x14ac:dyDescent="0.2">
      <c r="A1758" s="413" t="s">
        <v>8636</v>
      </c>
      <c r="B1758" s="413" t="s">
        <v>1176</v>
      </c>
      <c r="C1758" s="412">
        <v>30.225999999999999</v>
      </c>
      <c r="D1758" s="412">
        <v>0</v>
      </c>
    </row>
    <row r="1759" spans="1:4" x14ac:dyDescent="0.2">
      <c r="A1759" s="413" t="s">
        <v>8637</v>
      </c>
      <c r="B1759" s="413" t="s">
        <v>225</v>
      </c>
      <c r="C1759" s="412">
        <v>38.21</v>
      </c>
      <c r="D1759" s="412">
        <v>0</v>
      </c>
    </row>
    <row r="1760" spans="1:4" x14ac:dyDescent="0.2">
      <c r="A1760" s="413" t="s">
        <v>8638</v>
      </c>
      <c r="B1760" s="413" t="s">
        <v>1176</v>
      </c>
      <c r="C1760" s="412">
        <v>31.646999999999998</v>
      </c>
      <c r="D1760" s="412">
        <v>0</v>
      </c>
    </row>
    <row r="1761" spans="1:4" x14ac:dyDescent="0.2">
      <c r="A1761" s="413" t="s">
        <v>8639</v>
      </c>
      <c r="B1761" s="413" t="s">
        <v>1176</v>
      </c>
      <c r="C1761" s="412">
        <v>77.83</v>
      </c>
      <c r="D1761" s="412">
        <v>0</v>
      </c>
    </row>
    <row r="1762" spans="1:4" x14ac:dyDescent="0.2">
      <c r="A1762" s="413" t="s">
        <v>8640</v>
      </c>
      <c r="B1762" s="413" t="s">
        <v>1176</v>
      </c>
      <c r="C1762" s="412">
        <v>0</v>
      </c>
      <c r="D1762" s="412">
        <v>0</v>
      </c>
    </row>
    <row r="1763" spans="1:4" x14ac:dyDescent="0.2">
      <c r="A1763" s="413" t="s">
        <v>8641</v>
      </c>
      <c r="B1763" s="413" t="s">
        <v>1176</v>
      </c>
      <c r="C1763" s="412">
        <v>27.183</v>
      </c>
      <c r="D1763" s="412">
        <v>0</v>
      </c>
    </row>
    <row r="1764" spans="1:4" x14ac:dyDescent="0.2">
      <c r="A1764" s="413" t="s">
        <v>8642</v>
      </c>
      <c r="B1764" s="413" t="s">
        <v>1176</v>
      </c>
      <c r="C1764" s="412">
        <v>34.965000000000003</v>
      </c>
      <c r="D1764" s="412">
        <v>0</v>
      </c>
    </row>
    <row r="1765" spans="1:4" x14ac:dyDescent="0.2">
      <c r="A1765" s="413" t="s">
        <v>8643</v>
      </c>
      <c r="B1765" s="413" t="s">
        <v>1176</v>
      </c>
      <c r="C1765" s="412">
        <v>158.72800000000001</v>
      </c>
      <c r="D1765" s="412">
        <v>0</v>
      </c>
    </row>
    <row r="1766" spans="1:4" x14ac:dyDescent="0.2">
      <c r="A1766" s="413" t="s">
        <v>8644</v>
      </c>
      <c r="B1766" s="413" t="s">
        <v>1176</v>
      </c>
      <c r="C1766" s="412">
        <v>32.299999999999997</v>
      </c>
      <c r="D1766" s="412">
        <v>0</v>
      </c>
    </row>
    <row r="1767" spans="1:4" x14ac:dyDescent="0.2">
      <c r="A1767" s="413" t="s">
        <v>8645</v>
      </c>
      <c r="B1767" s="413" t="s">
        <v>1176</v>
      </c>
      <c r="C1767" s="412">
        <v>18.434000000000001</v>
      </c>
      <c r="D1767" s="412">
        <v>0</v>
      </c>
    </row>
    <row r="1768" spans="1:4" x14ac:dyDescent="0.2">
      <c r="A1768" s="413" t="s">
        <v>8646</v>
      </c>
      <c r="B1768" s="413" t="s">
        <v>1176</v>
      </c>
      <c r="C1768" s="412">
        <v>305.06099999999998</v>
      </c>
      <c r="D1768" s="412">
        <v>0</v>
      </c>
    </row>
    <row r="1769" spans="1:4" x14ac:dyDescent="0.2">
      <c r="A1769" s="413" t="s">
        <v>8647</v>
      </c>
      <c r="B1769" s="413" t="s">
        <v>1176</v>
      </c>
      <c r="C1769" s="412">
        <v>0</v>
      </c>
      <c r="D1769" s="412">
        <v>0</v>
      </c>
    </row>
    <row r="1770" spans="1:4" x14ac:dyDescent="0.2">
      <c r="A1770" s="413" t="s">
        <v>8648</v>
      </c>
      <c r="B1770" s="413" t="s">
        <v>1176</v>
      </c>
      <c r="C1770" s="412">
        <v>38.314</v>
      </c>
      <c r="D1770" s="412">
        <v>0</v>
      </c>
    </row>
    <row r="1771" spans="1:4" x14ac:dyDescent="0.2">
      <c r="A1771" s="413" t="s">
        <v>8649</v>
      </c>
      <c r="B1771" s="413" t="s">
        <v>1176</v>
      </c>
      <c r="C1771" s="412">
        <v>40.287999999999997</v>
      </c>
      <c r="D1771" s="412">
        <v>0</v>
      </c>
    </row>
    <row r="1772" spans="1:4" x14ac:dyDescent="0.2">
      <c r="A1772" s="413" t="s">
        <v>8650</v>
      </c>
      <c r="B1772" s="413" t="s">
        <v>1176</v>
      </c>
      <c r="C1772" s="412">
        <v>11.401</v>
      </c>
      <c r="D1772" s="412">
        <v>0</v>
      </c>
    </row>
    <row r="1773" spans="1:4" x14ac:dyDescent="0.2">
      <c r="A1773" s="413" t="s">
        <v>8651</v>
      </c>
      <c r="B1773" s="413" t="s">
        <v>1176</v>
      </c>
      <c r="C1773" s="412">
        <v>33.781999999999996</v>
      </c>
      <c r="D1773" s="412">
        <v>0</v>
      </c>
    </row>
    <row r="1774" spans="1:4" x14ac:dyDescent="0.2">
      <c r="A1774" s="413" t="s">
        <v>8652</v>
      </c>
      <c r="B1774" s="413" t="s">
        <v>1176</v>
      </c>
      <c r="C1774" s="412">
        <v>57.743000000000002</v>
      </c>
      <c r="D1774" s="412">
        <v>0</v>
      </c>
    </row>
    <row r="1775" spans="1:4" x14ac:dyDescent="0.2">
      <c r="A1775" s="413" t="s">
        <v>8653</v>
      </c>
      <c r="B1775" s="413" t="s">
        <v>225</v>
      </c>
      <c r="C1775" s="412">
        <v>26.01</v>
      </c>
      <c r="D1775" s="412">
        <v>0</v>
      </c>
    </row>
    <row r="1776" spans="1:4" x14ac:dyDescent="0.2">
      <c r="A1776" s="413" t="s">
        <v>8654</v>
      </c>
      <c r="B1776" s="413" t="s">
        <v>1176</v>
      </c>
      <c r="C1776" s="412">
        <v>68.972999999999999</v>
      </c>
      <c r="D1776" s="412">
        <v>0</v>
      </c>
    </row>
    <row r="1777" spans="1:4" x14ac:dyDescent="0.2">
      <c r="A1777" s="413" t="s">
        <v>8655</v>
      </c>
      <c r="B1777" s="413" t="s">
        <v>1176</v>
      </c>
      <c r="C1777" s="412">
        <v>32.018999999999998</v>
      </c>
      <c r="D1777" s="412">
        <v>0</v>
      </c>
    </row>
    <row r="1778" spans="1:4" x14ac:dyDescent="0.2">
      <c r="A1778" s="413" t="s">
        <v>8656</v>
      </c>
      <c r="B1778" s="413" t="s">
        <v>1176</v>
      </c>
      <c r="C1778" s="412">
        <v>56.863999999999997</v>
      </c>
      <c r="D1778" s="412">
        <v>0</v>
      </c>
    </row>
    <row r="1779" spans="1:4" x14ac:dyDescent="0.2">
      <c r="A1779" s="413" t="s">
        <v>8657</v>
      </c>
      <c r="B1779" s="413" t="s">
        <v>1176</v>
      </c>
      <c r="C1779" s="412">
        <v>30.048999999999999</v>
      </c>
      <c r="D1779" s="412">
        <v>0</v>
      </c>
    </row>
    <row r="1780" spans="1:4" x14ac:dyDescent="0.2">
      <c r="A1780" s="413" t="s">
        <v>8658</v>
      </c>
      <c r="B1780" s="413" t="s">
        <v>1176</v>
      </c>
      <c r="C1780" s="412">
        <v>22.198</v>
      </c>
      <c r="D1780" s="412">
        <v>0</v>
      </c>
    </row>
    <row r="1781" spans="1:4" x14ac:dyDescent="0.2">
      <c r="A1781" s="413" t="s">
        <v>8659</v>
      </c>
      <c r="B1781" s="413" t="s">
        <v>1176</v>
      </c>
      <c r="C1781" s="412">
        <v>23.943000000000001</v>
      </c>
      <c r="D1781" s="412">
        <v>0</v>
      </c>
    </row>
    <row r="1782" spans="1:4" x14ac:dyDescent="0.2">
      <c r="A1782" s="413" t="s">
        <v>8660</v>
      </c>
      <c r="B1782" s="413" t="s">
        <v>1176</v>
      </c>
      <c r="C1782" s="412">
        <v>35.984000000000002</v>
      </c>
      <c r="D1782" s="412">
        <v>0</v>
      </c>
    </row>
    <row r="1783" spans="1:4" x14ac:dyDescent="0.2">
      <c r="A1783" s="413" t="s">
        <v>8661</v>
      </c>
      <c r="B1783" s="413" t="s">
        <v>1176</v>
      </c>
      <c r="C1783" s="412">
        <v>61.561</v>
      </c>
      <c r="D1783" s="412">
        <v>0</v>
      </c>
    </row>
    <row r="1784" spans="1:4" x14ac:dyDescent="0.2">
      <c r="A1784" s="413" t="s">
        <v>8662</v>
      </c>
      <c r="B1784" s="413" t="s">
        <v>1176</v>
      </c>
      <c r="C1784" s="412">
        <v>26.931999999999999</v>
      </c>
      <c r="D1784" s="412">
        <v>0</v>
      </c>
    </row>
    <row r="1785" spans="1:4" x14ac:dyDescent="0.2">
      <c r="A1785" s="413" t="s">
        <v>8663</v>
      </c>
      <c r="B1785" s="413" t="s">
        <v>1176</v>
      </c>
      <c r="C1785" s="412">
        <v>76.713999999999999</v>
      </c>
      <c r="D1785" s="412">
        <v>0</v>
      </c>
    </row>
    <row r="1786" spans="1:4" x14ac:dyDescent="0.2">
      <c r="A1786" s="413" t="s">
        <v>8664</v>
      </c>
      <c r="B1786" s="413" t="s">
        <v>1176</v>
      </c>
      <c r="C1786" s="412">
        <v>13.481</v>
      </c>
      <c r="D1786" s="412">
        <v>0</v>
      </c>
    </row>
    <row r="1787" spans="1:4" x14ac:dyDescent="0.2">
      <c r="A1787" s="413" t="s">
        <v>8665</v>
      </c>
      <c r="B1787" s="413" t="s">
        <v>1176</v>
      </c>
      <c r="C1787" s="412">
        <v>28.152000000000001</v>
      </c>
      <c r="D1787" s="412">
        <v>0</v>
      </c>
    </row>
    <row r="1788" spans="1:4" x14ac:dyDescent="0.2">
      <c r="A1788" s="413" t="s">
        <v>8666</v>
      </c>
      <c r="B1788" s="413" t="s">
        <v>1176</v>
      </c>
      <c r="C1788" s="412">
        <v>34.069000000000003</v>
      </c>
      <c r="D1788" s="412">
        <v>0</v>
      </c>
    </row>
    <row r="1789" spans="1:4" x14ac:dyDescent="0.2">
      <c r="A1789" s="413" t="s">
        <v>8667</v>
      </c>
      <c r="B1789" s="413" t="s">
        <v>1176</v>
      </c>
      <c r="C1789" s="412">
        <v>60.835000000000001</v>
      </c>
      <c r="D1789" s="412">
        <v>0</v>
      </c>
    </row>
    <row r="1790" spans="1:4" x14ac:dyDescent="0.2">
      <c r="A1790" s="413" t="s">
        <v>8668</v>
      </c>
      <c r="B1790" s="413" t="s">
        <v>1176</v>
      </c>
      <c r="C1790" s="412">
        <v>24.088999999999999</v>
      </c>
      <c r="D1790" s="412">
        <v>0</v>
      </c>
    </row>
    <row r="1791" spans="1:4" x14ac:dyDescent="0.2">
      <c r="A1791" s="413" t="s">
        <v>8669</v>
      </c>
      <c r="B1791" s="413" t="s">
        <v>1176</v>
      </c>
      <c r="C1791" s="412">
        <v>16.202000000000002</v>
      </c>
      <c r="D1791" s="412">
        <v>0</v>
      </c>
    </row>
    <row r="1792" spans="1:4" x14ac:dyDescent="0.2">
      <c r="A1792" s="413" t="s">
        <v>8670</v>
      </c>
      <c r="B1792" s="413" t="s">
        <v>1176</v>
      </c>
      <c r="C1792" s="412">
        <v>17.8</v>
      </c>
      <c r="D1792" s="412">
        <v>0</v>
      </c>
    </row>
    <row r="1793" spans="1:4" x14ac:dyDescent="0.2">
      <c r="A1793" s="413" t="s">
        <v>8671</v>
      </c>
      <c r="B1793" s="413" t="s">
        <v>1176</v>
      </c>
      <c r="C1793" s="412">
        <v>23.882000000000001</v>
      </c>
      <c r="D1793" s="412">
        <v>0</v>
      </c>
    </row>
    <row r="1794" spans="1:4" x14ac:dyDescent="0.2">
      <c r="A1794" s="413" t="s">
        <v>8672</v>
      </c>
      <c r="B1794" s="413" t="s">
        <v>1176</v>
      </c>
      <c r="C1794" s="412">
        <v>22.143000000000001</v>
      </c>
      <c r="D1794" s="412">
        <v>0</v>
      </c>
    </row>
    <row r="1795" spans="1:4" x14ac:dyDescent="0.2">
      <c r="A1795" s="413" t="s">
        <v>8673</v>
      </c>
      <c r="B1795" s="413" t="s">
        <v>1176</v>
      </c>
      <c r="C1795" s="412">
        <v>35.648000000000003</v>
      </c>
      <c r="D1795" s="412">
        <v>0</v>
      </c>
    </row>
    <row r="1796" spans="1:4" x14ac:dyDescent="0.2">
      <c r="A1796" s="413" t="s">
        <v>8674</v>
      </c>
      <c r="B1796" s="413" t="s">
        <v>1176</v>
      </c>
      <c r="C1796" s="412">
        <v>38.753</v>
      </c>
      <c r="D1796" s="412">
        <v>0</v>
      </c>
    </row>
    <row r="1797" spans="1:4" x14ac:dyDescent="0.2">
      <c r="A1797" s="413" t="s">
        <v>8675</v>
      </c>
      <c r="B1797" s="413" t="s">
        <v>1176</v>
      </c>
      <c r="C1797" s="412">
        <v>35.210999999999999</v>
      </c>
      <c r="D1797" s="412">
        <v>0</v>
      </c>
    </row>
    <row r="1798" spans="1:4" x14ac:dyDescent="0.2">
      <c r="A1798" s="413" t="s">
        <v>8676</v>
      </c>
      <c r="B1798" s="413" t="s">
        <v>1176</v>
      </c>
      <c r="C1798" s="412">
        <v>27.06</v>
      </c>
      <c r="D1798" s="412">
        <v>0</v>
      </c>
    </row>
    <row r="1799" spans="1:4" x14ac:dyDescent="0.2">
      <c r="A1799" s="413" t="s">
        <v>8677</v>
      </c>
      <c r="B1799" s="413" t="s">
        <v>1176</v>
      </c>
      <c r="C1799" s="412">
        <v>171.977</v>
      </c>
      <c r="D1799" s="412">
        <v>0</v>
      </c>
    </row>
    <row r="1800" spans="1:4" x14ac:dyDescent="0.2">
      <c r="A1800" s="413" t="s">
        <v>8678</v>
      </c>
      <c r="B1800" s="413" t="s">
        <v>1176</v>
      </c>
      <c r="C1800" s="412">
        <v>38.064</v>
      </c>
      <c r="D1800" s="412">
        <v>0</v>
      </c>
    </row>
    <row r="1801" spans="1:4" x14ac:dyDescent="0.2">
      <c r="A1801" s="413" t="s">
        <v>8679</v>
      </c>
      <c r="B1801" s="413" t="s">
        <v>1176</v>
      </c>
      <c r="C1801" s="412">
        <v>98.003</v>
      </c>
      <c r="D1801" s="412">
        <v>0</v>
      </c>
    </row>
    <row r="1802" spans="1:4" x14ac:dyDescent="0.2">
      <c r="A1802" s="413" t="s">
        <v>8680</v>
      </c>
      <c r="B1802" s="413" t="s">
        <v>1176</v>
      </c>
      <c r="C1802" s="412">
        <v>134.38300000000001</v>
      </c>
      <c r="D1802" s="412">
        <v>0</v>
      </c>
    </row>
    <row r="1803" spans="1:4" x14ac:dyDescent="0.2">
      <c r="A1803" s="413" t="s">
        <v>8681</v>
      </c>
      <c r="B1803" s="413" t="s">
        <v>1176</v>
      </c>
      <c r="C1803" s="412">
        <v>142.136</v>
      </c>
      <c r="D1803" s="412">
        <v>0</v>
      </c>
    </row>
    <row r="1804" spans="1:4" x14ac:dyDescent="0.2">
      <c r="A1804" s="413" t="s">
        <v>8682</v>
      </c>
      <c r="B1804" s="413" t="s">
        <v>1176</v>
      </c>
      <c r="C1804" s="412">
        <v>33.610999999999997</v>
      </c>
      <c r="D1804" s="412">
        <v>0</v>
      </c>
    </row>
    <row r="1805" spans="1:4" x14ac:dyDescent="0.2">
      <c r="A1805" s="413" t="s">
        <v>8683</v>
      </c>
      <c r="B1805" s="413" t="s">
        <v>1176</v>
      </c>
      <c r="C1805" s="412">
        <v>41.192999999999998</v>
      </c>
      <c r="D1805" s="412">
        <v>0</v>
      </c>
    </row>
    <row r="1806" spans="1:4" x14ac:dyDescent="0.2">
      <c r="A1806" s="413" t="s">
        <v>8684</v>
      </c>
      <c r="B1806" s="413" t="s">
        <v>1176</v>
      </c>
      <c r="C1806" s="412">
        <v>37.417000000000002</v>
      </c>
      <c r="D1806" s="412">
        <v>0</v>
      </c>
    </row>
    <row r="1807" spans="1:4" x14ac:dyDescent="0.2">
      <c r="A1807" s="413" t="s">
        <v>8685</v>
      </c>
      <c r="B1807" s="413" t="s">
        <v>1176</v>
      </c>
      <c r="C1807" s="412">
        <v>173.21600000000001</v>
      </c>
      <c r="D1807" s="412">
        <v>0</v>
      </c>
    </row>
    <row r="1808" spans="1:4" x14ac:dyDescent="0.2">
      <c r="A1808" s="413" t="s">
        <v>8686</v>
      </c>
      <c r="B1808" s="413" t="s">
        <v>1176</v>
      </c>
      <c r="C1808" s="412">
        <v>18.739000000000001</v>
      </c>
      <c r="D1808" s="412">
        <v>0</v>
      </c>
    </row>
    <row r="1809" spans="1:4" x14ac:dyDescent="0.2">
      <c r="A1809" s="413" t="s">
        <v>8687</v>
      </c>
      <c r="B1809" s="413" t="s">
        <v>1176</v>
      </c>
      <c r="C1809" s="412">
        <v>24.779</v>
      </c>
      <c r="D1809" s="412">
        <v>0</v>
      </c>
    </row>
    <row r="1810" spans="1:4" x14ac:dyDescent="0.2">
      <c r="A1810" s="413" t="s">
        <v>8688</v>
      </c>
      <c r="B1810" s="413" t="s">
        <v>1176</v>
      </c>
      <c r="C1810" s="412">
        <v>24.324000000000002</v>
      </c>
      <c r="D1810" s="412">
        <v>0</v>
      </c>
    </row>
    <row r="1811" spans="1:4" x14ac:dyDescent="0.2">
      <c r="A1811" s="413" t="s">
        <v>8689</v>
      </c>
      <c r="B1811" s="413" t="s">
        <v>225</v>
      </c>
      <c r="C1811" s="412">
        <v>20.114000000000001</v>
      </c>
      <c r="D1811" s="412">
        <v>0</v>
      </c>
    </row>
    <row r="1812" spans="1:4" x14ac:dyDescent="0.2">
      <c r="A1812" s="413" t="s">
        <v>8690</v>
      </c>
      <c r="B1812" s="413" t="s">
        <v>1176</v>
      </c>
      <c r="C1812" s="412">
        <v>39.033999999999999</v>
      </c>
      <c r="D1812" s="412">
        <v>0</v>
      </c>
    </row>
    <row r="1813" spans="1:4" x14ac:dyDescent="0.2">
      <c r="A1813" s="413" t="s">
        <v>8691</v>
      </c>
      <c r="B1813" s="413" t="s">
        <v>1176</v>
      </c>
      <c r="C1813" s="412">
        <v>26.041</v>
      </c>
      <c r="D1813" s="412">
        <v>0</v>
      </c>
    </row>
    <row r="1814" spans="1:4" x14ac:dyDescent="0.2">
      <c r="A1814" s="413" t="s">
        <v>8692</v>
      </c>
      <c r="B1814" s="413" t="s">
        <v>1176</v>
      </c>
      <c r="C1814" s="412">
        <v>51.149000000000001</v>
      </c>
      <c r="D1814" s="412">
        <v>0</v>
      </c>
    </row>
    <row r="1815" spans="1:4" x14ac:dyDescent="0.2">
      <c r="A1815" s="413" t="s">
        <v>8693</v>
      </c>
      <c r="B1815" s="413" t="s">
        <v>1176</v>
      </c>
      <c r="C1815" s="412">
        <v>34.904000000000003</v>
      </c>
      <c r="D1815" s="412">
        <v>0</v>
      </c>
    </row>
    <row r="1816" spans="1:4" x14ac:dyDescent="0.2">
      <c r="A1816" s="413" t="s">
        <v>8694</v>
      </c>
      <c r="B1816" s="413" t="s">
        <v>1176</v>
      </c>
      <c r="C1816" s="412">
        <v>37.826000000000001</v>
      </c>
      <c r="D1816" s="412">
        <v>0</v>
      </c>
    </row>
    <row r="1817" spans="1:4" x14ac:dyDescent="0.2">
      <c r="A1817" s="413" t="s">
        <v>8695</v>
      </c>
      <c r="B1817" s="413" t="s">
        <v>1176</v>
      </c>
      <c r="C1817" s="412">
        <v>308.96499999999997</v>
      </c>
      <c r="D1817" s="412">
        <v>0</v>
      </c>
    </row>
    <row r="1818" spans="1:4" x14ac:dyDescent="0.2">
      <c r="A1818" s="413" t="s">
        <v>8696</v>
      </c>
      <c r="B1818" s="413" t="s">
        <v>1176</v>
      </c>
      <c r="C1818" s="412">
        <v>37.009</v>
      </c>
      <c r="D1818" s="412">
        <v>0</v>
      </c>
    </row>
    <row r="1819" spans="1:4" x14ac:dyDescent="0.2">
      <c r="A1819" s="413" t="s">
        <v>8697</v>
      </c>
      <c r="B1819" s="413" t="s">
        <v>1176</v>
      </c>
      <c r="C1819" s="412">
        <v>58.329000000000001</v>
      </c>
      <c r="D1819" s="412">
        <v>0</v>
      </c>
    </row>
    <row r="1820" spans="1:4" x14ac:dyDescent="0.2">
      <c r="A1820" s="413" t="s">
        <v>8698</v>
      </c>
      <c r="B1820" s="413" t="s">
        <v>1176</v>
      </c>
      <c r="C1820" s="412">
        <v>39.161999999999999</v>
      </c>
      <c r="D1820" s="412">
        <v>0</v>
      </c>
    </row>
    <row r="1821" spans="1:4" x14ac:dyDescent="0.2">
      <c r="A1821" s="413" t="s">
        <v>8699</v>
      </c>
      <c r="B1821" s="413" t="s">
        <v>1176</v>
      </c>
      <c r="C1821" s="412">
        <v>30.945</v>
      </c>
      <c r="D1821" s="412">
        <v>0</v>
      </c>
    </row>
    <row r="1822" spans="1:4" x14ac:dyDescent="0.2">
      <c r="A1822" s="413" t="s">
        <v>8700</v>
      </c>
      <c r="B1822" s="413" t="s">
        <v>1176</v>
      </c>
      <c r="C1822" s="412">
        <v>142.71</v>
      </c>
      <c r="D1822" s="412">
        <v>0</v>
      </c>
    </row>
    <row r="1823" spans="1:4" x14ac:dyDescent="0.2">
      <c r="A1823" s="413" t="s">
        <v>8701</v>
      </c>
      <c r="B1823" s="413" t="s">
        <v>1176</v>
      </c>
      <c r="C1823" s="412">
        <v>50.287999999999997</v>
      </c>
      <c r="D1823" s="412">
        <v>0</v>
      </c>
    </row>
    <row r="1824" spans="1:4" x14ac:dyDescent="0.2">
      <c r="A1824" s="413" t="s">
        <v>8702</v>
      </c>
      <c r="B1824" s="413" t="s">
        <v>1176</v>
      </c>
      <c r="C1824" s="412">
        <v>48.677999999999997</v>
      </c>
      <c r="D1824" s="412">
        <v>0</v>
      </c>
    </row>
    <row r="1825" spans="1:4" x14ac:dyDescent="0.2">
      <c r="A1825" s="413" t="s">
        <v>8703</v>
      </c>
      <c r="B1825" s="413" t="s">
        <v>1176</v>
      </c>
      <c r="C1825" s="412">
        <v>38.216999999999999</v>
      </c>
      <c r="D1825" s="412">
        <v>0</v>
      </c>
    </row>
    <row r="1826" spans="1:4" x14ac:dyDescent="0.2">
      <c r="A1826" s="413" t="s">
        <v>8704</v>
      </c>
      <c r="B1826" s="413" t="s">
        <v>1174</v>
      </c>
      <c r="C1826" s="412">
        <v>55.256</v>
      </c>
      <c r="D1826" s="412">
        <v>0</v>
      </c>
    </row>
    <row r="1827" spans="1:4" x14ac:dyDescent="0.2">
      <c r="A1827" s="413" t="s">
        <v>8705</v>
      </c>
      <c r="B1827" s="413" t="s">
        <v>225</v>
      </c>
      <c r="C1827" s="412">
        <v>129.607</v>
      </c>
      <c r="D1827" s="412">
        <v>0</v>
      </c>
    </row>
    <row r="1828" spans="1:4" x14ac:dyDescent="0.2">
      <c r="A1828" s="413" t="s">
        <v>8706</v>
      </c>
      <c r="B1828" s="413" t="s">
        <v>1176</v>
      </c>
      <c r="C1828" s="412">
        <v>27.914000000000001</v>
      </c>
      <c r="D1828" s="412">
        <v>0</v>
      </c>
    </row>
    <row r="1829" spans="1:4" x14ac:dyDescent="0.2">
      <c r="A1829" s="413" t="s">
        <v>8707</v>
      </c>
      <c r="B1829" s="413" t="s">
        <v>1176</v>
      </c>
      <c r="C1829" s="412">
        <v>54.058</v>
      </c>
      <c r="D1829" s="412">
        <v>0</v>
      </c>
    </row>
    <row r="1830" spans="1:4" x14ac:dyDescent="0.2">
      <c r="A1830" s="413" t="s">
        <v>8708</v>
      </c>
      <c r="B1830" s="413" t="s">
        <v>1176</v>
      </c>
      <c r="C1830" s="412">
        <v>29.555</v>
      </c>
      <c r="D1830" s="412">
        <v>0</v>
      </c>
    </row>
    <row r="1831" spans="1:4" x14ac:dyDescent="0.2">
      <c r="A1831" s="413" t="s">
        <v>8709</v>
      </c>
      <c r="B1831" s="413" t="s">
        <v>1176</v>
      </c>
      <c r="C1831" s="412">
        <v>36.722000000000001</v>
      </c>
      <c r="D1831" s="412">
        <v>0</v>
      </c>
    </row>
    <row r="1832" spans="1:4" x14ac:dyDescent="0.2">
      <c r="A1832" s="413" t="s">
        <v>8710</v>
      </c>
      <c r="B1832" s="413" t="s">
        <v>1174</v>
      </c>
      <c r="C1832" s="412">
        <v>571.10799999999995</v>
      </c>
      <c r="D1832" s="412">
        <v>0</v>
      </c>
    </row>
    <row r="1833" spans="1:4" x14ac:dyDescent="0.2">
      <c r="A1833" s="413" t="s">
        <v>8711</v>
      </c>
      <c r="B1833" s="413" t="s">
        <v>1174</v>
      </c>
      <c r="C1833" s="412">
        <v>571.10799999999995</v>
      </c>
      <c r="D1833" s="412">
        <v>0</v>
      </c>
    </row>
    <row r="1834" spans="1:4" x14ac:dyDescent="0.2">
      <c r="A1834" s="413" t="s">
        <v>8712</v>
      </c>
      <c r="B1834" s="413" t="s">
        <v>1174</v>
      </c>
      <c r="C1834" s="412">
        <v>571.10799999999995</v>
      </c>
      <c r="D1834" s="412">
        <v>0</v>
      </c>
    </row>
    <row r="1835" spans="1:4" x14ac:dyDescent="0.2">
      <c r="A1835" s="413" t="s">
        <v>8713</v>
      </c>
      <c r="B1835" s="413" t="s">
        <v>1176</v>
      </c>
      <c r="C1835" s="412">
        <v>58.93</v>
      </c>
      <c r="D1835" s="412">
        <v>0</v>
      </c>
    </row>
    <row r="1836" spans="1:4" x14ac:dyDescent="0.2">
      <c r="A1836" s="413" t="s">
        <v>8714</v>
      </c>
      <c r="B1836" s="413" t="s">
        <v>1176</v>
      </c>
      <c r="C1836" s="412">
        <v>18.581</v>
      </c>
      <c r="D1836" s="412">
        <v>0</v>
      </c>
    </row>
    <row r="1837" spans="1:4" x14ac:dyDescent="0.2">
      <c r="A1837" s="413" t="s">
        <v>8715</v>
      </c>
      <c r="B1837" s="413" t="s">
        <v>1176</v>
      </c>
      <c r="C1837" s="412">
        <v>29.28</v>
      </c>
      <c r="D1837" s="412">
        <v>0</v>
      </c>
    </row>
    <row r="1838" spans="1:4" x14ac:dyDescent="0.2">
      <c r="A1838" s="413" t="s">
        <v>8716</v>
      </c>
      <c r="B1838" s="413" t="s">
        <v>1176</v>
      </c>
      <c r="C1838" s="412">
        <v>58.365000000000002</v>
      </c>
      <c r="D1838" s="412">
        <v>0</v>
      </c>
    </row>
    <row r="1839" spans="1:4" x14ac:dyDescent="0.2">
      <c r="A1839" s="413" t="s">
        <v>8717</v>
      </c>
      <c r="B1839" s="413" t="s">
        <v>1176</v>
      </c>
      <c r="C1839" s="412">
        <v>33.831000000000003</v>
      </c>
      <c r="D1839" s="412">
        <v>0</v>
      </c>
    </row>
    <row r="1840" spans="1:4" x14ac:dyDescent="0.2">
      <c r="A1840" s="413" t="s">
        <v>8718</v>
      </c>
      <c r="B1840" s="413" t="s">
        <v>1176</v>
      </c>
      <c r="C1840" s="412">
        <v>33.94</v>
      </c>
      <c r="D1840" s="412">
        <v>0</v>
      </c>
    </row>
    <row r="1841" spans="1:4" x14ac:dyDescent="0.2">
      <c r="A1841" s="413" t="s">
        <v>8719</v>
      </c>
      <c r="B1841" s="413" t="s">
        <v>1176</v>
      </c>
      <c r="C1841" s="412">
        <v>62.744999999999997</v>
      </c>
      <c r="D1841" s="412">
        <v>0</v>
      </c>
    </row>
    <row r="1842" spans="1:4" x14ac:dyDescent="0.2">
      <c r="A1842" s="413" t="s">
        <v>8720</v>
      </c>
      <c r="B1842" s="413" t="s">
        <v>1176</v>
      </c>
      <c r="C1842" s="412">
        <v>43.151000000000003</v>
      </c>
      <c r="D1842" s="412">
        <v>0</v>
      </c>
    </row>
    <row r="1843" spans="1:4" x14ac:dyDescent="0.2">
      <c r="A1843" s="413" t="s">
        <v>8721</v>
      </c>
      <c r="B1843" s="413" t="s">
        <v>1176</v>
      </c>
      <c r="C1843" s="412">
        <v>31.164999999999999</v>
      </c>
      <c r="D1843" s="412">
        <v>0</v>
      </c>
    </row>
    <row r="1844" spans="1:4" x14ac:dyDescent="0.2">
      <c r="A1844" s="413" t="s">
        <v>8722</v>
      </c>
      <c r="B1844" s="413" t="s">
        <v>1176</v>
      </c>
      <c r="C1844" s="412">
        <v>15.994999999999999</v>
      </c>
      <c r="D1844" s="412">
        <v>0</v>
      </c>
    </row>
    <row r="1845" spans="1:4" x14ac:dyDescent="0.2">
      <c r="A1845" s="413" t="s">
        <v>8723</v>
      </c>
      <c r="B1845" s="413" t="s">
        <v>1176</v>
      </c>
      <c r="C1845" s="412">
        <v>38.302</v>
      </c>
      <c r="D1845" s="412">
        <v>0</v>
      </c>
    </row>
    <row r="1846" spans="1:4" x14ac:dyDescent="0.2">
      <c r="A1846" s="413" t="s">
        <v>8724</v>
      </c>
      <c r="B1846" s="413" t="s">
        <v>1176</v>
      </c>
      <c r="C1846" s="412">
        <v>201.34299999999999</v>
      </c>
      <c r="D1846" s="412">
        <v>0</v>
      </c>
    </row>
    <row r="1847" spans="1:4" x14ac:dyDescent="0.2">
      <c r="A1847" s="413" t="s">
        <v>8725</v>
      </c>
      <c r="B1847" s="413" t="s">
        <v>1176</v>
      </c>
      <c r="C1847" s="412">
        <v>12.804</v>
      </c>
      <c r="D1847" s="412">
        <v>0</v>
      </c>
    </row>
    <row r="1848" spans="1:4" x14ac:dyDescent="0.2">
      <c r="A1848" s="413" t="s">
        <v>8726</v>
      </c>
      <c r="B1848" s="413" t="s">
        <v>1176</v>
      </c>
      <c r="C1848" s="412">
        <v>9.3330000000000002</v>
      </c>
      <c r="D1848" s="412">
        <v>0</v>
      </c>
    </row>
    <row r="1849" spans="1:4" x14ac:dyDescent="0.2">
      <c r="A1849" s="413" t="s">
        <v>8727</v>
      </c>
      <c r="B1849" s="413" t="s">
        <v>1176</v>
      </c>
      <c r="C1849" s="412">
        <v>22.045000000000002</v>
      </c>
      <c r="D1849" s="412">
        <v>0</v>
      </c>
    </row>
    <row r="1850" spans="1:4" x14ac:dyDescent="0.2">
      <c r="A1850" s="413" t="s">
        <v>8728</v>
      </c>
      <c r="B1850" s="413" t="s">
        <v>1176</v>
      </c>
      <c r="C1850" s="412">
        <v>47.134999999999998</v>
      </c>
      <c r="D1850" s="412">
        <v>0</v>
      </c>
    </row>
    <row r="1851" spans="1:4" x14ac:dyDescent="0.2">
      <c r="A1851" s="413" t="s">
        <v>8729</v>
      </c>
      <c r="B1851" s="413" t="s">
        <v>1176</v>
      </c>
      <c r="C1851" s="412">
        <v>38.125</v>
      </c>
      <c r="D1851" s="412">
        <v>0</v>
      </c>
    </row>
    <row r="1852" spans="1:4" x14ac:dyDescent="0.2">
      <c r="A1852" s="413" t="s">
        <v>8730</v>
      </c>
      <c r="B1852" s="413" t="s">
        <v>225</v>
      </c>
      <c r="C1852" s="412">
        <v>16.725999999999999</v>
      </c>
      <c r="D1852" s="412">
        <v>0</v>
      </c>
    </row>
    <row r="1853" spans="1:4" x14ac:dyDescent="0.2">
      <c r="A1853" s="413" t="s">
        <v>8731</v>
      </c>
      <c r="B1853" s="413" t="s">
        <v>1176</v>
      </c>
      <c r="C1853" s="412">
        <v>23.58</v>
      </c>
      <c r="D1853" s="412">
        <v>0</v>
      </c>
    </row>
    <row r="1854" spans="1:4" x14ac:dyDescent="0.2">
      <c r="A1854" s="413" t="s">
        <v>8732</v>
      </c>
      <c r="B1854" s="413" t="s">
        <v>1176</v>
      </c>
      <c r="C1854" s="412">
        <v>94.135000000000005</v>
      </c>
      <c r="D1854" s="412">
        <v>0</v>
      </c>
    </row>
    <row r="1855" spans="1:4" x14ac:dyDescent="0.2">
      <c r="A1855" s="413" t="s">
        <v>8733</v>
      </c>
      <c r="B1855" s="413" t="s">
        <v>1176</v>
      </c>
      <c r="C1855" s="412">
        <v>0</v>
      </c>
      <c r="D1855" s="412">
        <v>0</v>
      </c>
    </row>
    <row r="1856" spans="1:4" x14ac:dyDescent="0.2">
      <c r="A1856" s="413" t="s">
        <v>8734</v>
      </c>
      <c r="B1856" s="413" t="s">
        <v>1176</v>
      </c>
      <c r="C1856" s="412">
        <v>16.780999999999999</v>
      </c>
      <c r="D1856" s="412">
        <v>0</v>
      </c>
    </row>
    <row r="1857" spans="1:4" x14ac:dyDescent="0.2">
      <c r="A1857" s="413" t="s">
        <v>8735</v>
      </c>
      <c r="B1857" s="413" t="s">
        <v>1176</v>
      </c>
      <c r="C1857" s="412">
        <v>25.169</v>
      </c>
      <c r="D1857" s="412">
        <v>0</v>
      </c>
    </row>
    <row r="1858" spans="1:4" x14ac:dyDescent="0.2">
      <c r="A1858" s="413" t="s">
        <v>8736</v>
      </c>
      <c r="B1858" s="413" t="s">
        <v>1176</v>
      </c>
      <c r="C1858" s="412">
        <v>61.902999999999999</v>
      </c>
      <c r="D1858" s="412">
        <v>0</v>
      </c>
    </row>
    <row r="1859" spans="1:4" x14ac:dyDescent="0.2">
      <c r="A1859" s="413" t="s">
        <v>8737</v>
      </c>
      <c r="B1859" s="413" t="s">
        <v>1176</v>
      </c>
      <c r="C1859" s="412">
        <v>97.001999999999995</v>
      </c>
      <c r="D1859" s="412">
        <v>0</v>
      </c>
    </row>
    <row r="1860" spans="1:4" x14ac:dyDescent="0.2">
      <c r="A1860" s="413" t="s">
        <v>8738</v>
      </c>
      <c r="B1860" s="413" t="s">
        <v>1176</v>
      </c>
      <c r="C1860" s="412">
        <v>21.015000000000001</v>
      </c>
      <c r="D1860" s="412">
        <v>0</v>
      </c>
    </row>
    <row r="1861" spans="1:4" x14ac:dyDescent="0.2">
      <c r="A1861" s="413" t="s">
        <v>8739</v>
      </c>
      <c r="B1861" s="413" t="s">
        <v>1176</v>
      </c>
      <c r="C1861" s="412">
        <v>47.847999999999999</v>
      </c>
      <c r="D1861" s="412">
        <v>0</v>
      </c>
    </row>
    <row r="1862" spans="1:4" x14ac:dyDescent="0.2">
      <c r="A1862" s="413" t="s">
        <v>8740</v>
      </c>
      <c r="B1862" s="413" t="s">
        <v>1176</v>
      </c>
      <c r="C1862" s="412">
        <v>64.495000000000005</v>
      </c>
      <c r="D1862" s="412">
        <v>0</v>
      </c>
    </row>
    <row r="1863" spans="1:4" x14ac:dyDescent="0.2">
      <c r="A1863" s="413" t="s">
        <v>8741</v>
      </c>
      <c r="B1863" s="413" t="s">
        <v>1176</v>
      </c>
      <c r="C1863" s="412">
        <v>35.173000000000002</v>
      </c>
      <c r="D1863" s="412">
        <v>0</v>
      </c>
    </row>
    <row r="1864" spans="1:4" x14ac:dyDescent="0.2">
      <c r="A1864" s="413" t="s">
        <v>8742</v>
      </c>
      <c r="B1864" s="413" t="s">
        <v>1176</v>
      </c>
      <c r="C1864" s="412">
        <v>157.392</v>
      </c>
      <c r="D1864" s="412">
        <v>0</v>
      </c>
    </row>
    <row r="1865" spans="1:4" x14ac:dyDescent="0.2">
      <c r="A1865" s="413" t="s">
        <v>8743</v>
      </c>
      <c r="B1865" s="413" t="s">
        <v>1176</v>
      </c>
      <c r="C1865" s="412">
        <v>73.260999999999996</v>
      </c>
      <c r="D1865" s="412">
        <v>0</v>
      </c>
    </row>
    <row r="1866" spans="1:4" x14ac:dyDescent="0.2">
      <c r="A1866" s="413" t="s">
        <v>8744</v>
      </c>
      <c r="B1866" s="413" t="s">
        <v>1176</v>
      </c>
      <c r="C1866" s="412">
        <v>0</v>
      </c>
      <c r="D1866" s="412">
        <v>0</v>
      </c>
    </row>
    <row r="1867" spans="1:4" x14ac:dyDescent="0.2">
      <c r="A1867" s="413" t="s">
        <v>8745</v>
      </c>
      <c r="B1867" s="413" t="s">
        <v>1176</v>
      </c>
      <c r="C1867" s="412">
        <v>59.969000000000001</v>
      </c>
      <c r="D1867" s="412">
        <v>0</v>
      </c>
    </row>
    <row r="1868" spans="1:4" x14ac:dyDescent="0.2">
      <c r="A1868" s="413" t="s">
        <v>8746</v>
      </c>
      <c r="B1868" s="413" t="s">
        <v>1176</v>
      </c>
      <c r="C1868" s="412">
        <v>50.911000000000001</v>
      </c>
      <c r="D1868" s="412">
        <v>0</v>
      </c>
    </row>
    <row r="1869" spans="1:4" x14ac:dyDescent="0.2">
      <c r="A1869" s="413" t="s">
        <v>8747</v>
      </c>
      <c r="B1869" s="413" t="s">
        <v>1176</v>
      </c>
      <c r="C1869" s="412">
        <v>35.209000000000003</v>
      </c>
      <c r="D1869" s="412">
        <v>0</v>
      </c>
    </row>
    <row r="1870" spans="1:4" x14ac:dyDescent="0.2">
      <c r="A1870" s="413" t="s">
        <v>8748</v>
      </c>
      <c r="B1870" s="413" t="s">
        <v>1176</v>
      </c>
      <c r="C1870" s="412">
        <v>16.116</v>
      </c>
      <c r="D1870" s="412">
        <v>0</v>
      </c>
    </row>
    <row r="1871" spans="1:4" x14ac:dyDescent="0.2">
      <c r="A1871" s="413" t="s">
        <v>8749</v>
      </c>
      <c r="B1871" s="413" t="s">
        <v>1176</v>
      </c>
      <c r="C1871" s="412">
        <v>174.399</v>
      </c>
      <c r="D1871" s="412">
        <v>0</v>
      </c>
    </row>
    <row r="1872" spans="1:4" x14ac:dyDescent="0.2">
      <c r="A1872" s="413" t="s">
        <v>8750</v>
      </c>
      <c r="B1872" s="413" t="s">
        <v>1176</v>
      </c>
      <c r="C1872" s="412">
        <v>170.8</v>
      </c>
      <c r="D1872" s="412">
        <v>0</v>
      </c>
    </row>
    <row r="1873" spans="1:4" x14ac:dyDescent="0.2">
      <c r="A1873" s="413" t="s">
        <v>8751</v>
      </c>
      <c r="B1873" s="413" t="s">
        <v>1176</v>
      </c>
      <c r="C1873" s="412">
        <v>22.948</v>
      </c>
      <c r="D1873" s="412">
        <v>0</v>
      </c>
    </row>
    <row r="1874" spans="1:4" x14ac:dyDescent="0.2">
      <c r="A1874" s="413" t="s">
        <v>8752</v>
      </c>
      <c r="B1874" s="413" t="s">
        <v>1176</v>
      </c>
      <c r="C1874" s="412">
        <v>63.543999999999997</v>
      </c>
      <c r="D1874" s="412">
        <v>0</v>
      </c>
    </row>
    <row r="1875" spans="1:4" x14ac:dyDescent="0.2">
      <c r="A1875" s="413" t="s">
        <v>8753</v>
      </c>
      <c r="B1875" s="413" t="s">
        <v>1176</v>
      </c>
      <c r="C1875" s="412">
        <v>25.876000000000001</v>
      </c>
      <c r="D1875" s="412">
        <v>0</v>
      </c>
    </row>
    <row r="1876" spans="1:4" x14ac:dyDescent="0.2">
      <c r="A1876" s="413" t="s">
        <v>8754</v>
      </c>
      <c r="B1876" s="413" t="s">
        <v>1176</v>
      </c>
      <c r="C1876" s="412">
        <v>111.081</v>
      </c>
      <c r="D1876" s="412">
        <v>0</v>
      </c>
    </row>
    <row r="1877" spans="1:4" x14ac:dyDescent="0.2">
      <c r="A1877" s="413" t="s">
        <v>8755</v>
      </c>
      <c r="B1877" s="413" t="s">
        <v>1176</v>
      </c>
      <c r="C1877" s="412">
        <v>55.851999999999997</v>
      </c>
      <c r="D1877" s="412">
        <v>0</v>
      </c>
    </row>
    <row r="1878" spans="1:4" x14ac:dyDescent="0.2">
      <c r="A1878" s="413" t="s">
        <v>8756</v>
      </c>
      <c r="B1878" s="413" t="s">
        <v>1176</v>
      </c>
      <c r="C1878" s="412">
        <v>0</v>
      </c>
      <c r="D1878" s="412">
        <v>0</v>
      </c>
    </row>
    <row r="1879" spans="1:4" x14ac:dyDescent="0.2">
      <c r="A1879" s="413" t="s">
        <v>8757</v>
      </c>
      <c r="B1879" s="413" t="s">
        <v>1176</v>
      </c>
      <c r="C1879" s="412">
        <v>14.433</v>
      </c>
      <c r="D1879" s="412">
        <v>0</v>
      </c>
    </row>
    <row r="1880" spans="1:4" x14ac:dyDescent="0.2">
      <c r="A1880" s="413" t="s">
        <v>8758</v>
      </c>
      <c r="B1880" s="413" t="s">
        <v>1176</v>
      </c>
      <c r="C1880" s="412">
        <v>22.771000000000001</v>
      </c>
      <c r="D1880" s="412">
        <v>0</v>
      </c>
    </row>
    <row r="1881" spans="1:4" x14ac:dyDescent="0.2">
      <c r="A1881" s="413" t="s">
        <v>8759</v>
      </c>
      <c r="B1881" s="413" t="s">
        <v>1176</v>
      </c>
      <c r="C1881" s="412">
        <v>76.86</v>
      </c>
      <c r="D1881" s="412">
        <v>0</v>
      </c>
    </row>
    <row r="1882" spans="1:4" x14ac:dyDescent="0.2">
      <c r="A1882" s="413" t="s">
        <v>8760</v>
      </c>
      <c r="B1882" s="413" t="s">
        <v>1176</v>
      </c>
      <c r="C1882" s="412">
        <v>26.09</v>
      </c>
      <c r="D1882" s="412">
        <v>0</v>
      </c>
    </row>
    <row r="1883" spans="1:4" x14ac:dyDescent="0.2">
      <c r="A1883" s="413" t="s">
        <v>8761</v>
      </c>
      <c r="B1883" s="413" t="s">
        <v>1176</v>
      </c>
      <c r="C1883" s="412">
        <v>35.258000000000003</v>
      </c>
      <c r="D1883" s="412">
        <v>0</v>
      </c>
    </row>
    <row r="1884" spans="1:4" x14ac:dyDescent="0.2">
      <c r="A1884" s="413" t="s">
        <v>8762</v>
      </c>
      <c r="B1884" s="413" t="s">
        <v>1176</v>
      </c>
      <c r="C1884" s="412">
        <v>53.600999999999999</v>
      </c>
      <c r="D1884" s="412">
        <v>0</v>
      </c>
    </row>
    <row r="1885" spans="1:4" x14ac:dyDescent="0.2">
      <c r="A1885" s="413" t="s">
        <v>8763</v>
      </c>
      <c r="B1885" s="413" t="s">
        <v>1176</v>
      </c>
      <c r="C1885" s="412">
        <v>154.03100000000001</v>
      </c>
      <c r="D1885" s="412">
        <v>0</v>
      </c>
    </row>
    <row r="1886" spans="1:4" x14ac:dyDescent="0.2">
      <c r="A1886" s="413" t="s">
        <v>8764</v>
      </c>
      <c r="B1886" s="413" t="s">
        <v>1176</v>
      </c>
      <c r="C1886" s="412">
        <v>164.249</v>
      </c>
      <c r="D1886" s="412">
        <v>0</v>
      </c>
    </row>
    <row r="1887" spans="1:4" x14ac:dyDescent="0.2">
      <c r="A1887" s="413" t="s">
        <v>8765</v>
      </c>
      <c r="B1887" s="413" t="s">
        <v>1176</v>
      </c>
      <c r="C1887" s="412">
        <v>32.024999999999999</v>
      </c>
      <c r="D1887" s="412">
        <v>0</v>
      </c>
    </row>
    <row r="1888" spans="1:4" x14ac:dyDescent="0.2">
      <c r="A1888" s="413" t="s">
        <v>8766</v>
      </c>
      <c r="B1888" s="413" t="s">
        <v>1176</v>
      </c>
      <c r="C1888" s="412">
        <v>20.289000000000001</v>
      </c>
      <c r="D1888" s="412">
        <v>0</v>
      </c>
    </row>
    <row r="1889" spans="1:4" x14ac:dyDescent="0.2">
      <c r="A1889" s="413" t="s">
        <v>8767</v>
      </c>
      <c r="B1889" s="413" t="s">
        <v>1176</v>
      </c>
      <c r="C1889" s="412">
        <v>48.593000000000004</v>
      </c>
      <c r="D1889" s="412">
        <v>0</v>
      </c>
    </row>
    <row r="1890" spans="1:4" x14ac:dyDescent="0.2">
      <c r="A1890" s="413" t="s">
        <v>8768</v>
      </c>
      <c r="B1890" s="413" t="s">
        <v>1176</v>
      </c>
      <c r="C1890" s="412">
        <v>33.085999999999999</v>
      </c>
      <c r="D1890" s="412">
        <v>0</v>
      </c>
    </row>
    <row r="1891" spans="1:4" x14ac:dyDescent="0.2">
      <c r="A1891" s="413" t="s">
        <v>8769</v>
      </c>
      <c r="B1891" s="413" t="s">
        <v>1176</v>
      </c>
      <c r="C1891" s="412">
        <v>27.364999999999998</v>
      </c>
      <c r="D1891" s="412">
        <v>0</v>
      </c>
    </row>
    <row r="1892" spans="1:4" x14ac:dyDescent="0.2">
      <c r="A1892" s="413" t="s">
        <v>8770</v>
      </c>
      <c r="B1892" s="413" t="s">
        <v>1176</v>
      </c>
      <c r="C1892" s="412">
        <v>18.032</v>
      </c>
      <c r="D1892" s="412">
        <v>0</v>
      </c>
    </row>
    <row r="1893" spans="1:4" x14ac:dyDescent="0.2">
      <c r="A1893" s="413" t="s">
        <v>8771</v>
      </c>
      <c r="B1893" s="413" t="s">
        <v>1176</v>
      </c>
      <c r="C1893" s="412">
        <v>48.994999999999997</v>
      </c>
      <c r="D1893" s="412">
        <v>0</v>
      </c>
    </row>
    <row r="1894" spans="1:4" x14ac:dyDescent="0.2">
      <c r="A1894" s="413" t="s">
        <v>8772</v>
      </c>
      <c r="B1894" s="413" t="s">
        <v>1176</v>
      </c>
      <c r="C1894" s="412">
        <v>41.564999999999998</v>
      </c>
      <c r="D1894" s="412">
        <v>0</v>
      </c>
    </row>
    <row r="1895" spans="1:4" x14ac:dyDescent="0.2">
      <c r="A1895" s="413" t="s">
        <v>8773</v>
      </c>
      <c r="B1895" s="413" t="s">
        <v>1174</v>
      </c>
      <c r="C1895" s="412">
        <v>131.49299999999999</v>
      </c>
      <c r="D1895" s="412">
        <v>0</v>
      </c>
    </row>
    <row r="1896" spans="1:4" x14ac:dyDescent="0.2">
      <c r="A1896" s="413" t="s">
        <v>8774</v>
      </c>
      <c r="B1896" s="413" t="s">
        <v>1176</v>
      </c>
      <c r="C1896" s="412">
        <v>43.859000000000002</v>
      </c>
      <c r="D1896" s="412">
        <v>0</v>
      </c>
    </row>
    <row r="1897" spans="1:4" x14ac:dyDescent="0.2">
      <c r="A1897" s="413" t="s">
        <v>8775</v>
      </c>
      <c r="B1897" s="413" t="s">
        <v>1176</v>
      </c>
      <c r="C1897" s="412">
        <v>20.428999999999998</v>
      </c>
      <c r="D1897" s="412">
        <v>0</v>
      </c>
    </row>
    <row r="1898" spans="1:4" x14ac:dyDescent="0.2">
      <c r="A1898" s="413" t="s">
        <v>8776</v>
      </c>
      <c r="B1898" s="413" t="s">
        <v>1176</v>
      </c>
      <c r="C1898" s="412">
        <v>31.292999999999999</v>
      </c>
      <c r="D1898" s="412">
        <v>0</v>
      </c>
    </row>
    <row r="1899" spans="1:4" x14ac:dyDescent="0.2">
      <c r="A1899" s="413" t="s">
        <v>8777</v>
      </c>
      <c r="B1899" s="413" t="s">
        <v>1176</v>
      </c>
      <c r="C1899" s="412">
        <v>37.57</v>
      </c>
      <c r="D1899" s="412">
        <v>0</v>
      </c>
    </row>
    <row r="1900" spans="1:4" x14ac:dyDescent="0.2">
      <c r="A1900" s="413" t="s">
        <v>8778</v>
      </c>
      <c r="B1900" s="413" t="s">
        <v>1176</v>
      </c>
      <c r="C1900" s="412">
        <v>11.279</v>
      </c>
      <c r="D1900" s="412">
        <v>0</v>
      </c>
    </row>
    <row r="1901" spans="1:4" x14ac:dyDescent="0.2">
      <c r="A1901" s="413" t="s">
        <v>8779</v>
      </c>
      <c r="B1901" s="413" t="s">
        <v>1176</v>
      </c>
      <c r="C1901" s="412">
        <v>65.715000000000003</v>
      </c>
      <c r="D1901" s="412">
        <v>0</v>
      </c>
    </row>
    <row r="1902" spans="1:4" x14ac:dyDescent="0.2">
      <c r="A1902" s="413" t="s">
        <v>8780</v>
      </c>
      <c r="B1902" s="413" t="s">
        <v>1176</v>
      </c>
      <c r="C1902" s="412">
        <v>22.265000000000001</v>
      </c>
      <c r="D1902" s="412">
        <v>0</v>
      </c>
    </row>
    <row r="1903" spans="1:4" x14ac:dyDescent="0.2">
      <c r="A1903" s="413" t="s">
        <v>8781</v>
      </c>
      <c r="B1903" s="413" t="s">
        <v>1176</v>
      </c>
      <c r="C1903" s="412">
        <v>31.879000000000001</v>
      </c>
      <c r="D1903" s="412">
        <v>0</v>
      </c>
    </row>
    <row r="1904" spans="1:4" x14ac:dyDescent="0.2">
      <c r="A1904" s="413" t="s">
        <v>8782</v>
      </c>
      <c r="B1904" s="413" t="s">
        <v>1176</v>
      </c>
      <c r="C1904" s="412">
        <v>58.353000000000002</v>
      </c>
      <c r="D1904" s="412">
        <v>0</v>
      </c>
    </row>
    <row r="1905" spans="1:4" x14ac:dyDescent="0.2">
      <c r="A1905" s="413" t="s">
        <v>8783</v>
      </c>
      <c r="B1905" s="413" t="s">
        <v>1176</v>
      </c>
      <c r="C1905" s="412">
        <v>54.820999999999998</v>
      </c>
      <c r="D1905" s="412">
        <v>0</v>
      </c>
    </row>
    <row r="1906" spans="1:4" x14ac:dyDescent="0.2">
      <c r="A1906" s="413" t="s">
        <v>8784</v>
      </c>
      <c r="B1906" s="413" t="s">
        <v>1176</v>
      </c>
      <c r="C1906" s="412">
        <v>12.035</v>
      </c>
      <c r="D1906" s="412">
        <v>0</v>
      </c>
    </row>
    <row r="1907" spans="1:4" x14ac:dyDescent="0.2">
      <c r="A1907" s="413" t="s">
        <v>8785</v>
      </c>
      <c r="B1907" s="413" t="s">
        <v>1176</v>
      </c>
      <c r="C1907" s="412">
        <v>30.797999999999998</v>
      </c>
      <c r="D1907" s="412">
        <v>0</v>
      </c>
    </row>
    <row r="1908" spans="1:4" x14ac:dyDescent="0.2">
      <c r="A1908" s="413" t="s">
        <v>8786</v>
      </c>
      <c r="B1908" s="413" t="s">
        <v>1176</v>
      </c>
      <c r="C1908" s="412">
        <v>32.183999999999997</v>
      </c>
      <c r="D1908" s="412">
        <v>0</v>
      </c>
    </row>
    <row r="1909" spans="1:4" x14ac:dyDescent="0.2">
      <c r="A1909" s="413" t="s">
        <v>8787</v>
      </c>
      <c r="B1909" s="413" t="s">
        <v>1176</v>
      </c>
      <c r="C1909" s="412">
        <v>91.793000000000006</v>
      </c>
      <c r="D1909" s="412">
        <v>0</v>
      </c>
    </row>
    <row r="1910" spans="1:4" x14ac:dyDescent="0.2">
      <c r="A1910" s="413" t="s">
        <v>8788</v>
      </c>
      <c r="B1910" s="413" t="s">
        <v>1176</v>
      </c>
      <c r="C1910" s="412">
        <v>35.691000000000003</v>
      </c>
      <c r="D1910" s="412">
        <v>0</v>
      </c>
    </row>
    <row r="1911" spans="1:4" x14ac:dyDescent="0.2">
      <c r="A1911" s="413" t="s">
        <v>8789</v>
      </c>
      <c r="B1911" s="413" t="s">
        <v>1176</v>
      </c>
      <c r="C1911" s="412">
        <v>16.22</v>
      </c>
      <c r="D1911" s="412">
        <v>0</v>
      </c>
    </row>
    <row r="1912" spans="1:4" x14ac:dyDescent="0.2">
      <c r="A1912" s="413" t="s">
        <v>8790</v>
      </c>
      <c r="B1912" s="413" t="s">
        <v>1176</v>
      </c>
      <c r="C1912" s="412">
        <v>26.870999999999999</v>
      </c>
      <c r="D1912" s="412">
        <v>0</v>
      </c>
    </row>
    <row r="1913" spans="1:4" x14ac:dyDescent="0.2">
      <c r="A1913" s="413" t="s">
        <v>8791</v>
      </c>
      <c r="B1913" s="413" t="s">
        <v>1176</v>
      </c>
      <c r="C1913" s="412">
        <v>32.692</v>
      </c>
      <c r="D1913" s="412">
        <v>0</v>
      </c>
    </row>
    <row r="1914" spans="1:4" x14ac:dyDescent="0.2">
      <c r="A1914" s="413" t="s">
        <v>8792</v>
      </c>
      <c r="B1914" s="413" t="s">
        <v>1176</v>
      </c>
      <c r="C1914" s="412">
        <v>32.793999999999997</v>
      </c>
      <c r="D1914" s="412">
        <v>0</v>
      </c>
    </row>
    <row r="1915" spans="1:4" x14ac:dyDescent="0.2">
      <c r="A1915" s="413" t="s">
        <v>8793</v>
      </c>
      <c r="B1915" s="413" t="s">
        <v>1176</v>
      </c>
      <c r="C1915" s="412">
        <v>21.228000000000002</v>
      </c>
      <c r="D1915" s="412">
        <v>0</v>
      </c>
    </row>
    <row r="1916" spans="1:4" x14ac:dyDescent="0.2">
      <c r="A1916" s="413" t="s">
        <v>8794</v>
      </c>
      <c r="B1916" s="413" t="s">
        <v>1176</v>
      </c>
      <c r="C1916" s="412">
        <v>24.643999999999998</v>
      </c>
      <c r="D1916" s="412">
        <v>0</v>
      </c>
    </row>
    <row r="1917" spans="1:4" x14ac:dyDescent="0.2">
      <c r="A1917" s="413" t="s">
        <v>8795</v>
      </c>
      <c r="B1917" s="413" t="s">
        <v>1176</v>
      </c>
      <c r="C1917" s="412">
        <v>47.274999999999999</v>
      </c>
      <c r="D1917" s="412">
        <v>0</v>
      </c>
    </row>
    <row r="1918" spans="1:4" x14ac:dyDescent="0.2">
      <c r="A1918" s="413" t="s">
        <v>8796</v>
      </c>
      <c r="B1918" s="413" t="s">
        <v>1176</v>
      </c>
      <c r="C1918" s="412">
        <v>0</v>
      </c>
      <c r="D1918" s="412">
        <v>0</v>
      </c>
    </row>
    <row r="1919" spans="1:4" x14ac:dyDescent="0.2">
      <c r="A1919" s="413" t="s">
        <v>8797</v>
      </c>
      <c r="B1919" s="413" t="s">
        <v>1176</v>
      </c>
      <c r="C1919" s="412">
        <v>33.183999999999997</v>
      </c>
      <c r="D1919" s="412">
        <v>0</v>
      </c>
    </row>
    <row r="1920" spans="1:4" x14ac:dyDescent="0.2">
      <c r="A1920" s="413" t="s">
        <v>8798</v>
      </c>
      <c r="B1920" s="413" t="s">
        <v>1176</v>
      </c>
      <c r="C1920" s="412">
        <v>49.281999999999996</v>
      </c>
      <c r="D1920" s="412">
        <v>0</v>
      </c>
    </row>
    <row r="1921" spans="1:4" x14ac:dyDescent="0.2">
      <c r="A1921" s="413" t="s">
        <v>8799</v>
      </c>
      <c r="B1921" s="413" t="s">
        <v>1176</v>
      </c>
      <c r="C1921" s="412">
        <v>49.38</v>
      </c>
      <c r="D1921" s="412">
        <v>0</v>
      </c>
    </row>
    <row r="1922" spans="1:4" x14ac:dyDescent="0.2">
      <c r="A1922" s="413" t="s">
        <v>8800</v>
      </c>
      <c r="B1922" s="413" t="s">
        <v>1176</v>
      </c>
      <c r="C1922" s="412">
        <v>47.128999999999998</v>
      </c>
      <c r="D1922" s="412">
        <v>0</v>
      </c>
    </row>
    <row r="1923" spans="1:4" x14ac:dyDescent="0.2">
      <c r="A1923" s="413" t="s">
        <v>8801</v>
      </c>
      <c r="B1923" s="413" t="s">
        <v>1176</v>
      </c>
      <c r="C1923" s="412">
        <v>24.559000000000001</v>
      </c>
      <c r="D1923" s="412">
        <v>0</v>
      </c>
    </row>
    <row r="1924" spans="1:4" x14ac:dyDescent="0.2">
      <c r="A1924" s="413" t="s">
        <v>8802</v>
      </c>
      <c r="B1924" s="413" t="s">
        <v>1176</v>
      </c>
      <c r="C1924" s="412">
        <v>61.658999999999999</v>
      </c>
      <c r="D1924" s="412">
        <v>0</v>
      </c>
    </row>
    <row r="1925" spans="1:4" x14ac:dyDescent="0.2">
      <c r="A1925" s="413" t="s">
        <v>8803</v>
      </c>
      <c r="B1925" s="413" t="s">
        <v>1176</v>
      </c>
      <c r="C1925" s="412">
        <v>90.018000000000001</v>
      </c>
      <c r="D1925" s="412">
        <v>0</v>
      </c>
    </row>
    <row r="1926" spans="1:4" x14ac:dyDescent="0.2">
      <c r="A1926" s="413" t="s">
        <v>8804</v>
      </c>
      <c r="B1926" s="413" t="s">
        <v>1176</v>
      </c>
      <c r="C1926" s="412">
        <v>21.972000000000001</v>
      </c>
      <c r="D1926" s="412">
        <v>0</v>
      </c>
    </row>
    <row r="1927" spans="1:4" x14ac:dyDescent="0.2">
      <c r="A1927" s="413" t="s">
        <v>8805</v>
      </c>
      <c r="B1927" s="413" t="s">
        <v>1176</v>
      </c>
      <c r="C1927" s="412">
        <v>57.249000000000002</v>
      </c>
      <c r="D1927" s="412">
        <v>0</v>
      </c>
    </row>
    <row r="1928" spans="1:4" x14ac:dyDescent="0.2">
      <c r="A1928" s="413" t="s">
        <v>8806</v>
      </c>
      <c r="B1928" s="413" t="s">
        <v>1176</v>
      </c>
      <c r="C1928" s="412">
        <v>54.29</v>
      </c>
      <c r="D1928" s="412">
        <v>0</v>
      </c>
    </row>
    <row r="1929" spans="1:4" x14ac:dyDescent="0.2">
      <c r="A1929" s="413" t="s">
        <v>8807</v>
      </c>
      <c r="B1929" s="413" t="s">
        <v>225</v>
      </c>
      <c r="C1929" s="412">
        <v>8.6319999999999997</v>
      </c>
      <c r="D1929" s="412">
        <v>0</v>
      </c>
    </row>
    <row r="1930" spans="1:4" x14ac:dyDescent="0.2">
      <c r="A1930" s="413" t="s">
        <v>8808</v>
      </c>
      <c r="B1930" s="413" t="s">
        <v>1176</v>
      </c>
      <c r="C1930" s="412">
        <v>10.34</v>
      </c>
      <c r="D1930" s="412">
        <v>0</v>
      </c>
    </row>
    <row r="1931" spans="1:4" x14ac:dyDescent="0.2">
      <c r="A1931" s="413" t="s">
        <v>8809</v>
      </c>
      <c r="B1931" s="413" t="s">
        <v>1176</v>
      </c>
      <c r="C1931" s="412">
        <v>19.477</v>
      </c>
      <c r="D1931" s="412">
        <v>0</v>
      </c>
    </row>
    <row r="1932" spans="1:4" x14ac:dyDescent="0.2">
      <c r="A1932" s="413" t="s">
        <v>8810</v>
      </c>
      <c r="B1932" s="413" t="s">
        <v>1176</v>
      </c>
      <c r="C1932" s="412">
        <v>19.184999999999999</v>
      </c>
      <c r="D1932" s="412">
        <v>0</v>
      </c>
    </row>
    <row r="1933" spans="1:4" x14ac:dyDescent="0.2">
      <c r="A1933" s="413" t="s">
        <v>8811</v>
      </c>
      <c r="B1933" s="413" t="s">
        <v>1176</v>
      </c>
      <c r="C1933" s="412">
        <v>35.380000000000003</v>
      </c>
      <c r="D1933" s="412">
        <v>0</v>
      </c>
    </row>
    <row r="1934" spans="1:4" x14ac:dyDescent="0.2">
      <c r="A1934" s="413" t="s">
        <v>8812</v>
      </c>
      <c r="B1934" s="413" t="s">
        <v>1176</v>
      </c>
      <c r="C1934" s="412">
        <v>245.89699999999999</v>
      </c>
      <c r="D1934" s="412">
        <v>0</v>
      </c>
    </row>
    <row r="1935" spans="1:4" x14ac:dyDescent="0.2">
      <c r="A1935" s="413" t="s">
        <v>8813</v>
      </c>
      <c r="B1935" s="413" t="s">
        <v>1176</v>
      </c>
      <c r="C1935" s="412">
        <v>60.283000000000001</v>
      </c>
      <c r="D1935" s="412">
        <v>0</v>
      </c>
    </row>
    <row r="1936" spans="1:4" x14ac:dyDescent="0.2">
      <c r="A1936" s="413" t="s">
        <v>8814</v>
      </c>
      <c r="B1936" s="413" t="s">
        <v>1176</v>
      </c>
      <c r="C1936" s="412">
        <v>35.24</v>
      </c>
      <c r="D1936" s="412">
        <v>0</v>
      </c>
    </row>
    <row r="1937" spans="1:4" x14ac:dyDescent="0.2">
      <c r="A1937" s="413" t="s">
        <v>8815</v>
      </c>
      <c r="B1937" s="413" t="s">
        <v>1176</v>
      </c>
      <c r="C1937" s="412">
        <v>8.4610000000000003</v>
      </c>
      <c r="D1937" s="412">
        <v>0</v>
      </c>
    </row>
    <row r="1938" spans="1:4" x14ac:dyDescent="0.2">
      <c r="A1938" s="413" t="s">
        <v>8816</v>
      </c>
      <c r="B1938" s="413" t="s">
        <v>1176</v>
      </c>
      <c r="C1938" s="412">
        <v>80.007999999999996</v>
      </c>
      <c r="D1938" s="412">
        <v>0</v>
      </c>
    </row>
    <row r="1939" spans="1:4" x14ac:dyDescent="0.2">
      <c r="A1939" s="413" t="s">
        <v>8817</v>
      </c>
      <c r="B1939" s="413" t="s">
        <v>1176</v>
      </c>
      <c r="C1939" s="412">
        <v>88.974999999999994</v>
      </c>
      <c r="D1939" s="412">
        <v>0</v>
      </c>
    </row>
    <row r="1940" spans="1:4" x14ac:dyDescent="0.2">
      <c r="A1940" s="413" t="s">
        <v>8818</v>
      </c>
      <c r="B1940" s="413" t="s">
        <v>225</v>
      </c>
      <c r="C1940" s="412">
        <v>29.853000000000002</v>
      </c>
      <c r="D1940" s="412">
        <v>0</v>
      </c>
    </row>
    <row r="1941" spans="1:4" x14ac:dyDescent="0.2">
      <c r="A1941" s="413" t="s">
        <v>8819</v>
      </c>
      <c r="B1941" s="413" t="s">
        <v>1176</v>
      </c>
      <c r="C1941" s="412">
        <v>57.688000000000002</v>
      </c>
      <c r="D1941" s="412">
        <v>0</v>
      </c>
    </row>
    <row r="1942" spans="1:4" x14ac:dyDescent="0.2">
      <c r="A1942" s="413" t="s">
        <v>8820</v>
      </c>
      <c r="B1942" s="413" t="s">
        <v>1176</v>
      </c>
      <c r="C1942" s="412">
        <v>26.285</v>
      </c>
      <c r="D1942" s="412">
        <v>0</v>
      </c>
    </row>
    <row r="1943" spans="1:4" x14ac:dyDescent="0.2">
      <c r="A1943" s="413" t="s">
        <v>8821</v>
      </c>
      <c r="B1943" s="413" t="s">
        <v>1176</v>
      </c>
      <c r="C1943" s="412">
        <v>95.718999999999994</v>
      </c>
      <c r="D1943" s="412">
        <v>0</v>
      </c>
    </row>
    <row r="1944" spans="1:4" x14ac:dyDescent="0.2">
      <c r="A1944" s="413" t="s">
        <v>8822</v>
      </c>
      <c r="B1944" s="413" t="s">
        <v>1176</v>
      </c>
      <c r="C1944" s="412">
        <v>35.031999999999996</v>
      </c>
      <c r="D1944" s="412">
        <v>0</v>
      </c>
    </row>
    <row r="1945" spans="1:4" x14ac:dyDescent="0.2">
      <c r="A1945" s="413" t="s">
        <v>8823</v>
      </c>
      <c r="B1945" s="413" t="s">
        <v>1176</v>
      </c>
      <c r="C1945" s="412">
        <v>58.212000000000003</v>
      </c>
      <c r="D1945" s="412">
        <v>0</v>
      </c>
    </row>
    <row r="1946" spans="1:4" x14ac:dyDescent="0.2">
      <c r="A1946" s="413" t="s">
        <v>8824</v>
      </c>
      <c r="B1946" s="413" t="s">
        <v>1176</v>
      </c>
      <c r="C1946" s="412">
        <v>24.638000000000002</v>
      </c>
      <c r="D1946" s="412">
        <v>0</v>
      </c>
    </row>
    <row r="1947" spans="1:4" x14ac:dyDescent="0.2">
      <c r="A1947" s="413" t="s">
        <v>8825</v>
      </c>
      <c r="B1947" s="413" t="s">
        <v>1176</v>
      </c>
      <c r="C1947" s="412">
        <v>22.875</v>
      </c>
      <c r="D1947" s="412">
        <v>0</v>
      </c>
    </row>
    <row r="1948" spans="1:4" x14ac:dyDescent="0.2">
      <c r="A1948" s="413" t="s">
        <v>8826</v>
      </c>
      <c r="B1948" s="413" t="s">
        <v>1176</v>
      </c>
      <c r="C1948" s="412">
        <v>35.069000000000003</v>
      </c>
      <c r="D1948" s="412">
        <v>0</v>
      </c>
    </row>
    <row r="1949" spans="1:4" x14ac:dyDescent="0.2">
      <c r="A1949" s="413" t="s">
        <v>8827</v>
      </c>
      <c r="B1949" s="413" t="s">
        <v>1176</v>
      </c>
      <c r="C1949" s="412">
        <v>37.991</v>
      </c>
      <c r="D1949" s="412">
        <v>0</v>
      </c>
    </row>
    <row r="1950" spans="1:4" x14ac:dyDescent="0.2">
      <c r="A1950" s="413" t="s">
        <v>8828</v>
      </c>
      <c r="B1950" s="413" t="s">
        <v>1176</v>
      </c>
      <c r="C1950" s="412">
        <v>32.555999999999997</v>
      </c>
      <c r="D1950" s="412">
        <v>0</v>
      </c>
    </row>
    <row r="1951" spans="1:4" x14ac:dyDescent="0.2">
      <c r="A1951" s="413" t="s">
        <v>8829</v>
      </c>
      <c r="B1951" s="413" t="s">
        <v>1176</v>
      </c>
      <c r="C1951" s="412">
        <v>23.460999999999999</v>
      </c>
      <c r="D1951" s="412">
        <v>0</v>
      </c>
    </row>
    <row r="1952" spans="1:4" x14ac:dyDescent="0.2">
      <c r="A1952" s="413" t="s">
        <v>8830</v>
      </c>
      <c r="B1952" s="413" t="s">
        <v>1176</v>
      </c>
      <c r="C1952" s="412">
        <v>94.16</v>
      </c>
      <c r="D1952" s="412">
        <v>0</v>
      </c>
    </row>
    <row r="1953" spans="1:4" x14ac:dyDescent="0.2">
      <c r="A1953" s="413" t="s">
        <v>8831</v>
      </c>
      <c r="B1953" s="413" t="s">
        <v>1176</v>
      </c>
      <c r="C1953" s="412">
        <v>57.468000000000004</v>
      </c>
      <c r="D1953" s="412">
        <v>0</v>
      </c>
    </row>
    <row r="1954" spans="1:4" x14ac:dyDescent="0.2">
      <c r="A1954" s="413" t="s">
        <v>8832</v>
      </c>
      <c r="B1954" s="413" t="s">
        <v>225</v>
      </c>
      <c r="C1954" s="412">
        <v>38.375</v>
      </c>
      <c r="D1954" s="412">
        <v>0</v>
      </c>
    </row>
    <row r="1955" spans="1:4" x14ac:dyDescent="0.2">
      <c r="A1955" s="413" t="s">
        <v>8833</v>
      </c>
      <c r="B1955" s="413" t="s">
        <v>1176</v>
      </c>
      <c r="C1955" s="412">
        <v>30.47</v>
      </c>
      <c r="D1955" s="412">
        <v>0</v>
      </c>
    </row>
    <row r="1956" spans="1:4" x14ac:dyDescent="0.2">
      <c r="A1956" s="413" t="s">
        <v>8834</v>
      </c>
      <c r="B1956" s="413" t="s">
        <v>1176</v>
      </c>
      <c r="C1956" s="412">
        <v>18.343</v>
      </c>
      <c r="D1956" s="412">
        <v>0</v>
      </c>
    </row>
    <row r="1957" spans="1:4" x14ac:dyDescent="0.2">
      <c r="A1957" s="413" t="s">
        <v>8835</v>
      </c>
      <c r="B1957" s="413" t="s">
        <v>1176</v>
      </c>
      <c r="C1957" s="412">
        <v>61.975999999999999</v>
      </c>
      <c r="D1957" s="412">
        <v>0</v>
      </c>
    </row>
    <row r="1958" spans="1:4" x14ac:dyDescent="0.2">
      <c r="A1958" s="413" t="s">
        <v>8836</v>
      </c>
      <c r="B1958" s="413" t="s">
        <v>1176</v>
      </c>
      <c r="C1958" s="412">
        <v>53.978999999999999</v>
      </c>
      <c r="D1958" s="412">
        <v>0</v>
      </c>
    </row>
    <row r="1959" spans="1:4" x14ac:dyDescent="0.2">
      <c r="A1959" s="413" t="s">
        <v>8837</v>
      </c>
      <c r="B1959" s="413" t="s">
        <v>1176</v>
      </c>
      <c r="C1959" s="412">
        <v>75.944999999999993</v>
      </c>
      <c r="D1959" s="412">
        <v>0</v>
      </c>
    </row>
    <row r="1960" spans="1:4" x14ac:dyDescent="0.2">
      <c r="A1960" s="413" t="s">
        <v>8838</v>
      </c>
      <c r="B1960" s="413" t="s">
        <v>1176</v>
      </c>
      <c r="C1960" s="412">
        <v>49.965000000000003</v>
      </c>
      <c r="D1960" s="412">
        <v>0</v>
      </c>
    </row>
    <row r="1961" spans="1:4" x14ac:dyDescent="0.2">
      <c r="A1961" s="413" t="s">
        <v>8839</v>
      </c>
      <c r="B1961" s="413" t="s">
        <v>1176</v>
      </c>
      <c r="C1961" s="412">
        <v>25.699000000000002</v>
      </c>
      <c r="D1961" s="412">
        <v>0</v>
      </c>
    </row>
    <row r="1962" spans="1:4" x14ac:dyDescent="0.2">
      <c r="A1962" s="413" t="s">
        <v>8840</v>
      </c>
      <c r="B1962" s="413" t="s">
        <v>1176</v>
      </c>
      <c r="C1962" s="412">
        <v>27.908000000000001</v>
      </c>
      <c r="D1962" s="412">
        <v>0</v>
      </c>
    </row>
    <row r="1963" spans="1:4" x14ac:dyDescent="0.2">
      <c r="A1963" s="413" t="s">
        <v>8841</v>
      </c>
      <c r="B1963" s="413" t="s">
        <v>1176</v>
      </c>
      <c r="C1963" s="412">
        <v>33.122999999999998</v>
      </c>
      <c r="D1963" s="412">
        <v>0</v>
      </c>
    </row>
    <row r="1964" spans="1:4" x14ac:dyDescent="0.2">
      <c r="A1964" s="413" t="s">
        <v>8842</v>
      </c>
      <c r="B1964" s="413" t="s">
        <v>1176</v>
      </c>
      <c r="C1964" s="412">
        <v>152.28700000000001</v>
      </c>
      <c r="D1964" s="412">
        <v>0</v>
      </c>
    </row>
    <row r="1965" spans="1:4" x14ac:dyDescent="0.2">
      <c r="A1965" s="413" t="s">
        <v>8843</v>
      </c>
      <c r="B1965" s="413" t="s">
        <v>1176</v>
      </c>
      <c r="C1965" s="412">
        <v>28.986999999999998</v>
      </c>
      <c r="D1965" s="412">
        <v>0</v>
      </c>
    </row>
    <row r="1966" spans="1:4" x14ac:dyDescent="0.2">
      <c r="A1966" s="413" t="s">
        <v>8844</v>
      </c>
      <c r="B1966" s="413" t="s">
        <v>1176</v>
      </c>
      <c r="C1966" s="412">
        <v>31.286999999999999</v>
      </c>
      <c r="D1966" s="412">
        <v>0</v>
      </c>
    </row>
    <row r="1967" spans="1:4" x14ac:dyDescent="0.2">
      <c r="A1967" s="413" t="s">
        <v>8845</v>
      </c>
      <c r="B1967" s="413" t="s">
        <v>1176</v>
      </c>
      <c r="C1967" s="412">
        <v>40.442999999999998</v>
      </c>
      <c r="D1967" s="412">
        <v>0</v>
      </c>
    </row>
    <row r="1968" spans="1:4" x14ac:dyDescent="0.2">
      <c r="A1968" s="413" t="s">
        <v>8846</v>
      </c>
      <c r="B1968" s="413" t="s">
        <v>1176</v>
      </c>
      <c r="C1968" s="412">
        <v>83.253</v>
      </c>
      <c r="D1968" s="412">
        <v>0</v>
      </c>
    </row>
    <row r="1969" spans="1:4" x14ac:dyDescent="0.2">
      <c r="A1969" s="413" t="s">
        <v>8847</v>
      </c>
      <c r="B1969" s="413" t="s">
        <v>1176</v>
      </c>
      <c r="C1969" s="412">
        <v>20.093</v>
      </c>
      <c r="D1969" s="412">
        <v>0</v>
      </c>
    </row>
    <row r="1970" spans="1:4" x14ac:dyDescent="0.2">
      <c r="A1970" s="413" t="s">
        <v>8848</v>
      </c>
      <c r="B1970" s="413" t="s">
        <v>1176</v>
      </c>
      <c r="C1970" s="412">
        <v>142.673</v>
      </c>
      <c r="D1970" s="412">
        <v>0</v>
      </c>
    </row>
    <row r="1971" spans="1:4" x14ac:dyDescent="0.2">
      <c r="A1971" s="413" t="s">
        <v>8849</v>
      </c>
      <c r="B1971" s="413" t="s">
        <v>1176</v>
      </c>
      <c r="C1971" s="412">
        <v>179.74299999999999</v>
      </c>
      <c r="D1971" s="412">
        <v>0</v>
      </c>
    </row>
    <row r="1972" spans="1:4" x14ac:dyDescent="0.2">
      <c r="A1972" s="413" t="s">
        <v>8850</v>
      </c>
      <c r="B1972" s="413" t="s">
        <v>1176</v>
      </c>
      <c r="C1972" s="412">
        <v>33.19</v>
      </c>
      <c r="D1972" s="412">
        <v>0</v>
      </c>
    </row>
    <row r="1973" spans="1:4" x14ac:dyDescent="0.2">
      <c r="A1973" s="413" t="s">
        <v>8851</v>
      </c>
      <c r="B1973" s="413" t="s">
        <v>1176</v>
      </c>
      <c r="C1973" s="412">
        <v>98.613</v>
      </c>
      <c r="D1973" s="412">
        <v>0</v>
      </c>
    </row>
    <row r="1974" spans="1:4" x14ac:dyDescent="0.2">
      <c r="A1974" s="413" t="s">
        <v>8852</v>
      </c>
      <c r="B1974" s="413" t="s">
        <v>1176</v>
      </c>
      <c r="C1974" s="412">
        <v>200.25700000000001</v>
      </c>
      <c r="D1974" s="412">
        <v>0</v>
      </c>
    </row>
    <row r="1975" spans="1:4" x14ac:dyDescent="0.2">
      <c r="A1975" s="413" t="s">
        <v>8853</v>
      </c>
      <c r="B1975" s="413" t="s">
        <v>1176</v>
      </c>
      <c r="C1975" s="412">
        <v>55.893999999999998</v>
      </c>
      <c r="D1975" s="412">
        <v>0</v>
      </c>
    </row>
    <row r="1976" spans="1:4" x14ac:dyDescent="0.2">
      <c r="A1976" s="413" t="s">
        <v>8854</v>
      </c>
      <c r="B1976" s="413" t="s">
        <v>1176</v>
      </c>
      <c r="C1976" s="412">
        <v>98.593999999999994</v>
      </c>
      <c r="D1976" s="412">
        <v>0</v>
      </c>
    </row>
    <row r="1977" spans="1:4" x14ac:dyDescent="0.2">
      <c r="A1977" s="413" t="s">
        <v>8855</v>
      </c>
      <c r="B1977" s="413" t="s">
        <v>1176</v>
      </c>
      <c r="C1977" s="412">
        <v>32.762999999999998</v>
      </c>
      <c r="D1977" s="412">
        <v>0</v>
      </c>
    </row>
    <row r="1978" spans="1:4" x14ac:dyDescent="0.2">
      <c r="A1978" s="413" t="s">
        <v>8856</v>
      </c>
      <c r="B1978" s="413" t="s">
        <v>1176</v>
      </c>
      <c r="C1978" s="412">
        <v>36.637</v>
      </c>
      <c r="D1978" s="412">
        <v>0</v>
      </c>
    </row>
    <row r="1979" spans="1:4" x14ac:dyDescent="0.2">
      <c r="A1979" s="413" t="s">
        <v>8857</v>
      </c>
      <c r="B1979" s="413" t="s">
        <v>1176</v>
      </c>
      <c r="C1979" s="412">
        <v>0</v>
      </c>
      <c r="D1979" s="412">
        <v>0</v>
      </c>
    </row>
    <row r="1980" spans="1:4" x14ac:dyDescent="0.2">
      <c r="A1980" s="413" t="s">
        <v>8858</v>
      </c>
      <c r="B1980" s="413" t="s">
        <v>1176</v>
      </c>
      <c r="C1980" s="412">
        <v>106.75</v>
      </c>
      <c r="D1980" s="412">
        <v>0</v>
      </c>
    </row>
    <row r="1981" spans="1:4" x14ac:dyDescent="0.2">
      <c r="A1981" s="413" t="s">
        <v>8859</v>
      </c>
      <c r="B1981" s="413" t="s">
        <v>1176</v>
      </c>
      <c r="C1981" s="412">
        <v>49.752000000000002</v>
      </c>
      <c r="D1981" s="412">
        <v>0</v>
      </c>
    </row>
    <row r="1982" spans="1:4" x14ac:dyDescent="0.2">
      <c r="A1982" s="413" t="s">
        <v>8860</v>
      </c>
      <c r="B1982" s="413" t="s">
        <v>1176</v>
      </c>
      <c r="C1982" s="412">
        <v>31.097999999999999</v>
      </c>
      <c r="D1982" s="412">
        <v>0</v>
      </c>
    </row>
    <row r="1983" spans="1:4" x14ac:dyDescent="0.2">
      <c r="A1983" s="413" t="s">
        <v>8861</v>
      </c>
      <c r="B1983" s="413" t="s">
        <v>1174</v>
      </c>
      <c r="C1983" s="412">
        <v>37.027000000000001</v>
      </c>
      <c r="D1983" s="412">
        <v>0</v>
      </c>
    </row>
    <row r="1984" spans="1:4" x14ac:dyDescent="0.2">
      <c r="A1984" s="413" t="s">
        <v>8862</v>
      </c>
      <c r="B1984" s="413" t="s">
        <v>1174</v>
      </c>
      <c r="C1984" s="412">
        <v>33.945</v>
      </c>
      <c r="D1984" s="412">
        <v>0</v>
      </c>
    </row>
    <row r="1985" spans="1:4" x14ac:dyDescent="0.2">
      <c r="A1985" s="413" t="s">
        <v>8863</v>
      </c>
      <c r="B1985" s="413" t="s">
        <v>1176</v>
      </c>
      <c r="C1985" s="412">
        <v>32.646999999999998</v>
      </c>
      <c r="D1985" s="412">
        <v>0</v>
      </c>
    </row>
    <row r="1986" spans="1:4" x14ac:dyDescent="0.2">
      <c r="A1986" s="413" t="s">
        <v>8864</v>
      </c>
      <c r="B1986" s="413" t="s">
        <v>1176</v>
      </c>
      <c r="C1986" s="412">
        <v>342.82</v>
      </c>
      <c r="D1986" s="412">
        <v>0</v>
      </c>
    </row>
    <row r="1987" spans="1:4" x14ac:dyDescent="0.2">
      <c r="A1987" s="413" t="s">
        <v>8865</v>
      </c>
      <c r="B1987" s="413" t="s">
        <v>1176</v>
      </c>
      <c r="C1987" s="412">
        <v>0</v>
      </c>
      <c r="D1987" s="412">
        <v>0</v>
      </c>
    </row>
    <row r="1988" spans="1:4" x14ac:dyDescent="0.2">
      <c r="A1988" s="413" t="s">
        <v>8866</v>
      </c>
      <c r="B1988" s="413" t="s">
        <v>1176</v>
      </c>
      <c r="C1988" s="412">
        <v>160.56200000000001</v>
      </c>
      <c r="D1988" s="412">
        <v>0</v>
      </c>
    </row>
    <row r="1989" spans="1:4" x14ac:dyDescent="0.2">
      <c r="A1989" s="413" t="s">
        <v>8867</v>
      </c>
      <c r="B1989" s="413" t="s">
        <v>1176</v>
      </c>
      <c r="C1989" s="412">
        <v>119.318</v>
      </c>
      <c r="D1989" s="412">
        <v>0</v>
      </c>
    </row>
    <row r="1990" spans="1:4" x14ac:dyDescent="0.2">
      <c r="A1990" s="413" t="s">
        <v>8868</v>
      </c>
      <c r="B1990" s="413" t="s">
        <v>1176</v>
      </c>
      <c r="C1990" s="412">
        <v>174.02699999999999</v>
      </c>
      <c r="D1990" s="412">
        <v>0</v>
      </c>
    </row>
    <row r="1991" spans="1:4" x14ac:dyDescent="0.2">
      <c r="A1991" s="413" t="s">
        <v>8869</v>
      </c>
      <c r="B1991" s="413" t="s">
        <v>1176</v>
      </c>
      <c r="C1991" s="412">
        <v>41.761000000000003</v>
      </c>
      <c r="D1991" s="412">
        <v>0</v>
      </c>
    </row>
    <row r="1992" spans="1:4" x14ac:dyDescent="0.2">
      <c r="A1992" s="413" t="s">
        <v>8870</v>
      </c>
      <c r="B1992" s="413" t="s">
        <v>1176</v>
      </c>
      <c r="C1992" s="412">
        <v>127.386</v>
      </c>
      <c r="D1992" s="412">
        <v>0</v>
      </c>
    </row>
    <row r="1993" spans="1:4" x14ac:dyDescent="0.2">
      <c r="A1993" s="413" t="s">
        <v>8871</v>
      </c>
      <c r="B1993" s="413" t="s">
        <v>1176</v>
      </c>
      <c r="C1993" s="412">
        <v>41.95</v>
      </c>
      <c r="D1993" s="412">
        <v>0</v>
      </c>
    </row>
    <row r="1994" spans="1:4" x14ac:dyDescent="0.2">
      <c r="A1994" s="413" t="s">
        <v>8872</v>
      </c>
      <c r="B1994" s="413" t="s">
        <v>1176</v>
      </c>
      <c r="C1994" s="412">
        <v>25.199000000000002</v>
      </c>
      <c r="D1994" s="412">
        <v>0</v>
      </c>
    </row>
    <row r="1995" spans="1:4" x14ac:dyDescent="0.2">
      <c r="A1995" s="413" t="s">
        <v>8873</v>
      </c>
      <c r="B1995" s="413" t="s">
        <v>1176</v>
      </c>
      <c r="C1995" s="412">
        <v>21.24</v>
      </c>
      <c r="D1995" s="412">
        <v>0</v>
      </c>
    </row>
    <row r="1996" spans="1:4" x14ac:dyDescent="0.2">
      <c r="A1996" s="413" t="s">
        <v>8874</v>
      </c>
      <c r="B1996" s="413" t="s">
        <v>1176</v>
      </c>
      <c r="C1996" s="412">
        <v>27.492999999999999</v>
      </c>
      <c r="D1996" s="412">
        <v>0</v>
      </c>
    </row>
    <row r="1997" spans="1:4" x14ac:dyDescent="0.2">
      <c r="A1997" s="413" t="s">
        <v>8875</v>
      </c>
      <c r="B1997" s="413" t="s">
        <v>1176</v>
      </c>
      <c r="C1997" s="412">
        <v>16.311</v>
      </c>
      <c r="D1997" s="412">
        <v>0</v>
      </c>
    </row>
    <row r="1998" spans="1:4" x14ac:dyDescent="0.2">
      <c r="A1998" s="413" t="s">
        <v>8876</v>
      </c>
      <c r="B1998" s="413" t="s">
        <v>1176</v>
      </c>
      <c r="C1998" s="412">
        <v>42.566000000000003</v>
      </c>
      <c r="D1998" s="412">
        <v>0</v>
      </c>
    </row>
    <row r="1999" spans="1:4" x14ac:dyDescent="0.2">
      <c r="A1999" s="413" t="s">
        <v>8877</v>
      </c>
      <c r="B1999" s="413" t="s">
        <v>1176</v>
      </c>
      <c r="C1999" s="412">
        <v>0</v>
      </c>
      <c r="D1999" s="412">
        <v>0</v>
      </c>
    </row>
    <row r="2000" spans="1:4" x14ac:dyDescent="0.2">
      <c r="A2000" s="413" t="s">
        <v>8878</v>
      </c>
      <c r="B2000" s="413" t="s">
        <v>225</v>
      </c>
      <c r="C2000" s="412">
        <v>88.718000000000004</v>
      </c>
      <c r="D2000" s="412">
        <v>0</v>
      </c>
    </row>
    <row r="2001" spans="1:4" x14ac:dyDescent="0.2">
      <c r="A2001" s="413" t="s">
        <v>8879</v>
      </c>
      <c r="B2001" s="413" t="s">
        <v>1176</v>
      </c>
      <c r="C2001" s="412">
        <v>50.203000000000003</v>
      </c>
      <c r="D2001" s="412">
        <v>0</v>
      </c>
    </row>
    <row r="2002" spans="1:4" x14ac:dyDescent="0.2">
      <c r="A2002" s="413" t="s">
        <v>8880</v>
      </c>
      <c r="B2002" s="413" t="s">
        <v>1176</v>
      </c>
      <c r="C2002" s="412">
        <v>44.103000000000002</v>
      </c>
      <c r="D2002" s="412">
        <v>0</v>
      </c>
    </row>
    <row r="2003" spans="1:4" x14ac:dyDescent="0.2">
      <c r="A2003" s="413" t="s">
        <v>8881</v>
      </c>
      <c r="B2003" s="413" t="s">
        <v>1176</v>
      </c>
      <c r="C2003" s="412">
        <v>45.231999999999999</v>
      </c>
      <c r="D2003" s="412">
        <v>0</v>
      </c>
    </row>
    <row r="2004" spans="1:4" x14ac:dyDescent="0.2">
      <c r="A2004" s="413" t="s">
        <v>8882</v>
      </c>
      <c r="B2004" s="413" t="s">
        <v>1176</v>
      </c>
      <c r="C2004" s="412">
        <v>41.578000000000003</v>
      </c>
      <c r="D2004" s="412">
        <v>0</v>
      </c>
    </row>
    <row r="2005" spans="1:4" x14ac:dyDescent="0.2">
      <c r="A2005" s="413" t="s">
        <v>8883</v>
      </c>
      <c r="B2005" s="413" t="s">
        <v>1176</v>
      </c>
      <c r="C2005" s="412">
        <v>143.559</v>
      </c>
      <c r="D2005" s="412">
        <v>0</v>
      </c>
    </row>
    <row r="2006" spans="1:4" x14ac:dyDescent="0.2">
      <c r="A2006" s="413" t="s">
        <v>8884</v>
      </c>
      <c r="B2006" s="413" t="s">
        <v>1176</v>
      </c>
      <c r="C2006" s="412">
        <v>22.193000000000001</v>
      </c>
      <c r="D2006" s="412">
        <v>0</v>
      </c>
    </row>
    <row r="2007" spans="1:4" x14ac:dyDescent="0.2">
      <c r="A2007" s="413" t="s">
        <v>8885</v>
      </c>
      <c r="B2007" s="413" t="s">
        <v>1176</v>
      </c>
      <c r="C2007" s="412">
        <v>29.945</v>
      </c>
      <c r="D2007" s="412">
        <v>0</v>
      </c>
    </row>
    <row r="2008" spans="1:4" x14ac:dyDescent="0.2">
      <c r="A2008" s="413" t="s">
        <v>8886</v>
      </c>
      <c r="B2008" s="413" t="s">
        <v>1176</v>
      </c>
      <c r="C2008" s="412">
        <v>46.664999999999999</v>
      </c>
      <c r="D2008" s="412">
        <v>0</v>
      </c>
    </row>
    <row r="2009" spans="1:4" x14ac:dyDescent="0.2">
      <c r="A2009" s="413" t="s">
        <v>8887</v>
      </c>
      <c r="B2009" s="413" t="s">
        <v>1176</v>
      </c>
      <c r="C2009" s="412">
        <v>53.356999999999999</v>
      </c>
      <c r="D2009" s="412">
        <v>0</v>
      </c>
    </row>
    <row r="2010" spans="1:4" x14ac:dyDescent="0.2">
      <c r="A2010" s="413" t="s">
        <v>8888</v>
      </c>
      <c r="B2010" s="413" t="s">
        <v>1176</v>
      </c>
      <c r="C2010" s="412">
        <v>22.728999999999999</v>
      </c>
      <c r="D2010" s="412">
        <v>0</v>
      </c>
    </row>
    <row r="2011" spans="1:4" x14ac:dyDescent="0.2">
      <c r="A2011" s="413" t="s">
        <v>8889</v>
      </c>
      <c r="B2011" s="413" t="s">
        <v>1176</v>
      </c>
      <c r="C2011" s="412">
        <v>32.896999999999998</v>
      </c>
      <c r="D2011" s="412">
        <v>0</v>
      </c>
    </row>
    <row r="2012" spans="1:4" x14ac:dyDescent="0.2">
      <c r="A2012" s="413" t="s">
        <v>8890</v>
      </c>
      <c r="B2012" s="413" t="s">
        <v>1176</v>
      </c>
      <c r="C2012" s="412">
        <v>102.974</v>
      </c>
      <c r="D2012" s="412">
        <v>0</v>
      </c>
    </row>
    <row r="2013" spans="1:4" x14ac:dyDescent="0.2">
      <c r="A2013" s="413" t="s">
        <v>8891</v>
      </c>
      <c r="B2013" s="413" t="s">
        <v>1176</v>
      </c>
      <c r="C2013" s="412">
        <v>137.65299999999999</v>
      </c>
      <c r="D2013" s="412">
        <v>0</v>
      </c>
    </row>
    <row r="2014" spans="1:4" x14ac:dyDescent="0.2">
      <c r="A2014" s="413" t="s">
        <v>8892</v>
      </c>
      <c r="B2014" s="413" t="s">
        <v>1176</v>
      </c>
      <c r="C2014" s="412">
        <v>41.145000000000003</v>
      </c>
      <c r="D2014" s="412">
        <v>0</v>
      </c>
    </row>
    <row r="2015" spans="1:4" x14ac:dyDescent="0.2">
      <c r="A2015" s="413" t="s">
        <v>8893</v>
      </c>
      <c r="B2015" s="413" t="s">
        <v>1176</v>
      </c>
      <c r="C2015" s="412">
        <v>29.512</v>
      </c>
      <c r="D2015" s="412">
        <v>0</v>
      </c>
    </row>
    <row r="2016" spans="1:4" x14ac:dyDescent="0.2">
      <c r="A2016" s="413" t="s">
        <v>8894</v>
      </c>
      <c r="B2016" s="413" t="s">
        <v>1176</v>
      </c>
      <c r="C2016" s="412">
        <v>55.723999999999997</v>
      </c>
      <c r="D2016" s="412">
        <v>0</v>
      </c>
    </row>
    <row r="2017" spans="1:4" x14ac:dyDescent="0.2">
      <c r="A2017" s="413" t="s">
        <v>8895</v>
      </c>
      <c r="B2017" s="413" t="s">
        <v>1176</v>
      </c>
      <c r="C2017" s="412">
        <v>11.145</v>
      </c>
      <c r="D2017" s="412">
        <v>0</v>
      </c>
    </row>
    <row r="2018" spans="1:4" x14ac:dyDescent="0.2">
      <c r="A2018" s="413" t="s">
        <v>8896</v>
      </c>
      <c r="B2018" s="413" t="s">
        <v>1176</v>
      </c>
      <c r="C2018" s="412">
        <v>108.83</v>
      </c>
      <c r="D2018" s="412">
        <v>0</v>
      </c>
    </row>
    <row r="2019" spans="1:4" x14ac:dyDescent="0.2">
      <c r="A2019" s="413" t="s">
        <v>8897</v>
      </c>
      <c r="B2019" s="413" t="s">
        <v>1176</v>
      </c>
      <c r="C2019" s="412">
        <v>36.130000000000003</v>
      </c>
      <c r="D2019" s="412">
        <v>0</v>
      </c>
    </row>
    <row r="2020" spans="1:4" x14ac:dyDescent="0.2">
      <c r="A2020" s="413" t="s">
        <v>8898</v>
      </c>
      <c r="B2020" s="413" t="s">
        <v>1176</v>
      </c>
      <c r="C2020" s="412">
        <v>72.474000000000004</v>
      </c>
      <c r="D2020" s="412">
        <v>0</v>
      </c>
    </row>
    <row r="2021" spans="1:4" x14ac:dyDescent="0.2">
      <c r="A2021" s="413" t="s">
        <v>8899</v>
      </c>
      <c r="B2021" s="413" t="s">
        <v>1176</v>
      </c>
      <c r="C2021" s="412">
        <v>31.012</v>
      </c>
      <c r="D2021" s="412">
        <v>0</v>
      </c>
    </row>
    <row r="2022" spans="1:4" x14ac:dyDescent="0.2">
      <c r="A2022" s="413" t="s">
        <v>8900</v>
      </c>
      <c r="B2022" s="413" t="s">
        <v>1176</v>
      </c>
      <c r="C2022" s="412">
        <v>165.40799999999999</v>
      </c>
      <c r="D2022" s="412">
        <v>0</v>
      </c>
    </row>
    <row r="2023" spans="1:4" x14ac:dyDescent="0.2">
      <c r="A2023" s="413" t="s">
        <v>8901</v>
      </c>
      <c r="B2023" s="413" t="s">
        <v>1176</v>
      </c>
      <c r="C2023" s="412">
        <v>69.308000000000007</v>
      </c>
      <c r="D2023" s="412">
        <v>0</v>
      </c>
    </row>
    <row r="2024" spans="1:4" x14ac:dyDescent="0.2">
      <c r="A2024" s="413" t="s">
        <v>8902</v>
      </c>
      <c r="B2024" s="413" t="s">
        <v>1176</v>
      </c>
      <c r="C2024" s="412">
        <v>58.743000000000002</v>
      </c>
      <c r="D2024" s="412">
        <v>0</v>
      </c>
    </row>
    <row r="2025" spans="1:4" x14ac:dyDescent="0.2">
      <c r="A2025" s="413" t="s">
        <v>8903</v>
      </c>
      <c r="B2025" s="413" t="s">
        <v>1176</v>
      </c>
      <c r="C2025" s="412">
        <v>61.006</v>
      </c>
      <c r="D2025" s="412">
        <v>0</v>
      </c>
    </row>
    <row r="2026" spans="1:4" x14ac:dyDescent="0.2">
      <c r="A2026" s="413" t="s">
        <v>8904</v>
      </c>
      <c r="B2026" s="413" t="s">
        <v>1174</v>
      </c>
      <c r="C2026" s="412">
        <v>201.374</v>
      </c>
      <c r="D2026" s="412">
        <v>0</v>
      </c>
    </row>
    <row r="2027" spans="1:4" x14ac:dyDescent="0.2">
      <c r="A2027" s="413" t="s">
        <v>8905</v>
      </c>
      <c r="B2027" s="413" t="s">
        <v>1176</v>
      </c>
      <c r="C2027" s="412">
        <v>102.488</v>
      </c>
      <c r="D2027" s="412">
        <v>0</v>
      </c>
    </row>
    <row r="2028" spans="1:4" x14ac:dyDescent="0.2">
      <c r="A2028" s="413" t="s">
        <v>8906</v>
      </c>
      <c r="B2028" s="413" t="s">
        <v>1176</v>
      </c>
      <c r="C2028" s="412">
        <v>49.582999999999998</v>
      </c>
      <c r="D2028" s="412">
        <v>0</v>
      </c>
    </row>
    <row r="2029" spans="1:4" x14ac:dyDescent="0.2">
      <c r="A2029" s="413" t="s">
        <v>8907</v>
      </c>
      <c r="B2029" s="413" t="s">
        <v>1176</v>
      </c>
      <c r="C2029" s="412">
        <v>44.079000000000001</v>
      </c>
      <c r="D2029" s="412">
        <v>0</v>
      </c>
    </row>
    <row r="2030" spans="1:4" x14ac:dyDescent="0.2">
      <c r="A2030" s="413" t="s">
        <v>8908</v>
      </c>
      <c r="B2030" s="413" t="s">
        <v>1176</v>
      </c>
      <c r="C2030" s="412">
        <v>60.347000000000001</v>
      </c>
      <c r="D2030" s="412">
        <v>0</v>
      </c>
    </row>
    <row r="2031" spans="1:4" x14ac:dyDescent="0.2">
      <c r="A2031" s="413" t="s">
        <v>8909</v>
      </c>
      <c r="B2031" s="413" t="s">
        <v>1176</v>
      </c>
      <c r="C2031" s="412">
        <v>23.363</v>
      </c>
      <c r="D2031" s="412">
        <v>0</v>
      </c>
    </row>
    <row r="2032" spans="1:4" x14ac:dyDescent="0.2">
      <c r="A2032" s="413" t="s">
        <v>8910</v>
      </c>
      <c r="B2032" s="413" t="s">
        <v>1176</v>
      </c>
      <c r="C2032" s="412">
        <v>49.610999999999997</v>
      </c>
      <c r="D2032" s="412">
        <v>0</v>
      </c>
    </row>
    <row r="2033" spans="1:4" x14ac:dyDescent="0.2">
      <c r="A2033" s="413" t="s">
        <v>8911</v>
      </c>
      <c r="B2033" s="413" t="s">
        <v>1176</v>
      </c>
      <c r="C2033" s="412">
        <v>22.036000000000001</v>
      </c>
      <c r="D2033" s="412">
        <v>0</v>
      </c>
    </row>
    <row r="2034" spans="1:4" x14ac:dyDescent="0.2">
      <c r="A2034" s="413" t="s">
        <v>8912</v>
      </c>
      <c r="B2034" s="413" t="s">
        <v>1176</v>
      </c>
      <c r="C2034" s="412">
        <v>42.23</v>
      </c>
      <c r="D2034" s="412">
        <v>0</v>
      </c>
    </row>
    <row r="2035" spans="1:4" x14ac:dyDescent="0.2">
      <c r="A2035" s="413" t="s">
        <v>8913</v>
      </c>
      <c r="B2035" s="413" t="s">
        <v>1176</v>
      </c>
      <c r="C2035" s="412">
        <v>50.63</v>
      </c>
      <c r="D2035" s="412">
        <v>0</v>
      </c>
    </row>
    <row r="2036" spans="1:4" x14ac:dyDescent="0.2">
      <c r="A2036" s="413" t="s">
        <v>8914</v>
      </c>
      <c r="B2036" s="413" t="s">
        <v>1176</v>
      </c>
      <c r="C2036" s="412">
        <v>30.97</v>
      </c>
      <c r="D2036" s="412">
        <v>0</v>
      </c>
    </row>
    <row r="2037" spans="1:4" x14ac:dyDescent="0.2">
      <c r="A2037" s="413" t="s">
        <v>8915</v>
      </c>
      <c r="B2037" s="413" t="s">
        <v>1176</v>
      </c>
      <c r="C2037" s="412">
        <v>9.6560000000000006</v>
      </c>
      <c r="D2037" s="412">
        <v>0</v>
      </c>
    </row>
    <row r="2038" spans="1:4" x14ac:dyDescent="0.2">
      <c r="A2038" s="413" t="s">
        <v>8916</v>
      </c>
      <c r="B2038" s="413" t="s">
        <v>1176</v>
      </c>
      <c r="C2038" s="412">
        <v>210.93799999999999</v>
      </c>
      <c r="D2038" s="412">
        <v>0</v>
      </c>
    </row>
    <row r="2039" spans="1:4" x14ac:dyDescent="0.2">
      <c r="A2039" s="413" t="s">
        <v>8917</v>
      </c>
      <c r="B2039" s="413" t="s">
        <v>1176</v>
      </c>
      <c r="C2039" s="412">
        <v>56.552999999999997</v>
      </c>
      <c r="D2039" s="412">
        <v>0</v>
      </c>
    </row>
    <row r="2040" spans="1:4" x14ac:dyDescent="0.2">
      <c r="A2040" s="413" t="s">
        <v>8918</v>
      </c>
      <c r="B2040" s="413" t="s">
        <v>1176</v>
      </c>
      <c r="C2040" s="412">
        <v>32.713999999999999</v>
      </c>
      <c r="D2040" s="412">
        <v>0</v>
      </c>
    </row>
    <row r="2041" spans="1:4" x14ac:dyDescent="0.2">
      <c r="A2041" s="413" t="s">
        <v>8919</v>
      </c>
      <c r="B2041" s="413" t="s">
        <v>1176</v>
      </c>
      <c r="C2041" s="412">
        <v>42.345999999999997</v>
      </c>
      <c r="D2041" s="412">
        <v>0</v>
      </c>
    </row>
    <row r="2042" spans="1:4" x14ac:dyDescent="0.2">
      <c r="A2042" s="413" t="s">
        <v>8920</v>
      </c>
      <c r="B2042" s="413" t="s">
        <v>1176</v>
      </c>
      <c r="C2042" s="412">
        <v>184.85400000000001</v>
      </c>
      <c r="D2042" s="412">
        <v>0</v>
      </c>
    </row>
    <row r="2043" spans="1:4" x14ac:dyDescent="0.2">
      <c r="A2043" s="413" t="s">
        <v>8921</v>
      </c>
      <c r="B2043" s="413" t="s">
        <v>1176</v>
      </c>
      <c r="C2043" s="412">
        <v>54.094999999999999</v>
      </c>
      <c r="D2043" s="412">
        <v>0</v>
      </c>
    </row>
    <row r="2044" spans="1:4" x14ac:dyDescent="0.2">
      <c r="A2044" s="413" t="s">
        <v>8922</v>
      </c>
      <c r="B2044" s="413" t="s">
        <v>1176</v>
      </c>
      <c r="C2044" s="412">
        <v>17.329999999999998</v>
      </c>
      <c r="D2044" s="412">
        <v>0</v>
      </c>
    </row>
    <row r="2045" spans="1:4" x14ac:dyDescent="0.2">
      <c r="A2045" s="413" t="s">
        <v>8923</v>
      </c>
      <c r="B2045" s="413" t="s">
        <v>1176</v>
      </c>
      <c r="C2045" s="412">
        <v>46.079000000000001</v>
      </c>
      <c r="D2045" s="412">
        <v>0</v>
      </c>
    </row>
    <row r="2046" spans="1:4" x14ac:dyDescent="0.2">
      <c r="A2046" s="413" t="s">
        <v>8924</v>
      </c>
      <c r="B2046" s="413" t="s">
        <v>1176</v>
      </c>
      <c r="C2046" s="412">
        <v>270.64400000000001</v>
      </c>
      <c r="D2046" s="412">
        <v>0</v>
      </c>
    </row>
    <row r="2047" spans="1:4" x14ac:dyDescent="0.2">
      <c r="A2047" s="413" t="s">
        <v>8925</v>
      </c>
      <c r="B2047" s="413" t="s">
        <v>1176</v>
      </c>
      <c r="C2047" s="412">
        <v>150.566</v>
      </c>
      <c r="D2047" s="412">
        <v>0</v>
      </c>
    </row>
    <row r="2048" spans="1:4" x14ac:dyDescent="0.2">
      <c r="A2048" s="413" t="s">
        <v>8926</v>
      </c>
      <c r="B2048" s="413" t="s">
        <v>1176</v>
      </c>
      <c r="C2048" s="412">
        <v>37.039000000000001</v>
      </c>
      <c r="D2048" s="412">
        <v>0</v>
      </c>
    </row>
    <row r="2049" spans="1:4" x14ac:dyDescent="0.2">
      <c r="A2049" s="413" t="s">
        <v>8927</v>
      </c>
      <c r="B2049" s="413" t="s">
        <v>1176</v>
      </c>
      <c r="C2049" s="412">
        <v>16.263000000000002</v>
      </c>
      <c r="D2049" s="412">
        <v>0</v>
      </c>
    </row>
    <row r="2050" spans="1:4" x14ac:dyDescent="0.2">
      <c r="A2050" s="413" t="s">
        <v>8928</v>
      </c>
      <c r="B2050" s="413" t="s">
        <v>1176</v>
      </c>
      <c r="C2050" s="412">
        <v>38.003</v>
      </c>
      <c r="D2050" s="412">
        <v>0</v>
      </c>
    </row>
    <row r="2051" spans="1:4" x14ac:dyDescent="0.2">
      <c r="A2051" s="413" t="s">
        <v>8929</v>
      </c>
      <c r="B2051" s="413" t="s">
        <v>1176</v>
      </c>
      <c r="C2051" s="412">
        <v>127.069</v>
      </c>
      <c r="D2051" s="412">
        <v>0</v>
      </c>
    </row>
    <row r="2052" spans="1:4" x14ac:dyDescent="0.2">
      <c r="A2052" s="413" t="s">
        <v>8930</v>
      </c>
      <c r="B2052" s="413" t="s">
        <v>1176</v>
      </c>
      <c r="C2052" s="412">
        <v>29.506</v>
      </c>
      <c r="D2052" s="412">
        <v>0</v>
      </c>
    </row>
    <row r="2053" spans="1:4" x14ac:dyDescent="0.2">
      <c r="A2053" s="413" t="s">
        <v>8931</v>
      </c>
      <c r="B2053" s="413" t="s">
        <v>1176</v>
      </c>
      <c r="C2053" s="412">
        <v>48.293999999999997</v>
      </c>
      <c r="D2053" s="412">
        <v>0</v>
      </c>
    </row>
    <row r="2054" spans="1:4" x14ac:dyDescent="0.2">
      <c r="A2054" s="413" t="s">
        <v>8932</v>
      </c>
      <c r="B2054" s="413" t="s">
        <v>225</v>
      </c>
      <c r="C2054" s="412">
        <v>4412.4210000000003</v>
      </c>
      <c r="D2054" s="412">
        <v>0</v>
      </c>
    </row>
    <row r="2055" spans="1:4" x14ac:dyDescent="0.2">
      <c r="A2055" s="413" t="s">
        <v>8933</v>
      </c>
      <c r="B2055" s="413" t="s">
        <v>1176</v>
      </c>
      <c r="C2055" s="412">
        <v>49.319000000000003</v>
      </c>
      <c r="D2055" s="412">
        <v>0</v>
      </c>
    </row>
    <row r="2056" spans="1:4" x14ac:dyDescent="0.2">
      <c r="A2056" s="413" t="s">
        <v>8934</v>
      </c>
      <c r="B2056" s="413" t="s">
        <v>1176</v>
      </c>
      <c r="C2056" s="412">
        <v>30.518000000000001</v>
      </c>
      <c r="D2056" s="412">
        <v>0</v>
      </c>
    </row>
    <row r="2057" spans="1:4" x14ac:dyDescent="0.2">
      <c r="A2057" s="413" t="s">
        <v>8935</v>
      </c>
      <c r="B2057" s="413" t="s">
        <v>1176</v>
      </c>
      <c r="C2057" s="412">
        <v>19.495999999999999</v>
      </c>
      <c r="D2057" s="412">
        <v>0</v>
      </c>
    </row>
    <row r="2058" spans="1:4" x14ac:dyDescent="0.2">
      <c r="A2058" s="413" t="s">
        <v>8936</v>
      </c>
      <c r="B2058" s="413" t="s">
        <v>1176</v>
      </c>
      <c r="C2058" s="412">
        <v>184.541</v>
      </c>
      <c r="D2058" s="412">
        <v>0</v>
      </c>
    </row>
    <row r="2059" spans="1:4" x14ac:dyDescent="0.2">
      <c r="A2059" s="413" t="s">
        <v>8937</v>
      </c>
      <c r="B2059" s="413" t="s">
        <v>1176</v>
      </c>
      <c r="C2059" s="412">
        <v>74.626999999999995</v>
      </c>
      <c r="D2059" s="412">
        <v>0</v>
      </c>
    </row>
    <row r="2060" spans="1:4" x14ac:dyDescent="0.2">
      <c r="A2060" s="413" t="s">
        <v>8938</v>
      </c>
      <c r="B2060" s="413" t="s">
        <v>1176</v>
      </c>
      <c r="C2060" s="412">
        <v>23.265000000000001</v>
      </c>
      <c r="D2060" s="412">
        <v>0</v>
      </c>
    </row>
    <row r="2061" spans="1:4" x14ac:dyDescent="0.2">
      <c r="A2061" s="413" t="s">
        <v>8939</v>
      </c>
      <c r="B2061" s="413" t="s">
        <v>1176</v>
      </c>
      <c r="C2061" s="412">
        <v>71.552999999999997</v>
      </c>
      <c r="D2061" s="412">
        <v>0</v>
      </c>
    </row>
    <row r="2062" spans="1:4" x14ac:dyDescent="0.2">
      <c r="A2062" s="413" t="s">
        <v>8940</v>
      </c>
      <c r="B2062" s="413" t="s">
        <v>1176</v>
      </c>
      <c r="C2062" s="412">
        <v>56.395000000000003</v>
      </c>
      <c r="D2062" s="412">
        <v>0</v>
      </c>
    </row>
    <row r="2063" spans="1:4" x14ac:dyDescent="0.2">
      <c r="A2063" s="413" t="s">
        <v>8941</v>
      </c>
      <c r="B2063" s="413" t="s">
        <v>1176</v>
      </c>
      <c r="C2063" s="412">
        <v>37.6</v>
      </c>
      <c r="D2063" s="412">
        <v>0</v>
      </c>
    </row>
    <row r="2064" spans="1:4" x14ac:dyDescent="0.2">
      <c r="A2064" s="413" t="s">
        <v>8942</v>
      </c>
      <c r="B2064" s="413" t="s">
        <v>225</v>
      </c>
      <c r="C2064" s="412">
        <v>18.861999999999998</v>
      </c>
      <c r="D2064" s="412">
        <v>0</v>
      </c>
    </row>
    <row r="2065" spans="1:4" x14ac:dyDescent="0.2">
      <c r="A2065" s="413" t="s">
        <v>8943</v>
      </c>
      <c r="B2065" s="413" t="s">
        <v>1176</v>
      </c>
      <c r="C2065" s="412">
        <v>9.8390000000000004</v>
      </c>
      <c r="D2065" s="412">
        <v>0</v>
      </c>
    </row>
    <row r="2066" spans="1:4" x14ac:dyDescent="0.2">
      <c r="A2066" s="413" t="s">
        <v>8944</v>
      </c>
      <c r="B2066" s="413" t="s">
        <v>1176</v>
      </c>
      <c r="C2066" s="412">
        <v>14.920999999999999</v>
      </c>
      <c r="D2066" s="412">
        <v>0</v>
      </c>
    </row>
    <row r="2067" spans="1:4" x14ac:dyDescent="0.2">
      <c r="A2067" s="413" t="s">
        <v>8945</v>
      </c>
      <c r="B2067" s="413" t="s">
        <v>1176</v>
      </c>
      <c r="C2067" s="412">
        <v>41.39</v>
      </c>
      <c r="D2067" s="412">
        <v>0</v>
      </c>
    </row>
    <row r="2068" spans="1:4" x14ac:dyDescent="0.2">
      <c r="A2068" s="413" t="s">
        <v>8946</v>
      </c>
      <c r="B2068" s="413" t="s">
        <v>1176</v>
      </c>
      <c r="C2068" s="412">
        <v>110.373</v>
      </c>
      <c r="D2068" s="412">
        <v>0</v>
      </c>
    </row>
    <row r="2069" spans="1:4" x14ac:dyDescent="0.2">
      <c r="A2069" s="413" t="s">
        <v>8947</v>
      </c>
      <c r="B2069" s="413" t="s">
        <v>225</v>
      </c>
      <c r="C2069" s="412">
        <v>105.45699999999999</v>
      </c>
      <c r="D2069" s="412">
        <v>0</v>
      </c>
    </row>
    <row r="2070" spans="1:4" x14ac:dyDescent="0.2">
      <c r="A2070" s="413" t="s">
        <v>8948</v>
      </c>
      <c r="B2070" s="413" t="s">
        <v>1176</v>
      </c>
      <c r="C2070" s="412">
        <v>23.936</v>
      </c>
      <c r="D2070" s="412">
        <v>0</v>
      </c>
    </row>
    <row r="2071" spans="1:4" x14ac:dyDescent="0.2">
      <c r="A2071" s="413" t="s">
        <v>8949</v>
      </c>
      <c r="B2071" s="413" t="s">
        <v>1176</v>
      </c>
      <c r="C2071" s="412">
        <v>59.378999999999998</v>
      </c>
      <c r="D2071" s="412">
        <v>0</v>
      </c>
    </row>
    <row r="2072" spans="1:4" x14ac:dyDescent="0.2">
      <c r="A2072" s="413" t="s">
        <v>8950</v>
      </c>
      <c r="B2072" s="413" t="s">
        <v>1176</v>
      </c>
      <c r="C2072" s="412">
        <v>23.704999999999998</v>
      </c>
      <c r="D2072" s="412">
        <v>0</v>
      </c>
    </row>
    <row r="2073" spans="1:4" x14ac:dyDescent="0.2">
      <c r="A2073" s="413" t="s">
        <v>8951</v>
      </c>
      <c r="B2073" s="413" t="s">
        <v>1176</v>
      </c>
      <c r="C2073" s="412">
        <v>165.40199999999999</v>
      </c>
      <c r="D2073" s="412">
        <v>0</v>
      </c>
    </row>
    <row r="2074" spans="1:4" x14ac:dyDescent="0.2">
      <c r="A2074" s="413" t="s">
        <v>8952</v>
      </c>
      <c r="B2074" s="413" t="s">
        <v>1176</v>
      </c>
      <c r="C2074" s="412">
        <v>41.485999999999997</v>
      </c>
      <c r="D2074" s="412">
        <v>0</v>
      </c>
    </row>
    <row r="2075" spans="1:4" x14ac:dyDescent="0.2">
      <c r="A2075" s="413" t="s">
        <v>8953</v>
      </c>
      <c r="B2075" s="413" t="s">
        <v>1176</v>
      </c>
      <c r="C2075" s="412">
        <v>17.952000000000002</v>
      </c>
      <c r="D2075" s="412">
        <v>0</v>
      </c>
    </row>
    <row r="2076" spans="1:4" x14ac:dyDescent="0.2">
      <c r="A2076" s="413" t="s">
        <v>8954</v>
      </c>
      <c r="B2076" s="413" t="s">
        <v>1176</v>
      </c>
      <c r="C2076" s="412">
        <v>37.881</v>
      </c>
      <c r="D2076" s="412">
        <v>0</v>
      </c>
    </row>
    <row r="2077" spans="1:4" x14ac:dyDescent="0.2">
      <c r="A2077" s="413" t="s">
        <v>8955</v>
      </c>
      <c r="B2077" s="413" t="s">
        <v>1174</v>
      </c>
      <c r="C2077" s="412">
        <v>136.57900000000001</v>
      </c>
      <c r="D2077" s="412">
        <v>0</v>
      </c>
    </row>
    <row r="2078" spans="1:4" x14ac:dyDescent="0.2">
      <c r="A2078" s="413" t="s">
        <v>8956</v>
      </c>
      <c r="B2078" s="413" t="s">
        <v>1176</v>
      </c>
      <c r="C2078" s="412">
        <v>25.596</v>
      </c>
      <c r="D2078" s="412">
        <v>0</v>
      </c>
    </row>
    <row r="2079" spans="1:4" x14ac:dyDescent="0.2">
      <c r="A2079" s="413" t="s">
        <v>8957</v>
      </c>
      <c r="B2079" s="413" t="s">
        <v>1176</v>
      </c>
      <c r="C2079" s="412">
        <v>61.213999999999999</v>
      </c>
      <c r="D2079" s="412">
        <v>0</v>
      </c>
    </row>
    <row r="2080" spans="1:4" x14ac:dyDescent="0.2">
      <c r="A2080" s="413" t="s">
        <v>8958</v>
      </c>
      <c r="B2080" s="413" t="s">
        <v>1176</v>
      </c>
      <c r="C2080" s="412">
        <v>56.363999999999997</v>
      </c>
      <c r="D2080" s="412">
        <v>0</v>
      </c>
    </row>
    <row r="2081" spans="1:4" x14ac:dyDescent="0.2">
      <c r="A2081" s="413" t="s">
        <v>8959</v>
      </c>
      <c r="B2081" s="413" t="s">
        <v>1176</v>
      </c>
      <c r="C2081" s="412">
        <v>75.915000000000006</v>
      </c>
      <c r="D2081" s="412">
        <v>0</v>
      </c>
    </row>
    <row r="2082" spans="1:4" x14ac:dyDescent="0.2">
      <c r="A2082" s="413" t="s">
        <v>8960</v>
      </c>
      <c r="B2082" s="413" t="s">
        <v>1176</v>
      </c>
      <c r="C2082" s="412">
        <v>20.751999999999999</v>
      </c>
      <c r="D2082" s="412">
        <v>0</v>
      </c>
    </row>
    <row r="2083" spans="1:4" x14ac:dyDescent="0.2">
      <c r="A2083" s="413" t="s">
        <v>8961</v>
      </c>
      <c r="B2083" s="413" t="s">
        <v>1176</v>
      </c>
      <c r="C2083" s="412">
        <v>32.390999999999998</v>
      </c>
      <c r="D2083" s="412">
        <v>0</v>
      </c>
    </row>
    <row r="2084" spans="1:4" x14ac:dyDescent="0.2">
      <c r="A2084" s="413" t="s">
        <v>8962</v>
      </c>
      <c r="B2084" s="413" t="s">
        <v>1176</v>
      </c>
      <c r="C2084" s="412">
        <v>23.417999999999999</v>
      </c>
      <c r="D2084" s="412">
        <v>0</v>
      </c>
    </row>
    <row r="2085" spans="1:4" x14ac:dyDescent="0.2">
      <c r="A2085" s="413" t="s">
        <v>8963</v>
      </c>
      <c r="B2085" s="413" t="s">
        <v>1176</v>
      </c>
      <c r="C2085" s="412">
        <v>64.757999999999996</v>
      </c>
      <c r="D2085" s="412">
        <v>0</v>
      </c>
    </row>
    <row r="2086" spans="1:4" x14ac:dyDescent="0.2">
      <c r="A2086" s="413" t="s">
        <v>8964</v>
      </c>
      <c r="B2086" s="413" t="s">
        <v>1176</v>
      </c>
      <c r="C2086" s="412">
        <v>21.387</v>
      </c>
      <c r="D2086" s="412">
        <v>0</v>
      </c>
    </row>
    <row r="2087" spans="1:4" x14ac:dyDescent="0.2">
      <c r="A2087" s="413" t="s">
        <v>8965</v>
      </c>
      <c r="B2087" s="413" t="s">
        <v>1176</v>
      </c>
      <c r="C2087" s="412">
        <v>51.545000000000002</v>
      </c>
      <c r="D2087" s="412">
        <v>0</v>
      </c>
    </row>
    <row r="2088" spans="1:4" x14ac:dyDescent="0.2">
      <c r="A2088" s="413" t="s">
        <v>8966</v>
      </c>
      <c r="B2088" s="413" t="s">
        <v>1176</v>
      </c>
      <c r="C2088" s="412">
        <v>48.8</v>
      </c>
      <c r="D2088" s="412">
        <v>0</v>
      </c>
    </row>
    <row r="2089" spans="1:4" x14ac:dyDescent="0.2">
      <c r="A2089" s="413" t="s">
        <v>8967</v>
      </c>
      <c r="B2089" s="413" t="s">
        <v>1176</v>
      </c>
      <c r="C2089" s="412">
        <v>259.86</v>
      </c>
      <c r="D2089" s="412">
        <v>0</v>
      </c>
    </row>
    <row r="2090" spans="1:4" x14ac:dyDescent="0.2">
      <c r="A2090" s="413" t="s">
        <v>8968</v>
      </c>
      <c r="B2090" s="413" t="s">
        <v>1176</v>
      </c>
      <c r="C2090" s="412">
        <v>63.012999999999998</v>
      </c>
      <c r="D2090" s="412">
        <v>0</v>
      </c>
    </row>
    <row r="2091" spans="1:4" x14ac:dyDescent="0.2">
      <c r="A2091" s="413" t="s">
        <v>8969</v>
      </c>
      <c r="B2091" s="413" t="s">
        <v>1176</v>
      </c>
      <c r="C2091" s="412">
        <v>37.978999999999999</v>
      </c>
      <c r="D2091" s="412">
        <v>0</v>
      </c>
    </row>
    <row r="2092" spans="1:4" x14ac:dyDescent="0.2">
      <c r="A2092" s="413" t="s">
        <v>8970</v>
      </c>
      <c r="B2092" s="413" t="s">
        <v>1176</v>
      </c>
      <c r="C2092" s="412">
        <v>60.024000000000001</v>
      </c>
      <c r="D2092" s="412">
        <v>0</v>
      </c>
    </row>
    <row r="2093" spans="1:4" x14ac:dyDescent="0.2">
      <c r="A2093" s="413" t="s">
        <v>8971</v>
      </c>
      <c r="B2093" s="413" t="s">
        <v>1176</v>
      </c>
      <c r="C2093" s="412">
        <v>177.42099999999999</v>
      </c>
      <c r="D2093" s="412">
        <v>0</v>
      </c>
    </row>
    <row r="2094" spans="1:4" x14ac:dyDescent="0.2">
      <c r="A2094" s="413" t="s">
        <v>8972</v>
      </c>
      <c r="B2094" s="413" t="s">
        <v>1176</v>
      </c>
      <c r="C2094" s="412">
        <v>28.481000000000002</v>
      </c>
      <c r="D2094" s="412">
        <v>0</v>
      </c>
    </row>
    <row r="2095" spans="1:4" x14ac:dyDescent="0.2">
      <c r="A2095" s="413" t="s">
        <v>8973</v>
      </c>
      <c r="B2095" s="413" t="s">
        <v>1176</v>
      </c>
      <c r="C2095" s="412">
        <v>37.552</v>
      </c>
      <c r="D2095" s="412">
        <v>0</v>
      </c>
    </row>
    <row r="2096" spans="1:4" x14ac:dyDescent="0.2">
      <c r="A2096" s="413" t="s">
        <v>8974</v>
      </c>
      <c r="B2096" s="413" t="s">
        <v>1176</v>
      </c>
      <c r="C2096" s="412">
        <v>38.905999999999999</v>
      </c>
      <c r="D2096" s="412">
        <v>0</v>
      </c>
    </row>
    <row r="2097" spans="1:4" x14ac:dyDescent="0.2">
      <c r="A2097" s="413" t="s">
        <v>8975</v>
      </c>
      <c r="B2097" s="413" t="s">
        <v>1176</v>
      </c>
      <c r="C2097" s="412">
        <v>26.09</v>
      </c>
      <c r="D2097" s="412">
        <v>0</v>
      </c>
    </row>
    <row r="2098" spans="1:4" x14ac:dyDescent="0.2">
      <c r="A2098" s="413" t="s">
        <v>8976</v>
      </c>
      <c r="B2098" s="413" t="s">
        <v>1176</v>
      </c>
      <c r="C2098" s="412">
        <v>32.701999999999998</v>
      </c>
      <c r="D2098" s="412">
        <v>0</v>
      </c>
    </row>
    <row r="2099" spans="1:4" x14ac:dyDescent="0.2">
      <c r="A2099" s="413" t="s">
        <v>8977</v>
      </c>
      <c r="B2099" s="413" t="s">
        <v>1176</v>
      </c>
      <c r="C2099" s="412">
        <v>35.500999999999998</v>
      </c>
      <c r="D2099" s="412">
        <v>0</v>
      </c>
    </row>
    <row r="2100" spans="1:4" x14ac:dyDescent="0.2">
      <c r="A2100" s="413" t="s">
        <v>8978</v>
      </c>
      <c r="B2100" s="413" t="s">
        <v>1176</v>
      </c>
      <c r="C2100" s="412">
        <v>142.31299999999999</v>
      </c>
      <c r="D2100" s="412">
        <v>0</v>
      </c>
    </row>
    <row r="2101" spans="1:4" x14ac:dyDescent="0.2">
      <c r="A2101" s="413" t="s">
        <v>8979</v>
      </c>
      <c r="B2101" s="413" t="s">
        <v>1176</v>
      </c>
      <c r="C2101" s="412">
        <v>38.466999999999999</v>
      </c>
      <c r="D2101" s="412">
        <v>0</v>
      </c>
    </row>
    <row r="2102" spans="1:4" x14ac:dyDescent="0.2">
      <c r="A2102" s="413" t="s">
        <v>8980</v>
      </c>
      <c r="B2102" s="413" t="s">
        <v>1176</v>
      </c>
      <c r="C2102" s="412">
        <v>57.865000000000002</v>
      </c>
      <c r="D2102" s="412">
        <v>0</v>
      </c>
    </row>
    <row r="2103" spans="1:4" x14ac:dyDescent="0.2">
      <c r="A2103" s="413" t="s">
        <v>8981</v>
      </c>
      <c r="B2103" s="413" t="s">
        <v>1176</v>
      </c>
      <c r="C2103" s="412">
        <v>53.478999999999999</v>
      </c>
      <c r="D2103" s="412">
        <v>0</v>
      </c>
    </row>
    <row r="2104" spans="1:4" x14ac:dyDescent="0.2">
      <c r="A2104" s="413" t="s">
        <v>8982</v>
      </c>
      <c r="B2104" s="413" t="s">
        <v>1176</v>
      </c>
      <c r="C2104" s="412">
        <v>26.309000000000001</v>
      </c>
      <c r="D2104" s="412">
        <v>0</v>
      </c>
    </row>
    <row r="2105" spans="1:4" x14ac:dyDescent="0.2">
      <c r="A2105" s="413" t="s">
        <v>8983</v>
      </c>
      <c r="B2105" s="413" t="s">
        <v>1176</v>
      </c>
      <c r="C2105" s="412">
        <v>44.67</v>
      </c>
      <c r="D2105" s="412">
        <v>0</v>
      </c>
    </row>
    <row r="2106" spans="1:4" x14ac:dyDescent="0.2">
      <c r="A2106" s="413" t="s">
        <v>8984</v>
      </c>
      <c r="B2106" s="413" t="s">
        <v>1176</v>
      </c>
      <c r="C2106" s="412">
        <v>38.503</v>
      </c>
      <c r="D2106" s="412">
        <v>0</v>
      </c>
    </row>
    <row r="2107" spans="1:4" x14ac:dyDescent="0.2">
      <c r="A2107" s="413" t="s">
        <v>8985</v>
      </c>
      <c r="B2107" s="413" t="s">
        <v>1176</v>
      </c>
      <c r="C2107" s="412">
        <v>36.326000000000001</v>
      </c>
      <c r="D2107" s="412">
        <v>0</v>
      </c>
    </row>
    <row r="2108" spans="1:4" x14ac:dyDescent="0.2">
      <c r="A2108" s="413" t="s">
        <v>8986</v>
      </c>
      <c r="B2108" s="413" t="s">
        <v>1176</v>
      </c>
      <c r="C2108" s="412">
        <v>62.323999999999998</v>
      </c>
      <c r="D2108" s="412">
        <v>0</v>
      </c>
    </row>
    <row r="2109" spans="1:4" x14ac:dyDescent="0.2">
      <c r="A2109" s="413" t="s">
        <v>8987</v>
      </c>
      <c r="B2109" s="413" t="s">
        <v>1176</v>
      </c>
      <c r="C2109" s="412">
        <v>23.716999999999999</v>
      </c>
      <c r="D2109" s="412">
        <v>0</v>
      </c>
    </row>
    <row r="2110" spans="1:4" x14ac:dyDescent="0.2">
      <c r="A2110" s="413" t="s">
        <v>8988</v>
      </c>
      <c r="B2110" s="413" t="s">
        <v>1176</v>
      </c>
      <c r="C2110" s="412">
        <v>35.037999999999997</v>
      </c>
      <c r="D2110" s="412">
        <v>0</v>
      </c>
    </row>
    <row r="2111" spans="1:4" x14ac:dyDescent="0.2">
      <c r="A2111" s="413" t="s">
        <v>8989</v>
      </c>
      <c r="B2111" s="413" t="s">
        <v>1176</v>
      </c>
      <c r="C2111" s="412">
        <v>25.460999999999999</v>
      </c>
      <c r="D2111" s="412">
        <v>0</v>
      </c>
    </row>
    <row r="2112" spans="1:4" x14ac:dyDescent="0.2">
      <c r="A2112" s="413" t="s">
        <v>8990</v>
      </c>
      <c r="B2112" s="413" t="s">
        <v>1176</v>
      </c>
      <c r="C2112" s="412">
        <v>46.616</v>
      </c>
      <c r="D2112" s="412">
        <v>0</v>
      </c>
    </row>
    <row r="2113" spans="1:4" x14ac:dyDescent="0.2">
      <c r="A2113" s="413" t="s">
        <v>8991</v>
      </c>
      <c r="B2113" s="413" t="s">
        <v>1176</v>
      </c>
      <c r="C2113" s="412">
        <v>163.59</v>
      </c>
      <c r="D2113" s="412">
        <v>0</v>
      </c>
    </row>
    <row r="2114" spans="1:4" x14ac:dyDescent="0.2">
      <c r="A2114" s="413" t="s">
        <v>8992</v>
      </c>
      <c r="B2114" s="413" t="s">
        <v>1176</v>
      </c>
      <c r="C2114" s="412">
        <v>49.654000000000003</v>
      </c>
      <c r="D2114" s="412">
        <v>0</v>
      </c>
    </row>
    <row r="2115" spans="1:4" x14ac:dyDescent="0.2">
      <c r="A2115" s="413" t="s">
        <v>8993</v>
      </c>
      <c r="B2115" s="413" t="s">
        <v>1176</v>
      </c>
      <c r="C2115" s="412">
        <v>29.341000000000001</v>
      </c>
      <c r="D2115" s="412">
        <v>0</v>
      </c>
    </row>
    <row r="2116" spans="1:4" x14ac:dyDescent="0.2">
      <c r="A2116" s="413" t="s">
        <v>8994</v>
      </c>
      <c r="B2116" s="413" t="s">
        <v>1176</v>
      </c>
      <c r="C2116" s="412">
        <v>59.957000000000001</v>
      </c>
      <c r="D2116" s="412">
        <v>0</v>
      </c>
    </row>
    <row r="2117" spans="1:4" x14ac:dyDescent="0.2">
      <c r="A2117" s="413" t="s">
        <v>8995</v>
      </c>
      <c r="B2117" s="413" t="s">
        <v>1176</v>
      </c>
      <c r="C2117" s="412">
        <v>37.637</v>
      </c>
      <c r="D2117" s="412">
        <v>0</v>
      </c>
    </row>
    <row r="2118" spans="1:4" x14ac:dyDescent="0.2">
      <c r="A2118" s="413" t="s">
        <v>8996</v>
      </c>
      <c r="B2118" s="413" t="s">
        <v>1176</v>
      </c>
      <c r="C2118" s="412">
        <v>38.350999999999999</v>
      </c>
      <c r="D2118" s="412">
        <v>0</v>
      </c>
    </row>
    <row r="2119" spans="1:4" x14ac:dyDescent="0.2">
      <c r="A2119" s="413" t="s">
        <v>8997</v>
      </c>
      <c r="B2119" s="413" t="s">
        <v>225</v>
      </c>
      <c r="C2119" s="412">
        <v>23.375</v>
      </c>
      <c r="D2119" s="412">
        <v>0</v>
      </c>
    </row>
    <row r="2120" spans="1:4" x14ac:dyDescent="0.2">
      <c r="A2120" s="413" t="s">
        <v>8998</v>
      </c>
      <c r="B2120" s="413" t="s">
        <v>1176</v>
      </c>
      <c r="C2120" s="412">
        <v>72.036000000000001</v>
      </c>
      <c r="D2120" s="412">
        <v>0</v>
      </c>
    </row>
    <row r="2121" spans="1:4" x14ac:dyDescent="0.2">
      <c r="A2121" s="413" t="s">
        <v>8999</v>
      </c>
      <c r="B2121" s="413" t="s">
        <v>1176</v>
      </c>
      <c r="C2121" s="412">
        <v>70.58</v>
      </c>
      <c r="D2121" s="412">
        <v>0</v>
      </c>
    </row>
    <row r="2122" spans="1:4" x14ac:dyDescent="0.2">
      <c r="A2122" s="413" t="s">
        <v>9000</v>
      </c>
      <c r="B2122" s="413" t="s">
        <v>1176</v>
      </c>
      <c r="C2122" s="412">
        <v>48.543999999999997</v>
      </c>
      <c r="D2122" s="412">
        <v>0</v>
      </c>
    </row>
    <row r="2123" spans="1:4" x14ac:dyDescent="0.2">
      <c r="A2123" s="413" t="s">
        <v>9001</v>
      </c>
      <c r="B2123" s="413" t="s">
        <v>1176</v>
      </c>
      <c r="C2123" s="412">
        <v>31.934000000000001</v>
      </c>
      <c r="D2123" s="412">
        <v>0</v>
      </c>
    </row>
    <row r="2124" spans="1:4" x14ac:dyDescent="0.2">
      <c r="A2124" s="413" t="s">
        <v>9002</v>
      </c>
      <c r="B2124" s="413" t="s">
        <v>1176</v>
      </c>
      <c r="C2124" s="412">
        <v>19.678999999999998</v>
      </c>
      <c r="D2124" s="412">
        <v>0</v>
      </c>
    </row>
    <row r="2125" spans="1:4" x14ac:dyDescent="0.2">
      <c r="A2125" s="413" t="s">
        <v>9003</v>
      </c>
      <c r="B2125" s="413" t="s">
        <v>1176</v>
      </c>
      <c r="C2125" s="412">
        <v>16.616</v>
      </c>
      <c r="D2125" s="412">
        <v>0</v>
      </c>
    </row>
    <row r="2126" spans="1:4" x14ac:dyDescent="0.2">
      <c r="A2126" s="413" t="s">
        <v>9004</v>
      </c>
      <c r="B2126" s="413" t="s">
        <v>1176</v>
      </c>
      <c r="C2126" s="412">
        <v>26.023</v>
      </c>
      <c r="D2126" s="412">
        <v>0</v>
      </c>
    </row>
    <row r="2127" spans="1:4" x14ac:dyDescent="0.2">
      <c r="A2127" s="413" t="s">
        <v>9005</v>
      </c>
      <c r="B2127" s="413" t="s">
        <v>1176</v>
      </c>
      <c r="C2127" s="412">
        <v>65.307000000000002</v>
      </c>
      <c r="D2127" s="412">
        <v>0</v>
      </c>
    </row>
    <row r="2128" spans="1:4" x14ac:dyDescent="0.2">
      <c r="A2128" s="413" t="s">
        <v>9006</v>
      </c>
      <c r="B2128" s="413" t="s">
        <v>1176</v>
      </c>
      <c r="C2128" s="412">
        <v>50.459000000000003</v>
      </c>
      <c r="D2128" s="412">
        <v>0</v>
      </c>
    </row>
    <row r="2129" spans="1:4" x14ac:dyDescent="0.2">
      <c r="A2129" s="413" t="s">
        <v>9007</v>
      </c>
      <c r="B2129" s="413" t="s">
        <v>1176</v>
      </c>
      <c r="C2129" s="412">
        <v>60.164000000000001</v>
      </c>
      <c r="D2129" s="412">
        <v>0</v>
      </c>
    </row>
    <row r="2130" spans="1:4" x14ac:dyDescent="0.2">
      <c r="A2130" s="413" t="s">
        <v>9008</v>
      </c>
      <c r="B2130" s="413" t="s">
        <v>1176</v>
      </c>
      <c r="C2130" s="412">
        <v>29.579000000000001</v>
      </c>
      <c r="D2130" s="412">
        <v>0</v>
      </c>
    </row>
    <row r="2131" spans="1:4" x14ac:dyDescent="0.2">
      <c r="A2131" s="413" t="s">
        <v>9009</v>
      </c>
      <c r="B2131" s="413" t="s">
        <v>1176</v>
      </c>
      <c r="C2131" s="412">
        <v>199.714</v>
      </c>
      <c r="D2131" s="412">
        <v>0</v>
      </c>
    </row>
    <row r="2132" spans="1:4" x14ac:dyDescent="0.2">
      <c r="A2132" s="413" t="s">
        <v>9010</v>
      </c>
      <c r="B2132" s="413" t="s">
        <v>1176</v>
      </c>
      <c r="C2132" s="412">
        <v>45.329000000000001</v>
      </c>
      <c r="D2132" s="412">
        <v>0</v>
      </c>
    </row>
    <row r="2133" spans="1:4" x14ac:dyDescent="0.2">
      <c r="A2133" s="413" t="s">
        <v>9011</v>
      </c>
      <c r="B2133" s="413" t="s">
        <v>1176</v>
      </c>
      <c r="C2133" s="412">
        <v>26.724</v>
      </c>
      <c r="D2133" s="412">
        <v>0</v>
      </c>
    </row>
    <row r="2134" spans="1:4" x14ac:dyDescent="0.2">
      <c r="A2134" s="413" t="s">
        <v>9012</v>
      </c>
      <c r="B2134" s="413" t="s">
        <v>1176</v>
      </c>
      <c r="C2134" s="412">
        <v>89.724999999999994</v>
      </c>
      <c r="D2134" s="412">
        <v>0</v>
      </c>
    </row>
    <row r="2135" spans="1:4" x14ac:dyDescent="0.2">
      <c r="A2135" s="413" t="s">
        <v>9013</v>
      </c>
      <c r="B2135" s="413" t="s">
        <v>1176</v>
      </c>
      <c r="C2135" s="412">
        <v>20.209</v>
      </c>
      <c r="D2135" s="412">
        <v>0</v>
      </c>
    </row>
    <row r="2136" spans="1:4" x14ac:dyDescent="0.2">
      <c r="A2136" s="413" t="s">
        <v>9014</v>
      </c>
      <c r="B2136" s="413" t="s">
        <v>1176</v>
      </c>
      <c r="C2136" s="412">
        <v>30.286999999999999</v>
      </c>
      <c r="D2136" s="412">
        <v>0</v>
      </c>
    </row>
    <row r="2137" spans="1:4" x14ac:dyDescent="0.2">
      <c r="A2137" s="413" t="s">
        <v>9015</v>
      </c>
      <c r="B2137" s="413" t="s">
        <v>1176</v>
      </c>
      <c r="C2137" s="412">
        <v>27.376999999999999</v>
      </c>
      <c r="D2137" s="412">
        <v>0</v>
      </c>
    </row>
    <row r="2138" spans="1:4" x14ac:dyDescent="0.2">
      <c r="A2138" s="413" t="s">
        <v>9016</v>
      </c>
      <c r="B2138" s="413" t="s">
        <v>1176</v>
      </c>
      <c r="C2138" s="412">
        <v>13.590999999999999</v>
      </c>
      <c r="D2138" s="412">
        <v>0</v>
      </c>
    </row>
    <row r="2139" spans="1:4" x14ac:dyDescent="0.2">
      <c r="A2139" s="413" t="s">
        <v>9017</v>
      </c>
      <c r="B2139" s="413" t="s">
        <v>1176</v>
      </c>
      <c r="C2139" s="412">
        <v>30.105</v>
      </c>
      <c r="D2139" s="412">
        <v>0</v>
      </c>
    </row>
    <row r="2140" spans="1:4" x14ac:dyDescent="0.2">
      <c r="A2140" s="413" t="s">
        <v>9018</v>
      </c>
      <c r="B2140" s="413" t="s">
        <v>1176</v>
      </c>
      <c r="C2140" s="412">
        <v>129.50299999999999</v>
      </c>
      <c r="D2140" s="412">
        <v>0</v>
      </c>
    </row>
    <row r="2141" spans="1:4" x14ac:dyDescent="0.2">
      <c r="A2141" s="413" t="s">
        <v>9019</v>
      </c>
      <c r="B2141" s="413" t="s">
        <v>1176</v>
      </c>
      <c r="C2141" s="412">
        <v>35.886000000000003</v>
      </c>
      <c r="D2141" s="412">
        <v>0</v>
      </c>
    </row>
    <row r="2142" spans="1:4" x14ac:dyDescent="0.2">
      <c r="A2142" s="413" t="s">
        <v>9020</v>
      </c>
      <c r="B2142" s="413" t="s">
        <v>1176</v>
      </c>
      <c r="C2142" s="412">
        <v>68.941999999999993</v>
      </c>
      <c r="D2142" s="412">
        <v>0</v>
      </c>
    </row>
    <row r="2143" spans="1:4" x14ac:dyDescent="0.2">
      <c r="A2143" s="413" t="s">
        <v>9021</v>
      </c>
      <c r="B2143" s="413" t="s">
        <v>1176</v>
      </c>
      <c r="C2143" s="412">
        <v>35.838000000000001</v>
      </c>
      <c r="D2143" s="412">
        <v>0</v>
      </c>
    </row>
    <row r="2144" spans="1:4" x14ac:dyDescent="0.2">
      <c r="A2144" s="413" t="s">
        <v>9022</v>
      </c>
      <c r="B2144" s="413" t="s">
        <v>1176</v>
      </c>
      <c r="C2144" s="412">
        <v>16.329999999999998</v>
      </c>
      <c r="D2144" s="412">
        <v>0</v>
      </c>
    </row>
    <row r="2145" spans="1:4" x14ac:dyDescent="0.2">
      <c r="A2145" s="413" t="s">
        <v>9023</v>
      </c>
      <c r="B2145" s="413" t="s">
        <v>1176</v>
      </c>
      <c r="C2145" s="412">
        <v>22.417999999999999</v>
      </c>
      <c r="D2145" s="412">
        <v>0</v>
      </c>
    </row>
    <row r="2146" spans="1:4" x14ac:dyDescent="0.2">
      <c r="A2146" s="413" t="s">
        <v>9024</v>
      </c>
      <c r="B2146" s="413" t="s">
        <v>1176</v>
      </c>
      <c r="C2146" s="412">
        <v>52.899000000000001</v>
      </c>
      <c r="D2146" s="412">
        <v>0</v>
      </c>
    </row>
    <row r="2147" spans="1:4" x14ac:dyDescent="0.2">
      <c r="A2147" s="413" t="s">
        <v>9025</v>
      </c>
      <c r="B2147" s="413" t="s">
        <v>1176</v>
      </c>
      <c r="C2147" s="412">
        <v>0</v>
      </c>
      <c r="D2147" s="412">
        <v>0</v>
      </c>
    </row>
    <row r="2148" spans="1:4" x14ac:dyDescent="0.2">
      <c r="A2148" s="413" t="s">
        <v>9026</v>
      </c>
      <c r="B2148" s="413" t="s">
        <v>1176</v>
      </c>
      <c r="C2148" s="412">
        <v>160.78399999999999</v>
      </c>
      <c r="D2148" s="412">
        <v>0</v>
      </c>
    </row>
    <row r="2149" spans="1:4" x14ac:dyDescent="0.2">
      <c r="A2149" s="413" t="s">
        <v>9027</v>
      </c>
      <c r="B2149" s="413" t="s">
        <v>1176</v>
      </c>
      <c r="C2149" s="412">
        <v>49.287999999999997</v>
      </c>
      <c r="D2149" s="412">
        <v>0</v>
      </c>
    </row>
    <row r="2150" spans="1:4" x14ac:dyDescent="0.2">
      <c r="A2150" s="413" t="s">
        <v>9028</v>
      </c>
      <c r="B2150" s="413" t="s">
        <v>1176</v>
      </c>
      <c r="C2150" s="412">
        <v>42.304000000000002</v>
      </c>
      <c r="D2150" s="412">
        <v>0</v>
      </c>
    </row>
    <row r="2151" spans="1:4" x14ac:dyDescent="0.2">
      <c r="A2151" s="413" t="s">
        <v>9029</v>
      </c>
      <c r="B2151" s="413" t="s">
        <v>1176</v>
      </c>
      <c r="C2151" s="412">
        <v>49.868000000000002</v>
      </c>
      <c r="D2151" s="412">
        <v>0</v>
      </c>
    </row>
    <row r="2152" spans="1:4" x14ac:dyDescent="0.2">
      <c r="A2152" s="413" t="s">
        <v>9030</v>
      </c>
      <c r="B2152" s="413" t="s">
        <v>1176</v>
      </c>
      <c r="C2152" s="412">
        <v>58.56</v>
      </c>
      <c r="D2152" s="412">
        <v>0</v>
      </c>
    </row>
    <row r="2153" spans="1:4" x14ac:dyDescent="0.2">
      <c r="A2153" s="413" t="s">
        <v>9031</v>
      </c>
      <c r="B2153" s="413" t="s">
        <v>1176</v>
      </c>
      <c r="C2153" s="412">
        <v>25.925000000000001</v>
      </c>
      <c r="D2153" s="412">
        <v>0</v>
      </c>
    </row>
    <row r="2154" spans="1:4" x14ac:dyDescent="0.2">
      <c r="A2154" s="413" t="s">
        <v>9032</v>
      </c>
      <c r="B2154" s="413" t="s">
        <v>1176</v>
      </c>
      <c r="C2154" s="412">
        <v>55.838999999999999</v>
      </c>
      <c r="D2154" s="412">
        <v>0</v>
      </c>
    </row>
    <row r="2155" spans="1:4" x14ac:dyDescent="0.2">
      <c r="A2155" s="413" t="s">
        <v>9033</v>
      </c>
      <c r="B2155" s="413" t="s">
        <v>1176</v>
      </c>
      <c r="C2155" s="412">
        <v>50.935000000000002</v>
      </c>
      <c r="D2155" s="412">
        <v>0</v>
      </c>
    </row>
    <row r="2156" spans="1:4" x14ac:dyDescent="0.2">
      <c r="A2156" s="413" t="s">
        <v>9034</v>
      </c>
      <c r="B2156" s="413" t="s">
        <v>1176</v>
      </c>
      <c r="C2156" s="412">
        <v>53.9</v>
      </c>
      <c r="D2156" s="412">
        <v>0</v>
      </c>
    </row>
    <row r="2157" spans="1:4" x14ac:dyDescent="0.2">
      <c r="A2157" s="413" t="s">
        <v>9035</v>
      </c>
      <c r="B2157" s="413" t="s">
        <v>1176</v>
      </c>
      <c r="C2157" s="412">
        <v>43.127000000000002</v>
      </c>
      <c r="D2157" s="412">
        <v>0</v>
      </c>
    </row>
    <row r="2158" spans="1:4" x14ac:dyDescent="0.2">
      <c r="A2158" s="413" t="s">
        <v>9036</v>
      </c>
      <c r="B2158" s="413" t="s">
        <v>1176</v>
      </c>
      <c r="C2158" s="412">
        <v>42.7</v>
      </c>
      <c r="D2158" s="412">
        <v>0</v>
      </c>
    </row>
    <row r="2159" spans="1:4" x14ac:dyDescent="0.2">
      <c r="A2159" s="413" t="s">
        <v>9037</v>
      </c>
      <c r="B2159" s="413" t="s">
        <v>1176</v>
      </c>
      <c r="C2159" s="412">
        <v>27.34</v>
      </c>
      <c r="D2159" s="412">
        <v>0</v>
      </c>
    </row>
    <row r="2160" spans="1:4" x14ac:dyDescent="0.2">
      <c r="A2160" s="413" t="s">
        <v>9038</v>
      </c>
      <c r="B2160" s="413" t="s">
        <v>1176</v>
      </c>
      <c r="C2160" s="412">
        <v>25.925000000000001</v>
      </c>
      <c r="D2160" s="412">
        <v>0</v>
      </c>
    </row>
    <row r="2161" spans="1:4" x14ac:dyDescent="0.2">
      <c r="A2161" s="413" t="s">
        <v>9039</v>
      </c>
      <c r="B2161" s="413" t="s">
        <v>1176</v>
      </c>
      <c r="C2161" s="412">
        <v>39.65</v>
      </c>
      <c r="D2161" s="412">
        <v>0</v>
      </c>
    </row>
    <row r="2162" spans="1:4" x14ac:dyDescent="0.2">
      <c r="A2162" s="413" t="s">
        <v>9040</v>
      </c>
      <c r="B2162" s="413" t="s">
        <v>1176</v>
      </c>
      <c r="C2162" s="412">
        <v>40.802999999999997</v>
      </c>
      <c r="D2162" s="412">
        <v>0</v>
      </c>
    </row>
    <row r="2163" spans="1:4" x14ac:dyDescent="0.2">
      <c r="A2163" s="413" t="s">
        <v>9041</v>
      </c>
      <c r="B2163" s="413" t="s">
        <v>1176</v>
      </c>
      <c r="C2163" s="412">
        <v>18.093</v>
      </c>
      <c r="D2163" s="412">
        <v>0</v>
      </c>
    </row>
    <row r="2164" spans="1:4" x14ac:dyDescent="0.2">
      <c r="A2164" s="413" t="s">
        <v>9042</v>
      </c>
      <c r="B2164" s="413" t="s">
        <v>1176</v>
      </c>
      <c r="C2164" s="412">
        <v>182.91499999999999</v>
      </c>
      <c r="D2164" s="412">
        <v>0</v>
      </c>
    </row>
    <row r="2165" spans="1:4" x14ac:dyDescent="0.2">
      <c r="A2165" s="413" t="s">
        <v>9043</v>
      </c>
      <c r="B2165" s="413" t="s">
        <v>1176</v>
      </c>
      <c r="C2165" s="412">
        <v>27.975000000000001</v>
      </c>
      <c r="D2165" s="412">
        <v>0</v>
      </c>
    </row>
    <row r="2166" spans="1:4" x14ac:dyDescent="0.2">
      <c r="A2166" s="413" t="s">
        <v>9044</v>
      </c>
      <c r="B2166" s="413" t="s">
        <v>1176</v>
      </c>
      <c r="C2166" s="412">
        <v>66.667000000000002</v>
      </c>
      <c r="D2166" s="412">
        <v>0</v>
      </c>
    </row>
    <row r="2167" spans="1:4" x14ac:dyDescent="0.2">
      <c r="A2167" s="413" t="s">
        <v>9045</v>
      </c>
      <c r="B2167" s="413" t="s">
        <v>1176</v>
      </c>
      <c r="C2167" s="412">
        <v>23.582999999999998</v>
      </c>
      <c r="D2167" s="412">
        <v>0</v>
      </c>
    </row>
    <row r="2168" spans="1:4" x14ac:dyDescent="0.2">
      <c r="A2168" s="413" t="s">
        <v>9046</v>
      </c>
      <c r="B2168" s="413" t="s">
        <v>1176</v>
      </c>
      <c r="C2168" s="412">
        <v>36.051000000000002</v>
      </c>
      <c r="D2168" s="412">
        <v>0</v>
      </c>
    </row>
    <row r="2169" spans="1:4" x14ac:dyDescent="0.2">
      <c r="A2169" s="413" t="s">
        <v>9047</v>
      </c>
      <c r="B2169" s="413" t="s">
        <v>1176</v>
      </c>
      <c r="C2169" s="412">
        <v>29.683</v>
      </c>
      <c r="D2169" s="412">
        <v>0</v>
      </c>
    </row>
    <row r="2170" spans="1:4" x14ac:dyDescent="0.2">
      <c r="A2170" s="413" t="s">
        <v>9048</v>
      </c>
      <c r="B2170" s="413" t="s">
        <v>1176</v>
      </c>
      <c r="C2170" s="412">
        <v>46.116</v>
      </c>
      <c r="D2170" s="412">
        <v>0</v>
      </c>
    </row>
    <row r="2171" spans="1:4" x14ac:dyDescent="0.2">
      <c r="A2171" s="413" t="s">
        <v>9049</v>
      </c>
      <c r="B2171" s="413" t="s">
        <v>1176</v>
      </c>
      <c r="C2171" s="412">
        <v>20.704999999999998</v>
      </c>
      <c r="D2171" s="412">
        <v>0</v>
      </c>
    </row>
    <row r="2172" spans="1:4" x14ac:dyDescent="0.2">
      <c r="A2172" s="413" t="s">
        <v>9050</v>
      </c>
      <c r="B2172" s="413" t="s">
        <v>1176</v>
      </c>
      <c r="C2172" s="412">
        <v>27.937999999999999</v>
      </c>
      <c r="D2172" s="412">
        <v>0</v>
      </c>
    </row>
    <row r="2173" spans="1:4" x14ac:dyDescent="0.2">
      <c r="A2173" s="413" t="s">
        <v>9051</v>
      </c>
      <c r="B2173" s="413" t="s">
        <v>1176</v>
      </c>
      <c r="C2173" s="412">
        <v>28.925999999999998</v>
      </c>
      <c r="D2173" s="412">
        <v>0</v>
      </c>
    </row>
    <row r="2174" spans="1:4" x14ac:dyDescent="0.2">
      <c r="A2174" s="413" t="s">
        <v>9052</v>
      </c>
      <c r="B2174" s="413" t="s">
        <v>1176</v>
      </c>
      <c r="C2174" s="412">
        <v>111.526</v>
      </c>
      <c r="D2174" s="412">
        <v>0</v>
      </c>
    </row>
    <row r="2175" spans="1:4" x14ac:dyDescent="0.2">
      <c r="A2175" s="413" t="s">
        <v>9053</v>
      </c>
      <c r="B2175" s="413" t="s">
        <v>1176</v>
      </c>
      <c r="C2175" s="412">
        <v>62.573999999999998</v>
      </c>
      <c r="D2175" s="412">
        <v>0</v>
      </c>
    </row>
    <row r="2176" spans="1:4" x14ac:dyDescent="0.2">
      <c r="A2176" s="413" t="s">
        <v>9054</v>
      </c>
      <c r="B2176" s="413" t="s">
        <v>1176</v>
      </c>
      <c r="C2176" s="412">
        <v>18.757999999999999</v>
      </c>
      <c r="D2176" s="412">
        <v>0</v>
      </c>
    </row>
    <row r="2177" spans="1:4" x14ac:dyDescent="0.2">
      <c r="A2177" s="413" t="s">
        <v>9055</v>
      </c>
      <c r="B2177" s="413" t="s">
        <v>1176</v>
      </c>
      <c r="C2177" s="412">
        <v>61.677</v>
      </c>
      <c r="D2177" s="412">
        <v>0</v>
      </c>
    </row>
    <row r="2178" spans="1:4" x14ac:dyDescent="0.2">
      <c r="A2178" s="413" t="s">
        <v>9056</v>
      </c>
      <c r="B2178" s="413" t="s">
        <v>1176</v>
      </c>
      <c r="C2178" s="412">
        <v>42.662999999999997</v>
      </c>
      <c r="D2178" s="412">
        <v>0</v>
      </c>
    </row>
    <row r="2179" spans="1:4" x14ac:dyDescent="0.2">
      <c r="A2179" s="413" t="s">
        <v>9057</v>
      </c>
      <c r="B2179" s="413" t="s">
        <v>1176</v>
      </c>
      <c r="C2179" s="412">
        <v>34.537999999999997</v>
      </c>
      <c r="D2179" s="412">
        <v>0</v>
      </c>
    </row>
    <row r="2180" spans="1:4" x14ac:dyDescent="0.2">
      <c r="A2180" s="413" t="s">
        <v>9058</v>
      </c>
      <c r="B2180" s="413" t="s">
        <v>1176</v>
      </c>
      <c r="C2180" s="412">
        <v>67.001999999999995</v>
      </c>
      <c r="D2180" s="412">
        <v>0</v>
      </c>
    </row>
    <row r="2181" spans="1:4" x14ac:dyDescent="0.2">
      <c r="A2181" s="413" t="s">
        <v>9059</v>
      </c>
      <c r="B2181" s="413" t="s">
        <v>1176</v>
      </c>
      <c r="C2181" s="412">
        <v>53.661999999999999</v>
      </c>
      <c r="D2181" s="412">
        <v>0</v>
      </c>
    </row>
    <row r="2182" spans="1:4" x14ac:dyDescent="0.2">
      <c r="A2182" s="413" t="s">
        <v>9060</v>
      </c>
      <c r="B2182" s="413" t="s">
        <v>1176</v>
      </c>
      <c r="C2182" s="412">
        <v>36.948</v>
      </c>
      <c r="D2182" s="412">
        <v>0</v>
      </c>
    </row>
    <row r="2183" spans="1:4" x14ac:dyDescent="0.2">
      <c r="A2183" s="413" t="s">
        <v>9061</v>
      </c>
      <c r="B2183" s="413" t="s">
        <v>1176</v>
      </c>
      <c r="C2183" s="412">
        <v>20.771000000000001</v>
      </c>
      <c r="D2183" s="412">
        <v>0</v>
      </c>
    </row>
    <row r="2184" spans="1:4" x14ac:dyDescent="0.2">
      <c r="A2184" s="413" t="s">
        <v>9062</v>
      </c>
      <c r="B2184" s="413" t="s">
        <v>1176</v>
      </c>
      <c r="C2184" s="412">
        <v>62.445999999999998</v>
      </c>
      <c r="D2184" s="412">
        <v>0</v>
      </c>
    </row>
    <row r="2185" spans="1:4" x14ac:dyDescent="0.2">
      <c r="A2185" s="413" t="s">
        <v>9063</v>
      </c>
      <c r="B2185" s="413" t="s">
        <v>1176</v>
      </c>
      <c r="C2185" s="412">
        <v>33.287999999999997</v>
      </c>
      <c r="D2185" s="412">
        <v>0</v>
      </c>
    </row>
    <row r="2186" spans="1:4" x14ac:dyDescent="0.2">
      <c r="A2186" s="413" t="s">
        <v>9064</v>
      </c>
      <c r="B2186" s="413" t="s">
        <v>1176</v>
      </c>
      <c r="C2186" s="412">
        <v>28.92</v>
      </c>
      <c r="D2186" s="412">
        <v>0</v>
      </c>
    </row>
    <row r="2187" spans="1:4" x14ac:dyDescent="0.2">
      <c r="A2187" s="413" t="s">
        <v>9065</v>
      </c>
      <c r="B2187" s="413" t="s">
        <v>225</v>
      </c>
      <c r="C2187" s="412">
        <v>23.295999999999999</v>
      </c>
      <c r="D2187" s="412">
        <v>0</v>
      </c>
    </row>
    <row r="2188" spans="1:4" x14ac:dyDescent="0.2">
      <c r="A2188" s="413" t="s">
        <v>9066</v>
      </c>
      <c r="B2188" s="413" t="s">
        <v>1176</v>
      </c>
      <c r="C2188" s="412">
        <v>38.015000000000001</v>
      </c>
      <c r="D2188" s="412">
        <v>0</v>
      </c>
    </row>
    <row r="2189" spans="1:4" x14ac:dyDescent="0.2">
      <c r="A2189" s="413" t="s">
        <v>9067</v>
      </c>
      <c r="B2189" s="413" t="s">
        <v>1176</v>
      </c>
      <c r="C2189" s="412">
        <v>24.777999999999999</v>
      </c>
      <c r="D2189" s="412">
        <v>0</v>
      </c>
    </row>
    <row r="2190" spans="1:4" x14ac:dyDescent="0.2">
      <c r="A2190" s="413" t="s">
        <v>9068</v>
      </c>
      <c r="B2190" s="413" t="s">
        <v>1176</v>
      </c>
      <c r="C2190" s="412">
        <v>16.25</v>
      </c>
      <c r="D2190" s="412">
        <v>0</v>
      </c>
    </row>
    <row r="2191" spans="1:4" x14ac:dyDescent="0.2">
      <c r="A2191" s="413" t="s">
        <v>9069</v>
      </c>
      <c r="B2191" s="413" t="s">
        <v>1176</v>
      </c>
      <c r="C2191" s="412">
        <v>23.545999999999999</v>
      </c>
      <c r="D2191" s="412">
        <v>0</v>
      </c>
    </row>
    <row r="2192" spans="1:4" x14ac:dyDescent="0.2">
      <c r="A2192" s="413" t="s">
        <v>9070</v>
      </c>
      <c r="B2192" s="413" t="s">
        <v>1176</v>
      </c>
      <c r="C2192" s="412">
        <v>31.835999999999999</v>
      </c>
      <c r="D2192" s="412">
        <v>0</v>
      </c>
    </row>
    <row r="2193" spans="1:4" x14ac:dyDescent="0.2">
      <c r="A2193" s="413" t="s">
        <v>9071</v>
      </c>
      <c r="B2193" s="413" t="s">
        <v>1176</v>
      </c>
      <c r="C2193" s="412">
        <v>33.915999999999997</v>
      </c>
      <c r="D2193" s="412">
        <v>0</v>
      </c>
    </row>
    <row r="2194" spans="1:4" x14ac:dyDescent="0.2">
      <c r="A2194" s="413" t="s">
        <v>9072</v>
      </c>
      <c r="B2194" s="413" t="s">
        <v>1176</v>
      </c>
      <c r="C2194" s="412">
        <v>50.508000000000003</v>
      </c>
      <c r="D2194" s="412">
        <v>0</v>
      </c>
    </row>
    <row r="2195" spans="1:4" x14ac:dyDescent="0.2">
      <c r="A2195" s="413" t="s">
        <v>9073</v>
      </c>
      <c r="B2195" s="413" t="s">
        <v>1176</v>
      </c>
      <c r="C2195" s="412">
        <v>32.280999999999999</v>
      </c>
      <c r="D2195" s="412">
        <v>0</v>
      </c>
    </row>
    <row r="2196" spans="1:4" x14ac:dyDescent="0.2">
      <c r="A2196" s="413" t="s">
        <v>9074</v>
      </c>
      <c r="B2196" s="413" t="s">
        <v>1176</v>
      </c>
      <c r="C2196" s="412">
        <v>0</v>
      </c>
      <c r="D2196" s="412">
        <v>0</v>
      </c>
    </row>
    <row r="2197" spans="1:4" x14ac:dyDescent="0.2">
      <c r="A2197" s="413" t="s">
        <v>9075</v>
      </c>
      <c r="B2197" s="413" t="s">
        <v>1176</v>
      </c>
      <c r="C2197" s="412">
        <v>56.235999999999997</v>
      </c>
      <c r="D2197" s="412">
        <v>0</v>
      </c>
    </row>
    <row r="2198" spans="1:4" x14ac:dyDescent="0.2">
      <c r="A2198" s="413" t="s">
        <v>9076</v>
      </c>
      <c r="B2198" s="413" t="s">
        <v>1176</v>
      </c>
      <c r="C2198" s="412">
        <v>18.853999999999999</v>
      </c>
      <c r="D2198" s="412">
        <v>0</v>
      </c>
    </row>
    <row r="2199" spans="1:4" x14ac:dyDescent="0.2">
      <c r="A2199" s="413" t="s">
        <v>9077</v>
      </c>
      <c r="B2199" s="413" t="s">
        <v>1176</v>
      </c>
      <c r="C2199" s="412">
        <v>24.504000000000001</v>
      </c>
      <c r="D2199" s="412">
        <v>0</v>
      </c>
    </row>
    <row r="2200" spans="1:4" x14ac:dyDescent="0.2">
      <c r="A2200" s="413" t="s">
        <v>9078</v>
      </c>
      <c r="B2200" s="413" t="s">
        <v>1176</v>
      </c>
      <c r="C2200" s="412">
        <v>39.021999999999998</v>
      </c>
      <c r="D2200" s="412">
        <v>0</v>
      </c>
    </row>
    <row r="2201" spans="1:4" x14ac:dyDescent="0.2">
      <c r="A2201" s="413" t="s">
        <v>9079</v>
      </c>
      <c r="B2201" s="413" t="s">
        <v>1176</v>
      </c>
      <c r="C2201" s="412">
        <v>61.670999999999999</v>
      </c>
      <c r="D2201" s="412">
        <v>0</v>
      </c>
    </row>
    <row r="2202" spans="1:4" x14ac:dyDescent="0.2">
      <c r="A2202" s="413" t="s">
        <v>9080</v>
      </c>
      <c r="B2202" s="413" t="s">
        <v>1176</v>
      </c>
      <c r="C2202" s="412">
        <v>49.404000000000003</v>
      </c>
      <c r="D2202" s="412">
        <v>0</v>
      </c>
    </row>
    <row r="2203" spans="1:4" x14ac:dyDescent="0.2">
      <c r="A2203" s="413" t="s">
        <v>9081</v>
      </c>
      <c r="B2203" s="413" t="s">
        <v>1176</v>
      </c>
      <c r="C2203" s="412">
        <v>116.386</v>
      </c>
      <c r="D2203" s="412">
        <v>0</v>
      </c>
    </row>
    <row r="2204" spans="1:4" x14ac:dyDescent="0.2">
      <c r="A2204" s="413" t="s">
        <v>9082</v>
      </c>
      <c r="B2204" s="413" t="s">
        <v>1176</v>
      </c>
      <c r="C2204" s="412">
        <v>34.636000000000003</v>
      </c>
      <c r="D2204" s="412">
        <v>0</v>
      </c>
    </row>
    <row r="2205" spans="1:4" x14ac:dyDescent="0.2">
      <c r="A2205" s="413" t="s">
        <v>9083</v>
      </c>
      <c r="B2205" s="413" t="s">
        <v>1176</v>
      </c>
      <c r="C2205" s="412">
        <v>61.798999999999999</v>
      </c>
      <c r="D2205" s="412">
        <v>0</v>
      </c>
    </row>
    <row r="2206" spans="1:4" x14ac:dyDescent="0.2">
      <c r="A2206" s="413" t="s">
        <v>9084</v>
      </c>
      <c r="B2206" s="413" t="s">
        <v>1176</v>
      </c>
      <c r="C2206" s="412">
        <v>47.55</v>
      </c>
      <c r="D2206" s="412">
        <v>0</v>
      </c>
    </row>
    <row r="2207" spans="1:4" x14ac:dyDescent="0.2">
      <c r="A2207" s="413" t="s">
        <v>9085</v>
      </c>
      <c r="B2207" s="413" t="s">
        <v>1176</v>
      </c>
      <c r="C2207" s="412">
        <v>35.905000000000001</v>
      </c>
      <c r="D2207" s="412">
        <v>0</v>
      </c>
    </row>
    <row r="2208" spans="1:4" x14ac:dyDescent="0.2">
      <c r="A2208" s="413" t="s">
        <v>9086</v>
      </c>
      <c r="B2208" s="413" t="s">
        <v>1176</v>
      </c>
      <c r="C2208" s="412">
        <v>34.732999999999997</v>
      </c>
      <c r="D2208" s="412">
        <v>0</v>
      </c>
    </row>
    <row r="2209" spans="1:4" x14ac:dyDescent="0.2">
      <c r="A2209" s="413" t="s">
        <v>9087</v>
      </c>
      <c r="B2209" s="413" t="s">
        <v>1176</v>
      </c>
      <c r="C2209" s="412">
        <v>61.695</v>
      </c>
      <c r="D2209" s="412">
        <v>0</v>
      </c>
    </row>
    <row r="2210" spans="1:4" x14ac:dyDescent="0.2">
      <c r="A2210" s="413" t="s">
        <v>9088</v>
      </c>
      <c r="B2210" s="413" t="s">
        <v>1176</v>
      </c>
      <c r="C2210" s="412">
        <v>57.438000000000002</v>
      </c>
      <c r="D2210" s="412">
        <v>0</v>
      </c>
    </row>
    <row r="2211" spans="1:4" x14ac:dyDescent="0.2">
      <c r="A2211" s="413" t="s">
        <v>9089</v>
      </c>
      <c r="B2211" s="413" t="s">
        <v>1176</v>
      </c>
      <c r="C2211" s="412">
        <v>44.109000000000002</v>
      </c>
      <c r="D2211" s="412">
        <v>0</v>
      </c>
    </row>
    <row r="2212" spans="1:4" x14ac:dyDescent="0.2">
      <c r="A2212" s="413" t="s">
        <v>9090</v>
      </c>
      <c r="B2212" s="413" t="s">
        <v>1176</v>
      </c>
      <c r="C2212" s="412">
        <v>26.2</v>
      </c>
      <c r="D2212" s="412">
        <v>0</v>
      </c>
    </row>
    <row r="2213" spans="1:4" x14ac:dyDescent="0.2">
      <c r="A2213" s="413" t="s">
        <v>9091</v>
      </c>
      <c r="B2213" s="413" t="s">
        <v>1176</v>
      </c>
      <c r="C2213" s="412">
        <v>94.703000000000003</v>
      </c>
      <c r="D2213" s="412">
        <v>0</v>
      </c>
    </row>
    <row r="2214" spans="1:4" x14ac:dyDescent="0.2">
      <c r="A2214" s="413" t="s">
        <v>9092</v>
      </c>
      <c r="B2214" s="413" t="s">
        <v>1176</v>
      </c>
      <c r="C2214" s="412">
        <v>28.145</v>
      </c>
      <c r="D2214" s="412">
        <v>0</v>
      </c>
    </row>
    <row r="2215" spans="1:4" x14ac:dyDescent="0.2">
      <c r="A2215" s="413" t="s">
        <v>9093</v>
      </c>
      <c r="B2215" s="413" t="s">
        <v>1176</v>
      </c>
      <c r="C2215" s="412">
        <v>33.722999999999999</v>
      </c>
      <c r="D2215" s="412">
        <v>0</v>
      </c>
    </row>
    <row r="2216" spans="1:4" x14ac:dyDescent="0.2">
      <c r="A2216" s="413" t="s">
        <v>9094</v>
      </c>
      <c r="B2216" s="413" t="s">
        <v>225</v>
      </c>
      <c r="C2216" s="412">
        <v>15.095000000000001</v>
      </c>
      <c r="D2216" s="412">
        <v>0</v>
      </c>
    </row>
    <row r="2217" spans="1:4" x14ac:dyDescent="0.2">
      <c r="A2217" s="413" t="s">
        <v>9095</v>
      </c>
      <c r="B2217" s="413" t="s">
        <v>1176</v>
      </c>
      <c r="C2217" s="412">
        <v>53.82</v>
      </c>
      <c r="D2217" s="412">
        <v>0</v>
      </c>
    </row>
    <row r="2218" spans="1:4" x14ac:dyDescent="0.2">
      <c r="A2218" s="413" t="s">
        <v>9096</v>
      </c>
      <c r="B2218" s="413" t="s">
        <v>1176</v>
      </c>
      <c r="C2218" s="412">
        <v>80.843000000000004</v>
      </c>
      <c r="D2218" s="412">
        <v>0</v>
      </c>
    </row>
    <row r="2219" spans="1:4" x14ac:dyDescent="0.2">
      <c r="A2219" s="413" t="s">
        <v>9097</v>
      </c>
      <c r="B2219" s="413" t="s">
        <v>1176</v>
      </c>
      <c r="C2219" s="412">
        <v>60.433</v>
      </c>
      <c r="D2219" s="412">
        <v>0</v>
      </c>
    </row>
    <row r="2220" spans="1:4" x14ac:dyDescent="0.2">
      <c r="A2220" s="413" t="s">
        <v>9098</v>
      </c>
      <c r="B2220" s="413" t="s">
        <v>1176</v>
      </c>
      <c r="C2220" s="412">
        <v>33.756999999999998</v>
      </c>
      <c r="D2220" s="412">
        <v>0</v>
      </c>
    </row>
    <row r="2221" spans="1:4" x14ac:dyDescent="0.2">
      <c r="A2221" s="413" t="s">
        <v>9099</v>
      </c>
      <c r="B2221" s="413" t="s">
        <v>1176</v>
      </c>
      <c r="C2221" s="412">
        <v>114.631</v>
      </c>
      <c r="D2221" s="412">
        <v>0</v>
      </c>
    </row>
    <row r="2222" spans="1:4" x14ac:dyDescent="0.2">
      <c r="A2222" s="413" t="s">
        <v>9100</v>
      </c>
      <c r="B2222" s="413" t="s">
        <v>1176</v>
      </c>
      <c r="C2222" s="412">
        <v>180.749</v>
      </c>
      <c r="D2222" s="412">
        <v>0</v>
      </c>
    </row>
    <row r="2223" spans="1:4" x14ac:dyDescent="0.2">
      <c r="A2223" s="413" t="s">
        <v>9101</v>
      </c>
      <c r="B2223" s="413" t="s">
        <v>225</v>
      </c>
      <c r="C2223" s="412">
        <v>20.667000000000002</v>
      </c>
      <c r="D2223" s="412">
        <v>0</v>
      </c>
    </row>
    <row r="2224" spans="1:4" x14ac:dyDescent="0.2">
      <c r="A2224" s="413" t="s">
        <v>9102</v>
      </c>
      <c r="B2224" s="413" t="s">
        <v>225</v>
      </c>
      <c r="C2224" s="412">
        <v>31.452000000000002</v>
      </c>
      <c r="D2224" s="412">
        <v>0</v>
      </c>
    </row>
    <row r="2225" spans="1:4" x14ac:dyDescent="0.2">
      <c r="A2225" s="413" t="s">
        <v>9103</v>
      </c>
      <c r="B2225" s="413" t="s">
        <v>1176</v>
      </c>
      <c r="C2225" s="412">
        <v>65.897999999999996</v>
      </c>
      <c r="D2225" s="412">
        <v>0</v>
      </c>
    </row>
    <row r="2226" spans="1:4" x14ac:dyDescent="0.2">
      <c r="A2226" s="413" t="s">
        <v>9104</v>
      </c>
      <c r="B2226" s="413" t="s">
        <v>1176</v>
      </c>
      <c r="C2226" s="412">
        <v>46.975999999999999</v>
      </c>
      <c r="D2226" s="412">
        <v>0</v>
      </c>
    </row>
    <row r="2227" spans="1:4" x14ac:dyDescent="0.2">
      <c r="A2227" s="413" t="s">
        <v>9105</v>
      </c>
      <c r="B2227" s="413" t="s">
        <v>1176</v>
      </c>
      <c r="C2227" s="412">
        <v>26.346</v>
      </c>
      <c r="D2227" s="412">
        <v>0</v>
      </c>
    </row>
    <row r="2228" spans="1:4" x14ac:dyDescent="0.2">
      <c r="A2228" s="413" t="s">
        <v>9106</v>
      </c>
      <c r="B2228" s="413" t="s">
        <v>1176</v>
      </c>
      <c r="C2228" s="412">
        <v>29.286000000000001</v>
      </c>
      <c r="D2228" s="412">
        <v>0</v>
      </c>
    </row>
    <row r="2229" spans="1:4" x14ac:dyDescent="0.2">
      <c r="A2229" s="413" t="s">
        <v>9107</v>
      </c>
      <c r="B2229" s="413" t="s">
        <v>1176</v>
      </c>
      <c r="C2229" s="412">
        <v>24.943000000000001</v>
      </c>
      <c r="D2229" s="412">
        <v>0</v>
      </c>
    </row>
    <row r="2230" spans="1:4" x14ac:dyDescent="0.2">
      <c r="A2230" s="413" t="s">
        <v>9108</v>
      </c>
      <c r="B2230" s="413" t="s">
        <v>1176</v>
      </c>
      <c r="C2230" s="412">
        <v>67.509</v>
      </c>
      <c r="D2230" s="412">
        <v>0</v>
      </c>
    </row>
    <row r="2231" spans="1:4" x14ac:dyDescent="0.2">
      <c r="A2231" s="413" t="s">
        <v>9109</v>
      </c>
      <c r="B2231" s="413" t="s">
        <v>1176</v>
      </c>
      <c r="C2231" s="412">
        <v>35.85</v>
      </c>
      <c r="D2231" s="412">
        <v>0</v>
      </c>
    </row>
    <row r="2232" spans="1:4" x14ac:dyDescent="0.2">
      <c r="A2232" s="413" t="s">
        <v>9110</v>
      </c>
      <c r="B2232" s="413" t="s">
        <v>1176</v>
      </c>
      <c r="C2232" s="412">
        <v>39.228999999999999</v>
      </c>
      <c r="D2232" s="412">
        <v>0</v>
      </c>
    </row>
    <row r="2233" spans="1:4" x14ac:dyDescent="0.2">
      <c r="A2233" s="413" t="s">
        <v>9111</v>
      </c>
      <c r="B2233" s="413" t="s">
        <v>1176</v>
      </c>
      <c r="C2233" s="412">
        <v>25.382000000000001</v>
      </c>
      <c r="D2233" s="412">
        <v>0</v>
      </c>
    </row>
    <row r="2234" spans="1:4" x14ac:dyDescent="0.2">
      <c r="A2234" s="413" t="s">
        <v>9112</v>
      </c>
      <c r="B2234" s="413" t="s">
        <v>1176</v>
      </c>
      <c r="C2234" s="412">
        <v>35.679000000000002</v>
      </c>
      <c r="D2234" s="412">
        <v>0</v>
      </c>
    </row>
    <row r="2235" spans="1:4" x14ac:dyDescent="0.2">
      <c r="A2235" s="413" t="s">
        <v>9113</v>
      </c>
      <c r="B2235" s="413" t="s">
        <v>1176</v>
      </c>
      <c r="C2235" s="412">
        <v>26.626999999999999</v>
      </c>
      <c r="D2235" s="412">
        <v>0</v>
      </c>
    </row>
    <row r="2236" spans="1:4" x14ac:dyDescent="0.2">
      <c r="A2236" s="413" t="s">
        <v>9114</v>
      </c>
      <c r="B2236" s="413" t="s">
        <v>1176</v>
      </c>
      <c r="C2236" s="412">
        <v>24.167999999999999</v>
      </c>
      <c r="D2236" s="412">
        <v>0</v>
      </c>
    </row>
    <row r="2237" spans="1:4" x14ac:dyDescent="0.2">
      <c r="A2237" s="413" t="s">
        <v>9115</v>
      </c>
      <c r="B2237" s="413" t="s">
        <v>1176</v>
      </c>
      <c r="C2237" s="412">
        <v>25.687000000000001</v>
      </c>
      <c r="D2237" s="412">
        <v>0</v>
      </c>
    </row>
    <row r="2238" spans="1:4" x14ac:dyDescent="0.2">
      <c r="A2238" s="413" t="s">
        <v>9116</v>
      </c>
      <c r="B2238" s="413" t="s">
        <v>1176</v>
      </c>
      <c r="C2238" s="412">
        <v>33.665999999999997</v>
      </c>
      <c r="D2238" s="412">
        <v>0</v>
      </c>
    </row>
    <row r="2239" spans="1:4" x14ac:dyDescent="0.2">
      <c r="A2239" s="413" t="s">
        <v>9117</v>
      </c>
      <c r="B2239" s="413" t="s">
        <v>1176</v>
      </c>
      <c r="C2239" s="412">
        <v>11.955</v>
      </c>
      <c r="D2239" s="412">
        <v>0</v>
      </c>
    </row>
    <row r="2240" spans="1:4" x14ac:dyDescent="0.2">
      <c r="A2240" s="413" t="s">
        <v>9118</v>
      </c>
      <c r="B2240" s="413" t="s">
        <v>1176</v>
      </c>
      <c r="C2240" s="412">
        <v>21.027000000000001</v>
      </c>
      <c r="D2240" s="412">
        <v>0</v>
      </c>
    </row>
    <row r="2241" spans="1:4" x14ac:dyDescent="0.2">
      <c r="A2241" s="413" t="s">
        <v>9119</v>
      </c>
      <c r="B2241" s="413" t="s">
        <v>1176</v>
      </c>
      <c r="C2241" s="412">
        <v>54.460999999999999</v>
      </c>
      <c r="D2241" s="412">
        <v>0</v>
      </c>
    </row>
    <row r="2242" spans="1:4" x14ac:dyDescent="0.2">
      <c r="A2242" s="413" t="s">
        <v>9120</v>
      </c>
      <c r="B2242" s="413" t="s">
        <v>1176</v>
      </c>
      <c r="C2242" s="412">
        <v>40.601999999999997</v>
      </c>
      <c r="D2242" s="412">
        <v>0</v>
      </c>
    </row>
    <row r="2243" spans="1:4" x14ac:dyDescent="0.2">
      <c r="A2243" s="413" t="s">
        <v>9121</v>
      </c>
      <c r="B2243" s="413" t="s">
        <v>1176</v>
      </c>
      <c r="C2243" s="412">
        <v>24.882000000000001</v>
      </c>
      <c r="D2243" s="412">
        <v>0</v>
      </c>
    </row>
    <row r="2244" spans="1:4" x14ac:dyDescent="0.2">
      <c r="A2244" s="413" t="s">
        <v>9122</v>
      </c>
      <c r="B2244" s="413" t="s">
        <v>1176</v>
      </c>
      <c r="C2244" s="412">
        <v>19.541</v>
      </c>
      <c r="D2244" s="412">
        <v>0</v>
      </c>
    </row>
    <row r="2245" spans="1:4" x14ac:dyDescent="0.2">
      <c r="A2245" s="413" t="s">
        <v>9123</v>
      </c>
      <c r="B2245" s="413" t="s">
        <v>1176</v>
      </c>
      <c r="C2245" s="412">
        <v>38.18</v>
      </c>
      <c r="D2245" s="412">
        <v>0</v>
      </c>
    </row>
    <row r="2246" spans="1:4" x14ac:dyDescent="0.2">
      <c r="A2246" s="413" t="s">
        <v>9124</v>
      </c>
      <c r="B2246" s="413" t="s">
        <v>1176</v>
      </c>
      <c r="C2246" s="412">
        <v>26.334</v>
      </c>
      <c r="D2246" s="412">
        <v>0</v>
      </c>
    </row>
    <row r="2247" spans="1:4" x14ac:dyDescent="0.2">
      <c r="A2247" s="413" t="s">
        <v>9125</v>
      </c>
      <c r="B2247" s="413" t="s">
        <v>1176</v>
      </c>
      <c r="C2247" s="412">
        <v>34.049999999999997</v>
      </c>
      <c r="D2247" s="412">
        <v>0</v>
      </c>
    </row>
    <row r="2248" spans="1:4" x14ac:dyDescent="0.2">
      <c r="A2248" s="413" t="s">
        <v>9126</v>
      </c>
      <c r="B2248" s="413" t="s">
        <v>1176</v>
      </c>
      <c r="C2248" s="412">
        <v>40.436999999999998</v>
      </c>
      <c r="D2248" s="412">
        <v>0</v>
      </c>
    </row>
    <row r="2249" spans="1:4" x14ac:dyDescent="0.2">
      <c r="A2249" s="413" t="s">
        <v>9127</v>
      </c>
      <c r="B2249" s="413" t="s">
        <v>1176</v>
      </c>
      <c r="C2249" s="412">
        <v>23.638000000000002</v>
      </c>
      <c r="D2249" s="412">
        <v>0</v>
      </c>
    </row>
    <row r="2250" spans="1:4" x14ac:dyDescent="0.2">
      <c r="A2250" s="413" t="s">
        <v>9128</v>
      </c>
      <c r="B2250" s="413" t="s">
        <v>1176</v>
      </c>
      <c r="C2250" s="412">
        <v>54.436</v>
      </c>
      <c r="D2250" s="412">
        <v>0</v>
      </c>
    </row>
    <row r="2251" spans="1:4" x14ac:dyDescent="0.2">
      <c r="A2251" s="413" t="s">
        <v>9129</v>
      </c>
      <c r="B2251" s="413" t="s">
        <v>1176</v>
      </c>
      <c r="C2251" s="412">
        <v>33.146999999999998</v>
      </c>
      <c r="D2251" s="412">
        <v>0</v>
      </c>
    </row>
    <row r="2252" spans="1:4" x14ac:dyDescent="0.2">
      <c r="A2252" s="413" t="s">
        <v>9130</v>
      </c>
      <c r="B2252" s="413" t="s">
        <v>1176</v>
      </c>
      <c r="C2252" s="412">
        <v>111.923</v>
      </c>
      <c r="D2252" s="412">
        <v>0</v>
      </c>
    </row>
    <row r="2253" spans="1:4" x14ac:dyDescent="0.2">
      <c r="A2253" s="413" t="s">
        <v>9131</v>
      </c>
      <c r="B2253" s="413" t="s">
        <v>1176</v>
      </c>
      <c r="C2253" s="412">
        <v>24.777999999999999</v>
      </c>
      <c r="D2253" s="412">
        <v>0</v>
      </c>
    </row>
    <row r="2254" spans="1:4" x14ac:dyDescent="0.2">
      <c r="A2254" s="413" t="s">
        <v>9132</v>
      </c>
      <c r="B2254" s="413" t="s">
        <v>1176</v>
      </c>
      <c r="C2254" s="412">
        <v>20.71</v>
      </c>
      <c r="D2254" s="412">
        <v>0</v>
      </c>
    </row>
    <row r="2255" spans="1:4" x14ac:dyDescent="0.2">
      <c r="A2255" s="413" t="s">
        <v>9133</v>
      </c>
      <c r="B2255" s="413" t="s">
        <v>1176</v>
      </c>
      <c r="C2255" s="412">
        <v>27.847000000000001</v>
      </c>
      <c r="D2255" s="412">
        <v>0</v>
      </c>
    </row>
    <row r="2256" spans="1:4" x14ac:dyDescent="0.2">
      <c r="A2256" s="413" t="s">
        <v>9134</v>
      </c>
      <c r="B2256" s="413" t="s">
        <v>1176</v>
      </c>
      <c r="C2256" s="412">
        <v>35.856000000000002</v>
      </c>
      <c r="D2256" s="412">
        <v>0</v>
      </c>
    </row>
    <row r="2257" spans="1:4" x14ac:dyDescent="0.2">
      <c r="A2257" s="413" t="s">
        <v>9135</v>
      </c>
      <c r="B2257" s="413" t="s">
        <v>1176</v>
      </c>
      <c r="C2257" s="412">
        <v>107.64100000000001</v>
      </c>
      <c r="D2257" s="412">
        <v>0</v>
      </c>
    </row>
    <row r="2258" spans="1:4" x14ac:dyDescent="0.2">
      <c r="A2258" s="413" t="s">
        <v>9136</v>
      </c>
      <c r="B2258" s="413" t="s">
        <v>1176</v>
      </c>
      <c r="C2258" s="412">
        <v>54.423999999999999</v>
      </c>
      <c r="D2258" s="412">
        <v>0</v>
      </c>
    </row>
    <row r="2259" spans="1:4" x14ac:dyDescent="0.2">
      <c r="A2259" s="413" t="s">
        <v>9137</v>
      </c>
      <c r="B2259" s="413" t="s">
        <v>1176</v>
      </c>
      <c r="C2259" s="412">
        <v>44.347000000000001</v>
      </c>
      <c r="D2259" s="412">
        <v>0</v>
      </c>
    </row>
    <row r="2260" spans="1:4" x14ac:dyDescent="0.2">
      <c r="A2260" s="413" t="s">
        <v>9138</v>
      </c>
      <c r="B2260" s="413" t="s">
        <v>1176</v>
      </c>
      <c r="C2260" s="412">
        <v>80.739999999999995</v>
      </c>
      <c r="D2260" s="412">
        <v>0</v>
      </c>
    </row>
    <row r="2261" spans="1:4" x14ac:dyDescent="0.2">
      <c r="A2261" s="413" t="s">
        <v>9139</v>
      </c>
      <c r="B2261" s="413" t="s">
        <v>1176</v>
      </c>
      <c r="C2261" s="412">
        <v>28.274000000000001</v>
      </c>
      <c r="D2261" s="412">
        <v>0</v>
      </c>
    </row>
    <row r="2262" spans="1:4" x14ac:dyDescent="0.2">
      <c r="A2262" s="413" t="s">
        <v>9140</v>
      </c>
      <c r="B2262" s="413" t="s">
        <v>1176</v>
      </c>
      <c r="C2262" s="412">
        <v>28.565999999999999</v>
      </c>
      <c r="D2262" s="412">
        <v>0</v>
      </c>
    </row>
    <row r="2263" spans="1:4" x14ac:dyDescent="0.2">
      <c r="A2263" s="413" t="s">
        <v>9141</v>
      </c>
      <c r="B2263" s="413" t="s">
        <v>1176</v>
      </c>
      <c r="C2263" s="412">
        <v>49.244999999999997</v>
      </c>
      <c r="D2263" s="412">
        <v>0</v>
      </c>
    </row>
    <row r="2264" spans="1:4" x14ac:dyDescent="0.2">
      <c r="A2264" s="413" t="s">
        <v>9142</v>
      </c>
      <c r="B2264" s="413" t="s">
        <v>1176</v>
      </c>
      <c r="C2264" s="412">
        <v>62.183</v>
      </c>
      <c r="D2264" s="412">
        <v>0</v>
      </c>
    </row>
    <row r="2265" spans="1:4" x14ac:dyDescent="0.2">
      <c r="A2265" s="413" t="s">
        <v>9143</v>
      </c>
      <c r="B2265" s="413" t="s">
        <v>1176</v>
      </c>
      <c r="C2265" s="412">
        <v>154.727</v>
      </c>
      <c r="D2265" s="412">
        <v>0</v>
      </c>
    </row>
    <row r="2266" spans="1:4" x14ac:dyDescent="0.2">
      <c r="A2266" s="413" t="s">
        <v>9144</v>
      </c>
      <c r="B2266" s="413" t="s">
        <v>225</v>
      </c>
      <c r="C2266" s="412">
        <v>57.377000000000002</v>
      </c>
      <c r="D2266" s="412">
        <v>0</v>
      </c>
    </row>
    <row r="2267" spans="1:4" x14ac:dyDescent="0.2">
      <c r="A2267" s="413" t="s">
        <v>9145</v>
      </c>
      <c r="B2267" s="413" t="s">
        <v>1176</v>
      </c>
      <c r="C2267" s="412">
        <v>162.821</v>
      </c>
      <c r="D2267" s="412">
        <v>0</v>
      </c>
    </row>
    <row r="2268" spans="1:4" x14ac:dyDescent="0.2">
      <c r="A2268" s="413" t="s">
        <v>9146</v>
      </c>
      <c r="B2268" s="413" t="s">
        <v>1176</v>
      </c>
      <c r="C2268" s="412">
        <v>55.192999999999998</v>
      </c>
      <c r="D2268" s="412">
        <v>0</v>
      </c>
    </row>
    <row r="2269" spans="1:4" x14ac:dyDescent="0.2">
      <c r="A2269" s="413" t="s">
        <v>9147</v>
      </c>
      <c r="B2269" s="413" t="s">
        <v>1176</v>
      </c>
      <c r="C2269" s="412">
        <v>128.161</v>
      </c>
      <c r="D2269" s="412">
        <v>0</v>
      </c>
    </row>
    <row r="2270" spans="1:4" x14ac:dyDescent="0.2">
      <c r="A2270" s="413" t="s">
        <v>9148</v>
      </c>
      <c r="B2270" s="413" t="s">
        <v>1176</v>
      </c>
      <c r="C2270" s="412">
        <v>84.15</v>
      </c>
      <c r="D2270" s="412">
        <v>0</v>
      </c>
    </row>
    <row r="2271" spans="1:4" x14ac:dyDescent="0.2">
      <c r="A2271" s="413" t="s">
        <v>9149</v>
      </c>
      <c r="B2271" s="413" t="s">
        <v>1176</v>
      </c>
      <c r="C2271" s="412">
        <v>25.704999999999998</v>
      </c>
      <c r="D2271" s="412">
        <v>0</v>
      </c>
    </row>
    <row r="2272" spans="1:4" x14ac:dyDescent="0.2">
      <c r="A2272" s="413" t="s">
        <v>9150</v>
      </c>
      <c r="B2272" s="413" t="s">
        <v>1176</v>
      </c>
      <c r="C2272" s="412">
        <v>40.582999999999998</v>
      </c>
      <c r="D2272" s="412">
        <v>0</v>
      </c>
    </row>
    <row r="2273" spans="1:4" x14ac:dyDescent="0.2">
      <c r="A2273" s="413" t="s">
        <v>9151</v>
      </c>
      <c r="B2273" s="413" t="s">
        <v>1176</v>
      </c>
      <c r="C2273" s="412">
        <v>35.575000000000003</v>
      </c>
      <c r="D2273" s="412">
        <v>0</v>
      </c>
    </row>
    <row r="2274" spans="1:4" x14ac:dyDescent="0.2">
      <c r="A2274" s="413" t="s">
        <v>9152</v>
      </c>
      <c r="B2274" s="413" t="s">
        <v>1176</v>
      </c>
      <c r="C2274" s="412">
        <v>30.555</v>
      </c>
      <c r="D2274" s="412">
        <v>0</v>
      </c>
    </row>
    <row r="2275" spans="1:4" x14ac:dyDescent="0.2">
      <c r="A2275" s="413" t="s">
        <v>9153</v>
      </c>
      <c r="B2275" s="413" t="s">
        <v>1176</v>
      </c>
      <c r="C2275" s="412">
        <v>45.546999999999997</v>
      </c>
      <c r="D2275" s="412">
        <v>0</v>
      </c>
    </row>
    <row r="2276" spans="1:4" x14ac:dyDescent="0.2">
      <c r="A2276" s="413" t="s">
        <v>9154</v>
      </c>
      <c r="B2276" s="413" t="s">
        <v>1176</v>
      </c>
      <c r="C2276" s="412">
        <v>41.625999999999998</v>
      </c>
      <c r="D2276" s="412">
        <v>0</v>
      </c>
    </row>
    <row r="2277" spans="1:4" x14ac:dyDescent="0.2">
      <c r="A2277" s="413" t="s">
        <v>9155</v>
      </c>
      <c r="B2277" s="413" t="s">
        <v>1176</v>
      </c>
      <c r="C2277" s="412">
        <v>27.847000000000001</v>
      </c>
      <c r="D2277" s="412">
        <v>0</v>
      </c>
    </row>
    <row r="2278" spans="1:4" x14ac:dyDescent="0.2">
      <c r="A2278" s="413" t="s">
        <v>9156</v>
      </c>
      <c r="B2278" s="413" t="s">
        <v>1176</v>
      </c>
      <c r="C2278" s="412">
        <v>45.981999999999999</v>
      </c>
      <c r="D2278" s="412">
        <v>0</v>
      </c>
    </row>
    <row r="2279" spans="1:4" x14ac:dyDescent="0.2">
      <c r="A2279" s="413" t="s">
        <v>9157</v>
      </c>
      <c r="B2279" s="413" t="s">
        <v>1176</v>
      </c>
      <c r="C2279" s="412">
        <v>35.39</v>
      </c>
      <c r="D2279" s="412">
        <v>0</v>
      </c>
    </row>
    <row r="2280" spans="1:4" x14ac:dyDescent="0.2">
      <c r="A2280" s="413" t="s">
        <v>9158</v>
      </c>
      <c r="B2280" s="413" t="s">
        <v>1176</v>
      </c>
      <c r="C2280" s="412">
        <v>93.912999999999997</v>
      </c>
      <c r="D2280" s="412">
        <v>0</v>
      </c>
    </row>
    <row r="2281" spans="1:4" x14ac:dyDescent="0.2">
      <c r="A2281" s="413" t="s">
        <v>9159</v>
      </c>
      <c r="B2281" s="413" t="s">
        <v>225</v>
      </c>
      <c r="C2281" s="412">
        <v>56.347999999999999</v>
      </c>
      <c r="D2281" s="412">
        <v>0</v>
      </c>
    </row>
    <row r="2282" spans="1:4" x14ac:dyDescent="0.2">
      <c r="A2282" s="413" t="s">
        <v>9160</v>
      </c>
      <c r="B2282" s="413" t="s">
        <v>1176</v>
      </c>
      <c r="C2282" s="412">
        <v>51.661000000000001</v>
      </c>
      <c r="D2282" s="412">
        <v>0</v>
      </c>
    </row>
    <row r="2283" spans="1:4" x14ac:dyDescent="0.2">
      <c r="A2283" s="413" t="s">
        <v>9161</v>
      </c>
      <c r="B2283" s="413" t="s">
        <v>1176</v>
      </c>
      <c r="C2283" s="412">
        <v>38.283999999999999</v>
      </c>
      <c r="D2283" s="412">
        <v>0</v>
      </c>
    </row>
    <row r="2284" spans="1:4" x14ac:dyDescent="0.2">
      <c r="A2284" s="413" t="s">
        <v>9162</v>
      </c>
      <c r="B2284" s="413" t="s">
        <v>1176</v>
      </c>
      <c r="C2284" s="412">
        <v>224.48</v>
      </c>
      <c r="D2284" s="412">
        <v>0</v>
      </c>
    </row>
    <row r="2285" spans="1:4" x14ac:dyDescent="0.2">
      <c r="A2285" s="413" t="s">
        <v>9163</v>
      </c>
      <c r="B2285" s="413" t="s">
        <v>1176</v>
      </c>
      <c r="C2285" s="412">
        <v>52.661999999999999</v>
      </c>
      <c r="D2285" s="412">
        <v>0</v>
      </c>
    </row>
    <row r="2286" spans="1:4" x14ac:dyDescent="0.2">
      <c r="A2286" s="413" t="s">
        <v>9164</v>
      </c>
      <c r="B2286" s="413" t="s">
        <v>1176</v>
      </c>
      <c r="C2286" s="412">
        <v>0</v>
      </c>
      <c r="D2286" s="412">
        <v>0</v>
      </c>
    </row>
    <row r="2287" spans="1:4" x14ac:dyDescent="0.2">
      <c r="A2287" s="413" t="s">
        <v>9165</v>
      </c>
      <c r="B2287" s="413" t="s">
        <v>1176</v>
      </c>
      <c r="C2287" s="412">
        <v>18.111000000000001</v>
      </c>
      <c r="D2287" s="412">
        <v>0</v>
      </c>
    </row>
    <row r="2288" spans="1:4" x14ac:dyDescent="0.2">
      <c r="A2288" s="413" t="s">
        <v>9166</v>
      </c>
      <c r="B2288" s="413" t="s">
        <v>1176</v>
      </c>
      <c r="C2288" s="412">
        <v>42.072000000000003</v>
      </c>
      <c r="D2288" s="412">
        <v>0</v>
      </c>
    </row>
    <row r="2289" spans="1:4" x14ac:dyDescent="0.2">
      <c r="A2289" s="413" t="s">
        <v>9167</v>
      </c>
      <c r="B2289" s="413" t="s">
        <v>1176</v>
      </c>
      <c r="C2289" s="412">
        <v>41.633000000000003</v>
      </c>
      <c r="D2289" s="412">
        <v>0</v>
      </c>
    </row>
    <row r="2290" spans="1:4" x14ac:dyDescent="0.2">
      <c r="A2290" s="413" t="s">
        <v>9168</v>
      </c>
      <c r="B2290" s="413" t="s">
        <v>1176</v>
      </c>
      <c r="C2290" s="412">
        <v>106.44499999999999</v>
      </c>
      <c r="D2290" s="412">
        <v>0</v>
      </c>
    </row>
    <row r="2291" spans="1:4" x14ac:dyDescent="0.2">
      <c r="A2291" s="413" t="s">
        <v>9169</v>
      </c>
      <c r="B2291" s="413" t="s">
        <v>1176</v>
      </c>
      <c r="C2291" s="412">
        <v>54.875999999999998</v>
      </c>
      <c r="D2291" s="412">
        <v>0</v>
      </c>
    </row>
    <row r="2292" spans="1:4" x14ac:dyDescent="0.2">
      <c r="A2292" s="413" t="s">
        <v>9170</v>
      </c>
      <c r="B2292" s="413" t="s">
        <v>1176</v>
      </c>
      <c r="C2292" s="412">
        <v>47.170999999999999</v>
      </c>
      <c r="D2292" s="412">
        <v>0</v>
      </c>
    </row>
    <row r="2293" spans="1:4" x14ac:dyDescent="0.2">
      <c r="A2293" s="413" t="s">
        <v>9171</v>
      </c>
      <c r="B2293" s="413" t="s">
        <v>1176</v>
      </c>
      <c r="C2293" s="412">
        <v>42.529000000000003</v>
      </c>
      <c r="D2293" s="412">
        <v>0</v>
      </c>
    </row>
    <row r="2294" spans="1:4" x14ac:dyDescent="0.2">
      <c r="A2294" s="413" t="s">
        <v>9172</v>
      </c>
      <c r="B2294" s="413" t="s">
        <v>1176</v>
      </c>
      <c r="C2294" s="412">
        <v>42.828000000000003</v>
      </c>
      <c r="D2294" s="412">
        <v>0</v>
      </c>
    </row>
    <row r="2295" spans="1:4" x14ac:dyDescent="0.2">
      <c r="A2295" s="413" t="s">
        <v>9173</v>
      </c>
      <c r="B2295" s="413" t="s">
        <v>1176</v>
      </c>
      <c r="C2295" s="412">
        <v>18.032</v>
      </c>
      <c r="D2295" s="412">
        <v>0</v>
      </c>
    </row>
    <row r="2296" spans="1:4" x14ac:dyDescent="0.2">
      <c r="A2296" s="413" t="s">
        <v>9174</v>
      </c>
      <c r="B2296" s="413" t="s">
        <v>1176</v>
      </c>
      <c r="C2296" s="412">
        <v>42.743000000000002</v>
      </c>
      <c r="D2296" s="412">
        <v>0</v>
      </c>
    </row>
    <row r="2297" spans="1:4" x14ac:dyDescent="0.2">
      <c r="A2297" s="413" t="s">
        <v>9175</v>
      </c>
      <c r="B2297" s="413" t="s">
        <v>1176</v>
      </c>
      <c r="C2297" s="412">
        <v>40.143999999999998</v>
      </c>
      <c r="D2297" s="412">
        <v>0</v>
      </c>
    </row>
    <row r="2298" spans="1:4" x14ac:dyDescent="0.2">
      <c r="A2298" s="413" t="s">
        <v>9176</v>
      </c>
      <c r="B2298" s="413" t="s">
        <v>1176</v>
      </c>
      <c r="C2298" s="412">
        <v>37.35</v>
      </c>
      <c r="D2298" s="412">
        <v>0</v>
      </c>
    </row>
    <row r="2299" spans="1:4" x14ac:dyDescent="0.2">
      <c r="A2299" s="413" t="s">
        <v>9177</v>
      </c>
      <c r="B2299" s="413" t="s">
        <v>1176</v>
      </c>
      <c r="C2299" s="412">
        <v>360.20499999999998</v>
      </c>
      <c r="D2299" s="412">
        <v>0</v>
      </c>
    </row>
    <row r="2300" spans="1:4" x14ac:dyDescent="0.2">
      <c r="A2300" s="413" t="s">
        <v>9178</v>
      </c>
      <c r="B2300" s="413" t="s">
        <v>1176</v>
      </c>
      <c r="C2300" s="412">
        <v>27.334</v>
      </c>
      <c r="D2300" s="412">
        <v>0</v>
      </c>
    </row>
    <row r="2301" spans="1:4" x14ac:dyDescent="0.2">
      <c r="A2301" s="413" t="s">
        <v>9179</v>
      </c>
      <c r="B2301" s="413" t="s">
        <v>1176</v>
      </c>
      <c r="C2301" s="412">
        <v>49.715000000000003</v>
      </c>
      <c r="D2301" s="412">
        <v>0</v>
      </c>
    </row>
    <row r="2302" spans="1:4" x14ac:dyDescent="0.2">
      <c r="A2302" s="413" t="s">
        <v>9180</v>
      </c>
      <c r="B2302" s="413" t="s">
        <v>1176</v>
      </c>
      <c r="C2302" s="412">
        <v>27.151</v>
      </c>
      <c r="D2302" s="412">
        <v>0</v>
      </c>
    </row>
    <row r="2303" spans="1:4" x14ac:dyDescent="0.2">
      <c r="A2303" s="413" t="s">
        <v>9181</v>
      </c>
      <c r="B2303" s="413" t="s">
        <v>1176</v>
      </c>
      <c r="C2303" s="412">
        <v>48.762999999999998</v>
      </c>
      <c r="D2303" s="412">
        <v>0</v>
      </c>
    </row>
    <row r="2304" spans="1:4" x14ac:dyDescent="0.2">
      <c r="A2304" s="413" t="s">
        <v>9182</v>
      </c>
      <c r="B2304" s="413" t="s">
        <v>1176</v>
      </c>
      <c r="C2304" s="412">
        <v>26.998999999999999</v>
      </c>
      <c r="D2304" s="412">
        <v>0</v>
      </c>
    </row>
    <row r="2305" spans="1:4" x14ac:dyDescent="0.2">
      <c r="A2305" s="413" t="s">
        <v>9183</v>
      </c>
      <c r="B2305" s="413" t="s">
        <v>1176</v>
      </c>
      <c r="C2305" s="412">
        <v>30.5</v>
      </c>
      <c r="D2305" s="412">
        <v>0</v>
      </c>
    </row>
    <row r="2306" spans="1:4" x14ac:dyDescent="0.2">
      <c r="A2306" s="413" t="s">
        <v>9184</v>
      </c>
      <c r="B2306" s="413" t="s">
        <v>1176</v>
      </c>
      <c r="C2306" s="412">
        <v>40.094999999999999</v>
      </c>
      <c r="D2306" s="412">
        <v>0</v>
      </c>
    </row>
    <row r="2307" spans="1:4" x14ac:dyDescent="0.2">
      <c r="A2307" s="413" t="s">
        <v>9185</v>
      </c>
      <c r="B2307" s="413" t="s">
        <v>1176</v>
      </c>
      <c r="C2307" s="412">
        <v>154.667</v>
      </c>
      <c r="D2307" s="412">
        <v>0</v>
      </c>
    </row>
    <row r="2308" spans="1:4" x14ac:dyDescent="0.2">
      <c r="A2308" s="413" t="s">
        <v>9186</v>
      </c>
      <c r="B2308" s="413" t="s">
        <v>1176</v>
      </c>
      <c r="C2308" s="412">
        <v>33.581000000000003</v>
      </c>
      <c r="D2308" s="412">
        <v>0</v>
      </c>
    </row>
    <row r="2309" spans="1:4" x14ac:dyDescent="0.2">
      <c r="A2309" s="413" t="s">
        <v>9187</v>
      </c>
      <c r="B2309" s="413" t="s">
        <v>1176</v>
      </c>
      <c r="C2309" s="412">
        <v>53.369</v>
      </c>
      <c r="D2309" s="412">
        <v>0</v>
      </c>
    </row>
    <row r="2310" spans="1:4" x14ac:dyDescent="0.2">
      <c r="A2310" s="413" t="s">
        <v>9188</v>
      </c>
      <c r="B2310" s="413" t="s">
        <v>1176</v>
      </c>
      <c r="C2310" s="412">
        <v>44.158000000000001</v>
      </c>
      <c r="D2310" s="412">
        <v>0</v>
      </c>
    </row>
    <row r="2311" spans="1:4" x14ac:dyDescent="0.2">
      <c r="A2311" s="413" t="s">
        <v>9189</v>
      </c>
      <c r="B2311" s="413" t="s">
        <v>1176</v>
      </c>
      <c r="C2311" s="412">
        <v>50.776000000000003</v>
      </c>
      <c r="D2311" s="412">
        <v>0</v>
      </c>
    </row>
    <row r="2312" spans="1:4" x14ac:dyDescent="0.2">
      <c r="A2312" s="413" t="s">
        <v>9190</v>
      </c>
      <c r="B2312" s="413" t="s">
        <v>1176</v>
      </c>
      <c r="C2312" s="412">
        <v>24.966999999999999</v>
      </c>
      <c r="D2312" s="412">
        <v>0</v>
      </c>
    </row>
    <row r="2313" spans="1:4" x14ac:dyDescent="0.2">
      <c r="A2313" s="413" t="s">
        <v>9191</v>
      </c>
      <c r="B2313" s="413" t="s">
        <v>1176</v>
      </c>
      <c r="C2313" s="412">
        <v>24.283000000000001</v>
      </c>
      <c r="D2313" s="412">
        <v>0</v>
      </c>
    </row>
    <row r="2314" spans="1:4" x14ac:dyDescent="0.2">
      <c r="A2314" s="413" t="s">
        <v>9192</v>
      </c>
      <c r="B2314" s="413" t="s">
        <v>1176</v>
      </c>
      <c r="C2314" s="412">
        <v>29.475000000000001</v>
      </c>
      <c r="D2314" s="412">
        <v>0</v>
      </c>
    </row>
    <row r="2315" spans="1:4" x14ac:dyDescent="0.2">
      <c r="A2315" s="413" t="s">
        <v>9193</v>
      </c>
      <c r="B2315" s="413" t="s">
        <v>1176</v>
      </c>
      <c r="C2315" s="412">
        <v>42.628</v>
      </c>
      <c r="D2315" s="412">
        <v>0</v>
      </c>
    </row>
    <row r="2316" spans="1:4" x14ac:dyDescent="0.2">
      <c r="A2316" s="413" t="s">
        <v>9194</v>
      </c>
      <c r="B2316" s="413" t="s">
        <v>1176</v>
      </c>
      <c r="C2316" s="412">
        <v>11.010999999999999</v>
      </c>
      <c r="D2316" s="412">
        <v>0</v>
      </c>
    </row>
    <row r="2317" spans="1:4" x14ac:dyDescent="0.2">
      <c r="A2317" s="413" t="s">
        <v>9195</v>
      </c>
      <c r="B2317" s="413" t="s">
        <v>1176</v>
      </c>
      <c r="C2317" s="412">
        <v>28.701000000000001</v>
      </c>
      <c r="D2317" s="412">
        <v>0</v>
      </c>
    </row>
    <row r="2318" spans="1:4" x14ac:dyDescent="0.2">
      <c r="A2318" s="413" t="s">
        <v>9196</v>
      </c>
      <c r="B2318" s="413" t="s">
        <v>1176</v>
      </c>
      <c r="C2318" s="412">
        <v>74.512</v>
      </c>
      <c r="D2318" s="412">
        <v>0</v>
      </c>
    </row>
    <row r="2319" spans="1:4" x14ac:dyDescent="0.2">
      <c r="A2319" s="413" t="s">
        <v>9197</v>
      </c>
      <c r="B2319" s="413" t="s">
        <v>1176</v>
      </c>
      <c r="C2319" s="412">
        <v>25.986000000000001</v>
      </c>
      <c r="D2319" s="412">
        <v>0</v>
      </c>
    </row>
    <row r="2320" spans="1:4" x14ac:dyDescent="0.2">
      <c r="A2320" s="413" t="s">
        <v>9198</v>
      </c>
      <c r="B2320" s="413" t="s">
        <v>1176</v>
      </c>
      <c r="C2320" s="412">
        <v>31.33</v>
      </c>
      <c r="D2320" s="412">
        <v>0</v>
      </c>
    </row>
    <row r="2321" spans="1:4" x14ac:dyDescent="0.2">
      <c r="A2321" s="413" t="s">
        <v>9199</v>
      </c>
      <c r="B2321" s="413" t="s">
        <v>1176</v>
      </c>
      <c r="C2321" s="412">
        <v>85.966999999999999</v>
      </c>
      <c r="D2321" s="412">
        <v>0</v>
      </c>
    </row>
    <row r="2322" spans="1:4" x14ac:dyDescent="0.2">
      <c r="A2322" s="413" t="s">
        <v>9200</v>
      </c>
      <c r="B2322" s="413" t="s">
        <v>1176</v>
      </c>
      <c r="C2322" s="412">
        <v>54.777999999999999</v>
      </c>
      <c r="D2322" s="412">
        <v>0</v>
      </c>
    </row>
    <row r="2323" spans="1:4" x14ac:dyDescent="0.2">
      <c r="A2323" s="413" t="s">
        <v>9201</v>
      </c>
      <c r="B2323" s="413" t="s">
        <v>1176</v>
      </c>
      <c r="C2323" s="412">
        <v>65.911000000000001</v>
      </c>
      <c r="D2323" s="412">
        <v>0</v>
      </c>
    </row>
    <row r="2324" spans="1:4" x14ac:dyDescent="0.2">
      <c r="A2324" s="413" t="s">
        <v>9202</v>
      </c>
      <c r="B2324" s="413" t="s">
        <v>1176</v>
      </c>
      <c r="C2324" s="412">
        <v>83.771000000000001</v>
      </c>
      <c r="D2324" s="412">
        <v>0</v>
      </c>
    </row>
    <row r="2325" spans="1:4" x14ac:dyDescent="0.2">
      <c r="A2325" s="413" t="s">
        <v>9203</v>
      </c>
      <c r="B2325" s="413" t="s">
        <v>1176</v>
      </c>
      <c r="C2325" s="412">
        <v>30.366</v>
      </c>
      <c r="D2325" s="412">
        <v>0</v>
      </c>
    </row>
    <row r="2326" spans="1:4" x14ac:dyDescent="0.2">
      <c r="A2326" s="413" t="s">
        <v>9204</v>
      </c>
      <c r="B2326" s="413" t="s">
        <v>1176</v>
      </c>
      <c r="C2326" s="412">
        <v>36.85</v>
      </c>
      <c r="D2326" s="412">
        <v>0</v>
      </c>
    </row>
    <row r="2327" spans="1:4" x14ac:dyDescent="0.2">
      <c r="A2327" s="413" t="s">
        <v>9205</v>
      </c>
      <c r="B2327" s="413" t="s">
        <v>1176</v>
      </c>
      <c r="C2327" s="412">
        <v>31.94</v>
      </c>
      <c r="D2327" s="412">
        <v>0</v>
      </c>
    </row>
    <row r="2328" spans="1:4" x14ac:dyDescent="0.2">
      <c r="A2328" s="413" t="s">
        <v>9206</v>
      </c>
      <c r="B2328" s="413" t="s">
        <v>1176</v>
      </c>
      <c r="C2328" s="412">
        <v>27.609000000000002</v>
      </c>
      <c r="D2328" s="412">
        <v>0</v>
      </c>
    </row>
    <row r="2329" spans="1:4" x14ac:dyDescent="0.2">
      <c r="A2329" s="413" t="s">
        <v>9207</v>
      </c>
      <c r="B2329" s="413" t="s">
        <v>1176</v>
      </c>
      <c r="C2329" s="412">
        <v>23.747</v>
      </c>
      <c r="D2329" s="412">
        <v>0</v>
      </c>
    </row>
    <row r="2330" spans="1:4" x14ac:dyDescent="0.2">
      <c r="A2330" s="413" t="s">
        <v>9208</v>
      </c>
      <c r="B2330" s="413" t="s">
        <v>1176</v>
      </c>
      <c r="C2330" s="412">
        <v>64.683999999999997</v>
      </c>
      <c r="D2330" s="412">
        <v>0</v>
      </c>
    </row>
    <row r="2331" spans="1:4" x14ac:dyDescent="0.2">
      <c r="A2331" s="413" t="s">
        <v>9209</v>
      </c>
      <c r="B2331" s="413" t="s">
        <v>1176</v>
      </c>
      <c r="C2331" s="412">
        <v>30.317</v>
      </c>
      <c r="D2331" s="412">
        <v>0</v>
      </c>
    </row>
    <row r="2332" spans="1:4" x14ac:dyDescent="0.2">
      <c r="A2332" s="413" t="s">
        <v>9210</v>
      </c>
      <c r="B2332" s="413" t="s">
        <v>1176</v>
      </c>
      <c r="C2332" s="412">
        <v>64.66</v>
      </c>
      <c r="D2332" s="412">
        <v>0</v>
      </c>
    </row>
    <row r="2333" spans="1:4" x14ac:dyDescent="0.2">
      <c r="A2333" s="413" t="s">
        <v>9211</v>
      </c>
      <c r="B2333" s="413" t="s">
        <v>1176</v>
      </c>
      <c r="C2333" s="412">
        <v>33.433999999999997</v>
      </c>
      <c r="D2333" s="412">
        <v>0</v>
      </c>
    </row>
    <row r="2334" spans="1:4" x14ac:dyDescent="0.2">
      <c r="A2334" s="413" t="s">
        <v>9212</v>
      </c>
      <c r="B2334" s="413" t="s">
        <v>1176</v>
      </c>
      <c r="C2334" s="412">
        <v>26.754999999999999</v>
      </c>
      <c r="D2334" s="412">
        <v>0</v>
      </c>
    </row>
    <row r="2335" spans="1:4" x14ac:dyDescent="0.2">
      <c r="A2335" s="413" t="s">
        <v>9213</v>
      </c>
      <c r="B2335" s="413" t="s">
        <v>1176</v>
      </c>
      <c r="C2335" s="412">
        <v>58.999000000000002</v>
      </c>
      <c r="D2335" s="412">
        <v>0</v>
      </c>
    </row>
    <row r="2336" spans="1:4" x14ac:dyDescent="0.2">
      <c r="A2336" s="413" t="s">
        <v>9214</v>
      </c>
      <c r="B2336" s="413" t="s">
        <v>225</v>
      </c>
      <c r="C2336" s="412">
        <v>27.998999999999999</v>
      </c>
      <c r="D2336" s="412">
        <v>0</v>
      </c>
    </row>
    <row r="2337" spans="1:4" x14ac:dyDescent="0.2">
      <c r="A2337" s="413" t="s">
        <v>9215</v>
      </c>
      <c r="B2337" s="413" t="s">
        <v>1176</v>
      </c>
      <c r="C2337" s="412">
        <v>70.992000000000004</v>
      </c>
      <c r="D2337" s="412">
        <v>0</v>
      </c>
    </row>
    <row r="2338" spans="1:4" x14ac:dyDescent="0.2">
      <c r="A2338" s="413" t="s">
        <v>9216</v>
      </c>
      <c r="B2338" s="413" t="s">
        <v>1176</v>
      </c>
      <c r="C2338" s="412">
        <v>125.965</v>
      </c>
      <c r="D2338" s="412">
        <v>0</v>
      </c>
    </row>
    <row r="2339" spans="1:4" x14ac:dyDescent="0.2">
      <c r="A2339" s="413" t="s">
        <v>9217</v>
      </c>
      <c r="B2339" s="413" t="s">
        <v>1176</v>
      </c>
      <c r="C2339" s="412">
        <v>43.871000000000002</v>
      </c>
      <c r="D2339" s="412">
        <v>0</v>
      </c>
    </row>
    <row r="2340" spans="1:4" x14ac:dyDescent="0.2">
      <c r="A2340" s="413" t="s">
        <v>9218</v>
      </c>
      <c r="B2340" s="413" t="s">
        <v>1176</v>
      </c>
      <c r="C2340" s="412">
        <v>66.093000000000004</v>
      </c>
      <c r="D2340" s="412">
        <v>0</v>
      </c>
    </row>
    <row r="2341" spans="1:4" x14ac:dyDescent="0.2">
      <c r="A2341" s="413" t="s">
        <v>9219</v>
      </c>
      <c r="B2341" s="413" t="s">
        <v>1176</v>
      </c>
      <c r="C2341" s="412">
        <v>65.903999999999996</v>
      </c>
      <c r="D2341" s="412">
        <v>0</v>
      </c>
    </row>
    <row r="2342" spans="1:4" x14ac:dyDescent="0.2">
      <c r="A2342" s="413" t="s">
        <v>9220</v>
      </c>
      <c r="B2342" s="413" t="s">
        <v>1176</v>
      </c>
      <c r="C2342" s="412">
        <v>36.301000000000002</v>
      </c>
      <c r="D2342" s="412">
        <v>0</v>
      </c>
    </row>
    <row r="2343" spans="1:4" x14ac:dyDescent="0.2">
      <c r="A2343" s="413" t="s">
        <v>9221</v>
      </c>
      <c r="B2343" s="413" t="s">
        <v>1176</v>
      </c>
      <c r="C2343" s="412">
        <v>25.192</v>
      </c>
      <c r="D2343" s="412">
        <v>0</v>
      </c>
    </row>
    <row r="2344" spans="1:4" x14ac:dyDescent="0.2">
      <c r="A2344" s="413" t="s">
        <v>9222</v>
      </c>
      <c r="B2344" s="413" t="s">
        <v>1176</v>
      </c>
      <c r="C2344" s="412">
        <v>56.832999999999998</v>
      </c>
      <c r="D2344" s="412">
        <v>0</v>
      </c>
    </row>
    <row r="2345" spans="1:4" x14ac:dyDescent="0.2">
      <c r="A2345" s="413" t="s">
        <v>9223</v>
      </c>
      <c r="B2345" s="413" t="s">
        <v>1176</v>
      </c>
      <c r="C2345" s="412">
        <v>28.457999999999998</v>
      </c>
      <c r="D2345" s="412">
        <v>0</v>
      </c>
    </row>
    <row r="2346" spans="1:4" x14ac:dyDescent="0.2">
      <c r="A2346" s="413" t="s">
        <v>9224</v>
      </c>
      <c r="B2346" s="413" t="s">
        <v>1176</v>
      </c>
      <c r="C2346" s="412">
        <v>64.073999999999998</v>
      </c>
      <c r="D2346" s="412">
        <v>0</v>
      </c>
    </row>
    <row r="2347" spans="1:4" x14ac:dyDescent="0.2">
      <c r="A2347" s="413" t="s">
        <v>9225</v>
      </c>
      <c r="B2347" s="413" t="s">
        <v>1176</v>
      </c>
      <c r="C2347" s="412">
        <v>40.351999999999997</v>
      </c>
      <c r="D2347" s="412">
        <v>0</v>
      </c>
    </row>
    <row r="2348" spans="1:4" x14ac:dyDescent="0.2">
      <c r="A2348" s="413" t="s">
        <v>9226</v>
      </c>
      <c r="B2348" s="413" t="s">
        <v>1176</v>
      </c>
      <c r="C2348" s="412">
        <v>52.155000000000001</v>
      </c>
      <c r="D2348" s="412">
        <v>0</v>
      </c>
    </row>
    <row r="2349" spans="1:4" x14ac:dyDescent="0.2">
      <c r="A2349" s="413" t="s">
        <v>9227</v>
      </c>
      <c r="B2349" s="413" t="s">
        <v>1176</v>
      </c>
      <c r="C2349" s="412">
        <v>57.194000000000003</v>
      </c>
      <c r="D2349" s="412">
        <v>0</v>
      </c>
    </row>
    <row r="2350" spans="1:4" x14ac:dyDescent="0.2">
      <c r="A2350" s="413" t="s">
        <v>9228</v>
      </c>
      <c r="B2350" s="413" t="s">
        <v>1176</v>
      </c>
      <c r="C2350" s="412">
        <v>31.11</v>
      </c>
      <c r="D2350" s="412">
        <v>0</v>
      </c>
    </row>
    <row r="2351" spans="1:4" x14ac:dyDescent="0.2">
      <c r="A2351" s="413" t="s">
        <v>9229</v>
      </c>
      <c r="B2351" s="413" t="s">
        <v>1176</v>
      </c>
      <c r="C2351" s="412">
        <v>14.292</v>
      </c>
      <c r="D2351" s="412">
        <v>0</v>
      </c>
    </row>
    <row r="2352" spans="1:4" x14ac:dyDescent="0.2">
      <c r="A2352" s="413" t="s">
        <v>9230</v>
      </c>
      <c r="B2352" s="413" t="s">
        <v>1176</v>
      </c>
      <c r="C2352" s="412">
        <v>66.843999999999994</v>
      </c>
      <c r="D2352" s="412">
        <v>0</v>
      </c>
    </row>
    <row r="2353" spans="1:4" x14ac:dyDescent="0.2">
      <c r="A2353" s="413" t="s">
        <v>9231</v>
      </c>
      <c r="B2353" s="413" t="s">
        <v>1176</v>
      </c>
      <c r="C2353" s="412">
        <v>30.378</v>
      </c>
      <c r="D2353" s="412">
        <v>0</v>
      </c>
    </row>
    <row r="2354" spans="1:4" x14ac:dyDescent="0.2">
      <c r="A2354" s="413" t="s">
        <v>9232</v>
      </c>
      <c r="B2354" s="413" t="s">
        <v>1176</v>
      </c>
      <c r="C2354" s="412">
        <v>13.847</v>
      </c>
      <c r="D2354" s="412">
        <v>0</v>
      </c>
    </row>
    <row r="2355" spans="1:4" x14ac:dyDescent="0.2">
      <c r="A2355" s="413" t="s">
        <v>9233</v>
      </c>
      <c r="B2355" s="413" t="s">
        <v>1176</v>
      </c>
      <c r="C2355" s="412">
        <v>92.86</v>
      </c>
      <c r="D2355" s="412">
        <v>0</v>
      </c>
    </row>
    <row r="2356" spans="1:4" x14ac:dyDescent="0.2">
      <c r="A2356" s="413" t="s">
        <v>9234</v>
      </c>
      <c r="B2356" s="413" t="s">
        <v>1176</v>
      </c>
      <c r="C2356" s="412">
        <v>138.56200000000001</v>
      </c>
      <c r="D2356" s="412">
        <v>0</v>
      </c>
    </row>
    <row r="2357" spans="1:4" x14ac:dyDescent="0.2">
      <c r="A2357" s="413" t="s">
        <v>9235</v>
      </c>
      <c r="B2357" s="413" t="s">
        <v>1176</v>
      </c>
      <c r="C2357" s="412">
        <v>41.406999999999996</v>
      </c>
      <c r="D2357" s="412">
        <v>0</v>
      </c>
    </row>
    <row r="2358" spans="1:4" x14ac:dyDescent="0.2">
      <c r="A2358" s="413" t="s">
        <v>9236</v>
      </c>
      <c r="B2358" s="413" t="s">
        <v>1176</v>
      </c>
      <c r="C2358" s="412">
        <v>48.648000000000003</v>
      </c>
      <c r="D2358" s="412">
        <v>0</v>
      </c>
    </row>
    <row r="2359" spans="1:4" x14ac:dyDescent="0.2">
      <c r="A2359" s="413" t="s">
        <v>9237</v>
      </c>
      <c r="B2359" s="413" t="s">
        <v>225</v>
      </c>
      <c r="C2359" s="412">
        <v>26.81</v>
      </c>
      <c r="D2359" s="412">
        <v>0</v>
      </c>
    </row>
    <row r="2360" spans="1:4" x14ac:dyDescent="0.2">
      <c r="A2360" s="413" t="s">
        <v>9238</v>
      </c>
      <c r="B2360" s="413" t="s">
        <v>1176</v>
      </c>
      <c r="C2360" s="412">
        <v>68.290000000000006</v>
      </c>
      <c r="D2360" s="412">
        <v>0</v>
      </c>
    </row>
    <row r="2361" spans="1:4" x14ac:dyDescent="0.2">
      <c r="A2361" s="413" t="s">
        <v>9239</v>
      </c>
      <c r="B2361" s="413" t="s">
        <v>1176</v>
      </c>
      <c r="C2361" s="412">
        <v>56.055</v>
      </c>
      <c r="D2361" s="412">
        <v>0</v>
      </c>
    </row>
    <row r="2362" spans="1:4" x14ac:dyDescent="0.2">
      <c r="A2362" s="413" t="s">
        <v>9240</v>
      </c>
      <c r="B2362" s="413" t="s">
        <v>1176</v>
      </c>
      <c r="C2362" s="412">
        <v>32.036999999999999</v>
      </c>
      <c r="D2362" s="412">
        <v>0</v>
      </c>
    </row>
    <row r="2363" spans="1:4" x14ac:dyDescent="0.2">
      <c r="A2363" s="413" t="s">
        <v>9241</v>
      </c>
      <c r="B2363" s="413" t="s">
        <v>1176</v>
      </c>
      <c r="C2363" s="412">
        <v>34.177999999999997</v>
      </c>
      <c r="D2363" s="412">
        <v>0</v>
      </c>
    </row>
    <row r="2364" spans="1:4" x14ac:dyDescent="0.2">
      <c r="A2364" s="413" t="s">
        <v>9242</v>
      </c>
      <c r="B2364" s="413" t="s">
        <v>1176</v>
      </c>
      <c r="C2364" s="412">
        <v>43.28</v>
      </c>
      <c r="D2364" s="412">
        <v>0</v>
      </c>
    </row>
    <row r="2365" spans="1:4" x14ac:dyDescent="0.2">
      <c r="A2365" s="413" t="s">
        <v>9243</v>
      </c>
      <c r="B2365" s="413" t="s">
        <v>225</v>
      </c>
      <c r="C2365" s="412">
        <v>61.433</v>
      </c>
      <c r="D2365" s="412">
        <v>0</v>
      </c>
    </row>
    <row r="2366" spans="1:4" x14ac:dyDescent="0.2">
      <c r="A2366" s="413" t="s">
        <v>9244</v>
      </c>
      <c r="B2366" s="413" t="s">
        <v>225</v>
      </c>
      <c r="C2366" s="412">
        <v>46.72</v>
      </c>
      <c r="D2366" s="412">
        <v>0</v>
      </c>
    </row>
    <row r="2367" spans="1:4" x14ac:dyDescent="0.2">
      <c r="A2367" s="413" t="s">
        <v>9245</v>
      </c>
      <c r="B2367" s="413" t="s">
        <v>1176</v>
      </c>
      <c r="C2367" s="412">
        <v>20.452999999999999</v>
      </c>
      <c r="D2367" s="412">
        <v>0</v>
      </c>
    </row>
    <row r="2368" spans="1:4" x14ac:dyDescent="0.2">
      <c r="A2368" s="413" t="s">
        <v>9246</v>
      </c>
      <c r="B2368" s="413" t="s">
        <v>1176</v>
      </c>
      <c r="C2368" s="412">
        <v>17.483000000000001</v>
      </c>
      <c r="D2368" s="412">
        <v>0</v>
      </c>
    </row>
    <row r="2369" spans="1:4" x14ac:dyDescent="0.2">
      <c r="A2369" s="413" t="s">
        <v>9247</v>
      </c>
      <c r="B2369" s="413" t="s">
        <v>1176</v>
      </c>
      <c r="C2369" s="412">
        <v>12.871</v>
      </c>
      <c r="D2369" s="412">
        <v>0</v>
      </c>
    </row>
    <row r="2370" spans="1:4" x14ac:dyDescent="0.2">
      <c r="A2370" s="413" t="s">
        <v>9248</v>
      </c>
      <c r="B2370" s="413" t="s">
        <v>1176</v>
      </c>
      <c r="C2370" s="412">
        <v>0</v>
      </c>
      <c r="D2370" s="412">
        <v>0</v>
      </c>
    </row>
    <row r="2371" spans="1:4" x14ac:dyDescent="0.2">
      <c r="A2371" s="413" t="s">
        <v>9249</v>
      </c>
      <c r="B2371" s="413" t="s">
        <v>223</v>
      </c>
      <c r="C2371" s="412">
        <v>97.528000000000006</v>
      </c>
      <c r="D2371" s="412">
        <v>0</v>
      </c>
    </row>
    <row r="2372" spans="1:4" x14ac:dyDescent="0.2">
      <c r="A2372" s="413" t="s">
        <v>9250</v>
      </c>
      <c r="B2372" s="413" t="s">
        <v>1176</v>
      </c>
      <c r="C2372" s="412">
        <v>29.939</v>
      </c>
      <c r="D2372" s="412">
        <v>0</v>
      </c>
    </row>
    <row r="2373" spans="1:4" x14ac:dyDescent="0.2">
      <c r="A2373" s="413" t="s">
        <v>9251</v>
      </c>
      <c r="B2373" s="413" t="s">
        <v>1176</v>
      </c>
      <c r="C2373" s="412">
        <v>55.167999999999999</v>
      </c>
      <c r="D2373" s="412">
        <v>0</v>
      </c>
    </row>
    <row r="2374" spans="1:4" x14ac:dyDescent="0.2">
      <c r="A2374" s="413" t="s">
        <v>9252</v>
      </c>
      <c r="B2374" s="413" t="s">
        <v>1176</v>
      </c>
      <c r="C2374" s="412">
        <v>127.496</v>
      </c>
      <c r="D2374" s="412">
        <v>0</v>
      </c>
    </row>
    <row r="2375" spans="1:4" x14ac:dyDescent="0.2">
      <c r="A2375" s="413" t="s">
        <v>9253</v>
      </c>
      <c r="B2375" s="413" t="s">
        <v>1176</v>
      </c>
      <c r="C2375" s="412">
        <v>36.905000000000001</v>
      </c>
      <c r="D2375" s="412">
        <v>0</v>
      </c>
    </row>
    <row r="2376" spans="1:4" x14ac:dyDescent="0.2">
      <c r="A2376" s="413" t="s">
        <v>9254</v>
      </c>
      <c r="B2376" s="413" t="s">
        <v>1176</v>
      </c>
      <c r="C2376" s="412">
        <v>47.866999999999997</v>
      </c>
      <c r="D2376" s="412">
        <v>0</v>
      </c>
    </row>
    <row r="2377" spans="1:4" x14ac:dyDescent="0.2">
      <c r="A2377" s="413" t="s">
        <v>9255</v>
      </c>
      <c r="B2377" s="413" t="s">
        <v>1176</v>
      </c>
      <c r="C2377" s="412">
        <v>23.9</v>
      </c>
      <c r="D2377" s="412">
        <v>0</v>
      </c>
    </row>
    <row r="2378" spans="1:4" x14ac:dyDescent="0.2">
      <c r="A2378" s="413" t="s">
        <v>9256</v>
      </c>
      <c r="B2378" s="413" t="s">
        <v>1176</v>
      </c>
      <c r="C2378" s="412">
        <v>153.53700000000001</v>
      </c>
      <c r="D2378" s="412">
        <v>0</v>
      </c>
    </row>
    <row r="2379" spans="1:4" x14ac:dyDescent="0.2">
      <c r="A2379" s="413" t="s">
        <v>9257</v>
      </c>
      <c r="B2379" s="413" t="s">
        <v>1176</v>
      </c>
      <c r="C2379" s="412">
        <v>30.707000000000001</v>
      </c>
      <c r="D2379" s="412">
        <v>0</v>
      </c>
    </row>
    <row r="2380" spans="1:4" x14ac:dyDescent="0.2">
      <c r="A2380" s="413" t="s">
        <v>9258</v>
      </c>
      <c r="B2380" s="413" t="s">
        <v>1176</v>
      </c>
      <c r="C2380" s="412">
        <v>43.42</v>
      </c>
      <c r="D2380" s="412">
        <v>0</v>
      </c>
    </row>
    <row r="2381" spans="1:4" x14ac:dyDescent="0.2">
      <c r="A2381" s="413" t="s">
        <v>9259</v>
      </c>
      <c r="B2381" s="413" t="s">
        <v>225</v>
      </c>
      <c r="C2381" s="412">
        <v>29.609000000000002</v>
      </c>
      <c r="D2381" s="412">
        <v>0</v>
      </c>
    </row>
    <row r="2382" spans="1:4" x14ac:dyDescent="0.2">
      <c r="A2382" s="413" t="s">
        <v>9260</v>
      </c>
      <c r="B2382" s="413" t="s">
        <v>1176</v>
      </c>
      <c r="C2382" s="412">
        <v>60.39</v>
      </c>
      <c r="D2382" s="412">
        <v>0</v>
      </c>
    </row>
    <row r="2383" spans="1:4" x14ac:dyDescent="0.2">
      <c r="A2383" s="413" t="s">
        <v>9261</v>
      </c>
      <c r="B2383" s="413" t="s">
        <v>1176</v>
      </c>
      <c r="C2383" s="412">
        <v>62.048000000000002</v>
      </c>
      <c r="D2383" s="412">
        <v>0</v>
      </c>
    </row>
    <row r="2384" spans="1:4" x14ac:dyDescent="0.2">
      <c r="A2384" s="413" t="s">
        <v>9262</v>
      </c>
      <c r="B2384" s="413" t="s">
        <v>225</v>
      </c>
      <c r="C2384" s="412">
        <v>85.164000000000001</v>
      </c>
      <c r="D2384" s="412">
        <v>0</v>
      </c>
    </row>
    <row r="2385" spans="1:4" x14ac:dyDescent="0.2">
      <c r="A2385" s="413" t="s">
        <v>9263</v>
      </c>
      <c r="B2385" s="413" t="s">
        <v>1176</v>
      </c>
      <c r="C2385" s="412">
        <v>44.012</v>
      </c>
      <c r="D2385" s="412">
        <v>0</v>
      </c>
    </row>
    <row r="2386" spans="1:4" x14ac:dyDescent="0.2">
      <c r="A2386" s="413" t="s">
        <v>9264</v>
      </c>
      <c r="B2386" s="413" t="s">
        <v>1176</v>
      </c>
      <c r="C2386" s="412">
        <v>36.185000000000002</v>
      </c>
      <c r="D2386" s="412">
        <v>0</v>
      </c>
    </row>
    <row r="2387" spans="1:4" x14ac:dyDescent="0.2">
      <c r="A2387" s="413" t="s">
        <v>9265</v>
      </c>
      <c r="B2387" s="413" t="s">
        <v>1176</v>
      </c>
      <c r="C2387" s="412">
        <v>57.871000000000002</v>
      </c>
      <c r="D2387" s="412">
        <v>0</v>
      </c>
    </row>
    <row r="2388" spans="1:4" x14ac:dyDescent="0.2">
      <c r="A2388" s="413" t="s">
        <v>9266</v>
      </c>
      <c r="B2388" s="413" t="s">
        <v>1176</v>
      </c>
      <c r="C2388" s="412">
        <v>85.216999999999999</v>
      </c>
      <c r="D2388" s="412">
        <v>0</v>
      </c>
    </row>
    <row r="2389" spans="1:4" x14ac:dyDescent="0.2">
      <c r="A2389" s="413" t="s">
        <v>9267</v>
      </c>
      <c r="B2389" s="413" t="s">
        <v>1176</v>
      </c>
      <c r="C2389" s="412">
        <v>62.634</v>
      </c>
      <c r="D2389" s="412">
        <v>0</v>
      </c>
    </row>
    <row r="2390" spans="1:4" x14ac:dyDescent="0.2">
      <c r="A2390" s="413" t="s">
        <v>9268</v>
      </c>
      <c r="B2390" s="413" t="s">
        <v>1176</v>
      </c>
      <c r="C2390" s="412">
        <v>23.582999999999998</v>
      </c>
      <c r="D2390" s="412">
        <v>0</v>
      </c>
    </row>
    <row r="2391" spans="1:4" x14ac:dyDescent="0.2">
      <c r="A2391" s="413" t="s">
        <v>9269</v>
      </c>
      <c r="B2391" s="413" t="s">
        <v>1176</v>
      </c>
      <c r="C2391" s="412">
        <v>69.436000000000007</v>
      </c>
      <c r="D2391" s="412">
        <v>0</v>
      </c>
    </row>
    <row r="2392" spans="1:4" x14ac:dyDescent="0.2">
      <c r="A2392" s="413" t="s">
        <v>9270</v>
      </c>
      <c r="B2392" s="413" t="s">
        <v>1176</v>
      </c>
      <c r="C2392" s="412">
        <v>62.097999999999999</v>
      </c>
      <c r="D2392" s="412">
        <v>0</v>
      </c>
    </row>
    <row r="2393" spans="1:4" x14ac:dyDescent="0.2">
      <c r="A2393" s="413" t="s">
        <v>9271</v>
      </c>
      <c r="B2393" s="413" t="s">
        <v>1176</v>
      </c>
      <c r="C2393" s="412">
        <v>44.652000000000001</v>
      </c>
      <c r="D2393" s="412">
        <v>0</v>
      </c>
    </row>
    <row r="2394" spans="1:4" x14ac:dyDescent="0.2">
      <c r="A2394" s="413" t="s">
        <v>9272</v>
      </c>
      <c r="B2394" s="413" t="s">
        <v>1176</v>
      </c>
      <c r="C2394" s="412">
        <v>29.457999999999998</v>
      </c>
      <c r="D2394" s="412">
        <v>0</v>
      </c>
    </row>
    <row r="2395" spans="1:4" x14ac:dyDescent="0.2">
      <c r="A2395" s="413" t="s">
        <v>9273</v>
      </c>
      <c r="B2395" s="413" t="s">
        <v>1176</v>
      </c>
      <c r="C2395" s="412">
        <v>33.835000000000001</v>
      </c>
      <c r="D2395" s="412">
        <v>0</v>
      </c>
    </row>
    <row r="2396" spans="1:4" x14ac:dyDescent="0.2">
      <c r="A2396" s="413" t="s">
        <v>9274</v>
      </c>
      <c r="B2396" s="413" t="s">
        <v>225</v>
      </c>
      <c r="C2396" s="412">
        <v>89.177999999999997</v>
      </c>
      <c r="D2396" s="412">
        <v>0</v>
      </c>
    </row>
    <row r="2397" spans="1:4" x14ac:dyDescent="0.2">
      <c r="A2397" s="413" t="s">
        <v>9275</v>
      </c>
      <c r="B2397" s="413" t="s">
        <v>1176</v>
      </c>
      <c r="C2397" s="412">
        <v>71.192999999999998</v>
      </c>
      <c r="D2397" s="412">
        <v>0</v>
      </c>
    </row>
    <row r="2398" spans="1:4" x14ac:dyDescent="0.2">
      <c r="A2398" s="413" t="s">
        <v>9276</v>
      </c>
      <c r="B2398" s="413" t="s">
        <v>1176</v>
      </c>
      <c r="C2398" s="412">
        <v>45.884999999999998</v>
      </c>
      <c r="D2398" s="412">
        <v>0</v>
      </c>
    </row>
    <row r="2399" spans="1:4" x14ac:dyDescent="0.2">
      <c r="A2399" s="413" t="s">
        <v>9277</v>
      </c>
      <c r="B2399" s="413" t="s">
        <v>1176</v>
      </c>
      <c r="C2399" s="412">
        <v>52.125</v>
      </c>
      <c r="D2399" s="412">
        <v>0</v>
      </c>
    </row>
    <row r="2400" spans="1:4" x14ac:dyDescent="0.2">
      <c r="A2400" s="413" t="s">
        <v>9278</v>
      </c>
      <c r="B2400" s="413" t="s">
        <v>1176</v>
      </c>
      <c r="C2400" s="412">
        <v>28.664000000000001</v>
      </c>
      <c r="D2400" s="412">
        <v>0</v>
      </c>
    </row>
    <row r="2401" spans="1:4" x14ac:dyDescent="0.2">
      <c r="A2401" s="413" t="s">
        <v>9279</v>
      </c>
      <c r="B2401" s="413" t="s">
        <v>1176</v>
      </c>
      <c r="C2401" s="412">
        <v>45.247999999999998</v>
      </c>
      <c r="D2401" s="412">
        <v>0</v>
      </c>
    </row>
    <row r="2402" spans="1:4" x14ac:dyDescent="0.2">
      <c r="A2402" s="413" t="s">
        <v>9280</v>
      </c>
      <c r="B2402" s="413" t="s">
        <v>1176</v>
      </c>
      <c r="C2402" s="412">
        <v>63.848999999999997</v>
      </c>
      <c r="D2402" s="412">
        <v>0</v>
      </c>
    </row>
    <row r="2403" spans="1:4" x14ac:dyDescent="0.2">
      <c r="A2403" s="413" t="s">
        <v>9281</v>
      </c>
      <c r="B2403" s="413" t="s">
        <v>1176</v>
      </c>
      <c r="C2403" s="412">
        <v>32.665999999999997</v>
      </c>
      <c r="D2403" s="412">
        <v>0</v>
      </c>
    </row>
    <row r="2404" spans="1:4" x14ac:dyDescent="0.2">
      <c r="A2404" s="413" t="s">
        <v>9282</v>
      </c>
      <c r="B2404" s="413" t="s">
        <v>1176</v>
      </c>
      <c r="C2404" s="412">
        <v>40.485999999999997</v>
      </c>
      <c r="D2404" s="412">
        <v>0</v>
      </c>
    </row>
    <row r="2405" spans="1:4" x14ac:dyDescent="0.2">
      <c r="A2405" s="413" t="s">
        <v>9283</v>
      </c>
      <c r="B2405" s="413" t="s">
        <v>1176</v>
      </c>
      <c r="C2405" s="412">
        <v>39.65</v>
      </c>
      <c r="D2405" s="412">
        <v>0</v>
      </c>
    </row>
    <row r="2406" spans="1:4" x14ac:dyDescent="0.2">
      <c r="A2406" s="413" t="s">
        <v>9284</v>
      </c>
      <c r="B2406" s="413" t="s">
        <v>1176</v>
      </c>
      <c r="C2406" s="412">
        <v>50.862000000000002</v>
      </c>
      <c r="D2406" s="412">
        <v>0</v>
      </c>
    </row>
    <row r="2407" spans="1:4" x14ac:dyDescent="0.2">
      <c r="A2407" s="413" t="s">
        <v>9285</v>
      </c>
      <c r="B2407" s="413" t="s">
        <v>1176</v>
      </c>
      <c r="C2407" s="412">
        <v>69.644000000000005</v>
      </c>
      <c r="D2407" s="412">
        <v>0</v>
      </c>
    </row>
    <row r="2408" spans="1:4" x14ac:dyDescent="0.2">
      <c r="A2408" s="413" t="s">
        <v>9286</v>
      </c>
      <c r="B2408" s="413" t="s">
        <v>1176</v>
      </c>
      <c r="C2408" s="412">
        <v>70.790999999999997</v>
      </c>
      <c r="D2408" s="412">
        <v>0</v>
      </c>
    </row>
    <row r="2409" spans="1:4" x14ac:dyDescent="0.2">
      <c r="A2409" s="413" t="s">
        <v>9287</v>
      </c>
      <c r="B2409" s="413" t="s">
        <v>1176</v>
      </c>
      <c r="C2409" s="412">
        <v>50.752000000000002</v>
      </c>
      <c r="D2409" s="412">
        <v>0</v>
      </c>
    </row>
    <row r="2410" spans="1:4" x14ac:dyDescent="0.2">
      <c r="A2410" s="413" t="s">
        <v>9288</v>
      </c>
      <c r="B2410" s="413" t="s">
        <v>1176</v>
      </c>
      <c r="C2410" s="412">
        <v>33.854999999999997</v>
      </c>
      <c r="D2410" s="412">
        <v>0</v>
      </c>
    </row>
    <row r="2411" spans="1:4" x14ac:dyDescent="0.2">
      <c r="A2411" s="413" t="s">
        <v>9289</v>
      </c>
      <c r="B2411" s="413" t="s">
        <v>1176</v>
      </c>
      <c r="C2411" s="412">
        <v>14.64</v>
      </c>
      <c r="D2411" s="412">
        <v>0</v>
      </c>
    </row>
    <row r="2412" spans="1:4" x14ac:dyDescent="0.2">
      <c r="A2412" s="413" t="s">
        <v>9290</v>
      </c>
      <c r="B2412" s="413" t="s">
        <v>1176</v>
      </c>
      <c r="C2412" s="412">
        <v>40.588999999999999</v>
      </c>
      <c r="D2412" s="412">
        <v>0</v>
      </c>
    </row>
    <row r="2413" spans="1:4" x14ac:dyDescent="0.2">
      <c r="A2413" s="413" t="s">
        <v>9291</v>
      </c>
      <c r="B2413" s="413" t="s">
        <v>1176</v>
      </c>
      <c r="C2413" s="412">
        <v>143.19800000000001</v>
      </c>
      <c r="D2413" s="412">
        <v>0</v>
      </c>
    </row>
    <row r="2414" spans="1:4" x14ac:dyDescent="0.2">
      <c r="A2414" s="413" t="s">
        <v>9292</v>
      </c>
      <c r="B2414" s="413" t="s">
        <v>1176</v>
      </c>
      <c r="C2414" s="412">
        <v>34.343000000000004</v>
      </c>
      <c r="D2414" s="412">
        <v>0</v>
      </c>
    </row>
    <row r="2415" spans="1:4" x14ac:dyDescent="0.2">
      <c r="A2415" s="413" t="s">
        <v>9293</v>
      </c>
      <c r="B2415" s="413" t="s">
        <v>1176</v>
      </c>
      <c r="C2415" s="412">
        <v>163.55500000000001</v>
      </c>
      <c r="D2415" s="412">
        <v>0</v>
      </c>
    </row>
    <row r="2416" spans="1:4" x14ac:dyDescent="0.2">
      <c r="A2416" s="413" t="s">
        <v>9294</v>
      </c>
      <c r="B2416" s="413" t="s">
        <v>1176</v>
      </c>
      <c r="C2416" s="412">
        <v>167.435</v>
      </c>
      <c r="D2416" s="412">
        <v>0</v>
      </c>
    </row>
    <row r="2417" spans="1:4" x14ac:dyDescent="0.2">
      <c r="A2417" s="413" t="s">
        <v>9295</v>
      </c>
      <c r="B2417" s="413" t="s">
        <v>1176</v>
      </c>
      <c r="C2417" s="412">
        <v>167.435</v>
      </c>
      <c r="D2417" s="412">
        <v>0</v>
      </c>
    </row>
    <row r="2418" spans="1:4" x14ac:dyDescent="0.2">
      <c r="A2418" s="413" t="s">
        <v>9296</v>
      </c>
      <c r="B2418" s="413" t="s">
        <v>1176</v>
      </c>
      <c r="C2418" s="412">
        <v>33.959000000000003</v>
      </c>
      <c r="D2418" s="412">
        <v>0</v>
      </c>
    </row>
    <row r="2419" spans="1:4" x14ac:dyDescent="0.2">
      <c r="A2419" s="413" t="s">
        <v>9297</v>
      </c>
      <c r="B2419" s="413" t="s">
        <v>1176</v>
      </c>
      <c r="C2419" s="412">
        <v>165.029</v>
      </c>
      <c r="D2419" s="412">
        <v>0</v>
      </c>
    </row>
    <row r="2420" spans="1:4" x14ac:dyDescent="0.2">
      <c r="A2420" s="413" t="s">
        <v>9298</v>
      </c>
      <c r="B2420" s="413" t="s">
        <v>1176</v>
      </c>
      <c r="C2420" s="412">
        <v>45.494</v>
      </c>
      <c r="D2420" s="412">
        <v>0</v>
      </c>
    </row>
    <row r="2421" spans="1:4" x14ac:dyDescent="0.2">
      <c r="A2421" s="413" t="s">
        <v>9299</v>
      </c>
      <c r="B2421" s="413" t="s">
        <v>1176</v>
      </c>
      <c r="C2421" s="412">
        <v>133.22399999999999</v>
      </c>
      <c r="D2421" s="412">
        <v>0</v>
      </c>
    </row>
    <row r="2422" spans="1:4" x14ac:dyDescent="0.2">
      <c r="A2422" s="413" t="s">
        <v>9300</v>
      </c>
      <c r="B2422" s="413" t="s">
        <v>1176</v>
      </c>
      <c r="C2422" s="412">
        <v>20.568999999999999</v>
      </c>
      <c r="D2422" s="412">
        <v>0</v>
      </c>
    </row>
    <row r="2423" spans="1:4" x14ac:dyDescent="0.2">
      <c r="A2423" s="413" t="s">
        <v>9301</v>
      </c>
      <c r="B2423" s="413" t="s">
        <v>1176</v>
      </c>
      <c r="C2423" s="412">
        <v>34.177999999999997</v>
      </c>
      <c r="D2423" s="412">
        <v>0</v>
      </c>
    </row>
    <row r="2424" spans="1:4" x14ac:dyDescent="0.2">
      <c r="A2424" s="413" t="s">
        <v>9302</v>
      </c>
      <c r="B2424" s="413" t="s">
        <v>1176</v>
      </c>
      <c r="C2424" s="412">
        <v>28.193999999999999</v>
      </c>
      <c r="D2424" s="412">
        <v>0</v>
      </c>
    </row>
    <row r="2425" spans="1:4" x14ac:dyDescent="0.2">
      <c r="A2425" s="413" t="s">
        <v>9303</v>
      </c>
      <c r="B2425" s="413" t="s">
        <v>1176</v>
      </c>
      <c r="C2425" s="412">
        <v>13.993</v>
      </c>
      <c r="D2425" s="412">
        <v>0</v>
      </c>
    </row>
    <row r="2426" spans="1:4" x14ac:dyDescent="0.2">
      <c r="A2426" s="413" t="s">
        <v>9304</v>
      </c>
      <c r="B2426" s="413" t="s">
        <v>1176</v>
      </c>
      <c r="C2426" s="412">
        <v>22.059000000000001</v>
      </c>
      <c r="D2426" s="412">
        <v>0</v>
      </c>
    </row>
    <row r="2427" spans="1:4" x14ac:dyDescent="0.2">
      <c r="A2427" s="413" t="s">
        <v>9305</v>
      </c>
      <c r="B2427" s="413" t="s">
        <v>1176</v>
      </c>
      <c r="C2427" s="412">
        <v>56.905999999999999</v>
      </c>
      <c r="D2427" s="412">
        <v>0</v>
      </c>
    </row>
    <row r="2428" spans="1:4" x14ac:dyDescent="0.2">
      <c r="A2428" s="413" t="s">
        <v>9306</v>
      </c>
      <c r="B2428" s="413" t="s">
        <v>225</v>
      </c>
      <c r="C2428" s="412">
        <v>159.33199999999999</v>
      </c>
      <c r="D2428" s="412">
        <v>0</v>
      </c>
    </row>
    <row r="2429" spans="1:4" x14ac:dyDescent="0.2">
      <c r="A2429" s="413" t="s">
        <v>9307</v>
      </c>
      <c r="B2429" s="413" t="s">
        <v>1176</v>
      </c>
      <c r="C2429" s="412">
        <v>24.681000000000001</v>
      </c>
      <c r="D2429" s="412">
        <v>0</v>
      </c>
    </row>
    <row r="2430" spans="1:4" x14ac:dyDescent="0.2">
      <c r="A2430" s="413" t="s">
        <v>9308</v>
      </c>
      <c r="B2430" s="413" t="s">
        <v>1176</v>
      </c>
      <c r="C2430" s="412">
        <v>30.561</v>
      </c>
      <c r="D2430" s="412">
        <v>0</v>
      </c>
    </row>
    <row r="2431" spans="1:4" x14ac:dyDescent="0.2">
      <c r="A2431" s="413" t="s">
        <v>9309</v>
      </c>
      <c r="B2431" s="413" t="s">
        <v>1176</v>
      </c>
      <c r="C2431" s="412">
        <v>150.43199999999999</v>
      </c>
      <c r="D2431" s="412">
        <v>0</v>
      </c>
    </row>
    <row r="2432" spans="1:4" x14ac:dyDescent="0.2">
      <c r="A2432" s="413" t="s">
        <v>9310</v>
      </c>
      <c r="B2432" s="413" t="s">
        <v>1176</v>
      </c>
      <c r="C2432" s="412">
        <v>44.542000000000002</v>
      </c>
      <c r="D2432" s="412">
        <v>0</v>
      </c>
    </row>
    <row r="2433" spans="1:4" x14ac:dyDescent="0.2">
      <c r="A2433" s="413" t="s">
        <v>9311</v>
      </c>
      <c r="B2433" s="413" t="s">
        <v>1176</v>
      </c>
      <c r="C2433" s="412">
        <v>28.609000000000002</v>
      </c>
      <c r="D2433" s="412">
        <v>0</v>
      </c>
    </row>
    <row r="2434" spans="1:4" x14ac:dyDescent="0.2">
      <c r="A2434" s="413" t="s">
        <v>9312</v>
      </c>
      <c r="B2434" s="413" t="s">
        <v>1174</v>
      </c>
      <c r="C2434" s="412">
        <v>239.89699999999999</v>
      </c>
      <c r="D2434" s="412">
        <v>0</v>
      </c>
    </row>
    <row r="2435" spans="1:4" x14ac:dyDescent="0.2">
      <c r="A2435" s="413" t="s">
        <v>9313</v>
      </c>
      <c r="B2435" s="413" t="s">
        <v>1176</v>
      </c>
      <c r="C2435" s="412">
        <v>11.736000000000001</v>
      </c>
      <c r="D2435" s="412">
        <v>0</v>
      </c>
    </row>
    <row r="2436" spans="1:4" x14ac:dyDescent="0.2">
      <c r="A2436" s="413" t="s">
        <v>9314</v>
      </c>
      <c r="B2436" s="413" t="s">
        <v>1176</v>
      </c>
      <c r="C2436" s="412">
        <v>31.195</v>
      </c>
      <c r="D2436" s="412">
        <v>0</v>
      </c>
    </row>
    <row r="2437" spans="1:4" x14ac:dyDescent="0.2">
      <c r="A2437" s="413" t="s">
        <v>9315</v>
      </c>
      <c r="B2437" s="413" t="s">
        <v>1176</v>
      </c>
      <c r="C2437" s="412">
        <v>45.536999999999999</v>
      </c>
      <c r="D2437" s="412">
        <v>0</v>
      </c>
    </row>
    <row r="2438" spans="1:4" x14ac:dyDescent="0.2">
      <c r="A2438" s="413" t="s">
        <v>9316</v>
      </c>
      <c r="B2438" s="413" t="s">
        <v>225</v>
      </c>
      <c r="C2438" s="412">
        <v>30.548999999999999</v>
      </c>
      <c r="D2438" s="412">
        <v>0</v>
      </c>
    </row>
    <row r="2439" spans="1:4" x14ac:dyDescent="0.2">
      <c r="A2439" s="413" t="s">
        <v>9317</v>
      </c>
      <c r="B2439" s="413" t="s">
        <v>225</v>
      </c>
      <c r="C2439" s="412">
        <v>50.935000000000002</v>
      </c>
      <c r="D2439" s="412">
        <v>0</v>
      </c>
    </row>
    <row r="2440" spans="1:4" x14ac:dyDescent="0.2">
      <c r="A2440" s="413" t="s">
        <v>9318</v>
      </c>
      <c r="B2440" s="413" t="s">
        <v>1176</v>
      </c>
      <c r="C2440" s="412">
        <v>92.495000000000005</v>
      </c>
      <c r="D2440" s="412">
        <v>0</v>
      </c>
    </row>
    <row r="2441" spans="1:4" x14ac:dyDescent="0.2">
      <c r="A2441" s="413" t="s">
        <v>9319</v>
      </c>
      <c r="B2441" s="413" t="s">
        <v>225</v>
      </c>
      <c r="C2441" s="412">
        <v>93.555000000000007</v>
      </c>
      <c r="D2441" s="412">
        <v>0</v>
      </c>
    </row>
    <row r="2442" spans="1:4" x14ac:dyDescent="0.2">
      <c r="A2442" s="413" t="s">
        <v>9320</v>
      </c>
      <c r="B2442" s="413" t="s">
        <v>225</v>
      </c>
      <c r="C2442" s="412">
        <v>35.319000000000003</v>
      </c>
      <c r="D2442" s="412">
        <v>0</v>
      </c>
    </row>
    <row r="2443" spans="1:4" x14ac:dyDescent="0.2">
      <c r="A2443" s="413" t="s">
        <v>9321</v>
      </c>
      <c r="B2443" s="413" t="s">
        <v>1176</v>
      </c>
      <c r="C2443" s="412">
        <v>26.437000000000001</v>
      </c>
      <c r="D2443" s="412">
        <v>0</v>
      </c>
    </row>
    <row r="2444" spans="1:4" x14ac:dyDescent="0.2">
      <c r="A2444" s="413" t="s">
        <v>9322</v>
      </c>
      <c r="B2444" s="413" t="s">
        <v>225</v>
      </c>
      <c r="C2444" s="412">
        <v>19.093</v>
      </c>
      <c r="D2444" s="412">
        <v>0</v>
      </c>
    </row>
    <row r="2445" spans="1:4" x14ac:dyDescent="0.2">
      <c r="A2445" s="413" t="s">
        <v>9323</v>
      </c>
      <c r="B2445" s="413" t="s">
        <v>225</v>
      </c>
      <c r="C2445" s="412">
        <v>45.268000000000001</v>
      </c>
      <c r="D2445" s="412">
        <v>0</v>
      </c>
    </row>
    <row r="2446" spans="1:4" x14ac:dyDescent="0.2">
      <c r="A2446" s="413" t="s">
        <v>9324</v>
      </c>
      <c r="B2446" s="413" t="s">
        <v>225</v>
      </c>
      <c r="C2446" s="412">
        <v>50.375</v>
      </c>
      <c r="D2446" s="412">
        <v>0</v>
      </c>
    </row>
    <row r="2447" spans="1:4" x14ac:dyDescent="0.2">
      <c r="A2447" s="413" t="s">
        <v>9325</v>
      </c>
      <c r="B2447" s="413" t="s">
        <v>225</v>
      </c>
      <c r="C2447" s="412">
        <v>51.468000000000004</v>
      </c>
      <c r="D2447" s="412">
        <v>0</v>
      </c>
    </row>
    <row r="2448" spans="1:4" x14ac:dyDescent="0.2">
      <c r="A2448" s="413" t="s">
        <v>9326</v>
      </c>
      <c r="B2448" s="413" t="s">
        <v>225</v>
      </c>
      <c r="C2448" s="412">
        <v>169.547</v>
      </c>
      <c r="D2448" s="412">
        <v>0</v>
      </c>
    </row>
    <row r="2449" spans="1:4" x14ac:dyDescent="0.2">
      <c r="A2449" s="413" t="s">
        <v>9327</v>
      </c>
      <c r="B2449" s="413" t="s">
        <v>225</v>
      </c>
      <c r="C2449" s="412">
        <v>138.929</v>
      </c>
      <c r="D2449" s="412">
        <v>0</v>
      </c>
    </row>
    <row r="2450" spans="1:4" x14ac:dyDescent="0.2">
      <c r="A2450" s="413" t="s">
        <v>9328</v>
      </c>
      <c r="B2450" s="413" t="s">
        <v>225</v>
      </c>
      <c r="C2450" s="412">
        <v>138.929</v>
      </c>
      <c r="D2450" s="412">
        <v>0</v>
      </c>
    </row>
    <row r="2451" spans="1:4" x14ac:dyDescent="0.2">
      <c r="A2451" s="413" t="s">
        <v>9329</v>
      </c>
      <c r="B2451" s="413" t="s">
        <v>225</v>
      </c>
      <c r="C2451" s="412">
        <v>138.929</v>
      </c>
      <c r="D2451" s="412">
        <v>0</v>
      </c>
    </row>
    <row r="2452" spans="1:4" x14ac:dyDescent="0.2">
      <c r="A2452" s="413" t="s">
        <v>9330</v>
      </c>
      <c r="B2452" s="413" t="s">
        <v>1176</v>
      </c>
      <c r="C2452" s="412">
        <v>379.49299999999999</v>
      </c>
      <c r="D2452" s="412">
        <v>0</v>
      </c>
    </row>
    <row r="2453" spans="1:4" x14ac:dyDescent="0.2">
      <c r="A2453" s="413" t="s">
        <v>9331</v>
      </c>
      <c r="B2453" s="413" t="s">
        <v>1176</v>
      </c>
      <c r="C2453" s="412">
        <v>258.48099999999999</v>
      </c>
      <c r="D2453" s="412">
        <v>0</v>
      </c>
    </row>
    <row r="2454" spans="1:4" x14ac:dyDescent="0.2">
      <c r="A2454" s="413" t="s">
        <v>9332</v>
      </c>
      <c r="B2454" s="413" t="s">
        <v>1176</v>
      </c>
      <c r="C2454" s="412">
        <v>116.486</v>
      </c>
      <c r="D2454" s="412">
        <v>0</v>
      </c>
    </row>
    <row r="2455" spans="1:4" x14ac:dyDescent="0.2">
      <c r="A2455" s="413" t="s">
        <v>9333</v>
      </c>
      <c r="B2455" s="413" t="s">
        <v>225</v>
      </c>
      <c r="C2455" s="412">
        <v>36.96</v>
      </c>
      <c r="D2455" s="412">
        <v>0</v>
      </c>
    </row>
    <row r="2456" spans="1:4" x14ac:dyDescent="0.2">
      <c r="A2456" s="413" t="s">
        <v>9334</v>
      </c>
      <c r="B2456" s="413" t="s">
        <v>225</v>
      </c>
      <c r="C2456" s="412">
        <v>41.924999999999997</v>
      </c>
      <c r="D2456" s="412">
        <v>0</v>
      </c>
    </row>
    <row r="2457" spans="1:4" x14ac:dyDescent="0.2">
      <c r="A2457" s="413" t="s">
        <v>9335</v>
      </c>
      <c r="B2457" s="413" t="s">
        <v>225</v>
      </c>
      <c r="C2457" s="412">
        <v>187.435</v>
      </c>
      <c r="D2457" s="412">
        <v>0</v>
      </c>
    </row>
    <row r="2458" spans="1:4" x14ac:dyDescent="0.2">
      <c r="A2458" s="413" t="s">
        <v>9336</v>
      </c>
      <c r="B2458" s="413" t="s">
        <v>225</v>
      </c>
      <c r="C2458" s="412">
        <v>9.4550000000000001</v>
      </c>
      <c r="D2458" s="412">
        <v>0</v>
      </c>
    </row>
    <row r="2459" spans="1:4" x14ac:dyDescent="0.2">
      <c r="A2459" s="413" t="s">
        <v>9337</v>
      </c>
      <c r="B2459" s="413" t="s">
        <v>225</v>
      </c>
      <c r="C2459" s="412">
        <v>199.779</v>
      </c>
      <c r="D2459" s="412">
        <v>0</v>
      </c>
    </row>
    <row r="2460" spans="1:4" x14ac:dyDescent="0.2">
      <c r="A2460" s="413" t="s">
        <v>9338</v>
      </c>
      <c r="B2460" s="413" t="s">
        <v>225</v>
      </c>
      <c r="C2460" s="412">
        <v>170.3</v>
      </c>
      <c r="D2460" s="412">
        <v>0</v>
      </c>
    </row>
    <row r="2461" spans="1:4" x14ac:dyDescent="0.2">
      <c r="A2461" s="413" t="s">
        <v>9339</v>
      </c>
      <c r="B2461" s="413" t="s">
        <v>225</v>
      </c>
      <c r="C2461" s="412">
        <v>627.46799999999996</v>
      </c>
      <c r="D2461" s="412">
        <v>0</v>
      </c>
    </row>
    <row r="2462" spans="1:4" x14ac:dyDescent="0.2">
      <c r="A2462" s="413" t="s">
        <v>9340</v>
      </c>
      <c r="B2462" s="413" t="s">
        <v>1176</v>
      </c>
      <c r="C2462" s="412">
        <v>30.439</v>
      </c>
      <c r="D2462" s="412">
        <v>0</v>
      </c>
    </row>
    <row r="2463" spans="1:4" x14ac:dyDescent="0.2">
      <c r="A2463" s="413" t="s">
        <v>9341</v>
      </c>
      <c r="B2463" s="413" t="s">
        <v>225</v>
      </c>
      <c r="C2463" s="412">
        <v>28.469000000000001</v>
      </c>
      <c r="D2463" s="412">
        <v>0</v>
      </c>
    </row>
    <row r="2464" spans="1:4" x14ac:dyDescent="0.2">
      <c r="A2464" s="413" t="s">
        <v>9342</v>
      </c>
      <c r="B2464" s="413" t="s">
        <v>225</v>
      </c>
      <c r="C2464" s="412">
        <v>41.45</v>
      </c>
      <c r="D2464" s="412">
        <v>0</v>
      </c>
    </row>
    <row r="2465" spans="1:4" x14ac:dyDescent="0.2">
      <c r="A2465" s="413" t="s">
        <v>9343</v>
      </c>
      <c r="B2465" s="413" t="s">
        <v>225</v>
      </c>
      <c r="C2465" s="412">
        <v>23.279</v>
      </c>
      <c r="D2465" s="412">
        <v>0</v>
      </c>
    </row>
    <row r="2466" spans="1:4" x14ac:dyDescent="0.2">
      <c r="A2466" s="413" t="s">
        <v>9344</v>
      </c>
      <c r="B2466" s="413" t="s">
        <v>225</v>
      </c>
      <c r="C2466" s="412">
        <v>49.508000000000003</v>
      </c>
      <c r="D2466" s="412">
        <v>0</v>
      </c>
    </row>
    <row r="2467" spans="1:4" x14ac:dyDescent="0.2">
      <c r="A2467" s="413" t="s">
        <v>9345</v>
      </c>
      <c r="B2467" s="413" t="s">
        <v>225</v>
      </c>
      <c r="C2467" s="412">
        <v>321.887</v>
      </c>
      <c r="D2467" s="412">
        <v>0</v>
      </c>
    </row>
    <row r="2468" spans="1:4" x14ac:dyDescent="0.2">
      <c r="A2468" s="413" t="s">
        <v>9346</v>
      </c>
      <c r="B2468" s="413" t="s">
        <v>225</v>
      </c>
      <c r="C2468" s="412">
        <v>48.427999999999997</v>
      </c>
      <c r="D2468" s="412">
        <v>0</v>
      </c>
    </row>
    <row r="2469" spans="1:4" x14ac:dyDescent="0.2">
      <c r="A2469" s="413" t="s">
        <v>9347</v>
      </c>
      <c r="B2469" s="413" t="s">
        <v>225</v>
      </c>
      <c r="C2469" s="412">
        <v>58.767000000000003</v>
      </c>
      <c r="D2469" s="412">
        <v>0</v>
      </c>
    </row>
    <row r="2470" spans="1:4" x14ac:dyDescent="0.2">
      <c r="A2470" s="413" t="s">
        <v>9348</v>
      </c>
      <c r="B2470" s="413" t="s">
        <v>225</v>
      </c>
      <c r="C2470" s="412">
        <v>44.591000000000001</v>
      </c>
      <c r="D2470" s="412">
        <v>0</v>
      </c>
    </row>
    <row r="2471" spans="1:4" x14ac:dyDescent="0.2">
      <c r="A2471" s="413" t="s">
        <v>9349</v>
      </c>
      <c r="B2471" s="413" t="s">
        <v>225</v>
      </c>
      <c r="C2471" s="412">
        <v>19.934999999999999</v>
      </c>
      <c r="D2471" s="412">
        <v>0</v>
      </c>
    </row>
    <row r="2472" spans="1:4" x14ac:dyDescent="0.2">
      <c r="A2472" s="413" t="s">
        <v>9350</v>
      </c>
      <c r="B2472" s="413" t="s">
        <v>225</v>
      </c>
      <c r="C2472" s="412">
        <v>92.763000000000005</v>
      </c>
      <c r="D2472" s="412">
        <v>0</v>
      </c>
    </row>
    <row r="2473" spans="1:4" x14ac:dyDescent="0.2">
      <c r="A2473" s="413" t="s">
        <v>9351</v>
      </c>
      <c r="B2473" s="413" t="s">
        <v>225</v>
      </c>
      <c r="C2473" s="412">
        <v>38.698</v>
      </c>
      <c r="D2473" s="412">
        <v>0</v>
      </c>
    </row>
    <row r="2474" spans="1:4" x14ac:dyDescent="0.2">
      <c r="A2474" s="413" t="s">
        <v>9352</v>
      </c>
      <c r="B2474" s="413" t="s">
        <v>1176</v>
      </c>
      <c r="C2474" s="412">
        <v>8.4039999999999999</v>
      </c>
      <c r="D2474" s="412">
        <v>0</v>
      </c>
    </row>
    <row r="2475" spans="1:4" x14ac:dyDescent="0.2">
      <c r="A2475" s="413" t="s">
        <v>9353</v>
      </c>
      <c r="B2475" s="413" t="s">
        <v>225</v>
      </c>
      <c r="C2475" s="412">
        <v>59.201000000000001</v>
      </c>
      <c r="D2475" s="412">
        <v>0</v>
      </c>
    </row>
    <row r="2476" spans="1:4" x14ac:dyDescent="0.2">
      <c r="A2476" s="413" t="s">
        <v>9354</v>
      </c>
      <c r="B2476" s="413" t="s">
        <v>225</v>
      </c>
      <c r="C2476" s="412">
        <v>53.68</v>
      </c>
      <c r="D2476" s="412">
        <v>0</v>
      </c>
    </row>
    <row r="2477" spans="1:4" x14ac:dyDescent="0.2">
      <c r="A2477" s="413" t="s">
        <v>9355</v>
      </c>
      <c r="B2477" s="413" t="s">
        <v>225</v>
      </c>
      <c r="C2477" s="412">
        <v>123.739</v>
      </c>
      <c r="D2477" s="412">
        <v>0</v>
      </c>
    </row>
    <row r="2478" spans="1:4" x14ac:dyDescent="0.2">
      <c r="A2478" s="413" t="s">
        <v>9356</v>
      </c>
      <c r="B2478" s="413" t="s">
        <v>225</v>
      </c>
      <c r="C2478" s="412">
        <v>62.83</v>
      </c>
      <c r="D2478" s="412">
        <v>0</v>
      </c>
    </row>
    <row r="2479" spans="1:4" x14ac:dyDescent="0.2">
      <c r="A2479" s="413" t="s">
        <v>9357</v>
      </c>
      <c r="B2479" s="413" t="s">
        <v>225</v>
      </c>
      <c r="C2479" s="412">
        <v>47.103999999999999</v>
      </c>
      <c r="D2479" s="412">
        <v>0</v>
      </c>
    </row>
    <row r="2480" spans="1:4" x14ac:dyDescent="0.2">
      <c r="A2480" s="413" t="s">
        <v>9358</v>
      </c>
      <c r="B2480" s="413" t="s">
        <v>1176</v>
      </c>
      <c r="C2480" s="412">
        <v>160.07400000000001</v>
      </c>
      <c r="D2480" s="412">
        <v>0</v>
      </c>
    </row>
    <row r="2481" spans="1:4" x14ac:dyDescent="0.2">
      <c r="A2481" s="413" t="s">
        <v>9359</v>
      </c>
      <c r="B2481" s="413" t="s">
        <v>225</v>
      </c>
      <c r="C2481" s="412">
        <v>269.976</v>
      </c>
      <c r="D2481" s="412">
        <v>0</v>
      </c>
    </row>
    <row r="2482" spans="1:4" x14ac:dyDescent="0.2">
      <c r="A2482" s="413" t="s">
        <v>9360</v>
      </c>
      <c r="B2482" s="413" t="s">
        <v>225</v>
      </c>
      <c r="C2482" s="412">
        <v>38.533999999999999</v>
      </c>
      <c r="D2482" s="412">
        <v>0</v>
      </c>
    </row>
    <row r="2483" spans="1:4" x14ac:dyDescent="0.2">
      <c r="A2483" s="413" t="s">
        <v>9361</v>
      </c>
      <c r="B2483" s="413" t="s">
        <v>225</v>
      </c>
      <c r="C2483" s="412">
        <v>247.06899999999999</v>
      </c>
      <c r="D2483" s="412">
        <v>0</v>
      </c>
    </row>
    <row r="2484" spans="1:4" x14ac:dyDescent="0.2">
      <c r="A2484" s="413" t="s">
        <v>9362</v>
      </c>
      <c r="B2484" s="413" t="s">
        <v>225</v>
      </c>
      <c r="C2484" s="412">
        <v>22.954000000000001</v>
      </c>
      <c r="D2484" s="412">
        <v>0</v>
      </c>
    </row>
    <row r="2485" spans="1:4" x14ac:dyDescent="0.2">
      <c r="A2485" s="413" t="s">
        <v>9363</v>
      </c>
      <c r="B2485" s="413" t="s">
        <v>225</v>
      </c>
      <c r="C2485" s="412">
        <v>124.934</v>
      </c>
      <c r="D2485" s="412">
        <v>0</v>
      </c>
    </row>
    <row r="2486" spans="1:4" x14ac:dyDescent="0.2">
      <c r="A2486" s="413" t="s">
        <v>9364</v>
      </c>
      <c r="B2486" s="413" t="s">
        <v>225</v>
      </c>
      <c r="C2486" s="412">
        <v>23.728999999999999</v>
      </c>
      <c r="D2486" s="412">
        <v>0</v>
      </c>
    </row>
    <row r="2487" spans="1:4" x14ac:dyDescent="0.2">
      <c r="A2487" s="413" t="s">
        <v>9365</v>
      </c>
      <c r="B2487" s="413" t="s">
        <v>225</v>
      </c>
      <c r="C2487" s="412">
        <v>31.963999999999999</v>
      </c>
      <c r="D2487" s="412">
        <v>0</v>
      </c>
    </row>
    <row r="2488" spans="1:4" x14ac:dyDescent="0.2">
      <c r="A2488" s="413" t="s">
        <v>9366</v>
      </c>
      <c r="B2488" s="413" t="s">
        <v>225</v>
      </c>
      <c r="C2488" s="412">
        <v>30.055</v>
      </c>
      <c r="D2488" s="412">
        <v>0</v>
      </c>
    </row>
    <row r="2489" spans="1:4" x14ac:dyDescent="0.2">
      <c r="A2489" s="413" t="s">
        <v>9367</v>
      </c>
      <c r="B2489" s="413" t="s">
        <v>225</v>
      </c>
      <c r="C2489" s="412">
        <v>28.097000000000001</v>
      </c>
      <c r="D2489" s="412">
        <v>0</v>
      </c>
    </row>
    <row r="2490" spans="1:4" x14ac:dyDescent="0.2">
      <c r="A2490" s="413" t="s">
        <v>9368</v>
      </c>
      <c r="B2490" s="413" t="s">
        <v>225</v>
      </c>
      <c r="C2490" s="412">
        <v>41.180999999999997</v>
      </c>
      <c r="D2490" s="412">
        <v>0</v>
      </c>
    </row>
    <row r="2491" spans="1:4" x14ac:dyDescent="0.2">
      <c r="A2491" s="413" t="s">
        <v>9369</v>
      </c>
      <c r="B2491" s="413" t="s">
        <v>225</v>
      </c>
      <c r="C2491" s="412">
        <v>97.745999999999995</v>
      </c>
      <c r="D2491" s="412">
        <v>0</v>
      </c>
    </row>
    <row r="2492" spans="1:4" x14ac:dyDescent="0.2">
      <c r="A2492" s="413" t="s">
        <v>9370</v>
      </c>
      <c r="B2492" s="413" t="s">
        <v>225</v>
      </c>
      <c r="C2492" s="412">
        <v>88.510999999999996</v>
      </c>
      <c r="D2492" s="412">
        <v>0</v>
      </c>
    </row>
    <row r="2493" spans="1:4" x14ac:dyDescent="0.2">
      <c r="A2493" s="413" t="s">
        <v>9371</v>
      </c>
      <c r="B2493" s="413" t="s">
        <v>225</v>
      </c>
      <c r="C2493" s="412">
        <v>65.435000000000002</v>
      </c>
      <c r="D2493" s="412">
        <v>0</v>
      </c>
    </row>
    <row r="2494" spans="1:4" x14ac:dyDescent="0.2">
      <c r="A2494" s="413" t="s">
        <v>9372</v>
      </c>
      <c r="B2494" s="413" t="s">
        <v>225</v>
      </c>
      <c r="C2494" s="412">
        <v>99.146000000000001</v>
      </c>
      <c r="D2494" s="412">
        <v>0</v>
      </c>
    </row>
    <row r="2495" spans="1:4" x14ac:dyDescent="0.2">
      <c r="A2495" s="413" t="s">
        <v>9373</v>
      </c>
      <c r="B2495" s="413" t="s">
        <v>225</v>
      </c>
      <c r="C2495" s="412">
        <v>35.258000000000003</v>
      </c>
      <c r="D2495" s="412">
        <v>0</v>
      </c>
    </row>
    <row r="2496" spans="1:4" x14ac:dyDescent="0.2">
      <c r="A2496" s="413" t="s">
        <v>9374</v>
      </c>
      <c r="B2496" s="413" t="s">
        <v>225</v>
      </c>
      <c r="C2496" s="412">
        <v>31.616</v>
      </c>
      <c r="D2496" s="412">
        <v>0</v>
      </c>
    </row>
    <row r="2497" spans="1:4" x14ac:dyDescent="0.2">
      <c r="A2497" s="413" t="s">
        <v>9375</v>
      </c>
      <c r="B2497" s="413" t="s">
        <v>225</v>
      </c>
      <c r="C2497" s="412">
        <v>88.968999999999994</v>
      </c>
      <c r="D2497" s="412">
        <v>0</v>
      </c>
    </row>
    <row r="2498" spans="1:4" x14ac:dyDescent="0.2">
      <c r="A2498" s="413" t="s">
        <v>9376</v>
      </c>
      <c r="B2498" s="413" t="s">
        <v>225</v>
      </c>
      <c r="C2498" s="412">
        <v>66.337999999999994</v>
      </c>
      <c r="D2498" s="412">
        <v>0</v>
      </c>
    </row>
    <row r="2499" spans="1:4" x14ac:dyDescent="0.2">
      <c r="A2499" s="413" t="s">
        <v>9377</v>
      </c>
      <c r="B2499" s="413" t="s">
        <v>225</v>
      </c>
      <c r="C2499" s="412">
        <v>111.813</v>
      </c>
      <c r="D2499" s="412">
        <v>0</v>
      </c>
    </row>
    <row r="2500" spans="1:4" x14ac:dyDescent="0.2">
      <c r="A2500" s="413" t="s">
        <v>9378</v>
      </c>
      <c r="B2500" s="413" t="s">
        <v>225</v>
      </c>
      <c r="C2500" s="412">
        <v>96.391999999999996</v>
      </c>
      <c r="D2500" s="412">
        <v>0</v>
      </c>
    </row>
    <row r="2501" spans="1:4" x14ac:dyDescent="0.2">
      <c r="A2501" s="413" t="s">
        <v>9379</v>
      </c>
      <c r="B2501" s="413" t="s">
        <v>225</v>
      </c>
      <c r="C2501" s="412">
        <v>40.290999999999997</v>
      </c>
      <c r="D2501" s="412">
        <v>0</v>
      </c>
    </row>
    <row r="2502" spans="1:4" x14ac:dyDescent="0.2">
      <c r="A2502" s="413" t="s">
        <v>9380</v>
      </c>
      <c r="B2502" s="413" t="s">
        <v>225</v>
      </c>
      <c r="C2502" s="412">
        <v>51.368000000000002</v>
      </c>
      <c r="D2502" s="412">
        <v>0</v>
      </c>
    </row>
    <row r="2503" spans="1:4" x14ac:dyDescent="0.2">
      <c r="A2503" s="413" t="s">
        <v>9381</v>
      </c>
      <c r="B2503" s="413" t="s">
        <v>225</v>
      </c>
      <c r="C2503" s="412">
        <v>126.163</v>
      </c>
      <c r="D2503" s="412">
        <v>0</v>
      </c>
    </row>
    <row r="2504" spans="1:4" x14ac:dyDescent="0.2">
      <c r="A2504" s="413" t="s">
        <v>9382</v>
      </c>
      <c r="B2504" s="413" t="s">
        <v>223</v>
      </c>
      <c r="C2504" s="412">
        <v>145.59299999999999</v>
      </c>
      <c r="D2504" s="412">
        <v>0</v>
      </c>
    </row>
    <row r="2505" spans="1:4" x14ac:dyDescent="0.2">
      <c r="A2505" s="413" t="s">
        <v>9383</v>
      </c>
      <c r="B2505" s="413" t="s">
        <v>225</v>
      </c>
      <c r="C2505" s="412">
        <v>49.691000000000003</v>
      </c>
      <c r="D2505" s="412">
        <v>0</v>
      </c>
    </row>
    <row r="2506" spans="1:4" x14ac:dyDescent="0.2">
      <c r="A2506" s="413" t="s">
        <v>9384</v>
      </c>
      <c r="B2506" s="413" t="s">
        <v>225</v>
      </c>
      <c r="C2506" s="412">
        <v>137.06700000000001</v>
      </c>
      <c r="D2506" s="412">
        <v>0</v>
      </c>
    </row>
    <row r="2507" spans="1:4" x14ac:dyDescent="0.2">
      <c r="A2507" s="413" t="s">
        <v>9385</v>
      </c>
      <c r="B2507" s="413" t="s">
        <v>225</v>
      </c>
      <c r="C2507" s="412">
        <v>21.111999999999998</v>
      </c>
      <c r="D2507" s="412">
        <v>0</v>
      </c>
    </row>
    <row r="2508" spans="1:4" x14ac:dyDescent="0.2">
      <c r="A2508" s="413" t="s">
        <v>9386</v>
      </c>
      <c r="B2508" s="413" t="s">
        <v>225</v>
      </c>
      <c r="C2508" s="412">
        <v>21.582000000000001</v>
      </c>
      <c r="D2508" s="412">
        <v>0</v>
      </c>
    </row>
    <row r="2509" spans="1:4" x14ac:dyDescent="0.2">
      <c r="A2509" s="413" t="s">
        <v>9387</v>
      </c>
      <c r="B2509" s="413" t="s">
        <v>225</v>
      </c>
      <c r="C2509" s="412">
        <v>164.69399999999999</v>
      </c>
      <c r="D2509" s="412">
        <v>0</v>
      </c>
    </row>
    <row r="2510" spans="1:4" x14ac:dyDescent="0.2">
      <c r="A2510" s="413" t="s">
        <v>9388</v>
      </c>
      <c r="B2510" s="413" t="s">
        <v>225</v>
      </c>
      <c r="C2510" s="412">
        <v>48.927999999999997</v>
      </c>
      <c r="D2510" s="412">
        <v>0</v>
      </c>
    </row>
    <row r="2511" spans="1:4" x14ac:dyDescent="0.2">
      <c r="A2511" s="413" t="s">
        <v>9389</v>
      </c>
      <c r="B2511" s="413" t="s">
        <v>225</v>
      </c>
      <c r="C2511" s="412">
        <v>18.52</v>
      </c>
      <c r="D2511" s="412">
        <v>0</v>
      </c>
    </row>
    <row r="2512" spans="1:4" x14ac:dyDescent="0.2">
      <c r="A2512" s="413" t="s">
        <v>9390</v>
      </c>
      <c r="B2512" s="413" t="s">
        <v>225</v>
      </c>
      <c r="C2512" s="412">
        <v>44.317</v>
      </c>
      <c r="D2512" s="412">
        <v>0</v>
      </c>
    </row>
    <row r="2513" spans="1:4" x14ac:dyDescent="0.2">
      <c r="A2513" s="413" t="s">
        <v>9391</v>
      </c>
      <c r="B2513" s="413" t="s">
        <v>225</v>
      </c>
      <c r="C2513" s="412">
        <v>37.82</v>
      </c>
      <c r="D2513" s="412">
        <v>0</v>
      </c>
    </row>
    <row r="2514" spans="1:4" x14ac:dyDescent="0.2">
      <c r="A2514" s="413" t="s">
        <v>9392</v>
      </c>
      <c r="B2514" s="413" t="s">
        <v>225</v>
      </c>
      <c r="C2514" s="412">
        <v>16.562000000000001</v>
      </c>
      <c r="D2514" s="412">
        <v>0</v>
      </c>
    </row>
    <row r="2515" spans="1:4" x14ac:dyDescent="0.2">
      <c r="A2515" s="413" t="s">
        <v>9393</v>
      </c>
      <c r="B2515" s="413" t="s">
        <v>225</v>
      </c>
      <c r="C2515" s="412">
        <v>119.401</v>
      </c>
      <c r="D2515" s="412">
        <v>0</v>
      </c>
    </row>
    <row r="2516" spans="1:4" x14ac:dyDescent="0.2">
      <c r="A2516" s="413" t="s">
        <v>9394</v>
      </c>
      <c r="B2516" s="413" t="s">
        <v>1176</v>
      </c>
      <c r="C2516" s="412">
        <v>211.46899999999999</v>
      </c>
      <c r="D2516" s="412">
        <v>0</v>
      </c>
    </row>
    <row r="2517" spans="1:4" x14ac:dyDescent="0.2">
      <c r="A2517" s="413" t="s">
        <v>9395</v>
      </c>
      <c r="B2517" s="413" t="s">
        <v>225</v>
      </c>
      <c r="C2517" s="412">
        <v>27.145</v>
      </c>
      <c r="D2517" s="412">
        <v>0</v>
      </c>
    </row>
    <row r="2518" spans="1:4" x14ac:dyDescent="0.2">
      <c r="A2518" s="413" t="s">
        <v>9396</v>
      </c>
      <c r="B2518" s="413" t="s">
        <v>225</v>
      </c>
      <c r="C2518" s="412">
        <v>71.168999999999997</v>
      </c>
      <c r="D2518" s="412">
        <v>0</v>
      </c>
    </row>
    <row r="2519" spans="1:4" x14ac:dyDescent="0.2">
      <c r="A2519" s="413" t="s">
        <v>9397</v>
      </c>
      <c r="B2519" s="413" t="s">
        <v>223</v>
      </c>
      <c r="C2519" s="412">
        <v>33.582999999999998</v>
      </c>
      <c r="D2519" s="412">
        <v>0</v>
      </c>
    </row>
    <row r="2520" spans="1:4" x14ac:dyDescent="0.2">
      <c r="A2520" s="413" t="s">
        <v>9398</v>
      </c>
      <c r="B2520" s="413" t="s">
        <v>223</v>
      </c>
      <c r="C2520" s="412">
        <v>34.164000000000001</v>
      </c>
      <c r="D2520" s="412">
        <v>0</v>
      </c>
    </row>
    <row r="2521" spans="1:4" x14ac:dyDescent="0.2">
      <c r="A2521" s="413" t="s">
        <v>9399</v>
      </c>
      <c r="B2521" s="413" t="s">
        <v>223</v>
      </c>
      <c r="C2521" s="412">
        <v>34.786000000000001</v>
      </c>
      <c r="D2521" s="412">
        <v>0</v>
      </c>
    </row>
    <row r="2522" spans="1:4" x14ac:dyDescent="0.2">
      <c r="A2522" s="413" t="s">
        <v>9400</v>
      </c>
      <c r="B2522" s="413" t="s">
        <v>225</v>
      </c>
      <c r="C2522" s="412">
        <v>79.105000000000004</v>
      </c>
      <c r="D2522" s="412">
        <v>0</v>
      </c>
    </row>
    <row r="2523" spans="1:4" x14ac:dyDescent="0.2">
      <c r="A2523" s="413" t="s">
        <v>9401</v>
      </c>
      <c r="B2523" s="413" t="s">
        <v>225</v>
      </c>
      <c r="C2523" s="412">
        <v>15.901999999999999</v>
      </c>
      <c r="D2523" s="412">
        <v>0</v>
      </c>
    </row>
    <row r="2524" spans="1:4" x14ac:dyDescent="0.2">
      <c r="A2524" s="413" t="s">
        <v>9402</v>
      </c>
      <c r="B2524" s="413" t="s">
        <v>225</v>
      </c>
      <c r="C2524" s="412">
        <v>20.215</v>
      </c>
      <c r="D2524" s="412">
        <v>0</v>
      </c>
    </row>
    <row r="2525" spans="1:4" x14ac:dyDescent="0.2">
      <c r="A2525" s="413" t="s">
        <v>9403</v>
      </c>
      <c r="B2525" s="413" t="s">
        <v>225</v>
      </c>
      <c r="C2525" s="412">
        <v>28.664000000000001</v>
      </c>
      <c r="D2525" s="412">
        <v>0</v>
      </c>
    </row>
    <row r="2526" spans="1:4" x14ac:dyDescent="0.2">
      <c r="A2526" s="413" t="s">
        <v>9404</v>
      </c>
      <c r="B2526" s="413" t="s">
        <v>225</v>
      </c>
      <c r="C2526" s="412">
        <v>52.661000000000001</v>
      </c>
      <c r="D2526" s="412">
        <v>0</v>
      </c>
    </row>
    <row r="2527" spans="1:4" x14ac:dyDescent="0.2">
      <c r="A2527" s="413" t="s">
        <v>9405</v>
      </c>
      <c r="B2527" s="413" t="s">
        <v>225</v>
      </c>
      <c r="C2527" s="412">
        <v>24.707000000000001</v>
      </c>
      <c r="D2527" s="412">
        <v>0</v>
      </c>
    </row>
    <row r="2528" spans="1:4" x14ac:dyDescent="0.2">
      <c r="A2528" s="413" t="s">
        <v>9406</v>
      </c>
      <c r="B2528" s="413" t="s">
        <v>225</v>
      </c>
      <c r="C2528" s="412">
        <v>18.431999999999999</v>
      </c>
      <c r="D2528" s="412">
        <v>0</v>
      </c>
    </row>
    <row r="2529" spans="1:4" x14ac:dyDescent="0.2">
      <c r="A2529" s="413" t="s">
        <v>9407</v>
      </c>
      <c r="B2529" s="413" t="s">
        <v>225</v>
      </c>
      <c r="C2529" s="412">
        <v>23.167999999999999</v>
      </c>
      <c r="D2529" s="412">
        <v>0</v>
      </c>
    </row>
    <row r="2530" spans="1:4" x14ac:dyDescent="0.2">
      <c r="A2530" s="413" t="s">
        <v>9408</v>
      </c>
      <c r="B2530" s="413" t="s">
        <v>225</v>
      </c>
      <c r="C2530" s="412">
        <v>33.709000000000003</v>
      </c>
      <c r="D2530" s="412">
        <v>0</v>
      </c>
    </row>
    <row r="2531" spans="1:4" x14ac:dyDescent="0.2">
      <c r="A2531" s="413" t="s">
        <v>9409</v>
      </c>
      <c r="B2531" s="413" t="s">
        <v>225</v>
      </c>
      <c r="C2531" s="412">
        <v>89.28</v>
      </c>
      <c r="D2531" s="412">
        <v>0</v>
      </c>
    </row>
    <row r="2532" spans="1:4" x14ac:dyDescent="0.2">
      <c r="A2532" s="413" t="s">
        <v>9410</v>
      </c>
      <c r="B2532" s="413" t="s">
        <v>225</v>
      </c>
      <c r="C2532" s="412">
        <v>50.325000000000003</v>
      </c>
      <c r="D2532" s="412">
        <v>0</v>
      </c>
    </row>
    <row r="2533" spans="1:4" x14ac:dyDescent="0.2">
      <c r="A2533" s="413" t="s">
        <v>9411</v>
      </c>
      <c r="B2533" s="413" t="s">
        <v>225</v>
      </c>
      <c r="C2533" s="412">
        <v>58.255000000000003</v>
      </c>
      <c r="D2533" s="412">
        <v>0</v>
      </c>
    </row>
    <row r="2534" spans="1:4" x14ac:dyDescent="0.2">
      <c r="A2534" s="413" t="s">
        <v>9412</v>
      </c>
      <c r="B2534" s="413" t="s">
        <v>225</v>
      </c>
      <c r="C2534" s="412">
        <v>64.317999999999998</v>
      </c>
      <c r="D2534" s="412">
        <v>0</v>
      </c>
    </row>
    <row r="2535" spans="1:4" x14ac:dyDescent="0.2">
      <c r="A2535" s="413" t="s">
        <v>9413</v>
      </c>
      <c r="B2535" s="413" t="s">
        <v>225</v>
      </c>
      <c r="C2535" s="412">
        <v>34.732999999999997</v>
      </c>
      <c r="D2535" s="412">
        <v>0</v>
      </c>
    </row>
    <row r="2536" spans="1:4" x14ac:dyDescent="0.2">
      <c r="A2536" s="413" t="s">
        <v>9414</v>
      </c>
      <c r="B2536" s="413" t="s">
        <v>225</v>
      </c>
      <c r="C2536" s="412">
        <v>31.805</v>
      </c>
      <c r="D2536" s="412">
        <v>0</v>
      </c>
    </row>
    <row r="2537" spans="1:4" x14ac:dyDescent="0.2">
      <c r="A2537" s="413" t="s">
        <v>9415</v>
      </c>
      <c r="B2537" s="413" t="s">
        <v>225</v>
      </c>
      <c r="C2537" s="412">
        <v>37.619</v>
      </c>
      <c r="D2537" s="412">
        <v>0</v>
      </c>
    </row>
    <row r="2538" spans="1:4" x14ac:dyDescent="0.2">
      <c r="A2538" s="413" t="s">
        <v>9416</v>
      </c>
      <c r="B2538" s="413" t="s">
        <v>225</v>
      </c>
      <c r="C2538" s="412">
        <v>23.417999999999999</v>
      </c>
      <c r="D2538" s="412">
        <v>0</v>
      </c>
    </row>
    <row r="2539" spans="1:4" x14ac:dyDescent="0.2">
      <c r="A2539" s="413" t="s">
        <v>9417</v>
      </c>
      <c r="B2539" s="413" t="s">
        <v>223</v>
      </c>
      <c r="C2539" s="412">
        <v>2038.3620000000001</v>
      </c>
      <c r="D2539" s="412">
        <v>0</v>
      </c>
    </row>
    <row r="2540" spans="1:4" x14ac:dyDescent="0.2">
      <c r="A2540" s="413" t="s">
        <v>9418</v>
      </c>
      <c r="B2540" s="413" t="s">
        <v>225</v>
      </c>
      <c r="C2540" s="412">
        <v>112.765</v>
      </c>
      <c r="D2540" s="412">
        <v>0</v>
      </c>
    </row>
    <row r="2541" spans="1:4" x14ac:dyDescent="0.2">
      <c r="A2541" s="413" t="s">
        <v>9419</v>
      </c>
      <c r="B2541" s="413" t="s">
        <v>225</v>
      </c>
      <c r="C2541" s="412">
        <v>31.640999999999998</v>
      </c>
      <c r="D2541" s="412">
        <v>0</v>
      </c>
    </row>
    <row r="2542" spans="1:4" x14ac:dyDescent="0.2">
      <c r="A2542" s="413" t="s">
        <v>9420</v>
      </c>
      <c r="B2542" s="413" t="s">
        <v>223</v>
      </c>
      <c r="C2542" s="412">
        <v>0</v>
      </c>
      <c r="D2542" s="412">
        <v>0</v>
      </c>
    </row>
    <row r="2543" spans="1:4" x14ac:dyDescent="0.2">
      <c r="A2543" s="413" t="s">
        <v>9421</v>
      </c>
      <c r="B2543" s="413" t="s">
        <v>225</v>
      </c>
      <c r="C2543" s="412">
        <v>31.036999999999999</v>
      </c>
      <c r="D2543" s="412">
        <v>0</v>
      </c>
    </row>
    <row r="2544" spans="1:4" x14ac:dyDescent="0.2">
      <c r="A2544" s="413" t="s">
        <v>9422</v>
      </c>
      <c r="B2544" s="413" t="s">
        <v>225</v>
      </c>
      <c r="C2544" s="412">
        <v>30.536999999999999</v>
      </c>
      <c r="D2544" s="412">
        <v>0</v>
      </c>
    </row>
    <row r="2545" spans="1:4" x14ac:dyDescent="0.2">
      <c r="A2545" s="413" t="s">
        <v>9423</v>
      </c>
      <c r="B2545" s="413" t="s">
        <v>225</v>
      </c>
      <c r="C2545" s="412">
        <v>342.82</v>
      </c>
      <c r="D2545" s="412">
        <v>0</v>
      </c>
    </row>
    <row r="2546" spans="1:4" x14ac:dyDescent="0.2">
      <c r="A2546" s="413" t="s">
        <v>9424</v>
      </c>
      <c r="B2546" s="413" t="s">
        <v>225</v>
      </c>
      <c r="C2546" s="412">
        <v>31.446000000000002</v>
      </c>
      <c r="D2546" s="412">
        <v>0</v>
      </c>
    </row>
    <row r="2547" spans="1:4" x14ac:dyDescent="0.2">
      <c r="A2547" s="413" t="s">
        <v>9425</v>
      </c>
      <c r="B2547" s="413" t="s">
        <v>225</v>
      </c>
      <c r="C2547" s="412">
        <v>72.992999999999995</v>
      </c>
      <c r="D2547" s="412">
        <v>0</v>
      </c>
    </row>
    <row r="2548" spans="1:4" x14ac:dyDescent="0.2">
      <c r="A2548" s="413" t="s">
        <v>9426</v>
      </c>
      <c r="B2548" s="413" t="s">
        <v>225</v>
      </c>
      <c r="C2548" s="412">
        <v>107.32299999999999</v>
      </c>
      <c r="D2548" s="412">
        <v>0</v>
      </c>
    </row>
    <row r="2549" spans="1:4" x14ac:dyDescent="0.2">
      <c r="A2549" s="413" t="s">
        <v>9427</v>
      </c>
      <c r="B2549" s="413" t="s">
        <v>225</v>
      </c>
      <c r="C2549" s="412">
        <v>37.759</v>
      </c>
      <c r="D2549" s="412">
        <v>0</v>
      </c>
    </row>
    <row r="2550" spans="1:4" x14ac:dyDescent="0.2">
      <c r="A2550" s="413" t="s">
        <v>9428</v>
      </c>
      <c r="B2550" s="413" t="s">
        <v>225</v>
      </c>
      <c r="C2550" s="412">
        <v>47.572000000000003</v>
      </c>
      <c r="D2550" s="412">
        <v>0</v>
      </c>
    </row>
    <row r="2551" spans="1:4" x14ac:dyDescent="0.2">
      <c r="A2551" s="413" t="s">
        <v>9429</v>
      </c>
      <c r="B2551" s="413" t="s">
        <v>225</v>
      </c>
      <c r="C2551" s="412">
        <v>43.444000000000003</v>
      </c>
      <c r="D2551" s="412">
        <v>0</v>
      </c>
    </row>
    <row r="2552" spans="1:4" x14ac:dyDescent="0.2">
      <c r="A2552" s="413" t="s">
        <v>9430</v>
      </c>
      <c r="B2552" s="413" t="s">
        <v>225</v>
      </c>
      <c r="C2552" s="412">
        <v>28.254999999999999</v>
      </c>
      <c r="D2552" s="412">
        <v>0</v>
      </c>
    </row>
    <row r="2553" spans="1:4" x14ac:dyDescent="0.2">
      <c r="A2553" s="413" t="s">
        <v>9431</v>
      </c>
      <c r="B2553" s="413" t="s">
        <v>225</v>
      </c>
      <c r="C2553" s="412">
        <v>33.000999999999998</v>
      </c>
      <c r="D2553" s="412">
        <v>0</v>
      </c>
    </row>
    <row r="2554" spans="1:4" x14ac:dyDescent="0.2">
      <c r="A2554" s="413" t="s">
        <v>9432</v>
      </c>
      <c r="B2554" s="413" t="s">
        <v>225</v>
      </c>
      <c r="C2554" s="412">
        <v>36.466000000000001</v>
      </c>
      <c r="D2554" s="412">
        <v>0</v>
      </c>
    </row>
    <row r="2555" spans="1:4" x14ac:dyDescent="0.2">
      <c r="A2555" s="413" t="s">
        <v>9433</v>
      </c>
      <c r="B2555" s="413" t="s">
        <v>225</v>
      </c>
      <c r="C2555" s="412">
        <v>20.446999999999999</v>
      </c>
      <c r="D2555" s="412">
        <v>0</v>
      </c>
    </row>
    <row r="2556" spans="1:4" x14ac:dyDescent="0.2">
      <c r="A2556" s="413" t="s">
        <v>9434</v>
      </c>
      <c r="B2556" s="413" t="s">
        <v>225</v>
      </c>
      <c r="C2556" s="412">
        <v>83.68</v>
      </c>
      <c r="D2556" s="412">
        <v>0</v>
      </c>
    </row>
    <row r="2557" spans="1:4" x14ac:dyDescent="0.2">
      <c r="A2557" s="413" t="s">
        <v>9435</v>
      </c>
      <c r="B2557" s="413" t="s">
        <v>225</v>
      </c>
      <c r="C2557" s="412">
        <v>26.73</v>
      </c>
      <c r="D2557" s="412">
        <v>0</v>
      </c>
    </row>
    <row r="2558" spans="1:4" x14ac:dyDescent="0.2">
      <c r="A2558" s="413" t="s">
        <v>9436</v>
      </c>
      <c r="B2558" s="413" t="s">
        <v>225</v>
      </c>
      <c r="C2558" s="412">
        <v>77.055000000000007</v>
      </c>
      <c r="D2558" s="412">
        <v>0</v>
      </c>
    </row>
    <row r="2559" spans="1:4" x14ac:dyDescent="0.2">
      <c r="A2559" s="413" t="s">
        <v>9437</v>
      </c>
      <c r="B2559" s="413" t="s">
        <v>225</v>
      </c>
      <c r="C2559" s="412">
        <v>156.12299999999999</v>
      </c>
      <c r="D2559" s="412">
        <v>0</v>
      </c>
    </row>
    <row r="2560" spans="1:4" x14ac:dyDescent="0.2">
      <c r="A2560" s="413" t="s">
        <v>9438</v>
      </c>
      <c r="B2560" s="413" t="s">
        <v>225</v>
      </c>
      <c r="C2560" s="412">
        <v>51.546999999999997</v>
      </c>
      <c r="D2560" s="412">
        <v>0</v>
      </c>
    </row>
    <row r="2561" spans="1:4" x14ac:dyDescent="0.2">
      <c r="A2561" s="413" t="s">
        <v>9439</v>
      </c>
      <c r="B2561" s="413" t="s">
        <v>225</v>
      </c>
      <c r="C2561" s="412">
        <v>21.300999999999998</v>
      </c>
      <c r="D2561" s="412">
        <v>0</v>
      </c>
    </row>
    <row r="2562" spans="1:4" x14ac:dyDescent="0.2">
      <c r="A2562" s="413" t="s">
        <v>9440</v>
      </c>
      <c r="B2562" s="413" t="s">
        <v>225</v>
      </c>
      <c r="C2562" s="412">
        <v>42.322000000000003</v>
      </c>
      <c r="D2562" s="412">
        <v>0</v>
      </c>
    </row>
    <row r="2563" spans="1:4" x14ac:dyDescent="0.2">
      <c r="A2563" s="413" t="s">
        <v>9441</v>
      </c>
      <c r="B2563" s="413" t="s">
        <v>225</v>
      </c>
      <c r="C2563" s="412">
        <v>30.364000000000001</v>
      </c>
      <c r="D2563" s="412">
        <v>0</v>
      </c>
    </row>
    <row r="2564" spans="1:4" x14ac:dyDescent="0.2">
      <c r="A2564" s="413" t="s">
        <v>9442</v>
      </c>
      <c r="B2564" s="413" t="s">
        <v>225</v>
      </c>
      <c r="C2564" s="412">
        <v>35.435000000000002</v>
      </c>
      <c r="D2564" s="412">
        <v>0</v>
      </c>
    </row>
    <row r="2565" spans="1:4" x14ac:dyDescent="0.2">
      <c r="A2565" s="413" t="s">
        <v>9443</v>
      </c>
      <c r="B2565" s="413" t="s">
        <v>225</v>
      </c>
      <c r="C2565" s="412">
        <v>209.614</v>
      </c>
      <c r="D2565" s="412">
        <v>0</v>
      </c>
    </row>
    <row r="2566" spans="1:4" x14ac:dyDescent="0.2">
      <c r="A2566" s="413" t="s">
        <v>9444</v>
      </c>
      <c r="B2566" s="413" t="s">
        <v>225</v>
      </c>
      <c r="C2566" s="412">
        <v>157.63</v>
      </c>
      <c r="D2566" s="412">
        <v>0</v>
      </c>
    </row>
    <row r="2567" spans="1:4" x14ac:dyDescent="0.2">
      <c r="A2567" s="413" t="s">
        <v>9445</v>
      </c>
      <c r="B2567" s="413" t="s">
        <v>225</v>
      </c>
      <c r="C2567" s="412">
        <v>49.075000000000003</v>
      </c>
      <c r="D2567" s="412">
        <v>0</v>
      </c>
    </row>
    <row r="2568" spans="1:4" x14ac:dyDescent="0.2">
      <c r="A2568" s="413" t="s">
        <v>9446</v>
      </c>
      <c r="B2568" s="413" t="s">
        <v>225</v>
      </c>
      <c r="C2568" s="412">
        <v>29.866</v>
      </c>
      <c r="D2568" s="412">
        <v>0</v>
      </c>
    </row>
    <row r="2569" spans="1:4" x14ac:dyDescent="0.2">
      <c r="A2569" s="413" t="s">
        <v>9447</v>
      </c>
      <c r="B2569" s="413" t="s">
        <v>225</v>
      </c>
      <c r="C2569" s="412">
        <v>34.587000000000003</v>
      </c>
      <c r="D2569" s="412">
        <v>0</v>
      </c>
    </row>
    <row r="2570" spans="1:4" x14ac:dyDescent="0.2">
      <c r="A2570" s="413" t="s">
        <v>9448</v>
      </c>
      <c r="B2570" s="413" t="s">
        <v>225</v>
      </c>
      <c r="C2570" s="412">
        <v>64.66</v>
      </c>
      <c r="D2570" s="412">
        <v>0</v>
      </c>
    </row>
    <row r="2571" spans="1:4" x14ac:dyDescent="0.2">
      <c r="A2571" s="413" t="s">
        <v>9449</v>
      </c>
      <c r="B2571" s="413" t="s">
        <v>225</v>
      </c>
      <c r="C2571" s="412">
        <v>28.152000000000001</v>
      </c>
      <c r="D2571" s="412">
        <v>0</v>
      </c>
    </row>
    <row r="2572" spans="1:4" x14ac:dyDescent="0.2">
      <c r="A2572" s="413" t="s">
        <v>9450</v>
      </c>
      <c r="B2572" s="413" t="s">
        <v>225</v>
      </c>
      <c r="C2572" s="412">
        <v>39.65</v>
      </c>
      <c r="D2572" s="412">
        <v>0</v>
      </c>
    </row>
    <row r="2573" spans="1:4" x14ac:dyDescent="0.2">
      <c r="A2573" s="413" t="s">
        <v>9451</v>
      </c>
      <c r="B2573" s="413" t="s">
        <v>225</v>
      </c>
      <c r="C2573" s="412">
        <v>66.783000000000001</v>
      </c>
      <c r="D2573" s="412">
        <v>0</v>
      </c>
    </row>
    <row r="2574" spans="1:4" x14ac:dyDescent="0.2">
      <c r="A2574" s="413" t="s">
        <v>9452</v>
      </c>
      <c r="B2574" s="413" t="s">
        <v>225</v>
      </c>
      <c r="C2574" s="412">
        <v>23.302</v>
      </c>
      <c r="D2574" s="412">
        <v>0</v>
      </c>
    </row>
    <row r="2575" spans="1:4" x14ac:dyDescent="0.2">
      <c r="A2575" s="413" t="s">
        <v>9453</v>
      </c>
      <c r="B2575" s="413" t="s">
        <v>225</v>
      </c>
      <c r="C2575" s="412">
        <v>31.802</v>
      </c>
      <c r="D2575" s="412">
        <v>0</v>
      </c>
    </row>
    <row r="2576" spans="1:4" x14ac:dyDescent="0.2">
      <c r="A2576" s="413" t="s">
        <v>9454</v>
      </c>
      <c r="B2576" s="413" t="s">
        <v>225</v>
      </c>
      <c r="C2576" s="412">
        <v>175.20400000000001</v>
      </c>
      <c r="D2576" s="412">
        <v>0</v>
      </c>
    </row>
    <row r="2577" spans="1:4" x14ac:dyDescent="0.2">
      <c r="A2577" s="413" t="s">
        <v>9455</v>
      </c>
      <c r="B2577" s="413" t="s">
        <v>225</v>
      </c>
      <c r="C2577" s="412">
        <v>148.42500000000001</v>
      </c>
      <c r="D2577" s="412">
        <v>0</v>
      </c>
    </row>
    <row r="2578" spans="1:4" x14ac:dyDescent="0.2">
      <c r="A2578" s="413" t="s">
        <v>9456</v>
      </c>
      <c r="B2578" s="413" t="s">
        <v>225</v>
      </c>
      <c r="C2578" s="412">
        <v>40.826999999999998</v>
      </c>
      <c r="D2578" s="412">
        <v>0</v>
      </c>
    </row>
    <row r="2579" spans="1:4" x14ac:dyDescent="0.2">
      <c r="A2579" s="413" t="s">
        <v>9457</v>
      </c>
      <c r="B2579" s="413" t="s">
        <v>225</v>
      </c>
      <c r="C2579" s="412">
        <v>169.28100000000001</v>
      </c>
      <c r="D2579" s="412">
        <v>0</v>
      </c>
    </row>
    <row r="2580" spans="1:4" x14ac:dyDescent="0.2">
      <c r="A2580" s="413" t="s">
        <v>9458</v>
      </c>
      <c r="B2580" s="413" t="s">
        <v>225</v>
      </c>
      <c r="C2580" s="412">
        <v>213.22499999999999</v>
      </c>
      <c r="D2580" s="412">
        <v>0</v>
      </c>
    </row>
    <row r="2581" spans="1:4" x14ac:dyDescent="0.2">
      <c r="A2581" s="413" t="s">
        <v>9459</v>
      </c>
      <c r="B2581" s="413" t="s">
        <v>225</v>
      </c>
      <c r="C2581" s="412">
        <v>35.008000000000003</v>
      </c>
      <c r="D2581" s="412">
        <v>0</v>
      </c>
    </row>
    <row r="2582" spans="1:4" x14ac:dyDescent="0.2">
      <c r="A2582" s="413" t="s">
        <v>9460</v>
      </c>
      <c r="B2582" s="413" t="s">
        <v>225</v>
      </c>
      <c r="C2582" s="412">
        <v>58.53</v>
      </c>
      <c r="D2582" s="412">
        <v>0</v>
      </c>
    </row>
    <row r="2583" spans="1:4" x14ac:dyDescent="0.2">
      <c r="A2583" s="413" t="s">
        <v>9461</v>
      </c>
      <c r="B2583" s="413" t="s">
        <v>225</v>
      </c>
      <c r="C2583" s="412">
        <v>2294.9870000000001</v>
      </c>
      <c r="D2583" s="412">
        <v>0</v>
      </c>
    </row>
    <row r="2584" spans="1:4" x14ac:dyDescent="0.2">
      <c r="A2584" s="413" t="s">
        <v>9462</v>
      </c>
      <c r="B2584" s="413" t="s">
        <v>225</v>
      </c>
      <c r="C2584" s="412">
        <v>23.088999999999999</v>
      </c>
      <c r="D2584" s="412">
        <v>0</v>
      </c>
    </row>
    <row r="2585" spans="1:4" x14ac:dyDescent="0.2">
      <c r="A2585" s="413" t="s">
        <v>9463</v>
      </c>
      <c r="B2585" s="413" t="s">
        <v>225</v>
      </c>
      <c r="C2585" s="412">
        <v>30.39</v>
      </c>
      <c r="D2585" s="412">
        <v>0</v>
      </c>
    </row>
    <row r="2586" spans="1:4" x14ac:dyDescent="0.2">
      <c r="A2586" s="413" t="s">
        <v>9464</v>
      </c>
      <c r="B2586" s="413" t="s">
        <v>225</v>
      </c>
      <c r="C2586" s="412">
        <v>36.972000000000001</v>
      </c>
      <c r="D2586" s="412">
        <v>0</v>
      </c>
    </row>
    <row r="2587" spans="1:4" x14ac:dyDescent="0.2">
      <c r="A2587" s="413" t="s">
        <v>9465</v>
      </c>
      <c r="B2587" s="413" t="s">
        <v>225</v>
      </c>
      <c r="C2587" s="412">
        <v>29.28</v>
      </c>
      <c r="D2587" s="412">
        <v>0</v>
      </c>
    </row>
    <row r="2588" spans="1:4" x14ac:dyDescent="0.2">
      <c r="A2588" s="413" t="s">
        <v>9466</v>
      </c>
      <c r="B2588" s="413" t="s">
        <v>225</v>
      </c>
      <c r="C2588" s="412">
        <v>121.122</v>
      </c>
      <c r="D2588" s="412">
        <v>0</v>
      </c>
    </row>
    <row r="2589" spans="1:4" x14ac:dyDescent="0.2">
      <c r="A2589" s="413" t="s">
        <v>9467</v>
      </c>
      <c r="B2589" s="413" t="s">
        <v>225</v>
      </c>
      <c r="C2589" s="412">
        <v>39.167999999999999</v>
      </c>
      <c r="D2589" s="412">
        <v>0</v>
      </c>
    </row>
    <row r="2590" spans="1:4" x14ac:dyDescent="0.2">
      <c r="A2590" s="413" t="s">
        <v>9468</v>
      </c>
      <c r="B2590" s="413" t="s">
        <v>225</v>
      </c>
      <c r="C2590" s="412">
        <v>26.974</v>
      </c>
      <c r="D2590" s="412">
        <v>0</v>
      </c>
    </row>
    <row r="2591" spans="1:4" x14ac:dyDescent="0.2">
      <c r="A2591" s="413" t="s">
        <v>9469</v>
      </c>
      <c r="B2591" s="413" t="s">
        <v>223</v>
      </c>
      <c r="C2591" s="412">
        <v>116.035</v>
      </c>
      <c r="D2591" s="412">
        <v>0</v>
      </c>
    </row>
    <row r="2592" spans="1:4" x14ac:dyDescent="0.2">
      <c r="A2592" s="413" t="s">
        <v>9470</v>
      </c>
      <c r="B2592" s="413" t="s">
        <v>225</v>
      </c>
      <c r="C2592" s="412">
        <v>29.89</v>
      </c>
      <c r="D2592" s="412">
        <v>0</v>
      </c>
    </row>
    <row r="2593" spans="1:4" x14ac:dyDescent="0.2">
      <c r="A2593" s="413" t="s">
        <v>9471</v>
      </c>
      <c r="B2593" s="413" t="s">
        <v>225</v>
      </c>
      <c r="C2593" s="412">
        <v>32.94</v>
      </c>
      <c r="D2593" s="412">
        <v>0</v>
      </c>
    </row>
    <row r="2594" spans="1:4" x14ac:dyDescent="0.2">
      <c r="A2594" s="413" t="s">
        <v>9472</v>
      </c>
      <c r="B2594" s="413" t="s">
        <v>225</v>
      </c>
      <c r="C2594" s="412">
        <v>81.057000000000002</v>
      </c>
      <c r="D2594" s="412">
        <v>0</v>
      </c>
    </row>
    <row r="2595" spans="1:4" x14ac:dyDescent="0.2">
      <c r="A2595" s="413" t="s">
        <v>9473</v>
      </c>
      <c r="B2595" s="413" t="s">
        <v>225</v>
      </c>
      <c r="C2595" s="412">
        <v>49.982999999999997</v>
      </c>
      <c r="D2595" s="412">
        <v>0</v>
      </c>
    </row>
    <row r="2596" spans="1:4" x14ac:dyDescent="0.2">
      <c r="A2596" s="413" t="s">
        <v>9474</v>
      </c>
      <c r="B2596" s="413" t="s">
        <v>225</v>
      </c>
      <c r="C2596" s="412">
        <v>113.44799999999999</v>
      </c>
      <c r="D2596" s="412">
        <v>0</v>
      </c>
    </row>
    <row r="2597" spans="1:4" x14ac:dyDescent="0.2">
      <c r="A2597" s="413" t="s">
        <v>9475</v>
      </c>
      <c r="B2597" s="413" t="s">
        <v>225</v>
      </c>
      <c r="C2597" s="412">
        <v>35.941000000000003</v>
      </c>
      <c r="D2597" s="412">
        <v>0</v>
      </c>
    </row>
    <row r="2598" spans="1:4" x14ac:dyDescent="0.2">
      <c r="A2598" s="413" t="s">
        <v>9476</v>
      </c>
      <c r="B2598" s="413" t="s">
        <v>225</v>
      </c>
      <c r="C2598" s="412">
        <v>27.45</v>
      </c>
      <c r="D2598" s="412">
        <v>0</v>
      </c>
    </row>
    <row r="2599" spans="1:4" x14ac:dyDescent="0.2">
      <c r="A2599" s="413" t="s">
        <v>9477</v>
      </c>
      <c r="B2599" s="413" t="s">
        <v>225</v>
      </c>
      <c r="C2599" s="412">
        <v>159.52699999999999</v>
      </c>
      <c r="D2599" s="412">
        <v>0</v>
      </c>
    </row>
    <row r="2600" spans="1:4" x14ac:dyDescent="0.2">
      <c r="A2600" s="413" t="s">
        <v>9478</v>
      </c>
      <c r="B2600" s="413" t="s">
        <v>225</v>
      </c>
      <c r="C2600" s="412">
        <v>90.298000000000002</v>
      </c>
      <c r="D2600" s="412">
        <v>0</v>
      </c>
    </row>
    <row r="2601" spans="1:4" x14ac:dyDescent="0.2">
      <c r="A2601" s="413" t="s">
        <v>9479</v>
      </c>
      <c r="B2601" s="413" t="s">
        <v>225</v>
      </c>
      <c r="C2601" s="412">
        <v>42.029000000000003</v>
      </c>
      <c r="D2601" s="412">
        <v>0</v>
      </c>
    </row>
    <row r="2602" spans="1:4" x14ac:dyDescent="0.2">
      <c r="A2602" s="413" t="s">
        <v>9480</v>
      </c>
      <c r="B2602" s="413" t="s">
        <v>225</v>
      </c>
      <c r="C2602" s="412">
        <v>18.696999999999999</v>
      </c>
      <c r="D2602" s="412">
        <v>0</v>
      </c>
    </row>
    <row r="2603" spans="1:4" x14ac:dyDescent="0.2">
      <c r="A2603" s="413" t="s">
        <v>9481</v>
      </c>
      <c r="B2603" s="413" t="s">
        <v>225</v>
      </c>
      <c r="C2603" s="412">
        <v>72.766999999999996</v>
      </c>
      <c r="D2603" s="412">
        <v>0</v>
      </c>
    </row>
    <row r="2604" spans="1:4" x14ac:dyDescent="0.2">
      <c r="A2604" s="413" t="s">
        <v>9482</v>
      </c>
      <c r="B2604" s="413" t="s">
        <v>225</v>
      </c>
      <c r="C2604" s="412">
        <v>65.203000000000003</v>
      </c>
      <c r="D2604" s="412">
        <v>0</v>
      </c>
    </row>
    <row r="2605" spans="1:4" x14ac:dyDescent="0.2">
      <c r="A2605" s="413" t="s">
        <v>9483</v>
      </c>
      <c r="B2605" s="413" t="s">
        <v>225</v>
      </c>
      <c r="C2605" s="412">
        <v>26.888999999999999</v>
      </c>
      <c r="D2605" s="412">
        <v>0</v>
      </c>
    </row>
    <row r="2606" spans="1:4" x14ac:dyDescent="0.2">
      <c r="A2606" s="413" t="s">
        <v>9484</v>
      </c>
      <c r="B2606" s="413" t="s">
        <v>225</v>
      </c>
      <c r="C2606" s="412">
        <v>37.698</v>
      </c>
      <c r="D2606" s="412">
        <v>0</v>
      </c>
    </row>
    <row r="2607" spans="1:4" x14ac:dyDescent="0.2">
      <c r="A2607" s="413" t="s">
        <v>9485</v>
      </c>
      <c r="B2607" s="413" t="s">
        <v>225</v>
      </c>
      <c r="C2607" s="412">
        <v>16.513000000000002</v>
      </c>
      <c r="D2607" s="412">
        <v>0</v>
      </c>
    </row>
    <row r="2608" spans="1:4" x14ac:dyDescent="0.2">
      <c r="A2608" s="413" t="s">
        <v>9486</v>
      </c>
      <c r="B2608" s="413" t="s">
        <v>225</v>
      </c>
      <c r="C2608" s="412">
        <v>30.762</v>
      </c>
      <c r="D2608" s="412">
        <v>0</v>
      </c>
    </row>
    <row r="2609" spans="1:4" x14ac:dyDescent="0.2">
      <c r="A2609" s="413" t="s">
        <v>9487</v>
      </c>
      <c r="B2609" s="413" t="s">
        <v>1176</v>
      </c>
      <c r="C2609" s="412">
        <v>14.634</v>
      </c>
      <c r="D2609" s="412">
        <v>0</v>
      </c>
    </row>
    <row r="2610" spans="1:4" x14ac:dyDescent="0.2">
      <c r="A2610" s="413" t="s">
        <v>9488</v>
      </c>
      <c r="B2610" s="413" t="s">
        <v>225</v>
      </c>
      <c r="C2610" s="412">
        <v>49.366999999999997</v>
      </c>
      <c r="D2610" s="412">
        <v>0</v>
      </c>
    </row>
    <row r="2611" spans="1:4" x14ac:dyDescent="0.2">
      <c r="A2611" s="413" t="s">
        <v>9489</v>
      </c>
      <c r="B2611" s="413" t="s">
        <v>225</v>
      </c>
      <c r="C2611" s="412">
        <v>35.209000000000003</v>
      </c>
      <c r="D2611" s="412">
        <v>0</v>
      </c>
    </row>
    <row r="2612" spans="1:4" x14ac:dyDescent="0.2">
      <c r="A2612" s="413" t="s">
        <v>9490</v>
      </c>
      <c r="B2612" s="413" t="s">
        <v>225</v>
      </c>
      <c r="C2612" s="412">
        <v>42.084000000000003</v>
      </c>
      <c r="D2612" s="412">
        <v>0</v>
      </c>
    </row>
    <row r="2613" spans="1:4" x14ac:dyDescent="0.2">
      <c r="A2613" s="413" t="s">
        <v>9491</v>
      </c>
      <c r="B2613" s="413" t="s">
        <v>225</v>
      </c>
      <c r="C2613" s="412">
        <v>44.92</v>
      </c>
      <c r="D2613" s="412">
        <v>0</v>
      </c>
    </row>
    <row r="2614" spans="1:4" x14ac:dyDescent="0.2">
      <c r="A2614" s="413" t="s">
        <v>9492</v>
      </c>
      <c r="B2614" s="413" t="s">
        <v>225</v>
      </c>
      <c r="C2614" s="412">
        <v>57.290999999999997</v>
      </c>
      <c r="D2614" s="412">
        <v>0</v>
      </c>
    </row>
    <row r="2615" spans="1:4" x14ac:dyDescent="0.2">
      <c r="A2615" s="413" t="s">
        <v>9493</v>
      </c>
      <c r="B2615" s="413" t="s">
        <v>225</v>
      </c>
      <c r="C2615" s="412">
        <v>23.747</v>
      </c>
      <c r="D2615" s="412">
        <v>0</v>
      </c>
    </row>
    <row r="2616" spans="1:4" x14ac:dyDescent="0.2">
      <c r="A2616" s="413" t="s">
        <v>9494</v>
      </c>
      <c r="B2616" s="413" t="s">
        <v>225</v>
      </c>
      <c r="C2616" s="412">
        <v>34.270000000000003</v>
      </c>
      <c r="D2616" s="412">
        <v>0</v>
      </c>
    </row>
    <row r="2617" spans="1:4" x14ac:dyDescent="0.2">
      <c r="A2617" s="413" t="s">
        <v>9495</v>
      </c>
      <c r="B2617" s="413" t="s">
        <v>225</v>
      </c>
      <c r="C2617" s="412">
        <v>44.445</v>
      </c>
      <c r="D2617" s="412">
        <v>0</v>
      </c>
    </row>
    <row r="2618" spans="1:4" x14ac:dyDescent="0.2">
      <c r="A2618" s="413" t="s">
        <v>9496</v>
      </c>
      <c r="B2618" s="413" t="s">
        <v>225</v>
      </c>
      <c r="C2618" s="412">
        <v>32.823999999999998</v>
      </c>
      <c r="D2618" s="412">
        <v>0</v>
      </c>
    </row>
    <row r="2619" spans="1:4" x14ac:dyDescent="0.2">
      <c r="A2619" s="413" t="s">
        <v>9497</v>
      </c>
      <c r="B2619" s="413" t="s">
        <v>225</v>
      </c>
      <c r="C2619" s="412">
        <v>51.411000000000001</v>
      </c>
      <c r="D2619" s="412">
        <v>0</v>
      </c>
    </row>
    <row r="2620" spans="1:4" x14ac:dyDescent="0.2">
      <c r="A2620" s="413" t="s">
        <v>9498</v>
      </c>
      <c r="B2620" s="413" t="s">
        <v>225</v>
      </c>
      <c r="C2620" s="412">
        <v>51.067</v>
      </c>
      <c r="D2620" s="412">
        <v>0</v>
      </c>
    </row>
    <row r="2621" spans="1:4" x14ac:dyDescent="0.2">
      <c r="A2621" s="413" t="s">
        <v>9499</v>
      </c>
      <c r="B2621" s="413" t="s">
        <v>225</v>
      </c>
      <c r="C2621" s="412">
        <v>48.465000000000003</v>
      </c>
      <c r="D2621" s="412">
        <v>0</v>
      </c>
    </row>
    <row r="2622" spans="1:4" x14ac:dyDescent="0.2">
      <c r="A2622" s="413" t="s">
        <v>9500</v>
      </c>
      <c r="B2622" s="413" t="s">
        <v>225</v>
      </c>
      <c r="C2622" s="412">
        <v>28.614999999999998</v>
      </c>
      <c r="D2622" s="412">
        <v>0</v>
      </c>
    </row>
    <row r="2623" spans="1:4" x14ac:dyDescent="0.2">
      <c r="A2623" s="413" t="s">
        <v>9501</v>
      </c>
      <c r="B2623" s="413" t="s">
        <v>225</v>
      </c>
      <c r="C2623" s="412">
        <v>70.320999999999998</v>
      </c>
      <c r="D2623" s="412">
        <v>0</v>
      </c>
    </row>
    <row r="2624" spans="1:4" x14ac:dyDescent="0.2">
      <c r="A2624" s="413" t="s">
        <v>9502</v>
      </c>
      <c r="B2624" s="413" t="s">
        <v>225</v>
      </c>
      <c r="C2624" s="412">
        <v>39.082999999999998</v>
      </c>
      <c r="D2624" s="412">
        <v>0</v>
      </c>
    </row>
    <row r="2625" spans="1:4" x14ac:dyDescent="0.2">
      <c r="A2625" s="413" t="s">
        <v>9503</v>
      </c>
      <c r="B2625" s="413" t="s">
        <v>225</v>
      </c>
      <c r="C2625" s="412">
        <v>120.96299999999999</v>
      </c>
      <c r="D2625" s="412">
        <v>0</v>
      </c>
    </row>
    <row r="2626" spans="1:4" x14ac:dyDescent="0.2">
      <c r="A2626" s="413" t="s">
        <v>9504</v>
      </c>
      <c r="B2626" s="413" t="s">
        <v>225</v>
      </c>
      <c r="C2626" s="412">
        <v>161.49799999999999</v>
      </c>
      <c r="D2626" s="412">
        <v>0</v>
      </c>
    </row>
    <row r="2627" spans="1:4" x14ac:dyDescent="0.2">
      <c r="A2627" s="413" t="s">
        <v>9505</v>
      </c>
      <c r="B2627" s="413" t="s">
        <v>225</v>
      </c>
      <c r="C2627" s="412">
        <v>129.17400000000001</v>
      </c>
      <c r="D2627" s="412">
        <v>0</v>
      </c>
    </row>
    <row r="2628" spans="1:4" x14ac:dyDescent="0.2">
      <c r="A2628" s="413" t="s">
        <v>9506</v>
      </c>
      <c r="B2628" s="413" t="s">
        <v>225</v>
      </c>
      <c r="C2628" s="412">
        <v>235.417</v>
      </c>
      <c r="D2628" s="412">
        <v>0</v>
      </c>
    </row>
    <row r="2629" spans="1:4" x14ac:dyDescent="0.2">
      <c r="A2629" s="413" t="s">
        <v>9507</v>
      </c>
      <c r="B2629" s="413" t="s">
        <v>225</v>
      </c>
      <c r="C2629" s="412">
        <v>183.27500000000001</v>
      </c>
      <c r="D2629" s="412">
        <v>0</v>
      </c>
    </row>
    <row r="2630" spans="1:4" x14ac:dyDescent="0.2">
      <c r="A2630" s="413" t="s">
        <v>9508</v>
      </c>
      <c r="B2630" s="413" t="s">
        <v>225</v>
      </c>
      <c r="C2630" s="412">
        <v>79.69</v>
      </c>
      <c r="D2630" s="412">
        <v>0</v>
      </c>
    </row>
    <row r="2631" spans="1:4" x14ac:dyDescent="0.2">
      <c r="A2631" s="413" t="s">
        <v>9509</v>
      </c>
      <c r="B2631" s="413" t="s">
        <v>225</v>
      </c>
      <c r="C2631" s="412">
        <v>75.034999999999997</v>
      </c>
      <c r="D2631" s="412">
        <v>0</v>
      </c>
    </row>
    <row r="2632" spans="1:4" x14ac:dyDescent="0.2">
      <c r="A2632" s="413" t="s">
        <v>9510</v>
      </c>
      <c r="B2632" s="413" t="s">
        <v>225</v>
      </c>
      <c r="C2632" s="412">
        <v>35.892000000000003</v>
      </c>
      <c r="D2632" s="412">
        <v>0</v>
      </c>
    </row>
    <row r="2633" spans="1:4" x14ac:dyDescent="0.2">
      <c r="A2633" s="413" t="s">
        <v>9511</v>
      </c>
      <c r="B2633" s="413" t="s">
        <v>225</v>
      </c>
      <c r="C2633" s="412">
        <v>49.970999999999997</v>
      </c>
      <c r="D2633" s="412">
        <v>0</v>
      </c>
    </row>
    <row r="2634" spans="1:4" x14ac:dyDescent="0.2">
      <c r="A2634" s="413" t="s">
        <v>9512</v>
      </c>
      <c r="B2634" s="413" t="s">
        <v>225</v>
      </c>
      <c r="C2634" s="412">
        <v>63.073999999999998</v>
      </c>
      <c r="D2634" s="412">
        <v>0</v>
      </c>
    </row>
    <row r="2635" spans="1:4" x14ac:dyDescent="0.2">
      <c r="A2635" s="413" t="s">
        <v>9513</v>
      </c>
      <c r="B2635" s="413" t="s">
        <v>225</v>
      </c>
      <c r="C2635" s="412">
        <v>52.43</v>
      </c>
      <c r="D2635" s="412">
        <v>0</v>
      </c>
    </row>
    <row r="2636" spans="1:4" x14ac:dyDescent="0.2">
      <c r="A2636" s="413" t="s">
        <v>9514</v>
      </c>
      <c r="B2636" s="413" t="s">
        <v>225</v>
      </c>
      <c r="C2636" s="412">
        <v>177.327</v>
      </c>
      <c r="D2636" s="412">
        <v>0</v>
      </c>
    </row>
    <row r="2637" spans="1:4" x14ac:dyDescent="0.2">
      <c r="A2637" s="413" t="s">
        <v>9515</v>
      </c>
      <c r="B2637" s="413" t="s">
        <v>225</v>
      </c>
      <c r="C2637" s="412">
        <v>301.572</v>
      </c>
      <c r="D2637" s="412">
        <v>0</v>
      </c>
    </row>
    <row r="2638" spans="1:4" x14ac:dyDescent="0.2">
      <c r="A2638" s="413" t="s">
        <v>9516</v>
      </c>
      <c r="B2638" s="413" t="s">
        <v>225</v>
      </c>
      <c r="C2638" s="412">
        <v>45.274000000000001</v>
      </c>
      <c r="D2638" s="412">
        <v>0</v>
      </c>
    </row>
    <row r="2639" spans="1:4" x14ac:dyDescent="0.2">
      <c r="A2639" s="413" t="s">
        <v>9517</v>
      </c>
      <c r="B2639" s="413" t="s">
        <v>225</v>
      </c>
      <c r="C2639" s="412">
        <v>54.082999999999998</v>
      </c>
      <c r="D2639" s="412">
        <v>0</v>
      </c>
    </row>
    <row r="2640" spans="1:4" x14ac:dyDescent="0.2">
      <c r="A2640" s="413" t="s">
        <v>9518</v>
      </c>
      <c r="B2640" s="413" t="s">
        <v>223</v>
      </c>
      <c r="C2640" s="412">
        <v>59.228999999999999</v>
      </c>
      <c r="D2640" s="412">
        <v>0</v>
      </c>
    </row>
    <row r="2641" spans="1:4" x14ac:dyDescent="0.2">
      <c r="A2641" s="413" t="s">
        <v>9519</v>
      </c>
      <c r="B2641" s="413" t="s">
        <v>225</v>
      </c>
      <c r="C2641" s="412">
        <v>31.524999999999999</v>
      </c>
      <c r="D2641" s="412">
        <v>0</v>
      </c>
    </row>
    <row r="2642" spans="1:4" x14ac:dyDescent="0.2">
      <c r="A2642" s="413" t="s">
        <v>9520</v>
      </c>
      <c r="B2642" s="413" t="s">
        <v>225</v>
      </c>
      <c r="C2642" s="412">
        <v>63.226999999999997</v>
      </c>
      <c r="D2642" s="412">
        <v>0</v>
      </c>
    </row>
    <row r="2643" spans="1:4" x14ac:dyDescent="0.2">
      <c r="A2643" s="413" t="s">
        <v>9521</v>
      </c>
      <c r="B2643" s="413" t="s">
        <v>225</v>
      </c>
      <c r="C2643" s="412">
        <v>49.817</v>
      </c>
      <c r="D2643" s="412">
        <v>0</v>
      </c>
    </row>
    <row r="2644" spans="1:4" x14ac:dyDescent="0.2">
      <c r="A2644" s="413" t="s">
        <v>9522</v>
      </c>
      <c r="B2644" s="413" t="s">
        <v>225</v>
      </c>
      <c r="C2644" s="412">
        <v>37.088000000000001</v>
      </c>
      <c r="D2644" s="412">
        <v>0</v>
      </c>
    </row>
    <row r="2645" spans="1:4" x14ac:dyDescent="0.2">
      <c r="A2645" s="413" t="s">
        <v>9523</v>
      </c>
      <c r="B2645" s="413" t="s">
        <v>225</v>
      </c>
      <c r="C2645" s="412">
        <v>9.2720000000000002</v>
      </c>
      <c r="D2645" s="412">
        <v>0</v>
      </c>
    </row>
    <row r="2646" spans="1:4" x14ac:dyDescent="0.2">
      <c r="A2646" s="413" t="s">
        <v>9524</v>
      </c>
      <c r="B2646" s="413" t="s">
        <v>225</v>
      </c>
      <c r="C2646" s="412">
        <v>44.066000000000003</v>
      </c>
      <c r="D2646" s="412">
        <v>0</v>
      </c>
    </row>
    <row r="2647" spans="1:4" x14ac:dyDescent="0.2">
      <c r="A2647" s="413" t="s">
        <v>9525</v>
      </c>
      <c r="B2647" s="413" t="s">
        <v>225</v>
      </c>
      <c r="C2647" s="412">
        <v>35.423000000000002</v>
      </c>
      <c r="D2647" s="412">
        <v>0</v>
      </c>
    </row>
    <row r="2648" spans="1:4" x14ac:dyDescent="0.2">
      <c r="A2648" s="413" t="s">
        <v>9526</v>
      </c>
      <c r="B2648" s="413" t="s">
        <v>225</v>
      </c>
      <c r="C2648" s="412">
        <v>608.84900000000005</v>
      </c>
      <c r="D2648" s="412">
        <v>0</v>
      </c>
    </row>
    <row r="2649" spans="1:4" x14ac:dyDescent="0.2">
      <c r="A2649" s="413" t="s">
        <v>9527</v>
      </c>
      <c r="B2649" s="413" t="s">
        <v>225</v>
      </c>
      <c r="C2649" s="412">
        <v>63.293999999999997</v>
      </c>
      <c r="D2649" s="412">
        <v>0</v>
      </c>
    </row>
    <row r="2650" spans="1:4" x14ac:dyDescent="0.2">
      <c r="A2650" s="413" t="s">
        <v>9528</v>
      </c>
      <c r="B2650" s="413" t="s">
        <v>225</v>
      </c>
      <c r="C2650" s="412">
        <v>33.183999999999997</v>
      </c>
      <c r="D2650" s="412">
        <v>0</v>
      </c>
    </row>
    <row r="2651" spans="1:4" x14ac:dyDescent="0.2">
      <c r="A2651" s="413" t="s">
        <v>9529</v>
      </c>
      <c r="B2651" s="413" t="s">
        <v>225</v>
      </c>
      <c r="C2651" s="412">
        <v>46.646999999999998</v>
      </c>
      <c r="D2651" s="412">
        <v>0</v>
      </c>
    </row>
    <row r="2652" spans="1:4" x14ac:dyDescent="0.2">
      <c r="A2652" s="413" t="s">
        <v>9530</v>
      </c>
      <c r="B2652" s="413" t="s">
        <v>225</v>
      </c>
      <c r="C2652" s="412">
        <v>37.167000000000002</v>
      </c>
      <c r="D2652" s="412">
        <v>0</v>
      </c>
    </row>
    <row r="2653" spans="1:4" x14ac:dyDescent="0.2">
      <c r="A2653" s="413" t="s">
        <v>9531</v>
      </c>
      <c r="B2653" s="413" t="s">
        <v>225</v>
      </c>
      <c r="C2653" s="412">
        <v>47.164999999999999</v>
      </c>
      <c r="D2653" s="412">
        <v>0</v>
      </c>
    </row>
    <row r="2654" spans="1:4" x14ac:dyDescent="0.2">
      <c r="A2654" s="413" t="s">
        <v>9532</v>
      </c>
      <c r="B2654" s="413" t="s">
        <v>225</v>
      </c>
      <c r="C2654" s="412">
        <v>30.048999999999999</v>
      </c>
      <c r="D2654" s="412">
        <v>0</v>
      </c>
    </row>
    <row r="2655" spans="1:4" x14ac:dyDescent="0.2">
      <c r="A2655" s="413" t="s">
        <v>9533</v>
      </c>
      <c r="B2655" s="413" t="s">
        <v>225</v>
      </c>
      <c r="C2655" s="412">
        <v>28.425999999999998</v>
      </c>
      <c r="D2655" s="412">
        <v>0</v>
      </c>
    </row>
    <row r="2656" spans="1:4" x14ac:dyDescent="0.2">
      <c r="A2656" s="413" t="s">
        <v>9534</v>
      </c>
      <c r="B2656" s="413" t="s">
        <v>225</v>
      </c>
      <c r="C2656" s="412">
        <v>15.342000000000001</v>
      </c>
      <c r="D2656" s="412">
        <v>0</v>
      </c>
    </row>
    <row r="2657" spans="1:4" x14ac:dyDescent="0.2">
      <c r="A2657" s="413" t="s">
        <v>9535</v>
      </c>
      <c r="B2657" s="413" t="s">
        <v>225</v>
      </c>
      <c r="C2657" s="412">
        <v>62.988999999999997</v>
      </c>
      <c r="D2657" s="412">
        <v>0</v>
      </c>
    </row>
    <row r="2658" spans="1:4" x14ac:dyDescent="0.2">
      <c r="A2658" s="413" t="s">
        <v>9536</v>
      </c>
      <c r="B2658" s="413" t="s">
        <v>223</v>
      </c>
      <c r="C2658" s="412">
        <v>80.820999999999998</v>
      </c>
      <c r="D2658" s="412">
        <v>0</v>
      </c>
    </row>
    <row r="2659" spans="1:4" x14ac:dyDescent="0.2">
      <c r="A2659" s="413" t="s">
        <v>9537</v>
      </c>
      <c r="B2659" s="413" t="s">
        <v>225</v>
      </c>
      <c r="C2659" s="412">
        <v>83.869</v>
      </c>
      <c r="D2659" s="412">
        <v>0</v>
      </c>
    </row>
    <row r="2660" spans="1:4" x14ac:dyDescent="0.2">
      <c r="A2660" s="413" t="s">
        <v>9538</v>
      </c>
      <c r="B2660" s="413" t="s">
        <v>225</v>
      </c>
      <c r="C2660" s="412">
        <v>19.190999999999999</v>
      </c>
      <c r="D2660" s="412">
        <v>0</v>
      </c>
    </row>
    <row r="2661" spans="1:4" x14ac:dyDescent="0.2">
      <c r="A2661" s="413" t="s">
        <v>9539</v>
      </c>
      <c r="B2661" s="413" t="s">
        <v>225</v>
      </c>
      <c r="C2661" s="412">
        <v>81.087000000000003</v>
      </c>
      <c r="D2661" s="412">
        <v>0</v>
      </c>
    </row>
    <row r="2662" spans="1:4" x14ac:dyDescent="0.2">
      <c r="A2662" s="413" t="s">
        <v>9540</v>
      </c>
      <c r="B2662" s="413" t="s">
        <v>225</v>
      </c>
      <c r="C2662" s="412">
        <v>25.693000000000001</v>
      </c>
      <c r="D2662" s="412">
        <v>0</v>
      </c>
    </row>
    <row r="2663" spans="1:4" x14ac:dyDescent="0.2">
      <c r="A2663" s="413" t="s">
        <v>9541</v>
      </c>
      <c r="B2663" s="413" t="s">
        <v>225</v>
      </c>
      <c r="C2663" s="412">
        <v>31.420999999999999</v>
      </c>
      <c r="D2663" s="412">
        <v>0</v>
      </c>
    </row>
    <row r="2664" spans="1:4" x14ac:dyDescent="0.2">
      <c r="A2664" s="413" t="s">
        <v>9542</v>
      </c>
      <c r="B2664" s="413" t="s">
        <v>225</v>
      </c>
      <c r="C2664" s="412">
        <v>24.283999999999999</v>
      </c>
      <c r="D2664" s="412">
        <v>0</v>
      </c>
    </row>
    <row r="2665" spans="1:4" x14ac:dyDescent="0.2">
      <c r="A2665" s="413" t="s">
        <v>9543</v>
      </c>
      <c r="B2665" s="413" t="s">
        <v>225</v>
      </c>
      <c r="C2665" s="412">
        <v>0</v>
      </c>
      <c r="D2665" s="412">
        <v>0</v>
      </c>
    </row>
    <row r="2666" spans="1:4" x14ac:dyDescent="0.2">
      <c r="A2666" s="413" t="s">
        <v>9544</v>
      </c>
      <c r="B2666" s="413" t="s">
        <v>225</v>
      </c>
      <c r="C2666" s="412">
        <v>83.777000000000001</v>
      </c>
      <c r="D2666" s="412">
        <v>0</v>
      </c>
    </row>
    <row r="2667" spans="1:4" x14ac:dyDescent="0.2">
      <c r="A2667" s="413" t="s">
        <v>9545</v>
      </c>
      <c r="B2667" s="413" t="s">
        <v>225</v>
      </c>
      <c r="C2667" s="412">
        <v>119.395</v>
      </c>
      <c r="D2667" s="412">
        <v>0</v>
      </c>
    </row>
    <row r="2668" spans="1:4" x14ac:dyDescent="0.2">
      <c r="A2668" s="413" t="s">
        <v>9546</v>
      </c>
      <c r="B2668" s="413" t="s">
        <v>225</v>
      </c>
      <c r="C2668" s="412">
        <v>35.831000000000003</v>
      </c>
      <c r="D2668" s="412">
        <v>0</v>
      </c>
    </row>
    <row r="2669" spans="1:4" x14ac:dyDescent="0.2">
      <c r="A2669" s="413" t="s">
        <v>9547</v>
      </c>
      <c r="B2669" s="413" t="s">
        <v>225</v>
      </c>
      <c r="C2669" s="412">
        <v>35.915999999999997</v>
      </c>
      <c r="D2669" s="412">
        <v>0</v>
      </c>
    </row>
    <row r="2670" spans="1:4" x14ac:dyDescent="0.2">
      <c r="A2670" s="413" t="s">
        <v>9548</v>
      </c>
      <c r="B2670" s="413" t="s">
        <v>223</v>
      </c>
      <c r="C2670" s="412">
        <v>43.122</v>
      </c>
      <c r="D2670" s="412">
        <v>0</v>
      </c>
    </row>
    <row r="2671" spans="1:4" x14ac:dyDescent="0.2">
      <c r="A2671" s="413" t="s">
        <v>9549</v>
      </c>
      <c r="B2671" s="413" t="s">
        <v>223</v>
      </c>
      <c r="C2671" s="412">
        <v>32.268999999999998</v>
      </c>
      <c r="D2671" s="412">
        <v>0</v>
      </c>
    </row>
    <row r="2672" spans="1:4" x14ac:dyDescent="0.2">
      <c r="A2672" s="413" t="s">
        <v>9550</v>
      </c>
      <c r="B2672" s="413" t="s">
        <v>223</v>
      </c>
      <c r="C2672" s="412">
        <v>65.963999999999999</v>
      </c>
      <c r="D2672" s="412">
        <v>0</v>
      </c>
    </row>
    <row r="2673" spans="1:4" x14ac:dyDescent="0.2">
      <c r="A2673" s="413" t="s">
        <v>9551</v>
      </c>
      <c r="B2673" s="413" t="s">
        <v>225</v>
      </c>
      <c r="C2673" s="412">
        <v>49.006999999999998</v>
      </c>
      <c r="D2673" s="412">
        <v>0</v>
      </c>
    </row>
    <row r="2674" spans="1:4" x14ac:dyDescent="0.2">
      <c r="A2674" s="413" t="s">
        <v>9552</v>
      </c>
      <c r="B2674" s="413" t="s">
        <v>225</v>
      </c>
      <c r="C2674" s="412">
        <v>31.866</v>
      </c>
      <c r="D2674" s="412">
        <v>0</v>
      </c>
    </row>
    <row r="2675" spans="1:4" x14ac:dyDescent="0.2">
      <c r="A2675" s="413" t="s">
        <v>9553</v>
      </c>
      <c r="B2675" s="413" t="s">
        <v>225</v>
      </c>
      <c r="C2675" s="412">
        <v>68.906000000000006</v>
      </c>
      <c r="D2675" s="412">
        <v>0</v>
      </c>
    </row>
    <row r="2676" spans="1:4" x14ac:dyDescent="0.2">
      <c r="A2676" s="413" t="s">
        <v>9554</v>
      </c>
      <c r="B2676" s="413" t="s">
        <v>225</v>
      </c>
      <c r="C2676" s="412">
        <v>49.953000000000003</v>
      </c>
      <c r="D2676" s="412">
        <v>0</v>
      </c>
    </row>
    <row r="2677" spans="1:4" x14ac:dyDescent="0.2">
      <c r="A2677" s="413" t="s">
        <v>9555</v>
      </c>
      <c r="B2677" s="413" t="s">
        <v>225</v>
      </c>
      <c r="C2677" s="412">
        <v>21.216000000000001</v>
      </c>
      <c r="D2677" s="412">
        <v>0</v>
      </c>
    </row>
    <row r="2678" spans="1:4" x14ac:dyDescent="0.2">
      <c r="A2678" s="413" t="s">
        <v>9556</v>
      </c>
      <c r="B2678" s="413" t="s">
        <v>225</v>
      </c>
      <c r="C2678" s="412">
        <v>82.96</v>
      </c>
      <c r="D2678" s="412">
        <v>0</v>
      </c>
    </row>
    <row r="2679" spans="1:4" x14ac:dyDescent="0.2">
      <c r="A2679" s="413" t="s">
        <v>9557</v>
      </c>
      <c r="B2679" s="413" t="s">
        <v>225</v>
      </c>
      <c r="C2679" s="412">
        <v>88.882999999999996</v>
      </c>
      <c r="D2679" s="412">
        <v>0</v>
      </c>
    </row>
    <row r="2680" spans="1:4" x14ac:dyDescent="0.2">
      <c r="A2680" s="413" t="s">
        <v>9558</v>
      </c>
      <c r="B2680" s="413" t="s">
        <v>225</v>
      </c>
      <c r="C2680" s="412">
        <v>51.496000000000002</v>
      </c>
      <c r="D2680" s="412">
        <v>0</v>
      </c>
    </row>
    <row r="2681" spans="1:4" x14ac:dyDescent="0.2">
      <c r="A2681" s="413" t="s">
        <v>9559</v>
      </c>
      <c r="B2681" s="413" t="s">
        <v>225</v>
      </c>
      <c r="C2681" s="412">
        <v>54.38</v>
      </c>
      <c r="D2681" s="412">
        <v>0</v>
      </c>
    </row>
    <row r="2682" spans="1:4" x14ac:dyDescent="0.2">
      <c r="A2682" s="413" t="s">
        <v>9560</v>
      </c>
      <c r="B2682" s="413" t="s">
        <v>225</v>
      </c>
      <c r="C2682" s="412">
        <v>86.76</v>
      </c>
      <c r="D2682" s="412">
        <v>0</v>
      </c>
    </row>
    <row r="2683" spans="1:4" x14ac:dyDescent="0.2">
      <c r="A2683" s="413" t="s">
        <v>9561</v>
      </c>
      <c r="B2683" s="413" t="s">
        <v>225</v>
      </c>
      <c r="C2683" s="412">
        <v>39.832999999999998</v>
      </c>
      <c r="D2683" s="412">
        <v>0</v>
      </c>
    </row>
    <row r="2684" spans="1:4" x14ac:dyDescent="0.2">
      <c r="A2684" s="413" t="s">
        <v>9562</v>
      </c>
      <c r="B2684" s="413" t="s">
        <v>225</v>
      </c>
      <c r="C2684" s="412">
        <v>45.829000000000001</v>
      </c>
      <c r="D2684" s="412">
        <v>0</v>
      </c>
    </row>
    <row r="2685" spans="1:4" x14ac:dyDescent="0.2">
      <c r="A2685" s="413" t="s">
        <v>9563</v>
      </c>
      <c r="B2685" s="413" t="s">
        <v>225</v>
      </c>
      <c r="C2685" s="412">
        <v>47.22</v>
      </c>
      <c r="D2685" s="412">
        <v>0</v>
      </c>
    </row>
    <row r="2686" spans="1:4" x14ac:dyDescent="0.2">
      <c r="A2686" s="413" t="s">
        <v>9564</v>
      </c>
      <c r="B2686" s="413" t="s">
        <v>225</v>
      </c>
      <c r="C2686" s="412">
        <v>35.307000000000002</v>
      </c>
      <c r="D2686" s="412">
        <v>0</v>
      </c>
    </row>
    <row r="2687" spans="1:4" x14ac:dyDescent="0.2">
      <c r="A2687" s="413" t="s">
        <v>9565</v>
      </c>
      <c r="B2687" s="413" t="s">
        <v>225</v>
      </c>
      <c r="C2687" s="412">
        <v>66.155000000000001</v>
      </c>
      <c r="D2687" s="412">
        <v>0</v>
      </c>
    </row>
    <row r="2688" spans="1:4" x14ac:dyDescent="0.2">
      <c r="A2688" s="413" t="s">
        <v>9566</v>
      </c>
      <c r="B2688" s="413" t="s">
        <v>225</v>
      </c>
      <c r="C2688" s="412">
        <v>38.436</v>
      </c>
      <c r="D2688" s="412">
        <v>0</v>
      </c>
    </row>
    <row r="2689" spans="1:4" x14ac:dyDescent="0.2">
      <c r="A2689" s="413" t="s">
        <v>9567</v>
      </c>
      <c r="B2689" s="413" t="s">
        <v>225</v>
      </c>
      <c r="C2689" s="412">
        <v>35.063000000000002</v>
      </c>
      <c r="D2689" s="412">
        <v>0</v>
      </c>
    </row>
    <row r="2690" spans="1:4" x14ac:dyDescent="0.2">
      <c r="A2690" s="413" t="s">
        <v>9568</v>
      </c>
      <c r="B2690" s="413" t="s">
        <v>225</v>
      </c>
      <c r="C2690" s="412">
        <v>35.136000000000003</v>
      </c>
      <c r="D2690" s="412">
        <v>0</v>
      </c>
    </row>
    <row r="2691" spans="1:4" x14ac:dyDescent="0.2">
      <c r="A2691" s="413" t="s">
        <v>9569</v>
      </c>
      <c r="B2691" s="413" t="s">
        <v>225</v>
      </c>
      <c r="C2691" s="412">
        <v>44.561</v>
      </c>
      <c r="D2691" s="412">
        <v>0</v>
      </c>
    </row>
    <row r="2692" spans="1:4" x14ac:dyDescent="0.2">
      <c r="A2692" s="413" t="s">
        <v>9570</v>
      </c>
      <c r="B2692" s="413" t="s">
        <v>225</v>
      </c>
      <c r="C2692" s="412">
        <v>42.761000000000003</v>
      </c>
      <c r="D2692" s="412">
        <v>0</v>
      </c>
    </row>
    <row r="2693" spans="1:4" x14ac:dyDescent="0.2">
      <c r="A2693" s="413" t="s">
        <v>9571</v>
      </c>
      <c r="B2693" s="413" t="s">
        <v>225</v>
      </c>
      <c r="C2693" s="412">
        <v>43.438000000000002</v>
      </c>
      <c r="D2693" s="412">
        <v>0</v>
      </c>
    </row>
    <row r="2694" spans="1:4" x14ac:dyDescent="0.2">
      <c r="A2694" s="413" t="s">
        <v>9572</v>
      </c>
      <c r="B2694" s="413" t="s">
        <v>225</v>
      </c>
      <c r="C2694" s="412">
        <v>26.388999999999999</v>
      </c>
      <c r="D2694" s="412">
        <v>0</v>
      </c>
    </row>
    <row r="2695" spans="1:4" x14ac:dyDescent="0.2">
      <c r="A2695" s="413" t="s">
        <v>9573</v>
      </c>
      <c r="B2695" s="413" t="s">
        <v>225</v>
      </c>
      <c r="C2695" s="412">
        <v>0</v>
      </c>
      <c r="D2695" s="412">
        <v>0</v>
      </c>
    </row>
    <row r="2696" spans="1:4" x14ac:dyDescent="0.2">
      <c r="A2696" s="413" t="s">
        <v>9574</v>
      </c>
      <c r="B2696" s="413" t="s">
        <v>225</v>
      </c>
      <c r="C2696" s="412">
        <v>35.935000000000002</v>
      </c>
      <c r="D2696" s="412">
        <v>0</v>
      </c>
    </row>
    <row r="2697" spans="1:4" x14ac:dyDescent="0.2">
      <c r="A2697" s="413" t="s">
        <v>9575</v>
      </c>
      <c r="B2697" s="413" t="s">
        <v>225</v>
      </c>
      <c r="C2697" s="412">
        <v>21.814</v>
      </c>
      <c r="D2697" s="412">
        <v>0</v>
      </c>
    </row>
    <row r="2698" spans="1:4" x14ac:dyDescent="0.2">
      <c r="A2698" s="413" t="s">
        <v>9576</v>
      </c>
      <c r="B2698" s="413" t="s">
        <v>225</v>
      </c>
      <c r="C2698" s="412">
        <v>31.08</v>
      </c>
      <c r="D2698" s="412">
        <v>0</v>
      </c>
    </row>
    <row r="2699" spans="1:4" x14ac:dyDescent="0.2">
      <c r="A2699" s="413" t="s">
        <v>9577</v>
      </c>
      <c r="B2699" s="413" t="s">
        <v>225</v>
      </c>
      <c r="C2699" s="412">
        <v>32.426000000000002</v>
      </c>
      <c r="D2699" s="412">
        <v>0</v>
      </c>
    </row>
    <row r="2700" spans="1:4" x14ac:dyDescent="0.2">
      <c r="A2700" s="413" t="s">
        <v>9578</v>
      </c>
      <c r="B2700" s="413" t="s">
        <v>225</v>
      </c>
      <c r="C2700" s="412">
        <v>16.103999999999999</v>
      </c>
      <c r="D2700" s="412">
        <v>0</v>
      </c>
    </row>
    <row r="2701" spans="1:4" x14ac:dyDescent="0.2">
      <c r="A2701" s="413" t="s">
        <v>9579</v>
      </c>
      <c r="B2701" s="413" t="s">
        <v>225</v>
      </c>
      <c r="C2701" s="412">
        <v>28.92</v>
      </c>
      <c r="D2701" s="412">
        <v>0</v>
      </c>
    </row>
    <row r="2702" spans="1:4" x14ac:dyDescent="0.2">
      <c r="A2702" s="413" t="s">
        <v>9580</v>
      </c>
      <c r="B2702" s="413" t="s">
        <v>225</v>
      </c>
      <c r="C2702" s="412">
        <v>62.786999999999999</v>
      </c>
      <c r="D2702" s="412">
        <v>0</v>
      </c>
    </row>
    <row r="2703" spans="1:4" x14ac:dyDescent="0.2">
      <c r="A2703" s="413" t="s">
        <v>9581</v>
      </c>
      <c r="B2703" s="413" t="s">
        <v>225</v>
      </c>
      <c r="C2703" s="412">
        <v>35.807000000000002</v>
      </c>
      <c r="D2703" s="412">
        <v>0</v>
      </c>
    </row>
    <row r="2704" spans="1:4" x14ac:dyDescent="0.2">
      <c r="A2704" s="413" t="s">
        <v>9582</v>
      </c>
      <c r="B2704" s="413" t="s">
        <v>225</v>
      </c>
      <c r="C2704" s="412">
        <v>123.17100000000001</v>
      </c>
      <c r="D2704" s="412">
        <v>0</v>
      </c>
    </row>
    <row r="2705" spans="1:4" x14ac:dyDescent="0.2">
      <c r="A2705" s="413" t="s">
        <v>9583</v>
      </c>
      <c r="B2705" s="413" t="s">
        <v>225</v>
      </c>
      <c r="C2705" s="412">
        <v>32.817999999999998</v>
      </c>
      <c r="D2705" s="412">
        <v>0</v>
      </c>
    </row>
    <row r="2706" spans="1:4" x14ac:dyDescent="0.2">
      <c r="A2706" s="413" t="s">
        <v>9584</v>
      </c>
      <c r="B2706" s="413" t="s">
        <v>225</v>
      </c>
      <c r="C2706" s="412">
        <v>78.183999999999997</v>
      </c>
      <c r="D2706" s="412">
        <v>0</v>
      </c>
    </row>
    <row r="2707" spans="1:4" x14ac:dyDescent="0.2">
      <c r="A2707" s="413" t="s">
        <v>9585</v>
      </c>
      <c r="B2707" s="413" t="s">
        <v>225</v>
      </c>
      <c r="C2707" s="412">
        <v>52.863</v>
      </c>
      <c r="D2707" s="412">
        <v>0</v>
      </c>
    </row>
    <row r="2708" spans="1:4" x14ac:dyDescent="0.2">
      <c r="A2708" s="413" t="s">
        <v>9586</v>
      </c>
      <c r="B2708" s="413" t="s">
        <v>225</v>
      </c>
      <c r="C2708" s="412">
        <v>30.494</v>
      </c>
      <c r="D2708" s="412">
        <v>0</v>
      </c>
    </row>
    <row r="2709" spans="1:4" x14ac:dyDescent="0.2">
      <c r="A2709" s="413" t="s">
        <v>9587</v>
      </c>
      <c r="B2709" s="413" t="s">
        <v>225</v>
      </c>
      <c r="C2709" s="412">
        <v>35.179000000000002</v>
      </c>
      <c r="D2709" s="412">
        <v>0</v>
      </c>
    </row>
    <row r="2710" spans="1:4" x14ac:dyDescent="0.2">
      <c r="A2710" s="413" t="s">
        <v>9588</v>
      </c>
      <c r="B2710" s="413" t="s">
        <v>225</v>
      </c>
      <c r="C2710" s="412">
        <v>35.831000000000003</v>
      </c>
      <c r="D2710" s="412">
        <v>0</v>
      </c>
    </row>
    <row r="2711" spans="1:4" x14ac:dyDescent="0.2">
      <c r="A2711" s="413" t="s">
        <v>9589</v>
      </c>
      <c r="B2711" s="413" t="s">
        <v>225</v>
      </c>
      <c r="C2711" s="412">
        <v>397.59199999999998</v>
      </c>
      <c r="D2711" s="412">
        <v>0</v>
      </c>
    </row>
    <row r="2712" spans="1:4" x14ac:dyDescent="0.2">
      <c r="A2712" s="413" t="s">
        <v>9590</v>
      </c>
      <c r="B2712" s="413" t="s">
        <v>225</v>
      </c>
      <c r="C2712" s="412">
        <v>80.063000000000002</v>
      </c>
      <c r="D2712" s="412">
        <v>0</v>
      </c>
    </row>
    <row r="2713" spans="1:4" x14ac:dyDescent="0.2">
      <c r="A2713" s="413" t="s">
        <v>9591</v>
      </c>
      <c r="B2713" s="413" t="s">
        <v>225</v>
      </c>
      <c r="C2713" s="412">
        <v>233.63</v>
      </c>
      <c r="D2713" s="412">
        <v>0</v>
      </c>
    </row>
    <row r="2714" spans="1:4" x14ac:dyDescent="0.2">
      <c r="A2714" s="413" t="s">
        <v>9592</v>
      </c>
      <c r="B2714" s="413" t="s">
        <v>225</v>
      </c>
      <c r="C2714" s="412">
        <v>37.381</v>
      </c>
      <c r="D2714" s="412">
        <v>0</v>
      </c>
    </row>
    <row r="2715" spans="1:4" x14ac:dyDescent="0.2">
      <c r="A2715" s="413" t="s">
        <v>9593</v>
      </c>
      <c r="B2715" s="413" t="s">
        <v>225</v>
      </c>
      <c r="C2715" s="412">
        <v>24.65</v>
      </c>
      <c r="D2715" s="412">
        <v>0</v>
      </c>
    </row>
    <row r="2716" spans="1:4" x14ac:dyDescent="0.2">
      <c r="A2716" s="413" t="s">
        <v>9594</v>
      </c>
      <c r="B2716" s="413" t="s">
        <v>225</v>
      </c>
      <c r="C2716" s="412">
        <v>53.436</v>
      </c>
      <c r="D2716" s="412">
        <v>0</v>
      </c>
    </row>
    <row r="2717" spans="1:4" x14ac:dyDescent="0.2">
      <c r="A2717" s="413" t="s">
        <v>9595</v>
      </c>
      <c r="B2717" s="413" t="s">
        <v>225</v>
      </c>
      <c r="C2717" s="412">
        <v>66.289000000000001</v>
      </c>
      <c r="D2717" s="412">
        <v>0</v>
      </c>
    </row>
    <row r="2718" spans="1:4" x14ac:dyDescent="0.2">
      <c r="A2718" s="413" t="s">
        <v>9596</v>
      </c>
      <c r="B2718" s="413" t="s">
        <v>225</v>
      </c>
      <c r="C2718" s="412">
        <v>72.772999999999996</v>
      </c>
      <c r="D2718" s="412">
        <v>0</v>
      </c>
    </row>
    <row r="2719" spans="1:4" x14ac:dyDescent="0.2">
      <c r="A2719" s="413" t="s">
        <v>9597</v>
      </c>
      <c r="B2719" s="413" t="s">
        <v>225</v>
      </c>
      <c r="C2719" s="412">
        <v>24.693000000000001</v>
      </c>
      <c r="D2719" s="412">
        <v>0</v>
      </c>
    </row>
    <row r="2720" spans="1:4" x14ac:dyDescent="0.2">
      <c r="A2720" s="413" t="s">
        <v>9598</v>
      </c>
      <c r="B2720" s="413" t="s">
        <v>225</v>
      </c>
      <c r="C2720" s="412">
        <v>68.099999999999994</v>
      </c>
      <c r="D2720" s="412">
        <v>0</v>
      </c>
    </row>
    <row r="2721" spans="1:4" x14ac:dyDescent="0.2">
      <c r="A2721" s="413" t="s">
        <v>9599</v>
      </c>
      <c r="B2721" s="413" t="s">
        <v>225</v>
      </c>
      <c r="C2721" s="412">
        <v>40.485999999999997</v>
      </c>
      <c r="D2721" s="412">
        <v>0</v>
      </c>
    </row>
    <row r="2722" spans="1:4" x14ac:dyDescent="0.2">
      <c r="A2722" s="413" t="s">
        <v>9600</v>
      </c>
      <c r="B2722" s="413" t="s">
        <v>225</v>
      </c>
      <c r="C2722" s="412">
        <v>60.097000000000001</v>
      </c>
      <c r="D2722" s="412">
        <v>0</v>
      </c>
    </row>
    <row r="2723" spans="1:4" x14ac:dyDescent="0.2">
      <c r="A2723" s="413" t="s">
        <v>9601</v>
      </c>
      <c r="B2723" s="413" t="s">
        <v>225</v>
      </c>
      <c r="C2723" s="412">
        <v>67.087999999999994</v>
      </c>
      <c r="D2723" s="412">
        <v>0</v>
      </c>
    </row>
    <row r="2724" spans="1:4" x14ac:dyDescent="0.2">
      <c r="A2724" s="413" t="s">
        <v>9602</v>
      </c>
      <c r="B2724" s="413" t="s">
        <v>225</v>
      </c>
      <c r="C2724" s="412">
        <v>25.657</v>
      </c>
      <c r="D2724" s="412">
        <v>0</v>
      </c>
    </row>
    <row r="2725" spans="1:4" x14ac:dyDescent="0.2">
      <c r="A2725" s="413" t="s">
        <v>9603</v>
      </c>
      <c r="B2725" s="413" t="s">
        <v>225</v>
      </c>
      <c r="C2725" s="412">
        <v>13.157</v>
      </c>
      <c r="D2725" s="412">
        <v>0</v>
      </c>
    </row>
    <row r="2726" spans="1:4" x14ac:dyDescent="0.2">
      <c r="A2726" s="413" t="s">
        <v>9604</v>
      </c>
      <c r="B2726" s="413" t="s">
        <v>223</v>
      </c>
      <c r="C2726" s="412">
        <v>690.29600000000005</v>
      </c>
      <c r="D2726" s="412">
        <v>0</v>
      </c>
    </row>
    <row r="2727" spans="1:4" x14ac:dyDescent="0.2">
      <c r="A2727" s="413" t="s">
        <v>9605</v>
      </c>
      <c r="B2727" s="413" t="s">
        <v>223</v>
      </c>
      <c r="C2727" s="412">
        <v>726.33299999999997</v>
      </c>
      <c r="D2727" s="412">
        <v>0</v>
      </c>
    </row>
    <row r="2728" spans="1:4" x14ac:dyDescent="0.2">
      <c r="A2728" s="413" t="s">
        <v>9606</v>
      </c>
      <c r="B2728" s="413" t="s">
        <v>225</v>
      </c>
      <c r="C2728" s="412">
        <v>318.27999999999997</v>
      </c>
      <c r="D2728" s="412">
        <v>0</v>
      </c>
    </row>
    <row r="2729" spans="1:4" x14ac:dyDescent="0.2">
      <c r="A2729" s="413" t="s">
        <v>9607</v>
      </c>
      <c r="B2729" s="413" t="s">
        <v>225</v>
      </c>
      <c r="C2729" s="412">
        <v>59.615000000000002</v>
      </c>
      <c r="D2729" s="412">
        <v>0</v>
      </c>
    </row>
    <row r="2730" spans="1:4" x14ac:dyDescent="0.2">
      <c r="A2730" s="413" t="s">
        <v>9608</v>
      </c>
      <c r="B2730" s="413" t="s">
        <v>225</v>
      </c>
      <c r="C2730" s="412">
        <v>248.142</v>
      </c>
      <c r="D2730" s="412">
        <v>0</v>
      </c>
    </row>
    <row r="2731" spans="1:4" x14ac:dyDescent="0.2">
      <c r="A2731" s="413" t="s">
        <v>9609</v>
      </c>
      <c r="B2731" s="413" t="s">
        <v>225</v>
      </c>
      <c r="C2731" s="412">
        <v>208.21700000000001</v>
      </c>
      <c r="D2731" s="412">
        <v>0</v>
      </c>
    </row>
    <row r="2732" spans="1:4" x14ac:dyDescent="0.2">
      <c r="A2732" s="413" t="s">
        <v>9610</v>
      </c>
      <c r="B2732" s="413" t="s">
        <v>225</v>
      </c>
      <c r="C2732" s="412">
        <v>280.70999999999998</v>
      </c>
      <c r="D2732" s="412">
        <v>0</v>
      </c>
    </row>
    <row r="2733" spans="1:4" x14ac:dyDescent="0.2">
      <c r="A2733" s="413" t="s">
        <v>9611</v>
      </c>
      <c r="B2733" s="413" t="s">
        <v>225</v>
      </c>
      <c r="C2733" s="412">
        <v>316.97399999999999</v>
      </c>
      <c r="D2733" s="412">
        <v>0</v>
      </c>
    </row>
    <row r="2734" spans="1:4" x14ac:dyDescent="0.2">
      <c r="A2734" s="413" t="s">
        <v>9612</v>
      </c>
      <c r="B2734" s="413" t="s">
        <v>225</v>
      </c>
      <c r="C2734" s="412">
        <v>19.05</v>
      </c>
      <c r="D2734" s="412">
        <v>0</v>
      </c>
    </row>
    <row r="2735" spans="1:4" x14ac:dyDescent="0.2">
      <c r="A2735" s="413" t="s">
        <v>9613</v>
      </c>
      <c r="B2735" s="413" t="s">
        <v>225</v>
      </c>
      <c r="C2735" s="412">
        <v>34.441000000000003</v>
      </c>
      <c r="D2735" s="412">
        <v>0</v>
      </c>
    </row>
    <row r="2736" spans="1:4" x14ac:dyDescent="0.2">
      <c r="A2736" s="413" t="s">
        <v>9614</v>
      </c>
      <c r="B2736" s="413" t="s">
        <v>225</v>
      </c>
      <c r="C2736" s="412">
        <v>75.572999999999993</v>
      </c>
      <c r="D2736" s="412">
        <v>0</v>
      </c>
    </row>
    <row r="2737" spans="1:4" x14ac:dyDescent="0.2">
      <c r="A2737" s="413" t="s">
        <v>9615</v>
      </c>
      <c r="B2737" s="413" t="s">
        <v>225</v>
      </c>
      <c r="C2737" s="412">
        <v>77.549000000000007</v>
      </c>
      <c r="D2737" s="412">
        <v>0</v>
      </c>
    </row>
    <row r="2738" spans="1:4" x14ac:dyDescent="0.2">
      <c r="A2738" s="413" t="s">
        <v>9616</v>
      </c>
      <c r="B2738" s="413" t="s">
        <v>225</v>
      </c>
      <c r="C2738" s="412">
        <v>509.68900000000002</v>
      </c>
      <c r="D2738" s="412">
        <v>0</v>
      </c>
    </row>
    <row r="2739" spans="1:4" x14ac:dyDescent="0.2">
      <c r="A2739" s="413" t="s">
        <v>9617</v>
      </c>
      <c r="B2739" s="413" t="s">
        <v>225</v>
      </c>
      <c r="C2739" s="412">
        <v>86.251999999999995</v>
      </c>
      <c r="D2739" s="412">
        <v>0</v>
      </c>
    </row>
    <row r="2740" spans="1:4" x14ac:dyDescent="0.2">
      <c r="A2740" s="413" t="s">
        <v>9618</v>
      </c>
      <c r="B2740" s="413" t="s">
        <v>225</v>
      </c>
      <c r="C2740" s="412">
        <v>115.68</v>
      </c>
      <c r="D2740" s="412">
        <v>0</v>
      </c>
    </row>
    <row r="2741" spans="1:4" x14ac:dyDescent="0.2">
      <c r="A2741" s="413" t="s">
        <v>9619</v>
      </c>
      <c r="B2741" s="413" t="s">
        <v>225</v>
      </c>
      <c r="C2741" s="412">
        <v>325.74</v>
      </c>
      <c r="D2741" s="412">
        <v>0</v>
      </c>
    </row>
    <row r="2742" spans="1:4" x14ac:dyDescent="0.2">
      <c r="A2742" s="413" t="s">
        <v>9620</v>
      </c>
      <c r="B2742" s="413" t="s">
        <v>225</v>
      </c>
      <c r="C2742" s="412">
        <v>37.911999999999999</v>
      </c>
      <c r="D2742" s="412">
        <v>0</v>
      </c>
    </row>
    <row r="2743" spans="1:4" x14ac:dyDescent="0.2">
      <c r="A2743" s="413" t="s">
        <v>9621</v>
      </c>
      <c r="B2743" s="413" t="s">
        <v>225</v>
      </c>
      <c r="C2743" s="412">
        <v>54.741</v>
      </c>
      <c r="D2743" s="412">
        <v>0</v>
      </c>
    </row>
    <row r="2744" spans="1:4" x14ac:dyDescent="0.2">
      <c r="A2744" s="413" t="s">
        <v>9622</v>
      </c>
      <c r="B2744" s="413" t="s">
        <v>225</v>
      </c>
      <c r="C2744" s="412">
        <v>58.395000000000003</v>
      </c>
      <c r="D2744" s="412">
        <v>0</v>
      </c>
    </row>
    <row r="2745" spans="1:4" x14ac:dyDescent="0.2">
      <c r="A2745" s="413" t="s">
        <v>9623</v>
      </c>
      <c r="B2745" s="413" t="s">
        <v>225</v>
      </c>
      <c r="C2745" s="412">
        <v>72.328000000000003</v>
      </c>
      <c r="D2745" s="412">
        <v>0</v>
      </c>
    </row>
    <row r="2746" spans="1:4" x14ac:dyDescent="0.2">
      <c r="A2746" s="413" t="s">
        <v>9624</v>
      </c>
      <c r="B2746" s="413" t="s">
        <v>223</v>
      </c>
      <c r="C2746" s="412">
        <v>102.718</v>
      </c>
      <c r="D2746" s="412">
        <v>0</v>
      </c>
    </row>
    <row r="2747" spans="1:4" x14ac:dyDescent="0.2">
      <c r="A2747" s="413" t="s">
        <v>9625</v>
      </c>
      <c r="B2747" s="413" t="s">
        <v>225</v>
      </c>
      <c r="C2747" s="412">
        <v>32.472999999999999</v>
      </c>
      <c r="D2747" s="412">
        <v>0</v>
      </c>
    </row>
    <row r="2748" spans="1:4" x14ac:dyDescent="0.2">
      <c r="A2748" s="413" t="s">
        <v>9626</v>
      </c>
      <c r="B2748" s="413" t="s">
        <v>225</v>
      </c>
      <c r="C2748" s="412">
        <v>61.725999999999999</v>
      </c>
      <c r="D2748" s="412">
        <v>0</v>
      </c>
    </row>
    <row r="2749" spans="1:4" x14ac:dyDescent="0.2">
      <c r="A2749" s="413" t="s">
        <v>9627</v>
      </c>
      <c r="B2749" s="413" t="s">
        <v>225</v>
      </c>
      <c r="C2749" s="412">
        <v>42.761000000000003</v>
      </c>
      <c r="D2749" s="412">
        <v>0</v>
      </c>
    </row>
    <row r="2750" spans="1:4" x14ac:dyDescent="0.2">
      <c r="A2750" s="413" t="s">
        <v>9628</v>
      </c>
      <c r="B2750" s="413" t="s">
        <v>225</v>
      </c>
      <c r="C2750" s="412">
        <v>28.475000000000001</v>
      </c>
      <c r="D2750" s="412">
        <v>0</v>
      </c>
    </row>
    <row r="2751" spans="1:4" x14ac:dyDescent="0.2">
      <c r="A2751" s="413" t="s">
        <v>9629</v>
      </c>
      <c r="B2751" s="413" t="s">
        <v>225</v>
      </c>
      <c r="C2751" s="412">
        <v>30.036000000000001</v>
      </c>
      <c r="D2751" s="412">
        <v>0</v>
      </c>
    </row>
    <row r="2752" spans="1:4" x14ac:dyDescent="0.2">
      <c r="A2752" s="413" t="s">
        <v>9630</v>
      </c>
      <c r="B2752" s="413" t="s">
        <v>225</v>
      </c>
      <c r="C2752" s="412">
        <v>52.167000000000002</v>
      </c>
      <c r="D2752" s="412">
        <v>0</v>
      </c>
    </row>
    <row r="2753" spans="1:4" x14ac:dyDescent="0.2">
      <c r="A2753" s="413" t="s">
        <v>9631</v>
      </c>
      <c r="B2753" s="413" t="s">
        <v>225</v>
      </c>
      <c r="C2753" s="412">
        <v>22.747</v>
      </c>
      <c r="D2753" s="412">
        <v>0</v>
      </c>
    </row>
    <row r="2754" spans="1:4" x14ac:dyDescent="0.2">
      <c r="A2754" s="413" t="s">
        <v>9632</v>
      </c>
      <c r="B2754" s="413" t="s">
        <v>225</v>
      </c>
      <c r="C2754" s="412">
        <v>45.689</v>
      </c>
      <c r="D2754" s="412">
        <v>0</v>
      </c>
    </row>
    <row r="2755" spans="1:4" x14ac:dyDescent="0.2">
      <c r="A2755" s="413" t="s">
        <v>9633</v>
      </c>
      <c r="B2755" s="413" t="s">
        <v>225</v>
      </c>
      <c r="C2755" s="412">
        <v>10065.857</v>
      </c>
      <c r="D2755" s="412">
        <v>0</v>
      </c>
    </row>
    <row r="2756" spans="1:4" x14ac:dyDescent="0.2">
      <c r="A2756" s="413" t="s">
        <v>9634</v>
      </c>
      <c r="B2756" s="413" t="s">
        <v>223</v>
      </c>
      <c r="C2756" s="412">
        <v>317.33199999999999</v>
      </c>
      <c r="D2756" s="412">
        <v>0</v>
      </c>
    </row>
    <row r="2757" spans="1:4" x14ac:dyDescent="0.2">
      <c r="A2757" s="413" t="s">
        <v>9635</v>
      </c>
      <c r="B2757" s="413" t="s">
        <v>225</v>
      </c>
      <c r="C2757" s="412">
        <v>14.335000000000001</v>
      </c>
      <c r="D2757" s="412">
        <v>0</v>
      </c>
    </row>
    <row r="2758" spans="1:4" x14ac:dyDescent="0.2">
      <c r="A2758" s="413" t="s">
        <v>9636</v>
      </c>
      <c r="B2758" s="413" t="s">
        <v>225</v>
      </c>
      <c r="C2758" s="412">
        <v>34.593000000000004</v>
      </c>
      <c r="D2758" s="412">
        <v>0</v>
      </c>
    </row>
    <row r="2759" spans="1:4" x14ac:dyDescent="0.2">
      <c r="A2759" s="413" t="s">
        <v>9637</v>
      </c>
      <c r="B2759" s="413" t="s">
        <v>225</v>
      </c>
      <c r="C2759" s="412">
        <v>65.099000000000004</v>
      </c>
      <c r="D2759" s="412">
        <v>0</v>
      </c>
    </row>
    <row r="2760" spans="1:4" x14ac:dyDescent="0.2">
      <c r="A2760" s="413" t="s">
        <v>9638</v>
      </c>
      <c r="B2760" s="413" t="s">
        <v>225</v>
      </c>
      <c r="C2760" s="412">
        <v>32.250999999999998</v>
      </c>
      <c r="D2760" s="412">
        <v>0</v>
      </c>
    </row>
    <row r="2761" spans="1:4" x14ac:dyDescent="0.2">
      <c r="A2761" s="413" t="s">
        <v>9639</v>
      </c>
      <c r="B2761" s="413" t="s">
        <v>225</v>
      </c>
      <c r="C2761" s="412">
        <v>25.358000000000001</v>
      </c>
      <c r="D2761" s="412">
        <v>0</v>
      </c>
    </row>
    <row r="2762" spans="1:4" x14ac:dyDescent="0.2">
      <c r="A2762" s="413" t="s">
        <v>9640</v>
      </c>
      <c r="B2762" s="413" t="s">
        <v>225</v>
      </c>
      <c r="C2762" s="412">
        <v>42.67</v>
      </c>
      <c r="D2762" s="412">
        <v>0</v>
      </c>
    </row>
    <row r="2763" spans="1:4" x14ac:dyDescent="0.2">
      <c r="A2763" s="413" t="s">
        <v>9641</v>
      </c>
      <c r="B2763" s="413" t="s">
        <v>225</v>
      </c>
      <c r="C2763" s="412">
        <v>32.738999999999997</v>
      </c>
      <c r="D2763" s="412">
        <v>0</v>
      </c>
    </row>
    <row r="2764" spans="1:4" x14ac:dyDescent="0.2">
      <c r="A2764" s="413" t="s">
        <v>9642</v>
      </c>
      <c r="B2764" s="413" t="s">
        <v>225</v>
      </c>
      <c r="C2764" s="412">
        <v>53.911999999999999</v>
      </c>
      <c r="D2764" s="412">
        <v>0</v>
      </c>
    </row>
    <row r="2765" spans="1:4" x14ac:dyDescent="0.2">
      <c r="A2765" s="413" t="s">
        <v>9643</v>
      </c>
      <c r="B2765" s="413" t="s">
        <v>225</v>
      </c>
      <c r="C2765" s="412">
        <v>59.152000000000001</v>
      </c>
      <c r="D2765" s="412">
        <v>0</v>
      </c>
    </row>
    <row r="2766" spans="1:4" x14ac:dyDescent="0.2">
      <c r="A2766" s="413" t="s">
        <v>9644</v>
      </c>
      <c r="B2766" s="413" t="s">
        <v>225</v>
      </c>
      <c r="C2766" s="412">
        <v>154.34800000000001</v>
      </c>
      <c r="D2766" s="412">
        <v>0</v>
      </c>
    </row>
    <row r="2767" spans="1:4" x14ac:dyDescent="0.2">
      <c r="A2767" s="413" t="s">
        <v>9645</v>
      </c>
      <c r="B2767" s="413" t="s">
        <v>225</v>
      </c>
      <c r="C2767" s="412">
        <v>41.462000000000003</v>
      </c>
      <c r="D2767" s="412">
        <v>0</v>
      </c>
    </row>
    <row r="2768" spans="1:4" x14ac:dyDescent="0.2">
      <c r="A2768" s="413" t="s">
        <v>9646</v>
      </c>
      <c r="B2768" s="413" t="s">
        <v>225</v>
      </c>
      <c r="C2768" s="412">
        <v>200.12299999999999</v>
      </c>
      <c r="D2768" s="412">
        <v>0</v>
      </c>
    </row>
    <row r="2769" spans="1:4" x14ac:dyDescent="0.2">
      <c r="A2769" s="413" t="s">
        <v>9647</v>
      </c>
      <c r="B2769" s="413" t="s">
        <v>225</v>
      </c>
      <c r="C2769" s="412">
        <v>174.05099999999999</v>
      </c>
      <c r="D2769" s="412">
        <v>0</v>
      </c>
    </row>
    <row r="2770" spans="1:4" x14ac:dyDescent="0.2">
      <c r="A2770" s="413" t="s">
        <v>9648</v>
      </c>
      <c r="B2770" s="413" t="s">
        <v>225</v>
      </c>
      <c r="C2770" s="412">
        <v>66.917000000000002</v>
      </c>
      <c r="D2770" s="412">
        <v>0</v>
      </c>
    </row>
    <row r="2771" spans="1:4" x14ac:dyDescent="0.2">
      <c r="A2771" s="413" t="s">
        <v>9649</v>
      </c>
      <c r="B2771" s="413" t="s">
        <v>225</v>
      </c>
      <c r="C2771" s="412">
        <v>22.802</v>
      </c>
      <c r="D2771" s="412">
        <v>0</v>
      </c>
    </row>
    <row r="2772" spans="1:4" x14ac:dyDescent="0.2">
      <c r="A2772" s="413" t="s">
        <v>9650</v>
      </c>
      <c r="B2772" s="413" t="s">
        <v>225</v>
      </c>
      <c r="C2772" s="412">
        <v>53.173999999999999</v>
      </c>
      <c r="D2772" s="412">
        <v>0</v>
      </c>
    </row>
    <row r="2773" spans="1:4" x14ac:dyDescent="0.2">
      <c r="A2773" s="413" t="s">
        <v>9651</v>
      </c>
      <c r="B2773" s="413" t="s">
        <v>225</v>
      </c>
      <c r="C2773" s="412">
        <v>201.34899999999999</v>
      </c>
      <c r="D2773" s="412">
        <v>0</v>
      </c>
    </row>
    <row r="2774" spans="1:4" x14ac:dyDescent="0.2">
      <c r="A2774" s="413" t="s">
        <v>9652</v>
      </c>
      <c r="B2774" s="413" t="s">
        <v>225</v>
      </c>
      <c r="C2774" s="412">
        <v>79.507000000000005</v>
      </c>
      <c r="D2774" s="412">
        <v>0</v>
      </c>
    </row>
    <row r="2775" spans="1:4" x14ac:dyDescent="0.2">
      <c r="A2775" s="413" t="s">
        <v>9653</v>
      </c>
      <c r="B2775" s="413" t="s">
        <v>225</v>
      </c>
      <c r="C2775" s="412">
        <v>77.73</v>
      </c>
      <c r="D2775" s="412">
        <v>0</v>
      </c>
    </row>
    <row r="2776" spans="1:4" x14ac:dyDescent="0.2">
      <c r="A2776" s="413" t="s">
        <v>9654</v>
      </c>
      <c r="B2776" s="413" t="s">
        <v>225</v>
      </c>
      <c r="C2776" s="412">
        <v>30.957999999999998</v>
      </c>
      <c r="D2776" s="412">
        <v>0</v>
      </c>
    </row>
    <row r="2777" spans="1:4" x14ac:dyDescent="0.2">
      <c r="A2777" s="413" t="s">
        <v>9655</v>
      </c>
      <c r="B2777" s="413" t="s">
        <v>225</v>
      </c>
      <c r="C2777" s="412">
        <v>0</v>
      </c>
      <c r="D2777" s="412">
        <v>0</v>
      </c>
    </row>
    <row r="2778" spans="1:4" x14ac:dyDescent="0.2">
      <c r="A2778" s="413" t="s">
        <v>9656</v>
      </c>
      <c r="B2778" s="413" t="s">
        <v>225</v>
      </c>
      <c r="C2778" s="412">
        <v>47.048999999999999</v>
      </c>
      <c r="D2778" s="412">
        <v>0</v>
      </c>
    </row>
    <row r="2779" spans="1:4" x14ac:dyDescent="0.2">
      <c r="A2779" s="413" t="s">
        <v>9657</v>
      </c>
      <c r="B2779" s="413" t="s">
        <v>225</v>
      </c>
      <c r="C2779" s="412">
        <v>62.323999999999998</v>
      </c>
      <c r="D2779" s="412">
        <v>0</v>
      </c>
    </row>
    <row r="2780" spans="1:4" x14ac:dyDescent="0.2">
      <c r="A2780" s="413" t="s">
        <v>9658</v>
      </c>
      <c r="B2780" s="413" t="s">
        <v>225</v>
      </c>
      <c r="C2780" s="412">
        <v>122</v>
      </c>
      <c r="D2780" s="412">
        <v>0</v>
      </c>
    </row>
    <row r="2781" spans="1:4" x14ac:dyDescent="0.2">
      <c r="A2781" s="413" t="s">
        <v>9659</v>
      </c>
      <c r="B2781" s="413" t="s">
        <v>225</v>
      </c>
      <c r="C2781" s="412">
        <v>30.89</v>
      </c>
      <c r="D2781" s="412">
        <v>0</v>
      </c>
    </row>
    <row r="2782" spans="1:4" x14ac:dyDescent="0.2">
      <c r="A2782" s="413" t="s">
        <v>9660</v>
      </c>
      <c r="B2782" s="413" t="s">
        <v>225</v>
      </c>
      <c r="C2782" s="412">
        <v>54.552</v>
      </c>
      <c r="D2782" s="412">
        <v>0</v>
      </c>
    </row>
    <row r="2783" spans="1:4" x14ac:dyDescent="0.2">
      <c r="A2783" s="413" t="s">
        <v>9661</v>
      </c>
      <c r="B2783" s="413" t="s">
        <v>225</v>
      </c>
      <c r="C2783" s="412">
        <v>59.064</v>
      </c>
      <c r="D2783" s="412">
        <v>0</v>
      </c>
    </row>
    <row r="2784" spans="1:4" x14ac:dyDescent="0.2">
      <c r="A2784" s="413" t="s">
        <v>9662</v>
      </c>
      <c r="B2784" s="413" t="s">
        <v>225</v>
      </c>
      <c r="C2784" s="412">
        <v>33.94</v>
      </c>
      <c r="D2784" s="412">
        <v>0</v>
      </c>
    </row>
    <row r="2785" spans="1:4" x14ac:dyDescent="0.2">
      <c r="A2785" s="413" t="s">
        <v>9663</v>
      </c>
      <c r="B2785" s="413" t="s">
        <v>225</v>
      </c>
      <c r="C2785" s="412">
        <v>29.829000000000001</v>
      </c>
      <c r="D2785" s="412">
        <v>0</v>
      </c>
    </row>
    <row r="2786" spans="1:4" x14ac:dyDescent="0.2">
      <c r="A2786" s="413" t="s">
        <v>9664</v>
      </c>
      <c r="B2786" s="413" t="s">
        <v>225</v>
      </c>
      <c r="C2786" s="412">
        <v>49.143000000000001</v>
      </c>
      <c r="D2786" s="412">
        <v>0</v>
      </c>
    </row>
    <row r="2787" spans="1:4" x14ac:dyDescent="0.2">
      <c r="A2787" s="413" t="s">
        <v>9665</v>
      </c>
      <c r="B2787" s="413" t="s">
        <v>225</v>
      </c>
      <c r="C2787" s="412">
        <v>46.774999999999999</v>
      </c>
      <c r="D2787" s="412">
        <v>0</v>
      </c>
    </row>
    <row r="2788" spans="1:4" x14ac:dyDescent="0.2">
      <c r="A2788" s="413" t="s">
        <v>9666</v>
      </c>
      <c r="B2788" s="413" t="s">
        <v>225</v>
      </c>
      <c r="C2788" s="412">
        <v>34.427999999999997</v>
      </c>
      <c r="D2788" s="412">
        <v>0</v>
      </c>
    </row>
    <row r="2789" spans="1:4" x14ac:dyDescent="0.2">
      <c r="A2789" s="413" t="s">
        <v>9667</v>
      </c>
      <c r="B2789" s="413" t="s">
        <v>225</v>
      </c>
      <c r="C2789" s="412">
        <v>31.812000000000001</v>
      </c>
      <c r="D2789" s="412">
        <v>0</v>
      </c>
    </row>
    <row r="2790" spans="1:4" x14ac:dyDescent="0.2">
      <c r="A2790" s="413" t="s">
        <v>9668</v>
      </c>
      <c r="B2790" s="413" t="s">
        <v>225</v>
      </c>
      <c r="C2790" s="412">
        <v>133.88900000000001</v>
      </c>
      <c r="D2790" s="412">
        <v>0</v>
      </c>
    </row>
    <row r="2791" spans="1:4" x14ac:dyDescent="0.2">
      <c r="A2791" s="413" t="s">
        <v>9669</v>
      </c>
      <c r="B2791" s="413" t="s">
        <v>225</v>
      </c>
      <c r="C2791" s="412">
        <v>27.632999999999999</v>
      </c>
      <c r="D2791" s="412">
        <v>0</v>
      </c>
    </row>
    <row r="2792" spans="1:4" x14ac:dyDescent="0.2">
      <c r="A2792" s="413" t="s">
        <v>9670</v>
      </c>
      <c r="B2792" s="413" t="s">
        <v>225</v>
      </c>
      <c r="C2792" s="412">
        <v>65.41</v>
      </c>
      <c r="D2792" s="412">
        <v>0</v>
      </c>
    </row>
    <row r="2793" spans="1:4" x14ac:dyDescent="0.2">
      <c r="A2793" s="413" t="s">
        <v>9671</v>
      </c>
      <c r="B2793" s="413" t="s">
        <v>225</v>
      </c>
      <c r="C2793" s="412">
        <v>0</v>
      </c>
      <c r="D2793" s="412">
        <v>0</v>
      </c>
    </row>
    <row r="2794" spans="1:4" x14ac:dyDescent="0.2">
      <c r="A2794" s="413" t="s">
        <v>9672</v>
      </c>
      <c r="B2794" s="413" t="s">
        <v>1176</v>
      </c>
      <c r="C2794" s="412">
        <v>6825.5810000000001</v>
      </c>
      <c r="D2794" s="412">
        <v>0</v>
      </c>
    </row>
    <row r="2795" spans="1:4" x14ac:dyDescent="0.2">
      <c r="A2795" s="413" t="s">
        <v>9673</v>
      </c>
      <c r="B2795" s="413" t="s">
        <v>225</v>
      </c>
      <c r="C2795" s="412">
        <v>95.177999999999997</v>
      </c>
      <c r="D2795" s="412">
        <v>0</v>
      </c>
    </row>
    <row r="2796" spans="1:4" x14ac:dyDescent="0.2">
      <c r="A2796" s="413" t="s">
        <v>9674</v>
      </c>
      <c r="B2796" s="413" t="s">
        <v>225</v>
      </c>
      <c r="C2796" s="412">
        <v>42.243000000000002</v>
      </c>
      <c r="D2796" s="412">
        <v>0</v>
      </c>
    </row>
    <row r="2797" spans="1:4" x14ac:dyDescent="0.2">
      <c r="A2797" s="413" t="s">
        <v>9675</v>
      </c>
      <c r="B2797" s="413" t="s">
        <v>225</v>
      </c>
      <c r="C2797" s="412">
        <v>31.225999999999999</v>
      </c>
      <c r="D2797" s="412">
        <v>0</v>
      </c>
    </row>
    <row r="2798" spans="1:4" x14ac:dyDescent="0.2">
      <c r="A2798" s="413" t="s">
        <v>9676</v>
      </c>
      <c r="B2798" s="413" t="s">
        <v>1176</v>
      </c>
      <c r="C2798" s="412">
        <v>180.71899999999999</v>
      </c>
      <c r="D2798" s="412">
        <v>0</v>
      </c>
    </row>
    <row r="2799" spans="1:4" x14ac:dyDescent="0.2">
      <c r="A2799" s="413" t="s">
        <v>9677</v>
      </c>
      <c r="B2799" s="413" t="s">
        <v>225</v>
      </c>
      <c r="C2799" s="412">
        <v>57.694000000000003</v>
      </c>
      <c r="D2799" s="412">
        <v>0</v>
      </c>
    </row>
    <row r="2800" spans="1:4" x14ac:dyDescent="0.2">
      <c r="A2800" s="413" t="s">
        <v>9678</v>
      </c>
      <c r="B2800" s="413" t="s">
        <v>225</v>
      </c>
      <c r="C2800" s="412">
        <v>68.430000000000007</v>
      </c>
      <c r="D2800" s="412">
        <v>0</v>
      </c>
    </row>
    <row r="2801" spans="1:4" x14ac:dyDescent="0.2">
      <c r="A2801" s="413" t="s">
        <v>9679</v>
      </c>
      <c r="B2801" s="413" t="s">
        <v>225</v>
      </c>
      <c r="C2801" s="412">
        <v>40.76</v>
      </c>
      <c r="D2801" s="412">
        <v>0</v>
      </c>
    </row>
    <row r="2802" spans="1:4" x14ac:dyDescent="0.2">
      <c r="A2802" s="413" t="s">
        <v>9680</v>
      </c>
      <c r="B2802" s="413" t="s">
        <v>225</v>
      </c>
      <c r="C2802" s="412">
        <v>59.042000000000002</v>
      </c>
      <c r="D2802" s="412">
        <v>0</v>
      </c>
    </row>
    <row r="2803" spans="1:4" x14ac:dyDescent="0.2">
      <c r="A2803" s="413" t="s">
        <v>9681</v>
      </c>
      <c r="B2803" s="413" t="s">
        <v>225</v>
      </c>
      <c r="C2803" s="412">
        <v>3145.8850000000002</v>
      </c>
      <c r="D2803" s="412">
        <v>0</v>
      </c>
    </row>
    <row r="2804" spans="1:4" x14ac:dyDescent="0.2">
      <c r="A2804" s="413" t="s">
        <v>9682</v>
      </c>
      <c r="B2804" s="413" t="s">
        <v>225</v>
      </c>
      <c r="C2804" s="412">
        <v>49.636000000000003</v>
      </c>
      <c r="D2804" s="412">
        <v>0</v>
      </c>
    </row>
    <row r="2805" spans="1:4" x14ac:dyDescent="0.2">
      <c r="A2805" s="413" t="s">
        <v>9683</v>
      </c>
      <c r="B2805" s="413" t="s">
        <v>225</v>
      </c>
      <c r="C2805" s="412">
        <v>72.56</v>
      </c>
      <c r="D2805" s="412">
        <v>0</v>
      </c>
    </row>
    <row r="2806" spans="1:4" x14ac:dyDescent="0.2">
      <c r="A2806" s="413" t="s">
        <v>9684</v>
      </c>
      <c r="B2806" s="413" t="s">
        <v>225</v>
      </c>
      <c r="C2806" s="412">
        <v>18.452999999999999</v>
      </c>
      <c r="D2806" s="412">
        <v>0</v>
      </c>
    </row>
    <row r="2807" spans="1:4" x14ac:dyDescent="0.2">
      <c r="A2807" s="413" t="s">
        <v>9685</v>
      </c>
      <c r="B2807" s="413" t="s">
        <v>225</v>
      </c>
      <c r="C2807" s="412">
        <v>43.755000000000003</v>
      </c>
      <c r="D2807" s="412">
        <v>0</v>
      </c>
    </row>
    <row r="2808" spans="1:4" x14ac:dyDescent="0.2">
      <c r="A2808" s="413" t="s">
        <v>9686</v>
      </c>
      <c r="B2808" s="413" t="s">
        <v>225</v>
      </c>
      <c r="C2808" s="412">
        <v>32.299999999999997</v>
      </c>
      <c r="D2808" s="412">
        <v>0</v>
      </c>
    </row>
    <row r="2809" spans="1:4" x14ac:dyDescent="0.2">
      <c r="A2809" s="413" t="s">
        <v>9687</v>
      </c>
      <c r="B2809" s="413" t="s">
        <v>225</v>
      </c>
      <c r="C2809" s="412">
        <v>23.9</v>
      </c>
      <c r="D2809" s="412">
        <v>0</v>
      </c>
    </row>
    <row r="2810" spans="1:4" x14ac:dyDescent="0.2">
      <c r="A2810" s="413" t="s">
        <v>9688</v>
      </c>
      <c r="B2810" s="413" t="s">
        <v>225</v>
      </c>
      <c r="C2810" s="412">
        <v>65.105000000000004</v>
      </c>
      <c r="D2810" s="412">
        <v>0</v>
      </c>
    </row>
    <row r="2811" spans="1:4" x14ac:dyDescent="0.2">
      <c r="A2811" s="413" t="s">
        <v>9689</v>
      </c>
      <c r="B2811" s="413" t="s">
        <v>225</v>
      </c>
      <c r="C2811" s="412">
        <v>160.74700000000001</v>
      </c>
      <c r="D2811" s="412">
        <v>0</v>
      </c>
    </row>
    <row r="2812" spans="1:4" x14ac:dyDescent="0.2">
      <c r="A2812" s="413" t="s">
        <v>9690</v>
      </c>
      <c r="B2812" s="413" t="s">
        <v>225</v>
      </c>
      <c r="C2812" s="412">
        <v>26.376000000000001</v>
      </c>
      <c r="D2812" s="412">
        <v>0</v>
      </c>
    </row>
    <row r="2813" spans="1:4" x14ac:dyDescent="0.2">
      <c r="A2813" s="413" t="s">
        <v>9691</v>
      </c>
      <c r="B2813" s="413" t="s">
        <v>225</v>
      </c>
      <c r="C2813" s="412">
        <v>33.994999999999997</v>
      </c>
      <c r="D2813" s="412">
        <v>0</v>
      </c>
    </row>
    <row r="2814" spans="1:4" x14ac:dyDescent="0.2">
      <c r="A2814" s="413" t="s">
        <v>9692</v>
      </c>
      <c r="B2814" s="413" t="s">
        <v>225</v>
      </c>
      <c r="C2814" s="412">
        <v>34.587000000000003</v>
      </c>
      <c r="D2814" s="412">
        <v>0</v>
      </c>
    </row>
    <row r="2815" spans="1:4" x14ac:dyDescent="0.2">
      <c r="A2815" s="413" t="s">
        <v>9693</v>
      </c>
      <c r="B2815" s="413" t="s">
        <v>225</v>
      </c>
      <c r="C2815" s="412">
        <v>65.647999999999996</v>
      </c>
      <c r="D2815" s="412">
        <v>0</v>
      </c>
    </row>
    <row r="2816" spans="1:4" x14ac:dyDescent="0.2">
      <c r="A2816" s="413" t="s">
        <v>9694</v>
      </c>
      <c r="B2816" s="413" t="s">
        <v>225</v>
      </c>
      <c r="C2816" s="412">
        <v>30.006</v>
      </c>
      <c r="D2816" s="412">
        <v>0</v>
      </c>
    </row>
    <row r="2817" spans="1:4" x14ac:dyDescent="0.2">
      <c r="A2817" s="413" t="s">
        <v>9695</v>
      </c>
      <c r="B2817" s="413" t="s">
        <v>225</v>
      </c>
      <c r="C2817" s="412">
        <v>33.390999999999998</v>
      </c>
      <c r="D2817" s="412">
        <v>0</v>
      </c>
    </row>
    <row r="2818" spans="1:4" x14ac:dyDescent="0.2">
      <c r="A2818" s="413" t="s">
        <v>9696</v>
      </c>
      <c r="B2818" s="413" t="s">
        <v>225</v>
      </c>
      <c r="C2818" s="412">
        <v>52.57</v>
      </c>
      <c r="D2818" s="412">
        <v>0</v>
      </c>
    </row>
    <row r="2819" spans="1:4" x14ac:dyDescent="0.2">
      <c r="A2819" s="413" t="s">
        <v>9697</v>
      </c>
      <c r="B2819" s="413" t="s">
        <v>225</v>
      </c>
      <c r="C2819" s="412">
        <v>61.201000000000001</v>
      </c>
      <c r="D2819" s="412">
        <v>0</v>
      </c>
    </row>
    <row r="2820" spans="1:4" x14ac:dyDescent="0.2">
      <c r="A2820" s="413" t="s">
        <v>9698</v>
      </c>
      <c r="B2820" s="413" t="s">
        <v>225</v>
      </c>
      <c r="C2820" s="412">
        <v>118.999</v>
      </c>
      <c r="D2820" s="412">
        <v>0</v>
      </c>
    </row>
    <row r="2821" spans="1:4" x14ac:dyDescent="0.2">
      <c r="A2821" s="413" t="s">
        <v>9699</v>
      </c>
      <c r="B2821" s="413" t="s">
        <v>225</v>
      </c>
      <c r="C2821" s="412">
        <v>150.10300000000001</v>
      </c>
      <c r="D2821" s="412">
        <v>0</v>
      </c>
    </row>
    <row r="2822" spans="1:4" x14ac:dyDescent="0.2">
      <c r="A2822" s="413" t="s">
        <v>9700</v>
      </c>
      <c r="B2822" s="413" t="s">
        <v>225</v>
      </c>
      <c r="C2822" s="412">
        <v>53.009</v>
      </c>
      <c r="D2822" s="412">
        <v>0</v>
      </c>
    </row>
    <row r="2823" spans="1:4" x14ac:dyDescent="0.2">
      <c r="A2823" s="413" t="s">
        <v>9701</v>
      </c>
      <c r="B2823" s="413" t="s">
        <v>225</v>
      </c>
      <c r="C2823" s="412">
        <v>18.501000000000001</v>
      </c>
      <c r="D2823" s="412">
        <v>0</v>
      </c>
    </row>
    <row r="2824" spans="1:4" x14ac:dyDescent="0.2">
      <c r="A2824" s="413" t="s">
        <v>9702</v>
      </c>
      <c r="B2824" s="413" t="s">
        <v>225</v>
      </c>
      <c r="C2824" s="412">
        <v>73.840999999999994</v>
      </c>
      <c r="D2824" s="412">
        <v>0</v>
      </c>
    </row>
    <row r="2825" spans="1:4" x14ac:dyDescent="0.2">
      <c r="A2825" s="413" t="s">
        <v>9703</v>
      </c>
      <c r="B2825" s="413" t="s">
        <v>225</v>
      </c>
      <c r="C2825" s="412">
        <v>49.915999999999997</v>
      </c>
      <c r="D2825" s="412">
        <v>0</v>
      </c>
    </row>
    <row r="2826" spans="1:4" x14ac:dyDescent="0.2">
      <c r="A2826" s="413" t="s">
        <v>9704</v>
      </c>
      <c r="B2826" s="413" t="s">
        <v>225</v>
      </c>
      <c r="C2826" s="412">
        <v>18.739000000000001</v>
      </c>
      <c r="D2826" s="412">
        <v>0</v>
      </c>
    </row>
    <row r="2827" spans="1:4" x14ac:dyDescent="0.2">
      <c r="A2827" s="413" t="s">
        <v>9705</v>
      </c>
      <c r="B2827" s="413" t="s">
        <v>225</v>
      </c>
      <c r="C2827" s="412">
        <v>68.003</v>
      </c>
      <c r="D2827" s="412">
        <v>0</v>
      </c>
    </row>
    <row r="2828" spans="1:4" x14ac:dyDescent="0.2">
      <c r="A2828" s="413" t="s">
        <v>9706</v>
      </c>
      <c r="B2828" s="413" t="s">
        <v>225</v>
      </c>
      <c r="C2828" s="412">
        <v>181.37100000000001</v>
      </c>
      <c r="D2828" s="412">
        <v>0</v>
      </c>
    </row>
    <row r="2829" spans="1:4" x14ac:dyDescent="0.2">
      <c r="A2829" s="413" t="s">
        <v>9707</v>
      </c>
      <c r="B2829" s="413" t="s">
        <v>225</v>
      </c>
      <c r="C2829" s="412">
        <v>51.246000000000002</v>
      </c>
      <c r="D2829" s="412">
        <v>0</v>
      </c>
    </row>
    <row r="2830" spans="1:4" x14ac:dyDescent="0.2">
      <c r="A2830" s="413" t="s">
        <v>9708</v>
      </c>
      <c r="B2830" s="413" t="s">
        <v>225</v>
      </c>
      <c r="C2830" s="412">
        <v>194.346</v>
      </c>
      <c r="D2830" s="412">
        <v>0</v>
      </c>
    </row>
    <row r="2831" spans="1:4" x14ac:dyDescent="0.2">
      <c r="A2831" s="413" t="s">
        <v>9709</v>
      </c>
      <c r="B2831" s="413" t="s">
        <v>225</v>
      </c>
      <c r="C2831" s="412">
        <v>26.181000000000001</v>
      </c>
      <c r="D2831" s="412">
        <v>0</v>
      </c>
    </row>
    <row r="2832" spans="1:4" x14ac:dyDescent="0.2">
      <c r="A2832" s="413" t="s">
        <v>9710</v>
      </c>
      <c r="B2832" s="413" t="s">
        <v>225</v>
      </c>
      <c r="C2832" s="412">
        <v>283.50299999999999</v>
      </c>
      <c r="D2832" s="412">
        <v>0</v>
      </c>
    </row>
    <row r="2833" spans="1:4" x14ac:dyDescent="0.2">
      <c r="A2833" s="413" t="s">
        <v>9711</v>
      </c>
      <c r="B2833" s="413" t="s">
        <v>225</v>
      </c>
      <c r="C2833" s="412">
        <v>0.14000000000000001</v>
      </c>
      <c r="D2833" s="412">
        <v>0</v>
      </c>
    </row>
    <row r="2834" spans="1:4" x14ac:dyDescent="0.2">
      <c r="A2834" s="413" t="s">
        <v>9712</v>
      </c>
      <c r="B2834" s="413" t="s">
        <v>225</v>
      </c>
      <c r="C2834" s="412">
        <v>34.880000000000003</v>
      </c>
      <c r="D2834" s="412">
        <v>0</v>
      </c>
    </row>
    <row r="2835" spans="1:4" x14ac:dyDescent="0.2">
      <c r="A2835" s="413" t="s">
        <v>9713</v>
      </c>
      <c r="B2835" s="413" t="s">
        <v>225</v>
      </c>
      <c r="C2835" s="412">
        <v>53.100999999999999</v>
      </c>
      <c r="D2835" s="412">
        <v>0</v>
      </c>
    </row>
    <row r="2836" spans="1:4" x14ac:dyDescent="0.2">
      <c r="A2836" s="413" t="s">
        <v>9714</v>
      </c>
      <c r="B2836" s="413" t="s">
        <v>225</v>
      </c>
      <c r="C2836" s="412">
        <v>22.753</v>
      </c>
      <c r="D2836" s="412">
        <v>0</v>
      </c>
    </row>
    <row r="2837" spans="1:4" x14ac:dyDescent="0.2">
      <c r="A2837" s="413" t="s">
        <v>9715</v>
      </c>
      <c r="B2837" s="413" t="s">
        <v>225</v>
      </c>
      <c r="C2837" s="412">
        <v>984.79100000000005</v>
      </c>
      <c r="D2837" s="412">
        <v>0</v>
      </c>
    </row>
    <row r="2838" spans="1:4" x14ac:dyDescent="0.2">
      <c r="A2838" s="413" t="s">
        <v>9716</v>
      </c>
      <c r="B2838" s="413" t="s">
        <v>225</v>
      </c>
      <c r="C2838" s="412">
        <v>2027.3610000000001</v>
      </c>
      <c r="D2838" s="412">
        <v>0</v>
      </c>
    </row>
    <row r="2839" spans="1:4" x14ac:dyDescent="0.2">
      <c r="A2839" s="413" t="s">
        <v>9717</v>
      </c>
      <c r="B2839" s="413" t="s">
        <v>225</v>
      </c>
      <c r="C2839" s="412">
        <v>92.531999999999996</v>
      </c>
      <c r="D2839" s="412">
        <v>0</v>
      </c>
    </row>
    <row r="2840" spans="1:4" x14ac:dyDescent="0.2">
      <c r="A2840" s="413" t="s">
        <v>9718</v>
      </c>
      <c r="B2840" s="413" t="s">
        <v>225</v>
      </c>
      <c r="C2840" s="412">
        <v>718.35400000000004</v>
      </c>
      <c r="D2840" s="412">
        <v>0</v>
      </c>
    </row>
    <row r="2841" spans="1:4" x14ac:dyDescent="0.2">
      <c r="A2841" s="413" t="s">
        <v>9719</v>
      </c>
      <c r="B2841" s="413" t="s">
        <v>225</v>
      </c>
      <c r="C2841" s="412">
        <v>44.213000000000001</v>
      </c>
      <c r="D2841" s="412">
        <v>0</v>
      </c>
    </row>
    <row r="2842" spans="1:4" x14ac:dyDescent="0.2">
      <c r="A2842" s="413" t="s">
        <v>9720</v>
      </c>
      <c r="B2842" s="413" t="s">
        <v>225</v>
      </c>
      <c r="C2842" s="412">
        <v>63.110999999999997</v>
      </c>
      <c r="D2842" s="412">
        <v>0</v>
      </c>
    </row>
    <row r="2843" spans="1:4" x14ac:dyDescent="0.2">
      <c r="A2843" s="413" t="s">
        <v>9721</v>
      </c>
      <c r="B2843" s="413" t="s">
        <v>225</v>
      </c>
      <c r="C2843" s="412">
        <v>109.648</v>
      </c>
      <c r="D2843" s="412">
        <v>0</v>
      </c>
    </row>
    <row r="2844" spans="1:4" x14ac:dyDescent="0.2">
      <c r="A2844" s="413" t="s">
        <v>9722</v>
      </c>
      <c r="B2844" s="413" t="s">
        <v>225</v>
      </c>
      <c r="C2844" s="412">
        <v>63.116999999999997</v>
      </c>
      <c r="D2844" s="412">
        <v>0</v>
      </c>
    </row>
    <row r="2845" spans="1:4" x14ac:dyDescent="0.2">
      <c r="A2845" s="413" t="s">
        <v>9723</v>
      </c>
      <c r="B2845" s="413" t="s">
        <v>225</v>
      </c>
      <c r="C2845" s="412">
        <v>29.89</v>
      </c>
      <c r="D2845" s="412">
        <v>0</v>
      </c>
    </row>
    <row r="2846" spans="1:4" x14ac:dyDescent="0.2">
      <c r="A2846" s="413" t="s">
        <v>9724</v>
      </c>
      <c r="B2846" s="413" t="s">
        <v>225</v>
      </c>
      <c r="C2846" s="412">
        <v>25.393999999999998</v>
      </c>
      <c r="D2846" s="412">
        <v>0</v>
      </c>
    </row>
    <row r="2847" spans="1:4" x14ac:dyDescent="0.2">
      <c r="A2847" s="413" t="s">
        <v>9725</v>
      </c>
      <c r="B2847" s="413" t="s">
        <v>225</v>
      </c>
      <c r="C2847" s="412">
        <v>93.695999999999998</v>
      </c>
      <c r="D2847" s="412">
        <v>0</v>
      </c>
    </row>
    <row r="2848" spans="1:4" x14ac:dyDescent="0.2">
      <c r="A2848" s="413" t="s">
        <v>9726</v>
      </c>
      <c r="B2848" s="413" t="s">
        <v>225</v>
      </c>
      <c r="C2848" s="412">
        <v>32.006999999999998</v>
      </c>
      <c r="D2848" s="412">
        <v>0</v>
      </c>
    </row>
    <row r="2849" spans="1:4" x14ac:dyDescent="0.2">
      <c r="A2849" s="413" t="s">
        <v>9727</v>
      </c>
      <c r="B2849" s="413" t="s">
        <v>225</v>
      </c>
      <c r="C2849" s="412">
        <v>294.99599999999998</v>
      </c>
      <c r="D2849" s="412">
        <v>0</v>
      </c>
    </row>
    <row r="2850" spans="1:4" x14ac:dyDescent="0.2">
      <c r="A2850" s="413" t="s">
        <v>9728</v>
      </c>
      <c r="B2850" s="413" t="s">
        <v>225</v>
      </c>
      <c r="C2850" s="412">
        <v>54.79</v>
      </c>
      <c r="D2850" s="412">
        <v>0</v>
      </c>
    </row>
    <row r="2851" spans="1:4" x14ac:dyDescent="0.2">
      <c r="A2851" s="413" t="s">
        <v>9729</v>
      </c>
      <c r="B2851" s="413" t="s">
        <v>225</v>
      </c>
      <c r="C2851" s="412">
        <v>111.264</v>
      </c>
      <c r="D2851" s="412">
        <v>0</v>
      </c>
    </row>
    <row r="2852" spans="1:4" x14ac:dyDescent="0.2">
      <c r="A2852" s="413" t="s">
        <v>9730</v>
      </c>
      <c r="B2852" s="413" t="s">
        <v>225</v>
      </c>
      <c r="C2852" s="412">
        <v>109.349</v>
      </c>
      <c r="D2852" s="412">
        <v>0</v>
      </c>
    </row>
    <row r="2853" spans="1:4" x14ac:dyDescent="0.2">
      <c r="A2853" s="413" t="s">
        <v>9731</v>
      </c>
      <c r="B2853" s="413" t="s">
        <v>225</v>
      </c>
      <c r="C2853" s="412">
        <v>45.274000000000001</v>
      </c>
      <c r="D2853" s="412">
        <v>0</v>
      </c>
    </row>
    <row r="2854" spans="1:4" x14ac:dyDescent="0.2">
      <c r="A2854" s="413" t="s">
        <v>9732</v>
      </c>
      <c r="B2854" s="413" t="s">
        <v>225</v>
      </c>
      <c r="C2854" s="412">
        <v>80.611999999999995</v>
      </c>
      <c r="D2854" s="412">
        <v>0</v>
      </c>
    </row>
    <row r="2855" spans="1:4" x14ac:dyDescent="0.2">
      <c r="A2855" s="413" t="s">
        <v>9733</v>
      </c>
      <c r="B2855" s="413" t="s">
        <v>225</v>
      </c>
      <c r="C2855" s="412">
        <v>27.712</v>
      </c>
      <c r="D2855" s="412">
        <v>0</v>
      </c>
    </row>
    <row r="2856" spans="1:4" x14ac:dyDescent="0.2">
      <c r="A2856" s="413" t="s">
        <v>9734</v>
      </c>
      <c r="B2856" s="413" t="s">
        <v>225</v>
      </c>
      <c r="C2856" s="412">
        <v>57.241999999999997</v>
      </c>
      <c r="D2856" s="412">
        <v>0</v>
      </c>
    </row>
    <row r="2857" spans="1:4" x14ac:dyDescent="0.2">
      <c r="A2857" s="413" t="s">
        <v>9735</v>
      </c>
      <c r="B2857" s="413" t="s">
        <v>225</v>
      </c>
      <c r="C2857" s="412">
        <v>23.733000000000001</v>
      </c>
      <c r="D2857" s="412">
        <v>0</v>
      </c>
    </row>
    <row r="2858" spans="1:4" x14ac:dyDescent="0.2">
      <c r="A2858" s="413" t="s">
        <v>9736</v>
      </c>
      <c r="B2858" s="413" t="s">
        <v>225</v>
      </c>
      <c r="C2858" s="412">
        <v>36.271000000000001</v>
      </c>
      <c r="D2858" s="412">
        <v>0</v>
      </c>
    </row>
    <row r="2859" spans="1:4" x14ac:dyDescent="0.2">
      <c r="A2859" s="413" t="s">
        <v>9737</v>
      </c>
      <c r="B2859" s="413" t="s">
        <v>225</v>
      </c>
      <c r="C2859" s="412">
        <v>51.289000000000001</v>
      </c>
      <c r="D2859" s="412">
        <v>0</v>
      </c>
    </row>
    <row r="2860" spans="1:4" x14ac:dyDescent="0.2">
      <c r="A2860" s="413" t="s">
        <v>9738</v>
      </c>
      <c r="B2860" s="413" t="s">
        <v>225</v>
      </c>
      <c r="C2860" s="412">
        <v>29.914000000000001</v>
      </c>
      <c r="D2860" s="412">
        <v>0</v>
      </c>
    </row>
    <row r="2861" spans="1:4" x14ac:dyDescent="0.2">
      <c r="A2861" s="413" t="s">
        <v>9739</v>
      </c>
      <c r="B2861" s="413" t="s">
        <v>225</v>
      </c>
      <c r="C2861" s="412">
        <v>25.297000000000001</v>
      </c>
      <c r="D2861" s="412">
        <v>0</v>
      </c>
    </row>
    <row r="2862" spans="1:4" x14ac:dyDescent="0.2">
      <c r="A2862" s="413" t="s">
        <v>9740</v>
      </c>
      <c r="B2862" s="413" t="s">
        <v>225</v>
      </c>
      <c r="C2862" s="412">
        <v>17.3</v>
      </c>
      <c r="D2862" s="412">
        <v>0</v>
      </c>
    </row>
    <row r="2863" spans="1:4" x14ac:dyDescent="0.2">
      <c r="A2863" s="413" t="s">
        <v>9741</v>
      </c>
      <c r="B2863" s="413" t="s">
        <v>225</v>
      </c>
      <c r="C2863" s="412">
        <v>174.143</v>
      </c>
      <c r="D2863" s="412">
        <v>0</v>
      </c>
    </row>
    <row r="2864" spans="1:4" x14ac:dyDescent="0.2">
      <c r="A2864" s="413" t="s">
        <v>9742</v>
      </c>
      <c r="B2864" s="413" t="s">
        <v>225</v>
      </c>
      <c r="C2864" s="412">
        <v>63.622999999999998</v>
      </c>
      <c r="D2864" s="412">
        <v>0</v>
      </c>
    </row>
    <row r="2865" spans="1:4" x14ac:dyDescent="0.2">
      <c r="A2865" s="413" t="s">
        <v>9743</v>
      </c>
      <c r="B2865" s="413" t="s">
        <v>223</v>
      </c>
      <c r="C2865" s="412">
        <v>79.706000000000003</v>
      </c>
      <c r="D2865" s="412">
        <v>0</v>
      </c>
    </row>
    <row r="2866" spans="1:4" x14ac:dyDescent="0.2">
      <c r="A2866" s="413" t="s">
        <v>9744</v>
      </c>
      <c r="B2866" s="413" t="s">
        <v>223</v>
      </c>
      <c r="C2866" s="412">
        <v>135.07</v>
      </c>
      <c r="D2866" s="412">
        <v>0</v>
      </c>
    </row>
    <row r="2867" spans="1:4" x14ac:dyDescent="0.2">
      <c r="A2867" s="413" t="s">
        <v>9745</v>
      </c>
      <c r="B2867" s="413" t="s">
        <v>225</v>
      </c>
      <c r="C2867" s="412">
        <v>35.417000000000002</v>
      </c>
      <c r="D2867" s="412">
        <v>0</v>
      </c>
    </row>
    <row r="2868" spans="1:4" x14ac:dyDescent="0.2">
      <c r="A2868" s="413" t="s">
        <v>9746</v>
      </c>
      <c r="B2868" s="413" t="s">
        <v>225</v>
      </c>
      <c r="C2868" s="412">
        <v>56.462000000000003</v>
      </c>
      <c r="D2868" s="412">
        <v>0</v>
      </c>
    </row>
    <row r="2869" spans="1:4" x14ac:dyDescent="0.2">
      <c r="A2869" s="413" t="s">
        <v>9747</v>
      </c>
      <c r="B2869" s="413" t="s">
        <v>225</v>
      </c>
      <c r="C2869" s="412">
        <v>39.978999999999999</v>
      </c>
      <c r="D2869" s="412">
        <v>0</v>
      </c>
    </row>
    <row r="2870" spans="1:4" x14ac:dyDescent="0.2">
      <c r="A2870" s="413" t="s">
        <v>6827</v>
      </c>
      <c r="B2870" s="413" t="s">
        <v>225</v>
      </c>
      <c r="C2870" s="412">
        <v>9.4369999999999994</v>
      </c>
      <c r="D2870" s="412">
        <v>0</v>
      </c>
    </row>
    <row r="2871" spans="1:4" x14ac:dyDescent="0.2">
      <c r="A2871" s="413" t="s">
        <v>9748</v>
      </c>
      <c r="B2871" s="413" t="s">
        <v>225</v>
      </c>
      <c r="C2871" s="412">
        <v>96.093000000000004</v>
      </c>
      <c r="D2871" s="412">
        <v>0</v>
      </c>
    </row>
    <row r="2872" spans="1:4" x14ac:dyDescent="0.2">
      <c r="A2872" s="413" t="s">
        <v>9749</v>
      </c>
      <c r="B2872" s="413" t="s">
        <v>225</v>
      </c>
      <c r="C2872" s="412">
        <v>31.11</v>
      </c>
      <c r="D2872" s="412">
        <v>0</v>
      </c>
    </row>
    <row r="2873" spans="1:4" x14ac:dyDescent="0.2">
      <c r="A2873" s="413" t="s">
        <v>9750</v>
      </c>
      <c r="B2873" s="413" t="s">
        <v>225</v>
      </c>
      <c r="C2873" s="412">
        <v>46.164999999999999</v>
      </c>
      <c r="D2873" s="412">
        <v>0</v>
      </c>
    </row>
    <row r="2874" spans="1:4" x14ac:dyDescent="0.2">
      <c r="A2874" s="413" t="s">
        <v>9751</v>
      </c>
      <c r="B2874" s="413" t="s">
        <v>225</v>
      </c>
      <c r="C2874" s="412">
        <v>26.696000000000002</v>
      </c>
      <c r="D2874" s="412">
        <v>0</v>
      </c>
    </row>
    <row r="2875" spans="1:4" x14ac:dyDescent="0.2">
      <c r="A2875" s="413" t="s">
        <v>9752</v>
      </c>
      <c r="B2875" s="413" t="s">
        <v>225</v>
      </c>
      <c r="C2875" s="412">
        <v>47.701999999999998</v>
      </c>
      <c r="D2875" s="412">
        <v>0</v>
      </c>
    </row>
    <row r="2876" spans="1:4" x14ac:dyDescent="0.2">
      <c r="A2876" s="413" t="s">
        <v>9753</v>
      </c>
      <c r="B2876" s="413" t="s">
        <v>225</v>
      </c>
      <c r="C2876" s="412">
        <v>57.92</v>
      </c>
      <c r="D2876" s="412">
        <v>0</v>
      </c>
    </row>
    <row r="2877" spans="1:4" x14ac:dyDescent="0.2">
      <c r="A2877" s="413" t="s">
        <v>9754</v>
      </c>
      <c r="B2877" s="413" t="s">
        <v>225</v>
      </c>
      <c r="C2877" s="412">
        <v>36.234000000000002</v>
      </c>
      <c r="D2877" s="412">
        <v>0</v>
      </c>
    </row>
    <row r="2878" spans="1:4" x14ac:dyDescent="0.2">
      <c r="A2878" s="413" t="s">
        <v>9755</v>
      </c>
      <c r="B2878" s="413" t="s">
        <v>225</v>
      </c>
      <c r="C2878" s="412">
        <v>31.155000000000001</v>
      </c>
      <c r="D2878" s="412">
        <v>0</v>
      </c>
    </row>
    <row r="2879" spans="1:4" x14ac:dyDescent="0.2">
      <c r="A2879" s="413" t="s">
        <v>9756</v>
      </c>
      <c r="B2879" s="413" t="s">
        <v>225</v>
      </c>
      <c r="C2879" s="412">
        <v>67.039000000000001</v>
      </c>
      <c r="D2879" s="412">
        <v>0</v>
      </c>
    </row>
    <row r="2880" spans="1:4" x14ac:dyDescent="0.2">
      <c r="A2880" s="413" t="s">
        <v>9757</v>
      </c>
      <c r="B2880" s="413" t="s">
        <v>225</v>
      </c>
      <c r="C2880" s="412">
        <v>52.009</v>
      </c>
      <c r="D2880" s="412">
        <v>0</v>
      </c>
    </row>
    <row r="2881" spans="1:4" x14ac:dyDescent="0.2">
      <c r="A2881" s="413" t="s">
        <v>9758</v>
      </c>
      <c r="B2881" s="413" t="s">
        <v>225</v>
      </c>
      <c r="C2881" s="412">
        <v>15.573</v>
      </c>
      <c r="D2881" s="412">
        <v>0</v>
      </c>
    </row>
    <row r="2882" spans="1:4" x14ac:dyDescent="0.2">
      <c r="A2882" s="413" t="s">
        <v>9759</v>
      </c>
      <c r="B2882" s="413" t="s">
        <v>225</v>
      </c>
      <c r="C2882" s="412">
        <v>49.715000000000003</v>
      </c>
      <c r="D2882" s="412">
        <v>0</v>
      </c>
    </row>
    <row r="2883" spans="1:4" x14ac:dyDescent="0.2">
      <c r="A2883" s="413" t="s">
        <v>9760</v>
      </c>
      <c r="B2883" s="413" t="s">
        <v>225</v>
      </c>
      <c r="C2883" s="412">
        <v>23.338999999999999</v>
      </c>
      <c r="D2883" s="412">
        <v>0</v>
      </c>
    </row>
    <row r="2884" spans="1:4" x14ac:dyDescent="0.2">
      <c r="A2884" s="413" t="s">
        <v>9761</v>
      </c>
      <c r="B2884" s="413" t="s">
        <v>225</v>
      </c>
      <c r="C2884" s="412">
        <v>19.721</v>
      </c>
      <c r="D2884" s="412">
        <v>0</v>
      </c>
    </row>
    <row r="2885" spans="1:4" x14ac:dyDescent="0.2">
      <c r="A2885" s="413" t="s">
        <v>9762</v>
      </c>
      <c r="B2885" s="413" t="s">
        <v>225</v>
      </c>
      <c r="C2885" s="412">
        <v>26.401</v>
      </c>
      <c r="D2885" s="412">
        <v>0</v>
      </c>
    </row>
    <row r="2886" spans="1:4" x14ac:dyDescent="0.2">
      <c r="A2886" s="413" t="s">
        <v>9763</v>
      </c>
      <c r="B2886" s="413" t="s">
        <v>225</v>
      </c>
      <c r="C2886" s="412">
        <v>81.807000000000002</v>
      </c>
      <c r="D2886" s="412">
        <v>0</v>
      </c>
    </row>
    <row r="2887" spans="1:4" x14ac:dyDescent="0.2">
      <c r="A2887" s="413" t="s">
        <v>9764</v>
      </c>
      <c r="B2887" s="413" t="s">
        <v>225</v>
      </c>
      <c r="C2887" s="412">
        <v>35.008000000000003</v>
      </c>
      <c r="D2887" s="412">
        <v>0</v>
      </c>
    </row>
    <row r="2888" spans="1:4" x14ac:dyDescent="0.2">
      <c r="A2888" s="413" t="s">
        <v>9765</v>
      </c>
      <c r="B2888" s="413" t="s">
        <v>225</v>
      </c>
      <c r="C2888" s="412">
        <v>36.716000000000001</v>
      </c>
      <c r="D2888" s="412">
        <v>0</v>
      </c>
    </row>
    <row r="2889" spans="1:4" x14ac:dyDescent="0.2">
      <c r="A2889" s="413" t="s">
        <v>9766</v>
      </c>
      <c r="B2889" s="413" t="s">
        <v>225</v>
      </c>
      <c r="C2889" s="412">
        <v>26.462</v>
      </c>
      <c r="D2889" s="412">
        <v>0</v>
      </c>
    </row>
    <row r="2890" spans="1:4" x14ac:dyDescent="0.2">
      <c r="A2890" s="413" t="s">
        <v>9767</v>
      </c>
      <c r="B2890" s="413" t="s">
        <v>225</v>
      </c>
      <c r="C2890" s="412">
        <v>57.249000000000002</v>
      </c>
      <c r="D2890" s="412">
        <v>0</v>
      </c>
    </row>
    <row r="2891" spans="1:4" x14ac:dyDescent="0.2">
      <c r="A2891" s="413" t="s">
        <v>9768</v>
      </c>
      <c r="B2891" s="413" t="s">
        <v>223</v>
      </c>
      <c r="C2891" s="412">
        <v>322.13600000000002</v>
      </c>
      <c r="D2891" s="412">
        <v>0</v>
      </c>
    </row>
    <row r="2892" spans="1:4" x14ac:dyDescent="0.2">
      <c r="A2892" s="413" t="s">
        <v>9769</v>
      </c>
      <c r="B2892" s="413" t="s">
        <v>223</v>
      </c>
      <c r="C2892" s="412">
        <v>217.22</v>
      </c>
      <c r="D2892" s="412">
        <v>0</v>
      </c>
    </row>
    <row r="2893" spans="1:4" x14ac:dyDescent="0.2">
      <c r="A2893" s="413" t="s">
        <v>9770</v>
      </c>
      <c r="B2893" s="413" t="s">
        <v>225</v>
      </c>
      <c r="C2893" s="412">
        <v>182.13399999999999</v>
      </c>
      <c r="D2893" s="412">
        <v>0</v>
      </c>
    </row>
    <row r="2894" spans="1:4" x14ac:dyDescent="0.2">
      <c r="A2894" s="413" t="s">
        <v>9771</v>
      </c>
      <c r="B2894" s="413" t="s">
        <v>225</v>
      </c>
      <c r="C2894" s="412">
        <v>242.292</v>
      </c>
      <c r="D2894" s="412">
        <v>0</v>
      </c>
    </row>
    <row r="2895" spans="1:4" x14ac:dyDescent="0.2">
      <c r="A2895" s="413" t="s">
        <v>9772</v>
      </c>
      <c r="B2895" s="413" t="s">
        <v>225</v>
      </c>
      <c r="C2895" s="412">
        <v>57.987000000000002</v>
      </c>
      <c r="D2895" s="412">
        <v>0</v>
      </c>
    </row>
    <row r="2896" spans="1:4" x14ac:dyDescent="0.2">
      <c r="A2896" s="413" t="s">
        <v>9773</v>
      </c>
      <c r="B2896" s="413" t="s">
        <v>225</v>
      </c>
      <c r="C2896" s="412">
        <v>51.374000000000002</v>
      </c>
      <c r="D2896" s="412">
        <v>0</v>
      </c>
    </row>
    <row r="2897" spans="1:4" x14ac:dyDescent="0.2">
      <c r="A2897" s="413" t="s">
        <v>9774</v>
      </c>
      <c r="B2897" s="413" t="s">
        <v>225</v>
      </c>
      <c r="C2897" s="412">
        <v>121.39</v>
      </c>
      <c r="D2897" s="412">
        <v>0</v>
      </c>
    </row>
    <row r="2898" spans="1:4" x14ac:dyDescent="0.2">
      <c r="A2898" s="413" t="s">
        <v>9775</v>
      </c>
      <c r="B2898" s="413" t="s">
        <v>225</v>
      </c>
      <c r="C2898" s="412">
        <v>55.692999999999998</v>
      </c>
      <c r="D2898" s="412">
        <v>0</v>
      </c>
    </row>
    <row r="2899" spans="1:4" x14ac:dyDescent="0.2">
      <c r="A2899" s="413" t="s">
        <v>9776</v>
      </c>
      <c r="B2899" s="413" t="s">
        <v>225</v>
      </c>
      <c r="C2899" s="412">
        <v>61.518999999999998</v>
      </c>
      <c r="D2899" s="412">
        <v>0</v>
      </c>
    </row>
    <row r="2900" spans="1:4" x14ac:dyDescent="0.2">
      <c r="A2900" s="413" t="s">
        <v>9777</v>
      </c>
      <c r="B2900" s="413" t="s">
        <v>225</v>
      </c>
      <c r="C2900" s="412">
        <v>57.645000000000003</v>
      </c>
      <c r="D2900" s="412">
        <v>0</v>
      </c>
    </row>
    <row r="2901" spans="1:4" x14ac:dyDescent="0.2">
      <c r="A2901" s="413" t="s">
        <v>9778</v>
      </c>
      <c r="B2901" s="413" t="s">
        <v>225</v>
      </c>
      <c r="C2901" s="412">
        <v>124.239</v>
      </c>
      <c r="D2901" s="412">
        <v>0</v>
      </c>
    </row>
    <row r="2902" spans="1:4" x14ac:dyDescent="0.2">
      <c r="A2902" s="413" t="s">
        <v>9779</v>
      </c>
      <c r="B2902" s="413" t="s">
        <v>225</v>
      </c>
      <c r="C2902" s="412">
        <v>55.857999999999997</v>
      </c>
      <c r="D2902" s="412">
        <v>0</v>
      </c>
    </row>
    <row r="2903" spans="1:4" x14ac:dyDescent="0.2">
      <c r="A2903" s="413" t="s">
        <v>9780</v>
      </c>
      <c r="B2903" s="413" t="s">
        <v>225</v>
      </c>
      <c r="C2903" s="412">
        <v>34.305999999999997</v>
      </c>
      <c r="D2903" s="412">
        <v>0</v>
      </c>
    </row>
    <row r="2904" spans="1:4" x14ac:dyDescent="0.2">
      <c r="A2904" s="413" t="s">
        <v>9781</v>
      </c>
      <c r="B2904" s="413" t="s">
        <v>225</v>
      </c>
      <c r="C2904" s="412">
        <v>87.772999999999996</v>
      </c>
      <c r="D2904" s="412">
        <v>0</v>
      </c>
    </row>
    <row r="2905" spans="1:4" x14ac:dyDescent="0.2">
      <c r="A2905" s="413" t="s">
        <v>9782</v>
      </c>
      <c r="B2905" s="413" t="s">
        <v>225</v>
      </c>
      <c r="C2905" s="412">
        <v>28.260999999999999</v>
      </c>
      <c r="D2905" s="412">
        <v>0</v>
      </c>
    </row>
    <row r="2906" spans="1:4" x14ac:dyDescent="0.2">
      <c r="A2906" s="413" t="s">
        <v>9783</v>
      </c>
      <c r="B2906" s="413" t="s">
        <v>223</v>
      </c>
      <c r="C2906" s="412">
        <v>2405.7840000000001</v>
      </c>
      <c r="D2906" s="412">
        <v>0</v>
      </c>
    </row>
    <row r="2907" spans="1:4" x14ac:dyDescent="0.2">
      <c r="A2907" s="413" t="s">
        <v>9784</v>
      </c>
      <c r="B2907" s="413" t="s">
        <v>225</v>
      </c>
      <c r="C2907" s="412">
        <v>69.588999999999999</v>
      </c>
      <c r="D2907" s="412">
        <v>0</v>
      </c>
    </row>
    <row r="2908" spans="1:4" x14ac:dyDescent="0.2">
      <c r="A2908" s="413" t="s">
        <v>9785</v>
      </c>
      <c r="B2908" s="413" t="s">
        <v>225</v>
      </c>
      <c r="C2908" s="412">
        <v>27.303999999999998</v>
      </c>
      <c r="D2908" s="412">
        <v>0</v>
      </c>
    </row>
    <row r="2909" spans="1:4" x14ac:dyDescent="0.2">
      <c r="A2909" s="413" t="s">
        <v>9786</v>
      </c>
      <c r="B2909" s="413" t="s">
        <v>223</v>
      </c>
      <c r="C2909" s="412">
        <v>130.755</v>
      </c>
      <c r="D2909" s="412">
        <v>0</v>
      </c>
    </row>
    <row r="2910" spans="1:4" x14ac:dyDescent="0.2">
      <c r="A2910" s="413" t="s">
        <v>9787</v>
      </c>
      <c r="B2910" s="413" t="s">
        <v>225</v>
      </c>
      <c r="C2910" s="412">
        <v>56.241999999999997</v>
      </c>
      <c r="D2910" s="412">
        <v>0</v>
      </c>
    </row>
    <row r="2911" spans="1:4" x14ac:dyDescent="0.2">
      <c r="A2911" s="413" t="s">
        <v>9788</v>
      </c>
      <c r="B2911" s="413" t="s">
        <v>225</v>
      </c>
      <c r="C2911" s="412">
        <v>37.343000000000004</v>
      </c>
      <c r="D2911" s="412">
        <v>0</v>
      </c>
    </row>
    <row r="2912" spans="1:4" x14ac:dyDescent="0.2">
      <c r="A2912" s="413" t="s">
        <v>9789</v>
      </c>
      <c r="B2912" s="413" t="s">
        <v>225</v>
      </c>
      <c r="C2912" s="412">
        <v>24.161999999999999</v>
      </c>
      <c r="D2912" s="412">
        <v>0</v>
      </c>
    </row>
    <row r="2913" spans="1:4" x14ac:dyDescent="0.2">
      <c r="A2913" s="413" t="s">
        <v>9790</v>
      </c>
      <c r="B2913" s="413" t="s">
        <v>223</v>
      </c>
      <c r="C2913" s="412">
        <v>326.83499999999998</v>
      </c>
      <c r="D2913" s="412">
        <v>0</v>
      </c>
    </row>
    <row r="2914" spans="1:4" x14ac:dyDescent="0.2">
      <c r="A2914" s="413" t="s">
        <v>9791</v>
      </c>
      <c r="B2914" s="413" t="s">
        <v>225</v>
      </c>
      <c r="C2914" s="412">
        <v>89.974999999999994</v>
      </c>
      <c r="D2914" s="412">
        <v>0</v>
      </c>
    </row>
    <row r="2915" spans="1:4" x14ac:dyDescent="0.2">
      <c r="A2915" s="413" t="s">
        <v>9792</v>
      </c>
      <c r="B2915" s="413" t="s">
        <v>225</v>
      </c>
      <c r="C2915" s="412">
        <v>30.457000000000001</v>
      </c>
      <c r="D2915" s="412">
        <v>0</v>
      </c>
    </row>
    <row r="2916" spans="1:4" x14ac:dyDescent="0.2">
      <c r="A2916" s="413" t="s">
        <v>9793</v>
      </c>
      <c r="B2916" s="413" t="s">
        <v>225</v>
      </c>
      <c r="C2916" s="412">
        <v>460.09300000000002</v>
      </c>
      <c r="D2916" s="412">
        <v>0</v>
      </c>
    </row>
    <row r="2917" spans="1:4" x14ac:dyDescent="0.2">
      <c r="A2917" s="413" t="s">
        <v>9794</v>
      </c>
      <c r="B2917" s="413" t="s">
        <v>225</v>
      </c>
      <c r="C2917" s="412">
        <v>17.957999999999998</v>
      </c>
      <c r="D2917" s="412">
        <v>0</v>
      </c>
    </row>
    <row r="2918" spans="1:4" x14ac:dyDescent="0.2">
      <c r="A2918" s="413" t="s">
        <v>9795</v>
      </c>
      <c r="B2918" s="413" t="s">
        <v>225</v>
      </c>
      <c r="C2918" s="412">
        <v>244.57300000000001</v>
      </c>
      <c r="D2918" s="412">
        <v>0</v>
      </c>
    </row>
    <row r="2919" spans="1:4" x14ac:dyDescent="0.2">
      <c r="A2919" s="413" t="s">
        <v>9796</v>
      </c>
      <c r="B2919" s="413" t="s">
        <v>225</v>
      </c>
      <c r="C2919" s="412">
        <v>23.613</v>
      </c>
      <c r="D2919" s="412">
        <v>0</v>
      </c>
    </row>
    <row r="2920" spans="1:4" x14ac:dyDescent="0.2">
      <c r="A2920" s="413" t="s">
        <v>9797</v>
      </c>
      <c r="B2920" s="413" t="s">
        <v>225</v>
      </c>
      <c r="C2920" s="412">
        <v>76.805000000000007</v>
      </c>
      <c r="D2920" s="412">
        <v>0</v>
      </c>
    </row>
    <row r="2921" spans="1:4" x14ac:dyDescent="0.2">
      <c r="A2921" s="413" t="s">
        <v>9798</v>
      </c>
      <c r="B2921" s="413" t="s">
        <v>223</v>
      </c>
      <c r="C2921" s="412">
        <v>422.053</v>
      </c>
      <c r="D2921" s="412">
        <v>0</v>
      </c>
    </row>
    <row r="2922" spans="1:4" x14ac:dyDescent="0.2">
      <c r="A2922" s="413" t="s">
        <v>9799</v>
      </c>
      <c r="B2922" s="413" t="s">
        <v>225</v>
      </c>
      <c r="C2922" s="412">
        <v>187.83099999999999</v>
      </c>
      <c r="D2922" s="412">
        <v>0</v>
      </c>
    </row>
    <row r="2923" spans="1:4" x14ac:dyDescent="0.2">
      <c r="A2923" s="413" t="s">
        <v>9800</v>
      </c>
      <c r="B2923" s="413" t="s">
        <v>225</v>
      </c>
      <c r="C2923" s="412">
        <v>30.933</v>
      </c>
      <c r="D2923" s="412">
        <v>0</v>
      </c>
    </row>
    <row r="2924" spans="1:4" x14ac:dyDescent="0.2">
      <c r="A2924" s="413" t="s">
        <v>9801</v>
      </c>
      <c r="B2924" s="413" t="s">
        <v>225</v>
      </c>
      <c r="C2924" s="412">
        <v>32.835999999999999</v>
      </c>
      <c r="D2924" s="412">
        <v>0</v>
      </c>
    </row>
    <row r="2925" spans="1:4" x14ac:dyDescent="0.2">
      <c r="A2925" s="413" t="s">
        <v>9802</v>
      </c>
      <c r="B2925" s="413" t="s">
        <v>225</v>
      </c>
      <c r="C2925" s="412">
        <v>16.146999999999998</v>
      </c>
      <c r="D2925" s="412">
        <v>0</v>
      </c>
    </row>
    <row r="2926" spans="1:4" x14ac:dyDescent="0.2">
      <c r="A2926" s="413" t="s">
        <v>9803</v>
      </c>
      <c r="B2926" s="413" t="s">
        <v>225</v>
      </c>
      <c r="C2926" s="412">
        <v>62.853999999999999</v>
      </c>
      <c r="D2926" s="412">
        <v>0</v>
      </c>
    </row>
    <row r="2927" spans="1:4" x14ac:dyDescent="0.2">
      <c r="A2927" s="413" t="s">
        <v>9804</v>
      </c>
      <c r="B2927" s="413" t="s">
        <v>225</v>
      </c>
      <c r="C2927" s="412">
        <v>348.697</v>
      </c>
      <c r="D2927" s="412">
        <v>0</v>
      </c>
    </row>
    <row r="2928" spans="1:4" x14ac:dyDescent="0.2">
      <c r="A2928" s="413" t="s">
        <v>9805</v>
      </c>
      <c r="B2928" s="413" t="s">
        <v>225</v>
      </c>
      <c r="C2928" s="412">
        <v>202.43799999999999</v>
      </c>
      <c r="D2928" s="412">
        <v>0</v>
      </c>
    </row>
    <row r="2929" spans="1:4" x14ac:dyDescent="0.2">
      <c r="A2929" s="413" t="s">
        <v>9806</v>
      </c>
      <c r="B2929" s="413" t="s">
        <v>225</v>
      </c>
      <c r="C2929" s="412">
        <v>64.635999999999996</v>
      </c>
      <c r="D2929" s="412">
        <v>0</v>
      </c>
    </row>
    <row r="2930" spans="1:4" x14ac:dyDescent="0.2">
      <c r="A2930" s="413" t="s">
        <v>9807</v>
      </c>
      <c r="B2930" s="413" t="s">
        <v>225</v>
      </c>
      <c r="C2930" s="412">
        <v>39.460999999999999</v>
      </c>
      <c r="D2930" s="412">
        <v>0</v>
      </c>
    </row>
    <row r="2931" spans="1:4" x14ac:dyDescent="0.2">
      <c r="A2931" s="413" t="s">
        <v>9808</v>
      </c>
      <c r="B2931" s="413" t="s">
        <v>225</v>
      </c>
      <c r="C2931" s="412">
        <v>42.133000000000003</v>
      </c>
      <c r="D2931" s="412">
        <v>0</v>
      </c>
    </row>
    <row r="2932" spans="1:4" x14ac:dyDescent="0.2">
      <c r="A2932" s="413" t="s">
        <v>9809</v>
      </c>
      <c r="B2932" s="413" t="s">
        <v>225</v>
      </c>
      <c r="C2932" s="412">
        <v>328.79</v>
      </c>
      <c r="D2932" s="412">
        <v>0</v>
      </c>
    </row>
    <row r="2933" spans="1:4" x14ac:dyDescent="0.2">
      <c r="A2933" s="413" t="s">
        <v>9810</v>
      </c>
      <c r="B2933" s="413" t="s">
        <v>225</v>
      </c>
      <c r="C2933" s="412">
        <v>342.32299999999998</v>
      </c>
      <c r="D2933" s="412">
        <v>0</v>
      </c>
    </row>
    <row r="2934" spans="1:4" x14ac:dyDescent="0.2">
      <c r="A2934" s="413" t="s">
        <v>9811</v>
      </c>
      <c r="B2934" s="413" t="s">
        <v>225</v>
      </c>
      <c r="C2934" s="412">
        <v>32.713999999999999</v>
      </c>
      <c r="D2934" s="412">
        <v>0</v>
      </c>
    </row>
    <row r="2935" spans="1:4" x14ac:dyDescent="0.2">
      <c r="A2935" s="413" t="s">
        <v>9812</v>
      </c>
      <c r="B2935" s="413" t="s">
        <v>225</v>
      </c>
      <c r="C2935" s="412">
        <v>50.27</v>
      </c>
      <c r="D2935" s="412">
        <v>0</v>
      </c>
    </row>
    <row r="2936" spans="1:4" x14ac:dyDescent="0.2">
      <c r="A2936" s="413" t="s">
        <v>9813</v>
      </c>
      <c r="B2936" s="413" t="s">
        <v>225</v>
      </c>
      <c r="C2936" s="412">
        <v>27.23</v>
      </c>
      <c r="D2936" s="412">
        <v>0</v>
      </c>
    </row>
    <row r="2937" spans="1:4" x14ac:dyDescent="0.2">
      <c r="A2937" s="413" t="s">
        <v>9814</v>
      </c>
      <c r="B2937" s="413" t="s">
        <v>225</v>
      </c>
      <c r="C2937" s="412">
        <v>10.516</v>
      </c>
      <c r="D2937" s="412">
        <v>0</v>
      </c>
    </row>
    <row r="2938" spans="1:4" x14ac:dyDescent="0.2">
      <c r="A2938" s="413" t="s">
        <v>9815</v>
      </c>
      <c r="B2938" s="413" t="s">
        <v>225</v>
      </c>
      <c r="C2938" s="412">
        <v>64.183999999999997</v>
      </c>
      <c r="D2938" s="412">
        <v>0</v>
      </c>
    </row>
    <row r="2939" spans="1:4" x14ac:dyDescent="0.2">
      <c r="A2939" s="413" t="s">
        <v>9816</v>
      </c>
      <c r="B2939" s="413" t="s">
        <v>225</v>
      </c>
      <c r="C2939" s="412">
        <v>386.74</v>
      </c>
      <c r="D2939" s="412">
        <v>0</v>
      </c>
    </row>
    <row r="2940" spans="1:4" x14ac:dyDescent="0.2">
      <c r="A2940" s="413" t="s">
        <v>9817</v>
      </c>
      <c r="B2940" s="413" t="s">
        <v>225</v>
      </c>
      <c r="C2940" s="412">
        <v>53.551000000000002</v>
      </c>
      <c r="D2940" s="412">
        <v>0</v>
      </c>
    </row>
    <row r="2941" spans="1:4" x14ac:dyDescent="0.2">
      <c r="A2941" s="413" t="s">
        <v>9818</v>
      </c>
      <c r="B2941" s="413" t="s">
        <v>225</v>
      </c>
      <c r="C2941" s="412">
        <v>58.176000000000002</v>
      </c>
      <c r="D2941" s="412">
        <v>0</v>
      </c>
    </row>
    <row r="2942" spans="1:4" x14ac:dyDescent="0.2">
      <c r="A2942" s="413" t="s">
        <v>9819</v>
      </c>
      <c r="B2942" s="413" t="s">
        <v>225</v>
      </c>
      <c r="C2942" s="412">
        <v>321.77499999999998</v>
      </c>
      <c r="D2942" s="412">
        <v>0</v>
      </c>
    </row>
    <row r="2943" spans="1:4" x14ac:dyDescent="0.2">
      <c r="A2943" s="413" t="s">
        <v>9820</v>
      </c>
      <c r="B2943" s="413" t="s">
        <v>225</v>
      </c>
      <c r="C2943" s="412">
        <v>31.635000000000002</v>
      </c>
      <c r="D2943" s="412">
        <v>0</v>
      </c>
    </row>
    <row r="2944" spans="1:4" x14ac:dyDescent="0.2">
      <c r="A2944" s="413" t="s">
        <v>9821</v>
      </c>
      <c r="B2944" s="413" t="s">
        <v>225</v>
      </c>
      <c r="C2944" s="412">
        <v>31.94</v>
      </c>
      <c r="D2944" s="412">
        <v>0</v>
      </c>
    </row>
    <row r="2945" spans="1:4" x14ac:dyDescent="0.2">
      <c r="A2945" s="413" t="s">
        <v>9822</v>
      </c>
      <c r="B2945" s="413" t="s">
        <v>225</v>
      </c>
      <c r="C2945" s="412">
        <v>32.902999999999999</v>
      </c>
      <c r="D2945" s="412">
        <v>0</v>
      </c>
    </row>
    <row r="2946" spans="1:4" x14ac:dyDescent="0.2">
      <c r="A2946" s="413" t="s">
        <v>9823</v>
      </c>
      <c r="B2946" s="413" t="s">
        <v>223</v>
      </c>
      <c r="C2946" s="412">
        <v>1137.2439999999999</v>
      </c>
      <c r="D2946" s="412">
        <v>0</v>
      </c>
    </row>
    <row r="2947" spans="1:4" x14ac:dyDescent="0.2">
      <c r="A2947" s="413" t="s">
        <v>9824</v>
      </c>
      <c r="B2947" s="413" t="s">
        <v>225</v>
      </c>
      <c r="C2947" s="412">
        <v>65.227000000000004</v>
      </c>
      <c r="D2947" s="412">
        <v>0</v>
      </c>
    </row>
    <row r="2948" spans="1:4" x14ac:dyDescent="0.2">
      <c r="A2948" s="413" t="s">
        <v>9825</v>
      </c>
      <c r="B2948" s="413" t="s">
        <v>225</v>
      </c>
      <c r="C2948" s="412">
        <v>17.140999999999998</v>
      </c>
      <c r="D2948" s="412">
        <v>0</v>
      </c>
    </row>
    <row r="2949" spans="1:4" x14ac:dyDescent="0.2">
      <c r="A2949" s="413" t="s">
        <v>9826</v>
      </c>
      <c r="B2949" s="413" t="s">
        <v>225</v>
      </c>
      <c r="C2949" s="412">
        <v>68.075999999999993</v>
      </c>
      <c r="D2949" s="412">
        <v>0</v>
      </c>
    </row>
    <row r="2950" spans="1:4" x14ac:dyDescent="0.2">
      <c r="A2950" s="413" t="s">
        <v>9827</v>
      </c>
      <c r="B2950" s="413" t="s">
        <v>223</v>
      </c>
      <c r="C2950" s="412">
        <v>408.22399999999999</v>
      </c>
      <c r="D2950" s="412">
        <v>0</v>
      </c>
    </row>
    <row r="2951" spans="1:4" x14ac:dyDescent="0.2">
      <c r="A2951" s="413" t="s">
        <v>9828</v>
      </c>
      <c r="B2951" s="413" t="s">
        <v>225</v>
      </c>
      <c r="C2951" s="412">
        <v>343.90899999999999</v>
      </c>
      <c r="D2951" s="412">
        <v>0</v>
      </c>
    </row>
    <row r="2952" spans="1:4" x14ac:dyDescent="0.2">
      <c r="A2952" s="413" t="s">
        <v>9829</v>
      </c>
      <c r="B2952" s="413" t="s">
        <v>225</v>
      </c>
      <c r="C2952" s="412">
        <v>119.691</v>
      </c>
      <c r="D2952" s="412">
        <v>0</v>
      </c>
    </row>
    <row r="2953" spans="1:4" x14ac:dyDescent="0.2">
      <c r="A2953" s="413" t="s">
        <v>9830</v>
      </c>
      <c r="B2953" s="413" t="s">
        <v>225</v>
      </c>
      <c r="C2953" s="412">
        <v>56.462000000000003</v>
      </c>
      <c r="D2953" s="412">
        <v>0</v>
      </c>
    </row>
    <row r="2954" spans="1:4" x14ac:dyDescent="0.2">
      <c r="A2954" s="413" t="s">
        <v>9831</v>
      </c>
      <c r="B2954" s="413" t="s">
        <v>225</v>
      </c>
      <c r="C2954" s="412">
        <v>24.693000000000001</v>
      </c>
      <c r="D2954" s="412">
        <v>0</v>
      </c>
    </row>
    <row r="2955" spans="1:4" x14ac:dyDescent="0.2">
      <c r="A2955" s="413" t="s">
        <v>9832</v>
      </c>
      <c r="B2955" s="413" t="s">
        <v>225</v>
      </c>
      <c r="C2955" s="412">
        <v>37.802</v>
      </c>
      <c r="D2955" s="412">
        <v>0</v>
      </c>
    </row>
    <row r="2956" spans="1:4" x14ac:dyDescent="0.2">
      <c r="A2956" s="413" t="s">
        <v>9833</v>
      </c>
      <c r="B2956" s="413" t="s">
        <v>225</v>
      </c>
      <c r="C2956" s="412">
        <v>32.116999999999997</v>
      </c>
      <c r="D2956" s="412">
        <v>0</v>
      </c>
    </row>
    <row r="2957" spans="1:4" x14ac:dyDescent="0.2">
      <c r="A2957" s="413" t="s">
        <v>9834</v>
      </c>
      <c r="B2957" s="413" t="s">
        <v>223</v>
      </c>
      <c r="C2957" s="412">
        <v>75.319999999999993</v>
      </c>
      <c r="D2957" s="412">
        <v>0</v>
      </c>
    </row>
    <row r="2958" spans="1:4" x14ac:dyDescent="0.2">
      <c r="A2958" s="413" t="s">
        <v>9835</v>
      </c>
      <c r="B2958" s="413" t="s">
        <v>223</v>
      </c>
      <c r="C2958" s="412">
        <v>55.881</v>
      </c>
      <c r="D2958" s="412">
        <v>0</v>
      </c>
    </row>
    <row r="2959" spans="1:4" x14ac:dyDescent="0.2">
      <c r="A2959" s="413" t="s">
        <v>9836</v>
      </c>
      <c r="B2959" s="413" t="s">
        <v>225</v>
      </c>
      <c r="C2959" s="412">
        <v>18.135000000000002</v>
      </c>
      <c r="D2959" s="412">
        <v>0</v>
      </c>
    </row>
    <row r="2960" spans="1:4" x14ac:dyDescent="0.2">
      <c r="A2960" s="413" t="s">
        <v>9837</v>
      </c>
      <c r="B2960" s="413" t="s">
        <v>225</v>
      </c>
      <c r="C2960" s="412">
        <v>51.637</v>
      </c>
      <c r="D2960" s="412">
        <v>0</v>
      </c>
    </row>
    <row r="2961" spans="1:4" x14ac:dyDescent="0.2">
      <c r="A2961" s="413" t="s">
        <v>9838</v>
      </c>
      <c r="B2961" s="413" t="s">
        <v>225</v>
      </c>
      <c r="C2961" s="412">
        <v>34.215000000000003</v>
      </c>
      <c r="D2961" s="412">
        <v>0</v>
      </c>
    </row>
    <row r="2962" spans="1:4" x14ac:dyDescent="0.2">
      <c r="A2962" s="413" t="s">
        <v>9839</v>
      </c>
      <c r="B2962" s="413" t="s">
        <v>225</v>
      </c>
      <c r="C2962" s="412">
        <v>25.059000000000001</v>
      </c>
      <c r="D2962" s="412">
        <v>0</v>
      </c>
    </row>
    <row r="2963" spans="1:4" x14ac:dyDescent="0.2">
      <c r="A2963" s="413" t="s">
        <v>9840</v>
      </c>
      <c r="B2963" s="413" t="s">
        <v>225</v>
      </c>
      <c r="C2963" s="412">
        <v>2715.88</v>
      </c>
      <c r="D2963" s="412">
        <v>0</v>
      </c>
    </row>
    <row r="2964" spans="1:4" x14ac:dyDescent="0.2">
      <c r="A2964" s="413" t="s">
        <v>9841</v>
      </c>
      <c r="B2964" s="413" t="s">
        <v>225</v>
      </c>
      <c r="C2964" s="412">
        <v>319.02999999999997</v>
      </c>
      <c r="D2964" s="412">
        <v>0</v>
      </c>
    </row>
    <row r="2965" spans="1:4" x14ac:dyDescent="0.2">
      <c r="A2965" s="413" t="s">
        <v>9842</v>
      </c>
      <c r="B2965" s="413" t="s">
        <v>225</v>
      </c>
      <c r="C2965" s="412">
        <v>3199.1350000000002</v>
      </c>
      <c r="D2965" s="412">
        <v>0</v>
      </c>
    </row>
    <row r="2966" spans="1:4" x14ac:dyDescent="0.2">
      <c r="A2966" s="413" t="s">
        <v>9843</v>
      </c>
      <c r="B2966" s="413" t="s">
        <v>225</v>
      </c>
      <c r="C2966" s="412">
        <v>130.90600000000001</v>
      </c>
      <c r="D2966" s="412">
        <v>0</v>
      </c>
    </row>
    <row r="2967" spans="1:4" x14ac:dyDescent="0.2">
      <c r="A2967" s="413" t="s">
        <v>9844</v>
      </c>
      <c r="B2967" s="413" t="s">
        <v>225</v>
      </c>
      <c r="C2967" s="412">
        <v>54.125</v>
      </c>
      <c r="D2967" s="412">
        <v>0</v>
      </c>
    </row>
    <row r="2968" spans="1:4" x14ac:dyDescent="0.2">
      <c r="A2968" s="413" t="s">
        <v>9845</v>
      </c>
      <c r="B2968" s="413" t="s">
        <v>225</v>
      </c>
      <c r="C2968" s="412">
        <v>36.868000000000002</v>
      </c>
      <c r="D2968" s="412">
        <v>0</v>
      </c>
    </row>
    <row r="2969" spans="1:4" x14ac:dyDescent="0.2">
      <c r="A2969" s="413" t="s">
        <v>9846</v>
      </c>
      <c r="B2969" s="413" t="s">
        <v>225</v>
      </c>
      <c r="C2969" s="412">
        <v>20.172999999999998</v>
      </c>
      <c r="D2969" s="412">
        <v>0</v>
      </c>
    </row>
    <row r="2970" spans="1:4" x14ac:dyDescent="0.2">
      <c r="A2970" s="413" t="s">
        <v>9847</v>
      </c>
      <c r="B2970" s="413" t="s">
        <v>225</v>
      </c>
      <c r="C2970" s="412">
        <v>186.29400000000001</v>
      </c>
      <c r="D2970" s="412">
        <v>0</v>
      </c>
    </row>
    <row r="2971" spans="1:4" x14ac:dyDescent="0.2">
      <c r="A2971" s="413" t="s">
        <v>9848</v>
      </c>
      <c r="B2971" s="413" t="s">
        <v>225</v>
      </c>
      <c r="C2971" s="412">
        <v>233.124</v>
      </c>
      <c r="D2971" s="412">
        <v>0</v>
      </c>
    </row>
    <row r="2972" spans="1:4" x14ac:dyDescent="0.2">
      <c r="A2972" s="413" t="s">
        <v>9849</v>
      </c>
      <c r="B2972" s="413" t="s">
        <v>225</v>
      </c>
      <c r="C2972" s="412">
        <v>50.514000000000003</v>
      </c>
      <c r="D2972" s="412">
        <v>0</v>
      </c>
    </row>
    <row r="2973" spans="1:4" x14ac:dyDescent="0.2">
      <c r="A2973" s="413" t="s">
        <v>9850</v>
      </c>
      <c r="B2973" s="413" t="s">
        <v>225</v>
      </c>
      <c r="C2973" s="412">
        <v>55.503999999999998</v>
      </c>
      <c r="D2973" s="412">
        <v>0</v>
      </c>
    </row>
    <row r="2974" spans="1:4" x14ac:dyDescent="0.2">
      <c r="A2974" s="413" t="s">
        <v>9851</v>
      </c>
      <c r="B2974" s="413" t="s">
        <v>225</v>
      </c>
      <c r="C2974" s="412">
        <v>44.396000000000001</v>
      </c>
      <c r="D2974" s="412">
        <v>0</v>
      </c>
    </row>
    <row r="2975" spans="1:4" x14ac:dyDescent="0.2">
      <c r="A2975" s="413" t="s">
        <v>9852</v>
      </c>
      <c r="B2975" s="413" t="s">
        <v>225</v>
      </c>
      <c r="C2975" s="412">
        <v>163.053</v>
      </c>
      <c r="D2975" s="412">
        <v>0</v>
      </c>
    </row>
    <row r="2976" spans="1:4" x14ac:dyDescent="0.2">
      <c r="A2976" s="413" t="s">
        <v>9853</v>
      </c>
      <c r="B2976" s="413" t="s">
        <v>225</v>
      </c>
      <c r="C2976" s="412">
        <v>38.415999999999997</v>
      </c>
      <c r="D2976" s="412">
        <v>0</v>
      </c>
    </row>
    <row r="2977" spans="1:4" x14ac:dyDescent="0.2">
      <c r="A2977" s="413" t="s">
        <v>9854</v>
      </c>
      <c r="B2977" s="413" t="s">
        <v>225</v>
      </c>
      <c r="C2977" s="412">
        <v>78.463999999999999</v>
      </c>
      <c r="D2977" s="412">
        <v>0</v>
      </c>
    </row>
    <row r="2978" spans="1:4" x14ac:dyDescent="0.2">
      <c r="A2978" s="413" t="s">
        <v>9855</v>
      </c>
      <c r="B2978" s="413" t="s">
        <v>225</v>
      </c>
      <c r="C2978" s="412">
        <v>53.588999999999999</v>
      </c>
      <c r="D2978" s="412">
        <v>0</v>
      </c>
    </row>
    <row r="2979" spans="1:4" x14ac:dyDescent="0.2">
      <c r="A2979" s="413" t="s">
        <v>9856</v>
      </c>
      <c r="B2979" s="413" t="s">
        <v>225</v>
      </c>
      <c r="C2979" s="412">
        <v>210.97499999999999</v>
      </c>
      <c r="D2979" s="412">
        <v>0</v>
      </c>
    </row>
    <row r="2980" spans="1:4" x14ac:dyDescent="0.2">
      <c r="A2980" s="413" t="s">
        <v>9857</v>
      </c>
      <c r="B2980" s="413" t="s">
        <v>225</v>
      </c>
      <c r="C2980" s="412">
        <v>80.757999999999996</v>
      </c>
      <c r="D2980" s="412">
        <v>0</v>
      </c>
    </row>
    <row r="2981" spans="1:4" x14ac:dyDescent="0.2">
      <c r="A2981" s="413" t="s">
        <v>9858</v>
      </c>
      <c r="B2981" s="413" t="s">
        <v>225</v>
      </c>
      <c r="C2981" s="412">
        <v>162.85900000000001</v>
      </c>
      <c r="D2981" s="412">
        <v>0</v>
      </c>
    </row>
    <row r="2982" spans="1:4" x14ac:dyDescent="0.2">
      <c r="A2982" s="413" t="s">
        <v>9859</v>
      </c>
      <c r="B2982" s="413" t="s">
        <v>225</v>
      </c>
      <c r="C2982" s="412">
        <v>290.80500000000001</v>
      </c>
      <c r="D2982" s="412">
        <v>0</v>
      </c>
    </row>
    <row r="2983" spans="1:4" x14ac:dyDescent="0.2">
      <c r="A2983" s="413" t="s">
        <v>9860</v>
      </c>
      <c r="B2983" s="413" t="s">
        <v>223</v>
      </c>
      <c r="C2983" s="412">
        <v>112.378</v>
      </c>
      <c r="D2983" s="412">
        <v>0</v>
      </c>
    </row>
    <row r="2984" spans="1:4" x14ac:dyDescent="0.2">
      <c r="A2984" s="413" t="s">
        <v>9861</v>
      </c>
      <c r="B2984" s="413" t="s">
        <v>225</v>
      </c>
      <c r="C2984" s="412">
        <v>43.981000000000002</v>
      </c>
      <c r="D2984" s="412">
        <v>0</v>
      </c>
    </row>
    <row r="2985" spans="1:4" x14ac:dyDescent="0.2">
      <c r="A2985" s="413" t="s">
        <v>9862</v>
      </c>
      <c r="B2985" s="413" t="s">
        <v>225</v>
      </c>
      <c r="C2985" s="412">
        <v>449.12200000000001</v>
      </c>
      <c r="D2985" s="412">
        <v>0</v>
      </c>
    </row>
    <row r="2986" spans="1:4" x14ac:dyDescent="0.2">
      <c r="A2986" s="413" t="s">
        <v>9863</v>
      </c>
      <c r="B2986" s="413" t="s">
        <v>225</v>
      </c>
      <c r="C2986" s="412">
        <v>240.20599999999999</v>
      </c>
      <c r="D2986" s="412">
        <v>0</v>
      </c>
    </row>
    <row r="2987" spans="1:4" x14ac:dyDescent="0.2">
      <c r="A2987" s="413" t="s">
        <v>9864</v>
      </c>
      <c r="B2987" s="413" t="s">
        <v>225</v>
      </c>
      <c r="C2987" s="412">
        <v>1.9390000000000001</v>
      </c>
      <c r="D2987" s="412">
        <v>0</v>
      </c>
    </row>
    <row r="2988" spans="1:4" x14ac:dyDescent="0.2">
      <c r="A2988" s="413" t="s">
        <v>9865</v>
      </c>
      <c r="B2988" s="413" t="s">
        <v>225</v>
      </c>
      <c r="C2988" s="412">
        <v>91.409000000000006</v>
      </c>
      <c r="D2988" s="412">
        <v>0</v>
      </c>
    </row>
    <row r="2989" spans="1:4" x14ac:dyDescent="0.2">
      <c r="A2989" s="413" t="s">
        <v>9866</v>
      </c>
      <c r="B2989" s="413" t="s">
        <v>225</v>
      </c>
      <c r="C2989" s="412">
        <v>43.133000000000003</v>
      </c>
      <c r="D2989" s="412">
        <v>0</v>
      </c>
    </row>
    <row r="2990" spans="1:4" x14ac:dyDescent="0.2">
      <c r="A2990" s="413" t="s">
        <v>9867</v>
      </c>
      <c r="B2990" s="413" t="s">
        <v>225</v>
      </c>
      <c r="C2990" s="412">
        <v>19.824999999999999</v>
      </c>
      <c r="D2990" s="412">
        <v>0</v>
      </c>
    </row>
    <row r="2991" spans="1:4" x14ac:dyDescent="0.2">
      <c r="A2991" s="413" t="s">
        <v>9868</v>
      </c>
      <c r="B2991" s="413" t="s">
        <v>225</v>
      </c>
      <c r="C2991" s="412">
        <v>98.289000000000001</v>
      </c>
      <c r="D2991" s="412">
        <v>0</v>
      </c>
    </row>
    <row r="2992" spans="1:4" x14ac:dyDescent="0.2">
      <c r="A2992" s="413" t="s">
        <v>9869</v>
      </c>
      <c r="B2992" s="413" t="s">
        <v>225</v>
      </c>
      <c r="C2992" s="412">
        <v>54.484999999999999</v>
      </c>
      <c r="D2992" s="412">
        <v>0</v>
      </c>
    </row>
    <row r="2993" spans="1:4" x14ac:dyDescent="0.2">
      <c r="A2993" s="413" t="s">
        <v>9870</v>
      </c>
      <c r="B2993" s="413" t="s">
        <v>225</v>
      </c>
      <c r="C2993" s="412">
        <v>69.491</v>
      </c>
      <c r="D2993" s="412">
        <v>0</v>
      </c>
    </row>
    <row r="2994" spans="1:4" x14ac:dyDescent="0.2">
      <c r="A2994" s="413" t="s">
        <v>9871</v>
      </c>
      <c r="B2994" s="413" t="s">
        <v>225</v>
      </c>
      <c r="C2994" s="412">
        <v>16.751000000000001</v>
      </c>
      <c r="D2994" s="412">
        <v>0</v>
      </c>
    </row>
    <row r="2995" spans="1:4" x14ac:dyDescent="0.2">
      <c r="A2995" s="413" t="s">
        <v>9872</v>
      </c>
      <c r="B2995" s="413" t="s">
        <v>225</v>
      </c>
      <c r="C2995" s="412">
        <v>32.036999999999999</v>
      </c>
      <c r="D2995" s="412">
        <v>0</v>
      </c>
    </row>
    <row r="2996" spans="1:4" x14ac:dyDescent="0.2">
      <c r="A2996" s="413" t="s">
        <v>9873</v>
      </c>
      <c r="B2996" s="413" t="s">
        <v>225</v>
      </c>
      <c r="C2996" s="412">
        <v>102.193</v>
      </c>
      <c r="D2996" s="412">
        <v>0</v>
      </c>
    </row>
    <row r="2997" spans="1:4" x14ac:dyDescent="0.2">
      <c r="A2997" s="413" t="s">
        <v>9874</v>
      </c>
      <c r="B2997" s="413" t="s">
        <v>225</v>
      </c>
      <c r="C2997" s="412">
        <v>35.526000000000003</v>
      </c>
      <c r="D2997" s="412">
        <v>0</v>
      </c>
    </row>
    <row r="2998" spans="1:4" x14ac:dyDescent="0.2">
      <c r="A2998" s="413" t="s">
        <v>9875</v>
      </c>
      <c r="B2998" s="413" t="s">
        <v>225</v>
      </c>
      <c r="C2998" s="412">
        <v>73.120999999999995</v>
      </c>
      <c r="D2998" s="412">
        <v>0</v>
      </c>
    </row>
    <row r="2999" spans="1:4" x14ac:dyDescent="0.2">
      <c r="A2999" s="413" t="s">
        <v>9876</v>
      </c>
      <c r="B2999" s="413" t="s">
        <v>225</v>
      </c>
      <c r="C2999" s="412">
        <v>63.44</v>
      </c>
      <c r="D2999" s="412">
        <v>0</v>
      </c>
    </row>
    <row r="3000" spans="1:4" x14ac:dyDescent="0.2">
      <c r="A3000" s="413" t="s">
        <v>9877</v>
      </c>
      <c r="B3000" s="413" t="s">
        <v>225</v>
      </c>
      <c r="C3000" s="412">
        <v>88.370999999999995</v>
      </c>
      <c r="D3000" s="412">
        <v>0</v>
      </c>
    </row>
    <row r="3001" spans="1:4" x14ac:dyDescent="0.2">
      <c r="A3001" s="413" t="s">
        <v>9878</v>
      </c>
      <c r="B3001" s="413" t="s">
        <v>225</v>
      </c>
      <c r="C3001" s="412">
        <v>54.033999999999999</v>
      </c>
      <c r="D3001" s="412">
        <v>0</v>
      </c>
    </row>
    <row r="3002" spans="1:4" x14ac:dyDescent="0.2">
      <c r="A3002" s="413" t="s">
        <v>9879</v>
      </c>
      <c r="B3002" s="413" t="s">
        <v>225</v>
      </c>
      <c r="C3002" s="412">
        <v>58.859000000000002</v>
      </c>
      <c r="D3002" s="412">
        <v>0</v>
      </c>
    </row>
    <row r="3003" spans="1:4" x14ac:dyDescent="0.2">
      <c r="A3003" s="413" t="s">
        <v>9880</v>
      </c>
      <c r="B3003" s="413" t="s">
        <v>225</v>
      </c>
      <c r="C3003" s="412">
        <v>79.525999999999996</v>
      </c>
      <c r="D3003" s="412">
        <v>0</v>
      </c>
    </row>
    <row r="3004" spans="1:4" x14ac:dyDescent="0.2">
      <c r="A3004" s="413" t="s">
        <v>9881</v>
      </c>
      <c r="B3004" s="413" t="s">
        <v>225</v>
      </c>
      <c r="C3004" s="412">
        <v>36.57</v>
      </c>
      <c r="D3004" s="412">
        <v>0</v>
      </c>
    </row>
    <row r="3005" spans="1:4" x14ac:dyDescent="0.2">
      <c r="A3005" s="413" t="s">
        <v>9882</v>
      </c>
      <c r="B3005" s="413" t="s">
        <v>225</v>
      </c>
      <c r="C3005" s="412">
        <v>53.777999999999999</v>
      </c>
      <c r="D3005" s="412">
        <v>0</v>
      </c>
    </row>
    <row r="3006" spans="1:4" x14ac:dyDescent="0.2">
      <c r="A3006" s="413" t="s">
        <v>9883</v>
      </c>
      <c r="B3006" s="413" t="s">
        <v>225</v>
      </c>
      <c r="C3006" s="412">
        <v>27.346</v>
      </c>
      <c r="D3006" s="412">
        <v>0</v>
      </c>
    </row>
    <row r="3007" spans="1:4" x14ac:dyDescent="0.2">
      <c r="A3007" s="413" t="s">
        <v>9884</v>
      </c>
      <c r="B3007" s="413" t="s">
        <v>225</v>
      </c>
      <c r="C3007" s="412">
        <v>46.073</v>
      </c>
      <c r="D3007" s="412">
        <v>0</v>
      </c>
    </row>
    <row r="3008" spans="1:4" x14ac:dyDescent="0.2">
      <c r="A3008" s="413" t="s">
        <v>9885</v>
      </c>
      <c r="B3008" s="413" t="s">
        <v>225</v>
      </c>
      <c r="C3008" s="412">
        <v>27.504999999999999</v>
      </c>
      <c r="D3008" s="412">
        <v>0</v>
      </c>
    </row>
    <row r="3009" spans="1:4" x14ac:dyDescent="0.2">
      <c r="A3009" s="413" t="s">
        <v>9886</v>
      </c>
      <c r="B3009" s="413" t="s">
        <v>225</v>
      </c>
      <c r="C3009" s="412">
        <v>31.073</v>
      </c>
      <c r="D3009" s="412">
        <v>0</v>
      </c>
    </row>
    <row r="3010" spans="1:4" x14ac:dyDescent="0.2">
      <c r="A3010" s="413" t="s">
        <v>9887</v>
      </c>
      <c r="B3010" s="413" t="s">
        <v>225</v>
      </c>
      <c r="C3010" s="412">
        <v>31.847999999999999</v>
      </c>
      <c r="D3010" s="412">
        <v>0</v>
      </c>
    </row>
    <row r="3011" spans="1:4" x14ac:dyDescent="0.2">
      <c r="A3011" s="413" t="s">
        <v>9888</v>
      </c>
      <c r="B3011" s="413" t="s">
        <v>225</v>
      </c>
      <c r="C3011" s="412">
        <v>222.45500000000001</v>
      </c>
      <c r="D3011" s="412">
        <v>0</v>
      </c>
    </row>
    <row r="3012" spans="1:4" x14ac:dyDescent="0.2">
      <c r="A3012" s="413" t="s">
        <v>9889</v>
      </c>
      <c r="B3012" s="413" t="s">
        <v>225</v>
      </c>
      <c r="C3012" s="412">
        <v>224.01</v>
      </c>
      <c r="D3012" s="412">
        <v>0</v>
      </c>
    </row>
    <row r="3013" spans="1:4" x14ac:dyDescent="0.2">
      <c r="A3013" s="413" t="s">
        <v>9890</v>
      </c>
      <c r="B3013" s="413" t="s">
        <v>225</v>
      </c>
      <c r="C3013" s="412">
        <v>16.664999999999999</v>
      </c>
      <c r="D3013" s="412">
        <v>0</v>
      </c>
    </row>
    <row r="3014" spans="1:4" x14ac:dyDescent="0.2">
      <c r="A3014" s="413" t="s">
        <v>9891</v>
      </c>
      <c r="B3014" s="413" t="s">
        <v>225</v>
      </c>
      <c r="C3014" s="412">
        <v>46.311</v>
      </c>
      <c r="D3014" s="412">
        <v>0</v>
      </c>
    </row>
    <row r="3015" spans="1:4" x14ac:dyDescent="0.2">
      <c r="A3015" s="413" t="s">
        <v>9892</v>
      </c>
      <c r="B3015" s="413" t="s">
        <v>225</v>
      </c>
      <c r="C3015" s="412">
        <v>70.98</v>
      </c>
      <c r="D3015" s="412">
        <v>0</v>
      </c>
    </row>
    <row r="3016" spans="1:4" x14ac:dyDescent="0.2">
      <c r="A3016" s="413" t="s">
        <v>9893</v>
      </c>
      <c r="B3016" s="413" t="s">
        <v>225</v>
      </c>
      <c r="C3016" s="412">
        <v>193.297</v>
      </c>
      <c r="D3016" s="412">
        <v>0</v>
      </c>
    </row>
    <row r="3017" spans="1:4" x14ac:dyDescent="0.2">
      <c r="A3017" s="413" t="s">
        <v>9894</v>
      </c>
      <c r="B3017" s="413" t="s">
        <v>225</v>
      </c>
      <c r="C3017" s="412">
        <v>39.820999999999998</v>
      </c>
      <c r="D3017" s="412">
        <v>0</v>
      </c>
    </row>
    <row r="3018" spans="1:4" x14ac:dyDescent="0.2">
      <c r="A3018" s="413" t="s">
        <v>9895</v>
      </c>
      <c r="B3018" s="413" t="s">
        <v>225</v>
      </c>
      <c r="C3018" s="412">
        <v>76.653000000000006</v>
      </c>
      <c r="D3018" s="412">
        <v>0</v>
      </c>
    </row>
    <row r="3019" spans="1:4" x14ac:dyDescent="0.2">
      <c r="A3019" s="413" t="s">
        <v>9896</v>
      </c>
      <c r="B3019" s="413" t="s">
        <v>225</v>
      </c>
      <c r="C3019" s="412">
        <v>291.27499999999998</v>
      </c>
      <c r="D3019" s="412">
        <v>0</v>
      </c>
    </row>
    <row r="3020" spans="1:4" x14ac:dyDescent="0.2">
      <c r="A3020" s="413" t="s">
        <v>9897</v>
      </c>
      <c r="B3020" s="413" t="s">
        <v>225</v>
      </c>
      <c r="C3020" s="412">
        <v>297.16800000000001</v>
      </c>
      <c r="D3020" s="412">
        <v>0</v>
      </c>
    </row>
    <row r="3021" spans="1:4" x14ac:dyDescent="0.2">
      <c r="A3021" s="413" t="s">
        <v>9898</v>
      </c>
      <c r="B3021" s="413" t="s">
        <v>225</v>
      </c>
      <c r="C3021" s="412">
        <v>2052.14</v>
      </c>
      <c r="D3021" s="412">
        <v>0</v>
      </c>
    </row>
    <row r="3022" spans="1:4" x14ac:dyDescent="0.2">
      <c r="A3022" s="413" t="s">
        <v>9899</v>
      </c>
      <c r="B3022" s="413" t="s">
        <v>225</v>
      </c>
      <c r="C3022" s="412">
        <v>376.88900000000001</v>
      </c>
      <c r="D3022" s="412">
        <v>0</v>
      </c>
    </row>
    <row r="3023" spans="1:4" x14ac:dyDescent="0.2">
      <c r="A3023" s="413" t="s">
        <v>9900</v>
      </c>
      <c r="B3023" s="413" t="s">
        <v>225</v>
      </c>
      <c r="C3023" s="412">
        <v>41.345999999999997</v>
      </c>
      <c r="D3023" s="412">
        <v>0</v>
      </c>
    </row>
    <row r="3024" spans="1:4" x14ac:dyDescent="0.2">
      <c r="A3024" s="413" t="s">
        <v>9901</v>
      </c>
      <c r="B3024" s="413" t="s">
        <v>225</v>
      </c>
      <c r="C3024" s="412">
        <v>32.951999999999998</v>
      </c>
      <c r="D3024" s="412">
        <v>0</v>
      </c>
    </row>
    <row r="3025" spans="1:4" x14ac:dyDescent="0.2">
      <c r="A3025" s="413" t="s">
        <v>9902</v>
      </c>
      <c r="B3025" s="413" t="s">
        <v>225</v>
      </c>
      <c r="C3025" s="412">
        <v>65.891999999999996</v>
      </c>
      <c r="D3025" s="412">
        <v>0</v>
      </c>
    </row>
    <row r="3026" spans="1:4" x14ac:dyDescent="0.2">
      <c r="A3026" s="413" t="s">
        <v>9903</v>
      </c>
      <c r="B3026" s="413" t="s">
        <v>225</v>
      </c>
      <c r="C3026" s="412">
        <v>24.37</v>
      </c>
      <c r="D3026" s="412">
        <v>0</v>
      </c>
    </row>
    <row r="3027" spans="1:4" x14ac:dyDescent="0.2">
      <c r="A3027" s="413" t="s">
        <v>9904</v>
      </c>
      <c r="B3027" s="413" t="s">
        <v>225</v>
      </c>
      <c r="C3027" s="412">
        <v>399.38900000000001</v>
      </c>
      <c r="D3027" s="412">
        <v>0</v>
      </c>
    </row>
    <row r="3028" spans="1:4" x14ac:dyDescent="0.2">
      <c r="A3028" s="413" t="s">
        <v>9905</v>
      </c>
      <c r="B3028" s="413" t="s">
        <v>225</v>
      </c>
      <c r="C3028" s="412">
        <v>55.186999999999998</v>
      </c>
      <c r="D3028" s="412">
        <v>0</v>
      </c>
    </row>
    <row r="3029" spans="1:4" x14ac:dyDescent="0.2">
      <c r="A3029" s="413" t="s">
        <v>9906</v>
      </c>
      <c r="B3029" s="413" t="s">
        <v>225</v>
      </c>
      <c r="C3029" s="412">
        <v>42.7</v>
      </c>
      <c r="D3029" s="412">
        <v>0</v>
      </c>
    </row>
    <row r="3030" spans="1:4" x14ac:dyDescent="0.2">
      <c r="A3030" s="413" t="s">
        <v>9907</v>
      </c>
      <c r="B3030" s="413" t="s">
        <v>225</v>
      </c>
      <c r="C3030" s="412">
        <v>40.765999999999998</v>
      </c>
      <c r="D3030" s="412">
        <v>0</v>
      </c>
    </row>
    <row r="3031" spans="1:4" x14ac:dyDescent="0.2">
      <c r="A3031" s="413" t="s">
        <v>9908</v>
      </c>
      <c r="B3031" s="413" t="s">
        <v>225</v>
      </c>
      <c r="C3031" s="412">
        <v>179.68199999999999</v>
      </c>
      <c r="D3031" s="412">
        <v>0</v>
      </c>
    </row>
    <row r="3032" spans="1:4" x14ac:dyDescent="0.2">
      <c r="A3032" s="413" t="s">
        <v>9909</v>
      </c>
      <c r="B3032" s="413" t="s">
        <v>225</v>
      </c>
      <c r="C3032" s="412">
        <v>107.006</v>
      </c>
      <c r="D3032" s="412">
        <v>0</v>
      </c>
    </row>
    <row r="3033" spans="1:4" x14ac:dyDescent="0.2">
      <c r="A3033" s="413" t="s">
        <v>9910</v>
      </c>
      <c r="B3033" s="413" t="s">
        <v>225</v>
      </c>
      <c r="C3033" s="412">
        <v>35.746000000000002</v>
      </c>
      <c r="D3033" s="412">
        <v>0</v>
      </c>
    </row>
    <row r="3034" spans="1:4" x14ac:dyDescent="0.2">
      <c r="A3034" s="413" t="s">
        <v>9911</v>
      </c>
      <c r="B3034" s="413" t="s">
        <v>225</v>
      </c>
      <c r="C3034" s="412">
        <v>43.597000000000001</v>
      </c>
      <c r="D3034" s="412">
        <v>0</v>
      </c>
    </row>
    <row r="3035" spans="1:4" x14ac:dyDescent="0.2">
      <c r="A3035" s="413" t="s">
        <v>9912</v>
      </c>
      <c r="B3035" s="413" t="s">
        <v>225</v>
      </c>
      <c r="C3035" s="412">
        <v>180.71899999999999</v>
      </c>
      <c r="D3035" s="412">
        <v>0</v>
      </c>
    </row>
    <row r="3036" spans="1:4" x14ac:dyDescent="0.2">
      <c r="A3036" s="413" t="s">
        <v>9913</v>
      </c>
      <c r="B3036" s="413" t="s">
        <v>225</v>
      </c>
      <c r="C3036" s="412">
        <v>30.731999999999999</v>
      </c>
      <c r="D3036" s="412">
        <v>0</v>
      </c>
    </row>
    <row r="3037" spans="1:4" x14ac:dyDescent="0.2">
      <c r="A3037" s="413" t="s">
        <v>9914</v>
      </c>
      <c r="B3037" s="413" t="s">
        <v>225</v>
      </c>
      <c r="C3037" s="412">
        <v>171.57499999999999</v>
      </c>
      <c r="D3037" s="412">
        <v>0</v>
      </c>
    </row>
    <row r="3038" spans="1:4" x14ac:dyDescent="0.2">
      <c r="A3038" s="413" t="s">
        <v>9915</v>
      </c>
      <c r="B3038" s="413" t="s">
        <v>225</v>
      </c>
      <c r="C3038" s="412">
        <v>55.448999999999998</v>
      </c>
      <c r="D3038" s="412">
        <v>0</v>
      </c>
    </row>
    <row r="3039" spans="1:4" x14ac:dyDescent="0.2">
      <c r="A3039" s="413" t="s">
        <v>9916</v>
      </c>
      <c r="B3039" s="413" t="s">
        <v>225</v>
      </c>
      <c r="C3039" s="412">
        <v>47.323999999999998</v>
      </c>
      <c r="D3039" s="412">
        <v>0</v>
      </c>
    </row>
    <row r="3040" spans="1:4" x14ac:dyDescent="0.2">
      <c r="A3040" s="413" t="s">
        <v>9917</v>
      </c>
      <c r="B3040" s="413" t="s">
        <v>225</v>
      </c>
      <c r="C3040" s="412">
        <v>100.857</v>
      </c>
      <c r="D3040" s="412">
        <v>0</v>
      </c>
    </row>
    <row r="3041" spans="1:4" x14ac:dyDescent="0.2">
      <c r="A3041" s="413" t="s">
        <v>9918</v>
      </c>
      <c r="B3041" s="413" t="s">
        <v>225</v>
      </c>
      <c r="C3041" s="412">
        <v>39.545999999999999</v>
      </c>
      <c r="D3041" s="412">
        <v>0</v>
      </c>
    </row>
    <row r="3042" spans="1:4" x14ac:dyDescent="0.2">
      <c r="A3042" s="413" t="s">
        <v>9919</v>
      </c>
      <c r="B3042" s="413" t="s">
        <v>225</v>
      </c>
      <c r="C3042" s="412">
        <v>26.37</v>
      </c>
      <c r="D3042" s="412">
        <v>0</v>
      </c>
    </row>
    <row r="3043" spans="1:4" x14ac:dyDescent="0.2">
      <c r="A3043" s="413" t="s">
        <v>9920</v>
      </c>
      <c r="B3043" s="413" t="s">
        <v>225</v>
      </c>
      <c r="C3043" s="412">
        <v>58.676000000000002</v>
      </c>
      <c r="D3043" s="412">
        <v>0</v>
      </c>
    </row>
    <row r="3044" spans="1:4" x14ac:dyDescent="0.2">
      <c r="A3044" s="413" t="s">
        <v>9921</v>
      </c>
      <c r="B3044" s="413" t="s">
        <v>225</v>
      </c>
      <c r="C3044" s="412">
        <v>37.289000000000001</v>
      </c>
      <c r="D3044" s="412">
        <v>0</v>
      </c>
    </row>
    <row r="3045" spans="1:4" x14ac:dyDescent="0.2">
      <c r="A3045" s="413" t="s">
        <v>9922</v>
      </c>
      <c r="B3045" s="413" t="s">
        <v>225</v>
      </c>
      <c r="C3045" s="412">
        <v>38.686</v>
      </c>
      <c r="D3045" s="412">
        <v>0</v>
      </c>
    </row>
    <row r="3046" spans="1:4" x14ac:dyDescent="0.2">
      <c r="A3046" s="413" t="s">
        <v>9923</v>
      </c>
      <c r="B3046" s="413" t="s">
        <v>225</v>
      </c>
      <c r="C3046" s="412">
        <v>34.098999999999997</v>
      </c>
      <c r="D3046" s="412">
        <v>0</v>
      </c>
    </row>
    <row r="3047" spans="1:4" x14ac:dyDescent="0.2">
      <c r="A3047" s="413" t="s">
        <v>9924</v>
      </c>
      <c r="B3047" s="413" t="s">
        <v>225</v>
      </c>
      <c r="C3047" s="412">
        <v>42.529000000000003</v>
      </c>
      <c r="D3047" s="412">
        <v>0</v>
      </c>
    </row>
    <row r="3048" spans="1:4" x14ac:dyDescent="0.2">
      <c r="A3048" s="413" t="s">
        <v>9925</v>
      </c>
      <c r="B3048" s="413" t="s">
        <v>225</v>
      </c>
      <c r="C3048" s="412">
        <v>25.529</v>
      </c>
      <c r="D3048" s="412">
        <v>0</v>
      </c>
    </row>
    <row r="3049" spans="1:4" x14ac:dyDescent="0.2">
      <c r="A3049" s="413" t="s">
        <v>9926</v>
      </c>
      <c r="B3049" s="413" t="s">
        <v>225</v>
      </c>
      <c r="C3049" s="412">
        <v>47.11</v>
      </c>
      <c r="D3049" s="412">
        <v>0</v>
      </c>
    </row>
    <row r="3050" spans="1:4" x14ac:dyDescent="0.2">
      <c r="A3050" s="413" t="s">
        <v>9927</v>
      </c>
      <c r="B3050" s="413" t="s">
        <v>225</v>
      </c>
      <c r="C3050" s="412">
        <v>49.555999999999997</v>
      </c>
      <c r="D3050" s="412">
        <v>0</v>
      </c>
    </row>
    <row r="3051" spans="1:4" x14ac:dyDescent="0.2">
      <c r="A3051" s="413" t="s">
        <v>9928</v>
      </c>
      <c r="B3051" s="413" t="s">
        <v>225</v>
      </c>
      <c r="C3051" s="412">
        <v>67.167000000000002</v>
      </c>
      <c r="D3051" s="412">
        <v>0</v>
      </c>
    </row>
    <row r="3052" spans="1:4" x14ac:dyDescent="0.2">
      <c r="A3052" s="413" t="s">
        <v>9929</v>
      </c>
      <c r="B3052" s="413" t="s">
        <v>225</v>
      </c>
      <c r="C3052" s="412">
        <v>43.81</v>
      </c>
      <c r="D3052" s="412">
        <v>0</v>
      </c>
    </row>
    <row r="3053" spans="1:4" x14ac:dyDescent="0.2">
      <c r="A3053" s="413" t="s">
        <v>9930</v>
      </c>
      <c r="B3053" s="413" t="s">
        <v>225</v>
      </c>
      <c r="C3053" s="412">
        <v>0</v>
      </c>
      <c r="D3053" s="412">
        <v>0</v>
      </c>
    </row>
    <row r="3054" spans="1:4" x14ac:dyDescent="0.2">
      <c r="A3054" s="413" t="s">
        <v>9931</v>
      </c>
      <c r="B3054" s="413" t="s">
        <v>225</v>
      </c>
      <c r="C3054" s="412">
        <v>18.983000000000001</v>
      </c>
      <c r="D3054" s="412">
        <v>0</v>
      </c>
    </row>
    <row r="3055" spans="1:4" x14ac:dyDescent="0.2">
      <c r="A3055" s="413" t="s">
        <v>9932</v>
      </c>
      <c r="B3055" s="413" t="s">
        <v>225</v>
      </c>
      <c r="C3055" s="412">
        <v>60.792999999999999</v>
      </c>
      <c r="D3055" s="412">
        <v>0</v>
      </c>
    </row>
    <row r="3056" spans="1:4" x14ac:dyDescent="0.2">
      <c r="A3056" s="413" t="s">
        <v>9933</v>
      </c>
      <c r="B3056" s="413" t="s">
        <v>225</v>
      </c>
      <c r="C3056" s="412">
        <v>85.004000000000005</v>
      </c>
      <c r="D3056" s="412">
        <v>0</v>
      </c>
    </row>
    <row r="3057" spans="1:4" x14ac:dyDescent="0.2">
      <c r="A3057" s="413" t="s">
        <v>9934</v>
      </c>
      <c r="B3057" s="413" t="s">
        <v>225</v>
      </c>
      <c r="C3057" s="412">
        <v>56.241999999999997</v>
      </c>
      <c r="D3057" s="412">
        <v>0</v>
      </c>
    </row>
    <row r="3058" spans="1:4" x14ac:dyDescent="0.2">
      <c r="A3058" s="413" t="s">
        <v>9935</v>
      </c>
      <c r="B3058" s="413" t="s">
        <v>225</v>
      </c>
      <c r="C3058" s="412">
        <v>239.73</v>
      </c>
      <c r="D3058" s="412">
        <v>0</v>
      </c>
    </row>
    <row r="3059" spans="1:4" x14ac:dyDescent="0.2">
      <c r="A3059" s="413" t="s">
        <v>9936</v>
      </c>
      <c r="B3059" s="413" t="s">
        <v>225</v>
      </c>
      <c r="C3059" s="412">
        <v>54.695999999999998</v>
      </c>
      <c r="D3059" s="412">
        <v>0</v>
      </c>
    </row>
    <row r="3060" spans="1:4" x14ac:dyDescent="0.2">
      <c r="A3060" s="413" t="s">
        <v>9937</v>
      </c>
      <c r="B3060" s="413" t="s">
        <v>225</v>
      </c>
      <c r="C3060" s="412">
        <v>65.423000000000002</v>
      </c>
      <c r="D3060" s="412">
        <v>0</v>
      </c>
    </row>
    <row r="3061" spans="1:4" x14ac:dyDescent="0.2">
      <c r="A3061" s="413" t="s">
        <v>9938</v>
      </c>
      <c r="B3061" s="413" t="s">
        <v>225</v>
      </c>
      <c r="C3061" s="412">
        <v>71.468000000000004</v>
      </c>
      <c r="D3061" s="412">
        <v>0</v>
      </c>
    </row>
    <row r="3062" spans="1:4" x14ac:dyDescent="0.2">
      <c r="A3062" s="413" t="s">
        <v>9939</v>
      </c>
      <c r="B3062" s="413" t="s">
        <v>225</v>
      </c>
      <c r="C3062" s="412">
        <v>70.802999999999997</v>
      </c>
      <c r="D3062" s="412">
        <v>0</v>
      </c>
    </row>
    <row r="3063" spans="1:4" x14ac:dyDescent="0.2">
      <c r="A3063" s="413" t="s">
        <v>9940</v>
      </c>
      <c r="B3063" s="413" t="s">
        <v>225</v>
      </c>
      <c r="C3063" s="412">
        <v>34.965000000000003</v>
      </c>
      <c r="D3063" s="412">
        <v>0</v>
      </c>
    </row>
    <row r="3064" spans="1:4" x14ac:dyDescent="0.2">
      <c r="A3064" s="413" t="s">
        <v>9941</v>
      </c>
      <c r="B3064" s="413" t="s">
        <v>225</v>
      </c>
      <c r="C3064" s="412">
        <v>36.075000000000003</v>
      </c>
      <c r="D3064" s="412">
        <v>0</v>
      </c>
    </row>
    <row r="3065" spans="1:4" x14ac:dyDescent="0.2">
      <c r="A3065" s="413" t="s">
        <v>9942</v>
      </c>
      <c r="B3065" s="413" t="s">
        <v>225</v>
      </c>
      <c r="C3065" s="412">
        <v>65.415999999999997</v>
      </c>
      <c r="D3065" s="412">
        <v>0</v>
      </c>
    </row>
    <row r="3066" spans="1:4" x14ac:dyDescent="0.2">
      <c r="A3066" s="413" t="s">
        <v>9943</v>
      </c>
      <c r="B3066" s="413" t="s">
        <v>225</v>
      </c>
      <c r="C3066" s="412">
        <v>23.661999999999999</v>
      </c>
      <c r="D3066" s="412">
        <v>0</v>
      </c>
    </row>
    <row r="3067" spans="1:4" x14ac:dyDescent="0.2">
      <c r="A3067" s="413" t="s">
        <v>9944</v>
      </c>
      <c r="B3067" s="413" t="s">
        <v>225</v>
      </c>
      <c r="C3067" s="412">
        <v>37.738999999999997</v>
      </c>
      <c r="D3067" s="412">
        <v>0</v>
      </c>
    </row>
    <row r="3068" spans="1:4" x14ac:dyDescent="0.2">
      <c r="A3068" s="413" t="s">
        <v>9945</v>
      </c>
      <c r="B3068" s="413" t="s">
        <v>225</v>
      </c>
      <c r="C3068" s="412">
        <v>52.85</v>
      </c>
      <c r="D3068" s="412">
        <v>0</v>
      </c>
    </row>
    <row r="3069" spans="1:4" x14ac:dyDescent="0.2">
      <c r="A3069" s="413" t="s">
        <v>9946</v>
      </c>
      <c r="B3069" s="413" t="s">
        <v>225</v>
      </c>
      <c r="C3069" s="412">
        <v>29.353000000000002</v>
      </c>
      <c r="D3069" s="412">
        <v>0</v>
      </c>
    </row>
    <row r="3070" spans="1:4" x14ac:dyDescent="0.2">
      <c r="A3070" s="413" t="s">
        <v>9947</v>
      </c>
      <c r="B3070" s="413" t="s">
        <v>225</v>
      </c>
      <c r="C3070" s="412">
        <v>90.048000000000002</v>
      </c>
      <c r="D3070" s="412">
        <v>0</v>
      </c>
    </row>
    <row r="3071" spans="1:4" x14ac:dyDescent="0.2">
      <c r="A3071" s="413" t="s">
        <v>9948</v>
      </c>
      <c r="B3071" s="413" t="s">
        <v>225</v>
      </c>
      <c r="C3071" s="412">
        <v>59.811</v>
      </c>
      <c r="D3071" s="412">
        <v>0</v>
      </c>
    </row>
    <row r="3072" spans="1:4" x14ac:dyDescent="0.2">
      <c r="A3072" s="413" t="s">
        <v>9949</v>
      </c>
      <c r="B3072" s="413" t="s">
        <v>225</v>
      </c>
      <c r="C3072" s="412">
        <v>46.183</v>
      </c>
      <c r="D3072" s="412">
        <v>0</v>
      </c>
    </row>
    <row r="3073" spans="1:4" x14ac:dyDescent="0.2">
      <c r="A3073" s="413" t="s">
        <v>9950</v>
      </c>
      <c r="B3073" s="413" t="s">
        <v>225</v>
      </c>
      <c r="C3073" s="412">
        <v>65.337000000000003</v>
      </c>
      <c r="D3073" s="412">
        <v>0</v>
      </c>
    </row>
    <row r="3074" spans="1:4" x14ac:dyDescent="0.2">
      <c r="A3074" s="413" t="s">
        <v>9951</v>
      </c>
      <c r="B3074" s="413" t="s">
        <v>225</v>
      </c>
      <c r="C3074" s="412">
        <v>110.605</v>
      </c>
      <c r="D3074" s="412">
        <v>0</v>
      </c>
    </row>
    <row r="3075" spans="1:4" x14ac:dyDescent="0.2">
      <c r="A3075" s="413" t="s">
        <v>9952</v>
      </c>
      <c r="B3075" s="413" t="s">
        <v>225</v>
      </c>
      <c r="C3075" s="412">
        <v>132.779</v>
      </c>
      <c r="D3075" s="412">
        <v>0</v>
      </c>
    </row>
    <row r="3076" spans="1:4" x14ac:dyDescent="0.2">
      <c r="A3076" s="413" t="s">
        <v>9953</v>
      </c>
      <c r="B3076" s="413" t="s">
        <v>225</v>
      </c>
      <c r="C3076" s="412">
        <v>52.106000000000002</v>
      </c>
      <c r="D3076" s="412">
        <v>0</v>
      </c>
    </row>
    <row r="3077" spans="1:4" x14ac:dyDescent="0.2">
      <c r="A3077" s="413" t="s">
        <v>9954</v>
      </c>
      <c r="B3077" s="413" t="s">
        <v>223</v>
      </c>
      <c r="C3077" s="412">
        <v>73.091999999999999</v>
      </c>
      <c r="D3077" s="412">
        <v>0</v>
      </c>
    </row>
    <row r="3078" spans="1:4" x14ac:dyDescent="0.2">
      <c r="A3078" s="413" t="s">
        <v>9955</v>
      </c>
      <c r="B3078" s="413" t="s">
        <v>225</v>
      </c>
      <c r="C3078" s="412">
        <v>40.424999999999997</v>
      </c>
      <c r="D3078" s="412">
        <v>0</v>
      </c>
    </row>
    <row r="3079" spans="1:4" x14ac:dyDescent="0.2">
      <c r="A3079" s="413" t="s">
        <v>9956</v>
      </c>
      <c r="B3079" s="413" t="s">
        <v>225</v>
      </c>
      <c r="C3079" s="412">
        <v>89.786000000000001</v>
      </c>
      <c r="D3079" s="412">
        <v>0</v>
      </c>
    </row>
    <row r="3080" spans="1:4" x14ac:dyDescent="0.2">
      <c r="A3080" s="413" t="s">
        <v>9957</v>
      </c>
      <c r="B3080" s="413" t="s">
        <v>225</v>
      </c>
      <c r="C3080" s="412">
        <v>36.667000000000002</v>
      </c>
      <c r="D3080" s="412">
        <v>0</v>
      </c>
    </row>
    <row r="3081" spans="1:4" x14ac:dyDescent="0.2">
      <c r="A3081" s="413" t="s">
        <v>9958</v>
      </c>
      <c r="B3081" s="413" t="s">
        <v>225</v>
      </c>
      <c r="C3081" s="412">
        <v>45.244</v>
      </c>
      <c r="D3081" s="412">
        <v>0</v>
      </c>
    </row>
    <row r="3082" spans="1:4" x14ac:dyDescent="0.2">
      <c r="A3082" s="413" t="s">
        <v>9959</v>
      </c>
      <c r="B3082" s="413" t="s">
        <v>225</v>
      </c>
      <c r="C3082" s="412">
        <v>166.59100000000001</v>
      </c>
      <c r="D3082" s="412">
        <v>0</v>
      </c>
    </row>
    <row r="3083" spans="1:4" x14ac:dyDescent="0.2">
      <c r="A3083" s="413" t="s">
        <v>9960</v>
      </c>
      <c r="B3083" s="413" t="s">
        <v>223</v>
      </c>
      <c r="C3083" s="412">
        <v>2431.7829999999999</v>
      </c>
      <c r="D3083" s="412">
        <v>0</v>
      </c>
    </row>
    <row r="3084" spans="1:4" x14ac:dyDescent="0.2">
      <c r="A3084" s="413" t="s">
        <v>9961</v>
      </c>
      <c r="B3084" s="413" t="s">
        <v>225</v>
      </c>
      <c r="C3084" s="412">
        <v>58.81</v>
      </c>
      <c r="D3084" s="412">
        <v>0</v>
      </c>
    </row>
    <row r="3085" spans="1:4" x14ac:dyDescent="0.2">
      <c r="A3085" s="413" t="s">
        <v>9962</v>
      </c>
      <c r="B3085" s="413" t="s">
        <v>225</v>
      </c>
      <c r="C3085" s="412">
        <v>158.28299999999999</v>
      </c>
      <c r="D3085" s="412">
        <v>0</v>
      </c>
    </row>
    <row r="3086" spans="1:4" x14ac:dyDescent="0.2">
      <c r="A3086" s="413" t="s">
        <v>9963</v>
      </c>
      <c r="B3086" s="413" t="s">
        <v>225</v>
      </c>
      <c r="C3086" s="412">
        <v>42.511000000000003</v>
      </c>
      <c r="D3086" s="412">
        <v>0</v>
      </c>
    </row>
    <row r="3087" spans="1:4" x14ac:dyDescent="0.2">
      <c r="A3087" s="413" t="s">
        <v>9964</v>
      </c>
      <c r="B3087" s="413" t="s">
        <v>225</v>
      </c>
      <c r="C3087" s="412">
        <v>0</v>
      </c>
      <c r="D3087" s="412">
        <v>0</v>
      </c>
    </row>
    <row r="3088" spans="1:4" x14ac:dyDescent="0.2">
      <c r="A3088" s="413" t="s">
        <v>9965</v>
      </c>
      <c r="B3088" s="413" t="s">
        <v>225</v>
      </c>
      <c r="C3088" s="412">
        <v>42.304000000000002</v>
      </c>
      <c r="D3088" s="412">
        <v>0</v>
      </c>
    </row>
    <row r="3089" spans="1:4" x14ac:dyDescent="0.2">
      <c r="A3089" s="413" t="s">
        <v>9966</v>
      </c>
      <c r="B3089" s="413" t="s">
        <v>225</v>
      </c>
      <c r="C3089" s="412">
        <v>14.832000000000001</v>
      </c>
      <c r="D3089" s="412">
        <v>0</v>
      </c>
    </row>
    <row r="3090" spans="1:4" x14ac:dyDescent="0.2">
      <c r="A3090" s="413" t="s">
        <v>9967</v>
      </c>
      <c r="B3090" s="413" t="s">
        <v>225</v>
      </c>
      <c r="C3090" s="412">
        <v>31.427</v>
      </c>
      <c r="D3090" s="412">
        <v>0</v>
      </c>
    </row>
    <row r="3091" spans="1:4" x14ac:dyDescent="0.2">
      <c r="A3091" s="413" t="s">
        <v>9968</v>
      </c>
      <c r="B3091" s="413" t="s">
        <v>225</v>
      </c>
      <c r="C3091" s="412">
        <v>176.55099999999999</v>
      </c>
      <c r="D3091" s="412">
        <v>0</v>
      </c>
    </row>
    <row r="3092" spans="1:4" x14ac:dyDescent="0.2">
      <c r="A3092" s="413" t="s">
        <v>9969</v>
      </c>
      <c r="B3092" s="413" t="s">
        <v>225</v>
      </c>
      <c r="C3092" s="412">
        <v>17.489999999999998</v>
      </c>
      <c r="D3092" s="412">
        <v>0</v>
      </c>
    </row>
    <row r="3093" spans="1:4" x14ac:dyDescent="0.2">
      <c r="A3093" s="413" t="s">
        <v>9970</v>
      </c>
      <c r="B3093" s="413" t="s">
        <v>225</v>
      </c>
      <c r="C3093" s="412">
        <v>40.216999999999999</v>
      </c>
      <c r="D3093" s="412">
        <v>0</v>
      </c>
    </row>
    <row r="3094" spans="1:4" x14ac:dyDescent="0.2">
      <c r="A3094" s="413" t="s">
        <v>9971</v>
      </c>
      <c r="B3094" s="413" t="s">
        <v>225</v>
      </c>
      <c r="C3094" s="412">
        <v>313.30200000000002</v>
      </c>
      <c r="D3094" s="412">
        <v>0</v>
      </c>
    </row>
    <row r="3095" spans="1:4" x14ac:dyDescent="0.2">
      <c r="A3095" s="413" t="s">
        <v>9972</v>
      </c>
      <c r="B3095" s="413" t="s">
        <v>225</v>
      </c>
      <c r="C3095" s="412">
        <v>24.876000000000001</v>
      </c>
      <c r="D3095" s="412">
        <v>0</v>
      </c>
    </row>
    <row r="3096" spans="1:4" x14ac:dyDescent="0.2">
      <c r="A3096" s="413" t="s">
        <v>9973</v>
      </c>
      <c r="B3096" s="413" t="s">
        <v>225</v>
      </c>
      <c r="C3096" s="412">
        <v>40.954999999999998</v>
      </c>
      <c r="D3096" s="412">
        <v>0</v>
      </c>
    </row>
    <row r="3097" spans="1:4" x14ac:dyDescent="0.2">
      <c r="A3097" s="413" t="s">
        <v>9974</v>
      </c>
      <c r="B3097" s="413" t="s">
        <v>225</v>
      </c>
      <c r="C3097" s="412">
        <v>37.799999999999997</v>
      </c>
      <c r="D3097" s="412">
        <v>0</v>
      </c>
    </row>
    <row r="3098" spans="1:4" x14ac:dyDescent="0.2">
      <c r="A3098" s="413" t="s">
        <v>9975</v>
      </c>
      <c r="B3098" s="413" t="s">
        <v>225</v>
      </c>
      <c r="C3098" s="412">
        <v>30.652999999999999</v>
      </c>
      <c r="D3098" s="412">
        <v>0</v>
      </c>
    </row>
    <row r="3099" spans="1:4" x14ac:dyDescent="0.2">
      <c r="A3099" s="413" t="s">
        <v>9976</v>
      </c>
      <c r="B3099" s="413" t="s">
        <v>225</v>
      </c>
      <c r="C3099" s="412">
        <v>70.614000000000004</v>
      </c>
      <c r="D3099" s="412">
        <v>0</v>
      </c>
    </row>
    <row r="3100" spans="1:4" x14ac:dyDescent="0.2">
      <c r="A3100" s="413" t="s">
        <v>9977</v>
      </c>
      <c r="B3100" s="413" t="s">
        <v>225</v>
      </c>
      <c r="C3100" s="412">
        <v>44.994</v>
      </c>
      <c r="D3100" s="412">
        <v>0</v>
      </c>
    </row>
    <row r="3101" spans="1:4" x14ac:dyDescent="0.2">
      <c r="A3101" s="413" t="s">
        <v>9978</v>
      </c>
      <c r="B3101" s="413" t="s">
        <v>225</v>
      </c>
      <c r="C3101" s="412">
        <v>51.264000000000003</v>
      </c>
      <c r="D3101" s="412">
        <v>0</v>
      </c>
    </row>
    <row r="3102" spans="1:4" x14ac:dyDescent="0.2">
      <c r="A3102" s="413" t="s">
        <v>9979</v>
      </c>
      <c r="B3102" s="413" t="s">
        <v>225</v>
      </c>
      <c r="C3102" s="412">
        <v>16.457999999999998</v>
      </c>
      <c r="D3102" s="412">
        <v>0</v>
      </c>
    </row>
    <row r="3103" spans="1:4" x14ac:dyDescent="0.2">
      <c r="A3103" s="413" t="s">
        <v>9980</v>
      </c>
      <c r="B3103" s="413" t="s">
        <v>225</v>
      </c>
      <c r="C3103" s="412">
        <v>158.00800000000001</v>
      </c>
      <c r="D3103" s="412">
        <v>0</v>
      </c>
    </row>
    <row r="3104" spans="1:4" x14ac:dyDescent="0.2">
      <c r="A3104" s="413" t="s">
        <v>9981</v>
      </c>
      <c r="B3104" s="413" t="s">
        <v>225</v>
      </c>
      <c r="C3104" s="412">
        <v>3996.1819999999998</v>
      </c>
      <c r="D3104" s="412">
        <v>0</v>
      </c>
    </row>
    <row r="3105" spans="1:4" x14ac:dyDescent="0.2">
      <c r="A3105" s="413" t="s">
        <v>9982</v>
      </c>
      <c r="B3105" s="413" t="s">
        <v>225</v>
      </c>
      <c r="C3105" s="412">
        <v>39.527999999999999</v>
      </c>
      <c r="D3105" s="412">
        <v>0</v>
      </c>
    </row>
    <row r="3106" spans="1:4" x14ac:dyDescent="0.2">
      <c r="A3106" s="413" t="s">
        <v>9983</v>
      </c>
      <c r="B3106" s="413" t="s">
        <v>223</v>
      </c>
      <c r="C3106" s="412">
        <v>166.86500000000001</v>
      </c>
      <c r="D3106" s="412">
        <v>0</v>
      </c>
    </row>
    <row r="3107" spans="1:4" x14ac:dyDescent="0.2">
      <c r="A3107" s="413" t="s">
        <v>9984</v>
      </c>
      <c r="B3107" s="413" t="s">
        <v>225</v>
      </c>
      <c r="C3107" s="412">
        <v>45.756</v>
      </c>
      <c r="D3107" s="412">
        <v>0</v>
      </c>
    </row>
    <row r="3108" spans="1:4" x14ac:dyDescent="0.2">
      <c r="A3108" s="413" t="s">
        <v>9985</v>
      </c>
      <c r="B3108" s="413" t="s">
        <v>225</v>
      </c>
      <c r="C3108" s="412">
        <v>43.231000000000002</v>
      </c>
      <c r="D3108" s="412">
        <v>0</v>
      </c>
    </row>
    <row r="3109" spans="1:4" x14ac:dyDescent="0.2">
      <c r="A3109" s="413" t="s">
        <v>9986</v>
      </c>
      <c r="B3109" s="413" t="s">
        <v>225</v>
      </c>
      <c r="C3109" s="412">
        <v>91.805000000000007</v>
      </c>
      <c r="D3109" s="412">
        <v>0</v>
      </c>
    </row>
    <row r="3110" spans="1:4" x14ac:dyDescent="0.2">
      <c r="A3110" s="413" t="s">
        <v>9987</v>
      </c>
      <c r="B3110" s="413" t="s">
        <v>225</v>
      </c>
      <c r="C3110" s="412">
        <v>25.864000000000001</v>
      </c>
      <c r="D3110" s="412">
        <v>0</v>
      </c>
    </row>
    <row r="3111" spans="1:4" x14ac:dyDescent="0.2">
      <c r="A3111" s="413" t="s">
        <v>9988</v>
      </c>
      <c r="B3111" s="413" t="s">
        <v>225</v>
      </c>
      <c r="C3111" s="412">
        <v>26.7</v>
      </c>
      <c r="D3111" s="412">
        <v>0</v>
      </c>
    </row>
    <row r="3112" spans="1:4" x14ac:dyDescent="0.2">
      <c r="A3112" s="413" t="s">
        <v>9989</v>
      </c>
      <c r="B3112" s="413" t="s">
        <v>225</v>
      </c>
      <c r="C3112" s="412">
        <v>55.344999999999999</v>
      </c>
      <c r="D3112" s="412">
        <v>0</v>
      </c>
    </row>
    <row r="3113" spans="1:4" x14ac:dyDescent="0.2">
      <c r="A3113" s="413" t="s">
        <v>9990</v>
      </c>
      <c r="B3113" s="413" t="s">
        <v>225</v>
      </c>
      <c r="C3113" s="412">
        <v>285.82799999999997</v>
      </c>
      <c r="D3113" s="412">
        <v>0</v>
      </c>
    </row>
    <row r="3114" spans="1:4" x14ac:dyDescent="0.2">
      <c r="A3114" s="413" t="s">
        <v>9991</v>
      </c>
      <c r="B3114" s="413" t="s">
        <v>225</v>
      </c>
      <c r="C3114" s="412">
        <v>46.341999999999999</v>
      </c>
      <c r="D3114" s="412">
        <v>0</v>
      </c>
    </row>
    <row r="3115" spans="1:4" x14ac:dyDescent="0.2">
      <c r="A3115" s="413" t="s">
        <v>9992</v>
      </c>
      <c r="B3115" s="413" t="s">
        <v>225</v>
      </c>
      <c r="C3115" s="412">
        <v>48.738999999999997</v>
      </c>
      <c r="D3115" s="412">
        <v>0</v>
      </c>
    </row>
    <row r="3116" spans="1:4" x14ac:dyDescent="0.2">
      <c r="A3116" s="413" t="s">
        <v>9993</v>
      </c>
      <c r="B3116" s="413" t="s">
        <v>225</v>
      </c>
      <c r="C3116" s="412">
        <v>32.164999999999999</v>
      </c>
      <c r="D3116" s="412">
        <v>0</v>
      </c>
    </row>
    <row r="3117" spans="1:4" x14ac:dyDescent="0.2">
      <c r="A3117" s="413" t="s">
        <v>9994</v>
      </c>
      <c r="B3117" s="413" t="s">
        <v>225</v>
      </c>
      <c r="C3117" s="412">
        <v>79.153999999999996</v>
      </c>
      <c r="D3117" s="412">
        <v>0</v>
      </c>
    </row>
    <row r="3118" spans="1:4" x14ac:dyDescent="0.2">
      <c r="A3118" s="413" t="s">
        <v>9995</v>
      </c>
      <c r="B3118" s="413" t="s">
        <v>225</v>
      </c>
      <c r="C3118" s="412">
        <v>32.262999999999998</v>
      </c>
      <c r="D3118" s="412">
        <v>0</v>
      </c>
    </row>
    <row r="3119" spans="1:4" x14ac:dyDescent="0.2">
      <c r="A3119" s="413" t="s">
        <v>9996</v>
      </c>
      <c r="B3119" s="413" t="s">
        <v>225</v>
      </c>
      <c r="C3119" s="412">
        <v>18.135000000000002</v>
      </c>
      <c r="D3119" s="412">
        <v>0</v>
      </c>
    </row>
    <row r="3120" spans="1:4" x14ac:dyDescent="0.2">
      <c r="A3120" s="413" t="s">
        <v>9997</v>
      </c>
      <c r="B3120" s="413" t="s">
        <v>225</v>
      </c>
      <c r="C3120" s="412">
        <v>20.594000000000001</v>
      </c>
      <c r="D3120" s="412">
        <v>0</v>
      </c>
    </row>
    <row r="3121" spans="1:4" x14ac:dyDescent="0.2">
      <c r="A3121" s="413" t="s">
        <v>9998</v>
      </c>
      <c r="B3121" s="413" t="s">
        <v>225</v>
      </c>
      <c r="C3121" s="412">
        <v>42.206000000000003</v>
      </c>
      <c r="D3121" s="412">
        <v>0</v>
      </c>
    </row>
    <row r="3122" spans="1:4" x14ac:dyDescent="0.2">
      <c r="A3122" s="413" t="s">
        <v>9999</v>
      </c>
      <c r="B3122" s="413" t="s">
        <v>225</v>
      </c>
      <c r="C3122" s="412">
        <v>24.158000000000001</v>
      </c>
      <c r="D3122" s="412">
        <v>0</v>
      </c>
    </row>
    <row r="3123" spans="1:4" x14ac:dyDescent="0.2">
      <c r="A3123" s="413" t="s">
        <v>10000</v>
      </c>
      <c r="B3123" s="413" t="s">
        <v>225</v>
      </c>
      <c r="C3123" s="412">
        <v>35.179000000000002</v>
      </c>
      <c r="D3123" s="412">
        <v>0</v>
      </c>
    </row>
    <row r="3124" spans="1:4" x14ac:dyDescent="0.2">
      <c r="A3124" s="413" t="s">
        <v>10001</v>
      </c>
      <c r="B3124" s="413" t="s">
        <v>225</v>
      </c>
      <c r="C3124" s="412">
        <v>80.641999999999996</v>
      </c>
      <c r="D3124" s="412">
        <v>0</v>
      </c>
    </row>
    <row r="3125" spans="1:4" x14ac:dyDescent="0.2">
      <c r="A3125" s="413" t="s">
        <v>10002</v>
      </c>
      <c r="B3125" s="413" t="s">
        <v>225</v>
      </c>
      <c r="C3125" s="412">
        <v>40.088999999999999</v>
      </c>
      <c r="D3125" s="412">
        <v>0</v>
      </c>
    </row>
    <row r="3126" spans="1:4" x14ac:dyDescent="0.2">
      <c r="A3126" s="413" t="s">
        <v>10003</v>
      </c>
      <c r="B3126" s="413" t="s">
        <v>225</v>
      </c>
      <c r="C3126" s="412">
        <v>32.231999999999999</v>
      </c>
      <c r="D3126" s="412">
        <v>0</v>
      </c>
    </row>
    <row r="3127" spans="1:4" x14ac:dyDescent="0.2">
      <c r="A3127" s="413" t="s">
        <v>10004</v>
      </c>
      <c r="B3127" s="413" t="s">
        <v>225</v>
      </c>
      <c r="C3127" s="412">
        <v>56.857999999999997</v>
      </c>
      <c r="D3127" s="412">
        <v>0</v>
      </c>
    </row>
    <row r="3128" spans="1:4" x14ac:dyDescent="0.2">
      <c r="A3128" s="413" t="s">
        <v>10005</v>
      </c>
      <c r="B3128" s="413" t="s">
        <v>225</v>
      </c>
      <c r="C3128" s="412">
        <v>2302.1390000000001</v>
      </c>
      <c r="D3128" s="412">
        <v>0</v>
      </c>
    </row>
    <row r="3129" spans="1:4" x14ac:dyDescent="0.2">
      <c r="A3129" s="413" t="s">
        <v>10006</v>
      </c>
      <c r="B3129" s="413" t="s">
        <v>225</v>
      </c>
      <c r="C3129" s="412">
        <v>541.375</v>
      </c>
      <c r="D3129" s="412">
        <v>0</v>
      </c>
    </row>
    <row r="3130" spans="1:4" x14ac:dyDescent="0.2">
      <c r="A3130" s="413" t="s">
        <v>10007</v>
      </c>
      <c r="B3130" s="413" t="s">
        <v>225</v>
      </c>
      <c r="C3130" s="412">
        <v>191.23500000000001</v>
      </c>
      <c r="D3130" s="412">
        <v>0</v>
      </c>
    </row>
    <row r="3131" spans="1:4" x14ac:dyDescent="0.2">
      <c r="A3131" s="413" t="s">
        <v>10008</v>
      </c>
      <c r="B3131" s="413" t="s">
        <v>225</v>
      </c>
      <c r="C3131" s="412">
        <v>391.41300000000001</v>
      </c>
      <c r="D3131" s="412">
        <v>0</v>
      </c>
    </row>
    <row r="3132" spans="1:4" x14ac:dyDescent="0.2">
      <c r="A3132" s="413" t="s">
        <v>10009</v>
      </c>
      <c r="B3132" s="413" t="s">
        <v>225</v>
      </c>
      <c r="C3132" s="412">
        <v>49.793999999999997</v>
      </c>
      <c r="D3132" s="412">
        <v>0</v>
      </c>
    </row>
    <row r="3133" spans="1:4" x14ac:dyDescent="0.2">
      <c r="A3133" s="413" t="s">
        <v>10010</v>
      </c>
      <c r="B3133" s="413" t="s">
        <v>225</v>
      </c>
      <c r="C3133" s="412">
        <v>42.365000000000002</v>
      </c>
      <c r="D3133" s="412">
        <v>0</v>
      </c>
    </row>
    <row r="3134" spans="1:4" x14ac:dyDescent="0.2">
      <c r="A3134" s="413" t="s">
        <v>10011</v>
      </c>
      <c r="B3134" s="413" t="s">
        <v>225</v>
      </c>
      <c r="C3134" s="412">
        <v>51.069000000000003</v>
      </c>
      <c r="D3134" s="412">
        <v>0</v>
      </c>
    </row>
    <row r="3135" spans="1:4" x14ac:dyDescent="0.2">
      <c r="A3135" s="413" t="s">
        <v>10012</v>
      </c>
      <c r="B3135" s="413" t="s">
        <v>225</v>
      </c>
      <c r="C3135" s="412">
        <v>26.602</v>
      </c>
      <c r="D3135" s="412">
        <v>0</v>
      </c>
    </row>
    <row r="3136" spans="1:4" x14ac:dyDescent="0.2">
      <c r="A3136" s="413" t="s">
        <v>10013</v>
      </c>
      <c r="B3136" s="413" t="s">
        <v>225</v>
      </c>
      <c r="C3136" s="412">
        <v>57.668999999999997</v>
      </c>
      <c r="D3136" s="412">
        <v>0</v>
      </c>
    </row>
    <row r="3137" spans="1:4" x14ac:dyDescent="0.2">
      <c r="A3137" s="413" t="s">
        <v>10014</v>
      </c>
      <c r="B3137" s="413" t="s">
        <v>225</v>
      </c>
      <c r="C3137" s="412">
        <v>63.982999999999997</v>
      </c>
      <c r="D3137" s="412">
        <v>0</v>
      </c>
    </row>
    <row r="3138" spans="1:4" x14ac:dyDescent="0.2">
      <c r="A3138" s="413" t="s">
        <v>10015</v>
      </c>
      <c r="B3138" s="413" t="s">
        <v>225</v>
      </c>
      <c r="C3138" s="412">
        <v>68.978999999999999</v>
      </c>
      <c r="D3138" s="412">
        <v>0</v>
      </c>
    </row>
    <row r="3139" spans="1:4" x14ac:dyDescent="0.2">
      <c r="A3139" s="413" t="s">
        <v>10016</v>
      </c>
      <c r="B3139" s="413" t="s">
        <v>225</v>
      </c>
      <c r="C3139" s="412">
        <v>26.669</v>
      </c>
      <c r="D3139" s="412">
        <v>0</v>
      </c>
    </row>
    <row r="3140" spans="1:4" x14ac:dyDescent="0.2">
      <c r="A3140" s="413" t="s">
        <v>10017</v>
      </c>
      <c r="B3140" s="413" t="s">
        <v>225</v>
      </c>
      <c r="C3140" s="412">
        <v>28.396000000000001</v>
      </c>
      <c r="D3140" s="412">
        <v>0</v>
      </c>
    </row>
    <row r="3141" spans="1:4" x14ac:dyDescent="0.2">
      <c r="A3141" s="413" t="s">
        <v>10018</v>
      </c>
      <c r="B3141" s="413" t="s">
        <v>225</v>
      </c>
      <c r="C3141" s="412">
        <v>33.616999999999997</v>
      </c>
      <c r="D3141" s="412">
        <v>0</v>
      </c>
    </row>
    <row r="3142" spans="1:4" x14ac:dyDescent="0.2">
      <c r="A3142" s="413" t="s">
        <v>10019</v>
      </c>
      <c r="B3142" s="413" t="s">
        <v>225</v>
      </c>
      <c r="C3142" s="412">
        <v>2551.3200000000002</v>
      </c>
      <c r="D3142" s="412">
        <v>0</v>
      </c>
    </row>
    <row r="3143" spans="1:4" x14ac:dyDescent="0.2">
      <c r="A3143" s="413" t="s">
        <v>10020</v>
      </c>
      <c r="B3143" s="413" t="s">
        <v>225</v>
      </c>
      <c r="C3143" s="412">
        <v>42.59</v>
      </c>
      <c r="D3143" s="412">
        <v>0</v>
      </c>
    </row>
    <row r="3144" spans="1:4" x14ac:dyDescent="0.2">
      <c r="A3144" s="413" t="s">
        <v>10021</v>
      </c>
      <c r="B3144" s="413" t="s">
        <v>225</v>
      </c>
      <c r="C3144" s="412">
        <v>485.73700000000002</v>
      </c>
      <c r="D3144" s="412">
        <v>0</v>
      </c>
    </row>
    <row r="3145" spans="1:4" x14ac:dyDescent="0.2">
      <c r="A3145" s="413" t="s">
        <v>10022</v>
      </c>
      <c r="B3145" s="413" t="s">
        <v>225</v>
      </c>
      <c r="C3145" s="412">
        <v>27.577999999999999</v>
      </c>
      <c r="D3145" s="412">
        <v>0</v>
      </c>
    </row>
    <row r="3146" spans="1:4" x14ac:dyDescent="0.2">
      <c r="A3146" s="413" t="s">
        <v>10023</v>
      </c>
      <c r="B3146" s="413" t="s">
        <v>225</v>
      </c>
      <c r="C3146" s="412">
        <v>2737.7559999999999</v>
      </c>
      <c r="D3146" s="412">
        <v>0</v>
      </c>
    </row>
    <row r="3147" spans="1:4" x14ac:dyDescent="0.2">
      <c r="A3147" s="413" t="s">
        <v>10024</v>
      </c>
      <c r="B3147" s="413" t="s">
        <v>225</v>
      </c>
      <c r="C3147" s="412">
        <v>30.134</v>
      </c>
      <c r="D3147" s="412">
        <v>0</v>
      </c>
    </row>
    <row r="3148" spans="1:4" x14ac:dyDescent="0.2">
      <c r="A3148" s="413" t="s">
        <v>10025</v>
      </c>
      <c r="B3148" s="413" t="s">
        <v>225</v>
      </c>
      <c r="C3148" s="412">
        <v>2013.038</v>
      </c>
      <c r="D3148" s="412">
        <v>0</v>
      </c>
    </row>
    <row r="3149" spans="1:4" x14ac:dyDescent="0.2">
      <c r="A3149" s="413" t="s">
        <v>10026</v>
      </c>
      <c r="B3149" s="413" t="s">
        <v>225</v>
      </c>
      <c r="C3149" s="412">
        <v>44.878</v>
      </c>
      <c r="D3149" s="412">
        <v>0</v>
      </c>
    </row>
    <row r="3150" spans="1:4" x14ac:dyDescent="0.2">
      <c r="A3150" s="413" t="s">
        <v>10027</v>
      </c>
      <c r="B3150" s="413" t="s">
        <v>225</v>
      </c>
      <c r="C3150" s="412">
        <v>19.227</v>
      </c>
      <c r="D3150" s="412">
        <v>0</v>
      </c>
    </row>
    <row r="3151" spans="1:4" x14ac:dyDescent="0.2">
      <c r="A3151" s="413" t="s">
        <v>10028</v>
      </c>
      <c r="B3151" s="413" t="s">
        <v>225</v>
      </c>
      <c r="C3151" s="412">
        <v>61.84</v>
      </c>
      <c r="D3151" s="412">
        <v>0</v>
      </c>
    </row>
    <row r="3152" spans="1:4" x14ac:dyDescent="0.2">
      <c r="A3152" s="413" t="s">
        <v>10029</v>
      </c>
      <c r="B3152" s="413" t="s">
        <v>225</v>
      </c>
      <c r="C3152" s="412">
        <v>56.901000000000003</v>
      </c>
      <c r="D3152" s="412">
        <v>0</v>
      </c>
    </row>
    <row r="3153" spans="1:4" x14ac:dyDescent="0.2">
      <c r="A3153" s="413" t="s">
        <v>10030</v>
      </c>
      <c r="B3153" s="413" t="s">
        <v>225</v>
      </c>
      <c r="C3153" s="412">
        <v>740.04700000000003</v>
      </c>
      <c r="D3153" s="412">
        <v>0</v>
      </c>
    </row>
    <row r="3154" spans="1:4" x14ac:dyDescent="0.2">
      <c r="A3154" s="413" t="s">
        <v>10031</v>
      </c>
      <c r="B3154" s="413" t="s">
        <v>223</v>
      </c>
      <c r="C3154" s="412">
        <v>727.95600000000002</v>
      </c>
      <c r="D3154" s="412">
        <v>0</v>
      </c>
    </row>
    <row r="3155" spans="1:4" x14ac:dyDescent="0.2">
      <c r="A3155" s="413" t="s">
        <v>10032</v>
      </c>
      <c r="B3155" s="413" t="s">
        <v>225</v>
      </c>
      <c r="C3155" s="412">
        <v>31.280999999999999</v>
      </c>
      <c r="D3155" s="412">
        <v>0</v>
      </c>
    </row>
    <row r="3156" spans="1:4" x14ac:dyDescent="0.2">
      <c r="A3156" s="413" t="s">
        <v>10033</v>
      </c>
      <c r="B3156" s="413" t="s">
        <v>225</v>
      </c>
      <c r="C3156" s="412">
        <v>180.41399999999999</v>
      </c>
      <c r="D3156" s="412">
        <v>0</v>
      </c>
    </row>
    <row r="3157" spans="1:4" x14ac:dyDescent="0.2">
      <c r="A3157" s="413" t="s">
        <v>10034</v>
      </c>
      <c r="B3157" s="413" t="s">
        <v>225</v>
      </c>
      <c r="C3157" s="412">
        <v>24.478999999999999</v>
      </c>
      <c r="D3157" s="412">
        <v>0</v>
      </c>
    </row>
    <row r="3158" spans="1:4" x14ac:dyDescent="0.2">
      <c r="A3158" s="413" t="s">
        <v>10035</v>
      </c>
      <c r="B3158" s="413" t="s">
        <v>225</v>
      </c>
      <c r="C3158" s="412">
        <v>83.387</v>
      </c>
      <c r="D3158" s="412">
        <v>0</v>
      </c>
    </row>
    <row r="3159" spans="1:4" x14ac:dyDescent="0.2">
      <c r="A3159" s="413" t="s">
        <v>10036</v>
      </c>
      <c r="B3159" s="413" t="s">
        <v>225</v>
      </c>
      <c r="C3159" s="412">
        <v>25.193000000000001</v>
      </c>
      <c r="D3159" s="412">
        <v>0</v>
      </c>
    </row>
    <row r="3160" spans="1:4" x14ac:dyDescent="0.2">
      <c r="A3160" s="413" t="s">
        <v>10037</v>
      </c>
      <c r="B3160" s="413" t="s">
        <v>225</v>
      </c>
      <c r="C3160" s="412">
        <v>127.014</v>
      </c>
      <c r="D3160" s="412">
        <v>0</v>
      </c>
    </row>
    <row r="3161" spans="1:4" x14ac:dyDescent="0.2">
      <c r="A3161" s="413" t="s">
        <v>10038</v>
      </c>
      <c r="B3161" s="413" t="s">
        <v>225</v>
      </c>
      <c r="C3161" s="412">
        <v>56.424999999999997</v>
      </c>
      <c r="D3161" s="412">
        <v>0</v>
      </c>
    </row>
    <row r="3162" spans="1:4" x14ac:dyDescent="0.2">
      <c r="A3162" s="413" t="s">
        <v>10039</v>
      </c>
      <c r="B3162" s="413" t="s">
        <v>225</v>
      </c>
      <c r="C3162" s="412">
        <v>30.463000000000001</v>
      </c>
      <c r="D3162" s="412">
        <v>0</v>
      </c>
    </row>
    <row r="3163" spans="1:4" x14ac:dyDescent="0.2">
      <c r="A3163" s="413" t="s">
        <v>10040</v>
      </c>
      <c r="B3163" s="413" t="s">
        <v>225</v>
      </c>
      <c r="C3163" s="412">
        <v>88.168999999999997</v>
      </c>
      <c r="D3163" s="412">
        <v>0</v>
      </c>
    </row>
    <row r="3164" spans="1:4" x14ac:dyDescent="0.2">
      <c r="A3164" s="413" t="s">
        <v>10041</v>
      </c>
      <c r="B3164" s="413" t="s">
        <v>225</v>
      </c>
      <c r="C3164" s="412">
        <v>85.272000000000006</v>
      </c>
      <c r="D3164" s="412">
        <v>0</v>
      </c>
    </row>
    <row r="3165" spans="1:4" x14ac:dyDescent="0.2">
      <c r="A3165" s="413" t="s">
        <v>10042</v>
      </c>
      <c r="B3165" s="413" t="s">
        <v>225</v>
      </c>
      <c r="C3165" s="412">
        <v>50.661000000000001</v>
      </c>
      <c r="D3165" s="412">
        <v>0</v>
      </c>
    </row>
    <row r="3166" spans="1:4" x14ac:dyDescent="0.2">
      <c r="A3166" s="413" t="s">
        <v>10043</v>
      </c>
      <c r="B3166" s="413" t="s">
        <v>225</v>
      </c>
      <c r="C3166" s="412">
        <v>29.5</v>
      </c>
      <c r="D3166" s="412">
        <v>0</v>
      </c>
    </row>
    <row r="3167" spans="1:4" x14ac:dyDescent="0.2">
      <c r="A3167" s="413" t="s">
        <v>10044</v>
      </c>
      <c r="B3167" s="413" t="s">
        <v>225</v>
      </c>
      <c r="C3167" s="412">
        <v>90.694999999999993</v>
      </c>
      <c r="D3167" s="412">
        <v>0</v>
      </c>
    </row>
    <row r="3168" spans="1:4" x14ac:dyDescent="0.2">
      <c r="A3168" s="413" t="s">
        <v>10045</v>
      </c>
      <c r="B3168" s="413" t="s">
        <v>225</v>
      </c>
      <c r="C3168" s="412">
        <v>72.59</v>
      </c>
      <c r="D3168" s="412">
        <v>0</v>
      </c>
    </row>
    <row r="3169" spans="1:4" x14ac:dyDescent="0.2">
      <c r="A3169" s="413" t="s">
        <v>10046</v>
      </c>
      <c r="B3169" s="413" t="s">
        <v>225</v>
      </c>
      <c r="C3169" s="412">
        <v>33.921999999999997</v>
      </c>
      <c r="D3169" s="412">
        <v>0</v>
      </c>
    </row>
    <row r="3170" spans="1:4" x14ac:dyDescent="0.2">
      <c r="A3170" s="413" t="s">
        <v>10047</v>
      </c>
      <c r="B3170" s="413" t="s">
        <v>225</v>
      </c>
      <c r="C3170" s="412">
        <v>34.293999999999997</v>
      </c>
      <c r="D3170" s="412">
        <v>0</v>
      </c>
    </row>
    <row r="3171" spans="1:4" x14ac:dyDescent="0.2">
      <c r="A3171" s="413" t="s">
        <v>10048</v>
      </c>
      <c r="B3171" s="413" t="s">
        <v>225</v>
      </c>
      <c r="C3171" s="412">
        <v>42.26</v>
      </c>
      <c r="D3171" s="412">
        <v>0</v>
      </c>
    </row>
    <row r="3172" spans="1:4" x14ac:dyDescent="0.2">
      <c r="A3172" s="413" t="s">
        <v>10049</v>
      </c>
      <c r="B3172" s="413" t="s">
        <v>225</v>
      </c>
      <c r="C3172" s="412">
        <v>80.355000000000004</v>
      </c>
      <c r="D3172" s="412">
        <v>0</v>
      </c>
    </row>
    <row r="3173" spans="1:4" x14ac:dyDescent="0.2">
      <c r="A3173" s="413" t="s">
        <v>10050</v>
      </c>
      <c r="B3173" s="413" t="s">
        <v>225</v>
      </c>
      <c r="C3173" s="412">
        <v>34.947000000000003</v>
      </c>
      <c r="D3173" s="412">
        <v>0</v>
      </c>
    </row>
    <row r="3174" spans="1:4" x14ac:dyDescent="0.2">
      <c r="A3174" s="413" t="s">
        <v>10051</v>
      </c>
      <c r="B3174" s="413" t="s">
        <v>225</v>
      </c>
      <c r="C3174" s="412">
        <v>170.166</v>
      </c>
      <c r="D3174" s="412">
        <v>0</v>
      </c>
    </row>
    <row r="3175" spans="1:4" x14ac:dyDescent="0.2">
      <c r="A3175" s="413" t="s">
        <v>10052</v>
      </c>
      <c r="B3175" s="413" t="s">
        <v>225</v>
      </c>
      <c r="C3175" s="412">
        <v>178.96799999999999</v>
      </c>
      <c r="D3175" s="412">
        <v>0</v>
      </c>
    </row>
    <row r="3176" spans="1:4" x14ac:dyDescent="0.2">
      <c r="A3176" s="413" t="s">
        <v>10053</v>
      </c>
      <c r="B3176" s="413" t="s">
        <v>225</v>
      </c>
      <c r="C3176" s="412">
        <v>430.05</v>
      </c>
      <c r="D3176" s="412">
        <v>0</v>
      </c>
    </row>
    <row r="3177" spans="1:4" x14ac:dyDescent="0.2">
      <c r="A3177" s="413" t="s">
        <v>10054</v>
      </c>
      <c r="B3177" s="413" t="s">
        <v>225</v>
      </c>
      <c r="C3177" s="412">
        <v>78.314999999999998</v>
      </c>
      <c r="D3177" s="412">
        <v>0</v>
      </c>
    </row>
    <row r="3178" spans="1:4" x14ac:dyDescent="0.2">
      <c r="A3178" s="413" t="s">
        <v>10055</v>
      </c>
      <c r="B3178" s="413" t="s">
        <v>225</v>
      </c>
      <c r="C3178" s="412">
        <v>29.768000000000001</v>
      </c>
      <c r="D3178" s="412">
        <v>0</v>
      </c>
    </row>
    <row r="3179" spans="1:4" x14ac:dyDescent="0.2">
      <c r="A3179" s="413" t="s">
        <v>10056</v>
      </c>
      <c r="B3179" s="413" t="s">
        <v>225</v>
      </c>
      <c r="C3179" s="412">
        <v>47.671999999999997</v>
      </c>
      <c r="D3179" s="412">
        <v>0</v>
      </c>
    </row>
    <row r="3180" spans="1:4" x14ac:dyDescent="0.2">
      <c r="A3180" s="413" t="s">
        <v>10057</v>
      </c>
      <c r="B3180" s="413" t="s">
        <v>225</v>
      </c>
      <c r="C3180" s="412">
        <v>160.39500000000001</v>
      </c>
      <c r="D3180" s="412">
        <v>0</v>
      </c>
    </row>
    <row r="3181" spans="1:4" x14ac:dyDescent="0.2">
      <c r="A3181" s="413" t="s">
        <v>10058</v>
      </c>
      <c r="B3181" s="413" t="s">
        <v>225</v>
      </c>
      <c r="C3181" s="412">
        <v>63.287999999999997</v>
      </c>
      <c r="D3181" s="412">
        <v>0</v>
      </c>
    </row>
    <row r="3182" spans="1:4" x14ac:dyDescent="0.2">
      <c r="A3182" s="413" t="s">
        <v>10059</v>
      </c>
      <c r="B3182" s="413" t="s">
        <v>225</v>
      </c>
      <c r="C3182" s="412">
        <v>73.986999999999995</v>
      </c>
      <c r="D3182" s="412">
        <v>0</v>
      </c>
    </row>
    <row r="3183" spans="1:4" x14ac:dyDescent="0.2">
      <c r="A3183" s="413" t="s">
        <v>10060</v>
      </c>
      <c r="B3183" s="413" t="s">
        <v>225</v>
      </c>
      <c r="C3183" s="412">
        <v>48.561999999999998</v>
      </c>
      <c r="D3183" s="412">
        <v>0</v>
      </c>
    </row>
    <row r="3184" spans="1:4" x14ac:dyDescent="0.2">
      <c r="A3184" s="413" t="s">
        <v>10061</v>
      </c>
      <c r="B3184" s="413" t="s">
        <v>225</v>
      </c>
      <c r="C3184" s="412">
        <v>40.552</v>
      </c>
      <c r="D3184" s="412">
        <v>0</v>
      </c>
    </row>
    <row r="3185" spans="1:4" x14ac:dyDescent="0.2">
      <c r="A3185" s="413" t="s">
        <v>10062</v>
      </c>
      <c r="B3185" s="413" t="s">
        <v>225</v>
      </c>
      <c r="C3185" s="412">
        <v>17.148</v>
      </c>
      <c r="D3185" s="412">
        <v>0</v>
      </c>
    </row>
    <row r="3186" spans="1:4" x14ac:dyDescent="0.2">
      <c r="A3186" s="413" t="s">
        <v>10063</v>
      </c>
      <c r="B3186" s="413" t="s">
        <v>225</v>
      </c>
      <c r="C3186" s="412">
        <v>32.933999999999997</v>
      </c>
      <c r="D3186" s="412">
        <v>0</v>
      </c>
    </row>
    <row r="3187" spans="1:4" x14ac:dyDescent="0.2">
      <c r="A3187" s="413" t="s">
        <v>10064</v>
      </c>
      <c r="B3187" s="413" t="s">
        <v>225</v>
      </c>
      <c r="C3187" s="412">
        <v>54.570999999999998</v>
      </c>
      <c r="D3187" s="412">
        <v>0</v>
      </c>
    </row>
    <row r="3188" spans="1:4" x14ac:dyDescent="0.2">
      <c r="A3188" s="413" t="s">
        <v>10065</v>
      </c>
      <c r="B3188" s="413" t="s">
        <v>225</v>
      </c>
      <c r="C3188" s="412">
        <v>97.837999999999994</v>
      </c>
      <c r="D3188" s="412">
        <v>0</v>
      </c>
    </row>
    <row r="3189" spans="1:4" x14ac:dyDescent="0.2">
      <c r="A3189" s="413" t="s">
        <v>10066</v>
      </c>
      <c r="B3189" s="413" t="s">
        <v>225</v>
      </c>
      <c r="C3189" s="412">
        <v>16.879000000000001</v>
      </c>
      <c r="D3189" s="412">
        <v>0</v>
      </c>
    </row>
    <row r="3190" spans="1:4" x14ac:dyDescent="0.2">
      <c r="A3190" s="413" t="s">
        <v>10067</v>
      </c>
      <c r="B3190" s="413" t="s">
        <v>225</v>
      </c>
      <c r="C3190" s="412">
        <v>58.115000000000002</v>
      </c>
      <c r="D3190" s="412">
        <v>0</v>
      </c>
    </row>
    <row r="3191" spans="1:4" x14ac:dyDescent="0.2">
      <c r="A3191" s="413" t="s">
        <v>10068</v>
      </c>
      <c r="B3191" s="413" t="s">
        <v>225</v>
      </c>
      <c r="C3191" s="412">
        <v>67.686000000000007</v>
      </c>
      <c r="D3191" s="412">
        <v>0</v>
      </c>
    </row>
    <row r="3192" spans="1:4" x14ac:dyDescent="0.2">
      <c r="A3192" s="413" t="s">
        <v>10069</v>
      </c>
      <c r="B3192" s="413" t="s">
        <v>225</v>
      </c>
      <c r="C3192" s="412">
        <v>77.713999999999999</v>
      </c>
      <c r="D3192" s="412">
        <v>0</v>
      </c>
    </row>
    <row r="3193" spans="1:4" x14ac:dyDescent="0.2">
      <c r="A3193" s="413" t="s">
        <v>10070</v>
      </c>
      <c r="B3193" s="413" t="s">
        <v>225</v>
      </c>
      <c r="C3193" s="412">
        <v>46.725999999999999</v>
      </c>
      <c r="D3193" s="412">
        <v>0</v>
      </c>
    </row>
    <row r="3194" spans="1:4" x14ac:dyDescent="0.2">
      <c r="A3194" s="413" t="s">
        <v>10071</v>
      </c>
      <c r="B3194" s="413" t="s">
        <v>225</v>
      </c>
      <c r="C3194" s="412">
        <v>82.747</v>
      </c>
      <c r="D3194" s="412">
        <v>0</v>
      </c>
    </row>
    <row r="3195" spans="1:4" x14ac:dyDescent="0.2">
      <c r="A3195" s="413" t="s">
        <v>10072</v>
      </c>
      <c r="B3195" s="413" t="s">
        <v>225</v>
      </c>
      <c r="C3195" s="412">
        <v>91.578999999999994</v>
      </c>
      <c r="D3195" s="412">
        <v>0</v>
      </c>
    </row>
    <row r="3196" spans="1:4" x14ac:dyDescent="0.2">
      <c r="A3196" s="413" t="s">
        <v>10073</v>
      </c>
      <c r="B3196" s="413" t="s">
        <v>225</v>
      </c>
      <c r="C3196" s="412">
        <v>31.021000000000001</v>
      </c>
      <c r="D3196" s="412">
        <v>0</v>
      </c>
    </row>
    <row r="3197" spans="1:4" x14ac:dyDescent="0.2">
      <c r="A3197" s="413" t="s">
        <v>10074</v>
      </c>
      <c r="B3197" s="413" t="s">
        <v>225</v>
      </c>
      <c r="C3197" s="412">
        <v>40.015999999999998</v>
      </c>
      <c r="D3197" s="412">
        <v>0</v>
      </c>
    </row>
    <row r="3198" spans="1:4" x14ac:dyDescent="0.2">
      <c r="A3198" s="413" t="s">
        <v>10075</v>
      </c>
      <c r="B3198" s="413" t="s">
        <v>223</v>
      </c>
      <c r="C3198" s="412">
        <v>171.69499999999999</v>
      </c>
      <c r="D3198" s="412">
        <v>0</v>
      </c>
    </row>
    <row r="3199" spans="1:4" x14ac:dyDescent="0.2">
      <c r="A3199" s="413" t="s">
        <v>10076</v>
      </c>
      <c r="B3199" s="413" t="s">
        <v>225</v>
      </c>
      <c r="C3199" s="412">
        <v>77.72</v>
      </c>
      <c r="D3199" s="412">
        <v>0</v>
      </c>
    </row>
    <row r="3200" spans="1:4" x14ac:dyDescent="0.2">
      <c r="A3200" s="413" t="s">
        <v>10077</v>
      </c>
      <c r="B3200" s="413" t="s">
        <v>225</v>
      </c>
      <c r="C3200" s="412">
        <v>12.218</v>
      </c>
      <c r="D3200" s="412">
        <v>0</v>
      </c>
    </row>
    <row r="3201" spans="1:4" x14ac:dyDescent="0.2">
      <c r="A3201" s="413" t="s">
        <v>10078</v>
      </c>
      <c r="B3201" s="413" t="s">
        <v>225</v>
      </c>
      <c r="C3201" s="412">
        <v>172.654</v>
      </c>
      <c r="D3201" s="412">
        <v>0</v>
      </c>
    </row>
    <row r="3202" spans="1:4" x14ac:dyDescent="0.2">
      <c r="A3202" s="413" t="s">
        <v>10079</v>
      </c>
      <c r="B3202" s="413" t="s">
        <v>225</v>
      </c>
      <c r="C3202" s="412">
        <v>2703.665</v>
      </c>
      <c r="D3202" s="412">
        <v>0</v>
      </c>
    </row>
    <row r="3203" spans="1:4" x14ac:dyDescent="0.2">
      <c r="A3203" s="413" t="s">
        <v>10080</v>
      </c>
      <c r="B3203" s="413" t="s">
        <v>225</v>
      </c>
      <c r="C3203" s="412">
        <v>34.093000000000004</v>
      </c>
      <c r="D3203" s="412">
        <v>0</v>
      </c>
    </row>
    <row r="3204" spans="1:4" x14ac:dyDescent="0.2">
      <c r="A3204" s="413" t="s">
        <v>10081</v>
      </c>
      <c r="B3204" s="413" t="s">
        <v>225</v>
      </c>
      <c r="C3204" s="412">
        <v>36.326000000000001</v>
      </c>
      <c r="D3204" s="412">
        <v>0</v>
      </c>
    </row>
    <row r="3205" spans="1:4" x14ac:dyDescent="0.2">
      <c r="A3205" s="413" t="s">
        <v>10082</v>
      </c>
      <c r="B3205" s="413" t="s">
        <v>225</v>
      </c>
      <c r="C3205" s="412">
        <v>16.97</v>
      </c>
      <c r="D3205" s="412">
        <v>0</v>
      </c>
    </row>
    <row r="3206" spans="1:4" x14ac:dyDescent="0.2">
      <c r="A3206" s="413" t="s">
        <v>10083</v>
      </c>
      <c r="B3206" s="413" t="s">
        <v>225</v>
      </c>
      <c r="C3206" s="412">
        <v>423.64499999999998</v>
      </c>
      <c r="D3206" s="412">
        <v>0</v>
      </c>
    </row>
    <row r="3207" spans="1:4" x14ac:dyDescent="0.2">
      <c r="A3207" s="413" t="s">
        <v>10084</v>
      </c>
      <c r="B3207" s="413" t="s">
        <v>225</v>
      </c>
      <c r="C3207" s="412">
        <v>33.195999999999998</v>
      </c>
      <c r="D3207" s="412">
        <v>0</v>
      </c>
    </row>
    <row r="3208" spans="1:4" x14ac:dyDescent="0.2">
      <c r="A3208" s="413" t="s">
        <v>10085</v>
      </c>
      <c r="B3208" s="413" t="s">
        <v>225</v>
      </c>
      <c r="C3208" s="412">
        <v>43.524000000000001</v>
      </c>
      <c r="D3208" s="412">
        <v>0</v>
      </c>
    </row>
    <row r="3209" spans="1:4" x14ac:dyDescent="0.2">
      <c r="A3209" s="413" t="s">
        <v>10086</v>
      </c>
      <c r="B3209" s="413" t="s">
        <v>225</v>
      </c>
      <c r="C3209" s="412">
        <v>28.42</v>
      </c>
      <c r="D3209" s="412">
        <v>0</v>
      </c>
    </row>
    <row r="3210" spans="1:4" x14ac:dyDescent="0.2">
      <c r="A3210" s="413" t="s">
        <v>10087</v>
      </c>
      <c r="B3210" s="413" t="s">
        <v>225</v>
      </c>
      <c r="C3210" s="412">
        <v>57.56</v>
      </c>
      <c r="D3210" s="412">
        <v>0</v>
      </c>
    </row>
    <row r="3211" spans="1:4" x14ac:dyDescent="0.2">
      <c r="A3211" s="413" t="s">
        <v>10088</v>
      </c>
      <c r="B3211" s="413" t="s">
        <v>225</v>
      </c>
      <c r="C3211" s="412">
        <v>33.415999999999997</v>
      </c>
      <c r="D3211" s="412">
        <v>0</v>
      </c>
    </row>
    <row r="3212" spans="1:4" x14ac:dyDescent="0.2">
      <c r="A3212" s="413" t="s">
        <v>10089</v>
      </c>
      <c r="B3212" s="413" t="s">
        <v>225</v>
      </c>
      <c r="C3212" s="412">
        <v>40.363999999999997</v>
      </c>
      <c r="D3212" s="412">
        <v>0</v>
      </c>
    </row>
    <row r="3213" spans="1:4" x14ac:dyDescent="0.2">
      <c r="A3213" s="413" t="s">
        <v>10090</v>
      </c>
      <c r="B3213" s="413" t="s">
        <v>225</v>
      </c>
      <c r="C3213" s="412">
        <v>0</v>
      </c>
      <c r="D3213" s="412">
        <v>0</v>
      </c>
    </row>
    <row r="3214" spans="1:4" x14ac:dyDescent="0.2">
      <c r="A3214" s="413" t="s">
        <v>10091</v>
      </c>
      <c r="B3214" s="413" t="s">
        <v>225</v>
      </c>
      <c r="C3214" s="412">
        <v>114.345</v>
      </c>
      <c r="D3214" s="412">
        <v>0</v>
      </c>
    </row>
    <row r="3215" spans="1:4" x14ac:dyDescent="0.2">
      <c r="A3215" s="413" t="s">
        <v>10092</v>
      </c>
      <c r="B3215" s="413" t="s">
        <v>225</v>
      </c>
      <c r="C3215" s="412">
        <v>65.495999999999995</v>
      </c>
      <c r="D3215" s="412">
        <v>0</v>
      </c>
    </row>
    <row r="3216" spans="1:4" x14ac:dyDescent="0.2">
      <c r="A3216" s="413" t="s">
        <v>10093</v>
      </c>
      <c r="B3216" s="413" t="s">
        <v>225</v>
      </c>
      <c r="C3216" s="412">
        <v>44.933</v>
      </c>
      <c r="D3216" s="412">
        <v>0</v>
      </c>
    </row>
    <row r="3217" spans="1:4" x14ac:dyDescent="0.2">
      <c r="A3217" s="413" t="s">
        <v>10094</v>
      </c>
      <c r="B3217" s="413" t="s">
        <v>225</v>
      </c>
      <c r="C3217" s="412">
        <v>66.331000000000003</v>
      </c>
      <c r="D3217" s="412">
        <v>0</v>
      </c>
    </row>
    <row r="3218" spans="1:4" x14ac:dyDescent="0.2">
      <c r="A3218" s="413" t="s">
        <v>10095</v>
      </c>
      <c r="B3218" s="413" t="s">
        <v>225</v>
      </c>
      <c r="C3218" s="412">
        <v>367.952</v>
      </c>
      <c r="D3218" s="412">
        <v>0</v>
      </c>
    </row>
    <row r="3219" spans="1:4" x14ac:dyDescent="0.2">
      <c r="A3219" s="413" t="s">
        <v>10096</v>
      </c>
      <c r="B3219" s="413" t="s">
        <v>225</v>
      </c>
      <c r="C3219" s="412">
        <v>32.244999999999997</v>
      </c>
      <c r="D3219" s="412">
        <v>0</v>
      </c>
    </row>
    <row r="3220" spans="1:4" x14ac:dyDescent="0.2">
      <c r="A3220" s="413" t="s">
        <v>10097</v>
      </c>
      <c r="B3220" s="413" t="s">
        <v>225</v>
      </c>
      <c r="C3220" s="412">
        <v>58.499000000000002</v>
      </c>
      <c r="D3220" s="412">
        <v>0</v>
      </c>
    </row>
    <row r="3221" spans="1:4" x14ac:dyDescent="0.2">
      <c r="A3221" s="413" t="s">
        <v>10098</v>
      </c>
      <c r="B3221" s="413" t="s">
        <v>225</v>
      </c>
      <c r="C3221" s="412">
        <v>34.709000000000003</v>
      </c>
      <c r="D3221" s="412">
        <v>0</v>
      </c>
    </row>
    <row r="3222" spans="1:4" x14ac:dyDescent="0.2">
      <c r="A3222" s="413" t="s">
        <v>10099</v>
      </c>
      <c r="B3222" s="413" t="s">
        <v>225</v>
      </c>
      <c r="C3222" s="412">
        <v>16.725999999999999</v>
      </c>
      <c r="D3222" s="412">
        <v>0</v>
      </c>
    </row>
    <row r="3223" spans="1:4" x14ac:dyDescent="0.2">
      <c r="A3223" s="413" t="s">
        <v>10100</v>
      </c>
      <c r="B3223" s="413" t="s">
        <v>225</v>
      </c>
      <c r="C3223" s="412">
        <v>26.126000000000001</v>
      </c>
      <c r="D3223" s="412">
        <v>0</v>
      </c>
    </row>
    <row r="3224" spans="1:4" x14ac:dyDescent="0.2">
      <c r="A3224" s="413" t="s">
        <v>10101</v>
      </c>
      <c r="B3224" s="413" t="s">
        <v>225</v>
      </c>
      <c r="C3224" s="412">
        <v>36.777000000000001</v>
      </c>
      <c r="D3224" s="412">
        <v>0</v>
      </c>
    </row>
    <row r="3225" spans="1:4" x14ac:dyDescent="0.2">
      <c r="A3225" s="413" t="s">
        <v>10102</v>
      </c>
      <c r="B3225" s="413" t="s">
        <v>225</v>
      </c>
      <c r="C3225" s="412">
        <v>34.098999999999997</v>
      </c>
      <c r="D3225" s="412">
        <v>0</v>
      </c>
    </row>
    <row r="3226" spans="1:4" x14ac:dyDescent="0.2">
      <c r="A3226" s="413" t="s">
        <v>10103</v>
      </c>
      <c r="B3226" s="413" t="s">
        <v>225</v>
      </c>
      <c r="C3226" s="412">
        <v>32.933999999999997</v>
      </c>
      <c r="D3226" s="412">
        <v>0</v>
      </c>
    </row>
    <row r="3227" spans="1:4" x14ac:dyDescent="0.2">
      <c r="A3227" s="413" t="s">
        <v>10104</v>
      </c>
      <c r="B3227" s="413" t="s">
        <v>225</v>
      </c>
      <c r="C3227" s="412">
        <v>34.984000000000002</v>
      </c>
      <c r="D3227" s="412">
        <v>0</v>
      </c>
    </row>
    <row r="3228" spans="1:4" x14ac:dyDescent="0.2">
      <c r="A3228" s="413" t="s">
        <v>10105</v>
      </c>
      <c r="B3228" s="413" t="s">
        <v>225</v>
      </c>
      <c r="C3228" s="412">
        <v>31.324000000000002</v>
      </c>
      <c r="D3228" s="412">
        <v>0</v>
      </c>
    </row>
    <row r="3229" spans="1:4" x14ac:dyDescent="0.2">
      <c r="A3229" s="413" t="s">
        <v>10106</v>
      </c>
      <c r="B3229" s="413" t="s">
        <v>225</v>
      </c>
      <c r="C3229" s="412">
        <v>8.9060000000000006</v>
      </c>
      <c r="D3229" s="412">
        <v>0</v>
      </c>
    </row>
    <row r="3230" spans="1:4" x14ac:dyDescent="0.2">
      <c r="A3230" s="413" t="s">
        <v>10107</v>
      </c>
      <c r="B3230" s="413" t="s">
        <v>225</v>
      </c>
      <c r="C3230" s="412">
        <v>129.30199999999999</v>
      </c>
      <c r="D3230" s="412">
        <v>0</v>
      </c>
    </row>
    <row r="3231" spans="1:4" x14ac:dyDescent="0.2">
      <c r="A3231" s="413" t="s">
        <v>10108</v>
      </c>
      <c r="B3231" s="413" t="s">
        <v>225</v>
      </c>
      <c r="C3231" s="412">
        <v>67.587999999999994</v>
      </c>
      <c r="D3231" s="412">
        <v>0</v>
      </c>
    </row>
    <row r="3232" spans="1:4" x14ac:dyDescent="0.2">
      <c r="A3232" s="413" t="s">
        <v>10109</v>
      </c>
      <c r="B3232" s="413" t="s">
        <v>225</v>
      </c>
      <c r="C3232" s="412">
        <v>0</v>
      </c>
      <c r="D3232" s="412">
        <v>0</v>
      </c>
    </row>
    <row r="3233" spans="1:4" x14ac:dyDescent="0.2">
      <c r="A3233" s="413" t="s">
        <v>10110</v>
      </c>
      <c r="B3233" s="413" t="s">
        <v>225</v>
      </c>
      <c r="C3233" s="412">
        <v>22.233000000000001</v>
      </c>
      <c r="D3233" s="412">
        <v>0</v>
      </c>
    </row>
    <row r="3234" spans="1:4" x14ac:dyDescent="0.2">
      <c r="A3234" s="413" t="s">
        <v>10111</v>
      </c>
      <c r="B3234" s="413" t="s">
        <v>225</v>
      </c>
      <c r="C3234" s="412">
        <v>75.03</v>
      </c>
      <c r="D3234" s="412">
        <v>0</v>
      </c>
    </row>
    <row r="3235" spans="1:4" x14ac:dyDescent="0.2">
      <c r="A3235" s="413" t="s">
        <v>10112</v>
      </c>
      <c r="B3235" s="413" t="s">
        <v>225</v>
      </c>
      <c r="C3235" s="412">
        <v>45.427</v>
      </c>
      <c r="D3235" s="412">
        <v>0</v>
      </c>
    </row>
    <row r="3236" spans="1:4" x14ac:dyDescent="0.2">
      <c r="A3236" s="413" t="s">
        <v>10113</v>
      </c>
      <c r="B3236" s="413" t="s">
        <v>225</v>
      </c>
      <c r="C3236" s="412">
        <v>36.058999999999997</v>
      </c>
      <c r="D3236" s="412">
        <v>0</v>
      </c>
    </row>
    <row r="3237" spans="1:4" x14ac:dyDescent="0.2">
      <c r="A3237" s="413" t="s">
        <v>10114</v>
      </c>
      <c r="B3237" s="413" t="s">
        <v>225</v>
      </c>
      <c r="C3237" s="412">
        <v>399.495</v>
      </c>
      <c r="D3237" s="412">
        <v>0</v>
      </c>
    </row>
    <row r="3238" spans="1:4" x14ac:dyDescent="0.2">
      <c r="A3238" s="413" t="s">
        <v>10115</v>
      </c>
      <c r="B3238" s="413" t="s">
        <v>225</v>
      </c>
      <c r="C3238" s="412">
        <v>15.037000000000001</v>
      </c>
      <c r="D3238" s="412">
        <v>0</v>
      </c>
    </row>
    <row r="3239" spans="1:4" x14ac:dyDescent="0.2">
      <c r="A3239" s="413" t="s">
        <v>10116</v>
      </c>
      <c r="B3239" s="413" t="s">
        <v>225</v>
      </c>
      <c r="C3239" s="412">
        <v>46.981999999999999</v>
      </c>
      <c r="D3239" s="412">
        <v>0</v>
      </c>
    </row>
    <row r="3240" spans="1:4" x14ac:dyDescent="0.2">
      <c r="A3240" s="413" t="s">
        <v>10117</v>
      </c>
      <c r="B3240" s="413" t="s">
        <v>225</v>
      </c>
      <c r="C3240" s="412">
        <v>51.722000000000001</v>
      </c>
      <c r="D3240" s="412">
        <v>0</v>
      </c>
    </row>
    <row r="3241" spans="1:4" x14ac:dyDescent="0.2">
      <c r="A3241" s="413" t="s">
        <v>10118</v>
      </c>
      <c r="B3241" s="413" t="s">
        <v>225</v>
      </c>
      <c r="C3241" s="412">
        <v>47.957999999999998</v>
      </c>
      <c r="D3241" s="412">
        <v>0</v>
      </c>
    </row>
    <row r="3242" spans="1:4" x14ac:dyDescent="0.2">
      <c r="A3242" s="413" t="s">
        <v>10119</v>
      </c>
      <c r="B3242" s="413" t="s">
        <v>225</v>
      </c>
      <c r="C3242" s="412">
        <v>53.393000000000001</v>
      </c>
      <c r="D3242" s="412">
        <v>0</v>
      </c>
    </row>
    <row r="3243" spans="1:4" x14ac:dyDescent="0.2">
      <c r="A3243" s="413" t="s">
        <v>10120</v>
      </c>
      <c r="B3243" s="413" t="s">
        <v>225</v>
      </c>
      <c r="C3243" s="412">
        <v>34.014000000000003</v>
      </c>
      <c r="D3243" s="412">
        <v>0</v>
      </c>
    </row>
    <row r="3244" spans="1:4" x14ac:dyDescent="0.2">
      <c r="A3244" s="413" t="s">
        <v>10121</v>
      </c>
      <c r="B3244" s="413" t="s">
        <v>225</v>
      </c>
      <c r="C3244" s="412">
        <v>44.866</v>
      </c>
      <c r="D3244" s="412">
        <v>0</v>
      </c>
    </row>
    <row r="3245" spans="1:4" x14ac:dyDescent="0.2">
      <c r="A3245" s="413" t="s">
        <v>10122</v>
      </c>
      <c r="B3245" s="413" t="s">
        <v>225</v>
      </c>
      <c r="C3245" s="412">
        <v>80.801000000000002</v>
      </c>
      <c r="D3245" s="412">
        <v>0</v>
      </c>
    </row>
    <row r="3246" spans="1:4" x14ac:dyDescent="0.2">
      <c r="A3246" s="413" t="s">
        <v>10123</v>
      </c>
      <c r="B3246" s="413" t="s">
        <v>225</v>
      </c>
      <c r="C3246" s="412">
        <v>81.539000000000001</v>
      </c>
      <c r="D3246" s="412">
        <v>0</v>
      </c>
    </row>
    <row r="3247" spans="1:4" x14ac:dyDescent="0.2">
      <c r="A3247" s="413" t="s">
        <v>10124</v>
      </c>
      <c r="B3247" s="413" t="s">
        <v>225</v>
      </c>
      <c r="C3247" s="412">
        <v>110.251</v>
      </c>
      <c r="D3247" s="412">
        <v>0</v>
      </c>
    </row>
    <row r="3248" spans="1:4" x14ac:dyDescent="0.2">
      <c r="A3248" s="413" t="s">
        <v>10125</v>
      </c>
      <c r="B3248" s="413" t="s">
        <v>225</v>
      </c>
      <c r="C3248" s="412">
        <v>63.933999999999997</v>
      </c>
      <c r="D3248" s="412">
        <v>0</v>
      </c>
    </row>
    <row r="3249" spans="1:4" x14ac:dyDescent="0.2">
      <c r="A3249" s="413" t="s">
        <v>10126</v>
      </c>
      <c r="B3249" s="413" t="s">
        <v>225</v>
      </c>
      <c r="C3249" s="412">
        <v>31.372</v>
      </c>
      <c r="D3249" s="412">
        <v>0</v>
      </c>
    </row>
    <row r="3250" spans="1:4" x14ac:dyDescent="0.2">
      <c r="A3250" s="413" t="s">
        <v>10127</v>
      </c>
      <c r="B3250" s="413" t="s">
        <v>225</v>
      </c>
      <c r="C3250" s="412">
        <v>24.222999999999999</v>
      </c>
      <c r="D3250" s="412">
        <v>0</v>
      </c>
    </row>
    <row r="3251" spans="1:4" x14ac:dyDescent="0.2">
      <c r="A3251" s="413" t="s">
        <v>10128</v>
      </c>
      <c r="B3251" s="413" t="s">
        <v>223</v>
      </c>
      <c r="C3251" s="412">
        <v>50.768999999999998</v>
      </c>
      <c r="D3251" s="412">
        <v>0</v>
      </c>
    </row>
    <row r="3252" spans="1:4" x14ac:dyDescent="0.2">
      <c r="A3252" s="413" t="s">
        <v>10129</v>
      </c>
      <c r="B3252" s="413" t="s">
        <v>225</v>
      </c>
      <c r="C3252" s="412">
        <v>10.84</v>
      </c>
      <c r="D3252" s="412">
        <v>0</v>
      </c>
    </row>
    <row r="3253" spans="1:4" x14ac:dyDescent="0.2">
      <c r="A3253" s="413" t="s">
        <v>10130</v>
      </c>
      <c r="B3253" s="413" t="s">
        <v>225</v>
      </c>
      <c r="C3253" s="412">
        <v>45.286000000000001</v>
      </c>
      <c r="D3253" s="412">
        <v>0</v>
      </c>
    </row>
    <row r="3254" spans="1:4" x14ac:dyDescent="0.2">
      <c r="A3254" s="413" t="s">
        <v>10131</v>
      </c>
      <c r="B3254" s="413" t="s">
        <v>225</v>
      </c>
      <c r="C3254" s="412">
        <v>27.657</v>
      </c>
      <c r="D3254" s="412">
        <v>0</v>
      </c>
    </row>
    <row r="3255" spans="1:4" x14ac:dyDescent="0.2">
      <c r="A3255" s="413" t="s">
        <v>10132</v>
      </c>
      <c r="B3255" s="413" t="s">
        <v>225</v>
      </c>
      <c r="C3255" s="412">
        <v>23.114000000000001</v>
      </c>
      <c r="D3255" s="412">
        <v>0</v>
      </c>
    </row>
    <row r="3256" spans="1:4" x14ac:dyDescent="0.2">
      <c r="A3256" s="413" t="s">
        <v>10133</v>
      </c>
      <c r="B3256" s="413" t="s">
        <v>225</v>
      </c>
      <c r="C3256" s="412">
        <v>36.088000000000001</v>
      </c>
      <c r="D3256" s="412">
        <v>0</v>
      </c>
    </row>
    <row r="3257" spans="1:4" x14ac:dyDescent="0.2">
      <c r="A3257" s="413" t="s">
        <v>10134</v>
      </c>
      <c r="B3257" s="413" t="s">
        <v>225</v>
      </c>
      <c r="C3257" s="412">
        <v>25.675000000000001</v>
      </c>
      <c r="D3257" s="412">
        <v>0</v>
      </c>
    </row>
    <row r="3258" spans="1:4" x14ac:dyDescent="0.2">
      <c r="A3258" s="413" t="s">
        <v>10135</v>
      </c>
      <c r="B3258" s="413" t="s">
        <v>225</v>
      </c>
      <c r="C3258" s="412">
        <v>42.493000000000002</v>
      </c>
      <c r="D3258" s="412">
        <v>0</v>
      </c>
    </row>
    <row r="3259" spans="1:4" x14ac:dyDescent="0.2">
      <c r="A3259" s="413" t="s">
        <v>10136</v>
      </c>
      <c r="B3259" s="413" t="s">
        <v>225</v>
      </c>
      <c r="C3259" s="412">
        <v>20.861999999999998</v>
      </c>
      <c r="D3259" s="412">
        <v>0</v>
      </c>
    </row>
    <row r="3260" spans="1:4" x14ac:dyDescent="0.2">
      <c r="A3260" s="413" t="s">
        <v>10137</v>
      </c>
      <c r="B3260" s="413" t="s">
        <v>225</v>
      </c>
      <c r="C3260" s="412">
        <v>45.006</v>
      </c>
      <c r="D3260" s="412">
        <v>0</v>
      </c>
    </row>
    <row r="3261" spans="1:4" x14ac:dyDescent="0.2">
      <c r="A3261" s="413" t="s">
        <v>10138</v>
      </c>
      <c r="B3261" s="413" t="s">
        <v>225</v>
      </c>
      <c r="C3261" s="412">
        <v>76.988</v>
      </c>
      <c r="D3261" s="412">
        <v>0</v>
      </c>
    </row>
    <row r="3262" spans="1:4" x14ac:dyDescent="0.2">
      <c r="A3262" s="413" t="s">
        <v>10139</v>
      </c>
      <c r="B3262" s="413" t="s">
        <v>225</v>
      </c>
      <c r="C3262" s="412">
        <v>80.965000000000003</v>
      </c>
      <c r="D3262" s="412">
        <v>0</v>
      </c>
    </row>
    <row r="3263" spans="1:4" x14ac:dyDescent="0.2">
      <c r="A3263" s="413" t="s">
        <v>10140</v>
      </c>
      <c r="B3263" s="413" t="s">
        <v>225</v>
      </c>
      <c r="C3263" s="412">
        <v>27.388999999999999</v>
      </c>
      <c r="D3263" s="412">
        <v>0</v>
      </c>
    </row>
    <row r="3264" spans="1:4" x14ac:dyDescent="0.2">
      <c r="A3264" s="413" t="s">
        <v>10141</v>
      </c>
      <c r="B3264" s="413" t="s">
        <v>225</v>
      </c>
      <c r="C3264" s="412">
        <v>13.92</v>
      </c>
      <c r="D3264" s="412">
        <v>0</v>
      </c>
    </row>
    <row r="3265" spans="1:4" x14ac:dyDescent="0.2">
      <c r="A3265" s="413" t="s">
        <v>10142</v>
      </c>
      <c r="B3265" s="413" t="s">
        <v>223</v>
      </c>
      <c r="C3265" s="412">
        <v>113.97199999999999</v>
      </c>
      <c r="D3265" s="412">
        <v>0</v>
      </c>
    </row>
    <row r="3266" spans="1:4" x14ac:dyDescent="0.2">
      <c r="A3266" s="413" t="s">
        <v>10143</v>
      </c>
      <c r="B3266" s="413" t="s">
        <v>225</v>
      </c>
      <c r="C3266" s="412">
        <v>1750.4380000000001</v>
      </c>
      <c r="D3266" s="412">
        <v>0</v>
      </c>
    </row>
    <row r="3267" spans="1:4" x14ac:dyDescent="0.2">
      <c r="A3267" s="413" t="s">
        <v>10144</v>
      </c>
      <c r="B3267" s="413" t="s">
        <v>225</v>
      </c>
      <c r="C3267" s="412">
        <v>27.297999999999998</v>
      </c>
      <c r="D3267" s="412">
        <v>0</v>
      </c>
    </row>
    <row r="3268" spans="1:4" x14ac:dyDescent="0.2">
      <c r="A3268" s="413" t="s">
        <v>10145</v>
      </c>
      <c r="B3268" s="413" t="s">
        <v>225</v>
      </c>
      <c r="C3268" s="412">
        <v>42.877000000000002</v>
      </c>
      <c r="D3268" s="412">
        <v>0</v>
      </c>
    </row>
    <row r="3269" spans="1:4" x14ac:dyDescent="0.2">
      <c r="A3269" s="413" t="s">
        <v>10146</v>
      </c>
      <c r="B3269" s="413" t="s">
        <v>225</v>
      </c>
      <c r="C3269" s="412">
        <v>33.337000000000003</v>
      </c>
      <c r="D3269" s="412">
        <v>0</v>
      </c>
    </row>
    <row r="3270" spans="1:4" x14ac:dyDescent="0.2">
      <c r="A3270" s="413" t="s">
        <v>10147</v>
      </c>
      <c r="B3270" s="413" t="s">
        <v>225</v>
      </c>
      <c r="C3270" s="412">
        <v>35.325000000000003</v>
      </c>
      <c r="D3270" s="412">
        <v>0</v>
      </c>
    </row>
    <row r="3271" spans="1:4" x14ac:dyDescent="0.2">
      <c r="A3271" s="413" t="s">
        <v>10148</v>
      </c>
      <c r="B3271" s="413" t="s">
        <v>223</v>
      </c>
      <c r="C3271" s="412">
        <v>209.80199999999999</v>
      </c>
      <c r="D3271" s="412">
        <v>0</v>
      </c>
    </row>
    <row r="3272" spans="1:4" x14ac:dyDescent="0.2">
      <c r="A3272" s="413" t="s">
        <v>10149</v>
      </c>
      <c r="B3272" s="413" t="s">
        <v>223</v>
      </c>
      <c r="C3272" s="412">
        <v>252.703</v>
      </c>
      <c r="D3272" s="412">
        <v>0</v>
      </c>
    </row>
    <row r="3273" spans="1:4" x14ac:dyDescent="0.2">
      <c r="A3273" s="413" t="s">
        <v>10150</v>
      </c>
      <c r="B3273" s="413" t="s">
        <v>225</v>
      </c>
      <c r="C3273" s="412">
        <v>25.521999999999998</v>
      </c>
      <c r="D3273" s="412">
        <v>0</v>
      </c>
    </row>
    <row r="3274" spans="1:4" x14ac:dyDescent="0.2">
      <c r="A3274" s="413" t="s">
        <v>10151</v>
      </c>
      <c r="B3274" s="413" t="s">
        <v>225</v>
      </c>
      <c r="C3274" s="412">
        <v>442.43</v>
      </c>
      <c r="D3274" s="412">
        <v>0</v>
      </c>
    </row>
    <row r="3275" spans="1:4" x14ac:dyDescent="0.2">
      <c r="A3275" s="413" t="s">
        <v>10152</v>
      </c>
      <c r="B3275" s="413" t="s">
        <v>225</v>
      </c>
      <c r="C3275" s="412">
        <v>167.37200000000001</v>
      </c>
      <c r="D3275" s="412">
        <v>0</v>
      </c>
    </row>
    <row r="3276" spans="1:4" x14ac:dyDescent="0.2">
      <c r="A3276" s="413" t="s">
        <v>10153</v>
      </c>
      <c r="B3276" s="413" t="s">
        <v>225</v>
      </c>
      <c r="C3276" s="412">
        <v>35.984000000000002</v>
      </c>
      <c r="D3276" s="412">
        <v>0</v>
      </c>
    </row>
    <row r="3277" spans="1:4" x14ac:dyDescent="0.2">
      <c r="A3277" s="413" t="s">
        <v>10154</v>
      </c>
      <c r="B3277" s="413" t="s">
        <v>225</v>
      </c>
      <c r="C3277" s="412">
        <v>18.355</v>
      </c>
      <c r="D3277" s="412">
        <v>0</v>
      </c>
    </row>
    <row r="3278" spans="1:4" x14ac:dyDescent="0.2">
      <c r="A3278" s="413" t="s">
        <v>10155</v>
      </c>
      <c r="B3278" s="413" t="s">
        <v>225</v>
      </c>
      <c r="C3278" s="412">
        <v>32.835999999999999</v>
      </c>
      <c r="D3278" s="412">
        <v>0</v>
      </c>
    </row>
    <row r="3279" spans="1:4" x14ac:dyDescent="0.2">
      <c r="A3279" s="413" t="s">
        <v>10156</v>
      </c>
      <c r="B3279" s="413" t="s">
        <v>225</v>
      </c>
      <c r="C3279" s="412">
        <v>240.434</v>
      </c>
      <c r="D3279" s="412">
        <v>0</v>
      </c>
    </row>
    <row r="3280" spans="1:4" x14ac:dyDescent="0.2">
      <c r="A3280" s="413" t="s">
        <v>10157</v>
      </c>
      <c r="B3280" s="413" t="s">
        <v>225</v>
      </c>
      <c r="C3280" s="412">
        <v>31.427</v>
      </c>
      <c r="D3280" s="412">
        <v>0</v>
      </c>
    </row>
    <row r="3281" spans="1:4" x14ac:dyDescent="0.2">
      <c r="A3281" s="413" t="s">
        <v>10158</v>
      </c>
      <c r="B3281" s="413" t="s">
        <v>225</v>
      </c>
      <c r="C3281" s="412">
        <v>28.815999999999999</v>
      </c>
      <c r="D3281" s="412">
        <v>0</v>
      </c>
    </row>
    <row r="3282" spans="1:4" x14ac:dyDescent="0.2">
      <c r="A3282" s="413" t="s">
        <v>10159</v>
      </c>
      <c r="B3282" s="413" t="s">
        <v>225</v>
      </c>
      <c r="C3282" s="412">
        <v>58.664000000000001</v>
      </c>
      <c r="D3282" s="412">
        <v>0</v>
      </c>
    </row>
    <row r="3283" spans="1:4" x14ac:dyDescent="0.2">
      <c r="A3283" s="413" t="s">
        <v>10160</v>
      </c>
      <c r="B3283" s="413" t="s">
        <v>225</v>
      </c>
      <c r="C3283" s="412">
        <v>18.928000000000001</v>
      </c>
      <c r="D3283" s="412">
        <v>0</v>
      </c>
    </row>
    <row r="3284" spans="1:4" x14ac:dyDescent="0.2">
      <c r="A3284" s="413" t="s">
        <v>10161</v>
      </c>
      <c r="B3284" s="413" t="s">
        <v>225</v>
      </c>
      <c r="C3284" s="412">
        <v>38.728999999999999</v>
      </c>
      <c r="D3284" s="412">
        <v>0</v>
      </c>
    </row>
    <row r="3285" spans="1:4" x14ac:dyDescent="0.2">
      <c r="A3285" s="413" t="s">
        <v>10162</v>
      </c>
      <c r="B3285" s="413" t="s">
        <v>225</v>
      </c>
      <c r="C3285" s="412">
        <v>163.66300000000001</v>
      </c>
      <c r="D3285" s="412">
        <v>0</v>
      </c>
    </row>
    <row r="3286" spans="1:4" x14ac:dyDescent="0.2">
      <c r="A3286" s="413" t="s">
        <v>10163</v>
      </c>
      <c r="B3286" s="413" t="s">
        <v>225</v>
      </c>
      <c r="C3286" s="412">
        <v>68.033000000000001</v>
      </c>
      <c r="D3286" s="412">
        <v>0</v>
      </c>
    </row>
    <row r="3287" spans="1:4" x14ac:dyDescent="0.2">
      <c r="A3287" s="413" t="s">
        <v>10164</v>
      </c>
      <c r="B3287" s="413" t="s">
        <v>225</v>
      </c>
      <c r="C3287" s="412">
        <v>67.090999999999994</v>
      </c>
      <c r="D3287" s="412">
        <v>0</v>
      </c>
    </row>
    <row r="3288" spans="1:4" x14ac:dyDescent="0.2">
      <c r="A3288" s="413" t="s">
        <v>10165</v>
      </c>
      <c r="B3288" s="413" t="s">
        <v>225</v>
      </c>
      <c r="C3288" s="412">
        <v>32.951999999999998</v>
      </c>
      <c r="D3288" s="412">
        <v>0</v>
      </c>
    </row>
    <row r="3289" spans="1:4" x14ac:dyDescent="0.2">
      <c r="A3289" s="413" t="s">
        <v>10166</v>
      </c>
      <c r="B3289" s="413" t="s">
        <v>225</v>
      </c>
      <c r="C3289" s="412">
        <v>142.661</v>
      </c>
      <c r="D3289" s="412">
        <v>0</v>
      </c>
    </row>
    <row r="3290" spans="1:4" x14ac:dyDescent="0.2">
      <c r="A3290" s="413" t="s">
        <v>10167</v>
      </c>
      <c r="B3290" s="413" t="s">
        <v>225</v>
      </c>
      <c r="C3290" s="412">
        <v>58.896000000000001</v>
      </c>
      <c r="D3290" s="412">
        <v>0</v>
      </c>
    </row>
    <row r="3291" spans="1:4" x14ac:dyDescent="0.2">
      <c r="A3291" s="413" t="s">
        <v>10168</v>
      </c>
      <c r="B3291" s="413" t="s">
        <v>225</v>
      </c>
      <c r="C3291" s="412">
        <v>25.146999999999998</v>
      </c>
      <c r="D3291" s="412">
        <v>0</v>
      </c>
    </row>
    <row r="3292" spans="1:4" x14ac:dyDescent="0.2">
      <c r="A3292" s="413" t="s">
        <v>10169</v>
      </c>
      <c r="B3292" s="413" t="s">
        <v>225</v>
      </c>
      <c r="C3292" s="412">
        <v>77.725999999999999</v>
      </c>
      <c r="D3292" s="412">
        <v>0</v>
      </c>
    </row>
    <row r="3293" spans="1:4" x14ac:dyDescent="0.2">
      <c r="A3293" s="413" t="s">
        <v>10170</v>
      </c>
      <c r="B3293" s="413" t="s">
        <v>225</v>
      </c>
      <c r="C3293" s="412">
        <v>155.965</v>
      </c>
      <c r="D3293" s="412">
        <v>0</v>
      </c>
    </row>
    <row r="3294" spans="1:4" x14ac:dyDescent="0.2">
      <c r="A3294" s="413" t="s">
        <v>10171</v>
      </c>
      <c r="B3294" s="413" t="s">
        <v>225</v>
      </c>
      <c r="C3294" s="412">
        <v>63.433999999999997</v>
      </c>
      <c r="D3294" s="412">
        <v>0</v>
      </c>
    </row>
    <row r="3295" spans="1:4" x14ac:dyDescent="0.2">
      <c r="A3295" s="413" t="s">
        <v>10172</v>
      </c>
      <c r="B3295" s="413" t="s">
        <v>225</v>
      </c>
      <c r="C3295" s="412">
        <v>54.387999999999998</v>
      </c>
      <c r="D3295" s="412">
        <v>0</v>
      </c>
    </row>
    <row r="3296" spans="1:4" x14ac:dyDescent="0.2">
      <c r="A3296" s="413" t="s">
        <v>10173</v>
      </c>
      <c r="B3296" s="413" t="s">
        <v>225</v>
      </c>
      <c r="C3296" s="412">
        <v>78.165000000000006</v>
      </c>
      <c r="D3296" s="412">
        <v>0</v>
      </c>
    </row>
    <row r="3297" spans="1:4" x14ac:dyDescent="0.2">
      <c r="A3297" s="413" t="s">
        <v>10174</v>
      </c>
      <c r="B3297" s="413" t="s">
        <v>225</v>
      </c>
      <c r="C3297" s="412">
        <v>46.33</v>
      </c>
      <c r="D3297" s="412">
        <v>0</v>
      </c>
    </row>
    <row r="3298" spans="1:4" x14ac:dyDescent="0.2">
      <c r="A3298" s="413" t="s">
        <v>10175</v>
      </c>
      <c r="B3298" s="413" t="s">
        <v>225</v>
      </c>
      <c r="C3298" s="412">
        <v>146.571</v>
      </c>
      <c r="D3298" s="412">
        <v>0</v>
      </c>
    </row>
    <row r="3299" spans="1:4" x14ac:dyDescent="0.2">
      <c r="A3299" s="413" t="s">
        <v>10176</v>
      </c>
      <c r="B3299" s="413" t="s">
        <v>225</v>
      </c>
      <c r="C3299" s="412">
        <v>57.058999999999997</v>
      </c>
      <c r="D3299" s="412">
        <v>0</v>
      </c>
    </row>
    <row r="3300" spans="1:4" x14ac:dyDescent="0.2">
      <c r="A3300" s="413" t="s">
        <v>10177</v>
      </c>
      <c r="B3300" s="413" t="s">
        <v>225</v>
      </c>
      <c r="C3300" s="412">
        <v>218.624</v>
      </c>
      <c r="D3300" s="412">
        <v>0</v>
      </c>
    </row>
    <row r="3301" spans="1:4" x14ac:dyDescent="0.2">
      <c r="A3301" s="413" t="s">
        <v>10178</v>
      </c>
      <c r="B3301" s="413" t="s">
        <v>225</v>
      </c>
      <c r="C3301" s="412">
        <v>167.006</v>
      </c>
      <c r="D3301" s="412">
        <v>0</v>
      </c>
    </row>
    <row r="3302" spans="1:4" x14ac:dyDescent="0.2">
      <c r="A3302" s="413" t="s">
        <v>10179</v>
      </c>
      <c r="B3302" s="413" t="s">
        <v>225</v>
      </c>
      <c r="C3302" s="412">
        <v>144.78399999999999</v>
      </c>
      <c r="D3302" s="412">
        <v>0</v>
      </c>
    </row>
    <row r="3303" spans="1:4" x14ac:dyDescent="0.2">
      <c r="A3303" s="413" t="s">
        <v>10180</v>
      </c>
      <c r="B3303" s="413" t="s">
        <v>225</v>
      </c>
      <c r="C3303" s="412">
        <v>63.097999999999999</v>
      </c>
      <c r="D3303" s="412">
        <v>0</v>
      </c>
    </row>
    <row r="3304" spans="1:4" x14ac:dyDescent="0.2">
      <c r="A3304" s="413" t="s">
        <v>10181</v>
      </c>
      <c r="B3304" s="413" t="s">
        <v>225</v>
      </c>
      <c r="C3304" s="412">
        <v>52.643000000000001</v>
      </c>
      <c r="D3304" s="412">
        <v>0</v>
      </c>
    </row>
    <row r="3305" spans="1:4" x14ac:dyDescent="0.2">
      <c r="A3305" s="413" t="s">
        <v>10182</v>
      </c>
      <c r="B3305" s="413" t="s">
        <v>225</v>
      </c>
      <c r="C3305" s="412">
        <v>33.238999999999997</v>
      </c>
      <c r="D3305" s="412">
        <v>0</v>
      </c>
    </row>
    <row r="3306" spans="1:4" x14ac:dyDescent="0.2">
      <c r="A3306" s="413" t="s">
        <v>10183</v>
      </c>
      <c r="B3306" s="413" t="s">
        <v>225</v>
      </c>
      <c r="C3306" s="412">
        <v>27.895</v>
      </c>
      <c r="D3306" s="412">
        <v>0</v>
      </c>
    </row>
    <row r="3307" spans="1:4" x14ac:dyDescent="0.2">
      <c r="A3307" s="413" t="s">
        <v>10184</v>
      </c>
      <c r="B3307" s="413" t="s">
        <v>225</v>
      </c>
      <c r="C3307" s="412">
        <v>60.981999999999999</v>
      </c>
      <c r="D3307" s="412">
        <v>0</v>
      </c>
    </row>
    <row r="3308" spans="1:4" x14ac:dyDescent="0.2">
      <c r="A3308" s="413" t="s">
        <v>10185</v>
      </c>
      <c r="B3308" s="413" t="s">
        <v>225</v>
      </c>
      <c r="C3308" s="412">
        <v>23.863</v>
      </c>
      <c r="D3308" s="412">
        <v>0</v>
      </c>
    </row>
    <row r="3309" spans="1:4" x14ac:dyDescent="0.2">
      <c r="A3309" s="413" t="s">
        <v>10186</v>
      </c>
      <c r="B3309" s="413" t="s">
        <v>225</v>
      </c>
      <c r="C3309" s="412">
        <v>40.258000000000003</v>
      </c>
      <c r="D3309" s="412">
        <v>0</v>
      </c>
    </row>
    <row r="3310" spans="1:4" x14ac:dyDescent="0.2">
      <c r="A3310" s="413" t="s">
        <v>10187</v>
      </c>
      <c r="B3310" s="413" t="s">
        <v>225</v>
      </c>
      <c r="C3310" s="412">
        <v>88.254999999999995</v>
      </c>
      <c r="D3310" s="412">
        <v>0</v>
      </c>
    </row>
    <row r="3311" spans="1:4" x14ac:dyDescent="0.2">
      <c r="A3311" s="413" t="s">
        <v>10188</v>
      </c>
      <c r="B3311" s="413" t="s">
        <v>225</v>
      </c>
      <c r="C3311" s="412">
        <v>56.651000000000003</v>
      </c>
      <c r="D3311" s="412">
        <v>0</v>
      </c>
    </row>
    <row r="3312" spans="1:4" x14ac:dyDescent="0.2">
      <c r="A3312" s="413" t="s">
        <v>10189</v>
      </c>
      <c r="B3312" s="413" t="s">
        <v>225</v>
      </c>
      <c r="C3312" s="412">
        <v>36.966000000000001</v>
      </c>
      <c r="D3312" s="412">
        <v>0</v>
      </c>
    </row>
    <row r="3313" spans="1:4" x14ac:dyDescent="0.2">
      <c r="A3313" s="413" t="s">
        <v>10190</v>
      </c>
      <c r="B3313" s="413" t="s">
        <v>225</v>
      </c>
      <c r="C3313" s="412">
        <v>43.048000000000002</v>
      </c>
      <c r="D3313" s="412">
        <v>0</v>
      </c>
    </row>
    <row r="3314" spans="1:4" x14ac:dyDescent="0.2">
      <c r="A3314" s="413" t="s">
        <v>10191</v>
      </c>
      <c r="B3314" s="413" t="s">
        <v>225</v>
      </c>
      <c r="C3314" s="412">
        <v>70.308999999999997</v>
      </c>
      <c r="D3314" s="412">
        <v>0</v>
      </c>
    </row>
    <row r="3315" spans="1:4" x14ac:dyDescent="0.2">
      <c r="A3315" s="413" t="s">
        <v>10192</v>
      </c>
      <c r="B3315" s="413" t="s">
        <v>225</v>
      </c>
      <c r="C3315" s="412">
        <v>103.956</v>
      </c>
      <c r="D3315" s="412">
        <v>0</v>
      </c>
    </row>
    <row r="3316" spans="1:4" x14ac:dyDescent="0.2">
      <c r="A3316" s="413" t="s">
        <v>10193</v>
      </c>
      <c r="B3316" s="413" t="s">
        <v>225</v>
      </c>
      <c r="C3316" s="412">
        <v>31.683</v>
      </c>
      <c r="D3316" s="412">
        <v>0</v>
      </c>
    </row>
    <row r="3317" spans="1:4" x14ac:dyDescent="0.2">
      <c r="A3317" s="413" t="s">
        <v>10194</v>
      </c>
      <c r="B3317" s="413" t="s">
        <v>225</v>
      </c>
      <c r="C3317" s="412">
        <v>25.791</v>
      </c>
      <c r="D3317" s="412">
        <v>0</v>
      </c>
    </row>
    <row r="3318" spans="1:4" x14ac:dyDescent="0.2">
      <c r="A3318" s="413" t="s">
        <v>10195</v>
      </c>
      <c r="B3318" s="413" t="s">
        <v>225</v>
      </c>
      <c r="C3318" s="412">
        <v>30.475999999999999</v>
      </c>
      <c r="D3318" s="412">
        <v>0</v>
      </c>
    </row>
    <row r="3319" spans="1:4" x14ac:dyDescent="0.2">
      <c r="A3319" s="413" t="s">
        <v>10196</v>
      </c>
      <c r="B3319" s="413" t="s">
        <v>225</v>
      </c>
      <c r="C3319" s="412">
        <v>298.97300000000001</v>
      </c>
      <c r="D3319" s="412">
        <v>0</v>
      </c>
    </row>
    <row r="3320" spans="1:4" x14ac:dyDescent="0.2">
      <c r="A3320" s="413" t="s">
        <v>10197</v>
      </c>
      <c r="B3320" s="413" t="s">
        <v>225</v>
      </c>
      <c r="C3320" s="412">
        <v>27.346</v>
      </c>
      <c r="D3320" s="412">
        <v>0</v>
      </c>
    </row>
    <row r="3321" spans="1:4" x14ac:dyDescent="0.2">
      <c r="A3321" s="413" t="s">
        <v>10198</v>
      </c>
      <c r="B3321" s="413" t="s">
        <v>225</v>
      </c>
      <c r="C3321" s="412">
        <v>47.164999999999999</v>
      </c>
      <c r="D3321" s="412">
        <v>0</v>
      </c>
    </row>
    <row r="3322" spans="1:4" x14ac:dyDescent="0.2">
      <c r="A3322" s="413" t="s">
        <v>10199</v>
      </c>
      <c r="B3322" s="413" t="s">
        <v>225</v>
      </c>
      <c r="C3322" s="412">
        <v>200.91</v>
      </c>
      <c r="D3322" s="412">
        <v>0</v>
      </c>
    </row>
    <row r="3323" spans="1:4" x14ac:dyDescent="0.2">
      <c r="A3323" s="413" t="s">
        <v>10200</v>
      </c>
      <c r="B3323" s="413" t="s">
        <v>225</v>
      </c>
      <c r="C3323" s="412">
        <v>22.198</v>
      </c>
      <c r="D3323" s="412">
        <v>0</v>
      </c>
    </row>
    <row r="3324" spans="1:4" x14ac:dyDescent="0.2">
      <c r="A3324" s="413" t="s">
        <v>10201</v>
      </c>
      <c r="B3324" s="413" t="s">
        <v>225</v>
      </c>
      <c r="C3324" s="412">
        <v>338.51299999999998</v>
      </c>
      <c r="D3324" s="412">
        <v>0</v>
      </c>
    </row>
    <row r="3325" spans="1:4" x14ac:dyDescent="0.2">
      <c r="A3325" s="413" t="s">
        <v>10202</v>
      </c>
      <c r="B3325" s="413" t="s">
        <v>225</v>
      </c>
      <c r="C3325" s="412">
        <v>33.238999999999997</v>
      </c>
      <c r="D3325" s="412">
        <v>0</v>
      </c>
    </row>
    <row r="3326" spans="1:4" x14ac:dyDescent="0.2">
      <c r="A3326" s="413" t="s">
        <v>10203</v>
      </c>
      <c r="B3326" s="413" t="s">
        <v>225</v>
      </c>
      <c r="C3326" s="412">
        <v>27.754999999999999</v>
      </c>
      <c r="D3326" s="412">
        <v>0</v>
      </c>
    </row>
    <row r="3327" spans="1:4" x14ac:dyDescent="0.2">
      <c r="A3327" s="413" t="s">
        <v>10204</v>
      </c>
      <c r="B3327" s="413" t="s">
        <v>225</v>
      </c>
      <c r="C3327" s="412">
        <v>68.228999999999999</v>
      </c>
      <c r="D3327" s="412">
        <v>0</v>
      </c>
    </row>
    <row r="3328" spans="1:4" x14ac:dyDescent="0.2">
      <c r="A3328" s="413" t="s">
        <v>10205</v>
      </c>
      <c r="B3328" s="413" t="s">
        <v>225</v>
      </c>
      <c r="C3328" s="412">
        <v>71.510000000000005</v>
      </c>
      <c r="D3328" s="412">
        <v>0</v>
      </c>
    </row>
    <row r="3329" spans="1:4" x14ac:dyDescent="0.2">
      <c r="A3329" s="413" t="s">
        <v>10206</v>
      </c>
      <c r="B3329" s="413" t="s">
        <v>225</v>
      </c>
      <c r="C3329" s="412">
        <v>274.11799999999999</v>
      </c>
      <c r="D3329" s="412">
        <v>0</v>
      </c>
    </row>
    <row r="3330" spans="1:4" x14ac:dyDescent="0.2">
      <c r="A3330" s="413" t="s">
        <v>10207</v>
      </c>
      <c r="B3330" s="413" t="s">
        <v>225</v>
      </c>
      <c r="C3330" s="412">
        <v>181.96299999999999</v>
      </c>
      <c r="D3330" s="412">
        <v>0</v>
      </c>
    </row>
    <row r="3331" spans="1:4" x14ac:dyDescent="0.2">
      <c r="A3331" s="413" t="s">
        <v>10208</v>
      </c>
      <c r="B3331" s="413" t="s">
        <v>225</v>
      </c>
      <c r="C3331" s="412">
        <v>287.58199999999999</v>
      </c>
      <c r="D3331" s="412">
        <v>0</v>
      </c>
    </row>
    <row r="3332" spans="1:4" x14ac:dyDescent="0.2">
      <c r="A3332" s="413" t="s">
        <v>10209</v>
      </c>
      <c r="B3332" s="413" t="s">
        <v>225</v>
      </c>
      <c r="C3332" s="412">
        <v>31.946000000000002</v>
      </c>
      <c r="D3332" s="412">
        <v>0</v>
      </c>
    </row>
    <row r="3333" spans="1:4" x14ac:dyDescent="0.2">
      <c r="A3333" s="413" t="s">
        <v>10210</v>
      </c>
      <c r="B3333" s="413" t="s">
        <v>225</v>
      </c>
      <c r="C3333" s="412">
        <v>25.248000000000001</v>
      </c>
      <c r="D3333" s="412">
        <v>0</v>
      </c>
    </row>
    <row r="3334" spans="1:4" x14ac:dyDescent="0.2">
      <c r="A3334" s="413" t="s">
        <v>10211</v>
      </c>
      <c r="B3334" s="413" t="s">
        <v>225</v>
      </c>
      <c r="C3334" s="412">
        <v>71.156999999999996</v>
      </c>
      <c r="D3334" s="412">
        <v>0</v>
      </c>
    </row>
    <row r="3335" spans="1:4" x14ac:dyDescent="0.2">
      <c r="A3335" s="413" t="s">
        <v>10212</v>
      </c>
      <c r="B3335" s="413" t="s">
        <v>225</v>
      </c>
      <c r="C3335" s="412">
        <v>192.565</v>
      </c>
      <c r="D3335" s="412">
        <v>0</v>
      </c>
    </row>
    <row r="3336" spans="1:4" x14ac:dyDescent="0.2">
      <c r="A3336" s="413" t="s">
        <v>10213</v>
      </c>
      <c r="B3336" s="413" t="s">
        <v>225</v>
      </c>
      <c r="C3336" s="412">
        <v>21.484000000000002</v>
      </c>
      <c r="D3336" s="412">
        <v>0</v>
      </c>
    </row>
    <row r="3337" spans="1:4" x14ac:dyDescent="0.2">
      <c r="A3337" s="413" t="s">
        <v>10214</v>
      </c>
      <c r="B3337" s="413" t="s">
        <v>225</v>
      </c>
      <c r="C3337" s="412">
        <v>304.64</v>
      </c>
      <c r="D3337" s="412">
        <v>0</v>
      </c>
    </row>
    <row r="3338" spans="1:4" x14ac:dyDescent="0.2">
      <c r="A3338" s="413" t="s">
        <v>10215</v>
      </c>
      <c r="B3338" s="413" t="s">
        <v>225</v>
      </c>
      <c r="C3338" s="412">
        <v>176.3</v>
      </c>
      <c r="D3338" s="412">
        <v>0</v>
      </c>
    </row>
    <row r="3339" spans="1:4" x14ac:dyDescent="0.2">
      <c r="A3339" s="413" t="s">
        <v>10216</v>
      </c>
      <c r="B3339" s="413" t="s">
        <v>225</v>
      </c>
      <c r="C3339" s="412">
        <v>48.061999999999998</v>
      </c>
      <c r="D3339" s="412">
        <v>0</v>
      </c>
    </row>
    <row r="3340" spans="1:4" x14ac:dyDescent="0.2">
      <c r="A3340" s="413" t="s">
        <v>10217</v>
      </c>
      <c r="B3340" s="413" t="s">
        <v>225</v>
      </c>
      <c r="C3340" s="412">
        <v>26.474</v>
      </c>
      <c r="D3340" s="412">
        <v>0</v>
      </c>
    </row>
    <row r="3341" spans="1:4" x14ac:dyDescent="0.2">
      <c r="A3341" s="413" t="s">
        <v>10218</v>
      </c>
      <c r="B3341" s="413" t="s">
        <v>225</v>
      </c>
      <c r="C3341" s="412">
        <v>56.712000000000003</v>
      </c>
      <c r="D3341" s="412">
        <v>0</v>
      </c>
    </row>
    <row r="3342" spans="1:4" x14ac:dyDescent="0.2">
      <c r="A3342" s="413" t="s">
        <v>10219</v>
      </c>
      <c r="B3342" s="413" t="s">
        <v>225</v>
      </c>
      <c r="C3342" s="412">
        <v>81.337000000000003</v>
      </c>
      <c r="D3342" s="412">
        <v>0</v>
      </c>
    </row>
    <row r="3343" spans="1:4" x14ac:dyDescent="0.2">
      <c r="A3343" s="413" t="s">
        <v>10220</v>
      </c>
      <c r="B3343" s="413" t="s">
        <v>225</v>
      </c>
      <c r="C3343" s="412">
        <v>42.822000000000003</v>
      </c>
      <c r="D3343" s="412">
        <v>0</v>
      </c>
    </row>
    <row r="3344" spans="1:4" x14ac:dyDescent="0.2">
      <c r="A3344" s="413" t="s">
        <v>10221</v>
      </c>
      <c r="B3344" s="413" t="s">
        <v>225</v>
      </c>
      <c r="C3344" s="412">
        <v>29.486999999999998</v>
      </c>
      <c r="D3344" s="412">
        <v>0</v>
      </c>
    </row>
    <row r="3345" spans="1:4" x14ac:dyDescent="0.2">
      <c r="A3345" s="413" t="s">
        <v>10222</v>
      </c>
      <c r="B3345" s="413" t="s">
        <v>225</v>
      </c>
      <c r="C3345" s="412">
        <v>23.643999999999998</v>
      </c>
      <c r="D3345" s="412">
        <v>0</v>
      </c>
    </row>
    <row r="3346" spans="1:4" x14ac:dyDescent="0.2">
      <c r="A3346" s="413" t="s">
        <v>10223</v>
      </c>
      <c r="B3346" s="413" t="s">
        <v>225</v>
      </c>
      <c r="C3346" s="412">
        <v>37.247</v>
      </c>
      <c r="D3346" s="412">
        <v>0</v>
      </c>
    </row>
    <row r="3347" spans="1:4" x14ac:dyDescent="0.2">
      <c r="A3347" s="413" t="s">
        <v>10224</v>
      </c>
      <c r="B3347" s="413" t="s">
        <v>225</v>
      </c>
      <c r="C3347" s="412">
        <v>33.622999999999998</v>
      </c>
      <c r="D3347" s="412">
        <v>0</v>
      </c>
    </row>
    <row r="3348" spans="1:4" x14ac:dyDescent="0.2">
      <c r="A3348" s="413" t="s">
        <v>10225</v>
      </c>
      <c r="B3348" s="413" t="s">
        <v>225</v>
      </c>
      <c r="C3348" s="412">
        <v>21.698</v>
      </c>
      <c r="D3348" s="412">
        <v>0</v>
      </c>
    </row>
    <row r="3349" spans="1:4" x14ac:dyDescent="0.2">
      <c r="A3349" s="413" t="s">
        <v>10226</v>
      </c>
      <c r="B3349" s="413" t="s">
        <v>225</v>
      </c>
      <c r="C3349" s="412">
        <v>37.314</v>
      </c>
      <c r="D3349" s="412">
        <v>0</v>
      </c>
    </row>
    <row r="3350" spans="1:4" x14ac:dyDescent="0.2">
      <c r="A3350" s="413" t="s">
        <v>10227</v>
      </c>
      <c r="B3350" s="413" t="s">
        <v>225</v>
      </c>
      <c r="C3350" s="412">
        <v>5.508</v>
      </c>
      <c r="D3350" s="412">
        <v>0</v>
      </c>
    </row>
    <row r="3351" spans="1:4" x14ac:dyDescent="0.2">
      <c r="A3351" s="413" t="s">
        <v>10228</v>
      </c>
      <c r="B3351" s="413" t="s">
        <v>225</v>
      </c>
      <c r="C3351" s="412">
        <v>153.946</v>
      </c>
      <c r="D3351" s="412">
        <v>0</v>
      </c>
    </row>
    <row r="3352" spans="1:4" x14ac:dyDescent="0.2">
      <c r="A3352" s="413" t="s">
        <v>10229</v>
      </c>
      <c r="B3352" s="413" t="s">
        <v>225</v>
      </c>
      <c r="C3352" s="412">
        <v>55.73</v>
      </c>
      <c r="D3352" s="412">
        <v>0</v>
      </c>
    </row>
    <row r="3353" spans="1:4" x14ac:dyDescent="0.2">
      <c r="A3353" s="413" t="s">
        <v>10230</v>
      </c>
      <c r="B3353" s="413" t="s">
        <v>225</v>
      </c>
      <c r="C3353" s="412">
        <v>167.32300000000001</v>
      </c>
      <c r="D3353" s="412">
        <v>0</v>
      </c>
    </row>
    <row r="3354" spans="1:4" x14ac:dyDescent="0.2">
      <c r="A3354" s="413" t="s">
        <v>10231</v>
      </c>
      <c r="B3354" s="413" t="s">
        <v>225</v>
      </c>
      <c r="C3354" s="412">
        <v>19.831</v>
      </c>
      <c r="D3354" s="412">
        <v>0</v>
      </c>
    </row>
    <row r="3355" spans="1:4" x14ac:dyDescent="0.2">
      <c r="A3355" s="413" t="s">
        <v>10232</v>
      </c>
      <c r="B3355" s="413" t="s">
        <v>225</v>
      </c>
      <c r="C3355" s="412">
        <v>114.857</v>
      </c>
      <c r="D3355" s="412">
        <v>0</v>
      </c>
    </row>
    <row r="3356" spans="1:4" x14ac:dyDescent="0.2">
      <c r="A3356" s="413" t="s">
        <v>10233</v>
      </c>
      <c r="B3356" s="413" t="s">
        <v>225</v>
      </c>
      <c r="C3356" s="412">
        <v>78.067999999999998</v>
      </c>
      <c r="D3356" s="412">
        <v>0</v>
      </c>
    </row>
    <row r="3357" spans="1:4" x14ac:dyDescent="0.2">
      <c r="A3357" s="413" t="s">
        <v>10234</v>
      </c>
      <c r="B3357" s="413" t="s">
        <v>225</v>
      </c>
      <c r="C3357" s="412">
        <v>28.437999999999999</v>
      </c>
      <c r="D3357" s="412">
        <v>0</v>
      </c>
    </row>
    <row r="3358" spans="1:4" x14ac:dyDescent="0.2">
      <c r="A3358" s="413" t="s">
        <v>10235</v>
      </c>
      <c r="B3358" s="413" t="s">
        <v>225</v>
      </c>
      <c r="C3358" s="412">
        <v>21.106000000000002</v>
      </c>
      <c r="D3358" s="412">
        <v>0</v>
      </c>
    </row>
    <row r="3359" spans="1:4" x14ac:dyDescent="0.2">
      <c r="A3359" s="413" t="s">
        <v>10236</v>
      </c>
      <c r="B3359" s="413" t="s">
        <v>225</v>
      </c>
      <c r="C3359" s="412">
        <v>48.110999999999997</v>
      </c>
      <c r="D3359" s="412">
        <v>0</v>
      </c>
    </row>
    <row r="3360" spans="1:4" x14ac:dyDescent="0.2">
      <c r="A3360" s="413" t="s">
        <v>10237</v>
      </c>
      <c r="B3360" s="413" t="s">
        <v>225</v>
      </c>
      <c r="C3360" s="412">
        <v>50.447000000000003</v>
      </c>
      <c r="D3360" s="412">
        <v>0</v>
      </c>
    </row>
    <row r="3361" spans="1:4" x14ac:dyDescent="0.2">
      <c r="A3361" s="413" t="s">
        <v>10238</v>
      </c>
      <c r="B3361" s="413" t="s">
        <v>225</v>
      </c>
      <c r="C3361" s="412">
        <v>32.091999999999999</v>
      </c>
      <c r="D3361" s="412">
        <v>0</v>
      </c>
    </row>
    <row r="3362" spans="1:4" x14ac:dyDescent="0.2">
      <c r="A3362" s="413" t="s">
        <v>10239</v>
      </c>
      <c r="B3362" s="413" t="s">
        <v>225</v>
      </c>
      <c r="C3362" s="412">
        <v>68.453999999999994</v>
      </c>
      <c r="D3362" s="412">
        <v>0</v>
      </c>
    </row>
    <row r="3363" spans="1:4" x14ac:dyDescent="0.2">
      <c r="A3363" s="413" t="s">
        <v>10240</v>
      </c>
      <c r="B3363" s="413" t="s">
        <v>225</v>
      </c>
      <c r="C3363" s="412">
        <v>57.078000000000003</v>
      </c>
      <c r="D3363" s="412">
        <v>0</v>
      </c>
    </row>
    <row r="3364" spans="1:4" x14ac:dyDescent="0.2">
      <c r="A3364" s="413" t="s">
        <v>10241</v>
      </c>
      <c r="B3364" s="413" t="s">
        <v>225</v>
      </c>
      <c r="C3364" s="412">
        <v>106.994</v>
      </c>
      <c r="D3364" s="412">
        <v>0</v>
      </c>
    </row>
    <row r="3365" spans="1:4" x14ac:dyDescent="0.2">
      <c r="A3365" s="413" t="s">
        <v>10242</v>
      </c>
      <c r="B3365" s="413" t="s">
        <v>225</v>
      </c>
      <c r="C3365" s="412">
        <v>55.375</v>
      </c>
      <c r="D3365" s="412">
        <v>0</v>
      </c>
    </row>
    <row r="3366" spans="1:4" x14ac:dyDescent="0.2">
      <c r="A3366" s="413" t="s">
        <v>10243</v>
      </c>
      <c r="B3366" s="413" t="s">
        <v>225</v>
      </c>
      <c r="C3366" s="412">
        <v>100.16800000000001</v>
      </c>
      <c r="D3366" s="412">
        <v>0</v>
      </c>
    </row>
    <row r="3367" spans="1:4" x14ac:dyDescent="0.2">
      <c r="A3367" s="413" t="s">
        <v>10244</v>
      </c>
      <c r="B3367" s="413" t="s">
        <v>225</v>
      </c>
      <c r="C3367" s="412">
        <v>17.489000000000001</v>
      </c>
      <c r="D3367" s="412">
        <v>0</v>
      </c>
    </row>
    <row r="3368" spans="1:4" x14ac:dyDescent="0.2">
      <c r="A3368" s="413" t="s">
        <v>10245</v>
      </c>
      <c r="B3368" s="413" t="s">
        <v>225</v>
      </c>
      <c r="C3368" s="412">
        <v>63.463999999999999</v>
      </c>
      <c r="D3368" s="412">
        <v>0</v>
      </c>
    </row>
    <row r="3369" spans="1:4" x14ac:dyDescent="0.2">
      <c r="A3369" s="413" t="s">
        <v>10246</v>
      </c>
      <c r="B3369" s="413" t="s">
        <v>225</v>
      </c>
      <c r="C3369" s="412">
        <v>57.48</v>
      </c>
      <c r="D3369" s="412">
        <v>0</v>
      </c>
    </row>
    <row r="3370" spans="1:4" x14ac:dyDescent="0.2">
      <c r="A3370" s="413" t="s">
        <v>10247</v>
      </c>
      <c r="B3370" s="413" t="s">
        <v>225</v>
      </c>
      <c r="C3370" s="412">
        <v>21.844000000000001</v>
      </c>
      <c r="D3370" s="412">
        <v>0</v>
      </c>
    </row>
    <row r="3371" spans="1:4" x14ac:dyDescent="0.2">
      <c r="A3371" s="413" t="s">
        <v>10248</v>
      </c>
      <c r="B3371" s="413" t="s">
        <v>225</v>
      </c>
      <c r="C3371" s="412">
        <v>57.491999999999997</v>
      </c>
      <c r="D3371" s="412">
        <v>0</v>
      </c>
    </row>
    <row r="3372" spans="1:4" x14ac:dyDescent="0.2">
      <c r="A3372" s="413" t="s">
        <v>10249</v>
      </c>
      <c r="B3372" s="413" t="s">
        <v>225</v>
      </c>
      <c r="C3372" s="412">
        <v>42.932000000000002</v>
      </c>
      <c r="D3372" s="412">
        <v>0</v>
      </c>
    </row>
    <row r="3373" spans="1:4" x14ac:dyDescent="0.2">
      <c r="A3373" s="413" t="s">
        <v>10250</v>
      </c>
      <c r="B3373" s="413" t="s">
        <v>225</v>
      </c>
      <c r="C3373" s="412">
        <v>43.944000000000003</v>
      </c>
      <c r="D3373" s="412">
        <v>0</v>
      </c>
    </row>
    <row r="3374" spans="1:4" x14ac:dyDescent="0.2">
      <c r="A3374" s="413" t="s">
        <v>10251</v>
      </c>
      <c r="B3374" s="413" t="s">
        <v>225</v>
      </c>
      <c r="C3374" s="412">
        <v>31.085999999999999</v>
      </c>
      <c r="D3374" s="412">
        <v>0</v>
      </c>
    </row>
    <row r="3375" spans="1:4" x14ac:dyDescent="0.2">
      <c r="A3375" s="413" t="s">
        <v>10252</v>
      </c>
      <c r="B3375" s="413" t="s">
        <v>225</v>
      </c>
      <c r="C3375" s="412">
        <v>28.425999999999998</v>
      </c>
      <c r="D3375" s="412">
        <v>0</v>
      </c>
    </row>
    <row r="3376" spans="1:4" x14ac:dyDescent="0.2">
      <c r="A3376" s="413" t="s">
        <v>10253</v>
      </c>
      <c r="B3376" s="413" t="s">
        <v>225</v>
      </c>
      <c r="C3376" s="412">
        <v>113.015</v>
      </c>
      <c r="D3376" s="412">
        <v>0</v>
      </c>
    </row>
    <row r="3377" spans="1:4" x14ac:dyDescent="0.2">
      <c r="A3377" s="413" t="s">
        <v>10254</v>
      </c>
      <c r="B3377" s="413" t="s">
        <v>225</v>
      </c>
      <c r="C3377" s="412">
        <v>37.875</v>
      </c>
      <c r="D3377" s="412">
        <v>0</v>
      </c>
    </row>
    <row r="3378" spans="1:4" x14ac:dyDescent="0.2">
      <c r="A3378" s="413" t="s">
        <v>10255</v>
      </c>
      <c r="B3378" s="413" t="s">
        <v>225</v>
      </c>
      <c r="C3378" s="412">
        <v>65.203000000000003</v>
      </c>
      <c r="D3378" s="412">
        <v>0</v>
      </c>
    </row>
    <row r="3379" spans="1:4" x14ac:dyDescent="0.2">
      <c r="A3379" s="413" t="s">
        <v>10256</v>
      </c>
      <c r="B3379" s="413" t="s">
        <v>225</v>
      </c>
      <c r="C3379" s="412">
        <v>75.563000000000002</v>
      </c>
      <c r="D3379" s="412">
        <v>0</v>
      </c>
    </row>
    <row r="3380" spans="1:4" x14ac:dyDescent="0.2">
      <c r="A3380" s="413" t="s">
        <v>10257</v>
      </c>
      <c r="B3380" s="413" t="s">
        <v>225</v>
      </c>
      <c r="C3380" s="412">
        <v>17.779</v>
      </c>
      <c r="D3380" s="412">
        <v>0</v>
      </c>
    </row>
    <row r="3381" spans="1:4" x14ac:dyDescent="0.2">
      <c r="A3381" s="413" t="s">
        <v>10258</v>
      </c>
      <c r="B3381" s="413" t="s">
        <v>225</v>
      </c>
      <c r="C3381" s="412">
        <v>42.095999999999997</v>
      </c>
      <c r="D3381" s="412">
        <v>0</v>
      </c>
    </row>
    <row r="3382" spans="1:4" x14ac:dyDescent="0.2">
      <c r="A3382" s="413" t="s">
        <v>10259</v>
      </c>
      <c r="B3382" s="413" t="s">
        <v>225</v>
      </c>
      <c r="C3382" s="412">
        <v>51.948</v>
      </c>
      <c r="D3382" s="412">
        <v>0</v>
      </c>
    </row>
    <row r="3383" spans="1:4" x14ac:dyDescent="0.2">
      <c r="A3383" s="413" t="s">
        <v>10260</v>
      </c>
      <c r="B3383" s="413" t="s">
        <v>225</v>
      </c>
      <c r="C3383" s="412">
        <v>39.387999999999998</v>
      </c>
      <c r="D3383" s="412">
        <v>0</v>
      </c>
    </row>
    <row r="3384" spans="1:4" x14ac:dyDescent="0.2">
      <c r="A3384" s="413" t="s">
        <v>10261</v>
      </c>
      <c r="B3384" s="413" t="s">
        <v>225</v>
      </c>
      <c r="C3384" s="412">
        <v>61.902999999999999</v>
      </c>
      <c r="D3384" s="412">
        <v>0</v>
      </c>
    </row>
    <row r="3385" spans="1:4" x14ac:dyDescent="0.2">
      <c r="A3385" s="413" t="s">
        <v>10262</v>
      </c>
      <c r="B3385" s="413" t="s">
        <v>225</v>
      </c>
      <c r="C3385" s="412">
        <v>31.158999999999999</v>
      </c>
      <c r="D3385" s="412">
        <v>0</v>
      </c>
    </row>
    <row r="3386" spans="1:4" x14ac:dyDescent="0.2">
      <c r="A3386" s="413" t="s">
        <v>10263</v>
      </c>
      <c r="B3386" s="413" t="s">
        <v>225</v>
      </c>
      <c r="C3386" s="412">
        <v>41.881999999999998</v>
      </c>
      <c r="D3386" s="412">
        <v>0</v>
      </c>
    </row>
    <row r="3387" spans="1:4" x14ac:dyDescent="0.2">
      <c r="A3387" s="413" t="s">
        <v>10264</v>
      </c>
      <c r="B3387" s="413" t="s">
        <v>225</v>
      </c>
      <c r="C3387" s="412">
        <v>31.928000000000001</v>
      </c>
      <c r="D3387" s="412">
        <v>0</v>
      </c>
    </row>
    <row r="3388" spans="1:4" x14ac:dyDescent="0.2">
      <c r="A3388" s="413" t="s">
        <v>10265</v>
      </c>
      <c r="B3388" s="413" t="s">
        <v>225</v>
      </c>
      <c r="C3388" s="412">
        <v>56.290999999999997</v>
      </c>
      <c r="D3388" s="412">
        <v>0</v>
      </c>
    </row>
    <row r="3389" spans="1:4" x14ac:dyDescent="0.2">
      <c r="A3389" s="413" t="s">
        <v>10266</v>
      </c>
      <c r="B3389" s="413" t="s">
        <v>225</v>
      </c>
      <c r="C3389" s="412">
        <v>154.40899999999999</v>
      </c>
      <c r="D3389" s="412">
        <v>0</v>
      </c>
    </row>
    <row r="3390" spans="1:4" x14ac:dyDescent="0.2">
      <c r="A3390" s="413" t="s">
        <v>10267</v>
      </c>
      <c r="B3390" s="413" t="s">
        <v>225</v>
      </c>
      <c r="C3390" s="412">
        <v>32.561999999999998</v>
      </c>
      <c r="D3390" s="412">
        <v>0</v>
      </c>
    </row>
    <row r="3391" spans="1:4" x14ac:dyDescent="0.2">
      <c r="A3391" s="413" t="s">
        <v>10268</v>
      </c>
      <c r="B3391" s="413" t="s">
        <v>225</v>
      </c>
      <c r="C3391" s="412">
        <v>49.05</v>
      </c>
      <c r="D3391" s="412">
        <v>0</v>
      </c>
    </row>
    <row r="3392" spans="1:4" x14ac:dyDescent="0.2">
      <c r="A3392" s="413" t="s">
        <v>10269</v>
      </c>
      <c r="B3392" s="413" t="s">
        <v>225</v>
      </c>
      <c r="C3392" s="412">
        <v>43.639000000000003</v>
      </c>
      <c r="D3392" s="412">
        <v>0</v>
      </c>
    </row>
    <row r="3393" spans="1:4" x14ac:dyDescent="0.2">
      <c r="A3393" s="413" t="s">
        <v>10270</v>
      </c>
      <c r="B3393" s="413" t="s">
        <v>225</v>
      </c>
      <c r="C3393" s="412">
        <v>41.938000000000002</v>
      </c>
      <c r="D3393" s="412">
        <v>0</v>
      </c>
    </row>
    <row r="3394" spans="1:4" x14ac:dyDescent="0.2">
      <c r="A3394" s="413" t="s">
        <v>10271</v>
      </c>
      <c r="B3394" s="413" t="s">
        <v>225</v>
      </c>
      <c r="C3394" s="412">
        <v>49.831000000000003</v>
      </c>
      <c r="D3394" s="412">
        <v>0</v>
      </c>
    </row>
    <row r="3395" spans="1:4" x14ac:dyDescent="0.2">
      <c r="A3395" s="413" t="s">
        <v>10272</v>
      </c>
      <c r="B3395" s="413" t="s">
        <v>225</v>
      </c>
      <c r="C3395" s="412">
        <v>568.56500000000005</v>
      </c>
      <c r="D3395" s="412">
        <v>0</v>
      </c>
    </row>
    <row r="3396" spans="1:4" x14ac:dyDescent="0.2">
      <c r="A3396" s="413" t="s">
        <v>10273</v>
      </c>
      <c r="B3396" s="413" t="s">
        <v>225</v>
      </c>
      <c r="C3396" s="412">
        <v>46.857999999999997</v>
      </c>
      <c r="D3396" s="412">
        <v>0</v>
      </c>
    </row>
    <row r="3397" spans="1:4" x14ac:dyDescent="0.2">
      <c r="A3397" s="413" t="s">
        <v>10274</v>
      </c>
      <c r="B3397" s="413" t="s">
        <v>225</v>
      </c>
      <c r="C3397" s="412">
        <v>70.248000000000005</v>
      </c>
      <c r="D3397" s="412">
        <v>0</v>
      </c>
    </row>
    <row r="3398" spans="1:4" x14ac:dyDescent="0.2">
      <c r="A3398" s="413" t="s">
        <v>10275</v>
      </c>
      <c r="B3398" s="413" t="s">
        <v>225</v>
      </c>
      <c r="C3398" s="412">
        <v>85.594999999999999</v>
      </c>
      <c r="D3398" s="412">
        <v>0</v>
      </c>
    </row>
    <row r="3399" spans="1:4" x14ac:dyDescent="0.2">
      <c r="A3399" s="413" t="s">
        <v>10276</v>
      </c>
      <c r="B3399" s="413" t="s">
        <v>225</v>
      </c>
      <c r="C3399" s="412">
        <v>26.373999999999999</v>
      </c>
      <c r="D3399" s="412">
        <v>0</v>
      </c>
    </row>
    <row r="3400" spans="1:4" x14ac:dyDescent="0.2">
      <c r="A3400" s="413" t="s">
        <v>10277</v>
      </c>
      <c r="B3400" s="413" t="s">
        <v>225</v>
      </c>
      <c r="C3400" s="412">
        <v>50.923000000000002</v>
      </c>
      <c r="D3400" s="412">
        <v>0</v>
      </c>
    </row>
    <row r="3401" spans="1:4" x14ac:dyDescent="0.2">
      <c r="A3401" s="413" t="s">
        <v>10278</v>
      </c>
      <c r="B3401" s="413" t="s">
        <v>225</v>
      </c>
      <c r="C3401" s="412">
        <v>43.261000000000003</v>
      </c>
      <c r="D3401" s="412">
        <v>0</v>
      </c>
    </row>
    <row r="3402" spans="1:4" x14ac:dyDescent="0.2">
      <c r="A3402" s="413" t="s">
        <v>10279</v>
      </c>
      <c r="B3402" s="413" t="s">
        <v>225</v>
      </c>
      <c r="C3402" s="412">
        <v>53.411999999999999</v>
      </c>
      <c r="D3402" s="412">
        <v>0</v>
      </c>
    </row>
    <row r="3403" spans="1:4" x14ac:dyDescent="0.2">
      <c r="A3403" s="413" t="s">
        <v>10280</v>
      </c>
      <c r="B3403" s="413" t="s">
        <v>225</v>
      </c>
      <c r="C3403" s="412">
        <v>22.591000000000001</v>
      </c>
      <c r="D3403" s="412">
        <v>0</v>
      </c>
    </row>
    <row r="3404" spans="1:4" x14ac:dyDescent="0.2">
      <c r="A3404" s="413" t="s">
        <v>10281</v>
      </c>
      <c r="B3404" s="413" t="s">
        <v>225</v>
      </c>
      <c r="C3404" s="412">
        <v>54.76</v>
      </c>
      <c r="D3404" s="412">
        <v>0</v>
      </c>
    </row>
    <row r="3405" spans="1:4" x14ac:dyDescent="0.2">
      <c r="A3405" s="413" t="s">
        <v>10282</v>
      </c>
      <c r="B3405" s="413" t="s">
        <v>225</v>
      </c>
      <c r="C3405" s="412">
        <v>31.08</v>
      </c>
      <c r="D3405" s="412">
        <v>0</v>
      </c>
    </row>
    <row r="3406" spans="1:4" x14ac:dyDescent="0.2">
      <c r="A3406" s="413" t="s">
        <v>10283</v>
      </c>
      <c r="B3406" s="413" t="s">
        <v>225</v>
      </c>
      <c r="C3406" s="412">
        <v>23.831</v>
      </c>
      <c r="D3406" s="412">
        <v>0</v>
      </c>
    </row>
    <row r="3407" spans="1:4" x14ac:dyDescent="0.2">
      <c r="A3407" s="413" t="s">
        <v>10284</v>
      </c>
      <c r="B3407" s="413" t="s">
        <v>225</v>
      </c>
      <c r="C3407" s="412">
        <v>37.277000000000001</v>
      </c>
      <c r="D3407" s="412">
        <v>0</v>
      </c>
    </row>
    <row r="3408" spans="1:4" x14ac:dyDescent="0.2">
      <c r="A3408" s="413" t="s">
        <v>10285</v>
      </c>
      <c r="B3408" s="413" t="s">
        <v>225</v>
      </c>
      <c r="C3408" s="412">
        <v>46.683</v>
      </c>
      <c r="D3408" s="412">
        <v>0</v>
      </c>
    </row>
    <row r="3409" spans="1:4" x14ac:dyDescent="0.2">
      <c r="A3409" s="413" t="s">
        <v>10286</v>
      </c>
      <c r="B3409" s="413" t="s">
        <v>225</v>
      </c>
      <c r="C3409" s="412">
        <v>1697.3610000000001</v>
      </c>
      <c r="D3409" s="412">
        <v>0</v>
      </c>
    </row>
    <row r="3410" spans="1:4" x14ac:dyDescent="0.2">
      <c r="A3410" s="413" t="s">
        <v>10287</v>
      </c>
      <c r="B3410" s="413" t="s">
        <v>225</v>
      </c>
      <c r="C3410" s="412">
        <v>92.427000000000007</v>
      </c>
      <c r="D3410" s="412">
        <v>0</v>
      </c>
    </row>
    <row r="3411" spans="1:4" x14ac:dyDescent="0.2">
      <c r="A3411" s="413" t="s">
        <v>10288</v>
      </c>
      <c r="B3411" s="413" t="s">
        <v>225</v>
      </c>
      <c r="C3411" s="412">
        <v>40.718000000000004</v>
      </c>
      <c r="D3411" s="412">
        <v>0</v>
      </c>
    </row>
    <row r="3412" spans="1:4" x14ac:dyDescent="0.2">
      <c r="A3412" s="413" t="s">
        <v>10289</v>
      </c>
      <c r="B3412" s="413" t="s">
        <v>225</v>
      </c>
      <c r="C3412" s="412">
        <v>316.65100000000001</v>
      </c>
      <c r="D3412" s="412">
        <v>0</v>
      </c>
    </row>
    <row r="3413" spans="1:4" x14ac:dyDescent="0.2">
      <c r="A3413" s="413" t="s">
        <v>10290</v>
      </c>
      <c r="B3413" s="413" t="s">
        <v>225</v>
      </c>
      <c r="C3413" s="412">
        <v>2420.1370000000002</v>
      </c>
      <c r="D3413" s="412">
        <v>0</v>
      </c>
    </row>
    <row r="3414" spans="1:4" x14ac:dyDescent="0.2">
      <c r="A3414" s="413" t="s">
        <v>10291</v>
      </c>
      <c r="B3414" s="413" t="s">
        <v>225</v>
      </c>
      <c r="C3414" s="412">
        <v>541.67999999999995</v>
      </c>
      <c r="D3414" s="412">
        <v>0</v>
      </c>
    </row>
    <row r="3415" spans="1:4" x14ac:dyDescent="0.2">
      <c r="A3415" s="413" t="s">
        <v>10292</v>
      </c>
      <c r="B3415" s="413" t="s">
        <v>225</v>
      </c>
      <c r="C3415" s="412">
        <v>20.52</v>
      </c>
      <c r="D3415" s="412">
        <v>0</v>
      </c>
    </row>
    <row r="3416" spans="1:4" x14ac:dyDescent="0.2">
      <c r="A3416" s="413" t="s">
        <v>10293</v>
      </c>
      <c r="B3416" s="413" t="s">
        <v>225</v>
      </c>
      <c r="C3416" s="412">
        <v>317.834</v>
      </c>
      <c r="D3416" s="412">
        <v>0</v>
      </c>
    </row>
    <row r="3417" spans="1:4" x14ac:dyDescent="0.2">
      <c r="A3417" s="413" t="s">
        <v>10294</v>
      </c>
      <c r="B3417" s="413" t="s">
        <v>225</v>
      </c>
      <c r="C3417" s="412">
        <v>41.784999999999997</v>
      </c>
      <c r="D3417" s="412">
        <v>0</v>
      </c>
    </row>
    <row r="3418" spans="1:4" x14ac:dyDescent="0.2">
      <c r="A3418" s="413" t="s">
        <v>10295</v>
      </c>
      <c r="B3418" s="413" t="s">
        <v>225</v>
      </c>
      <c r="C3418" s="412">
        <v>143.25899999999999</v>
      </c>
      <c r="D3418" s="412">
        <v>0</v>
      </c>
    </row>
    <row r="3419" spans="1:4" x14ac:dyDescent="0.2">
      <c r="A3419" s="413" t="s">
        <v>10296</v>
      </c>
      <c r="B3419" s="413" t="s">
        <v>225</v>
      </c>
      <c r="C3419" s="412">
        <v>54.497</v>
      </c>
      <c r="D3419" s="412">
        <v>0</v>
      </c>
    </row>
    <row r="3420" spans="1:4" x14ac:dyDescent="0.2">
      <c r="A3420" s="413" t="s">
        <v>10297</v>
      </c>
      <c r="B3420" s="413" t="s">
        <v>225</v>
      </c>
      <c r="C3420" s="412">
        <v>70.546999999999997</v>
      </c>
      <c r="D3420" s="412">
        <v>0</v>
      </c>
    </row>
    <row r="3421" spans="1:4" x14ac:dyDescent="0.2">
      <c r="A3421" s="413" t="s">
        <v>10298</v>
      </c>
      <c r="B3421" s="413" t="s">
        <v>225</v>
      </c>
      <c r="C3421" s="412">
        <v>132.38200000000001</v>
      </c>
      <c r="D3421" s="412">
        <v>0</v>
      </c>
    </row>
    <row r="3422" spans="1:4" x14ac:dyDescent="0.2">
      <c r="A3422" s="413" t="s">
        <v>10299</v>
      </c>
      <c r="B3422" s="413" t="s">
        <v>225</v>
      </c>
      <c r="C3422" s="412">
        <v>65.63</v>
      </c>
      <c r="D3422" s="412">
        <v>0</v>
      </c>
    </row>
    <row r="3423" spans="1:4" x14ac:dyDescent="0.2">
      <c r="A3423" s="413" t="s">
        <v>10300</v>
      </c>
      <c r="B3423" s="413" t="s">
        <v>225</v>
      </c>
      <c r="C3423" s="412">
        <v>70.918999999999997</v>
      </c>
      <c r="D3423" s="412">
        <v>0</v>
      </c>
    </row>
    <row r="3424" spans="1:4" x14ac:dyDescent="0.2">
      <c r="A3424" s="413" t="s">
        <v>10301</v>
      </c>
      <c r="B3424" s="413" t="s">
        <v>225</v>
      </c>
      <c r="C3424" s="412">
        <v>81.837999999999994</v>
      </c>
      <c r="D3424" s="412">
        <v>0</v>
      </c>
    </row>
    <row r="3425" spans="1:4" x14ac:dyDescent="0.2">
      <c r="A3425" s="413" t="s">
        <v>10302</v>
      </c>
      <c r="B3425" s="413" t="s">
        <v>225</v>
      </c>
      <c r="C3425" s="412">
        <v>337.78100000000001</v>
      </c>
      <c r="D3425" s="412">
        <v>0</v>
      </c>
    </row>
    <row r="3426" spans="1:4" x14ac:dyDescent="0.2">
      <c r="A3426" s="413" t="s">
        <v>10303</v>
      </c>
      <c r="B3426" s="413" t="s">
        <v>225</v>
      </c>
      <c r="C3426" s="412">
        <v>34.226999999999997</v>
      </c>
      <c r="D3426" s="412">
        <v>0</v>
      </c>
    </row>
    <row r="3427" spans="1:4" x14ac:dyDescent="0.2">
      <c r="A3427" s="413" t="s">
        <v>10304</v>
      </c>
      <c r="B3427" s="413" t="s">
        <v>225</v>
      </c>
      <c r="C3427" s="412">
        <v>153.47</v>
      </c>
      <c r="D3427" s="412">
        <v>0</v>
      </c>
    </row>
    <row r="3428" spans="1:4" x14ac:dyDescent="0.2">
      <c r="A3428" s="413" t="s">
        <v>10305</v>
      </c>
      <c r="B3428" s="413" t="s">
        <v>225</v>
      </c>
      <c r="C3428" s="412">
        <v>33.811999999999998</v>
      </c>
      <c r="D3428" s="412">
        <v>0</v>
      </c>
    </row>
    <row r="3429" spans="1:4" x14ac:dyDescent="0.2">
      <c r="A3429" s="413" t="s">
        <v>10306</v>
      </c>
      <c r="B3429" s="413" t="s">
        <v>225</v>
      </c>
      <c r="C3429" s="412">
        <v>44.737000000000002</v>
      </c>
      <c r="D3429" s="412">
        <v>0</v>
      </c>
    </row>
    <row r="3430" spans="1:4" x14ac:dyDescent="0.2">
      <c r="A3430" s="413" t="s">
        <v>10307</v>
      </c>
      <c r="B3430" s="413" t="s">
        <v>225</v>
      </c>
      <c r="C3430" s="412">
        <v>113.393</v>
      </c>
      <c r="D3430" s="412">
        <v>0</v>
      </c>
    </row>
    <row r="3431" spans="1:4" x14ac:dyDescent="0.2">
      <c r="A3431" s="413" t="s">
        <v>10308</v>
      </c>
      <c r="B3431" s="413" t="s">
        <v>225</v>
      </c>
      <c r="C3431" s="412">
        <v>17.382999999999999</v>
      </c>
      <c r="D3431" s="412">
        <v>0</v>
      </c>
    </row>
    <row r="3432" spans="1:4" x14ac:dyDescent="0.2">
      <c r="A3432" s="413" t="s">
        <v>10309</v>
      </c>
      <c r="B3432" s="413" t="s">
        <v>225</v>
      </c>
      <c r="C3432" s="412">
        <v>63.512999999999998</v>
      </c>
      <c r="D3432" s="412">
        <v>0</v>
      </c>
    </row>
    <row r="3433" spans="1:4" x14ac:dyDescent="0.2">
      <c r="A3433" s="413" t="s">
        <v>10310</v>
      </c>
      <c r="B3433" s="413" t="s">
        <v>225</v>
      </c>
      <c r="C3433" s="412">
        <v>29.053999999999998</v>
      </c>
      <c r="D3433" s="412">
        <v>0</v>
      </c>
    </row>
    <row r="3434" spans="1:4" x14ac:dyDescent="0.2">
      <c r="A3434" s="413" t="s">
        <v>10311</v>
      </c>
      <c r="B3434" s="413" t="s">
        <v>225</v>
      </c>
      <c r="C3434" s="412">
        <v>49.197000000000003</v>
      </c>
      <c r="D3434" s="412">
        <v>0</v>
      </c>
    </row>
    <row r="3435" spans="1:4" x14ac:dyDescent="0.2">
      <c r="A3435" s="413" t="s">
        <v>10312</v>
      </c>
      <c r="B3435" s="413" t="s">
        <v>223</v>
      </c>
      <c r="C3435" s="412">
        <v>273.125</v>
      </c>
      <c r="D3435" s="412">
        <v>0</v>
      </c>
    </row>
    <row r="3436" spans="1:4" x14ac:dyDescent="0.2">
      <c r="A3436" s="413" t="s">
        <v>10313</v>
      </c>
      <c r="B3436" s="413" t="s">
        <v>225</v>
      </c>
      <c r="C3436" s="412">
        <v>384.71499999999997</v>
      </c>
      <c r="D3436" s="412">
        <v>0</v>
      </c>
    </row>
    <row r="3437" spans="1:4" x14ac:dyDescent="0.2">
      <c r="A3437" s="413" t="s">
        <v>10314</v>
      </c>
      <c r="B3437" s="413" t="s">
        <v>223</v>
      </c>
      <c r="C3437" s="412">
        <v>1251.9860000000001</v>
      </c>
      <c r="D3437" s="412">
        <v>0</v>
      </c>
    </row>
    <row r="3438" spans="1:4" x14ac:dyDescent="0.2">
      <c r="A3438" s="413" t="s">
        <v>10315</v>
      </c>
      <c r="B3438" s="413" t="s">
        <v>225</v>
      </c>
      <c r="C3438" s="412">
        <v>97.789000000000001</v>
      </c>
      <c r="D3438" s="412">
        <v>0</v>
      </c>
    </row>
    <row r="3439" spans="1:4" x14ac:dyDescent="0.2">
      <c r="A3439" s="413" t="s">
        <v>10316</v>
      </c>
      <c r="B3439" s="413" t="s">
        <v>225</v>
      </c>
      <c r="C3439" s="412">
        <v>37.32</v>
      </c>
      <c r="D3439" s="412">
        <v>0</v>
      </c>
    </row>
    <row r="3440" spans="1:4" x14ac:dyDescent="0.2">
      <c r="A3440" s="413" t="s">
        <v>10317</v>
      </c>
      <c r="B3440" s="413" t="s">
        <v>225</v>
      </c>
      <c r="C3440" s="412">
        <v>104.066</v>
      </c>
      <c r="D3440" s="412">
        <v>0</v>
      </c>
    </row>
    <row r="3441" spans="1:4" x14ac:dyDescent="0.2">
      <c r="A3441" s="413" t="s">
        <v>10318</v>
      </c>
      <c r="B3441" s="413" t="s">
        <v>225</v>
      </c>
      <c r="C3441" s="412">
        <v>64.989000000000004</v>
      </c>
      <c r="D3441" s="412">
        <v>0</v>
      </c>
    </row>
    <row r="3442" spans="1:4" x14ac:dyDescent="0.2">
      <c r="A3442" s="413" t="s">
        <v>10319</v>
      </c>
      <c r="B3442" s="413" t="s">
        <v>225</v>
      </c>
      <c r="C3442" s="412">
        <v>25.315000000000001</v>
      </c>
      <c r="D3442" s="412">
        <v>0</v>
      </c>
    </row>
    <row r="3443" spans="1:4" x14ac:dyDescent="0.2">
      <c r="A3443" s="413" t="s">
        <v>10320</v>
      </c>
      <c r="B3443" s="413" t="s">
        <v>225</v>
      </c>
      <c r="C3443" s="412">
        <v>272.91399999999999</v>
      </c>
      <c r="D3443" s="412">
        <v>0</v>
      </c>
    </row>
    <row r="3444" spans="1:4" x14ac:dyDescent="0.2">
      <c r="A3444" s="413" t="s">
        <v>10321</v>
      </c>
      <c r="B3444" s="413" t="s">
        <v>225</v>
      </c>
      <c r="C3444" s="412">
        <v>172.77600000000001</v>
      </c>
      <c r="D3444" s="412">
        <v>0</v>
      </c>
    </row>
    <row r="3445" spans="1:4" x14ac:dyDescent="0.2">
      <c r="A3445" s="413" t="s">
        <v>10322</v>
      </c>
      <c r="B3445" s="413" t="s">
        <v>225</v>
      </c>
      <c r="C3445" s="412">
        <v>38.643999999999998</v>
      </c>
      <c r="D3445" s="412">
        <v>0</v>
      </c>
    </row>
    <row r="3446" spans="1:4" x14ac:dyDescent="0.2">
      <c r="A3446" s="413" t="s">
        <v>10323</v>
      </c>
      <c r="B3446" s="413" t="s">
        <v>225</v>
      </c>
      <c r="C3446" s="412">
        <v>62.58</v>
      </c>
      <c r="D3446" s="412">
        <v>0</v>
      </c>
    </row>
    <row r="3447" spans="1:4" x14ac:dyDescent="0.2">
      <c r="A3447" s="413" t="s">
        <v>10324</v>
      </c>
      <c r="B3447" s="413" t="s">
        <v>225</v>
      </c>
      <c r="C3447" s="412">
        <v>20.056999999999999</v>
      </c>
      <c r="D3447" s="412">
        <v>0</v>
      </c>
    </row>
    <row r="3448" spans="1:4" x14ac:dyDescent="0.2">
      <c r="A3448" s="413" t="s">
        <v>10325</v>
      </c>
      <c r="B3448" s="413" t="s">
        <v>223</v>
      </c>
      <c r="C3448" s="412">
        <v>183.59100000000001</v>
      </c>
      <c r="D3448" s="412">
        <v>0</v>
      </c>
    </row>
    <row r="3449" spans="1:4" x14ac:dyDescent="0.2">
      <c r="A3449" s="413" t="s">
        <v>10326</v>
      </c>
      <c r="B3449" s="413" t="s">
        <v>223</v>
      </c>
      <c r="C3449" s="412">
        <v>70.569999999999993</v>
      </c>
      <c r="D3449" s="412">
        <v>0</v>
      </c>
    </row>
    <row r="3450" spans="1:4" x14ac:dyDescent="0.2">
      <c r="A3450" s="413" t="s">
        <v>10327</v>
      </c>
      <c r="B3450" s="413" t="s">
        <v>223</v>
      </c>
      <c r="C3450" s="412">
        <v>336.93700000000001</v>
      </c>
      <c r="D3450" s="412">
        <v>0</v>
      </c>
    </row>
    <row r="3451" spans="1:4" x14ac:dyDescent="0.2">
      <c r="A3451" s="413" t="s">
        <v>10328</v>
      </c>
      <c r="B3451" s="413" t="s">
        <v>225</v>
      </c>
      <c r="C3451" s="412">
        <v>44.957000000000001</v>
      </c>
      <c r="D3451" s="412">
        <v>0</v>
      </c>
    </row>
    <row r="3452" spans="1:4" x14ac:dyDescent="0.2">
      <c r="A3452" s="413" t="s">
        <v>10329</v>
      </c>
      <c r="B3452" s="413" t="s">
        <v>225</v>
      </c>
      <c r="C3452" s="412">
        <v>59.079000000000001</v>
      </c>
      <c r="D3452" s="412">
        <v>0</v>
      </c>
    </row>
    <row r="3453" spans="1:4" x14ac:dyDescent="0.2">
      <c r="A3453" s="413" t="s">
        <v>10330</v>
      </c>
      <c r="B3453" s="413" t="s">
        <v>225</v>
      </c>
      <c r="C3453" s="412">
        <v>55.968000000000004</v>
      </c>
      <c r="D3453" s="412">
        <v>0</v>
      </c>
    </row>
    <row r="3454" spans="1:4" x14ac:dyDescent="0.2">
      <c r="A3454" s="413" t="s">
        <v>10331</v>
      </c>
      <c r="B3454" s="413" t="s">
        <v>225</v>
      </c>
      <c r="C3454" s="412">
        <v>249.11799999999999</v>
      </c>
      <c r="D3454" s="412">
        <v>0</v>
      </c>
    </row>
    <row r="3455" spans="1:4" x14ac:dyDescent="0.2">
      <c r="A3455" s="413" t="s">
        <v>10332</v>
      </c>
      <c r="B3455" s="413" t="s">
        <v>225</v>
      </c>
      <c r="C3455" s="412">
        <v>41.491999999999997</v>
      </c>
      <c r="D3455" s="412">
        <v>0</v>
      </c>
    </row>
    <row r="3456" spans="1:4" x14ac:dyDescent="0.2">
      <c r="A3456" s="413" t="s">
        <v>10333</v>
      </c>
      <c r="B3456" s="413" t="s">
        <v>225</v>
      </c>
      <c r="C3456" s="412">
        <v>320.64</v>
      </c>
      <c r="D3456" s="412">
        <v>0</v>
      </c>
    </row>
    <row r="3457" spans="1:4" x14ac:dyDescent="0.2">
      <c r="A3457" s="413" t="s">
        <v>10334</v>
      </c>
      <c r="B3457" s="413" t="s">
        <v>225</v>
      </c>
      <c r="C3457" s="412">
        <v>30.323</v>
      </c>
      <c r="D3457" s="412">
        <v>0</v>
      </c>
    </row>
    <row r="3458" spans="1:4" x14ac:dyDescent="0.2">
      <c r="A3458" s="413" t="s">
        <v>10335</v>
      </c>
      <c r="B3458" s="413" t="s">
        <v>225</v>
      </c>
      <c r="C3458" s="412">
        <v>218.26400000000001</v>
      </c>
      <c r="D3458" s="412">
        <v>0</v>
      </c>
    </row>
    <row r="3459" spans="1:4" x14ac:dyDescent="0.2">
      <c r="A3459" s="413" t="s">
        <v>10336</v>
      </c>
      <c r="B3459" s="413" t="s">
        <v>225</v>
      </c>
      <c r="C3459" s="412">
        <v>161.87</v>
      </c>
      <c r="D3459" s="412">
        <v>0</v>
      </c>
    </row>
    <row r="3460" spans="1:4" x14ac:dyDescent="0.2">
      <c r="A3460" s="413" t="s">
        <v>10337</v>
      </c>
      <c r="B3460" s="413" t="s">
        <v>225</v>
      </c>
      <c r="C3460" s="412">
        <v>113.831</v>
      </c>
      <c r="D3460" s="412">
        <v>0</v>
      </c>
    </row>
    <row r="3461" spans="1:4" x14ac:dyDescent="0.2">
      <c r="A3461" s="413" t="s">
        <v>10338</v>
      </c>
      <c r="B3461" s="413" t="s">
        <v>225</v>
      </c>
      <c r="C3461" s="412">
        <v>18.922000000000001</v>
      </c>
      <c r="D3461" s="412">
        <v>0</v>
      </c>
    </row>
    <row r="3462" spans="1:4" x14ac:dyDescent="0.2">
      <c r="A3462" s="413" t="s">
        <v>10339</v>
      </c>
      <c r="B3462" s="413" t="s">
        <v>225</v>
      </c>
      <c r="C3462" s="412">
        <v>123.824</v>
      </c>
      <c r="D3462" s="412">
        <v>0</v>
      </c>
    </row>
    <row r="3463" spans="1:4" x14ac:dyDescent="0.2">
      <c r="A3463" s="413" t="s">
        <v>10340</v>
      </c>
      <c r="B3463" s="413" t="s">
        <v>223</v>
      </c>
      <c r="C3463" s="412">
        <v>144.44800000000001</v>
      </c>
      <c r="D3463" s="412">
        <v>0</v>
      </c>
    </row>
    <row r="3464" spans="1:4" x14ac:dyDescent="0.2">
      <c r="A3464" s="413" t="s">
        <v>10341</v>
      </c>
      <c r="B3464" s="413" t="s">
        <v>225</v>
      </c>
      <c r="C3464" s="412">
        <v>262.10500000000002</v>
      </c>
      <c r="D3464" s="412">
        <v>0</v>
      </c>
    </row>
    <row r="3465" spans="1:4" x14ac:dyDescent="0.2">
      <c r="A3465" s="413" t="s">
        <v>10342</v>
      </c>
      <c r="B3465" s="413" t="s">
        <v>225</v>
      </c>
      <c r="C3465" s="412">
        <v>41.66</v>
      </c>
      <c r="D3465" s="412">
        <v>0</v>
      </c>
    </row>
    <row r="3466" spans="1:4" x14ac:dyDescent="0.2">
      <c r="A3466" s="413" t="s">
        <v>10343</v>
      </c>
      <c r="B3466" s="413" t="s">
        <v>225</v>
      </c>
      <c r="C3466" s="412">
        <v>39.125</v>
      </c>
      <c r="D3466" s="412">
        <v>0</v>
      </c>
    </row>
    <row r="3467" spans="1:4" x14ac:dyDescent="0.2">
      <c r="A3467" s="413" t="s">
        <v>10344</v>
      </c>
      <c r="B3467" s="413" t="s">
        <v>225</v>
      </c>
      <c r="C3467" s="412">
        <v>174.399</v>
      </c>
      <c r="D3467" s="412">
        <v>0</v>
      </c>
    </row>
    <row r="3468" spans="1:4" x14ac:dyDescent="0.2">
      <c r="A3468" s="413" t="s">
        <v>10345</v>
      </c>
      <c r="B3468" s="413" t="s">
        <v>225</v>
      </c>
      <c r="C3468" s="412">
        <v>94.561999999999998</v>
      </c>
      <c r="D3468" s="412">
        <v>0</v>
      </c>
    </row>
    <row r="3469" spans="1:4" x14ac:dyDescent="0.2">
      <c r="A3469" s="413" t="s">
        <v>10346</v>
      </c>
      <c r="B3469" s="413" t="s">
        <v>225</v>
      </c>
      <c r="C3469" s="412">
        <v>31.670999999999999</v>
      </c>
      <c r="D3469" s="412">
        <v>0</v>
      </c>
    </row>
    <row r="3470" spans="1:4" x14ac:dyDescent="0.2">
      <c r="A3470" s="413" t="s">
        <v>10347</v>
      </c>
      <c r="B3470" s="413" t="s">
        <v>223</v>
      </c>
      <c r="C3470" s="412">
        <v>61.924999999999997</v>
      </c>
      <c r="D3470" s="412">
        <v>0</v>
      </c>
    </row>
    <row r="3471" spans="1:4" x14ac:dyDescent="0.2">
      <c r="A3471" s="413" t="s">
        <v>10348</v>
      </c>
      <c r="B3471" s="413" t="s">
        <v>225</v>
      </c>
      <c r="C3471" s="412">
        <v>44.652000000000001</v>
      </c>
      <c r="D3471" s="412">
        <v>0</v>
      </c>
    </row>
    <row r="3472" spans="1:4" x14ac:dyDescent="0.2">
      <c r="A3472" s="413" t="s">
        <v>10349</v>
      </c>
      <c r="B3472" s="413" t="s">
        <v>225</v>
      </c>
      <c r="C3472" s="412">
        <v>37.051000000000002</v>
      </c>
      <c r="D3472" s="412">
        <v>0</v>
      </c>
    </row>
    <row r="3473" spans="1:4" x14ac:dyDescent="0.2">
      <c r="A3473" s="413" t="s">
        <v>10350</v>
      </c>
      <c r="B3473" s="413" t="s">
        <v>225</v>
      </c>
      <c r="C3473" s="412">
        <v>31.134</v>
      </c>
      <c r="D3473" s="412">
        <v>0</v>
      </c>
    </row>
    <row r="3474" spans="1:4" x14ac:dyDescent="0.2">
      <c r="A3474" s="413" t="s">
        <v>10351</v>
      </c>
      <c r="B3474" s="413" t="s">
        <v>225</v>
      </c>
      <c r="C3474" s="412">
        <v>31.33</v>
      </c>
      <c r="D3474" s="412">
        <v>0</v>
      </c>
    </row>
    <row r="3475" spans="1:4" x14ac:dyDescent="0.2">
      <c r="A3475" s="413" t="s">
        <v>10352</v>
      </c>
      <c r="B3475" s="413" t="s">
        <v>225</v>
      </c>
      <c r="C3475" s="412">
        <v>214.12799999999999</v>
      </c>
      <c r="D3475" s="412">
        <v>0</v>
      </c>
    </row>
    <row r="3476" spans="1:4" x14ac:dyDescent="0.2">
      <c r="A3476" s="413" t="s">
        <v>10353</v>
      </c>
      <c r="B3476" s="413" t="s">
        <v>225</v>
      </c>
      <c r="C3476" s="412">
        <v>32.341999999999999</v>
      </c>
      <c r="D3476" s="412">
        <v>0</v>
      </c>
    </row>
    <row r="3477" spans="1:4" x14ac:dyDescent="0.2">
      <c r="A3477" s="413" t="s">
        <v>10354</v>
      </c>
      <c r="B3477" s="413" t="s">
        <v>225</v>
      </c>
      <c r="C3477" s="412">
        <v>181.56700000000001</v>
      </c>
      <c r="D3477" s="412">
        <v>0</v>
      </c>
    </row>
    <row r="3478" spans="1:4" x14ac:dyDescent="0.2">
      <c r="A3478" s="413" t="s">
        <v>10355</v>
      </c>
      <c r="B3478" s="413" t="s">
        <v>225</v>
      </c>
      <c r="C3478" s="412">
        <v>79.837000000000003</v>
      </c>
      <c r="D3478" s="412">
        <v>0</v>
      </c>
    </row>
    <row r="3479" spans="1:4" x14ac:dyDescent="0.2">
      <c r="A3479" s="413" t="s">
        <v>10356</v>
      </c>
      <c r="B3479" s="413" t="s">
        <v>225</v>
      </c>
      <c r="C3479" s="412">
        <v>54.613</v>
      </c>
      <c r="D3479" s="412">
        <v>0</v>
      </c>
    </row>
    <row r="3480" spans="1:4" x14ac:dyDescent="0.2">
      <c r="A3480" s="413" t="s">
        <v>10357</v>
      </c>
      <c r="B3480" s="413" t="s">
        <v>225</v>
      </c>
      <c r="C3480" s="412">
        <v>516.05999999999995</v>
      </c>
      <c r="D3480" s="412">
        <v>0</v>
      </c>
    </row>
    <row r="3481" spans="1:4" x14ac:dyDescent="0.2">
      <c r="A3481" s="413" t="s">
        <v>10358</v>
      </c>
      <c r="B3481" s="413" t="s">
        <v>225</v>
      </c>
      <c r="C3481" s="412">
        <v>16.402000000000001</v>
      </c>
      <c r="D3481" s="412">
        <v>0</v>
      </c>
    </row>
    <row r="3482" spans="1:4" x14ac:dyDescent="0.2">
      <c r="A3482" s="413" t="s">
        <v>10359</v>
      </c>
      <c r="B3482" s="413" t="s">
        <v>225</v>
      </c>
      <c r="C3482" s="412">
        <v>0</v>
      </c>
      <c r="D3482" s="412">
        <v>0</v>
      </c>
    </row>
    <row r="3483" spans="1:4" x14ac:dyDescent="0.2">
      <c r="A3483" s="413" t="s">
        <v>10360</v>
      </c>
      <c r="B3483" s="413" t="s">
        <v>225</v>
      </c>
      <c r="C3483" s="412">
        <v>22.302</v>
      </c>
      <c r="D3483" s="412">
        <v>0</v>
      </c>
    </row>
    <row r="3484" spans="1:4" x14ac:dyDescent="0.2">
      <c r="A3484" s="413" t="s">
        <v>10361</v>
      </c>
      <c r="B3484" s="413" t="s">
        <v>225</v>
      </c>
      <c r="C3484" s="412">
        <v>55.161999999999999</v>
      </c>
      <c r="D3484" s="412">
        <v>0</v>
      </c>
    </row>
    <row r="3485" spans="1:4" x14ac:dyDescent="0.2">
      <c r="A3485" s="413" t="s">
        <v>10362</v>
      </c>
      <c r="B3485" s="413" t="s">
        <v>225</v>
      </c>
      <c r="C3485" s="412">
        <v>156.03800000000001</v>
      </c>
      <c r="D3485" s="412">
        <v>0</v>
      </c>
    </row>
    <row r="3486" spans="1:4" x14ac:dyDescent="0.2">
      <c r="A3486" s="413" t="s">
        <v>10363</v>
      </c>
      <c r="B3486" s="413" t="s">
        <v>225</v>
      </c>
      <c r="C3486" s="412">
        <v>8.8209999999999997</v>
      </c>
      <c r="D3486" s="412">
        <v>0</v>
      </c>
    </row>
    <row r="3487" spans="1:4" x14ac:dyDescent="0.2">
      <c r="A3487" s="413" t="s">
        <v>10364</v>
      </c>
      <c r="B3487" s="413" t="s">
        <v>225</v>
      </c>
      <c r="C3487" s="412">
        <v>526.149</v>
      </c>
      <c r="D3487" s="412">
        <v>0</v>
      </c>
    </row>
    <row r="3488" spans="1:4" x14ac:dyDescent="0.2">
      <c r="A3488" s="413" t="s">
        <v>10365</v>
      </c>
      <c r="B3488" s="413" t="s">
        <v>225</v>
      </c>
      <c r="C3488" s="412">
        <v>26.888999999999999</v>
      </c>
      <c r="D3488" s="412">
        <v>0</v>
      </c>
    </row>
    <row r="3489" spans="1:4" x14ac:dyDescent="0.2">
      <c r="A3489" s="413" t="s">
        <v>10366</v>
      </c>
      <c r="B3489" s="413" t="s">
        <v>225</v>
      </c>
      <c r="C3489" s="412">
        <v>116.925</v>
      </c>
      <c r="D3489" s="412">
        <v>0</v>
      </c>
    </row>
    <row r="3490" spans="1:4" x14ac:dyDescent="0.2">
      <c r="A3490" s="413" t="s">
        <v>10367</v>
      </c>
      <c r="B3490" s="413" t="s">
        <v>225</v>
      </c>
      <c r="C3490" s="412">
        <v>265.47199999999998</v>
      </c>
      <c r="D3490" s="412">
        <v>0</v>
      </c>
    </row>
    <row r="3491" spans="1:4" x14ac:dyDescent="0.2">
      <c r="A3491" s="413" t="s">
        <v>10368</v>
      </c>
      <c r="B3491" s="413" t="s">
        <v>225</v>
      </c>
      <c r="C3491" s="412">
        <v>50.16</v>
      </c>
      <c r="D3491" s="412">
        <v>0</v>
      </c>
    </row>
    <row r="3492" spans="1:4" x14ac:dyDescent="0.2">
      <c r="A3492" s="413" t="s">
        <v>10369</v>
      </c>
      <c r="B3492" s="413" t="s">
        <v>225</v>
      </c>
      <c r="C3492" s="412">
        <v>131.51</v>
      </c>
      <c r="D3492" s="412">
        <v>0</v>
      </c>
    </row>
    <row r="3493" spans="1:4" x14ac:dyDescent="0.2">
      <c r="A3493" s="413" t="s">
        <v>10370</v>
      </c>
      <c r="B3493" s="413" t="s">
        <v>225</v>
      </c>
      <c r="C3493" s="412">
        <v>54.9</v>
      </c>
      <c r="D3493" s="412">
        <v>0</v>
      </c>
    </row>
    <row r="3494" spans="1:4" x14ac:dyDescent="0.2">
      <c r="A3494" s="413" t="s">
        <v>10371</v>
      </c>
      <c r="B3494" s="413" t="s">
        <v>225</v>
      </c>
      <c r="C3494" s="412">
        <v>34.502000000000002</v>
      </c>
      <c r="D3494" s="412">
        <v>0</v>
      </c>
    </row>
    <row r="3495" spans="1:4" x14ac:dyDescent="0.2">
      <c r="A3495" s="413" t="s">
        <v>10372</v>
      </c>
      <c r="B3495" s="413" t="s">
        <v>225</v>
      </c>
      <c r="C3495" s="412">
        <v>48.445999999999998</v>
      </c>
      <c r="D3495" s="412">
        <v>0</v>
      </c>
    </row>
    <row r="3496" spans="1:4" x14ac:dyDescent="0.2">
      <c r="A3496" s="413" t="s">
        <v>10373</v>
      </c>
      <c r="B3496" s="413" t="s">
        <v>225</v>
      </c>
      <c r="C3496" s="412">
        <v>38.832999999999998</v>
      </c>
      <c r="D3496" s="412">
        <v>0</v>
      </c>
    </row>
    <row r="3497" spans="1:4" x14ac:dyDescent="0.2">
      <c r="A3497" s="413" t="s">
        <v>10374</v>
      </c>
      <c r="B3497" s="413" t="s">
        <v>225</v>
      </c>
      <c r="C3497" s="412">
        <v>65.355000000000004</v>
      </c>
      <c r="D3497" s="412">
        <v>0</v>
      </c>
    </row>
    <row r="3498" spans="1:4" x14ac:dyDescent="0.2">
      <c r="A3498" s="413" t="s">
        <v>10375</v>
      </c>
      <c r="B3498" s="413" t="s">
        <v>225</v>
      </c>
      <c r="C3498" s="412">
        <v>39.308</v>
      </c>
      <c r="D3498" s="412">
        <v>0</v>
      </c>
    </row>
    <row r="3499" spans="1:4" x14ac:dyDescent="0.2">
      <c r="A3499" s="413" t="s">
        <v>10376</v>
      </c>
      <c r="B3499" s="413" t="s">
        <v>225</v>
      </c>
      <c r="C3499" s="412">
        <v>27.462</v>
      </c>
      <c r="D3499" s="412">
        <v>0</v>
      </c>
    </row>
    <row r="3500" spans="1:4" x14ac:dyDescent="0.2">
      <c r="A3500" s="413" t="s">
        <v>10377</v>
      </c>
      <c r="B3500" s="413" t="s">
        <v>225</v>
      </c>
      <c r="C3500" s="412">
        <v>420.9</v>
      </c>
      <c r="D3500" s="412">
        <v>0</v>
      </c>
    </row>
    <row r="3501" spans="1:4" x14ac:dyDescent="0.2">
      <c r="A3501" s="413" t="s">
        <v>10378</v>
      </c>
      <c r="B3501" s="413" t="s">
        <v>225</v>
      </c>
      <c r="C3501" s="412">
        <v>320.39</v>
      </c>
      <c r="D3501" s="412">
        <v>0</v>
      </c>
    </row>
    <row r="3502" spans="1:4" x14ac:dyDescent="0.2">
      <c r="A3502" s="413" t="s">
        <v>10379</v>
      </c>
      <c r="B3502" s="413" t="s">
        <v>225</v>
      </c>
      <c r="C3502" s="412">
        <v>214.68899999999999</v>
      </c>
      <c r="D3502" s="412">
        <v>0</v>
      </c>
    </row>
    <row r="3503" spans="1:4" x14ac:dyDescent="0.2">
      <c r="A3503" s="413" t="s">
        <v>10380</v>
      </c>
      <c r="B3503" s="413" t="s">
        <v>225</v>
      </c>
      <c r="C3503" s="412">
        <v>95.513999999999996</v>
      </c>
      <c r="D3503" s="412">
        <v>0</v>
      </c>
    </row>
    <row r="3504" spans="1:4" x14ac:dyDescent="0.2">
      <c r="A3504" s="413" t="s">
        <v>10381</v>
      </c>
      <c r="B3504" s="413" t="s">
        <v>225</v>
      </c>
      <c r="C3504" s="412">
        <v>40.15</v>
      </c>
      <c r="D3504" s="412">
        <v>0</v>
      </c>
    </row>
    <row r="3505" spans="1:4" x14ac:dyDescent="0.2">
      <c r="A3505" s="413" t="s">
        <v>10382</v>
      </c>
      <c r="B3505" s="413" t="s">
        <v>225</v>
      </c>
      <c r="C3505" s="412">
        <v>133.24199999999999</v>
      </c>
      <c r="D3505" s="412">
        <v>0</v>
      </c>
    </row>
    <row r="3506" spans="1:4" x14ac:dyDescent="0.2">
      <c r="A3506" s="413" t="s">
        <v>10383</v>
      </c>
      <c r="B3506" s="413" t="s">
        <v>225</v>
      </c>
      <c r="C3506" s="412">
        <v>119.24299999999999</v>
      </c>
      <c r="D3506" s="412">
        <v>0</v>
      </c>
    </row>
    <row r="3507" spans="1:4" x14ac:dyDescent="0.2">
      <c r="A3507" s="413" t="s">
        <v>10384</v>
      </c>
      <c r="B3507" s="413" t="s">
        <v>225</v>
      </c>
      <c r="C3507" s="412">
        <v>553.57500000000005</v>
      </c>
      <c r="D3507" s="412">
        <v>0</v>
      </c>
    </row>
    <row r="3508" spans="1:4" x14ac:dyDescent="0.2">
      <c r="A3508" s="413" t="s">
        <v>10385</v>
      </c>
      <c r="B3508" s="413" t="s">
        <v>225</v>
      </c>
      <c r="C3508" s="412">
        <v>44.64</v>
      </c>
      <c r="D3508" s="412">
        <v>0</v>
      </c>
    </row>
    <row r="3509" spans="1:4" x14ac:dyDescent="0.2">
      <c r="A3509" s="413" t="s">
        <v>10386</v>
      </c>
      <c r="B3509" s="413" t="s">
        <v>225</v>
      </c>
      <c r="C3509" s="412">
        <v>39.832999999999998</v>
      </c>
      <c r="D3509" s="412">
        <v>0</v>
      </c>
    </row>
    <row r="3510" spans="1:4" x14ac:dyDescent="0.2">
      <c r="A3510" s="413" t="s">
        <v>10387</v>
      </c>
      <c r="B3510" s="413" t="s">
        <v>225</v>
      </c>
      <c r="C3510" s="412">
        <v>71.534999999999997</v>
      </c>
      <c r="D3510" s="412">
        <v>0</v>
      </c>
    </row>
    <row r="3511" spans="1:4" x14ac:dyDescent="0.2">
      <c r="A3511" s="413" t="s">
        <v>10388</v>
      </c>
      <c r="B3511" s="413" t="s">
        <v>225</v>
      </c>
      <c r="C3511" s="412">
        <v>33.715000000000003</v>
      </c>
      <c r="D3511" s="412">
        <v>0</v>
      </c>
    </row>
    <row r="3512" spans="1:4" x14ac:dyDescent="0.2">
      <c r="A3512" s="413" t="s">
        <v>10389</v>
      </c>
      <c r="B3512" s="413" t="s">
        <v>225</v>
      </c>
      <c r="C3512" s="412">
        <v>489.70800000000003</v>
      </c>
      <c r="D3512" s="412">
        <v>0</v>
      </c>
    </row>
    <row r="3513" spans="1:4" x14ac:dyDescent="0.2">
      <c r="A3513" s="413" t="s">
        <v>10390</v>
      </c>
      <c r="B3513" s="413" t="s">
        <v>223</v>
      </c>
      <c r="C3513" s="412">
        <v>143.934</v>
      </c>
      <c r="D3513" s="412">
        <v>0</v>
      </c>
    </row>
    <row r="3514" spans="1:4" x14ac:dyDescent="0.2">
      <c r="A3514" s="413" t="s">
        <v>10391</v>
      </c>
      <c r="B3514" s="413" t="s">
        <v>225</v>
      </c>
      <c r="C3514" s="412">
        <v>23.783999999999999</v>
      </c>
      <c r="D3514" s="412">
        <v>0</v>
      </c>
    </row>
    <row r="3515" spans="1:4" x14ac:dyDescent="0.2">
      <c r="A3515" s="413" t="s">
        <v>10392</v>
      </c>
      <c r="B3515" s="413" t="s">
        <v>225</v>
      </c>
      <c r="C3515" s="412">
        <v>34.209000000000003</v>
      </c>
      <c r="D3515" s="412">
        <v>0</v>
      </c>
    </row>
    <row r="3516" spans="1:4" x14ac:dyDescent="0.2">
      <c r="A3516" s="413" t="s">
        <v>10393</v>
      </c>
      <c r="B3516" s="413" t="s">
        <v>225</v>
      </c>
      <c r="C3516" s="412">
        <v>26.181000000000001</v>
      </c>
      <c r="D3516" s="412">
        <v>0</v>
      </c>
    </row>
    <row r="3517" spans="1:4" x14ac:dyDescent="0.2">
      <c r="A3517" s="413" t="s">
        <v>10394</v>
      </c>
      <c r="B3517" s="413" t="s">
        <v>225</v>
      </c>
      <c r="C3517" s="412">
        <v>16.908999999999999</v>
      </c>
      <c r="D3517" s="412">
        <v>0</v>
      </c>
    </row>
    <row r="3518" spans="1:4" x14ac:dyDescent="0.2">
      <c r="A3518" s="413" t="s">
        <v>10395</v>
      </c>
      <c r="B3518" s="413" t="s">
        <v>225</v>
      </c>
      <c r="C3518" s="412">
        <v>63.451999999999998</v>
      </c>
      <c r="D3518" s="412">
        <v>0</v>
      </c>
    </row>
    <row r="3519" spans="1:4" x14ac:dyDescent="0.2">
      <c r="A3519" s="413" t="s">
        <v>10396</v>
      </c>
      <c r="B3519" s="413" t="s">
        <v>225</v>
      </c>
      <c r="C3519" s="412">
        <v>0</v>
      </c>
      <c r="D3519" s="412">
        <v>0</v>
      </c>
    </row>
    <row r="3520" spans="1:4" x14ac:dyDescent="0.2">
      <c r="A3520" s="413" t="s">
        <v>10397</v>
      </c>
      <c r="B3520" s="413" t="s">
        <v>225</v>
      </c>
      <c r="C3520" s="412">
        <v>198.654</v>
      </c>
      <c r="D3520" s="412">
        <v>0</v>
      </c>
    </row>
    <row r="3521" spans="1:4" x14ac:dyDescent="0.2">
      <c r="A3521" s="413" t="s">
        <v>10398</v>
      </c>
      <c r="B3521" s="413" t="s">
        <v>225</v>
      </c>
      <c r="C3521" s="412">
        <v>82.525999999999996</v>
      </c>
      <c r="D3521" s="412">
        <v>0</v>
      </c>
    </row>
    <row r="3522" spans="1:4" x14ac:dyDescent="0.2">
      <c r="A3522" s="413" t="s">
        <v>10399</v>
      </c>
      <c r="B3522" s="413" t="s">
        <v>225</v>
      </c>
      <c r="C3522" s="412">
        <v>42.761000000000003</v>
      </c>
      <c r="D3522" s="412">
        <v>0</v>
      </c>
    </row>
    <row r="3523" spans="1:4" x14ac:dyDescent="0.2">
      <c r="A3523" s="413" t="s">
        <v>10400</v>
      </c>
      <c r="B3523" s="413" t="s">
        <v>225</v>
      </c>
      <c r="C3523" s="412">
        <v>36.997</v>
      </c>
      <c r="D3523" s="412">
        <v>0</v>
      </c>
    </row>
    <row r="3524" spans="1:4" x14ac:dyDescent="0.2">
      <c r="A3524" s="413" t="s">
        <v>10401</v>
      </c>
      <c r="B3524" s="413" t="s">
        <v>225</v>
      </c>
      <c r="C3524" s="412">
        <v>0</v>
      </c>
      <c r="D3524" s="412">
        <v>0</v>
      </c>
    </row>
    <row r="3525" spans="1:4" x14ac:dyDescent="0.2">
      <c r="A3525" s="413" t="s">
        <v>10402</v>
      </c>
      <c r="B3525" s="413" t="s">
        <v>225</v>
      </c>
      <c r="C3525" s="412">
        <v>0</v>
      </c>
      <c r="D3525" s="412">
        <v>0</v>
      </c>
    </row>
    <row r="3526" spans="1:4" x14ac:dyDescent="0.2">
      <c r="A3526" s="413" t="s">
        <v>10403</v>
      </c>
      <c r="B3526" s="413" t="s">
        <v>225</v>
      </c>
      <c r="C3526" s="412">
        <v>21.515000000000001</v>
      </c>
      <c r="D3526" s="412">
        <v>0</v>
      </c>
    </row>
    <row r="3527" spans="1:4" x14ac:dyDescent="0.2">
      <c r="A3527" s="413" t="s">
        <v>10404</v>
      </c>
      <c r="B3527" s="413" t="s">
        <v>225</v>
      </c>
      <c r="C3527" s="412">
        <v>34.520000000000003</v>
      </c>
      <c r="D3527" s="412">
        <v>0</v>
      </c>
    </row>
    <row r="3528" spans="1:4" x14ac:dyDescent="0.2">
      <c r="A3528" s="413" t="s">
        <v>10405</v>
      </c>
      <c r="B3528" s="413" t="s">
        <v>225</v>
      </c>
      <c r="C3528" s="412">
        <v>75.878</v>
      </c>
      <c r="D3528" s="412">
        <v>0</v>
      </c>
    </row>
    <row r="3529" spans="1:4" x14ac:dyDescent="0.2">
      <c r="A3529" s="413" t="s">
        <v>10406</v>
      </c>
      <c r="B3529" s="413" t="s">
        <v>225</v>
      </c>
      <c r="C3529" s="412">
        <v>82.149000000000001</v>
      </c>
      <c r="D3529" s="412">
        <v>0</v>
      </c>
    </row>
    <row r="3530" spans="1:4" x14ac:dyDescent="0.2">
      <c r="A3530" s="413" t="s">
        <v>10407</v>
      </c>
      <c r="B3530" s="413" t="s">
        <v>225</v>
      </c>
      <c r="C3530" s="412">
        <v>262.78800000000001</v>
      </c>
      <c r="D3530" s="412">
        <v>0</v>
      </c>
    </row>
    <row r="3531" spans="1:4" x14ac:dyDescent="0.2">
      <c r="A3531" s="413" t="s">
        <v>10408</v>
      </c>
      <c r="B3531" s="413" t="s">
        <v>225</v>
      </c>
      <c r="C3531" s="412">
        <v>4029.6970000000001</v>
      </c>
      <c r="D3531" s="412">
        <v>0</v>
      </c>
    </row>
    <row r="3532" spans="1:4" x14ac:dyDescent="0.2">
      <c r="A3532" s="413" t="s">
        <v>10409</v>
      </c>
      <c r="B3532" s="413" t="s">
        <v>225</v>
      </c>
      <c r="C3532" s="412">
        <v>272.46800000000002</v>
      </c>
      <c r="D3532" s="412">
        <v>0</v>
      </c>
    </row>
    <row r="3533" spans="1:4" x14ac:dyDescent="0.2">
      <c r="A3533" s="413" t="s">
        <v>10410</v>
      </c>
      <c r="B3533" s="413" t="s">
        <v>225</v>
      </c>
      <c r="C3533" s="412">
        <v>43.658000000000001</v>
      </c>
      <c r="D3533" s="412">
        <v>0</v>
      </c>
    </row>
    <row r="3534" spans="1:4" x14ac:dyDescent="0.2">
      <c r="A3534" s="413" t="s">
        <v>10411</v>
      </c>
      <c r="B3534" s="413" t="s">
        <v>225</v>
      </c>
      <c r="C3534" s="412">
        <v>33.378999999999998</v>
      </c>
      <c r="D3534" s="412">
        <v>0</v>
      </c>
    </row>
    <row r="3535" spans="1:4" x14ac:dyDescent="0.2">
      <c r="A3535" s="413" t="s">
        <v>10412</v>
      </c>
      <c r="B3535" s="413" t="s">
        <v>225</v>
      </c>
      <c r="C3535" s="412">
        <v>85.614000000000004</v>
      </c>
      <c r="D3535" s="412">
        <v>0</v>
      </c>
    </row>
    <row r="3536" spans="1:4" x14ac:dyDescent="0.2">
      <c r="A3536" s="413" t="s">
        <v>10413</v>
      </c>
      <c r="B3536" s="413" t="s">
        <v>223</v>
      </c>
      <c r="C3536" s="412">
        <v>72.334999999999994</v>
      </c>
      <c r="D3536" s="412">
        <v>0</v>
      </c>
    </row>
    <row r="3537" spans="1:4" x14ac:dyDescent="0.2">
      <c r="A3537" s="413" t="s">
        <v>10414</v>
      </c>
      <c r="B3537" s="413" t="s">
        <v>225</v>
      </c>
      <c r="C3537" s="412">
        <v>30.762</v>
      </c>
      <c r="D3537" s="412">
        <v>0</v>
      </c>
    </row>
    <row r="3538" spans="1:4" x14ac:dyDescent="0.2">
      <c r="A3538" s="413" t="s">
        <v>10415</v>
      </c>
      <c r="B3538" s="413" t="s">
        <v>225</v>
      </c>
      <c r="C3538" s="412">
        <v>0</v>
      </c>
      <c r="D3538" s="412">
        <v>0</v>
      </c>
    </row>
    <row r="3539" spans="1:4" x14ac:dyDescent="0.2">
      <c r="A3539" s="413" t="s">
        <v>10416</v>
      </c>
      <c r="B3539" s="413" t="s">
        <v>225</v>
      </c>
      <c r="C3539" s="412">
        <v>42.371000000000002</v>
      </c>
      <c r="D3539" s="412">
        <v>0</v>
      </c>
    </row>
    <row r="3540" spans="1:4" x14ac:dyDescent="0.2">
      <c r="A3540" s="413" t="s">
        <v>10417</v>
      </c>
      <c r="B3540" s="413" t="s">
        <v>225</v>
      </c>
      <c r="C3540" s="412">
        <v>64.715999999999994</v>
      </c>
      <c r="D3540" s="412">
        <v>0</v>
      </c>
    </row>
    <row r="3541" spans="1:4" x14ac:dyDescent="0.2">
      <c r="A3541" s="413" t="s">
        <v>10418</v>
      </c>
      <c r="B3541" s="413" t="s">
        <v>225</v>
      </c>
      <c r="C3541" s="412">
        <v>42.345999999999997</v>
      </c>
      <c r="D3541" s="412">
        <v>0</v>
      </c>
    </row>
    <row r="3542" spans="1:4" x14ac:dyDescent="0.2">
      <c r="A3542" s="413" t="s">
        <v>10419</v>
      </c>
      <c r="B3542" s="413" t="s">
        <v>225</v>
      </c>
      <c r="C3542" s="412">
        <v>64.947000000000003</v>
      </c>
      <c r="D3542" s="412">
        <v>0</v>
      </c>
    </row>
    <row r="3543" spans="1:4" x14ac:dyDescent="0.2">
      <c r="A3543" s="413" t="s">
        <v>10420</v>
      </c>
      <c r="B3543" s="413" t="s">
        <v>225</v>
      </c>
      <c r="C3543" s="412">
        <v>388.57</v>
      </c>
      <c r="D3543" s="412">
        <v>0</v>
      </c>
    </row>
    <row r="3544" spans="1:4" x14ac:dyDescent="0.2">
      <c r="A3544" s="413" t="s">
        <v>10421</v>
      </c>
      <c r="B3544" s="413" t="s">
        <v>225</v>
      </c>
      <c r="C3544" s="412">
        <v>50.475999999999999</v>
      </c>
      <c r="D3544" s="412">
        <v>0</v>
      </c>
    </row>
    <row r="3545" spans="1:4" x14ac:dyDescent="0.2">
      <c r="A3545" s="413" t="s">
        <v>10422</v>
      </c>
      <c r="B3545" s="413" t="s">
        <v>225</v>
      </c>
      <c r="C3545" s="412">
        <v>29.134</v>
      </c>
      <c r="D3545" s="412">
        <v>0</v>
      </c>
    </row>
    <row r="3546" spans="1:4" x14ac:dyDescent="0.2">
      <c r="A3546" s="413" t="s">
        <v>10423</v>
      </c>
      <c r="B3546" s="413" t="s">
        <v>225</v>
      </c>
      <c r="C3546" s="412">
        <v>47.945999999999998</v>
      </c>
      <c r="D3546" s="412">
        <v>0</v>
      </c>
    </row>
    <row r="3547" spans="1:4" x14ac:dyDescent="0.2">
      <c r="A3547" s="413" t="s">
        <v>10424</v>
      </c>
      <c r="B3547" s="413" t="s">
        <v>225</v>
      </c>
      <c r="C3547" s="412">
        <v>30.024000000000001</v>
      </c>
      <c r="D3547" s="412">
        <v>0</v>
      </c>
    </row>
    <row r="3548" spans="1:4" x14ac:dyDescent="0.2">
      <c r="A3548" s="413" t="s">
        <v>10425</v>
      </c>
      <c r="B3548" s="413" t="s">
        <v>225</v>
      </c>
      <c r="C3548" s="412">
        <v>427.30500000000001</v>
      </c>
      <c r="D3548" s="412">
        <v>0</v>
      </c>
    </row>
    <row r="3549" spans="1:4" x14ac:dyDescent="0.2">
      <c r="A3549" s="413" t="s">
        <v>10426</v>
      </c>
      <c r="B3549" s="413" t="s">
        <v>225</v>
      </c>
      <c r="C3549" s="412">
        <v>91.671000000000006</v>
      </c>
      <c r="D3549" s="412">
        <v>0</v>
      </c>
    </row>
    <row r="3550" spans="1:4" x14ac:dyDescent="0.2">
      <c r="A3550" s="413" t="s">
        <v>10427</v>
      </c>
      <c r="B3550" s="413" t="s">
        <v>225</v>
      </c>
      <c r="C3550" s="412">
        <v>36.393000000000001</v>
      </c>
      <c r="D3550" s="412">
        <v>0</v>
      </c>
    </row>
    <row r="3551" spans="1:4" x14ac:dyDescent="0.2">
      <c r="A3551" s="413" t="s">
        <v>10428</v>
      </c>
      <c r="B3551" s="413" t="s">
        <v>225</v>
      </c>
      <c r="C3551" s="412">
        <v>432.79500000000002</v>
      </c>
      <c r="D3551" s="412">
        <v>0</v>
      </c>
    </row>
    <row r="3552" spans="1:4" x14ac:dyDescent="0.2">
      <c r="A3552" s="413" t="s">
        <v>10429</v>
      </c>
      <c r="B3552" s="413" t="s">
        <v>225</v>
      </c>
      <c r="C3552" s="412">
        <v>36.008000000000003</v>
      </c>
      <c r="D3552" s="412">
        <v>0</v>
      </c>
    </row>
    <row r="3553" spans="1:4" x14ac:dyDescent="0.2">
      <c r="A3553" s="413" t="s">
        <v>10430</v>
      </c>
      <c r="B3553" s="413" t="s">
        <v>225</v>
      </c>
      <c r="C3553" s="412">
        <v>782.85599999999999</v>
      </c>
      <c r="D3553" s="412">
        <v>0</v>
      </c>
    </row>
    <row r="3554" spans="1:4" x14ac:dyDescent="0.2">
      <c r="A3554" s="413" t="s">
        <v>10431</v>
      </c>
      <c r="B3554" s="413" t="s">
        <v>225</v>
      </c>
      <c r="C3554" s="412">
        <v>207.94300000000001</v>
      </c>
      <c r="D3554" s="412">
        <v>0</v>
      </c>
    </row>
    <row r="3555" spans="1:4" x14ac:dyDescent="0.2">
      <c r="A3555" s="413" t="s">
        <v>10432</v>
      </c>
      <c r="B3555" s="413" t="s">
        <v>225</v>
      </c>
      <c r="C3555" s="412">
        <v>36.765000000000001</v>
      </c>
      <c r="D3555" s="412">
        <v>0</v>
      </c>
    </row>
    <row r="3556" spans="1:4" x14ac:dyDescent="0.2">
      <c r="A3556" s="413" t="s">
        <v>10433</v>
      </c>
      <c r="B3556" s="413" t="s">
        <v>225</v>
      </c>
      <c r="C3556" s="412">
        <v>32.848999999999997</v>
      </c>
      <c r="D3556" s="412">
        <v>0</v>
      </c>
    </row>
    <row r="3557" spans="1:4" x14ac:dyDescent="0.2">
      <c r="A3557" s="413" t="s">
        <v>10434</v>
      </c>
      <c r="B3557" s="413" t="s">
        <v>225</v>
      </c>
      <c r="C3557" s="412">
        <v>159.49700000000001</v>
      </c>
      <c r="D3557" s="412">
        <v>0</v>
      </c>
    </row>
    <row r="3558" spans="1:4" x14ac:dyDescent="0.2">
      <c r="A3558" s="413" t="s">
        <v>10435</v>
      </c>
      <c r="B3558" s="413" t="s">
        <v>225</v>
      </c>
      <c r="C3558" s="412">
        <v>126.61199999999999</v>
      </c>
      <c r="D3558" s="412">
        <v>0</v>
      </c>
    </row>
    <row r="3559" spans="1:4" x14ac:dyDescent="0.2">
      <c r="A3559" s="413" t="s">
        <v>10436</v>
      </c>
      <c r="B3559" s="413" t="s">
        <v>225</v>
      </c>
      <c r="C3559" s="412">
        <v>83.655000000000001</v>
      </c>
      <c r="D3559" s="412">
        <v>0</v>
      </c>
    </row>
    <row r="3560" spans="1:4" x14ac:dyDescent="0.2">
      <c r="A3560" s="413" t="s">
        <v>10437</v>
      </c>
      <c r="B3560" s="413" t="s">
        <v>225</v>
      </c>
      <c r="C3560" s="412">
        <v>158.31899999999999</v>
      </c>
      <c r="D3560" s="412">
        <v>0</v>
      </c>
    </row>
    <row r="3561" spans="1:4" x14ac:dyDescent="0.2">
      <c r="A3561" s="413" t="s">
        <v>10438</v>
      </c>
      <c r="B3561" s="413" t="s">
        <v>225</v>
      </c>
      <c r="C3561" s="412">
        <v>42.621000000000002</v>
      </c>
      <c r="D3561" s="412">
        <v>0</v>
      </c>
    </row>
    <row r="3562" spans="1:4" x14ac:dyDescent="0.2">
      <c r="A3562" s="413" t="s">
        <v>10439</v>
      </c>
      <c r="B3562" s="413" t="s">
        <v>225</v>
      </c>
      <c r="C3562" s="412">
        <v>37.905000000000001</v>
      </c>
      <c r="D3562" s="412">
        <v>0</v>
      </c>
    </row>
    <row r="3563" spans="1:4" x14ac:dyDescent="0.2">
      <c r="A3563" s="413" t="s">
        <v>10440</v>
      </c>
      <c r="B3563" s="413" t="s">
        <v>225</v>
      </c>
      <c r="C3563" s="412">
        <v>65.667000000000002</v>
      </c>
      <c r="D3563" s="412">
        <v>0</v>
      </c>
    </row>
    <row r="3564" spans="1:4" x14ac:dyDescent="0.2">
      <c r="A3564" s="413" t="s">
        <v>10441</v>
      </c>
      <c r="B3564" s="413" t="s">
        <v>225</v>
      </c>
      <c r="C3564" s="412">
        <v>45.371000000000002</v>
      </c>
      <c r="D3564" s="412">
        <v>0</v>
      </c>
    </row>
    <row r="3565" spans="1:4" x14ac:dyDescent="0.2">
      <c r="A3565" s="413" t="s">
        <v>10442</v>
      </c>
      <c r="B3565" s="413" t="s">
        <v>225</v>
      </c>
      <c r="C3565" s="412">
        <v>28.834</v>
      </c>
      <c r="D3565" s="412">
        <v>0</v>
      </c>
    </row>
    <row r="3566" spans="1:4" x14ac:dyDescent="0.2">
      <c r="A3566" s="413" t="s">
        <v>10443</v>
      </c>
      <c r="B3566" s="413" t="s">
        <v>225</v>
      </c>
      <c r="C3566" s="412">
        <v>67.387</v>
      </c>
      <c r="D3566" s="412">
        <v>0</v>
      </c>
    </row>
    <row r="3567" spans="1:4" x14ac:dyDescent="0.2">
      <c r="A3567" s="413" t="s">
        <v>10444</v>
      </c>
      <c r="B3567" s="413" t="s">
        <v>225</v>
      </c>
      <c r="C3567" s="412">
        <v>37.82</v>
      </c>
      <c r="D3567" s="412">
        <v>0</v>
      </c>
    </row>
    <row r="3568" spans="1:4" x14ac:dyDescent="0.2">
      <c r="A3568" s="413" t="s">
        <v>10445</v>
      </c>
      <c r="B3568" s="413" t="s">
        <v>225</v>
      </c>
      <c r="C3568" s="412">
        <v>45.207000000000001</v>
      </c>
      <c r="D3568" s="412">
        <v>0</v>
      </c>
    </row>
    <row r="3569" spans="1:4" x14ac:dyDescent="0.2">
      <c r="A3569" s="413" t="s">
        <v>10446</v>
      </c>
      <c r="B3569" s="413" t="s">
        <v>225</v>
      </c>
      <c r="C3569" s="412">
        <v>71.968000000000004</v>
      </c>
      <c r="D3569" s="412">
        <v>0</v>
      </c>
    </row>
    <row r="3570" spans="1:4" x14ac:dyDescent="0.2">
      <c r="A3570" s="413" t="s">
        <v>10447</v>
      </c>
      <c r="B3570" s="413" t="s">
        <v>225</v>
      </c>
      <c r="C3570" s="412">
        <v>31.414999999999999</v>
      </c>
      <c r="D3570" s="412">
        <v>0</v>
      </c>
    </row>
    <row r="3571" spans="1:4" x14ac:dyDescent="0.2">
      <c r="A3571" s="413" t="s">
        <v>10448</v>
      </c>
      <c r="B3571" s="413" t="s">
        <v>225</v>
      </c>
      <c r="C3571" s="412">
        <v>96.777000000000001</v>
      </c>
      <c r="D3571" s="412">
        <v>0</v>
      </c>
    </row>
    <row r="3572" spans="1:4" x14ac:dyDescent="0.2">
      <c r="A3572" s="413" t="s">
        <v>10449</v>
      </c>
      <c r="B3572" s="413" t="s">
        <v>225</v>
      </c>
      <c r="C3572" s="412">
        <v>157.05099999999999</v>
      </c>
      <c r="D3572" s="412">
        <v>0</v>
      </c>
    </row>
    <row r="3573" spans="1:4" x14ac:dyDescent="0.2">
      <c r="A3573" s="413" t="s">
        <v>10450</v>
      </c>
      <c r="B3573" s="413" t="s">
        <v>225</v>
      </c>
      <c r="C3573" s="412">
        <v>125.3</v>
      </c>
      <c r="D3573" s="412">
        <v>0</v>
      </c>
    </row>
    <row r="3574" spans="1:4" x14ac:dyDescent="0.2">
      <c r="A3574" s="413" t="s">
        <v>10451</v>
      </c>
      <c r="B3574" s="413" t="s">
        <v>225</v>
      </c>
      <c r="C3574" s="412">
        <v>50.551000000000002</v>
      </c>
      <c r="D3574" s="412">
        <v>0</v>
      </c>
    </row>
    <row r="3575" spans="1:4" x14ac:dyDescent="0.2">
      <c r="A3575" s="413" t="s">
        <v>10452</v>
      </c>
      <c r="B3575" s="413" t="s">
        <v>225</v>
      </c>
      <c r="C3575" s="412">
        <v>40.015999999999998</v>
      </c>
      <c r="D3575" s="412">
        <v>0</v>
      </c>
    </row>
    <row r="3576" spans="1:4" x14ac:dyDescent="0.2">
      <c r="A3576" s="413" t="s">
        <v>10453</v>
      </c>
      <c r="B3576" s="413" t="s">
        <v>225</v>
      </c>
      <c r="C3576" s="412">
        <v>47.036000000000001</v>
      </c>
      <c r="D3576" s="412">
        <v>0</v>
      </c>
    </row>
    <row r="3577" spans="1:4" x14ac:dyDescent="0.2">
      <c r="A3577" s="413" t="s">
        <v>10454</v>
      </c>
      <c r="B3577" s="413" t="s">
        <v>225</v>
      </c>
      <c r="C3577" s="412">
        <v>31.934000000000001</v>
      </c>
      <c r="D3577" s="412">
        <v>0</v>
      </c>
    </row>
    <row r="3578" spans="1:4" x14ac:dyDescent="0.2">
      <c r="A3578" s="413" t="s">
        <v>10455</v>
      </c>
      <c r="B3578" s="413" t="s">
        <v>225</v>
      </c>
      <c r="C3578" s="412">
        <v>74.870999999999995</v>
      </c>
      <c r="D3578" s="412">
        <v>0</v>
      </c>
    </row>
    <row r="3579" spans="1:4" x14ac:dyDescent="0.2">
      <c r="A3579" s="413" t="s">
        <v>10456</v>
      </c>
      <c r="B3579" s="413" t="s">
        <v>225</v>
      </c>
      <c r="C3579" s="412">
        <v>70.894000000000005</v>
      </c>
      <c r="D3579" s="412">
        <v>0</v>
      </c>
    </row>
    <row r="3580" spans="1:4" x14ac:dyDescent="0.2">
      <c r="A3580" s="413" t="s">
        <v>10457</v>
      </c>
      <c r="B3580" s="413" t="s">
        <v>225</v>
      </c>
      <c r="C3580" s="412">
        <v>44.591000000000001</v>
      </c>
      <c r="D3580" s="412">
        <v>0</v>
      </c>
    </row>
    <row r="3581" spans="1:4" x14ac:dyDescent="0.2">
      <c r="A3581" s="413" t="s">
        <v>10458</v>
      </c>
      <c r="B3581" s="413" t="s">
        <v>225</v>
      </c>
      <c r="C3581" s="412">
        <v>347.40899999999999</v>
      </c>
      <c r="D3581" s="412">
        <v>0</v>
      </c>
    </row>
    <row r="3582" spans="1:4" x14ac:dyDescent="0.2">
      <c r="A3582" s="413" t="s">
        <v>10459</v>
      </c>
      <c r="B3582" s="413" t="s">
        <v>225</v>
      </c>
      <c r="C3582" s="412">
        <v>75.626000000000005</v>
      </c>
      <c r="D3582" s="412">
        <v>0</v>
      </c>
    </row>
    <row r="3583" spans="1:4" x14ac:dyDescent="0.2">
      <c r="A3583" s="413" t="s">
        <v>10460</v>
      </c>
      <c r="B3583" s="413" t="s">
        <v>225</v>
      </c>
      <c r="C3583" s="412">
        <v>57.023000000000003</v>
      </c>
      <c r="D3583" s="412">
        <v>0</v>
      </c>
    </row>
    <row r="3584" spans="1:4" x14ac:dyDescent="0.2">
      <c r="A3584" s="413" t="s">
        <v>10461</v>
      </c>
      <c r="B3584" s="413" t="s">
        <v>225</v>
      </c>
      <c r="C3584" s="412">
        <v>178.541</v>
      </c>
      <c r="D3584" s="412">
        <v>0</v>
      </c>
    </row>
    <row r="3585" spans="1:4" x14ac:dyDescent="0.2">
      <c r="A3585" s="413" t="s">
        <v>10462</v>
      </c>
      <c r="B3585" s="413" t="s">
        <v>225</v>
      </c>
      <c r="C3585" s="412">
        <v>304.41399999999999</v>
      </c>
      <c r="D3585" s="412">
        <v>0</v>
      </c>
    </row>
    <row r="3586" spans="1:4" x14ac:dyDescent="0.2">
      <c r="A3586" s="413" t="s">
        <v>10463</v>
      </c>
      <c r="B3586" s="413" t="s">
        <v>225</v>
      </c>
      <c r="C3586" s="412">
        <v>50.087000000000003</v>
      </c>
      <c r="D3586" s="412">
        <v>0</v>
      </c>
    </row>
    <row r="3587" spans="1:4" x14ac:dyDescent="0.2">
      <c r="A3587" s="413" t="s">
        <v>10464</v>
      </c>
      <c r="B3587" s="413" t="s">
        <v>225</v>
      </c>
      <c r="C3587" s="412">
        <v>299.87599999999998</v>
      </c>
      <c r="D3587" s="412">
        <v>0</v>
      </c>
    </row>
    <row r="3588" spans="1:4" x14ac:dyDescent="0.2">
      <c r="A3588" s="413" t="s">
        <v>10465</v>
      </c>
      <c r="B3588" s="413" t="s">
        <v>225</v>
      </c>
      <c r="C3588" s="412">
        <v>576.755</v>
      </c>
      <c r="D3588" s="412">
        <v>0</v>
      </c>
    </row>
    <row r="3589" spans="1:4" x14ac:dyDescent="0.2">
      <c r="A3589" s="413" t="s">
        <v>10466</v>
      </c>
      <c r="B3589" s="413" t="s">
        <v>225</v>
      </c>
      <c r="C3589" s="412">
        <v>37.728999999999999</v>
      </c>
      <c r="D3589" s="412">
        <v>0</v>
      </c>
    </row>
    <row r="3590" spans="1:4" x14ac:dyDescent="0.2">
      <c r="A3590" s="413" t="s">
        <v>10467</v>
      </c>
      <c r="B3590" s="413" t="s">
        <v>225</v>
      </c>
      <c r="C3590" s="412">
        <v>36.033000000000001</v>
      </c>
      <c r="D3590" s="412">
        <v>0</v>
      </c>
    </row>
    <row r="3591" spans="1:4" x14ac:dyDescent="0.2">
      <c r="A3591" s="413" t="s">
        <v>10468</v>
      </c>
      <c r="B3591" s="413" t="s">
        <v>225</v>
      </c>
      <c r="C3591" s="412">
        <v>13.071999999999999</v>
      </c>
      <c r="D3591" s="412">
        <v>0</v>
      </c>
    </row>
    <row r="3592" spans="1:4" x14ac:dyDescent="0.2">
      <c r="A3592" s="413" t="s">
        <v>10469</v>
      </c>
      <c r="B3592" s="413" t="s">
        <v>225</v>
      </c>
      <c r="C3592" s="412">
        <v>33.244999999999997</v>
      </c>
      <c r="D3592" s="412">
        <v>0</v>
      </c>
    </row>
    <row r="3593" spans="1:4" x14ac:dyDescent="0.2">
      <c r="A3593" s="413" t="s">
        <v>10470</v>
      </c>
      <c r="B3593" s="413" t="s">
        <v>225</v>
      </c>
      <c r="C3593" s="412">
        <v>83.405000000000001</v>
      </c>
      <c r="D3593" s="412">
        <v>0</v>
      </c>
    </row>
    <row r="3594" spans="1:4" x14ac:dyDescent="0.2">
      <c r="A3594" s="413" t="s">
        <v>10471</v>
      </c>
      <c r="B3594" s="413" t="s">
        <v>225</v>
      </c>
      <c r="C3594" s="412">
        <v>37.003</v>
      </c>
      <c r="D3594" s="412">
        <v>0</v>
      </c>
    </row>
    <row r="3595" spans="1:4" x14ac:dyDescent="0.2">
      <c r="A3595" s="413" t="s">
        <v>10472</v>
      </c>
      <c r="B3595" s="413" t="s">
        <v>225</v>
      </c>
      <c r="C3595" s="412">
        <v>64.415999999999997</v>
      </c>
      <c r="D3595" s="412">
        <v>0</v>
      </c>
    </row>
    <row r="3596" spans="1:4" x14ac:dyDescent="0.2">
      <c r="A3596" s="413" t="s">
        <v>10473</v>
      </c>
      <c r="B3596" s="413" t="s">
        <v>223</v>
      </c>
      <c r="C3596" s="412">
        <v>178.13499999999999</v>
      </c>
      <c r="D3596" s="412">
        <v>0</v>
      </c>
    </row>
    <row r="3597" spans="1:4" x14ac:dyDescent="0.2">
      <c r="A3597" s="413" t="s">
        <v>10474</v>
      </c>
      <c r="B3597" s="413" t="s">
        <v>225</v>
      </c>
      <c r="C3597" s="412">
        <v>369.18400000000003</v>
      </c>
      <c r="D3597" s="412">
        <v>0</v>
      </c>
    </row>
    <row r="3598" spans="1:4" x14ac:dyDescent="0.2">
      <c r="A3598" s="413" t="s">
        <v>10475</v>
      </c>
      <c r="B3598" s="413" t="s">
        <v>225</v>
      </c>
      <c r="C3598" s="412">
        <v>95.227000000000004</v>
      </c>
      <c r="D3598" s="412">
        <v>0</v>
      </c>
    </row>
    <row r="3599" spans="1:4" x14ac:dyDescent="0.2">
      <c r="A3599" s="413" t="s">
        <v>10476</v>
      </c>
      <c r="B3599" s="413" t="s">
        <v>225</v>
      </c>
      <c r="C3599" s="412">
        <v>20.867999999999999</v>
      </c>
      <c r="D3599" s="412">
        <v>0</v>
      </c>
    </row>
    <row r="3600" spans="1:4" x14ac:dyDescent="0.2">
      <c r="A3600" s="413" t="s">
        <v>10477</v>
      </c>
      <c r="B3600" s="413" t="s">
        <v>225</v>
      </c>
      <c r="C3600" s="412">
        <v>98.991</v>
      </c>
      <c r="D3600" s="412">
        <v>0</v>
      </c>
    </row>
    <row r="3601" spans="1:4" x14ac:dyDescent="0.2">
      <c r="A3601" s="413" t="s">
        <v>10478</v>
      </c>
      <c r="B3601" s="413" t="s">
        <v>1176</v>
      </c>
      <c r="C3601" s="412">
        <v>484.03500000000003</v>
      </c>
      <c r="D3601" s="412">
        <v>0</v>
      </c>
    </row>
    <row r="3602" spans="1:4" x14ac:dyDescent="0.2">
      <c r="A3602" s="413" t="s">
        <v>6828</v>
      </c>
      <c r="B3602" s="413" t="s">
        <v>225</v>
      </c>
      <c r="C3602" s="412">
        <v>53.57</v>
      </c>
      <c r="D3602" s="412">
        <v>0</v>
      </c>
    </row>
    <row r="3603" spans="1:4" x14ac:dyDescent="0.2">
      <c r="A3603" s="413" t="s">
        <v>10479</v>
      </c>
      <c r="B3603" s="413" t="s">
        <v>225</v>
      </c>
      <c r="C3603" s="412">
        <v>26.327999999999999</v>
      </c>
      <c r="D3603" s="412">
        <v>0</v>
      </c>
    </row>
    <row r="3604" spans="1:4" x14ac:dyDescent="0.2">
      <c r="A3604" s="413" t="s">
        <v>10480</v>
      </c>
      <c r="B3604" s="413" t="s">
        <v>225</v>
      </c>
      <c r="C3604" s="412">
        <v>1295.8030000000001</v>
      </c>
      <c r="D3604" s="412">
        <v>0</v>
      </c>
    </row>
    <row r="3605" spans="1:4" x14ac:dyDescent="0.2">
      <c r="A3605" s="413" t="s">
        <v>10481</v>
      </c>
      <c r="B3605" s="413" t="s">
        <v>225</v>
      </c>
      <c r="C3605" s="412">
        <v>1486.31</v>
      </c>
      <c r="D3605" s="412">
        <v>0</v>
      </c>
    </row>
    <row r="3606" spans="1:4" x14ac:dyDescent="0.2">
      <c r="A3606" s="413" t="s">
        <v>10482</v>
      </c>
      <c r="B3606" s="413" t="s">
        <v>225</v>
      </c>
      <c r="C3606" s="412">
        <v>38.442</v>
      </c>
      <c r="D3606" s="412">
        <v>0</v>
      </c>
    </row>
    <row r="3607" spans="1:4" x14ac:dyDescent="0.2">
      <c r="A3607" s="413" t="s">
        <v>10483</v>
      </c>
      <c r="B3607" s="413" t="s">
        <v>225</v>
      </c>
      <c r="C3607" s="412">
        <v>365.20699999999999</v>
      </c>
      <c r="D3607" s="412">
        <v>0</v>
      </c>
    </row>
    <row r="3608" spans="1:4" x14ac:dyDescent="0.2">
      <c r="A3608" s="413" t="s">
        <v>10484</v>
      </c>
      <c r="B3608" s="413" t="s">
        <v>225</v>
      </c>
      <c r="C3608" s="412">
        <v>64.117000000000004</v>
      </c>
      <c r="D3608" s="412">
        <v>0</v>
      </c>
    </row>
    <row r="3609" spans="1:4" x14ac:dyDescent="0.2">
      <c r="A3609" s="413" t="s">
        <v>10485</v>
      </c>
      <c r="B3609" s="413" t="s">
        <v>225</v>
      </c>
      <c r="C3609" s="412">
        <v>43.908000000000001</v>
      </c>
      <c r="D3609" s="412">
        <v>0</v>
      </c>
    </row>
    <row r="3610" spans="1:4" x14ac:dyDescent="0.2">
      <c r="A3610" s="413" t="s">
        <v>10486</v>
      </c>
      <c r="B3610" s="413" t="s">
        <v>225</v>
      </c>
      <c r="C3610" s="412">
        <v>24.234999999999999</v>
      </c>
      <c r="D3610" s="412">
        <v>0</v>
      </c>
    </row>
    <row r="3611" spans="1:4" x14ac:dyDescent="0.2">
      <c r="A3611" s="413" t="s">
        <v>10487</v>
      </c>
      <c r="B3611" s="413" t="s">
        <v>225</v>
      </c>
      <c r="C3611" s="412">
        <v>7.6859999999999999</v>
      </c>
      <c r="D3611" s="412">
        <v>0</v>
      </c>
    </row>
    <row r="3612" spans="1:4" x14ac:dyDescent="0.2">
      <c r="A3612" s="413" t="s">
        <v>10488</v>
      </c>
      <c r="B3612" s="413" t="s">
        <v>225</v>
      </c>
      <c r="C3612" s="412">
        <v>243.298</v>
      </c>
      <c r="D3612" s="412">
        <v>0</v>
      </c>
    </row>
    <row r="3613" spans="1:4" x14ac:dyDescent="0.2">
      <c r="A3613" s="413" t="s">
        <v>10489</v>
      </c>
      <c r="B3613" s="413" t="s">
        <v>225</v>
      </c>
      <c r="C3613" s="412">
        <v>25.907</v>
      </c>
      <c r="D3613" s="412">
        <v>0</v>
      </c>
    </row>
    <row r="3614" spans="1:4" x14ac:dyDescent="0.2">
      <c r="A3614" s="413" t="s">
        <v>10490</v>
      </c>
      <c r="B3614" s="413" t="s">
        <v>225</v>
      </c>
      <c r="C3614" s="412">
        <v>22.826000000000001</v>
      </c>
      <c r="D3614" s="412">
        <v>0</v>
      </c>
    </row>
    <row r="3615" spans="1:4" x14ac:dyDescent="0.2">
      <c r="A3615" s="413" t="s">
        <v>10491</v>
      </c>
      <c r="B3615" s="413" t="s">
        <v>225</v>
      </c>
      <c r="C3615" s="412">
        <v>49.52</v>
      </c>
      <c r="D3615" s="412">
        <v>0</v>
      </c>
    </row>
    <row r="3616" spans="1:4" x14ac:dyDescent="0.2">
      <c r="A3616" s="413" t="s">
        <v>10492</v>
      </c>
      <c r="B3616" s="413" t="s">
        <v>225</v>
      </c>
      <c r="C3616" s="412">
        <v>129.69300000000001</v>
      </c>
      <c r="D3616" s="412">
        <v>0</v>
      </c>
    </row>
    <row r="3617" spans="1:4" x14ac:dyDescent="0.2">
      <c r="A3617" s="413" t="s">
        <v>10493</v>
      </c>
      <c r="B3617" s="413" t="s">
        <v>225</v>
      </c>
      <c r="C3617" s="412">
        <v>188.54400000000001</v>
      </c>
      <c r="D3617" s="412">
        <v>0</v>
      </c>
    </row>
    <row r="3618" spans="1:4" x14ac:dyDescent="0.2">
      <c r="A3618" s="413" t="s">
        <v>10494</v>
      </c>
      <c r="B3618" s="413" t="s">
        <v>225</v>
      </c>
      <c r="C3618" s="412">
        <v>1414.0150000000001</v>
      </c>
      <c r="D3618" s="412">
        <v>0</v>
      </c>
    </row>
    <row r="3619" spans="1:4" x14ac:dyDescent="0.2">
      <c r="A3619" s="413" t="s">
        <v>10495</v>
      </c>
      <c r="B3619" s="413" t="s">
        <v>225</v>
      </c>
      <c r="C3619" s="412">
        <v>22.838000000000001</v>
      </c>
      <c r="D3619" s="412">
        <v>0</v>
      </c>
    </row>
    <row r="3620" spans="1:4" x14ac:dyDescent="0.2">
      <c r="A3620" s="413" t="s">
        <v>10496</v>
      </c>
      <c r="B3620" s="413" t="s">
        <v>225</v>
      </c>
      <c r="C3620" s="412">
        <v>37.539000000000001</v>
      </c>
      <c r="D3620" s="412">
        <v>0</v>
      </c>
    </row>
    <row r="3621" spans="1:4" x14ac:dyDescent="0.2">
      <c r="A3621" s="413" t="s">
        <v>10497</v>
      </c>
      <c r="B3621" s="413" t="s">
        <v>225</v>
      </c>
      <c r="C3621" s="412">
        <v>286.791</v>
      </c>
      <c r="D3621" s="412">
        <v>0</v>
      </c>
    </row>
    <row r="3622" spans="1:4" x14ac:dyDescent="0.2">
      <c r="A3622" s="413" t="s">
        <v>10498</v>
      </c>
      <c r="B3622" s="413" t="s">
        <v>225</v>
      </c>
      <c r="C3622" s="412">
        <v>169.245</v>
      </c>
      <c r="D3622" s="412">
        <v>0</v>
      </c>
    </row>
    <row r="3623" spans="1:4" x14ac:dyDescent="0.2">
      <c r="A3623" s="413" t="s">
        <v>10499</v>
      </c>
      <c r="B3623" s="413" t="s">
        <v>225</v>
      </c>
      <c r="C3623" s="412">
        <v>70.912999999999997</v>
      </c>
      <c r="D3623" s="412">
        <v>0</v>
      </c>
    </row>
    <row r="3624" spans="1:4" x14ac:dyDescent="0.2">
      <c r="A3624" s="413" t="s">
        <v>10500</v>
      </c>
      <c r="B3624" s="413" t="s">
        <v>225</v>
      </c>
      <c r="C3624" s="412">
        <v>53.783999999999999</v>
      </c>
      <c r="D3624" s="412">
        <v>0</v>
      </c>
    </row>
    <row r="3625" spans="1:4" x14ac:dyDescent="0.2">
      <c r="A3625" s="413" t="s">
        <v>10501</v>
      </c>
      <c r="B3625" s="413" t="s">
        <v>225</v>
      </c>
      <c r="C3625" s="412">
        <v>476.10500000000002</v>
      </c>
      <c r="D3625" s="412">
        <v>0</v>
      </c>
    </row>
    <row r="3626" spans="1:4" x14ac:dyDescent="0.2">
      <c r="A3626" s="413" t="s">
        <v>10502</v>
      </c>
      <c r="B3626" s="413" t="s">
        <v>225</v>
      </c>
      <c r="C3626" s="412">
        <v>53.021000000000001</v>
      </c>
      <c r="D3626" s="412">
        <v>0</v>
      </c>
    </row>
    <row r="3627" spans="1:4" x14ac:dyDescent="0.2">
      <c r="A3627" s="413" t="s">
        <v>10503</v>
      </c>
      <c r="B3627" s="413" t="s">
        <v>223</v>
      </c>
      <c r="C3627" s="412">
        <v>563.69799999999998</v>
      </c>
      <c r="D3627" s="412">
        <v>0</v>
      </c>
    </row>
    <row r="3628" spans="1:4" x14ac:dyDescent="0.2">
      <c r="A3628" s="413" t="s">
        <v>10504</v>
      </c>
      <c r="B3628" s="413" t="s">
        <v>223</v>
      </c>
      <c r="C3628" s="412">
        <v>530.54899999999998</v>
      </c>
      <c r="D3628" s="412">
        <v>0</v>
      </c>
    </row>
    <row r="3629" spans="1:4" x14ac:dyDescent="0.2">
      <c r="A3629" s="413" t="s">
        <v>10505</v>
      </c>
      <c r="B3629" s="413" t="s">
        <v>225</v>
      </c>
      <c r="C3629" s="412">
        <v>62.69</v>
      </c>
      <c r="D3629" s="412">
        <v>0</v>
      </c>
    </row>
    <row r="3630" spans="1:4" x14ac:dyDescent="0.2">
      <c r="A3630" s="413" t="s">
        <v>10506</v>
      </c>
      <c r="B3630" s="413" t="s">
        <v>225</v>
      </c>
      <c r="C3630" s="412">
        <v>29.701000000000001</v>
      </c>
      <c r="D3630" s="412">
        <v>0</v>
      </c>
    </row>
    <row r="3631" spans="1:4" x14ac:dyDescent="0.2">
      <c r="A3631" s="413" t="s">
        <v>10507</v>
      </c>
      <c r="B3631" s="413" t="s">
        <v>225</v>
      </c>
      <c r="C3631" s="412">
        <v>44.725000000000001</v>
      </c>
      <c r="D3631" s="412">
        <v>0</v>
      </c>
    </row>
    <row r="3632" spans="1:4" x14ac:dyDescent="0.2">
      <c r="A3632" s="413" t="s">
        <v>10508</v>
      </c>
      <c r="B3632" s="413" t="s">
        <v>225</v>
      </c>
      <c r="C3632" s="412">
        <v>27.023</v>
      </c>
      <c r="D3632" s="412">
        <v>0</v>
      </c>
    </row>
    <row r="3633" spans="1:4" x14ac:dyDescent="0.2">
      <c r="A3633" s="413" t="s">
        <v>10509</v>
      </c>
      <c r="B3633" s="413" t="s">
        <v>225</v>
      </c>
      <c r="C3633" s="412">
        <v>165.90199999999999</v>
      </c>
      <c r="D3633" s="412">
        <v>0</v>
      </c>
    </row>
    <row r="3634" spans="1:4" x14ac:dyDescent="0.2">
      <c r="A3634" s="413" t="s">
        <v>10510</v>
      </c>
      <c r="B3634" s="413" t="s">
        <v>225</v>
      </c>
      <c r="C3634" s="412">
        <v>26.2</v>
      </c>
      <c r="D3634" s="412">
        <v>0</v>
      </c>
    </row>
    <row r="3635" spans="1:4" x14ac:dyDescent="0.2">
      <c r="A3635" s="413" t="s">
        <v>10511</v>
      </c>
      <c r="B3635" s="413" t="s">
        <v>225</v>
      </c>
      <c r="C3635" s="412">
        <v>27.175999999999998</v>
      </c>
      <c r="D3635" s="412">
        <v>0</v>
      </c>
    </row>
    <row r="3636" spans="1:4" x14ac:dyDescent="0.2">
      <c r="A3636" s="413" t="s">
        <v>10512</v>
      </c>
      <c r="B3636" s="413" t="s">
        <v>225</v>
      </c>
      <c r="C3636" s="412">
        <v>98.43</v>
      </c>
      <c r="D3636" s="412">
        <v>0</v>
      </c>
    </row>
    <row r="3637" spans="1:4" x14ac:dyDescent="0.2">
      <c r="A3637" s="413" t="s">
        <v>10513</v>
      </c>
      <c r="B3637" s="413" t="s">
        <v>225</v>
      </c>
      <c r="C3637" s="412">
        <v>16.055</v>
      </c>
      <c r="D3637" s="412">
        <v>0</v>
      </c>
    </row>
    <row r="3638" spans="1:4" x14ac:dyDescent="0.2">
      <c r="A3638" s="413" t="s">
        <v>10514</v>
      </c>
      <c r="B3638" s="413" t="s">
        <v>225</v>
      </c>
      <c r="C3638" s="412">
        <v>194.785</v>
      </c>
      <c r="D3638" s="412">
        <v>0</v>
      </c>
    </row>
    <row r="3639" spans="1:4" x14ac:dyDescent="0.2">
      <c r="A3639" s="413" t="s">
        <v>10515</v>
      </c>
      <c r="B3639" s="413" t="s">
        <v>225</v>
      </c>
      <c r="C3639" s="412">
        <v>48.348999999999997</v>
      </c>
      <c r="D3639" s="412">
        <v>0</v>
      </c>
    </row>
    <row r="3640" spans="1:4" x14ac:dyDescent="0.2">
      <c r="A3640" s="413" t="s">
        <v>10516</v>
      </c>
      <c r="B3640" s="413" t="s">
        <v>225</v>
      </c>
      <c r="C3640" s="412">
        <v>0</v>
      </c>
      <c r="D3640" s="412">
        <v>0</v>
      </c>
    </row>
    <row r="3641" spans="1:4" x14ac:dyDescent="0.2">
      <c r="A3641" s="413" t="s">
        <v>10517</v>
      </c>
      <c r="B3641" s="413" t="s">
        <v>225</v>
      </c>
      <c r="C3641" s="412">
        <v>290.78100000000001</v>
      </c>
      <c r="D3641" s="412">
        <v>0</v>
      </c>
    </row>
    <row r="3642" spans="1:4" x14ac:dyDescent="0.2">
      <c r="A3642" s="413" t="s">
        <v>10518</v>
      </c>
      <c r="B3642" s="413" t="s">
        <v>225</v>
      </c>
      <c r="C3642" s="412">
        <v>65.153000000000006</v>
      </c>
      <c r="D3642" s="412">
        <v>0</v>
      </c>
    </row>
    <row r="3643" spans="1:4" x14ac:dyDescent="0.2">
      <c r="A3643" s="413" t="s">
        <v>10519</v>
      </c>
      <c r="B3643" s="413" t="s">
        <v>225</v>
      </c>
      <c r="C3643" s="412">
        <v>29.617000000000001</v>
      </c>
      <c r="D3643" s="412">
        <v>0</v>
      </c>
    </row>
    <row r="3644" spans="1:4" x14ac:dyDescent="0.2">
      <c r="A3644" s="413" t="s">
        <v>10520</v>
      </c>
      <c r="B3644" s="413" t="s">
        <v>225</v>
      </c>
      <c r="C3644" s="412">
        <v>59.859000000000002</v>
      </c>
      <c r="D3644" s="412">
        <v>0</v>
      </c>
    </row>
    <row r="3645" spans="1:4" x14ac:dyDescent="0.2">
      <c r="A3645" s="413" t="s">
        <v>10521</v>
      </c>
      <c r="B3645" s="413" t="s">
        <v>225</v>
      </c>
      <c r="C3645" s="412">
        <v>43.298000000000002</v>
      </c>
      <c r="D3645" s="412">
        <v>0</v>
      </c>
    </row>
    <row r="3646" spans="1:4" x14ac:dyDescent="0.2">
      <c r="A3646" s="413" t="s">
        <v>10522</v>
      </c>
      <c r="B3646" s="413" t="s">
        <v>225</v>
      </c>
      <c r="C3646" s="412">
        <v>124.562</v>
      </c>
      <c r="D3646" s="412">
        <v>0</v>
      </c>
    </row>
    <row r="3647" spans="1:4" x14ac:dyDescent="0.2">
      <c r="A3647" s="413" t="s">
        <v>10523</v>
      </c>
      <c r="B3647" s="413" t="s">
        <v>225</v>
      </c>
      <c r="C3647" s="412">
        <v>90.622</v>
      </c>
      <c r="D3647" s="412">
        <v>0</v>
      </c>
    </row>
    <row r="3648" spans="1:4" x14ac:dyDescent="0.2">
      <c r="A3648" s="413" t="s">
        <v>10524</v>
      </c>
      <c r="B3648" s="413" t="s">
        <v>225</v>
      </c>
      <c r="C3648" s="412">
        <v>396.25599999999997</v>
      </c>
      <c r="D3648" s="412">
        <v>0</v>
      </c>
    </row>
    <row r="3649" spans="1:4" x14ac:dyDescent="0.2">
      <c r="A3649" s="413" t="s">
        <v>10525</v>
      </c>
      <c r="B3649" s="413" t="s">
        <v>225</v>
      </c>
      <c r="C3649" s="412">
        <v>114.81399999999999</v>
      </c>
      <c r="D3649" s="412">
        <v>0</v>
      </c>
    </row>
    <row r="3650" spans="1:4" x14ac:dyDescent="0.2">
      <c r="A3650" s="413" t="s">
        <v>10526</v>
      </c>
      <c r="B3650" s="413" t="s">
        <v>225</v>
      </c>
      <c r="C3650" s="412">
        <v>45.774000000000001</v>
      </c>
      <c r="D3650" s="412">
        <v>0</v>
      </c>
    </row>
    <row r="3651" spans="1:4" x14ac:dyDescent="0.2">
      <c r="A3651" s="413" t="s">
        <v>10527</v>
      </c>
      <c r="B3651" s="413" t="s">
        <v>225</v>
      </c>
      <c r="C3651" s="412">
        <v>83.075999999999993</v>
      </c>
      <c r="D3651" s="412">
        <v>0</v>
      </c>
    </row>
    <row r="3652" spans="1:4" x14ac:dyDescent="0.2">
      <c r="A3652" s="413" t="s">
        <v>10528</v>
      </c>
      <c r="B3652" s="413" t="s">
        <v>225</v>
      </c>
      <c r="C3652" s="412">
        <v>148.59</v>
      </c>
      <c r="D3652" s="412">
        <v>0</v>
      </c>
    </row>
    <row r="3653" spans="1:4" x14ac:dyDescent="0.2">
      <c r="A3653" s="413" t="s">
        <v>10529</v>
      </c>
      <c r="B3653" s="413" t="s">
        <v>225</v>
      </c>
      <c r="C3653" s="412">
        <v>39.832999999999998</v>
      </c>
      <c r="D3653" s="412">
        <v>0</v>
      </c>
    </row>
    <row r="3654" spans="1:4" x14ac:dyDescent="0.2">
      <c r="A3654" s="413" t="s">
        <v>10530</v>
      </c>
      <c r="B3654" s="413" t="s">
        <v>225</v>
      </c>
      <c r="C3654" s="412">
        <v>143.25200000000001</v>
      </c>
      <c r="D3654" s="412">
        <v>0</v>
      </c>
    </row>
    <row r="3655" spans="1:4" x14ac:dyDescent="0.2">
      <c r="A3655" s="413" t="s">
        <v>10531</v>
      </c>
      <c r="B3655" s="413" t="s">
        <v>225</v>
      </c>
      <c r="C3655" s="412">
        <v>79.305999999999997</v>
      </c>
      <c r="D3655" s="412">
        <v>0</v>
      </c>
    </row>
    <row r="3656" spans="1:4" x14ac:dyDescent="0.2">
      <c r="A3656" s="413" t="s">
        <v>10532</v>
      </c>
      <c r="B3656" s="413" t="s">
        <v>225</v>
      </c>
      <c r="C3656" s="412">
        <v>58.536000000000001</v>
      </c>
      <c r="D3656" s="412">
        <v>0</v>
      </c>
    </row>
    <row r="3657" spans="1:4" x14ac:dyDescent="0.2">
      <c r="A3657" s="413" t="s">
        <v>10533</v>
      </c>
      <c r="B3657" s="413" t="s">
        <v>225</v>
      </c>
      <c r="C3657" s="412">
        <v>180.35900000000001</v>
      </c>
      <c r="D3657" s="412">
        <v>0</v>
      </c>
    </row>
    <row r="3658" spans="1:4" x14ac:dyDescent="0.2">
      <c r="A3658" s="413" t="s">
        <v>10534</v>
      </c>
      <c r="B3658" s="413" t="s">
        <v>225</v>
      </c>
      <c r="C3658" s="412">
        <v>108.08</v>
      </c>
      <c r="D3658" s="412">
        <v>0</v>
      </c>
    </row>
    <row r="3659" spans="1:4" x14ac:dyDescent="0.2">
      <c r="A3659" s="413" t="s">
        <v>10535</v>
      </c>
      <c r="B3659" s="413" t="s">
        <v>225</v>
      </c>
      <c r="C3659" s="412">
        <v>39.045999999999999</v>
      </c>
      <c r="D3659" s="412">
        <v>0</v>
      </c>
    </row>
    <row r="3660" spans="1:4" x14ac:dyDescent="0.2">
      <c r="A3660" s="413" t="s">
        <v>10536</v>
      </c>
      <c r="B3660" s="413" t="s">
        <v>225</v>
      </c>
      <c r="C3660" s="412">
        <v>50.813000000000002</v>
      </c>
      <c r="D3660" s="412">
        <v>0</v>
      </c>
    </row>
    <row r="3661" spans="1:4" x14ac:dyDescent="0.2">
      <c r="A3661" s="413" t="s">
        <v>10537</v>
      </c>
      <c r="B3661" s="413" t="s">
        <v>225</v>
      </c>
      <c r="C3661" s="412">
        <v>19.984000000000002</v>
      </c>
      <c r="D3661" s="412">
        <v>0</v>
      </c>
    </row>
    <row r="3662" spans="1:4" x14ac:dyDescent="0.2">
      <c r="A3662" s="413" t="s">
        <v>10538</v>
      </c>
      <c r="B3662" s="413" t="s">
        <v>225</v>
      </c>
      <c r="C3662" s="412">
        <v>27.077999999999999</v>
      </c>
      <c r="D3662" s="412">
        <v>0</v>
      </c>
    </row>
    <row r="3663" spans="1:4" x14ac:dyDescent="0.2">
      <c r="A3663" s="413" t="s">
        <v>10539</v>
      </c>
      <c r="B3663" s="413" t="s">
        <v>225</v>
      </c>
      <c r="C3663" s="412">
        <v>287.61500000000001</v>
      </c>
      <c r="D3663" s="412">
        <v>0</v>
      </c>
    </row>
    <row r="3664" spans="1:4" x14ac:dyDescent="0.2">
      <c r="A3664" s="413" t="s">
        <v>10540</v>
      </c>
      <c r="B3664" s="413" t="s">
        <v>225</v>
      </c>
      <c r="C3664" s="412">
        <v>57.621000000000002</v>
      </c>
      <c r="D3664" s="412">
        <v>0</v>
      </c>
    </row>
    <row r="3665" spans="1:4" x14ac:dyDescent="0.2">
      <c r="A3665" s="413" t="s">
        <v>10541</v>
      </c>
      <c r="B3665" s="413" t="s">
        <v>225</v>
      </c>
      <c r="C3665" s="412">
        <v>33.854999999999997</v>
      </c>
      <c r="D3665" s="412">
        <v>0</v>
      </c>
    </row>
    <row r="3666" spans="1:4" x14ac:dyDescent="0.2">
      <c r="A3666" s="413" t="s">
        <v>10542</v>
      </c>
      <c r="B3666" s="413" t="s">
        <v>225</v>
      </c>
      <c r="C3666" s="412">
        <v>49.965000000000003</v>
      </c>
      <c r="D3666" s="412">
        <v>0</v>
      </c>
    </row>
    <row r="3667" spans="1:4" x14ac:dyDescent="0.2">
      <c r="A3667" s="413" t="s">
        <v>10543</v>
      </c>
      <c r="B3667" s="413" t="s">
        <v>225</v>
      </c>
      <c r="C3667" s="412">
        <v>70.234999999999999</v>
      </c>
      <c r="D3667" s="412">
        <v>0</v>
      </c>
    </row>
    <row r="3668" spans="1:4" x14ac:dyDescent="0.2">
      <c r="A3668" s="413" t="s">
        <v>10544</v>
      </c>
      <c r="B3668" s="413" t="s">
        <v>225</v>
      </c>
      <c r="C3668" s="412">
        <v>39.204999999999998</v>
      </c>
      <c r="D3668" s="412">
        <v>0</v>
      </c>
    </row>
    <row r="3669" spans="1:4" x14ac:dyDescent="0.2">
      <c r="A3669" s="413" t="s">
        <v>10545</v>
      </c>
      <c r="B3669" s="413" t="s">
        <v>225</v>
      </c>
      <c r="C3669" s="412">
        <v>18.257000000000001</v>
      </c>
      <c r="D3669" s="412">
        <v>0</v>
      </c>
    </row>
    <row r="3670" spans="1:4" x14ac:dyDescent="0.2">
      <c r="A3670" s="413" t="s">
        <v>10546</v>
      </c>
      <c r="B3670" s="413" t="s">
        <v>225</v>
      </c>
      <c r="C3670" s="412">
        <v>43.92</v>
      </c>
      <c r="D3670" s="412">
        <v>0</v>
      </c>
    </row>
    <row r="3671" spans="1:4" x14ac:dyDescent="0.2">
      <c r="A3671" s="413" t="s">
        <v>10547</v>
      </c>
      <c r="B3671" s="413" t="s">
        <v>225</v>
      </c>
      <c r="C3671" s="412">
        <v>48.128999999999998</v>
      </c>
      <c r="D3671" s="412">
        <v>0</v>
      </c>
    </row>
    <row r="3672" spans="1:4" x14ac:dyDescent="0.2">
      <c r="A3672" s="413" t="s">
        <v>10548</v>
      </c>
      <c r="B3672" s="413" t="s">
        <v>225</v>
      </c>
      <c r="C3672" s="412">
        <v>46.817</v>
      </c>
      <c r="D3672" s="412">
        <v>0</v>
      </c>
    </row>
    <row r="3673" spans="1:4" x14ac:dyDescent="0.2">
      <c r="A3673" s="413" t="s">
        <v>10549</v>
      </c>
      <c r="B3673" s="413" t="s">
        <v>225</v>
      </c>
      <c r="C3673" s="412">
        <v>18.018999999999998</v>
      </c>
      <c r="D3673" s="412">
        <v>0</v>
      </c>
    </row>
    <row r="3674" spans="1:4" x14ac:dyDescent="0.2">
      <c r="A3674" s="413" t="s">
        <v>10550</v>
      </c>
      <c r="B3674" s="413" t="s">
        <v>225</v>
      </c>
      <c r="C3674" s="412">
        <v>52.46</v>
      </c>
      <c r="D3674" s="412">
        <v>0</v>
      </c>
    </row>
    <row r="3675" spans="1:4" x14ac:dyDescent="0.2">
      <c r="A3675" s="413" t="s">
        <v>10551</v>
      </c>
      <c r="B3675" s="413" t="s">
        <v>225</v>
      </c>
      <c r="C3675" s="412">
        <v>3445.6550000000002</v>
      </c>
      <c r="D3675" s="412">
        <v>0</v>
      </c>
    </row>
    <row r="3676" spans="1:4" x14ac:dyDescent="0.2">
      <c r="A3676" s="413" t="s">
        <v>10552</v>
      </c>
      <c r="B3676" s="413" t="s">
        <v>225</v>
      </c>
      <c r="C3676" s="412">
        <v>0</v>
      </c>
      <c r="D3676" s="412">
        <v>0</v>
      </c>
    </row>
    <row r="3677" spans="1:4" x14ac:dyDescent="0.2">
      <c r="A3677" s="413" t="s">
        <v>10553</v>
      </c>
      <c r="B3677" s="413" t="s">
        <v>225</v>
      </c>
      <c r="C3677" s="412">
        <v>16.646999999999998</v>
      </c>
      <c r="D3677" s="412">
        <v>0</v>
      </c>
    </row>
    <row r="3678" spans="1:4" x14ac:dyDescent="0.2">
      <c r="A3678" s="413" t="s">
        <v>10554</v>
      </c>
      <c r="B3678" s="413" t="s">
        <v>225</v>
      </c>
      <c r="C3678" s="412">
        <v>32.500999999999998</v>
      </c>
      <c r="D3678" s="412">
        <v>0</v>
      </c>
    </row>
    <row r="3679" spans="1:4" x14ac:dyDescent="0.2">
      <c r="A3679" s="413" t="s">
        <v>10555</v>
      </c>
      <c r="B3679" s="413" t="s">
        <v>225</v>
      </c>
      <c r="C3679" s="412">
        <v>79.05</v>
      </c>
      <c r="D3679" s="412">
        <v>0</v>
      </c>
    </row>
    <row r="3680" spans="1:4" x14ac:dyDescent="0.2">
      <c r="A3680" s="413" t="s">
        <v>10556</v>
      </c>
      <c r="B3680" s="413" t="s">
        <v>1174</v>
      </c>
      <c r="C3680" s="412">
        <v>607.92600000000004</v>
      </c>
      <c r="D3680" s="412">
        <v>0</v>
      </c>
    </row>
    <row r="3681" spans="1:4" x14ac:dyDescent="0.2">
      <c r="A3681" s="413" t="s">
        <v>10557</v>
      </c>
      <c r="B3681" s="413" t="s">
        <v>225</v>
      </c>
      <c r="C3681" s="412">
        <v>54.094999999999999</v>
      </c>
      <c r="D3681" s="412">
        <v>0</v>
      </c>
    </row>
    <row r="3682" spans="1:4" x14ac:dyDescent="0.2">
      <c r="A3682" s="413" t="s">
        <v>10558</v>
      </c>
      <c r="B3682" s="413" t="s">
        <v>225</v>
      </c>
      <c r="C3682" s="412">
        <v>77.397000000000006</v>
      </c>
      <c r="D3682" s="412">
        <v>0</v>
      </c>
    </row>
    <row r="3683" spans="1:4" x14ac:dyDescent="0.2">
      <c r="A3683" s="413" t="s">
        <v>10559</v>
      </c>
      <c r="B3683" s="413" t="s">
        <v>225</v>
      </c>
      <c r="C3683" s="412">
        <v>23.344999999999999</v>
      </c>
      <c r="D3683" s="412">
        <v>0</v>
      </c>
    </row>
    <row r="3684" spans="1:4" x14ac:dyDescent="0.2">
      <c r="A3684" s="413" t="s">
        <v>10560</v>
      </c>
      <c r="B3684" s="413" t="s">
        <v>225</v>
      </c>
      <c r="C3684" s="412">
        <v>28.975000000000001</v>
      </c>
      <c r="D3684" s="412">
        <v>0</v>
      </c>
    </row>
    <row r="3685" spans="1:4" x14ac:dyDescent="0.2">
      <c r="A3685" s="413" t="s">
        <v>10561</v>
      </c>
      <c r="B3685" s="413" t="s">
        <v>225</v>
      </c>
      <c r="C3685" s="412">
        <v>1541.9269999999999</v>
      </c>
      <c r="D3685" s="412">
        <v>0</v>
      </c>
    </row>
    <row r="3686" spans="1:4" x14ac:dyDescent="0.2">
      <c r="A3686" s="413" t="s">
        <v>10562</v>
      </c>
      <c r="B3686" s="413" t="s">
        <v>225</v>
      </c>
      <c r="C3686" s="412">
        <v>3401.8310000000001</v>
      </c>
      <c r="D3686" s="412">
        <v>0</v>
      </c>
    </row>
    <row r="3687" spans="1:4" x14ac:dyDescent="0.2">
      <c r="A3687" s="413" t="s">
        <v>10563</v>
      </c>
      <c r="B3687" s="413" t="s">
        <v>225</v>
      </c>
      <c r="C3687" s="412">
        <v>54.911999999999999</v>
      </c>
      <c r="D3687" s="412">
        <v>0</v>
      </c>
    </row>
    <row r="3688" spans="1:4" x14ac:dyDescent="0.2">
      <c r="A3688" s="413" t="s">
        <v>10564</v>
      </c>
      <c r="B3688" s="413" t="s">
        <v>225</v>
      </c>
      <c r="C3688" s="412">
        <v>1699.0650000000001</v>
      </c>
      <c r="D3688" s="412">
        <v>0</v>
      </c>
    </row>
    <row r="3689" spans="1:4" x14ac:dyDescent="0.2">
      <c r="A3689" s="413" t="s">
        <v>10565</v>
      </c>
      <c r="B3689" s="413" t="s">
        <v>225</v>
      </c>
      <c r="C3689" s="412">
        <v>6.4089999999999998</v>
      </c>
      <c r="D3689" s="412">
        <v>0</v>
      </c>
    </row>
    <row r="3690" spans="1:4" x14ac:dyDescent="0.2">
      <c r="A3690" s="413" t="s">
        <v>10566</v>
      </c>
      <c r="B3690" s="413" t="s">
        <v>225</v>
      </c>
      <c r="C3690" s="412">
        <v>47.061999999999998</v>
      </c>
      <c r="D3690" s="412">
        <v>0</v>
      </c>
    </row>
    <row r="3691" spans="1:4" x14ac:dyDescent="0.2">
      <c r="A3691" s="413" t="s">
        <v>10567</v>
      </c>
      <c r="B3691" s="413" t="s">
        <v>225</v>
      </c>
      <c r="C3691" s="412">
        <v>36.295000000000002</v>
      </c>
      <c r="D3691" s="412">
        <v>0</v>
      </c>
    </row>
    <row r="3692" spans="1:4" x14ac:dyDescent="0.2">
      <c r="A3692" s="413" t="s">
        <v>10568</v>
      </c>
      <c r="B3692" s="413" t="s">
        <v>225</v>
      </c>
      <c r="C3692" s="412">
        <v>25.193000000000001</v>
      </c>
      <c r="D3692" s="412">
        <v>0</v>
      </c>
    </row>
    <row r="3693" spans="1:4" x14ac:dyDescent="0.2">
      <c r="A3693" s="413" t="s">
        <v>10569</v>
      </c>
      <c r="B3693" s="413" t="s">
        <v>225</v>
      </c>
      <c r="C3693" s="412">
        <v>41.206000000000003</v>
      </c>
      <c r="D3693" s="412">
        <v>0</v>
      </c>
    </row>
    <row r="3694" spans="1:4" x14ac:dyDescent="0.2">
      <c r="A3694" s="413" t="s">
        <v>10570</v>
      </c>
      <c r="B3694" s="413" t="s">
        <v>225</v>
      </c>
      <c r="C3694" s="412">
        <v>31.61</v>
      </c>
      <c r="D3694" s="412">
        <v>0</v>
      </c>
    </row>
    <row r="3695" spans="1:4" x14ac:dyDescent="0.2">
      <c r="A3695" s="413" t="s">
        <v>10571</v>
      </c>
      <c r="B3695" s="413" t="s">
        <v>225</v>
      </c>
      <c r="C3695" s="412">
        <v>16.25</v>
      </c>
      <c r="D3695" s="412">
        <v>0</v>
      </c>
    </row>
    <row r="3696" spans="1:4" x14ac:dyDescent="0.2">
      <c r="A3696" s="413" t="s">
        <v>10572</v>
      </c>
      <c r="B3696" s="413" t="s">
        <v>225</v>
      </c>
      <c r="C3696" s="412">
        <v>85.088999999999999</v>
      </c>
      <c r="D3696" s="412">
        <v>0</v>
      </c>
    </row>
    <row r="3697" spans="1:4" x14ac:dyDescent="0.2">
      <c r="A3697" s="413" t="s">
        <v>10573</v>
      </c>
      <c r="B3697" s="413" t="s">
        <v>225</v>
      </c>
      <c r="C3697" s="412">
        <v>151.67699999999999</v>
      </c>
      <c r="D3697" s="412">
        <v>0</v>
      </c>
    </row>
    <row r="3698" spans="1:4" x14ac:dyDescent="0.2">
      <c r="A3698" s="413" t="s">
        <v>10574</v>
      </c>
      <c r="B3698" s="413" t="s">
        <v>225</v>
      </c>
      <c r="C3698" s="412">
        <v>56.034999999999997</v>
      </c>
      <c r="D3698" s="412">
        <v>0</v>
      </c>
    </row>
    <row r="3699" spans="1:4" x14ac:dyDescent="0.2">
      <c r="A3699" s="413" t="s">
        <v>10575</v>
      </c>
      <c r="B3699" s="413" t="s">
        <v>225</v>
      </c>
      <c r="C3699" s="412">
        <v>21.984000000000002</v>
      </c>
      <c r="D3699" s="412">
        <v>0</v>
      </c>
    </row>
    <row r="3700" spans="1:4" x14ac:dyDescent="0.2">
      <c r="A3700" s="413" t="s">
        <v>10576</v>
      </c>
      <c r="B3700" s="413" t="s">
        <v>225</v>
      </c>
      <c r="C3700" s="412">
        <v>60.17</v>
      </c>
      <c r="D3700" s="412">
        <v>0</v>
      </c>
    </row>
    <row r="3701" spans="1:4" x14ac:dyDescent="0.2">
      <c r="A3701" s="413" t="s">
        <v>10577</v>
      </c>
      <c r="B3701" s="413" t="s">
        <v>225</v>
      </c>
      <c r="C3701" s="412">
        <v>245.03700000000001</v>
      </c>
      <c r="D3701" s="412">
        <v>0</v>
      </c>
    </row>
    <row r="3702" spans="1:4" x14ac:dyDescent="0.2">
      <c r="A3702" s="413" t="s">
        <v>10578</v>
      </c>
      <c r="B3702" s="413" t="s">
        <v>225</v>
      </c>
      <c r="C3702" s="412">
        <v>46.177</v>
      </c>
      <c r="D3702" s="412">
        <v>0</v>
      </c>
    </row>
    <row r="3703" spans="1:4" x14ac:dyDescent="0.2">
      <c r="A3703" s="413" t="s">
        <v>10579</v>
      </c>
      <c r="B3703" s="413" t="s">
        <v>225</v>
      </c>
      <c r="C3703" s="412">
        <v>33.512999999999998</v>
      </c>
      <c r="D3703" s="412">
        <v>0</v>
      </c>
    </row>
    <row r="3704" spans="1:4" x14ac:dyDescent="0.2">
      <c r="A3704" s="413" t="s">
        <v>10580</v>
      </c>
      <c r="B3704" s="413" t="s">
        <v>225</v>
      </c>
      <c r="C3704" s="412">
        <v>122.31100000000001</v>
      </c>
      <c r="D3704" s="412">
        <v>0</v>
      </c>
    </row>
    <row r="3705" spans="1:4" x14ac:dyDescent="0.2">
      <c r="A3705" s="413" t="s">
        <v>10581</v>
      </c>
      <c r="B3705" s="413" t="s">
        <v>225</v>
      </c>
      <c r="C3705" s="412">
        <v>56.851999999999997</v>
      </c>
      <c r="D3705" s="412">
        <v>0</v>
      </c>
    </row>
    <row r="3706" spans="1:4" x14ac:dyDescent="0.2">
      <c r="A3706" s="413" t="s">
        <v>10582</v>
      </c>
      <c r="B3706" s="413" t="s">
        <v>225</v>
      </c>
      <c r="C3706" s="412">
        <v>39.100999999999999</v>
      </c>
      <c r="D3706" s="412">
        <v>0</v>
      </c>
    </row>
    <row r="3707" spans="1:4" x14ac:dyDescent="0.2">
      <c r="A3707" s="413" t="s">
        <v>10583</v>
      </c>
      <c r="B3707" s="413" t="s">
        <v>225</v>
      </c>
      <c r="C3707" s="412">
        <v>153.33600000000001</v>
      </c>
      <c r="D3707" s="412">
        <v>0</v>
      </c>
    </row>
    <row r="3708" spans="1:4" x14ac:dyDescent="0.2">
      <c r="A3708" s="413" t="s">
        <v>10584</v>
      </c>
      <c r="B3708" s="413" t="s">
        <v>225</v>
      </c>
      <c r="C3708" s="412">
        <v>70.438999999999993</v>
      </c>
      <c r="D3708" s="412">
        <v>0</v>
      </c>
    </row>
    <row r="3709" spans="1:4" x14ac:dyDescent="0.2">
      <c r="A3709" s="413" t="s">
        <v>10585</v>
      </c>
      <c r="B3709" s="413" t="s">
        <v>225</v>
      </c>
      <c r="C3709" s="412">
        <v>52.582000000000001</v>
      </c>
      <c r="D3709" s="412">
        <v>0</v>
      </c>
    </row>
    <row r="3710" spans="1:4" x14ac:dyDescent="0.2">
      <c r="A3710" s="413" t="s">
        <v>10586</v>
      </c>
      <c r="B3710" s="413" t="s">
        <v>225</v>
      </c>
      <c r="C3710" s="412">
        <v>249.886</v>
      </c>
      <c r="D3710" s="412">
        <v>0</v>
      </c>
    </row>
    <row r="3711" spans="1:4" x14ac:dyDescent="0.2">
      <c r="A3711" s="413" t="s">
        <v>10587</v>
      </c>
      <c r="B3711" s="413" t="s">
        <v>225</v>
      </c>
      <c r="C3711" s="412">
        <v>56.143999999999998</v>
      </c>
      <c r="D3711" s="412">
        <v>0</v>
      </c>
    </row>
    <row r="3712" spans="1:4" x14ac:dyDescent="0.2">
      <c r="A3712" s="413" t="s">
        <v>10588</v>
      </c>
      <c r="B3712" s="413" t="s">
        <v>225</v>
      </c>
      <c r="C3712" s="412">
        <v>45.061</v>
      </c>
      <c r="D3712" s="412">
        <v>0</v>
      </c>
    </row>
    <row r="3713" spans="1:4" x14ac:dyDescent="0.2">
      <c r="A3713" s="413" t="s">
        <v>10589</v>
      </c>
      <c r="B3713" s="413" t="s">
        <v>225</v>
      </c>
      <c r="C3713" s="412">
        <v>85.478999999999999</v>
      </c>
      <c r="D3713" s="412">
        <v>0</v>
      </c>
    </row>
    <row r="3714" spans="1:4" x14ac:dyDescent="0.2">
      <c r="A3714" s="413" t="s">
        <v>10590</v>
      </c>
      <c r="B3714" s="413" t="s">
        <v>225</v>
      </c>
      <c r="C3714" s="412">
        <v>205.55799999999999</v>
      </c>
      <c r="D3714" s="412">
        <v>0</v>
      </c>
    </row>
    <row r="3715" spans="1:4" x14ac:dyDescent="0.2">
      <c r="A3715" s="413" t="s">
        <v>10591</v>
      </c>
      <c r="B3715" s="413" t="s">
        <v>225</v>
      </c>
      <c r="C3715" s="412">
        <v>42.005000000000003</v>
      </c>
      <c r="D3715" s="412">
        <v>0</v>
      </c>
    </row>
    <row r="3716" spans="1:4" x14ac:dyDescent="0.2">
      <c r="A3716" s="413" t="s">
        <v>10592</v>
      </c>
      <c r="B3716" s="413" t="s">
        <v>225</v>
      </c>
      <c r="C3716" s="412">
        <v>103.578</v>
      </c>
      <c r="D3716" s="412">
        <v>0</v>
      </c>
    </row>
    <row r="3717" spans="1:4" x14ac:dyDescent="0.2">
      <c r="A3717" s="413" t="s">
        <v>10593</v>
      </c>
      <c r="B3717" s="413" t="s">
        <v>225</v>
      </c>
      <c r="C3717" s="412">
        <v>231.8</v>
      </c>
      <c r="D3717" s="412">
        <v>0</v>
      </c>
    </row>
    <row r="3718" spans="1:4" x14ac:dyDescent="0.2">
      <c r="A3718" s="413" t="s">
        <v>10594</v>
      </c>
      <c r="B3718" s="413" t="s">
        <v>225</v>
      </c>
      <c r="C3718" s="412">
        <v>35.624000000000002</v>
      </c>
      <c r="D3718" s="412">
        <v>0</v>
      </c>
    </row>
    <row r="3719" spans="1:4" x14ac:dyDescent="0.2">
      <c r="A3719" s="413" t="s">
        <v>10595</v>
      </c>
      <c r="B3719" s="413" t="s">
        <v>225</v>
      </c>
      <c r="C3719" s="412">
        <v>27.969000000000001</v>
      </c>
      <c r="D3719" s="412">
        <v>0</v>
      </c>
    </row>
    <row r="3720" spans="1:4" x14ac:dyDescent="0.2">
      <c r="A3720" s="413" t="s">
        <v>10596</v>
      </c>
      <c r="B3720" s="413" t="s">
        <v>225</v>
      </c>
      <c r="C3720" s="412">
        <v>34.904000000000003</v>
      </c>
      <c r="D3720" s="412">
        <v>0</v>
      </c>
    </row>
    <row r="3721" spans="1:4" x14ac:dyDescent="0.2">
      <c r="A3721" s="413" t="s">
        <v>10597</v>
      </c>
      <c r="B3721" s="413" t="s">
        <v>225</v>
      </c>
      <c r="C3721" s="412">
        <v>49.746000000000002</v>
      </c>
      <c r="D3721" s="412">
        <v>0</v>
      </c>
    </row>
    <row r="3722" spans="1:4" x14ac:dyDescent="0.2">
      <c r="A3722" s="413" t="s">
        <v>10598</v>
      </c>
      <c r="B3722" s="413" t="s">
        <v>225</v>
      </c>
      <c r="C3722" s="412">
        <v>233.32499999999999</v>
      </c>
      <c r="D3722" s="412">
        <v>0</v>
      </c>
    </row>
    <row r="3723" spans="1:4" x14ac:dyDescent="0.2">
      <c r="A3723" s="413" t="s">
        <v>10599</v>
      </c>
      <c r="B3723" s="413" t="s">
        <v>225</v>
      </c>
      <c r="C3723" s="412">
        <v>154.797</v>
      </c>
      <c r="D3723" s="412">
        <v>0</v>
      </c>
    </row>
    <row r="3724" spans="1:4" x14ac:dyDescent="0.2">
      <c r="A3724" s="413" t="s">
        <v>10600</v>
      </c>
      <c r="B3724" s="413" t="s">
        <v>225</v>
      </c>
      <c r="C3724" s="412">
        <v>345.26</v>
      </c>
      <c r="D3724" s="412">
        <v>0</v>
      </c>
    </row>
    <row r="3725" spans="1:4" x14ac:dyDescent="0.2">
      <c r="A3725" s="413" t="s">
        <v>10601</v>
      </c>
      <c r="B3725" s="413" t="s">
        <v>225</v>
      </c>
      <c r="C3725" s="412">
        <v>102.645</v>
      </c>
      <c r="D3725" s="412">
        <v>0</v>
      </c>
    </row>
    <row r="3726" spans="1:4" x14ac:dyDescent="0.2">
      <c r="A3726" s="413" t="s">
        <v>10602</v>
      </c>
      <c r="B3726" s="413" t="s">
        <v>225</v>
      </c>
      <c r="C3726" s="412">
        <v>138.54300000000001</v>
      </c>
      <c r="D3726" s="412">
        <v>0</v>
      </c>
    </row>
    <row r="3727" spans="1:4" x14ac:dyDescent="0.2">
      <c r="A3727" s="413" t="s">
        <v>10603</v>
      </c>
      <c r="B3727" s="413" t="s">
        <v>225</v>
      </c>
      <c r="C3727" s="412">
        <v>129.47900000000001</v>
      </c>
      <c r="D3727" s="412">
        <v>0</v>
      </c>
    </row>
    <row r="3728" spans="1:4" x14ac:dyDescent="0.2">
      <c r="A3728" s="413" t="s">
        <v>10604</v>
      </c>
      <c r="B3728" s="413" t="s">
        <v>225</v>
      </c>
      <c r="C3728" s="412">
        <v>62.036999999999999</v>
      </c>
      <c r="D3728" s="412">
        <v>0</v>
      </c>
    </row>
    <row r="3729" spans="1:4" x14ac:dyDescent="0.2">
      <c r="A3729" s="413" t="s">
        <v>10605</v>
      </c>
      <c r="B3729" s="413" t="s">
        <v>225</v>
      </c>
      <c r="C3729" s="412">
        <v>89.048000000000002</v>
      </c>
      <c r="D3729" s="412">
        <v>0</v>
      </c>
    </row>
    <row r="3730" spans="1:4" x14ac:dyDescent="0.2">
      <c r="A3730" s="413" t="s">
        <v>10606</v>
      </c>
      <c r="B3730" s="413" t="s">
        <v>225</v>
      </c>
      <c r="C3730" s="412">
        <v>9.5530000000000008</v>
      </c>
      <c r="D3730" s="412">
        <v>0</v>
      </c>
    </row>
    <row r="3731" spans="1:4" x14ac:dyDescent="0.2">
      <c r="A3731" s="413" t="s">
        <v>10607</v>
      </c>
      <c r="B3731" s="413" t="s">
        <v>225</v>
      </c>
      <c r="C3731" s="412">
        <v>162.94300000000001</v>
      </c>
      <c r="D3731" s="412">
        <v>0</v>
      </c>
    </row>
    <row r="3732" spans="1:4" x14ac:dyDescent="0.2">
      <c r="A3732" s="413" t="s">
        <v>10608</v>
      </c>
      <c r="B3732" s="413" t="s">
        <v>225</v>
      </c>
      <c r="C3732" s="412">
        <v>72.162999999999997</v>
      </c>
      <c r="D3732" s="412">
        <v>0</v>
      </c>
    </row>
    <row r="3733" spans="1:4" x14ac:dyDescent="0.2">
      <c r="A3733" s="413" t="s">
        <v>10609</v>
      </c>
      <c r="B3733" s="413" t="s">
        <v>225</v>
      </c>
      <c r="C3733" s="412">
        <v>29.036000000000001</v>
      </c>
      <c r="D3733" s="412">
        <v>0</v>
      </c>
    </row>
    <row r="3734" spans="1:4" x14ac:dyDescent="0.2">
      <c r="A3734" s="413" t="s">
        <v>10610</v>
      </c>
      <c r="B3734" s="413" t="s">
        <v>225</v>
      </c>
      <c r="C3734" s="412">
        <v>52.545000000000002</v>
      </c>
      <c r="D3734" s="412">
        <v>0</v>
      </c>
    </row>
    <row r="3735" spans="1:4" x14ac:dyDescent="0.2">
      <c r="A3735" s="413" t="s">
        <v>10611</v>
      </c>
      <c r="B3735" s="413" t="s">
        <v>225</v>
      </c>
      <c r="C3735" s="412">
        <v>45.36</v>
      </c>
      <c r="D3735" s="412">
        <v>0</v>
      </c>
    </row>
    <row r="3736" spans="1:4" x14ac:dyDescent="0.2">
      <c r="A3736" s="413" t="s">
        <v>10612</v>
      </c>
      <c r="B3736" s="413" t="s">
        <v>225</v>
      </c>
      <c r="C3736" s="412">
        <v>29.975000000000001</v>
      </c>
      <c r="D3736" s="412">
        <v>0</v>
      </c>
    </row>
    <row r="3737" spans="1:4" x14ac:dyDescent="0.2">
      <c r="A3737" s="413" t="s">
        <v>10613</v>
      </c>
      <c r="B3737" s="413" t="s">
        <v>225</v>
      </c>
      <c r="C3737" s="412">
        <v>39.305999999999997</v>
      </c>
      <c r="D3737" s="412">
        <v>0</v>
      </c>
    </row>
    <row r="3738" spans="1:4" x14ac:dyDescent="0.2">
      <c r="A3738" s="413" t="s">
        <v>10614</v>
      </c>
      <c r="B3738" s="413" t="s">
        <v>225</v>
      </c>
      <c r="C3738" s="412">
        <v>74.664000000000001</v>
      </c>
      <c r="D3738" s="412">
        <v>0</v>
      </c>
    </row>
    <row r="3739" spans="1:4" x14ac:dyDescent="0.2">
      <c r="A3739" s="413" t="s">
        <v>10615</v>
      </c>
      <c r="B3739" s="413" t="s">
        <v>225</v>
      </c>
      <c r="C3739" s="412">
        <v>67.709999999999994</v>
      </c>
      <c r="D3739" s="412">
        <v>0</v>
      </c>
    </row>
    <row r="3740" spans="1:4" x14ac:dyDescent="0.2">
      <c r="A3740" s="413" t="s">
        <v>10616</v>
      </c>
      <c r="B3740" s="413" t="s">
        <v>225</v>
      </c>
      <c r="C3740" s="412">
        <v>65.831000000000003</v>
      </c>
      <c r="D3740" s="412">
        <v>0</v>
      </c>
    </row>
    <row r="3741" spans="1:4" x14ac:dyDescent="0.2">
      <c r="A3741" s="413" t="s">
        <v>10617</v>
      </c>
      <c r="B3741" s="413" t="s">
        <v>225</v>
      </c>
      <c r="C3741" s="412">
        <v>34.488</v>
      </c>
      <c r="D3741" s="412">
        <v>0</v>
      </c>
    </row>
    <row r="3742" spans="1:4" x14ac:dyDescent="0.2">
      <c r="A3742" s="413" t="s">
        <v>10618</v>
      </c>
      <c r="B3742" s="413" t="s">
        <v>225</v>
      </c>
      <c r="C3742" s="412">
        <v>170.14699999999999</v>
      </c>
      <c r="D3742" s="412">
        <v>0</v>
      </c>
    </row>
    <row r="3743" spans="1:4" x14ac:dyDescent="0.2">
      <c r="A3743" s="413" t="s">
        <v>10619</v>
      </c>
      <c r="B3743" s="413" t="s">
        <v>225</v>
      </c>
      <c r="C3743" s="412">
        <v>313.93900000000002</v>
      </c>
      <c r="D3743" s="412">
        <v>0</v>
      </c>
    </row>
    <row r="3744" spans="1:4" x14ac:dyDescent="0.2">
      <c r="A3744" s="413" t="s">
        <v>10620</v>
      </c>
      <c r="B3744" s="413" t="s">
        <v>1176</v>
      </c>
      <c r="C3744" s="412">
        <v>9.5470000000000006</v>
      </c>
      <c r="D3744" s="412">
        <v>0</v>
      </c>
    </row>
    <row r="3745" spans="1:4" x14ac:dyDescent="0.2">
      <c r="A3745" s="413" t="s">
        <v>10621</v>
      </c>
      <c r="B3745" s="413" t="s">
        <v>225</v>
      </c>
      <c r="C3745" s="412">
        <v>572.48500000000001</v>
      </c>
      <c r="D3745" s="412">
        <v>0</v>
      </c>
    </row>
    <row r="3746" spans="1:4" x14ac:dyDescent="0.2">
      <c r="A3746" s="413" t="s">
        <v>10622</v>
      </c>
      <c r="B3746" s="413" t="s">
        <v>225</v>
      </c>
      <c r="C3746" s="412">
        <v>161.52199999999999</v>
      </c>
      <c r="D3746" s="412">
        <v>0</v>
      </c>
    </row>
    <row r="3747" spans="1:4" x14ac:dyDescent="0.2">
      <c r="A3747" s="413" t="s">
        <v>10623</v>
      </c>
      <c r="B3747" s="413" t="s">
        <v>225</v>
      </c>
      <c r="C3747" s="412">
        <v>22.163</v>
      </c>
      <c r="D3747" s="412">
        <v>0</v>
      </c>
    </row>
    <row r="3748" spans="1:4" x14ac:dyDescent="0.2">
      <c r="A3748" s="413" t="s">
        <v>10624</v>
      </c>
      <c r="B3748" s="413" t="s">
        <v>225</v>
      </c>
      <c r="C3748" s="412">
        <v>122.30500000000001</v>
      </c>
      <c r="D3748" s="412">
        <v>0</v>
      </c>
    </row>
    <row r="3749" spans="1:4" x14ac:dyDescent="0.2">
      <c r="A3749" s="413" t="s">
        <v>10625</v>
      </c>
      <c r="B3749" s="413" t="s">
        <v>223</v>
      </c>
      <c r="C3749" s="412">
        <v>11.65</v>
      </c>
      <c r="D3749" s="412">
        <v>0</v>
      </c>
    </row>
    <row r="3750" spans="1:4" x14ac:dyDescent="0.2">
      <c r="A3750" s="413" t="s">
        <v>10626</v>
      </c>
      <c r="B3750" s="413" t="s">
        <v>225</v>
      </c>
      <c r="C3750" s="412">
        <v>70.222999999999999</v>
      </c>
      <c r="D3750" s="412">
        <v>0</v>
      </c>
    </row>
    <row r="3751" spans="1:4" x14ac:dyDescent="0.2">
      <c r="A3751" s="413" t="s">
        <v>10627</v>
      </c>
      <c r="B3751" s="413" t="s">
        <v>225</v>
      </c>
      <c r="C3751" s="412">
        <v>325.49599999999998</v>
      </c>
      <c r="D3751" s="412">
        <v>0</v>
      </c>
    </row>
    <row r="3752" spans="1:4" x14ac:dyDescent="0.2">
      <c r="A3752" s="413" t="s">
        <v>10628</v>
      </c>
      <c r="B3752" s="413" t="s">
        <v>225</v>
      </c>
      <c r="C3752" s="412">
        <v>31.048999999999999</v>
      </c>
      <c r="D3752" s="412">
        <v>0</v>
      </c>
    </row>
    <row r="3753" spans="1:4" x14ac:dyDescent="0.2">
      <c r="A3753" s="413" t="s">
        <v>10629</v>
      </c>
      <c r="B3753" s="413" t="s">
        <v>225</v>
      </c>
      <c r="C3753" s="412">
        <v>18.715</v>
      </c>
      <c r="D3753" s="412">
        <v>0</v>
      </c>
    </row>
    <row r="3754" spans="1:4" x14ac:dyDescent="0.2">
      <c r="A3754" s="413" t="s">
        <v>10630</v>
      </c>
      <c r="B3754" s="413" t="s">
        <v>225</v>
      </c>
      <c r="C3754" s="412">
        <v>19.532</v>
      </c>
      <c r="D3754" s="412">
        <v>0</v>
      </c>
    </row>
    <row r="3755" spans="1:4" x14ac:dyDescent="0.2">
      <c r="A3755" s="413" t="s">
        <v>10631</v>
      </c>
      <c r="B3755" s="413" t="s">
        <v>225</v>
      </c>
      <c r="C3755" s="412">
        <v>152.79900000000001</v>
      </c>
      <c r="D3755" s="412">
        <v>0</v>
      </c>
    </row>
    <row r="3756" spans="1:4" x14ac:dyDescent="0.2">
      <c r="A3756" s="413" t="s">
        <v>10632</v>
      </c>
      <c r="B3756" s="413" t="s">
        <v>225</v>
      </c>
      <c r="C3756" s="412">
        <v>30.713999999999999</v>
      </c>
      <c r="D3756" s="412">
        <v>0</v>
      </c>
    </row>
    <row r="3757" spans="1:4" x14ac:dyDescent="0.2">
      <c r="A3757" s="413" t="s">
        <v>10633</v>
      </c>
      <c r="B3757" s="413" t="s">
        <v>225</v>
      </c>
      <c r="C3757" s="412">
        <v>18.965</v>
      </c>
      <c r="D3757" s="412">
        <v>0</v>
      </c>
    </row>
    <row r="3758" spans="1:4" x14ac:dyDescent="0.2">
      <c r="A3758" s="413" t="s">
        <v>10634</v>
      </c>
      <c r="B3758" s="413" t="s">
        <v>225</v>
      </c>
      <c r="C3758" s="412">
        <v>63.776000000000003</v>
      </c>
      <c r="D3758" s="412">
        <v>0</v>
      </c>
    </row>
    <row r="3759" spans="1:4" x14ac:dyDescent="0.2">
      <c r="A3759" s="413" t="s">
        <v>10635</v>
      </c>
      <c r="B3759" s="413" t="s">
        <v>225</v>
      </c>
      <c r="C3759" s="412">
        <v>255.59</v>
      </c>
      <c r="D3759" s="412">
        <v>0</v>
      </c>
    </row>
    <row r="3760" spans="1:4" x14ac:dyDescent="0.2">
      <c r="A3760" s="413" t="s">
        <v>10636</v>
      </c>
      <c r="B3760" s="413" t="s">
        <v>225</v>
      </c>
      <c r="C3760" s="412">
        <v>90.78</v>
      </c>
      <c r="D3760" s="412">
        <v>0</v>
      </c>
    </row>
    <row r="3761" spans="1:4" x14ac:dyDescent="0.2">
      <c r="A3761" s="413" t="s">
        <v>10637</v>
      </c>
      <c r="B3761" s="413" t="s">
        <v>225</v>
      </c>
      <c r="C3761" s="412">
        <v>46.305</v>
      </c>
      <c r="D3761" s="412">
        <v>0</v>
      </c>
    </row>
    <row r="3762" spans="1:4" x14ac:dyDescent="0.2">
      <c r="A3762" s="413" t="s">
        <v>10638</v>
      </c>
      <c r="B3762" s="413" t="s">
        <v>225</v>
      </c>
      <c r="C3762" s="412">
        <v>19.459</v>
      </c>
      <c r="D3762" s="412">
        <v>0</v>
      </c>
    </row>
    <row r="3763" spans="1:4" x14ac:dyDescent="0.2">
      <c r="A3763" s="413" t="s">
        <v>10639</v>
      </c>
      <c r="B3763" s="413" t="s">
        <v>225</v>
      </c>
      <c r="C3763" s="412">
        <v>0</v>
      </c>
      <c r="D3763" s="412">
        <v>0</v>
      </c>
    </row>
    <row r="3764" spans="1:4" x14ac:dyDescent="0.2">
      <c r="A3764" s="413" t="s">
        <v>10640</v>
      </c>
      <c r="B3764" s="413" t="s">
        <v>225</v>
      </c>
      <c r="C3764" s="412">
        <v>65.781999999999996</v>
      </c>
      <c r="D3764" s="412">
        <v>0</v>
      </c>
    </row>
    <row r="3765" spans="1:4" x14ac:dyDescent="0.2">
      <c r="A3765" s="413" t="s">
        <v>10641</v>
      </c>
      <c r="B3765" s="413" t="s">
        <v>225</v>
      </c>
      <c r="C3765" s="412">
        <v>48.427999999999997</v>
      </c>
      <c r="D3765" s="412">
        <v>0</v>
      </c>
    </row>
    <row r="3766" spans="1:4" x14ac:dyDescent="0.2">
      <c r="A3766" s="413" t="s">
        <v>10642</v>
      </c>
      <c r="B3766" s="413" t="s">
        <v>225</v>
      </c>
      <c r="C3766" s="412">
        <v>115.949</v>
      </c>
      <c r="D3766" s="412">
        <v>0</v>
      </c>
    </row>
    <row r="3767" spans="1:4" x14ac:dyDescent="0.2">
      <c r="A3767" s="413" t="s">
        <v>10643</v>
      </c>
      <c r="B3767" s="413" t="s">
        <v>225</v>
      </c>
      <c r="C3767" s="412">
        <v>91.066999999999993</v>
      </c>
      <c r="D3767" s="412">
        <v>0</v>
      </c>
    </row>
    <row r="3768" spans="1:4" x14ac:dyDescent="0.2">
      <c r="A3768" s="413" t="s">
        <v>10644</v>
      </c>
      <c r="B3768" s="413" t="s">
        <v>225</v>
      </c>
      <c r="C3768" s="412">
        <v>33.276000000000003</v>
      </c>
      <c r="D3768" s="412">
        <v>0</v>
      </c>
    </row>
    <row r="3769" spans="1:4" x14ac:dyDescent="0.2">
      <c r="A3769" s="413" t="s">
        <v>10645</v>
      </c>
      <c r="B3769" s="413" t="s">
        <v>225</v>
      </c>
      <c r="C3769" s="412">
        <v>187.88</v>
      </c>
      <c r="D3769" s="412">
        <v>0</v>
      </c>
    </row>
    <row r="3770" spans="1:4" x14ac:dyDescent="0.2">
      <c r="A3770" s="413" t="s">
        <v>10646</v>
      </c>
      <c r="B3770" s="413" t="s">
        <v>225</v>
      </c>
      <c r="C3770" s="412">
        <v>37.747</v>
      </c>
      <c r="D3770" s="412">
        <v>0</v>
      </c>
    </row>
    <row r="3771" spans="1:4" x14ac:dyDescent="0.2">
      <c r="A3771" s="413" t="s">
        <v>10647</v>
      </c>
      <c r="B3771" s="413" t="s">
        <v>225</v>
      </c>
      <c r="C3771" s="412">
        <v>0</v>
      </c>
      <c r="D3771" s="412">
        <v>0</v>
      </c>
    </row>
    <row r="3772" spans="1:4" x14ac:dyDescent="0.2">
      <c r="A3772" s="413" t="s">
        <v>10648</v>
      </c>
      <c r="B3772" s="413" t="s">
        <v>225</v>
      </c>
      <c r="C3772" s="412">
        <v>57.107999999999997</v>
      </c>
      <c r="D3772" s="412">
        <v>0</v>
      </c>
    </row>
    <row r="3773" spans="1:4" x14ac:dyDescent="0.2">
      <c r="A3773" s="413" t="s">
        <v>10649</v>
      </c>
      <c r="B3773" s="413" t="s">
        <v>225</v>
      </c>
      <c r="C3773" s="412">
        <v>26.516999999999999</v>
      </c>
      <c r="D3773" s="412">
        <v>0</v>
      </c>
    </row>
    <row r="3774" spans="1:4" x14ac:dyDescent="0.2">
      <c r="A3774" s="413" t="s">
        <v>10650</v>
      </c>
      <c r="B3774" s="413" t="s">
        <v>225</v>
      </c>
      <c r="C3774" s="412">
        <v>20.001999999999999</v>
      </c>
      <c r="D3774" s="412">
        <v>0</v>
      </c>
    </row>
    <row r="3775" spans="1:4" x14ac:dyDescent="0.2">
      <c r="A3775" s="413" t="s">
        <v>10651</v>
      </c>
      <c r="B3775" s="413" t="s">
        <v>225</v>
      </c>
      <c r="C3775" s="412">
        <v>10.148999999999999</v>
      </c>
      <c r="D3775" s="412">
        <v>0</v>
      </c>
    </row>
    <row r="3776" spans="1:4" x14ac:dyDescent="0.2">
      <c r="A3776" s="413" t="s">
        <v>10652</v>
      </c>
      <c r="B3776" s="413" t="s">
        <v>225</v>
      </c>
      <c r="C3776" s="412">
        <v>38.131</v>
      </c>
      <c r="D3776" s="412">
        <v>0</v>
      </c>
    </row>
    <row r="3777" spans="1:4" x14ac:dyDescent="0.2">
      <c r="A3777" s="413" t="s">
        <v>10653</v>
      </c>
      <c r="B3777" s="413" t="s">
        <v>225</v>
      </c>
      <c r="C3777" s="412">
        <v>44.981000000000002</v>
      </c>
      <c r="D3777" s="412">
        <v>0</v>
      </c>
    </row>
    <row r="3778" spans="1:4" x14ac:dyDescent="0.2">
      <c r="A3778" s="413" t="s">
        <v>10654</v>
      </c>
      <c r="B3778" s="413" t="s">
        <v>225</v>
      </c>
      <c r="C3778" s="412">
        <v>56.314999999999998</v>
      </c>
      <c r="D3778" s="412">
        <v>0</v>
      </c>
    </row>
    <row r="3779" spans="1:4" x14ac:dyDescent="0.2">
      <c r="A3779" s="413" t="s">
        <v>10655</v>
      </c>
      <c r="B3779" s="413" t="s">
        <v>225</v>
      </c>
      <c r="C3779" s="412">
        <v>106.32299999999999</v>
      </c>
      <c r="D3779" s="412">
        <v>0</v>
      </c>
    </row>
    <row r="3780" spans="1:4" x14ac:dyDescent="0.2">
      <c r="A3780" s="413" t="s">
        <v>10656</v>
      </c>
      <c r="B3780" s="413" t="s">
        <v>225</v>
      </c>
      <c r="C3780" s="412">
        <v>67.253</v>
      </c>
      <c r="D3780" s="412">
        <v>0</v>
      </c>
    </row>
    <row r="3781" spans="1:4" x14ac:dyDescent="0.2">
      <c r="A3781" s="413" t="s">
        <v>10657</v>
      </c>
      <c r="B3781" s="413" t="s">
        <v>225</v>
      </c>
      <c r="C3781" s="412">
        <v>89.054000000000002</v>
      </c>
      <c r="D3781" s="412">
        <v>0</v>
      </c>
    </row>
    <row r="3782" spans="1:4" x14ac:dyDescent="0.2">
      <c r="A3782" s="413" t="s">
        <v>10658</v>
      </c>
      <c r="B3782" s="413" t="s">
        <v>225</v>
      </c>
      <c r="C3782" s="412">
        <v>61.366</v>
      </c>
      <c r="D3782" s="412">
        <v>0</v>
      </c>
    </row>
    <row r="3783" spans="1:4" x14ac:dyDescent="0.2">
      <c r="A3783" s="413" t="s">
        <v>10659</v>
      </c>
      <c r="B3783" s="413" t="s">
        <v>225</v>
      </c>
      <c r="C3783" s="412">
        <v>45.457000000000001</v>
      </c>
      <c r="D3783" s="412">
        <v>0</v>
      </c>
    </row>
    <row r="3784" spans="1:4" x14ac:dyDescent="0.2">
      <c r="A3784" s="413" t="s">
        <v>10660</v>
      </c>
      <c r="B3784" s="413" t="s">
        <v>225</v>
      </c>
      <c r="C3784" s="412">
        <v>2874.77</v>
      </c>
      <c r="D3784" s="412">
        <v>0</v>
      </c>
    </row>
    <row r="3785" spans="1:4" x14ac:dyDescent="0.2">
      <c r="A3785" s="413" t="s">
        <v>10661</v>
      </c>
      <c r="B3785" s="413" t="s">
        <v>225</v>
      </c>
      <c r="C3785" s="412">
        <v>283.87400000000002</v>
      </c>
      <c r="D3785" s="412">
        <v>0</v>
      </c>
    </row>
    <row r="3786" spans="1:4" x14ac:dyDescent="0.2">
      <c r="A3786" s="413" t="s">
        <v>10662</v>
      </c>
      <c r="B3786" s="413" t="s">
        <v>225</v>
      </c>
      <c r="C3786" s="412">
        <v>81.147999999999996</v>
      </c>
      <c r="D3786" s="412">
        <v>0</v>
      </c>
    </row>
    <row r="3787" spans="1:4" x14ac:dyDescent="0.2">
      <c r="A3787" s="413" t="s">
        <v>10663</v>
      </c>
      <c r="B3787" s="413" t="s">
        <v>225</v>
      </c>
      <c r="C3787" s="412">
        <v>97.501999999999995</v>
      </c>
      <c r="D3787" s="412">
        <v>0</v>
      </c>
    </row>
    <row r="3788" spans="1:4" x14ac:dyDescent="0.2">
      <c r="A3788" s="413" t="s">
        <v>10664</v>
      </c>
      <c r="B3788" s="413" t="s">
        <v>225</v>
      </c>
      <c r="C3788" s="412">
        <v>41.023000000000003</v>
      </c>
      <c r="D3788" s="412">
        <v>0</v>
      </c>
    </row>
    <row r="3789" spans="1:4" x14ac:dyDescent="0.2">
      <c r="A3789" s="413" t="s">
        <v>10665</v>
      </c>
      <c r="B3789" s="413" t="s">
        <v>225</v>
      </c>
      <c r="C3789" s="412">
        <v>34.220999999999997</v>
      </c>
      <c r="D3789" s="412">
        <v>0</v>
      </c>
    </row>
    <row r="3790" spans="1:4" x14ac:dyDescent="0.2">
      <c r="A3790" s="413" t="s">
        <v>10666</v>
      </c>
      <c r="B3790" s="413" t="s">
        <v>225</v>
      </c>
      <c r="C3790" s="412">
        <v>46.686</v>
      </c>
      <c r="D3790" s="412">
        <v>0</v>
      </c>
    </row>
    <row r="3791" spans="1:4" x14ac:dyDescent="0.2">
      <c r="A3791" s="413" t="s">
        <v>10667</v>
      </c>
      <c r="B3791" s="413" t="s">
        <v>225</v>
      </c>
      <c r="C3791" s="412">
        <v>60.335000000000001</v>
      </c>
      <c r="D3791" s="412">
        <v>0</v>
      </c>
    </row>
    <row r="3792" spans="1:4" x14ac:dyDescent="0.2">
      <c r="A3792" s="413" t="s">
        <v>10668</v>
      </c>
      <c r="B3792" s="413" t="s">
        <v>225</v>
      </c>
      <c r="C3792" s="412">
        <v>32.33</v>
      </c>
      <c r="D3792" s="412">
        <v>0</v>
      </c>
    </row>
    <row r="3793" spans="1:4" x14ac:dyDescent="0.2">
      <c r="A3793" s="413" t="s">
        <v>10669</v>
      </c>
      <c r="B3793" s="413" t="s">
        <v>225</v>
      </c>
      <c r="C3793" s="412">
        <v>27.609000000000002</v>
      </c>
      <c r="D3793" s="412">
        <v>0</v>
      </c>
    </row>
    <row r="3794" spans="1:4" x14ac:dyDescent="0.2">
      <c r="A3794" s="413" t="s">
        <v>10670</v>
      </c>
      <c r="B3794" s="413" t="s">
        <v>225</v>
      </c>
      <c r="C3794" s="412">
        <v>38.308</v>
      </c>
      <c r="D3794" s="412">
        <v>0</v>
      </c>
    </row>
    <row r="3795" spans="1:4" x14ac:dyDescent="0.2">
      <c r="A3795" s="413" t="s">
        <v>10671</v>
      </c>
      <c r="B3795" s="413" t="s">
        <v>225</v>
      </c>
      <c r="C3795" s="412">
        <v>44.048000000000002</v>
      </c>
      <c r="D3795" s="412">
        <v>0</v>
      </c>
    </row>
    <row r="3796" spans="1:4" x14ac:dyDescent="0.2">
      <c r="A3796" s="413" t="s">
        <v>10672</v>
      </c>
      <c r="B3796" s="413" t="s">
        <v>225</v>
      </c>
      <c r="C3796" s="412">
        <v>30.256</v>
      </c>
      <c r="D3796" s="412">
        <v>0</v>
      </c>
    </row>
    <row r="3797" spans="1:4" x14ac:dyDescent="0.2">
      <c r="A3797" s="413" t="s">
        <v>10673</v>
      </c>
      <c r="B3797" s="413" t="s">
        <v>225</v>
      </c>
      <c r="C3797" s="412">
        <v>69.216999999999999</v>
      </c>
      <c r="D3797" s="412">
        <v>0</v>
      </c>
    </row>
    <row r="3798" spans="1:4" x14ac:dyDescent="0.2">
      <c r="A3798" s="413" t="s">
        <v>10674</v>
      </c>
      <c r="B3798" s="413" t="s">
        <v>225</v>
      </c>
      <c r="C3798" s="412">
        <v>73.040999999999997</v>
      </c>
      <c r="D3798" s="412">
        <v>0</v>
      </c>
    </row>
    <row r="3799" spans="1:4" x14ac:dyDescent="0.2">
      <c r="A3799" s="413" t="s">
        <v>10675</v>
      </c>
      <c r="B3799" s="413" t="s">
        <v>225</v>
      </c>
      <c r="C3799" s="412">
        <v>45.323</v>
      </c>
      <c r="D3799" s="412">
        <v>0</v>
      </c>
    </row>
    <row r="3800" spans="1:4" x14ac:dyDescent="0.2">
      <c r="A3800" s="413" t="s">
        <v>10676</v>
      </c>
      <c r="B3800" s="413" t="s">
        <v>225</v>
      </c>
      <c r="C3800" s="412">
        <v>24.716999999999999</v>
      </c>
      <c r="D3800" s="412">
        <v>0</v>
      </c>
    </row>
    <row r="3801" spans="1:4" x14ac:dyDescent="0.2">
      <c r="A3801" s="413" t="s">
        <v>10677</v>
      </c>
      <c r="B3801" s="413" t="s">
        <v>225</v>
      </c>
      <c r="C3801" s="412">
        <v>48.58</v>
      </c>
      <c r="D3801" s="412">
        <v>0</v>
      </c>
    </row>
    <row r="3802" spans="1:4" x14ac:dyDescent="0.2">
      <c r="A3802" s="413" t="s">
        <v>10678</v>
      </c>
      <c r="B3802" s="413" t="s">
        <v>225</v>
      </c>
      <c r="C3802" s="412">
        <v>21.808</v>
      </c>
      <c r="D3802" s="412">
        <v>0</v>
      </c>
    </row>
    <row r="3803" spans="1:4" x14ac:dyDescent="0.2">
      <c r="A3803" s="413" t="s">
        <v>10679</v>
      </c>
      <c r="B3803" s="413" t="s">
        <v>225</v>
      </c>
      <c r="C3803" s="412">
        <v>187.227</v>
      </c>
      <c r="D3803" s="412">
        <v>0</v>
      </c>
    </row>
    <row r="3804" spans="1:4" x14ac:dyDescent="0.2">
      <c r="A3804" s="413" t="s">
        <v>10680</v>
      </c>
      <c r="B3804" s="413" t="s">
        <v>225</v>
      </c>
      <c r="C3804" s="412">
        <v>53.68</v>
      </c>
      <c r="D3804" s="412">
        <v>0</v>
      </c>
    </row>
    <row r="3805" spans="1:4" x14ac:dyDescent="0.2">
      <c r="A3805" s="413" t="s">
        <v>10681</v>
      </c>
      <c r="B3805" s="413" t="s">
        <v>225</v>
      </c>
      <c r="C3805" s="412">
        <v>34.587000000000003</v>
      </c>
      <c r="D3805" s="412">
        <v>0</v>
      </c>
    </row>
    <row r="3806" spans="1:4" x14ac:dyDescent="0.2">
      <c r="A3806" s="413" t="s">
        <v>10682</v>
      </c>
      <c r="B3806" s="413" t="s">
        <v>225</v>
      </c>
      <c r="C3806" s="412">
        <v>36.21</v>
      </c>
      <c r="D3806" s="412">
        <v>0</v>
      </c>
    </row>
    <row r="3807" spans="1:4" x14ac:dyDescent="0.2">
      <c r="A3807" s="413" t="s">
        <v>10683</v>
      </c>
      <c r="B3807" s="413" t="s">
        <v>225</v>
      </c>
      <c r="C3807" s="412">
        <v>63.476999999999997</v>
      </c>
      <c r="D3807" s="412">
        <v>0</v>
      </c>
    </row>
    <row r="3808" spans="1:4" x14ac:dyDescent="0.2">
      <c r="A3808" s="413" t="s">
        <v>10684</v>
      </c>
      <c r="B3808" s="413" t="s">
        <v>225</v>
      </c>
      <c r="C3808" s="412">
        <v>17.744</v>
      </c>
      <c r="D3808" s="412">
        <v>0</v>
      </c>
    </row>
    <row r="3809" spans="1:4" x14ac:dyDescent="0.2">
      <c r="A3809" s="413" t="s">
        <v>10685</v>
      </c>
      <c r="B3809" s="413" t="s">
        <v>225</v>
      </c>
      <c r="C3809" s="412">
        <v>4306.4030000000002</v>
      </c>
      <c r="D3809" s="412">
        <v>0</v>
      </c>
    </row>
    <row r="3810" spans="1:4" x14ac:dyDescent="0.2">
      <c r="A3810" s="413" t="s">
        <v>10686</v>
      </c>
      <c r="B3810" s="413" t="s">
        <v>225</v>
      </c>
      <c r="C3810" s="412">
        <v>33.073999999999998</v>
      </c>
      <c r="D3810" s="412">
        <v>0</v>
      </c>
    </row>
    <row r="3811" spans="1:4" x14ac:dyDescent="0.2">
      <c r="A3811" s="413" t="s">
        <v>10687</v>
      </c>
      <c r="B3811" s="413" t="s">
        <v>225</v>
      </c>
      <c r="C3811" s="412">
        <v>36.441000000000003</v>
      </c>
      <c r="D3811" s="412">
        <v>0</v>
      </c>
    </row>
    <row r="3812" spans="1:4" x14ac:dyDescent="0.2">
      <c r="A3812" s="413" t="s">
        <v>10688</v>
      </c>
      <c r="B3812" s="413" t="s">
        <v>225</v>
      </c>
      <c r="C3812" s="412">
        <v>40.881999999999998</v>
      </c>
      <c r="D3812" s="412">
        <v>0</v>
      </c>
    </row>
    <row r="3813" spans="1:4" x14ac:dyDescent="0.2">
      <c r="A3813" s="413" t="s">
        <v>10689</v>
      </c>
      <c r="B3813" s="413" t="s">
        <v>225</v>
      </c>
      <c r="C3813" s="412">
        <v>33.872999999999998</v>
      </c>
      <c r="D3813" s="412">
        <v>0</v>
      </c>
    </row>
    <row r="3814" spans="1:4" x14ac:dyDescent="0.2">
      <c r="A3814" s="413" t="s">
        <v>6829</v>
      </c>
      <c r="B3814" s="413" t="s">
        <v>225</v>
      </c>
      <c r="C3814" s="412">
        <v>172.05099999999999</v>
      </c>
      <c r="D3814" s="412">
        <v>0</v>
      </c>
    </row>
    <row r="3815" spans="1:4" x14ac:dyDescent="0.2">
      <c r="A3815" s="413" t="s">
        <v>10690</v>
      </c>
      <c r="B3815" s="413" t="s">
        <v>225</v>
      </c>
      <c r="C3815" s="412">
        <v>13.682</v>
      </c>
      <c r="D3815" s="412">
        <v>0</v>
      </c>
    </row>
    <row r="3816" spans="1:4" x14ac:dyDescent="0.2">
      <c r="A3816" s="413" t="s">
        <v>10691</v>
      </c>
      <c r="B3816" s="413" t="s">
        <v>225</v>
      </c>
      <c r="C3816" s="412">
        <v>11.279</v>
      </c>
      <c r="D3816" s="412">
        <v>0</v>
      </c>
    </row>
    <row r="3817" spans="1:4" x14ac:dyDescent="0.2">
      <c r="A3817" s="413" t="s">
        <v>10692</v>
      </c>
      <c r="B3817" s="413" t="s">
        <v>1176</v>
      </c>
      <c r="C3817" s="412">
        <v>0</v>
      </c>
      <c r="D3817" s="412">
        <v>0</v>
      </c>
    </row>
    <row r="3818" spans="1:4" x14ac:dyDescent="0.2">
      <c r="A3818" s="413" t="s">
        <v>10693</v>
      </c>
      <c r="B3818" s="413" t="s">
        <v>1176</v>
      </c>
      <c r="C3818" s="412">
        <v>0</v>
      </c>
      <c r="D3818" s="412">
        <v>0</v>
      </c>
    </row>
    <row r="3819" spans="1:4" x14ac:dyDescent="0.2">
      <c r="A3819" s="413" t="s">
        <v>10694</v>
      </c>
      <c r="B3819" s="413" t="s">
        <v>1176</v>
      </c>
      <c r="C3819" s="412">
        <v>0</v>
      </c>
      <c r="D3819" s="412">
        <v>0</v>
      </c>
    </row>
    <row r="3820" spans="1:4" x14ac:dyDescent="0.2">
      <c r="A3820" s="413" t="s">
        <v>10695</v>
      </c>
      <c r="B3820" s="413" t="s">
        <v>225</v>
      </c>
      <c r="C3820" s="412">
        <v>33.018999999999998</v>
      </c>
      <c r="D3820" s="412">
        <v>0</v>
      </c>
    </row>
    <row r="3821" spans="1:4" x14ac:dyDescent="0.2">
      <c r="A3821" s="413" t="s">
        <v>10696</v>
      </c>
      <c r="B3821" s="413" t="s">
        <v>225</v>
      </c>
      <c r="C3821" s="412">
        <v>64.671999999999997</v>
      </c>
      <c r="D3821" s="412">
        <v>0</v>
      </c>
    </row>
    <row r="3822" spans="1:4" x14ac:dyDescent="0.2">
      <c r="A3822" s="413" t="s">
        <v>10697</v>
      </c>
      <c r="B3822" s="413" t="s">
        <v>225</v>
      </c>
      <c r="C3822" s="412">
        <v>32.835999999999999</v>
      </c>
      <c r="D3822" s="412">
        <v>0</v>
      </c>
    </row>
    <row r="3823" spans="1:4" x14ac:dyDescent="0.2">
      <c r="A3823" s="413" t="s">
        <v>10698</v>
      </c>
      <c r="B3823" s="413" t="s">
        <v>225</v>
      </c>
      <c r="C3823" s="412">
        <v>60.988</v>
      </c>
      <c r="D3823" s="412">
        <v>0</v>
      </c>
    </row>
    <row r="3824" spans="1:4" x14ac:dyDescent="0.2">
      <c r="A3824" s="413" t="s">
        <v>10699</v>
      </c>
      <c r="B3824" s="413" t="s">
        <v>225</v>
      </c>
      <c r="C3824" s="412">
        <v>29.658000000000001</v>
      </c>
      <c r="D3824" s="412">
        <v>0</v>
      </c>
    </row>
    <row r="3825" spans="1:4" x14ac:dyDescent="0.2">
      <c r="A3825" s="413" t="s">
        <v>10700</v>
      </c>
      <c r="B3825" s="413" t="s">
        <v>225</v>
      </c>
      <c r="C3825" s="412">
        <v>37.436</v>
      </c>
      <c r="D3825" s="412">
        <v>0</v>
      </c>
    </row>
    <row r="3826" spans="1:4" x14ac:dyDescent="0.2">
      <c r="A3826" s="413" t="s">
        <v>10701</v>
      </c>
      <c r="B3826" s="413" t="s">
        <v>225</v>
      </c>
      <c r="C3826" s="412">
        <v>61.512</v>
      </c>
      <c r="D3826" s="412">
        <v>0</v>
      </c>
    </row>
    <row r="3827" spans="1:4" x14ac:dyDescent="0.2">
      <c r="A3827" s="413" t="s">
        <v>10702</v>
      </c>
      <c r="B3827" s="413" t="s">
        <v>225</v>
      </c>
      <c r="C3827" s="412">
        <v>36.191000000000003</v>
      </c>
      <c r="D3827" s="412">
        <v>0</v>
      </c>
    </row>
    <row r="3828" spans="1:4" x14ac:dyDescent="0.2">
      <c r="A3828" s="413" t="s">
        <v>10703</v>
      </c>
      <c r="B3828" s="413" t="s">
        <v>225</v>
      </c>
      <c r="C3828" s="412">
        <v>51.149000000000001</v>
      </c>
      <c r="D3828" s="412">
        <v>0</v>
      </c>
    </row>
    <row r="3829" spans="1:4" x14ac:dyDescent="0.2">
      <c r="A3829" s="413" t="s">
        <v>10704</v>
      </c>
      <c r="B3829" s="413" t="s">
        <v>225</v>
      </c>
      <c r="C3829" s="412">
        <v>17.324000000000002</v>
      </c>
      <c r="D3829" s="412">
        <v>0</v>
      </c>
    </row>
    <row r="3830" spans="1:4" x14ac:dyDescent="0.2">
      <c r="A3830" s="413" t="s">
        <v>10705</v>
      </c>
      <c r="B3830" s="413" t="s">
        <v>225</v>
      </c>
      <c r="C3830" s="412">
        <v>12.968999999999999</v>
      </c>
      <c r="D3830" s="412">
        <v>0</v>
      </c>
    </row>
    <row r="3831" spans="1:4" x14ac:dyDescent="0.2">
      <c r="A3831" s="413" t="s">
        <v>10706</v>
      </c>
      <c r="B3831" s="413" t="s">
        <v>225</v>
      </c>
      <c r="C3831" s="412">
        <v>18.513999999999999</v>
      </c>
      <c r="D3831" s="412">
        <v>0</v>
      </c>
    </row>
    <row r="3832" spans="1:4" x14ac:dyDescent="0.2">
      <c r="A3832" s="413" t="s">
        <v>10707</v>
      </c>
      <c r="B3832" s="413" t="s">
        <v>225</v>
      </c>
      <c r="C3832" s="412">
        <v>27.547999999999998</v>
      </c>
      <c r="D3832" s="412">
        <v>0</v>
      </c>
    </row>
    <row r="3833" spans="1:4" x14ac:dyDescent="0.2">
      <c r="A3833" s="413" t="s">
        <v>10708</v>
      </c>
      <c r="B3833" s="413" t="s">
        <v>225</v>
      </c>
      <c r="C3833" s="412">
        <v>34.752000000000002</v>
      </c>
      <c r="D3833" s="412">
        <v>0</v>
      </c>
    </row>
    <row r="3834" spans="1:4" x14ac:dyDescent="0.2">
      <c r="A3834" s="413" t="s">
        <v>10709</v>
      </c>
      <c r="B3834" s="413" t="s">
        <v>225</v>
      </c>
      <c r="C3834" s="412">
        <v>44.689</v>
      </c>
      <c r="D3834" s="412">
        <v>0</v>
      </c>
    </row>
    <row r="3835" spans="1:4" x14ac:dyDescent="0.2">
      <c r="A3835" s="413" t="s">
        <v>10710</v>
      </c>
      <c r="B3835" s="413" t="s">
        <v>225</v>
      </c>
      <c r="C3835" s="412">
        <v>30.353999999999999</v>
      </c>
      <c r="D3835" s="412">
        <v>0</v>
      </c>
    </row>
    <row r="3836" spans="1:4" x14ac:dyDescent="0.2">
      <c r="A3836" s="413" t="s">
        <v>10711</v>
      </c>
      <c r="B3836" s="413" t="s">
        <v>225</v>
      </c>
      <c r="C3836" s="412">
        <v>34.679000000000002</v>
      </c>
      <c r="D3836" s="412">
        <v>0</v>
      </c>
    </row>
    <row r="3837" spans="1:4" x14ac:dyDescent="0.2">
      <c r="A3837" s="413" t="s">
        <v>10712</v>
      </c>
      <c r="B3837" s="413" t="s">
        <v>225</v>
      </c>
      <c r="C3837" s="412">
        <v>82.381</v>
      </c>
      <c r="D3837" s="412">
        <v>0</v>
      </c>
    </row>
    <row r="3838" spans="1:4" x14ac:dyDescent="0.2">
      <c r="A3838" s="413" t="s">
        <v>10713</v>
      </c>
      <c r="B3838" s="413" t="s">
        <v>225</v>
      </c>
      <c r="C3838" s="412">
        <v>58.591000000000001</v>
      </c>
      <c r="D3838" s="412">
        <v>0</v>
      </c>
    </row>
    <row r="3839" spans="1:4" x14ac:dyDescent="0.2">
      <c r="A3839" s="413" t="s">
        <v>10714</v>
      </c>
      <c r="B3839" s="413" t="s">
        <v>225</v>
      </c>
      <c r="C3839" s="412">
        <v>58.926000000000002</v>
      </c>
      <c r="D3839" s="412">
        <v>0</v>
      </c>
    </row>
    <row r="3840" spans="1:4" x14ac:dyDescent="0.2">
      <c r="A3840" s="413" t="s">
        <v>10715</v>
      </c>
      <c r="B3840" s="413" t="s">
        <v>225</v>
      </c>
      <c r="C3840" s="412">
        <v>28.004999999999999</v>
      </c>
      <c r="D3840" s="412">
        <v>0</v>
      </c>
    </row>
    <row r="3841" spans="1:4" x14ac:dyDescent="0.2">
      <c r="A3841" s="413" t="s">
        <v>10716</v>
      </c>
      <c r="B3841" s="413" t="s">
        <v>225</v>
      </c>
      <c r="C3841" s="412">
        <v>33.19</v>
      </c>
      <c r="D3841" s="412">
        <v>0</v>
      </c>
    </row>
    <row r="3842" spans="1:4" x14ac:dyDescent="0.2">
      <c r="A3842" s="413" t="s">
        <v>10717</v>
      </c>
      <c r="B3842" s="413" t="s">
        <v>225</v>
      </c>
      <c r="C3842" s="412">
        <v>35.215000000000003</v>
      </c>
      <c r="D3842" s="412">
        <v>0</v>
      </c>
    </row>
    <row r="3843" spans="1:4" x14ac:dyDescent="0.2">
      <c r="A3843" s="413" t="s">
        <v>10718</v>
      </c>
      <c r="B3843" s="413" t="s">
        <v>225</v>
      </c>
      <c r="C3843" s="412">
        <v>40.857999999999997</v>
      </c>
      <c r="D3843" s="412">
        <v>0</v>
      </c>
    </row>
    <row r="3844" spans="1:4" x14ac:dyDescent="0.2">
      <c r="A3844" s="413" t="s">
        <v>10719</v>
      </c>
      <c r="B3844" s="413" t="s">
        <v>225</v>
      </c>
      <c r="C3844" s="412">
        <v>12.132999999999999</v>
      </c>
      <c r="D3844" s="412">
        <v>0</v>
      </c>
    </row>
    <row r="3845" spans="1:4" x14ac:dyDescent="0.2">
      <c r="A3845" s="413" t="s">
        <v>10720</v>
      </c>
      <c r="B3845" s="413" t="s">
        <v>225</v>
      </c>
      <c r="C3845" s="412">
        <v>24.155999999999999</v>
      </c>
      <c r="D3845" s="412">
        <v>0</v>
      </c>
    </row>
    <row r="3846" spans="1:4" x14ac:dyDescent="0.2">
      <c r="A3846" s="413" t="s">
        <v>10721</v>
      </c>
      <c r="B3846" s="413" t="s">
        <v>225</v>
      </c>
      <c r="C3846" s="412">
        <v>21.533000000000001</v>
      </c>
      <c r="D3846" s="412">
        <v>0</v>
      </c>
    </row>
    <row r="3847" spans="1:4" x14ac:dyDescent="0.2">
      <c r="A3847" s="413" t="s">
        <v>10722</v>
      </c>
      <c r="B3847" s="413" t="s">
        <v>225</v>
      </c>
      <c r="C3847" s="412">
        <v>17.416</v>
      </c>
      <c r="D3847" s="412">
        <v>0</v>
      </c>
    </row>
    <row r="3848" spans="1:4" x14ac:dyDescent="0.2">
      <c r="A3848" s="413" t="s">
        <v>10723</v>
      </c>
      <c r="B3848" s="413" t="s">
        <v>225</v>
      </c>
      <c r="C3848" s="412">
        <v>134.298</v>
      </c>
      <c r="D3848" s="412">
        <v>0</v>
      </c>
    </row>
    <row r="3849" spans="1:4" x14ac:dyDescent="0.2">
      <c r="A3849" s="413" t="s">
        <v>10724</v>
      </c>
      <c r="B3849" s="413" t="s">
        <v>225</v>
      </c>
      <c r="C3849" s="412">
        <v>56.424999999999997</v>
      </c>
      <c r="D3849" s="412">
        <v>0</v>
      </c>
    </row>
    <row r="3850" spans="1:4" x14ac:dyDescent="0.2">
      <c r="A3850" s="413" t="s">
        <v>10725</v>
      </c>
      <c r="B3850" s="413" t="s">
        <v>225</v>
      </c>
      <c r="C3850" s="412">
        <v>45.597999999999999</v>
      </c>
      <c r="D3850" s="412">
        <v>0</v>
      </c>
    </row>
    <row r="3851" spans="1:4" x14ac:dyDescent="0.2">
      <c r="A3851" s="413" t="s">
        <v>10726</v>
      </c>
      <c r="B3851" s="413" t="s">
        <v>225</v>
      </c>
      <c r="C3851" s="412">
        <v>47.890999999999998</v>
      </c>
      <c r="D3851" s="412">
        <v>0</v>
      </c>
    </row>
    <row r="3852" spans="1:4" x14ac:dyDescent="0.2">
      <c r="A3852" s="413" t="s">
        <v>10727</v>
      </c>
      <c r="B3852" s="413" t="s">
        <v>225</v>
      </c>
      <c r="C3852" s="412">
        <v>32.445999999999998</v>
      </c>
      <c r="D3852" s="412">
        <v>0</v>
      </c>
    </row>
    <row r="3853" spans="1:4" x14ac:dyDescent="0.2">
      <c r="A3853" s="413" t="s">
        <v>10728</v>
      </c>
      <c r="B3853" s="413" t="s">
        <v>225</v>
      </c>
      <c r="C3853" s="412">
        <v>132.33600000000001</v>
      </c>
      <c r="D3853" s="412">
        <v>0</v>
      </c>
    </row>
    <row r="3854" spans="1:4" x14ac:dyDescent="0.2">
      <c r="A3854" s="413" t="s">
        <v>10729</v>
      </c>
      <c r="B3854" s="413" t="s">
        <v>225</v>
      </c>
      <c r="C3854" s="412">
        <v>14.5</v>
      </c>
      <c r="D3854" s="412">
        <v>0</v>
      </c>
    </row>
    <row r="3855" spans="1:4" x14ac:dyDescent="0.2">
      <c r="A3855" s="413" t="s">
        <v>10730</v>
      </c>
      <c r="B3855" s="413" t="s">
        <v>225</v>
      </c>
      <c r="C3855" s="412">
        <v>134.81</v>
      </c>
      <c r="D3855" s="412">
        <v>0</v>
      </c>
    </row>
    <row r="3856" spans="1:4" x14ac:dyDescent="0.2">
      <c r="A3856" s="413" t="s">
        <v>10731</v>
      </c>
      <c r="B3856" s="413" t="s">
        <v>225</v>
      </c>
      <c r="C3856" s="412">
        <v>0</v>
      </c>
      <c r="D3856" s="412">
        <v>0</v>
      </c>
    </row>
    <row r="3857" spans="1:4" x14ac:dyDescent="0.2">
      <c r="A3857" s="413" t="s">
        <v>10732</v>
      </c>
      <c r="B3857" s="413" t="s">
        <v>225</v>
      </c>
      <c r="C3857" s="412">
        <v>39.728999999999999</v>
      </c>
      <c r="D3857" s="412">
        <v>0</v>
      </c>
    </row>
    <row r="3858" spans="1:4" x14ac:dyDescent="0.2">
      <c r="A3858" s="413" t="s">
        <v>10733</v>
      </c>
      <c r="B3858" s="413" t="s">
        <v>225</v>
      </c>
      <c r="C3858" s="412">
        <v>34.837000000000003</v>
      </c>
      <c r="D3858" s="412">
        <v>0</v>
      </c>
    </row>
    <row r="3859" spans="1:4" x14ac:dyDescent="0.2">
      <c r="A3859" s="413" t="s">
        <v>10734</v>
      </c>
      <c r="B3859" s="413" t="s">
        <v>225</v>
      </c>
      <c r="C3859" s="412">
        <v>4.282</v>
      </c>
      <c r="D3859" s="412">
        <v>0</v>
      </c>
    </row>
    <row r="3860" spans="1:4" x14ac:dyDescent="0.2">
      <c r="A3860" s="413" t="s">
        <v>10735</v>
      </c>
      <c r="B3860" s="413" t="s">
        <v>225</v>
      </c>
      <c r="C3860" s="412">
        <v>21.582000000000001</v>
      </c>
      <c r="D3860" s="412">
        <v>0</v>
      </c>
    </row>
    <row r="3861" spans="1:4" x14ac:dyDescent="0.2">
      <c r="A3861" s="413" t="s">
        <v>10736</v>
      </c>
      <c r="B3861" s="413" t="s">
        <v>225</v>
      </c>
      <c r="C3861" s="412">
        <v>81.417000000000002</v>
      </c>
      <c r="D3861" s="412">
        <v>0</v>
      </c>
    </row>
    <row r="3862" spans="1:4" x14ac:dyDescent="0.2">
      <c r="A3862" s="413" t="s">
        <v>10737</v>
      </c>
      <c r="B3862" s="413" t="s">
        <v>225</v>
      </c>
      <c r="C3862" s="412">
        <v>22.82</v>
      </c>
      <c r="D3862" s="412">
        <v>0</v>
      </c>
    </row>
    <row r="3863" spans="1:4" x14ac:dyDescent="0.2">
      <c r="A3863" s="413" t="s">
        <v>10738</v>
      </c>
      <c r="B3863" s="413" t="s">
        <v>225</v>
      </c>
      <c r="C3863" s="412">
        <v>20.154</v>
      </c>
      <c r="D3863" s="412">
        <v>0</v>
      </c>
    </row>
    <row r="3864" spans="1:4" x14ac:dyDescent="0.2">
      <c r="A3864" s="413" t="s">
        <v>10739</v>
      </c>
      <c r="B3864" s="413" t="s">
        <v>225</v>
      </c>
      <c r="C3864" s="412">
        <v>15.634</v>
      </c>
      <c r="D3864" s="412">
        <v>0</v>
      </c>
    </row>
    <row r="3865" spans="1:4" x14ac:dyDescent="0.2">
      <c r="A3865" s="413" t="s">
        <v>10740</v>
      </c>
      <c r="B3865" s="413" t="s">
        <v>225</v>
      </c>
      <c r="C3865" s="412">
        <v>103.846</v>
      </c>
      <c r="D3865" s="412">
        <v>0</v>
      </c>
    </row>
    <row r="3866" spans="1:4" x14ac:dyDescent="0.2">
      <c r="A3866" s="413" t="s">
        <v>10741</v>
      </c>
      <c r="B3866" s="413" t="s">
        <v>225</v>
      </c>
      <c r="C3866" s="412">
        <v>45.451000000000001</v>
      </c>
      <c r="D3866" s="412">
        <v>0</v>
      </c>
    </row>
    <row r="3867" spans="1:4" x14ac:dyDescent="0.2">
      <c r="A3867" s="413" t="s">
        <v>10742</v>
      </c>
      <c r="B3867" s="413" t="s">
        <v>225</v>
      </c>
      <c r="C3867" s="412">
        <v>44.951000000000001</v>
      </c>
      <c r="D3867" s="412">
        <v>0</v>
      </c>
    </row>
    <row r="3868" spans="1:4" x14ac:dyDescent="0.2">
      <c r="A3868" s="413" t="s">
        <v>10743</v>
      </c>
      <c r="B3868" s="413" t="s">
        <v>225</v>
      </c>
      <c r="C3868" s="412">
        <v>180.328</v>
      </c>
      <c r="D3868" s="412">
        <v>0</v>
      </c>
    </row>
    <row r="3869" spans="1:4" x14ac:dyDescent="0.2">
      <c r="A3869" s="413" t="s">
        <v>10744</v>
      </c>
      <c r="B3869" s="413" t="s">
        <v>225</v>
      </c>
      <c r="C3869" s="412">
        <v>30.073</v>
      </c>
      <c r="D3869" s="412">
        <v>0</v>
      </c>
    </row>
    <row r="3870" spans="1:4" x14ac:dyDescent="0.2">
      <c r="A3870" s="413" t="s">
        <v>10745</v>
      </c>
      <c r="B3870" s="413" t="s">
        <v>225</v>
      </c>
      <c r="C3870" s="412">
        <v>36.368000000000002</v>
      </c>
      <c r="D3870" s="412">
        <v>0</v>
      </c>
    </row>
    <row r="3871" spans="1:4" x14ac:dyDescent="0.2">
      <c r="A3871" s="413" t="s">
        <v>10746</v>
      </c>
      <c r="B3871" s="413" t="s">
        <v>225</v>
      </c>
      <c r="C3871" s="412">
        <v>67.393000000000001</v>
      </c>
      <c r="D3871" s="412">
        <v>0</v>
      </c>
    </row>
    <row r="3872" spans="1:4" x14ac:dyDescent="0.2">
      <c r="A3872" s="413" t="s">
        <v>10747</v>
      </c>
      <c r="B3872" s="413" t="s">
        <v>225</v>
      </c>
      <c r="C3872" s="412">
        <v>170.495</v>
      </c>
      <c r="D3872" s="412">
        <v>0</v>
      </c>
    </row>
    <row r="3873" spans="1:4" x14ac:dyDescent="0.2">
      <c r="A3873" s="413" t="s">
        <v>10748</v>
      </c>
      <c r="B3873" s="413" t="s">
        <v>225</v>
      </c>
      <c r="C3873" s="412">
        <v>36.661000000000001</v>
      </c>
      <c r="D3873" s="412">
        <v>0</v>
      </c>
    </row>
    <row r="3874" spans="1:4" x14ac:dyDescent="0.2">
      <c r="A3874" s="413" t="s">
        <v>10749</v>
      </c>
      <c r="B3874" s="413" t="s">
        <v>225</v>
      </c>
      <c r="C3874" s="412">
        <v>31.207999999999998</v>
      </c>
      <c r="D3874" s="412">
        <v>0</v>
      </c>
    </row>
    <row r="3875" spans="1:4" x14ac:dyDescent="0.2">
      <c r="A3875" s="413" t="s">
        <v>10750</v>
      </c>
      <c r="B3875" s="413" t="s">
        <v>225</v>
      </c>
      <c r="C3875" s="412">
        <v>82.081999999999994</v>
      </c>
      <c r="D3875" s="412">
        <v>0</v>
      </c>
    </row>
    <row r="3876" spans="1:4" x14ac:dyDescent="0.2">
      <c r="A3876" s="413" t="s">
        <v>10751</v>
      </c>
      <c r="B3876" s="413" t="s">
        <v>225</v>
      </c>
      <c r="C3876" s="412">
        <v>61.762999999999998</v>
      </c>
      <c r="D3876" s="412">
        <v>0</v>
      </c>
    </row>
    <row r="3877" spans="1:4" x14ac:dyDescent="0.2">
      <c r="A3877" s="413" t="s">
        <v>10752</v>
      </c>
      <c r="B3877" s="413" t="s">
        <v>225</v>
      </c>
      <c r="C3877" s="412">
        <v>21.35</v>
      </c>
      <c r="D3877" s="412">
        <v>0</v>
      </c>
    </row>
    <row r="3878" spans="1:4" x14ac:dyDescent="0.2">
      <c r="A3878" s="413" t="s">
        <v>10753</v>
      </c>
      <c r="B3878" s="413" t="s">
        <v>225</v>
      </c>
      <c r="C3878" s="412">
        <v>20.861999999999998</v>
      </c>
      <c r="D3878" s="412">
        <v>0</v>
      </c>
    </row>
    <row r="3879" spans="1:4" x14ac:dyDescent="0.2">
      <c r="A3879" s="413" t="s">
        <v>10754</v>
      </c>
      <c r="B3879" s="413" t="s">
        <v>225</v>
      </c>
      <c r="C3879" s="412">
        <v>74.858999999999995</v>
      </c>
      <c r="D3879" s="412">
        <v>0</v>
      </c>
    </row>
    <row r="3880" spans="1:4" x14ac:dyDescent="0.2">
      <c r="A3880" s="413" t="s">
        <v>10755</v>
      </c>
      <c r="B3880" s="413" t="s">
        <v>225</v>
      </c>
      <c r="C3880" s="412">
        <v>103.85299999999999</v>
      </c>
      <c r="D3880" s="412">
        <v>0</v>
      </c>
    </row>
    <row r="3881" spans="1:4" x14ac:dyDescent="0.2">
      <c r="A3881" s="413" t="s">
        <v>10756</v>
      </c>
      <c r="B3881" s="413" t="s">
        <v>225</v>
      </c>
      <c r="C3881" s="412">
        <v>11.816000000000001</v>
      </c>
      <c r="D3881" s="412">
        <v>0</v>
      </c>
    </row>
    <row r="3882" spans="1:4" x14ac:dyDescent="0.2">
      <c r="A3882" s="413" t="s">
        <v>10757</v>
      </c>
      <c r="B3882" s="413" t="s">
        <v>225</v>
      </c>
      <c r="C3882" s="412">
        <v>139.721</v>
      </c>
      <c r="D3882" s="412">
        <v>0</v>
      </c>
    </row>
    <row r="3883" spans="1:4" x14ac:dyDescent="0.2">
      <c r="A3883" s="413" t="s">
        <v>10758</v>
      </c>
      <c r="B3883" s="413" t="s">
        <v>225</v>
      </c>
      <c r="C3883" s="412">
        <v>25.468</v>
      </c>
      <c r="D3883" s="412">
        <v>0</v>
      </c>
    </row>
    <row r="3884" spans="1:4" x14ac:dyDescent="0.2">
      <c r="A3884" s="413" t="s">
        <v>10759</v>
      </c>
      <c r="B3884" s="413" t="s">
        <v>225</v>
      </c>
      <c r="C3884" s="412">
        <v>41.351999999999997</v>
      </c>
      <c r="D3884" s="412">
        <v>0</v>
      </c>
    </row>
    <row r="3885" spans="1:4" x14ac:dyDescent="0.2">
      <c r="A3885" s="413" t="s">
        <v>10760</v>
      </c>
      <c r="B3885" s="413" t="s">
        <v>225</v>
      </c>
      <c r="C3885" s="412">
        <v>15.512</v>
      </c>
      <c r="D3885" s="412">
        <v>0</v>
      </c>
    </row>
    <row r="3886" spans="1:4" x14ac:dyDescent="0.2">
      <c r="A3886" s="413" t="s">
        <v>10761</v>
      </c>
      <c r="B3886" s="413" t="s">
        <v>225</v>
      </c>
      <c r="C3886" s="412">
        <v>23.155999999999999</v>
      </c>
      <c r="D3886" s="412">
        <v>0</v>
      </c>
    </row>
    <row r="3887" spans="1:4" x14ac:dyDescent="0.2">
      <c r="A3887" s="413" t="s">
        <v>10762</v>
      </c>
      <c r="B3887" s="413" t="s">
        <v>225</v>
      </c>
      <c r="C3887" s="412">
        <v>20.635999999999999</v>
      </c>
      <c r="D3887" s="412">
        <v>0</v>
      </c>
    </row>
    <row r="3888" spans="1:4" x14ac:dyDescent="0.2">
      <c r="A3888" s="413" t="s">
        <v>10763</v>
      </c>
      <c r="B3888" s="413" t="s">
        <v>225</v>
      </c>
      <c r="C3888" s="412">
        <v>9.76</v>
      </c>
      <c r="D3888" s="412">
        <v>0</v>
      </c>
    </row>
    <row r="3889" spans="1:4" x14ac:dyDescent="0.2">
      <c r="A3889" s="413" t="s">
        <v>10764</v>
      </c>
      <c r="B3889" s="413" t="s">
        <v>225</v>
      </c>
      <c r="C3889" s="412">
        <v>100.05800000000001</v>
      </c>
      <c r="D3889" s="412">
        <v>0</v>
      </c>
    </row>
    <row r="3890" spans="1:4" x14ac:dyDescent="0.2">
      <c r="A3890" s="413" t="s">
        <v>10765</v>
      </c>
      <c r="B3890" s="413" t="s">
        <v>225</v>
      </c>
      <c r="C3890" s="412">
        <v>24.405999999999999</v>
      </c>
      <c r="D3890" s="412">
        <v>0</v>
      </c>
    </row>
    <row r="3891" spans="1:4" x14ac:dyDescent="0.2">
      <c r="A3891" s="413" t="s">
        <v>10766</v>
      </c>
      <c r="B3891" s="413" t="s">
        <v>225</v>
      </c>
      <c r="C3891" s="412">
        <v>29.207000000000001</v>
      </c>
      <c r="D3891" s="412">
        <v>0</v>
      </c>
    </row>
    <row r="3892" spans="1:4" x14ac:dyDescent="0.2">
      <c r="A3892" s="413" t="s">
        <v>10767</v>
      </c>
      <c r="B3892" s="413" t="s">
        <v>225</v>
      </c>
      <c r="C3892" s="412">
        <v>38.021000000000001</v>
      </c>
      <c r="D3892" s="412">
        <v>0</v>
      </c>
    </row>
    <row r="3893" spans="1:4" x14ac:dyDescent="0.2">
      <c r="A3893" s="413" t="s">
        <v>10768</v>
      </c>
      <c r="B3893" s="413" t="s">
        <v>225</v>
      </c>
      <c r="C3893" s="412">
        <v>41.334000000000003</v>
      </c>
      <c r="D3893" s="412">
        <v>0</v>
      </c>
    </row>
    <row r="3894" spans="1:4" x14ac:dyDescent="0.2">
      <c r="A3894" s="413" t="s">
        <v>10769</v>
      </c>
      <c r="B3894" s="413" t="s">
        <v>225</v>
      </c>
      <c r="C3894" s="412">
        <v>44.792000000000002</v>
      </c>
      <c r="D3894" s="412">
        <v>0</v>
      </c>
    </row>
    <row r="3895" spans="1:4" x14ac:dyDescent="0.2">
      <c r="A3895" s="413" t="s">
        <v>10770</v>
      </c>
      <c r="B3895" s="413" t="s">
        <v>225</v>
      </c>
      <c r="C3895" s="412">
        <v>136.75</v>
      </c>
      <c r="D3895" s="412">
        <v>0</v>
      </c>
    </row>
    <row r="3896" spans="1:4" x14ac:dyDescent="0.2">
      <c r="A3896" s="413" t="s">
        <v>10771</v>
      </c>
      <c r="B3896" s="413" t="s">
        <v>225</v>
      </c>
      <c r="C3896" s="412">
        <v>53.795999999999999</v>
      </c>
      <c r="D3896" s="412">
        <v>0</v>
      </c>
    </row>
    <row r="3897" spans="1:4" x14ac:dyDescent="0.2">
      <c r="A3897" s="413" t="s">
        <v>10772</v>
      </c>
      <c r="B3897" s="413" t="s">
        <v>225</v>
      </c>
      <c r="C3897" s="412">
        <v>50.63</v>
      </c>
      <c r="D3897" s="412">
        <v>0</v>
      </c>
    </row>
    <row r="3898" spans="1:4" x14ac:dyDescent="0.2">
      <c r="A3898" s="413" t="s">
        <v>10773</v>
      </c>
      <c r="B3898" s="413" t="s">
        <v>225</v>
      </c>
      <c r="C3898" s="412">
        <v>31.94</v>
      </c>
      <c r="D3898" s="412">
        <v>0</v>
      </c>
    </row>
    <row r="3899" spans="1:4" x14ac:dyDescent="0.2">
      <c r="A3899" s="413" t="s">
        <v>10774</v>
      </c>
      <c r="B3899" s="413" t="s">
        <v>225</v>
      </c>
      <c r="C3899" s="412">
        <v>43.877000000000002</v>
      </c>
      <c r="D3899" s="412">
        <v>0</v>
      </c>
    </row>
    <row r="3900" spans="1:4" x14ac:dyDescent="0.2">
      <c r="A3900" s="413" t="s">
        <v>10775</v>
      </c>
      <c r="B3900" s="413" t="s">
        <v>225</v>
      </c>
      <c r="C3900" s="412">
        <v>11.041</v>
      </c>
      <c r="D3900" s="412">
        <v>0</v>
      </c>
    </row>
    <row r="3901" spans="1:4" x14ac:dyDescent="0.2">
      <c r="A3901" s="413" t="s">
        <v>10776</v>
      </c>
      <c r="B3901" s="413" t="s">
        <v>225</v>
      </c>
      <c r="C3901" s="412">
        <v>45.408000000000001</v>
      </c>
      <c r="D3901" s="412">
        <v>0</v>
      </c>
    </row>
    <row r="3902" spans="1:4" x14ac:dyDescent="0.2">
      <c r="A3902" s="413" t="s">
        <v>10777</v>
      </c>
      <c r="B3902" s="413" t="s">
        <v>225</v>
      </c>
      <c r="C3902" s="412">
        <v>3.3370000000000002</v>
      </c>
      <c r="D3902" s="412">
        <v>0</v>
      </c>
    </row>
    <row r="3903" spans="1:4" x14ac:dyDescent="0.2">
      <c r="A3903" s="413" t="s">
        <v>10778</v>
      </c>
      <c r="B3903" s="413" t="s">
        <v>225</v>
      </c>
      <c r="C3903" s="412">
        <v>12.321999999999999</v>
      </c>
      <c r="D3903" s="412">
        <v>0</v>
      </c>
    </row>
    <row r="3904" spans="1:4" x14ac:dyDescent="0.2">
      <c r="A3904" s="413" t="s">
        <v>10779</v>
      </c>
      <c r="B3904" s="413" t="s">
        <v>225</v>
      </c>
      <c r="C3904" s="412">
        <v>40.253999999999998</v>
      </c>
      <c r="D3904" s="412">
        <v>0</v>
      </c>
    </row>
    <row r="3905" spans="1:4" x14ac:dyDescent="0.2">
      <c r="A3905" s="413" t="s">
        <v>10780</v>
      </c>
      <c r="B3905" s="413" t="s">
        <v>225</v>
      </c>
      <c r="C3905" s="412">
        <v>56.607999999999997</v>
      </c>
      <c r="D3905" s="412">
        <v>0</v>
      </c>
    </row>
    <row r="3906" spans="1:4" x14ac:dyDescent="0.2">
      <c r="A3906" s="413" t="s">
        <v>10781</v>
      </c>
      <c r="B3906" s="413" t="s">
        <v>225</v>
      </c>
      <c r="C3906" s="412">
        <v>96.447000000000003</v>
      </c>
      <c r="D3906" s="412">
        <v>0</v>
      </c>
    </row>
    <row r="3907" spans="1:4" x14ac:dyDescent="0.2">
      <c r="A3907" s="413" t="s">
        <v>10782</v>
      </c>
      <c r="B3907" s="413" t="s">
        <v>225</v>
      </c>
      <c r="C3907" s="412">
        <v>14.597</v>
      </c>
      <c r="D3907" s="412">
        <v>0</v>
      </c>
    </row>
    <row r="3908" spans="1:4" x14ac:dyDescent="0.2">
      <c r="A3908" s="413" t="s">
        <v>10783</v>
      </c>
      <c r="B3908" s="413" t="s">
        <v>225</v>
      </c>
      <c r="C3908" s="412">
        <v>136.70099999999999</v>
      </c>
      <c r="D3908" s="412">
        <v>0</v>
      </c>
    </row>
    <row r="3909" spans="1:4" x14ac:dyDescent="0.2">
      <c r="A3909" s="413" t="s">
        <v>10784</v>
      </c>
      <c r="B3909" s="413" t="s">
        <v>225</v>
      </c>
      <c r="C3909" s="412">
        <v>48.488999999999997</v>
      </c>
      <c r="D3909" s="412">
        <v>0</v>
      </c>
    </row>
    <row r="3910" spans="1:4" x14ac:dyDescent="0.2">
      <c r="A3910" s="413" t="s">
        <v>10785</v>
      </c>
      <c r="B3910" s="413" t="s">
        <v>225</v>
      </c>
      <c r="C3910" s="412">
        <v>6.7000000000000004E-2</v>
      </c>
      <c r="D3910" s="412">
        <v>0</v>
      </c>
    </row>
    <row r="3911" spans="1:4" x14ac:dyDescent="0.2">
      <c r="A3911" s="413" t="s">
        <v>10786</v>
      </c>
      <c r="B3911" s="413" t="s">
        <v>225</v>
      </c>
      <c r="C3911" s="412">
        <v>27.016999999999999</v>
      </c>
      <c r="D3911" s="412">
        <v>0</v>
      </c>
    </row>
    <row r="3912" spans="1:4" x14ac:dyDescent="0.2">
      <c r="A3912" s="413" t="s">
        <v>10787</v>
      </c>
      <c r="B3912" s="413" t="s">
        <v>225</v>
      </c>
      <c r="C3912" s="412">
        <v>13.617000000000001</v>
      </c>
      <c r="D3912" s="412">
        <v>0</v>
      </c>
    </row>
    <row r="3913" spans="1:4" x14ac:dyDescent="0.2">
      <c r="A3913" s="413" t="s">
        <v>10788</v>
      </c>
      <c r="B3913" s="413" t="s">
        <v>225</v>
      </c>
      <c r="C3913" s="412">
        <v>52.478000000000002</v>
      </c>
      <c r="D3913" s="412">
        <v>0</v>
      </c>
    </row>
    <row r="3914" spans="1:4" x14ac:dyDescent="0.2">
      <c r="A3914" s="413" t="s">
        <v>10789</v>
      </c>
      <c r="B3914" s="413" t="s">
        <v>225</v>
      </c>
      <c r="C3914" s="412">
        <v>80.727000000000004</v>
      </c>
      <c r="D3914" s="412">
        <v>0</v>
      </c>
    </row>
    <row r="3915" spans="1:4" x14ac:dyDescent="0.2">
      <c r="A3915" s="413" t="s">
        <v>10790</v>
      </c>
      <c r="B3915" s="413" t="s">
        <v>225</v>
      </c>
      <c r="C3915" s="412">
        <v>7.8630000000000004</v>
      </c>
      <c r="D3915" s="412">
        <v>0</v>
      </c>
    </row>
    <row r="3916" spans="1:4" x14ac:dyDescent="0.2">
      <c r="A3916" s="413" t="s">
        <v>10791</v>
      </c>
      <c r="B3916" s="413" t="s">
        <v>225</v>
      </c>
      <c r="C3916" s="412">
        <v>11.852</v>
      </c>
      <c r="D3916" s="412">
        <v>0</v>
      </c>
    </row>
    <row r="3917" spans="1:4" x14ac:dyDescent="0.2">
      <c r="A3917" s="413" t="s">
        <v>10792</v>
      </c>
      <c r="B3917" s="413" t="s">
        <v>225</v>
      </c>
      <c r="C3917" s="412">
        <v>19.355</v>
      </c>
      <c r="D3917" s="412">
        <v>0</v>
      </c>
    </row>
    <row r="3918" spans="1:4" x14ac:dyDescent="0.2">
      <c r="A3918" s="413" t="s">
        <v>10793</v>
      </c>
      <c r="B3918" s="413" t="s">
        <v>225</v>
      </c>
      <c r="C3918" s="412">
        <v>62.750999999999998</v>
      </c>
      <c r="D3918" s="412">
        <v>0</v>
      </c>
    </row>
    <row r="3919" spans="1:4" x14ac:dyDescent="0.2">
      <c r="A3919" s="413" t="s">
        <v>10794</v>
      </c>
      <c r="B3919" s="413" t="s">
        <v>225</v>
      </c>
      <c r="C3919" s="412">
        <v>31.452000000000002</v>
      </c>
      <c r="D3919" s="412">
        <v>0</v>
      </c>
    </row>
    <row r="3920" spans="1:4" x14ac:dyDescent="0.2">
      <c r="A3920" s="413" t="s">
        <v>10795</v>
      </c>
      <c r="B3920" s="413" t="s">
        <v>225</v>
      </c>
      <c r="C3920" s="412">
        <v>25.492000000000001</v>
      </c>
      <c r="D3920" s="412">
        <v>0</v>
      </c>
    </row>
    <row r="3921" spans="1:4" x14ac:dyDescent="0.2">
      <c r="A3921" s="413" t="s">
        <v>10796</v>
      </c>
      <c r="B3921" s="413" t="s">
        <v>225</v>
      </c>
      <c r="C3921" s="412">
        <v>24.675000000000001</v>
      </c>
      <c r="D3921" s="412">
        <v>0</v>
      </c>
    </row>
    <row r="3922" spans="1:4" x14ac:dyDescent="0.2">
      <c r="A3922" s="413" t="s">
        <v>10797</v>
      </c>
      <c r="B3922" s="413" t="s">
        <v>225</v>
      </c>
      <c r="C3922" s="412">
        <v>103.98099999999999</v>
      </c>
      <c r="D3922" s="412">
        <v>0</v>
      </c>
    </row>
    <row r="3923" spans="1:4" x14ac:dyDescent="0.2">
      <c r="A3923" s="413" t="s">
        <v>10798</v>
      </c>
      <c r="B3923" s="413" t="s">
        <v>225</v>
      </c>
      <c r="C3923" s="412">
        <v>55.448999999999998</v>
      </c>
      <c r="D3923" s="412">
        <v>0</v>
      </c>
    </row>
    <row r="3924" spans="1:4" x14ac:dyDescent="0.2">
      <c r="A3924" s="413" t="s">
        <v>10799</v>
      </c>
      <c r="B3924" s="413" t="s">
        <v>225</v>
      </c>
      <c r="C3924" s="412">
        <v>29.542000000000002</v>
      </c>
      <c r="D3924" s="412">
        <v>0</v>
      </c>
    </row>
    <row r="3925" spans="1:4" x14ac:dyDescent="0.2">
      <c r="A3925" s="413" t="s">
        <v>10800</v>
      </c>
      <c r="B3925" s="413" t="s">
        <v>225</v>
      </c>
      <c r="C3925" s="412">
        <v>29.073</v>
      </c>
      <c r="D3925" s="412">
        <v>0</v>
      </c>
    </row>
    <row r="3926" spans="1:4" x14ac:dyDescent="0.2">
      <c r="A3926" s="413" t="s">
        <v>10801</v>
      </c>
      <c r="B3926" s="413" t="s">
        <v>225</v>
      </c>
      <c r="C3926" s="412">
        <v>120.17</v>
      </c>
      <c r="D3926" s="412">
        <v>0</v>
      </c>
    </row>
    <row r="3927" spans="1:4" x14ac:dyDescent="0.2">
      <c r="A3927" s="413" t="s">
        <v>10802</v>
      </c>
      <c r="B3927" s="413" t="s">
        <v>225</v>
      </c>
      <c r="C3927" s="412">
        <v>15.042999999999999</v>
      </c>
      <c r="D3927" s="412">
        <v>0</v>
      </c>
    </row>
    <row r="3928" spans="1:4" x14ac:dyDescent="0.2">
      <c r="A3928" s="413" t="s">
        <v>10803</v>
      </c>
      <c r="B3928" s="413" t="s">
        <v>223</v>
      </c>
      <c r="C3928" s="412">
        <v>124.11</v>
      </c>
      <c r="D3928" s="412">
        <v>0</v>
      </c>
    </row>
    <row r="3929" spans="1:4" x14ac:dyDescent="0.2">
      <c r="A3929" s="413" t="s">
        <v>10804</v>
      </c>
      <c r="B3929" s="413" t="s">
        <v>223</v>
      </c>
      <c r="C3929" s="412">
        <v>4.08</v>
      </c>
      <c r="D3929" s="412">
        <v>0</v>
      </c>
    </row>
    <row r="3930" spans="1:4" x14ac:dyDescent="0.2">
      <c r="A3930" s="413" t="s">
        <v>10805</v>
      </c>
      <c r="B3930" s="413" t="s">
        <v>223</v>
      </c>
      <c r="C3930" s="412">
        <v>27.548999999999999</v>
      </c>
      <c r="D3930" s="412">
        <v>0</v>
      </c>
    </row>
    <row r="3931" spans="1:4" x14ac:dyDescent="0.2">
      <c r="A3931" s="413" t="s">
        <v>10806</v>
      </c>
      <c r="B3931" s="413" t="s">
        <v>225</v>
      </c>
      <c r="C3931" s="412">
        <v>35.892000000000003</v>
      </c>
      <c r="D3931" s="412">
        <v>0</v>
      </c>
    </row>
    <row r="3932" spans="1:4" x14ac:dyDescent="0.2">
      <c r="A3932" s="413" t="s">
        <v>10807</v>
      </c>
      <c r="B3932" s="413" t="s">
        <v>225</v>
      </c>
      <c r="C3932" s="412">
        <v>42.212000000000003</v>
      </c>
      <c r="D3932" s="412">
        <v>0</v>
      </c>
    </row>
    <row r="3933" spans="1:4" x14ac:dyDescent="0.2">
      <c r="A3933" s="413" t="s">
        <v>10808</v>
      </c>
      <c r="B3933" s="413" t="s">
        <v>225</v>
      </c>
      <c r="C3933" s="412">
        <v>41.968000000000004</v>
      </c>
      <c r="D3933" s="412">
        <v>0</v>
      </c>
    </row>
    <row r="3934" spans="1:4" x14ac:dyDescent="0.2">
      <c r="A3934" s="413" t="s">
        <v>10809</v>
      </c>
      <c r="B3934" s="413" t="s">
        <v>225</v>
      </c>
      <c r="C3934" s="412">
        <v>20.667000000000002</v>
      </c>
      <c r="D3934" s="412">
        <v>0</v>
      </c>
    </row>
    <row r="3935" spans="1:4" x14ac:dyDescent="0.2">
      <c r="A3935" s="413" t="s">
        <v>10810</v>
      </c>
      <c r="B3935" s="413" t="s">
        <v>225</v>
      </c>
      <c r="C3935" s="412">
        <v>0</v>
      </c>
      <c r="D3935" s="412">
        <v>0</v>
      </c>
    </row>
    <row r="3936" spans="1:4" x14ac:dyDescent="0.2">
      <c r="A3936" s="413" t="s">
        <v>10811</v>
      </c>
      <c r="B3936" s="413" t="s">
        <v>225</v>
      </c>
      <c r="C3936" s="412">
        <v>36.801000000000002</v>
      </c>
      <c r="D3936" s="412">
        <v>0</v>
      </c>
    </row>
    <row r="3937" spans="1:4" x14ac:dyDescent="0.2">
      <c r="A3937" s="413" t="s">
        <v>10812</v>
      </c>
      <c r="B3937" s="413" t="s">
        <v>225</v>
      </c>
      <c r="C3937" s="412">
        <v>483.45499999999998</v>
      </c>
      <c r="D3937" s="412">
        <v>0</v>
      </c>
    </row>
    <row r="3938" spans="1:4" x14ac:dyDescent="0.2">
      <c r="A3938" s="413" t="s">
        <v>10813</v>
      </c>
      <c r="B3938" s="413" t="s">
        <v>1176</v>
      </c>
      <c r="C3938" s="412">
        <v>0</v>
      </c>
      <c r="D3938" s="412">
        <v>0</v>
      </c>
    </row>
    <row r="3939" spans="1:4" x14ac:dyDescent="0.2">
      <c r="A3939" s="413" t="s">
        <v>10814</v>
      </c>
      <c r="B3939" s="413" t="s">
        <v>225</v>
      </c>
      <c r="C3939" s="412">
        <v>18.574999999999999</v>
      </c>
      <c r="D3939" s="412">
        <v>0</v>
      </c>
    </row>
    <row r="3940" spans="1:4" x14ac:dyDescent="0.2">
      <c r="A3940" s="413" t="s">
        <v>10815</v>
      </c>
      <c r="B3940" s="413" t="s">
        <v>225</v>
      </c>
      <c r="C3940" s="412">
        <v>29.181999999999999</v>
      </c>
      <c r="D3940" s="412">
        <v>0</v>
      </c>
    </row>
    <row r="3941" spans="1:4" x14ac:dyDescent="0.2">
      <c r="A3941" s="413" t="s">
        <v>10816</v>
      </c>
      <c r="B3941" s="413" t="s">
        <v>1176</v>
      </c>
      <c r="C3941" s="412">
        <v>0</v>
      </c>
      <c r="D3941" s="412">
        <v>0</v>
      </c>
    </row>
    <row r="3942" spans="1:4" x14ac:dyDescent="0.2">
      <c r="A3942" s="413" t="s">
        <v>10817</v>
      </c>
      <c r="B3942" s="413" t="s">
        <v>225</v>
      </c>
      <c r="C3942" s="412">
        <v>15.622</v>
      </c>
      <c r="D3942" s="412">
        <v>0</v>
      </c>
    </row>
    <row r="3943" spans="1:4" x14ac:dyDescent="0.2">
      <c r="A3943" s="413" t="s">
        <v>10818</v>
      </c>
      <c r="B3943" s="413" t="s">
        <v>1176</v>
      </c>
      <c r="C3943" s="412">
        <v>0</v>
      </c>
      <c r="D3943" s="412">
        <v>0</v>
      </c>
    </row>
    <row r="3944" spans="1:4" x14ac:dyDescent="0.2">
      <c r="A3944" s="413" t="s">
        <v>10819</v>
      </c>
      <c r="B3944" s="413" t="s">
        <v>225</v>
      </c>
      <c r="C3944" s="412">
        <v>29.957000000000001</v>
      </c>
      <c r="D3944" s="412">
        <v>0</v>
      </c>
    </row>
    <row r="3945" spans="1:4" x14ac:dyDescent="0.2">
      <c r="A3945" s="413" t="s">
        <v>10820</v>
      </c>
      <c r="B3945" s="413" t="s">
        <v>225</v>
      </c>
      <c r="C3945" s="412">
        <v>72.56</v>
      </c>
      <c r="D3945" s="412">
        <v>0</v>
      </c>
    </row>
    <row r="3946" spans="1:4" x14ac:dyDescent="0.2">
      <c r="A3946" s="413" t="s">
        <v>10821</v>
      </c>
      <c r="B3946" s="413" t="s">
        <v>225</v>
      </c>
      <c r="C3946" s="412">
        <v>25.413</v>
      </c>
      <c r="D3946" s="412">
        <v>0</v>
      </c>
    </row>
    <row r="3947" spans="1:4" x14ac:dyDescent="0.2">
      <c r="A3947" s="413" t="s">
        <v>10822</v>
      </c>
      <c r="B3947" s="413" t="s">
        <v>1174</v>
      </c>
      <c r="C3947" s="412">
        <v>0</v>
      </c>
      <c r="D3947" s="412">
        <v>0</v>
      </c>
    </row>
    <row r="3948" spans="1:4" x14ac:dyDescent="0.2">
      <c r="A3948" s="413" t="s">
        <v>10823</v>
      </c>
      <c r="B3948" s="413" t="s">
        <v>225</v>
      </c>
      <c r="C3948" s="412">
        <v>20.087</v>
      </c>
      <c r="D3948" s="412">
        <v>0</v>
      </c>
    </row>
    <row r="3949" spans="1:4" x14ac:dyDescent="0.2">
      <c r="A3949" s="413" t="s">
        <v>10824</v>
      </c>
      <c r="B3949" s="413" t="s">
        <v>225</v>
      </c>
      <c r="C3949" s="412">
        <v>21.007999999999999</v>
      </c>
      <c r="D3949" s="412">
        <v>0</v>
      </c>
    </row>
    <row r="3950" spans="1:4" x14ac:dyDescent="0.2">
      <c r="A3950" s="413" t="s">
        <v>10825</v>
      </c>
      <c r="B3950" s="413" t="s">
        <v>225</v>
      </c>
      <c r="C3950" s="412">
        <v>81.905000000000001</v>
      </c>
      <c r="D3950" s="412">
        <v>0</v>
      </c>
    </row>
    <row r="3951" spans="1:4" x14ac:dyDescent="0.2">
      <c r="A3951" s="413" t="s">
        <v>10826</v>
      </c>
      <c r="B3951" s="413" t="s">
        <v>225</v>
      </c>
      <c r="C3951" s="412">
        <v>33.237000000000002</v>
      </c>
      <c r="D3951" s="412">
        <v>0</v>
      </c>
    </row>
    <row r="3952" spans="1:4" x14ac:dyDescent="0.2">
      <c r="A3952" s="413" t="s">
        <v>10827</v>
      </c>
      <c r="B3952" s="413" t="s">
        <v>223</v>
      </c>
      <c r="C3952" s="412">
        <v>1101.356</v>
      </c>
      <c r="D3952" s="412">
        <v>0</v>
      </c>
    </row>
    <row r="3953" spans="1:4" x14ac:dyDescent="0.2">
      <c r="A3953" s="413" t="s">
        <v>10828</v>
      </c>
      <c r="B3953" s="413" t="s">
        <v>225</v>
      </c>
      <c r="C3953" s="412">
        <v>431.49</v>
      </c>
      <c r="D3953" s="412">
        <v>0</v>
      </c>
    </row>
    <row r="3954" spans="1:4" x14ac:dyDescent="0.2">
      <c r="A3954" s="413" t="s">
        <v>10829</v>
      </c>
      <c r="B3954" s="413" t="s">
        <v>225</v>
      </c>
      <c r="C3954" s="412">
        <v>37.747</v>
      </c>
      <c r="D3954" s="412">
        <v>0</v>
      </c>
    </row>
    <row r="3955" spans="1:4" x14ac:dyDescent="0.2">
      <c r="A3955" s="413" t="s">
        <v>10830</v>
      </c>
      <c r="B3955" s="413" t="s">
        <v>225</v>
      </c>
      <c r="C3955" s="412">
        <v>21.942</v>
      </c>
      <c r="D3955" s="412">
        <v>0</v>
      </c>
    </row>
    <row r="3956" spans="1:4" x14ac:dyDescent="0.2">
      <c r="A3956" s="413" t="s">
        <v>10831</v>
      </c>
      <c r="B3956" s="413" t="s">
        <v>225</v>
      </c>
      <c r="C3956" s="412">
        <v>85.864000000000004</v>
      </c>
      <c r="D3956" s="412">
        <v>0</v>
      </c>
    </row>
    <row r="3957" spans="1:4" x14ac:dyDescent="0.2">
      <c r="A3957" s="413" t="s">
        <v>10832</v>
      </c>
      <c r="B3957" s="413" t="s">
        <v>225</v>
      </c>
      <c r="C3957" s="412">
        <v>34.209000000000003</v>
      </c>
      <c r="D3957" s="412">
        <v>0</v>
      </c>
    </row>
    <row r="3958" spans="1:4" x14ac:dyDescent="0.2">
      <c r="A3958" s="413" t="s">
        <v>10833</v>
      </c>
      <c r="B3958" s="413" t="s">
        <v>225</v>
      </c>
      <c r="C3958" s="412">
        <v>62.994999999999997</v>
      </c>
      <c r="D3958" s="412">
        <v>0</v>
      </c>
    </row>
    <row r="3959" spans="1:4" x14ac:dyDescent="0.2">
      <c r="A3959" s="413" t="s">
        <v>10834</v>
      </c>
      <c r="B3959" s="413" t="s">
        <v>223</v>
      </c>
      <c r="C3959" s="412">
        <v>157.71</v>
      </c>
      <c r="D3959" s="412">
        <v>0</v>
      </c>
    </row>
    <row r="3960" spans="1:4" x14ac:dyDescent="0.2">
      <c r="A3960" s="413" t="s">
        <v>10835</v>
      </c>
      <c r="B3960" s="413" t="s">
        <v>225</v>
      </c>
      <c r="C3960" s="412">
        <v>106.67100000000001</v>
      </c>
      <c r="D3960" s="412">
        <v>0</v>
      </c>
    </row>
    <row r="3961" spans="1:4" x14ac:dyDescent="0.2">
      <c r="A3961" s="413" t="s">
        <v>10836</v>
      </c>
      <c r="B3961" s="413" t="s">
        <v>225</v>
      </c>
      <c r="C3961" s="412">
        <v>13.707000000000001</v>
      </c>
      <c r="D3961" s="412">
        <v>0</v>
      </c>
    </row>
    <row r="3962" spans="1:4" x14ac:dyDescent="0.2">
      <c r="A3962" s="413" t="s">
        <v>10837</v>
      </c>
      <c r="B3962" s="413" t="s">
        <v>225</v>
      </c>
      <c r="C3962" s="412">
        <v>264.13</v>
      </c>
      <c r="D3962" s="412">
        <v>0</v>
      </c>
    </row>
    <row r="3963" spans="1:4" x14ac:dyDescent="0.2">
      <c r="A3963" s="413" t="s">
        <v>10838</v>
      </c>
      <c r="B3963" s="413" t="s">
        <v>225</v>
      </c>
      <c r="C3963" s="412">
        <v>16.757000000000001</v>
      </c>
      <c r="D3963" s="412">
        <v>0</v>
      </c>
    </row>
    <row r="3964" spans="1:4" x14ac:dyDescent="0.2">
      <c r="A3964" s="413" t="s">
        <v>10839</v>
      </c>
      <c r="B3964" s="413" t="s">
        <v>225</v>
      </c>
      <c r="C3964" s="412">
        <v>148.18700000000001</v>
      </c>
      <c r="D3964" s="412">
        <v>0</v>
      </c>
    </row>
    <row r="3965" spans="1:4" x14ac:dyDescent="0.2">
      <c r="A3965" s="413" t="s">
        <v>10840</v>
      </c>
      <c r="B3965" s="413" t="s">
        <v>225</v>
      </c>
      <c r="C3965" s="412">
        <v>50.6</v>
      </c>
      <c r="D3965" s="412">
        <v>0</v>
      </c>
    </row>
    <row r="3966" spans="1:4" x14ac:dyDescent="0.2">
      <c r="A3966" s="413" t="s">
        <v>10841</v>
      </c>
      <c r="B3966" s="413" t="s">
        <v>225</v>
      </c>
      <c r="C3966" s="412">
        <v>20.96</v>
      </c>
      <c r="D3966" s="412">
        <v>0</v>
      </c>
    </row>
    <row r="3967" spans="1:4" x14ac:dyDescent="0.2">
      <c r="A3967" s="413" t="s">
        <v>10842</v>
      </c>
      <c r="B3967" s="413" t="s">
        <v>225</v>
      </c>
      <c r="C3967" s="412">
        <v>13.907999999999999</v>
      </c>
      <c r="D3967" s="412">
        <v>0</v>
      </c>
    </row>
    <row r="3968" spans="1:4" x14ac:dyDescent="0.2">
      <c r="A3968" s="413" t="s">
        <v>10843</v>
      </c>
      <c r="B3968" s="413" t="s">
        <v>1174</v>
      </c>
      <c r="C3968" s="412">
        <v>3092.2649999999999</v>
      </c>
      <c r="D3968" s="412">
        <v>0</v>
      </c>
    </row>
    <row r="3969" spans="1:4" x14ac:dyDescent="0.2">
      <c r="A3969" s="413" t="s">
        <v>10844</v>
      </c>
      <c r="B3969" s="413" t="s">
        <v>225</v>
      </c>
      <c r="C3969" s="412">
        <v>76.341999999999999</v>
      </c>
      <c r="D3969" s="412">
        <v>0</v>
      </c>
    </row>
    <row r="3970" spans="1:4" x14ac:dyDescent="0.2">
      <c r="A3970" s="413" t="s">
        <v>10845</v>
      </c>
      <c r="B3970" s="413" t="s">
        <v>225</v>
      </c>
      <c r="C3970" s="412">
        <v>115.601</v>
      </c>
      <c r="D3970" s="412">
        <v>0</v>
      </c>
    </row>
    <row r="3971" spans="1:4" x14ac:dyDescent="0.2">
      <c r="A3971" s="413" t="s">
        <v>10846</v>
      </c>
      <c r="B3971" s="413" t="s">
        <v>225</v>
      </c>
      <c r="C3971" s="412">
        <v>141.77600000000001</v>
      </c>
      <c r="D3971" s="412">
        <v>0</v>
      </c>
    </row>
    <row r="3972" spans="1:4" x14ac:dyDescent="0.2">
      <c r="A3972" s="413" t="s">
        <v>10847</v>
      </c>
      <c r="B3972" s="413" t="s">
        <v>225</v>
      </c>
      <c r="C3972" s="412">
        <v>346.78500000000003</v>
      </c>
      <c r="D3972" s="412">
        <v>0</v>
      </c>
    </row>
    <row r="3973" spans="1:4" x14ac:dyDescent="0.2">
      <c r="A3973" s="413" t="s">
        <v>10848</v>
      </c>
      <c r="B3973" s="413" t="s">
        <v>225</v>
      </c>
      <c r="C3973" s="412">
        <v>169.708</v>
      </c>
      <c r="D3973" s="412">
        <v>0</v>
      </c>
    </row>
    <row r="3974" spans="1:4" x14ac:dyDescent="0.2">
      <c r="A3974" s="413" t="s">
        <v>10849</v>
      </c>
      <c r="B3974" s="413" t="s">
        <v>225</v>
      </c>
      <c r="C3974" s="412">
        <v>66.507999999999996</v>
      </c>
      <c r="D3974" s="412">
        <v>0</v>
      </c>
    </row>
    <row r="3975" spans="1:4" x14ac:dyDescent="0.2">
      <c r="A3975" s="413" t="s">
        <v>10850</v>
      </c>
      <c r="B3975" s="413" t="s">
        <v>225</v>
      </c>
      <c r="C3975" s="412">
        <v>96.135999999999996</v>
      </c>
      <c r="D3975" s="412">
        <v>0</v>
      </c>
    </row>
    <row r="3976" spans="1:4" x14ac:dyDescent="0.2">
      <c r="A3976" s="413" t="s">
        <v>10851</v>
      </c>
      <c r="B3976" s="413" t="s">
        <v>225</v>
      </c>
      <c r="C3976" s="412">
        <v>60.646000000000001</v>
      </c>
      <c r="D3976" s="412">
        <v>0</v>
      </c>
    </row>
    <row r="3977" spans="1:4" x14ac:dyDescent="0.2">
      <c r="A3977" s="413" t="s">
        <v>10852</v>
      </c>
      <c r="B3977" s="413" t="s">
        <v>225</v>
      </c>
      <c r="C3977" s="412">
        <v>41.930999999999997</v>
      </c>
      <c r="D3977" s="412">
        <v>0</v>
      </c>
    </row>
    <row r="3978" spans="1:4" x14ac:dyDescent="0.2">
      <c r="A3978" s="413" t="s">
        <v>10853</v>
      </c>
      <c r="B3978" s="413" t="s">
        <v>225</v>
      </c>
      <c r="C3978" s="412">
        <v>36.24</v>
      </c>
      <c r="D3978" s="412">
        <v>0</v>
      </c>
    </row>
    <row r="3979" spans="1:4" x14ac:dyDescent="0.2">
      <c r="A3979" s="413" t="s">
        <v>10854</v>
      </c>
      <c r="B3979" s="413" t="s">
        <v>225</v>
      </c>
      <c r="C3979" s="412">
        <v>68.203999999999994</v>
      </c>
      <c r="D3979" s="412">
        <v>0</v>
      </c>
    </row>
    <row r="3980" spans="1:4" x14ac:dyDescent="0.2">
      <c r="A3980" s="413" t="s">
        <v>10855</v>
      </c>
      <c r="B3980" s="413" t="s">
        <v>225</v>
      </c>
      <c r="C3980" s="412">
        <v>76.872</v>
      </c>
      <c r="D3980" s="412">
        <v>0</v>
      </c>
    </row>
    <row r="3981" spans="1:4" x14ac:dyDescent="0.2">
      <c r="A3981" s="413" t="s">
        <v>10856</v>
      </c>
      <c r="B3981" s="413" t="s">
        <v>225</v>
      </c>
      <c r="C3981" s="412">
        <v>58.048000000000002</v>
      </c>
      <c r="D3981" s="412">
        <v>0</v>
      </c>
    </row>
    <row r="3982" spans="1:4" x14ac:dyDescent="0.2">
      <c r="A3982" s="413" t="s">
        <v>10857</v>
      </c>
      <c r="B3982" s="413" t="s">
        <v>225</v>
      </c>
      <c r="C3982" s="412">
        <v>21.387</v>
      </c>
      <c r="D3982" s="412">
        <v>0</v>
      </c>
    </row>
    <row r="3983" spans="1:4" x14ac:dyDescent="0.2">
      <c r="A3983" s="413" t="s">
        <v>10858</v>
      </c>
      <c r="B3983" s="413" t="s">
        <v>225</v>
      </c>
      <c r="C3983" s="412">
        <v>290.11599999999999</v>
      </c>
      <c r="D3983" s="412">
        <v>0</v>
      </c>
    </row>
    <row r="3984" spans="1:4" x14ac:dyDescent="0.2">
      <c r="A3984" s="413" t="s">
        <v>10859</v>
      </c>
      <c r="B3984" s="413" t="s">
        <v>225</v>
      </c>
      <c r="C3984" s="412">
        <v>94.715000000000003</v>
      </c>
      <c r="D3984" s="412">
        <v>0</v>
      </c>
    </row>
    <row r="3985" spans="1:4" x14ac:dyDescent="0.2">
      <c r="A3985" s="413" t="s">
        <v>10860</v>
      </c>
      <c r="B3985" s="413" t="s">
        <v>223</v>
      </c>
      <c r="C3985" s="412">
        <v>208.035</v>
      </c>
      <c r="D3985" s="412">
        <v>0</v>
      </c>
    </row>
    <row r="3986" spans="1:4" x14ac:dyDescent="0.2">
      <c r="A3986" s="413" t="s">
        <v>10861</v>
      </c>
      <c r="B3986" s="413" t="s">
        <v>225</v>
      </c>
      <c r="C3986" s="412">
        <v>2144.9920000000002</v>
      </c>
      <c r="D3986" s="412">
        <v>0</v>
      </c>
    </row>
    <row r="3987" spans="1:4" x14ac:dyDescent="0.2">
      <c r="A3987" s="413" t="s">
        <v>10862</v>
      </c>
      <c r="B3987" s="413" t="s">
        <v>225</v>
      </c>
      <c r="C3987" s="412">
        <v>20.405000000000001</v>
      </c>
      <c r="D3987" s="412">
        <v>0</v>
      </c>
    </row>
    <row r="3988" spans="1:4" x14ac:dyDescent="0.2">
      <c r="A3988" s="413" t="s">
        <v>10863</v>
      </c>
      <c r="B3988" s="413" t="s">
        <v>225</v>
      </c>
      <c r="C3988" s="412">
        <v>66.447000000000003</v>
      </c>
      <c r="D3988" s="412">
        <v>0</v>
      </c>
    </row>
    <row r="3989" spans="1:4" x14ac:dyDescent="0.2">
      <c r="A3989" s="413" t="s">
        <v>10864</v>
      </c>
      <c r="B3989" s="413" t="s">
        <v>225</v>
      </c>
      <c r="C3989" s="412">
        <v>46.731999999999999</v>
      </c>
      <c r="D3989" s="412">
        <v>0</v>
      </c>
    </row>
    <row r="3990" spans="1:4" x14ac:dyDescent="0.2">
      <c r="A3990" s="413" t="s">
        <v>10865</v>
      </c>
      <c r="B3990" s="413" t="s">
        <v>225</v>
      </c>
      <c r="C3990" s="412">
        <v>57.493000000000002</v>
      </c>
      <c r="D3990" s="412">
        <v>0</v>
      </c>
    </row>
    <row r="3991" spans="1:4" x14ac:dyDescent="0.2">
      <c r="A3991" s="413" t="s">
        <v>10866</v>
      </c>
      <c r="B3991" s="413" t="s">
        <v>225</v>
      </c>
      <c r="C3991" s="412">
        <v>53.356999999999999</v>
      </c>
      <c r="D3991" s="412">
        <v>0</v>
      </c>
    </row>
    <row r="3992" spans="1:4" x14ac:dyDescent="0.2">
      <c r="A3992" s="413" t="s">
        <v>10867</v>
      </c>
      <c r="B3992" s="413" t="s">
        <v>225</v>
      </c>
      <c r="C3992" s="412">
        <v>56.162999999999997</v>
      </c>
      <c r="D3992" s="412">
        <v>0</v>
      </c>
    </row>
    <row r="3993" spans="1:4" x14ac:dyDescent="0.2">
      <c r="A3993" s="413" t="s">
        <v>10868</v>
      </c>
      <c r="B3993" s="413" t="s">
        <v>223</v>
      </c>
      <c r="C3993" s="412">
        <v>287.94</v>
      </c>
      <c r="D3993" s="412">
        <v>0</v>
      </c>
    </row>
    <row r="3994" spans="1:4" x14ac:dyDescent="0.2">
      <c r="A3994" s="413" t="s">
        <v>10869</v>
      </c>
      <c r="B3994" s="413" t="s">
        <v>225</v>
      </c>
      <c r="C3994" s="412">
        <v>1592.7239999999999</v>
      </c>
      <c r="D3994" s="412">
        <v>0</v>
      </c>
    </row>
    <row r="3995" spans="1:4" x14ac:dyDescent="0.2">
      <c r="A3995" s="413" t="s">
        <v>10870</v>
      </c>
      <c r="B3995" s="413" t="s">
        <v>225</v>
      </c>
      <c r="C3995" s="412">
        <v>13.651999999999999</v>
      </c>
      <c r="D3995" s="412">
        <v>0</v>
      </c>
    </row>
    <row r="3996" spans="1:4" x14ac:dyDescent="0.2">
      <c r="A3996" s="413" t="s">
        <v>10871</v>
      </c>
      <c r="B3996" s="413" t="s">
        <v>225</v>
      </c>
      <c r="C3996" s="412">
        <v>163.65700000000001</v>
      </c>
      <c r="D3996" s="412">
        <v>0</v>
      </c>
    </row>
    <row r="3997" spans="1:4" x14ac:dyDescent="0.2">
      <c r="A3997" s="413" t="s">
        <v>10872</v>
      </c>
      <c r="B3997" s="413" t="s">
        <v>225</v>
      </c>
      <c r="C3997" s="412">
        <v>144.52699999999999</v>
      </c>
      <c r="D3997" s="412">
        <v>0</v>
      </c>
    </row>
    <row r="3998" spans="1:4" x14ac:dyDescent="0.2">
      <c r="A3998" s="413" t="s">
        <v>10873</v>
      </c>
      <c r="B3998" s="413" t="s">
        <v>225</v>
      </c>
      <c r="C3998" s="412">
        <v>48.587000000000003</v>
      </c>
      <c r="D3998" s="412">
        <v>0</v>
      </c>
    </row>
    <row r="3999" spans="1:4" x14ac:dyDescent="0.2">
      <c r="A3999" s="413" t="s">
        <v>10874</v>
      </c>
      <c r="B3999" s="413" t="s">
        <v>225</v>
      </c>
      <c r="C3999" s="412">
        <v>91.090999999999994</v>
      </c>
      <c r="D3999" s="412">
        <v>0</v>
      </c>
    </row>
    <row r="4000" spans="1:4" x14ac:dyDescent="0.2">
      <c r="A4000" s="413" t="s">
        <v>10875</v>
      </c>
      <c r="B4000" s="413" t="s">
        <v>225</v>
      </c>
      <c r="C4000" s="412">
        <v>118.029</v>
      </c>
      <c r="D4000" s="412">
        <v>0</v>
      </c>
    </row>
    <row r="4001" spans="1:4" x14ac:dyDescent="0.2">
      <c r="A4001" s="413" t="s">
        <v>10876</v>
      </c>
      <c r="B4001" s="413" t="s">
        <v>225</v>
      </c>
      <c r="C4001" s="412">
        <v>13.42</v>
      </c>
      <c r="D4001" s="412">
        <v>0</v>
      </c>
    </row>
    <row r="4002" spans="1:4" x14ac:dyDescent="0.2">
      <c r="A4002" s="413" t="s">
        <v>10877</v>
      </c>
      <c r="B4002" s="413" t="s">
        <v>225</v>
      </c>
      <c r="C4002" s="412">
        <v>40.607999999999997</v>
      </c>
      <c r="D4002" s="412">
        <v>0</v>
      </c>
    </row>
    <row r="4003" spans="1:4" x14ac:dyDescent="0.2">
      <c r="A4003" s="413" t="s">
        <v>10878</v>
      </c>
      <c r="B4003" s="413" t="s">
        <v>225</v>
      </c>
      <c r="C4003" s="412">
        <v>55.664000000000001</v>
      </c>
      <c r="D4003" s="412">
        <v>0</v>
      </c>
    </row>
    <row r="4004" spans="1:4" x14ac:dyDescent="0.2">
      <c r="A4004" s="413" t="s">
        <v>10879</v>
      </c>
      <c r="B4004" s="413" t="s">
        <v>225</v>
      </c>
      <c r="C4004" s="412">
        <v>177.803</v>
      </c>
      <c r="D4004" s="412">
        <v>0</v>
      </c>
    </row>
    <row r="4005" spans="1:4" x14ac:dyDescent="0.2">
      <c r="A4005" s="413" t="s">
        <v>10880</v>
      </c>
      <c r="B4005" s="413" t="s">
        <v>225</v>
      </c>
      <c r="C4005" s="412">
        <v>52.777000000000001</v>
      </c>
      <c r="D4005" s="412">
        <v>0</v>
      </c>
    </row>
    <row r="4006" spans="1:4" x14ac:dyDescent="0.2">
      <c r="A4006" s="413" t="s">
        <v>10881</v>
      </c>
      <c r="B4006" s="413" t="s">
        <v>225</v>
      </c>
      <c r="C4006" s="412">
        <v>48.982999999999997</v>
      </c>
      <c r="D4006" s="412">
        <v>0</v>
      </c>
    </row>
    <row r="4007" spans="1:4" x14ac:dyDescent="0.2">
      <c r="A4007" s="413" t="s">
        <v>10882</v>
      </c>
      <c r="B4007" s="413" t="s">
        <v>225</v>
      </c>
      <c r="C4007" s="412">
        <v>78.843000000000004</v>
      </c>
      <c r="D4007" s="412">
        <v>0</v>
      </c>
    </row>
    <row r="4008" spans="1:4" x14ac:dyDescent="0.2">
      <c r="A4008" s="413" t="s">
        <v>10883</v>
      </c>
      <c r="B4008" s="413" t="s">
        <v>225</v>
      </c>
      <c r="C4008" s="412">
        <v>26.657</v>
      </c>
      <c r="D4008" s="412">
        <v>0</v>
      </c>
    </row>
    <row r="4009" spans="1:4" x14ac:dyDescent="0.2">
      <c r="A4009" s="413" t="s">
        <v>10884</v>
      </c>
      <c r="B4009" s="413" t="s">
        <v>225</v>
      </c>
      <c r="C4009" s="412">
        <v>44.06</v>
      </c>
      <c r="D4009" s="412">
        <v>0</v>
      </c>
    </row>
    <row r="4010" spans="1:4" x14ac:dyDescent="0.2">
      <c r="A4010" s="413" t="s">
        <v>10885</v>
      </c>
      <c r="B4010" s="413" t="s">
        <v>225</v>
      </c>
      <c r="C4010" s="412">
        <v>55.777999999999999</v>
      </c>
      <c r="D4010" s="412">
        <v>0</v>
      </c>
    </row>
    <row r="4011" spans="1:4" x14ac:dyDescent="0.2">
      <c r="A4011" s="413" t="s">
        <v>10886</v>
      </c>
      <c r="B4011" s="413" t="s">
        <v>225</v>
      </c>
      <c r="C4011" s="412">
        <v>55.51</v>
      </c>
      <c r="D4011" s="412">
        <v>0</v>
      </c>
    </row>
    <row r="4012" spans="1:4" x14ac:dyDescent="0.2">
      <c r="A4012" s="413" t="s">
        <v>10887</v>
      </c>
      <c r="B4012" s="413" t="s">
        <v>225</v>
      </c>
      <c r="C4012" s="412">
        <v>29.225000000000001</v>
      </c>
      <c r="D4012" s="412">
        <v>0</v>
      </c>
    </row>
    <row r="4013" spans="1:4" x14ac:dyDescent="0.2">
      <c r="A4013" s="413" t="s">
        <v>10888</v>
      </c>
      <c r="B4013" s="413" t="s">
        <v>225</v>
      </c>
      <c r="C4013" s="412">
        <v>423.21800000000002</v>
      </c>
      <c r="D4013" s="412">
        <v>0</v>
      </c>
    </row>
    <row r="4014" spans="1:4" x14ac:dyDescent="0.2">
      <c r="A4014" s="413" t="s">
        <v>10889</v>
      </c>
      <c r="B4014" s="413" t="s">
        <v>223</v>
      </c>
      <c r="C4014" s="412">
        <v>86.572000000000003</v>
      </c>
      <c r="D4014" s="412">
        <v>0</v>
      </c>
    </row>
    <row r="4015" spans="1:4" x14ac:dyDescent="0.2">
      <c r="A4015" s="413" t="s">
        <v>10890</v>
      </c>
      <c r="B4015" s="413" t="s">
        <v>225</v>
      </c>
      <c r="C4015" s="412">
        <v>16.757000000000001</v>
      </c>
      <c r="D4015" s="412">
        <v>0</v>
      </c>
    </row>
    <row r="4016" spans="1:4" x14ac:dyDescent="0.2">
      <c r="A4016" s="413" t="s">
        <v>10891</v>
      </c>
      <c r="B4016" s="413" t="s">
        <v>225</v>
      </c>
      <c r="C4016" s="412">
        <v>49.148000000000003</v>
      </c>
      <c r="D4016" s="412">
        <v>0</v>
      </c>
    </row>
    <row r="4017" spans="1:4" x14ac:dyDescent="0.2">
      <c r="A4017" s="413" t="s">
        <v>10892</v>
      </c>
      <c r="B4017" s="413" t="s">
        <v>225</v>
      </c>
      <c r="C4017" s="412">
        <v>249.91200000000001</v>
      </c>
      <c r="D4017" s="412">
        <v>0</v>
      </c>
    </row>
    <row r="4018" spans="1:4" x14ac:dyDescent="0.2">
      <c r="A4018" s="413" t="s">
        <v>10893</v>
      </c>
      <c r="B4018" s="413" t="s">
        <v>225</v>
      </c>
      <c r="C4018" s="412">
        <v>48.954000000000001</v>
      </c>
      <c r="D4018" s="412">
        <v>0</v>
      </c>
    </row>
    <row r="4019" spans="1:4" x14ac:dyDescent="0.2">
      <c r="A4019" s="413" t="s">
        <v>10894</v>
      </c>
      <c r="B4019" s="413" t="s">
        <v>225</v>
      </c>
      <c r="C4019" s="412">
        <v>37.911999999999999</v>
      </c>
      <c r="D4019" s="412">
        <v>0</v>
      </c>
    </row>
    <row r="4020" spans="1:4" x14ac:dyDescent="0.2">
      <c r="A4020" s="413" t="s">
        <v>10895</v>
      </c>
      <c r="B4020" s="413" t="s">
        <v>225</v>
      </c>
      <c r="C4020" s="412">
        <v>394.67</v>
      </c>
      <c r="D4020" s="412">
        <v>0</v>
      </c>
    </row>
    <row r="4021" spans="1:4" x14ac:dyDescent="0.2">
      <c r="A4021" s="413" t="s">
        <v>10896</v>
      </c>
      <c r="B4021" s="413" t="s">
        <v>225</v>
      </c>
      <c r="C4021" s="412">
        <v>22.899000000000001</v>
      </c>
      <c r="D4021" s="412">
        <v>0</v>
      </c>
    </row>
    <row r="4022" spans="1:4" x14ac:dyDescent="0.2">
      <c r="A4022" s="413" t="s">
        <v>10897</v>
      </c>
      <c r="B4022" s="413" t="s">
        <v>225</v>
      </c>
      <c r="C4022" s="412">
        <v>460.55</v>
      </c>
      <c r="D4022" s="412">
        <v>0</v>
      </c>
    </row>
    <row r="4023" spans="1:4" x14ac:dyDescent="0.2">
      <c r="A4023" s="413" t="s">
        <v>10898</v>
      </c>
      <c r="B4023" s="413" t="s">
        <v>225</v>
      </c>
      <c r="C4023" s="412">
        <v>25.285</v>
      </c>
      <c r="D4023" s="412">
        <v>0</v>
      </c>
    </row>
    <row r="4024" spans="1:4" x14ac:dyDescent="0.2">
      <c r="A4024" s="413" t="s">
        <v>10899</v>
      </c>
      <c r="B4024" s="413" t="s">
        <v>225</v>
      </c>
      <c r="C4024" s="412">
        <v>56.171999999999997</v>
      </c>
      <c r="D4024" s="412">
        <v>0</v>
      </c>
    </row>
    <row r="4025" spans="1:4" x14ac:dyDescent="0.2">
      <c r="A4025" s="413" t="s">
        <v>10900</v>
      </c>
      <c r="B4025" s="413" t="s">
        <v>225</v>
      </c>
      <c r="C4025" s="412">
        <v>95.763999999999996</v>
      </c>
      <c r="D4025" s="412">
        <v>0</v>
      </c>
    </row>
    <row r="4026" spans="1:4" x14ac:dyDescent="0.2">
      <c r="A4026" s="413" t="s">
        <v>10901</v>
      </c>
      <c r="B4026" s="413" t="s">
        <v>225</v>
      </c>
      <c r="C4026" s="412">
        <v>108.068</v>
      </c>
      <c r="D4026" s="412">
        <v>0</v>
      </c>
    </row>
    <row r="4027" spans="1:4" x14ac:dyDescent="0.2">
      <c r="A4027" s="413" t="s">
        <v>10902</v>
      </c>
      <c r="B4027" s="413" t="s">
        <v>225</v>
      </c>
      <c r="C4027" s="412">
        <v>26.260999999999999</v>
      </c>
      <c r="D4027" s="412">
        <v>0</v>
      </c>
    </row>
    <row r="4028" spans="1:4" x14ac:dyDescent="0.2">
      <c r="A4028" s="413" t="s">
        <v>10903</v>
      </c>
      <c r="B4028" s="413" t="s">
        <v>225</v>
      </c>
      <c r="C4028" s="412">
        <v>113.47199999999999</v>
      </c>
      <c r="D4028" s="412">
        <v>0</v>
      </c>
    </row>
    <row r="4029" spans="1:4" x14ac:dyDescent="0.2">
      <c r="A4029" s="413" t="s">
        <v>10904</v>
      </c>
      <c r="B4029" s="413" t="s">
        <v>225</v>
      </c>
      <c r="C4029" s="412">
        <v>184.708</v>
      </c>
      <c r="D4029" s="412">
        <v>0</v>
      </c>
    </row>
    <row r="4030" spans="1:4" x14ac:dyDescent="0.2">
      <c r="A4030" s="413" t="s">
        <v>10905</v>
      </c>
      <c r="B4030" s="413" t="s">
        <v>225</v>
      </c>
      <c r="C4030" s="412">
        <v>5.0730000000000004</v>
      </c>
      <c r="D4030" s="412">
        <v>0</v>
      </c>
    </row>
    <row r="4031" spans="1:4" x14ac:dyDescent="0.2">
      <c r="A4031" s="413" t="s">
        <v>10906</v>
      </c>
      <c r="B4031" s="413" t="s">
        <v>225</v>
      </c>
      <c r="C4031" s="412">
        <v>109.623</v>
      </c>
      <c r="D4031" s="412">
        <v>0</v>
      </c>
    </row>
    <row r="4032" spans="1:4" x14ac:dyDescent="0.2">
      <c r="A4032" s="413" t="s">
        <v>10907</v>
      </c>
      <c r="B4032" s="413" t="s">
        <v>225</v>
      </c>
      <c r="C4032" s="412">
        <v>66.111999999999995</v>
      </c>
      <c r="D4032" s="412">
        <v>0</v>
      </c>
    </row>
    <row r="4033" spans="1:4" x14ac:dyDescent="0.2">
      <c r="A4033" s="413" t="s">
        <v>10908</v>
      </c>
      <c r="B4033" s="413" t="s">
        <v>225</v>
      </c>
      <c r="C4033" s="412">
        <v>300.73</v>
      </c>
      <c r="D4033" s="412">
        <v>0</v>
      </c>
    </row>
    <row r="4034" spans="1:4" x14ac:dyDescent="0.2">
      <c r="A4034" s="413" t="s">
        <v>10909</v>
      </c>
      <c r="B4034" s="413" t="s">
        <v>225</v>
      </c>
      <c r="C4034" s="412">
        <v>27.571999999999999</v>
      </c>
      <c r="D4034" s="412">
        <v>0</v>
      </c>
    </row>
    <row r="4035" spans="1:4" x14ac:dyDescent="0.2">
      <c r="A4035" s="413" t="s">
        <v>10910</v>
      </c>
      <c r="B4035" s="413" t="s">
        <v>225</v>
      </c>
      <c r="C4035" s="412">
        <v>35.539000000000001</v>
      </c>
      <c r="D4035" s="412">
        <v>0</v>
      </c>
    </row>
    <row r="4036" spans="1:4" x14ac:dyDescent="0.2">
      <c r="A4036" s="413" t="s">
        <v>10911</v>
      </c>
      <c r="B4036" s="413" t="s">
        <v>225</v>
      </c>
      <c r="C4036" s="412">
        <v>57.859000000000002</v>
      </c>
      <c r="D4036" s="412">
        <v>0</v>
      </c>
    </row>
    <row r="4037" spans="1:4" x14ac:dyDescent="0.2">
      <c r="A4037" s="413" t="s">
        <v>10912</v>
      </c>
      <c r="B4037" s="413" t="s">
        <v>225</v>
      </c>
      <c r="C4037" s="412">
        <v>58.402999999999999</v>
      </c>
      <c r="D4037" s="412">
        <v>0</v>
      </c>
    </row>
    <row r="4038" spans="1:4" x14ac:dyDescent="0.2">
      <c r="A4038" s="413" t="s">
        <v>10913</v>
      </c>
      <c r="B4038" s="413" t="s">
        <v>225</v>
      </c>
      <c r="C4038" s="412">
        <v>11.2</v>
      </c>
      <c r="D4038" s="412">
        <v>0</v>
      </c>
    </row>
    <row r="4039" spans="1:4" x14ac:dyDescent="0.2">
      <c r="A4039" s="413" t="s">
        <v>10914</v>
      </c>
      <c r="B4039" s="413" t="s">
        <v>225</v>
      </c>
      <c r="C4039" s="412">
        <v>119.279</v>
      </c>
      <c r="D4039" s="412">
        <v>0</v>
      </c>
    </row>
    <row r="4040" spans="1:4" x14ac:dyDescent="0.2">
      <c r="A4040" s="413" t="s">
        <v>10915</v>
      </c>
      <c r="B4040" s="413" t="s">
        <v>225</v>
      </c>
      <c r="C4040" s="412">
        <v>33.104999999999997</v>
      </c>
      <c r="D4040" s="412">
        <v>0</v>
      </c>
    </row>
    <row r="4041" spans="1:4" x14ac:dyDescent="0.2">
      <c r="A4041" s="413" t="s">
        <v>10916</v>
      </c>
      <c r="B4041" s="413" t="s">
        <v>225</v>
      </c>
      <c r="C4041" s="412">
        <v>23.978999999999999</v>
      </c>
      <c r="D4041" s="412">
        <v>0</v>
      </c>
    </row>
    <row r="4042" spans="1:4" x14ac:dyDescent="0.2">
      <c r="A4042" s="413" t="s">
        <v>10917</v>
      </c>
      <c r="B4042" s="413" t="s">
        <v>225</v>
      </c>
      <c r="C4042" s="412">
        <v>32.787999999999997</v>
      </c>
      <c r="D4042" s="412">
        <v>0</v>
      </c>
    </row>
    <row r="4043" spans="1:4" x14ac:dyDescent="0.2">
      <c r="A4043" s="413" t="s">
        <v>10918</v>
      </c>
      <c r="B4043" s="413" t="s">
        <v>225</v>
      </c>
      <c r="C4043" s="412">
        <v>409.31</v>
      </c>
      <c r="D4043" s="412">
        <v>0</v>
      </c>
    </row>
    <row r="4044" spans="1:4" x14ac:dyDescent="0.2">
      <c r="A4044" s="413" t="s">
        <v>10919</v>
      </c>
      <c r="B4044" s="413" t="s">
        <v>225</v>
      </c>
      <c r="C4044" s="412">
        <v>62.933999999999997</v>
      </c>
      <c r="D4044" s="412">
        <v>0</v>
      </c>
    </row>
    <row r="4045" spans="1:4" x14ac:dyDescent="0.2">
      <c r="A4045" s="413" t="s">
        <v>10920</v>
      </c>
      <c r="B4045" s="413" t="s">
        <v>225</v>
      </c>
      <c r="C4045" s="412">
        <v>179.74299999999999</v>
      </c>
      <c r="D4045" s="412">
        <v>0</v>
      </c>
    </row>
    <row r="4046" spans="1:4" x14ac:dyDescent="0.2">
      <c r="A4046" s="413" t="s">
        <v>10921</v>
      </c>
      <c r="B4046" s="413" t="s">
        <v>225</v>
      </c>
      <c r="C4046" s="412">
        <v>20.751999999999999</v>
      </c>
      <c r="D4046" s="412">
        <v>0</v>
      </c>
    </row>
    <row r="4047" spans="1:4" x14ac:dyDescent="0.2">
      <c r="A4047" s="413" t="s">
        <v>10922</v>
      </c>
      <c r="B4047" s="413" t="s">
        <v>225</v>
      </c>
      <c r="C4047" s="412">
        <v>11.413</v>
      </c>
      <c r="D4047" s="412">
        <v>0</v>
      </c>
    </row>
    <row r="4048" spans="1:4" x14ac:dyDescent="0.2">
      <c r="A4048" s="413" t="s">
        <v>10923</v>
      </c>
      <c r="B4048" s="413" t="s">
        <v>225</v>
      </c>
      <c r="C4048" s="412">
        <v>157.23400000000001</v>
      </c>
      <c r="D4048" s="412">
        <v>0</v>
      </c>
    </row>
    <row r="4049" spans="1:4" x14ac:dyDescent="0.2">
      <c r="A4049" s="413" t="s">
        <v>10924</v>
      </c>
      <c r="B4049" s="413" t="s">
        <v>225</v>
      </c>
      <c r="C4049" s="412">
        <v>29.988</v>
      </c>
      <c r="D4049" s="412">
        <v>0</v>
      </c>
    </row>
    <row r="4050" spans="1:4" x14ac:dyDescent="0.2">
      <c r="A4050" s="413" t="s">
        <v>10925</v>
      </c>
      <c r="B4050" s="413" t="s">
        <v>225</v>
      </c>
      <c r="C4050" s="412">
        <v>48.343000000000004</v>
      </c>
      <c r="D4050" s="412">
        <v>0</v>
      </c>
    </row>
    <row r="4051" spans="1:4" x14ac:dyDescent="0.2">
      <c r="A4051" s="413" t="s">
        <v>10926</v>
      </c>
      <c r="B4051" s="413" t="s">
        <v>225</v>
      </c>
      <c r="C4051" s="412">
        <v>315.67500000000001</v>
      </c>
      <c r="D4051" s="412">
        <v>0</v>
      </c>
    </row>
    <row r="4052" spans="1:4" x14ac:dyDescent="0.2">
      <c r="A4052" s="413" t="s">
        <v>10927</v>
      </c>
      <c r="B4052" s="413" t="s">
        <v>225</v>
      </c>
      <c r="C4052" s="412">
        <v>30.542999999999999</v>
      </c>
      <c r="D4052" s="412">
        <v>0</v>
      </c>
    </row>
    <row r="4053" spans="1:4" x14ac:dyDescent="0.2">
      <c r="A4053" s="413" t="s">
        <v>10928</v>
      </c>
      <c r="B4053" s="413" t="s">
        <v>225</v>
      </c>
      <c r="C4053" s="412">
        <v>29.988</v>
      </c>
      <c r="D4053" s="412">
        <v>0</v>
      </c>
    </row>
    <row r="4054" spans="1:4" x14ac:dyDescent="0.2">
      <c r="A4054" s="413" t="s">
        <v>10929</v>
      </c>
      <c r="B4054" s="413" t="s">
        <v>225</v>
      </c>
      <c r="C4054" s="412">
        <v>19.032</v>
      </c>
      <c r="D4054" s="412">
        <v>0</v>
      </c>
    </row>
    <row r="4055" spans="1:4" x14ac:dyDescent="0.2">
      <c r="A4055" s="413" t="s">
        <v>10930</v>
      </c>
      <c r="B4055" s="413" t="s">
        <v>225</v>
      </c>
      <c r="C4055" s="412">
        <v>49.860999999999997</v>
      </c>
      <c r="D4055" s="412">
        <v>0</v>
      </c>
    </row>
    <row r="4056" spans="1:4" x14ac:dyDescent="0.2">
      <c r="A4056" s="413" t="s">
        <v>10931</v>
      </c>
      <c r="B4056" s="413" t="s">
        <v>225</v>
      </c>
      <c r="C4056" s="412">
        <v>54.856999999999999</v>
      </c>
      <c r="D4056" s="412">
        <v>0</v>
      </c>
    </row>
    <row r="4057" spans="1:4" x14ac:dyDescent="0.2">
      <c r="A4057" s="413" t="s">
        <v>10932</v>
      </c>
      <c r="B4057" s="413" t="s">
        <v>225</v>
      </c>
      <c r="C4057" s="412">
        <v>35.142000000000003</v>
      </c>
      <c r="D4057" s="412">
        <v>0</v>
      </c>
    </row>
    <row r="4058" spans="1:4" x14ac:dyDescent="0.2">
      <c r="A4058" s="413" t="s">
        <v>10933</v>
      </c>
      <c r="B4058" s="413" t="s">
        <v>225</v>
      </c>
      <c r="C4058" s="412">
        <v>52.478000000000002</v>
      </c>
      <c r="D4058" s="412">
        <v>0</v>
      </c>
    </row>
    <row r="4059" spans="1:4" x14ac:dyDescent="0.2">
      <c r="A4059" s="413" t="s">
        <v>10934</v>
      </c>
      <c r="B4059" s="413" t="s">
        <v>225</v>
      </c>
      <c r="C4059" s="412">
        <v>59.902000000000001</v>
      </c>
      <c r="D4059" s="412">
        <v>0</v>
      </c>
    </row>
    <row r="4060" spans="1:4" x14ac:dyDescent="0.2">
      <c r="A4060" s="413" t="s">
        <v>10935</v>
      </c>
      <c r="B4060" s="413" t="s">
        <v>225</v>
      </c>
      <c r="C4060" s="412">
        <v>28.206</v>
      </c>
      <c r="D4060" s="412">
        <v>0</v>
      </c>
    </row>
    <row r="4061" spans="1:4" x14ac:dyDescent="0.2">
      <c r="A4061" s="413" t="s">
        <v>10936</v>
      </c>
      <c r="B4061" s="413" t="s">
        <v>225</v>
      </c>
      <c r="C4061" s="412">
        <v>74.742999999999995</v>
      </c>
      <c r="D4061" s="412">
        <v>0</v>
      </c>
    </row>
    <row r="4062" spans="1:4" x14ac:dyDescent="0.2">
      <c r="A4062" s="413" t="s">
        <v>10937</v>
      </c>
      <c r="B4062" s="413" t="s">
        <v>223</v>
      </c>
      <c r="C4062" s="412">
        <v>101.2</v>
      </c>
      <c r="D4062" s="412">
        <v>0</v>
      </c>
    </row>
    <row r="4063" spans="1:4" x14ac:dyDescent="0.2">
      <c r="A4063" s="413" t="s">
        <v>10938</v>
      </c>
      <c r="B4063" s="413" t="s">
        <v>225</v>
      </c>
      <c r="C4063" s="412">
        <v>57.3</v>
      </c>
      <c r="D4063" s="412">
        <v>0</v>
      </c>
    </row>
    <row r="4064" spans="1:4" x14ac:dyDescent="0.2">
      <c r="A4064" s="413" t="s">
        <v>10939</v>
      </c>
      <c r="B4064" s="413" t="s">
        <v>225</v>
      </c>
      <c r="C4064" s="412">
        <v>91.03</v>
      </c>
      <c r="D4064" s="412">
        <v>0</v>
      </c>
    </row>
    <row r="4065" spans="1:4" x14ac:dyDescent="0.2">
      <c r="A4065" s="413" t="s">
        <v>10940</v>
      </c>
      <c r="B4065" s="413" t="s">
        <v>225</v>
      </c>
      <c r="C4065" s="412">
        <v>37.106000000000002</v>
      </c>
      <c r="D4065" s="412">
        <v>0</v>
      </c>
    </row>
    <row r="4066" spans="1:4" x14ac:dyDescent="0.2">
      <c r="A4066" s="413" t="s">
        <v>10941</v>
      </c>
      <c r="B4066" s="413" t="s">
        <v>225</v>
      </c>
      <c r="C4066" s="412">
        <v>25.748000000000001</v>
      </c>
      <c r="D4066" s="412">
        <v>0</v>
      </c>
    </row>
    <row r="4067" spans="1:4" x14ac:dyDescent="0.2">
      <c r="A4067" s="413" t="s">
        <v>10942</v>
      </c>
      <c r="B4067" s="413" t="s">
        <v>225</v>
      </c>
      <c r="C4067" s="412">
        <v>43.066000000000003</v>
      </c>
      <c r="D4067" s="412">
        <v>0</v>
      </c>
    </row>
    <row r="4068" spans="1:4" x14ac:dyDescent="0.2">
      <c r="A4068" s="413" t="s">
        <v>10943</v>
      </c>
      <c r="B4068" s="413" t="s">
        <v>225</v>
      </c>
      <c r="C4068" s="412">
        <v>70.486000000000004</v>
      </c>
      <c r="D4068" s="412">
        <v>0</v>
      </c>
    </row>
    <row r="4069" spans="1:4" x14ac:dyDescent="0.2">
      <c r="A4069" s="413" t="s">
        <v>10944</v>
      </c>
      <c r="B4069" s="413" t="s">
        <v>225</v>
      </c>
      <c r="C4069" s="412">
        <v>162.18100000000001</v>
      </c>
      <c r="D4069" s="412">
        <v>0</v>
      </c>
    </row>
    <row r="4070" spans="1:4" x14ac:dyDescent="0.2">
      <c r="A4070" s="413" t="s">
        <v>10945</v>
      </c>
      <c r="B4070" s="413" t="s">
        <v>225</v>
      </c>
      <c r="C4070" s="412">
        <v>238.63200000000001</v>
      </c>
      <c r="D4070" s="412">
        <v>0</v>
      </c>
    </row>
    <row r="4071" spans="1:4" x14ac:dyDescent="0.2">
      <c r="A4071" s="413" t="s">
        <v>10946</v>
      </c>
      <c r="B4071" s="413" t="s">
        <v>225</v>
      </c>
      <c r="C4071" s="412">
        <v>24.4</v>
      </c>
      <c r="D4071" s="412">
        <v>0</v>
      </c>
    </row>
    <row r="4072" spans="1:4" x14ac:dyDescent="0.2">
      <c r="A4072" s="413" t="s">
        <v>10947</v>
      </c>
      <c r="B4072" s="413" t="s">
        <v>225</v>
      </c>
      <c r="C4072" s="412">
        <v>55.973999999999997</v>
      </c>
      <c r="D4072" s="412">
        <v>0</v>
      </c>
    </row>
    <row r="4073" spans="1:4" x14ac:dyDescent="0.2">
      <c r="A4073" s="413" t="s">
        <v>10948</v>
      </c>
      <c r="B4073" s="413" t="s">
        <v>225</v>
      </c>
      <c r="C4073" s="412">
        <v>47.518999999999998</v>
      </c>
      <c r="D4073" s="412">
        <v>0</v>
      </c>
    </row>
    <row r="4074" spans="1:4" x14ac:dyDescent="0.2">
      <c r="A4074" s="413" t="s">
        <v>10949</v>
      </c>
      <c r="B4074" s="413" t="s">
        <v>225</v>
      </c>
      <c r="C4074" s="412">
        <v>110.221</v>
      </c>
      <c r="D4074" s="412">
        <v>0</v>
      </c>
    </row>
    <row r="4075" spans="1:4" x14ac:dyDescent="0.2">
      <c r="A4075" s="413" t="s">
        <v>10950</v>
      </c>
      <c r="B4075" s="413" t="s">
        <v>225</v>
      </c>
      <c r="C4075" s="412">
        <v>136.036</v>
      </c>
      <c r="D4075" s="412">
        <v>0</v>
      </c>
    </row>
    <row r="4076" spans="1:4" x14ac:dyDescent="0.2">
      <c r="A4076" s="413" t="s">
        <v>10951</v>
      </c>
      <c r="B4076" s="413" t="s">
        <v>225</v>
      </c>
      <c r="C4076" s="412">
        <v>52.204000000000001</v>
      </c>
      <c r="D4076" s="412">
        <v>0</v>
      </c>
    </row>
    <row r="4077" spans="1:4" x14ac:dyDescent="0.2">
      <c r="A4077" s="413" t="s">
        <v>10952</v>
      </c>
      <c r="B4077" s="413" t="s">
        <v>225</v>
      </c>
      <c r="C4077" s="412">
        <v>50.715000000000003</v>
      </c>
      <c r="D4077" s="412">
        <v>0</v>
      </c>
    </row>
    <row r="4078" spans="1:4" x14ac:dyDescent="0.2">
      <c r="A4078" s="413" t="s">
        <v>10953</v>
      </c>
      <c r="B4078" s="413" t="s">
        <v>225</v>
      </c>
      <c r="C4078" s="412">
        <v>31.696000000000002</v>
      </c>
      <c r="D4078" s="412">
        <v>0</v>
      </c>
    </row>
    <row r="4079" spans="1:4" x14ac:dyDescent="0.2">
      <c r="A4079" s="413" t="s">
        <v>10954</v>
      </c>
      <c r="B4079" s="413" t="s">
        <v>225</v>
      </c>
      <c r="C4079" s="412">
        <v>37.521000000000001</v>
      </c>
      <c r="D4079" s="412">
        <v>0</v>
      </c>
    </row>
    <row r="4080" spans="1:4" x14ac:dyDescent="0.2">
      <c r="A4080" s="413" t="s">
        <v>10955</v>
      </c>
      <c r="B4080" s="413" t="s">
        <v>225</v>
      </c>
      <c r="C4080" s="412">
        <v>18.989000000000001</v>
      </c>
      <c r="D4080" s="412">
        <v>0</v>
      </c>
    </row>
    <row r="4081" spans="1:4" x14ac:dyDescent="0.2">
      <c r="A4081" s="413" t="s">
        <v>10956</v>
      </c>
      <c r="B4081" s="413" t="s">
        <v>225</v>
      </c>
      <c r="C4081" s="412">
        <v>0</v>
      </c>
      <c r="D4081" s="412">
        <v>0</v>
      </c>
    </row>
    <row r="4082" spans="1:4" x14ac:dyDescent="0.2">
      <c r="A4082" s="413" t="s">
        <v>10957</v>
      </c>
      <c r="B4082" s="413" t="s">
        <v>225</v>
      </c>
      <c r="C4082" s="412">
        <v>154.36199999999999</v>
      </c>
      <c r="D4082" s="412">
        <v>0</v>
      </c>
    </row>
    <row r="4083" spans="1:4" x14ac:dyDescent="0.2">
      <c r="A4083" s="413" t="s">
        <v>10958</v>
      </c>
      <c r="B4083" s="413" t="s">
        <v>225</v>
      </c>
      <c r="C4083" s="412">
        <v>92.091999999999999</v>
      </c>
      <c r="D4083" s="412">
        <v>0</v>
      </c>
    </row>
    <row r="4084" spans="1:4" x14ac:dyDescent="0.2">
      <c r="A4084" s="413" t="s">
        <v>10959</v>
      </c>
      <c r="B4084" s="413" t="s">
        <v>225</v>
      </c>
      <c r="C4084" s="412">
        <v>0</v>
      </c>
      <c r="D4084" s="412">
        <v>0</v>
      </c>
    </row>
    <row r="4085" spans="1:4" x14ac:dyDescent="0.2">
      <c r="A4085" s="413" t="s">
        <v>10960</v>
      </c>
      <c r="B4085" s="413" t="s">
        <v>225</v>
      </c>
      <c r="C4085" s="412">
        <v>52.466000000000001</v>
      </c>
      <c r="D4085" s="412">
        <v>0</v>
      </c>
    </row>
    <row r="4086" spans="1:4" x14ac:dyDescent="0.2">
      <c r="A4086" s="413" t="s">
        <v>10961</v>
      </c>
      <c r="B4086" s="413" t="s">
        <v>225</v>
      </c>
      <c r="C4086" s="412">
        <v>31.603999999999999</v>
      </c>
      <c r="D4086" s="412">
        <v>0</v>
      </c>
    </row>
    <row r="4087" spans="1:4" x14ac:dyDescent="0.2">
      <c r="A4087" s="413" t="s">
        <v>10962</v>
      </c>
      <c r="B4087" s="413" t="s">
        <v>225</v>
      </c>
      <c r="C4087" s="412">
        <v>33.006999999999998</v>
      </c>
      <c r="D4087" s="412">
        <v>0</v>
      </c>
    </row>
    <row r="4088" spans="1:4" x14ac:dyDescent="0.2">
      <c r="A4088" s="413" t="s">
        <v>10963</v>
      </c>
      <c r="B4088" s="413" t="s">
        <v>225</v>
      </c>
      <c r="C4088" s="412">
        <v>43.914000000000001</v>
      </c>
      <c r="D4088" s="412">
        <v>0</v>
      </c>
    </row>
    <row r="4089" spans="1:4" x14ac:dyDescent="0.2">
      <c r="A4089" s="413" t="s">
        <v>10964</v>
      </c>
      <c r="B4089" s="413" t="s">
        <v>225</v>
      </c>
      <c r="C4089" s="412">
        <v>81.239999999999995</v>
      </c>
      <c r="D4089" s="412">
        <v>0</v>
      </c>
    </row>
    <row r="4090" spans="1:4" x14ac:dyDescent="0.2">
      <c r="A4090" s="413" t="s">
        <v>10965</v>
      </c>
      <c r="B4090" s="413" t="s">
        <v>225</v>
      </c>
      <c r="C4090" s="412">
        <v>75.494</v>
      </c>
      <c r="D4090" s="412">
        <v>0</v>
      </c>
    </row>
    <row r="4091" spans="1:4" x14ac:dyDescent="0.2">
      <c r="A4091" s="413" t="s">
        <v>10966</v>
      </c>
      <c r="B4091" s="413" t="s">
        <v>225</v>
      </c>
      <c r="C4091" s="412">
        <v>70.534000000000006</v>
      </c>
      <c r="D4091" s="412">
        <v>0</v>
      </c>
    </row>
    <row r="4092" spans="1:4" x14ac:dyDescent="0.2">
      <c r="A4092" s="413" t="s">
        <v>10967</v>
      </c>
      <c r="B4092" s="413" t="s">
        <v>225</v>
      </c>
      <c r="C4092" s="412">
        <v>21.582000000000001</v>
      </c>
      <c r="D4092" s="412">
        <v>0</v>
      </c>
    </row>
    <row r="4093" spans="1:4" x14ac:dyDescent="0.2">
      <c r="A4093" s="413" t="s">
        <v>10968</v>
      </c>
      <c r="B4093" s="413" t="s">
        <v>225</v>
      </c>
      <c r="C4093" s="412">
        <v>43.243000000000002</v>
      </c>
      <c r="D4093" s="412">
        <v>0</v>
      </c>
    </row>
    <row r="4094" spans="1:4" x14ac:dyDescent="0.2">
      <c r="A4094" s="413" t="s">
        <v>10969</v>
      </c>
      <c r="B4094" s="413" t="s">
        <v>225</v>
      </c>
      <c r="C4094" s="412">
        <v>110.495</v>
      </c>
      <c r="D4094" s="412">
        <v>0</v>
      </c>
    </row>
    <row r="4095" spans="1:4" x14ac:dyDescent="0.2">
      <c r="A4095" s="413" t="s">
        <v>10970</v>
      </c>
      <c r="B4095" s="413" t="s">
        <v>225</v>
      </c>
      <c r="C4095" s="412">
        <v>57.987000000000002</v>
      </c>
      <c r="D4095" s="412">
        <v>0</v>
      </c>
    </row>
    <row r="4096" spans="1:4" x14ac:dyDescent="0.2">
      <c r="A4096" s="413" t="s">
        <v>10971</v>
      </c>
      <c r="B4096" s="413" t="s">
        <v>225</v>
      </c>
      <c r="C4096" s="412">
        <v>22.826000000000001</v>
      </c>
      <c r="D4096" s="412">
        <v>0</v>
      </c>
    </row>
    <row r="4097" spans="1:4" x14ac:dyDescent="0.2">
      <c r="A4097" s="413" t="s">
        <v>10972</v>
      </c>
      <c r="B4097" s="413" t="s">
        <v>225</v>
      </c>
      <c r="C4097" s="412">
        <v>0</v>
      </c>
      <c r="D4097" s="412">
        <v>0</v>
      </c>
    </row>
    <row r="4098" spans="1:4" x14ac:dyDescent="0.2">
      <c r="A4098" s="413" t="s">
        <v>10973</v>
      </c>
      <c r="B4098" s="413" t="s">
        <v>225</v>
      </c>
      <c r="C4098" s="412">
        <v>46.953000000000003</v>
      </c>
      <c r="D4098" s="412">
        <v>0</v>
      </c>
    </row>
    <row r="4099" spans="1:4" x14ac:dyDescent="0.2">
      <c r="A4099" s="413" t="s">
        <v>10974</v>
      </c>
      <c r="B4099" s="413" t="s">
        <v>225</v>
      </c>
      <c r="C4099" s="412">
        <v>172.55600000000001</v>
      </c>
      <c r="D4099" s="412">
        <v>0</v>
      </c>
    </row>
    <row r="4100" spans="1:4" x14ac:dyDescent="0.2">
      <c r="A4100" s="413" t="s">
        <v>10975</v>
      </c>
      <c r="B4100" s="413" t="s">
        <v>225</v>
      </c>
      <c r="C4100" s="412">
        <v>83.831999999999994</v>
      </c>
      <c r="D4100" s="412">
        <v>0</v>
      </c>
    </row>
    <row r="4101" spans="1:4" x14ac:dyDescent="0.2">
      <c r="A4101" s="413" t="s">
        <v>10976</v>
      </c>
      <c r="B4101" s="413" t="s">
        <v>225</v>
      </c>
      <c r="C4101" s="412">
        <v>10.596</v>
      </c>
      <c r="D4101" s="412">
        <v>0</v>
      </c>
    </row>
    <row r="4102" spans="1:4" x14ac:dyDescent="0.2">
      <c r="A4102" s="413" t="s">
        <v>10977</v>
      </c>
      <c r="B4102" s="413" t="s">
        <v>225</v>
      </c>
      <c r="C4102" s="412">
        <v>46.664999999999999</v>
      </c>
      <c r="D4102" s="412">
        <v>0</v>
      </c>
    </row>
    <row r="4103" spans="1:4" x14ac:dyDescent="0.2">
      <c r="A4103" s="413" t="s">
        <v>10978</v>
      </c>
      <c r="B4103" s="413" t="s">
        <v>225</v>
      </c>
      <c r="C4103" s="412">
        <v>168.452</v>
      </c>
      <c r="D4103" s="412">
        <v>0</v>
      </c>
    </row>
    <row r="4104" spans="1:4" x14ac:dyDescent="0.2">
      <c r="A4104" s="413" t="s">
        <v>10979</v>
      </c>
      <c r="B4104" s="413" t="s">
        <v>223</v>
      </c>
      <c r="C4104" s="412">
        <v>0</v>
      </c>
      <c r="D4104" s="412">
        <v>0</v>
      </c>
    </row>
    <row r="4105" spans="1:4" x14ac:dyDescent="0.2">
      <c r="A4105" s="413" t="s">
        <v>10980</v>
      </c>
      <c r="B4105" s="413" t="s">
        <v>225</v>
      </c>
      <c r="C4105" s="412">
        <v>31.213999999999999</v>
      </c>
      <c r="D4105" s="412">
        <v>0</v>
      </c>
    </row>
    <row r="4106" spans="1:4" x14ac:dyDescent="0.2">
      <c r="A4106" s="413" t="s">
        <v>10981</v>
      </c>
      <c r="B4106" s="413" t="s">
        <v>225</v>
      </c>
      <c r="C4106" s="412">
        <v>110.886</v>
      </c>
      <c r="D4106" s="412">
        <v>0</v>
      </c>
    </row>
    <row r="4107" spans="1:4" x14ac:dyDescent="0.2">
      <c r="A4107" s="413" t="s">
        <v>10982</v>
      </c>
      <c r="B4107" s="413" t="s">
        <v>225</v>
      </c>
      <c r="C4107" s="412">
        <v>0</v>
      </c>
      <c r="D4107" s="412">
        <v>0</v>
      </c>
    </row>
    <row r="4108" spans="1:4" x14ac:dyDescent="0.2">
      <c r="A4108" s="413" t="s">
        <v>10983</v>
      </c>
      <c r="B4108" s="413" t="s">
        <v>225</v>
      </c>
      <c r="C4108" s="412">
        <v>94.323999999999998</v>
      </c>
      <c r="D4108" s="412">
        <v>0</v>
      </c>
    </row>
    <row r="4109" spans="1:4" x14ac:dyDescent="0.2">
      <c r="A4109" s="413" t="s">
        <v>10984</v>
      </c>
      <c r="B4109" s="413" t="s">
        <v>225</v>
      </c>
      <c r="C4109" s="412">
        <v>38.350999999999999</v>
      </c>
      <c r="D4109" s="412">
        <v>0</v>
      </c>
    </row>
    <row r="4110" spans="1:4" x14ac:dyDescent="0.2">
      <c r="A4110" s="413" t="s">
        <v>10985</v>
      </c>
      <c r="B4110" s="413" t="s">
        <v>225</v>
      </c>
      <c r="C4110" s="412">
        <v>60.238</v>
      </c>
      <c r="D4110" s="412">
        <v>0</v>
      </c>
    </row>
    <row r="4111" spans="1:4" x14ac:dyDescent="0.2">
      <c r="A4111" s="413" t="s">
        <v>10986</v>
      </c>
      <c r="B4111" s="413" t="s">
        <v>225</v>
      </c>
      <c r="C4111" s="412">
        <v>36.643000000000001</v>
      </c>
      <c r="D4111" s="412">
        <v>0</v>
      </c>
    </row>
    <row r="4112" spans="1:4" x14ac:dyDescent="0.2">
      <c r="A4112" s="413" t="s">
        <v>10987</v>
      </c>
      <c r="B4112" s="413" t="s">
        <v>225</v>
      </c>
      <c r="C4112" s="412">
        <v>67.587999999999994</v>
      </c>
      <c r="D4112" s="412">
        <v>0</v>
      </c>
    </row>
    <row r="4113" spans="1:4" x14ac:dyDescent="0.2">
      <c r="A4113" s="413" t="s">
        <v>10988</v>
      </c>
      <c r="B4113" s="413" t="s">
        <v>225</v>
      </c>
      <c r="C4113" s="412">
        <v>55.314999999999998</v>
      </c>
      <c r="D4113" s="412">
        <v>0</v>
      </c>
    </row>
    <row r="4114" spans="1:4" x14ac:dyDescent="0.2">
      <c r="A4114" s="413" t="s">
        <v>10989</v>
      </c>
      <c r="B4114" s="413" t="s">
        <v>225</v>
      </c>
      <c r="C4114" s="412">
        <v>137.488</v>
      </c>
      <c r="D4114" s="412">
        <v>0</v>
      </c>
    </row>
    <row r="4115" spans="1:4" x14ac:dyDescent="0.2">
      <c r="A4115" s="413" t="s">
        <v>10990</v>
      </c>
      <c r="B4115" s="413" t="s">
        <v>225</v>
      </c>
      <c r="C4115" s="412">
        <v>116.242</v>
      </c>
      <c r="D4115" s="412">
        <v>0</v>
      </c>
    </row>
    <row r="4116" spans="1:4" x14ac:dyDescent="0.2">
      <c r="A4116" s="413" t="s">
        <v>10991</v>
      </c>
      <c r="B4116" s="413" t="s">
        <v>225</v>
      </c>
      <c r="C4116" s="412">
        <v>10.089</v>
      </c>
      <c r="D4116" s="412">
        <v>0</v>
      </c>
    </row>
    <row r="4117" spans="1:4" x14ac:dyDescent="0.2">
      <c r="A4117" s="413" t="s">
        <v>10992</v>
      </c>
      <c r="B4117" s="413" t="s">
        <v>225</v>
      </c>
      <c r="C4117" s="412">
        <v>126.227</v>
      </c>
      <c r="D4117" s="412">
        <v>0</v>
      </c>
    </row>
    <row r="4118" spans="1:4" x14ac:dyDescent="0.2">
      <c r="A4118" s="413" t="s">
        <v>10993</v>
      </c>
      <c r="B4118" s="413" t="s">
        <v>225</v>
      </c>
      <c r="C4118" s="412">
        <v>153.26300000000001</v>
      </c>
      <c r="D4118" s="412">
        <v>0</v>
      </c>
    </row>
    <row r="4119" spans="1:4" x14ac:dyDescent="0.2">
      <c r="A4119" s="413" t="s">
        <v>10994</v>
      </c>
      <c r="B4119" s="413" t="s">
        <v>225</v>
      </c>
      <c r="C4119" s="412">
        <v>108.78700000000001</v>
      </c>
      <c r="D4119" s="412">
        <v>0</v>
      </c>
    </row>
    <row r="4120" spans="1:4" x14ac:dyDescent="0.2">
      <c r="A4120" s="413" t="s">
        <v>10995</v>
      </c>
      <c r="B4120" s="413" t="s">
        <v>225</v>
      </c>
      <c r="C4120" s="412">
        <v>54.832999999999998</v>
      </c>
      <c r="D4120" s="412">
        <v>0</v>
      </c>
    </row>
    <row r="4121" spans="1:4" x14ac:dyDescent="0.2">
      <c r="A4121" s="413" t="s">
        <v>10996</v>
      </c>
      <c r="B4121" s="413" t="s">
        <v>225</v>
      </c>
      <c r="C4121" s="412">
        <v>66.417000000000002</v>
      </c>
      <c r="D4121" s="412">
        <v>0</v>
      </c>
    </row>
    <row r="4122" spans="1:4" x14ac:dyDescent="0.2">
      <c r="A4122" s="413" t="s">
        <v>10997</v>
      </c>
      <c r="B4122" s="413" t="s">
        <v>225</v>
      </c>
      <c r="C4122" s="412">
        <v>39.954999999999998</v>
      </c>
      <c r="D4122" s="412">
        <v>0</v>
      </c>
    </row>
    <row r="4123" spans="1:4" x14ac:dyDescent="0.2">
      <c r="A4123" s="413" t="s">
        <v>10998</v>
      </c>
      <c r="B4123" s="413" t="s">
        <v>223</v>
      </c>
      <c r="C4123" s="412">
        <v>183.34700000000001</v>
      </c>
      <c r="D4123" s="412">
        <v>0</v>
      </c>
    </row>
    <row r="4124" spans="1:4" x14ac:dyDescent="0.2">
      <c r="A4124" s="413" t="s">
        <v>10999</v>
      </c>
      <c r="B4124" s="413" t="s">
        <v>225</v>
      </c>
      <c r="C4124" s="412">
        <v>149.19399999999999</v>
      </c>
      <c r="D4124" s="412">
        <v>0</v>
      </c>
    </row>
    <row r="4125" spans="1:4" x14ac:dyDescent="0.2">
      <c r="A4125" s="413" t="s">
        <v>11000</v>
      </c>
      <c r="B4125" s="413" t="s">
        <v>225</v>
      </c>
      <c r="C4125" s="412">
        <v>62.061</v>
      </c>
      <c r="D4125" s="412">
        <v>0</v>
      </c>
    </row>
    <row r="4126" spans="1:4" x14ac:dyDescent="0.2">
      <c r="A4126" s="413" t="s">
        <v>11001</v>
      </c>
      <c r="B4126" s="413" t="s">
        <v>225</v>
      </c>
      <c r="C4126" s="412">
        <v>85.704999999999998</v>
      </c>
      <c r="D4126" s="412">
        <v>0</v>
      </c>
    </row>
    <row r="4127" spans="1:4" x14ac:dyDescent="0.2">
      <c r="A4127" s="413" t="s">
        <v>11002</v>
      </c>
      <c r="B4127" s="413" t="s">
        <v>225</v>
      </c>
      <c r="C4127" s="412">
        <v>29.884</v>
      </c>
      <c r="D4127" s="412">
        <v>0</v>
      </c>
    </row>
    <row r="4128" spans="1:4" x14ac:dyDescent="0.2">
      <c r="A4128" s="413" t="s">
        <v>11003</v>
      </c>
      <c r="B4128" s="413" t="s">
        <v>223</v>
      </c>
      <c r="C4128" s="412">
        <v>683.36</v>
      </c>
      <c r="D4128" s="412">
        <v>0</v>
      </c>
    </row>
    <row r="4129" spans="1:4" x14ac:dyDescent="0.2">
      <c r="A4129" s="413" t="s">
        <v>11004</v>
      </c>
      <c r="B4129" s="413" t="s">
        <v>225</v>
      </c>
      <c r="C4129" s="412">
        <v>551.654</v>
      </c>
      <c r="D4129" s="412">
        <v>0</v>
      </c>
    </row>
    <row r="4130" spans="1:4" x14ac:dyDescent="0.2">
      <c r="A4130" s="413" t="s">
        <v>11005</v>
      </c>
      <c r="B4130" s="413" t="s">
        <v>225</v>
      </c>
      <c r="C4130" s="412">
        <v>683.98699999999997</v>
      </c>
      <c r="D4130" s="412">
        <v>0</v>
      </c>
    </row>
    <row r="4131" spans="1:4" x14ac:dyDescent="0.2">
      <c r="A4131" s="413" t="s">
        <v>11006</v>
      </c>
      <c r="B4131" s="413" t="s">
        <v>225</v>
      </c>
      <c r="C4131" s="412">
        <v>38.442</v>
      </c>
      <c r="D4131" s="412">
        <v>0</v>
      </c>
    </row>
    <row r="4132" spans="1:4" x14ac:dyDescent="0.2">
      <c r="A4132" s="413" t="s">
        <v>11007</v>
      </c>
      <c r="B4132" s="413" t="s">
        <v>225</v>
      </c>
      <c r="C4132" s="412">
        <v>32.695999999999998</v>
      </c>
      <c r="D4132" s="412">
        <v>0</v>
      </c>
    </row>
    <row r="4133" spans="1:4" x14ac:dyDescent="0.2">
      <c r="A4133" s="413" t="s">
        <v>11008</v>
      </c>
      <c r="B4133" s="413" t="s">
        <v>225</v>
      </c>
      <c r="C4133" s="412">
        <v>35.777000000000001</v>
      </c>
      <c r="D4133" s="412">
        <v>0</v>
      </c>
    </row>
    <row r="4134" spans="1:4" x14ac:dyDescent="0.2">
      <c r="A4134" s="413" t="s">
        <v>11009</v>
      </c>
      <c r="B4134" s="413" t="s">
        <v>225</v>
      </c>
      <c r="C4134" s="412">
        <v>30.427</v>
      </c>
      <c r="D4134" s="412">
        <v>0</v>
      </c>
    </row>
    <row r="4135" spans="1:4" x14ac:dyDescent="0.2">
      <c r="A4135" s="413" t="s">
        <v>11010</v>
      </c>
      <c r="B4135" s="413" t="s">
        <v>225</v>
      </c>
      <c r="C4135" s="412">
        <v>502.64</v>
      </c>
      <c r="D4135" s="412">
        <v>0</v>
      </c>
    </row>
    <row r="4136" spans="1:4" x14ac:dyDescent="0.2">
      <c r="A4136" s="413" t="s">
        <v>11011</v>
      </c>
      <c r="B4136" s="413" t="s">
        <v>225</v>
      </c>
      <c r="C4136" s="412">
        <v>29.5</v>
      </c>
      <c r="D4136" s="412">
        <v>0</v>
      </c>
    </row>
    <row r="4137" spans="1:4" x14ac:dyDescent="0.2">
      <c r="A4137" s="413" t="s">
        <v>11012</v>
      </c>
      <c r="B4137" s="413" t="s">
        <v>225</v>
      </c>
      <c r="C4137" s="412">
        <v>33.811999999999998</v>
      </c>
      <c r="D4137" s="412">
        <v>0</v>
      </c>
    </row>
    <row r="4138" spans="1:4" x14ac:dyDescent="0.2">
      <c r="A4138" s="413" t="s">
        <v>11013</v>
      </c>
      <c r="B4138" s="413" t="s">
        <v>225</v>
      </c>
      <c r="C4138" s="412">
        <v>38.850999999999999</v>
      </c>
      <c r="D4138" s="412">
        <v>0</v>
      </c>
    </row>
    <row r="4139" spans="1:4" x14ac:dyDescent="0.2">
      <c r="A4139" s="413" t="s">
        <v>11014</v>
      </c>
      <c r="B4139" s="413" t="s">
        <v>225</v>
      </c>
      <c r="C4139" s="412">
        <v>45.36</v>
      </c>
      <c r="D4139" s="412">
        <v>0</v>
      </c>
    </row>
    <row r="4140" spans="1:4" x14ac:dyDescent="0.2">
      <c r="A4140" s="413" t="s">
        <v>11015</v>
      </c>
      <c r="B4140" s="413" t="s">
        <v>225</v>
      </c>
      <c r="C4140" s="412">
        <v>98.125</v>
      </c>
      <c r="D4140" s="412">
        <v>0</v>
      </c>
    </row>
    <row r="4141" spans="1:4" x14ac:dyDescent="0.2">
      <c r="A4141" s="413" t="s">
        <v>11016</v>
      </c>
      <c r="B4141" s="413" t="s">
        <v>225</v>
      </c>
      <c r="C4141" s="412">
        <v>0</v>
      </c>
      <c r="D4141" s="412">
        <v>0</v>
      </c>
    </row>
    <row r="4142" spans="1:4" x14ac:dyDescent="0.2">
      <c r="A4142" s="413" t="s">
        <v>11017</v>
      </c>
      <c r="B4142" s="413" t="s">
        <v>225</v>
      </c>
      <c r="C4142" s="412">
        <v>44.286000000000001</v>
      </c>
      <c r="D4142" s="412">
        <v>0</v>
      </c>
    </row>
    <row r="4143" spans="1:4" x14ac:dyDescent="0.2">
      <c r="A4143" s="413" t="s">
        <v>11018</v>
      </c>
      <c r="B4143" s="413" t="s">
        <v>225</v>
      </c>
      <c r="C4143" s="412">
        <v>38.893999999999998</v>
      </c>
      <c r="D4143" s="412">
        <v>0</v>
      </c>
    </row>
    <row r="4144" spans="1:4" x14ac:dyDescent="0.2">
      <c r="A4144" s="413" t="s">
        <v>11019</v>
      </c>
      <c r="B4144" s="413" t="s">
        <v>225</v>
      </c>
      <c r="C4144" s="412">
        <v>0</v>
      </c>
      <c r="D4144" s="412">
        <v>0</v>
      </c>
    </row>
    <row r="4145" spans="1:4" x14ac:dyDescent="0.2">
      <c r="A4145" s="413" t="s">
        <v>11020</v>
      </c>
      <c r="B4145" s="413" t="s">
        <v>225</v>
      </c>
      <c r="C4145" s="412">
        <v>27.870999999999999</v>
      </c>
      <c r="D4145" s="412">
        <v>0</v>
      </c>
    </row>
    <row r="4146" spans="1:4" x14ac:dyDescent="0.2">
      <c r="A4146" s="413" t="s">
        <v>11021</v>
      </c>
      <c r="B4146" s="413" t="s">
        <v>225</v>
      </c>
      <c r="C4146" s="412">
        <v>30.177</v>
      </c>
      <c r="D4146" s="412">
        <v>0</v>
      </c>
    </row>
    <row r="4147" spans="1:4" x14ac:dyDescent="0.2">
      <c r="A4147" s="413" t="s">
        <v>11022</v>
      </c>
      <c r="B4147" s="413" t="s">
        <v>225</v>
      </c>
      <c r="C4147" s="412">
        <v>52.301000000000002</v>
      </c>
      <c r="D4147" s="412">
        <v>0</v>
      </c>
    </row>
    <row r="4148" spans="1:4" x14ac:dyDescent="0.2">
      <c r="A4148" s="413" t="s">
        <v>11023</v>
      </c>
      <c r="B4148" s="413" t="s">
        <v>225</v>
      </c>
      <c r="C4148" s="412">
        <v>32.604999999999997</v>
      </c>
      <c r="D4148" s="412">
        <v>0</v>
      </c>
    </row>
    <row r="4149" spans="1:4" x14ac:dyDescent="0.2">
      <c r="A4149" s="413" t="s">
        <v>11024</v>
      </c>
      <c r="B4149" s="413" t="s">
        <v>225</v>
      </c>
      <c r="C4149" s="412">
        <v>32.299999999999997</v>
      </c>
      <c r="D4149" s="412">
        <v>0</v>
      </c>
    </row>
    <row r="4150" spans="1:4" x14ac:dyDescent="0.2">
      <c r="A4150" s="413" t="s">
        <v>11025</v>
      </c>
      <c r="B4150" s="413" t="s">
        <v>225</v>
      </c>
      <c r="C4150" s="412">
        <v>63.012999999999998</v>
      </c>
      <c r="D4150" s="412">
        <v>0</v>
      </c>
    </row>
    <row r="4151" spans="1:4" x14ac:dyDescent="0.2">
      <c r="A4151" s="413" t="s">
        <v>11026</v>
      </c>
      <c r="B4151" s="413" t="s">
        <v>225</v>
      </c>
      <c r="C4151" s="412">
        <v>107.628</v>
      </c>
      <c r="D4151" s="412">
        <v>0</v>
      </c>
    </row>
    <row r="4152" spans="1:4" x14ac:dyDescent="0.2">
      <c r="A4152" s="413" t="s">
        <v>11027</v>
      </c>
      <c r="B4152" s="413" t="s">
        <v>225</v>
      </c>
      <c r="C4152" s="412">
        <v>26.114000000000001</v>
      </c>
      <c r="D4152" s="412">
        <v>0</v>
      </c>
    </row>
    <row r="4153" spans="1:4" x14ac:dyDescent="0.2">
      <c r="A4153" s="413" t="s">
        <v>11028</v>
      </c>
      <c r="B4153" s="413" t="s">
        <v>1174</v>
      </c>
      <c r="C4153" s="412">
        <v>1819.211</v>
      </c>
      <c r="D4153" s="412">
        <v>0</v>
      </c>
    </row>
    <row r="4154" spans="1:4" x14ac:dyDescent="0.2">
      <c r="A4154" s="413" t="s">
        <v>11029</v>
      </c>
      <c r="B4154" s="413" t="s">
        <v>225</v>
      </c>
      <c r="C4154" s="412">
        <v>540.76499999999999</v>
      </c>
      <c r="D4154" s="412">
        <v>0</v>
      </c>
    </row>
    <row r="4155" spans="1:4" x14ac:dyDescent="0.2">
      <c r="A4155" s="413" t="s">
        <v>11030</v>
      </c>
      <c r="B4155" s="413" t="s">
        <v>225</v>
      </c>
      <c r="C4155" s="412">
        <v>30.177</v>
      </c>
      <c r="D4155" s="412">
        <v>0</v>
      </c>
    </row>
    <row r="4156" spans="1:4" x14ac:dyDescent="0.2">
      <c r="A4156" s="413" t="s">
        <v>11031</v>
      </c>
      <c r="B4156" s="413" t="s">
        <v>225</v>
      </c>
      <c r="C4156" s="412">
        <v>0</v>
      </c>
      <c r="D4156" s="412">
        <v>0</v>
      </c>
    </row>
    <row r="4157" spans="1:4" x14ac:dyDescent="0.2">
      <c r="A4157" s="413" t="s">
        <v>11032</v>
      </c>
      <c r="B4157" s="413" t="s">
        <v>225</v>
      </c>
      <c r="C4157" s="412">
        <v>335.37799999999999</v>
      </c>
      <c r="D4157" s="412">
        <v>0</v>
      </c>
    </row>
    <row r="4158" spans="1:4" x14ac:dyDescent="0.2">
      <c r="A4158" s="413" t="s">
        <v>11033</v>
      </c>
      <c r="B4158" s="413" t="s">
        <v>225</v>
      </c>
      <c r="C4158" s="412">
        <v>0</v>
      </c>
      <c r="D4158" s="412">
        <v>0</v>
      </c>
    </row>
    <row r="4159" spans="1:4" x14ac:dyDescent="0.2">
      <c r="A4159" s="413" t="s">
        <v>11034</v>
      </c>
      <c r="B4159" s="413" t="s">
        <v>1176</v>
      </c>
      <c r="C4159" s="412">
        <v>10523.937</v>
      </c>
      <c r="D4159" s="412">
        <v>0</v>
      </c>
    </row>
    <row r="4160" spans="1:4" x14ac:dyDescent="0.2">
      <c r="A4160" s="413" t="s">
        <v>11035</v>
      </c>
      <c r="B4160" s="413" t="s">
        <v>1174</v>
      </c>
      <c r="C4160" s="412">
        <v>14737.032999999999</v>
      </c>
      <c r="D4160" s="412">
        <v>0</v>
      </c>
    </row>
    <row r="4161" spans="1:4" x14ac:dyDescent="0.2">
      <c r="A4161" s="413" t="s">
        <v>11036</v>
      </c>
      <c r="B4161" s="413" t="s">
        <v>1174</v>
      </c>
      <c r="C4161" s="412">
        <v>14935.543</v>
      </c>
      <c r="D4161" s="412">
        <v>0</v>
      </c>
    </row>
    <row r="4162" spans="1:4" x14ac:dyDescent="0.2">
      <c r="A4162" s="413" t="s">
        <v>11037</v>
      </c>
      <c r="B4162" s="413" t="s">
        <v>225</v>
      </c>
      <c r="C4162" s="412">
        <v>0</v>
      </c>
      <c r="D4162" s="412">
        <v>0</v>
      </c>
    </row>
    <row r="4163" spans="1:4" x14ac:dyDescent="0.2">
      <c r="A4163" s="413" t="s">
        <v>11038</v>
      </c>
      <c r="B4163" s="413" t="s">
        <v>225</v>
      </c>
      <c r="C4163" s="412">
        <v>56.326999999999998</v>
      </c>
      <c r="D4163" s="412">
        <v>0</v>
      </c>
    </row>
    <row r="4164" spans="1:4" x14ac:dyDescent="0.2">
      <c r="A4164" s="413" t="s">
        <v>11039</v>
      </c>
      <c r="B4164" s="413" t="s">
        <v>225</v>
      </c>
      <c r="C4164" s="412">
        <v>51.002000000000002</v>
      </c>
      <c r="D4164" s="412">
        <v>0</v>
      </c>
    </row>
    <row r="4165" spans="1:4" x14ac:dyDescent="0.2">
      <c r="A4165" s="413" t="s">
        <v>11040</v>
      </c>
      <c r="B4165" s="413" t="s">
        <v>225</v>
      </c>
      <c r="C4165" s="412">
        <v>523.68499999999995</v>
      </c>
      <c r="D4165" s="412">
        <v>0</v>
      </c>
    </row>
    <row r="4166" spans="1:4" x14ac:dyDescent="0.2">
      <c r="A4166" s="413" t="s">
        <v>11041</v>
      </c>
      <c r="B4166" s="413" t="s">
        <v>225</v>
      </c>
      <c r="C4166" s="412">
        <v>235.21600000000001</v>
      </c>
      <c r="D4166" s="412">
        <v>0</v>
      </c>
    </row>
    <row r="4167" spans="1:4" x14ac:dyDescent="0.2">
      <c r="A4167" s="413" t="s">
        <v>11042</v>
      </c>
      <c r="B4167" s="413" t="s">
        <v>225</v>
      </c>
      <c r="C4167" s="412">
        <v>310.36799999999999</v>
      </c>
      <c r="D4167" s="412">
        <v>0</v>
      </c>
    </row>
    <row r="4168" spans="1:4" x14ac:dyDescent="0.2">
      <c r="A4168" s="413" t="s">
        <v>11043</v>
      </c>
      <c r="B4168" s="413" t="s">
        <v>225</v>
      </c>
      <c r="C4168" s="412">
        <v>223.38200000000001</v>
      </c>
      <c r="D4168" s="412">
        <v>0</v>
      </c>
    </row>
    <row r="4169" spans="1:4" x14ac:dyDescent="0.2">
      <c r="A4169" s="413" t="s">
        <v>11044</v>
      </c>
      <c r="B4169" s="413" t="s">
        <v>225</v>
      </c>
      <c r="C4169" s="412">
        <v>53.637</v>
      </c>
      <c r="D4169" s="412">
        <v>0</v>
      </c>
    </row>
    <row r="4170" spans="1:4" x14ac:dyDescent="0.2">
      <c r="A4170" s="413" t="s">
        <v>11045</v>
      </c>
      <c r="B4170" s="413" t="s">
        <v>225</v>
      </c>
      <c r="C4170" s="412">
        <v>38.631</v>
      </c>
      <c r="D4170" s="412">
        <v>0</v>
      </c>
    </row>
    <row r="4171" spans="1:4" x14ac:dyDescent="0.2">
      <c r="A4171" s="413" t="s">
        <v>11046</v>
      </c>
      <c r="B4171" s="413" t="s">
        <v>225</v>
      </c>
      <c r="C4171" s="412">
        <v>212.40199999999999</v>
      </c>
      <c r="D4171" s="412">
        <v>0</v>
      </c>
    </row>
    <row r="4172" spans="1:4" x14ac:dyDescent="0.2">
      <c r="A4172" s="413" t="s">
        <v>11047</v>
      </c>
      <c r="B4172" s="413" t="s">
        <v>225</v>
      </c>
      <c r="C4172" s="412">
        <v>214.72</v>
      </c>
      <c r="D4172" s="412">
        <v>0</v>
      </c>
    </row>
    <row r="4173" spans="1:4" x14ac:dyDescent="0.2">
      <c r="A4173" s="413" t="s">
        <v>11048</v>
      </c>
      <c r="B4173" s="413" t="s">
        <v>225</v>
      </c>
      <c r="C4173" s="412">
        <v>30.305</v>
      </c>
      <c r="D4173" s="412">
        <v>0</v>
      </c>
    </row>
    <row r="4174" spans="1:4" x14ac:dyDescent="0.2">
      <c r="A4174" s="413" t="s">
        <v>11049</v>
      </c>
      <c r="B4174" s="413" t="s">
        <v>223</v>
      </c>
      <c r="C4174" s="412">
        <v>0</v>
      </c>
      <c r="D4174" s="412">
        <v>0</v>
      </c>
    </row>
    <row r="4175" spans="1:4" x14ac:dyDescent="0.2">
      <c r="A4175" s="413" t="s">
        <v>11050</v>
      </c>
      <c r="B4175" s="413" t="s">
        <v>223</v>
      </c>
      <c r="C4175" s="412">
        <v>0</v>
      </c>
      <c r="D4175" s="412">
        <v>0</v>
      </c>
    </row>
    <row r="4176" spans="1:4" x14ac:dyDescent="0.2">
      <c r="A4176" s="413" t="s">
        <v>11051</v>
      </c>
      <c r="B4176" s="413" t="s">
        <v>223</v>
      </c>
      <c r="C4176" s="412">
        <v>0</v>
      </c>
      <c r="D4176" s="412">
        <v>0</v>
      </c>
    </row>
    <row r="4177" spans="1:4" x14ac:dyDescent="0.2">
      <c r="A4177" s="413" t="s">
        <v>11052</v>
      </c>
      <c r="B4177" s="413" t="s">
        <v>225</v>
      </c>
      <c r="C4177" s="412">
        <v>50.63</v>
      </c>
      <c r="D4177" s="412">
        <v>0</v>
      </c>
    </row>
    <row r="4178" spans="1:4" x14ac:dyDescent="0.2">
      <c r="A4178" s="413" t="s">
        <v>11053</v>
      </c>
      <c r="B4178" s="413" t="s">
        <v>225</v>
      </c>
      <c r="C4178" s="412">
        <v>57.889000000000003</v>
      </c>
      <c r="D4178" s="412">
        <v>0</v>
      </c>
    </row>
    <row r="4179" spans="1:4" x14ac:dyDescent="0.2">
      <c r="A4179" s="413" t="s">
        <v>11054</v>
      </c>
      <c r="B4179" s="413" t="s">
        <v>225</v>
      </c>
      <c r="C4179" s="412">
        <v>122.93300000000001</v>
      </c>
      <c r="D4179" s="412">
        <v>0</v>
      </c>
    </row>
    <row r="4180" spans="1:4" x14ac:dyDescent="0.2">
      <c r="A4180" s="413" t="s">
        <v>11055</v>
      </c>
      <c r="B4180" s="413" t="s">
        <v>225</v>
      </c>
      <c r="C4180" s="412">
        <v>47.366999999999997</v>
      </c>
      <c r="D4180" s="412">
        <v>0</v>
      </c>
    </row>
    <row r="4181" spans="1:4" x14ac:dyDescent="0.2">
      <c r="A4181" s="413" t="s">
        <v>11056</v>
      </c>
      <c r="B4181" s="413" t="s">
        <v>223</v>
      </c>
      <c r="C4181" s="412">
        <v>106.374</v>
      </c>
      <c r="D4181" s="412">
        <v>0</v>
      </c>
    </row>
    <row r="4182" spans="1:4" x14ac:dyDescent="0.2">
      <c r="A4182" s="413" t="s">
        <v>11057</v>
      </c>
      <c r="B4182" s="413" t="s">
        <v>225</v>
      </c>
      <c r="C4182" s="412">
        <v>0</v>
      </c>
      <c r="D4182" s="412">
        <v>0</v>
      </c>
    </row>
    <row r="4183" spans="1:4" x14ac:dyDescent="0.2">
      <c r="A4183" s="413" t="s">
        <v>11058</v>
      </c>
      <c r="B4183" s="413" t="s">
        <v>225</v>
      </c>
      <c r="C4183" s="412">
        <v>174.93600000000001</v>
      </c>
      <c r="D4183" s="412">
        <v>0</v>
      </c>
    </row>
    <row r="4184" spans="1:4" x14ac:dyDescent="0.2">
      <c r="A4184" s="413" t="s">
        <v>11059</v>
      </c>
      <c r="B4184" s="413" t="s">
        <v>1176</v>
      </c>
      <c r="C4184" s="412">
        <v>29.823</v>
      </c>
      <c r="D4184" s="412">
        <v>0</v>
      </c>
    </row>
    <row r="4185" spans="1:4" x14ac:dyDescent="0.2">
      <c r="A4185" s="413" t="s">
        <v>11060</v>
      </c>
      <c r="B4185" s="413" t="s">
        <v>225</v>
      </c>
      <c r="C4185" s="412">
        <v>91.537000000000006</v>
      </c>
      <c r="D4185" s="412">
        <v>0</v>
      </c>
    </row>
    <row r="4186" spans="1:4" x14ac:dyDescent="0.2">
      <c r="A4186" s="413" t="s">
        <v>11061</v>
      </c>
      <c r="B4186" s="413" t="s">
        <v>225</v>
      </c>
      <c r="C4186" s="412">
        <v>16.917000000000002</v>
      </c>
      <c r="D4186" s="412">
        <v>0</v>
      </c>
    </row>
    <row r="4187" spans="1:4" x14ac:dyDescent="0.2">
      <c r="A4187" s="413" t="s">
        <v>11062</v>
      </c>
      <c r="B4187" s="413" t="s">
        <v>225</v>
      </c>
      <c r="C4187" s="412">
        <v>15.164999999999999</v>
      </c>
      <c r="D4187" s="412">
        <v>0</v>
      </c>
    </row>
    <row r="4188" spans="1:4" x14ac:dyDescent="0.2">
      <c r="A4188" s="413" t="s">
        <v>11063</v>
      </c>
      <c r="B4188" s="413" t="s">
        <v>225</v>
      </c>
      <c r="C4188" s="412">
        <v>42.426000000000002</v>
      </c>
      <c r="D4188" s="412">
        <v>0</v>
      </c>
    </row>
    <row r="4189" spans="1:4" x14ac:dyDescent="0.2">
      <c r="A4189" s="413" t="s">
        <v>11064</v>
      </c>
      <c r="B4189" s="413" t="s">
        <v>225</v>
      </c>
      <c r="C4189" s="412">
        <v>65.13</v>
      </c>
      <c r="D4189" s="412">
        <v>0</v>
      </c>
    </row>
    <row r="4190" spans="1:4" x14ac:dyDescent="0.2">
      <c r="A4190" s="413" t="s">
        <v>11065</v>
      </c>
      <c r="B4190" s="413" t="s">
        <v>225</v>
      </c>
      <c r="C4190" s="412">
        <v>44.664000000000001</v>
      </c>
      <c r="D4190" s="412">
        <v>0</v>
      </c>
    </row>
    <row r="4191" spans="1:4" x14ac:dyDescent="0.2">
      <c r="A4191" s="413" t="s">
        <v>11066</v>
      </c>
      <c r="B4191" s="413" t="s">
        <v>225</v>
      </c>
      <c r="C4191" s="412">
        <v>39.802999999999997</v>
      </c>
      <c r="D4191" s="412">
        <v>0</v>
      </c>
    </row>
    <row r="4192" spans="1:4" x14ac:dyDescent="0.2">
      <c r="A4192" s="413" t="s">
        <v>11067</v>
      </c>
      <c r="B4192" s="413" t="s">
        <v>225</v>
      </c>
      <c r="C4192" s="412">
        <v>48.531999999999996</v>
      </c>
      <c r="D4192" s="412">
        <v>0</v>
      </c>
    </row>
    <row r="4193" spans="1:4" x14ac:dyDescent="0.2">
      <c r="A4193" s="413" t="s">
        <v>11068</v>
      </c>
      <c r="B4193" s="413" t="s">
        <v>225</v>
      </c>
      <c r="C4193" s="412">
        <v>33.604999999999997</v>
      </c>
      <c r="D4193" s="412">
        <v>0</v>
      </c>
    </row>
    <row r="4194" spans="1:4" x14ac:dyDescent="0.2">
      <c r="A4194" s="413" t="s">
        <v>11069</v>
      </c>
      <c r="B4194" s="413" t="s">
        <v>225</v>
      </c>
      <c r="C4194" s="412">
        <v>25.224</v>
      </c>
      <c r="D4194" s="412">
        <v>0</v>
      </c>
    </row>
    <row r="4195" spans="1:4" x14ac:dyDescent="0.2">
      <c r="A4195" s="413" t="s">
        <v>11070</v>
      </c>
      <c r="B4195" s="413" t="s">
        <v>225</v>
      </c>
      <c r="C4195" s="412">
        <v>42.621000000000002</v>
      </c>
      <c r="D4195" s="412">
        <v>0</v>
      </c>
    </row>
    <row r="4196" spans="1:4" x14ac:dyDescent="0.2">
      <c r="A4196" s="413" t="s">
        <v>11071</v>
      </c>
      <c r="B4196" s="413" t="s">
        <v>225</v>
      </c>
      <c r="C4196" s="412">
        <v>45.408000000000001</v>
      </c>
      <c r="D4196" s="412">
        <v>0</v>
      </c>
    </row>
    <row r="4197" spans="1:4" x14ac:dyDescent="0.2">
      <c r="A4197" s="413" t="s">
        <v>11072</v>
      </c>
      <c r="B4197" s="413" t="s">
        <v>225</v>
      </c>
      <c r="C4197" s="412">
        <v>4.6239999999999997</v>
      </c>
      <c r="D4197" s="412">
        <v>0</v>
      </c>
    </row>
    <row r="4198" spans="1:4" x14ac:dyDescent="0.2">
      <c r="A4198" s="413" t="s">
        <v>11073</v>
      </c>
      <c r="B4198" s="413" t="s">
        <v>1176</v>
      </c>
      <c r="C4198" s="412">
        <v>101.476</v>
      </c>
      <c r="D4198" s="412">
        <v>0</v>
      </c>
    </row>
    <row r="4199" spans="1:4" x14ac:dyDescent="0.2">
      <c r="A4199" s="413" t="s">
        <v>11074</v>
      </c>
      <c r="B4199" s="413" t="s">
        <v>1176</v>
      </c>
      <c r="C4199" s="412">
        <v>26.861000000000001</v>
      </c>
      <c r="D4199" s="412">
        <v>0</v>
      </c>
    </row>
    <row r="4200" spans="1:4" x14ac:dyDescent="0.2">
      <c r="A4200" s="413" t="s">
        <v>11075</v>
      </c>
      <c r="B4200" s="413" t="s">
        <v>225</v>
      </c>
      <c r="C4200" s="412">
        <v>45.079000000000001</v>
      </c>
      <c r="D4200" s="412">
        <v>0</v>
      </c>
    </row>
    <row r="4201" spans="1:4" x14ac:dyDescent="0.2">
      <c r="A4201" s="413" t="s">
        <v>11076</v>
      </c>
      <c r="B4201" s="413" t="s">
        <v>225</v>
      </c>
      <c r="C4201" s="412">
        <v>61.305</v>
      </c>
      <c r="D4201" s="412">
        <v>0</v>
      </c>
    </row>
    <row r="4202" spans="1:4" x14ac:dyDescent="0.2">
      <c r="A4202" s="413" t="s">
        <v>11077</v>
      </c>
      <c r="B4202" s="413" t="s">
        <v>225</v>
      </c>
      <c r="C4202" s="412">
        <v>0</v>
      </c>
      <c r="D4202" s="412">
        <v>0</v>
      </c>
    </row>
    <row r="4203" spans="1:4" x14ac:dyDescent="0.2">
      <c r="A4203" s="413" t="s">
        <v>11078</v>
      </c>
      <c r="B4203" s="413" t="s">
        <v>225</v>
      </c>
      <c r="C4203" s="412">
        <v>39.802999999999997</v>
      </c>
      <c r="D4203" s="412">
        <v>0</v>
      </c>
    </row>
    <row r="4204" spans="1:4" x14ac:dyDescent="0.2">
      <c r="A4204" s="413" t="s">
        <v>11079</v>
      </c>
      <c r="B4204" s="413" t="s">
        <v>225</v>
      </c>
      <c r="C4204" s="412">
        <v>59.017000000000003</v>
      </c>
      <c r="D4204" s="412">
        <v>0</v>
      </c>
    </row>
    <row r="4205" spans="1:4" x14ac:dyDescent="0.2">
      <c r="A4205" s="413" t="s">
        <v>11080</v>
      </c>
      <c r="B4205" s="413" t="s">
        <v>225</v>
      </c>
      <c r="C4205" s="412">
        <v>53.795999999999999</v>
      </c>
      <c r="D4205" s="412">
        <v>0</v>
      </c>
    </row>
    <row r="4206" spans="1:4" x14ac:dyDescent="0.2">
      <c r="A4206" s="413" t="s">
        <v>11081</v>
      </c>
      <c r="B4206" s="413" t="s">
        <v>225</v>
      </c>
      <c r="C4206" s="412">
        <v>61.658999999999999</v>
      </c>
      <c r="D4206" s="412">
        <v>0</v>
      </c>
    </row>
    <row r="4207" spans="1:4" x14ac:dyDescent="0.2">
      <c r="A4207" s="413" t="s">
        <v>11082</v>
      </c>
      <c r="B4207" s="413" t="s">
        <v>225</v>
      </c>
      <c r="C4207" s="412">
        <v>18.013000000000002</v>
      </c>
      <c r="D4207" s="412">
        <v>0</v>
      </c>
    </row>
    <row r="4208" spans="1:4" x14ac:dyDescent="0.2">
      <c r="A4208" s="413" t="s">
        <v>11083</v>
      </c>
      <c r="B4208" s="413" t="s">
        <v>225</v>
      </c>
      <c r="C4208" s="412">
        <v>24.052</v>
      </c>
      <c r="D4208" s="412">
        <v>0</v>
      </c>
    </row>
    <row r="4209" spans="1:4" x14ac:dyDescent="0.2">
      <c r="A4209" s="413" t="s">
        <v>11084</v>
      </c>
      <c r="B4209" s="413" t="s">
        <v>225</v>
      </c>
      <c r="C4209" s="412">
        <v>25.236000000000001</v>
      </c>
      <c r="D4209" s="412">
        <v>0</v>
      </c>
    </row>
    <row r="4210" spans="1:4" x14ac:dyDescent="0.2">
      <c r="A4210" s="413" t="s">
        <v>6830</v>
      </c>
      <c r="B4210" s="413" t="s">
        <v>225</v>
      </c>
      <c r="C4210" s="412">
        <v>233.18799999999999</v>
      </c>
      <c r="D4210" s="412">
        <v>0</v>
      </c>
    </row>
    <row r="4211" spans="1:4" x14ac:dyDescent="0.2">
      <c r="A4211" s="413" t="s">
        <v>11085</v>
      </c>
      <c r="B4211" s="413" t="s">
        <v>225</v>
      </c>
      <c r="C4211" s="412">
        <v>59.506</v>
      </c>
      <c r="D4211" s="412">
        <v>0</v>
      </c>
    </row>
    <row r="4212" spans="1:4" x14ac:dyDescent="0.2">
      <c r="A4212" s="413" t="s">
        <v>11086</v>
      </c>
      <c r="B4212" s="413" t="s">
        <v>225</v>
      </c>
      <c r="C4212" s="412">
        <v>59.908000000000001</v>
      </c>
      <c r="D4212" s="412">
        <v>0</v>
      </c>
    </row>
    <row r="4213" spans="1:4" x14ac:dyDescent="0.2">
      <c r="A4213" s="413" t="s">
        <v>11087</v>
      </c>
      <c r="B4213" s="413" t="s">
        <v>225</v>
      </c>
      <c r="C4213" s="412">
        <v>113.625</v>
      </c>
      <c r="D4213" s="412">
        <v>0</v>
      </c>
    </row>
    <row r="4214" spans="1:4" x14ac:dyDescent="0.2">
      <c r="A4214" s="413" t="s">
        <v>11088</v>
      </c>
      <c r="B4214" s="413" t="s">
        <v>225</v>
      </c>
      <c r="C4214" s="412">
        <v>45.353999999999999</v>
      </c>
      <c r="D4214" s="412">
        <v>0</v>
      </c>
    </row>
    <row r="4215" spans="1:4" x14ac:dyDescent="0.2">
      <c r="A4215" s="413" t="s">
        <v>11089</v>
      </c>
      <c r="B4215" s="413" t="s">
        <v>225</v>
      </c>
      <c r="C4215" s="412">
        <v>19.940999999999999</v>
      </c>
      <c r="D4215" s="412">
        <v>0</v>
      </c>
    </row>
    <row r="4216" spans="1:4" x14ac:dyDescent="0.2">
      <c r="A4216" s="413" t="s">
        <v>11090</v>
      </c>
      <c r="B4216" s="413" t="s">
        <v>225</v>
      </c>
      <c r="C4216" s="412">
        <v>29.109000000000002</v>
      </c>
      <c r="D4216" s="412">
        <v>0</v>
      </c>
    </row>
    <row r="4217" spans="1:4" x14ac:dyDescent="0.2">
      <c r="A4217" s="413" t="s">
        <v>11091</v>
      </c>
      <c r="B4217" s="413" t="s">
        <v>225</v>
      </c>
      <c r="C4217" s="412">
        <v>33.093000000000004</v>
      </c>
      <c r="D4217" s="412">
        <v>0</v>
      </c>
    </row>
    <row r="4218" spans="1:4" x14ac:dyDescent="0.2">
      <c r="A4218" s="413" t="s">
        <v>11092</v>
      </c>
      <c r="B4218" s="413" t="s">
        <v>225</v>
      </c>
      <c r="C4218" s="412">
        <v>38.527999999999999</v>
      </c>
      <c r="D4218" s="412">
        <v>0</v>
      </c>
    </row>
    <row r="4219" spans="1:4" x14ac:dyDescent="0.2">
      <c r="A4219" s="413" t="s">
        <v>11093</v>
      </c>
      <c r="B4219" s="413" t="s">
        <v>225</v>
      </c>
      <c r="C4219" s="412">
        <v>19.044</v>
      </c>
      <c r="D4219" s="412">
        <v>0</v>
      </c>
    </row>
    <row r="4220" spans="1:4" x14ac:dyDescent="0.2">
      <c r="A4220" s="413" t="s">
        <v>11094</v>
      </c>
      <c r="B4220" s="413" t="s">
        <v>225</v>
      </c>
      <c r="C4220" s="412">
        <v>33.598999999999997</v>
      </c>
      <c r="D4220" s="412">
        <v>0</v>
      </c>
    </row>
    <row r="4221" spans="1:4" x14ac:dyDescent="0.2">
      <c r="A4221" s="413" t="s">
        <v>11095</v>
      </c>
      <c r="B4221" s="413" t="s">
        <v>225</v>
      </c>
      <c r="C4221" s="412">
        <v>38.259</v>
      </c>
      <c r="D4221" s="412">
        <v>0</v>
      </c>
    </row>
    <row r="4222" spans="1:4" x14ac:dyDescent="0.2">
      <c r="A4222" s="413" t="s">
        <v>11096</v>
      </c>
      <c r="B4222" s="413" t="s">
        <v>225</v>
      </c>
      <c r="C4222" s="412">
        <v>22.91</v>
      </c>
      <c r="D4222" s="412">
        <v>0</v>
      </c>
    </row>
    <row r="4223" spans="1:4" x14ac:dyDescent="0.2">
      <c r="A4223" s="413" t="s">
        <v>11097</v>
      </c>
      <c r="B4223" s="413" t="s">
        <v>225</v>
      </c>
      <c r="C4223" s="412">
        <v>50.148000000000003</v>
      </c>
      <c r="D4223" s="412">
        <v>0</v>
      </c>
    </row>
    <row r="4224" spans="1:4" x14ac:dyDescent="0.2">
      <c r="A4224" s="413" t="s">
        <v>11098</v>
      </c>
      <c r="B4224" s="413" t="s">
        <v>225</v>
      </c>
      <c r="C4224" s="412">
        <v>43.7</v>
      </c>
      <c r="D4224" s="412">
        <v>0</v>
      </c>
    </row>
    <row r="4225" spans="1:4" x14ac:dyDescent="0.2">
      <c r="A4225" s="413" t="s">
        <v>11099</v>
      </c>
      <c r="B4225" s="413" t="s">
        <v>225</v>
      </c>
      <c r="C4225" s="412">
        <v>60.427</v>
      </c>
      <c r="D4225" s="412">
        <v>0</v>
      </c>
    </row>
    <row r="4226" spans="1:4" x14ac:dyDescent="0.2">
      <c r="A4226" s="413" t="s">
        <v>11100</v>
      </c>
      <c r="B4226" s="413" t="s">
        <v>225</v>
      </c>
      <c r="C4226" s="412">
        <v>22.43</v>
      </c>
      <c r="D4226" s="412">
        <v>0</v>
      </c>
    </row>
    <row r="4227" spans="1:4" x14ac:dyDescent="0.2">
      <c r="A4227" s="413" t="s">
        <v>11101</v>
      </c>
      <c r="B4227" s="413" t="s">
        <v>225</v>
      </c>
      <c r="C4227" s="412">
        <v>16.067</v>
      </c>
      <c r="D4227" s="412">
        <v>0</v>
      </c>
    </row>
    <row r="4228" spans="1:4" x14ac:dyDescent="0.2">
      <c r="A4228" s="413" t="s">
        <v>11102</v>
      </c>
      <c r="B4228" s="413" t="s">
        <v>225</v>
      </c>
      <c r="C4228" s="412">
        <v>9.0649999999999995</v>
      </c>
      <c r="D4228" s="412">
        <v>0</v>
      </c>
    </row>
    <row r="4229" spans="1:4" x14ac:dyDescent="0.2">
      <c r="A4229" s="413" t="s">
        <v>11103</v>
      </c>
      <c r="B4229" s="413" t="s">
        <v>225</v>
      </c>
      <c r="C4229" s="412">
        <v>41.991999999999997</v>
      </c>
      <c r="D4229" s="412">
        <v>0</v>
      </c>
    </row>
    <row r="4230" spans="1:4" x14ac:dyDescent="0.2">
      <c r="A4230" s="413" t="s">
        <v>11104</v>
      </c>
      <c r="B4230" s="413" t="s">
        <v>225</v>
      </c>
      <c r="C4230" s="412">
        <v>3.044</v>
      </c>
      <c r="D4230" s="412">
        <v>0</v>
      </c>
    </row>
    <row r="4231" spans="1:4" x14ac:dyDescent="0.2">
      <c r="A4231" s="413" t="s">
        <v>11105</v>
      </c>
      <c r="B4231" s="413" t="s">
        <v>225</v>
      </c>
      <c r="C4231" s="412">
        <v>20.337</v>
      </c>
      <c r="D4231" s="412">
        <v>0</v>
      </c>
    </row>
    <row r="4232" spans="1:4" x14ac:dyDescent="0.2">
      <c r="A4232" s="413" t="s">
        <v>11106</v>
      </c>
      <c r="B4232" s="413" t="s">
        <v>225</v>
      </c>
      <c r="C4232" s="412">
        <v>26.657</v>
      </c>
      <c r="D4232" s="412">
        <v>0</v>
      </c>
    </row>
    <row r="4233" spans="1:4" x14ac:dyDescent="0.2">
      <c r="A4233" s="413" t="s">
        <v>11107</v>
      </c>
      <c r="B4233" s="413" t="s">
        <v>225</v>
      </c>
      <c r="C4233" s="412">
        <v>54.692999999999998</v>
      </c>
      <c r="D4233" s="412">
        <v>0</v>
      </c>
    </row>
    <row r="4234" spans="1:4" x14ac:dyDescent="0.2">
      <c r="A4234" s="413" t="s">
        <v>11108</v>
      </c>
      <c r="B4234" s="413" t="s">
        <v>225</v>
      </c>
      <c r="C4234" s="412">
        <v>28.364999999999998</v>
      </c>
      <c r="D4234" s="412">
        <v>0</v>
      </c>
    </row>
    <row r="4235" spans="1:4" x14ac:dyDescent="0.2">
      <c r="A4235" s="413" t="s">
        <v>11109</v>
      </c>
      <c r="B4235" s="413" t="s">
        <v>225</v>
      </c>
      <c r="C4235" s="412">
        <v>36.637</v>
      </c>
      <c r="D4235" s="412">
        <v>0</v>
      </c>
    </row>
    <row r="4236" spans="1:4" x14ac:dyDescent="0.2">
      <c r="A4236" s="413" t="s">
        <v>11110</v>
      </c>
      <c r="B4236" s="413" t="s">
        <v>225</v>
      </c>
      <c r="C4236" s="412">
        <v>23.619</v>
      </c>
      <c r="D4236" s="412">
        <v>0</v>
      </c>
    </row>
    <row r="4237" spans="1:4" x14ac:dyDescent="0.2">
      <c r="A4237" s="413" t="s">
        <v>11111</v>
      </c>
      <c r="B4237" s="413" t="s">
        <v>225</v>
      </c>
      <c r="C4237" s="412">
        <v>14.840999999999999</v>
      </c>
      <c r="D4237" s="412">
        <v>0</v>
      </c>
    </row>
    <row r="4238" spans="1:4" x14ac:dyDescent="0.2">
      <c r="A4238" s="413" t="s">
        <v>11112</v>
      </c>
      <c r="B4238" s="413" t="s">
        <v>225</v>
      </c>
      <c r="C4238" s="412">
        <v>33.006999999999998</v>
      </c>
      <c r="D4238" s="412">
        <v>0</v>
      </c>
    </row>
    <row r="4239" spans="1:4" x14ac:dyDescent="0.2">
      <c r="A4239" s="413" t="s">
        <v>11113</v>
      </c>
      <c r="B4239" s="413" t="s">
        <v>225</v>
      </c>
      <c r="C4239" s="412">
        <v>17.495000000000001</v>
      </c>
      <c r="D4239" s="412">
        <v>0</v>
      </c>
    </row>
    <row r="4240" spans="1:4" x14ac:dyDescent="0.2">
      <c r="A4240" s="413" t="s">
        <v>11114</v>
      </c>
      <c r="B4240" s="413" t="s">
        <v>225</v>
      </c>
      <c r="C4240" s="412">
        <v>32.19</v>
      </c>
      <c r="D4240" s="412">
        <v>0</v>
      </c>
    </row>
    <row r="4241" spans="1:4" x14ac:dyDescent="0.2">
      <c r="A4241" s="413" t="s">
        <v>11115</v>
      </c>
      <c r="B4241" s="413" t="s">
        <v>225</v>
      </c>
      <c r="C4241" s="412">
        <v>17.018999999999998</v>
      </c>
      <c r="D4241" s="412">
        <v>0</v>
      </c>
    </row>
    <row r="4242" spans="1:4" x14ac:dyDescent="0.2">
      <c r="A4242" s="413" t="s">
        <v>11116</v>
      </c>
      <c r="B4242" s="413" t="s">
        <v>225</v>
      </c>
      <c r="C4242" s="412">
        <v>14.756</v>
      </c>
      <c r="D4242" s="412">
        <v>0</v>
      </c>
    </row>
    <row r="4243" spans="1:4" x14ac:dyDescent="0.2">
      <c r="A4243" s="413" t="s">
        <v>11117</v>
      </c>
      <c r="B4243" s="413" t="s">
        <v>225</v>
      </c>
      <c r="C4243" s="412">
        <v>12.993</v>
      </c>
      <c r="D4243" s="412">
        <v>0</v>
      </c>
    </row>
    <row r="4244" spans="1:4" x14ac:dyDescent="0.2">
      <c r="A4244" s="413" t="s">
        <v>11118</v>
      </c>
      <c r="B4244" s="413" t="s">
        <v>225</v>
      </c>
      <c r="C4244" s="412">
        <v>24.704999999999998</v>
      </c>
      <c r="D4244" s="412">
        <v>0</v>
      </c>
    </row>
    <row r="4245" spans="1:4" x14ac:dyDescent="0.2">
      <c r="A4245" s="413" t="s">
        <v>11119</v>
      </c>
      <c r="B4245" s="413" t="s">
        <v>225</v>
      </c>
      <c r="C4245" s="412">
        <v>48.776000000000003</v>
      </c>
      <c r="D4245" s="412">
        <v>0</v>
      </c>
    </row>
    <row r="4246" spans="1:4" x14ac:dyDescent="0.2">
      <c r="A4246" s="413" t="s">
        <v>11120</v>
      </c>
      <c r="B4246" s="413" t="s">
        <v>225</v>
      </c>
      <c r="C4246" s="412">
        <v>10.718</v>
      </c>
      <c r="D4246" s="412">
        <v>0</v>
      </c>
    </row>
    <row r="4247" spans="1:4" x14ac:dyDescent="0.2">
      <c r="A4247" s="413" t="s">
        <v>11121</v>
      </c>
      <c r="B4247" s="413" t="s">
        <v>225</v>
      </c>
      <c r="C4247" s="412">
        <v>43.963000000000001</v>
      </c>
      <c r="D4247" s="412">
        <v>0</v>
      </c>
    </row>
    <row r="4248" spans="1:4" x14ac:dyDescent="0.2">
      <c r="A4248" s="413" t="s">
        <v>11122</v>
      </c>
      <c r="B4248" s="413" t="s">
        <v>225</v>
      </c>
      <c r="C4248" s="412">
        <v>37.228000000000002</v>
      </c>
      <c r="D4248" s="412">
        <v>0</v>
      </c>
    </row>
    <row r="4249" spans="1:4" x14ac:dyDescent="0.2">
      <c r="A4249" s="413" t="s">
        <v>11123</v>
      </c>
      <c r="B4249" s="413" t="s">
        <v>225</v>
      </c>
      <c r="C4249" s="412">
        <v>79.391000000000005</v>
      </c>
      <c r="D4249" s="412">
        <v>0</v>
      </c>
    </row>
    <row r="4250" spans="1:4" x14ac:dyDescent="0.2">
      <c r="A4250" s="413" t="s">
        <v>11124</v>
      </c>
      <c r="B4250" s="413" t="s">
        <v>225</v>
      </c>
      <c r="C4250" s="412">
        <v>41.328000000000003</v>
      </c>
      <c r="D4250" s="412">
        <v>0</v>
      </c>
    </row>
    <row r="4251" spans="1:4" x14ac:dyDescent="0.2">
      <c r="A4251" s="413" t="s">
        <v>11125</v>
      </c>
      <c r="B4251" s="413" t="s">
        <v>225</v>
      </c>
      <c r="C4251" s="412">
        <v>19.324999999999999</v>
      </c>
      <c r="D4251" s="412">
        <v>0</v>
      </c>
    </row>
    <row r="4252" spans="1:4" x14ac:dyDescent="0.2">
      <c r="A4252" s="413" t="s">
        <v>11126</v>
      </c>
      <c r="B4252" s="413" t="s">
        <v>225</v>
      </c>
      <c r="C4252" s="412">
        <v>34.549999999999997</v>
      </c>
      <c r="D4252" s="412">
        <v>0</v>
      </c>
    </row>
    <row r="4253" spans="1:4" x14ac:dyDescent="0.2">
      <c r="A4253" s="413" t="s">
        <v>11127</v>
      </c>
      <c r="B4253" s="413" t="s">
        <v>225</v>
      </c>
      <c r="C4253" s="412">
        <v>0</v>
      </c>
      <c r="D4253" s="412">
        <v>0</v>
      </c>
    </row>
    <row r="4254" spans="1:4" x14ac:dyDescent="0.2">
      <c r="A4254" s="413" t="s">
        <v>11128</v>
      </c>
      <c r="B4254" s="413" t="s">
        <v>225</v>
      </c>
      <c r="C4254" s="412">
        <v>16.25</v>
      </c>
      <c r="D4254" s="412">
        <v>0</v>
      </c>
    </row>
    <row r="4255" spans="1:4" x14ac:dyDescent="0.2">
      <c r="A4255" s="413" t="s">
        <v>11129</v>
      </c>
      <c r="B4255" s="413" t="s">
        <v>225</v>
      </c>
      <c r="C4255" s="412">
        <v>35.783000000000001</v>
      </c>
      <c r="D4255" s="412">
        <v>0</v>
      </c>
    </row>
    <row r="4256" spans="1:4" x14ac:dyDescent="0.2">
      <c r="A4256" s="413" t="s">
        <v>11130</v>
      </c>
      <c r="B4256" s="413" t="s">
        <v>225</v>
      </c>
      <c r="C4256" s="412">
        <v>63.854999999999997</v>
      </c>
      <c r="D4256" s="412">
        <v>0</v>
      </c>
    </row>
    <row r="4257" spans="1:4" x14ac:dyDescent="0.2">
      <c r="A4257" s="413" t="s">
        <v>11131</v>
      </c>
      <c r="B4257" s="413" t="s">
        <v>225</v>
      </c>
      <c r="C4257" s="412">
        <v>15.61</v>
      </c>
      <c r="D4257" s="412">
        <v>0</v>
      </c>
    </row>
    <row r="4258" spans="1:4" x14ac:dyDescent="0.2">
      <c r="A4258" s="413" t="s">
        <v>11132</v>
      </c>
      <c r="B4258" s="413" t="s">
        <v>225</v>
      </c>
      <c r="C4258" s="412">
        <v>10.84</v>
      </c>
      <c r="D4258" s="412">
        <v>0</v>
      </c>
    </row>
    <row r="4259" spans="1:4" x14ac:dyDescent="0.2">
      <c r="A4259" s="413" t="s">
        <v>11133</v>
      </c>
      <c r="B4259" s="413" t="s">
        <v>225</v>
      </c>
      <c r="C4259" s="412">
        <v>53.79</v>
      </c>
      <c r="D4259" s="412">
        <v>0</v>
      </c>
    </row>
    <row r="4260" spans="1:4" x14ac:dyDescent="0.2">
      <c r="A4260" s="413" t="s">
        <v>11134</v>
      </c>
      <c r="B4260" s="413" t="s">
        <v>225</v>
      </c>
      <c r="C4260" s="412">
        <v>46.945999999999998</v>
      </c>
      <c r="D4260" s="412">
        <v>0</v>
      </c>
    </row>
    <row r="4261" spans="1:4" x14ac:dyDescent="0.2">
      <c r="A4261" s="413" t="s">
        <v>11135</v>
      </c>
      <c r="B4261" s="413" t="s">
        <v>225</v>
      </c>
      <c r="C4261" s="412">
        <v>54.863</v>
      </c>
      <c r="D4261" s="412">
        <v>0</v>
      </c>
    </row>
    <row r="4262" spans="1:4" x14ac:dyDescent="0.2">
      <c r="A4262" s="413" t="s">
        <v>11136</v>
      </c>
      <c r="B4262" s="413" t="s">
        <v>225</v>
      </c>
      <c r="C4262" s="412">
        <v>14.512</v>
      </c>
      <c r="D4262" s="412">
        <v>0</v>
      </c>
    </row>
    <row r="4263" spans="1:4" x14ac:dyDescent="0.2">
      <c r="A4263" s="413" t="s">
        <v>11137</v>
      </c>
      <c r="B4263" s="413" t="s">
        <v>225</v>
      </c>
      <c r="C4263" s="412">
        <v>17.111000000000001</v>
      </c>
      <c r="D4263" s="412">
        <v>0</v>
      </c>
    </row>
    <row r="4264" spans="1:4" x14ac:dyDescent="0.2">
      <c r="A4264" s="413" t="s">
        <v>11138</v>
      </c>
      <c r="B4264" s="413" t="s">
        <v>225</v>
      </c>
      <c r="C4264" s="412">
        <v>24.797000000000001</v>
      </c>
      <c r="D4264" s="412">
        <v>0</v>
      </c>
    </row>
    <row r="4265" spans="1:4" x14ac:dyDescent="0.2">
      <c r="A4265" s="413" t="s">
        <v>11139</v>
      </c>
      <c r="B4265" s="413" t="s">
        <v>225</v>
      </c>
      <c r="C4265" s="412">
        <v>20.806999999999999</v>
      </c>
      <c r="D4265" s="412">
        <v>0</v>
      </c>
    </row>
    <row r="4266" spans="1:4" x14ac:dyDescent="0.2">
      <c r="A4266" s="413" t="s">
        <v>11140</v>
      </c>
      <c r="B4266" s="413" t="s">
        <v>225</v>
      </c>
      <c r="C4266" s="412">
        <v>39.814999999999998</v>
      </c>
      <c r="D4266" s="412">
        <v>0</v>
      </c>
    </row>
    <row r="4267" spans="1:4" x14ac:dyDescent="0.2">
      <c r="A4267" s="413" t="s">
        <v>11141</v>
      </c>
      <c r="B4267" s="413" t="s">
        <v>225</v>
      </c>
      <c r="C4267" s="412">
        <v>62.927999999999997</v>
      </c>
      <c r="D4267" s="412">
        <v>0</v>
      </c>
    </row>
    <row r="4268" spans="1:4" x14ac:dyDescent="0.2">
      <c r="A4268" s="413" t="s">
        <v>11142</v>
      </c>
      <c r="B4268" s="413" t="s">
        <v>225</v>
      </c>
      <c r="C4268" s="412">
        <v>22.46</v>
      </c>
      <c r="D4268" s="412">
        <v>0</v>
      </c>
    </row>
    <row r="4269" spans="1:4" x14ac:dyDescent="0.2">
      <c r="A4269" s="413" t="s">
        <v>11143</v>
      </c>
      <c r="B4269" s="413" t="s">
        <v>225</v>
      </c>
      <c r="C4269" s="412">
        <v>32.451999999999998</v>
      </c>
      <c r="D4269" s="412">
        <v>0</v>
      </c>
    </row>
    <row r="4270" spans="1:4" x14ac:dyDescent="0.2">
      <c r="A4270" s="413" t="s">
        <v>11144</v>
      </c>
      <c r="B4270" s="413" t="s">
        <v>225</v>
      </c>
      <c r="C4270" s="412">
        <v>7.7169999999999996</v>
      </c>
      <c r="D4270" s="412">
        <v>0</v>
      </c>
    </row>
    <row r="4271" spans="1:4" x14ac:dyDescent="0.2">
      <c r="A4271" s="413" t="s">
        <v>11145</v>
      </c>
      <c r="B4271" s="413" t="s">
        <v>225</v>
      </c>
      <c r="C4271" s="412">
        <v>36.984000000000002</v>
      </c>
      <c r="D4271" s="412">
        <v>0</v>
      </c>
    </row>
    <row r="4272" spans="1:4" x14ac:dyDescent="0.2">
      <c r="A4272" s="413" t="s">
        <v>11146</v>
      </c>
      <c r="B4272" s="413" t="s">
        <v>225</v>
      </c>
      <c r="C4272" s="412">
        <v>51.35</v>
      </c>
      <c r="D4272" s="412">
        <v>0</v>
      </c>
    </row>
    <row r="4273" spans="1:4" x14ac:dyDescent="0.2">
      <c r="A4273" s="413" t="s">
        <v>11147</v>
      </c>
      <c r="B4273" s="413" t="s">
        <v>225</v>
      </c>
      <c r="C4273" s="412">
        <v>21.564</v>
      </c>
      <c r="D4273" s="412">
        <v>0</v>
      </c>
    </row>
    <row r="4274" spans="1:4" x14ac:dyDescent="0.2">
      <c r="A4274" s="413" t="s">
        <v>11148</v>
      </c>
      <c r="B4274" s="413" t="s">
        <v>225</v>
      </c>
      <c r="C4274" s="412">
        <v>32.091999999999999</v>
      </c>
      <c r="D4274" s="412">
        <v>0</v>
      </c>
    </row>
    <row r="4275" spans="1:4" x14ac:dyDescent="0.2">
      <c r="A4275" s="413" t="s">
        <v>11149</v>
      </c>
      <c r="B4275" s="413" t="s">
        <v>225</v>
      </c>
      <c r="C4275" s="412">
        <v>26.84</v>
      </c>
      <c r="D4275" s="412">
        <v>0</v>
      </c>
    </row>
    <row r="4276" spans="1:4" x14ac:dyDescent="0.2">
      <c r="A4276" s="413" t="s">
        <v>11150</v>
      </c>
      <c r="B4276" s="413" t="s">
        <v>225</v>
      </c>
      <c r="C4276" s="412">
        <v>11.077999999999999</v>
      </c>
      <c r="D4276" s="412">
        <v>0</v>
      </c>
    </row>
    <row r="4277" spans="1:4" x14ac:dyDescent="0.2">
      <c r="A4277" s="413" t="s">
        <v>11151</v>
      </c>
      <c r="B4277" s="413" t="s">
        <v>225</v>
      </c>
      <c r="C4277" s="412">
        <v>29.425999999999998</v>
      </c>
      <c r="D4277" s="412">
        <v>0</v>
      </c>
    </row>
    <row r="4278" spans="1:4" x14ac:dyDescent="0.2">
      <c r="A4278" s="413" t="s">
        <v>11152</v>
      </c>
      <c r="B4278" s="413" t="s">
        <v>225</v>
      </c>
      <c r="C4278" s="412">
        <v>28.297999999999998</v>
      </c>
      <c r="D4278" s="412">
        <v>0</v>
      </c>
    </row>
    <row r="4279" spans="1:4" x14ac:dyDescent="0.2">
      <c r="A4279" s="413" t="s">
        <v>11153</v>
      </c>
      <c r="B4279" s="413" t="s">
        <v>225</v>
      </c>
      <c r="C4279" s="412">
        <v>30.853999999999999</v>
      </c>
      <c r="D4279" s="412">
        <v>0</v>
      </c>
    </row>
    <row r="4280" spans="1:4" x14ac:dyDescent="0.2">
      <c r="A4280" s="413" t="s">
        <v>11154</v>
      </c>
      <c r="B4280" s="413" t="s">
        <v>225</v>
      </c>
      <c r="C4280" s="412">
        <v>21.143000000000001</v>
      </c>
      <c r="D4280" s="412">
        <v>0</v>
      </c>
    </row>
    <row r="4281" spans="1:4" x14ac:dyDescent="0.2">
      <c r="A4281" s="413" t="s">
        <v>11155</v>
      </c>
      <c r="B4281" s="413" t="s">
        <v>225</v>
      </c>
      <c r="C4281" s="412">
        <v>38.863</v>
      </c>
      <c r="D4281" s="412">
        <v>0</v>
      </c>
    </row>
    <row r="4282" spans="1:4" x14ac:dyDescent="0.2">
      <c r="A4282" s="413" t="s">
        <v>11156</v>
      </c>
      <c r="B4282" s="413" t="s">
        <v>225</v>
      </c>
      <c r="C4282" s="412">
        <v>99.581999999999994</v>
      </c>
      <c r="D4282" s="412">
        <v>0</v>
      </c>
    </row>
    <row r="4283" spans="1:4" x14ac:dyDescent="0.2">
      <c r="A4283" s="413" t="s">
        <v>11157</v>
      </c>
      <c r="B4283" s="413" t="s">
        <v>225</v>
      </c>
      <c r="C4283" s="412">
        <v>100.113</v>
      </c>
      <c r="D4283" s="412">
        <v>0</v>
      </c>
    </row>
    <row r="4284" spans="1:4" x14ac:dyDescent="0.2">
      <c r="A4284" s="413" t="s">
        <v>11158</v>
      </c>
      <c r="B4284" s="413" t="s">
        <v>225</v>
      </c>
      <c r="C4284" s="412">
        <v>20.093</v>
      </c>
      <c r="D4284" s="412">
        <v>0</v>
      </c>
    </row>
    <row r="4285" spans="1:4" x14ac:dyDescent="0.2">
      <c r="A4285" s="413" t="s">
        <v>11159</v>
      </c>
      <c r="B4285" s="413" t="s">
        <v>225</v>
      </c>
      <c r="C4285" s="412">
        <v>2.8239999999999998</v>
      </c>
      <c r="D4285" s="412">
        <v>0</v>
      </c>
    </row>
    <row r="4286" spans="1:4" x14ac:dyDescent="0.2">
      <c r="A4286" s="413" t="s">
        <v>11160</v>
      </c>
      <c r="B4286" s="413" t="s">
        <v>225</v>
      </c>
      <c r="C4286" s="412">
        <v>37.814</v>
      </c>
      <c r="D4286" s="412">
        <v>0</v>
      </c>
    </row>
    <row r="4287" spans="1:4" x14ac:dyDescent="0.2">
      <c r="A4287" s="413" t="s">
        <v>11161</v>
      </c>
      <c r="B4287" s="413" t="s">
        <v>225</v>
      </c>
      <c r="C4287" s="412">
        <v>30.853999999999999</v>
      </c>
      <c r="D4287" s="412">
        <v>0</v>
      </c>
    </row>
    <row r="4288" spans="1:4" x14ac:dyDescent="0.2">
      <c r="A4288" s="413" t="s">
        <v>11162</v>
      </c>
      <c r="B4288" s="413" t="s">
        <v>225</v>
      </c>
      <c r="C4288" s="412">
        <v>16.835999999999999</v>
      </c>
      <c r="D4288" s="412">
        <v>0</v>
      </c>
    </row>
    <row r="4289" spans="1:4" x14ac:dyDescent="0.2">
      <c r="A4289" s="413" t="s">
        <v>11163</v>
      </c>
      <c r="B4289" s="413" t="s">
        <v>225</v>
      </c>
      <c r="C4289" s="412">
        <v>41.357999999999997</v>
      </c>
      <c r="D4289" s="412">
        <v>0</v>
      </c>
    </row>
    <row r="4290" spans="1:4" x14ac:dyDescent="0.2">
      <c r="A4290" s="413" t="s">
        <v>11164</v>
      </c>
      <c r="B4290" s="413" t="s">
        <v>225</v>
      </c>
      <c r="C4290" s="412">
        <v>81.527000000000001</v>
      </c>
      <c r="D4290" s="412">
        <v>0</v>
      </c>
    </row>
    <row r="4291" spans="1:4" x14ac:dyDescent="0.2">
      <c r="A4291" s="413" t="s">
        <v>11165</v>
      </c>
      <c r="B4291" s="413" t="s">
        <v>225</v>
      </c>
      <c r="C4291" s="412">
        <v>71.534999999999997</v>
      </c>
      <c r="D4291" s="412">
        <v>0</v>
      </c>
    </row>
    <row r="4292" spans="1:4" x14ac:dyDescent="0.2">
      <c r="A4292" s="413" t="s">
        <v>11166</v>
      </c>
      <c r="B4292" s="413" t="s">
        <v>225</v>
      </c>
      <c r="C4292" s="412">
        <v>23.869</v>
      </c>
      <c r="D4292" s="412">
        <v>0</v>
      </c>
    </row>
    <row r="4293" spans="1:4" x14ac:dyDescent="0.2">
      <c r="A4293" s="413" t="s">
        <v>11167</v>
      </c>
      <c r="B4293" s="413" t="s">
        <v>225</v>
      </c>
      <c r="C4293" s="412">
        <v>18.349</v>
      </c>
      <c r="D4293" s="412">
        <v>0</v>
      </c>
    </row>
    <row r="4294" spans="1:4" x14ac:dyDescent="0.2">
      <c r="A4294" s="413" t="s">
        <v>11168</v>
      </c>
      <c r="B4294" s="413" t="s">
        <v>225</v>
      </c>
      <c r="C4294" s="412">
        <v>0</v>
      </c>
      <c r="D4294" s="412">
        <v>0</v>
      </c>
    </row>
    <row r="4295" spans="1:4" x14ac:dyDescent="0.2">
      <c r="A4295" s="413" t="s">
        <v>11169</v>
      </c>
      <c r="B4295" s="413" t="s">
        <v>225</v>
      </c>
      <c r="C4295" s="412">
        <v>42.871000000000002</v>
      </c>
      <c r="D4295" s="412">
        <v>0</v>
      </c>
    </row>
    <row r="4296" spans="1:4" x14ac:dyDescent="0.2">
      <c r="A4296" s="413" t="s">
        <v>11170</v>
      </c>
      <c r="B4296" s="413" t="s">
        <v>225</v>
      </c>
      <c r="C4296" s="412">
        <v>23.911999999999999</v>
      </c>
      <c r="D4296" s="412">
        <v>0</v>
      </c>
    </row>
    <row r="4297" spans="1:4" x14ac:dyDescent="0.2">
      <c r="A4297" s="413" t="s">
        <v>11171</v>
      </c>
      <c r="B4297" s="413" t="s">
        <v>225</v>
      </c>
      <c r="C4297" s="412">
        <v>52.046999999999997</v>
      </c>
      <c r="D4297" s="412">
        <v>0</v>
      </c>
    </row>
    <row r="4298" spans="1:4" x14ac:dyDescent="0.2">
      <c r="A4298" s="413" t="s">
        <v>11172</v>
      </c>
      <c r="B4298" s="413" t="s">
        <v>225</v>
      </c>
      <c r="C4298" s="412">
        <v>76.049000000000007</v>
      </c>
      <c r="D4298" s="412">
        <v>0</v>
      </c>
    </row>
    <row r="4299" spans="1:4" x14ac:dyDescent="0.2">
      <c r="A4299" s="413" t="s">
        <v>11173</v>
      </c>
      <c r="B4299" s="413" t="s">
        <v>225</v>
      </c>
      <c r="C4299" s="412">
        <v>45.64</v>
      </c>
      <c r="D4299" s="412">
        <v>0</v>
      </c>
    </row>
    <row r="4300" spans="1:4" x14ac:dyDescent="0.2">
      <c r="A4300" s="413" t="s">
        <v>11174</v>
      </c>
      <c r="B4300" s="413" t="s">
        <v>225</v>
      </c>
      <c r="C4300" s="412">
        <v>107.78700000000001</v>
      </c>
      <c r="D4300" s="412">
        <v>0</v>
      </c>
    </row>
    <row r="4301" spans="1:4" x14ac:dyDescent="0.2">
      <c r="A4301" s="413" t="s">
        <v>11175</v>
      </c>
      <c r="B4301" s="413" t="s">
        <v>225</v>
      </c>
      <c r="C4301" s="412">
        <v>24.283999999999999</v>
      </c>
      <c r="D4301" s="412">
        <v>0</v>
      </c>
    </row>
    <row r="4302" spans="1:4" x14ac:dyDescent="0.2">
      <c r="A4302" s="413" t="s">
        <v>11176</v>
      </c>
      <c r="B4302" s="413" t="s">
        <v>225</v>
      </c>
      <c r="C4302" s="412">
        <v>48.671999999999997</v>
      </c>
      <c r="D4302" s="412">
        <v>0</v>
      </c>
    </row>
    <row r="4303" spans="1:4" x14ac:dyDescent="0.2">
      <c r="A4303" s="413" t="s">
        <v>11177</v>
      </c>
      <c r="B4303" s="413" t="s">
        <v>225</v>
      </c>
      <c r="C4303" s="412">
        <v>34.043999999999997</v>
      </c>
      <c r="D4303" s="412">
        <v>0</v>
      </c>
    </row>
    <row r="4304" spans="1:4" x14ac:dyDescent="0.2">
      <c r="A4304" s="413" t="s">
        <v>11178</v>
      </c>
      <c r="B4304" s="413" t="s">
        <v>225</v>
      </c>
      <c r="C4304" s="412">
        <v>22.783999999999999</v>
      </c>
      <c r="D4304" s="412">
        <v>0</v>
      </c>
    </row>
    <row r="4305" spans="1:4" x14ac:dyDescent="0.2">
      <c r="A4305" s="413" t="s">
        <v>6831</v>
      </c>
      <c r="B4305" s="413" t="s">
        <v>225</v>
      </c>
      <c r="C4305" s="412">
        <v>860.18700000000001</v>
      </c>
      <c r="D4305" s="412">
        <v>0</v>
      </c>
    </row>
    <row r="4306" spans="1:4" x14ac:dyDescent="0.2">
      <c r="A4306" s="413" t="s">
        <v>11179</v>
      </c>
      <c r="B4306" s="413" t="s">
        <v>225</v>
      </c>
      <c r="C4306" s="412">
        <v>28.010999999999999</v>
      </c>
      <c r="D4306" s="412">
        <v>0</v>
      </c>
    </row>
    <row r="4307" spans="1:4" x14ac:dyDescent="0.2">
      <c r="A4307" s="413" t="s">
        <v>11180</v>
      </c>
      <c r="B4307" s="413" t="s">
        <v>225</v>
      </c>
      <c r="C4307" s="412">
        <v>55.094999999999999</v>
      </c>
      <c r="D4307" s="412">
        <v>0</v>
      </c>
    </row>
    <row r="4308" spans="1:4" x14ac:dyDescent="0.2">
      <c r="A4308" s="413" t="s">
        <v>11181</v>
      </c>
      <c r="B4308" s="413" t="s">
        <v>225</v>
      </c>
      <c r="C4308" s="412">
        <v>20.081</v>
      </c>
      <c r="D4308" s="412">
        <v>0</v>
      </c>
    </row>
    <row r="4309" spans="1:4" x14ac:dyDescent="0.2">
      <c r="A4309" s="413" t="s">
        <v>11182</v>
      </c>
      <c r="B4309" s="413" t="s">
        <v>225</v>
      </c>
      <c r="C4309" s="412">
        <v>15.47</v>
      </c>
      <c r="D4309" s="412">
        <v>0</v>
      </c>
    </row>
    <row r="4310" spans="1:4" x14ac:dyDescent="0.2">
      <c r="A4310" s="413" t="s">
        <v>11183</v>
      </c>
      <c r="B4310" s="413" t="s">
        <v>225</v>
      </c>
      <c r="C4310" s="412">
        <v>464.51499999999999</v>
      </c>
      <c r="D4310" s="412">
        <v>0</v>
      </c>
    </row>
    <row r="4311" spans="1:4" x14ac:dyDescent="0.2">
      <c r="A4311" s="413" t="s">
        <v>11184</v>
      </c>
      <c r="B4311" s="413" t="s">
        <v>225</v>
      </c>
      <c r="C4311" s="412">
        <v>16.989000000000001</v>
      </c>
      <c r="D4311" s="412">
        <v>0</v>
      </c>
    </row>
    <row r="4312" spans="1:4" x14ac:dyDescent="0.2">
      <c r="A4312" s="413" t="s">
        <v>11185</v>
      </c>
      <c r="B4312" s="413" t="s">
        <v>225</v>
      </c>
      <c r="C4312" s="412">
        <v>12.993</v>
      </c>
      <c r="D4312" s="412">
        <v>0</v>
      </c>
    </row>
    <row r="4313" spans="1:4" x14ac:dyDescent="0.2">
      <c r="A4313" s="413" t="s">
        <v>11186</v>
      </c>
      <c r="B4313" s="413" t="s">
        <v>225</v>
      </c>
      <c r="C4313" s="412">
        <v>71.156000000000006</v>
      </c>
      <c r="D4313" s="412">
        <v>0</v>
      </c>
    </row>
    <row r="4314" spans="1:4" x14ac:dyDescent="0.2">
      <c r="A4314" s="413" t="s">
        <v>11187</v>
      </c>
      <c r="B4314" s="413" t="s">
        <v>225</v>
      </c>
      <c r="C4314" s="412">
        <v>14.725</v>
      </c>
      <c r="D4314" s="412">
        <v>0</v>
      </c>
    </row>
    <row r="4315" spans="1:4" x14ac:dyDescent="0.2">
      <c r="A4315" s="413" t="s">
        <v>11188</v>
      </c>
      <c r="B4315" s="413" t="s">
        <v>225</v>
      </c>
      <c r="C4315" s="412">
        <v>36.222000000000001</v>
      </c>
      <c r="D4315" s="412">
        <v>0</v>
      </c>
    </row>
    <row r="4316" spans="1:4" x14ac:dyDescent="0.2">
      <c r="A4316" s="413" t="s">
        <v>11189</v>
      </c>
      <c r="B4316" s="413" t="s">
        <v>225</v>
      </c>
      <c r="C4316" s="412">
        <v>43.676000000000002</v>
      </c>
      <c r="D4316" s="412">
        <v>0</v>
      </c>
    </row>
    <row r="4317" spans="1:4" x14ac:dyDescent="0.2">
      <c r="A4317" s="413" t="s">
        <v>11190</v>
      </c>
      <c r="B4317" s="413" t="s">
        <v>225</v>
      </c>
      <c r="C4317" s="412">
        <v>62.158999999999999</v>
      </c>
      <c r="D4317" s="412">
        <v>0</v>
      </c>
    </row>
    <row r="4318" spans="1:4" x14ac:dyDescent="0.2">
      <c r="A4318" s="413" t="s">
        <v>11191</v>
      </c>
      <c r="B4318" s="413" t="s">
        <v>225</v>
      </c>
      <c r="C4318" s="412">
        <v>48.311999999999998</v>
      </c>
      <c r="D4318" s="412">
        <v>0</v>
      </c>
    </row>
    <row r="4319" spans="1:4" x14ac:dyDescent="0.2">
      <c r="A4319" s="413" t="s">
        <v>11192</v>
      </c>
      <c r="B4319" s="413" t="s">
        <v>225</v>
      </c>
      <c r="C4319" s="412">
        <v>57.645000000000003</v>
      </c>
      <c r="D4319" s="412">
        <v>0</v>
      </c>
    </row>
    <row r="4320" spans="1:4" x14ac:dyDescent="0.2">
      <c r="A4320" s="413" t="s">
        <v>11193</v>
      </c>
      <c r="B4320" s="413" t="s">
        <v>225</v>
      </c>
      <c r="C4320" s="412">
        <v>40.912999999999997</v>
      </c>
      <c r="D4320" s="412">
        <v>0</v>
      </c>
    </row>
    <row r="4321" spans="1:4" x14ac:dyDescent="0.2">
      <c r="A4321" s="413" t="s">
        <v>11194</v>
      </c>
      <c r="B4321" s="413" t="s">
        <v>225</v>
      </c>
      <c r="C4321" s="412">
        <v>77.58</v>
      </c>
      <c r="D4321" s="412">
        <v>0</v>
      </c>
    </row>
    <row r="4322" spans="1:4" x14ac:dyDescent="0.2">
      <c r="A4322" s="413" t="s">
        <v>11195</v>
      </c>
      <c r="B4322" s="413" t="s">
        <v>225</v>
      </c>
      <c r="C4322" s="412">
        <v>34.593000000000004</v>
      </c>
      <c r="D4322" s="412">
        <v>0</v>
      </c>
    </row>
    <row r="4323" spans="1:4" x14ac:dyDescent="0.2">
      <c r="A4323" s="413" t="s">
        <v>11196</v>
      </c>
      <c r="B4323" s="413" t="s">
        <v>225</v>
      </c>
      <c r="C4323" s="412">
        <v>53.710999999999999</v>
      </c>
      <c r="D4323" s="412">
        <v>0</v>
      </c>
    </row>
    <row r="4324" spans="1:4" x14ac:dyDescent="0.2">
      <c r="A4324" s="413" t="s">
        <v>11197</v>
      </c>
      <c r="B4324" s="413" t="s">
        <v>225</v>
      </c>
      <c r="C4324" s="412">
        <v>13.701000000000001</v>
      </c>
      <c r="D4324" s="412">
        <v>0</v>
      </c>
    </row>
    <row r="4325" spans="1:4" x14ac:dyDescent="0.2">
      <c r="A4325" s="413" t="s">
        <v>11198</v>
      </c>
      <c r="B4325" s="413" t="s">
        <v>225</v>
      </c>
      <c r="C4325" s="412">
        <v>24.632000000000001</v>
      </c>
      <c r="D4325" s="412">
        <v>0</v>
      </c>
    </row>
    <row r="4326" spans="1:4" x14ac:dyDescent="0.2">
      <c r="A4326" s="413" t="s">
        <v>11199</v>
      </c>
      <c r="B4326" s="413" t="s">
        <v>225</v>
      </c>
      <c r="C4326" s="412">
        <v>30.244</v>
      </c>
      <c r="D4326" s="412">
        <v>0</v>
      </c>
    </row>
    <row r="4327" spans="1:4" x14ac:dyDescent="0.2">
      <c r="A4327" s="413" t="s">
        <v>11200</v>
      </c>
      <c r="B4327" s="413" t="s">
        <v>225</v>
      </c>
      <c r="C4327" s="412">
        <v>76.450999999999993</v>
      </c>
      <c r="D4327" s="412">
        <v>0</v>
      </c>
    </row>
    <row r="4328" spans="1:4" x14ac:dyDescent="0.2">
      <c r="A4328" s="413" t="s">
        <v>11201</v>
      </c>
      <c r="B4328" s="413" t="s">
        <v>225</v>
      </c>
      <c r="C4328" s="412">
        <v>28.266999999999999</v>
      </c>
      <c r="D4328" s="412">
        <v>0</v>
      </c>
    </row>
    <row r="4329" spans="1:4" x14ac:dyDescent="0.2">
      <c r="A4329" s="413" t="s">
        <v>11202</v>
      </c>
      <c r="B4329" s="413" t="s">
        <v>225</v>
      </c>
      <c r="C4329" s="412">
        <v>23.155999999999999</v>
      </c>
      <c r="D4329" s="412">
        <v>0</v>
      </c>
    </row>
    <row r="4330" spans="1:4" x14ac:dyDescent="0.2">
      <c r="A4330" s="413" t="s">
        <v>11203</v>
      </c>
      <c r="B4330" s="413" t="s">
        <v>225</v>
      </c>
      <c r="C4330" s="412">
        <v>54.545999999999999</v>
      </c>
      <c r="D4330" s="412">
        <v>0</v>
      </c>
    </row>
    <row r="4331" spans="1:4" x14ac:dyDescent="0.2">
      <c r="A4331" s="413" t="s">
        <v>11204</v>
      </c>
      <c r="B4331" s="413" t="s">
        <v>225</v>
      </c>
      <c r="C4331" s="412">
        <v>24.827000000000002</v>
      </c>
      <c r="D4331" s="412">
        <v>0</v>
      </c>
    </row>
    <row r="4332" spans="1:4" x14ac:dyDescent="0.2">
      <c r="A4332" s="413" t="s">
        <v>11205</v>
      </c>
      <c r="B4332" s="413" t="s">
        <v>225</v>
      </c>
      <c r="C4332" s="412">
        <v>50.618000000000002</v>
      </c>
      <c r="D4332" s="412">
        <v>0</v>
      </c>
    </row>
    <row r="4333" spans="1:4" x14ac:dyDescent="0.2">
      <c r="A4333" s="413" t="s">
        <v>11206</v>
      </c>
      <c r="B4333" s="413" t="s">
        <v>225</v>
      </c>
      <c r="C4333" s="412">
        <v>42.688000000000002</v>
      </c>
      <c r="D4333" s="412">
        <v>0</v>
      </c>
    </row>
    <row r="4334" spans="1:4" x14ac:dyDescent="0.2">
      <c r="A4334" s="413" t="s">
        <v>11207</v>
      </c>
      <c r="B4334" s="413" t="s">
        <v>225</v>
      </c>
      <c r="C4334" s="412">
        <v>24.04</v>
      </c>
      <c r="D4334" s="412">
        <v>0</v>
      </c>
    </row>
    <row r="4335" spans="1:4" x14ac:dyDescent="0.2">
      <c r="A4335" s="413" t="s">
        <v>11208</v>
      </c>
      <c r="B4335" s="413" t="s">
        <v>225</v>
      </c>
      <c r="C4335" s="412">
        <v>2.355</v>
      </c>
      <c r="D4335" s="412">
        <v>0</v>
      </c>
    </row>
    <row r="4336" spans="1:4" x14ac:dyDescent="0.2">
      <c r="A4336" s="413" t="s">
        <v>11209</v>
      </c>
      <c r="B4336" s="413" t="s">
        <v>225</v>
      </c>
      <c r="C4336" s="412">
        <v>13.444000000000001</v>
      </c>
      <c r="D4336" s="412">
        <v>0</v>
      </c>
    </row>
    <row r="4337" spans="1:4" x14ac:dyDescent="0.2">
      <c r="A4337" s="413" t="s">
        <v>11210</v>
      </c>
      <c r="B4337" s="413" t="s">
        <v>225</v>
      </c>
      <c r="C4337" s="412">
        <v>74.334999999999994</v>
      </c>
      <c r="D4337" s="412">
        <v>0</v>
      </c>
    </row>
    <row r="4338" spans="1:4" x14ac:dyDescent="0.2">
      <c r="A4338" s="413" t="s">
        <v>11211</v>
      </c>
      <c r="B4338" s="413" t="s">
        <v>225</v>
      </c>
      <c r="C4338" s="412">
        <v>16.920999999999999</v>
      </c>
      <c r="D4338" s="412">
        <v>0</v>
      </c>
    </row>
    <row r="4339" spans="1:4" x14ac:dyDescent="0.2">
      <c r="A4339" s="413" t="s">
        <v>11212</v>
      </c>
      <c r="B4339" s="413" t="s">
        <v>225</v>
      </c>
      <c r="C4339" s="412">
        <v>27.114999999999998</v>
      </c>
      <c r="D4339" s="412">
        <v>0</v>
      </c>
    </row>
    <row r="4340" spans="1:4" x14ac:dyDescent="0.2">
      <c r="A4340" s="413" t="s">
        <v>11213</v>
      </c>
      <c r="B4340" s="413" t="s">
        <v>225</v>
      </c>
      <c r="C4340" s="412">
        <v>23.667999999999999</v>
      </c>
      <c r="D4340" s="412">
        <v>0</v>
      </c>
    </row>
    <row r="4341" spans="1:4" x14ac:dyDescent="0.2">
      <c r="A4341" s="413" t="s">
        <v>11214</v>
      </c>
      <c r="B4341" s="413" t="s">
        <v>225</v>
      </c>
      <c r="C4341" s="412">
        <v>8.7289999999999992</v>
      </c>
      <c r="D4341" s="412">
        <v>0</v>
      </c>
    </row>
    <row r="4342" spans="1:4" x14ac:dyDescent="0.2">
      <c r="A4342" s="413" t="s">
        <v>11215</v>
      </c>
      <c r="B4342" s="413" t="s">
        <v>225</v>
      </c>
      <c r="C4342" s="412">
        <v>58.109000000000002</v>
      </c>
      <c r="D4342" s="412">
        <v>0</v>
      </c>
    </row>
    <row r="4343" spans="1:4" x14ac:dyDescent="0.2">
      <c r="A4343" s="413" t="s">
        <v>11216</v>
      </c>
      <c r="B4343" s="413" t="s">
        <v>225</v>
      </c>
      <c r="C4343" s="412">
        <v>46.317</v>
      </c>
      <c r="D4343" s="412">
        <v>0</v>
      </c>
    </row>
    <row r="4344" spans="1:4" x14ac:dyDescent="0.2">
      <c r="A4344" s="413" t="s">
        <v>11217</v>
      </c>
      <c r="B4344" s="413" t="s">
        <v>225</v>
      </c>
      <c r="C4344" s="412">
        <v>64.141000000000005</v>
      </c>
      <c r="D4344" s="412">
        <v>0</v>
      </c>
    </row>
    <row r="4345" spans="1:4" x14ac:dyDescent="0.2">
      <c r="A4345" s="413" t="s">
        <v>11218</v>
      </c>
      <c r="B4345" s="413" t="s">
        <v>225</v>
      </c>
      <c r="C4345" s="412">
        <v>14.78</v>
      </c>
      <c r="D4345" s="412">
        <v>0</v>
      </c>
    </row>
    <row r="4346" spans="1:4" x14ac:dyDescent="0.2">
      <c r="A4346" s="413" t="s">
        <v>11219</v>
      </c>
      <c r="B4346" s="413" t="s">
        <v>225</v>
      </c>
      <c r="C4346" s="412">
        <v>32.061999999999998</v>
      </c>
      <c r="D4346" s="412">
        <v>0</v>
      </c>
    </row>
    <row r="4347" spans="1:4" x14ac:dyDescent="0.2">
      <c r="A4347" s="413" t="s">
        <v>11220</v>
      </c>
      <c r="B4347" s="413" t="s">
        <v>225</v>
      </c>
      <c r="C4347" s="412">
        <v>27.815999999999999</v>
      </c>
      <c r="D4347" s="412">
        <v>0</v>
      </c>
    </row>
    <row r="4348" spans="1:4" x14ac:dyDescent="0.2">
      <c r="A4348" s="413" t="s">
        <v>11221</v>
      </c>
      <c r="B4348" s="413" t="s">
        <v>225</v>
      </c>
      <c r="C4348" s="412">
        <v>23.847000000000001</v>
      </c>
      <c r="D4348" s="412">
        <v>0</v>
      </c>
    </row>
    <row r="4349" spans="1:4" x14ac:dyDescent="0.2">
      <c r="A4349" s="413" t="s">
        <v>11222</v>
      </c>
      <c r="B4349" s="413" t="s">
        <v>225</v>
      </c>
      <c r="C4349" s="412">
        <v>53.515000000000001</v>
      </c>
      <c r="D4349" s="412">
        <v>0</v>
      </c>
    </row>
    <row r="4350" spans="1:4" x14ac:dyDescent="0.2">
      <c r="A4350" s="413" t="s">
        <v>11223</v>
      </c>
      <c r="B4350" s="413" t="s">
        <v>225</v>
      </c>
      <c r="C4350" s="412">
        <v>23.76</v>
      </c>
      <c r="D4350" s="412">
        <v>0</v>
      </c>
    </row>
    <row r="4351" spans="1:4" x14ac:dyDescent="0.2">
      <c r="A4351" s="413" t="s">
        <v>11224</v>
      </c>
      <c r="B4351" s="413" t="s">
        <v>225</v>
      </c>
      <c r="C4351" s="412">
        <v>35.087000000000003</v>
      </c>
      <c r="D4351" s="412">
        <v>0</v>
      </c>
    </row>
    <row r="4352" spans="1:4" x14ac:dyDescent="0.2">
      <c r="A4352" s="413" t="s">
        <v>11225</v>
      </c>
      <c r="B4352" s="413" t="s">
        <v>225</v>
      </c>
      <c r="C4352" s="412">
        <v>157.52600000000001</v>
      </c>
      <c r="D4352" s="412">
        <v>0</v>
      </c>
    </row>
    <row r="4353" spans="1:4" x14ac:dyDescent="0.2">
      <c r="A4353" s="413" t="s">
        <v>11226</v>
      </c>
      <c r="B4353" s="413" t="s">
        <v>225</v>
      </c>
      <c r="C4353" s="412">
        <v>53.295999999999999</v>
      </c>
      <c r="D4353" s="412">
        <v>0</v>
      </c>
    </row>
    <row r="4354" spans="1:4" x14ac:dyDescent="0.2">
      <c r="A4354" s="413" t="s">
        <v>11227</v>
      </c>
      <c r="B4354" s="413" t="s">
        <v>225</v>
      </c>
      <c r="C4354" s="412">
        <v>35.417000000000002</v>
      </c>
      <c r="D4354" s="412">
        <v>0</v>
      </c>
    </row>
    <row r="4355" spans="1:4" x14ac:dyDescent="0.2">
      <c r="A4355" s="413" t="s">
        <v>11228</v>
      </c>
      <c r="B4355" s="413" t="s">
        <v>225</v>
      </c>
      <c r="C4355" s="412">
        <v>33.195999999999998</v>
      </c>
      <c r="D4355" s="412">
        <v>0</v>
      </c>
    </row>
    <row r="4356" spans="1:4" x14ac:dyDescent="0.2">
      <c r="A4356" s="413" t="s">
        <v>11229</v>
      </c>
      <c r="B4356" s="413" t="s">
        <v>225</v>
      </c>
      <c r="C4356" s="412">
        <v>34.996000000000002</v>
      </c>
      <c r="D4356" s="412">
        <v>0</v>
      </c>
    </row>
    <row r="4357" spans="1:4" x14ac:dyDescent="0.2">
      <c r="A4357" s="413" t="s">
        <v>11230</v>
      </c>
      <c r="B4357" s="413" t="s">
        <v>225</v>
      </c>
      <c r="C4357" s="412">
        <v>15.598000000000001</v>
      </c>
      <c r="D4357" s="412">
        <v>0</v>
      </c>
    </row>
    <row r="4358" spans="1:4" x14ac:dyDescent="0.2">
      <c r="A4358" s="413" t="s">
        <v>11231</v>
      </c>
      <c r="B4358" s="413" t="s">
        <v>225</v>
      </c>
      <c r="C4358" s="412">
        <v>39.905999999999999</v>
      </c>
      <c r="D4358" s="412">
        <v>0</v>
      </c>
    </row>
    <row r="4359" spans="1:4" x14ac:dyDescent="0.2">
      <c r="A4359" s="413" t="s">
        <v>11232</v>
      </c>
      <c r="B4359" s="413" t="s">
        <v>225</v>
      </c>
      <c r="C4359" s="412">
        <v>32.83</v>
      </c>
      <c r="D4359" s="412">
        <v>0</v>
      </c>
    </row>
    <row r="4360" spans="1:4" x14ac:dyDescent="0.2">
      <c r="A4360" s="413" t="s">
        <v>11233</v>
      </c>
      <c r="B4360" s="413" t="s">
        <v>225</v>
      </c>
      <c r="C4360" s="412">
        <v>92.11</v>
      </c>
      <c r="D4360" s="412">
        <v>0</v>
      </c>
    </row>
    <row r="4361" spans="1:4" x14ac:dyDescent="0.2">
      <c r="A4361" s="413" t="s">
        <v>11234</v>
      </c>
      <c r="B4361" s="413" t="s">
        <v>225</v>
      </c>
      <c r="C4361" s="412">
        <v>44.896000000000001</v>
      </c>
      <c r="D4361" s="412">
        <v>0</v>
      </c>
    </row>
    <row r="4362" spans="1:4" x14ac:dyDescent="0.2">
      <c r="A4362" s="413" t="s">
        <v>11235</v>
      </c>
      <c r="B4362" s="413" t="s">
        <v>225</v>
      </c>
      <c r="C4362" s="412">
        <v>81.453000000000003</v>
      </c>
      <c r="D4362" s="412">
        <v>0</v>
      </c>
    </row>
    <row r="4363" spans="1:4" x14ac:dyDescent="0.2">
      <c r="A4363" s="413" t="s">
        <v>11236</v>
      </c>
      <c r="B4363" s="413" t="s">
        <v>225</v>
      </c>
      <c r="C4363" s="412">
        <v>47.896999999999998</v>
      </c>
      <c r="D4363" s="412">
        <v>0</v>
      </c>
    </row>
    <row r="4364" spans="1:4" x14ac:dyDescent="0.2">
      <c r="A4364" s="413" t="s">
        <v>11237</v>
      </c>
      <c r="B4364" s="413" t="s">
        <v>225</v>
      </c>
      <c r="C4364" s="412">
        <v>50.537999999999997</v>
      </c>
      <c r="D4364" s="412">
        <v>0</v>
      </c>
    </row>
    <row r="4365" spans="1:4" x14ac:dyDescent="0.2">
      <c r="A4365" s="413" t="s">
        <v>11238</v>
      </c>
      <c r="B4365" s="413" t="s">
        <v>225</v>
      </c>
      <c r="C4365" s="412">
        <v>36.24</v>
      </c>
      <c r="D4365" s="412">
        <v>0</v>
      </c>
    </row>
    <row r="4366" spans="1:4" x14ac:dyDescent="0.2">
      <c r="A4366" s="413" t="s">
        <v>11239</v>
      </c>
      <c r="B4366" s="413" t="s">
        <v>225</v>
      </c>
      <c r="C4366" s="412">
        <v>30.835999999999999</v>
      </c>
      <c r="D4366" s="412">
        <v>0</v>
      </c>
    </row>
    <row r="4367" spans="1:4" x14ac:dyDescent="0.2">
      <c r="A4367" s="413" t="s">
        <v>11240</v>
      </c>
      <c r="B4367" s="413" t="s">
        <v>225</v>
      </c>
      <c r="C4367" s="412">
        <v>32.012999999999998</v>
      </c>
      <c r="D4367" s="412">
        <v>0</v>
      </c>
    </row>
    <row r="4368" spans="1:4" x14ac:dyDescent="0.2">
      <c r="A4368" s="413" t="s">
        <v>11241</v>
      </c>
      <c r="B4368" s="413" t="s">
        <v>225</v>
      </c>
      <c r="C4368" s="412">
        <v>30.347999999999999</v>
      </c>
      <c r="D4368" s="412">
        <v>0</v>
      </c>
    </row>
    <row r="4369" spans="1:4" x14ac:dyDescent="0.2">
      <c r="A4369" s="413" t="s">
        <v>11242</v>
      </c>
      <c r="B4369" s="413" t="s">
        <v>225</v>
      </c>
      <c r="C4369" s="412">
        <v>65.191000000000003</v>
      </c>
      <c r="D4369" s="412">
        <v>0</v>
      </c>
    </row>
    <row r="4370" spans="1:4" x14ac:dyDescent="0.2">
      <c r="A4370" s="413" t="s">
        <v>11243</v>
      </c>
      <c r="B4370" s="413" t="s">
        <v>225</v>
      </c>
      <c r="C4370" s="412">
        <v>30.146000000000001</v>
      </c>
      <c r="D4370" s="412">
        <v>0</v>
      </c>
    </row>
    <row r="4371" spans="1:4" x14ac:dyDescent="0.2">
      <c r="A4371" s="413" t="s">
        <v>11244</v>
      </c>
      <c r="B4371" s="413" t="s">
        <v>225</v>
      </c>
      <c r="C4371" s="412">
        <v>47.140999999999998</v>
      </c>
      <c r="D4371" s="412">
        <v>0</v>
      </c>
    </row>
    <row r="4372" spans="1:4" x14ac:dyDescent="0.2">
      <c r="A4372" s="413" t="s">
        <v>11245</v>
      </c>
      <c r="B4372" s="413" t="s">
        <v>225</v>
      </c>
      <c r="C4372" s="412">
        <v>45.670999999999999</v>
      </c>
      <c r="D4372" s="412">
        <v>0</v>
      </c>
    </row>
    <row r="4373" spans="1:4" x14ac:dyDescent="0.2">
      <c r="A4373" s="413" t="s">
        <v>11246</v>
      </c>
      <c r="B4373" s="413" t="s">
        <v>225</v>
      </c>
      <c r="C4373" s="412">
        <v>34.116999999999997</v>
      </c>
      <c r="D4373" s="412">
        <v>0</v>
      </c>
    </row>
    <row r="4374" spans="1:4" x14ac:dyDescent="0.2">
      <c r="A4374" s="413" t="s">
        <v>11247</v>
      </c>
      <c r="B4374" s="413" t="s">
        <v>225</v>
      </c>
      <c r="C4374" s="412">
        <v>14.866</v>
      </c>
      <c r="D4374" s="412">
        <v>0</v>
      </c>
    </row>
    <row r="4375" spans="1:4" x14ac:dyDescent="0.2">
      <c r="A4375" s="413" t="s">
        <v>11248</v>
      </c>
      <c r="B4375" s="413" t="s">
        <v>225</v>
      </c>
      <c r="C4375" s="412">
        <v>33.947000000000003</v>
      </c>
      <c r="D4375" s="412">
        <v>0</v>
      </c>
    </row>
    <row r="4376" spans="1:4" x14ac:dyDescent="0.2">
      <c r="A4376" s="413" t="s">
        <v>11249</v>
      </c>
      <c r="B4376" s="413" t="s">
        <v>225</v>
      </c>
      <c r="C4376" s="412">
        <v>16.318000000000001</v>
      </c>
      <c r="D4376" s="412">
        <v>0</v>
      </c>
    </row>
    <row r="4377" spans="1:4" x14ac:dyDescent="0.2">
      <c r="A4377" s="413" t="s">
        <v>11250</v>
      </c>
      <c r="B4377" s="413" t="s">
        <v>225</v>
      </c>
      <c r="C4377" s="412">
        <v>20.289000000000001</v>
      </c>
      <c r="D4377" s="412">
        <v>0</v>
      </c>
    </row>
    <row r="4378" spans="1:4" x14ac:dyDescent="0.2">
      <c r="A4378" s="413" t="s">
        <v>11251</v>
      </c>
      <c r="B4378" s="413" t="s">
        <v>225</v>
      </c>
      <c r="C4378" s="412">
        <v>35.545000000000002</v>
      </c>
      <c r="D4378" s="412">
        <v>0</v>
      </c>
    </row>
    <row r="4379" spans="1:4" x14ac:dyDescent="0.2">
      <c r="A4379" s="413" t="s">
        <v>11252</v>
      </c>
      <c r="B4379" s="413" t="s">
        <v>225</v>
      </c>
      <c r="C4379" s="412">
        <v>15.555</v>
      </c>
      <c r="D4379" s="412">
        <v>0</v>
      </c>
    </row>
    <row r="4380" spans="1:4" x14ac:dyDescent="0.2">
      <c r="A4380" s="413" t="s">
        <v>11253</v>
      </c>
      <c r="B4380" s="413" t="s">
        <v>225</v>
      </c>
      <c r="C4380" s="412">
        <v>41.944000000000003</v>
      </c>
      <c r="D4380" s="412">
        <v>0</v>
      </c>
    </row>
    <row r="4381" spans="1:4" x14ac:dyDescent="0.2">
      <c r="A4381" s="413" t="s">
        <v>11254</v>
      </c>
      <c r="B4381" s="413" t="s">
        <v>225</v>
      </c>
      <c r="C4381" s="412">
        <v>18.824999999999999</v>
      </c>
      <c r="D4381" s="412">
        <v>0</v>
      </c>
    </row>
    <row r="4382" spans="1:4" x14ac:dyDescent="0.2">
      <c r="A4382" s="413" t="s">
        <v>11255</v>
      </c>
      <c r="B4382" s="413" t="s">
        <v>225</v>
      </c>
      <c r="C4382" s="412">
        <v>19.66</v>
      </c>
      <c r="D4382" s="412">
        <v>0</v>
      </c>
    </row>
    <row r="4383" spans="1:4" x14ac:dyDescent="0.2">
      <c r="A4383" s="413" t="s">
        <v>11256</v>
      </c>
      <c r="B4383" s="413" t="s">
        <v>225</v>
      </c>
      <c r="C4383" s="412">
        <v>33.982999999999997</v>
      </c>
      <c r="D4383" s="412">
        <v>0</v>
      </c>
    </row>
    <row r="4384" spans="1:4" x14ac:dyDescent="0.2">
      <c r="A4384" s="413" t="s">
        <v>11257</v>
      </c>
      <c r="B4384" s="413" t="s">
        <v>225</v>
      </c>
      <c r="C4384" s="412">
        <v>7.6859999999999999</v>
      </c>
      <c r="D4384" s="412">
        <v>0</v>
      </c>
    </row>
    <row r="4385" spans="1:4" x14ac:dyDescent="0.2">
      <c r="A4385" s="413" t="s">
        <v>11258</v>
      </c>
      <c r="B4385" s="413" t="s">
        <v>225</v>
      </c>
      <c r="C4385" s="412">
        <v>164.39500000000001</v>
      </c>
      <c r="D4385" s="412">
        <v>0</v>
      </c>
    </row>
    <row r="4386" spans="1:4" x14ac:dyDescent="0.2">
      <c r="A4386" s="413" t="s">
        <v>11259</v>
      </c>
      <c r="B4386" s="413" t="s">
        <v>225</v>
      </c>
      <c r="C4386" s="412">
        <v>79.278000000000006</v>
      </c>
      <c r="D4386" s="412">
        <v>0</v>
      </c>
    </row>
    <row r="4387" spans="1:4" x14ac:dyDescent="0.2">
      <c r="A4387" s="413" t="s">
        <v>11260</v>
      </c>
      <c r="B4387" s="413" t="s">
        <v>225</v>
      </c>
      <c r="C4387" s="412">
        <v>1536.675</v>
      </c>
      <c r="D4387" s="412">
        <v>0</v>
      </c>
    </row>
    <row r="4388" spans="1:4" x14ac:dyDescent="0.2">
      <c r="A4388" s="413" t="s">
        <v>11261</v>
      </c>
      <c r="B4388" s="413" t="s">
        <v>225</v>
      </c>
      <c r="C4388" s="412">
        <v>50.935000000000002</v>
      </c>
      <c r="D4388" s="412">
        <v>0</v>
      </c>
    </row>
    <row r="4389" spans="1:4" x14ac:dyDescent="0.2">
      <c r="A4389" s="413" t="s">
        <v>11262</v>
      </c>
      <c r="B4389" s="413" t="s">
        <v>225</v>
      </c>
      <c r="C4389" s="412">
        <v>70.156000000000006</v>
      </c>
      <c r="D4389" s="412">
        <v>0</v>
      </c>
    </row>
    <row r="4390" spans="1:4" x14ac:dyDescent="0.2">
      <c r="A4390" s="413" t="s">
        <v>11263</v>
      </c>
      <c r="B4390" s="413" t="s">
        <v>225</v>
      </c>
      <c r="C4390" s="412">
        <v>11.877000000000001</v>
      </c>
      <c r="D4390" s="412">
        <v>0</v>
      </c>
    </row>
    <row r="4391" spans="1:4" x14ac:dyDescent="0.2">
      <c r="A4391" s="413" t="s">
        <v>11264</v>
      </c>
      <c r="B4391" s="413" t="s">
        <v>225</v>
      </c>
      <c r="C4391" s="412">
        <v>34.720999999999997</v>
      </c>
      <c r="D4391" s="412">
        <v>0</v>
      </c>
    </row>
    <row r="4392" spans="1:4" x14ac:dyDescent="0.2">
      <c r="A4392" s="413" t="s">
        <v>11265</v>
      </c>
      <c r="B4392" s="413" t="s">
        <v>225</v>
      </c>
      <c r="C4392" s="412">
        <v>20.276</v>
      </c>
      <c r="D4392" s="412">
        <v>0</v>
      </c>
    </row>
    <row r="4393" spans="1:4" x14ac:dyDescent="0.2">
      <c r="A4393" s="413" t="s">
        <v>11266</v>
      </c>
      <c r="B4393" s="413" t="s">
        <v>225</v>
      </c>
      <c r="C4393" s="412">
        <v>21.050999999999998</v>
      </c>
      <c r="D4393" s="412">
        <v>0</v>
      </c>
    </row>
    <row r="4394" spans="1:4" x14ac:dyDescent="0.2">
      <c r="A4394" s="413" t="s">
        <v>11267</v>
      </c>
      <c r="B4394" s="413" t="s">
        <v>225</v>
      </c>
      <c r="C4394" s="412">
        <v>36.258000000000003</v>
      </c>
      <c r="D4394" s="412">
        <v>0</v>
      </c>
    </row>
    <row r="4395" spans="1:4" x14ac:dyDescent="0.2">
      <c r="A4395" s="413" t="s">
        <v>11268</v>
      </c>
      <c r="B4395" s="413" t="s">
        <v>225</v>
      </c>
      <c r="C4395" s="412">
        <v>26.285</v>
      </c>
      <c r="D4395" s="412">
        <v>0</v>
      </c>
    </row>
    <row r="4396" spans="1:4" x14ac:dyDescent="0.2">
      <c r="A4396" s="413" t="s">
        <v>11269</v>
      </c>
      <c r="B4396" s="413" t="s">
        <v>225</v>
      </c>
      <c r="C4396" s="412">
        <v>29.274000000000001</v>
      </c>
      <c r="D4396" s="412">
        <v>0</v>
      </c>
    </row>
    <row r="4397" spans="1:4" x14ac:dyDescent="0.2">
      <c r="A4397" s="413" t="s">
        <v>11270</v>
      </c>
      <c r="B4397" s="413" t="s">
        <v>225</v>
      </c>
      <c r="C4397" s="412">
        <v>24.606999999999999</v>
      </c>
      <c r="D4397" s="412">
        <v>0</v>
      </c>
    </row>
    <row r="4398" spans="1:4" x14ac:dyDescent="0.2">
      <c r="A4398" s="413" t="s">
        <v>11271</v>
      </c>
      <c r="B4398" s="413" t="s">
        <v>225</v>
      </c>
      <c r="C4398" s="412">
        <v>60.146000000000001</v>
      </c>
      <c r="D4398" s="412">
        <v>0</v>
      </c>
    </row>
    <row r="4399" spans="1:4" x14ac:dyDescent="0.2">
      <c r="A4399" s="413" t="s">
        <v>11272</v>
      </c>
      <c r="B4399" s="413" t="s">
        <v>225</v>
      </c>
      <c r="C4399" s="412">
        <v>38.753</v>
      </c>
      <c r="D4399" s="412">
        <v>0</v>
      </c>
    </row>
    <row r="4400" spans="1:4" x14ac:dyDescent="0.2">
      <c r="A4400" s="413" t="s">
        <v>11273</v>
      </c>
      <c r="B4400" s="413" t="s">
        <v>225</v>
      </c>
      <c r="C4400" s="412">
        <v>46.305</v>
      </c>
      <c r="D4400" s="412">
        <v>0</v>
      </c>
    </row>
    <row r="4401" spans="1:4" x14ac:dyDescent="0.2">
      <c r="A4401" s="413" t="s">
        <v>11274</v>
      </c>
      <c r="B4401" s="413" t="s">
        <v>225</v>
      </c>
      <c r="C4401" s="412">
        <v>25.352</v>
      </c>
      <c r="D4401" s="412">
        <v>0</v>
      </c>
    </row>
    <row r="4402" spans="1:4" x14ac:dyDescent="0.2">
      <c r="A4402" s="413" t="s">
        <v>11275</v>
      </c>
      <c r="B4402" s="413" t="s">
        <v>225</v>
      </c>
      <c r="C4402" s="412">
        <v>63.843000000000004</v>
      </c>
      <c r="D4402" s="412">
        <v>0</v>
      </c>
    </row>
    <row r="4403" spans="1:4" x14ac:dyDescent="0.2">
      <c r="A4403" s="413" t="s">
        <v>11276</v>
      </c>
      <c r="B4403" s="413" t="s">
        <v>225</v>
      </c>
      <c r="C4403" s="412">
        <v>54.18</v>
      </c>
      <c r="D4403" s="412">
        <v>0</v>
      </c>
    </row>
    <row r="4404" spans="1:4" x14ac:dyDescent="0.2">
      <c r="A4404" s="413" t="s">
        <v>11277</v>
      </c>
      <c r="B4404" s="413" t="s">
        <v>225</v>
      </c>
      <c r="C4404" s="412">
        <v>39.363</v>
      </c>
      <c r="D4404" s="412">
        <v>0</v>
      </c>
    </row>
    <row r="4405" spans="1:4" x14ac:dyDescent="0.2">
      <c r="A4405" s="413" t="s">
        <v>11278</v>
      </c>
      <c r="B4405" s="413" t="s">
        <v>225</v>
      </c>
      <c r="C4405" s="412">
        <v>48.66</v>
      </c>
      <c r="D4405" s="412">
        <v>0</v>
      </c>
    </row>
    <row r="4406" spans="1:4" x14ac:dyDescent="0.2">
      <c r="A4406" s="413" t="s">
        <v>11279</v>
      </c>
      <c r="B4406" s="413" t="s">
        <v>225</v>
      </c>
      <c r="C4406" s="412">
        <v>24.783999999999999</v>
      </c>
      <c r="D4406" s="412">
        <v>0</v>
      </c>
    </row>
    <row r="4407" spans="1:4" x14ac:dyDescent="0.2">
      <c r="A4407" s="413" t="s">
        <v>11280</v>
      </c>
      <c r="B4407" s="413" t="s">
        <v>225</v>
      </c>
      <c r="C4407" s="412">
        <v>20.893000000000001</v>
      </c>
      <c r="D4407" s="412">
        <v>0</v>
      </c>
    </row>
    <row r="4408" spans="1:4" x14ac:dyDescent="0.2">
      <c r="A4408" s="413" t="s">
        <v>11281</v>
      </c>
      <c r="B4408" s="413" t="s">
        <v>225</v>
      </c>
      <c r="C4408" s="412">
        <v>8.6319999999999997</v>
      </c>
      <c r="D4408" s="412">
        <v>0</v>
      </c>
    </row>
    <row r="4409" spans="1:4" x14ac:dyDescent="0.2">
      <c r="A4409" s="413" t="s">
        <v>11282</v>
      </c>
      <c r="B4409" s="413" t="s">
        <v>225</v>
      </c>
      <c r="C4409" s="412">
        <v>19.709</v>
      </c>
      <c r="D4409" s="412">
        <v>0</v>
      </c>
    </row>
    <row r="4410" spans="1:4" x14ac:dyDescent="0.2">
      <c r="A4410" s="413" t="s">
        <v>11283</v>
      </c>
      <c r="B4410" s="413" t="s">
        <v>225</v>
      </c>
      <c r="C4410" s="412">
        <v>64.665999999999997</v>
      </c>
      <c r="D4410" s="412">
        <v>0</v>
      </c>
    </row>
    <row r="4411" spans="1:4" x14ac:dyDescent="0.2">
      <c r="A4411" s="413" t="s">
        <v>11284</v>
      </c>
      <c r="B4411" s="413" t="s">
        <v>225</v>
      </c>
      <c r="C4411" s="412">
        <v>59.194000000000003</v>
      </c>
      <c r="D4411" s="412">
        <v>0</v>
      </c>
    </row>
    <row r="4412" spans="1:4" x14ac:dyDescent="0.2">
      <c r="A4412" s="413" t="s">
        <v>11285</v>
      </c>
      <c r="B4412" s="413" t="s">
        <v>225</v>
      </c>
      <c r="C4412" s="412">
        <v>13.461</v>
      </c>
      <c r="D4412" s="412">
        <v>0</v>
      </c>
    </row>
    <row r="4413" spans="1:4" x14ac:dyDescent="0.2">
      <c r="A4413" s="413" t="s">
        <v>11286</v>
      </c>
      <c r="B4413" s="413" t="s">
        <v>225</v>
      </c>
      <c r="C4413" s="412">
        <v>41.735999999999997</v>
      </c>
      <c r="D4413" s="412">
        <v>0</v>
      </c>
    </row>
    <row r="4414" spans="1:4" x14ac:dyDescent="0.2">
      <c r="A4414" s="413" t="s">
        <v>11287</v>
      </c>
      <c r="B4414" s="413" t="s">
        <v>225</v>
      </c>
      <c r="C4414" s="412">
        <v>20.859000000000002</v>
      </c>
      <c r="D4414" s="412">
        <v>0</v>
      </c>
    </row>
    <row r="4415" spans="1:4" x14ac:dyDescent="0.2">
      <c r="A4415" s="413" t="s">
        <v>11288</v>
      </c>
      <c r="B4415" s="413" t="s">
        <v>225</v>
      </c>
      <c r="C4415" s="412">
        <v>22.875</v>
      </c>
      <c r="D4415" s="412">
        <v>0</v>
      </c>
    </row>
    <row r="4416" spans="1:4" x14ac:dyDescent="0.2">
      <c r="A4416" s="413" t="s">
        <v>11289</v>
      </c>
      <c r="B4416" s="413" t="s">
        <v>225</v>
      </c>
      <c r="C4416" s="412">
        <v>33.281999999999996</v>
      </c>
      <c r="D4416" s="412">
        <v>0</v>
      </c>
    </row>
    <row r="4417" spans="1:4" x14ac:dyDescent="0.2">
      <c r="A4417" s="413" t="s">
        <v>11290</v>
      </c>
      <c r="B4417" s="413" t="s">
        <v>225</v>
      </c>
      <c r="C4417" s="412">
        <v>0</v>
      </c>
      <c r="D4417" s="412">
        <v>0</v>
      </c>
    </row>
    <row r="4418" spans="1:4" x14ac:dyDescent="0.2">
      <c r="A4418" s="413" t="s">
        <v>11291</v>
      </c>
      <c r="B4418" s="413" t="s">
        <v>225</v>
      </c>
      <c r="C4418" s="412">
        <v>6.149</v>
      </c>
      <c r="D4418" s="412">
        <v>0</v>
      </c>
    </row>
    <row r="4419" spans="1:4" x14ac:dyDescent="0.2">
      <c r="A4419" s="413" t="s">
        <v>11292</v>
      </c>
      <c r="B4419" s="413" t="s">
        <v>223</v>
      </c>
      <c r="C4419" s="412">
        <v>0</v>
      </c>
      <c r="D4419" s="412">
        <v>0</v>
      </c>
    </row>
    <row r="4420" spans="1:4" x14ac:dyDescent="0.2">
      <c r="A4420" s="413" t="s">
        <v>11293</v>
      </c>
      <c r="B4420" s="413" t="s">
        <v>225</v>
      </c>
      <c r="C4420" s="412">
        <v>148.00399999999999</v>
      </c>
      <c r="D4420" s="412">
        <v>0</v>
      </c>
    </row>
    <row r="4421" spans="1:4" x14ac:dyDescent="0.2">
      <c r="A4421" s="413" t="s">
        <v>11294</v>
      </c>
      <c r="B4421" s="413" t="s">
        <v>225</v>
      </c>
      <c r="C4421" s="412">
        <v>5.9169999999999998</v>
      </c>
      <c r="D4421" s="412">
        <v>0</v>
      </c>
    </row>
    <row r="4422" spans="1:4" x14ac:dyDescent="0.2">
      <c r="A4422" s="413" t="s">
        <v>11295</v>
      </c>
      <c r="B4422" s="413" t="s">
        <v>225</v>
      </c>
      <c r="C4422" s="412">
        <v>374.45100000000002</v>
      </c>
      <c r="D4422" s="412">
        <v>0</v>
      </c>
    </row>
    <row r="4423" spans="1:4" x14ac:dyDescent="0.2">
      <c r="A4423" s="413" t="s">
        <v>11296</v>
      </c>
      <c r="B4423" s="413" t="s">
        <v>225</v>
      </c>
      <c r="C4423" s="412">
        <v>37.265000000000001</v>
      </c>
      <c r="D4423" s="412">
        <v>0</v>
      </c>
    </row>
    <row r="4424" spans="1:4" x14ac:dyDescent="0.2">
      <c r="A4424" s="413" t="s">
        <v>11297</v>
      </c>
      <c r="B4424" s="413" t="s">
        <v>225</v>
      </c>
      <c r="C4424" s="412">
        <v>162.077</v>
      </c>
      <c r="D4424" s="412">
        <v>0</v>
      </c>
    </row>
    <row r="4425" spans="1:4" x14ac:dyDescent="0.2">
      <c r="A4425" s="413" t="s">
        <v>11298</v>
      </c>
      <c r="B4425" s="413" t="s">
        <v>225</v>
      </c>
      <c r="C4425" s="412">
        <v>23.277999999999999</v>
      </c>
      <c r="D4425" s="412">
        <v>0</v>
      </c>
    </row>
    <row r="4426" spans="1:4" x14ac:dyDescent="0.2">
      <c r="A4426" s="413" t="s">
        <v>11299</v>
      </c>
      <c r="B4426" s="413" t="s">
        <v>225</v>
      </c>
      <c r="C4426" s="412">
        <v>36.222000000000001</v>
      </c>
      <c r="D4426" s="412">
        <v>0</v>
      </c>
    </row>
    <row r="4427" spans="1:4" x14ac:dyDescent="0.2">
      <c r="A4427" s="413" t="s">
        <v>11300</v>
      </c>
      <c r="B4427" s="413" t="s">
        <v>225</v>
      </c>
      <c r="C4427" s="412">
        <v>42.273000000000003</v>
      </c>
      <c r="D4427" s="412">
        <v>0</v>
      </c>
    </row>
    <row r="4428" spans="1:4" x14ac:dyDescent="0.2">
      <c r="A4428" s="413" t="s">
        <v>11301</v>
      </c>
      <c r="B4428" s="413" t="s">
        <v>225</v>
      </c>
      <c r="C4428" s="412">
        <v>231.434</v>
      </c>
      <c r="D4428" s="412">
        <v>0</v>
      </c>
    </row>
    <row r="4429" spans="1:4" x14ac:dyDescent="0.2">
      <c r="A4429" s="413" t="s">
        <v>11302</v>
      </c>
      <c r="B4429" s="413" t="s">
        <v>225</v>
      </c>
      <c r="C4429" s="412">
        <v>65.911000000000001</v>
      </c>
      <c r="D4429" s="412">
        <v>0</v>
      </c>
    </row>
    <row r="4430" spans="1:4" x14ac:dyDescent="0.2">
      <c r="A4430" s="413" t="s">
        <v>11303</v>
      </c>
      <c r="B4430" s="413" t="s">
        <v>225</v>
      </c>
      <c r="C4430" s="412">
        <v>2967.192</v>
      </c>
      <c r="D4430" s="412">
        <v>0</v>
      </c>
    </row>
    <row r="4431" spans="1:4" x14ac:dyDescent="0.2">
      <c r="A4431" s="413" t="s">
        <v>11304</v>
      </c>
      <c r="B4431" s="413" t="s">
        <v>223</v>
      </c>
      <c r="C4431" s="412">
        <v>134.94900000000001</v>
      </c>
      <c r="D4431" s="412">
        <v>0</v>
      </c>
    </row>
    <row r="4432" spans="1:4" x14ac:dyDescent="0.2">
      <c r="A4432" s="413" t="s">
        <v>11305</v>
      </c>
      <c r="B4432" s="413" t="s">
        <v>223</v>
      </c>
      <c r="C4432" s="412">
        <v>78.724000000000004</v>
      </c>
      <c r="D4432" s="412">
        <v>0</v>
      </c>
    </row>
    <row r="4433" spans="1:4" x14ac:dyDescent="0.2">
      <c r="A4433" s="413" t="s">
        <v>11306</v>
      </c>
      <c r="B4433" s="413" t="s">
        <v>223</v>
      </c>
      <c r="C4433" s="412">
        <v>57.914000000000001</v>
      </c>
      <c r="D4433" s="412">
        <v>0</v>
      </c>
    </row>
    <row r="4434" spans="1:4" x14ac:dyDescent="0.2">
      <c r="A4434" s="413" t="s">
        <v>11307</v>
      </c>
      <c r="B4434" s="413" t="s">
        <v>223</v>
      </c>
      <c r="C4434" s="412">
        <v>57.914000000000001</v>
      </c>
      <c r="D4434" s="412">
        <v>0</v>
      </c>
    </row>
    <row r="4435" spans="1:4" x14ac:dyDescent="0.2">
      <c r="A4435" s="413" t="s">
        <v>11308</v>
      </c>
      <c r="B4435" s="413" t="s">
        <v>223</v>
      </c>
      <c r="C4435" s="412">
        <v>57.914000000000001</v>
      </c>
      <c r="D4435" s="412">
        <v>0</v>
      </c>
    </row>
    <row r="4436" spans="1:4" x14ac:dyDescent="0.2">
      <c r="A4436" s="413" t="s">
        <v>11309</v>
      </c>
      <c r="B4436" s="413" t="s">
        <v>223</v>
      </c>
      <c r="C4436" s="412">
        <v>57.914000000000001</v>
      </c>
      <c r="D4436" s="412">
        <v>0</v>
      </c>
    </row>
    <row r="4437" spans="1:4" x14ac:dyDescent="0.2">
      <c r="A4437" s="413" t="s">
        <v>11310</v>
      </c>
      <c r="B4437" s="413" t="s">
        <v>223</v>
      </c>
      <c r="C4437" s="412">
        <v>47.234999999999999</v>
      </c>
      <c r="D4437" s="412">
        <v>0</v>
      </c>
    </row>
    <row r="4438" spans="1:4" x14ac:dyDescent="0.2">
      <c r="A4438" s="413" t="s">
        <v>11311</v>
      </c>
      <c r="B4438" s="413" t="s">
        <v>223</v>
      </c>
      <c r="C4438" s="412">
        <v>58.762999999999998</v>
      </c>
      <c r="D4438" s="412">
        <v>0</v>
      </c>
    </row>
    <row r="4439" spans="1:4" x14ac:dyDescent="0.2">
      <c r="A4439" s="413" t="s">
        <v>11312</v>
      </c>
      <c r="B4439" s="413" t="s">
        <v>223</v>
      </c>
      <c r="C4439" s="412">
        <v>58.762999999999998</v>
      </c>
      <c r="D4439" s="412">
        <v>0</v>
      </c>
    </row>
    <row r="4440" spans="1:4" x14ac:dyDescent="0.2">
      <c r="A4440" s="413" t="s">
        <v>11313</v>
      </c>
      <c r="B4440" s="413" t="s">
        <v>225</v>
      </c>
      <c r="C4440" s="412">
        <v>171.41</v>
      </c>
      <c r="D4440" s="412">
        <v>0</v>
      </c>
    </row>
    <row r="4441" spans="1:4" x14ac:dyDescent="0.2">
      <c r="A4441" s="413" t="s">
        <v>11314</v>
      </c>
      <c r="B4441" s="413" t="s">
        <v>225</v>
      </c>
      <c r="C4441" s="412">
        <v>591.39499999999998</v>
      </c>
      <c r="D4441" s="412">
        <v>0</v>
      </c>
    </row>
    <row r="4442" spans="1:4" x14ac:dyDescent="0.2">
      <c r="A4442" s="413" t="s">
        <v>11315</v>
      </c>
      <c r="B4442" s="413" t="s">
        <v>225</v>
      </c>
      <c r="C4442" s="412">
        <v>1894.6220000000001</v>
      </c>
      <c r="D4442" s="412">
        <v>0</v>
      </c>
    </row>
    <row r="4443" spans="1:4" x14ac:dyDescent="0.2">
      <c r="A4443" s="413" t="s">
        <v>11316</v>
      </c>
      <c r="B4443" s="413" t="s">
        <v>225</v>
      </c>
      <c r="C4443" s="412">
        <v>28.402000000000001</v>
      </c>
      <c r="D4443" s="412">
        <v>0</v>
      </c>
    </row>
    <row r="4444" spans="1:4" x14ac:dyDescent="0.2">
      <c r="A4444" s="413" t="s">
        <v>11317</v>
      </c>
      <c r="B4444" s="413" t="s">
        <v>225</v>
      </c>
      <c r="C4444" s="412">
        <v>38.161999999999999</v>
      </c>
      <c r="D4444" s="412">
        <v>0</v>
      </c>
    </row>
    <row r="4445" spans="1:4" x14ac:dyDescent="0.2">
      <c r="A4445" s="413" t="s">
        <v>11318</v>
      </c>
      <c r="B4445" s="413" t="s">
        <v>225</v>
      </c>
      <c r="C4445" s="412">
        <v>73.346000000000004</v>
      </c>
      <c r="D4445" s="412">
        <v>0</v>
      </c>
    </row>
    <row r="4446" spans="1:4" x14ac:dyDescent="0.2">
      <c r="A4446" s="413" t="s">
        <v>11319</v>
      </c>
      <c r="B4446" s="413" t="s">
        <v>225</v>
      </c>
      <c r="C4446" s="412">
        <v>29.445</v>
      </c>
      <c r="D4446" s="412">
        <v>0</v>
      </c>
    </row>
    <row r="4447" spans="1:4" x14ac:dyDescent="0.2">
      <c r="A4447" s="413" t="s">
        <v>11320</v>
      </c>
      <c r="B4447" s="413" t="s">
        <v>225</v>
      </c>
      <c r="C4447" s="412">
        <v>2474.5909999999999</v>
      </c>
      <c r="D4447" s="412">
        <v>0</v>
      </c>
    </row>
    <row r="4448" spans="1:4" x14ac:dyDescent="0.2">
      <c r="A4448" s="413" t="s">
        <v>11321</v>
      </c>
      <c r="B4448" s="413" t="s">
        <v>225</v>
      </c>
      <c r="C4448" s="412">
        <v>75.396000000000001</v>
      </c>
      <c r="D4448" s="412">
        <v>0</v>
      </c>
    </row>
    <row r="4449" spans="1:4" x14ac:dyDescent="0.2">
      <c r="A4449" s="413" t="s">
        <v>11322</v>
      </c>
      <c r="B4449" s="413" t="s">
        <v>225</v>
      </c>
      <c r="C4449" s="412">
        <v>68.722999999999999</v>
      </c>
      <c r="D4449" s="412">
        <v>0</v>
      </c>
    </row>
    <row r="4450" spans="1:4" x14ac:dyDescent="0.2">
      <c r="A4450" s="413" t="s">
        <v>11323</v>
      </c>
      <c r="B4450" s="413" t="s">
        <v>225</v>
      </c>
      <c r="C4450" s="412">
        <v>46.530999999999999</v>
      </c>
      <c r="D4450" s="412">
        <v>0</v>
      </c>
    </row>
    <row r="4451" spans="1:4" x14ac:dyDescent="0.2">
      <c r="A4451" s="413" t="s">
        <v>11324</v>
      </c>
      <c r="B4451" s="413" t="s">
        <v>225</v>
      </c>
      <c r="C4451" s="412">
        <v>39.924999999999997</v>
      </c>
      <c r="D4451" s="412">
        <v>0</v>
      </c>
    </row>
    <row r="4452" spans="1:4" x14ac:dyDescent="0.2">
      <c r="A4452" s="413" t="s">
        <v>11325</v>
      </c>
      <c r="B4452" s="413" t="s">
        <v>1174</v>
      </c>
      <c r="C4452" s="412">
        <v>2459.7600000000002</v>
      </c>
      <c r="D4452" s="412">
        <v>0</v>
      </c>
    </row>
    <row r="4453" spans="1:4" x14ac:dyDescent="0.2">
      <c r="A4453" s="413" t="s">
        <v>11326</v>
      </c>
      <c r="B4453" s="413" t="s">
        <v>225</v>
      </c>
      <c r="C4453" s="412">
        <v>1757.1959999999999</v>
      </c>
      <c r="D4453" s="412">
        <v>0</v>
      </c>
    </row>
    <row r="4454" spans="1:4" x14ac:dyDescent="0.2">
      <c r="A4454" s="413" t="s">
        <v>11327</v>
      </c>
      <c r="B4454" s="413" t="s">
        <v>225</v>
      </c>
      <c r="C4454" s="412">
        <v>353.8</v>
      </c>
      <c r="D4454" s="412">
        <v>0</v>
      </c>
    </row>
    <row r="4455" spans="1:4" x14ac:dyDescent="0.2">
      <c r="A4455" s="413" t="s">
        <v>11328</v>
      </c>
      <c r="B4455" s="413" t="s">
        <v>225</v>
      </c>
      <c r="C4455" s="412">
        <v>393.935</v>
      </c>
      <c r="D4455" s="412">
        <v>0</v>
      </c>
    </row>
    <row r="4456" spans="1:4" x14ac:dyDescent="0.2">
      <c r="A4456" s="413" t="s">
        <v>11329</v>
      </c>
      <c r="B4456" s="413" t="s">
        <v>225</v>
      </c>
      <c r="C4456" s="412">
        <v>67.13</v>
      </c>
      <c r="D4456" s="412">
        <v>0</v>
      </c>
    </row>
    <row r="4457" spans="1:4" x14ac:dyDescent="0.2">
      <c r="A4457" s="413" t="s">
        <v>11330</v>
      </c>
      <c r="B4457" s="413" t="s">
        <v>225</v>
      </c>
      <c r="C4457" s="412">
        <v>509.96</v>
      </c>
      <c r="D4457" s="412">
        <v>0</v>
      </c>
    </row>
    <row r="4458" spans="1:4" x14ac:dyDescent="0.2">
      <c r="A4458" s="413" t="s">
        <v>11331</v>
      </c>
      <c r="B4458" s="413" t="s">
        <v>225</v>
      </c>
      <c r="C4458" s="412">
        <v>3052.4560000000001</v>
      </c>
      <c r="D4458" s="412">
        <v>0</v>
      </c>
    </row>
    <row r="4459" spans="1:4" x14ac:dyDescent="0.2">
      <c r="A4459" s="413" t="s">
        <v>11332</v>
      </c>
      <c r="B4459" s="413" t="s">
        <v>225</v>
      </c>
      <c r="C4459" s="412">
        <v>40.180999999999997</v>
      </c>
      <c r="D4459" s="412">
        <v>0</v>
      </c>
    </row>
    <row r="4460" spans="1:4" x14ac:dyDescent="0.2">
      <c r="A4460" s="413" t="s">
        <v>11333</v>
      </c>
      <c r="B4460" s="413" t="s">
        <v>225</v>
      </c>
      <c r="C4460" s="412">
        <v>74.414000000000001</v>
      </c>
      <c r="D4460" s="412">
        <v>0</v>
      </c>
    </row>
    <row r="4461" spans="1:4" x14ac:dyDescent="0.2">
      <c r="A4461" s="413" t="s">
        <v>11334</v>
      </c>
      <c r="B4461" s="413" t="s">
        <v>225</v>
      </c>
      <c r="C4461" s="412">
        <v>22.21</v>
      </c>
      <c r="D4461" s="412">
        <v>0</v>
      </c>
    </row>
    <row r="4462" spans="1:4" x14ac:dyDescent="0.2">
      <c r="A4462" s="413" t="s">
        <v>11335</v>
      </c>
      <c r="B4462" s="413" t="s">
        <v>225</v>
      </c>
      <c r="C4462" s="412">
        <v>25.12</v>
      </c>
      <c r="D4462" s="412">
        <v>0</v>
      </c>
    </row>
    <row r="4463" spans="1:4" x14ac:dyDescent="0.2">
      <c r="A4463" s="413" t="s">
        <v>11336</v>
      </c>
      <c r="B4463" s="413" t="s">
        <v>225</v>
      </c>
      <c r="C4463" s="412">
        <v>40.485999999999997</v>
      </c>
      <c r="D4463" s="412">
        <v>0</v>
      </c>
    </row>
    <row r="4464" spans="1:4" x14ac:dyDescent="0.2">
      <c r="A4464" s="413" t="s">
        <v>11337</v>
      </c>
      <c r="B4464" s="413" t="s">
        <v>225</v>
      </c>
      <c r="C4464" s="412">
        <v>34.630000000000003</v>
      </c>
      <c r="D4464" s="412">
        <v>0</v>
      </c>
    </row>
    <row r="4465" spans="1:4" x14ac:dyDescent="0.2">
      <c r="A4465" s="413" t="s">
        <v>11338</v>
      </c>
      <c r="B4465" s="413" t="s">
        <v>225</v>
      </c>
      <c r="C4465" s="412">
        <v>46.878</v>
      </c>
      <c r="D4465" s="412">
        <v>0</v>
      </c>
    </row>
    <row r="4466" spans="1:4" x14ac:dyDescent="0.2">
      <c r="A4466" s="413" t="s">
        <v>11339</v>
      </c>
      <c r="B4466" s="413" t="s">
        <v>225</v>
      </c>
      <c r="C4466" s="412">
        <v>188.124</v>
      </c>
      <c r="D4466" s="412">
        <v>0</v>
      </c>
    </row>
    <row r="4467" spans="1:4" x14ac:dyDescent="0.2">
      <c r="A4467" s="413" t="s">
        <v>11340</v>
      </c>
      <c r="B4467" s="413" t="s">
        <v>225</v>
      </c>
      <c r="C4467" s="412">
        <v>25.364000000000001</v>
      </c>
      <c r="D4467" s="412">
        <v>0</v>
      </c>
    </row>
    <row r="4468" spans="1:4" x14ac:dyDescent="0.2">
      <c r="A4468" s="413" t="s">
        <v>11341</v>
      </c>
      <c r="B4468" s="413" t="s">
        <v>225</v>
      </c>
      <c r="C4468" s="412">
        <v>55.692999999999998</v>
      </c>
      <c r="D4468" s="412">
        <v>0</v>
      </c>
    </row>
    <row r="4469" spans="1:4" x14ac:dyDescent="0.2">
      <c r="A4469" s="413" t="s">
        <v>11342</v>
      </c>
      <c r="B4469" s="413" t="s">
        <v>225</v>
      </c>
      <c r="C4469" s="412">
        <v>20.594000000000001</v>
      </c>
      <c r="D4469" s="412">
        <v>0</v>
      </c>
    </row>
    <row r="4470" spans="1:4" x14ac:dyDescent="0.2">
      <c r="A4470" s="413" t="s">
        <v>11343</v>
      </c>
      <c r="B4470" s="413" t="s">
        <v>225</v>
      </c>
      <c r="C4470" s="412">
        <v>38.631</v>
      </c>
      <c r="D4470" s="412">
        <v>0</v>
      </c>
    </row>
    <row r="4471" spans="1:4" x14ac:dyDescent="0.2">
      <c r="A4471" s="413" t="s">
        <v>11344</v>
      </c>
      <c r="B4471" s="413" t="s">
        <v>225</v>
      </c>
      <c r="C4471" s="412">
        <v>333.67</v>
      </c>
      <c r="D4471" s="412">
        <v>0</v>
      </c>
    </row>
    <row r="4472" spans="1:4" x14ac:dyDescent="0.2">
      <c r="A4472" s="413" t="s">
        <v>11345</v>
      </c>
      <c r="B4472" s="413" t="s">
        <v>223</v>
      </c>
      <c r="C4472" s="412">
        <v>155.298</v>
      </c>
      <c r="D4472" s="412">
        <v>0</v>
      </c>
    </row>
    <row r="4473" spans="1:4" x14ac:dyDescent="0.2">
      <c r="A4473" s="413" t="s">
        <v>11346</v>
      </c>
      <c r="B4473" s="413" t="s">
        <v>223</v>
      </c>
      <c r="C4473" s="412">
        <v>296.15600000000001</v>
      </c>
      <c r="D4473" s="412">
        <v>0</v>
      </c>
    </row>
    <row r="4474" spans="1:4" x14ac:dyDescent="0.2">
      <c r="A4474" s="413" t="s">
        <v>11347</v>
      </c>
      <c r="B4474" s="413" t="s">
        <v>223</v>
      </c>
      <c r="C4474" s="412">
        <v>85.209000000000003</v>
      </c>
      <c r="D4474" s="412">
        <v>0</v>
      </c>
    </row>
    <row r="4475" spans="1:4" x14ac:dyDescent="0.2">
      <c r="A4475" s="413" t="s">
        <v>11348</v>
      </c>
      <c r="B4475" s="413" t="s">
        <v>223</v>
      </c>
      <c r="C4475" s="412">
        <v>85.209000000000003</v>
      </c>
      <c r="D4475" s="412">
        <v>0</v>
      </c>
    </row>
    <row r="4476" spans="1:4" x14ac:dyDescent="0.2">
      <c r="A4476" s="413" t="s">
        <v>11349</v>
      </c>
      <c r="B4476" s="413" t="s">
        <v>223</v>
      </c>
      <c r="C4476" s="412">
        <v>117.504</v>
      </c>
      <c r="D4476" s="412">
        <v>0</v>
      </c>
    </row>
    <row r="4477" spans="1:4" x14ac:dyDescent="0.2">
      <c r="A4477" s="413" t="s">
        <v>11350</v>
      </c>
      <c r="B4477" s="413" t="s">
        <v>223</v>
      </c>
      <c r="C4477" s="412">
        <v>85.209000000000003</v>
      </c>
      <c r="D4477" s="412">
        <v>0</v>
      </c>
    </row>
    <row r="4478" spans="1:4" x14ac:dyDescent="0.2">
      <c r="A4478" s="413" t="s">
        <v>11351</v>
      </c>
      <c r="B4478" s="413" t="s">
        <v>223</v>
      </c>
      <c r="C4478" s="412">
        <v>72.831999999999994</v>
      </c>
      <c r="D4478" s="412">
        <v>0</v>
      </c>
    </row>
    <row r="4479" spans="1:4" x14ac:dyDescent="0.2">
      <c r="A4479" s="413" t="s">
        <v>11352</v>
      </c>
      <c r="B4479" s="413" t="s">
        <v>223</v>
      </c>
      <c r="C4479" s="412">
        <v>81.257999999999996</v>
      </c>
      <c r="D4479" s="412">
        <v>0</v>
      </c>
    </row>
    <row r="4480" spans="1:4" x14ac:dyDescent="0.2">
      <c r="A4480" s="413" t="s">
        <v>11353</v>
      </c>
      <c r="B4480" s="413" t="s">
        <v>223</v>
      </c>
      <c r="C4480" s="412">
        <v>74.209999999999994</v>
      </c>
      <c r="D4480" s="412">
        <v>0</v>
      </c>
    </row>
    <row r="4481" spans="1:4" x14ac:dyDescent="0.2">
      <c r="A4481" s="413" t="s">
        <v>11354</v>
      </c>
      <c r="B4481" s="413" t="s">
        <v>225</v>
      </c>
      <c r="C4481" s="412">
        <v>36.972000000000001</v>
      </c>
      <c r="D4481" s="412">
        <v>0</v>
      </c>
    </row>
    <row r="4482" spans="1:4" x14ac:dyDescent="0.2">
      <c r="A4482" s="413" t="s">
        <v>11355</v>
      </c>
      <c r="B4482" s="413" t="s">
        <v>225</v>
      </c>
      <c r="C4482" s="412">
        <v>28.67</v>
      </c>
      <c r="D4482" s="412">
        <v>0</v>
      </c>
    </row>
    <row r="4483" spans="1:4" x14ac:dyDescent="0.2">
      <c r="A4483" s="413" t="s">
        <v>11356</v>
      </c>
      <c r="B4483" s="413" t="s">
        <v>225</v>
      </c>
      <c r="C4483" s="412">
        <v>99.606999999999999</v>
      </c>
      <c r="D4483" s="412">
        <v>0</v>
      </c>
    </row>
    <row r="4484" spans="1:4" x14ac:dyDescent="0.2">
      <c r="A4484" s="413" t="s">
        <v>11357</v>
      </c>
      <c r="B4484" s="413" t="s">
        <v>225</v>
      </c>
      <c r="C4484" s="412">
        <v>34.000999999999998</v>
      </c>
      <c r="D4484" s="412">
        <v>0</v>
      </c>
    </row>
    <row r="4485" spans="1:4" x14ac:dyDescent="0.2">
      <c r="A4485" s="413" t="s">
        <v>11358</v>
      </c>
      <c r="B4485" s="413" t="s">
        <v>225</v>
      </c>
      <c r="C4485" s="412">
        <v>36.027000000000001</v>
      </c>
      <c r="D4485" s="412">
        <v>0</v>
      </c>
    </row>
    <row r="4486" spans="1:4" x14ac:dyDescent="0.2">
      <c r="A4486" s="413" t="s">
        <v>11359</v>
      </c>
      <c r="B4486" s="413" t="s">
        <v>225</v>
      </c>
      <c r="C4486" s="412">
        <v>68.863</v>
      </c>
      <c r="D4486" s="412">
        <v>0</v>
      </c>
    </row>
    <row r="4487" spans="1:4" x14ac:dyDescent="0.2">
      <c r="A4487" s="413" t="s">
        <v>11360</v>
      </c>
      <c r="B4487" s="413" t="s">
        <v>225</v>
      </c>
      <c r="C4487" s="412">
        <v>51.258000000000003</v>
      </c>
      <c r="D4487" s="412">
        <v>0</v>
      </c>
    </row>
    <row r="4488" spans="1:4" x14ac:dyDescent="0.2">
      <c r="A4488" s="413" t="s">
        <v>11361</v>
      </c>
      <c r="B4488" s="413" t="s">
        <v>225</v>
      </c>
      <c r="C4488" s="412">
        <v>45.042000000000002</v>
      </c>
      <c r="D4488" s="412">
        <v>0</v>
      </c>
    </row>
    <row r="4489" spans="1:4" x14ac:dyDescent="0.2">
      <c r="A4489" s="413" t="s">
        <v>11362</v>
      </c>
      <c r="B4489" s="413" t="s">
        <v>225</v>
      </c>
      <c r="C4489" s="412">
        <v>43.395000000000003</v>
      </c>
      <c r="D4489" s="412">
        <v>0</v>
      </c>
    </row>
    <row r="4490" spans="1:4" x14ac:dyDescent="0.2">
      <c r="A4490" s="413" t="s">
        <v>11363</v>
      </c>
      <c r="B4490" s="413" t="s">
        <v>225</v>
      </c>
      <c r="C4490" s="412">
        <v>43.347000000000001</v>
      </c>
      <c r="D4490" s="412">
        <v>0</v>
      </c>
    </row>
    <row r="4491" spans="1:4" x14ac:dyDescent="0.2">
      <c r="A4491" s="413" t="s">
        <v>11364</v>
      </c>
      <c r="B4491" s="413" t="s">
        <v>225</v>
      </c>
      <c r="C4491" s="412">
        <v>0</v>
      </c>
      <c r="D4491" s="412">
        <v>0</v>
      </c>
    </row>
    <row r="4492" spans="1:4" x14ac:dyDescent="0.2">
      <c r="A4492" s="413" t="s">
        <v>11365</v>
      </c>
      <c r="B4492" s="413" t="s">
        <v>225</v>
      </c>
      <c r="C4492" s="412">
        <v>49.8</v>
      </c>
      <c r="D4492" s="412">
        <v>0</v>
      </c>
    </row>
    <row r="4493" spans="1:4" x14ac:dyDescent="0.2">
      <c r="A4493" s="413" t="s">
        <v>6832</v>
      </c>
      <c r="B4493" s="413" t="s">
        <v>225</v>
      </c>
      <c r="C4493" s="412">
        <v>49.453000000000003</v>
      </c>
      <c r="D4493" s="412">
        <v>0</v>
      </c>
    </row>
    <row r="4494" spans="1:4" x14ac:dyDescent="0.2">
      <c r="A4494" s="413" t="s">
        <v>11366</v>
      </c>
      <c r="B4494" s="413" t="s">
        <v>225</v>
      </c>
      <c r="C4494" s="412">
        <v>45.286000000000001</v>
      </c>
      <c r="D4494" s="412">
        <v>0</v>
      </c>
    </row>
    <row r="4495" spans="1:4" x14ac:dyDescent="0.2">
      <c r="A4495" s="413" t="s">
        <v>11367</v>
      </c>
      <c r="B4495" s="413" t="s">
        <v>225</v>
      </c>
      <c r="C4495" s="412">
        <v>44.725000000000001</v>
      </c>
      <c r="D4495" s="412">
        <v>0</v>
      </c>
    </row>
    <row r="4496" spans="1:4" x14ac:dyDescent="0.2">
      <c r="A4496" s="413" t="s">
        <v>11368</v>
      </c>
      <c r="B4496" s="413" t="s">
        <v>225</v>
      </c>
      <c r="C4496" s="412">
        <v>38.923999999999999</v>
      </c>
      <c r="D4496" s="412">
        <v>0</v>
      </c>
    </row>
    <row r="4497" spans="1:4" x14ac:dyDescent="0.2">
      <c r="A4497" s="413" t="s">
        <v>11369</v>
      </c>
      <c r="B4497" s="413" t="s">
        <v>225</v>
      </c>
      <c r="C4497" s="412">
        <v>87.644999999999996</v>
      </c>
      <c r="D4497" s="412">
        <v>0</v>
      </c>
    </row>
    <row r="4498" spans="1:4" x14ac:dyDescent="0.2">
      <c r="A4498" s="413" t="s">
        <v>11370</v>
      </c>
      <c r="B4498" s="413" t="s">
        <v>225</v>
      </c>
      <c r="C4498" s="412">
        <v>16.347999999999999</v>
      </c>
      <c r="D4498" s="412">
        <v>0</v>
      </c>
    </row>
    <row r="4499" spans="1:4" x14ac:dyDescent="0.2">
      <c r="A4499" s="413" t="s">
        <v>11371</v>
      </c>
      <c r="B4499" s="413" t="s">
        <v>225</v>
      </c>
      <c r="C4499" s="412">
        <v>116.839</v>
      </c>
      <c r="D4499" s="412">
        <v>0</v>
      </c>
    </row>
    <row r="4500" spans="1:4" x14ac:dyDescent="0.2">
      <c r="A4500" s="413" t="s">
        <v>11372</v>
      </c>
      <c r="B4500" s="413" t="s">
        <v>225</v>
      </c>
      <c r="C4500" s="412">
        <v>101.681</v>
      </c>
      <c r="D4500" s="412">
        <v>0</v>
      </c>
    </row>
    <row r="4501" spans="1:4" x14ac:dyDescent="0.2">
      <c r="A4501" s="413" t="s">
        <v>11373</v>
      </c>
      <c r="B4501" s="413" t="s">
        <v>225</v>
      </c>
      <c r="C4501" s="412">
        <v>113.72799999999999</v>
      </c>
      <c r="D4501" s="412">
        <v>0</v>
      </c>
    </row>
    <row r="4502" spans="1:4" x14ac:dyDescent="0.2">
      <c r="A4502" s="413" t="s">
        <v>11374</v>
      </c>
      <c r="B4502" s="413" t="s">
        <v>225</v>
      </c>
      <c r="C4502" s="412">
        <v>273.70800000000003</v>
      </c>
      <c r="D4502" s="412">
        <v>0</v>
      </c>
    </row>
    <row r="4503" spans="1:4" x14ac:dyDescent="0.2">
      <c r="A4503" s="413" t="s">
        <v>11375</v>
      </c>
      <c r="B4503" s="413" t="s">
        <v>225</v>
      </c>
      <c r="C4503" s="412">
        <v>37.917999999999999</v>
      </c>
      <c r="D4503" s="412">
        <v>0</v>
      </c>
    </row>
    <row r="4504" spans="1:4" x14ac:dyDescent="0.2">
      <c r="A4504" s="413" t="s">
        <v>11376</v>
      </c>
      <c r="B4504" s="413" t="s">
        <v>225</v>
      </c>
      <c r="C4504" s="412">
        <v>43.048000000000002</v>
      </c>
      <c r="D4504" s="412">
        <v>0</v>
      </c>
    </row>
    <row r="4505" spans="1:4" x14ac:dyDescent="0.2">
      <c r="A4505" s="413" t="s">
        <v>11377</v>
      </c>
      <c r="B4505" s="413" t="s">
        <v>225</v>
      </c>
      <c r="C4505" s="412">
        <v>259.89699999999999</v>
      </c>
      <c r="D4505" s="412">
        <v>0</v>
      </c>
    </row>
    <row r="4506" spans="1:4" x14ac:dyDescent="0.2">
      <c r="A4506" s="413" t="s">
        <v>11378</v>
      </c>
      <c r="B4506" s="413" t="s">
        <v>225</v>
      </c>
      <c r="C4506" s="412">
        <v>19.349</v>
      </c>
      <c r="D4506" s="412">
        <v>0</v>
      </c>
    </row>
    <row r="4507" spans="1:4" x14ac:dyDescent="0.2">
      <c r="A4507" s="413" t="s">
        <v>11379</v>
      </c>
      <c r="B4507" s="413" t="s">
        <v>1176</v>
      </c>
      <c r="C4507" s="412">
        <v>26.285</v>
      </c>
      <c r="D4507" s="412">
        <v>0</v>
      </c>
    </row>
    <row r="4508" spans="1:4" x14ac:dyDescent="0.2">
      <c r="A4508" s="413" t="s">
        <v>11380</v>
      </c>
      <c r="B4508" s="413" t="s">
        <v>225</v>
      </c>
      <c r="C4508" s="412">
        <v>319.64</v>
      </c>
      <c r="D4508" s="412">
        <v>0</v>
      </c>
    </row>
    <row r="4509" spans="1:4" x14ac:dyDescent="0.2">
      <c r="A4509" s="413" t="s">
        <v>11381</v>
      </c>
      <c r="B4509" s="413" t="s">
        <v>225</v>
      </c>
      <c r="C4509" s="412">
        <v>27.407</v>
      </c>
      <c r="D4509" s="412">
        <v>0</v>
      </c>
    </row>
    <row r="4510" spans="1:4" x14ac:dyDescent="0.2">
      <c r="A4510" s="413" t="s">
        <v>11382</v>
      </c>
      <c r="B4510" s="413" t="s">
        <v>225</v>
      </c>
      <c r="C4510" s="412">
        <v>16.305</v>
      </c>
      <c r="D4510" s="412">
        <v>0</v>
      </c>
    </row>
    <row r="4511" spans="1:4" x14ac:dyDescent="0.2">
      <c r="A4511" s="413" t="s">
        <v>11383</v>
      </c>
      <c r="B4511" s="413" t="s">
        <v>225</v>
      </c>
      <c r="C4511" s="412">
        <v>27.315999999999999</v>
      </c>
      <c r="D4511" s="412">
        <v>0</v>
      </c>
    </row>
    <row r="4512" spans="1:4" x14ac:dyDescent="0.2">
      <c r="A4512" s="413" t="s">
        <v>11384</v>
      </c>
      <c r="B4512" s="413" t="s">
        <v>225</v>
      </c>
      <c r="C4512" s="412">
        <v>6.2279999999999998</v>
      </c>
      <c r="D4512" s="412">
        <v>0</v>
      </c>
    </row>
    <row r="4513" spans="1:4" x14ac:dyDescent="0.2">
      <c r="A4513" s="413" t="s">
        <v>11385</v>
      </c>
      <c r="B4513" s="413" t="s">
        <v>225</v>
      </c>
      <c r="C4513" s="412">
        <v>32.451999999999998</v>
      </c>
      <c r="D4513" s="412">
        <v>0</v>
      </c>
    </row>
    <row r="4514" spans="1:4" x14ac:dyDescent="0.2">
      <c r="A4514" s="413" t="s">
        <v>11386</v>
      </c>
      <c r="B4514" s="413" t="s">
        <v>225</v>
      </c>
      <c r="C4514" s="412">
        <v>32.921999999999997</v>
      </c>
      <c r="D4514" s="412">
        <v>0</v>
      </c>
    </row>
    <row r="4515" spans="1:4" x14ac:dyDescent="0.2">
      <c r="A4515" s="413" t="s">
        <v>11387</v>
      </c>
      <c r="B4515" s="413" t="s">
        <v>225</v>
      </c>
      <c r="C4515" s="412">
        <v>53.216000000000001</v>
      </c>
      <c r="D4515" s="412">
        <v>0</v>
      </c>
    </row>
    <row r="4516" spans="1:4" x14ac:dyDescent="0.2">
      <c r="A4516" s="413" t="s">
        <v>11388</v>
      </c>
      <c r="B4516" s="413" t="s">
        <v>225</v>
      </c>
      <c r="C4516" s="412">
        <v>30.658999999999999</v>
      </c>
      <c r="D4516" s="412">
        <v>0</v>
      </c>
    </row>
    <row r="4517" spans="1:4" x14ac:dyDescent="0.2">
      <c r="A4517" s="413" t="s">
        <v>11389</v>
      </c>
      <c r="B4517" s="413" t="s">
        <v>225</v>
      </c>
      <c r="C4517" s="412">
        <v>30.811</v>
      </c>
      <c r="D4517" s="412">
        <v>0</v>
      </c>
    </row>
    <row r="4518" spans="1:4" x14ac:dyDescent="0.2">
      <c r="A4518" s="413" t="s">
        <v>11390</v>
      </c>
      <c r="B4518" s="413" t="s">
        <v>225</v>
      </c>
      <c r="C4518" s="412">
        <v>45.75</v>
      </c>
      <c r="D4518" s="412">
        <v>0</v>
      </c>
    </row>
    <row r="4519" spans="1:4" x14ac:dyDescent="0.2">
      <c r="A4519" s="413" t="s">
        <v>11391</v>
      </c>
      <c r="B4519" s="413" t="s">
        <v>225</v>
      </c>
      <c r="C4519" s="412">
        <v>15.775</v>
      </c>
      <c r="D4519" s="412">
        <v>0</v>
      </c>
    </row>
    <row r="4520" spans="1:4" x14ac:dyDescent="0.2">
      <c r="A4520" s="413" t="s">
        <v>11392</v>
      </c>
      <c r="B4520" s="413" t="s">
        <v>225</v>
      </c>
      <c r="C4520" s="412">
        <v>24.302</v>
      </c>
      <c r="D4520" s="412">
        <v>0</v>
      </c>
    </row>
    <row r="4521" spans="1:4" x14ac:dyDescent="0.2">
      <c r="A4521" s="413" t="s">
        <v>11393</v>
      </c>
      <c r="B4521" s="413" t="s">
        <v>225</v>
      </c>
      <c r="C4521" s="412">
        <v>8.8819999999999997</v>
      </c>
      <c r="D4521" s="412">
        <v>0</v>
      </c>
    </row>
    <row r="4522" spans="1:4" x14ac:dyDescent="0.2">
      <c r="A4522" s="413" t="s">
        <v>11394</v>
      </c>
      <c r="B4522" s="413" t="s">
        <v>1174</v>
      </c>
      <c r="C4522" s="412">
        <v>2584.114</v>
      </c>
      <c r="D4522" s="412">
        <v>0</v>
      </c>
    </row>
    <row r="4523" spans="1:4" x14ac:dyDescent="0.2">
      <c r="A4523" s="413" t="s">
        <v>11395</v>
      </c>
      <c r="B4523" s="413" t="s">
        <v>225</v>
      </c>
      <c r="C4523" s="412">
        <v>21.984000000000002</v>
      </c>
      <c r="D4523" s="412">
        <v>0</v>
      </c>
    </row>
    <row r="4524" spans="1:4" x14ac:dyDescent="0.2">
      <c r="A4524" s="413" t="s">
        <v>11396</v>
      </c>
      <c r="B4524" s="413" t="s">
        <v>225</v>
      </c>
      <c r="C4524" s="412">
        <v>37.93</v>
      </c>
      <c r="D4524" s="412">
        <v>0</v>
      </c>
    </row>
    <row r="4525" spans="1:4" x14ac:dyDescent="0.2">
      <c r="A4525" s="413" t="s">
        <v>11397</v>
      </c>
      <c r="B4525" s="413" t="s">
        <v>225</v>
      </c>
      <c r="C4525" s="412">
        <v>35.404000000000003</v>
      </c>
      <c r="D4525" s="412">
        <v>0</v>
      </c>
    </row>
    <row r="4526" spans="1:4" x14ac:dyDescent="0.2">
      <c r="A4526" s="413" t="s">
        <v>11398</v>
      </c>
      <c r="B4526" s="413" t="s">
        <v>225</v>
      </c>
      <c r="C4526" s="412">
        <v>9.8640000000000008</v>
      </c>
      <c r="D4526" s="412">
        <v>0</v>
      </c>
    </row>
    <row r="4527" spans="1:4" x14ac:dyDescent="0.2">
      <c r="A4527" s="413" t="s">
        <v>11399</v>
      </c>
      <c r="B4527" s="413" t="s">
        <v>225</v>
      </c>
      <c r="C4527" s="412">
        <v>27.212</v>
      </c>
      <c r="D4527" s="412">
        <v>0</v>
      </c>
    </row>
    <row r="4528" spans="1:4" x14ac:dyDescent="0.2">
      <c r="A4528" s="413" t="s">
        <v>11400</v>
      </c>
      <c r="B4528" s="413" t="s">
        <v>225</v>
      </c>
      <c r="C4528" s="412">
        <v>71.204999999999998</v>
      </c>
      <c r="D4528" s="412">
        <v>0</v>
      </c>
    </row>
    <row r="4529" spans="1:4" x14ac:dyDescent="0.2">
      <c r="A4529" s="413" t="s">
        <v>11401</v>
      </c>
      <c r="B4529" s="413" t="s">
        <v>225</v>
      </c>
      <c r="C4529" s="412">
        <v>59.347000000000001</v>
      </c>
      <c r="D4529" s="412">
        <v>0</v>
      </c>
    </row>
    <row r="4530" spans="1:4" x14ac:dyDescent="0.2">
      <c r="A4530" s="413" t="s">
        <v>11402</v>
      </c>
      <c r="B4530" s="413" t="s">
        <v>225</v>
      </c>
      <c r="C4530" s="412">
        <v>0</v>
      </c>
      <c r="D4530" s="412">
        <v>0</v>
      </c>
    </row>
    <row r="4531" spans="1:4" x14ac:dyDescent="0.2">
      <c r="A4531" s="413" t="s">
        <v>11403</v>
      </c>
      <c r="B4531" s="413" t="s">
        <v>225</v>
      </c>
      <c r="C4531" s="412">
        <v>40.869999999999997</v>
      </c>
      <c r="D4531" s="412">
        <v>0</v>
      </c>
    </row>
    <row r="4532" spans="1:4" x14ac:dyDescent="0.2">
      <c r="A4532" s="413" t="s">
        <v>11404</v>
      </c>
      <c r="B4532" s="413" t="s">
        <v>225</v>
      </c>
      <c r="C4532" s="412">
        <v>34.374000000000002</v>
      </c>
      <c r="D4532" s="412">
        <v>0</v>
      </c>
    </row>
    <row r="4533" spans="1:4" x14ac:dyDescent="0.2">
      <c r="A4533" s="413" t="s">
        <v>11405</v>
      </c>
      <c r="B4533" s="413" t="s">
        <v>225</v>
      </c>
      <c r="C4533" s="412">
        <v>376.065</v>
      </c>
      <c r="D4533" s="412">
        <v>0</v>
      </c>
    </row>
    <row r="4534" spans="1:4" x14ac:dyDescent="0.2">
      <c r="A4534" s="413" t="s">
        <v>11406</v>
      </c>
      <c r="B4534" s="413" t="s">
        <v>225</v>
      </c>
      <c r="C4534" s="412">
        <v>37.363</v>
      </c>
      <c r="D4534" s="412">
        <v>0</v>
      </c>
    </row>
    <row r="4535" spans="1:4" x14ac:dyDescent="0.2">
      <c r="A4535" s="413" t="s">
        <v>11407</v>
      </c>
      <c r="B4535" s="413" t="s">
        <v>225</v>
      </c>
      <c r="C4535" s="412">
        <v>61.457000000000001</v>
      </c>
      <c r="D4535" s="412">
        <v>0</v>
      </c>
    </row>
    <row r="4536" spans="1:4" x14ac:dyDescent="0.2">
      <c r="A4536" s="413" t="s">
        <v>11408</v>
      </c>
      <c r="B4536" s="413" t="s">
        <v>225</v>
      </c>
      <c r="C4536" s="412">
        <v>18.245000000000001</v>
      </c>
      <c r="D4536" s="412">
        <v>0</v>
      </c>
    </row>
    <row r="4537" spans="1:4" x14ac:dyDescent="0.2">
      <c r="A4537" s="413" t="s">
        <v>11409</v>
      </c>
      <c r="B4537" s="413" t="s">
        <v>225</v>
      </c>
      <c r="C4537" s="412">
        <v>27.675999999999998</v>
      </c>
      <c r="D4537" s="412">
        <v>0</v>
      </c>
    </row>
    <row r="4538" spans="1:4" x14ac:dyDescent="0.2">
      <c r="A4538" s="413" t="s">
        <v>11410</v>
      </c>
      <c r="B4538" s="413" t="s">
        <v>225</v>
      </c>
      <c r="C4538" s="412">
        <v>25.224</v>
      </c>
      <c r="D4538" s="412">
        <v>0</v>
      </c>
    </row>
    <row r="4539" spans="1:4" x14ac:dyDescent="0.2">
      <c r="A4539" s="413" t="s">
        <v>11411</v>
      </c>
      <c r="B4539" s="413" t="s">
        <v>225</v>
      </c>
      <c r="C4539" s="412">
        <v>21.332000000000001</v>
      </c>
      <c r="D4539" s="412">
        <v>0</v>
      </c>
    </row>
    <row r="4540" spans="1:4" x14ac:dyDescent="0.2">
      <c r="A4540" s="413" t="s">
        <v>11412</v>
      </c>
      <c r="B4540" s="413" t="s">
        <v>225</v>
      </c>
      <c r="C4540" s="412">
        <v>97.581999999999994</v>
      </c>
      <c r="D4540" s="412">
        <v>0</v>
      </c>
    </row>
    <row r="4541" spans="1:4" x14ac:dyDescent="0.2">
      <c r="A4541" s="413" t="s">
        <v>11413</v>
      </c>
      <c r="B4541" s="413" t="s">
        <v>225</v>
      </c>
      <c r="C4541" s="412">
        <v>25.84</v>
      </c>
      <c r="D4541" s="412">
        <v>0</v>
      </c>
    </row>
    <row r="4542" spans="1:4" x14ac:dyDescent="0.2">
      <c r="A4542" s="413" t="s">
        <v>11414</v>
      </c>
      <c r="B4542" s="413" t="s">
        <v>225</v>
      </c>
      <c r="C4542" s="412">
        <v>68.119</v>
      </c>
      <c r="D4542" s="412">
        <v>0</v>
      </c>
    </row>
    <row r="4543" spans="1:4" x14ac:dyDescent="0.2">
      <c r="A4543" s="413" t="s">
        <v>11415</v>
      </c>
      <c r="B4543" s="413" t="s">
        <v>223</v>
      </c>
      <c r="C4543" s="412">
        <v>956.08399999999995</v>
      </c>
      <c r="D4543" s="412">
        <v>0</v>
      </c>
    </row>
    <row r="4544" spans="1:4" x14ac:dyDescent="0.2">
      <c r="A4544" s="413" t="s">
        <v>11416</v>
      </c>
      <c r="B4544" s="413" t="s">
        <v>223</v>
      </c>
      <c r="C4544" s="412">
        <v>956.08399999999995</v>
      </c>
      <c r="D4544" s="412">
        <v>0</v>
      </c>
    </row>
    <row r="4545" spans="1:4" x14ac:dyDescent="0.2">
      <c r="A4545" s="413" t="s">
        <v>11417</v>
      </c>
      <c r="B4545" s="413" t="s">
        <v>225</v>
      </c>
      <c r="C4545" s="412">
        <v>33.825000000000003</v>
      </c>
      <c r="D4545" s="412">
        <v>0</v>
      </c>
    </row>
    <row r="4546" spans="1:4" x14ac:dyDescent="0.2">
      <c r="A4546" s="413" t="s">
        <v>11418</v>
      </c>
      <c r="B4546" s="413" t="s">
        <v>225</v>
      </c>
      <c r="C4546" s="412">
        <v>17.239000000000001</v>
      </c>
      <c r="D4546" s="412">
        <v>0</v>
      </c>
    </row>
    <row r="4547" spans="1:4" x14ac:dyDescent="0.2">
      <c r="A4547" s="413" t="s">
        <v>11419</v>
      </c>
      <c r="B4547" s="413" t="s">
        <v>225</v>
      </c>
      <c r="C4547" s="412">
        <v>172.959</v>
      </c>
      <c r="D4547" s="412">
        <v>0</v>
      </c>
    </row>
    <row r="4548" spans="1:4" x14ac:dyDescent="0.2">
      <c r="A4548" s="413" t="s">
        <v>11420</v>
      </c>
      <c r="B4548" s="413" t="s">
        <v>225</v>
      </c>
      <c r="C4548" s="412">
        <v>59.548000000000002</v>
      </c>
      <c r="D4548" s="412">
        <v>0</v>
      </c>
    </row>
    <row r="4549" spans="1:4" x14ac:dyDescent="0.2">
      <c r="A4549" s="413" t="s">
        <v>11421</v>
      </c>
      <c r="B4549" s="413" t="s">
        <v>225</v>
      </c>
      <c r="C4549" s="412">
        <v>54.515999999999998</v>
      </c>
      <c r="D4549" s="412">
        <v>0</v>
      </c>
    </row>
    <row r="4550" spans="1:4" x14ac:dyDescent="0.2">
      <c r="A4550" s="413" t="s">
        <v>11422</v>
      </c>
      <c r="B4550" s="413" t="s">
        <v>225</v>
      </c>
      <c r="C4550" s="412">
        <v>22.887</v>
      </c>
      <c r="D4550" s="412">
        <v>0</v>
      </c>
    </row>
    <row r="4551" spans="1:4" x14ac:dyDescent="0.2">
      <c r="A4551" s="413" t="s">
        <v>11423</v>
      </c>
      <c r="B4551" s="413" t="s">
        <v>225</v>
      </c>
      <c r="C4551" s="412">
        <v>22.795999999999999</v>
      </c>
      <c r="D4551" s="412">
        <v>0</v>
      </c>
    </row>
    <row r="4552" spans="1:4" x14ac:dyDescent="0.2">
      <c r="A4552" s="413" t="s">
        <v>11424</v>
      </c>
      <c r="B4552" s="413" t="s">
        <v>225</v>
      </c>
      <c r="C4552" s="412">
        <v>33.622999999999998</v>
      </c>
      <c r="D4552" s="412">
        <v>0</v>
      </c>
    </row>
    <row r="4553" spans="1:4" x14ac:dyDescent="0.2">
      <c r="A4553" s="413" t="s">
        <v>11425</v>
      </c>
      <c r="B4553" s="413" t="s">
        <v>225</v>
      </c>
      <c r="C4553" s="412">
        <v>21.062999999999999</v>
      </c>
      <c r="D4553" s="412">
        <v>0</v>
      </c>
    </row>
    <row r="4554" spans="1:4" x14ac:dyDescent="0.2">
      <c r="A4554" s="413" t="s">
        <v>11426</v>
      </c>
      <c r="B4554" s="413" t="s">
        <v>225</v>
      </c>
      <c r="C4554" s="412">
        <v>26.437000000000001</v>
      </c>
      <c r="D4554" s="412">
        <v>0</v>
      </c>
    </row>
    <row r="4555" spans="1:4" x14ac:dyDescent="0.2">
      <c r="A4555" s="413" t="s">
        <v>11427</v>
      </c>
      <c r="B4555" s="413" t="s">
        <v>225</v>
      </c>
      <c r="C4555" s="412">
        <v>56.570999999999998</v>
      </c>
      <c r="D4555" s="412">
        <v>0</v>
      </c>
    </row>
    <row r="4556" spans="1:4" x14ac:dyDescent="0.2">
      <c r="A4556" s="413" t="s">
        <v>11428</v>
      </c>
      <c r="B4556" s="413" t="s">
        <v>225</v>
      </c>
      <c r="C4556" s="412">
        <v>38.588999999999999</v>
      </c>
      <c r="D4556" s="412">
        <v>0</v>
      </c>
    </row>
    <row r="4557" spans="1:4" x14ac:dyDescent="0.2">
      <c r="A4557" s="413" t="s">
        <v>11429</v>
      </c>
      <c r="B4557" s="413" t="s">
        <v>225</v>
      </c>
      <c r="C4557" s="412">
        <v>43.53</v>
      </c>
      <c r="D4557" s="412">
        <v>0</v>
      </c>
    </row>
    <row r="4558" spans="1:4" x14ac:dyDescent="0.2">
      <c r="A4558" s="413" t="s">
        <v>11430</v>
      </c>
      <c r="B4558" s="413" t="s">
        <v>225</v>
      </c>
      <c r="C4558" s="412">
        <v>49.807000000000002</v>
      </c>
      <c r="D4558" s="412">
        <v>0</v>
      </c>
    </row>
    <row r="4559" spans="1:4" x14ac:dyDescent="0.2">
      <c r="A4559" s="413" t="s">
        <v>11431</v>
      </c>
      <c r="B4559" s="413" t="s">
        <v>225</v>
      </c>
      <c r="C4559" s="412">
        <v>30.835999999999999</v>
      </c>
      <c r="D4559" s="412">
        <v>0</v>
      </c>
    </row>
    <row r="4560" spans="1:4" x14ac:dyDescent="0.2">
      <c r="A4560" s="413" t="s">
        <v>11432</v>
      </c>
      <c r="B4560" s="413" t="s">
        <v>225</v>
      </c>
      <c r="C4560" s="412">
        <v>41.723999999999997</v>
      </c>
      <c r="D4560" s="412">
        <v>0</v>
      </c>
    </row>
    <row r="4561" spans="1:4" x14ac:dyDescent="0.2">
      <c r="A4561" s="413" t="s">
        <v>11433</v>
      </c>
      <c r="B4561" s="413" t="s">
        <v>225</v>
      </c>
      <c r="C4561" s="412">
        <v>63.701999999999998</v>
      </c>
      <c r="D4561" s="412">
        <v>0</v>
      </c>
    </row>
    <row r="4562" spans="1:4" x14ac:dyDescent="0.2">
      <c r="A4562" s="413" t="s">
        <v>11434</v>
      </c>
      <c r="B4562" s="413" t="s">
        <v>225</v>
      </c>
      <c r="C4562" s="412">
        <v>34.520000000000003</v>
      </c>
      <c r="D4562" s="412">
        <v>0</v>
      </c>
    </row>
    <row r="4563" spans="1:4" x14ac:dyDescent="0.2">
      <c r="A4563" s="413" t="s">
        <v>11435</v>
      </c>
      <c r="B4563" s="413" t="s">
        <v>225</v>
      </c>
      <c r="C4563" s="412">
        <v>59.951000000000001</v>
      </c>
      <c r="D4563" s="412">
        <v>0</v>
      </c>
    </row>
    <row r="4564" spans="1:4" x14ac:dyDescent="0.2">
      <c r="A4564" s="413" t="s">
        <v>11436</v>
      </c>
      <c r="B4564" s="413" t="s">
        <v>225</v>
      </c>
      <c r="C4564" s="412">
        <v>26.968</v>
      </c>
      <c r="D4564" s="412">
        <v>0</v>
      </c>
    </row>
    <row r="4565" spans="1:4" x14ac:dyDescent="0.2">
      <c r="A4565" s="413" t="s">
        <v>11437</v>
      </c>
      <c r="B4565" s="413" t="s">
        <v>225</v>
      </c>
      <c r="C4565" s="412">
        <v>0</v>
      </c>
      <c r="D4565" s="412">
        <v>0</v>
      </c>
    </row>
    <row r="4566" spans="1:4" x14ac:dyDescent="0.2">
      <c r="A4566" s="413" t="s">
        <v>11438</v>
      </c>
      <c r="B4566" s="413" t="s">
        <v>225</v>
      </c>
      <c r="C4566" s="412">
        <v>27.102</v>
      </c>
      <c r="D4566" s="412">
        <v>0</v>
      </c>
    </row>
    <row r="4567" spans="1:4" x14ac:dyDescent="0.2">
      <c r="A4567" s="413" t="s">
        <v>11439</v>
      </c>
      <c r="B4567" s="413" t="s">
        <v>225</v>
      </c>
      <c r="C4567" s="412">
        <v>27.95</v>
      </c>
      <c r="D4567" s="412">
        <v>0</v>
      </c>
    </row>
    <row r="4568" spans="1:4" x14ac:dyDescent="0.2">
      <c r="A4568" s="413" t="s">
        <v>11440</v>
      </c>
      <c r="B4568" s="413" t="s">
        <v>225</v>
      </c>
      <c r="C4568" s="412">
        <v>41.7</v>
      </c>
      <c r="D4568" s="412">
        <v>0</v>
      </c>
    </row>
    <row r="4569" spans="1:4" x14ac:dyDescent="0.2">
      <c r="A4569" s="413" t="s">
        <v>11441</v>
      </c>
      <c r="B4569" s="413" t="s">
        <v>225</v>
      </c>
      <c r="C4569" s="412">
        <v>34.886000000000003</v>
      </c>
      <c r="D4569" s="412">
        <v>0</v>
      </c>
    </row>
    <row r="4570" spans="1:4" x14ac:dyDescent="0.2">
      <c r="A4570" s="413" t="s">
        <v>11442</v>
      </c>
      <c r="B4570" s="413" t="s">
        <v>225</v>
      </c>
      <c r="C4570" s="412">
        <v>43.121000000000002</v>
      </c>
      <c r="D4570" s="412">
        <v>0</v>
      </c>
    </row>
    <row r="4571" spans="1:4" x14ac:dyDescent="0.2">
      <c r="A4571" s="413" t="s">
        <v>11443</v>
      </c>
      <c r="B4571" s="413" t="s">
        <v>225</v>
      </c>
      <c r="C4571" s="412">
        <v>26.81</v>
      </c>
      <c r="D4571" s="412">
        <v>0</v>
      </c>
    </row>
    <row r="4572" spans="1:4" x14ac:dyDescent="0.2">
      <c r="A4572" s="413" t="s">
        <v>11444</v>
      </c>
      <c r="B4572" s="413" t="s">
        <v>225</v>
      </c>
      <c r="C4572" s="412">
        <v>122.51900000000001</v>
      </c>
      <c r="D4572" s="412">
        <v>0</v>
      </c>
    </row>
    <row r="4573" spans="1:4" x14ac:dyDescent="0.2">
      <c r="A4573" s="413" t="s">
        <v>11445</v>
      </c>
      <c r="B4573" s="413" t="s">
        <v>225</v>
      </c>
      <c r="C4573" s="412">
        <v>39.588999999999999</v>
      </c>
      <c r="D4573" s="412">
        <v>0</v>
      </c>
    </row>
    <row r="4574" spans="1:4" x14ac:dyDescent="0.2">
      <c r="A4574" s="413" t="s">
        <v>11446</v>
      </c>
      <c r="B4574" s="413" t="s">
        <v>225</v>
      </c>
      <c r="C4574" s="412">
        <v>42.066000000000003</v>
      </c>
      <c r="D4574" s="412">
        <v>0</v>
      </c>
    </row>
    <row r="4575" spans="1:4" x14ac:dyDescent="0.2">
      <c r="A4575" s="413" t="s">
        <v>11447</v>
      </c>
      <c r="B4575" s="413" t="s">
        <v>225</v>
      </c>
      <c r="C4575" s="412">
        <v>21.734000000000002</v>
      </c>
      <c r="D4575" s="412">
        <v>0</v>
      </c>
    </row>
    <row r="4576" spans="1:4" x14ac:dyDescent="0.2">
      <c r="A4576" s="413" t="s">
        <v>11448</v>
      </c>
      <c r="B4576" s="413" t="s">
        <v>225</v>
      </c>
      <c r="C4576" s="412">
        <v>0</v>
      </c>
      <c r="D4576" s="412">
        <v>0</v>
      </c>
    </row>
    <row r="4577" spans="1:4" x14ac:dyDescent="0.2">
      <c r="A4577" s="413" t="s">
        <v>11449</v>
      </c>
      <c r="B4577" s="413" t="s">
        <v>225</v>
      </c>
      <c r="C4577" s="412">
        <v>43.81</v>
      </c>
      <c r="D4577" s="412">
        <v>0</v>
      </c>
    </row>
    <row r="4578" spans="1:4" x14ac:dyDescent="0.2">
      <c r="A4578" s="413" t="s">
        <v>11450</v>
      </c>
      <c r="B4578" s="413" t="s">
        <v>225</v>
      </c>
      <c r="C4578" s="412">
        <v>21.045000000000002</v>
      </c>
      <c r="D4578" s="412">
        <v>0</v>
      </c>
    </row>
    <row r="4579" spans="1:4" x14ac:dyDescent="0.2">
      <c r="A4579" s="413" t="s">
        <v>11451</v>
      </c>
      <c r="B4579" s="413" t="s">
        <v>225</v>
      </c>
      <c r="C4579" s="412">
        <v>15.25</v>
      </c>
      <c r="D4579" s="412">
        <v>0</v>
      </c>
    </row>
    <row r="4580" spans="1:4" x14ac:dyDescent="0.2">
      <c r="A4580" s="413" t="s">
        <v>11452</v>
      </c>
      <c r="B4580" s="413" t="s">
        <v>225</v>
      </c>
      <c r="C4580" s="412">
        <v>29.994</v>
      </c>
      <c r="D4580" s="412">
        <v>0</v>
      </c>
    </row>
    <row r="4581" spans="1:4" x14ac:dyDescent="0.2">
      <c r="A4581" s="413" t="s">
        <v>11453</v>
      </c>
      <c r="B4581" s="413" t="s">
        <v>225</v>
      </c>
      <c r="C4581" s="412">
        <v>27.425999999999998</v>
      </c>
      <c r="D4581" s="412">
        <v>0</v>
      </c>
    </row>
    <row r="4582" spans="1:4" x14ac:dyDescent="0.2">
      <c r="A4582" s="413" t="s">
        <v>11454</v>
      </c>
      <c r="B4582" s="413" t="s">
        <v>225</v>
      </c>
      <c r="C4582" s="412">
        <v>37.832000000000001</v>
      </c>
      <c r="D4582" s="412">
        <v>0</v>
      </c>
    </row>
    <row r="4583" spans="1:4" x14ac:dyDescent="0.2">
      <c r="A4583" s="413" t="s">
        <v>11455</v>
      </c>
      <c r="B4583" s="413" t="s">
        <v>225</v>
      </c>
      <c r="C4583" s="412">
        <v>28.859000000000002</v>
      </c>
      <c r="D4583" s="412">
        <v>0</v>
      </c>
    </row>
    <row r="4584" spans="1:4" x14ac:dyDescent="0.2">
      <c r="A4584" s="413" t="s">
        <v>11456</v>
      </c>
      <c r="B4584" s="413" t="s">
        <v>225</v>
      </c>
      <c r="C4584" s="412">
        <v>8.93</v>
      </c>
      <c r="D4584" s="412">
        <v>0</v>
      </c>
    </row>
    <row r="4585" spans="1:4" x14ac:dyDescent="0.2">
      <c r="A4585" s="413" t="s">
        <v>11457</v>
      </c>
      <c r="B4585" s="413" t="s">
        <v>225</v>
      </c>
      <c r="C4585" s="412">
        <v>24.571000000000002</v>
      </c>
      <c r="D4585" s="412">
        <v>0</v>
      </c>
    </row>
    <row r="4586" spans="1:4" x14ac:dyDescent="0.2">
      <c r="A4586" s="413" t="s">
        <v>11458</v>
      </c>
      <c r="B4586" s="413" t="s">
        <v>225</v>
      </c>
      <c r="C4586" s="412">
        <v>0</v>
      </c>
      <c r="D4586" s="412">
        <v>0</v>
      </c>
    </row>
    <row r="4587" spans="1:4" x14ac:dyDescent="0.2">
      <c r="A4587" s="413" t="s">
        <v>11459</v>
      </c>
      <c r="B4587" s="413" t="s">
        <v>225</v>
      </c>
      <c r="C4587" s="412">
        <v>57.180999999999997</v>
      </c>
      <c r="D4587" s="412">
        <v>0</v>
      </c>
    </row>
    <row r="4588" spans="1:4" x14ac:dyDescent="0.2">
      <c r="A4588" s="413" t="s">
        <v>11460</v>
      </c>
      <c r="B4588" s="413" t="s">
        <v>225</v>
      </c>
      <c r="C4588" s="412">
        <v>26.01</v>
      </c>
      <c r="D4588" s="412">
        <v>0</v>
      </c>
    </row>
    <row r="4589" spans="1:4" x14ac:dyDescent="0.2">
      <c r="A4589" s="413" t="s">
        <v>11461</v>
      </c>
      <c r="B4589" s="413" t="s">
        <v>225</v>
      </c>
      <c r="C4589" s="412">
        <v>21.905000000000001</v>
      </c>
      <c r="D4589" s="412">
        <v>0</v>
      </c>
    </row>
    <row r="4590" spans="1:4" x14ac:dyDescent="0.2">
      <c r="A4590" s="413" t="s">
        <v>11462</v>
      </c>
      <c r="B4590" s="413" t="s">
        <v>225</v>
      </c>
      <c r="C4590" s="412">
        <v>36.96</v>
      </c>
      <c r="D4590" s="412">
        <v>0</v>
      </c>
    </row>
    <row r="4591" spans="1:4" x14ac:dyDescent="0.2">
      <c r="A4591" s="413" t="s">
        <v>11463</v>
      </c>
      <c r="B4591" s="413" t="s">
        <v>225</v>
      </c>
      <c r="C4591" s="412">
        <v>39.18</v>
      </c>
      <c r="D4591" s="412">
        <v>0</v>
      </c>
    </row>
    <row r="4592" spans="1:4" x14ac:dyDescent="0.2">
      <c r="A4592" s="413" t="s">
        <v>11464</v>
      </c>
      <c r="B4592" s="413" t="s">
        <v>225</v>
      </c>
      <c r="C4592" s="412">
        <v>19.099</v>
      </c>
      <c r="D4592" s="412">
        <v>0</v>
      </c>
    </row>
    <row r="4593" spans="1:4" x14ac:dyDescent="0.2">
      <c r="A4593" s="413" t="s">
        <v>11465</v>
      </c>
      <c r="B4593" s="413" t="s">
        <v>225</v>
      </c>
      <c r="C4593" s="412">
        <v>70.876000000000005</v>
      </c>
      <c r="D4593" s="412">
        <v>0</v>
      </c>
    </row>
    <row r="4594" spans="1:4" x14ac:dyDescent="0.2">
      <c r="A4594" s="413" t="s">
        <v>11466</v>
      </c>
      <c r="B4594" s="413" t="s">
        <v>225</v>
      </c>
      <c r="C4594" s="412">
        <v>51.039000000000001</v>
      </c>
      <c r="D4594" s="412">
        <v>0</v>
      </c>
    </row>
    <row r="4595" spans="1:4" x14ac:dyDescent="0.2">
      <c r="A4595" s="413" t="s">
        <v>11467</v>
      </c>
      <c r="B4595" s="413" t="s">
        <v>225</v>
      </c>
      <c r="C4595" s="412">
        <v>48.335999999999999</v>
      </c>
      <c r="D4595" s="412">
        <v>0</v>
      </c>
    </row>
    <row r="4596" spans="1:4" x14ac:dyDescent="0.2">
      <c r="A4596" s="413" t="s">
        <v>11468</v>
      </c>
      <c r="B4596" s="413" t="s">
        <v>225</v>
      </c>
      <c r="C4596" s="412">
        <v>21.777000000000001</v>
      </c>
      <c r="D4596" s="412">
        <v>0</v>
      </c>
    </row>
    <row r="4597" spans="1:4" x14ac:dyDescent="0.2">
      <c r="A4597" s="413" t="s">
        <v>11469</v>
      </c>
      <c r="B4597" s="413" t="s">
        <v>225</v>
      </c>
      <c r="C4597" s="412">
        <v>14.475</v>
      </c>
      <c r="D4597" s="412">
        <v>0</v>
      </c>
    </row>
    <row r="4598" spans="1:4" x14ac:dyDescent="0.2">
      <c r="A4598" s="413" t="s">
        <v>11470</v>
      </c>
      <c r="B4598" s="413" t="s">
        <v>225</v>
      </c>
      <c r="C4598" s="412">
        <v>53.436</v>
      </c>
      <c r="D4598" s="412">
        <v>0</v>
      </c>
    </row>
    <row r="4599" spans="1:4" x14ac:dyDescent="0.2">
      <c r="A4599" s="413" t="s">
        <v>11471</v>
      </c>
      <c r="B4599" s="413" t="s">
        <v>225</v>
      </c>
      <c r="C4599" s="412">
        <v>31.11</v>
      </c>
      <c r="D4599" s="412">
        <v>0</v>
      </c>
    </row>
    <row r="4600" spans="1:4" x14ac:dyDescent="0.2">
      <c r="A4600" s="413" t="s">
        <v>11472</v>
      </c>
      <c r="B4600" s="413" t="s">
        <v>225</v>
      </c>
      <c r="C4600" s="412">
        <v>11.962</v>
      </c>
      <c r="D4600" s="412">
        <v>0</v>
      </c>
    </row>
    <row r="4601" spans="1:4" x14ac:dyDescent="0.2">
      <c r="A4601" s="413" t="s">
        <v>11473</v>
      </c>
      <c r="B4601" s="413" t="s">
        <v>225</v>
      </c>
      <c r="C4601" s="412">
        <v>42.871000000000002</v>
      </c>
      <c r="D4601" s="412">
        <v>0</v>
      </c>
    </row>
    <row r="4602" spans="1:4" x14ac:dyDescent="0.2">
      <c r="A4602" s="413" t="s">
        <v>11474</v>
      </c>
      <c r="B4602" s="413" t="s">
        <v>225</v>
      </c>
      <c r="C4602" s="412">
        <v>49.453000000000003</v>
      </c>
      <c r="D4602" s="412">
        <v>0</v>
      </c>
    </row>
    <row r="4603" spans="1:4" x14ac:dyDescent="0.2">
      <c r="A4603" s="413" t="s">
        <v>11475</v>
      </c>
      <c r="B4603" s="413" t="s">
        <v>225</v>
      </c>
      <c r="C4603" s="412">
        <v>52.051000000000002</v>
      </c>
      <c r="D4603" s="412">
        <v>0</v>
      </c>
    </row>
    <row r="4604" spans="1:4" x14ac:dyDescent="0.2">
      <c r="A4604" s="413" t="s">
        <v>11476</v>
      </c>
      <c r="B4604" s="413" t="s">
        <v>225</v>
      </c>
      <c r="C4604" s="412">
        <v>49.843000000000004</v>
      </c>
      <c r="D4604" s="412">
        <v>0</v>
      </c>
    </row>
    <row r="4605" spans="1:4" x14ac:dyDescent="0.2">
      <c r="A4605" s="413" t="s">
        <v>11477</v>
      </c>
      <c r="B4605" s="413" t="s">
        <v>225</v>
      </c>
      <c r="C4605" s="412">
        <v>12.249000000000001</v>
      </c>
      <c r="D4605" s="412">
        <v>0</v>
      </c>
    </row>
    <row r="4606" spans="1:4" x14ac:dyDescent="0.2">
      <c r="A4606" s="413" t="s">
        <v>11478</v>
      </c>
      <c r="B4606" s="413" t="s">
        <v>225</v>
      </c>
      <c r="C4606" s="412">
        <v>31.292999999999999</v>
      </c>
      <c r="D4606" s="412">
        <v>0</v>
      </c>
    </row>
    <row r="4607" spans="1:4" x14ac:dyDescent="0.2">
      <c r="A4607" s="413" t="s">
        <v>11479</v>
      </c>
      <c r="B4607" s="413" t="s">
        <v>225</v>
      </c>
      <c r="C4607" s="412">
        <v>29.616</v>
      </c>
      <c r="D4607" s="412">
        <v>0</v>
      </c>
    </row>
    <row r="4608" spans="1:4" x14ac:dyDescent="0.2">
      <c r="A4608" s="413" t="s">
        <v>11480</v>
      </c>
      <c r="B4608" s="413" t="s">
        <v>225</v>
      </c>
      <c r="C4608" s="412">
        <v>24.254000000000001</v>
      </c>
      <c r="D4608" s="412">
        <v>0</v>
      </c>
    </row>
    <row r="4609" spans="1:4" x14ac:dyDescent="0.2">
      <c r="A4609" s="413" t="s">
        <v>11481</v>
      </c>
      <c r="B4609" s="413" t="s">
        <v>225</v>
      </c>
      <c r="C4609" s="412">
        <v>85.722999999999999</v>
      </c>
      <c r="D4609" s="412">
        <v>0</v>
      </c>
    </row>
    <row r="4610" spans="1:4" x14ac:dyDescent="0.2">
      <c r="A4610" s="413" t="s">
        <v>11482</v>
      </c>
      <c r="B4610" s="413" t="s">
        <v>225</v>
      </c>
      <c r="C4610" s="412">
        <v>33.317999999999998</v>
      </c>
      <c r="D4610" s="412">
        <v>0</v>
      </c>
    </row>
    <row r="4611" spans="1:4" x14ac:dyDescent="0.2">
      <c r="A4611" s="413" t="s">
        <v>11483</v>
      </c>
      <c r="B4611" s="413" t="s">
        <v>225</v>
      </c>
      <c r="C4611" s="412">
        <v>29.17</v>
      </c>
      <c r="D4611" s="412">
        <v>0</v>
      </c>
    </row>
    <row r="4612" spans="1:4" x14ac:dyDescent="0.2">
      <c r="A4612" s="413" t="s">
        <v>11484</v>
      </c>
      <c r="B4612" s="413" t="s">
        <v>225</v>
      </c>
      <c r="C4612" s="412">
        <v>115.86</v>
      </c>
      <c r="D4612" s="412">
        <v>0</v>
      </c>
    </row>
    <row r="4613" spans="1:4" x14ac:dyDescent="0.2">
      <c r="A4613" s="413" t="s">
        <v>11485</v>
      </c>
      <c r="B4613" s="413" t="s">
        <v>225</v>
      </c>
      <c r="C4613" s="412">
        <v>251.44200000000001</v>
      </c>
      <c r="D4613" s="412">
        <v>0</v>
      </c>
    </row>
    <row r="4614" spans="1:4" x14ac:dyDescent="0.2">
      <c r="A4614" s="413" t="s">
        <v>11486</v>
      </c>
      <c r="B4614" s="413" t="s">
        <v>225</v>
      </c>
      <c r="C4614" s="412">
        <v>21.1</v>
      </c>
      <c r="D4614" s="412">
        <v>0</v>
      </c>
    </row>
    <row r="4615" spans="1:4" x14ac:dyDescent="0.2">
      <c r="A4615" s="413" t="s">
        <v>11487</v>
      </c>
      <c r="B4615" s="413" t="s">
        <v>225</v>
      </c>
      <c r="C4615" s="412">
        <v>39.722999999999999</v>
      </c>
      <c r="D4615" s="412">
        <v>0</v>
      </c>
    </row>
    <row r="4616" spans="1:4" x14ac:dyDescent="0.2">
      <c r="A4616" s="413" t="s">
        <v>11488</v>
      </c>
      <c r="B4616" s="413" t="s">
        <v>223</v>
      </c>
      <c r="C4616" s="412">
        <v>58.215000000000003</v>
      </c>
      <c r="D4616" s="412">
        <v>0</v>
      </c>
    </row>
    <row r="4617" spans="1:4" x14ac:dyDescent="0.2">
      <c r="A4617" s="413" t="s">
        <v>11489</v>
      </c>
      <c r="B4617" s="413" t="s">
        <v>225</v>
      </c>
      <c r="C4617" s="412">
        <v>1174.33</v>
      </c>
      <c r="D4617" s="412">
        <v>0</v>
      </c>
    </row>
    <row r="4618" spans="1:4" x14ac:dyDescent="0.2">
      <c r="A4618" s="413" t="s">
        <v>11490</v>
      </c>
      <c r="B4618" s="413" t="s">
        <v>225</v>
      </c>
      <c r="C4618" s="412">
        <v>31.420999999999999</v>
      </c>
      <c r="D4618" s="412">
        <v>0</v>
      </c>
    </row>
    <row r="4619" spans="1:4" x14ac:dyDescent="0.2">
      <c r="A4619" s="413" t="s">
        <v>11491</v>
      </c>
      <c r="B4619" s="413" t="s">
        <v>225</v>
      </c>
      <c r="C4619" s="412">
        <v>31.268999999999998</v>
      </c>
      <c r="D4619" s="412">
        <v>0</v>
      </c>
    </row>
    <row r="4620" spans="1:4" x14ac:dyDescent="0.2">
      <c r="A4620" s="413" t="s">
        <v>11492</v>
      </c>
      <c r="B4620" s="413" t="s">
        <v>225</v>
      </c>
      <c r="C4620" s="412">
        <v>31.085999999999999</v>
      </c>
      <c r="D4620" s="412">
        <v>0</v>
      </c>
    </row>
    <row r="4621" spans="1:4" x14ac:dyDescent="0.2">
      <c r="A4621" s="413" t="s">
        <v>11493</v>
      </c>
      <c r="B4621" s="413" t="s">
        <v>225</v>
      </c>
      <c r="C4621" s="412">
        <v>26.736000000000001</v>
      </c>
      <c r="D4621" s="412">
        <v>0</v>
      </c>
    </row>
    <row r="4622" spans="1:4" x14ac:dyDescent="0.2">
      <c r="A4622" s="413" t="s">
        <v>11494</v>
      </c>
      <c r="B4622" s="413" t="s">
        <v>225</v>
      </c>
      <c r="C4622" s="412">
        <v>370.923</v>
      </c>
      <c r="D4622" s="412">
        <v>0</v>
      </c>
    </row>
    <row r="4623" spans="1:4" x14ac:dyDescent="0.2">
      <c r="A4623" s="413" t="s">
        <v>11495</v>
      </c>
      <c r="B4623" s="413" t="s">
        <v>225</v>
      </c>
      <c r="C4623" s="412">
        <v>59.158000000000001</v>
      </c>
      <c r="D4623" s="412">
        <v>0</v>
      </c>
    </row>
    <row r="4624" spans="1:4" x14ac:dyDescent="0.2">
      <c r="A4624" s="413" t="s">
        <v>11496</v>
      </c>
      <c r="B4624" s="413" t="s">
        <v>225</v>
      </c>
      <c r="C4624" s="412">
        <v>28.297999999999998</v>
      </c>
      <c r="D4624" s="412">
        <v>0</v>
      </c>
    </row>
    <row r="4625" spans="1:4" x14ac:dyDescent="0.2">
      <c r="A4625" s="413" t="s">
        <v>11497</v>
      </c>
      <c r="B4625" s="413" t="s">
        <v>225</v>
      </c>
      <c r="C4625" s="412">
        <v>14.353</v>
      </c>
      <c r="D4625" s="412">
        <v>0</v>
      </c>
    </row>
    <row r="4626" spans="1:4" x14ac:dyDescent="0.2">
      <c r="A4626" s="413" t="s">
        <v>11498</v>
      </c>
      <c r="B4626" s="413" t="s">
        <v>225</v>
      </c>
      <c r="C4626" s="412">
        <v>35.838000000000001</v>
      </c>
      <c r="D4626" s="412">
        <v>0</v>
      </c>
    </row>
    <row r="4627" spans="1:4" x14ac:dyDescent="0.2">
      <c r="A4627" s="413" t="s">
        <v>11499</v>
      </c>
      <c r="B4627" s="413" t="s">
        <v>225</v>
      </c>
      <c r="C4627" s="412">
        <v>48.671999999999997</v>
      </c>
      <c r="D4627" s="412">
        <v>0</v>
      </c>
    </row>
    <row r="4628" spans="1:4" x14ac:dyDescent="0.2">
      <c r="A4628" s="413" t="s">
        <v>11500</v>
      </c>
      <c r="B4628" s="413" t="s">
        <v>225</v>
      </c>
      <c r="C4628" s="412">
        <v>26.169</v>
      </c>
      <c r="D4628" s="412">
        <v>0</v>
      </c>
    </row>
    <row r="4629" spans="1:4" x14ac:dyDescent="0.2">
      <c r="A4629" s="413" t="s">
        <v>11501</v>
      </c>
      <c r="B4629" s="413" t="s">
        <v>225</v>
      </c>
      <c r="C4629" s="412">
        <v>53.741</v>
      </c>
      <c r="D4629" s="412">
        <v>0</v>
      </c>
    </row>
    <row r="4630" spans="1:4" x14ac:dyDescent="0.2">
      <c r="A4630" s="413" t="s">
        <v>11502</v>
      </c>
      <c r="B4630" s="413" t="s">
        <v>225</v>
      </c>
      <c r="C4630" s="412">
        <v>46.75</v>
      </c>
      <c r="D4630" s="412">
        <v>0</v>
      </c>
    </row>
    <row r="4631" spans="1:4" x14ac:dyDescent="0.2">
      <c r="A4631" s="413" t="s">
        <v>11503</v>
      </c>
      <c r="B4631" s="413" t="s">
        <v>225</v>
      </c>
      <c r="C4631" s="412">
        <v>60.036000000000001</v>
      </c>
      <c r="D4631" s="412">
        <v>0</v>
      </c>
    </row>
    <row r="4632" spans="1:4" x14ac:dyDescent="0.2">
      <c r="A4632" s="413" t="s">
        <v>11504</v>
      </c>
      <c r="B4632" s="413" t="s">
        <v>225</v>
      </c>
      <c r="C4632" s="412">
        <v>43.231000000000002</v>
      </c>
      <c r="D4632" s="412">
        <v>0</v>
      </c>
    </row>
    <row r="4633" spans="1:4" x14ac:dyDescent="0.2">
      <c r="A4633" s="413" t="s">
        <v>11505</v>
      </c>
      <c r="B4633" s="413" t="s">
        <v>225</v>
      </c>
      <c r="C4633" s="412">
        <v>57.56</v>
      </c>
      <c r="D4633" s="412">
        <v>0</v>
      </c>
    </row>
    <row r="4634" spans="1:4" x14ac:dyDescent="0.2">
      <c r="A4634" s="413" t="s">
        <v>11506</v>
      </c>
      <c r="B4634" s="413" t="s">
        <v>225</v>
      </c>
      <c r="C4634" s="412">
        <v>56.34</v>
      </c>
      <c r="D4634" s="412">
        <v>0</v>
      </c>
    </row>
    <row r="4635" spans="1:4" x14ac:dyDescent="0.2">
      <c r="A4635" s="413" t="s">
        <v>11507</v>
      </c>
      <c r="B4635" s="413" t="s">
        <v>1174</v>
      </c>
      <c r="C4635" s="412">
        <v>4668.8220000000001</v>
      </c>
      <c r="D4635" s="412">
        <v>0</v>
      </c>
    </row>
    <row r="4636" spans="1:4" x14ac:dyDescent="0.2">
      <c r="A4636" s="413" t="s">
        <v>11508</v>
      </c>
      <c r="B4636" s="413" t="s">
        <v>225</v>
      </c>
      <c r="C4636" s="412">
        <v>11.547000000000001</v>
      </c>
      <c r="D4636" s="412">
        <v>0</v>
      </c>
    </row>
    <row r="4637" spans="1:4" x14ac:dyDescent="0.2">
      <c r="A4637" s="413" t="s">
        <v>11509</v>
      </c>
      <c r="B4637" s="413" t="s">
        <v>225</v>
      </c>
      <c r="C4637" s="412">
        <v>21.553999999999998</v>
      </c>
      <c r="D4637" s="412">
        <v>0</v>
      </c>
    </row>
    <row r="4638" spans="1:4" x14ac:dyDescent="0.2">
      <c r="A4638" s="413" t="s">
        <v>11510</v>
      </c>
      <c r="B4638" s="413" t="s">
        <v>225</v>
      </c>
      <c r="C4638" s="412">
        <v>422.12</v>
      </c>
      <c r="D4638" s="412">
        <v>0</v>
      </c>
    </row>
    <row r="4639" spans="1:4" x14ac:dyDescent="0.2">
      <c r="A4639" s="413" t="s">
        <v>11511</v>
      </c>
      <c r="B4639" s="413" t="s">
        <v>225</v>
      </c>
      <c r="C4639" s="412">
        <v>2243.0360000000001</v>
      </c>
      <c r="D4639" s="412">
        <v>0</v>
      </c>
    </row>
    <row r="4640" spans="1:4" x14ac:dyDescent="0.2">
      <c r="A4640" s="413" t="s">
        <v>11512</v>
      </c>
      <c r="B4640" s="413" t="s">
        <v>1174</v>
      </c>
      <c r="C4640" s="412">
        <v>1296.037</v>
      </c>
      <c r="D4640" s="412">
        <v>0</v>
      </c>
    </row>
    <row r="4641" spans="1:4" x14ac:dyDescent="0.2">
      <c r="A4641" s="413" t="s">
        <v>11513</v>
      </c>
      <c r="B4641" s="413" t="s">
        <v>223</v>
      </c>
      <c r="C4641" s="412">
        <v>169.22800000000001</v>
      </c>
      <c r="D4641" s="412">
        <v>0</v>
      </c>
    </row>
    <row r="4642" spans="1:4" x14ac:dyDescent="0.2">
      <c r="A4642" s="413" t="s">
        <v>11514</v>
      </c>
      <c r="B4642" s="413" t="s">
        <v>225</v>
      </c>
      <c r="C4642" s="412">
        <v>15.927</v>
      </c>
      <c r="D4642" s="412">
        <v>0</v>
      </c>
    </row>
    <row r="4643" spans="1:4" x14ac:dyDescent="0.2">
      <c r="A4643" s="413" t="s">
        <v>11515</v>
      </c>
      <c r="B4643" s="413" t="s">
        <v>225</v>
      </c>
      <c r="C4643" s="412">
        <v>312.786</v>
      </c>
      <c r="D4643" s="412">
        <v>0</v>
      </c>
    </row>
    <row r="4644" spans="1:4" x14ac:dyDescent="0.2">
      <c r="A4644" s="413" t="s">
        <v>11516</v>
      </c>
      <c r="B4644" s="413" t="s">
        <v>225</v>
      </c>
      <c r="C4644" s="412">
        <v>126.575</v>
      </c>
      <c r="D4644" s="412">
        <v>0</v>
      </c>
    </row>
    <row r="4645" spans="1:4" x14ac:dyDescent="0.2">
      <c r="A4645" s="413" t="s">
        <v>11517</v>
      </c>
      <c r="B4645" s="413" t="s">
        <v>225</v>
      </c>
      <c r="C4645" s="412">
        <v>51.1</v>
      </c>
      <c r="D4645" s="412">
        <v>0</v>
      </c>
    </row>
    <row r="4646" spans="1:4" x14ac:dyDescent="0.2">
      <c r="A4646" s="413" t="s">
        <v>11518</v>
      </c>
      <c r="B4646" s="413" t="s">
        <v>225</v>
      </c>
      <c r="C4646" s="412">
        <v>39.405999999999999</v>
      </c>
      <c r="D4646" s="412">
        <v>0</v>
      </c>
    </row>
    <row r="4647" spans="1:4" x14ac:dyDescent="0.2">
      <c r="A4647" s="413" t="s">
        <v>11519</v>
      </c>
      <c r="B4647" s="413" t="s">
        <v>225</v>
      </c>
      <c r="C4647" s="412">
        <v>12.096</v>
      </c>
      <c r="D4647" s="412">
        <v>0</v>
      </c>
    </row>
    <row r="4648" spans="1:4" x14ac:dyDescent="0.2">
      <c r="A4648" s="413" t="s">
        <v>11520</v>
      </c>
      <c r="B4648" s="413" t="s">
        <v>225</v>
      </c>
      <c r="C4648" s="412">
        <v>31.548999999999999</v>
      </c>
      <c r="D4648" s="412">
        <v>0</v>
      </c>
    </row>
    <row r="4649" spans="1:4" x14ac:dyDescent="0.2">
      <c r="A4649" s="413" t="s">
        <v>11521</v>
      </c>
      <c r="B4649" s="413" t="s">
        <v>225</v>
      </c>
      <c r="C4649" s="412">
        <v>54.820999999999998</v>
      </c>
      <c r="D4649" s="412">
        <v>0</v>
      </c>
    </row>
    <row r="4650" spans="1:4" x14ac:dyDescent="0.2">
      <c r="A4650" s="413" t="s">
        <v>11522</v>
      </c>
      <c r="B4650" s="413" t="s">
        <v>225</v>
      </c>
      <c r="C4650" s="412">
        <v>32.616999999999997</v>
      </c>
      <c r="D4650" s="412">
        <v>0</v>
      </c>
    </row>
    <row r="4651" spans="1:4" x14ac:dyDescent="0.2">
      <c r="A4651" s="413" t="s">
        <v>11523</v>
      </c>
      <c r="B4651" s="413" t="s">
        <v>225</v>
      </c>
      <c r="C4651" s="412">
        <v>32.530999999999999</v>
      </c>
      <c r="D4651" s="412">
        <v>0</v>
      </c>
    </row>
    <row r="4652" spans="1:4" x14ac:dyDescent="0.2">
      <c r="A4652" s="413" t="s">
        <v>11524</v>
      </c>
      <c r="B4652" s="413" t="s">
        <v>225</v>
      </c>
      <c r="C4652" s="412">
        <v>47.860999999999997</v>
      </c>
      <c r="D4652" s="412">
        <v>0</v>
      </c>
    </row>
    <row r="4653" spans="1:4" x14ac:dyDescent="0.2">
      <c r="A4653" s="413" t="s">
        <v>11525</v>
      </c>
      <c r="B4653" s="413" t="s">
        <v>225</v>
      </c>
      <c r="C4653" s="412">
        <v>33.415999999999997</v>
      </c>
      <c r="D4653" s="412">
        <v>0</v>
      </c>
    </row>
    <row r="4654" spans="1:4" x14ac:dyDescent="0.2">
      <c r="A4654" s="413" t="s">
        <v>11526</v>
      </c>
      <c r="B4654" s="413" t="s">
        <v>225</v>
      </c>
      <c r="C4654" s="412">
        <v>24.088999999999999</v>
      </c>
      <c r="D4654" s="412">
        <v>0</v>
      </c>
    </row>
    <row r="4655" spans="1:4" x14ac:dyDescent="0.2">
      <c r="A4655" s="413" t="s">
        <v>11527</v>
      </c>
      <c r="B4655" s="413" t="s">
        <v>225</v>
      </c>
      <c r="C4655" s="412">
        <v>20.606000000000002</v>
      </c>
      <c r="D4655" s="412">
        <v>0</v>
      </c>
    </row>
    <row r="4656" spans="1:4" x14ac:dyDescent="0.2">
      <c r="A4656" s="413" t="s">
        <v>11528</v>
      </c>
      <c r="B4656" s="413" t="s">
        <v>225</v>
      </c>
      <c r="C4656" s="412">
        <v>42.731000000000002</v>
      </c>
      <c r="D4656" s="412">
        <v>0</v>
      </c>
    </row>
    <row r="4657" spans="1:4" x14ac:dyDescent="0.2">
      <c r="A4657" s="413" t="s">
        <v>11529</v>
      </c>
      <c r="B4657" s="413" t="s">
        <v>225</v>
      </c>
      <c r="C4657" s="412">
        <v>14.03</v>
      </c>
      <c r="D4657" s="412">
        <v>0</v>
      </c>
    </row>
    <row r="4658" spans="1:4" x14ac:dyDescent="0.2">
      <c r="A4658" s="413" t="s">
        <v>11530</v>
      </c>
      <c r="B4658" s="413" t="s">
        <v>225</v>
      </c>
      <c r="C4658" s="412">
        <v>19.965</v>
      </c>
      <c r="D4658" s="412">
        <v>0</v>
      </c>
    </row>
    <row r="4659" spans="1:4" x14ac:dyDescent="0.2">
      <c r="A4659" s="413" t="s">
        <v>11531</v>
      </c>
      <c r="B4659" s="413" t="s">
        <v>225</v>
      </c>
      <c r="C4659" s="412">
        <v>23.863</v>
      </c>
      <c r="D4659" s="412">
        <v>0</v>
      </c>
    </row>
    <row r="4660" spans="1:4" x14ac:dyDescent="0.2">
      <c r="A4660" s="413" t="s">
        <v>11532</v>
      </c>
      <c r="B4660" s="413" t="s">
        <v>225</v>
      </c>
      <c r="C4660" s="412">
        <v>29.262</v>
      </c>
      <c r="D4660" s="412">
        <v>0</v>
      </c>
    </row>
    <row r="4661" spans="1:4" x14ac:dyDescent="0.2">
      <c r="A4661" s="413" t="s">
        <v>11533</v>
      </c>
      <c r="B4661" s="413" t="s">
        <v>225</v>
      </c>
      <c r="C4661" s="412">
        <v>72.224000000000004</v>
      </c>
      <c r="D4661" s="412">
        <v>0</v>
      </c>
    </row>
    <row r="4662" spans="1:4" x14ac:dyDescent="0.2">
      <c r="A4662" s="413" t="s">
        <v>11534</v>
      </c>
      <c r="B4662" s="413" t="s">
        <v>225</v>
      </c>
      <c r="C4662" s="412">
        <v>26.84</v>
      </c>
      <c r="D4662" s="412">
        <v>0</v>
      </c>
    </row>
    <row r="4663" spans="1:4" x14ac:dyDescent="0.2">
      <c r="A4663" s="413" t="s">
        <v>11535</v>
      </c>
      <c r="B4663" s="413" t="s">
        <v>225</v>
      </c>
      <c r="C4663" s="412">
        <v>45.994</v>
      </c>
      <c r="D4663" s="412">
        <v>0</v>
      </c>
    </row>
    <row r="4664" spans="1:4" x14ac:dyDescent="0.2">
      <c r="A4664" s="413" t="s">
        <v>11536</v>
      </c>
      <c r="B4664" s="413" t="s">
        <v>225</v>
      </c>
      <c r="C4664" s="412">
        <v>17.824000000000002</v>
      </c>
      <c r="D4664" s="412">
        <v>0</v>
      </c>
    </row>
    <row r="4665" spans="1:4" x14ac:dyDescent="0.2">
      <c r="A4665" s="413" t="s">
        <v>11537</v>
      </c>
      <c r="B4665" s="413" t="s">
        <v>225</v>
      </c>
      <c r="C4665" s="412">
        <v>39.363</v>
      </c>
      <c r="D4665" s="412">
        <v>0</v>
      </c>
    </row>
    <row r="4666" spans="1:4" x14ac:dyDescent="0.2">
      <c r="A4666" s="413" t="s">
        <v>11538</v>
      </c>
      <c r="B4666" s="413" t="s">
        <v>225</v>
      </c>
      <c r="C4666" s="412">
        <v>51.301000000000002</v>
      </c>
      <c r="D4666" s="412">
        <v>0</v>
      </c>
    </row>
    <row r="4667" spans="1:4" x14ac:dyDescent="0.2">
      <c r="A4667" s="413" t="s">
        <v>11539</v>
      </c>
      <c r="B4667" s="413" t="s">
        <v>225</v>
      </c>
      <c r="C4667" s="412">
        <v>68.765000000000001</v>
      </c>
      <c r="D4667" s="412">
        <v>0</v>
      </c>
    </row>
    <row r="4668" spans="1:4" x14ac:dyDescent="0.2">
      <c r="A4668" s="413" t="s">
        <v>11540</v>
      </c>
      <c r="B4668" s="413" t="s">
        <v>225</v>
      </c>
      <c r="C4668" s="412">
        <v>44.817</v>
      </c>
      <c r="D4668" s="412">
        <v>0</v>
      </c>
    </row>
    <row r="4669" spans="1:4" x14ac:dyDescent="0.2">
      <c r="A4669" s="413" t="s">
        <v>11541</v>
      </c>
      <c r="B4669" s="413" t="s">
        <v>225</v>
      </c>
      <c r="C4669" s="412">
        <v>37.088000000000001</v>
      </c>
      <c r="D4669" s="412">
        <v>0</v>
      </c>
    </row>
    <row r="4670" spans="1:4" x14ac:dyDescent="0.2">
      <c r="A4670" s="413" t="s">
        <v>11542</v>
      </c>
      <c r="B4670" s="413" t="s">
        <v>225</v>
      </c>
      <c r="C4670" s="412">
        <v>12.834</v>
      </c>
      <c r="D4670" s="412">
        <v>0</v>
      </c>
    </row>
    <row r="4671" spans="1:4" x14ac:dyDescent="0.2">
      <c r="A4671" s="413" t="s">
        <v>11543</v>
      </c>
      <c r="B4671" s="413" t="s">
        <v>225</v>
      </c>
      <c r="C4671" s="412">
        <v>18.3</v>
      </c>
      <c r="D4671" s="412">
        <v>0</v>
      </c>
    </row>
    <row r="4672" spans="1:4" x14ac:dyDescent="0.2">
      <c r="A4672" s="413" t="s">
        <v>11544</v>
      </c>
      <c r="B4672" s="413" t="s">
        <v>225</v>
      </c>
      <c r="C4672" s="412">
        <v>41.790999999999997</v>
      </c>
      <c r="D4672" s="412">
        <v>0</v>
      </c>
    </row>
    <row r="4673" spans="1:4" x14ac:dyDescent="0.2">
      <c r="A4673" s="413" t="s">
        <v>11545</v>
      </c>
      <c r="B4673" s="413" t="s">
        <v>225</v>
      </c>
      <c r="C4673" s="412">
        <v>33.909999999999997</v>
      </c>
      <c r="D4673" s="412">
        <v>0</v>
      </c>
    </row>
    <row r="4674" spans="1:4" x14ac:dyDescent="0.2">
      <c r="A4674" s="413" t="s">
        <v>11546</v>
      </c>
      <c r="B4674" s="413" t="s">
        <v>225</v>
      </c>
      <c r="C4674" s="412">
        <v>27.029</v>
      </c>
      <c r="D4674" s="412">
        <v>0</v>
      </c>
    </row>
    <row r="4675" spans="1:4" x14ac:dyDescent="0.2">
      <c r="A4675" s="413" t="s">
        <v>11547</v>
      </c>
      <c r="B4675" s="413" t="s">
        <v>225</v>
      </c>
      <c r="C4675" s="412">
        <v>37.728999999999999</v>
      </c>
      <c r="D4675" s="412">
        <v>0</v>
      </c>
    </row>
    <row r="4676" spans="1:4" x14ac:dyDescent="0.2">
      <c r="A4676" s="413" t="s">
        <v>11548</v>
      </c>
      <c r="B4676" s="413" t="s">
        <v>225</v>
      </c>
      <c r="C4676" s="412">
        <v>17.457999999999998</v>
      </c>
      <c r="D4676" s="412">
        <v>0</v>
      </c>
    </row>
    <row r="4677" spans="1:4" x14ac:dyDescent="0.2">
      <c r="A4677" s="413" t="s">
        <v>11549</v>
      </c>
      <c r="B4677" s="413" t="s">
        <v>225</v>
      </c>
      <c r="C4677" s="412">
        <v>42.383000000000003</v>
      </c>
      <c r="D4677" s="412">
        <v>0</v>
      </c>
    </row>
    <row r="4678" spans="1:4" x14ac:dyDescent="0.2">
      <c r="A4678" s="413" t="s">
        <v>11550</v>
      </c>
      <c r="B4678" s="413" t="s">
        <v>225</v>
      </c>
      <c r="C4678" s="412">
        <v>78.091999999999999</v>
      </c>
      <c r="D4678" s="412">
        <v>0</v>
      </c>
    </row>
    <row r="4679" spans="1:4" x14ac:dyDescent="0.2">
      <c r="A4679" s="413" t="s">
        <v>11551</v>
      </c>
      <c r="B4679" s="413" t="s">
        <v>225</v>
      </c>
      <c r="C4679" s="412">
        <v>16.11</v>
      </c>
      <c r="D4679" s="412">
        <v>0</v>
      </c>
    </row>
    <row r="4680" spans="1:4" x14ac:dyDescent="0.2">
      <c r="A4680" s="413" t="s">
        <v>11552</v>
      </c>
      <c r="B4680" s="413" t="s">
        <v>225</v>
      </c>
      <c r="C4680" s="412">
        <v>67.869</v>
      </c>
      <c r="D4680" s="412">
        <v>0</v>
      </c>
    </row>
    <row r="4681" spans="1:4" x14ac:dyDescent="0.2">
      <c r="A4681" s="413" t="s">
        <v>11553</v>
      </c>
      <c r="B4681" s="413" t="s">
        <v>225</v>
      </c>
      <c r="C4681" s="412">
        <v>24.071000000000002</v>
      </c>
      <c r="D4681" s="412">
        <v>0</v>
      </c>
    </row>
    <row r="4682" spans="1:4" x14ac:dyDescent="0.2">
      <c r="A4682" s="413" t="s">
        <v>11554</v>
      </c>
      <c r="B4682" s="413" t="s">
        <v>225</v>
      </c>
      <c r="C4682" s="412">
        <v>49.488999999999997</v>
      </c>
      <c r="D4682" s="412">
        <v>0</v>
      </c>
    </row>
    <row r="4683" spans="1:4" x14ac:dyDescent="0.2">
      <c r="A4683" s="413" t="s">
        <v>11555</v>
      </c>
      <c r="B4683" s="413" t="s">
        <v>225</v>
      </c>
      <c r="C4683" s="412">
        <v>67.739999999999995</v>
      </c>
      <c r="D4683" s="412">
        <v>0</v>
      </c>
    </row>
    <row r="4684" spans="1:4" x14ac:dyDescent="0.2">
      <c r="A4684" s="413" t="s">
        <v>11556</v>
      </c>
      <c r="B4684" s="413" t="s">
        <v>225</v>
      </c>
      <c r="C4684" s="412">
        <v>135.542</v>
      </c>
      <c r="D4684" s="412">
        <v>0</v>
      </c>
    </row>
    <row r="4685" spans="1:4" x14ac:dyDescent="0.2">
      <c r="A4685" s="413" t="s">
        <v>11557</v>
      </c>
      <c r="B4685" s="413" t="s">
        <v>225</v>
      </c>
      <c r="C4685" s="412">
        <v>16.452000000000002</v>
      </c>
      <c r="D4685" s="412">
        <v>0</v>
      </c>
    </row>
    <row r="4686" spans="1:4" x14ac:dyDescent="0.2">
      <c r="A4686" s="413" t="s">
        <v>11558</v>
      </c>
      <c r="B4686" s="413" t="s">
        <v>225</v>
      </c>
      <c r="C4686" s="412">
        <v>32.756999999999998</v>
      </c>
      <c r="D4686" s="412">
        <v>0</v>
      </c>
    </row>
    <row r="4687" spans="1:4" x14ac:dyDescent="0.2">
      <c r="A4687" s="413" t="s">
        <v>11559</v>
      </c>
      <c r="B4687" s="413" t="s">
        <v>225</v>
      </c>
      <c r="C4687" s="412">
        <v>44.554000000000002</v>
      </c>
      <c r="D4687" s="412">
        <v>0</v>
      </c>
    </row>
    <row r="4688" spans="1:4" x14ac:dyDescent="0.2">
      <c r="A4688" s="413" t="s">
        <v>11560</v>
      </c>
      <c r="B4688" s="413" t="s">
        <v>225</v>
      </c>
      <c r="C4688" s="412">
        <v>39.820999999999998</v>
      </c>
      <c r="D4688" s="412">
        <v>0</v>
      </c>
    </row>
    <row r="4689" spans="1:4" x14ac:dyDescent="0.2">
      <c r="A4689" s="413" t="s">
        <v>11561</v>
      </c>
      <c r="B4689" s="413" t="s">
        <v>225</v>
      </c>
      <c r="C4689" s="412">
        <v>19.337</v>
      </c>
      <c r="D4689" s="412">
        <v>0</v>
      </c>
    </row>
    <row r="4690" spans="1:4" x14ac:dyDescent="0.2">
      <c r="A4690" s="413" t="s">
        <v>11562</v>
      </c>
      <c r="B4690" s="413" t="s">
        <v>225</v>
      </c>
      <c r="C4690" s="412">
        <v>14.548999999999999</v>
      </c>
      <c r="D4690" s="412">
        <v>0</v>
      </c>
    </row>
    <row r="4691" spans="1:4" x14ac:dyDescent="0.2">
      <c r="A4691" s="413" t="s">
        <v>11563</v>
      </c>
      <c r="B4691" s="413" t="s">
        <v>225</v>
      </c>
      <c r="C4691" s="412">
        <v>119.298</v>
      </c>
      <c r="D4691" s="412">
        <v>0</v>
      </c>
    </row>
    <row r="4692" spans="1:4" x14ac:dyDescent="0.2">
      <c r="A4692" s="413" t="s">
        <v>11564</v>
      </c>
      <c r="B4692" s="413" t="s">
        <v>225</v>
      </c>
      <c r="C4692" s="412">
        <v>37.375</v>
      </c>
      <c r="D4692" s="412">
        <v>0</v>
      </c>
    </row>
    <row r="4693" spans="1:4" x14ac:dyDescent="0.2">
      <c r="A4693" s="413" t="s">
        <v>11565</v>
      </c>
      <c r="B4693" s="413" t="s">
        <v>225</v>
      </c>
      <c r="C4693" s="412">
        <v>27.45</v>
      </c>
      <c r="D4693" s="412">
        <v>0</v>
      </c>
    </row>
    <row r="4694" spans="1:4" x14ac:dyDescent="0.2">
      <c r="A4694" s="413" t="s">
        <v>11566</v>
      </c>
      <c r="B4694" s="413" t="s">
        <v>225</v>
      </c>
      <c r="C4694" s="412">
        <v>13.212999999999999</v>
      </c>
      <c r="D4694" s="412">
        <v>0</v>
      </c>
    </row>
    <row r="4695" spans="1:4" x14ac:dyDescent="0.2">
      <c r="A4695" s="413" t="s">
        <v>11567</v>
      </c>
      <c r="B4695" s="413" t="s">
        <v>225</v>
      </c>
      <c r="C4695" s="412">
        <v>54.79</v>
      </c>
      <c r="D4695" s="412">
        <v>0</v>
      </c>
    </row>
    <row r="4696" spans="1:4" x14ac:dyDescent="0.2">
      <c r="A4696" s="413" t="s">
        <v>11568</v>
      </c>
      <c r="B4696" s="413" t="s">
        <v>225</v>
      </c>
      <c r="C4696" s="412">
        <v>53.93</v>
      </c>
      <c r="D4696" s="412">
        <v>0</v>
      </c>
    </row>
    <row r="4697" spans="1:4" x14ac:dyDescent="0.2">
      <c r="A4697" s="413" t="s">
        <v>11569</v>
      </c>
      <c r="B4697" s="413" t="s">
        <v>225</v>
      </c>
      <c r="C4697" s="412">
        <v>41.578000000000003</v>
      </c>
      <c r="D4697" s="412">
        <v>0</v>
      </c>
    </row>
    <row r="4698" spans="1:4" x14ac:dyDescent="0.2">
      <c r="A4698" s="413" t="s">
        <v>11570</v>
      </c>
      <c r="B4698" s="413" t="s">
        <v>225</v>
      </c>
      <c r="C4698" s="412">
        <v>39.466999999999999</v>
      </c>
      <c r="D4698" s="412">
        <v>0</v>
      </c>
    </row>
    <row r="4699" spans="1:4" x14ac:dyDescent="0.2">
      <c r="A4699" s="413" t="s">
        <v>11571</v>
      </c>
      <c r="B4699" s="413" t="s">
        <v>225</v>
      </c>
      <c r="C4699" s="412">
        <v>24.100999999999999</v>
      </c>
      <c r="D4699" s="412">
        <v>0</v>
      </c>
    </row>
    <row r="4700" spans="1:4" x14ac:dyDescent="0.2">
      <c r="A4700" s="413" t="s">
        <v>11572</v>
      </c>
      <c r="B4700" s="413" t="s">
        <v>225</v>
      </c>
      <c r="C4700" s="412">
        <v>38.186</v>
      </c>
      <c r="D4700" s="412">
        <v>0</v>
      </c>
    </row>
    <row r="4701" spans="1:4" x14ac:dyDescent="0.2">
      <c r="A4701" s="413" t="s">
        <v>11573</v>
      </c>
      <c r="B4701" s="413" t="s">
        <v>225</v>
      </c>
      <c r="C4701" s="412">
        <v>9.9489999999999998</v>
      </c>
      <c r="D4701" s="412">
        <v>0</v>
      </c>
    </row>
    <row r="4702" spans="1:4" x14ac:dyDescent="0.2">
      <c r="A4702" s="413" t="s">
        <v>11574</v>
      </c>
      <c r="B4702" s="413" t="s">
        <v>225</v>
      </c>
      <c r="C4702" s="412">
        <v>12.771000000000001</v>
      </c>
      <c r="D4702" s="412">
        <v>0</v>
      </c>
    </row>
    <row r="4703" spans="1:4" x14ac:dyDescent="0.2">
      <c r="A4703" s="413" t="s">
        <v>11575</v>
      </c>
      <c r="B4703" s="413" t="s">
        <v>225</v>
      </c>
      <c r="C4703" s="412">
        <v>26.437000000000001</v>
      </c>
      <c r="D4703" s="412">
        <v>0</v>
      </c>
    </row>
    <row r="4704" spans="1:4" x14ac:dyDescent="0.2">
      <c r="A4704" s="413" t="s">
        <v>11576</v>
      </c>
      <c r="B4704" s="413" t="s">
        <v>225</v>
      </c>
      <c r="C4704" s="412">
        <v>30.25</v>
      </c>
      <c r="D4704" s="412">
        <v>0</v>
      </c>
    </row>
    <row r="4705" spans="1:4" x14ac:dyDescent="0.2">
      <c r="A4705" s="413" t="s">
        <v>11577</v>
      </c>
      <c r="B4705" s="413" t="s">
        <v>225</v>
      </c>
      <c r="C4705" s="412">
        <v>31.885000000000002</v>
      </c>
      <c r="D4705" s="412">
        <v>0</v>
      </c>
    </row>
    <row r="4706" spans="1:4" x14ac:dyDescent="0.2">
      <c r="A4706" s="413" t="s">
        <v>11578</v>
      </c>
      <c r="B4706" s="413" t="s">
        <v>225</v>
      </c>
      <c r="C4706" s="412">
        <v>32.530999999999999</v>
      </c>
      <c r="D4706" s="412">
        <v>0</v>
      </c>
    </row>
    <row r="4707" spans="1:4" x14ac:dyDescent="0.2">
      <c r="A4707" s="413" t="s">
        <v>11579</v>
      </c>
      <c r="B4707" s="413" t="s">
        <v>225</v>
      </c>
      <c r="C4707" s="412">
        <v>22.106000000000002</v>
      </c>
      <c r="D4707" s="412">
        <v>0</v>
      </c>
    </row>
    <row r="4708" spans="1:4" x14ac:dyDescent="0.2">
      <c r="A4708" s="413" t="s">
        <v>11580</v>
      </c>
      <c r="B4708" s="413" t="s">
        <v>225</v>
      </c>
      <c r="C4708" s="412">
        <v>33.866999999999997</v>
      </c>
      <c r="D4708" s="412">
        <v>0</v>
      </c>
    </row>
    <row r="4709" spans="1:4" x14ac:dyDescent="0.2">
      <c r="A4709" s="413" t="s">
        <v>11581</v>
      </c>
      <c r="B4709" s="413" t="s">
        <v>225</v>
      </c>
      <c r="C4709" s="412">
        <v>10.895</v>
      </c>
      <c r="D4709" s="412">
        <v>0</v>
      </c>
    </row>
    <row r="4710" spans="1:4" x14ac:dyDescent="0.2">
      <c r="A4710" s="413" t="s">
        <v>11582</v>
      </c>
      <c r="B4710" s="413" t="s">
        <v>225</v>
      </c>
      <c r="C4710" s="412">
        <v>61.341999999999999</v>
      </c>
      <c r="D4710" s="412">
        <v>0</v>
      </c>
    </row>
    <row r="4711" spans="1:4" x14ac:dyDescent="0.2">
      <c r="A4711" s="413" t="s">
        <v>11583</v>
      </c>
      <c r="B4711" s="413" t="s">
        <v>225</v>
      </c>
      <c r="C4711" s="412">
        <v>68.075999999999993</v>
      </c>
      <c r="D4711" s="412">
        <v>0</v>
      </c>
    </row>
    <row r="4712" spans="1:4" x14ac:dyDescent="0.2">
      <c r="A4712" s="413" t="s">
        <v>11584</v>
      </c>
      <c r="B4712" s="413" t="s">
        <v>225</v>
      </c>
      <c r="C4712" s="412">
        <v>23.882000000000001</v>
      </c>
      <c r="D4712" s="412">
        <v>0</v>
      </c>
    </row>
    <row r="4713" spans="1:4" x14ac:dyDescent="0.2">
      <c r="A4713" s="413" t="s">
        <v>11585</v>
      </c>
      <c r="B4713" s="413" t="s">
        <v>225</v>
      </c>
      <c r="C4713" s="412">
        <v>45.335000000000001</v>
      </c>
      <c r="D4713" s="412">
        <v>0</v>
      </c>
    </row>
    <row r="4714" spans="1:4" x14ac:dyDescent="0.2">
      <c r="A4714" s="413" t="s">
        <v>11586</v>
      </c>
      <c r="B4714" s="413" t="s">
        <v>225</v>
      </c>
      <c r="C4714" s="412">
        <v>33.904000000000003</v>
      </c>
      <c r="D4714" s="412">
        <v>0</v>
      </c>
    </row>
    <row r="4715" spans="1:4" x14ac:dyDescent="0.2">
      <c r="A4715" s="413" t="s">
        <v>11587</v>
      </c>
      <c r="B4715" s="413" t="s">
        <v>225</v>
      </c>
      <c r="C4715" s="412">
        <v>44.463000000000001</v>
      </c>
      <c r="D4715" s="412">
        <v>0</v>
      </c>
    </row>
    <row r="4716" spans="1:4" x14ac:dyDescent="0.2">
      <c r="A4716" s="413" t="s">
        <v>11588</v>
      </c>
      <c r="B4716" s="413" t="s">
        <v>225</v>
      </c>
      <c r="C4716" s="412">
        <v>43.408000000000001</v>
      </c>
      <c r="D4716" s="412">
        <v>0</v>
      </c>
    </row>
    <row r="4717" spans="1:4" x14ac:dyDescent="0.2">
      <c r="A4717" s="413" t="s">
        <v>11589</v>
      </c>
      <c r="B4717" s="413" t="s">
        <v>225</v>
      </c>
      <c r="C4717" s="412">
        <v>8.327</v>
      </c>
      <c r="D4717" s="412">
        <v>0</v>
      </c>
    </row>
    <row r="4718" spans="1:4" x14ac:dyDescent="0.2">
      <c r="A4718" s="413" t="s">
        <v>11590</v>
      </c>
      <c r="B4718" s="413" t="s">
        <v>225</v>
      </c>
      <c r="C4718" s="412">
        <v>42.101999999999997</v>
      </c>
      <c r="D4718" s="412">
        <v>0</v>
      </c>
    </row>
    <row r="4719" spans="1:4" x14ac:dyDescent="0.2">
      <c r="A4719" s="413" t="s">
        <v>11591</v>
      </c>
      <c r="B4719" s="413" t="s">
        <v>225</v>
      </c>
      <c r="C4719" s="412">
        <v>20.306999999999999</v>
      </c>
      <c r="D4719" s="412">
        <v>0</v>
      </c>
    </row>
    <row r="4720" spans="1:4" x14ac:dyDescent="0.2">
      <c r="A4720" s="413" t="s">
        <v>11592</v>
      </c>
      <c r="B4720" s="413" t="s">
        <v>225</v>
      </c>
      <c r="C4720" s="412">
        <v>27.523</v>
      </c>
      <c r="D4720" s="412">
        <v>0</v>
      </c>
    </row>
    <row r="4721" spans="1:4" x14ac:dyDescent="0.2">
      <c r="A4721" s="413" t="s">
        <v>11593</v>
      </c>
      <c r="B4721" s="413" t="s">
        <v>225</v>
      </c>
      <c r="C4721" s="412">
        <v>0</v>
      </c>
      <c r="D4721" s="412">
        <v>0</v>
      </c>
    </row>
    <row r="4722" spans="1:4" x14ac:dyDescent="0.2">
      <c r="A4722" s="413" t="s">
        <v>11594</v>
      </c>
      <c r="B4722" s="413" t="s">
        <v>225</v>
      </c>
      <c r="C4722" s="412">
        <v>6.2889999999999997</v>
      </c>
      <c r="D4722" s="412">
        <v>0</v>
      </c>
    </row>
    <row r="4723" spans="1:4" x14ac:dyDescent="0.2">
      <c r="A4723" s="413" t="s">
        <v>11595</v>
      </c>
      <c r="B4723" s="413" t="s">
        <v>225</v>
      </c>
      <c r="C4723" s="412">
        <v>16.890999999999998</v>
      </c>
      <c r="D4723" s="412">
        <v>0</v>
      </c>
    </row>
    <row r="4724" spans="1:4" x14ac:dyDescent="0.2">
      <c r="A4724" s="413" t="s">
        <v>11596</v>
      </c>
      <c r="B4724" s="413" t="s">
        <v>225</v>
      </c>
      <c r="C4724" s="412">
        <v>57.790999999999997</v>
      </c>
      <c r="D4724" s="412">
        <v>0</v>
      </c>
    </row>
    <row r="4725" spans="1:4" x14ac:dyDescent="0.2">
      <c r="A4725" s="413" t="s">
        <v>11597</v>
      </c>
      <c r="B4725" s="413" t="s">
        <v>225</v>
      </c>
      <c r="C4725" s="412">
        <v>47.408999999999999</v>
      </c>
      <c r="D4725" s="412">
        <v>0</v>
      </c>
    </row>
    <row r="4726" spans="1:4" x14ac:dyDescent="0.2">
      <c r="A4726" s="413" t="s">
        <v>11598</v>
      </c>
      <c r="B4726" s="413" t="s">
        <v>225</v>
      </c>
      <c r="C4726" s="412">
        <v>36.118000000000002</v>
      </c>
      <c r="D4726" s="412">
        <v>0</v>
      </c>
    </row>
    <row r="4727" spans="1:4" x14ac:dyDescent="0.2">
      <c r="A4727" s="413" t="s">
        <v>11599</v>
      </c>
      <c r="B4727" s="413" t="s">
        <v>225</v>
      </c>
      <c r="C4727" s="412">
        <v>31.707999999999998</v>
      </c>
      <c r="D4727" s="412">
        <v>0</v>
      </c>
    </row>
    <row r="4728" spans="1:4" x14ac:dyDescent="0.2">
      <c r="A4728" s="413" t="s">
        <v>11600</v>
      </c>
      <c r="B4728" s="413" t="s">
        <v>225</v>
      </c>
      <c r="C4728" s="412">
        <v>23.997</v>
      </c>
      <c r="D4728" s="412">
        <v>0</v>
      </c>
    </row>
    <row r="4729" spans="1:4" x14ac:dyDescent="0.2">
      <c r="A4729" s="413" t="s">
        <v>11601</v>
      </c>
      <c r="B4729" s="413" t="s">
        <v>225</v>
      </c>
      <c r="C4729" s="412">
        <v>33.037999999999997</v>
      </c>
      <c r="D4729" s="412">
        <v>0</v>
      </c>
    </row>
    <row r="4730" spans="1:4" x14ac:dyDescent="0.2">
      <c r="A4730" s="413" t="s">
        <v>11602</v>
      </c>
      <c r="B4730" s="413" t="s">
        <v>225</v>
      </c>
      <c r="C4730" s="412">
        <v>37.478000000000002</v>
      </c>
      <c r="D4730" s="412">
        <v>0</v>
      </c>
    </row>
    <row r="4731" spans="1:4" x14ac:dyDescent="0.2">
      <c r="A4731" s="413" t="s">
        <v>11603</v>
      </c>
      <c r="B4731" s="413" t="s">
        <v>225</v>
      </c>
      <c r="C4731" s="412">
        <v>15.090999999999999</v>
      </c>
      <c r="D4731" s="412">
        <v>0</v>
      </c>
    </row>
    <row r="4732" spans="1:4" x14ac:dyDescent="0.2">
      <c r="A4732" s="413" t="s">
        <v>11604</v>
      </c>
      <c r="B4732" s="413" t="s">
        <v>225</v>
      </c>
      <c r="C4732" s="412">
        <v>42.688000000000002</v>
      </c>
      <c r="D4732" s="412">
        <v>0</v>
      </c>
    </row>
    <row r="4733" spans="1:4" x14ac:dyDescent="0.2">
      <c r="A4733" s="413" t="s">
        <v>11605</v>
      </c>
      <c r="B4733" s="413" t="s">
        <v>225</v>
      </c>
      <c r="C4733" s="412">
        <v>28.254999999999999</v>
      </c>
      <c r="D4733" s="412">
        <v>0</v>
      </c>
    </row>
    <row r="4734" spans="1:4" x14ac:dyDescent="0.2">
      <c r="A4734" s="413" t="s">
        <v>11606</v>
      </c>
      <c r="B4734" s="413" t="s">
        <v>225</v>
      </c>
      <c r="C4734" s="412">
        <v>24.187000000000001</v>
      </c>
      <c r="D4734" s="412">
        <v>0</v>
      </c>
    </row>
    <row r="4735" spans="1:4" x14ac:dyDescent="0.2">
      <c r="A4735" s="413" t="s">
        <v>11607</v>
      </c>
      <c r="B4735" s="413" t="s">
        <v>225</v>
      </c>
      <c r="C4735" s="412">
        <v>41.357999999999997</v>
      </c>
      <c r="D4735" s="412">
        <v>0</v>
      </c>
    </row>
    <row r="4736" spans="1:4" x14ac:dyDescent="0.2">
      <c r="A4736" s="413" t="s">
        <v>11608</v>
      </c>
      <c r="B4736" s="413" t="s">
        <v>225</v>
      </c>
      <c r="C4736" s="412">
        <v>28.536000000000001</v>
      </c>
      <c r="D4736" s="412">
        <v>0</v>
      </c>
    </row>
    <row r="4737" spans="1:4" x14ac:dyDescent="0.2">
      <c r="A4737" s="413" t="s">
        <v>11609</v>
      </c>
      <c r="B4737" s="413" t="s">
        <v>225</v>
      </c>
      <c r="C4737" s="412">
        <v>51.972000000000001</v>
      </c>
      <c r="D4737" s="412">
        <v>0</v>
      </c>
    </row>
    <row r="4738" spans="1:4" x14ac:dyDescent="0.2">
      <c r="A4738" s="413" t="s">
        <v>11610</v>
      </c>
      <c r="B4738" s="413" t="s">
        <v>225</v>
      </c>
      <c r="C4738" s="412">
        <v>39.088999999999999</v>
      </c>
      <c r="D4738" s="412">
        <v>0</v>
      </c>
    </row>
    <row r="4739" spans="1:4" x14ac:dyDescent="0.2">
      <c r="A4739" s="413" t="s">
        <v>11611</v>
      </c>
      <c r="B4739" s="413" t="s">
        <v>225</v>
      </c>
      <c r="C4739" s="412">
        <v>52.295000000000002</v>
      </c>
      <c r="D4739" s="412">
        <v>0</v>
      </c>
    </row>
    <row r="4740" spans="1:4" x14ac:dyDescent="0.2">
      <c r="A4740" s="413" t="s">
        <v>11612</v>
      </c>
      <c r="B4740" s="413" t="s">
        <v>225</v>
      </c>
      <c r="C4740" s="412">
        <v>35.734000000000002</v>
      </c>
      <c r="D4740" s="412">
        <v>0</v>
      </c>
    </row>
    <row r="4741" spans="1:4" x14ac:dyDescent="0.2">
      <c r="A4741" s="413" t="s">
        <v>11613</v>
      </c>
      <c r="B4741" s="413" t="s">
        <v>225</v>
      </c>
      <c r="C4741" s="412">
        <v>37.984999999999999</v>
      </c>
      <c r="D4741" s="412">
        <v>0</v>
      </c>
    </row>
    <row r="4742" spans="1:4" x14ac:dyDescent="0.2">
      <c r="A4742" s="413" t="s">
        <v>11614</v>
      </c>
      <c r="B4742" s="413" t="s">
        <v>225</v>
      </c>
      <c r="C4742" s="412">
        <v>82.331999999999994</v>
      </c>
      <c r="D4742" s="412">
        <v>0</v>
      </c>
    </row>
    <row r="4743" spans="1:4" x14ac:dyDescent="0.2">
      <c r="A4743" s="413" t="s">
        <v>11615</v>
      </c>
      <c r="B4743" s="413" t="s">
        <v>225</v>
      </c>
      <c r="C4743" s="412">
        <v>56.143999999999998</v>
      </c>
      <c r="D4743" s="412">
        <v>0</v>
      </c>
    </row>
    <row r="4744" spans="1:4" x14ac:dyDescent="0.2">
      <c r="A4744" s="413" t="s">
        <v>11616</v>
      </c>
      <c r="B4744" s="413" t="s">
        <v>225</v>
      </c>
      <c r="C4744" s="412">
        <v>33.067999999999998</v>
      </c>
      <c r="D4744" s="412">
        <v>0</v>
      </c>
    </row>
    <row r="4745" spans="1:4" x14ac:dyDescent="0.2">
      <c r="A4745" s="413" t="s">
        <v>11617</v>
      </c>
      <c r="B4745" s="413" t="s">
        <v>225</v>
      </c>
      <c r="C4745" s="412">
        <v>40.924999999999997</v>
      </c>
      <c r="D4745" s="412">
        <v>0</v>
      </c>
    </row>
    <row r="4746" spans="1:4" x14ac:dyDescent="0.2">
      <c r="A4746" s="413" t="s">
        <v>11618</v>
      </c>
      <c r="B4746" s="413" t="s">
        <v>225</v>
      </c>
      <c r="C4746" s="412">
        <v>50.203000000000003</v>
      </c>
      <c r="D4746" s="412">
        <v>0</v>
      </c>
    </row>
    <row r="4747" spans="1:4" x14ac:dyDescent="0.2">
      <c r="A4747" s="413" t="s">
        <v>11619</v>
      </c>
      <c r="B4747" s="413" t="s">
        <v>225</v>
      </c>
      <c r="C4747" s="412">
        <v>9.766</v>
      </c>
      <c r="D4747" s="412">
        <v>0</v>
      </c>
    </row>
    <row r="4748" spans="1:4" x14ac:dyDescent="0.2">
      <c r="A4748" s="413" t="s">
        <v>11620</v>
      </c>
      <c r="B4748" s="413" t="s">
        <v>225</v>
      </c>
      <c r="C4748" s="412">
        <v>11.125999999999999</v>
      </c>
      <c r="D4748" s="412">
        <v>0</v>
      </c>
    </row>
    <row r="4749" spans="1:4" x14ac:dyDescent="0.2">
      <c r="A4749" s="413" t="s">
        <v>11621</v>
      </c>
      <c r="B4749" s="413" t="s">
        <v>225</v>
      </c>
      <c r="C4749" s="412">
        <v>26.693999999999999</v>
      </c>
      <c r="D4749" s="412">
        <v>0</v>
      </c>
    </row>
    <row r="4750" spans="1:4" x14ac:dyDescent="0.2">
      <c r="A4750" s="413" t="s">
        <v>11622</v>
      </c>
      <c r="B4750" s="413" t="s">
        <v>225</v>
      </c>
      <c r="C4750" s="412">
        <v>20.135999999999999</v>
      </c>
      <c r="D4750" s="412">
        <v>0</v>
      </c>
    </row>
    <row r="4751" spans="1:4" x14ac:dyDescent="0.2">
      <c r="A4751" s="413" t="s">
        <v>11623</v>
      </c>
      <c r="B4751" s="413" t="s">
        <v>225</v>
      </c>
      <c r="C4751" s="412">
        <v>39.515999999999998</v>
      </c>
      <c r="D4751" s="412">
        <v>0</v>
      </c>
    </row>
    <row r="4752" spans="1:4" x14ac:dyDescent="0.2">
      <c r="A4752" s="413" t="s">
        <v>11624</v>
      </c>
      <c r="B4752" s="413" t="s">
        <v>225</v>
      </c>
      <c r="C4752" s="412">
        <v>58.054000000000002</v>
      </c>
      <c r="D4752" s="412">
        <v>0</v>
      </c>
    </row>
    <row r="4753" spans="1:4" x14ac:dyDescent="0.2">
      <c r="A4753" s="413" t="s">
        <v>11625</v>
      </c>
      <c r="B4753" s="413" t="s">
        <v>225</v>
      </c>
      <c r="C4753" s="412">
        <v>17.422000000000001</v>
      </c>
      <c r="D4753" s="412">
        <v>0</v>
      </c>
    </row>
    <row r="4754" spans="1:4" x14ac:dyDescent="0.2">
      <c r="A4754" s="413" t="s">
        <v>11626</v>
      </c>
      <c r="B4754" s="413" t="s">
        <v>225</v>
      </c>
      <c r="C4754" s="412">
        <v>39.167999999999999</v>
      </c>
      <c r="D4754" s="412">
        <v>0</v>
      </c>
    </row>
    <row r="4755" spans="1:4" x14ac:dyDescent="0.2">
      <c r="A4755" s="413" t="s">
        <v>11627</v>
      </c>
      <c r="B4755" s="413" t="s">
        <v>225</v>
      </c>
      <c r="C4755" s="412">
        <v>39.058</v>
      </c>
      <c r="D4755" s="412">
        <v>0</v>
      </c>
    </row>
    <row r="4756" spans="1:4" x14ac:dyDescent="0.2">
      <c r="A4756" s="413" t="s">
        <v>11628</v>
      </c>
      <c r="B4756" s="413" t="s">
        <v>225</v>
      </c>
      <c r="C4756" s="412">
        <v>107.56100000000001</v>
      </c>
      <c r="D4756" s="412">
        <v>0</v>
      </c>
    </row>
    <row r="4757" spans="1:4" x14ac:dyDescent="0.2">
      <c r="A4757" s="413" t="s">
        <v>11629</v>
      </c>
      <c r="B4757" s="413" t="s">
        <v>225</v>
      </c>
      <c r="C4757" s="412">
        <v>46.61</v>
      </c>
      <c r="D4757" s="412">
        <v>0</v>
      </c>
    </row>
    <row r="4758" spans="1:4" x14ac:dyDescent="0.2">
      <c r="A4758" s="413" t="s">
        <v>11630</v>
      </c>
      <c r="B4758" s="413" t="s">
        <v>225</v>
      </c>
      <c r="C4758" s="412">
        <v>1210.384</v>
      </c>
      <c r="D4758" s="412">
        <v>0</v>
      </c>
    </row>
    <row r="4759" spans="1:4" x14ac:dyDescent="0.2">
      <c r="A4759" s="413" t="s">
        <v>11631</v>
      </c>
      <c r="B4759" s="413" t="s">
        <v>225</v>
      </c>
      <c r="C4759" s="412">
        <v>38.192</v>
      </c>
      <c r="D4759" s="412">
        <v>0</v>
      </c>
    </row>
    <row r="4760" spans="1:4" x14ac:dyDescent="0.2">
      <c r="A4760" s="413" t="s">
        <v>11632</v>
      </c>
      <c r="B4760" s="413" t="s">
        <v>225</v>
      </c>
      <c r="C4760" s="412">
        <v>75.872</v>
      </c>
      <c r="D4760" s="412">
        <v>0</v>
      </c>
    </row>
    <row r="4761" spans="1:4" x14ac:dyDescent="0.2">
      <c r="A4761" s="413" t="s">
        <v>11633</v>
      </c>
      <c r="B4761" s="413" t="s">
        <v>225</v>
      </c>
      <c r="C4761" s="412">
        <v>45.957000000000001</v>
      </c>
      <c r="D4761" s="412">
        <v>0</v>
      </c>
    </row>
    <row r="4762" spans="1:4" x14ac:dyDescent="0.2">
      <c r="A4762" s="413" t="s">
        <v>11634</v>
      </c>
      <c r="B4762" s="413" t="s">
        <v>225</v>
      </c>
      <c r="C4762" s="412">
        <v>39.600999999999999</v>
      </c>
      <c r="D4762" s="412">
        <v>0</v>
      </c>
    </row>
    <row r="4763" spans="1:4" x14ac:dyDescent="0.2">
      <c r="A4763" s="413" t="s">
        <v>11635</v>
      </c>
      <c r="B4763" s="413" t="s">
        <v>225</v>
      </c>
      <c r="C4763" s="412">
        <v>20.545000000000002</v>
      </c>
      <c r="D4763" s="412">
        <v>0</v>
      </c>
    </row>
    <row r="4764" spans="1:4" x14ac:dyDescent="0.2">
      <c r="A4764" s="413" t="s">
        <v>11636</v>
      </c>
      <c r="B4764" s="413" t="s">
        <v>225</v>
      </c>
      <c r="C4764" s="412">
        <v>49.898000000000003</v>
      </c>
      <c r="D4764" s="412">
        <v>0</v>
      </c>
    </row>
    <row r="4765" spans="1:4" x14ac:dyDescent="0.2">
      <c r="A4765" s="413" t="s">
        <v>11637</v>
      </c>
      <c r="B4765" s="413" t="s">
        <v>225</v>
      </c>
      <c r="C4765" s="412">
        <v>23.545999999999999</v>
      </c>
      <c r="D4765" s="412">
        <v>0</v>
      </c>
    </row>
    <row r="4766" spans="1:4" x14ac:dyDescent="0.2">
      <c r="A4766" s="413" t="s">
        <v>11638</v>
      </c>
      <c r="B4766" s="413" t="s">
        <v>225</v>
      </c>
      <c r="C4766" s="412">
        <v>25.704999999999998</v>
      </c>
      <c r="D4766" s="412">
        <v>0</v>
      </c>
    </row>
    <row r="4767" spans="1:4" x14ac:dyDescent="0.2">
      <c r="A4767" s="413" t="s">
        <v>11639</v>
      </c>
      <c r="B4767" s="413" t="s">
        <v>225</v>
      </c>
      <c r="C4767" s="412">
        <v>21.190999999999999</v>
      </c>
      <c r="D4767" s="412">
        <v>0</v>
      </c>
    </row>
    <row r="4768" spans="1:4" x14ac:dyDescent="0.2">
      <c r="A4768" s="413" t="s">
        <v>11640</v>
      </c>
      <c r="B4768" s="413" t="s">
        <v>225</v>
      </c>
      <c r="C4768" s="412">
        <v>45.469000000000001</v>
      </c>
      <c r="D4768" s="412">
        <v>0</v>
      </c>
    </row>
    <row r="4769" spans="1:4" x14ac:dyDescent="0.2">
      <c r="A4769" s="413" t="s">
        <v>11641</v>
      </c>
      <c r="B4769" s="413" t="s">
        <v>225</v>
      </c>
      <c r="C4769" s="412">
        <v>247.66399999999999</v>
      </c>
      <c r="D4769" s="412">
        <v>0</v>
      </c>
    </row>
    <row r="4770" spans="1:4" x14ac:dyDescent="0.2">
      <c r="A4770" s="413" t="s">
        <v>11642</v>
      </c>
      <c r="B4770" s="413" t="s">
        <v>225</v>
      </c>
      <c r="C4770" s="412">
        <v>159.49700000000001</v>
      </c>
      <c r="D4770" s="412">
        <v>0</v>
      </c>
    </row>
    <row r="4771" spans="1:4" x14ac:dyDescent="0.2">
      <c r="A4771" s="413" t="s">
        <v>11643</v>
      </c>
      <c r="B4771" s="413" t="s">
        <v>225</v>
      </c>
      <c r="C4771" s="412">
        <v>31.11</v>
      </c>
      <c r="D4771" s="412">
        <v>0</v>
      </c>
    </row>
    <row r="4772" spans="1:4" x14ac:dyDescent="0.2">
      <c r="A4772" s="413" t="s">
        <v>11644</v>
      </c>
      <c r="B4772" s="413" t="s">
        <v>225</v>
      </c>
      <c r="C4772" s="412">
        <v>28.321999999999999</v>
      </c>
      <c r="D4772" s="412">
        <v>0</v>
      </c>
    </row>
    <row r="4773" spans="1:4" x14ac:dyDescent="0.2">
      <c r="A4773" s="413" t="s">
        <v>11645</v>
      </c>
      <c r="B4773" s="413" t="s">
        <v>225</v>
      </c>
      <c r="C4773" s="412">
        <v>21.661000000000001</v>
      </c>
      <c r="D4773" s="412">
        <v>0</v>
      </c>
    </row>
    <row r="4774" spans="1:4" x14ac:dyDescent="0.2">
      <c r="A4774" s="413" t="s">
        <v>11646</v>
      </c>
      <c r="B4774" s="413" t="s">
        <v>225</v>
      </c>
      <c r="C4774" s="412">
        <v>21.881</v>
      </c>
      <c r="D4774" s="412">
        <v>0</v>
      </c>
    </row>
    <row r="4775" spans="1:4" x14ac:dyDescent="0.2">
      <c r="A4775" s="413" t="s">
        <v>11647</v>
      </c>
      <c r="B4775" s="413" t="s">
        <v>225</v>
      </c>
      <c r="C4775" s="412">
        <v>83.471999999999994</v>
      </c>
      <c r="D4775" s="412">
        <v>0</v>
      </c>
    </row>
    <row r="4776" spans="1:4" x14ac:dyDescent="0.2">
      <c r="A4776" s="413" t="s">
        <v>11648</v>
      </c>
      <c r="B4776" s="413" t="s">
        <v>225</v>
      </c>
      <c r="C4776" s="412">
        <v>778.41200000000003</v>
      </c>
      <c r="D4776" s="412">
        <v>0</v>
      </c>
    </row>
    <row r="4777" spans="1:4" x14ac:dyDescent="0.2">
      <c r="A4777" s="413" t="s">
        <v>11649</v>
      </c>
      <c r="B4777" s="413" t="s">
        <v>225</v>
      </c>
      <c r="C4777" s="412">
        <v>48.55</v>
      </c>
      <c r="D4777" s="412">
        <v>0</v>
      </c>
    </row>
    <row r="4778" spans="1:4" x14ac:dyDescent="0.2">
      <c r="A4778" s="413" t="s">
        <v>11650</v>
      </c>
      <c r="B4778" s="413" t="s">
        <v>225</v>
      </c>
      <c r="C4778" s="412">
        <v>52.923999999999999</v>
      </c>
      <c r="D4778" s="412">
        <v>0</v>
      </c>
    </row>
    <row r="4779" spans="1:4" x14ac:dyDescent="0.2">
      <c r="A4779" s="413" t="s">
        <v>11651</v>
      </c>
      <c r="B4779" s="413" t="s">
        <v>225</v>
      </c>
      <c r="C4779" s="412">
        <v>31.097999999999999</v>
      </c>
      <c r="D4779" s="412">
        <v>0</v>
      </c>
    </row>
    <row r="4780" spans="1:4" x14ac:dyDescent="0.2">
      <c r="A4780" s="413" t="s">
        <v>11652</v>
      </c>
      <c r="B4780" s="413" t="s">
        <v>225</v>
      </c>
      <c r="C4780" s="412">
        <v>2168.0230000000001</v>
      </c>
      <c r="D4780" s="412">
        <v>0</v>
      </c>
    </row>
    <row r="4781" spans="1:4" x14ac:dyDescent="0.2">
      <c r="A4781" s="413" t="s">
        <v>11653</v>
      </c>
      <c r="B4781" s="413" t="s">
        <v>225</v>
      </c>
      <c r="C4781" s="412">
        <v>30.811</v>
      </c>
      <c r="D4781" s="412">
        <v>0</v>
      </c>
    </row>
    <row r="4782" spans="1:4" x14ac:dyDescent="0.2">
      <c r="A4782" s="413" t="s">
        <v>11654</v>
      </c>
      <c r="B4782" s="413" t="s">
        <v>225</v>
      </c>
      <c r="C4782" s="412">
        <v>868.71699999999998</v>
      </c>
      <c r="D4782" s="412">
        <v>0</v>
      </c>
    </row>
    <row r="4783" spans="1:4" x14ac:dyDescent="0.2">
      <c r="A4783" s="413" t="s">
        <v>11655</v>
      </c>
      <c r="B4783" s="413" t="s">
        <v>225</v>
      </c>
      <c r="C4783" s="412">
        <v>87.775999999999996</v>
      </c>
      <c r="D4783" s="412">
        <v>0</v>
      </c>
    </row>
    <row r="4784" spans="1:4" x14ac:dyDescent="0.2">
      <c r="A4784" s="413" t="s">
        <v>11656</v>
      </c>
      <c r="B4784" s="413" t="s">
        <v>1176</v>
      </c>
      <c r="C4784" s="412">
        <v>25.277999999999999</v>
      </c>
      <c r="D4784" s="412">
        <v>0</v>
      </c>
    </row>
    <row r="4785" spans="1:4" x14ac:dyDescent="0.2">
      <c r="A4785" s="413" t="s">
        <v>11657</v>
      </c>
      <c r="B4785" s="413" t="s">
        <v>225</v>
      </c>
      <c r="C4785" s="412">
        <v>35.74</v>
      </c>
      <c r="D4785" s="412">
        <v>0</v>
      </c>
    </row>
    <row r="4786" spans="1:4" x14ac:dyDescent="0.2">
      <c r="A4786" s="413" t="s">
        <v>11658</v>
      </c>
      <c r="B4786" s="413" t="s">
        <v>225</v>
      </c>
      <c r="C4786" s="412">
        <v>40.534999999999997</v>
      </c>
      <c r="D4786" s="412">
        <v>0</v>
      </c>
    </row>
    <row r="4787" spans="1:4" x14ac:dyDescent="0.2">
      <c r="A4787" s="413" t="s">
        <v>11659</v>
      </c>
      <c r="B4787" s="413" t="s">
        <v>225</v>
      </c>
      <c r="C4787" s="412">
        <v>235.76499999999999</v>
      </c>
      <c r="D4787" s="412">
        <v>0</v>
      </c>
    </row>
    <row r="4788" spans="1:4" x14ac:dyDescent="0.2">
      <c r="A4788" s="413" t="s">
        <v>11660</v>
      </c>
      <c r="B4788" s="413" t="s">
        <v>225</v>
      </c>
      <c r="C4788" s="412">
        <v>13.566000000000001</v>
      </c>
      <c r="D4788" s="412">
        <v>0</v>
      </c>
    </row>
    <row r="4789" spans="1:4" x14ac:dyDescent="0.2">
      <c r="A4789" s="413" t="s">
        <v>11661</v>
      </c>
      <c r="B4789" s="413" t="s">
        <v>225</v>
      </c>
      <c r="C4789" s="412">
        <v>41.26</v>
      </c>
      <c r="D4789" s="412">
        <v>0</v>
      </c>
    </row>
    <row r="4790" spans="1:4" x14ac:dyDescent="0.2">
      <c r="A4790" s="413" t="s">
        <v>11662</v>
      </c>
      <c r="B4790" s="413" t="s">
        <v>225</v>
      </c>
      <c r="C4790" s="412">
        <v>31.548999999999999</v>
      </c>
      <c r="D4790" s="412">
        <v>0</v>
      </c>
    </row>
    <row r="4791" spans="1:4" x14ac:dyDescent="0.2">
      <c r="A4791" s="413" t="s">
        <v>11663</v>
      </c>
      <c r="B4791" s="413" t="s">
        <v>225</v>
      </c>
      <c r="C4791" s="412">
        <v>42.078000000000003</v>
      </c>
      <c r="D4791" s="412">
        <v>0</v>
      </c>
    </row>
    <row r="4792" spans="1:4" x14ac:dyDescent="0.2">
      <c r="A4792" s="413" t="s">
        <v>11664</v>
      </c>
      <c r="B4792" s="413" t="s">
        <v>225</v>
      </c>
      <c r="C4792" s="412">
        <v>0</v>
      </c>
      <c r="D4792" s="412">
        <v>0</v>
      </c>
    </row>
    <row r="4793" spans="1:4" x14ac:dyDescent="0.2">
      <c r="A4793" s="413" t="s">
        <v>11665</v>
      </c>
      <c r="B4793" s="413" t="s">
        <v>225</v>
      </c>
      <c r="C4793" s="412">
        <v>102.48</v>
      </c>
      <c r="D4793" s="412">
        <v>0</v>
      </c>
    </row>
    <row r="4794" spans="1:4" x14ac:dyDescent="0.2">
      <c r="A4794" s="413" t="s">
        <v>11666</v>
      </c>
      <c r="B4794" s="413" t="s">
        <v>225</v>
      </c>
      <c r="C4794" s="412">
        <v>0</v>
      </c>
      <c r="D4794" s="412">
        <v>0</v>
      </c>
    </row>
    <row r="4795" spans="1:4" x14ac:dyDescent="0.2">
      <c r="A4795" s="413" t="s">
        <v>11667</v>
      </c>
      <c r="B4795" s="413" t="s">
        <v>223</v>
      </c>
      <c r="C4795" s="412">
        <v>371.93</v>
      </c>
      <c r="D4795" s="412">
        <v>0</v>
      </c>
    </row>
    <row r="4796" spans="1:4" x14ac:dyDescent="0.2">
      <c r="A4796" s="413" t="s">
        <v>11668</v>
      </c>
      <c r="B4796" s="413" t="s">
        <v>225</v>
      </c>
      <c r="C4796" s="412">
        <v>28.292000000000002</v>
      </c>
      <c r="D4796" s="412">
        <v>0</v>
      </c>
    </row>
    <row r="4797" spans="1:4" x14ac:dyDescent="0.2">
      <c r="A4797" s="413" t="s">
        <v>11669</v>
      </c>
      <c r="B4797" s="413" t="s">
        <v>225</v>
      </c>
      <c r="C4797" s="412">
        <v>35.404000000000003</v>
      </c>
      <c r="D4797" s="412">
        <v>0</v>
      </c>
    </row>
    <row r="4798" spans="1:4" x14ac:dyDescent="0.2">
      <c r="A4798" s="413" t="s">
        <v>11670</v>
      </c>
      <c r="B4798" s="413" t="s">
        <v>223</v>
      </c>
      <c r="C4798" s="412">
        <v>370.97199999999998</v>
      </c>
      <c r="D4798" s="412">
        <v>0</v>
      </c>
    </row>
    <row r="4799" spans="1:4" x14ac:dyDescent="0.2">
      <c r="A4799" s="413" t="s">
        <v>11671</v>
      </c>
      <c r="B4799" s="413" t="s">
        <v>223</v>
      </c>
      <c r="C4799" s="412">
        <v>177.501</v>
      </c>
      <c r="D4799" s="412">
        <v>0</v>
      </c>
    </row>
    <row r="4800" spans="1:4" x14ac:dyDescent="0.2">
      <c r="A4800" s="413" t="s">
        <v>11672</v>
      </c>
      <c r="B4800" s="413" t="s">
        <v>223</v>
      </c>
      <c r="C4800" s="412">
        <v>185.417</v>
      </c>
      <c r="D4800" s="412">
        <v>0</v>
      </c>
    </row>
    <row r="4801" spans="1:4" x14ac:dyDescent="0.2">
      <c r="A4801" s="413" t="s">
        <v>11673</v>
      </c>
      <c r="B4801" s="413" t="s">
        <v>225</v>
      </c>
      <c r="C4801" s="412">
        <v>18.721</v>
      </c>
      <c r="D4801" s="412">
        <v>0</v>
      </c>
    </row>
    <row r="4802" spans="1:4" x14ac:dyDescent="0.2">
      <c r="A4802" s="413" t="s">
        <v>11674</v>
      </c>
      <c r="B4802" s="413" t="s">
        <v>225</v>
      </c>
      <c r="C4802" s="412">
        <v>25.779</v>
      </c>
      <c r="D4802" s="412">
        <v>0</v>
      </c>
    </row>
    <row r="4803" spans="1:4" x14ac:dyDescent="0.2">
      <c r="A4803" s="413" t="s">
        <v>11675</v>
      </c>
      <c r="B4803" s="413" t="s">
        <v>225</v>
      </c>
      <c r="C4803" s="412">
        <v>48.77</v>
      </c>
      <c r="D4803" s="412">
        <v>0</v>
      </c>
    </row>
    <row r="4804" spans="1:4" x14ac:dyDescent="0.2">
      <c r="A4804" s="413" t="s">
        <v>11676</v>
      </c>
      <c r="B4804" s="413" t="s">
        <v>223</v>
      </c>
      <c r="C4804" s="412">
        <v>9.2620000000000005</v>
      </c>
      <c r="D4804" s="412">
        <v>0</v>
      </c>
    </row>
    <row r="4805" spans="1:4" x14ac:dyDescent="0.2">
      <c r="A4805" s="413" t="s">
        <v>11677</v>
      </c>
      <c r="B4805" s="413" t="s">
        <v>225</v>
      </c>
      <c r="C4805" s="412">
        <v>49.104999999999997</v>
      </c>
      <c r="D4805" s="412">
        <v>0</v>
      </c>
    </row>
    <row r="4806" spans="1:4" x14ac:dyDescent="0.2">
      <c r="A4806" s="413" t="s">
        <v>11678</v>
      </c>
      <c r="B4806" s="413" t="s">
        <v>225</v>
      </c>
      <c r="C4806" s="412">
        <v>25.321000000000002</v>
      </c>
      <c r="D4806" s="412">
        <v>0</v>
      </c>
    </row>
    <row r="4807" spans="1:4" x14ac:dyDescent="0.2">
      <c r="A4807" s="413" t="s">
        <v>11679</v>
      </c>
      <c r="B4807" s="413" t="s">
        <v>225</v>
      </c>
      <c r="C4807" s="412">
        <v>58.859000000000002</v>
      </c>
      <c r="D4807" s="412">
        <v>0</v>
      </c>
    </row>
    <row r="4808" spans="1:4" x14ac:dyDescent="0.2">
      <c r="A4808" s="413" t="s">
        <v>11680</v>
      </c>
      <c r="B4808" s="413" t="s">
        <v>225</v>
      </c>
      <c r="C4808" s="412">
        <v>48.396999999999998</v>
      </c>
      <c r="D4808" s="412">
        <v>0</v>
      </c>
    </row>
    <row r="4809" spans="1:4" x14ac:dyDescent="0.2">
      <c r="A4809" s="413" t="s">
        <v>11681</v>
      </c>
      <c r="B4809" s="413" t="s">
        <v>225</v>
      </c>
      <c r="C4809" s="412">
        <v>7.3810000000000002</v>
      </c>
      <c r="D4809" s="412">
        <v>0</v>
      </c>
    </row>
    <row r="4810" spans="1:4" x14ac:dyDescent="0.2">
      <c r="A4810" s="413" t="s">
        <v>11682</v>
      </c>
      <c r="B4810" s="413" t="s">
        <v>225</v>
      </c>
      <c r="C4810" s="412">
        <v>7.7290000000000001</v>
      </c>
      <c r="D4810" s="412">
        <v>0</v>
      </c>
    </row>
    <row r="4811" spans="1:4" x14ac:dyDescent="0.2">
      <c r="A4811" s="413" t="s">
        <v>11683</v>
      </c>
      <c r="B4811" s="413" t="s">
        <v>225</v>
      </c>
      <c r="C4811" s="412">
        <v>17.190000000000001</v>
      </c>
      <c r="D4811" s="412">
        <v>0</v>
      </c>
    </row>
    <row r="4812" spans="1:4" x14ac:dyDescent="0.2">
      <c r="A4812" s="413" t="s">
        <v>11684</v>
      </c>
      <c r="B4812" s="413" t="s">
        <v>225</v>
      </c>
      <c r="C4812" s="412">
        <v>28.431999999999999</v>
      </c>
      <c r="D4812" s="412">
        <v>0</v>
      </c>
    </row>
    <row r="4813" spans="1:4" x14ac:dyDescent="0.2">
      <c r="A4813" s="413" t="s">
        <v>11685</v>
      </c>
      <c r="B4813" s="413" t="s">
        <v>225</v>
      </c>
      <c r="C4813" s="412">
        <v>46.573999999999998</v>
      </c>
      <c r="D4813" s="412">
        <v>0</v>
      </c>
    </row>
    <row r="4814" spans="1:4" x14ac:dyDescent="0.2">
      <c r="A4814" s="413" t="s">
        <v>11686</v>
      </c>
      <c r="B4814" s="413" t="s">
        <v>225</v>
      </c>
      <c r="C4814" s="412">
        <v>26.218</v>
      </c>
      <c r="D4814" s="412">
        <v>0</v>
      </c>
    </row>
    <row r="4815" spans="1:4" x14ac:dyDescent="0.2">
      <c r="A4815" s="413" t="s">
        <v>11687</v>
      </c>
      <c r="B4815" s="413" t="s">
        <v>225</v>
      </c>
      <c r="C4815" s="412">
        <v>22.35</v>
      </c>
      <c r="D4815" s="412">
        <v>0</v>
      </c>
    </row>
    <row r="4816" spans="1:4" x14ac:dyDescent="0.2">
      <c r="A4816" s="413" t="s">
        <v>11688</v>
      </c>
      <c r="B4816" s="413" t="s">
        <v>225</v>
      </c>
      <c r="C4816" s="412">
        <v>61.414999999999999</v>
      </c>
      <c r="D4816" s="412">
        <v>0</v>
      </c>
    </row>
    <row r="4817" spans="1:4" x14ac:dyDescent="0.2">
      <c r="A4817" s="413" t="s">
        <v>11689</v>
      </c>
      <c r="B4817" s="413" t="s">
        <v>225</v>
      </c>
      <c r="C4817" s="412">
        <v>23.484999999999999</v>
      </c>
      <c r="D4817" s="412">
        <v>0</v>
      </c>
    </row>
    <row r="4818" spans="1:4" x14ac:dyDescent="0.2">
      <c r="A4818" s="413" t="s">
        <v>11690</v>
      </c>
      <c r="B4818" s="413" t="s">
        <v>225</v>
      </c>
      <c r="C4818" s="412">
        <v>23.196000000000002</v>
      </c>
      <c r="D4818" s="412">
        <v>0</v>
      </c>
    </row>
    <row r="4819" spans="1:4" x14ac:dyDescent="0.2">
      <c r="A4819" s="413" t="s">
        <v>11691</v>
      </c>
      <c r="B4819" s="413" t="s">
        <v>225</v>
      </c>
      <c r="C4819" s="412">
        <v>26.785</v>
      </c>
      <c r="D4819" s="412">
        <v>0</v>
      </c>
    </row>
    <row r="4820" spans="1:4" x14ac:dyDescent="0.2">
      <c r="A4820" s="413" t="s">
        <v>11692</v>
      </c>
      <c r="B4820" s="413" t="s">
        <v>225</v>
      </c>
      <c r="C4820" s="412">
        <v>19.678999999999998</v>
      </c>
      <c r="D4820" s="412">
        <v>0</v>
      </c>
    </row>
    <row r="4821" spans="1:4" x14ac:dyDescent="0.2">
      <c r="A4821" s="413" t="s">
        <v>11693</v>
      </c>
      <c r="B4821" s="413" t="s">
        <v>225</v>
      </c>
      <c r="C4821" s="412">
        <v>53.741</v>
      </c>
      <c r="D4821" s="412">
        <v>0</v>
      </c>
    </row>
    <row r="4822" spans="1:4" x14ac:dyDescent="0.2">
      <c r="A4822" s="413" t="s">
        <v>11694</v>
      </c>
      <c r="B4822" s="413" t="s">
        <v>225</v>
      </c>
      <c r="C4822" s="412">
        <v>45.548999999999999</v>
      </c>
      <c r="D4822" s="412">
        <v>0</v>
      </c>
    </row>
    <row r="4823" spans="1:4" x14ac:dyDescent="0.2">
      <c r="A4823" s="413" t="s">
        <v>11695</v>
      </c>
      <c r="B4823" s="413" t="s">
        <v>225</v>
      </c>
      <c r="C4823" s="412">
        <v>23.003</v>
      </c>
      <c r="D4823" s="412">
        <v>0</v>
      </c>
    </row>
    <row r="4824" spans="1:4" x14ac:dyDescent="0.2">
      <c r="A4824" s="413" t="s">
        <v>11696</v>
      </c>
      <c r="B4824" s="413" t="s">
        <v>225</v>
      </c>
      <c r="C4824" s="412">
        <v>36.679000000000002</v>
      </c>
      <c r="D4824" s="412">
        <v>0</v>
      </c>
    </row>
    <row r="4825" spans="1:4" x14ac:dyDescent="0.2">
      <c r="A4825" s="413" t="s">
        <v>11697</v>
      </c>
      <c r="B4825" s="413" t="s">
        <v>225</v>
      </c>
      <c r="C4825" s="412">
        <v>29.951000000000001</v>
      </c>
      <c r="D4825" s="412">
        <v>0</v>
      </c>
    </row>
    <row r="4826" spans="1:4" x14ac:dyDescent="0.2">
      <c r="A4826" s="413" t="s">
        <v>11698</v>
      </c>
      <c r="B4826" s="413" t="s">
        <v>225</v>
      </c>
      <c r="C4826" s="412">
        <v>42.462000000000003</v>
      </c>
      <c r="D4826" s="412">
        <v>0</v>
      </c>
    </row>
    <row r="4827" spans="1:4" x14ac:dyDescent="0.2">
      <c r="A4827" s="413" t="s">
        <v>11699</v>
      </c>
      <c r="B4827" s="413" t="s">
        <v>225</v>
      </c>
      <c r="C4827" s="412">
        <v>34.659999999999997</v>
      </c>
      <c r="D4827" s="412">
        <v>0</v>
      </c>
    </row>
    <row r="4828" spans="1:4" x14ac:dyDescent="0.2">
      <c r="A4828" s="413" t="s">
        <v>11700</v>
      </c>
      <c r="B4828" s="413" t="s">
        <v>225</v>
      </c>
      <c r="C4828" s="412">
        <v>36.82</v>
      </c>
      <c r="D4828" s="412">
        <v>0</v>
      </c>
    </row>
    <row r="4829" spans="1:4" x14ac:dyDescent="0.2">
      <c r="A4829" s="413" t="s">
        <v>11701</v>
      </c>
      <c r="B4829" s="413" t="s">
        <v>225</v>
      </c>
      <c r="C4829" s="412">
        <v>40.729999999999997</v>
      </c>
      <c r="D4829" s="412">
        <v>0</v>
      </c>
    </row>
    <row r="4830" spans="1:4" x14ac:dyDescent="0.2">
      <c r="A4830" s="413" t="s">
        <v>11702</v>
      </c>
      <c r="B4830" s="413" t="s">
        <v>225</v>
      </c>
      <c r="C4830" s="412">
        <v>19.385999999999999</v>
      </c>
      <c r="D4830" s="412">
        <v>0</v>
      </c>
    </row>
    <row r="4831" spans="1:4" x14ac:dyDescent="0.2">
      <c r="A4831" s="413" t="s">
        <v>11703</v>
      </c>
      <c r="B4831" s="413" t="s">
        <v>225</v>
      </c>
      <c r="C4831" s="412">
        <v>36.685000000000002</v>
      </c>
      <c r="D4831" s="412">
        <v>0</v>
      </c>
    </row>
    <row r="4832" spans="1:4" x14ac:dyDescent="0.2">
      <c r="A4832" s="413" t="s">
        <v>11704</v>
      </c>
      <c r="B4832" s="413" t="s">
        <v>225</v>
      </c>
      <c r="C4832" s="412">
        <v>33.776000000000003</v>
      </c>
      <c r="D4832" s="412">
        <v>0</v>
      </c>
    </row>
    <row r="4833" spans="1:4" x14ac:dyDescent="0.2">
      <c r="A4833" s="413" t="s">
        <v>11705</v>
      </c>
      <c r="B4833" s="413" t="s">
        <v>225</v>
      </c>
      <c r="C4833" s="412">
        <v>19.556999999999999</v>
      </c>
      <c r="D4833" s="412">
        <v>0</v>
      </c>
    </row>
    <row r="4834" spans="1:4" x14ac:dyDescent="0.2">
      <c r="A4834" s="413" t="s">
        <v>11706</v>
      </c>
      <c r="B4834" s="413" t="s">
        <v>225</v>
      </c>
      <c r="C4834" s="412">
        <v>35.264000000000003</v>
      </c>
      <c r="D4834" s="412">
        <v>0</v>
      </c>
    </row>
    <row r="4835" spans="1:4" x14ac:dyDescent="0.2">
      <c r="A4835" s="413" t="s">
        <v>11707</v>
      </c>
      <c r="B4835" s="413" t="s">
        <v>223</v>
      </c>
      <c r="C4835" s="412">
        <v>490.49200000000002</v>
      </c>
      <c r="D4835" s="412">
        <v>0</v>
      </c>
    </row>
    <row r="4836" spans="1:4" x14ac:dyDescent="0.2">
      <c r="A4836" s="413" t="s">
        <v>11708</v>
      </c>
      <c r="B4836" s="413" t="s">
        <v>225</v>
      </c>
      <c r="C4836" s="412">
        <v>28.077999999999999</v>
      </c>
      <c r="D4836" s="412">
        <v>0</v>
      </c>
    </row>
    <row r="4837" spans="1:4" x14ac:dyDescent="0.2">
      <c r="A4837" s="413" t="s">
        <v>11709</v>
      </c>
      <c r="B4837" s="413" t="s">
        <v>225</v>
      </c>
      <c r="C4837" s="412">
        <v>25.974</v>
      </c>
      <c r="D4837" s="412">
        <v>0</v>
      </c>
    </row>
    <row r="4838" spans="1:4" x14ac:dyDescent="0.2">
      <c r="A4838" s="413" t="s">
        <v>11710</v>
      </c>
      <c r="B4838" s="413" t="s">
        <v>225</v>
      </c>
      <c r="C4838" s="412">
        <v>13.426</v>
      </c>
      <c r="D4838" s="412">
        <v>0</v>
      </c>
    </row>
    <row r="4839" spans="1:4" x14ac:dyDescent="0.2">
      <c r="A4839" s="413" t="s">
        <v>11711</v>
      </c>
      <c r="B4839" s="413" t="s">
        <v>225</v>
      </c>
      <c r="C4839" s="412">
        <v>15.555</v>
      </c>
      <c r="D4839" s="412">
        <v>0</v>
      </c>
    </row>
    <row r="4840" spans="1:4" x14ac:dyDescent="0.2">
      <c r="A4840" s="413" t="s">
        <v>11712</v>
      </c>
      <c r="B4840" s="413" t="s">
        <v>225</v>
      </c>
      <c r="C4840" s="412">
        <v>26.596</v>
      </c>
      <c r="D4840" s="412">
        <v>0</v>
      </c>
    </row>
    <row r="4841" spans="1:4" x14ac:dyDescent="0.2">
      <c r="A4841" s="413" t="s">
        <v>11713</v>
      </c>
      <c r="B4841" s="413" t="s">
        <v>223</v>
      </c>
      <c r="C4841" s="412">
        <v>286.01100000000002</v>
      </c>
      <c r="D4841" s="412">
        <v>0</v>
      </c>
    </row>
    <row r="4842" spans="1:4" x14ac:dyDescent="0.2">
      <c r="A4842" s="413" t="s">
        <v>11714</v>
      </c>
      <c r="B4842" s="413" t="s">
        <v>225</v>
      </c>
      <c r="C4842" s="412">
        <v>25.163</v>
      </c>
      <c r="D4842" s="412">
        <v>0</v>
      </c>
    </row>
    <row r="4843" spans="1:4" x14ac:dyDescent="0.2">
      <c r="A4843" s="413" t="s">
        <v>11715</v>
      </c>
      <c r="B4843" s="413" t="s">
        <v>225</v>
      </c>
      <c r="C4843" s="412">
        <v>28.792000000000002</v>
      </c>
      <c r="D4843" s="412">
        <v>0</v>
      </c>
    </row>
    <row r="4844" spans="1:4" x14ac:dyDescent="0.2">
      <c r="A4844" s="413" t="s">
        <v>11716</v>
      </c>
      <c r="B4844" s="413" t="s">
        <v>225</v>
      </c>
      <c r="C4844" s="412">
        <v>17.652999999999999</v>
      </c>
      <c r="D4844" s="412">
        <v>0</v>
      </c>
    </row>
    <row r="4845" spans="1:4" x14ac:dyDescent="0.2">
      <c r="A4845" s="413" t="s">
        <v>11717</v>
      </c>
      <c r="B4845" s="413" t="s">
        <v>225</v>
      </c>
      <c r="C4845" s="412">
        <v>39.65</v>
      </c>
      <c r="D4845" s="412">
        <v>0</v>
      </c>
    </row>
    <row r="4846" spans="1:4" x14ac:dyDescent="0.2">
      <c r="A4846" s="413" t="s">
        <v>11718</v>
      </c>
      <c r="B4846" s="413" t="s">
        <v>225</v>
      </c>
      <c r="C4846" s="412">
        <v>23.68</v>
      </c>
      <c r="D4846" s="412">
        <v>0</v>
      </c>
    </row>
    <row r="4847" spans="1:4" x14ac:dyDescent="0.2">
      <c r="A4847" s="413" t="s">
        <v>11719</v>
      </c>
      <c r="B4847" s="413" t="s">
        <v>225</v>
      </c>
      <c r="C4847" s="412">
        <v>39.692999999999998</v>
      </c>
      <c r="D4847" s="412">
        <v>0</v>
      </c>
    </row>
    <row r="4848" spans="1:4" x14ac:dyDescent="0.2">
      <c r="A4848" s="413" t="s">
        <v>11720</v>
      </c>
      <c r="B4848" s="413" t="s">
        <v>1174</v>
      </c>
      <c r="C4848" s="412">
        <v>6018.0839999999998</v>
      </c>
      <c r="D4848" s="412">
        <v>0</v>
      </c>
    </row>
    <row r="4849" spans="1:4" x14ac:dyDescent="0.2">
      <c r="A4849" s="413" t="s">
        <v>11721</v>
      </c>
      <c r="B4849" s="413" t="s">
        <v>1174</v>
      </c>
      <c r="C4849" s="412">
        <v>12077.644</v>
      </c>
      <c r="D4849" s="412">
        <v>0</v>
      </c>
    </row>
    <row r="4850" spans="1:4" x14ac:dyDescent="0.2">
      <c r="A4850" s="413" t="s">
        <v>11722</v>
      </c>
      <c r="B4850" s="413" t="s">
        <v>225</v>
      </c>
      <c r="C4850" s="412">
        <v>27.681999999999999</v>
      </c>
      <c r="D4850" s="412">
        <v>0</v>
      </c>
    </row>
    <row r="4851" spans="1:4" x14ac:dyDescent="0.2">
      <c r="A4851" s="413" t="s">
        <v>11723</v>
      </c>
      <c r="B4851" s="413" t="s">
        <v>225</v>
      </c>
      <c r="C4851" s="412">
        <v>44.402000000000001</v>
      </c>
      <c r="D4851" s="412">
        <v>0</v>
      </c>
    </row>
    <row r="4852" spans="1:4" x14ac:dyDescent="0.2">
      <c r="A4852" s="413" t="s">
        <v>11724</v>
      </c>
      <c r="B4852" s="413" t="s">
        <v>225</v>
      </c>
      <c r="C4852" s="412">
        <v>15.866</v>
      </c>
      <c r="D4852" s="412">
        <v>0</v>
      </c>
    </row>
    <row r="4853" spans="1:4" x14ac:dyDescent="0.2">
      <c r="A4853" s="413" t="s">
        <v>11725</v>
      </c>
      <c r="B4853" s="413" t="s">
        <v>225</v>
      </c>
      <c r="C4853" s="412">
        <v>82.215999999999994</v>
      </c>
      <c r="D4853" s="412">
        <v>0</v>
      </c>
    </row>
    <row r="4854" spans="1:4" x14ac:dyDescent="0.2">
      <c r="A4854" s="413" t="s">
        <v>11726</v>
      </c>
      <c r="B4854" s="413" t="s">
        <v>225</v>
      </c>
      <c r="C4854" s="412">
        <v>298.47899999999998</v>
      </c>
      <c r="D4854" s="412">
        <v>0</v>
      </c>
    </row>
    <row r="4855" spans="1:4" x14ac:dyDescent="0.2">
      <c r="A4855" s="413" t="s">
        <v>11727</v>
      </c>
      <c r="B4855" s="413" t="s">
        <v>225</v>
      </c>
      <c r="C4855" s="412">
        <v>26.614000000000001</v>
      </c>
      <c r="D4855" s="412">
        <v>0</v>
      </c>
    </row>
    <row r="4856" spans="1:4" x14ac:dyDescent="0.2">
      <c r="A4856" s="413" t="s">
        <v>11728</v>
      </c>
      <c r="B4856" s="413" t="s">
        <v>225</v>
      </c>
      <c r="C4856" s="412">
        <v>51.982999999999997</v>
      </c>
      <c r="D4856" s="412">
        <v>0</v>
      </c>
    </row>
    <row r="4857" spans="1:4" x14ac:dyDescent="0.2">
      <c r="A4857" s="413" t="s">
        <v>11729</v>
      </c>
      <c r="B4857" s="413" t="s">
        <v>225</v>
      </c>
      <c r="C4857" s="412">
        <v>17.184000000000001</v>
      </c>
      <c r="D4857" s="412">
        <v>0</v>
      </c>
    </row>
    <row r="4858" spans="1:4" x14ac:dyDescent="0.2">
      <c r="A4858" s="413" t="s">
        <v>11730</v>
      </c>
      <c r="B4858" s="413" t="s">
        <v>225</v>
      </c>
      <c r="C4858" s="412">
        <v>4.5410000000000004</v>
      </c>
      <c r="D4858" s="412">
        <v>0</v>
      </c>
    </row>
    <row r="4859" spans="1:4" x14ac:dyDescent="0.2">
      <c r="A4859" s="413" t="s">
        <v>11731</v>
      </c>
      <c r="B4859" s="413" t="s">
        <v>225</v>
      </c>
      <c r="C4859" s="412">
        <v>9.2680000000000007</v>
      </c>
      <c r="D4859" s="412">
        <v>0</v>
      </c>
    </row>
    <row r="4860" spans="1:4" x14ac:dyDescent="0.2">
      <c r="A4860" s="413" t="s">
        <v>11732</v>
      </c>
      <c r="B4860" s="413" t="s">
        <v>225</v>
      </c>
      <c r="C4860" s="412">
        <v>10.925000000000001</v>
      </c>
      <c r="D4860" s="412">
        <v>0</v>
      </c>
    </row>
    <row r="4861" spans="1:4" x14ac:dyDescent="0.2">
      <c r="A4861" s="413" t="s">
        <v>11733</v>
      </c>
      <c r="B4861" s="413" t="s">
        <v>225</v>
      </c>
      <c r="C4861" s="412">
        <v>0.61599999999999999</v>
      </c>
      <c r="D4861" s="412">
        <v>0</v>
      </c>
    </row>
    <row r="4862" spans="1:4" x14ac:dyDescent="0.2">
      <c r="A4862" s="413" t="s">
        <v>11734</v>
      </c>
      <c r="B4862" s="413" t="s">
        <v>225</v>
      </c>
      <c r="C4862" s="412">
        <v>17.904</v>
      </c>
      <c r="D4862" s="412">
        <v>0</v>
      </c>
    </row>
    <row r="4863" spans="1:4" x14ac:dyDescent="0.2">
      <c r="A4863" s="413" t="s">
        <v>11735</v>
      </c>
      <c r="B4863" s="413" t="s">
        <v>225</v>
      </c>
      <c r="C4863" s="412">
        <v>24.405999999999999</v>
      </c>
      <c r="D4863" s="412">
        <v>0</v>
      </c>
    </row>
    <row r="4864" spans="1:4" x14ac:dyDescent="0.2">
      <c r="A4864" s="413" t="s">
        <v>11736</v>
      </c>
      <c r="B4864" s="413" t="s">
        <v>225</v>
      </c>
      <c r="C4864" s="412">
        <v>22.472000000000001</v>
      </c>
      <c r="D4864" s="412">
        <v>0</v>
      </c>
    </row>
    <row r="4865" spans="1:4" x14ac:dyDescent="0.2">
      <c r="A4865" s="413" t="s">
        <v>11737</v>
      </c>
      <c r="B4865" s="413" t="s">
        <v>225</v>
      </c>
      <c r="C4865" s="412">
        <v>178.97399999999999</v>
      </c>
      <c r="D4865" s="412">
        <v>0</v>
      </c>
    </row>
    <row r="4866" spans="1:4" x14ac:dyDescent="0.2">
      <c r="A4866" s="413" t="s">
        <v>11738</v>
      </c>
      <c r="B4866" s="413" t="s">
        <v>225</v>
      </c>
      <c r="C4866" s="412">
        <v>63.378999999999998</v>
      </c>
      <c r="D4866" s="412">
        <v>0</v>
      </c>
    </row>
    <row r="4867" spans="1:4" x14ac:dyDescent="0.2">
      <c r="A4867" s="413" t="s">
        <v>11739</v>
      </c>
      <c r="B4867" s="413" t="s">
        <v>225</v>
      </c>
      <c r="C4867" s="412">
        <v>37.137</v>
      </c>
      <c r="D4867" s="412">
        <v>0</v>
      </c>
    </row>
    <row r="4868" spans="1:4" x14ac:dyDescent="0.2">
      <c r="A4868" s="413" t="s">
        <v>11740</v>
      </c>
      <c r="B4868" s="413" t="s">
        <v>225</v>
      </c>
      <c r="C4868" s="412">
        <v>2284.8989999999999</v>
      </c>
      <c r="D4868" s="412">
        <v>0</v>
      </c>
    </row>
    <row r="4869" spans="1:4" x14ac:dyDescent="0.2">
      <c r="A4869" s="413" t="s">
        <v>11741</v>
      </c>
      <c r="B4869" s="413" t="s">
        <v>225</v>
      </c>
      <c r="C4869" s="412">
        <v>31.494</v>
      </c>
      <c r="D4869" s="412">
        <v>0</v>
      </c>
    </row>
    <row r="4870" spans="1:4" x14ac:dyDescent="0.2">
      <c r="A4870" s="413" t="s">
        <v>11742</v>
      </c>
      <c r="B4870" s="413" t="s">
        <v>225</v>
      </c>
      <c r="C4870" s="412">
        <v>65.447000000000003</v>
      </c>
      <c r="D4870" s="412">
        <v>0</v>
      </c>
    </row>
    <row r="4871" spans="1:4" x14ac:dyDescent="0.2">
      <c r="A4871" s="413" t="s">
        <v>11743</v>
      </c>
      <c r="B4871" s="413" t="s">
        <v>225</v>
      </c>
      <c r="C4871" s="412">
        <v>30.707000000000001</v>
      </c>
      <c r="D4871" s="412">
        <v>0</v>
      </c>
    </row>
    <row r="4872" spans="1:4" x14ac:dyDescent="0.2">
      <c r="A4872" s="413" t="s">
        <v>11744</v>
      </c>
      <c r="B4872" s="413" t="s">
        <v>225</v>
      </c>
      <c r="C4872" s="412">
        <v>23.704999999999998</v>
      </c>
      <c r="D4872" s="412">
        <v>0</v>
      </c>
    </row>
    <row r="4873" spans="1:4" x14ac:dyDescent="0.2">
      <c r="A4873" s="413" t="s">
        <v>11745</v>
      </c>
      <c r="B4873" s="413" t="s">
        <v>225</v>
      </c>
      <c r="C4873" s="412">
        <v>79.207999999999998</v>
      </c>
      <c r="D4873" s="412">
        <v>0</v>
      </c>
    </row>
    <row r="4874" spans="1:4" x14ac:dyDescent="0.2">
      <c r="A4874" s="413" t="s">
        <v>11746</v>
      </c>
      <c r="B4874" s="413" t="s">
        <v>225</v>
      </c>
      <c r="C4874" s="412">
        <v>68.033000000000001</v>
      </c>
      <c r="D4874" s="412">
        <v>0</v>
      </c>
    </row>
    <row r="4875" spans="1:4" x14ac:dyDescent="0.2">
      <c r="A4875" s="413" t="s">
        <v>11747</v>
      </c>
      <c r="B4875" s="413" t="s">
        <v>225</v>
      </c>
      <c r="C4875" s="412">
        <v>97.667000000000002</v>
      </c>
      <c r="D4875" s="412">
        <v>0</v>
      </c>
    </row>
    <row r="4876" spans="1:4" x14ac:dyDescent="0.2">
      <c r="A4876" s="413" t="s">
        <v>11748</v>
      </c>
      <c r="B4876" s="413" t="s">
        <v>225</v>
      </c>
      <c r="C4876" s="412">
        <v>0</v>
      </c>
      <c r="D4876" s="412">
        <v>0</v>
      </c>
    </row>
    <row r="4877" spans="1:4" x14ac:dyDescent="0.2">
      <c r="A4877" s="413" t="s">
        <v>11749</v>
      </c>
      <c r="B4877" s="413" t="s">
        <v>225</v>
      </c>
      <c r="C4877" s="412">
        <v>18.099</v>
      </c>
      <c r="D4877" s="412">
        <v>0</v>
      </c>
    </row>
    <row r="4878" spans="1:4" x14ac:dyDescent="0.2">
      <c r="A4878" s="413" t="s">
        <v>11750</v>
      </c>
      <c r="B4878" s="413" t="s">
        <v>225</v>
      </c>
      <c r="C4878" s="412">
        <v>118.773</v>
      </c>
      <c r="D4878" s="412">
        <v>0</v>
      </c>
    </row>
    <row r="4879" spans="1:4" x14ac:dyDescent="0.2">
      <c r="A4879" s="413" t="s">
        <v>11751</v>
      </c>
      <c r="B4879" s="413" t="s">
        <v>225</v>
      </c>
      <c r="C4879" s="412">
        <v>47.500999999999998</v>
      </c>
      <c r="D4879" s="412">
        <v>0</v>
      </c>
    </row>
    <row r="4880" spans="1:4" x14ac:dyDescent="0.2">
      <c r="A4880" s="413" t="s">
        <v>11752</v>
      </c>
      <c r="B4880" s="413" t="s">
        <v>225</v>
      </c>
      <c r="C4880" s="412">
        <v>14.567</v>
      </c>
      <c r="D4880" s="412">
        <v>0</v>
      </c>
    </row>
    <row r="4881" spans="1:4" x14ac:dyDescent="0.2">
      <c r="A4881" s="413" t="s">
        <v>11753</v>
      </c>
      <c r="B4881" s="413" t="s">
        <v>225</v>
      </c>
      <c r="C4881" s="412">
        <v>31.116</v>
      </c>
      <c r="D4881" s="412">
        <v>0</v>
      </c>
    </row>
    <row r="4882" spans="1:4" x14ac:dyDescent="0.2">
      <c r="A4882" s="413" t="s">
        <v>11754</v>
      </c>
      <c r="B4882" s="413" t="s">
        <v>225</v>
      </c>
      <c r="C4882" s="412">
        <v>25.155999999999999</v>
      </c>
      <c r="D4882" s="412">
        <v>0</v>
      </c>
    </row>
    <row r="4883" spans="1:4" x14ac:dyDescent="0.2">
      <c r="A4883" s="413" t="s">
        <v>11755</v>
      </c>
      <c r="B4883" s="413" t="s">
        <v>225</v>
      </c>
      <c r="C4883" s="412">
        <v>41.511000000000003</v>
      </c>
      <c r="D4883" s="412">
        <v>0</v>
      </c>
    </row>
    <row r="4884" spans="1:4" x14ac:dyDescent="0.2">
      <c r="A4884" s="413" t="s">
        <v>11756</v>
      </c>
      <c r="B4884" s="413" t="s">
        <v>225</v>
      </c>
      <c r="C4884" s="412">
        <v>509.673</v>
      </c>
      <c r="D4884" s="412">
        <v>0</v>
      </c>
    </row>
    <row r="4885" spans="1:4" x14ac:dyDescent="0.2">
      <c r="A4885" s="413" t="s">
        <v>11757</v>
      </c>
      <c r="B4885" s="413" t="s">
        <v>225</v>
      </c>
      <c r="C4885" s="412">
        <v>112.97199999999999</v>
      </c>
      <c r="D4885" s="412">
        <v>0</v>
      </c>
    </row>
    <row r="4886" spans="1:4" x14ac:dyDescent="0.2">
      <c r="A4886" s="413" t="s">
        <v>11758</v>
      </c>
      <c r="B4886" s="413" t="s">
        <v>225</v>
      </c>
      <c r="C4886" s="412">
        <v>160.65600000000001</v>
      </c>
      <c r="D4886" s="412">
        <v>0</v>
      </c>
    </row>
    <row r="4887" spans="1:4" x14ac:dyDescent="0.2">
      <c r="A4887" s="413" t="s">
        <v>11759</v>
      </c>
      <c r="B4887" s="413" t="s">
        <v>225</v>
      </c>
      <c r="C4887" s="412">
        <v>11.194000000000001</v>
      </c>
      <c r="D4887" s="412">
        <v>0</v>
      </c>
    </row>
    <row r="4888" spans="1:4" x14ac:dyDescent="0.2">
      <c r="A4888" s="413" t="s">
        <v>11760</v>
      </c>
      <c r="B4888" s="413" t="s">
        <v>225</v>
      </c>
      <c r="C4888" s="412">
        <v>24.437000000000001</v>
      </c>
      <c r="D4888" s="412">
        <v>0</v>
      </c>
    </row>
    <row r="4889" spans="1:4" x14ac:dyDescent="0.2">
      <c r="A4889" s="413" t="s">
        <v>11761</v>
      </c>
      <c r="B4889" s="413" t="s">
        <v>225</v>
      </c>
      <c r="C4889" s="412">
        <v>42.932000000000002</v>
      </c>
      <c r="D4889" s="412">
        <v>0</v>
      </c>
    </row>
    <row r="4890" spans="1:4" x14ac:dyDescent="0.2">
      <c r="A4890" s="413" t="s">
        <v>11762</v>
      </c>
      <c r="B4890" s="413" t="s">
        <v>225</v>
      </c>
      <c r="C4890" s="412">
        <v>25.687000000000001</v>
      </c>
      <c r="D4890" s="412">
        <v>0</v>
      </c>
    </row>
    <row r="4891" spans="1:4" x14ac:dyDescent="0.2">
      <c r="A4891" s="413" t="s">
        <v>11763</v>
      </c>
      <c r="B4891" s="413" t="s">
        <v>225</v>
      </c>
      <c r="C4891" s="412">
        <v>41.662999999999997</v>
      </c>
      <c r="D4891" s="412">
        <v>0</v>
      </c>
    </row>
    <row r="4892" spans="1:4" x14ac:dyDescent="0.2">
      <c r="A4892" s="413" t="s">
        <v>11764</v>
      </c>
      <c r="B4892" s="413" t="s">
        <v>225</v>
      </c>
      <c r="C4892" s="412">
        <v>34.801000000000002</v>
      </c>
      <c r="D4892" s="412">
        <v>0</v>
      </c>
    </row>
    <row r="4893" spans="1:4" x14ac:dyDescent="0.2">
      <c r="A4893" s="413" t="s">
        <v>11765</v>
      </c>
      <c r="B4893" s="413" t="s">
        <v>225</v>
      </c>
      <c r="C4893" s="412">
        <v>34.587000000000003</v>
      </c>
      <c r="D4893" s="412">
        <v>0</v>
      </c>
    </row>
    <row r="4894" spans="1:4" x14ac:dyDescent="0.2">
      <c r="A4894" s="413" t="s">
        <v>11766</v>
      </c>
      <c r="B4894" s="413" t="s">
        <v>225</v>
      </c>
      <c r="C4894" s="412">
        <v>21.472000000000001</v>
      </c>
      <c r="D4894" s="412">
        <v>0</v>
      </c>
    </row>
    <row r="4895" spans="1:4" x14ac:dyDescent="0.2">
      <c r="A4895" s="413" t="s">
        <v>11767</v>
      </c>
      <c r="B4895" s="413" t="s">
        <v>225</v>
      </c>
      <c r="C4895" s="412">
        <v>28.681999999999999</v>
      </c>
      <c r="D4895" s="412">
        <v>0</v>
      </c>
    </row>
    <row r="4896" spans="1:4" x14ac:dyDescent="0.2">
      <c r="A4896" s="413" t="s">
        <v>11768</v>
      </c>
      <c r="B4896" s="413" t="s">
        <v>225</v>
      </c>
      <c r="C4896" s="412">
        <v>49.752000000000002</v>
      </c>
      <c r="D4896" s="412">
        <v>0</v>
      </c>
    </row>
    <row r="4897" spans="1:4" x14ac:dyDescent="0.2">
      <c r="A4897" s="413" t="s">
        <v>11769</v>
      </c>
      <c r="B4897" s="413" t="s">
        <v>225</v>
      </c>
      <c r="C4897" s="412">
        <v>19.434999999999999</v>
      </c>
      <c r="D4897" s="412">
        <v>0</v>
      </c>
    </row>
    <row r="4898" spans="1:4" x14ac:dyDescent="0.2">
      <c r="A4898" s="413" t="s">
        <v>11770</v>
      </c>
      <c r="B4898" s="413" t="s">
        <v>225</v>
      </c>
      <c r="C4898" s="412">
        <v>21.576000000000001</v>
      </c>
      <c r="D4898" s="412">
        <v>0</v>
      </c>
    </row>
    <row r="4899" spans="1:4" x14ac:dyDescent="0.2">
      <c r="A4899" s="413" t="s">
        <v>11771</v>
      </c>
      <c r="B4899" s="413" t="s">
        <v>225</v>
      </c>
      <c r="C4899" s="412">
        <v>17.617000000000001</v>
      </c>
      <c r="D4899" s="412">
        <v>0</v>
      </c>
    </row>
    <row r="4900" spans="1:4" x14ac:dyDescent="0.2">
      <c r="A4900" s="413" t="s">
        <v>11772</v>
      </c>
      <c r="B4900" s="413" t="s">
        <v>225</v>
      </c>
      <c r="C4900" s="412">
        <v>11.688000000000001</v>
      </c>
      <c r="D4900" s="412">
        <v>0</v>
      </c>
    </row>
    <row r="4901" spans="1:4" x14ac:dyDescent="0.2">
      <c r="A4901" s="413" t="s">
        <v>11773</v>
      </c>
      <c r="B4901" s="413" t="s">
        <v>225</v>
      </c>
      <c r="C4901" s="412">
        <v>19.898</v>
      </c>
      <c r="D4901" s="412">
        <v>0</v>
      </c>
    </row>
    <row r="4902" spans="1:4" x14ac:dyDescent="0.2">
      <c r="A4902" s="413" t="s">
        <v>11774</v>
      </c>
      <c r="B4902" s="413" t="s">
        <v>225</v>
      </c>
      <c r="C4902" s="412">
        <v>55.716999999999999</v>
      </c>
      <c r="D4902" s="412">
        <v>0</v>
      </c>
    </row>
    <row r="4903" spans="1:4" x14ac:dyDescent="0.2">
      <c r="A4903" s="413" t="s">
        <v>11775</v>
      </c>
      <c r="B4903" s="413" t="s">
        <v>225</v>
      </c>
      <c r="C4903" s="412">
        <v>49.311999999999998</v>
      </c>
      <c r="D4903" s="412">
        <v>0</v>
      </c>
    </row>
    <row r="4904" spans="1:4" x14ac:dyDescent="0.2">
      <c r="A4904" s="413" t="s">
        <v>11776</v>
      </c>
      <c r="B4904" s="413" t="s">
        <v>225</v>
      </c>
      <c r="C4904" s="412">
        <v>63.372999999999998</v>
      </c>
      <c r="D4904" s="412">
        <v>0</v>
      </c>
    </row>
    <row r="4905" spans="1:4" x14ac:dyDescent="0.2">
      <c r="A4905" s="413" t="s">
        <v>11777</v>
      </c>
      <c r="B4905" s="413" t="s">
        <v>225</v>
      </c>
      <c r="C4905" s="412">
        <v>26.492000000000001</v>
      </c>
      <c r="D4905" s="412">
        <v>0</v>
      </c>
    </row>
    <row r="4906" spans="1:4" x14ac:dyDescent="0.2">
      <c r="A4906" s="413" t="s">
        <v>11778</v>
      </c>
      <c r="B4906" s="413" t="s">
        <v>225</v>
      </c>
      <c r="C4906" s="412">
        <v>27.632999999999999</v>
      </c>
      <c r="D4906" s="412">
        <v>0</v>
      </c>
    </row>
    <row r="4907" spans="1:4" x14ac:dyDescent="0.2">
      <c r="A4907" s="413" t="s">
        <v>11779</v>
      </c>
      <c r="B4907" s="413" t="s">
        <v>225</v>
      </c>
      <c r="C4907" s="412">
        <v>39.905999999999999</v>
      </c>
      <c r="D4907" s="412">
        <v>0</v>
      </c>
    </row>
    <row r="4908" spans="1:4" x14ac:dyDescent="0.2">
      <c r="A4908" s="413" t="s">
        <v>11780</v>
      </c>
      <c r="B4908" s="413" t="s">
        <v>225</v>
      </c>
      <c r="C4908" s="412">
        <v>34.043999999999997</v>
      </c>
      <c r="D4908" s="412">
        <v>0</v>
      </c>
    </row>
    <row r="4909" spans="1:4" x14ac:dyDescent="0.2">
      <c r="A4909" s="413" t="s">
        <v>11781</v>
      </c>
      <c r="B4909" s="413" t="s">
        <v>225</v>
      </c>
      <c r="C4909" s="412">
        <v>48.898000000000003</v>
      </c>
      <c r="D4909" s="412">
        <v>0</v>
      </c>
    </row>
    <row r="4910" spans="1:4" x14ac:dyDescent="0.2">
      <c r="A4910" s="413" t="s">
        <v>11782</v>
      </c>
      <c r="B4910" s="413" t="s">
        <v>225</v>
      </c>
      <c r="C4910" s="412">
        <v>15.579000000000001</v>
      </c>
      <c r="D4910" s="412">
        <v>0</v>
      </c>
    </row>
    <row r="4911" spans="1:4" x14ac:dyDescent="0.2">
      <c r="A4911" s="413" t="s">
        <v>11783</v>
      </c>
      <c r="B4911" s="413" t="s">
        <v>225</v>
      </c>
      <c r="C4911" s="412">
        <v>7.1859999999999999</v>
      </c>
      <c r="D4911" s="412">
        <v>0</v>
      </c>
    </row>
    <row r="4912" spans="1:4" x14ac:dyDescent="0.2">
      <c r="A4912" s="413" t="s">
        <v>11784</v>
      </c>
      <c r="B4912" s="413" t="s">
        <v>225</v>
      </c>
      <c r="C4912" s="412">
        <v>24.998000000000001</v>
      </c>
      <c r="D4912" s="412">
        <v>0</v>
      </c>
    </row>
    <row r="4913" spans="1:4" x14ac:dyDescent="0.2">
      <c r="A4913" s="413" t="s">
        <v>11785</v>
      </c>
      <c r="B4913" s="413" t="s">
        <v>225</v>
      </c>
      <c r="C4913" s="412">
        <v>30.824999999999999</v>
      </c>
      <c r="D4913" s="412">
        <v>0</v>
      </c>
    </row>
    <row r="4914" spans="1:4" x14ac:dyDescent="0.2">
      <c r="A4914" s="413" t="s">
        <v>11786</v>
      </c>
      <c r="B4914" s="413" t="s">
        <v>225</v>
      </c>
      <c r="C4914" s="412">
        <v>3.9350000000000001</v>
      </c>
      <c r="D4914" s="412">
        <v>0</v>
      </c>
    </row>
    <row r="4915" spans="1:4" x14ac:dyDescent="0.2">
      <c r="A4915" s="413" t="s">
        <v>11787</v>
      </c>
      <c r="B4915" s="413" t="s">
        <v>225</v>
      </c>
      <c r="C4915" s="412">
        <v>25.352</v>
      </c>
      <c r="D4915" s="412">
        <v>0</v>
      </c>
    </row>
    <row r="4916" spans="1:4" x14ac:dyDescent="0.2">
      <c r="A4916" s="413" t="s">
        <v>11788</v>
      </c>
      <c r="B4916" s="413" t="s">
        <v>225</v>
      </c>
      <c r="C4916" s="412">
        <v>37.917999999999999</v>
      </c>
      <c r="D4916" s="412">
        <v>0</v>
      </c>
    </row>
    <row r="4917" spans="1:4" x14ac:dyDescent="0.2">
      <c r="A4917" s="413" t="s">
        <v>11789</v>
      </c>
      <c r="B4917" s="413" t="s">
        <v>225</v>
      </c>
      <c r="C4917" s="412">
        <v>29.018000000000001</v>
      </c>
      <c r="D4917" s="412">
        <v>0</v>
      </c>
    </row>
    <row r="4918" spans="1:4" x14ac:dyDescent="0.2">
      <c r="A4918" s="413" t="s">
        <v>11790</v>
      </c>
      <c r="B4918" s="413" t="s">
        <v>225</v>
      </c>
      <c r="C4918" s="412">
        <v>24.100999999999999</v>
      </c>
      <c r="D4918" s="412">
        <v>0</v>
      </c>
    </row>
    <row r="4919" spans="1:4" x14ac:dyDescent="0.2">
      <c r="A4919" s="413" t="s">
        <v>11791</v>
      </c>
      <c r="B4919" s="413" t="s">
        <v>225</v>
      </c>
      <c r="C4919" s="412">
        <v>24.498000000000001</v>
      </c>
      <c r="D4919" s="412">
        <v>0</v>
      </c>
    </row>
    <row r="4920" spans="1:4" x14ac:dyDescent="0.2">
      <c r="A4920" s="413" t="s">
        <v>11792</v>
      </c>
      <c r="B4920" s="413" t="s">
        <v>225</v>
      </c>
      <c r="C4920" s="412">
        <v>1.4350000000000001</v>
      </c>
      <c r="D4920" s="412">
        <v>0</v>
      </c>
    </row>
    <row r="4921" spans="1:4" x14ac:dyDescent="0.2">
      <c r="A4921" s="413" t="s">
        <v>11793</v>
      </c>
      <c r="B4921" s="413" t="s">
        <v>225</v>
      </c>
      <c r="C4921" s="412">
        <v>36.96</v>
      </c>
      <c r="D4921" s="412">
        <v>0</v>
      </c>
    </row>
    <row r="4922" spans="1:4" x14ac:dyDescent="0.2">
      <c r="A4922" s="413" t="s">
        <v>11794</v>
      </c>
      <c r="B4922" s="413" t="s">
        <v>225</v>
      </c>
      <c r="C4922" s="412">
        <v>17.879000000000001</v>
      </c>
      <c r="D4922" s="412">
        <v>0</v>
      </c>
    </row>
    <row r="4923" spans="1:4" x14ac:dyDescent="0.2">
      <c r="A4923" s="413" t="s">
        <v>11795</v>
      </c>
      <c r="B4923" s="413" t="s">
        <v>225</v>
      </c>
      <c r="C4923" s="412">
        <v>26.132000000000001</v>
      </c>
      <c r="D4923" s="412">
        <v>0</v>
      </c>
    </row>
    <row r="4924" spans="1:4" x14ac:dyDescent="0.2">
      <c r="A4924" s="413" t="s">
        <v>11796</v>
      </c>
      <c r="B4924" s="413" t="s">
        <v>225</v>
      </c>
      <c r="C4924" s="412">
        <v>50.874000000000002</v>
      </c>
      <c r="D4924" s="412">
        <v>0</v>
      </c>
    </row>
    <row r="4925" spans="1:4" x14ac:dyDescent="0.2">
      <c r="A4925" s="413" t="s">
        <v>11797</v>
      </c>
      <c r="B4925" s="413" t="s">
        <v>225</v>
      </c>
      <c r="C4925" s="412">
        <v>46.768999999999998</v>
      </c>
      <c r="D4925" s="412">
        <v>0</v>
      </c>
    </row>
    <row r="4926" spans="1:4" x14ac:dyDescent="0.2">
      <c r="A4926" s="413" t="s">
        <v>11798</v>
      </c>
      <c r="B4926" s="413" t="s">
        <v>225</v>
      </c>
      <c r="C4926" s="412">
        <v>32.94</v>
      </c>
      <c r="D4926" s="412">
        <v>0</v>
      </c>
    </row>
    <row r="4927" spans="1:4" x14ac:dyDescent="0.2">
      <c r="A4927" s="413" t="s">
        <v>11799</v>
      </c>
      <c r="B4927" s="413" t="s">
        <v>225</v>
      </c>
      <c r="C4927" s="412">
        <v>50.502000000000002</v>
      </c>
      <c r="D4927" s="412">
        <v>0</v>
      </c>
    </row>
    <row r="4928" spans="1:4" x14ac:dyDescent="0.2">
      <c r="A4928" s="413" t="s">
        <v>11800</v>
      </c>
      <c r="B4928" s="413" t="s">
        <v>225</v>
      </c>
      <c r="C4928" s="412">
        <v>18.971</v>
      </c>
      <c r="D4928" s="412">
        <v>0</v>
      </c>
    </row>
    <row r="4929" spans="1:4" x14ac:dyDescent="0.2">
      <c r="A4929" s="413" t="s">
        <v>11801</v>
      </c>
      <c r="B4929" s="413" t="s">
        <v>225</v>
      </c>
      <c r="C4929" s="412">
        <v>26.016999999999999</v>
      </c>
      <c r="D4929" s="412">
        <v>0</v>
      </c>
    </row>
    <row r="4930" spans="1:4" x14ac:dyDescent="0.2">
      <c r="A4930" s="413" t="s">
        <v>11802</v>
      </c>
      <c r="B4930" s="413" t="s">
        <v>225</v>
      </c>
      <c r="C4930" s="412">
        <v>58.609000000000002</v>
      </c>
      <c r="D4930" s="412">
        <v>0</v>
      </c>
    </row>
    <row r="4931" spans="1:4" x14ac:dyDescent="0.2">
      <c r="A4931" s="413" t="s">
        <v>11803</v>
      </c>
      <c r="B4931" s="413" t="s">
        <v>225</v>
      </c>
      <c r="C4931" s="412">
        <v>25.62</v>
      </c>
      <c r="D4931" s="412">
        <v>0</v>
      </c>
    </row>
    <row r="4932" spans="1:4" x14ac:dyDescent="0.2">
      <c r="A4932" s="413" t="s">
        <v>11804</v>
      </c>
      <c r="B4932" s="413" t="s">
        <v>225</v>
      </c>
      <c r="C4932" s="412">
        <v>57.12</v>
      </c>
      <c r="D4932" s="412">
        <v>0</v>
      </c>
    </row>
    <row r="4933" spans="1:4" x14ac:dyDescent="0.2">
      <c r="A4933" s="413" t="s">
        <v>11805</v>
      </c>
      <c r="B4933" s="413" t="s">
        <v>225</v>
      </c>
      <c r="C4933" s="412">
        <v>32.244999999999997</v>
      </c>
      <c r="D4933" s="412">
        <v>0</v>
      </c>
    </row>
    <row r="4934" spans="1:4" x14ac:dyDescent="0.2">
      <c r="A4934" s="413" t="s">
        <v>11806</v>
      </c>
      <c r="B4934" s="413" t="s">
        <v>225</v>
      </c>
      <c r="C4934" s="412">
        <v>26.803000000000001</v>
      </c>
      <c r="D4934" s="412">
        <v>0</v>
      </c>
    </row>
    <row r="4935" spans="1:4" x14ac:dyDescent="0.2">
      <c r="A4935" s="413" t="s">
        <v>11807</v>
      </c>
      <c r="B4935" s="413" t="s">
        <v>225</v>
      </c>
      <c r="C4935" s="412">
        <v>26.45</v>
      </c>
      <c r="D4935" s="412">
        <v>0</v>
      </c>
    </row>
    <row r="4936" spans="1:4" x14ac:dyDescent="0.2">
      <c r="A4936" s="413" t="s">
        <v>11808</v>
      </c>
      <c r="B4936" s="413" t="s">
        <v>225</v>
      </c>
      <c r="C4936" s="412">
        <v>34.435000000000002</v>
      </c>
      <c r="D4936" s="412">
        <v>0</v>
      </c>
    </row>
    <row r="4937" spans="1:4" x14ac:dyDescent="0.2">
      <c r="A4937" s="413" t="s">
        <v>11809</v>
      </c>
      <c r="B4937" s="413" t="s">
        <v>225</v>
      </c>
      <c r="C4937" s="412">
        <v>204.22800000000001</v>
      </c>
      <c r="D4937" s="412">
        <v>0</v>
      </c>
    </row>
    <row r="4938" spans="1:4" x14ac:dyDescent="0.2">
      <c r="A4938" s="413" t="s">
        <v>11810</v>
      </c>
      <c r="B4938" s="413" t="s">
        <v>225</v>
      </c>
      <c r="C4938" s="412">
        <v>89.682000000000002</v>
      </c>
      <c r="D4938" s="412">
        <v>0</v>
      </c>
    </row>
    <row r="4939" spans="1:4" x14ac:dyDescent="0.2">
      <c r="A4939" s="413" t="s">
        <v>11811</v>
      </c>
      <c r="B4939" s="413" t="s">
        <v>225</v>
      </c>
      <c r="C4939" s="412">
        <v>51.673000000000002</v>
      </c>
      <c r="D4939" s="412">
        <v>0</v>
      </c>
    </row>
    <row r="4940" spans="1:4" x14ac:dyDescent="0.2">
      <c r="A4940" s="413" t="s">
        <v>11812</v>
      </c>
      <c r="B4940" s="413" t="s">
        <v>225</v>
      </c>
      <c r="C4940" s="412">
        <v>39.826999999999998</v>
      </c>
      <c r="D4940" s="412">
        <v>0</v>
      </c>
    </row>
    <row r="4941" spans="1:4" x14ac:dyDescent="0.2">
      <c r="A4941" s="413" t="s">
        <v>11813</v>
      </c>
      <c r="B4941" s="413" t="s">
        <v>225</v>
      </c>
      <c r="C4941" s="412">
        <v>24.521999999999998</v>
      </c>
      <c r="D4941" s="412">
        <v>0</v>
      </c>
    </row>
    <row r="4942" spans="1:4" x14ac:dyDescent="0.2">
      <c r="A4942" s="413" t="s">
        <v>11814</v>
      </c>
      <c r="B4942" s="413" t="s">
        <v>225</v>
      </c>
      <c r="C4942" s="412">
        <v>54.423999999999999</v>
      </c>
      <c r="D4942" s="412">
        <v>0</v>
      </c>
    </row>
    <row r="4943" spans="1:4" x14ac:dyDescent="0.2">
      <c r="A4943" s="413" t="s">
        <v>11815</v>
      </c>
      <c r="B4943" s="413" t="s">
        <v>225</v>
      </c>
      <c r="C4943" s="412">
        <v>45.768000000000001</v>
      </c>
      <c r="D4943" s="412">
        <v>0</v>
      </c>
    </row>
    <row r="4944" spans="1:4" x14ac:dyDescent="0.2">
      <c r="A4944" s="413" t="s">
        <v>11816</v>
      </c>
      <c r="B4944" s="413" t="s">
        <v>225</v>
      </c>
      <c r="C4944" s="412">
        <v>25.431000000000001</v>
      </c>
      <c r="D4944" s="412">
        <v>0</v>
      </c>
    </row>
    <row r="4945" spans="1:4" x14ac:dyDescent="0.2">
      <c r="A4945" s="413" t="s">
        <v>11817</v>
      </c>
      <c r="B4945" s="413" t="s">
        <v>225</v>
      </c>
      <c r="C4945" s="412">
        <v>14.664</v>
      </c>
      <c r="D4945" s="412">
        <v>0</v>
      </c>
    </row>
    <row r="4946" spans="1:4" x14ac:dyDescent="0.2">
      <c r="A4946" s="413" t="s">
        <v>11818</v>
      </c>
      <c r="B4946" s="413" t="s">
        <v>225</v>
      </c>
      <c r="C4946" s="412">
        <v>35.722000000000001</v>
      </c>
      <c r="D4946" s="412">
        <v>0</v>
      </c>
    </row>
    <row r="4947" spans="1:4" x14ac:dyDescent="0.2">
      <c r="A4947" s="413" t="s">
        <v>11819</v>
      </c>
      <c r="B4947" s="413" t="s">
        <v>225</v>
      </c>
      <c r="C4947" s="412">
        <v>15.292999999999999</v>
      </c>
      <c r="D4947" s="412">
        <v>0</v>
      </c>
    </row>
    <row r="4948" spans="1:4" x14ac:dyDescent="0.2">
      <c r="A4948" s="413" t="s">
        <v>11820</v>
      </c>
      <c r="B4948" s="413" t="s">
        <v>225</v>
      </c>
      <c r="C4948" s="412">
        <v>12.194000000000001</v>
      </c>
      <c r="D4948" s="412">
        <v>0</v>
      </c>
    </row>
    <row r="4949" spans="1:4" x14ac:dyDescent="0.2">
      <c r="A4949" s="413" t="s">
        <v>11821</v>
      </c>
      <c r="B4949" s="413" t="s">
        <v>225</v>
      </c>
      <c r="C4949" s="412">
        <v>20.318999999999999</v>
      </c>
      <c r="D4949" s="412">
        <v>0</v>
      </c>
    </row>
    <row r="4950" spans="1:4" x14ac:dyDescent="0.2">
      <c r="A4950" s="413" t="s">
        <v>11822</v>
      </c>
      <c r="B4950" s="413" t="s">
        <v>225</v>
      </c>
      <c r="C4950" s="412">
        <v>23.815000000000001</v>
      </c>
      <c r="D4950" s="412">
        <v>0</v>
      </c>
    </row>
    <row r="4951" spans="1:4" x14ac:dyDescent="0.2">
      <c r="A4951" s="413" t="s">
        <v>11823</v>
      </c>
      <c r="B4951" s="413" t="s">
        <v>225</v>
      </c>
      <c r="C4951" s="412">
        <v>46.158999999999999</v>
      </c>
      <c r="D4951" s="412">
        <v>0</v>
      </c>
    </row>
    <row r="4952" spans="1:4" x14ac:dyDescent="0.2">
      <c r="A4952" s="413" t="s">
        <v>11824</v>
      </c>
      <c r="B4952" s="413" t="s">
        <v>225</v>
      </c>
      <c r="C4952" s="412">
        <v>20.373999999999999</v>
      </c>
      <c r="D4952" s="412">
        <v>0</v>
      </c>
    </row>
    <row r="4953" spans="1:4" x14ac:dyDescent="0.2">
      <c r="A4953" s="413" t="s">
        <v>11825</v>
      </c>
      <c r="B4953" s="413" t="s">
        <v>225</v>
      </c>
      <c r="C4953" s="412">
        <v>44.975000000000001</v>
      </c>
      <c r="D4953" s="412">
        <v>0</v>
      </c>
    </row>
    <row r="4954" spans="1:4" x14ac:dyDescent="0.2">
      <c r="A4954" s="413" t="s">
        <v>11826</v>
      </c>
      <c r="B4954" s="413" t="s">
        <v>225</v>
      </c>
      <c r="C4954" s="412">
        <v>26.279</v>
      </c>
      <c r="D4954" s="412">
        <v>0</v>
      </c>
    </row>
    <row r="4955" spans="1:4" x14ac:dyDescent="0.2">
      <c r="A4955" s="413" t="s">
        <v>11827</v>
      </c>
      <c r="B4955" s="413" t="s">
        <v>225</v>
      </c>
      <c r="C4955" s="412">
        <v>33.531999999999996</v>
      </c>
      <c r="D4955" s="412">
        <v>0</v>
      </c>
    </row>
    <row r="4956" spans="1:4" x14ac:dyDescent="0.2">
      <c r="A4956" s="413" t="s">
        <v>11828</v>
      </c>
      <c r="B4956" s="413" t="s">
        <v>225</v>
      </c>
      <c r="C4956" s="412">
        <v>74.858999999999995</v>
      </c>
      <c r="D4956" s="412">
        <v>0</v>
      </c>
    </row>
    <row r="4957" spans="1:4" x14ac:dyDescent="0.2">
      <c r="A4957" s="413" t="s">
        <v>11829</v>
      </c>
      <c r="B4957" s="413" t="s">
        <v>225</v>
      </c>
      <c r="C4957" s="412">
        <v>35.24</v>
      </c>
      <c r="D4957" s="412">
        <v>0</v>
      </c>
    </row>
    <row r="4958" spans="1:4" x14ac:dyDescent="0.2">
      <c r="A4958" s="413" t="s">
        <v>11830</v>
      </c>
      <c r="B4958" s="413" t="s">
        <v>225</v>
      </c>
      <c r="C4958" s="412">
        <v>45.738</v>
      </c>
      <c r="D4958" s="412">
        <v>0</v>
      </c>
    </row>
    <row r="4959" spans="1:4" x14ac:dyDescent="0.2">
      <c r="A4959" s="413" t="s">
        <v>11831</v>
      </c>
      <c r="B4959" s="413" t="s">
        <v>225</v>
      </c>
      <c r="C4959" s="412">
        <v>35.276000000000003</v>
      </c>
      <c r="D4959" s="412">
        <v>0</v>
      </c>
    </row>
    <row r="4960" spans="1:4" x14ac:dyDescent="0.2">
      <c r="A4960" s="413" t="s">
        <v>11832</v>
      </c>
      <c r="B4960" s="413" t="s">
        <v>225</v>
      </c>
      <c r="C4960" s="412">
        <v>28.786000000000001</v>
      </c>
      <c r="D4960" s="412">
        <v>0</v>
      </c>
    </row>
    <row r="4961" spans="1:4" x14ac:dyDescent="0.2">
      <c r="A4961" s="413" t="s">
        <v>11833</v>
      </c>
      <c r="B4961" s="413" t="s">
        <v>225</v>
      </c>
      <c r="C4961" s="412">
        <v>12.292</v>
      </c>
      <c r="D4961" s="412">
        <v>0</v>
      </c>
    </row>
    <row r="4962" spans="1:4" x14ac:dyDescent="0.2">
      <c r="A4962" s="413" t="s">
        <v>11834</v>
      </c>
      <c r="B4962" s="413" t="s">
        <v>225</v>
      </c>
      <c r="C4962" s="412">
        <v>7.79</v>
      </c>
      <c r="D4962" s="412">
        <v>0</v>
      </c>
    </row>
    <row r="4963" spans="1:4" x14ac:dyDescent="0.2">
      <c r="A4963" s="413" t="s">
        <v>11835</v>
      </c>
      <c r="B4963" s="413" t="s">
        <v>225</v>
      </c>
      <c r="C4963" s="412">
        <v>69.088999999999999</v>
      </c>
      <c r="D4963" s="412">
        <v>0</v>
      </c>
    </row>
    <row r="4964" spans="1:4" x14ac:dyDescent="0.2">
      <c r="A4964" s="413" t="s">
        <v>11836</v>
      </c>
      <c r="B4964" s="413" t="s">
        <v>225</v>
      </c>
      <c r="C4964" s="412">
        <v>81.025999999999996</v>
      </c>
      <c r="D4964" s="412">
        <v>0</v>
      </c>
    </row>
    <row r="4965" spans="1:4" x14ac:dyDescent="0.2">
      <c r="A4965" s="413" t="s">
        <v>11837</v>
      </c>
      <c r="B4965" s="413" t="s">
        <v>225</v>
      </c>
      <c r="C4965" s="412">
        <v>27.67</v>
      </c>
      <c r="D4965" s="412">
        <v>0</v>
      </c>
    </row>
    <row r="4966" spans="1:4" x14ac:dyDescent="0.2">
      <c r="A4966" s="413" t="s">
        <v>11838</v>
      </c>
      <c r="B4966" s="413" t="s">
        <v>225</v>
      </c>
      <c r="C4966" s="412">
        <v>36.374000000000002</v>
      </c>
      <c r="D4966" s="412">
        <v>0</v>
      </c>
    </row>
    <row r="4967" spans="1:4" x14ac:dyDescent="0.2">
      <c r="A4967" s="413" t="s">
        <v>11839</v>
      </c>
      <c r="B4967" s="413" t="s">
        <v>225</v>
      </c>
      <c r="C4967" s="412">
        <v>12.077999999999999</v>
      </c>
      <c r="D4967" s="412">
        <v>0</v>
      </c>
    </row>
    <row r="4968" spans="1:4" x14ac:dyDescent="0.2">
      <c r="A4968" s="413" t="s">
        <v>11840</v>
      </c>
      <c r="B4968" s="413" t="s">
        <v>1174</v>
      </c>
      <c r="C4968" s="412">
        <v>3747.779</v>
      </c>
      <c r="D4968" s="412">
        <v>0</v>
      </c>
    </row>
    <row r="4969" spans="1:4" x14ac:dyDescent="0.2">
      <c r="A4969" s="413" t="s">
        <v>11841</v>
      </c>
      <c r="B4969" s="413" t="s">
        <v>225</v>
      </c>
      <c r="C4969" s="412">
        <v>29.664000000000001</v>
      </c>
      <c r="D4969" s="412">
        <v>0</v>
      </c>
    </row>
    <row r="4970" spans="1:4" x14ac:dyDescent="0.2">
      <c r="A4970" s="413" t="s">
        <v>11842</v>
      </c>
      <c r="B4970" s="413" t="s">
        <v>225</v>
      </c>
      <c r="C4970" s="412">
        <v>49.104999999999997</v>
      </c>
      <c r="D4970" s="412">
        <v>0</v>
      </c>
    </row>
    <row r="4971" spans="1:4" x14ac:dyDescent="0.2">
      <c r="A4971" s="413" t="s">
        <v>11843</v>
      </c>
      <c r="B4971" s="413" t="s">
        <v>225</v>
      </c>
      <c r="C4971" s="412">
        <v>18.587</v>
      </c>
      <c r="D4971" s="412">
        <v>0</v>
      </c>
    </row>
    <row r="4972" spans="1:4" x14ac:dyDescent="0.2">
      <c r="A4972" s="413" t="s">
        <v>11844</v>
      </c>
      <c r="B4972" s="413" t="s">
        <v>225</v>
      </c>
      <c r="C4972" s="412">
        <v>32.896999999999998</v>
      </c>
      <c r="D4972" s="412">
        <v>0</v>
      </c>
    </row>
    <row r="4973" spans="1:4" x14ac:dyDescent="0.2">
      <c r="A4973" s="413" t="s">
        <v>11845</v>
      </c>
      <c r="B4973" s="413" t="s">
        <v>225</v>
      </c>
      <c r="C4973" s="412">
        <v>27.542000000000002</v>
      </c>
      <c r="D4973" s="412">
        <v>0</v>
      </c>
    </row>
    <row r="4974" spans="1:4" x14ac:dyDescent="0.2">
      <c r="A4974" s="413" t="s">
        <v>11846</v>
      </c>
      <c r="B4974" s="413" t="s">
        <v>225</v>
      </c>
      <c r="C4974" s="412">
        <v>24.033999999999999</v>
      </c>
      <c r="D4974" s="412">
        <v>0</v>
      </c>
    </row>
    <row r="4975" spans="1:4" x14ac:dyDescent="0.2">
      <c r="A4975" s="413" t="s">
        <v>11847</v>
      </c>
      <c r="B4975" s="413" t="s">
        <v>225</v>
      </c>
      <c r="C4975" s="412">
        <v>22.96</v>
      </c>
      <c r="D4975" s="412">
        <v>0</v>
      </c>
    </row>
    <row r="4976" spans="1:4" x14ac:dyDescent="0.2">
      <c r="A4976" s="413" t="s">
        <v>11848</v>
      </c>
      <c r="B4976" s="413" t="s">
        <v>225</v>
      </c>
      <c r="C4976" s="412">
        <v>28.114999999999998</v>
      </c>
      <c r="D4976" s="412">
        <v>0</v>
      </c>
    </row>
    <row r="4977" spans="1:4" x14ac:dyDescent="0.2">
      <c r="A4977" s="413" t="s">
        <v>11849</v>
      </c>
      <c r="B4977" s="413" t="s">
        <v>225</v>
      </c>
      <c r="C4977" s="412">
        <v>36.045000000000002</v>
      </c>
      <c r="D4977" s="412">
        <v>0</v>
      </c>
    </row>
    <row r="4978" spans="1:4" x14ac:dyDescent="0.2">
      <c r="A4978" s="413" t="s">
        <v>11850</v>
      </c>
      <c r="B4978" s="413" t="s">
        <v>225</v>
      </c>
      <c r="C4978" s="412">
        <v>23.76</v>
      </c>
      <c r="D4978" s="412">
        <v>0</v>
      </c>
    </row>
    <row r="4979" spans="1:4" x14ac:dyDescent="0.2">
      <c r="A4979" s="413" t="s">
        <v>11851</v>
      </c>
      <c r="B4979" s="413" t="s">
        <v>225</v>
      </c>
      <c r="C4979" s="412">
        <v>40.003999999999998</v>
      </c>
      <c r="D4979" s="412">
        <v>0</v>
      </c>
    </row>
    <row r="4980" spans="1:4" x14ac:dyDescent="0.2">
      <c r="A4980" s="413" t="s">
        <v>11852</v>
      </c>
      <c r="B4980" s="413" t="s">
        <v>225</v>
      </c>
      <c r="C4980" s="412">
        <v>50.215000000000003</v>
      </c>
      <c r="D4980" s="412">
        <v>0</v>
      </c>
    </row>
    <row r="4981" spans="1:4" x14ac:dyDescent="0.2">
      <c r="A4981" s="413" t="s">
        <v>11853</v>
      </c>
      <c r="B4981" s="413" t="s">
        <v>225</v>
      </c>
      <c r="C4981" s="412">
        <v>38.21</v>
      </c>
      <c r="D4981" s="412">
        <v>0</v>
      </c>
    </row>
    <row r="4982" spans="1:4" x14ac:dyDescent="0.2">
      <c r="A4982" s="413" t="s">
        <v>11854</v>
      </c>
      <c r="B4982" s="413" t="s">
        <v>225</v>
      </c>
      <c r="C4982" s="412">
        <v>70.350999999999999</v>
      </c>
      <c r="D4982" s="412">
        <v>0</v>
      </c>
    </row>
    <row r="4983" spans="1:4" x14ac:dyDescent="0.2">
      <c r="A4983" s="413" t="s">
        <v>11855</v>
      </c>
      <c r="B4983" s="413" t="s">
        <v>225</v>
      </c>
      <c r="C4983" s="412">
        <v>25.242000000000001</v>
      </c>
      <c r="D4983" s="412">
        <v>0</v>
      </c>
    </row>
    <row r="4984" spans="1:4" x14ac:dyDescent="0.2">
      <c r="A4984" s="413" t="s">
        <v>11856</v>
      </c>
      <c r="B4984" s="413" t="s">
        <v>225</v>
      </c>
      <c r="C4984" s="412">
        <v>19.495999999999999</v>
      </c>
      <c r="D4984" s="412">
        <v>0</v>
      </c>
    </row>
    <row r="4985" spans="1:4" x14ac:dyDescent="0.2">
      <c r="A4985" s="413" t="s">
        <v>11857</v>
      </c>
      <c r="B4985" s="413" t="s">
        <v>225</v>
      </c>
      <c r="C4985" s="412">
        <v>52.509</v>
      </c>
      <c r="D4985" s="412">
        <v>0</v>
      </c>
    </row>
    <row r="4986" spans="1:4" x14ac:dyDescent="0.2">
      <c r="A4986" s="413" t="s">
        <v>11858</v>
      </c>
      <c r="B4986" s="413" t="s">
        <v>225</v>
      </c>
      <c r="C4986" s="412">
        <v>54.960999999999999</v>
      </c>
      <c r="D4986" s="412">
        <v>0</v>
      </c>
    </row>
    <row r="4987" spans="1:4" x14ac:dyDescent="0.2">
      <c r="A4987" s="413" t="s">
        <v>11859</v>
      </c>
      <c r="B4987" s="413" t="s">
        <v>225</v>
      </c>
      <c r="C4987" s="412">
        <v>31.744</v>
      </c>
      <c r="D4987" s="412">
        <v>0</v>
      </c>
    </row>
    <row r="4988" spans="1:4" x14ac:dyDescent="0.2">
      <c r="A4988" s="413" t="s">
        <v>11860</v>
      </c>
      <c r="B4988" s="413" t="s">
        <v>225</v>
      </c>
      <c r="C4988" s="412">
        <v>18.074000000000002</v>
      </c>
      <c r="D4988" s="412">
        <v>0</v>
      </c>
    </row>
    <row r="4989" spans="1:4" x14ac:dyDescent="0.2">
      <c r="A4989" s="413" t="s">
        <v>11861</v>
      </c>
      <c r="B4989" s="413" t="s">
        <v>225</v>
      </c>
      <c r="C4989" s="412">
        <v>141.398</v>
      </c>
      <c r="D4989" s="412">
        <v>0</v>
      </c>
    </row>
    <row r="4990" spans="1:4" x14ac:dyDescent="0.2">
      <c r="A4990" s="413" t="s">
        <v>11862</v>
      </c>
      <c r="B4990" s="413" t="s">
        <v>225</v>
      </c>
      <c r="C4990" s="412">
        <v>59.005000000000003</v>
      </c>
      <c r="D4990" s="412">
        <v>0</v>
      </c>
    </row>
    <row r="4991" spans="1:4" x14ac:dyDescent="0.2">
      <c r="A4991" s="413" t="s">
        <v>11863</v>
      </c>
      <c r="B4991" s="413" t="s">
        <v>225</v>
      </c>
      <c r="C4991" s="412">
        <v>18.245000000000001</v>
      </c>
      <c r="D4991" s="412">
        <v>0</v>
      </c>
    </row>
    <row r="4992" spans="1:4" x14ac:dyDescent="0.2">
      <c r="A4992" s="413" t="s">
        <v>11864</v>
      </c>
      <c r="B4992" s="413" t="s">
        <v>225</v>
      </c>
      <c r="C4992" s="412">
        <v>30.457000000000001</v>
      </c>
      <c r="D4992" s="412">
        <v>0</v>
      </c>
    </row>
    <row r="4993" spans="1:4" x14ac:dyDescent="0.2">
      <c r="A4993" s="413" t="s">
        <v>11865</v>
      </c>
      <c r="B4993" s="413" t="s">
        <v>225</v>
      </c>
      <c r="C4993" s="412">
        <v>23.137</v>
      </c>
      <c r="D4993" s="412">
        <v>0</v>
      </c>
    </row>
    <row r="4994" spans="1:4" x14ac:dyDescent="0.2">
      <c r="A4994" s="413" t="s">
        <v>11866</v>
      </c>
      <c r="B4994" s="413" t="s">
        <v>225</v>
      </c>
      <c r="C4994" s="412">
        <v>42.206000000000003</v>
      </c>
      <c r="D4994" s="412">
        <v>0</v>
      </c>
    </row>
    <row r="4995" spans="1:4" x14ac:dyDescent="0.2">
      <c r="A4995" s="413" t="s">
        <v>11867</v>
      </c>
      <c r="B4995" s="413" t="s">
        <v>1174</v>
      </c>
      <c r="C4995" s="412">
        <v>29.795000000000002</v>
      </c>
      <c r="D4995" s="412">
        <v>0</v>
      </c>
    </row>
    <row r="4996" spans="1:4" x14ac:dyDescent="0.2">
      <c r="A4996" s="413" t="s">
        <v>11868</v>
      </c>
      <c r="B4996" s="413" t="s">
        <v>225</v>
      </c>
      <c r="C4996" s="412">
        <v>57.674999999999997</v>
      </c>
      <c r="D4996" s="412">
        <v>0</v>
      </c>
    </row>
    <row r="4997" spans="1:4" x14ac:dyDescent="0.2">
      <c r="A4997" s="413" t="s">
        <v>11869</v>
      </c>
      <c r="B4997" s="413" t="s">
        <v>223</v>
      </c>
      <c r="C4997" s="412">
        <v>0</v>
      </c>
      <c r="D4997" s="412">
        <v>0</v>
      </c>
    </row>
    <row r="4998" spans="1:4" x14ac:dyDescent="0.2">
      <c r="A4998" s="413" t="s">
        <v>11870</v>
      </c>
      <c r="B4998" s="413" t="s">
        <v>225</v>
      </c>
      <c r="C4998" s="412">
        <v>56.822000000000003</v>
      </c>
      <c r="D4998" s="412">
        <v>0</v>
      </c>
    </row>
    <row r="4999" spans="1:4" x14ac:dyDescent="0.2">
      <c r="A4999" s="413" t="s">
        <v>11871</v>
      </c>
      <c r="B4999" s="413" t="s">
        <v>225</v>
      </c>
      <c r="C4999" s="412">
        <v>44.268000000000001</v>
      </c>
      <c r="D4999" s="412">
        <v>0</v>
      </c>
    </row>
    <row r="5000" spans="1:4" x14ac:dyDescent="0.2">
      <c r="A5000" s="413" t="s">
        <v>11872</v>
      </c>
      <c r="B5000" s="413" t="s">
        <v>225</v>
      </c>
      <c r="C5000" s="412">
        <v>37.228000000000002</v>
      </c>
      <c r="D5000" s="412">
        <v>0</v>
      </c>
    </row>
    <row r="5001" spans="1:4" x14ac:dyDescent="0.2">
      <c r="A5001" s="413" t="s">
        <v>11873</v>
      </c>
      <c r="B5001" s="413" t="s">
        <v>225</v>
      </c>
      <c r="C5001" s="412">
        <v>35.197000000000003</v>
      </c>
      <c r="D5001" s="412">
        <v>0</v>
      </c>
    </row>
    <row r="5002" spans="1:4" x14ac:dyDescent="0.2">
      <c r="A5002" s="413" t="s">
        <v>11874</v>
      </c>
      <c r="B5002" s="413" t="s">
        <v>225</v>
      </c>
      <c r="C5002" s="412">
        <v>63.463999999999999</v>
      </c>
      <c r="D5002" s="412">
        <v>0</v>
      </c>
    </row>
    <row r="5003" spans="1:4" x14ac:dyDescent="0.2">
      <c r="A5003" s="413" t="s">
        <v>11875</v>
      </c>
      <c r="B5003" s="413" t="s">
        <v>225</v>
      </c>
      <c r="C5003" s="412">
        <v>33.671999999999997</v>
      </c>
      <c r="D5003" s="412">
        <v>0</v>
      </c>
    </row>
    <row r="5004" spans="1:4" x14ac:dyDescent="0.2">
      <c r="A5004" s="413" t="s">
        <v>11876</v>
      </c>
      <c r="B5004" s="413" t="s">
        <v>225</v>
      </c>
      <c r="C5004" s="412">
        <v>33.343000000000004</v>
      </c>
      <c r="D5004" s="412">
        <v>0</v>
      </c>
    </row>
    <row r="5005" spans="1:4" x14ac:dyDescent="0.2">
      <c r="A5005" s="413" t="s">
        <v>11877</v>
      </c>
      <c r="B5005" s="413" t="s">
        <v>225</v>
      </c>
      <c r="C5005" s="412">
        <v>350.14</v>
      </c>
      <c r="D5005" s="412">
        <v>0</v>
      </c>
    </row>
    <row r="5006" spans="1:4" x14ac:dyDescent="0.2">
      <c r="A5006" s="413" t="s">
        <v>11878</v>
      </c>
      <c r="B5006" s="413" t="s">
        <v>225</v>
      </c>
      <c r="C5006" s="412">
        <v>162.114</v>
      </c>
      <c r="D5006" s="412">
        <v>0</v>
      </c>
    </row>
    <row r="5007" spans="1:4" x14ac:dyDescent="0.2">
      <c r="A5007" s="413" t="s">
        <v>11879</v>
      </c>
      <c r="B5007" s="413" t="s">
        <v>225</v>
      </c>
      <c r="C5007" s="412">
        <v>46.786999999999999</v>
      </c>
      <c r="D5007" s="412">
        <v>0</v>
      </c>
    </row>
    <row r="5008" spans="1:4" x14ac:dyDescent="0.2">
      <c r="A5008" s="413" t="s">
        <v>11880</v>
      </c>
      <c r="B5008" s="413" t="s">
        <v>225</v>
      </c>
      <c r="C5008" s="412">
        <v>40.936999999999998</v>
      </c>
      <c r="D5008" s="412">
        <v>0</v>
      </c>
    </row>
    <row r="5009" spans="1:4" x14ac:dyDescent="0.2">
      <c r="A5009" s="413" t="s">
        <v>11881</v>
      </c>
      <c r="B5009" s="413" t="s">
        <v>225</v>
      </c>
      <c r="C5009" s="412">
        <v>54.619</v>
      </c>
      <c r="D5009" s="412">
        <v>0</v>
      </c>
    </row>
    <row r="5010" spans="1:4" x14ac:dyDescent="0.2">
      <c r="A5010" s="413" t="s">
        <v>11882</v>
      </c>
      <c r="B5010" s="413" t="s">
        <v>225</v>
      </c>
      <c r="C5010" s="412">
        <v>33.354999999999997</v>
      </c>
      <c r="D5010" s="412">
        <v>0</v>
      </c>
    </row>
    <row r="5011" spans="1:4" x14ac:dyDescent="0.2">
      <c r="A5011" s="413" t="s">
        <v>11883</v>
      </c>
      <c r="B5011" s="413" t="s">
        <v>225</v>
      </c>
      <c r="C5011" s="412">
        <v>18.05</v>
      </c>
      <c r="D5011" s="412">
        <v>0</v>
      </c>
    </row>
    <row r="5012" spans="1:4" x14ac:dyDescent="0.2">
      <c r="A5012" s="413" t="s">
        <v>11884</v>
      </c>
      <c r="B5012" s="413" t="s">
        <v>225</v>
      </c>
      <c r="C5012" s="412">
        <v>30.927</v>
      </c>
      <c r="D5012" s="412">
        <v>0</v>
      </c>
    </row>
    <row r="5013" spans="1:4" x14ac:dyDescent="0.2">
      <c r="A5013" s="413" t="s">
        <v>11885</v>
      </c>
      <c r="B5013" s="413" t="s">
        <v>225</v>
      </c>
      <c r="C5013" s="412">
        <v>38.564999999999998</v>
      </c>
      <c r="D5013" s="412">
        <v>0</v>
      </c>
    </row>
    <row r="5014" spans="1:4" x14ac:dyDescent="0.2">
      <c r="A5014" s="413" t="s">
        <v>11886</v>
      </c>
      <c r="B5014" s="413" t="s">
        <v>225</v>
      </c>
      <c r="C5014" s="412">
        <v>41.808999999999997</v>
      </c>
      <c r="D5014" s="412">
        <v>0</v>
      </c>
    </row>
    <row r="5015" spans="1:4" x14ac:dyDescent="0.2">
      <c r="A5015" s="413" t="s">
        <v>11887</v>
      </c>
      <c r="B5015" s="413" t="s">
        <v>225</v>
      </c>
      <c r="C5015" s="412">
        <v>39.052</v>
      </c>
      <c r="D5015" s="412">
        <v>0</v>
      </c>
    </row>
    <row r="5016" spans="1:4" x14ac:dyDescent="0.2">
      <c r="A5016" s="413" t="s">
        <v>11888</v>
      </c>
      <c r="B5016" s="413" t="s">
        <v>225</v>
      </c>
      <c r="C5016" s="412">
        <v>27.023</v>
      </c>
      <c r="D5016" s="412">
        <v>0</v>
      </c>
    </row>
    <row r="5017" spans="1:4" x14ac:dyDescent="0.2">
      <c r="A5017" s="413" t="s">
        <v>11889</v>
      </c>
      <c r="B5017" s="413" t="s">
        <v>225</v>
      </c>
      <c r="C5017" s="412">
        <v>7.82</v>
      </c>
      <c r="D5017" s="412">
        <v>0</v>
      </c>
    </row>
    <row r="5018" spans="1:4" x14ac:dyDescent="0.2">
      <c r="A5018" s="413" t="s">
        <v>11890</v>
      </c>
      <c r="B5018" s="413" t="s">
        <v>225</v>
      </c>
      <c r="C5018" s="412">
        <v>185.56200000000001</v>
      </c>
      <c r="D5018" s="412">
        <v>0</v>
      </c>
    </row>
    <row r="5019" spans="1:4" x14ac:dyDescent="0.2">
      <c r="A5019" s="413" t="s">
        <v>11891</v>
      </c>
      <c r="B5019" s="413" t="s">
        <v>225</v>
      </c>
      <c r="C5019" s="412">
        <v>32.451999999999998</v>
      </c>
      <c r="D5019" s="412">
        <v>0</v>
      </c>
    </row>
    <row r="5020" spans="1:4" x14ac:dyDescent="0.2">
      <c r="A5020" s="413" t="s">
        <v>11892</v>
      </c>
      <c r="B5020" s="413" t="s">
        <v>225</v>
      </c>
      <c r="C5020" s="412">
        <v>22.704000000000001</v>
      </c>
      <c r="D5020" s="412">
        <v>0</v>
      </c>
    </row>
    <row r="5021" spans="1:4" x14ac:dyDescent="0.2">
      <c r="A5021" s="413" t="s">
        <v>11893</v>
      </c>
      <c r="B5021" s="413" t="s">
        <v>225</v>
      </c>
      <c r="C5021" s="412">
        <v>21.306999999999999</v>
      </c>
      <c r="D5021" s="412">
        <v>0</v>
      </c>
    </row>
    <row r="5022" spans="1:4" x14ac:dyDescent="0.2">
      <c r="A5022" s="413" t="s">
        <v>11894</v>
      </c>
      <c r="B5022" s="413" t="s">
        <v>225</v>
      </c>
      <c r="C5022" s="412">
        <v>30.274000000000001</v>
      </c>
      <c r="D5022" s="412">
        <v>0</v>
      </c>
    </row>
    <row r="5023" spans="1:4" x14ac:dyDescent="0.2">
      <c r="A5023" s="413" t="s">
        <v>11895</v>
      </c>
      <c r="B5023" s="413" t="s">
        <v>225</v>
      </c>
      <c r="C5023" s="412">
        <v>60.274000000000001</v>
      </c>
      <c r="D5023" s="412">
        <v>0</v>
      </c>
    </row>
    <row r="5024" spans="1:4" x14ac:dyDescent="0.2">
      <c r="A5024" s="413" t="s">
        <v>11896</v>
      </c>
      <c r="B5024" s="413" t="s">
        <v>225</v>
      </c>
      <c r="C5024" s="412">
        <v>39.167999999999999</v>
      </c>
      <c r="D5024" s="412">
        <v>0</v>
      </c>
    </row>
    <row r="5025" spans="1:4" x14ac:dyDescent="0.2">
      <c r="A5025" s="413" t="s">
        <v>11897</v>
      </c>
      <c r="B5025" s="413" t="s">
        <v>225</v>
      </c>
      <c r="C5025" s="412">
        <v>57.284999999999997</v>
      </c>
      <c r="D5025" s="412">
        <v>0</v>
      </c>
    </row>
    <row r="5026" spans="1:4" x14ac:dyDescent="0.2">
      <c r="A5026" s="413" t="s">
        <v>11898</v>
      </c>
      <c r="B5026" s="413" t="s">
        <v>225</v>
      </c>
      <c r="C5026" s="412">
        <v>52.143000000000001</v>
      </c>
      <c r="D5026" s="412">
        <v>0</v>
      </c>
    </row>
    <row r="5027" spans="1:4" x14ac:dyDescent="0.2">
      <c r="A5027" s="413" t="s">
        <v>11899</v>
      </c>
      <c r="B5027" s="413" t="s">
        <v>225</v>
      </c>
      <c r="C5027" s="412">
        <v>19.934999999999999</v>
      </c>
      <c r="D5027" s="412">
        <v>0</v>
      </c>
    </row>
    <row r="5028" spans="1:4" x14ac:dyDescent="0.2">
      <c r="A5028" s="413" t="s">
        <v>11900</v>
      </c>
      <c r="B5028" s="413" t="s">
        <v>225</v>
      </c>
      <c r="C5028" s="412">
        <v>3.294</v>
      </c>
      <c r="D5028" s="412">
        <v>0</v>
      </c>
    </row>
    <row r="5029" spans="1:4" x14ac:dyDescent="0.2">
      <c r="A5029" s="413" t="s">
        <v>11901</v>
      </c>
      <c r="B5029" s="413" t="s">
        <v>225</v>
      </c>
      <c r="C5029" s="412">
        <v>47.445999999999998</v>
      </c>
      <c r="D5029" s="412">
        <v>0</v>
      </c>
    </row>
    <row r="5030" spans="1:4" x14ac:dyDescent="0.2">
      <c r="A5030" s="413" t="s">
        <v>11902</v>
      </c>
      <c r="B5030" s="413" t="s">
        <v>225</v>
      </c>
      <c r="C5030" s="412">
        <v>17.434000000000001</v>
      </c>
      <c r="D5030" s="412">
        <v>0</v>
      </c>
    </row>
    <row r="5031" spans="1:4" x14ac:dyDescent="0.2">
      <c r="A5031" s="413" t="s">
        <v>11903</v>
      </c>
      <c r="B5031" s="413" t="s">
        <v>225</v>
      </c>
      <c r="C5031" s="412">
        <v>23.259</v>
      </c>
      <c r="D5031" s="412">
        <v>0</v>
      </c>
    </row>
    <row r="5032" spans="1:4" x14ac:dyDescent="0.2">
      <c r="A5032" s="413" t="s">
        <v>11904</v>
      </c>
      <c r="B5032" s="413" t="s">
        <v>225</v>
      </c>
      <c r="C5032" s="412">
        <v>30.792999999999999</v>
      </c>
      <c r="D5032" s="412">
        <v>0</v>
      </c>
    </row>
    <row r="5033" spans="1:4" x14ac:dyDescent="0.2">
      <c r="A5033" s="413" t="s">
        <v>11905</v>
      </c>
      <c r="B5033" s="413" t="s">
        <v>225</v>
      </c>
      <c r="C5033" s="412">
        <v>2.66</v>
      </c>
      <c r="D5033" s="412">
        <v>0</v>
      </c>
    </row>
    <row r="5034" spans="1:4" x14ac:dyDescent="0.2">
      <c r="A5034" s="413" t="s">
        <v>11906</v>
      </c>
      <c r="B5034" s="413" t="s">
        <v>225</v>
      </c>
      <c r="C5034" s="412">
        <v>30.012</v>
      </c>
      <c r="D5034" s="412">
        <v>0</v>
      </c>
    </row>
    <row r="5035" spans="1:4" x14ac:dyDescent="0.2">
      <c r="A5035" s="413" t="s">
        <v>11907</v>
      </c>
      <c r="B5035" s="413" t="s">
        <v>225</v>
      </c>
      <c r="C5035" s="412">
        <v>32.122999999999998</v>
      </c>
      <c r="D5035" s="412">
        <v>0</v>
      </c>
    </row>
    <row r="5036" spans="1:4" x14ac:dyDescent="0.2">
      <c r="A5036" s="413" t="s">
        <v>11908</v>
      </c>
      <c r="B5036" s="413" t="s">
        <v>225</v>
      </c>
      <c r="C5036" s="412">
        <v>56.401000000000003</v>
      </c>
      <c r="D5036" s="412">
        <v>0</v>
      </c>
    </row>
    <row r="5037" spans="1:4" x14ac:dyDescent="0.2">
      <c r="A5037" s="413" t="s">
        <v>11909</v>
      </c>
      <c r="B5037" s="413" t="s">
        <v>225</v>
      </c>
      <c r="C5037" s="412">
        <v>34.947000000000003</v>
      </c>
      <c r="D5037" s="412">
        <v>0</v>
      </c>
    </row>
    <row r="5038" spans="1:4" x14ac:dyDescent="0.2">
      <c r="A5038" s="413" t="s">
        <v>11910</v>
      </c>
      <c r="B5038" s="413" t="s">
        <v>225</v>
      </c>
      <c r="C5038" s="412">
        <v>45.091000000000001</v>
      </c>
      <c r="D5038" s="412">
        <v>0</v>
      </c>
    </row>
    <row r="5039" spans="1:4" x14ac:dyDescent="0.2">
      <c r="A5039" s="413" t="s">
        <v>11911</v>
      </c>
      <c r="B5039" s="413" t="s">
        <v>225</v>
      </c>
      <c r="C5039" s="412">
        <v>34.215000000000003</v>
      </c>
      <c r="D5039" s="412">
        <v>0</v>
      </c>
    </row>
    <row r="5040" spans="1:4" x14ac:dyDescent="0.2">
      <c r="A5040" s="413" t="s">
        <v>11912</v>
      </c>
      <c r="B5040" s="413" t="s">
        <v>225</v>
      </c>
      <c r="C5040" s="412">
        <v>69.900000000000006</v>
      </c>
      <c r="D5040" s="412">
        <v>0</v>
      </c>
    </row>
    <row r="5041" spans="1:4" x14ac:dyDescent="0.2">
      <c r="A5041" s="413" t="s">
        <v>11913</v>
      </c>
      <c r="B5041" s="413" t="s">
        <v>225</v>
      </c>
      <c r="C5041" s="412">
        <v>33.323999999999998</v>
      </c>
      <c r="D5041" s="412">
        <v>0</v>
      </c>
    </row>
    <row r="5042" spans="1:4" x14ac:dyDescent="0.2">
      <c r="A5042" s="413" t="s">
        <v>11914</v>
      </c>
      <c r="B5042" s="413" t="s">
        <v>225</v>
      </c>
      <c r="C5042" s="412">
        <v>40.546999999999997</v>
      </c>
      <c r="D5042" s="412">
        <v>0</v>
      </c>
    </row>
    <row r="5043" spans="1:4" x14ac:dyDescent="0.2">
      <c r="A5043" s="413" t="s">
        <v>11915</v>
      </c>
      <c r="B5043" s="413" t="s">
        <v>225</v>
      </c>
      <c r="C5043" s="412">
        <v>22.35</v>
      </c>
      <c r="D5043" s="412">
        <v>0</v>
      </c>
    </row>
    <row r="5044" spans="1:4" x14ac:dyDescent="0.2">
      <c r="A5044" s="413" t="s">
        <v>11916</v>
      </c>
      <c r="B5044" s="413" t="s">
        <v>225</v>
      </c>
      <c r="C5044" s="412">
        <v>4.3129999999999997</v>
      </c>
      <c r="D5044" s="412">
        <v>0</v>
      </c>
    </row>
    <row r="5045" spans="1:4" x14ac:dyDescent="0.2">
      <c r="A5045" s="413" t="s">
        <v>11917</v>
      </c>
      <c r="B5045" s="413" t="s">
        <v>225</v>
      </c>
      <c r="C5045" s="412">
        <v>24.728999999999999</v>
      </c>
      <c r="D5045" s="412">
        <v>0</v>
      </c>
    </row>
    <row r="5046" spans="1:4" x14ac:dyDescent="0.2">
      <c r="A5046" s="413" t="s">
        <v>11918</v>
      </c>
      <c r="B5046" s="413" t="s">
        <v>225</v>
      </c>
      <c r="C5046" s="412">
        <v>39.033999999999999</v>
      </c>
      <c r="D5046" s="412">
        <v>0</v>
      </c>
    </row>
    <row r="5047" spans="1:4" x14ac:dyDescent="0.2">
      <c r="A5047" s="413" t="s">
        <v>11919</v>
      </c>
      <c r="B5047" s="413" t="s">
        <v>225</v>
      </c>
      <c r="C5047" s="412">
        <v>83.774000000000001</v>
      </c>
      <c r="D5047" s="412">
        <v>0</v>
      </c>
    </row>
    <row r="5048" spans="1:4" x14ac:dyDescent="0.2">
      <c r="A5048" s="413" t="s">
        <v>11920</v>
      </c>
      <c r="B5048" s="413" t="s">
        <v>225</v>
      </c>
      <c r="C5048" s="412">
        <v>37.045000000000002</v>
      </c>
      <c r="D5048" s="412">
        <v>0</v>
      </c>
    </row>
    <row r="5049" spans="1:4" x14ac:dyDescent="0.2">
      <c r="A5049" s="413" t="s">
        <v>11921</v>
      </c>
      <c r="B5049" s="413" t="s">
        <v>225</v>
      </c>
      <c r="C5049" s="412">
        <v>302.97199999999998</v>
      </c>
      <c r="D5049" s="412">
        <v>0</v>
      </c>
    </row>
    <row r="5050" spans="1:4" x14ac:dyDescent="0.2">
      <c r="A5050" s="413" t="s">
        <v>11922</v>
      </c>
      <c r="B5050" s="413" t="s">
        <v>225</v>
      </c>
      <c r="C5050" s="412">
        <v>57.070999999999998</v>
      </c>
      <c r="D5050" s="412">
        <v>0</v>
      </c>
    </row>
    <row r="5051" spans="1:4" x14ac:dyDescent="0.2">
      <c r="A5051" s="413" t="s">
        <v>11923</v>
      </c>
      <c r="B5051" s="413" t="s">
        <v>225</v>
      </c>
      <c r="C5051" s="412">
        <v>0</v>
      </c>
      <c r="D5051" s="412">
        <v>0</v>
      </c>
    </row>
    <row r="5052" spans="1:4" x14ac:dyDescent="0.2">
      <c r="A5052" s="413" t="s">
        <v>11924</v>
      </c>
      <c r="B5052" s="413" t="s">
        <v>225</v>
      </c>
      <c r="C5052" s="412">
        <v>1727.5530000000001</v>
      </c>
      <c r="D5052" s="412">
        <v>0</v>
      </c>
    </row>
    <row r="5053" spans="1:4" x14ac:dyDescent="0.2">
      <c r="A5053" s="413" t="s">
        <v>11925</v>
      </c>
      <c r="B5053" s="413" t="s">
        <v>225</v>
      </c>
      <c r="C5053" s="412">
        <v>15.792999999999999</v>
      </c>
      <c r="D5053" s="412">
        <v>0</v>
      </c>
    </row>
    <row r="5054" spans="1:4" x14ac:dyDescent="0.2">
      <c r="A5054" s="413" t="s">
        <v>11926</v>
      </c>
      <c r="B5054" s="413" t="s">
        <v>225</v>
      </c>
      <c r="C5054" s="412">
        <v>9.516</v>
      </c>
      <c r="D5054" s="412">
        <v>0</v>
      </c>
    </row>
    <row r="5055" spans="1:4" x14ac:dyDescent="0.2">
      <c r="A5055" s="413" t="s">
        <v>11927</v>
      </c>
      <c r="B5055" s="413" t="s">
        <v>225</v>
      </c>
      <c r="C5055" s="412">
        <v>0</v>
      </c>
      <c r="D5055" s="412">
        <v>0</v>
      </c>
    </row>
    <row r="5056" spans="1:4" x14ac:dyDescent="0.2">
      <c r="A5056" s="413" t="s">
        <v>11928</v>
      </c>
      <c r="B5056" s="413" t="s">
        <v>225</v>
      </c>
      <c r="C5056" s="412">
        <v>38.802</v>
      </c>
      <c r="D5056" s="412">
        <v>0</v>
      </c>
    </row>
    <row r="5057" spans="1:4" x14ac:dyDescent="0.2">
      <c r="A5057" s="413" t="s">
        <v>11929</v>
      </c>
      <c r="B5057" s="413" t="s">
        <v>225</v>
      </c>
      <c r="C5057" s="412">
        <v>93.287000000000006</v>
      </c>
      <c r="D5057" s="412">
        <v>0</v>
      </c>
    </row>
    <row r="5058" spans="1:4" x14ac:dyDescent="0.2">
      <c r="A5058" s="413" t="s">
        <v>11930</v>
      </c>
      <c r="B5058" s="413" t="s">
        <v>225</v>
      </c>
      <c r="C5058" s="412">
        <v>25.571000000000002</v>
      </c>
      <c r="D5058" s="412">
        <v>0</v>
      </c>
    </row>
    <row r="5059" spans="1:4" x14ac:dyDescent="0.2">
      <c r="A5059" s="413" t="s">
        <v>11931</v>
      </c>
      <c r="B5059" s="413" t="s">
        <v>225</v>
      </c>
      <c r="C5059" s="412">
        <v>18.404</v>
      </c>
      <c r="D5059" s="412">
        <v>0</v>
      </c>
    </row>
    <row r="5060" spans="1:4" x14ac:dyDescent="0.2">
      <c r="A5060" s="413" t="s">
        <v>11932</v>
      </c>
      <c r="B5060" s="413" t="s">
        <v>225</v>
      </c>
      <c r="C5060" s="412">
        <v>31.091999999999999</v>
      </c>
      <c r="D5060" s="412">
        <v>0</v>
      </c>
    </row>
    <row r="5061" spans="1:4" x14ac:dyDescent="0.2">
      <c r="A5061" s="413" t="s">
        <v>11933</v>
      </c>
      <c r="B5061" s="413" t="s">
        <v>225</v>
      </c>
      <c r="C5061" s="412">
        <v>16.766999999999999</v>
      </c>
      <c r="D5061" s="412">
        <v>0</v>
      </c>
    </row>
    <row r="5062" spans="1:4" x14ac:dyDescent="0.2">
      <c r="A5062" s="413" t="s">
        <v>11934</v>
      </c>
      <c r="B5062" s="413" t="s">
        <v>225</v>
      </c>
      <c r="C5062" s="412">
        <v>29.236999999999998</v>
      </c>
      <c r="D5062" s="412">
        <v>0</v>
      </c>
    </row>
    <row r="5063" spans="1:4" x14ac:dyDescent="0.2">
      <c r="A5063" s="413" t="s">
        <v>11935</v>
      </c>
      <c r="B5063" s="413" t="s">
        <v>225</v>
      </c>
      <c r="C5063" s="412">
        <v>63.006999999999998</v>
      </c>
      <c r="D5063" s="412">
        <v>0</v>
      </c>
    </row>
    <row r="5064" spans="1:4" x14ac:dyDescent="0.2">
      <c r="A5064" s="413" t="s">
        <v>11936</v>
      </c>
      <c r="B5064" s="413" t="s">
        <v>225</v>
      </c>
      <c r="C5064" s="412">
        <v>35.246000000000002</v>
      </c>
      <c r="D5064" s="412">
        <v>0</v>
      </c>
    </row>
    <row r="5065" spans="1:4" x14ac:dyDescent="0.2">
      <c r="A5065" s="413" t="s">
        <v>11937</v>
      </c>
      <c r="B5065" s="413" t="s">
        <v>225</v>
      </c>
      <c r="C5065" s="412">
        <v>42.627000000000002</v>
      </c>
      <c r="D5065" s="412">
        <v>0</v>
      </c>
    </row>
    <row r="5066" spans="1:4" x14ac:dyDescent="0.2">
      <c r="A5066" s="413" t="s">
        <v>11938</v>
      </c>
      <c r="B5066" s="413" t="s">
        <v>225</v>
      </c>
      <c r="C5066" s="412">
        <v>110.032</v>
      </c>
      <c r="D5066" s="412">
        <v>0</v>
      </c>
    </row>
    <row r="5067" spans="1:4" x14ac:dyDescent="0.2">
      <c r="A5067" s="413" t="s">
        <v>11939</v>
      </c>
      <c r="B5067" s="413" t="s">
        <v>225</v>
      </c>
      <c r="C5067" s="412">
        <v>28.701000000000001</v>
      </c>
      <c r="D5067" s="412">
        <v>0</v>
      </c>
    </row>
    <row r="5068" spans="1:4" x14ac:dyDescent="0.2">
      <c r="A5068" s="413" t="s">
        <v>11940</v>
      </c>
      <c r="B5068" s="413" t="s">
        <v>225</v>
      </c>
      <c r="C5068" s="412">
        <v>44.673999999999999</v>
      </c>
      <c r="D5068" s="412">
        <v>0</v>
      </c>
    </row>
    <row r="5069" spans="1:4" x14ac:dyDescent="0.2">
      <c r="A5069" s="413" t="s">
        <v>11941</v>
      </c>
      <c r="B5069" s="413" t="s">
        <v>223</v>
      </c>
      <c r="C5069" s="412">
        <v>144.91800000000001</v>
      </c>
      <c r="D5069" s="412">
        <v>0</v>
      </c>
    </row>
    <row r="5070" spans="1:4" x14ac:dyDescent="0.2">
      <c r="A5070" s="413" t="s">
        <v>11942</v>
      </c>
      <c r="B5070" s="413" t="s">
        <v>225</v>
      </c>
      <c r="C5070" s="412">
        <v>25.358000000000001</v>
      </c>
      <c r="D5070" s="412">
        <v>0</v>
      </c>
    </row>
    <row r="5071" spans="1:4" x14ac:dyDescent="0.2">
      <c r="A5071" s="413" t="s">
        <v>11943</v>
      </c>
      <c r="B5071" s="413" t="s">
        <v>225</v>
      </c>
      <c r="C5071" s="412">
        <v>29.774000000000001</v>
      </c>
      <c r="D5071" s="412">
        <v>0</v>
      </c>
    </row>
    <row r="5072" spans="1:4" x14ac:dyDescent="0.2">
      <c r="A5072" s="413" t="s">
        <v>11944</v>
      </c>
      <c r="B5072" s="413" t="s">
        <v>225</v>
      </c>
      <c r="C5072" s="412">
        <v>45.28</v>
      </c>
      <c r="D5072" s="412">
        <v>0</v>
      </c>
    </row>
    <row r="5073" spans="1:4" x14ac:dyDescent="0.2">
      <c r="A5073" s="413" t="s">
        <v>11945</v>
      </c>
      <c r="B5073" s="413" t="s">
        <v>225</v>
      </c>
      <c r="C5073" s="412">
        <v>15.878</v>
      </c>
      <c r="D5073" s="412">
        <v>0</v>
      </c>
    </row>
    <row r="5074" spans="1:4" x14ac:dyDescent="0.2">
      <c r="A5074" s="413" t="s">
        <v>11946</v>
      </c>
      <c r="B5074" s="413" t="s">
        <v>225</v>
      </c>
      <c r="C5074" s="412">
        <v>13.036</v>
      </c>
      <c r="D5074" s="412">
        <v>0</v>
      </c>
    </row>
    <row r="5075" spans="1:4" x14ac:dyDescent="0.2">
      <c r="A5075" s="413" t="s">
        <v>11947</v>
      </c>
      <c r="B5075" s="413" t="s">
        <v>225</v>
      </c>
      <c r="C5075" s="412">
        <v>31.006</v>
      </c>
      <c r="D5075" s="412">
        <v>0</v>
      </c>
    </row>
    <row r="5076" spans="1:4" x14ac:dyDescent="0.2">
      <c r="A5076" s="413" t="s">
        <v>11948</v>
      </c>
      <c r="B5076" s="413" t="s">
        <v>225</v>
      </c>
      <c r="C5076" s="412">
        <v>24.54</v>
      </c>
      <c r="D5076" s="412">
        <v>0</v>
      </c>
    </row>
    <row r="5077" spans="1:4" x14ac:dyDescent="0.2">
      <c r="A5077" s="413" t="s">
        <v>11949</v>
      </c>
      <c r="B5077" s="413" t="s">
        <v>225</v>
      </c>
      <c r="C5077" s="412">
        <v>34.892000000000003</v>
      </c>
      <c r="D5077" s="412">
        <v>0</v>
      </c>
    </row>
    <row r="5078" spans="1:4" x14ac:dyDescent="0.2">
      <c r="A5078" s="413" t="s">
        <v>11950</v>
      </c>
      <c r="B5078" s="413" t="s">
        <v>225</v>
      </c>
      <c r="C5078" s="412">
        <v>39.954999999999998</v>
      </c>
      <c r="D5078" s="412">
        <v>0</v>
      </c>
    </row>
    <row r="5079" spans="1:4" x14ac:dyDescent="0.2">
      <c r="A5079" s="413" t="s">
        <v>11951</v>
      </c>
      <c r="B5079" s="413" t="s">
        <v>225</v>
      </c>
      <c r="C5079" s="412">
        <v>48.976999999999997</v>
      </c>
      <c r="D5079" s="412">
        <v>0</v>
      </c>
    </row>
    <row r="5080" spans="1:4" x14ac:dyDescent="0.2">
      <c r="A5080" s="413" t="s">
        <v>11952</v>
      </c>
      <c r="B5080" s="413" t="s">
        <v>225</v>
      </c>
      <c r="C5080" s="412">
        <v>30.89</v>
      </c>
      <c r="D5080" s="412">
        <v>0</v>
      </c>
    </row>
    <row r="5081" spans="1:4" x14ac:dyDescent="0.2">
      <c r="A5081" s="413" t="s">
        <v>11953</v>
      </c>
      <c r="B5081" s="413" t="s">
        <v>1174</v>
      </c>
      <c r="C5081" s="412">
        <v>3403.95</v>
      </c>
      <c r="D5081" s="412">
        <v>0</v>
      </c>
    </row>
    <row r="5082" spans="1:4" x14ac:dyDescent="0.2">
      <c r="A5082" s="413" t="s">
        <v>11954</v>
      </c>
      <c r="B5082" s="413" t="s">
        <v>225</v>
      </c>
      <c r="C5082" s="412">
        <v>25.449000000000002</v>
      </c>
      <c r="D5082" s="412">
        <v>0</v>
      </c>
    </row>
    <row r="5083" spans="1:4" x14ac:dyDescent="0.2">
      <c r="A5083" s="413" t="s">
        <v>11955</v>
      </c>
      <c r="B5083" s="413" t="s">
        <v>225</v>
      </c>
      <c r="C5083" s="412">
        <v>74.462999999999994</v>
      </c>
      <c r="D5083" s="412">
        <v>0</v>
      </c>
    </row>
    <row r="5084" spans="1:4" x14ac:dyDescent="0.2">
      <c r="A5084" s="413" t="s">
        <v>11956</v>
      </c>
      <c r="B5084" s="413" t="s">
        <v>225</v>
      </c>
      <c r="C5084" s="412">
        <v>116.961</v>
      </c>
      <c r="D5084" s="412">
        <v>0</v>
      </c>
    </row>
    <row r="5085" spans="1:4" x14ac:dyDescent="0.2">
      <c r="A5085" s="413" t="s">
        <v>11957</v>
      </c>
      <c r="B5085" s="413" t="s">
        <v>225</v>
      </c>
      <c r="C5085" s="412">
        <v>138.29300000000001</v>
      </c>
      <c r="D5085" s="412">
        <v>0</v>
      </c>
    </row>
    <row r="5086" spans="1:4" x14ac:dyDescent="0.2">
      <c r="A5086" s="413" t="s">
        <v>11958</v>
      </c>
      <c r="B5086" s="413" t="s">
        <v>225</v>
      </c>
      <c r="C5086" s="412">
        <v>31.946000000000002</v>
      </c>
      <c r="D5086" s="412">
        <v>0</v>
      </c>
    </row>
    <row r="5087" spans="1:4" x14ac:dyDescent="0.2">
      <c r="A5087" s="413" t="s">
        <v>11959</v>
      </c>
      <c r="B5087" s="413" t="s">
        <v>225</v>
      </c>
      <c r="C5087" s="412">
        <v>132.01599999999999</v>
      </c>
      <c r="D5087" s="412">
        <v>0</v>
      </c>
    </row>
    <row r="5088" spans="1:4" x14ac:dyDescent="0.2">
      <c r="A5088" s="413" t="s">
        <v>11960</v>
      </c>
      <c r="B5088" s="413" t="s">
        <v>225</v>
      </c>
      <c r="C5088" s="412">
        <v>120.914</v>
      </c>
      <c r="D5088" s="412">
        <v>0</v>
      </c>
    </row>
    <row r="5089" spans="1:4" x14ac:dyDescent="0.2">
      <c r="A5089" s="413" t="s">
        <v>11961</v>
      </c>
      <c r="B5089" s="413" t="s">
        <v>225</v>
      </c>
      <c r="C5089" s="412">
        <v>152.53700000000001</v>
      </c>
      <c r="D5089" s="412">
        <v>0</v>
      </c>
    </row>
    <row r="5090" spans="1:4" x14ac:dyDescent="0.2">
      <c r="A5090" s="413" t="s">
        <v>11962</v>
      </c>
      <c r="B5090" s="413" t="s">
        <v>225</v>
      </c>
      <c r="C5090" s="412">
        <v>23.18</v>
      </c>
      <c r="D5090" s="412">
        <v>0</v>
      </c>
    </row>
    <row r="5091" spans="1:4" x14ac:dyDescent="0.2">
      <c r="A5091" s="413" t="s">
        <v>11963</v>
      </c>
      <c r="B5091" s="413" t="s">
        <v>225</v>
      </c>
      <c r="C5091" s="412">
        <v>94.617000000000004</v>
      </c>
      <c r="D5091" s="412">
        <v>0</v>
      </c>
    </row>
    <row r="5092" spans="1:4" x14ac:dyDescent="0.2">
      <c r="A5092" s="413" t="s">
        <v>11964</v>
      </c>
      <c r="B5092" s="413" t="s">
        <v>225</v>
      </c>
      <c r="C5092" s="412">
        <v>44.603000000000002</v>
      </c>
      <c r="D5092" s="412">
        <v>0</v>
      </c>
    </row>
    <row r="5093" spans="1:4" x14ac:dyDescent="0.2">
      <c r="A5093" s="413" t="s">
        <v>11965</v>
      </c>
      <c r="B5093" s="413" t="s">
        <v>225</v>
      </c>
      <c r="C5093" s="412">
        <v>15.305</v>
      </c>
      <c r="D5093" s="412">
        <v>0</v>
      </c>
    </row>
    <row r="5094" spans="1:4" x14ac:dyDescent="0.2">
      <c r="A5094" s="413" t="s">
        <v>11966</v>
      </c>
      <c r="B5094" s="413" t="s">
        <v>225</v>
      </c>
      <c r="C5094" s="412">
        <v>41.192999999999998</v>
      </c>
      <c r="D5094" s="412">
        <v>0</v>
      </c>
    </row>
    <row r="5095" spans="1:4" x14ac:dyDescent="0.2">
      <c r="A5095" s="413" t="s">
        <v>11967</v>
      </c>
      <c r="B5095" s="413" t="s">
        <v>225</v>
      </c>
      <c r="C5095" s="412">
        <v>42.639000000000003</v>
      </c>
      <c r="D5095" s="412">
        <v>0</v>
      </c>
    </row>
    <row r="5096" spans="1:4" x14ac:dyDescent="0.2">
      <c r="A5096" s="413" t="s">
        <v>11968</v>
      </c>
      <c r="B5096" s="413" t="s">
        <v>225</v>
      </c>
      <c r="C5096" s="412">
        <v>47.414999999999999</v>
      </c>
      <c r="D5096" s="412">
        <v>0</v>
      </c>
    </row>
    <row r="5097" spans="1:4" x14ac:dyDescent="0.2">
      <c r="A5097" s="413" t="s">
        <v>11969</v>
      </c>
      <c r="B5097" s="413" t="s">
        <v>225</v>
      </c>
      <c r="C5097" s="412">
        <v>21.082000000000001</v>
      </c>
      <c r="D5097" s="412">
        <v>0</v>
      </c>
    </row>
    <row r="5098" spans="1:4" x14ac:dyDescent="0.2">
      <c r="A5098" s="413" t="s">
        <v>11970</v>
      </c>
      <c r="B5098" s="413" t="s">
        <v>225</v>
      </c>
      <c r="C5098" s="412">
        <v>18.440000000000001</v>
      </c>
      <c r="D5098" s="412">
        <v>0</v>
      </c>
    </row>
    <row r="5099" spans="1:4" x14ac:dyDescent="0.2">
      <c r="A5099" s="413" t="s">
        <v>11971</v>
      </c>
      <c r="B5099" s="413" t="s">
        <v>225</v>
      </c>
      <c r="C5099" s="412">
        <v>23.295999999999999</v>
      </c>
      <c r="D5099" s="412">
        <v>0</v>
      </c>
    </row>
    <row r="5100" spans="1:4" x14ac:dyDescent="0.2">
      <c r="A5100" s="413" t="s">
        <v>11972</v>
      </c>
      <c r="B5100" s="413" t="s">
        <v>225</v>
      </c>
      <c r="C5100" s="412">
        <v>65.849000000000004</v>
      </c>
      <c r="D5100" s="412">
        <v>0</v>
      </c>
    </row>
    <row r="5101" spans="1:4" x14ac:dyDescent="0.2">
      <c r="A5101" s="413" t="s">
        <v>11973</v>
      </c>
      <c r="B5101" s="413" t="s">
        <v>225</v>
      </c>
      <c r="C5101" s="412">
        <v>19.818999999999999</v>
      </c>
      <c r="D5101" s="412">
        <v>0</v>
      </c>
    </row>
    <row r="5102" spans="1:4" x14ac:dyDescent="0.2">
      <c r="A5102" s="413" t="s">
        <v>11974</v>
      </c>
      <c r="B5102" s="413" t="s">
        <v>225</v>
      </c>
      <c r="C5102" s="412">
        <v>42.81</v>
      </c>
      <c r="D5102" s="412">
        <v>0</v>
      </c>
    </row>
    <row r="5103" spans="1:4" x14ac:dyDescent="0.2">
      <c r="A5103" s="413" t="s">
        <v>11975</v>
      </c>
      <c r="B5103" s="413" t="s">
        <v>225</v>
      </c>
      <c r="C5103" s="412">
        <v>45.323</v>
      </c>
      <c r="D5103" s="412">
        <v>0</v>
      </c>
    </row>
    <row r="5104" spans="1:4" x14ac:dyDescent="0.2">
      <c r="A5104" s="413" t="s">
        <v>11976</v>
      </c>
      <c r="B5104" s="413" t="s">
        <v>225</v>
      </c>
      <c r="C5104" s="412">
        <v>55.326999999999998</v>
      </c>
      <c r="D5104" s="412">
        <v>0</v>
      </c>
    </row>
    <row r="5105" spans="1:4" x14ac:dyDescent="0.2">
      <c r="A5105" s="413" t="s">
        <v>11977</v>
      </c>
      <c r="B5105" s="413" t="s">
        <v>225</v>
      </c>
      <c r="C5105" s="412">
        <v>34.380000000000003</v>
      </c>
      <c r="D5105" s="412">
        <v>0</v>
      </c>
    </row>
    <row r="5106" spans="1:4" x14ac:dyDescent="0.2">
      <c r="A5106" s="413" t="s">
        <v>11978</v>
      </c>
      <c r="B5106" s="413" t="s">
        <v>225</v>
      </c>
      <c r="C5106" s="412">
        <v>19.343</v>
      </c>
      <c r="D5106" s="412">
        <v>0</v>
      </c>
    </row>
    <row r="5107" spans="1:4" x14ac:dyDescent="0.2">
      <c r="A5107" s="413" t="s">
        <v>11979</v>
      </c>
      <c r="B5107" s="413" t="s">
        <v>225</v>
      </c>
      <c r="C5107" s="412">
        <v>15.433</v>
      </c>
      <c r="D5107" s="412">
        <v>0</v>
      </c>
    </row>
    <row r="5108" spans="1:4" x14ac:dyDescent="0.2">
      <c r="A5108" s="413" t="s">
        <v>11980</v>
      </c>
      <c r="B5108" s="413" t="s">
        <v>225</v>
      </c>
      <c r="C5108" s="412">
        <v>43.426000000000002</v>
      </c>
      <c r="D5108" s="412">
        <v>0</v>
      </c>
    </row>
    <row r="5109" spans="1:4" x14ac:dyDescent="0.2">
      <c r="A5109" s="413" t="s">
        <v>11981</v>
      </c>
      <c r="B5109" s="413" t="s">
        <v>225</v>
      </c>
      <c r="C5109" s="412">
        <v>82.331999999999994</v>
      </c>
      <c r="D5109" s="412">
        <v>0</v>
      </c>
    </row>
    <row r="5110" spans="1:4" x14ac:dyDescent="0.2">
      <c r="A5110" s="413" t="s">
        <v>11982</v>
      </c>
      <c r="B5110" s="413" t="s">
        <v>225</v>
      </c>
      <c r="C5110" s="412">
        <v>44.188000000000002</v>
      </c>
      <c r="D5110" s="412">
        <v>0</v>
      </c>
    </row>
    <row r="5111" spans="1:4" x14ac:dyDescent="0.2">
      <c r="A5111" s="413" t="s">
        <v>11983</v>
      </c>
      <c r="B5111" s="413" t="s">
        <v>225</v>
      </c>
      <c r="C5111" s="412">
        <v>44.042000000000002</v>
      </c>
      <c r="D5111" s="412">
        <v>0</v>
      </c>
    </row>
    <row r="5112" spans="1:4" x14ac:dyDescent="0.2">
      <c r="A5112" s="413" t="s">
        <v>11984</v>
      </c>
      <c r="B5112" s="413" t="s">
        <v>225</v>
      </c>
      <c r="C5112" s="412">
        <v>45.744</v>
      </c>
      <c r="D5112" s="412">
        <v>0</v>
      </c>
    </row>
    <row r="5113" spans="1:4" x14ac:dyDescent="0.2">
      <c r="A5113" s="413" t="s">
        <v>11985</v>
      </c>
      <c r="B5113" s="413" t="s">
        <v>225</v>
      </c>
      <c r="C5113" s="412">
        <v>9.4550000000000001</v>
      </c>
      <c r="D5113" s="412">
        <v>0</v>
      </c>
    </row>
    <row r="5114" spans="1:4" x14ac:dyDescent="0.2">
      <c r="A5114" s="413" t="s">
        <v>11986</v>
      </c>
      <c r="B5114" s="413" t="s">
        <v>225</v>
      </c>
      <c r="C5114" s="412">
        <v>20.972000000000001</v>
      </c>
      <c r="D5114" s="412">
        <v>0</v>
      </c>
    </row>
    <row r="5115" spans="1:4" x14ac:dyDescent="0.2">
      <c r="A5115" s="413" t="s">
        <v>11987</v>
      </c>
      <c r="B5115" s="413" t="s">
        <v>225</v>
      </c>
      <c r="C5115" s="412">
        <v>36.496000000000002</v>
      </c>
      <c r="D5115" s="412">
        <v>0</v>
      </c>
    </row>
    <row r="5116" spans="1:4" x14ac:dyDescent="0.2">
      <c r="A5116" s="413" t="s">
        <v>11988</v>
      </c>
      <c r="B5116" s="413" t="s">
        <v>225</v>
      </c>
      <c r="C5116" s="412">
        <v>25.888000000000002</v>
      </c>
      <c r="D5116" s="412">
        <v>0</v>
      </c>
    </row>
    <row r="5117" spans="1:4" x14ac:dyDescent="0.2">
      <c r="A5117" s="413" t="s">
        <v>11989</v>
      </c>
      <c r="B5117" s="413" t="s">
        <v>225</v>
      </c>
      <c r="C5117" s="412">
        <v>61.280999999999999</v>
      </c>
      <c r="D5117" s="412">
        <v>0</v>
      </c>
    </row>
    <row r="5118" spans="1:4" x14ac:dyDescent="0.2">
      <c r="A5118" s="413" t="s">
        <v>11990</v>
      </c>
      <c r="B5118" s="413" t="s">
        <v>225</v>
      </c>
      <c r="C5118" s="412">
        <v>24.193000000000001</v>
      </c>
      <c r="D5118" s="412">
        <v>0</v>
      </c>
    </row>
    <row r="5119" spans="1:4" x14ac:dyDescent="0.2">
      <c r="A5119" s="413" t="s">
        <v>11991</v>
      </c>
      <c r="B5119" s="413" t="s">
        <v>225</v>
      </c>
      <c r="C5119" s="412">
        <v>46.292999999999999</v>
      </c>
      <c r="D5119" s="412">
        <v>0</v>
      </c>
    </row>
    <row r="5120" spans="1:4" x14ac:dyDescent="0.2">
      <c r="A5120" s="413" t="s">
        <v>11992</v>
      </c>
      <c r="B5120" s="413" t="s">
        <v>225</v>
      </c>
      <c r="C5120" s="412">
        <v>25.169</v>
      </c>
      <c r="D5120" s="412">
        <v>0</v>
      </c>
    </row>
    <row r="5121" spans="1:4" x14ac:dyDescent="0.2">
      <c r="A5121" s="413" t="s">
        <v>11993</v>
      </c>
      <c r="B5121" s="413" t="s">
        <v>225</v>
      </c>
      <c r="C5121" s="412">
        <v>37.356000000000002</v>
      </c>
      <c r="D5121" s="412">
        <v>0</v>
      </c>
    </row>
    <row r="5122" spans="1:4" x14ac:dyDescent="0.2">
      <c r="A5122" s="413" t="s">
        <v>11994</v>
      </c>
      <c r="B5122" s="413" t="s">
        <v>225</v>
      </c>
      <c r="C5122" s="412">
        <v>38.875</v>
      </c>
      <c r="D5122" s="412">
        <v>0</v>
      </c>
    </row>
    <row r="5123" spans="1:4" x14ac:dyDescent="0.2">
      <c r="A5123" s="413" t="s">
        <v>11995</v>
      </c>
      <c r="B5123" s="413" t="s">
        <v>225</v>
      </c>
      <c r="C5123" s="412">
        <v>46.451999999999998</v>
      </c>
      <c r="D5123" s="412">
        <v>0</v>
      </c>
    </row>
    <row r="5124" spans="1:4" x14ac:dyDescent="0.2">
      <c r="A5124" s="413" t="s">
        <v>11996</v>
      </c>
      <c r="B5124" s="413" t="s">
        <v>225</v>
      </c>
      <c r="C5124" s="412">
        <v>33.947000000000003</v>
      </c>
      <c r="D5124" s="412">
        <v>0</v>
      </c>
    </row>
    <row r="5125" spans="1:4" x14ac:dyDescent="0.2">
      <c r="A5125" s="413" t="s">
        <v>11997</v>
      </c>
      <c r="B5125" s="413" t="s">
        <v>225</v>
      </c>
      <c r="C5125" s="412">
        <v>5.9050000000000002</v>
      </c>
      <c r="D5125" s="412">
        <v>0</v>
      </c>
    </row>
    <row r="5126" spans="1:4" x14ac:dyDescent="0.2">
      <c r="A5126" s="413" t="s">
        <v>11998</v>
      </c>
      <c r="B5126" s="413" t="s">
        <v>225</v>
      </c>
      <c r="C5126" s="412">
        <v>12.755000000000001</v>
      </c>
      <c r="D5126" s="412">
        <v>0</v>
      </c>
    </row>
    <row r="5127" spans="1:4" x14ac:dyDescent="0.2">
      <c r="A5127" s="413" t="s">
        <v>11999</v>
      </c>
      <c r="B5127" s="413" t="s">
        <v>225</v>
      </c>
      <c r="C5127" s="412">
        <v>21.765000000000001</v>
      </c>
      <c r="D5127" s="412">
        <v>0</v>
      </c>
    </row>
    <row r="5128" spans="1:4" x14ac:dyDescent="0.2">
      <c r="A5128" s="413" t="s">
        <v>12000</v>
      </c>
      <c r="B5128" s="413" t="s">
        <v>1174</v>
      </c>
      <c r="C5128" s="412">
        <v>14258.65</v>
      </c>
      <c r="D5128" s="412">
        <v>0</v>
      </c>
    </row>
    <row r="5129" spans="1:4" x14ac:dyDescent="0.2">
      <c r="A5129" s="413" t="s">
        <v>12001</v>
      </c>
      <c r="B5129" s="413" t="s">
        <v>225</v>
      </c>
      <c r="C5129" s="412">
        <v>26.760999999999999</v>
      </c>
      <c r="D5129" s="412">
        <v>0</v>
      </c>
    </row>
    <row r="5130" spans="1:4" x14ac:dyDescent="0.2">
      <c r="A5130" s="413" t="s">
        <v>12002</v>
      </c>
      <c r="B5130" s="413" t="s">
        <v>225</v>
      </c>
      <c r="C5130" s="412">
        <v>16.152999999999999</v>
      </c>
      <c r="D5130" s="412">
        <v>0</v>
      </c>
    </row>
    <row r="5131" spans="1:4" x14ac:dyDescent="0.2">
      <c r="A5131" s="413" t="s">
        <v>12003</v>
      </c>
      <c r="B5131" s="413" t="s">
        <v>225</v>
      </c>
      <c r="C5131" s="412">
        <v>135.68799999999999</v>
      </c>
      <c r="D5131" s="412">
        <v>0</v>
      </c>
    </row>
    <row r="5132" spans="1:4" x14ac:dyDescent="0.2">
      <c r="A5132" s="413" t="s">
        <v>12004</v>
      </c>
      <c r="B5132" s="413" t="s">
        <v>225</v>
      </c>
      <c r="C5132" s="412">
        <v>31.585999999999999</v>
      </c>
      <c r="D5132" s="412">
        <v>0</v>
      </c>
    </row>
    <row r="5133" spans="1:4" x14ac:dyDescent="0.2">
      <c r="A5133" s="413" t="s">
        <v>12005</v>
      </c>
      <c r="B5133" s="413" t="s">
        <v>225</v>
      </c>
      <c r="C5133" s="412">
        <v>53.064</v>
      </c>
      <c r="D5133" s="412">
        <v>0</v>
      </c>
    </row>
    <row r="5134" spans="1:4" x14ac:dyDescent="0.2">
      <c r="A5134" s="413" t="s">
        <v>12006</v>
      </c>
      <c r="B5134" s="413" t="s">
        <v>225</v>
      </c>
      <c r="C5134" s="412">
        <v>205.369</v>
      </c>
      <c r="D5134" s="412">
        <v>0</v>
      </c>
    </row>
    <row r="5135" spans="1:4" x14ac:dyDescent="0.2">
      <c r="A5135" s="413" t="s">
        <v>12007</v>
      </c>
      <c r="B5135" s="413" t="s">
        <v>225</v>
      </c>
      <c r="C5135" s="412">
        <v>12.882999999999999</v>
      </c>
      <c r="D5135" s="412">
        <v>0</v>
      </c>
    </row>
    <row r="5136" spans="1:4" x14ac:dyDescent="0.2">
      <c r="A5136" s="413" t="s">
        <v>12008</v>
      </c>
      <c r="B5136" s="413" t="s">
        <v>225</v>
      </c>
      <c r="C5136" s="412">
        <v>33.744999999999997</v>
      </c>
      <c r="D5136" s="412">
        <v>0</v>
      </c>
    </row>
    <row r="5137" spans="1:4" x14ac:dyDescent="0.2">
      <c r="A5137" s="413" t="s">
        <v>12009</v>
      </c>
      <c r="B5137" s="413" t="s">
        <v>225</v>
      </c>
      <c r="C5137" s="412">
        <v>31.390999999999998</v>
      </c>
      <c r="D5137" s="412">
        <v>0</v>
      </c>
    </row>
    <row r="5138" spans="1:4" x14ac:dyDescent="0.2">
      <c r="A5138" s="413" t="s">
        <v>12010</v>
      </c>
      <c r="B5138" s="413" t="s">
        <v>225</v>
      </c>
      <c r="C5138" s="412">
        <v>32.488999999999997</v>
      </c>
      <c r="D5138" s="412">
        <v>0</v>
      </c>
    </row>
    <row r="5139" spans="1:4" x14ac:dyDescent="0.2">
      <c r="A5139" s="413" t="s">
        <v>12011</v>
      </c>
      <c r="B5139" s="413" t="s">
        <v>225</v>
      </c>
      <c r="C5139" s="412">
        <v>46.122</v>
      </c>
      <c r="D5139" s="412">
        <v>0</v>
      </c>
    </row>
    <row r="5140" spans="1:4" x14ac:dyDescent="0.2">
      <c r="A5140" s="413" t="s">
        <v>12012</v>
      </c>
      <c r="B5140" s="413" t="s">
        <v>225</v>
      </c>
      <c r="C5140" s="412">
        <v>10.834</v>
      </c>
      <c r="D5140" s="412">
        <v>0</v>
      </c>
    </row>
    <row r="5141" spans="1:4" x14ac:dyDescent="0.2">
      <c r="A5141" s="413" t="s">
        <v>12013</v>
      </c>
      <c r="B5141" s="413" t="s">
        <v>225</v>
      </c>
      <c r="C5141" s="412">
        <v>16.122</v>
      </c>
      <c r="D5141" s="412">
        <v>0</v>
      </c>
    </row>
    <row r="5142" spans="1:4" x14ac:dyDescent="0.2">
      <c r="A5142" s="413" t="s">
        <v>12014</v>
      </c>
      <c r="B5142" s="413" t="s">
        <v>225</v>
      </c>
      <c r="C5142" s="412">
        <v>19.361000000000001</v>
      </c>
      <c r="D5142" s="412">
        <v>0</v>
      </c>
    </row>
    <row r="5143" spans="1:4" x14ac:dyDescent="0.2">
      <c r="A5143" s="413" t="s">
        <v>6833</v>
      </c>
      <c r="B5143" s="413" t="s">
        <v>225</v>
      </c>
      <c r="C5143" s="412">
        <v>45.213000000000001</v>
      </c>
      <c r="D5143" s="412">
        <v>0</v>
      </c>
    </row>
    <row r="5144" spans="1:4" x14ac:dyDescent="0.2">
      <c r="A5144" s="413" t="s">
        <v>12015</v>
      </c>
      <c r="B5144" s="413" t="s">
        <v>225</v>
      </c>
      <c r="C5144" s="412">
        <v>23.997</v>
      </c>
      <c r="D5144" s="412">
        <v>0</v>
      </c>
    </row>
    <row r="5145" spans="1:4" x14ac:dyDescent="0.2">
      <c r="A5145" s="413" t="s">
        <v>12016</v>
      </c>
      <c r="B5145" s="413" t="s">
        <v>225</v>
      </c>
      <c r="C5145" s="412">
        <v>20.751999999999999</v>
      </c>
      <c r="D5145" s="412">
        <v>0</v>
      </c>
    </row>
    <row r="5146" spans="1:4" x14ac:dyDescent="0.2">
      <c r="A5146" s="413" t="s">
        <v>12017</v>
      </c>
      <c r="B5146" s="413" t="s">
        <v>225</v>
      </c>
      <c r="C5146" s="412">
        <v>31.597999999999999</v>
      </c>
      <c r="D5146" s="412">
        <v>0</v>
      </c>
    </row>
    <row r="5147" spans="1:4" x14ac:dyDescent="0.2">
      <c r="A5147" s="413" t="s">
        <v>12018</v>
      </c>
      <c r="B5147" s="413" t="s">
        <v>225</v>
      </c>
      <c r="C5147" s="412">
        <v>41.503999999999998</v>
      </c>
      <c r="D5147" s="412">
        <v>0</v>
      </c>
    </row>
    <row r="5148" spans="1:4" x14ac:dyDescent="0.2">
      <c r="A5148" s="413" t="s">
        <v>12019</v>
      </c>
      <c r="B5148" s="413" t="s">
        <v>225</v>
      </c>
      <c r="C5148" s="412">
        <v>15.177</v>
      </c>
      <c r="D5148" s="412">
        <v>0</v>
      </c>
    </row>
    <row r="5149" spans="1:4" x14ac:dyDescent="0.2">
      <c r="A5149" s="413" t="s">
        <v>12020</v>
      </c>
      <c r="B5149" s="413" t="s">
        <v>225</v>
      </c>
      <c r="C5149" s="412">
        <v>19.032</v>
      </c>
      <c r="D5149" s="412">
        <v>0</v>
      </c>
    </row>
    <row r="5150" spans="1:4" x14ac:dyDescent="0.2">
      <c r="A5150" s="413" t="s">
        <v>12021</v>
      </c>
      <c r="B5150" s="413" t="s">
        <v>225</v>
      </c>
      <c r="C5150" s="412">
        <v>38.241</v>
      </c>
      <c r="D5150" s="412">
        <v>0</v>
      </c>
    </row>
    <row r="5151" spans="1:4" x14ac:dyDescent="0.2">
      <c r="A5151" s="413" t="s">
        <v>12022</v>
      </c>
      <c r="B5151" s="413" t="s">
        <v>225</v>
      </c>
      <c r="C5151" s="412">
        <v>17.47</v>
      </c>
      <c r="D5151" s="412">
        <v>0</v>
      </c>
    </row>
    <row r="5152" spans="1:4" x14ac:dyDescent="0.2">
      <c r="A5152" s="413" t="s">
        <v>12023</v>
      </c>
      <c r="B5152" s="413" t="s">
        <v>225</v>
      </c>
      <c r="C5152" s="412">
        <v>22.527000000000001</v>
      </c>
      <c r="D5152" s="412">
        <v>0</v>
      </c>
    </row>
    <row r="5153" spans="1:4" x14ac:dyDescent="0.2">
      <c r="A5153" s="413" t="s">
        <v>12024</v>
      </c>
      <c r="B5153" s="413" t="s">
        <v>225</v>
      </c>
      <c r="C5153" s="412">
        <v>36.972000000000001</v>
      </c>
      <c r="D5153" s="412">
        <v>0</v>
      </c>
    </row>
    <row r="5154" spans="1:4" x14ac:dyDescent="0.2">
      <c r="A5154" s="413" t="s">
        <v>12025</v>
      </c>
      <c r="B5154" s="413" t="s">
        <v>225</v>
      </c>
      <c r="C5154" s="412">
        <v>27.981000000000002</v>
      </c>
      <c r="D5154" s="412">
        <v>0</v>
      </c>
    </row>
    <row r="5155" spans="1:4" x14ac:dyDescent="0.2">
      <c r="A5155" s="413" t="s">
        <v>12026</v>
      </c>
      <c r="B5155" s="413" t="s">
        <v>225</v>
      </c>
      <c r="C5155" s="412">
        <v>58.206000000000003</v>
      </c>
      <c r="D5155" s="412">
        <v>0</v>
      </c>
    </row>
    <row r="5156" spans="1:4" x14ac:dyDescent="0.2">
      <c r="A5156" s="413" t="s">
        <v>12027</v>
      </c>
      <c r="B5156" s="413" t="s">
        <v>225</v>
      </c>
      <c r="C5156" s="412">
        <v>20.527000000000001</v>
      </c>
      <c r="D5156" s="412">
        <v>0</v>
      </c>
    </row>
    <row r="5157" spans="1:4" x14ac:dyDescent="0.2">
      <c r="A5157" s="413" t="s">
        <v>12028</v>
      </c>
      <c r="B5157" s="413" t="s">
        <v>225</v>
      </c>
      <c r="C5157" s="412">
        <v>80.801000000000002</v>
      </c>
      <c r="D5157" s="412">
        <v>0</v>
      </c>
    </row>
    <row r="5158" spans="1:4" x14ac:dyDescent="0.2">
      <c r="A5158" s="413" t="s">
        <v>12029</v>
      </c>
      <c r="B5158" s="413" t="s">
        <v>225</v>
      </c>
      <c r="C5158" s="412">
        <v>36.027000000000001</v>
      </c>
      <c r="D5158" s="412">
        <v>0</v>
      </c>
    </row>
    <row r="5159" spans="1:4" x14ac:dyDescent="0.2">
      <c r="A5159" s="413" t="s">
        <v>12030</v>
      </c>
      <c r="B5159" s="413" t="s">
        <v>225</v>
      </c>
      <c r="C5159" s="412">
        <v>18.91</v>
      </c>
      <c r="D5159" s="412">
        <v>0</v>
      </c>
    </row>
    <row r="5160" spans="1:4" x14ac:dyDescent="0.2">
      <c r="A5160" s="413" t="s">
        <v>12031</v>
      </c>
      <c r="B5160" s="413" t="s">
        <v>225</v>
      </c>
      <c r="C5160" s="412">
        <v>27.388999999999999</v>
      </c>
      <c r="D5160" s="412">
        <v>0</v>
      </c>
    </row>
    <row r="5161" spans="1:4" x14ac:dyDescent="0.2">
      <c r="A5161" s="413" t="s">
        <v>12032</v>
      </c>
      <c r="B5161" s="413" t="s">
        <v>225</v>
      </c>
      <c r="C5161" s="412">
        <v>0</v>
      </c>
      <c r="D5161" s="412">
        <v>0</v>
      </c>
    </row>
    <row r="5162" spans="1:4" x14ac:dyDescent="0.2">
      <c r="A5162" s="413" t="s">
        <v>12033</v>
      </c>
      <c r="B5162" s="413" t="s">
        <v>225</v>
      </c>
      <c r="C5162" s="412">
        <v>43.371000000000002</v>
      </c>
      <c r="D5162" s="412">
        <v>0</v>
      </c>
    </row>
    <row r="5163" spans="1:4" x14ac:dyDescent="0.2">
      <c r="A5163" s="413" t="s">
        <v>12034</v>
      </c>
      <c r="B5163" s="413" t="s">
        <v>225</v>
      </c>
      <c r="C5163" s="412">
        <v>3.081</v>
      </c>
      <c r="D5163" s="412">
        <v>0</v>
      </c>
    </row>
    <row r="5164" spans="1:4" x14ac:dyDescent="0.2">
      <c r="A5164" s="413" t="s">
        <v>12035</v>
      </c>
      <c r="B5164" s="413" t="s">
        <v>225</v>
      </c>
      <c r="C5164" s="412">
        <v>191.78399999999999</v>
      </c>
      <c r="D5164" s="412">
        <v>0</v>
      </c>
    </row>
    <row r="5165" spans="1:4" x14ac:dyDescent="0.2">
      <c r="A5165" s="413" t="s">
        <v>12036</v>
      </c>
      <c r="B5165" s="413" t="s">
        <v>225</v>
      </c>
      <c r="C5165" s="412">
        <v>0</v>
      </c>
      <c r="D5165" s="412">
        <v>0</v>
      </c>
    </row>
    <row r="5166" spans="1:4" x14ac:dyDescent="0.2">
      <c r="A5166" s="413" t="s">
        <v>12037</v>
      </c>
      <c r="B5166" s="413" t="s">
        <v>1174</v>
      </c>
      <c r="C5166" s="412">
        <v>3927.4029999999998</v>
      </c>
      <c r="D5166" s="412">
        <v>0</v>
      </c>
    </row>
    <row r="5167" spans="1:4" x14ac:dyDescent="0.2">
      <c r="A5167" s="413" t="s">
        <v>12038</v>
      </c>
      <c r="B5167" s="413" t="s">
        <v>225</v>
      </c>
      <c r="C5167" s="412">
        <v>46.14</v>
      </c>
      <c r="D5167" s="412">
        <v>0</v>
      </c>
    </row>
    <row r="5168" spans="1:4" x14ac:dyDescent="0.2">
      <c r="A5168" s="413" t="s">
        <v>12039</v>
      </c>
      <c r="B5168" s="413" t="s">
        <v>225</v>
      </c>
      <c r="C5168" s="412">
        <v>28.036000000000001</v>
      </c>
      <c r="D5168" s="412">
        <v>0</v>
      </c>
    </row>
    <row r="5169" spans="1:4" x14ac:dyDescent="0.2">
      <c r="A5169" s="413" t="s">
        <v>12040</v>
      </c>
      <c r="B5169" s="413" t="s">
        <v>225</v>
      </c>
      <c r="C5169" s="412">
        <v>22.308</v>
      </c>
      <c r="D5169" s="412">
        <v>0</v>
      </c>
    </row>
    <row r="5170" spans="1:4" x14ac:dyDescent="0.2">
      <c r="A5170" s="413" t="s">
        <v>12041</v>
      </c>
      <c r="B5170" s="413" t="s">
        <v>225</v>
      </c>
      <c r="C5170" s="412">
        <v>24.504000000000001</v>
      </c>
      <c r="D5170" s="412">
        <v>0</v>
      </c>
    </row>
    <row r="5171" spans="1:4" x14ac:dyDescent="0.2">
      <c r="A5171" s="413" t="s">
        <v>12042</v>
      </c>
      <c r="B5171" s="413" t="s">
        <v>225</v>
      </c>
      <c r="C5171" s="412">
        <v>25.559000000000001</v>
      </c>
      <c r="D5171" s="412">
        <v>0</v>
      </c>
    </row>
    <row r="5172" spans="1:4" x14ac:dyDescent="0.2">
      <c r="A5172" s="413" t="s">
        <v>12043</v>
      </c>
      <c r="B5172" s="413" t="s">
        <v>225</v>
      </c>
      <c r="C5172" s="412">
        <v>37.692</v>
      </c>
      <c r="D5172" s="412">
        <v>0</v>
      </c>
    </row>
    <row r="5173" spans="1:4" x14ac:dyDescent="0.2">
      <c r="A5173" s="413" t="s">
        <v>12044</v>
      </c>
      <c r="B5173" s="413" t="s">
        <v>225</v>
      </c>
      <c r="C5173" s="412">
        <v>58.566000000000003</v>
      </c>
      <c r="D5173" s="412">
        <v>0</v>
      </c>
    </row>
    <row r="5174" spans="1:4" x14ac:dyDescent="0.2">
      <c r="A5174" s="413" t="s">
        <v>12045</v>
      </c>
      <c r="B5174" s="413" t="s">
        <v>225</v>
      </c>
      <c r="C5174" s="412">
        <v>45.274000000000001</v>
      </c>
      <c r="D5174" s="412">
        <v>0</v>
      </c>
    </row>
    <row r="5175" spans="1:4" x14ac:dyDescent="0.2">
      <c r="A5175" s="413" t="s">
        <v>12046</v>
      </c>
      <c r="B5175" s="413" t="s">
        <v>225</v>
      </c>
      <c r="C5175" s="412">
        <v>38.369</v>
      </c>
      <c r="D5175" s="412">
        <v>0</v>
      </c>
    </row>
    <row r="5176" spans="1:4" x14ac:dyDescent="0.2">
      <c r="A5176" s="413" t="s">
        <v>12047</v>
      </c>
      <c r="B5176" s="413" t="s">
        <v>225</v>
      </c>
      <c r="C5176" s="412">
        <v>109.184</v>
      </c>
      <c r="D5176" s="412">
        <v>0</v>
      </c>
    </row>
    <row r="5177" spans="1:4" x14ac:dyDescent="0.2">
      <c r="A5177" s="413" t="s">
        <v>12048</v>
      </c>
      <c r="B5177" s="413" t="s">
        <v>1176</v>
      </c>
      <c r="C5177" s="412">
        <v>8.5370000000000008</v>
      </c>
      <c r="D5177" s="412">
        <v>0</v>
      </c>
    </row>
    <row r="5178" spans="1:4" x14ac:dyDescent="0.2">
      <c r="A5178" s="413" t="s">
        <v>12049</v>
      </c>
      <c r="B5178" s="413" t="s">
        <v>225</v>
      </c>
      <c r="C5178" s="412">
        <v>44.329000000000001</v>
      </c>
      <c r="D5178" s="412">
        <v>0</v>
      </c>
    </row>
    <row r="5179" spans="1:4" x14ac:dyDescent="0.2">
      <c r="A5179" s="413" t="s">
        <v>12050</v>
      </c>
      <c r="B5179" s="413" t="s">
        <v>225</v>
      </c>
      <c r="C5179" s="412">
        <v>286.08999999999997</v>
      </c>
      <c r="D5179" s="412">
        <v>0</v>
      </c>
    </row>
    <row r="5180" spans="1:4" x14ac:dyDescent="0.2">
      <c r="A5180" s="413" t="s">
        <v>12051</v>
      </c>
      <c r="B5180" s="413" t="s">
        <v>225</v>
      </c>
      <c r="C5180" s="412">
        <v>28.145</v>
      </c>
      <c r="D5180" s="412">
        <v>0</v>
      </c>
    </row>
    <row r="5181" spans="1:4" x14ac:dyDescent="0.2">
      <c r="A5181" s="413" t="s">
        <v>12052</v>
      </c>
      <c r="B5181" s="413" t="s">
        <v>225</v>
      </c>
      <c r="C5181" s="412">
        <v>72.992999999999995</v>
      </c>
      <c r="D5181" s="412">
        <v>0</v>
      </c>
    </row>
    <row r="5182" spans="1:4" x14ac:dyDescent="0.2">
      <c r="A5182" s="413" t="s">
        <v>12053</v>
      </c>
      <c r="B5182" s="413" t="s">
        <v>225</v>
      </c>
      <c r="C5182" s="412">
        <v>3.4430000000000001</v>
      </c>
      <c r="D5182" s="412">
        <v>0</v>
      </c>
    </row>
    <row r="5183" spans="1:4" x14ac:dyDescent="0.2">
      <c r="A5183" s="413" t="s">
        <v>12054</v>
      </c>
      <c r="B5183" s="413" t="s">
        <v>225</v>
      </c>
      <c r="C5183" s="412">
        <v>25.315000000000001</v>
      </c>
      <c r="D5183" s="412">
        <v>0</v>
      </c>
    </row>
    <row r="5184" spans="1:4" x14ac:dyDescent="0.2">
      <c r="A5184" s="413" t="s">
        <v>12055</v>
      </c>
      <c r="B5184" s="413" t="s">
        <v>225</v>
      </c>
      <c r="C5184" s="412">
        <v>11.206</v>
      </c>
      <c r="D5184" s="412">
        <v>0</v>
      </c>
    </row>
    <row r="5185" spans="1:4" x14ac:dyDescent="0.2">
      <c r="A5185" s="413" t="s">
        <v>12056</v>
      </c>
      <c r="B5185" s="413" t="s">
        <v>225</v>
      </c>
      <c r="C5185" s="412">
        <v>31.408999999999999</v>
      </c>
      <c r="D5185" s="412">
        <v>0</v>
      </c>
    </row>
    <row r="5186" spans="1:4" x14ac:dyDescent="0.2">
      <c r="A5186" s="413" t="s">
        <v>12057</v>
      </c>
      <c r="B5186" s="413" t="s">
        <v>225</v>
      </c>
      <c r="C5186" s="412">
        <v>28.658000000000001</v>
      </c>
      <c r="D5186" s="412">
        <v>0</v>
      </c>
    </row>
    <row r="5187" spans="1:4" x14ac:dyDescent="0.2">
      <c r="A5187" s="413" t="s">
        <v>12058</v>
      </c>
      <c r="B5187" s="413" t="s">
        <v>225</v>
      </c>
      <c r="C5187" s="412">
        <v>18.617000000000001</v>
      </c>
      <c r="D5187" s="412">
        <v>0</v>
      </c>
    </row>
    <row r="5188" spans="1:4" x14ac:dyDescent="0.2">
      <c r="A5188" s="413" t="s">
        <v>12059</v>
      </c>
      <c r="B5188" s="413" t="s">
        <v>225</v>
      </c>
      <c r="C5188" s="412">
        <v>99.734999999999999</v>
      </c>
      <c r="D5188" s="412">
        <v>0</v>
      </c>
    </row>
    <row r="5189" spans="1:4" x14ac:dyDescent="0.2">
      <c r="A5189" s="413" t="s">
        <v>12060</v>
      </c>
      <c r="B5189" s="413" t="s">
        <v>225</v>
      </c>
      <c r="C5189" s="412">
        <v>30.408999999999999</v>
      </c>
      <c r="D5189" s="412">
        <v>0</v>
      </c>
    </row>
    <row r="5190" spans="1:4" x14ac:dyDescent="0.2">
      <c r="A5190" s="413" t="s">
        <v>12061</v>
      </c>
      <c r="B5190" s="413" t="s">
        <v>225</v>
      </c>
      <c r="C5190" s="412">
        <v>48.526000000000003</v>
      </c>
      <c r="D5190" s="412">
        <v>0</v>
      </c>
    </row>
    <row r="5191" spans="1:4" x14ac:dyDescent="0.2">
      <c r="A5191" s="413" t="s">
        <v>12062</v>
      </c>
      <c r="B5191" s="413" t="s">
        <v>225</v>
      </c>
      <c r="C5191" s="412">
        <v>0</v>
      </c>
      <c r="D5191" s="412">
        <v>0</v>
      </c>
    </row>
    <row r="5192" spans="1:4" x14ac:dyDescent="0.2">
      <c r="A5192" s="413" t="s">
        <v>12063</v>
      </c>
      <c r="B5192" s="413" t="s">
        <v>225</v>
      </c>
      <c r="C5192" s="412">
        <v>29.225000000000001</v>
      </c>
      <c r="D5192" s="412">
        <v>0</v>
      </c>
    </row>
    <row r="5193" spans="1:4" x14ac:dyDescent="0.2">
      <c r="A5193" s="413" t="s">
        <v>12064</v>
      </c>
      <c r="B5193" s="413" t="s">
        <v>225</v>
      </c>
      <c r="C5193" s="412">
        <v>26.821999999999999</v>
      </c>
      <c r="D5193" s="412">
        <v>0</v>
      </c>
    </row>
    <row r="5194" spans="1:4" x14ac:dyDescent="0.2">
      <c r="A5194" s="413" t="s">
        <v>12065</v>
      </c>
      <c r="B5194" s="413" t="s">
        <v>225</v>
      </c>
      <c r="C5194" s="412">
        <v>12.475</v>
      </c>
      <c r="D5194" s="412">
        <v>0</v>
      </c>
    </row>
    <row r="5195" spans="1:4" x14ac:dyDescent="0.2">
      <c r="A5195" s="413" t="s">
        <v>12066</v>
      </c>
      <c r="B5195" s="413" t="s">
        <v>225</v>
      </c>
      <c r="C5195" s="412">
        <v>41.723999999999997</v>
      </c>
      <c r="D5195" s="412">
        <v>0</v>
      </c>
    </row>
    <row r="5196" spans="1:4" x14ac:dyDescent="0.2">
      <c r="A5196" s="413" t="s">
        <v>12067</v>
      </c>
      <c r="B5196" s="413" t="s">
        <v>225</v>
      </c>
      <c r="C5196" s="412">
        <v>46.981999999999999</v>
      </c>
      <c r="D5196" s="412">
        <v>0</v>
      </c>
    </row>
    <row r="5197" spans="1:4" x14ac:dyDescent="0.2">
      <c r="A5197" s="413" t="s">
        <v>12068</v>
      </c>
      <c r="B5197" s="413" t="s">
        <v>225</v>
      </c>
      <c r="C5197" s="412">
        <v>44.53</v>
      </c>
      <c r="D5197" s="412">
        <v>0</v>
      </c>
    </row>
    <row r="5198" spans="1:4" x14ac:dyDescent="0.2">
      <c r="A5198" s="413" t="s">
        <v>12069</v>
      </c>
      <c r="B5198" s="413" t="s">
        <v>225</v>
      </c>
      <c r="C5198" s="412">
        <v>60.146000000000001</v>
      </c>
      <c r="D5198" s="412">
        <v>0</v>
      </c>
    </row>
    <row r="5199" spans="1:4" x14ac:dyDescent="0.2">
      <c r="A5199" s="413" t="s">
        <v>12070</v>
      </c>
      <c r="B5199" s="413" t="s">
        <v>225</v>
      </c>
      <c r="C5199" s="412">
        <v>16.658999999999999</v>
      </c>
      <c r="D5199" s="412">
        <v>0</v>
      </c>
    </row>
    <row r="5200" spans="1:4" x14ac:dyDescent="0.2">
      <c r="A5200" s="413" t="s">
        <v>12071</v>
      </c>
      <c r="B5200" s="413" t="s">
        <v>225</v>
      </c>
      <c r="C5200" s="412">
        <v>17.788</v>
      </c>
      <c r="D5200" s="412">
        <v>0</v>
      </c>
    </row>
    <row r="5201" spans="1:4" x14ac:dyDescent="0.2">
      <c r="A5201" s="413" t="s">
        <v>12072</v>
      </c>
      <c r="B5201" s="413" t="s">
        <v>225</v>
      </c>
      <c r="C5201" s="412">
        <v>12.432</v>
      </c>
      <c r="D5201" s="412">
        <v>0</v>
      </c>
    </row>
    <row r="5202" spans="1:4" x14ac:dyDescent="0.2">
      <c r="A5202" s="413" t="s">
        <v>12073</v>
      </c>
      <c r="B5202" s="413" t="s">
        <v>225</v>
      </c>
      <c r="C5202" s="412">
        <v>55.564999999999998</v>
      </c>
      <c r="D5202" s="412">
        <v>0</v>
      </c>
    </row>
    <row r="5203" spans="1:4" x14ac:dyDescent="0.2">
      <c r="A5203" s="413" t="s">
        <v>12074</v>
      </c>
      <c r="B5203" s="413" t="s">
        <v>225</v>
      </c>
      <c r="C5203" s="412">
        <v>25.425000000000001</v>
      </c>
      <c r="D5203" s="412">
        <v>0</v>
      </c>
    </row>
    <row r="5204" spans="1:4" x14ac:dyDescent="0.2">
      <c r="A5204" s="413" t="s">
        <v>12075</v>
      </c>
      <c r="B5204" s="413" t="s">
        <v>225</v>
      </c>
      <c r="C5204" s="412">
        <v>18.831</v>
      </c>
      <c r="D5204" s="412">
        <v>0</v>
      </c>
    </row>
    <row r="5205" spans="1:4" x14ac:dyDescent="0.2">
      <c r="A5205" s="413" t="s">
        <v>12076</v>
      </c>
      <c r="B5205" s="413" t="s">
        <v>225</v>
      </c>
      <c r="C5205" s="412">
        <v>326.35000000000002</v>
      </c>
      <c r="D5205" s="412">
        <v>0</v>
      </c>
    </row>
    <row r="5206" spans="1:4" x14ac:dyDescent="0.2">
      <c r="A5206" s="413" t="s">
        <v>12077</v>
      </c>
      <c r="B5206" s="413" t="s">
        <v>225</v>
      </c>
      <c r="C5206" s="412">
        <v>11.505000000000001</v>
      </c>
      <c r="D5206" s="412">
        <v>0</v>
      </c>
    </row>
    <row r="5207" spans="1:4" x14ac:dyDescent="0.2">
      <c r="A5207" s="413" t="s">
        <v>12078</v>
      </c>
      <c r="B5207" s="413" t="s">
        <v>225</v>
      </c>
      <c r="C5207" s="412">
        <v>31.524999999999999</v>
      </c>
      <c r="D5207" s="412">
        <v>0</v>
      </c>
    </row>
    <row r="5208" spans="1:4" x14ac:dyDescent="0.2">
      <c r="A5208" s="413" t="s">
        <v>12079</v>
      </c>
      <c r="B5208" s="413" t="s">
        <v>225</v>
      </c>
      <c r="C5208" s="412">
        <v>1689.9680000000001</v>
      </c>
      <c r="D5208" s="412">
        <v>0</v>
      </c>
    </row>
    <row r="5209" spans="1:4" x14ac:dyDescent="0.2">
      <c r="A5209" s="413" t="s">
        <v>12080</v>
      </c>
      <c r="B5209" s="413" t="s">
        <v>225</v>
      </c>
      <c r="C5209" s="412">
        <v>19.904</v>
      </c>
      <c r="D5209" s="412">
        <v>0</v>
      </c>
    </row>
    <row r="5210" spans="1:4" x14ac:dyDescent="0.2">
      <c r="A5210" s="413" t="s">
        <v>12081</v>
      </c>
      <c r="B5210" s="413" t="s">
        <v>225</v>
      </c>
      <c r="C5210" s="412">
        <v>13.505000000000001</v>
      </c>
      <c r="D5210" s="412">
        <v>0</v>
      </c>
    </row>
    <row r="5211" spans="1:4" x14ac:dyDescent="0.2">
      <c r="A5211" s="413" t="s">
        <v>12082</v>
      </c>
      <c r="B5211" s="413" t="s">
        <v>225</v>
      </c>
      <c r="C5211" s="412">
        <v>37.015000000000001</v>
      </c>
      <c r="D5211" s="412">
        <v>0</v>
      </c>
    </row>
    <row r="5212" spans="1:4" x14ac:dyDescent="0.2">
      <c r="A5212" s="413" t="s">
        <v>12083</v>
      </c>
      <c r="B5212" s="413" t="s">
        <v>225</v>
      </c>
      <c r="C5212" s="412">
        <v>413.91800000000001</v>
      </c>
      <c r="D5212" s="412">
        <v>0</v>
      </c>
    </row>
    <row r="5213" spans="1:4" x14ac:dyDescent="0.2">
      <c r="A5213" s="413" t="s">
        <v>12084</v>
      </c>
      <c r="B5213" s="413" t="s">
        <v>225</v>
      </c>
      <c r="C5213" s="412">
        <v>21.856000000000002</v>
      </c>
      <c r="D5213" s="412">
        <v>0</v>
      </c>
    </row>
    <row r="5214" spans="1:4" x14ac:dyDescent="0.2">
      <c r="A5214" s="413" t="s">
        <v>12085</v>
      </c>
      <c r="B5214" s="413" t="s">
        <v>225</v>
      </c>
      <c r="C5214" s="412">
        <v>26.364000000000001</v>
      </c>
      <c r="D5214" s="412">
        <v>0</v>
      </c>
    </row>
    <row r="5215" spans="1:4" x14ac:dyDescent="0.2">
      <c r="A5215" s="413" t="s">
        <v>12086</v>
      </c>
      <c r="B5215" s="413" t="s">
        <v>225</v>
      </c>
      <c r="C5215" s="412">
        <v>21.068999999999999</v>
      </c>
      <c r="D5215" s="412">
        <v>0</v>
      </c>
    </row>
    <row r="5216" spans="1:4" x14ac:dyDescent="0.2">
      <c r="A5216" s="413" t="s">
        <v>12087</v>
      </c>
      <c r="B5216" s="413" t="s">
        <v>225</v>
      </c>
      <c r="C5216" s="412">
        <v>11.627000000000001</v>
      </c>
      <c r="D5216" s="412">
        <v>0</v>
      </c>
    </row>
    <row r="5217" spans="1:4" x14ac:dyDescent="0.2">
      <c r="A5217" s="413" t="s">
        <v>12088</v>
      </c>
      <c r="B5217" s="413" t="s">
        <v>225</v>
      </c>
      <c r="C5217" s="412">
        <v>63.860999999999997</v>
      </c>
      <c r="D5217" s="412">
        <v>0</v>
      </c>
    </row>
    <row r="5218" spans="1:4" x14ac:dyDescent="0.2">
      <c r="A5218" s="413" t="s">
        <v>12089</v>
      </c>
      <c r="B5218" s="413" t="s">
        <v>225</v>
      </c>
      <c r="C5218" s="412">
        <v>7.2590000000000003</v>
      </c>
      <c r="D5218" s="412">
        <v>0</v>
      </c>
    </row>
    <row r="5219" spans="1:4" x14ac:dyDescent="0.2">
      <c r="A5219" s="413" t="s">
        <v>12090</v>
      </c>
      <c r="B5219" s="413" t="s">
        <v>225</v>
      </c>
      <c r="C5219" s="412">
        <v>53.661999999999999</v>
      </c>
      <c r="D5219" s="412">
        <v>0</v>
      </c>
    </row>
    <row r="5220" spans="1:4" x14ac:dyDescent="0.2">
      <c r="A5220" s="413" t="s">
        <v>12091</v>
      </c>
      <c r="B5220" s="413" t="s">
        <v>225</v>
      </c>
      <c r="C5220" s="412">
        <v>63.854999999999997</v>
      </c>
      <c r="D5220" s="412">
        <v>0</v>
      </c>
    </row>
    <row r="5221" spans="1:4" x14ac:dyDescent="0.2">
      <c r="A5221" s="413" t="s">
        <v>12092</v>
      </c>
      <c r="B5221" s="413" t="s">
        <v>225</v>
      </c>
      <c r="C5221" s="412">
        <v>56.401000000000003</v>
      </c>
      <c r="D5221" s="412">
        <v>0</v>
      </c>
    </row>
    <row r="5222" spans="1:4" x14ac:dyDescent="0.2">
      <c r="A5222" s="413" t="s">
        <v>12093</v>
      </c>
      <c r="B5222" s="413" t="s">
        <v>225</v>
      </c>
      <c r="C5222" s="412">
        <v>20.545000000000002</v>
      </c>
      <c r="D5222" s="412">
        <v>0</v>
      </c>
    </row>
    <row r="5223" spans="1:4" x14ac:dyDescent="0.2">
      <c r="A5223" s="413" t="s">
        <v>12094</v>
      </c>
      <c r="B5223" s="413" t="s">
        <v>225</v>
      </c>
      <c r="C5223" s="412">
        <v>40.107999999999997</v>
      </c>
      <c r="D5223" s="412">
        <v>0</v>
      </c>
    </row>
    <row r="5224" spans="1:4" x14ac:dyDescent="0.2">
      <c r="A5224" s="413" t="s">
        <v>12095</v>
      </c>
      <c r="B5224" s="413" t="s">
        <v>225</v>
      </c>
      <c r="C5224" s="412">
        <v>14.817</v>
      </c>
      <c r="D5224" s="412">
        <v>0</v>
      </c>
    </row>
    <row r="5225" spans="1:4" x14ac:dyDescent="0.2">
      <c r="A5225" s="413" t="s">
        <v>12096</v>
      </c>
      <c r="B5225" s="413" t="s">
        <v>225</v>
      </c>
      <c r="C5225" s="412">
        <v>60.439</v>
      </c>
      <c r="D5225" s="412">
        <v>0</v>
      </c>
    </row>
    <row r="5226" spans="1:4" x14ac:dyDescent="0.2">
      <c r="A5226" s="413" t="s">
        <v>12097</v>
      </c>
      <c r="B5226" s="413" t="s">
        <v>225</v>
      </c>
      <c r="C5226" s="412">
        <v>33.965000000000003</v>
      </c>
      <c r="D5226" s="412">
        <v>0</v>
      </c>
    </row>
    <row r="5227" spans="1:4" x14ac:dyDescent="0.2">
      <c r="A5227" s="413" t="s">
        <v>12098</v>
      </c>
      <c r="B5227" s="413" t="s">
        <v>225</v>
      </c>
      <c r="C5227" s="412">
        <v>23.93</v>
      </c>
      <c r="D5227" s="412">
        <v>0</v>
      </c>
    </row>
    <row r="5228" spans="1:4" x14ac:dyDescent="0.2">
      <c r="A5228" s="413" t="s">
        <v>12099</v>
      </c>
      <c r="B5228" s="413" t="s">
        <v>225</v>
      </c>
      <c r="C5228" s="412">
        <v>47.152999999999999</v>
      </c>
      <c r="D5228" s="412">
        <v>0</v>
      </c>
    </row>
    <row r="5229" spans="1:4" x14ac:dyDescent="0.2">
      <c r="A5229" s="413" t="s">
        <v>12100</v>
      </c>
      <c r="B5229" s="413" t="s">
        <v>223</v>
      </c>
      <c r="C5229" s="412">
        <v>34.008000000000003</v>
      </c>
      <c r="D5229" s="412">
        <v>0</v>
      </c>
    </row>
    <row r="5230" spans="1:4" x14ac:dyDescent="0.2">
      <c r="A5230" s="413" t="s">
        <v>12101</v>
      </c>
      <c r="B5230" s="413" t="s">
        <v>1174</v>
      </c>
      <c r="C5230" s="412">
        <v>309.44600000000003</v>
      </c>
      <c r="D5230" s="412">
        <v>0</v>
      </c>
    </row>
    <row r="5231" spans="1:4" x14ac:dyDescent="0.2">
      <c r="A5231" s="413" t="s">
        <v>12102</v>
      </c>
      <c r="B5231" s="413" t="s">
        <v>1174</v>
      </c>
      <c r="C5231" s="412">
        <v>206.297</v>
      </c>
      <c r="D5231" s="412">
        <v>0</v>
      </c>
    </row>
    <row r="5232" spans="1:4" x14ac:dyDescent="0.2">
      <c r="A5232" s="413" t="s">
        <v>12103</v>
      </c>
      <c r="B5232" s="413" t="s">
        <v>1174</v>
      </c>
      <c r="C5232" s="412">
        <v>103.149</v>
      </c>
      <c r="D5232" s="412">
        <v>0</v>
      </c>
    </row>
    <row r="5233" spans="1:4" x14ac:dyDescent="0.2">
      <c r="A5233" s="413" t="s">
        <v>12104</v>
      </c>
      <c r="B5233" s="413" t="s">
        <v>1174</v>
      </c>
      <c r="C5233" s="412">
        <v>206.297</v>
      </c>
      <c r="D5233" s="412">
        <v>0</v>
      </c>
    </row>
    <row r="5234" spans="1:4" x14ac:dyDescent="0.2">
      <c r="A5234" s="413" t="s">
        <v>12105</v>
      </c>
      <c r="B5234" s="413" t="s">
        <v>1176</v>
      </c>
      <c r="C5234" s="412">
        <v>75.671000000000006</v>
      </c>
      <c r="D5234" s="412">
        <v>0</v>
      </c>
    </row>
    <row r="5235" spans="1:4" x14ac:dyDescent="0.2">
      <c r="A5235" s="413" t="s">
        <v>12106</v>
      </c>
      <c r="B5235" s="413" t="s">
        <v>225</v>
      </c>
      <c r="C5235" s="412">
        <v>398.94</v>
      </c>
      <c r="D5235" s="412">
        <v>0</v>
      </c>
    </row>
    <row r="5236" spans="1:4" x14ac:dyDescent="0.2">
      <c r="A5236" s="413" t="s">
        <v>12107</v>
      </c>
      <c r="B5236" s="413" t="s">
        <v>225</v>
      </c>
      <c r="C5236" s="412">
        <v>40.418999999999997</v>
      </c>
      <c r="D5236" s="412">
        <v>0</v>
      </c>
    </row>
    <row r="5237" spans="1:4" x14ac:dyDescent="0.2">
      <c r="A5237" s="413" t="s">
        <v>12108</v>
      </c>
      <c r="B5237" s="413" t="s">
        <v>225</v>
      </c>
      <c r="C5237" s="412">
        <v>28.42</v>
      </c>
      <c r="D5237" s="412">
        <v>0</v>
      </c>
    </row>
    <row r="5238" spans="1:4" x14ac:dyDescent="0.2">
      <c r="A5238" s="413" t="s">
        <v>12109</v>
      </c>
      <c r="B5238" s="413" t="s">
        <v>225</v>
      </c>
      <c r="C5238" s="412">
        <v>56.857999999999997</v>
      </c>
      <c r="D5238" s="412">
        <v>0</v>
      </c>
    </row>
    <row r="5239" spans="1:4" x14ac:dyDescent="0.2">
      <c r="A5239" s="413" t="s">
        <v>12110</v>
      </c>
      <c r="B5239" s="413" t="s">
        <v>225</v>
      </c>
      <c r="C5239" s="412">
        <v>35.655000000000001</v>
      </c>
      <c r="D5239" s="412">
        <v>0</v>
      </c>
    </row>
    <row r="5240" spans="1:4" x14ac:dyDescent="0.2">
      <c r="A5240" s="413" t="s">
        <v>12111</v>
      </c>
      <c r="B5240" s="413" t="s">
        <v>225</v>
      </c>
      <c r="C5240" s="412">
        <v>14.853999999999999</v>
      </c>
      <c r="D5240" s="412">
        <v>0</v>
      </c>
    </row>
    <row r="5241" spans="1:4" x14ac:dyDescent="0.2">
      <c r="A5241" s="413" t="s">
        <v>12112</v>
      </c>
      <c r="B5241" s="413" t="s">
        <v>225</v>
      </c>
      <c r="C5241" s="412">
        <v>12.401</v>
      </c>
      <c r="D5241" s="412">
        <v>0</v>
      </c>
    </row>
    <row r="5242" spans="1:4" x14ac:dyDescent="0.2">
      <c r="A5242" s="413" t="s">
        <v>12113</v>
      </c>
      <c r="B5242" s="413" t="s">
        <v>225</v>
      </c>
      <c r="C5242" s="412">
        <v>75.590999999999994</v>
      </c>
      <c r="D5242" s="412">
        <v>0</v>
      </c>
    </row>
    <row r="5243" spans="1:4" x14ac:dyDescent="0.2">
      <c r="A5243" s="413" t="s">
        <v>12114</v>
      </c>
      <c r="B5243" s="413" t="s">
        <v>225</v>
      </c>
      <c r="C5243" s="412">
        <v>30.927</v>
      </c>
      <c r="D5243" s="412">
        <v>0</v>
      </c>
    </row>
    <row r="5244" spans="1:4" x14ac:dyDescent="0.2">
      <c r="A5244" s="413" t="s">
        <v>12115</v>
      </c>
      <c r="B5244" s="413" t="s">
        <v>225</v>
      </c>
      <c r="C5244" s="412">
        <v>6.484</v>
      </c>
      <c r="D5244" s="412">
        <v>0</v>
      </c>
    </row>
    <row r="5245" spans="1:4" x14ac:dyDescent="0.2">
      <c r="A5245" s="413" t="s">
        <v>12116</v>
      </c>
      <c r="B5245" s="413" t="s">
        <v>225</v>
      </c>
      <c r="C5245" s="412">
        <v>7.2590000000000003</v>
      </c>
      <c r="D5245" s="412">
        <v>0</v>
      </c>
    </row>
    <row r="5246" spans="1:4" x14ac:dyDescent="0.2">
      <c r="A5246" s="413" t="s">
        <v>12117</v>
      </c>
      <c r="B5246" s="413" t="s">
        <v>225</v>
      </c>
      <c r="C5246" s="412">
        <v>19.440999999999999</v>
      </c>
      <c r="D5246" s="412">
        <v>0</v>
      </c>
    </row>
    <row r="5247" spans="1:4" x14ac:dyDescent="0.2">
      <c r="A5247" s="413" t="s">
        <v>12118</v>
      </c>
      <c r="B5247" s="413" t="s">
        <v>225</v>
      </c>
      <c r="C5247" s="412">
        <v>44.689</v>
      </c>
      <c r="D5247" s="412">
        <v>0</v>
      </c>
    </row>
    <row r="5248" spans="1:4" x14ac:dyDescent="0.2">
      <c r="A5248" s="413" t="s">
        <v>12119</v>
      </c>
      <c r="B5248" s="413" t="s">
        <v>225</v>
      </c>
      <c r="C5248" s="412">
        <v>18.891999999999999</v>
      </c>
      <c r="D5248" s="412">
        <v>0</v>
      </c>
    </row>
    <row r="5249" spans="1:4" x14ac:dyDescent="0.2">
      <c r="A5249" s="413" t="s">
        <v>12120</v>
      </c>
      <c r="B5249" s="413" t="s">
        <v>225</v>
      </c>
      <c r="C5249" s="412">
        <v>47.408999999999999</v>
      </c>
      <c r="D5249" s="412">
        <v>0</v>
      </c>
    </row>
    <row r="5250" spans="1:4" x14ac:dyDescent="0.2">
      <c r="A5250" s="413" t="s">
        <v>12121</v>
      </c>
      <c r="B5250" s="413" t="s">
        <v>225</v>
      </c>
      <c r="C5250" s="412">
        <v>61.994</v>
      </c>
      <c r="D5250" s="412">
        <v>0</v>
      </c>
    </row>
    <row r="5251" spans="1:4" x14ac:dyDescent="0.2">
      <c r="A5251" s="413" t="s">
        <v>12122</v>
      </c>
      <c r="B5251" s="413" t="s">
        <v>225</v>
      </c>
      <c r="C5251" s="412">
        <v>1.885</v>
      </c>
      <c r="D5251" s="412">
        <v>0</v>
      </c>
    </row>
    <row r="5252" spans="1:4" x14ac:dyDescent="0.2">
      <c r="A5252" s="413" t="s">
        <v>12123</v>
      </c>
      <c r="B5252" s="413" t="s">
        <v>225</v>
      </c>
      <c r="C5252" s="412">
        <v>0</v>
      </c>
      <c r="D5252" s="412">
        <v>0</v>
      </c>
    </row>
    <row r="5253" spans="1:4" x14ac:dyDescent="0.2">
      <c r="A5253" s="413" t="s">
        <v>12124</v>
      </c>
      <c r="B5253" s="413" t="s">
        <v>225</v>
      </c>
      <c r="C5253" s="412">
        <v>31.335999999999999</v>
      </c>
      <c r="D5253" s="412">
        <v>0</v>
      </c>
    </row>
    <row r="5254" spans="1:4" x14ac:dyDescent="0.2">
      <c r="A5254" s="413" t="s">
        <v>12125</v>
      </c>
      <c r="B5254" s="413" t="s">
        <v>225</v>
      </c>
      <c r="C5254" s="412">
        <v>23.259</v>
      </c>
      <c r="D5254" s="412">
        <v>0</v>
      </c>
    </row>
    <row r="5255" spans="1:4" x14ac:dyDescent="0.2">
      <c r="A5255" s="413" t="s">
        <v>12126</v>
      </c>
      <c r="B5255" s="413" t="s">
        <v>225</v>
      </c>
      <c r="C5255" s="412">
        <v>7.1189999999999998</v>
      </c>
      <c r="D5255" s="412">
        <v>0</v>
      </c>
    </row>
    <row r="5256" spans="1:4" x14ac:dyDescent="0.2">
      <c r="A5256" s="413" t="s">
        <v>12127</v>
      </c>
      <c r="B5256" s="413" t="s">
        <v>225</v>
      </c>
      <c r="C5256" s="412">
        <v>56.375999999999998</v>
      </c>
      <c r="D5256" s="412">
        <v>0</v>
      </c>
    </row>
    <row r="5257" spans="1:4" x14ac:dyDescent="0.2">
      <c r="A5257" s="413" t="s">
        <v>12128</v>
      </c>
      <c r="B5257" s="413" t="s">
        <v>225</v>
      </c>
      <c r="C5257" s="412">
        <v>18.709</v>
      </c>
      <c r="D5257" s="412">
        <v>0</v>
      </c>
    </row>
    <row r="5258" spans="1:4" x14ac:dyDescent="0.2">
      <c r="A5258" s="413" t="s">
        <v>12129</v>
      </c>
      <c r="B5258" s="413" t="s">
        <v>225</v>
      </c>
      <c r="C5258" s="412">
        <v>92.22</v>
      </c>
      <c r="D5258" s="412">
        <v>0</v>
      </c>
    </row>
    <row r="5259" spans="1:4" x14ac:dyDescent="0.2">
      <c r="A5259" s="413" t="s">
        <v>12130</v>
      </c>
      <c r="B5259" s="413" t="s">
        <v>225</v>
      </c>
      <c r="C5259" s="412">
        <v>37.558</v>
      </c>
      <c r="D5259" s="412">
        <v>0</v>
      </c>
    </row>
    <row r="5260" spans="1:4" x14ac:dyDescent="0.2">
      <c r="A5260" s="413" t="s">
        <v>12131</v>
      </c>
      <c r="B5260" s="413" t="s">
        <v>225</v>
      </c>
      <c r="C5260" s="412">
        <v>44.274000000000001</v>
      </c>
      <c r="D5260" s="412">
        <v>0</v>
      </c>
    </row>
    <row r="5261" spans="1:4" x14ac:dyDescent="0.2">
      <c r="A5261" s="413" t="s">
        <v>12132</v>
      </c>
      <c r="B5261" s="413" t="s">
        <v>225</v>
      </c>
      <c r="C5261" s="412">
        <v>25.59</v>
      </c>
      <c r="D5261" s="412">
        <v>0</v>
      </c>
    </row>
    <row r="5262" spans="1:4" x14ac:dyDescent="0.2">
      <c r="A5262" s="413" t="s">
        <v>12133</v>
      </c>
      <c r="B5262" s="413" t="s">
        <v>225</v>
      </c>
      <c r="C5262" s="412">
        <v>31.341999999999999</v>
      </c>
      <c r="D5262" s="412">
        <v>0</v>
      </c>
    </row>
    <row r="5263" spans="1:4" x14ac:dyDescent="0.2">
      <c r="A5263" s="413" t="s">
        <v>12134</v>
      </c>
      <c r="B5263" s="413" t="s">
        <v>225</v>
      </c>
      <c r="C5263" s="412">
        <v>13.255000000000001</v>
      </c>
      <c r="D5263" s="412">
        <v>0</v>
      </c>
    </row>
    <row r="5264" spans="1:4" x14ac:dyDescent="0.2">
      <c r="A5264" s="413" t="s">
        <v>12135</v>
      </c>
      <c r="B5264" s="413" t="s">
        <v>225</v>
      </c>
      <c r="C5264" s="412">
        <v>33.726999999999997</v>
      </c>
      <c r="D5264" s="412">
        <v>0</v>
      </c>
    </row>
    <row r="5265" spans="1:4" x14ac:dyDescent="0.2">
      <c r="A5265" s="413" t="s">
        <v>12136</v>
      </c>
      <c r="B5265" s="413" t="s">
        <v>225</v>
      </c>
      <c r="C5265" s="412">
        <v>17.013000000000002</v>
      </c>
      <c r="D5265" s="412">
        <v>0</v>
      </c>
    </row>
    <row r="5266" spans="1:4" x14ac:dyDescent="0.2">
      <c r="A5266" s="413" t="s">
        <v>12137</v>
      </c>
      <c r="B5266" s="413" t="s">
        <v>225</v>
      </c>
      <c r="C5266" s="412">
        <v>27.31</v>
      </c>
      <c r="D5266" s="412">
        <v>0</v>
      </c>
    </row>
    <row r="5267" spans="1:4" x14ac:dyDescent="0.2">
      <c r="A5267" s="413" t="s">
        <v>12138</v>
      </c>
      <c r="B5267" s="413" t="s">
        <v>225</v>
      </c>
      <c r="C5267" s="412">
        <v>0</v>
      </c>
      <c r="D5267" s="412">
        <v>0</v>
      </c>
    </row>
    <row r="5268" spans="1:4" x14ac:dyDescent="0.2">
      <c r="A5268" s="413" t="s">
        <v>12139</v>
      </c>
      <c r="B5268" s="413" t="s">
        <v>225</v>
      </c>
      <c r="C5268" s="412">
        <v>21.387</v>
      </c>
      <c r="D5268" s="412">
        <v>0</v>
      </c>
    </row>
    <row r="5269" spans="1:4" x14ac:dyDescent="0.2">
      <c r="A5269" s="413" t="s">
        <v>12140</v>
      </c>
      <c r="B5269" s="413" t="s">
        <v>225</v>
      </c>
      <c r="C5269" s="412">
        <v>46.774999999999999</v>
      </c>
      <c r="D5269" s="412">
        <v>0</v>
      </c>
    </row>
    <row r="5270" spans="1:4" x14ac:dyDescent="0.2">
      <c r="A5270" s="413" t="s">
        <v>12141</v>
      </c>
      <c r="B5270" s="413" t="s">
        <v>225</v>
      </c>
      <c r="C5270" s="412">
        <v>41.863999999999997</v>
      </c>
      <c r="D5270" s="412">
        <v>0</v>
      </c>
    </row>
    <row r="5271" spans="1:4" x14ac:dyDescent="0.2">
      <c r="A5271" s="413" t="s">
        <v>12142</v>
      </c>
      <c r="B5271" s="413" t="s">
        <v>225</v>
      </c>
      <c r="C5271" s="412">
        <v>37.478000000000002</v>
      </c>
      <c r="D5271" s="412">
        <v>0</v>
      </c>
    </row>
    <row r="5272" spans="1:4" x14ac:dyDescent="0.2">
      <c r="A5272" s="413" t="s">
        <v>12143</v>
      </c>
      <c r="B5272" s="413" t="s">
        <v>225</v>
      </c>
      <c r="C5272" s="412">
        <v>34.514000000000003</v>
      </c>
      <c r="D5272" s="412">
        <v>0</v>
      </c>
    </row>
    <row r="5273" spans="1:4" x14ac:dyDescent="0.2">
      <c r="A5273" s="413" t="s">
        <v>12144</v>
      </c>
      <c r="B5273" s="413" t="s">
        <v>225</v>
      </c>
      <c r="C5273" s="412">
        <v>0</v>
      </c>
      <c r="D5273" s="412">
        <v>0</v>
      </c>
    </row>
    <row r="5274" spans="1:4" x14ac:dyDescent="0.2">
      <c r="A5274" s="413" t="s">
        <v>12145</v>
      </c>
      <c r="B5274" s="413" t="s">
        <v>225</v>
      </c>
      <c r="C5274" s="412">
        <v>11.37</v>
      </c>
      <c r="D5274" s="412">
        <v>0</v>
      </c>
    </row>
    <row r="5275" spans="1:4" x14ac:dyDescent="0.2">
      <c r="A5275" s="413" t="s">
        <v>12146</v>
      </c>
      <c r="B5275" s="413" t="s">
        <v>225</v>
      </c>
      <c r="C5275" s="412">
        <v>0</v>
      </c>
      <c r="D5275" s="412">
        <v>0</v>
      </c>
    </row>
    <row r="5276" spans="1:4" x14ac:dyDescent="0.2">
      <c r="A5276" s="413" t="s">
        <v>12147</v>
      </c>
      <c r="B5276" s="413" t="s">
        <v>225</v>
      </c>
      <c r="C5276" s="412">
        <v>19.343</v>
      </c>
      <c r="D5276" s="412">
        <v>0</v>
      </c>
    </row>
    <row r="5277" spans="1:4" x14ac:dyDescent="0.2">
      <c r="A5277" s="413" t="s">
        <v>12148</v>
      </c>
      <c r="B5277" s="413" t="s">
        <v>225</v>
      </c>
      <c r="C5277" s="412">
        <v>24.797000000000001</v>
      </c>
      <c r="D5277" s="412">
        <v>0</v>
      </c>
    </row>
    <row r="5278" spans="1:4" x14ac:dyDescent="0.2">
      <c r="A5278" s="413" t="s">
        <v>12149</v>
      </c>
      <c r="B5278" s="413" t="s">
        <v>225</v>
      </c>
      <c r="C5278" s="412">
        <v>26.882999999999999</v>
      </c>
      <c r="D5278" s="412">
        <v>0</v>
      </c>
    </row>
    <row r="5279" spans="1:4" x14ac:dyDescent="0.2">
      <c r="A5279" s="413" t="s">
        <v>12150</v>
      </c>
      <c r="B5279" s="413" t="s">
        <v>225</v>
      </c>
      <c r="C5279" s="412">
        <v>5.8559999999999999</v>
      </c>
      <c r="D5279" s="412">
        <v>0</v>
      </c>
    </row>
    <row r="5280" spans="1:4" x14ac:dyDescent="0.2">
      <c r="A5280" s="413" t="s">
        <v>12151</v>
      </c>
      <c r="B5280" s="413" t="s">
        <v>225</v>
      </c>
      <c r="C5280" s="412">
        <v>21.672999999999998</v>
      </c>
      <c r="D5280" s="412">
        <v>0</v>
      </c>
    </row>
    <row r="5281" spans="1:4" x14ac:dyDescent="0.2">
      <c r="A5281" s="413" t="s">
        <v>12152</v>
      </c>
      <c r="B5281" s="413" t="s">
        <v>225</v>
      </c>
      <c r="C5281" s="412">
        <v>0</v>
      </c>
      <c r="D5281" s="412">
        <v>0</v>
      </c>
    </row>
    <row r="5282" spans="1:4" x14ac:dyDescent="0.2">
      <c r="A5282" s="413" t="s">
        <v>12153</v>
      </c>
      <c r="B5282" s="413" t="s">
        <v>225</v>
      </c>
      <c r="C5282" s="412">
        <v>21.771000000000001</v>
      </c>
      <c r="D5282" s="412">
        <v>0</v>
      </c>
    </row>
    <row r="5283" spans="1:4" x14ac:dyDescent="0.2">
      <c r="A5283" s="413" t="s">
        <v>12154</v>
      </c>
      <c r="B5283" s="413" t="s">
        <v>225</v>
      </c>
      <c r="C5283" s="412">
        <v>64.739000000000004</v>
      </c>
      <c r="D5283" s="412">
        <v>0</v>
      </c>
    </row>
    <row r="5284" spans="1:4" x14ac:dyDescent="0.2">
      <c r="A5284" s="413" t="s">
        <v>12155</v>
      </c>
      <c r="B5284" s="413" t="s">
        <v>225</v>
      </c>
      <c r="C5284" s="412">
        <v>20.324999999999999</v>
      </c>
      <c r="D5284" s="412">
        <v>0</v>
      </c>
    </row>
    <row r="5285" spans="1:4" x14ac:dyDescent="0.2">
      <c r="A5285" s="413" t="s">
        <v>12156</v>
      </c>
      <c r="B5285" s="413" t="s">
        <v>225</v>
      </c>
      <c r="C5285" s="412">
        <v>45.061</v>
      </c>
      <c r="D5285" s="412">
        <v>0</v>
      </c>
    </row>
    <row r="5286" spans="1:4" x14ac:dyDescent="0.2">
      <c r="A5286" s="413" t="s">
        <v>12157</v>
      </c>
      <c r="B5286" s="413" t="s">
        <v>225</v>
      </c>
      <c r="C5286" s="412">
        <v>39.820999999999998</v>
      </c>
      <c r="D5286" s="412">
        <v>0</v>
      </c>
    </row>
    <row r="5287" spans="1:4" x14ac:dyDescent="0.2">
      <c r="A5287" s="413" t="s">
        <v>12158</v>
      </c>
      <c r="B5287" s="413" t="s">
        <v>225</v>
      </c>
      <c r="C5287" s="412">
        <v>13.090999999999999</v>
      </c>
      <c r="D5287" s="412">
        <v>0</v>
      </c>
    </row>
    <row r="5288" spans="1:4" x14ac:dyDescent="0.2">
      <c r="A5288" s="413" t="s">
        <v>12159</v>
      </c>
      <c r="B5288" s="413" t="s">
        <v>225</v>
      </c>
      <c r="C5288" s="412">
        <v>33.215000000000003</v>
      </c>
      <c r="D5288" s="412">
        <v>0</v>
      </c>
    </row>
    <row r="5289" spans="1:4" x14ac:dyDescent="0.2">
      <c r="A5289" s="413" t="s">
        <v>12160</v>
      </c>
      <c r="B5289" s="413" t="s">
        <v>225</v>
      </c>
      <c r="C5289" s="412">
        <v>24.771999999999998</v>
      </c>
      <c r="D5289" s="412">
        <v>0</v>
      </c>
    </row>
    <row r="5290" spans="1:4" x14ac:dyDescent="0.2">
      <c r="A5290" s="413" t="s">
        <v>12161</v>
      </c>
      <c r="B5290" s="413" t="s">
        <v>225</v>
      </c>
      <c r="C5290" s="412">
        <v>45.097000000000001</v>
      </c>
      <c r="D5290" s="412">
        <v>0</v>
      </c>
    </row>
    <row r="5291" spans="1:4" x14ac:dyDescent="0.2">
      <c r="A5291" s="413" t="s">
        <v>12162</v>
      </c>
      <c r="B5291" s="413" t="s">
        <v>223</v>
      </c>
      <c r="C5291" s="412">
        <v>3594.0010000000002</v>
      </c>
      <c r="D5291" s="412">
        <v>0</v>
      </c>
    </row>
    <row r="5292" spans="1:4" x14ac:dyDescent="0.2">
      <c r="A5292" s="413" t="s">
        <v>12163</v>
      </c>
      <c r="B5292" s="413" t="s">
        <v>223</v>
      </c>
      <c r="C5292" s="412">
        <v>3491.4639999999999</v>
      </c>
      <c r="D5292" s="412">
        <v>0</v>
      </c>
    </row>
    <row r="5293" spans="1:4" x14ac:dyDescent="0.2">
      <c r="A5293" s="413" t="s">
        <v>12164</v>
      </c>
      <c r="B5293" s="413" t="s">
        <v>225</v>
      </c>
      <c r="C5293" s="412">
        <v>49.287999999999997</v>
      </c>
      <c r="D5293" s="412">
        <v>0</v>
      </c>
    </row>
    <row r="5294" spans="1:4" x14ac:dyDescent="0.2">
      <c r="A5294" s="413" t="s">
        <v>12165</v>
      </c>
      <c r="B5294" s="413" t="s">
        <v>225</v>
      </c>
      <c r="C5294" s="412">
        <v>51.075000000000003</v>
      </c>
      <c r="D5294" s="412">
        <v>0</v>
      </c>
    </row>
    <row r="5295" spans="1:4" x14ac:dyDescent="0.2">
      <c r="A5295" s="413" t="s">
        <v>12166</v>
      </c>
      <c r="B5295" s="413" t="s">
        <v>225</v>
      </c>
      <c r="C5295" s="412">
        <v>121.872</v>
      </c>
      <c r="D5295" s="412">
        <v>0</v>
      </c>
    </row>
    <row r="5296" spans="1:4" x14ac:dyDescent="0.2">
      <c r="A5296" s="413" t="s">
        <v>12167</v>
      </c>
      <c r="B5296" s="413" t="s">
        <v>225</v>
      </c>
      <c r="C5296" s="412">
        <v>30.878</v>
      </c>
      <c r="D5296" s="412">
        <v>0</v>
      </c>
    </row>
    <row r="5297" spans="1:4" x14ac:dyDescent="0.2">
      <c r="A5297" s="413" t="s">
        <v>12168</v>
      </c>
      <c r="B5297" s="413" t="s">
        <v>225</v>
      </c>
      <c r="C5297" s="412">
        <v>0</v>
      </c>
      <c r="D5297" s="412">
        <v>0</v>
      </c>
    </row>
    <row r="5298" spans="1:4" x14ac:dyDescent="0.2">
      <c r="A5298" s="413" t="s">
        <v>12169</v>
      </c>
      <c r="B5298" s="413" t="s">
        <v>225</v>
      </c>
      <c r="C5298" s="412">
        <v>30.298999999999999</v>
      </c>
      <c r="D5298" s="412">
        <v>0</v>
      </c>
    </row>
    <row r="5299" spans="1:4" x14ac:dyDescent="0.2">
      <c r="A5299" s="413" t="s">
        <v>12170</v>
      </c>
      <c r="B5299" s="413" t="s">
        <v>225</v>
      </c>
      <c r="C5299" s="412">
        <v>30.298999999999999</v>
      </c>
      <c r="D5299" s="412">
        <v>0</v>
      </c>
    </row>
    <row r="5300" spans="1:4" x14ac:dyDescent="0.2">
      <c r="A5300" s="413" t="s">
        <v>12171</v>
      </c>
      <c r="B5300" s="413" t="s">
        <v>225</v>
      </c>
      <c r="C5300" s="412">
        <v>31.048999999999999</v>
      </c>
      <c r="D5300" s="412">
        <v>0</v>
      </c>
    </row>
    <row r="5301" spans="1:4" x14ac:dyDescent="0.2">
      <c r="A5301" s="413" t="s">
        <v>12172</v>
      </c>
      <c r="B5301" s="413" t="s">
        <v>225</v>
      </c>
      <c r="C5301" s="412">
        <v>12.292</v>
      </c>
      <c r="D5301" s="412">
        <v>0</v>
      </c>
    </row>
    <row r="5302" spans="1:4" x14ac:dyDescent="0.2">
      <c r="A5302" s="413" t="s">
        <v>12173</v>
      </c>
      <c r="B5302" s="413" t="s">
        <v>225</v>
      </c>
      <c r="C5302" s="412">
        <v>27.786000000000001</v>
      </c>
      <c r="D5302" s="412">
        <v>0</v>
      </c>
    </row>
    <row r="5303" spans="1:4" x14ac:dyDescent="0.2">
      <c r="A5303" s="413" t="s">
        <v>12174</v>
      </c>
      <c r="B5303" s="413" t="s">
        <v>225</v>
      </c>
      <c r="C5303" s="412">
        <v>33.055999999999997</v>
      </c>
      <c r="D5303" s="412">
        <v>0</v>
      </c>
    </row>
    <row r="5304" spans="1:4" x14ac:dyDescent="0.2">
      <c r="A5304" s="413" t="s">
        <v>12175</v>
      </c>
      <c r="B5304" s="413" t="s">
        <v>225</v>
      </c>
      <c r="C5304" s="412">
        <v>47.134999999999998</v>
      </c>
      <c r="D5304" s="412">
        <v>0</v>
      </c>
    </row>
    <row r="5305" spans="1:4" x14ac:dyDescent="0.2">
      <c r="A5305" s="413" t="s">
        <v>12176</v>
      </c>
      <c r="B5305" s="413" t="s">
        <v>225</v>
      </c>
      <c r="C5305" s="412">
        <v>28.206</v>
      </c>
      <c r="D5305" s="412">
        <v>0</v>
      </c>
    </row>
    <row r="5306" spans="1:4" x14ac:dyDescent="0.2">
      <c r="A5306" s="413" t="s">
        <v>12177</v>
      </c>
      <c r="B5306" s="413" t="s">
        <v>225</v>
      </c>
      <c r="C5306" s="412">
        <v>8.2409999999999997</v>
      </c>
      <c r="D5306" s="412">
        <v>0</v>
      </c>
    </row>
    <row r="5307" spans="1:4" x14ac:dyDescent="0.2">
      <c r="A5307" s="413" t="s">
        <v>12178</v>
      </c>
      <c r="B5307" s="413" t="s">
        <v>1174</v>
      </c>
      <c r="C5307" s="412">
        <v>5355.2349999999997</v>
      </c>
      <c r="D5307" s="412">
        <v>0</v>
      </c>
    </row>
    <row r="5308" spans="1:4" x14ac:dyDescent="0.2">
      <c r="A5308" s="413" t="s">
        <v>12179</v>
      </c>
      <c r="B5308" s="413" t="s">
        <v>225</v>
      </c>
      <c r="C5308" s="412">
        <v>19.792000000000002</v>
      </c>
      <c r="D5308" s="412">
        <v>0</v>
      </c>
    </row>
    <row r="5309" spans="1:4" x14ac:dyDescent="0.2">
      <c r="A5309" s="413" t="s">
        <v>12180</v>
      </c>
      <c r="B5309" s="413" t="s">
        <v>225</v>
      </c>
      <c r="C5309" s="412">
        <v>49.421999999999997</v>
      </c>
      <c r="D5309" s="412">
        <v>0</v>
      </c>
    </row>
    <row r="5310" spans="1:4" x14ac:dyDescent="0.2">
      <c r="A5310" s="413" t="s">
        <v>12181</v>
      </c>
      <c r="B5310" s="413" t="s">
        <v>225</v>
      </c>
      <c r="C5310" s="412">
        <v>10.803000000000001</v>
      </c>
      <c r="D5310" s="412">
        <v>0</v>
      </c>
    </row>
    <row r="5311" spans="1:4" x14ac:dyDescent="0.2">
      <c r="A5311" s="413" t="s">
        <v>12182</v>
      </c>
      <c r="B5311" s="413" t="s">
        <v>225</v>
      </c>
      <c r="C5311" s="412">
        <v>24.4</v>
      </c>
      <c r="D5311" s="412">
        <v>0</v>
      </c>
    </row>
    <row r="5312" spans="1:4" x14ac:dyDescent="0.2">
      <c r="A5312" s="413" t="s">
        <v>12183</v>
      </c>
      <c r="B5312" s="413" t="s">
        <v>225</v>
      </c>
      <c r="C5312" s="412">
        <v>14.962999999999999</v>
      </c>
      <c r="D5312" s="412">
        <v>0</v>
      </c>
    </row>
    <row r="5313" spans="1:4" x14ac:dyDescent="0.2">
      <c r="A5313" s="413" t="s">
        <v>12184</v>
      </c>
      <c r="B5313" s="413" t="s">
        <v>225</v>
      </c>
      <c r="C5313" s="412">
        <v>17.684000000000001</v>
      </c>
      <c r="D5313" s="412">
        <v>0</v>
      </c>
    </row>
    <row r="5314" spans="1:4" x14ac:dyDescent="0.2">
      <c r="A5314" s="413" t="s">
        <v>12185</v>
      </c>
      <c r="B5314" s="413" t="s">
        <v>225</v>
      </c>
      <c r="C5314" s="412">
        <v>37.716000000000001</v>
      </c>
      <c r="D5314" s="412">
        <v>0</v>
      </c>
    </row>
    <row r="5315" spans="1:4" x14ac:dyDescent="0.2">
      <c r="A5315" s="413" t="s">
        <v>12186</v>
      </c>
      <c r="B5315" s="413" t="s">
        <v>225</v>
      </c>
      <c r="C5315" s="412">
        <v>87.516999999999996</v>
      </c>
      <c r="D5315" s="412">
        <v>0</v>
      </c>
    </row>
    <row r="5316" spans="1:4" x14ac:dyDescent="0.2">
      <c r="A5316" s="413" t="s">
        <v>12187</v>
      </c>
      <c r="B5316" s="413" t="s">
        <v>225</v>
      </c>
      <c r="C5316" s="412">
        <v>28.945</v>
      </c>
      <c r="D5316" s="412">
        <v>0</v>
      </c>
    </row>
    <row r="5317" spans="1:4" x14ac:dyDescent="0.2">
      <c r="A5317" s="413" t="s">
        <v>12188</v>
      </c>
      <c r="B5317" s="413" t="s">
        <v>225</v>
      </c>
      <c r="C5317" s="412">
        <v>38.850999999999999</v>
      </c>
      <c r="D5317" s="412">
        <v>0</v>
      </c>
    </row>
    <row r="5318" spans="1:4" x14ac:dyDescent="0.2">
      <c r="A5318" s="413" t="s">
        <v>12189</v>
      </c>
      <c r="B5318" s="413" t="s">
        <v>225</v>
      </c>
      <c r="C5318" s="412">
        <v>28.786000000000001</v>
      </c>
      <c r="D5318" s="412">
        <v>0</v>
      </c>
    </row>
    <row r="5319" spans="1:4" x14ac:dyDescent="0.2">
      <c r="A5319" s="413" t="s">
        <v>12190</v>
      </c>
      <c r="B5319" s="413" t="s">
        <v>225</v>
      </c>
      <c r="C5319" s="412">
        <v>32.317999999999998</v>
      </c>
      <c r="D5319" s="412">
        <v>0</v>
      </c>
    </row>
    <row r="5320" spans="1:4" x14ac:dyDescent="0.2">
      <c r="A5320" s="413" t="s">
        <v>12191</v>
      </c>
      <c r="B5320" s="413" t="s">
        <v>225</v>
      </c>
      <c r="C5320" s="412">
        <v>30.018000000000001</v>
      </c>
      <c r="D5320" s="412">
        <v>0</v>
      </c>
    </row>
    <row r="5321" spans="1:4" x14ac:dyDescent="0.2">
      <c r="A5321" s="413" t="s">
        <v>12192</v>
      </c>
      <c r="B5321" s="413" t="s">
        <v>225</v>
      </c>
      <c r="C5321" s="412">
        <v>41.62</v>
      </c>
      <c r="D5321" s="412">
        <v>0</v>
      </c>
    </row>
    <row r="5322" spans="1:4" x14ac:dyDescent="0.2">
      <c r="A5322" s="413" t="s">
        <v>12193</v>
      </c>
      <c r="B5322" s="413" t="s">
        <v>225</v>
      </c>
      <c r="C5322" s="412">
        <v>23.533999999999999</v>
      </c>
      <c r="D5322" s="412">
        <v>0</v>
      </c>
    </row>
    <row r="5323" spans="1:4" x14ac:dyDescent="0.2">
      <c r="A5323" s="413" t="s">
        <v>12194</v>
      </c>
      <c r="B5323" s="413" t="s">
        <v>225</v>
      </c>
      <c r="C5323" s="412">
        <v>28.969000000000001</v>
      </c>
      <c r="D5323" s="412">
        <v>0</v>
      </c>
    </row>
    <row r="5324" spans="1:4" x14ac:dyDescent="0.2">
      <c r="A5324" s="413" t="s">
        <v>12195</v>
      </c>
      <c r="B5324" s="413" t="s">
        <v>225</v>
      </c>
      <c r="C5324" s="412">
        <v>22.253</v>
      </c>
      <c r="D5324" s="412">
        <v>0</v>
      </c>
    </row>
    <row r="5325" spans="1:4" x14ac:dyDescent="0.2">
      <c r="A5325" s="413" t="s">
        <v>12196</v>
      </c>
      <c r="B5325" s="413" t="s">
        <v>225</v>
      </c>
      <c r="C5325" s="412">
        <v>16.196000000000002</v>
      </c>
      <c r="D5325" s="412">
        <v>0</v>
      </c>
    </row>
    <row r="5326" spans="1:4" x14ac:dyDescent="0.2">
      <c r="A5326" s="413" t="s">
        <v>12197</v>
      </c>
      <c r="B5326" s="413" t="s">
        <v>225</v>
      </c>
      <c r="C5326" s="412">
        <v>48.94</v>
      </c>
      <c r="D5326" s="412">
        <v>0</v>
      </c>
    </row>
    <row r="5327" spans="1:4" x14ac:dyDescent="0.2">
      <c r="A5327" s="413" t="s">
        <v>12198</v>
      </c>
      <c r="B5327" s="413" t="s">
        <v>225</v>
      </c>
      <c r="C5327" s="412">
        <v>31.603999999999999</v>
      </c>
      <c r="D5327" s="412">
        <v>0</v>
      </c>
    </row>
    <row r="5328" spans="1:4" x14ac:dyDescent="0.2">
      <c r="A5328" s="413" t="s">
        <v>12199</v>
      </c>
      <c r="B5328" s="413" t="s">
        <v>225</v>
      </c>
      <c r="C5328" s="412">
        <v>123.41500000000001</v>
      </c>
      <c r="D5328" s="412">
        <v>0</v>
      </c>
    </row>
    <row r="5329" spans="1:4" x14ac:dyDescent="0.2">
      <c r="A5329" s="413" t="s">
        <v>12200</v>
      </c>
      <c r="B5329" s="413" t="s">
        <v>225</v>
      </c>
      <c r="C5329" s="412">
        <v>33.494999999999997</v>
      </c>
      <c r="D5329" s="412">
        <v>0</v>
      </c>
    </row>
    <row r="5330" spans="1:4" x14ac:dyDescent="0.2">
      <c r="A5330" s="413" t="s">
        <v>12201</v>
      </c>
      <c r="B5330" s="413" t="s">
        <v>225</v>
      </c>
      <c r="C5330" s="412">
        <v>33.44</v>
      </c>
      <c r="D5330" s="412">
        <v>0</v>
      </c>
    </row>
    <row r="5331" spans="1:4" x14ac:dyDescent="0.2">
      <c r="A5331" s="413" t="s">
        <v>12202</v>
      </c>
      <c r="B5331" s="413" t="s">
        <v>225</v>
      </c>
      <c r="C5331" s="412">
        <v>43.572000000000003</v>
      </c>
      <c r="D5331" s="412">
        <v>0</v>
      </c>
    </row>
    <row r="5332" spans="1:4" x14ac:dyDescent="0.2">
      <c r="A5332" s="413" t="s">
        <v>12203</v>
      </c>
      <c r="B5332" s="413" t="s">
        <v>225</v>
      </c>
      <c r="C5332" s="412">
        <v>21.076000000000001</v>
      </c>
      <c r="D5332" s="412">
        <v>0</v>
      </c>
    </row>
    <row r="5333" spans="1:4" x14ac:dyDescent="0.2">
      <c r="A5333" s="413" t="s">
        <v>12204</v>
      </c>
      <c r="B5333" s="413" t="s">
        <v>225</v>
      </c>
      <c r="C5333" s="412">
        <v>32.543999999999997</v>
      </c>
      <c r="D5333" s="412">
        <v>0</v>
      </c>
    </row>
    <row r="5334" spans="1:4" x14ac:dyDescent="0.2">
      <c r="A5334" s="413" t="s">
        <v>12205</v>
      </c>
      <c r="B5334" s="413" t="s">
        <v>225</v>
      </c>
      <c r="C5334" s="412">
        <v>21.57</v>
      </c>
      <c r="D5334" s="412">
        <v>0</v>
      </c>
    </row>
    <row r="5335" spans="1:4" x14ac:dyDescent="0.2">
      <c r="A5335" s="413" t="s">
        <v>12206</v>
      </c>
      <c r="B5335" s="413" t="s">
        <v>225</v>
      </c>
      <c r="C5335" s="412">
        <v>21.838000000000001</v>
      </c>
      <c r="D5335" s="412">
        <v>0</v>
      </c>
    </row>
    <row r="5336" spans="1:4" x14ac:dyDescent="0.2">
      <c r="A5336" s="413" t="s">
        <v>12207</v>
      </c>
      <c r="B5336" s="413" t="s">
        <v>225</v>
      </c>
      <c r="C5336" s="412">
        <v>20.068999999999999</v>
      </c>
      <c r="D5336" s="412">
        <v>0</v>
      </c>
    </row>
    <row r="5337" spans="1:4" x14ac:dyDescent="0.2">
      <c r="A5337" s="413" t="s">
        <v>12208</v>
      </c>
      <c r="B5337" s="413" t="s">
        <v>225</v>
      </c>
      <c r="C5337" s="412">
        <v>17.940000000000001</v>
      </c>
      <c r="D5337" s="412">
        <v>0</v>
      </c>
    </row>
    <row r="5338" spans="1:4" x14ac:dyDescent="0.2">
      <c r="A5338" s="413" t="s">
        <v>12209</v>
      </c>
      <c r="B5338" s="413" t="s">
        <v>225</v>
      </c>
      <c r="C5338" s="412">
        <v>0</v>
      </c>
      <c r="D5338" s="412">
        <v>0</v>
      </c>
    </row>
    <row r="5339" spans="1:4" x14ac:dyDescent="0.2">
      <c r="A5339" s="413" t="s">
        <v>12210</v>
      </c>
      <c r="B5339" s="413" t="s">
        <v>225</v>
      </c>
      <c r="C5339" s="412">
        <v>2.593</v>
      </c>
      <c r="D5339" s="412">
        <v>0</v>
      </c>
    </row>
    <row r="5340" spans="1:4" x14ac:dyDescent="0.2">
      <c r="A5340" s="413" t="s">
        <v>12211</v>
      </c>
      <c r="B5340" s="413" t="s">
        <v>225</v>
      </c>
      <c r="C5340" s="412">
        <v>23.113</v>
      </c>
      <c r="D5340" s="412">
        <v>0</v>
      </c>
    </row>
    <row r="5341" spans="1:4" x14ac:dyDescent="0.2">
      <c r="A5341" s="413" t="s">
        <v>12212</v>
      </c>
      <c r="B5341" s="413" t="s">
        <v>225</v>
      </c>
      <c r="C5341" s="412">
        <v>28.713000000000001</v>
      </c>
      <c r="D5341" s="412">
        <v>0</v>
      </c>
    </row>
    <row r="5342" spans="1:4" x14ac:dyDescent="0.2">
      <c r="A5342" s="413" t="s">
        <v>12213</v>
      </c>
      <c r="B5342" s="413" t="s">
        <v>225</v>
      </c>
      <c r="C5342" s="412">
        <v>24.79</v>
      </c>
      <c r="D5342" s="412">
        <v>0</v>
      </c>
    </row>
    <row r="5343" spans="1:4" x14ac:dyDescent="0.2">
      <c r="A5343" s="413" t="s">
        <v>12214</v>
      </c>
      <c r="B5343" s="413" t="s">
        <v>225</v>
      </c>
      <c r="C5343" s="412">
        <v>41.601999999999997</v>
      </c>
      <c r="D5343" s="412">
        <v>0</v>
      </c>
    </row>
    <row r="5344" spans="1:4" x14ac:dyDescent="0.2">
      <c r="A5344" s="413" t="s">
        <v>12215</v>
      </c>
      <c r="B5344" s="413" t="s">
        <v>225</v>
      </c>
      <c r="C5344" s="412">
        <v>40.570999999999998</v>
      </c>
      <c r="D5344" s="412">
        <v>0</v>
      </c>
    </row>
    <row r="5345" spans="1:4" x14ac:dyDescent="0.2">
      <c r="A5345" s="413" t="s">
        <v>12216</v>
      </c>
      <c r="B5345" s="413" t="s">
        <v>225</v>
      </c>
      <c r="C5345" s="412">
        <v>21.411000000000001</v>
      </c>
      <c r="D5345" s="412">
        <v>0</v>
      </c>
    </row>
    <row r="5346" spans="1:4" x14ac:dyDescent="0.2">
      <c r="A5346" s="413" t="s">
        <v>12217</v>
      </c>
      <c r="B5346" s="413" t="s">
        <v>225</v>
      </c>
      <c r="C5346" s="412">
        <v>28.431999999999999</v>
      </c>
      <c r="D5346" s="412">
        <v>0</v>
      </c>
    </row>
    <row r="5347" spans="1:4" x14ac:dyDescent="0.2">
      <c r="A5347" s="413" t="s">
        <v>12218</v>
      </c>
      <c r="B5347" s="413" t="s">
        <v>225</v>
      </c>
      <c r="C5347" s="412">
        <v>73.322000000000003</v>
      </c>
      <c r="D5347" s="412">
        <v>0</v>
      </c>
    </row>
    <row r="5348" spans="1:4" x14ac:dyDescent="0.2">
      <c r="A5348" s="413" t="s">
        <v>12219</v>
      </c>
      <c r="B5348" s="413" t="s">
        <v>225</v>
      </c>
      <c r="C5348" s="412">
        <v>19.471</v>
      </c>
      <c r="D5348" s="412">
        <v>0</v>
      </c>
    </row>
    <row r="5349" spans="1:4" x14ac:dyDescent="0.2">
      <c r="A5349" s="413" t="s">
        <v>12220</v>
      </c>
      <c r="B5349" s="413" t="s">
        <v>225</v>
      </c>
      <c r="C5349" s="412">
        <v>20.818999999999999</v>
      </c>
      <c r="D5349" s="412">
        <v>0</v>
      </c>
    </row>
    <row r="5350" spans="1:4" x14ac:dyDescent="0.2">
      <c r="A5350" s="413" t="s">
        <v>12221</v>
      </c>
      <c r="B5350" s="413" t="s">
        <v>225</v>
      </c>
      <c r="C5350" s="412">
        <v>15.342000000000001</v>
      </c>
      <c r="D5350" s="412">
        <v>0</v>
      </c>
    </row>
    <row r="5351" spans="1:4" x14ac:dyDescent="0.2">
      <c r="A5351" s="413" t="s">
        <v>12222</v>
      </c>
      <c r="B5351" s="413" t="s">
        <v>225</v>
      </c>
      <c r="C5351" s="412">
        <v>36.643000000000001</v>
      </c>
      <c r="D5351" s="412">
        <v>0</v>
      </c>
    </row>
    <row r="5352" spans="1:4" x14ac:dyDescent="0.2">
      <c r="A5352" s="413" t="s">
        <v>12223</v>
      </c>
      <c r="B5352" s="413" t="s">
        <v>225</v>
      </c>
      <c r="C5352" s="412">
        <v>9.8450000000000006</v>
      </c>
      <c r="D5352" s="412">
        <v>0</v>
      </c>
    </row>
    <row r="5353" spans="1:4" x14ac:dyDescent="0.2">
      <c r="A5353" s="413" t="s">
        <v>12224</v>
      </c>
      <c r="B5353" s="413" t="s">
        <v>225</v>
      </c>
      <c r="C5353" s="412">
        <v>17.713999999999999</v>
      </c>
      <c r="D5353" s="412">
        <v>0</v>
      </c>
    </row>
    <row r="5354" spans="1:4" x14ac:dyDescent="0.2">
      <c r="A5354" s="413" t="s">
        <v>12225</v>
      </c>
      <c r="B5354" s="413" t="s">
        <v>225</v>
      </c>
      <c r="C5354" s="412">
        <v>0</v>
      </c>
      <c r="D5354" s="412">
        <v>0</v>
      </c>
    </row>
    <row r="5355" spans="1:4" x14ac:dyDescent="0.2">
      <c r="A5355" s="413" t="s">
        <v>12226</v>
      </c>
      <c r="B5355" s="413" t="s">
        <v>225</v>
      </c>
      <c r="C5355" s="412">
        <v>34.122999999999998</v>
      </c>
      <c r="D5355" s="412">
        <v>0</v>
      </c>
    </row>
    <row r="5356" spans="1:4" x14ac:dyDescent="0.2">
      <c r="A5356" s="413" t="s">
        <v>12227</v>
      </c>
      <c r="B5356" s="413" t="s">
        <v>225</v>
      </c>
      <c r="C5356" s="412">
        <v>16.433</v>
      </c>
      <c r="D5356" s="412">
        <v>0</v>
      </c>
    </row>
    <row r="5357" spans="1:4" x14ac:dyDescent="0.2">
      <c r="A5357" s="413" t="s">
        <v>12228</v>
      </c>
      <c r="B5357" s="413" t="s">
        <v>225</v>
      </c>
      <c r="C5357" s="412">
        <v>8.5399999999999991</v>
      </c>
      <c r="D5357" s="412">
        <v>0</v>
      </c>
    </row>
    <row r="5358" spans="1:4" x14ac:dyDescent="0.2">
      <c r="A5358" s="413" t="s">
        <v>12229</v>
      </c>
      <c r="B5358" s="413" t="s">
        <v>225</v>
      </c>
      <c r="C5358" s="412">
        <v>10.827999999999999</v>
      </c>
      <c r="D5358" s="412">
        <v>0</v>
      </c>
    </row>
    <row r="5359" spans="1:4" x14ac:dyDescent="0.2">
      <c r="A5359" s="413" t="s">
        <v>12230</v>
      </c>
      <c r="B5359" s="413" t="s">
        <v>225</v>
      </c>
      <c r="C5359" s="412">
        <v>25.663</v>
      </c>
      <c r="D5359" s="412">
        <v>0</v>
      </c>
    </row>
    <row r="5360" spans="1:4" x14ac:dyDescent="0.2">
      <c r="A5360" s="413" t="s">
        <v>12231</v>
      </c>
      <c r="B5360" s="413" t="s">
        <v>225</v>
      </c>
      <c r="C5360" s="412">
        <v>126.392</v>
      </c>
      <c r="D5360" s="412">
        <v>0</v>
      </c>
    </row>
    <row r="5361" spans="1:4" x14ac:dyDescent="0.2">
      <c r="A5361" s="413" t="s">
        <v>12232</v>
      </c>
      <c r="B5361" s="413" t="s">
        <v>225</v>
      </c>
      <c r="C5361" s="412">
        <v>33.854999999999997</v>
      </c>
      <c r="D5361" s="412">
        <v>0</v>
      </c>
    </row>
    <row r="5362" spans="1:4" x14ac:dyDescent="0.2">
      <c r="A5362" s="413" t="s">
        <v>12233</v>
      </c>
      <c r="B5362" s="413" t="s">
        <v>225</v>
      </c>
      <c r="C5362" s="412">
        <v>49.691000000000003</v>
      </c>
      <c r="D5362" s="412">
        <v>0</v>
      </c>
    </row>
    <row r="5363" spans="1:4" x14ac:dyDescent="0.2">
      <c r="A5363" s="413" t="s">
        <v>12234</v>
      </c>
      <c r="B5363" s="413" t="s">
        <v>225</v>
      </c>
      <c r="C5363" s="412">
        <v>0</v>
      </c>
      <c r="D5363" s="412">
        <v>0</v>
      </c>
    </row>
    <row r="5364" spans="1:4" x14ac:dyDescent="0.2">
      <c r="A5364" s="413" t="s">
        <v>12235</v>
      </c>
      <c r="B5364" s="413" t="s">
        <v>225</v>
      </c>
      <c r="C5364" s="412">
        <v>16.446000000000002</v>
      </c>
      <c r="D5364" s="412">
        <v>0</v>
      </c>
    </row>
    <row r="5365" spans="1:4" x14ac:dyDescent="0.2">
      <c r="A5365" s="413" t="s">
        <v>12236</v>
      </c>
      <c r="B5365" s="413" t="s">
        <v>225</v>
      </c>
      <c r="C5365" s="412">
        <v>24.248000000000001</v>
      </c>
      <c r="D5365" s="412">
        <v>0</v>
      </c>
    </row>
    <row r="5366" spans="1:4" x14ac:dyDescent="0.2">
      <c r="A5366" s="413" t="s">
        <v>12237</v>
      </c>
      <c r="B5366" s="413" t="s">
        <v>225</v>
      </c>
      <c r="C5366" s="412">
        <v>9.7110000000000003</v>
      </c>
      <c r="D5366" s="412">
        <v>0</v>
      </c>
    </row>
    <row r="5367" spans="1:4" x14ac:dyDescent="0.2">
      <c r="A5367" s="413" t="s">
        <v>12238</v>
      </c>
      <c r="B5367" s="413" t="s">
        <v>225</v>
      </c>
      <c r="C5367" s="412">
        <v>7.1310000000000002</v>
      </c>
      <c r="D5367" s="412">
        <v>0</v>
      </c>
    </row>
    <row r="5368" spans="1:4" x14ac:dyDescent="0.2">
      <c r="A5368" s="413" t="s">
        <v>12239</v>
      </c>
      <c r="B5368" s="413" t="s">
        <v>225</v>
      </c>
      <c r="C5368" s="412">
        <v>31.629000000000001</v>
      </c>
      <c r="D5368" s="412">
        <v>0</v>
      </c>
    </row>
    <row r="5369" spans="1:4" x14ac:dyDescent="0.2">
      <c r="A5369" s="413" t="s">
        <v>12240</v>
      </c>
      <c r="B5369" s="413" t="s">
        <v>225</v>
      </c>
      <c r="C5369" s="412">
        <v>17.849</v>
      </c>
      <c r="D5369" s="412">
        <v>0</v>
      </c>
    </row>
    <row r="5370" spans="1:4" x14ac:dyDescent="0.2">
      <c r="A5370" s="413" t="s">
        <v>12241</v>
      </c>
      <c r="B5370" s="413" t="s">
        <v>225</v>
      </c>
      <c r="C5370" s="412">
        <v>40.308999999999997</v>
      </c>
      <c r="D5370" s="412">
        <v>0</v>
      </c>
    </row>
    <row r="5371" spans="1:4" x14ac:dyDescent="0.2">
      <c r="A5371" s="413" t="s">
        <v>12242</v>
      </c>
      <c r="B5371" s="413" t="s">
        <v>225</v>
      </c>
      <c r="C5371" s="412">
        <v>18.666</v>
      </c>
      <c r="D5371" s="412">
        <v>0</v>
      </c>
    </row>
    <row r="5372" spans="1:4" x14ac:dyDescent="0.2">
      <c r="A5372" s="413" t="s">
        <v>12243</v>
      </c>
      <c r="B5372" s="413" t="s">
        <v>225</v>
      </c>
      <c r="C5372" s="412">
        <v>38.113</v>
      </c>
      <c r="D5372" s="412">
        <v>0</v>
      </c>
    </row>
    <row r="5373" spans="1:4" x14ac:dyDescent="0.2">
      <c r="A5373" s="413" t="s">
        <v>12244</v>
      </c>
      <c r="B5373" s="413" t="s">
        <v>225</v>
      </c>
      <c r="C5373" s="412">
        <v>31.952000000000002</v>
      </c>
      <c r="D5373" s="412">
        <v>0</v>
      </c>
    </row>
    <row r="5374" spans="1:4" x14ac:dyDescent="0.2">
      <c r="A5374" s="413" t="s">
        <v>12245</v>
      </c>
      <c r="B5374" s="413" t="s">
        <v>225</v>
      </c>
      <c r="C5374" s="412">
        <v>210.45</v>
      </c>
      <c r="D5374" s="412">
        <v>0</v>
      </c>
    </row>
    <row r="5375" spans="1:4" x14ac:dyDescent="0.2">
      <c r="A5375" s="413" t="s">
        <v>12246</v>
      </c>
      <c r="B5375" s="413" t="s">
        <v>225</v>
      </c>
      <c r="C5375" s="412">
        <v>40.430999999999997</v>
      </c>
      <c r="D5375" s="412">
        <v>0</v>
      </c>
    </row>
    <row r="5376" spans="1:4" x14ac:dyDescent="0.2">
      <c r="A5376" s="413" t="s">
        <v>12247</v>
      </c>
      <c r="B5376" s="413" t="s">
        <v>225</v>
      </c>
      <c r="C5376" s="412">
        <v>27.395</v>
      </c>
      <c r="D5376" s="412">
        <v>0</v>
      </c>
    </row>
    <row r="5377" spans="1:4" x14ac:dyDescent="0.2">
      <c r="A5377" s="413" t="s">
        <v>12248</v>
      </c>
      <c r="B5377" s="413" t="s">
        <v>225</v>
      </c>
      <c r="C5377" s="412">
        <v>20.655000000000001</v>
      </c>
      <c r="D5377" s="412">
        <v>0</v>
      </c>
    </row>
    <row r="5378" spans="1:4" x14ac:dyDescent="0.2">
      <c r="A5378" s="413" t="s">
        <v>12249</v>
      </c>
      <c r="B5378" s="413" t="s">
        <v>225</v>
      </c>
      <c r="C5378" s="412">
        <v>106.384</v>
      </c>
      <c r="D5378" s="412">
        <v>0</v>
      </c>
    </row>
    <row r="5379" spans="1:4" x14ac:dyDescent="0.2">
      <c r="A5379" s="413" t="s">
        <v>12250</v>
      </c>
      <c r="B5379" s="413" t="s">
        <v>225</v>
      </c>
      <c r="C5379" s="412">
        <v>42.206000000000003</v>
      </c>
      <c r="D5379" s="412">
        <v>0</v>
      </c>
    </row>
    <row r="5380" spans="1:4" x14ac:dyDescent="0.2">
      <c r="A5380" s="413" t="s">
        <v>12251</v>
      </c>
      <c r="B5380" s="413" t="s">
        <v>225</v>
      </c>
      <c r="C5380" s="412">
        <v>32.488999999999997</v>
      </c>
      <c r="D5380" s="412">
        <v>0</v>
      </c>
    </row>
    <row r="5381" spans="1:4" x14ac:dyDescent="0.2">
      <c r="A5381" s="413" t="s">
        <v>12252</v>
      </c>
      <c r="B5381" s="413" t="s">
        <v>225</v>
      </c>
      <c r="C5381" s="412">
        <v>37.844000000000001</v>
      </c>
      <c r="D5381" s="412">
        <v>0</v>
      </c>
    </row>
    <row r="5382" spans="1:4" x14ac:dyDescent="0.2">
      <c r="A5382" s="413" t="s">
        <v>12253</v>
      </c>
      <c r="B5382" s="413" t="s">
        <v>225</v>
      </c>
      <c r="C5382" s="412">
        <v>32.116999999999997</v>
      </c>
      <c r="D5382" s="412">
        <v>0</v>
      </c>
    </row>
    <row r="5383" spans="1:4" x14ac:dyDescent="0.2">
      <c r="A5383" s="413" t="s">
        <v>12254</v>
      </c>
      <c r="B5383" s="413" t="s">
        <v>225</v>
      </c>
      <c r="C5383" s="412">
        <v>21.698</v>
      </c>
      <c r="D5383" s="412">
        <v>0</v>
      </c>
    </row>
    <row r="5384" spans="1:4" x14ac:dyDescent="0.2">
      <c r="A5384" s="413" t="s">
        <v>12255</v>
      </c>
      <c r="B5384" s="413" t="s">
        <v>225</v>
      </c>
      <c r="C5384" s="412">
        <v>41.084000000000003</v>
      </c>
      <c r="D5384" s="412">
        <v>0</v>
      </c>
    </row>
    <row r="5385" spans="1:4" x14ac:dyDescent="0.2">
      <c r="A5385" s="413" t="s">
        <v>12256</v>
      </c>
      <c r="B5385" s="413" t="s">
        <v>225</v>
      </c>
      <c r="C5385" s="412">
        <v>20.581</v>
      </c>
      <c r="D5385" s="412">
        <v>0</v>
      </c>
    </row>
    <row r="5386" spans="1:4" x14ac:dyDescent="0.2">
      <c r="A5386" s="413" t="s">
        <v>12257</v>
      </c>
      <c r="B5386" s="413" t="s">
        <v>225</v>
      </c>
      <c r="C5386" s="412">
        <v>31.507000000000001</v>
      </c>
      <c r="D5386" s="412">
        <v>0</v>
      </c>
    </row>
    <row r="5387" spans="1:4" x14ac:dyDescent="0.2">
      <c r="A5387" s="413" t="s">
        <v>12258</v>
      </c>
      <c r="B5387" s="413" t="s">
        <v>225</v>
      </c>
      <c r="C5387" s="412">
        <v>30.872</v>
      </c>
      <c r="D5387" s="412">
        <v>0</v>
      </c>
    </row>
    <row r="5388" spans="1:4" x14ac:dyDescent="0.2">
      <c r="A5388" s="413" t="s">
        <v>12259</v>
      </c>
      <c r="B5388" s="413" t="s">
        <v>225</v>
      </c>
      <c r="C5388" s="412">
        <v>167.44499999999999</v>
      </c>
      <c r="D5388" s="412">
        <v>0</v>
      </c>
    </row>
    <row r="5389" spans="1:4" x14ac:dyDescent="0.2">
      <c r="A5389" s="413" t="s">
        <v>12260</v>
      </c>
      <c r="B5389" s="413" t="s">
        <v>225</v>
      </c>
      <c r="C5389" s="412">
        <v>26.998999999999999</v>
      </c>
      <c r="D5389" s="412">
        <v>0</v>
      </c>
    </row>
    <row r="5390" spans="1:4" x14ac:dyDescent="0.2">
      <c r="A5390" s="413" t="s">
        <v>12261</v>
      </c>
      <c r="B5390" s="413" t="s">
        <v>225</v>
      </c>
      <c r="C5390" s="412">
        <v>108.14100000000001</v>
      </c>
      <c r="D5390" s="412">
        <v>0</v>
      </c>
    </row>
    <row r="5391" spans="1:4" x14ac:dyDescent="0.2">
      <c r="A5391" s="413" t="s">
        <v>12262</v>
      </c>
      <c r="B5391" s="413" t="s">
        <v>225</v>
      </c>
      <c r="C5391" s="412">
        <v>40.363999999999997</v>
      </c>
      <c r="D5391" s="412">
        <v>0</v>
      </c>
    </row>
    <row r="5392" spans="1:4" x14ac:dyDescent="0.2">
      <c r="A5392" s="413" t="s">
        <v>12263</v>
      </c>
      <c r="B5392" s="413" t="s">
        <v>225</v>
      </c>
      <c r="C5392" s="412">
        <v>28.132999999999999</v>
      </c>
      <c r="D5392" s="412">
        <v>0</v>
      </c>
    </row>
    <row r="5393" spans="1:4" x14ac:dyDescent="0.2">
      <c r="A5393" s="413" t="s">
        <v>12264</v>
      </c>
      <c r="B5393" s="413" t="s">
        <v>225</v>
      </c>
      <c r="C5393" s="412">
        <v>43.883000000000003</v>
      </c>
      <c r="D5393" s="412">
        <v>0</v>
      </c>
    </row>
    <row r="5394" spans="1:4" x14ac:dyDescent="0.2">
      <c r="A5394" s="413" t="s">
        <v>12265</v>
      </c>
      <c r="B5394" s="413" t="s">
        <v>225</v>
      </c>
      <c r="C5394" s="412">
        <v>0.66500000000000004</v>
      </c>
      <c r="D5394" s="412">
        <v>0</v>
      </c>
    </row>
    <row r="5395" spans="1:4" x14ac:dyDescent="0.2">
      <c r="A5395" s="413" t="s">
        <v>12266</v>
      </c>
      <c r="B5395" s="413" t="s">
        <v>225</v>
      </c>
      <c r="C5395" s="412">
        <v>20.867999999999999</v>
      </c>
      <c r="D5395" s="412">
        <v>0</v>
      </c>
    </row>
    <row r="5396" spans="1:4" x14ac:dyDescent="0.2">
      <c r="A5396" s="413" t="s">
        <v>12267</v>
      </c>
      <c r="B5396" s="413" t="s">
        <v>225</v>
      </c>
      <c r="C5396" s="412">
        <v>23.344999999999999</v>
      </c>
      <c r="D5396" s="412">
        <v>0</v>
      </c>
    </row>
    <row r="5397" spans="1:4" x14ac:dyDescent="0.2">
      <c r="A5397" s="413" t="s">
        <v>12268</v>
      </c>
      <c r="B5397" s="413" t="s">
        <v>225</v>
      </c>
      <c r="C5397" s="412">
        <v>36.814</v>
      </c>
      <c r="D5397" s="412">
        <v>0</v>
      </c>
    </row>
    <row r="5398" spans="1:4" x14ac:dyDescent="0.2">
      <c r="A5398" s="413" t="s">
        <v>12269</v>
      </c>
      <c r="B5398" s="413" t="s">
        <v>225</v>
      </c>
      <c r="C5398" s="412">
        <v>33.970999999999997</v>
      </c>
      <c r="D5398" s="412">
        <v>0</v>
      </c>
    </row>
    <row r="5399" spans="1:4" x14ac:dyDescent="0.2">
      <c r="A5399" s="413" t="s">
        <v>12270</v>
      </c>
      <c r="B5399" s="413" t="s">
        <v>225</v>
      </c>
      <c r="C5399" s="412">
        <v>35.545000000000002</v>
      </c>
      <c r="D5399" s="412">
        <v>0</v>
      </c>
    </row>
    <row r="5400" spans="1:4" x14ac:dyDescent="0.2">
      <c r="A5400" s="413" t="s">
        <v>12271</v>
      </c>
      <c r="B5400" s="413" t="s">
        <v>225</v>
      </c>
      <c r="C5400" s="412">
        <v>38.18</v>
      </c>
      <c r="D5400" s="412">
        <v>0</v>
      </c>
    </row>
    <row r="5401" spans="1:4" x14ac:dyDescent="0.2">
      <c r="A5401" s="413" t="s">
        <v>12272</v>
      </c>
      <c r="B5401" s="413" t="s">
        <v>225</v>
      </c>
      <c r="C5401" s="412">
        <v>26.902000000000001</v>
      </c>
      <c r="D5401" s="412">
        <v>0</v>
      </c>
    </row>
    <row r="5402" spans="1:4" x14ac:dyDescent="0.2">
      <c r="A5402" s="413" t="s">
        <v>12273</v>
      </c>
      <c r="B5402" s="413" t="s">
        <v>1174</v>
      </c>
      <c r="C5402" s="412">
        <v>309.44600000000003</v>
      </c>
      <c r="D5402" s="412">
        <v>0</v>
      </c>
    </row>
    <row r="5403" spans="1:4" x14ac:dyDescent="0.2">
      <c r="A5403" s="413" t="s">
        <v>12274</v>
      </c>
      <c r="B5403" s="413" t="s">
        <v>225</v>
      </c>
      <c r="C5403" s="412">
        <v>15.622</v>
      </c>
      <c r="D5403" s="412">
        <v>0</v>
      </c>
    </row>
    <row r="5404" spans="1:4" x14ac:dyDescent="0.2">
      <c r="A5404" s="413" t="s">
        <v>12275</v>
      </c>
      <c r="B5404" s="413" t="s">
        <v>225</v>
      </c>
      <c r="C5404" s="412">
        <v>15.342000000000001</v>
      </c>
      <c r="D5404" s="412">
        <v>0</v>
      </c>
    </row>
    <row r="5405" spans="1:4" x14ac:dyDescent="0.2">
      <c r="A5405" s="413" t="s">
        <v>12276</v>
      </c>
      <c r="B5405" s="413" t="s">
        <v>225</v>
      </c>
      <c r="C5405" s="412">
        <v>40.808999999999997</v>
      </c>
      <c r="D5405" s="412">
        <v>0</v>
      </c>
    </row>
    <row r="5406" spans="1:4" x14ac:dyDescent="0.2">
      <c r="A5406" s="413" t="s">
        <v>12277</v>
      </c>
      <c r="B5406" s="413" t="s">
        <v>225</v>
      </c>
      <c r="C5406" s="412">
        <v>39.826999999999998</v>
      </c>
      <c r="D5406" s="412">
        <v>0</v>
      </c>
    </row>
    <row r="5407" spans="1:4" x14ac:dyDescent="0.2">
      <c r="A5407" s="413" t="s">
        <v>12278</v>
      </c>
      <c r="B5407" s="413" t="s">
        <v>225</v>
      </c>
      <c r="C5407" s="412">
        <v>56.241999999999997</v>
      </c>
      <c r="D5407" s="412">
        <v>0</v>
      </c>
    </row>
    <row r="5408" spans="1:4" x14ac:dyDescent="0.2">
      <c r="A5408" s="413" t="s">
        <v>12279</v>
      </c>
      <c r="B5408" s="413" t="s">
        <v>225</v>
      </c>
      <c r="C5408" s="412">
        <v>13.407999999999999</v>
      </c>
      <c r="D5408" s="412">
        <v>0</v>
      </c>
    </row>
    <row r="5409" spans="1:4" x14ac:dyDescent="0.2">
      <c r="A5409" s="413" t="s">
        <v>12280</v>
      </c>
      <c r="B5409" s="413" t="s">
        <v>225</v>
      </c>
      <c r="C5409" s="412">
        <v>98.796000000000006</v>
      </c>
      <c r="D5409" s="412">
        <v>0</v>
      </c>
    </row>
    <row r="5410" spans="1:4" x14ac:dyDescent="0.2">
      <c r="A5410" s="413" t="s">
        <v>12281</v>
      </c>
      <c r="B5410" s="413" t="s">
        <v>225</v>
      </c>
      <c r="C5410" s="412">
        <v>60.231000000000002</v>
      </c>
      <c r="D5410" s="412">
        <v>0</v>
      </c>
    </row>
    <row r="5411" spans="1:4" x14ac:dyDescent="0.2">
      <c r="A5411" s="413" t="s">
        <v>12282</v>
      </c>
      <c r="B5411" s="413" t="s">
        <v>225</v>
      </c>
      <c r="C5411" s="412">
        <v>19.978000000000002</v>
      </c>
      <c r="D5411" s="412">
        <v>0</v>
      </c>
    </row>
    <row r="5412" spans="1:4" x14ac:dyDescent="0.2">
      <c r="A5412" s="413" t="s">
        <v>12283</v>
      </c>
      <c r="B5412" s="413" t="s">
        <v>225</v>
      </c>
      <c r="C5412" s="412">
        <v>25.15</v>
      </c>
      <c r="D5412" s="412">
        <v>0</v>
      </c>
    </row>
    <row r="5413" spans="1:4" x14ac:dyDescent="0.2">
      <c r="A5413" s="413" t="s">
        <v>12284</v>
      </c>
      <c r="B5413" s="413" t="s">
        <v>225</v>
      </c>
      <c r="C5413" s="412">
        <v>21.948</v>
      </c>
      <c r="D5413" s="412">
        <v>0</v>
      </c>
    </row>
    <row r="5414" spans="1:4" x14ac:dyDescent="0.2">
      <c r="A5414" s="413" t="s">
        <v>12285</v>
      </c>
      <c r="B5414" s="413" t="s">
        <v>225</v>
      </c>
      <c r="C5414" s="412">
        <v>27.303999999999998</v>
      </c>
      <c r="D5414" s="412">
        <v>0</v>
      </c>
    </row>
    <row r="5415" spans="1:4" x14ac:dyDescent="0.2">
      <c r="A5415" s="413" t="s">
        <v>12286</v>
      </c>
      <c r="B5415" s="413" t="s">
        <v>225</v>
      </c>
      <c r="C5415" s="412">
        <v>135.44800000000001</v>
      </c>
      <c r="D5415" s="412">
        <v>0</v>
      </c>
    </row>
    <row r="5416" spans="1:4" x14ac:dyDescent="0.2">
      <c r="A5416" s="413" t="s">
        <v>12287</v>
      </c>
      <c r="B5416" s="413" t="s">
        <v>225</v>
      </c>
      <c r="C5416" s="412">
        <v>19.715</v>
      </c>
      <c r="D5416" s="412">
        <v>0</v>
      </c>
    </row>
    <row r="5417" spans="1:4" x14ac:dyDescent="0.2">
      <c r="A5417" s="413" t="s">
        <v>12288</v>
      </c>
      <c r="B5417" s="413" t="s">
        <v>225</v>
      </c>
      <c r="C5417" s="412">
        <v>21.948</v>
      </c>
      <c r="D5417" s="412">
        <v>0</v>
      </c>
    </row>
    <row r="5418" spans="1:4" x14ac:dyDescent="0.2">
      <c r="A5418" s="413" t="s">
        <v>12289</v>
      </c>
      <c r="B5418" s="413" t="s">
        <v>225</v>
      </c>
      <c r="C5418" s="412">
        <v>40.418999999999997</v>
      </c>
      <c r="D5418" s="412">
        <v>0</v>
      </c>
    </row>
    <row r="5419" spans="1:4" x14ac:dyDescent="0.2">
      <c r="A5419" s="413" t="s">
        <v>12290</v>
      </c>
      <c r="B5419" s="413" t="s">
        <v>225</v>
      </c>
      <c r="C5419" s="412">
        <v>0</v>
      </c>
      <c r="D5419" s="412">
        <v>0</v>
      </c>
    </row>
    <row r="5420" spans="1:4" x14ac:dyDescent="0.2">
      <c r="A5420" s="413" t="s">
        <v>12291</v>
      </c>
      <c r="B5420" s="413" t="s">
        <v>225</v>
      </c>
      <c r="C5420" s="412">
        <v>26.45</v>
      </c>
      <c r="D5420" s="412">
        <v>0</v>
      </c>
    </row>
    <row r="5421" spans="1:4" x14ac:dyDescent="0.2">
      <c r="A5421" s="413" t="s">
        <v>12292</v>
      </c>
      <c r="B5421" s="413" t="s">
        <v>225</v>
      </c>
      <c r="C5421" s="412">
        <v>13.743</v>
      </c>
      <c r="D5421" s="412">
        <v>0</v>
      </c>
    </row>
    <row r="5422" spans="1:4" x14ac:dyDescent="0.2">
      <c r="A5422" s="413" t="s">
        <v>12293</v>
      </c>
      <c r="B5422" s="413" t="s">
        <v>225</v>
      </c>
      <c r="C5422" s="412">
        <v>20.184999999999999</v>
      </c>
      <c r="D5422" s="412">
        <v>0</v>
      </c>
    </row>
    <row r="5423" spans="1:4" x14ac:dyDescent="0.2">
      <c r="A5423" s="413" t="s">
        <v>12294</v>
      </c>
      <c r="B5423" s="413" t="s">
        <v>225</v>
      </c>
      <c r="C5423" s="412">
        <v>48.915999999999997</v>
      </c>
      <c r="D5423" s="412">
        <v>0</v>
      </c>
    </row>
    <row r="5424" spans="1:4" x14ac:dyDescent="0.2">
      <c r="A5424" s="413" t="s">
        <v>12295</v>
      </c>
      <c r="B5424" s="413" t="s">
        <v>225</v>
      </c>
      <c r="C5424" s="412">
        <v>9.6989999999999998</v>
      </c>
      <c r="D5424" s="412">
        <v>0</v>
      </c>
    </row>
    <row r="5425" spans="1:4" x14ac:dyDescent="0.2">
      <c r="A5425" s="413" t="s">
        <v>12296</v>
      </c>
      <c r="B5425" s="413" t="s">
        <v>225</v>
      </c>
      <c r="C5425" s="412">
        <v>7.4909999999999997</v>
      </c>
      <c r="D5425" s="412">
        <v>0</v>
      </c>
    </row>
    <row r="5426" spans="1:4" x14ac:dyDescent="0.2">
      <c r="A5426" s="413" t="s">
        <v>12297</v>
      </c>
      <c r="B5426" s="413" t="s">
        <v>225</v>
      </c>
      <c r="C5426" s="412">
        <v>50.801000000000002</v>
      </c>
      <c r="D5426" s="412">
        <v>0</v>
      </c>
    </row>
    <row r="5427" spans="1:4" x14ac:dyDescent="0.2">
      <c r="A5427" s="413" t="s">
        <v>12298</v>
      </c>
      <c r="B5427" s="413" t="s">
        <v>225</v>
      </c>
      <c r="C5427" s="412">
        <v>46.762999999999998</v>
      </c>
      <c r="D5427" s="412">
        <v>0</v>
      </c>
    </row>
    <row r="5428" spans="1:4" x14ac:dyDescent="0.2">
      <c r="A5428" s="413" t="s">
        <v>12299</v>
      </c>
      <c r="B5428" s="413" t="s">
        <v>225</v>
      </c>
      <c r="C5428" s="412">
        <v>11.413</v>
      </c>
      <c r="D5428" s="412">
        <v>0</v>
      </c>
    </row>
    <row r="5429" spans="1:4" x14ac:dyDescent="0.2">
      <c r="A5429" s="413" t="s">
        <v>12300</v>
      </c>
      <c r="B5429" s="413" t="s">
        <v>225</v>
      </c>
      <c r="C5429" s="412">
        <v>16.097999999999999</v>
      </c>
      <c r="D5429" s="412">
        <v>0</v>
      </c>
    </row>
    <row r="5430" spans="1:4" x14ac:dyDescent="0.2">
      <c r="A5430" s="413" t="s">
        <v>12301</v>
      </c>
      <c r="B5430" s="413" t="s">
        <v>225</v>
      </c>
      <c r="C5430" s="412">
        <v>21.875</v>
      </c>
      <c r="D5430" s="412">
        <v>0</v>
      </c>
    </row>
    <row r="5431" spans="1:4" x14ac:dyDescent="0.2">
      <c r="A5431" s="413" t="s">
        <v>12302</v>
      </c>
      <c r="B5431" s="413" t="s">
        <v>225</v>
      </c>
      <c r="C5431" s="412">
        <v>7.5880000000000001</v>
      </c>
      <c r="D5431" s="412">
        <v>0</v>
      </c>
    </row>
    <row r="5432" spans="1:4" x14ac:dyDescent="0.2">
      <c r="A5432" s="413" t="s">
        <v>12303</v>
      </c>
      <c r="B5432" s="413" t="s">
        <v>225</v>
      </c>
      <c r="C5432" s="412">
        <v>36.582000000000001</v>
      </c>
      <c r="D5432" s="412">
        <v>0</v>
      </c>
    </row>
    <row r="5433" spans="1:4" x14ac:dyDescent="0.2">
      <c r="A5433" s="413" t="s">
        <v>12304</v>
      </c>
      <c r="B5433" s="413" t="s">
        <v>225</v>
      </c>
      <c r="C5433" s="412">
        <v>81.057000000000002</v>
      </c>
      <c r="D5433" s="412">
        <v>0</v>
      </c>
    </row>
    <row r="5434" spans="1:4" x14ac:dyDescent="0.2">
      <c r="A5434" s="413" t="s">
        <v>12305</v>
      </c>
      <c r="B5434" s="413" t="s">
        <v>225</v>
      </c>
      <c r="C5434" s="412">
        <v>21.484000000000002</v>
      </c>
      <c r="D5434" s="412">
        <v>0</v>
      </c>
    </row>
    <row r="5435" spans="1:4" x14ac:dyDescent="0.2">
      <c r="A5435" s="413" t="s">
        <v>12306</v>
      </c>
      <c r="B5435" s="413" t="s">
        <v>225</v>
      </c>
      <c r="C5435" s="412">
        <v>66.611999999999995</v>
      </c>
      <c r="D5435" s="412">
        <v>0</v>
      </c>
    </row>
    <row r="5436" spans="1:4" x14ac:dyDescent="0.2">
      <c r="A5436" s="413" t="s">
        <v>12307</v>
      </c>
      <c r="B5436" s="413" t="s">
        <v>225</v>
      </c>
      <c r="C5436" s="412">
        <v>33.709000000000003</v>
      </c>
      <c r="D5436" s="412">
        <v>0</v>
      </c>
    </row>
    <row r="5437" spans="1:4" x14ac:dyDescent="0.2">
      <c r="A5437" s="413" t="s">
        <v>12308</v>
      </c>
      <c r="B5437" s="413" t="s">
        <v>225</v>
      </c>
      <c r="C5437" s="412">
        <v>51.533000000000001</v>
      </c>
      <c r="D5437" s="412">
        <v>0</v>
      </c>
    </row>
    <row r="5438" spans="1:4" x14ac:dyDescent="0.2">
      <c r="A5438" s="413" t="s">
        <v>12309</v>
      </c>
      <c r="B5438" s="413" t="s">
        <v>225</v>
      </c>
      <c r="C5438" s="412">
        <v>3.4430000000000001</v>
      </c>
      <c r="D5438" s="412">
        <v>0</v>
      </c>
    </row>
    <row r="5439" spans="1:4" x14ac:dyDescent="0.2">
      <c r="A5439" s="413" t="s">
        <v>12310</v>
      </c>
      <c r="B5439" s="413" t="s">
        <v>225</v>
      </c>
      <c r="C5439" s="412">
        <v>10.138</v>
      </c>
      <c r="D5439" s="412">
        <v>0</v>
      </c>
    </row>
    <row r="5440" spans="1:4" x14ac:dyDescent="0.2">
      <c r="A5440" s="413" t="s">
        <v>12311</v>
      </c>
      <c r="B5440" s="413" t="s">
        <v>225</v>
      </c>
      <c r="C5440" s="412">
        <v>40.758000000000003</v>
      </c>
      <c r="D5440" s="412">
        <v>0</v>
      </c>
    </row>
    <row r="5441" spans="1:4" x14ac:dyDescent="0.2">
      <c r="A5441" s="413" t="s">
        <v>12312</v>
      </c>
      <c r="B5441" s="413" t="s">
        <v>225</v>
      </c>
      <c r="C5441" s="412">
        <v>7.0149999999999997</v>
      </c>
      <c r="D5441" s="412">
        <v>0</v>
      </c>
    </row>
    <row r="5442" spans="1:4" x14ac:dyDescent="0.2">
      <c r="A5442" s="413" t="s">
        <v>12313</v>
      </c>
      <c r="B5442" s="413" t="s">
        <v>225</v>
      </c>
      <c r="C5442" s="412">
        <v>328.79</v>
      </c>
      <c r="D5442" s="412">
        <v>0</v>
      </c>
    </row>
    <row r="5443" spans="1:4" x14ac:dyDescent="0.2">
      <c r="A5443" s="413" t="s">
        <v>12314</v>
      </c>
      <c r="B5443" s="413" t="s">
        <v>1176</v>
      </c>
      <c r="C5443" s="412">
        <v>67.477999999999994</v>
      </c>
      <c r="D5443" s="412">
        <v>0</v>
      </c>
    </row>
    <row r="5444" spans="1:4" x14ac:dyDescent="0.2">
      <c r="A5444" s="413" t="s">
        <v>12315</v>
      </c>
      <c r="B5444" s="413" t="s">
        <v>225</v>
      </c>
      <c r="C5444" s="412">
        <v>29.292000000000002</v>
      </c>
      <c r="D5444" s="412">
        <v>0</v>
      </c>
    </row>
    <row r="5445" spans="1:4" x14ac:dyDescent="0.2">
      <c r="A5445" s="413" t="s">
        <v>12316</v>
      </c>
      <c r="B5445" s="413" t="s">
        <v>225</v>
      </c>
      <c r="C5445" s="412">
        <v>38.747</v>
      </c>
      <c r="D5445" s="412">
        <v>0</v>
      </c>
    </row>
    <row r="5446" spans="1:4" x14ac:dyDescent="0.2">
      <c r="A5446" s="413" t="s">
        <v>12317</v>
      </c>
      <c r="B5446" s="413" t="s">
        <v>225</v>
      </c>
      <c r="C5446" s="412">
        <v>59.481000000000002</v>
      </c>
      <c r="D5446" s="412">
        <v>0</v>
      </c>
    </row>
    <row r="5447" spans="1:4" x14ac:dyDescent="0.2">
      <c r="A5447" s="413" t="s">
        <v>12318</v>
      </c>
      <c r="B5447" s="413" t="s">
        <v>225</v>
      </c>
      <c r="C5447" s="412">
        <v>28.981000000000002</v>
      </c>
      <c r="D5447" s="412">
        <v>0</v>
      </c>
    </row>
    <row r="5448" spans="1:4" x14ac:dyDescent="0.2">
      <c r="A5448" s="413" t="s">
        <v>12319</v>
      </c>
      <c r="B5448" s="413" t="s">
        <v>225</v>
      </c>
      <c r="C5448" s="412">
        <v>8.7720000000000002</v>
      </c>
      <c r="D5448" s="412">
        <v>0</v>
      </c>
    </row>
    <row r="5449" spans="1:4" x14ac:dyDescent="0.2">
      <c r="A5449" s="413" t="s">
        <v>12320</v>
      </c>
      <c r="B5449" s="413" t="s">
        <v>225</v>
      </c>
      <c r="C5449" s="412">
        <v>12.737</v>
      </c>
      <c r="D5449" s="412">
        <v>0</v>
      </c>
    </row>
    <row r="5450" spans="1:4" x14ac:dyDescent="0.2">
      <c r="A5450" s="413" t="s">
        <v>12321</v>
      </c>
      <c r="B5450" s="413" t="s">
        <v>225</v>
      </c>
      <c r="C5450" s="412">
        <v>47.640999999999998</v>
      </c>
      <c r="D5450" s="412">
        <v>0</v>
      </c>
    </row>
    <row r="5451" spans="1:4" x14ac:dyDescent="0.2">
      <c r="A5451" s="413" t="s">
        <v>12322</v>
      </c>
      <c r="B5451" s="413" t="s">
        <v>225</v>
      </c>
      <c r="C5451" s="412">
        <v>20.568999999999999</v>
      </c>
      <c r="D5451" s="412">
        <v>0</v>
      </c>
    </row>
    <row r="5452" spans="1:4" x14ac:dyDescent="0.2">
      <c r="A5452" s="413" t="s">
        <v>12323</v>
      </c>
      <c r="B5452" s="413" t="s">
        <v>225</v>
      </c>
      <c r="C5452" s="412">
        <v>17.55</v>
      </c>
      <c r="D5452" s="412">
        <v>0</v>
      </c>
    </row>
    <row r="5453" spans="1:4" x14ac:dyDescent="0.2">
      <c r="A5453" s="413" t="s">
        <v>12324</v>
      </c>
      <c r="B5453" s="413" t="s">
        <v>225</v>
      </c>
      <c r="C5453" s="412">
        <v>47.44</v>
      </c>
      <c r="D5453" s="412">
        <v>0</v>
      </c>
    </row>
    <row r="5454" spans="1:4" x14ac:dyDescent="0.2">
      <c r="A5454" s="413" t="s">
        <v>12325</v>
      </c>
      <c r="B5454" s="413" t="s">
        <v>225</v>
      </c>
      <c r="C5454" s="412">
        <v>28.077999999999999</v>
      </c>
      <c r="D5454" s="412">
        <v>0</v>
      </c>
    </row>
    <row r="5455" spans="1:4" x14ac:dyDescent="0.2">
      <c r="A5455" s="413" t="s">
        <v>12326</v>
      </c>
      <c r="B5455" s="413" t="s">
        <v>225</v>
      </c>
      <c r="C5455" s="412">
        <v>0</v>
      </c>
      <c r="D5455" s="412">
        <v>0</v>
      </c>
    </row>
    <row r="5456" spans="1:4" x14ac:dyDescent="0.2">
      <c r="A5456" s="413" t="s">
        <v>12327</v>
      </c>
      <c r="B5456" s="413" t="s">
        <v>225</v>
      </c>
      <c r="C5456" s="412">
        <v>23.015000000000001</v>
      </c>
      <c r="D5456" s="412">
        <v>0</v>
      </c>
    </row>
    <row r="5457" spans="1:4" x14ac:dyDescent="0.2">
      <c r="A5457" s="413" t="s">
        <v>12328</v>
      </c>
      <c r="B5457" s="413" t="s">
        <v>225</v>
      </c>
      <c r="C5457" s="412">
        <v>15.72</v>
      </c>
      <c r="D5457" s="412">
        <v>0</v>
      </c>
    </row>
    <row r="5458" spans="1:4" x14ac:dyDescent="0.2">
      <c r="A5458" s="413" t="s">
        <v>12329</v>
      </c>
      <c r="B5458" s="413" t="s">
        <v>225</v>
      </c>
      <c r="C5458" s="412">
        <v>23.423999999999999</v>
      </c>
      <c r="D5458" s="412">
        <v>0</v>
      </c>
    </row>
    <row r="5459" spans="1:4" x14ac:dyDescent="0.2">
      <c r="A5459" s="413" t="s">
        <v>12330</v>
      </c>
      <c r="B5459" s="413" t="s">
        <v>225</v>
      </c>
      <c r="C5459" s="412">
        <v>18.306000000000001</v>
      </c>
      <c r="D5459" s="412">
        <v>0</v>
      </c>
    </row>
    <row r="5460" spans="1:4" x14ac:dyDescent="0.2">
      <c r="A5460" s="413" t="s">
        <v>12331</v>
      </c>
      <c r="B5460" s="413" t="s">
        <v>225</v>
      </c>
      <c r="C5460" s="412">
        <v>24.65</v>
      </c>
      <c r="D5460" s="412">
        <v>0</v>
      </c>
    </row>
    <row r="5461" spans="1:4" x14ac:dyDescent="0.2">
      <c r="A5461" s="413" t="s">
        <v>12332</v>
      </c>
      <c r="B5461" s="413" t="s">
        <v>225</v>
      </c>
      <c r="C5461" s="412">
        <v>20.928999999999998</v>
      </c>
      <c r="D5461" s="412">
        <v>0</v>
      </c>
    </row>
    <row r="5462" spans="1:4" x14ac:dyDescent="0.2">
      <c r="A5462" s="413" t="s">
        <v>12333</v>
      </c>
      <c r="B5462" s="413" t="s">
        <v>225</v>
      </c>
      <c r="C5462" s="412">
        <v>120.73699999999999</v>
      </c>
      <c r="D5462" s="412">
        <v>0</v>
      </c>
    </row>
    <row r="5463" spans="1:4" x14ac:dyDescent="0.2">
      <c r="A5463" s="413" t="s">
        <v>12334</v>
      </c>
      <c r="B5463" s="413" t="s">
        <v>225</v>
      </c>
      <c r="C5463" s="412">
        <v>75.102999999999994</v>
      </c>
      <c r="D5463" s="412">
        <v>0</v>
      </c>
    </row>
    <row r="5464" spans="1:4" x14ac:dyDescent="0.2">
      <c r="A5464" s="413" t="s">
        <v>12335</v>
      </c>
      <c r="B5464" s="413" t="s">
        <v>225</v>
      </c>
      <c r="C5464" s="412">
        <v>25.393999999999998</v>
      </c>
      <c r="D5464" s="412">
        <v>0</v>
      </c>
    </row>
    <row r="5465" spans="1:4" x14ac:dyDescent="0.2">
      <c r="A5465" s="413" t="s">
        <v>12336</v>
      </c>
      <c r="B5465" s="413" t="s">
        <v>225</v>
      </c>
      <c r="C5465" s="412">
        <v>44.615000000000002</v>
      </c>
      <c r="D5465" s="412">
        <v>0</v>
      </c>
    </row>
    <row r="5466" spans="1:4" x14ac:dyDescent="0.2">
      <c r="A5466" s="413" t="s">
        <v>6834</v>
      </c>
      <c r="B5466" s="413" t="s">
        <v>225</v>
      </c>
      <c r="C5466" s="412">
        <v>968.53800000000001</v>
      </c>
      <c r="D5466" s="412">
        <v>0</v>
      </c>
    </row>
    <row r="5467" spans="1:4" x14ac:dyDescent="0.2">
      <c r="A5467" s="413" t="s">
        <v>12337</v>
      </c>
      <c r="B5467" s="413" t="s">
        <v>225</v>
      </c>
      <c r="C5467" s="412">
        <v>10.407</v>
      </c>
      <c r="D5467" s="412">
        <v>0</v>
      </c>
    </row>
    <row r="5468" spans="1:4" x14ac:dyDescent="0.2">
      <c r="A5468" s="413" t="s">
        <v>12338</v>
      </c>
      <c r="B5468" s="413" t="s">
        <v>225</v>
      </c>
      <c r="C5468" s="412">
        <v>2.2810000000000001</v>
      </c>
      <c r="D5468" s="412">
        <v>0</v>
      </c>
    </row>
    <row r="5469" spans="1:4" x14ac:dyDescent="0.2">
      <c r="A5469" s="413" t="s">
        <v>12339</v>
      </c>
      <c r="B5469" s="413" t="s">
        <v>225</v>
      </c>
      <c r="C5469" s="412">
        <v>29.195</v>
      </c>
      <c r="D5469" s="412">
        <v>0</v>
      </c>
    </row>
    <row r="5470" spans="1:4" x14ac:dyDescent="0.2">
      <c r="A5470" s="413" t="s">
        <v>12340</v>
      </c>
      <c r="B5470" s="413" t="s">
        <v>225</v>
      </c>
      <c r="C5470" s="412">
        <v>25.321000000000002</v>
      </c>
      <c r="D5470" s="412">
        <v>0</v>
      </c>
    </row>
    <row r="5471" spans="1:4" x14ac:dyDescent="0.2">
      <c r="A5471" s="413" t="s">
        <v>12341</v>
      </c>
      <c r="B5471" s="413" t="s">
        <v>225</v>
      </c>
      <c r="C5471" s="412">
        <v>25.309000000000001</v>
      </c>
      <c r="D5471" s="412">
        <v>0</v>
      </c>
    </row>
    <row r="5472" spans="1:4" x14ac:dyDescent="0.2">
      <c r="A5472" s="413" t="s">
        <v>12342</v>
      </c>
      <c r="B5472" s="413" t="s">
        <v>225</v>
      </c>
      <c r="C5472" s="412">
        <v>18.471</v>
      </c>
      <c r="D5472" s="412">
        <v>0</v>
      </c>
    </row>
    <row r="5473" spans="1:4" x14ac:dyDescent="0.2">
      <c r="A5473" s="413" t="s">
        <v>12343</v>
      </c>
      <c r="B5473" s="413" t="s">
        <v>225</v>
      </c>
      <c r="C5473" s="412">
        <v>0</v>
      </c>
      <c r="D5473" s="412">
        <v>0</v>
      </c>
    </row>
    <row r="5474" spans="1:4" x14ac:dyDescent="0.2">
      <c r="A5474" s="413" t="s">
        <v>12344</v>
      </c>
      <c r="B5474" s="413" t="s">
        <v>225</v>
      </c>
      <c r="C5474" s="412">
        <v>7.68</v>
      </c>
      <c r="D5474" s="412">
        <v>0</v>
      </c>
    </row>
    <row r="5475" spans="1:4" x14ac:dyDescent="0.2">
      <c r="A5475" s="413" t="s">
        <v>12345</v>
      </c>
      <c r="B5475" s="413" t="s">
        <v>225</v>
      </c>
      <c r="C5475" s="412">
        <v>39.15</v>
      </c>
      <c r="D5475" s="412">
        <v>0</v>
      </c>
    </row>
    <row r="5476" spans="1:4" x14ac:dyDescent="0.2">
      <c r="A5476" s="413" t="s">
        <v>12346</v>
      </c>
      <c r="B5476" s="413" t="s">
        <v>225</v>
      </c>
      <c r="C5476" s="412">
        <v>12.31</v>
      </c>
      <c r="D5476" s="412">
        <v>0</v>
      </c>
    </row>
    <row r="5477" spans="1:4" x14ac:dyDescent="0.2">
      <c r="A5477" s="413" t="s">
        <v>12347</v>
      </c>
      <c r="B5477" s="413" t="s">
        <v>225</v>
      </c>
      <c r="C5477" s="412">
        <v>9.4489999999999998</v>
      </c>
      <c r="D5477" s="412">
        <v>0</v>
      </c>
    </row>
    <row r="5478" spans="1:4" x14ac:dyDescent="0.2">
      <c r="A5478" s="413" t="s">
        <v>12348</v>
      </c>
      <c r="B5478" s="413" t="s">
        <v>225</v>
      </c>
      <c r="C5478" s="412">
        <v>21.686</v>
      </c>
      <c r="D5478" s="412">
        <v>0</v>
      </c>
    </row>
    <row r="5479" spans="1:4" x14ac:dyDescent="0.2">
      <c r="A5479" s="413" t="s">
        <v>12349</v>
      </c>
      <c r="B5479" s="413" t="s">
        <v>225</v>
      </c>
      <c r="C5479" s="412">
        <v>16.390999999999998</v>
      </c>
      <c r="D5479" s="412">
        <v>0</v>
      </c>
    </row>
    <row r="5480" spans="1:4" x14ac:dyDescent="0.2">
      <c r="A5480" s="413" t="s">
        <v>12350</v>
      </c>
      <c r="B5480" s="413" t="s">
        <v>225</v>
      </c>
      <c r="C5480" s="412">
        <v>157.38</v>
      </c>
      <c r="D5480" s="412">
        <v>0</v>
      </c>
    </row>
    <row r="5481" spans="1:4" x14ac:dyDescent="0.2">
      <c r="A5481" s="413" t="s">
        <v>12351</v>
      </c>
      <c r="B5481" s="413" t="s">
        <v>225</v>
      </c>
      <c r="C5481" s="412">
        <v>135.798</v>
      </c>
      <c r="D5481" s="412">
        <v>0</v>
      </c>
    </row>
    <row r="5482" spans="1:4" x14ac:dyDescent="0.2">
      <c r="A5482" s="413" t="s">
        <v>12352</v>
      </c>
      <c r="B5482" s="413" t="s">
        <v>225</v>
      </c>
      <c r="C5482" s="412">
        <v>34.148000000000003</v>
      </c>
      <c r="D5482" s="412">
        <v>0</v>
      </c>
    </row>
    <row r="5483" spans="1:4" x14ac:dyDescent="0.2">
      <c r="A5483" s="413" t="s">
        <v>12353</v>
      </c>
      <c r="B5483" s="413" t="s">
        <v>225</v>
      </c>
      <c r="C5483" s="412">
        <v>49.843000000000004</v>
      </c>
      <c r="D5483" s="412">
        <v>0</v>
      </c>
    </row>
    <row r="5484" spans="1:4" x14ac:dyDescent="0.2">
      <c r="A5484" s="413" t="s">
        <v>12354</v>
      </c>
      <c r="B5484" s="413" t="s">
        <v>225</v>
      </c>
      <c r="C5484" s="412">
        <v>15.311</v>
      </c>
      <c r="D5484" s="412">
        <v>0</v>
      </c>
    </row>
    <row r="5485" spans="1:4" x14ac:dyDescent="0.2">
      <c r="A5485" s="413" t="s">
        <v>12355</v>
      </c>
      <c r="B5485" s="413" t="s">
        <v>225</v>
      </c>
      <c r="C5485" s="412">
        <v>21.216000000000001</v>
      </c>
      <c r="D5485" s="412">
        <v>0</v>
      </c>
    </row>
    <row r="5486" spans="1:4" x14ac:dyDescent="0.2">
      <c r="A5486" s="413" t="s">
        <v>12356</v>
      </c>
      <c r="B5486" s="413" t="s">
        <v>225</v>
      </c>
      <c r="C5486" s="412">
        <v>23.003</v>
      </c>
      <c r="D5486" s="412">
        <v>0</v>
      </c>
    </row>
    <row r="5487" spans="1:4" x14ac:dyDescent="0.2">
      <c r="A5487" s="413" t="s">
        <v>12357</v>
      </c>
      <c r="B5487" s="413" t="s">
        <v>225</v>
      </c>
      <c r="C5487" s="412">
        <v>92.695999999999998</v>
      </c>
      <c r="D5487" s="412">
        <v>0</v>
      </c>
    </row>
    <row r="5488" spans="1:4" x14ac:dyDescent="0.2">
      <c r="A5488" s="413" t="s">
        <v>12358</v>
      </c>
      <c r="B5488" s="413" t="s">
        <v>225</v>
      </c>
      <c r="C5488" s="412">
        <v>19.239000000000001</v>
      </c>
      <c r="D5488" s="412">
        <v>0</v>
      </c>
    </row>
    <row r="5489" spans="1:4" x14ac:dyDescent="0.2">
      <c r="A5489" s="413" t="s">
        <v>12359</v>
      </c>
      <c r="B5489" s="413" t="s">
        <v>225</v>
      </c>
      <c r="C5489" s="412">
        <v>14.103</v>
      </c>
      <c r="D5489" s="412">
        <v>0</v>
      </c>
    </row>
    <row r="5490" spans="1:4" x14ac:dyDescent="0.2">
      <c r="A5490" s="413" t="s">
        <v>12360</v>
      </c>
      <c r="B5490" s="413" t="s">
        <v>225</v>
      </c>
      <c r="C5490" s="412">
        <v>9.2110000000000003</v>
      </c>
      <c r="D5490" s="412">
        <v>0</v>
      </c>
    </row>
    <row r="5491" spans="1:4" x14ac:dyDescent="0.2">
      <c r="A5491" s="413" t="s">
        <v>12361</v>
      </c>
      <c r="B5491" s="413" t="s">
        <v>225</v>
      </c>
      <c r="C5491" s="412">
        <v>92.95</v>
      </c>
      <c r="D5491" s="412">
        <v>0</v>
      </c>
    </row>
    <row r="5492" spans="1:4" x14ac:dyDescent="0.2">
      <c r="A5492" s="413" t="s">
        <v>12362</v>
      </c>
      <c r="B5492" s="413" t="s">
        <v>225</v>
      </c>
      <c r="C5492" s="412">
        <v>22.24</v>
      </c>
      <c r="D5492" s="412">
        <v>0</v>
      </c>
    </row>
    <row r="5493" spans="1:4" x14ac:dyDescent="0.2">
      <c r="A5493" s="413" t="s">
        <v>12363</v>
      </c>
      <c r="B5493" s="413" t="s">
        <v>225</v>
      </c>
      <c r="C5493" s="412">
        <v>34.941000000000003</v>
      </c>
      <c r="D5493" s="412">
        <v>0</v>
      </c>
    </row>
    <row r="5494" spans="1:4" x14ac:dyDescent="0.2">
      <c r="A5494" s="413" t="s">
        <v>12364</v>
      </c>
      <c r="B5494" s="413" t="s">
        <v>225</v>
      </c>
      <c r="C5494" s="412">
        <v>12.109</v>
      </c>
      <c r="D5494" s="412">
        <v>0</v>
      </c>
    </row>
    <row r="5495" spans="1:4" x14ac:dyDescent="0.2">
      <c r="A5495" s="413" t="s">
        <v>12365</v>
      </c>
      <c r="B5495" s="413" t="s">
        <v>225</v>
      </c>
      <c r="C5495" s="412">
        <v>23.521999999999998</v>
      </c>
      <c r="D5495" s="412">
        <v>0</v>
      </c>
    </row>
    <row r="5496" spans="1:4" x14ac:dyDescent="0.2">
      <c r="A5496" s="413" t="s">
        <v>12366</v>
      </c>
      <c r="B5496" s="413" t="s">
        <v>225</v>
      </c>
      <c r="C5496" s="412">
        <v>33.500999999999998</v>
      </c>
      <c r="D5496" s="412">
        <v>0</v>
      </c>
    </row>
    <row r="5497" spans="1:4" x14ac:dyDescent="0.2">
      <c r="A5497" s="413" t="s">
        <v>12367</v>
      </c>
      <c r="B5497" s="413" t="s">
        <v>225</v>
      </c>
      <c r="C5497" s="412">
        <v>26.95</v>
      </c>
      <c r="D5497" s="412">
        <v>0</v>
      </c>
    </row>
    <row r="5498" spans="1:4" x14ac:dyDescent="0.2">
      <c r="A5498" s="413" t="s">
        <v>12368</v>
      </c>
      <c r="B5498" s="413" t="s">
        <v>225</v>
      </c>
      <c r="C5498" s="412">
        <v>29.25</v>
      </c>
      <c r="D5498" s="412">
        <v>0</v>
      </c>
    </row>
    <row r="5499" spans="1:4" x14ac:dyDescent="0.2">
      <c r="A5499" s="413" t="s">
        <v>12369</v>
      </c>
      <c r="B5499" s="413" t="s">
        <v>225</v>
      </c>
      <c r="C5499" s="412">
        <v>13.005000000000001</v>
      </c>
      <c r="D5499" s="412">
        <v>0</v>
      </c>
    </row>
    <row r="5500" spans="1:4" x14ac:dyDescent="0.2">
      <c r="A5500" s="413" t="s">
        <v>12370</v>
      </c>
      <c r="B5500" s="413" t="s">
        <v>225</v>
      </c>
      <c r="C5500" s="412">
        <v>7.9539999999999997</v>
      </c>
      <c r="D5500" s="412">
        <v>0</v>
      </c>
    </row>
    <row r="5501" spans="1:4" x14ac:dyDescent="0.2">
      <c r="A5501" s="413" t="s">
        <v>12371</v>
      </c>
      <c r="B5501" s="413" t="s">
        <v>225</v>
      </c>
      <c r="C5501" s="412">
        <v>68.887</v>
      </c>
      <c r="D5501" s="412">
        <v>0</v>
      </c>
    </row>
    <row r="5502" spans="1:4" x14ac:dyDescent="0.2">
      <c r="A5502" s="413" t="s">
        <v>12372</v>
      </c>
      <c r="B5502" s="413" t="s">
        <v>225</v>
      </c>
      <c r="C5502" s="412">
        <v>35.795000000000002</v>
      </c>
      <c r="D5502" s="412">
        <v>0</v>
      </c>
    </row>
    <row r="5503" spans="1:4" x14ac:dyDescent="0.2">
      <c r="A5503" s="413" t="s">
        <v>12373</v>
      </c>
      <c r="B5503" s="413" t="s">
        <v>225</v>
      </c>
      <c r="C5503" s="412">
        <v>13.398</v>
      </c>
      <c r="D5503" s="412">
        <v>0</v>
      </c>
    </row>
    <row r="5504" spans="1:4" x14ac:dyDescent="0.2">
      <c r="A5504" s="413" t="s">
        <v>12374</v>
      </c>
      <c r="B5504" s="413" t="s">
        <v>225</v>
      </c>
      <c r="C5504" s="412">
        <v>9.4610000000000003</v>
      </c>
      <c r="D5504" s="412">
        <v>0</v>
      </c>
    </row>
    <row r="5505" spans="1:4" x14ac:dyDescent="0.2">
      <c r="A5505" s="413" t="s">
        <v>12375</v>
      </c>
      <c r="B5505" s="413" t="s">
        <v>225</v>
      </c>
      <c r="C5505" s="412">
        <v>49.793999999999997</v>
      </c>
      <c r="D5505" s="412">
        <v>0</v>
      </c>
    </row>
    <row r="5506" spans="1:4" x14ac:dyDescent="0.2">
      <c r="A5506" s="413" t="s">
        <v>12376</v>
      </c>
      <c r="B5506" s="413" t="s">
        <v>225</v>
      </c>
      <c r="C5506" s="412">
        <v>23.021000000000001</v>
      </c>
      <c r="D5506" s="412">
        <v>0</v>
      </c>
    </row>
    <row r="5507" spans="1:4" x14ac:dyDescent="0.2">
      <c r="A5507" s="413" t="s">
        <v>6835</v>
      </c>
      <c r="B5507" s="413" t="s">
        <v>225</v>
      </c>
      <c r="C5507" s="412">
        <v>48.085999999999999</v>
      </c>
      <c r="D5507" s="412">
        <v>0</v>
      </c>
    </row>
    <row r="5508" spans="1:4" x14ac:dyDescent="0.2">
      <c r="A5508" s="413" t="s">
        <v>12377</v>
      </c>
      <c r="B5508" s="413" t="s">
        <v>225</v>
      </c>
      <c r="C5508" s="412">
        <v>230.58</v>
      </c>
      <c r="D5508" s="412">
        <v>0</v>
      </c>
    </row>
    <row r="5509" spans="1:4" x14ac:dyDescent="0.2">
      <c r="A5509" s="413" t="s">
        <v>12378</v>
      </c>
      <c r="B5509" s="413" t="s">
        <v>225</v>
      </c>
      <c r="C5509" s="412">
        <v>6.9480000000000004</v>
      </c>
      <c r="D5509" s="412">
        <v>0</v>
      </c>
    </row>
    <row r="5510" spans="1:4" x14ac:dyDescent="0.2">
      <c r="A5510" s="413" t="s">
        <v>6836</v>
      </c>
      <c r="B5510" s="413" t="s">
        <v>225</v>
      </c>
      <c r="C5510" s="412">
        <v>56.485999999999997</v>
      </c>
      <c r="D5510" s="412">
        <v>0</v>
      </c>
    </row>
    <row r="5511" spans="1:4" x14ac:dyDescent="0.2">
      <c r="A5511" s="413" t="s">
        <v>12379</v>
      </c>
      <c r="B5511" s="413" t="s">
        <v>225</v>
      </c>
      <c r="C5511" s="412">
        <v>8.7840000000000007</v>
      </c>
      <c r="D5511" s="412">
        <v>0</v>
      </c>
    </row>
    <row r="5512" spans="1:4" x14ac:dyDescent="0.2">
      <c r="A5512" s="413" t="s">
        <v>12380</v>
      </c>
      <c r="B5512" s="413" t="s">
        <v>225</v>
      </c>
      <c r="C5512" s="412">
        <v>0</v>
      </c>
      <c r="D5512" s="412">
        <v>0</v>
      </c>
    </row>
    <row r="5513" spans="1:4" x14ac:dyDescent="0.2">
      <c r="A5513" s="413" t="s">
        <v>12381</v>
      </c>
      <c r="B5513" s="413" t="s">
        <v>225</v>
      </c>
      <c r="C5513" s="412">
        <v>22.082000000000001</v>
      </c>
      <c r="D5513" s="412">
        <v>0</v>
      </c>
    </row>
    <row r="5514" spans="1:4" x14ac:dyDescent="0.2">
      <c r="A5514" s="413" t="s">
        <v>12382</v>
      </c>
      <c r="B5514" s="413" t="s">
        <v>225</v>
      </c>
      <c r="C5514" s="412">
        <v>351.54199999999997</v>
      </c>
      <c r="D5514" s="412">
        <v>0</v>
      </c>
    </row>
    <row r="5515" spans="1:4" x14ac:dyDescent="0.2">
      <c r="A5515" s="413" t="s">
        <v>12383</v>
      </c>
      <c r="B5515" s="413" t="s">
        <v>225</v>
      </c>
      <c r="C5515" s="412">
        <v>7.3810000000000002</v>
      </c>
      <c r="D5515" s="412">
        <v>0</v>
      </c>
    </row>
    <row r="5516" spans="1:4" x14ac:dyDescent="0.2">
      <c r="A5516" s="413" t="s">
        <v>12384</v>
      </c>
      <c r="B5516" s="413" t="s">
        <v>225</v>
      </c>
      <c r="C5516" s="412">
        <v>29.933</v>
      </c>
      <c r="D5516" s="412">
        <v>0</v>
      </c>
    </row>
    <row r="5517" spans="1:4" x14ac:dyDescent="0.2">
      <c r="A5517" s="413" t="s">
        <v>12385</v>
      </c>
      <c r="B5517" s="413" t="s">
        <v>225</v>
      </c>
      <c r="C5517" s="412">
        <v>38.704999999999998</v>
      </c>
      <c r="D5517" s="412">
        <v>0</v>
      </c>
    </row>
    <row r="5518" spans="1:4" x14ac:dyDescent="0.2">
      <c r="A5518" s="413" t="s">
        <v>12386</v>
      </c>
      <c r="B5518" s="413" t="s">
        <v>225</v>
      </c>
      <c r="C5518" s="412">
        <v>34.020000000000003</v>
      </c>
      <c r="D5518" s="412">
        <v>0</v>
      </c>
    </row>
    <row r="5519" spans="1:4" x14ac:dyDescent="0.2">
      <c r="A5519" s="413" t="s">
        <v>6837</v>
      </c>
      <c r="B5519" s="413" t="s">
        <v>225</v>
      </c>
      <c r="C5519" s="412">
        <v>64.775999999999996</v>
      </c>
      <c r="D5519" s="412">
        <v>0</v>
      </c>
    </row>
    <row r="5520" spans="1:4" x14ac:dyDescent="0.2">
      <c r="A5520" s="413" t="s">
        <v>12387</v>
      </c>
      <c r="B5520" s="413" t="s">
        <v>225</v>
      </c>
      <c r="C5520" s="412">
        <v>38.558</v>
      </c>
      <c r="D5520" s="412">
        <v>0</v>
      </c>
    </row>
    <row r="5521" spans="1:4" x14ac:dyDescent="0.2">
      <c r="A5521" s="413" t="s">
        <v>6838</v>
      </c>
      <c r="B5521" s="413" t="s">
        <v>225</v>
      </c>
      <c r="C5521" s="412">
        <v>46.170999999999999</v>
      </c>
      <c r="D5521" s="412">
        <v>0</v>
      </c>
    </row>
    <row r="5522" spans="1:4" x14ac:dyDescent="0.2">
      <c r="A5522" s="413" t="s">
        <v>12388</v>
      </c>
      <c r="B5522" s="413" t="s">
        <v>225</v>
      </c>
      <c r="C5522" s="412">
        <v>24.388000000000002</v>
      </c>
      <c r="D5522" s="412">
        <v>0</v>
      </c>
    </row>
    <row r="5523" spans="1:4" x14ac:dyDescent="0.2">
      <c r="A5523" s="413" t="s">
        <v>12389</v>
      </c>
      <c r="B5523" s="413" t="s">
        <v>225</v>
      </c>
      <c r="C5523" s="412">
        <v>10.26</v>
      </c>
      <c r="D5523" s="412">
        <v>0</v>
      </c>
    </row>
    <row r="5524" spans="1:4" x14ac:dyDescent="0.2">
      <c r="A5524" s="413" t="s">
        <v>12390</v>
      </c>
      <c r="B5524" s="413" t="s">
        <v>225</v>
      </c>
      <c r="C5524" s="412">
        <v>25.004000000000001</v>
      </c>
      <c r="D5524" s="412">
        <v>0</v>
      </c>
    </row>
    <row r="5525" spans="1:4" x14ac:dyDescent="0.2">
      <c r="A5525" s="413" t="s">
        <v>12391</v>
      </c>
      <c r="B5525" s="413" t="s">
        <v>225</v>
      </c>
      <c r="C5525" s="412">
        <v>19.891999999999999</v>
      </c>
      <c r="D5525" s="412">
        <v>0</v>
      </c>
    </row>
    <row r="5526" spans="1:4" x14ac:dyDescent="0.2">
      <c r="A5526" s="413" t="s">
        <v>12392</v>
      </c>
      <c r="B5526" s="413" t="s">
        <v>225</v>
      </c>
      <c r="C5526" s="412">
        <v>21.007999999999999</v>
      </c>
      <c r="D5526" s="412">
        <v>0</v>
      </c>
    </row>
    <row r="5527" spans="1:4" x14ac:dyDescent="0.2">
      <c r="A5527" s="413" t="s">
        <v>12393</v>
      </c>
      <c r="B5527" s="413" t="s">
        <v>225</v>
      </c>
      <c r="C5527" s="412">
        <v>23.423999999999999</v>
      </c>
      <c r="D5527" s="412">
        <v>0</v>
      </c>
    </row>
    <row r="5528" spans="1:4" x14ac:dyDescent="0.2">
      <c r="A5528" s="413" t="s">
        <v>12394</v>
      </c>
      <c r="B5528" s="413" t="s">
        <v>225</v>
      </c>
      <c r="C5528" s="412">
        <v>0</v>
      </c>
      <c r="D5528" s="412">
        <v>0</v>
      </c>
    </row>
    <row r="5529" spans="1:4" x14ac:dyDescent="0.2">
      <c r="A5529" s="413" t="s">
        <v>12395</v>
      </c>
      <c r="B5529" s="413" t="s">
        <v>225</v>
      </c>
      <c r="C5529" s="412">
        <v>21.623999999999999</v>
      </c>
      <c r="D5529" s="412">
        <v>0</v>
      </c>
    </row>
    <row r="5530" spans="1:4" x14ac:dyDescent="0.2">
      <c r="A5530" s="413" t="s">
        <v>12396</v>
      </c>
      <c r="B5530" s="413" t="s">
        <v>225</v>
      </c>
      <c r="C5530" s="412">
        <v>25.742000000000001</v>
      </c>
      <c r="D5530" s="412">
        <v>0</v>
      </c>
    </row>
    <row r="5531" spans="1:4" x14ac:dyDescent="0.2">
      <c r="A5531" s="413" t="s">
        <v>12397</v>
      </c>
      <c r="B5531" s="413" t="s">
        <v>225</v>
      </c>
      <c r="C5531" s="412">
        <v>16.542999999999999</v>
      </c>
      <c r="D5531" s="412">
        <v>0</v>
      </c>
    </row>
    <row r="5532" spans="1:4" x14ac:dyDescent="0.2">
      <c r="A5532" s="413" t="s">
        <v>12398</v>
      </c>
      <c r="B5532" s="413" t="s">
        <v>225</v>
      </c>
      <c r="C5532" s="412">
        <v>0</v>
      </c>
      <c r="D5532" s="412">
        <v>0</v>
      </c>
    </row>
    <row r="5533" spans="1:4" x14ac:dyDescent="0.2">
      <c r="A5533" s="413" t="s">
        <v>12399</v>
      </c>
      <c r="B5533" s="413" t="s">
        <v>225</v>
      </c>
      <c r="C5533" s="412">
        <v>1.165</v>
      </c>
      <c r="D5533" s="412">
        <v>0</v>
      </c>
    </row>
    <row r="5534" spans="1:4" x14ac:dyDescent="0.2">
      <c r="A5534" s="413" t="s">
        <v>12400</v>
      </c>
      <c r="B5534" s="413" t="s">
        <v>225</v>
      </c>
      <c r="C5534" s="412">
        <v>19.331</v>
      </c>
      <c r="D5534" s="412">
        <v>0</v>
      </c>
    </row>
    <row r="5535" spans="1:4" x14ac:dyDescent="0.2">
      <c r="A5535" s="413" t="s">
        <v>12401</v>
      </c>
      <c r="B5535" s="413" t="s">
        <v>225</v>
      </c>
      <c r="C5535" s="412">
        <v>0</v>
      </c>
      <c r="D5535" s="412">
        <v>0</v>
      </c>
    </row>
    <row r="5536" spans="1:4" x14ac:dyDescent="0.2">
      <c r="A5536" s="413" t="s">
        <v>12402</v>
      </c>
      <c r="B5536" s="413" t="s">
        <v>225</v>
      </c>
      <c r="C5536" s="412">
        <v>12.499000000000001</v>
      </c>
      <c r="D5536" s="412">
        <v>0</v>
      </c>
    </row>
    <row r="5537" spans="1:4" x14ac:dyDescent="0.2">
      <c r="A5537" s="413" t="s">
        <v>12403</v>
      </c>
      <c r="B5537" s="413" t="s">
        <v>225</v>
      </c>
      <c r="C5537" s="412">
        <v>36.582000000000001</v>
      </c>
      <c r="D5537" s="412">
        <v>0</v>
      </c>
    </row>
    <row r="5538" spans="1:4" x14ac:dyDescent="0.2">
      <c r="A5538" s="413" t="s">
        <v>12404</v>
      </c>
      <c r="B5538" s="413" t="s">
        <v>225</v>
      </c>
      <c r="C5538" s="412">
        <v>13.048</v>
      </c>
      <c r="D5538" s="412">
        <v>0</v>
      </c>
    </row>
    <row r="5539" spans="1:4" x14ac:dyDescent="0.2">
      <c r="A5539" s="413" t="s">
        <v>12405</v>
      </c>
      <c r="B5539" s="413" t="s">
        <v>225</v>
      </c>
      <c r="C5539" s="412">
        <v>9.9309999999999992</v>
      </c>
      <c r="D5539" s="412">
        <v>0</v>
      </c>
    </row>
    <row r="5540" spans="1:4" x14ac:dyDescent="0.2">
      <c r="A5540" s="413" t="s">
        <v>12406</v>
      </c>
      <c r="B5540" s="413" t="s">
        <v>225</v>
      </c>
      <c r="C5540" s="412">
        <v>22.79</v>
      </c>
      <c r="D5540" s="412">
        <v>0</v>
      </c>
    </row>
    <row r="5541" spans="1:4" x14ac:dyDescent="0.2">
      <c r="A5541" s="413" t="s">
        <v>12407</v>
      </c>
      <c r="B5541" s="413" t="s">
        <v>225</v>
      </c>
      <c r="C5541" s="412">
        <v>22.338000000000001</v>
      </c>
      <c r="D5541" s="412">
        <v>0</v>
      </c>
    </row>
    <row r="5542" spans="1:4" x14ac:dyDescent="0.2">
      <c r="A5542" s="413" t="s">
        <v>12408</v>
      </c>
      <c r="B5542" s="413" t="s">
        <v>225</v>
      </c>
      <c r="C5542" s="412">
        <v>287.959</v>
      </c>
      <c r="D5542" s="412">
        <v>0</v>
      </c>
    </row>
    <row r="5543" spans="1:4" x14ac:dyDescent="0.2">
      <c r="A5543" s="413" t="s">
        <v>12409</v>
      </c>
      <c r="B5543" s="413" t="s">
        <v>225</v>
      </c>
      <c r="C5543" s="412">
        <v>17.440000000000001</v>
      </c>
      <c r="D5543" s="412">
        <v>0</v>
      </c>
    </row>
    <row r="5544" spans="1:4" x14ac:dyDescent="0.2">
      <c r="A5544" s="413" t="s">
        <v>6839</v>
      </c>
      <c r="B5544" s="413" t="s">
        <v>225</v>
      </c>
      <c r="C5544" s="412">
        <v>435.21600000000001</v>
      </c>
      <c r="D5544" s="412">
        <v>0</v>
      </c>
    </row>
    <row r="5545" spans="1:4" x14ac:dyDescent="0.2">
      <c r="A5545" s="413" t="s">
        <v>12410</v>
      </c>
      <c r="B5545" s="413" t="s">
        <v>225</v>
      </c>
      <c r="C5545" s="412">
        <v>0</v>
      </c>
      <c r="D5545" s="412">
        <v>0</v>
      </c>
    </row>
    <row r="5546" spans="1:4" x14ac:dyDescent="0.2">
      <c r="A5546" s="413" t="s">
        <v>12411</v>
      </c>
      <c r="B5546" s="413" t="s">
        <v>225</v>
      </c>
      <c r="C5546" s="412">
        <v>28.579000000000001</v>
      </c>
      <c r="D5546" s="412">
        <v>0</v>
      </c>
    </row>
    <row r="5547" spans="1:4" x14ac:dyDescent="0.2">
      <c r="A5547" s="413" t="s">
        <v>12412</v>
      </c>
      <c r="B5547" s="413" t="s">
        <v>225</v>
      </c>
      <c r="C5547" s="412">
        <v>44.426000000000002</v>
      </c>
      <c r="D5547" s="412">
        <v>0</v>
      </c>
    </row>
    <row r="5548" spans="1:4" x14ac:dyDescent="0.2">
      <c r="A5548" s="413" t="s">
        <v>12413</v>
      </c>
      <c r="B5548" s="413" t="s">
        <v>225</v>
      </c>
      <c r="C5548" s="412">
        <v>18.91</v>
      </c>
      <c r="D5548" s="412">
        <v>0</v>
      </c>
    </row>
    <row r="5549" spans="1:4" x14ac:dyDescent="0.2">
      <c r="A5549" s="413" t="s">
        <v>12414</v>
      </c>
      <c r="B5549" s="413" t="s">
        <v>223</v>
      </c>
      <c r="C5549" s="412">
        <v>65.965000000000003</v>
      </c>
      <c r="D5549" s="412">
        <v>0</v>
      </c>
    </row>
    <row r="5550" spans="1:4" x14ac:dyDescent="0.2">
      <c r="A5550" s="413" t="s">
        <v>12415</v>
      </c>
      <c r="B5550" s="413" t="s">
        <v>225</v>
      </c>
      <c r="C5550" s="412">
        <v>10.51</v>
      </c>
      <c r="D5550" s="412">
        <v>0</v>
      </c>
    </row>
    <row r="5551" spans="1:4" x14ac:dyDescent="0.2">
      <c r="A5551" s="413" t="s">
        <v>12416</v>
      </c>
      <c r="B5551" s="413" t="s">
        <v>225</v>
      </c>
      <c r="C5551" s="412">
        <v>46.713999999999999</v>
      </c>
      <c r="D5551" s="412">
        <v>0</v>
      </c>
    </row>
    <row r="5552" spans="1:4" x14ac:dyDescent="0.2">
      <c r="A5552" s="413" t="s">
        <v>12417</v>
      </c>
      <c r="B5552" s="413" t="s">
        <v>225</v>
      </c>
      <c r="C5552" s="412">
        <v>8.577</v>
      </c>
      <c r="D5552" s="412">
        <v>0</v>
      </c>
    </row>
    <row r="5553" spans="1:4" x14ac:dyDescent="0.2">
      <c r="A5553" s="413" t="s">
        <v>12418</v>
      </c>
      <c r="B5553" s="413" t="s">
        <v>225</v>
      </c>
      <c r="C5553" s="412">
        <v>34.959000000000003</v>
      </c>
      <c r="D5553" s="412">
        <v>0</v>
      </c>
    </row>
    <row r="5554" spans="1:4" x14ac:dyDescent="0.2">
      <c r="A5554" s="413" t="s">
        <v>12419</v>
      </c>
      <c r="B5554" s="413" t="s">
        <v>1176</v>
      </c>
      <c r="C5554" s="412">
        <v>0</v>
      </c>
      <c r="D5554" s="412">
        <v>0</v>
      </c>
    </row>
    <row r="5555" spans="1:4" x14ac:dyDescent="0.2">
      <c r="A5555" s="413" t="s">
        <v>12420</v>
      </c>
      <c r="B5555" s="413" t="s">
        <v>1176</v>
      </c>
      <c r="C5555" s="412">
        <v>0</v>
      </c>
      <c r="D5555" s="412">
        <v>0</v>
      </c>
    </row>
    <row r="5556" spans="1:4" x14ac:dyDescent="0.2">
      <c r="A5556" s="413" t="s">
        <v>12421</v>
      </c>
      <c r="B5556" s="413" t="s">
        <v>1176</v>
      </c>
      <c r="C5556" s="412">
        <v>24.986000000000001</v>
      </c>
      <c r="D5556" s="412">
        <v>0</v>
      </c>
    </row>
    <row r="5557" spans="1:4" x14ac:dyDescent="0.2">
      <c r="A5557" s="413" t="s">
        <v>12422</v>
      </c>
      <c r="B5557" s="413" t="s">
        <v>1176</v>
      </c>
      <c r="C5557" s="412">
        <v>101.614</v>
      </c>
      <c r="D5557" s="412">
        <v>0</v>
      </c>
    </row>
    <row r="5558" spans="1:4" x14ac:dyDescent="0.2">
      <c r="A5558" s="413" t="s">
        <v>12423</v>
      </c>
      <c r="B5558" s="413" t="s">
        <v>1176</v>
      </c>
      <c r="C5558" s="412">
        <v>0.25</v>
      </c>
      <c r="D5558" s="412">
        <v>0</v>
      </c>
    </row>
    <row r="5559" spans="1:4" x14ac:dyDescent="0.2">
      <c r="A5559" s="413" t="s">
        <v>12424</v>
      </c>
      <c r="B5559" s="413" t="s">
        <v>1176</v>
      </c>
      <c r="C5559" s="412">
        <v>28.870999999999999</v>
      </c>
      <c r="D5559" s="412">
        <v>0</v>
      </c>
    </row>
    <row r="5560" spans="1:4" x14ac:dyDescent="0.2">
      <c r="A5560" s="413" t="s">
        <v>12425</v>
      </c>
      <c r="B5560" s="413" t="s">
        <v>1176</v>
      </c>
      <c r="C5560" s="412">
        <v>13.359</v>
      </c>
      <c r="D5560" s="412">
        <v>0</v>
      </c>
    </row>
    <row r="5561" spans="1:4" x14ac:dyDescent="0.2">
      <c r="A5561" s="413" t="s">
        <v>12426</v>
      </c>
      <c r="B5561" s="413" t="s">
        <v>1176</v>
      </c>
      <c r="C5561" s="412">
        <v>23.210999999999999</v>
      </c>
      <c r="D5561" s="412">
        <v>0</v>
      </c>
    </row>
    <row r="5562" spans="1:4" x14ac:dyDescent="0.2">
      <c r="A5562" s="413" t="s">
        <v>12427</v>
      </c>
      <c r="B5562" s="413" t="s">
        <v>1176</v>
      </c>
      <c r="C5562" s="412">
        <v>39.661999999999999</v>
      </c>
      <c r="D5562" s="412">
        <v>0</v>
      </c>
    </row>
    <row r="5563" spans="1:4" x14ac:dyDescent="0.2">
      <c r="A5563" s="413" t="s">
        <v>12428</v>
      </c>
      <c r="B5563" s="413" t="s">
        <v>1176</v>
      </c>
      <c r="C5563" s="412">
        <v>6.6859999999999999</v>
      </c>
      <c r="D5563" s="412">
        <v>0</v>
      </c>
    </row>
    <row r="5564" spans="1:4" x14ac:dyDescent="0.2">
      <c r="A5564" s="413" t="s">
        <v>12429</v>
      </c>
      <c r="B5564" s="413" t="s">
        <v>1176</v>
      </c>
      <c r="C5564" s="412">
        <v>47.146999999999998</v>
      </c>
      <c r="D5564" s="412">
        <v>0</v>
      </c>
    </row>
    <row r="5565" spans="1:4" x14ac:dyDescent="0.2">
      <c r="A5565" s="413" t="s">
        <v>12430</v>
      </c>
      <c r="B5565" s="413" t="s">
        <v>1176</v>
      </c>
      <c r="C5565" s="412">
        <v>42.517000000000003</v>
      </c>
      <c r="D5565" s="412">
        <v>0</v>
      </c>
    </row>
    <row r="5566" spans="1:4" x14ac:dyDescent="0.2">
      <c r="A5566" s="413" t="s">
        <v>12431</v>
      </c>
      <c r="B5566" s="413" t="s">
        <v>1176</v>
      </c>
      <c r="C5566" s="412">
        <v>30.683</v>
      </c>
      <c r="D5566" s="412">
        <v>0</v>
      </c>
    </row>
    <row r="5567" spans="1:4" x14ac:dyDescent="0.2">
      <c r="A5567" s="413" t="s">
        <v>12432</v>
      </c>
      <c r="B5567" s="413" t="s">
        <v>1176</v>
      </c>
      <c r="C5567" s="412">
        <v>154.55000000000001</v>
      </c>
      <c r="D5567" s="412">
        <v>0</v>
      </c>
    </row>
    <row r="5568" spans="1:4" x14ac:dyDescent="0.2">
      <c r="A5568" s="413" t="s">
        <v>12433</v>
      </c>
      <c r="B5568" s="413" t="s">
        <v>1176</v>
      </c>
      <c r="C5568" s="412">
        <v>45.670999999999999</v>
      </c>
      <c r="D5568" s="412">
        <v>0</v>
      </c>
    </row>
    <row r="5569" spans="1:4" x14ac:dyDescent="0.2">
      <c r="A5569" s="413" t="s">
        <v>12434</v>
      </c>
      <c r="B5569" s="413" t="s">
        <v>225</v>
      </c>
      <c r="C5569" s="412">
        <v>24.888000000000002</v>
      </c>
      <c r="D5569" s="412">
        <v>0</v>
      </c>
    </row>
    <row r="5570" spans="1:4" x14ac:dyDescent="0.2">
      <c r="A5570" s="413" t="s">
        <v>12435</v>
      </c>
      <c r="B5570" s="413" t="s">
        <v>225</v>
      </c>
      <c r="C5570" s="412">
        <v>78.129000000000005</v>
      </c>
      <c r="D5570" s="412">
        <v>0</v>
      </c>
    </row>
    <row r="5571" spans="1:4" x14ac:dyDescent="0.2">
      <c r="A5571" s="413" t="s">
        <v>12436</v>
      </c>
      <c r="B5571" s="413" t="s">
        <v>225</v>
      </c>
      <c r="C5571" s="412">
        <v>32.213999999999999</v>
      </c>
      <c r="D5571" s="412">
        <v>0</v>
      </c>
    </row>
    <row r="5572" spans="1:4" x14ac:dyDescent="0.2">
      <c r="A5572" s="413" t="s">
        <v>12437</v>
      </c>
      <c r="B5572" s="413" t="s">
        <v>225</v>
      </c>
      <c r="C5572" s="412">
        <v>71.082999999999998</v>
      </c>
      <c r="D5572" s="412">
        <v>0</v>
      </c>
    </row>
    <row r="5573" spans="1:4" x14ac:dyDescent="0.2">
      <c r="A5573" s="413" t="s">
        <v>12438</v>
      </c>
      <c r="B5573" s="413" t="s">
        <v>225</v>
      </c>
      <c r="C5573" s="412">
        <v>2058.7370000000001</v>
      </c>
      <c r="D5573" s="412">
        <v>0</v>
      </c>
    </row>
    <row r="5574" spans="1:4" x14ac:dyDescent="0.2">
      <c r="A5574" s="413" t="s">
        <v>12439</v>
      </c>
      <c r="B5574" s="413" t="s">
        <v>225</v>
      </c>
      <c r="C5574" s="412">
        <v>1303.777</v>
      </c>
      <c r="D5574" s="412">
        <v>0</v>
      </c>
    </row>
    <row r="5575" spans="1:4" x14ac:dyDescent="0.2">
      <c r="A5575" s="413" t="s">
        <v>12440</v>
      </c>
      <c r="B5575" s="413" t="s">
        <v>225</v>
      </c>
      <c r="C5575" s="412">
        <v>71.778999999999996</v>
      </c>
      <c r="D5575" s="412">
        <v>0</v>
      </c>
    </row>
    <row r="5576" spans="1:4" x14ac:dyDescent="0.2">
      <c r="A5576" s="413" t="s">
        <v>12441</v>
      </c>
      <c r="B5576" s="413" t="s">
        <v>225</v>
      </c>
      <c r="C5576" s="412">
        <v>166.43199999999999</v>
      </c>
      <c r="D5576" s="412">
        <v>0</v>
      </c>
    </row>
    <row r="5577" spans="1:4" x14ac:dyDescent="0.2">
      <c r="A5577" s="413" t="s">
        <v>12442</v>
      </c>
      <c r="B5577" s="413" t="s">
        <v>225</v>
      </c>
      <c r="C5577" s="412">
        <v>66.831999999999994</v>
      </c>
      <c r="D5577" s="412">
        <v>0</v>
      </c>
    </row>
    <row r="5578" spans="1:4" x14ac:dyDescent="0.2">
      <c r="A5578" s="413" t="s">
        <v>12443</v>
      </c>
      <c r="B5578" s="413" t="s">
        <v>225</v>
      </c>
      <c r="C5578" s="412">
        <v>1308.0229999999999</v>
      </c>
      <c r="D5578" s="412">
        <v>0</v>
      </c>
    </row>
    <row r="5579" spans="1:4" x14ac:dyDescent="0.2">
      <c r="A5579" s="413" t="s">
        <v>12444</v>
      </c>
      <c r="B5579" s="413" t="s">
        <v>225</v>
      </c>
      <c r="C5579" s="412">
        <v>116.742</v>
      </c>
      <c r="D5579" s="412">
        <v>0</v>
      </c>
    </row>
    <row r="5580" spans="1:4" x14ac:dyDescent="0.2">
      <c r="A5580" s="413" t="s">
        <v>12445</v>
      </c>
      <c r="B5580" s="413" t="s">
        <v>225</v>
      </c>
      <c r="C5580" s="412">
        <v>65.313000000000002</v>
      </c>
      <c r="D5580" s="412">
        <v>0</v>
      </c>
    </row>
    <row r="5581" spans="1:4" x14ac:dyDescent="0.2">
      <c r="A5581" s="413" t="s">
        <v>12446</v>
      </c>
      <c r="B5581" s="413" t="s">
        <v>225</v>
      </c>
      <c r="C5581" s="412">
        <v>40.344999999999999</v>
      </c>
      <c r="D5581" s="412">
        <v>0</v>
      </c>
    </row>
    <row r="5582" spans="1:4" x14ac:dyDescent="0.2">
      <c r="A5582" s="413" t="s">
        <v>12447</v>
      </c>
      <c r="B5582" s="413" t="s">
        <v>225</v>
      </c>
      <c r="C5582" s="412">
        <v>0</v>
      </c>
      <c r="D5582" s="412">
        <v>0</v>
      </c>
    </row>
    <row r="5583" spans="1:4" x14ac:dyDescent="0.2">
      <c r="A5583" s="413" t="s">
        <v>12448</v>
      </c>
      <c r="B5583" s="413" t="s">
        <v>225</v>
      </c>
      <c r="C5583" s="412">
        <v>15.603999999999999</v>
      </c>
      <c r="D5583" s="412">
        <v>0</v>
      </c>
    </row>
    <row r="5584" spans="1:4" x14ac:dyDescent="0.2">
      <c r="A5584" s="413" t="s">
        <v>12449</v>
      </c>
      <c r="B5584" s="413" t="s">
        <v>225</v>
      </c>
      <c r="C5584" s="412">
        <v>23.54</v>
      </c>
      <c r="D5584" s="412">
        <v>0</v>
      </c>
    </row>
    <row r="5585" spans="1:4" x14ac:dyDescent="0.2">
      <c r="A5585" s="413" t="s">
        <v>12450</v>
      </c>
      <c r="B5585" s="413" t="s">
        <v>225</v>
      </c>
      <c r="C5585" s="412">
        <v>0</v>
      </c>
      <c r="D5585" s="412">
        <v>0</v>
      </c>
    </row>
    <row r="5586" spans="1:4" x14ac:dyDescent="0.2">
      <c r="A5586" s="413" t="s">
        <v>12451</v>
      </c>
      <c r="B5586" s="413" t="s">
        <v>225</v>
      </c>
      <c r="C5586" s="412">
        <v>15.012</v>
      </c>
      <c r="D5586" s="412">
        <v>0</v>
      </c>
    </row>
    <row r="5587" spans="1:4" x14ac:dyDescent="0.2">
      <c r="A5587" s="413" t="s">
        <v>12452</v>
      </c>
      <c r="B5587" s="413" t="s">
        <v>225</v>
      </c>
      <c r="C5587" s="412">
        <v>7.3019999999999996</v>
      </c>
      <c r="D5587" s="412">
        <v>0</v>
      </c>
    </row>
    <row r="5588" spans="1:4" x14ac:dyDescent="0.2">
      <c r="A5588" s="413" t="s">
        <v>12453</v>
      </c>
      <c r="B5588" s="413" t="s">
        <v>225</v>
      </c>
      <c r="C5588" s="412">
        <v>228.28700000000001</v>
      </c>
      <c r="D5588" s="412">
        <v>0</v>
      </c>
    </row>
    <row r="5589" spans="1:4" x14ac:dyDescent="0.2">
      <c r="A5589" s="413" t="s">
        <v>12454</v>
      </c>
      <c r="B5589" s="413" t="s">
        <v>225</v>
      </c>
      <c r="C5589" s="412">
        <v>1786.692</v>
      </c>
      <c r="D5589" s="412">
        <v>0</v>
      </c>
    </row>
    <row r="5590" spans="1:4" x14ac:dyDescent="0.2">
      <c r="A5590" s="413" t="s">
        <v>12455</v>
      </c>
      <c r="B5590" s="413" t="s">
        <v>225</v>
      </c>
      <c r="C5590" s="412">
        <v>0</v>
      </c>
      <c r="D5590" s="412">
        <v>0</v>
      </c>
    </row>
    <row r="5591" spans="1:4" x14ac:dyDescent="0.2">
      <c r="A5591" s="413" t="s">
        <v>12456</v>
      </c>
      <c r="B5591" s="413" t="s">
        <v>225</v>
      </c>
      <c r="C5591" s="412">
        <v>25.37</v>
      </c>
      <c r="D5591" s="412">
        <v>0</v>
      </c>
    </row>
    <row r="5592" spans="1:4" x14ac:dyDescent="0.2">
      <c r="A5592" s="413" t="s">
        <v>12457</v>
      </c>
      <c r="B5592" s="413" t="s">
        <v>225</v>
      </c>
      <c r="C5592" s="412">
        <v>15.689</v>
      </c>
      <c r="D5592" s="412">
        <v>0</v>
      </c>
    </row>
    <row r="5593" spans="1:4" x14ac:dyDescent="0.2">
      <c r="A5593" s="413" t="s">
        <v>12458</v>
      </c>
      <c r="B5593" s="413" t="s">
        <v>225</v>
      </c>
      <c r="C5593" s="412">
        <v>5.8680000000000003</v>
      </c>
      <c r="D5593" s="412">
        <v>0</v>
      </c>
    </row>
    <row r="5594" spans="1:4" x14ac:dyDescent="0.2">
      <c r="A5594" s="413" t="s">
        <v>12459</v>
      </c>
      <c r="B5594" s="413" t="s">
        <v>223</v>
      </c>
      <c r="C5594" s="412">
        <v>746.34</v>
      </c>
      <c r="D5594" s="412">
        <v>0</v>
      </c>
    </row>
    <row r="5595" spans="1:4" x14ac:dyDescent="0.2">
      <c r="A5595" s="413" t="s">
        <v>12460</v>
      </c>
      <c r="B5595" s="413" t="s">
        <v>1176</v>
      </c>
      <c r="C5595" s="412">
        <v>41.680999999999997</v>
      </c>
      <c r="D5595" s="412">
        <v>0</v>
      </c>
    </row>
    <row r="5596" spans="1:4" x14ac:dyDescent="0.2">
      <c r="A5596" s="413" t="s">
        <v>12461</v>
      </c>
      <c r="B5596" s="413" t="s">
        <v>225</v>
      </c>
      <c r="C5596" s="412">
        <v>43.585000000000001</v>
      </c>
      <c r="D5596" s="412">
        <v>0</v>
      </c>
    </row>
    <row r="5597" spans="1:4" x14ac:dyDescent="0.2">
      <c r="A5597" s="413" t="s">
        <v>12462</v>
      </c>
      <c r="B5597" s="413" t="s">
        <v>225</v>
      </c>
      <c r="C5597" s="412">
        <v>39.356999999999999</v>
      </c>
      <c r="D5597" s="412">
        <v>0</v>
      </c>
    </row>
    <row r="5598" spans="1:4" x14ac:dyDescent="0.2">
      <c r="A5598" s="413" t="s">
        <v>12463</v>
      </c>
      <c r="B5598" s="413" t="s">
        <v>225</v>
      </c>
      <c r="C5598" s="412">
        <v>33.892000000000003</v>
      </c>
      <c r="D5598" s="412">
        <v>0</v>
      </c>
    </row>
    <row r="5599" spans="1:4" x14ac:dyDescent="0.2">
      <c r="A5599" s="413" t="s">
        <v>12464</v>
      </c>
      <c r="B5599" s="413" t="s">
        <v>225</v>
      </c>
      <c r="C5599" s="412">
        <v>0</v>
      </c>
      <c r="D5599" s="412">
        <v>0</v>
      </c>
    </row>
    <row r="5600" spans="1:4" x14ac:dyDescent="0.2">
      <c r="A5600" s="413" t="s">
        <v>12465</v>
      </c>
      <c r="B5600" s="413" t="s">
        <v>225</v>
      </c>
      <c r="C5600" s="412">
        <v>28.28</v>
      </c>
      <c r="D5600" s="412">
        <v>0</v>
      </c>
    </row>
    <row r="5601" spans="1:4" x14ac:dyDescent="0.2">
      <c r="A5601" s="413" t="s">
        <v>12466</v>
      </c>
      <c r="B5601" s="413" t="s">
        <v>225</v>
      </c>
      <c r="C5601" s="412">
        <v>16.536999999999999</v>
      </c>
      <c r="D5601" s="412">
        <v>0</v>
      </c>
    </row>
    <row r="5602" spans="1:4" x14ac:dyDescent="0.2">
      <c r="A5602" s="413" t="s">
        <v>12467</v>
      </c>
      <c r="B5602" s="413" t="s">
        <v>225</v>
      </c>
      <c r="C5602" s="412">
        <v>33.921999999999997</v>
      </c>
      <c r="D5602" s="412">
        <v>0</v>
      </c>
    </row>
    <row r="5603" spans="1:4" x14ac:dyDescent="0.2">
      <c r="A5603" s="413" t="s">
        <v>12468</v>
      </c>
      <c r="B5603" s="413" t="s">
        <v>225</v>
      </c>
      <c r="C5603" s="412">
        <v>21.015000000000001</v>
      </c>
      <c r="D5603" s="412">
        <v>0</v>
      </c>
    </row>
    <row r="5604" spans="1:4" x14ac:dyDescent="0.2">
      <c r="A5604" s="413" t="s">
        <v>12469</v>
      </c>
      <c r="B5604" s="413" t="s">
        <v>225</v>
      </c>
      <c r="C5604" s="412">
        <v>31.341999999999999</v>
      </c>
      <c r="D5604" s="412">
        <v>0</v>
      </c>
    </row>
    <row r="5605" spans="1:4" x14ac:dyDescent="0.2">
      <c r="A5605" s="413" t="s">
        <v>12470</v>
      </c>
      <c r="B5605" s="413" t="s">
        <v>225</v>
      </c>
      <c r="C5605" s="412">
        <v>19.672999999999998</v>
      </c>
      <c r="D5605" s="412">
        <v>0</v>
      </c>
    </row>
    <row r="5606" spans="1:4" x14ac:dyDescent="0.2">
      <c r="A5606" s="413" t="s">
        <v>12471</v>
      </c>
      <c r="B5606" s="413" t="s">
        <v>225</v>
      </c>
      <c r="C5606" s="412">
        <v>29.175999999999998</v>
      </c>
      <c r="D5606" s="412">
        <v>0</v>
      </c>
    </row>
    <row r="5607" spans="1:4" x14ac:dyDescent="0.2">
      <c r="A5607" s="413" t="s">
        <v>12472</v>
      </c>
      <c r="B5607" s="413" t="s">
        <v>225</v>
      </c>
      <c r="C5607" s="412">
        <v>37.283000000000001</v>
      </c>
      <c r="D5607" s="412">
        <v>0</v>
      </c>
    </row>
    <row r="5608" spans="1:4" x14ac:dyDescent="0.2">
      <c r="A5608" s="413" t="s">
        <v>12473</v>
      </c>
      <c r="B5608" s="413" t="s">
        <v>225</v>
      </c>
      <c r="C5608" s="412">
        <v>5.7949999999999999</v>
      </c>
      <c r="D5608" s="412">
        <v>0</v>
      </c>
    </row>
    <row r="5609" spans="1:4" x14ac:dyDescent="0.2">
      <c r="A5609" s="413" t="s">
        <v>12474</v>
      </c>
      <c r="B5609" s="413" t="s">
        <v>225</v>
      </c>
      <c r="C5609" s="412">
        <v>37.137</v>
      </c>
      <c r="D5609" s="412">
        <v>0</v>
      </c>
    </row>
    <row r="5610" spans="1:4" x14ac:dyDescent="0.2">
      <c r="A5610" s="413" t="s">
        <v>12475</v>
      </c>
      <c r="B5610" s="413" t="s">
        <v>225</v>
      </c>
      <c r="C5610" s="412">
        <v>24.783999999999999</v>
      </c>
      <c r="D5610" s="412">
        <v>0</v>
      </c>
    </row>
    <row r="5611" spans="1:4" x14ac:dyDescent="0.2">
      <c r="A5611" s="413" t="s">
        <v>12476</v>
      </c>
      <c r="B5611" s="413" t="s">
        <v>225</v>
      </c>
      <c r="C5611" s="412">
        <v>19.599</v>
      </c>
      <c r="D5611" s="412">
        <v>0</v>
      </c>
    </row>
    <row r="5612" spans="1:4" x14ac:dyDescent="0.2">
      <c r="A5612" s="413" t="s">
        <v>12477</v>
      </c>
      <c r="B5612" s="413" t="s">
        <v>225</v>
      </c>
      <c r="C5612" s="412">
        <v>13.077999999999999</v>
      </c>
      <c r="D5612" s="412">
        <v>0</v>
      </c>
    </row>
    <row r="5613" spans="1:4" x14ac:dyDescent="0.2">
      <c r="A5613" s="413" t="s">
        <v>12478</v>
      </c>
      <c r="B5613" s="413" t="s">
        <v>225</v>
      </c>
      <c r="C5613" s="412">
        <v>13.243</v>
      </c>
      <c r="D5613" s="412">
        <v>0</v>
      </c>
    </row>
    <row r="5614" spans="1:4" x14ac:dyDescent="0.2">
      <c r="A5614" s="413" t="s">
        <v>12479</v>
      </c>
      <c r="B5614" s="413" t="s">
        <v>225</v>
      </c>
      <c r="C5614" s="412">
        <v>19.227</v>
      </c>
      <c r="D5614" s="412">
        <v>0</v>
      </c>
    </row>
    <row r="5615" spans="1:4" x14ac:dyDescent="0.2">
      <c r="A5615" s="413" t="s">
        <v>12480</v>
      </c>
      <c r="B5615" s="413" t="s">
        <v>225</v>
      </c>
      <c r="C5615" s="412">
        <v>26.962</v>
      </c>
      <c r="D5615" s="412">
        <v>0</v>
      </c>
    </row>
    <row r="5616" spans="1:4" x14ac:dyDescent="0.2">
      <c r="A5616" s="413" t="s">
        <v>12481</v>
      </c>
      <c r="B5616" s="413" t="s">
        <v>225</v>
      </c>
      <c r="C5616" s="412">
        <v>21.899000000000001</v>
      </c>
      <c r="D5616" s="412">
        <v>0</v>
      </c>
    </row>
    <row r="5617" spans="1:4" x14ac:dyDescent="0.2">
      <c r="A5617" s="413" t="s">
        <v>12482</v>
      </c>
      <c r="B5617" s="413" t="s">
        <v>225</v>
      </c>
      <c r="C5617" s="412">
        <v>0</v>
      </c>
      <c r="D5617" s="412">
        <v>0</v>
      </c>
    </row>
    <row r="5618" spans="1:4" x14ac:dyDescent="0.2">
      <c r="A5618" s="413" t="s">
        <v>12483</v>
      </c>
      <c r="B5618" s="413" t="s">
        <v>225</v>
      </c>
      <c r="C5618" s="412">
        <v>24.949000000000002</v>
      </c>
      <c r="D5618" s="412">
        <v>0</v>
      </c>
    </row>
    <row r="5619" spans="1:4" x14ac:dyDescent="0.2">
      <c r="A5619" s="413" t="s">
        <v>12484</v>
      </c>
      <c r="B5619" s="413" t="s">
        <v>225</v>
      </c>
      <c r="C5619" s="412">
        <v>22.295999999999999</v>
      </c>
      <c r="D5619" s="412">
        <v>0</v>
      </c>
    </row>
    <row r="5620" spans="1:4" x14ac:dyDescent="0.2">
      <c r="A5620" s="413" t="s">
        <v>12485</v>
      </c>
      <c r="B5620" s="413" t="s">
        <v>225</v>
      </c>
      <c r="C5620" s="412">
        <v>21.972000000000001</v>
      </c>
      <c r="D5620" s="412">
        <v>0</v>
      </c>
    </row>
    <row r="5621" spans="1:4" x14ac:dyDescent="0.2">
      <c r="A5621" s="413" t="s">
        <v>12486</v>
      </c>
      <c r="B5621" s="413" t="s">
        <v>225</v>
      </c>
      <c r="C5621" s="412">
        <v>28.527000000000001</v>
      </c>
      <c r="D5621" s="412">
        <v>0</v>
      </c>
    </row>
    <row r="5622" spans="1:4" x14ac:dyDescent="0.2">
      <c r="A5622" s="413" t="s">
        <v>12487</v>
      </c>
      <c r="B5622" s="413" t="s">
        <v>225</v>
      </c>
      <c r="C5622" s="412">
        <v>20.167000000000002</v>
      </c>
      <c r="D5622" s="412">
        <v>0</v>
      </c>
    </row>
    <row r="5623" spans="1:4" x14ac:dyDescent="0.2">
      <c r="A5623" s="413" t="s">
        <v>12488</v>
      </c>
      <c r="B5623" s="413" t="s">
        <v>225</v>
      </c>
      <c r="C5623" s="412">
        <v>27.346</v>
      </c>
      <c r="D5623" s="412">
        <v>0</v>
      </c>
    </row>
    <row r="5624" spans="1:4" x14ac:dyDescent="0.2">
      <c r="A5624" s="413" t="s">
        <v>12489</v>
      </c>
      <c r="B5624" s="413" t="s">
        <v>225</v>
      </c>
      <c r="C5624" s="412">
        <v>25.271999999999998</v>
      </c>
      <c r="D5624" s="412">
        <v>0</v>
      </c>
    </row>
    <row r="5625" spans="1:4" x14ac:dyDescent="0.2">
      <c r="A5625" s="413" t="s">
        <v>12490</v>
      </c>
      <c r="B5625" s="413" t="s">
        <v>225</v>
      </c>
      <c r="C5625" s="412">
        <v>25.748000000000001</v>
      </c>
      <c r="D5625" s="412">
        <v>0</v>
      </c>
    </row>
    <row r="5626" spans="1:4" x14ac:dyDescent="0.2">
      <c r="A5626" s="413" t="s">
        <v>12491</v>
      </c>
      <c r="B5626" s="413" t="s">
        <v>225</v>
      </c>
      <c r="C5626" s="412">
        <v>104.46899999999999</v>
      </c>
      <c r="D5626" s="412">
        <v>0</v>
      </c>
    </row>
    <row r="5627" spans="1:4" x14ac:dyDescent="0.2">
      <c r="A5627" s="413" t="s">
        <v>12492</v>
      </c>
      <c r="B5627" s="413" t="s">
        <v>225</v>
      </c>
      <c r="C5627" s="412">
        <v>37.106000000000002</v>
      </c>
      <c r="D5627" s="412">
        <v>0</v>
      </c>
    </row>
    <row r="5628" spans="1:4" x14ac:dyDescent="0.2">
      <c r="A5628" s="413" t="s">
        <v>12493</v>
      </c>
      <c r="B5628" s="413" t="s">
        <v>225</v>
      </c>
      <c r="C5628" s="412">
        <v>11.382999999999999</v>
      </c>
      <c r="D5628" s="412">
        <v>0</v>
      </c>
    </row>
    <row r="5629" spans="1:4" x14ac:dyDescent="0.2">
      <c r="A5629" s="413" t="s">
        <v>12494</v>
      </c>
      <c r="B5629" s="413" t="s">
        <v>225</v>
      </c>
      <c r="C5629" s="412">
        <v>46.055</v>
      </c>
      <c r="D5629" s="412">
        <v>0</v>
      </c>
    </row>
    <row r="5630" spans="1:4" x14ac:dyDescent="0.2">
      <c r="A5630" s="413" t="s">
        <v>12495</v>
      </c>
      <c r="B5630" s="413" t="s">
        <v>225</v>
      </c>
      <c r="C5630" s="412">
        <v>30.427</v>
      </c>
      <c r="D5630" s="412">
        <v>0</v>
      </c>
    </row>
    <row r="5631" spans="1:4" x14ac:dyDescent="0.2">
      <c r="A5631" s="413" t="s">
        <v>12496</v>
      </c>
      <c r="B5631" s="413" t="s">
        <v>225</v>
      </c>
      <c r="C5631" s="412">
        <v>31.427</v>
      </c>
      <c r="D5631" s="412">
        <v>0</v>
      </c>
    </row>
    <row r="5632" spans="1:4" x14ac:dyDescent="0.2">
      <c r="A5632" s="413" t="s">
        <v>12497</v>
      </c>
      <c r="B5632" s="413" t="s">
        <v>225</v>
      </c>
      <c r="C5632" s="412">
        <v>30.420999999999999</v>
      </c>
      <c r="D5632" s="412">
        <v>0</v>
      </c>
    </row>
    <row r="5633" spans="1:4" x14ac:dyDescent="0.2">
      <c r="A5633" s="413" t="s">
        <v>12498</v>
      </c>
      <c r="B5633" s="413" t="s">
        <v>1176</v>
      </c>
      <c r="C5633" s="412">
        <v>11.602</v>
      </c>
      <c r="D5633" s="412">
        <v>0</v>
      </c>
    </row>
    <row r="5634" spans="1:4" x14ac:dyDescent="0.2">
      <c r="A5634" s="413" t="s">
        <v>12499</v>
      </c>
      <c r="B5634" s="413" t="s">
        <v>225</v>
      </c>
      <c r="C5634" s="412">
        <v>7.3570000000000002</v>
      </c>
      <c r="D5634" s="412">
        <v>0</v>
      </c>
    </row>
    <row r="5635" spans="1:4" x14ac:dyDescent="0.2">
      <c r="A5635" s="413" t="s">
        <v>12500</v>
      </c>
      <c r="B5635" s="413" t="s">
        <v>225</v>
      </c>
      <c r="C5635" s="412">
        <v>40.485999999999997</v>
      </c>
      <c r="D5635" s="412">
        <v>0</v>
      </c>
    </row>
    <row r="5636" spans="1:4" x14ac:dyDescent="0.2">
      <c r="A5636" s="413" t="s">
        <v>12501</v>
      </c>
      <c r="B5636" s="413" t="s">
        <v>225</v>
      </c>
      <c r="C5636" s="412">
        <v>34.146999999999998</v>
      </c>
      <c r="D5636" s="412">
        <v>0</v>
      </c>
    </row>
    <row r="5637" spans="1:4" x14ac:dyDescent="0.2">
      <c r="A5637" s="413" t="s">
        <v>12502</v>
      </c>
      <c r="B5637" s="413" t="s">
        <v>225</v>
      </c>
      <c r="C5637" s="412">
        <v>38.552</v>
      </c>
      <c r="D5637" s="412">
        <v>0</v>
      </c>
    </row>
    <row r="5638" spans="1:4" x14ac:dyDescent="0.2">
      <c r="A5638" s="413" t="s">
        <v>6840</v>
      </c>
      <c r="B5638" s="413" t="s">
        <v>225</v>
      </c>
      <c r="C5638" s="412">
        <v>46.36</v>
      </c>
      <c r="D5638" s="412">
        <v>0</v>
      </c>
    </row>
    <row r="5639" spans="1:4" x14ac:dyDescent="0.2">
      <c r="A5639" s="413" t="s">
        <v>12503</v>
      </c>
      <c r="B5639" s="413" t="s">
        <v>225</v>
      </c>
      <c r="C5639" s="412">
        <v>27.523</v>
      </c>
      <c r="D5639" s="412">
        <v>0</v>
      </c>
    </row>
    <row r="5640" spans="1:4" x14ac:dyDescent="0.2">
      <c r="A5640" s="413" t="s">
        <v>12504</v>
      </c>
      <c r="B5640" s="413" t="s">
        <v>225</v>
      </c>
      <c r="C5640" s="412">
        <v>16.524999999999999</v>
      </c>
      <c r="D5640" s="412">
        <v>0</v>
      </c>
    </row>
    <row r="5641" spans="1:4" x14ac:dyDescent="0.2">
      <c r="A5641" s="413" t="s">
        <v>12505</v>
      </c>
      <c r="B5641" s="413" t="s">
        <v>225</v>
      </c>
      <c r="C5641" s="412">
        <v>15.372</v>
      </c>
      <c r="D5641" s="412">
        <v>0</v>
      </c>
    </row>
    <row r="5642" spans="1:4" x14ac:dyDescent="0.2">
      <c r="A5642" s="413" t="s">
        <v>12506</v>
      </c>
      <c r="B5642" s="413" t="s">
        <v>225</v>
      </c>
      <c r="C5642" s="412">
        <v>27.510999999999999</v>
      </c>
      <c r="D5642" s="412">
        <v>0</v>
      </c>
    </row>
    <row r="5643" spans="1:4" x14ac:dyDescent="0.2">
      <c r="A5643" s="413" t="s">
        <v>12507</v>
      </c>
      <c r="B5643" s="413" t="s">
        <v>225</v>
      </c>
      <c r="C5643" s="412">
        <v>0</v>
      </c>
      <c r="D5643" s="412">
        <v>0</v>
      </c>
    </row>
    <row r="5644" spans="1:4" x14ac:dyDescent="0.2">
      <c r="A5644" s="413" t="s">
        <v>12508</v>
      </c>
      <c r="B5644" s="413" t="s">
        <v>225</v>
      </c>
      <c r="C5644" s="412">
        <v>32.274999999999999</v>
      </c>
      <c r="D5644" s="412">
        <v>0</v>
      </c>
    </row>
    <row r="5645" spans="1:4" x14ac:dyDescent="0.2">
      <c r="A5645" s="413" t="s">
        <v>12509</v>
      </c>
      <c r="B5645" s="413" t="s">
        <v>225</v>
      </c>
      <c r="C5645" s="412">
        <v>16.152999999999999</v>
      </c>
      <c r="D5645" s="412">
        <v>0</v>
      </c>
    </row>
    <row r="5646" spans="1:4" x14ac:dyDescent="0.2">
      <c r="A5646" s="413" t="s">
        <v>12510</v>
      </c>
      <c r="B5646" s="413" t="s">
        <v>225</v>
      </c>
      <c r="C5646" s="412">
        <v>35.093000000000004</v>
      </c>
      <c r="D5646" s="412">
        <v>0</v>
      </c>
    </row>
    <row r="5647" spans="1:4" x14ac:dyDescent="0.2">
      <c r="A5647" s="413" t="s">
        <v>12511</v>
      </c>
      <c r="B5647" s="413" t="s">
        <v>225</v>
      </c>
      <c r="C5647" s="412">
        <v>13.359</v>
      </c>
      <c r="D5647" s="412">
        <v>0</v>
      </c>
    </row>
    <row r="5648" spans="1:4" x14ac:dyDescent="0.2">
      <c r="A5648" s="413" t="s">
        <v>12512</v>
      </c>
      <c r="B5648" s="413" t="s">
        <v>225</v>
      </c>
      <c r="C5648" s="412">
        <v>16.629000000000001</v>
      </c>
      <c r="D5648" s="412">
        <v>0</v>
      </c>
    </row>
    <row r="5649" spans="1:4" x14ac:dyDescent="0.2">
      <c r="A5649" s="413" t="s">
        <v>6841</v>
      </c>
      <c r="B5649" s="413" t="s">
        <v>225</v>
      </c>
      <c r="C5649" s="412">
        <v>668.18100000000004</v>
      </c>
      <c r="D5649" s="412">
        <v>0</v>
      </c>
    </row>
    <row r="5650" spans="1:4" x14ac:dyDescent="0.2">
      <c r="A5650" s="413" t="s">
        <v>12513</v>
      </c>
      <c r="B5650" s="413" t="s">
        <v>225</v>
      </c>
      <c r="C5650" s="412">
        <v>55.442999999999998</v>
      </c>
      <c r="D5650" s="412">
        <v>0</v>
      </c>
    </row>
    <row r="5651" spans="1:4" x14ac:dyDescent="0.2">
      <c r="A5651" s="413" t="s">
        <v>12514</v>
      </c>
      <c r="B5651" s="413" t="s">
        <v>225</v>
      </c>
      <c r="C5651" s="412">
        <v>45.792999999999999</v>
      </c>
      <c r="D5651" s="412">
        <v>0</v>
      </c>
    </row>
    <row r="5652" spans="1:4" x14ac:dyDescent="0.2">
      <c r="A5652" s="413" t="s">
        <v>12515</v>
      </c>
      <c r="B5652" s="413" t="s">
        <v>225</v>
      </c>
      <c r="C5652" s="412">
        <v>0</v>
      </c>
      <c r="D5652" s="412">
        <v>0</v>
      </c>
    </row>
    <row r="5653" spans="1:4" x14ac:dyDescent="0.2">
      <c r="A5653" s="413" t="s">
        <v>12516</v>
      </c>
      <c r="B5653" s="413" t="s">
        <v>225</v>
      </c>
      <c r="C5653" s="412">
        <v>13.2</v>
      </c>
      <c r="D5653" s="412">
        <v>0</v>
      </c>
    </row>
    <row r="5654" spans="1:4" x14ac:dyDescent="0.2">
      <c r="A5654" s="413" t="s">
        <v>12517</v>
      </c>
      <c r="B5654" s="413" t="s">
        <v>225</v>
      </c>
      <c r="C5654" s="412">
        <v>28.981000000000002</v>
      </c>
      <c r="D5654" s="412">
        <v>0</v>
      </c>
    </row>
    <row r="5655" spans="1:4" x14ac:dyDescent="0.2">
      <c r="A5655" s="413" t="s">
        <v>12518</v>
      </c>
      <c r="B5655" s="413" t="s">
        <v>225</v>
      </c>
      <c r="C5655" s="412">
        <v>4.8090000000000002</v>
      </c>
      <c r="D5655" s="412">
        <v>0</v>
      </c>
    </row>
    <row r="5656" spans="1:4" x14ac:dyDescent="0.2">
      <c r="A5656" s="413" t="s">
        <v>12519</v>
      </c>
      <c r="B5656" s="413" t="s">
        <v>225</v>
      </c>
      <c r="C5656" s="412">
        <v>50.16</v>
      </c>
      <c r="D5656" s="412">
        <v>0</v>
      </c>
    </row>
    <row r="5657" spans="1:4" x14ac:dyDescent="0.2">
      <c r="A5657" s="413" t="s">
        <v>12520</v>
      </c>
      <c r="B5657" s="413" t="s">
        <v>225</v>
      </c>
      <c r="C5657" s="412">
        <v>43.707000000000001</v>
      </c>
      <c r="D5657" s="412">
        <v>0</v>
      </c>
    </row>
    <row r="5658" spans="1:4" x14ac:dyDescent="0.2">
      <c r="A5658" s="413" t="s">
        <v>12521</v>
      </c>
      <c r="B5658" s="413" t="s">
        <v>225</v>
      </c>
      <c r="C5658" s="412">
        <v>21.991</v>
      </c>
      <c r="D5658" s="412">
        <v>0</v>
      </c>
    </row>
    <row r="5659" spans="1:4" x14ac:dyDescent="0.2">
      <c r="A5659" s="413" t="s">
        <v>12522</v>
      </c>
      <c r="B5659" s="413" t="s">
        <v>225</v>
      </c>
      <c r="C5659" s="412">
        <v>15.427</v>
      </c>
      <c r="D5659" s="412">
        <v>0</v>
      </c>
    </row>
    <row r="5660" spans="1:4" x14ac:dyDescent="0.2">
      <c r="A5660" s="413" t="s">
        <v>12523</v>
      </c>
      <c r="B5660" s="413" t="s">
        <v>1176</v>
      </c>
      <c r="C5660" s="412">
        <v>9.0890000000000004</v>
      </c>
      <c r="D5660" s="412">
        <v>0</v>
      </c>
    </row>
    <row r="5661" spans="1:4" x14ac:dyDescent="0.2">
      <c r="A5661" s="413" t="s">
        <v>12524</v>
      </c>
      <c r="B5661" s="413" t="s">
        <v>225</v>
      </c>
      <c r="C5661" s="412">
        <v>27.407</v>
      </c>
      <c r="D5661" s="412">
        <v>0</v>
      </c>
    </row>
    <row r="5662" spans="1:4" x14ac:dyDescent="0.2">
      <c r="A5662" s="413" t="s">
        <v>12525</v>
      </c>
      <c r="B5662" s="413" t="s">
        <v>225</v>
      </c>
      <c r="C5662" s="412">
        <v>22.515000000000001</v>
      </c>
      <c r="D5662" s="412">
        <v>0</v>
      </c>
    </row>
    <row r="5663" spans="1:4" x14ac:dyDescent="0.2">
      <c r="A5663" s="413" t="s">
        <v>6842</v>
      </c>
      <c r="B5663" s="413" t="s">
        <v>225</v>
      </c>
      <c r="C5663" s="412">
        <v>80.215000000000003</v>
      </c>
      <c r="D5663" s="412">
        <v>0</v>
      </c>
    </row>
    <row r="5664" spans="1:4" x14ac:dyDescent="0.2">
      <c r="A5664" s="413" t="s">
        <v>12526</v>
      </c>
      <c r="B5664" s="413" t="s">
        <v>225</v>
      </c>
      <c r="C5664" s="412">
        <v>32.085999999999999</v>
      </c>
      <c r="D5664" s="412">
        <v>0</v>
      </c>
    </row>
    <row r="5665" spans="1:4" x14ac:dyDescent="0.2">
      <c r="A5665" s="413" t="s">
        <v>12527</v>
      </c>
      <c r="B5665" s="413" t="s">
        <v>225</v>
      </c>
      <c r="C5665" s="412">
        <v>50.606000000000002</v>
      </c>
      <c r="D5665" s="412">
        <v>0</v>
      </c>
    </row>
    <row r="5666" spans="1:4" x14ac:dyDescent="0.2">
      <c r="A5666" s="413" t="s">
        <v>12528</v>
      </c>
      <c r="B5666" s="413" t="s">
        <v>225</v>
      </c>
      <c r="C5666" s="412">
        <v>39.863999999999997</v>
      </c>
      <c r="D5666" s="412">
        <v>0</v>
      </c>
    </row>
    <row r="5667" spans="1:4" x14ac:dyDescent="0.2">
      <c r="A5667" s="413" t="s">
        <v>12529</v>
      </c>
      <c r="B5667" s="413" t="s">
        <v>225</v>
      </c>
      <c r="C5667" s="412">
        <v>23.247</v>
      </c>
      <c r="D5667" s="412">
        <v>0</v>
      </c>
    </row>
    <row r="5668" spans="1:4" x14ac:dyDescent="0.2">
      <c r="A5668" s="413" t="s">
        <v>12530</v>
      </c>
      <c r="B5668" s="413" t="s">
        <v>225</v>
      </c>
      <c r="C5668" s="412">
        <v>10.956</v>
      </c>
      <c r="D5668" s="412">
        <v>0</v>
      </c>
    </row>
    <row r="5669" spans="1:4" x14ac:dyDescent="0.2">
      <c r="A5669" s="413" t="s">
        <v>12531</v>
      </c>
      <c r="B5669" s="413" t="s">
        <v>225</v>
      </c>
      <c r="C5669" s="412">
        <v>2.7650000000000001</v>
      </c>
      <c r="D5669" s="412">
        <v>0</v>
      </c>
    </row>
    <row r="5670" spans="1:4" x14ac:dyDescent="0.2">
      <c r="A5670" s="413" t="s">
        <v>12532</v>
      </c>
      <c r="B5670" s="413" t="s">
        <v>225</v>
      </c>
      <c r="C5670" s="412">
        <v>219.77099999999999</v>
      </c>
      <c r="D5670" s="412">
        <v>0</v>
      </c>
    </row>
    <row r="5671" spans="1:4" x14ac:dyDescent="0.2">
      <c r="A5671" s="413" t="s">
        <v>12533</v>
      </c>
      <c r="B5671" s="413" t="s">
        <v>225</v>
      </c>
      <c r="C5671" s="412">
        <v>41.345999999999997</v>
      </c>
      <c r="D5671" s="412">
        <v>0</v>
      </c>
    </row>
    <row r="5672" spans="1:4" x14ac:dyDescent="0.2">
      <c r="A5672" s="413" t="s">
        <v>12534</v>
      </c>
      <c r="B5672" s="413" t="s">
        <v>225</v>
      </c>
      <c r="C5672" s="412">
        <v>10.706</v>
      </c>
      <c r="D5672" s="412">
        <v>0</v>
      </c>
    </row>
    <row r="5673" spans="1:4" x14ac:dyDescent="0.2">
      <c r="A5673" s="413" t="s">
        <v>12535</v>
      </c>
      <c r="B5673" s="413" t="s">
        <v>225</v>
      </c>
      <c r="C5673" s="412">
        <v>20.99</v>
      </c>
      <c r="D5673" s="412">
        <v>0</v>
      </c>
    </row>
    <row r="5674" spans="1:4" x14ac:dyDescent="0.2">
      <c r="A5674" s="413" t="s">
        <v>12536</v>
      </c>
      <c r="B5674" s="413" t="s">
        <v>225</v>
      </c>
      <c r="C5674" s="412">
        <v>25.12</v>
      </c>
      <c r="D5674" s="412">
        <v>0</v>
      </c>
    </row>
    <row r="5675" spans="1:4" x14ac:dyDescent="0.2">
      <c r="A5675" s="413" t="s">
        <v>12537</v>
      </c>
      <c r="B5675" s="413" t="s">
        <v>225</v>
      </c>
      <c r="C5675" s="412">
        <v>30.329000000000001</v>
      </c>
      <c r="D5675" s="412">
        <v>0</v>
      </c>
    </row>
    <row r="5676" spans="1:4" x14ac:dyDescent="0.2">
      <c r="A5676" s="413" t="s">
        <v>12538</v>
      </c>
      <c r="B5676" s="413" t="s">
        <v>225</v>
      </c>
      <c r="C5676" s="412">
        <v>22.082000000000001</v>
      </c>
      <c r="D5676" s="412">
        <v>0</v>
      </c>
    </row>
    <row r="5677" spans="1:4" x14ac:dyDescent="0.2">
      <c r="A5677" s="413" t="s">
        <v>12539</v>
      </c>
      <c r="B5677" s="413" t="s">
        <v>225</v>
      </c>
      <c r="C5677" s="412">
        <v>26.388999999999999</v>
      </c>
      <c r="D5677" s="412">
        <v>0</v>
      </c>
    </row>
    <row r="5678" spans="1:4" x14ac:dyDescent="0.2">
      <c r="A5678" s="413" t="s">
        <v>12540</v>
      </c>
      <c r="B5678" s="413" t="s">
        <v>225</v>
      </c>
      <c r="C5678" s="412">
        <v>38.466999999999999</v>
      </c>
      <c r="D5678" s="412">
        <v>0</v>
      </c>
    </row>
    <row r="5679" spans="1:4" x14ac:dyDescent="0.2">
      <c r="A5679" s="413" t="s">
        <v>12541</v>
      </c>
      <c r="B5679" s="413" t="s">
        <v>225</v>
      </c>
      <c r="C5679" s="412">
        <v>36.923000000000002</v>
      </c>
      <c r="D5679" s="412">
        <v>0</v>
      </c>
    </row>
    <row r="5680" spans="1:4" x14ac:dyDescent="0.2">
      <c r="A5680" s="413" t="s">
        <v>12542</v>
      </c>
      <c r="B5680" s="413" t="s">
        <v>225</v>
      </c>
      <c r="C5680" s="412">
        <v>15.256</v>
      </c>
      <c r="D5680" s="412">
        <v>0</v>
      </c>
    </row>
    <row r="5681" spans="1:4" x14ac:dyDescent="0.2">
      <c r="A5681" s="413" t="s">
        <v>12543</v>
      </c>
      <c r="B5681" s="413" t="s">
        <v>225</v>
      </c>
      <c r="C5681" s="412">
        <v>27.010999999999999</v>
      </c>
      <c r="D5681" s="412">
        <v>0</v>
      </c>
    </row>
    <row r="5682" spans="1:4" x14ac:dyDescent="0.2">
      <c r="A5682" s="413" t="s">
        <v>12544</v>
      </c>
      <c r="B5682" s="413" t="s">
        <v>225</v>
      </c>
      <c r="C5682" s="412">
        <v>45.274000000000001</v>
      </c>
      <c r="D5682" s="412">
        <v>0</v>
      </c>
    </row>
    <row r="5683" spans="1:4" x14ac:dyDescent="0.2">
      <c r="A5683" s="413" t="s">
        <v>12545</v>
      </c>
      <c r="B5683" s="413" t="s">
        <v>225</v>
      </c>
      <c r="C5683" s="412">
        <v>10.211</v>
      </c>
      <c r="D5683" s="412">
        <v>0</v>
      </c>
    </row>
    <row r="5684" spans="1:4" x14ac:dyDescent="0.2">
      <c r="A5684" s="413" t="s">
        <v>12546</v>
      </c>
      <c r="B5684" s="413" t="s">
        <v>225</v>
      </c>
      <c r="C5684" s="412">
        <v>396.92399999999998</v>
      </c>
      <c r="D5684" s="412">
        <v>0</v>
      </c>
    </row>
    <row r="5685" spans="1:4" x14ac:dyDescent="0.2">
      <c r="A5685" s="413" t="s">
        <v>12547</v>
      </c>
      <c r="B5685" s="413" t="s">
        <v>225</v>
      </c>
      <c r="C5685" s="412">
        <v>14.976000000000001</v>
      </c>
      <c r="D5685" s="412">
        <v>0</v>
      </c>
    </row>
    <row r="5686" spans="1:4" x14ac:dyDescent="0.2">
      <c r="A5686" s="413" t="s">
        <v>12548</v>
      </c>
      <c r="B5686" s="413" t="s">
        <v>225</v>
      </c>
      <c r="C5686" s="412">
        <v>662.13900000000001</v>
      </c>
      <c r="D5686" s="412">
        <v>0</v>
      </c>
    </row>
    <row r="5687" spans="1:4" x14ac:dyDescent="0.2">
      <c r="A5687" s="413" t="s">
        <v>6843</v>
      </c>
      <c r="B5687" s="413" t="s">
        <v>225</v>
      </c>
      <c r="C5687" s="412">
        <v>151.15799999999999</v>
      </c>
      <c r="D5687" s="412">
        <v>0</v>
      </c>
    </row>
    <row r="5688" spans="1:4" x14ac:dyDescent="0.2">
      <c r="A5688" s="413" t="s">
        <v>12549</v>
      </c>
      <c r="B5688" s="413" t="s">
        <v>225</v>
      </c>
      <c r="C5688" s="412">
        <v>22.942</v>
      </c>
      <c r="D5688" s="412">
        <v>0</v>
      </c>
    </row>
    <row r="5689" spans="1:4" x14ac:dyDescent="0.2">
      <c r="A5689" s="413" t="s">
        <v>12550</v>
      </c>
      <c r="B5689" s="413" t="s">
        <v>225</v>
      </c>
      <c r="C5689" s="412">
        <v>6.5270000000000001</v>
      </c>
      <c r="D5689" s="412">
        <v>0</v>
      </c>
    </row>
    <row r="5690" spans="1:4" x14ac:dyDescent="0.2">
      <c r="A5690" s="413" t="s">
        <v>12551</v>
      </c>
      <c r="B5690" s="413" t="s">
        <v>225</v>
      </c>
      <c r="C5690" s="412">
        <v>21.936</v>
      </c>
      <c r="D5690" s="412">
        <v>0</v>
      </c>
    </row>
    <row r="5691" spans="1:4" x14ac:dyDescent="0.2">
      <c r="A5691" s="413" t="s">
        <v>12552</v>
      </c>
      <c r="B5691" s="413" t="s">
        <v>225</v>
      </c>
      <c r="C5691" s="412">
        <v>34.703000000000003</v>
      </c>
      <c r="D5691" s="412">
        <v>0</v>
      </c>
    </row>
    <row r="5692" spans="1:4" x14ac:dyDescent="0.2">
      <c r="A5692" s="413" t="s">
        <v>12553</v>
      </c>
      <c r="B5692" s="413" t="s">
        <v>225</v>
      </c>
      <c r="C5692" s="412">
        <v>30.006</v>
      </c>
      <c r="D5692" s="412">
        <v>0</v>
      </c>
    </row>
    <row r="5693" spans="1:4" x14ac:dyDescent="0.2">
      <c r="A5693" s="413" t="s">
        <v>12554</v>
      </c>
      <c r="B5693" s="413" t="s">
        <v>225</v>
      </c>
      <c r="C5693" s="412">
        <v>28.518000000000001</v>
      </c>
      <c r="D5693" s="412">
        <v>0</v>
      </c>
    </row>
    <row r="5694" spans="1:4" x14ac:dyDescent="0.2">
      <c r="A5694" s="413" t="s">
        <v>12555</v>
      </c>
      <c r="B5694" s="413" t="s">
        <v>225</v>
      </c>
      <c r="C5694" s="412">
        <v>18.154</v>
      </c>
      <c r="D5694" s="412">
        <v>0</v>
      </c>
    </row>
    <row r="5695" spans="1:4" x14ac:dyDescent="0.2">
      <c r="A5695" s="413" t="s">
        <v>12556</v>
      </c>
      <c r="B5695" s="413" t="s">
        <v>225</v>
      </c>
      <c r="C5695" s="412">
        <v>20.001999999999999</v>
      </c>
      <c r="D5695" s="412">
        <v>0</v>
      </c>
    </row>
    <row r="5696" spans="1:4" x14ac:dyDescent="0.2">
      <c r="A5696" s="413" t="s">
        <v>12557</v>
      </c>
      <c r="B5696" s="413" t="s">
        <v>225</v>
      </c>
      <c r="C5696" s="412">
        <v>43.859000000000002</v>
      </c>
      <c r="D5696" s="412">
        <v>0</v>
      </c>
    </row>
    <row r="5697" spans="1:4" x14ac:dyDescent="0.2">
      <c r="A5697" s="413" t="s">
        <v>12558</v>
      </c>
      <c r="B5697" s="413" t="s">
        <v>225</v>
      </c>
      <c r="C5697" s="412">
        <v>20.135999999999999</v>
      </c>
      <c r="D5697" s="412">
        <v>0</v>
      </c>
    </row>
    <row r="5698" spans="1:4" x14ac:dyDescent="0.2">
      <c r="A5698" s="413" t="s">
        <v>12559</v>
      </c>
      <c r="B5698" s="413" t="s">
        <v>225</v>
      </c>
      <c r="C5698" s="412">
        <v>50.746000000000002</v>
      </c>
      <c r="D5698" s="412">
        <v>0</v>
      </c>
    </row>
    <row r="5699" spans="1:4" x14ac:dyDescent="0.2">
      <c r="A5699" s="413" t="s">
        <v>12560</v>
      </c>
      <c r="B5699" s="413" t="s">
        <v>225</v>
      </c>
      <c r="C5699" s="412">
        <v>49.067999999999998</v>
      </c>
      <c r="D5699" s="412">
        <v>0</v>
      </c>
    </row>
    <row r="5700" spans="1:4" x14ac:dyDescent="0.2">
      <c r="A5700" s="413" t="s">
        <v>12561</v>
      </c>
      <c r="B5700" s="413" t="s">
        <v>225</v>
      </c>
      <c r="C5700" s="412">
        <v>10.766999999999999</v>
      </c>
      <c r="D5700" s="412">
        <v>0</v>
      </c>
    </row>
    <row r="5701" spans="1:4" x14ac:dyDescent="0.2">
      <c r="A5701" s="413" t="s">
        <v>12562</v>
      </c>
      <c r="B5701" s="413" t="s">
        <v>225</v>
      </c>
      <c r="C5701" s="412">
        <v>21.838000000000001</v>
      </c>
      <c r="D5701" s="412">
        <v>0</v>
      </c>
    </row>
    <row r="5702" spans="1:4" x14ac:dyDescent="0.2">
      <c r="A5702" s="413" t="s">
        <v>12563</v>
      </c>
      <c r="B5702" s="413" t="s">
        <v>225</v>
      </c>
      <c r="C5702" s="412">
        <v>38.29</v>
      </c>
      <c r="D5702" s="412">
        <v>0</v>
      </c>
    </row>
    <row r="5703" spans="1:4" x14ac:dyDescent="0.2">
      <c r="A5703" s="413" t="s">
        <v>12564</v>
      </c>
      <c r="B5703" s="413" t="s">
        <v>225</v>
      </c>
      <c r="C5703" s="412">
        <v>6.1429999999999998</v>
      </c>
      <c r="D5703" s="412">
        <v>0</v>
      </c>
    </row>
    <row r="5704" spans="1:4" x14ac:dyDescent="0.2">
      <c r="A5704" s="413" t="s">
        <v>12565</v>
      </c>
      <c r="B5704" s="413" t="s">
        <v>225</v>
      </c>
      <c r="C5704" s="412">
        <v>41.755000000000003</v>
      </c>
      <c r="D5704" s="412">
        <v>0</v>
      </c>
    </row>
    <row r="5705" spans="1:4" x14ac:dyDescent="0.2">
      <c r="A5705" s="413" t="s">
        <v>12566</v>
      </c>
      <c r="B5705" s="413" t="s">
        <v>1174</v>
      </c>
      <c r="C5705" s="412">
        <v>28387.696</v>
      </c>
      <c r="D5705" s="412">
        <v>0</v>
      </c>
    </row>
    <row r="5706" spans="1:4" x14ac:dyDescent="0.2">
      <c r="A5706" s="413" t="s">
        <v>12567</v>
      </c>
      <c r="B5706" s="413" t="s">
        <v>225</v>
      </c>
      <c r="C5706" s="412">
        <v>14.725</v>
      </c>
      <c r="D5706" s="412">
        <v>0</v>
      </c>
    </row>
    <row r="5707" spans="1:4" x14ac:dyDescent="0.2">
      <c r="A5707" s="413" t="s">
        <v>12568</v>
      </c>
      <c r="B5707" s="413" t="s">
        <v>225</v>
      </c>
      <c r="C5707" s="412">
        <v>18.385000000000002</v>
      </c>
      <c r="D5707" s="412">
        <v>0</v>
      </c>
    </row>
    <row r="5708" spans="1:4" x14ac:dyDescent="0.2">
      <c r="A5708" s="413" t="s">
        <v>12569</v>
      </c>
      <c r="B5708" s="413" t="s">
        <v>225</v>
      </c>
      <c r="C5708" s="412">
        <v>45.853999999999999</v>
      </c>
      <c r="D5708" s="412">
        <v>0</v>
      </c>
    </row>
    <row r="5709" spans="1:4" x14ac:dyDescent="0.2">
      <c r="A5709" s="413" t="s">
        <v>12570</v>
      </c>
      <c r="B5709" s="413" t="s">
        <v>225</v>
      </c>
      <c r="C5709" s="412">
        <v>31.25</v>
      </c>
      <c r="D5709" s="412">
        <v>0</v>
      </c>
    </row>
    <row r="5710" spans="1:4" x14ac:dyDescent="0.2">
      <c r="A5710" s="413" t="s">
        <v>12571</v>
      </c>
      <c r="B5710" s="413" t="s">
        <v>225</v>
      </c>
      <c r="C5710" s="412">
        <v>0</v>
      </c>
      <c r="D5710" s="412">
        <v>0</v>
      </c>
    </row>
    <row r="5711" spans="1:4" x14ac:dyDescent="0.2">
      <c r="A5711" s="413" t="s">
        <v>12572</v>
      </c>
      <c r="B5711" s="413" t="s">
        <v>225</v>
      </c>
      <c r="C5711" s="412">
        <v>20.867999999999999</v>
      </c>
      <c r="D5711" s="412">
        <v>0</v>
      </c>
    </row>
    <row r="5712" spans="1:4" x14ac:dyDescent="0.2">
      <c r="A5712" s="413" t="s">
        <v>6844</v>
      </c>
      <c r="B5712" s="413" t="s">
        <v>225</v>
      </c>
      <c r="C5712" s="412">
        <v>42.615000000000002</v>
      </c>
      <c r="D5712" s="412">
        <v>0</v>
      </c>
    </row>
    <row r="5713" spans="1:4" x14ac:dyDescent="0.2">
      <c r="A5713" s="413" t="s">
        <v>12573</v>
      </c>
      <c r="B5713" s="413" t="s">
        <v>225</v>
      </c>
      <c r="C5713" s="412">
        <v>33.787999999999997</v>
      </c>
      <c r="D5713" s="412">
        <v>0</v>
      </c>
    </row>
    <row r="5714" spans="1:4" x14ac:dyDescent="0.2">
      <c r="A5714" s="413" t="s">
        <v>12574</v>
      </c>
      <c r="B5714" s="413" t="s">
        <v>225</v>
      </c>
      <c r="C5714" s="412">
        <v>23.600999999999999</v>
      </c>
      <c r="D5714" s="412">
        <v>0</v>
      </c>
    </row>
    <row r="5715" spans="1:4" x14ac:dyDescent="0.2">
      <c r="A5715" s="413" t="s">
        <v>12575</v>
      </c>
      <c r="B5715" s="413" t="s">
        <v>225</v>
      </c>
      <c r="C5715" s="412">
        <v>32.94</v>
      </c>
      <c r="D5715" s="412">
        <v>0</v>
      </c>
    </row>
    <row r="5716" spans="1:4" x14ac:dyDescent="0.2">
      <c r="A5716" s="413" t="s">
        <v>12576</v>
      </c>
      <c r="B5716" s="413" t="s">
        <v>225</v>
      </c>
      <c r="C5716" s="412">
        <v>18.056000000000001</v>
      </c>
      <c r="D5716" s="412">
        <v>0</v>
      </c>
    </row>
    <row r="5717" spans="1:4" x14ac:dyDescent="0.2">
      <c r="A5717" s="413" t="s">
        <v>12577</v>
      </c>
      <c r="B5717" s="413" t="s">
        <v>225</v>
      </c>
      <c r="C5717" s="412">
        <v>25.638000000000002</v>
      </c>
      <c r="D5717" s="412">
        <v>0</v>
      </c>
    </row>
    <row r="5718" spans="1:4" x14ac:dyDescent="0.2">
      <c r="A5718" s="413" t="s">
        <v>12578</v>
      </c>
      <c r="B5718" s="413" t="s">
        <v>225</v>
      </c>
      <c r="C5718" s="412">
        <v>20.581</v>
      </c>
      <c r="D5718" s="412">
        <v>0</v>
      </c>
    </row>
    <row r="5719" spans="1:4" x14ac:dyDescent="0.2">
      <c r="A5719" s="413" t="s">
        <v>12579</v>
      </c>
      <c r="B5719" s="413" t="s">
        <v>225</v>
      </c>
      <c r="C5719" s="412">
        <v>21.789000000000001</v>
      </c>
      <c r="D5719" s="412">
        <v>0</v>
      </c>
    </row>
    <row r="5720" spans="1:4" x14ac:dyDescent="0.2">
      <c r="A5720" s="413" t="s">
        <v>12580</v>
      </c>
      <c r="B5720" s="413" t="s">
        <v>225</v>
      </c>
      <c r="C5720" s="412">
        <v>8.2469999999999999</v>
      </c>
      <c r="D5720" s="412">
        <v>0</v>
      </c>
    </row>
    <row r="5721" spans="1:4" x14ac:dyDescent="0.2">
      <c r="A5721" s="413" t="s">
        <v>12581</v>
      </c>
      <c r="B5721" s="413" t="s">
        <v>225</v>
      </c>
      <c r="C5721" s="412">
        <v>38.228999999999999</v>
      </c>
      <c r="D5721" s="412">
        <v>0</v>
      </c>
    </row>
    <row r="5722" spans="1:4" x14ac:dyDescent="0.2">
      <c r="A5722" s="413" t="s">
        <v>12582</v>
      </c>
      <c r="B5722" s="413" t="s">
        <v>225</v>
      </c>
      <c r="C5722" s="412">
        <v>12.054</v>
      </c>
      <c r="D5722" s="412">
        <v>0</v>
      </c>
    </row>
    <row r="5723" spans="1:4" x14ac:dyDescent="0.2">
      <c r="A5723" s="413" t="s">
        <v>12583</v>
      </c>
      <c r="B5723" s="413" t="s">
        <v>225</v>
      </c>
      <c r="C5723" s="412">
        <v>28.06</v>
      </c>
      <c r="D5723" s="412">
        <v>0</v>
      </c>
    </row>
    <row r="5724" spans="1:4" x14ac:dyDescent="0.2">
      <c r="A5724" s="413" t="s">
        <v>12584</v>
      </c>
      <c r="B5724" s="413" t="s">
        <v>225</v>
      </c>
      <c r="C5724" s="412">
        <v>19.989999999999998</v>
      </c>
      <c r="D5724" s="412">
        <v>0</v>
      </c>
    </row>
    <row r="5725" spans="1:4" x14ac:dyDescent="0.2">
      <c r="A5725" s="413" t="s">
        <v>12585</v>
      </c>
      <c r="B5725" s="413" t="s">
        <v>225</v>
      </c>
      <c r="C5725" s="412">
        <v>11.102</v>
      </c>
      <c r="D5725" s="412">
        <v>0</v>
      </c>
    </row>
    <row r="5726" spans="1:4" x14ac:dyDescent="0.2">
      <c r="A5726" s="413" t="s">
        <v>12586</v>
      </c>
      <c r="B5726" s="413" t="s">
        <v>225</v>
      </c>
      <c r="C5726" s="412">
        <v>0.68700000000000006</v>
      </c>
      <c r="D5726" s="412">
        <v>0</v>
      </c>
    </row>
    <row r="5727" spans="1:4" x14ac:dyDescent="0.2">
      <c r="A5727" s="413" t="s">
        <v>12587</v>
      </c>
      <c r="B5727" s="413" t="s">
        <v>225</v>
      </c>
      <c r="C5727" s="412">
        <v>31.798999999999999</v>
      </c>
      <c r="D5727" s="412">
        <v>0</v>
      </c>
    </row>
    <row r="5728" spans="1:4" x14ac:dyDescent="0.2">
      <c r="A5728" s="413" t="s">
        <v>12588</v>
      </c>
      <c r="B5728" s="413" t="s">
        <v>225</v>
      </c>
      <c r="C5728" s="412">
        <v>9.0519999999999996</v>
      </c>
      <c r="D5728" s="412">
        <v>0</v>
      </c>
    </row>
    <row r="5729" spans="1:4" x14ac:dyDescent="0.2">
      <c r="A5729" s="413" t="s">
        <v>12589</v>
      </c>
      <c r="B5729" s="413" t="s">
        <v>225</v>
      </c>
      <c r="C5729" s="412">
        <v>14.847</v>
      </c>
      <c r="D5729" s="412">
        <v>0</v>
      </c>
    </row>
    <row r="5730" spans="1:4" x14ac:dyDescent="0.2">
      <c r="A5730" s="413" t="s">
        <v>12590</v>
      </c>
      <c r="B5730" s="413" t="s">
        <v>225</v>
      </c>
      <c r="C5730" s="412">
        <v>24.797000000000001</v>
      </c>
      <c r="D5730" s="412">
        <v>0</v>
      </c>
    </row>
    <row r="5731" spans="1:4" x14ac:dyDescent="0.2">
      <c r="A5731" s="413" t="s">
        <v>12591</v>
      </c>
      <c r="B5731" s="413" t="s">
        <v>225</v>
      </c>
      <c r="C5731" s="412">
        <v>15</v>
      </c>
      <c r="D5731" s="412">
        <v>0</v>
      </c>
    </row>
    <row r="5732" spans="1:4" x14ac:dyDescent="0.2">
      <c r="A5732" s="413" t="s">
        <v>12592</v>
      </c>
      <c r="B5732" s="413" t="s">
        <v>225</v>
      </c>
      <c r="C5732" s="412">
        <v>26.657</v>
      </c>
      <c r="D5732" s="412">
        <v>0</v>
      </c>
    </row>
    <row r="5733" spans="1:4" x14ac:dyDescent="0.2">
      <c r="A5733" s="413" t="s">
        <v>12593</v>
      </c>
      <c r="B5733" s="413" t="s">
        <v>225</v>
      </c>
      <c r="C5733" s="412">
        <v>10.693</v>
      </c>
      <c r="D5733" s="412">
        <v>0</v>
      </c>
    </row>
    <row r="5734" spans="1:4" x14ac:dyDescent="0.2">
      <c r="A5734" s="413" t="s">
        <v>12594</v>
      </c>
      <c r="B5734" s="413" t="s">
        <v>225</v>
      </c>
      <c r="C5734" s="412">
        <v>10.096</v>
      </c>
      <c r="D5734" s="412">
        <v>0</v>
      </c>
    </row>
    <row r="5735" spans="1:4" x14ac:dyDescent="0.2">
      <c r="A5735" s="413" t="s">
        <v>12595</v>
      </c>
      <c r="B5735" s="413" t="s">
        <v>225</v>
      </c>
      <c r="C5735" s="412">
        <v>9.0890000000000004</v>
      </c>
      <c r="D5735" s="412">
        <v>0</v>
      </c>
    </row>
    <row r="5736" spans="1:4" x14ac:dyDescent="0.2">
      <c r="A5736" s="413" t="s">
        <v>12596</v>
      </c>
      <c r="B5736" s="413" t="s">
        <v>225</v>
      </c>
      <c r="C5736" s="412">
        <v>8.125</v>
      </c>
      <c r="D5736" s="412">
        <v>0</v>
      </c>
    </row>
    <row r="5737" spans="1:4" x14ac:dyDescent="0.2">
      <c r="A5737" s="413" t="s">
        <v>12597</v>
      </c>
      <c r="B5737" s="413" t="s">
        <v>225</v>
      </c>
      <c r="C5737" s="412">
        <v>7.8259999999999996</v>
      </c>
      <c r="D5737" s="412">
        <v>0</v>
      </c>
    </row>
    <row r="5738" spans="1:4" x14ac:dyDescent="0.2">
      <c r="A5738" s="413" t="s">
        <v>12598</v>
      </c>
      <c r="B5738" s="413" t="s">
        <v>225</v>
      </c>
      <c r="C5738" s="412">
        <v>18.471</v>
      </c>
      <c r="D5738" s="412">
        <v>0</v>
      </c>
    </row>
    <row r="5739" spans="1:4" x14ac:dyDescent="0.2">
      <c r="A5739" s="413" t="s">
        <v>12599</v>
      </c>
      <c r="B5739" s="413" t="s">
        <v>225</v>
      </c>
      <c r="C5739" s="412">
        <v>9.4860000000000007</v>
      </c>
      <c r="D5739" s="412">
        <v>0</v>
      </c>
    </row>
    <row r="5740" spans="1:4" x14ac:dyDescent="0.2">
      <c r="A5740" s="413" t="s">
        <v>12600</v>
      </c>
      <c r="B5740" s="413" t="s">
        <v>225</v>
      </c>
      <c r="C5740" s="412">
        <v>28.408000000000001</v>
      </c>
      <c r="D5740" s="412">
        <v>0</v>
      </c>
    </row>
    <row r="5741" spans="1:4" x14ac:dyDescent="0.2">
      <c r="A5741" s="413" t="s">
        <v>12601</v>
      </c>
      <c r="B5741" s="413" t="s">
        <v>223</v>
      </c>
      <c r="C5741" s="412">
        <v>965.03599999999994</v>
      </c>
      <c r="D5741" s="412">
        <v>0</v>
      </c>
    </row>
    <row r="5742" spans="1:4" x14ac:dyDescent="0.2">
      <c r="A5742" s="413" t="s">
        <v>12602</v>
      </c>
      <c r="B5742" s="413" t="s">
        <v>225</v>
      </c>
      <c r="C5742" s="412">
        <v>645.47299999999996</v>
      </c>
      <c r="D5742" s="412">
        <v>0</v>
      </c>
    </row>
    <row r="5743" spans="1:4" x14ac:dyDescent="0.2">
      <c r="A5743" s="413" t="s">
        <v>12603</v>
      </c>
      <c r="B5743" s="413" t="s">
        <v>225</v>
      </c>
      <c r="C5743" s="412">
        <v>388.26499999999999</v>
      </c>
      <c r="D5743" s="412">
        <v>0</v>
      </c>
    </row>
    <row r="5744" spans="1:4" x14ac:dyDescent="0.2">
      <c r="A5744" s="413" t="s">
        <v>6845</v>
      </c>
      <c r="B5744" s="413" t="s">
        <v>225</v>
      </c>
      <c r="C5744" s="412">
        <v>154.76900000000001</v>
      </c>
      <c r="D5744" s="412">
        <v>0</v>
      </c>
    </row>
    <row r="5745" spans="1:4" x14ac:dyDescent="0.2">
      <c r="A5745" s="413" t="s">
        <v>12604</v>
      </c>
      <c r="B5745" s="413" t="s">
        <v>225</v>
      </c>
      <c r="C5745" s="412">
        <v>10.95</v>
      </c>
      <c r="D5745" s="412">
        <v>0</v>
      </c>
    </row>
    <row r="5746" spans="1:4" x14ac:dyDescent="0.2">
      <c r="A5746" s="413" t="s">
        <v>12605</v>
      </c>
      <c r="B5746" s="413" t="s">
        <v>225</v>
      </c>
      <c r="C5746" s="412">
        <v>13.621</v>
      </c>
      <c r="D5746" s="412">
        <v>0</v>
      </c>
    </row>
    <row r="5747" spans="1:4" x14ac:dyDescent="0.2">
      <c r="A5747" s="413" t="s">
        <v>12606</v>
      </c>
      <c r="B5747" s="413" t="s">
        <v>225</v>
      </c>
      <c r="C5747" s="412">
        <v>14.585000000000001</v>
      </c>
      <c r="D5747" s="412">
        <v>0</v>
      </c>
    </row>
    <row r="5748" spans="1:4" x14ac:dyDescent="0.2">
      <c r="A5748" s="413" t="s">
        <v>12607</v>
      </c>
      <c r="B5748" s="413" t="s">
        <v>225</v>
      </c>
      <c r="C5748" s="412">
        <v>9.077</v>
      </c>
      <c r="D5748" s="412">
        <v>0</v>
      </c>
    </row>
    <row r="5749" spans="1:4" x14ac:dyDescent="0.2">
      <c r="A5749" s="413" t="s">
        <v>12608</v>
      </c>
      <c r="B5749" s="413" t="s">
        <v>225</v>
      </c>
      <c r="C5749" s="412">
        <v>41.485999999999997</v>
      </c>
      <c r="D5749" s="412">
        <v>0</v>
      </c>
    </row>
    <row r="5750" spans="1:4" x14ac:dyDescent="0.2">
      <c r="A5750" s="413" t="s">
        <v>12609</v>
      </c>
      <c r="B5750" s="413" t="s">
        <v>225</v>
      </c>
      <c r="C5750" s="412">
        <v>22.954000000000001</v>
      </c>
      <c r="D5750" s="412">
        <v>0</v>
      </c>
    </row>
    <row r="5751" spans="1:4" x14ac:dyDescent="0.2">
      <c r="A5751" s="413" t="s">
        <v>12610</v>
      </c>
      <c r="B5751" s="413" t="s">
        <v>225</v>
      </c>
      <c r="C5751" s="412">
        <v>396.10899999999998</v>
      </c>
      <c r="D5751" s="412">
        <v>0</v>
      </c>
    </row>
    <row r="5752" spans="1:4" x14ac:dyDescent="0.2">
      <c r="A5752" s="413" t="s">
        <v>12611</v>
      </c>
      <c r="B5752" s="413" t="s">
        <v>225</v>
      </c>
      <c r="C5752" s="412">
        <v>25.291</v>
      </c>
      <c r="D5752" s="412">
        <v>0</v>
      </c>
    </row>
    <row r="5753" spans="1:4" x14ac:dyDescent="0.2">
      <c r="A5753" s="413" t="s">
        <v>12612</v>
      </c>
      <c r="B5753" s="413" t="s">
        <v>223</v>
      </c>
      <c r="C5753" s="412">
        <v>201.179</v>
      </c>
      <c r="D5753" s="412">
        <v>0</v>
      </c>
    </row>
    <row r="5754" spans="1:4" x14ac:dyDescent="0.2">
      <c r="A5754" s="413" t="s">
        <v>12613</v>
      </c>
      <c r="B5754" s="413" t="s">
        <v>225</v>
      </c>
      <c r="C5754" s="412">
        <v>19.128</v>
      </c>
      <c r="D5754" s="412">
        <v>0</v>
      </c>
    </row>
    <row r="5755" spans="1:4" x14ac:dyDescent="0.2">
      <c r="A5755" s="413" t="s">
        <v>12614</v>
      </c>
      <c r="B5755" s="413" t="s">
        <v>225</v>
      </c>
      <c r="C5755" s="412">
        <v>13.475</v>
      </c>
      <c r="D5755" s="412">
        <v>0</v>
      </c>
    </row>
    <row r="5756" spans="1:4" x14ac:dyDescent="0.2">
      <c r="A5756" s="413" t="s">
        <v>12615</v>
      </c>
      <c r="B5756" s="413" t="s">
        <v>225</v>
      </c>
      <c r="C5756" s="412">
        <v>44.347000000000001</v>
      </c>
      <c r="D5756" s="412">
        <v>0</v>
      </c>
    </row>
    <row r="5757" spans="1:4" x14ac:dyDescent="0.2">
      <c r="A5757" s="413" t="s">
        <v>12616</v>
      </c>
      <c r="B5757" s="413" t="s">
        <v>223</v>
      </c>
      <c r="C5757" s="412">
        <v>0</v>
      </c>
      <c r="D5757" s="412">
        <v>0</v>
      </c>
    </row>
    <row r="5758" spans="1:4" x14ac:dyDescent="0.2">
      <c r="A5758" s="413" t="s">
        <v>12617</v>
      </c>
      <c r="B5758" s="413" t="s">
        <v>225</v>
      </c>
      <c r="C5758" s="412">
        <v>38.100999999999999</v>
      </c>
      <c r="D5758" s="412">
        <v>0</v>
      </c>
    </row>
    <row r="5759" spans="1:4" x14ac:dyDescent="0.2">
      <c r="A5759" s="413" t="s">
        <v>12618</v>
      </c>
      <c r="B5759" s="413" t="s">
        <v>225</v>
      </c>
      <c r="C5759" s="412">
        <v>21.015000000000001</v>
      </c>
      <c r="D5759" s="412">
        <v>0</v>
      </c>
    </row>
    <row r="5760" spans="1:4" x14ac:dyDescent="0.2">
      <c r="A5760" s="413" t="s">
        <v>12619</v>
      </c>
      <c r="B5760" s="413" t="s">
        <v>225</v>
      </c>
      <c r="C5760" s="412">
        <v>29.024000000000001</v>
      </c>
      <c r="D5760" s="412">
        <v>0</v>
      </c>
    </row>
    <row r="5761" spans="1:4" x14ac:dyDescent="0.2">
      <c r="A5761" s="413" t="s">
        <v>12620</v>
      </c>
      <c r="B5761" s="413" t="s">
        <v>225</v>
      </c>
      <c r="C5761" s="412">
        <v>11.009</v>
      </c>
      <c r="D5761" s="412">
        <v>0</v>
      </c>
    </row>
    <row r="5762" spans="1:4" x14ac:dyDescent="0.2">
      <c r="A5762" s="413" t="s">
        <v>12621</v>
      </c>
      <c r="B5762" s="413" t="s">
        <v>225</v>
      </c>
      <c r="C5762" s="412">
        <v>38.423999999999999</v>
      </c>
      <c r="D5762" s="412">
        <v>0</v>
      </c>
    </row>
    <row r="5763" spans="1:4" x14ac:dyDescent="0.2">
      <c r="A5763" s="413" t="s">
        <v>6855</v>
      </c>
      <c r="B5763" s="413" t="s">
        <v>225</v>
      </c>
      <c r="C5763" s="412">
        <v>53.594999999999999</v>
      </c>
      <c r="D5763" s="412">
        <v>0</v>
      </c>
    </row>
    <row r="5764" spans="1:4" x14ac:dyDescent="0.2">
      <c r="A5764" s="413" t="s">
        <v>12622</v>
      </c>
      <c r="B5764" s="413" t="s">
        <v>225</v>
      </c>
      <c r="C5764" s="412">
        <v>37.192</v>
      </c>
      <c r="D5764" s="412">
        <v>0</v>
      </c>
    </row>
    <row r="5765" spans="1:4" x14ac:dyDescent="0.2">
      <c r="A5765" s="413" t="s">
        <v>12623</v>
      </c>
      <c r="B5765" s="413" t="s">
        <v>225</v>
      </c>
      <c r="C5765" s="412">
        <v>38.076000000000001</v>
      </c>
      <c r="D5765" s="412">
        <v>0</v>
      </c>
    </row>
    <row r="5766" spans="1:4" x14ac:dyDescent="0.2">
      <c r="A5766" s="413" t="s">
        <v>12624</v>
      </c>
      <c r="B5766" s="413" t="s">
        <v>225</v>
      </c>
      <c r="C5766" s="412">
        <v>0</v>
      </c>
      <c r="D5766" s="412">
        <v>0</v>
      </c>
    </row>
    <row r="5767" spans="1:4" x14ac:dyDescent="0.2">
      <c r="A5767" s="413" t="s">
        <v>12625</v>
      </c>
      <c r="B5767" s="413" t="s">
        <v>225</v>
      </c>
      <c r="C5767" s="412">
        <v>30.39</v>
      </c>
      <c r="D5767" s="412">
        <v>0</v>
      </c>
    </row>
    <row r="5768" spans="1:4" x14ac:dyDescent="0.2">
      <c r="A5768" s="413" t="s">
        <v>12626</v>
      </c>
      <c r="B5768" s="413" t="s">
        <v>225</v>
      </c>
      <c r="C5768" s="412">
        <v>18.074000000000002</v>
      </c>
      <c r="D5768" s="412">
        <v>0</v>
      </c>
    </row>
    <row r="5769" spans="1:4" x14ac:dyDescent="0.2">
      <c r="A5769" s="413" t="s">
        <v>12627</v>
      </c>
      <c r="B5769" s="413" t="s">
        <v>225</v>
      </c>
      <c r="C5769" s="412">
        <v>3.2269999999999999</v>
      </c>
      <c r="D5769" s="412">
        <v>0</v>
      </c>
    </row>
    <row r="5770" spans="1:4" x14ac:dyDescent="0.2">
      <c r="A5770" s="413" t="s">
        <v>12628</v>
      </c>
      <c r="B5770" s="413" t="s">
        <v>225</v>
      </c>
      <c r="C5770" s="412">
        <v>46.83</v>
      </c>
      <c r="D5770" s="412">
        <v>0</v>
      </c>
    </row>
    <row r="5771" spans="1:4" x14ac:dyDescent="0.2">
      <c r="A5771" s="413" t="s">
        <v>12629</v>
      </c>
      <c r="B5771" s="413" t="s">
        <v>225</v>
      </c>
      <c r="C5771" s="412">
        <v>0</v>
      </c>
      <c r="D5771" s="412">
        <v>0</v>
      </c>
    </row>
    <row r="5772" spans="1:4" x14ac:dyDescent="0.2">
      <c r="A5772" s="413" t="s">
        <v>12630</v>
      </c>
      <c r="B5772" s="413" t="s">
        <v>225</v>
      </c>
      <c r="C5772" s="412">
        <v>40.131999999999998</v>
      </c>
      <c r="D5772" s="412">
        <v>0</v>
      </c>
    </row>
    <row r="5773" spans="1:4" x14ac:dyDescent="0.2">
      <c r="A5773" s="413" t="s">
        <v>12631</v>
      </c>
      <c r="B5773" s="413" t="s">
        <v>225</v>
      </c>
      <c r="C5773" s="412">
        <v>24.18</v>
      </c>
      <c r="D5773" s="412">
        <v>0</v>
      </c>
    </row>
    <row r="5774" spans="1:4" x14ac:dyDescent="0.2">
      <c r="A5774" s="413" t="s">
        <v>12632</v>
      </c>
      <c r="B5774" s="413" t="s">
        <v>225</v>
      </c>
      <c r="C5774" s="412">
        <v>33.276000000000003</v>
      </c>
      <c r="D5774" s="412">
        <v>0</v>
      </c>
    </row>
    <row r="5775" spans="1:4" x14ac:dyDescent="0.2">
      <c r="A5775" s="413" t="s">
        <v>12633</v>
      </c>
      <c r="B5775" s="413" t="s">
        <v>225</v>
      </c>
      <c r="C5775" s="412">
        <v>23.710999999999999</v>
      </c>
      <c r="D5775" s="412">
        <v>0</v>
      </c>
    </row>
    <row r="5776" spans="1:4" x14ac:dyDescent="0.2">
      <c r="A5776" s="413" t="s">
        <v>12634</v>
      </c>
      <c r="B5776" s="413" t="s">
        <v>225</v>
      </c>
      <c r="C5776" s="412">
        <v>20.984000000000002</v>
      </c>
      <c r="D5776" s="412">
        <v>0</v>
      </c>
    </row>
    <row r="5777" spans="1:4" x14ac:dyDescent="0.2">
      <c r="A5777" s="413" t="s">
        <v>12635</v>
      </c>
      <c r="B5777" s="413" t="s">
        <v>225</v>
      </c>
      <c r="C5777" s="412">
        <v>5.3319999999999999</v>
      </c>
      <c r="D5777" s="412">
        <v>0</v>
      </c>
    </row>
    <row r="5778" spans="1:4" x14ac:dyDescent="0.2">
      <c r="A5778" s="413" t="s">
        <v>12636</v>
      </c>
      <c r="B5778" s="413" t="s">
        <v>225</v>
      </c>
      <c r="C5778" s="412">
        <v>18.605</v>
      </c>
      <c r="D5778" s="412">
        <v>0</v>
      </c>
    </row>
    <row r="5779" spans="1:4" x14ac:dyDescent="0.2">
      <c r="A5779" s="413" t="s">
        <v>12637</v>
      </c>
      <c r="B5779" s="413" t="s">
        <v>225</v>
      </c>
      <c r="C5779" s="412">
        <v>34.648000000000003</v>
      </c>
      <c r="D5779" s="412">
        <v>0</v>
      </c>
    </row>
    <row r="5780" spans="1:4" x14ac:dyDescent="0.2">
      <c r="A5780" s="413" t="s">
        <v>12638</v>
      </c>
      <c r="B5780" s="413" t="s">
        <v>225</v>
      </c>
      <c r="C5780" s="412">
        <v>0</v>
      </c>
      <c r="D5780" s="412">
        <v>0</v>
      </c>
    </row>
    <row r="5781" spans="1:4" x14ac:dyDescent="0.2">
      <c r="A5781" s="413" t="s">
        <v>12639</v>
      </c>
      <c r="B5781" s="413" t="s">
        <v>225</v>
      </c>
      <c r="C5781" s="412">
        <v>0</v>
      </c>
      <c r="D5781" s="412">
        <v>0</v>
      </c>
    </row>
    <row r="5782" spans="1:4" x14ac:dyDescent="0.2">
      <c r="A5782" s="413" t="s">
        <v>6867</v>
      </c>
      <c r="B5782" s="413" t="s">
        <v>225</v>
      </c>
      <c r="C5782" s="412">
        <v>83.728999999999999</v>
      </c>
      <c r="D5782" s="412">
        <v>0</v>
      </c>
    </row>
    <row r="5783" spans="1:4" x14ac:dyDescent="0.2">
      <c r="A5783" s="413" t="s">
        <v>12640</v>
      </c>
      <c r="B5783" s="413" t="s">
        <v>225</v>
      </c>
      <c r="C5783" s="412">
        <v>43.676000000000002</v>
      </c>
      <c r="D5783" s="412">
        <v>0</v>
      </c>
    </row>
    <row r="5784" spans="1:4" x14ac:dyDescent="0.2">
      <c r="A5784" s="413" t="s">
        <v>12641</v>
      </c>
      <c r="B5784" s="413" t="s">
        <v>225</v>
      </c>
      <c r="C5784" s="412">
        <v>27.626999999999999</v>
      </c>
      <c r="D5784" s="412">
        <v>0</v>
      </c>
    </row>
    <row r="5785" spans="1:4" x14ac:dyDescent="0.2">
      <c r="A5785" s="413" t="s">
        <v>12642</v>
      </c>
      <c r="B5785" s="413" t="s">
        <v>225</v>
      </c>
      <c r="C5785" s="412">
        <v>13.536</v>
      </c>
      <c r="D5785" s="412">
        <v>0</v>
      </c>
    </row>
    <row r="5786" spans="1:4" x14ac:dyDescent="0.2">
      <c r="A5786" s="413" t="s">
        <v>12643</v>
      </c>
      <c r="B5786" s="413" t="s">
        <v>225</v>
      </c>
      <c r="C5786" s="412">
        <v>13.831</v>
      </c>
      <c r="D5786" s="412">
        <v>0</v>
      </c>
    </row>
    <row r="5787" spans="1:4" x14ac:dyDescent="0.2">
      <c r="A5787" s="413" t="s">
        <v>12644</v>
      </c>
      <c r="B5787" s="413" t="s">
        <v>225</v>
      </c>
      <c r="C5787" s="412">
        <v>13.377000000000001</v>
      </c>
      <c r="D5787" s="412">
        <v>0</v>
      </c>
    </row>
    <row r="5788" spans="1:4" x14ac:dyDescent="0.2">
      <c r="A5788" s="413" t="s">
        <v>12645</v>
      </c>
      <c r="B5788" s="413" t="s">
        <v>225</v>
      </c>
      <c r="C5788" s="412">
        <v>22.241</v>
      </c>
      <c r="D5788" s="412">
        <v>0</v>
      </c>
    </row>
    <row r="5789" spans="1:4" x14ac:dyDescent="0.2">
      <c r="A5789" s="413" t="s">
        <v>12646</v>
      </c>
      <c r="B5789" s="413" t="s">
        <v>225</v>
      </c>
      <c r="C5789" s="412">
        <v>0</v>
      </c>
      <c r="D5789" s="412">
        <v>0</v>
      </c>
    </row>
    <row r="5790" spans="1:4" x14ac:dyDescent="0.2">
      <c r="A5790" s="413" t="s">
        <v>12647</v>
      </c>
      <c r="B5790" s="413" t="s">
        <v>225</v>
      </c>
      <c r="C5790" s="412">
        <v>38.594999999999999</v>
      </c>
      <c r="D5790" s="412">
        <v>0</v>
      </c>
    </row>
    <row r="5791" spans="1:4" x14ac:dyDescent="0.2">
      <c r="A5791" s="413" t="s">
        <v>12648</v>
      </c>
      <c r="B5791" s="413" t="s">
        <v>225</v>
      </c>
      <c r="C5791" s="412">
        <v>0</v>
      </c>
      <c r="D5791" s="412">
        <v>0</v>
      </c>
    </row>
    <row r="5792" spans="1:4" x14ac:dyDescent="0.2">
      <c r="A5792" s="413" t="s">
        <v>12649</v>
      </c>
      <c r="B5792" s="413" t="s">
        <v>225</v>
      </c>
      <c r="C5792" s="412">
        <v>37.088000000000001</v>
      </c>
      <c r="D5792" s="412">
        <v>0</v>
      </c>
    </row>
    <row r="5793" spans="1:4" x14ac:dyDescent="0.2">
      <c r="A5793" s="413" t="s">
        <v>12650</v>
      </c>
      <c r="B5793" s="413" t="s">
        <v>225</v>
      </c>
      <c r="C5793" s="412">
        <v>14.03</v>
      </c>
      <c r="D5793" s="412">
        <v>0</v>
      </c>
    </row>
    <row r="5794" spans="1:4" x14ac:dyDescent="0.2">
      <c r="A5794" s="413" t="s">
        <v>12651</v>
      </c>
      <c r="B5794" s="413" t="s">
        <v>225</v>
      </c>
      <c r="C5794" s="412">
        <v>21.698</v>
      </c>
      <c r="D5794" s="412">
        <v>0</v>
      </c>
    </row>
    <row r="5795" spans="1:4" x14ac:dyDescent="0.2">
      <c r="A5795" s="413" t="s">
        <v>12652</v>
      </c>
      <c r="B5795" s="413" t="s">
        <v>225</v>
      </c>
      <c r="C5795" s="412">
        <v>0</v>
      </c>
      <c r="D5795" s="412">
        <v>0</v>
      </c>
    </row>
    <row r="5796" spans="1:4" x14ac:dyDescent="0.2">
      <c r="A5796" s="413" t="s">
        <v>12653</v>
      </c>
      <c r="B5796" s="413" t="s">
        <v>225</v>
      </c>
      <c r="C5796" s="412">
        <v>19.111999999999998</v>
      </c>
      <c r="D5796" s="412">
        <v>0</v>
      </c>
    </row>
    <row r="5797" spans="1:4" x14ac:dyDescent="0.2">
      <c r="A5797" s="413" t="s">
        <v>12654</v>
      </c>
      <c r="B5797" s="413" t="s">
        <v>225</v>
      </c>
      <c r="C5797" s="412">
        <v>22.137</v>
      </c>
      <c r="D5797" s="412">
        <v>0</v>
      </c>
    </row>
    <row r="5798" spans="1:4" x14ac:dyDescent="0.2">
      <c r="A5798" s="413" t="s">
        <v>6856</v>
      </c>
      <c r="B5798" s="413" t="s">
        <v>225</v>
      </c>
      <c r="C5798" s="412">
        <v>65.819000000000003</v>
      </c>
      <c r="D5798" s="412">
        <v>0</v>
      </c>
    </row>
    <row r="5799" spans="1:4" x14ac:dyDescent="0.2">
      <c r="A5799" s="413" t="s">
        <v>12655</v>
      </c>
      <c r="B5799" s="413" t="s">
        <v>225</v>
      </c>
      <c r="C5799" s="412">
        <v>54.094999999999999</v>
      </c>
      <c r="D5799" s="412">
        <v>0</v>
      </c>
    </row>
    <row r="5800" spans="1:4" x14ac:dyDescent="0.2">
      <c r="A5800" s="413" t="s">
        <v>12656</v>
      </c>
      <c r="B5800" s="413" t="s">
        <v>225</v>
      </c>
      <c r="C5800" s="412">
        <v>16.603999999999999</v>
      </c>
      <c r="D5800" s="412">
        <v>0</v>
      </c>
    </row>
    <row r="5801" spans="1:4" x14ac:dyDescent="0.2">
      <c r="A5801" s="413" t="s">
        <v>12657</v>
      </c>
      <c r="B5801" s="413" t="s">
        <v>225</v>
      </c>
      <c r="C5801" s="412">
        <v>27.712</v>
      </c>
      <c r="D5801" s="412">
        <v>0</v>
      </c>
    </row>
    <row r="5802" spans="1:4" x14ac:dyDescent="0.2">
      <c r="A5802" s="413" t="s">
        <v>12658</v>
      </c>
      <c r="B5802" s="413" t="s">
        <v>225</v>
      </c>
      <c r="C5802" s="412">
        <v>29.114999999999998</v>
      </c>
      <c r="D5802" s="412">
        <v>0</v>
      </c>
    </row>
    <row r="5803" spans="1:4" x14ac:dyDescent="0.2">
      <c r="A5803" s="413" t="s">
        <v>12659</v>
      </c>
      <c r="B5803" s="413" t="s">
        <v>225</v>
      </c>
      <c r="C5803" s="412">
        <v>32.83</v>
      </c>
      <c r="D5803" s="412">
        <v>0</v>
      </c>
    </row>
    <row r="5804" spans="1:4" x14ac:dyDescent="0.2">
      <c r="A5804" s="413" t="s">
        <v>12660</v>
      </c>
      <c r="B5804" s="413" t="s">
        <v>225</v>
      </c>
      <c r="C5804" s="412">
        <v>31.597999999999999</v>
      </c>
      <c r="D5804" s="412">
        <v>0</v>
      </c>
    </row>
    <row r="5805" spans="1:4" x14ac:dyDescent="0.2">
      <c r="A5805" s="413" t="s">
        <v>12661</v>
      </c>
      <c r="B5805" s="413" t="s">
        <v>225</v>
      </c>
      <c r="C5805" s="412">
        <v>0</v>
      </c>
      <c r="D5805" s="412">
        <v>0</v>
      </c>
    </row>
    <row r="5806" spans="1:4" x14ac:dyDescent="0.2">
      <c r="A5806" s="413" t="s">
        <v>12662</v>
      </c>
      <c r="B5806" s="413" t="s">
        <v>225</v>
      </c>
      <c r="C5806" s="412">
        <v>39.930999999999997</v>
      </c>
      <c r="D5806" s="412">
        <v>0</v>
      </c>
    </row>
    <row r="5807" spans="1:4" x14ac:dyDescent="0.2">
      <c r="A5807" s="413" t="s">
        <v>6848</v>
      </c>
      <c r="B5807" s="413" t="s">
        <v>223</v>
      </c>
      <c r="C5807" s="412">
        <v>14.144</v>
      </c>
      <c r="D5807" s="412">
        <v>0</v>
      </c>
    </row>
    <row r="5808" spans="1:4" x14ac:dyDescent="0.2">
      <c r="A5808" s="413" t="s">
        <v>12663</v>
      </c>
      <c r="B5808" s="413" t="s">
        <v>223</v>
      </c>
      <c r="C5808" s="412">
        <v>902.41399999999999</v>
      </c>
      <c r="D5808" s="412">
        <v>0</v>
      </c>
    </row>
    <row r="5809" spans="1:4" x14ac:dyDescent="0.2">
      <c r="A5809" s="413" t="s">
        <v>12664</v>
      </c>
      <c r="B5809" s="413" t="s">
        <v>225</v>
      </c>
      <c r="C5809" s="412">
        <v>27.254999999999999</v>
      </c>
      <c r="D5809" s="412">
        <v>0</v>
      </c>
    </row>
    <row r="5810" spans="1:4" x14ac:dyDescent="0.2">
      <c r="A5810" s="413" t="s">
        <v>12665</v>
      </c>
      <c r="B5810" s="413" t="s">
        <v>225</v>
      </c>
      <c r="C5810" s="412">
        <v>15.5</v>
      </c>
      <c r="D5810" s="412">
        <v>0</v>
      </c>
    </row>
    <row r="5811" spans="1:4" x14ac:dyDescent="0.2">
      <c r="A5811" s="413" t="s">
        <v>6850</v>
      </c>
      <c r="B5811" s="413" t="s">
        <v>225</v>
      </c>
      <c r="C5811" s="412">
        <v>262.16800000000001</v>
      </c>
      <c r="D5811" s="412">
        <v>0</v>
      </c>
    </row>
    <row r="5812" spans="1:4" x14ac:dyDescent="0.2">
      <c r="A5812" s="413" t="s">
        <v>12666</v>
      </c>
      <c r="B5812" s="413" t="s">
        <v>225</v>
      </c>
      <c r="C5812" s="412">
        <v>33.226999999999997</v>
      </c>
      <c r="D5812" s="412">
        <v>0</v>
      </c>
    </row>
    <row r="5813" spans="1:4" x14ac:dyDescent="0.2">
      <c r="A5813" s="413" t="s">
        <v>12667</v>
      </c>
      <c r="B5813" s="413" t="s">
        <v>225</v>
      </c>
      <c r="C5813" s="412">
        <v>0</v>
      </c>
      <c r="D5813" s="412">
        <v>0</v>
      </c>
    </row>
    <row r="5814" spans="1:4" x14ac:dyDescent="0.2">
      <c r="A5814" s="413" t="s">
        <v>12668</v>
      </c>
      <c r="B5814" s="413" t="s">
        <v>225</v>
      </c>
      <c r="C5814" s="412">
        <v>6.6429999999999998</v>
      </c>
      <c r="D5814" s="412">
        <v>0</v>
      </c>
    </row>
    <row r="5815" spans="1:4" x14ac:dyDescent="0.2">
      <c r="A5815" s="413" t="s">
        <v>12669</v>
      </c>
      <c r="B5815" s="413" t="s">
        <v>225</v>
      </c>
      <c r="C5815" s="412">
        <v>4.6790000000000003</v>
      </c>
      <c r="D5815" s="412">
        <v>0</v>
      </c>
    </row>
    <row r="5816" spans="1:4" x14ac:dyDescent="0.2">
      <c r="A5816" s="413" t="s">
        <v>12670</v>
      </c>
      <c r="B5816" s="413" t="s">
        <v>225</v>
      </c>
      <c r="C5816" s="412">
        <v>4688.7730000000001</v>
      </c>
      <c r="D5816" s="412">
        <v>0</v>
      </c>
    </row>
    <row r="5817" spans="1:4" x14ac:dyDescent="0.2">
      <c r="A5817" s="413" t="s">
        <v>12671</v>
      </c>
      <c r="B5817" s="413" t="s">
        <v>225</v>
      </c>
      <c r="C5817" s="412">
        <v>257.05700000000002</v>
      </c>
      <c r="D5817" s="412">
        <v>0</v>
      </c>
    </row>
    <row r="5818" spans="1:4" x14ac:dyDescent="0.2">
      <c r="A5818" s="413" t="s">
        <v>6852</v>
      </c>
      <c r="B5818" s="413" t="s">
        <v>225</v>
      </c>
      <c r="C5818" s="412">
        <v>737.89800000000002</v>
      </c>
      <c r="D5818" s="412">
        <v>0</v>
      </c>
    </row>
    <row r="5819" spans="1:4" x14ac:dyDescent="0.2">
      <c r="A5819" s="413" t="s">
        <v>12672</v>
      </c>
      <c r="B5819" s="413" t="s">
        <v>225</v>
      </c>
      <c r="C5819" s="412">
        <v>16.170999999999999</v>
      </c>
      <c r="D5819" s="412">
        <v>0</v>
      </c>
    </row>
    <row r="5820" spans="1:4" x14ac:dyDescent="0.2">
      <c r="A5820" s="413" t="s">
        <v>12673</v>
      </c>
      <c r="B5820" s="413" t="s">
        <v>225</v>
      </c>
      <c r="C5820" s="412">
        <v>29.957000000000001</v>
      </c>
      <c r="D5820" s="412">
        <v>0</v>
      </c>
    </row>
    <row r="5821" spans="1:4" x14ac:dyDescent="0.2">
      <c r="A5821" s="413" t="s">
        <v>12674</v>
      </c>
      <c r="B5821" s="413" t="s">
        <v>225</v>
      </c>
      <c r="C5821" s="412">
        <v>37.332000000000001</v>
      </c>
      <c r="D5821" s="412">
        <v>0</v>
      </c>
    </row>
    <row r="5822" spans="1:4" x14ac:dyDescent="0.2">
      <c r="A5822" s="413" t="s">
        <v>12675</v>
      </c>
      <c r="B5822" s="413" t="s">
        <v>225</v>
      </c>
      <c r="C5822" s="412">
        <v>15.93</v>
      </c>
      <c r="D5822" s="412">
        <v>0</v>
      </c>
    </row>
    <row r="5823" spans="1:4" x14ac:dyDescent="0.2">
      <c r="A5823" s="413" t="s">
        <v>12676</v>
      </c>
      <c r="B5823" s="413" t="s">
        <v>225</v>
      </c>
      <c r="C5823" s="412">
        <v>18.532</v>
      </c>
      <c r="D5823" s="412">
        <v>0</v>
      </c>
    </row>
    <row r="5824" spans="1:4" x14ac:dyDescent="0.2">
      <c r="A5824" s="413" t="s">
        <v>12677</v>
      </c>
      <c r="B5824" s="413" t="s">
        <v>225</v>
      </c>
      <c r="C5824" s="412">
        <v>25.175000000000001</v>
      </c>
      <c r="D5824" s="412">
        <v>0</v>
      </c>
    </row>
    <row r="5825" spans="1:4" x14ac:dyDescent="0.2">
      <c r="A5825" s="413" t="s">
        <v>12678</v>
      </c>
      <c r="B5825" s="413" t="s">
        <v>225</v>
      </c>
      <c r="C5825" s="412">
        <v>42.432000000000002</v>
      </c>
      <c r="D5825" s="412">
        <v>0</v>
      </c>
    </row>
    <row r="5826" spans="1:4" x14ac:dyDescent="0.2">
      <c r="A5826" s="413" t="s">
        <v>6864</v>
      </c>
      <c r="B5826" s="413" t="s">
        <v>223</v>
      </c>
      <c r="C5826" s="412">
        <v>206.57</v>
      </c>
      <c r="D5826" s="412">
        <v>0</v>
      </c>
    </row>
    <row r="5827" spans="1:4" x14ac:dyDescent="0.2">
      <c r="A5827" s="413" t="s">
        <v>12679</v>
      </c>
      <c r="B5827" s="413" t="s">
        <v>225</v>
      </c>
      <c r="C5827" s="412">
        <v>14.353</v>
      </c>
      <c r="D5827" s="412">
        <v>0</v>
      </c>
    </row>
    <row r="5828" spans="1:4" x14ac:dyDescent="0.2">
      <c r="A5828" s="413" t="s">
        <v>12680</v>
      </c>
      <c r="B5828" s="413" t="s">
        <v>225</v>
      </c>
      <c r="C5828" s="412">
        <v>14.048</v>
      </c>
      <c r="D5828" s="412">
        <v>0</v>
      </c>
    </row>
    <row r="5829" spans="1:4" x14ac:dyDescent="0.2">
      <c r="A5829" s="413" t="s">
        <v>12681</v>
      </c>
      <c r="B5829" s="413" t="s">
        <v>225</v>
      </c>
      <c r="C5829" s="412">
        <v>17.001000000000001</v>
      </c>
      <c r="D5829" s="412">
        <v>0</v>
      </c>
    </row>
    <row r="5830" spans="1:4" x14ac:dyDescent="0.2">
      <c r="A5830" s="413" t="s">
        <v>12682</v>
      </c>
      <c r="B5830" s="413" t="s">
        <v>225</v>
      </c>
      <c r="C5830" s="412">
        <v>22.850999999999999</v>
      </c>
      <c r="D5830" s="412">
        <v>0</v>
      </c>
    </row>
    <row r="5831" spans="1:4" x14ac:dyDescent="0.2">
      <c r="A5831" s="413" t="s">
        <v>6857</v>
      </c>
      <c r="B5831" s="413" t="s">
        <v>225</v>
      </c>
      <c r="C5831" s="412">
        <v>41.930999999999997</v>
      </c>
      <c r="D5831" s="412">
        <v>0</v>
      </c>
    </row>
    <row r="5832" spans="1:4" x14ac:dyDescent="0.2">
      <c r="A5832" s="413" t="s">
        <v>6858</v>
      </c>
      <c r="B5832" s="413" t="s">
        <v>225</v>
      </c>
      <c r="C5832" s="412">
        <v>72.510999999999996</v>
      </c>
      <c r="D5832" s="412">
        <v>0</v>
      </c>
    </row>
    <row r="5833" spans="1:4" x14ac:dyDescent="0.2">
      <c r="A5833" s="413" t="s">
        <v>6859</v>
      </c>
      <c r="B5833" s="413" t="s">
        <v>225</v>
      </c>
      <c r="C5833" s="412">
        <v>56.082999999999998</v>
      </c>
      <c r="D5833" s="412">
        <v>0</v>
      </c>
    </row>
    <row r="5834" spans="1:4" x14ac:dyDescent="0.2">
      <c r="A5834" s="413" t="s">
        <v>6860</v>
      </c>
      <c r="B5834" s="413" t="s">
        <v>225</v>
      </c>
      <c r="C5834" s="412">
        <v>37.686</v>
      </c>
      <c r="D5834" s="412">
        <v>0</v>
      </c>
    </row>
    <row r="5835" spans="1:4" x14ac:dyDescent="0.2">
      <c r="A5835" s="413" t="s">
        <v>6861</v>
      </c>
      <c r="B5835" s="413" t="s">
        <v>225</v>
      </c>
      <c r="C5835" s="412">
        <v>50.171999999999997</v>
      </c>
      <c r="D5835" s="412">
        <v>0</v>
      </c>
    </row>
    <row r="5836" spans="1:4" x14ac:dyDescent="0.2">
      <c r="A5836" s="413" t="s">
        <v>6862</v>
      </c>
      <c r="B5836" s="413" t="s">
        <v>225</v>
      </c>
      <c r="C5836" s="412">
        <v>52.667000000000002</v>
      </c>
      <c r="D5836" s="412">
        <v>0</v>
      </c>
    </row>
    <row r="5837" spans="1:4" x14ac:dyDescent="0.2">
      <c r="A5837" s="413" t="s">
        <v>6863</v>
      </c>
      <c r="B5837" s="413" t="s">
        <v>225</v>
      </c>
      <c r="C5837" s="412">
        <v>47.195999999999998</v>
      </c>
      <c r="D5837" s="412">
        <v>0</v>
      </c>
    </row>
    <row r="5838" spans="1:4" x14ac:dyDescent="0.2">
      <c r="A5838" s="413" t="s">
        <v>12683</v>
      </c>
      <c r="B5838" s="413" t="s">
        <v>223</v>
      </c>
      <c r="C5838" s="412">
        <v>55.51</v>
      </c>
      <c r="D5838" s="412">
        <v>0</v>
      </c>
    </row>
    <row r="5839" spans="1:4" x14ac:dyDescent="0.2">
      <c r="A5839" s="413" t="s">
        <v>12684</v>
      </c>
      <c r="B5839" s="413" t="s">
        <v>225</v>
      </c>
      <c r="C5839" s="412">
        <v>38.521999999999998</v>
      </c>
      <c r="D5839" s="412">
        <v>0</v>
      </c>
    </row>
    <row r="5840" spans="1:4" x14ac:dyDescent="0.2">
      <c r="A5840" s="413" t="s">
        <v>12685</v>
      </c>
      <c r="B5840" s="413" t="s">
        <v>225</v>
      </c>
      <c r="C5840" s="412">
        <v>880.96100000000001</v>
      </c>
      <c r="D5840" s="412">
        <v>0</v>
      </c>
    </row>
    <row r="5841" spans="1:4" x14ac:dyDescent="0.2">
      <c r="A5841" s="413" t="s">
        <v>12686</v>
      </c>
      <c r="B5841" s="413" t="s">
        <v>225</v>
      </c>
      <c r="C5841" s="412">
        <v>21.716000000000001</v>
      </c>
      <c r="D5841" s="412">
        <v>0</v>
      </c>
    </row>
    <row r="5842" spans="1:4" x14ac:dyDescent="0.2">
      <c r="A5842" s="413" t="s">
        <v>12687</v>
      </c>
      <c r="B5842" s="413" t="s">
        <v>225</v>
      </c>
      <c r="C5842" s="412">
        <v>33.183999999999997</v>
      </c>
      <c r="D5842" s="412">
        <v>0</v>
      </c>
    </row>
    <row r="5843" spans="1:4" x14ac:dyDescent="0.2">
      <c r="A5843" s="413" t="s">
        <v>12688</v>
      </c>
      <c r="B5843" s="413" t="s">
        <v>225</v>
      </c>
      <c r="C5843" s="412">
        <v>0</v>
      </c>
      <c r="D5843" s="412">
        <v>0</v>
      </c>
    </row>
    <row r="5844" spans="1:4" x14ac:dyDescent="0.2">
      <c r="A5844" s="413" t="s">
        <v>12689</v>
      </c>
      <c r="B5844" s="413" t="s">
        <v>225</v>
      </c>
      <c r="C5844" s="412">
        <v>37.423999999999999</v>
      </c>
      <c r="D5844" s="412">
        <v>0</v>
      </c>
    </row>
    <row r="5845" spans="1:4" x14ac:dyDescent="0.2">
      <c r="A5845" s="413" t="s">
        <v>12690</v>
      </c>
      <c r="B5845" s="413" t="s">
        <v>225</v>
      </c>
      <c r="C5845" s="412">
        <v>7.2770000000000001</v>
      </c>
      <c r="D5845" s="412">
        <v>0</v>
      </c>
    </row>
    <row r="5846" spans="1:4" x14ac:dyDescent="0.2">
      <c r="A5846" s="413" t="s">
        <v>12691</v>
      </c>
      <c r="B5846" s="413" t="s">
        <v>225</v>
      </c>
      <c r="C5846" s="412">
        <v>16.318000000000001</v>
      </c>
      <c r="D5846" s="412">
        <v>0</v>
      </c>
    </row>
    <row r="5847" spans="1:4" x14ac:dyDescent="0.2">
      <c r="A5847" s="413" t="s">
        <v>12692</v>
      </c>
      <c r="B5847" s="413" t="s">
        <v>225</v>
      </c>
      <c r="C5847" s="412">
        <v>15.531000000000001</v>
      </c>
      <c r="D5847" s="412">
        <v>0</v>
      </c>
    </row>
    <row r="5848" spans="1:4" x14ac:dyDescent="0.2">
      <c r="A5848" s="413" t="s">
        <v>12693</v>
      </c>
      <c r="B5848" s="413" t="s">
        <v>225</v>
      </c>
      <c r="C5848" s="412">
        <v>19.148</v>
      </c>
      <c r="D5848" s="412">
        <v>0</v>
      </c>
    </row>
    <row r="5849" spans="1:4" x14ac:dyDescent="0.2">
      <c r="A5849" s="413" t="s">
        <v>12694</v>
      </c>
      <c r="B5849" s="413" t="s">
        <v>225</v>
      </c>
      <c r="C5849" s="412">
        <v>24.722999999999999</v>
      </c>
      <c r="D5849" s="412">
        <v>0</v>
      </c>
    </row>
    <row r="5850" spans="1:4" x14ac:dyDescent="0.2">
      <c r="A5850" s="413" t="s">
        <v>12695</v>
      </c>
      <c r="B5850" s="413" t="s">
        <v>225</v>
      </c>
      <c r="C5850" s="412">
        <v>30.5</v>
      </c>
      <c r="D5850" s="412">
        <v>0</v>
      </c>
    </row>
    <row r="5851" spans="1:4" x14ac:dyDescent="0.2">
      <c r="A5851" s="413" t="s">
        <v>12696</v>
      </c>
      <c r="B5851" s="413" t="s">
        <v>225</v>
      </c>
      <c r="C5851" s="412">
        <v>24.710999999999999</v>
      </c>
      <c r="D5851" s="412">
        <v>0</v>
      </c>
    </row>
    <row r="5852" spans="1:4" x14ac:dyDescent="0.2">
      <c r="A5852" s="413" t="s">
        <v>6847</v>
      </c>
      <c r="B5852" s="413" t="s">
        <v>225</v>
      </c>
      <c r="C5852" s="412">
        <v>641.20100000000002</v>
      </c>
      <c r="D5852" s="412">
        <v>0</v>
      </c>
    </row>
    <row r="5853" spans="1:4" x14ac:dyDescent="0.2">
      <c r="A5853" s="413" t="s">
        <v>12697</v>
      </c>
      <c r="B5853" s="413" t="s">
        <v>225</v>
      </c>
      <c r="C5853" s="412">
        <v>16.684000000000001</v>
      </c>
      <c r="D5853" s="412">
        <v>0</v>
      </c>
    </row>
    <row r="5854" spans="1:4" x14ac:dyDescent="0.2">
      <c r="A5854" s="413" t="s">
        <v>12698</v>
      </c>
      <c r="B5854" s="413" t="s">
        <v>225</v>
      </c>
      <c r="C5854" s="412">
        <v>26.724</v>
      </c>
      <c r="D5854" s="412">
        <v>0</v>
      </c>
    </row>
    <row r="5855" spans="1:4" x14ac:dyDescent="0.2">
      <c r="A5855" s="413" t="s">
        <v>6872</v>
      </c>
      <c r="B5855" s="413" t="s">
        <v>225</v>
      </c>
      <c r="C5855" s="412">
        <v>136.185</v>
      </c>
      <c r="D5855" s="412">
        <v>0</v>
      </c>
    </row>
    <row r="5856" spans="1:4" x14ac:dyDescent="0.2">
      <c r="A5856" s="413" t="s">
        <v>12699</v>
      </c>
      <c r="B5856" s="413" t="s">
        <v>225</v>
      </c>
      <c r="C5856" s="412">
        <v>13.335000000000001</v>
      </c>
      <c r="D5856" s="412">
        <v>0</v>
      </c>
    </row>
    <row r="5857" spans="1:4" x14ac:dyDescent="0.2">
      <c r="A5857" s="413" t="s">
        <v>12700</v>
      </c>
      <c r="B5857" s="413" t="s">
        <v>225</v>
      </c>
      <c r="C5857" s="412">
        <v>16.518999999999998</v>
      </c>
      <c r="D5857" s="412">
        <v>0</v>
      </c>
    </row>
    <row r="5858" spans="1:4" x14ac:dyDescent="0.2">
      <c r="A5858" s="413" t="s">
        <v>12701</v>
      </c>
      <c r="B5858" s="413" t="s">
        <v>225</v>
      </c>
      <c r="C5858" s="412">
        <v>534.26599999999996</v>
      </c>
      <c r="D5858" s="412">
        <v>0</v>
      </c>
    </row>
    <row r="5859" spans="1:4" x14ac:dyDescent="0.2">
      <c r="A5859" s="413" t="s">
        <v>12702</v>
      </c>
      <c r="B5859" s="413" t="s">
        <v>225</v>
      </c>
      <c r="C5859" s="412">
        <v>25.216999999999999</v>
      </c>
      <c r="D5859" s="412">
        <v>0</v>
      </c>
    </row>
    <row r="5860" spans="1:4" x14ac:dyDescent="0.2">
      <c r="A5860" s="413" t="s">
        <v>12703</v>
      </c>
      <c r="B5860" s="413" t="s">
        <v>225</v>
      </c>
      <c r="C5860" s="412">
        <v>3.056</v>
      </c>
      <c r="D5860" s="412">
        <v>0</v>
      </c>
    </row>
    <row r="5861" spans="1:4" x14ac:dyDescent="0.2">
      <c r="A5861" s="413" t="s">
        <v>12704</v>
      </c>
      <c r="B5861" s="413" t="s">
        <v>225</v>
      </c>
      <c r="C5861" s="412">
        <v>42.151000000000003</v>
      </c>
      <c r="D5861" s="412">
        <v>0</v>
      </c>
    </row>
    <row r="5862" spans="1:4" x14ac:dyDescent="0.2">
      <c r="A5862" s="413" t="s">
        <v>12705</v>
      </c>
      <c r="B5862" s="413" t="s">
        <v>225</v>
      </c>
      <c r="C5862" s="412">
        <v>16.792999999999999</v>
      </c>
      <c r="D5862" s="412">
        <v>0</v>
      </c>
    </row>
    <row r="5863" spans="1:4" x14ac:dyDescent="0.2">
      <c r="A5863" s="413" t="s">
        <v>12706</v>
      </c>
      <c r="B5863" s="413" t="s">
        <v>225</v>
      </c>
      <c r="C5863" s="412">
        <v>19.904</v>
      </c>
      <c r="D5863" s="412">
        <v>0</v>
      </c>
    </row>
    <row r="5864" spans="1:4" x14ac:dyDescent="0.2">
      <c r="A5864" s="413" t="s">
        <v>12707</v>
      </c>
      <c r="B5864" s="413" t="s">
        <v>225</v>
      </c>
      <c r="C5864" s="412">
        <v>23.04</v>
      </c>
      <c r="D5864" s="412">
        <v>0</v>
      </c>
    </row>
    <row r="5865" spans="1:4" x14ac:dyDescent="0.2">
      <c r="A5865" s="413" t="s">
        <v>12708</v>
      </c>
      <c r="B5865" s="413" t="s">
        <v>225</v>
      </c>
      <c r="C5865" s="412">
        <v>65.537999999999997</v>
      </c>
      <c r="D5865" s="412">
        <v>0</v>
      </c>
    </row>
    <row r="5866" spans="1:4" x14ac:dyDescent="0.2">
      <c r="A5866" s="413" t="s">
        <v>6873</v>
      </c>
      <c r="B5866" s="413" t="s">
        <v>225</v>
      </c>
      <c r="C5866" s="412">
        <v>15.523999999999999</v>
      </c>
      <c r="D5866" s="412">
        <v>0</v>
      </c>
    </row>
    <row r="5867" spans="1:4" x14ac:dyDescent="0.2">
      <c r="A5867" s="413" t="s">
        <v>12709</v>
      </c>
      <c r="B5867" s="413" t="s">
        <v>225</v>
      </c>
      <c r="C5867" s="412">
        <v>44.194000000000003</v>
      </c>
      <c r="D5867" s="412">
        <v>0</v>
      </c>
    </row>
    <row r="5868" spans="1:4" x14ac:dyDescent="0.2">
      <c r="A5868" s="413" t="s">
        <v>12710</v>
      </c>
      <c r="B5868" s="413" t="s">
        <v>225</v>
      </c>
      <c r="C5868" s="412">
        <v>0</v>
      </c>
      <c r="D5868" s="412">
        <v>0</v>
      </c>
    </row>
    <row r="5869" spans="1:4" x14ac:dyDescent="0.2">
      <c r="A5869" s="413" t="s">
        <v>12711</v>
      </c>
      <c r="B5869" s="413" t="s">
        <v>225</v>
      </c>
      <c r="C5869" s="412">
        <v>9.4179999999999993</v>
      </c>
      <c r="D5869" s="412">
        <v>0</v>
      </c>
    </row>
    <row r="5870" spans="1:4" x14ac:dyDescent="0.2">
      <c r="A5870" s="413" t="s">
        <v>12712</v>
      </c>
      <c r="B5870" s="413" t="s">
        <v>225</v>
      </c>
      <c r="C5870" s="412">
        <v>5.3380000000000001</v>
      </c>
      <c r="D5870" s="412">
        <v>0</v>
      </c>
    </row>
    <row r="5871" spans="1:4" x14ac:dyDescent="0.2">
      <c r="A5871" s="413" t="s">
        <v>12713</v>
      </c>
      <c r="B5871" s="413" t="s">
        <v>225</v>
      </c>
      <c r="C5871" s="412">
        <v>10.34</v>
      </c>
      <c r="D5871" s="412">
        <v>0</v>
      </c>
    </row>
    <row r="5872" spans="1:4" x14ac:dyDescent="0.2">
      <c r="A5872" s="413" t="s">
        <v>12714</v>
      </c>
      <c r="B5872" s="413" t="s">
        <v>225</v>
      </c>
      <c r="C5872" s="412">
        <v>35.624000000000002</v>
      </c>
      <c r="D5872" s="412">
        <v>0</v>
      </c>
    </row>
    <row r="5873" spans="1:4" x14ac:dyDescent="0.2">
      <c r="A5873" s="413" t="s">
        <v>12715</v>
      </c>
      <c r="B5873" s="413" t="s">
        <v>225</v>
      </c>
      <c r="C5873" s="412">
        <v>16.61</v>
      </c>
      <c r="D5873" s="412">
        <v>0</v>
      </c>
    </row>
    <row r="5874" spans="1:4" x14ac:dyDescent="0.2">
      <c r="A5874" s="413" t="s">
        <v>12716</v>
      </c>
      <c r="B5874" s="413" t="s">
        <v>225</v>
      </c>
      <c r="C5874" s="412">
        <v>27.395</v>
      </c>
      <c r="D5874" s="412">
        <v>0</v>
      </c>
    </row>
    <row r="5875" spans="1:4" x14ac:dyDescent="0.2">
      <c r="A5875" s="413" t="s">
        <v>12717</v>
      </c>
      <c r="B5875" s="413" t="s">
        <v>225</v>
      </c>
      <c r="C5875" s="412">
        <v>24.388000000000002</v>
      </c>
      <c r="D5875" s="412">
        <v>0</v>
      </c>
    </row>
    <row r="5876" spans="1:4" x14ac:dyDescent="0.2">
      <c r="A5876" s="413" t="s">
        <v>12718</v>
      </c>
      <c r="B5876" s="413" t="s">
        <v>225</v>
      </c>
      <c r="C5876" s="412">
        <v>17.544</v>
      </c>
      <c r="D5876" s="412">
        <v>0</v>
      </c>
    </row>
    <row r="5877" spans="1:4" x14ac:dyDescent="0.2">
      <c r="A5877" s="413" t="s">
        <v>12719</v>
      </c>
      <c r="B5877" s="413" t="s">
        <v>225</v>
      </c>
      <c r="C5877" s="412">
        <v>13.054</v>
      </c>
      <c r="D5877" s="412">
        <v>0</v>
      </c>
    </row>
    <row r="5878" spans="1:4" x14ac:dyDescent="0.2">
      <c r="A5878" s="413" t="s">
        <v>12720</v>
      </c>
      <c r="B5878" s="413" t="s">
        <v>225</v>
      </c>
      <c r="C5878" s="412">
        <v>8.7789999999999999</v>
      </c>
      <c r="D5878" s="412">
        <v>0</v>
      </c>
    </row>
    <row r="5879" spans="1:4" x14ac:dyDescent="0.2">
      <c r="A5879" s="413" t="s">
        <v>12721</v>
      </c>
      <c r="B5879" s="413" t="s">
        <v>225</v>
      </c>
      <c r="C5879" s="412">
        <v>11.84</v>
      </c>
      <c r="D5879" s="412">
        <v>0</v>
      </c>
    </row>
    <row r="5880" spans="1:4" x14ac:dyDescent="0.2">
      <c r="A5880" s="413" t="s">
        <v>12722</v>
      </c>
      <c r="B5880" s="413" t="s">
        <v>225</v>
      </c>
      <c r="C5880" s="412">
        <v>23.442</v>
      </c>
      <c r="D5880" s="412">
        <v>0</v>
      </c>
    </row>
    <row r="5881" spans="1:4" x14ac:dyDescent="0.2">
      <c r="A5881" s="413" t="s">
        <v>12723</v>
      </c>
      <c r="B5881" s="413" t="s">
        <v>225</v>
      </c>
      <c r="C5881" s="412">
        <v>30.524000000000001</v>
      </c>
      <c r="D5881" s="412">
        <v>0</v>
      </c>
    </row>
    <row r="5882" spans="1:4" x14ac:dyDescent="0.2">
      <c r="A5882" s="413" t="s">
        <v>12724</v>
      </c>
      <c r="B5882" s="413" t="s">
        <v>225</v>
      </c>
      <c r="C5882" s="412">
        <v>7.7590000000000003</v>
      </c>
      <c r="D5882" s="412">
        <v>0</v>
      </c>
    </row>
    <row r="5883" spans="1:4" x14ac:dyDescent="0.2">
      <c r="A5883" s="413" t="s">
        <v>12725</v>
      </c>
      <c r="B5883" s="413" t="s">
        <v>225</v>
      </c>
      <c r="C5883" s="412">
        <v>29.42</v>
      </c>
      <c r="D5883" s="412">
        <v>0</v>
      </c>
    </row>
    <row r="5884" spans="1:4" x14ac:dyDescent="0.2">
      <c r="A5884" s="413" t="s">
        <v>12726</v>
      </c>
      <c r="B5884" s="413" t="s">
        <v>225</v>
      </c>
      <c r="C5884" s="412">
        <v>20.161000000000001</v>
      </c>
      <c r="D5884" s="412">
        <v>0</v>
      </c>
    </row>
    <row r="5885" spans="1:4" x14ac:dyDescent="0.2">
      <c r="A5885" s="413" t="s">
        <v>12727</v>
      </c>
      <c r="B5885" s="413" t="s">
        <v>225</v>
      </c>
      <c r="C5885" s="412">
        <v>6.5579999999999998</v>
      </c>
      <c r="D5885" s="412">
        <v>0</v>
      </c>
    </row>
    <row r="5886" spans="1:4" x14ac:dyDescent="0.2">
      <c r="A5886" s="413" t="s">
        <v>12728</v>
      </c>
      <c r="B5886" s="413" t="s">
        <v>225</v>
      </c>
      <c r="C5886" s="412">
        <v>16.780999999999999</v>
      </c>
      <c r="D5886" s="412">
        <v>0</v>
      </c>
    </row>
    <row r="5887" spans="1:4" x14ac:dyDescent="0.2">
      <c r="A5887" s="413" t="s">
        <v>12729</v>
      </c>
      <c r="B5887" s="413" t="s">
        <v>225</v>
      </c>
      <c r="C5887" s="412">
        <v>7.5880000000000001</v>
      </c>
      <c r="D5887" s="412">
        <v>0</v>
      </c>
    </row>
    <row r="5888" spans="1:4" x14ac:dyDescent="0.2">
      <c r="A5888" s="413" t="s">
        <v>12730</v>
      </c>
      <c r="B5888" s="413" t="s">
        <v>225</v>
      </c>
      <c r="C5888" s="412">
        <v>23.295999999999999</v>
      </c>
      <c r="D5888" s="412">
        <v>0</v>
      </c>
    </row>
    <row r="5889" spans="1:4" x14ac:dyDescent="0.2">
      <c r="A5889" s="413" t="s">
        <v>12731</v>
      </c>
      <c r="B5889" s="413" t="s">
        <v>225</v>
      </c>
      <c r="C5889" s="412">
        <v>27.041</v>
      </c>
      <c r="D5889" s="412">
        <v>0</v>
      </c>
    </row>
    <row r="5890" spans="1:4" x14ac:dyDescent="0.2">
      <c r="A5890" s="413" t="s">
        <v>12732</v>
      </c>
      <c r="B5890" s="413" t="s">
        <v>225</v>
      </c>
      <c r="C5890" s="412">
        <v>22.204000000000001</v>
      </c>
      <c r="D5890" s="412">
        <v>0</v>
      </c>
    </row>
    <row r="5891" spans="1:4" x14ac:dyDescent="0.2">
      <c r="A5891" s="413" t="s">
        <v>12733</v>
      </c>
      <c r="B5891" s="413" t="s">
        <v>225</v>
      </c>
      <c r="C5891" s="412">
        <v>27.998999999999999</v>
      </c>
      <c r="D5891" s="412">
        <v>0</v>
      </c>
    </row>
    <row r="5892" spans="1:4" x14ac:dyDescent="0.2">
      <c r="A5892" s="413" t="s">
        <v>12734</v>
      </c>
      <c r="B5892" s="413" t="s">
        <v>225</v>
      </c>
      <c r="C5892" s="412">
        <v>45.768000000000001</v>
      </c>
      <c r="D5892" s="412">
        <v>0</v>
      </c>
    </row>
    <row r="5893" spans="1:4" x14ac:dyDescent="0.2">
      <c r="A5893" s="413" t="s">
        <v>6854</v>
      </c>
      <c r="B5893" s="413" t="s">
        <v>225</v>
      </c>
      <c r="C5893" s="412">
        <v>528.45100000000002</v>
      </c>
      <c r="D5893" s="412">
        <v>0</v>
      </c>
    </row>
    <row r="5894" spans="1:4" x14ac:dyDescent="0.2">
      <c r="A5894" s="413" t="s">
        <v>12735</v>
      </c>
      <c r="B5894" s="413" t="s">
        <v>225</v>
      </c>
      <c r="C5894" s="412">
        <v>7.3019999999999996</v>
      </c>
      <c r="D5894" s="412">
        <v>0</v>
      </c>
    </row>
    <row r="5895" spans="1:4" x14ac:dyDescent="0.2">
      <c r="A5895" s="413" t="s">
        <v>12736</v>
      </c>
      <c r="B5895" s="413" t="s">
        <v>225</v>
      </c>
      <c r="C5895" s="412">
        <v>2.1960000000000002</v>
      </c>
      <c r="D5895" s="412">
        <v>0</v>
      </c>
    </row>
    <row r="5896" spans="1:4" x14ac:dyDescent="0.2">
      <c r="A5896" s="413" t="s">
        <v>12737</v>
      </c>
      <c r="B5896" s="413" t="s">
        <v>225</v>
      </c>
      <c r="C5896" s="412">
        <v>329.81200000000001</v>
      </c>
      <c r="D5896" s="412">
        <v>0</v>
      </c>
    </row>
    <row r="5897" spans="1:4" x14ac:dyDescent="0.2">
      <c r="A5897" s="413" t="s">
        <v>12738</v>
      </c>
      <c r="B5897" s="413" t="s">
        <v>225</v>
      </c>
      <c r="C5897" s="412">
        <v>1E-3</v>
      </c>
      <c r="D5897" s="412">
        <v>0</v>
      </c>
    </row>
    <row r="5898" spans="1:4" x14ac:dyDescent="0.2">
      <c r="A5898" s="413" t="s">
        <v>12739</v>
      </c>
      <c r="B5898" s="413" t="s">
        <v>225</v>
      </c>
      <c r="C5898" s="412">
        <v>21.466000000000001</v>
      </c>
      <c r="D5898" s="412">
        <v>0</v>
      </c>
    </row>
    <row r="5899" spans="1:4" x14ac:dyDescent="0.2">
      <c r="A5899" s="413" t="s">
        <v>12740</v>
      </c>
      <c r="B5899" s="413" t="s">
        <v>225</v>
      </c>
      <c r="C5899" s="412">
        <v>15.906000000000001</v>
      </c>
      <c r="D5899" s="412">
        <v>0</v>
      </c>
    </row>
    <row r="5900" spans="1:4" x14ac:dyDescent="0.2">
      <c r="A5900" s="413" t="s">
        <v>12741</v>
      </c>
      <c r="B5900" s="413" t="s">
        <v>225</v>
      </c>
      <c r="C5900" s="412">
        <v>38.673999999999999</v>
      </c>
      <c r="D5900" s="412">
        <v>0</v>
      </c>
    </row>
    <row r="5901" spans="1:4" x14ac:dyDescent="0.2">
      <c r="A5901" s="413" t="s">
        <v>6849</v>
      </c>
      <c r="B5901" s="413" t="s">
        <v>225</v>
      </c>
      <c r="C5901" s="412">
        <v>184.387</v>
      </c>
      <c r="D5901" s="412">
        <v>0</v>
      </c>
    </row>
    <row r="5902" spans="1:4" x14ac:dyDescent="0.2">
      <c r="A5902" s="413" t="s">
        <v>6877</v>
      </c>
      <c r="B5902" s="413" t="s">
        <v>225</v>
      </c>
      <c r="C5902" s="412">
        <v>124.104</v>
      </c>
      <c r="D5902" s="412">
        <v>0</v>
      </c>
    </row>
    <row r="5903" spans="1:4" x14ac:dyDescent="0.2">
      <c r="A5903" s="413" t="s">
        <v>12742</v>
      </c>
      <c r="B5903" s="413" t="s">
        <v>225</v>
      </c>
      <c r="C5903" s="412">
        <v>6.2649999999999997</v>
      </c>
      <c r="D5903" s="412">
        <v>0</v>
      </c>
    </row>
    <row r="5904" spans="1:4" x14ac:dyDescent="0.2">
      <c r="A5904" s="413" t="s">
        <v>6875</v>
      </c>
      <c r="B5904" s="413" t="s">
        <v>225</v>
      </c>
      <c r="C5904" s="412">
        <v>45.829000000000001</v>
      </c>
      <c r="D5904" s="412">
        <v>0</v>
      </c>
    </row>
    <row r="5905" spans="1:4" x14ac:dyDescent="0.2">
      <c r="A5905" s="413" t="s">
        <v>12743</v>
      </c>
      <c r="B5905" s="413" t="s">
        <v>225</v>
      </c>
      <c r="C5905" s="412">
        <v>22.484999999999999</v>
      </c>
      <c r="D5905" s="412">
        <v>0</v>
      </c>
    </row>
    <row r="5906" spans="1:4" x14ac:dyDescent="0.2">
      <c r="A5906" s="413" t="s">
        <v>12744</v>
      </c>
      <c r="B5906" s="413" t="s">
        <v>225</v>
      </c>
      <c r="C5906" s="412">
        <v>12.206</v>
      </c>
      <c r="D5906" s="412">
        <v>0</v>
      </c>
    </row>
    <row r="5907" spans="1:4" x14ac:dyDescent="0.2">
      <c r="A5907" s="413" t="s">
        <v>12745</v>
      </c>
      <c r="B5907" s="413" t="s">
        <v>225</v>
      </c>
      <c r="C5907" s="412">
        <v>17.672000000000001</v>
      </c>
      <c r="D5907" s="412">
        <v>0</v>
      </c>
    </row>
    <row r="5908" spans="1:4" x14ac:dyDescent="0.2">
      <c r="A5908" s="413" t="s">
        <v>12746</v>
      </c>
      <c r="B5908" s="413" t="s">
        <v>1176</v>
      </c>
      <c r="C5908" s="412">
        <v>191.24700000000001</v>
      </c>
      <c r="D5908" s="412">
        <v>0</v>
      </c>
    </row>
    <row r="5909" spans="1:4" x14ac:dyDescent="0.2">
      <c r="A5909" s="413" t="s">
        <v>12747</v>
      </c>
      <c r="B5909" s="413" t="s">
        <v>225</v>
      </c>
      <c r="C5909" s="412">
        <v>21.167000000000002</v>
      </c>
      <c r="D5909" s="412">
        <v>0</v>
      </c>
    </row>
    <row r="5910" spans="1:4" x14ac:dyDescent="0.2">
      <c r="A5910" s="413" t="s">
        <v>6851</v>
      </c>
      <c r="B5910" s="413" t="s">
        <v>223</v>
      </c>
      <c r="C5910" s="412">
        <v>3.9E-2</v>
      </c>
      <c r="D5910" s="412">
        <v>0</v>
      </c>
    </row>
    <row r="5911" spans="1:4" x14ac:dyDescent="0.2">
      <c r="A5911" s="413" t="s">
        <v>12748</v>
      </c>
      <c r="B5911" s="413" t="s">
        <v>225</v>
      </c>
      <c r="C5911" s="412">
        <v>4.4409999999999998</v>
      </c>
      <c r="D5911" s="412">
        <v>0</v>
      </c>
    </row>
    <row r="5912" spans="1:4" x14ac:dyDescent="0.2">
      <c r="A5912" s="413" t="s">
        <v>12749</v>
      </c>
      <c r="B5912" s="413" t="s">
        <v>225</v>
      </c>
      <c r="C5912" s="412">
        <v>22.045000000000002</v>
      </c>
      <c r="D5912" s="412">
        <v>0</v>
      </c>
    </row>
    <row r="5913" spans="1:4" x14ac:dyDescent="0.2">
      <c r="A5913" s="413" t="s">
        <v>12750</v>
      </c>
      <c r="B5913" s="413" t="s">
        <v>225</v>
      </c>
      <c r="C5913" s="412">
        <v>19.001999999999999</v>
      </c>
      <c r="D5913" s="412">
        <v>0</v>
      </c>
    </row>
    <row r="5914" spans="1:4" x14ac:dyDescent="0.2">
      <c r="A5914" s="413" t="s">
        <v>12751</v>
      </c>
      <c r="B5914" s="413" t="s">
        <v>225</v>
      </c>
      <c r="C5914" s="412">
        <v>11.999000000000001</v>
      </c>
      <c r="D5914" s="412">
        <v>0</v>
      </c>
    </row>
    <row r="5915" spans="1:4" x14ac:dyDescent="0.2">
      <c r="A5915" s="413" t="s">
        <v>12752</v>
      </c>
      <c r="B5915" s="413" t="s">
        <v>225</v>
      </c>
      <c r="C5915" s="412">
        <v>8.5640000000000001</v>
      </c>
      <c r="D5915" s="412">
        <v>0</v>
      </c>
    </row>
    <row r="5916" spans="1:4" x14ac:dyDescent="0.2">
      <c r="A5916" s="413" t="s">
        <v>12753</v>
      </c>
      <c r="B5916" s="413" t="s">
        <v>225</v>
      </c>
      <c r="C5916" s="412">
        <v>10.699</v>
      </c>
      <c r="D5916" s="412">
        <v>0</v>
      </c>
    </row>
    <row r="5917" spans="1:4" x14ac:dyDescent="0.2">
      <c r="A5917" s="413" t="s">
        <v>12754</v>
      </c>
      <c r="B5917" s="413" t="s">
        <v>225</v>
      </c>
      <c r="C5917" s="412">
        <v>2.3239999999999998</v>
      </c>
      <c r="D5917" s="412">
        <v>0</v>
      </c>
    </row>
    <row r="5918" spans="1:4" x14ac:dyDescent="0.2">
      <c r="A5918" s="413" t="s">
        <v>12755</v>
      </c>
      <c r="B5918" s="413" t="s">
        <v>225</v>
      </c>
      <c r="C5918" s="412">
        <v>18.635999999999999</v>
      </c>
      <c r="D5918" s="412">
        <v>0</v>
      </c>
    </row>
    <row r="5919" spans="1:4" x14ac:dyDescent="0.2">
      <c r="A5919" s="413" t="s">
        <v>12756</v>
      </c>
      <c r="B5919" s="413" t="s">
        <v>225</v>
      </c>
      <c r="C5919" s="412">
        <v>18.318000000000001</v>
      </c>
      <c r="D5919" s="412">
        <v>0</v>
      </c>
    </row>
    <row r="5920" spans="1:4" x14ac:dyDescent="0.2">
      <c r="A5920" s="413" t="s">
        <v>12757</v>
      </c>
      <c r="B5920" s="413" t="s">
        <v>225</v>
      </c>
      <c r="C5920" s="412">
        <v>7.5030000000000001</v>
      </c>
      <c r="D5920" s="412">
        <v>0</v>
      </c>
    </row>
    <row r="5921" spans="1:4" x14ac:dyDescent="0.2">
      <c r="A5921" s="413" t="s">
        <v>12758</v>
      </c>
      <c r="B5921" s="413" t="s">
        <v>225</v>
      </c>
      <c r="C5921" s="412">
        <v>12.505000000000001</v>
      </c>
      <c r="D5921" s="412">
        <v>0</v>
      </c>
    </row>
    <row r="5922" spans="1:4" x14ac:dyDescent="0.2">
      <c r="A5922" s="413" t="s">
        <v>12759</v>
      </c>
      <c r="B5922" s="413" t="s">
        <v>225</v>
      </c>
      <c r="C5922" s="412">
        <v>8.6989999999999998</v>
      </c>
      <c r="D5922" s="412">
        <v>0</v>
      </c>
    </row>
    <row r="5923" spans="1:4" x14ac:dyDescent="0.2">
      <c r="A5923" s="413" t="s">
        <v>12760</v>
      </c>
      <c r="B5923" s="413" t="s">
        <v>225</v>
      </c>
      <c r="C5923" s="412">
        <v>6.49</v>
      </c>
      <c r="D5923" s="412">
        <v>0</v>
      </c>
    </row>
    <row r="5924" spans="1:4" x14ac:dyDescent="0.2">
      <c r="A5924" s="413" t="s">
        <v>12761</v>
      </c>
      <c r="B5924" s="413" t="s">
        <v>225</v>
      </c>
      <c r="C5924" s="412">
        <v>20.789000000000001</v>
      </c>
      <c r="D5924" s="412">
        <v>0</v>
      </c>
    </row>
    <row r="5925" spans="1:4" x14ac:dyDescent="0.2">
      <c r="A5925" s="413" t="s">
        <v>12762</v>
      </c>
      <c r="B5925" s="413" t="s">
        <v>225</v>
      </c>
      <c r="C5925" s="412">
        <v>11.382999999999999</v>
      </c>
      <c r="D5925" s="412">
        <v>0</v>
      </c>
    </row>
    <row r="5926" spans="1:4" x14ac:dyDescent="0.2">
      <c r="A5926" s="413" t="s">
        <v>6853</v>
      </c>
      <c r="B5926" s="413" t="s">
        <v>225</v>
      </c>
      <c r="C5926" s="412">
        <v>64.206000000000003</v>
      </c>
      <c r="D5926" s="412">
        <v>0</v>
      </c>
    </row>
    <row r="5927" spans="1:4" x14ac:dyDescent="0.2">
      <c r="A5927" s="413" t="s">
        <v>12763</v>
      </c>
      <c r="B5927" s="413" t="s">
        <v>225</v>
      </c>
      <c r="C5927" s="412">
        <v>24.65</v>
      </c>
      <c r="D5927" s="412">
        <v>0</v>
      </c>
    </row>
    <row r="5928" spans="1:4" x14ac:dyDescent="0.2">
      <c r="A5928" s="413" t="s">
        <v>12764</v>
      </c>
      <c r="B5928" s="413" t="s">
        <v>225</v>
      </c>
      <c r="C5928" s="412">
        <v>14.773999999999999</v>
      </c>
      <c r="D5928" s="412">
        <v>0</v>
      </c>
    </row>
    <row r="5929" spans="1:4" x14ac:dyDescent="0.2">
      <c r="A5929" s="413" t="s">
        <v>12765</v>
      </c>
      <c r="B5929" s="413" t="s">
        <v>225</v>
      </c>
      <c r="C5929" s="412">
        <v>0</v>
      </c>
      <c r="D5929" s="412">
        <v>0</v>
      </c>
    </row>
    <row r="5930" spans="1:4" x14ac:dyDescent="0.2">
      <c r="A5930" s="413" t="s">
        <v>12766</v>
      </c>
      <c r="B5930" s="413" t="s">
        <v>225</v>
      </c>
      <c r="C5930" s="412">
        <v>19.032</v>
      </c>
      <c r="D5930" s="412">
        <v>0</v>
      </c>
    </row>
    <row r="5931" spans="1:4" x14ac:dyDescent="0.2">
      <c r="A5931" s="413" t="s">
        <v>12767</v>
      </c>
      <c r="B5931" s="413" t="s">
        <v>225</v>
      </c>
      <c r="C5931" s="412">
        <v>19.605</v>
      </c>
      <c r="D5931" s="412">
        <v>0</v>
      </c>
    </row>
    <row r="5932" spans="1:4" x14ac:dyDescent="0.2">
      <c r="A5932" s="413" t="s">
        <v>12768</v>
      </c>
      <c r="B5932" s="413" t="s">
        <v>225</v>
      </c>
      <c r="C5932" s="412">
        <v>26.815999999999999</v>
      </c>
      <c r="D5932" s="412">
        <v>0</v>
      </c>
    </row>
    <row r="5933" spans="1:4" x14ac:dyDescent="0.2">
      <c r="A5933" s="413" t="s">
        <v>12769</v>
      </c>
      <c r="B5933" s="413" t="s">
        <v>225</v>
      </c>
      <c r="C5933" s="412">
        <v>0</v>
      </c>
      <c r="D5933" s="412">
        <v>0</v>
      </c>
    </row>
    <row r="5934" spans="1:4" x14ac:dyDescent="0.2">
      <c r="A5934" s="413" t="s">
        <v>6876</v>
      </c>
      <c r="B5934" s="413" t="s">
        <v>225</v>
      </c>
      <c r="C5934" s="412">
        <v>39.527999999999999</v>
      </c>
      <c r="D5934" s="412">
        <v>0</v>
      </c>
    </row>
    <row r="5935" spans="1:4" x14ac:dyDescent="0.2">
      <c r="A5935" s="413" t="s">
        <v>6868</v>
      </c>
      <c r="B5935" s="413" t="s">
        <v>225</v>
      </c>
      <c r="C5935" s="412">
        <v>88.49</v>
      </c>
      <c r="D5935" s="412">
        <v>0</v>
      </c>
    </row>
    <row r="5936" spans="1:4" x14ac:dyDescent="0.2">
      <c r="A5936" s="413" t="s">
        <v>12770</v>
      </c>
      <c r="B5936" s="413" t="s">
        <v>225</v>
      </c>
      <c r="C5936" s="412">
        <v>20.117999999999999</v>
      </c>
      <c r="D5936" s="412">
        <v>0</v>
      </c>
    </row>
    <row r="5937" spans="1:4" x14ac:dyDescent="0.2">
      <c r="A5937" s="413" t="s">
        <v>12771</v>
      </c>
      <c r="B5937" s="413" t="s">
        <v>225</v>
      </c>
      <c r="C5937" s="412">
        <v>16.585999999999999</v>
      </c>
      <c r="D5937" s="412">
        <v>0</v>
      </c>
    </row>
    <row r="5938" spans="1:4" x14ac:dyDescent="0.2">
      <c r="A5938" s="413" t="s">
        <v>12772</v>
      </c>
      <c r="B5938" s="413" t="s">
        <v>225</v>
      </c>
      <c r="C5938" s="412">
        <v>4.9290000000000003</v>
      </c>
      <c r="D5938" s="412">
        <v>0</v>
      </c>
    </row>
    <row r="5939" spans="1:4" x14ac:dyDescent="0.2">
      <c r="A5939" s="413" t="s">
        <v>12773</v>
      </c>
      <c r="B5939" s="413" t="s">
        <v>225</v>
      </c>
      <c r="C5939" s="412">
        <v>7.9729999999999999</v>
      </c>
      <c r="D5939" s="412">
        <v>0</v>
      </c>
    </row>
    <row r="5940" spans="1:4" x14ac:dyDescent="0.2">
      <c r="A5940" s="413" t="s">
        <v>12774</v>
      </c>
      <c r="B5940" s="413" t="s">
        <v>225</v>
      </c>
      <c r="C5940" s="412">
        <v>9.6199999999999992</v>
      </c>
      <c r="D5940" s="412">
        <v>0</v>
      </c>
    </row>
    <row r="5941" spans="1:4" x14ac:dyDescent="0.2">
      <c r="A5941" s="413" t="s">
        <v>6874</v>
      </c>
      <c r="B5941" s="413" t="s">
        <v>225</v>
      </c>
      <c r="C5941" s="412">
        <v>26.437000000000001</v>
      </c>
      <c r="D5941" s="412">
        <v>0</v>
      </c>
    </row>
    <row r="5942" spans="1:4" x14ac:dyDescent="0.2">
      <c r="A5942" s="413" t="s">
        <v>12775</v>
      </c>
      <c r="B5942" s="413" t="s">
        <v>225</v>
      </c>
      <c r="C5942" s="412">
        <v>8.9789999999999992</v>
      </c>
      <c r="D5942" s="412">
        <v>0</v>
      </c>
    </row>
    <row r="5943" spans="1:4" x14ac:dyDescent="0.2">
      <c r="A5943" s="413" t="s">
        <v>12776</v>
      </c>
      <c r="B5943" s="413" t="s">
        <v>225</v>
      </c>
      <c r="C5943" s="412">
        <v>17.934000000000001</v>
      </c>
      <c r="D5943" s="412">
        <v>0</v>
      </c>
    </row>
    <row r="5944" spans="1:4" x14ac:dyDescent="0.2">
      <c r="A5944" s="413" t="s">
        <v>12777</v>
      </c>
      <c r="B5944" s="413" t="s">
        <v>225</v>
      </c>
      <c r="C5944" s="412">
        <v>12.084</v>
      </c>
      <c r="D5944" s="412">
        <v>0</v>
      </c>
    </row>
    <row r="5945" spans="1:4" x14ac:dyDescent="0.2">
      <c r="A5945" s="413" t="s">
        <v>12778</v>
      </c>
      <c r="B5945" s="413" t="s">
        <v>225</v>
      </c>
      <c r="C5945" s="412">
        <v>3.8740000000000001</v>
      </c>
      <c r="D5945" s="412">
        <v>0</v>
      </c>
    </row>
    <row r="5946" spans="1:4" x14ac:dyDescent="0.2">
      <c r="A5946" s="413" t="s">
        <v>12779</v>
      </c>
      <c r="B5946" s="413" t="s">
        <v>225</v>
      </c>
      <c r="C5946" s="412">
        <v>19.404</v>
      </c>
      <c r="D5946" s="412">
        <v>0</v>
      </c>
    </row>
    <row r="5947" spans="1:4" x14ac:dyDescent="0.2">
      <c r="A5947" s="413" t="s">
        <v>6879</v>
      </c>
      <c r="B5947" s="413" t="s">
        <v>225</v>
      </c>
      <c r="C5947" s="412">
        <v>20.896000000000001</v>
      </c>
      <c r="D5947" s="412">
        <v>0</v>
      </c>
    </row>
    <row r="5948" spans="1:4" x14ac:dyDescent="0.2">
      <c r="A5948" s="413" t="s">
        <v>12780</v>
      </c>
      <c r="B5948" s="413" t="s">
        <v>225</v>
      </c>
      <c r="C5948" s="412">
        <v>9.7050000000000001</v>
      </c>
      <c r="D5948" s="412">
        <v>0</v>
      </c>
    </row>
    <row r="5949" spans="1:4" x14ac:dyDescent="0.2">
      <c r="A5949" s="413" t="s">
        <v>12781</v>
      </c>
      <c r="B5949" s="413" t="s">
        <v>225</v>
      </c>
      <c r="C5949" s="412">
        <v>5.1180000000000003</v>
      </c>
      <c r="D5949" s="412">
        <v>0</v>
      </c>
    </row>
    <row r="5950" spans="1:4" x14ac:dyDescent="0.2">
      <c r="A5950" s="413" t="s">
        <v>12782</v>
      </c>
      <c r="B5950" s="413" t="s">
        <v>225</v>
      </c>
      <c r="C5950" s="412">
        <v>32.146999999999998</v>
      </c>
      <c r="D5950" s="412">
        <v>0</v>
      </c>
    </row>
    <row r="5951" spans="1:4" x14ac:dyDescent="0.2">
      <c r="A5951" s="413" t="s">
        <v>12783</v>
      </c>
      <c r="B5951" s="413" t="s">
        <v>225</v>
      </c>
      <c r="C5951" s="412">
        <v>16.170999999999999</v>
      </c>
      <c r="D5951" s="412">
        <v>0</v>
      </c>
    </row>
    <row r="5952" spans="1:4" x14ac:dyDescent="0.2">
      <c r="A5952" s="413" t="s">
        <v>12784</v>
      </c>
      <c r="B5952" s="413" t="s">
        <v>225</v>
      </c>
      <c r="C5952" s="412">
        <v>11.821999999999999</v>
      </c>
      <c r="D5952" s="412">
        <v>0</v>
      </c>
    </row>
    <row r="5953" spans="1:4" x14ac:dyDescent="0.2">
      <c r="A5953" s="413" t="s">
        <v>12785</v>
      </c>
      <c r="B5953" s="413" t="s">
        <v>225</v>
      </c>
      <c r="C5953" s="412">
        <v>18.459</v>
      </c>
      <c r="D5953" s="412">
        <v>0</v>
      </c>
    </row>
    <row r="5954" spans="1:4" x14ac:dyDescent="0.2">
      <c r="A5954" s="413" t="s">
        <v>12786</v>
      </c>
      <c r="B5954" s="413" t="s">
        <v>225</v>
      </c>
      <c r="C5954" s="412">
        <v>3.0990000000000002</v>
      </c>
      <c r="D5954" s="412">
        <v>0</v>
      </c>
    </row>
    <row r="5955" spans="1:4" x14ac:dyDescent="0.2">
      <c r="A5955" s="413" t="s">
        <v>12787</v>
      </c>
      <c r="B5955" s="413" t="s">
        <v>225</v>
      </c>
      <c r="C5955" s="412">
        <v>9.077</v>
      </c>
      <c r="D5955" s="412">
        <v>0</v>
      </c>
    </row>
    <row r="5956" spans="1:4" x14ac:dyDescent="0.2">
      <c r="A5956" s="413" t="s">
        <v>12788</v>
      </c>
      <c r="B5956" s="413" t="s">
        <v>225</v>
      </c>
      <c r="C5956" s="412">
        <v>1.0609999999999999</v>
      </c>
      <c r="D5956" s="412">
        <v>0</v>
      </c>
    </row>
    <row r="5957" spans="1:4" x14ac:dyDescent="0.2">
      <c r="A5957" s="413" t="s">
        <v>12789</v>
      </c>
      <c r="B5957" s="413" t="s">
        <v>225</v>
      </c>
      <c r="C5957" s="412">
        <v>13.585000000000001</v>
      </c>
      <c r="D5957" s="412">
        <v>0</v>
      </c>
    </row>
    <row r="5958" spans="1:4" x14ac:dyDescent="0.2">
      <c r="A5958" s="413" t="s">
        <v>12790</v>
      </c>
      <c r="B5958" s="413" t="s">
        <v>225</v>
      </c>
      <c r="C5958" s="412">
        <v>12.548</v>
      </c>
      <c r="D5958" s="412">
        <v>0</v>
      </c>
    </row>
    <row r="5959" spans="1:4" x14ac:dyDescent="0.2">
      <c r="A5959" s="413" t="s">
        <v>12791</v>
      </c>
      <c r="B5959" s="413" t="s">
        <v>225</v>
      </c>
      <c r="C5959" s="412">
        <v>15.909000000000001</v>
      </c>
      <c r="D5959" s="412">
        <v>0</v>
      </c>
    </row>
    <row r="5960" spans="1:4" x14ac:dyDescent="0.2">
      <c r="A5960" s="413" t="s">
        <v>12792</v>
      </c>
      <c r="B5960" s="413" t="s">
        <v>225</v>
      </c>
      <c r="C5960" s="412">
        <v>21.556999999999999</v>
      </c>
      <c r="D5960" s="412">
        <v>0</v>
      </c>
    </row>
    <row r="5961" spans="1:4" x14ac:dyDescent="0.2">
      <c r="A5961" s="413" t="s">
        <v>12793</v>
      </c>
      <c r="B5961" s="413" t="s">
        <v>225</v>
      </c>
      <c r="C5961" s="412">
        <v>0</v>
      </c>
      <c r="D5961" s="412">
        <v>0</v>
      </c>
    </row>
    <row r="5962" spans="1:4" x14ac:dyDescent="0.2">
      <c r="A5962" s="413" t="s">
        <v>12794</v>
      </c>
      <c r="B5962" s="413" t="s">
        <v>225</v>
      </c>
      <c r="C5962" s="412">
        <v>12.859</v>
      </c>
      <c r="D5962" s="412">
        <v>0</v>
      </c>
    </row>
    <row r="5963" spans="1:4" x14ac:dyDescent="0.2">
      <c r="A5963" s="413" t="s">
        <v>12795</v>
      </c>
      <c r="B5963" s="413" t="s">
        <v>225</v>
      </c>
      <c r="C5963" s="412">
        <v>0</v>
      </c>
      <c r="D5963" s="412">
        <v>0</v>
      </c>
    </row>
    <row r="5964" spans="1:4" x14ac:dyDescent="0.2">
      <c r="A5964" s="413" t="s">
        <v>12796</v>
      </c>
      <c r="B5964" s="413" t="s">
        <v>225</v>
      </c>
      <c r="C5964" s="412">
        <v>0</v>
      </c>
      <c r="D5964" s="412">
        <v>0</v>
      </c>
    </row>
    <row r="5965" spans="1:4" x14ac:dyDescent="0.2">
      <c r="A5965" s="413" t="s">
        <v>12797</v>
      </c>
      <c r="B5965" s="413" t="s">
        <v>225</v>
      </c>
      <c r="C5965" s="412">
        <v>1.3240000000000001</v>
      </c>
      <c r="D5965" s="412">
        <v>0</v>
      </c>
    </row>
    <row r="5966" spans="1:4" x14ac:dyDescent="0.2">
      <c r="A5966" s="413" t="s">
        <v>12798</v>
      </c>
      <c r="B5966" s="413" t="s">
        <v>225</v>
      </c>
      <c r="C5966" s="412">
        <v>8.9429999999999996</v>
      </c>
      <c r="D5966" s="412">
        <v>0</v>
      </c>
    </row>
    <row r="5967" spans="1:4" x14ac:dyDescent="0.2">
      <c r="A5967" s="413" t="s">
        <v>12799</v>
      </c>
      <c r="B5967" s="413" t="s">
        <v>225</v>
      </c>
      <c r="C5967" s="412">
        <v>6.6980000000000004</v>
      </c>
      <c r="D5967" s="412">
        <v>0</v>
      </c>
    </row>
    <row r="5968" spans="1:4" x14ac:dyDescent="0.2">
      <c r="A5968" s="413" t="s">
        <v>12800</v>
      </c>
      <c r="B5968" s="413" t="s">
        <v>225</v>
      </c>
      <c r="C5968" s="412">
        <v>14.718999999999999</v>
      </c>
      <c r="D5968" s="412">
        <v>0</v>
      </c>
    </row>
    <row r="5969" spans="1:4" x14ac:dyDescent="0.2">
      <c r="A5969" s="413" t="s">
        <v>12801</v>
      </c>
      <c r="B5969" s="413" t="s">
        <v>225</v>
      </c>
      <c r="C5969" s="412">
        <v>10.882</v>
      </c>
      <c r="D5969" s="412">
        <v>0</v>
      </c>
    </row>
    <row r="5970" spans="1:4" x14ac:dyDescent="0.2">
      <c r="A5970" s="413" t="s">
        <v>12802</v>
      </c>
      <c r="B5970" s="413" t="s">
        <v>225</v>
      </c>
      <c r="C5970" s="412">
        <v>16.684000000000001</v>
      </c>
      <c r="D5970" s="412">
        <v>0</v>
      </c>
    </row>
    <row r="5971" spans="1:4" x14ac:dyDescent="0.2">
      <c r="A5971" s="413" t="s">
        <v>12803</v>
      </c>
      <c r="B5971" s="413" t="s">
        <v>225</v>
      </c>
      <c r="C5971" s="412">
        <v>4.1909999999999998</v>
      </c>
      <c r="D5971" s="412">
        <v>0</v>
      </c>
    </row>
    <row r="5972" spans="1:4" x14ac:dyDescent="0.2">
      <c r="A5972" s="413" t="s">
        <v>12804</v>
      </c>
      <c r="B5972" s="413" t="s">
        <v>225</v>
      </c>
      <c r="C5972" s="412">
        <v>0</v>
      </c>
      <c r="D5972" s="412">
        <v>0</v>
      </c>
    </row>
    <row r="5973" spans="1:4" x14ac:dyDescent="0.2">
      <c r="A5973" s="413" t="s">
        <v>12805</v>
      </c>
      <c r="B5973" s="413" t="s">
        <v>225</v>
      </c>
      <c r="C5973" s="412">
        <v>8.2720000000000002</v>
      </c>
      <c r="D5973" s="412">
        <v>0</v>
      </c>
    </row>
    <row r="5974" spans="1:4" x14ac:dyDescent="0.2">
      <c r="A5974" s="413" t="s">
        <v>12806</v>
      </c>
      <c r="B5974" s="413" t="s">
        <v>225</v>
      </c>
      <c r="C5974" s="412">
        <v>3.556</v>
      </c>
      <c r="D5974" s="412">
        <v>0</v>
      </c>
    </row>
    <row r="5975" spans="1:4" x14ac:dyDescent="0.2">
      <c r="A5975" s="413" t="s">
        <v>12807</v>
      </c>
      <c r="B5975" s="413" t="s">
        <v>225</v>
      </c>
      <c r="C5975" s="412">
        <v>6.423</v>
      </c>
      <c r="D5975" s="412">
        <v>0</v>
      </c>
    </row>
    <row r="5976" spans="1:4" x14ac:dyDescent="0.2">
      <c r="A5976" s="413" t="s">
        <v>12808</v>
      </c>
      <c r="B5976" s="413" t="s">
        <v>225</v>
      </c>
      <c r="C5976" s="412">
        <v>8.6129999999999995</v>
      </c>
      <c r="D5976" s="412">
        <v>0</v>
      </c>
    </row>
    <row r="5977" spans="1:4" x14ac:dyDescent="0.2">
      <c r="A5977" s="413" t="s">
        <v>12809</v>
      </c>
      <c r="B5977" s="413" t="s">
        <v>225</v>
      </c>
      <c r="C5977" s="412">
        <v>7.5759999999999996</v>
      </c>
      <c r="D5977" s="412">
        <v>0</v>
      </c>
    </row>
    <row r="5978" spans="1:4" x14ac:dyDescent="0.2">
      <c r="A5978" s="413" t="s">
        <v>12810</v>
      </c>
      <c r="B5978" s="413" t="s">
        <v>225</v>
      </c>
      <c r="C5978" s="412">
        <v>4.7089999999999996</v>
      </c>
      <c r="D5978" s="412">
        <v>0</v>
      </c>
    </row>
    <row r="5979" spans="1:4" x14ac:dyDescent="0.2">
      <c r="A5979" s="413" t="s">
        <v>12811</v>
      </c>
      <c r="B5979" s="413" t="s">
        <v>225</v>
      </c>
      <c r="C5979" s="412">
        <v>4.6669999999999998</v>
      </c>
      <c r="D5979" s="412">
        <v>0</v>
      </c>
    </row>
    <row r="5980" spans="1:4" x14ac:dyDescent="0.2">
      <c r="A5980" s="413" t="s">
        <v>6865</v>
      </c>
      <c r="B5980" s="413" t="s">
        <v>225</v>
      </c>
      <c r="C5980" s="412">
        <v>164.096</v>
      </c>
      <c r="D5980" s="412">
        <v>0</v>
      </c>
    </row>
    <row r="5981" spans="1:4" x14ac:dyDescent="0.2">
      <c r="A5981" s="413" t="s">
        <v>12812</v>
      </c>
      <c r="B5981" s="413" t="s">
        <v>225</v>
      </c>
      <c r="C5981" s="412">
        <v>7.7469999999999999</v>
      </c>
      <c r="D5981" s="412">
        <v>0</v>
      </c>
    </row>
    <row r="5982" spans="1:4" x14ac:dyDescent="0.2">
      <c r="A5982" s="413" t="s">
        <v>6883</v>
      </c>
      <c r="B5982" s="413" t="s">
        <v>225</v>
      </c>
      <c r="C5982" s="412">
        <v>10.882</v>
      </c>
      <c r="D5982" s="412">
        <v>0</v>
      </c>
    </row>
    <row r="5983" spans="1:4" x14ac:dyDescent="0.2">
      <c r="A5983" s="413" t="s">
        <v>12813</v>
      </c>
      <c r="B5983" s="413" t="s">
        <v>225</v>
      </c>
      <c r="C5983" s="412">
        <v>0</v>
      </c>
      <c r="D5983" s="412">
        <v>0</v>
      </c>
    </row>
    <row r="5984" spans="1:4" x14ac:dyDescent="0.2">
      <c r="A5984" s="413" t="s">
        <v>12814</v>
      </c>
      <c r="B5984" s="413" t="s">
        <v>225</v>
      </c>
      <c r="C5984" s="412">
        <v>7.4729999999999999</v>
      </c>
      <c r="D5984" s="412">
        <v>0</v>
      </c>
    </row>
    <row r="5985" spans="1:4" x14ac:dyDescent="0.2">
      <c r="A5985" s="413" t="s">
        <v>6880</v>
      </c>
      <c r="B5985" s="413" t="s">
        <v>223</v>
      </c>
      <c r="C5985" s="412">
        <v>7.9009999999999998</v>
      </c>
      <c r="D5985" s="412">
        <v>0</v>
      </c>
    </row>
    <row r="5986" spans="1:4" x14ac:dyDescent="0.2">
      <c r="A5986" s="413" t="s">
        <v>12815</v>
      </c>
      <c r="B5986" s="413" t="s">
        <v>225</v>
      </c>
      <c r="C5986" s="412">
        <v>6.0940000000000003</v>
      </c>
      <c r="D5986" s="412">
        <v>0</v>
      </c>
    </row>
    <row r="5987" spans="1:4" x14ac:dyDescent="0.2">
      <c r="A5987" s="413" t="s">
        <v>12816</v>
      </c>
      <c r="B5987" s="413" t="s">
        <v>225</v>
      </c>
      <c r="C5987" s="412">
        <v>265.31900000000002</v>
      </c>
      <c r="D5987" s="412">
        <v>0</v>
      </c>
    </row>
    <row r="5988" spans="1:4" x14ac:dyDescent="0.2">
      <c r="A5988" s="413" t="s">
        <v>6869</v>
      </c>
      <c r="B5988" s="413" t="s">
        <v>225</v>
      </c>
      <c r="C5988" s="412">
        <v>272.98700000000002</v>
      </c>
      <c r="D5988" s="412">
        <v>0</v>
      </c>
    </row>
    <row r="5989" spans="1:4" x14ac:dyDescent="0.2">
      <c r="A5989" s="413" t="s">
        <v>12817</v>
      </c>
      <c r="B5989" s="413" t="s">
        <v>225</v>
      </c>
      <c r="C5989" s="412">
        <v>3.8130000000000002</v>
      </c>
      <c r="D5989" s="412">
        <v>0</v>
      </c>
    </row>
    <row r="5990" spans="1:4" x14ac:dyDescent="0.2">
      <c r="A5990" s="413" t="s">
        <v>12818</v>
      </c>
      <c r="B5990" s="413" t="s">
        <v>225</v>
      </c>
      <c r="C5990" s="412">
        <v>3.581</v>
      </c>
      <c r="D5990" s="412">
        <v>0</v>
      </c>
    </row>
    <row r="5991" spans="1:4" x14ac:dyDescent="0.2">
      <c r="A5991" s="413" t="s">
        <v>12819</v>
      </c>
      <c r="B5991" s="413" t="s">
        <v>225</v>
      </c>
      <c r="C5991" s="412">
        <v>38.619</v>
      </c>
      <c r="D5991" s="412">
        <v>0</v>
      </c>
    </row>
    <row r="5992" spans="1:4" x14ac:dyDescent="0.2">
      <c r="A5992" s="413" t="s">
        <v>12820</v>
      </c>
      <c r="B5992" s="413" t="s">
        <v>225</v>
      </c>
      <c r="C5992" s="412">
        <v>2.2269999999999999</v>
      </c>
      <c r="D5992" s="412">
        <v>0</v>
      </c>
    </row>
    <row r="5993" spans="1:4" x14ac:dyDescent="0.2">
      <c r="A5993" s="413" t="s">
        <v>12821</v>
      </c>
      <c r="B5993" s="413" t="s">
        <v>225</v>
      </c>
      <c r="C5993" s="412">
        <v>0.95199999999999996</v>
      </c>
      <c r="D5993" s="412">
        <v>0</v>
      </c>
    </row>
    <row r="5994" spans="1:4" x14ac:dyDescent="0.2">
      <c r="A5994" s="413" t="s">
        <v>12822</v>
      </c>
      <c r="B5994" s="413" t="s">
        <v>225</v>
      </c>
      <c r="C5994" s="412">
        <v>1.22</v>
      </c>
      <c r="D5994" s="412">
        <v>0</v>
      </c>
    </row>
    <row r="5995" spans="1:4" x14ac:dyDescent="0.2">
      <c r="A5995" s="413" t="s">
        <v>12823</v>
      </c>
      <c r="B5995" s="413" t="s">
        <v>225</v>
      </c>
      <c r="C5995" s="412">
        <v>0.41499999999999998</v>
      </c>
      <c r="D5995" s="412">
        <v>0</v>
      </c>
    </row>
    <row r="5996" spans="1:4" x14ac:dyDescent="0.2">
      <c r="A5996" s="413" t="s">
        <v>12824</v>
      </c>
      <c r="B5996" s="413" t="s">
        <v>225</v>
      </c>
      <c r="C5996" s="412">
        <v>6.7590000000000003</v>
      </c>
      <c r="D5996" s="412">
        <v>0</v>
      </c>
    </row>
    <row r="5997" spans="1:4" x14ac:dyDescent="0.2">
      <c r="A5997" s="413" t="s">
        <v>12825</v>
      </c>
      <c r="B5997" s="413" t="s">
        <v>1174</v>
      </c>
      <c r="C5997" s="412">
        <v>0</v>
      </c>
      <c r="D5997" s="412">
        <v>0</v>
      </c>
    </row>
    <row r="5998" spans="1:4" x14ac:dyDescent="0.2">
      <c r="A5998" s="413" t="s">
        <v>12826</v>
      </c>
      <c r="B5998" s="413" t="s">
        <v>225</v>
      </c>
      <c r="C5998" s="412">
        <v>0.39</v>
      </c>
      <c r="D5998" s="412">
        <v>0</v>
      </c>
    </row>
    <row r="5999" spans="1:4" x14ac:dyDescent="0.2">
      <c r="A5999" s="413" t="s">
        <v>12827</v>
      </c>
      <c r="B5999" s="413" t="s">
        <v>225</v>
      </c>
      <c r="C5999" s="412">
        <v>0</v>
      </c>
      <c r="D5999" s="412">
        <v>0</v>
      </c>
    </row>
    <row r="6000" spans="1:4" x14ac:dyDescent="0.2">
      <c r="A6000" s="413" t="s">
        <v>6878</v>
      </c>
      <c r="B6000" s="413" t="s">
        <v>225</v>
      </c>
      <c r="C6000" s="412">
        <v>11.111000000000001</v>
      </c>
      <c r="D6000" s="412">
        <v>0</v>
      </c>
    </row>
    <row r="6001" spans="1:4" x14ac:dyDescent="0.2">
      <c r="A6001" s="413" t="s">
        <v>12828</v>
      </c>
      <c r="B6001" s="413" t="s">
        <v>225</v>
      </c>
      <c r="C6001" s="412">
        <v>0</v>
      </c>
      <c r="D6001" s="412">
        <v>0</v>
      </c>
    </row>
    <row r="6002" spans="1:4" x14ac:dyDescent="0.2">
      <c r="A6002" s="413" t="s">
        <v>12829</v>
      </c>
      <c r="B6002" s="413" t="s">
        <v>225</v>
      </c>
      <c r="C6002" s="412">
        <v>0.189</v>
      </c>
      <c r="D6002" s="412">
        <v>0</v>
      </c>
    </row>
    <row r="6003" spans="1:4" x14ac:dyDescent="0.2">
      <c r="A6003" s="413" t="s">
        <v>12830</v>
      </c>
      <c r="B6003" s="413" t="s">
        <v>223</v>
      </c>
      <c r="C6003" s="412">
        <v>0</v>
      </c>
      <c r="D6003" s="412">
        <v>0</v>
      </c>
    </row>
    <row r="6004" spans="1:4" x14ac:dyDescent="0.2">
      <c r="A6004" s="413" t="s">
        <v>12831</v>
      </c>
      <c r="B6004" s="413" t="s">
        <v>225</v>
      </c>
      <c r="C6004" s="412">
        <v>1.8360000000000001</v>
      </c>
      <c r="D6004" s="412">
        <v>0</v>
      </c>
    </row>
    <row r="6005" spans="1:4" x14ac:dyDescent="0.2">
      <c r="A6005" s="413" t="s">
        <v>12832</v>
      </c>
      <c r="B6005" s="413" t="s">
        <v>225</v>
      </c>
      <c r="C6005" s="412">
        <v>6.2949999999999999</v>
      </c>
      <c r="D6005" s="412">
        <v>0</v>
      </c>
    </row>
    <row r="6006" spans="1:4" x14ac:dyDescent="0.2">
      <c r="A6006" s="413" t="s">
        <v>12833</v>
      </c>
      <c r="B6006" s="413" t="s">
        <v>225</v>
      </c>
      <c r="C6006" s="412">
        <v>0.74399999999999999</v>
      </c>
      <c r="D6006" s="412">
        <v>0</v>
      </c>
    </row>
    <row r="6007" spans="1:4" x14ac:dyDescent="0.2">
      <c r="A6007" s="413" t="s">
        <v>12834</v>
      </c>
      <c r="B6007" s="413" t="s">
        <v>225</v>
      </c>
      <c r="C6007" s="412">
        <v>8.6560000000000006</v>
      </c>
      <c r="D6007" s="412">
        <v>0</v>
      </c>
    </row>
    <row r="6008" spans="1:4" x14ac:dyDescent="0.2">
      <c r="A6008" s="413" t="s">
        <v>6866</v>
      </c>
      <c r="B6008" s="413" t="s">
        <v>223</v>
      </c>
      <c r="C6008" s="412">
        <v>2.8000000000000001E-2</v>
      </c>
      <c r="D6008" s="412">
        <v>0</v>
      </c>
    </row>
    <row r="6009" spans="1:4" x14ac:dyDescent="0.2">
      <c r="A6009" s="413" t="s">
        <v>12835</v>
      </c>
      <c r="B6009" s="413" t="s">
        <v>225</v>
      </c>
      <c r="C6009" s="412">
        <v>3.0070000000000001</v>
      </c>
      <c r="D6009" s="412">
        <v>0</v>
      </c>
    </row>
    <row r="6010" spans="1:4" x14ac:dyDescent="0.2">
      <c r="A6010" s="413" t="s">
        <v>6881</v>
      </c>
      <c r="B6010" s="413" t="s">
        <v>225</v>
      </c>
      <c r="C6010" s="412">
        <v>30.123000000000001</v>
      </c>
      <c r="D6010" s="412">
        <v>0</v>
      </c>
    </row>
    <row r="6011" spans="1:4" x14ac:dyDescent="0.2">
      <c r="A6011" s="413" t="s">
        <v>12836</v>
      </c>
      <c r="B6011" s="413" t="s">
        <v>225</v>
      </c>
      <c r="C6011" s="412">
        <v>0</v>
      </c>
      <c r="D6011" s="412">
        <v>0</v>
      </c>
    </row>
    <row r="6012" spans="1:4" x14ac:dyDescent="0.2">
      <c r="A6012" s="413" t="s">
        <v>12837</v>
      </c>
      <c r="B6012" s="413" t="s">
        <v>225</v>
      </c>
      <c r="C6012" s="412">
        <v>3.532</v>
      </c>
      <c r="D6012" s="412">
        <v>0</v>
      </c>
    </row>
    <row r="6013" spans="1:4" x14ac:dyDescent="0.2">
      <c r="A6013" s="413" t="s">
        <v>12838</v>
      </c>
      <c r="B6013" s="413" t="s">
        <v>225</v>
      </c>
      <c r="C6013" s="412">
        <v>1.94</v>
      </c>
      <c r="D6013" s="412">
        <v>0</v>
      </c>
    </row>
    <row r="6014" spans="1:4" x14ac:dyDescent="0.2">
      <c r="A6014" s="413" t="s">
        <v>12839</v>
      </c>
      <c r="B6014" s="413" t="s">
        <v>225</v>
      </c>
      <c r="C6014" s="412">
        <v>1.5249999999999999</v>
      </c>
      <c r="D6014" s="412">
        <v>0</v>
      </c>
    </row>
    <row r="6015" spans="1:4" x14ac:dyDescent="0.2">
      <c r="A6015" s="413" t="s">
        <v>12840</v>
      </c>
      <c r="B6015" s="413" t="s">
        <v>225</v>
      </c>
      <c r="C6015" s="412">
        <v>1.4950000000000001</v>
      </c>
      <c r="D6015" s="412">
        <v>0</v>
      </c>
    </row>
    <row r="6016" spans="1:4" x14ac:dyDescent="0.2">
      <c r="A6016" s="413" t="s">
        <v>12841</v>
      </c>
      <c r="B6016" s="413" t="s">
        <v>225</v>
      </c>
      <c r="C6016" s="412">
        <v>87.477000000000004</v>
      </c>
      <c r="D6016" s="412">
        <v>0</v>
      </c>
    </row>
    <row r="6017" spans="1:4" x14ac:dyDescent="0.2">
      <c r="A6017" s="413" t="s">
        <v>12842</v>
      </c>
      <c r="B6017" s="413" t="s">
        <v>225</v>
      </c>
      <c r="C6017" s="412">
        <v>1.153</v>
      </c>
      <c r="D6017" s="412">
        <v>0</v>
      </c>
    </row>
    <row r="6018" spans="1:4" x14ac:dyDescent="0.2">
      <c r="A6018" s="413" t="s">
        <v>12843</v>
      </c>
      <c r="B6018" s="413" t="s">
        <v>225</v>
      </c>
      <c r="C6018" s="412">
        <v>1.958</v>
      </c>
      <c r="D6018" s="412">
        <v>0</v>
      </c>
    </row>
    <row r="6019" spans="1:4" x14ac:dyDescent="0.2">
      <c r="A6019" s="413" t="s">
        <v>12844</v>
      </c>
      <c r="B6019" s="413" t="s">
        <v>225</v>
      </c>
      <c r="C6019" s="412">
        <v>2.6659999999999999</v>
      </c>
      <c r="D6019" s="412">
        <v>0</v>
      </c>
    </row>
    <row r="6020" spans="1:4" x14ac:dyDescent="0.2">
      <c r="A6020" s="413" t="s">
        <v>12845</v>
      </c>
      <c r="B6020" s="413" t="s">
        <v>225</v>
      </c>
      <c r="C6020" s="412">
        <v>0</v>
      </c>
      <c r="D6020" s="412">
        <v>0</v>
      </c>
    </row>
    <row r="6021" spans="1:4" x14ac:dyDescent="0.2">
      <c r="A6021" s="413" t="s">
        <v>12846</v>
      </c>
      <c r="B6021" s="413" t="s">
        <v>225</v>
      </c>
      <c r="C6021" s="412">
        <v>0</v>
      </c>
      <c r="D6021" s="412">
        <v>0</v>
      </c>
    </row>
    <row r="6022" spans="1:4" x14ac:dyDescent="0.2">
      <c r="A6022" s="413" t="s">
        <v>12847</v>
      </c>
      <c r="B6022" s="413" t="s">
        <v>225</v>
      </c>
      <c r="C6022" s="412">
        <v>0.90900000000000003</v>
      </c>
      <c r="D6022" s="412">
        <v>0</v>
      </c>
    </row>
    <row r="6023" spans="1:4" x14ac:dyDescent="0.2">
      <c r="A6023" s="413" t="s">
        <v>12848</v>
      </c>
      <c r="B6023" s="413" t="s">
        <v>225</v>
      </c>
      <c r="C6023" s="412">
        <v>0.81699999999999995</v>
      </c>
      <c r="D6023" s="412">
        <v>0</v>
      </c>
    </row>
    <row r="6024" spans="1:4" x14ac:dyDescent="0.2">
      <c r="A6024" s="413" t="s">
        <v>12849</v>
      </c>
      <c r="B6024" s="413" t="s">
        <v>225</v>
      </c>
      <c r="C6024" s="412">
        <v>10.492000000000001</v>
      </c>
      <c r="D6024" s="412">
        <v>0</v>
      </c>
    </row>
    <row r="6025" spans="1:4" x14ac:dyDescent="0.2">
      <c r="A6025" s="413" t="s">
        <v>12850</v>
      </c>
      <c r="B6025" s="413" t="s">
        <v>225</v>
      </c>
      <c r="C6025" s="412">
        <v>0</v>
      </c>
      <c r="D6025" s="412">
        <v>0</v>
      </c>
    </row>
    <row r="6026" spans="1:4" x14ac:dyDescent="0.2">
      <c r="A6026" s="413" t="s">
        <v>12851</v>
      </c>
      <c r="B6026" s="413" t="s">
        <v>225</v>
      </c>
      <c r="C6026" s="412">
        <v>0.52500000000000002</v>
      </c>
      <c r="D6026" s="412">
        <v>0</v>
      </c>
    </row>
    <row r="6027" spans="1:4" x14ac:dyDescent="0.2">
      <c r="A6027" s="413" t="s">
        <v>12852</v>
      </c>
      <c r="B6027" s="413" t="s">
        <v>225</v>
      </c>
      <c r="C6027" s="412">
        <v>1.7390000000000001</v>
      </c>
      <c r="D6027" s="412">
        <v>0</v>
      </c>
    </row>
    <row r="6028" spans="1:4" x14ac:dyDescent="0.2">
      <c r="A6028" s="413" t="s">
        <v>12853</v>
      </c>
      <c r="B6028" s="413" t="s">
        <v>225</v>
      </c>
      <c r="C6028" s="412">
        <v>1.452</v>
      </c>
      <c r="D6028" s="412">
        <v>0</v>
      </c>
    </row>
    <row r="6029" spans="1:4" x14ac:dyDescent="0.2">
      <c r="A6029" s="413" t="s">
        <v>12854</v>
      </c>
      <c r="B6029" s="413" t="s">
        <v>225</v>
      </c>
      <c r="C6029" s="412">
        <v>0</v>
      </c>
      <c r="D6029" s="412">
        <v>0</v>
      </c>
    </row>
    <row r="6030" spans="1:4" x14ac:dyDescent="0.2">
      <c r="A6030" s="413" t="s">
        <v>12855</v>
      </c>
      <c r="B6030" s="413" t="s">
        <v>1176</v>
      </c>
      <c r="C6030" s="412">
        <v>1.1100000000000001</v>
      </c>
      <c r="D6030" s="412">
        <v>0</v>
      </c>
    </row>
    <row r="6031" spans="1:4" x14ac:dyDescent="0.2">
      <c r="A6031" s="413" t="s">
        <v>12856</v>
      </c>
      <c r="B6031" s="413" t="s">
        <v>225</v>
      </c>
      <c r="C6031" s="412">
        <v>6.0999999999999999E-2</v>
      </c>
      <c r="D6031" s="412">
        <v>0</v>
      </c>
    </row>
    <row r="6032" spans="1:4" x14ac:dyDescent="0.2">
      <c r="A6032" s="413" t="s">
        <v>12857</v>
      </c>
      <c r="B6032" s="413" t="s">
        <v>225</v>
      </c>
      <c r="C6032" s="412">
        <v>0.28100000000000003</v>
      </c>
      <c r="D6032" s="412">
        <v>0</v>
      </c>
    </row>
    <row r="6033" spans="1:4" x14ac:dyDescent="0.2">
      <c r="A6033" s="413" t="s">
        <v>12858</v>
      </c>
      <c r="B6033" s="413" t="s">
        <v>225</v>
      </c>
      <c r="C6033" s="412">
        <v>0</v>
      </c>
      <c r="D6033" s="412">
        <v>0</v>
      </c>
    </row>
    <row r="6034" spans="1:4" x14ac:dyDescent="0.2">
      <c r="A6034" s="413" t="s">
        <v>12859</v>
      </c>
      <c r="B6034" s="413" t="s">
        <v>225</v>
      </c>
      <c r="C6034" s="412">
        <v>0</v>
      </c>
      <c r="D6034" s="412">
        <v>0</v>
      </c>
    </row>
    <row r="6035" spans="1:4" x14ac:dyDescent="0.2">
      <c r="A6035" s="413" t="s">
        <v>12860</v>
      </c>
      <c r="B6035" s="413" t="s">
        <v>225</v>
      </c>
      <c r="C6035" s="412">
        <v>0</v>
      </c>
      <c r="D6035" s="412">
        <v>0</v>
      </c>
    </row>
    <row r="6036" spans="1:4" x14ac:dyDescent="0.2">
      <c r="A6036" s="413" t="s">
        <v>12861</v>
      </c>
      <c r="B6036" s="413" t="s">
        <v>225</v>
      </c>
      <c r="C6036" s="412">
        <v>21.611999999999998</v>
      </c>
      <c r="D6036" s="412">
        <v>0</v>
      </c>
    </row>
    <row r="6037" spans="1:4" x14ac:dyDescent="0.2">
      <c r="A6037" s="413" t="s">
        <v>12862</v>
      </c>
      <c r="B6037" s="413" t="s">
        <v>225</v>
      </c>
      <c r="C6037" s="412">
        <v>0</v>
      </c>
      <c r="D6037" s="412">
        <v>0</v>
      </c>
    </row>
    <row r="6038" spans="1:4" x14ac:dyDescent="0.2">
      <c r="A6038" s="413" t="s">
        <v>12863</v>
      </c>
      <c r="B6038" s="413" t="s">
        <v>225</v>
      </c>
      <c r="C6038" s="412">
        <v>0</v>
      </c>
      <c r="D6038" s="412">
        <v>0</v>
      </c>
    </row>
    <row r="6039" spans="1:4" x14ac:dyDescent="0.2">
      <c r="A6039" s="413" t="s">
        <v>12864</v>
      </c>
      <c r="B6039" s="413" t="s">
        <v>225</v>
      </c>
      <c r="C6039" s="412">
        <v>0</v>
      </c>
      <c r="D6039" s="412">
        <v>0</v>
      </c>
    </row>
    <row r="6040" spans="1:4" x14ac:dyDescent="0.2">
      <c r="A6040" s="413" t="s">
        <v>12865</v>
      </c>
      <c r="B6040" s="413" t="s">
        <v>225</v>
      </c>
      <c r="C6040" s="412">
        <v>0</v>
      </c>
      <c r="D6040" s="412">
        <v>0</v>
      </c>
    </row>
    <row r="6041" spans="1:4" x14ac:dyDescent="0.2">
      <c r="A6041" s="413" t="s">
        <v>12866</v>
      </c>
      <c r="B6041" s="413" t="s">
        <v>225</v>
      </c>
      <c r="C6041" s="412">
        <v>0</v>
      </c>
      <c r="D6041" s="412">
        <v>0</v>
      </c>
    </row>
    <row r="6042" spans="1:4" x14ac:dyDescent="0.2">
      <c r="A6042" s="413" t="s">
        <v>12867</v>
      </c>
      <c r="B6042" s="413" t="s">
        <v>225</v>
      </c>
      <c r="C6042" s="412">
        <v>0.92700000000000005</v>
      </c>
      <c r="D6042" s="412">
        <v>0</v>
      </c>
    </row>
    <row r="6043" spans="1:4" x14ac:dyDescent="0.2">
      <c r="A6043" s="413" t="s">
        <v>12868</v>
      </c>
      <c r="B6043" s="413" t="s">
        <v>225</v>
      </c>
      <c r="C6043" s="412">
        <v>0</v>
      </c>
      <c r="D6043" s="412">
        <v>0</v>
      </c>
    </row>
    <row r="6044" spans="1:4" x14ac:dyDescent="0.2">
      <c r="A6044" s="413" t="s">
        <v>12869</v>
      </c>
      <c r="B6044" s="413" t="s">
        <v>225</v>
      </c>
      <c r="C6044" s="412">
        <v>0</v>
      </c>
      <c r="D6044" s="412">
        <v>0</v>
      </c>
    </row>
    <row r="6045" spans="1:4" x14ac:dyDescent="0.2">
      <c r="A6045" s="413" t="s">
        <v>6882</v>
      </c>
      <c r="B6045" s="413" t="s">
        <v>223</v>
      </c>
      <c r="C6045" s="412">
        <v>3.5000000000000003E-2</v>
      </c>
      <c r="D6045" s="412">
        <v>0</v>
      </c>
    </row>
    <row r="6046" spans="1:4" x14ac:dyDescent="0.2">
      <c r="A6046" s="413" t="s">
        <v>12870</v>
      </c>
      <c r="B6046" s="413" t="s">
        <v>223</v>
      </c>
      <c r="C6046" s="412">
        <v>0</v>
      </c>
      <c r="D6046" s="412">
        <v>0</v>
      </c>
    </row>
    <row r="6047" spans="1:4" x14ac:dyDescent="0.2">
      <c r="A6047" s="413" t="s">
        <v>6846</v>
      </c>
      <c r="B6047" s="413" t="s">
        <v>225</v>
      </c>
      <c r="C6047" s="412">
        <v>5.2469999999999999</v>
      </c>
      <c r="D6047" s="412">
        <v>0</v>
      </c>
    </row>
    <row r="6048" spans="1:4" x14ac:dyDescent="0.2">
      <c r="A6048" s="413" t="s">
        <v>12871</v>
      </c>
      <c r="B6048" s="413" t="s">
        <v>225</v>
      </c>
      <c r="C6048" s="412">
        <v>0</v>
      </c>
      <c r="D6048" s="412">
        <v>0</v>
      </c>
    </row>
    <row r="6049" spans="1:4" x14ac:dyDescent="0.2">
      <c r="A6049" s="413" t="s">
        <v>6871</v>
      </c>
      <c r="B6049" s="413" t="s">
        <v>225</v>
      </c>
      <c r="C6049" s="412">
        <v>184.23</v>
      </c>
      <c r="D6049" s="412">
        <v>0</v>
      </c>
    </row>
    <row r="6050" spans="1:4" x14ac:dyDescent="0.2">
      <c r="A6050" s="413" t="s">
        <v>12872</v>
      </c>
      <c r="B6050" s="413" t="s">
        <v>225</v>
      </c>
      <c r="C6050" s="412">
        <v>27.045999999999999</v>
      </c>
      <c r="D6050" s="412">
        <v>0</v>
      </c>
    </row>
    <row r="6051" spans="1:4" x14ac:dyDescent="0.2">
      <c r="A6051" s="413" t="s">
        <v>6884</v>
      </c>
      <c r="B6051" s="413" t="s">
        <v>225</v>
      </c>
      <c r="C6051" s="412">
        <v>5.6719999999999997</v>
      </c>
      <c r="D6051" s="412">
        <v>0</v>
      </c>
    </row>
    <row r="6052" spans="1:4" x14ac:dyDescent="0.2">
      <c r="A6052" s="413" t="s">
        <v>12873</v>
      </c>
      <c r="B6052" s="413" t="s">
        <v>225</v>
      </c>
      <c r="C6052" s="412">
        <v>0</v>
      </c>
      <c r="D6052" s="412">
        <v>0</v>
      </c>
    </row>
    <row r="6053" spans="1:4" x14ac:dyDescent="0.2">
      <c r="A6053" s="413" t="s">
        <v>12874</v>
      </c>
      <c r="B6053" s="413" t="s">
        <v>225</v>
      </c>
      <c r="C6053" s="412">
        <v>0</v>
      </c>
      <c r="D6053" s="412">
        <v>0</v>
      </c>
    </row>
    <row r="6054" spans="1:4" x14ac:dyDescent="0.2">
      <c r="A6054" s="413" t="s">
        <v>12875</v>
      </c>
      <c r="B6054" s="413" t="s">
        <v>225</v>
      </c>
      <c r="C6054" s="412">
        <v>0</v>
      </c>
      <c r="D6054" s="412">
        <v>0</v>
      </c>
    </row>
    <row r="6055" spans="1:4" x14ac:dyDescent="0.2">
      <c r="A6055" s="413" t="s">
        <v>12876</v>
      </c>
      <c r="B6055" s="413" t="s">
        <v>225</v>
      </c>
      <c r="C6055" s="412">
        <v>0</v>
      </c>
      <c r="D6055" s="412">
        <v>0</v>
      </c>
    </row>
    <row r="6056" spans="1:4" x14ac:dyDescent="0.2">
      <c r="A6056" s="413" t="s">
        <v>12877</v>
      </c>
      <c r="B6056" s="413" t="s">
        <v>225</v>
      </c>
      <c r="C6056" s="412">
        <v>0</v>
      </c>
      <c r="D6056" s="412">
        <v>0</v>
      </c>
    </row>
    <row r="6057" spans="1:4" x14ac:dyDescent="0.2">
      <c r="A6057" s="413" t="s">
        <v>6870</v>
      </c>
      <c r="B6057" s="413" t="s">
        <v>225</v>
      </c>
      <c r="C6057" s="412">
        <v>65.31</v>
      </c>
      <c r="D6057" s="412">
        <v>0</v>
      </c>
    </row>
    <row r="6058" spans="1:4" x14ac:dyDescent="0.2">
      <c r="A6058" s="413" t="s">
        <v>12878</v>
      </c>
      <c r="B6058" s="413" t="s">
        <v>225</v>
      </c>
      <c r="C6058" s="412">
        <v>0</v>
      </c>
      <c r="D6058" s="412">
        <v>0</v>
      </c>
    </row>
    <row r="6059" spans="1:4" x14ac:dyDescent="0.2">
      <c r="A6059" s="413" t="s">
        <v>12879</v>
      </c>
      <c r="B6059" s="413" t="s">
        <v>225</v>
      </c>
      <c r="C6059" s="412">
        <v>0</v>
      </c>
      <c r="D6059" s="412">
        <v>0</v>
      </c>
    </row>
    <row r="6060" spans="1:4" x14ac:dyDescent="0.2">
      <c r="A6060" s="413" t="s">
        <v>12880</v>
      </c>
      <c r="B6060" s="413" t="s">
        <v>225</v>
      </c>
      <c r="C6060" s="412">
        <v>0</v>
      </c>
      <c r="D6060" s="412">
        <v>0</v>
      </c>
    </row>
    <row r="6061" spans="1:4" x14ac:dyDescent="0.2">
      <c r="A6061" s="413" t="s">
        <v>12881</v>
      </c>
      <c r="B6061" s="413" t="s">
        <v>225</v>
      </c>
      <c r="C6061" s="412">
        <v>0</v>
      </c>
      <c r="D6061" s="412">
        <v>0</v>
      </c>
    </row>
    <row r="6062" spans="1:4" x14ac:dyDescent="0.2">
      <c r="A6062" s="413" t="s">
        <v>12882</v>
      </c>
      <c r="B6062" s="413" t="s">
        <v>225</v>
      </c>
      <c r="C6062" s="412">
        <v>0</v>
      </c>
      <c r="D6062" s="412">
        <v>0</v>
      </c>
    </row>
  </sheetData>
  <sheetProtection sheet="1" objects="1" scenarios="1" formatColumns="0" deleteRows="0" sort="0" autoFilter="0"/>
  <autoFilter ref="A2:D2"/>
  <phoneticPr fontId="6" type="noConversion"/>
  <pageMargins left="0.78740157499999996" right="0.78740157499999996" top="0.984251969" bottom="0.984251969" header="0.4921259845" footer="0.4921259845"/>
  <pageSetup paperSize="9" scale="89" fitToHeight="0" orientation="portrait"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dimension ref="A1:C5047"/>
  <sheetViews>
    <sheetView topLeftCell="A2444" workbookViewId="0">
      <selection activeCell="A2491" sqref="A2491"/>
    </sheetView>
  </sheetViews>
  <sheetFormatPr baseColWidth="10" defaultRowHeight="12.75" x14ac:dyDescent="0.2"/>
  <cols>
    <col min="1" max="1" width="17.140625" bestFit="1" customWidth="1"/>
    <col min="2" max="2" width="15.42578125" bestFit="1" customWidth="1"/>
  </cols>
  <sheetData>
    <row r="1" spans="1:3" x14ac:dyDescent="0.2">
      <c r="A1" t="s">
        <v>3283</v>
      </c>
      <c r="B1" t="s">
        <v>1789</v>
      </c>
      <c r="C1" t="b">
        <v>1</v>
      </c>
    </row>
    <row r="2" spans="1:3" x14ac:dyDescent="0.2">
      <c r="A2" s="16" t="s">
        <v>1210</v>
      </c>
      <c r="B2" t="s">
        <v>1149</v>
      </c>
      <c r="C2" t="s">
        <v>2010</v>
      </c>
    </row>
    <row r="3" spans="1:3" x14ac:dyDescent="0.2">
      <c r="A3" s="16" t="s">
        <v>2991</v>
      </c>
      <c r="B3" t="s">
        <v>1150</v>
      </c>
      <c r="C3" t="s">
        <v>2009</v>
      </c>
    </row>
    <row r="4" spans="1:3" x14ac:dyDescent="0.2">
      <c r="A4" s="16" t="s">
        <v>1218</v>
      </c>
      <c r="B4" t="s">
        <v>1151</v>
      </c>
    </row>
    <row r="5" spans="1:3" x14ac:dyDescent="0.2">
      <c r="A5" s="16" t="s">
        <v>2995</v>
      </c>
      <c r="B5" t="s">
        <v>1152</v>
      </c>
    </row>
    <row r="6" spans="1:3" x14ac:dyDescent="0.2">
      <c r="A6" s="16" t="s">
        <v>1222</v>
      </c>
      <c r="B6" t="s">
        <v>1153</v>
      </c>
    </row>
    <row r="7" spans="1:3" x14ac:dyDescent="0.2">
      <c r="A7" s="16" t="s">
        <v>2997</v>
      </c>
      <c r="B7" t="s">
        <v>1154</v>
      </c>
    </row>
    <row r="8" spans="1:3" x14ac:dyDescent="0.2">
      <c r="A8" s="16" t="s">
        <v>1224</v>
      </c>
      <c r="B8" t="s">
        <v>1155</v>
      </c>
    </row>
    <row r="9" spans="1:3" x14ac:dyDescent="0.2">
      <c r="A9" s="16" t="s">
        <v>2998</v>
      </c>
      <c r="B9" t="s">
        <v>177</v>
      </c>
    </row>
    <row r="10" spans="1:3" x14ac:dyDescent="0.2">
      <c r="A10" s="16" t="s">
        <v>1220</v>
      </c>
      <c r="B10" t="s">
        <v>178</v>
      </c>
    </row>
    <row r="11" spans="1:3" x14ac:dyDescent="0.2">
      <c r="A11" s="16" t="s">
        <v>2996</v>
      </c>
      <c r="B11" t="s">
        <v>179</v>
      </c>
    </row>
    <row r="12" spans="1:3" x14ac:dyDescent="0.2">
      <c r="A12" s="16" t="s">
        <v>1226</v>
      </c>
      <c r="B12" t="s">
        <v>180</v>
      </c>
    </row>
    <row r="13" spans="1:3" x14ac:dyDescent="0.2">
      <c r="A13" s="16" t="s">
        <v>2999</v>
      </c>
      <c r="B13" t="s">
        <v>181</v>
      </c>
    </row>
    <row r="14" spans="1:3" x14ac:dyDescent="0.2">
      <c r="A14" s="16" t="s">
        <v>1230</v>
      </c>
      <c r="B14" t="s">
        <v>182</v>
      </c>
    </row>
    <row r="15" spans="1:3" x14ac:dyDescent="0.2">
      <c r="A15" s="16" t="s">
        <v>3001</v>
      </c>
      <c r="B15" t="s">
        <v>183</v>
      </c>
    </row>
    <row r="16" spans="1:3" x14ac:dyDescent="0.2">
      <c r="A16" s="16" t="s">
        <v>1232</v>
      </c>
      <c r="B16" t="s">
        <v>1142</v>
      </c>
    </row>
    <row r="17" spans="1:2" x14ac:dyDescent="0.2">
      <c r="A17" s="16" t="s">
        <v>3002</v>
      </c>
      <c r="B17" t="s">
        <v>1143</v>
      </c>
    </row>
    <row r="18" spans="1:2" x14ac:dyDescent="0.2">
      <c r="A18" s="16" t="s">
        <v>1228</v>
      </c>
      <c r="B18" t="s">
        <v>1144</v>
      </c>
    </row>
    <row r="19" spans="1:2" x14ac:dyDescent="0.2">
      <c r="A19" s="16" t="s">
        <v>3000</v>
      </c>
      <c r="B19" t="s">
        <v>1145</v>
      </c>
    </row>
    <row r="20" spans="1:2" x14ac:dyDescent="0.2">
      <c r="A20" s="16" t="s">
        <v>1214</v>
      </c>
      <c r="B20" t="s">
        <v>1146</v>
      </c>
    </row>
    <row r="21" spans="1:2" x14ac:dyDescent="0.2">
      <c r="A21" s="16" t="s">
        <v>2993</v>
      </c>
      <c r="B21" t="s">
        <v>1147</v>
      </c>
    </row>
    <row r="22" spans="1:2" x14ac:dyDescent="0.2">
      <c r="A22" s="16" t="s">
        <v>1216</v>
      </c>
      <c r="B22" t="s">
        <v>1148</v>
      </c>
    </row>
    <row r="23" spans="1:2" x14ac:dyDescent="0.2">
      <c r="A23" s="16" t="s">
        <v>2994</v>
      </c>
      <c r="B23" t="s">
        <v>1156</v>
      </c>
    </row>
    <row r="24" spans="1:2" x14ac:dyDescent="0.2">
      <c r="A24" s="16" t="s">
        <v>1212</v>
      </c>
      <c r="B24" t="s">
        <v>1157</v>
      </c>
    </row>
    <row r="25" spans="1:2" x14ac:dyDescent="0.2">
      <c r="A25" s="16" t="s">
        <v>2992</v>
      </c>
      <c r="B25" t="s">
        <v>1158</v>
      </c>
    </row>
    <row r="26" spans="1:2" x14ac:dyDescent="0.2">
      <c r="A26" s="16" t="s">
        <v>1234</v>
      </c>
      <c r="B26" t="s">
        <v>1159</v>
      </c>
    </row>
    <row r="27" spans="1:2" x14ac:dyDescent="0.2">
      <c r="A27" s="16" t="s">
        <v>3003</v>
      </c>
      <c r="B27" t="s">
        <v>1160</v>
      </c>
    </row>
    <row r="28" spans="1:2" x14ac:dyDescent="0.2">
      <c r="A28" s="16" t="s">
        <v>1238</v>
      </c>
      <c r="B28" t="s">
        <v>1161</v>
      </c>
    </row>
    <row r="29" spans="1:2" x14ac:dyDescent="0.2">
      <c r="A29" s="16" t="s">
        <v>3005</v>
      </c>
      <c r="B29" t="s">
        <v>1162</v>
      </c>
    </row>
    <row r="30" spans="1:2" x14ac:dyDescent="0.2">
      <c r="A30" s="16" t="s">
        <v>1240</v>
      </c>
      <c r="B30" t="s">
        <v>191</v>
      </c>
    </row>
    <row r="31" spans="1:2" x14ac:dyDescent="0.2">
      <c r="A31" s="16" t="s">
        <v>3006</v>
      </c>
      <c r="B31" t="s">
        <v>192</v>
      </c>
    </row>
    <row r="32" spans="1:2" x14ac:dyDescent="0.2">
      <c r="A32" s="16" t="s">
        <v>1236</v>
      </c>
      <c r="B32" t="s">
        <v>193</v>
      </c>
    </row>
    <row r="33" spans="1:2" x14ac:dyDescent="0.2">
      <c r="A33" s="16" t="s">
        <v>3004</v>
      </c>
      <c r="B33" t="s">
        <v>194</v>
      </c>
    </row>
    <row r="34" spans="1:2" x14ac:dyDescent="0.2">
      <c r="A34" s="16" t="s">
        <v>1242</v>
      </c>
      <c r="B34" t="s">
        <v>195</v>
      </c>
    </row>
    <row r="35" spans="1:2" x14ac:dyDescent="0.2">
      <c r="A35" s="16" t="s">
        <v>3007</v>
      </c>
      <c r="B35" t="s">
        <v>196</v>
      </c>
    </row>
    <row r="36" spans="1:2" x14ac:dyDescent="0.2">
      <c r="A36" s="16" t="s">
        <v>1246</v>
      </c>
      <c r="B36" t="s">
        <v>197</v>
      </c>
    </row>
    <row r="37" spans="1:2" x14ac:dyDescent="0.2">
      <c r="A37" s="16" t="s">
        <v>3009</v>
      </c>
      <c r="B37" t="s">
        <v>184</v>
      </c>
    </row>
    <row r="38" spans="1:2" x14ac:dyDescent="0.2">
      <c r="A38" s="16" t="s">
        <v>1248</v>
      </c>
      <c r="B38" t="s">
        <v>185</v>
      </c>
    </row>
    <row r="39" spans="1:2" x14ac:dyDescent="0.2">
      <c r="A39" s="16" t="s">
        <v>3010</v>
      </c>
      <c r="B39" t="s">
        <v>186</v>
      </c>
    </row>
    <row r="40" spans="1:2" x14ac:dyDescent="0.2">
      <c r="A40" s="16" t="s">
        <v>1244</v>
      </c>
      <c r="B40" t="s">
        <v>187</v>
      </c>
    </row>
    <row r="41" spans="1:2" x14ac:dyDescent="0.2">
      <c r="A41" s="16" t="s">
        <v>3008</v>
      </c>
      <c r="B41" t="s">
        <v>188</v>
      </c>
    </row>
    <row r="42" spans="1:2" x14ac:dyDescent="0.2">
      <c r="A42" s="16" t="s">
        <v>1258</v>
      </c>
      <c r="B42" t="s">
        <v>189</v>
      </c>
    </row>
    <row r="43" spans="1:2" x14ac:dyDescent="0.2">
      <c r="A43" s="16" t="s">
        <v>3015</v>
      </c>
      <c r="B43" t="s">
        <v>190</v>
      </c>
    </row>
    <row r="44" spans="1:2" x14ac:dyDescent="0.2">
      <c r="A44" s="16" t="s">
        <v>1266</v>
      </c>
      <c r="B44" t="s">
        <v>219</v>
      </c>
    </row>
    <row r="45" spans="1:2" x14ac:dyDescent="0.2">
      <c r="A45" s="16" t="s">
        <v>3019</v>
      </c>
      <c r="B45" t="s">
        <v>220</v>
      </c>
    </row>
    <row r="46" spans="1:2" x14ac:dyDescent="0.2">
      <c r="A46" s="16" t="s">
        <v>1270</v>
      </c>
      <c r="B46" t="s">
        <v>221</v>
      </c>
    </row>
    <row r="47" spans="1:2" x14ac:dyDescent="0.2">
      <c r="A47" s="16" t="s">
        <v>3021</v>
      </c>
      <c r="B47" t="s">
        <v>222</v>
      </c>
    </row>
    <row r="48" spans="1:2" x14ac:dyDescent="0.2">
      <c r="A48" s="16" t="s">
        <v>1272</v>
      </c>
      <c r="B48" t="s">
        <v>223</v>
      </c>
    </row>
    <row r="49" spans="1:2" x14ac:dyDescent="0.2">
      <c r="A49" s="16" t="s">
        <v>3022</v>
      </c>
      <c r="B49" t="s">
        <v>224</v>
      </c>
    </row>
    <row r="50" spans="1:2" x14ac:dyDescent="0.2">
      <c r="A50" s="16" t="s">
        <v>1268</v>
      </c>
      <c r="B50" t="s">
        <v>225</v>
      </c>
    </row>
    <row r="51" spans="1:2" x14ac:dyDescent="0.2">
      <c r="A51" s="16" t="s">
        <v>3020</v>
      </c>
      <c r="B51" t="s">
        <v>1170</v>
      </c>
    </row>
    <row r="52" spans="1:2" x14ac:dyDescent="0.2">
      <c r="A52" s="16" t="s">
        <v>1274</v>
      </c>
      <c r="B52" t="s">
        <v>1171</v>
      </c>
    </row>
    <row r="53" spans="1:2" x14ac:dyDescent="0.2">
      <c r="A53" s="16" t="s">
        <v>3023</v>
      </c>
      <c r="B53" t="s">
        <v>1172</v>
      </c>
    </row>
    <row r="54" spans="1:2" x14ac:dyDescent="0.2">
      <c r="A54" s="16" t="s">
        <v>1278</v>
      </c>
      <c r="B54" t="s">
        <v>1173</v>
      </c>
    </row>
    <row r="55" spans="1:2" x14ac:dyDescent="0.2">
      <c r="A55" s="16" t="s">
        <v>3025</v>
      </c>
      <c r="B55" t="s">
        <v>1174</v>
      </c>
    </row>
    <row r="56" spans="1:2" x14ac:dyDescent="0.2">
      <c r="A56" s="16" t="s">
        <v>1280</v>
      </c>
      <c r="B56" t="s">
        <v>1175</v>
      </c>
    </row>
    <row r="57" spans="1:2" x14ac:dyDescent="0.2">
      <c r="A57" s="16" t="s">
        <v>3026</v>
      </c>
      <c r="B57" t="s">
        <v>1176</v>
      </c>
    </row>
    <row r="58" spans="1:2" x14ac:dyDescent="0.2">
      <c r="A58" s="16" t="s">
        <v>1276</v>
      </c>
      <c r="B58" t="s">
        <v>1135</v>
      </c>
    </row>
    <row r="59" spans="1:2" x14ac:dyDescent="0.2">
      <c r="A59" s="16" t="s">
        <v>3024</v>
      </c>
      <c r="B59" t="s">
        <v>1136</v>
      </c>
    </row>
    <row r="60" spans="1:2" x14ac:dyDescent="0.2">
      <c r="A60" s="16" t="s">
        <v>1262</v>
      </c>
      <c r="B60" t="s">
        <v>1137</v>
      </c>
    </row>
    <row r="61" spans="1:2" x14ac:dyDescent="0.2">
      <c r="A61" s="16" t="s">
        <v>3017</v>
      </c>
      <c r="B61" t="s">
        <v>1138</v>
      </c>
    </row>
    <row r="62" spans="1:2" x14ac:dyDescent="0.2">
      <c r="A62" s="16" t="s">
        <v>1264</v>
      </c>
      <c r="B62" t="s">
        <v>1139</v>
      </c>
    </row>
    <row r="63" spans="1:2" x14ac:dyDescent="0.2">
      <c r="A63" s="16" t="s">
        <v>3018</v>
      </c>
      <c r="B63" t="s">
        <v>1140</v>
      </c>
    </row>
    <row r="64" spans="1:2" x14ac:dyDescent="0.2">
      <c r="A64" s="16" t="s">
        <v>1260</v>
      </c>
      <c r="B64" t="s">
        <v>1141</v>
      </c>
    </row>
    <row r="65" spans="1:2" x14ac:dyDescent="0.2">
      <c r="A65" s="16" t="s">
        <v>3016</v>
      </c>
      <c r="B65" t="s">
        <v>212</v>
      </c>
    </row>
    <row r="66" spans="1:2" x14ac:dyDescent="0.2">
      <c r="A66" s="16" t="s">
        <v>1282</v>
      </c>
      <c r="B66" t="s">
        <v>213</v>
      </c>
    </row>
    <row r="67" spans="1:2" x14ac:dyDescent="0.2">
      <c r="A67" s="16" t="s">
        <v>3027</v>
      </c>
      <c r="B67" t="s">
        <v>214</v>
      </c>
    </row>
    <row r="68" spans="1:2" x14ac:dyDescent="0.2">
      <c r="A68" s="16" t="s">
        <v>805</v>
      </c>
      <c r="B68" t="s">
        <v>215</v>
      </c>
    </row>
    <row r="69" spans="1:2" x14ac:dyDescent="0.2">
      <c r="A69" s="16" t="s">
        <v>3029</v>
      </c>
      <c r="B69" t="s">
        <v>216</v>
      </c>
    </row>
    <row r="70" spans="1:2" x14ac:dyDescent="0.2">
      <c r="A70" s="16" t="s">
        <v>807</v>
      </c>
      <c r="B70" t="s">
        <v>217</v>
      </c>
    </row>
    <row r="71" spans="1:2" x14ac:dyDescent="0.2">
      <c r="A71" s="16" t="s">
        <v>3030</v>
      </c>
      <c r="B71" t="s">
        <v>218</v>
      </c>
    </row>
    <row r="72" spans="1:2" x14ac:dyDescent="0.2">
      <c r="A72" s="16" t="s">
        <v>1284</v>
      </c>
      <c r="B72" t="s">
        <v>1163</v>
      </c>
    </row>
    <row r="73" spans="1:2" x14ac:dyDescent="0.2">
      <c r="A73" s="16" t="s">
        <v>3028</v>
      </c>
      <c r="B73" t="s">
        <v>1164</v>
      </c>
    </row>
    <row r="74" spans="1:2" x14ac:dyDescent="0.2">
      <c r="A74" s="17" t="s">
        <v>809</v>
      </c>
      <c r="B74" t="s">
        <v>1165</v>
      </c>
    </row>
    <row r="75" spans="1:2" x14ac:dyDescent="0.2">
      <c r="A75" s="17" t="s">
        <v>3031</v>
      </c>
      <c r="B75" t="s">
        <v>1166</v>
      </c>
    </row>
    <row r="76" spans="1:2" x14ac:dyDescent="0.2">
      <c r="A76" s="17" t="s">
        <v>813</v>
      </c>
      <c r="B76" t="s">
        <v>1167</v>
      </c>
    </row>
    <row r="77" spans="1:2" x14ac:dyDescent="0.2">
      <c r="A77" s="16" t="s">
        <v>3033</v>
      </c>
      <c r="B77" t="s">
        <v>1168</v>
      </c>
    </row>
    <row r="78" spans="1:2" x14ac:dyDescent="0.2">
      <c r="A78" s="17" t="s">
        <v>815</v>
      </c>
      <c r="B78" t="s">
        <v>1169</v>
      </c>
    </row>
    <row r="79" spans="1:2" x14ac:dyDescent="0.2">
      <c r="A79" s="17" t="s">
        <v>3034</v>
      </c>
      <c r="B79" t="s">
        <v>198</v>
      </c>
    </row>
    <row r="80" spans="1:2" x14ac:dyDescent="0.2">
      <c r="A80" s="17" t="s">
        <v>811</v>
      </c>
      <c r="B80" t="s">
        <v>199</v>
      </c>
    </row>
    <row r="81" spans="1:2" x14ac:dyDescent="0.2">
      <c r="A81" s="17" t="s">
        <v>3032</v>
      </c>
      <c r="B81" t="s">
        <v>200</v>
      </c>
    </row>
    <row r="82" spans="1:2" x14ac:dyDescent="0.2">
      <c r="A82" s="17" t="s">
        <v>817</v>
      </c>
      <c r="B82" t="s">
        <v>201</v>
      </c>
    </row>
    <row r="83" spans="1:2" x14ac:dyDescent="0.2">
      <c r="A83" s="17" t="s">
        <v>3035</v>
      </c>
      <c r="B83" t="s">
        <v>202</v>
      </c>
    </row>
    <row r="84" spans="1:2" x14ac:dyDescent="0.2">
      <c r="A84" s="17" t="s">
        <v>821</v>
      </c>
      <c r="B84" t="s">
        <v>203</v>
      </c>
    </row>
    <row r="85" spans="1:2" x14ac:dyDescent="0.2">
      <c r="A85" s="17" t="s">
        <v>3037</v>
      </c>
      <c r="B85" t="s">
        <v>204</v>
      </c>
    </row>
    <row r="86" spans="1:2" x14ac:dyDescent="0.2">
      <c r="A86" s="17" t="s">
        <v>823</v>
      </c>
      <c r="B86" t="s">
        <v>205</v>
      </c>
    </row>
    <row r="87" spans="1:2" x14ac:dyDescent="0.2">
      <c r="A87" s="17" t="s">
        <v>3038</v>
      </c>
      <c r="B87" t="s">
        <v>206</v>
      </c>
    </row>
    <row r="88" spans="1:2" x14ac:dyDescent="0.2">
      <c r="A88" s="17" t="s">
        <v>819</v>
      </c>
      <c r="B88" t="s">
        <v>207</v>
      </c>
    </row>
    <row r="89" spans="1:2" x14ac:dyDescent="0.2">
      <c r="A89" s="17" t="s">
        <v>3036</v>
      </c>
      <c r="B89" t="s">
        <v>208</v>
      </c>
    </row>
    <row r="90" spans="1:2" x14ac:dyDescent="0.2">
      <c r="A90" s="17" t="s">
        <v>825</v>
      </c>
      <c r="B90" t="s">
        <v>209</v>
      </c>
    </row>
    <row r="91" spans="1:2" x14ac:dyDescent="0.2">
      <c r="A91" s="17" t="s">
        <v>3039</v>
      </c>
      <c r="B91" t="s">
        <v>210</v>
      </c>
    </row>
    <row r="92" spans="1:2" x14ac:dyDescent="0.2">
      <c r="A92" s="17" t="s">
        <v>833</v>
      </c>
      <c r="B92" t="s">
        <v>211</v>
      </c>
    </row>
    <row r="93" spans="1:2" x14ac:dyDescent="0.2">
      <c r="A93" s="17" t="s">
        <v>3043</v>
      </c>
    </row>
    <row r="94" spans="1:2" x14ac:dyDescent="0.2">
      <c r="A94" s="17" t="s">
        <v>837</v>
      </c>
    </row>
    <row r="95" spans="1:2" x14ac:dyDescent="0.2">
      <c r="A95" s="17" t="s">
        <v>3045</v>
      </c>
    </row>
    <row r="96" spans="1:2" x14ac:dyDescent="0.2">
      <c r="A96" s="17" t="s">
        <v>839</v>
      </c>
    </row>
    <row r="97" spans="1:1" x14ac:dyDescent="0.2">
      <c r="A97" s="17" t="s">
        <v>3046</v>
      </c>
    </row>
    <row r="98" spans="1:1" x14ac:dyDescent="0.2">
      <c r="A98" s="17" t="s">
        <v>835</v>
      </c>
    </row>
    <row r="99" spans="1:1" x14ac:dyDescent="0.2">
      <c r="A99" s="17" t="s">
        <v>3044</v>
      </c>
    </row>
    <row r="100" spans="1:1" x14ac:dyDescent="0.2">
      <c r="A100" s="17" t="s">
        <v>841</v>
      </c>
    </row>
    <row r="101" spans="1:1" x14ac:dyDescent="0.2">
      <c r="A101" s="17" t="s">
        <v>3047</v>
      </c>
    </row>
    <row r="102" spans="1:1" x14ac:dyDescent="0.2">
      <c r="A102" s="17" t="s">
        <v>845</v>
      </c>
    </row>
    <row r="103" spans="1:1" x14ac:dyDescent="0.2">
      <c r="A103" s="17" t="s">
        <v>3049</v>
      </c>
    </row>
    <row r="104" spans="1:1" x14ac:dyDescent="0.2">
      <c r="A104" s="17" t="s">
        <v>847</v>
      </c>
    </row>
    <row r="105" spans="1:1" x14ac:dyDescent="0.2">
      <c r="A105" s="17" t="s">
        <v>3050</v>
      </c>
    </row>
    <row r="106" spans="1:1" x14ac:dyDescent="0.2">
      <c r="A106" s="17" t="s">
        <v>843</v>
      </c>
    </row>
    <row r="107" spans="1:1" x14ac:dyDescent="0.2">
      <c r="A107" s="17" t="s">
        <v>3048</v>
      </c>
    </row>
    <row r="108" spans="1:1" x14ac:dyDescent="0.2">
      <c r="A108" s="17" t="s">
        <v>829</v>
      </c>
    </row>
    <row r="109" spans="1:1" x14ac:dyDescent="0.2">
      <c r="A109" s="17" t="s">
        <v>3041</v>
      </c>
    </row>
    <row r="110" spans="1:1" x14ac:dyDescent="0.2">
      <c r="A110" s="17" t="s">
        <v>831</v>
      </c>
    </row>
    <row r="111" spans="1:1" x14ac:dyDescent="0.2">
      <c r="A111" s="17" t="s">
        <v>3042</v>
      </c>
    </row>
    <row r="112" spans="1:1" x14ac:dyDescent="0.2">
      <c r="A112" s="17" t="s">
        <v>827</v>
      </c>
    </row>
    <row r="113" spans="1:1" x14ac:dyDescent="0.2">
      <c r="A113" s="17" t="s">
        <v>3040</v>
      </c>
    </row>
    <row r="114" spans="1:1" x14ac:dyDescent="0.2">
      <c r="A114" s="17" t="s">
        <v>849</v>
      </c>
    </row>
    <row r="115" spans="1:1" x14ac:dyDescent="0.2">
      <c r="A115" s="17" t="s">
        <v>3051</v>
      </c>
    </row>
    <row r="116" spans="1:1" x14ac:dyDescent="0.2">
      <c r="A116" s="17" t="s">
        <v>853</v>
      </c>
    </row>
    <row r="117" spans="1:1" x14ac:dyDescent="0.2">
      <c r="A117" s="17" t="s">
        <v>3053</v>
      </c>
    </row>
    <row r="118" spans="1:1" x14ac:dyDescent="0.2">
      <c r="A118" s="17" t="s">
        <v>855</v>
      </c>
    </row>
    <row r="119" spans="1:1" x14ac:dyDescent="0.2">
      <c r="A119" s="17" t="s">
        <v>3054</v>
      </c>
    </row>
    <row r="120" spans="1:1" x14ac:dyDescent="0.2">
      <c r="A120" s="17" t="s">
        <v>851</v>
      </c>
    </row>
    <row r="121" spans="1:1" x14ac:dyDescent="0.2">
      <c r="A121" s="17" t="s">
        <v>3052</v>
      </c>
    </row>
    <row r="122" spans="1:1" x14ac:dyDescent="0.2">
      <c r="A122" s="17" t="s">
        <v>857</v>
      </c>
    </row>
    <row r="123" spans="1:1" x14ac:dyDescent="0.2">
      <c r="A123" s="17" t="s">
        <v>3055</v>
      </c>
    </row>
    <row r="124" spans="1:1" x14ac:dyDescent="0.2">
      <c r="A124" s="17" t="s">
        <v>861</v>
      </c>
    </row>
    <row r="125" spans="1:1" x14ac:dyDescent="0.2">
      <c r="A125" s="17" t="s">
        <v>3057</v>
      </c>
    </row>
    <row r="126" spans="1:1" x14ac:dyDescent="0.2">
      <c r="A126" s="17" t="s">
        <v>863</v>
      </c>
    </row>
    <row r="127" spans="1:1" x14ac:dyDescent="0.2">
      <c r="A127" s="17" t="s">
        <v>3058</v>
      </c>
    </row>
    <row r="128" spans="1:1" x14ac:dyDescent="0.2">
      <c r="A128" s="17" t="s">
        <v>859</v>
      </c>
    </row>
    <row r="129" spans="1:1" x14ac:dyDescent="0.2">
      <c r="A129" s="17" t="s">
        <v>3056</v>
      </c>
    </row>
    <row r="130" spans="1:1" x14ac:dyDescent="0.2">
      <c r="A130" s="17" t="s">
        <v>865</v>
      </c>
    </row>
    <row r="131" spans="1:1" x14ac:dyDescent="0.2">
      <c r="A131" s="17" t="s">
        <v>3059</v>
      </c>
    </row>
    <row r="132" spans="1:1" x14ac:dyDescent="0.2">
      <c r="A132" s="17" t="s">
        <v>869</v>
      </c>
    </row>
    <row r="133" spans="1:1" x14ac:dyDescent="0.2">
      <c r="A133" s="17" t="s">
        <v>3061</v>
      </c>
    </row>
    <row r="134" spans="1:1" x14ac:dyDescent="0.2">
      <c r="A134" s="17" t="s">
        <v>871</v>
      </c>
    </row>
    <row r="135" spans="1:1" x14ac:dyDescent="0.2">
      <c r="A135" s="17" t="s">
        <v>3062</v>
      </c>
    </row>
    <row r="136" spans="1:1" x14ac:dyDescent="0.2">
      <c r="A136" s="17" t="s">
        <v>867</v>
      </c>
    </row>
    <row r="137" spans="1:1" x14ac:dyDescent="0.2">
      <c r="A137" s="17" t="s">
        <v>3060</v>
      </c>
    </row>
    <row r="138" spans="1:1" x14ac:dyDescent="0.2">
      <c r="A138" s="17" t="s">
        <v>873</v>
      </c>
    </row>
    <row r="139" spans="1:1" x14ac:dyDescent="0.2">
      <c r="A139" s="17" t="s">
        <v>3063</v>
      </c>
    </row>
    <row r="140" spans="1:1" x14ac:dyDescent="0.2">
      <c r="A140" s="17" t="s">
        <v>881</v>
      </c>
    </row>
    <row r="141" spans="1:1" x14ac:dyDescent="0.2">
      <c r="A141" s="17" t="s">
        <v>3067</v>
      </c>
    </row>
    <row r="142" spans="1:1" x14ac:dyDescent="0.2">
      <c r="A142" s="17" t="s">
        <v>885</v>
      </c>
    </row>
    <row r="143" spans="1:1" x14ac:dyDescent="0.2">
      <c r="A143" s="17" t="s">
        <v>3069</v>
      </c>
    </row>
    <row r="144" spans="1:1" x14ac:dyDescent="0.2">
      <c r="A144" s="17" t="s">
        <v>887</v>
      </c>
    </row>
    <row r="145" spans="1:1" x14ac:dyDescent="0.2">
      <c r="A145" s="17" t="s">
        <v>3070</v>
      </c>
    </row>
    <row r="146" spans="1:1" x14ac:dyDescent="0.2">
      <c r="A146" s="17" t="s">
        <v>883</v>
      </c>
    </row>
    <row r="147" spans="1:1" x14ac:dyDescent="0.2">
      <c r="A147" s="17" t="s">
        <v>3068</v>
      </c>
    </row>
    <row r="148" spans="1:1" x14ac:dyDescent="0.2">
      <c r="A148" s="17" t="s">
        <v>889</v>
      </c>
    </row>
    <row r="149" spans="1:1" x14ac:dyDescent="0.2">
      <c r="A149" s="17" t="s">
        <v>3071</v>
      </c>
    </row>
    <row r="150" spans="1:1" x14ac:dyDescent="0.2">
      <c r="A150" s="17" t="s">
        <v>893</v>
      </c>
    </row>
    <row r="151" spans="1:1" x14ac:dyDescent="0.2">
      <c r="A151" s="17" t="s">
        <v>3073</v>
      </c>
    </row>
    <row r="152" spans="1:1" x14ac:dyDescent="0.2">
      <c r="A152" s="17" t="s">
        <v>895</v>
      </c>
    </row>
    <row r="153" spans="1:1" x14ac:dyDescent="0.2">
      <c r="A153" s="17" t="s">
        <v>3074</v>
      </c>
    </row>
    <row r="154" spans="1:1" x14ac:dyDescent="0.2">
      <c r="A154" s="17" t="s">
        <v>891</v>
      </c>
    </row>
    <row r="155" spans="1:1" x14ac:dyDescent="0.2">
      <c r="A155" s="17" t="s">
        <v>3072</v>
      </c>
    </row>
    <row r="156" spans="1:1" x14ac:dyDescent="0.2">
      <c r="A156" s="17" t="s">
        <v>877</v>
      </c>
    </row>
    <row r="157" spans="1:1" x14ac:dyDescent="0.2">
      <c r="A157" s="17" t="s">
        <v>3065</v>
      </c>
    </row>
    <row r="158" spans="1:1" x14ac:dyDescent="0.2">
      <c r="A158" s="17" t="s">
        <v>879</v>
      </c>
    </row>
    <row r="159" spans="1:1" x14ac:dyDescent="0.2">
      <c r="A159" s="17" t="s">
        <v>3066</v>
      </c>
    </row>
    <row r="160" spans="1:1" x14ac:dyDescent="0.2">
      <c r="A160" s="17" t="s">
        <v>875</v>
      </c>
    </row>
    <row r="161" spans="1:1" x14ac:dyDescent="0.2">
      <c r="A161" s="17" t="s">
        <v>3064</v>
      </c>
    </row>
    <row r="162" spans="1:1" x14ac:dyDescent="0.2">
      <c r="A162" s="17" t="s">
        <v>897</v>
      </c>
    </row>
    <row r="163" spans="1:1" x14ac:dyDescent="0.2">
      <c r="A163" s="17" t="s">
        <v>3075</v>
      </c>
    </row>
    <row r="164" spans="1:1" x14ac:dyDescent="0.2">
      <c r="A164" s="17" t="s">
        <v>901</v>
      </c>
    </row>
    <row r="165" spans="1:1" x14ac:dyDescent="0.2">
      <c r="A165" s="17" t="s">
        <v>3077</v>
      </c>
    </row>
    <row r="166" spans="1:1" x14ac:dyDescent="0.2">
      <c r="A166" s="17" t="s">
        <v>903</v>
      </c>
    </row>
    <row r="167" spans="1:1" x14ac:dyDescent="0.2">
      <c r="A167" s="17" t="s">
        <v>3078</v>
      </c>
    </row>
    <row r="168" spans="1:1" x14ac:dyDescent="0.2">
      <c r="A168" s="17" t="s">
        <v>899</v>
      </c>
    </row>
    <row r="169" spans="1:1" x14ac:dyDescent="0.2">
      <c r="A169" s="17" t="s">
        <v>3076</v>
      </c>
    </row>
    <row r="170" spans="1:1" x14ac:dyDescent="0.2">
      <c r="A170" s="17" t="s">
        <v>905</v>
      </c>
    </row>
    <row r="171" spans="1:1" x14ac:dyDescent="0.2">
      <c r="A171" s="17" t="s">
        <v>3079</v>
      </c>
    </row>
    <row r="172" spans="1:1" x14ac:dyDescent="0.2">
      <c r="A172" s="17" t="s">
        <v>909</v>
      </c>
    </row>
    <row r="173" spans="1:1" x14ac:dyDescent="0.2">
      <c r="A173" s="17" t="s">
        <v>3081</v>
      </c>
    </row>
    <row r="174" spans="1:1" x14ac:dyDescent="0.2">
      <c r="A174" s="17" t="s">
        <v>911</v>
      </c>
    </row>
    <row r="175" spans="1:1" x14ac:dyDescent="0.2">
      <c r="A175" s="17" t="s">
        <v>3082</v>
      </c>
    </row>
    <row r="176" spans="1:1" x14ac:dyDescent="0.2">
      <c r="A176" s="16" t="s">
        <v>907</v>
      </c>
    </row>
    <row r="177" spans="1:1" x14ac:dyDescent="0.2">
      <c r="A177" s="16" t="s">
        <v>3080</v>
      </c>
    </row>
    <row r="178" spans="1:1" x14ac:dyDescent="0.2">
      <c r="A178" s="16" t="s">
        <v>913</v>
      </c>
    </row>
    <row r="179" spans="1:1" x14ac:dyDescent="0.2">
      <c r="A179" s="16" t="s">
        <v>3083</v>
      </c>
    </row>
    <row r="180" spans="1:1" x14ac:dyDescent="0.2">
      <c r="A180" s="16" t="s">
        <v>917</v>
      </c>
    </row>
    <row r="181" spans="1:1" x14ac:dyDescent="0.2">
      <c r="A181" s="16" t="s">
        <v>3085</v>
      </c>
    </row>
    <row r="182" spans="1:1" x14ac:dyDescent="0.2">
      <c r="A182" s="16" t="s">
        <v>919</v>
      </c>
    </row>
    <row r="183" spans="1:1" x14ac:dyDescent="0.2">
      <c r="A183" s="16" t="s">
        <v>3086</v>
      </c>
    </row>
    <row r="184" spans="1:1" x14ac:dyDescent="0.2">
      <c r="A184" s="16" t="s">
        <v>915</v>
      </c>
    </row>
    <row r="185" spans="1:1" x14ac:dyDescent="0.2">
      <c r="A185" s="17" t="s">
        <v>3084</v>
      </c>
    </row>
    <row r="186" spans="1:1" x14ac:dyDescent="0.2">
      <c r="A186" s="17" t="s">
        <v>1250</v>
      </c>
    </row>
    <row r="187" spans="1:1" x14ac:dyDescent="0.2">
      <c r="A187" s="17" t="s">
        <v>3011</v>
      </c>
    </row>
    <row r="188" spans="1:1" x14ac:dyDescent="0.2">
      <c r="A188" s="16" t="s">
        <v>1254</v>
      </c>
    </row>
    <row r="189" spans="1:1" x14ac:dyDescent="0.2">
      <c r="A189" s="17" t="s">
        <v>3013</v>
      </c>
    </row>
    <row r="190" spans="1:1" x14ac:dyDescent="0.2">
      <c r="A190" s="17" t="s">
        <v>1256</v>
      </c>
    </row>
    <row r="191" spans="1:1" x14ac:dyDescent="0.2">
      <c r="A191" s="17" t="s">
        <v>3014</v>
      </c>
    </row>
    <row r="192" spans="1:1" x14ac:dyDescent="0.2">
      <c r="A192" s="17" t="s">
        <v>1252</v>
      </c>
    </row>
    <row r="193" spans="1:1" x14ac:dyDescent="0.2">
      <c r="A193" s="17" t="s">
        <v>3012</v>
      </c>
    </row>
    <row r="194" spans="1:1" x14ac:dyDescent="0.2">
      <c r="A194" s="17" t="s">
        <v>921</v>
      </c>
    </row>
    <row r="195" spans="1:1" x14ac:dyDescent="0.2">
      <c r="A195" s="17" t="s">
        <v>3087</v>
      </c>
    </row>
    <row r="196" spans="1:1" x14ac:dyDescent="0.2">
      <c r="A196" s="17" t="s">
        <v>929</v>
      </c>
    </row>
    <row r="197" spans="1:1" x14ac:dyDescent="0.2">
      <c r="A197" s="17" t="s">
        <v>3091</v>
      </c>
    </row>
    <row r="198" spans="1:1" x14ac:dyDescent="0.2">
      <c r="A198" s="17" t="s">
        <v>933</v>
      </c>
    </row>
    <row r="199" spans="1:1" x14ac:dyDescent="0.2">
      <c r="A199" s="17" t="s">
        <v>3093</v>
      </c>
    </row>
    <row r="200" spans="1:1" x14ac:dyDescent="0.2">
      <c r="A200" s="17" t="s">
        <v>935</v>
      </c>
    </row>
    <row r="201" spans="1:1" x14ac:dyDescent="0.2">
      <c r="A201" s="17" t="s">
        <v>3094</v>
      </c>
    </row>
    <row r="202" spans="1:1" x14ac:dyDescent="0.2">
      <c r="A202" s="17" t="s">
        <v>931</v>
      </c>
    </row>
    <row r="203" spans="1:1" x14ac:dyDescent="0.2">
      <c r="A203" s="17" t="s">
        <v>3092</v>
      </c>
    </row>
    <row r="204" spans="1:1" x14ac:dyDescent="0.2">
      <c r="A204" s="17" t="s">
        <v>937</v>
      </c>
    </row>
    <row r="205" spans="1:1" x14ac:dyDescent="0.2">
      <c r="A205" s="17" t="s">
        <v>3095</v>
      </c>
    </row>
    <row r="206" spans="1:1" x14ac:dyDescent="0.2">
      <c r="A206" s="17" t="s">
        <v>941</v>
      </c>
    </row>
    <row r="207" spans="1:1" x14ac:dyDescent="0.2">
      <c r="A207" s="17" t="s">
        <v>3097</v>
      </c>
    </row>
    <row r="208" spans="1:1" x14ac:dyDescent="0.2">
      <c r="A208" s="17" t="s">
        <v>943</v>
      </c>
    </row>
    <row r="209" spans="1:1" x14ac:dyDescent="0.2">
      <c r="A209" s="17" t="s">
        <v>3098</v>
      </c>
    </row>
    <row r="210" spans="1:1" x14ac:dyDescent="0.2">
      <c r="A210" s="17" t="s">
        <v>939</v>
      </c>
    </row>
    <row r="211" spans="1:1" x14ac:dyDescent="0.2">
      <c r="A211" s="17" t="s">
        <v>3096</v>
      </c>
    </row>
    <row r="212" spans="1:1" x14ac:dyDescent="0.2">
      <c r="A212" s="17" t="s">
        <v>925</v>
      </c>
    </row>
    <row r="213" spans="1:1" x14ac:dyDescent="0.2">
      <c r="A213" s="17" t="s">
        <v>3089</v>
      </c>
    </row>
    <row r="214" spans="1:1" x14ac:dyDescent="0.2">
      <c r="A214" s="17" t="s">
        <v>927</v>
      </c>
    </row>
    <row r="215" spans="1:1" x14ac:dyDescent="0.2">
      <c r="A215" s="17" t="s">
        <v>3090</v>
      </c>
    </row>
    <row r="216" spans="1:1" x14ac:dyDescent="0.2">
      <c r="A216" s="17" t="s">
        <v>923</v>
      </c>
    </row>
    <row r="217" spans="1:1" x14ac:dyDescent="0.2">
      <c r="A217" s="17" t="s">
        <v>3088</v>
      </c>
    </row>
    <row r="218" spans="1:1" x14ac:dyDescent="0.2">
      <c r="A218" s="17" t="s">
        <v>945</v>
      </c>
    </row>
    <row r="219" spans="1:1" x14ac:dyDescent="0.2">
      <c r="A219" s="17" t="s">
        <v>3099</v>
      </c>
    </row>
    <row r="220" spans="1:1" x14ac:dyDescent="0.2">
      <c r="A220" s="17" t="s">
        <v>949</v>
      </c>
    </row>
    <row r="221" spans="1:1" x14ac:dyDescent="0.2">
      <c r="A221" s="17" t="s">
        <v>3101</v>
      </c>
    </row>
    <row r="222" spans="1:1" x14ac:dyDescent="0.2">
      <c r="A222" s="17" t="s">
        <v>951</v>
      </c>
    </row>
    <row r="223" spans="1:1" x14ac:dyDescent="0.2">
      <c r="A223" s="17" t="s">
        <v>3102</v>
      </c>
    </row>
    <row r="224" spans="1:1" x14ac:dyDescent="0.2">
      <c r="A224" s="17" t="s">
        <v>947</v>
      </c>
    </row>
    <row r="225" spans="1:1" x14ac:dyDescent="0.2">
      <c r="A225" s="17" t="s">
        <v>3100</v>
      </c>
    </row>
    <row r="226" spans="1:1" x14ac:dyDescent="0.2">
      <c r="A226" s="17" t="s">
        <v>953</v>
      </c>
    </row>
    <row r="227" spans="1:1" x14ac:dyDescent="0.2">
      <c r="A227" s="17" t="s">
        <v>3103</v>
      </c>
    </row>
    <row r="228" spans="1:1" x14ac:dyDescent="0.2">
      <c r="A228" s="17" t="s">
        <v>957</v>
      </c>
    </row>
    <row r="229" spans="1:1" x14ac:dyDescent="0.2">
      <c r="A229" s="17" t="s">
        <v>3105</v>
      </c>
    </row>
    <row r="230" spans="1:1" x14ac:dyDescent="0.2">
      <c r="A230" s="17" t="s">
        <v>959</v>
      </c>
    </row>
    <row r="231" spans="1:1" x14ac:dyDescent="0.2">
      <c r="A231" s="17" t="s">
        <v>3106</v>
      </c>
    </row>
    <row r="232" spans="1:1" x14ac:dyDescent="0.2">
      <c r="A232" s="17" t="s">
        <v>955</v>
      </c>
    </row>
    <row r="233" spans="1:1" x14ac:dyDescent="0.2">
      <c r="A233" s="17" t="s">
        <v>3104</v>
      </c>
    </row>
    <row r="234" spans="1:1" x14ac:dyDescent="0.2">
      <c r="A234" s="17" t="s">
        <v>969</v>
      </c>
    </row>
    <row r="235" spans="1:1" x14ac:dyDescent="0.2">
      <c r="A235" s="17" t="s">
        <v>3111</v>
      </c>
    </row>
    <row r="236" spans="1:1" x14ac:dyDescent="0.2">
      <c r="A236" s="17" t="s">
        <v>1292</v>
      </c>
    </row>
    <row r="237" spans="1:1" x14ac:dyDescent="0.2">
      <c r="A237" s="17" t="s">
        <v>3115</v>
      </c>
    </row>
    <row r="238" spans="1:1" x14ac:dyDescent="0.2">
      <c r="A238" s="17" t="s">
        <v>1296</v>
      </c>
    </row>
    <row r="239" spans="1:1" x14ac:dyDescent="0.2">
      <c r="A239" s="17" t="s">
        <v>3117</v>
      </c>
    </row>
    <row r="240" spans="1:1" x14ac:dyDescent="0.2">
      <c r="A240" s="17" t="s">
        <v>1298</v>
      </c>
    </row>
    <row r="241" spans="1:1" x14ac:dyDescent="0.2">
      <c r="A241" s="17" t="s">
        <v>3118</v>
      </c>
    </row>
    <row r="242" spans="1:1" x14ac:dyDescent="0.2">
      <c r="A242" s="17" t="s">
        <v>1294</v>
      </c>
    </row>
    <row r="243" spans="1:1" x14ac:dyDescent="0.2">
      <c r="A243" s="17" t="s">
        <v>3116</v>
      </c>
    </row>
    <row r="244" spans="1:1" x14ac:dyDescent="0.2">
      <c r="A244" s="17" t="s">
        <v>1300</v>
      </c>
    </row>
    <row r="245" spans="1:1" x14ac:dyDescent="0.2">
      <c r="A245" s="17" t="s">
        <v>3119</v>
      </c>
    </row>
    <row r="246" spans="1:1" x14ac:dyDescent="0.2">
      <c r="A246" s="17" t="s">
        <v>1304</v>
      </c>
    </row>
    <row r="247" spans="1:1" x14ac:dyDescent="0.2">
      <c r="A247" s="17" t="s">
        <v>3121</v>
      </c>
    </row>
    <row r="248" spans="1:1" x14ac:dyDescent="0.2">
      <c r="A248" s="17" t="s">
        <v>1306</v>
      </c>
    </row>
    <row r="249" spans="1:1" x14ac:dyDescent="0.2">
      <c r="A249" s="17" t="s">
        <v>3122</v>
      </c>
    </row>
    <row r="250" spans="1:1" x14ac:dyDescent="0.2">
      <c r="A250" s="17" t="s">
        <v>1302</v>
      </c>
    </row>
    <row r="251" spans="1:1" x14ac:dyDescent="0.2">
      <c r="A251" s="17" t="s">
        <v>3120</v>
      </c>
    </row>
    <row r="252" spans="1:1" x14ac:dyDescent="0.2">
      <c r="A252" s="17" t="s">
        <v>1290</v>
      </c>
    </row>
    <row r="253" spans="1:1" x14ac:dyDescent="0.2">
      <c r="A253" s="17" t="s">
        <v>3113</v>
      </c>
    </row>
    <row r="254" spans="1:1" x14ac:dyDescent="0.2">
      <c r="A254" s="17" t="s">
        <v>1291</v>
      </c>
    </row>
    <row r="255" spans="1:1" x14ac:dyDescent="0.2">
      <c r="A255" s="17" t="s">
        <v>3114</v>
      </c>
    </row>
    <row r="256" spans="1:1" x14ac:dyDescent="0.2">
      <c r="A256" s="17" t="s">
        <v>1288</v>
      </c>
    </row>
    <row r="257" spans="1:1" x14ac:dyDescent="0.2">
      <c r="A257" s="17" t="s">
        <v>3112</v>
      </c>
    </row>
    <row r="258" spans="1:1" x14ac:dyDescent="0.2">
      <c r="A258" s="17" t="s">
        <v>1308</v>
      </c>
    </row>
    <row r="259" spans="1:1" x14ac:dyDescent="0.2">
      <c r="A259" s="17" t="s">
        <v>3123</v>
      </c>
    </row>
    <row r="260" spans="1:1" x14ac:dyDescent="0.2">
      <c r="A260" s="17" t="s">
        <v>1312</v>
      </c>
    </row>
    <row r="261" spans="1:1" x14ac:dyDescent="0.2">
      <c r="A261" s="17" t="s">
        <v>3125</v>
      </c>
    </row>
    <row r="262" spans="1:1" x14ac:dyDescent="0.2">
      <c r="A262" s="17" t="s">
        <v>1314</v>
      </c>
    </row>
    <row r="263" spans="1:1" x14ac:dyDescent="0.2">
      <c r="A263" s="17" t="s">
        <v>3126</v>
      </c>
    </row>
    <row r="264" spans="1:1" x14ac:dyDescent="0.2">
      <c r="A264" s="17" t="s">
        <v>1310</v>
      </c>
    </row>
    <row r="265" spans="1:1" x14ac:dyDescent="0.2">
      <c r="A265" s="17" t="s">
        <v>3124</v>
      </c>
    </row>
    <row r="266" spans="1:1" x14ac:dyDescent="0.2">
      <c r="A266" s="17" t="s">
        <v>1316</v>
      </c>
    </row>
    <row r="267" spans="1:1" x14ac:dyDescent="0.2">
      <c r="A267" s="17" t="s">
        <v>3127</v>
      </c>
    </row>
    <row r="268" spans="1:1" x14ac:dyDescent="0.2">
      <c r="A268" s="17" t="s">
        <v>1320</v>
      </c>
    </row>
    <row r="269" spans="1:1" x14ac:dyDescent="0.2">
      <c r="A269" s="17" t="s">
        <v>3129</v>
      </c>
    </row>
    <row r="270" spans="1:1" x14ac:dyDescent="0.2">
      <c r="A270" s="17" t="s">
        <v>1322</v>
      </c>
    </row>
    <row r="271" spans="1:1" x14ac:dyDescent="0.2">
      <c r="A271" s="17" t="s">
        <v>3130</v>
      </c>
    </row>
    <row r="272" spans="1:1" x14ac:dyDescent="0.2">
      <c r="A272" s="17" t="s">
        <v>1318</v>
      </c>
    </row>
    <row r="273" spans="1:1" x14ac:dyDescent="0.2">
      <c r="A273" s="17" t="s">
        <v>3128</v>
      </c>
    </row>
    <row r="274" spans="1:1" x14ac:dyDescent="0.2">
      <c r="A274" s="17" t="s">
        <v>1324</v>
      </c>
    </row>
    <row r="275" spans="1:1" x14ac:dyDescent="0.2">
      <c r="A275" s="17" t="s">
        <v>3131</v>
      </c>
    </row>
    <row r="276" spans="1:1" x14ac:dyDescent="0.2">
      <c r="A276" s="17" t="s">
        <v>1328</v>
      </c>
    </row>
    <row r="277" spans="1:1" x14ac:dyDescent="0.2">
      <c r="A277" s="17" t="s">
        <v>3133</v>
      </c>
    </row>
    <row r="278" spans="1:1" x14ac:dyDescent="0.2">
      <c r="A278" s="17" t="s">
        <v>1330</v>
      </c>
    </row>
    <row r="279" spans="1:1" x14ac:dyDescent="0.2">
      <c r="A279" s="17" t="s">
        <v>3134</v>
      </c>
    </row>
    <row r="280" spans="1:1" x14ac:dyDescent="0.2">
      <c r="A280" s="17" t="s">
        <v>1326</v>
      </c>
    </row>
    <row r="281" spans="1:1" x14ac:dyDescent="0.2">
      <c r="A281" s="17" t="s">
        <v>3132</v>
      </c>
    </row>
    <row r="282" spans="1:1" x14ac:dyDescent="0.2">
      <c r="A282" s="17" t="s">
        <v>1332</v>
      </c>
    </row>
    <row r="283" spans="1:1" x14ac:dyDescent="0.2">
      <c r="A283" s="17" t="s">
        <v>3135</v>
      </c>
    </row>
    <row r="284" spans="1:1" x14ac:dyDescent="0.2">
      <c r="A284" s="17" t="s">
        <v>1340</v>
      </c>
    </row>
    <row r="285" spans="1:1" x14ac:dyDescent="0.2">
      <c r="A285" s="17" t="s">
        <v>3139</v>
      </c>
    </row>
    <row r="286" spans="1:1" x14ac:dyDescent="0.2">
      <c r="A286" s="17" t="s">
        <v>1344</v>
      </c>
    </row>
    <row r="287" spans="1:1" x14ac:dyDescent="0.2">
      <c r="A287" s="16" t="s">
        <v>3141</v>
      </c>
    </row>
    <row r="288" spans="1:1" x14ac:dyDescent="0.2">
      <c r="A288" s="16" t="s">
        <v>1346</v>
      </c>
    </row>
    <row r="289" spans="1:1" x14ac:dyDescent="0.2">
      <c r="A289" s="16" t="s">
        <v>3142</v>
      </c>
    </row>
    <row r="290" spans="1:1" x14ac:dyDescent="0.2">
      <c r="A290" s="16" t="s">
        <v>1342</v>
      </c>
    </row>
    <row r="291" spans="1:1" x14ac:dyDescent="0.2">
      <c r="A291" s="16" t="s">
        <v>3140</v>
      </c>
    </row>
    <row r="292" spans="1:1" x14ac:dyDescent="0.2">
      <c r="A292" s="16" t="s">
        <v>1348</v>
      </c>
    </row>
    <row r="293" spans="1:1" x14ac:dyDescent="0.2">
      <c r="A293" s="16" t="s">
        <v>3143</v>
      </c>
    </row>
    <row r="294" spans="1:1" x14ac:dyDescent="0.2">
      <c r="A294" s="16" t="s">
        <v>1352</v>
      </c>
    </row>
    <row r="295" spans="1:1" x14ac:dyDescent="0.2">
      <c r="A295" s="16" t="s">
        <v>3145</v>
      </c>
    </row>
    <row r="296" spans="1:1" x14ac:dyDescent="0.2">
      <c r="A296" s="17" t="s">
        <v>1354</v>
      </c>
    </row>
    <row r="297" spans="1:1" x14ac:dyDescent="0.2">
      <c r="A297" s="17" t="s">
        <v>3146</v>
      </c>
    </row>
    <row r="298" spans="1:1" x14ac:dyDescent="0.2">
      <c r="A298" s="17" t="s">
        <v>1350</v>
      </c>
    </row>
    <row r="299" spans="1:1" x14ac:dyDescent="0.2">
      <c r="A299" s="16" t="s">
        <v>3144</v>
      </c>
    </row>
    <row r="300" spans="1:1" x14ac:dyDescent="0.2">
      <c r="A300" s="17" t="s">
        <v>1336</v>
      </c>
    </row>
    <row r="301" spans="1:1" x14ac:dyDescent="0.2">
      <c r="A301" s="17" t="s">
        <v>3137</v>
      </c>
    </row>
    <row r="302" spans="1:1" x14ac:dyDescent="0.2">
      <c r="A302" s="17" t="s">
        <v>1338</v>
      </c>
    </row>
    <row r="303" spans="1:1" x14ac:dyDescent="0.2">
      <c r="A303" s="17" t="s">
        <v>3138</v>
      </c>
    </row>
    <row r="304" spans="1:1" x14ac:dyDescent="0.2">
      <c r="A304" s="17" t="s">
        <v>1334</v>
      </c>
    </row>
    <row r="305" spans="1:1" x14ac:dyDescent="0.2">
      <c r="A305" s="17" t="s">
        <v>3136</v>
      </c>
    </row>
    <row r="306" spans="1:1" x14ac:dyDescent="0.2">
      <c r="A306" s="17" t="s">
        <v>1356</v>
      </c>
    </row>
    <row r="307" spans="1:1" x14ac:dyDescent="0.2">
      <c r="A307" s="17" t="s">
        <v>3147</v>
      </c>
    </row>
    <row r="308" spans="1:1" x14ac:dyDescent="0.2">
      <c r="A308" s="17" t="s">
        <v>1360</v>
      </c>
    </row>
    <row r="309" spans="1:1" x14ac:dyDescent="0.2">
      <c r="A309" s="17" t="s">
        <v>3149</v>
      </c>
    </row>
    <row r="310" spans="1:1" x14ac:dyDescent="0.2">
      <c r="A310" s="17" t="s">
        <v>1362</v>
      </c>
    </row>
    <row r="311" spans="1:1" x14ac:dyDescent="0.2">
      <c r="A311" s="17" t="s">
        <v>3150</v>
      </c>
    </row>
    <row r="312" spans="1:1" x14ac:dyDescent="0.2">
      <c r="A312" s="17" t="s">
        <v>1358</v>
      </c>
    </row>
    <row r="313" spans="1:1" x14ac:dyDescent="0.2">
      <c r="A313" s="17" t="s">
        <v>3148</v>
      </c>
    </row>
    <row r="314" spans="1:1" x14ac:dyDescent="0.2">
      <c r="A314" s="17" t="s">
        <v>1364</v>
      </c>
    </row>
    <row r="315" spans="1:1" x14ac:dyDescent="0.2">
      <c r="A315" s="17" t="s">
        <v>3151</v>
      </c>
    </row>
    <row r="316" spans="1:1" x14ac:dyDescent="0.2">
      <c r="A316" s="17" t="s">
        <v>1368</v>
      </c>
    </row>
    <row r="317" spans="1:1" x14ac:dyDescent="0.2">
      <c r="A317" s="17" t="s">
        <v>3153</v>
      </c>
    </row>
    <row r="318" spans="1:1" x14ac:dyDescent="0.2">
      <c r="A318" s="17" t="s">
        <v>1370</v>
      </c>
    </row>
    <row r="319" spans="1:1" x14ac:dyDescent="0.2">
      <c r="A319" s="17" t="s">
        <v>3154</v>
      </c>
    </row>
    <row r="320" spans="1:1" x14ac:dyDescent="0.2">
      <c r="A320" s="17" t="s">
        <v>1366</v>
      </c>
    </row>
    <row r="321" spans="1:1" x14ac:dyDescent="0.2">
      <c r="A321" s="17" t="s">
        <v>3152</v>
      </c>
    </row>
    <row r="322" spans="1:1" x14ac:dyDescent="0.2">
      <c r="A322" s="17" t="s">
        <v>1372</v>
      </c>
    </row>
    <row r="323" spans="1:1" x14ac:dyDescent="0.2">
      <c r="A323" s="17" t="s">
        <v>3155</v>
      </c>
    </row>
    <row r="324" spans="1:1" x14ac:dyDescent="0.2">
      <c r="A324" s="17" t="s">
        <v>1376</v>
      </c>
    </row>
    <row r="325" spans="1:1" x14ac:dyDescent="0.2">
      <c r="A325" s="17" t="s">
        <v>3157</v>
      </c>
    </row>
    <row r="326" spans="1:1" x14ac:dyDescent="0.2">
      <c r="A326" s="17" t="s">
        <v>1378</v>
      </c>
    </row>
    <row r="327" spans="1:1" x14ac:dyDescent="0.2">
      <c r="A327" s="17" t="s">
        <v>3158</v>
      </c>
    </row>
    <row r="328" spans="1:1" x14ac:dyDescent="0.2">
      <c r="A328" s="17" t="s">
        <v>1374</v>
      </c>
    </row>
    <row r="329" spans="1:1" x14ac:dyDescent="0.2">
      <c r="A329" s="17" t="s">
        <v>3156</v>
      </c>
    </row>
    <row r="330" spans="1:1" x14ac:dyDescent="0.2">
      <c r="A330" s="17" t="s">
        <v>1380</v>
      </c>
    </row>
    <row r="331" spans="1:1" x14ac:dyDescent="0.2">
      <c r="A331" s="17" t="s">
        <v>3159</v>
      </c>
    </row>
    <row r="332" spans="1:1" x14ac:dyDescent="0.2">
      <c r="A332" s="17" t="s">
        <v>1388</v>
      </c>
    </row>
    <row r="333" spans="1:1" x14ac:dyDescent="0.2">
      <c r="A333" s="17" t="s">
        <v>3163</v>
      </c>
    </row>
    <row r="334" spans="1:1" x14ac:dyDescent="0.2">
      <c r="A334" s="17" t="s">
        <v>1392</v>
      </c>
    </row>
    <row r="335" spans="1:1" x14ac:dyDescent="0.2">
      <c r="A335" s="17" t="s">
        <v>3165</v>
      </c>
    </row>
    <row r="336" spans="1:1" x14ac:dyDescent="0.2">
      <c r="A336" s="17" t="s">
        <v>1394</v>
      </c>
    </row>
    <row r="337" spans="1:1" x14ac:dyDescent="0.2">
      <c r="A337" s="17" t="s">
        <v>3166</v>
      </c>
    </row>
    <row r="338" spans="1:1" x14ac:dyDescent="0.2">
      <c r="A338" s="17" t="s">
        <v>1390</v>
      </c>
    </row>
    <row r="339" spans="1:1" x14ac:dyDescent="0.2">
      <c r="A339" s="17" t="s">
        <v>3164</v>
      </c>
    </row>
    <row r="340" spans="1:1" x14ac:dyDescent="0.2">
      <c r="A340" s="17" t="s">
        <v>1396</v>
      </c>
    </row>
    <row r="341" spans="1:1" x14ac:dyDescent="0.2">
      <c r="A341" s="17" t="s">
        <v>3167</v>
      </c>
    </row>
    <row r="342" spans="1:1" x14ac:dyDescent="0.2">
      <c r="A342" s="17" t="s">
        <v>1400</v>
      </c>
    </row>
    <row r="343" spans="1:1" x14ac:dyDescent="0.2">
      <c r="A343" s="17" t="s">
        <v>3169</v>
      </c>
    </row>
    <row r="344" spans="1:1" x14ac:dyDescent="0.2">
      <c r="A344" s="17" t="s">
        <v>1402</v>
      </c>
    </row>
    <row r="345" spans="1:1" x14ac:dyDescent="0.2">
      <c r="A345" s="17" t="s">
        <v>3170</v>
      </c>
    </row>
    <row r="346" spans="1:1" x14ac:dyDescent="0.2">
      <c r="A346" s="17" t="s">
        <v>1398</v>
      </c>
    </row>
    <row r="347" spans="1:1" x14ac:dyDescent="0.2">
      <c r="A347" s="17" t="s">
        <v>3168</v>
      </c>
    </row>
    <row r="348" spans="1:1" x14ac:dyDescent="0.2">
      <c r="A348" s="17" t="s">
        <v>1384</v>
      </c>
    </row>
    <row r="349" spans="1:1" x14ac:dyDescent="0.2">
      <c r="A349" s="17" t="s">
        <v>3161</v>
      </c>
    </row>
    <row r="350" spans="1:1" x14ac:dyDescent="0.2">
      <c r="A350" s="17" t="s">
        <v>1386</v>
      </c>
    </row>
    <row r="351" spans="1:1" x14ac:dyDescent="0.2">
      <c r="A351" s="17" t="s">
        <v>3162</v>
      </c>
    </row>
    <row r="352" spans="1:1" x14ac:dyDescent="0.2">
      <c r="A352" s="17" t="s">
        <v>1382</v>
      </c>
    </row>
    <row r="353" spans="1:1" x14ac:dyDescent="0.2">
      <c r="A353" s="17" t="s">
        <v>3160</v>
      </c>
    </row>
    <row r="354" spans="1:1" x14ac:dyDescent="0.2">
      <c r="A354" s="17" t="s">
        <v>1404</v>
      </c>
    </row>
    <row r="355" spans="1:1" x14ac:dyDescent="0.2">
      <c r="A355" s="17" t="s">
        <v>3171</v>
      </c>
    </row>
    <row r="356" spans="1:1" x14ac:dyDescent="0.2">
      <c r="A356" s="17" t="s">
        <v>1408</v>
      </c>
    </row>
    <row r="357" spans="1:1" x14ac:dyDescent="0.2">
      <c r="A357" s="17" t="s">
        <v>3173</v>
      </c>
    </row>
    <row r="358" spans="1:1" x14ac:dyDescent="0.2">
      <c r="A358" s="17" t="s">
        <v>1410</v>
      </c>
    </row>
    <row r="359" spans="1:1" x14ac:dyDescent="0.2">
      <c r="A359" s="17" t="s">
        <v>3174</v>
      </c>
    </row>
    <row r="360" spans="1:1" x14ac:dyDescent="0.2">
      <c r="A360" s="17" t="s">
        <v>1406</v>
      </c>
    </row>
    <row r="361" spans="1:1" x14ac:dyDescent="0.2">
      <c r="A361" s="17" t="s">
        <v>3172</v>
      </c>
    </row>
    <row r="362" spans="1:1" x14ac:dyDescent="0.2">
      <c r="A362" s="17" t="s">
        <v>1412</v>
      </c>
    </row>
    <row r="363" spans="1:1" x14ac:dyDescent="0.2">
      <c r="A363" s="17" t="s">
        <v>3175</v>
      </c>
    </row>
    <row r="364" spans="1:1" x14ac:dyDescent="0.2">
      <c r="A364" s="17" t="s">
        <v>1416</v>
      </c>
    </row>
    <row r="365" spans="1:1" x14ac:dyDescent="0.2">
      <c r="A365" s="17" t="s">
        <v>3177</v>
      </c>
    </row>
    <row r="366" spans="1:1" x14ac:dyDescent="0.2">
      <c r="A366" s="17" t="s">
        <v>1418</v>
      </c>
    </row>
    <row r="367" spans="1:1" x14ac:dyDescent="0.2">
      <c r="A367" s="17" t="s">
        <v>3178</v>
      </c>
    </row>
    <row r="368" spans="1:1" x14ac:dyDescent="0.2">
      <c r="A368" s="17" t="s">
        <v>1414</v>
      </c>
    </row>
    <row r="369" spans="1:1" x14ac:dyDescent="0.2">
      <c r="A369" s="17" t="s">
        <v>3176</v>
      </c>
    </row>
    <row r="370" spans="1:1" x14ac:dyDescent="0.2">
      <c r="A370" s="17" t="s">
        <v>1420</v>
      </c>
    </row>
    <row r="371" spans="1:1" x14ac:dyDescent="0.2">
      <c r="A371" s="17" t="s">
        <v>3179</v>
      </c>
    </row>
    <row r="372" spans="1:1" x14ac:dyDescent="0.2">
      <c r="A372" s="17" t="s">
        <v>1424</v>
      </c>
    </row>
    <row r="373" spans="1:1" x14ac:dyDescent="0.2">
      <c r="A373" s="17" t="s">
        <v>3181</v>
      </c>
    </row>
    <row r="374" spans="1:1" x14ac:dyDescent="0.2">
      <c r="A374" s="17" t="s">
        <v>1426</v>
      </c>
    </row>
    <row r="375" spans="1:1" x14ac:dyDescent="0.2">
      <c r="A375" s="17" t="s">
        <v>3182</v>
      </c>
    </row>
    <row r="376" spans="1:1" x14ac:dyDescent="0.2">
      <c r="A376" s="17" t="s">
        <v>1422</v>
      </c>
    </row>
    <row r="377" spans="1:1" x14ac:dyDescent="0.2">
      <c r="A377" s="17" t="s">
        <v>3180</v>
      </c>
    </row>
    <row r="378" spans="1:1" x14ac:dyDescent="0.2">
      <c r="A378" s="17" t="s">
        <v>961</v>
      </c>
    </row>
    <row r="379" spans="1:1" x14ac:dyDescent="0.2">
      <c r="A379" s="17" t="s">
        <v>3107</v>
      </c>
    </row>
    <row r="380" spans="1:1" x14ac:dyDescent="0.2">
      <c r="A380" s="17" t="s">
        <v>965</v>
      </c>
    </row>
    <row r="381" spans="1:1" x14ac:dyDescent="0.2">
      <c r="A381" s="17" t="s">
        <v>3109</v>
      </c>
    </row>
    <row r="382" spans="1:1" x14ac:dyDescent="0.2">
      <c r="A382" s="17" t="s">
        <v>967</v>
      </c>
    </row>
    <row r="383" spans="1:1" x14ac:dyDescent="0.2">
      <c r="A383" s="17" t="s">
        <v>3110</v>
      </c>
    </row>
    <row r="384" spans="1:1" x14ac:dyDescent="0.2">
      <c r="A384" s="17" t="s">
        <v>963</v>
      </c>
    </row>
    <row r="385" spans="1:1" x14ac:dyDescent="0.2">
      <c r="A385" s="17" t="s">
        <v>3108</v>
      </c>
    </row>
    <row r="386" spans="1:1" x14ac:dyDescent="0.2">
      <c r="A386" s="17" t="s">
        <v>1428</v>
      </c>
    </row>
    <row r="387" spans="1:1" x14ac:dyDescent="0.2">
      <c r="A387" s="17" t="s">
        <v>3183</v>
      </c>
    </row>
    <row r="388" spans="1:1" x14ac:dyDescent="0.2">
      <c r="A388" s="17" t="s">
        <v>1432</v>
      </c>
    </row>
    <row r="389" spans="1:1" x14ac:dyDescent="0.2">
      <c r="A389" s="17" t="s">
        <v>3185</v>
      </c>
    </row>
    <row r="390" spans="1:1" x14ac:dyDescent="0.2">
      <c r="A390" s="17" t="s">
        <v>1434</v>
      </c>
    </row>
    <row r="391" spans="1:1" x14ac:dyDescent="0.2">
      <c r="A391" s="17" t="s">
        <v>3186</v>
      </c>
    </row>
    <row r="392" spans="1:1" x14ac:dyDescent="0.2">
      <c r="A392" s="17" t="s">
        <v>1436</v>
      </c>
    </row>
    <row r="393" spans="1:1" x14ac:dyDescent="0.2">
      <c r="A393" s="17" t="s">
        <v>3187</v>
      </c>
    </row>
    <row r="394" spans="1:1" x14ac:dyDescent="0.2">
      <c r="A394" s="17" t="s">
        <v>1438</v>
      </c>
    </row>
    <row r="395" spans="1:1" x14ac:dyDescent="0.2">
      <c r="A395" s="17" t="s">
        <v>3188</v>
      </c>
    </row>
    <row r="396" spans="1:1" x14ac:dyDescent="0.2">
      <c r="A396" s="17" t="s">
        <v>1430</v>
      </c>
    </row>
    <row r="397" spans="1:1" x14ac:dyDescent="0.2">
      <c r="A397" s="17" t="s">
        <v>3184</v>
      </c>
    </row>
    <row r="398" spans="1:1" x14ac:dyDescent="0.2">
      <c r="A398" s="17" t="s">
        <v>1440</v>
      </c>
    </row>
    <row r="399" spans="1:1" x14ac:dyDescent="0.2">
      <c r="A399" s="17" t="s">
        <v>3189</v>
      </c>
    </row>
    <row r="400" spans="1:1" x14ac:dyDescent="0.2">
      <c r="A400" s="17" t="s">
        <v>1444</v>
      </c>
    </row>
    <row r="401" spans="1:1" x14ac:dyDescent="0.2">
      <c r="A401" s="17" t="s">
        <v>3191</v>
      </c>
    </row>
    <row r="402" spans="1:1" x14ac:dyDescent="0.2">
      <c r="A402" s="17" t="s">
        <v>1446</v>
      </c>
    </row>
    <row r="403" spans="1:1" x14ac:dyDescent="0.2">
      <c r="A403" s="17" t="s">
        <v>3192</v>
      </c>
    </row>
    <row r="404" spans="1:1" x14ac:dyDescent="0.2">
      <c r="A404" s="17" t="s">
        <v>1448</v>
      </c>
    </row>
    <row r="405" spans="1:1" x14ac:dyDescent="0.2">
      <c r="A405" s="17" t="s">
        <v>3193</v>
      </c>
    </row>
    <row r="406" spans="1:1" x14ac:dyDescent="0.2">
      <c r="A406" s="17" t="s">
        <v>1450</v>
      </c>
    </row>
    <row r="407" spans="1:1" x14ac:dyDescent="0.2">
      <c r="A407" s="17" t="s">
        <v>3194</v>
      </c>
    </row>
    <row r="408" spans="1:1" x14ac:dyDescent="0.2">
      <c r="A408" s="17" t="s">
        <v>1442</v>
      </c>
    </row>
    <row r="409" spans="1:1" x14ac:dyDescent="0.2">
      <c r="A409" s="17" t="s">
        <v>3190</v>
      </c>
    </row>
    <row r="410" spans="1:1" x14ac:dyDescent="0.2">
      <c r="A410" s="17" t="s">
        <v>1452</v>
      </c>
    </row>
    <row r="411" spans="1:1" x14ac:dyDescent="0.2">
      <c r="A411" s="17" t="s">
        <v>3195</v>
      </c>
    </row>
    <row r="412" spans="1:1" x14ac:dyDescent="0.2">
      <c r="A412" s="17" t="s">
        <v>1456</v>
      </c>
    </row>
    <row r="413" spans="1:1" x14ac:dyDescent="0.2">
      <c r="A413" s="17" t="s">
        <v>3197</v>
      </c>
    </row>
    <row r="414" spans="1:1" x14ac:dyDescent="0.2">
      <c r="A414" s="17" t="s">
        <v>1458</v>
      </c>
    </row>
    <row r="415" spans="1:1" x14ac:dyDescent="0.2">
      <c r="A415" s="17" t="s">
        <v>3198</v>
      </c>
    </row>
    <row r="416" spans="1:1" x14ac:dyDescent="0.2">
      <c r="A416" s="17" t="s">
        <v>1460</v>
      </c>
    </row>
    <row r="417" spans="1:1" x14ac:dyDescent="0.2">
      <c r="A417" s="17" t="s">
        <v>3199</v>
      </c>
    </row>
    <row r="418" spans="1:1" x14ac:dyDescent="0.2">
      <c r="A418" s="17" t="s">
        <v>1462</v>
      </c>
    </row>
    <row r="419" spans="1:1" x14ac:dyDescent="0.2">
      <c r="A419" s="17" t="s">
        <v>3200</v>
      </c>
    </row>
    <row r="420" spans="1:1" x14ac:dyDescent="0.2">
      <c r="A420" s="17" t="s">
        <v>1454</v>
      </c>
    </row>
    <row r="421" spans="1:1" x14ac:dyDescent="0.2">
      <c r="A421" s="17" t="s">
        <v>3196</v>
      </c>
    </row>
    <row r="422" spans="1:1" x14ac:dyDescent="0.2">
      <c r="A422" s="17" t="s">
        <v>1464</v>
      </c>
    </row>
    <row r="423" spans="1:1" x14ac:dyDescent="0.2">
      <c r="A423" s="17" t="s">
        <v>3201</v>
      </c>
    </row>
    <row r="424" spans="1:1" x14ac:dyDescent="0.2">
      <c r="A424" s="17" t="s">
        <v>1468</v>
      </c>
    </row>
    <row r="425" spans="1:1" x14ac:dyDescent="0.2">
      <c r="A425" s="17" t="s">
        <v>3203</v>
      </c>
    </row>
    <row r="426" spans="1:1" x14ac:dyDescent="0.2">
      <c r="A426" s="17" t="s">
        <v>1470</v>
      </c>
    </row>
    <row r="427" spans="1:1" x14ac:dyDescent="0.2">
      <c r="A427" s="17" t="s">
        <v>3204</v>
      </c>
    </row>
    <row r="428" spans="1:1" x14ac:dyDescent="0.2">
      <c r="A428" s="17" t="s">
        <v>1472</v>
      </c>
    </row>
    <row r="429" spans="1:1" x14ac:dyDescent="0.2">
      <c r="A429" s="17" t="s">
        <v>3205</v>
      </c>
    </row>
    <row r="430" spans="1:1" x14ac:dyDescent="0.2">
      <c r="A430" s="17" t="s">
        <v>1474</v>
      </c>
    </row>
    <row r="431" spans="1:1" x14ac:dyDescent="0.2">
      <c r="A431" s="17" t="s">
        <v>3206</v>
      </c>
    </row>
    <row r="432" spans="1:1" x14ac:dyDescent="0.2">
      <c r="A432" s="17" t="s">
        <v>1466</v>
      </c>
    </row>
    <row r="433" spans="1:1" x14ac:dyDescent="0.2">
      <c r="A433" s="17" t="s">
        <v>3202</v>
      </c>
    </row>
    <row r="434" spans="1:1" x14ac:dyDescent="0.2">
      <c r="A434" s="17" t="s">
        <v>1476</v>
      </c>
    </row>
    <row r="435" spans="1:1" x14ac:dyDescent="0.2">
      <c r="A435" s="17" t="s">
        <v>3207</v>
      </c>
    </row>
    <row r="436" spans="1:1" x14ac:dyDescent="0.2">
      <c r="A436" s="17" t="s">
        <v>2439</v>
      </c>
    </row>
    <row r="437" spans="1:1" x14ac:dyDescent="0.2">
      <c r="A437" s="17" t="s">
        <v>2448</v>
      </c>
    </row>
    <row r="438" spans="1:1" x14ac:dyDescent="0.2">
      <c r="A438" s="17" t="s">
        <v>2454</v>
      </c>
    </row>
    <row r="439" spans="1:1" x14ac:dyDescent="0.2">
      <c r="A439" s="17" t="s">
        <v>2440</v>
      </c>
    </row>
    <row r="440" spans="1:1" x14ac:dyDescent="0.2">
      <c r="A440" s="17" t="s">
        <v>2449</v>
      </c>
    </row>
    <row r="441" spans="1:1" x14ac:dyDescent="0.2">
      <c r="A441" s="17" t="s">
        <v>2455</v>
      </c>
    </row>
    <row r="442" spans="1:1" x14ac:dyDescent="0.2">
      <c r="A442" s="17" t="s">
        <v>1627</v>
      </c>
    </row>
    <row r="443" spans="1:1" x14ac:dyDescent="0.2">
      <c r="A443" s="17" t="s">
        <v>1695</v>
      </c>
    </row>
    <row r="444" spans="1:1" x14ac:dyDescent="0.2">
      <c r="A444" s="17" t="s">
        <v>1774</v>
      </c>
    </row>
    <row r="445" spans="1:1" x14ac:dyDescent="0.2">
      <c r="A445" s="17" t="s">
        <v>228</v>
      </c>
    </row>
    <row r="446" spans="1:1" x14ac:dyDescent="0.2">
      <c r="A446" s="17" t="s">
        <v>1699</v>
      </c>
    </row>
    <row r="447" spans="1:1" x14ac:dyDescent="0.2">
      <c r="A447" s="17" t="s">
        <v>1777</v>
      </c>
    </row>
    <row r="448" spans="1:1" x14ac:dyDescent="0.2">
      <c r="A448" s="17" t="s">
        <v>2582</v>
      </c>
    </row>
    <row r="449" spans="1:1" x14ac:dyDescent="0.2">
      <c r="A449" s="17" t="s">
        <v>2625</v>
      </c>
    </row>
    <row r="450" spans="1:1" x14ac:dyDescent="0.2">
      <c r="A450" s="17" t="s">
        <v>2655</v>
      </c>
    </row>
    <row r="451" spans="1:1" x14ac:dyDescent="0.2">
      <c r="A451" s="17" t="s">
        <v>2584</v>
      </c>
    </row>
    <row r="452" spans="1:1" x14ac:dyDescent="0.2">
      <c r="A452" s="17" t="s">
        <v>2627</v>
      </c>
    </row>
    <row r="453" spans="1:1" x14ac:dyDescent="0.2">
      <c r="A453" s="17" t="s">
        <v>2656</v>
      </c>
    </row>
    <row r="454" spans="1:1" x14ac:dyDescent="0.2">
      <c r="A454" s="17" t="s">
        <v>1625</v>
      </c>
    </row>
    <row r="455" spans="1:1" x14ac:dyDescent="0.2">
      <c r="A455" s="17" t="s">
        <v>1693</v>
      </c>
    </row>
    <row r="456" spans="1:1" x14ac:dyDescent="0.2">
      <c r="A456" s="17" t="s">
        <v>1773</v>
      </c>
    </row>
    <row r="457" spans="1:1" x14ac:dyDescent="0.2">
      <c r="A457" s="17" t="s">
        <v>1631</v>
      </c>
    </row>
    <row r="458" spans="1:1" x14ac:dyDescent="0.2">
      <c r="A458" s="17" t="s">
        <v>1698</v>
      </c>
    </row>
    <row r="459" spans="1:1" x14ac:dyDescent="0.2">
      <c r="A459" s="17" t="s">
        <v>1776</v>
      </c>
    </row>
    <row r="460" spans="1:1" x14ac:dyDescent="0.2">
      <c r="A460" s="17" t="s">
        <v>1629</v>
      </c>
    </row>
    <row r="461" spans="1:1" x14ac:dyDescent="0.2">
      <c r="A461" s="17" t="s">
        <v>1697</v>
      </c>
    </row>
    <row r="462" spans="1:1" x14ac:dyDescent="0.2">
      <c r="A462" s="17" t="s">
        <v>1775</v>
      </c>
    </row>
    <row r="463" spans="1:1" x14ac:dyDescent="0.2">
      <c r="A463" s="17" t="s">
        <v>230</v>
      </c>
    </row>
    <row r="464" spans="1:1" x14ac:dyDescent="0.2">
      <c r="A464" s="17" t="s">
        <v>1700</v>
      </c>
    </row>
    <row r="465" spans="1:1" x14ac:dyDescent="0.2">
      <c r="A465" s="17" t="s">
        <v>1778</v>
      </c>
    </row>
    <row r="466" spans="1:1" x14ac:dyDescent="0.2">
      <c r="A466" s="17" t="s">
        <v>234</v>
      </c>
    </row>
    <row r="467" spans="1:1" x14ac:dyDescent="0.2">
      <c r="A467" s="17" t="s">
        <v>1702</v>
      </c>
    </row>
    <row r="468" spans="1:1" x14ac:dyDescent="0.2">
      <c r="A468" s="17" t="s">
        <v>1780</v>
      </c>
    </row>
    <row r="469" spans="1:1" x14ac:dyDescent="0.2">
      <c r="A469" s="17" t="s">
        <v>240</v>
      </c>
    </row>
    <row r="470" spans="1:1" x14ac:dyDescent="0.2">
      <c r="A470" s="17" t="s">
        <v>1705</v>
      </c>
    </row>
    <row r="471" spans="1:1" x14ac:dyDescent="0.2">
      <c r="A471" s="17" t="s">
        <v>1784</v>
      </c>
    </row>
    <row r="472" spans="1:1" x14ac:dyDescent="0.2">
      <c r="A472" s="17" t="s">
        <v>2586</v>
      </c>
    </row>
    <row r="473" spans="1:1" x14ac:dyDescent="0.2">
      <c r="A473" s="17" t="s">
        <v>2628</v>
      </c>
    </row>
    <row r="474" spans="1:1" x14ac:dyDescent="0.2">
      <c r="A474" s="17" t="s">
        <v>2657</v>
      </c>
    </row>
    <row r="475" spans="1:1" x14ac:dyDescent="0.2">
      <c r="A475" s="17" t="s">
        <v>2588</v>
      </c>
    </row>
    <row r="476" spans="1:1" x14ac:dyDescent="0.2">
      <c r="A476" s="17" t="s">
        <v>2629</v>
      </c>
    </row>
    <row r="477" spans="1:1" x14ac:dyDescent="0.2">
      <c r="A477" s="17" t="s">
        <v>2658</v>
      </c>
    </row>
    <row r="478" spans="1:1" x14ac:dyDescent="0.2">
      <c r="A478" s="17" t="s">
        <v>232</v>
      </c>
    </row>
    <row r="479" spans="1:1" x14ac:dyDescent="0.2">
      <c r="A479" s="17" t="s">
        <v>1701</v>
      </c>
    </row>
    <row r="480" spans="1:1" x14ac:dyDescent="0.2">
      <c r="A480" s="17" t="s">
        <v>1779</v>
      </c>
    </row>
    <row r="481" spans="1:1" x14ac:dyDescent="0.2">
      <c r="A481" s="17" t="s">
        <v>238</v>
      </c>
    </row>
    <row r="482" spans="1:1" x14ac:dyDescent="0.2">
      <c r="A482" s="17" t="s">
        <v>1704</v>
      </c>
    </row>
    <row r="483" spans="1:1" x14ac:dyDescent="0.2">
      <c r="A483" s="17" t="s">
        <v>1783</v>
      </c>
    </row>
    <row r="484" spans="1:1" x14ac:dyDescent="0.2">
      <c r="A484" s="17" t="s">
        <v>236</v>
      </c>
    </row>
    <row r="485" spans="1:1" x14ac:dyDescent="0.2">
      <c r="A485" s="17" t="s">
        <v>1703</v>
      </c>
    </row>
    <row r="486" spans="1:1" x14ac:dyDescent="0.2">
      <c r="A486" s="17" t="s">
        <v>1781</v>
      </c>
    </row>
    <row r="487" spans="1:1" x14ac:dyDescent="0.2">
      <c r="A487" s="17" t="s">
        <v>1616</v>
      </c>
    </row>
    <row r="488" spans="1:1" x14ac:dyDescent="0.2">
      <c r="A488" s="17" t="s">
        <v>1689</v>
      </c>
    </row>
    <row r="489" spans="1:1" x14ac:dyDescent="0.2">
      <c r="A489" s="17" t="s">
        <v>1769</v>
      </c>
    </row>
    <row r="490" spans="1:1" x14ac:dyDescent="0.2">
      <c r="A490" s="17" t="s">
        <v>1622</v>
      </c>
    </row>
    <row r="491" spans="1:1" x14ac:dyDescent="0.2">
      <c r="A491" s="17" t="s">
        <v>1692</v>
      </c>
    </row>
    <row r="492" spans="1:1" x14ac:dyDescent="0.2">
      <c r="A492" s="17" t="s">
        <v>1772</v>
      </c>
    </row>
    <row r="493" spans="1:1" x14ac:dyDescent="0.2">
      <c r="A493" s="17" t="s">
        <v>2578</v>
      </c>
    </row>
    <row r="494" spans="1:1" x14ac:dyDescent="0.2">
      <c r="A494" s="17" t="s">
        <v>2623</v>
      </c>
    </row>
    <row r="495" spans="1:1" x14ac:dyDescent="0.2">
      <c r="A495" s="17" t="s">
        <v>2653</v>
      </c>
    </row>
    <row r="496" spans="1:1" x14ac:dyDescent="0.2">
      <c r="A496" s="17" t="s">
        <v>2580</v>
      </c>
    </row>
    <row r="497" spans="1:1" x14ac:dyDescent="0.2">
      <c r="A497" s="17" t="s">
        <v>2624</v>
      </c>
    </row>
    <row r="498" spans="1:1" x14ac:dyDescent="0.2">
      <c r="A498" s="17" t="s">
        <v>2654</v>
      </c>
    </row>
    <row r="499" spans="1:1" x14ac:dyDescent="0.2">
      <c r="A499" s="17" t="s">
        <v>1614</v>
      </c>
    </row>
    <row r="500" spans="1:1" x14ac:dyDescent="0.2">
      <c r="A500" s="17" t="s">
        <v>1688</v>
      </c>
    </row>
    <row r="501" spans="1:1" x14ac:dyDescent="0.2">
      <c r="A501" s="17" t="s">
        <v>1768</v>
      </c>
    </row>
    <row r="502" spans="1:1" x14ac:dyDescent="0.2">
      <c r="A502" s="17" t="s">
        <v>1620</v>
      </c>
    </row>
    <row r="503" spans="1:1" x14ac:dyDescent="0.2">
      <c r="A503" s="17" t="s">
        <v>1691</v>
      </c>
    </row>
    <row r="504" spans="1:1" x14ac:dyDescent="0.2">
      <c r="A504" s="17" t="s">
        <v>1771</v>
      </c>
    </row>
    <row r="505" spans="1:1" x14ac:dyDescent="0.2">
      <c r="A505" s="17" t="s">
        <v>254</v>
      </c>
    </row>
    <row r="506" spans="1:1" x14ac:dyDescent="0.2">
      <c r="A506" s="17" t="s">
        <v>1712</v>
      </c>
    </row>
    <row r="507" spans="1:1" x14ac:dyDescent="0.2">
      <c r="A507" s="17" t="s">
        <v>1500</v>
      </c>
    </row>
    <row r="508" spans="1:1" x14ac:dyDescent="0.2">
      <c r="A508" s="17" t="s">
        <v>258</v>
      </c>
    </row>
    <row r="509" spans="1:1" x14ac:dyDescent="0.2">
      <c r="A509" s="17" t="s">
        <v>1714</v>
      </c>
    </row>
    <row r="510" spans="1:1" x14ac:dyDescent="0.2">
      <c r="A510" s="17" t="s">
        <v>1502</v>
      </c>
    </row>
    <row r="511" spans="1:1" x14ac:dyDescent="0.2">
      <c r="A511" s="17" t="s">
        <v>264</v>
      </c>
    </row>
    <row r="512" spans="1:1" x14ac:dyDescent="0.2">
      <c r="A512" s="17" t="s">
        <v>1717</v>
      </c>
    </row>
    <row r="513" spans="1:1" x14ac:dyDescent="0.2">
      <c r="A513" s="17" t="s">
        <v>1505</v>
      </c>
    </row>
    <row r="514" spans="1:1" x14ac:dyDescent="0.2">
      <c r="A514" s="17" t="s">
        <v>2594</v>
      </c>
    </row>
    <row r="515" spans="1:1" x14ac:dyDescent="0.2">
      <c r="A515" s="17" t="s">
        <v>2632</v>
      </c>
    </row>
    <row r="516" spans="1:1" x14ac:dyDescent="0.2">
      <c r="A516" s="17" t="s">
        <v>2661</v>
      </c>
    </row>
    <row r="517" spans="1:1" x14ac:dyDescent="0.2">
      <c r="A517" s="17" t="s">
        <v>2596</v>
      </c>
    </row>
    <row r="518" spans="1:1" x14ac:dyDescent="0.2">
      <c r="A518" s="17" t="s">
        <v>2633</v>
      </c>
    </row>
    <row r="519" spans="1:1" x14ac:dyDescent="0.2">
      <c r="A519" s="17" t="s">
        <v>2662</v>
      </c>
    </row>
    <row r="520" spans="1:1" x14ac:dyDescent="0.2">
      <c r="A520" s="17" t="s">
        <v>256</v>
      </c>
    </row>
    <row r="521" spans="1:1" x14ac:dyDescent="0.2">
      <c r="A521" s="17" t="s">
        <v>1713</v>
      </c>
    </row>
    <row r="522" spans="1:1" x14ac:dyDescent="0.2">
      <c r="A522" s="17" t="s">
        <v>1501</v>
      </c>
    </row>
    <row r="523" spans="1:1" x14ac:dyDescent="0.2">
      <c r="A523" s="17" t="s">
        <v>262</v>
      </c>
    </row>
    <row r="524" spans="1:1" x14ac:dyDescent="0.2">
      <c r="A524" s="17" t="s">
        <v>1716</v>
      </c>
    </row>
    <row r="525" spans="1:1" x14ac:dyDescent="0.2">
      <c r="A525" s="17" t="s">
        <v>1504</v>
      </c>
    </row>
    <row r="526" spans="1:1" x14ac:dyDescent="0.2">
      <c r="A526" s="17" t="s">
        <v>260</v>
      </c>
    </row>
    <row r="527" spans="1:1" x14ac:dyDescent="0.2">
      <c r="A527" s="17" t="s">
        <v>1715</v>
      </c>
    </row>
    <row r="528" spans="1:1" x14ac:dyDescent="0.2">
      <c r="A528" s="17" t="s">
        <v>1503</v>
      </c>
    </row>
    <row r="529" spans="1:1" x14ac:dyDescent="0.2">
      <c r="A529" s="17" t="s">
        <v>242</v>
      </c>
    </row>
    <row r="530" spans="1:1" x14ac:dyDescent="0.2">
      <c r="A530" s="17" t="s">
        <v>1706</v>
      </c>
    </row>
    <row r="531" spans="1:1" x14ac:dyDescent="0.2">
      <c r="A531" s="17" t="s">
        <v>1785</v>
      </c>
    </row>
    <row r="532" spans="1:1" x14ac:dyDescent="0.2">
      <c r="A532" s="17" t="s">
        <v>246</v>
      </c>
    </row>
    <row r="533" spans="1:1" x14ac:dyDescent="0.2">
      <c r="A533" s="17" t="s">
        <v>1708</v>
      </c>
    </row>
    <row r="534" spans="1:1" x14ac:dyDescent="0.2">
      <c r="A534" s="17" t="s">
        <v>1787</v>
      </c>
    </row>
    <row r="535" spans="1:1" x14ac:dyDescent="0.2">
      <c r="A535" s="17" t="s">
        <v>252</v>
      </c>
    </row>
    <row r="536" spans="1:1" x14ac:dyDescent="0.2">
      <c r="A536" s="17" t="s">
        <v>1711</v>
      </c>
    </row>
    <row r="537" spans="1:1" x14ac:dyDescent="0.2">
      <c r="A537" s="17" t="s">
        <v>1499</v>
      </c>
    </row>
    <row r="538" spans="1:1" x14ac:dyDescent="0.2">
      <c r="A538" s="17" t="s">
        <v>2590</v>
      </c>
    </row>
    <row r="539" spans="1:1" x14ac:dyDescent="0.2">
      <c r="A539" s="17" t="s">
        <v>2630</v>
      </c>
    </row>
    <row r="540" spans="1:1" x14ac:dyDescent="0.2">
      <c r="A540" s="17" t="s">
        <v>2659</v>
      </c>
    </row>
    <row r="541" spans="1:1" x14ac:dyDescent="0.2">
      <c r="A541" s="17" t="s">
        <v>2592</v>
      </c>
    </row>
    <row r="542" spans="1:1" x14ac:dyDescent="0.2">
      <c r="A542" s="17" t="s">
        <v>2631</v>
      </c>
    </row>
    <row r="543" spans="1:1" x14ac:dyDescent="0.2">
      <c r="A543" s="17" t="s">
        <v>2660</v>
      </c>
    </row>
    <row r="544" spans="1:1" x14ac:dyDescent="0.2">
      <c r="A544" s="17" t="s">
        <v>244</v>
      </c>
    </row>
    <row r="545" spans="1:1" x14ac:dyDescent="0.2">
      <c r="A545" s="17" t="s">
        <v>1707</v>
      </c>
    </row>
    <row r="546" spans="1:1" x14ac:dyDescent="0.2">
      <c r="A546" s="17" t="s">
        <v>1786</v>
      </c>
    </row>
    <row r="547" spans="1:1" x14ac:dyDescent="0.2">
      <c r="A547" s="17" t="s">
        <v>250</v>
      </c>
    </row>
    <row r="548" spans="1:1" x14ac:dyDescent="0.2">
      <c r="A548" s="17" t="s">
        <v>1710</v>
      </c>
    </row>
    <row r="549" spans="1:1" x14ac:dyDescent="0.2">
      <c r="A549" s="17" t="s">
        <v>1498</v>
      </c>
    </row>
    <row r="550" spans="1:1" x14ac:dyDescent="0.2">
      <c r="A550" s="17" t="s">
        <v>248</v>
      </c>
    </row>
    <row r="551" spans="1:1" x14ac:dyDescent="0.2">
      <c r="A551" s="17" t="s">
        <v>1709</v>
      </c>
    </row>
    <row r="552" spans="1:1" x14ac:dyDescent="0.2">
      <c r="A552" s="17" t="s">
        <v>1788</v>
      </c>
    </row>
    <row r="553" spans="1:1" x14ac:dyDescent="0.2">
      <c r="A553" s="17" t="s">
        <v>266</v>
      </c>
    </row>
    <row r="554" spans="1:1" x14ac:dyDescent="0.2">
      <c r="A554" s="17" t="s">
        <v>1718</v>
      </c>
    </row>
    <row r="555" spans="1:1" x14ac:dyDescent="0.2">
      <c r="A555" s="17" t="s">
        <v>1506</v>
      </c>
    </row>
    <row r="556" spans="1:1" x14ac:dyDescent="0.2">
      <c r="A556" s="17" t="s">
        <v>1634</v>
      </c>
    </row>
    <row r="557" spans="1:1" x14ac:dyDescent="0.2">
      <c r="A557" s="17" t="s">
        <v>1720</v>
      </c>
    </row>
    <row r="558" spans="1:1" x14ac:dyDescent="0.2">
      <c r="A558" s="17" t="s">
        <v>1508</v>
      </c>
    </row>
    <row r="559" spans="1:1" x14ac:dyDescent="0.2">
      <c r="A559" s="17" t="s">
        <v>1640</v>
      </c>
    </row>
    <row r="560" spans="1:1" x14ac:dyDescent="0.2">
      <c r="A560" s="17" t="s">
        <v>1723</v>
      </c>
    </row>
    <row r="561" spans="1:1" x14ac:dyDescent="0.2">
      <c r="A561" s="17" t="s">
        <v>1511</v>
      </c>
    </row>
    <row r="562" spans="1:1" x14ac:dyDescent="0.2">
      <c r="A562" s="17" t="s">
        <v>2598</v>
      </c>
    </row>
    <row r="563" spans="1:1" x14ac:dyDescent="0.2">
      <c r="A563" s="17" t="s">
        <v>2634</v>
      </c>
    </row>
    <row r="564" spans="1:1" x14ac:dyDescent="0.2">
      <c r="A564" s="17" t="s">
        <v>2663</v>
      </c>
    </row>
    <row r="565" spans="1:1" x14ac:dyDescent="0.2">
      <c r="A565" s="17" t="s">
        <v>2600</v>
      </c>
    </row>
    <row r="566" spans="1:1" x14ac:dyDescent="0.2">
      <c r="A566" s="17" t="s">
        <v>2635</v>
      </c>
    </row>
    <row r="567" spans="1:1" x14ac:dyDescent="0.2">
      <c r="A567" s="17" t="s">
        <v>2664</v>
      </c>
    </row>
    <row r="568" spans="1:1" x14ac:dyDescent="0.2">
      <c r="A568" s="17" t="s">
        <v>1632</v>
      </c>
    </row>
    <row r="569" spans="1:1" x14ac:dyDescent="0.2">
      <c r="A569" s="17" t="s">
        <v>1719</v>
      </c>
    </row>
    <row r="570" spans="1:1" x14ac:dyDescent="0.2">
      <c r="A570" s="17" t="s">
        <v>1507</v>
      </c>
    </row>
    <row r="571" spans="1:1" x14ac:dyDescent="0.2">
      <c r="A571" s="17" t="s">
        <v>1638</v>
      </c>
    </row>
    <row r="572" spans="1:1" x14ac:dyDescent="0.2">
      <c r="A572" s="17" t="s">
        <v>1722</v>
      </c>
    </row>
    <row r="573" spans="1:1" x14ac:dyDescent="0.2">
      <c r="A573" s="17" t="s">
        <v>1510</v>
      </c>
    </row>
    <row r="574" spans="1:1" x14ac:dyDescent="0.2">
      <c r="A574" s="17" t="s">
        <v>1636</v>
      </c>
    </row>
    <row r="575" spans="1:1" x14ac:dyDescent="0.2">
      <c r="A575" s="17" t="s">
        <v>1721</v>
      </c>
    </row>
    <row r="576" spans="1:1" x14ac:dyDescent="0.2">
      <c r="A576" s="17" t="s">
        <v>1509</v>
      </c>
    </row>
    <row r="577" spans="1:1" x14ac:dyDescent="0.2">
      <c r="A577" s="17" t="s">
        <v>1618</v>
      </c>
    </row>
    <row r="578" spans="1:1" x14ac:dyDescent="0.2">
      <c r="A578" s="17" t="s">
        <v>1690</v>
      </c>
    </row>
    <row r="579" spans="1:1" x14ac:dyDescent="0.2">
      <c r="A579" s="17" t="s">
        <v>1770</v>
      </c>
    </row>
    <row r="580" spans="1:1" x14ac:dyDescent="0.2">
      <c r="A580" s="17" t="s">
        <v>1539</v>
      </c>
    </row>
    <row r="581" spans="1:1" x14ac:dyDescent="0.2">
      <c r="A581" s="17" t="s">
        <v>1652</v>
      </c>
    </row>
    <row r="582" spans="1:1" x14ac:dyDescent="0.2">
      <c r="A582" s="17" t="s">
        <v>1730</v>
      </c>
    </row>
    <row r="583" spans="1:1" x14ac:dyDescent="0.2">
      <c r="A583" s="17" t="s">
        <v>1553</v>
      </c>
    </row>
    <row r="584" spans="1:1" x14ac:dyDescent="0.2">
      <c r="A584" s="17" t="s">
        <v>1658</v>
      </c>
    </row>
    <row r="585" spans="1:1" x14ac:dyDescent="0.2">
      <c r="A585" s="17" t="s">
        <v>1737</v>
      </c>
    </row>
    <row r="586" spans="1:1" x14ac:dyDescent="0.2">
      <c r="A586" s="17" t="s">
        <v>1557</v>
      </c>
    </row>
    <row r="587" spans="1:1" x14ac:dyDescent="0.2">
      <c r="A587" s="17" t="s">
        <v>1660</v>
      </c>
    </row>
    <row r="588" spans="1:1" x14ac:dyDescent="0.2">
      <c r="A588" s="17" t="s">
        <v>1739</v>
      </c>
    </row>
    <row r="589" spans="1:1" x14ac:dyDescent="0.2">
      <c r="A589" s="17" t="s">
        <v>1563</v>
      </c>
    </row>
    <row r="590" spans="1:1" x14ac:dyDescent="0.2">
      <c r="A590" s="17" t="s">
        <v>1663</v>
      </c>
    </row>
    <row r="591" spans="1:1" x14ac:dyDescent="0.2">
      <c r="A591" s="17" t="s">
        <v>1742</v>
      </c>
    </row>
    <row r="592" spans="1:1" x14ac:dyDescent="0.2">
      <c r="A592" s="17" t="s">
        <v>2558</v>
      </c>
    </row>
    <row r="593" spans="1:1" x14ac:dyDescent="0.2">
      <c r="A593" s="17" t="s">
        <v>2613</v>
      </c>
    </row>
    <row r="594" spans="1:1" x14ac:dyDescent="0.2">
      <c r="A594" s="17" t="s">
        <v>2643</v>
      </c>
    </row>
    <row r="595" spans="1:1" x14ac:dyDescent="0.2">
      <c r="A595" s="17" t="s">
        <v>2560</v>
      </c>
    </row>
    <row r="596" spans="1:1" x14ac:dyDescent="0.2">
      <c r="A596" s="17" t="s">
        <v>2614</v>
      </c>
    </row>
    <row r="597" spans="1:1" x14ac:dyDescent="0.2">
      <c r="A597" s="17" t="s">
        <v>2644</v>
      </c>
    </row>
    <row r="598" spans="1:1" x14ac:dyDescent="0.2">
      <c r="A598" s="17" t="s">
        <v>1555</v>
      </c>
    </row>
    <row r="599" spans="1:1" x14ac:dyDescent="0.2">
      <c r="A599" s="17" t="s">
        <v>1659</v>
      </c>
    </row>
    <row r="600" spans="1:1" x14ac:dyDescent="0.2">
      <c r="A600" s="17" t="s">
        <v>1738</v>
      </c>
    </row>
    <row r="601" spans="1:1" x14ac:dyDescent="0.2">
      <c r="A601" s="17" t="s">
        <v>1561</v>
      </c>
    </row>
    <row r="602" spans="1:1" x14ac:dyDescent="0.2">
      <c r="A602" s="17" t="s">
        <v>1662</v>
      </c>
    </row>
    <row r="603" spans="1:1" x14ac:dyDescent="0.2">
      <c r="A603" s="17" t="s">
        <v>1741</v>
      </c>
    </row>
    <row r="604" spans="1:1" x14ac:dyDescent="0.2">
      <c r="A604" s="17" t="s">
        <v>1559</v>
      </c>
    </row>
    <row r="605" spans="1:1" x14ac:dyDescent="0.2">
      <c r="A605" s="17" t="s">
        <v>1661</v>
      </c>
    </row>
    <row r="606" spans="1:1" x14ac:dyDescent="0.2">
      <c r="A606" s="17" t="s">
        <v>1740</v>
      </c>
    </row>
    <row r="607" spans="1:1" x14ac:dyDescent="0.2">
      <c r="A607" s="17" t="s">
        <v>1565</v>
      </c>
    </row>
    <row r="608" spans="1:1" x14ac:dyDescent="0.2">
      <c r="A608" s="17" t="s">
        <v>1664</v>
      </c>
    </row>
    <row r="609" spans="1:1" x14ac:dyDescent="0.2">
      <c r="A609" s="17" t="s">
        <v>1743</v>
      </c>
    </row>
    <row r="610" spans="1:1" x14ac:dyDescent="0.2">
      <c r="A610" s="17" t="s">
        <v>1569</v>
      </c>
    </row>
    <row r="611" spans="1:1" x14ac:dyDescent="0.2">
      <c r="A611" s="17" t="s">
        <v>1666</v>
      </c>
    </row>
    <row r="612" spans="1:1" x14ac:dyDescent="0.2">
      <c r="A612" s="17" t="s">
        <v>1745</v>
      </c>
    </row>
    <row r="613" spans="1:1" x14ac:dyDescent="0.2">
      <c r="A613" s="17" t="s">
        <v>1575</v>
      </c>
    </row>
    <row r="614" spans="1:1" x14ac:dyDescent="0.2">
      <c r="A614" s="17" t="s">
        <v>1669</v>
      </c>
    </row>
    <row r="615" spans="1:1" x14ac:dyDescent="0.2">
      <c r="A615" s="17" t="s">
        <v>1749</v>
      </c>
    </row>
    <row r="616" spans="1:1" x14ac:dyDescent="0.2">
      <c r="A616" s="17" t="s">
        <v>2562</v>
      </c>
    </row>
    <row r="617" spans="1:1" x14ac:dyDescent="0.2">
      <c r="A617" s="17" t="s">
        <v>2615</v>
      </c>
    </row>
    <row r="618" spans="1:1" x14ac:dyDescent="0.2">
      <c r="A618" s="17" t="s">
        <v>2645</v>
      </c>
    </row>
    <row r="619" spans="1:1" x14ac:dyDescent="0.2">
      <c r="A619" s="17" t="s">
        <v>2564</v>
      </c>
    </row>
    <row r="620" spans="1:1" x14ac:dyDescent="0.2">
      <c r="A620" s="17" t="s">
        <v>2616</v>
      </c>
    </row>
    <row r="621" spans="1:1" x14ac:dyDescent="0.2">
      <c r="A621" s="17" t="s">
        <v>2646</v>
      </c>
    </row>
    <row r="622" spans="1:1" x14ac:dyDescent="0.2">
      <c r="A622" s="17" t="s">
        <v>1567</v>
      </c>
    </row>
    <row r="623" spans="1:1" x14ac:dyDescent="0.2">
      <c r="A623" s="17" t="s">
        <v>1665</v>
      </c>
    </row>
    <row r="624" spans="1:1" x14ac:dyDescent="0.2">
      <c r="A624" s="17" t="s">
        <v>1744</v>
      </c>
    </row>
    <row r="625" spans="1:1" x14ac:dyDescent="0.2">
      <c r="A625" s="17" t="s">
        <v>1573</v>
      </c>
    </row>
    <row r="626" spans="1:1" x14ac:dyDescent="0.2">
      <c r="A626" s="17" t="s">
        <v>1668</v>
      </c>
    </row>
    <row r="627" spans="1:1" x14ac:dyDescent="0.2">
      <c r="A627" s="17" t="s">
        <v>1748</v>
      </c>
    </row>
    <row r="628" spans="1:1" x14ac:dyDescent="0.2">
      <c r="A628" s="17" t="s">
        <v>1571</v>
      </c>
    </row>
    <row r="629" spans="1:1" x14ac:dyDescent="0.2">
      <c r="A629" s="17" t="s">
        <v>1667</v>
      </c>
    </row>
    <row r="630" spans="1:1" x14ac:dyDescent="0.2">
      <c r="A630" s="17" t="s">
        <v>1746</v>
      </c>
    </row>
    <row r="631" spans="1:1" x14ac:dyDescent="0.2">
      <c r="A631" s="17" t="s">
        <v>1544</v>
      </c>
    </row>
    <row r="632" spans="1:1" x14ac:dyDescent="0.2">
      <c r="A632" s="17" t="s">
        <v>1654</v>
      </c>
    </row>
    <row r="633" spans="1:1" x14ac:dyDescent="0.2">
      <c r="A633" s="17" t="s">
        <v>1732</v>
      </c>
    </row>
    <row r="634" spans="1:1" x14ac:dyDescent="0.2">
      <c r="A634" s="17" t="s">
        <v>1551</v>
      </c>
    </row>
    <row r="635" spans="1:1" x14ac:dyDescent="0.2">
      <c r="A635" s="17" t="s">
        <v>1657</v>
      </c>
    </row>
    <row r="636" spans="1:1" x14ac:dyDescent="0.2">
      <c r="A636" s="17" t="s">
        <v>1736</v>
      </c>
    </row>
    <row r="637" spans="1:1" x14ac:dyDescent="0.2">
      <c r="A637" s="17" t="s">
        <v>2553</v>
      </c>
    </row>
    <row r="638" spans="1:1" x14ac:dyDescent="0.2">
      <c r="A638" s="17" t="s">
        <v>2611</v>
      </c>
    </row>
    <row r="639" spans="1:1" x14ac:dyDescent="0.2">
      <c r="A639" s="17" t="s">
        <v>2641</v>
      </c>
    </row>
    <row r="640" spans="1:1" x14ac:dyDescent="0.2">
      <c r="A640" s="17" t="s">
        <v>2556</v>
      </c>
    </row>
    <row r="641" spans="1:1" x14ac:dyDescent="0.2">
      <c r="A641" s="17" t="s">
        <v>2612</v>
      </c>
    </row>
    <row r="642" spans="1:1" x14ac:dyDescent="0.2">
      <c r="A642" s="17" t="s">
        <v>2642</v>
      </c>
    </row>
    <row r="643" spans="1:1" x14ac:dyDescent="0.2">
      <c r="A643" s="17" t="s">
        <v>1541</v>
      </c>
    </row>
    <row r="644" spans="1:1" x14ac:dyDescent="0.2">
      <c r="A644" s="17" t="s">
        <v>1653</v>
      </c>
    </row>
    <row r="645" spans="1:1" x14ac:dyDescent="0.2">
      <c r="A645" s="17" t="s">
        <v>1731</v>
      </c>
    </row>
    <row r="646" spans="1:1" x14ac:dyDescent="0.2">
      <c r="A646" s="17" t="s">
        <v>1549</v>
      </c>
    </row>
    <row r="647" spans="1:1" x14ac:dyDescent="0.2">
      <c r="A647" s="17" t="s">
        <v>1656</v>
      </c>
    </row>
    <row r="648" spans="1:1" x14ac:dyDescent="0.2">
      <c r="A648" s="17" t="s">
        <v>1734</v>
      </c>
    </row>
    <row r="649" spans="1:1" x14ac:dyDescent="0.2">
      <c r="A649" s="17" t="s">
        <v>1589</v>
      </c>
    </row>
    <row r="650" spans="1:1" x14ac:dyDescent="0.2">
      <c r="A650" s="17" t="s">
        <v>1676</v>
      </c>
    </row>
    <row r="651" spans="1:1" x14ac:dyDescent="0.2">
      <c r="A651" s="17" t="s">
        <v>1756</v>
      </c>
    </row>
    <row r="652" spans="1:1" x14ac:dyDescent="0.2">
      <c r="A652" s="17" t="s">
        <v>1593</v>
      </c>
    </row>
    <row r="653" spans="1:1" x14ac:dyDescent="0.2">
      <c r="A653" s="17" t="s">
        <v>1678</v>
      </c>
    </row>
    <row r="654" spans="1:1" x14ac:dyDescent="0.2">
      <c r="A654" s="17" t="s">
        <v>1758</v>
      </c>
    </row>
    <row r="655" spans="1:1" x14ac:dyDescent="0.2">
      <c r="A655" s="17" t="s">
        <v>1599</v>
      </c>
    </row>
    <row r="656" spans="1:1" x14ac:dyDescent="0.2">
      <c r="A656" s="17" t="s">
        <v>1681</v>
      </c>
    </row>
    <row r="657" spans="1:1" x14ac:dyDescent="0.2">
      <c r="A657" s="17" t="s">
        <v>1761</v>
      </c>
    </row>
    <row r="658" spans="1:1" x14ac:dyDescent="0.2">
      <c r="A658" s="17" t="s">
        <v>2570</v>
      </c>
    </row>
    <row r="659" spans="1:1" x14ac:dyDescent="0.2">
      <c r="A659" s="17" t="s">
        <v>2619</v>
      </c>
    </row>
    <row r="660" spans="1:1" x14ac:dyDescent="0.2">
      <c r="A660" s="17" t="s">
        <v>2649</v>
      </c>
    </row>
    <row r="661" spans="1:1" x14ac:dyDescent="0.2">
      <c r="A661" s="17" t="s">
        <v>2572</v>
      </c>
    </row>
    <row r="662" spans="1:1" x14ac:dyDescent="0.2">
      <c r="A662" s="17" t="s">
        <v>2620</v>
      </c>
    </row>
    <row r="663" spans="1:1" x14ac:dyDescent="0.2">
      <c r="A663" s="17" t="s">
        <v>2650</v>
      </c>
    </row>
    <row r="664" spans="1:1" x14ac:dyDescent="0.2">
      <c r="A664" s="17" t="s">
        <v>1591</v>
      </c>
    </row>
    <row r="665" spans="1:1" x14ac:dyDescent="0.2">
      <c r="A665" s="17" t="s">
        <v>1677</v>
      </c>
    </row>
    <row r="666" spans="1:1" x14ac:dyDescent="0.2">
      <c r="A666" s="17" t="s">
        <v>1757</v>
      </c>
    </row>
    <row r="667" spans="1:1" x14ac:dyDescent="0.2">
      <c r="A667" s="17" t="s">
        <v>1597</v>
      </c>
    </row>
    <row r="668" spans="1:1" x14ac:dyDescent="0.2">
      <c r="A668" s="17" t="s">
        <v>1680</v>
      </c>
    </row>
    <row r="669" spans="1:1" x14ac:dyDescent="0.2">
      <c r="A669" s="17" t="s">
        <v>1760</v>
      </c>
    </row>
    <row r="670" spans="1:1" x14ac:dyDescent="0.2">
      <c r="A670" s="17" t="s">
        <v>1595</v>
      </c>
    </row>
    <row r="671" spans="1:1" x14ac:dyDescent="0.2">
      <c r="A671" s="17" t="s">
        <v>1679</v>
      </c>
    </row>
    <row r="672" spans="1:1" x14ac:dyDescent="0.2">
      <c r="A672" s="17" t="s">
        <v>1759</v>
      </c>
    </row>
    <row r="673" spans="1:1" x14ac:dyDescent="0.2">
      <c r="A673" s="17" t="s">
        <v>1577</v>
      </c>
    </row>
    <row r="674" spans="1:1" x14ac:dyDescent="0.2">
      <c r="A674" s="17" t="s">
        <v>1670</v>
      </c>
    </row>
    <row r="675" spans="1:1" x14ac:dyDescent="0.2">
      <c r="A675" s="17" t="s">
        <v>1750</v>
      </c>
    </row>
    <row r="676" spans="1:1" x14ac:dyDescent="0.2">
      <c r="A676" s="17" t="s">
        <v>1581</v>
      </c>
    </row>
    <row r="677" spans="1:1" x14ac:dyDescent="0.2">
      <c r="A677" s="17" t="s">
        <v>1672</v>
      </c>
    </row>
    <row r="678" spans="1:1" x14ac:dyDescent="0.2">
      <c r="A678" s="17" t="s">
        <v>1752</v>
      </c>
    </row>
    <row r="679" spans="1:1" x14ac:dyDescent="0.2">
      <c r="A679" s="17" t="s">
        <v>1587</v>
      </c>
    </row>
    <row r="680" spans="1:1" x14ac:dyDescent="0.2">
      <c r="A680" s="17" t="s">
        <v>1675</v>
      </c>
    </row>
    <row r="681" spans="1:1" x14ac:dyDescent="0.2">
      <c r="A681" s="17" t="s">
        <v>1755</v>
      </c>
    </row>
    <row r="682" spans="1:1" x14ac:dyDescent="0.2">
      <c r="A682" s="17" t="s">
        <v>2566</v>
      </c>
    </row>
    <row r="683" spans="1:1" x14ac:dyDescent="0.2">
      <c r="A683" s="17" t="s">
        <v>2617</v>
      </c>
    </row>
    <row r="684" spans="1:1" x14ac:dyDescent="0.2">
      <c r="A684" s="17" t="s">
        <v>2647</v>
      </c>
    </row>
    <row r="685" spans="1:1" x14ac:dyDescent="0.2">
      <c r="A685" s="17" t="s">
        <v>2568</v>
      </c>
    </row>
    <row r="686" spans="1:1" x14ac:dyDescent="0.2">
      <c r="A686" s="17" t="s">
        <v>2618</v>
      </c>
    </row>
    <row r="687" spans="1:1" x14ac:dyDescent="0.2">
      <c r="A687" s="17" t="s">
        <v>2648</v>
      </c>
    </row>
    <row r="688" spans="1:1" x14ac:dyDescent="0.2">
      <c r="A688" s="17" t="s">
        <v>1579</v>
      </c>
    </row>
    <row r="689" spans="1:1" x14ac:dyDescent="0.2">
      <c r="A689" s="17" t="s">
        <v>1671</v>
      </c>
    </row>
    <row r="690" spans="1:1" x14ac:dyDescent="0.2">
      <c r="A690" s="17" t="s">
        <v>1751</v>
      </c>
    </row>
    <row r="691" spans="1:1" x14ac:dyDescent="0.2">
      <c r="A691" s="17" t="s">
        <v>1585</v>
      </c>
    </row>
    <row r="692" spans="1:1" x14ac:dyDescent="0.2">
      <c r="A692" s="17" t="s">
        <v>1674</v>
      </c>
    </row>
    <row r="693" spans="1:1" x14ac:dyDescent="0.2">
      <c r="A693" s="17" t="s">
        <v>1754</v>
      </c>
    </row>
    <row r="694" spans="1:1" x14ac:dyDescent="0.2">
      <c r="A694" s="17" t="s">
        <v>1583</v>
      </c>
    </row>
    <row r="695" spans="1:1" x14ac:dyDescent="0.2">
      <c r="A695" s="17" t="s">
        <v>1673</v>
      </c>
    </row>
    <row r="696" spans="1:1" x14ac:dyDescent="0.2">
      <c r="A696" s="17" t="s">
        <v>1753</v>
      </c>
    </row>
    <row r="697" spans="1:1" x14ac:dyDescent="0.2">
      <c r="A697" s="17" t="s">
        <v>1601</v>
      </c>
    </row>
    <row r="698" spans="1:1" x14ac:dyDescent="0.2">
      <c r="A698" s="17" t="s">
        <v>1682</v>
      </c>
    </row>
    <row r="699" spans="1:1" x14ac:dyDescent="0.2">
      <c r="A699" s="17" t="s">
        <v>1762</v>
      </c>
    </row>
    <row r="700" spans="1:1" x14ac:dyDescent="0.2">
      <c r="A700" s="17" t="s">
        <v>1605</v>
      </c>
    </row>
    <row r="701" spans="1:1" x14ac:dyDescent="0.2">
      <c r="A701" s="17" t="s">
        <v>1684</v>
      </c>
    </row>
    <row r="702" spans="1:1" x14ac:dyDescent="0.2">
      <c r="A702" s="17" t="s">
        <v>1764</v>
      </c>
    </row>
    <row r="703" spans="1:1" x14ac:dyDescent="0.2">
      <c r="A703" s="17" t="s">
        <v>1611</v>
      </c>
    </row>
    <row r="704" spans="1:1" x14ac:dyDescent="0.2">
      <c r="A704" s="17" t="s">
        <v>1687</v>
      </c>
    </row>
    <row r="705" spans="1:1" x14ac:dyDescent="0.2">
      <c r="A705" s="17" t="s">
        <v>1767</v>
      </c>
    </row>
    <row r="706" spans="1:1" x14ac:dyDescent="0.2">
      <c r="A706" s="17" t="s">
        <v>2574</v>
      </c>
    </row>
    <row r="707" spans="1:1" x14ac:dyDescent="0.2">
      <c r="A707" s="17" t="s">
        <v>2621</v>
      </c>
    </row>
    <row r="708" spans="1:1" x14ac:dyDescent="0.2">
      <c r="A708" s="17" t="s">
        <v>2651</v>
      </c>
    </row>
    <row r="709" spans="1:1" x14ac:dyDescent="0.2">
      <c r="A709" s="17" t="s">
        <v>2576</v>
      </c>
    </row>
    <row r="710" spans="1:1" x14ac:dyDescent="0.2">
      <c r="A710" s="17" t="s">
        <v>2622</v>
      </c>
    </row>
    <row r="711" spans="1:1" x14ac:dyDescent="0.2">
      <c r="A711" s="17" t="s">
        <v>2652</v>
      </c>
    </row>
    <row r="712" spans="1:1" x14ac:dyDescent="0.2">
      <c r="A712" s="17" t="s">
        <v>1603</v>
      </c>
    </row>
    <row r="713" spans="1:1" x14ac:dyDescent="0.2">
      <c r="A713" s="17" t="s">
        <v>1683</v>
      </c>
    </row>
    <row r="714" spans="1:1" x14ac:dyDescent="0.2">
      <c r="A714" s="17" t="s">
        <v>1763</v>
      </c>
    </row>
    <row r="715" spans="1:1" x14ac:dyDescent="0.2">
      <c r="A715" s="17" t="s">
        <v>1609</v>
      </c>
    </row>
    <row r="716" spans="1:1" x14ac:dyDescent="0.2">
      <c r="A716" s="17" t="s">
        <v>1686</v>
      </c>
    </row>
    <row r="717" spans="1:1" x14ac:dyDescent="0.2">
      <c r="A717" s="17" t="s">
        <v>1766</v>
      </c>
    </row>
    <row r="718" spans="1:1" x14ac:dyDescent="0.2">
      <c r="A718" s="17" t="s">
        <v>1607</v>
      </c>
    </row>
    <row r="719" spans="1:1" x14ac:dyDescent="0.2">
      <c r="A719" s="17" t="s">
        <v>1685</v>
      </c>
    </row>
    <row r="720" spans="1:1" x14ac:dyDescent="0.2">
      <c r="A720" s="17" t="s">
        <v>1765</v>
      </c>
    </row>
    <row r="721" spans="1:1" x14ac:dyDescent="0.2">
      <c r="A721" s="17" t="s">
        <v>1547</v>
      </c>
    </row>
    <row r="722" spans="1:1" x14ac:dyDescent="0.2">
      <c r="A722" s="17" t="s">
        <v>1655</v>
      </c>
    </row>
    <row r="723" spans="1:1" x14ac:dyDescent="0.2">
      <c r="A723" s="17" t="s">
        <v>1733</v>
      </c>
    </row>
    <row r="724" spans="1:1" x14ac:dyDescent="0.2">
      <c r="A724" s="17" t="s">
        <v>2441</v>
      </c>
    </row>
    <row r="725" spans="1:1" x14ac:dyDescent="0.2">
      <c r="A725" s="17" t="s">
        <v>2450</v>
      </c>
    </row>
    <row r="726" spans="1:1" x14ac:dyDescent="0.2">
      <c r="A726" s="17" t="s">
        <v>2456</v>
      </c>
    </row>
    <row r="727" spans="1:1" x14ac:dyDescent="0.2">
      <c r="A727" s="17" t="s">
        <v>2442</v>
      </c>
    </row>
    <row r="728" spans="1:1" x14ac:dyDescent="0.2">
      <c r="A728" s="17" t="s">
        <v>2451</v>
      </c>
    </row>
    <row r="729" spans="1:1" x14ac:dyDescent="0.2">
      <c r="A729" s="17" t="s">
        <v>2457</v>
      </c>
    </row>
    <row r="730" spans="1:1" x14ac:dyDescent="0.2">
      <c r="A730" s="17" t="s">
        <v>1644</v>
      </c>
    </row>
    <row r="731" spans="1:1" x14ac:dyDescent="0.2">
      <c r="A731" s="17" t="s">
        <v>1725</v>
      </c>
    </row>
    <row r="732" spans="1:1" x14ac:dyDescent="0.2">
      <c r="A732" s="17" t="s">
        <v>1513</v>
      </c>
    </row>
    <row r="733" spans="1:1" x14ac:dyDescent="0.2">
      <c r="A733" s="17" t="s">
        <v>2604</v>
      </c>
    </row>
    <row r="734" spans="1:1" x14ac:dyDescent="0.2">
      <c r="A734" s="17" t="s">
        <v>2637</v>
      </c>
    </row>
    <row r="735" spans="1:1" x14ac:dyDescent="0.2">
      <c r="A735" s="17" t="s">
        <v>2666</v>
      </c>
    </row>
    <row r="736" spans="1:1" x14ac:dyDescent="0.2">
      <c r="A736" s="17" t="s">
        <v>2444</v>
      </c>
    </row>
    <row r="737" spans="1:1" x14ac:dyDescent="0.2">
      <c r="A737" s="17" t="s">
        <v>2452</v>
      </c>
    </row>
    <row r="738" spans="1:1" x14ac:dyDescent="0.2">
      <c r="A738" s="17" t="s">
        <v>2458</v>
      </c>
    </row>
    <row r="739" spans="1:1" x14ac:dyDescent="0.2">
      <c r="A739" s="17" t="s">
        <v>1646</v>
      </c>
    </row>
    <row r="740" spans="1:1" x14ac:dyDescent="0.2">
      <c r="A740" s="17" t="s">
        <v>1726</v>
      </c>
    </row>
    <row r="741" spans="1:1" x14ac:dyDescent="0.2">
      <c r="A741" s="17" t="s">
        <v>1514</v>
      </c>
    </row>
    <row r="742" spans="1:1" x14ac:dyDescent="0.2">
      <c r="A742" s="17" t="s">
        <v>2606</v>
      </c>
    </row>
    <row r="743" spans="1:1" x14ac:dyDescent="0.2">
      <c r="A743" s="17" t="s">
        <v>2638</v>
      </c>
    </row>
    <row r="744" spans="1:1" x14ac:dyDescent="0.2">
      <c r="A744" s="17" t="s">
        <v>2667</v>
      </c>
    </row>
    <row r="745" spans="1:1" x14ac:dyDescent="0.2">
      <c r="A745" s="17" t="s">
        <v>1642</v>
      </c>
    </row>
    <row r="746" spans="1:1" x14ac:dyDescent="0.2">
      <c r="A746" s="17" t="s">
        <v>1724</v>
      </c>
    </row>
    <row r="747" spans="1:1" x14ac:dyDescent="0.2">
      <c r="A747" s="17" t="s">
        <v>1512</v>
      </c>
    </row>
    <row r="748" spans="1:1" x14ac:dyDescent="0.2">
      <c r="A748" s="17" t="s">
        <v>2602</v>
      </c>
    </row>
    <row r="749" spans="1:1" x14ac:dyDescent="0.2">
      <c r="A749" s="17" t="s">
        <v>2636</v>
      </c>
    </row>
    <row r="750" spans="1:1" x14ac:dyDescent="0.2">
      <c r="A750" s="17" t="s">
        <v>2665</v>
      </c>
    </row>
    <row r="751" spans="1:1" x14ac:dyDescent="0.2">
      <c r="A751" s="17" t="s">
        <v>2446</v>
      </c>
    </row>
    <row r="752" spans="1:1" x14ac:dyDescent="0.2">
      <c r="A752" s="17" t="s">
        <v>2453</v>
      </c>
    </row>
    <row r="753" spans="1:1" x14ac:dyDescent="0.2">
      <c r="A753" s="17" t="s">
        <v>2459</v>
      </c>
    </row>
    <row r="754" spans="1:1" x14ac:dyDescent="0.2">
      <c r="A754" s="17" t="s">
        <v>1648</v>
      </c>
    </row>
    <row r="755" spans="1:1" x14ac:dyDescent="0.2">
      <c r="A755" s="17" t="s">
        <v>1727</v>
      </c>
    </row>
    <row r="756" spans="1:1" x14ac:dyDescent="0.2">
      <c r="A756" s="17" t="s">
        <v>1515</v>
      </c>
    </row>
    <row r="757" spans="1:1" x14ac:dyDescent="0.2">
      <c r="A757" s="17" t="s">
        <v>2608</v>
      </c>
    </row>
    <row r="758" spans="1:1" x14ac:dyDescent="0.2">
      <c r="A758" s="17" t="s">
        <v>2639</v>
      </c>
    </row>
    <row r="759" spans="1:1" x14ac:dyDescent="0.2">
      <c r="A759" s="17" t="s">
        <v>2668</v>
      </c>
    </row>
    <row r="760" spans="1:1" x14ac:dyDescent="0.2">
      <c r="A760" s="17" t="s">
        <v>1650</v>
      </c>
    </row>
    <row r="761" spans="1:1" x14ac:dyDescent="0.2">
      <c r="A761" s="17" t="s">
        <v>1728</v>
      </c>
    </row>
    <row r="762" spans="1:1" x14ac:dyDescent="0.2">
      <c r="A762" s="17" t="s">
        <v>1516</v>
      </c>
    </row>
    <row r="763" spans="1:1" x14ac:dyDescent="0.2">
      <c r="A763" s="17" t="s">
        <v>1651</v>
      </c>
    </row>
    <row r="764" spans="1:1" x14ac:dyDescent="0.2">
      <c r="A764" s="17" t="s">
        <v>1729</v>
      </c>
    </row>
    <row r="765" spans="1:1" x14ac:dyDescent="0.2">
      <c r="A765" s="17" t="s">
        <v>1517</v>
      </c>
    </row>
    <row r="766" spans="1:1" x14ac:dyDescent="0.2">
      <c r="A766" s="17" t="s">
        <v>2610</v>
      </c>
    </row>
    <row r="767" spans="1:1" x14ac:dyDescent="0.2">
      <c r="A767" s="17" t="s">
        <v>2640</v>
      </c>
    </row>
    <row r="768" spans="1:1" x14ac:dyDescent="0.2">
      <c r="A768" s="17" t="s">
        <v>2669</v>
      </c>
    </row>
    <row r="769" spans="1:1" x14ac:dyDescent="0.2">
      <c r="A769" s="17" t="s">
        <v>2460</v>
      </c>
    </row>
    <row r="770" spans="1:1" x14ac:dyDescent="0.2">
      <c r="A770" s="17" t="s">
        <v>2516</v>
      </c>
    </row>
    <row r="771" spans="1:1" x14ac:dyDescent="0.2">
      <c r="A771" s="17" t="s">
        <v>693</v>
      </c>
    </row>
    <row r="772" spans="1:1" x14ac:dyDescent="0.2">
      <c r="A772" s="17" t="s">
        <v>2298</v>
      </c>
    </row>
    <row r="773" spans="1:1" x14ac:dyDescent="0.2">
      <c r="A773" s="17" t="s">
        <v>2329</v>
      </c>
    </row>
    <row r="774" spans="1:1" x14ac:dyDescent="0.2">
      <c r="A774" s="17" t="s">
        <v>2466</v>
      </c>
    </row>
    <row r="775" spans="1:1" x14ac:dyDescent="0.2">
      <c r="A775" s="17" t="s">
        <v>2518</v>
      </c>
    </row>
    <row r="776" spans="1:1" x14ac:dyDescent="0.2">
      <c r="A776" s="17" t="s">
        <v>695</v>
      </c>
    </row>
    <row r="777" spans="1:1" x14ac:dyDescent="0.2">
      <c r="A777" s="17" t="s">
        <v>2300</v>
      </c>
    </row>
    <row r="778" spans="1:1" x14ac:dyDescent="0.2">
      <c r="A778" s="17" t="s">
        <v>2331</v>
      </c>
    </row>
    <row r="779" spans="1:1" x14ac:dyDescent="0.2">
      <c r="A779" s="17" t="s">
        <v>2472</v>
      </c>
    </row>
    <row r="780" spans="1:1" x14ac:dyDescent="0.2">
      <c r="A780" s="17" t="s">
        <v>2522</v>
      </c>
    </row>
    <row r="781" spans="1:1" x14ac:dyDescent="0.2">
      <c r="A781" s="17" t="s">
        <v>699</v>
      </c>
    </row>
    <row r="782" spans="1:1" x14ac:dyDescent="0.2">
      <c r="A782" s="17" t="s">
        <v>2304</v>
      </c>
    </row>
    <row r="783" spans="1:1" x14ac:dyDescent="0.2">
      <c r="A783" s="17" t="s">
        <v>2335</v>
      </c>
    </row>
    <row r="784" spans="1:1" x14ac:dyDescent="0.2">
      <c r="A784" s="17" t="s">
        <v>1893</v>
      </c>
    </row>
    <row r="785" spans="1:1" x14ac:dyDescent="0.2">
      <c r="A785" s="17" t="s">
        <v>629</v>
      </c>
    </row>
    <row r="786" spans="1:1" x14ac:dyDescent="0.2">
      <c r="A786" s="17" t="s">
        <v>408</v>
      </c>
    </row>
    <row r="787" spans="1:1" x14ac:dyDescent="0.2">
      <c r="A787" s="17" t="s">
        <v>2386</v>
      </c>
    </row>
    <row r="788" spans="1:1" x14ac:dyDescent="0.2">
      <c r="A788" s="17" t="s">
        <v>2188</v>
      </c>
    </row>
    <row r="789" spans="1:1" x14ac:dyDescent="0.2">
      <c r="A789" s="17" t="s">
        <v>1901</v>
      </c>
    </row>
    <row r="790" spans="1:1" x14ac:dyDescent="0.2">
      <c r="A790" s="17" t="s">
        <v>633</v>
      </c>
    </row>
    <row r="791" spans="1:1" x14ac:dyDescent="0.2">
      <c r="A791" s="17" t="s">
        <v>412</v>
      </c>
    </row>
    <row r="792" spans="1:1" x14ac:dyDescent="0.2">
      <c r="A792" s="17" t="s">
        <v>2049</v>
      </c>
    </row>
    <row r="793" spans="1:1" x14ac:dyDescent="0.2">
      <c r="A793" s="17" t="s">
        <v>2192</v>
      </c>
    </row>
    <row r="794" spans="1:1" x14ac:dyDescent="0.2">
      <c r="A794" s="17" t="s">
        <v>2691</v>
      </c>
    </row>
    <row r="795" spans="1:1" x14ac:dyDescent="0.2">
      <c r="A795" s="17" t="s">
        <v>2780</v>
      </c>
    </row>
    <row r="796" spans="1:1" x14ac:dyDescent="0.2">
      <c r="A796" s="17" t="s">
        <v>2835</v>
      </c>
    </row>
    <row r="797" spans="1:1" x14ac:dyDescent="0.2">
      <c r="A797" s="17" t="s">
        <v>2892</v>
      </c>
    </row>
    <row r="798" spans="1:1" x14ac:dyDescent="0.2">
      <c r="A798" s="17" t="s">
        <v>2949</v>
      </c>
    </row>
    <row r="799" spans="1:1" x14ac:dyDescent="0.2">
      <c r="A799" s="17" t="s">
        <v>2693</v>
      </c>
    </row>
    <row r="800" spans="1:1" x14ac:dyDescent="0.2">
      <c r="A800" s="17" t="s">
        <v>2781</v>
      </c>
    </row>
    <row r="801" spans="1:1" x14ac:dyDescent="0.2">
      <c r="A801" s="17" t="s">
        <v>2836</v>
      </c>
    </row>
    <row r="802" spans="1:1" x14ac:dyDescent="0.2">
      <c r="A802" s="17" t="s">
        <v>2893</v>
      </c>
    </row>
    <row r="803" spans="1:1" x14ac:dyDescent="0.2">
      <c r="A803" s="17" t="s">
        <v>2950</v>
      </c>
    </row>
    <row r="804" spans="1:1" x14ac:dyDescent="0.2">
      <c r="A804" s="17" t="s">
        <v>1891</v>
      </c>
    </row>
    <row r="805" spans="1:1" x14ac:dyDescent="0.2">
      <c r="A805" s="17" t="s">
        <v>628</v>
      </c>
    </row>
    <row r="806" spans="1:1" x14ac:dyDescent="0.2">
      <c r="A806" s="17" t="s">
        <v>407</v>
      </c>
    </row>
    <row r="807" spans="1:1" x14ac:dyDescent="0.2">
      <c r="A807" s="17" t="s">
        <v>2385</v>
      </c>
    </row>
    <row r="808" spans="1:1" x14ac:dyDescent="0.2">
      <c r="A808" s="17" t="s">
        <v>2187</v>
      </c>
    </row>
    <row r="809" spans="1:1" x14ac:dyDescent="0.2">
      <c r="A809" s="17" t="s">
        <v>1899</v>
      </c>
    </row>
    <row r="810" spans="1:1" x14ac:dyDescent="0.2">
      <c r="A810" s="17" t="s">
        <v>632</v>
      </c>
    </row>
    <row r="811" spans="1:1" x14ac:dyDescent="0.2">
      <c r="A811" s="17" t="s">
        <v>411</v>
      </c>
    </row>
    <row r="812" spans="1:1" x14ac:dyDescent="0.2">
      <c r="A812" s="17" t="s">
        <v>2048</v>
      </c>
    </row>
    <row r="813" spans="1:1" x14ac:dyDescent="0.2">
      <c r="A813" s="17" t="s">
        <v>2191</v>
      </c>
    </row>
    <row r="814" spans="1:1" x14ac:dyDescent="0.2">
      <c r="A814" s="17" t="s">
        <v>2474</v>
      </c>
    </row>
    <row r="815" spans="1:1" x14ac:dyDescent="0.2">
      <c r="A815" s="17" t="s">
        <v>2523</v>
      </c>
    </row>
    <row r="816" spans="1:1" x14ac:dyDescent="0.2">
      <c r="A816" s="17" t="s">
        <v>700</v>
      </c>
    </row>
    <row r="817" spans="1:1" x14ac:dyDescent="0.2">
      <c r="A817" s="17" t="s">
        <v>2305</v>
      </c>
    </row>
    <row r="818" spans="1:1" x14ac:dyDescent="0.2">
      <c r="A818" s="17" t="s">
        <v>2336</v>
      </c>
    </row>
    <row r="819" spans="1:1" x14ac:dyDescent="0.2">
      <c r="A819" s="17" t="s">
        <v>1897</v>
      </c>
    </row>
    <row r="820" spans="1:1" x14ac:dyDescent="0.2">
      <c r="A820" s="17" t="s">
        <v>631</v>
      </c>
    </row>
    <row r="821" spans="1:1" x14ac:dyDescent="0.2">
      <c r="A821" s="17" t="s">
        <v>410</v>
      </c>
    </row>
    <row r="822" spans="1:1" x14ac:dyDescent="0.2">
      <c r="A822" s="17" t="s">
        <v>2047</v>
      </c>
    </row>
    <row r="823" spans="1:1" x14ac:dyDescent="0.2">
      <c r="A823" s="17" t="s">
        <v>2190</v>
      </c>
    </row>
    <row r="824" spans="1:1" x14ac:dyDescent="0.2">
      <c r="A824" s="17" t="s">
        <v>1895</v>
      </c>
    </row>
    <row r="825" spans="1:1" x14ac:dyDescent="0.2">
      <c r="A825" s="17" t="s">
        <v>630</v>
      </c>
    </row>
    <row r="826" spans="1:1" x14ac:dyDescent="0.2">
      <c r="A826" s="17" t="s">
        <v>409</v>
      </c>
    </row>
    <row r="827" spans="1:1" x14ac:dyDescent="0.2">
      <c r="A827" s="17" t="s">
        <v>2046</v>
      </c>
    </row>
    <row r="828" spans="1:1" x14ac:dyDescent="0.2">
      <c r="A828" s="17" t="s">
        <v>2189</v>
      </c>
    </row>
    <row r="829" spans="1:1" x14ac:dyDescent="0.2">
      <c r="A829" s="17" t="s">
        <v>15</v>
      </c>
    </row>
    <row r="830" spans="1:1" x14ac:dyDescent="0.2">
      <c r="A830" s="17" t="s">
        <v>584</v>
      </c>
    </row>
    <row r="831" spans="1:1" x14ac:dyDescent="0.2">
      <c r="A831" s="17" t="s">
        <v>364</v>
      </c>
    </row>
    <row r="832" spans="1:1" x14ac:dyDescent="0.2">
      <c r="A832" s="17" t="s">
        <v>2342</v>
      </c>
    </row>
    <row r="833" spans="1:1" x14ac:dyDescent="0.2">
      <c r="A833" s="17" t="s">
        <v>2143</v>
      </c>
    </row>
    <row r="834" spans="1:1" x14ac:dyDescent="0.2">
      <c r="A834" s="17" t="s">
        <v>23</v>
      </c>
    </row>
    <row r="835" spans="1:1" x14ac:dyDescent="0.2">
      <c r="A835" s="17" t="s">
        <v>589</v>
      </c>
    </row>
    <row r="836" spans="1:1" x14ac:dyDescent="0.2">
      <c r="A836" s="17" t="s">
        <v>368</v>
      </c>
    </row>
    <row r="837" spans="1:1" x14ac:dyDescent="0.2">
      <c r="A837" s="17" t="s">
        <v>2346</v>
      </c>
    </row>
    <row r="838" spans="1:1" x14ac:dyDescent="0.2">
      <c r="A838" s="17" t="s">
        <v>2147</v>
      </c>
    </row>
    <row r="839" spans="1:1" x14ac:dyDescent="0.2">
      <c r="A839" s="17" t="s">
        <v>2674</v>
      </c>
    </row>
    <row r="840" spans="1:1" x14ac:dyDescent="0.2">
      <c r="A840" s="17" t="s">
        <v>2767</v>
      </c>
    </row>
    <row r="841" spans="1:1" x14ac:dyDescent="0.2">
      <c r="A841" s="17" t="s">
        <v>2823</v>
      </c>
    </row>
    <row r="842" spans="1:1" x14ac:dyDescent="0.2">
      <c r="A842" s="17" t="s">
        <v>2880</v>
      </c>
    </row>
    <row r="843" spans="1:1" x14ac:dyDescent="0.2">
      <c r="A843" s="17" t="s">
        <v>2937</v>
      </c>
    </row>
    <row r="844" spans="1:1" x14ac:dyDescent="0.2">
      <c r="A844" s="17" t="s">
        <v>2676</v>
      </c>
    </row>
    <row r="845" spans="1:1" x14ac:dyDescent="0.2">
      <c r="A845" s="17" t="s">
        <v>2769</v>
      </c>
    </row>
    <row r="846" spans="1:1" x14ac:dyDescent="0.2">
      <c r="A846" s="17" t="s">
        <v>2824</v>
      </c>
    </row>
    <row r="847" spans="1:1" x14ac:dyDescent="0.2">
      <c r="A847" s="17" t="s">
        <v>2881</v>
      </c>
    </row>
    <row r="848" spans="1:1" x14ac:dyDescent="0.2">
      <c r="A848" s="17" t="s">
        <v>2938</v>
      </c>
    </row>
    <row r="849" spans="1:1" x14ac:dyDescent="0.2">
      <c r="A849" s="17" t="s">
        <v>13</v>
      </c>
    </row>
    <row r="850" spans="1:1" x14ac:dyDescent="0.2">
      <c r="A850" s="17" t="s">
        <v>583</v>
      </c>
    </row>
    <row r="851" spans="1:1" x14ac:dyDescent="0.2">
      <c r="A851" s="17" t="s">
        <v>363</v>
      </c>
    </row>
    <row r="852" spans="1:1" x14ac:dyDescent="0.2">
      <c r="A852" s="17" t="s">
        <v>2341</v>
      </c>
    </row>
    <row r="853" spans="1:1" x14ac:dyDescent="0.2">
      <c r="A853" s="17" t="s">
        <v>2142</v>
      </c>
    </row>
    <row r="854" spans="1:1" x14ac:dyDescent="0.2">
      <c r="A854" s="17" t="s">
        <v>21</v>
      </c>
    </row>
    <row r="855" spans="1:1" x14ac:dyDescent="0.2">
      <c r="A855" s="17" t="s">
        <v>588</v>
      </c>
    </row>
    <row r="856" spans="1:1" x14ac:dyDescent="0.2">
      <c r="A856" s="17" t="s">
        <v>367</v>
      </c>
    </row>
    <row r="857" spans="1:1" x14ac:dyDescent="0.2">
      <c r="A857" s="17" t="s">
        <v>2345</v>
      </c>
    </row>
    <row r="858" spans="1:1" x14ac:dyDescent="0.2">
      <c r="A858" s="17" t="s">
        <v>2146</v>
      </c>
    </row>
    <row r="859" spans="1:1" x14ac:dyDescent="0.2">
      <c r="A859" s="17" t="s">
        <v>2468</v>
      </c>
    </row>
    <row r="860" spans="1:1" x14ac:dyDescent="0.2">
      <c r="A860" s="17" t="s">
        <v>2519</v>
      </c>
    </row>
    <row r="861" spans="1:1" x14ac:dyDescent="0.2">
      <c r="A861" s="17" t="s">
        <v>696</v>
      </c>
    </row>
    <row r="862" spans="1:1" x14ac:dyDescent="0.2">
      <c r="A862" s="17" t="s">
        <v>2301</v>
      </c>
    </row>
    <row r="863" spans="1:1" x14ac:dyDescent="0.2">
      <c r="A863" s="17" t="s">
        <v>2332</v>
      </c>
    </row>
    <row r="864" spans="1:1" x14ac:dyDescent="0.2">
      <c r="A864" s="17" t="s">
        <v>19</v>
      </c>
    </row>
    <row r="865" spans="1:1" x14ac:dyDescent="0.2">
      <c r="A865" s="17" t="s">
        <v>587</v>
      </c>
    </row>
    <row r="866" spans="1:1" x14ac:dyDescent="0.2">
      <c r="A866" s="17" t="s">
        <v>366</v>
      </c>
    </row>
    <row r="867" spans="1:1" x14ac:dyDescent="0.2">
      <c r="A867" s="17" t="s">
        <v>2344</v>
      </c>
    </row>
    <row r="868" spans="1:1" x14ac:dyDescent="0.2">
      <c r="A868" s="17" t="s">
        <v>2145</v>
      </c>
    </row>
    <row r="869" spans="1:1" x14ac:dyDescent="0.2">
      <c r="A869" s="17" t="s">
        <v>17</v>
      </c>
    </row>
    <row r="870" spans="1:1" x14ac:dyDescent="0.2">
      <c r="A870" s="17" t="s">
        <v>586</v>
      </c>
    </row>
    <row r="871" spans="1:1" x14ac:dyDescent="0.2">
      <c r="A871" s="17" t="s">
        <v>365</v>
      </c>
    </row>
    <row r="872" spans="1:1" x14ac:dyDescent="0.2">
      <c r="A872" s="17" t="s">
        <v>2343</v>
      </c>
    </row>
    <row r="873" spans="1:1" x14ac:dyDescent="0.2">
      <c r="A873" s="17" t="s">
        <v>2144</v>
      </c>
    </row>
    <row r="874" spans="1:1" x14ac:dyDescent="0.2">
      <c r="A874" s="17" t="s">
        <v>2469</v>
      </c>
    </row>
    <row r="875" spans="1:1" x14ac:dyDescent="0.2">
      <c r="A875" s="17" t="s">
        <v>2520</v>
      </c>
    </row>
    <row r="876" spans="1:1" x14ac:dyDescent="0.2">
      <c r="A876" s="17" t="s">
        <v>697</v>
      </c>
    </row>
    <row r="877" spans="1:1" x14ac:dyDescent="0.2">
      <c r="A877" s="17" t="s">
        <v>2302</v>
      </c>
    </row>
    <row r="878" spans="1:1" x14ac:dyDescent="0.2">
      <c r="A878" s="17" t="s">
        <v>2333</v>
      </c>
    </row>
    <row r="879" spans="1:1" x14ac:dyDescent="0.2">
      <c r="A879" s="17" t="s">
        <v>69</v>
      </c>
    </row>
    <row r="880" spans="1:1" x14ac:dyDescent="0.2">
      <c r="A880" s="17" t="s">
        <v>623</v>
      </c>
    </row>
    <row r="881" spans="1:1" x14ac:dyDescent="0.2">
      <c r="A881" s="17" t="s">
        <v>402</v>
      </c>
    </row>
    <row r="882" spans="1:1" x14ac:dyDescent="0.2">
      <c r="A882" s="17" t="s">
        <v>2380</v>
      </c>
    </row>
    <row r="883" spans="1:1" x14ac:dyDescent="0.2">
      <c r="A883" s="17" t="s">
        <v>2181</v>
      </c>
    </row>
    <row r="884" spans="1:1" x14ac:dyDescent="0.2">
      <c r="A884" s="17" t="s">
        <v>1889</v>
      </c>
    </row>
    <row r="885" spans="1:1" x14ac:dyDescent="0.2">
      <c r="A885" s="17" t="s">
        <v>627</v>
      </c>
    </row>
    <row r="886" spans="1:1" x14ac:dyDescent="0.2">
      <c r="A886" s="17" t="s">
        <v>406</v>
      </c>
    </row>
    <row r="887" spans="1:1" x14ac:dyDescent="0.2">
      <c r="A887" s="17" t="s">
        <v>2384</v>
      </c>
    </row>
    <row r="888" spans="1:1" x14ac:dyDescent="0.2">
      <c r="A888" s="17" t="s">
        <v>2185</v>
      </c>
    </row>
    <row r="889" spans="1:1" x14ac:dyDescent="0.2">
      <c r="A889" s="17" t="s">
        <v>2687</v>
      </c>
    </row>
    <row r="890" spans="1:1" x14ac:dyDescent="0.2">
      <c r="A890" s="17" t="s">
        <v>2778</v>
      </c>
    </row>
    <row r="891" spans="1:1" x14ac:dyDescent="0.2">
      <c r="A891" s="17" t="s">
        <v>2833</v>
      </c>
    </row>
    <row r="892" spans="1:1" x14ac:dyDescent="0.2">
      <c r="A892" s="17" t="s">
        <v>2890</v>
      </c>
    </row>
    <row r="893" spans="1:1" x14ac:dyDescent="0.2">
      <c r="A893" s="17" t="s">
        <v>2947</v>
      </c>
    </row>
    <row r="894" spans="1:1" x14ac:dyDescent="0.2">
      <c r="A894" s="17" t="s">
        <v>2689</v>
      </c>
    </row>
    <row r="895" spans="1:1" x14ac:dyDescent="0.2">
      <c r="A895" s="17" t="s">
        <v>2779</v>
      </c>
    </row>
    <row r="896" spans="1:1" x14ac:dyDescent="0.2">
      <c r="A896" s="17" t="s">
        <v>2834</v>
      </c>
    </row>
    <row r="897" spans="1:1" x14ac:dyDescent="0.2">
      <c r="A897" s="17" t="s">
        <v>2891</v>
      </c>
    </row>
    <row r="898" spans="1:1" x14ac:dyDescent="0.2">
      <c r="A898" s="17" t="s">
        <v>2948</v>
      </c>
    </row>
    <row r="899" spans="1:1" x14ac:dyDescent="0.2">
      <c r="A899" s="17" t="s">
        <v>67</v>
      </c>
    </row>
    <row r="900" spans="1:1" x14ac:dyDescent="0.2">
      <c r="A900" s="17" t="s">
        <v>622</v>
      </c>
    </row>
    <row r="901" spans="1:1" x14ac:dyDescent="0.2">
      <c r="A901" s="17" t="s">
        <v>401</v>
      </c>
    </row>
    <row r="902" spans="1:1" x14ac:dyDescent="0.2">
      <c r="A902" s="17" t="s">
        <v>2379</v>
      </c>
    </row>
    <row r="903" spans="1:1" x14ac:dyDescent="0.2">
      <c r="A903" s="17" t="s">
        <v>2180</v>
      </c>
    </row>
    <row r="904" spans="1:1" x14ac:dyDescent="0.2">
      <c r="A904" s="17" t="s">
        <v>1887</v>
      </c>
    </row>
    <row r="905" spans="1:1" x14ac:dyDescent="0.2">
      <c r="A905" s="17" t="s">
        <v>626</v>
      </c>
    </row>
    <row r="906" spans="1:1" x14ac:dyDescent="0.2">
      <c r="A906" s="17" t="s">
        <v>405</v>
      </c>
    </row>
    <row r="907" spans="1:1" x14ac:dyDescent="0.2">
      <c r="A907" s="17" t="s">
        <v>2383</v>
      </c>
    </row>
    <row r="908" spans="1:1" x14ac:dyDescent="0.2">
      <c r="A908" s="17" t="s">
        <v>2184</v>
      </c>
    </row>
    <row r="909" spans="1:1" x14ac:dyDescent="0.2">
      <c r="A909" s="17" t="s">
        <v>2471</v>
      </c>
    </row>
    <row r="910" spans="1:1" x14ac:dyDescent="0.2">
      <c r="A910" s="17" t="s">
        <v>2521</v>
      </c>
    </row>
    <row r="911" spans="1:1" x14ac:dyDescent="0.2">
      <c r="A911" s="17" t="s">
        <v>698</v>
      </c>
    </row>
    <row r="912" spans="1:1" x14ac:dyDescent="0.2">
      <c r="A912" s="17" t="s">
        <v>2303</v>
      </c>
    </row>
    <row r="913" spans="1:1" x14ac:dyDescent="0.2">
      <c r="A913" s="17" t="s">
        <v>2334</v>
      </c>
    </row>
    <row r="914" spans="1:1" x14ac:dyDescent="0.2">
      <c r="A914" s="17" t="s">
        <v>1885</v>
      </c>
    </row>
    <row r="915" spans="1:1" x14ac:dyDescent="0.2">
      <c r="A915" s="17" t="s">
        <v>625</v>
      </c>
    </row>
    <row r="916" spans="1:1" x14ac:dyDescent="0.2">
      <c r="A916" s="17" t="s">
        <v>404</v>
      </c>
    </row>
    <row r="917" spans="1:1" x14ac:dyDescent="0.2">
      <c r="A917" s="17" t="s">
        <v>2382</v>
      </c>
    </row>
    <row r="918" spans="1:1" x14ac:dyDescent="0.2">
      <c r="A918" s="17" t="s">
        <v>2183</v>
      </c>
    </row>
    <row r="919" spans="1:1" x14ac:dyDescent="0.2">
      <c r="A919" s="17" t="s">
        <v>71</v>
      </c>
    </row>
    <row r="920" spans="1:1" x14ac:dyDescent="0.2">
      <c r="A920" s="17" t="s">
        <v>624</v>
      </c>
    </row>
    <row r="921" spans="1:1" x14ac:dyDescent="0.2">
      <c r="A921" s="17" t="s">
        <v>403</v>
      </c>
    </row>
    <row r="922" spans="1:1" x14ac:dyDescent="0.2">
      <c r="A922" s="17" t="s">
        <v>2381</v>
      </c>
    </row>
    <row r="923" spans="1:1" x14ac:dyDescent="0.2">
      <c r="A923" s="17" t="s">
        <v>2182</v>
      </c>
    </row>
    <row r="924" spans="1:1" x14ac:dyDescent="0.2">
      <c r="A924" s="17" t="s">
        <v>25</v>
      </c>
    </row>
    <row r="925" spans="1:1" x14ac:dyDescent="0.2">
      <c r="A925" s="17" t="s">
        <v>590</v>
      </c>
    </row>
    <row r="926" spans="1:1" x14ac:dyDescent="0.2">
      <c r="A926" s="17" t="s">
        <v>369</v>
      </c>
    </row>
    <row r="927" spans="1:1" x14ac:dyDescent="0.2">
      <c r="A927" s="17" t="s">
        <v>2347</v>
      </c>
    </row>
    <row r="928" spans="1:1" x14ac:dyDescent="0.2">
      <c r="A928" s="17" t="s">
        <v>2148</v>
      </c>
    </row>
    <row r="929" spans="1:1" x14ac:dyDescent="0.2">
      <c r="A929" s="17" t="s">
        <v>1903</v>
      </c>
    </row>
    <row r="930" spans="1:1" x14ac:dyDescent="0.2">
      <c r="A930" s="17" t="s">
        <v>634</v>
      </c>
    </row>
    <row r="931" spans="1:1" x14ac:dyDescent="0.2">
      <c r="A931" s="17" t="s">
        <v>413</v>
      </c>
    </row>
    <row r="932" spans="1:1" x14ac:dyDescent="0.2">
      <c r="A932" s="17" t="s">
        <v>2050</v>
      </c>
    </row>
    <row r="933" spans="1:1" x14ac:dyDescent="0.2">
      <c r="A933" s="17" t="s">
        <v>2193</v>
      </c>
    </row>
    <row r="934" spans="1:1" x14ac:dyDescent="0.2">
      <c r="A934" s="17" t="s">
        <v>1909</v>
      </c>
    </row>
    <row r="935" spans="1:1" x14ac:dyDescent="0.2">
      <c r="A935" s="17" t="s">
        <v>637</v>
      </c>
    </row>
    <row r="936" spans="1:1" x14ac:dyDescent="0.2">
      <c r="A936" s="17" t="s">
        <v>416</v>
      </c>
    </row>
    <row r="937" spans="1:1" x14ac:dyDescent="0.2">
      <c r="A937" s="17" t="s">
        <v>2053</v>
      </c>
    </row>
    <row r="938" spans="1:1" x14ac:dyDescent="0.2">
      <c r="A938" s="17" t="s">
        <v>2196</v>
      </c>
    </row>
    <row r="939" spans="1:1" x14ac:dyDescent="0.2">
      <c r="A939" s="17" t="s">
        <v>1917</v>
      </c>
    </row>
    <row r="940" spans="1:1" x14ac:dyDescent="0.2">
      <c r="A940" s="17" t="s">
        <v>641</v>
      </c>
    </row>
    <row r="941" spans="1:1" x14ac:dyDescent="0.2">
      <c r="A941" s="17" t="s">
        <v>420</v>
      </c>
    </row>
    <row r="942" spans="1:1" x14ac:dyDescent="0.2">
      <c r="A942" s="17" t="s">
        <v>2057</v>
      </c>
    </row>
    <row r="943" spans="1:1" x14ac:dyDescent="0.2">
      <c r="A943" s="17" t="s">
        <v>2200</v>
      </c>
    </row>
    <row r="944" spans="1:1" x14ac:dyDescent="0.2">
      <c r="A944" s="17" t="s">
        <v>2695</v>
      </c>
    </row>
    <row r="945" spans="1:1" x14ac:dyDescent="0.2">
      <c r="A945" s="17" t="s">
        <v>2782</v>
      </c>
    </row>
    <row r="946" spans="1:1" x14ac:dyDescent="0.2">
      <c r="A946" s="17" t="s">
        <v>2837</v>
      </c>
    </row>
    <row r="947" spans="1:1" x14ac:dyDescent="0.2">
      <c r="A947" s="17" t="s">
        <v>2894</v>
      </c>
    </row>
    <row r="948" spans="1:1" x14ac:dyDescent="0.2">
      <c r="A948" s="17" t="s">
        <v>2951</v>
      </c>
    </row>
    <row r="949" spans="1:1" x14ac:dyDescent="0.2">
      <c r="A949" s="17" t="s">
        <v>2697</v>
      </c>
    </row>
    <row r="950" spans="1:1" x14ac:dyDescent="0.2">
      <c r="A950" s="17" t="s">
        <v>2783</v>
      </c>
    </row>
    <row r="951" spans="1:1" x14ac:dyDescent="0.2">
      <c r="A951" s="17" t="s">
        <v>2838</v>
      </c>
    </row>
    <row r="952" spans="1:1" x14ac:dyDescent="0.2">
      <c r="A952" s="17" t="s">
        <v>2895</v>
      </c>
    </row>
    <row r="953" spans="1:1" x14ac:dyDescent="0.2">
      <c r="A953" s="17" t="s">
        <v>2952</v>
      </c>
    </row>
    <row r="954" spans="1:1" x14ac:dyDescent="0.2">
      <c r="A954" s="17" t="s">
        <v>1907</v>
      </c>
    </row>
    <row r="955" spans="1:1" x14ac:dyDescent="0.2">
      <c r="A955" s="17" t="s">
        <v>636</v>
      </c>
    </row>
    <row r="956" spans="1:1" x14ac:dyDescent="0.2">
      <c r="A956" s="17" t="s">
        <v>415</v>
      </c>
    </row>
    <row r="957" spans="1:1" x14ac:dyDescent="0.2">
      <c r="A957" s="17" t="s">
        <v>2052</v>
      </c>
    </row>
    <row r="958" spans="1:1" x14ac:dyDescent="0.2">
      <c r="A958" s="17" t="s">
        <v>2195</v>
      </c>
    </row>
    <row r="959" spans="1:1" x14ac:dyDescent="0.2">
      <c r="A959" s="17" t="s">
        <v>1915</v>
      </c>
    </row>
    <row r="960" spans="1:1" x14ac:dyDescent="0.2">
      <c r="A960" s="17" t="s">
        <v>640</v>
      </c>
    </row>
    <row r="961" spans="1:1" x14ac:dyDescent="0.2">
      <c r="A961" s="17" t="s">
        <v>419</v>
      </c>
    </row>
    <row r="962" spans="1:1" x14ac:dyDescent="0.2">
      <c r="A962" s="17" t="s">
        <v>2056</v>
      </c>
    </row>
    <row r="963" spans="1:1" x14ac:dyDescent="0.2">
      <c r="A963" s="17" t="s">
        <v>2199</v>
      </c>
    </row>
    <row r="964" spans="1:1" x14ac:dyDescent="0.2">
      <c r="A964" s="17" t="s">
        <v>1905</v>
      </c>
    </row>
    <row r="965" spans="1:1" x14ac:dyDescent="0.2">
      <c r="A965" s="17" t="s">
        <v>635</v>
      </c>
    </row>
    <row r="966" spans="1:1" x14ac:dyDescent="0.2">
      <c r="A966" s="17" t="s">
        <v>414</v>
      </c>
    </row>
    <row r="967" spans="1:1" x14ac:dyDescent="0.2">
      <c r="A967" s="17" t="s">
        <v>2051</v>
      </c>
    </row>
    <row r="968" spans="1:1" x14ac:dyDescent="0.2">
      <c r="A968" s="17" t="s">
        <v>2194</v>
      </c>
    </row>
    <row r="969" spans="1:1" x14ac:dyDescent="0.2">
      <c r="A969" s="17" t="s">
        <v>1913</v>
      </c>
    </row>
    <row r="970" spans="1:1" x14ac:dyDescent="0.2">
      <c r="A970" s="17" t="s">
        <v>639</v>
      </c>
    </row>
    <row r="971" spans="1:1" x14ac:dyDescent="0.2">
      <c r="A971" s="17" t="s">
        <v>418</v>
      </c>
    </row>
    <row r="972" spans="1:1" x14ac:dyDescent="0.2">
      <c r="A972" s="17" t="s">
        <v>2055</v>
      </c>
    </row>
    <row r="973" spans="1:1" x14ac:dyDescent="0.2">
      <c r="A973" s="17" t="s">
        <v>2198</v>
      </c>
    </row>
    <row r="974" spans="1:1" x14ac:dyDescent="0.2">
      <c r="A974" s="17" t="s">
        <v>1911</v>
      </c>
    </row>
    <row r="975" spans="1:1" x14ac:dyDescent="0.2">
      <c r="A975" s="17" t="s">
        <v>638</v>
      </c>
    </row>
    <row r="976" spans="1:1" x14ac:dyDescent="0.2">
      <c r="A976" s="17" t="s">
        <v>417</v>
      </c>
    </row>
    <row r="977" spans="1:1" x14ac:dyDescent="0.2">
      <c r="A977" s="17" t="s">
        <v>2054</v>
      </c>
    </row>
    <row r="978" spans="1:1" x14ac:dyDescent="0.2">
      <c r="A978" s="17" t="s">
        <v>2197</v>
      </c>
    </row>
    <row r="979" spans="1:1" x14ac:dyDescent="0.2">
      <c r="A979" s="17" t="s">
        <v>29</v>
      </c>
    </row>
    <row r="980" spans="1:1" x14ac:dyDescent="0.2">
      <c r="A980" s="17" t="s">
        <v>593</v>
      </c>
    </row>
    <row r="981" spans="1:1" x14ac:dyDescent="0.2">
      <c r="A981" s="17" t="s">
        <v>372</v>
      </c>
    </row>
    <row r="982" spans="1:1" x14ac:dyDescent="0.2">
      <c r="A982" s="17" t="s">
        <v>2350</v>
      </c>
    </row>
    <row r="983" spans="1:1" x14ac:dyDescent="0.2">
      <c r="A983" s="17" t="s">
        <v>2151</v>
      </c>
    </row>
    <row r="984" spans="1:1" x14ac:dyDescent="0.2">
      <c r="A984" s="17" t="s">
        <v>34</v>
      </c>
    </row>
    <row r="985" spans="1:1" x14ac:dyDescent="0.2">
      <c r="A985" s="17" t="s">
        <v>597</v>
      </c>
    </row>
    <row r="986" spans="1:1" x14ac:dyDescent="0.2">
      <c r="A986" s="17" t="s">
        <v>376</v>
      </c>
    </row>
    <row r="987" spans="1:1" x14ac:dyDescent="0.2">
      <c r="A987" s="17" t="s">
        <v>2354</v>
      </c>
    </row>
    <row r="988" spans="1:1" x14ac:dyDescent="0.2">
      <c r="A988" s="17" t="s">
        <v>2155</v>
      </c>
    </row>
    <row r="989" spans="1:1" x14ac:dyDescent="0.2">
      <c r="A989" s="17" t="s">
        <v>2678</v>
      </c>
    </row>
    <row r="990" spans="1:1" x14ac:dyDescent="0.2">
      <c r="A990" s="17" t="s">
        <v>2770</v>
      </c>
    </row>
    <row r="991" spans="1:1" x14ac:dyDescent="0.2">
      <c r="A991" s="17" t="s">
        <v>2825</v>
      </c>
    </row>
    <row r="992" spans="1:1" x14ac:dyDescent="0.2">
      <c r="A992" s="17" t="s">
        <v>2882</v>
      </c>
    </row>
    <row r="993" spans="1:1" x14ac:dyDescent="0.2">
      <c r="A993" s="17" t="s">
        <v>2939</v>
      </c>
    </row>
    <row r="994" spans="1:1" x14ac:dyDescent="0.2">
      <c r="A994" s="17" t="s">
        <v>2679</v>
      </c>
    </row>
    <row r="995" spans="1:1" x14ac:dyDescent="0.2">
      <c r="A995" s="17" t="s">
        <v>2771</v>
      </c>
    </row>
    <row r="996" spans="1:1" x14ac:dyDescent="0.2">
      <c r="A996" s="17" t="s">
        <v>2826</v>
      </c>
    </row>
    <row r="997" spans="1:1" x14ac:dyDescent="0.2">
      <c r="A997" s="17" t="s">
        <v>2883</v>
      </c>
    </row>
    <row r="998" spans="1:1" x14ac:dyDescent="0.2">
      <c r="A998" s="17" t="s">
        <v>2940</v>
      </c>
    </row>
    <row r="999" spans="1:1" x14ac:dyDescent="0.2">
      <c r="A999" s="17" t="s">
        <v>28</v>
      </c>
    </row>
    <row r="1000" spans="1:1" x14ac:dyDescent="0.2">
      <c r="A1000" s="17" t="s">
        <v>592</v>
      </c>
    </row>
    <row r="1001" spans="1:1" x14ac:dyDescent="0.2">
      <c r="A1001" s="17" t="s">
        <v>371</v>
      </c>
    </row>
    <row r="1002" spans="1:1" x14ac:dyDescent="0.2">
      <c r="A1002" s="17" t="s">
        <v>2349</v>
      </c>
    </row>
    <row r="1003" spans="1:1" x14ac:dyDescent="0.2">
      <c r="A1003" s="17" t="s">
        <v>2150</v>
      </c>
    </row>
    <row r="1004" spans="1:1" x14ac:dyDescent="0.2">
      <c r="A1004" s="17" t="s">
        <v>33</v>
      </c>
    </row>
    <row r="1005" spans="1:1" x14ac:dyDescent="0.2">
      <c r="A1005" s="17" t="s">
        <v>596</v>
      </c>
    </row>
    <row r="1006" spans="1:1" x14ac:dyDescent="0.2">
      <c r="A1006" s="17" t="s">
        <v>375</v>
      </c>
    </row>
    <row r="1007" spans="1:1" x14ac:dyDescent="0.2">
      <c r="A1007" s="17" t="s">
        <v>2353</v>
      </c>
    </row>
    <row r="1008" spans="1:1" x14ac:dyDescent="0.2">
      <c r="A1008" s="17" t="s">
        <v>2154</v>
      </c>
    </row>
    <row r="1009" spans="1:1" x14ac:dyDescent="0.2">
      <c r="A1009" s="17" t="s">
        <v>26</v>
      </c>
    </row>
    <row r="1010" spans="1:1" x14ac:dyDescent="0.2">
      <c r="A1010" s="17" t="s">
        <v>591</v>
      </c>
    </row>
    <row r="1011" spans="1:1" x14ac:dyDescent="0.2">
      <c r="A1011" s="17" t="s">
        <v>370</v>
      </c>
    </row>
    <row r="1012" spans="1:1" x14ac:dyDescent="0.2">
      <c r="A1012" s="17" t="s">
        <v>2348</v>
      </c>
    </row>
    <row r="1013" spans="1:1" x14ac:dyDescent="0.2">
      <c r="A1013" s="17" t="s">
        <v>2149</v>
      </c>
    </row>
    <row r="1014" spans="1:1" x14ac:dyDescent="0.2">
      <c r="A1014" s="17" t="s">
        <v>31</v>
      </c>
    </row>
    <row r="1015" spans="1:1" x14ac:dyDescent="0.2">
      <c r="A1015" s="17" t="s">
        <v>595</v>
      </c>
    </row>
    <row r="1016" spans="1:1" x14ac:dyDescent="0.2">
      <c r="A1016" s="17" t="s">
        <v>374</v>
      </c>
    </row>
    <row r="1017" spans="1:1" x14ac:dyDescent="0.2">
      <c r="A1017" s="17" t="s">
        <v>2352</v>
      </c>
    </row>
    <row r="1018" spans="1:1" x14ac:dyDescent="0.2">
      <c r="A1018" s="17" t="s">
        <v>2153</v>
      </c>
    </row>
    <row r="1019" spans="1:1" x14ac:dyDescent="0.2">
      <c r="A1019" s="17" t="s">
        <v>30</v>
      </c>
    </row>
    <row r="1020" spans="1:1" x14ac:dyDescent="0.2">
      <c r="A1020" s="17" t="s">
        <v>594</v>
      </c>
    </row>
    <row r="1021" spans="1:1" x14ac:dyDescent="0.2">
      <c r="A1021" s="17" t="s">
        <v>373</v>
      </c>
    </row>
    <row r="1022" spans="1:1" x14ac:dyDescent="0.2">
      <c r="A1022" s="17" t="s">
        <v>2351</v>
      </c>
    </row>
    <row r="1023" spans="1:1" x14ac:dyDescent="0.2">
      <c r="A1023" s="17" t="s">
        <v>2152</v>
      </c>
    </row>
    <row r="1024" spans="1:1" x14ac:dyDescent="0.2">
      <c r="A1024" s="17" t="s">
        <v>2</v>
      </c>
    </row>
    <row r="1025" spans="1:1" x14ac:dyDescent="0.2">
      <c r="A1025" s="17" t="s">
        <v>578</v>
      </c>
    </row>
    <row r="1026" spans="1:1" x14ac:dyDescent="0.2">
      <c r="A1026" s="17" t="s">
        <v>358</v>
      </c>
    </row>
    <row r="1027" spans="1:1" x14ac:dyDescent="0.2">
      <c r="A1027" s="17" t="s">
        <v>544</v>
      </c>
    </row>
    <row r="1028" spans="1:1" x14ac:dyDescent="0.2">
      <c r="A1028" s="17" t="s">
        <v>2134</v>
      </c>
    </row>
    <row r="1029" spans="1:1" x14ac:dyDescent="0.2">
      <c r="A1029" s="17" t="s">
        <v>10</v>
      </c>
    </row>
    <row r="1030" spans="1:1" x14ac:dyDescent="0.2">
      <c r="A1030" s="17" t="s">
        <v>582</v>
      </c>
    </row>
    <row r="1031" spans="1:1" x14ac:dyDescent="0.2">
      <c r="A1031" s="17" t="s">
        <v>362</v>
      </c>
    </row>
    <row r="1032" spans="1:1" x14ac:dyDescent="0.2">
      <c r="A1032" s="17" t="s">
        <v>2340</v>
      </c>
    </row>
    <row r="1033" spans="1:1" x14ac:dyDescent="0.2">
      <c r="A1033" s="17" t="s">
        <v>2140</v>
      </c>
    </row>
    <row r="1034" spans="1:1" x14ac:dyDescent="0.2">
      <c r="A1034" s="17" t="s">
        <v>2670</v>
      </c>
    </row>
    <row r="1035" spans="1:1" x14ac:dyDescent="0.2">
      <c r="A1035" s="17" t="s">
        <v>2765</v>
      </c>
    </row>
    <row r="1036" spans="1:1" x14ac:dyDescent="0.2">
      <c r="A1036" s="17" t="s">
        <v>2821</v>
      </c>
    </row>
    <row r="1037" spans="1:1" x14ac:dyDescent="0.2">
      <c r="A1037" s="17" t="s">
        <v>2878</v>
      </c>
    </row>
    <row r="1038" spans="1:1" x14ac:dyDescent="0.2">
      <c r="A1038" s="17" t="s">
        <v>2934</v>
      </c>
    </row>
    <row r="1039" spans="1:1" x14ac:dyDescent="0.2">
      <c r="A1039" s="17" t="s">
        <v>2672</v>
      </c>
    </row>
    <row r="1040" spans="1:1" x14ac:dyDescent="0.2">
      <c r="A1040" s="17" t="s">
        <v>2766</v>
      </c>
    </row>
    <row r="1041" spans="1:1" x14ac:dyDescent="0.2">
      <c r="A1041" s="17" t="s">
        <v>2822</v>
      </c>
    </row>
    <row r="1042" spans="1:1" x14ac:dyDescent="0.2">
      <c r="A1042" s="17" t="s">
        <v>2879</v>
      </c>
    </row>
    <row r="1043" spans="1:1" x14ac:dyDescent="0.2">
      <c r="A1043" s="17" t="s">
        <v>2935</v>
      </c>
    </row>
    <row r="1044" spans="1:1" x14ac:dyDescent="0.2">
      <c r="A1044" s="17" t="s">
        <v>0</v>
      </c>
    </row>
    <row r="1045" spans="1:1" x14ac:dyDescent="0.2">
      <c r="A1045" s="17" t="s">
        <v>577</v>
      </c>
    </row>
    <row r="1046" spans="1:1" x14ac:dyDescent="0.2">
      <c r="A1046" s="17" t="s">
        <v>357</v>
      </c>
    </row>
    <row r="1047" spans="1:1" x14ac:dyDescent="0.2">
      <c r="A1047" s="17" t="s">
        <v>543</v>
      </c>
    </row>
    <row r="1048" spans="1:1" x14ac:dyDescent="0.2">
      <c r="A1048" s="17" t="s">
        <v>2133</v>
      </c>
    </row>
    <row r="1049" spans="1:1" x14ac:dyDescent="0.2">
      <c r="A1049" s="17" t="s">
        <v>8</v>
      </c>
    </row>
    <row r="1050" spans="1:1" x14ac:dyDescent="0.2">
      <c r="A1050" s="17" t="s">
        <v>581</v>
      </c>
    </row>
    <row r="1051" spans="1:1" x14ac:dyDescent="0.2">
      <c r="A1051" s="17" t="s">
        <v>361</v>
      </c>
    </row>
    <row r="1052" spans="1:1" x14ac:dyDescent="0.2">
      <c r="A1052" s="17" t="s">
        <v>2339</v>
      </c>
    </row>
    <row r="1053" spans="1:1" x14ac:dyDescent="0.2">
      <c r="A1053" s="17" t="s">
        <v>2138</v>
      </c>
    </row>
    <row r="1054" spans="1:1" x14ac:dyDescent="0.2">
      <c r="A1054" s="17" t="s">
        <v>2463</v>
      </c>
    </row>
    <row r="1055" spans="1:1" x14ac:dyDescent="0.2">
      <c r="A1055" s="17" t="s">
        <v>2517</v>
      </c>
    </row>
    <row r="1056" spans="1:1" x14ac:dyDescent="0.2">
      <c r="A1056" s="17" t="s">
        <v>694</v>
      </c>
    </row>
    <row r="1057" spans="1:1" x14ac:dyDescent="0.2">
      <c r="A1057" s="17" t="s">
        <v>2299</v>
      </c>
    </row>
    <row r="1058" spans="1:1" x14ac:dyDescent="0.2">
      <c r="A1058" s="17" t="s">
        <v>2330</v>
      </c>
    </row>
    <row r="1059" spans="1:1" x14ac:dyDescent="0.2">
      <c r="A1059" s="17" t="s">
        <v>6</v>
      </c>
    </row>
    <row r="1060" spans="1:1" x14ac:dyDescent="0.2">
      <c r="A1060" s="17" t="s">
        <v>580</v>
      </c>
    </row>
    <row r="1061" spans="1:1" x14ac:dyDescent="0.2">
      <c r="A1061" s="17" t="s">
        <v>360</v>
      </c>
    </row>
    <row r="1062" spans="1:1" x14ac:dyDescent="0.2">
      <c r="A1062" s="17" t="s">
        <v>2338</v>
      </c>
    </row>
    <row r="1063" spans="1:1" x14ac:dyDescent="0.2">
      <c r="A1063" s="17" t="s">
        <v>2136</v>
      </c>
    </row>
    <row r="1064" spans="1:1" x14ac:dyDescent="0.2">
      <c r="A1064" s="17" t="s">
        <v>46</v>
      </c>
    </row>
    <row r="1065" spans="1:1" x14ac:dyDescent="0.2">
      <c r="A1065" s="17" t="s">
        <v>606</v>
      </c>
    </row>
    <row r="1066" spans="1:1" x14ac:dyDescent="0.2">
      <c r="A1066" s="17" t="s">
        <v>385</v>
      </c>
    </row>
    <row r="1067" spans="1:1" x14ac:dyDescent="0.2">
      <c r="A1067" s="17" t="s">
        <v>2363</v>
      </c>
    </row>
    <row r="1068" spans="1:1" x14ac:dyDescent="0.2">
      <c r="A1068" s="17" t="s">
        <v>2164</v>
      </c>
    </row>
    <row r="1069" spans="1:1" x14ac:dyDescent="0.2">
      <c r="A1069" s="17" t="s">
        <v>1935</v>
      </c>
    </row>
    <row r="1070" spans="1:1" x14ac:dyDescent="0.2">
      <c r="A1070" s="17" t="s">
        <v>650</v>
      </c>
    </row>
    <row r="1071" spans="1:1" x14ac:dyDescent="0.2">
      <c r="A1071" s="17" t="s">
        <v>429</v>
      </c>
    </row>
    <row r="1072" spans="1:1" x14ac:dyDescent="0.2">
      <c r="A1072" s="17" t="s">
        <v>2066</v>
      </c>
    </row>
    <row r="1073" spans="1:1" x14ac:dyDescent="0.2">
      <c r="A1073" s="17" t="s">
        <v>2209</v>
      </c>
    </row>
    <row r="1074" spans="1:1" x14ac:dyDescent="0.2">
      <c r="A1074" s="17" t="s">
        <v>1941</v>
      </c>
    </row>
    <row r="1075" spans="1:1" x14ac:dyDescent="0.2">
      <c r="A1075" s="17" t="s">
        <v>653</v>
      </c>
    </row>
    <row r="1076" spans="1:1" x14ac:dyDescent="0.2">
      <c r="A1076" s="17" t="s">
        <v>432</v>
      </c>
    </row>
    <row r="1077" spans="1:1" x14ac:dyDescent="0.2">
      <c r="A1077" s="17" t="s">
        <v>2069</v>
      </c>
    </row>
    <row r="1078" spans="1:1" x14ac:dyDescent="0.2">
      <c r="A1078" s="17" t="s">
        <v>2212</v>
      </c>
    </row>
    <row r="1079" spans="1:1" x14ac:dyDescent="0.2">
      <c r="A1079" s="17" t="s">
        <v>1949</v>
      </c>
    </row>
    <row r="1080" spans="1:1" x14ac:dyDescent="0.2">
      <c r="A1080" s="17" t="s">
        <v>657</v>
      </c>
    </row>
    <row r="1081" spans="1:1" x14ac:dyDescent="0.2">
      <c r="A1081" s="17" t="s">
        <v>436</v>
      </c>
    </row>
    <row r="1082" spans="1:1" x14ac:dyDescent="0.2">
      <c r="A1082" s="17" t="s">
        <v>2073</v>
      </c>
    </row>
    <row r="1083" spans="1:1" x14ac:dyDescent="0.2">
      <c r="A1083" s="17" t="s">
        <v>2216</v>
      </c>
    </row>
    <row r="1084" spans="1:1" x14ac:dyDescent="0.2">
      <c r="A1084" s="17" t="s">
        <v>2703</v>
      </c>
    </row>
    <row r="1085" spans="1:1" x14ac:dyDescent="0.2">
      <c r="A1085" s="17" t="s">
        <v>2786</v>
      </c>
    </row>
    <row r="1086" spans="1:1" x14ac:dyDescent="0.2">
      <c r="A1086" s="17" t="s">
        <v>2841</v>
      </c>
    </row>
    <row r="1087" spans="1:1" x14ac:dyDescent="0.2">
      <c r="A1087" s="17" t="s">
        <v>2898</v>
      </c>
    </row>
    <row r="1088" spans="1:1" x14ac:dyDescent="0.2">
      <c r="A1088" s="17" t="s">
        <v>2955</v>
      </c>
    </row>
    <row r="1089" spans="1:1" x14ac:dyDescent="0.2">
      <c r="A1089" s="17" t="s">
        <v>2705</v>
      </c>
    </row>
    <row r="1090" spans="1:1" x14ac:dyDescent="0.2">
      <c r="A1090" s="17" t="s">
        <v>2787</v>
      </c>
    </row>
    <row r="1091" spans="1:1" x14ac:dyDescent="0.2">
      <c r="A1091" s="17" t="s">
        <v>2842</v>
      </c>
    </row>
    <row r="1092" spans="1:1" x14ac:dyDescent="0.2">
      <c r="A1092" s="17" t="s">
        <v>2899</v>
      </c>
    </row>
    <row r="1093" spans="1:1" x14ac:dyDescent="0.2">
      <c r="A1093" s="17" t="s">
        <v>2956</v>
      </c>
    </row>
    <row r="1094" spans="1:1" x14ac:dyDescent="0.2">
      <c r="A1094" s="17" t="s">
        <v>1939</v>
      </c>
    </row>
    <row r="1095" spans="1:1" x14ac:dyDescent="0.2">
      <c r="A1095" s="17" t="s">
        <v>652</v>
      </c>
    </row>
    <row r="1096" spans="1:1" x14ac:dyDescent="0.2">
      <c r="A1096" s="17" t="s">
        <v>431</v>
      </c>
    </row>
    <row r="1097" spans="1:1" x14ac:dyDescent="0.2">
      <c r="A1097" s="17" t="s">
        <v>2068</v>
      </c>
    </row>
    <row r="1098" spans="1:1" x14ac:dyDescent="0.2">
      <c r="A1098" s="17" t="s">
        <v>2211</v>
      </c>
    </row>
    <row r="1099" spans="1:1" x14ac:dyDescent="0.2">
      <c r="A1099" s="17" t="s">
        <v>1947</v>
      </c>
    </row>
    <row r="1100" spans="1:1" x14ac:dyDescent="0.2">
      <c r="A1100" s="17" t="s">
        <v>656</v>
      </c>
    </row>
    <row r="1101" spans="1:1" x14ac:dyDescent="0.2">
      <c r="A1101" s="17" t="s">
        <v>435</v>
      </c>
    </row>
    <row r="1102" spans="1:1" x14ac:dyDescent="0.2">
      <c r="A1102" s="17" t="s">
        <v>2072</v>
      </c>
    </row>
    <row r="1103" spans="1:1" x14ac:dyDescent="0.2">
      <c r="A1103" s="17" t="s">
        <v>2215</v>
      </c>
    </row>
    <row r="1104" spans="1:1" x14ac:dyDescent="0.2">
      <c r="A1104" s="17" t="s">
        <v>1937</v>
      </c>
    </row>
    <row r="1105" spans="1:1" x14ac:dyDescent="0.2">
      <c r="A1105" s="17" t="s">
        <v>651</v>
      </c>
    </row>
    <row r="1106" spans="1:1" x14ac:dyDescent="0.2">
      <c r="A1106" s="17" t="s">
        <v>430</v>
      </c>
    </row>
    <row r="1107" spans="1:1" x14ac:dyDescent="0.2">
      <c r="A1107" s="17" t="s">
        <v>2067</v>
      </c>
    </row>
    <row r="1108" spans="1:1" x14ac:dyDescent="0.2">
      <c r="A1108" s="17" t="s">
        <v>2210</v>
      </c>
    </row>
    <row r="1109" spans="1:1" x14ac:dyDescent="0.2">
      <c r="A1109" s="17" t="s">
        <v>1945</v>
      </c>
    </row>
    <row r="1110" spans="1:1" x14ac:dyDescent="0.2">
      <c r="A1110" s="17" t="s">
        <v>655</v>
      </c>
    </row>
    <row r="1111" spans="1:1" x14ac:dyDescent="0.2">
      <c r="A1111" s="17" t="s">
        <v>434</v>
      </c>
    </row>
    <row r="1112" spans="1:1" x14ac:dyDescent="0.2">
      <c r="A1112" s="17" t="s">
        <v>2071</v>
      </c>
    </row>
    <row r="1113" spans="1:1" x14ac:dyDescent="0.2">
      <c r="A1113" s="17" t="s">
        <v>2214</v>
      </c>
    </row>
    <row r="1114" spans="1:1" x14ac:dyDescent="0.2">
      <c r="A1114" s="17" t="s">
        <v>1943</v>
      </c>
    </row>
    <row r="1115" spans="1:1" x14ac:dyDescent="0.2">
      <c r="A1115" s="17" t="s">
        <v>654</v>
      </c>
    </row>
    <row r="1116" spans="1:1" x14ac:dyDescent="0.2">
      <c r="A1116" s="17" t="s">
        <v>433</v>
      </c>
    </row>
    <row r="1117" spans="1:1" x14ac:dyDescent="0.2">
      <c r="A1117" s="17" t="s">
        <v>2070</v>
      </c>
    </row>
    <row r="1118" spans="1:1" x14ac:dyDescent="0.2">
      <c r="A1118" s="17" t="s">
        <v>2213</v>
      </c>
    </row>
    <row r="1119" spans="1:1" x14ac:dyDescent="0.2">
      <c r="A1119" s="17" t="s">
        <v>50</v>
      </c>
    </row>
    <row r="1120" spans="1:1" x14ac:dyDescent="0.2">
      <c r="A1120" s="17" t="s">
        <v>609</v>
      </c>
    </row>
    <row r="1121" spans="1:1" x14ac:dyDescent="0.2">
      <c r="A1121" s="17" t="s">
        <v>388</v>
      </c>
    </row>
    <row r="1122" spans="1:1" x14ac:dyDescent="0.2">
      <c r="A1122" s="17" t="s">
        <v>2366</v>
      </c>
    </row>
    <row r="1123" spans="1:1" x14ac:dyDescent="0.2">
      <c r="A1123" s="17" t="s">
        <v>2167</v>
      </c>
    </row>
    <row r="1124" spans="1:1" x14ac:dyDescent="0.2">
      <c r="A1124" s="17" t="s">
        <v>55</v>
      </c>
    </row>
    <row r="1125" spans="1:1" x14ac:dyDescent="0.2">
      <c r="A1125" s="17" t="s">
        <v>613</v>
      </c>
    </row>
    <row r="1126" spans="1:1" x14ac:dyDescent="0.2">
      <c r="A1126" s="17" t="s">
        <v>392</v>
      </c>
    </row>
    <row r="1127" spans="1:1" x14ac:dyDescent="0.2">
      <c r="A1127" s="17" t="s">
        <v>2370</v>
      </c>
    </row>
    <row r="1128" spans="1:1" x14ac:dyDescent="0.2">
      <c r="A1128" s="17" t="s">
        <v>2171</v>
      </c>
    </row>
    <row r="1129" spans="1:1" x14ac:dyDescent="0.2">
      <c r="A1129" s="17" t="s">
        <v>2683</v>
      </c>
    </row>
    <row r="1130" spans="1:1" x14ac:dyDescent="0.2">
      <c r="A1130" s="17" t="s">
        <v>2774</v>
      </c>
    </row>
    <row r="1131" spans="1:1" x14ac:dyDescent="0.2">
      <c r="A1131" s="17" t="s">
        <v>2829</v>
      </c>
    </row>
    <row r="1132" spans="1:1" x14ac:dyDescent="0.2">
      <c r="A1132" s="17" t="s">
        <v>2886</v>
      </c>
    </row>
    <row r="1133" spans="1:1" x14ac:dyDescent="0.2">
      <c r="A1133" s="17" t="s">
        <v>2943</v>
      </c>
    </row>
    <row r="1134" spans="1:1" x14ac:dyDescent="0.2">
      <c r="A1134" s="17" t="s">
        <v>2684</v>
      </c>
    </row>
    <row r="1135" spans="1:1" x14ac:dyDescent="0.2">
      <c r="A1135" s="17" t="s">
        <v>2775</v>
      </c>
    </row>
    <row r="1136" spans="1:1" x14ac:dyDescent="0.2">
      <c r="A1136" s="17" t="s">
        <v>2830</v>
      </c>
    </row>
    <row r="1137" spans="1:1" x14ac:dyDescent="0.2">
      <c r="A1137" s="17" t="s">
        <v>2887</v>
      </c>
    </row>
    <row r="1138" spans="1:1" x14ac:dyDescent="0.2">
      <c r="A1138" s="17" t="s">
        <v>2944</v>
      </c>
    </row>
    <row r="1139" spans="1:1" x14ac:dyDescent="0.2">
      <c r="A1139" s="17" t="s">
        <v>49</v>
      </c>
    </row>
    <row r="1140" spans="1:1" x14ac:dyDescent="0.2">
      <c r="A1140" s="17" t="s">
        <v>608</v>
      </c>
    </row>
    <row r="1141" spans="1:1" x14ac:dyDescent="0.2">
      <c r="A1141" s="17" t="s">
        <v>387</v>
      </c>
    </row>
    <row r="1142" spans="1:1" x14ac:dyDescent="0.2">
      <c r="A1142" s="17" t="s">
        <v>2365</v>
      </c>
    </row>
    <row r="1143" spans="1:1" x14ac:dyDescent="0.2">
      <c r="A1143" s="17" t="s">
        <v>2166</v>
      </c>
    </row>
    <row r="1144" spans="1:1" x14ac:dyDescent="0.2">
      <c r="A1144" s="17" t="s">
        <v>54</v>
      </c>
    </row>
    <row r="1145" spans="1:1" x14ac:dyDescent="0.2">
      <c r="A1145" s="17" t="s">
        <v>612</v>
      </c>
    </row>
    <row r="1146" spans="1:1" x14ac:dyDescent="0.2">
      <c r="A1146" s="17" t="s">
        <v>391</v>
      </c>
    </row>
    <row r="1147" spans="1:1" x14ac:dyDescent="0.2">
      <c r="A1147" s="17" t="s">
        <v>2369</v>
      </c>
    </row>
    <row r="1148" spans="1:1" x14ac:dyDescent="0.2">
      <c r="A1148" s="17" t="s">
        <v>2170</v>
      </c>
    </row>
    <row r="1149" spans="1:1" x14ac:dyDescent="0.2">
      <c r="A1149" s="17" t="s">
        <v>47</v>
      </c>
    </row>
    <row r="1150" spans="1:1" x14ac:dyDescent="0.2">
      <c r="A1150" s="17" t="s">
        <v>607</v>
      </c>
    </row>
    <row r="1151" spans="1:1" x14ac:dyDescent="0.2">
      <c r="A1151" s="17" t="s">
        <v>386</v>
      </c>
    </row>
    <row r="1152" spans="1:1" x14ac:dyDescent="0.2">
      <c r="A1152" s="17" t="s">
        <v>2364</v>
      </c>
    </row>
    <row r="1153" spans="1:1" x14ac:dyDescent="0.2">
      <c r="A1153" s="17" t="s">
        <v>2165</v>
      </c>
    </row>
    <row r="1154" spans="1:1" x14ac:dyDescent="0.2">
      <c r="A1154" s="17" t="s">
        <v>52</v>
      </c>
    </row>
    <row r="1155" spans="1:1" x14ac:dyDescent="0.2">
      <c r="A1155" s="17" t="s">
        <v>611</v>
      </c>
    </row>
    <row r="1156" spans="1:1" x14ac:dyDescent="0.2">
      <c r="A1156" s="17" t="s">
        <v>390</v>
      </c>
    </row>
    <row r="1157" spans="1:1" x14ac:dyDescent="0.2">
      <c r="A1157" s="17" t="s">
        <v>2368</v>
      </c>
    </row>
    <row r="1158" spans="1:1" x14ac:dyDescent="0.2">
      <c r="A1158" s="17" t="s">
        <v>2169</v>
      </c>
    </row>
    <row r="1159" spans="1:1" x14ac:dyDescent="0.2">
      <c r="A1159" s="17" t="s">
        <v>51</v>
      </c>
    </row>
    <row r="1160" spans="1:1" x14ac:dyDescent="0.2">
      <c r="A1160" s="17" t="s">
        <v>610</v>
      </c>
    </row>
    <row r="1161" spans="1:1" x14ac:dyDescent="0.2">
      <c r="A1161" s="17" t="s">
        <v>389</v>
      </c>
    </row>
    <row r="1162" spans="1:1" x14ac:dyDescent="0.2">
      <c r="A1162" s="17" t="s">
        <v>2367</v>
      </c>
    </row>
    <row r="1163" spans="1:1" x14ac:dyDescent="0.2">
      <c r="A1163" s="17" t="s">
        <v>2168</v>
      </c>
    </row>
    <row r="1164" spans="1:1" x14ac:dyDescent="0.2">
      <c r="A1164" s="17" t="s">
        <v>35</v>
      </c>
    </row>
    <row r="1165" spans="1:1" x14ac:dyDescent="0.2">
      <c r="A1165" s="17" t="s">
        <v>598</v>
      </c>
    </row>
    <row r="1166" spans="1:1" x14ac:dyDescent="0.2">
      <c r="A1166" s="17" t="s">
        <v>377</v>
      </c>
    </row>
    <row r="1167" spans="1:1" x14ac:dyDescent="0.2">
      <c r="A1167" s="17" t="s">
        <v>2355</v>
      </c>
    </row>
    <row r="1168" spans="1:1" x14ac:dyDescent="0.2">
      <c r="A1168" s="17" t="s">
        <v>2156</v>
      </c>
    </row>
    <row r="1169" spans="1:1" x14ac:dyDescent="0.2">
      <c r="A1169" s="17" t="s">
        <v>1919</v>
      </c>
    </row>
    <row r="1170" spans="1:1" x14ac:dyDescent="0.2">
      <c r="A1170" s="17" t="s">
        <v>642</v>
      </c>
    </row>
    <row r="1171" spans="1:1" x14ac:dyDescent="0.2">
      <c r="A1171" s="17" t="s">
        <v>421</v>
      </c>
    </row>
    <row r="1172" spans="1:1" x14ac:dyDescent="0.2">
      <c r="A1172" s="17" t="s">
        <v>2058</v>
      </c>
    </row>
    <row r="1173" spans="1:1" x14ac:dyDescent="0.2">
      <c r="A1173" s="17" t="s">
        <v>2201</v>
      </c>
    </row>
    <row r="1174" spans="1:1" x14ac:dyDescent="0.2">
      <c r="A1174" s="17" t="s">
        <v>1925</v>
      </c>
    </row>
    <row r="1175" spans="1:1" x14ac:dyDescent="0.2">
      <c r="A1175" s="17" t="s">
        <v>645</v>
      </c>
    </row>
    <row r="1176" spans="1:1" x14ac:dyDescent="0.2">
      <c r="A1176" s="17" t="s">
        <v>424</v>
      </c>
    </row>
    <row r="1177" spans="1:1" x14ac:dyDescent="0.2">
      <c r="A1177" s="17" t="s">
        <v>2061</v>
      </c>
    </row>
    <row r="1178" spans="1:1" x14ac:dyDescent="0.2">
      <c r="A1178" s="17" t="s">
        <v>2204</v>
      </c>
    </row>
    <row r="1179" spans="1:1" x14ac:dyDescent="0.2">
      <c r="A1179" s="17" t="s">
        <v>1933</v>
      </c>
    </row>
    <row r="1180" spans="1:1" x14ac:dyDescent="0.2">
      <c r="A1180" s="17" t="s">
        <v>649</v>
      </c>
    </row>
    <row r="1181" spans="1:1" x14ac:dyDescent="0.2">
      <c r="A1181" s="17" t="s">
        <v>428</v>
      </c>
    </row>
    <row r="1182" spans="1:1" x14ac:dyDescent="0.2">
      <c r="A1182" s="17" t="s">
        <v>2065</v>
      </c>
    </row>
    <row r="1183" spans="1:1" x14ac:dyDescent="0.2">
      <c r="A1183" s="17" t="s">
        <v>2208</v>
      </c>
    </row>
    <row r="1184" spans="1:1" x14ac:dyDescent="0.2">
      <c r="A1184" s="17" t="s">
        <v>2699</v>
      </c>
    </row>
    <row r="1185" spans="1:1" x14ac:dyDescent="0.2">
      <c r="A1185" s="17" t="s">
        <v>2784</v>
      </c>
    </row>
    <row r="1186" spans="1:1" x14ac:dyDescent="0.2">
      <c r="A1186" s="17" t="s">
        <v>2839</v>
      </c>
    </row>
    <row r="1187" spans="1:1" x14ac:dyDescent="0.2">
      <c r="A1187" s="17" t="s">
        <v>2896</v>
      </c>
    </row>
    <row r="1188" spans="1:1" x14ac:dyDescent="0.2">
      <c r="A1188" s="17" t="s">
        <v>2953</v>
      </c>
    </row>
    <row r="1189" spans="1:1" x14ac:dyDescent="0.2">
      <c r="A1189" s="17" t="s">
        <v>2701</v>
      </c>
    </row>
    <row r="1190" spans="1:1" x14ac:dyDescent="0.2">
      <c r="A1190" s="17" t="s">
        <v>2785</v>
      </c>
    </row>
    <row r="1191" spans="1:1" x14ac:dyDescent="0.2">
      <c r="A1191" s="17" t="s">
        <v>2840</v>
      </c>
    </row>
    <row r="1192" spans="1:1" x14ac:dyDescent="0.2">
      <c r="A1192" s="17" t="s">
        <v>2897</v>
      </c>
    </row>
    <row r="1193" spans="1:1" x14ac:dyDescent="0.2">
      <c r="A1193" s="17" t="s">
        <v>2954</v>
      </c>
    </row>
    <row r="1194" spans="1:1" x14ac:dyDescent="0.2">
      <c r="A1194" s="17" t="s">
        <v>1923</v>
      </c>
    </row>
    <row r="1195" spans="1:1" x14ac:dyDescent="0.2">
      <c r="A1195" s="17" t="s">
        <v>644</v>
      </c>
    </row>
    <row r="1196" spans="1:1" x14ac:dyDescent="0.2">
      <c r="A1196" s="17" t="s">
        <v>423</v>
      </c>
    </row>
    <row r="1197" spans="1:1" x14ac:dyDescent="0.2">
      <c r="A1197" s="17" t="s">
        <v>2060</v>
      </c>
    </row>
    <row r="1198" spans="1:1" x14ac:dyDescent="0.2">
      <c r="A1198" s="17" t="s">
        <v>2203</v>
      </c>
    </row>
    <row r="1199" spans="1:1" x14ac:dyDescent="0.2">
      <c r="A1199" s="17" t="s">
        <v>1931</v>
      </c>
    </row>
    <row r="1200" spans="1:1" x14ac:dyDescent="0.2">
      <c r="A1200" s="17" t="s">
        <v>648</v>
      </c>
    </row>
    <row r="1201" spans="1:1" x14ac:dyDescent="0.2">
      <c r="A1201" s="17" t="s">
        <v>427</v>
      </c>
    </row>
    <row r="1202" spans="1:1" x14ac:dyDescent="0.2">
      <c r="A1202" s="17" t="s">
        <v>2064</v>
      </c>
    </row>
    <row r="1203" spans="1:1" x14ac:dyDescent="0.2">
      <c r="A1203" s="17" t="s">
        <v>2207</v>
      </c>
    </row>
    <row r="1204" spans="1:1" x14ac:dyDescent="0.2">
      <c r="A1204" s="17" t="s">
        <v>1921</v>
      </c>
    </row>
    <row r="1205" spans="1:1" x14ac:dyDescent="0.2">
      <c r="A1205" s="17" t="s">
        <v>643</v>
      </c>
    </row>
    <row r="1206" spans="1:1" x14ac:dyDescent="0.2">
      <c r="A1206" s="17" t="s">
        <v>422</v>
      </c>
    </row>
    <row r="1207" spans="1:1" x14ac:dyDescent="0.2">
      <c r="A1207" s="17" t="s">
        <v>2059</v>
      </c>
    </row>
    <row r="1208" spans="1:1" x14ac:dyDescent="0.2">
      <c r="A1208" s="17" t="s">
        <v>2202</v>
      </c>
    </row>
    <row r="1209" spans="1:1" x14ac:dyDescent="0.2">
      <c r="A1209" s="17" t="s">
        <v>1929</v>
      </c>
    </row>
    <row r="1210" spans="1:1" x14ac:dyDescent="0.2">
      <c r="A1210" s="17" t="s">
        <v>647</v>
      </c>
    </row>
    <row r="1211" spans="1:1" x14ac:dyDescent="0.2">
      <c r="A1211" s="17" t="s">
        <v>426</v>
      </c>
    </row>
    <row r="1212" spans="1:1" x14ac:dyDescent="0.2">
      <c r="A1212" s="17" t="s">
        <v>2063</v>
      </c>
    </row>
    <row r="1213" spans="1:1" x14ac:dyDescent="0.2">
      <c r="A1213" s="17" t="s">
        <v>2206</v>
      </c>
    </row>
    <row r="1214" spans="1:1" x14ac:dyDescent="0.2">
      <c r="A1214" s="17" t="s">
        <v>1927</v>
      </c>
    </row>
    <row r="1215" spans="1:1" x14ac:dyDescent="0.2">
      <c r="A1215" s="17" t="s">
        <v>646</v>
      </c>
    </row>
    <row r="1216" spans="1:1" x14ac:dyDescent="0.2">
      <c r="A1216" s="17" t="s">
        <v>425</v>
      </c>
    </row>
    <row r="1217" spans="1:1" x14ac:dyDescent="0.2">
      <c r="A1217" s="17" t="s">
        <v>2062</v>
      </c>
    </row>
    <row r="1218" spans="1:1" x14ac:dyDescent="0.2">
      <c r="A1218" s="17" t="s">
        <v>2205</v>
      </c>
    </row>
    <row r="1219" spans="1:1" x14ac:dyDescent="0.2">
      <c r="A1219" s="17" t="s">
        <v>39</v>
      </c>
    </row>
    <row r="1220" spans="1:1" x14ac:dyDescent="0.2">
      <c r="A1220" s="17" t="s">
        <v>601</v>
      </c>
    </row>
    <row r="1221" spans="1:1" x14ac:dyDescent="0.2">
      <c r="A1221" s="17" t="s">
        <v>380</v>
      </c>
    </row>
    <row r="1222" spans="1:1" x14ac:dyDescent="0.2">
      <c r="A1222" s="17" t="s">
        <v>2358</v>
      </c>
    </row>
    <row r="1223" spans="1:1" x14ac:dyDescent="0.2">
      <c r="A1223" s="17" t="s">
        <v>2159</v>
      </c>
    </row>
    <row r="1224" spans="1:1" x14ac:dyDescent="0.2">
      <c r="A1224" s="17" t="s">
        <v>45</v>
      </c>
    </row>
    <row r="1225" spans="1:1" x14ac:dyDescent="0.2">
      <c r="A1225" s="17" t="s">
        <v>605</v>
      </c>
    </row>
    <row r="1226" spans="1:1" x14ac:dyDescent="0.2">
      <c r="A1226" s="17" t="s">
        <v>384</v>
      </c>
    </row>
    <row r="1227" spans="1:1" x14ac:dyDescent="0.2">
      <c r="A1227" s="17" t="s">
        <v>2362</v>
      </c>
    </row>
    <row r="1228" spans="1:1" x14ac:dyDescent="0.2">
      <c r="A1228" s="17" t="s">
        <v>2163</v>
      </c>
    </row>
    <row r="1229" spans="1:1" x14ac:dyDescent="0.2">
      <c r="A1229" s="17" t="s">
        <v>2680</v>
      </c>
    </row>
    <row r="1230" spans="1:1" x14ac:dyDescent="0.2">
      <c r="A1230" s="17" t="s">
        <v>2772</v>
      </c>
    </row>
    <row r="1231" spans="1:1" x14ac:dyDescent="0.2">
      <c r="A1231" s="17" t="s">
        <v>2827</v>
      </c>
    </row>
    <row r="1232" spans="1:1" x14ac:dyDescent="0.2">
      <c r="A1232" s="17" t="s">
        <v>2884</v>
      </c>
    </row>
    <row r="1233" spans="1:1" x14ac:dyDescent="0.2">
      <c r="A1233" s="17" t="s">
        <v>2941</v>
      </c>
    </row>
    <row r="1234" spans="1:1" x14ac:dyDescent="0.2">
      <c r="A1234" s="17" t="s">
        <v>2682</v>
      </c>
    </row>
    <row r="1235" spans="1:1" x14ac:dyDescent="0.2">
      <c r="A1235" s="17" t="s">
        <v>2773</v>
      </c>
    </row>
    <row r="1236" spans="1:1" x14ac:dyDescent="0.2">
      <c r="A1236" s="17" t="s">
        <v>2828</v>
      </c>
    </row>
    <row r="1237" spans="1:1" x14ac:dyDescent="0.2">
      <c r="A1237" s="17" t="s">
        <v>2885</v>
      </c>
    </row>
    <row r="1238" spans="1:1" x14ac:dyDescent="0.2">
      <c r="A1238" s="17" t="s">
        <v>2942</v>
      </c>
    </row>
    <row r="1239" spans="1:1" x14ac:dyDescent="0.2">
      <c r="A1239" s="17" t="s">
        <v>38</v>
      </c>
    </row>
    <row r="1240" spans="1:1" x14ac:dyDescent="0.2">
      <c r="A1240" s="17" t="s">
        <v>600</v>
      </c>
    </row>
    <row r="1241" spans="1:1" x14ac:dyDescent="0.2">
      <c r="A1241" s="17" t="s">
        <v>379</v>
      </c>
    </row>
    <row r="1242" spans="1:1" x14ac:dyDescent="0.2">
      <c r="A1242" s="17" t="s">
        <v>2357</v>
      </c>
    </row>
    <row r="1243" spans="1:1" x14ac:dyDescent="0.2">
      <c r="A1243" s="17" t="s">
        <v>2158</v>
      </c>
    </row>
    <row r="1244" spans="1:1" x14ac:dyDescent="0.2">
      <c r="A1244" s="17" t="s">
        <v>44</v>
      </c>
    </row>
    <row r="1245" spans="1:1" x14ac:dyDescent="0.2">
      <c r="A1245" s="17" t="s">
        <v>604</v>
      </c>
    </row>
    <row r="1246" spans="1:1" x14ac:dyDescent="0.2">
      <c r="A1246" s="17" t="s">
        <v>383</v>
      </c>
    </row>
    <row r="1247" spans="1:1" x14ac:dyDescent="0.2">
      <c r="A1247" s="17" t="s">
        <v>2361</v>
      </c>
    </row>
    <row r="1248" spans="1:1" x14ac:dyDescent="0.2">
      <c r="A1248" s="17" t="s">
        <v>2162</v>
      </c>
    </row>
    <row r="1249" spans="1:1" x14ac:dyDescent="0.2">
      <c r="A1249" s="17" t="s">
        <v>36</v>
      </c>
    </row>
    <row r="1250" spans="1:1" x14ac:dyDescent="0.2">
      <c r="A1250" s="17" t="s">
        <v>599</v>
      </c>
    </row>
    <row r="1251" spans="1:1" x14ac:dyDescent="0.2">
      <c r="A1251" s="17" t="s">
        <v>378</v>
      </c>
    </row>
    <row r="1252" spans="1:1" x14ac:dyDescent="0.2">
      <c r="A1252" s="17" t="s">
        <v>2356</v>
      </c>
    </row>
    <row r="1253" spans="1:1" x14ac:dyDescent="0.2">
      <c r="A1253" s="17" t="s">
        <v>2157</v>
      </c>
    </row>
    <row r="1254" spans="1:1" x14ac:dyDescent="0.2">
      <c r="A1254" s="17" t="s">
        <v>42</v>
      </c>
    </row>
    <row r="1255" spans="1:1" x14ac:dyDescent="0.2">
      <c r="A1255" s="17" t="s">
        <v>603</v>
      </c>
    </row>
    <row r="1256" spans="1:1" x14ac:dyDescent="0.2">
      <c r="A1256" s="17" t="s">
        <v>382</v>
      </c>
    </row>
    <row r="1257" spans="1:1" x14ac:dyDescent="0.2">
      <c r="A1257" s="17" t="s">
        <v>2360</v>
      </c>
    </row>
    <row r="1258" spans="1:1" x14ac:dyDescent="0.2">
      <c r="A1258" s="17" t="s">
        <v>2161</v>
      </c>
    </row>
    <row r="1259" spans="1:1" x14ac:dyDescent="0.2">
      <c r="A1259" s="17" t="s">
        <v>41</v>
      </c>
    </row>
    <row r="1260" spans="1:1" x14ac:dyDescent="0.2">
      <c r="A1260" s="17" t="s">
        <v>602</v>
      </c>
    </row>
    <row r="1261" spans="1:1" x14ac:dyDescent="0.2">
      <c r="A1261" s="17" t="s">
        <v>381</v>
      </c>
    </row>
    <row r="1262" spans="1:1" x14ac:dyDescent="0.2">
      <c r="A1262" s="17" t="s">
        <v>2359</v>
      </c>
    </row>
    <row r="1263" spans="1:1" x14ac:dyDescent="0.2">
      <c r="A1263" s="17" t="s">
        <v>2160</v>
      </c>
    </row>
    <row r="1264" spans="1:1" x14ac:dyDescent="0.2">
      <c r="A1264" s="17" t="s">
        <v>56</v>
      </c>
    </row>
    <row r="1265" spans="1:1" x14ac:dyDescent="0.2">
      <c r="A1265" s="17" t="s">
        <v>614</v>
      </c>
    </row>
    <row r="1266" spans="1:1" x14ac:dyDescent="0.2">
      <c r="A1266" s="17" t="s">
        <v>393</v>
      </c>
    </row>
    <row r="1267" spans="1:1" x14ac:dyDescent="0.2">
      <c r="A1267" s="17" t="s">
        <v>2371</v>
      </c>
    </row>
    <row r="1268" spans="1:1" x14ac:dyDescent="0.2">
      <c r="A1268" s="17" t="s">
        <v>2172</v>
      </c>
    </row>
    <row r="1269" spans="1:1" x14ac:dyDescent="0.2">
      <c r="A1269" s="17" t="s">
        <v>1951</v>
      </c>
    </row>
    <row r="1270" spans="1:1" x14ac:dyDescent="0.2">
      <c r="A1270" s="17" t="s">
        <v>658</v>
      </c>
    </row>
    <row r="1271" spans="1:1" x14ac:dyDescent="0.2">
      <c r="A1271" s="17" t="s">
        <v>437</v>
      </c>
    </row>
    <row r="1272" spans="1:1" x14ac:dyDescent="0.2">
      <c r="A1272" s="17" t="s">
        <v>2074</v>
      </c>
    </row>
    <row r="1273" spans="1:1" x14ac:dyDescent="0.2">
      <c r="A1273" s="17" t="s">
        <v>2217</v>
      </c>
    </row>
    <row r="1274" spans="1:1" x14ac:dyDescent="0.2">
      <c r="A1274" s="17" t="s">
        <v>1957</v>
      </c>
    </row>
    <row r="1275" spans="1:1" x14ac:dyDescent="0.2">
      <c r="A1275" s="17" t="s">
        <v>661</v>
      </c>
    </row>
    <row r="1276" spans="1:1" x14ac:dyDescent="0.2">
      <c r="A1276" s="17" t="s">
        <v>440</v>
      </c>
    </row>
    <row r="1277" spans="1:1" x14ac:dyDescent="0.2">
      <c r="A1277" s="17" t="s">
        <v>744</v>
      </c>
    </row>
    <row r="1278" spans="1:1" x14ac:dyDescent="0.2">
      <c r="A1278" s="17" t="s">
        <v>2220</v>
      </c>
    </row>
    <row r="1279" spans="1:1" x14ac:dyDescent="0.2">
      <c r="A1279" s="17" t="s">
        <v>1965</v>
      </c>
    </row>
    <row r="1280" spans="1:1" x14ac:dyDescent="0.2">
      <c r="A1280" s="17" t="s">
        <v>665</v>
      </c>
    </row>
    <row r="1281" spans="1:1" x14ac:dyDescent="0.2">
      <c r="A1281" s="17" t="s">
        <v>444</v>
      </c>
    </row>
    <row r="1282" spans="1:1" x14ac:dyDescent="0.2">
      <c r="A1282" s="17" t="s">
        <v>748</v>
      </c>
    </row>
    <row r="1283" spans="1:1" x14ac:dyDescent="0.2">
      <c r="A1283" s="17" t="s">
        <v>2224</v>
      </c>
    </row>
    <row r="1284" spans="1:1" x14ac:dyDescent="0.2">
      <c r="A1284" s="17" t="s">
        <v>2707</v>
      </c>
    </row>
    <row r="1285" spans="1:1" x14ac:dyDescent="0.2">
      <c r="A1285" s="17" t="s">
        <v>2788</v>
      </c>
    </row>
    <row r="1286" spans="1:1" x14ac:dyDescent="0.2">
      <c r="A1286" s="17" t="s">
        <v>2843</v>
      </c>
    </row>
    <row r="1287" spans="1:1" x14ac:dyDescent="0.2">
      <c r="A1287" s="17" t="s">
        <v>2900</v>
      </c>
    </row>
    <row r="1288" spans="1:1" x14ac:dyDescent="0.2">
      <c r="A1288" s="17" t="s">
        <v>2957</v>
      </c>
    </row>
    <row r="1289" spans="1:1" x14ac:dyDescent="0.2">
      <c r="A1289" s="17" t="s">
        <v>2709</v>
      </c>
    </row>
    <row r="1290" spans="1:1" x14ac:dyDescent="0.2">
      <c r="A1290" s="17" t="s">
        <v>2789</v>
      </c>
    </row>
    <row r="1291" spans="1:1" x14ac:dyDescent="0.2">
      <c r="A1291" s="17" t="s">
        <v>2844</v>
      </c>
    </row>
    <row r="1292" spans="1:1" x14ac:dyDescent="0.2">
      <c r="A1292" s="17" t="s">
        <v>2901</v>
      </c>
    </row>
    <row r="1293" spans="1:1" x14ac:dyDescent="0.2">
      <c r="A1293" s="17" t="s">
        <v>2958</v>
      </c>
    </row>
    <row r="1294" spans="1:1" x14ac:dyDescent="0.2">
      <c r="A1294" s="17" t="s">
        <v>1955</v>
      </c>
    </row>
    <row r="1295" spans="1:1" x14ac:dyDescent="0.2">
      <c r="A1295" s="17" t="s">
        <v>660</v>
      </c>
    </row>
    <row r="1296" spans="1:1" x14ac:dyDescent="0.2">
      <c r="A1296" s="17" t="s">
        <v>439</v>
      </c>
    </row>
    <row r="1297" spans="1:1" x14ac:dyDescent="0.2">
      <c r="A1297" s="17" t="s">
        <v>743</v>
      </c>
    </row>
    <row r="1298" spans="1:1" x14ac:dyDescent="0.2">
      <c r="A1298" s="17" t="s">
        <v>2219</v>
      </c>
    </row>
    <row r="1299" spans="1:1" x14ac:dyDescent="0.2">
      <c r="A1299" s="17" t="s">
        <v>1963</v>
      </c>
    </row>
    <row r="1300" spans="1:1" x14ac:dyDescent="0.2">
      <c r="A1300" s="17" t="s">
        <v>664</v>
      </c>
    </row>
    <row r="1301" spans="1:1" x14ac:dyDescent="0.2">
      <c r="A1301" s="17" t="s">
        <v>443</v>
      </c>
    </row>
    <row r="1302" spans="1:1" x14ac:dyDescent="0.2">
      <c r="A1302" s="17" t="s">
        <v>747</v>
      </c>
    </row>
    <row r="1303" spans="1:1" x14ac:dyDescent="0.2">
      <c r="A1303" s="17" t="s">
        <v>2223</v>
      </c>
    </row>
    <row r="1304" spans="1:1" x14ac:dyDescent="0.2">
      <c r="A1304" s="17" t="s">
        <v>1953</v>
      </c>
    </row>
    <row r="1305" spans="1:1" x14ac:dyDescent="0.2">
      <c r="A1305" s="17" t="s">
        <v>659</v>
      </c>
    </row>
    <row r="1306" spans="1:1" x14ac:dyDescent="0.2">
      <c r="A1306" s="17" t="s">
        <v>438</v>
      </c>
    </row>
    <row r="1307" spans="1:1" x14ac:dyDescent="0.2">
      <c r="A1307" s="17" t="s">
        <v>742</v>
      </c>
    </row>
    <row r="1308" spans="1:1" x14ac:dyDescent="0.2">
      <c r="A1308" s="17" t="s">
        <v>2218</v>
      </c>
    </row>
    <row r="1309" spans="1:1" x14ac:dyDescent="0.2">
      <c r="A1309" s="17" t="s">
        <v>1961</v>
      </c>
    </row>
    <row r="1310" spans="1:1" x14ac:dyDescent="0.2">
      <c r="A1310" s="17" t="s">
        <v>663</v>
      </c>
    </row>
    <row r="1311" spans="1:1" x14ac:dyDescent="0.2">
      <c r="A1311" s="17" t="s">
        <v>442</v>
      </c>
    </row>
    <row r="1312" spans="1:1" x14ac:dyDescent="0.2">
      <c r="A1312" s="17" t="s">
        <v>746</v>
      </c>
    </row>
    <row r="1313" spans="1:1" x14ac:dyDescent="0.2">
      <c r="A1313" s="17" t="s">
        <v>2222</v>
      </c>
    </row>
    <row r="1314" spans="1:1" x14ac:dyDescent="0.2">
      <c r="A1314" s="17" t="s">
        <v>1959</v>
      </c>
    </row>
    <row r="1315" spans="1:1" x14ac:dyDescent="0.2">
      <c r="A1315" s="17" t="s">
        <v>662</v>
      </c>
    </row>
    <row r="1316" spans="1:1" x14ac:dyDescent="0.2">
      <c r="A1316" s="17" t="s">
        <v>441</v>
      </c>
    </row>
    <row r="1317" spans="1:1" x14ac:dyDescent="0.2">
      <c r="A1317" s="17" t="s">
        <v>745</v>
      </c>
    </row>
    <row r="1318" spans="1:1" x14ac:dyDescent="0.2">
      <c r="A1318" s="17" t="s">
        <v>2221</v>
      </c>
    </row>
    <row r="1319" spans="1:1" x14ac:dyDescent="0.2">
      <c r="A1319" s="17" t="s">
        <v>60</v>
      </c>
    </row>
    <row r="1320" spans="1:1" x14ac:dyDescent="0.2">
      <c r="A1320" s="17" t="s">
        <v>617</v>
      </c>
    </row>
    <row r="1321" spans="1:1" x14ac:dyDescent="0.2">
      <c r="A1321" s="17" t="s">
        <v>396</v>
      </c>
    </row>
    <row r="1322" spans="1:1" x14ac:dyDescent="0.2">
      <c r="A1322" s="17" t="s">
        <v>2374</v>
      </c>
    </row>
    <row r="1323" spans="1:1" x14ac:dyDescent="0.2">
      <c r="A1323" s="17" t="s">
        <v>2175</v>
      </c>
    </row>
    <row r="1324" spans="1:1" x14ac:dyDescent="0.2">
      <c r="A1324" s="17" t="s">
        <v>65</v>
      </c>
    </row>
    <row r="1325" spans="1:1" x14ac:dyDescent="0.2">
      <c r="A1325" s="17" t="s">
        <v>621</v>
      </c>
    </row>
    <row r="1326" spans="1:1" x14ac:dyDescent="0.2">
      <c r="A1326" s="17" t="s">
        <v>400</v>
      </c>
    </row>
    <row r="1327" spans="1:1" x14ac:dyDescent="0.2">
      <c r="A1327" s="17" t="s">
        <v>2378</v>
      </c>
    </row>
    <row r="1328" spans="1:1" x14ac:dyDescent="0.2">
      <c r="A1328" s="17" t="s">
        <v>2179</v>
      </c>
    </row>
    <row r="1329" spans="1:1" x14ac:dyDescent="0.2">
      <c r="A1329" s="17" t="s">
        <v>2685</v>
      </c>
    </row>
    <row r="1330" spans="1:1" x14ac:dyDescent="0.2">
      <c r="A1330" s="17" t="s">
        <v>2776</v>
      </c>
    </row>
    <row r="1331" spans="1:1" x14ac:dyDescent="0.2">
      <c r="A1331" s="17" t="s">
        <v>2831</v>
      </c>
    </row>
    <row r="1332" spans="1:1" x14ac:dyDescent="0.2">
      <c r="A1332" s="17" t="s">
        <v>2888</v>
      </c>
    </row>
    <row r="1333" spans="1:1" x14ac:dyDescent="0.2">
      <c r="A1333" s="17" t="s">
        <v>2945</v>
      </c>
    </row>
    <row r="1334" spans="1:1" x14ac:dyDescent="0.2">
      <c r="A1334" s="17" t="s">
        <v>2686</v>
      </c>
    </row>
    <row r="1335" spans="1:1" x14ac:dyDescent="0.2">
      <c r="A1335" s="17" t="s">
        <v>2777</v>
      </c>
    </row>
    <row r="1336" spans="1:1" x14ac:dyDescent="0.2">
      <c r="A1336" s="17" t="s">
        <v>2832</v>
      </c>
    </row>
    <row r="1337" spans="1:1" x14ac:dyDescent="0.2">
      <c r="A1337" s="17" t="s">
        <v>2889</v>
      </c>
    </row>
    <row r="1338" spans="1:1" x14ac:dyDescent="0.2">
      <c r="A1338" s="17" t="s">
        <v>2946</v>
      </c>
    </row>
    <row r="1339" spans="1:1" x14ac:dyDescent="0.2">
      <c r="A1339" s="17" t="s">
        <v>59</v>
      </c>
    </row>
    <row r="1340" spans="1:1" x14ac:dyDescent="0.2">
      <c r="A1340" s="17" t="s">
        <v>616</v>
      </c>
    </row>
    <row r="1341" spans="1:1" x14ac:dyDescent="0.2">
      <c r="A1341" s="17" t="s">
        <v>395</v>
      </c>
    </row>
    <row r="1342" spans="1:1" x14ac:dyDescent="0.2">
      <c r="A1342" s="17" t="s">
        <v>2373</v>
      </c>
    </row>
    <row r="1343" spans="1:1" x14ac:dyDescent="0.2">
      <c r="A1343" s="17" t="s">
        <v>2174</v>
      </c>
    </row>
    <row r="1344" spans="1:1" x14ac:dyDescent="0.2">
      <c r="A1344" s="17" t="s">
        <v>64</v>
      </c>
    </row>
    <row r="1345" spans="1:1" x14ac:dyDescent="0.2">
      <c r="A1345" s="17" t="s">
        <v>620</v>
      </c>
    </row>
    <row r="1346" spans="1:1" x14ac:dyDescent="0.2">
      <c r="A1346" s="17" t="s">
        <v>399</v>
      </c>
    </row>
    <row r="1347" spans="1:1" x14ac:dyDescent="0.2">
      <c r="A1347" s="17" t="s">
        <v>2377</v>
      </c>
    </row>
    <row r="1348" spans="1:1" x14ac:dyDescent="0.2">
      <c r="A1348" s="17" t="s">
        <v>2178</v>
      </c>
    </row>
    <row r="1349" spans="1:1" x14ac:dyDescent="0.2">
      <c r="A1349" s="17" t="s">
        <v>57</v>
      </c>
    </row>
    <row r="1350" spans="1:1" x14ac:dyDescent="0.2">
      <c r="A1350" s="17" t="s">
        <v>615</v>
      </c>
    </row>
    <row r="1351" spans="1:1" x14ac:dyDescent="0.2">
      <c r="A1351" s="17" t="s">
        <v>394</v>
      </c>
    </row>
    <row r="1352" spans="1:1" x14ac:dyDescent="0.2">
      <c r="A1352" s="17" t="s">
        <v>2372</v>
      </c>
    </row>
    <row r="1353" spans="1:1" x14ac:dyDescent="0.2">
      <c r="A1353" s="17" t="s">
        <v>2173</v>
      </c>
    </row>
    <row r="1354" spans="1:1" x14ac:dyDescent="0.2">
      <c r="A1354" s="17" t="s">
        <v>62</v>
      </c>
    </row>
    <row r="1355" spans="1:1" x14ac:dyDescent="0.2">
      <c r="A1355" s="17" t="s">
        <v>619</v>
      </c>
    </row>
    <row r="1356" spans="1:1" x14ac:dyDescent="0.2">
      <c r="A1356" s="17" t="s">
        <v>398</v>
      </c>
    </row>
    <row r="1357" spans="1:1" x14ac:dyDescent="0.2">
      <c r="A1357" s="17" t="s">
        <v>2376</v>
      </c>
    </row>
    <row r="1358" spans="1:1" x14ac:dyDescent="0.2">
      <c r="A1358" s="17" t="s">
        <v>2177</v>
      </c>
    </row>
    <row r="1359" spans="1:1" x14ac:dyDescent="0.2">
      <c r="A1359" s="17" t="s">
        <v>61</v>
      </c>
    </row>
    <row r="1360" spans="1:1" x14ac:dyDescent="0.2">
      <c r="A1360" s="17" t="s">
        <v>618</v>
      </c>
    </row>
    <row r="1361" spans="1:1" x14ac:dyDescent="0.2">
      <c r="A1361" s="17" t="s">
        <v>397</v>
      </c>
    </row>
    <row r="1362" spans="1:1" x14ac:dyDescent="0.2">
      <c r="A1362" s="17" t="s">
        <v>2375</v>
      </c>
    </row>
    <row r="1363" spans="1:1" x14ac:dyDescent="0.2">
      <c r="A1363" s="17" t="s">
        <v>2176</v>
      </c>
    </row>
    <row r="1364" spans="1:1" x14ac:dyDescent="0.2">
      <c r="A1364" s="17" t="s">
        <v>4</v>
      </c>
    </row>
    <row r="1365" spans="1:1" x14ac:dyDescent="0.2">
      <c r="A1365" s="17" t="s">
        <v>579</v>
      </c>
    </row>
    <row r="1366" spans="1:1" x14ac:dyDescent="0.2">
      <c r="A1366" s="17" t="s">
        <v>359</v>
      </c>
    </row>
    <row r="1367" spans="1:1" x14ac:dyDescent="0.2">
      <c r="A1367" s="17" t="s">
        <v>2337</v>
      </c>
    </row>
    <row r="1368" spans="1:1" x14ac:dyDescent="0.2">
      <c r="A1368" s="17" t="s">
        <v>2135</v>
      </c>
    </row>
    <row r="1369" spans="1:1" x14ac:dyDescent="0.2">
      <c r="A1369" s="17" t="s">
        <v>2476</v>
      </c>
    </row>
    <row r="1370" spans="1:1" x14ac:dyDescent="0.2">
      <c r="A1370" s="17" t="s">
        <v>2524</v>
      </c>
    </row>
    <row r="1371" spans="1:1" x14ac:dyDescent="0.2">
      <c r="A1371" s="17" t="s">
        <v>701</v>
      </c>
    </row>
    <row r="1372" spans="1:1" x14ac:dyDescent="0.2">
      <c r="A1372" s="17" t="s">
        <v>2306</v>
      </c>
    </row>
    <row r="1373" spans="1:1" x14ac:dyDescent="0.2">
      <c r="A1373" s="17" t="s">
        <v>970</v>
      </c>
    </row>
    <row r="1374" spans="1:1" x14ac:dyDescent="0.2">
      <c r="A1374" s="17" t="s">
        <v>2480</v>
      </c>
    </row>
    <row r="1375" spans="1:1" x14ac:dyDescent="0.2">
      <c r="A1375" s="17" t="s">
        <v>2526</v>
      </c>
    </row>
    <row r="1376" spans="1:1" x14ac:dyDescent="0.2">
      <c r="A1376" s="17" t="s">
        <v>703</v>
      </c>
    </row>
    <row r="1377" spans="1:1" x14ac:dyDescent="0.2">
      <c r="A1377" s="17" t="s">
        <v>2308</v>
      </c>
    </row>
    <row r="1378" spans="1:1" x14ac:dyDescent="0.2">
      <c r="A1378" s="17" t="s">
        <v>972</v>
      </c>
    </row>
    <row r="1379" spans="1:1" x14ac:dyDescent="0.2">
      <c r="A1379" s="17" t="s">
        <v>2487</v>
      </c>
    </row>
    <row r="1380" spans="1:1" x14ac:dyDescent="0.2">
      <c r="A1380" s="17" t="s">
        <v>2530</v>
      </c>
    </row>
    <row r="1381" spans="1:1" x14ac:dyDescent="0.2">
      <c r="A1381" s="17" t="s">
        <v>707</v>
      </c>
    </row>
    <row r="1382" spans="1:1" x14ac:dyDescent="0.2">
      <c r="A1382" s="17" t="s">
        <v>2312</v>
      </c>
    </row>
    <row r="1383" spans="1:1" x14ac:dyDescent="0.2">
      <c r="A1383" s="17" t="s">
        <v>976</v>
      </c>
    </row>
    <row r="1384" spans="1:1" x14ac:dyDescent="0.2">
      <c r="A1384" s="17" t="s">
        <v>1828</v>
      </c>
    </row>
    <row r="1385" spans="1:1" x14ac:dyDescent="0.2">
      <c r="A1385" s="17" t="s">
        <v>313</v>
      </c>
    </row>
    <row r="1386" spans="1:1" x14ac:dyDescent="0.2">
      <c r="A1386" s="17" t="s">
        <v>496</v>
      </c>
    </row>
    <row r="1387" spans="1:1" x14ac:dyDescent="0.2">
      <c r="A1387" s="17" t="s">
        <v>800</v>
      </c>
    </row>
    <row r="1388" spans="1:1" x14ac:dyDescent="0.2">
      <c r="A1388" s="17" t="s">
        <v>2276</v>
      </c>
    </row>
    <row r="1389" spans="1:1" x14ac:dyDescent="0.2">
      <c r="A1389" s="17" t="s">
        <v>1836</v>
      </c>
    </row>
    <row r="1390" spans="1:1" x14ac:dyDescent="0.2">
      <c r="A1390" s="17" t="s">
        <v>317</v>
      </c>
    </row>
    <row r="1391" spans="1:1" x14ac:dyDescent="0.2">
      <c r="A1391" s="17" t="s">
        <v>500</v>
      </c>
    </row>
    <row r="1392" spans="1:1" x14ac:dyDescent="0.2">
      <c r="A1392" s="17" t="s">
        <v>2091</v>
      </c>
    </row>
    <row r="1393" spans="1:1" x14ac:dyDescent="0.2">
      <c r="A1393" s="17" t="s">
        <v>2280</v>
      </c>
    </row>
    <row r="1394" spans="1:1" x14ac:dyDescent="0.2">
      <c r="A1394" s="17" t="s">
        <v>2732</v>
      </c>
    </row>
    <row r="1395" spans="1:1" x14ac:dyDescent="0.2">
      <c r="A1395" s="17" t="s">
        <v>2804</v>
      </c>
    </row>
    <row r="1396" spans="1:1" x14ac:dyDescent="0.2">
      <c r="A1396" s="17" t="s">
        <v>2859</v>
      </c>
    </row>
    <row r="1397" spans="1:1" x14ac:dyDescent="0.2">
      <c r="A1397" s="17" t="s">
        <v>2916</v>
      </c>
    </row>
    <row r="1398" spans="1:1" x14ac:dyDescent="0.2">
      <c r="A1398" s="17" t="s">
        <v>2973</v>
      </c>
    </row>
    <row r="1399" spans="1:1" x14ac:dyDescent="0.2">
      <c r="A1399" s="17" t="s">
        <v>2734</v>
      </c>
    </row>
    <row r="1400" spans="1:1" x14ac:dyDescent="0.2">
      <c r="A1400" s="17" t="s">
        <v>2805</v>
      </c>
    </row>
    <row r="1401" spans="1:1" x14ac:dyDescent="0.2">
      <c r="A1401" s="17" t="s">
        <v>2860</v>
      </c>
    </row>
    <row r="1402" spans="1:1" x14ac:dyDescent="0.2">
      <c r="A1402" s="17" t="s">
        <v>2917</v>
      </c>
    </row>
    <row r="1403" spans="1:1" x14ac:dyDescent="0.2">
      <c r="A1403" s="17" t="s">
        <v>2974</v>
      </c>
    </row>
    <row r="1404" spans="1:1" x14ac:dyDescent="0.2">
      <c r="A1404" s="17" t="s">
        <v>1826</v>
      </c>
    </row>
    <row r="1405" spans="1:1" x14ac:dyDescent="0.2">
      <c r="A1405" s="17" t="s">
        <v>312</v>
      </c>
    </row>
    <row r="1406" spans="1:1" x14ac:dyDescent="0.2">
      <c r="A1406" s="17" t="s">
        <v>495</v>
      </c>
    </row>
    <row r="1407" spans="1:1" x14ac:dyDescent="0.2">
      <c r="A1407" s="17" t="s">
        <v>799</v>
      </c>
    </row>
    <row r="1408" spans="1:1" x14ac:dyDescent="0.2">
      <c r="A1408" s="17" t="s">
        <v>2275</v>
      </c>
    </row>
    <row r="1409" spans="1:1" x14ac:dyDescent="0.2">
      <c r="A1409" s="17" t="s">
        <v>1834</v>
      </c>
    </row>
    <row r="1410" spans="1:1" x14ac:dyDescent="0.2">
      <c r="A1410" s="17" t="s">
        <v>316</v>
      </c>
    </row>
    <row r="1411" spans="1:1" x14ac:dyDescent="0.2">
      <c r="A1411" s="17" t="s">
        <v>499</v>
      </c>
    </row>
    <row r="1412" spans="1:1" x14ac:dyDescent="0.2">
      <c r="A1412" s="17" t="s">
        <v>803</v>
      </c>
    </row>
    <row r="1413" spans="1:1" x14ac:dyDescent="0.2">
      <c r="A1413" s="17" t="s">
        <v>2279</v>
      </c>
    </row>
    <row r="1414" spans="1:1" x14ac:dyDescent="0.2">
      <c r="A1414" s="17" t="s">
        <v>2489</v>
      </c>
    </row>
    <row r="1415" spans="1:1" x14ac:dyDescent="0.2">
      <c r="A1415" s="17" t="s">
        <v>2531</v>
      </c>
    </row>
    <row r="1416" spans="1:1" x14ac:dyDescent="0.2">
      <c r="A1416" s="17" t="s">
        <v>708</v>
      </c>
    </row>
    <row r="1417" spans="1:1" x14ac:dyDescent="0.2">
      <c r="A1417" s="17" t="s">
        <v>2313</v>
      </c>
    </row>
    <row r="1418" spans="1:1" x14ac:dyDescent="0.2">
      <c r="A1418" s="17" t="s">
        <v>977</v>
      </c>
    </row>
    <row r="1419" spans="1:1" x14ac:dyDescent="0.2">
      <c r="A1419" s="17" t="s">
        <v>1832</v>
      </c>
    </row>
    <row r="1420" spans="1:1" x14ac:dyDescent="0.2">
      <c r="A1420" s="17" t="s">
        <v>315</v>
      </c>
    </row>
    <row r="1421" spans="1:1" x14ac:dyDescent="0.2">
      <c r="A1421" s="17" t="s">
        <v>498</v>
      </c>
    </row>
    <row r="1422" spans="1:1" x14ac:dyDescent="0.2">
      <c r="A1422" s="17" t="s">
        <v>802</v>
      </c>
    </row>
    <row r="1423" spans="1:1" x14ac:dyDescent="0.2">
      <c r="A1423" s="17" t="s">
        <v>2278</v>
      </c>
    </row>
    <row r="1424" spans="1:1" x14ac:dyDescent="0.2">
      <c r="A1424" s="17" t="s">
        <v>1830</v>
      </c>
    </row>
    <row r="1425" spans="1:1" x14ac:dyDescent="0.2">
      <c r="A1425" s="17" t="s">
        <v>314</v>
      </c>
    </row>
    <row r="1426" spans="1:1" x14ac:dyDescent="0.2">
      <c r="A1426" s="17" t="s">
        <v>497</v>
      </c>
    </row>
    <row r="1427" spans="1:1" x14ac:dyDescent="0.2">
      <c r="A1427" s="17" t="s">
        <v>801</v>
      </c>
    </row>
    <row r="1428" spans="1:1" x14ac:dyDescent="0.2">
      <c r="A1428" s="17" t="s">
        <v>2277</v>
      </c>
    </row>
    <row r="1429" spans="1:1" x14ac:dyDescent="0.2">
      <c r="A1429" s="17" t="s">
        <v>1981</v>
      </c>
    </row>
    <row r="1430" spans="1:1" x14ac:dyDescent="0.2">
      <c r="A1430" s="17" t="s">
        <v>674</v>
      </c>
    </row>
    <row r="1431" spans="1:1" x14ac:dyDescent="0.2">
      <c r="A1431" s="17" t="s">
        <v>452</v>
      </c>
    </row>
    <row r="1432" spans="1:1" x14ac:dyDescent="0.2">
      <c r="A1432" s="17" t="s">
        <v>756</v>
      </c>
    </row>
    <row r="1433" spans="1:1" x14ac:dyDescent="0.2">
      <c r="A1433" s="17" t="s">
        <v>2232</v>
      </c>
    </row>
    <row r="1434" spans="1:1" x14ac:dyDescent="0.2">
      <c r="A1434" s="17" t="s">
        <v>1989</v>
      </c>
    </row>
    <row r="1435" spans="1:1" x14ac:dyDescent="0.2">
      <c r="A1435" s="17" t="s">
        <v>678</v>
      </c>
    </row>
    <row r="1436" spans="1:1" x14ac:dyDescent="0.2">
      <c r="A1436" s="17" t="s">
        <v>456</v>
      </c>
    </row>
    <row r="1437" spans="1:1" x14ac:dyDescent="0.2">
      <c r="A1437" s="17" t="s">
        <v>760</v>
      </c>
    </row>
    <row r="1438" spans="1:1" x14ac:dyDescent="0.2">
      <c r="A1438" s="17" t="s">
        <v>2236</v>
      </c>
    </row>
    <row r="1439" spans="1:1" x14ac:dyDescent="0.2">
      <c r="A1439" s="17" t="s">
        <v>2715</v>
      </c>
    </row>
    <row r="1440" spans="1:1" x14ac:dyDescent="0.2">
      <c r="A1440" s="17" t="s">
        <v>2792</v>
      </c>
    </row>
    <row r="1441" spans="1:1" x14ac:dyDescent="0.2">
      <c r="A1441" s="17" t="s">
        <v>2847</v>
      </c>
    </row>
    <row r="1442" spans="1:1" x14ac:dyDescent="0.2">
      <c r="A1442" s="17" t="s">
        <v>2904</v>
      </c>
    </row>
    <row r="1443" spans="1:1" x14ac:dyDescent="0.2">
      <c r="A1443" s="17" t="s">
        <v>2961</v>
      </c>
    </row>
    <row r="1444" spans="1:1" x14ac:dyDescent="0.2">
      <c r="A1444" s="17" t="s">
        <v>2717</v>
      </c>
    </row>
    <row r="1445" spans="1:1" x14ac:dyDescent="0.2">
      <c r="A1445" s="17" t="s">
        <v>2793</v>
      </c>
    </row>
    <row r="1446" spans="1:1" x14ac:dyDescent="0.2">
      <c r="A1446" s="17" t="s">
        <v>2848</v>
      </c>
    </row>
    <row r="1447" spans="1:1" x14ac:dyDescent="0.2">
      <c r="A1447" s="17" t="s">
        <v>2905</v>
      </c>
    </row>
    <row r="1448" spans="1:1" x14ac:dyDescent="0.2">
      <c r="A1448" s="17" t="s">
        <v>2962</v>
      </c>
    </row>
    <row r="1449" spans="1:1" x14ac:dyDescent="0.2">
      <c r="A1449" s="17" t="s">
        <v>1979</v>
      </c>
    </row>
    <row r="1450" spans="1:1" x14ac:dyDescent="0.2">
      <c r="A1450" s="17" t="s">
        <v>673</v>
      </c>
    </row>
    <row r="1451" spans="1:1" x14ac:dyDescent="0.2">
      <c r="A1451" s="17" t="s">
        <v>451</v>
      </c>
    </row>
    <row r="1452" spans="1:1" x14ac:dyDescent="0.2">
      <c r="A1452" s="17" t="s">
        <v>755</v>
      </c>
    </row>
    <row r="1453" spans="1:1" x14ac:dyDescent="0.2">
      <c r="A1453" s="17" t="s">
        <v>2231</v>
      </c>
    </row>
    <row r="1454" spans="1:1" x14ac:dyDescent="0.2">
      <c r="A1454" s="17" t="s">
        <v>1987</v>
      </c>
    </row>
    <row r="1455" spans="1:1" x14ac:dyDescent="0.2">
      <c r="A1455" s="17" t="s">
        <v>677</v>
      </c>
    </row>
    <row r="1456" spans="1:1" x14ac:dyDescent="0.2">
      <c r="A1456" s="17" t="s">
        <v>455</v>
      </c>
    </row>
    <row r="1457" spans="1:1" x14ac:dyDescent="0.2">
      <c r="A1457" s="17" t="s">
        <v>759</v>
      </c>
    </row>
    <row r="1458" spans="1:1" x14ac:dyDescent="0.2">
      <c r="A1458" s="17" t="s">
        <v>2235</v>
      </c>
    </row>
    <row r="1459" spans="1:1" x14ac:dyDescent="0.2">
      <c r="A1459" s="17" t="s">
        <v>2482</v>
      </c>
    </row>
    <row r="1460" spans="1:1" x14ac:dyDescent="0.2">
      <c r="A1460" s="17" t="s">
        <v>2527</v>
      </c>
    </row>
    <row r="1461" spans="1:1" x14ac:dyDescent="0.2">
      <c r="A1461" s="17" t="s">
        <v>704</v>
      </c>
    </row>
    <row r="1462" spans="1:1" x14ac:dyDescent="0.2">
      <c r="A1462" s="17" t="s">
        <v>2309</v>
      </c>
    </row>
    <row r="1463" spans="1:1" x14ac:dyDescent="0.2">
      <c r="A1463" s="17" t="s">
        <v>973</v>
      </c>
    </row>
    <row r="1464" spans="1:1" x14ac:dyDescent="0.2">
      <c r="A1464" s="17" t="s">
        <v>1985</v>
      </c>
    </row>
    <row r="1465" spans="1:1" x14ac:dyDescent="0.2">
      <c r="A1465" s="17" t="s">
        <v>676</v>
      </c>
    </row>
    <row r="1466" spans="1:1" x14ac:dyDescent="0.2">
      <c r="A1466" s="17" t="s">
        <v>454</v>
      </c>
    </row>
    <row r="1467" spans="1:1" x14ac:dyDescent="0.2">
      <c r="A1467" s="17" t="s">
        <v>758</v>
      </c>
    </row>
    <row r="1468" spans="1:1" x14ac:dyDescent="0.2">
      <c r="A1468" s="17" t="s">
        <v>2234</v>
      </c>
    </row>
    <row r="1469" spans="1:1" x14ac:dyDescent="0.2">
      <c r="A1469" s="17" t="s">
        <v>1983</v>
      </c>
    </row>
    <row r="1470" spans="1:1" x14ac:dyDescent="0.2">
      <c r="A1470" s="17" t="s">
        <v>675</v>
      </c>
    </row>
    <row r="1471" spans="1:1" x14ac:dyDescent="0.2">
      <c r="A1471" s="17" t="s">
        <v>453</v>
      </c>
    </row>
    <row r="1472" spans="1:1" x14ac:dyDescent="0.2">
      <c r="A1472" s="17" t="s">
        <v>757</v>
      </c>
    </row>
    <row r="1473" spans="1:1" x14ac:dyDescent="0.2">
      <c r="A1473" s="17" t="s">
        <v>2233</v>
      </c>
    </row>
    <row r="1474" spans="1:1" x14ac:dyDescent="0.2">
      <c r="A1474" s="17" t="s">
        <v>2484</v>
      </c>
    </row>
    <row r="1475" spans="1:1" x14ac:dyDescent="0.2">
      <c r="A1475" s="17" t="s">
        <v>2528</v>
      </c>
    </row>
    <row r="1476" spans="1:1" x14ac:dyDescent="0.2">
      <c r="A1476" s="17" t="s">
        <v>705</v>
      </c>
    </row>
    <row r="1477" spans="1:1" x14ac:dyDescent="0.2">
      <c r="A1477" s="17" t="s">
        <v>2310</v>
      </c>
    </row>
    <row r="1478" spans="1:1" x14ac:dyDescent="0.2">
      <c r="A1478" s="17" t="s">
        <v>974</v>
      </c>
    </row>
    <row r="1479" spans="1:1" x14ac:dyDescent="0.2">
      <c r="A1479" s="17" t="s">
        <v>1816</v>
      </c>
    </row>
    <row r="1480" spans="1:1" x14ac:dyDescent="0.2">
      <c r="A1480" s="17" t="s">
        <v>307</v>
      </c>
    </row>
    <row r="1481" spans="1:1" x14ac:dyDescent="0.2">
      <c r="A1481" s="17" t="s">
        <v>490</v>
      </c>
    </row>
    <row r="1482" spans="1:1" x14ac:dyDescent="0.2">
      <c r="A1482" s="17" t="s">
        <v>794</v>
      </c>
    </row>
    <row r="1483" spans="1:1" x14ac:dyDescent="0.2">
      <c r="A1483" s="17" t="s">
        <v>2270</v>
      </c>
    </row>
    <row r="1484" spans="1:1" x14ac:dyDescent="0.2">
      <c r="A1484" s="17" t="s">
        <v>1824</v>
      </c>
    </row>
    <row r="1485" spans="1:1" x14ac:dyDescent="0.2">
      <c r="A1485" s="17" t="s">
        <v>311</v>
      </c>
    </row>
    <row r="1486" spans="1:1" x14ac:dyDescent="0.2">
      <c r="A1486" s="17" t="s">
        <v>494</v>
      </c>
    </row>
    <row r="1487" spans="1:1" x14ac:dyDescent="0.2">
      <c r="A1487" s="17" t="s">
        <v>798</v>
      </c>
    </row>
    <row r="1488" spans="1:1" x14ac:dyDescent="0.2">
      <c r="A1488" s="17" t="s">
        <v>2274</v>
      </c>
    </row>
    <row r="1489" spans="1:1" x14ac:dyDescent="0.2">
      <c r="A1489" s="17" t="s">
        <v>2728</v>
      </c>
    </row>
    <row r="1490" spans="1:1" x14ac:dyDescent="0.2">
      <c r="A1490" s="17" t="s">
        <v>2802</v>
      </c>
    </row>
    <row r="1491" spans="1:1" x14ac:dyDescent="0.2">
      <c r="A1491" s="17" t="s">
        <v>2857</v>
      </c>
    </row>
    <row r="1492" spans="1:1" x14ac:dyDescent="0.2">
      <c r="A1492" s="17" t="s">
        <v>2914</v>
      </c>
    </row>
    <row r="1493" spans="1:1" x14ac:dyDescent="0.2">
      <c r="A1493" s="17" t="s">
        <v>2971</v>
      </c>
    </row>
    <row r="1494" spans="1:1" x14ac:dyDescent="0.2">
      <c r="A1494" s="17" t="s">
        <v>2730</v>
      </c>
    </row>
    <row r="1495" spans="1:1" x14ac:dyDescent="0.2">
      <c r="A1495" s="17" t="s">
        <v>2803</v>
      </c>
    </row>
    <row r="1496" spans="1:1" x14ac:dyDescent="0.2">
      <c r="A1496" s="17" t="s">
        <v>2858</v>
      </c>
    </row>
    <row r="1497" spans="1:1" x14ac:dyDescent="0.2">
      <c r="A1497" s="17" t="s">
        <v>2915</v>
      </c>
    </row>
    <row r="1498" spans="1:1" x14ac:dyDescent="0.2">
      <c r="A1498" s="17" t="s">
        <v>2972</v>
      </c>
    </row>
    <row r="1499" spans="1:1" x14ac:dyDescent="0.2">
      <c r="A1499" s="17" t="s">
        <v>1814</v>
      </c>
    </row>
    <row r="1500" spans="1:1" x14ac:dyDescent="0.2">
      <c r="A1500" s="17" t="s">
        <v>306</v>
      </c>
    </row>
    <row r="1501" spans="1:1" x14ac:dyDescent="0.2">
      <c r="A1501" s="17" t="s">
        <v>489</v>
      </c>
    </row>
    <row r="1502" spans="1:1" x14ac:dyDescent="0.2">
      <c r="A1502" s="17" t="s">
        <v>793</v>
      </c>
    </row>
    <row r="1503" spans="1:1" x14ac:dyDescent="0.2">
      <c r="A1503" s="17" t="s">
        <v>2269</v>
      </c>
    </row>
    <row r="1504" spans="1:1" x14ac:dyDescent="0.2">
      <c r="A1504" s="17" t="s">
        <v>1822</v>
      </c>
    </row>
    <row r="1505" spans="1:1" x14ac:dyDescent="0.2">
      <c r="A1505" s="17" t="s">
        <v>310</v>
      </c>
    </row>
    <row r="1506" spans="1:1" x14ac:dyDescent="0.2">
      <c r="A1506" s="17" t="s">
        <v>493</v>
      </c>
    </row>
    <row r="1507" spans="1:1" x14ac:dyDescent="0.2">
      <c r="A1507" s="17" t="s">
        <v>797</v>
      </c>
    </row>
    <row r="1508" spans="1:1" x14ac:dyDescent="0.2">
      <c r="A1508" s="17" t="s">
        <v>2273</v>
      </c>
    </row>
    <row r="1509" spans="1:1" x14ac:dyDescent="0.2">
      <c r="A1509" s="17" t="s">
        <v>2486</v>
      </c>
    </row>
    <row r="1510" spans="1:1" x14ac:dyDescent="0.2">
      <c r="A1510" s="17" t="s">
        <v>2529</v>
      </c>
    </row>
    <row r="1511" spans="1:1" x14ac:dyDescent="0.2">
      <c r="A1511" s="17" t="s">
        <v>706</v>
      </c>
    </row>
    <row r="1512" spans="1:1" x14ac:dyDescent="0.2">
      <c r="A1512" s="17" t="s">
        <v>2311</v>
      </c>
    </row>
    <row r="1513" spans="1:1" x14ac:dyDescent="0.2">
      <c r="A1513" s="17" t="s">
        <v>975</v>
      </c>
    </row>
    <row r="1514" spans="1:1" x14ac:dyDescent="0.2">
      <c r="A1514" s="17" t="s">
        <v>1820</v>
      </c>
    </row>
    <row r="1515" spans="1:1" x14ac:dyDescent="0.2">
      <c r="A1515" s="17" t="s">
        <v>309</v>
      </c>
    </row>
    <row r="1516" spans="1:1" x14ac:dyDescent="0.2">
      <c r="A1516" s="17" t="s">
        <v>492</v>
      </c>
    </row>
    <row r="1517" spans="1:1" x14ac:dyDescent="0.2">
      <c r="A1517" s="17" t="s">
        <v>796</v>
      </c>
    </row>
    <row r="1518" spans="1:1" x14ac:dyDescent="0.2">
      <c r="A1518" s="17" t="s">
        <v>2272</v>
      </c>
    </row>
    <row r="1519" spans="1:1" x14ac:dyDescent="0.2">
      <c r="A1519" s="17" t="s">
        <v>1818</v>
      </c>
    </row>
    <row r="1520" spans="1:1" x14ac:dyDescent="0.2">
      <c r="A1520" s="17" t="s">
        <v>308</v>
      </c>
    </row>
    <row r="1521" spans="1:1" x14ac:dyDescent="0.2">
      <c r="A1521" s="17" t="s">
        <v>491</v>
      </c>
    </row>
    <row r="1522" spans="1:1" x14ac:dyDescent="0.2">
      <c r="A1522" s="17" t="s">
        <v>795</v>
      </c>
    </row>
    <row r="1523" spans="1:1" x14ac:dyDescent="0.2">
      <c r="A1523" s="17" t="s">
        <v>2271</v>
      </c>
    </row>
    <row r="1524" spans="1:1" x14ac:dyDescent="0.2">
      <c r="A1524" s="17" t="s">
        <v>1991</v>
      </c>
    </row>
    <row r="1525" spans="1:1" x14ac:dyDescent="0.2">
      <c r="A1525" s="17" t="s">
        <v>679</v>
      </c>
    </row>
    <row r="1526" spans="1:1" x14ac:dyDescent="0.2">
      <c r="A1526" s="17" t="s">
        <v>457</v>
      </c>
    </row>
    <row r="1527" spans="1:1" x14ac:dyDescent="0.2">
      <c r="A1527" s="17" t="s">
        <v>761</v>
      </c>
    </row>
    <row r="1528" spans="1:1" x14ac:dyDescent="0.2">
      <c r="A1528" s="17" t="s">
        <v>2237</v>
      </c>
    </row>
    <row r="1529" spans="1:1" x14ac:dyDescent="0.2">
      <c r="A1529" s="17" t="s">
        <v>1838</v>
      </c>
    </row>
    <row r="1530" spans="1:1" x14ac:dyDescent="0.2">
      <c r="A1530" s="17" t="s">
        <v>318</v>
      </c>
    </row>
    <row r="1531" spans="1:1" x14ac:dyDescent="0.2">
      <c r="A1531" s="17" t="s">
        <v>501</v>
      </c>
    </row>
    <row r="1532" spans="1:1" x14ac:dyDescent="0.2">
      <c r="A1532" s="17" t="s">
        <v>2092</v>
      </c>
    </row>
    <row r="1533" spans="1:1" x14ac:dyDescent="0.2">
      <c r="A1533" s="17" t="s">
        <v>2281</v>
      </c>
    </row>
    <row r="1534" spans="1:1" x14ac:dyDescent="0.2">
      <c r="A1534" s="17" t="s">
        <v>1844</v>
      </c>
    </row>
    <row r="1535" spans="1:1" x14ac:dyDescent="0.2">
      <c r="A1535" s="17" t="s">
        <v>321</v>
      </c>
    </row>
    <row r="1536" spans="1:1" x14ac:dyDescent="0.2">
      <c r="A1536" s="17" t="s">
        <v>504</v>
      </c>
    </row>
    <row r="1537" spans="1:1" x14ac:dyDescent="0.2">
      <c r="A1537" s="17" t="s">
        <v>2095</v>
      </c>
    </row>
    <row r="1538" spans="1:1" x14ac:dyDescent="0.2">
      <c r="A1538" s="17" t="s">
        <v>2284</v>
      </c>
    </row>
    <row r="1539" spans="1:1" x14ac:dyDescent="0.2">
      <c r="A1539" s="17" t="s">
        <v>1852</v>
      </c>
    </row>
    <row r="1540" spans="1:1" x14ac:dyDescent="0.2">
      <c r="A1540" s="17" t="s">
        <v>325</v>
      </c>
    </row>
    <row r="1541" spans="1:1" x14ac:dyDescent="0.2">
      <c r="A1541" s="17" t="s">
        <v>508</v>
      </c>
    </row>
    <row r="1542" spans="1:1" x14ac:dyDescent="0.2">
      <c r="A1542" s="17" t="s">
        <v>2099</v>
      </c>
    </row>
    <row r="1543" spans="1:1" x14ac:dyDescent="0.2">
      <c r="A1543" s="17" t="s">
        <v>2288</v>
      </c>
    </row>
    <row r="1544" spans="1:1" x14ac:dyDescent="0.2">
      <c r="A1544" s="17" t="s">
        <v>2736</v>
      </c>
    </row>
    <row r="1545" spans="1:1" x14ac:dyDescent="0.2">
      <c r="A1545" s="17" t="s">
        <v>2806</v>
      </c>
    </row>
    <row r="1546" spans="1:1" x14ac:dyDescent="0.2">
      <c r="A1546" s="17" t="s">
        <v>2861</v>
      </c>
    </row>
    <row r="1547" spans="1:1" x14ac:dyDescent="0.2">
      <c r="A1547" s="17" t="s">
        <v>2918</v>
      </c>
    </row>
    <row r="1548" spans="1:1" x14ac:dyDescent="0.2">
      <c r="A1548" s="17" t="s">
        <v>2975</v>
      </c>
    </row>
    <row r="1549" spans="1:1" x14ac:dyDescent="0.2">
      <c r="A1549" s="17" t="s">
        <v>2738</v>
      </c>
    </row>
    <row r="1550" spans="1:1" x14ac:dyDescent="0.2">
      <c r="A1550" s="17" t="s">
        <v>2807</v>
      </c>
    </row>
    <row r="1551" spans="1:1" x14ac:dyDescent="0.2">
      <c r="A1551" s="17" t="s">
        <v>2862</v>
      </c>
    </row>
    <row r="1552" spans="1:1" x14ac:dyDescent="0.2">
      <c r="A1552" s="17" t="s">
        <v>2919</v>
      </c>
    </row>
    <row r="1553" spans="1:1" x14ac:dyDescent="0.2">
      <c r="A1553" s="17" t="s">
        <v>2976</v>
      </c>
    </row>
    <row r="1554" spans="1:1" x14ac:dyDescent="0.2">
      <c r="A1554" s="17" t="s">
        <v>1842</v>
      </c>
    </row>
    <row r="1555" spans="1:1" x14ac:dyDescent="0.2">
      <c r="A1555" s="17" t="s">
        <v>320</v>
      </c>
    </row>
    <row r="1556" spans="1:1" x14ac:dyDescent="0.2">
      <c r="A1556" s="17" t="s">
        <v>503</v>
      </c>
    </row>
    <row r="1557" spans="1:1" x14ac:dyDescent="0.2">
      <c r="A1557" s="17" t="s">
        <v>2094</v>
      </c>
    </row>
    <row r="1558" spans="1:1" x14ac:dyDescent="0.2">
      <c r="A1558" s="17" t="s">
        <v>2283</v>
      </c>
    </row>
    <row r="1559" spans="1:1" x14ac:dyDescent="0.2">
      <c r="A1559" s="17" t="s">
        <v>1850</v>
      </c>
    </row>
    <row r="1560" spans="1:1" x14ac:dyDescent="0.2">
      <c r="A1560" s="17" t="s">
        <v>324</v>
      </c>
    </row>
    <row r="1561" spans="1:1" x14ac:dyDescent="0.2">
      <c r="A1561" s="17" t="s">
        <v>507</v>
      </c>
    </row>
    <row r="1562" spans="1:1" x14ac:dyDescent="0.2">
      <c r="A1562" s="17" t="s">
        <v>2098</v>
      </c>
    </row>
    <row r="1563" spans="1:1" x14ac:dyDescent="0.2">
      <c r="A1563" s="17" t="s">
        <v>2287</v>
      </c>
    </row>
    <row r="1564" spans="1:1" x14ac:dyDescent="0.2">
      <c r="A1564" s="17" t="s">
        <v>1840</v>
      </c>
    </row>
    <row r="1565" spans="1:1" x14ac:dyDescent="0.2">
      <c r="A1565" s="17" t="s">
        <v>319</v>
      </c>
    </row>
    <row r="1566" spans="1:1" x14ac:dyDescent="0.2">
      <c r="A1566" s="17" t="s">
        <v>502</v>
      </c>
    </row>
    <row r="1567" spans="1:1" x14ac:dyDescent="0.2">
      <c r="A1567" s="17" t="s">
        <v>2093</v>
      </c>
    </row>
    <row r="1568" spans="1:1" x14ac:dyDescent="0.2">
      <c r="A1568" s="17" t="s">
        <v>2282</v>
      </c>
    </row>
    <row r="1569" spans="1:1" x14ac:dyDescent="0.2">
      <c r="A1569" s="17" t="s">
        <v>1848</v>
      </c>
    </row>
    <row r="1570" spans="1:1" x14ac:dyDescent="0.2">
      <c r="A1570" s="17" t="s">
        <v>323</v>
      </c>
    </row>
    <row r="1571" spans="1:1" x14ac:dyDescent="0.2">
      <c r="A1571" s="17" t="s">
        <v>506</v>
      </c>
    </row>
    <row r="1572" spans="1:1" x14ac:dyDescent="0.2">
      <c r="A1572" s="17" t="s">
        <v>2097</v>
      </c>
    </row>
    <row r="1573" spans="1:1" x14ac:dyDescent="0.2">
      <c r="A1573" s="17" t="s">
        <v>2286</v>
      </c>
    </row>
    <row r="1574" spans="1:1" x14ac:dyDescent="0.2">
      <c r="A1574" s="17" t="s">
        <v>1846</v>
      </c>
    </row>
    <row r="1575" spans="1:1" x14ac:dyDescent="0.2">
      <c r="A1575" s="17" t="s">
        <v>322</v>
      </c>
    </row>
    <row r="1576" spans="1:1" x14ac:dyDescent="0.2">
      <c r="A1576" s="17" t="s">
        <v>505</v>
      </c>
    </row>
    <row r="1577" spans="1:1" x14ac:dyDescent="0.2">
      <c r="A1577" s="17" t="s">
        <v>2096</v>
      </c>
    </row>
    <row r="1578" spans="1:1" x14ac:dyDescent="0.2">
      <c r="A1578" s="17" t="s">
        <v>2285</v>
      </c>
    </row>
    <row r="1579" spans="1:1" x14ac:dyDescent="0.2">
      <c r="A1579" s="17" t="s">
        <v>1995</v>
      </c>
    </row>
    <row r="1580" spans="1:1" x14ac:dyDescent="0.2">
      <c r="A1580" s="17" t="s">
        <v>682</v>
      </c>
    </row>
    <row r="1581" spans="1:1" x14ac:dyDescent="0.2">
      <c r="A1581" s="17" t="s">
        <v>460</v>
      </c>
    </row>
    <row r="1582" spans="1:1" x14ac:dyDescent="0.2">
      <c r="A1582" s="17" t="s">
        <v>764</v>
      </c>
    </row>
    <row r="1583" spans="1:1" x14ac:dyDescent="0.2">
      <c r="A1583" s="17" t="s">
        <v>2240</v>
      </c>
    </row>
    <row r="1584" spans="1:1" x14ac:dyDescent="0.2">
      <c r="A1584" s="17" t="s">
        <v>2000</v>
      </c>
    </row>
    <row r="1585" spans="1:1" x14ac:dyDescent="0.2">
      <c r="A1585" s="17" t="s">
        <v>281</v>
      </c>
    </row>
    <row r="1586" spans="1:1" x14ac:dyDescent="0.2">
      <c r="A1586" s="17" t="s">
        <v>464</v>
      </c>
    </row>
    <row r="1587" spans="1:1" x14ac:dyDescent="0.2">
      <c r="A1587" s="17" t="s">
        <v>768</v>
      </c>
    </row>
    <row r="1588" spans="1:1" x14ac:dyDescent="0.2">
      <c r="A1588" s="17" t="s">
        <v>2244</v>
      </c>
    </row>
    <row r="1589" spans="1:1" x14ac:dyDescent="0.2">
      <c r="A1589" s="17" t="s">
        <v>2719</v>
      </c>
    </row>
    <row r="1590" spans="1:1" x14ac:dyDescent="0.2">
      <c r="A1590" s="17" t="s">
        <v>2794</v>
      </c>
    </row>
    <row r="1591" spans="1:1" x14ac:dyDescent="0.2">
      <c r="A1591" s="17" t="s">
        <v>2849</v>
      </c>
    </row>
    <row r="1592" spans="1:1" x14ac:dyDescent="0.2">
      <c r="A1592" s="17" t="s">
        <v>2906</v>
      </c>
    </row>
    <row r="1593" spans="1:1" x14ac:dyDescent="0.2">
      <c r="A1593" s="17" t="s">
        <v>2963</v>
      </c>
    </row>
    <row r="1594" spans="1:1" x14ac:dyDescent="0.2">
      <c r="A1594" s="17" t="s">
        <v>2720</v>
      </c>
    </row>
    <row r="1595" spans="1:1" x14ac:dyDescent="0.2">
      <c r="A1595" s="17" t="s">
        <v>2795</v>
      </c>
    </row>
    <row r="1596" spans="1:1" x14ac:dyDescent="0.2">
      <c r="A1596" s="17" t="s">
        <v>2850</v>
      </c>
    </row>
    <row r="1597" spans="1:1" x14ac:dyDescent="0.2">
      <c r="A1597" s="17" t="s">
        <v>2907</v>
      </c>
    </row>
    <row r="1598" spans="1:1" x14ac:dyDescent="0.2">
      <c r="A1598" s="17" t="s">
        <v>2964</v>
      </c>
    </row>
    <row r="1599" spans="1:1" x14ac:dyDescent="0.2">
      <c r="A1599" s="17" t="s">
        <v>1994</v>
      </c>
    </row>
    <row r="1600" spans="1:1" x14ac:dyDescent="0.2">
      <c r="A1600" s="17" t="s">
        <v>681</v>
      </c>
    </row>
    <row r="1601" spans="1:1" x14ac:dyDescent="0.2">
      <c r="A1601" s="17" t="s">
        <v>459</v>
      </c>
    </row>
    <row r="1602" spans="1:1" x14ac:dyDescent="0.2">
      <c r="A1602" s="17" t="s">
        <v>763</v>
      </c>
    </row>
    <row r="1603" spans="1:1" x14ac:dyDescent="0.2">
      <c r="A1603" s="17" t="s">
        <v>2239</v>
      </c>
    </row>
    <row r="1604" spans="1:1" x14ac:dyDescent="0.2">
      <c r="A1604" s="17" t="s">
        <v>1999</v>
      </c>
    </row>
    <row r="1605" spans="1:1" x14ac:dyDescent="0.2">
      <c r="A1605" s="17" t="s">
        <v>280</v>
      </c>
    </row>
    <row r="1606" spans="1:1" x14ac:dyDescent="0.2">
      <c r="A1606" s="17" t="s">
        <v>463</v>
      </c>
    </row>
    <row r="1607" spans="1:1" x14ac:dyDescent="0.2">
      <c r="A1607" s="17" t="s">
        <v>767</v>
      </c>
    </row>
    <row r="1608" spans="1:1" x14ac:dyDescent="0.2">
      <c r="A1608" s="17" t="s">
        <v>2243</v>
      </c>
    </row>
    <row r="1609" spans="1:1" x14ac:dyDescent="0.2">
      <c r="A1609" s="17" t="s">
        <v>1992</v>
      </c>
    </row>
    <row r="1610" spans="1:1" x14ac:dyDescent="0.2">
      <c r="A1610" s="17" t="s">
        <v>680</v>
      </c>
    </row>
    <row r="1611" spans="1:1" x14ac:dyDescent="0.2">
      <c r="A1611" s="17" t="s">
        <v>458</v>
      </c>
    </row>
    <row r="1612" spans="1:1" x14ac:dyDescent="0.2">
      <c r="A1612" s="17" t="s">
        <v>762</v>
      </c>
    </row>
    <row r="1613" spans="1:1" x14ac:dyDescent="0.2">
      <c r="A1613" s="17" t="s">
        <v>2238</v>
      </c>
    </row>
    <row r="1614" spans="1:1" x14ac:dyDescent="0.2">
      <c r="A1614" s="17" t="s">
        <v>1997</v>
      </c>
    </row>
    <row r="1615" spans="1:1" x14ac:dyDescent="0.2">
      <c r="A1615" s="17" t="s">
        <v>684</v>
      </c>
    </row>
    <row r="1616" spans="1:1" x14ac:dyDescent="0.2">
      <c r="A1616" s="17" t="s">
        <v>462</v>
      </c>
    </row>
    <row r="1617" spans="1:1" x14ac:dyDescent="0.2">
      <c r="A1617" s="17" t="s">
        <v>766</v>
      </c>
    </row>
    <row r="1618" spans="1:1" x14ac:dyDescent="0.2">
      <c r="A1618" s="17" t="s">
        <v>2242</v>
      </c>
    </row>
    <row r="1619" spans="1:1" x14ac:dyDescent="0.2">
      <c r="A1619" s="17" t="s">
        <v>1996</v>
      </c>
    </row>
    <row r="1620" spans="1:1" x14ac:dyDescent="0.2">
      <c r="A1620" s="17" t="s">
        <v>683</v>
      </c>
    </row>
    <row r="1621" spans="1:1" x14ac:dyDescent="0.2">
      <c r="A1621" s="17" t="s">
        <v>461</v>
      </c>
    </row>
    <row r="1622" spans="1:1" x14ac:dyDescent="0.2">
      <c r="A1622" s="17" t="s">
        <v>765</v>
      </c>
    </row>
    <row r="1623" spans="1:1" x14ac:dyDescent="0.2">
      <c r="A1623" s="17" t="s">
        <v>2241</v>
      </c>
    </row>
    <row r="1624" spans="1:1" x14ac:dyDescent="0.2">
      <c r="A1624" s="17" t="s">
        <v>1969</v>
      </c>
    </row>
    <row r="1625" spans="1:1" x14ac:dyDescent="0.2">
      <c r="A1625" s="17" t="s">
        <v>667</v>
      </c>
    </row>
    <row r="1626" spans="1:1" x14ac:dyDescent="0.2">
      <c r="A1626" s="17" t="s">
        <v>446</v>
      </c>
    </row>
    <row r="1627" spans="1:1" x14ac:dyDescent="0.2">
      <c r="A1627" s="17" t="s">
        <v>750</v>
      </c>
    </row>
    <row r="1628" spans="1:1" x14ac:dyDescent="0.2">
      <c r="A1628" s="17" t="s">
        <v>2226</v>
      </c>
    </row>
    <row r="1629" spans="1:1" x14ac:dyDescent="0.2">
      <c r="A1629" s="17" t="s">
        <v>1977</v>
      </c>
    </row>
    <row r="1630" spans="1:1" x14ac:dyDescent="0.2">
      <c r="A1630" s="17" t="s">
        <v>671</v>
      </c>
    </row>
    <row r="1631" spans="1:1" x14ac:dyDescent="0.2">
      <c r="A1631" s="17" t="s">
        <v>450</v>
      </c>
    </row>
    <row r="1632" spans="1:1" x14ac:dyDescent="0.2">
      <c r="A1632" s="17" t="s">
        <v>754</v>
      </c>
    </row>
    <row r="1633" spans="1:1" x14ac:dyDescent="0.2">
      <c r="A1633" s="17" t="s">
        <v>2230</v>
      </c>
    </row>
    <row r="1634" spans="1:1" x14ac:dyDescent="0.2">
      <c r="A1634" s="17" t="s">
        <v>2711</v>
      </c>
    </row>
    <row r="1635" spans="1:1" x14ac:dyDescent="0.2">
      <c r="A1635" s="17" t="s">
        <v>2790</v>
      </c>
    </row>
    <row r="1636" spans="1:1" x14ac:dyDescent="0.2">
      <c r="A1636" s="17" t="s">
        <v>2845</v>
      </c>
    </row>
    <row r="1637" spans="1:1" x14ac:dyDescent="0.2">
      <c r="A1637" s="17" t="s">
        <v>2902</v>
      </c>
    </row>
    <row r="1638" spans="1:1" x14ac:dyDescent="0.2">
      <c r="A1638" s="17" t="s">
        <v>2959</v>
      </c>
    </row>
    <row r="1639" spans="1:1" x14ac:dyDescent="0.2">
      <c r="A1639" s="17" t="s">
        <v>2713</v>
      </c>
    </row>
    <row r="1640" spans="1:1" x14ac:dyDescent="0.2">
      <c r="A1640" s="17" t="s">
        <v>2791</v>
      </c>
    </row>
    <row r="1641" spans="1:1" x14ac:dyDescent="0.2">
      <c r="A1641" s="17" t="s">
        <v>2846</v>
      </c>
    </row>
    <row r="1642" spans="1:1" x14ac:dyDescent="0.2">
      <c r="A1642" s="17" t="s">
        <v>2903</v>
      </c>
    </row>
    <row r="1643" spans="1:1" x14ac:dyDescent="0.2">
      <c r="A1643" s="17" t="s">
        <v>2960</v>
      </c>
    </row>
    <row r="1644" spans="1:1" x14ac:dyDescent="0.2">
      <c r="A1644" s="17" t="s">
        <v>1967</v>
      </c>
    </row>
    <row r="1645" spans="1:1" x14ac:dyDescent="0.2">
      <c r="A1645" s="17" t="s">
        <v>666</v>
      </c>
    </row>
    <row r="1646" spans="1:1" x14ac:dyDescent="0.2">
      <c r="A1646" s="17" t="s">
        <v>445</v>
      </c>
    </row>
    <row r="1647" spans="1:1" x14ac:dyDescent="0.2">
      <c r="A1647" s="17" t="s">
        <v>749</v>
      </c>
    </row>
    <row r="1648" spans="1:1" x14ac:dyDescent="0.2">
      <c r="A1648" s="17" t="s">
        <v>2225</v>
      </c>
    </row>
    <row r="1649" spans="1:1" x14ac:dyDescent="0.2">
      <c r="A1649" s="17" t="s">
        <v>1975</v>
      </c>
    </row>
    <row r="1650" spans="1:1" x14ac:dyDescent="0.2">
      <c r="A1650" s="17" t="s">
        <v>670</v>
      </c>
    </row>
    <row r="1651" spans="1:1" x14ac:dyDescent="0.2">
      <c r="A1651" s="17" t="s">
        <v>449</v>
      </c>
    </row>
    <row r="1652" spans="1:1" x14ac:dyDescent="0.2">
      <c r="A1652" s="17" t="s">
        <v>753</v>
      </c>
    </row>
    <row r="1653" spans="1:1" x14ac:dyDescent="0.2">
      <c r="A1653" s="17" t="s">
        <v>2229</v>
      </c>
    </row>
    <row r="1654" spans="1:1" x14ac:dyDescent="0.2">
      <c r="A1654" s="17" t="s">
        <v>2478</v>
      </c>
    </row>
    <row r="1655" spans="1:1" x14ac:dyDescent="0.2">
      <c r="A1655" s="17" t="s">
        <v>2525</v>
      </c>
    </row>
    <row r="1656" spans="1:1" x14ac:dyDescent="0.2">
      <c r="A1656" s="17" t="s">
        <v>702</v>
      </c>
    </row>
    <row r="1657" spans="1:1" x14ac:dyDescent="0.2">
      <c r="A1657" s="17" t="s">
        <v>2307</v>
      </c>
    </row>
    <row r="1658" spans="1:1" x14ac:dyDescent="0.2">
      <c r="A1658" s="17" t="s">
        <v>971</v>
      </c>
    </row>
    <row r="1659" spans="1:1" x14ac:dyDescent="0.2">
      <c r="A1659" s="17" t="s">
        <v>1973</v>
      </c>
    </row>
    <row r="1660" spans="1:1" x14ac:dyDescent="0.2">
      <c r="A1660" s="17" t="s">
        <v>669</v>
      </c>
    </row>
    <row r="1661" spans="1:1" x14ac:dyDescent="0.2">
      <c r="A1661" s="17" t="s">
        <v>448</v>
      </c>
    </row>
    <row r="1662" spans="1:1" x14ac:dyDescent="0.2">
      <c r="A1662" s="17" t="s">
        <v>752</v>
      </c>
    </row>
    <row r="1663" spans="1:1" x14ac:dyDescent="0.2">
      <c r="A1663" s="17" t="s">
        <v>2228</v>
      </c>
    </row>
    <row r="1664" spans="1:1" x14ac:dyDescent="0.2">
      <c r="A1664" s="17" t="s">
        <v>1793</v>
      </c>
    </row>
    <row r="1665" spans="1:1" x14ac:dyDescent="0.2">
      <c r="A1665" s="17" t="s">
        <v>290</v>
      </c>
    </row>
    <row r="1666" spans="1:1" x14ac:dyDescent="0.2">
      <c r="A1666" s="17" t="s">
        <v>473</v>
      </c>
    </row>
    <row r="1667" spans="1:1" x14ac:dyDescent="0.2">
      <c r="A1667" s="17" t="s">
        <v>777</v>
      </c>
    </row>
    <row r="1668" spans="1:1" x14ac:dyDescent="0.2">
      <c r="A1668" s="17" t="s">
        <v>2253</v>
      </c>
    </row>
    <row r="1669" spans="1:1" x14ac:dyDescent="0.2">
      <c r="A1669" s="17" t="s">
        <v>1870</v>
      </c>
    </row>
    <row r="1670" spans="1:1" x14ac:dyDescent="0.2">
      <c r="A1670" s="17" t="s">
        <v>334</v>
      </c>
    </row>
    <row r="1671" spans="1:1" x14ac:dyDescent="0.2">
      <c r="A1671" s="17" t="s">
        <v>517</v>
      </c>
    </row>
    <row r="1672" spans="1:1" x14ac:dyDescent="0.2">
      <c r="A1672" s="17" t="s">
        <v>2108</v>
      </c>
    </row>
    <row r="1673" spans="1:1" x14ac:dyDescent="0.2">
      <c r="A1673" s="17" t="s">
        <v>1186</v>
      </c>
    </row>
    <row r="1674" spans="1:1" x14ac:dyDescent="0.2">
      <c r="A1674" s="17" t="s">
        <v>1876</v>
      </c>
    </row>
    <row r="1675" spans="1:1" x14ac:dyDescent="0.2">
      <c r="A1675" s="17" t="s">
        <v>337</v>
      </c>
    </row>
    <row r="1676" spans="1:1" x14ac:dyDescent="0.2">
      <c r="A1676" s="17" t="s">
        <v>520</v>
      </c>
    </row>
    <row r="1677" spans="1:1" x14ac:dyDescent="0.2">
      <c r="A1677" s="17" t="s">
        <v>2111</v>
      </c>
    </row>
    <row r="1678" spans="1:1" x14ac:dyDescent="0.2">
      <c r="A1678" s="17" t="s">
        <v>1189</v>
      </c>
    </row>
    <row r="1679" spans="1:1" x14ac:dyDescent="0.2">
      <c r="A1679" s="17" t="s">
        <v>545</v>
      </c>
    </row>
    <row r="1680" spans="1:1" x14ac:dyDescent="0.2">
      <c r="A1680" s="17" t="s">
        <v>341</v>
      </c>
    </row>
    <row r="1681" spans="1:1" x14ac:dyDescent="0.2">
      <c r="A1681" s="17" t="s">
        <v>524</v>
      </c>
    </row>
    <row r="1682" spans="1:1" x14ac:dyDescent="0.2">
      <c r="A1682" s="17" t="s">
        <v>2115</v>
      </c>
    </row>
    <row r="1683" spans="1:1" x14ac:dyDescent="0.2">
      <c r="A1683" s="17" t="s">
        <v>1193</v>
      </c>
    </row>
    <row r="1684" spans="1:1" x14ac:dyDescent="0.2">
      <c r="A1684" s="17" t="s">
        <v>2744</v>
      </c>
    </row>
    <row r="1685" spans="1:1" x14ac:dyDescent="0.2">
      <c r="A1685" s="17" t="s">
        <v>2810</v>
      </c>
    </row>
    <row r="1686" spans="1:1" x14ac:dyDescent="0.2">
      <c r="A1686" s="17" t="s">
        <v>2865</v>
      </c>
    </row>
    <row r="1687" spans="1:1" x14ac:dyDescent="0.2">
      <c r="A1687" s="17" t="s">
        <v>2922</v>
      </c>
    </row>
    <row r="1688" spans="1:1" x14ac:dyDescent="0.2">
      <c r="A1688" s="17" t="s">
        <v>2979</v>
      </c>
    </row>
    <row r="1689" spans="1:1" x14ac:dyDescent="0.2">
      <c r="A1689" s="17" t="s">
        <v>2746</v>
      </c>
    </row>
    <row r="1690" spans="1:1" x14ac:dyDescent="0.2">
      <c r="A1690" s="17" t="s">
        <v>2811</v>
      </c>
    </row>
    <row r="1691" spans="1:1" x14ac:dyDescent="0.2">
      <c r="A1691" s="17" t="s">
        <v>2866</v>
      </c>
    </row>
    <row r="1692" spans="1:1" x14ac:dyDescent="0.2">
      <c r="A1692" s="17" t="s">
        <v>2923</v>
      </c>
    </row>
    <row r="1693" spans="1:1" x14ac:dyDescent="0.2">
      <c r="A1693" s="17" t="s">
        <v>2980</v>
      </c>
    </row>
    <row r="1694" spans="1:1" x14ac:dyDescent="0.2">
      <c r="A1694" s="17" t="s">
        <v>1874</v>
      </c>
    </row>
    <row r="1695" spans="1:1" x14ac:dyDescent="0.2">
      <c r="A1695" s="17" t="s">
        <v>336</v>
      </c>
    </row>
    <row r="1696" spans="1:1" x14ac:dyDescent="0.2">
      <c r="A1696" s="17" t="s">
        <v>519</v>
      </c>
    </row>
    <row r="1697" spans="1:1" x14ac:dyDescent="0.2">
      <c r="A1697" s="17" t="s">
        <v>2110</v>
      </c>
    </row>
    <row r="1698" spans="1:1" x14ac:dyDescent="0.2">
      <c r="A1698" s="17" t="s">
        <v>1188</v>
      </c>
    </row>
    <row r="1699" spans="1:1" x14ac:dyDescent="0.2">
      <c r="A1699" s="17" t="s">
        <v>1882</v>
      </c>
    </row>
    <row r="1700" spans="1:1" x14ac:dyDescent="0.2">
      <c r="A1700" s="17" t="s">
        <v>340</v>
      </c>
    </row>
    <row r="1701" spans="1:1" x14ac:dyDescent="0.2">
      <c r="A1701" s="17" t="s">
        <v>523</v>
      </c>
    </row>
    <row r="1702" spans="1:1" x14ac:dyDescent="0.2">
      <c r="A1702" s="17" t="s">
        <v>2114</v>
      </c>
    </row>
    <row r="1703" spans="1:1" x14ac:dyDescent="0.2">
      <c r="A1703" s="17" t="s">
        <v>1192</v>
      </c>
    </row>
    <row r="1704" spans="1:1" x14ac:dyDescent="0.2">
      <c r="A1704" s="17" t="s">
        <v>1872</v>
      </c>
    </row>
    <row r="1705" spans="1:1" x14ac:dyDescent="0.2">
      <c r="A1705" s="17" t="s">
        <v>335</v>
      </c>
    </row>
    <row r="1706" spans="1:1" x14ac:dyDescent="0.2">
      <c r="A1706" s="17" t="s">
        <v>518</v>
      </c>
    </row>
    <row r="1707" spans="1:1" x14ac:dyDescent="0.2">
      <c r="A1707" s="17" t="s">
        <v>2109</v>
      </c>
    </row>
    <row r="1708" spans="1:1" x14ac:dyDescent="0.2">
      <c r="A1708" s="17" t="s">
        <v>1187</v>
      </c>
    </row>
    <row r="1709" spans="1:1" x14ac:dyDescent="0.2">
      <c r="A1709" s="17" t="s">
        <v>1880</v>
      </c>
    </row>
    <row r="1710" spans="1:1" x14ac:dyDescent="0.2">
      <c r="A1710" s="17" t="s">
        <v>339</v>
      </c>
    </row>
    <row r="1711" spans="1:1" x14ac:dyDescent="0.2">
      <c r="A1711" s="17" t="s">
        <v>522</v>
      </c>
    </row>
    <row r="1712" spans="1:1" x14ac:dyDescent="0.2">
      <c r="A1712" s="17" t="s">
        <v>2113</v>
      </c>
    </row>
    <row r="1713" spans="1:1" x14ac:dyDescent="0.2">
      <c r="A1713" s="17" t="s">
        <v>1191</v>
      </c>
    </row>
    <row r="1714" spans="1:1" x14ac:dyDescent="0.2">
      <c r="A1714" s="17" t="s">
        <v>1878</v>
      </c>
    </row>
    <row r="1715" spans="1:1" x14ac:dyDescent="0.2">
      <c r="A1715" s="17" t="s">
        <v>338</v>
      </c>
    </row>
    <row r="1716" spans="1:1" x14ac:dyDescent="0.2">
      <c r="A1716" s="17" t="s">
        <v>521</v>
      </c>
    </row>
    <row r="1717" spans="1:1" x14ac:dyDescent="0.2">
      <c r="A1717" s="17" t="s">
        <v>2112</v>
      </c>
    </row>
    <row r="1718" spans="1:1" x14ac:dyDescent="0.2">
      <c r="A1718" s="17" t="s">
        <v>1190</v>
      </c>
    </row>
    <row r="1719" spans="1:1" x14ac:dyDescent="0.2">
      <c r="A1719" s="17" t="s">
        <v>1797</v>
      </c>
    </row>
    <row r="1720" spans="1:1" x14ac:dyDescent="0.2">
      <c r="A1720" s="17" t="s">
        <v>293</v>
      </c>
    </row>
    <row r="1721" spans="1:1" x14ac:dyDescent="0.2">
      <c r="A1721" s="17" t="s">
        <v>476</v>
      </c>
    </row>
    <row r="1722" spans="1:1" x14ac:dyDescent="0.2">
      <c r="A1722" s="17" t="s">
        <v>780</v>
      </c>
    </row>
    <row r="1723" spans="1:1" x14ac:dyDescent="0.2">
      <c r="A1723" s="17" t="s">
        <v>2256</v>
      </c>
    </row>
    <row r="1724" spans="1:1" x14ac:dyDescent="0.2">
      <c r="A1724" s="17" t="s">
        <v>1802</v>
      </c>
    </row>
    <row r="1725" spans="1:1" x14ac:dyDescent="0.2">
      <c r="A1725" s="17" t="s">
        <v>297</v>
      </c>
    </row>
    <row r="1726" spans="1:1" x14ac:dyDescent="0.2">
      <c r="A1726" s="17" t="s">
        <v>480</v>
      </c>
    </row>
    <row r="1727" spans="1:1" x14ac:dyDescent="0.2">
      <c r="A1727" s="17" t="s">
        <v>784</v>
      </c>
    </row>
    <row r="1728" spans="1:1" x14ac:dyDescent="0.2">
      <c r="A1728" s="17" t="s">
        <v>2260</v>
      </c>
    </row>
    <row r="1729" spans="1:1" x14ac:dyDescent="0.2">
      <c r="A1729" s="17" t="s">
        <v>2724</v>
      </c>
    </row>
    <row r="1730" spans="1:1" x14ac:dyDescent="0.2">
      <c r="A1730" s="17" t="s">
        <v>2798</v>
      </c>
    </row>
    <row r="1731" spans="1:1" x14ac:dyDescent="0.2">
      <c r="A1731" s="17" t="s">
        <v>2853</v>
      </c>
    </row>
    <row r="1732" spans="1:1" x14ac:dyDescent="0.2">
      <c r="A1732" s="17" t="s">
        <v>2910</v>
      </c>
    </row>
    <row r="1733" spans="1:1" x14ac:dyDescent="0.2">
      <c r="A1733" s="17" t="s">
        <v>2967</v>
      </c>
    </row>
    <row r="1734" spans="1:1" x14ac:dyDescent="0.2">
      <c r="A1734" s="17" t="s">
        <v>2725</v>
      </c>
    </row>
    <row r="1735" spans="1:1" x14ac:dyDescent="0.2">
      <c r="A1735" s="17" t="s">
        <v>2799</v>
      </c>
    </row>
    <row r="1736" spans="1:1" x14ac:dyDescent="0.2">
      <c r="A1736" s="17" t="s">
        <v>2854</v>
      </c>
    </row>
    <row r="1737" spans="1:1" x14ac:dyDescent="0.2">
      <c r="A1737" s="17" t="s">
        <v>2911</v>
      </c>
    </row>
    <row r="1738" spans="1:1" x14ac:dyDescent="0.2">
      <c r="A1738" s="17" t="s">
        <v>2968</v>
      </c>
    </row>
    <row r="1739" spans="1:1" x14ac:dyDescent="0.2">
      <c r="A1739" s="17" t="s">
        <v>1796</v>
      </c>
    </row>
    <row r="1740" spans="1:1" x14ac:dyDescent="0.2">
      <c r="A1740" s="17" t="s">
        <v>292</v>
      </c>
    </row>
    <row r="1741" spans="1:1" x14ac:dyDescent="0.2">
      <c r="A1741" s="17" t="s">
        <v>475</v>
      </c>
    </row>
    <row r="1742" spans="1:1" x14ac:dyDescent="0.2">
      <c r="A1742" s="17" t="s">
        <v>779</v>
      </c>
    </row>
    <row r="1743" spans="1:1" x14ac:dyDescent="0.2">
      <c r="A1743" s="17" t="s">
        <v>2255</v>
      </c>
    </row>
    <row r="1744" spans="1:1" x14ac:dyDescent="0.2">
      <c r="A1744" s="17" t="s">
        <v>1801</v>
      </c>
    </row>
    <row r="1745" spans="1:1" x14ac:dyDescent="0.2">
      <c r="A1745" s="17" t="s">
        <v>296</v>
      </c>
    </row>
    <row r="1746" spans="1:1" x14ac:dyDescent="0.2">
      <c r="A1746" s="17" t="s">
        <v>479</v>
      </c>
    </row>
    <row r="1747" spans="1:1" x14ac:dyDescent="0.2">
      <c r="A1747" s="17" t="s">
        <v>783</v>
      </c>
    </row>
    <row r="1748" spans="1:1" x14ac:dyDescent="0.2">
      <c r="A1748" s="17" t="s">
        <v>2259</v>
      </c>
    </row>
    <row r="1749" spans="1:1" x14ac:dyDescent="0.2">
      <c r="A1749" s="17" t="s">
        <v>1794</v>
      </c>
    </row>
    <row r="1750" spans="1:1" x14ac:dyDescent="0.2">
      <c r="A1750" s="17" t="s">
        <v>291</v>
      </c>
    </row>
    <row r="1751" spans="1:1" x14ac:dyDescent="0.2">
      <c r="A1751" s="17" t="s">
        <v>474</v>
      </c>
    </row>
    <row r="1752" spans="1:1" x14ac:dyDescent="0.2">
      <c r="A1752" s="17" t="s">
        <v>778</v>
      </c>
    </row>
    <row r="1753" spans="1:1" x14ac:dyDescent="0.2">
      <c r="A1753" s="17" t="s">
        <v>2254</v>
      </c>
    </row>
    <row r="1754" spans="1:1" x14ac:dyDescent="0.2">
      <c r="A1754" s="17" t="s">
        <v>1799</v>
      </c>
    </row>
    <row r="1755" spans="1:1" x14ac:dyDescent="0.2">
      <c r="A1755" s="17" t="s">
        <v>295</v>
      </c>
    </row>
    <row r="1756" spans="1:1" x14ac:dyDescent="0.2">
      <c r="A1756" s="17" t="s">
        <v>478</v>
      </c>
    </row>
    <row r="1757" spans="1:1" x14ac:dyDescent="0.2">
      <c r="A1757" s="17" t="s">
        <v>782</v>
      </c>
    </row>
    <row r="1758" spans="1:1" x14ac:dyDescent="0.2">
      <c r="A1758" s="17" t="s">
        <v>2258</v>
      </c>
    </row>
    <row r="1759" spans="1:1" x14ac:dyDescent="0.2">
      <c r="A1759" s="17" t="s">
        <v>1798</v>
      </c>
    </row>
    <row r="1760" spans="1:1" x14ac:dyDescent="0.2">
      <c r="A1760" s="17" t="s">
        <v>294</v>
      </c>
    </row>
    <row r="1761" spans="1:1" x14ac:dyDescent="0.2">
      <c r="A1761" s="17" t="s">
        <v>477</v>
      </c>
    </row>
    <row r="1762" spans="1:1" x14ac:dyDescent="0.2">
      <c r="A1762" s="17" t="s">
        <v>781</v>
      </c>
    </row>
    <row r="1763" spans="1:1" x14ac:dyDescent="0.2">
      <c r="A1763" s="17" t="s">
        <v>2257</v>
      </c>
    </row>
    <row r="1764" spans="1:1" x14ac:dyDescent="0.2">
      <c r="A1764" s="17" t="s">
        <v>2001</v>
      </c>
    </row>
    <row r="1765" spans="1:1" x14ac:dyDescent="0.2">
      <c r="A1765" s="17" t="s">
        <v>282</v>
      </c>
    </row>
    <row r="1766" spans="1:1" x14ac:dyDescent="0.2">
      <c r="A1766" s="17" t="s">
        <v>465</v>
      </c>
    </row>
    <row r="1767" spans="1:1" x14ac:dyDescent="0.2">
      <c r="A1767" s="17" t="s">
        <v>769</v>
      </c>
    </row>
    <row r="1768" spans="1:1" x14ac:dyDescent="0.2">
      <c r="A1768" s="17" t="s">
        <v>2245</v>
      </c>
    </row>
    <row r="1769" spans="1:1" x14ac:dyDescent="0.2">
      <c r="A1769" s="17" t="s">
        <v>1854</v>
      </c>
    </row>
    <row r="1770" spans="1:1" x14ac:dyDescent="0.2">
      <c r="A1770" s="17" t="s">
        <v>326</v>
      </c>
    </row>
    <row r="1771" spans="1:1" x14ac:dyDescent="0.2">
      <c r="A1771" s="17" t="s">
        <v>509</v>
      </c>
    </row>
    <row r="1772" spans="1:1" x14ac:dyDescent="0.2">
      <c r="A1772" s="17" t="s">
        <v>2100</v>
      </c>
    </row>
    <row r="1773" spans="1:1" x14ac:dyDescent="0.2">
      <c r="A1773" s="17" t="s">
        <v>2289</v>
      </c>
    </row>
    <row r="1774" spans="1:1" x14ac:dyDescent="0.2">
      <c r="A1774" s="17" t="s">
        <v>1860</v>
      </c>
    </row>
    <row r="1775" spans="1:1" x14ac:dyDescent="0.2">
      <c r="A1775" s="17" t="s">
        <v>329</v>
      </c>
    </row>
    <row r="1776" spans="1:1" x14ac:dyDescent="0.2">
      <c r="A1776" s="17" t="s">
        <v>512</v>
      </c>
    </row>
    <row r="1777" spans="1:1" x14ac:dyDescent="0.2">
      <c r="A1777" s="17" t="s">
        <v>2103</v>
      </c>
    </row>
    <row r="1778" spans="1:1" x14ac:dyDescent="0.2">
      <c r="A1778" s="17" t="s">
        <v>2292</v>
      </c>
    </row>
    <row r="1779" spans="1:1" x14ac:dyDescent="0.2">
      <c r="A1779" s="17" t="s">
        <v>1868</v>
      </c>
    </row>
    <row r="1780" spans="1:1" x14ac:dyDescent="0.2">
      <c r="A1780" s="17" t="s">
        <v>333</v>
      </c>
    </row>
    <row r="1781" spans="1:1" x14ac:dyDescent="0.2">
      <c r="A1781" s="17" t="s">
        <v>516</v>
      </c>
    </row>
    <row r="1782" spans="1:1" x14ac:dyDescent="0.2">
      <c r="A1782" s="17" t="s">
        <v>2107</v>
      </c>
    </row>
    <row r="1783" spans="1:1" x14ac:dyDescent="0.2">
      <c r="A1783" s="17" t="s">
        <v>1185</v>
      </c>
    </row>
    <row r="1784" spans="1:1" x14ac:dyDescent="0.2">
      <c r="A1784" s="17" t="s">
        <v>2740</v>
      </c>
    </row>
    <row r="1785" spans="1:1" x14ac:dyDescent="0.2">
      <c r="A1785" s="17" t="s">
        <v>2808</v>
      </c>
    </row>
    <row r="1786" spans="1:1" x14ac:dyDescent="0.2">
      <c r="A1786" s="17" t="s">
        <v>2863</v>
      </c>
    </row>
    <row r="1787" spans="1:1" x14ac:dyDescent="0.2">
      <c r="A1787" s="17" t="s">
        <v>2920</v>
      </c>
    </row>
    <row r="1788" spans="1:1" x14ac:dyDescent="0.2">
      <c r="A1788" s="17" t="s">
        <v>2977</v>
      </c>
    </row>
    <row r="1789" spans="1:1" x14ac:dyDescent="0.2">
      <c r="A1789" s="17" t="s">
        <v>2742</v>
      </c>
    </row>
    <row r="1790" spans="1:1" x14ac:dyDescent="0.2">
      <c r="A1790" s="17" t="s">
        <v>2809</v>
      </c>
    </row>
    <row r="1791" spans="1:1" x14ac:dyDescent="0.2">
      <c r="A1791" s="17" t="s">
        <v>2864</v>
      </c>
    </row>
    <row r="1792" spans="1:1" x14ac:dyDescent="0.2">
      <c r="A1792" s="17" t="s">
        <v>2921</v>
      </c>
    </row>
    <row r="1793" spans="1:1" x14ac:dyDescent="0.2">
      <c r="A1793" s="17" t="s">
        <v>2978</v>
      </c>
    </row>
    <row r="1794" spans="1:1" x14ac:dyDescent="0.2">
      <c r="A1794" s="17" t="s">
        <v>1858</v>
      </c>
    </row>
    <row r="1795" spans="1:1" x14ac:dyDescent="0.2">
      <c r="A1795" s="17" t="s">
        <v>328</v>
      </c>
    </row>
    <row r="1796" spans="1:1" x14ac:dyDescent="0.2">
      <c r="A1796" s="17" t="s">
        <v>511</v>
      </c>
    </row>
    <row r="1797" spans="1:1" x14ac:dyDescent="0.2">
      <c r="A1797" s="17" t="s">
        <v>2102</v>
      </c>
    </row>
    <row r="1798" spans="1:1" x14ac:dyDescent="0.2">
      <c r="A1798" s="17" t="s">
        <v>2291</v>
      </c>
    </row>
    <row r="1799" spans="1:1" x14ac:dyDescent="0.2">
      <c r="A1799" s="17" t="s">
        <v>1866</v>
      </c>
    </row>
    <row r="1800" spans="1:1" x14ac:dyDescent="0.2">
      <c r="A1800" s="17" t="s">
        <v>332</v>
      </c>
    </row>
    <row r="1801" spans="1:1" x14ac:dyDescent="0.2">
      <c r="A1801" s="17" t="s">
        <v>515</v>
      </c>
    </row>
    <row r="1802" spans="1:1" x14ac:dyDescent="0.2">
      <c r="A1802" s="17" t="s">
        <v>2106</v>
      </c>
    </row>
    <row r="1803" spans="1:1" x14ac:dyDescent="0.2">
      <c r="A1803" s="17" t="s">
        <v>1184</v>
      </c>
    </row>
    <row r="1804" spans="1:1" x14ac:dyDescent="0.2">
      <c r="A1804" s="17" t="s">
        <v>1856</v>
      </c>
    </row>
    <row r="1805" spans="1:1" x14ac:dyDescent="0.2">
      <c r="A1805" s="17" t="s">
        <v>327</v>
      </c>
    </row>
    <row r="1806" spans="1:1" x14ac:dyDescent="0.2">
      <c r="A1806" s="17" t="s">
        <v>510</v>
      </c>
    </row>
    <row r="1807" spans="1:1" x14ac:dyDescent="0.2">
      <c r="A1807" s="17" t="s">
        <v>2101</v>
      </c>
    </row>
    <row r="1808" spans="1:1" x14ac:dyDescent="0.2">
      <c r="A1808" s="17" t="s">
        <v>2290</v>
      </c>
    </row>
    <row r="1809" spans="1:1" x14ac:dyDescent="0.2">
      <c r="A1809" s="17" t="s">
        <v>1864</v>
      </c>
    </row>
    <row r="1810" spans="1:1" x14ac:dyDescent="0.2">
      <c r="A1810" s="17" t="s">
        <v>331</v>
      </c>
    </row>
    <row r="1811" spans="1:1" x14ac:dyDescent="0.2">
      <c r="A1811" s="17" t="s">
        <v>514</v>
      </c>
    </row>
    <row r="1812" spans="1:1" x14ac:dyDescent="0.2">
      <c r="A1812" s="17" t="s">
        <v>2105</v>
      </c>
    </row>
    <row r="1813" spans="1:1" x14ac:dyDescent="0.2">
      <c r="A1813" s="17" t="s">
        <v>2294</v>
      </c>
    </row>
    <row r="1814" spans="1:1" x14ac:dyDescent="0.2">
      <c r="A1814" s="17" t="s">
        <v>1862</v>
      </c>
    </row>
    <row r="1815" spans="1:1" x14ac:dyDescent="0.2">
      <c r="A1815" s="17" t="s">
        <v>330</v>
      </c>
    </row>
    <row r="1816" spans="1:1" x14ac:dyDescent="0.2">
      <c r="A1816" s="17" t="s">
        <v>513</v>
      </c>
    </row>
    <row r="1817" spans="1:1" x14ac:dyDescent="0.2">
      <c r="A1817" s="17" t="s">
        <v>2104</v>
      </c>
    </row>
    <row r="1818" spans="1:1" x14ac:dyDescent="0.2">
      <c r="A1818" s="17" t="s">
        <v>2293</v>
      </c>
    </row>
    <row r="1819" spans="1:1" x14ac:dyDescent="0.2">
      <c r="A1819" s="17" t="s">
        <v>2005</v>
      </c>
    </row>
    <row r="1820" spans="1:1" x14ac:dyDescent="0.2">
      <c r="A1820" s="17" t="s">
        <v>285</v>
      </c>
    </row>
    <row r="1821" spans="1:1" x14ac:dyDescent="0.2">
      <c r="A1821" s="17" t="s">
        <v>468</v>
      </c>
    </row>
    <row r="1822" spans="1:1" x14ac:dyDescent="0.2">
      <c r="A1822" s="17" t="s">
        <v>772</v>
      </c>
    </row>
    <row r="1823" spans="1:1" x14ac:dyDescent="0.2">
      <c r="A1823" s="17" t="s">
        <v>2248</v>
      </c>
    </row>
    <row r="1824" spans="1:1" x14ac:dyDescent="0.2">
      <c r="A1824" s="17" t="s">
        <v>1792</v>
      </c>
    </row>
    <row r="1825" spans="1:1" x14ac:dyDescent="0.2">
      <c r="A1825" s="17" t="s">
        <v>289</v>
      </c>
    </row>
    <row r="1826" spans="1:1" x14ac:dyDescent="0.2">
      <c r="A1826" s="17" t="s">
        <v>472</v>
      </c>
    </row>
    <row r="1827" spans="1:1" x14ac:dyDescent="0.2">
      <c r="A1827" s="17" t="s">
        <v>776</v>
      </c>
    </row>
    <row r="1828" spans="1:1" x14ac:dyDescent="0.2">
      <c r="A1828" s="17" t="s">
        <v>2252</v>
      </c>
    </row>
    <row r="1829" spans="1:1" x14ac:dyDescent="0.2">
      <c r="A1829" s="17" t="s">
        <v>2721</v>
      </c>
    </row>
    <row r="1830" spans="1:1" x14ac:dyDescent="0.2">
      <c r="A1830" s="17" t="s">
        <v>2796</v>
      </c>
    </row>
    <row r="1831" spans="1:1" x14ac:dyDescent="0.2">
      <c r="A1831" s="17" t="s">
        <v>2851</v>
      </c>
    </row>
    <row r="1832" spans="1:1" x14ac:dyDescent="0.2">
      <c r="A1832" s="17" t="s">
        <v>2908</v>
      </c>
    </row>
    <row r="1833" spans="1:1" x14ac:dyDescent="0.2">
      <c r="A1833" s="17" t="s">
        <v>2965</v>
      </c>
    </row>
    <row r="1834" spans="1:1" x14ac:dyDescent="0.2">
      <c r="A1834" s="17" t="s">
        <v>2723</v>
      </c>
    </row>
    <row r="1835" spans="1:1" x14ac:dyDescent="0.2">
      <c r="A1835" s="17" t="s">
        <v>2797</v>
      </c>
    </row>
    <row r="1836" spans="1:1" x14ac:dyDescent="0.2">
      <c r="A1836" s="17" t="s">
        <v>2852</v>
      </c>
    </row>
    <row r="1837" spans="1:1" x14ac:dyDescent="0.2">
      <c r="A1837" s="17" t="s">
        <v>2909</v>
      </c>
    </row>
    <row r="1838" spans="1:1" x14ac:dyDescent="0.2">
      <c r="A1838" s="17" t="s">
        <v>2966</v>
      </c>
    </row>
    <row r="1839" spans="1:1" x14ac:dyDescent="0.2">
      <c r="A1839" s="17" t="s">
        <v>2004</v>
      </c>
    </row>
    <row r="1840" spans="1:1" x14ac:dyDescent="0.2">
      <c r="A1840" s="17" t="s">
        <v>284</v>
      </c>
    </row>
    <row r="1841" spans="1:1" x14ac:dyDescent="0.2">
      <c r="A1841" s="17" t="s">
        <v>467</v>
      </c>
    </row>
    <row r="1842" spans="1:1" x14ac:dyDescent="0.2">
      <c r="A1842" s="17" t="s">
        <v>771</v>
      </c>
    </row>
    <row r="1843" spans="1:1" x14ac:dyDescent="0.2">
      <c r="A1843" s="17" t="s">
        <v>2247</v>
      </c>
    </row>
    <row r="1844" spans="1:1" x14ac:dyDescent="0.2">
      <c r="A1844" s="17" t="s">
        <v>1791</v>
      </c>
    </row>
    <row r="1845" spans="1:1" x14ac:dyDescent="0.2">
      <c r="A1845" s="17" t="s">
        <v>288</v>
      </c>
    </row>
    <row r="1846" spans="1:1" x14ac:dyDescent="0.2">
      <c r="A1846" s="17" t="s">
        <v>471</v>
      </c>
    </row>
    <row r="1847" spans="1:1" x14ac:dyDescent="0.2">
      <c r="A1847" s="17" t="s">
        <v>775</v>
      </c>
    </row>
    <row r="1848" spans="1:1" x14ac:dyDescent="0.2">
      <c r="A1848" s="17" t="s">
        <v>2251</v>
      </c>
    </row>
    <row r="1849" spans="1:1" x14ac:dyDescent="0.2">
      <c r="A1849" s="17" t="s">
        <v>2002</v>
      </c>
    </row>
    <row r="1850" spans="1:1" x14ac:dyDescent="0.2">
      <c r="A1850" s="17" t="s">
        <v>283</v>
      </c>
    </row>
    <row r="1851" spans="1:1" x14ac:dyDescent="0.2">
      <c r="A1851" s="17" t="s">
        <v>466</v>
      </c>
    </row>
    <row r="1852" spans="1:1" x14ac:dyDescent="0.2">
      <c r="A1852" s="17" t="s">
        <v>770</v>
      </c>
    </row>
    <row r="1853" spans="1:1" x14ac:dyDescent="0.2">
      <c r="A1853" s="17" t="s">
        <v>2246</v>
      </c>
    </row>
    <row r="1854" spans="1:1" x14ac:dyDescent="0.2">
      <c r="A1854" s="17" t="s">
        <v>2008</v>
      </c>
    </row>
    <row r="1855" spans="1:1" x14ac:dyDescent="0.2">
      <c r="A1855" s="17" t="s">
        <v>287</v>
      </c>
    </row>
    <row r="1856" spans="1:1" x14ac:dyDescent="0.2">
      <c r="A1856" s="17" t="s">
        <v>470</v>
      </c>
    </row>
    <row r="1857" spans="1:1" x14ac:dyDescent="0.2">
      <c r="A1857" s="17" t="s">
        <v>774</v>
      </c>
    </row>
    <row r="1858" spans="1:1" x14ac:dyDescent="0.2">
      <c r="A1858" s="17" t="s">
        <v>2250</v>
      </c>
    </row>
    <row r="1859" spans="1:1" x14ac:dyDescent="0.2">
      <c r="A1859" s="17" t="s">
        <v>2007</v>
      </c>
    </row>
    <row r="1860" spans="1:1" x14ac:dyDescent="0.2">
      <c r="A1860" s="17" t="s">
        <v>286</v>
      </c>
    </row>
    <row r="1861" spans="1:1" x14ac:dyDescent="0.2">
      <c r="A1861" s="17" t="s">
        <v>469</v>
      </c>
    </row>
    <row r="1862" spans="1:1" x14ac:dyDescent="0.2">
      <c r="A1862" s="17" t="s">
        <v>773</v>
      </c>
    </row>
    <row r="1863" spans="1:1" x14ac:dyDescent="0.2">
      <c r="A1863" s="17" t="s">
        <v>2249</v>
      </c>
    </row>
    <row r="1864" spans="1:1" x14ac:dyDescent="0.2">
      <c r="A1864" s="17" t="s">
        <v>1803</v>
      </c>
    </row>
    <row r="1865" spans="1:1" x14ac:dyDescent="0.2">
      <c r="A1865" s="17" t="s">
        <v>298</v>
      </c>
    </row>
    <row r="1866" spans="1:1" x14ac:dyDescent="0.2">
      <c r="A1866" s="17" t="s">
        <v>481</v>
      </c>
    </row>
    <row r="1867" spans="1:1" x14ac:dyDescent="0.2">
      <c r="A1867" s="17" t="s">
        <v>785</v>
      </c>
    </row>
    <row r="1868" spans="1:1" x14ac:dyDescent="0.2">
      <c r="A1868" s="17" t="s">
        <v>2261</v>
      </c>
    </row>
    <row r="1869" spans="1:1" x14ac:dyDescent="0.2">
      <c r="A1869" s="17" t="s">
        <v>547</v>
      </c>
    </row>
    <row r="1870" spans="1:1" x14ac:dyDescent="0.2">
      <c r="A1870" s="17" t="s">
        <v>342</v>
      </c>
    </row>
    <row r="1871" spans="1:1" x14ac:dyDescent="0.2">
      <c r="A1871" s="17" t="s">
        <v>525</v>
      </c>
    </row>
    <row r="1872" spans="1:1" x14ac:dyDescent="0.2">
      <c r="A1872" s="17" t="s">
        <v>2116</v>
      </c>
    </row>
    <row r="1873" spans="1:1" x14ac:dyDescent="0.2">
      <c r="A1873" s="17" t="s">
        <v>1194</v>
      </c>
    </row>
    <row r="1874" spans="1:1" x14ac:dyDescent="0.2">
      <c r="A1874" s="17" t="s">
        <v>553</v>
      </c>
    </row>
    <row r="1875" spans="1:1" x14ac:dyDescent="0.2">
      <c r="A1875" s="17" t="s">
        <v>345</v>
      </c>
    </row>
    <row r="1876" spans="1:1" x14ac:dyDescent="0.2">
      <c r="A1876" s="17" t="s">
        <v>528</v>
      </c>
    </row>
    <row r="1877" spans="1:1" x14ac:dyDescent="0.2">
      <c r="A1877" s="17" t="s">
        <v>2119</v>
      </c>
    </row>
    <row r="1878" spans="1:1" x14ac:dyDescent="0.2">
      <c r="A1878" s="17" t="s">
        <v>1197</v>
      </c>
    </row>
    <row r="1879" spans="1:1" x14ac:dyDescent="0.2">
      <c r="A1879" s="17" t="s">
        <v>561</v>
      </c>
    </row>
    <row r="1880" spans="1:1" x14ac:dyDescent="0.2">
      <c r="A1880" s="17" t="s">
        <v>349</v>
      </c>
    </row>
    <row r="1881" spans="1:1" x14ac:dyDescent="0.2">
      <c r="A1881" s="17" t="s">
        <v>532</v>
      </c>
    </row>
    <row r="1882" spans="1:1" x14ac:dyDescent="0.2">
      <c r="A1882" s="17" t="s">
        <v>2123</v>
      </c>
    </row>
    <row r="1883" spans="1:1" x14ac:dyDescent="0.2">
      <c r="A1883" s="17" t="s">
        <v>1201</v>
      </c>
    </row>
    <row r="1884" spans="1:1" x14ac:dyDescent="0.2">
      <c r="A1884" s="17" t="s">
        <v>2748</v>
      </c>
    </row>
    <row r="1885" spans="1:1" x14ac:dyDescent="0.2">
      <c r="A1885" s="17" t="s">
        <v>2812</v>
      </c>
    </row>
    <row r="1886" spans="1:1" x14ac:dyDescent="0.2">
      <c r="A1886" s="17" t="s">
        <v>2867</v>
      </c>
    </row>
    <row r="1887" spans="1:1" x14ac:dyDescent="0.2">
      <c r="A1887" s="17" t="s">
        <v>2924</v>
      </c>
    </row>
    <row r="1888" spans="1:1" x14ac:dyDescent="0.2">
      <c r="A1888" s="17" t="s">
        <v>2981</v>
      </c>
    </row>
    <row r="1889" spans="1:1" x14ac:dyDescent="0.2">
      <c r="A1889" s="17" t="s">
        <v>2750</v>
      </c>
    </row>
    <row r="1890" spans="1:1" x14ac:dyDescent="0.2">
      <c r="A1890" s="17" t="s">
        <v>2813</v>
      </c>
    </row>
    <row r="1891" spans="1:1" x14ac:dyDescent="0.2">
      <c r="A1891" s="17" t="s">
        <v>2868</v>
      </c>
    </row>
    <row r="1892" spans="1:1" x14ac:dyDescent="0.2">
      <c r="A1892" s="17" t="s">
        <v>2925</v>
      </c>
    </row>
    <row r="1893" spans="1:1" x14ac:dyDescent="0.2">
      <c r="A1893" s="17" t="s">
        <v>2982</v>
      </c>
    </row>
    <row r="1894" spans="1:1" x14ac:dyDescent="0.2">
      <c r="A1894" s="17" t="s">
        <v>551</v>
      </c>
    </row>
    <row r="1895" spans="1:1" x14ac:dyDescent="0.2">
      <c r="A1895" s="17" t="s">
        <v>344</v>
      </c>
    </row>
    <row r="1896" spans="1:1" x14ac:dyDescent="0.2">
      <c r="A1896" s="17" t="s">
        <v>527</v>
      </c>
    </row>
    <row r="1897" spans="1:1" x14ac:dyDescent="0.2">
      <c r="A1897" s="17" t="s">
        <v>2118</v>
      </c>
    </row>
    <row r="1898" spans="1:1" x14ac:dyDescent="0.2">
      <c r="A1898" s="17" t="s">
        <v>1196</v>
      </c>
    </row>
    <row r="1899" spans="1:1" x14ac:dyDescent="0.2">
      <c r="A1899" s="17" t="s">
        <v>559</v>
      </c>
    </row>
    <row r="1900" spans="1:1" x14ac:dyDescent="0.2">
      <c r="A1900" s="17" t="s">
        <v>348</v>
      </c>
    </row>
    <row r="1901" spans="1:1" x14ac:dyDescent="0.2">
      <c r="A1901" s="17" t="s">
        <v>531</v>
      </c>
    </row>
    <row r="1902" spans="1:1" x14ac:dyDescent="0.2">
      <c r="A1902" s="17" t="s">
        <v>2122</v>
      </c>
    </row>
    <row r="1903" spans="1:1" x14ac:dyDescent="0.2">
      <c r="A1903" s="17" t="s">
        <v>1200</v>
      </c>
    </row>
    <row r="1904" spans="1:1" x14ac:dyDescent="0.2">
      <c r="A1904" s="17" t="s">
        <v>549</v>
      </c>
    </row>
    <row r="1905" spans="1:1" x14ac:dyDescent="0.2">
      <c r="A1905" s="17" t="s">
        <v>343</v>
      </c>
    </row>
    <row r="1906" spans="1:1" x14ac:dyDescent="0.2">
      <c r="A1906" s="17" t="s">
        <v>526</v>
      </c>
    </row>
    <row r="1907" spans="1:1" x14ac:dyDescent="0.2">
      <c r="A1907" s="17" t="s">
        <v>2117</v>
      </c>
    </row>
    <row r="1908" spans="1:1" x14ac:dyDescent="0.2">
      <c r="A1908" s="17" t="s">
        <v>1195</v>
      </c>
    </row>
    <row r="1909" spans="1:1" x14ac:dyDescent="0.2">
      <c r="A1909" s="17" t="s">
        <v>557</v>
      </c>
    </row>
    <row r="1910" spans="1:1" x14ac:dyDescent="0.2">
      <c r="A1910" s="17" t="s">
        <v>347</v>
      </c>
    </row>
    <row r="1911" spans="1:1" x14ac:dyDescent="0.2">
      <c r="A1911" s="17" t="s">
        <v>530</v>
      </c>
    </row>
    <row r="1912" spans="1:1" x14ac:dyDescent="0.2">
      <c r="A1912" s="17" t="s">
        <v>2121</v>
      </c>
    </row>
    <row r="1913" spans="1:1" x14ac:dyDescent="0.2">
      <c r="A1913" s="17" t="s">
        <v>1199</v>
      </c>
    </row>
    <row r="1914" spans="1:1" x14ac:dyDescent="0.2">
      <c r="A1914" s="17" t="s">
        <v>555</v>
      </c>
    </row>
    <row r="1915" spans="1:1" x14ac:dyDescent="0.2">
      <c r="A1915" s="17" t="s">
        <v>346</v>
      </c>
    </row>
    <row r="1916" spans="1:1" x14ac:dyDescent="0.2">
      <c r="A1916" s="17" t="s">
        <v>529</v>
      </c>
    </row>
    <row r="1917" spans="1:1" x14ac:dyDescent="0.2">
      <c r="A1917" s="17" t="s">
        <v>2120</v>
      </c>
    </row>
    <row r="1918" spans="1:1" x14ac:dyDescent="0.2">
      <c r="A1918" s="17" t="s">
        <v>1198</v>
      </c>
    </row>
    <row r="1919" spans="1:1" x14ac:dyDescent="0.2">
      <c r="A1919" s="17" t="s">
        <v>1807</v>
      </c>
    </row>
    <row r="1920" spans="1:1" x14ac:dyDescent="0.2">
      <c r="A1920" s="17" t="s">
        <v>301</v>
      </c>
    </row>
    <row r="1921" spans="1:1" x14ac:dyDescent="0.2">
      <c r="A1921" s="17" t="s">
        <v>484</v>
      </c>
    </row>
    <row r="1922" spans="1:1" x14ac:dyDescent="0.2">
      <c r="A1922" s="17" t="s">
        <v>788</v>
      </c>
    </row>
    <row r="1923" spans="1:1" x14ac:dyDescent="0.2">
      <c r="A1923" s="17" t="s">
        <v>2264</v>
      </c>
    </row>
    <row r="1924" spans="1:1" x14ac:dyDescent="0.2">
      <c r="A1924" s="17" t="s">
        <v>1812</v>
      </c>
    </row>
    <row r="1925" spans="1:1" x14ac:dyDescent="0.2">
      <c r="A1925" s="17" t="s">
        <v>305</v>
      </c>
    </row>
    <row r="1926" spans="1:1" x14ac:dyDescent="0.2">
      <c r="A1926" s="17" t="s">
        <v>488</v>
      </c>
    </row>
    <row r="1927" spans="1:1" x14ac:dyDescent="0.2">
      <c r="A1927" s="17" t="s">
        <v>792</v>
      </c>
    </row>
    <row r="1928" spans="1:1" x14ac:dyDescent="0.2">
      <c r="A1928" s="17" t="s">
        <v>2268</v>
      </c>
    </row>
    <row r="1929" spans="1:1" x14ac:dyDescent="0.2">
      <c r="A1929" s="17" t="s">
        <v>2726</v>
      </c>
    </row>
    <row r="1930" spans="1:1" x14ac:dyDescent="0.2">
      <c r="A1930" s="17" t="s">
        <v>2800</v>
      </c>
    </row>
    <row r="1931" spans="1:1" x14ac:dyDescent="0.2">
      <c r="A1931" s="17" t="s">
        <v>2855</v>
      </c>
    </row>
    <row r="1932" spans="1:1" x14ac:dyDescent="0.2">
      <c r="A1932" s="17" t="s">
        <v>2912</v>
      </c>
    </row>
    <row r="1933" spans="1:1" x14ac:dyDescent="0.2">
      <c r="A1933" s="17" t="s">
        <v>2969</v>
      </c>
    </row>
    <row r="1934" spans="1:1" x14ac:dyDescent="0.2">
      <c r="A1934" s="17" t="s">
        <v>2727</v>
      </c>
    </row>
    <row r="1935" spans="1:1" x14ac:dyDescent="0.2">
      <c r="A1935" s="17" t="s">
        <v>2801</v>
      </c>
    </row>
    <row r="1936" spans="1:1" x14ac:dyDescent="0.2">
      <c r="A1936" s="17" t="s">
        <v>2856</v>
      </c>
    </row>
    <row r="1937" spans="1:1" x14ac:dyDescent="0.2">
      <c r="A1937" s="17" t="s">
        <v>2913</v>
      </c>
    </row>
    <row r="1938" spans="1:1" x14ac:dyDescent="0.2">
      <c r="A1938" s="17" t="s">
        <v>2970</v>
      </c>
    </row>
    <row r="1939" spans="1:1" x14ac:dyDescent="0.2">
      <c r="A1939" s="17" t="s">
        <v>1806</v>
      </c>
    </row>
    <row r="1940" spans="1:1" x14ac:dyDescent="0.2">
      <c r="A1940" s="17" t="s">
        <v>300</v>
      </c>
    </row>
    <row r="1941" spans="1:1" x14ac:dyDescent="0.2">
      <c r="A1941" s="17" t="s">
        <v>483</v>
      </c>
    </row>
    <row r="1942" spans="1:1" x14ac:dyDescent="0.2">
      <c r="A1942" s="17" t="s">
        <v>787</v>
      </c>
    </row>
    <row r="1943" spans="1:1" x14ac:dyDescent="0.2">
      <c r="A1943" s="17" t="s">
        <v>2263</v>
      </c>
    </row>
    <row r="1944" spans="1:1" x14ac:dyDescent="0.2">
      <c r="A1944" s="17" t="s">
        <v>1811</v>
      </c>
    </row>
    <row r="1945" spans="1:1" x14ac:dyDescent="0.2">
      <c r="A1945" s="17" t="s">
        <v>304</v>
      </c>
    </row>
    <row r="1946" spans="1:1" x14ac:dyDescent="0.2">
      <c r="A1946" s="17" t="s">
        <v>487</v>
      </c>
    </row>
    <row r="1947" spans="1:1" x14ac:dyDescent="0.2">
      <c r="A1947" s="17" t="s">
        <v>791</v>
      </c>
    </row>
    <row r="1948" spans="1:1" x14ac:dyDescent="0.2">
      <c r="A1948" s="17" t="s">
        <v>2267</v>
      </c>
    </row>
    <row r="1949" spans="1:1" x14ac:dyDescent="0.2">
      <c r="A1949" s="17" t="s">
        <v>1804</v>
      </c>
    </row>
    <row r="1950" spans="1:1" x14ac:dyDescent="0.2">
      <c r="A1950" s="17" t="s">
        <v>299</v>
      </c>
    </row>
    <row r="1951" spans="1:1" x14ac:dyDescent="0.2">
      <c r="A1951" s="17" t="s">
        <v>482</v>
      </c>
    </row>
    <row r="1952" spans="1:1" x14ac:dyDescent="0.2">
      <c r="A1952" s="17" t="s">
        <v>786</v>
      </c>
    </row>
    <row r="1953" spans="1:1" x14ac:dyDescent="0.2">
      <c r="A1953" s="17" t="s">
        <v>2262</v>
      </c>
    </row>
    <row r="1954" spans="1:1" x14ac:dyDescent="0.2">
      <c r="A1954" s="17" t="s">
        <v>1809</v>
      </c>
    </row>
    <row r="1955" spans="1:1" x14ac:dyDescent="0.2">
      <c r="A1955" s="17" t="s">
        <v>303</v>
      </c>
    </row>
    <row r="1956" spans="1:1" x14ac:dyDescent="0.2">
      <c r="A1956" s="17" t="s">
        <v>486</v>
      </c>
    </row>
    <row r="1957" spans="1:1" x14ac:dyDescent="0.2">
      <c r="A1957" s="17" t="s">
        <v>790</v>
      </c>
    </row>
    <row r="1958" spans="1:1" x14ac:dyDescent="0.2">
      <c r="A1958" s="17" t="s">
        <v>2266</v>
      </c>
    </row>
    <row r="1959" spans="1:1" x14ac:dyDescent="0.2">
      <c r="A1959" s="17" t="s">
        <v>1808</v>
      </c>
    </row>
    <row r="1960" spans="1:1" x14ac:dyDescent="0.2">
      <c r="A1960" s="17" t="s">
        <v>302</v>
      </c>
    </row>
    <row r="1961" spans="1:1" x14ac:dyDescent="0.2">
      <c r="A1961" s="17" t="s">
        <v>485</v>
      </c>
    </row>
    <row r="1962" spans="1:1" x14ac:dyDescent="0.2">
      <c r="A1962" s="17" t="s">
        <v>789</v>
      </c>
    </row>
    <row r="1963" spans="1:1" x14ac:dyDescent="0.2">
      <c r="A1963" s="17" t="s">
        <v>2265</v>
      </c>
    </row>
    <row r="1964" spans="1:1" x14ac:dyDescent="0.2">
      <c r="A1964" s="17" t="s">
        <v>1971</v>
      </c>
    </row>
    <row r="1965" spans="1:1" x14ac:dyDescent="0.2">
      <c r="A1965" s="17" t="s">
        <v>668</v>
      </c>
    </row>
    <row r="1966" spans="1:1" x14ac:dyDescent="0.2">
      <c r="A1966" s="17" t="s">
        <v>447</v>
      </c>
    </row>
    <row r="1967" spans="1:1" x14ac:dyDescent="0.2">
      <c r="A1967" s="17" t="s">
        <v>751</v>
      </c>
    </row>
    <row r="1968" spans="1:1" x14ac:dyDescent="0.2">
      <c r="A1968" s="17" t="s">
        <v>2227</v>
      </c>
    </row>
    <row r="1969" spans="1:1" x14ac:dyDescent="0.2">
      <c r="A1969" s="17" t="s">
        <v>2491</v>
      </c>
    </row>
    <row r="1970" spans="1:1" x14ac:dyDescent="0.2">
      <c r="A1970" s="17" t="s">
        <v>2532</v>
      </c>
    </row>
    <row r="1971" spans="1:1" x14ac:dyDescent="0.2">
      <c r="A1971" s="17" t="s">
        <v>709</v>
      </c>
    </row>
    <row r="1972" spans="1:1" x14ac:dyDescent="0.2">
      <c r="A1972" s="17" t="s">
        <v>2314</v>
      </c>
    </row>
    <row r="1973" spans="1:1" x14ac:dyDescent="0.2">
      <c r="A1973" s="17" t="s">
        <v>978</v>
      </c>
    </row>
    <row r="1974" spans="1:1" x14ac:dyDescent="0.2">
      <c r="A1974" s="17" t="s">
        <v>2494</v>
      </c>
    </row>
    <row r="1975" spans="1:1" x14ac:dyDescent="0.2">
      <c r="A1975" s="17" t="s">
        <v>2534</v>
      </c>
    </row>
    <row r="1976" spans="1:1" x14ac:dyDescent="0.2">
      <c r="A1976" s="17" t="s">
        <v>711</v>
      </c>
    </row>
    <row r="1977" spans="1:1" x14ac:dyDescent="0.2">
      <c r="A1977" s="17" t="s">
        <v>2316</v>
      </c>
    </row>
    <row r="1978" spans="1:1" x14ac:dyDescent="0.2">
      <c r="A1978" s="17" t="s">
        <v>980</v>
      </c>
    </row>
    <row r="1979" spans="1:1" x14ac:dyDescent="0.2">
      <c r="A1979" s="17" t="s">
        <v>2504</v>
      </c>
    </row>
    <row r="1980" spans="1:1" x14ac:dyDescent="0.2">
      <c r="A1980" s="17" t="s">
        <v>2540</v>
      </c>
    </row>
    <row r="1981" spans="1:1" x14ac:dyDescent="0.2">
      <c r="A1981" s="17" t="s">
        <v>717</v>
      </c>
    </row>
    <row r="1982" spans="1:1" x14ac:dyDescent="0.2">
      <c r="A1982" s="17" t="s">
        <v>2322</v>
      </c>
    </row>
    <row r="1983" spans="1:1" x14ac:dyDescent="0.2">
      <c r="A1983" s="17" t="s">
        <v>986</v>
      </c>
    </row>
    <row r="1984" spans="1:1" x14ac:dyDescent="0.2">
      <c r="A1984" s="17" t="s">
        <v>570</v>
      </c>
    </row>
    <row r="1985" spans="1:1" x14ac:dyDescent="0.2">
      <c r="A1985" s="17" t="s">
        <v>354</v>
      </c>
    </row>
    <row r="1986" spans="1:1" x14ac:dyDescent="0.2">
      <c r="A1986" s="17" t="s">
        <v>537</v>
      </c>
    </row>
    <row r="1987" spans="1:1" x14ac:dyDescent="0.2">
      <c r="A1987" s="17" t="s">
        <v>2128</v>
      </c>
    </row>
    <row r="1988" spans="1:1" x14ac:dyDescent="0.2">
      <c r="A1988" s="17" t="s">
        <v>1206</v>
      </c>
    </row>
    <row r="1989" spans="1:1" x14ac:dyDescent="0.2">
      <c r="A1989" s="17" t="s">
        <v>2759</v>
      </c>
    </row>
    <row r="1990" spans="1:1" x14ac:dyDescent="0.2">
      <c r="A1990" s="17" t="s">
        <v>2818</v>
      </c>
    </row>
    <row r="1991" spans="1:1" x14ac:dyDescent="0.2">
      <c r="A1991" s="17" t="s">
        <v>2873</v>
      </c>
    </row>
    <row r="1992" spans="1:1" x14ac:dyDescent="0.2">
      <c r="A1992" s="17" t="s">
        <v>2930</v>
      </c>
    </row>
    <row r="1993" spans="1:1" x14ac:dyDescent="0.2">
      <c r="A1993" s="17" t="s">
        <v>2987</v>
      </c>
    </row>
    <row r="1994" spans="1:1" x14ac:dyDescent="0.2">
      <c r="A1994" s="17" t="s">
        <v>2506</v>
      </c>
    </row>
    <row r="1995" spans="1:1" x14ac:dyDescent="0.2">
      <c r="A1995" s="17" t="s">
        <v>2541</v>
      </c>
    </row>
    <row r="1996" spans="1:1" x14ac:dyDescent="0.2">
      <c r="A1996" s="17" t="s">
        <v>718</v>
      </c>
    </row>
    <row r="1997" spans="1:1" x14ac:dyDescent="0.2">
      <c r="A1997" s="17" t="s">
        <v>2323</v>
      </c>
    </row>
    <row r="1998" spans="1:1" x14ac:dyDescent="0.2">
      <c r="A1998" s="17" t="s">
        <v>987</v>
      </c>
    </row>
    <row r="1999" spans="1:1" x14ac:dyDescent="0.2">
      <c r="A1999" s="17" t="s">
        <v>564</v>
      </c>
    </row>
    <row r="2000" spans="1:1" x14ac:dyDescent="0.2">
      <c r="A2000" s="17" t="s">
        <v>351</v>
      </c>
    </row>
    <row r="2001" spans="1:1" x14ac:dyDescent="0.2">
      <c r="A2001" s="17" t="s">
        <v>534</v>
      </c>
    </row>
    <row r="2002" spans="1:1" x14ac:dyDescent="0.2">
      <c r="A2002" s="17" t="s">
        <v>2125</v>
      </c>
    </row>
    <row r="2003" spans="1:1" x14ac:dyDescent="0.2">
      <c r="A2003" s="17" t="s">
        <v>1203</v>
      </c>
    </row>
    <row r="2004" spans="1:1" x14ac:dyDescent="0.2">
      <c r="A2004" s="17" t="s">
        <v>2753</v>
      </c>
    </row>
    <row r="2005" spans="1:1" x14ac:dyDescent="0.2">
      <c r="A2005" s="17" t="s">
        <v>2815</v>
      </c>
    </row>
    <row r="2006" spans="1:1" x14ac:dyDescent="0.2">
      <c r="A2006" s="17" t="s">
        <v>2870</v>
      </c>
    </row>
    <row r="2007" spans="1:1" x14ac:dyDescent="0.2">
      <c r="A2007" s="17" t="s">
        <v>2927</v>
      </c>
    </row>
    <row r="2008" spans="1:1" x14ac:dyDescent="0.2">
      <c r="A2008" s="17" t="s">
        <v>2984</v>
      </c>
    </row>
    <row r="2009" spans="1:1" x14ac:dyDescent="0.2">
      <c r="A2009" s="17" t="s">
        <v>2495</v>
      </c>
    </row>
    <row r="2010" spans="1:1" x14ac:dyDescent="0.2">
      <c r="A2010" s="17" t="s">
        <v>2535</v>
      </c>
    </row>
    <row r="2011" spans="1:1" x14ac:dyDescent="0.2">
      <c r="A2011" s="17" t="s">
        <v>712</v>
      </c>
    </row>
    <row r="2012" spans="1:1" x14ac:dyDescent="0.2">
      <c r="A2012" s="17" t="s">
        <v>2317</v>
      </c>
    </row>
    <row r="2013" spans="1:1" x14ac:dyDescent="0.2">
      <c r="A2013" s="17" t="s">
        <v>981</v>
      </c>
    </row>
    <row r="2014" spans="1:1" x14ac:dyDescent="0.2">
      <c r="A2014" s="17" t="s">
        <v>2497</v>
      </c>
    </row>
    <row r="2015" spans="1:1" x14ac:dyDescent="0.2">
      <c r="A2015" s="17" t="s">
        <v>2536</v>
      </c>
    </row>
    <row r="2016" spans="1:1" x14ac:dyDescent="0.2">
      <c r="A2016" s="17" t="s">
        <v>713</v>
      </c>
    </row>
    <row r="2017" spans="1:1" x14ac:dyDescent="0.2">
      <c r="A2017" s="17" t="s">
        <v>2318</v>
      </c>
    </row>
    <row r="2018" spans="1:1" x14ac:dyDescent="0.2">
      <c r="A2018" s="17" t="s">
        <v>982</v>
      </c>
    </row>
    <row r="2019" spans="1:1" x14ac:dyDescent="0.2">
      <c r="A2019" s="17" t="s">
        <v>2508</v>
      </c>
    </row>
    <row r="2020" spans="1:1" x14ac:dyDescent="0.2">
      <c r="A2020" s="17" t="s">
        <v>689</v>
      </c>
    </row>
    <row r="2021" spans="1:1" x14ac:dyDescent="0.2">
      <c r="A2021" s="17" t="s">
        <v>719</v>
      </c>
    </row>
    <row r="2022" spans="1:1" x14ac:dyDescent="0.2">
      <c r="A2022" s="17" t="s">
        <v>2324</v>
      </c>
    </row>
    <row r="2023" spans="1:1" x14ac:dyDescent="0.2">
      <c r="A2023" s="17" t="s">
        <v>988</v>
      </c>
    </row>
    <row r="2024" spans="1:1" x14ac:dyDescent="0.2">
      <c r="A2024" s="17" t="s">
        <v>572</v>
      </c>
    </row>
    <row r="2025" spans="1:1" x14ac:dyDescent="0.2">
      <c r="A2025" s="17" t="s">
        <v>355</v>
      </c>
    </row>
    <row r="2026" spans="1:1" x14ac:dyDescent="0.2">
      <c r="A2026" s="17" t="s">
        <v>538</v>
      </c>
    </row>
    <row r="2027" spans="1:1" x14ac:dyDescent="0.2">
      <c r="A2027" s="17" t="s">
        <v>2129</v>
      </c>
    </row>
    <row r="2028" spans="1:1" x14ac:dyDescent="0.2">
      <c r="A2028" s="17" t="s">
        <v>1207</v>
      </c>
    </row>
    <row r="2029" spans="1:1" x14ac:dyDescent="0.2">
      <c r="A2029" s="17" t="s">
        <v>2761</v>
      </c>
    </row>
    <row r="2030" spans="1:1" x14ac:dyDescent="0.2">
      <c r="A2030" s="17" t="s">
        <v>2819</v>
      </c>
    </row>
    <row r="2031" spans="1:1" x14ac:dyDescent="0.2">
      <c r="A2031" s="17" t="s">
        <v>2874</v>
      </c>
    </row>
    <row r="2032" spans="1:1" x14ac:dyDescent="0.2">
      <c r="A2032" s="17" t="s">
        <v>2931</v>
      </c>
    </row>
    <row r="2033" spans="1:1" x14ac:dyDescent="0.2">
      <c r="A2033" s="17" t="s">
        <v>2988</v>
      </c>
    </row>
    <row r="2034" spans="1:1" x14ac:dyDescent="0.2">
      <c r="A2034" s="17" t="s">
        <v>2510</v>
      </c>
    </row>
    <row r="2035" spans="1:1" x14ac:dyDescent="0.2">
      <c r="A2035" s="17" t="s">
        <v>690</v>
      </c>
    </row>
    <row r="2036" spans="1:1" x14ac:dyDescent="0.2">
      <c r="A2036" s="17" t="s">
        <v>720</v>
      </c>
    </row>
    <row r="2037" spans="1:1" x14ac:dyDescent="0.2">
      <c r="A2037" s="17" t="s">
        <v>2325</v>
      </c>
    </row>
    <row r="2038" spans="1:1" x14ac:dyDescent="0.2">
      <c r="A2038" s="17" t="s">
        <v>989</v>
      </c>
    </row>
    <row r="2039" spans="1:1" x14ac:dyDescent="0.2">
      <c r="A2039" s="17" t="s">
        <v>566</v>
      </c>
    </row>
    <row r="2040" spans="1:1" x14ac:dyDescent="0.2">
      <c r="A2040" s="17" t="s">
        <v>352</v>
      </c>
    </row>
    <row r="2041" spans="1:1" x14ac:dyDescent="0.2">
      <c r="A2041" s="17" t="s">
        <v>535</v>
      </c>
    </row>
    <row r="2042" spans="1:1" x14ac:dyDescent="0.2">
      <c r="A2042" s="17" t="s">
        <v>2126</v>
      </c>
    </row>
    <row r="2043" spans="1:1" x14ac:dyDescent="0.2">
      <c r="A2043" s="17" t="s">
        <v>1204</v>
      </c>
    </row>
    <row r="2044" spans="1:1" x14ac:dyDescent="0.2">
      <c r="A2044" s="17" t="s">
        <v>2755</v>
      </c>
    </row>
    <row r="2045" spans="1:1" x14ac:dyDescent="0.2">
      <c r="A2045" s="17" t="s">
        <v>2816</v>
      </c>
    </row>
    <row r="2046" spans="1:1" x14ac:dyDescent="0.2">
      <c r="A2046" s="17" t="s">
        <v>2871</v>
      </c>
    </row>
    <row r="2047" spans="1:1" x14ac:dyDescent="0.2">
      <c r="A2047" s="17" t="s">
        <v>2928</v>
      </c>
    </row>
    <row r="2048" spans="1:1" x14ac:dyDescent="0.2">
      <c r="A2048" s="17" t="s">
        <v>2985</v>
      </c>
    </row>
    <row r="2049" spans="1:1" x14ac:dyDescent="0.2">
      <c r="A2049" s="17" t="s">
        <v>2498</v>
      </c>
    </row>
    <row r="2050" spans="1:1" x14ac:dyDescent="0.2">
      <c r="A2050" s="17" t="s">
        <v>2537</v>
      </c>
    </row>
    <row r="2051" spans="1:1" x14ac:dyDescent="0.2">
      <c r="A2051" s="17" t="s">
        <v>714</v>
      </c>
    </row>
    <row r="2052" spans="1:1" x14ac:dyDescent="0.2">
      <c r="A2052" s="17" t="s">
        <v>2319</v>
      </c>
    </row>
    <row r="2053" spans="1:1" x14ac:dyDescent="0.2">
      <c r="A2053" s="17" t="s">
        <v>983</v>
      </c>
    </row>
    <row r="2054" spans="1:1" x14ac:dyDescent="0.2">
      <c r="A2054" s="17" t="s">
        <v>2500</v>
      </c>
    </row>
    <row r="2055" spans="1:1" x14ac:dyDescent="0.2">
      <c r="A2055" s="17" t="s">
        <v>2538</v>
      </c>
    </row>
    <row r="2056" spans="1:1" x14ac:dyDescent="0.2">
      <c r="A2056" s="17" t="s">
        <v>715</v>
      </c>
    </row>
    <row r="2057" spans="1:1" x14ac:dyDescent="0.2">
      <c r="A2057" s="17" t="s">
        <v>2320</v>
      </c>
    </row>
    <row r="2058" spans="1:1" x14ac:dyDescent="0.2">
      <c r="A2058" s="17" t="s">
        <v>984</v>
      </c>
    </row>
    <row r="2059" spans="1:1" x14ac:dyDescent="0.2">
      <c r="A2059" s="17" t="s">
        <v>568</v>
      </c>
    </row>
    <row r="2060" spans="1:1" x14ac:dyDescent="0.2">
      <c r="A2060" s="17" t="s">
        <v>353</v>
      </c>
    </row>
    <row r="2061" spans="1:1" x14ac:dyDescent="0.2">
      <c r="A2061" s="17" t="s">
        <v>536</v>
      </c>
    </row>
    <row r="2062" spans="1:1" x14ac:dyDescent="0.2">
      <c r="A2062" s="17" t="s">
        <v>2127</v>
      </c>
    </row>
    <row r="2063" spans="1:1" x14ac:dyDescent="0.2">
      <c r="A2063" s="17" t="s">
        <v>1205</v>
      </c>
    </row>
    <row r="2064" spans="1:1" x14ac:dyDescent="0.2">
      <c r="A2064" s="17" t="s">
        <v>2757</v>
      </c>
    </row>
    <row r="2065" spans="1:1" x14ac:dyDescent="0.2">
      <c r="A2065" s="17" t="s">
        <v>2817</v>
      </c>
    </row>
    <row r="2066" spans="1:1" x14ac:dyDescent="0.2">
      <c r="A2066" s="17" t="s">
        <v>2872</v>
      </c>
    </row>
    <row r="2067" spans="1:1" x14ac:dyDescent="0.2">
      <c r="A2067" s="17" t="s">
        <v>2929</v>
      </c>
    </row>
    <row r="2068" spans="1:1" x14ac:dyDescent="0.2">
      <c r="A2068" s="17" t="s">
        <v>2986</v>
      </c>
    </row>
    <row r="2069" spans="1:1" x14ac:dyDescent="0.2">
      <c r="A2069" s="17" t="s">
        <v>2502</v>
      </c>
    </row>
    <row r="2070" spans="1:1" x14ac:dyDescent="0.2">
      <c r="A2070" s="17" t="s">
        <v>2539</v>
      </c>
    </row>
    <row r="2071" spans="1:1" x14ac:dyDescent="0.2">
      <c r="A2071" s="17" t="s">
        <v>716</v>
      </c>
    </row>
    <row r="2072" spans="1:1" x14ac:dyDescent="0.2">
      <c r="A2072" s="17" t="s">
        <v>2321</v>
      </c>
    </row>
    <row r="2073" spans="1:1" x14ac:dyDescent="0.2">
      <c r="A2073" s="17" t="s">
        <v>985</v>
      </c>
    </row>
    <row r="2074" spans="1:1" x14ac:dyDescent="0.2">
      <c r="A2074" s="17" t="s">
        <v>563</v>
      </c>
    </row>
    <row r="2075" spans="1:1" x14ac:dyDescent="0.2">
      <c r="A2075" s="17" t="s">
        <v>350</v>
      </c>
    </row>
    <row r="2076" spans="1:1" x14ac:dyDescent="0.2">
      <c r="A2076" s="17" t="s">
        <v>533</v>
      </c>
    </row>
    <row r="2077" spans="1:1" x14ac:dyDescent="0.2">
      <c r="A2077" s="17" t="s">
        <v>2124</v>
      </c>
    </row>
    <row r="2078" spans="1:1" x14ac:dyDescent="0.2">
      <c r="A2078" s="17" t="s">
        <v>1202</v>
      </c>
    </row>
    <row r="2079" spans="1:1" x14ac:dyDescent="0.2">
      <c r="A2079" s="17" t="s">
        <v>2752</v>
      </c>
    </row>
    <row r="2080" spans="1:1" x14ac:dyDescent="0.2">
      <c r="A2080" s="17" t="s">
        <v>2814</v>
      </c>
    </row>
    <row r="2081" spans="1:1" x14ac:dyDescent="0.2">
      <c r="A2081" s="17" t="s">
        <v>2869</v>
      </c>
    </row>
    <row r="2082" spans="1:1" x14ac:dyDescent="0.2">
      <c r="A2082" s="17" t="s">
        <v>2926</v>
      </c>
    </row>
    <row r="2083" spans="1:1" x14ac:dyDescent="0.2">
      <c r="A2083" s="17" t="s">
        <v>2983</v>
      </c>
    </row>
    <row r="2084" spans="1:1" x14ac:dyDescent="0.2">
      <c r="A2084" s="17" t="s">
        <v>2492</v>
      </c>
    </row>
    <row r="2085" spans="1:1" x14ac:dyDescent="0.2">
      <c r="A2085" s="17" t="s">
        <v>2533</v>
      </c>
    </row>
    <row r="2086" spans="1:1" x14ac:dyDescent="0.2">
      <c r="A2086" s="17" t="s">
        <v>710</v>
      </c>
    </row>
    <row r="2087" spans="1:1" x14ac:dyDescent="0.2">
      <c r="A2087" s="17" t="s">
        <v>2315</v>
      </c>
    </row>
    <row r="2088" spans="1:1" x14ac:dyDescent="0.2">
      <c r="A2088" s="17" t="s">
        <v>979</v>
      </c>
    </row>
    <row r="2089" spans="1:1" x14ac:dyDescent="0.2">
      <c r="A2089" s="17" t="s">
        <v>2512</v>
      </c>
    </row>
    <row r="2090" spans="1:1" x14ac:dyDescent="0.2">
      <c r="A2090" s="17" t="s">
        <v>691</v>
      </c>
    </row>
    <row r="2091" spans="1:1" x14ac:dyDescent="0.2">
      <c r="A2091" s="17" t="s">
        <v>2295</v>
      </c>
    </row>
    <row r="2092" spans="1:1" x14ac:dyDescent="0.2">
      <c r="A2092" s="17" t="s">
        <v>2326</v>
      </c>
    </row>
    <row r="2093" spans="1:1" x14ac:dyDescent="0.2">
      <c r="A2093" s="17" t="s">
        <v>990</v>
      </c>
    </row>
    <row r="2094" spans="1:1" x14ac:dyDescent="0.2">
      <c r="A2094" s="17" t="s">
        <v>574</v>
      </c>
    </row>
    <row r="2095" spans="1:1" x14ac:dyDescent="0.2">
      <c r="A2095" s="17" t="s">
        <v>356</v>
      </c>
    </row>
    <row r="2096" spans="1:1" x14ac:dyDescent="0.2">
      <c r="A2096" s="17" t="s">
        <v>539</v>
      </c>
    </row>
    <row r="2097" spans="1:1" x14ac:dyDescent="0.2">
      <c r="A2097" s="17" t="s">
        <v>2130</v>
      </c>
    </row>
    <row r="2098" spans="1:1" x14ac:dyDescent="0.2">
      <c r="A2098" s="17" t="s">
        <v>1208</v>
      </c>
    </row>
    <row r="2099" spans="1:1" x14ac:dyDescent="0.2">
      <c r="A2099" s="17" t="s">
        <v>2763</v>
      </c>
    </row>
    <row r="2100" spans="1:1" x14ac:dyDescent="0.2">
      <c r="A2100" s="17" t="s">
        <v>2820</v>
      </c>
    </row>
    <row r="2101" spans="1:1" x14ac:dyDescent="0.2">
      <c r="A2101" s="17" t="s">
        <v>2875</v>
      </c>
    </row>
    <row r="2102" spans="1:1" x14ac:dyDescent="0.2">
      <c r="A2102" s="17" t="s">
        <v>2932</v>
      </c>
    </row>
    <row r="2103" spans="1:1" x14ac:dyDescent="0.2">
      <c r="A2103" s="17" t="s">
        <v>2989</v>
      </c>
    </row>
    <row r="2104" spans="1:1" x14ac:dyDescent="0.2">
      <c r="A2104" s="17" t="s">
        <v>2514</v>
      </c>
    </row>
    <row r="2105" spans="1:1" x14ac:dyDescent="0.2">
      <c r="A2105" s="17" t="s">
        <v>692</v>
      </c>
    </row>
    <row r="2106" spans="1:1" x14ac:dyDescent="0.2">
      <c r="A2106" s="17" t="s">
        <v>2296</v>
      </c>
    </row>
    <row r="2107" spans="1:1" x14ac:dyDescent="0.2">
      <c r="A2107" s="17" t="s">
        <v>2327</v>
      </c>
    </row>
    <row r="2108" spans="1:1" x14ac:dyDescent="0.2">
      <c r="A2108" s="17" t="s">
        <v>991</v>
      </c>
    </row>
    <row r="2109" spans="1:1" x14ac:dyDescent="0.2">
      <c r="A2109" s="17" t="s">
        <v>575</v>
      </c>
    </row>
    <row r="2110" spans="1:1" x14ac:dyDescent="0.2">
      <c r="A2110" s="17" t="s">
        <v>2297</v>
      </c>
    </row>
    <row r="2111" spans="1:1" x14ac:dyDescent="0.2">
      <c r="A2111" s="17" t="s">
        <v>2328</v>
      </c>
    </row>
    <row r="2112" spans="1:1" x14ac:dyDescent="0.2">
      <c r="A2112" s="17" t="s">
        <v>992</v>
      </c>
    </row>
    <row r="2113" spans="1:1" x14ac:dyDescent="0.2">
      <c r="A2113" s="17" t="s">
        <v>576</v>
      </c>
    </row>
    <row r="2114" spans="1:1" x14ac:dyDescent="0.2">
      <c r="A2114" s="17" t="s">
        <v>541</v>
      </c>
    </row>
    <row r="2115" spans="1:1" x14ac:dyDescent="0.2">
      <c r="A2115" s="17" t="s">
        <v>2132</v>
      </c>
    </row>
    <row r="2116" spans="1:1" x14ac:dyDescent="0.2">
      <c r="A2116" s="17" t="s">
        <v>1209</v>
      </c>
    </row>
    <row r="2117" spans="1:1" x14ac:dyDescent="0.2">
      <c r="A2117" s="17" t="s">
        <v>2764</v>
      </c>
    </row>
    <row r="2118" spans="1:1" x14ac:dyDescent="0.2">
      <c r="A2118" s="17" t="s">
        <v>2876</v>
      </c>
    </row>
    <row r="2119" spans="1:1" x14ac:dyDescent="0.2">
      <c r="A2119" s="17" t="s">
        <v>2933</v>
      </c>
    </row>
    <row r="2120" spans="1:1" x14ac:dyDescent="0.2">
      <c r="A2120" s="17" t="s">
        <v>2990</v>
      </c>
    </row>
    <row r="2121" spans="1:1" x14ac:dyDescent="0.2">
      <c r="A2121" s="23" t="s">
        <v>1478</v>
      </c>
    </row>
    <row r="2122" spans="1:1" x14ac:dyDescent="0.2">
      <c r="A2122" s="23" t="s">
        <v>3208</v>
      </c>
    </row>
    <row r="2123" spans="1:1" x14ac:dyDescent="0.2">
      <c r="A2123" s="23" t="s">
        <v>1481</v>
      </c>
    </row>
    <row r="2124" spans="1:1" x14ac:dyDescent="0.2">
      <c r="A2124" s="23" t="s">
        <v>3209</v>
      </c>
    </row>
    <row r="2125" spans="1:1" x14ac:dyDescent="0.2">
      <c r="A2125" s="23" t="s">
        <v>1483</v>
      </c>
    </row>
    <row r="2126" spans="1:1" x14ac:dyDescent="0.2">
      <c r="A2126" s="23" t="s">
        <v>3210</v>
      </c>
    </row>
    <row r="2127" spans="1:1" x14ac:dyDescent="0.2">
      <c r="A2127" s="23" t="s">
        <v>1485</v>
      </c>
    </row>
    <row r="2128" spans="1:1" x14ac:dyDescent="0.2">
      <c r="A2128" s="23" t="s">
        <v>3211</v>
      </c>
    </row>
    <row r="2129" spans="1:1" x14ac:dyDescent="0.2">
      <c r="A2129" s="23" t="s">
        <v>1487</v>
      </c>
    </row>
    <row r="2130" spans="1:1" x14ac:dyDescent="0.2">
      <c r="A2130" s="23" t="s">
        <v>3212</v>
      </c>
    </row>
    <row r="2131" spans="1:1" x14ac:dyDescent="0.2">
      <c r="A2131" s="23" t="s">
        <v>1488</v>
      </c>
    </row>
    <row r="2132" spans="1:1" x14ac:dyDescent="0.2">
      <c r="A2132" s="23" t="s">
        <v>3213</v>
      </c>
    </row>
    <row r="2133" spans="1:1" x14ac:dyDescent="0.2">
      <c r="A2133" s="23" t="s">
        <v>1489</v>
      </c>
    </row>
    <row r="2134" spans="1:1" x14ac:dyDescent="0.2">
      <c r="A2134" s="23" t="s">
        <v>3214</v>
      </c>
    </row>
    <row r="2135" spans="1:1" x14ac:dyDescent="0.2">
      <c r="A2135" s="23" t="s">
        <v>1490</v>
      </c>
    </row>
    <row r="2136" spans="1:1" x14ac:dyDescent="0.2">
      <c r="A2136" s="23" t="s">
        <v>3215</v>
      </c>
    </row>
    <row r="2137" spans="1:1" x14ac:dyDescent="0.2">
      <c r="A2137" s="25" t="s">
        <v>733</v>
      </c>
    </row>
    <row r="2138" spans="1:1" x14ac:dyDescent="0.2">
      <c r="A2138" s="25" t="s">
        <v>721</v>
      </c>
    </row>
    <row r="2139" spans="1:1" x14ac:dyDescent="0.2">
      <c r="A2139" s="25" t="s">
        <v>732</v>
      </c>
    </row>
    <row r="2140" spans="1:1" x14ac:dyDescent="0.2">
      <c r="A2140" s="25" t="s">
        <v>734</v>
      </c>
    </row>
    <row r="2141" spans="1:1" x14ac:dyDescent="0.2">
      <c r="A2141" s="25" t="s">
        <v>723</v>
      </c>
    </row>
    <row r="2142" spans="1:1" x14ac:dyDescent="0.2">
      <c r="A2142" s="25" t="s">
        <v>722</v>
      </c>
    </row>
    <row r="2143" spans="1:1" x14ac:dyDescent="0.2">
      <c r="A2143" s="25" t="s">
        <v>727</v>
      </c>
    </row>
    <row r="2144" spans="1:1" x14ac:dyDescent="0.2">
      <c r="A2144" s="25" t="s">
        <v>736</v>
      </c>
    </row>
    <row r="2145" spans="1:1" x14ac:dyDescent="0.2">
      <c r="A2145" s="25" t="s">
        <v>731</v>
      </c>
    </row>
    <row r="2146" spans="1:1" x14ac:dyDescent="0.2">
      <c r="A2146" s="25" t="s">
        <v>726</v>
      </c>
    </row>
    <row r="2147" spans="1:1" x14ac:dyDescent="0.2">
      <c r="A2147" s="25" t="s">
        <v>735</v>
      </c>
    </row>
    <row r="2148" spans="1:1" x14ac:dyDescent="0.2">
      <c r="A2148" s="25" t="s">
        <v>724</v>
      </c>
    </row>
    <row r="2149" spans="1:1" x14ac:dyDescent="0.2">
      <c r="A2149" s="25" t="s">
        <v>725</v>
      </c>
    </row>
    <row r="2150" spans="1:1" x14ac:dyDescent="0.2">
      <c r="A2150" s="21" t="s">
        <v>993</v>
      </c>
    </row>
    <row r="2151" spans="1:1" x14ac:dyDescent="0.2">
      <c r="A2151" s="21" t="s">
        <v>996</v>
      </c>
    </row>
    <row r="2152" spans="1:1" x14ac:dyDescent="0.2">
      <c r="A2152" s="21" t="s">
        <v>998</v>
      </c>
    </row>
    <row r="2153" spans="1:1" x14ac:dyDescent="0.2">
      <c r="A2153" s="21" t="s">
        <v>1000</v>
      </c>
    </row>
    <row r="2154" spans="1:1" x14ac:dyDescent="0.2">
      <c r="A2154" s="21" t="s">
        <v>995</v>
      </c>
    </row>
    <row r="2155" spans="1:1" x14ac:dyDescent="0.2">
      <c r="A2155" s="21" t="s">
        <v>997</v>
      </c>
    </row>
    <row r="2156" spans="1:1" x14ac:dyDescent="0.2">
      <c r="A2156" s="21" t="s">
        <v>999</v>
      </c>
    </row>
    <row r="2157" spans="1:1" x14ac:dyDescent="0.2">
      <c r="A2157" s="21" t="s">
        <v>1001</v>
      </c>
    </row>
    <row r="2158" spans="1:1" x14ac:dyDescent="0.2">
      <c r="A2158" s="21" t="s">
        <v>1002</v>
      </c>
    </row>
    <row r="2159" spans="1:1" x14ac:dyDescent="0.2">
      <c r="A2159" s="21" t="s">
        <v>1012</v>
      </c>
    </row>
    <row r="2160" spans="1:1" x14ac:dyDescent="0.2">
      <c r="A2160" s="21" t="s">
        <v>1018</v>
      </c>
    </row>
    <row r="2161" spans="1:1" x14ac:dyDescent="0.2">
      <c r="A2161" s="21" t="s">
        <v>1024</v>
      </c>
    </row>
    <row r="2162" spans="1:1" x14ac:dyDescent="0.2">
      <c r="A2162" s="21" t="s">
        <v>1030</v>
      </c>
    </row>
    <row r="2163" spans="1:1" x14ac:dyDescent="0.2">
      <c r="A2163" s="21" t="s">
        <v>1003</v>
      </c>
    </row>
    <row r="2164" spans="1:1" x14ac:dyDescent="0.2">
      <c r="A2164" s="21" t="s">
        <v>1013</v>
      </c>
    </row>
    <row r="2165" spans="1:1" x14ac:dyDescent="0.2">
      <c r="A2165" s="21" t="s">
        <v>1019</v>
      </c>
    </row>
    <row r="2166" spans="1:1" x14ac:dyDescent="0.2">
      <c r="A2166" s="21" t="s">
        <v>1025</v>
      </c>
    </row>
    <row r="2167" spans="1:1" x14ac:dyDescent="0.2">
      <c r="A2167" s="21" t="s">
        <v>1031</v>
      </c>
    </row>
    <row r="2168" spans="1:1" x14ac:dyDescent="0.2">
      <c r="A2168" s="21" t="s">
        <v>1004</v>
      </c>
    </row>
    <row r="2169" spans="1:1" x14ac:dyDescent="0.2">
      <c r="A2169" s="21" t="s">
        <v>1014</v>
      </c>
    </row>
    <row r="2170" spans="1:1" x14ac:dyDescent="0.2">
      <c r="A2170" s="21" t="s">
        <v>1020</v>
      </c>
    </row>
    <row r="2171" spans="1:1" x14ac:dyDescent="0.2">
      <c r="A2171" s="21" t="s">
        <v>1026</v>
      </c>
    </row>
    <row r="2172" spans="1:1" x14ac:dyDescent="0.2">
      <c r="A2172" s="21" t="s">
        <v>1032</v>
      </c>
    </row>
    <row r="2173" spans="1:1" x14ac:dyDescent="0.2">
      <c r="A2173" s="21" t="s">
        <v>1006</v>
      </c>
    </row>
    <row r="2174" spans="1:1" x14ac:dyDescent="0.2">
      <c r="A2174" s="21" t="s">
        <v>1015</v>
      </c>
    </row>
    <row r="2175" spans="1:1" x14ac:dyDescent="0.2">
      <c r="A2175" s="21" t="s">
        <v>1021</v>
      </c>
    </row>
    <row r="2176" spans="1:1" x14ac:dyDescent="0.2">
      <c r="A2176" s="21" t="s">
        <v>1027</v>
      </c>
    </row>
    <row r="2177" spans="1:1" x14ac:dyDescent="0.2">
      <c r="A2177" s="21" t="s">
        <v>1033</v>
      </c>
    </row>
    <row r="2178" spans="1:1" x14ac:dyDescent="0.2">
      <c r="A2178" s="21" t="s">
        <v>1008</v>
      </c>
    </row>
    <row r="2179" spans="1:1" x14ac:dyDescent="0.2">
      <c r="A2179" s="21" t="s">
        <v>1016</v>
      </c>
    </row>
    <row r="2180" spans="1:1" x14ac:dyDescent="0.2">
      <c r="A2180" s="21" t="s">
        <v>1022</v>
      </c>
    </row>
    <row r="2181" spans="1:1" x14ac:dyDescent="0.2">
      <c r="A2181" s="21" t="s">
        <v>1028</v>
      </c>
    </row>
    <row r="2182" spans="1:1" x14ac:dyDescent="0.2">
      <c r="A2182" s="21" t="s">
        <v>1034</v>
      </c>
    </row>
    <row r="2183" spans="1:1" x14ac:dyDescent="0.2">
      <c r="A2183" s="21" t="s">
        <v>1010</v>
      </c>
    </row>
    <row r="2184" spans="1:1" x14ac:dyDescent="0.2">
      <c r="A2184" s="18" t="s">
        <v>1017</v>
      </c>
    </row>
    <row r="2185" spans="1:1" x14ac:dyDescent="0.2">
      <c r="A2185" s="18" t="s">
        <v>1023</v>
      </c>
    </row>
    <row r="2186" spans="1:1" x14ac:dyDescent="0.2">
      <c r="A2186" s="18" t="s">
        <v>1029</v>
      </c>
    </row>
    <row r="2187" spans="1:1" x14ac:dyDescent="0.2">
      <c r="A2187" s="18" t="s">
        <v>1035</v>
      </c>
    </row>
    <row r="2188" spans="1:1" x14ac:dyDescent="0.2">
      <c r="A2188" s="16" t="s">
        <v>123</v>
      </c>
    </row>
    <row r="2189" spans="1:1" x14ac:dyDescent="0.2">
      <c r="A2189" s="16" t="s">
        <v>3229</v>
      </c>
    </row>
    <row r="2190" spans="1:1" x14ac:dyDescent="0.2">
      <c r="A2190" s="16" t="s">
        <v>127</v>
      </c>
    </row>
    <row r="2191" spans="1:1" x14ac:dyDescent="0.2">
      <c r="A2191" s="16" t="s">
        <v>3231</v>
      </c>
    </row>
    <row r="2192" spans="1:1" x14ac:dyDescent="0.2">
      <c r="A2192" s="16" t="s">
        <v>125</v>
      </c>
    </row>
    <row r="2193" spans="1:1" x14ac:dyDescent="0.2">
      <c r="A2193" s="16" t="s">
        <v>3230</v>
      </c>
    </row>
    <row r="2194" spans="1:1" x14ac:dyDescent="0.2">
      <c r="A2194" s="16" t="s">
        <v>129</v>
      </c>
    </row>
    <row r="2195" spans="1:1" x14ac:dyDescent="0.2">
      <c r="A2195" s="16" t="s">
        <v>3232</v>
      </c>
    </row>
    <row r="2196" spans="1:1" x14ac:dyDescent="0.2">
      <c r="A2196" s="16" t="s">
        <v>131</v>
      </c>
    </row>
    <row r="2197" spans="1:1" x14ac:dyDescent="0.2">
      <c r="A2197" s="16" t="s">
        <v>3233</v>
      </c>
    </row>
    <row r="2198" spans="1:1" x14ac:dyDescent="0.2">
      <c r="A2198" s="19" t="s">
        <v>1036</v>
      </c>
    </row>
    <row r="2199" spans="1:1" x14ac:dyDescent="0.2">
      <c r="A2199" s="19" t="s">
        <v>1040</v>
      </c>
    </row>
    <row r="2200" spans="1:1" x14ac:dyDescent="0.2">
      <c r="A2200" s="19" t="s">
        <v>1042</v>
      </c>
    </row>
    <row r="2201" spans="1:1" x14ac:dyDescent="0.2">
      <c r="A2201" s="19" t="s">
        <v>1044</v>
      </c>
    </row>
    <row r="2202" spans="1:1" x14ac:dyDescent="0.2">
      <c r="A2202" s="19" t="s">
        <v>1038</v>
      </c>
    </row>
    <row r="2203" spans="1:1" x14ac:dyDescent="0.2">
      <c r="A2203" s="19" t="s">
        <v>1041</v>
      </c>
    </row>
    <row r="2204" spans="1:1" x14ac:dyDescent="0.2">
      <c r="A2204" s="19" t="s">
        <v>1043</v>
      </c>
    </row>
    <row r="2205" spans="1:1" x14ac:dyDescent="0.2">
      <c r="A2205" s="19" t="s">
        <v>1045</v>
      </c>
    </row>
    <row r="2206" spans="1:1" x14ac:dyDescent="0.2">
      <c r="A2206" s="16" t="s">
        <v>1046</v>
      </c>
    </row>
    <row r="2207" spans="1:1" x14ac:dyDescent="0.2">
      <c r="A2207" s="16" t="s">
        <v>1053</v>
      </c>
    </row>
    <row r="2208" spans="1:1" x14ac:dyDescent="0.2">
      <c r="A2208" s="16" t="s">
        <v>1057</v>
      </c>
    </row>
    <row r="2209" spans="1:1" x14ac:dyDescent="0.2">
      <c r="A2209" s="16" t="s">
        <v>1061</v>
      </c>
    </row>
    <row r="2210" spans="1:1" x14ac:dyDescent="0.2">
      <c r="A2210" s="16" t="s">
        <v>1065</v>
      </c>
    </row>
    <row r="2211" spans="1:1" x14ac:dyDescent="0.2">
      <c r="A2211" s="16" t="s">
        <v>89</v>
      </c>
    </row>
    <row r="2212" spans="1:1" x14ac:dyDescent="0.2">
      <c r="A2212" s="16" t="s">
        <v>100</v>
      </c>
    </row>
    <row r="2213" spans="1:1" x14ac:dyDescent="0.2">
      <c r="A2213" s="16" t="s">
        <v>106</v>
      </c>
    </row>
    <row r="2214" spans="1:1" x14ac:dyDescent="0.2">
      <c r="A2214" s="16" t="s">
        <v>112</v>
      </c>
    </row>
    <row r="2215" spans="1:1" x14ac:dyDescent="0.2">
      <c r="A2215" s="16" t="s">
        <v>118</v>
      </c>
    </row>
    <row r="2216" spans="1:1" x14ac:dyDescent="0.2">
      <c r="A2216" s="16" t="s">
        <v>87</v>
      </c>
    </row>
    <row r="2217" spans="1:1" x14ac:dyDescent="0.2">
      <c r="A2217" s="16" t="s">
        <v>99</v>
      </c>
    </row>
    <row r="2218" spans="1:1" x14ac:dyDescent="0.2">
      <c r="A2218" s="16" t="s">
        <v>105</v>
      </c>
    </row>
    <row r="2219" spans="1:1" x14ac:dyDescent="0.2">
      <c r="A2219" s="16" t="s">
        <v>111</v>
      </c>
    </row>
    <row r="2220" spans="1:1" x14ac:dyDescent="0.2">
      <c r="A2220" s="16" t="s">
        <v>117</v>
      </c>
    </row>
    <row r="2221" spans="1:1" x14ac:dyDescent="0.2">
      <c r="A2221" s="16" t="s">
        <v>91</v>
      </c>
    </row>
    <row r="2222" spans="1:1" x14ac:dyDescent="0.2">
      <c r="A2222" s="16" t="s">
        <v>101</v>
      </c>
    </row>
    <row r="2223" spans="1:1" x14ac:dyDescent="0.2">
      <c r="A2223" s="16" t="s">
        <v>107</v>
      </c>
    </row>
    <row r="2224" spans="1:1" x14ac:dyDescent="0.2">
      <c r="A2224" s="16" t="s">
        <v>113</v>
      </c>
    </row>
    <row r="2225" spans="1:1" x14ac:dyDescent="0.2">
      <c r="A2225" s="16" t="s">
        <v>119</v>
      </c>
    </row>
    <row r="2226" spans="1:1" x14ac:dyDescent="0.2">
      <c r="A2226" s="16" t="s">
        <v>1048</v>
      </c>
    </row>
    <row r="2227" spans="1:1" x14ac:dyDescent="0.2">
      <c r="A2227" s="16" t="s">
        <v>1054</v>
      </c>
    </row>
    <row r="2228" spans="1:1" x14ac:dyDescent="0.2">
      <c r="A2228" s="16" t="s">
        <v>1058</v>
      </c>
    </row>
    <row r="2229" spans="1:1" x14ac:dyDescent="0.2">
      <c r="A2229" s="16" t="s">
        <v>1062</v>
      </c>
    </row>
    <row r="2230" spans="1:1" x14ac:dyDescent="0.2">
      <c r="A2230" s="16" t="s">
        <v>1066</v>
      </c>
    </row>
    <row r="2231" spans="1:1" x14ac:dyDescent="0.2">
      <c r="A2231" s="16" t="s">
        <v>95</v>
      </c>
    </row>
    <row r="2232" spans="1:1" x14ac:dyDescent="0.2">
      <c r="A2232" s="16" t="s">
        <v>103</v>
      </c>
    </row>
    <row r="2233" spans="1:1" x14ac:dyDescent="0.2">
      <c r="A2233" s="16" t="s">
        <v>109</v>
      </c>
    </row>
    <row r="2234" spans="1:1" x14ac:dyDescent="0.2">
      <c r="A2234" s="16" t="s">
        <v>115</v>
      </c>
    </row>
    <row r="2235" spans="1:1" x14ac:dyDescent="0.2">
      <c r="A2235" s="16" t="s">
        <v>121</v>
      </c>
    </row>
    <row r="2236" spans="1:1" x14ac:dyDescent="0.2">
      <c r="A2236" s="16" t="s">
        <v>93</v>
      </c>
    </row>
    <row r="2237" spans="1:1" x14ac:dyDescent="0.2">
      <c r="A2237" s="16" t="s">
        <v>102</v>
      </c>
    </row>
    <row r="2238" spans="1:1" x14ac:dyDescent="0.2">
      <c r="A2238" s="16" t="s">
        <v>108</v>
      </c>
    </row>
    <row r="2239" spans="1:1" x14ac:dyDescent="0.2">
      <c r="A2239" s="16" t="s">
        <v>114</v>
      </c>
    </row>
    <row r="2240" spans="1:1" x14ac:dyDescent="0.2">
      <c r="A2240" s="16" t="s">
        <v>120</v>
      </c>
    </row>
    <row r="2241" spans="1:1" x14ac:dyDescent="0.2">
      <c r="A2241" s="16" t="s">
        <v>97</v>
      </c>
    </row>
    <row r="2242" spans="1:1" x14ac:dyDescent="0.2">
      <c r="A2242" s="16" t="s">
        <v>104</v>
      </c>
    </row>
    <row r="2243" spans="1:1" x14ac:dyDescent="0.2">
      <c r="A2243" s="16" t="s">
        <v>110</v>
      </c>
    </row>
    <row r="2244" spans="1:1" x14ac:dyDescent="0.2">
      <c r="A2244" s="16" t="s">
        <v>116</v>
      </c>
    </row>
    <row r="2245" spans="1:1" x14ac:dyDescent="0.2">
      <c r="A2245" s="16" t="s">
        <v>122</v>
      </c>
    </row>
    <row r="2246" spans="1:1" x14ac:dyDescent="0.2">
      <c r="A2246" s="16" t="s">
        <v>1050</v>
      </c>
    </row>
    <row r="2247" spans="1:1" x14ac:dyDescent="0.2">
      <c r="A2247" s="16" t="s">
        <v>1055</v>
      </c>
    </row>
    <row r="2248" spans="1:1" x14ac:dyDescent="0.2">
      <c r="A2248" s="16" t="s">
        <v>1059</v>
      </c>
    </row>
    <row r="2249" spans="1:1" x14ac:dyDescent="0.2">
      <c r="A2249" s="16" t="s">
        <v>1063</v>
      </c>
    </row>
    <row r="2250" spans="1:1" x14ac:dyDescent="0.2">
      <c r="A2250" s="16" t="s">
        <v>1067</v>
      </c>
    </row>
    <row r="2251" spans="1:1" x14ac:dyDescent="0.2">
      <c r="A2251" s="16" t="s">
        <v>1052</v>
      </c>
    </row>
    <row r="2252" spans="1:1" x14ac:dyDescent="0.2">
      <c r="A2252" s="16" t="s">
        <v>1056</v>
      </c>
    </row>
    <row r="2253" spans="1:1" x14ac:dyDescent="0.2">
      <c r="A2253" s="16" t="s">
        <v>1060</v>
      </c>
    </row>
    <row r="2254" spans="1:1" x14ac:dyDescent="0.2">
      <c r="A2254" s="16" t="s">
        <v>1064</v>
      </c>
    </row>
    <row r="2255" spans="1:1" x14ac:dyDescent="0.2">
      <c r="A2255" s="16" t="s">
        <v>1068</v>
      </c>
    </row>
    <row r="2256" spans="1:1" x14ac:dyDescent="0.2">
      <c r="A2256" s="20" t="s">
        <v>76</v>
      </c>
    </row>
    <row r="2257" spans="1:1" x14ac:dyDescent="0.2">
      <c r="A2257" s="20" t="s">
        <v>3224</v>
      </c>
    </row>
    <row r="2258" spans="1:1" x14ac:dyDescent="0.2">
      <c r="A2258" s="20" t="s">
        <v>85</v>
      </c>
    </row>
    <row r="2259" spans="1:1" x14ac:dyDescent="0.2">
      <c r="A2259" s="20" t="s">
        <v>3228</v>
      </c>
    </row>
    <row r="2260" spans="1:1" x14ac:dyDescent="0.2">
      <c r="A2260" s="20" t="s">
        <v>79</v>
      </c>
    </row>
    <row r="2261" spans="1:1" x14ac:dyDescent="0.2">
      <c r="A2261" s="20" t="s">
        <v>3225</v>
      </c>
    </row>
    <row r="2262" spans="1:1" x14ac:dyDescent="0.2">
      <c r="A2262" s="20" t="s">
        <v>81</v>
      </c>
    </row>
    <row r="2263" spans="1:1" x14ac:dyDescent="0.2">
      <c r="A2263" s="20" t="s">
        <v>3226</v>
      </c>
    </row>
    <row r="2264" spans="1:1" x14ac:dyDescent="0.2">
      <c r="A2264" s="20" t="s">
        <v>83</v>
      </c>
    </row>
    <row r="2265" spans="1:1" x14ac:dyDescent="0.2">
      <c r="A2265" s="20" t="s">
        <v>3227</v>
      </c>
    </row>
    <row r="2266" spans="1:1" x14ac:dyDescent="0.2">
      <c r="A2266" s="20" t="s">
        <v>1491</v>
      </c>
    </row>
    <row r="2267" spans="1:1" x14ac:dyDescent="0.2">
      <c r="A2267" s="20" t="s">
        <v>3216</v>
      </c>
    </row>
    <row r="2268" spans="1:1" x14ac:dyDescent="0.2">
      <c r="A2268" s="20" t="s">
        <v>1493</v>
      </c>
    </row>
    <row r="2269" spans="1:1" x14ac:dyDescent="0.2">
      <c r="A2269" s="20" t="s">
        <v>3217</v>
      </c>
    </row>
    <row r="2270" spans="1:1" x14ac:dyDescent="0.2">
      <c r="A2270" s="20" t="s">
        <v>1518</v>
      </c>
    </row>
    <row r="2271" spans="1:1" x14ac:dyDescent="0.2">
      <c r="A2271" s="20" t="s">
        <v>3218</v>
      </c>
    </row>
    <row r="2272" spans="1:1" x14ac:dyDescent="0.2">
      <c r="A2272" s="20" t="s">
        <v>1519</v>
      </c>
    </row>
    <row r="2273" spans="1:1" x14ac:dyDescent="0.2">
      <c r="A2273" s="20" t="s">
        <v>3219</v>
      </c>
    </row>
    <row r="2274" spans="1:1" x14ac:dyDescent="0.2">
      <c r="A2274" s="20" t="s">
        <v>72</v>
      </c>
    </row>
    <row r="2275" spans="1:1" x14ac:dyDescent="0.2">
      <c r="A2275" s="20" t="s">
        <v>3220</v>
      </c>
    </row>
    <row r="2276" spans="1:1" x14ac:dyDescent="0.2">
      <c r="A2276" s="20" t="s">
        <v>73</v>
      </c>
    </row>
    <row r="2277" spans="1:1" x14ac:dyDescent="0.2">
      <c r="A2277" s="20" t="s">
        <v>3221</v>
      </c>
    </row>
    <row r="2278" spans="1:1" x14ac:dyDescent="0.2">
      <c r="A2278" s="20" t="s">
        <v>74</v>
      </c>
    </row>
    <row r="2279" spans="1:1" x14ac:dyDescent="0.2">
      <c r="A2279" s="20" t="s">
        <v>3222</v>
      </c>
    </row>
    <row r="2280" spans="1:1" x14ac:dyDescent="0.2">
      <c r="A2280" s="20" t="s">
        <v>75</v>
      </c>
    </row>
    <row r="2281" spans="1:1" x14ac:dyDescent="0.2">
      <c r="A2281" s="20" t="s">
        <v>3223</v>
      </c>
    </row>
    <row r="2282" spans="1:1" x14ac:dyDescent="0.2">
      <c r="A2282" s="16" t="s">
        <v>169</v>
      </c>
    </row>
    <row r="2283" spans="1:1" x14ac:dyDescent="0.2">
      <c r="A2283" s="16" t="s">
        <v>3243</v>
      </c>
    </row>
    <row r="2284" spans="1:1" x14ac:dyDescent="0.2">
      <c r="A2284" s="16" t="s">
        <v>3254</v>
      </c>
    </row>
    <row r="2285" spans="1:1" x14ac:dyDescent="0.2">
      <c r="A2285" s="16" t="s">
        <v>3270</v>
      </c>
    </row>
    <row r="2286" spans="1:1" x14ac:dyDescent="0.2">
      <c r="A2286" s="16" t="s">
        <v>171</v>
      </c>
    </row>
    <row r="2287" spans="1:1" x14ac:dyDescent="0.2">
      <c r="A2287" s="16" t="s">
        <v>3244</v>
      </c>
    </row>
    <row r="2288" spans="1:1" x14ac:dyDescent="0.2">
      <c r="A2288" s="16" t="s">
        <v>3255</v>
      </c>
    </row>
    <row r="2289" spans="1:1" x14ac:dyDescent="0.2">
      <c r="A2289" s="16" t="s">
        <v>3271</v>
      </c>
    </row>
    <row r="2290" spans="1:1" x14ac:dyDescent="0.2">
      <c r="A2290" s="16" t="s">
        <v>172</v>
      </c>
    </row>
    <row r="2291" spans="1:1" x14ac:dyDescent="0.2">
      <c r="A2291" s="16" t="s">
        <v>3245</v>
      </c>
    </row>
    <row r="2292" spans="1:1" x14ac:dyDescent="0.2">
      <c r="A2292" s="16" t="s">
        <v>3256</v>
      </c>
    </row>
    <row r="2293" spans="1:1" x14ac:dyDescent="0.2">
      <c r="A2293" s="16" t="s">
        <v>3272</v>
      </c>
    </row>
    <row r="2294" spans="1:1" x14ac:dyDescent="0.2">
      <c r="A2294" s="16" t="s">
        <v>173</v>
      </c>
    </row>
    <row r="2295" spans="1:1" x14ac:dyDescent="0.2">
      <c r="A2295" s="16" t="s">
        <v>3246</v>
      </c>
    </row>
    <row r="2296" spans="1:1" x14ac:dyDescent="0.2">
      <c r="A2296" s="16" t="s">
        <v>3257</v>
      </c>
    </row>
    <row r="2297" spans="1:1" x14ac:dyDescent="0.2">
      <c r="A2297" s="16" t="s">
        <v>3273</v>
      </c>
    </row>
    <row r="2298" spans="1:1" x14ac:dyDescent="0.2">
      <c r="A2298" s="16" t="s">
        <v>174</v>
      </c>
    </row>
    <row r="2299" spans="1:1" x14ac:dyDescent="0.2">
      <c r="A2299" s="16" t="s">
        <v>3258</v>
      </c>
    </row>
    <row r="2300" spans="1:1" x14ac:dyDescent="0.2">
      <c r="A2300" s="16" t="s">
        <v>3274</v>
      </c>
    </row>
    <row r="2301" spans="1:1" x14ac:dyDescent="0.2">
      <c r="A2301" s="16" t="s">
        <v>3247</v>
      </c>
    </row>
    <row r="2302" spans="1:1" x14ac:dyDescent="0.2">
      <c r="A2302" s="16" t="s">
        <v>3261</v>
      </c>
    </row>
    <row r="2303" spans="1:1" x14ac:dyDescent="0.2">
      <c r="A2303" s="16" t="s">
        <v>3277</v>
      </c>
    </row>
    <row r="2304" spans="1:1" x14ac:dyDescent="0.2">
      <c r="A2304" s="16" t="s">
        <v>3264</v>
      </c>
    </row>
    <row r="2305" spans="1:1" x14ac:dyDescent="0.2">
      <c r="A2305" s="16" t="s">
        <v>3280</v>
      </c>
    </row>
    <row r="2306" spans="1:1" x14ac:dyDescent="0.2">
      <c r="A2306" s="16" t="s">
        <v>175</v>
      </c>
    </row>
    <row r="2307" spans="1:1" x14ac:dyDescent="0.2">
      <c r="A2307" s="16" t="s">
        <v>3259</v>
      </c>
    </row>
    <row r="2308" spans="1:1" x14ac:dyDescent="0.2">
      <c r="A2308" s="16" t="s">
        <v>3275</v>
      </c>
    </row>
    <row r="2309" spans="1:1" x14ac:dyDescent="0.2">
      <c r="A2309" s="16" t="s">
        <v>3248</v>
      </c>
    </row>
    <row r="2310" spans="1:1" x14ac:dyDescent="0.2">
      <c r="A2310" s="16" t="s">
        <v>3262</v>
      </c>
    </row>
    <row r="2311" spans="1:1" x14ac:dyDescent="0.2">
      <c r="A2311" s="16" t="s">
        <v>3278</v>
      </c>
    </row>
    <row r="2312" spans="1:1" x14ac:dyDescent="0.2">
      <c r="A2312" s="16" t="s">
        <v>3265</v>
      </c>
    </row>
    <row r="2313" spans="1:1" x14ac:dyDescent="0.2">
      <c r="A2313" s="16" t="s">
        <v>3281</v>
      </c>
    </row>
    <row r="2314" spans="1:1" x14ac:dyDescent="0.2">
      <c r="A2314" s="16" t="s">
        <v>3260</v>
      </c>
    </row>
    <row r="2315" spans="1:1" x14ac:dyDescent="0.2">
      <c r="A2315" s="16" t="s">
        <v>3276</v>
      </c>
    </row>
    <row r="2316" spans="1:1" x14ac:dyDescent="0.2">
      <c r="A2316" s="16" t="s">
        <v>3263</v>
      </c>
    </row>
    <row r="2317" spans="1:1" x14ac:dyDescent="0.2">
      <c r="A2317" s="16" t="s">
        <v>3279</v>
      </c>
    </row>
    <row r="2318" spans="1:1" x14ac:dyDescent="0.2">
      <c r="A2318" s="16" t="s">
        <v>3266</v>
      </c>
    </row>
    <row r="2319" spans="1:1" x14ac:dyDescent="0.2">
      <c r="A2319" s="16" t="s">
        <v>3282</v>
      </c>
    </row>
    <row r="2320" spans="1:1" x14ac:dyDescent="0.2">
      <c r="A2320" s="16" t="s">
        <v>1100</v>
      </c>
    </row>
    <row r="2321" spans="1:1" x14ac:dyDescent="0.2">
      <c r="A2321" s="16" t="s">
        <v>1107</v>
      </c>
    </row>
    <row r="2322" spans="1:1" x14ac:dyDescent="0.2">
      <c r="A2322" s="16" t="s">
        <v>1114</v>
      </c>
    </row>
    <row r="2323" spans="1:1" x14ac:dyDescent="0.2">
      <c r="A2323" s="16" t="s">
        <v>1121</v>
      </c>
    </row>
    <row r="2324" spans="1:1" x14ac:dyDescent="0.2">
      <c r="A2324" s="16" t="s">
        <v>1128</v>
      </c>
    </row>
    <row r="2325" spans="1:1" x14ac:dyDescent="0.2">
      <c r="A2325" s="16" t="s">
        <v>1101</v>
      </c>
    </row>
    <row r="2326" spans="1:1" x14ac:dyDescent="0.2">
      <c r="A2326" s="16" t="s">
        <v>1108</v>
      </c>
    </row>
    <row r="2327" spans="1:1" x14ac:dyDescent="0.2">
      <c r="A2327" s="17" t="s">
        <v>1115</v>
      </c>
    </row>
    <row r="2328" spans="1:1" x14ac:dyDescent="0.2">
      <c r="A2328" s="17" t="s">
        <v>1122</v>
      </c>
    </row>
    <row r="2329" spans="1:1" x14ac:dyDescent="0.2">
      <c r="A2329" s="17" t="s">
        <v>1129</v>
      </c>
    </row>
    <row r="2330" spans="1:1" x14ac:dyDescent="0.2">
      <c r="A2330" s="17" t="s">
        <v>1102</v>
      </c>
    </row>
    <row r="2331" spans="1:1" x14ac:dyDescent="0.2">
      <c r="A2331" s="17" t="s">
        <v>1109</v>
      </c>
    </row>
    <row r="2332" spans="1:1" x14ac:dyDescent="0.2">
      <c r="A2332" s="16" t="s">
        <v>1116</v>
      </c>
    </row>
    <row r="2333" spans="1:1" x14ac:dyDescent="0.2">
      <c r="A2333" s="16" t="s">
        <v>1123</v>
      </c>
    </row>
    <row r="2334" spans="1:1" x14ac:dyDescent="0.2">
      <c r="A2334" s="16" t="s">
        <v>1130</v>
      </c>
    </row>
    <row r="2335" spans="1:1" x14ac:dyDescent="0.2">
      <c r="A2335" s="16" t="s">
        <v>1103</v>
      </c>
    </row>
    <row r="2336" spans="1:1" x14ac:dyDescent="0.2">
      <c r="A2336" s="16" t="s">
        <v>1110</v>
      </c>
    </row>
    <row r="2337" spans="1:1" x14ac:dyDescent="0.2">
      <c r="A2337" s="16" t="s">
        <v>1117</v>
      </c>
    </row>
    <row r="2338" spans="1:1" x14ac:dyDescent="0.2">
      <c r="A2338" s="16" t="s">
        <v>1124</v>
      </c>
    </row>
    <row r="2339" spans="1:1" x14ac:dyDescent="0.2">
      <c r="A2339" s="16" t="s">
        <v>1131</v>
      </c>
    </row>
    <row r="2340" spans="1:1" x14ac:dyDescent="0.2">
      <c r="A2340" s="16" t="s">
        <v>1104</v>
      </c>
    </row>
    <row r="2341" spans="1:1" x14ac:dyDescent="0.2">
      <c r="A2341" s="16" t="s">
        <v>1111</v>
      </c>
    </row>
    <row r="2342" spans="1:1" x14ac:dyDescent="0.2">
      <c r="A2342" s="16" t="s">
        <v>1118</v>
      </c>
    </row>
    <row r="2343" spans="1:1" x14ac:dyDescent="0.2">
      <c r="A2343" s="16" t="s">
        <v>1125</v>
      </c>
    </row>
    <row r="2344" spans="1:1" x14ac:dyDescent="0.2">
      <c r="A2344" s="16" t="s">
        <v>1132</v>
      </c>
    </row>
    <row r="2345" spans="1:1" x14ac:dyDescent="0.2">
      <c r="A2345" s="16" t="s">
        <v>1105</v>
      </c>
    </row>
    <row r="2346" spans="1:1" x14ac:dyDescent="0.2">
      <c r="A2346" s="16" t="s">
        <v>1112</v>
      </c>
    </row>
    <row r="2347" spans="1:1" x14ac:dyDescent="0.2">
      <c r="A2347" s="16" t="s">
        <v>1119</v>
      </c>
    </row>
    <row r="2348" spans="1:1" x14ac:dyDescent="0.2">
      <c r="A2348" s="16" t="s">
        <v>1126</v>
      </c>
    </row>
    <row r="2349" spans="1:1" x14ac:dyDescent="0.2">
      <c r="A2349" s="16" t="s">
        <v>1133</v>
      </c>
    </row>
    <row r="2350" spans="1:1" x14ac:dyDescent="0.2">
      <c r="A2350" s="16" t="s">
        <v>1106</v>
      </c>
    </row>
    <row r="2351" spans="1:1" x14ac:dyDescent="0.2">
      <c r="A2351" s="16" t="s">
        <v>1113</v>
      </c>
    </row>
    <row r="2352" spans="1:1" x14ac:dyDescent="0.2">
      <c r="A2352" s="16" t="s">
        <v>1120</v>
      </c>
    </row>
    <row r="2353" spans="1:1" x14ac:dyDescent="0.2">
      <c r="A2353" s="16" t="s">
        <v>1127</v>
      </c>
    </row>
    <row r="2354" spans="1:1" x14ac:dyDescent="0.2">
      <c r="A2354" s="16" t="s">
        <v>1134</v>
      </c>
    </row>
    <row r="2355" spans="1:1" x14ac:dyDescent="0.2">
      <c r="A2355" s="16" t="s">
        <v>168</v>
      </c>
    </row>
    <row r="2356" spans="1:1" x14ac:dyDescent="0.2">
      <c r="A2356" s="16" t="s">
        <v>3242</v>
      </c>
    </row>
    <row r="2357" spans="1:1" x14ac:dyDescent="0.2">
      <c r="A2357" s="16" t="s">
        <v>3249</v>
      </c>
    </row>
    <row r="2358" spans="1:1" x14ac:dyDescent="0.2">
      <c r="A2358" s="16" t="s">
        <v>3267</v>
      </c>
    </row>
    <row r="2359" spans="1:1" x14ac:dyDescent="0.2">
      <c r="A2359" s="16" t="s">
        <v>3251</v>
      </c>
    </row>
    <row r="2360" spans="1:1" x14ac:dyDescent="0.2">
      <c r="A2360" s="16" t="s">
        <v>3268</v>
      </c>
    </row>
    <row r="2361" spans="1:1" x14ac:dyDescent="0.2">
      <c r="A2361" s="16" t="s">
        <v>3252</v>
      </c>
    </row>
    <row r="2362" spans="1:1" x14ac:dyDescent="0.2">
      <c r="A2362" s="16" t="s">
        <v>3269</v>
      </c>
    </row>
    <row r="2363" spans="1:1" x14ac:dyDescent="0.2">
      <c r="A2363" s="16" t="s">
        <v>1097</v>
      </c>
    </row>
    <row r="2364" spans="1:1" x14ac:dyDescent="0.2">
      <c r="A2364" s="16" t="s">
        <v>1098</v>
      </c>
    </row>
    <row r="2365" spans="1:1" x14ac:dyDescent="0.2">
      <c r="A2365" s="16" t="s">
        <v>1099</v>
      </c>
    </row>
    <row r="2366" spans="1:1" x14ac:dyDescent="0.2">
      <c r="A2366" s="18" t="s">
        <v>1520</v>
      </c>
    </row>
    <row r="2367" spans="1:1" x14ac:dyDescent="0.2">
      <c r="A2367" s="18" t="s">
        <v>2542</v>
      </c>
    </row>
    <row r="2368" spans="1:1" x14ac:dyDescent="0.2">
      <c r="A2368" s="18" t="s">
        <v>1521</v>
      </c>
    </row>
    <row r="2369" spans="1:1" x14ac:dyDescent="0.2">
      <c r="A2369" s="18" t="s">
        <v>2544</v>
      </c>
    </row>
    <row r="2370" spans="1:1" x14ac:dyDescent="0.2">
      <c r="A2370" s="18" t="s">
        <v>1523</v>
      </c>
    </row>
    <row r="2371" spans="1:1" x14ac:dyDescent="0.2">
      <c r="A2371" s="18" t="s">
        <v>2545</v>
      </c>
    </row>
    <row r="2372" spans="1:1" x14ac:dyDescent="0.2">
      <c r="A2372" s="18" t="s">
        <v>1525</v>
      </c>
    </row>
    <row r="2373" spans="1:1" x14ac:dyDescent="0.2">
      <c r="A2373" s="18" t="s">
        <v>2546</v>
      </c>
    </row>
    <row r="2374" spans="1:1" x14ac:dyDescent="0.2">
      <c r="A2374" s="18" t="s">
        <v>1527</v>
      </c>
    </row>
    <row r="2375" spans="1:1" x14ac:dyDescent="0.2">
      <c r="A2375" s="18" t="s">
        <v>2547</v>
      </c>
    </row>
    <row r="2376" spans="1:1" x14ac:dyDescent="0.2">
      <c r="A2376" s="18" t="s">
        <v>1529</v>
      </c>
    </row>
    <row r="2377" spans="1:1" x14ac:dyDescent="0.2">
      <c r="A2377" s="18" t="s">
        <v>2548</v>
      </c>
    </row>
    <row r="2378" spans="1:1" x14ac:dyDescent="0.2">
      <c r="A2378" s="18" t="s">
        <v>1531</v>
      </c>
    </row>
    <row r="2379" spans="1:1" x14ac:dyDescent="0.2">
      <c r="A2379" s="18" t="s">
        <v>2549</v>
      </c>
    </row>
    <row r="2380" spans="1:1" x14ac:dyDescent="0.2">
      <c r="A2380" s="18" t="s">
        <v>1533</v>
      </c>
    </row>
    <row r="2381" spans="1:1" x14ac:dyDescent="0.2">
      <c r="A2381" s="18" t="s">
        <v>2550</v>
      </c>
    </row>
    <row r="2382" spans="1:1" x14ac:dyDescent="0.2">
      <c r="A2382" s="18" t="s">
        <v>1535</v>
      </c>
    </row>
    <row r="2383" spans="1:1" x14ac:dyDescent="0.2">
      <c r="A2383" s="18" t="s">
        <v>2551</v>
      </c>
    </row>
    <row r="2384" spans="1:1" x14ac:dyDescent="0.2">
      <c r="A2384" s="18" t="s">
        <v>1537</v>
      </c>
    </row>
    <row r="2385" spans="1:1" x14ac:dyDescent="0.2">
      <c r="A2385" s="18" t="s">
        <v>2552</v>
      </c>
    </row>
    <row r="2386" spans="1:1" x14ac:dyDescent="0.2">
      <c r="A2386" s="18" t="s">
        <v>2387</v>
      </c>
    </row>
    <row r="2387" spans="1:1" x14ac:dyDescent="0.2">
      <c r="A2387" s="18" t="s">
        <v>2391</v>
      </c>
    </row>
    <row r="2388" spans="1:1" x14ac:dyDescent="0.2">
      <c r="A2388" s="18" t="s">
        <v>2393</v>
      </c>
    </row>
    <row r="2389" spans="1:1" x14ac:dyDescent="0.2">
      <c r="A2389" s="18" t="s">
        <v>2395</v>
      </c>
    </row>
    <row r="2390" spans="1:1" x14ac:dyDescent="0.2">
      <c r="A2390" s="18" t="s">
        <v>2389</v>
      </c>
    </row>
    <row r="2391" spans="1:1" x14ac:dyDescent="0.2">
      <c r="A2391" s="18" t="s">
        <v>2392</v>
      </c>
    </row>
    <row r="2392" spans="1:1" x14ac:dyDescent="0.2">
      <c r="A2392" s="18" t="s">
        <v>2394</v>
      </c>
    </row>
    <row r="2393" spans="1:1" x14ac:dyDescent="0.2">
      <c r="A2393" s="18" t="s">
        <v>2396</v>
      </c>
    </row>
    <row r="2394" spans="1:1" x14ac:dyDescent="0.2">
      <c r="A2394" s="18" t="s">
        <v>2397</v>
      </c>
    </row>
    <row r="2395" spans="1:1" x14ac:dyDescent="0.2">
      <c r="A2395" s="18" t="s">
        <v>2409</v>
      </c>
    </row>
    <row r="2396" spans="1:1" x14ac:dyDescent="0.2">
      <c r="A2396" s="18" t="s">
        <v>2416</v>
      </c>
    </row>
    <row r="2397" spans="1:1" x14ac:dyDescent="0.2">
      <c r="A2397" s="18" t="s">
        <v>2425</v>
      </c>
    </row>
    <row r="2398" spans="1:1" x14ac:dyDescent="0.2">
      <c r="A2398" s="18" t="s">
        <v>2432</v>
      </c>
    </row>
    <row r="2399" spans="1:1" x14ac:dyDescent="0.2">
      <c r="A2399" s="18" t="s">
        <v>2398</v>
      </c>
    </row>
    <row r="2400" spans="1:1" x14ac:dyDescent="0.2">
      <c r="A2400" s="18" t="s">
        <v>2410</v>
      </c>
    </row>
    <row r="2401" spans="1:1" x14ac:dyDescent="0.2">
      <c r="A2401" s="18" t="s">
        <v>2417</v>
      </c>
    </row>
    <row r="2402" spans="1:1" x14ac:dyDescent="0.2">
      <c r="A2402" s="18" t="s">
        <v>2426</v>
      </c>
    </row>
    <row r="2403" spans="1:1" x14ac:dyDescent="0.2">
      <c r="A2403" s="18" t="s">
        <v>2433</v>
      </c>
    </row>
    <row r="2404" spans="1:1" x14ac:dyDescent="0.2">
      <c r="A2404" s="18" t="s">
        <v>2399</v>
      </c>
    </row>
    <row r="2405" spans="1:1" x14ac:dyDescent="0.2">
      <c r="A2405" s="18" t="s">
        <v>2411</v>
      </c>
    </row>
    <row r="2406" spans="1:1" x14ac:dyDescent="0.2">
      <c r="A2406" s="18" t="s">
        <v>2418</v>
      </c>
    </row>
    <row r="2407" spans="1:1" x14ac:dyDescent="0.2">
      <c r="A2407" s="18" t="s">
        <v>2427</v>
      </c>
    </row>
    <row r="2408" spans="1:1" x14ac:dyDescent="0.2">
      <c r="A2408" s="18" t="s">
        <v>2434</v>
      </c>
    </row>
    <row r="2409" spans="1:1" x14ac:dyDescent="0.2">
      <c r="A2409" s="18" t="s">
        <v>2401</v>
      </c>
    </row>
    <row r="2410" spans="1:1" x14ac:dyDescent="0.2">
      <c r="A2410" s="18" t="s">
        <v>2412</v>
      </c>
    </row>
    <row r="2411" spans="1:1" x14ac:dyDescent="0.2">
      <c r="A2411" s="18" t="s">
        <v>2420</v>
      </c>
    </row>
    <row r="2412" spans="1:1" x14ac:dyDescent="0.2">
      <c r="A2412" s="18" t="s">
        <v>2428</v>
      </c>
    </row>
    <row r="2413" spans="1:1" x14ac:dyDescent="0.2">
      <c r="A2413" s="18" t="s">
        <v>2435</v>
      </c>
    </row>
    <row r="2414" spans="1:1" x14ac:dyDescent="0.2">
      <c r="A2414" s="18" t="s">
        <v>2403</v>
      </c>
    </row>
    <row r="2415" spans="1:1" x14ac:dyDescent="0.2">
      <c r="A2415" s="18" t="s">
        <v>2413</v>
      </c>
    </row>
    <row r="2416" spans="1:1" x14ac:dyDescent="0.2">
      <c r="A2416" s="18" t="s">
        <v>2422</v>
      </c>
    </row>
    <row r="2417" spans="1:1" x14ac:dyDescent="0.2">
      <c r="A2417" s="18" t="s">
        <v>2429</v>
      </c>
    </row>
    <row r="2418" spans="1:1" x14ac:dyDescent="0.2">
      <c r="A2418" s="18" t="s">
        <v>2436</v>
      </c>
    </row>
    <row r="2419" spans="1:1" x14ac:dyDescent="0.2">
      <c r="A2419" s="18" t="s">
        <v>2405</v>
      </c>
    </row>
    <row r="2420" spans="1:1" x14ac:dyDescent="0.2">
      <c r="A2420" s="18" t="s">
        <v>2414</v>
      </c>
    </row>
    <row r="2421" spans="1:1" x14ac:dyDescent="0.2">
      <c r="A2421" s="18" t="s">
        <v>2423</v>
      </c>
    </row>
    <row r="2422" spans="1:1" x14ac:dyDescent="0.2">
      <c r="A2422" s="18" t="s">
        <v>2430</v>
      </c>
    </row>
    <row r="2423" spans="1:1" x14ac:dyDescent="0.2">
      <c r="A2423" s="18" t="s">
        <v>2437</v>
      </c>
    </row>
    <row r="2424" spans="1:1" x14ac:dyDescent="0.2">
      <c r="A2424" s="18" t="s">
        <v>2407</v>
      </c>
    </row>
    <row r="2425" spans="1:1" x14ac:dyDescent="0.2">
      <c r="A2425" s="18" t="s">
        <v>2415</v>
      </c>
    </row>
    <row r="2426" spans="1:1" x14ac:dyDescent="0.2">
      <c r="A2426" s="18" t="s">
        <v>2424</v>
      </c>
    </row>
    <row r="2427" spans="1:1" x14ac:dyDescent="0.2">
      <c r="A2427" s="18" t="s">
        <v>2431</v>
      </c>
    </row>
    <row r="2428" spans="1:1" x14ac:dyDescent="0.2">
      <c r="A2428" s="18" t="s">
        <v>2438</v>
      </c>
    </row>
    <row r="2429" spans="1:1" x14ac:dyDescent="0.2">
      <c r="A2429" s="16" t="s">
        <v>165</v>
      </c>
    </row>
    <row r="2430" spans="1:1" x14ac:dyDescent="0.2">
      <c r="A2430" s="16" t="s">
        <v>3240</v>
      </c>
    </row>
    <row r="2431" spans="1:1" x14ac:dyDescent="0.2">
      <c r="A2431" s="16" t="s">
        <v>167</v>
      </c>
    </row>
    <row r="2432" spans="1:1" x14ac:dyDescent="0.2">
      <c r="A2432" s="16" t="s">
        <v>3241</v>
      </c>
    </row>
    <row r="2433" spans="1:1" x14ac:dyDescent="0.2">
      <c r="A2433" s="19" t="s">
        <v>1079</v>
      </c>
    </row>
    <row r="2434" spans="1:1" x14ac:dyDescent="0.2">
      <c r="A2434" s="19" t="s">
        <v>1083</v>
      </c>
    </row>
    <row r="2435" spans="1:1" x14ac:dyDescent="0.2">
      <c r="A2435" s="22" t="s">
        <v>1087</v>
      </c>
    </row>
    <row r="2436" spans="1:1" x14ac:dyDescent="0.2">
      <c r="A2436" s="22" t="s">
        <v>1091</v>
      </c>
    </row>
    <row r="2437" spans="1:1" x14ac:dyDescent="0.2">
      <c r="A2437" s="19" t="s">
        <v>1094</v>
      </c>
    </row>
    <row r="2438" spans="1:1" x14ac:dyDescent="0.2">
      <c r="A2438" s="16" t="s">
        <v>141</v>
      </c>
    </row>
    <row r="2439" spans="1:1" x14ac:dyDescent="0.2">
      <c r="A2439" s="16" t="s">
        <v>143</v>
      </c>
    </row>
    <row r="2440" spans="1:1" x14ac:dyDescent="0.2">
      <c r="A2440" s="16" t="s">
        <v>145</v>
      </c>
    </row>
    <row r="2441" spans="1:1" x14ac:dyDescent="0.2">
      <c r="A2441" s="16" t="s">
        <v>147</v>
      </c>
    </row>
    <row r="2442" spans="1:1" x14ac:dyDescent="0.2">
      <c r="A2442" s="17" t="s">
        <v>149</v>
      </c>
    </row>
    <row r="2443" spans="1:1" x14ac:dyDescent="0.2">
      <c r="A2443" s="17" t="s">
        <v>1080</v>
      </c>
    </row>
    <row r="2444" spans="1:1" x14ac:dyDescent="0.2">
      <c r="A2444" s="17" t="s">
        <v>1084</v>
      </c>
    </row>
    <row r="2445" spans="1:1" x14ac:dyDescent="0.2">
      <c r="A2445" s="17" t="s">
        <v>1088</v>
      </c>
    </row>
    <row r="2446" spans="1:1" x14ac:dyDescent="0.2">
      <c r="A2446" s="17" t="s">
        <v>1092</v>
      </c>
    </row>
    <row r="2447" spans="1:1" x14ac:dyDescent="0.2">
      <c r="A2447" s="17" t="s">
        <v>1095</v>
      </c>
    </row>
    <row r="2448" spans="1:1" x14ac:dyDescent="0.2">
      <c r="A2448" s="17" t="s">
        <v>142</v>
      </c>
    </row>
    <row r="2449" spans="1:1" x14ac:dyDescent="0.2">
      <c r="A2449" s="17" t="s">
        <v>144</v>
      </c>
    </row>
    <row r="2450" spans="1:1" x14ac:dyDescent="0.2">
      <c r="A2450" s="17" t="s">
        <v>146</v>
      </c>
    </row>
    <row r="2451" spans="1:1" x14ac:dyDescent="0.2">
      <c r="A2451" s="17" t="s">
        <v>148</v>
      </c>
    </row>
    <row r="2452" spans="1:1" x14ac:dyDescent="0.2">
      <c r="A2452" s="17" t="s">
        <v>150</v>
      </c>
    </row>
    <row r="2453" spans="1:1" x14ac:dyDescent="0.2">
      <c r="A2453" s="17" t="s">
        <v>1081</v>
      </c>
    </row>
    <row r="2454" spans="1:1" x14ac:dyDescent="0.2">
      <c r="A2454" s="17" t="s">
        <v>1085</v>
      </c>
    </row>
    <row r="2455" spans="1:1" x14ac:dyDescent="0.2">
      <c r="A2455" s="17" t="s">
        <v>1089</v>
      </c>
    </row>
    <row r="2456" spans="1:1" x14ac:dyDescent="0.2">
      <c r="A2456" s="17" t="s">
        <v>1093</v>
      </c>
    </row>
    <row r="2457" spans="1:1" x14ac:dyDescent="0.2">
      <c r="A2457" s="17" t="s">
        <v>1096</v>
      </c>
    </row>
    <row r="2458" spans="1:1" x14ac:dyDescent="0.2">
      <c r="A2458" s="17" t="s">
        <v>1082</v>
      </c>
    </row>
    <row r="2459" spans="1:1" x14ac:dyDescent="0.2">
      <c r="A2459" s="17" t="s">
        <v>1086</v>
      </c>
    </row>
    <row r="2460" spans="1:1" x14ac:dyDescent="0.2">
      <c r="A2460" s="17" t="s">
        <v>1090</v>
      </c>
    </row>
    <row r="2461" spans="1:1" x14ac:dyDescent="0.2">
      <c r="A2461" s="17" t="s">
        <v>1179</v>
      </c>
    </row>
    <row r="2462" spans="1:1" x14ac:dyDescent="0.2">
      <c r="A2462" s="17" t="s">
        <v>1180</v>
      </c>
    </row>
    <row r="2463" spans="1:1" x14ac:dyDescent="0.2">
      <c r="A2463" s="22" t="s">
        <v>1069</v>
      </c>
    </row>
    <row r="2464" spans="1:1" x14ac:dyDescent="0.2">
      <c r="A2464" s="22" t="s">
        <v>1073</v>
      </c>
    </row>
    <row r="2465" spans="1:1" x14ac:dyDescent="0.2">
      <c r="A2465" s="22" t="s">
        <v>1075</v>
      </c>
    </row>
    <row r="2466" spans="1:1" x14ac:dyDescent="0.2">
      <c r="A2466" s="22" t="s">
        <v>1077</v>
      </c>
    </row>
    <row r="2467" spans="1:1" x14ac:dyDescent="0.2">
      <c r="A2467" s="17" t="s">
        <v>133</v>
      </c>
    </row>
    <row r="2468" spans="1:1" x14ac:dyDescent="0.2">
      <c r="A2468" s="17" t="s">
        <v>137</v>
      </c>
    </row>
    <row r="2469" spans="1:1" x14ac:dyDescent="0.2">
      <c r="A2469" s="17" t="s">
        <v>139</v>
      </c>
    </row>
    <row r="2470" spans="1:1" x14ac:dyDescent="0.2">
      <c r="A2470" s="22" t="s">
        <v>1071</v>
      </c>
    </row>
    <row r="2471" spans="1:1" x14ac:dyDescent="0.2">
      <c r="A2471" s="17" t="s">
        <v>1074</v>
      </c>
    </row>
    <row r="2472" spans="1:1" x14ac:dyDescent="0.2">
      <c r="A2472" s="17" t="s">
        <v>1076</v>
      </c>
    </row>
    <row r="2473" spans="1:1" x14ac:dyDescent="0.2">
      <c r="A2473" s="17" t="s">
        <v>1078</v>
      </c>
    </row>
    <row r="2474" spans="1:1" x14ac:dyDescent="0.2">
      <c r="A2474" s="17" t="s">
        <v>135</v>
      </c>
    </row>
    <row r="2475" spans="1:1" x14ac:dyDescent="0.2">
      <c r="A2475" s="17" t="s">
        <v>138</v>
      </c>
    </row>
    <row r="2476" spans="1:1" x14ac:dyDescent="0.2">
      <c r="A2476" s="24" t="s">
        <v>140</v>
      </c>
    </row>
    <row r="2477" spans="1:1" x14ac:dyDescent="0.2">
      <c r="A2477" s="24" t="s">
        <v>151</v>
      </c>
    </row>
    <row r="2478" spans="1:1" x14ac:dyDescent="0.2">
      <c r="A2478" s="24" t="s">
        <v>3234</v>
      </c>
    </row>
    <row r="2479" spans="1:1" x14ac:dyDescent="0.2">
      <c r="A2479" s="24" t="s">
        <v>154</v>
      </c>
    </row>
    <row r="2480" spans="1:1" x14ac:dyDescent="0.2">
      <c r="A2480" s="24" t="s">
        <v>3235</v>
      </c>
    </row>
    <row r="2481" spans="1:1" x14ac:dyDescent="0.2">
      <c r="A2481" s="24" t="s">
        <v>156</v>
      </c>
    </row>
    <row r="2482" spans="1:1" x14ac:dyDescent="0.2">
      <c r="A2482" s="24" t="s">
        <v>3236</v>
      </c>
    </row>
    <row r="2483" spans="1:1" x14ac:dyDescent="0.2">
      <c r="A2483" s="24" t="s">
        <v>158</v>
      </c>
    </row>
    <row r="2484" spans="1:1" x14ac:dyDescent="0.2">
      <c r="A2484" s="24" t="s">
        <v>3237</v>
      </c>
    </row>
    <row r="2485" spans="1:1" x14ac:dyDescent="0.2">
      <c r="A2485" s="24" t="s">
        <v>161</v>
      </c>
    </row>
    <row r="2486" spans="1:1" x14ac:dyDescent="0.2">
      <c r="A2486" s="24" t="s">
        <v>3238</v>
      </c>
    </row>
    <row r="2487" spans="1:1" x14ac:dyDescent="0.2">
      <c r="A2487" s="24" t="s">
        <v>163</v>
      </c>
    </row>
    <row r="2488" spans="1:1" x14ac:dyDescent="0.2">
      <c r="A2488" s="24" t="s">
        <v>3239</v>
      </c>
    </row>
    <row r="2560" spans="1:1" x14ac:dyDescent="0.2">
      <c r="A2560" t="s">
        <v>3283</v>
      </c>
    </row>
    <row r="2561" spans="1:1" x14ac:dyDescent="0.2">
      <c r="A2561" s="16" t="s">
        <v>1210</v>
      </c>
    </row>
    <row r="2562" spans="1:1" x14ac:dyDescent="0.2">
      <c r="A2562" s="16" t="s">
        <v>2991</v>
      </c>
    </row>
    <row r="2563" spans="1:1" x14ac:dyDescent="0.2">
      <c r="A2563" s="16" t="s">
        <v>1218</v>
      </c>
    </row>
    <row r="2564" spans="1:1" x14ac:dyDescent="0.2">
      <c r="A2564" s="16" t="s">
        <v>2995</v>
      </c>
    </row>
    <row r="2565" spans="1:1" x14ac:dyDescent="0.2">
      <c r="A2565" s="16" t="s">
        <v>1222</v>
      </c>
    </row>
    <row r="2566" spans="1:1" x14ac:dyDescent="0.2">
      <c r="A2566" s="16" t="s">
        <v>2997</v>
      </c>
    </row>
    <row r="2567" spans="1:1" x14ac:dyDescent="0.2">
      <c r="A2567" s="16" t="s">
        <v>1224</v>
      </c>
    </row>
    <row r="2568" spans="1:1" x14ac:dyDescent="0.2">
      <c r="A2568" s="16" t="s">
        <v>2998</v>
      </c>
    </row>
    <row r="2569" spans="1:1" x14ac:dyDescent="0.2">
      <c r="A2569" s="16" t="s">
        <v>1220</v>
      </c>
    </row>
    <row r="2570" spans="1:1" x14ac:dyDescent="0.2">
      <c r="A2570" s="16" t="s">
        <v>2996</v>
      </c>
    </row>
    <row r="2571" spans="1:1" x14ac:dyDescent="0.2">
      <c r="A2571" s="16" t="s">
        <v>1226</v>
      </c>
    </row>
    <row r="2572" spans="1:1" x14ac:dyDescent="0.2">
      <c r="A2572" s="16" t="s">
        <v>2999</v>
      </c>
    </row>
    <row r="2573" spans="1:1" x14ac:dyDescent="0.2">
      <c r="A2573" s="16" t="s">
        <v>1230</v>
      </c>
    </row>
    <row r="2574" spans="1:1" x14ac:dyDescent="0.2">
      <c r="A2574" s="16" t="s">
        <v>3001</v>
      </c>
    </row>
    <row r="2575" spans="1:1" x14ac:dyDescent="0.2">
      <c r="A2575" s="16" t="s">
        <v>1232</v>
      </c>
    </row>
    <row r="2576" spans="1:1" x14ac:dyDescent="0.2">
      <c r="A2576" s="16" t="s">
        <v>3002</v>
      </c>
    </row>
    <row r="2577" spans="1:1" x14ac:dyDescent="0.2">
      <c r="A2577" s="16" t="s">
        <v>1228</v>
      </c>
    </row>
    <row r="2578" spans="1:1" x14ac:dyDescent="0.2">
      <c r="A2578" s="16" t="s">
        <v>3000</v>
      </c>
    </row>
    <row r="2579" spans="1:1" x14ac:dyDescent="0.2">
      <c r="A2579" s="16" t="s">
        <v>1214</v>
      </c>
    </row>
    <row r="2580" spans="1:1" x14ac:dyDescent="0.2">
      <c r="A2580" s="16" t="s">
        <v>2993</v>
      </c>
    </row>
    <row r="2581" spans="1:1" x14ac:dyDescent="0.2">
      <c r="A2581" s="16" t="s">
        <v>1216</v>
      </c>
    </row>
    <row r="2582" spans="1:1" x14ac:dyDescent="0.2">
      <c r="A2582" s="16" t="s">
        <v>2994</v>
      </c>
    </row>
    <row r="2583" spans="1:1" x14ac:dyDescent="0.2">
      <c r="A2583" s="16" t="s">
        <v>1212</v>
      </c>
    </row>
    <row r="2584" spans="1:1" x14ac:dyDescent="0.2">
      <c r="A2584" s="16" t="s">
        <v>2992</v>
      </c>
    </row>
    <row r="2585" spans="1:1" x14ac:dyDescent="0.2">
      <c r="A2585" s="16" t="s">
        <v>1234</v>
      </c>
    </row>
    <row r="2586" spans="1:1" x14ac:dyDescent="0.2">
      <c r="A2586" s="16" t="s">
        <v>3003</v>
      </c>
    </row>
    <row r="2587" spans="1:1" x14ac:dyDescent="0.2">
      <c r="A2587" s="16" t="s">
        <v>1238</v>
      </c>
    </row>
    <row r="2588" spans="1:1" x14ac:dyDescent="0.2">
      <c r="A2588" s="16" t="s">
        <v>3005</v>
      </c>
    </row>
    <row r="2589" spans="1:1" x14ac:dyDescent="0.2">
      <c r="A2589" s="16" t="s">
        <v>1240</v>
      </c>
    </row>
    <row r="2590" spans="1:1" x14ac:dyDescent="0.2">
      <c r="A2590" s="16" t="s">
        <v>3006</v>
      </c>
    </row>
    <row r="2591" spans="1:1" x14ac:dyDescent="0.2">
      <c r="A2591" s="16" t="s">
        <v>1236</v>
      </c>
    </row>
    <row r="2592" spans="1:1" x14ac:dyDescent="0.2">
      <c r="A2592" s="16" t="s">
        <v>3004</v>
      </c>
    </row>
    <row r="2593" spans="1:1" x14ac:dyDescent="0.2">
      <c r="A2593" s="16" t="s">
        <v>1242</v>
      </c>
    </row>
    <row r="2594" spans="1:1" x14ac:dyDescent="0.2">
      <c r="A2594" s="16" t="s">
        <v>3007</v>
      </c>
    </row>
    <row r="2595" spans="1:1" x14ac:dyDescent="0.2">
      <c r="A2595" s="16" t="s">
        <v>1246</v>
      </c>
    </row>
    <row r="2596" spans="1:1" x14ac:dyDescent="0.2">
      <c r="A2596" s="16" t="s">
        <v>3009</v>
      </c>
    </row>
    <row r="2597" spans="1:1" x14ac:dyDescent="0.2">
      <c r="A2597" s="16" t="s">
        <v>1248</v>
      </c>
    </row>
    <row r="2598" spans="1:1" x14ac:dyDescent="0.2">
      <c r="A2598" s="16" t="s">
        <v>3010</v>
      </c>
    </row>
    <row r="2599" spans="1:1" x14ac:dyDescent="0.2">
      <c r="A2599" s="16" t="s">
        <v>1244</v>
      </c>
    </row>
    <row r="2600" spans="1:1" x14ac:dyDescent="0.2">
      <c r="A2600" s="16" t="s">
        <v>3008</v>
      </c>
    </row>
    <row r="2601" spans="1:1" x14ac:dyDescent="0.2">
      <c r="A2601" s="16" t="s">
        <v>1258</v>
      </c>
    </row>
    <row r="2602" spans="1:1" x14ac:dyDescent="0.2">
      <c r="A2602" s="16" t="s">
        <v>3015</v>
      </c>
    </row>
    <row r="2603" spans="1:1" x14ac:dyDescent="0.2">
      <c r="A2603" s="16" t="s">
        <v>1266</v>
      </c>
    </row>
    <row r="2604" spans="1:1" x14ac:dyDescent="0.2">
      <c r="A2604" s="16" t="s">
        <v>3019</v>
      </c>
    </row>
    <row r="2605" spans="1:1" x14ac:dyDescent="0.2">
      <c r="A2605" s="16" t="s">
        <v>1270</v>
      </c>
    </row>
    <row r="2606" spans="1:1" x14ac:dyDescent="0.2">
      <c r="A2606" s="16" t="s">
        <v>3021</v>
      </c>
    </row>
    <row r="2607" spans="1:1" x14ac:dyDescent="0.2">
      <c r="A2607" s="16" t="s">
        <v>1272</v>
      </c>
    </row>
    <row r="2608" spans="1:1" x14ac:dyDescent="0.2">
      <c r="A2608" s="16" t="s">
        <v>3022</v>
      </c>
    </row>
    <row r="2609" spans="1:1" x14ac:dyDescent="0.2">
      <c r="A2609" s="16" t="s">
        <v>1268</v>
      </c>
    </row>
    <row r="2610" spans="1:1" x14ac:dyDescent="0.2">
      <c r="A2610" s="16" t="s">
        <v>3020</v>
      </c>
    </row>
    <row r="2611" spans="1:1" x14ac:dyDescent="0.2">
      <c r="A2611" s="16" t="s">
        <v>1274</v>
      </c>
    </row>
    <row r="2612" spans="1:1" x14ac:dyDescent="0.2">
      <c r="A2612" s="16" t="s">
        <v>3023</v>
      </c>
    </row>
    <row r="2613" spans="1:1" x14ac:dyDescent="0.2">
      <c r="A2613" s="16" t="s">
        <v>1278</v>
      </c>
    </row>
    <row r="2614" spans="1:1" x14ac:dyDescent="0.2">
      <c r="A2614" s="16" t="s">
        <v>3025</v>
      </c>
    </row>
    <row r="2615" spans="1:1" x14ac:dyDescent="0.2">
      <c r="A2615" s="16" t="s">
        <v>1280</v>
      </c>
    </row>
    <row r="2616" spans="1:1" x14ac:dyDescent="0.2">
      <c r="A2616" s="16" t="s">
        <v>3026</v>
      </c>
    </row>
    <row r="2617" spans="1:1" x14ac:dyDescent="0.2">
      <c r="A2617" s="16" t="s">
        <v>1276</v>
      </c>
    </row>
    <row r="2618" spans="1:1" x14ac:dyDescent="0.2">
      <c r="A2618" s="16" t="s">
        <v>3024</v>
      </c>
    </row>
    <row r="2619" spans="1:1" x14ac:dyDescent="0.2">
      <c r="A2619" s="16" t="s">
        <v>1262</v>
      </c>
    </row>
    <row r="2620" spans="1:1" x14ac:dyDescent="0.2">
      <c r="A2620" s="16" t="s">
        <v>3017</v>
      </c>
    </row>
    <row r="2621" spans="1:1" x14ac:dyDescent="0.2">
      <c r="A2621" s="16" t="s">
        <v>1264</v>
      </c>
    </row>
    <row r="2622" spans="1:1" x14ac:dyDescent="0.2">
      <c r="A2622" s="16" t="s">
        <v>3018</v>
      </c>
    </row>
    <row r="2623" spans="1:1" x14ac:dyDescent="0.2">
      <c r="A2623" s="16" t="s">
        <v>1260</v>
      </c>
    </row>
    <row r="2624" spans="1:1" x14ac:dyDescent="0.2">
      <c r="A2624" s="16" t="s">
        <v>3016</v>
      </c>
    </row>
    <row r="2625" spans="1:1" x14ac:dyDescent="0.2">
      <c r="A2625" s="16" t="s">
        <v>1282</v>
      </c>
    </row>
    <row r="2626" spans="1:1" x14ac:dyDescent="0.2">
      <c r="A2626" s="16" t="s">
        <v>3027</v>
      </c>
    </row>
    <row r="2627" spans="1:1" x14ac:dyDescent="0.2">
      <c r="A2627" s="16" t="s">
        <v>805</v>
      </c>
    </row>
    <row r="2628" spans="1:1" x14ac:dyDescent="0.2">
      <c r="A2628" s="16" t="s">
        <v>3029</v>
      </c>
    </row>
    <row r="2629" spans="1:1" x14ac:dyDescent="0.2">
      <c r="A2629" s="16" t="s">
        <v>807</v>
      </c>
    </row>
    <row r="2630" spans="1:1" x14ac:dyDescent="0.2">
      <c r="A2630" s="16" t="s">
        <v>3030</v>
      </c>
    </row>
    <row r="2631" spans="1:1" x14ac:dyDescent="0.2">
      <c r="A2631" s="16" t="s">
        <v>1284</v>
      </c>
    </row>
    <row r="2632" spans="1:1" x14ac:dyDescent="0.2">
      <c r="A2632" s="16" t="s">
        <v>3028</v>
      </c>
    </row>
    <row r="2633" spans="1:1" x14ac:dyDescent="0.2">
      <c r="A2633" s="17" t="s">
        <v>809</v>
      </c>
    </row>
    <row r="2634" spans="1:1" x14ac:dyDescent="0.2">
      <c r="A2634" s="17" t="s">
        <v>3031</v>
      </c>
    </row>
    <row r="2635" spans="1:1" x14ac:dyDescent="0.2">
      <c r="A2635" s="17" t="s">
        <v>813</v>
      </c>
    </row>
    <row r="2636" spans="1:1" x14ac:dyDescent="0.2">
      <c r="A2636" s="16" t="s">
        <v>3033</v>
      </c>
    </row>
    <row r="2637" spans="1:1" x14ac:dyDescent="0.2">
      <c r="A2637" s="17" t="s">
        <v>815</v>
      </c>
    </row>
    <row r="2638" spans="1:1" x14ac:dyDescent="0.2">
      <c r="A2638" s="17" t="s">
        <v>3034</v>
      </c>
    </row>
    <row r="2639" spans="1:1" x14ac:dyDescent="0.2">
      <c r="A2639" s="17" t="s">
        <v>811</v>
      </c>
    </row>
    <row r="2640" spans="1:1" x14ac:dyDescent="0.2">
      <c r="A2640" s="17" t="s">
        <v>3032</v>
      </c>
    </row>
    <row r="2641" spans="1:1" x14ac:dyDescent="0.2">
      <c r="A2641" s="17" t="s">
        <v>817</v>
      </c>
    </row>
    <row r="2642" spans="1:1" x14ac:dyDescent="0.2">
      <c r="A2642" s="17" t="s">
        <v>3035</v>
      </c>
    </row>
    <row r="2643" spans="1:1" x14ac:dyDescent="0.2">
      <c r="A2643" s="17" t="s">
        <v>821</v>
      </c>
    </row>
    <row r="2644" spans="1:1" x14ac:dyDescent="0.2">
      <c r="A2644" s="17" t="s">
        <v>3037</v>
      </c>
    </row>
    <row r="2645" spans="1:1" x14ac:dyDescent="0.2">
      <c r="A2645" s="17" t="s">
        <v>823</v>
      </c>
    </row>
    <row r="2646" spans="1:1" x14ac:dyDescent="0.2">
      <c r="A2646" s="17" t="s">
        <v>3038</v>
      </c>
    </row>
    <row r="2647" spans="1:1" x14ac:dyDescent="0.2">
      <c r="A2647" s="17" t="s">
        <v>819</v>
      </c>
    </row>
    <row r="2648" spans="1:1" x14ac:dyDescent="0.2">
      <c r="A2648" s="17" t="s">
        <v>3036</v>
      </c>
    </row>
    <row r="2649" spans="1:1" x14ac:dyDescent="0.2">
      <c r="A2649" s="17" t="s">
        <v>825</v>
      </c>
    </row>
    <row r="2650" spans="1:1" x14ac:dyDescent="0.2">
      <c r="A2650" s="17" t="s">
        <v>3039</v>
      </c>
    </row>
    <row r="2651" spans="1:1" x14ac:dyDescent="0.2">
      <c r="A2651" s="17" t="s">
        <v>833</v>
      </c>
    </row>
    <row r="2652" spans="1:1" x14ac:dyDescent="0.2">
      <c r="A2652" s="17" t="s">
        <v>3043</v>
      </c>
    </row>
    <row r="2653" spans="1:1" x14ac:dyDescent="0.2">
      <c r="A2653" s="17" t="s">
        <v>837</v>
      </c>
    </row>
    <row r="2654" spans="1:1" x14ac:dyDescent="0.2">
      <c r="A2654" s="17" t="s">
        <v>3045</v>
      </c>
    </row>
    <row r="2655" spans="1:1" x14ac:dyDescent="0.2">
      <c r="A2655" s="17" t="s">
        <v>839</v>
      </c>
    </row>
    <row r="2656" spans="1:1" x14ac:dyDescent="0.2">
      <c r="A2656" s="17" t="s">
        <v>3046</v>
      </c>
    </row>
    <row r="2657" spans="1:1" x14ac:dyDescent="0.2">
      <c r="A2657" s="17" t="s">
        <v>835</v>
      </c>
    </row>
    <row r="2658" spans="1:1" x14ac:dyDescent="0.2">
      <c r="A2658" s="17" t="s">
        <v>3044</v>
      </c>
    </row>
    <row r="2659" spans="1:1" x14ac:dyDescent="0.2">
      <c r="A2659" s="17" t="s">
        <v>841</v>
      </c>
    </row>
    <row r="2660" spans="1:1" x14ac:dyDescent="0.2">
      <c r="A2660" s="17" t="s">
        <v>3047</v>
      </c>
    </row>
    <row r="2661" spans="1:1" x14ac:dyDescent="0.2">
      <c r="A2661" s="17" t="s">
        <v>845</v>
      </c>
    </row>
    <row r="2662" spans="1:1" x14ac:dyDescent="0.2">
      <c r="A2662" s="17" t="s">
        <v>3049</v>
      </c>
    </row>
    <row r="2663" spans="1:1" x14ac:dyDescent="0.2">
      <c r="A2663" s="17" t="s">
        <v>847</v>
      </c>
    </row>
    <row r="2664" spans="1:1" x14ac:dyDescent="0.2">
      <c r="A2664" s="17" t="s">
        <v>3050</v>
      </c>
    </row>
    <row r="2665" spans="1:1" x14ac:dyDescent="0.2">
      <c r="A2665" s="17" t="s">
        <v>843</v>
      </c>
    </row>
    <row r="2666" spans="1:1" x14ac:dyDescent="0.2">
      <c r="A2666" s="17" t="s">
        <v>3048</v>
      </c>
    </row>
    <row r="2667" spans="1:1" x14ac:dyDescent="0.2">
      <c r="A2667" s="17" t="s">
        <v>829</v>
      </c>
    </row>
    <row r="2668" spans="1:1" x14ac:dyDescent="0.2">
      <c r="A2668" s="17" t="s">
        <v>3041</v>
      </c>
    </row>
    <row r="2669" spans="1:1" x14ac:dyDescent="0.2">
      <c r="A2669" s="17" t="s">
        <v>831</v>
      </c>
    </row>
    <row r="2670" spans="1:1" x14ac:dyDescent="0.2">
      <c r="A2670" s="17" t="s">
        <v>3042</v>
      </c>
    </row>
    <row r="2671" spans="1:1" x14ac:dyDescent="0.2">
      <c r="A2671" s="17" t="s">
        <v>827</v>
      </c>
    </row>
    <row r="2672" spans="1:1" x14ac:dyDescent="0.2">
      <c r="A2672" s="17" t="s">
        <v>3040</v>
      </c>
    </row>
    <row r="2673" spans="1:1" x14ac:dyDescent="0.2">
      <c r="A2673" s="17" t="s">
        <v>849</v>
      </c>
    </row>
    <row r="2674" spans="1:1" x14ac:dyDescent="0.2">
      <c r="A2674" s="17" t="s">
        <v>3051</v>
      </c>
    </row>
    <row r="2675" spans="1:1" x14ac:dyDescent="0.2">
      <c r="A2675" s="17" t="s">
        <v>853</v>
      </c>
    </row>
    <row r="2676" spans="1:1" x14ac:dyDescent="0.2">
      <c r="A2676" s="17" t="s">
        <v>3053</v>
      </c>
    </row>
    <row r="2677" spans="1:1" x14ac:dyDescent="0.2">
      <c r="A2677" s="17" t="s">
        <v>855</v>
      </c>
    </row>
    <row r="2678" spans="1:1" x14ac:dyDescent="0.2">
      <c r="A2678" s="17" t="s">
        <v>3054</v>
      </c>
    </row>
    <row r="2679" spans="1:1" x14ac:dyDescent="0.2">
      <c r="A2679" s="17" t="s">
        <v>851</v>
      </c>
    </row>
    <row r="2680" spans="1:1" x14ac:dyDescent="0.2">
      <c r="A2680" s="17" t="s">
        <v>3052</v>
      </c>
    </row>
    <row r="2681" spans="1:1" x14ac:dyDescent="0.2">
      <c r="A2681" s="17" t="s">
        <v>857</v>
      </c>
    </row>
    <row r="2682" spans="1:1" x14ac:dyDescent="0.2">
      <c r="A2682" s="17" t="s">
        <v>3055</v>
      </c>
    </row>
    <row r="2683" spans="1:1" x14ac:dyDescent="0.2">
      <c r="A2683" s="17" t="s">
        <v>861</v>
      </c>
    </row>
    <row r="2684" spans="1:1" x14ac:dyDescent="0.2">
      <c r="A2684" s="17" t="s">
        <v>3057</v>
      </c>
    </row>
    <row r="2685" spans="1:1" x14ac:dyDescent="0.2">
      <c r="A2685" s="17" t="s">
        <v>863</v>
      </c>
    </row>
    <row r="2686" spans="1:1" x14ac:dyDescent="0.2">
      <c r="A2686" s="17" t="s">
        <v>3058</v>
      </c>
    </row>
    <row r="2687" spans="1:1" x14ac:dyDescent="0.2">
      <c r="A2687" s="17" t="s">
        <v>859</v>
      </c>
    </row>
    <row r="2688" spans="1:1" x14ac:dyDescent="0.2">
      <c r="A2688" s="17" t="s">
        <v>3056</v>
      </c>
    </row>
    <row r="2689" spans="1:1" x14ac:dyDescent="0.2">
      <c r="A2689" s="17" t="s">
        <v>865</v>
      </c>
    </row>
    <row r="2690" spans="1:1" x14ac:dyDescent="0.2">
      <c r="A2690" s="17" t="s">
        <v>3059</v>
      </c>
    </row>
    <row r="2691" spans="1:1" x14ac:dyDescent="0.2">
      <c r="A2691" s="17" t="s">
        <v>869</v>
      </c>
    </row>
    <row r="2692" spans="1:1" x14ac:dyDescent="0.2">
      <c r="A2692" s="17" t="s">
        <v>3061</v>
      </c>
    </row>
    <row r="2693" spans="1:1" x14ac:dyDescent="0.2">
      <c r="A2693" s="17" t="s">
        <v>871</v>
      </c>
    </row>
    <row r="2694" spans="1:1" x14ac:dyDescent="0.2">
      <c r="A2694" s="17" t="s">
        <v>3062</v>
      </c>
    </row>
    <row r="2695" spans="1:1" x14ac:dyDescent="0.2">
      <c r="A2695" s="17" t="s">
        <v>867</v>
      </c>
    </row>
    <row r="2696" spans="1:1" x14ac:dyDescent="0.2">
      <c r="A2696" s="17" t="s">
        <v>3060</v>
      </c>
    </row>
    <row r="2697" spans="1:1" x14ac:dyDescent="0.2">
      <c r="A2697" s="17" t="s">
        <v>873</v>
      </c>
    </row>
    <row r="2698" spans="1:1" x14ac:dyDescent="0.2">
      <c r="A2698" s="17" t="s">
        <v>3063</v>
      </c>
    </row>
    <row r="2699" spans="1:1" x14ac:dyDescent="0.2">
      <c r="A2699" s="17" t="s">
        <v>881</v>
      </c>
    </row>
    <row r="2700" spans="1:1" x14ac:dyDescent="0.2">
      <c r="A2700" s="17" t="s">
        <v>3067</v>
      </c>
    </row>
    <row r="2701" spans="1:1" x14ac:dyDescent="0.2">
      <c r="A2701" s="17" t="s">
        <v>885</v>
      </c>
    </row>
    <row r="2702" spans="1:1" x14ac:dyDescent="0.2">
      <c r="A2702" s="17" t="s">
        <v>3069</v>
      </c>
    </row>
    <row r="2703" spans="1:1" x14ac:dyDescent="0.2">
      <c r="A2703" s="17" t="s">
        <v>887</v>
      </c>
    </row>
    <row r="2704" spans="1:1" x14ac:dyDescent="0.2">
      <c r="A2704" s="17" t="s">
        <v>3070</v>
      </c>
    </row>
    <row r="2705" spans="1:1" x14ac:dyDescent="0.2">
      <c r="A2705" s="17" t="s">
        <v>883</v>
      </c>
    </row>
    <row r="2706" spans="1:1" x14ac:dyDescent="0.2">
      <c r="A2706" s="17" t="s">
        <v>3068</v>
      </c>
    </row>
    <row r="2707" spans="1:1" x14ac:dyDescent="0.2">
      <c r="A2707" s="17" t="s">
        <v>889</v>
      </c>
    </row>
    <row r="2708" spans="1:1" x14ac:dyDescent="0.2">
      <c r="A2708" s="17" t="s">
        <v>3071</v>
      </c>
    </row>
    <row r="2709" spans="1:1" x14ac:dyDescent="0.2">
      <c r="A2709" s="17" t="s">
        <v>893</v>
      </c>
    </row>
    <row r="2710" spans="1:1" x14ac:dyDescent="0.2">
      <c r="A2710" s="17" t="s">
        <v>3073</v>
      </c>
    </row>
    <row r="2711" spans="1:1" x14ac:dyDescent="0.2">
      <c r="A2711" s="17" t="s">
        <v>895</v>
      </c>
    </row>
    <row r="2712" spans="1:1" x14ac:dyDescent="0.2">
      <c r="A2712" s="17" t="s">
        <v>3074</v>
      </c>
    </row>
    <row r="2713" spans="1:1" x14ac:dyDescent="0.2">
      <c r="A2713" s="17" t="s">
        <v>891</v>
      </c>
    </row>
    <row r="2714" spans="1:1" x14ac:dyDescent="0.2">
      <c r="A2714" s="17" t="s">
        <v>3072</v>
      </c>
    </row>
    <row r="2715" spans="1:1" x14ac:dyDescent="0.2">
      <c r="A2715" s="17" t="s">
        <v>877</v>
      </c>
    </row>
    <row r="2716" spans="1:1" x14ac:dyDescent="0.2">
      <c r="A2716" s="17" t="s">
        <v>3065</v>
      </c>
    </row>
    <row r="2717" spans="1:1" x14ac:dyDescent="0.2">
      <c r="A2717" s="17" t="s">
        <v>879</v>
      </c>
    </row>
    <row r="2718" spans="1:1" x14ac:dyDescent="0.2">
      <c r="A2718" s="17" t="s">
        <v>3066</v>
      </c>
    </row>
    <row r="2719" spans="1:1" x14ac:dyDescent="0.2">
      <c r="A2719" s="17" t="s">
        <v>875</v>
      </c>
    </row>
    <row r="2720" spans="1:1" x14ac:dyDescent="0.2">
      <c r="A2720" s="17" t="s">
        <v>3064</v>
      </c>
    </row>
    <row r="2721" spans="1:1" x14ac:dyDescent="0.2">
      <c r="A2721" s="17" t="s">
        <v>897</v>
      </c>
    </row>
    <row r="2722" spans="1:1" x14ac:dyDescent="0.2">
      <c r="A2722" s="17" t="s">
        <v>3075</v>
      </c>
    </row>
    <row r="2723" spans="1:1" x14ac:dyDescent="0.2">
      <c r="A2723" s="17" t="s">
        <v>901</v>
      </c>
    </row>
    <row r="2724" spans="1:1" x14ac:dyDescent="0.2">
      <c r="A2724" s="17" t="s">
        <v>3077</v>
      </c>
    </row>
    <row r="2725" spans="1:1" x14ac:dyDescent="0.2">
      <c r="A2725" s="17" t="s">
        <v>903</v>
      </c>
    </row>
    <row r="2726" spans="1:1" x14ac:dyDescent="0.2">
      <c r="A2726" s="17" t="s">
        <v>3078</v>
      </c>
    </row>
    <row r="2727" spans="1:1" x14ac:dyDescent="0.2">
      <c r="A2727" s="17" t="s">
        <v>899</v>
      </c>
    </row>
    <row r="2728" spans="1:1" x14ac:dyDescent="0.2">
      <c r="A2728" s="17" t="s">
        <v>3076</v>
      </c>
    </row>
    <row r="2729" spans="1:1" x14ac:dyDescent="0.2">
      <c r="A2729" s="17" t="s">
        <v>905</v>
      </c>
    </row>
    <row r="2730" spans="1:1" x14ac:dyDescent="0.2">
      <c r="A2730" s="17" t="s">
        <v>3079</v>
      </c>
    </row>
    <row r="2731" spans="1:1" x14ac:dyDescent="0.2">
      <c r="A2731" s="17" t="s">
        <v>909</v>
      </c>
    </row>
    <row r="2732" spans="1:1" x14ac:dyDescent="0.2">
      <c r="A2732" s="17" t="s">
        <v>3081</v>
      </c>
    </row>
    <row r="2733" spans="1:1" x14ac:dyDescent="0.2">
      <c r="A2733" s="17" t="s">
        <v>911</v>
      </c>
    </row>
    <row r="2734" spans="1:1" x14ac:dyDescent="0.2">
      <c r="A2734" s="17" t="s">
        <v>3082</v>
      </c>
    </row>
    <row r="2735" spans="1:1" x14ac:dyDescent="0.2">
      <c r="A2735" s="16" t="s">
        <v>907</v>
      </c>
    </row>
    <row r="2736" spans="1:1" x14ac:dyDescent="0.2">
      <c r="A2736" s="16" t="s">
        <v>3080</v>
      </c>
    </row>
    <row r="2737" spans="1:1" x14ac:dyDescent="0.2">
      <c r="A2737" s="16" t="s">
        <v>913</v>
      </c>
    </row>
    <row r="2738" spans="1:1" x14ac:dyDescent="0.2">
      <c r="A2738" s="16" t="s">
        <v>3083</v>
      </c>
    </row>
    <row r="2739" spans="1:1" x14ac:dyDescent="0.2">
      <c r="A2739" s="16" t="s">
        <v>917</v>
      </c>
    </row>
    <row r="2740" spans="1:1" x14ac:dyDescent="0.2">
      <c r="A2740" s="16" t="s">
        <v>3085</v>
      </c>
    </row>
    <row r="2741" spans="1:1" x14ac:dyDescent="0.2">
      <c r="A2741" s="16" t="s">
        <v>919</v>
      </c>
    </row>
    <row r="2742" spans="1:1" x14ac:dyDescent="0.2">
      <c r="A2742" s="16" t="s">
        <v>3086</v>
      </c>
    </row>
    <row r="2743" spans="1:1" x14ac:dyDescent="0.2">
      <c r="A2743" s="16" t="s">
        <v>915</v>
      </c>
    </row>
    <row r="2744" spans="1:1" x14ac:dyDescent="0.2">
      <c r="A2744" s="17" t="s">
        <v>3084</v>
      </c>
    </row>
    <row r="2745" spans="1:1" x14ac:dyDescent="0.2">
      <c r="A2745" s="17" t="s">
        <v>1250</v>
      </c>
    </row>
    <row r="2746" spans="1:1" x14ac:dyDescent="0.2">
      <c r="A2746" s="17" t="s">
        <v>3011</v>
      </c>
    </row>
    <row r="2747" spans="1:1" x14ac:dyDescent="0.2">
      <c r="A2747" s="16" t="s">
        <v>1254</v>
      </c>
    </row>
    <row r="2748" spans="1:1" x14ac:dyDescent="0.2">
      <c r="A2748" s="17" t="s">
        <v>3013</v>
      </c>
    </row>
    <row r="2749" spans="1:1" x14ac:dyDescent="0.2">
      <c r="A2749" s="17" t="s">
        <v>1256</v>
      </c>
    </row>
    <row r="2750" spans="1:1" x14ac:dyDescent="0.2">
      <c r="A2750" s="17" t="s">
        <v>3014</v>
      </c>
    </row>
    <row r="2751" spans="1:1" x14ac:dyDescent="0.2">
      <c r="A2751" s="17" t="s">
        <v>1252</v>
      </c>
    </row>
    <row r="2752" spans="1:1" x14ac:dyDescent="0.2">
      <c r="A2752" s="17" t="s">
        <v>3012</v>
      </c>
    </row>
    <row r="2753" spans="1:1" x14ac:dyDescent="0.2">
      <c r="A2753" s="17" t="s">
        <v>921</v>
      </c>
    </row>
    <row r="2754" spans="1:1" x14ac:dyDescent="0.2">
      <c r="A2754" s="17" t="s">
        <v>3087</v>
      </c>
    </row>
    <row r="2755" spans="1:1" x14ac:dyDescent="0.2">
      <c r="A2755" s="17" t="s">
        <v>929</v>
      </c>
    </row>
    <row r="2756" spans="1:1" x14ac:dyDescent="0.2">
      <c r="A2756" s="17" t="s">
        <v>3091</v>
      </c>
    </row>
    <row r="2757" spans="1:1" x14ac:dyDescent="0.2">
      <c r="A2757" s="17" t="s">
        <v>933</v>
      </c>
    </row>
    <row r="2758" spans="1:1" x14ac:dyDescent="0.2">
      <c r="A2758" s="17" t="s">
        <v>3093</v>
      </c>
    </row>
    <row r="2759" spans="1:1" x14ac:dyDescent="0.2">
      <c r="A2759" s="17" t="s">
        <v>935</v>
      </c>
    </row>
    <row r="2760" spans="1:1" x14ac:dyDescent="0.2">
      <c r="A2760" s="17" t="s">
        <v>3094</v>
      </c>
    </row>
    <row r="2761" spans="1:1" x14ac:dyDescent="0.2">
      <c r="A2761" s="17" t="s">
        <v>931</v>
      </c>
    </row>
    <row r="2762" spans="1:1" x14ac:dyDescent="0.2">
      <c r="A2762" s="17" t="s">
        <v>3092</v>
      </c>
    </row>
    <row r="2763" spans="1:1" x14ac:dyDescent="0.2">
      <c r="A2763" s="17" t="s">
        <v>937</v>
      </c>
    </row>
    <row r="2764" spans="1:1" x14ac:dyDescent="0.2">
      <c r="A2764" s="17" t="s">
        <v>3095</v>
      </c>
    </row>
    <row r="2765" spans="1:1" x14ac:dyDescent="0.2">
      <c r="A2765" s="17" t="s">
        <v>941</v>
      </c>
    </row>
    <row r="2766" spans="1:1" x14ac:dyDescent="0.2">
      <c r="A2766" s="17" t="s">
        <v>3097</v>
      </c>
    </row>
    <row r="2767" spans="1:1" x14ac:dyDescent="0.2">
      <c r="A2767" s="17" t="s">
        <v>943</v>
      </c>
    </row>
    <row r="2768" spans="1:1" x14ac:dyDescent="0.2">
      <c r="A2768" s="17" t="s">
        <v>3098</v>
      </c>
    </row>
    <row r="2769" spans="1:1" x14ac:dyDescent="0.2">
      <c r="A2769" s="17" t="s">
        <v>939</v>
      </c>
    </row>
    <row r="2770" spans="1:1" x14ac:dyDescent="0.2">
      <c r="A2770" s="17" t="s">
        <v>3096</v>
      </c>
    </row>
    <row r="2771" spans="1:1" x14ac:dyDescent="0.2">
      <c r="A2771" s="17" t="s">
        <v>925</v>
      </c>
    </row>
    <row r="2772" spans="1:1" x14ac:dyDescent="0.2">
      <c r="A2772" s="17" t="s">
        <v>3089</v>
      </c>
    </row>
    <row r="2773" spans="1:1" x14ac:dyDescent="0.2">
      <c r="A2773" s="17" t="s">
        <v>927</v>
      </c>
    </row>
    <row r="2774" spans="1:1" x14ac:dyDescent="0.2">
      <c r="A2774" s="17" t="s">
        <v>3090</v>
      </c>
    </row>
    <row r="2775" spans="1:1" x14ac:dyDescent="0.2">
      <c r="A2775" s="17" t="s">
        <v>923</v>
      </c>
    </row>
    <row r="2776" spans="1:1" x14ac:dyDescent="0.2">
      <c r="A2776" s="17" t="s">
        <v>3088</v>
      </c>
    </row>
    <row r="2777" spans="1:1" x14ac:dyDescent="0.2">
      <c r="A2777" s="17" t="s">
        <v>945</v>
      </c>
    </row>
    <row r="2778" spans="1:1" x14ac:dyDescent="0.2">
      <c r="A2778" s="17" t="s">
        <v>3099</v>
      </c>
    </row>
    <row r="2779" spans="1:1" x14ac:dyDescent="0.2">
      <c r="A2779" s="17" t="s">
        <v>949</v>
      </c>
    </row>
    <row r="2780" spans="1:1" x14ac:dyDescent="0.2">
      <c r="A2780" s="17" t="s">
        <v>3101</v>
      </c>
    </row>
    <row r="2781" spans="1:1" x14ac:dyDescent="0.2">
      <c r="A2781" s="17" t="s">
        <v>951</v>
      </c>
    </row>
    <row r="2782" spans="1:1" x14ac:dyDescent="0.2">
      <c r="A2782" s="17" t="s">
        <v>3102</v>
      </c>
    </row>
    <row r="2783" spans="1:1" x14ac:dyDescent="0.2">
      <c r="A2783" s="17" t="s">
        <v>947</v>
      </c>
    </row>
    <row r="2784" spans="1:1" x14ac:dyDescent="0.2">
      <c r="A2784" s="17" t="s">
        <v>3100</v>
      </c>
    </row>
    <row r="2785" spans="1:1" x14ac:dyDescent="0.2">
      <c r="A2785" s="17" t="s">
        <v>953</v>
      </c>
    </row>
    <row r="2786" spans="1:1" x14ac:dyDescent="0.2">
      <c r="A2786" s="17" t="s">
        <v>3103</v>
      </c>
    </row>
    <row r="2787" spans="1:1" x14ac:dyDescent="0.2">
      <c r="A2787" s="17" t="s">
        <v>957</v>
      </c>
    </row>
    <row r="2788" spans="1:1" x14ac:dyDescent="0.2">
      <c r="A2788" s="17" t="s">
        <v>3105</v>
      </c>
    </row>
    <row r="2789" spans="1:1" x14ac:dyDescent="0.2">
      <c r="A2789" s="17" t="s">
        <v>959</v>
      </c>
    </row>
    <row r="2790" spans="1:1" x14ac:dyDescent="0.2">
      <c r="A2790" s="17" t="s">
        <v>3106</v>
      </c>
    </row>
    <row r="2791" spans="1:1" x14ac:dyDescent="0.2">
      <c r="A2791" s="17" t="s">
        <v>955</v>
      </c>
    </row>
    <row r="2792" spans="1:1" x14ac:dyDescent="0.2">
      <c r="A2792" s="17" t="s">
        <v>3104</v>
      </c>
    </row>
    <row r="2793" spans="1:1" x14ac:dyDescent="0.2">
      <c r="A2793" s="17" t="s">
        <v>969</v>
      </c>
    </row>
    <row r="2794" spans="1:1" x14ac:dyDescent="0.2">
      <c r="A2794" s="17" t="s">
        <v>3111</v>
      </c>
    </row>
    <row r="2795" spans="1:1" x14ac:dyDescent="0.2">
      <c r="A2795" s="17" t="s">
        <v>1292</v>
      </c>
    </row>
    <row r="2796" spans="1:1" x14ac:dyDescent="0.2">
      <c r="A2796" s="17" t="s">
        <v>3115</v>
      </c>
    </row>
    <row r="2797" spans="1:1" x14ac:dyDescent="0.2">
      <c r="A2797" s="17" t="s">
        <v>1296</v>
      </c>
    </row>
    <row r="2798" spans="1:1" x14ac:dyDescent="0.2">
      <c r="A2798" s="17" t="s">
        <v>3117</v>
      </c>
    </row>
    <row r="2799" spans="1:1" x14ac:dyDescent="0.2">
      <c r="A2799" s="17" t="s">
        <v>1298</v>
      </c>
    </row>
    <row r="2800" spans="1:1" x14ac:dyDescent="0.2">
      <c r="A2800" s="17" t="s">
        <v>3118</v>
      </c>
    </row>
    <row r="2801" spans="1:1" x14ac:dyDescent="0.2">
      <c r="A2801" s="17" t="s">
        <v>1294</v>
      </c>
    </row>
    <row r="2802" spans="1:1" x14ac:dyDescent="0.2">
      <c r="A2802" s="17" t="s">
        <v>3116</v>
      </c>
    </row>
    <row r="2803" spans="1:1" x14ac:dyDescent="0.2">
      <c r="A2803" s="17" t="s">
        <v>1300</v>
      </c>
    </row>
    <row r="2804" spans="1:1" x14ac:dyDescent="0.2">
      <c r="A2804" s="17" t="s">
        <v>3119</v>
      </c>
    </row>
    <row r="2805" spans="1:1" x14ac:dyDescent="0.2">
      <c r="A2805" s="17" t="s">
        <v>1304</v>
      </c>
    </row>
    <row r="2806" spans="1:1" x14ac:dyDescent="0.2">
      <c r="A2806" s="17" t="s">
        <v>3121</v>
      </c>
    </row>
    <row r="2807" spans="1:1" x14ac:dyDescent="0.2">
      <c r="A2807" s="17" t="s">
        <v>1306</v>
      </c>
    </row>
    <row r="2808" spans="1:1" x14ac:dyDescent="0.2">
      <c r="A2808" s="17" t="s">
        <v>3122</v>
      </c>
    </row>
    <row r="2809" spans="1:1" x14ac:dyDescent="0.2">
      <c r="A2809" s="17" t="s">
        <v>1302</v>
      </c>
    </row>
    <row r="2810" spans="1:1" x14ac:dyDescent="0.2">
      <c r="A2810" s="17" t="s">
        <v>3120</v>
      </c>
    </row>
    <row r="2811" spans="1:1" x14ac:dyDescent="0.2">
      <c r="A2811" s="17" t="s">
        <v>1290</v>
      </c>
    </row>
    <row r="2812" spans="1:1" x14ac:dyDescent="0.2">
      <c r="A2812" s="17" t="s">
        <v>3113</v>
      </c>
    </row>
    <row r="2813" spans="1:1" x14ac:dyDescent="0.2">
      <c r="A2813" s="17" t="s">
        <v>1291</v>
      </c>
    </row>
    <row r="2814" spans="1:1" x14ac:dyDescent="0.2">
      <c r="A2814" s="17" t="s">
        <v>3114</v>
      </c>
    </row>
    <row r="2815" spans="1:1" x14ac:dyDescent="0.2">
      <c r="A2815" s="17" t="s">
        <v>1288</v>
      </c>
    </row>
    <row r="2816" spans="1:1" x14ac:dyDescent="0.2">
      <c r="A2816" s="17" t="s">
        <v>3112</v>
      </c>
    </row>
    <row r="2817" spans="1:1" x14ac:dyDescent="0.2">
      <c r="A2817" s="17" t="s">
        <v>1308</v>
      </c>
    </row>
    <row r="2818" spans="1:1" x14ac:dyDescent="0.2">
      <c r="A2818" s="17" t="s">
        <v>3123</v>
      </c>
    </row>
    <row r="2819" spans="1:1" x14ac:dyDescent="0.2">
      <c r="A2819" s="17" t="s">
        <v>1312</v>
      </c>
    </row>
    <row r="2820" spans="1:1" x14ac:dyDescent="0.2">
      <c r="A2820" s="17" t="s">
        <v>3125</v>
      </c>
    </row>
    <row r="2821" spans="1:1" x14ac:dyDescent="0.2">
      <c r="A2821" s="17" t="s">
        <v>1314</v>
      </c>
    </row>
    <row r="2822" spans="1:1" x14ac:dyDescent="0.2">
      <c r="A2822" s="17" t="s">
        <v>3126</v>
      </c>
    </row>
    <row r="2823" spans="1:1" x14ac:dyDescent="0.2">
      <c r="A2823" s="17" t="s">
        <v>1310</v>
      </c>
    </row>
    <row r="2824" spans="1:1" x14ac:dyDescent="0.2">
      <c r="A2824" s="17" t="s">
        <v>3124</v>
      </c>
    </row>
    <row r="2825" spans="1:1" x14ac:dyDescent="0.2">
      <c r="A2825" s="17" t="s">
        <v>1316</v>
      </c>
    </row>
    <row r="2826" spans="1:1" x14ac:dyDescent="0.2">
      <c r="A2826" s="17" t="s">
        <v>3127</v>
      </c>
    </row>
    <row r="2827" spans="1:1" x14ac:dyDescent="0.2">
      <c r="A2827" s="17" t="s">
        <v>1320</v>
      </c>
    </row>
    <row r="2828" spans="1:1" x14ac:dyDescent="0.2">
      <c r="A2828" s="17" t="s">
        <v>3129</v>
      </c>
    </row>
    <row r="2829" spans="1:1" x14ac:dyDescent="0.2">
      <c r="A2829" s="17" t="s">
        <v>1322</v>
      </c>
    </row>
    <row r="2830" spans="1:1" x14ac:dyDescent="0.2">
      <c r="A2830" s="17" t="s">
        <v>3130</v>
      </c>
    </row>
    <row r="2831" spans="1:1" x14ac:dyDescent="0.2">
      <c r="A2831" s="17" t="s">
        <v>1318</v>
      </c>
    </row>
    <row r="2832" spans="1:1" x14ac:dyDescent="0.2">
      <c r="A2832" s="17" t="s">
        <v>3128</v>
      </c>
    </row>
    <row r="2833" spans="1:1" x14ac:dyDescent="0.2">
      <c r="A2833" s="17" t="s">
        <v>1324</v>
      </c>
    </row>
    <row r="2834" spans="1:1" x14ac:dyDescent="0.2">
      <c r="A2834" s="17" t="s">
        <v>3131</v>
      </c>
    </row>
    <row r="2835" spans="1:1" x14ac:dyDescent="0.2">
      <c r="A2835" s="17" t="s">
        <v>1328</v>
      </c>
    </row>
    <row r="2836" spans="1:1" x14ac:dyDescent="0.2">
      <c r="A2836" s="17" t="s">
        <v>3133</v>
      </c>
    </row>
    <row r="2837" spans="1:1" x14ac:dyDescent="0.2">
      <c r="A2837" s="17" t="s">
        <v>1330</v>
      </c>
    </row>
    <row r="2838" spans="1:1" x14ac:dyDescent="0.2">
      <c r="A2838" s="17" t="s">
        <v>3134</v>
      </c>
    </row>
    <row r="2839" spans="1:1" x14ac:dyDescent="0.2">
      <c r="A2839" s="17" t="s">
        <v>1326</v>
      </c>
    </row>
    <row r="2840" spans="1:1" x14ac:dyDescent="0.2">
      <c r="A2840" s="17" t="s">
        <v>3132</v>
      </c>
    </row>
    <row r="2841" spans="1:1" x14ac:dyDescent="0.2">
      <c r="A2841" s="17" t="s">
        <v>1332</v>
      </c>
    </row>
    <row r="2842" spans="1:1" x14ac:dyDescent="0.2">
      <c r="A2842" s="17" t="s">
        <v>3135</v>
      </c>
    </row>
    <row r="2843" spans="1:1" x14ac:dyDescent="0.2">
      <c r="A2843" s="17" t="s">
        <v>1340</v>
      </c>
    </row>
    <row r="2844" spans="1:1" x14ac:dyDescent="0.2">
      <c r="A2844" s="17" t="s">
        <v>3139</v>
      </c>
    </row>
    <row r="2845" spans="1:1" x14ac:dyDescent="0.2">
      <c r="A2845" s="17" t="s">
        <v>1344</v>
      </c>
    </row>
    <row r="2846" spans="1:1" x14ac:dyDescent="0.2">
      <c r="A2846" s="16" t="s">
        <v>3141</v>
      </c>
    </row>
    <row r="2847" spans="1:1" x14ac:dyDescent="0.2">
      <c r="A2847" s="16" t="s">
        <v>1346</v>
      </c>
    </row>
    <row r="2848" spans="1:1" x14ac:dyDescent="0.2">
      <c r="A2848" s="16" t="s">
        <v>3142</v>
      </c>
    </row>
    <row r="2849" spans="1:1" x14ac:dyDescent="0.2">
      <c r="A2849" s="16" t="s">
        <v>1342</v>
      </c>
    </row>
    <row r="2850" spans="1:1" x14ac:dyDescent="0.2">
      <c r="A2850" s="16" t="s">
        <v>3140</v>
      </c>
    </row>
    <row r="2851" spans="1:1" x14ac:dyDescent="0.2">
      <c r="A2851" s="16" t="s">
        <v>1348</v>
      </c>
    </row>
    <row r="2852" spans="1:1" x14ac:dyDescent="0.2">
      <c r="A2852" s="16" t="s">
        <v>3143</v>
      </c>
    </row>
    <row r="2853" spans="1:1" x14ac:dyDescent="0.2">
      <c r="A2853" s="16" t="s">
        <v>1352</v>
      </c>
    </row>
    <row r="2854" spans="1:1" x14ac:dyDescent="0.2">
      <c r="A2854" s="16" t="s">
        <v>3145</v>
      </c>
    </row>
    <row r="2855" spans="1:1" x14ac:dyDescent="0.2">
      <c r="A2855" s="17" t="s">
        <v>1354</v>
      </c>
    </row>
    <row r="2856" spans="1:1" x14ac:dyDescent="0.2">
      <c r="A2856" s="17" t="s">
        <v>3146</v>
      </c>
    </row>
    <row r="2857" spans="1:1" x14ac:dyDescent="0.2">
      <c r="A2857" s="17" t="s">
        <v>1350</v>
      </c>
    </row>
    <row r="2858" spans="1:1" x14ac:dyDescent="0.2">
      <c r="A2858" s="16" t="s">
        <v>3144</v>
      </c>
    </row>
    <row r="2859" spans="1:1" x14ac:dyDescent="0.2">
      <c r="A2859" s="17" t="s">
        <v>1336</v>
      </c>
    </row>
    <row r="2860" spans="1:1" x14ac:dyDescent="0.2">
      <c r="A2860" s="17" t="s">
        <v>3137</v>
      </c>
    </row>
    <row r="2861" spans="1:1" x14ac:dyDescent="0.2">
      <c r="A2861" s="17" t="s">
        <v>1338</v>
      </c>
    </row>
    <row r="2862" spans="1:1" x14ac:dyDescent="0.2">
      <c r="A2862" s="17" t="s">
        <v>3138</v>
      </c>
    </row>
    <row r="2863" spans="1:1" x14ac:dyDescent="0.2">
      <c r="A2863" s="17" t="s">
        <v>1334</v>
      </c>
    </row>
    <row r="2864" spans="1:1" x14ac:dyDescent="0.2">
      <c r="A2864" s="17" t="s">
        <v>3136</v>
      </c>
    </row>
    <row r="2865" spans="1:1" x14ac:dyDescent="0.2">
      <c r="A2865" s="17" t="s">
        <v>1356</v>
      </c>
    </row>
    <row r="2866" spans="1:1" x14ac:dyDescent="0.2">
      <c r="A2866" s="17" t="s">
        <v>3147</v>
      </c>
    </row>
    <row r="2867" spans="1:1" x14ac:dyDescent="0.2">
      <c r="A2867" s="17" t="s">
        <v>1360</v>
      </c>
    </row>
    <row r="2868" spans="1:1" x14ac:dyDescent="0.2">
      <c r="A2868" s="17" t="s">
        <v>3149</v>
      </c>
    </row>
    <row r="2869" spans="1:1" x14ac:dyDescent="0.2">
      <c r="A2869" s="17" t="s">
        <v>1362</v>
      </c>
    </row>
    <row r="2870" spans="1:1" x14ac:dyDescent="0.2">
      <c r="A2870" s="17" t="s">
        <v>3150</v>
      </c>
    </row>
    <row r="2871" spans="1:1" x14ac:dyDescent="0.2">
      <c r="A2871" s="17" t="s">
        <v>1358</v>
      </c>
    </row>
    <row r="2872" spans="1:1" x14ac:dyDescent="0.2">
      <c r="A2872" s="17" t="s">
        <v>3148</v>
      </c>
    </row>
    <row r="2873" spans="1:1" x14ac:dyDescent="0.2">
      <c r="A2873" s="17" t="s">
        <v>1364</v>
      </c>
    </row>
    <row r="2874" spans="1:1" x14ac:dyDescent="0.2">
      <c r="A2874" s="17" t="s">
        <v>3151</v>
      </c>
    </row>
    <row r="2875" spans="1:1" x14ac:dyDescent="0.2">
      <c r="A2875" s="17" t="s">
        <v>1368</v>
      </c>
    </row>
    <row r="2876" spans="1:1" x14ac:dyDescent="0.2">
      <c r="A2876" s="17" t="s">
        <v>3153</v>
      </c>
    </row>
    <row r="2877" spans="1:1" x14ac:dyDescent="0.2">
      <c r="A2877" s="17" t="s">
        <v>1370</v>
      </c>
    </row>
    <row r="2878" spans="1:1" x14ac:dyDescent="0.2">
      <c r="A2878" s="17" t="s">
        <v>3154</v>
      </c>
    </row>
    <row r="2879" spans="1:1" x14ac:dyDescent="0.2">
      <c r="A2879" s="17" t="s">
        <v>1366</v>
      </c>
    </row>
    <row r="2880" spans="1:1" x14ac:dyDescent="0.2">
      <c r="A2880" s="17" t="s">
        <v>3152</v>
      </c>
    </row>
    <row r="2881" spans="1:1" x14ac:dyDescent="0.2">
      <c r="A2881" s="17" t="s">
        <v>1372</v>
      </c>
    </row>
    <row r="2882" spans="1:1" x14ac:dyDescent="0.2">
      <c r="A2882" s="17" t="s">
        <v>3155</v>
      </c>
    </row>
    <row r="2883" spans="1:1" x14ac:dyDescent="0.2">
      <c r="A2883" s="17" t="s">
        <v>1376</v>
      </c>
    </row>
    <row r="2884" spans="1:1" x14ac:dyDescent="0.2">
      <c r="A2884" s="17" t="s">
        <v>3157</v>
      </c>
    </row>
    <row r="2885" spans="1:1" x14ac:dyDescent="0.2">
      <c r="A2885" s="17" t="s">
        <v>1378</v>
      </c>
    </row>
    <row r="2886" spans="1:1" x14ac:dyDescent="0.2">
      <c r="A2886" s="17" t="s">
        <v>3158</v>
      </c>
    </row>
    <row r="2887" spans="1:1" x14ac:dyDescent="0.2">
      <c r="A2887" s="17" t="s">
        <v>1374</v>
      </c>
    </row>
    <row r="2888" spans="1:1" x14ac:dyDescent="0.2">
      <c r="A2888" s="17" t="s">
        <v>3156</v>
      </c>
    </row>
    <row r="2889" spans="1:1" x14ac:dyDescent="0.2">
      <c r="A2889" s="17" t="s">
        <v>1380</v>
      </c>
    </row>
    <row r="2890" spans="1:1" x14ac:dyDescent="0.2">
      <c r="A2890" s="17" t="s">
        <v>3159</v>
      </c>
    </row>
    <row r="2891" spans="1:1" x14ac:dyDescent="0.2">
      <c r="A2891" s="17" t="s">
        <v>1388</v>
      </c>
    </row>
    <row r="2892" spans="1:1" x14ac:dyDescent="0.2">
      <c r="A2892" s="17" t="s">
        <v>3163</v>
      </c>
    </row>
    <row r="2893" spans="1:1" x14ac:dyDescent="0.2">
      <c r="A2893" s="17" t="s">
        <v>1392</v>
      </c>
    </row>
    <row r="2894" spans="1:1" x14ac:dyDescent="0.2">
      <c r="A2894" s="17" t="s">
        <v>3165</v>
      </c>
    </row>
    <row r="2895" spans="1:1" x14ac:dyDescent="0.2">
      <c r="A2895" s="17" t="s">
        <v>1394</v>
      </c>
    </row>
    <row r="2896" spans="1:1" x14ac:dyDescent="0.2">
      <c r="A2896" s="17" t="s">
        <v>3166</v>
      </c>
    </row>
    <row r="2897" spans="1:1" x14ac:dyDescent="0.2">
      <c r="A2897" s="17" t="s">
        <v>1390</v>
      </c>
    </row>
    <row r="2898" spans="1:1" x14ac:dyDescent="0.2">
      <c r="A2898" s="17" t="s">
        <v>3164</v>
      </c>
    </row>
    <row r="2899" spans="1:1" x14ac:dyDescent="0.2">
      <c r="A2899" s="17" t="s">
        <v>1396</v>
      </c>
    </row>
    <row r="2900" spans="1:1" x14ac:dyDescent="0.2">
      <c r="A2900" s="17" t="s">
        <v>3167</v>
      </c>
    </row>
    <row r="2901" spans="1:1" x14ac:dyDescent="0.2">
      <c r="A2901" s="17" t="s">
        <v>1400</v>
      </c>
    </row>
    <row r="2902" spans="1:1" x14ac:dyDescent="0.2">
      <c r="A2902" s="17" t="s">
        <v>3169</v>
      </c>
    </row>
    <row r="2903" spans="1:1" x14ac:dyDescent="0.2">
      <c r="A2903" s="17" t="s">
        <v>1402</v>
      </c>
    </row>
    <row r="2904" spans="1:1" x14ac:dyDescent="0.2">
      <c r="A2904" s="17" t="s">
        <v>3170</v>
      </c>
    </row>
    <row r="2905" spans="1:1" x14ac:dyDescent="0.2">
      <c r="A2905" s="17" t="s">
        <v>1398</v>
      </c>
    </row>
    <row r="2906" spans="1:1" x14ac:dyDescent="0.2">
      <c r="A2906" s="17" t="s">
        <v>3168</v>
      </c>
    </row>
    <row r="2907" spans="1:1" x14ac:dyDescent="0.2">
      <c r="A2907" s="17" t="s">
        <v>1384</v>
      </c>
    </row>
    <row r="2908" spans="1:1" x14ac:dyDescent="0.2">
      <c r="A2908" s="17" t="s">
        <v>3161</v>
      </c>
    </row>
    <row r="2909" spans="1:1" x14ac:dyDescent="0.2">
      <c r="A2909" s="17" t="s">
        <v>1386</v>
      </c>
    </row>
    <row r="2910" spans="1:1" x14ac:dyDescent="0.2">
      <c r="A2910" s="17" t="s">
        <v>3162</v>
      </c>
    </row>
    <row r="2911" spans="1:1" x14ac:dyDescent="0.2">
      <c r="A2911" s="17" t="s">
        <v>1382</v>
      </c>
    </row>
    <row r="2912" spans="1:1" x14ac:dyDescent="0.2">
      <c r="A2912" s="17" t="s">
        <v>3160</v>
      </c>
    </row>
    <row r="2913" spans="1:1" x14ac:dyDescent="0.2">
      <c r="A2913" s="17" t="s">
        <v>1404</v>
      </c>
    </row>
    <row r="2914" spans="1:1" x14ac:dyDescent="0.2">
      <c r="A2914" s="17" t="s">
        <v>3171</v>
      </c>
    </row>
    <row r="2915" spans="1:1" x14ac:dyDescent="0.2">
      <c r="A2915" s="17" t="s">
        <v>1408</v>
      </c>
    </row>
    <row r="2916" spans="1:1" x14ac:dyDescent="0.2">
      <c r="A2916" s="17" t="s">
        <v>3173</v>
      </c>
    </row>
    <row r="2917" spans="1:1" x14ac:dyDescent="0.2">
      <c r="A2917" s="17" t="s">
        <v>1410</v>
      </c>
    </row>
    <row r="2918" spans="1:1" x14ac:dyDescent="0.2">
      <c r="A2918" s="17" t="s">
        <v>3174</v>
      </c>
    </row>
    <row r="2919" spans="1:1" x14ac:dyDescent="0.2">
      <c r="A2919" s="17" t="s">
        <v>1406</v>
      </c>
    </row>
    <row r="2920" spans="1:1" x14ac:dyDescent="0.2">
      <c r="A2920" s="17" t="s">
        <v>3172</v>
      </c>
    </row>
    <row r="2921" spans="1:1" x14ac:dyDescent="0.2">
      <c r="A2921" s="17" t="s">
        <v>1412</v>
      </c>
    </row>
    <row r="2922" spans="1:1" x14ac:dyDescent="0.2">
      <c r="A2922" s="17" t="s">
        <v>3175</v>
      </c>
    </row>
    <row r="2923" spans="1:1" x14ac:dyDescent="0.2">
      <c r="A2923" s="17" t="s">
        <v>1416</v>
      </c>
    </row>
    <row r="2924" spans="1:1" x14ac:dyDescent="0.2">
      <c r="A2924" s="17" t="s">
        <v>3177</v>
      </c>
    </row>
    <row r="2925" spans="1:1" x14ac:dyDescent="0.2">
      <c r="A2925" s="17" t="s">
        <v>1418</v>
      </c>
    </row>
    <row r="2926" spans="1:1" x14ac:dyDescent="0.2">
      <c r="A2926" s="17" t="s">
        <v>3178</v>
      </c>
    </row>
    <row r="2927" spans="1:1" x14ac:dyDescent="0.2">
      <c r="A2927" s="17" t="s">
        <v>1414</v>
      </c>
    </row>
    <row r="2928" spans="1:1" x14ac:dyDescent="0.2">
      <c r="A2928" s="17" t="s">
        <v>3176</v>
      </c>
    </row>
    <row r="2929" spans="1:1" x14ac:dyDescent="0.2">
      <c r="A2929" s="17" t="s">
        <v>1420</v>
      </c>
    </row>
    <row r="2930" spans="1:1" x14ac:dyDescent="0.2">
      <c r="A2930" s="17" t="s">
        <v>3179</v>
      </c>
    </row>
    <row r="2931" spans="1:1" x14ac:dyDescent="0.2">
      <c r="A2931" s="17" t="s">
        <v>1424</v>
      </c>
    </row>
    <row r="2932" spans="1:1" x14ac:dyDescent="0.2">
      <c r="A2932" s="17" t="s">
        <v>3181</v>
      </c>
    </row>
    <row r="2933" spans="1:1" x14ac:dyDescent="0.2">
      <c r="A2933" s="17" t="s">
        <v>1426</v>
      </c>
    </row>
    <row r="2934" spans="1:1" x14ac:dyDescent="0.2">
      <c r="A2934" s="17" t="s">
        <v>3182</v>
      </c>
    </row>
    <row r="2935" spans="1:1" x14ac:dyDescent="0.2">
      <c r="A2935" s="17" t="s">
        <v>1422</v>
      </c>
    </row>
    <row r="2936" spans="1:1" x14ac:dyDescent="0.2">
      <c r="A2936" s="17" t="s">
        <v>3180</v>
      </c>
    </row>
    <row r="2937" spans="1:1" x14ac:dyDescent="0.2">
      <c r="A2937" s="17" t="s">
        <v>961</v>
      </c>
    </row>
    <row r="2938" spans="1:1" x14ac:dyDescent="0.2">
      <c r="A2938" s="17" t="s">
        <v>3107</v>
      </c>
    </row>
    <row r="2939" spans="1:1" x14ac:dyDescent="0.2">
      <c r="A2939" s="17" t="s">
        <v>965</v>
      </c>
    </row>
    <row r="2940" spans="1:1" x14ac:dyDescent="0.2">
      <c r="A2940" s="17" t="s">
        <v>3109</v>
      </c>
    </row>
    <row r="2941" spans="1:1" x14ac:dyDescent="0.2">
      <c r="A2941" s="17" t="s">
        <v>967</v>
      </c>
    </row>
    <row r="2942" spans="1:1" x14ac:dyDescent="0.2">
      <c r="A2942" s="17" t="s">
        <v>3110</v>
      </c>
    </row>
    <row r="2943" spans="1:1" x14ac:dyDescent="0.2">
      <c r="A2943" s="17" t="s">
        <v>963</v>
      </c>
    </row>
    <row r="2944" spans="1:1" x14ac:dyDescent="0.2">
      <c r="A2944" s="17" t="s">
        <v>3108</v>
      </c>
    </row>
    <row r="2945" spans="1:1" x14ac:dyDescent="0.2">
      <c r="A2945" s="17" t="s">
        <v>1428</v>
      </c>
    </row>
    <row r="2946" spans="1:1" x14ac:dyDescent="0.2">
      <c r="A2946" s="17" t="s">
        <v>3183</v>
      </c>
    </row>
    <row r="2947" spans="1:1" x14ac:dyDescent="0.2">
      <c r="A2947" s="17" t="s">
        <v>1432</v>
      </c>
    </row>
    <row r="2948" spans="1:1" x14ac:dyDescent="0.2">
      <c r="A2948" s="17" t="s">
        <v>3185</v>
      </c>
    </row>
    <row r="2949" spans="1:1" x14ac:dyDescent="0.2">
      <c r="A2949" s="17" t="s">
        <v>1434</v>
      </c>
    </row>
    <row r="2950" spans="1:1" x14ac:dyDescent="0.2">
      <c r="A2950" s="17" t="s">
        <v>3186</v>
      </c>
    </row>
    <row r="2951" spans="1:1" x14ac:dyDescent="0.2">
      <c r="A2951" s="17" t="s">
        <v>1436</v>
      </c>
    </row>
    <row r="2952" spans="1:1" x14ac:dyDescent="0.2">
      <c r="A2952" s="17" t="s">
        <v>3187</v>
      </c>
    </row>
    <row r="2953" spans="1:1" x14ac:dyDescent="0.2">
      <c r="A2953" s="17" t="s">
        <v>1438</v>
      </c>
    </row>
    <row r="2954" spans="1:1" x14ac:dyDescent="0.2">
      <c r="A2954" s="17" t="s">
        <v>3188</v>
      </c>
    </row>
    <row r="2955" spans="1:1" x14ac:dyDescent="0.2">
      <c r="A2955" s="17" t="s">
        <v>1430</v>
      </c>
    </row>
    <row r="2956" spans="1:1" x14ac:dyDescent="0.2">
      <c r="A2956" s="17" t="s">
        <v>3184</v>
      </c>
    </row>
    <row r="2957" spans="1:1" x14ac:dyDescent="0.2">
      <c r="A2957" s="17" t="s">
        <v>1440</v>
      </c>
    </row>
    <row r="2958" spans="1:1" x14ac:dyDescent="0.2">
      <c r="A2958" s="17" t="s">
        <v>3189</v>
      </c>
    </row>
    <row r="2959" spans="1:1" x14ac:dyDescent="0.2">
      <c r="A2959" s="17" t="s">
        <v>1444</v>
      </c>
    </row>
    <row r="2960" spans="1:1" x14ac:dyDescent="0.2">
      <c r="A2960" s="17" t="s">
        <v>3191</v>
      </c>
    </row>
    <row r="2961" spans="1:1" x14ac:dyDescent="0.2">
      <c r="A2961" s="17" t="s">
        <v>1446</v>
      </c>
    </row>
    <row r="2962" spans="1:1" x14ac:dyDescent="0.2">
      <c r="A2962" s="17" t="s">
        <v>3192</v>
      </c>
    </row>
    <row r="2963" spans="1:1" x14ac:dyDescent="0.2">
      <c r="A2963" s="17" t="s">
        <v>1448</v>
      </c>
    </row>
    <row r="2964" spans="1:1" x14ac:dyDescent="0.2">
      <c r="A2964" s="17" t="s">
        <v>3193</v>
      </c>
    </row>
    <row r="2965" spans="1:1" x14ac:dyDescent="0.2">
      <c r="A2965" s="17" t="s">
        <v>1450</v>
      </c>
    </row>
    <row r="2966" spans="1:1" x14ac:dyDescent="0.2">
      <c r="A2966" s="17" t="s">
        <v>3194</v>
      </c>
    </row>
    <row r="2967" spans="1:1" x14ac:dyDescent="0.2">
      <c r="A2967" s="17" t="s">
        <v>1442</v>
      </c>
    </row>
    <row r="2968" spans="1:1" x14ac:dyDescent="0.2">
      <c r="A2968" s="17" t="s">
        <v>3190</v>
      </c>
    </row>
    <row r="2969" spans="1:1" x14ac:dyDescent="0.2">
      <c r="A2969" s="17" t="s">
        <v>1452</v>
      </c>
    </row>
    <row r="2970" spans="1:1" x14ac:dyDescent="0.2">
      <c r="A2970" s="17" t="s">
        <v>3195</v>
      </c>
    </row>
    <row r="2971" spans="1:1" x14ac:dyDescent="0.2">
      <c r="A2971" s="17" t="s">
        <v>1456</v>
      </c>
    </row>
    <row r="2972" spans="1:1" x14ac:dyDescent="0.2">
      <c r="A2972" s="17" t="s">
        <v>3197</v>
      </c>
    </row>
    <row r="2973" spans="1:1" x14ac:dyDescent="0.2">
      <c r="A2973" s="17" t="s">
        <v>1458</v>
      </c>
    </row>
    <row r="2974" spans="1:1" x14ac:dyDescent="0.2">
      <c r="A2974" s="17" t="s">
        <v>3198</v>
      </c>
    </row>
    <row r="2975" spans="1:1" x14ac:dyDescent="0.2">
      <c r="A2975" s="17" t="s">
        <v>1460</v>
      </c>
    </row>
    <row r="2976" spans="1:1" x14ac:dyDescent="0.2">
      <c r="A2976" s="17" t="s">
        <v>3199</v>
      </c>
    </row>
    <row r="2977" spans="1:1" x14ac:dyDescent="0.2">
      <c r="A2977" s="17" t="s">
        <v>1462</v>
      </c>
    </row>
    <row r="2978" spans="1:1" x14ac:dyDescent="0.2">
      <c r="A2978" s="17" t="s">
        <v>3200</v>
      </c>
    </row>
    <row r="2979" spans="1:1" x14ac:dyDescent="0.2">
      <c r="A2979" s="17" t="s">
        <v>1454</v>
      </c>
    </row>
    <row r="2980" spans="1:1" x14ac:dyDescent="0.2">
      <c r="A2980" s="17" t="s">
        <v>3196</v>
      </c>
    </row>
    <row r="2981" spans="1:1" x14ac:dyDescent="0.2">
      <c r="A2981" s="17" t="s">
        <v>1464</v>
      </c>
    </row>
    <row r="2982" spans="1:1" x14ac:dyDescent="0.2">
      <c r="A2982" s="17" t="s">
        <v>3201</v>
      </c>
    </row>
    <row r="2983" spans="1:1" x14ac:dyDescent="0.2">
      <c r="A2983" s="17" t="s">
        <v>1468</v>
      </c>
    </row>
    <row r="2984" spans="1:1" x14ac:dyDescent="0.2">
      <c r="A2984" s="17" t="s">
        <v>3203</v>
      </c>
    </row>
    <row r="2985" spans="1:1" x14ac:dyDescent="0.2">
      <c r="A2985" s="17" t="s">
        <v>1470</v>
      </c>
    </row>
    <row r="2986" spans="1:1" x14ac:dyDescent="0.2">
      <c r="A2986" s="17" t="s">
        <v>3204</v>
      </c>
    </row>
    <row r="2987" spans="1:1" x14ac:dyDescent="0.2">
      <c r="A2987" s="17" t="s">
        <v>1472</v>
      </c>
    </row>
    <row r="2988" spans="1:1" x14ac:dyDescent="0.2">
      <c r="A2988" s="17" t="s">
        <v>3205</v>
      </c>
    </row>
    <row r="2989" spans="1:1" x14ac:dyDescent="0.2">
      <c r="A2989" s="17" t="s">
        <v>1474</v>
      </c>
    </row>
    <row r="2990" spans="1:1" x14ac:dyDescent="0.2">
      <c r="A2990" s="17" t="s">
        <v>3206</v>
      </c>
    </row>
    <row r="2991" spans="1:1" x14ac:dyDescent="0.2">
      <c r="A2991" s="17" t="s">
        <v>1466</v>
      </c>
    </row>
    <row r="2992" spans="1:1" x14ac:dyDescent="0.2">
      <c r="A2992" s="17" t="s">
        <v>3202</v>
      </c>
    </row>
    <row r="2993" spans="1:1" x14ac:dyDescent="0.2">
      <c r="A2993" s="17" t="s">
        <v>1476</v>
      </c>
    </row>
    <row r="2994" spans="1:1" x14ac:dyDescent="0.2">
      <c r="A2994" s="17" t="s">
        <v>3207</v>
      </c>
    </row>
    <row r="2995" spans="1:1" x14ac:dyDescent="0.2">
      <c r="A2995" s="17" t="s">
        <v>2439</v>
      </c>
    </row>
    <row r="2996" spans="1:1" x14ac:dyDescent="0.2">
      <c r="A2996" s="17" t="s">
        <v>2448</v>
      </c>
    </row>
    <row r="2997" spans="1:1" x14ac:dyDescent="0.2">
      <c r="A2997" s="17" t="s">
        <v>2454</v>
      </c>
    </row>
    <row r="2998" spans="1:1" x14ac:dyDescent="0.2">
      <c r="A2998" s="17" t="s">
        <v>2440</v>
      </c>
    </row>
    <row r="2999" spans="1:1" x14ac:dyDescent="0.2">
      <c r="A2999" s="17" t="s">
        <v>2449</v>
      </c>
    </row>
    <row r="3000" spans="1:1" x14ac:dyDescent="0.2">
      <c r="A3000" s="17" t="s">
        <v>2455</v>
      </c>
    </row>
    <row r="3001" spans="1:1" x14ac:dyDescent="0.2">
      <c r="A3001" s="17" t="s">
        <v>1627</v>
      </c>
    </row>
    <row r="3002" spans="1:1" x14ac:dyDescent="0.2">
      <c r="A3002" s="17" t="s">
        <v>1695</v>
      </c>
    </row>
    <row r="3003" spans="1:1" x14ac:dyDescent="0.2">
      <c r="A3003" s="17" t="s">
        <v>1774</v>
      </c>
    </row>
    <row r="3004" spans="1:1" x14ac:dyDescent="0.2">
      <c r="A3004" s="17" t="s">
        <v>228</v>
      </c>
    </row>
    <row r="3005" spans="1:1" x14ac:dyDescent="0.2">
      <c r="A3005" s="17" t="s">
        <v>1699</v>
      </c>
    </row>
    <row r="3006" spans="1:1" x14ac:dyDescent="0.2">
      <c r="A3006" s="17" t="s">
        <v>1777</v>
      </c>
    </row>
    <row r="3007" spans="1:1" x14ac:dyDescent="0.2">
      <c r="A3007" s="17" t="s">
        <v>2582</v>
      </c>
    </row>
    <row r="3008" spans="1:1" x14ac:dyDescent="0.2">
      <c r="A3008" s="17" t="s">
        <v>2625</v>
      </c>
    </row>
    <row r="3009" spans="1:1" x14ac:dyDescent="0.2">
      <c r="A3009" s="17" t="s">
        <v>2655</v>
      </c>
    </row>
    <row r="3010" spans="1:1" x14ac:dyDescent="0.2">
      <c r="A3010" s="17" t="s">
        <v>2584</v>
      </c>
    </row>
    <row r="3011" spans="1:1" x14ac:dyDescent="0.2">
      <c r="A3011" s="17" t="s">
        <v>2627</v>
      </c>
    </row>
    <row r="3012" spans="1:1" x14ac:dyDescent="0.2">
      <c r="A3012" s="17" t="s">
        <v>2656</v>
      </c>
    </row>
    <row r="3013" spans="1:1" x14ac:dyDescent="0.2">
      <c r="A3013" s="17" t="s">
        <v>1625</v>
      </c>
    </row>
    <row r="3014" spans="1:1" x14ac:dyDescent="0.2">
      <c r="A3014" s="17" t="s">
        <v>1693</v>
      </c>
    </row>
    <row r="3015" spans="1:1" x14ac:dyDescent="0.2">
      <c r="A3015" s="17" t="s">
        <v>1773</v>
      </c>
    </row>
    <row r="3016" spans="1:1" x14ac:dyDescent="0.2">
      <c r="A3016" s="17" t="s">
        <v>1631</v>
      </c>
    </row>
    <row r="3017" spans="1:1" x14ac:dyDescent="0.2">
      <c r="A3017" s="17" t="s">
        <v>1698</v>
      </c>
    </row>
    <row r="3018" spans="1:1" x14ac:dyDescent="0.2">
      <c r="A3018" s="17" t="s">
        <v>1776</v>
      </c>
    </row>
    <row r="3019" spans="1:1" x14ac:dyDescent="0.2">
      <c r="A3019" s="17" t="s">
        <v>1629</v>
      </c>
    </row>
    <row r="3020" spans="1:1" x14ac:dyDescent="0.2">
      <c r="A3020" s="17" t="s">
        <v>1697</v>
      </c>
    </row>
    <row r="3021" spans="1:1" x14ac:dyDescent="0.2">
      <c r="A3021" s="17" t="s">
        <v>1775</v>
      </c>
    </row>
    <row r="3022" spans="1:1" x14ac:dyDescent="0.2">
      <c r="A3022" s="17" t="s">
        <v>230</v>
      </c>
    </row>
    <row r="3023" spans="1:1" x14ac:dyDescent="0.2">
      <c r="A3023" s="17" t="s">
        <v>1700</v>
      </c>
    </row>
    <row r="3024" spans="1:1" x14ac:dyDescent="0.2">
      <c r="A3024" s="17" t="s">
        <v>1778</v>
      </c>
    </row>
    <row r="3025" spans="1:1" x14ac:dyDescent="0.2">
      <c r="A3025" s="17" t="s">
        <v>234</v>
      </c>
    </row>
    <row r="3026" spans="1:1" x14ac:dyDescent="0.2">
      <c r="A3026" s="17" t="s">
        <v>1702</v>
      </c>
    </row>
    <row r="3027" spans="1:1" x14ac:dyDescent="0.2">
      <c r="A3027" s="17" t="s">
        <v>1780</v>
      </c>
    </row>
    <row r="3028" spans="1:1" x14ac:dyDescent="0.2">
      <c r="A3028" s="17" t="s">
        <v>240</v>
      </c>
    </row>
    <row r="3029" spans="1:1" x14ac:dyDescent="0.2">
      <c r="A3029" s="17" t="s">
        <v>1705</v>
      </c>
    </row>
    <row r="3030" spans="1:1" x14ac:dyDescent="0.2">
      <c r="A3030" s="17" t="s">
        <v>1784</v>
      </c>
    </row>
    <row r="3031" spans="1:1" x14ac:dyDescent="0.2">
      <c r="A3031" s="17" t="s">
        <v>2586</v>
      </c>
    </row>
    <row r="3032" spans="1:1" x14ac:dyDescent="0.2">
      <c r="A3032" s="17" t="s">
        <v>2628</v>
      </c>
    </row>
    <row r="3033" spans="1:1" x14ac:dyDescent="0.2">
      <c r="A3033" s="17" t="s">
        <v>2657</v>
      </c>
    </row>
    <row r="3034" spans="1:1" x14ac:dyDescent="0.2">
      <c r="A3034" s="17" t="s">
        <v>2588</v>
      </c>
    </row>
    <row r="3035" spans="1:1" x14ac:dyDescent="0.2">
      <c r="A3035" s="17" t="s">
        <v>2629</v>
      </c>
    </row>
    <row r="3036" spans="1:1" x14ac:dyDescent="0.2">
      <c r="A3036" s="17" t="s">
        <v>2658</v>
      </c>
    </row>
    <row r="3037" spans="1:1" x14ac:dyDescent="0.2">
      <c r="A3037" s="17" t="s">
        <v>232</v>
      </c>
    </row>
    <row r="3038" spans="1:1" x14ac:dyDescent="0.2">
      <c r="A3038" s="17" t="s">
        <v>1701</v>
      </c>
    </row>
    <row r="3039" spans="1:1" x14ac:dyDescent="0.2">
      <c r="A3039" s="17" t="s">
        <v>1779</v>
      </c>
    </row>
    <row r="3040" spans="1:1" x14ac:dyDescent="0.2">
      <c r="A3040" s="17" t="s">
        <v>238</v>
      </c>
    </row>
    <row r="3041" spans="1:1" x14ac:dyDescent="0.2">
      <c r="A3041" s="17" t="s">
        <v>1704</v>
      </c>
    </row>
    <row r="3042" spans="1:1" x14ac:dyDescent="0.2">
      <c r="A3042" s="17" t="s">
        <v>1783</v>
      </c>
    </row>
    <row r="3043" spans="1:1" x14ac:dyDescent="0.2">
      <c r="A3043" s="17" t="s">
        <v>236</v>
      </c>
    </row>
    <row r="3044" spans="1:1" x14ac:dyDescent="0.2">
      <c r="A3044" s="17" t="s">
        <v>1703</v>
      </c>
    </row>
    <row r="3045" spans="1:1" x14ac:dyDescent="0.2">
      <c r="A3045" s="17" t="s">
        <v>1781</v>
      </c>
    </row>
    <row r="3046" spans="1:1" x14ac:dyDescent="0.2">
      <c r="A3046" s="17" t="s">
        <v>1616</v>
      </c>
    </row>
    <row r="3047" spans="1:1" x14ac:dyDescent="0.2">
      <c r="A3047" s="17" t="s">
        <v>1689</v>
      </c>
    </row>
    <row r="3048" spans="1:1" x14ac:dyDescent="0.2">
      <c r="A3048" s="17" t="s">
        <v>1769</v>
      </c>
    </row>
    <row r="3049" spans="1:1" x14ac:dyDescent="0.2">
      <c r="A3049" s="17" t="s">
        <v>1622</v>
      </c>
    </row>
    <row r="3050" spans="1:1" x14ac:dyDescent="0.2">
      <c r="A3050" s="17" t="s">
        <v>1692</v>
      </c>
    </row>
    <row r="3051" spans="1:1" x14ac:dyDescent="0.2">
      <c r="A3051" s="17" t="s">
        <v>1772</v>
      </c>
    </row>
    <row r="3052" spans="1:1" x14ac:dyDescent="0.2">
      <c r="A3052" s="17" t="s">
        <v>2578</v>
      </c>
    </row>
    <row r="3053" spans="1:1" x14ac:dyDescent="0.2">
      <c r="A3053" s="17" t="s">
        <v>2623</v>
      </c>
    </row>
    <row r="3054" spans="1:1" x14ac:dyDescent="0.2">
      <c r="A3054" s="17" t="s">
        <v>2653</v>
      </c>
    </row>
    <row r="3055" spans="1:1" x14ac:dyDescent="0.2">
      <c r="A3055" s="17" t="s">
        <v>2580</v>
      </c>
    </row>
    <row r="3056" spans="1:1" x14ac:dyDescent="0.2">
      <c r="A3056" s="17" t="s">
        <v>2624</v>
      </c>
    </row>
    <row r="3057" spans="1:1" x14ac:dyDescent="0.2">
      <c r="A3057" s="17" t="s">
        <v>2654</v>
      </c>
    </row>
    <row r="3058" spans="1:1" x14ac:dyDescent="0.2">
      <c r="A3058" s="17" t="s">
        <v>1614</v>
      </c>
    </row>
    <row r="3059" spans="1:1" x14ac:dyDescent="0.2">
      <c r="A3059" s="17" t="s">
        <v>1688</v>
      </c>
    </row>
    <row r="3060" spans="1:1" x14ac:dyDescent="0.2">
      <c r="A3060" s="17" t="s">
        <v>1768</v>
      </c>
    </row>
    <row r="3061" spans="1:1" x14ac:dyDescent="0.2">
      <c r="A3061" s="17" t="s">
        <v>1620</v>
      </c>
    </row>
    <row r="3062" spans="1:1" x14ac:dyDescent="0.2">
      <c r="A3062" s="17" t="s">
        <v>1691</v>
      </c>
    </row>
    <row r="3063" spans="1:1" x14ac:dyDescent="0.2">
      <c r="A3063" s="17" t="s">
        <v>1771</v>
      </c>
    </row>
    <row r="3064" spans="1:1" x14ac:dyDescent="0.2">
      <c r="A3064" s="17" t="s">
        <v>254</v>
      </c>
    </row>
    <row r="3065" spans="1:1" x14ac:dyDescent="0.2">
      <c r="A3065" s="17" t="s">
        <v>1712</v>
      </c>
    </row>
    <row r="3066" spans="1:1" x14ac:dyDescent="0.2">
      <c r="A3066" s="17" t="s">
        <v>1500</v>
      </c>
    </row>
    <row r="3067" spans="1:1" x14ac:dyDescent="0.2">
      <c r="A3067" s="17" t="s">
        <v>258</v>
      </c>
    </row>
    <row r="3068" spans="1:1" x14ac:dyDescent="0.2">
      <c r="A3068" s="17" t="s">
        <v>1714</v>
      </c>
    </row>
    <row r="3069" spans="1:1" x14ac:dyDescent="0.2">
      <c r="A3069" s="17" t="s">
        <v>1502</v>
      </c>
    </row>
    <row r="3070" spans="1:1" x14ac:dyDescent="0.2">
      <c r="A3070" s="17" t="s">
        <v>264</v>
      </c>
    </row>
    <row r="3071" spans="1:1" x14ac:dyDescent="0.2">
      <c r="A3071" s="17" t="s">
        <v>1717</v>
      </c>
    </row>
    <row r="3072" spans="1:1" x14ac:dyDescent="0.2">
      <c r="A3072" s="17" t="s">
        <v>1505</v>
      </c>
    </row>
    <row r="3073" spans="1:1" x14ac:dyDescent="0.2">
      <c r="A3073" s="17" t="s">
        <v>2594</v>
      </c>
    </row>
    <row r="3074" spans="1:1" x14ac:dyDescent="0.2">
      <c r="A3074" s="17" t="s">
        <v>2632</v>
      </c>
    </row>
    <row r="3075" spans="1:1" x14ac:dyDescent="0.2">
      <c r="A3075" s="17" t="s">
        <v>2661</v>
      </c>
    </row>
    <row r="3076" spans="1:1" x14ac:dyDescent="0.2">
      <c r="A3076" s="17" t="s">
        <v>2596</v>
      </c>
    </row>
    <row r="3077" spans="1:1" x14ac:dyDescent="0.2">
      <c r="A3077" s="17" t="s">
        <v>2633</v>
      </c>
    </row>
    <row r="3078" spans="1:1" x14ac:dyDescent="0.2">
      <c r="A3078" s="17" t="s">
        <v>2662</v>
      </c>
    </row>
    <row r="3079" spans="1:1" x14ac:dyDescent="0.2">
      <c r="A3079" s="17" t="s">
        <v>256</v>
      </c>
    </row>
    <row r="3080" spans="1:1" x14ac:dyDescent="0.2">
      <c r="A3080" s="17" t="s">
        <v>1713</v>
      </c>
    </row>
    <row r="3081" spans="1:1" x14ac:dyDescent="0.2">
      <c r="A3081" s="17" t="s">
        <v>1501</v>
      </c>
    </row>
    <row r="3082" spans="1:1" x14ac:dyDescent="0.2">
      <c r="A3082" s="17" t="s">
        <v>262</v>
      </c>
    </row>
    <row r="3083" spans="1:1" x14ac:dyDescent="0.2">
      <c r="A3083" s="17" t="s">
        <v>1716</v>
      </c>
    </row>
    <row r="3084" spans="1:1" x14ac:dyDescent="0.2">
      <c r="A3084" s="17" t="s">
        <v>1504</v>
      </c>
    </row>
    <row r="3085" spans="1:1" x14ac:dyDescent="0.2">
      <c r="A3085" s="17" t="s">
        <v>260</v>
      </c>
    </row>
    <row r="3086" spans="1:1" x14ac:dyDescent="0.2">
      <c r="A3086" s="17" t="s">
        <v>1715</v>
      </c>
    </row>
    <row r="3087" spans="1:1" x14ac:dyDescent="0.2">
      <c r="A3087" s="17" t="s">
        <v>1503</v>
      </c>
    </row>
    <row r="3088" spans="1:1" x14ac:dyDescent="0.2">
      <c r="A3088" s="17" t="s">
        <v>242</v>
      </c>
    </row>
    <row r="3089" spans="1:1" x14ac:dyDescent="0.2">
      <c r="A3089" s="17" t="s">
        <v>1706</v>
      </c>
    </row>
    <row r="3090" spans="1:1" x14ac:dyDescent="0.2">
      <c r="A3090" s="17" t="s">
        <v>1785</v>
      </c>
    </row>
    <row r="3091" spans="1:1" x14ac:dyDescent="0.2">
      <c r="A3091" s="17" t="s">
        <v>246</v>
      </c>
    </row>
    <row r="3092" spans="1:1" x14ac:dyDescent="0.2">
      <c r="A3092" s="17" t="s">
        <v>1708</v>
      </c>
    </row>
    <row r="3093" spans="1:1" x14ac:dyDescent="0.2">
      <c r="A3093" s="17" t="s">
        <v>1787</v>
      </c>
    </row>
    <row r="3094" spans="1:1" x14ac:dyDescent="0.2">
      <c r="A3094" s="17" t="s">
        <v>252</v>
      </c>
    </row>
    <row r="3095" spans="1:1" x14ac:dyDescent="0.2">
      <c r="A3095" s="17" t="s">
        <v>1711</v>
      </c>
    </row>
    <row r="3096" spans="1:1" x14ac:dyDescent="0.2">
      <c r="A3096" s="17" t="s">
        <v>1499</v>
      </c>
    </row>
    <row r="3097" spans="1:1" x14ac:dyDescent="0.2">
      <c r="A3097" s="17" t="s">
        <v>2590</v>
      </c>
    </row>
    <row r="3098" spans="1:1" x14ac:dyDescent="0.2">
      <c r="A3098" s="17" t="s">
        <v>2630</v>
      </c>
    </row>
    <row r="3099" spans="1:1" x14ac:dyDescent="0.2">
      <c r="A3099" s="17" t="s">
        <v>2659</v>
      </c>
    </row>
    <row r="3100" spans="1:1" x14ac:dyDescent="0.2">
      <c r="A3100" s="17" t="s">
        <v>2592</v>
      </c>
    </row>
    <row r="3101" spans="1:1" x14ac:dyDescent="0.2">
      <c r="A3101" s="17" t="s">
        <v>2631</v>
      </c>
    </row>
    <row r="3102" spans="1:1" x14ac:dyDescent="0.2">
      <c r="A3102" s="17" t="s">
        <v>2660</v>
      </c>
    </row>
    <row r="3103" spans="1:1" x14ac:dyDescent="0.2">
      <c r="A3103" s="17" t="s">
        <v>244</v>
      </c>
    </row>
    <row r="3104" spans="1:1" x14ac:dyDescent="0.2">
      <c r="A3104" s="17" t="s">
        <v>1707</v>
      </c>
    </row>
    <row r="3105" spans="1:1" x14ac:dyDescent="0.2">
      <c r="A3105" s="17" t="s">
        <v>1786</v>
      </c>
    </row>
    <row r="3106" spans="1:1" x14ac:dyDescent="0.2">
      <c r="A3106" s="17" t="s">
        <v>250</v>
      </c>
    </row>
    <row r="3107" spans="1:1" x14ac:dyDescent="0.2">
      <c r="A3107" s="17" t="s">
        <v>1710</v>
      </c>
    </row>
    <row r="3108" spans="1:1" x14ac:dyDescent="0.2">
      <c r="A3108" s="17" t="s">
        <v>1498</v>
      </c>
    </row>
    <row r="3109" spans="1:1" x14ac:dyDescent="0.2">
      <c r="A3109" s="17" t="s">
        <v>248</v>
      </c>
    </row>
    <row r="3110" spans="1:1" x14ac:dyDescent="0.2">
      <c r="A3110" s="17" t="s">
        <v>1709</v>
      </c>
    </row>
    <row r="3111" spans="1:1" x14ac:dyDescent="0.2">
      <c r="A3111" s="17" t="s">
        <v>1788</v>
      </c>
    </row>
    <row r="3112" spans="1:1" x14ac:dyDescent="0.2">
      <c r="A3112" s="17" t="s">
        <v>266</v>
      </c>
    </row>
    <row r="3113" spans="1:1" x14ac:dyDescent="0.2">
      <c r="A3113" s="17" t="s">
        <v>1718</v>
      </c>
    </row>
    <row r="3114" spans="1:1" x14ac:dyDescent="0.2">
      <c r="A3114" s="17" t="s">
        <v>1506</v>
      </c>
    </row>
    <row r="3115" spans="1:1" x14ac:dyDescent="0.2">
      <c r="A3115" s="17" t="s">
        <v>1634</v>
      </c>
    </row>
    <row r="3116" spans="1:1" x14ac:dyDescent="0.2">
      <c r="A3116" s="17" t="s">
        <v>1720</v>
      </c>
    </row>
    <row r="3117" spans="1:1" x14ac:dyDescent="0.2">
      <c r="A3117" s="17" t="s">
        <v>1508</v>
      </c>
    </row>
    <row r="3118" spans="1:1" x14ac:dyDescent="0.2">
      <c r="A3118" s="17" t="s">
        <v>1640</v>
      </c>
    </row>
    <row r="3119" spans="1:1" x14ac:dyDescent="0.2">
      <c r="A3119" s="17" t="s">
        <v>1723</v>
      </c>
    </row>
    <row r="3120" spans="1:1" x14ac:dyDescent="0.2">
      <c r="A3120" s="17" t="s">
        <v>1511</v>
      </c>
    </row>
    <row r="3121" spans="1:1" x14ac:dyDescent="0.2">
      <c r="A3121" s="17" t="s">
        <v>2598</v>
      </c>
    </row>
    <row r="3122" spans="1:1" x14ac:dyDescent="0.2">
      <c r="A3122" s="17" t="s">
        <v>2634</v>
      </c>
    </row>
    <row r="3123" spans="1:1" x14ac:dyDescent="0.2">
      <c r="A3123" s="17" t="s">
        <v>2663</v>
      </c>
    </row>
    <row r="3124" spans="1:1" x14ac:dyDescent="0.2">
      <c r="A3124" s="17" t="s">
        <v>2600</v>
      </c>
    </row>
    <row r="3125" spans="1:1" x14ac:dyDescent="0.2">
      <c r="A3125" s="17" t="s">
        <v>2635</v>
      </c>
    </row>
    <row r="3126" spans="1:1" x14ac:dyDescent="0.2">
      <c r="A3126" s="17" t="s">
        <v>2664</v>
      </c>
    </row>
    <row r="3127" spans="1:1" x14ac:dyDescent="0.2">
      <c r="A3127" s="17" t="s">
        <v>1632</v>
      </c>
    </row>
    <row r="3128" spans="1:1" x14ac:dyDescent="0.2">
      <c r="A3128" s="17" t="s">
        <v>1719</v>
      </c>
    </row>
    <row r="3129" spans="1:1" x14ac:dyDescent="0.2">
      <c r="A3129" s="17" t="s">
        <v>1507</v>
      </c>
    </row>
    <row r="3130" spans="1:1" x14ac:dyDescent="0.2">
      <c r="A3130" s="17" t="s">
        <v>1638</v>
      </c>
    </row>
    <row r="3131" spans="1:1" x14ac:dyDescent="0.2">
      <c r="A3131" s="17" t="s">
        <v>1722</v>
      </c>
    </row>
    <row r="3132" spans="1:1" x14ac:dyDescent="0.2">
      <c r="A3132" s="17" t="s">
        <v>1510</v>
      </c>
    </row>
    <row r="3133" spans="1:1" x14ac:dyDescent="0.2">
      <c r="A3133" s="17" t="s">
        <v>1636</v>
      </c>
    </row>
    <row r="3134" spans="1:1" x14ac:dyDescent="0.2">
      <c r="A3134" s="17" t="s">
        <v>1721</v>
      </c>
    </row>
    <row r="3135" spans="1:1" x14ac:dyDescent="0.2">
      <c r="A3135" s="17" t="s">
        <v>1509</v>
      </c>
    </row>
    <row r="3136" spans="1:1" x14ac:dyDescent="0.2">
      <c r="A3136" s="17" t="s">
        <v>1618</v>
      </c>
    </row>
    <row r="3137" spans="1:1" x14ac:dyDescent="0.2">
      <c r="A3137" s="17" t="s">
        <v>1690</v>
      </c>
    </row>
    <row r="3138" spans="1:1" x14ac:dyDescent="0.2">
      <c r="A3138" s="17" t="s">
        <v>1770</v>
      </c>
    </row>
    <row r="3139" spans="1:1" x14ac:dyDescent="0.2">
      <c r="A3139" s="17" t="s">
        <v>1539</v>
      </c>
    </row>
    <row r="3140" spans="1:1" x14ac:dyDescent="0.2">
      <c r="A3140" s="17" t="s">
        <v>1652</v>
      </c>
    </row>
    <row r="3141" spans="1:1" x14ac:dyDescent="0.2">
      <c r="A3141" s="17" t="s">
        <v>1730</v>
      </c>
    </row>
    <row r="3142" spans="1:1" x14ac:dyDescent="0.2">
      <c r="A3142" s="17" t="s">
        <v>1553</v>
      </c>
    </row>
    <row r="3143" spans="1:1" x14ac:dyDescent="0.2">
      <c r="A3143" s="17" t="s">
        <v>1658</v>
      </c>
    </row>
    <row r="3144" spans="1:1" x14ac:dyDescent="0.2">
      <c r="A3144" s="17" t="s">
        <v>1737</v>
      </c>
    </row>
    <row r="3145" spans="1:1" x14ac:dyDescent="0.2">
      <c r="A3145" s="17" t="s">
        <v>1557</v>
      </c>
    </row>
    <row r="3146" spans="1:1" x14ac:dyDescent="0.2">
      <c r="A3146" s="17" t="s">
        <v>1660</v>
      </c>
    </row>
    <row r="3147" spans="1:1" x14ac:dyDescent="0.2">
      <c r="A3147" s="17" t="s">
        <v>1739</v>
      </c>
    </row>
    <row r="3148" spans="1:1" x14ac:dyDescent="0.2">
      <c r="A3148" s="17" t="s">
        <v>1563</v>
      </c>
    </row>
    <row r="3149" spans="1:1" x14ac:dyDescent="0.2">
      <c r="A3149" s="17" t="s">
        <v>1663</v>
      </c>
    </row>
    <row r="3150" spans="1:1" x14ac:dyDescent="0.2">
      <c r="A3150" s="17" t="s">
        <v>1742</v>
      </c>
    </row>
    <row r="3151" spans="1:1" x14ac:dyDescent="0.2">
      <c r="A3151" s="17" t="s">
        <v>2558</v>
      </c>
    </row>
    <row r="3152" spans="1:1" x14ac:dyDescent="0.2">
      <c r="A3152" s="17" t="s">
        <v>2613</v>
      </c>
    </row>
    <row r="3153" spans="1:1" x14ac:dyDescent="0.2">
      <c r="A3153" s="17" t="s">
        <v>2643</v>
      </c>
    </row>
    <row r="3154" spans="1:1" x14ac:dyDescent="0.2">
      <c r="A3154" s="17" t="s">
        <v>2560</v>
      </c>
    </row>
    <row r="3155" spans="1:1" x14ac:dyDescent="0.2">
      <c r="A3155" s="17" t="s">
        <v>2614</v>
      </c>
    </row>
    <row r="3156" spans="1:1" x14ac:dyDescent="0.2">
      <c r="A3156" s="17" t="s">
        <v>2644</v>
      </c>
    </row>
    <row r="3157" spans="1:1" x14ac:dyDescent="0.2">
      <c r="A3157" s="17" t="s">
        <v>1555</v>
      </c>
    </row>
    <row r="3158" spans="1:1" x14ac:dyDescent="0.2">
      <c r="A3158" s="17" t="s">
        <v>1659</v>
      </c>
    </row>
    <row r="3159" spans="1:1" x14ac:dyDescent="0.2">
      <c r="A3159" s="17" t="s">
        <v>1738</v>
      </c>
    </row>
    <row r="3160" spans="1:1" x14ac:dyDescent="0.2">
      <c r="A3160" s="17" t="s">
        <v>1561</v>
      </c>
    </row>
    <row r="3161" spans="1:1" x14ac:dyDescent="0.2">
      <c r="A3161" s="17" t="s">
        <v>1662</v>
      </c>
    </row>
    <row r="3162" spans="1:1" x14ac:dyDescent="0.2">
      <c r="A3162" s="17" t="s">
        <v>1741</v>
      </c>
    </row>
    <row r="3163" spans="1:1" x14ac:dyDescent="0.2">
      <c r="A3163" s="17" t="s">
        <v>1559</v>
      </c>
    </row>
    <row r="3164" spans="1:1" x14ac:dyDescent="0.2">
      <c r="A3164" s="17" t="s">
        <v>1661</v>
      </c>
    </row>
    <row r="3165" spans="1:1" x14ac:dyDescent="0.2">
      <c r="A3165" s="17" t="s">
        <v>1740</v>
      </c>
    </row>
    <row r="3166" spans="1:1" x14ac:dyDescent="0.2">
      <c r="A3166" s="17" t="s">
        <v>1565</v>
      </c>
    </row>
    <row r="3167" spans="1:1" x14ac:dyDescent="0.2">
      <c r="A3167" s="17" t="s">
        <v>1664</v>
      </c>
    </row>
    <row r="3168" spans="1:1" x14ac:dyDescent="0.2">
      <c r="A3168" s="17" t="s">
        <v>1743</v>
      </c>
    </row>
    <row r="3169" spans="1:1" x14ac:dyDescent="0.2">
      <c r="A3169" s="17" t="s">
        <v>1569</v>
      </c>
    </row>
    <row r="3170" spans="1:1" x14ac:dyDescent="0.2">
      <c r="A3170" s="17" t="s">
        <v>1666</v>
      </c>
    </row>
    <row r="3171" spans="1:1" x14ac:dyDescent="0.2">
      <c r="A3171" s="17" t="s">
        <v>1745</v>
      </c>
    </row>
    <row r="3172" spans="1:1" x14ac:dyDescent="0.2">
      <c r="A3172" s="17" t="s">
        <v>1575</v>
      </c>
    </row>
    <row r="3173" spans="1:1" x14ac:dyDescent="0.2">
      <c r="A3173" s="17" t="s">
        <v>1669</v>
      </c>
    </row>
    <row r="3174" spans="1:1" x14ac:dyDescent="0.2">
      <c r="A3174" s="17" t="s">
        <v>1749</v>
      </c>
    </row>
    <row r="3175" spans="1:1" x14ac:dyDescent="0.2">
      <c r="A3175" s="17" t="s">
        <v>2562</v>
      </c>
    </row>
    <row r="3176" spans="1:1" x14ac:dyDescent="0.2">
      <c r="A3176" s="17" t="s">
        <v>2615</v>
      </c>
    </row>
    <row r="3177" spans="1:1" x14ac:dyDescent="0.2">
      <c r="A3177" s="17" t="s">
        <v>2645</v>
      </c>
    </row>
    <row r="3178" spans="1:1" x14ac:dyDescent="0.2">
      <c r="A3178" s="17" t="s">
        <v>2564</v>
      </c>
    </row>
    <row r="3179" spans="1:1" x14ac:dyDescent="0.2">
      <c r="A3179" s="17" t="s">
        <v>2616</v>
      </c>
    </row>
    <row r="3180" spans="1:1" x14ac:dyDescent="0.2">
      <c r="A3180" s="17" t="s">
        <v>2646</v>
      </c>
    </row>
    <row r="3181" spans="1:1" x14ac:dyDescent="0.2">
      <c r="A3181" s="17" t="s">
        <v>1567</v>
      </c>
    </row>
    <row r="3182" spans="1:1" x14ac:dyDescent="0.2">
      <c r="A3182" s="17" t="s">
        <v>1665</v>
      </c>
    </row>
    <row r="3183" spans="1:1" x14ac:dyDescent="0.2">
      <c r="A3183" s="17" t="s">
        <v>1744</v>
      </c>
    </row>
    <row r="3184" spans="1:1" x14ac:dyDescent="0.2">
      <c r="A3184" s="17" t="s">
        <v>1573</v>
      </c>
    </row>
    <row r="3185" spans="1:1" x14ac:dyDescent="0.2">
      <c r="A3185" s="17" t="s">
        <v>1668</v>
      </c>
    </row>
    <row r="3186" spans="1:1" x14ac:dyDescent="0.2">
      <c r="A3186" s="17" t="s">
        <v>1748</v>
      </c>
    </row>
    <row r="3187" spans="1:1" x14ac:dyDescent="0.2">
      <c r="A3187" s="17" t="s">
        <v>1571</v>
      </c>
    </row>
    <row r="3188" spans="1:1" x14ac:dyDescent="0.2">
      <c r="A3188" s="17" t="s">
        <v>1667</v>
      </c>
    </row>
    <row r="3189" spans="1:1" x14ac:dyDescent="0.2">
      <c r="A3189" s="17" t="s">
        <v>1746</v>
      </c>
    </row>
    <row r="3190" spans="1:1" x14ac:dyDescent="0.2">
      <c r="A3190" s="17" t="s">
        <v>1544</v>
      </c>
    </row>
    <row r="3191" spans="1:1" x14ac:dyDescent="0.2">
      <c r="A3191" s="17" t="s">
        <v>1654</v>
      </c>
    </row>
    <row r="3192" spans="1:1" x14ac:dyDescent="0.2">
      <c r="A3192" s="17" t="s">
        <v>1732</v>
      </c>
    </row>
    <row r="3193" spans="1:1" x14ac:dyDescent="0.2">
      <c r="A3193" s="17" t="s">
        <v>1551</v>
      </c>
    </row>
    <row r="3194" spans="1:1" x14ac:dyDescent="0.2">
      <c r="A3194" s="17" t="s">
        <v>1657</v>
      </c>
    </row>
    <row r="3195" spans="1:1" x14ac:dyDescent="0.2">
      <c r="A3195" s="17" t="s">
        <v>1736</v>
      </c>
    </row>
    <row r="3196" spans="1:1" x14ac:dyDescent="0.2">
      <c r="A3196" s="17" t="s">
        <v>2553</v>
      </c>
    </row>
    <row r="3197" spans="1:1" x14ac:dyDescent="0.2">
      <c r="A3197" s="17" t="s">
        <v>2611</v>
      </c>
    </row>
    <row r="3198" spans="1:1" x14ac:dyDescent="0.2">
      <c r="A3198" s="17" t="s">
        <v>2641</v>
      </c>
    </row>
    <row r="3199" spans="1:1" x14ac:dyDescent="0.2">
      <c r="A3199" s="17" t="s">
        <v>2556</v>
      </c>
    </row>
    <row r="3200" spans="1:1" x14ac:dyDescent="0.2">
      <c r="A3200" s="17" t="s">
        <v>2612</v>
      </c>
    </row>
    <row r="3201" spans="1:1" x14ac:dyDescent="0.2">
      <c r="A3201" s="17" t="s">
        <v>2642</v>
      </c>
    </row>
    <row r="3202" spans="1:1" x14ac:dyDescent="0.2">
      <c r="A3202" s="17" t="s">
        <v>1541</v>
      </c>
    </row>
    <row r="3203" spans="1:1" x14ac:dyDescent="0.2">
      <c r="A3203" s="17" t="s">
        <v>1653</v>
      </c>
    </row>
    <row r="3204" spans="1:1" x14ac:dyDescent="0.2">
      <c r="A3204" s="17" t="s">
        <v>1731</v>
      </c>
    </row>
    <row r="3205" spans="1:1" x14ac:dyDescent="0.2">
      <c r="A3205" s="17" t="s">
        <v>1549</v>
      </c>
    </row>
    <row r="3206" spans="1:1" x14ac:dyDescent="0.2">
      <c r="A3206" s="17" t="s">
        <v>1656</v>
      </c>
    </row>
    <row r="3207" spans="1:1" x14ac:dyDescent="0.2">
      <c r="A3207" s="17" t="s">
        <v>1734</v>
      </c>
    </row>
    <row r="3208" spans="1:1" x14ac:dyDescent="0.2">
      <c r="A3208" s="17" t="s">
        <v>1589</v>
      </c>
    </row>
    <row r="3209" spans="1:1" x14ac:dyDescent="0.2">
      <c r="A3209" s="17" t="s">
        <v>1676</v>
      </c>
    </row>
    <row r="3210" spans="1:1" x14ac:dyDescent="0.2">
      <c r="A3210" s="17" t="s">
        <v>1756</v>
      </c>
    </row>
    <row r="3211" spans="1:1" x14ac:dyDescent="0.2">
      <c r="A3211" s="17" t="s">
        <v>1593</v>
      </c>
    </row>
    <row r="3212" spans="1:1" x14ac:dyDescent="0.2">
      <c r="A3212" s="17" t="s">
        <v>1678</v>
      </c>
    </row>
    <row r="3213" spans="1:1" x14ac:dyDescent="0.2">
      <c r="A3213" s="17" t="s">
        <v>1758</v>
      </c>
    </row>
    <row r="3214" spans="1:1" x14ac:dyDescent="0.2">
      <c r="A3214" s="17" t="s">
        <v>1599</v>
      </c>
    </row>
    <row r="3215" spans="1:1" x14ac:dyDescent="0.2">
      <c r="A3215" s="17" t="s">
        <v>1681</v>
      </c>
    </row>
    <row r="3216" spans="1:1" x14ac:dyDescent="0.2">
      <c r="A3216" s="17" t="s">
        <v>1761</v>
      </c>
    </row>
    <row r="3217" spans="1:1" x14ac:dyDescent="0.2">
      <c r="A3217" s="17" t="s">
        <v>2570</v>
      </c>
    </row>
    <row r="3218" spans="1:1" x14ac:dyDescent="0.2">
      <c r="A3218" s="17" t="s">
        <v>2619</v>
      </c>
    </row>
    <row r="3219" spans="1:1" x14ac:dyDescent="0.2">
      <c r="A3219" s="17" t="s">
        <v>2649</v>
      </c>
    </row>
    <row r="3220" spans="1:1" x14ac:dyDescent="0.2">
      <c r="A3220" s="17" t="s">
        <v>2572</v>
      </c>
    </row>
    <row r="3221" spans="1:1" x14ac:dyDescent="0.2">
      <c r="A3221" s="17" t="s">
        <v>2620</v>
      </c>
    </row>
    <row r="3222" spans="1:1" x14ac:dyDescent="0.2">
      <c r="A3222" s="17" t="s">
        <v>2650</v>
      </c>
    </row>
    <row r="3223" spans="1:1" x14ac:dyDescent="0.2">
      <c r="A3223" s="17" t="s">
        <v>1591</v>
      </c>
    </row>
    <row r="3224" spans="1:1" x14ac:dyDescent="0.2">
      <c r="A3224" s="17" t="s">
        <v>1677</v>
      </c>
    </row>
    <row r="3225" spans="1:1" x14ac:dyDescent="0.2">
      <c r="A3225" s="17" t="s">
        <v>1757</v>
      </c>
    </row>
    <row r="3226" spans="1:1" x14ac:dyDescent="0.2">
      <c r="A3226" s="17" t="s">
        <v>1597</v>
      </c>
    </row>
    <row r="3227" spans="1:1" x14ac:dyDescent="0.2">
      <c r="A3227" s="17" t="s">
        <v>1680</v>
      </c>
    </row>
    <row r="3228" spans="1:1" x14ac:dyDescent="0.2">
      <c r="A3228" s="17" t="s">
        <v>1760</v>
      </c>
    </row>
    <row r="3229" spans="1:1" x14ac:dyDescent="0.2">
      <c r="A3229" s="17" t="s">
        <v>1595</v>
      </c>
    </row>
    <row r="3230" spans="1:1" x14ac:dyDescent="0.2">
      <c r="A3230" s="17" t="s">
        <v>1679</v>
      </c>
    </row>
    <row r="3231" spans="1:1" x14ac:dyDescent="0.2">
      <c r="A3231" s="17" t="s">
        <v>1759</v>
      </c>
    </row>
    <row r="3232" spans="1:1" x14ac:dyDescent="0.2">
      <c r="A3232" s="17" t="s">
        <v>1577</v>
      </c>
    </row>
    <row r="3233" spans="1:1" x14ac:dyDescent="0.2">
      <c r="A3233" s="17" t="s">
        <v>1670</v>
      </c>
    </row>
    <row r="3234" spans="1:1" x14ac:dyDescent="0.2">
      <c r="A3234" s="17" t="s">
        <v>1750</v>
      </c>
    </row>
    <row r="3235" spans="1:1" x14ac:dyDescent="0.2">
      <c r="A3235" s="17" t="s">
        <v>1581</v>
      </c>
    </row>
    <row r="3236" spans="1:1" x14ac:dyDescent="0.2">
      <c r="A3236" s="17" t="s">
        <v>1672</v>
      </c>
    </row>
    <row r="3237" spans="1:1" x14ac:dyDescent="0.2">
      <c r="A3237" s="17" t="s">
        <v>1752</v>
      </c>
    </row>
    <row r="3238" spans="1:1" x14ac:dyDescent="0.2">
      <c r="A3238" s="17" t="s">
        <v>1587</v>
      </c>
    </row>
    <row r="3239" spans="1:1" x14ac:dyDescent="0.2">
      <c r="A3239" s="17" t="s">
        <v>1675</v>
      </c>
    </row>
    <row r="3240" spans="1:1" x14ac:dyDescent="0.2">
      <c r="A3240" s="17" t="s">
        <v>1755</v>
      </c>
    </row>
    <row r="3241" spans="1:1" x14ac:dyDescent="0.2">
      <c r="A3241" s="17" t="s">
        <v>2566</v>
      </c>
    </row>
    <row r="3242" spans="1:1" x14ac:dyDescent="0.2">
      <c r="A3242" s="17" t="s">
        <v>2617</v>
      </c>
    </row>
    <row r="3243" spans="1:1" x14ac:dyDescent="0.2">
      <c r="A3243" s="17" t="s">
        <v>2647</v>
      </c>
    </row>
    <row r="3244" spans="1:1" x14ac:dyDescent="0.2">
      <c r="A3244" s="17" t="s">
        <v>2568</v>
      </c>
    </row>
    <row r="3245" spans="1:1" x14ac:dyDescent="0.2">
      <c r="A3245" s="17" t="s">
        <v>2618</v>
      </c>
    </row>
    <row r="3246" spans="1:1" x14ac:dyDescent="0.2">
      <c r="A3246" s="17" t="s">
        <v>2648</v>
      </c>
    </row>
    <row r="3247" spans="1:1" x14ac:dyDescent="0.2">
      <c r="A3247" s="17" t="s">
        <v>1579</v>
      </c>
    </row>
    <row r="3248" spans="1:1" x14ac:dyDescent="0.2">
      <c r="A3248" s="17" t="s">
        <v>1671</v>
      </c>
    </row>
    <row r="3249" spans="1:1" x14ac:dyDescent="0.2">
      <c r="A3249" s="17" t="s">
        <v>1751</v>
      </c>
    </row>
    <row r="3250" spans="1:1" x14ac:dyDescent="0.2">
      <c r="A3250" s="17" t="s">
        <v>1585</v>
      </c>
    </row>
    <row r="3251" spans="1:1" x14ac:dyDescent="0.2">
      <c r="A3251" s="17" t="s">
        <v>1674</v>
      </c>
    </row>
    <row r="3252" spans="1:1" x14ac:dyDescent="0.2">
      <c r="A3252" s="17" t="s">
        <v>1754</v>
      </c>
    </row>
    <row r="3253" spans="1:1" x14ac:dyDescent="0.2">
      <c r="A3253" s="17" t="s">
        <v>1583</v>
      </c>
    </row>
    <row r="3254" spans="1:1" x14ac:dyDescent="0.2">
      <c r="A3254" s="17" t="s">
        <v>1673</v>
      </c>
    </row>
    <row r="3255" spans="1:1" x14ac:dyDescent="0.2">
      <c r="A3255" s="17" t="s">
        <v>1753</v>
      </c>
    </row>
    <row r="3256" spans="1:1" x14ac:dyDescent="0.2">
      <c r="A3256" s="17" t="s">
        <v>1601</v>
      </c>
    </row>
    <row r="3257" spans="1:1" x14ac:dyDescent="0.2">
      <c r="A3257" s="17" t="s">
        <v>1682</v>
      </c>
    </row>
    <row r="3258" spans="1:1" x14ac:dyDescent="0.2">
      <c r="A3258" s="17" t="s">
        <v>1762</v>
      </c>
    </row>
    <row r="3259" spans="1:1" x14ac:dyDescent="0.2">
      <c r="A3259" s="17" t="s">
        <v>1605</v>
      </c>
    </row>
    <row r="3260" spans="1:1" x14ac:dyDescent="0.2">
      <c r="A3260" s="17" t="s">
        <v>1684</v>
      </c>
    </row>
    <row r="3261" spans="1:1" x14ac:dyDescent="0.2">
      <c r="A3261" s="17" t="s">
        <v>1764</v>
      </c>
    </row>
    <row r="3262" spans="1:1" x14ac:dyDescent="0.2">
      <c r="A3262" s="17" t="s">
        <v>1611</v>
      </c>
    </row>
    <row r="3263" spans="1:1" x14ac:dyDescent="0.2">
      <c r="A3263" s="17" t="s">
        <v>1687</v>
      </c>
    </row>
    <row r="3264" spans="1:1" x14ac:dyDescent="0.2">
      <c r="A3264" s="17" t="s">
        <v>1767</v>
      </c>
    </row>
    <row r="3265" spans="1:1" x14ac:dyDescent="0.2">
      <c r="A3265" s="17" t="s">
        <v>2574</v>
      </c>
    </row>
    <row r="3266" spans="1:1" x14ac:dyDescent="0.2">
      <c r="A3266" s="17" t="s">
        <v>2621</v>
      </c>
    </row>
    <row r="3267" spans="1:1" x14ac:dyDescent="0.2">
      <c r="A3267" s="17" t="s">
        <v>2651</v>
      </c>
    </row>
    <row r="3268" spans="1:1" x14ac:dyDescent="0.2">
      <c r="A3268" s="17" t="s">
        <v>2576</v>
      </c>
    </row>
    <row r="3269" spans="1:1" x14ac:dyDescent="0.2">
      <c r="A3269" s="17" t="s">
        <v>2622</v>
      </c>
    </row>
    <row r="3270" spans="1:1" x14ac:dyDescent="0.2">
      <c r="A3270" s="17" t="s">
        <v>2652</v>
      </c>
    </row>
    <row r="3271" spans="1:1" x14ac:dyDescent="0.2">
      <c r="A3271" s="17" t="s">
        <v>1603</v>
      </c>
    </row>
    <row r="3272" spans="1:1" x14ac:dyDescent="0.2">
      <c r="A3272" s="17" t="s">
        <v>1683</v>
      </c>
    </row>
    <row r="3273" spans="1:1" x14ac:dyDescent="0.2">
      <c r="A3273" s="17" t="s">
        <v>1763</v>
      </c>
    </row>
    <row r="3274" spans="1:1" x14ac:dyDescent="0.2">
      <c r="A3274" s="17" t="s">
        <v>1609</v>
      </c>
    </row>
    <row r="3275" spans="1:1" x14ac:dyDescent="0.2">
      <c r="A3275" s="17" t="s">
        <v>1686</v>
      </c>
    </row>
    <row r="3276" spans="1:1" x14ac:dyDescent="0.2">
      <c r="A3276" s="17" t="s">
        <v>1766</v>
      </c>
    </row>
    <row r="3277" spans="1:1" x14ac:dyDescent="0.2">
      <c r="A3277" s="17" t="s">
        <v>1607</v>
      </c>
    </row>
    <row r="3278" spans="1:1" x14ac:dyDescent="0.2">
      <c r="A3278" s="17" t="s">
        <v>1685</v>
      </c>
    </row>
    <row r="3279" spans="1:1" x14ac:dyDescent="0.2">
      <c r="A3279" s="17" t="s">
        <v>1765</v>
      </c>
    </row>
    <row r="3280" spans="1:1" x14ac:dyDescent="0.2">
      <c r="A3280" s="17" t="s">
        <v>1547</v>
      </c>
    </row>
    <row r="3281" spans="1:1" x14ac:dyDescent="0.2">
      <c r="A3281" s="17" t="s">
        <v>1655</v>
      </c>
    </row>
    <row r="3282" spans="1:1" x14ac:dyDescent="0.2">
      <c r="A3282" s="17" t="s">
        <v>1733</v>
      </c>
    </row>
    <row r="3283" spans="1:1" x14ac:dyDescent="0.2">
      <c r="A3283" s="17" t="s">
        <v>2441</v>
      </c>
    </row>
    <row r="3284" spans="1:1" x14ac:dyDescent="0.2">
      <c r="A3284" s="17" t="s">
        <v>2450</v>
      </c>
    </row>
    <row r="3285" spans="1:1" x14ac:dyDescent="0.2">
      <c r="A3285" s="17" t="s">
        <v>2456</v>
      </c>
    </row>
    <row r="3286" spans="1:1" x14ac:dyDescent="0.2">
      <c r="A3286" s="17" t="s">
        <v>2442</v>
      </c>
    </row>
    <row r="3287" spans="1:1" x14ac:dyDescent="0.2">
      <c r="A3287" s="17" t="s">
        <v>2451</v>
      </c>
    </row>
    <row r="3288" spans="1:1" x14ac:dyDescent="0.2">
      <c r="A3288" s="17" t="s">
        <v>2457</v>
      </c>
    </row>
    <row r="3289" spans="1:1" x14ac:dyDescent="0.2">
      <c r="A3289" s="17" t="s">
        <v>1644</v>
      </c>
    </row>
    <row r="3290" spans="1:1" x14ac:dyDescent="0.2">
      <c r="A3290" s="17" t="s">
        <v>1725</v>
      </c>
    </row>
    <row r="3291" spans="1:1" x14ac:dyDescent="0.2">
      <c r="A3291" s="17" t="s">
        <v>1513</v>
      </c>
    </row>
    <row r="3292" spans="1:1" x14ac:dyDescent="0.2">
      <c r="A3292" s="17" t="s">
        <v>2604</v>
      </c>
    </row>
    <row r="3293" spans="1:1" x14ac:dyDescent="0.2">
      <c r="A3293" s="17" t="s">
        <v>2637</v>
      </c>
    </row>
    <row r="3294" spans="1:1" x14ac:dyDescent="0.2">
      <c r="A3294" s="17" t="s">
        <v>2666</v>
      </c>
    </row>
    <row r="3295" spans="1:1" x14ac:dyDescent="0.2">
      <c r="A3295" s="17" t="s">
        <v>2444</v>
      </c>
    </row>
    <row r="3296" spans="1:1" x14ac:dyDescent="0.2">
      <c r="A3296" s="17" t="s">
        <v>2452</v>
      </c>
    </row>
    <row r="3297" spans="1:1" x14ac:dyDescent="0.2">
      <c r="A3297" s="17" t="s">
        <v>2458</v>
      </c>
    </row>
    <row r="3298" spans="1:1" x14ac:dyDescent="0.2">
      <c r="A3298" s="17" t="s">
        <v>1646</v>
      </c>
    </row>
    <row r="3299" spans="1:1" x14ac:dyDescent="0.2">
      <c r="A3299" s="17" t="s">
        <v>1726</v>
      </c>
    </row>
    <row r="3300" spans="1:1" x14ac:dyDescent="0.2">
      <c r="A3300" s="17" t="s">
        <v>1514</v>
      </c>
    </row>
    <row r="3301" spans="1:1" x14ac:dyDescent="0.2">
      <c r="A3301" s="17" t="s">
        <v>2606</v>
      </c>
    </row>
    <row r="3302" spans="1:1" x14ac:dyDescent="0.2">
      <c r="A3302" s="17" t="s">
        <v>2638</v>
      </c>
    </row>
    <row r="3303" spans="1:1" x14ac:dyDescent="0.2">
      <c r="A3303" s="17" t="s">
        <v>2667</v>
      </c>
    </row>
    <row r="3304" spans="1:1" x14ac:dyDescent="0.2">
      <c r="A3304" s="17" t="s">
        <v>1642</v>
      </c>
    </row>
    <row r="3305" spans="1:1" x14ac:dyDescent="0.2">
      <c r="A3305" s="17" t="s">
        <v>1724</v>
      </c>
    </row>
    <row r="3306" spans="1:1" x14ac:dyDescent="0.2">
      <c r="A3306" s="17" t="s">
        <v>1512</v>
      </c>
    </row>
    <row r="3307" spans="1:1" x14ac:dyDescent="0.2">
      <c r="A3307" s="17" t="s">
        <v>2602</v>
      </c>
    </row>
    <row r="3308" spans="1:1" x14ac:dyDescent="0.2">
      <c r="A3308" s="17" t="s">
        <v>2636</v>
      </c>
    </row>
    <row r="3309" spans="1:1" x14ac:dyDescent="0.2">
      <c r="A3309" s="17" t="s">
        <v>2665</v>
      </c>
    </row>
    <row r="3310" spans="1:1" x14ac:dyDescent="0.2">
      <c r="A3310" s="17" t="s">
        <v>2446</v>
      </c>
    </row>
    <row r="3311" spans="1:1" x14ac:dyDescent="0.2">
      <c r="A3311" s="17" t="s">
        <v>2453</v>
      </c>
    </row>
    <row r="3312" spans="1:1" x14ac:dyDescent="0.2">
      <c r="A3312" s="17" t="s">
        <v>2459</v>
      </c>
    </row>
    <row r="3313" spans="1:1" x14ac:dyDescent="0.2">
      <c r="A3313" s="17" t="s">
        <v>1648</v>
      </c>
    </row>
    <row r="3314" spans="1:1" x14ac:dyDescent="0.2">
      <c r="A3314" s="17" t="s">
        <v>1727</v>
      </c>
    </row>
    <row r="3315" spans="1:1" x14ac:dyDescent="0.2">
      <c r="A3315" s="17" t="s">
        <v>1515</v>
      </c>
    </row>
    <row r="3316" spans="1:1" x14ac:dyDescent="0.2">
      <c r="A3316" s="17" t="s">
        <v>2608</v>
      </c>
    </row>
    <row r="3317" spans="1:1" x14ac:dyDescent="0.2">
      <c r="A3317" s="17" t="s">
        <v>2639</v>
      </c>
    </row>
    <row r="3318" spans="1:1" x14ac:dyDescent="0.2">
      <c r="A3318" s="17" t="s">
        <v>2668</v>
      </c>
    </row>
    <row r="3319" spans="1:1" x14ac:dyDescent="0.2">
      <c r="A3319" s="17" t="s">
        <v>1650</v>
      </c>
    </row>
    <row r="3320" spans="1:1" x14ac:dyDescent="0.2">
      <c r="A3320" s="17" t="s">
        <v>1728</v>
      </c>
    </row>
    <row r="3321" spans="1:1" x14ac:dyDescent="0.2">
      <c r="A3321" s="17" t="s">
        <v>1516</v>
      </c>
    </row>
    <row r="3322" spans="1:1" x14ac:dyDescent="0.2">
      <c r="A3322" s="17" t="s">
        <v>1651</v>
      </c>
    </row>
    <row r="3323" spans="1:1" x14ac:dyDescent="0.2">
      <c r="A3323" s="17" t="s">
        <v>1729</v>
      </c>
    </row>
    <row r="3324" spans="1:1" x14ac:dyDescent="0.2">
      <c r="A3324" s="17" t="s">
        <v>1517</v>
      </c>
    </row>
    <row r="3325" spans="1:1" x14ac:dyDescent="0.2">
      <c r="A3325" s="17" t="s">
        <v>2610</v>
      </c>
    </row>
    <row r="3326" spans="1:1" x14ac:dyDescent="0.2">
      <c r="A3326" s="17" t="s">
        <v>2640</v>
      </c>
    </row>
    <row r="3327" spans="1:1" x14ac:dyDescent="0.2">
      <c r="A3327" s="17" t="s">
        <v>2669</v>
      </c>
    </row>
    <row r="3328" spans="1:1" x14ac:dyDescent="0.2">
      <c r="A3328" s="17" t="s">
        <v>2460</v>
      </c>
    </row>
    <row r="3329" spans="1:1" x14ac:dyDescent="0.2">
      <c r="A3329" s="17" t="s">
        <v>2516</v>
      </c>
    </row>
    <row r="3330" spans="1:1" x14ac:dyDescent="0.2">
      <c r="A3330" s="17" t="s">
        <v>693</v>
      </c>
    </row>
    <row r="3331" spans="1:1" x14ac:dyDescent="0.2">
      <c r="A3331" s="17" t="s">
        <v>2298</v>
      </c>
    </row>
    <row r="3332" spans="1:1" x14ac:dyDescent="0.2">
      <c r="A3332" s="17" t="s">
        <v>2329</v>
      </c>
    </row>
    <row r="3333" spans="1:1" x14ac:dyDescent="0.2">
      <c r="A3333" s="17" t="s">
        <v>2466</v>
      </c>
    </row>
    <row r="3334" spans="1:1" x14ac:dyDescent="0.2">
      <c r="A3334" s="17" t="s">
        <v>2518</v>
      </c>
    </row>
    <row r="3335" spans="1:1" x14ac:dyDescent="0.2">
      <c r="A3335" s="17" t="s">
        <v>695</v>
      </c>
    </row>
    <row r="3336" spans="1:1" x14ac:dyDescent="0.2">
      <c r="A3336" s="17" t="s">
        <v>2300</v>
      </c>
    </row>
    <row r="3337" spans="1:1" x14ac:dyDescent="0.2">
      <c r="A3337" s="17" t="s">
        <v>2331</v>
      </c>
    </row>
    <row r="3338" spans="1:1" x14ac:dyDescent="0.2">
      <c r="A3338" s="17" t="s">
        <v>2472</v>
      </c>
    </row>
    <row r="3339" spans="1:1" x14ac:dyDescent="0.2">
      <c r="A3339" s="17" t="s">
        <v>2522</v>
      </c>
    </row>
    <row r="3340" spans="1:1" x14ac:dyDescent="0.2">
      <c r="A3340" s="17" t="s">
        <v>699</v>
      </c>
    </row>
    <row r="3341" spans="1:1" x14ac:dyDescent="0.2">
      <c r="A3341" s="17" t="s">
        <v>2304</v>
      </c>
    </row>
    <row r="3342" spans="1:1" x14ac:dyDescent="0.2">
      <c r="A3342" s="17" t="s">
        <v>2335</v>
      </c>
    </row>
    <row r="3343" spans="1:1" x14ac:dyDescent="0.2">
      <c r="A3343" s="17" t="s">
        <v>1893</v>
      </c>
    </row>
    <row r="3344" spans="1:1" x14ac:dyDescent="0.2">
      <c r="A3344" s="17" t="s">
        <v>629</v>
      </c>
    </row>
    <row r="3345" spans="1:1" x14ac:dyDescent="0.2">
      <c r="A3345" s="17" t="s">
        <v>408</v>
      </c>
    </row>
    <row r="3346" spans="1:1" x14ac:dyDescent="0.2">
      <c r="A3346" s="17" t="s">
        <v>2386</v>
      </c>
    </row>
    <row r="3347" spans="1:1" x14ac:dyDescent="0.2">
      <c r="A3347" s="17" t="s">
        <v>2188</v>
      </c>
    </row>
    <row r="3348" spans="1:1" x14ac:dyDescent="0.2">
      <c r="A3348" s="17" t="s">
        <v>1901</v>
      </c>
    </row>
    <row r="3349" spans="1:1" x14ac:dyDescent="0.2">
      <c r="A3349" s="17" t="s">
        <v>633</v>
      </c>
    </row>
    <row r="3350" spans="1:1" x14ac:dyDescent="0.2">
      <c r="A3350" s="17" t="s">
        <v>412</v>
      </c>
    </row>
    <row r="3351" spans="1:1" x14ac:dyDescent="0.2">
      <c r="A3351" s="17" t="s">
        <v>2049</v>
      </c>
    </row>
    <row r="3352" spans="1:1" x14ac:dyDescent="0.2">
      <c r="A3352" s="17" t="s">
        <v>2192</v>
      </c>
    </row>
    <row r="3353" spans="1:1" x14ac:dyDescent="0.2">
      <c r="A3353" s="17" t="s">
        <v>2691</v>
      </c>
    </row>
    <row r="3354" spans="1:1" x14ac:dyDescent="0.2">
      <c r="A3354" s="17" t="s">
        <v>2780</v>
      </c>
    </row>
    <row r="3355" spans="1:1" x14ac:dyDescent="0.2">
      <c r="A3355" s="17" t="s">
        <v>2835</v>
      </c>
    </row>
    <row r="3356" spans="1:1" x14ac:dyDescent="0.2">
      <c r="A3356" s="17" t="s">
        <v>2892</v>
      </c>
    </row>
    <row r="3357" spans="1:1" x14ac:dyDescent="0.2">
      <c r="A3357" s="17" t="s">
        <v>2949</v>
      </c>
    </row>
    <row r="3358" spans="1:1" x14ac:dyDescent="0.2">
      <c r="A3358" s="17" t="s">
        <v>2693</v>
      </c>
    </row>
    <row r="3359" spans="1:1" x14ac:dyDescent="0.2">
      <c r="A3359" s="17" t="s">
        <v>2781</v>
      </c>
    </row>
    <row r="3360" spans="1:1" x14ac:dyDescent="0.2">
      <c r="A3360" s="17" t="s">
        <v>2836</v>
      </c>
    </row>
    <row r="3361" spans="1:1" x14ac:dyDescent="0.2">
      <c r="A3361" s="17" t="s">
        <v>2893</v>
      </c>
    </row>
    <row r="3362" spans="1:1" x14ac:dyDescent="0.2">
      <c r="A3362" s="17" t="s">
        <v>2950</v>
      </c>
    </row>
    <row r="3363" spans="1:1" x14ac:dyDescent="0.2">
      <c r="A3363" s="17" t="s">
        <v>1891</v>
      </c>
    </row>
    <row r="3364" spans="1:1" x14ac:dyDescent="0.2">
      <c r="A3364" s="17" t="s">
        <v>628</v>
      </c>
    </row>
    <row r="3365" spans="1:1" x14ac:dyDescent="0.2">
      <c r="A3365" s="17" t="s">
        <v>407</v>
      </c>
    </row>
    <row r="3366" spans="1:1" x14ac:dyDescent="0.2">
      <c r="A3366" s="17" t="s">
        <v>2385</v>
      </c>
    </row>
    <row r="3367" spans="1:1" x14ac:dyDescent="0.2">
      <c r="A3367" s="17" t="s">
        <v>2187</v>
      </c>
    </row>
    <row r="3368" spans="1:1" x14ac:dyDescent="0.2">
      <c r="A3368" s="17" t="s">
        <v>1899</v>
      </c>
    </row>
    <row r="3369" spans="1:1" x14ac:dyDescent="0.2">
      <c r="A3369" s="17" t="s">
        <v>632</v>
      </c>
    </row>
    <row r="3370" spans="1:1" x14ac:dyDescent="0.2">
      <c r="A3370" s="17" t="s">
        <v>411</v>
      </c>
    </row>
    <row r="3371" spans="1:1" x14ac:dyDescent="0.2">
      <c r="A3371" s="17" t="s">
        <v>2048</v>
      </c>
    </row>
    <row r="3372" spans="1:1" x14ac:dyDescent="0.2">
      <c r="A3372" s="17" t="s">
        <v>2191</v>
      </c>
    </row>
    <row r="3373" spans="1:1" x14ac:dyDescent="0.2">
      <c r="A3373" s="17" t="s">
        <v>2474</v>
      </c>
    </row>
    <row r="3374" spans="1:1" x14ac:dyDescent="0.2">
      <c r="A3374" s="17" t="s">
        <v>2523</v>
      </c>
    </row>
    <row r="3375" spans="1:1" x14ac:dyDescent="0.2">
      <c r="A3375" s="17" t="s">
        <v>700</v>
      </c>
    </row>
    <row r="3376" spans="1:1" x14ac:dyDescent="0.2">
      <c r="A3376" s="17" t="s">
        <v>2305</v>
      </c>
    </row>
    <row r="3377" spans="1:1" x14ac:dyDescent="0.2">
      <c r="A3377" s="17" t="s">
        <v>2336</v>
      </c>
    </row>
    <row r="3378" spans="1:1" x14ac:dyDescent="0.2">
      <c r="A3378" s="17" t="s">
        <v>1897</v>
      </c>
    </row>
    <row r="3379" spans="1:1" x14ac:dyDescent="0.2">
      <c r="A3379" s="17" t="s">
        <v>631</v>
      </c>
    </row>
    <row r="3380" spans="1:1" x14ac:dyDescent="0.2">
      <c r="A3380" s="17" t="s">
        <v>410</v>
      </c>
    </row>
    <row r="3381" spans="1:1" x14ac:dyDescent="0.2">
      <c r="A3381" s="17" t="s">
        <v>2047</v>
      </c>
    </row>
    <row r="3382" spans="1:1" x14ac:dyDescent="0.2">
      <c r="A3382" s="17" t="s">
        <v>2190</v>
      </c>
    </row>
    <row r="3383" spans="1:1" x14ac:dyDescent="0.2">
      <c r="A3383" s="17" t="s">
        <v>1895</v>
      </c>
    </row>
    <row r="3384" spans="1:1" x14ac:dyDescent="0.2">
      <c r="A3384" s="17" t="s">
        <v>630</v>
      </c>
    </row>
    <row r="3385" spans="1:1" x14ac:dyDescent="0.2">
      <c r="A3385" s="17" t="s">
        <v>409</v>
      </c>
    </row>
    <row r="3386" spans="1:1" x14ac:dyDescent="0.2">
      <c r="A3386" s="17" t="s">
        <v>2046</v>
      </c>
    </row>
    <row r="3387" spans="1:1" x14ac:dyDescent="0.2">
      <c r="A3387" s="17" t="s">
        <v>2189</v>
      </c>
    </row>
    <row r="3388" spans="1:1" x14ac:dyDescent="0.2">
      <c r="A3388" s="17" t="s">
        <v>15</v>
      </c>
    </row>
    <row r="3389" spans="1:1" x14ac:dyDescent="0.2">
      <c r="A3389" s="17" t="s">
        <v>584</v>
      </c>
    </row>
    <row r="3390" spans="1:1" x14ac:dyDescent="0.2">
      <c r="A3390" s="17" t="s">
        <v>364</v>
      </c>
    </row>
    <row r="3391" spans="1:1" x14ac:dyDescent="0.2">
      <c r="A3391" s="17" t="s">
        <v>2342</v>
      </c>
    </row>
    <row r="3392" spans="1:1" x14ac:dyDescent="0.2">
      <c r="A3392" s="17" t="s">
        <v>2143</v>
      </c>
    </row>
    <row r="3393" spans="1:1" x14ac:dyDescent="0.2">
      <c r="A3393" s="17" t="s">
        <v>23</v>
      </c>
    </row>
    <row r="3394" spans="1:1" x14ac:dyDescent="0.2">
      <c r="A3394" s="17" t="s">
        <v>589</v>
      </c>
    </row>
    <row r="3395" spans="1:1" x14ac:dyDescent="0.2">
      <c r="A3395" s="17" t="s">
        <v>368</v>
      </c>
    </row>
    <row r="3396" spans="1:1" x14ac:dyDescent="0.2">
      <c r="A3396" s="17" t="s">
        <v>2346</v>
      </c>
    </row>
    <row r="3397" spans="1:1" x14ac:dyDescent="0.2">
      <c r="A3397" s="17" t="s">
        <v>2147</v>
      </c>
    </row>
    <row r="3398" spans="1:1" x14ac:dyDescent="0.2">
      <c r="A3398" s="17" t="s">
        <v>2674</v>
      </c>
    </row>
    <row r="3399" spans="1:1" x14ac:dyDescent="0.2">
      <c r="A3399" s="17" t="s">
        <v>2767</v>
      </c>
    </row>
    <row r="3400" spans="1:1" x14ac:dyDescent="0.2">
      <c r="A3400" s="17" t="s">
        <v>2823</v>
      </c>
    </row>
    <row r="3401" spans="1:1" x14ac:dyDescent="0.2">
      <c r="A3401" s="17" t="s">
        <v>2880</v>
      </c>
    </row>
    <row r="3402" spans="1:1" x14ac:dyDescent="0.2">
      <c r="A3402" s="17" t="s">
        <v>2937</v>
      </c>
    </row>
    <row r="3403" spans="1:1" x14ac:dyDescent="0.2">
      <c r="A3403" s="17" t="s">
        <v>2676</v>
      </c>
    </row>
    <row r="3404" spans="1:1" x14ac:dyDescent="0.2">
      <c r="A3404" s="17" t="s">
        <v>2769</v>
      </c>
    </row>
    <row r="3405" spans="1:1" x14ac:dyDescent="0.2">
      <c r="A3405" s="17" t="s">
        <v>2824</v>
      </c>
    </row>
    <row r="3406" spans="1:1" x14ac:dyDescent="0.2">
      <c r="A3406" s="17" t="s">
        <v>2881</v>
      </c>
    </row>
    <row r="3407" spans="1:1" x14ac:dyDescent="0.2">
      <c r="A3407" s="17" t="s">
        <v>2938</v>
      </c>
    </row>
    <row r="3408" spans="1:1" x14ac:dyDescent="0.2">
      <c r="A3408" s="17" t="s">
        <v>13</v>
      </c>
    </row>
    <row r="3409" spans="1:1" x14ac:dyDescent="0.2">
      <c r="A3409" s="17" t="s">
        <v>583</v>
      </c>
    </row>
    <row r="3410" spans="1:1" x14ac:dyDescent="0.2">
      <c r="A3410" s="17" t="s">
        <v>363</v>
      </c>
    </row>
    <row r="3411" spans="1:1" x14ac:dyDescent="0.2">
      <c r="A3411" s="17" t="s">
        <v>2341</v>
      </c>
    </row>
    <row r="3412" spans="1:1" x14ac:dyDescent="0.2">
      <c r="A3412" s="17" t="s">
        <v>2142</v>
      </c>
    </row>
    <row r="3413" spans="1:1" x14ac:dyDescent="0.2">
      <c r="A3413" s="17" t="s">
        <v>21</v>
      </c>
    </row>
    <row r="3414" spans="1:1" x14ac:dyDescent="0.2">
      <c r="A3414" s="17" t="s">
        <v>588</v>
      </c>
    </row>
    <row r="3415" spans="1:1" x14ac:dyDescent="0.2">
      <c r="A3415" s="17" t="s">
        <v>367</v>
      </c>
    </row>
    <row r="3416" spans="1:1" x14ac:dyDescent="0.2">
      <c r="A3416" s="17" t="s">
        <v>2345</v>
      </c>
    </row>
    <row r="3417" spans="1:1" x14ac:dyDescent="0.2">
      <c r="A3417" s="17" t="s">
        <v>2146</v>
      </c>
    </row>
    <row r="3418" spans="1:1" x14ac:dyDescent="0.2">
      <c r="A3418" s="17" t="s">
        <v>2468</v>
      </c>
    </row>
    <row r="3419" spans="1:1" x14ac:dyDescent="0.2">
      <c r="A3419" s="17" t="s">
        <v>2519</v>
      </c>
    </row>
    <row r="3420" spans="1:1" x14ac:dyDescent="0.2">
      <c r="A3420" s="17" t="s">
        <v>696</v>
      </c>
    </row>
    <row r="3421" spans="1:1" x14ac:dyDescent="0.2">
      <c r="A3421" s="17" t="s">
        <v>2301</v>
      </c>
    </row>
    <row r="3422" spans="1:1" x14ac:dyDescent="0.2">
      <c r="A3422" s="17" t="s">
        <v>2332</v>
      </c>
    </row>
    <row r="3423" spans="1:1" x14ac:dyDescent="0.2">
      <c r="A3423" s="17" t="s">
        <v>19</v>
      </c>
    </row>
    <row r="3424" spans="1:1" x14ac:dyDescent="0.2">
      <c r="A3424" s="17" t="s">
        <v>587</v>
      </c>
    </row>
    <row r="3425" spans="1:1" x14ac:dyDescent="0.2">
      <c r="A3425" s="17" t="s">
        <v>366</v>
      </c>
    </row>
    <row r="3426" spans="1:1" x14ac:dyDescent="0.2">
      <c r="A3426" s="17" t="s">
        <v>2344</v>
      </c>
    </row>
    <row r="3427" spans="1:1" x14ac:dyDescent="0.2">
      <c r="A3427" s="17" t="s">
        <v>2145</v>
      </c>
    </row>
    <row r="3428" spans="1:1" x14ac:dyDescent="0.2">
      <c r="A3428" s="17" t="s">
        <v>17</v>
      </c>
    </row>
    <row r="3429" spans="1:1" x14ac:dyDescent="0.2">
      <c r="A3429" s="17" t="s">
        <v>586</v>
      </c>
    </row>
    <row r="3430" spans="1:1" x14ac:dyDescent="0.2">
      <c r="A3430" s="17" t="s">
        <v>365</v>
      </c>
    </row>
    <row r="3431" spans="1:1" x14ac:dyDescent="0.2">
      <c r="A3431" s="17" t="s">
        <v>2343</v>
      </c>
    </row>
    <row r="3432" spans="1:1" x14ac:dyDescent="0.2">
      <c r="A3432" s="17" t="s">
        <v>2144</v>
      </c>
    </row>
    <row r="3433" spans="1:1" x14ac:dyDescent="0.2">
      <c r="A3433" s="17" t="s">
        <v>2469</v>
      </c>
    </row>
    <row r="3434" spans="1:1" x14ac:dyDescent="0.2">
      <c r="A3434" s="17" t="s">
        <v>2520</v>
      </c>
    </row>
    <row r="3435" spans="1:1" x14ac:dyDescent="0.2">
      <c r="A3435" s="17" t="s">
        <v>697</v>
      </c>
    </row>
    <row r="3436" spans="1:1" x14ac:dyDescent="0.2">
      <c r="A3436" s="17" t="s">
        <v>2302</v>
      </c>
    </row>
    <row r="3437" spans="1:1" x14ac:dyDescent="0.2">
      <c r="A3437" s="17" t="s">
        <v>2333</v>
      </c>
    </row>
    <row r="3438" spans="1:1" x14ac:dyDescent="0.2">
      <c r="A3438" s="17" t="s">
        <v>69</v>
      </c>
    </row>
    <row r="3439" spans="1:1" x14ac:dyDescent="0.2">
      <c r="A3439" s="17" t="s">
        <v>623</v>
      </c>
    </row>
    <row r="3440" spans="1:1" x14ac:dyDescent="0.2">
      <c r="A3440" s="17" t="s">
        <v>402</v>
      </c>
    </row>
    <row r="3441" spans="1:1" x14ac:dyDescent="0.2">
      <c r="A3441" s="17" t="s">
        <v>2380</v>
      </c>
    </row>
    <row r="3442" spans="1:1" x14ac:dyDescent="0.2">
      <c r="A3442" s="17" t="s">
        <v>2181</v>
      </c>
    </row>
    <row r="3443" spans="1:1" x14ac:dyDescent="0.2">
      <c r="A3443" s="17" t="s">
        <v>1889</v>
      </c>
    </row>
    <row r="3444" spans="1:1" x14ac:dyDescent="0.2">
      <c r="A3444" s="17" t="s">
        <v>627</v>
      </c>
    </row>
    <row r="3445" spans="1:1" x14ac:dyDescent="0.2">
      <c r="A3445" s="17" t="s">
        <v>406</v>
      </c>
    </row>
    <row r="3446" spans="1:1" x14ac:dyDescent="0.2">
      <c r="A3446" s="17" t="s">
        <v>2384</v>
      </c>
    </row>
    <row r="3447" spans="1:1" x14ac:dyDescent="0.2">
      <c r="A3447" s="17" t="s">
        <v>2185</v>
      </c>
    </row>
    <row r="3448" spans="1:1" x14ac:dyDescent="0.2">
      <c r="A3448" s="17" t="s">
        <v>2687</v>
      </c>
    </row>
    <row r="3449" spans="1:1" x14ac:dyDescent="0.2">
      <c r="A3449" s="17" t="s">
        <v>2778</v>
      </c>
    </row>
    <row r="3450" spans="1:1" x14ac:dyDescent="0.2">
      <c r="A3450" s="17" t="s">
        <v>2833</v>
      </c>
    </row>
    <row r="3451" spans="1:1" x14ac:dyDescent="0.2">
      <c r="A3451" s="17" t="s">
        <v>2890</v>
      </c>
    </row>
    <row r="3452" spans="1:1" x14ac:dyDescent="0.2">
      <c r="A3452" s="17" t="s">
        <v>2947</v>
      </c>
    </row>
    <row r="3453" spans="1:1" x14ac:dyDescent="0.2">
      <c r="A3453" s="17" t="s">
        <v>2689</v>
      </c>
    </row>
    <row r="3454" spans="1:1" x14ac:dyDescent="0.2">
      <c r="A3454" s="17" t="s">
        <v>2779</v>
      </c>
    </row>
    <row r="3455" spans="1:1" x14ac:dyDescent="0.2">
      <c r="A3455" s="17" t="s">
        <v>2834</v>
      </c>
    </row>
    <row r="3456" spans="1:1" x14ac:dyDescent="0.2">
      <c r="A3456" s="17" t="s">
        <v>2891</v>
      </c>
    </row>
    <row r="3457" spans="1:1" x14ac:dyDescent="0.2">
      <c r="A3457" s="17" t="s">
        <v>2948</v>
      </c>
    </row>
    <row r="3458" spans="1:1" x14ac:dyDescent="0.2">
      <c r="A3458" s="17" t="s">
        <v>67</v>
      </c>
    </row>
    <row r="3459" spans="1:1" x14ac:dyDescent="0.2">
      <c r="A3459" s="17" t="s">
        <v>622</v>
      </c>
    </row>
    <row r="3460" spans="1:1" x14ac:dyDescent="0.2">
      <c r="A3460" s="17" t="s">
        <v>401</v>
      </c>
    </row>
    <row r="3461" spans="1:1" x14ac:dyDescent="0.2">
      <c r="A3461" s="17" t="s">
        <v>2379</v>
      </c>
    </row>
    <row r="3462" spans="1:1" x14ac:dyDescent="0.2">
      <c r="A3462" s="17" t="s">
        <v>2180</v>
      </c>
    </row>
    <row r="3463" spans="1:1" x14ac:dyDescent="0.2">
      <c r="A3463" s="17" t="s">
        <v>1887</v>
      </c>
    </row>
    <row r="3464" spans="1:1" x14ac:dyDescent="0.2">
      <c r="A3464" s="17" t="s">
        <v>626</v>
      </c>
    </row>
    <row r="3465" spans="1:1" x14ac:dyDescent="0.2">
      <c r="A3465" s="17" t="s">
        <v>405</v>
      </c>
    </row>
    <row r="3466" spans="1:1" x14ac:dyDescent="0.2">
      <c r="A3466" s="17" t="s">
        <v>2383</v>
      </c>
    </row>
    <row r="3467" spans="1:1" x14ac:dyDescent="0.2">
      <c r="A3467" s="17" t="s">
        <v>2184</v>
      </c>
    </row>
    <row r="3468" spans="1:1" x14ac:dyDescent="0.2">
      <c r="A3468" s="17" t="s">
        <v>2471</v>
      </c>
    </row>
    <row r="3469" spans="1:1" x14ac:dyDescent="0.2">
      <c r="A3469" s="17" t="s">
        <v>2521</v>
      </c>
    </row>
    <row r="3470" spans="1:1" x14ac:dyDescent="0.2">
      <c r="A3470" s="17" t="s">
        <v>698</v>
      </c>
    </row>
    <row r="3471" spans="1:1" x14ac:dyDescent="0.2">
      <c r="A3471" s="17" t="s">
        <v>2303</v>
      </c>
    </row>
    <row r="3472" spans="1:1" x14ac:dyDescent="0.2">
      <c r="A3472" s="17" t="s">
        <v>2334</v>
      </c>
    </row>
    <row r="3473" spans="1:1" x14ac:dyDescent="0.2">
      <c r="A3473" s="17" t="s">
        <v>1885</v>
      </c>
    </row>
    <row r="3474" spans="1:1" x14ac:dyDescent="0.2">
      <c r="A3474" s="17" t="s">
        <v>625</v>
      </c>
    </row>
    <row r="3475" spans="1:1" x14ac:dyDescent="0.2">
      <c r="A3475" s="17" t="s">
        <v>404</v>
      </c>
    </row>
    <row r="3476" spans="1:1" x14ac:dyDescent="0.2">
      <c r="A3476" s="17" t="s">
        <v>2382</v>
      </c>
    </row>
    <row r="3477" spans="1:1" x14ac:dyDescent="0.2">
      <c r="A3477" s="17" t="s">
        <v>2183</v>
      </c>
    </row>
    <row r="3478" spans="1:1" x14ac:dyDescent="0.2">
      <c r="A3478" s="17" t="s">
        <v>71</v>
      </c>
    </row>
    <row r="3479" spans="1:1" x14ac:dyDescent="0.2">
      <c r="A3479" s="17" t="s">
        <v>624</v>
      </c>
    </row>
    <row r="3480" spans="1:1" x14ac:dyDescent="0.2">
      <c r="A3480" s="17" t="s">
        <v>403</v>
      </c>
    </row>
    <row r="3481" spans="1:1" x14ac:dyDescent="0.2">
      <c r="A3481" s="17" t="s">
        <v>2381</v>
      </c>
    </row>
    <row r="3482" spans="1:1" x14ac:dyDescent="0.2">
      <c r="A3482" s="17" t="s">
        <v>2182</v>
      </c>
    </row>
    <row r="3483" spans="1:1" x14ac:dyDescent="0.2">
      <c r="A3483" s="17" t="s">
        <v>25</v>
      </c>
    </row>
    <row r="3484" spans="1:1" x14ac:dyDescent="0.2">
      <c r="A3484" s="17" t="s">
        <v>590</v>
      </c>
    </row>
    <row r="3485" spans="1:1" x14ac:dyDescent="0.2">
      <c r="A3485" s="17" t="s">
        <v>369</v>
      </c>
    </row>
    <row r="3486" spans="1:1" x14ac:dyDescent="0.2">
      <c r="A3486" s="17" t="s">
        <v>2347</v>
      </c>
    </row>
    <row r="3487" spans="1:1" x14ac:dyDescent="0.2">
      <c r="A3487" s="17" t="s">
        <v>2148</v>
      </c>
    </row>
    <row r="3488" spans="1:1" x14ac:dyDescent="0.2">
      <c r="A3488" s="17" t="s">
        <v>1903</v>
      </c>
    </row>
    <row r="3489" spans="1:1" x14ac:dyDescent="0.2">
      <c r="A3489" s="17" t="s">
        <v>634</v>
      </c>
    </row>
    <row r="3490" spans="1:1" x14ac:dyDescent="0.2">
      <c r="A3490" s="17" t="s">
        <v>413</v>
      </c>
    </row>
    <row r="3491" spans="1:1" x14ac:dyDescent="0.2">
      <c r="A3491" s="17" t="s">
        <v>2050</v>
      </c>
    </row>
    <row r="3492" spans="1:1" x14ac:dyDescent="0.2">
      <c r="A3492" s="17" t="s">
        <v>2193</v>
      </c>
    </row>
    <row r="3493" spans="1:1" x14ac:dyDescent="0.2">
      <c r="A3493" s="17" t="s">
        <v>1909</v>
      </c>
    </row>
    <row r="3494" spans="1:1" x14ac:dyDescent="0.2">
      <c r="A3494" s="17" t="s">
        <v>637</v>
      </c>
    </row>
    <row r="3495" spans="1:1" x14ac:dyDescent="0.2">
      <c r="A3495" s="17" t="s">
        <v>416</v>
      </c>
    </row>
    <row r="3496" spans="1:1" x14ac:dyDescent="0.2">
      <c r="A3496" s="17" t="s">
        <v>2053</v>
      </c>
    </row>
    <row r="3497" spans="1:1" x14ac:dyDescent="0.2">
      <c r="A3497" s="17" t="s">
        <v>2196</v>
      </c>
    </row>
    <row r="3498" spans="1:1" x14ac:dyDescent="0.2">
      <c r="A3498" s="17" t="s">
        <v>1917</v>
      </c>
    </row>
    <row r="3499" spans="1:1" x14ac:dyDescent="0.2">
      <c r="A3499" s="17" t="s">
        <v>641</v>
      </c>
    </row>
    <row r="3500" spans="1:1" x14ac:dyDescent="0.2">
      <c r="A3500" s="17" t="s">
        <v>420</v>
      </c>
    </row>
    <row r="3501" spans="1:1" x14ac:dyDescent="0.2">
      <c r="A3501" s="17" t="s">
        <v>2057</v>
      </c>
    </row>
    <row r="3502" spans="1:1" x14ac:dyDescent="0.2">
      <c r="A3502" s="17" t="s">
        <v>2200</v>
      </c>
    </row>
    <row r="3503" spans="1:1" x14ac:dyDescent="0.2">
      <c r="A3503" s="17" t="s">
        <v>2695</v>
      </c>
    </row>
    <row r="3504" spans="1:1" x14ac:dyDescent="0.2">
      <c r="A3504" s="17" t="s">
        <v>2782</v>
      </c>
    </row>
    <row r="3505" spans="1:1" x14ac:dyDescent="0.2">
      <c r="A3505" s="17" t="s">
        <v>2837</v>
      </c>
    </row>
    <row r="3506" spans="1:1" x14ac:dyDescent="0.2">
      <c r="A3506" s="17" t="s">
        <v>2894</v>
      </c>
    </row>
    <row r="3507" spans="1:1" x14ac:dyDescent="0.2">
      <c r="A3507" s="17" t="s">
        <v>2951</v>
      </c>
    </row>
    <row r="3508" spans="1:1" x14ac:dyDescent="0.2">
      <c r="A3508" s="17" t="s">
        <v>2697</v>
      </c>
    </row>
    <row r="3509" spans="1:1" x14ac:dyDescent="0.2">
      <c r="A3509" s="17" t="s">
        <v>2783</v>
      </c>
    </row>
    <row r="3510" spans="1:1" x14ac:dyDescent="0.2">
      <c r="A3510" s="17" t="s">
        <v>2838</v>
      </c>
    </row>
    <row r="3511" spans="1:1" x14ac:dyDescent="0.2">
      <c r="A3511" s="17" t="s">
        <v>2895</v>
      </c>
    </row>
    <row r="3512" spans="1:1" x14ac:dyDescent="0.2">
      <c r="A3512" s="17" t="s">
        <v>2952</v>
      </c>
    </row>
    <row r="3513" spans="1:1" x14ac:dyDescent="0.2">
      <c r="A3513" s="17" t="s">
        <v>1907</v>
      </c>
    </row>
    <row r="3514" spans="1:1" x14ac:dyDescent="0.2">
      <c r="A3514" s="17" t="s">
        <v>636</v>
      </c>
    </row>
    <row r="3515" spans="1:1" x14ac:dyDescent="0.2">
      <c r="A3515" s="17" t="s">
        <v>415</v>
      </c>
    </row>
    <row r="3516" spans="1:1" x14ac:dyDescent="0.2">
      <c r="A3516" s="17" t="s">
        <v>2052</v>
      </c>
    </row>
    <row r="3517" spans="1:1" x14ac:dyDescent="0.2">
      <c r="A3517" s="17" t="s">
        <v>2195</v>
      </c>
    </row>
    <row r="3518" spans="1:1" x14ac:dyDescent="0.2">
      <c r="A3518" s="17" t="s">
        <v>1915</v>
      </c>
    </row>
    <row r="3519" spans="1:1" x14ac:dyDescent="0.2">
      <c r="A3519" s="17" t="s">
        <v>640</v>
      </c>
    </row>
    <row r="3520" spans="1:1" x14ac:dyDescent="0.2">
      <c r="A3520" s="17" t="s">
        <v>419</v>
      </c>
    </row>
    <row r="3521" spans="1:1" x14ac:dyDescent="0.2">
      <c r="A3521" s="17" t="s">
        <v>2056</v>
      </c>
    </row>
    <row r="3522" spans="1:1" x14ac:dyDescent="0.2">
      <c r="A3522" s="17" t="s">
        <v>2199</v>
      </c>
    </row>
    <row r="3523" spans="1:1" x14ac:dyDescent="0.2">
      <c r="A3523" s="17" t="s">
        <v>1905</v>
      </c>
    </row>
    <row r="3524" spans="1:1" x14ac:dyDescent="0.2">
      <c r="A3524" s="17" t="s">
        <v>635</v>
      </c>
    </row>
    <row r="3525" spans="1:1" x14ac:dyDescent="0.2">
      <c r="A3525" s="17" t="s">
        <v>414</v>
      </c>
    </row>
    <row r="3526" spans="1:1" x14ac:dyDescent="0.2">
      <c r="A3526" s="17" t="s">
        <v>2051</v>
      </c>
    </row>
    <row r="3527" spans="1:1" x14ac:dyDescent="0.2">
      <c r="A3527" s="17" t="s">
        <v>2194</v>
      </c>
    </row>
    <row r="3528" spans="1:1" x14ac:dyDescent="0.2">
      <c r="A3528" s="17" t="s">
        <v>1913</v>
      </c>
    </row>
    <row r="3529" spans="1:1" x14ac:dyDescent="0.2">
      <c r="A3529" s="17" t="s">
        <v>639</v>
      </c>
    </row>
    <row r="3530" spans="1:1" x14ac:dyDescent="0.2">
      <c r="A3530" s="17" t="s">
        <v>418</v>
      </c>
    </row>
    <row r="3531" spans="1:1" x14ac:dyDescent="0.2">
      <c r="A3531" s="17" t="s">
        <v>2055</v>
      </c>
    </row>
    <row r="3532" spans="1:1" x14ac:dyDescent="0.2">
      <c r="A3532" s="17" t="s">
        <v>2198</v>
      </c>
    </row>
    <row r="3533" spans="1:1" x14ac:dyDescent="0.2">
      <c r="A3533" s="17" t="s">
        <v>1911</v>
      </c>
    </row>
    <row r="3534" spans="1:1" x14ac:dyDescent="0.2">
      <c r="A3534" s="17" t="s">
        <v>638</v>
      </c>
    </row>
    <row r="3535" spans="1:1" x14ac:dyDescent="0.2">
      <c r="A3535" s="17" t="s">
        <v>417</v>
      </c>
    </row>
    <row r="3536" spans="1:1" x14ac:dyDescent="0.2">
      <c r="A3536" s="17" t="s">
        <v>2054</v>
      </c>
    </row>
    <row r="3537" spans="1:1" x14ac:dyDescent="0.2">
      <c r="A3537" s="17" t="s">
        <v>2197</v>
      </c>
    </row>
    <row r="3538" spans="1:1" x14ac:dyDescent="0.2">
      <c r="A3538" s="17" t="s">
        <v>29</v>
      </c>
    </row>
    <row r="3539" spans="1:1" x14ac:dyDescent="0.2">
      <c r="A3539" s="17" t="s">
        <v>593</v>
      </c>
    </row>
    <row r="3540" spans="1:1" x14ac:dyDescent="0.2">
      <c r="A3540" s="17" t="s">
        <v>372</v>
      </c>
    </row>
    <row r="3541" spans="1:1" x14ac:dyDescent="0.2">
      <c r="A3541" s="17" t="s">
        <v>2350</v>
      </c>
    </row>
    <row r="3542" spans="1:1" x14ac:dyDescent="0.2">
      <c r="A3542" s="17" t="s">
        <v>2151</v>
      </c>
    </row>
    <row r="3543" spans="1:1" x14ac:dyDescent="0.2">
      <c r="A3543" s="17" t="s">
        <v>34</v>
      </c>
    </row>
    <row r="3544" spans="1:1" x14ac:dyDescent="0.2">
      <c r="A3544" s="17" t="s">
        <v>597</v>
      </c>
    </row>
    <row r="3545" spans="1:1" x14ac:dyDescent="0.2">
      <c r="A3545" s="17" t="s">
        <v>376</v>
      </c>
    </row>
    <row r="3546" spans="1:1" x14ac:dyDescent="0.2">
      <c r="A3546" s="17" t="s">
        <v>2354</v>
      </c>
    </row>
    <row r="3547" spans="1:1" x14ac:dyDescent="0.2">
      <c r="A3547" s="17" t="s">
        <v>2155</v>
      </c>
    </row>
    <row r="3548" spans="1:1" x14ac:dyDescent="0.2">
      <c r="A3548" s="17" t="s">
        <v>2678</v>
      </c>
    </row>
    <row r="3549" spans="1:1" x14ac:dyDescent="0.2">
      <c r="A3549" s="17" t="s">
        <v>2770</v>
      </c>
    </row>
    <row r="3550" spans="1:1" x14ac:dyDescent="0.2">
      <c r="A3550" s="17" t="s">
        <v>2825</v>
      </c>
    </row>
    <row r="3551" spans="1:1" x14ac:dyDescent="0.2">
      <c r="A3551" s="17" t="s">
        <v>2882</v>
      </c>
    </row>
    <row r="3552" spans="1:1" x14ac:dyDescent="0.2">
      <c r="A3552" s="17" t="s">
        <v>2939</v>
      </c>
    </row>
    <row r="3553" spans="1:1" x14ac:dyDescent="0.2">
      <c r="A3553" s="17" t="s">
        <v>2679</v>
      </c>
    </row>
    <row r="3554" spans="1:1" x14ac:dyDescent="0.2">
      <c r="A3554" s="17" t="s">
        <v>2771</v>
      </c>
    </row>
    <row r="3555" spans="1:1" x14ac:dyDescent="0.2">
      <c r="A3555" s="17" t="s">
        <v>2826</v>
      </c>
    </row>
    <row r="3556" spans="1:1" x14ac:dyDescent="0.2">
      <c r="A3556" s="17" t="s">
        <v>2883</v>
      </c>
    </row>
    <row r="3557" spans="1:1" x14ac:dyDescent="0.2">
      <c r="A3557" s="17" t="s">
        <v>2940</v>
      </c>
    </row>
    <row r="3558" spans="1:1" x14ac:dyDescent="0.2">
      <c r="A3558" s="17" t="s">
        <v>28</v>
      </c>
    </row>
    <row r="3559" spans="1:1" x14ac:dyDescent="0.2">
      <c r="A3559" s="17" t="s">
        <v>592</v>
      </c>
    </row>
    <row r="3560" spans="1:1" x14ac:dyDescent="0.2">
      <c r="A3560" s="17" t="s">
        <v>371</v>
      </c>
    </row>
    <row r="3561" spans="1:1" x14ac:dyDescent="0.2">
      <c r="A3561" s="17" t="s">
        <v>2349</v>
      </c>
    </row>
    <row r="3562" spans="1:1" x14ac:dyDescent="0.2">
      <c r="A3562" s="17" t="s">
        <v>2150</v>
      </c>
    </row>
    <row r="3563" spans="1:1" x14ac:dyDescent="0.2">
      <c r="A3563" s="17" t="s">
        <v>33</v>
      </c>
    </row>
    <row r="3564" spans="1:1" x14ac:dyDescent="0.2">
      <c r="A3564" s="17" t="s">
        <v>596</v>
      </c>
    </row>
    <row r="3565" spans="1:1" x14ac:dyDescent="0.2">
      <c r="A3565" s="17" t="s">
        <v>375</v>
      </c>
    </row>
    <row r="3566" spans="1:1" x14ac:dyDescent="0.2">
      <c r="A3566" s="17" t="s">
        <v>2353</v>
      </c>
    </row>
    <row r="3567" spans="1:1" x14ac:dyDescent="0.2">
      <c r="A3567" s="17" t="s">
        <v>2154</v>
      </c>
    </row>
    <row r="3568" spans="1:1" x14ac:dyDescent="0.2">
      <c r="A3568" s="17" t="s">
        <v>26</v>
      </c>
    </row>
    <row r="3569" spans="1:1" x14ac:dyDescent="0.2">
      <c r="A3569" s="17" t="s">
        <v>591</v>
      </c>
    </row>
    <row r="3570" spans="1:1" x14ac:dyDescent="0.2">
      <c r="A3570" s="17" t="s">
        <v>370</v>
      </c>
    </row>
    <row r="3571" spans="1:1" x14ac:dyDescent="0.2">
      <c r="A3571" s="17" t="s">
        <v>2348</v>
      </c>
    </row>
    <row r="3572" spans="1:1" x14ac:dyDescent="0.2">
      <c r="A3572" s="17" t="s">
        <v>2149</v>
      </c>
    </row>
    <row r="3573" spans="1:1" x14ac:dyDescent="0.2">
      <c r="A3573" s="17" t="s">
        <v>31</v>
      </c>
    </row>
    <row r="3574" spans="1:1" x14ac:dyDescent="0.2">
      <c r="A3574" s="17" t="s">
        <v>595</v>
      </c>
    </row>
    <row r="3575" spans="1:1" x14ac:dyDescent="0.2">
      <c r="A3575" s="17" t="s">
        <v>374</v>
      </c>
    </row>
    <row r="3576" spans="1:1" x14ac:dyDescent="0.2">
      <c r="A3576" s="17" t="s">
        <v>2352</v>
      </c>
    </row>
    <row r="3577" spans="1:1" x14ac:dyDescent="0.2">
      <c r="A3577" s="17" t="s">
        <v>2153</v>
      </c>
    </row>
    <row r="3578" spans="1:1" x14ac:dyDescent="0.2">
      <c r="A3578" s="17" t="s">
        <v>30</v>
      </c>
    </row>
    <row r="3579" spans="1:1" x14ac:dyDescent="0.2">
      <c r="A3579" s="17" t="s">
        <v>594</v>
      </c>
    </row>
    <row r="3580" spans="1:1" x14ac:dyDescent="0.2">
      <c r="A3580" s="17" t="s">
        <v>373</v>
      </c>
    </row>
    <row r="3581" spans="1:1" x14ac:dyDescent="0.2">
      <c r="A3581" s="17" t="s">
        <v>2351</v>
      </c>
    </row>
    <row r="3582" spans="1:1" x14ac:dyDescent="0.2">
      <c r="A3582" s="17" t="s">
        <v>2152</v>
      </c>
    </row>
    <row r="3583" spans="1:1" x14ac:dyDescent="0.2">
      <c r="A3583" s="17" t="s">
        <v>2</v>
      </c>
    </row>
    <row r="3584" spans="1:1" x14ac:dyDescent="0.2">
      <c r="A3584" s="17" t="s">
        <v>578</v>
      </c>
    </row>
    <row r="3585" spans="1:1" x14ac:dyDescent="0.2">
      <c r="A3585" s="17" t="s">
        <v>358</v>
      </c>
    </row>
    <row r="3586" spans="1:1" x14ac:dyDescent="0.2">
      <c r="A3586" s="17" t="s">
        <v>544</v>
      </c>
    </row>
    <row r="3587" spans="1:1" x14ac:dyDescent="0.2">
      <c r="A3587" s="17" t="s">
        <v>2134</v>
      </c>
    </row>
    <row r="3588" spans="1:1" x14ac:dyDescent="0.2">
      <c r="A3588" s="17" t="s">
        <v>10</v>
      </c>
    </row>
    <row r="3589" spans="1:1" x14ac:dyDescent="0.2">
      <c r="A3589" s="17" t="s">
        <v>582</v>
      </c>
    </row>
    <row r="3590" spans="1:1" x14ac:dyDescent="0.2">
      <c r="A3590" s="17" t="s">
        <v>362</v>
      </c>
    </row>
    <row r="3591" spans="1:1" x14ac:dyDescent="0.2">
      <c r="A3591" s="17" t="s">
        <v>2340</v>
      </c>
    </row>
    <row r="3592" spans="1:1" x14ac:dyDescent="0.2">
      <c r="A3592" s="17" t="s">
        <v>2140</v>
      </c>
    </row>
    <row r="3593" spans="1:1" x14ac:dyDescent="0.2">
      <c r="A3593" s="17" t="s">
        <v>2670</v>
      </c>
    </row>
    <row r="3594" spans="1:1" x14ac:dyDescent="0.2">
      <c r="A3594" s="17" t="s">
        <v>2765</v>
      </c>
    </row>
    <row r="3595" spans="1:1" x14ac:dyDescent="0.2">
      <c r="A3595" s="17" t="s">
        <v>2821</v>
      </c>
    </row>
    <row r="3596" spans="1:1" x14ac:dyDescent="0.2">
      <c r="A3596" s="17" t="s">
        <v>2878</v>
      </c>
    </row>
    <row r="3597" spans="1:1" x14ac:dyDescent="0.2">
      <c r="A3597" s="17" t="s">
        <v>2934</v>
      </c>
    </row>
    <row r="3598" spans="1:1" x14ac:dyDescent="0.2">
      <c r="A3598" s="17" t="s">
        <v>2672</v>
      </c>
    </row>
    <row r="3599" spans="1:1" x14ac:dyDescent="0.2">
      <c r="A3599" s="17" t="s">
        <v>2766</v>
      </c>
    </row>
    <row r="3600" spans="1:1" x14ac:dyDescent="0.2">
      <c r="A3600" s="17" t="s">
        <v>2822</v>
      </c>
    </row>
    <row r="3601" spans="1:1" x14ac:dyDescent="0.2">
      <c r="A3601" s="17" t="s">
        <v>2879</v>
      </c>
    </row>
    <row r="3602" spans="1:1" x14ac:dyDescent="0.2">
      <c r="A3602" s="17" t="s">
        <v>2935</v>
      </c>
    </row>
    <row r="3603" spans="1:1" x14ac:dyDescent="0.2">
      <c r="A3603" s="17" t="s">
        <v>0</v>
      </c>
    </row>
    <row r="3604" spans="1:1" x14ac:dyDescent="0.2">
      <c r="A3604" s="17" t="s">
        <v>577</v>
      </c>
    </row>
    <row r="3605" spans="1:1" x14ac:dyDescent="0.2">
      <c r="A3605" s="17" t="s">
        <v>357</v>
      </c>
    </row>
    <row r="3606" spans="1:1" x14ac:dyDescent="0.2">
      <c r="A3606" s="17" t="s">
        <v>543</v>
      </c>
    </row>
    <row r="3607" spans="1:1" x14ac:dyDescent="0.2">
      <c r="A3607" s="17" t="s">
        <v>2133</v>
      </c>
    </row>
    <row r="3608" spans="1:1" x14ac:dyDescent="0.2">
      <c r="A3608" s="17" t="s">
        <v>8</v>
      </c>
    </row>
    <row r="3609" spans="1:1" x14ac:dyDescent="0.2">
      <c r="A3609" s="17" t="s">
        <v>581</v>
      </c>
    </row>
    <row r="3610" spans="1:1" x14ac:dyDescent="0.2">
      <c r="A3610" s="17" t="s">
        <v>361</v>
      </c>
    </row>
    <row r="3611" spans="1:1" x14ac:dyDescent="0.2">
      <c r="A3611" s="17" t="s">
        <v>2339</v>
      </c>
    </row>
    <row r="3612" spans="1:1" x14ac:dyDescent="0.2">
      <c r="A3612" s="17" t="s">
        <v>2138</v>
      </c>
    </row>
    <row r="3613" spans="1:1" x14ac:dyDescent="0.2">
      <c r="A3613" s="17" t="s">
        <v>2463</v>
      </c>
    </row>
    <row r="3614" spans="1:1" x14ac:dyDescent="0.2">
      <c r="A3614" s="17" t="s">
        <v>2517</v>
      </c>
    </row>
    <row r="3615" spans="1:1" x14ac:dyDescent="0.2">
      <c r="A3615" s="17" t="s">
        <v>694</v>
      </c>
    </row>
    <row r="3616" spans="1:1" x14ac:dyDescent="0.2">
      <c r="A3616" s="17" t="s">
        <v>2299</v>
      </c>
    </row>
    <row r="3617" spans="1:1" x14ac:dyDescent="0.2">
      <c r="A3617" s="17" t="s">
        <v>2330</v>
      </c>
    </row>
    <row r="3618" spans="1:1" x14ac:dyDescent="0.2">
      <c r="A3618" s="17" t="s">
        <v>6</v>
      </c>
    </row>
    <row r="3619" spans="1:1" x14ac:dyDescent="0.2">
      <c r="A3619" s="17" t="s">
        <v>580</v>
      </c>
    </row>
    <row r="3620" spans="1:1" x14ac:dyDescent="0.2">
      <c r="A3620" s="17" t="s">
        <v>360</v>
      </c>
    </row>
    <row r="3621" spans="1:1" x14ac:dyDescent="0.2">
      <c r="A3621" s="17" t="s">
        <v>2338</v>
      </c>
    </row>
    <row r="3622" spans="1:1" x14ac:dyDescent="0.2">
      <c r="A3622" s="17" t="s">
        <v>2136</v>
      </c>
    </row>
    <row r="3623" spans="1:1" x14ac:dyDescent="0.2">
      <c r="A3623" s="17" t="s">
        <v>46</v>
      </c>
    </row>
    <row r="3624" spans="1:1" x14ac:dyDescent="0.2">
      <c r="A3624" s="17" t="s">
        <v>606</v>
      </c>
    </row>
    <row r="3625" spans="1:1" x14ac:dyDescent="0.2">
      <c r="A3625" s="17" t="s">
        <v>385</v>
      </c>
    </row>
    <row r="3626" spans="1:1" x14ac:dyDescent="0.2">
      <c r="A3626" s="17" t="s">
        <v>2363</v>
      </c>
    </row>
    <row r="3627" spans="1:1" x14ac:dyDescent="0.2">
      <c r="A3627" s="17" t="s">
        <v>2164</v>
      </c>
    </row>
    <row r="3628" spans="1:1" x14ac:dyDescent="0.2">
      <c r="A3628" s="17" t="s">
        <v>1935</v>
      </c>
    </row>
    <row r="3629" spans="1:1" x14ac:dyDescent="0.2">
      <c r="A3629" s="17" t="s">
        <v>650</v>
      </c>
    </row>
    <row r="3630" spans="1:1" x14ac:dyDescent="0.2">
      <c r="A3630" s="17" t="s">
        <v>429</v>
      </c>
    </row>
    <row r="3631" spans="1:1" x14ac:dyDescent="0.2">
      <c r="A3631" s="17" t="s">
        <v>2066</v>
      </c>
    </row>
    <row r="3632" spans="1:1" x14ac:dyDescent="0.2">
      <c r="A3632" s="17" t="s">
        <v>2209</v>
      </c>
    </row>
    <row r="3633" spans="1:1" x14ac:dyDescent="0.2">
      <c r="A3633" s="17" t="s">
        <v>1941</v>
      </c>
    </row>
    <row r="3634" spans="1:1" x14ac:dyDescent="0.2">
      <c r="A3634" s="17" t="s">
        <v>653</v>
      </c>
    </row>
    <row r="3635" spans="1:1" x14ac:dyDescent="0.2">
      <c r="A3635" s="17" t="s">
        <v>432</v>
      </c>
    </row>
    <row r="3636" spans="1:1" x14ac:dyDescent="0.2">
      <c r="A3636" s="17" t="s">
        <v>2069</v>
      </c>
    </row>
    <row r="3637" spans="1:1" x14ac:dyDescent="0.2">
      <c r="A3637" s="17" t="s">
        <v>2212</v>
      </c>
    </row>
    <row r="3638" spans="1:1" x14ac:dyDescent="0.2">
      <c r="A3638" s="17" t="s">
        <v>1949</v>
      </c>
    </row>
    <row r="3639" spans="1:1" x14ac:dyDescent="0.2">
      <c r="A3639" s="17" t="s">
        <v>657</v>
      </c>
    </row>
    <row r="3640" spans="1:1" x14ac:dyDescent="0.2">
      <c r="A3640" s="17" t="s">
        <v>436</v>
      </c>
    </row>
    <row r="3641" spans="1:1" x14ac:dyDescent="0.2">
      <c r="A3641" s="17" t="s">
        <v>2073</v>
      </c>
    </row>
    <row r="3642" spans="1:1" x14ac:dyDescent="0.2">
      <c r="A3642" s="17" t="s">
        <v>2216</v>
      </c>
    </row>
    <row r="3643" spans="1:1" x14ac:dyDescent="0.2">
      <c r="A3643" s="17" t="s">
        <v>2703</v>
      </c>
    </row>
    <row r="3644" spans="1:1" x14ac:dyDescent="0.2">
      <c r="A3644" s="17" t="s">
        <v>2786</v>
      </c>
    </row>
    <row r="3645" spans="1:1" x14ac:dyDescent="0.2">
      <c r="A3645" s="17" t="s">
        <v>2841</v>
      </c>
    </row>
    <row r="3646" spans="1:1" x14ac:dyDescent="0.2">
      <c r="A3646" s="17" t="s">
        <v>2898</v>
      </c>
    </row>
    <row r="3647" spans="1:1" x14ac:dyDescent="0.2">
      <c r="A3647" s="17" t="s">
        <v>2955</v>
      </c>
    </row>
    <row r="3648" spans="1:1" x14ac:dyDescent="0.2">
      <c r="A3648" s="17" t="s">
        <v>2705</v>
      </c>
    </row>
    <row r="3649" spans="1:1" x14ac:dyDescent="0.2">
      <c r="A3649" s="17" t="s">
        <v>2787</v>
      </c>
    </row>
    <row r="3650" spans="1:1" x14ac:dyDescent="0.2">
      <c r="A3650" s="17" t="s">
        <v>2842</v>
      </c>
    </row>
    <row r="3651" spans="1:1" x14ac:dyDescent="0.2">
      <c r="A3651" s="17" t="s">
        <v>2899</v>
      </c>
    </row>
    <row r="3652" spans="1:1" x14ac:dyDescent="0.2">
      <c r="A3652" s="17" t="s">
        <v>2956</v>
      </c>
    </row>
    <row r="3653" spans="1:1" x14ac:dyDescent="0.2">
      <c r="A3653" s="17" t="s">
        <v>1939</v>
      </c>
    </row>
    <row r="3654" spans="1:1" x14ac:dyDescent="0.2">
      <c r="A3654" s="17" t="s">
        <v>652</v>
      </c>
    </row>
    <row r="3655" spans="1:1" x14ac:dyDescent="0.2">
      <c r="A3655" s="17" t="s">
        <v>431</v>
      </c>
    </row>
    <row r="3656" spans="1:1" x14ac:dyDescent="0.2">
      <c r="A3656" s="17" t="s">
        <v>2068</v>
      </c>
    </row>
    <row r="3657" spans="1:1" x14ac:dyDescent="0.2">
      <c r="A3657" s="17" t="s">
        <v>2211</v>
      </c>
    </row>
    <row r="3658" spans="1:1" x14ac:dyDescent="0.2">
      <c r="A3658" s="17" t="s">
        <v>1947</v>
      </c>
    </row>
    <row r="3659" spans="1:1" x14ac:dyDescent="0.2">
      <c r="A3659" s="17" t="s">
        <v>656</v>
      </c>
    </row>
    <row r="3660" spans="1:1" x14ac:dyDescent="0.2">
      <c r="A3660" s="17" t="s">
        <v>435</v>
      </c>
    </row>
    <row r="3661" spans="1:1" x14ac:dyDescent="0.2">
      <c r="A3661" s="17" t="s">
        <v>2072</v>
      </c>
    </row>
    <row r="3662" spans="1:1" x14ac:dyDescent="0.2">
      <c r="A3662" s="17" t="s">
        <v>2215</v>
      </c>
    </row>
    <row r="3663" spans="1:1" x14ac:dyDescent="0.2">
      <c r="A3663" s="17" t="s">
        <v>1937</v>
      </c>
    </row>
    <row r="3664" spans="1:1" x14ac:dyDescent="0.2">
      <c r="A3664" s="17" t="s">
        <v>651</v>
      </c>
    </row>
    <row r="3665" spans="1:1" x14ac:dyDescent="0.2">
      <c r="A3665" s="17" t="s">
        <v>430</v>
      </c>
    </row>
    <row r="3666" spans="1:1" x14ac:dyDescent="0.2">
      <c r="A3666" s="17" t="s">
        <v>2067</v>
      </c>
    </row>
    <row r="3667" spans="1:1" x14ac:dyDescent="0.2">
      <c r="A3667" s="17" t="s">
        <v>2210</v>
      </c>
    </row>
    <row r="3668" spans="1:1" x14ac:dyDescent="0.2">
      <c r="A3668" s="17" t="s">
        <v>1945</v>
      </c>
    </row>
    <row r="3669" spans="1:1" x14ac:dyDescent="0.2">
      <c r="A3669" s="17" t="s">
        <v>655</v>
      </c>
    </row>
    <row r="3670" spans="1:1" x14ac:dyDescent="0.2">
      <c r="A3670" s="17" t="s">
        <v>434</v>
      </c>
    </row>
    <row r="3671" spans="1:1" x14ac:dyDescent="0.2">
      <c r="A3671" s="17" t="s">
        <v>2071</v>
      </c>
    </row>
    <row r="3672" spans="1:1" x14ac:dyDescent="0.2">
      <c r="A3672" s="17" t="s">
        <v>2214</v>
      </c>
    </row>
    <row r="3673" spans="1:1" x14ac:dyDescent="0.2">
      <c r="A3673" s="17" t="s">
        <v>1943</v>
      </c>
    </row>
    <row r="3674" spans="1:1" x14ac:dyDescent="0.2">
      <c r="A3674" s="17" t="s">
        <v>654</v>
      </c>
    </row>
    <row r="3675" spans="1:1" x14ac:dyDescent="0.2">
      <c r="A3675" s="17" t="s">
        <v>433</v>
      </c>
    </row>
    <row r="3676" spans="1:1" x14ac:dyDescent="0.2">
      <c r="A3676" s="17" t="s">
        <v>2070</v>
      </c>
    </row>
    <row r="3677" spans="1:1" x14ac:dyDescent="0.2">
      <c r="A3677" s="17" t="s">
        <v>2213</v>
      </c>
    </row>
    <row r="3678" spans="1:1" x14ac:dyDescent="0.2">
      <c r="A3678" s="17" t="s">
        <v>50</v>
      </c>
    </row>
    <row r="3679" spans="1:1" x14ac:dyDescent="0.2">
      <c r="A3679" s="17" t="s">
        <v>609</v>
      </c>
    </row>
    <row r="3680" spans="1:1" x14ac:dyDescent="0.2">
      <c r="A3680" s="17" t="s">
        <v>388</v>
      </c>
    </row>
    <row r="3681" spans="1:1" x14ac:dyDescent="0.2">
      <c r="A3681" s="17" t="s">
        <v>2366</v>
      </c>
    </row>
    <row r="3682" spans="1:1" x14ac:dyDescent="0.2">
      <c r="A3682" s="17" t="s">
        <v>2167</v>
      </c>
    </row>
    <row r="3683" spans="1:1" x14ac:dyDescent="0.2">
      <c r="A3683" s="17" t="s">
        <v>55</v>
      </c>
    </row>
    <row r="3684" spans="1:1" x14ac:dyDescent="0.2">
      <c r="A3684" s="17" t="s">
        <v>613</v>
      </c>
    </row>
    <row r="3685" spans="1:1" x14ac:dyDescent="0.2">
      <c r="A3685" s="17" t="s">
        <v>392</v>
      </c>
    </row>
    <row r="3686" spans="1:1" x14ac:dyDescent="0.2">
      <c r="A3686" s="17" t="s">
        <v>2370</v>
      </c>
    </row>
    <row r="3687" spans="1:1" x14ac:dyDescent="0.2">
      <c r="A3687" s="17" t="s">
        <v>2171</v>
      </c>
    </row>
    <row r="3688" spans="1:1" x14ac:dyDescent="0.2">
      <c r="A3688" s="17" t="s">
        <v>2683</v>
      </c>
    </row>
    <row r="3689" spans="1:1" x14ac:dyDescent="0.2">
      <c r="A3689" s="17" t="s">
        <v>2774</v>
      </c>
    </row>
    <row r="3690" spans="1:1" x14ac:dyDescent="0.2">
      <c r="A3690" s="17" t="s">
        <v>2829</v>
      </c>
    </row>
    <row r="3691" spans="1:1" x14ac:dyDescent="0.2">
      <c r="A3691" s="17" t="s">
        <v>2886</v>
      </c>
    </row>
    <row r="3692" spans="1:1" x14ac:dyDescent="0.2">
      <c r="A3692" s="17" t="s">
        <v>2943</v>
      </c>
    </row>
    <row r="3693" spans="1:1" x14ac:dyDescent="0.2">
      <c r="A3693" s="17" t="s">
        <v>2684</v>
      </c>
    </row>
    <row r="3694" spans="1:1" x14ac:dyDescent="0.2">
      <c r="A3694" s="17" t="s">
        <v>2775</v>
      </c>
    </row>
    <row r="3695" spans="1:1" x14ac:dyDescent="0.2">
      <c r="A3695" s="17" t="s">
        <v>2830</v>
      </c>
    </row>
    <row r="3696" spans="1:1" x14ac:dyDescent="0.2">
      <c r="A3696" s="17" t="s">
        <v>2887</v>
      </c>
    </row>
    <row r="3697" spans="1:1" x14ac:dyDescent="0.2">
      <c r="A3697" s="17" t="s">
        <v>2944</v>
      </c>
    </row>
    <row r="3698" spans="1:1" x14ac:dyDescent="0.2">
      <c r="A3698" s="17" t="s">
        <v>49</v>
      </c>
    </row>
    <row r="3699" spans="1:1" x14ac:dyDescent="0.2">
      <c r="A3699" s="17" t="s">
        <v>608</v>
      </c>
    </row>
    <row r="3700" spans="1:1" x14ac:dyDescent="0.2">
      <c r="A3700" s="17" t="s">
        <v>387</v>
      </c>
    </row>
    <row r="3701" spans="1:1" x14ac:dyDescent="0.2">
      <c r="A3701" s="17" t="s">
        <v>2365</v>
      </c>
    </row>
    <row r="3702" spans="1:1" x14ac:dyDescent="0.2">
      <c r="A3702" s="17" t="s">
        <v>2166</v>
      </c>
    </row>
    <row r="3703" spans="1:1" x14ac:dyDescent="0.2">
      <c r="A3703" s="17" t="s">
        <v>54</v>
      </c>
    </row>
    <row r="3704" spans="1:1" x14ac:dyDescent="0.2">
      <c r="A3704" s="17" t="s">
        <v>612</v>
      </c>
    </row>
    <row r="3705" spans="1:1" x14ac:dyDescent="0.2">
      <c r="A3705" s="17" t="s">
        <v>391</v>
      </c>
    </row>
    <row r="3706" spans="1:1" x14ac:dyDescent="0.2">
      <c r="A3706" s="17" t="s">
        <v>2369</v>
      </c>
    </row>
    <row r="3707" spans="1:1" x14ac:dyDescent="0.2">
      <c r="A3707" s="17" t="s">
        <v>2170</v>
      </c>
    </row>
    <row r="3708" spans="1:1" x14ac:dyDescent="0.2">
      <c r="A3708" s="17" t="s">
        <v>47</v>
      </c>
    </row>
    <row r="3709" spans="1:1" x14ac:dyDescent="0.2">
      <c r="A3709" s="17" t="s">
        <v>607</v>
      </c>
    </row>
    <row r="3710" spans="1:1" x14ac:dyDescent="0.2">
      <c r="A3710" s="17" t="s">
        <v>386</v>
      </c>
    </row>
    <row r="3711" spans="1:1" x14ac:dyDescent="0.2">
      <c r="A3711" s="17" t="s">
        <v>2364</v>
      </c>
    </row>
    <row r="3712" spans="1:1" x14ac:dyDescent="0.2">
      <c r="A3712" s="17" t="s">
        <v>2165</v>
      </c>
    </row>
    <row r="3713" spans="1:1" x14ac:dyDescent="0.2">
      <c r="A3713" s="17" t="s">
        <v>52</v>
      </c>
    </row>
    <row r="3714" spans="1:1" x14ac:dyDescent="0.2">
      <c r="A3714" s="17" t="s">
        <v>611</v>
      </c>
    </row>
    <row r="3715" spans="1:1" x14ac:dyDescent="0.2">
      <c r="A3715" s="17" t="s">
        <v>390</v>
      </c>
    </row>
    <row r="3716" spans="1:1" x14ac:dyDescent="0.2">
      <c r="A3716" s="17" t="s">
        <v>2368</v>
      </c>
    </row>
    <row r="3717" spans="1:1" x14ac:dyDescent="0.2">
      <c r="A3717" s="17" t="s">
        <v>2169</v>
      </c>
    </row>
    <row r="3718" spans="1:1" x14ac:dyDescent="0.2">
      <c r="A3718" s="17" t="s">
        <v>51</v>
      </c>
    </row>
    <row r="3719" spans="1:1" x14ac:dyDescent="0.2">
      <c r="A3719" s="17" t="s">
        <v>610</v>
      </c>
    </row>
    <row r="3720" spans="1:1" x14ac:dyDescent="0.2">
      <c r="A3720" s="17" t="s">
        <v>389</v>
      </c>
    </row>
    <row r="3721" spans="1:1" x14ac:dyDescent="0.2">
      <c r="A3721" s="17" t="s">
        <v>2367</v>
      </c>
    </row>
    <row r="3722" spans="1:1" x14ac:dyDescent="0.2">
      <c r="A3722" s="17" t="s">
        <v>2168</v>
      </c>
    </row>
    <row r="3723" spans="1:1" x14ac:dyDescent="0.2">
      <c r="A3723" s="17" t="s">
        <v>35</v>
      </c>
    </row>
    <row r="3724" spans="1:1" x14ac:dyDescent="0.2">
      <c r="A3724" s="17" t="s">
        <v>598</v>
      </c>
    </row>
    <row r="3725" spans="1:1" x14ac:dyDescent="0.2">
      <c r="A3725" s="17" t="s">
        <v>377</v>
      </c>
    </row>
    <row r="3726" spans="1:1" x14ac:dyDescent="0.2">
      <c r="A3726" s="17" t="s">
        <v>2355</v>
      </c>
    </row>
    <row r="3727" spans="1:1" x14ac:dyDescent="0.2">
      <c r="A3727" s="17" t="s">
        <v>2156</v>
      </c>
    </row>
    <row r="3728" spans="1:1" x14ac:dyDescent="0.2">
      <c r="A3728" s="17" t="s">
        <v>1919</v>
      </c>
    </row>
    <row r="3729" spans="1:1" x14ac:dyDescent="0.2">
      <c r="A3729" s="17" t="s">
        <v>642</v>
      </c>
    </row>
    <row r="3730" spans="1:1" x14ac:dyDescent="0.2">
      <c r="A3730" s="17" t="s">
        <v>421</v>
      </c>
    </row>
    <row r="3731" spans="1:1" x14ac:dyDescent="0.2">
      <c r="A3731" s="17" t="s">
        <v>2058</v>
      </c>
    </row>
    <row r="3732" spans="1:1" x14ac:dyDescent="0.2">
      <c r="A3732" s="17" t="s">
        <v>2201</v>
      </c>
    </row>
    <row r="3733" spans="1:1" x14ac:dyDescent="0.2">
      <c r="A3733" s="17" t="s">
        <v>1925</v>
      </c>
    </row>
    <row r="3734" spans="1:1" x14ac:dyDescent="0.2">
      <c r="A3734" s="17" t="s">
        <v>645</v>
      </c>
    </row>
    <row r="3735" spans="1:1" x14ac:dyDescent="0.2">
      <c r="A3735" s="17" t="s">
        <v>424</v>
      </c>
    </row>
    <row r="3736" spans="1:1" x14ac:dyDescent="0.2">
      <c r="A3736" s="17" t="s">
        <v>2061</v>
      </c>
    </row>
    <row r="3737" spans="1:1" x14ac:dyDescent="0.2">
      <c r="A3737" s="17" t="s">
        <v>2204</v>
      </c>
    </row>
    <row r="3738" spans="1:1" x14ac:dyDescent="0.2">
      <c r="A3738" s="17" t="s">
        <v>1933</v>
      </c>
    </row>
    <row r="3739" spans="1:1" x14ac:dyDescent="0.2">
      <c r="A3739" s="17" t="s">
        <v>649</v>
      </c>
    </row>
    <row r="3740" spans="1:1" x14ac:dyDescent="0.2">
      <c r="A3740" s="17" t="s">
        <v>428</v>
      </c>
    </row>
    <row r="3741" spans="1:1" x14ac:dyDescent="0.2">
      <c r="A3741" s="17" t="s">
        <v>2065</v>
      </c>
    </row>
    <row r="3742" spans="1:1" x14ac:dyDescent="0.2">
      <c r="A3742" s="17" t="s">
        <v>2208</v>
      </c>
    </row>
    <row r="3743" spans="1:1" x14ac:dyDescent="0.2">
      <c r="A3743" s="17" t="s">
        <v>2699</v>
      </c>
    </row>
    <row r="3744" spans="1:1" x14ac:dyDescent="0.2">
      <c r="A3744" s="17" t="s">
        <v>2784</v>
      </c>
    </row>
    <row r="3745" spans="1:1" x14ac:dyDescent="0.2">
      <c r="A3745" s="17" t="s">
        <v>2839</v>
      </c>
    </row>
    <row r="3746" spans="1:1" x14ac:dyDescent="0.2">
      <c r="A3746" s="17" t="s">
        <v>2896</v>
      </c>
    </row>
    <row r="3747" spans="1:1" x14ac:dyDescent="0.2">
      <c r="A3747" s="17" t="s">
        <v>2953</v>
      </c>
    </row>
    <row r="3748" spans="1:1" x14ac:dyDescent="0.2">
      <c r="A3748" s="17" t="s">
        <v>2701</v>
      </c>
    </row>
    <row r="3749" spans="1:1" x14ac:dyDescent="0.2">
      <c r="A3749" s="17" t="s">
        <v>2785</v>
      </c>
    </row>
    <row r="3750" spans="1:1" x14ac:dyDescent="0.2">
      <c r="A3750" s="17" t="s">
        <v>2840</v>
      </c>
    </row>
    <row r="3751" spans="1:1" x14ac:dyDescent="0.2">
      <c r="A3751" s="17" t="s">
        <v>2897</v>
      </c>
    </row>
    <row r="3752" spans="1:1" x14ac:dyDescent="0.2">
      <c r="A3752" s="17" t="s">
        <v>2954</v>
      </c>
    </row>
    <row r="3753" spans="1:1" x14ac:dyDescent="0.2">
      <c r="A3753" s="17" t="s">
        <v>1923</v>
      </c>
    </row>
    <row r="3754" spans="1:1" x14ac:dyDescent="0.2">
      <c r="A3754" s="17" t="s">
        <v>644</v>
      </c>
    </row>
    <row r="3755" spans="1:1" x14ac:dyDescent="0.2">
      <c r="A3755" s="17" t="s">
        <v>423</v>
      </c>
    </row>
    <row r="3756" spans="1:1" x14ac:dyDescent="0.2">
      <c r="A3756" s="17" t="s">
        <v>2060</v>
      </c>
    </row>
    <row r="3757" spans="1:1" x14ac:dyDescent="0.2">
      <c r="A3757" s="17" t="s">
        <v>2203</v>
      </c>
    </row>
    <row r="3758" spans="1:1" x14ac:dyDescent="0.2">
      <c r="A3758" s="17" t="s">
        <v>1931</v>
      </c>
    </row>
    <row r="3759" spans="1:1" x14ac:dyDescent="0.2">
      <c r="A3759" s="17" t="s">
        <v>648</v>
      </c>
    </row>
    <row r="3760" spans="1:1" x14ac:dyDescent="0.2">
      <c r="A3760" s="17" t="s">
        <v>427</v>
      </c>
    </row>
    <row r="3761" spans="1:1" x14ac:dyDescent="0.2">
      <c r="A3761" s="17" t="s">
        <v>2064</v>
      </c>
    </row>
    <row r="3762" spans="1:1" x14ac:dyDescent="0.2">
      <c r="A3762" s="17" t="s">
        <v>2207</v>
      </c>
    </row>
    <row r="3763" spans="1:1" x14ac:dyDescent="0.2">
      <c r="A3763" s="17" t="s">
        <v>1921</v>
      </c>
    </row>
    <row r="3764" spans="1:1" x14ac:dyDescent="0.2">
      <c r="A3764" s="17" t="s">
        <v>643</v>
      </c>
    </row>
    <row r="3765" spans="1:1" x14ac:dyDescent="0.2">
      <c r="A3765" s="17" t="s">
        <v>422</v>
      </c>
    </row>
    <row r="3766" spans="1:1" x14ac:dyDescent="0.2">
      <c r="A3766" s="17" t="s">
        <v>2059</v>
      </c>
    </row>
    <row r="3767" spans="1:1" x14ac:dyDescent="0.2">
      <c r="A3767" s="17" t="s">
        <v>2202</v>
      </c>
    </row>
    <row r="3768" spans="1:1" x14ac:dyDescent="0.2">
      <c r="A3768" s="17" t="s">
        <v>1929</v>
      </c>
    </row>
    <row r="3769" spans="1:1" x14ac:dyDescent="0.2">
      <c r="A3769" s="17" t="s">
        <v>647</v>
      </c>
    </row>
    <row r="3770" spans="1:1" x14ac:dyDescent="0.2">
      <c r="A3770" s="17" t="s">
        <v>426</v>
      </c>
    </row>
    <row r="3771" spans="1:1" x14ac:dyDescent="0.2">
      <c r="A3771" s="17" t="s">
        <v>2063</v>
      </c>
    </row>
    <row r="3772" spans="1:1" x14ac:dyDescent="0.2">
      <c r="A3772" s="17" t="s">
        <v>2206</v>
      </c>
    </row>
    <row r="3773" spans="1:1" x14ac:dyDescent="0.2">
      <c r="A3773" s="17" t="s">
        <v>1927</v>
      </c>
    </row>
    <row r="3774" spans="1:1" x14ac:dyDescent="0.2">
      <c r="A3774" s="17" t="s">
        <v>646</v>
      </c>
    </row>
    <row r="3775" spans="1:1" x14ac:dyDescent="0.2">
      <c r="A3775" s="17" t="s">
        <v>425</v>
      </c>
    </row>
    <row r="3776" spans="1:1" x14ac:dyDescent="0.2">
      <c r="A3776" s="17" t="s">
        <v>2062</v>
      </c>
    </row>
    <row r="3777" spans="1:1" x14ac:dyDescent="0.2">
      <c r="A3777" s="17" t="s">
        <v>2205</v>
      </c>
    </row>
    <row r="3778" spans="1:1" x14ac:dyDescent="0.2">
      <c r="A3778" s="17" t="s">
        <v>39</v>
      </c>
    </row>
    <row r="3779" spans="1:1" x14ac:dyDescent="0.2">
      <c r="A3779" s="17" t="s">
        <v>601</v>
      </c>
    </row>
    <row r="3780" spans="1:1" x14ac:dyDescent="0.2">
      <c r="A3780" s="17" t="s">
        <v>380</v>
      </c>
    </row>
    <row r="3781" spans="1:1" x14ac:dyDescent="0.2">
      <c r="A3781" s="17" t="s">
        <v>2358</v>
      </c>
    </row>
    <row r="3782" spans="1:1" x14ac:dyDescent="0.2">
      <c r="A3782" s="17" t="s">
        <v>2159</v>
      </c>
    </row>
    <row r="3783" spans="1:1" x14ac:dyDescent="0.2">
      <c r="A3783" s="17" t="s">
        <v>45</v>
      </c>
    </row>
    <row r="3784" spans="1:1" x14ac:dyDescent="0.2">
      <c r="A3784" s="17" t="s">
        <v>605</v>
      </c>
    </row>
    <row r="3785" spans="1:1" x14ac:dyDescent="0.2">
      <c r="A3785" s="17" t="s">
        <v>384</v>
      </c>
    </row>
    <row r="3786" spans="1:1" x14ac:dyDescent="0.2">
      <c r="A3786" s="17" t="s">
        <v>2362</v>
      </c>
    </row>
    <row r="3787" spans="1:1" x14ac:dyDescent="0.2">
      <c r="A3787" s="17" t="s">
        <v>2163</v>
      </c>
    </row>
    <row r="3788" spans="1:1" x14ac:dyDescent="0.2">
      <c r="A3788" s="17" t="s">
        <v>2680</v>
      </c>
    </row>
    <row r="3789" spans="1:1" x14ac:dyDescent="0.2">
      <c r="A3789" s="17" t="s">
        <v>2772</v>
      </c>
    </row>
    <row r="3790" spans="1:1" x14ac:dyDescent="0.2">
      <c r="A3790" s="17" t="s">
        <v>2827</v>
      </c>
    </row>
    <row r="3791" spans="1:1" x14ac:dyDescent="0.2">
      <c r="A3791" s="17" t="s">
        <v>2884</v>
      </c>
    </row>
    <row r="3792" spans="1:1" x14ac:dyDescent="0.2">
      <c r="A3792" s="17" t="s">
        <v>2941</v>
      </c>
    </row>
    <row r="3793" spans="1:1" x14ac:dyDescent="0.2">
      <c r="A3793" s="17" t="s">
        <v>2682</v>
      </c>
    </row>
    <row r="3794" spans="1:1" x14ac:dyDescent="0.2">
      <c r="A3794" s="17" t="s">
        <v>2773</v>
      </c>
    </row>
    <row r="3795" spans="1:1" x14ac:dyDescent="0.2">
      <c r="A3795" s="17" t="s">
        <v>2828</v>
      </c>
    </row>
    <row r="3796" spans="1:1" x14ac:dyDescent="0.2">
      <c r="A3796" s="17" t="s">
        <v>2885</v>
      </c>
    </row>
    <row r="3797" spans="1:1" x14ac:dyDescent="0.2">
      <c r="A3797" s="17" t="s">
        <v>2942</v>
      </c>
    </row>
    <row r="3798" spans="1:1" x14ac:dyDescent="0.2">
      <c r="A3798" s="17" t="s">
        <v>38</v>
      </c>
    </row>
    <row r="3799" spans="1:1" x14ac:dyDescent="0.2">
      <c r="A3799" s="17" t="s">
        <v>600</v>
      </c>
    </row>
    <row r="3800" spans="1:1" x14ac:dyDescent="0.2">
      <c r="A3800" s="17" t="s">
        <v>379</v>
      </c>
    </row>
    <row r="3801" spans="1:1" x14ac:dyDescent="0.2">
      <c r="A3801" s="17" t="s">
        <v>2357</v>
      </c>
    </row>
    <row r="3802" spans="1:1" x14ac:dyDescent="0.2">
      <c r="A3802" s="17" t="s">
        <v>2158</v>
      </c>
    </row>
    <row r="3803" spans="1:1" x14ac:dyDescent="0.2">
      <c r="A3803" s="17" t="s">
        <v>44</v>
      </c>
    </row>
    <row r="3804" spans="1:1" x14ac:dyDescent="0.2">
      <c r="A3804" s="17" t="s">
        <v>604</v>
      </c>
    </row>
    <row r="3805" spans="1:1" x14ac:dyDescent="0.2">
      <c r="A3805" s="17" t="s">
        <v>383</v>
      </c>
    </row>
    <row r="3806" spans="1:1" x14ac:dyDescent="0.2">
      <c r="A3806" s="17" t="s">
        <v>2361</v>
      </c>
    </row>
    <row r="3807" spans="1:1" x14ac:dyDescent="0.2">
      <c r="A3807" s="17" t="s">
        <v>2162</v>
      </c>
    </row>
    <row r="3808" spans="1:1" x14ac:dyDescent="0.2">
      <c r="A3808" s="17" t="s">
        <v>36</v>
      </c>
    </row>
    <row r="3809" spans="1:1" x14ac:dyDescent="0.2">
      <c r="A3809" s="17" t="s">
        <v>599</v>
      </c>
    </row>
    <row r="3810" spans="1:1" x14ac:dyDescent="0.2">
      <c r="A3810" s="17" t="s">
        <v>378</v>
      </c>
    </row>
    <row r="3811" spans="1:1" x14ac:dyDescent="0.2">
      <c r="A3811" s="17" t="s">
        <v>2356</v>
      </c>
    </row>
    <row r="3812" spans="1:1" x14ac:dyDescent="0.2">
      <c r="A3812" s="17" t="s">
        <v>2157</v>
      </c>
    </row>
    <row r="3813" spans="1:1" x14ac:dyDescent="0.2">
      <c r="A3813" s="17" t="s">
        <v>42</v>
      </c>
    </row>
    <row r="3814" spans="1:1" x14ac:dyDescent="0.2">
      <c r="A3814" s="17" t="s">
        <v>603</v>
      </c>
    </row>
    <row r="3815" spans="1:1" x14ac:dyDescent="0.2">
      <c r="A3815" s="17" t="s">
        <v>382</v>
      </c>
    </row>
    <row r="3816" spans="1:1" x14ac:dyDescent="0.2">
      <c r="A3816" s="17" t="s">
        <v>2360</v>
      </c>
    </row>
    <row r="3817" spans="1:1" x14ac:dyDescent="0.2">
      <c r="A3817" s="17" t="s">
        <v>2161</v>
      </c>
    </row>
    <row r="3818" spans="1:1" x14ac:dyDescent="0.2">
      <c r="A3818" s="17" t="s">
        <v>41</v>
      </c>
    </row>
    <row r="3819" spans="1:1" x14ac:dyDescent="0.2">
      <c r="A3819" s="17" t="s">
        <v>602</v>
      </c>
    </row>
    <row r="3820" spans="1:1" x14ac:dyDescent="0.2">
      <c r="A3820" s="17" t="s">
        <v>381</v>
      </c>
    </row>
    <row r="3821" spans="1:1" x14ac:dyDescent="0.2">
      <c r="A3821" s="17" t="s">
        <v>2359</v>
      </c>
    </row>
    <row r="3822" spans="1:1" x14ac:dyDescent="0.2">
      <c r="A3822" s="17" t="s">
        <v>2160</v>
      </c>
    </row>
    <row r="3823" spans="1:1" x14ac:dyDescent="0.2">
      <c r="A3823" s="17" t="s">
        <v>56</v>
      </c>
    </row>
    <row r="3824" spans="1:1" x14ac:dyDescent="0.2">
      <c r="A3824" s="17" t="s">
        <v>614</v>
      </c>
    </row>
    <row r="3825" spans="1:1" x14ac:dyDescent="0.2">
      <c r="A3825" s="17" t="s">
        <v>393</v>
      </c>
    </row>
    <row r="3826" spans="1:1" x14ac:dyDescent="0.2">
      <c r="A3826" s="17" t="s">
        <v>2371</v>
      </c>
    </row>
    <row r="3827" spans="1:1" x14ac:dyDescent="0.2">
      <c r="A3827" s="17" t="s">
        <v>2172</v>
      </c>
    </row>
    <row r="3828" spans="1:1" x14ac:dyDescent="0.2">
      <c r="A3828" s="17" t="s">
        <v>1951</v>
      </c>
    </row>
    <row r="3829" spans="1:1" x14ac:dyDescent="0.2">
      <c r="A3829" s="17" t="s">
        <v>658</v>
      </c>
    </row>
    <row r="3830" spans="1:1" x14ac:dyDescent="0.2">
      <c r="A3830" s="17" t="s">
        <v>437</v>
      </c>
    </row>
    <row r="3831" spans="1:1" x14ac:dyDescent="0.2">
      <c r="A3831" s="17" t="s">
        <v>2074</v>
      </c>
    </row>
    <row r="3832" spans="1:1" x14ac:dyDescent="0.2">
      <c r="A3832" s="17" t="s">
        <v>2217</v>
      </c>
    </row>
    <row r="3833" spans="1:1" x14ac:dyDescent="0.2">
      <c r="A3833" s="17" t="s">
        <v>1957</v>
      </c>
    </row>
    <row r="3834" spans="1:1" x14ac:dyDescent="0.2">
      <c r="A3834" s="17" t="s">
        <v>661</v>
      </c>
    </row>
    <row r="3835" spans="1:1" x14ac:dyDescent="0.2">
      <c r="A3835" s="17" t="s">
        <v>440</v>
      </c>
    </row>
    <row r="3836" spans="1:1" x14ac:dyDescent="0.2">
      <c r="A3836" s="17" t="s">
        <v>744</v>
      </c>
    </row>
    <row r="3837" spans="1:1" x14ac:dyDescent="0.2">
      <c r="A3837" s="17" t="s">
        <v>2220</v>
      </c>
    </row>
    <row r="3838" spans="1:1" x14ac:dyDescent="0.2">
      <c r="A3838" s="17" t="s">
        <v>1965</v>
      </c>
    </row>
    <row r="3839" spans="1:1" x14ac:dyDescent="0.2">
      <c r="A3839" s="17" t="s">
        <v>665</v>
      </c>
    </row>
    <row r="3840" spans="1:1" x14ac:dyDescent="0.2">
      <c r="A3840" s="17" t="s">
        <v>444</v>
      </c>
    </row>
    <row r="3841" spans="1:1" x14ac:dyDescent="0.2">
      <c r="A3841" s="17" t="s">
        <v>748</v>
      </c>
    </row>
    <row r="3842" spans="1:1" x14ac:dyDescent="0.2">
      <c r="A3842" s="17" t="s">
        <v>2224</v>
      </c>
    </row>
    <row r="3843" spans="1:1" x14ac:dyDescent="0.2">
      <c r="A3843" s="17" t="s">
        <v>2707</v>
      </c>
    </row>
    <row r="3844" spans="1:1" x14ac:dyDescent="0.2">
      <c r="A3844" s="17" t="s">
        <v>2788</v>
      </c>
    </row>
    <row r="3845" spans="1:1" x14ac:dyDescent="0.2">
      <c r="A3845" s="17" t="s">
        <v>2843</v>
      </c>
    </row>
    <row r="3846" spans="1:1" x14ac:dyDescent="0.2">
      <c r="A3846" s="17" t="s">
        <v>2900</v>
      </c>
    </row>
    <row r="3847" spans="1:1" x14ac:dyDescent="0.2">
      <c r="A3847" s="17" t="s">
        <v>2957</v>
      </c>
    </row>
    <row r="3848" spans="1:1" x14ac:dyDescent="0.2">
      <c r="A3848" s="17" t="s">
        <v>2709</v>
      </c>
    </row>
    <row r="3849" spans="1:1" x14ac:dyDescent="0.2">
      <c r="A3849" s="17" t="s">
        <v>2789</v>
      </c>
    </row>
    <row r="3850" spans="1:1" x14ac:dyDescent="0.2">
      <c r="A3850" s="17" t="s">
        <v>2844</v>
      </c>
    </row>
    <row r="3851" spans="1:1" x14ac:dyDescent="0.2">
      <c r="A3851" s="17" t="s">
        <v>2901</v>
      </c>
    </row>
    <row r="3852" spans="1:1" x14ac:dyDescent="0.2">
      <c r="A3852" s="17" t="s">
        <v>2958</v>
      </c>
    </row>
    <row r="3853" spans="1:1" x14ac:dyDescent="0.2">
      <c r="A3853" s="17" t="s">
        <v>1955</v>
      </c>
    </row>
    <row r="3854" spans="1:1" x14ac:dyDescent="0.2">
      <c r="A3854" s="17" t="s">
        <v>660</v>
      </c>
    </row>
    <row r="3855" spans="1:1" x14ac:dyDescent="0.2">
      <c r="A3855" s="17" t="s">
        <v>439</v>
      </c>
    </row>
    <row r="3856" spans="1:1" x14ac:dyDescent="0.2">
      <c r="A3856" s="17" t="s">
        <v>743</v>
      </c>
    </row>
    <row r="3857" spans="1:1" x14ac:dyDescent="0.2">
      <c r="A3857" s="17" t="s">
        <v>2219</v>
      </c>
    </row>
    <row r="3858" spans="1:1" x14ac:dyDescent="0.2">
      <c r="A3858" s="17" t="s">
        <v>1963</v>
      </c>
    </row>
    <row r="3859" spans="1:1" x14ac:dyDescent="0.2">
      <c r="A3859" s="17" t="s">
        <v>664</v>
      </c>
    </row>
    <row r="3860" spans="1:1" x14ac:dyDescent="0.2">
      <c r="A3860" s="17" t="s">
        <v>443</v>
      </c>
    </row>
    <row r="3861" spans="1:1" x14ac:dyDescent="0.2">
      <c r="A3861" s="17" t="s">
        <v>747</v>
      </c>
    </row>
    <row r="3862" spans="1:1" x14ac:dyDescent="0.2">
      <c r="A3862" s="17" t="s">
        <v>2223</v>
      </c>
    </row>
    <row r="3863" spans="1:1" x14ac:dyDescent="0.2">
      <c r="A3863" s="17" t="s">
        <v>1953</v>
      </c>
    </row>
    <row r="3864" spans="1:1" x14ac:dyDescent="0.2">
      <c r="A3864" s="17" t="s">
        <v>659</v>
      </c>
    </row>
    <row r="3865" spans="1:1" x14ac:dyDescent="0.2">
      <c r="A3865" s="17" t="s">
        <v>438</v>
      </c>
    </row>
    <row r="3866" spans="1:1" x14ac:dyDescent="0.2">
      <c r="A3866" s="17" t="s">
        <v>742</v>
      </c>
    </row>
    <row r="3867" spans="1:1" x14ac:dyDescent="0.2">
      <c r="A3867" s="17" t="s">
        <v>2218</v>
      </c>
    </row>
    <row r="3868" spans="1:1" x14ac:dyDescent="0.2">
      <c r="A3868" s="17" t="s">
        <v>1961</v>
      </c>
    </row>
    <row r="3869" spans="1:1" x14ac:dyDescent="0.2">
      <c r="A3869" s="17" t="s">
        <v>663</v>
      </c>
    </row>
    <row r="3870" spans="1:1" x14ac:dyDescent="0.2">
      <c r="A3870" s="17" t="s">
        <v>442</v>
      </c>
    </row>
    <row r="3871" spans="1:1" x14ac:dyDescent="0.2">
      <c r="A3871" s="17" t="s">
        <v>746</v>
      </c>
    </row>
    <row r="3872" spans="1:1" x14ac:dyDescent="0.2">
      <c r="A3872" s="17" t="s">
        <v>2222</v>
      </c>
    </row>
    <row r="3873" spans="1:1" x14ac:dyDescent="0.2">
      <c r="A3873" s="17" t="s">
        <v>1959</v>
      </c>
    </row>
    <row r="3874" spans="1:1" x14ac:dyDescent="0.2">
      <c r="A3874" s="17" t="s">
        <v>662</v>
      </c>
    </row>
    <row r="3875" spans="1:1" x14ac:dyDescent="0.2">
      <c r="A3875" s="17" t="s">
        <v>441</v>
      </c>
    </row>
    <row r="3876" spans="1:1" x14ac:dyDescent="0.2">
      <c r="A3876" s="17" t="s">
        <v>745</v>
      </c>
    </row>
    <row r="3877" spans="1:1" x14ac:dyDescent="0.2">
      <c r="A3877" s="17" t="s">
        <v>2221</v>
      </c>
    </row>
    <row r="3878" spans="1:1" x14ac:dyDescent="0.2">
      <c r="A3878" s="17" t="s">
        <v>60</v>
      </c>
    </row>
    <row r="3879" spans="1:1" x14ac:dyDescent="0.2">
      <c r="A3879" s="17" t="s">
        <v>617</v>
      </c>
    </row>
    <row r="3880" spans="1:1" x14ac:dyDescent="0.2">
      <c r="A3880" s="17" t="s">
        <v>396</v>
      </c>
    </row>
    <row r="3881" spans="1:1" x14ac:dyDescent="0.2">
      <c r="A3881" s="17" t="s">
        <v>2374</v>
      </c>
    </row>
    <row r="3882" spans="1:1" x14ac:dyDescent="0.2">
      <c r="A3882" s="17" t="s">
        <v>2175</v>
      </c>
    </row>
    <row r="3883" spans="1:1" x14ac:dyDescent="0.2">
      <c r="A3883" s="17" t="s">
        <v>65</v>
      </c>
    </row>
    <row r="3884" spans="1:1" x14ac:dyDescent="0.2">
      <c r="A3884" s="17" t="s">
        <v>621</v>
      </c>
    </row>
    <row r="3885" spans="1:1" x14ac:dyDescent="0.2">
      <c r="A3885" s="17" t="s">
        <v>400</v>
      </c>
    </row>
    <row r="3886" spans="1:1" x14ac:dyDescent="0.2">
      <c r="A3886" s="17" t="s">
        <v>2378</v>
      </c>
    </row>
    <row r="3887" spans="1:1" x14ac:dyDescent="0.2">
      <c r="A3887" s="17" t="s">
        <v>2179</v>
      </c>
    </row>
    <row r="3888" spans="1:1" x14ac:dyDescent="0.2">
      <c r="A3888" s="17" t="s">
        <v>2685</v>
      </c>
    </row>
    <row r="3889" spans="1:1" x14ac:dyDescent="0.2">
      <c r="A3889" s="17" t="s">
        <v>2776</v>
      </c>
    </row>
    <row r="3890" spans="1:1" x14ac:dyDescent="0.2">
      <c r="A3890" s="17" t="s">
        <v>2831</v>
      </c>
    </row>
    <row r="3891" spans="1:1" x14ac:dyDescent="0.2">
      <c r="A3891" s="17" t="s">
        <v>2888</v>
      </c>
    </row>
    <row r="3892" spans="1:1" x14ac:dyDescent="0.2">
      <c r="A3892" s="17" t="s">
        <v>2945</v>
      </c>
    </row>
    <row r="3893" spans="1:1" x14ac:dyDescent="0.2">
      <c r="A3893" s="17" t="s">
        <v>2686</v>
      </c>
    </row>
    <row r="3894" spans="1:1" x14ac:dyDescent="0.2">
      <c r="A3894" s="17" t="s">
        <v>2777</v>
      </c>
    </row>
    <row r="3895" spans="1:1" x14ac:dyDescent="0.2">
      <c r="A3895" s="17" t="s">
        <v>2832</v>
      </c>
    </row>
    <row r="3896" spans="1:1" x14ac:dyDescent="0.2">
      <c r="A3896" s="17" t="s">
        <v>2889</v>
      </c>
    </row>
    <row r="3897" spans="1:1" x14ac:dyDescent="0.2">
      <c r="A3897" s="17" t="s">
        <v>2946</v>
      </c>
    </row>
    <row r="3898" spans="1:1" x14ac:dyDescent="0.2">
      <c r="A3898" s="17" t="s">
        <v>59</v>
      </c>
    </row>
    <row r="3899" spans="1:1" x14ac:dyDescent="0.2">
      <c r="A3899" s="17" t="s">
        <v>616</v>
      </c>
    </row>
    <row r="3900" spans="1:1" x14ac:dyDescent="0.2">
      <c r="A3900" s="17" t="s">
        <v>395</v>
      </c>
    </row>
    <row r="3901" spans="1:1" x14ac:dyDescent="0.2">
      <c r="A3901" s="17" t="s">
        <v>2373</v>
      </c>
    </row>
    <row r="3902" spans="1:1" x14ac:dyDescent="0.2">
      <c r="A3902" s="17" t="s">
        <v>2174</v>
      </c>
    </row>
    <row r="3903" spans="1:1" x14ac:dyDescent="0.2">
      <c r="A3903" s="17" t="s">
        <v>64</v>
      </c>
    </row>
    <row r="3904" spans="1:1" x14ac:dyDescent="0.2">
      <c r="A3904" s="17" t="s">
        <v>620</v>
      </c>
    </row>
    <row r="3905" spans="1:1" x14ac:dyDescent="0.2">
      <c r="A3905" s="17" t="s">
        <v>399</v>
      </c>
    </row>
    <row r="3906" spans="1:1" x14ac:dyDescent="0.2">
      <c r="A3906" s="17" t="s">
        <v>2377</v>
      </c>
    </row>
    <row r="3907" spans="1:1" x14ac:dyDescent="0.2">
      <c r="A3907" s="17" t="s">
        <v>2178</v>
      </c>
    </row>
    <row r="3908" spans="1:1" x14ac:dyDescent="0.2">
      <c r="A3908" s="17" t="s">
        <v>57</v>
      </c>
    </row>
    <row r="3909" spans="1:1" x14ac:dyDescent="0.2">
      <c r="A3909" s="17" t="s">
        <v>615</v>
      </c>
    </row>
    <row r="3910" spans="1:1" x14ac:dyDescent="0.2">
      <c r="A3910" s="17" t="s">
        <v>394</v>
      </c>
    </row>
    <row r="3911" spans="1:1" x14ac:dyDescent="0.2">
      <c r="A3911" s="17" t="s">
        <v>2372</v>
      </c>
    </row>
    <row r="3912" spans="1:1" x14ac:dyDescent="0.2">
      <c r="A3912" s="17" t="s">
        <v>2173</v>
      </c>
    </row>
    <row r="3913" spans="1:1" x14ac:dyDescent="0.2">
      <c r="A3913" s="17" t="s">
        <v>62</v>
      </c>
    </row>
    <row r="3914" spans="1:1" x14ac:dyDescent="0.2">
      <c r="A3914" s="17" t="s">
        <v>619</v>
      </c>
    </row>
    <row r="3915" spans="1:1" x14ac:dyDescent="0.2">
      <c r="A3915" s="17" t="s">
        <v>398</v>
      </c>
    </row>
    <row r="3916" spans="1:1" x14ac:dyDescent="0.2">
      <c r="A3916" s="17" t="s">
        <v>2376</v>
      </c>
    </row>
    <row r="3917" spans="1:1" x14ac:dyDescent="0.2">
      <c r="A3917" s="17" t="s">
        <v>2177</v>
      </c>
    </row>
    <row r="3918" spans="1:1" x14ac:dyDescent="0.2">
      <c r="A3918" s="17" t="s">
        <v>61</v>
      </c>
    </row>
    <row r="3919" spans="1:1" x14ac:dyDescent="0.2">
      <c r="A3919" s="17" t="s">
        <v>618</v>
      </c>
    </row>
    <row r="3920" spans="1:1" x14ac:dyDescent="0.2">
      <c r="A3920" s="17" t="s">
        <v>397</v>
      </c>
    </row>
    <row r="3921" spans="1:1" x14ac:dyDescent="0.2">
      <c r="A3921" s="17" t="s">
        <v>2375</v>
      </c>
    </row>
    <row r="3922" spans="1:1" x14ac:dyDescent="0.2">
      <c r="A3922" s="17" t="s">
        <v>2176</v>
      </c>
    </row>
    <row r="3923" spans="1:1" x14ac:dyDescent="0.2">
      <c r="A3923" s="17" t="s">
        <v>4</v>
      </c>
    </row>
    <row r="3924" spans="1:1" x14ac:dyDescent="0.2">
      <c r="A3924" s="17" t="s">
        <v>579</v>
      </c>
    </row>
    <row r="3925" spans="1:1" x14ac:dyDescent="0.2">
      <c r="A3925" s="17" t="s">
        <v>359</v>
      </c>
    </row>
    <row r="3926" spans="1:1" x14ac:dyDescent="0.2">
      <c r="A3926" s="17" t="s">
        <v>2337</v>
      </c>
    </row>
    <row r="3927" spans="1:1" x14ac:dyDescent="0.2">
      <c r="A3927" s="17" t="s">
        <v>2135</v>
      </c>
    </row>
    <row r="3928" spans="1:1" x14ac:dyDescent="0.2">
      <c r="A3928" s="17" t="s">
        <v>2476</v>
      </c>
    </row>
    <row r="3929" spans="1:1" x14ac:dyDescent="0.2">
      <c r="A3929" s="17" t="s">
        <v>2524</v>
      </c>
    </row>
    <row r="3930" spans="1:1" x14ac:dyDescent="0.2">
      <c r="A3930" s="17" t="s">
        <v>701</v>
      </c>
    </row>
    <row r="3931" spans="1:1" x14ac:dyDescent="0.2">
      <c r="A3931" s="17" t="s">
        <v>2306</v>
      </c>
    </row>
    <row r="3932" spans="1:1" x14ac:dyDescent="0.2">
      <c r="A3932" s="17" t="s">
        <v>970</v>
      </c>
    </row>
    <row r="3933" spans="1:1" x14ac:dyDescent="0.2">
      <c r="A3933" s="17" t="s">
        <v>2480</v>
      </c>
    </row>
    <row r="3934" spans="1:1" x14ac:dyDescent="0.2">
      <c r="A3934" s="17" t="s">
        <v>2526</v>
      </c>
    </row>
    <row r="3935" spans="1:1" x14ac:dyDescent="0.2">
      <c r="A3935" s="17" t="s">
        <v>703</v>
      </c>
    </row>
    <row r="3936" spans="1:1" x14ac:dyDescent="0.2">
      <c r="A3936" s="17" t="s">
        <v>2308</v>
      </c>
    </row>
    <row r="3937" spans="1:1" x14ac:dyDescent="0.2">
      <c r="A3937" s="17" t="s">
        <v>972</v>
      </c>
    </row>
    <row r="3938" spans="1:1" x14ac:dyDescent="0.2">
      <c r="A3938" s="17" t="s">
        <v>2487</v>
      </c>
    </row>
    <row r="3939" spans="1:1" x14ac:dyDescent="0.2">
      <c r="A3939" s="17" t="s">
        <v>2530</v>
      </c>
    </row>
    <row r="3940" spans="1:1" x14ac:dyDescent="0.2">
      <c r="A3940" s="17" t="s">
        <v>707</v>
      </c>
    </row>
    <row r="3941" spans="1:1" x14ac:dyDescent="0.2">
      <c r="A3941" s="17" t="s">
        <v>2312</v>
      </c>
    </row>
    <row r="3942" spans="1:1" x14ac:dyDescent="0.2">
      <c r="A3942" s="17" t="s">
        <v>976</v>
      </c>
    </row>
    <row r="3943" spans="1:1" x14ac:dyDescent="0.2">
      <c r="A3943" s="17" t="s">
        <v>1828</v>
      </c>
    </row>
    <row r="3944" spans="1:1" x14ac:dyDescent="0.2">
      <c r="A3944" s="17" t="s">
        <v>313</v>
      </c>
    </row>
    <row r="3945" spans="1:1" x14ac:dyDescent="0.2">
      <c r="A3945" s="17" t="s">
        <v>496</v>
      </c>
    </row>
    <row r="3946" spans="1:1" x14ac:dyDescent="0.2">
      <c r="A3946" s="17" t="s">
        <v>800</v>
      </c>
    </row>
    <row r="3947" spans="1:1" x14ac:dyDescent="0.2">
      <c r="A3947" s="17" t="s">
        <v>2276</v>
      </c>
    </row>
    <row r="3948" spans="1:1" x14ac:dyDescent="0.2">
      <c r="A3948" s="17" t="s">
        <v>1836</v>
      </c>
    </row>
    <row r="3949" spans="1:1" x14ac:dyDescent="0.2">
      <c r="A3949" s="17" t="s">
        <v>317</v>
      </c>
    </row>
    <row r="3950" spans="1:1" x14ac:dyDescent="0.2">
      <c r="A3950" s="17" t="s">
        <v>500</v>
      </c>
    </row>
    <row r="3951" spans="1:1" x14ac:dyDescent="0.2">
      <c r="A3951" s="17" t="s">
        <v>2091</v>
      </c>
    </row>
    <row r="3952" spans="1:1" x14ac:dyDescent="0.2">
      <c r="A3952" s="17" t="s">
        <v>2280</v>
      </c>
    </row>
    <row r="3953" spans="1:1" x14ac:dyDescent="0.2">
      <c r="A3953" s="17" t="s">
        <v>2732</v>
      </c>
    </row>
    <row r="3954" spans="1:1" x14ac:dyDescent="0.2">
      <c r="A3954" s="17" t="s">
        <v>2804</v>
      </c>
    </row>
    <row r="3955" spans="1:1" x14ac:dyDescent="0.2">
      <c r="A3955" s="17" t="s">
        <v>2859</v>
      </c>
    </row>
    <row r="3956" spans="1:1" x14ac:dyDescent="0.2">
      <c r="A3956" s="17" t="s">
        <v>2916</v>
      </c>
    </row>
    <row r="3957" spans="1:1" x14ac:dyDescent="0.2">
      <c r="A3957" s="17" t="s">
        <v>2973</v>
      </c>
    </row>
    <row r="3958" spans="1:1" x14ac:dyDescent="0.2">
      <c r="A3958" s="17" t="s">
        <v>2734</v>
      </c>
    </row>
    <row r="3959" spans="1:1" x14ac:dyDescent="0.2">
      <c r="A3959" s="17" t="s">
        <v>2805</v>
      </c>
    </row>
    <row r="3960" spans="1:1" x14ac:dyDescent="0.2">
      <c r="A3960" s="17" t="s">
        <v>2860</v>
      </c>
    </row>
    <row r="3961" spans="1:1" x14ac:dyDescent="0.2">
      <c r="A3961" s="17" t="s">
        <v>2917</v>
      </c>
    </row>
    <row r="3962" spans="1:1" x14ac:dyDescent="0.2">
      <c r="A3962" s="17" t="s">
        <v>2974</v>
      </c>
    </row>
    <row r="3963" spans="1:1" x14ac:dyDescent="0.2">
      <c r="A3963" s="17" t="s">
        <v>1826</v>
      </c>
    </row>
    <row r="3964" spans="1:1" x14ac:dyDescent="0.2">
      <c r="A3964" s="17" t="s">
        <v>312</v>
      </c>
    </row>
    <row r="3965" spans="1:1" x14ac:dyDescent="0.2">
      <c r="A3965" s="17" t="s">
        <v>495</v>
      </c>
    </row>
    <row r="3966" spans="1:1" x14ac:dyDescent="0.2">
      <c r="A3966" s="17" t="s">
        <v>799</v>
      </c>
    </row>
    <row r="3967" spans="1:1" x14ac:dyDescent="0.2">
      <c r="A3967" s="17" t="s">
        <v>2275</v>
      </c>
    </row>
    <row r="3968" spans="1:1" x14ac:dyDescent="0.2">
      <c r="A3968" s="17" t="s">
        <v>1834</v>
      </c>
    </row>
    <row r="3969" spans="1:1" x14ac:dyDescent="0.2">
      <c r="A3969" s="17" t="s">
        <v>316</v>
      </c>
    </row>
    <row r="3970" spans="1:1" x14ac:dyDescent="0.2">
      <c r="A3970" s="17" t="s">
        <v>499</v>
      </c>
    </row>
    <row r="3971" spans="1:1" x14ac:dyDescent="0.2">
      <c r="A3971" s="17" t="s">
        <v>803</v>
      </c>
    </row>
    <row r="3972" spans="1:1" x14ac:dyDescent="0.2">
      <c r="A3972" s="17" t="s">
        <v>2279</v>
      </c>
    </row>
    <row r="3973" spans="1:1" x14ac:dyDescent="0.2">
      <c r="A3973" s="17" t="s">
        <v>2489</v>
      </c>
    </row>
    <row r="3974" spans="1:1" x14ac:dyDescent="0.2">
      <c r="A3974" s="17" t="s">
        <v>2531</v>
      </c>
    </row>
    <row r="3975" spans="1:1" x14ac:dyDescent="0.2">
      <c r="A3975" s="17" t="s">
        <v>708</v>
      </c>
    </row>
    <row r="3976" spans="1:1" x14ac:dyDescent="0.2">
      <c r="A3976" s="17" t="s">
        <v>2313</v>
      </c>
    </row>
    <row r="3977" spans="1:1" x14ac:dyDescent="0.2">
      <c r="A3977" s="17" t="s">
        <v>977</v>
      </c>
    </row>
    <row r="3978" spans="1:1" x14ac:dyDescent="0.2">
      <c r="A3978" s="17" t="s">
        <v>1832</v>
      </c>
    </row>
    <row r="3979" spans="1:1" x14ac:dyDescent="0.2">
      <c r="A3979" s="17" t="s">
        <v>315</v>
      </c>
    </row>
    <row r="3980" spans="1:1" x14ac:dyDescent="0.2">
      <c r="A3980" s="17" t="s">
        <v>498</v>
      </c>
    </row>
    <row r="3981" spans="1:1" x14ac:dyDescent="0.2">
      <c r="A3981" s="17" t="s">
        <v>802</v>
      </c>
    </row>
    <row r="3982" spans="1:1" x14ac:dyDescent="0.2">
      <c r="A3982" s="17" t="s">
        <v>2278</v>
      </c>
    </row>
    <row r="3983" spans="1:1" x14ac:dyDescent="0.2">
      <c r="A3983" s="17" t="s">
        <v>1830</v>
      </c>
    </row>
    <row r="3984" spans="1:1" x14ac:dyDescent="0.2">
      <c r="A3984" s="17" t="s">
        <v>314</v>
      </c>
    </row>
    <row r="3985" spans="1:1" x14ac:dyDescent="0.2">
      <c r="A3985" s="17" t="s">
        <v>497</v>
      </c>
    </row>
    <row r="3986" spans="1:1" x14ac:dyDescent="0.2">
      <c r="A3986" s="17" t="s">
        <v>801</v>
      </c>
    </row>
    <row r="3987" spans="1:1" x14ac:dyDescent="0.2">
      <c r="A3987" s="17" t="s">
        <v>2277</v>
      </c>
    </row>
    <row r="3988" spans="1:1" x14ac:dyDescent="0.2">
      <c r="A3988" s="17" t="s">
        <v>1981</v>
      </c>
    </row>
    <row r="3989" spans="1:1" x14ac:dyDescent="0.2">
      <c r="A3989" s="17" t="s">
        <v>674</v>
      </c>
    </row>
    <row r="3990" spans="1:1" x14ac:dyDescent="0.2">
      <c r="A3990" s="17" t="s">
        <v>452</v>
      </c>
    </row>
    <row r="3991" spans="1:1" x14ac:dyDescent="0.2">
      <c r="A3991" s="17" t="s">
        <v>756</v>
      </c>
    </row>
    <row r="3992" spans="1:1" x14ac:dyDescent="0.2">
      <c r="A3992" s="17" t="s">
        <v>2232</v>
      </c>
    </row>
    <row r="3993" spans="1:1" x14ac:dyDescent="0.2">
      <c r="A3993" s="17" t="s">
        <v>1989</v>
      </c>
    </row>
    <row r="3994" spans="1:1" x14ac:dyDescent="0.2">
      <c r="A3994" s="17" t="s">
        <v>678</v>
      </c>
    </row>
    <row r="3995" spans="1:1" x14ac:dyDescent="0.2">
      <c r="A3995" s="17" t="s">
        <v>456</v>
      </c>
    </row>
    <row r="3996" spans="1:1" x14ac:dyDescent="0.2">
      <c r="A3996" s="17" t="s">
        <v>760</v>
      </c>
    </row>
    <row r="3997" spans="1:1" x14ac:dyDescent="0.2">
      <c r="A3997" s="17" t="s">
        <v>2236</v>
      </c>
    </row>
    <row r="3998" spans="1:1" x14ac:dyDescent="0.2">
      <c r="A3998" s="17" t="s">
        <v>2715</v>
      </c>
    </row>
    <row r="3999" spans="1:1" x14ac:dyDescent="0.2">
      <c r="A3999" s="17" t="s">
        <v>2792</v>
      </c>
    </row>
    <row r="4000" spans="1:1" x14ac:dyDescent="0.2">
      <c r="A4000" s="17" t="s">
        <v>2847</v>
      </c>
    </row>
    <row r="4001" spans="1:1" x14ac:dyDescent="0.2">
      <c r="A4001" s="17" t="s">
        <v>2904</v>
      </c>
    </row>
    <row r="4002" spans="1:1" x14ac:dyDescent="0.2">
      <c r="A4002" s="17" t="s">
        <v>2961</v>
      </c>
    </row>
    <row r="4003" spans="1:1" x14ac:dyDescent="0.2">
      <c r="A4003" s="17" t="s">
        <v>2717</v>
      </c>
    </row>
    <row r="4004" spans="1:1" x14ac:dyDescent="0.2">
      <c r="A4004" s="17" t="s">
        <v>2793</v>
      </c>
    </row>
    <row r="4005" spans="1:1" x14ac:dyDescent="0.2">
      <c r="A4005" s="17" t="s">
        <v>2848</v>
      </c>
    </row>
    <row r="4006" spans="1:1" x14ac:dyDescent="0.2">
      <c r="A4006" s="17" t="s">
        <v>2905</v>
      </c>
    </row>
    <row r="4007" spans="1:1" x14ac:dyDescent="0.2">
      <c r="A4007" s="17" t="s">
        <v>2962</v>
      </c>
    </row>
    <row r="4008" spans="1:1" x14ac:dyDescent="0.2">
      <c r="A4008" s="17" t="s">
        <v>1979</v>
      </c>
    </row>
    <row r="4009" spans="1:1" x14ac:dyDescent="0.2">
      <c r="A4009" s="17" t="s">
        <v>673</v>
      </c>
    </row>
    <row r="4010" spans="1:1" x14ac:dyDescent="0.2">
      <c r="A4010" s="17" t="s">
        <v>451</v>
      </c>
    </row>
    <row r="4011" spans="1:1" x14ac:dyDescent="0.2">
      <c r="A4011" s="17" t="s">
        <v>755</v>
      </c>
    </row>
    <row r="4012" spans="1:1" x14ac:dyDescent="0.2">
      <c r="A4012" s="17" t="s">
        <v>2231</v>
      </c>
    </row>
    <row r="4013" spans="1:1" x14ac:dyDescent="0.2">
      <c r="A4013" s="17" t="s">
        <v>1987</v>
      </c>
    </row>
    <row r="4014" spans="1:1" x14ac:dyDescent="0.2">
      <c r="A4014" s="17" t="s">
        <v>677</v>
      </c>
    </row>
    <row r="4015" spans="1:1" x14ac:dyDescent="0.2">
      <c r="A4015" s="17" t="s">
        <v>455</v>
      </c>
    </row>
    <row r="4016" spans="1:1" x14ac:dyDescent="0.2">
      <c r="A4016" s="17" t="s">
        <v>759</v>
      </c>
    </row>
    <row r="4017" spans="1:1" x14ac:dyDescent="0.2">
      <c r="A4017" s="17" t="s">
        <v>2235</v>
      </c>
    </row>
    <row r="4018" spans="1:1" x14ac:dyDescent="0.2">
      <c r="A4018" s="17" t="s">
        <v>2482</v>
      </c>
    </row>
    <row r="4019" spans="1:1" x14ac:dyDescent="0.2">
      <c r="A4019" s="17" t="s">
        <v>2527</v>
      </c>
    </row>
    <row r="4020" spans="1:1" x14ac:dyDescent="0.2">
      <c r="A4020" s="17" t="s">
        <v>704</v>
      </c>
    </row>
    <row r="4021" spans="1:1" x14ac:dyDescent="0.2">
      <c r="A4021" s="17" t="s">
        <v>2309</v>
      </c>
    </row>
    <row r="4022" spans="1:1" x14ac:dyDescent="0.2">
      <c r="A4022" s="17" t="s">
        <v>973</v>
      </c>
    </row>
    <row r="4023" spans="1:1" x14ac:dyDescent="0.2">
      <c r="A4023" s="17" t="s">
        <v>1985</v>
      </c>
    </row>
    <row r="4024" spans="1:1" x14ac:dyDescent="0.2">
      <c r="A4024" s="17" t="s">
        <v>676</v>
      </c>
    </row>
    <row r="4025" spans="1:1" x14ac:dyDescent="0.2">
      <c r="A4025" s="17" t="s">
        <v>454</v>
      </c>
    </row>
    <row r="4026" spans="1:1" x14ac:dyDescent="0.2">
      <c r="A4026" s="17" t="s">
        <v>758</v>
      </c>
    </row>
    <row r="4027" spans="1:1" x14ac:dyDescent="0.2">
      <c r="A4027" s="17" t="s">
        <v>2234</v>
      </c>
    </row>
    <row r="4028" spans="1:1" x14ac:dyDescent="0.2">
      <c r="A4028" s="17" t="s">
        <v>1983</v>
      </c>
    </row>
    <row r="4029" spans="1:1" x14ac:dyDescent="0.2">
      <c r="A4029" s="17" t="s">
        <v>675</v>
      </c>
    </row>
    <row r="4030" spans="1:1" x14ac:dyDescent="0.2">
      <c r="A4030" s="17" t="s">
        <v>453</v>
      </c>
    </row>
    <row r="4031" spans="1:1" x14ac:dyDescent="0.2">
      <c r="A4031" s="17" t="s">
        <v>757</v>
      </c>
    </row>
    <row r="4032" spans="1:1" x14ac:dyDescent="0.2">
      <c r="A4032" s="17" t="s">
        <v>2233</v>
      </c>
    </row>
    <row r="4033" spans="1:1" x14ac:dyDescent="0.2">
      <c r="A4033" s="17" t="s">
        <v>2484</v>
      </c>
    </row>
    <row r="4034" spans="1:1" x14ac:dyDescent="0.2">
      <c r="A4034" s="17" t="s">
        <v>2528</v>
      </c>
    </row>
    <row r="4035" spans="1:1" x14ac:dyDescent="0.2">
      <c r="A4035" s="17" t="s">
        <v>705</v>
      </c>
    </row>
    <row r="4036" spans="1:1" x14ac:dyDescent="0.2">
      <c r="A4036" s="17" t="s">
        <v>2310</v>
      </c>
    </row>
    <row r="4037" spans="1:1" x14ac:dyDescent="0.2">
      <c r="A4037" s="17" t="s">
        <v>974</v>
      </c>
    </row>
    <row r="4038" spans="1:1" x14ac:dyDescent="0.2">
      <c r="A4038" s="17" t="s">
        <v>1816</v>
      </c>
    </row>
    <row r="4039" spans="1:1" x14ac:dyDescent="0.2">
      <c r="A4039" s="17" t="s">
        <v>307</v>
      </c>
    </row>
    <row r="4040" spans="1:1" x14ac:dyDescent="0.2">
      <c r="A4040" s="17" t="s">
        <v>490</v>
      </c>
    </row>
    <row r="4041" spans="1:1" x14ac:dyDescent="0.2">
      <c r="A4041" s="17" t="s">
        <v>794</v>
      </c>
    </row>
    <row r="4042" spans="1:1" x14ac:dyDescent="0.2">
      <c r="A4042" s="17" t="s">
        <v>2270</v>
      </c>
    </row>
    <row r="4043" spans="1:1" x14ac:dyDescent="0.2">
      <c r="A4043" s="17" t="s">
        <v>1824</v>
      </c>
    </row>
    <row r="4044" spans="1:1" x14ac:dyDescent="0.2">
      <c r="A4044" s="17" t="s">
        <v>311</v>
      </c>
    </row>
    <row r="4045" spans="1:1" x14ac:dyDescent="0.2">
      <c r="A4045" s="17" t="s">
        <v>494</v>
      </c>
    </row>
    <row r="4046" spans="1:1" x14ac:dyDescent="0.2">
      <c r="A4046" s="17" t="s">
        <v>798</v>
      </c>
    </row>
    <row r="4047" spans="1:1" x14ac:dyDescent="0.2">
      <c r="A4047" s="17" t="s">
        <v>2274</v>
      </c>
    </row>
    <row r="4048" spans="1:1" x14ac:dyDescent="0.2">
      <c r="A4048" s="17" t="s">
        <v>2728</v>
      </c>
    </row>
    <row r="4049" spans="1:1" x14ac:dyDescent="0.2">
      <c r="A4049" s="17" t="s">
        <v>2802</v>
      </c>
    </row>
    <row r="4050" spans="1:1" x14ac:dyDescent="0.2">
      <c r="A4050" s="17" t="s">
        <v>2857</v>
      </c>
    </row>
    <row r="4051" spans="1:1" x14ac:dyDescent="0.2">
      <c r="A4051" s="17" t="s">
        <v>2914</v>
      </c>
    </row>
    <row r="4052" spans="1:1" x14ac:dyDescent="0.2">
      <c r="A4052" s="17" t="s">
        <v>2971</v>
      </c>
    </row>
    <row r="4053" spans="1:1" x14ac:dyDescent="0.2">
      <c r="A4053" s="17" t="s">
        <v>2730</v>
      </c>
    </row>
    <row r="4054" spans="1:1" x14ac:dyDescent="0.2">
      <c r="A4054" s="17" t="s">
        <v>2803</v>
      </c>
    </row>
    <row r="4055" spans="1:1" x14ac:dyDescent="0.2">
      <c r="A4055" s="17" t="s">
        <v>2858</v>
      </c>
    </row>
    <row r="4056" spans="1:1" x14ac:dyDescent="0.2">
      <c r="A4056" s="17" t="s">
        <v>2915</v>
      </c>
    </row>
    <row r="4057" spans="1:1" x14ac:dyDescent="0.2">
      <c r="A4057" s="17" t="s">
        <v>2972</v>
      </c>
    </row>
    <row r="4058" spans="1:1" x14ac:dyDescent="0.2">
      <c r="A4058" s="17" t="s">
        <v>1814</v>
      </c>
    </row>
    <row r="4059" spans="1:1" x14ac:dyDescent="0.2">
      <c r="A4059" s="17" t="s">
        <v>306</v>
      </c>
    </row>
    <row r="4060" spans="1:1" x14ac:dyDescent="0.2">
      <c r="A4060" s="17" t="s">
        <v>489</v>
      </c>
    </row>
    <row r="4061" spans="1:1" x14ac:dyDescent="0.2">
      <c r="A4061" s="17" t="s">
        <v>793</v>
      </c>
    </row>
    <row r="4062" spans="1:1" x14ac:dyDescent="0.2">
      <c r="A4062" s="17" t="s">
        <v>2269</v>
      </c>
    </row>
    <row r="4063" spans="1:1" x14ac:dyDescent="0.2">
      <c r="A4063" s="17" t="s">
        <v>1822</v>
      </c>
    </row>
    <row r="4064" spans="1:1" x14ac:dyDescent="0.2">
      <c r="A4064" s="17" t="s">
        <v>310</v>
      </c>
    </row>
    <row r="4065" spans="1:1" x14ac:dyDescent="0.2">
      <c r="A4065" s="17" t="s">
        <v>493</v>
      </c>
    </row>
    <row r="4066" spans="1:1" x14ac:dyDescent="0.2">
      <c r="A4066" s="17" t="s">
        <v>797</v>
      </c>
    </row>
    <row r="4067" spans="1:1" x14ac:dyDescent="0.2">
      <c r="A4067" s="17" t="s">
        <v>2273</v>
      </c>
    </row>
    <row r="4068" spans="1:1" x14ac:dyDescent="0.2">
      <c r="A4068" s="17" t="s">
        <v>2486</v>
      </c>
    </row>
    <row r="4069" spans="1:1" x14ac:dyDescent="0.2">
      <c r="A4069" s="17" t="s">
        <v>2529</v>
      </c>
    </row>
    <row r="4070" spans="1:1" x14ac:dyDescent="0.2">
      <c r="A4070" s="17" t="s">
        <v>706</v>
      </c>
    </row>
    <row r="4071" spans="1:1" x14ac:dyDescent="0.2">
      <c r="A4071" s="17" t="s">
        <v>2311</v>
      </c>
    </row>
    <row r="4072" spans="1:1" x14ac:dyDescent="0.2">
      <c r="A4072" s="17" t="s">
        <v>975</v>
      </c>
    </row>
    <row r="4073" spans="1:1" x14ac:dyDescent="0.2">
      <c r="A4073" s="17" t="s">
        <v>1820</v>
      </c>
    </row>
    <row r="4074" spans="1:1" x14ac:dyDescent="0.2">
      <c r="A4074" s="17" t="s">
        <v>309</v>
      </c>
    </row>
    <row r="4075" spans="1:1" x14ac:dyDescent="0.2">
      <c r="A4075" s="17" t="s">
        <v>492</v>
      </c>
    </row>
    <row r="4076" spans="1:1" x14ac:dyDescent="0.2">
      <c r="A4076" s="17" t="s">
        <v>796</v>
      </c>
    </row>
    <row r="4077" spans="1:1" x14ac:dyDescent="0.2">
      <c r="A4077" s="17" t="s">
        <v>2272</v>
      </c>
    </row>
    <row r="4078" spans="1:1" x14ac:dyDescent="0.2">
      <c r="A4078" s="17" t="s">
        <v>1818</v>
      </c>
    </row>
    <row r="4079" spans="1:1" x14ac:dyDescent="0.2">
      <c r="A4079" s="17" t="s">
        <v>308</v>
      </c>
    </row>
    <row r="4080" spans="1:1" x14ac:dyDescent="0.2">
      <c r="A4080" s="17" t="s">
        <v>491</v>
      </c>
    </row>
    <row r="4081" spans="1:1" x14ac:dyDescent="0.2">
      <c r="A4081" s="17" t="s">
        <v>795</v>
      </c>
    </row>
    <row r="4082" spans="1:1" x14ac:dyDescent="0.2">
      <c r="A4082" s="17" t="s">
        <v>2271</v>
      </c>
    </row>
    <row r="4083" spans="1:1" x14ac:dyDescent="0.2">
      <c r="A4083" s="17" t="s">
        <v>1991</v>
      </c>
    </row>
    <row r="4084" spans="1:1" x14ac:dyDescent="0.2">
      <c r="A4084" s="17" t="s">
        <v>679</v>
      </c>
    </row>
    <row r="4085" spans="1:1" x14ac:dyDescent="0.2">
      <c r="A4085" s="17" t="s">
        <v>457</v>
      </c>
    </row>
    <row r="4086" spans="1:1" x14ac:dyDescent="0.2">
      <c r="A4086" s="17" t="s">
        <v>761</v>
      </c>
    </row>
    <row r="4087" spans="1:1" x14ac:dyDescent="0.2">
      <c r="A4087" s="17" t="s">
        <v>2237</v>
      </c>
    </row>
    <row r="4088" spans="1:1" x14ac:dyDescent="0.2">
      <c r="A4088" s="17" t="s">
        <v>1838</v>
      </c>
    </row>
    <row r="4089" spans="1:1" x14ac:dyDescent="0.2">
      <c r="A4089" s="17" t="s">
        <v>318</v>
      </c>
    </row>
    <row r="4090" spans="1:1" x14ac:dyDescent="0.2">
      <c r="A4090" s="17" t="s">
        <v>501</v>
      </c>
    </row>
    <row r="4091" spans="1:1" x14ac:dyDescent="0.2">
      <c r="A4091" s="17" t="s">
        <v>2092</v>
      </c>
    </row>
    <row r="4092" spans="1:1" x14ac:dyDescent="0.2">
      <c r="A4092" s="17" t="s">
        <v>2281</v>
      </c>
    </row>
    <row r="4093" spans="1:1" x14ac:dyDescent="0.2">
      <c r="A4093" s="17" t="s">
        <v>1844</v>
      </c>
    </row>
    <row r="4094" spans="1:1" x14ac:dyDescent="0.2">
      <c r="A4094" s="17" t="s">
        <v>321</v>
      </c>
    </row>
    <row r="4095" spans="1:1" x14ac:dyDescent="0.2">
      <c r="A4095" s="17" t="s">
        <v>504</v>
      </c>
    </row>
    <row r="4096" spans="1:1" x14ac:dyDescent="0.2">
      <c r="A4096" s="17" t="s">
        <v>2095</v>
      </c>
    </row>
    <row r="4097" spans="1:1" x14ac:dyDescent="0.2">
      <c r="A4097" s="17" t="s">
        <v>2284</v>
      </c>
    </row>
    <row r="4098" spans="1:1" x14ac:dyDescent="0.2">
      <c r="A4098" s="17" t="s">
        <v>1852</v>
      </c>
    </row>
    <row r="4099" spans="1:1" x14ac:dyDescent="0.2">
      <c r="A4099" s="17" t="s">
        <v>325</v>
      </c>
    </row>
    <row r="4100" spans="1:1" x14ac:dyDescent="0.2">
      <c r="A4100" s="17" t="s">
        <v>508</v>
      </c>
    </row>
    <row r="4101" spans="1:1" x14ac:dyDescent="0.2">
      <c r="A4101" s="17" t="s">
        <v>2099</v>
      </c>
    </row>
    <row r="4102" spans="1:1" x14ac:dyDescent="0.2">
      <c r="A4102" s="17" t="s">
        <v>2288</v>
      </c>
    </row>
    <row r="4103" spans="1:1" x14ac:dyDescent="0.2">
      <c r="A4103" s="17" t="s">
        <v>2736</v>
      </c>
    </row>
    <row r="4104" spans="1:1" x14ac:dyDescent="0.2">
      <c r="A4104" s="17" t="s">
        <v>2806</v>
      </c>
    </row>
    <row r="4105" spans="1:1" x14ac:dyDescent="0.2">
      <c r="A4105" s="17" t="s">
        <v>2861</v>
      </c>
    </row>
    <row r="4106" spans="1:1" x14ac:dyDescent="0.2">
      <c r="A4106" s="17" t="s">
        <v>2918</v>
      </c>
    </row>
    <row r="4107" spans="1:1" x14ac:dyDescent="0.2">
      <c r="A4107" s="17" t="s">
        <v>2975</v>
      </c>
    </row>
    <row r="4108" spans="1:1" x14ac:dyDescent="0.2">
      <c r="A4108" s="17" t="s">
        <v>2738</v>
      </c>
    </row>
    <row r="4109" spans="1:1" x14ac:dyDescent="0.2">
      <c r="A4109" s="17" t="s">
        <v>2807</v>
      </c>
    </row>
    <row r="4110" spans="1:1" x14ac:dyDescent="0.2">
      <c r="A4110" s="17" t="s">
        <v>2862</v>
      </c>
    </row>
    <row r="4111" spans="1:1" x14ac:dyDescent="0.2">
      <c r="A4111" s="17" t="s">
        <v>2919</v>
      </c>
    </row>
    <row r="4112" spans="1:1" x14ac:dyDescent="0.2">
      <c r="A4112" s="17" t="s">
        <v>2976</v>
      </c>
    </row>
    <row r="4113" spans="1:1" x14ac:dyDescent="0.2">
      <c r="A4113" s="17" t="s">
        <v>1842</v>
      </c>
    </row>
    <row r="4114" spans="1:1" x14ac:dyDescent="0.2">
      <c r="A4114" s="17" t="s">
        <v>320</v>
      </c>
    </row>
    <row r="4115" spans="1:1" x14ac:dyDescent="0.2">
      <c r="A4115" s="17" t="s">
        <v>503</v>
      </c>
    </row>
    <row r="4116" spans="1:1" x14ac:dyDescent="0.2">
      <c r="A4116" s="17" t="s">
        <v>2094</v>
      </c>
    </row>
    <row r="4117" spans="1:1" x14ac:dyDescent="0.2">
      <c r="A4117" s="17" t="s">
        <v>2283</v>
      </c>
    </row>
    <row r="4118" spans="1:1" x14ac:dyDescent="0.2">
      <c r="A4118" s="17" t="s">
        <v>1850</v>
      </c>
    </row>
    <row r="4119" spans="1:1" x14ac:dyDescent="0.2">
      <c r="A4119" s="17" t="s">
        <v>324</v>
      </c>
    </row>
    <row r="4120" spans="1:1" x14ac:dyDescent="0.2">
      <c r="A4120" s="17" t="s">
        <v>507</v>
      </c>
    </row>
    <row r="4121" spans="1:1" x14ac:dyDescent="0.2">
      <c r="A4121" s="17" t="s">
        <v>2098</v>
      </c>
    </row>
    <row r="4122" spans="1:1" x14ac:dyDescent="0.2">
      <c r="A4122" s="17" t="s">
        <v>2287</v>
      </c>
    </row>
    <row r="4123" spans="1:1" x14ac:dyDescent="0.2">
      <c r="A4123" s="17" t="s">
        <v>1840</v>
      </c>
    </row>
    <row r="4124" spans="1:1" x14ac:dyDescent="0.2">
      <c r="A4124" s="17" t="s">
        <v>319</v>
      </c>
    </row>
    <row r="4125" spans="1:1" x14ac:dyDescent="0.2">
      <c r="A4125" s="17" t="s">
        <v>502</v>
      </c>
    </row>
    <row r="4126" spans="1:1" x14ac:dyDescent="0.2">
      <c r="A4126" s="17" t="s">
        <v>2093</v>
      </c>
    </row>
    <row r="4127" spans="1:1" x14ac:dyDescent="0.2">
      <c r="A4127" s="17" t="s">
        <v>2282</v>
      </c>
    </row>
    <row r="4128" spans="1:1" x14ac:dyDescent="0.2">
      <c r="A4128" s="17" t="s">
        <v>1848</v>
      </c>
    </row>
    <row r="4129" spans="1:1" x14ac:dyDescent="0.2">
      <c r="A4129" s="17" t="s">
        <v>323</v>
      </c>
    </row>
    <row r="4130" spans="1:1" x14ac:dyDescent="0.2">
      <c r="A4130" s="17" t="s">
        <v>506</v>
      </c>
    </row>
    <row r="4131" spans="1:1" x14ac:dyDescent="0.2">
      <c r="A4131" s="17" t="s">
        <v>2097</v>
      </c>
    </row>
    <row r="4132" spans="1:1" x14ac:dyDescent="0.2">
      <c r="A4132" s="17" t="s">
        <v>2286</v>
      </c>
    </row>
    <row r="4133" spans="1:1" x14ac:dyDescent="0.2">
      <c r="A4133" s="17" t="s">
        <v>1846</v>
      </c>
    </row>
    <row r="4134" spans="1:1" x14ac:dyDescent="0.2">
      <c r="A4134" s="17" t="s">
        <v>322</v>
      </c>
    </row>
    <row r="4135" spans="1:1" x14ac:dyDescent="0.2">
      <c r="A4135" s="17" t="s">
        <v>505</v>
      </c>
    </row>
    <row r="4136" spans="1:1" x14ac:dyDescent="0.2">
      <c r="A4136" s="17" t="s">
        <v>2096</v>
      </c>
    </row>
    <row r="4137" spans="1:1" x14ac:dyDescent="0.2">
      <c r="A4137" s="17" t="s">
        <v>2285</v>
      </c>
    </row>
    <row r="4138" spans="1:1" x14ac:dyDescent="0.2">
      <c r="A4138" s="17" t="s">
        <v>1995</v>
      </c>
    </row>
    <row r="4139" spans="1:1" x14ac:dyDescent="0.2">
      <c r="A4139" s="17" t="s">
        <v>682</v>
      </c>
    </row>
    <row r="4140" spans="1:1" x14ac:dyDescent="0.2">
      <c r="A4140" s="17" t="s">
        <v>460</v>
      </c>
    </row>
    <row r="4141" spans="1:1" x14ac:dyDescent="0.2">
      <c r="A4141" s="17" t="s">
        <v>764</v>
      </c>
    </row>
    <row r="4142" spans="1:1" x14ac:dyDescent="0.2">
      <c r="A4142" s="17" t="s">
        <v>2240</v>
      </c>
    </row>
    <row r="4143" spans="1:1" x14ac:dyDescent="0.2">
      <c r="A4143" s="17" t="s">
        <v>2000</v>
      </c>
    </row>
    <row r="4144" spans="1:1" x14ac:dyDescent="0.2">
      <c r="A4144" s="17" t="s">
        <v>281</v>
      </c>
    </row>
    <row r="4145" spans="1:1" x14ac:dyDescent="0.2">
      <c r="A4145" s="17" t="s">
        <v>464</v>
      </c>
    </row>
    <row r="4146" spans="1:1" x14ac:dyDescent="0.2">
      <c r="A4146" s="17" t="s">
        <v>768</v>
      </c>
    </row>
    <row r="4147" spans="1:1" x14ac:dyDescent="0.2">
      <c r="A4147" s="17" t="s">
        <v>2244</v>
      </c>
    </row>
    <row r="4148" spans="1:1" x14ac:dyDescent="0.2">
      <c r="A4148" s="17" t="s">
        <v>2719</v>
      </c>
    </row>
    <row r="4149" spans="1:1" x14ac:dyDescent="0.2">
      <c r="A4149" s="17" t="s">
        <v>2794</v>
      </c>
    </row>
    <row r="4150" spans="1:1" x14ac:dyDescent="0.2">
      <c r="A4150" s="17" t="s">
        <v>2849</v>
      </c>
    </row>
    <row r="4151" spans="1:1" x14ac:dyDescent="0.2">
      <c r="A4151" s="17" t="s">
        <v>2906</v>
      </c>
    </row>
    <row r="4152" spans="1:1" x14ac:dyDescent="0.2">
      <c r="A4152" s="17" t="s">
        <v>2963</v>
      </c>
    </row>
    <row r="4153" spans="1:1" x14ac:dyDescent="0.2">
      <c r="A4153" s="17" t="s">
        <v>2720</v>
      </c>
    </row>
    <row r="4154" spans="1:1" x14ac:dyDescent="0.2">
      <c r="A4154" s="17" t="s">
        <v>2795</v>
      </c>
    </row>
    <row r="4155" spans="1:1" x14ac:dyDescent="0.2">
      <c r="A4155" s="17" t="s">
        <v>2850</v>
      </c>
    </row>
    <row r="4156" spans="1:1" x14ac:dyDescent="0.2">
      <c r="A4156" s="17" t="s">
        <v>2907</v>
      </c>
    </row>
    <row r="4157" spans="1:1" x14ac:dyDescent="0.2">
      <c r="A4157" s="17" t="s">
        <v>2964</v>
      </c>
    </row>
    <row r="4158" spans="1:1" x14ac:dyDescent="0.2">
      <c r="A4158" s="17" t="s">
        <v>1994</v>
      </c>
    </row>
    <row r="4159" spans="1:1" x14ac:dyDescent="0.2">
      <c r="A4159" s="17" t="s">
        <v>681</v>
      </c>
    </row>
    <row r="4160" spans="1:1" x14ac:dyDescent="0.2">
      <c r="A4160" s="17" t="s">
        <v>459</v>
      </c>
    </row>
    <row r="4161" spans="1:1" x14ac:dyDescent="0.2">
      <c r="A4161" s="17" t="s">
        <v>763</v>
      </c>
    </row>
    <row r="4162" spans="1:1" x14ac:dyDescent="0.2">
      <c r="A4162" s="17" t="s">
        <v>2239</v>
      </c>
    </row>
    <row r="4163" spans="1:1" x14ac:dyDescent="0.2">
      <c r="A4163" s="17" t="s">
        <v>1999</v>
      </c>
    </row>
    <row r="4164" spans="1:1" x14ac:dyDescent="0.2">
      <c r="A4164" s="17" t="s">
        <v>280</v>
      </c>
    </row>
    <row r="4165" spans="1:1" x14ac:dyDescent="0.2">
      <c r="A4165" s="17" t="s">
        <v>463</v>
      </c>
    </row>
    <row r="4166" spans="1:1" x14ac:dyDescent="0.2">
      <c r="A4166" s="17" t="s">
        <v>767</v>
      </c>
    </row>
    <row r="4167" spans="1:1" x14ac:dyDescent="0.2">
      <c r="A4167" s="17" t="s">
        <v>2243</v>
      </c>
    </row>
    <row r="4168" spans="1:1" x14ac:dyDescent="0.2">
      <c r="A4168" s="17" t="s">
        <v>1992</v>
      </c>
    </row>
    <row r="4169" spans="1:1" x14ac:dyDescent="0.2">
      <c r="A4169" s="17" t="s">
        <v>680</v>
      </c>
    </row>
    <row r="4170" spans="1:1" x14ac:dyDescent="0.2">
      <c r="A4170" s="17" t="s">
        <v>458</v>
      </c>
    </row>
    <row r="4171" spans="1:1" x14ac:dyDescent="0.2">
      <c r="A4171" s="17" t="s">
        <v>762</v>
      </c>
    </row>
    <row r="4172" spans="1:1" x14ac:dyDescent="0.2">
      <c r="A4172" s="17" t="s">
        <v>2238</v>
      </c>
    </row>
    <row r="4173" spans="1:1" x14ac:dyDescent="0.2">
      <c r="A4173" s="17" t="s">
        <v>1997</v>
      </c>
    </row>
    <row r="4174" spans="1:1" x14ac:dyDescent="0.2">
      <c r="A4174" s="17" t="s">
        <v>684</v>
      </c>
    </row>
    <row r="4175" spans="1:1" x14ac:dyDescent="0.2">
      <c r="A4175" s="17" t="s">
        <v>462</v>
      </c>
    </row>
    <row r="4176" spans="1:1" x14ac:dyDescent="0.2">
      <c r="A4176" s="17" t="s">
        <v>766</v>
      </c>
    </row>
    <row r="4177" spans="1:1" x14ac:dyDescent="0.2">
      <c r="A4177" s="17" t="s">
        <v>2242</v>
      </c>
    </row>
    <row r="4178" spans="1:1" x14ac:dyDescent="0.2">
      <c r="A4178" s="17" t="s">
        <v>1996</v>
      </c>
    </row>
    <row r="4179" spans="1:1" x14ac:dyDescent="0.2">
      <c r="A4179" s="17" t="s">
        <v>683</v>
      </c>
    </row>
    <row r="4180" spans="1:1" x14ac:dyDescent="0.2">
      <c r="A4180" s="17" t="s">
        <v>461</v>
      </c>
    </row>
    <row r="4181" spans="1:1" x14ac:dyDescent="0.2">
      <c r="A4181" s="17" t="s">
        <v>765</v>
      </c>
    </row>
    <row r="4182" spans="1:1" x14ac:dyDescent="0.2">
      <c r="A4182" s="17" t="s">
        <v>2241</v>
      </c>
    </row>
    <row r="4183" spans="1:1" x14ac:dyDescent="0.2">
      <c r="A4183" s="17" t="s">
        <v>1969</v>
      </c>
    </row>
    <row r="4184" spans="1:1" x14ac:dyDescent="0.2">
      <c r="A4184" s="17" t="s">
        <v>667</v>
      </c>
    </row>
    <row r="4185" spans="1:1" x14ac:dyDescent="0.2">
      <c r="A4185" s="17" t="s">
        <v>446</v>
      </c>
    </row>
    <row r="4186" spans="1:1" x14ac:dyDescent="0.2">
      <c r="A4186" s="17" t="s">
        <v>750</v>
      </c>
    </row>
    <row r="4187" spans="1:1" x14ac:dyDescent="0.2">
      <c r="A4187" s="17" t="s">
        <v>2226</v>
      </c>
    </row>
    <row r="4188" spans="1:1" x14ac:dyDescent="0.2">
      <c r="A4188" s="17" t="s">
        <v>1977</v>
      </c>
    </row>
    <row r="4189" spans="1:1" x14ac:dyDescent="0.2">
      <c r="A4189" s="17" t="s">
        <v>671</v>
      </c>
    </row>
    <row r="4190" spans="1:1" x14ac:dyDescent="0.2">
      <c r="A4190" s="17" t="s">
        <v>450</v>
      </c>
    </row>
    <row r="4191" spans="1:1" x14ac:dyDescent="0.2">
      <c r="A4191" s="17" t="s">
        <v>754</v>
      </c>
    </row>
    <row r="4192" spans="1:1" x14ac:dyDescent="0.2">
      <c r="A4192" s="17" t="s">
        <v>2230</v>
      </c>
    </row>
    <row r="4193" spans="1:1" x14ac:dyDescent="0.2">
      <c r="A4193" s="17" t="s">
        <v>2711</v>
      </c>
    </row>
    <row r="4194" spans="1:1" x14ac:dyDescent="0.2">
      <c r="A4194" s="17" t="s">
        <v>2790</v>
      </c>
    </row>
    <row r="4195" spans="1:1" x14ac:dyDescent="0.2">
      <c r="A4195" s="17" t="s">
        <v>2845</v>
      </c>
    </row>
    <row r="4196" spans="1:1" x14ac:dyDescent="0.2">
      <c r="A4196" s="17" t="s">
        <v>2902</v>
      </c>
    </row>
    <row r="4197" spans="1:1" x14ac:dyDescent="0.2">
      <c r="A4197" s="17" t="s">
        <v>2959</v>
      </c>
    </row>
    <row r="4198" spans="1:1" x14ac:dyDescent="0.2">
      <c r="A4198" s="17" t="s">
        <v>2713</v>
      </c>
    </row>
    <row r="4199" spans="1:1" x14ac:dyDescent="0.2">
      <c r="A4199" s="17" t="s">
        <v>2791</v>
      </c>
    </row>
    <row r="4200" spans="1:1" x14ac:dyDescent="0.2">
      <c r="A4200" s="17" t="s">
        <v>2846</v>
      </c>
    </row>
    <row r="4201" spans="1:1" x14ac:dyDescent="0.2">
      <c r="A4201" s="17" t="s">
        <v>2903</v>
      </c>
    </row>
    <row r="4202" spans="1:1" x14ac:dyDescent="0.2">
      <c r="A4202" s="17" t="s">
        <v>2960</v>
      </c>
    </row>
    <row r="4203" spans="1:1" x14ac:dyDescent="0.2">
      <c r="A4203" s="17" t="s">
        <v>1967</v>
      </c>
    </row>
    <row r="4204" spans="1:1" x14ac:dyDescent="0.2">
      <c r="A4204" s="17" t="s">
        <v>666</v>
      </c>
    </row>
    <row r="4205" spans="1:1" x14ac:dyDescent="0.2">
      <c r="A4205" s="17" t="s">
        <v>445</v>
      </c>
    </row>
    <row r="4206" spans="1:1" x14ac:dyDescent="0.2">
      <c r="A4206" s="17" t="s">
        <v>749</v>
      </c>
    </row>
    <row r="4207" spans="1:1" x14ac:dyDescent="0.2">
      <c r="A4207" s="17" t="s">
        <v>2225</v>
      </c>
    </row>
    <row r="4208" spans="1:1" x14ac:dyDescent="0.2">
      <c r="A4208" s="17" t="s">
        <v>1975</v>
      </c>
    </row>
    <row r="4209" spans="1:1" x14ac:dyDescent="0.2">
      <c r="A4209" s="17" t="s">
        <v>670</v>
      </c>
    </row>
    <row r="4210" spans="1:1" x14ac:dyDescent="0.2">
      <c r="A4210" s="17" t="s">
        <v>449</v>
      </c>
    </row>
    <row r="4211" spans="1:1" x14ac:dyDescent="0.2">
      <c r="A4211" s="17" t="s">
        <v>753</v>
      </c>
    </row>
    <row r="4212" spans="1:1" x14ac:dyDescent="0.2">
      <c r="A4212" s="17" t="s">
        <v>2229</v>
      </c>
    </row>
    <row r="4213" spans="1:1" x14ac:dyDescent="0.2">
      <c r="A4213" s="17" t="s">
        <v>2478</v>
      </c>
    </row>
    <row r="4214" spans="1:1" x14ac:dyDescent="0.2">
      <c r="A4214" s="17" t="s">
        <v>2525</v>
      </c>
    </row>
    <row r="4215" spans="1:1" x14ac:dyDescent="0.2">
      <c r="A4215" s="17" t="s">
        <v>702</v>
      </c>
    </row>
    <row r="4216" spans="1:1" x14ac:dyDescent="0.2">
      <c r="A4216" s="17" t="s">
        <v>2307</v>
      </c>
    </row>
    <row r="4217" spans="1:1" x14ac:dyDescent="0.2">
      <c r="A4217" s="17" t="s">
        <v>971</v>
      </c>
    </row>
    <row r="4218" spans="1:1" x14ac:dyDescent="0.2">
      <c r="A4218" s="17" t="s">
        <v>1973</v>
      </c>
    </row>
    <row r="4219" spans="1:1" x14ac:dyDescent="0.2">
      <c r="A4219" s="17" t="s">
        <v>669</v>
      </c>
    </row>
    <row r="4220" spans="1:1" x14ac:dyDescent="0.2">
      <c r="A4220" s="17" t="s">
        <v>448</v>
      </c>
    </row>
    <row r="4221" spans="1:1" x14ac:dyDescent="0.2">
      <c r="A4221" s="17" t="s">
        <v>752</v>
      </c>
    </row>
    <row r="4222" spans="1:1" x14ac:dyDescent="0.2">
      <c r="A4222" s="17" t="s">
        <v>2228</v>
      </c>
    </row>
    <row r="4223" spans="1:1" x14ac:dyDescent="0.2">
      <c r="A4223" s="17" t="s">
        <v>1793</v>
      </c>
    </row>
    <row r="4224" spans="1:1" x14ac:dyDescent="0.2">
      <c r="A4224" s="17" t="s">
        <v>290</v>
      </c>
    </row>
    <row r="4225" spans="1:1" x14ac:dyDescent="0.2">
      <c r="A4225" s="17" t="s">
        <v>473</v>
      </c>
    </row>
    <row r="4226" spans="1:1" x14ac:dyDescent="0.2">
      <c r="A4226" s="17" t="s">
        <v>777</v>
      </c>
    </row>
    <row r="4227" spans="1:1" x14ac:dyDescent="0.2">
      <c r="A4227" s="17" t="s">
        <v>2253</v>
      </c>
    </row>
    <row r="4228" spans="1:1" x14ac:dyDescent="0.2">
      <c r="A4228" s="17" t="s">
        <v>1870</v>
      </c>
    </row>
    <row r="4229" spans="1:1" x14ac:dyDescent="0.2">
      <c r="A4229" s="17" t="s">
        <v>334</v>
      </c>
    </row>
    <row r="4230" spans="1:1" x14ac:dyDescent="0.2">
      <c r="A4230" s="17" t="s">
        <v>517</v>
      </c>
    </row>
    <row r="4231" spans="1:1" x14ac:dyDescent="0.2">
      <c r="A4231" s="17" t="s">
        <v>2108</v>
      </c>
    </row>
    <row r="4232" spans="1:1" x14ac:dyDescent="0.2">
      <c r="A4232" s="17" t="s">
        <v>1186</v>
      </c>
    </row>
    <row r="4233" spans="1:1" x14ac:dyDescent="0.2">
      <c r="A4233" s="17" t="s">
        <v>1876</v>
      </c>
    </row>
    <row r="4234" spans="1:1" x14ac:dyDescent="0.2">
      <c r="A4234" s="17" t="s">
        <v>337</v>
      </c>
    </row>
    <row r="4235" spans="1:1" x14ac:dyDescent="0.2">
      <c r="A4235" s="17" t="s">
        <v>520</v>
      </c>
    </row>
    <row r="4236" spans="1:1" x14ac:dyDescent="0.2">
      <c r="A4236" s="17" t="s">
        <v>2111</v>
      </c>
    </row>
    <row r="4237" spans="1:1" x14ac:dyDescent="0.2">
      <c r="A4237" s="17" t="s">
        <v>1189</v>
      </c>
    </row>
    <row r="4238" spans="1:1" x14ac:dyDescent="0.2">
      <c r="A4238" s="17" t="s">
        <v>545</v>
      </c>
    </row>
    <row r="4239" spans="1:1" x14ac:dyDescent="0.2">
      <c r="A4239" s="17" t="s">
        <v>341</v>
      </c>
    </row>
    <row r="4240" spans="1:1" x14ac:dyDescent="0.2">
      <c r="A4240" s="17" t="s">
        <v>524</v>
      </c>
    </row>
    <row r="4241" spans="1:1" x14ac:dyDescent="0.2">
      <c r="A4241" s="17" t="s">
        <v>2115</v>
      </c>
    </row>
    <row r="4242" spans="1:1" x14ac:dyDescent="0.2">
      <c r="A4242" s="17" t="s">
        <v>1193</v>
      </c>
    </row>
    <row r="4243" spans="1:1" x14ac:dyDescent="0.2">
      <c r="A4243" s="17" t="s">
        <v>2744</v>
      </c>
    </row>
    <row r="4244" spans="1:1" x14ac:dyDescent="0.2">
      <c r="A4244" s="17" t="s">
        <v>2810</v>
      </c>
    </row>
    <row r="4245" spans="1:1" x14ac:dyDescent="0.2">
      <c r="A4245" s="17" t="s">
        <v>2865</v>
      </c>
    </row>
    <row r="4246" spans="1:1" x14ac:dyDescent="0.2">
      <c r="A4246" s="17" t="s">
        <v>2922</v>
      </c>
    </row>
    <row r="4247" spans="1:1" x14ac:dyDescent="0.2">
      <c r="A4247" s="17" t="s">
        <v>2979</v>
      </c>
    </row>
    <row r="4248" spans="1:1" x14ac:dyDescent="0.2">
      <c r="A4248" s="17" t="s">
        <v>2746</v>
      </c>
    </row>
    <row r="4249" spans="1:1" x14ac:dyDescent="0.2">
      <c r="A4249" s="17" t="s">
        <v>2811</v>
      </c>
    </row>
    <row r="4250" spans="1:1" x14ac:dyDescent="0.2">
      <c r="A4250" s="17" t="s">
        <v>2866</v>
      </c>
    </row>
    <row r="4251" spans="1:1" x14ac:dyDescent="0.2">
      <c r="A4251" s="17" t="s">
        <v>2923</v>
      </c>
    </row>
    <row r="4252" spans="1:1" x14ac:dyDescent="0.2">
      <c r="A4252" s="17" t="s">
        <v>2980</v>
      </c>
    </row>
    <row r="4253" spans="1:1" x14ac:dyDescent="0.2">
      <c r="A4253" s="17" t="s">
        <v>1874</v>
      </c>
    </row>
    <row r="4254" spans="1:1" x14ac:dyDescent="0.2">
      <c r="A4254" s="17" t="s">
        <v>336</v>
      </c>
    </row>
    <row r="4255" spans="1:1" x14ac:dyDescent="0.2">
      <c r="A4255" s="17" t="s">
        <v>519</v>
      </c>
    </row>
    <row r="4256" spans="1:1" x14ac:dyDescent="0.2">
      <c r="A4256" s="17" t="s">
        <v>2110</v>
      </c>
    </row>
    <row r="4257" spans="1:1" x14ac:dyDescent="0.2">
      <c r="A4257" s="17" t="s">
        <v>1188</v>
      </c>
    </row>
    <row r="4258" spans="1:1" x14ac:dyDescent="0.2">
      <c r="A4258" s="17" t="s">
        <v>1882</v>
      </c>
    </row>
    <row r="4259" spans="1:1" x14ac:dyDescent="0.2">
      <c r="A4259" s="17" t="s">
        <v>340</v>
      </c>
    </row>
    <row r="4260" spans="1:1" x14ac:dyDescent="0.2">
      <c r="A4260" s="17" t="s">
        <v>523</v>
      </c>
    </row>
    <row r="4261" spans="1:1" x14ac:dyDescent="0.2">
      <c r="A4261" s="17" t="s">
        <v>2114</v>
      </c>
    </row>
    <row r="4262" spans="1:1" x14ac:dyDescent="0.2">
      <c r="A4262" s="17" t="s">
        <v>1192</v>
      </c>
    </row>
    <row r="4263" spans="1:1" x14ac:dyDescent="0.2">
      <c r="A4263" s="17" t="s">
        <v>1872</v>
      </c>
    </row>
    <row r="4264" spans="1:1" x14ac:dyDescent="0.2">
      <c r="A4264" s="17" t="s">
        <v>335</v>
      </c>
    </row>
    <row r="4265" spans="1:1" x14ac:dyDescent="0.2">
      <c r="A4265" s="17" t="s">
        <v>518</v>
      </c>
    </row>
    <row r="4266" spans="1:1" x14ac:dyDescent="0.2">
      <c r="A4266" s="17" t="s">
        <v>2109</v>
      </c>
    </row>
    <row r="4267" spans="1:1" x14ac:dyDescent="0.2">
      <c r="A4267" s="17" t="s">
        <v>1187</v>
      </c>
    </row>
    <row r="4268" spans="1:1" x14ac:dyDescent="0.2">
      <c r="A4268" s="17" t="s">
        <v>1880</v>
      </c>
    </row>
    <row r="4269" spans="1:1" x14ac:dyDescent="0.2">
      <c r="A4269" s="17" t="s">
        <v>339</v>
      </c>
    </row>
    <row r="4270" spans="1:1" x14ac:dyDescent="0.2">
      <c r="A4270" s="17" t="s">
        <v>522</v>
      </c>
    </row>
    <row r="4271" spans="1:1" x14ac:dyDescent="0.2">
      <c r="A4271" s="17" t="s">
        <v>2113</v>
      </c>
    </row>
    <row r="4272" spans="1:1" x14ac:dyDescent="0.2">
      <c r="A4272" s="17" t="s">
        <v>1191</v>
      </c>
    </row>
    <row r="4273" spans="1:1" x14ac:dyDescent="0.2">
      <c r="A4273" s="17" t="s">
        <v>1878</v>
      </c>
    </row>
    <row r="4274" spans="1:1" x14ac:dyDescent="0.2">
      <c r="A4274" s="17" t="s">
        <v>338</v>
      </c>
    </row>
    <row r="4275" spans="1:1" x14ac:dyDescent="0.2">
      <c r="A4275" s="17" t="s">
        <v>521</v>
      </c>
    </row>
    <row r="4276" spans="1:1" x14ac:dyDescent="0.2">
      <c r="A4276" s="17" t="s">
        <v>2112</v>
      </c>
    </row>
    <row r="4277" spans="1:1" x14ac:dyDescent="0.2">
      <c r="A4277" s="17" t="s">
        <v>1190</v>
      </c>
    </row>
    <row r="4278" spans="1:1" x14ac:dyDescent="0.2">
      <c r="A4278" s="17" t="s">
        <v>1797</v>
      </c>
    </row>
    <row r="4279" spans="1:1" x14ac:dyDescent="0.2">
      <c r="A4279" s="17" t="s">
        <v>293</v>
      </c>
    </row>
    <row r="4280" spans="1:1" x14ac:dyDescent="0.2">
      <c r="A4280" s="17" t="s">
        <v>476</v>
      </c>
    </row>
    <row r="4281" spans="1:1" x14ac:dyDescent="0.2">
      <c r="A4281" s="17" t="s">
        <v>780</v>
      </c>
    </row>
    <row r="4282" spans="1:1" x14ac:dyDescent="0.2">
      <c r="A4282" s="17" t="s">
        <v>2256</v>
      </c>
    </row>
    <row r="4283" spans="1:1" x14ac:dyDescent="0.2">
      <c r="A4283" s="17" t="s">
        <v>1802</v>
      </c>
    </row>
    <row r="4284" spans="1:1" x14ac:dyDescent="0.2">
      <c r="A4284" s="17" t="s">
        <v>297</v>
      </c>
    </row>
    <row r="4285" spans="1:1" x14ac:dyDescent="0.2">
      <c r="A4285" s="17" t="s">
        <v>480</v>
      </c>
    </row>
    <row r="4286" spans="1:1" x14ac:dyDescent="0.2">
      <c r="A4286" s="17" t="s">
        <v>784</v>
      </c>
    </row>
    <row r="4287" spans="1:1" x14ac:dyDescent="0.2">
      <c r="A4287" s="17" t="s">
        <v>2260</v>
      </c>
    </row>
    <row r="4288" spans="1:1" x14ac:dyDescent="0.2">
      <c r="A4288" s="17" t="s">
        <v>2724</v>
      </c>
    </row>
    <row r="4289" spans="1:1" x14ac:dyDescent="0.2">
      <c r="A4289" s="17" t="s">
        <v>2798</v>
      </c>
    </row>
    <row r="4290" spans="1:1" x14ac:dyDescent="0.2">
      <c r="A4290" s="17" t="s">
        <v>2853</v>
      </c>
    </row>
    <row r="4291" spans="1:1" x14ac:dyDescent="0.2">
      <c r="A4291" s="17" t="s">
        <v>2910</v>
      </c>
    </row>
    <row r="4292" spans="1:1" x14ac:dyDescent="0.2">
      <c r="A4292" s="17" t="s">
        <v>2967</v>
      </c>
    </row>
    <row r="4293" spans="1:1" x14ac:dyDescent="0.2">
      <c r="A4293" s="17" t="s">
        <v>2725</v>
      </c>
    </row>
    <row r="4294" spans="1:1" x14ac:dyDescent="0.2">
      <c r="A4294" s="17" t="s">
        <v>2799</v>
      </c>
    </row>
    <row r="4295" spans="1:1" x14ac:dyDescent="0.2">
      <c r="A4295" s="17" t="s">
        <v>2854</v>
      </c>
    </row>
    <row r="4296" spans="1:1" x14ac:dyDescent="0.2">
      <c r="A4296" s="17" t="s">
        <v>2911</v>
      </c>
    </row>
    <row r="4297" spans="1:1" x14ac:dyDescent="0.2">
      <c r="A4297" s="17" t="s">
        <v>2968</v>
      </c>
    </row>
    <row r="4298" spans="1:1" x14ac:dyDescent="0.2">
      <c r="A4298" s="17" t="s">
        <v>1796</v>
      </c>
    </row>
    <row r="4299" spans="1:1" x14ac:dyDescent="0.2">
      <c r="A4299" s="17" t="s">
        <v>292</v>
      </c>
    </row>
    <row r="4300" spans="1:1" x14ac:dyDescent="0.2">
      <c r="A4300" s="17" t="s">
        <v>475</v>
      </c>
    </row>
    <row r="4301" spans="1:1" x14ac:dyDescent="0.2">
      <c r="A4301" s="17" t="s">
        <v>779</v>
      </c>
    </row>
    <row r="4302" spans="1:1" x14ac:dyDescent="0.2">
      <c r="A4302" s="17" t="s">
        <v>2255</v>
      </c>
    </row>
    <row r="4303" spans="1:1" x14ac:dyDescent="0.2">
      <c r="A4303" s="17" t="s">
        <v>1801</v>
      </c>
    </row>
    <row r="4304" spans="1:1" x14ac:dyDescent="0.2">
      <c r="A4304" s="17" t="s">
        <v>296</v>
      </c>
    </row>
    <row r="4305" spans="1:1" x14ac:dyDescent="0.2">
      <c r="A4305" s="17" t="s">
        <v>479</v>
      </c>
    </row>
    <row r="4306" spans="1:1" x14ac:dyDescent="0.2">
      <c r="A4306" s="17" t="s">
        <v>783</v>
      </c>
    </row>
    <row r="4307" spans="1:1" x14ac:dyDescent="0.2">
      <c r="A4307" s="17" t="s">
        <v>2259</v>
      </c>
    </row>
    <row r="4308" spans="1:1" x14ac:dyDescent="0.2">
      <c r="A4308" s="17" t="s">
        <v>1794</v>
      </c>
    </row>
    <row r="4309" spans="1:1" x14ac:dyDescent="0.2">
      <c r="A4309" s="17" t="s">
        <v>291</v>
      </c>
    </row>
    <row r="4310" spans="1:1" x14ac:dyDescent="0.2">
      <c r="A4310" s="17" t="s">
        <v>474</v>
      </c>
    </row>
    <row r="4311" spans="1:1" x14ac:dyDescent="0.2">
      <c r="A4311" s="17" t="s">
        <v>778</v>
      </c>
    </row>
    <row r="4312" spans="1:1" x14ac:dyDescent="0.2">
      <c r="A4312" s="17" t="s">
        <v>2254</v>
      </c>
    </row>
    <row r="4313" spans="1:1" x14ac:dyDescent="0.2">
      <c r="A4313" s="17" t="s">
        <v>1799</v>
      </c>
    </row>
    <row r="4314" spans="1:1" x14ac:dyDescent="0.2">
      <c r="A4314" s="17" t="s">
        <v>295</v>
      </c>
    </row>
    <row r="4315" spans="1:1" x14ac:dyDescent="0.2">
      <c r="A4315" s="17" t="s">
        <v>478</v>
      </c>
    </row>
    <row r="4316" spans="1:1" x14ac:dyDescent="0.2">
      <c r="A4316" s="17" t="s">
        <v>782</v>
      </c>
    </row>
    <row r="4317" spans="1:1" x14ac:dyDescent="0.2">
      <c r="A4317" s="17" t="s">
        <v>2258</v>
      </c>
    </row>
    <row r="4318" spans="1:1" x14ac:dyDescent="0.2">
      <c r="A4318" s="17" t="s">
        <v>1798</v>
      </c>
    </row>
    <row r="4319" spans="1:1" x14ac:dyDescent="0.2">
      <c r="A4319" s="17" t="s">
        <v>294</v>
      </c>
    </row>
    <row r="4320" spans="1:1" x14ac:dyDescent="0.2">
      <c r="A4320" s="17" t="s">
        <v>477</v>
      </c>
    </row>
    <row r="4321" spans="1:1" x14ac:dyDescent="0.2">
      <c r="A4321" s="17" t="s">
        <v>781</v>
      </c>
    </row>
    <row r="4322" spans="1:1" x14ac:dyDescent="0.2">
      <c r="A4322" s="17" t="s">
        <v>2257</v>
      </c>
    </row>
    <row r="4323" spans="1:1" x14ac:dyDescent="0.2">
      <c r="A4323" s="17" t="s">
        <v>2001</v>
      </c>
    </row>
    <row r="4324" spans="1:1" x14ac:dyDescent="0.2">
      <c r="A4324" s="17" t="s">
        <v>282</v>
      </c>
    </row>
    <row r="4325" spans="1:1" x14ac:dyDescent="0.2">
      <c r="A4325" s="17" t="s">
        <v>465</v>
      </c>
    </row>
    <row r="4326" spans="1:1" x14ac:dyDescent="0.2">
      <c r="A4326" s="17" t="s">
        <v>769</v>
      </c>
    </row>
    <row r="4327" spans="1:1" x14ac:dyDescent="0.2">
      <c r="A4327" s="17" t="s">
        <v>2245</v>
      </c>
    </row>
    <row r="4328" spans="1:1" x14ac:dyDescent="0.2">
      <c r="A4328" s="17" t="s">
        <v>1854</v>
      </c>
    </row>
    <row r="4329" spans="1:1" x14ac:dyDescent="0.2">
      <c r="A4329" s="17" t="s">
        <v>326</v>
      </c>
    </row>
    <row r="4330" spans="1:1" x14ac:dyDescent="0.2">
      <c r="A4330" s="17" t="s">
        <v>509</v>
      </c>
    </row>
    <row r="4331" spans="1:1" x14ac:dyDescent="0.2">
      <c r="A4331" s="17" t="s">
        <v>2100</v>
      </c>
    </row>
    <row r="4332" spans="1:1" x14ac:dyDescent="0.2">
      <c r="A4332" s="17" t="s">
        <v>2289</v>
      </c>
    </row>
    <row r="4333" spans="1:1" x14ac:dyDescent="0.2">
      <c r="A4333" s="17" t="s">
        <v>1860</v>
      </c>
    </row>
    <row r="4334" spans="1:1" x14ac:dyDescent="0.2">
      <c r="A4334" s="17" t="s">
        <v>329</v>
      </c>
    </row>
    <row r="4335" spans="1:1" x14ac:dyDescent="0.2">
      <c r="A4335" s="17" t="s">
        <v>512</v>
      </c>
    </row>
    <row r="4336" spans="1:1" x14ac:dyDescent="0.2">
      <c r="A4336" s="17" t="s">
        <v>2103</v>
      </c>
    </row>
    <row r="4337" spans="1:1" x14ac:dyDescent="0.2">
      <c r="A4337" s="17" t="s">
        <v>2292</v>
      </c>
    </row>
    <row r="4338" spans="1:1" x14ac:dyDescent="0.2">
      <c r="A4338" s="17" t="s">
        <v>1868</v>
      </c>
    </row>
    <row r="4339" spans="1:1" x14ac:dyDescent="0.2">
      <c r="A4339" s="17" t="s">
        <v>333</v>
      </c>
    </row>
    <row r="4340" spans="1:1" x14ac:dyDescent="0.2">
      <c r="A4340" s="17" t="s">
        <v>516</v>
      </c>
    </row>
    <row r="4341" spans="1:1" x14ac:dyDescent="0.2">
      <c r="A4341" s="17" t="s">
        <v>2107</v>
      </c>
    </row>
    <row r="4342" spans="1:1" x14ac:dyDescent="0.2">
      <c r="A4342" s="17" t="s">
        <v>1185</v>
      </c>
    </row>
    <row r="4343" spans="1:1" x14ac:dyDescent="0.2">
      <c r="A4343" s="17" t="s">
        <v>2740</v>
      </c>
    </row>
    <row r="4344" spans="1:1" x14ac:dyDescent="0.2">
      <c r="A4344" s="17" t="s">
        <v>2808</v>
      </c>
    </row>
    <row r="4345" spans="1:1" x14ac:dyDescent="0.2">
      <c r="A4345" s="17" t="s">
        <v>2863</v>
      </c>
    </row>
    <row r="4346" spans="1:1" x14ac:dyDescent="0.2">
      <c r="A4346" s="17" t="s">
        <v>2920</v>
      </c>
    </row>
    <row r="4347" spans="1:1" x14ac:dyDescent="0.2">
      <c r="A4347" s="17" t="s">
        <v>2977</v>
      </c>
    </row>
    <row r="4348" spans="1:1" x14ac:dyDescent="0.2">
      <c r="A4348" s="17" t="s">
        <v>2742</v>
      </c>
    </row>
    <row r="4349" spans="1:1" x14ac:dyDescent="0.2">
      <c r="A4349" s="17" t="s">
        <v>2809</v>
      </c>
    </row>
    <row r="4350" spans="1:1" x14ac:dyDescent="0.2">
      <c r="A4350" s="17" t="s">
        <v>2864</v>
      </c>
    </row>
    <row r="4351" spans="1:1" x14ac:dyDescent="0.2">
      <c r="A4351" s="17" t="s">
        <v>2921</v>
      </c>
    </row>
    <row r="4352" spans="1:1" x14ac:dyDescent="0.2">
      <c r="A4352" s="17" t="s">
        <v>2978</v>
      </c>
    </row>
    <row r="4353" spans="1:1" x14ac:dyDescent="0.2">
      <c r="A4353" s="17" t="s">
        <v>1858</v>
      </c>
    </row>
    <row r="4354" spans="1:1" x14ac:dyDescent="0.2">
      <c r="A4354" s="17" t="s">
        <v>328</v>
      </c>
    </row>
    <row r="4355" spans="1:1" x14ac:dyDescent="0.2">
      <c r="A4355" s="17" t="s">
        <v>511</v>
      </c>
    </row>
    <row r="4356" spans="1:1" x14ac:dyDescent="0.2">
      <c r="A4356" s="17" t="s">
        <v>2102</v>
      </c>
    </row>
    <row r="4357" spans="1:1" x14ac:dyDescent="0.2">
      <c r="A4357" s="17" t="s">
        <v>2291</v>
      </c>
    </row>
    <row r="4358" spans="1:1" x14ac:dyDescent="0.2">
      <c r="A4358" s="17" t="s">
        <v>1866</v>
      </c>
    </row>
    <row r="4359" spans="1:1" x14ac:dyDescent="0.2">
      <c r="A4359" s="17" t="s">
        <v>332</v>
      </c>
    </row>
    <row r="4360" spans="1:1" x14ac:dyDescent="0.2">
      <c r="A4360" s="17" t="s">
        <v>515</v>
      </c>
    </row>
    <row r="4361" spans="1:1" x14ac:dyDescent="0.2">
      <c r="A4361" s="17" t="s">
        <v>2106</v>
      </c>
    </row>
    <row r="4362" spans="1:1" x14ac:dyDescent="0.2">
      <c r="A4362" s="17" t="s">
        <v>1184</v>
      </c>
    </row>
    <row r="4363" spans="1:1" x14ac:dyDescent="0.2">
      <c r="A4363" s="17" t="s">
        <v>1856</v>
      </c>
    </row>
    <row r="4364" spans="1:1" x14ac:dyDescent="0.2">
      <c r="A4364" s="17" t="s">
        <v>327</v>
      </c>
    </row>
    <row r="4365" spans="1:1" x14ac:dyDescent="0.2">
      <c r="A4365" s="17" t="s">
        <v>510</v>
      </c>
    </row>
    <row r="4366" spans="1:1" x14ac:dyDescent="0.2">
      <c r="A4366" s="17" t="s">
        <v>2101</v>
      </c>
    </row>
    <row r="4367" spans="1:1" x14ac:dyDescent="0.2">
      <c r="A4367" s="17" t="s">
        <v>2290</v>
      </c>
    </row>
    <row r="4368" spans="1:1" x14ac:dyDescent="0.2">
      <c r="A4368" s="17" t="s">
        <v>1864</v>
      </c>
    </row>
    <row r="4369" spans="1:1" x14ac:dyDescent="0.2">
      <c r="A4369" s="17" t="s">
        <v>331</v>
      </c>
    </row>
    <row r="4370" spans="1:1" x14ac:dyDescent="0.2">
      <c r="A4370" s="17" t="s">
        <v>514</v>
      </c>
    </row>
    <row r="4371" spans="1:1" x14ac:dyDescent="0.2">
      <c r="A4371" s="17" t="s">
        <v>2105</v>
      </c>
    </row>
    <row r="4372" spans="1:1" x14ac:dyDescent="0.2">
      <c r="A4372" s="17" t="s">
        <v>2294</v>
      </c>
    </row>
    <row r="4373" spans="1:1" x14ac:dyDescent="0.2">
      <c r="A4373" s="17" t="s">
        <v>1862</v>
      </c>
    </row>
    <row r="4374" spans="1:1" x14ac:dyDescent="0.2">
      <c r="A4374" s="17" t="s">
        <v>330</v>
      </c>
    </row>
    <row r="4375" spans="1:1" x14ac:dyDescent="0.2">
      <c r="A4375" s="17" t="s">
        <v>513</v>
      </c>
    </row>
    <row r="4376" spans="1:1" x14ac:dyDescent="0.2">
      <c r="A4376" s="17" t="s">
        <v>2104</v>
      </c>
    </row>
    <row r="4377" spans="1:1" x14ac:dyDescent="0.2">
      <c r="A4377" s="17" t="s">
        <v>2293</v>
      </c>
    </row>
    <row r="4378" spans="1:1" x14ac:dyDescent="0.2">
      <c r="A4378" s="17" t="s">
        <v>2005</v>
      </c>
    </row>
    <row r="4379" spans="1:1" x14ac:dyDescent="0.2">
      <c r="A4379" s="17" t="s">
        <v>285</v>
      </c>
    </row>
    <row r="4380" spans="1:1" x14ac:dyDescent="0.2">
      <c r="A4380" s="17" t="s">
        <v>468</v>
      </c>
    </row>
    <row r="4381" spans="1:1" x14ac:dyDescent="0.2">
      <c r="A4381" s="17" t="s">
        <v>772</v>
      </c>
    </row>
    <row r="4382" spans="1:1" x14ac:dyDescent="0.2">
      <c r="A4382" s="17" t="s">
        <v>2248</v>
      </c>
    </row>
    <row r="4383" spans="1:1" x14ac:dyDescent="0.2">
      <c r="A4383" s="17" t="s">
        <v>1792</v>
      </c>
    </row>
    <row r="4384" spans="1:1" x14ac:dyDescent="0.2">
      <c r="A4384" s="17" t="s">
        <v>289</v>
      </c>
    </row>
    <row r="4385" spans="1:1" x14ac:dyDescent="0.2">
      <c r="A4385" s="17" t="s">
        <v>472</v>
      </c>
    </row>
    <row r="4386" spans="1:1" x14ac:dyDescent="0.2">
      <c r="A4386" s="17" t="s">
        <v>776</v>
      </c>
    </row>
    <row r="4387" spans="1:1" x14ac:dyDescent="0.2">
      <c r="A4387" s="17" t="s">
        <v>2252</v>
      </c>
    </row>
    <row r="4388" spans="1:1" x14ac:dyDescent="0.2">
      <c r="A4388" s="17" t="s">
        <v>2721</v>
      </c>
    </row>
    <row r="4389" spans="1:1" x14ac:dyDescent="0.2">
      <c r="A4389" s="17" t="s">
        <v>2796</v>
      </c>
    </row>
    <row r="4390" spans="1:1" x14ac:dyDescent="0.2">
      <c r="A4390" s="17" t="s">
        <v>2851</v>
      </c>
    </row>
    <row r="4391" spans="1:1" x14ac:dyDescent="0.2">
      <c r="A4391" s="17" t="s">
        <v>2908</v>
      </c>
    </row>
    <row r="4392" spans="1:1" x14ac:dyDescent="0.2">
      <c r="A4392" s="17" t="s">
        <v>2965</v>
      </c>
    </row>
    <row r="4393" spans="1:1" x14ac:dyDescent="0.2">
      <c r="A4393" s="17" t="s">
        <v>2723</v>
      </c>
    </row>
    <row r="4394" spans="1:1" x14ac:dyDescent="0.2">
      <c r="A4394" s="17" t="s">
        <v>2797</v>
      </c>
    </row>
    <row r="4395" spans="1:1" x14ac:dyDescent="0.2">
      <c r="A4395" s="17" t="s">
        <v>2852</v>
      </c>
    </row>
    <row r="4396" spans="1:1" x14ac:dyDescent="0.2">
      <c r="A4396" s="17" t="s">
        <v>2909</v>
      </c>
    </row>
    <row r="4397" spans="1:1" x14ac:dyDescent="0.2">
      <c r="A4397" s="17" t="s">
        <v>2966</v>
      </c>
    </row>
    <row r="4398" spans="1:1" x14ac:dyDescent="0.2">
      <c r="A4398" s="17" t="s">
        <v>2004</v>
      </c>
    </row>
    <row r="4399" spans="1:1" x14ac:dyDescent="0.2">
      <c r="A4399" s="17" t="s">
        <v>284</v>
      </c>
    </row>
    <row r="4400" spans="1:1" x14ac:dyDescent="0.2">
      <c r="A4400" s="17" t="s">
        <v>467</v>
      </c>
    </row>
    <row r="4401" spans="1:1" x14ac:dyDescent="0.2">
      <c r="A4401" s="17" t="s">
        <v>771</v>
      </c>
    </row>
    <row r="4402" spans="1:1" x14ac:dyDescent="0.2">
      <c r="A4402" s="17" t="s">
        <v>2247</v>
      </c>
    </row>
    <row r="4403" spans="1:1" x14ac:dyDescent="0.2">
      <c r="A4403" s="17" t="s">
        <v>1791</v>
      </c>
    </row>
    <row r="4404" spans="1:1" x14ac:dyDescent="0.2">
      <c r="A4404" s="17" t="s">
        <v>288</v>
      </c>
    </row>
    <row r="4405" spans="1:1" x14ac:dyDescent="0.2">
      <c r="A4405" s="17" t="s">
        <v>471</v>
      </c>
    </row>
    <row r="4406" spans="1:1" x14ac:dyDescent="0.2">
      <c r="A4406" s="17" t="s">
        <v>775</v>
      </c>
    </row>
    <row r="4407" spans="1:1" x14ac:dyDescent="0.2">
      <c r="A4407" s="17" t="s">
        <v>2251</v>
      </c>
    </row>
    <row r="4408" spans="1:1" x14ac:dyDescent="0.2">
      <c r="A4408" s="17" t="s">
        <v>2002</v>
      </c>
    </row>
    <row r="4409" spans="1:1" x14ac:dyDescent="0.2">
      <c r="A4409" s="17" t="s">
        <v>283</v>
      </c>
    </row>
    <row r="4410" spans="1:1" x14ac:dyDescent="0.2">
      <c r="A4410" s="17" t="s">
        <v>466</v>
      </c>
    </row>
    <row r="4411" spans="1:1" x14ac:dyDescent="0.2">
      <c r="A4411" s="17" t="s">
        <v>770</v>
      </c>
    </row>
    <row r="4412" spans="1:1" x14ac:dyDescent="0.2">
      <c r="A4412" s="17" t="s">
        <v>2246</v>
      </c>
    </row>
    <row r="4413" spans="1:1" x14ac:dyDescent="0.2">
      <c r="A4413" s="17" t="s">
        <v>2008</v>
      </c>
    </row>
    <row r="4414" spans="1:1" x14ac:dyDescent="0.2">
      <c r="A4414" s="17" t="s">
        <v>287</v>
      </c>
    </row>
    <row r="4415" spans="1:1" x14ac:dyDescent="0.2">
      <c r="A4415" s="17" t="s">
        <v>470</v>
      </c>
    </row>
    <row r="4416" spans="1:1" x14ac:dyDescent="0.2">
      <c r="A4416" s="17" t="s">
        <v>774</v>
      </c>
    </row>
    <row r="4417" spans="1:1" x14ac:dyDescent="0.2">
      <c r="A4417" s="17" t="s">
        <v>2250</v>
      </c>
    </row>
    <row r="4418" spans="1:1" x14ac:dyDescent="0.2">
      <c r="A4418" s="17" t="s">
        <v>2007</v>
      </c>
    </row>
    <row r="4419" spans="1:1" x14ac:dyDescent="0.2">
      <c r="A4419" s="17" t="s">
        <v>286</v>
      </c>
    </row>
    <row r="4420" spans="1:1" x14ac:dyDescent="0.2">
      <c r="A4420" s="17" t="s">
        <v>469</v>
      </c>
    </row>
    <row r="4421" spans="1:1" x14ac:dyDescent="0.2">
      <c r="A4421" s="17" t="s">
        <v>773</v>
      </c>
    </row>
    <row r="4422" spans="1:1" x14ac:dyDescent="0.2">
      <c r="A4422" s="17" t="s">
        <v>2249</v>
      </c>
    </row>
    <row r="4423" spans="1:1" x14ac:dyDescent="0.2">
      <c r="A4423" s="17" t="s">
        <v>1803</v>
      </c>
    </row>
    <row r="4424" spans="1:1" x14ac:dyDescent="0.2">
      <c r="A4424" s="17" t="s">
        <v>298</v>
      </c>
    </row>
    <row r="4425" spans="1:1" x14ac:dyDescent="0.2">
      <c r="A4425" s="17" t="s">
        <v>481</v>
      </c>
    </row>
    <row r="4426" spans="1:1" x14ac:dyDescent="0.2">
      <c r="A4426" s="17" t="s">
        <v>785</v>
      </c>
    </row>
    <row r="4427" spans="1:1" x14ac:dyDescent="0.2">
      <c r="A4427" s="17" t="s">
        <v>2261</v>
      </c>
    </row>
    <row r="4428" spans="1:1" x14ac:dyDescent="0.2">
      <c r="A4428" s="17" t="s">
        <v>547</v>
      </c>
    </row>
    <row r="4429" spans="1:1" x14ac:dyDescent="0.2">
      <c r="A4429" s="17" t="s">
        <v>342</v>
      </c>
    </row>
    <row r="4430" spans="1:1" x14ac:dyDescent="0.2">
      <c r="A4430" s="17" t="s">
        <v>525</v>
      </c>
    </row>
    <row r="4431" spans="1:1" x14ac:dyDescent="0.2">
      <c r="A4431" s="17" t="s">
        <v>2116</v>
      </c>
    </row>
    <row r="4432" spans="1:1" x14ac:dyDescent="0.2">
      <c r="A4432" s="17" t="s">
        <v>1194</v>
      </c>
    </row>
    <row r="4433" spans="1:1" x14ac:dyDescent="0.2">
      <c r="A4433" s="17" t="s">
        <v>553</v>
      </c>
    </row>
    <row r="4434" spans="1:1" x14ac:dyDescent="0.2">
      <c r="A4434" s="17" t="s">
        <v>345</v>
      </c>
    </row>
    <row r="4435" spans="1:1" x14ac:dyDescent="0.2">
      <c r="A4435" s="17" t="s">
        <v>528</v>
      </c>
    </row>
    <row r="4436" spans="1:1" x14ac:dyDescent="0.2">
      <c r="A4436" s="17" t="s">
        <v>2119</v>
      </c>
    </row>
    <row r="4437" spans="1:1" x14ac:dyDescent="0.2">
      <c r="A4437" s="17" t="s">
        <v>1197</v>
      </c>
    </row>
    <row r="4438" spans="1:1" x14ac:dyDescent="0.2">
      <c r="A4438" s="17" t="s">
        <v>561</v>
      </c>
    </row>
    <row r="4439" spans="1:1" x14ac:dyDescent="0.2">
      <c r="A4439" s="17" t="s">
        <v>349</v>
      </c>
    </row>
    <row r="4440" spans="1:1" x14ac:dyDescent="0.2">
      <c r="A4440" s="17" t="s">
        <v>532</v>
      </c>
    </row>
    <row r="4441" spans="1:1" x14ac:dyDescent="0.2">
      <c r="A4441" s="17" t="s">
        <v>2123</v>
      </c>
    </row>
    <row r="4442" spans="1:1" x14ac:dyDescent="0.2">
      <c r="A4442" s="17" t="s">
        <v>1201</v>
      </c>
    </row>
    <row r="4443" spans="1:1" x14ac:dyDescent="0.2">
      <c r="A4443" s="17" t="s">
        <v>2748</v>
      </c>
    </row>
    <row r="4444" spans="1:1" x14ac:dyDescent="0.2">
      <c r="A4444" s="17" t="s">
        <v>2812</v>
      </c>
    </row>
    <row r="4445" spans="1:1" x14ac:dyDescent="0.2">
      <c r="A4445" s="17" t="s">
        <v>2867</v>
      </c>
    </row>
    <row r="4446" spans="1:1" x14ac:dyDescent="0.2">
      <c r="A4446" s="17" t="s">
        <v>2924</v>
      </c>
    </row>
    <row r="4447" spans="1:1" x14ac:dyDescent="0.2">
      <c r="A4447" s="17" t="s">
        <v>2981</v>
      </c>
    </row>
    <row r="4448" spans="1:1" x14ac:dyDescent="0.2">
      <c r="A4448" s="17" t="s">
        <v>2750</v>
      </c>
    </row>
    <row r="4449" spans="1:1" x14ac:dyDescent="0.2">
      <c r="A4449" s="17" t="s">
        <v>2813</v>
      </c>
    </row>
    <row r="4450" spans="1:1" x14ac:dyDescent="0.2">
      <c r="A4450" s="17" t="s">
        <v>2868</v>
      </c>
    </row>
    <row r="4451" spans="1:1" x14ac:dyDescent="0.2">
      <c r="A4451" s="17" t="s">
        <v>2925</v>
      </c>
    </row>
    <row r="4452" spans="1:1" x14ac:dyDescent="0.2">
      <c r="A4452" s="17" t="s">
        <v>2982</v>
      </c>
    </row>
    <row r="4453" spans="1:1" x14ac:dyDescent="0.2">
      <c r="A4453" s="17" t="s">
        <v>551</v>
      </c>
    </row>
    <row r="4454" spans="1:1" x14ac:dyDescent="0.2">
      <c r="A4454" s="17" t="s">
        <v>344</v>
      </c>
    </row>
    <row r="4455" spans="1:1" x14ac:dyDescent="0.2">
      <c r="A4455" s="17" t="s">
        <v>527</v>
      </c>
    </row>
    <row r="4456" spans="1:1" x14ac:dyDescent="0.2">
      <c r="A4456" s="17" t="s">
        <v>2118</v>
      </c>
    </row>
    <row r="4457" spans="1:1" x14ac:dyDescent="0.2">
      <c r="A4457" s="17" t="s">
        <v>1196</v>
      </c>
    </row>
    <row r="4458" spans="1:1" x14ac:dyDescent="0.2">
      <c r="A4458" s="17" t="s">
        <v>559</v>
      </c>
    </row>
    <row r="4459" spans="1:1" x14ac:dyDescent="0.2">
      <c r="A4459" s="17" t="s">
        <v>348</v>
      </c>
    </row>
    <row r="4460" spans="1:1" x14ac:dyDescent="0.2">
      <c r="A4460" s="17" t="s">
        <v>531</v>
      </c>
    </row>
    <row r="4461" spans="1:1" x14ac:dyDescent="0.2">
      <c r="A4461" s="17" t="s">
        <v>2122</v>
      </c>
    </row>
    <row r="4462" spans="1:1" x14ac:dyDescent="0.2">
      <c r="A4462" s="17" t="s">
        <v>1200</v>
      </c>
    </row>
    <row r="4463" spans="1:1" x14ac:dyDescent="0.2">
      <c r="A4463" s="17" t="s">
        <v>549</v>
      </c>
    </row>
    <row r="4464" spans="1:1" x14ac:dyDescent="0.2">
      <c r="A4464" s="17" t="s">
        <v>343</v>
      </c>
    </row>
    <row r="4465" spans="1:1" x14ac:dyDescent="0.2">
      <c r="A4465" s="17" t="s">
        <v>526</v>
      </c>
    </row>
    <row r="4466" spans="1:1" x14ac:dyDescent="0.2">
      <c r="A4466" s="17" t="s">
        <v>2117</v>
      </c>
    </row>
    <row r="4467" spans="1:1" x14ac:dyDescent="0.2">
      <c r="A4467" s="17" t="s">
        <v>1195</v>
      </c>
    </row>
    <row r="4468" spans="1:1" x14ac:dyDescent="0.2">
      <c r="A4468" s="17" t="s">
        <v>557</v>
      </c>
    </row>
    <row r="4469" spans="1:1" x14ac:dyDescent="0.2">
      <c r="A4469" s="17" t="s">
        <v>347</v>
      </c>
    </row>
    <row r="4470" spans="1:1" x14ac:dyDescent="0.2">
      <c r="A4470" s="17" t="s">
        <v>530</v>
      </c>
    </row>
    <row r="4471" spans="1:1" x14ac:dyDescent="0.2">
      <c r="A4471" s="17" t="s">
        <v>2121</v>
      </c>
    </row>
    <row r="4472" spans="1:1" x14ac:dyDescent="0.2">
      <c r="A4472" s="17" t="s">
        <v>1199</v>
      </c>
    </row>
    <row r="4473" spans="1:1" x14ac:dyDescent="0.2">
      <c r="A4473" s="17" t="s">
        <v>555</v>
      </c>
    </row>
    <row r="4474" spans="1:1" x14ac:dyDescent="0.2">
      <c r="A4474" s="17" t="s">
        <v>346</v>
      </c>
    </row>
    <row r="4475" spans="1:1" x14ac:dyDescent="0.2">
      <c r="A4475" s="17" t="s">
        <v>529</v>
      </c>
    </row>
    <row r="4476" spans="1:1" x14ac:dyDescent="0.2">
      <c r="A4476" s="17" t="s">
        <v>2120</v>
      </c>
    </row>
    <row r="4477" spans="1:1" x14ac:dyDescent="0.2">
      <c r="A4477" s="17" t="s">
        <v>1198</v>
      </c>
    </row>
    <row r="4478" spans="1:1" x14ac:dyDescent="0.2">
      <c r="A4478" s="17" t="s">
        <v>1807</v>
      </c>
    </row>
    <row r="4479" spans="1:1" x14ac:dyDescent="0.2">
      <c r="A4479" s="17" t="s">
        <v>301</v>
      </c>
    </row>
    <row r="4480" spans="1:1" x14ac:dyDescent="0.2">
      <c r="A4480" s="17" t="s">
        <v>484</v>
      </c>
    </row>
    <row r="4481" spans="1:1" x14ac:dyDescent="0.2">
      <c r="A4481" s="17" t="s">
        <v>788</v>
      </c>
    </row>
    <row r="4482" spans="1:1" x14ac:dyDescent="0.2">
      <c r="A4482" s="17" t="s">
        <v>2264</v>
      </c>
    </row>
    <row r="4483" spans="1:1" x14ac:dyDescent="0.2">
      <c r="A4483" s="17" t="s">
        <v>1812</v>
      </c>
    </row>
    <row r="4484" spans="1:1" x14ac:dyDescent="0.2">
      <c r="A4484" s="17" t="s">
        <v>305</v>
      </c>
    </row>
    <row r="4485" spans="1:1" x14ac:dyDescent="0.2">
      <c r="A4485" s="17" t="s">
        <v>488</v>
      </c>
    </row>
    <row r="4486" spans="1:1" x14ac:dyDescent="0.2">
      <c r="A4486" s="17" t="s">
        <v>792</v>
      </c>
    </row>
    <row r="4487" spans="1:1" x14ac:dyDescent="0.2">
      <c r="A4487" s="17" t="s">
        <v>2268</v>
      </c>
    </row>
    <row r="4488" spans="1:1" x14ac:dyDescent="0.2">
      <c r="A4488" s="17" t="s">
        <v>2726</v>
      </c>
    </row>
    <row r="4489" spans="1:1" x14ac:dyDescent="0.2">
      <c r="A4489" s="17" t="s">
        <v>2800</v>
      </c>
    </row>
    <row r="4490" spans="1:1" x14ac:dyDescent="0.2">
      <c r="A4490" s="17" t="s">
        <v>2855</v>
      </c>
    </row>
    <row r="4491" spans="1:1" x14ac:dyDescent="0.2">
      <c r="A4491" s="17" t="s">
        <v>2912</v>
      </c>
    </row>
    <row r="4492" spans="1:1" x14ac:dyDescent="0.2">
      <c r="A4492" s="17" t="s">
        <v>2969</v>
      </c>
    </row>
    <row r="4493" spans="1:1" x14ac:dyDescent="0.2">
      <c r="A4493" s="17" t="s">
        <v>2727</v>
      </c>
    </row>
    <row r="4494" spans="1:1" x14ac:dyDescent="0.2">
      <c r="A4494" s="17" t="s">
        <v>2801</v>
      </c>
    </row>
    <row r="4495" spans="1:1" x14ac:dyDescent="0.2">
      <c r="A4495" s="17" t="s">
        <v>2856</v>
      </c>
    </row>
    <row r="4496" spans="1:1" x14ac:dyDescent="0.2">
      <c r="A4496" s="17" t="s">
        <v>2913</v>
      </c>
    </row>
    <row r="4497" spans="1:1" x14ac:dyDescent="0.2">
      <c r="A4497" s="17" t="s">
        <v>2970</v>
      </c>
    </row>
    <row r="4498" spans="1:1" x14ac:dyDescent="0.2">
      <c r="A4498" s="17" t="s">
        <v>1806</v>
      </c>
    </row>
    <row r="4499" spans="1:1" x14ac:dyDescent="0.2">
      <c r="A4499" s="17" t="s">
        <v>300</v>
      </c>
    </row>
    <row r="4500" spans="1:1" x14ac:dyDescent="0.2">
      <c r="A4500" s="17" t="s">
        <v>483</v>
      </c>
    </row>
    <row r="4501" spans="1:1" x14ac:dyDescent="0.2">
      <c r="A4501" s="17" t="s">
        <v>787</v>
      </c>
    </row>
    <row r="4502" spans="1:1" x14ac:dyDescent="0.2">
      <c r="A4502" s="17" t="s">
        <v>2263</v>
      </c>
    </row>
    <row r="4503" spans="1:1" x14ac:dyDescent="0.2">
      <c r="A4503" s="17" t="s">
        <v>1811</v>
      </c>
    </row>
    <row r="4504" spans="1:1" x14ac:dyDescent="0.2">
      <c r="A4504" s="17" t="s">
        <v>304</v>
      </c>
    </row>
    <row r="4505" spans="1:1" x14ac:dyDescent="0.2">
      <c r="A4505" s="17" t="s">
        <v>487</v>
      </c>
    </row>
    <row r="4506" spans="1:1" x14ac:dyDescent="0.2">
      <c r="A4506" s="17" t="s">
        <v>791</v>
      </c>
    </row>
    <row r="4507" spans="1:1" x14ac:dyDescent="0.2">
      <c r="A4507" s="17" t="s">
        <v>2267</v>
      </c>
    </row>
    <row r="4508" spans="1:1" x14ac:dyDescent="0.2">
      <c r="A4508" s="17" t="s">
        <v>1804</v>
      </c>
    </row>
    <row r="4509" spans="1:1" x14ac:dyDescent="0.2">
      <c r="A4509" s="17" t="s">
        <v>299</v>
      </c>
    </row>
    <row r="4510" spans="1:1" x14ac:dyDescent="0.2">
      <c r="A4510" s="17" t="s">
        <v>482</v>
      </c>
    </row>
    <row r="4511" spans="1:1" x14ac:dyDescent="0.2">
      <c r="A4511" s="17" t="s">
        <v>786</v>
      </c>
    </row>
    <row r="4512" spans="1:1" x14ac:dyDescent="0.2">
      <c r="A4512" s="17" t="s">
        <v>2262</v>
      </c>
    </row>
    <row r="4513" spans="1:1" x14ac:dyDescent="0.2">
      <c r="A4513" s="17" t="s">
        <v>1809</v>
      </c>
    </row>
    <row r="4514" spans="1:1" x14ac:dyDescent="0.2">
      <c r="A4514" s="17" t="s">
        <v>303</v>
      </c>
    </row>
    <row r="4515" spans="1:1" x14ac:dyDescent="0.2">
      <c r="A4515" s="17" t="s">
        <v>486</v>
      </c>
    </row>
    <row r="4516" spans="1:1" x14ac:dyDescent="0.2">
      <c r="A4516" s="17" t="s">
        <v>790</v>
      </c>
    </row>
    <row r="4517" spans="1:1" x14ac:dyDescent="0.2">
      <c r="A4517" s="17" t="s">
        <v>2266</v>
      </c>
    </row>
    <row r="4518" spans="1:1" x14ac:dyDescent="0.2">
      <c r="A4518" s="17" t="s">
        <v>1808</v>
      </c>
    </row>
    <row r="4519" spans="1:1" x14ac:dyDescent="0.2">
      <c r="A4519" s="17" t="s">
        <v>302</v>
      </c>
    </row>
    <row r="4520" spans="1:1" x14ac:dyDescent="0.2">
      <c r="A4520" s="17" t="s">
        <v>485</v>
      </c>
    </row>
    <row r="4521" spans="1:1" x14ac:dyDescent="0.2">
      <c r="A4521" s="17" t="s">
        <v>789</v>
      </c>
    </row>
    <row r="4522" spans="1:1" x14ac:dyDescent="0.2">
      <c r="A4522" s="17" t="s">
        <v>2265</v>
      </c>
    </row>
    <row r="4523" spans="1:1" x14ac:dyDescent="0.2">
      <c r="A4523" s="17" t="s">
        <v>1971</v>
      </c>
    </row>
    <row r="4524" spans="1:1" x14ac:dyDescent="0.2">
      <c r="A4524" s="17" t="s">
        <v>668</v>
      </c>
    </row>
    <row r="4525" spans="1:1" x14ac:dyDescent="0.2">
      <c r="A4525" s="17" t="s">
        <v>447</v>
      </c>
    </row>
    <row r="4526" spans="1:1" x14ac:dyDescent="0.2">
      <c r="A4526" s="17" t="s">
        <v>751</v>
      </c>
    </row>
    <row r="4527" spans="1:1" x14ac:dyDescent="0.2">
      <c r="A4527" s="17" t="s">
        <v>2227</v>
      </c>
    </row>
    <row r="4528" spans="1:1" x14ac:dyDescent="0.2">
      <c r="A4528" s="17" t="s">
        <v>2491</v>
      </c>
    </row>
    <row r="4529" spans="1:1" x14ac:dyDescent="0.2">
      <c r="A4529" s="17" t="s">
        <v>2532</v>
      </c>
    </row>
    <row r="4530" spans="1:1" x14ac:dyDescent="0.2">
      <c r="A4530" s="17" t="s">
        <v>709</v>
      </c>
    </row>
    <row r="4531" spans="1:1" x14ac:dyDescent="0.2">
      <c r="A4531" s="17" t="s">
        <v>2314</v>
      </c>
    </row>
    <row r="4532" spans="1:1" x14ac:dyDescent="0.2">
      <c r="A4532" s="17" t="s">
        <v>978</v>
      </c>
    </row>
    <row r="4533" spans="1:1" x14ac:dyDescent="0.2">
      <c r="A4533" s="17" t="s">
        <v>2494</v>
      </c>
    </row>
    <row r="4534" spans="1:1" x14ac:dyDescent="0.2">
      <c r="A4534" s="17" t="s">
        <v>2534</v>
      </c>
    </row>
    <row r="4535" spans="1:1" x14ac:dyDescent="0.2">
      <c r="A4535" s="17" t="s">
        <v>711</v>
      </c>
    </row>
    <row r="4536" spans="1:1" x14ac:dyDescent="0.2">
      <c r="A4536" s="17" t="s">
        <v>2316</v>
      </c>
    </row>
    <row r="4537" spans="1:1" x14ac:dyDescent="0.2">
      <c r="A4537" s="17" t="s">
        <v>980</v>
      </c>
    </row>
    <row r="4538" spans="1:1" x14ac:dyDescent="0.2">
      <c r="A4538" s="17" t="s">
        <v>2504</v>
      </c>
    </row>
    <row r="4539" spans="1:1" x14ac:dyDescent="0.2">
      <c r="A4539" s="17" t="s">
        <v>2540</v>
      </c>
    </row>
    <row r="4540" spans="1:1" x14ac:dyDescent="0.2">
      <c r="A4540" s="17" t="s">
        <v>717</v>
      </c>
    </row>
    <row r="4541" spans="1:1" x14ac:dyDescent="0.2">
      <c r="A4541" s="17" t="s">
        <v>2322</v>
      </c>
    </row>
    <row r="4542" spans="1:1" x14ac:dyDescent="0.2">
      <c r="A4542" s="17" t="s">
        <v>986</v>
      </c>
    </row>
    <row r="4543" spans="1:1" x14ac:dyDescent="0.2">
      <c r="A4543" s="17" t="s">
        <v>570</v>
      </c>
    </row>
    <row r="4544" spans="1:1" x14ac:dyDescent="0.2">
      <c r="A4544" s="17" t="s">
        <v>354</v>
      </c>
    </row>
    <row r="4545" spans="1:1" x14ac:dyDescent="0.2">
      <c r="A4545" s="17" t="s">
        <v>537</v>
      </c>
    </row>
    <row r="4546" spans="1:1" x14ac:dyDescent="0.2">
      <c r="A4546" s="17" t="s">
        <v>2128</v>
      </c>
    </row>
    <row r="4547" spans="1:1" x14ac:dyDescent="0.2">
      <c r="A4547" s="17" t="s">
        <v>1206</v>
      </c>
    </row>
    <row r="4548" spans="1:1" x14ac:dyDescent="0.2">
      <c r="A4548" s="17" t="s">
        <v>2759</v>
      </c>
    </row>
    <row r="4549" spans="1:1" x14ac:dyDescent="0.2">
      <c r="A4549" s="17" t="s">
        <v>2818</v>
      </c>
    </row>
    <row r="4550" spans="1:1" x14ac:dyDescent="0.2">
      <c r="A4550" s="17" t="s">
        <v>2873</v>
      </c>
    </row>
    <row r="4551" spans="1:1" x14ac:dyDescent="0.2">
      <c r="A4551" s="17" t="s">
        <v>2930</v>
      </c>
    </row>
    <row r="4552" spans="1:1" x14ac:dyDescent="0.2">
      <c r="A4552" s="17" t="s">
        <v>2987</v>
      </c>
    </row>
    <row r="4553" spans="1:1" x14ac:dyDescent="0.2">
      <c r="A4553" s="17" t="s">
        <v>2506</v>
      </c>
    </row>
    <row r="4554" spans="1:1" x14ac:dyDescent="0.2">
      <c r="A4554" s="17" t="s">
        <v>2541</v>
      </c>
    </row>
    <row r="4555" spans="1:1" x14ac:dyDescent="0.2">
      <c r="A4555" s="17" t="s">
        <v>718</v>
      </c>
    </row>
    <row r="4556" spans="1:1" x14ac:dyDescent="0.2">
      <c r="A4556" s="17" t="s">
        <v>2323</v>
      </c>
    </row>
    <row r="4557" spans="1:1" x14ac:dyDescent="0.2">
      <c r="A4557" s="17" t="s">
        <v>987</v>
      </c>
    </row>
    <row r="4558" spans="1:1" x14ac:dyDescent="0.2">
      <c r="A4558" s="17" t="s">
        <v>564</v>
      </c>
    </row>
    <row r="4559" spans="1:1" x14ac:dyDescent="0.2">
      <c r="A4559" s="17" t="s">
        <v>351</v>
      </c>
    </row>
    <row r="4560" spans="1:1" x14ac:dyDescent="0.2">
      <c r="A4560" s="17" t="s">
        <v>534</v>
      </c>
    </row>
    <row r="4561" spans="1:1" x14ac:dyDescent="0.2">
      <c r="A4561" s="17" t="s">
        <v>2125</v>
      </c>
    </row>
    <row r="4562" spans="1:1" x14ac:dyDescent="0.2">
      <c r="A4562" s="17" t="s">
        <v>1203</v>
      </c>
    </row>
    <row r="4563" spans="1:1" x14ac:dyDescent="0.2">
      <c r="A4563" s="17" t="s">
        <v>2753</v>
      </c>
    </row>
    <row r="4564" spans="1:1" x14ac:dyDescent="0.2">
      <c r="A4564" s="17" t="s">
        <v>2815</v>
      </c>
    </row>
    <row r="4565" spans="1:1" x14ac:dyDescent="0.2">
      <c r="A4565" s="17" t="s">
        <v>2870</v>
      </c>
    </row>
    <row r="4566" spans="1:1" x14ac:dyDescent="0.2">
      <c r="A4566" s="17" t="s">
        <v>2927</v>
      </c>
    </row>
    <row r="4567" spans="1:1" x14ac:dyDescent="0.2">
      <c r="A4567" s="17" t="s">
        <v>2984</v>
      </c>
    </row>
    <row r="4568" spans="1:1" x14ac:dyDescent="0.2">
      <c r="A4568" s="17" t="s">
        <v>2495</v>
      </c>
    </row>
    <row r="4569" spans="1:1" x14ac:dyDescent="0.2">
      <c r="A4569" s="17" t="s">
        <v>2535</v>
      </c>
    </row>
    <row r="4570" spans="1:1" x14ac:dyDescent="0.2">
      <c r="A4570" s="17" t="s">
        <v>712</v>
      </c>
    </row>
    <row r="4571" spans="1:1" x14ac:dyDescent="0.2">
      <c r="A4571" s="17" t="s">
        <v>2317</v>
      </c>
    </row>
    <row r="4572" spans="1:1" x14ac:dyDescent="0.2">
      <c r="A4572" s="17" t="s">
        <v>981</v>
      </c>
    </row>
    <row r="4573" spans="1:1" x14ac:dyDescent="0.2">
      <c r="A4573" s="17" t="s">
        <v>2497</v>
      </c>
    </row>
    <row r="4574" spans="1:1" x14ac:dyDescent="0.2">
      <c r="A4574" s="17" t="s">
        <v>2536</v>
      </c>
    </row>
    <row r="4575" spans="1:1" x14ac:dyDescent="0.2">
      <c r="A4575" s="17" t="s">
        <v>713</v>
      </c>
    </row>
    <row r="4576" spans="1:1" x14ac:dyDescent="0.2">
      <c r="A4576" s="17" t="s">
        <v>2318</v>
      </c>
    </row>
    <row r="4577" spans="1:1" x14ac:dyDescent="0.2">
      <c r="A4577" s="17" t="s">
        <v>982</v>
      </c>
    </row>
    <row r="4578" spans="1:1" x14ac:dyDescent="0.2">
      <c r="A4578" s="17" t="s">
        <v>2508</v>
      </c>
    </row>
    <row r="4579" spans="1:1" x14ac:dyDescent="0.2">
      <c r="A4579" s="17" t="s">
        <v>689</v>
      </c>
    </row>
    <row r="4580" spans="1:1" x14ac:dyDescent="0.2">
      <c r="A4580" s="17" t="s">
        <v>719</v>
      </c>
    </row>
    <row r="4581" spans="1:1" x14ac:dyDescent="0.2">
      <c r="A4581" s="17" t="s">
        <v>2324</v>
      </c>
    </row>
    <row r="4582" spans="1:1" x14ac:dyDescent="0.2">
      <c r="A4582" s="17" t="s">
        <v>988</v>
      </c>
    </row>
    <row r="4583" spans="1:1" x14ac:dyDescent="0.2">
      <c r="A4583" s="17" t="s">
        <v>572</v>
      </c>
    </row>
    <row r="4584" spans="1:1" x14ac:dyDescent="0.2">
      <c r="A4584" s="17" t="s">
        <v>355</v>
      </c>
    </row>
    <row r="4585" spans="1:1" x14ac:dyDescent="0.2">
      <c r="A4585" s="17" t="s">
        <v>538</v>
      </c>
    </row>
    <row r="4586" spans="1:1" x14ac:dyDescent="0.2">
      <c r="A4586" s="17" t="s">
        <v>2129</v>
      </c>
    </row>
    <row r="4587" spans="1:1" x14ac:dyDescent="0.2">
      <c r="A4587" s="17" t="s">
        <v>1207</v>
      </c>
    </row>
    <row r="4588" spans="1:1" x14ac:dyDescent="0.2">
      <c r="A4588" s="17" t="s">
        <v>2761</v>
      </c>
    </row>
    <row r="4589" spans="1:1" x14ac:dyDescent="0.2">
      <c r="A4589" s="17" t="s">
        <v>2819</v>
      </c>
    </row>
    <row r="4590" spans="1:1" x14ac:dyDescent="0.2">
      <c r="A4590" s="17" t="s">
        <v>2874</v>
      </c>
    </row>
    <row r="4591" spans="1:1" x14ac:dyDescent="0.2">
      <c r="A4591" s="17" t="s">
        <v>2931</v>
      </c>
    </row>
    <row r="4592" spans="1:1" x14ac:dyDescent="0.2">
      <c r="A4592" s="17" t="s">
        <v>2988</v>
      </c>
    </row>
    <row r="4593" spans="1:1" x14ac:dyDescent="0.2">
      <c r="A4593" s="17" t="s">
        <v>2510</v>
      </c>
    </row>
    <row r="4594" spans="1:1" x14ac:dyDescent="0.2">
      <c r="A4594" s="17" t="s">
        <v>690</v>
      </c>
    </row>
    <row r="4595" spans="1:1" x14ac:dyDescent="0.2">
      <c r="A4595" s="17" t="s">
        <v>720</v>
      </c>
    </row>
    <row r="4596" spans="1:1" x14ac:dyDescent="0.2">
      <c r="A4596" s="17" t="s">
        <v>2325</v>
      </c>
    </row>
    <row r="4597" spans="1:1" x14ac:dyDescent="0.2">
      <c r="A4597" s="17" t="s">
        <v>989</v>
      </c>
    </row>
    <row r="4598" spans="1:1" x14ac:dyDescent="0.2">
      <c r="A4598" s="17" t="s">
        <v>566</v>
      </c>
    </row>
    <row r="4599" spans="1:1" x14ac:dyDescent="0.2">
      <c r="A4599" s="17" t="s">
        <v>352</v>
      </c>
    </row>
    <row r="4600" spans="1:1" x14ac:dyDescent="0.2">
      <c r="A4600" s="17" t="s">
        <v>535</v>
      </c>
    </row>
    <row r="4601" spans="1:1" x14ac:dyDescent="0.2">
      <c r="A4601" s="17" t="s">
        <v>2126</v>
      </c>
    </row>
    <row r="4602" spans="1:1" x14ac:dyDescent="0.2">
      <c r="A4602" s="17" t="s">
        <v>1204</v>
      </c>
    </row>
    <row r="4603" spans="1:1" x14ac:dyDescent="0.2">
      <c r="A4603" s="17" t="s">
        <v>2755</v>
      </c>
    </row>
    <row r="4604" spans="1:1" x14ac:dyDescent="0.2">
      <c r="A4604" s="17" t="s">
        <v>2816</v>
      </c>
    </row>
    <row r="4605" spans="1:1" x14ac:dyDescent="0.2">
      <c r="A4605" s="17" t="s">
        <v>2871</v>
      </c>
    </row>
    <row r="4606" spans="1:1" x14ac:dyDescent="0.2">
      <c r="A4606" s="17" t="s">
        <v>2928</v>
      </c>
    </row>
    <row r="4607" spans="1:1" x14ac:dyDescent="0.2">
      <c r="A4607" s="17" t="s">
        <v>2985</v>
      </c>
    </row>
    <row r="4608" spans="1:1" x14ac:dyDescent="0.2">
      <c r="A4608" s="17" t="s">
        <v>2498</v>
      </c>
    </row>
    <row r="4609" spans="1:1" x14ac:dyDescent="0.2">
      <c r="A4609" s="17" t="s">
        <v>2537</v>
      </c>
    </row>
    <row r="4610" spans="1:1" x14ac:dyDescent="0.2">
      <c r="A4610" s="17" t="s">
        <v>714</v>
      </c>
    </row>
    <row r="4611" spans="1:1" x14ac:dyDescent="0.2">
      <c r="A4611" s="17" t="s">
        <v>2319</v>
      </c>
    </row>
    <row r="4612" spans="1:1" x14ac:dyDescent="0.2">
      <c r="A4612" s="17" t="s">
        <v>983</v>
      </c>
    </row>
    <row r="4613" spans="1:1" x14ac:dyDescent="0.2">
      <c r="A4613" s="17" t="s">
        <v>2500</v>
      </c>
    </row>
    <row r="4614" spans="1:1" x14ac:dyDescent="0.2">
      <c r="A4614" s="17" t="s">
        <v>2538</v>
      </c>
    </row>
    <row r="4615" spans="1:1" x14ac:dyDescent="0.2">
      <c r="A4615" s="17" t="s">
        <v>715</v>
      </c>
    </row>
    <row r="4616" spans="1:1" x14ac:dyDescent="0.2">
      <c r="A4616" s="17" t="s">
        <v>2320</v>
      </c>
    </row>
    <row r="4617" spans="1:1" x14ac:dyDescent="0.2">
      <c r="A4617" s="17" t="s">
        <v>984</v>
      </c>
    </row>
    <row r="4618" spans="1:1" x14ac:dyDescent="0.2">
      <c r="A4618" s="17" t="s">
        <v>568</v>
      </c>
    </row>
    <row r="4619" spans="1:1" x14ac:dyDescent="0.2">
      <c r="A4619" s="17" t="s">
        <v>353</v>
      </c>
    </row>
    <row r="4620" spans="1:1" x14ac:dyDescent="0.2">
      <c r="A4620" s="17" t="s">
        <v>536</v>
      </c>
    </row>
    <row r="4621" spans="1:1" x14ac:dyDescent="0.2">
      <c r="A4621" s="17" t="s">
        <v>2127</v>
      </c>
    </row>
    <row r="4622" spans="1:1" x14ac:dyDescent="0.2">
      <c r="A4622" s="17" t="s">
        <v>1205</v>
      </c>
    </row>
    <row r="4623" spans="1:1" x14ac:dyDescent="0.2">
      <c r="A4623" s="17" t="s">
        <v>2757</v>
      </c>
    </row>
    <row r="4624" spans="1:1" x14ac:dyDescent="0.2">
      <c r="A4624" s="17" t="s">
        <v>2817</v>
      </c>
    </row>
    <row r="4625" spans="1:1" x14ac:dyDescent="0.2">
      <c r="A4625" s="17" t="s">
        <v>2872</v>
      </c>
    </row>
    <row r="4626" spans="1:1" x14ac:dyDescent="0.2">
      <c r="A4626" s="17" t="s">
        <v>2929</v>
      </c>
    </row>
    <row r="4627" spans="1:1" x14ac:dyDescent="0.2">
      <c r="A4627" s="17" t="s">
        <v>2986</v>
      </c>
    </row>
    <row r="4628" spans="1:1" x14ac:dyDescent="0.2">
      <c r="A4628" s="17" t="s">
        <v>2502</v>
      </c>
    </row>
    <row r="4629" spans="1:1" x14ac:dyDescent="0.2">
      <c r="A4629" s="17" t="s">
        <v>2539</v>
      </c>
    </row>
    <row r="4630" spans="1:1" x14ac:dyDescent="0.2">
      <c r="A4630" s="17" t="s">
        <v>716</v>
      </c>
    </row>
    <row r="4631" spans="1:1" x14ac:dyDescent="0.2">
      <c r="A4631" s="17" t="s">
        <v>2321</v>
      </c>
    </row>
    <row r="4632" spans="1:1" x14ac:dyDescent="0.2">
      <c r="A4632" s="17" t="s">
        <v>985</v>
      </c>
    </row>
    <row r="4633" spans="1:1" x14ac:dyDescent="0.2">
      <c r="A4633" s="17" t="s">
        <v>563</v>
      </c>
    </row>
    <row r="4634" spans="1:1" x14ac:dyDescent="0.2">
      <c r="A4634" s="17" t="s">
        <v>350</v>
      </c>
    </row>
    <row r="4635" spans="1:1" x14ac:dyDescent="0.2">
      <c r="A4635" s="17" t="s">
        <v>533</v>
      </c>
    </row>
    <row r="4636" spans="1:1" x14ac:dyDescent="0.2">
      <c r="A4636" s="17" t="s">
        <v>2124</v>
      </c>
    </row>
    <row r="4637" spans="1:1" x14ac:dyDescent="0.2">
      <c r="A4637" s="17" t="s">
        <v>1202</v>
      </c>
    </row>
    <row r="4638" spans="1:1" x14ac:dyDescent="0.2">
      <c r="A4638" s="17" t="s">
        <v>2752</v>
      </c>
    </row>
    <row r="4639" spans="1:1" x14ac:dyDescent="0.2">
      <c r="A4639" s="17" t="s">
        <v>2814</v>
      </c>
    </row>
    <row r="4640" spans="1:1" x14ac:dyDescent="0.2">
      <c r="A4640" s="17" t="s">
        <v>2869</v>
      </c>
    </row>
    <row r="4641" spans="1:1" x14ac:dyDescent="0.2">
      <c r="A4641" s="17" t="s">
        <v>2926</v>
      </c>
    </row>
    <row r="4642" spans="1:1" x14ac:dyDescent="0.2">
      <c r="A4642" s="17" t="s">
        <v>2983</v>
      </c>
    </row>
    <row r="4643" spans="1:1" x14ac:dyDescent="0.2">
      <c r="A4643" s="17" t="s">
        <v>2492</v>
      </c>
    </row>
    <row r="4644" spans="1:1" x14ac:dyDescent="0.2">
      <c r="A4644" s="17" t="s">
        <v>2533</v>
      </c>
    </row>
    <row r="4645" spans="1:1" x14ac:dyDescent="0.2">
      <c r="A4645" s="17" t="s">
        <v>710</v>
      </c>
    </row>
    <row r="4646" spans="1:1" x14ac:dyDescent="0.2">
      <c r="A4646" s="17" t="s">
        <v>2315</v>
      </c>
    </row>
    <row r="4647" spans="1:1" x14ac:dyDescent="0.2">
      <c r="A4647" s="17" t="s">
        <v>979</v>
      </c>
    </row>
    <row r="4648" spans="1:1" x14ac:dyDescent="0.2">
      <c r="A4648" s="17" t="s">
        <v>2512</v>
      </c>
    </row>
    <row r="4649" spans="1:1" x14ac:dyDescent="0.2">
      <c r="A4649" s="17" t="s">
        <v>691</v>
      </c>
    </row>
    <row r="4650" spans="1:1" x14ac:dyDescent="0.2">
      <c r="A4650" s="17" t="s">
        <v>2295</v>
      </c>
    </row>
    <row r="4651" spans="1:1" x14ac:dyDescent="0.2">
      <c r="A4651" s="17" t="s">
        <v>2326</v>
      </c>
    </row>
    <row r="4652" spans="1:1" x14ac:dyDescent="0.2">
      <c r="A4652" s="17" t="s">
        <v>990</v>
      </c>
    </row>
    <row r="4653" spans="1:1" x14ac:dyDescent="0.2">
      <c r="A4653" s="17" t="s">
        <v>574</v>
      </c>
    </row>
    <row r="4654" spans="1:1" x14ac:dyDescent="0.2">
      <c r="A4654" s="17" t="s">
        <v>356</v>
      </c>
    </row>
    <row r="4655" spans="1:1" x14ac:dyDescent="0.2">
      <c r="A4655" s="17" t="s">
        <v>539</v>
      </c>
    </row>
    <row r="4656" spans="1:1" x14ac:dyDescent="0.2">
      <c r="A4656" s="17" t="s">
        <v>2130</v>
      </c>
    </row>
    <row r="4657" spans="1:1" x14ac:dyDescent="0.2">
      <c r="A4657" s="17" t="s">
        <v>1208</v>
      </c>
    </row>
    <row r="4658" spans="1:1" x14ac:dyDescent="0.2">
      <c r="A4658" s="17" t="s">
        <v>2763</v>
      </c>
    </row>
    <row r="4659" spans="1:1" x14ac:dyDescent="0.2">
      <c r="A4659" s="17" t="s">
        <v>2820</v>
      </c>
    </row>
    <row r="4660" spans="1:1" x14ac:dyDescent="0.2">
      <c r="A4660" s="17" t="s">
        <v>2875</v>
      </c>
    </row>
    <row r="4661" spans="1:1" x14ac:dyDescent="0.2">
      <c r="A4661" s="17" t="s">
        <v>2932</v>
      </c>
    </row>
    <row r="4662" spans="1:1" x14ac:dyDescent="0.2">
      <c r="A4662" s="17" t="s">
        <v>2989</v>
      </c>
    </row>
    <row r="4663" spans="1:1" x14ac:dyDescent="0.2">
      <c r="A4663" s="17" t="s">
        <v>2514</v>
      </c>
    </row>
    <row r="4664" spans="1:1" x14ac:dyDescent="0.2">
      <c r="A4664" s="17" t="s">
        <v>692</v>
      </c>
    </row>
    <row r="4665" spans="1:1" x14ac:dyDescent="0.2">
      <c r="A4665" s="17" t="s">
        <v>2296</v>
      </c>
    </row>
    <row r="4666" spans="1:1" x14ac:dyDescent="0.2">
      <c r="A4666" s="17" t="s">
        <v>2327</v>
      </c>
    </row>
    <row r="4667" spans="1:1" x14ac:dyDescent="0.2">
      <c r="A4667" s="17" t="s">
        <v>991</v>
      </c>
    </row>
    <row r="4668" spans="1:1" x14ac:dyDescent="0.2">
      <c r="A4668" s="17" t="s">
        <v>575</v>
      </c>
    </row>
    <row r="4669" spans="1:1" x14ac:dyDescent="0.2">
      <c r="A4669" s="17" t="s">
        <v>2297</v>
      </c>
    </row>
    <row r="4670" spans="1:1" x14ac:dyDescent="0.2">
      <c r="A4670" s="17" t="s">
        <v>2328</v>
      </c>
    </row>
    <row r="4671" spans="1:1" x14ac:dyDescent="0.2">
      <c r="A4671" s="17" t="s">
        <v>992</v>
      </c>
    </row>
    <row r="4672" spans="1:1" x14ac:dyDescent="0.2">
      <c r="A4672" s="17" t="s">
        <v>576</v>
      </c>
    </row>
    <row r="4673" spans="1:1" x14ac:dyDescent="0.2">
      <c r="A4673" s="17" t="s">
        <v>541</v>
      </c>
    </row>
    <row r="4674" spans="1:1" x14ac:dyDescent="0.2">
      <c r="A4674" s="17" t="s">
        <v>2132</v>
      </c>
    </row>
    <row r="4675" spans="1:1" x14ac:dyDescent="0.2">
      <c r="A4675" s="17" t="s">
        <v>1209</v>
      </c>
    </row>
    <row r="4676" spans="1:1" x14ac:dyDescent="0.2">
      <c r="A4676" s="17" t="s">
        <v>2764</v>
      </c>
    </row>
    <row r="4677" spans="1:1" x14ac:dyDescent="0.2">
      <c r="A4677" s="17" t="s">
        <v>2876</v>
      </c>
    </row>
    <row r="4678" spans="1:1" x14ac:dyDescent="0.2">
      <c r="A4678" s="17" t="s">
        <v>2933</v>
      </c>
    </row>
    <row r="4679" spans="1:1" x14ac:dyDescent="0.2">
      <c r="A4679" s="17" t="s">
        <v>2990</v>
      </c>
    </row>
    <row r="4680" spans="1:1" x14ac:dyDescent="0.2">
      <c r="A4680" s="23" t="s">
        <v>1478</v>
      </c>
    </row>
    <row r="4681" spans="1:1" x14ac:dyDescent="0.2">
      <c r="A4681" s="23" t="s">
        <v>3208</v>
      </c>
    </row>
    <row r="4682" spans="1:1" x14ac:dyDescent="0.2">
      <c r="A4682" s="23" t="s">
        <v>1481</v>
      </c>
    </row>
    <row r="4683" spans="1:1" x14ac:dyDescent="0.2">
      <c r="A4683" s="23" t="s">
        <v>3209</v>
      </c>
    </row>
    <row r="4684" spans="1:1" x14ac:dyDescent="0.2">
      <c r="A4684" s="23" t="s">
        <v>1483</v>
      </c>
    </row>
    <row r="4685" spans="1:1" x14ac:dyDescent="0.2">
      <c r="A4685" s="23" t="s">
        <v>3210</v>
      </c>
    </row>
    <row r="4686" spans="1:1" x14ac:dyDescent="0.2">
      <c r="A4686" s="23" t="s">
        <v>1485</v>
      </c>
    </row>
    <row r="4687" spans="1:1" x14ac:dyDescent="0.2">
      <c r="A4687" s="23" t="s">
        <v>3211</v>
      </c>
    </row>
    <row r="4688" spans="1:1" x14ac:dyDescent="0.2">
      <c r="A4688" s="23" t="s">
        <v>1487</v>
      </c>
    </row>
    <row r="4689" spans="1:1" x14ac:dyDescent="0.2">
      <c r="A4689" s="23" t="s">
        <v>3212</v>
      </c>
    </row>
    <row r="4690" spans="1:1" x14ac:dyDescent="0.2">
      <c r="A4690" s="23" t="s">
        <v>1488</v>
      </c>
    </row>
    <row r="4691" spans="1:1" x14ac:dyDescent="0.2">
      <c r="A4691" s="23" t="s">
        <v>3213</v>
      </c>
    </row>
    <row r="4692" spans="1:1" x14ac:dyDescent="0.2">
      <c r="A4692" s="23" t="s">
        <v>1489</v>
      </c>
    </row>
    <row r="4693" spans="1:1" x14ac:dyDescent="0.2">
      <c r="A4693" s="23" t="s">
        <v>3214</v>
      </c>
    </row>
    <row r="4694" spans="1:1" x14ac:dyDescent="0.2">
      <c r="A4694" s="23" t="s">
        <v>1490</v>
      </c>
    </row>
    <row r="4695" spans="1:1" x14ac:dyDescent="0.2">
      <c r="A4695" s="23" t="s">
        <v>3215</v>
      </c>
    </row>
    <row r="4696" spans="1:1" x14ac:dyDescent="0.2">
      <c r="A4696" s="21" t="s">
        <v>993</v>
      </c>
    </row>
    <row r="4697" spans="1:1" x14ac:dyDescent="0.2">
      <c r="A4697" s="21" t="s">
        <v>996</v>
      </c>
    </row>
    <row r="4698" spans="1:1" x14ac:dyDescent="0.2">
      <c r="A4698" s="21" t="s">
        <v>998</v>
      </c>
    </row>
    <row r="4699" spans="1:1" x14ac:dyDescent="0.2">
      <c r="A4699" s="21" t="s">
        <v>1000</v>
      </c>
    </row>
    <row r="4700" spans="1:1" x14ac:dyDescent="0.2">
      <c r="A4700" s="21" t="s">
        <v>995</v>
      </c>
    </row>
    <row r="4701" spans="1:1" x14ac:dyDescent="0.2">
      <c r="A4701" s="21" t="s">
        <v>997</v>
      </c>
    </row>
    <row r="4702" spans="1:1" x14ac:dyDescent="0.2">
      <c r="A4702" s="21" t="s">
        <v>999</v>
      </c>
    </row>
    <row r="4703" spans="1:1" x14ac:dyDescent="0.2">
      <c r="A4703" s="21" t="s">
        <v>1001</v>
      </c>
    </row>
    <row r="4704" spans="1:1" x14ac:dyDescent="0.2">
      <c r="A4704" s="21" t="s">
        <v>1002</v>
      </c>
    </row>
    <row r="4705" spans="1:1" x14ac:dyDescent="0.2">
      <c r="A4705" s="21" t="s">
        <v>1012</v>
      </c>
    </row>
    <row r="4706" spans="1:1" x14ac:dyDescent="0.2">
      <c r="A4706" s="21" t="s">
        <v>1018</v>
      </c>
    </row>
    <row r="4707" spans="1:1" x14ac:dyDescent="0.2">
      <c r="A4707" s="21" t="s">
        <v>1024</v>
      </c>
    </row>
    <row r="4708" spans="1:1" x14ac:dyDescent="0.2">
      <c r="A4708" s="21" t="s">
        <v>1030</v>
      </c>
    </row>
    <row r="4709" spans="1:1" x14ac:dyDescent="0.2">
      <c r="A4709" s="21" t="s">
        <v>1003</v>
      </c>
    </row>
    <row r="4710" spans="1:1" x14ac:dyDescent="0.2">
      <c r="A4710" s="21" t="s">
        <v>1013</v>
      </c>
    </row>
    <row r="4711" spans="1:1" x14ac:dyDescent="0.2">
      <c r="A4711" s="21" t="s">
        <v>1019</v>
      </c>
    </row>
    <row r="4712" spans="1:1" x14ac:dyDescent="0.2">
      <c r="A4712" s="21" t="s">
        <v>1025</v>
      </c>
    </row>
    <row r="4713" spans="1:1" x14ac:dyDescent="0.2">
      <c r="A4713" s="21" t="s">
        <v>1031</v>
      </c>
    </row>
    <row r="4714" spans="1:1" x14ac:dyDescent="0.2">
      <c r="A4714" s="21" t="s">
        <v>1004</v>
      </c>
    </row>
    <row r="4715" spans="1:1" x14ac:dyDescent="0.2">
      <c r="A4715" s="21" t="s">
        <v>1014</v>
      </c>
    </row>
    <row r="4716" spans="1:1" x14ac:dyDescent="0.2">
      <c r="A4716" s="21" t="s">
        <v>1020</v>
      </c>
    </row>
    <row r="4717" spans="1:1" x14ac:dyDescent="0.2">
      <c r="A4717" s="21" t="s">
        <v>1026</v>
      </c>
    </row>
    <row r="4718" spans="1:1" x14ac:dyDescent="0.2">
      <c r="A4718" s="21" t="s">
        <v>1032</v>
      </c>
    </row>
    <row r="4719" spans="1:1" x14ac:dyDescent="0.2">
      <c r="A4719" s="21" t="s">
        <v>1006</v>
      </c>
    </row>
    <row r="4720" spans="1:1" x14ac:dyDescent="0.2">
      <c r="A4720" s="21" t="s">
        <v>1015</v>
      </c>
    </row>
    <row r="4721" spans="1:1" x14ac:dyDescent="0.2">
      <c r="A4721" s="21" t="s">
        <v>1021</v>
      </c>
    </row>
    <row r="4722" spans="1:1" x14ac:dyDescent="0.2">
      <c r="A4722" s="21" t="s">
        <v>1027</v>
      </c>
    </row>
    <row r="4723" spans="1:1" x14ac:dyDescent="0.2">
      <c r="A4723" s="21" t="s">
        <v>1033</v>
      </c>
    </row>
    <row r="4724" spans="1:1" x14ac:dyDescent="0.2">
      <c r="A4724" s="21" t="s">
        <v>1008</v>
      </c>
    </row>
    <row r="4725" spans="1:1" x14ac:dyDescent="0.2">
      <c r="A4725" s="21" t="s">
        <v>1016</v>
      </c>
    </row>
    <row r="4726" spans="1:1" x14ac:dyDescent="0.2">
      <c r="A4726" s="21" t="s">
        <v>1022</v>
      </c>
    </row>
    <row r="4727" spans="1:1" x14ac:dyDescent="0.2">
      <c r="A4727" s="21" t="s">
        <v>1028</v>
      </c>
    </row>
    <row r="4728" spans="1:1" x14ac:dyDescent="0.2">
      <c r="A4728" s="21" t="s">
        <v>1034</v>
      </c>
    </row>
    <row r="4729" spans="1:1" x14ac:dyDescent="0.2">
      <c r="A4729" s="21" t="s">
        <v>1010</v>
      </c>
    </row>
    <row r="4730" spans="1:1" x14ac:dyDescent="0.2">
      <c r="A4730" s="21" t="s">
        <v>1017</v>
      </c>
    </row>
    <row r="4731" spans="1:1" x14ac:dyDescent="0.2">
      <c r="A4731" s="21" t="s">
        <v>1023</v>
      </c>
    </row>
    <row r="4732" spans="1:1" x14ac:dyDescent="0.2">
      <c r="A4732" s="21" t="s">
        <v>1029</v>
      </c>
    </row>
    <row r="4733" spans="1:1" x14ac:dyDescent="0.2">
      <c r="A4733" s="21" t="s">
        <v>1035</v>
      </c>
    </row>
    <row r="4734" spans="1:1" x14ac:dyDescent="0.2">
      <c r="A4734" s="17" t="s">
        <v>123</v>
      </c>
    </row>
    <row r="4735" spans="1:1" x14ac:dyDescent="0.2">
      <c r="A4735" s="17" t="s">
        <v>3229</v>
      </c>
    </row>
    <row r="4736" spans="1:1" x14ac:dyDescent="0.2">
      <c r="A4736" s="17" t="s">
        <v>127</v>
      </c>
    </row>
    <row r="4737" spans="1:1" x14ac:dyDescent="0.2">
      <c r="A4737" s="17" t="s">
        <v>3231</v>
      </c>
    </row>
    <row r="4738" spans="1:1" x14ac:dyDescent="0.2">
      <c r="A4738" s="17" t="s">
        <v>125</v>
      </c>
    </row>
    <row r="4739" spans="1:1" x14ac:dyDescent="0.2">
      <c r="A4739" s="17" t="s">
        <v>3230</v>
      </c>
    </row>
    <row r="4740" spans="1:1" x14ac:dyDescent="0.2">
      <c r="A4740" s="17" t="s">
        <v>129</v>
      </c>
    </row>
    <row r="4741" spans="1:1" x14ac:dyDescent="0.2">
      <c r="A4741" s="17" t="s">
        <v>3232</v>
      </c>
    </row>
    <row r="4742" spans="1:1" x14ac:dyDescent="0.2">
      <c r="A4742" s="17" t="s">
        <v>131</v>
      </c>
    </row>
    <row r="4743" spans="1:1" x14ac:dyDescent="0.2">
      <c r="A4743" s="16" t="s">
        <v>3233</v>
      </c>
    </row>
    <row r="4744" spans="1:1" x14ac:dyDescent="0.2">
      <c r="A4744" s="19" t="s">
        <v>1036</v>
      </c>
    </row>
    <row r="4745" spans="1:1" x14ac:dyDescent="0.2">
      <c r="A4745" s="19" t="s">
        <v>1040</v>
      </c>
    </row>
    <row r="4746" spans="1:1" x14ac:dyDescent="0.2">
      <c r="A4746" s="19" t="s">
        <v>1042</v>
      </c>
    </row>
    <row r="4747" spans="1:1" x14ac:dyDescent="0.2">
      <c r="A4747" s="19" t="s">
        <v>1044</v>
      </c>
    </row>
    <row r="4748" spans="1:1" x14ac:dyDescent="0.2">
      <c r="A4748" s="19" t="s">
        <v>1038</v>
      </c>
    </row>
    <row r="4749" spans="1:1" x14ac:dyDescent="0.2">
      <c r="A4749" s="19" t="s">
        <v>1041</v>
      </c>
    </row>
    <row r="4750" spans="1:1" x14ac:dyDescent="0.2">
      <c r="A4750" s="19" t="s">
        <v>1043</v>
      </c>
    </row>
    <row r="4751" spans="1:1" x14ac:dyDescent="0.2">
      <c r="A4751" s="19" t="s">
        <v>1045</v>
      </c>
    </row>
    <row r="4752" spans="1:1" x14ac:dyDescent="0.2">
      <c r="A4752" s="16" t="s">
        <v>1046</v>
      </c>
    </row>
    <row r="4753" spans="1:1" x14ac:dyDescent="0.2">
      <c r="A4753" s="16" t="s">
        <v>1053</v>
      </c>
    </row>
    <row r="4754" spans="1:1" x14ac:dyDescent="0.2">
      <c r="A4754" s="16" t="s">
        <v>1057</v>
      </c>
    </row>
    <row r="4755" spans="1:1" x14ac:dyDescent="0.2">
      <c r="A4755" s="16" t="s">
        <v>1061</v>
      </c>
    </row>
    <row r="4756" spans="1:1" x14ac:dyDescent="0.2">
      <c r="A4756" s="16" t="s">
        <v>1065</v>
      </c>
    </row>
    <row r="4757" spans="1:1" x14ac:dyDescent="0.2">
      <c r="A4757" s="16" t="s">
        <v>89</v>
      </c>
    </row>
    <row r="4758" spans="1:1" x14ac:dyDescent="0.2">
      <c r="A4758" s="16" t="s">
        <v>100</v>
      </c>
    </row>
    <row r="4759" spans="1:1" x14ac:dyDescent="0.2">
      <c r="A4759" s="16" t="s">
        <v>106</v>
      </c>
    </row>
    <row r="4760" spans="1:1" x14ac:dyDescent="0.2">
      <c r="A4760" s="16" t="s">
        <v>112</v>
      </c>
    </row>
    <row r="4761" spans="1:1" x14ac:dyDescent="0.2">
      <c r="A4761" s="16" t="s">
        <v>118</v>
      </c>
    </row>
    <row r="4762" spans="1:1" x14ac:dyDescent="0.2">
      <c r="A4762" s="16" t="s">
        <v>87</v>
      </c>
    </row>
    <row r="4763" spans="1:1" x14ac:dyDescent="0.2">
      <c r="A4763" s="16" t="s">
        <v>99</v>
      </c>
    </row>
    <row r="4764" spans="1:1" x14ac:dyDescent="0.2">
      <c r="A4764" s="16" t="s">
        <v>105</v>
      </c>
    </row>
    <row r="4765" spans="1:1" x14ac:dyDescent="0.2">
      <c r="A4765" s="16" t="s">
        <v>111</v>
      </c>
    </row>
    <row r="4766" spans="1:1" x14ac:dyDescent="0.2">
      <c r="A4766" s="16" t="s">
        <v>117</v>
      </c>
    </row>
    <row r="4767" spans="1:1" x14ac:dyDescent="0.2">
      <c r="A4767" s="16" t="s">
        <v>91</v>
      </c>
    </row>
    <row r="4768" spans="1:1" x14ac:dyDescent="0.2">
      <c r="A4768" s="16" t="s">
        <v>101</v>
      </c>
    </row>
    <row r="4769" spans="1:1" x14ac:dyDescent="0.2">
      <c r="A4769" s="16" t="s">
        <v>107</v>
      </c>
    </row>
    <row r="4770" spans="1:1" x14ac:dyDescent="0.2">
      <c r="A4770" s="16" t="s">
        <v>113</v>
      </c>
    </row>
    <row r="4771" spans="1:1" x14ac:dyDescent="0.2">
      <c r="A4771" s="16" t="s">
        <v>119</v>
      </c>
    </row>
    <row r="4772" spans="1:1" x14ac:dyDescent="0.2">
      <c r="A4772" s="16" t="s">
        <v>1048</v>
      </c>
    </row>
    <row r="4773" spans="1:1" x14ac:dyDescent="0.2">
      <c r="A4773" s="16" t="s">
        <v>1054</v>
      </c>
    </row>
    <row r="4774" spans="1:1" x14ac:dyDescent="0.2">
      <c r="A4774" s="16" t="s">
        <v>1058</v>
      </c>
    </row>
    <row r="4775" spans="1:1" x14ac:dyDescent="0.2">
      <c r="A4775" s="16" t="s">
        <v>1062</v>
      </c>
    </row>
    <row r="4776" spans="1:1" x14ac:dyDescent="0.2">
      <c r="A4776" s="16" t="s">
        <v>1066</v>
      </c>
    </row>
    <row r="4777" spans="1:1" x14ac:dyDescent="0.2">
      <c r="A4777" s="16" t="s">
        <v>95</v>
      </c>
    </row>
    <row r="4778" spans="1:1" x14ac:dyDescent="0.2">
      <c r="A4778" s="16" t="s">
        <v>103</v>
      </c>
    </row>
    <row r="4779" spans="1:1" x14ac:dyDescent="0.2">
      <c r="A4779" s="16" t="s">
        <v>109</v>
      </c>
    </row>
    <row r="4780" spans="1:1" x14ac:dyDescent="0.2">
      <c r="A4780" s="16" t="s">
        <v>115</v>
      </c>
    </row>
    <row r="4781" spans="1:1" x14ac:dyDescent="0.2">
      <c r="A4781" s="16" t="s">
        <v>121</v>
      </c>
    </row>
    <row r="4782" spans="1:1" x14ac:dyDescent="0.2">
      <c r="A4782" s="16" t="s">
        <v>93</v>
      </c>
    </row>
    <row r="4783" spans="1:1" x14ac:dyDescent="0.2">
      <c r="A4783" s="16" t="s">
        <v>102</v>
      </c>
    </row>
    <row r="4784" spans="1:1" x14ac:dyDescent="0.2">
      <c r="A4784" s="16" t="s">
        <v>108</v>
      </c>
    </row>
    <row r="4785" spans="1:1" x14ac:dyDescent="0.2">
      <c r="A4785" s="16" t="s">
        <v>114</v>
      </c>
    </row>
    <row r="4786" spans="1:1" x14ac:dyDescent="0.2">
      <c r="A4786" s="16" t="s">
        <v>120</v>
      </c>
    </row>
    <row r="4787" spans="1:1" x14ac:dyDescent="0.2">
      <c r="A4787" s="16" t="s">
        <v>97</v>
      </c>
    </row>
    <row r="4788" spans="1:1" x14ac:dyDescent="0.2">
      <c r="A4788" s="16" t="s">
        <v>104</v>
      </c>
    </row>
    <row r="4789" spans="1:1" x14ac:dyDescent="0.2">
      <c r="A4789" s="16" t="s">
        <v>110</v>
      </c>
    </row>
    <row r="4790" spans="1:1" x14ac:dyDescent="0.2">
      <c r="A4790" s="16" t="s">
        <v>116</v>
      </c>
    </row>
    <row r="4791" spans="1:1" x14ac:dyDescent="0.2">
      <c r="A4791" s="16" t="s">
        <v>122</v>
      </c>
    </row>
    <row r="4792" spans="1:1" x14ac:dyDescent="0.2">
      <c r="A4792" s="16" t="s">
        <v>1050</v>
      </c>
    </row>
    <row r="4793" spans="1:1" x14ac:dyDescent="0.2">
      <c r="A4793" s="16" t="s">
        <v>1055</v>
      </c>
    </row>
    <row r="4794" spans="1:1" x14ac:dyDescent="0.2">
      <c r="A4794" s="16" t="s">
        <v>1059</v>
      </c>
    </row>
    <row r="4795" spans="1:1" x14ac:dyDescent="0.2">
      <c r="A4795" s="16" t="s">
        <v>1063</v>
      </c>
    </row>
    <row r="4796" spans="1:1" x14ac:dyDescent="0.2">
      <c r="A4796" s="16" t="s">
        <v>1067</v>
      </c>
    </row>
    <row r="4797" spans="1:1" x14ac:dyDescent="0.2">
      <c r="A4797" s="16" t="s">
        <v>1052</v>
      </c>
    </row>
    <row r="4798" spans="1:1" x14ac:dyDescent="0.2">
      <c r="A4798" s="16" t="s">
        <v>1056</v>
      </c>
    </row>
    <row r="4799" spans="1:1" x14ac:dyDescent="0.2">
      <c r="A4799" s="16" t="s">
        <v>1060</v>
      </c>
    </row>
    <row r="4800" spans="1:1" x14ac:dyDescent="0.2">
      <c r="A4800" s="16" t="s">
        <v>1064</v>
      </c>
    </row>
    <row r="4801" spans="1:1" x14ac:dyDescent="0.2">
      <c r="A4801" s="16" t="s">
        <v>1068</v>
      </c>
    </row>
    <row r="4802" spans="1:1" x14ac:dyDescent="0.2">
      <c r="A4802" s="20" t="s">
        <v>76</v>
      </c>
    </row>
    <row r="4803" spans="1:1" x14ac:dyDescent="0.2">
      <c r="A4803" s="20" t="s">
        <v>3224</v>
      </c>
    </row>
    <row r="4804" spans="1:1" x14ac:dyDescent="0.2">
      <c r="A4804" s="20" t="s">
        <v>85</v>
      </c>
    </row>
    <row r="4805" spans="1:1" x14ac:dyDescent="0.2">
      <c r="A4805" s="20" t="s">
        <v>3228</v>
      </c>
    </row>
    <row r="4806" spans="1:1" x14ac:dyDescent="0.2">
      <c r="A4806" s="20" t="s">
        <v>79</v>
      </c>
    </row>
    <row r="4807" spans="1:1" x14ac:dyDescent="0.2">
      <c r="A4807" s="20" t="s">
        <v>3225</v>
      </c>
    </row>
    <row r="4808" spans="1:1" x14ac:dyDescent="0.2">
      <c r="A4808" s="20" t="s">
        <v>81</v>
      </c>
    </row>
    <row r="4809" spans="1:1" x14ac:dyDescent="0.2">
      <c r="A4809" s="20" t="s">
        <v>3226</v>
      </c>
    </row>
    <row r="4810" spans="1:1" x14ac:dyDescent="0.2">
      <c r="A4810" s="20" t="s">
        <v>83</v>
      </c>
    </row>
    <row r="4811" spans="1:1" x14ac:dyDescent="0.2">
      <c r="A4811" s="20" t="s">
        <v>3227</v>
      </c>
    </row>
    <row r="4812" spans="1:1" x14ac:dyDescent="0.2">
      <c r="A4812" s="20" t="s">
        <v>1491</v>
      </c>
    </row>
    <row r="4813" spans="1:1" x14ac:dyDescent="0.2">
      <c r="A4813" s="20" t="s">
        <v>3216</v>
      </c>
    </row>
    <row r="4814" spans="1:1" x14ac:dyDescent="0.2">
      <c r="A4814" s="20" t="s">
        <v>1493</v>
      </c>
    </row>
    <row r="4815" spans="1:1" x14ac:dyDescent="0.2">
      <c r="A4815" s="20" t="s">
        <v>3217</v>
      </c>
    </row>
    <row r="4816" spans="1:1" x14ac:dyDescent="0.2">
      <c r="A4816" s="20" t="s">
        <v>1518</v>
      </c>
    </row>
    <row r="4817" spans="1:1" x14ac:dyDescent="0.2">
      <c r="A4817" s="20" t="s">
        <v>3218</v>
      </c>
    </row>
    <row r="4818" spans="1:1" x14ac:dyDescent="0.2">
      <c r="A4818" s="20" t="s">
        <v>1519</v>
      </c>
    </row>
    <row r="4819" spans="1:1" x14ac:dyDescent="0.2">
      <c r="A4819" s="20" t="s">
        <v>3219</v>
      </c>
    </row>
    <row r="4820" spans="1:1" x14ac:dyDescent="0.2">
      <c r="A4820" s="20" t="s">
        <v>72</v>
      </c>
    </row>
    <row r="4821" spans="1:1" x14ac:dyDescent="0.2">
      <c r="A4821" s="20" t="s">
        <v>3220</v>
      </c>
    </row>
    <row r="4822" spans="1:1" x14ac:dyDescent="0.2">
      <c r="A4822" s="20" t="s">
        <v>73</v>
      </c>
    </row>
    <row r="4823" spans="1:1" x14ac:dyDescent="0.2">
      <c r="A4823" s="20" t="s">
        <v>3221</v>
      </c>
    </row>
    <row r="4824" spans="1:1" x14ac:dyDescent="0.2">
      <c r="A4824" s="20" t="s">
        <v>74</v>
      </c>
    </row>
    <row r="4825" spans="1:1" x14ac:dyDescent="0.2">
      <c r="A4825" s="20" t="s">
        <v>3222</v>
      </c>
    </row>
    <row r="4826" spans="1:1" x14ac:dyDescent="0.2">
      <c r="A4826" s="20" t="s">
        <v>75</v>
      </c>
    </row>
    <row r="4827" spans="1:1" x14ac:dyDescent="0.2">
      <c r="A4827" s="20" t="s">
        <v>3223</v>
      </c>
    </row>
    <row r="4828" spans="1:1" x14ac:dyDescent="0.2">
      <c r="A4828" s="16" t="s">
        <v>169</v>
      </c>
    </row>
    <row r="4829" spans="1:1" x14ac:dyDescent="0.2">
      <c r="A4829" s="16" t="s">
        <v>3243</v>
      </c>
    </row>
    <row r="4830" spans="1:1" x14ac:dyDescent="0.2">
      <c r="A4830" s="16" t="s">
        <v>3254</v>
      </c>
    </row>
    <row r="4831" spans="1:1" x14ac:dyDescent="0.2">
      <c r="A4831" s="16" t="s">
        <v>3270</v>
      </c>
    </row>
    <row r="4832" spans="1:1" x14ac:dyDescent="0.2">
      <c r="A4832" s="16" t="s">
        <v>171</v>
      </c>
    </row>
    <row r="4833" spans="1:1" x14ac:dyDescent="0.2">
      <c r="A4833" s="16" t="s">
        <v>3244</v>
      </c>
    </row>
    <row r="4834" spans="1:1" x14ac:dyDescent="0.2">
      <c r="A4834" s="16" t="s">
        <v>3255</v>
      </c>
    </row>
    <row r="4835" spans="1:1" x14ac:dyDescent="0.2">
      <c r="A4835" s="16" t="s">
        <v>3271</v>
      </c>
    </row>
    <row r="4836" spans="1:1" x14ac:dyDescent="0.2">
      <c r="A4836" s="16" t="s">
        <v>172</v>
      </c>
    </row>
    <row r="4837" spans="1:1" x14ac:dyDescent="0.2">
      <c r="A4837" s="16" t="s">
        <v>3245</v>
      </c>
    </row>
    <row r="4838" spans="1:1" x14ac:dyDescent="0.2">
      <c r="A4838" s="16" t="s">
        <v>3256</v>
      </c>
    </row>
    <row r="4839" spans="1:1" x14ac:dyDescent="0.2">
      <c r="A4839" s="16" t="s">
        <v>3272</v>
      </c>
    </row>
    <row r="4840" spans="1:1" x14ac:dyDescent="0.2">
      <c r="A4840" s="16" t="s">
        <v>173</v>
      </c>
    </row>
    <row r="4841" spans="1:1" x14ac:dyDescent="0.2">
      <c r="A4841" s="16" t="s">
        <v>3246</v>
      </c>
    </row>
    <row r="4842" spans="1:1" x14ac:dyDescent="0.2">
      <c r="A4842" s="16" t="s">
        <v>3257</v>
      </c>
    </row>
    <row r="4843" spans="1:1" x14ac:dyDescent="0.2">
      <c r="A4843" s="16" t="s">
        <v>3273</v>
      </c>
    </row>
    <row r="4844" spans="1:1" x14ac:dyDescent="0.2">
      <c r="A4844" s="16" t="s">
        <v>174</v>
      </c>
    </row>
    <row r="4845" spans="1:1" x14ac:dyDescent="0.2">
      <c r="A4845" s="16" t="s">
        <v>3258</v>
      </c>
    </row>
    <row r="4846" spans="1:1" x14ac:dyDescent="0.2">
      <c r="A4846" s="16" t="s">
        <v>3274</v>
      </c>
    </row>
    <row r="4847" spans="1:1" x14ac:dyDescent="0.2">
      <c r="A4847" s="16" t="s">
        <v>3247</v>
      </c>
    </row>
    <row r="4848" spans="1:1" x14ac:dyDescent="0.2">
      <c r="A4848" s="16" t="s">
        <v>3261</v>
      </c>
    </row>
    <row r="4849" spans="1:1" x14ac:dyDescent="0.2">
      <c r="A4849" s="16" t="s">
        <v>3277</v>
      </c>
    </row>
    <row r="4850" spans="1:1" x14ac:dyDescent="0.2">
      <c r="A4850" s="16" t="s">
        <v>3264</v>
      </c>
    </row>
    <row r="4851" spans="1:1" x14ac:dyDescent="0.2">
      <c r="A4851" s="16" t="s">
        <v>3280</v>
      </c>
    </row>
    <row r="4852" spans="1:1" x14ac:dyDescent="0.2">
      <c r="A4852" s="16" t="s">
        <v>175</v>
      </c>
    </row>
    <row r="4853" spans="1:1" x14ac:dyDescent="0.2">
      <c r="A4853" s="16" t="s">
        <v>3259</v>
      </c>
    </row>
    <row r="4854" spans="1:1" x14ac:dyDescent="0.2">
      <c r="A4854" s="16" t="s">
        <v>3275</v>
      </c>
    </row>
    <row r="4855" spans="1:1" x14ac:dyDescent="0.2">
      <c r="A4855" s="16" t="s">
        <v>3248</v>
      </c>
    </row>
    <row r="4856" spans="1:1" x14ac:dyDescent="0.2">
      <c r="A4856" s="16" t="s">
        <v>3262</v>
      </c>
    </row>
    <row r="4857" spans="1:1" x14ac:dyDescent="0.2">
      <c r="A4857" s="16" t="s">
        <v>3278</v>
      </c>
    </row>
    <row r="4858" spans="1:1" x14ac:dyDescent="0.2">
      <c r="A4858" s="16" t="s">
        <v>3265</v>
      </c>
    </row>
    <row r="4859" spans="1:1" x14ac:dyDescent="0.2">
      <c r="A4859" s="16" t="s">
        <v>3281</v>
      </c>
    </row>
    <row r="4860" spans="1:1" x14ac:dyDescent="0.2">
      <c r="A4860" s="16" t="s">
        <v>3260</v>
      </c>
    </row>
    <row r="4861" spans="1:1" x14ac:dyDescent="0.2">
      <c r="A4861" s="16" t="s">
        <v>3276</v>
      </c>
    </row>
    <row r="4862" spans="1:1" x14ac:dyDescent="0.2">
      <c r="A4862" s="16" t="s">
        <v>3263</v>
      </c>
    </row>
    <row r="4863" spans="1:1" x14ac:dyDescent="0.2">
      <c r="A4863" s="16" t="s">
        <v>3279</v>
      </c>
    </row>
    <row r="4864" spans="1:1" x14ac:dyDescent="0.2">
      <c r="A4864" s="16" t="s">
        <v>3266</v>
      </c>
    </row>
    <row r="4865" spans="1:1" x14ac:dyDescent="0.2">
      <c r="A4865" s="16" t="s">
        <v>3282</v>
      </c>
    </row>
    <row r="4866" spans="1:1" x14ac:dyDescent="0.2">
      <c r="A4866" s="16" t="s">
        <v>1100</v>
      </c>
    </row>
    <row r="4867" spans="1:1" x14ac:dyDescent="0.2">
      <c r="A4867" s="16" t="s">
        <v>1107</v>
      </c>
    </row>
    <row r="4868" spans="1:1" x14ac:dyDescent="0.2">
      <c r="A4868" s="16" t="s">
        <v>1114</v>
      </c>
    </row>
    <row r="4869" spans="1:1" x14ac:dyDescent="0.2">
      <c r="A4869" s="16" t="s">
        <v>1121</v>
      </c>
    </row>
    <row r="4870" spans="1:1" x14ac:dyDescent="0.2">
      <c r="A4870" s="16" t="s">
        <v>1128</v>
      </c>
    </row>
    <row r="4871" spans="1:1" x14ac:dyDescent="0.2">
      <c r="A4871" s="16" t="s">
        <v>1101</v>
      </c>
    </row>
    <row r="4872" spans="1:1" x14ac:dyDescent="0.2">
      <c r="A4872" s="16" t="s">
        <v>1108</v>
      </c>
    </row>
    <row r="4873" spans="1:1" x14ac:dyDescent="0.2">
      <c r="A4873" s="16" t="s">
        <v>1115</v>
      </c>
    </row>
    <row r="4874" spans="1:1" x14ac:dyDescent="0.2">
      <c r="A4874" s="16" t="s">
        <v>1122</v>
      </c>
    </row>
    <row r="4875" spans="1:1" x14ac:dyDescent="0.2">
      <c r="A4875" s="16" t="s">
        <v>1129</v>
      </c>
    </row>
    <row r="4876" spans="1:1" x14ac:dyDescent="0.2">
      <c r="A4876" s="16" t="s">
        <v>1102</v>
      </c>
    </row>
    <row r="4877" spans="1:1" x14ac:dyDescent="0.2">
      <c r="A4877" s="16" t="s">
        <v>1109</v>
      </c>
    </row>
    <row r="4878" spans="1:1" x14ac:dyDescent="0.2">
      <c r="A4878" s="16" t="s">
        <v>1116</v>
      </c>
    </row>
    <row r="4879" spans="1:1" x14ac:dyDescent="0.2">
      <c r="A4879" s="16" t="s">
        <v>1123</v>
      </c>
    </row>
    <row r="4880" spans="1:1" x14ac:dyDescent="0.2">
      <c r="A4880" s="16" t="s">
        <v>1130</v>
      </c>
    </row>
    <row r="4881" spans="1:1" x14ac:dyDescent="0.2">
      <c r="A4881" s="16" t="s">
        <v>1103</v>
      </c>
    </row>
    <row r="4882" spans="1:1" x14ac:dyDescent="0.2">
      <c r="A4882" s="16" t="s">
        <v>1110</v>
      </c>
    </row>
    <row r="4883" spans="1:1" x14ac:dyDescent="0.2">
      <c r="A4883" s="16" t="s">
        <v>1117</v>
      </c>
    </row>
    <row r="4884" spans="1:1" x14ac:dyDescent="0.2">
      <c r="A4884" s="16" t="s">
        <v>1124</v>
      </c>
    </row>
    <row r="4885" spans="1:1" x14ac:dyDescent="0.2">
      <c r="A4885" s="16" t="s">
        <v>1131</v>
      </c>
    </row>
    <row r="4886" spans="1:1" x14ac:dyDescent="0.2">
      <c r="A4886" s="17" t="s">
        <v>1104</v>
      </c>
    </row>
    <row r="4887" spans="1:1" x14ac:dyDescent="0.2">
      <c r="A4887" s="17" t="s">
        <v>1111</v>
      </c>
    </row>
    <row r="4888" spans="1:1" x14ac:dyDescent="0.2">
      <c r="A4888" s="17" t="s">
        <v>1118</v>
      </c>
    </row>
    <row r="4889" spans="1:1" x14ac:dyDescent="0.2">
      <c r="A4889" s="17" t="s">
        <v>1125</v>
      </c>
    </row>
    <row r="4890" spans="1:1" x14ac:dyDescent="0.2">
      <c r="A4890" s="17" t="s">
        <v>1132</v>
      </c>
    </row>
    <row r="4891" spans="1:1" x14ac:dyDescent="0.2">
      <c r="A4891" s="16" t="s">
        <v>1105</v>
      </c>
    </row>
    <row r="4892" spans="1:1" x14ac:dyDescent="0.2">
      <c r="A4892" s="16" t="s">
        <v>1112</v>
      </c>
    </row>
    <row r="4893" spans="1:1" x14ac:dyDescent="0.2">
      <c r="A4893" s="16" t="s">
        <v>1119</v>
      </c>
    </row>
    <row r="4894" spans="1:1" x14ac:dyDescent="0.2">
      <c r="A4894" s="16" t="s">
        <v>1126</v>
      </c>
    </row>
    <row r="4895" spans="1:1" x14ac:dyDescent="0.2">
      <c r="A4895" s="16" t="s">
        <v>1133</v>
      </c>
    </row>
    <row r="4896" spans="1:1" x14ac:dyDescent="0.2">
      <c r="A4896" s="16" t="s">
        <v>1106</v>
      </c>
    </row>
    <row r="4897" spans="1:1" x14ac:dyDescent="0.2">
      <c r="A4897" s="16" t="s">
        <v>1113</v>
      </c>
    </row>
    <row r="4898" spans="1:1" x14ac:dyDescent="0.2">
      <c r="A4898" s="16" t="s">
        <v>1120</v>
      </c>
    </row>
    <row r="4899" spans="1:1" x14ac:dyDescent="0.2">
      <c r="A4899" s="16" t="s">
        <v>1127</v>
      </c>
    </row>
    <row r="4900" spans="1:1" x14ac:dyDescent="0.2">
      <c r="A4900" s="16" t="s">
        <v>1134</v>
      </c>
    </row>
    <row r="4901" spans="1:1" x14ac:dyDescent="0.2">
      <c r="A4901" s="16" t="s">
        <v>168</v>
      </c>
    </row>
    <row r="4902" spans="1:1" x14ac:dyDescent="0.2">
      <c r="A4902" s="16" t="s">
        <v>3242</v>
      </c>
    </row>
    <row r="4903" spans="1:1" x14ac:dyDescent="0.2">
      <c r="A4903" s="16" t="s">
        <v>3249</v>
      </c>
    </row>
    <row r="4904" spans="1:1" x14ac:dyDescent="0.2">
      <c r="A4904" s="16" t="s">
        <v>3267</v>
      </c>
    </row>
    <row r="4905" spans="1:1" x14ac:dyDescent="0.2">
      <c r="A4905" s="16" t="s">
        <v>3251</v>
      </c>
    </row>
    <row r="4906" spans="1:1" x14ac:dyDescent="0.2">
      <c r="A4906" s="16" t="s">
        <v>3268</v>
      </c>
    </row>
    <row r="4907" spans="1:1" x14ac:dyDescent="0.2">
      <c r="A4907" s="16" t="s">
        <v>3252</v>
      </c>
    </row>
    <row r="4908" spans="1:1" x14ac:dyDescent="0.2">
      <c r="A4908" s="16" t="s">
        <v>3269</v>
      </c>
    </row>
    <row r="4909" spans="1:1" x14ac:dyDescent="0.2">
      <c r="A4909" s="16" t="s">
        <v>1097</v>
      </c>
    </row>
    <row r="4910" spans="1:1" x14ac:dyDescent="0.2">
      <c r="A4910" s="16" t="s">
        <v>1098</v>
      </c>
    </row>
    <row r="4911" spans="1:1" x14ac:dyDescent="0.2">
      <c r="A4911" s="16" t="s">
        <v>1099</v>
      </c>
    </row>
    <row r="4912" spans="1:1" x14ac:dyDescent="0.2">
      <c r="A4912" s="18" t="s">
        <v>1520</v>
      </c>
    </row>
    <row r="4913" spans="1:1" x14ac:dyDescent="0.2">
      <c r="A4913" s="18" t="s">
        <v>2542</v>
      </c>
    </row>
    <row r="4914" spans="1:1" x14ac:dyDescent="0.2">
      <c r="A4914" s="18" t="s">
        <v>1521</v>
      </c>
    </row>
    <row r="4915" spans="1:1" x14ac:dyDescent="0.2">
      <c r="A4915" s="18" t="s">
        <v>2544</v>
      </c>
    </row>
    <row r="4916" spans="1:1" x14ac:dyDescent="0.2">
      <c r="A4916" s="18" t="s">
        <v>1523</v>
      </c>
    </row>
    <row r="4917" spans="1:1" x14ac:dyDescent="0.2">
      <c r="A4917" s="18" t="s">
        <v>2545</v>
      </c>
    </row>
    <row r="4918" spans="1:1" x14ac:dyDescent="0.2">
      <c r="A4918" s="18" t="s">
        <v>1525</v>
      </c>
    </row>
    <row r="4919" spans="1:1" x14ac:dyDescent="0.2">
      <c r="A4919" s="18" t="s">
        <v>2546</v>
      </c>
    </row>
    <row r="4920" spans="1:1" x14ac:dyDescent="0.2">
      <c r="A4920" s="18" t="s">
        <v>1527</v>
      </c>
    </row>
    <row r="4921" spans="1:1" x14ac:dyDescent="0.2">
      <c r="A4921" s="18" t="s">
        <v>2547</v>
      </c>
    </row>
    <row r="4922" spans="1:1" x14ac:dyDescent="0.2">
      <c r="A4922" s="18" t="s">
        <v>1529</v>
      </c>
    </row>
    <row r="4923" spans="1:1" x14ac:dyDescent="0.2">
      <c r="A4923" s="18" t="s">
        <v>2548</v>
      </c>
    </row>
    <row r="4924" spans="1:1" x14ac:dyDescent="0.2">
      <c r="A4924" s="18" t="s">
        <v>1531</v>
      </c>
    </row>
    <row r="4925" spans="1:1" x14ac:dyDescent="0.2">
      <c r="A4925" s="18" t="s">
        <v>2549</v>
      </c>
    </row>
    <row r="4926" spans="1:1" x14ac:dyDescent="0.2">
      <c r="A4926" s="18" t="s">
        <v>1533</v>
      </c>
    </row>
    <row r="4927" spans="1:1" x14ac:dyDescent="0.2">
      <c r="A4927" s="18" t="s">
        <v>2550</v>
      </c>
    </row>
    <row r="4928" spans="1:1" x14ac:dyDescent="0.2">
      <c r="A4928" s="18" t="s">
        <v>1535</v>
      </c>
    </row>
    <row r="4929" spans="1:1" x14ac:dyDescent="0.2">
      <c r="A4929" s="18" t="s">
        <v>2551</v>
      </c>
    </row>
    <row r="4930" spans="1:1" x14ac:dyDescent="0.2">
      <c r="A4930" s="18" t="s">
        <v>1537</v>
      </c>
    </row>
    <row r="4931" spans="1:1" x14ac:dyDescent="0.2">
      <c r="A4931" s="18" t="s">
        <v>2552</v>
      </c>
    </row>
    <row r="4932" spans="1:1" x14ac:dyDescent="0.2">
      <c r="A4932" s="18" t="s">
        <v>2387</v>
      </c>
    </row>
    <row r="4933" spans="1:1" x14ac:dyDescent="0.2">
      <c r="A4933" s="18" t="s">
        <v>2391</v>
      </c>
    </row>
    <row r="4934" spans="1:1" x14ac:dyDescent="0.2">
      <c r="A4934" s="18" t="s">
        <v>2393</v>
      </c>
    </row>
    <row r="4935" spans="1:1" x14ac:dyDescent="0.2">
      <c r="A4935" s="18" t="s">
        <v>2395</v>
      </c>
    </row>
    <row r="4936" spans="1:1" x14ac:dyDescent="0.2">
      <c r="A4936" s="18" t="s">
        <v>2389</v>
      </c>
    </row>
    <row r="4937" spans="1:1" x14ac:dyDescent="0.2">
      <c r="A4937" s="18" t="s">
        <v>2392</v>
      </c>
    </row>
    <row r="4938" spans="1:1" x14ac:dyDescent="0.2">
      <c r="A4938" s="18" t="s">
        <v>2394</v>
      </c>
    </row>
    <row r="4939" spans="1:1" x14ac:dyDescent="0.2">
      <c r="A4939" s="18" t="s">
        <v>2396</v>
      </c>
    </row>
    <row r="4940" spans="1:1" x14ac:dyDescent="0.2">
      <c r="A4940" s="18" t="s">
        <v>2397</v>
      </c>
    </row>
    <row r="4941" spans="1:1" x14ac:dyDescent="0.2">
      <c r="A4941" s="18" t="s">
        <v>2409</v>
      </c>
    </row>
    <row r="4942" spans="1:1" x14ac:dyDescent="0.2">
      <c r="A4942" s="18" t="s">
        <v>2416</v>
      </c>
    </row>
    <row r="4943" spans="1:1" x14ac:dyDescent="0.2">
      <c r="A4943" s="18" t="s">
        <v>2425</v>
      </c>
    </row>
    <row r="4944" spans="1:1" x14ac:dyDescent="0.2">
      <c r="A4944" s="18" t="s">
        <v>2432</v>
      </c>
    </row>
    <row r="4945" spans="1:1" x14ac:dyDescent="0.2">
      <c r="A4945" s="18" t="s">
        <v>2398</v>
      </c>
    </row>
    <row r="4946" spans="1:1" x14ac:dyDescent="0.2">
      <c r="A4946" s="18" t="s">
        <v>2410</v>
      </c>
    </row>
    <row r="4947" spans="1:1" x14ac:dyDescent="0.2">
      <c r="A4947" s="18" t="s">
        <v>2417</v>
      </c>
    </row>
    <row r="4948" spans="1:1" x14ac:dyDescent="0.2">
      <c r="A4948" s="18" t="s">
        <v>2426</v>
      </c>
    </row>
    <row r="4949" spans="1:1" x14ac:dyDescent="0.2">
      <c r="A4949" s="18" t="s">
        <v>2433</v>
      </c>
    </row>
    <row r="4950" spans="1:1" x14ac:dyDescent="0.2">
      <c r="A4950" s="18" t="s">
        <v>2399</v>
      </c>
    </row>
    <row r="4951" spans="1:1" x14ac:dyDescent="0.2">
      <c r="A4951" s="18" t="s">
        <v>2411</v>
      </c>
    </row>
    <row r="4952" spans="1:1" x14ac:dyDescent="0.2">
      <c r="A4952" s="18" t="s">
        <v>2418</v>
      </c>
    </row>
    <row r="4953" spans="1:1" x14ac:dyDescent="0.2">
      <c r="A4953" s="18" t="s">
        <v>2427</v>
      </c>
    </row>
    <row r="4954" spans="1:1" x14ac:dyDescent="0.2">
      <c r="A4954" s="18" t="s">
        <v>2434</v>
      </c>
    </row>
    <row r="4955" spans="1:1" x14ac:dyDescent="0.2">
      <c r="A4955" s="18" t="s">
        <v>2401</v>
      </c>
    </row>
    <row r="4956" spans="1:1" x14ac:dyDescent="0.2">
      <c r="A4956" s="18" t="s">
        <v>2412</v>
      </c>
    </row>
    <row r="4957" spans="1:1" x14ac:dyDescent="0.2">
      <c r="A4957" s="18" t="s">
        <v>2420</v>
      </c>
    </row>
    <row r="4958" spans="1:1" x14ac:dyDescent="0.2">
      <c r="A4958" s="18" t="s">
        <v>2428</v>
      </c>
    </row>
    <row r="4959" spans="1:1" x14ac:dyDescent="0.2">
      <c r="A4959" s="18" t="s">
        <v>2435</v>
      </c>
    </row>
    <row r="4960" spans="1:1" x14ac:dyDescent="0.2">
      <c r="A4960" s="18" t="s">
        <v>2403</v>
      </c>
    </row>
    <row r="4961" spans="1:1" x14ac:dyDescent="0.2">
      <c r="A4961" s="18" t="s">
        <v>2413</v>
      </c>
    </row>
    <row r="4962" spans="1:1" x14ac:dyDescent="0.2">
      <c r="A4962" s="18" t="s">
        <v>2422</v>
      </c>
    </row>
    <row r="4963" spans="1:1" x14ac:dyDescent="0.2">
      <c r="A4963" s="18" t="s">
        <v>2429</v>
      </c>
    </row>
    <row r="4964" spans="1:1" x14ac:dyDescent="0.2">
      <c r="A4964" s="18" t="s">
        <v>2436</v>
      </c>
    </row>
    <row r="4965" spans="1:1" x14ac:dyDescent="0.2">
      <c r="A4965" s="18" t="s">
        <v>2405</v>
      </c>
    </row>
    <row r="4966" spans="1:1" x14ac:dyDescent="0.2">
      <c r="A4966" s="18" t="s">
        <v>2414</v>
      </c>
    </row>
    <row r="4967" spans="1:1" x14ac:dyDescent="0.2">
      <c r="A4967" s="18" t="s">
        <v>2423</v>
      </c>
    </row>
    <row r="4968" spans="1:1" x14ac:dyDescent="0.2">
      <c r="A4968" s="18" t="s">
        <v>2430</v>
      </c>
    </row>
    <row r="4969" spans="1:1" x14ac:dyDescent="0.2">
      <c r="A4969" s="18" t="s">
        <v>2437</v>
      </c>
    </row>
    <row r="4970" spans="1:1" x14ac:dyDescent="0.2">
      <c r="A4970" s="18" t="s">
        <v>2407</v>
      </c>
    </row>
    <row r="4971" spans="1:1" x14ac:dyDescent="0.2">
      <c r="A4971" s="18" t="s">
        <v>2415</v>
      </c>
    </row>
    <row r="4972" spans="1:1" x14ac:dyDescent="0.2">
      <c r="A4972" s="18" t="s">
        <v>2424</v>
      </c>
    </row>
    <row r="4973" spans="1:1" x14ac:dyDescent="0.2">
      <c r="A4973" s="18" t="s">
        <v>2431</v>
      </c>
    </row>
    <row r="4974" spans="1:1" x14ac:dyDescent="0.2">
      <c r="A4974" s="18" t="s">
        <v>2438</v>
      </c>
    </row>
    <row r="4975" spans="1:1" x14ac:dyDescent="0.2">
      <c r="A4975" s="16" t="s">
        <v>165</v>
      </c>
    </row>
    <row r="4976" spans="1:1" x14ac:dyDescent="0.2">
      <c r="A4976" s="16" t="s">
        <v>3240</v>
      </c>
    </row>
    <row r="4977" spans="1:1" x14ac:dyDescent="0.2">
      <c r="A4977" s="16" t="s">
        <v>167</v>
      </c>
    </row>
    <row r="4978" spans="1:1" x14ac:dyDescent="0.2">
      <c r="A4978" s="16" t="s">
        <v>3241</v>
      </c>
    </row>
    <row r="4979" spans="1:1" x14ac:dyDescent="0.2">
      <c r="A4979" s="19" t="s">
        <v>1079</v>
      </c>
    </row>
    <row r="4980" spans="1:1" x14ac:dyDescent="0.2">
      <c r="A4980" s="19" t="s">
        <v>1083</v>
      </c>
    </row>
    <row r="4981" spans="1:1" x14ac:dyDescent="0.2">
      <c r="A4981" s="19" t="s">
        <v>1087</v>
      </c>
    </row>
    <row r="4982" spans="1:1" x14ac:dyDescent="0.2">
      <c r="A4982" s="19" t="s">
        <v>1091</v>
      </c>
    </row>
    <row r="4983" spans="1:1" x14ac:dyDescent="0.2">
      <c r="A4983" s="19" t="s">
        <v>1094</v>
      </c>
    </row>
    <row r="4984" spans="1:1" x14ac:dyDescent="0.2">
      <c r="A4984" s="16" t="s">
        <v>141</v>
      </c>
    </row>
    <row r="4985" spans="1:1" x14ac:dyDescent="0.2">
      <c r="A4985" s="16" t="s">
        <v>143</v>
      </c>
    </row>
    <row r="4986" spans="1:1" x14ac:dyDescent="0.2">
      <c r="A4986" s="16" t="s">
        <v>145</v>
      </c>
    </row>
    <row r="4987" spans="1:1" x14ac:dyDescent="0.2">
      <c r="A4987" s="16" t="s">
        <v>147</v>
      </c>
    </row>
    <row r="4988" spans="1:1" x14ac:dyDescent="0.2">
      <c r="A4988" s="16" t="s">
        <v>149</v>
      </c>
    </row>
    <row r="4989" spans="1:1" x14ac:dyDescent="0.2">
      <c r="A4989" s="16" t="s">
        <v>1080</v>
      </c>
    </row>
    <row r="4990" spans="1:1" x14ac:dyDescent="0.2">
      <c r="A4990" s="16" t="s">
        <v>1084</v>
      </c>
    </row>
    <row r="4991" spans="1:1" x14ac:dyDescent="0.2">
      <c r="A4991" s="16" t="s">
        <v>1088</v>
      </c>
    </row>
    <row r="4992" spans="1:1" x14ac:dyDescent="0.2">
      <c r="A4992" s="16" t="s">
        <v>1092</v>
      </c>
    </row>
    <row r="4993" spans="1:1" x14ac:dyDescent="0.2">
      <c r="A4993" s="16" t="s">
        <v>1095</v>
      </c>
    </row>
    <row r="4994" spans="1:1" x14ac:dyDescent="0.2">
      <c r="A4994" s="17" t="s">
        <v>142</v>
      </c>
    </row>
    <row r="4995" spans="1:1" x14ac:dyDescent="0.2">
      <c r="A4995" s="17" t="s">
        <v>144</v>
      </c>
    </row>
    <row r="4996" spans="1:1" x14ac:dyDescent="0.2">
      <c r="A4996" s="16" t="s">
        <v>146</v>
      </c>
    </row>
    <row r="4997" spans="1:1" x14ac:dyDescent="0.2">
      <c r="A4997" s="16" t="s">
        <v>148</v>
      </c>
    </row>
    <row r="4998" spans="1:1" x14ac:dyDescent="0.2">
      <c r="A4998" s="16" t="s">
        <v>150</v>
      </c>
    </row>
    <row r="4999" spans="1:1" x14ac:dyDescent="0.2">
      <c r="A4999" s="16" t="s">
        <v>1081</v>
      </c>
    </row>
    <row r="5000" spans="1:1" x14ac:dyDescent="0.2">
      <c r="A5000" s="16" t="s">
        <v>1085</v>
      </c>
    </row>
    <row r="5001" spans="1:1" x14ac:dyDescent="0.2">
      <c r="A5001" s="17" t="s">
        <v>1089</v>
      </c>
    </row>
    <row r="5002" spans="1:1" x14ac:dyDescent="0.2">
      <c r="A5002" s="17" t="s">
        <v>1093</v>
      </c>
    </row>
    <row r="5003" spans="1:1" x14ac:dyDescent="0.2">
      <c r="A5003" s="17" t="s">
        <v>1096</v>
      </c>
    </row>
    <row r="5004" spans="1:1" x14ac:dyDescent="0.2">
      <c r="A5004" s="17" t="s">
        <v>1082</v>
      </c>
    </row>
    <row r="5005" spans="1:1" x14ac:dyDescent="0.2">
      <c r="A5005" s="17" t="s">
        <v>1086</v>
      </c>
    </row>
    <row r="5006" spans="1:1" x14ac:dyDescent="0.2">
      <c r="A5006" s="17" t="s">
        <v>1090</v>
      </c>
    </row>
    <row r="5007" spans="1:1" x14ac:dyDescent="0.2">
      <c r="A5007" s="17" t="s">
        <v>1179</v>
      </c>
    </row>
    <row r="5008" spans="1:1" x14ac:dyDescent="0.2">
      <c r="A5008" s="17" t="s">
        <v>1180</v>
      </c>
    </row>
    <row r="5009" spans="1:1" x14ac:dyDescent="0.2">
      <c r="A5009" s="22" t="s">
        <v>1069</v>
      </c>
    </row>
    <row r="5010" spans="1:1" x14ac:dyDescent="0.2">
      <c r="A5010" s="22" t="s">
        <v>1073</v>
      </c>
    </row>
    <row r="5011" spans="1:1" x14ac:dyDescent="0.2">
      <c r="A5011" s="22" t="s">
        <v>1075</v>
      </c>
    </row>
    <row r="5012" spans="1:1" x14ac:dyDescent="0.2">
      <c r="A5012" s="22" t="s">
        <v>1077</v>
      </c>
    </row>
    <row r="5013" spans="1:1" x14ac:dyDescent="0.2">
      <c r="A5013" s="17" t="s">
        <v>133</v>
      </c>
    </row>
    <row r="5014" spans="1:1" x14ac:dyDescent="0.2">
      <c r="A5014" s="17" t="s">
        <v>137</v>
      </c>
    </row>
    <row r="5015" spans="1:1" x14ac:dyDescent="0.2">
      <c r="A5015" s="17" t="s">
        <v>139</v>
      </c>
    </row>
    <row r="5016" spans="1:1" x14ac:dyDescent="0.2">
      <c r="A5016" s="22" t="s">
        <v>1071</v>
      </c>
    </row>
    <row r="5017" spans="1:1" x14ac:dyDescent="0.2">
      <c r="A5017" s="17" t="s">
        <v>1074</v>
      </c>
    </row>
    <row r="5018" spans="1:1" x14ac:dyDescent="0.2">
      <c r="A5018" s="17" t="s">
        <v>1076</v>
      </c>
    </row>
    <row r="5019" spans="1:1" x14ac:dyDescent="0.2">
      <c r="A5019" s="17" t="s">
        <v>1078</v>
      </c>
    </row>
    <row r="5020" spans="1:1" x14ac:dyDescent="0.2">
      <c r="A5020" s="17" t="s">
        <v>135</v>
      </c>
    </row>
    <row r="5021" spans="1:1" x14ac:dyDescent="0.2">
      <c r="A5021" s="17" t="s">
        <v>138</v>
      </c>
    </row>
    <row r="5022" spans="1:1" x14ac:dyDescent="0.2">
      <c r="A5022" s="17" t="s">
        <v>140</v>
      </c>
    </row>
    <row r="5023" spans="1:1" x14ac:dyDescent="0.2">
      <c r="A5023" s="17" t="s">
        <v>151</v>
      </c>
    </row>
    <row r="5024" spans="1:1" x14ac:dyDescent="0.2">
      <c r="A5024" s="17" t="s">
        <v>3234</v>
      </c>
    </row>
    <row r="5025" spans="1:1" x14ac:dyDescent="0.2">
      <c r="A5025" s="17" t="s">
        <v>154</v>
      </c>
    </row>
    <row r="5026" spans="1:1" x14ac:dyDescent="0.2">
      <c r="A5026" s="17" t="s">
        <v>3235</v>
      </c>
    </row>
    <row r="5027" spans="1:1" x14ac:dyDescent="0.2">
      <c r="A5027" s="17" t="s">
        <v>156</v>
      </c>
    </row>
    <row r="5028" spans="1:1" x14ac:dyDescent="0.2">
      <c r="A5028" s="17" t="s">
        <v>3236</v>
      </c>
    </row>
    <row r="5029" spans="1:1" x14ac:dyDescent="0.2">
      <c r="A5029" s="17" t="s">
        <v>158</v>
      </c>
    </row>
    <row r="5030" spans="1:1" x14ac:dyDescent="0.2">
      <c r="A5030" s="17" t="s">
        <v>3237</v>
      </c>
    </row>
    <row r="5031" spans="1:1" x14ac:dyDescent="0.2">
      <c r="A5031" s="17" t="s">
        <v>161</v>
      </c>
    </row>
    <row r="5032" spans="1:1" x14ac:dyDescent="0.2">
      <c r="A5032" s="17" t="s">
        <v>3238</v>
      </c>
    </row>
    <row r="5033" spans="1:1" x14ac:dyDescent="0.2">
      <c r="A5033" s="17" t="s">
        <v>163</v>
      </c>
    </row>
    <row r="5034" spans="1:1" x14ac:dyDescent="0.2">
      <c r="A5034" s="17" t="s">
        <v>3239</v>
      </c>
    </row>
    <row r="5035" spans="1:1" x14ac:dyDescent="0.2">
      <c r="A5035" s="7" t="s">
        <v>731</v>
      </c>
    </row>
    <row r="5036" spans="1:1" x14ac:dyDescent="0.2">
      <c r="A5036" s="7" t="s">
        <v>733</v>
      </c>
    </row>
    <row r="5037" spans="1:1" x14ac:dyDescent="0.2">
      <c r="A5037" s="7" t="s">
        <v>732</v>
      </c>
    </row>
    <row r="5038" spans="1:1" x14ac:dyDescent="0.2">
      <c r="A5038" s="7" t="s">
        <v>721</v>
      </c>
    </row>
    <row r="5039" spans="1:1" x14ac:dyDescent="0.2">
      <c r="A5039" s="7" t="s">
        <v>722</v>
      </c>
    </row>
    <row r="5040" spans="1:1" x14ac:dyDescent="0.2">
      <c r="A5040" s="7" t="s">
        <v>723</v>
      </c>
    </row>
    <row r="5041" spans="1:1" x14ac:dyDescent="0.2">
      <c r="A5041" s="7" t="s">
        <v>734</v>
      </c>
    </row>
    <row r="5042" spans="1:1" x14ac:dyDescent="0.2">
      <c r="A5042" s="7" t="s">
        <v>735</v>
      </c>
    </row>
    <row r="5043" spans="1:1" x14ac:dyDescent="0.2">
      <c r="A5043" s="7" t="s">
        <v>724</v>
      </c>
    </row>
    <row r="5044" spans="1:1" x14ac:dyDescent="0.2">
      <c r="A5044" s="7" t="s">
        <v>725</v>
      </c>
    </row>
    <row r="5045" spans="1:1" x14ac:dyDescent="0.2">
      <c r="A5045" s="7" t="s">
        <v>726</v>
      </c>
    </row>
    <row r="5046" spans="1:1" x14ac:dyDescent="0.2">
      <c r="A5046" s="7" t="s">
        <v>736</v>
      </c>
    </row>
    <row r="5047" spans="1:1" x14ac:dyDescent="0.2">
      <c r="A5047" s="7" t="s">
        <v>727</v>
      </c>
    </row>
  </sheetData>
  <autoFilter ref="A2560:A5034"/>
  <phoneticPr fontId="6"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1"/>
  <sheetViews>
    <sheetView workbookViewId="0">
      <selection activeCell="A3" sqref="A3"/>
    </sheetView>
  </sheetViews>
  <sheetFormatPr baseColWidth="10" defaultRowHeight="12.75" x14ac:dyDescent="0.2"/>
  <cols>
    <col min="1" max="1" width="38.7109375" style="363" customWidth="1"/>
    <col min="2" max="2" width="26.7109375" style="364" customWidth="1"/>
    <col min="3" max="3" width="26.7109375" style="365" customWidth="1"/>
    <col min="4" max="4" width="26.7109375" style="366" customWidth="1"/>
    <col min="5" max="5" width="25.42578125" style="233" customWidth="1"/>
    <col min="6" max="6" width="31.28515625" style="233" customWidth="1"/>
    <col min="7" max="7" width="30.7109375" customWidth="1"/>
  </cols>
  <sheetData>
    <row r="1" spans="1:13" x14ac:dyDescent="0.2">
      <c r="A1" s="241" t="s">
        <v>1496</v>
      </c>
      <c r="B1" s="242" t="str">
        <f>Deckblatt!B9</f>
        <v>11YR000000018725</v>
      </c>
      <c r="C1" s="248" t="s">
        <v>4946</v>
      </c>
      <c r="D1" s="249" t="str">
        <f>Deckblatt!B10&amp;"-0"&amp;Deckblatt!B11</f>
        <v>10001102-01</v>
      </c>
      <c r="E1" s="132" t="s">
        <v>729</v>
      </c>
      <c r="F1" s="132" t="s">
        <v>730</v>
      </c>
    </row>
    <row r="2" spans="1:13" ht="56.25" x14ac:dyDescent="0.2">
      <c r="A2" s="239" t="s">
        <v>6422</v>
      </c>
      <c r="B2" s="239" t="s">
        <v>5939</v>
      </c>
      <c r="C2" s="134" t="s">
        <v>5967</v>
      </c>
      <c r="D2" s="135" t="s">
        <v>5940</v>
      </c>
      <c r="E2" s="133" t="s">
        <v>6771</v>
      </c>
      <c r="F2" s="133" t="s">
        <v>6754</v>
      </c>
    </row>
    <row r="3" spans="1:13" x14ac:dyDescent="0.2">
      <c r="A3" s="416" t="s">
        <v>6823</v>
      </c>
      <c r="B3" s="417" t="s">
        <v>5922</v>
      </c>
      <c r="C3" s="418">
        <v>3804</v>
      </c>
      <c r="D3" s="419">
        <v>84.6</v>
      </c>
      <c r="F3" s="297" t="s">
        <v>5938</v>
      </c>
      <c r="G3" s="298"/>
      <c r="H3" s="298"/>
      <c r="I3" s="298"/>
      <c r="J3" s="298"/>
      <c r="K3" s="298"/>
      <c r="L3" s="298"/>
      <c r="M3" s="301"/>
    </row>
    <row r="4" spans="1:13" x14ac:dyDescent="0.2">
      <c r="A4" s="416" t="s">
        <v>6824</v>
      </c>
      <c r="B4" s="417" t="s">
        <v>5922</v>
      </c>
      <c r="C4" s="418">
        <v>864</v>
      </c>
      <c r="D4" s="419">
        <v>19.21</v>
      </c>
      <c r="F4" s="304" t="s">
        <v>5922</v>
      </c>
      <c r="G4" s="303" t="s">
        <v>6766</v>
      </c>
      <c r="H4" s="299"/>
      <c r="I4" s="299"/>
      <c r="J4" s="299"/>
      <c r="K4" s="299"/>
      <c r="L4" s="299"/>
      <c r="M4" s="302"/>
    </row>
    <row r="5" spans="1:13" ht="14.25" x14ac:dyDescent="0.2">
      <c r="A5" s="416" t="s">
        <v>6825</v>
      </c>
      <c r="B5" s="417" t="s">
        <v>5922</v>
      </c>
      <c r="C5" s="418">
        <v>1949</v>
      </c>
      <c r="D5" s="419">
        <v>43.34</v>
      </c>
      <c r="E5" s="300"/>
      <c r="F5" s="304" t="s">
        <v>5923</v>
      </c>
      <c r="G5" s="303" t="s">
        <v>6767</v>
      </c>
      <c r="H5" s="299"/>
      <c r="I5" s="299"/>
      <c r="J5" s="299"/>
      <c r="K5" s="299"/>
      <c r="L5" s="299"/>
      <c r="M5" s="302"/>
    </row>
    <row r="6" spans="1:13" ht="14.25" x14ac:dyDescent="0.2">
      <c r="A6" s="416" t="s">
        <v>6826</v>
      </c>
      <c r="B6" s="417" t="s">
        <v>5922</v>
      </c>
      <c r="C6" s="418">
        <v>3178</v>
      </c>
      <c r="D6" s="419">
        <v>70.680000000000007</v>
      </c>
      <c r="E6" s="300"/>
      <c r="F6" s="304" t="s">
        <v>5924</v>
      </c>
      <c r="G6" s="303" t="s">
        <v>6803</v>
      </c>
      <c r="H6" s="299"/>
      <c r="I6" s="299"/>
      <c r="J6" s="299"/>
      <c r="K6" s="299"/>
      <c r="L6" s="299"/>
      <c r="M6" s="302"/>
    </row>
    <row r="7" spans="1:13" x14ac:dyDescent="0.2">
      <c r="A7" s="416" t="s">
        <v>6827</v>
      </c>
      <c r="B7" s="417" t="s">
        <v>5922</v>
      </c>
      <c r="C7" s="418">
        <v>7068</v>
      </c>
      <c r="D7" s="419">
        <v>157.19</v>
      </c>
      <c r="F7" s="304" t="s">
        <v>5925</v>
      </c>
      <c r="G7" s="303" t="s">
        <v>6804</v>
      </c>
      <c r="H7" s="299"/>
      <c r="I7" s="299"/>
      <c r="J7" s="299"/>
      <c r="K7" s="299"/>
      <c r="L7" s="299"/>
      <c r="M7" s="302"/>
    </row>
    <row r="8" spans="1:13" x14ac:dyDescent="0.2">
      <c r="A8" s="416" t="s">
        <v>6828</v>
      </c>
      <c r="B8" s="417" t="s">
        <v>5922</v>
      </c>
      <c r="C8" s="418">
        <v>1500</v>
      </c>
      <c r="D8" s="419">
        <v>33.36</v>
      </c>
      <c r="F8" s="304" t="s">
        <v>5926</v>
      </c>
      <c r="G8" s="303" t="s">
        <v>6805</v>
      </c>
      <c r="H8" s="299"/>
      <c r="I8" s="299"/>
      <c r="J8" s="299"/>
      <c r="K8" s="299"/>
      <c r="L8" s="299"/>
      <c r="M8" s="302"/>
    </row>
    <row r="9" spans="1:13" x14ac:dyDescent="0.2">
      <c r="A9" s="416" t="s">
        <v>6829</v>
      </c>
      <c r="B9" s="417" t="s">
        <v>5922</v>
      </c>
      <c r="C9" s="418">
        <v>2652</v>
      </c>
      <c r="D9" s="419">
        <v>58.98</v>
      </c>
      <c r="F9" s="304" t="s">
        <v>5927</v>
      </c>
      <c r="G9" s="303" t="s">
        <v>6764</v>
      </c>
      <c r="H9" s="299"/>
      <c r="I9" s="299"/>
      <c r="J9" s="299"/>
      <c r="K9" s="299"/>
      <c r="L9" s="299"/>
      <c r="M9" s="302"/>
    </row>
    <row r="10" spans="1:13" x14ac:dyDescent="0.2">
      <c r="A10" s="416" t="s">
        <v>6830</v>
      </c>
      <c r="B10" s="417" t="s">
        <v>5922</v>
      </c>
      <c r="C10" s="418">
        <v>49055.233</v>
      </c>
      <c r="D10" s="419">
        <v>1090.94</v>
      </c>
      <c r="F10" s="304" t="s">
        <v>5928</v>
      </c>
      <c r="G10" s="303" t="s">
        <v>6765</v>
      </c>
      <c r="H10" s="299"/>
      <c r="I10" s="299"/>
      <c r="J10" s="299"/>
      <c r="K10" s="299"/>
      <c r="L10" s="299"/>
      <c r="M10" s="302"/>
    </row>
    <row r="11" spans="1:13" x14ac:dyDescent="0.2">
      <c r="A11" s="416" t="s">
        <v>6831</v>
      </c>
      <c r="B11" s="417" t="s">
        <v>5922</v>
      </c>
      <c r="C11" s="418">
        <v>24950.5</v>
      </c>
      <c r="D11" s="419">
        <v>554.87</v>
      </c>
      <c r="F11" s="304" t="s">
        <v>6749</v>
      </c>
      <c r="G11" s="303" t="s">
        <v>6751</v>
      </c>
      <c r="H11" s="299"/>
      <c r="I11" s="299"/>
      <c r="J11" s="299"/>
      <c r="K11" s="299"/>
      <c r="L11" s="299"/>
      <c r="M11" s="302"/>
    </row>
    <row r="12" spans="1:13" x14ac:dyDescent="0.2">
      <c r="A12" s="416" t="s">
        <v>6832</v>
      </c>
      <c r="B12" s="417" t="s">
        <v>5922</v>
      </c>
      <c r="C12" s="418">
        <v>1511</v>
      </c>
      <c r="D12" s="419">
        <v>33.6</v>
      </c>
      <c r="E12" s="309"/>
      <c r="F12" s="304" t="s">
        <v>6750</v>
      </c>
      <c r="G12" s="303" t="s">
        <v>6751</v>
      </c>
      <c r="H12" s="299"/>
      <c r="I12" s="299"/>
      <c r="J12" s="299"/>
      <c r="K12" s="299"/>
      <c r="L12" s="299"/>
      <c r="M12" s="302"/>
    </row>
    <row r="13" spans="1:13" x14ac:dyDescent="0.2">
      <c r="A13" s="416" t="s">
        <v>6833</v>
      </c>
      <c r="B13" s="417" t="s">
        <v>5922</v>
      </c>
      <c r="C13" s="418">
        <v>3218</v>
      </c>
      <c r="D13" s="419">
        <v>71.569999999999993</v>
      </c>
      <c r="E13" s="309"/>
      <c r="F13" s="371" t="s">
        <v>6769</v>
      </c>
      <c r="G13" s="370" t="s">
        <v>6763</v>
      </c>
      <c r="H13" s="368"/>
      <c r="I13" s="368"/>
      <c r="J13" s="368"/>
      <c r="K13" s="368"/>
      <c r="L13" s="368"/>
      <c r="M13" s="369"/>
    </row>
    <row r="14" spans="1:13" x14ac:dyDescent="0.2">
      <c r="A14" s="416" t="s">
        <v>6834</v>
      </c>
      <c r="B14" s="417" t="s">
        <v>5922</v>
      </c>
      <c r="C14" s="418">
        <v>95575.875</v>
      </c>
      <c r="D14" s="419">
        <v>2125.5100000000002</v>
      </c>
      <c r="E14" s="309"/>
      <c r="F14" s="371" t="s">
        <v>6770</v>
      </c>
      <c r="G14" s="370" t="s">
        <v>6763</v>
      </c>
      <c r="H14" s="368"/>
      <c r="I14" s="368"/>
      <c r="J14" s="368"/>
      <c r="K14" s="368"/>
      <c r="L14" s="368"/>
      <c r="M14" s="369"/>
    </row>
    <row r="15" spans="1:13" x14ac:dyDescent="0.2">
      <c r="A15" s="416" t="s">
        <v>6835</v>
      </c>
      <c r="B15" s="417" t="s">
        <v>5922</v>
      </c>
      <c r="C15" s="418">
        <v>2379</v>
      </c>
      <c r="D15" s="419">
        <v>52.91</v>
      </c>
      <c r="E15" s="309"/>
      <c r="F15" s="310"/>
      <c r="G15" s="309"/>
    </row>
    <row r="16" spans="1:13" x14ac:dyDescent="0.2">
      <c r="A16" s="416" t="s">
        <v>6836</v>
      </c>
      <c r="B16" s="417" t="s">
        <v>5922</v>
      </c>
      <c r="C16" s="418">
        <v>4352</v>
      </c>
      <c r="D16" s="419">
        <v>96.78</v>
      </c>
      <c r="E16" s="309"/>
      <c r="F16" s="310"/>
      <c r="G16" s="309"/>
    </row>
    <row r="17" spans="1:7" x14ac:dyDescent="0.2">
      <c r="A17" s="416" t="s">
        <v>6837</v>
      </c>
      <c r="B17" s="417" t="s">
        <v>5922</v>
      </c>
      <c r="C17" s="418">
        <v>11213</v>
      </c>
      <c r="D17" s="419">
        <v>249.37</v>
      </c>
      <c r="E17" s="309"/>
      <c r="F17" s="310"/>
      <c r="G17" s="309"/>
    </row>
    <row r="18" spans="1:7" x14ac:dyDescent="0.2">
      <c r="A18" s="416" t="s">
        <v>6838</v>
      </c>
      <c r="B18" s="417" t="s">
        <v>5922</v>
      </c>
      <c r="C18" s="418">
        <v>1731</v>
      </c>
      <c r="D18" s="419">
        <v>38.5</v>
      </c>
      <c r="E18" s="309"/>
      <c r="F18" s="310"/>
      <c r="G18" s="309"/>
    </row>
    <row r="19" spans="1:7" x14ac:dyDescent="0.2">
      <c r="A19" s="416" t="s">
        <v>6839</v>
      </c>
      <c r="B19" s="417" t="s">
        <v>5922</v>
      </c>
      <c r="C19" s="418">
        <v>85572.37</v>
      </c>
      <c r="D19" s="419">
        <v>1903.04</v>
      </c>
      <c r="E19" s="309"/>
      <c r="F19" s="310"/>
      <c r="G19" s="309"/>
    </row>
    <row r="20" spans="1:7" x14ac:dyDescent="0.2">
      <c r="A20" s="416" t="s">
        <v>6840</v>
      </c>
      <c r="B20" s="417" t="s">
        <v>5922</v>
      </c>
      <c r="C20" s="418">
        <v>20311</v>
      </c>
      <c r="D20" s="419">
        <v>451.7</v>
      </c>
      <c r="E20" s="309"/>
      <c r="F20" s="310"/>
      <c r="G20" s="309"/>
    </row>
    <row r="21" spans="1:7" x14ac:dyDescent="0.2">
      <c r="A21" s="416" t="s">
        <v>6841</v>
      </c>
      <c r="B21" s="417" t="s">
        <v>5922</v>
      </c>
      <c r="C21" s="418">
        <v>91457.07</v>
      </c>
      <c r="D21" s="419">
        <v>2033.91</v>
      </c>
      <c r="E21" s="309"/>
      <c r="F21" s="309"/>
      <c r="G21" s="309"/>
    </row>
    <row r="22" spans="1:7" x14ac:dyDescent="0.2">
      <c r="A22" s="416" t="s">
        <v>6842</v>
      </c>
      <c r="B22" s="417" t="s">
        <v>5922</v>
      </c>
      <c r="C22" s="418">
        <v>4735</v>
      </c>
      <c r="D22" s="419">
        <v>105.3</v>
      </c>
      <c r="E22" s="309"/>
      <c r="F22" s="309"/>
      <c r="G22" s="309"/>
    </row>
    <row r="23" spans="1:7" x14ac:dyDescent="0.2">
      <c r="A23" s="416" t="s">
        <v>6843</v>
      </c>
      <c r="B23" s="417" t="s">
        <v>5922</v>
      </c>
      <c r="C23" s="418">
        <v>5780</v>
      </c>
      <c r="D23" s="419">
        <v>128.54</v>
      </c>
    </row>
    <row r="24" spans="1:7" x14ac:dyDescent="0.2">
      <c r="A24" s="416" t="s">
        <v>6844</v>
      </c>
      <c r="B24" s="417" t="s">
        <v>5922</v>
      </c>
      <c r="C24" s="418">
        <v>3176</v>
      </c>
      <c r="D24" s="419">
        <v>70.63</v>
      </c>
    </row>
    <row r="25" spans="1:7" x14ac:dyDescent="0.2">
      <c r="A25" s="416" t="s">
        <v>6845</v>
      </c>
      <c r="B25" s="417" t="s">
        <v>5922</v>
      </c>
      <c r="C25" s="418">
        <v>792</v>
      </c>
      <c r="D25" s="419">
        <v>17.61</v>
      </c>
    </row>
    <row r="26" spans="1:7" x14ac:dyDescent="0.2">
      <c r="A26" s="416" t="s">
        <v>6846</v>
      </c>
      <c r="B26" s="417" t="s">
        <v>5922</v>
      </c>
      <c r="C26" s="418">
        <v>433.25</v>
      </c>
      <c r="D26" s="419">
        <v>9.64</v>
      </c>
    </row>
    <row r="27" spans="1:7" x14ac:dyDescent="0.2">
      <c r="A27" s="416" t="s">
        <v>6847</v>
      </c>
      <c r="B27" s="417" t="s">
        <v>5922</v>
      </c>
      <c r="C27" s="418">
        <v>97236.584000000003</v>
      </c>
      <c r="D27" s="419">
        <v>2162.44</v>
      </c>
    </row>
    <row r="28" spans="1:7" x14ac:dyDescent="0.2">
      <c r="A28" s="416" t="s">
        <v>6848</v>
      </c>
      <c r="B28" s="417" t="s">
        <v>5922</v>
      </c>
      <c r="C28" s="418">
        <v>8808.81</v>
      </c>
      <c r="D28" s="419">
        <v>195.9</v>
      </c>
    </row>
    <row r="29" spans="1:7" x14ac:dyDescent="0.2">
      <c r="A29" s="416" t="s">
        <v>6849</v>
      </c>
      <c r="B29" s="417" t="s">
        <v>5922</v>
      </c>
      <c r="C29" s="418">
        <v>14820</v>
      </c>
      <c r="D29" s="419">
        <v>329.58</v>
      </c>
    </row>
    <row r="30" spans="1:7" x14ac:dyDescent="0.2">
      <c r="A30" s="416" t="s">
        <v>6850</v>
      </c>
      <c r="B30" s="417" t="s">
        <v>5922</v>
      </c>
      <c r="C30" s="418">
        <v>21779.45</v>
      </c>
      <c r="D30" s="419">
        <v>484.35</v>
      </c>
    </row>
    <row r="31" spans="1:7" x14ac:dyDescent="0.2">
      <c r="A31" s="416" t="s">
        <v>6851</v>
      </c>
      <c r="B31" s="417" t="s">
        <v>5922</v>
      </c>
      <c r="C31" s="418">
        <v>39695.135999999999</v>
      </c>
      <c r="D31" s="419">
        <v>882.78</v>
      </c>
    </row>
    <row r="32" spans="1:7" x14ac:dyDescent="0.2">
      <c r="A32" s="416" t="s">
        <v>6852</v>
      </c>
      <c r="B32" s="417" t="s">
        <v>5922</v>
      </c>
      <c r="C32" s="418">
        <v>93877.34</v>
      </c>
      <c r="D32" s="419">
        <v>2087.7399999999998</v>
      </c>
    </row>
    <row r="33" spans="1:4" x14ac:dyDescent="0.2">
      <c r="A33" s="416" t="s">
        <v>6853</v>
      </c>
      <c r="B33" s="417" t="s">
        <v>5922</v>
      </c>
      <c r="C33" s="418">
        <v>6850</v>
      </c>
      <c r="D33" s="419">
        <v>152.34</v>
      </c>
    </row>
    <row r="34" spans="1:4" x14ac:dyDescent="0.2">
      <c r="A34" s="416" t="s">
        <v>6854</v>
      </c>
      <c r="B34" s="417" t="s">
        <v>5922</v>
      </c>
      <c r="C34" s="418">
        <v>93831.288</v>
      </c>
      <c r="D34" s="419">
        <v>2086.71</v>
      </c>
    </row>
    <row r="35" spans="1:4" x14ac:dyDescent="0.2">
      <c r="A35" s="416" t="s">
        <v>6855</v>
      </c>
      <c r="B35" s="417" t="s">
        <v>5922</v>
      </c>
      <c r="C35" s="418">
        <v>7246</v>
      </c>
      <c r="D35" s="419">
        <v>161.13999999999999</v>
      </c>
    </row>
    <row r="36" spans="1:4" x14ac:dyDescent="0.2">
      <c r="A36" s="416" t="s">
        <v>6856</v>
      </c>
      <c r="B36" s="417" t="s">
        <v>5922</v>
      </c>
      <c r="C36" s="418">
        <v>3884</v>
      </c>
      <c r="D36" s="419">
        <v>86.38</v>
      </c>
    </row>
    <row r="37" spans="1:4" x14ac:dyDescent="0.2">
      <c r="A37" s="416" t="s">
        <v>6857</v>
      </c>
      <c r="B37" s="417" t="s">
        <v>5922</v>
      </c>
      <c r="C37" s="418">
        <v>6005</v>
      </c>
      <c r="D37" s="419">
        <v>133.55000000000001</v>
      </c>
    </row>
    <row r="38" spans="1:4" x14ac:dyDescent="0.2">
      <c r="A38" s="416" t="s">
        <v>6858</v>
      </c>
      <c r="B38" s="417" t="s">
        <v>5922</v>
      </c>
      <c r="C38" s="418">
        <v>9324</v>
      </c>
      <c r="D38" s="419">
        <v>207.36</v>
      </c>
    </row>
    <row r="39" spans="1:4" x14ac:dyDescent="0.2">
      <c r="A39" s="416" t="s">
        <v>6859</v>
      </c>
      <c r="B39" s="417" t="s">
        <v>5922</v>
      </c>
      <c r="C39" s="418">
        <v>5162</v>
      </c>
      <c r="D39" s="419">
        <v>114.8</v>
      </c>
    </row>
    <row r="40" spans="1:4" x14ac:dyDescent="0.2">
      <c r="A40" s="416" t="s">
        <v>6860</v>
      </c>
      <c r="B40" s="417" t="s">
        <v>5922</v>
      </c>
      <c r="C40" s="418">
        <v>6747</v>
      </c>
      <c r="D40" s="419">
        <v>150.05000000000001</v>
      </c>
    </row>
    <row r="41" spans="1:4" x14ac:dyDescent="0.2">
      <c r="A41" s="416" t="s">
        <v>6861</v>
      </c>
      <c r="B41" s="417" t="s">
        <v>5922</v>
      </c>
      <c r="C41" s="418">
        <v>6230</v>
      </c>
      <c r="D41" s="419">
        <v>138.55000000000001</v>
      </c>
    </row>
    <row r="42" spans="1:4" x14ac:dyDescent="0.2">
      <c r="A42" s="416" t="s">
        <v>6862</v>
      </c>
      <c r="B42" s="417" t="s">
        <v>5922</v>
      </c>
      <c r="C42" s="418">
        <v>5968</v>
      </c>
      <c r="D42" s="419">
        <v>132.72</v>
      </c>
    </row>
    <row r="43" spans="1:4" x14ac:dyDescent="0.2">
      <c r="A43" s="416" t="s">
        <v>6863</v>
      </c>
      <c r="B43" s="417" t="s">
        <v>5922</v>
      </c>
      <c r="C43" s="418">
        <v>6609</v>
      </c>
      <c r="D43" s="419">
        <v>146.97999999999999</v>
      </c>
    </row>
    <row r="44" spans="1:4" x14ac:dyDescent="0.2">
      <c r="A44" s="416" t="s">
        <v>6864</v>
      </c>
      <c r="B44" s="417" t="s">
        <v>5922</v>
      </c>
      <c r="C44" s="418">
        <v>119372.857</v>
      </c>
      <c r="D44" s="419">
        <v>2654.73</v>
      </c>
    </row>
    <row r="45" spans="1:4" x14ac:dyDescent="0.2">
      <c r="A45" s="416" t="s">
        <v>6865</v>
      </c>
      <c r="B45" s="417" t="s">
        <v>5922</v>
      </c>
      <c r="C45" s="418">
        <v>19978</v>
      </c>
      <c r="D45" s="419">
        <v>444.29</v>
      </c>
    </row>
    <row r="46" spans="1:4" x14ac:dyDescent="0.2">
      <c r="A46" s="416" t="s">
        <v>6866</v>
      </c>
      <c r="B46" s="417" t="s">
        <v>5922</v>
      </c>
      <c r="C46" s="418">
        <v>22717</v>
      </c>
      <c r="D46" s="419">
        <v>505.2</v>
      </c>
    </row>
    <row r="47" spans="1:4" x14ac:dyDescent="0.2">
      <c r="A47" s="416" t="s">
        <v>6867</v>
      </c>
      <c r="B47" s="417" t="s">
        <v>5922</v>
      </c>
      <c r="C47" s="418">
        <v>2723</v>
      </c>
      <c r="D47" s="419">
        <v>60.56</v>
      </c>
    </row>
    <row r="48" spans="1:4" x14ac:dyDescent="0.2">
      <c r="A48" s="416" t="s">
        <v>6868</v>
      </c>
      <c r="B48" s="417" t="s">
        <v>5922</v>
      </c>
      <c r="C48" s="418">
        <v>1827.21</v>
      </c>
      <c r="D48" s="419">
        <v>40.629999999999995</v>
      </c>
    </row>
    <row r="49" spans="1:4" x14ac:dyDescent="0.2">
      <c r="A49" s="416" t="s">
        <v>6869</v>
      </c>
      <c r="B49" s="417" t="s">
        <v>5922</v>
      </c>
      <c r="C49" s="418">
        <v>61437.027999999998</v>
      </c>
      <c r="D49" s="419">
        <v>1366.3</v>
      </c>
    </row>
    <row r="50" spans="1:4" x14ac:dyDescent="0.2">
      <c r="A50" s="416" t="s">
        <v>6870</v>
      </c>
      <c r="B50" s="417" t="s">
        <v>5922</v>
      </c>
      <c r="C50" s="418">
        <v>3133.4749999999999</v>
      </c>
      <c r="D50" s="419">
        <v>69.680000000000007</v>
      </c>
    </row>
    <row r="51" spans="1:4" x14ac:dyDescent="0.2">
      <c r="A51" s="416" t="s">
        <v>6871</v>
      </c>
      <c r="B51" s="417" t="s">
        <v>5922</v>
      </c>
      <c r="C51" s="418">
        <v>23977.666000000001</v>
      </c>
      <c r="D51" s="419">
        <v>533.24</v>
      </c>
    </row>
    <row r="52" spans="1:4" x14ac:dyDescent="0.2">
      <c r="A52" s="416" t="s">
        <v>6872</v>
      </c>
      <c r="B52" s="417" t="s">
        <v>5922</v>
      </c>
      <c r="C52" s="418">
        <v>6865.8</v>
      </c>
      <c r="D52" s="419">
        <v>152.69</v>
      </c>
    </row>
    <row r="53" spans="1:4" x14ac:dyDescent="0.2">
      <c r="A53" s="416" t="s">
        <v>6873</v>
      </c>
      <c r="B53" s="417" t="s">
        <v>5922</v>
      </c>
      <c r="C53" s="418">
        <v>13410</v>
      </c>
      <c r="D53" s="419">
        <v>298.22000000000003</v>
      </c>
    </row>
    <row r="54" spans="1:4" x14ac:dyDescent="0.2">
      <c r="A54" s="416" t="s">
        <v>6874</v>
      </c>
      <c r="B54" s="417" t="s">
        <v>5922</v>
      </c>
      <c r="C54" s="418">
        <v>1025</v>
      </c>
      <c r="D54" s="419">
        <v>22.79</v>
      </c>
    </row>
    <row r="55" spans="1:4" x14ac:dyDescent="0.2">
      <c r="A55" s="416" t="s">
        <v>6875</v>
      </c>
      <c r="B55" s="417" t="s">
        <v>5922</v>
      </c>
      <c r="C55" s="418">
        <v>481</v>
      </c>
      <c r="D55" s="419">
        <v>10.7</v>
      </c>
    </row>
    <row r="56" spans="1:4" x14ac:dyDescent="0.2">
      <c r="A56" s="416" t="s">
        <v>6876</v>
      </c>
      <c r="B56" s="417" t="s">
        <v>5922</v>
      </c>
      <c r="C56" s="418">
        <v>3800</v>
      </c>
      <c r="D56" s="419">
        <v>84.51</v>
      </c>
    </row>
    <row r="57" spans="1:4" x14ac:dyDescent="0.2">
      <c r="A57" s="416" t="s">
        <v>6877</v>
      </c>
      <c r="B57" s="417" t="s">
        <v>5922</v>
      </c>
      <c r="C57" s="418">
        <v>26107.467000000001</v>
      </c>
      <c r="D57" s="419">
        <v>580.6</v>
      </c>
    </row>
    <row r="58" spans="1:4" x14ac:dyDescent="0.2">
      <c r="A58" s="416" t="s">
        <v>6878</v>
      </c>
      <c r="B58" s="417" t="s">
        <v>5922</v>
      </c>
      <c r="C58" s="418">
        <v>11748.1</v>
      </c>
      <c r="D58" s="419">
        <v>261.27</v>
      </c>
    </row>
    <row r="59" spans="1:4" x14ac:dyDescent="0.2">
      <c r="A59" s="416" t="s">
        <v>6879</v>
      </c>
      <c r="B59" s="417" t="s">
        <v>5922</v>
      </c>
      <c r="C59" s="418">
        <v>2030.5</v>
      </c>
      <c r="D59" s="419">
        <v>45.16</v>
      </c>
    </row>
    <row r="60" spans="1:4" x14ac:dyDescent="0.2">
      <c r="A60" s="416" t="s">
        <v>6880</v>
      </c>
      <c r="B60" s="417" t="s">
        <v>5922</v>
      </c>
      <c r="C60" s="418">
        <v>16486.849999999999</v>
      </c>
      <c r="D60" s="419">
        <v>366.65</v>
      </c>
    </row>
    <row r="61" spans="1:4" x14ac:dyDescent="0.2">
      <c r="A61" s="416" t="s">
        <v>6881</v>
      </c>
      <c r="B61" s="417" t="s">
        <v>5922</v>
      </c>
      <c r="C61" s="418">
        <v>4210.6850000000004</v>
      </c>
      <c r="D61" s="419">
        <v>93.64</v>
      </c>
    </row>
    <row r="62" spans="1:4" x14ac:dyDescent="0.2">
      <c r="A62" s="416" t="s">
        <v>6882</v>
      </c>
      <c r="B62" s="417" t="s">
        <v>5922</v>
      </c>
      <c r="C62" s="418">
        <v>300.42</v>
      </c>
      <c r="D62" s="419">
        <v>6.68</v>
      </c>
    </row>
    <row r="63" spans="1:4" x14ac:dyDescent="0.2">
      <c r="A63" s="416" t="s">
        <v>6883</v>
      </c>
      <c r="B63" s="417" t="s">
        <v>5922</v>
      </c>
      <c r="C63" s="418">
        <v>582</v>
      </c>
      <c r="D63" s="419">
        <v>12.94</v>
      </c>
    </row>
    <row r="64" spans="1:4" x14ac:dyDescent="0.2">
      <c r="A64" s="416" t="s">
        <v>6884</v>
      </c>
      <c r="B64" s="417" t="s">
        <v>5922</v>
      </c>
      <c r="C64" s="418">
        <v>22689.57</v>
      </c>
      <c r="D64" s="419">
        <v>504.59</v>
      </c>
    </row>
    <row r="65" spans="1:4" x14ac:dyDescent="0.2">
      <c r="A65" s="416" t="s">
        <v>24230</v>
      </c>
      <c r="B65" s="417" t="s">
        <v>5923</v>
      </c>
      <c r="C65" s="418">
        <v>107057</v>
      </c>
      <c r="D65" s="419">
        <v>2380.84</v>
      </c>
    </row>
    <row r="66" spans="1:4" x14ac:dyDescent="0.2">
      <c r="A66" s="416" t="s">
        <v>24337</v>
      </c>
      <c r="B66" s="417" t="s">
        <v>5924</v>
      </c>
      <c r="C66" s="418">
        <v>12466</v>
      </c>
      <c r="D66" s="419">
        <v>792.09</v>
      </c>
    </row>
    <row r="67" spans="1:4" x14ac:dyDescent="0.2">
      <c r="A67" s="416" t="s">
        <v>24397</v>
      </c>
      <c r="B67" s="417" t="s">
        <v>5923</v>
      </c>
      <c r="C67" s="418">
        <v>2386524.1</v>
      </c>
      <c r="D67" s="419">
        <v>53073.91</v>
      </c>
    </row>
    <row r="68" spans="1:4" x14ac:dyDescent="0.2">
      <c r="A68" s="416" t="s">
        <v>24435</v>
      </c>
      <c r="B68" s="417" t="s">
        <v>5923</v>
      </c>
      <c r="C68" s="418">
        <v>1118232.1240000001</v>
      </c>
      <c r="D68" s="419">
        <v>24868.36</v>
      </c>
    </row>
    <row r="69" spans="1:4" x14ac:dyDescent="0.2">
      <c r="A69" s="416" t="s">
        <v>24395</v>
      </c>
      <c r="B69" s="417" t="s">
        <v>5923</v>
      </c>
      <c r="C69" s="418">
        <v>2697413.73</v>
      </c>
      <c r="D69" s="419">
        <v>59987.78</v>
      </c>
    </row>
    <row r="70" spans="1:4" x14ac:dyDescent="0.2">
      <c r="A70" s="416" t="s">
        <v>24415</v>
      </c>
      <c r="B70" s="417" t="s">
        <v>5924</v>
      </c>
      <c r="C70" s="418">
        <v>87897.184999999998</v>
      </c>
      <c r="D70" s="419">
        <v>5584.99</v>
      </c>
    </row>
    <row r="71" spans="1:4" x14ac:dyDescent="0.2">
      <c r="A71" s="416" t="s">
        <v>24394</v>
      </c>
      <c r="B71" s="417" t="s">
        <v>5923</v>
      </c>
      <c r="C71" s="418">
        <v>98925</v>
      </c>
      <c r="D71" s="419">
        <v>2199.9899999999998</v>
      </c>
    </row>
  </sheetData>
  <sheetProtection sheet="1" objects="1" scenarios="1" formatColumns="0" deleteRows="0" sort="0" autoFilter="0"/>
  <autoFilter ref="A2:D2"/>
  <conditionalFormatting sqref="D72:D1048576">
    <cfRule type="expression" dxfId="15" priority="16">
      <formula>B72="EV6124-EEG---0"</formula>
    </cfRule>
    <cfRule type="expression" dxfId="14" priority="19">
      <formula>B72="EV6124NEEG---0"</formula>
    </cfRule>
  </conditionalFormatting>
  <conditionalFormatting sqref="C72:C1048576">
    <cfRule type="expression" dxfId="13" priority="13">
      <formula>$B72="EV604-EEG-ZINS"</formula>
    </cfRule>
    <cfRule type="expression" dxfId="12" priority="14">
      <formula>$B72="EV604NEEG-ZINS"</formula>
    </cfRule>
  </conditionalFormatting>
  <conditionalFormatting sqref="C72:C1048576">
    <cfRule type="expression" dxfId="11" priority="10">
      <formula>$B72="EV61g2-EEG--20"</formula>
    </cfRule>
    <cfRule type="expression" dxfId="10" priority="11">
      <formula>$B72="EV604-EEG-ZINS"</formula>
    </cfRule>
    <cfRule type="expression" dxfId="9" priority="12">
      <formula>$B72="EV604NEEG-ZINS"</formula>
    </cfRule>
  </conditionalFormatting>
  <conditionalFormatting sqref="C72:C1048576">
    <cfRule type="expression" dxfId="8" priority="9">
      <formula>$B72="EV61g2-NEEG-20"</formula>
    </cfRule>
  </conditionalFormatting>
  <conditionalFormatting sqref="D3:D71">
    <cfRule type="expression" dxfId="7" priority="7">
      <formula>B3="EV6124-EEG---0"</formula>
    </cfRule>
    <cfRule type="expression" dxfId="6" priority="8">
      <formula>B3="EV6124NEEG---0"</formula>
    </cfRule>
  </conditionalFormatting>
  <conditionalFormatting sqref="C3:C71">
    <cfRule type="expression" dxfId="5" priority="5">
      <formula>$B3="EV604-EEG-ZINS"</formula>
    </cfRule>
    <cfRule type="expression" dxfId="4" priority="6">
      <formula>$B3="EV604NEEG-ZINS"</formula>
    </cfRule>
  </conditionalFormatting>
  <conditionalFormatting sqref="C3:C71">
    <cfRule type="expression" dxfId="3" priority="2">
      <formula>$B3="EV61g2-EEG--20"</formula>
    </cfRule>
    <cfRule type="expression" dxfId="2" priority="3">
      <formula>$B3="EV604-EEG-ZINS"</formula>
    </cfRule>
    <cfRule type="expression" dxfId="1" priority="4">
      <formula>$B3="EV604NEEG-ZINS"</formula>
    </cfRule>
  </conditionalFormatting>
  <conditionalFormatting sqref="C3:C71">
    <cfRule type="expression" dxfId="0" priority="1">
      <formula>$B3="EV61g2-NEEG-20"</formula>
    </cfRule>
  </conditionalFormatting>
  <dataValidations disablePrompts="1" count="2">
    <dataValidation type="list" allowBlank="1" showInputMessage="1" showErrorMessage="1" sqref="B57:B1048576">
      <formula1>$F$3:$F$12</formula1>
    </dataValidation>
    <dataValidation type="list" allowBlank="1" showInputMessage="1" showErrorMessage="1" sqref="B3:B56">
      <formula1>$F$3:$F$14</formula1>
    </dataValidation>
  </dataValidation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F115"/>
  <sheetViews>
    <sheetView workbookViewId="0">
      <selection activeCell="B5" sqref="B5"/>
    </sheetView>
  </sheetViews>
  <sheetFormatPr baseColWidth="10" defaultRowHeight="12.75" x14ac:dyDescent="0.2"/>
  <cols>
    <col min="1" max="1" width="50" style="2" customWidth="1"/>
    <col min="2" max="2" width="39.7109375" style="2" customWidth="1"/>
    <col min="3" max="3" width="45" style="2" customWidth="1"/>
    <col min="4" max="16384" width="11.42578125" style="2"/>
  </cols>
  <sheetData>
    <row r="1" spans="1:3" ht="22.5" customHeight="1" x14ac:dyDescent="0.2">
      <c r="A1" s="441" t="s">
        <v>269</v>
      </c>
      <c r="B1" s="442"/>
      <c r="C1" s="447"/>
    </row>
    <row r="2" spans="1:3" x14ac:dyDescent="0.2">
      <c r="A2" s="256" t="s">
        <v>270</v>
      </c>
      <c r="B2" s="257" t="s">
        <v>271</v>
      </c>
      <c r="C2" s="258"/>
    </row>
    <row r="3" spans="1:3" x14ac:dyDescent="0.2">
      <c r="A3" s="259"/>
      <c r="B3" s="260" t="s">
        <v>272</v>
      </c>
      <c r="C3" s="261"/>
    </row>
    <row r="4" spans="1:3" x14ac:dyDescent="0.2">
      <c r="A4" s="259" t="s">
        <v>273</v>
      </c>
      <c r="B4" s="262" t="s">
        <v>6801</v>
      </c>
      <c r="C4" s="263"/>
    </row>
    <row r="5" spans="1:3" x14ac:dyDescent="0.2">
      <c r="A5" s="256" t="s">
        <v>274</v>
      </c>
      <c r="B5" s="257" t="s">
        <v>275</v>
      </c>
      <c r="C5" s="258"/>
    </row>
    <row r="6" spans="1:3" x14ac:dyDescent="0.2">
      <c r="A6" s="264"/>
      <c r="B6" s="265" t="s">
        <v>276</v>
      </c>
      <c r="C6" s="266"/>
    </row>
    <row r="7" spans="1:3" x14ac:dyDescent="0.2">
      <c r="A7" s="264"/>
      <c r="B7" s="265" t="s">
        <v>6731</v>
      </c>
      <c r="C7" s="266"/>
    </row>
    <row r="8" spans="1:3" x14ac:dyDescent="0.2">
      <c r="A8" s="264"/>
      <c r="B8" s="260" t="s">
        <v>277</v>
      </c>
      <c r="C8" s="261"/>
    </row>
    <row r="9" spans="1:3" x14ac:dyDescent="0.2">
      <c r="A9" s="256" t="s">
        <v>278</v>
      </c>
      <c r="B9" s="267" t="s">
        <v>6732</v>
      </c>
      <c r="C9" s="268"/>
    </row>
    <row r="10" spans="1:3" x14ac:dyDescent="0.2">
      <c r="A10" s="269"/>
      <c r="B10" s="270" t="s">
        <v>268</v>
      </c>
      <c r="C10" s="271"/>
    </row>
    <row r="11" spans="1:3" ht="22.5" customHeight="1" x14ac:dyDescent="0.2">
      <c r="A11" s="441" t="s">
        <v>5972</v>
      </c>
      <c r="B11" s="442"/>
      <c r="C11" s="447"/>
    </row>
    <row r="12" spans="1:3" x14ac:dyDescent="0.2">
      <c r="A12" s="272" t="s">
        <v>5974</v>
      </c>
      <c r="B12" s="273"/>
      <c r="C12" s="274"/>
    </row>
    <row r="13" spans="1:3" x14ac:dyDescent="0.2">
      <c r="A13" s="275" t="s">
        <v>279</v>
      </c>
      <c r="B13" s="265"/>
      <c r="C13" s="276"/>
    </row>
    <row r="14" spans="1:3" x14ac:dyDescent="0.2">
      <c r="A14" s="275" t="s">
        <v>5953</v>
      </c>
      <c r="B14" s="265"/>
      <c r="C14" s="276"/>
    </row>
    <row r="15" spans="1:3" ht="23.25" customHeight="1" x14ac:dyDescent="0.2">
      <c r="A15" s="441" t="s">
        <v>6421</v>
      </c>
      <c r="B15" s="442"/>
      <c r="C15" s="447"/>
    </row>
    <row r="16" spans="1:3" ht="72" customHeight="1" x14ac:dyDescent="0.2">
      <c r="A16" s="444" t="s">
        <v>6785</v>
      </c>
      <c r="B16" s="445"/>
      <c r="C16" s="446"/>
    </row>
    <row r="17" spans="1:3" ht="87" customHeight="1" x14ac:dyDescent="0.2">
      <c r="A17" s="296" t="s">
        <v>6733</v>
      </c>
      <c r="B17" s="448" t="s">
        <v>6734</v>
      </c>
      <c r="C17" s="448"/>
    </row>
    <row r="18" spans="1:3" x14ac:dyDescent="0.2">
      <c r="A18" s="278" t="s">
        <v>685</v>
      </c>
      <c r="B18" s="279" t="s">
        <v>687</v>
      </c>
      <c r="C18" s="263"/>
    </row>
    <row r="19" spans="1:3" x14ac:dyDescent="0.2">
      <c r="A19" s="278" t="s">
        <v>2039</v>
      </c>
      <c r="B19" s="279" t="s">
        <v>2040</v>
      </c>
      <c r="C19" s="263"/>
    </row>
    <row r="20" spans="1:3" x14ac:dyDescent="0.2">
      <c r="A20" s="278" t="s">
        <v>739</v>
      </c>
      <c r="B20" s="279" t="s">
        <v>2041</v>
      </c>
      <c r="C20" s="263"/>
    </row>
    <row r="21" spans="1:3" x14ac:dyDescent="0.2">
      <c r="A21" s="278" t="s">
        <v>2042</v>
      </c>
      <c r="B21" s="279" t="s">
        <v>2043</v>
      </c>
      <c r="C21" s="263"/>
    </row>
    <row r="22" spans="1:3" x14ac:dyDescent="0.2">
      <c r="A22" s="256" t="s">
        <v>6417</v>
      </c>
      <c r="B22" s="257" t="s">
        <v>6419</v>
      </c>
      <c r="C22" s="258"/>
    </row>
    <row r="23" spans="1:3" x14ac:dyDescent="0.2">
      <c r="A23" s="264" t="s">
        <v>6420</v>
      </c>
      <c r="B23" s="265" t="s">
        <v>6418</v>
      </c>
      <c r="C23" s="266"/>
    </row>
    <row r="24" spans="1:3" x14ac:dyDescent="0.2">
      <c r="A24" s="256" t="s">
        <v>2044</v>
      </c>
      <c r="B24" s="257" t="s">
        <v>688</v>
      </c>
      <c r="C24" s="258"/>
    </row>
    <row r="25" spans="1:3" x14ac:dyDescent="0.2">
      <c r="A25" s="264"/>
      <c r="B25" s="265" t="s">
        <v>2011</v>
      </c>
      <c r="C25" s="266"/>
    </row>
    <row r="26" spans="1:3" x14ac:dyDescent="0.2">
      <c r="A26" s="264"/>
      <c r="B26" s="265" t="s">
        <v>2012</v>
      </c>
      <c r="C26" s="266"/>
    </row>
    <row r="27" spans="1:3" x14ac:dyDescent="0.2">
      <c r="A27" s="264"/>
      <c r="B27" s="265" t="s">
        <v>2013</v>
      </c>
      <c r="C27" s="266"/>
    </row>
    <row r="28" spans="1:3" x14ac:dyDescent="0.2">
      <c r="A28" s="264"/>
      <c r="B28" s="265" t="s">
        <v>2014</v>
      </c>
      <c r="C28" s="266"/>
    </row>
    <row r="29" spans="1:3" x14ac:dyDescent="0.2">
      <c r="A29" s="264"/>
      <c r="B29" s="265" t="s">
        <v>2015</v>
      </c>
      <c r="C29" s="266"/>
    </row>
    <row r="30" spans="1:3" x14ac:dyDescent="0.2">
      <c r="A30" s="264"/>
      <c r="B30" s="265" t="s">
        <v>2016</v>
      </c>
      <c r="C30" s="266"/>
    </row>
    <row r="31" spans="1:3" x14ac:dyDescent="0.2">
      <c r="A31" s="264"/>
      <c r="B31" s="265" t="s">
        <v>2017</v>
      </c>
      <c r="C31" s="266"/>
    </row>
    <row r="32" spans="1:3" x14ac:dyDescent="0.2">
      <c r="A32" s="264"/>
      <c r="B32" s="265" t="s">
        <v>2018</v>
      </c>
      <c r="C32" s="266"/>
    </row>
    <row r="33" spans="1:3" x14ac:dyDescent="0.2">
      <c r="A33" s="264"/>
      <c r="B33" s="265" t="s">
        <v>2019</v>
      </c>
      <c r="C33" s="266"/>
    </row>
    <row r="34" spans="1:3" x14ac:dyDescent="0.2">
      <c r="A34" s="264"/>
      <c r="B34" s="265" t="s">
        <v>2020</v>
      </c>
      <c r="C34" s="266"/>
    </row>
    <row r="35" spans="1:3" x14ac:dyDescent="0.2">
      <c r="A35" s="264"/>
      <c r="B35" s="265" t="s">
        <v>2021</v>
      </c>
      <c r="C35" s="266"/>
    </row>
    <row r="36" spans="1:3" x14ac:dyDescent="0.2">
      <c r="A36" s="264"/>
      <c r="B36" s="265" t="s">
        <v>2022</v>
      </c>
      <c r="C36" s="266"/>
    </row>
    <row r="37" spans="1:3" x14ac:dyDescent="0.2">
      <c r="A37" s="264"/>
      <c r="B37" s="265" t="s">
        <v>2023</v>
      </c>
      <c r="C37" s="266"/>
    </row>
    <row r="38" spans="1:3" x14ac:dyDescent="0.2">
      <c r="A38" s="264"/>
      <c r="B38" s="265" t="s">
        <v>2024</v>
      </c>
      <c r="C38" s="266"/>
    </row>
    <row r="39" spans="1:3" x14ac:dyDescent="0.2">
      <c r="A39" s="264"/>
      <c r="B39" s="265" t="s">
        <v>2025</v>
      </c>
      <c r="C39" s="266"/>
    </row>
    <row r="40" spans="1:3" x14ac:dyDescent="0.2">
      <c r="A40" s="264"/>
      <c r="B40" s="265" t="s">
        <v>2026</v>
      </c>
      <c r="C40" s="266"/>
    </row>
    <row r="41" spans="1:3" x14ac:dyDescent="0.2">
      <c r="A41" s="259"/>
      <c r="B41" s="260" t="s">
        <v>2027</v>
      </c>
      <c r="C41" s="261"/>
    </row>
    <row r="42" spans="1:3" x14ac:dyDescent="0.2">
      <c r="A42" s="280" t="s">
        <v>5954</v>
      </c>
      <c r="B42" s="293" t="s">
        <v>6735</v>
      </c>
      <c r="C42" s="282"/>
    </row>
    <row r="43" spans="1:3" x14ac:dyDescent="0.2">
      <c r="A43" s="283"/>
      <c r="B43" s="286" t="s">
        <v>6736</v>
      </c>
      <c r="C43" s="285"/>
    </row>
    <row r="44" spans="1:3" x14ac:dyDescent="0.2">
      <c r="A44" s="283"/>
      <c r="B44" s="286" t="s">
        <v>6786</v>
      </c>
      <c r="C44" s="285"/>
    </row>
    <row r="45" spans="1:3" x14ac:dyDescent="0.2">
      <c r="A45" s="283"/>
      <c r="B45" s="286" t="s">
        <v>5955</v>
      </c>
      <c r="C45" s="285"/>
    </row>
    <row r="46" spans="1:3" x14ac:dyDescent="0.2">
      <c r="A46" s="283"/>
      <c r="B46" s="287" t="s">
        <v>5956</v>
      </c>
      <c r="C46" s="288"/>
    </row>
    <row r="47" spans="1:3" x14ac:dyDescent="0.2">
      <c r="A47" s="289" t="s">
        <v>2038</v>
      </c>
      <c r="B47" s="281" t="s">
        <v>2028</v>
      </c>
      <c r="C47" s="282"/>
    </row>
    <row r="48" spans="1:3" x14ac:dyDescent="0.2">
      <c r="A48" s="290"/>
      <c r="B48" s="286" t="s">
        <v>6787</v>
      </c>
      <c r="C48" s="285"/>
    </row>
    <row r="49" spans="1:3" x14ac:dyDescent="0.2">
      <c r="A49" s="290"/>
      <c r="B49" s="286" t="s">
        <v>6788</v>
      </c>
      <c r="C49" s="285"/>
    </row>
    <row r="50" spans="1:3" x14ac:dyDescent="0.2">
      <c r="A50" s="290"/>
      <c r="B50" s="286" t="s">
        <v>5957</v>
      </c>
      <c r="C50" s="285"/>
    </row>
    <row r="51" spans="1:3" x14ac:dyDescent="0.2">
      <c r="A51" s="289" t="s">
        <v>2045</v>
      </c>
      <c r="B51" s="293" t="s">
        <v>6737</v>
      </c>
      <c r="C51" s="282"/>
    </row>
    <row r="52" spans="1:3" x14ac:dyDescent="0.2">
      <c r="A52" s="290"/>
      <c r="B52" s="284" t="s">
        <v>2029</v>
      </c>
      <c r="C52" s="285"/>
    </row>
    <row r="53" spans="1:3" x14ac:dyDescent="0.2">
      <c r="A53" s="290"/>
      <c r="B53" s="284" t="s">
        <v>2030</v>
      </c>
      <c r="C53" s="285"/>
    </row>
    <row r="54" spans="1:3" x14ac:dyDescent="0.2">
      <c r="A54" s="290"/>
      <c r="B54" s="284" t="s">
        <v>2031</v>
      </c>
      <c r="C54" s="285"/>
    </row>
    <row r="55" spans="1:3" x14ac:dyDescent="0.2">
      <c r="A55" s="290"/>
      <c r="B55" s="284" t="s">
        <v>2032</v>
      </c>
      <c r="C55" s="285"/>
    </row>
    <row r="56" spans="1:3" x14ac:dyDescent="0.2">
      <c r="A56" s="290"/>
      <c r="B56" s="284" t="s">
        <v>2033</v>
      </c>
      <c r="C56" s="285"/>
    </row>
    <row r="57" spans="1:3" x14ac:dyDescent="0.2">
      <c r="A57" s="290"/>
      <c r="B57" s="284" t="s">
        <v>2034</v>
      </c>
      <c r="C57" s="285"/>
    </row>
    <row r="58" spans="1:3" x14ac:dyDescent="0.2">
      <c r="A58" s="290"/>
      <c r="B58" s="284" t="s">
        <v>2035</v>
      </c>
      <c r="C58" s="285"/>
    </row>
    <row r="59" spans="1:3" x14ac:dyDescent="0.2">
      <c r="A59" s="290"/>
      <c r="B59" s="284" t="s">
        <v>2036</v>
      </c>
      <c r="C59" s="285"/>
    </row>
    <row r="60" spans="1:3" x14ac:dyDescent="0.2">
      <c r="A60" s="291"/>
      <c r="B60" s="292" t="s">
        <v>2037</v>
      </c>
      <c r="C60" s="288"/>
    </row>
    <row r="61" spans="1:3" x14ac:dyDescent="0.2">
      <c r="A61" s="256" t="s">
        <v>6773</v>
      </c>
      <c r="B61" s="293" t="s">
        <v>5958</v>
      </c>
      <c r="C61" s="282"/>
    </row>
    <row r="62" spans="1:3" x14ac:dyDescent="0.2">
      <c r="A62" s="290"/>
      <c r="B62" s="286" t="s">
        <v>5959</v>
      </c>
      <c r="C62" s="285"/>
    </row>
    <row r="63" spans="1:3" x14ac:dyDescent="0.2">
      <c r="A63" s="290"/>
      <c r="B63" s="286" t="s">
        <v>6782</v>
      </c>
      <c r="C63" s="285"/>
    </row>
    <row r="64" spans="1:3" x14ac:dyDescent="0.2">
      <c r="A64" s="290"/>
      <c r="B64" s="286" t="s">
        <v>6799</v>
      </c>
      <c r="C64" s="285"/>
    </row>
    <row r="65" spans="1:3" x14ac:dyDescent="0.2">
      <c r="A65" s="290"/>
      <c r="B65" s="286" t="s">
        <v>5750</v>
      </c>
      <c r="C65" s="285"/>
    </row>
    <row r="66" spans="1:3" x14ac:dyDescent="0.2">
      <c r="A66" s="290"/>
      <c r="B66" s="286" t="s">
        <v>5222</v>
      </c>
      <c r="C66" s="285"/>
    </row>
    <row r="67" spans="1:3" x14ac:dyDescent="0.2">
      <c r="A67" s="290"/>
      <c r="B67" s="286" t="s">
        <v>5223</v>
      </c>
      <c r="C67" s="285"/>
    </row>
    <row r="68" spans="1:3" x14ac:dyDescent="0.2">
      <c r="A68" s="290"/>
      <c r="B68" s="286" t="s">
        <v>5224</v>
      </c>
      <c r="C68" s="285"/>
    </row>
    <row r="69" spans="1:3" x14ac:dyDescent="0.2">
      <c r="A69" s="290"/>
      <c r="B69" s="286" t="s">
        <v>5225</v>
      </c>
      <c r="C69" s="285"/>
    </row>
    <row r="70" spans="1:3" x14ac:dyDescent="0.2">
      <c r="A70" s="290"/>
      <c r="B70" s="286" t="s">
        <v>5226</v>
      </c>
      <c r="C70" s="285"/>
    </row>
    <row r="71" spans="1:3" x14ac:dyDescent="0.2">
      <c r="A71" s="290"/>
      <c r="B71" s="286" t="s">
        <v>5230</v>
      </c>
      <c r="C71" s="285"/>
    </row>
    <row r="72" spans="1:3" x14ac:dyDescent="0.2">
      <c r="A72" s="290"/>
      <c r="B72" s="286" t="s">
        <v>5227</v>
      </c>
      <c r="C72" s="285"/>
    </row>
    <row r="73" spans="1:3" x14ac:dyDescent="0.2">
      <c r="A73" s="290"/>
      <c r="B73" s="286" t="s">
        <v>5229</v>
      </c>
      <c r="C73" s="285"/>
    </row>
    <row r="74" spans="1:3" x14ac:dyDescent="0.2">
      <c r="A74" s="290"/>
      <c r="B74" s="286" t="s">
        <v>5228</v>
      </c>
      <c r="C74" s="266"/>
    </row>
    <row r="75" spans="1:3" x14ac:dyDescent="0.2">
      <c r="A75" s="291"/>
      <c r="B75" s="287" t="s">
        <v>6774</v>
      </c>
      <c r="C75" s="288"/>
    </row>
    <row r="76" spans="1:3" x14ac:dyDescent="0.2">
      <c r="A76" s="409" t="s">
        <v>6776</v>
      </c>
      <c r="B76" s="286" t="s">
        <v>6775</v>
      </c>
      <c r="C76" s="285"/>
    </row>
    <row r="77" spans="1:3" x14ac:dyDescent="0.2">
      <c r="A77" s="410" t="s">
        <v>6777</v>
      </c>
      <c r="B77" s="286" t="s">
        <v>6778</v>
      </c>
      <c r="C77" s="285"/>
    </row>
    <row r="78" spans="1:3" x14ac:dyDescent="0.2">
      <c r="A78" s="410"/>
      <c r="B78" s="286" t="s">
        <v>6779</v>
      </c>
      <c r="C78" s="285"/>
    </row>
    <row r="79" spans="1:3" x14ac:dyDescent="0.2">
      <c r="A79" s="410"/>
      <c r="B79" s="286" t="s">
        <v>6780</v>
      </c>
      <c r="C79" s="285"/>
    </row>
    <row r="80" spans="1:3" x14ac:dyDescent="0.2">
      <c r="A80" s="406"/>
      <c r="B80" s="287" t="s">
        <v>6781</v>
      </c>
      <c r="C80" s="288"/>
    </row>
    <row r="81" spans="1:6" ht="61.5" customHeight="1" x14ac:dyDescent="0.2">
      <c r="A81" s="277" t="s">
        <v>4004</v>
      </c>
      <c r="B81" s="456" t="s">
        <v>6783</v>
      </c>
      <c r="C81" s="457"/>
    </row>
    <row r="82" spans="1:6" ht="52.5" customHeight="1" x14ac:dyDescent="0.2">
      <c r="A82" s="277" t="s">
        <v>4005</v>
      </c>
      <c r="B82" s="456" t="s">
        <v>5960</v>
      </c>
      <c r="C82" s="457"/>
    </row>
    <row r="83" spans="1:6" ht="52.5" customHeight="1" x14ac:dyDescent="0.2">
      <c r="A83" s="277" t="s">
        <v>4006</v>
      </c>
      <c r="B83" s="456" t="s">
        <v>5961</v>
      </c>
      <c r="C83" s="457"/>
    </row>
    <row r="84" spans="1:6" ht="52.5" customHeight="1" x14ac:dyDescent="0.2">
      <c r="A84" s="277" t="s">
        <v>4007</v>
      </c>
      <c r="B84" s="456" t="s">
        <v>5962</v>
      </c>
      <c r="C84" s="457"/>
    </row>
    <row r="85" spans="1:6" ht="171" customHeight="1" x14ac:dyDescent="0.2">
      <c r="A85" s="277" t="s">
        <v>4961</v>
      </c>
      <c r="B85" s="460" t="s">
        <v>6784</v>
      </c>
      <c r="C85" s="461"/>
    </row>
    <row r="86" spans="1:6" ht="28.5" customHeight="1" x14ac:dyDescent="0.2">
      <c r="A86" s="277" t="s">
        <v>4012</v>
      </c>
      <c r="B86" s="433" t="s">
        <v>5963</v>
      </c>
      <c r="C86" s="449"/>
    </row>
    <row r="87" spans="1:6" ht="28.5" customHeight="1" x14ac:dyDescent="0.2">
      <c r="A87" s="277" t="s">
        <v>6415</v>
      </c>
      <c r="B87" s="433" t="s">
        <v>6738</v>
      </c>
      <c r="C87" s="449"/>
    </row>
    <row r="88" spans="1:6" ht="28.5" customHeight="1" x14ac:dyDescent="0.2">
      <c r="A88" s="277" t="s">
        <v>6416</v>
      </c>
      <c r="B88" s="433" t="s">
        <v>6739</v>
      </c>
      <c r="C88" s="449"/>
    </row>
    <row r="89" spans="1:6" ht="26.25" customHeight="1" x14ac:dyDescent="0.2">
      <c r="A89" s="441" t="s">
        <v>6651</v>
      </c>
      <c r="B89" s="442"/>
      <c r="C89" s="443"/>
    </row>
    <row r="90" spans="1:6" ht="62.25" customHeight="1" x14ac:dyDescent="0.2">
      <c r="A90" s="438" t="s">
        <v>6789</v>
      </c>
      <c r="B90" s="458"/>
      <c r="C90" s="459"/>
    </row>
    <row r="91" spans="1:6" x14ac:dyDescent="0.2">
      <c r="A91" s="277" t="s">
        <v>686</v>
      </c>
      <c r="B91" s="294" t="s">
        <v>1286</v>
      </c>
      <c r="C91" s="295" t="s">
        <v>1285</v>
      </c>
    </row>
    <row r="92" spans="1:6" ht="49.5" customHeight="1" x14ac:dyDescent="0.2">
      <c r="A92" s="277" t="s">
        <v>5747</v>
      </c>
      <c r="B92" s="433" t="s">
        <v>6791</v>
      </c>
      <c r="C92" s="434"/>
      <c r="F92" s="67"/>
    </row>
    <row r="93" spans="1:6" x14ac:dyDescent="0.2">
      <c r="A93" s="296" t="s">
        <v>5748</v>
      </c>
      <c r="B93" s="462" t="s">
        <v>6792</v>
      </c>
      <c r="C93" s="434"/>
      <c r="F93" s="67"/>
    </row>
    <row r="94" spans="1:6" ht="12.75" customHeight="1" x14ac:dyDescent="0.2">
      <c r="A94" s="296" t="s">
        <v>6793</v>
      </c>
      <c r="B94" s="433" t="s">
        <v>6794</v>
      </c>
      <c r="C94" s="434"/>
      <c r="F94" s="120"/>
    </row>
    <row r="95" spans="1:6" ht="24.75" customHeight="1" x14ac:dyDescent="0.2">
      <c r="A95" s="450" t="s">
        <v>6652</v>
      </c>
      <c r="B95" s="451"/>
      <c r="C95" s="452"/>
    </row>
    <row r="96" spans="1:6" ht="37.5" customHeight="1" x14ac:dyDescent="0.2">
      <c r="A96" s="453" t="s">
        <v>6741</v>
      </c>
      <c r="B96" s="454"/>
      <c r="C96" s="455"/>
    </row>
    <row r="97" spans="1:5" x14ac:dyDescent="0.2">
      <c r="A97" s="277" t="s">
        <v>686</v>
      </c>
      <c r="B97" s="294" t="s">
        <v>1286</v>
      </c>
      <c r="C97" s="295" t="s">
        <v>1285</v>
      </c>
    </row>
    <row r="98" spans="1:5" ht="109.5" customHeight="1" x14ac:dyDescent="0.2">
      <c r="A98" s="277" t="s">
        <v>5747</v>
      </c>
      <c r="B98" s="433" t="s">
        <v>6790</v>
      </c>
      <c r="C98" s="434"/>
    </row>
    <row r="99" spans="1:5" x14ac:dyDescent="0.2">
      <c r="A99" s="296" t="s">
        <v>6742</v>
      </c>
      <c r="B99" s="462" t="s">
        <v>6740</v>
      </c>
      <c r="C99" s="434"/>
      <c r="E99" s="67"/>
    </row>
    <row r="100" spans="1:5" x14ac:dyDescent="0.2">
      <c r="A100" s="296" t="s">
        <v>6793</v>
      </c>
      <c r="B100" s="433" t="s">
        <v>6794</v>
      </c>
      <c r="C100" s="434"/>
      <c r="E100" s="67"/>
    </row>
    <row r="101" spans="1:5" x14ac:dyDescent="0.2">
      <c r="A101" s="441" t="s">
        <v>6650</v>
      </c>
      <c r="B101" s="442"/>
      <c r="C101" s="443"/>
      <c r="E101" s="67"/>
    </row>
    <row r="102" spans="1:5" ht="36.75" customHeight="1" x14ac:dyDescent="0.2">
      <c r="A102" s="438" t="s">
        <v>5965</v>
      </c>
      <c r="B102" s="439"/>
      <c r="C102" s="440"/>
    </row>
    <row r="103" spans="1:5" x14ac:dyDescent="0.2">
      <c r="A103" s="277" t="s">
        <v>686</v>
      </c>
      <c r="B103" s="294" t="s">
        <v>1286</v>
      </c>
      <c r="C103" s="295" t="s">
        <v>1285</v>
      </c>
    </row>
    <row r="104" spans="1:5" ht="110.25" customHeight="1" x14ac:dyDescent="0.2">
      <c r="A104" s="277" t="s">
        <v>5975</v>
      </c>
      <c r="B104" s="433" t="s">
        <v>6743</v>
      </c>
      <c r="C104" s="434"/>
    </row>
    <row r="105" spans="1:5" ht="51" customHeight="1" x14ac:dyDescent="0.2">
      <c r="A105" s="277" t="s">
        <v>6795</v>
      </c>
      <c r="B105" s="433" t="s">
        <v>6796</v>
      </c>
      <c r="C105" s="434"/>
    </row>
    <row r="106" spans="1:5" ht="60.75" customHeight="1" x14ac:dyDescent="0.2">
      <c r="A106" s="277" t="s">
        <v>5976</v>
      </c>
      <c r="B106" s="433" t="s">
        <v>6797</v>
      </c>
      <c r="C106" s="434"/>
    </row>
    <row r="107" spans="1:5" x14ac:dyDescent="0.2">
      <c r="A107" s="441" t="s">
        <v>6010</v>
      </c>
      <c r="B107" s="442"/>
      <c r="C107" s="443"/>
    </row>
    <row r="108" spans="1:5" ht="36" customHeight="1" x14ac:dyDescent="0.2">
      <c r="A108" s="438" t="s">
        <v>6744</v>
      </c>
      <c r="B108" s="439"/>
      <c r="C108" s="440"/>
    </row>
    <row r="109" spans="1:5" ht="53.25" customHeight="1" x14ac:dyDescent="0.2">
      <c r="A109" s="296" t="s">
        <v>6746</v>
      </c>
      <c r="B109" s="435" t="s">
        <v>6745</v>
      </c>
      <c r="C109" s="437"/>
    </row>
    <row r="110" spans="1:5" ht="53.25" customHeight="1" x14ac:dyDescent="0.2">
      <c r="A110" s="296" t="s">
        <v>5966</v>
      </c>
      <c r="B110" s="435" t="s">
        <v>6755</v>
      </c>
      <c r="C110" s="436"/>
    </row>
    <row r="111" spans="1:5" ht="15.75" customHeight="1" x14ac:dyDescent="0.2">
      <c r="A111" s="296" t="s">
        <v>5969</v>
      </c>
      <c r="B111" s="435" t="s">
        <v>6747</v>
      </c>
      <c r="C111" s="436"/>
    </row>
    <row r="112" spans="1:5" x14ac:dyDescent="0.2">
      <c r="A112" s="296" t="s">
        <v>5968</v>
      </c>
      <c r="B112" s="435" t="s">
        <v>5970</v>
      </c>
      <c r="C112" s="436"/>
    </row>
    <row r="113" spans="1:3" x14ac:dyDescent="0.2">
      <c r="A113" s="67" t="s">
        <v>6756</v>
      </c>
      <c r="B113" s="427" t="s">
        <v>6757</v>
      </c>
      <c r="C113" s="428"/>
    </row>
    <row r="114" spans="1:3" x14ac:dyDescent="0.2">
      <c r="A114" s="357"/>
      <c r="B114" s="429" t="s">
        <v>6758</v>
      </c>
      <c r="C114" s="430"/>
    </row>
    <row r="115" spans="1:3" x14ac:dyDescent="0.2">
      <c r="A115" s="359"/>
      <c r="B115" s="431" t="s">
        <v>6759</v>
      </c>
      <c r="C115" s="432"/>
    </row>
  </sheetData>
  <sheetProtection sheet="1" objects="1" scenarios="1"/>
  <mergeCells count="37">
    <mergeCell ref="B98:C98"/>
    <mergeCell ref="B99:C99"/>
    <mergeCell ref="B92:C92"/>
    <mergeCell ref="B93:C93"/>
    <mergeCell ref="B94:C94"/>
    <mergeCell ref="B87:C87"/>
    <mergeCell ref="B88:C88"/>
    <mergeCell ref="A95:C95"/>
    <mergeCell ref="A96:C96"/>
    <mergeCell ref="B81:C81"/>
    <mergeCell ref="B82:C82"/>
    <mergeCell ref="A89:C89"/>
    <mergeCell ref="B83:C83"/>
    <mergeCell ref="A90:C90"/>
    <mergeCell ref="B85:C85"/>
    <mergeCell ref="B84:C84"/>
    <mergeCell ref="B86:C86"/>
    <mergeCell ref="A16:C16"/>
    <mergeCell ref="A11:C11"/>
    <mergeCell ref="A1:C1"/>
    <mergeCell ref="A15:C15"/>
    <mergeCell ref="B17:C17"/>
    <mergeCell ref="B113:C113"/>
    <mergeCell ref="B114:C114"/>
    <mergeCell ref="B115:C115"/>
    <mergeCell ref="B100:C100"/>
    <mergeCell ref="B112:C112"/>
    <mergeCell ref="B109:C109"/>
    <mergeCell ref="B110:C110"/>
    <mergeCell ref="B111:C111"/>
    <mergeCell ref="A108:C108"/>
    <mergeCell ref="A107:C107"/>
    <mergeCell ref="A102:C102"/>
    <mergeCell ref="A101:C101"/>
    <mergeCell ref="B104:C104"/>
    <mergeCell ref="B105:C105"/>
    <mergeCell ref="B106:C106"/>
  </mergeCells>
  <phoneticPr fontId="6" type="noConversion"/>
  <pageMargins left="0.67" right="0.59055118110236227" top="0.78740157480314965" bottom="0.98425196850393704" header="0.51181102362204722" footer="0.51181102362204722"/>
  <pageSetup paperSize="9" scale="55" fitToHeight="0" orientation="portrait" r:id="rId1"/>
  <headerFooter alignWithMargins="0">
    <oddHeader>&amp;R&amp;D</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G34"/>
  <sheetViews>
    <sheetView showGridLines="0" workbookViewId="0">
      <selection activeCell="B4" sqref="B4"/>
    </sheetView>
  </sheetViews>
  <sheetFormatPr baseColWidth="10" defaultRowHeight="12.75" x14ac:dyDescent="0.2"/>
  <cols>
    <col min="1" max="1" width="30.7109375" style="76" customWidth="1"/>
    <col min="2" max="2" width="32" style="76" customWidth="1"/>
    <col min="3" max="3" width="30.7109375" style="76" customWidth="1"/>
    <col min="4" max="5" width="64.140625" style="78" bestFit="1" customWidth="1"/>
    <col min="6" max="16384" width="11.42578125" style="78"/>
  </cols>
  <sheetData>
    <row r="1" spans="1:7" ht="15.75" customHeight="1" x14ac:dyDescent="0.2">
      <c r="A1" s="335" t="s">
        <v>6748</v>
      </c>
      <c r="B1" s="181"/>
      <c r="C1" s="182"/>
      <c r="D1" s="143"/>
    </row>
    <row r="2" spans="1:7" ht="12.75" customHeight="1" x14ac:dyDescent="0.2">
      <c r="A2" s="183" t="s">
        <v>6405</v>
      </c>
      <c r="B2" s="184"/>
      <c r="C2" s="185"/>
      <c r="D2" s="143"/>
    </row>
    <row r="3" spans="1:7" ht="12.75" customHeight="1" thickBot="1" x14ac:dyDescent="0.25">
      <c r="A3" s="186" t="s">
        <v>6404</v>
      </c>
      <c r="B3" s="187"/>
      <c r="C3" s="188"/>
      <c r="D3" s="143"/>
    </row>
    <row r="4" spans="1:7" ht="21.75" customHeight="1" thickBot="1" x14ac:dyDescent="0.25">
      <c r="A4" s="161" t="s">
        <v>1496</v>
      </c>
      <c r="B4" s="83" t="str">
        <f>Deckblatt!B9</f>
        <v>11YR000000018725</v>
      </c>
      <c r="C4" s="189"/>
      <c r="D4" s="143"/>
    </row>
    <row r="5" spans="1:7" ht="6" customHeight="1" thickBot="1" x14ac:dyDescent="0.25">
      <c r="A5" s="190"/>
      <c r="B5" s="191"/>
      <c r="C5" s="192"/>
      <c r="D5" s="143"/>
    </row>
    <row r="6" spans="1:7" ht="36.75" thickBot="1" x14ac:dyDescent="0.25">
      <c r="A6" s="167" t="s">
        <v>2081</v>
      </c>
      <c r="B6" s="193" t="s">
        <v>5234</v>
      </c>
      <c r="C6" s="194" t="s">
        <v>5235</v>
      </c>
    </row>
    <row r="7" spans="1:7" ht="24.75" customHeight="1" x14ac:dyDescent="0.2">
      <c r="A7" s="195" t="s">
        <v>2086</v>
      </c>
      <c r="B7" s="68">
        <f>SUMIF(Kategorien!$N:$N,"§16Wasser*",Kategorien!J:J)+SUMIF(Kategorien!$N:$N,"§16Wasser*",Kategorien!O:O)</f>
        <v>3376955.392</v>
      </c>
      <c r="C7" s="103">
        <f>SUMIF(Kategorien!$N:$N,"§16Wasser*",Kategorien!K:K)+SUMIF(Kategorien!$N:$N,"§16Wasser*",Kategorien!P:P)</f>
        <v>382056.83000000007</v>
      </c>
      <c r="D7" s="143"/>
      <c r="F7" s="169"/>
      <c r="G7" s="169"/>
    </row>
    <row r="8" spans="1:7" ht="24.75" customHeight="1" x14ac:dyDescent="0.2">
      <c r="A8" s="196" t="s">
        <v>1497</v>
      </c>
      <c r="B8" s="69">
        <f>SUMIF(Kategorien!$N:$N,"§16*Gas",Kategorien!J:J)+SUMIF(Kategorien!$N:$N,"§16*Gas",Kategorien!O:O)</f>
        <v>237332</v>
      </c>
      <c r="C8" s="104">
        <f>SUMIF(Kategorien!$N:$N,"§16*Gas",Kategorien!K:K)+SUMIF(Kategorien!$N:$N,"§16*Gas",Kategorien!P:P)</f>
        <v>18203.37</v>
      </c>
      <c r="D8" s="244"/>
      <c r="F8" s="169"/>
      <c r="G8" s="169"/>
    </row>
    <row r="9" spans="1:7" ht="24.75" customHeight="1" x14ac:dyDescent="0.2">
      <c r="A9" s="196" t="s">
        <v>2087</v>
      </c>
      <c r="B9" s="69">
        <f>SUMIF(Kategorien!$N:$N,"§16Biomasse",Kategorien!J:J)+SUMIF(Kategorien!$N:$N,"§16Biomasse",Kategorien!O:O)</f>
        <v>22449824.161000002</v>
      </c>
      <c r="C9" s="104">
        <f>SUMIF(Kategorien!$N:$N,"§16Biomasse",Kategorien!K:K)+SUMIF(Kategorien!$N:$N,"§16Biomasse",Kategorien!P:P)</f>
        <v>4579841.3099999996</v>
      </c>
      <c r="D9" s="244"/>
      <c r="F9" s="169"/>
      <c r="G9" s="169"/>
    </row>
    <row r="10" spans="1:7" ht="24.75" customHeight="1" x14ac:dyDescent="0.2">
      <c r="A10" s="196" t="s">
        <v>2088</v>
      </c>
      <c r="B10" s="70">
        <f>SUMIF(Kategorien!$N:$N,"§16Geothermie*",Kategorien!J:J)+SUMIF(Kategorien!$N:$N,"§16Geothermie*",Kategorien!O:O)</f>
        <v>0</v>
      </c>
      <c r="C10" s="104">
        <f>SUMIF(Kategorien!$N:$N,"§16Geothermie*",Kategorien!K:K)+SUMIF(Kategorien!$N:$N,"§16Geothermie*",Kategorien!P:P)</f>
        <v>0</v>
      </c>
      <c r="D10" s="244"/>
      <c r="F10" s="169"/>
      <c r="G10" s="169"/>
    </row>
    <row r="11" spans="1:7" ht="24.75" customHeight="1" x14ac:dyDescent="0.2">
      <c r="A11" s="197" t="s">
        <v>5240</v>
      </c>
      <c r="B11" s="70">
        <f>SUMIF(Kategorien!$N:$N,"§16Wind*",Kategorien!J:J)+SUMIF(Kategorien!$N:$N,"§16Wind*",Kategorien!O:O)</f>
        <v>43574865.129999995</v>
      </c>
      <c r="C11" s="121">
        <f>SUMIF(Kategorien!$N:$N,"§16Wind*",Kategorien!K:K)+SUMIF(Kategorien!$N:$N,"§16Wind*",Kategorien!P:P)</f>
        <v>3776999.03</v>
      </c>
      <c r="D11" s="244"/>
      <c r="F11" s="169"/>
      <c r="G11" s="169"/>
    </row>
    <row r="12" spans="1:7" ht="24.75" customHeight="1" x14ac:dyDescent="0.2">
      <c r="A12" s="198" t="s">
        <v>5241</v>
      </c>
      <c r="B12" s="110"/>
      <c r="C12" s="122"/>
      <c r="D12" s="143"/>
      <c r="F12" s="169"/>
      <c r="G12" s="169"/>
    </row>
    <row r="13" spans="1:7" ht="24.75" customHeight="1" thickBot="1" x14ac:dyDescent="0.25">
      <c r="A13" s="199" t="s">
        <v>2090</v>
      </c>
      <c r="B13" s="71">
        <f>SUMIF(Kategorien!$N:$N,"§16Solar*",Kategorien!J:J)+SUMIF(Kategorien!$N:$N,"§16Solar*",Kategorien!O:O)</f>
        <v>74095841.441000104</v>
      </c>
      <c r="C13" s="123">
        <f>SUMIF(Kategorien!$N:$N,"§16Solar*",Kategorien!K:K)+SUMIF(Kategorien!$N:$N,"§16Solar*",Kategorien!P:P)</f>
        <v>23376557.550000012</v>
      </c>
      <c r="D13" s="244"/>
      <c r="F13" s="169"/>
      <c r="G13" s="169"/>
    </row>
    <row r="14" spans="1:7" ht="24.75" customHeight="1" thickBot="1" x14ac:dyDescent="0.25">
      <c r="A14" s="200" t="s">
        <v>3286</v>
      </c>
      <c r="B14" s="72">
        <f>SUM(B7:B13)</f>
        <v>143734818.1240001</v>
      </c>
      <c r="C14" s="105">
        <f>SUM(C7:C13)</f>
        <v>32133658.090000011</v>
      </c>
      <c r="D14" s="156"/>
    </row>
    <row r="15" spans="1:7" ht="10.5" customHeight="1" x14ac:dyDescent="0.2">
      <c r="A15" s="73" t="str">
        <f>IF(ABS(ROUND(SUMIF(Kategorien!$M:$M,"§16SVBonus",Kategorien!$J:$J),0))&gt;1,"Summe SOLAR SELBSTVERBRAUCH unplausibel, Angaben in Kategorien SgK 3341 ... SgK3342... und SgK3343...","")</f>
        <v/>
      </c>
      <c r="B15" s="74"/>
    </row>
    <row r="16" spans="1:7" ht="10.5" customHeight="1" x14ac:dyDescent="0.2">
      <c r="A16" s="73" t="str">
        <f>IF(ABS(ROUND(SUMIF(Kategorien!$M:$M,"§16SVBonus",Kategorien!$J:$J),0))&gt;1,"überprüfen. Bei den Kategorien SgK3342… bzw. SgK3343…sind die Strommengen und Vergütungszahlungen mit ","")</f>
        <v/>
      </c>
      <c r="B16" s="74"/>
      <c r="C16" s="74"/>
    </row>
    <row r="17" spans="1:5" ht="10.5" customHeight="1" thickBot="1" x14ac:dyDescent="0.25">
      <c r="A17" s="73" t="str">
        <f>IF(ABS(ROUND(SUMIF(Kategorien!$M:$M,"§16SVBonus",Kategorien!$J:$J),0))&gt;1,"negativem Vorzeichen einzutragen. Die Summe der Menge über alle Kategorien SgK 334... muss 0 KWh betragen","")</f>
        <v/>
      </c>
      <c r="B17" s="75"/>
    </row>
    <row r="18" spans="1:5" ht="16.5" customHeight="1" x14ac:dyDescent="0.25">
      <c r="A18" s="201" t="s">
        <v>5941</v>
      </c>
      <c r="B18" s="202"/>
      <c r="C18" s="203"/>
    </row>
    <row r="19" spans="1:5" ht="14.25" customHeight="1" x14ac:dyDescent="0.2">
      <c r="A19" s="204" t="s">
        <v>5751</v>
      </c>
      <c r="B19" s="205"/>
      <c r="C19" s="206"/>
    </row>
    <row r="20" spans="1:5" ht="14.25" customHeight="1" x14ac:dyDescent="0.2">
      <c r="A20" s="204" t="s">
        <v>5236</v>
      </c>
      <c r="B20" s="205"/>
      <c r="C20" s="206"/>
    </row>
    <row r="21" spans="1:5" ht="14.25" customHeight="1" x14ac:dyDescent="0.25">
      <c r="A21" s="204" t="s">
        <v>5237</v>
      </c>
      <c r="B21" s="205"/>
      <c r="C21" s="206"/>
      <c r="D21" s="207"/>
      <c r="E21" s="207"/>
    </row>
    <row r="22" spans="1:5" ht="14.25" customHeight="1" x14ac:dyDescent="0.2">
      <c r="A22" s="204" t="s">
        <v>5238</v>
      </c>
      <c r="B22" s="208"/>
      <c r="C22" s="209"/>
      <c r="D22" s="210"/>
      <c r="E22" s="210"/>
    </row>
    <row r="23" spans="1:5" ht="14.25" customHeight="1" x14ac:dyDescent="0.2">
      <c r="A23" s="204" t="s">
        <v>5239</v>
      </c>
      <c r="B23" s="208"/>
      <c r="C23" s="209"/>
      <c r="D23" s="210"/>
      <c r="E23" s="210"/>
    </row>
    <row r="24" spans="1:5" ht="14.25" customHeight="1" thickBot="1" x14ac:dyDescent="0.25">
      <c r="A24" s="211" t="s">
        <v>5862</v>
      </c>
      <c r="B24" s="212"/>
      <c r="C24" s="213"/>
      <c r="D24" s="210"/>
      <c r="E24" s="210"/>
    </row>
    <row r="25" spans="1:5" s="217" customFormat="1" ht="4.5" customHeight="1" thickBot="1" x14ac:dyDescent="0.25">
      <c r="A25" s="214"/>
      <c r="B25" s="215"/>
      <c r="C25" s="216"/>
      <c r="D25" s="210"/>
      <c r="E25" s="210"/>
    </row>
    <row r="26" spans="1:5" ht="19.5" customHeight="1" thickBot="1" x14ac:dyDescent="0.25">
      <c r="A26" s="218" t="s">
        <v>2081</v>
      </c>
      <c r="B26" s="218" t="s">
        <v>3285</v>
      </c>
      <c r="C26" s="78"/>
      <c r="D26" s="219"/>
      <c r="E26" s="219"/>
    </row>
    <row r="27" spans="1:5" ht="18" customHeight="1" x14ac:dyDescent="0.2">
      <c r="A27" s="220" t="s">
        <v>2086</v>
      </c>
      <c r="B27" s="77">
        <f>SUMIF(Kategorien!$N:$N,"§33SVWasser*",Kategorien!J:J)+SUMIF(Kategorien!$N:$N,"§33SVWasser*",Kategorien!O:O)</f>
        <v>0</v>
      </c>
      <c r="C27" s="78" t="str">
        <f>IF(SUMIF(Kategorien!$N:$N,"§33SVWasser*",Kategorien!L:L)&lt;&gt;0,"Euro-Angabe für SV-Kategorien in Anlagenbewegungsdaten unzulässig","")</f>
        <v/>
      </c>
      <c r="D27" s="219"/>
      <c r="E27" s="219"/>
    </row>
    <row r="28" spans="1:5" ht="18" customHeight="1" x14ac:dyDescent="0.2">
      <c r="A28" s="221" t="s">
        <v>1497</v>
      </c>
      <c r="B28" s="79">
        <f>SUMIF(Kategorien!$N:$N,"§33SV*Gas*",Kategorien!J:J)+SUMIF(Kategorien!$N:$N,"§33SV*Gas*",Kategorien!O:O)</f>
        <v>0</v>
      </c>
      <c r="C28" s="78" t="str">
        <f>IF(SUMIF(Kategorien!$N:$N,"§33SV*Gas*",Kategorien!L:L)&lt;&gt;0,"Euro-Angabe für SV-Kategorien in Anlagenbewegungsdaten unzulässig","")</f>
        <v/>
      </c>
    </row>
    <row r="29" spans="1:5" ht="18" customHeight="1" x14ac:dyDescent="0.2">
      <c r="A29" s="221" t="s">
        <v>2087</v>
      </c>
      <c r="B29" s="80">
        <f>SUMIF(Kategorien!$N:$N,"§33SVBiomasse*",Kategorien!J:J)+SUMIF(Kategorien!$N:$N,"§33SVBiomasse*",Kategorien!O:O)</f>
        <v>0</v>
      </c>
      <c r="C29" s="78" t="str">
        <f>IF(SUMIF(Kategorien!$N:$N,"§33SVBiomasse*",Kategorien!L:L)&lt;&gt;0,"Euro-Angabe für SV-Kategorien in Anlagenbewegungsdaten unzulässig","")</f>
        <v/>
      </c>
    </row>
    <row r="30" spans="1:5" ht="18" customHeight="1" x14ac:dyDescent="0.2">
      <c r="A30" s="221" t="s">
        <v>2088</v>
      </c>
      <c r="B30" s="80">
        <f>SUMIF(Kategorien!$N:$N,"§33SVGeothermie*",Kategorien!J:J)+SUMIF(Kategorien!$N:$N,"§33SVGeothermie*",Kategorien!O:O)</f>
        <v>0</v>
      </c>
      <c r="C30" s="78" t="str">
        <f>IF(SUMIF(Kategorien!$N:$N,"§33SVGeothermie*",Kategorien!L:L)&lt;&gt;0,"Euro-Angabe für SV-Kategorien in Anlagenbewegungsdaten unzulässig","")</f>
        <v/>
      </c>
    </row>
    <row r="31" spans="1:5" ht="18" customHeight="1" x14ac:dyDescent="0.2">
      <c r="A31" s="222" t="s">
        <v>152</v>
      </c>
      <c r="B31" s="80">
        <f>SUMIF(Kategorien!$N:$N,"§33SVWind*",Kategorien!J:J)+SUMIF(Kategorien!$N:$N,"§33SVWind*",Kategorien!O:O)</f>
        <v>0</v>
      </c>
      <c r="C31" s="78" t="str">
        <f>IF(SUMIF(Kategorien!$N:$N,"§33SVWind*",Kategorien!L:L)&lt;&gt;0,"Euro-Angabe für SV-Kategorien in Anlagenbewegungsdaten unzulässig","")</f>
        <v/>
      </c>
    </row>
    <row r="32" spans="1:5" ht="18" customHeight="1" x14ac:dyDescent="0.2">
      <c r="A32" s="222" t="s">
        <v>166</v>
      </c>
      <c r="B32" s="110"/>
      <c r="C32" s="78" t="str">
        <f>IF(SUMIF(Kategorien!$N:$N,"Wind offshore§33SV*",Kategorien!L:L)&lt;&gt;0,"Euro-Angabe für SV-Kategorien in Anlagenbewegungsdaten unzulässig","")</f>
        <v/>
      </c>
      <c r="D32" s="78" t="str">
        <f>IF(B32&lt;&gt;0,"Wind offshore in RZ Amprion nicht möglich","")</f>
        <v/>
      </c>
    </row>
    <row r="33" spans="1:3" ht="18" customHeight="1" thickBot="1" x14ac:dyDescent="0.25">
      <c r="A33" s="223" t="s">
        <v>2090</v>
      </c>
      <c r="B33" s="81">
        <f>SUMIF(Kategorien!$N:$N,"§33SVSolar*",Kategorien!J:J)+SUMIF(Kategorien!$N:$N,"§33SVSolar*",Kategorien!O:O)</f>
        <v>10</v>
      </c>
      <c r="C33" s="78" t="str">
        <f>IF(SUMIF(Kategorien!$N:$N,"§33SVSolar*",Kategorien!L:L)&lt;&gt;0,"Euro-Angabe für SV-Kategorien in Anlagenbewegungsdaten unzulässig","")</f>
        <v/>
      </c>
    </row>
    <row r="34" spans="1:3" ht="19.5" customHeight="1" thickBot="1" x14ac:dyDescent="0.25">
      <c r="A34" s="224" t="s">
        <v>176</v>
      </c>
      <c r="B34" s="82">
        <f>SUM(B27:B33)</f>
        <v>10</v>
      </c>
      <c r="C34" s="78"/>
    </row>
  </sheetData>
  <sheetProtection sheet="1" objects="1" scenarios="1"/>
  <conditionalFormatting sqref="B12:C12">
    <cfRule type="cellIs" dxfId="31" priority="25" operator="greaterThan">
      <formula>0</formula>
    </cfRule>
  </conditionalFormatting>
  <conditionalFormatting sqref="B27:B31 B33 B7:C13">
    <cfRule type="cellIs" dxfId="30" priority="22" operator="lessThan">
      <formula>0</formula>
    </cfRule>
  </conditionalFormatting>
  <conditionalFormatting sqref="B12:C12">
    <cfRule type="cellIs" dxfId="29" priority="21" operator="greaterThan">
      <formula>0</formula>
    </cfRule>
  </conditionalFormatting>
  <conditionalFormatting sqref="C27:C31 C33">
    <cfRule type="cellIs" dxfId="28" priority="9" operator="notEqual">
      <formula>0</formula>
    </cfRule>
  </conditionalFormatting>
  <conditionalFormatting sqref="D32">
    <cfRule type="cellIs" dxfId="27" priority="7" operator="notEqual">
      <formula>""""""</formula>
    </cfRule>
  </conditionalFormatting>
  <conditionalFormatting sqref="F7:F13">
    <cfRule type="cellIs" dxfId="26" priority="5" operator="equal">
      <formula>0</formula>
    </cfRule>
    <cfRule type="cellIs" dxfId="25" priority="6" operator="notEqual">
      <formula>0</formula>
    </cfRule>
  </conditionalFormatting>
  <conditionalFormatting sqref="C32">
    <cfRule type="cellIs" dxfId="24" priority="1" operator="notEqual">
      <formula>0</formula>
    </cfRule>
  </conditionalFormatting>
  <pageMargins left="0.59055118110236227" right="0.59055118110236227" top="0.78740157480314965" bottom="0.39370078740157483" header="0.51181102362204722" footer="0.11811023622047245"/>
  <pageSetup paperSize="9" fitToHeight="0" orientation="portrait" r:id="rId1"/>
  <headerFooter alignWithMargins="0">
    <oddFooter>&amp;RSeite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H25"/>
  <sheetViews>
    <sheetView showGridLines="0" workbookViewId="0">
      <selection activeCell="B5" sqref="B5"/>
    </sheetView>
  </sheetViews>
  <sheetFormatPr baseColWidth="10" defaultRowHeight="11.25" x14ac:dyDescent="0.2"/>
  <cols>
    <col min="1" max="1" width="26.140625" style="78" customWidth="1"/>
    <col min="2" max="2" width="17.7109375" style="78" customWidth="1"/>
    <col min="3" max="4" width="18.28515625" style="78" customWidth="1"/>
    <col min="5" max="16384" width="11.42578125" style="78"/>
  </cols>
  <sheetData>
    <row r="1" spans="1:8" ht="15.75" customHeight="1" x14ac:dyDescent="0.3">
      <c r="A1" s="153" t="s">
        <v>6406</v>
      </c>
      <c r="B1" s="154"/>
      <c r="C1" s="154"/>
      <c r="D1" s="175"/>
    </row>
    <row r="2" spans="1:8" ht="12.75" customHeight="1" x14ac:dyDescent="0.3">
      <c r="A2" s="176" t="s">
        <v>6407</v>
      </c>
      <c r="B2" s="177"/>
      <c r="C2" s="177"/>
      <c r="D2" s="178"/>
    </row>
    <row r="3" spans="1:8" ht="12.75" customHeight="1" x14ac:dyDescent="0.3">
      <c r="A3" s="176" t="s">
        <v>6408</v>
      </c>
      <c r="B3" s="177"/>
      <c r="C3" s="177"/>
      <c r="D3" s="178"/>
    </row>
    <row r="4" spans="1:8" ht="12.75" customHeight="1" thickBot="1" x14ac:dyDescent="0.25">
      <c r="A4" s="157" t="s">
        <v>6409</v>
      </c>
      <c r="B4" s="158"/>
      <c r="C4" s="159"/>
      <c r="D4" s="160"/>
    </row>
    <row r="5" spans="1:8" ht="21" customHeight="1" thickBot="1" x14ac:dyDescent="0.25">
      <c r="A5" s="161" t="s">
        <v>1496</v>
      </c>
      <c r="B5" s="114" t="str">
        <f>Deckblatt!B9</f>
        <v>11YR000000018725</v>
      </c>
      <c r="C5" s="162"/>
      <c r="D5" s="146"/>
    </row>
    <row r="6" spans="1:8" s="166" customFormat="1" ht="10.5" customHeight="1" thickBot="1" x14ac:dyDescent="0.25">
      <c r="A6" s="163"/>
      <c r="B6" s="164"/>
      <c r="C6" s="163"/>
      <c r="D6" s="179"/>
    </row>
    <row r="7" spans="1:8" ht="27.75" customHeight="1" thickBot="1" x14ac:dyDescent="0.25">
      <c r="C7" s="463" t="s">
        <v>5246</v>
      </c>
      <c r="D7" s="464"/>
    </row>
    <row r="8" spans="1:8" ht="37.5" customHeight="1" thickBot="1" x14ac:dyDescent="0.25">
      <c r="A8" s="167" t="s">
        <v>2081</v>
      </c>
      <c r="B8" s="84" t="s">
        <v>5243</v>
      </c>
      <c r="C8" s="85" t="s">
        <v>5244</v>
      </c>
      <c r="D8" s="86" t="s">
        <v>5245</v>
      </c>
    </row>
    <row r="9" spans="1:8" ht="27.75" customHeight="1" x14ac:dyDescent="0.2">
      <c r="A9" s="168" t="s">
        <v>2086</v>
      </c>
      <c r="B9" s="87">
        <f>ROUND(SUMIF(Kategorien!$N:$N,"§33b1Wasser*",Kategorien!$U:$U),2)</f>
        <v>0</v>
      </c>
      <c r="C9" s="88">
        <f>ROUND(SUMIF(Kategorien!$N:$N,"§33b1Wasser*",Kategorien!$T:$T),0)</f>
        <v>0</v>
      </c>
      <c r="D9" s="89">
        <f>SUMIF(Kategorien!$N:$N,"§33b3Wasser",Kategorien!$T:$T)</f>
        <v>67276</v>
      </c>
      <c r="E9" s="226"/>
    </row>
    <row r="10" spans="1:8" ht="27.75" customHeight="1" x14ac:dyDescent="0.2">
      <c r="A10" s="170" t="s">
        <v>1497</v>
      </c>
      <c r="B10" s="90">
        <f>ROUND(SUMIF(Kategorien!$N:$N,"§33b1*Gas*",Kategorien!$U:$U),2)</f>
        <v>0</v>
      </c>
      <c r="C10" s="91">
        <f>ROUND(SUMIF(Kategorien!$N:$N,"§33b1*Gas*",Kategorien!$T:$T),0)</f>
        <v>0</v>
      </c>
      <c r="D10" s="92">
        <f>SUMIF(Kategorien!$N:$N,"§33b3*Gase*",Kategorien!$T:$T)</f>
        <v>0</v>
      </c>
      <c r="E10" s="225"/>
    </row>
    <row r="11" spans="1:8" ht="27.75" customHeight="1" x14ac:dyDescent="0.2">
      <c r="A11" s="170" t="s">
        <v>2087</v>
      </c>
      <c r="B11" s="90">
        <f>ROUND(SUMIF(Kategorien!$N:$N,"§33b1Biomasse*",Kategorien!$U:$U),2)</f>
        <v>3538724.93</v>
      </c>
      <c r="C11" s="91">
        <f>ROUND(SUMIF(Kategorien!$N:$N,"§33b1Biomasse*",Kategorien!$T:$T),0)</f>
        <v>20873623</v>
      </c>
      <c r="D11" s="92">
        <f>SUMIF(Kategorien!$N:$N,"§33b3Biomasse",Kategorien!$T:$T)</f>
        <v>0</v>
      </c>
      <c r="E11" s="225"/>
      <c r="H11" s="333"/>
    </row>
    <row r="12" spans="1:8" ht="27.75" customHeight="1" x14ac:dyDescent="0.2">
      <c r="A12" s="171" t="s">
        <v>2088</v>
      </c>
      <c r="B12" s="90">
        <f>ROUND(SUMIF(Kategorien!$N:$N,"§33b1Geothermie*",Kategorien!$U:$U),2)</f>
        <v>0</v>
      </c>
      <c r="C12" s="91">
        <f>ROUND(SUMIF(Kategorien!$N:$N,"§33b1Geothermie*",Kategorien!$T:$T),0)</f>
        <v>0</v>
      </c>
      <c r="D12" s="92">
        <f>SUMIF(Kategorien!$N:$N,"§33b3Geothermie*",Kategorien!$T:$T)</f>
        <v>0</v>
      </c>
      <c r="E12" s="225"/>
    </row>
    <row r="13" spans="1:8" ht="27.75" customHeight="1" x14ac:dyDescent="0.2">
      <c r="A13" s="171" t="s">
        <v>5242</v>
      </c>
      <c r="B13" s="90">
        <f>ROUND(SUMIF(Kategorien!$N:$N,"§33b1Wind*",Kategorien!$U:$U),2)</f>
        <v>8570861.3399999999</v>
      </c>
      <c r="C13" s="91">
        <f>ROUND(SUMIF(Kategorien!$N:$N,"§33b1Wind*",Kategorien!$T:$T),0)</f>
        <v>125381474</v>
      </c>
      <c r="D13" s="92">
        <f>SUMIF(Kategorien!$N:$N,"§33b3Wind",Kategorien!$T:$T)</f>
        <v>139616.71799999999</v>
      </c>
      <c r="E13" s="225"/>
    </row>
    <row r="14" spans="1:8" ht="27.75" customHeight="1" x14ac:dyDescent="0.2">
      <c r="A14" s="172" t="s">
        <v>5241</v>
      </c>
      <c r="B14" s="111"/>
      <c r="C14" s="112"/>
      <c r="D14" s="113"/>
      <c r="E14" s="225"/>
    </row>
    <row r="15" spans="1:8" ht="27.75" customHeight="1" x14ac:dyDescent="0.2">
      <c r="A15" s="171" t="s">
        <v>2090</v>
      </c>
      <c r="B15" s="93">
        <f>ROUND(SUMIF(Kategorien!$N:$N,"§33b1Solar*",Kategorien!$U:$U),2)</f>
        <v>3050846.7</v>
      </c>
      <c r="C15" s="91">
        <f>ROUND(SUMIF(Kategorien!$N:$N,"§33b1Solar*",Kategorien!$T:$T),0)</f>
        <v>29263435</v>
      </c>
      <c r="D15" s="92">
        <f>SUMIF(Kategorien!$N:$N,"§33b3Solar*",Kategorien!$T:$T)</f>
        <v>0</v>
      </c>
      <c r="E15" s="225"/>
    </row>
    <row r="16" spans="1:8" ht="27.75" customHeight="1" thickBot="1" x14ac:dyDescent="0.25">
      <c r="A16" s="173" t="s">
        <v>176</v>
      </c>
      <c r="B16" s="94">
        <f>SUM(B9:B15)</f>
        <v>15160432.969999999</v>
      </c>
      <c r="C16" s="95">
        <f>SUM(C9:C15)</f>
        <v>175518532</v>
      </c>
      <c r="D16" s="96">
        <f>SUM(D9:D15)</f>
        <v>206892.71799999999</v>
      </c>
    </row>
    <row r="17" spans="1:4" ht="13.5" thickBot="1" x14ac:dyDescent="0.25">
      <c r="A17" s="174"/>
    </row>
    <row r="18" spans="1:4" ht="18.75" customHeight="1" x14ac:dyDescent="0.3">
      <c r="A18" s="153" t="s">
        <v>6410</v>
      </c>
      <c r="B18" s="154"/>
      <c r="C18" s="154"/>
      <c r="D18" s="175"/>
    </row>
    <row r="19" spans="1:4" ht="12.95" customHeight="1" x14ac:dyDescent="0.3">
      <c r="A19" s="176" t="s">
        <v>5942</v>
      </c>
      <c r="B19" s="177"/>
      <c r="C19" s="177"/>
      <c r="D19" s="178"/>
    </row>
    <row r="20" spans="1:4" ht="12.95" customHeight="1" thickBot="1" x14ac:dyDescent="0.25">
      <c r="A20" s="157" t="s">
        <v>6411</v>
      </c>
      <c r="B20" s="158"/>
      <c r="C20" s="158"/>
      <c r="D20" s="180"/>
    </row>
    <row r="21" spans="1:4" ht="12" thickBot="1" x14ac:dyDescent="0.25"/>
    <row r="22" spans="1:4" ht="24.75" thickBot="1" x14ac:dyDescent="0.25">
      <c r="A22" s="141"/>
      <c r="B22" s="125" t="s">
        <v>5247</v>
      </c>
    </row>
    <row r="23" spans="1:4" ht="24" customHeight="1" x14ac:dyDescent="0.2">
      <c r="A23" s="168" t="s">
        <v>5248</v>
      </c>
      <c r="B23" s="246">
        <f>ROUND(SUMIF(Kategorien!$N:$N,"§53Biomasse",Kategorien!$U:$U),2)</f>
        <v>0</v>
      </c>
      <c r="C23" s="245"/>
    </row>
    <row r="24" spans="1:4" ht="24" customHeight="1" x14ac:dyDescent="0.2">
      <c r="A24" s="170" t="s">
        <v>5249</v>
      </c>
      <c r="B24" s="90">
        <f>ROUND(SUMIF(Kategorien!$N:$N,"§54Biomasse",Kategorien!$U:$U),2)</f>
        <v>63969.17</v>
      </c>
      <c r="C24" s="245"/>
      <c r="D24" s="245"/>
    </row>
    <row r="25" spans="1:4" ht="24" customHeight="1" thickBot="1" x14ac:dyDescent="0.25">
      <c r="A25" s="173" t="s">
        <v>176</v>
      </c>
      <c r="B25" s="94">
        <f>SUM(B23:B24)</f>
        <v>63969.17</v>
      </c>
    </row>
  </sheetData>
  <sheetProtection sheet="1" objects="1" scenarios="1"/>
  <mergeCells count="1">
    <mergeCell ref="C7:D7"/>
  </mergeCells>
  <phoneticPr fontId="6" type="noConversion"/>
  <conditionalFormatting sqref="B9:D15">
    <cfRule type="cellIs" dxfId="23" priority="18" operator="lessThan">
      <formula>0</formula>
    </cfRule>
  </conditionalFormatting>
  <conditionalFormatting sqref="B14:D14">
    <cfRule type="cellIs" dxfId="22" priority="16" operator="greaterThan">
      <formula>0</formula>
    </cfRule>
  </conditionalFormatting>
  <conditionalFormatting sqref="B23:B24">
    <cfRule type="cellIs" dxfId="21" priority="1" operator="lessThan">
      <formula>0</formula>
    </cfRule>
  </conditionalFormatting>
  <pageMargins left="0.39370078740157483" right="0.39370078740157483" top="0.47244094488188981" bottom="0.51181102362204722" header="0.39370078740157483" footer="0.39370078740157483"/>
  <pageSetup paperSize="9" orientation="portrait" r:id="rId1"/>
  <headerFooter alignWithMargins="0">
    <oddFooter>&amp;CSeite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showGridLines="0" workbookViewId="0">
      <selection activeCell="B3" sqref="B3"/>
    </sheetView>
  </sheetViews>
  <sheetFormatPr baseColWidth="10" defaultRowHeight="11.25" x14ac:dyDescent="0.2"/>
  <cols>
    <col min="1" max="1" width="23.7109375" style="78" customWidth="1"/>
    <col min="2" max="4" width="17.7109375" style="78" customWidth="1"/>
    <col min="5" max="9" width="20.7109375" style="78" customWidth="1"/>
    <col min="10" max="10" width="15.42578125" style="78" customWidth="1"/>
    <col min="11" max="16384" width="11.42578125" style="78"/>
  </cols>
  <sheetData>
    <row r="1" spans="1:5" ht="15.75" customHeight="1" x14ac:dyDescent="0.3">
      <c r="A1" s="153" t="s">
        <v>5943</v>
      </c>
      <c r="B1" s="154"/>
      <c r="C1" s="154"/>
      <c r="D1" s="155"/>
      <c r="E1" s="156"/>
    </row>
    <row r="2" spans="1:5" ht="12.75" customHeight="1" thickBot="1" x14ac:dyDescent="0.25">
      <c r="A2" s="157" t="s">
        <v>6412</v>
      </c>
      <c r="B2" s="158"/>
      <c r="C2" s="159"/>
      <c r="D2" s="160"/>
      <c r="E2" s="156"/>
    </row>
    <row r="3" spans="1:5" ht="21" customHeight="1" thickBot="1" x14ac:dyDescent="0.25">
      <c r="A3" s="161" t="s">
        <v>1496</v>
      </c>
      <c r="B3" s="114" t="str">
        <f>Deckblatt!B9</f>
        <v>11YR000000018725</v>
      </c>
      <c r="C3" s="162"/>
      <c r="D3" s="136"/>
      <c r="E3" s="156"/>
    </row>
    <row r="4" spans="1:5" s="166" customFormat="1" ht="10.5" customHeight="1" thickBot="1" x14ac:dyDescent="0.25">
      <c r="A4" s="163"/>
      <c r="B4" s="164"/>
      <c r="C4" s="163"/>
      <c r="D4" s="164"/>
      <c r="E4" s="165"/>
    </row>
    <row r="5" spans="1:5" ht="37.5" customHeight="1" thickBot="1" x14ac:dyDescent="0.25">
      <c r="A5" s="167" t="s">
        <v>2081</v>
      </c>
      <c r="B5" s="84" t="s">
        <v>5250</v>
      </c>
    </row>
    <row r="6" spans="1:5" ht="27.75" customHeight="1" x14ac:dyDescent="0.2">
      <c r="A6" s="168" t="s">
        <v>2086</v>
      </c>
      <c r="B6" s="87">
        <f>ROUND(SUMIF(Kategorien!$M:$M,"§35Wasser*",Kategorien!K:K),2)</f>
        <v>38605.300000000003</v>
      </c>
      <c r="D6" s="169"/>
    </row>
    <row r="7" spans="1:5" ht="27.75" customHeight="1" x14ac:dyDescent="0.2">
      <c r="A7" s="170" t="s">
        <v>1497</v>
      </c>
      <c r="B7" s="90">
        <f>ROUND(SUMIF(Kategorien!$M:$M,"§35*Gas*",Kategorien!$K:$K),2)</f>
        <v>5235.79</v>
      </c>
      <c r="D7" s="169"/>
    </row>
    <row r="8" spans="1:5" ht="27.75" customHeight="1" x14ac:dyDescent="0.2">
      <c r="A8" s="170" t="s">
        <v>2087</v>
      </c>
      <c r="B8" s="90">
        <f>ROUND(SUMIF(Kategorien!$M:$M,"§35Biomasse*",Kategorien!$K:$K),2)</f>
        <v>302615.37</v>
      </c>
      <c r="D8" s="169"/>
    </row>
    <row r="9" spans="1:5" ht="27.75" customHeight="1" x14ac:dyDescent="0.2">
      <c r="A9" s="171" t="s">
        <v>2088</v>
      </c>
      <c r="B9" s="90">
        <f>ROUND(SUMIF(Kategorien!$M:$M,"§35Geothermie*",Kategorien!$K:$K),2)</f>
        <v>0</v>
      </c>
      <c r="D9" s="169"/>
    </row>
    <row r="10" spans="1:5" ht="27.75" customHeight="1" x14ac:dyDescent="0.2">
      <c r="A10" s="171" t="s">
        <v>5242</v>
      </c>
      <c r="B10" s="90">
        <f>ROUND(SUMIF(Kategorien!$M:$M,"§35Wind*",Kategorien!$K:$K),2)</f>
        <v>535799.81000000006</v>
      </c>
      <c r="D10" s="169"/>
    </row>
    <row r="11" spans="1:5" ht="27.75" customHeight="1" x14ac:dyDescent="0.2">
      <c r="A11" s="172" t="s">
        <v>5241</v>
      </c>
      <c r="B11" s="111">
        <f>ROUND(SUMIF(Kategorien!$M:$M,"Wind offshore§35*",Kategorien!$K:$K),2)</f>
        <v>0</v>
      </c>
      <c r="C11" s="78" t="str">
        <f>IF(SUM(B11:B11)&lt;&gt;0,"Wind auf See in RZ Amprion nicht möglich","")</f>
        <v/>
      </c>
      <c r="D11" s="169"/>
    </row>
    <row r="12" spans="1:5" ht="27.75" customHeight="1" x14ac:dyDescent="0.2">
      <c r="A12" s="171" t="s">
        <v>2090</v>
      </c>
      <c r="B12" s="93">
        <f>ROUND(SUMIF(Kategorien!$M:$M,"§35Solar*",Kategorien!$K:$K),2)</f>
        <v>622516.49</v>
      </c>
      <c r="D12" s="169"/>
    </row>
    <row r="13" spans="1:5" ht="27.75" customHeight="1" thickBot="1" x14ac:dyDescent="0.25">
      <c r="A13" s="173" t="s">
        <v>176</v>
      </c>
      <c r="B13" s="94">
        <f>SUM(B6:B12)</f>
        <v>1504772.76</v>
      </c>
    </row>
    <row r="14" spans="1:5" ht="12.75" x14ac:dyDescent="0.2">
      <c r="A14" s="174"/>
    </row>
  </sheetData>
  <sheetProtection sheet="1" objects="1" scenarios="1"/>
  <conditionalFormatting sqref="B6:B12">
    <cfRule type="cellIs" dxfId="20" priority="7" operator="lessThan">
      <formula>0</formula>
    </cfRule>
  </conditionalFormatting>
  <conditionalFormatting sqref="B11">
    <cfRule type="cellIs" dxfId="19" priority="6" operator="greaterThan">
      <formula>0</formula>
    </cfRule>
  </conditionalFormatting>
  <conditionalFormatting sqref="C11">
    <cfRule type="cellIs" dxfId="18" priority="4" operator="notEqual">
      <formula>0</formula>
    </cfRule>
  </conditionalFormatting>
  <conditionalFormatting sqref="D6:D12">
    <cfRule type="cellIs" dxfId="17" priority="2" operator="equal">
      <formula>0</formula>
    </cfRule>
    <cfRule type="cellIs" dxfId="16" priority="3" operator="notEqual">
      <formula>0</formula>
    </cfRule>
  </conditionalFormatting>
  <pageMargins left="0.39370078740157483" right="0.39370078740157483" top="0.47244094488188981" bottom="0.51181102362204722" header="0.39370078740157483" footer="0.39370078740157483"/>
  <pageSetup paperSize="9" orientation="portrait" r:id="rId1"/>
  <headerFooter alignWithMargins="0">
    <oddFooter>&amp;CSeite &amp;P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showGridLines="0" workbookViewId="0">
      <selection sqref="A1:D1"/>
    </sheetView>
  </sheetViews>
  <sheetFormatPr baseColWidth="10" defaultRowHeight="12.75" x14ac:dyDescent="0.2"/>
  <cols>
    <col min="1" max="1" width="17.7109375" style="144" customWidth="1"/>
    <col min="2" max="3" width="20" style="144" customWidth="1"/>
    <col min="4" max="4" width="19.5703125" style="144" customWidth="1"/>
    <col min="5" max="16384" width="11.42578125" style="144"/>
  </cols>
  <sheetData>
    <row r="1" spans="1:7" ht="15.75" customHeight="1" x14ac:dyDescent="0.2">
      <c r="A1" s="465" t="s">
        <v>5936</v>
      </c>
      <c r="B1" s="466"/>
      <c r="C1" s="466"/>
      <c r="D1" s="467"/>
    </row>
    <row r="2" spans="1:7" ht="12.75" customHeight="1" x14ac:dyDescent="0.2">
      <c r="A2" s="468" t="s">
        <v>5947</v>
      </c>
      <c r="B2" s="469"/>
      <c r="C2" s="469"/>
      <c r="D2" s="470"/>
    </row>
    <row r="3" spans="1:7" ht="12.75" customHeight="1" x14ac:dyDescent="0.2">
      <c r="A3" s="468" t="s">
        <v>6413</v>
      </c>
      <c r="B3" s="469"/>
      <c r="C3" s="469"/>
      <c r="D3" s="470"/>
    </row>
    <row r="4" spans="1:7" ht="12.75" customHeight="1" x14ac:dyDescent="0.2">
      <c r="A4" s="468" t="s">
        <v>5948</v>
      </c>
      <c r="B4" s="469"/>
      <c r="C4" s="469"/>
      <c r="D4" s="470"/>
    </row>
    <row r="5" spans="1:7" ht="12.75" customHeight="1" thickBot="1" x14ac:dyDescent="0.25">
      <c r="A5" s="305" t="s">
        <v>6399</v>
      </c>
      <c r="B5" s="232"/>
      <c r="C5" s="232"/>
      <c r="D5" s="231"/>
    </row>
    <row r="6" spans="1:7" ht="21" customHeight="1" thickBot="1" x14ac:dyDescent="0.25">
      <c r="A6" s="145" t="s">
        <v>1496</v>
      </c>
      <c r="B6" s="114" t="str">
        <f>Deckblatt!B9</f>
        <v>11YR000000018725</v>
      </c>
      <c r="C6" s="131"/>
      <c r="D6" s="146"/>
      <c r="F6" s="147"/>
    </row>
    <row r="7" spans="1:7" ht="11.25" customHeight="1" thickBot="1" x14ac:dyDescent="0.25">
      <c r="A7" s="306"/>
      <c r="B7" s="130"/>
      <c r="C7" s="130"/>
      <c r="D7" s="148"/>
    </row>
    <row r="8" spans="1:7" ht="43.5" customHeight="1" thickBot="1" x14ac:dyDescent="0.25">
      <c r="A8" s="472" t="s">
        <v>5917</v>
      </c>
      <c r="B8" s="473"/>
      <c r="C8" s="149" t="s">
        <v>5937</v>
      </c>
      <c r="D8" s="149" t="s">
        <v>5918</v>
      </c>
      <c r="G8" s="147"/>
    </row>
    <row r="9" spans="1:7" ht="51.75" customHeight="1" thickBot="1" x14ac:dyDescent="0.25">
      <c r="A9" s="471" t="s">
        <v>6762</v>
      </c>
      <c r="B9" s="471"/>
      <c r="C9" s="230">
        <f>SUMIF('EEG-Umlage-EV'!$B:$B,"EV6111-EEG-RED",'EEG-Umlage-EV'!C:C)+SUMIF('EEG-Umlage-EV'!$B:$B,"EV6111NEEG-RED",'EEG-Umlage-EV'!C:C)</f>
        <v>7634386.4879999999</v>
      </c>
      <c r="D9" s="229">
        <f>ROUND(SUM(SUMIF('EEG-Umlage-EV'!$B:$B,"EV6111-EEG-RED",'EEG-Umlage-EV'!D:D),SUMIF('EEG-Umlage-EV'!$B:$B,"EV6111NEEG-RED",'EEG-Umlage-EV'!D:D),SUMIF('EEG-Umlage-EV'!$B:$B,"EV61g2-EEG--20",'EEG-Umlage-EV'!D:D),SUMIF('EEG-Umlage-EV'!$B:$B,"EV61g2-NEEG-20",'EEG-Umlage-EV'!D:D)),2)</f>
        <v>169781.1</v>
      </c>
    </row>
    <row r="10" spans="1:7" ht="45" customHeight="1" thickBot="1" x14ac:dyDescent="0.25">
      <c r="A10" s="471" t="s">
        <v>5919</v>
      </c>
      <c r="B10" s="471"/>
      <c r="C10" s="230">
        <f>ROUND(SUM(SUMIF('EEG-Umlage-EV'!$B:$B,"EV61121NEEG100",'EEG-Umlage-EV'!C:C),SUMIF('EEG-Umlage-EV'!$B:$B,"EV61122-EEG100",'EEG-Umlage-EV'!C:C),SUMIF('EEG-Umlage-EV'!$B:$B,"EV61122NEEG100",'EEG-Umlage-EV'!C:C)),0)</f>
        <v>100363</v>
      </c>
      <c r="D10" s="229">
        <f>ROUND(SUM(SUMIF('EEG-Umlage-EV'!$B:$B,"EV61121NEEG100",'EEG-Umlage-EV'!D:D),SUMIF('EEG-Umlage-EV'!$B:$B,"EV61122-EEG100",'EEG-Umlage-EV'!D:D),SUMIF('EEG-Umlage-EV'!$B:$B,"EV61122NEEG100",'EEG-Umlage-EV'!D:D)),2)</f>
        <v>6377.08</v>
      </c>
    </row>
    <row r="11" spans="1:7" ht="45" customHeight="1" thickBot="1" x14ac:dyDescent="0.25">
      <c r="A11" s="471" t="s">
        <v>5920</v>
      </c>
      <c r="B11" s="471"/>
      <c r="C11" s="230">
        <f>SUMIF('EEG-Umlage-EV'!$B:$B,"EV6124-EEG---0",'EEG-Umlage-EV'!C:C)+SUMIF('EEG-Umlage-EV'!$B:$B,"EV6124NEEG---0",'EEG-Umlage-EV'!C:C)</f>
        <v>0</v>
      </c>
      <c r="D11" s="334"/>
    </row>
    <row r="12" spans="1:7" ht="45" customHeight="1" thickBot="1" x14ac:dyDescent="0.25">
      <c r="A12" s="471" t="s">
        <v>6768</v>
      </c>
      <c r="B12" s="471"/>
      <c r="C12" s="334"/>
      <c r="D12" s="229">
        <f>ROUND(SUM(SUMIF('EEG-Umlage-EV'!$B:$B,"EV604-EEG-ZINS",'EEG-Umlage-EV'!D:D),SUMIF('EEG-Umlage-EV'!$B:$B,"EV604NEEG-ZINS",'EEG-Umlage-EV'!D:D),),2)</f>
        <v>0</v>
      </c>
    </row>
    <row r="13" spans="1:7" ht="20.100000000000001" customHeight="1" thickBot="1" x14ac:dyDescent="0.25">
      <c r="A13" s="150"/>
      <c r="B13" s="151" t="s">
        <v>176</v>
      </c>
      <c r="C13" s="230">
        <f>SUM(C9:C11)</f>
        <v>7734749.4879999999</v>
      </c>
      <c r="D13" s="228">
        <f>SUM(D9:D10,D12)</f>
        <v>176158.18</v>
      </c>
    </row>
    <row r="14" spans="1:7" x14ac:dyDescent="0.2">
      <c r="A14" s="152"/>
      <c r="B14" s="152"/>
      <c r="C14" s="152"/>
      <c r="D14" s="152"/>
    </row>
    <row r="15" spans="1:7" x14ac:dyDescent="0.2">
      <c r="A15" s="152"/>
      <c r="B15" s="152"/>
      <c r="C15" s="152"/>
      <c r="D15" s="152"/>
    </row>
    <row r="16" spans="1:7" x14ac:dyDescent="0.2">
      <c r="A16" s="152"/>
      <c r="B16" s="152"/>
      <c r="C16" s="152"/>
      <c r="D16" s="152"/>
    </row>
    <row r="17" spans="1:4" x14ac:dyDescent="0.2">
      <c r="A17" s="152"/>
      <c r="B17" s="152"/>
      <c r="C17" s="152"/>
      <c r="D17" s="152"/>
    </row>
    <row r="18" spans="1:4" x14ac:dyDescent="0.2">
      <c r="A18" s="152"/>
      <c r="B18" s="152"/>
      <c r="C18" s="152"/>
      <c r="D18" s="152"/>
    </row>
    <row r="19" spans="1:4" x14ac:dyDescent="0.2">
      <c r="A19" s="152"/>
      <c r="B19" s="152"/>
      <c r="C19" s="152"/>
      <c r="D19" s="152"/>
    </row>
  </sheetData>
  <sheetProtection sheet="1" objects="1" scenarios="1"/>
  <mergeCells count="9">
    <mergeCell ref="A1:D1"/>
    <mergeCell ref="A2:D2"/>
    <mergeCell ref="A3:D3"/>
    <mergeCell ref="A4:D4"/>
    <mergeCell ref="A12:B12"/>
    <mergeCell ref="A9:B9"/>
    <mergeCell ref="A8:B8"/>
    <mergeCell ref="A10:B10"/>
    <mergeCell ref="A11:B11"/>
  </mergeCell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168"/>
  <sheetViews>
    <sheetView zoomScale="90" zoomScaleNormal="90" workbookViewId="0">
      <pane xSplit="1" topLeftCell="B1" activePane="topRight" state="frozen"/>
      <selection activeCell="A4488" sqref="A4488"/>
      <selection pane="topRight" activeCell="B1" sqref="B1"/>
    </sheetView>
  </sheetViews>
  <sheetFormatPr baseColWidth="10" defaultRowHeight="15" x14ac:dyDescent="0.25"/>
  <cols>
    <col min="1" max="1" width="46.7109375" style="313" customWidth="1"/>
    <col min="2" max="2" width="21.42578125" style="313" customWidth="1"/>
    <col min="3" max="3" width="25.5703125" style="313" customWidth="1"/>
    <col min="4" max="4" width="73.7109375" style="313" customWidth="1"/>
    <col min="5" max="5" width="30.28515625" style="313" customWidth="1"/>
    <col min="6" max="9" width="16.85546875" style="327" customWidth="1"/>
    <col min="10" max="12" width="22.7109375" style="322" customWidth="1"/>
    <col min="13" max="13" width="24" style="341" bestFit="1" customWidth="1"/>
    <col min="14" max="14" width="25.85546875" style="341" bestFit="1" customWidth="1"/>
    <col min="15" max="17" width="22.7109375" style="326" customWidth="1"/>
    <col min="18" max="19" width="11.42578125" style="313"/>
    <col min="20" max="20" width="19.140625" style="313" customWidth="1"/>
    <col min="21" max="21" width="17" style="313" customWidth="1"/>
    <col min="22" max="22" width="20.5703125" style="313" customWidth="1"/>
    <col min="23" max="16384" width="11.42578125" style="313"/>
  </cols>
  <sheetData>
    <row r="1" spans="1:22" ht="26.25" x14ac:dyDescent="0.4">
      <c r="A1" s="312" t="s">
        <v>6812</v>
      </c>
      <c r="F1" s="314"/>
      <c r="G1" s="314"/>
      <c r="H1" s="314"/>
      <c r="I1" s="314"/>
      <c r="J1" s="315" t="s">
        <v>5749</v>
      </c>
      <c r="K1" s="316"/>
      <c r="L1" s="316"/>
      <c r="M1" s="339"/>
      <c r="N1" s="339"/>
      <c r="O1" s="315" t="s">
        <v>6396</v>
      </c>
      <c r="P1" s="313"/>
      <c r="Q1" s="313"/>
      <c r="T1" s="315" t="s">
        <v>6730</v>
      </c>
    </row>
    <row r="2" spans="1:22" ht="191.25" x14ac:dyDescent="0.25">
      <c r="A2" s="318" t="s">
        <v>4013</v>
      </c>
      <c r="B2" s="318" t="s">
        <v>2081</v>
      </c>
      <c r="C2" s="318" t="s">
        <v>2082</v>
      </c>
      <c r="D2" s="318" t="s">
        <v>2083</v>
      </c>
      <c r="E2" s="318" t="s">
        <v>4014</v>
      </c>
      <c r="F2" s="330" t="s">
        <v>6014</v>
      </c>
      <c r="G2" s="330" t="s">
        <v>6016</v>
      </c>
      <c r="H2" s="330" t="s">
        <v>6015</v>
      </c>
      <c r="I2" s="355"/>
      <c r="J2" s="106" t="s">
        <v>4944</v>
      </c>
      <c r="K2" s="106" t="s">
        <v>4947</v>
      </c>
      <c r="L2" s="106" t="s">
        <v>4948</v>
      </c>
      <c r="M2" s="340" t="s">
        <v>4954</v>
      </c>
      <c r="N2" s="340" t="s">
        <v>4955</v>
      </c>
      <c r="O2" s="106" t="s">
        <v>4944</v>
      </c>
      <c r="P2" s="106" t="s">
        <v>4947</v>
      </c>
      <c r="Q2" s="106" t="s">
        <v>4948</v>
      </c>
      <c r="T2" s="106" t="s">
        <v>4944</v>
      </c>
      <c r="U2" s="106" t="s">
        <v>4947</v>
      </c>
      <c r="V2" s="106" t="s">
        <v>4948</v>
      </c>
    </row>
    <row r="3" spans="1:22" ht="15" customHeight="1" x14ac:dyDescent="0.25">
      <c r="A3" s="129" t="s">
        <v>2387</v>
      </c>
      <c r="B3" s="126" t="s">
        <v>2086</v>
      </c>
      <c r="C3" s="126" t="s">
        <v>4015</v>
      </c>
      <c r="D3" s="126" t="s">
        <v>2388</v>
      </c>
      <c r="E3" s="126"/>
      <c r="F3" s="128">
        <v>7.67</v>
      </c>
      <c r="G3" s="128">
        <v>7.87</v>
      </c>
      <c r="H3" s="128">
        <v>6.14</v>
      </c>
      <c r="I3" s="328"/>
      <c r="J3" s="319">
        <f>ROUND(SUMIF(Anlagenbewegungsdaten!B:B,A3,Anlagenbewegungsdaten!C:C),3)</f>
        <v>784107</v>
      </c>
      <c r="K3" s="320">
        <f>ROUND(SUMIF(Anlagenbewegungsdaten!$B:$B,$A3,Anlagenbewegungsdaten!$D:$D),2)</f>
        <v>60140.94</v>
      </c>
      <c r="L3" s="321">
        <f>IF(ISBLANK(F3),0,IF(OR($J3&gt;=100,$J3&lt;=-100),F3-(K3/J3*100),IF(OR(J3&gt;-100,J3&lt;100),(J3*F3%)-K3)))</f>
        <v>8.5319988212262388E-6</v>
      </c>
      <c r="M3" s="341" t="s">
        <v>4950</v>
      </c>
      <c r="N3" s="341" t="s">
        <v>4962</v>
      </c>
      <c r="O3" s="323">
        <f>ROUND(SUMIF(Anlagenbewegungsdaten_AV!B:B,A3,Anlagenbewegungsdaten_AV!C:C),3)</f>
        <v>0</v>
      </c>
      <c r="P3" s="320">
        <f>ROUND(SUMIF(Anlagenbewegungsdaten_AV!$B:$B,$A3,Anlagenbewegungsdaten_AV!$D:$D),2)</f>
        <v>0</v>
      </c>
      <c r="Q3" s="321">
        <f>IF(ISBLANK(H3),0,IF(OR($O3&gt;=100,$O3&lt;=-100),H3-(P3/O3*100),IF(OR(O3&gt;-100,O3&lt;100),(O3*G3%)-P3)))</f>
        <v>0</v>
      </c>
      <c r="T3" s="332"/>
      <c r="U3" s="331"/>
      <c r="V3" s="331"/>
    </row>
    <row r="4" spans="1:22" ht="15" customHeight="1" x14ac:dyDescent="0.25">
      <c r="A4" s="129" t="s">
        <v>2389</v>
      </c>
      <c r="B4" s="126" t="s">
        <v>2086</v>
      </c>
      <c r="C4" s="126" t="s">
        <v>4015</v>
      </c>
      <c r="D4" s="126" t="s">
        <v>2390</v>
      </c>
      <c r="E4" s="126"/>
      <c r="F4" s="128">
        <v>6.65</v>
      </c>
      <c r="G4" s="128">
        <v>6.8500000000000005</v>
      </c>
      <c r="H4" s="128">
        <v>5.32</v>
      </c>
      <c r="I4" s="311"/>
      <c r="J4" s="319">
        <f>ROUND(SUMIF(Anlagenbewegungsdaten!B:B,A4,Anlagenbewegungsdaten!C:C),3)</f>
        <v>0</v>
      </c>
      <c r="K4" s="320">
        <f>ROUND(SUMIF(Anlagenbewegungsdaten!$B:$B,$A4,Anlagenbewegungsdaten!$D:$D),2)</f>
        <v>0</v>
      </c>
      <c r="L4" s="321">
        <f t="shared" ref="L4:L67" si="0">IF(ISBLANK(F4),0,IF(OR($J4&gt;=100,$J4&lt;=-100),F4-(K4/J4*100),IF(OR(J4&gt;-100,J4&lt;100),(J4*F4%)-K4)))</f>
        <v>0</v>
      </c>
      <c r="M4" s="341" t="s">
        <v>4950</v>
      </c>
      <c r="N4" s="341" t="s">
        <v>4962</v>
      </c>
      <c r="O4" s="323">
        <f>ROUND(SUMIF(Anlagenbewegungsdaten_AV!B:B,A4,Anlagenbewegungsdaten_AV!C:C),3)</f>
        <v>0</v>
      </c>
      <c r="P4" s="320">
        <f>ROUND(SUMIF(Anlagenbewegungsdaten_AV!$B:$B,$A4,Anlagenbewegungsdaten_AV!$D:$D),2)</f>
        <v>0</v>
      </c>
      <c r="Q4" s="321">
        <f t="shared" ref="Q4:Q67" si="1">IF(ISBLANK(H4),0,IF(OR($O4&gt;=100,$O4&lt;=-100),H4-(P4/O4*100),IF(OR(O4&gt;-100,O4&lt;100),(O4*G4%)-P4)))</f>
        <v>0</v>
      </c>
      <c r="T4" s="317"/>
      <c r="U4" s="325"/>
      <c r="V4" s="325"/>
    </row>
    <row r="5" spans="1:22" ht="15" customHeight="1" x14ac:dyDescent="0.25">
      <c r="A5" s="129" t="s">
        <v>2391</v>
      </c>
      <c r="B5" s="126" t="s">
        <v>2086</v>
      </c>
      <c r="C5" s="126" t="s">
        <v>4016</v>
      </c>
      <c r="D5" s="126" t="s">
        <v>2388</v>
      </c>
      <c r="E5" s="126"/>
      <c r="F5" s="128">
        <v>7.67</v>
      </c>
      <c r="G5" s="128">
        <v>7.87</v>
      </c>
      <c r="H5" s="128">
        <v>6.14</v>
      </c>
      <c r="I5" s="311"/>
      <c r="J5" s="319">
        <f>ROUND(SUMIF(Anlagenbewegungsdaten!B:B,A5,Anlagenbewegungsdaten!C:C),3)</f>
        <v>0</v>
      </c>
      <c r="K5" s="320">
        <f>ROUND(SUMIF(Anlagenbewegungsdaten!$B:$B,$A5,Anlagenbewegungsdaten!$D:$D),2)</f>
        <v>0</v>
      </c>
      <c r="L5" s="321">
        <f t="shared" si="0"/>
        <v>0</v>
      </c>
      <c r="M5" s="341" t="s">
        <v>4950</v>
      </c>
      <c r="N5" s="341" t="s">
        <v>4962</v>
      </c>
      <c r="O5" s="323">
        <f>ROUND(SUMIF(Anlagenbewegungsdaten_AV!B:B,A5,Anlagenbewegungsdaten_AV!C:C),3)</f>
        <v>0</v>
      </c>
      <c r="P5" s="320">
        <f>ROUND(SUMIF(Anlagenbewegungsdaten_AV!$B:$B,$A5,Anlagenbewegungsdaten_AV!$D:$D),2)</f>
        <v>0</v>
      </c>
      <c r="Q5" s="321">
        <f t="shared" si="1"/>
        <v>0</v>
      </c>
      <c r="T5" s="317"/>
      <c r="U5" s="325"/>
      <c r="V5" s="325"/>
    </row>
    <row r="6" spans="1:22" ht="15" customHeight="1" x14ac:dyDescent="0.25">
      <c r="A6" s="129" t="s">
        <v>2392</v>
      </c>
      <c r="B6" s="126" t="s">
        <v>2086</v>
      </c>
      <c r="C6" s="126" t="s">
        <v>4016</v>
      </c>
      <c r="D6" s="126" t="s">
        <v>2390</v>
      </c>
      <c r="E6" s="126"/>
      <c r="F6" s="128">
        <v>6.65</v>
      </c>
      <c r="G6" s="128">
        <v>6.8500000000000005</v>
      </c>
      <c r="H6" s="128">
        <v>5.32</v>
      </c>
      <c r="I6" s="311"/>
      <c r="J6" s="319">
        <f>ROUND(SUMIF(Anlagenbewegungsdaten!B:B,A6,Anlagenbewegungsdaten!C:C),3)</f>
        <v>0</v>
      </c>
      <c r="K6" s="320">
        <f>ROUND(SUMIF(Anlagenbewegungsdaten!$B:$B,$A6,Anlagenbewegungsdaten!$D:$D),2)</f>
        <v>0</v>
      </c>
      <c r="L6" s="321">
        <f t="shared" si="0"/>
        <v>0</v>
      </c>
      <c r="M6" s="341" t="s">
        <v>4950</v>
      </c>
      <c r="N6" s="341" t="s">
        <v>4962</v>
      </c>
      <c r="O6" s="323">
        <f>ROUND(SUMIF(Anlagenbewegungsdaten_AV!B:B,A6,Anlagenbewegungsdaten_AV!C:C),3)</f>
        <v>0</v>
      </c>
      <c r="P6" s="320">
        <f>ROUND(SUMIF(Anlagenbewegungsdaten_AV!$B:$B,$A6,Anlagenbewegungsdaten_AV!$D:$D),2)</f>
        <v>0</v>
      </c>
      <c r="Q6" s="321">
        <f t="shared" si="1"/>
        <v>0</v>
      </c>
      <c r="T6" s="317"/>
      <c r="U6" s="325"/>
      <c r="V6" s="325"/>
    </row>
    <row r="7" spans="1:22" ht="15" customHeight="1" x14ac:dyDescent="0.25">
      <c r="A7" s="129" t="s">
        <v>2393</v>
      </c>
      <c r="B7" s="126" t="s">
        <v>2086</v>
      </c>
      <c r="C7" s="126" t="s">
        <v>4017</v>
      </c>
      <c r="D7" s="126" t="s">
        <v>2388</v>
      </c>
      <c r="E7" s="126"/>
      <c r="F7" s="128">
        <v>7.67</v>
      </c>
      <c r="G7" s="128">
        <v>7.87</v>
      </c>
      <c r="H7" s="128">
        <v>6.14</v>
      </c>
      <c r="I7" s="311"/>
      <c r="J7" s="319">
        <f>ROUND(SUMIF(Anlagenbewegungsdaten!B:B,A7,Anlagenbewegungsdaten!C:C),3)</f>
        <v>0</v>
      </c>
      <c r="K7" s="320">
        <f>ROUND(SUMIF(Anlagenbewegungsdaten!$B:$B,$A7,Anlagenbewegungsdaten!$D:$D),2)</f>
        <v>0</v>
      </c>
      <c r="L7" s="321">
        <f t="shared" si="0"/>
        <v>0</v>
      </c>
      <c r="M7" s="341" t="s">
        <v>4950</v>
      </c>
      <c r="N7" s="341" t="s">
        <v>4962</v>
      </c>
      <c r="O7" s="323">
        <f>ROUND(SUMIF(Anlagenbewegungsdaten_AV!B:B,A7,Anlagenbewegungsdaten_AV!C:C),3)</f>
        <v>0</v>
      </c>
      <c r="P7" s="320">
        <f>ROUND(SUMIF(Anlagenbewegungsdaten_AV!$B:$B,$A7,Anlagenbewegungsdaten_AV!$D:$D),2)</f>
        <v>0</v>
      </c>
      <c r="Q7" s="321">
        <f t="shared" si="1"/>
        <v>0</v>
      </c>
      <c r="T7" s="317"/>
      <c r="U7" s="325"/>
      <c r="V7" s="325"/>
    </row>
    <row r="8" spans="1:22" ht="15" customHeight="1" x14ac:dyDescent="0.25">
      <c r="A8" s="129" t="s">
        <v>2394</v>
      </c>
      <c r="B8" s="126" t="s">
        <v>2086</v>
      </c>
      <c r="C8" s="126" t="s">
        <v>4017</v>
      </c>
      <c r="D8" s="126" t="s">
        <v>2390</v>
      </c>
      <c r="E8" s="126"/>
      <c r="F8" s="128">
        <v>6.65</v>
      </c>
      <c r="G8" s="128">
        <v>6.8500000000000005</v>
      </c>
      <c r="H8" s="128">
        <v>5.32</v>
      </c>
      <c r="I8" s="311"/>
      <c r="J8" s="319">
        <f>ROUND(SUMIF(Anlagenbewegungsdaten!B:B,A8,Anlagenbewegungsdaten!C:C),3)</f>
        <v>0</v>
      </c>
      <c r="K8" s="320">
        <f>ROUND(SUMIF(Anlagenbewegungsdaten!$B:$B,$A8,Anlagenbewegungsdaten!$D:$D),2)</f>
        <v>0</v>
      </c>
      <c r="L8" s="321">
        <f t="shared" si="0"/>
        <v>0</v>
      </c>
      <c r="M8" s="341" t="s">
        <v>4950</v>
      </c>
      <c r="N8" s="341" t="s">
        <v>4962</v>
      </c>
      <c r="O8" s="323">
        <f>ROUND(SUMIF(Anlagenbewegungsdaten_AV!B:B,A8,Anlagenbewegungsdaten_AV!C:C),3)</f>
        <v>0</v>
      </c>
      <c r="P8" s="320">
        <f>ROUND(SUMIF(Anlagenbewegungsdaten_AV!$B:$B,$A8,Anlagenbewegungsdaten_AV!$D:$D),2)</f>
        <v>0</v>
      </c>
      <c r="Q8" s="321">
        <f t="shared" si="1"/>
        <v>0</v>
      </c>
      <c r="T8" s="317"/>
      <c r="U8" s="325"/>
      <c r="V8" s="325"/>
    </row>
    <row r="9" spans="1:22" ht="15" customHeight="1" x14ac:dyDescent="0.25">
      <c r="A9" s="129" t="s">
        <v>2395</v>
      </c>
      <c r="B9" s="126" t="s">
        <v>2086</v>
      </c>
      <c r="C9" s="126" t="s">
        <v>4018</v>
      </c>
      <c r="D9" s="126" t="s">
        <v>2388</v>
      </c>
      <c r="E9" s="126"/>
      <c r="F9" s="128">
        <v>7.67</v>
      </c>
      <c r="G9" s="128">
        <v>7.87</v>
      </c>
      <c r="H9" s="128">
        <v>6.14</v>
      </c>
      <c r="I9" s="311"/>
      <c r="J9" s="319">
        <f>ROUND(SUMIF(Anlagenbewegungsdaten!B:B,A9,Anlagenbewegungsdaten!C:C),3)</f>
        <v>0</v>
      </c>
      <c r="K9" s="320">
        <f>ROUND(SUMIF(Anlagenbewegungsdaten!$B:$B,$A9,Anlagenbewegungsdaten!$D:$D),2)</f>
        <v>0</v>
      </c>
      <c r="L9" s="321">
        <f t="shared" si="0"/>
        <v>0</v>
      </c>
      <c r="M9" s="341" t="s">
        <v>4950</v>
      </c>
      <c r="N9" s="341" t="s">
        <v>4962</v>
      </c>
      <c r="O9" s="323">
        <f>ROUND(SUMIF(Anlagenbewegungsdaten_AV!B:B,A9,Anlagenbewegungsdaten_AV!C:C),3)</f>
        <v>0</v>
      </c>
      <c r="P9" s="320">
        <f>ROUND(SUMIF(Anlagenbewegungsdaten_AV!$B:$B,$A9,Anlagenbewegungsdaten_AV!$D:$D),2)</f>
        <v>0</v>
      </c>
      <c r="Q9" s="321">
        <f t="shared" si="1"/>
        <v>0</v>
      </c>
      <c r="T9" s="317"/>
      <c r="U9" s="325"/>
      <c r="V9" s="325"/>
    </row>
    <row r="10" spans="1:22" ht="15" customHeight="1" x14ac:dyDescent="0.25">
      <c r="A10" s="129" t="s">
        <v>2396</v>
      </c>
      <c r="B10" s="126" t="s">
        <v>2086</v>
      </c>
      <c r="C10" s="126" t="s">
        <v>4018</v>
      </c>
      <c r="D10" s="126" t="s">
        <v>2390</v>
      </c>
      <c r="E10" s="126"/>
      <c r="F10" s="128">
        <v>6.65</v>
      </c>
      <c r="G10" s="128">
        <v>6.8500000000000005</v>
      </c>
      <c r="H10" s="128">
        <v>5.32</v>
      </c>
      <c r="I10" s="311"/>
      <c r="J10" s="319">
        <f>ROUND(SUMIF(Anlagenbewegungsdaten!B:B,A10,Anlagenbewegungsdaten!C:C),3)</f>
        <v>0</v>
      </c>
      <c r="K10" s="320">
        <f>ROUND(SUMIF(Anlagenbewegungsdaten!$B:$B,$A10,Anlagenbewegungsdaten!$D:$D),2)</f>
        <v>0</v>
      </c>
      <c r="L10" s="321">
        <f t="shared" si="0"/>
        <v>0</v>
      </c>
      <c r="M10" s="341" t="s">
        <v>4950</v>
      </c>
      <c r="N10" s="341" t="s">
        <v>4962</v>
      </c>
      <c r="O10" s="323">
        <f>ROUND(SUMIF(Anlagenbewegungsdaten_AV!B:B,A10,Anlagenbewegungsdaten_AV!C:C),3)</f>
        <v>0</v>
      </c>
      <c r="P10" s="320">
        <f>ROUND(SUMIF(Anlagenbewegungsdaten_AV!$B:$B,$A10,Anlagenbewegungsdaten_AV!$D:$D),2)</f>
        <v>0</v>
      </c>
      <c r="Q10" s="321">
        <f t="shared" si="1"/>
        <v>0</v>
      </c>
      <c r="T10" s="317"/>
      <c r="U10" s="325"/>
      <c r="V10" s="325"/>
    </row>
    <row r="11" spans="1:22" ht="15" customHeight="1" x14ac:dyDescent="0.25">
      <c r="A11" s="129" t="s">
        <v>2397</v>
      </c>
      <c r="B11" s="126" t="s">
        <v>2086</v>
      </c>
      <c r="C11" s="126" t="s">
        <v>4019</v>
      </c>
      <c r="D11" s="126" t="s">
        <v>2388</v>
      </c>
      <c r="E11" s="126"/>
      <c r="F11" s="128">
        <v>9.67</v>
      </c>
      <c r="G11" s="128">
        <v>9.8699999999999992</v>
      </c>
      <c r="H11" s="128">
        <v>7.74</v>
      </c>
      <c r="I11" s="311"/>
      <c r="J11" s="319">
        <f>ROUND(SUMIF(Anlagenbewegungsdaten!B:B,A11,Anlagenbewegungsdaten!C:C),3)</f>
        <v>0</v>
      </c>
      <c r="K11" s="320">
        <f>ROUND(SUMIF(Anlagenbewegungsdaten!$B:$B,$A11,Anlagenbewegungsdaten!$D:$D),2)</f>
        <v>0</v>
      </c>
      <c r="L11" s="321">
        <f t="shared" si="0"/>
        <v>0</v>
      </c>
      <c r="M11" s="341" t="s">
        <v>4950</v>
      </c>
      <c r="N11" s="341" t="s">
        <v>4962</v>
      </c>
      <c r="O11" s="323">
        <f>ROUND(SUMIF(Anlagenbewegungsdaten_AV!B:B,A11,Anlagenbewegungsdaten_AV!C:C),3)</f>
        <v>0</v>
      </c>
      <c r="P11" s="320">
        <f>ROUND(SUMIF(Anlagenbewegungsdaten_AV!$B:$B,$A11,Anlagenbewegungsdaten_AV!$D:$D),2)</f>
        <v>0</v>
      </c>
      <c r="Q11" s="321">
        <f t="shared" si="1"/>
        <v>0</v>
      </c>
      <c r="T11" s="317"/>
      <c r="U11" s="325"/>
      <c r="V11" s="325"/>
    </row>
    <row r="12" spans="1:22" ht="15" customHeight="1" x14ac:dyDescent="0.25">
      <c r="A12" s="129" t="s">
        <v>2398</v>
      </c>
      <c r="B12" s="126" t="s">
        <v>2086</v>
      </c>
      <c r="C12" s="126" t="s">
        <v>4019</v>
      </c>
      <c r="D12" s="126" t="s">
        <v>2390</v>
      </c>
      <c r="E12" s="126"/>
      <c r="F12" s="128">
        <v>6.65</v>
      </c>
      <c r="G12" s="128">
        <v>6.8500000000000005</v>
      </c>
      <c r="H12" s="128">
        <v>5.32</v>
      </c>
      <c r="I12" s="311"/>
      <c r="J12" s="319">
        <f>ROUND(SUMIF(Anlagenbewegungsdaten!B:B,A12,Anlagenbewegungsdaten!C:C),3)</f>
        <v>0</v>
      </c>
      <c r="K12" s="320">
        <f>ROUND(SUMIF(Anlagenbewegungsdaten!$B:$B,$A12,Anlagenbewegungsdaten!$D:$D),2)</f>
        <v>0</v>
      </c>
      <c r="L12" s="321">
        <f t="shared" si="0"/>
        <v>0</v>
      </c>
      <c r="M12" s="341" t="s">
        <v>4950</v>
      </c>
      <c r="N12" s="341" t="s">
        <v>4962</v>
      </c>
      <c r="O12" s="323">
        <f>ROUND(SUMIF(Anlagenbewegungsdaten_AV!B:B,A12,Anlagenbewegungsdaten_AV!C:C),3)</f>
        <v>0</v>
      </c>
      <c r="P12" s="320">
        <f>ROUND(SUMIF(Anlagenbewegungsdaten_AV!$B:$B,$A12,Anlagenbewegungsdaten_AV!$D:$D),2)</f>
        <v>0</v>
      </c>
      <c r="Q12" s="321">
        <f t="shared" si="1"/>
        <v>0</v>
      </c>
      <c r="T12" s="317"/>
      <c r="U12" s="325"/>
      <c r="V12" s="325"/>
    </row>
    <row r="13" spans="1:22" ht="15" customHeight="1" x14ac:dyDescent="0.25">
      <c r="A13" s="129" t="s">
        <v>2399</v>
      </c>
      <c r="B13" s="126" t="s">
        <v>2086</v>
      </c>
      <c r="C13" s="126" t="s">
        <v>4019</v>
      </c>
      <c r="D13" s="126" t="s">
        <v>2400</v>
      </c>
      <c r="E13" s="126"/>
      <c r="F13" s="128">
        <v>7.67</v>
      </c>
      <c r="G13" s="128">
        <v>7.87</v>
      </c>
      <c r="H13" s="128">
        <v>6.14</v>
      </c>
      <c r="I13" s="311"/>
      <c r="J13" s="319">
        <f>ROUND(SUMIF(Anlagenbewegungsdaten!B:B,A13,Anlagenbewegungsdaten!C:C),3)</f>
        <v>0</v>
      </c>
      <c r="K13" s="320">
        <f>ROUND(SUMIF(Anlagenbewegungsdaten!$B:$B,$A13,Anlagenbewegungsdaten!$D:$D),2)</f>
        <v>0</v>
      </c>
      <c r="L13" s="321">
        <f t="shared" si="0"/>
        <v>0</v>
      </c>
      <c r="M13" s="341" t="s">
        <v>4950</v>
      </c>
      <c r="N13" s="341" t="s">
        <v>4962</v>
      </c>
      <c r="O13" s="323">
        <f>ROUND(SUMIF(Anlagenbewegungsdaten_AV!B:B,A13,Anlagenbewegungsdaten_AV!C:C),3)</f>
        <v>0</v>
      </c>
      <c r="P13" s="320">
        <f>ROUND(SUMIF(Anlagenbewegungsdaten_AV!$B:$B,$A13,Anlagenbewegungsdaten_AV!$D:$D),2)</f>
        <v>0</v>
      </c>
      <c r="Q13" s="321">
        <f t="shared" si="1"/>
        <v>0</v>
      </c>
      <c r="T13" s="317"/>
      <c r="U13" s="325"/>
      <c r="V13" s="325"/>
    </row>
    <row r="14" spans="1:22" ht="15" customHeight="1" x14ac:dyDescent="0.25">
      <c r="A14" s="129" t="s">
        <v>2401</v>
      </c>
      <c r="B14" s="126" t="s">
        <v>2086</v>
      </c>
      <c r="C14" s="126" t="s">
        <v>4019</v>
      </c>
      <c r="D14" s="126" t="s">
        <v>2402</v>
      </c>
      <c r="E14" s="126"/>
      <c r="F14" s="128">
        <v>6.65</v>
      </c>
      <c r="G14" s="128">
        <v>6.8500000000000005</v>
      </c>
      <c r="H14" s="128">
        <v>5.32</v>
      </c>
      <c r="I14" s="311"/>
      <c r="J14" s="319">
        <f>ROUND(SUMIF(Anlagenbewegungsdaten!B:B,A14,Anlagenbewegungsdaten!C:C),3)</f>
        <v>0</v>
      </c>
      <c r="K14" s="320">
        <f>ROUND(SUMIF(Anlagenbewegungsdaten!$B:$B,$A14,Anlagenbewegungsdaten!$D:$D),2)</f>
        <v>0</v>
      </c>
      <c r="L14" s="321">
        <f t="shared" si="0"/>
        <v>0</v>
      </c>
      <c r="M14" s="341" t="s">
        <v>4950</v>
      </c>
      <c r="N14" s="341" t="s">
        <v>4962</v>
      </c>
      <c r="O14" s="323">
        <f>ROUND(SUMIF(Anlagenbewegungsdaten_AV!B:B,A14,Anlagenbewegungsdaten_AV!C:C),3)</f>
        <v>0</v>
      </c>
      <c r="P14" s="320">
        <f>ROUND(SUMIF(Anlagenbewegungsdaten_AV!$B:$B,$A14,Anlagenbewegungsdaten_AV!$D:$D),2)</f>
        <v>0</v>
      </c>
      <c r="Q14" s="321">
        <f t="shared" si="1"/>
        <v>0</v>
      </c>
      <c r="T14" s="317"/>
      <c r="U14" s="325"/>
      <c r="V14" s="325"/>
    </row>
    <row r="15" spans="1:22" ht="15" customHeight="1" x14ac:dyDescent="0.25">
      <c r="A15" s="129" t="s">
        <v>2403</v>
      </c>
      <c r="B15" s="126" t="s">
        <v>2086</v>
      </c>
      <c r="C15" s="126" t="s">
        <v>4019</v>
      </c>
      <c r="D15" s="126" t="s">
        <v>2404</v>
      </c>
      <c r="E15" s="126"/>
      <c r="F15" s="128">
        <v>6.1</v>
      </c>
      <c r="G15" s="128">
        <v>6.3</v>
      </c>
      <c r="H15" s="128">
        <v>4.88</v>
      </c>
      <c r="I15" s="311"/>
      <c r="J15" s="319">
        <f>ROUND(SUMIF(Anlagenbewegungsdaten!B:B,A15,Anlagenbewegungsdaten!C:C),3)</f>
        <v>0</v>
      </c>
      <c r="K15" s="320">
        <f>ROUND(SUMIF(Anlagenbewegungsdaten!$B:$B,$A15,Anlagenbewegungsdaten!$D:$D),2)</f>
        <v>0</v>
      </c>
      <c r="L15" s="321">
        <f t="shared" si="0"/>
        <v>0</v>
      </c>
      <c r="M15" s="341" t="s">
        <v>4950</v>
      </c>
      <c r="N15" s="341" t="s">
        <v>4962</v>
      </c>
      <c r="O15" s="323">
        <f>ROUND(SUMIF(Anlagenbewegungsdaten_AV!B:B,A15,Anlagenbewegungsdaten_AV!C:C),3)</f>
        <v>0</v>
      </c>
      <c r="P15" s="320">
        <f>ROUND(SUMIF(Anlagenbewegungsdaten_AV!$B:$B,$A15,Anlagenbewegungsdaten_AV!$D:$D),2)</f>
        <v>0</v>
      </c>
      <c r="Q15" s="321">
        <f t="shared" si="1"/>
        <v>0</v>
      </c>
      <c r="T15" s="317"/>
      <c r="U15" s="325"/>
      <c r="V15" s="325"/>
    </row>
    <row r="16" spans="1:22" ht="15" customHeight="1" x14ac:dyDescent="0.25">
      <c r="A16" s="129" t="s">
        <v>2405</v>
      </c>
      <c r="B16" s="126" t="s">
        <v>2086</v>
      </c>
      <c r="C16" s="126" t="s">
        <v>4019</v>
      </c>
      <c r="D16" s="126" t="s">
        <v>2406</v>
      </c>
      <c r="E16" s="126"/>
      <c r="F16" s="128">
        <v>4.5599999999999996</v>
      </c>
      <c r="G16" s="128">
        <v>4.76</v>
      </c>
      <c r="H16" s="128">
        <v>3.65</v>
      </c>
      <c r="I16" s="311"/>
      <c r="J16" s="319">
        <f>ROUND(SUMIF(Anlagenbewegungsdaten!B:B,A16,Anlagenbewegungsdaten!C:C),3)</f>
        <v>0</v>
      </c>
      <c r="K16" s="320">
        <f>ROUND(SUMIF(Anlagenbewegungsdaten!$B:$B,$A16,Anlagenbewegungsdaten!$D:$D),2)</f>
        <v>0</v>
      </c>
      <c r="L16" s="321">
        <f t="shared" si="0"/>
        <v>0</v>
      </c>
      <c r="M16" s="341" t="s">
        <v>4950</v>
      </c>
      <c r="N16" s="341" t="s">
        <v>4962</v>
      </c>
      <c r="O16" s="323">
        <f>ROUND(SUMIF(Anlagenbewegungsdaten_AV!B:B,A16,Anlagenbewegungsdaten_AV!C:C),3)</f>
        <v>0</v>
      </c>
      <c r="P16" s="320">
        <f>ROUND(SUMIF(Anlagenbewegungsdaten_AV!$B:$B,$A16,Anlagenbewegungsdaten_AV!$D:$D),2)</f>
        <v>0</v>
      </c>
      <c r="Q16" s="321">
        <f t="shared" si="1"/>
        <v>0</v>
      </c>
      <c r="T16" s="317"/>
      <c r="U16" s="325"/>
      <c r="V16" s="325"/>
    </row>
    <row r="17" spans="1:22" ht="15" customHeight="1" x14ac:dyDescent="0.25">
      <c r="A17" s="129" t="s">
        <v>2407</v>
      </c>
      <c r="B17" s="126" t="s">
        <v>2086</v>
      </c>
      <c r="C17" s="126" t="s">
        <v>4019</v>
      </c>
      <c r="D17" s="126" t="s">
        <v>2408</v>
      </c>
      <c r="E17" s="126"/>
      <c r="F17" s="128">
        <v>3.7</v>
      </c>
      <c r="G17" s="128">
        <v>3.9000000000000004</v>
      </c>
      <c r="H17" s="128">
        <v>2.96</v>
      </c>
      <c r="I17" s="311"/>
      <c r="J17" s="319">
        <f>ROUND(SUMIF(Anlagenbewegungsdaten!B:B,A17,Anlagenbewegungsdaten!C:C),3)</f>
        <v>0</v>
      </c>
      <c r="K17" s="320">
        <f>ROUND(SUMIF(Anlagenbewegungsdaten!$B:$B,$A17,Anlagenbewegungsdaten!$D:$D),2)</f>
        <v>0</v>
      </c>
      <c r="L17" s="321">
        <f t="shared" si="0"/>
        <v>0</v>
      </c>
      <c r="M17" s="341" t="s">
        <v>4950</v>
      </c>
      <c r="N17" s="341" t="s">
        <v>4962</v>
      </c>
      <c r="O17" s="323">
        <f>ROUND(SUMIF(Anlagenbewegungsdaten_AV!B:B,A17,Anlagenbewegungsdaten_AV!C:C),3)</f>
        <v>0</v>
      </c>
      <c r="P17" s="320">
        <f>ROUND(SUMIF(Anlagenbewegungsdaten_AV!$B:$B,$A17,Anlagenbewegungsdaten_AV!$D:$D),2)</f>
        <v>0</v>
      </c>
      <c r="Q17" s="321">
        <f t="shared" si="1"/>
        <v>0</v>
      </c>
      <c r="T17" s="317"/>
      <c r="U17" s="325"/>
      <c r="V17" s="325"/>
    </row>
    <row r="18" spans="1:22" ht="15" customHeight="1" x14ac:dyDescent="0.25">
      <c r="A18" s="129" t="s">
        <v>2409</v>
      </c>
      <c r="B18" s="126" t="s">
        <v>2086</v>
      </c>
      <c r="C18" s="126" t="s">
        <v>4020</v>
      </c>
      <c r="D18" s="126" t="s">
        <v>2388</v>
      </c>
      <c r="E18" s="126"/>
      <c r="F18" s="128">
        <v>9.67</v>
      </c>
      <c r="G18" s="128">
        <v>9.8699999999999992</v>
      </c>
      <c r="H18" s="128">
        <v>7.74</v>
      </c>
      <c r="I18" s="311"/>
      <c r="J18" s="319">
        <f>ROUND(SUMIF(Anlagenbewegungsdaten!B:B,A18,Anlagenbewegungsdaten!C:C),3)</f>
        <v>0</v>
      </c>
      <c r="K18" s="320">
        <f>ROUND(SUMIF(Anlagenbewegungsdaten!$B:$B,$A18,Anlagenbewegungsdaten!$D:$D),2)</f>
        <v>0</v>
      </c>
      <c r="L18" s="321">
        <f t="shared" si="0"/>
        <v>0</v>
      </c>
      <c r="M18" s="341" t="s">
        <v>4950</v>
      </c>
      <c r="N18" s="341" t="s">
        <v>4962</v>
      </c>
      <c r="O18" s="323">
        <f>ROUND(SUMIF(Anlagenbewegungsdaten_AV!B:B,A18,Anlagenbewegungsdaten_AV!C:C),3)</f>
        <v>0</v>
      </c>
      <c r="P18" s="320">
        <f>ROUND(SUMIF(Anlagenbewegungsdaten_AV!$B:$B,$A18,Anlagenbewegungsdaten_AV!$D:$D),2)</f>
        <v>0</v>
      </c>
      <c r="Q18" s="321">
        <f t="shared" si="1"/>
        <v>0</v>
      </c>
      <c r="T18" s="317"/>
      <c r="U18" s="325"/>
      <c r="V18" s="325"/>
    </row>
    <row r="19" spans="1:22" ht="15" customHeight="1" x14ac:dyDescent="0.25">
      <c r="A19" s="129" t="s">
        <v>2410</v>
      </c>
      <c r="B19" s="126" t="s">
        <v>2086</v>
      </c>
      <c r="C19" s="126" t="s">
        <v>4020</v>
      </c>
      <c r="D19" s="126" t="s">
        <v>2390</v>
      </c>
      <c r="E19" s="126"/>
      <c r="F19" s="128">
        <v>6.65</v>
      </c>
      <c r="G19" s="128">
        <v>6.8500000000000005</v>
      </c>
      <c r="H19" s="128">
        <v>5.32</v>
      </c>
      <c r="I19" s="311"/>
      <c r="J19" s="319">
        <f>ROUND(SUMIF(Anlagenbewegungsdaten!B:B,A19,Anlagenbewegungsdaten!C:C),3)</f>
        <v>0</v>
      </c>
      <c r="K19" s="320">
        <f>ROUND(SUMIF(Anlagenbewegungsdaten!$B:$B,$A19,Anlagenbewegungsdaten!$D:$D),2)</f>
        <v>0</v>
      </c>
      <c r="L19" s="321">
        <f t="shared" si="0"/>
        <v>0</v>
      </c>
      <c r="M19" s="341" t="s">
        <v>4950</v>
      </c>
      <c r="N19" s="341" t="s">
        <v>4962</v>
      </c>
      <c r="O19" s="323">
        <f>ROUND(SUMIF(Anlagenbewegungsdaten_AV!B:B,A19,Anlagenbewegungsdaten_AV!C:C),3)</f>
        <v>0</v>
      </c>
      <c r="P19" s="320">
        <f>ROUND(SUMIF(Anlagenbewegungsdaten_AV!$B:$B,$A19,Anlagenbewegungsdaten_AV!$D:$D),2)</f>
        <v>0</v>
      </c>
      <c r="Q19" s="321">
        <f t="shared" si="1"/>
        <v>0</v>
      </c>
      <c r="T19" s="317"/>
      <c r="U19" s="325"/>
      <c r="V19" s="325"/>
    </row>
    <row r="20" spans="1:22" ht="15" customHeight="1" x14ac:dyDescent="0.25">
      <c r="A20" s="129" t="s">
        <v>2411</v>
      </c>
      <c r="B20" s="126" t="s">
        <v>2086</v>
      </c>
      <c r="C20" s="126" t="s">
        <v>4020</v>
      </c>
      <c r="D20" s="126" t="s">
        <v>2400</v>
      </c>
      <c r="E20" s="126"/>
      <c r="F20" s="128">
        <v>7.59</v>
      </c>
      <c r="G20" s="128">
        <v>7.79</v>
      </c>
      <c r="H20" s="128">
        <v>6.07</v>
      </c>
      <c r="I20" s="311"/>
      <c r="J20" s="319">
        <f>ROUND(SUMIF(Anlagenbewegungsdaten!B:B,A20,Anlagenbewegungsdaten!C:C),3)</f>
        <v>0</v>
      </c>
      <c r="K20" s="320">
        <f>ROUND(SUMIF(Anlagenbewegungsdaten!$B:$B,$A20,Anlagenbewegungsdaten!$D:$D),2)</f>
        <v>0</v>
      </c>
      <c r="L20" s="321">
        <f t="shared" si="0"/>
        <v>0</v>
      </c>
      <c r="M20" s="341" t="s">
        <v>4950</v>
      </c>
      <c r="N20" s="341" t="s">
        <v>4962</v>
      </c>
      <c r="O20" s="323">
        <f>ROUND(SUMIF(Anlagenbewegungsdaten_AV!B:B,A20,Anlagenbewegungsdaten_AV!C:C),3)</f>
        <v>0</v>
      </c>
      <c r="P20" s="320">
        <f>ROUND(SUMIF(Anlagenbewegungsdaten_AV!$B:$B,$A20,Anlagenbewegungsdaten_AV!$D:$D),2)</f>
        <v>0</v>
      </c>
      <c r="Q20" s="321">
        <f t="shared" si="1"/>
        <v>0</v>
      </c>
      <c r="T20" s="317"/>
      <c r="U20" s="325"/>
      <c r="V20" s="325"/>
    </row>
    <row r="21" spans="1:22" ht="15" customHeight="1" x14ac:dyDescent="0.25">
      <c r="A21" s="129" t="s">
        <v>2412</v>
      </c>
      <c r="B21" s="126" t="s">
        <v>2086</v>
      </c>
      <c r="C21" s="126" t="s">
        <v>4020</v>
      </c>
      <c r="D21" s="126" t="s">
        <v>2402</v>
      </c>
      <c r="E21" s="126"/>
      <c r="F21" s="128">
        <v>6.58</v>
      </c>
      <c r="G21" s="128">
        <v>6.78</v>
      </c>
      <c r="H21" s="128">
        <v>5.26</v>
      </c>
      <c r="I21" s="311"/>
      <c r="J21" s="319">
        <f>ROUND(SUMIF(Anlagenbewegungsdaten!B:B,A21,Anlagenbewegungsdaten!C:C),3)</f>
        <v>0</v>
      </c>
      <c r="K21" s="320">
        <f>ROUND(SUMIF(Anlagenbewegungsdaten!$B:$B,$A21,Anlagenbewegungsdaten!$D:$D),2)</f>
        <v>0</v>
      </c>
      <c r="L21" s="321">
        <f t="shared" si="0"/>
        <v>0</v>
      </c>
      <c r="M21" s="341" t="s">
        <v>4950</v>
      </c>
      <c r="N21" s="341" t="s">
        <v>4962</v>
      </c>
      <c r="O21" s="323">
        <f>ROUND(SUMIF(Anlagenbewegungsdaten_AV!B:B,A21,Anlagenbewegungsdaten_AV!C:C),3)</f>
        <v>0</v>
      </c>
      <c r="P21" s="320">
        <f>ROUND(SUMIF(Anlagenbewegungsdaten_AV!$B:$B,$A21,Anlagenbewegungsdaten_AV!$D:$D),2)</f>
        <v>0</v>
      </c>
      <c r="Q21" s="321">
        <f t="shared" si="1"/>
        <v>0</v>
      </c>
      <c r="T21" s="317"/>
      <c r="U21" s="325"/>
      <c r="V21" s="325"/>
    </row>
    <row r="22" spans="1:22" ht="15" customHeight="1" x14ac:dyDescent="0.25">
      <c r="A22" s="129" t="s">
        <v>2413</v>
      </c>
      <c r="B22" s="126" t="s">
        <v>2086</v>
      </c>
      <c r="C22" s="126" t="s">
        <v>4020</v>
      </c>
      <c r="D22" s="126" t="s">
        <v>2404</v>
      </c>
      <c r="E22" s="126"/>
      <c r="F22" s="128">
        <v>6.04</v>
      </c>
      <c r="G22" s="128">
        <v>6.24</v>
      </c>
      <c r="H22" s="128">
        <v>4.83</v>
      </c>
      <c r="I22" s="311"/>
      <c r="J22" s="319">
        <f>ROUND(SUMIF(Anlagenbewegungsdaten!B:B,A22,Anlagenbewegungsdaten!C:C),3)</f>
        <v>0</v>
      </c>
      <c r="K22" s="320">
        <f>ROUND(SUMIF(Anlagenbewegungsdaten!$B:$B,$A22,Anlagenbewegungsdaten!$D:$D),2)</f>
        <v>0</v>
      </c>
      <c r="L22" s="321">
        <f t="shared" si="0"/>
        <v>0</v>
      </c>
      <c r="M22" s="341" t="s">
        <v>4950</v>
      </c>
      <c r="N22" s="341" t="s">
        <v>4962</v>
      </c>
      <c r="O22" s="323">
        <f>ROUND(SUMIF(Anlagenbewegungsdaten_AV!B:B,A22,Anlagenbewegungsdaten_AV!C:C),3)</f>
        <v>0</v>
      </c>
      <c r="P22" s="320">
        <f>ROUND(SUMIF(Anlagenbewegungsdaten_AV!$B:$B,$A22,Anlagenbewegungsdaten_AV!$D:$D),2)</f>
        <v>0</v>
      </c>
      <c r="Q22" s="321">
        <f t="shared" si="1"/>
        <v>0</v>
      </c>
      <c r="T22" s="317"/>
      <c r="U22" s="325"/>
      <c r="V22" s="325"/>
    </row>
    <row r="23" spans="1:22" ht="15" customHeight="1" x14ac:dyDescent="0.25">
      <c r="A23" s="129" t="s">
        <v>2414</v>
      </c>
      <c r="B23" s="126" t="s">
        <v>2086</v>
      </c>
      <c r="C23" s="126" t="s">
        <v>4020</v>
      </c>
      <c r="D23" s="126" t="s">
        <v>2406</v>
      </c>
      <c r="E23" s="126"/>
      <c r="F23" s="128">
        <v>4.51</v>
      </c>
      <c r="G23" s="128">
        <v>4.71</v>
      </c>
      <c r="H23" s="128">
        <v>3.61</v>
      </c>
      <c r="I23" s="311"/>
      <c r="J23" s="319">
        <f>ROUND(SUMIF(Anlagenbewegungsdaten!B:B,A23,Anlagenbewegungsdaten!C:C),3)</f>
        <v>0</v>
      </c>
      <c r="K23" s="320">
        <f>ROUND(SUMIF(Anlagenbewegungsdaten!$B:$B,$A23,Anlagenbewegungsdaten!$D:$D),2)</f>
        <v>0</v>
      </c>
      <c r="L23" s="321">
        <f t="shared" si="0"/>
        <v>0</v>
      </c>
      <c r="M23" s="341" t="s">
        <v>4950</v>
      </c>
      <c r="N23" s="341" t="s">
        <v>4962</v>
      </c>
      <c r="O23" s="323">
        <f>ROUND(SUMIF(Anlagenbewegungsdaten_AV!B:B,A23,Anlagenbewegungsdaten_AV!C:C),3)</f>
        <v>0</v>
      </c>
      <c r="P23" s="320">
        <f>ROUND(SUMIF(Anlagenbewegungsdaten_AV!$B:$B,$A23,Anlagenbewegungsdaten_AV!$D:$D),2)</f>
        <v>0</v>
      </c>
      <c r="Q23" s="321">
        <f t="shared" si="1"/>
        <v>0</v>
      </c>
      <c r="T23" s="317"/>
      <c r="U23" s="325"/>
      <c r="V23" s="325"/>
    </row>
    <row r="24" spans="1:22" ht="15" customHeight="1" x14ac:dyDescent="0.25">
      <c r="A24" s="129" t="s">
        <v>2415</v>
      </c>
      <c r="B24" s="126" t="s">
        <v>2086</v>
      </c>
      <c r="C24" s="126" t="s">
        <v>4020</v>
      </c>
      <c r="D24" s="126" t="s">
        <v>2408</v>
      </c>
      <c r="E24" s="126"/>
      <c r="F24" s="128">
        <v>3.66</v>
      </c>
      <c r="G24" s="128">
        <v>3.8600000000000003</v>
      </c>
      <c r="H24" s="128">
        <v>2.93</v>
      </c>
      <c r="I24" s="311"/>
      <c r="J24" s="319">
        <f>ROUND(SUMIF(Anlagenbewegungsdaten!B:B,A24,Anlagenbewegungsdaten!C:C),3)</f>
        <v>0</v>
      </c>
      <c r="K24" s="320">
        <f>ROUND(SUMIF(Anlagenbewegungsdaten!$B:$B,$A24,Anlagenbewegungsdaten!$D:$D),2)</f>
        <v>0</v>
      </c>
      <c r="L24" s="321">
        <f t="shared" si="0"/>
        <v>0</v>
      </c>
      <c r="M24" s="341" t="s">
        <v>4950</v>
      </c>
      <c r="N24" s="341" t="s">
        <v>4962</v>
      </c>
      <c r="O24" s="323">
        <f>ROUND(SUMIF(Anlagenbewegungsdaten_AV!B:B,A24,Anlagenbewegungsdaten_AV!C:C),3)</f>
        <v>0</v>
      </c>
      <c r="P24" s="320">
        <f>ROUND(SUMIF(Anlagenbewegungsdaten_AV!$B:$B,$A24,Anlagenbewegungsdaten_AV!$D:$D),2)</f>
        <v>0</v>
      </c>
      <c r="Q24" s="321">
        <f t="shared" si="1"/>
        <v>0</v>
      </c>
      <c r="T24" s="317"/>
      <c r="U24" s="325"/>
      <c r="V24" s="325"/>
    </row>
    <row r="25" spans="1:22" ht="15" customHeight="1" x14ac:dyDescent="0.25">
      <c r="A25" s="129" t="s">
        <v>2416</v>
      </c>
      <c r="B25" s="126" t="s">
        <v>2086</v>
      </c>
      <c r="C25" s="126" t="s">
        <v>4021</v>
      </c>
      <c r="D25" s="126" t="s">
        <v>2388</v>
      </c>
      <c r="E25" s="126"/>
      <c r="F25" s="128">
        <v>9.67</v>
      </c>
      <c r="G25" s="128">
        <v>9.8699999999999992</v>
      </c>
      <c r="H25" s="128">
        <v>7.74</v>
      </c>
      <c r="I25" s="311"/>
      <c r="J25" s="319">
        <f>ROUND(SUMIF(Anlagenbewegungsdaten!B:B,A25,Anlagenbewegungsdaten!C:C),3)</f>
        <v>19155</v>
      </c>
      <c r="K25" s="320">
        <f>ROUND(SUMIF(Anlagenbewegungsdaten!$B:$B,$A25,Anlagenbewegungsdaten!$D:$D),2)</f>
        <v>1852.3</v>
      </c>
      <c r="L25" s="321">
        <f t="shared" si="0"/>
        <v>-6.0036543983343904E-5</v>
      </c>
      <c r="M25" s="341" t="s">
        <v>4950</v>
      </c>
      <c r="N25" s="341" t="s">
        <v>4962</v>
      </c>
      <c r="O25" s="323">
        <f>ROUND(SUMIF(Anlagenbewegungsdaten_AV!B:B,A25,Anlagenbewegungsdaten_AV!C:C),3)</f>
        <v>0</v>
      </c>
      <c r="P25" s="320">
        <f>ROUND(SUMIF(Anlagenbewegungsdaten_AV!$B:$B,$A25,Anlagenbewegungsdaten_AV!$D:$D),2)</f>
        <v>0</v>
      </c>
      <c r="Q25" s="321">
        <f t="shared" si="1"/>
        <v>0</v>
      </c>
      <c r="T25" s="317"/>
      <c r="U25" s="325"/>
      <c r="V25" s="325"/>
    </row>
    <row r="26" spans="1:22" ht="15" customHeight="1" x14ac:dyDescent="0.25">
      <c r="A26" s="129" t="s">
        <v>2417</v>
      </c>
      <c r="B26" s="126" t="s">
        <v>2086</v>
      </c>
      <c r="C26" s="126" t="s">
        <v>4021</v>
      </c>
      <c r="D26" s="126" t="s">
        <v>2390</v>
      </c>
      <c r="E26" s="126"/>
      <c r="F26" s="128">
        <v>6.65</v>
      </c>
      <c r="G26" s="128">
        <v>6.8500000000000005</v>
      </c>
      <c r="H26" s="128">
        <v>5.32</v>
      </c>
      <c r="I26" s="311"/>
      <c r="J26" s="319">
        <f>ROUND(SUMIF(Anlagenbewegungsdaten!B:B,A26,Anlagenbewegungsdaten!C:C),3)</f>
        <v>0</v>
      </c>
      <c r="K26" s="320">
        <f>ROUND(SUMIF(Anlagenbewegungsdaten!$B:$B,$A26,Anlagenbewegungsdaten!$D:$D),2)</f>
        <v>0</v>
      </c>
      <c r="L26" s="321">
        <f t="shared" si="0"/>
        <v>0</v>
      </c>
      <c r="M26" s="341" t="s">
        <v>4950</v>
      </c>
      <c r="N26" s="341" t="s">
        <v>4962</v>
      </c>
      <c r="O26" s="323">
        <f>ROUND(SUMIF(Anlagenbewegungsdaten_AV!B:B,A26,Anlagenbewegungsdaten_AV!C:C),3)</f>
        <v>0</v>
      </c>
      <c r="P26" s="320">
        <f>ROUND(SUMIF(Anlagenbewegungsdaten_AV!$B:$B,$A26,Anlagenbewegungsdaten_AV!$D:$D),2)</f>
        <v>0</v>
      </c>
      <c r="Q26" s="321">
        <f t="shared" si="1"/>
        <v>0</v>
      </c>
      <c r="T26" s="317"/>
      <c r="U26" s="325"/>
      <c r="V26" s="325"/>
    </row>
    <row r="27" spans="1:22" ht="15" customHeight="1" x14ac:dyDescent="0.25">
      <c r="A27" s="129" t="s">
        <v>2418</v>
      </c>
      <c r="B27" s="126" t="s">
        <v>2086</v>
      </c>
      <c r="C27" s="126" t="s">
        <v>4021</v>
      </c>
      <c r="D27" s="126" t="s">
        <v>2419</v>
      </c>
      <c r="E27" s="126"/>
      <c r="F27" s="128">
        <v>7.51</v>
      </c>
      <c r="G27" s="128">
        <v>7.71</v>
      </c>
      <c r="H27" s="128">
        <v>6.01</v>
      </c>
      <c r="I27" s="311"/>
      <c r="J27" s="319">
        <f>ROUND(SUMIF(Anlagenbewegungsdaten!B:B,A27,Anlagenbewegungsdaten!C:C),3)</f>
        <v>0</v>
      </c>
      <c r="K27" s="320">
        <f>ROUND(SUMIF(Anlagenbewegungsdaten!$B:$B,$A27,Anlagenbewegungsdaten!$D:$D),2)</f>
        <v>0</v>
      </c>
      <c r="L27" s="321">
        <f t="shared" si="0"/>
        <v>0</v>
      </c>
      <c r="M27" s="341" t="s">
        <v>4950</v>
      </c>
      <c r="N27" s="341" t="s">
        <v>4962</v>
      </c>
      <c r="O27" s="323">
        <f>ROUND(SUMIF(Anlagenbewegungsdaten_AV!B:B,A27,Anlagenbewegungsdaten_AV!C:C),3)</f>
        <v>0</v>
      </c>
      <c r="P27" s="320">
        <f>ROUND(SUMIF(Anlagenbewegungsdaten_AV!$B:$B,$A27,Anlagenbewegungsdaten_AV!$D:$D),2)</f>
        <v>0</v>
      </c>
      <c r="Q27" s="321">
        <f t="shared" si="1"/>
        <v>0</v>
      </c>
      <c r="T27" s="317"/>
      <c r="U27" s="325"/>
      <c r="V27" s="325"/>
    </row>
    <row r="28" spans="1:22" ht="15" customHeight="1" x14ac:dyDescent="0.25">
      <c r="A28" s="129" t="s">
        <v>2420</v>
      </c>
      <c r="B28" s="126" t="s">
        <v>2086</v>
      </c>
      <c r="C28" s="126" t="s">
        <v>4021</v>
      </c>
      <c r="D28" s="126" t="s">
        <v>2421</v>
      </c>
      <c r="E28" s="126"/>
      <c r="F28" s="128">
        <v>6.51</v>
      </c>
      <c r="G28" s="128">
        <v>6.71</v>
      </c>
      <c r="H28" s="128">
        <v>5.21</v>
      </c>
      <c r="I28" s="311"/>
      <c r="J28" s="319">
        <f>ROUND(SUMIF(Anlagenbewegungsdaten!B:B,A28,Anlagenbewegungsdaten!C:C),3)</f>
        <v>0</v>
      </c>
      <c r="K28" s="320">
        <f>ROUND(SUMIF(Anlagenbewegungsdaten!$B:$B,$A28,Anlagenbewegungsdaten!$D:$D),2)</f>
        <v>0</v>
      </c>
      <c r="L28" s="321">
        <f t="shared" si="0"/>
        <v>0</v>
      </c>
      <c r="M28" s="341" t="s">
        <v>4950</v>
      </c>
      <c r="N28" s="341" t="s">
        <v>4962</v>
      </c>
      <c r="O28" s="323">
        <f>ROUND(SUMIF(Anlagenbewegungsdaten_AV!B:B,A28,Anlagenbewegungsdaten_AV!C:C),3)</f>
        <v>0</v>
      </c>
      <c r="P28" s="320">
        <f>ROUND(SUMIF(Anlagenbewegungsdaten_AV!$B:$B,$A28,Anlagenbewegungsdaten_AV!$D:$D),2)</f>
        <v>0</v>
      </c>
      <c r="Q28" s="321">
        <f t="shared" si="1"/>
        <v>0</v>
      </c>
      <c r="T28" s="317"/>
      <c r="U28" s="325"/>
      <c r="V28" s="325"/>
    </row>
    <row r="29" spans="1:22" ht="15" customHeight="1" x14ac:dyDescent="0.25">
      <c r="A29" s="129" t="s">
        <v>2422</v>
      </c>
      <c r="B29" s="126" t="s">
        <v>2086</v>
      </c>
      <c r="C29" s="126" t="s">
        <v>4021</v>
      </c>
      <c r="D29" s="126" t="s">
        <v>2404</v>
      </c>
      <c r="E29" s="126"/>
      <c r="F29" s="128">
        <v>5.98</v>
      </c>
      <c r="G29" s="128">
        <v>6.1800000000000006</v>
      </c>
      <c r="H29" s="128">
        <v>4.78</v>
      </c>
      <c r="I29" s="311"/>
      <c r="J29" s="319">
        <f>ROUND(SUMIF(Anlagenbewegungsdaten!B:B,A29,Anlagenbewegungsdaten!C:C),3)</f>
        <v>0</v>
      </c>
      <c r="K29" s="320">
        <f>ROUND(SUMIF(Anlagenbewegungsdaten!$B:$B,$A29,Anlagenbewegungsdaten!$D:$D),2)</f>
        <v>0</v>
      </c>
      <c r="L29" s="321">
        <f t="shared" si="0"/>
        <v>0</v>
      </c>
      <c r="M29" s="341" t="s">
        <v>4950</v>
      </c>
      <c r="N29" s="341" t="s">
        <v>4962</v>
      </c>
      <c r="O29" s="323">
        <f>ROUND(SUMIF(Anlagenbewegungsdaten_AV!B:B,A29,Anlagenbewegungsdaten_AV!C:C),3)</f>
        <v>0</v>
      </c>
      <c r="P29" s="320">
        <f>ROUND(SUMIF(Anlagenbewegungsdaten_AV!$B:$B,$A29,Anlagenbewegungsdaten_AV!$D:$D),2)</f>
        <v>0</v>
      </c>
      <c r="Q29" s="321">
        <f t="shared" si="1"/>
        <v>0</v>
      </c>
      <c r="T29" s="317"/>
      <c r="U29" s="325"/>
      <c r="V29" s="325"/>
    </row>
    <row r="30" spans="1:22" ht="15" customHeight="1" x14ac:dyDescent="0.25">
      <c r="A30" s="129" t="s">
        <v>2423</v>
      </c>
      <c r="B30" s="126" t="s">
        <v>2086</v>
      </c>
      <c r="C30" s="126" t="s">
        <v>4021</v>
      </c>
      <c r="D30" s="126" t="s">
        <v>2406</v>
      </c>
      <c r="E30" s="126"/>
      <c r="F30" s="128">
        <v>4.46</v>
      </c>
      <c r="G30" s="128">
        <v>4.66</v>
      </c>
      <c r="H30" s="128">
        <v>3.57</v>
      </c>
      <c r="I30" s="311"/>
      <c r="J30" s="319">
        <f>ROUND(SUMIF(Anlagenbewegungsdaten!B:B,A30,Anlagenbewegungsdaten!C:C),3)</f>
        <v>0</v>
      </c>
      <c r="K30" s="320">
        <f>ROUND(SUMIF(Anlagenbewegungsdaten!$B:$B,$A30,Anlagenbewegungsdaten!$D:$D),2)</f>
        <v>0</v>
      </c>
      <c r="L30" s="321">
        <f t="shared" si="0"/>
        <v>0</v>
      </c>
      <c r="M30" s="341" t="s">
        <v>4950</v>
      </c>
      <c r="N30" s="341" t="s">
        <v>4962</v>
      </c>
      <c r="O30" s="323">
        <f>ROUND(SUMIF(Anlagenbewegungsdaten_AV!B:B,A30,Anlagenbewegungsdaten_AV!C:C),3)</f>
        <v>0</v>
      </c>
      <c r="P30" s="320">
        <f>ROUND(SUMIF(Anlagenbewegungsdaten_AV!$B:$B,$A30,Anlagenbewegungsdaten_AV!$D:$D),2)</f>
        <v>0</v>
      </c>
      <c r="Q30" s="321">
        <f t="shared" si="1"/>
        <v>0</v>
      </c>
      <c r="T30" s="317"/>
      <c r="U30" s="325"/>
      <c r="V30" s="325"/>
    </row>
    <row r="31" spans="1:22" ht="15" customHeight="1" x14ac:dyDescent="0.25">
      <c r="A31" s="129" t="s">
        <v>2424</v>
      </c>
      <c r="B31" s="126" t="s">
        <v>2086</v>
      </c>
      <c r="C31" s="126" t="s">
        <v>4021</v>
      </c>
      <c r="D31" s="126" t="s">
        <v>2408</v>
      </c>
      <c r="E31" s="126"/>
      <c r="F31" s="128">
        <v>3.62</v>
      </c>
      <c r="G31" s="128">
        <v>3.8200000000000003</v>
      </c>
      <c r="H31" s="128">
        <v>2.9</v>
      </c>
      <c r="I31" s="311"/>
      <c r="J31" s="319">
        <f>ROUND(SUMIF(Anlagenbewegungsdaten!B:B,A31,Anlagenbewegungsdaten!C:C),3)</f>
        <v>0</v>
      </c>
      <c r="K31" s="320">
        <f>ROUND(SUMIF(Anlagenbewegungsdaten!$B:$B,$A31,Anlagenbewegungsdaten!$D:$D),2)</f>
        <v>0</v>
      </c>
      <c r="L31" s="321">
        <f t="shared" si="0"/>
        <v>0</v>
      </c>
      <c r="M31" s="341" t="s">
        <v>4950</v>
      </c>
      <c r="N31" s="341" t="s">
        <v>4962</v>
      </c>
      <c r="O31" s="323">
        <f>ROUND(SUMIF(Anlagenbewegungsdaten_AV!B:B,A31,Anlagenbewegungsdaten_AV!C:C),3)</f>
        <v>0</v>
      </c>
      <c r="P31" s="320">
        <f>ROUND(SUMIF(Anlagenbewegungsdaten_AV!$B:$B,$A31,Anlagenbewegungsdaten_AV!$D:$D),2)</f>
        <v>0</v>
      </c>
      <c r="Q31" s="321">
        <f t="shared" si="1"/>
        <v>0</v>
      </c>
      <c r="T31" s="317"/>
      <c r="U31" s="325"/>
      <c r="V31" s="325"/>
    </row>
    <row r="32" spans="1:22" ht="15" customHeight="1" x14ac:dyDescent="0.25">
      <c r="A32" s="129" t="s">
        <v>2425</v>
      </c>
      <c r="B32" s="126" t="s">
        <v>2086</v>
      </c>
      <c r="C32" s="126" t="s">
        <v>4022</v>
      </c>
      <c r="D32" s="126" t="s">
        <v>2388</v>
      </c>
      <c r="E32" s="126"/>
      <c r="F32" s="128">
        <v>9.67</v>
      </c>
      <c r="G32" s="128">
        <v>9.8699999999999992</v>
      </c>
      <c r="H32" s="128">
        <v>7.74</v>
      </c>
      <c r="I32" s="311"/>
      <c r="J32" s="319">
        <f>ROUND(SUMIF(Anlagenbewegungsdaten!B:B,A32,Anlagenbewegungsdaten!C:C),3)</f>
        <v>108200</v>
      </c>
      <c r="K32" s="320">
        <f>ROUND(SUMIF(Anlagenbewegungsdaten!$B:$B,$A32,Anlagenbewegungsdaten!$D:$D),2)</f>
        <v>10462.94</v>
      </c>
      <c r="L32" s="321">
        <f t="shared" si="0"/>
        <v>-1.7763568394002505E-15</v>
      </c>
      <c r="M32" s="341" t="s">
        <v>4950</v>
      </c>
      <c r="N32" s="341" t="s">
        <v>4962</v>
      </c>
      <c r="O32" s="323">
        <f>ROUND(SUMIF(Anlagenbewegungsdaten_AV!B:B,A32,Anlagenbewegungsdaten_AV!C:C),3)</f>
        <v>0</v>
      </c>
      <c r="P32" s="320">
        <f>ROUND(SUMIF(Anlagenbewegungsdaten_AV!$B:$B,$A32,Anlagenbewegungsdaten_AV!$D:$D),2)</f>
        <v>0</v>
      </c>
      <c r="Q32" s="321">
        <f t="shared" si="1"/>
        <v>0</v>
      </c>
      <c r="T32" s="317"/>
      <c r="U32" s="325"/>
      <c r="V32" s="325"/>
    </row>
    <row r="33" spans="1:22" ht="15" customHeight="1" x14ac:dyDescent="0.25">
      <c r="A33" s="129" t="s">
        <v>2426</v>
      </c>
      <c r="B33" s="126" t="s">
        <v>2086</v>
      </c>
      <c r="C33" s="126" t="s">
        <v>4022</v>
      </c>
      <c r="D33" s="126" t="s">
        <v>2390</v>
      </c>
      <c r="E33" s="126"/>
      <c r="F33" s="128">
        <v>6.65</v>
      </c>
      <c r="G33" s="128">
        <v>6.8500000000000005</v>
      </c>
      <c r="H33" s="128">
        <v>5.32</v>
      </c>
      <c r="I33" s="311"/>
      <c r="J33" s="319">
        <f>ROUND(SUMIF(Anlagenbewegungsdaten!B:B,A33,Anlagenbewegungsdaten!C:C),3)</f>
        <v>0</v>
      </c>
      <c r="K33" s="320">
        <f>ROUND(SUMIF(Anlagenbewegungsdaten!$B:$B,$A33,Anlagenbewegungsdaten!$D:$D),2)</f>
        <v>0</v>
      </c>
      <c r="L33" s="321">
        <f t="shared" si="0"/>
        <v>0</v>
      </c>
      <c r="M33" s="341" t="s">
        <v>4950</v>
      </c>
      <c r="N33" s="341" t="s">
        <v>4962</v>
      </c>
      <c r="O33" s="323">
        <f>ROUND(SUMIF(Anlagenbewegungsdaten_AV!B:B,A33,Anlagenbewegungsdaten_AV!C:C),3)</f>
        <v>0</v>
      </c>
      <c r="P33" s="320">
        <f>ROUND(SUMIF(Anlagenbewegungsdaten_AV!$B:$B,$A33,Anlagenbewegungsdaten_AV!$D:$D),2)</f>
        <v>0</v>
      </c>
      <c r="Q33" s="321">
        <f t="shared" si="1"/>
        <v>0</v>
      </c>
      <c r="T33" s="317"/>
      <c r="U33" s="325"/>
      <c r="V33" s="325"/>
    </row>
    <row r="34" spans="1:22" ht="15" customHeight="1" x14ac:dyDescent="0.25">
      <c r="A34" s="129" t="s">
        <v>2427</v>
      </c>
      <c r="B34" s="126" t="s">
        <v>2086</v>
      </c>
      <c r="C34" s="126" t="s">
        <v>4022</v>
      </c>
      <c r="D34" s="126" t="s">
        <v>2400</v>
      </c>
      <c r="E34" s="126"/>
      <c r="F34" s="128">
        <v>7.43</v>
      </c>
      <c r="G34" s="128">
        <v>7.63</v>
      </c>
      <c r="H34" s="128">
        <v>5.94</v>
      </c>
      <c r="I34" s="311"/>
      <c r="J34" s="319">
        <f>ROUND(SUMIF(Anlagenbewegungsdaten!B:B,A34,Anlagenbewegungsdaten!C:C),3)</f>
        <v>0</v>
      </c>
      <c r="K34" s="320">
        <f>ROUND(SUMIF(Anlagenbewegungsdaten!$B:$B,$A34,Anlagenbewegungsdaten!$D:$D),2)</f>
        <v>0</v>
      </c>
      <c r="L34" s="321">
        <f t="shared" si="0"/>
        <v>0</v>
      </c>
      <c r="M34" s="341" t="s">
        <v>4950</v>
      </c>
      <c r="N34" s="341" t="s">
        <v>4962</v>
      </c>
      <c r="O34" s="323">
        <f>ROUND(SUMIF(Anlagenbewegungsdaten_AV!B:B,A34,Anlagenbewegungsdaten_AV!C:C),3)</f>
        <v>0</v>
      </c>
      <c r="P34" s="320">
        <f>ROUND(SUMIF(Anlagenbewegungsdaten_AV!$B:$B,$A34,Anlagenbewegungsdaten_AV!$D:$D),2)</f>
        <v>0</v>
      </c>
      <c r="Q34" s="321">
        <f t="shared" si="1"/>
        <v>0</v>
      </c>
      <c r="T34" s="317"/>
      <c r="U34" s="325"/>
      <c r="V34" s="325"/>
    </row>
    <row r="35" spans="1:22" ht="15" customHeight="1" x14ac:dyDescent="0.25">
      <c r="A35" s="129" t="s">
        <v>2428</v>
      </c>
      <c r="B35" s="126" t="s">
        <v>2086</v>
      </c>
      <c r="C35" s="126" t="s">
        <v>4022</v>
      </c>
      <c r="D35" s="126" t="s">
        <v>2402</v>
      </c>
      <c r="E35" s="126"/>
      <c r="F35" s="128">
        <v>6.44</v>
      </c>
      <c r="G35" s="128">
        <v>6.6400000000000006</v>
      </c>
      <c r="H35" s="128">
        <v>5.15</v>
      </c>
      <c r="I35" s="311"/>
      <c r="J35" s="319">
        <f>ROUND(SUMIF(Anlagenbewegungsdaten!B:B,A35,Anlagenbewegungsdaten!C:C),3)</f>
        <v>0</v>
      </c>
      <c r="K35" s="320">
        <f>ROUND(SUMIF(Anlagenbewegungsdaten!$B:$B,$A35,Anlagenbewegungsdaten!$D:$D),2)</f>
        <v>0</v>
      </c>
      <c r="L35" s="321">
        <f t="shared" si="0"/>
        <v>0</v>
      </c>
      <c r="M35" s="341" t="s">
        <v>4950</v>
      </c>
      <c r="N35" s="341" t="s">
        <v>4962</v>
      </c>
      <c r="O35" s="323">
        <f>ROUND(SUMIF(Anlagenbewegungsdaten_AV!B:B,A35,Anlagenbewegungsdaten_AV!C:C),3)</f>
        <v>0</v>
      </c>
      <c r="P35" s="320">
        <f>ROUND(SUMIF(Anlagenbewegungsdaten_AV!$B:$B,$A35,Anlagenbewegungsdaten_AV!$D:$D),2)</f>
        <v>0</v>
      </c>
      <c r="Q35" s="321">
        <f t="shared" si="1"/>
        <v>0</v>
      </c>
      <c r="T35" s="317"/>
      <c r="U35" s="325"/>
      <c r="V35" s="325"/>
    </row>
    <row r="36" spans="1:22" ht="15" customHeight="1" x14ac:dyDescent="0.25">
      <c r="A36" s="129" t="s">
        <v>2429</v>
      </c>
      <c r="B36" s="126" t="s">
        <v>2086</v>
      </c>
      <c r="C36" s="126" t="s">
        <v>4022</v>
      </c>
      <c r="D36" s="126" t="s">
        <v>2404</v>
      </c>
      <c r="E36" s="126"/>
      <c r="F36" s="128">
        <v>5.92</v>
      </c>
      <c r="G36" s="128">
        <v>6.12</v>
      </c>
      <c r="H36" s="128">
        <v>4.74</v>
      </c>
      <c r="I36" s="311"/>
      <c r="J36" s="319">
        <f>ROUND(SUMIF(Anlagenbewegungsdaten!B:B,A36,Anlagenbewegungsdaten!C:C),3)</f>
        <v>0</v>
      </c>
      <c r="K36" s="320">
        <f>ROUND(SUMIF(Anlagenbewegungsdaten!$B:$B,$A36,Anlagenbewegungsdaten!$D:$D),2)</f>
        <v>0</v>
      </c>
      <c r="L36" s="321">
        <f t="shared" si="0"/>
        <v>0</v>
      </c>
      <c r="M36" s="341" t="s">
        <v>4950</v>
      </c>
      <c r="N36" s="341" t="s">
        <v>4962</v>
      </c>
      <c r="O36" s="323">
        <f>ROUND(SUMIF(Anlagenbewegungsdaten_AV!B:B,A36,Anlagenbewegungsdaten_AV!C:C),3)</f>
        <v>0</v>
      </c>
      <c r="P36" s="320">
        <f>ROUND(SUMIF(Anlagenbewegungsdaten_AV!$B:$B,$A36,Anlagenbewegungsdaten_AV!$D:$D),2)</f>
        <v>0</v>
      </c>
      <c r="Q36" s="321">
        <f t="shared" si="1"/>
        <v>0</v>
      </c>
      <c r="T36" s="317"/>
      <c r="U36" s="325"/>
      <c r="V36" s="325"/>
    </row>
    <row r="37" spans="1:22" ht="15" customHeight="1" x14ac:dyDescent="0.25">
      <c r="A37" s="129" t="s">
        <v>2430</v>
      </c>
      <c r="B37" s="126" t="s">
        <v>2086</v>
      </c>
      <c r="C37" s="126" t="s">
        <v>4022</v>
      </c>
      <c r="D37" s="126" t="s">
        <v>2406</v>
      </c>
      <c r="E37" s="126"/>
      <c r="F37" s="128">
        <v>4.42</v>
      </c>
      <c r="G37" s="128">
        <v>4.62</v>
      </c>
      <c r="H37" s="128">
        <v>3.54</v>
      </c>
      <c r="I37" s="311"/>
      <c r="J37" s="319">
        <f>ROUND(SUMIF(Anlagenbewegungsdaten!B:B,A37,Anlagenbewegungsdaten!C:C),3)</f>
        <v>0</v>
      </c>
      <c r="K37" s="320">
        <f>ROUND(SUMIF(Anlagenbewegungsdaten!$B:$B,$A37,Anlagenbewegungsdaten!$D:$D),2)</f>
        <v>0</v>
      </c>
      <c r="L37" s="321">
        <f t="shared" si="0"/>
        <v>0</v>
      </c>
      <c r="M37" s="341" t="s">
        <v>4950</v>
      </c>
      <c r="N37" s="341" t="s">
        <v>4962</v>
      </c>
      <c r="O37" s="323">
        <f>ROUND(SUMIF(Anlagenbewegungsdaten_AV!B:B,A37,Anlagenbewegungsdaten_AV!C:C),3)</f>
        <v>0</v>
      </c>
      <c r="P37" s="320">
        <f>ROUND(SUMIF(Anlagenbewegungsdaten_AV!$B:$B,$A37,Anlagenbewegungsdaten_AV!$D:$D),2)</f>
        <v>0</v>
      </c>
      <c r="Q37" s="321">
        <f t="shared" si="1"/>
        <v>0</v>
      </c>
      <c r="T37" s="317"/>
      <c r="U37" s="325"/>
      <c r="V37" s="325"/>
    </row>
    <row r="38" spans="1:22" ht="15" customHeight="1" x14ac:dyDescent="0.25">
      <c r="A38" s="129" t="s">
        <v>2431</v>
      </c>
      <c r="B38" s="126" t="s">
        <v>2086</v>
      </c>
      <c r="C38" s="126" t="s">
        <v>4022</v>
      </c>
      <c r="D38" s="126" t="s">
        <v>2408</v>
      </c>
      <c r="E38" s="126"/>
      <c r="F38" s="128">
        <v>3.58</v>
      </c>
      <c r="G38" s="128">
        <v>3.7800000000000002</v>
      </c>
      <c r="H38" s="128">
        <v>2.86</v>
      </c>
      <c r="I38" s="311"/>
      <c r="J38" s="319">
        <f>ROUND(SUMIF(Anlagenbewegungsdaten!B:B,A38,Anlagenbewegungsdaten!C:C),3)</f>
        <v>0</v>
      </c>
      <c r="K38" s="320">
        <f>ROUND(SUMIF(Anlagenbewegungsdaten!$B:$B,$A38,Anlagenbewegungsdaten!$D:$D),2)</f>
        <v>0</v>
      </c>
      <c r="L38" s="321">
        <f t="shared" si="0"/>
        <v>0</v>
      </c>
      <c r="M38" s="341" t="s">
        <v>4950</v>
      </c>
      <c r="N38" s="341" t="s">
        <v>4962</v>
      </c>
      <c r="O38" s="323">
        <f>ROUND(SUMIF(Anlagenbewegungsdaten_AV!B:B,A38,Anlagenbewegungsdaten_AV!C:C),3)</f>
        <v>0</v>
      </c>
      <c r="P38" s="320">
        <f>ROUND(SUMIF(Anlagenbewegungsdaten_AV!$B:$B,$A38,Anlagenbewegungsdaten_AV!$D:$D),2)</f>
        <v>0</v>
      </c>
      <c r="Q38" s="321">
        <f t="shared" si="1"/>
        <v>0</v>
      </c>
      <c r="T38" s="317"/>
      <c r="U38" s="325"/>
      <c r="V38" s="325"/>
    </row>
    <row r="39" spans="1:22" ht="15" customHeight="1" x14ac:dyDescent="0.25">
      <c r="A39" s="129" t="s">
        <v>2432</v>
      </c>
      <c r="B39" s="126" t="s">
        <v>2086</v>
      </c>
      <c r="C39" s="126" t="s">
        <v>4023</v>
      </c>
      <c r="D39" s="126" t="s">
        <v>2388</v>
      </c>
      <c r="E39" s="126"/>
      <c r="F39" s="128">
        <v>9.67</v>
      </c>
      <c r="G39" s="128">
        <v>9.8699999999999992</v>
      </c>
      <c r="H39" s="128">
        <v>7.74</v>
      </c>
      <c r="I39" s="311"/>
      <c r="J39" s="319">
        <f>ROUND(SUMIF(Anlagenbewegungsdaten!B:B,A39,Anlagenbewegungsdaten!C:C),3)</f>
        <v>0</v>
      </c>
      <c r="K39" s="320">
        <f>ROUND(SUMIF(Anlagenbewegungsdaten!$B:$B,$A39,Anlagenbewegungsdaten!$D:$D),2)</f>
        <v>0</v>
      </c>
      <c r="L39" s="321">
        <f t="shared" si="0"/>
        <v>0</v>
      </c>
      <c r="M39" s="341" t="s">
        <v>4950</v>
      </c>
      <c r="N39" s="341" t="s">
        <v>4962</v>
      </c>
      <c r="O39" s="323">
        <f>ROUND(SUMIF(Anlagenbewegungsdaten_AV!B:B,A39,Anlagenbewegungsdaten_AV!C:C),3)</f>
        <v>0</v>
      </c>
      <c r="P39" s="320">
        <f>ROUND(SUMIF(Anlagenbewegungsdaten_AV!$B:$B,$A39,Anlagenbewegungsdaten_AV!$D:$D),2)</f>
        <v>0</v>
      </c>
      <c r="Q39" s="321">
        <f t="shared" si="1"/>
        <v>0</v>
      </c>
      <c r="T39" s="317"/>
      <c r="U39" s="325"/>
      <c r="V39" s="325"/>
    </row>
    <row r="40" spans="1:22" ht="15" customHeight="1" x14ac:dyDescent="0.25">
      <c r="A40" s="129" t="s">
        <v>2433</v>
      </c>
      <c r="B40" s="126" t="s">
        <v>2086</v>
      </c>
      <c r="C40" s="126" t="s">
        <v>4023</v>
      </c>
      <c r="D40" s="126" t="s">
        <v>2390</v>
      </c>
      <c r="E40" s="126"/>
      <c r="F40" s="128">
        <v>6.65</v>
      </c>
      <c r="G40" s="128">
        <v>6.8500000000000005</v>
      </c>
      <c r="H40" s="128">
        <v>5.32</v>
      </c>
      <c r="I40" s="311"/>
      <c r="J40" s="319">
        <f>ROUND(SUMIF(Anlagenbewegungsdaten!B:B,A40,Anlagenbewegungsdaten!C:C),3)</f>
        <v>0</v>
      </c>
      <c r="K40" s="320">
        <f>ROUND(SUMIF(Anlagenbewegungsdaten!$B:$B,$A40,Anlagenbewegungsdaten!$D:$D),2)</f>
        <v>0</v>
      </c>
      <c r="L40" s="321">
        <f t="shared" si="0"/>
        <v>0</v>
      </c>
      <c r="M40" s="341" t="s">
        <v>4950</v>
      </c>
      <c r="N40" s="341" t="s">
        <v>4962</v>
      </c>
      <c r="O40" s="323">
        <f>ROUND(SUMIF(Anlagenbewegungsdaten_AV!B:B,A40,Anlagenbewegungsdaten_AV!C:C),3)</f>
        <v>0</v>
      </c>
      <c r="P40" s="320">
        <f>ROUND(SUMIF(Anlagenbewegungsdaten_AV!$B:$B,$A40,Anlagenbewegungsdaten_AV!$D:$D),2)</f>
        <v>0</v>
      </c>
      <c r="Q40" s="321">
        <f t="shared" si="1"/>
        <v>0</v>
      </c>
      <c r="T40" s="317"/>
      <c r="U40" s="325"/>
      <c r="V40" s="325"/>
    </row>
    <row r="41" spans="1:22" ht="15" customHeight="1" x14ac:dyDescent="0.25">
      <c r="A41" s="129" t="s">
        <v>2434</v>
      </c>
      <c r="B41" s="126" t="s">
        <v>2086</v>
      </c>
      <c r="C41" s="126" t="s">
        <v>4023</v>
      </c>
      <c r="D41" s="126" t="s">
        <v>2400</v>
      </c>
      <c r="E41" s="126"/>
      <c r="F41" s="128">
        <v>7.36</v>
      </c>
      <c r="G41" s="128">
        <v>7.5600000000000005</v>
      </c>
      <c r="H41" s="128">
        <v>5.89</v>
      </c>
      <c r="I41" s="311"/>
      <c r="J41" s="319">
        <f>ROUND(SUMIF(Anlagenbewegungsdaten!B:B,A41,Anlagenbewegungsdaten!C:C),3)</f>
        <v>0</v>
      </c>
      <c r="K41" s="320">
        <f>ROUND(SUMIF(Anlagenbewegungsdaten!$B:$B,$A41,Anlagenbewegungsdaten!$D:$D),2)</f>
        <v>0</v>
      </c>
      <c r="L41" s="321">
        <f t="shared" si="0"/>
        <v>0</v>
      </c>
      <c r="M41" s="341" t="s">
        <v>4950</v>
      </c>
      <c r="N41" s="341" t="s">
        <v>4962</v>
      </c>
      <c r="O41" s="323">
        <f>ROUND(SUMIF(Anlagenbewegungsdaten_AV!B:B,A41,Anlagenbewegungsdaten_AV!C:C),3)</f>
        <v>0</v>
      </c>
      <c r="P41" s="320">
        <f>ROUND(SUMIF(Anlagenbewegungsdaten_AV!$B:$B,$A41,Anlagenbewegungsdaten_AV!$D:$D),2)</f>
        <v>0</v>
      </c>
      <c r="Q41" s="321">
        <f t="shared" si="1"/>
        <v>0</v>
      </c>
      <c r="T41" s="317"/>
      <c r="U41" s="325"/>
      <c r="V41" s="325"/>
    </row>
    <row r="42" spans="1:22" ht="15" customHeight="1" x14ac:dyDescent="0.25">
      <c r="A42" s="129" t="s">
        <v>2435</v>
      </c>
      <c r="B42" s="126" t="s">
        <v>2086</v>
      </c>
      <c r="C42" s="126" t="s">
        <v>4023</v>
      </c>
      <c r="D42" s="126" t="s">
        <v>2402</v>
      </c>
      <c r="E42" s="126"/>
      <c r="F42" s="128">
        <v>6.38</v>
      </c>
      <c r="G42" s="128">
        <v>6.58</v>
      </c>
      <c r="H42" s="128">
        <v>5.0999999999999996</v>
      </c>
      <c r="I42" s="311"/>
      <c r="J42" s="319">
        <f>ROUND(SUMIF(Anlagenbewegungsdaten!B:B,A42,Anlagenbewegungsdaten!C:C),3)</f>
        <v>0</v>
      </c>
      <c r="K42" s="320">
        <f>ROUND(SUMIF(Anlagenbewegungsdaten!$B:$B,$A42,Anlagenbewegungsdaten!$D:$D),2)</f>
        <v>0</v>
      </c>
      <c r="L42" s="321">
        <f t="shared" si="0"/>
        <v>0</v>
      </c>
      <c r="M42" s="341" t="s">
        <v>4950</v>
      </c>
      <c r="N42" s="341" t="s">
        <v>4962</v>
      </c>
      <c r="O42" s="323">
        <f>ROUND(SUMIF(Anlagenbewegungsdaten_AV!B:B,A42,Anlagenbewegungsdaten_AV!C:C),3)</f>
        <v>0</v>
      </c>
      <c r="P42" s="320">
        <f>ROUND(SUMIF(Anlagenbewegungsdaten_AV!$B:$B,$A42,Anlagenbewegungsdaten_AV!$D:$D),2)</f>
        <v>0</v>
      </c>
      <c r="Q42" s="321">
        <f t="shared" si="1"/>
        <v>0</v>
      </c>
      <c r="T42" s="317"/>
      <c r="U42" s="325"/>
      <c r="V42" s="325"/>
    </row>
    <row r="43" spans="1:22" ht="15" customHeight="1" x14ac:dyDescent="0.25">
      <c r="A43" s="129" t="s">
        <v>2436</v>
      </c>
      <c r="B43" s="126" t="s">
        <v>2086</v>
      </c>
      <c r="C43" s="126" t="s">
        <v>4023</v>
      </c>
      <c r="D43" s="126" t="s">
        <v>2404</v>
      </c>
      <c r="E43" s="126"/>
      <c r="F43" s="128">
        <v>5.86</v>
      </c>
      <c r="G43" s="128">
        <v>6.0600000000000005</v>
      </c>
      <c r="H43" s="128">
        <v>4.6900000000000004</v>
      </c>
      <c r="I43" s="311"/>
      <c r="J43" s="319">
        <f>ROUND(SUMIF(Anlagenbewegungsdaten!B:B,A43,Anlagenbewegungsdaten!C:C),3)</f>
        <v>0</v>
      </c>
      <c r="K43" s="320">
        <f>ROUND(SUMIF(Anlagenbewegungsdaten!$B:$B,$A43,Anlagenbewegungsdaten!$D:$D),2)</f>
        <v>0</v>
      </c>
      <c r="L43" s="321">
        <f t="shared" si="0"/>
        <v>0</v>
      </c>
      <c r="M43" s="341" t="s">
        <v>4950</v>
      </c>
      <c r="N43" s="341" t="s">
        <v>4962</v>
      </c>
      <c r="O43" s="323">
        <f>ROUND(SUMIF(Anlagenbewegungsdaten_AV!B:B,A43,Anlagenbewegungsdaten_AV!C:C),3)</f>
        <v>0</v>
      </c>
      <c r="P43" s="320">
        <f>ROUND(SUMIF(Anlagenbewegungsdaten_AV!$B:$B,$A43,Anlagenbewegungsdaten_AV!$D:$D),2)</f>
        <v>0</v>
      </c>
      <c r="Q43" s="321">
        <f t="shared" si="1"/>
        <v>0</v>
      </c>
      <c r="T43" s="317"/>
      <c r="U43" s="325"/>
      <c r="V43" s="325"/>
    </row>
    <row r="44" spans="1:22" ht="15" customHeight="1" x14ac:dyDescent="0.25">
      <c r="A44" s="129" t="s">
        <v>2437</v>
      </c>
      <c r="B44" s="126" t="s">
        <v>2086</v>
      </c>
      <c r="C44" s="126" t="s">
        <v>4023</v>
      </c>
      <c r="D44" s="126" t="s">
        <v>2406</v>
      </c>
      <c r="E44" s="126"/>
      <c r="F44" s="128">
        <v>4.38</v>
      </c>
      <c r="G44" s="128">
        <v>4.58</v>
      </c>
      <c r="H44" s="128">
        <v>3.5</v>
      </c>
      <c r="I44" s="311"/>
      <c r="J44" s="319">
        <f>ROUND(SUMIF(Anlagenbewegungsdaten!B:B,A44,Anlagenbewegungsdaten!C:C),3)</f>
        <v>0</v>
      </c>
      <c r="K44" s="320">
        <f>ROUND(SUMIF(Anlagenbewegungsdaten!$B:$B,$A44,Anlagenbewegungsdaten!$D:$D),2)</f>
        <v>0</v>
      </c>
      <c r="L44" s="321">
        <f t="shared" si="0"/>
        <v>0</v>
      </c>
      <c r="M44" s="341" t="s">
        <v>4950</v>
      </c>
      <c r="N44" s="341" t="s">
        <v>4962</v>
      </c>
      <c r="O44" s="323">
        <f>ROUND(SUMIF(Anlagenbewegungsdaten_AV!B:B,A44,Anlagenbewegungsdaten_AV!C:C),3)</f>
        <v>0</v>
      </c>
      <c r="P44" s="320">
        <f>ROUND(SUMIF(Anlagenbewegungsdaten_AV!$B:$B,$A44,Anlagenbewegungsdaten_AV!$D:$D),2)</f>
        <v>0</v>
      </c>
      <c r="Q44" s="321">
        <f t="shared" si="1"/>
        <v>0</v>
      </c>
      <c r="T44" s="317"/>
      <c r="U44" s="325"/>
      <c r="V44" s="325"/>
    </row>
    <row r="45" spans="1:22" ht="15" customHeight="1" x14ac:dyDescent="0.25">
      <c r="A45" s="129" t="s">
        <v>2438</v>
      </c>
      <c r="B45" s="126" t="s">
        <v>2086</v>
      </c>
      <c r="C45" s="126" t="s">
        <v>4023</v>
      </c>
      <c r="D45" s="126" t="s">
        <v>2408</v>
      </c>
      <c r="E45" s="126"/>
      <c r="F45" s="128">
        <v>3.54</v>
      </c>
      <c r="G45" s="128">
        <v>3.74</v>
      </c>
      <c r="H45" s="128">
        <v>2.83</v>
      </c>
      <c r="I45" s="311"/>
      <c r="J45" s="319">
        <f>ROUND(SUMIF(Anlagenbewegungsdaten!B:B,A45,Anlagenbewegungsdaten!C:C),3)</f>
        <v>0</v>
      </c>
      <c r="K45" s="320">
        <f>ROUND(SUMIF(Anlagenbewegungsdaten!$B:$B,$A45,Anlagenbewegungsdaten!$D:$D),2)</f>
        <v>0</v>
      </c>
      <c r="L45" s="321">
        <f t="shared" si="0"/>
        <v>0</v>
      </c>
      <c r="M45" s="341" t="s">
        <v>4950</v>
      </c>
      <c r="N45" s="341" t="s">
        <v>4962</v>
      </c>
      <c r="O45" s="323">
        <f>ROUND(SUMIF(Anlagenbewegungsdaten_AV!B:B,A45,Anlagenbewegungsdaten_AV!C:C),3)</f>
        <v>0</v>
      </c>
      <c r="P45" s="320">
        <f>ROUND(SUMIF(Anlagenbewegungsdaten_AV!$B:$B,$A45,Anlagenbewegungsdaten_AV!$D:$D),2)</f>
        <v>0</v>
      </c>
      <c r="Q45" s="321">
        <f t="shared" si="1"/>
        <v>0</v>
      </c>
      <c r="T45" s="317"/>
      <c r="U45" s="325"/>
      <c r="V45" s="325"/>
    </row>
    <row r="46" spans="1:22" ht="15" customHeight="1" x14ac:dyDescent="0.25">
      <c r="A46" s="129" t="s">
        <v>1520</v>
      </c>
      <c r="B46" s="126" t="s">
        <v>2086</v>
      </c>
      <c r="C46" s="126" t="s">
        <v>4024</v>
      </c>
      <c r="D46" s="127" t="s">
        <v>2543</v>
      </c>
      <c r="E46" s="126"/>
      <c r="F46" s="128">
        <v>12.67</v>
      </c>
      <c r="G46" s="128">
        <v>12.87</v>
      </c>
      <c r="H46" s="128">
        <v>10.14</v>
      </c>
      <c r="I46" s="311"/>
      <c r="J46" s="319">
        <f>ROUND(SUMIF(Anlagenbewegungsdaten!B:B,A46,Anlagenbewegungsdaten!C:C),3)</f>
        <v>0</v>
      </c>
      <c r="K46" s="320">
        <f>ROUND(SUMIF(Anlagenbewegungsdaten!$B:$B,$A46,Anlagenbewegungsdaten!$D:$D),2)</f>
        <v>0</v>
      </c>
      <c r="L46" s="321">
        <f t="shared" si="0"/>
        <v>0</v>
      </c>
      <c r="M46" s="341" t="s">
        <v>4950</v>
      </c>
      <c r="N46" s="341" t="s">
        <v>4962</v>
      </c>
      <c r="O46" s="323">
        <f>ROUND(SUMIF(Anlagenbewegungsdaten_AV!B:B,A46,Anlagenbewegungsdaten_AV!C:C),3)</f>
        <v>0</v>
      </c>
      <c r="P46" s="320">
        <f>ROUND(SUMIF(Anlagenbewegungsdaten_AV!$B:$B,$A46,Anlagenbewegungsdaten_AV!$D:$D),2)</f>
        <v>0</v>
      </c>
      <c r="Q46" s="321">
        <f t="shared" si="1"/>
        <v>0</v>
      </c>
      <c r="T46" s="317"/>
      <c r="U46" s="325"/>
      <c r="V46" s="325"/>
    </row>
    <row r="47" spans="1:22" ht="15" customHeight="1" x14ac:dyDescent="0.25">
      <c r="A47" s="129" t="s">
        <v>1521</v>
      </c>
      <c r="B47" s="126" t="s">
        <v>2086</v>
      </c>
      <c r="C47" s="126" t="s">
        <v>4024</v>
      </c>
      <c r="D47" s="126" t="s">
        <v>1522</v>
      </c>
      <c r="E47" s="126"/>
      <c r="F47" s="128">
        <v>11.67</v>
      </c>
      <c r="G47" s="128">
        <v>11.87</v>
      </c>
      <c r="H47" s="128">
        <v>9.34</v>
      </c>
      <c r="I47" s="311"/>
      <c r="J47" s="319">
        <f>ROUND(SUMIF(Anlagenbewegungsdaten!B:B,A47,Anlagenbewegungsdaten!C:C),3)</f>
        <v>0</v>
      </c>
      <c r="K47" s="320">
        <f>ROUND(SUMIF(Anlagenbewegungsdaten!$B:$B,$A47,Anlagenbewegungsdaten!$D:$D),2)</f>
        <v>0</v>
      </c>
      <c r="L47" s="321">
        <f t="shared" si="0"/>
        <v>0</v>
      </c>
      <c r="M47" s="341" t="s">
        <v>4950</v>
      </c>
      <c r="N47" s="341" t="s">
        <v>4962</v>
      </c>
      <c r="O47" s="323">
        <f>ROUND(SUMIF(Anlagenbewegungsdaten_AV!B:B,A47,Anlagenbewegungsdaten_AV!C:C),3)</f>
        <v>0</v>
      </c>
      <c r="P47" s="320">
        <f>ROUND(SUMIF(Anlagenbewegungsdaten_AV!$B:$B,$A47,Anlagenbewegungsdaten_AV!$D:$D),2)</f>
        <v>0</v>
      </c>
      <c r="Q47" s="321">
        <f t="shared" si="1"/>
        <v>0</v>
      </c>
      <c r="T47" s="317"/>
      <c r="U47" s="325"/>
      <c r="V47" s="325"/>
    </row>
    <row r="48" spans="1:22" ht="15" customHeight="1" x14ac:dyDescent="0.25">
      <c r="A48" s="129" t="s">
        <v>1523</v>
      </c>
      <c r="B48" s="126" t="s">
        <v>2086</v>
      </c>
      <c r="C48" s="126" t="s">
        <v>4024</v>
      </c>
      <c r="D48" s="126" t="s">
        <v>1524</v>
      </c>
      <c r="E48" s="126"/>
      <c r="F48" s="128">
        <v>8.65</v>
      </c>
      <c r="G48" s="128">
        <v>8.85</v>
      </c>
      <c r="H48" s="128">
        <v>6.92</v>
      </c>
      <c r="I48" s="311"/>
      <c r="J48" s="319">
        <f>ROUND(SUMIF(Anlagenbewegungsdaten!B:B,A48,Anlagenbewegungsdaten!C:C),3)</f>
        <v>0</v>
      </c>
      <c r="K48" s="320">
        <f>ROUND(SUMIF(Anlagenbewegungsdaten!$B:$B,$A48,Anlagenbewegungsdaten!$D:$D),2)</f>
        <v>0</v>
      </c>
      <c r="L48" s="321">
        <f t="shared" si="0"/>
        <v>0</v>
      </c>
      <c r="M48" s="341" t="s">
        <v>4950</v>
      </c>
      <c r="N48" s="341" t="s">
        <v>4962</v>
      </c>
      <c r="O48" s="323">
        <f>ROUND(SUMIF(Anlagenbewegungsdaten_AV!B:B,A48,Anlagenbewegungsdaten_AV!C:C),3)</f>
        <v>0</v>
      </c>
      <c r="P48" s="320">
        <f>ROUND(SUMIF(Anlagenbewegungsdaten_AV!$B:$B,$A48,Anlagenbewegungsdaten_AV!$D:$D),2)</f>
        <v>0</v>
      </c>
      <c r="Q48" s="321">
        <f t="shared" si="1"/>
        <v>0</v>
      </c>
      <c r="T48" s="317"/>
      <c r="U48" s="325"/>
      <c r="V48" s="325"/>
    </row>
    <row r="49" spans="1:22" ht="15" customHeight="1" x14ac:dyDescent="0.25">
      <c r="A49" s="129" t="s">
        <v>1525</v>
      </c>
      <c r="B49" s="126" t="s">
        <v>2086</v>
      </c>
      <c r="C49" s="126" t="s">
        <v>4024</v>
      </c>
      <c r="D49" s="126" t="s">
        <v>1526</v>
      </c>
      <c r="E49" s="126"/>
      <c r="F49" s="128">
        <v>7.65</v>
      </c>
      <c r="G49" s="128">
        <v>7.8500000000000005</v>
      </c>
      <c r="H49" s="128">
        <v>6.12</v>
      </c>
      <c r="I49" s="311"/>
      <c r="J49" s="319">
        <f>ROUND(SUMIF(Anlagenbewegungsdaten!B:B,A49,Anlagenbewegungsdaten!C:C),3)</f>
        <v>0</v>
      </c>
      <c r="K49" s="320">
        <f>ROUND(SUMIF(Anlagenbewegungsdaten!$B:$B,$A49,Anlagenbewegungsdaten!$D:$D),2)</f>
        <v>0</v>
      </c>
      <c r="L49" s="321">
        <f t="shared" si="0"/>
        <v>0</v>
      </c>
      <c r="M49" s="341" t="s">
        <v>4950</v>
      </c>
      <c r="N49" s="341" t="s">
        <v>4962</v>
      </c>
      <c r="O49" s="323">
        <f>ROUND(SUMIF(Anlagenbewegungsdaten_AV!B:B,A49,Anlagenbewegungsdaten_AV!C:C),3)</f>
        <v>0</v>
      </c>
      <c r="P49" s="320">
        <f>ROUND(SUMIF(Anlagenbewegungsdaten_AV!$B:$B,$A49,Anlagenbewegungsdaten_AV!$D:$D),2)</f>
        <v>0</v>
      </c>
      <c r="Q49" s="321">
        <f t="shared" si="1"/>
        <v>0</v>
      </c>
      <c r="T49" s="317"/>
      <c r="U49" s="325"/>
      <c r="V49" s="325"/>
    </row>
    <row r="50" spans="1:22" ht="15" customHeight="1" x14ac:dyDescent="0.25">
      <c r="A50" s="129" t="s">
        <v>1527</v>
      </c>
      <c r="B50" s="126" t="s">
        <v>2086</v>
      </c>
      <c r="C50" s="126" t="s">
        <v>4024</v>
      </c>
      <c r="D50" s="126" t="s">
        <v>1528</v>
      </c>
      <c r="E50" s="126"/>
      <c r="F50" s="128">
        <v>8.65</v>
      </c>
      <c r="G50" s="128">
        <v>8.85</v>
      </c>
      <c r="H50" s="128">
        <v>6.92</v>
      </c>
      <c r="I50" s="311"/>
      <c r="J50" s="319">
        <f>ROUND(SUMIF(Anlagenbewegungsdaten!B:B,A50,Anlagenbewegungsdaten!C:C),3)</f>
        <v>0</v>
      </c>
      <c r="K50" s="320">
        <f>ROUND(SUMIF(Anlagenbewegungsdaten!$B:$B,$A50,Anlagenbewegungsdaten!$D:$D),2)</f>
        <v>0</v>
      </c>
      <c r="L50" s="321">
        <f t="shared" si="0"/>
        <v>0</v>
      </c>
      <c r="M50" s="341" t="s">
        <v>4950</v>
      </c>
      <c r="N50" s="341" t="s">
        <v>4962</v>
      </c>
      <c r="O50" s="323">
        <f>ROUND(SUMIF(Anlagenbewegungsdaten_AV!B:B,A50,Anlagenbewegungsdaten_AV!C:C),3)</f>
        <v>0</v>
      </c>
      <c r="P50" s="320">
        <f>ROUND(SUMIF(Anlagenbewegungsdaten_AV!$B:$B,$A50,Anlagenbewegungsdaten_AV!$D:$D),2)</f>
        <v>0</v>
      </c>
      <c r="Q50" s="321">
        <f t="shared" si="1"/>
        <v>0</v>
      </c>
      <c r="T50" s="317"/>
      <c r="U50" s="325"/>
      <c r="V50" s="325"/>
    </row>
    <row r="51" spans="1:22" ht="15" customHeight="1" x14ac:dyDescent="0.25">
      <c r="A51" s="129" t="s">
        <v>1529</v>
      </c>
      <c r="B51" s="126" t="s">
        <v>2086</v>
      </c>
      <c r="C51" s="126" t="s">
        <v>4024</v>
      </c>
      <c r="D51" s="127" t="s">
        <v>1530</v>
      </c>
      <c r="E51" s="126"/>
      <c r="F51" s="128">
        <v>7.29</v>
      </c>
      <c r="G51" s="128">
        <v>7.49</v>
      </c>
      <c r="H51" s="128">
        <v>5.83</v>
      </c>
      <c r="I51" s="311"/>
      <c r="J51" s="319">
        <f>ROUND(SUMIF(Anlagenbewegungsdaten!B:B,A51,Anlagenbewegungsdaten!C:C),3)</f>
        <v>0</v>
      </c>
      <c r="K51" s="320">
        <f>ROUND(SUMIF(Anlagenbewegungsdaten!$B:$B,$A51,Anlagenbewegungsdaten!$D:$D),2)</f>
        <v>0</v>
      </c>
      <c r="L51" s="321">
        <f t="shared" si="0"/>
        <v>0</v>
      </c>
      <c r="M51" s="341" t="s">
        <v>4950</v>
      </c>
      <c r="N51" s="341" t="s">
        <v>4962</v>
      </c>
      <c r="O51" s="323">
        <f>ROUND(SUMIF(Anlagenbewegungsdaten_AV!B:B,A51,Anlagenbewegungsdaten_AV!C:C),3)</f>
        <v>0</v>
      </c>
      <c r="P51" s="320">
        <f>ROUND(SUMIF(Anlagenbewegungsdaten_AV!$B:$B,$A51,Anlagenbewegungsdaten_AV!$D:$D),2)</f>
        <v>0</v>
      </c>
      <c r="Q51" s="321">
        <f t="shared" si="1"/>
        <v>0</v>
      </c>
      <c r="T51" s="317"/>
      <c r="U51" s="325"/>
      <c r="V51" s="325"/>
    </row>
    <row r="52" spans="1:22" ht="15" customHeight="1" x14ac:dyDescent="0.25">
      <c r="A52" s="129" t="s">
        <v>1531</v>
      </c>
      <c r="B52" s="126" t="s">
        <v>2086</v>
      </c>
      <c r="C52" s="126" t="s">
        <v>4024</v>
      </c>
      <c r="D52" s="127" t="s">
        <v>1532</v>
      </c>
      <c r="E52" s="126"/>
      <c r="F52" s="128">
        <v>6.32</v>
      </c>
      <c r="G52" s="128">
        <v>6.5200000000000005</v>
      </c>
      <c r="H52" s="128">
        <v>5.0599999999999996</v>
      </c>
      <c r="I52" s="311"/>
      <c r="J52" s="319">
        <f>ROUND(SUMIF(Anlagenbewegungsdaten!B:B,A52,Anlagenbewegungsdaten!C:C),3)</f>
        <v>0</v>
      </c>
      <c r="K52" s="320">
        <f>ROUND(SUMIF(Anlagenbewegungsdaten!$B:$B,$A52,Anlagenbewegungsdaten!$D:$D),2)</f>
        <v>0</v>
      </c>
      <c r="L52" s="321">
        <f t="shared" si="0"/>
        <v>0</v>
      </c>
      <c r="M52" s="341" t="s">
        <v>4950</v>
      </c>
      <c r="N52" s="341" t="s">
        <v>4962</v>
      </c>
      <c r="O52" s="323">
        <f>ROUND(SUMIF(Anlagenbewegungsdaten_AV!B:B,A52,Anlagenbewegungsdaten_AV!C:C),3)</f>
        <v>0</v>
      </c>
      <c r="P52" s="320">
        <f>ROUND(SUMIF(Anlagenbewegungsdaten_AV!$B:$B,$A52,Anlagenbewegungsdaten_AV!$D:$D),2)</f>
        <v>0</v>
      </c>
      <c r="Q52" s="321">
        <f t="shared" si="1"/>
        <v>0</v>
      </c>
      <c r="T52" s="317"/>
      <c r="U52" s="325"/>
      <c r="V52" s="325"/>
    </row>
    <row r="53" spans="1:22" ht="15" customHeight="1" x14ac:dyDescent="0.25">
      <c r="A53" s="129" t="s">
        <v>1533</v>
      </c>
      <c r="B53" s="126" t="s">
        <v>2086</v>
      </c>
      <c r="C53" s="126" t="s">
        <v>4024</v>
      </c>
      <c r="D53" s="127" t="s">
        <v>1534</v>
      </c>
      <c r="E53" s="126"/>
      <c r="F53" s="128">
        <v>5.8</v>
      </c>
      <c r="G53" s="128">
        <v>6</v>
      </c>
      <c r="H53" s="128">
        <v>4.6399999999999997</v>
      </c>
      <c r="I53" s="311"/>
      <c r="J53" s="319">
        <f>ROUND(SUMIF(Anlagenbewegungsdaten!B:B,A53,Anlagenbewegungsdaten!C:C),3)</f>
        <v>0</v>
      </c>
      <c r="K53" s="320">
        <f>ROUND(SUMIF(Anlagenbewegungsdaten!$B:$B,$A53,Anlagenbewegungsdaten!$D:$D),2)</f>
        <v>0</v>
      </c>
      <c r="L53" s="321">
        <f t="shared" si="0"/>
        <v>0</v>
      </c>
      <c r="M53" s="341" t="s">
        <v>4950</v>
      </c>
      <c r="N53" s="341" t="s">
        <v>4962</v>
      </c>
      <c r="O53" s="323">
        <f>ROUND(SUMIF(Anlagenbewegungsdaten_AV!B:B,A53,Anlagenbewegungsdaten_AV!C:C),3)</f>
        <v>0</v>
      </c>
      <c r="P53" s="320">
        <f>ROUND(SUMIF(Anlagenbewegungsdaten_AV!$B:$B,$A53,Anlagenbewegungsdaten_AV!$D:$D),2)</f>
        <v>0</v>
      </c>
      <c r="Q53" s="321">
        <f t="shared" si="1"/>
        <v>0</v>
      </c>
      <c r="T53" s="317"/>
      <c r="U53" s="325"/>
      <c r="V53" s="325"/>
    </row>
    <row r="54" spans="1:22" ht="15" customHeight="1" x14ac:dyDescent="0.25">
      <c r="A54" s="129" t="s">
        <v>1535</v>
      </c>
      <c r="B54" s="126" t="s">
        <v>2086</v>
      </c>
      <c r="C54" s="126" t="s">
        <v>4024</v>
      </c>
      <c r="D54" s="127" t="s">
        <v>1536</v>
      </c>
      <c r="E54" s="126"/>
      <c r="F54" s="128">
        <v>4.34</v>
      </c>
      <c r="G54" s="128">
        <v>4.54</v>
      </c>
      <c r="H54" s="128">
        <v>3.47</v>
      </c>
      <c r="I54" s="311"/>
      <c r="J54" s="319">
        <f>ROUND(SUMIF(Anlagenbewegungsdaten!B:B,A54,Anlagenbewegungsdaten!C:C),3)</f>
        <v>0</v>
      </c>
      <c r="K54" s="320">
        <f>ROUND(SUMIF(Anlagenbewegungsdaten!$B:$B,$A54,Anlagenbewegungsdaten!$D:$D),2)</f>
        <v>0</v>
      </c>
      <c r="L54" s="321">
        <f t="shared" si="0"/>
        <v>0</v>
      </c>
      <c r="M54" s="341" t="s">
        <v>4950</v>
      </c>
      <c r="N54" s="341" t="s">
        <v>4962</v>
      </c>
      <c r="O54" s="323">
        <f>ROUND(SUMIF(Anlagenbewegungsdaten_AV!B:B,A54,Anlagenbewegungsdaten_AV!C:C),3)</f>
        <v>0</v>
      </c>
      <c r="P54" s="320">
        <f>ROUND(SUMIF(Anlagenbewegungsdaten_AV!$B:$B,$A54,Anlagenbewegungsdaten_AV!$D:$D),2)</f>
        <v>0</v>
      </c>
      <c r="Q54" s="321">
        <f t="shared" si="1"/>
        <v>0</v>
      </c>
      <c r="T54" s="317"/>
      <c r="U54" s="325"/>
      <c r="V54" s="325"/>
    </row>
    <row r="55" spans="1:22" ht="15" customHeight="1" x14ac:dyDescent="0.25">
      <c r="A55" s="129" t="s">
        <v>1537</v>
      </c>
      <c r="B55" s="126" t="s">
        <v>2086</v>
      </c>
      <c r="C55" s="126" t="s">
        <v>4024</v>
      </c>
      <c r="D55" s="127" t="s">
        <v>1538</v>
      </c>
      <c r="E55" s="126"/>
      <c r="F55" s="128">
        <v>3.5</v>
      </c>
      <c r="G55" s="128">
        <v>3.7</v>
      </c>
      <c r="H55" s="128">
        <v>2.8</v>
      </c>
      <c r="I55" s="311"/>
      <c r="J55" s="319">
        <f>ROUND(SUMIF(Anlagenbewegungsdaten!B:B,A55,Anlagenbewegungsdaten!C:C),3)</f>
        <v>0</v>
      </c>
      <c r="K55" s="320">
        <f>ROUND(SUMIF(Anlagenbewegungsdaten!$B:$B,$A55,Anlagenbewegungsdaten!$D:$D),2)</f>
        <v>0</v>
      </c>
      <c r="L55" s="321">
        <f t="shared" si="0"/>
        <v>0</v>
      </c>
      <c r="M55" s="341" t="s">
        <v>4950</v>
      </c>
      <c r="N55" s="341" t="s">
        <v>4962</v>
      </c>
      <c r="O55" s="323">
        <f>ROUND(SUMIF(Anlagenbewegungsdaten_AV!B:B,A55,Anlagenbewegungsdaten_AV!C:C),3)</f>
        <v>0</v>
      </c>
      <c r="P55" s="320">
        <f>ROUND(SUMIF(Anlagenbewegungsdaten_AV!$B:$B,$A55,Anlagenbewegungsdaten_AV!$D:$D),2)</f>
        <v>0</v>
      </c>
      <c r="Q55" s="321">
        <f t="shared" si="1"/>
        <v>0</v>
      </c>
      <c r="T55" s="317"/>
      <c r="U55" s="325"/>
      <c r="V55" s="325"/>
    </row>
    <row r="56" spans="1:22" ht="15" customHeight="1" x14ac:dyDescent="0.25">
      <c r="A56" s="129" t="s">
        <v>2542</v>
      </c>
      <c r="B56" s="126" t="s">
        <v>2086</v>
      </c>
      <c r="C56" s="127" t="s">
        <v>4025</v>
      </c>
      <c r="D56" s="127" t="s">
        <v>2543</v>
      </c>
      <c r="E56" s="126"/>
      <c r="F56" s="128">
        <v>12.67</v>
      </c>
      <c r="G56" s="128">
        <v>12.87</v>
      </c>
      <c r="H56" s="128">
        <v>10.14</v>
      </c>
      <c r="I56" s="311"/>
      <c r="J56" s="319">
        <f>ROUND(SUMIF(Anlagenbewegungsdaten!B:B,A56,Anlagenbewegungsdaten!C:C),3)</f>
        <v>0</v>
      </c>
      <c r="K56" s="320">
        <f>ROUND(SUMIF(Anlagenbewegungsdaten!$B:$B,$A56,Anlagenbewegungsdaten!$D:$D),2)</f>
        <v>0</v>
      </c>
      <c r="L56" s="321">
        <f t="shared" si="0"/>
        <v>0</v>
      </c>
      <c r="M56" s="341" t="s">
        <v>4950</v>
      </c>
      <c r="N56" s="341" t="s">
        <v>4962</v>
      </c>
      <c r="O56" s="323">
        <f>ROUND(SUMIF(Anlagenbewegungsdaten_AV!B:B,A56,Anlagenbewegungsdaten_AV!C:C),3)</f>
        <v>0</v>
      </c>
      <c r="P56" s="320">
        <f>ROUND(SUMIF(Anlagenbewegungsdaten_AV!$B:$B,$A56,Anlagenbewegungsdaten_AV!$D:$D),2)</f>
        <v>0</v>
      </c>
      <c r="Q56" s="321">
        <f t="shared" si="1"/>
        <v>0</v>
      </c>
      <c r="T56" s="317"/>
      <c r="U56" s="325"/>
      <c r="V56" s="325"/>
    </row>
    <row r="57" spans="1:22" ht="15" customHeight="1" x14ac:dyDescent="0.25">
      <c r="A57" s="129" t="s">
        <v>2544</v>
      </c>
      <c r="B57" s="126" t="s">
        <v>2086</v>
      </c>
      <c r="C57" s="127" t="s">
        <v>4025</v>
      </c>
      <c r="D57" s="126" t="s">
        <v>1522</v>
      </c>
      <c r="E57" s="126"/>
      <c r="F57" s="128">
        <v>11.67</v>
      </c>
      <c r="G57" s="128">
        <v>11.87</v>
      </c>
      <c r="H57" s="128">
        <v>9.34</v>
      </c>
      <c r="I57" s="311"/>
      <c r="J57" s="319">
        <f>ROUND(SUMIF(Anlagenbewegungsdaten!B:B,A57,Anlagenbewegungsdaten!C:C),3)</f>
        <v>0</v>
      </c>
      <c r="K57" s="320">
        <f>ROUND(SUMIF(Anlagenbewegungsdaten!$B:$B,$A57,Anlagenbewegungsdaten!$D:$D),2)</f>
        <v>0</v>
      </c>
      <c r="L57" s="321">
        <f t="shared" si="0"/>
        <v>0</v>
      </c>
      <c r="M57" s="341" t="s">
        <v>4950</v>
      </c>
      <c r="N57" s="341" t="s">
        <v>4962</v>
      </c>
      <c r="O57" s="323">
        <f>ROUND(SUMIF(Anlagenbewegungsdaten_AV!B:B,A57,Anlagenbewegungsdaten_AV!C:C),3)</f>
        <v>0</v>
      </c>
      <c r="P57" s="320">
        <f>ROUND(SUMIF(Anlagenbewegungsdaten_AV!$B:$B,$A57,Anlagenbewegungsdaten_AV!$D:$D),2)</f>
        <v>0</v>
      </c>
      <c r="Q57" s="321">
        <f t="shared" si="1"/>
        <v>0</v>
      </c>
      <c r="T57" s="317"/>
      <c r="U57" s="325"/>
      <c r="V57" s="325"/>
    </row>
    <row r="58" spans="1:22" ht="15" customHeight="1" x14ac:dyDescent="0.25">
      <c r="A58" s="129" t="s">
        <v>2545</v>
      </c>
      <c r="B58" s="126" t="s">
        <v>2086</v>
      </c>
      <c r="C58" s="127" t="s">
        <v>4025</v>
      </c>
      <c r="D58" s="126" t="s">
        <v>1524</v>
      </c>
      <c r="E58" s="126"/>
      <c r="F58" s="128">
        <v>8.65</v>
      </c>
      <c r="G58" s="128">
        <v>8.85</v>
      </c>
      <c r="H58" s="128">
        <v>6.92</v>
      </c>
      <c r="I58" s="311"/>
      <c r="J58" s="319">
        <f>ROUND(SUMIF(Anlagenbewegungsdaten!B:B,A58,Anlagenbewegungsdaten!C:C),3)</f>
        <v>0</v>
      </c>
      <c r="K58" s="320">
        <f>ROUND(SUMIF(Anlagenbewegungsdaten!$B:$B,$A58,Anlagenbewegungsdaten!$D:$D),2)</f>
        <v>0</v>
      </c>
      <c r="L58" s="321">
        <f t="shared" si="0"/>
        <v>0</v>
      </c>
      <c r="M58" s="341" t="s">
        <v>4950</v>
      </c>
      <c r="N58" s="341" t="s">
        <v>4962</v>
      </c>
      <c r="O58" s="323">
        <f>ROUND(SUMIF(Anlagenbewegungsdaten_AV!B:B,A58,Anlagenbewegungsdaten_AV!C:C),3)</f>
        <v>0</v>
      </c>
      <c r="P58" s="320">
        <f>ROUND(SUMIF(Anlagenbewegungsdaten_AV!$B:$B,$A58,Anlagenbewegungsdaten_AV!$D:$D),2)</f>
        <v>0</v>
      </c>
      <c r="Q58" s="321">
        <f t="shared" si="1"/>
        <v>0</v>
      </c>
      <c r="T58" s="317"/>
      <c r="U58" s="325"/>
      <c r="V58" s="325"/>
    </row>
    <row r="59" spans="1:22" ht="15" customHeight="1" x14ac:dyDescent="0.25">
      <c r="A59" s="129" t="s">
        <v>2546</v>
      </c>
      <c r="B59" s="126" t="s">
        <v>2086</v>
      </c>
      <c r="C59" s="127" t="s">
        <v>4025</v>
      </c>
      <c r="D59" s="126" t="s">
        <v>1526</v>
      </c>
      <c r="E59" s="126"/>
      <c r="F59" s="128">
        <v>7.65</v>
      </c>
      <c r="G59" s="128">
        <v>7.8500000000000005</v>
      </c>
      <c r="H59" s="128">
        <v>6.12</v>
      </c>
      <c r="I59" s="311"/>
      <c r="J59" s="319">
        <f>ROUND(SUMIF(Anlagenbewegungsdaten!B:B,A59,Anlagenbewegungsdaten!C:C),3)</f>
        <v>0</v>
      </c>
      <c r="K59" s="320">
        <f>ROUND(SUMIF(Anlagenbewegungsdaten!$B:$B,$A59,Anlagenbewegungsdaten!$D:$D),2)</f>
        <v>0</v>
      </c>
      <c r="L59" s="321">
        <f t="shared" si="0"/>
        <v>0</v>
      </c>
      <c r="M59" s="341" t="s">
        <v>4950</v>
      </c>
      <c r="N59" s="341" t="s">
        <v>4962</v>
      </c>
      <c r="O59" s="323">
        <f>ROUND(SUMIF(Anlagenbewegungsdaten_AV!B:B,A59,Anlagenbewegungsdaten_AV!C:C),3)</f>
        <v>0</v>
      </c>
      <c r="P59" s="320">
        <f>ROUND(SUMIF(Anlagenbewegungsdaten_AV!$B:$B,$A59,Anlagenbewegungsdaten_AV!$D:$D),2)</f>
        <v>0</v>
      </c>
      <c r="Q59" s="321">
        <f t="shared" si="1"/>
        <v>0</v>
      </c>
      <c r="T59" s="317"/>
      <c r="U59" s="325"/>
      <c r="V59" s="325"/>
    </row>
    <row r="60" spans="1:22" ht="15" customHeight="1" x14ac:dyDescent="0.25">
      <c r="A60" s="129" t="s">
        <v>2547</v>
      </c>
      <c r="B60" s="126" t="s">
        <v>2086</v>
      </c>
      <c r="C60" s="127" t="s">
        <v>4025</v>
      </c>
      <c r="D60" s="126" t="s">
        <v>1528</v>
      </c>
      <c r="E60" s="126"/>
      <c r="F60" s="128">
        <v>8.65</v>
      </c>
      <c r="G60" s="128">
        <v>8.85</v>
      </c>
      <c r="H60" s="128">
        <v>6.92</v>
      </c>
      <c r="I60" s="311"/>
      <c r="J60" s="319">
        <f>ROUND(SUMIF(Anlagenbewegungsdaten!B:B,A60,Anlagenbewegungsdaten!C:C),3)</f>
        <v>0</v>
      </c>
      <c r="K60" s="320">
        <f>ROUND(SUMIF(Anlagenbewegungsdaten!$B:$B,$A60,Anlagenbewegungsdaten!$D:$D),2)</f>
        <v>0</v>
      </c>
      <c r="L60" s="321">
        <f t="shared" si="0"/>
        <v>0</v>
      </c>
      <c r="M60" s="341" t="s">
        <v>4950</v>
      </c>
      <c r="N60" s="341" t="s">
        <v>4962</v>
      </c>
      <c r="O60" s="323">
        <f>ROUND(SUMIF(Anlagenbewegungsdaten_AV!B:B,A60,Anlagenbewegungsdaten_AV!C:C),3)</f>
        <v>0</v>
      </c>
      <c r="P60" s="320">
        <f>ROUND(SUMIF(Anlagenbewegungsdaten_AV!$B:$B,$A60,Anlagenbewegungsdaten_AV!$D:$D),2)</f>
        <v>0</v>
      </c>
      <c r="Q60" s="321">
        <f t="shared" si="1"/>
        <v>0</v>
      </c>
      <c r="T60" s="317"/>
      <c r="U60" s="325"/>
      <c r="V60" s="325"/>
    </row>
    <row r="61" spans="1:22" ht="15" customHeight="1" x14ac:dyDescent="0.25">
      <c r="A61" s="129" t="s">
        <v>2548</v>
      </c>
      <c r="B61" s="126" t="s">
        <v>2086</v>
      </c>
      <c r="C61" s="127" t="s">
        <v>4025</v>
      </c>
      <c r="D61" s="127" t="s">
        <v>1530</v>
      </c>
      <c r="E61" s="126"/>
      <c r="F61" s="128">
        <v>7.22</v>
      </c>
      <c r="G61" s="128">
        <v>7.42</v>
      </c>
      <c r="H61" s="128">
        <v>5.78</v>
      </c>
      <c r="I61" s="311"/>
      <c r="J61" s="319">
        <f>ROUND(SUMIF(Anlagenbewegungsdaten!B:B,A61,Anlagenbewegungsdaten!C:C),3)</f>
        <v>0</v>
      </c>
      <c r="K61" s="320">
        <f>ROUND(SUMIF(Anlagenbewegungsdaten!$B:$B,$A61,Anlagenbewegungsdaten!$D:$D),2)</f>
        <v>0</v>
      </c>
      <c r="L61" s="321">
        <f t="shared" si="0"/>
        <v>0</v>
      </c>
      <c r="M61" s="341" t="s">
        <v>4950</v>
      </c>
      <c r="N61" s="341" t="s">
        <v>4962</v>
      </c>
      <c r="O61" s="323">
        <f>ROUND(SUMIF(Anlagenbewegungsdaten_AV!B:B,A61,Anlagenbewegungsdaten_AV!C:C),3)</f>
        <v>0</v>
      </c>
      <c r="P61" s="320">
        <f>ROUND(SUMIF(Anlagenbewegungsdaten_AV!$B:$B,$A61,Anlagenbewegungsdaten_AV!$D:$D),2)</f>
        <v>0</v>
      </c>
      <c r="Q61" s="321">
        <f t="shared" si="1"/>
        <v>0</v>
      </c>
      <c r="T61" s="317"/>
      <c r="U61" s="325"/>
      <c r="V61" s="325"/>
    </row>
    <row r="62" spans="1:22" ht="15" customHeight="1" x14ac:dyDescent="0.25">
      <c r="A62" s="129" t="s">
        <v>2549</v>
      </c>
      <c r="B62" s="126" t="s">
        <v>2086</v>
      </c>
      <c r="C62" s="127" t="s">
        <v>4025</v>
      </c>
      <c r="D62" s="127" t="s">
        <v>1532</v>
      </c>
      <c r="E62" s="126"/>
      <c r="F62" s="128">
        <v>6.26</v>
      </c>
      <c r="G62" s="128">
        <v>6.46</v>
      </c>
      <c r="H62" s="128">
        <v>5.01</v>
      </c>
      <c r="I62" s="311"/>
      <c r="J62" s="319">
        <f>ROUND(SUMIF(Anlagenbewegungsdaten!B:B,A62,Anlagenbewegungsdaten!C:C),3)</f>
        <v>0</v>
      </c>
      <c r="K62" s="320">
        <f>ROUND(SUMIF(Anlagenbewegungsdaten!$B:$B,$A62,Anlagenbewegungsdaten!$D:$D),2)</f>
        <v>0</v>
      </c>
      <c r="L62" s="321">
        <f t="shared" si="0"/>
        <v>0</v>
      </c>
      <c r="M62" s="341" t="s">
        <v>4950</v>
      </c>
      <c r="N62" s="341" t="s">
        <v>4962</v>
      </c>
      <c r="O62" s="323">
        <f>ROUND(SUMIF(Anlagenbewegungsdaten_AV!B:B,A62,Anlagenbewegungsdaten_AV!C:C),3)</f>
        <v>0</v>
      </c>
      <c r="P62" s="320">
        <f>ROUND(SUMIF(Anlagenbewegungsdaten_AV!$B:$B,$A62,Anlagenbewegungsdaten_AV!$D:$D),2)</f>
        <v>0</v>
      </c>
      <c r="Q62" s="321">
        <f t="shared" si="1"/>
        <v>0</v>
      </c>
      <c r="T62" s="317"/>
      <c r="U62" s="325"/>
      <c r="V62" s="325"/>
    </row>
    <row r="63" spans="1:22" ht="15" customHeight="1" x14ac:dyDescent="0.25">
      <c r="A63" s="129" t="s">
        <v>2550</v>
      </c>
      <c r="B63" s="126" t="s">
        <v>2086</v>
      </c>
      <c r="C63" s="127" t="s">
        <v>4025</v>
      </c>
      <c r="D63" s="127" t="s">
        <v>1534</v>
      </c>
      <c r="E63" s="126"/>
      <c r="F63" s="128">
        <v>5.74</v>
      </c>
      <c r="G63" s="128">
        <v>5.94</v>
      </c>
      <c r="H63" s="128">
        <v>4.59</v>
      </c>
      <c r="I63" s="311"/>
      <c r="J63" s="319">
        <f>ROUND(SUMIF(Anlagenbewegungsdaten!B:B,A63,Anlagenbewegungsdaten!C:C),3)</f>
        <v>0</v>
      </c>
      <c r="K63" s="320">
        <f>ROUND(SUMIF(Anlagenbewegungsdaten!$B:$B,$A63,Anlagenbewegungsdaten!$D:$D),2)</f>
        <v>0</v>
      </c>
      <c r="L63" s="321">
        <f t="shared" si="0"/>
        <v>0</v>
      </c>
      <c r="M63" s="341" t="s">
        <v>4950</v>
      </c>
      <c r="N63" s="341" t="s">
        <v>4962</v>
      </c>
      <c r="O63" s="323">
        <f>ROUND(SUMIF(Anlagenbewegungsdaten_AV!B:B,A63,Anlagenbewegungsdaten_AV!C:C),3)</f>
        <v>0</v>
      </c>
      <c r="P63" s="320">
        <f>ROUND(SUMIF(Anlagenbewegungsdaten_AV!$B:$B,$A63,Anlagenbewegungsdaten_AV!$D:$D),2)</f>
        <v>0</v>
      </c>
      <c r="Q63" s="321">
        <f t="shared" si="1"/>
        <v>0</v>
      </c>
      <c r="T63" s="317"/>
      <c r="U63" s="325"/>
      <c r="V63" s="325"/>
    </row>
    <row r="64" spans="1:22" ht="15" customHeight="1" x14ac:dyDescent="0.25">
      <c r="A64" s="129" t="s">
        <v>2551</v>
      </c>
      <c r="B64" s="126" t="s">
        <v>2086</v>
      </c>
      <c r="C64" s="127" t="s">
        <v>4025</v>
      </c>
      <c r="D64" s="127" t="s">
        <v>1536</v>
      </c>
      <c r="E64" s="126"/>
      <c r="F64" s="128">
        <v>4.3</v>
      </c>
      <c r="G64" s="128">
        <v>4.5</v>
      </c>
      <c r="H64" s="128">
        <v>3.44</v>
      </c>
      <c r="I64" s="311"/>
      <c r="J64" s="319">
        <f>ROUND(SUMIF(Anlagenbewegungsdaten!B:B,A64,Anlagenbewegungsdaten!C:C),3)</f>
        <v>0</v>
      </c>
      <c r="K64" s="320">
        <f>ROUND(SUMIF(Anlagenbewegungsdaten!$B:$B,$A64,Anlagenbewegungsdaten!$D:$D),2)</f>
        <v>0</v>
      </c>
      <c r="L64" s="321">
        <f t="shared" si="0"/>
        <v>0</v>
      </c>
      <c r="M64" s="341" t="s">
        <v>4950</v>
      </c>
      <c r="N64" s="341" t="s">
        <v>4962</v>
      </c>
      <c r="O64" s="323">
        <f>ROUND(SUMIF(Anlagenbewegungsdaten_AV!B:B,A64,Anlagenbewegungsdaten_AV!C:C),3)</f>
        <v>0</v>
      </c>
      <c r="P64" s="320">
        <f>ROUND(SUMIF(Anlagenbewegungsdaten_AV!$B:$B,$A64,Anlagenbewegungsdaten_AV!$D:$D),2)</f>
        <v>0</v>
      </c>
      <c r="Q64" s="321">
        <f t="shared" si="1"/>
        <v>0</v>
      </c>
      <c r="T64" s="317"/>
      <c r="U64" s="325"/>
      <c r="V64" s="325"/>
    </row>
    <row r="65" spans="1:22" ht="15" customHeight="1" x14ac:dyDescent="0.25">
      <c r="A65" s="129" t="s">
        <v>2552</v>
      </c>
      <c r="B65" s="126" t="s">
        <v>2086</v>
      </c>
      <c r="C65" s="127" t="s">
        <v>4025</v>
      </c>
      <c r="D65" s="127" t="s">
        <v>1538</v>
      </c>
      <c r="E65" s="126"/>
      <c r="F65" s="128">
        <v>3.47</v>
      </c>
      <c r="G65" s="128">
        <v>3.6700000000000004</v>
      </c>
      <c r="H65" s="128">
        <v>2.78</v>
      </c>
      <c r="I65" s="311"/>
      <c r="J65" s="319">
        <f>ROUND(SUMIF(Anlagenbewegungsdaten!B:B,A65,Anlagenbewegungsdaten!C:C),3)</f>
        <v>0</v>
      </c>
      <c r="K65" s="320">
        <f>ROUND(SUMIF(Anlagenbewegungsdaten!$B:$B,$A65,Anlagenbewegungsdaten!$D:$D),2)</f>
        <v>0</v>
      </c>
      <c r="L65" s="321">
        <f t="shared" si="0"/>
        <v>0</v>
      </c>
      <c r="M65" s="341" t="s">
        <v>4950</v>
      </c>
      <c r="N65" s="341" t="s">
        <v>4962</v>
      </c>
      <c r="O65" s="323">
        <f>ROUND(SUMIF(Anlagenbewegungsdaten_AV!B:B,A65,Anlagenbewegungsdaten_AV!C:C),3)</f>
        <v>0</v>
      </c>
      <c r="P65" s="320">
        <f>ROUND(SUMIF(Anlagenbewegungsdaten_AV!$B:$B,$A65,Anlagenbewegungsdaten_AV!$D:$D),2)</f>
        <v>0</v>
      </c>
      <c r="Q65" s="321">
        <f t="shared" si="1"/>
        <v>0</v>
      </c>
      <c r="T65" s="317"/>
      <c r="U65" s="325"/>
      <c r="V65" s="325"/>
    </row>
    <row r="66" spans="1:22" ht="15" customHeight="1" x14ac:dyDescent="0.25">
      <c r="A66" s="129" t="s">
        <v>3287</v>
      </c>
      <c r="B66" s="126" t="s">
        <v>2086</v>
      </c>
      <c r="C66" s="127" t="s">
        <v>4026</v>
      </c>
      <c r="D66" s="127" t="s">
        <v>2543</v>
      </c>
      <c r="E66" s="126"/>
      <c r="F66" s="128">
        <v>12.67</v>
      </c>
      <c r="G66" s="128">
        <v>12.87</v>
      </c>
      <c r="H66" s="128">
        <v>10.14</v>
      </c>
      <c r="I66" s="311"/>
      <c r="J66" s="319">
        <f>ROUND(SUMIF(Anlagenbewegungsdaten!B:B,A66,Anlagenbewegungsdaten!C:C),3)</f>
        <v>0</v>
      </c>
      <c r="K66" s="320">
        <f>ROUND(SUMIF(Anlagenbewegungsdaten!$B:$B,$A66,Anlagenbewegungsdaten!$D:$D),2)</f>
        <v>0</v>
      </c>
      <c r="L66" s="321">
        <f t="shared" si="0"/>
        <v>0</v>
      </c>
      <c r="M66" s="341" t="s">
        <v>4950</v>
      </c>
      <c r="N66" s="341" t="s">
        <v>4962</v>
      </c>
      <c r="O66" s="323">
        <f>ROUND(SUMIF(Anlagenbewegungsdaten_AV!B:B,A66,Anlagenbewegungsdaten_AV!C:C),3)</f>
        <v>0</v>
      </c>
      <c r="P66" s="320">
        <f>ROUND(SUMIF(Anlagenbewegungsdaten_AV!$B:$B,$A66,Anlagenbewegungsdaten_AV!$D:$D),2)</f>
        <v>0</v>
      </c>
      <c r="Q66" s="321">
        <f t="shared" si="1"/>
        <v>0</v>
      </c>
      <c r="T66" s="317"/>
      <c r="U66" s="325"/>
      <c r="V66" s="325"/>
    </row>
    <row r="67" spans="1:22" ht="15" customHeight="1" x14ac:dyDescent="0.25">
      <c r="A67" s="129" t="s">
        <v>3288</v>
      </c>
      <c r="B67" s="126" t="s">
        <v>2086</v>
      </c>
      <c r="C67" s="127" t="s">
        <v>4026</v>
      </c>
      <c r="D67" s="126" t="s">
        <v>1522</v>
      </c>
      <c r="E67" s="126"/>
      <c r="F67" s="128">
        <v>11.67</v>
      </c>
      <c r="G67" s="128">
        <v>11.87</v>
      </c>
      <c r="H67" s="128">
        <v>9.34</v>
      </c>
      <c r="I67" s="311"/>
      <c r="J67" s="319">
        <f>ROUND(SUMIF(Anlagenbewegungsdaten!B:B,A67,Anlagenbewegungsdaten!C:C),3)</f>
        <v>138161.5</v>
      </c>
      <c r="K67" s="320">
        <f>ROUND(SUMIF(Anlagenbewegungsdaten!$B:$B,$A67,Anlagenbewegungsdaten!$D:$D),2)</f>
        <v>16123.45</v>
      </c>
      <c r="L67" s="321">
        <f t="shared" si="0"/>
        <v>-2.1351823775717094E-6</v>
      </c>
      <c r="M67" s="341" t="s">
        <v>4950</v>
      </c>
      <c r="N67" s="341" t="s">
        <v>4962</v>
      </c>
      <c r="O67" s="323">
        <f>ROUND(SUMIF(Anlagenbewegungsdaten_AV!B:B,A67,Anlagenbewegungsdaten_AV!C:C),3)</f>
        <v>0</v>
      </c>
      <c r="P67" s="320">
        <f>ROUND(SUMIF(Anlagenbewegungsdaten_AV!$B:$B,$A67,Anlagenbewegungsdaten_AV!$D:$D),2)</f>
        <v>0</v>
      </c>
      <c r="Q67" s="321">
        <f t="shared" si="1"/>
        <v>0</v>
      </c>
      <c r="T67" s="317"/>
      <c r="U67" s="325"/>
      <c r="V67" s="325"/>
    </row>
    <row r="68" spans="1:22" ht="15" customHeight="1" x14ac:dyDescent="0.25">
      <c r="A68" s="129" t="s">
        <v>3289</v>
      </c>
      <c r="B68" s="126" t="s">
        <v>2086</v>
      </c>
      <c r="C68" s="127" t="s">
        <v>4026</v>
      </c>
      <c r="D68" s="126" t="s">
        <v>1524</v>
      </c>
      <c r="E68" s="126"/>
      <c r="F68" s="128">
        <v>8.65</v>
      </c>
      <c r="G68" s="128">
        <v>8.85</v>
      </c>
      <c r="H68" s="128">
        <v>6.92</v>
      </c>
      <c r="I68" s="311"/>
      <c r="J68" s="319">
        <f>ROUND(SUMIF(Anlagenbewegungsdaten!B:B,A68,Anlagenbewegungsdaten!C:C),3)</f>
        <v>0</v>
      </c>
      <c r="K68" s="320">
        <f>ROUND(SUMIF(Anlagenbewegungsdaten!$B:$B,$A68,Anlagenbewegungsdaten!$D:$D),2)</f>
        <v>0</v>
      </c>
      <c r="L68" s="321">
        <f t="shared" ref="L68:L131" si="2">IF(ISBLANK(F68),0,IF(OR($J68&gt;=100,$J68&lt;=-100),F68-(K68/J68*100),IF(OR(J68&gt;-100,J68&lt;100),(J68*F68%)-K68)))</f>
        <v>0</v>
      </c>
      <c r="M68" s="341" t="s">
        <v>4950</v>
      </c>
      <c r="N68" s="341" t="s">
        <v>4962</v>
      </c>
      <c r="O68" s="323">
        <f>ROUND(SUMIF(Anlagenbewegungsdaten_AV!B:B,A68,Anlagenbewegungsdaten_AV!C:C),3)</f>
        <v>0</v>
      </c>
      <c r="P68" s="320">
        <f>ROUND(SUMIF(Anlagenbewegungsdaten_AV!$B:$B,$A68,Anlagenbewegungsdaten_AV!$D:$D),2)</f>
        <v>0</v>
      </c>
      <c r="Q68" s="321">
        <f t="shared" ref="Q68:Q131" si="3">IF(ISBLANK(H68),0,IF(OR($O68&gt;=100,$O68&lt;=-100),H68-(P68/O68*100),IF(OR(O68&gt;-100,O68&lt;100),(O68*G68%)-P68)))</f>
        <v>0</v>
      </c>
      <c r="T68" s="317"/>
      <c r="U68" s="325"/>
      <c r="V68" s="325"/>
    </row>
    <row r="69" spans="1:22" ht="15" customHeight="1" x14ac:dyDescent="0.25">
      <c r="A69" s="129" t="s">
        <v>3290</v>
      </c>
      <c r="B69" s="126" t="s">
        <v>2086</v>
      </c>
      <c r="C69" s="127" t="s">
        <v>4026</v>
      </c>
      <c r="D69" s="126" t="s">
        <v>1526</v>
      </c>
      <c r="E69" s="126"/>
      <c r="F69" s="128">
        <v>7.65</v>
      </c>
      <c r="G69" s="128">
        <v>7.8500000000000005</v>
      </c>
      <c r="H69" s="128">
        <v>6.12</v>
      </c>
      <c r="I69" s="311"/>
      <c r="J69" s="319">
        <f>ROUND(SUMIF(Anlagenbewegungsdaten!B:B,A69,Anlagenbewegungsdaten!C:C),3)</f>
        <v>0</v>
      </c>
      <c r="K69" s="320">
        <f>ROUND(SUMIF(Anlagenbewegungsdaten!$B:$B,$A69,Anlagenbewegungsdaten!$D:$D),2)</f>
        <v>0</v>
      </c>
      <c r="L69" s="321">
        <f t="shared" si="2"/>
        <v>0</v>
      </c>
      <c r="M69" s="341" t="s">
        <v>4950</v>
      </c>
      <c r="N69" s="341" t="s">
        <v>4962</v>
      </c>
      <c r="O69" s="323">
        <f>ROUND(SUMIF(Anlagenbewegungsdaten_AV!B:B,A69,Anlagenbewegungsdaten_AV!C:C),3)</f>
        <v>0</v>
      </c>
      <c r="P69" s="320">
        <f>ROUND(SUMIF(Anlagenbewegungsdaten_AV!$B:$B,$A69,Anlagenbewegungsdaten_AV!$D:$D),2)</f>
        <v>0</v>
      </c>
      <c r="Q69" s="321">
        <f t="shared" si="3"/>
        <v>0</v>
      </c>
      <c r="T69" s="317"/>
      <c r="U69" s="325"/>
      <c r="V69" s="325"/>
    </row>
    <row r="70" spans="1:22" ht="15" customHeight="1" x14ac:dyDescent="0.25">
      <c r="A70" s="129" t="s">
        <v>3291</v>
      </c>
      <c r="B70" s="126" t="s">
        <v>2086</v>
      </c>
      <c r="C70" s="127" t="s">
        <v>4026</v>
      </c>
      <c r="D70" s="126" t="s">
        <v>1528</v>
      </c>
      <c r="E70" s="126"/>
      <c r="F70" s="128">
        <v>8.65</v>
      </c>
      <c r="G70" s="128">
        <v>8.85</v>
      </c>
      <c r="H70" s="128">
        <v>6.92</v>
      </c>
      <c r="I70" s="311"/>
      <c r="J70" s="319">
        <f>ROUND(SUMIF(Anlagenbewegungsdaten!B:B,A70,Anlagenbewegungsdaten!C:C),3)</f>
        <v>0</v>
      </c>
      <c r="K70" s="320">
        <f>ROUND(SUMIF(Anlagenbewegungsdaten!$B:$B,$A70,Anlagenbewegungsdaten!$D:$D),2)</f>
        <v>0</v>
      </c>
      <c r="L70" s="321">
        <f t="shared" si="2"/>
        <v>0</v>
      </c>
      <c r="M70" s="341" t="s">
        <v>4950</v>
      </c>
      <c r="N70" s="341" t="s">
        <v>4962</v>
      </c>
      <c r="O70" s="323">
        <f>ROUND(SUMIF(Anlagenbewegungsdaten_AV!B:B,A70,Anlagenbewegungsdaten_AV!C:C),3)</f>
        <v>0</v>
      </c>
      <c r="P70" s="320">
        <f>ROUND(SUMIF(Anlagenbewegungsdaten_AV!$B:$B,$A70,Anlagenbewegungsdaten_AV!$D:$D),2)</f>
        <v>0</v>
      </c>
      <c r="Q70" s="321">
        <f t="shared" si="3"/>
        <v>0</v>
      </c>
      <c r="T70" s="317"/>
      <c r="U70" s="325"/>
      <c r="V70" s="325"/>
    </row>
    <row r="71" spans="1:22" ht="15" customHeight="1" x14ac:dyDescent="0.25">
      <c r="A71" s="129" t="s">
        <v>3292</v>
      </c>
      <c r="B71" s="126" t="s">
        <v>2086</v>
      </c>
      <c r="C71" s="127" t="s">
        <v>4026</v>
      </c>
      <c r="D71" s="127" t="s">
        <v>1530</v>
      </c>
      <c r="E71" s="126"/>
      <c r="F71" s="128">
        <v>7.14</v>
      </c>
      <c r="G71" s="128">
        <v>7.34</v>
      </c>
      <c r="H71" s="128">
        <v>5.71</v>
      </c>
      <c r="I71" s="311"/>
      <c r="J71" s="319">
        <f>ROUND(SUMIF(Anlagenbewegungsdaten!B:B,A71,Anlagenbewegungsdaten!C:C),3)</f>
        <v>0</v>
      </c>
      <c r="K71" s="320">
        <f>ROUND(SUMIF(Anlagenbewegungsdaten!$B:$B,$A71,Anlagenbewegungsdaten!$D:$D),2)</f>
        <v>0</v>
      </c>
      <c r="L71" s="321">
        <f t="shared" si="2"/>
        <v>0</v>
      </c>
      <c r="M71" s="341" t="s">
        <v>4950</v>
      </c>
      <c r="N71" s="341" t="s">
        <v>4962</v>
      </c>
      <c r="O71" s="323">
        <f>ROUND(SUMIF(Anlagenbewegungsdaten_AV!B:B,A71,Anlagenbewegungsdaten_AV!C:C),3)</f>
        <v>0</v>
      </c>
      <c r="P71" s="320">
        <f>ROUND(SUMIF(Anlagenbewegungsdaten_AV!$B:$B,$A71,Anlagenbewegungsdaten_AV!$D:$D),2)</f>
        <v>0</v>
      </c>
      <c r="Q71" s="321">
        <f t="shared" si="3"/>
        <v>0</v>
      </c>
      <c r="T71" s="317"/>
      <c r="U71" s="325"/>
      <c r="V71" s="325"/>
    </row>
    <row r="72" spans="1:22" ht="15" customHeight="1" x14ac:dyDescent="0.25">
      <c r="A72" s="129" t="s">
        <v>3293</v>
      </c>
      <c r="B72" s="126" t="s">
        <v>2086</v>
      </c>
      <c r="C72" s="127" t="s">
        <v>4026</v>
      </c>
      <c r="D72" s="127" t="s">
        <v>1532</v>
      </c>
      <c r="E72" s="126"/>
      <c r="F72" s="128">
        <v>6.19</v>
      </c>
      <c r="G72" s="128">
        <v>6.3900000000000006</v>
      </c>
      <c r="H72" s="128">
        <v>4.95</v>
      </c>
      <c r="I72" s="311"/>
      <c r="J72" s="319">
        <f>ROUND(SUMIF(Anlagenbewegungsdaten!B:B,A72,Anlagenbewegungsdaten!C:C),3)</f>
        <v>0</v>
      </c>
      <c r="K72" s="320">
        <f>ROUND(SUMIF(Anlagenbewegungsdaten!$B:$B,$A72,Anlagenbewegungsdaten!$D:$D),2)</f>
        <v>0</v>
      </c>
      <c r="L72" s="321">
        <f t="shared" si="2"/>
        <v>0</v>
      </c>
      <c r="M72" s="341" t="s">
        <v>4950</v>
      </c>
      <c r="N72" s="341" t="s">
        <v>4962</v>
      </c>
      <c r="O72" s="323">
        <f>ROUND(SUMIF(Anlagenbewegungsdaten_AV!B:B,A72,Anlagenbewegungsdaten_AV!C:C),3)</f>
        <v>0</v>
      </c>
      <c r="P72" s="320">
        <f>ROUND(SUMIF(Anlagenbewegungsdaten_AV!$B:$B,$A72,Anlagenbewegungsdaten_AV!$D:$D),2)</f>
        <v>0</v>
      </c>
      <c r="Q72" s="321">
        <f t="shared" si="3"/>
        <v>0</v>
      </c>
      <c r="T72" s="317"/>
      <c r="U72" s="325"/>
      <c r="V72" s="325"/>
    </row>
    <row r="73" spans="1:22" ht="15" customHeight="1" x14ac:dyDescent="0.25">
      <c r="A73" s="129" t="s">
        <v>3294</v>
      </c>
      <c r="B73" s="126" t="s">
        <v>2086</v>
      </c>
      <c r="C73" s="127" t="s">
        <v>4026</v>
      </c>
      <c r="D73" s="127" t="s">
        <v>1534</v>
      </c>
      <c r="E73" s="126"/>
      <c r="F73" s="128">
        <v>5.68</v>
      </c>
      <c r="G73" s="128">
        <v>5.88</v>
      </c>
      <c r="H73" s="128">
        <v>4.54</v>
      </c>
      <c r="I73" s="311"/>
      <c r="J73" s="319">
        <f>ROUND(SUMIF(Anlagenbewegungsdaten!B:B,A73,Anlagenbewegungsdaten!C:C),3)</f>
        <v>0</v>
      </c>
      <c r="K73" s="320">
        <f>ROUND(SUMIF(Anlagenbewegungsdaten!$B:$B,$A73,Anlagenbewegungsdaten!$D:$D),2)</f>
        <v>0</v>
      </c>
      <c r="L73" s="321">
        <f t="shared" si="2"/>
        <v>0</v>
      </c>
      <c r="M73" s="341" t="s">
        <v>4950</v>
      </c>
      <c r="N73" s="341" t="s">
        <v>4962</v>
      </c>
      <c r="O73" s="323">
        <f>ROUND(SUMIF(Anlagenbewegungsdaten_AV!B:B,A73,Anlagenbewegungsdaten_AV!C:C),3)</f>
        <v>0</v>
      </c>
      <c r="P73" s="320">
        <f>ROUND(SUMIF(Anlagenbewegungsdaten_AV!$B:$B,$A73,Anlagenbewegungsdaten_AV!$D:$D),2)</f>
        <v>0</v>
      </c>
      <c r="Q73" s="321">
        <f t="shared" si="3"/>
        <v>0</v>
      </c>
      <c r="T73" s="317"/>
      <c r="U73" s="325"/>
      <c r="V73" s="325"/>
    </row>
    <row r="74" spans="1:22" ht="15" customHeight="1" x14ac:dyDescent="0.25">
      <c r="A74" s="129" t="s">
        <v>3295</v>
      </c>
      <c r="B74" s="126" t="s">
        <v>2086</v>
      </c>
      <c r="C74" s="127" t="s">
        <v>4026</v>
      </c>
      <c r="D74" s="127" t="s">
        <v>1536</v>
      </c>
      <c r="E74" s="126"/>
      <c r="F74" s="128">
        <v>4.25</v>
      </c>
      <c r="G74" s="128">
        <v>4.45</v>
      </c>
      <c r="H74" s="128">
        <v>3.4</v>
      </c>
      <c r="I74" s="311"/>
      <c r="J74" s="319">
        <f>ROUND(SUMIF(Anlagenbewegungsdaten!B:B,A74,Anlagenbewegungsdaten!C:C),3)</f>
        <v>0</v>
      </c>
      <c r="K74" s="320">
        <f>ROUND(SUMIF(Anlagenbewegungsdaten!$B:$B,$A74,Anlagenbewegungsdaten!$D:$D),2)</f>
        <v>0</v>
      </c>
      <c r="L74" s="321">
        <f t="shared" si="2"/>
        <v>0</v>
      </c>
      <c r="M74" s="341" t="s">
        <v>4950</v>
      </c>
      <c r="N74" s="341" t="s">
        <v>4962</v>
      </c>
      <c r="O74" s="323">
        <f>ROUND(SUMIF(Anlagenbewegungsdaten_AV!B:B,A74,Anlagenbewegungsdaten_AV!C:C),3)</f>
        <v>0</v>
      </c>
      <c r="P74" s="320">
        <f>ROUND(SUMIF(Anlagenbewegungsdaten_AV!$B:$B,$A74,Anlagenbewegungsdaten_AV!$D:$D),2)</f>
        <v>0</v>
      </c>
      <c r="Q74" s="321">
        <f t="shared" si="3"/>
        <v>0</v>
      </c>
      <c r="T74" s="317"/>
      <c r="U74" s="325"/>
      <c r="V74" s="325"/>
    </row>
    <row r="75" spans="1:22" ht="15" customHeight="1" x14ac:dyDescent="0.25">
      <c r="A75" s="129" t="s">
        <v>3296</v>
      </c>
      <c r="B75" s="126" t="s">
        <v>2086</v>
      </c>
      <c r="C75" s="127" t="s">
        <v>4026</v>
      </c>
      <c r="D75" s="127" t="s">
        <v>1538</v>
      </c>
      <c r="E75" s="126"/>
      <c r="F75" s="128">
        <v>3.43</v>
      </c>
      <c r="G75" s="128">
        <v>3.6300000000000003</v>
      </c>
      <c r="H75" s="128">
        <v>2.74</v>
      </c>
      <c r="I75" s="311"/>
      <c r="J75" s="319">
        <f>ROUND(SUMIF(Anlagenbewegungsdaten!B:B,A75,Anlagenbewegungsdaten!C:C),3)</f>
        <v>0</v>
      </c>
      <c r="K75" s="320">
        <f>ROUND(SUMIF(Anlagenbewegungsdaten!$B:$B,$A75,Anlagenbewegungsdaten!$D:$D),2)</f>
        <v>0</v>
      </c>
      <c r="L75" s="321">
        <f t="shared" si="2"/>
        <v>0</v>
      </c>
      <c r="M75" s="341" t="s">
        <v>4950</v>
      </c>
      <c r="N75" s="341" t="s">
        <v>4962</v>
      </c>
      <c r="O75" s="323">
        <f>ROUND(SUMIF(Anlagenbewegungsdaten_AV!B:B,A75,Anlagenbewegungsdaten_AV!C:C),3)</f>
        <v>0</v>
      </c>
      <c r="P75" s="320">
        <f>ROUND(SUMIF(Anlagenbewegungsdaten_AV!$B:$B,$A75,Anlagenbewegungsdaten_AV!$D:$D),2)</f>
        <v>0</v>
      </c>
      <c r="Q75" s="321">
        <f t="shared" si="3"/>
        <v>0</v>
      </c>
      <c r="T75" s="317"/>
      <c r="U75" s="325"/>
      <c r="V75" s="325"/>
    </row>
    <row r="76" spans="1:22" ht="15" customHeight="1" x14ac:dyDescent="0.25">
      <c r="A76" s="129" t="s">
        <v>4027</v>
      </c>
      <c r="B76" s="126" t="s">
        <v>2086</v>
      </c>
      <c r="C76" s="127" t="s">
        <v>4028</v>
      </c>
      <c r="D76" s="127" t="s">
        <v>4029</v>
      </c>
      <c r="E76" s="126"/>
      <c r="F76" s="128">
        <v>12.67</v>
      </c>
      <c r="G76" s="128">
        <v>12.87</v>
      </c>
      <c r="H76" s="128">
        <v>10.14</v>
      </c>
      <c r="I76" s="311"/>
      <c r="J76" s="319">
        <f>ROUND(SUMIF(Anlagenbewegungsdaten!B:B,A76,Anlagenbewegungsdaten!C:C),3)</f>
        <v>0</v>
      </c>
      <c r="K76" s="320">
        <f>ROUND(SUMIF(Anlagenbewegungsdaten!$B:$B,$A76,Anlagenbewegungsdaten!$D:$D),2)</f>
        <v>0</v>
      </c>
      <c r="L76" s="321">
        <f t="shared" si="2"/>
        <v>0</v>
      </c>
      <c r="M76" s="341" t="s">
        <v>4950</v>
      </c>
      <c r="N76" s="341" t="s">
        <v>4962</v>
      </c>
      <c r="O76" s="323">
        <f>ROUND(SUMIF(Anlagenbewegungsdaten_AV!B:B,A76,Anlagenbewegungsdaten_AV!C:C),3)</f>
        <v>0</v>
      </c>
      <c r="P76" s="320">
        <f>ROUND(SUMIF(Anlagenbewegungsdaten_AV!$B:$B,$A76,Anlagenbewegungsdaten_AV!$D:$D),2)</f>
        <v>0</v>
      </c>
      <c r="Q76" s="321">
        <f t="shared" si="3"/>
        <v>0</v>
      </c>
      <c r="T76" s="317"/>
      <c r="U76" s="325"/>
      <c r="V76" s="325"/>
    </row>
    <row r="77" spans="1:22" ht="15" customHeight="1" x14ac:dyDescent="0.25">
      <c r="A77" s="129" t="s">
        <v>4030</v>
      </c>
      <c r="B77" s="126" t="s">
        <v>2086</v>
      </c>
      <c r="C77" s="127" t="s">
        <v>4031</v>
      </c>
      <c r="D77" s="127" t="s">
        <v>4032</v>
      </c>
      <c r="E77" s="126"/>
      <c r="F77" s="128">
        <v>11.67</v>
      </c>
      <c r="G77" s="128">
        <v>11.87</v>
      </c>
      <c r="H77" s="128">
        <v>9.34</v>
      </c>
      <c r="I77" s="311"/>
      <c r="J77" s="319">
        <f>ROUND(SUMIF(Anlagenbewegungsdaten!B:B,A77,Anlagenbewegungsdaten!C:C),3)</f>
        <v>0</v>
      </c>
      <c r="K77" s="320">
        <f>ROUND(SUMIF(Anlagenbewegungsdaten!$B:$B,$A77,Anlagenbewegungsdaten!$D:$D),2)</f>
        <v>0</v>
      </c>
      <c r="L77" s="321">
        <f t="shared" si="2"/>
        <v>0</v>
      </c>
      <c r="M77" s="341" t="s">
        <v>4950</v>
      </c>
      <c r="N77" s="341" t="s">
        <v>4962</v>
      </c>
      <c r="O77" s="323">
        <f>ROUND(SUMIF(Anlagenbewegungsdaten_AV!B:B,A77,Anlagenbewegungsdaten_AV!C:C),3)</f>
        <v>0</v>
      </c>
      <c r="P77" s="320">
        <f>ROUND(SUMIF(Anlagenbewegungsdaten_AV!$B:$B,$A77,Anlagenbewegungsdaten_AV!$D:$D),2)</f>
        <v>0</v>
      </c>
      <c r="Q77" s="321">
        <f t="shared" si="3"/>
        <v>0</v>
      </c>
      <c r="T77" s="317"/>
      <c r="U77" s="325"/>
      <c r="V77" s="325"/>
    </row>
    <row r="78" spans="1:22" ht="15" customHeight="1" x14ac:dyDescent="0.25">
      <c r="A78" s="129" t="s">
        <v>4033</v>
      </c>
      <c r="B78" s="126" t="s">
        <v>2086</v>
      </c>
      <c r="C78" s="127" t="s">
        <v>4028</v>
      </c>
      <c r="D78" s="127" t="s">
        <v>4034</v>
      </c>
      <c r="E78" s="126"/>
      <c r="F78" s="128">
        <v>8.65</v>
      </c>
      <c r="G78" s="128">
        <v>8.85</v>
      </c>
      <c r="H78" s="128">
        <v>6.92</v>
      </c>
      <c r="I78" s="311"/>
      <c r="J78" s="319">
        <f>ROUND(SUMIF(Anlagenbewegungsdaten!B:B,A78,Anlagenbewegungsdaten!C:C),3)</f>
        <v>0</v>
      </c>
      <c r="K78" s="320">
        <f>ROUND(SUMIF(Anlagenbewegungsdaten!$B:$B,$A78,Anlagenbewegungsdaten!$D:$D),2)</f>
        <v>0</v>
      </c>
      <c r="L78" s="321">
        <f t="shared" si="2"/>
        <v>0</v>
      </c>
      <c r="M78" s="341" t="s">
        <v>4950</v>
      </c>
      <c r="N78" s="341" t="s">
        <v>4962</v>
      </c>
      <c r="O78" s="323">
        <f>ROUND(SUMIF(Anlagenbewegungsdaten_AV!B:B,A78,Anlagenbewegungsdaten_AV!C:C),3)</f>
        <v>0</v>
      </c>
      <c r="P78" s="320">
        <f>ROUND(SUMIF(Anlagenbewegungsdaten_AV!$B:$B,$A78,Anlagenbewegungsdaten_AV!$D:$D),2)</f>
        <v>0</v>
      </c>
      <c r="Q78" s="321">
        <f t="shared" si="3"/>
        <v>0</v>
      </c>
      <c r="T78" s="317"/>
      <c r="U78" s="325"/>
      <c r="V78" s="325"/>
    </row>
    <row r="79" spans="1:22" ht="15" customHeight="1" x14ac:dyDescent="0.25">
      <c r="A79" s="129" t="s">
        <v>4035</v>
      </c>
      <c r="B79" s="126" t="s">
        <v>2086</v>
      </c>
      <c r="C79" s="127" t="s">
        <v>4028</v>
      </c>
      <c r="D79" s="127" t="s">
        <v>4036</v>
      </c>
      <c r="E79" s="126"/>
      <c r="F79" s="128">
        <v>7.65</v>
      </c>
      <c r="G79" s="128">
        <v>7.8500000000000005</v>
      </c>
      <c r="H79" s="128">
        <v>6.12</v>
      </c>
      <c r="I79" s="311"/>
      <c r="J79" s="319">
        <f>ROUND(SUMIF(Anlagenbewegungsdaten!B:B,A79,Anlagenbewegungsdaten!C:C),3)</f>
        <v>0</v>
      </c>
      <c r="K79" s="320">
        <f>ROUND(SUMIF(Anlagenbewegungsdaten!$B:$B,$A79,Anlagenbewegungsdaten!$D:$D),2)</f>
        <v>0</v>
      </c>
      <c r="L79" s="321">
        <f t="shared" si="2"/>
        <v>0</v>
      </c>
      <c r="M79" s="341" t="s">
        <v>4950</v>
      </c>
      <c r="N79" s="341" t="s">
        <v>4962</v>
      </c>
      <c r="O79" s="323">
        <f>ROUND(SUMIF(Anlagenbewegungsdaten_AV!B:B,A79,Anlagenbewegungsdaten_AV!C:C),3)</f>
        <v>0</v>
      </c>
      <c r="P79" s="320">
        <f>ROUND(SUMIF(Anlagenbewegungsdaten_AV!$B:$B,$A79,Anlagenbewegungsdaten_AV!$D:$D),2)</f>
        <v>0</v>
      </c>
      <c r="Q79" s="321">
        <f t="shared" si="3"/>
        <v>0</v>
      </c>
      <c r="T79" s="317"/>
      <c r="U79" s="325"/>
      <c r="V79" s="325"/>
    </row>
    <row r="80" spans="1:22" ht="15" customHeight="1" x14ac:dyDescent="0.25">
      <c r="A80" s="129" t="s">
        <v>4037</v>
      </c>
      <c r="B80" s="126" t="s">
        <v>2086</v>
      </c>
      <c r="C80" s="127" t="s">
        <v>4031</v>
      </c>
      <c r="D80" s="127" t="s">
        <v>4038</v>
      </c>
      <c r="E80" s="126"/>
      <c r="F80" s="128">
        <v>8.65</v>
      </c>
      <c r="G80" s="128">
        <v>8.85</v>
      </c>
      <c r="H80" s="128">
        <v>6.92</v>
      </c>
      <c r="I80" s="311"/>
      <c r="J80" s="319">
        <f>ROUND(SUMIF(Anlagenbewegungsdaten!B:B,A80,Anlagenbewegungsdaten!C:C),3)</f>
        <v>0</v>
      </c>
      <c r="K80" s="320">
        <f>ROUND(SUMIF(Anlagenbewegungsdaten!$B:$B,$A80,Anlagenbewegungsdaten!$D:$D),2)</f>
        <v>0</v>
      </c>
      <c r="L80" s="321">
        <f t="shared" si="2"/>
        <v>0</v>
      </c>
      <c r="M80" s="341" t="s">
        <v>4950</v>
      </c>
      <c r="N80" s="341" t="s">
        <v>4962</v>
      </c>
      <c r="O80" s="323">
        <f>ROUND(SUMIF(Anlagenbewegungsdaten_AV!B:B,A80,Anlagenbewegungsdaten_AV!C:C),3)</f>
        <v>0</v>
      </c>
      <c r="P80" s="320">
        <f>ROUND(SUMIF(Anlagenbewegungsdaten_AV!$B:$B,$A80,Anlagenbewegungsdaten_AV!$D:$D),2)</f>
        <v>0</v>
      </c>
      <c r="Q80" s="321">
        <f t="shared" si="3"/>
        <v>0</v>
      </c>
      <c r="T80" s="317"/>
      <c r="U80" s="325"/>
      <c r="V80" s="325"/>
    </row>
    <row r="81" spans="1:22" ht="15" customHeight="1" x14ac:dyDescent="0.25">
      <c r="A81" s="129" t="s">
        <v>4039</v>
      </c>
      <c r="B81" s="126" t="s">
        <v>2086</v>
      </c>
      <c r="C81" s="127" t="s">
        <v>4028</v>
      </c>
      <c r="D81" s="127" t="s">
        <v>1480</v>
      </c>
      <c r="E81" s="126"/>
      <c r="F81" s="128">
        <v>12.7</v>
      </c>
      <c r="G81" s="128">
        <v>12.899999999999999</v>
      </c>
      <c r="H81" s="128">
        <v>10.16</v>
      </c>
      <c r="I81" s="311"/>
      <c r="J81" s="319">
        <f>ROUND(SUMIF(Anlagenbewegungsdaten!B:B,A81,Anlagenbewegungsdaten!C:C),3)</f>
        <v>909625.99899999995</v>
      </c>
      <c r="K81" s="320">
        <f>ROUND(SUMIF(Anlagenbewegungsdaten!$B:$B,$A81,Anlagenbewegungsdaten!$D:$D),2)</f>
        <v>115522.52</v>
      </c>
      <c r="L81" s="321">
        <f t="shared" si="2"/>
        <v>-1.9927970456024013E-6</v>
      </c>
      <c r="M81" s="341" t="s">
        <v>4950</v>
      </c>
      <c r="N81" s="341" t="s">
        <v>4962</v>
      </c>
      <c r="O81" s="323">
        <f>ROUND(SUMIF(Anlagenbewegungsdaten_AV!B:B,A81,Anlagenbewegungsdaten_AV!C:C),3)</f>
        <v>0</v>
      </c>
      <c r="P81" s="320">
        <f>ROUND(SUMIF(Anlagenbewegungsdaten_AV!$B:$B,$A81,Anlagenbewegungsdaten_AV!$D:$D),2)</f>
        <v>0</v>
      </c>
      <c r="Q81" s="321">
        <f t="shared" si="3"/>
        <v>0</v>
      </c>
      <c r="T81" s="317"/>
      <c r="U81" s="325"/>
      <c r="V81" s="325"/>
    </row>
    <row r="82" spans="1:22" ht="15" customHeight="1" x14ac:dyDescent="0.25">
      <c r="A82" s="129" t="s">
        <v>4040</v>
      </c>
      <c r="B82" s="126" t="s">
        <v>2086</v>
      </c>
      <c r="C82" s="127" t="s">
        <v>4028</v>
      </c>
      <c r="D82" s="127" t="s">
        <v>4041</v>
      </c>
      <c r="E82" s="126"/>
      <c r="F82" s="128">
        <v>8.3000000000000007</v>
      </c>
      <c r="G82" s="128">
        <v>8.5</v>
      </c>
      <c r="H82" s="128">
        <v>6.64</v>
      </c>
      <c r="I82" s="311"/>
      <c r="J82" s="319">
        <f>ROUND(SUMIF(Anlagenbewegungsdaten!B:B,A82,Anlagenbewegungsdaten!C:C),3)</f>
        <v>0</v>
      </c>
      <c r="K82" s="320">
        <f>ROUND(SUMIF(Anlagenbewegungsdaten!$B:$B,$A82,Anlagenbewegungsdaten!$D:$D),2)</f>
        <v>0</v>
      </c>
      <c r="L82" s="321">
        <f t="shared" si="2"/>
        <v>0</v>
      </c>
      <c r="M82" s="341" t="s">
        <v>4950</v>
      </c>
      <c r="N82" s="341" t="s">
        <v>4962</v>
      </c>
      <c r="O82" s="323">
        <f>ROUND(SUMIF(Anlagenbewegungsdaten_AV!B:B,A82,Anlagenbewegungsdaten_AV!C:C),3)</f>
        <v>0</v>
      </c>
      <c r="P82" s="320">
        <f>ROUND(SUMIF(Anlagenbewegungsdaten_AV!$B:$B,$A82,Anlagenbewegungsdaten_AV!$D:$D),2)</f>
        <v>0</v>
      </c>
      <c r="Q82" s="321">
        <f t="shared" si="3"/>
        <v>0</v>
      </c>
      <c r="T82" s="317"/>
      <c r="U82" s="325"/>
      <c r="V82" s="325"/>
    </row>
    <row r="83" spans="1:22" ht="15" customHeight="1" x14ac:dyDescent="0.25">
      <c r="A83" s="129" t="s">
        <v>4042</v>
      </c>
      <c r="B83" s="126" t="s">
        <v>2086</v>
      </c>
      <c r="C83" s="127" t="s">
        <v>4028</v>
      </c>
      <c r="D83" s="127" t="s">
        <v>4043</v>
      </c>
      <c r="E83" s="126"/>
      <c r="F83" s="128">
        <v>6.3</v>
      </c>
      <c r="G83" s="128">
        <v>6.5</v>
      </c>
      <c r="H83" s="128">
        <v>5.04</v>
      </c>
      <c r="I83" s="311"/>
      <c r="J83" s="319">
        <f>ROUND(SUMIF(Anlagenbewegungsdaten!B:B,A83,Anlagenbewegungsdaten!C:C),3)</f>
        <v>0</v>
      </c>
      <c r="K83" s="320">
        <f>ROUND(SUMIF(Anlagenbewegungsdaten!$B:$B,$A83,Anlagenbewegungsdaten!$D:$D),2)</f>
        <v>0</v>
      </c>
      <c r="L83" s="321">
        <f t="shared" si="2"/>
        <v>0</v>
      </c>
      <c r="M83" s="341" t="s">
        <v>4950</v>
      </c>
      <c r="N83" s="341" t="s">
        <v>4962</v>
      </c>
      <c r="O83" s="323">
        <f>ROUND(SUMIF(Anlagenbewegungsdaten_AV!B:B,A83,Anlagenbewegungsdaten_AV!C:C),3)</f>
        <v>0</v>
      </c>
      <c r="P83" s="320">
        <f>ROUND(SUMIF(Anlagenbewegungsdaten_AV!$B:$B,$A83,Anlagenbewegungsdaten_AV!$D:$D),2)</f>
        <v>0</v>
      </c>
      <c r="Q83" s="321">
        <f t="shared" si="3"/>
        <v>0</v>
      </c>
      <c r="T83" s="317"/>
      <c r="U83" s="325"/>
      <c r="V83" s="325"/>
    </row>
    <row r="84" spans="1:22" ht="15" customHeight="1" x14ac:dyDescent="0.25">
      <c r="A84" s="129" t="s">
        <v>4044</v>
      </c>
      <c r="B84" s="126" t="s">
        <v>2086</v>
      </c>
      <c r="C84" s="127" t="s">
        <v>4028</v>
      </c>
      <c r="D84" s="127" t="s">
        <v>4045</v>
      </c>
      <c r="E84" s="126"/>
      <c r="F84" s="128">
        <v>5.5</v>
      </c>
      <c r="G84" s="128">
        <v>5.7</v>
      </c>
      <c r="H84" s="128">
        <v>4.4000000000000004</v>
      </c>
      <c r="I84" s="311"/>
      <c r="J84" s="319">
        <f>ROUND(SUMIF(Anlagenbewegungsdaten!B:B,A84,Anlagenbewegungsdaten!C:C),3)</f>
        <v>0</v>
      </c>
      <c r="K84" s="320">
        <f>ROUND(SUMIF(Anlagenbewegungsdaten!$B:$B,$A84,Anlagenbewegungsdaten!$D:$D),2)</f>
        <v>0</v>
      </c>
      <c r="L84" s="321">
        <f t="shared" si="2"/>
        <v>0</v>
      </c>
      <c r="M84" s="341" t="s">
        <v>4950</v>
      </c>
      <c r="N84" s="341" t="s">
        <v>4962</v>
      </c>
      <c r="O84" s="323">
        <f>ROUND(SUMIF(Anlagenbewegungsdaten_AV!B:B,A84,Anlagenbewegungsdaten_AV!C:C),3)</f>
        <v>0</v>
      </c>
      <c r="P84" s="320">
        <f>ROUND(SUMIF(Anlagenbewegungsdaten_AV!$B:$B,$A84,Anlagenbewegungsdaten_AV!$D:$D),2)</f>
        <v>0</v>
      </c>
      <c r="Q84" s="321">
        <f t="shared" si="3"/>
        <v>0</v>
      </c>
      <c r="T84" s="317"/>
      <c r="U84" s="325"/>
      <c r="V84" s="325"/>
    </row>
    <row r="85" spans="1:22" ht="15" customHeight="1" x14ac:dyDescent="0.25">
      <c r="A85" s="129" t="s">
        <v>4046</v>
      </c>
      <c r="B85" s="126" t="s">
        <v>2086</v>
      </c>
      <c r="C85" s="127" t="s">
        <v>4028</v>
      </c>
      <c r="D85" s="127" t="s">
        <v>4047</v>
      </c>
      <c r="E85" s="126"/>
      <c r="F85" s="128">
        <v>5.3</v>
      </c>
      <c r="G85" s="128">
        <v>5.5</v>
      </c>
      <c r="H85" s="128">
        <v>4.24</v>
      </c>
      <c r="I85" s="311"/>
      <c r="J85" s="319">
        <f>ROUND(SUMIF(Anlagenbewegungsdaten!B:B,A85,Anlagenbewegungsdaten!C:C),3)</f>
        <v>0</v>
      </c>
      <c r="K85" s="320">
        <f>ROUND(SUMIF(Anlagenbewegungsdaten!$B:$B,$A85,Anlagenbewegungsdaten!$D:$D),2)</f>
        <v>0</v>
      </c>
      <c r="L85" s="321">
        <f t="shared" si="2"/>
        <v>0</v>
      </c>
      <c r="M85" s="341" t="s">
        <v>4950</v>
      </c>
      <c r="N85" s="341" t="s">
        <v>4962</v>
      </c>
      <c r="O85" s="323">
        <f>ROUND(SUMIF(Anlagenbewegungsdaten_AV!B:B,A85,Anlagenbewegungsdaten_AV!C:C),3)</f>
        <v>0</v>
      </c>
      <c r="P85" s="320">
        <f>ROUND(SUMIF(Anlagenbewegungsdaten_AV!$B:$B,$A85,Anlagenbewegungsdaten_AV!$D:$D),2)</f>
        <v>0</v>
      </c>
      <c r="Q85" s="321">
        <f t="shared" si="3"/>
        <v>0</v>
      </c>
      <c r="T85" s="317"/>
      <c r="U85" s="325"/>
      <c r="V85" s="325"/>
    </row>
    <row r="86" spans="1:22" ht="15" customHeight="1" x14ac:dyDescent="0.25">
      <c r="A86" s="129" t="s">
        <v>4048</v>
      </c>
      <c r="B86" s="126" t="s">
        <v>2086</v>
      </c>
      <c r="C86" s="127" t="s">
        <v>4028</v>
      </c>
      <c r="D86" s="127" t="s">
        <v>4049</v>
      </c>
      <c r="E86" s="126"/>
      <c r="F86" s="128">
        <v>4.2</v>
      </c>
      <c r="G86" s="128">
        <v>4.4000000000000004</v>
      </c>
      <c r="H86" s="128">
        <v>3.36</v>
      </c>
      <c r="I86" s="311"/>
      <c r="J86" s="319">
        <f>ROUND(SUMIF(Anlagenbewegungsdaten!B:B,A86,Anlagenbewegungsdaten!C:C),3)</f>
        <v>0</v>
      </c>
      <c r="K86" s="320">
        <f>ROUND(SUMIF(Anlagenbewegungsdaten!$B:$B,$A86,Anlagenbewegungsdaten!$D:$D),2)</f>
        <v>0</v>
      </c>
      <c r="L86" s="321">
        <f t="shared" si="2"/>
        <v>0</v>
      </c>
      <c r="M86" s="341" t="s">
        <v>4950</v>
      </c>
      <c r="N86" s="341" t="s">
        <v>4962</v>
      </c>
      <c r="O86" s="323">
        <f>ROUND(SUMIF(Anlagenbewegungsdaten_AV!B:B,A86,Anlagenbewegungsdaten_AV!C:C),3)</f>
        <v>0</v>
      </c>
      <c r="P86" s="320">
        <f>ROUND(SUMIF(Anlagenbewegungsdaten_AV!$B:$B,$A86,Anlagenbewegungsdaten_AV!$D:$D),2)</f>
        <v>0</v>
      </c>
      <c r="Q86" s="321">
        <f t="shared" si="3"/>
        <v>0</v>
      </c>
      <c r="T86" s="317"/>
      <c r="U86" s="325"/>
      <c r="V86" s="325"/>
    </row>
    <row r="87" spans="1:22" ht="15" customHeight="1" x14ac:dyDescent="0.25">
      <c r="A87" s="129" t="s">
        <v>4050</v>
      </c>
      <c r="B87" s="126" t="s">
        <v>2086</v>
      </c>
      <c r="C87" s="127" t="s">
        <v>4028</v>
      </c>
      <c r="D87" s="127" t="s">
        <v>4051</v>
      </c>
      <c r="E87" s="126"/>
      <c r="F87" s="128">
        <v>3.4</v>
      </c>
      <c r="G87" s="128">
        <v>3.6</v>
      </c>
      <c r="H87" s="128">
        <v>2.72</v>
      </c>
      <c r="I87" s="311"/>
      <c r="J87" s="319">
        <f>ROUND(SUMIF(Anlagenbewegungsdaten!B:B,A87,Anlagenbewegungsdaten!C:C),3)</f>
        <v>0</v>
      </c>
      <c r="K87" s="320">
        <f>ROUND(SUMIF(Anlagenbewegungsdaten!$B:$B,$A87,Anlagenbewegungsdaten!$D:$D),2)</f>
        <v>0</v>
      </c>
      <c r="L87" s="321">
        <f t="shared" si="2"/>
        <v>0</v>
      </c>
      <c r="M87" s="341" t="s">
        <v>4950</v>
      </c>
      <c r="N87" s="341" t="s">
        <v>4962</v>
      </c>
      <c r="O87" s="323">
        <f>ROUND(SUMIF(Anlagenbewegungsdaten_AV!B:B,A87,Anlagenbewegungsdaten_AV!C:C),3)</f>
        <v>0</v>
      </c>
      <c r="P87" s="320">
        <f>ROUND(SUMIF(Anlagenbewegungsdaten_AV!$B:$B,$A87,Anlagenbewegungsdaten_AV!$D:$D),2)</f>
        <v>0</v>
      </c>
      <c r="Q87" s="321">
        <f t="shared" si="3"/>
        <v>0</v>
      </c>
      <c r="T87" s="317"/>
      <c r="U87" s="325"/>
      <c r="V87" s="325"/>
    </row>
    <row r="88" spans="1:22" ht="15" customHeight="1" x14ac:dyDescent="0.25">
      <c r="A88" s="129" t="s">
        <v>4052</v>
      </c>
      <c r="B88" s="126" t="s">
        <v>2086</v>
      </c>
      <c r="C88" s="127" t="s">
        <v>4031</v>
      </c>
      <c r="D88" s="127" t="s">
        <v>4053</v>
      </c>
      <c r="E88" s="126" t="s">
        <v>5866</v>
      </c>
      <c r="F88" s="128">
        <v>12.7</v>
      </c>
      <c r="G88" s="128">
        <v>12.899999999999999</v>
      </c>
      <c r="H88" s="128">
        <v>10.16</v>
      </c>
      <c r="I88" s="311"/>
      <c r="J88" s="319">
        <f>ROUND(SUMIF(Anlagenbewegungsdaten!B:B,A88,Anlagenbewegungsdaten!C:C),3)</f>
        <v>0</v>
      </c>
      <c r="K88" s="320">
        <f>ROUND(SUMIF(Anlagenbewegungsdaten!$B:$B,$A88,Anlagenbewegungsdaten!$D:$D),2)</f>
        <v>0</v>
      </c>
      <c r="L88" s="321">
        <f t="shared" si="2"/>
        <v>0</v>
      </c>
      <c r="M88" s="341" t="s">
        <v>4950</v>
      </c>
      <c r="N88" s="341" t="s">
        <v>4962</v>
      </c>
      <c r="O88" s="323">
        <f>ROUND(SUMIF(Anlagenbewegungsdaten_AV!B:B,A88,Anlagenbewegungsdaten_AV!C:C),3)</f>
        <v>0</v>
      </c>
      <c r="P88" s="320">
        <f>ROUND(SUMIF(Anlagenbewegungsdaten_AV!$B:$B,$A88,Anlagenbewegungsdaten_AV!$D:$D),2)</f>
        <v>0</v>
      </c>
      <c r="Q88" s="321">
        <f t="shared" si="3"/>
        <v>0</v>
      </c>
      <c r="T88" s="317"/>
      <c r="U88" s="325"/>
      <c r="V88" s="325"/>
    </row>
    <row r="89" spans="1:22" ht="15" customHeight="1" x14ac:dyDescent="0.25">
      <c r="A89" s="129" t="s">
        <v>4054</v>
      </c>
      <c r="B89" s="126" t="s">
        <v>2086</v>
      </c>
      <c r="C89" s="127" t="s">
        <v>4031</v>
      </c>
      <c r="D89" s="127" t="s">
        <v>4055</v>
      </c>
      <c r="E89" s="126" t="s">
        <v>5866</v>
      </c>
      <c r="F89" s="128">
        <v>8.3000000000000007</v>
      </c>
      <c r="G89" s="128">
        <v>8.5</v>
      </c>
      <c r="H89" s="128">
        <v>6.64</v>
      </c>
      <c r="I89" s="311"/>
      <c r="J89" s="319">
        <f>ROUND(SUMIF(Anlagenbewegungsdaten!B:B,A89,Anlagenbewegungsdaten!C:C),3)</f>
        <v>0</v>
      </c>
      <c r="K89" s="320">
        <f>ROUND(SUMIF(Anlagenbewegungsdaten!$B:$B,$A89,Anlagenbewegungsdaten!$D:$D),2)</f>
        <v>0</v>
      </c>
      <c r="L89" s="321">
        <f t="shared" si="2"/>
        <v>0</v>
      </c>
      <c r="M89" s="341" t="s">
        <v>4950</v>
      </c>
      <c r="N89" s="341" t="s">
        <v>4962</v>
      </c>
      <c r="O89" s="323">
        <f>ROUND(SUMIF(Anlagenbewegungsdaten_AV!B:B,A89,Anlagenbewegungsdaten_AV!C:C),3)</f>
        <v>0</v>
      </c>
      <c r="P89" s="320">
        <f>ROUND(SUMIF(Anlagenbewegungsdaten_AV!$B:$B,$A89,Anlagenbewegungsdaten_AV!$D:$D),2)</f>
        <v>0</v>
      </c>
      <c r="Q89" s="321">
        <f t="shared" si="3"/>
        <v>0</v>
      </c>
      <c r="T89" s="317"/>
      <c r="U89" s="325"/>
      <c r="V89" s="325"/>
    </row>
    <row r="90" spans="1:22" ht="15" customHeight="1" x14ac:dyDescent="0.25">
      <c r="A90" s="129" t="s">
        <v>4056</v>
      </c>
      <c r="B90" s="126" t="s">
        <v>2086</v>
      </c>
      <c r="C90" s="127" t="s">
        <v>4031</v>
      </c>
      <c r="D90" s="127" t="s">
        <v>4057</v>
      </c>
      <c r="E90" s="126" t="s">
        <v>5866</v>
      </c>
      <c r="F90" s="128">
        <v>6.3</v>
      </c>
      <c r="G90" s="128">
        <v>6.5</v>
      </c>
      <c r="H90" s="128">
        <v>5.04</v>
      </c>
      <c r="I90" s="311"/>
      <c r="J90" s="319">
        <f>ROUND(SUMIF(Anlagenbewegungsdaten!B:B,A90,Anlagenbewegungsdaten!C:C),3)</f>
        <v>0</v>
      </c>
      <c r="K90" s="320">
        <f>ROUND(SUMIF(Anlagenbewegungsdaten!$B:$B,$A90,Anlagenbewegungsdaten!$D:$D),2)</f>
        <v>0</v>
      </c>
      <c r="L90" s="321">
        <f t="shared" si="2"/>
        <v>0</v>
      </c>
      <c r="M90" s="341" t="s">
        <v>4950</v>
      </c>
      <c r="N90" s="341" t="s">
        <v>4962</v>
      </c>
      <c r="O90" s="323">
        <f>ROUND(SUMIF(Anlagenbewegungsdaten_AV!B:B,A90,Anlagenbewegungsdaten_AV!C:C),3)</f>
        <v>0</v>
      </c>
      <c r="P90" s="320">
        <f>ROUND(SUMIF(Anlagenbewegungsdaten_AV!$B:$B,$A90,Anlagenbewegungsdaten_AV!$D:$D),2)</f>
        <v>0</v>
      </c>
      <c r="Q90" s="321">
        <f t="shared" si="3"/>
        <v>0</v>
      </c>
      <c r="T90" s="317"/>
      <c r="U90" s="325"/>
      <c r="V90" s="325"/>
    </row>
    <row r="91" spans="1:22" ht="15" customHeight="1" x14ac:dyDescent="0.25">
      <c r="A91" s="129" t="s">
        <v>4058</v>
      </c>
      <c r="B91" s="126" t="s">
        <v>2086</v>
      </c>
      <c r="C91" s="127" t="s">
        <v>4031</v>
      </c>
      <c r="D91" s="127" t="s">
        <v>4059</v>
      </c>
      <c r="E91" s="126" t="s">
        <v>5866</v>
      </c>
      <c r="F91" s="128">
        <v>5.5</v>
      </c>
      <c r="G91" s="128">
        <v>5.7</v>
      </c>
      <c r="H91" s="128">
        <v>4.4000000000000004</v>
      </c>
      <c r="I91" s="311"/>
      <c r="J91" s="319">
        <f>ROUND(SUMIF(Anlagenbewegungsdaten!B:B,A91,Anlagenbewegungsdaten!C:C),3)</f>
        <v>0</v>
      </c>
      <c r="K91" s="320">
        <f>ROUND(SUMIF(Anlagenbewegungsdaten!$B:$B,$A91,Anlagenbewegungsdaten!$D:$D),2)</f>
        <v>0</v>
      </c>
      <c r="L91" s="321">
        <f t="shared" si="2"/>
        <v>0</v>
      </c>
      <c r="M91" s="341" t="s">
        <v>4950</v>
      </c>
      <c r="N91" s="341" t="s">
        <v>4962</v>
      </c>
      <c r="O91" s="323">
        <f>ROUND(SUMIF(Anlagenbewegungsdaten_AV!B:B,A91,Anlagenbewegungsdaten_AV!C:C),3)</f>
        <v>0</v>
      </c>
      <c r="P91" s="320">
        <f>ROUND(SUMIF(Anlagenbewegungsdaten_AV!$B:$B,$A91,Anlagenbewegungsdaten_AV!$D:$D),2)</f>
        <v>0</v>
      </c>
      <c r="Q91" s="321">
        <f t="shared" si="3"/>
        <v>0</v>
      </c>
      <c r="T91" s="317"/>
      <c r="U91" s="325"/>
      <c r="V91" s="325"/>
    </row>
    <row r="92" spans="1:22" ht="15" customHeight="1" x14ac:dyDescent="0.25">
      <c r="A92" s="129" t="s">
        <v>4060</v>
      </c>
      <c r="B92" s="126" t="s">
        <v>2086</v>
      </c>
      <c r="C92" s="127" t="s">
        <v>4031</v>
      </c>
      <c r="D92" s="127" t="s">
        <v>4061</v>
      </c>
      <c r="E92" s="126" t="s">
        <v>5866</v>
      </c>
      <c r="F92" s="128">
        <v>5.3</v>
      </c>
      <c r="G92" s="128">
        <v>5.5</v>
      </c>
      <c r="H92" s="128">
        <v>4.24</v>
      </c>
      <c r="I92" s="311"/>
      <c r="J92" s="319">
        <f>ROUND(SUMIF(Anlagenbewegungsdaten!B:B,A92,Anlagenbewegungsdaten!C:C),3)</f>
        <v>0</v>
      </c>
      <c r="K92" s="320">
        <f>ROUND(SUMIF(Anlagenbewegungsdaten!$B:$B,$A92,Anlagenbewegungsdaten!$D:$D),2)</f>
        <v>0</v>
      </c>
      <c r="L92" s="321">
        <f t="shared" si="2"/>
        <v>0</v>
      </c>
      <c r="M92" s="341" t="s">
        <v>4950</v>
      </c>
      <c r="N92" s="341" t="s">
        <v>4962</v>
      </c>
      <c r="O92" s="323">
        <f>ROUND(SUMIF(Anlagenbewegungsdaten_AV!B:B,A92,Anlagenbewegungsdaten_AV!C:C),3)</f>
        <v>0</v>
      </c>
      <c r="P92" s="320">
        <f>ROUND(SUMIF(Anlagenbewegungsdaten_AV!$B:$B,$A92,Anlagenbewegungsdaten_AV!$D:$D),2)</f>
        <v>0</v>
      </c>
      <c r="Q92" s="321">
        <f t="shared" si="3"/>
        <v>0</v>
      </c>
      <c r="T92" s="317"/>
      <c r="U92" s="325"/>
      <c r="V92" s="325"/>
    </row>
    <row r="93" spans="1:22" ht="15" customHeight="1" x14ac:dyDescent="0.25">
      <c r="A93" s="129" t="s">
        <v>4062</v>
      </c>
      <c r="B93" s="126" t="s">
        <v>2086</v>
      </c>
      <c r="C93" s="127" t="s">
        <v>4031</v>
      </c>
      <c r="D93" s="127" t="s">
        <v>4063</v>
      </c>
      <c r="E93" s="126" t="s">
        <v>5866</v>
      </c>
      <c r="F93" s="128">
        <v>4.2</v>
      </c>
      <c r="G93" s="128">
        <v>4.4000000000000004</v>
      </c>
      <c r="H93" s="128">
        <v>3.36</v>
      </c>
      <c r="I93" s="311"/>
      <c r="J93" s="319">
        <f>ROUND(SUMIF(Anlagenbewegungsdaten!B:B,A93,Anlagenbewegungsdaten!C:C),3)</f>
        <v>0</v>
      </c>
      <c r="K93" s="320">
        <f>ROUND(SUMIF(Anlagenbewegungsdaten!$B:$B,$A93,Anlagenbewegungsdaten!$D:$D),2)</f>
        <v>0</v>
      </c>
      <c r="L93" s="321">
        <f t="shared" si="2"/>
        <v>0</v>
      </c>
      <c r="M93" s="341" t="s">
        <v>4950</v>
      </c>
      <c r="N93" s="341" t="s">
        <v>4962</v>
      </c>
      <c r="O93" s="323">
        <f>ROUND(SUMIF(Anlagenbewegungsdaten_AV!B:B,A93,Anlagenbewegungsdaten_AV!C:C),3)</f>
        <v>0</v>
      </c>
      <c r="P93" s="320">
        <f>ROUND(SUMIF(Anlagenbewegungsdaten_AV!$B:$B,$A93,Anlagenbewegungsdaten_AV!$D:$D),2)</f>
        <v>0</v>
      </c>
      <c r="Q93" s="321">
        <f t="shared" si="3"/>
        <v>0</v>
      </c>
      <c r="T93" s="317"/>
      <c r="U93" s="325"/>
      <c r="V93" s="325"/>
    </row>
    <row r="94" spans="1:22" ht="15" customHeight="1" x14ac:dyDescent="0.25">
      <c r="A94" s="129" t="s">
        <v>4064</v>
      </c>
      <c r="B94" s="126" t="s">
        <v>2086</v>
      </c>
      <c r="C94" s="127" t="s">
        <v>4031</v>
      </c>
      <c r="D94" s="127" t="s">
        <v>4065</v>
      </c>
      <c r="E94" s="126" t="s">
        <v>5866</v>
      </c>
      <c r="F94" s="128">
        <v>3.4</v>
      </c>
      <c r="G94" s="128">
        <v>3.6</v>
      </c>
      <c r="H94" s="128">
        <v>2.72</v>
      </c>
      <c r="I94" s="311"/>
      <c r="J94" s="319">
        <f>ROUND(SUMIF(Anlagenbewegungsdaten!B:B,A94,Anlagenbewegungsdaten!C:C),3)</f>
        <v>0</v>
      </c>
      <c r="K94" s="320">
        <f>ROUND(SUMIF(Anlagenbewegungsdaten!$B:$B,$A94,Anlagenbewegungsdaten!$D:$D),2)</f>
        <v>0</v>
      </c>
      <c r="L94" s="321">
        <f t="shared" si="2"/>
        <v>0</v>
      </c>
      <c r="M94" s="341" t="s">
        <v>4950</v>
      </c>
      <c r="N94" s="341" t="s">
        <v>4962</v>
      </c>
      <c r="O94" s="323">
        <f>ROUND(SUMIF(Anlagenbewegungsdaten_AV!B:B,A94,Anlagenbewegungsdaten_AV!C:C),3)</f>
        <v>0</v>
      </c>
      <c r="P94" s="320">
        <f>ROUND(SUMIF(Anlagenbewegungsdaten_AV!$B:$B,$A94,Anlagenbewegungsdaten_AV!$D:$D),2)</f>
        <v>0</v>
      </c>
      <c r="Q94" s="321">
        <f t="shared" si="3"/>
        <v>0</v>
      </c>
      <c r="T94" s="317"/>
      <c r="U94" s="325"/>
      <c r="V94" s="325"/>
    </row>
    <row r="95" spans="1:22" ht="15" customHeight="1" x14ac:dyDescent="0.25">
      <c r="A95" s="129" t="s">
        <v>4993</v>
      </c>
      <c r="B95" s="126" t="s">
        <v>2086</v>
      </c>
      <c r="C95" s="127" t="s">
        <v>4994</v>
      </c>
      <c r="D95" s="127" t="s">
        <v>4029</v>
      </c>
      <c r="E95" s="126"/>
      <c r="F95" s="128">
        <v>12.67</v>
      </c>
      <c r="G95" s="128">
        <v>12.87</v>
      </c>
      <c r="H95" s="128">
        <v>10.14</v>
      </c>
      <c r="I95" s="311"/>
      <c r="J95" s="319">
        <f>ROUND(SUMIF(Anlagenbewegungsdaten!B:B,A95,Anlagenbewegungsdaten!C:C),3)</f>
        <v>0</v>
      </c>
      <c r="K95" s="320">
        <f>ROUND(SUMIF(Anlagenbewegungsdaten!$B:$B,$A95,Anlagenbewegungsdaten!$D:$D),2)</f>
        <v>0</v>
      </c>
      <c r="L95" s="321">
        <f t="shared" si="2"/>
        <v>0</v>
      </c>
      <c r="M95" s="341" t="s">
        <v>4950</v>
      </c>
      <c r="N95" s="341" t="s">
        <v>4962</v>
      </c>
      <c r="O95" s="323">
        <f>ROUND(SUMIF(Anlagenbewegungsdaten_AV!B:B,A95,Anlagenbewegungsdaten_AV!C:C),3)</f>
        <v>0</v>
      </c>
      <c r="P95" s="320">
        <f>ROUND(SUMIF(Anlagenbewegungsdaten_AV!$B:$B,$A95,Anlagenbewegungsdaten_AV!$D:$D),2)</f>
        <v>0</v>
      </c>
      <c r="Q95" s="321">
        <f t="shared" si="3"/>
        <v>0</v>
      </c>
      <c r="T95" s="317"/>
      <c r="U95" s="325"/>
      <c r="V95" s="325"/>
    </row>
    <row r="96" spans="1:22" ht="15" customHeight="1" x14ac:dyDescent="0.25">
      <c r="A96" s="129" t="s">
        <v>4995</v>
      </c>
      <c r="B96" s="126" t="s">
        <v>2086</v>
      </c>
      <c r="C96" s="127" t="s">
        <v>4996</v>
      </c>
      <c r="D96" s="127" t="s">
        <v>4032</v>
      </c>
      <c r="E96" s="126"/>
      <c r="F96" s="128">
        <v>11.67</v>
      </c>
      <c r="G96" s="128">
        <v>11.87</v>
      </c>
      <c r="H96" s="128">
        <v>9.34</v>
      </c>
      <c r="I96" s="311"/>
      <c r="J96" s="319">
        <f>ROUND(SUMIF(Anlagenbewegungsdaten!B:B,A96,Anlagenbewegungsdaten!C:C),3)</f>
        <v>0</v>
      </c>
      <c r="K96" s="320">
        <f>ROUND(SUMIF(Anlagenbewegungsdaten!$B:$B,$A96,Anlagenbewegungsdaten!$D:$D),2)</f>
        <v>0</v>
      </c>
      <c r="L96" s="321">
        <f t="shared" si="2"/>
        <v>0</v>
      </c>
      <c r="M96" s="341" t="s">
        <v>4950</v>
      </c>
      <c r="N96" s="341" t="s">
        <v>4962</v>
      </c>
      <c r="O96" s="323">
        <f>ROUND(SUMIF(Anlagenbewegungsdaten_AV!B:B,A96,Anlagenbewegungsdaten_AV!C:C),3)</f>
        <v>0</v>
      </c>
      <c r="P96" s="320">
        <f>ROUND(SUMIF(Anlagenbewegungsdaten_AV!$B:$B,$A96,Anlagenbewegungsdaten_AV!$D:$D),2)</f>
        <v>0</v>
      </c>
      <c r="Q96" s="321">
        <f t="shared" si="3"/>
        <v>0</v>
      </c>
      <c r="T96" s="317"/>
      <c r="U96" s="325"/>
      <c r="V96" s="325"/>
    </row>
    <row r="97" spans="1:22" ht="15" customHeight="1" x14ac:dyDescent="0.25">
      <c r="A97" s="129" t="s">
        <v>4997</v>
      </c>
      <c r="B97" s="126" t="s">
        <v>2086</v>
      </c>
      <c r="C97" s="127" t="s">
        <v>4994</v>
      </c>
      <c r="D97" s="127" t="s">
        <v>4034</v>
      </c>
      <c r="E97" s="126"/>
      <c r="F97" s="128">
        <v>8.65</v>
      </c>
      <c r="G97" s="128">
        <v>8.85</v>
      </c>
      <c r="H97" s="128">
        <v>6.92</v>
      </c>
      <c r="I97" s="311"/>
      <c r="J97" s="319">
        <f>ROUND(SUMIF(Anlagenbewegungsdaten!B:B,A97,Anlagenbewegungsdaten!C:C),3)</f>
        <v>0</v>
      </c>
      <c r="K97" s="320">
        <f>ROUND(SUMIF(Anlagenbewegungsdaten!$B:$B,$A97,Anlagenbewegungsdaten!$D:$D),2)</f>
        <v>0</v>
      </c>
      <c r="L97" s="321">
        <f t="shared" si="2"/>
        <v>0</v>
      </c>
      <c r="M97" s="341" t="s">
        <v>4950</v>
      </c>
      <c r="N97" s="341" t="s">
        <v>4962</v>
      </c>
      <c r="O97" s="323">
        <f>ROUND(SUMIF(Anlagenbewegungsdaten_AV!B:B,A97,Anlagenbewegungsdaten_AV!C:C),3)</f>
        <v>0</v>
      </c>
      <c r="P97" s="320">
        <f>ROUND(SUMIF(Anlagenbewegungsdaten_AV!$B:$B,$A97,Anlagenbewegungsdaten_AV!$D:$D),2)</f>
        <v>0</v>
      </c>
      <c r="Q97" s="321">
        <f t="shared" si="3"/>
        <v>0</v>
      </c>
      <c r="T97" s="317"/>
      <c r="U97" s="325"/>
      <c r="V97" s="325"/>
    </row>
    <row r="98" spans="1:22" ht="15" customHeight="1" x14ac:dyDescent="0.25">
      <c r="A98" s="129" t="s">
        <v>4998</v>
      </c>
      <c r="B98" s="126" t="s">
        <v>2086</v>
      </c>
      <c r="C98" s="127" t="s">
        <v>4994</v>
      </c>
      <c r="D98" s="127" t="s">
        <v>4036</v>
      </c>
      <c r="E98" s="126"/>
      <c r="F98" s="128">
        <v>7.65</v>
      </c>
      <c r="G98" s="128">
        <v>7.8500000000000005</v>
      </c>
      <c r="H98" s="128">
        <v>6.12</v>
      </c>
      <c r="I98" s="311"/>
      <c r="J98" s="319">
        <f>ROUND(SUMIF(Anlagenbewegungsdaten!B:B,A98,Anlagenbewegungsdaten!C:C),3)</f>
        <v>0</v>
      </c>
      <c r="K98" s="320">
        <f>ROUND(SUMIF(Anlagenbewegungsdaten!$B:$B,$A98,Anlagenbewegungsdaten!$D:$D),2)</f>
        <v>0</v>
      </c>
      <c r="L98" s="321">
        <f t="shared" si="2"/>
        <v>0</v>
      </c>
      <c r="M98" s="341" t="s">
        <v>4950</v>
      </c>
      <c r="N98" s="341" t="s">
        <v>4962</v>
      </c>
      <c r="O98" s="323">
        <f>ROUND(SUMIF(Anlagenbewegungsdaten_AV!B:B,A98,Anlagenbewegungsdaten_AV!C:C),3)</f>
        <v>0</v>
      </c>
      <c r="P98" s="320">
        <f>ROUND(SUMIF(Anlagenbewegungsdaten_AV!$B:$B,$A98,Anlagenbewegungsdaten_AV!$D:$D),2)</f>
        <v>0</v>
      </c>
      <c r="Q98" s="321">
        <f t="shared" si="3"/>
        <v>0</v>
      </c>
      <c r="T98" s="317"/>
      <c r="U98" s="325"/>
      <c r="V98" s="325"/>
    </row>
    <row r="99" spans="1:22" ht="15" customHeight="1" x14ac:dyDescent="0.25">
      <c r="A99" s="129" t="s">
        <v>4999</v>
      </c>
      <c r="B99" s="126" t="s">
        <v>2086</v>
      </c>
      <c r="C99" s="127" t="s">
        <v>4996</v>
      </c>
      <c r="D99" s="127" t="s">
        <v>4038</v>
      </c>
      <c r="E99" s="126"/>
      <c r="F99" s="128">
        <v>8.65</v>
      </c>
      <c r="G99" s="128">
        <v>8.85</v>
      </c>
      <c r="H99" s="128">
        <v>6.92</v>
      </c>
      <c r="I99" s="311"/>
      <c r="J99" s="319">
        <f>ROUND(SUMIF(Anlagenbewegungsdaten!B:B,A99,Anlagenbewegungsdaten!C:C),3)</f>
        <v>0</v>
      </c>
      <c r="K99" s="320">
        <f>ROUND(SUMIF(Anlagenbewegungsdaten!$B:$B,$A99,Anlagenbewegungsdaten!$D:$D),2)</f>
        <v>0</v>
      </c>
      <c r="L99" s="321">
        <f t="shared" si="2"/>
        <v>0</v>
      </c>
      <c r="M99" s="341" t="s">
        <v>4950</v>
      </c>
      <c r="N99" s="341" t="s">
        <v>4962</v>
      </c>
      <c r="O99" s="323">
        <f>ROUND(SUMIF(Anlagenbewegungsdaten_AV!B:B,A99,Anlagenbewegungsdaten_AV!C:C),3)</f>
        <v>0</v>
      </c>
      <c r="P99" s="320">
        <f>ROUND(SUMIF(Anlagenbewegungsdaten_AV!$B:$B,$A99,Anlagenbewegungsdaten_AV!$D:$D),2)</f>
        <v>0</v>
      </c>
      <c r="Q99" s="321">
        <f t="shared" si="3"/>
        <v>0</v>
      </c>
      <c r="T99" s="317"/>
      <c r="U99" s="325"/>
      <c r="V99" s="325"/>
    </row>
    <row r="100" spans="1:22" ht="15" customHeight="1" x14ac:dyDescent="0.25">
      <c r="A100" s="129" t="s">
        <v>5000</v>
      </c>
      <c r="B100" s="126" t="s">
        <v>2086</v>
      </c>
      <c r="C100" s="127" t="s">
        <v>4994</v>
      </c>
      <c r="D100" s="127" t="s">
        <v>1480</v>
      </c>
      <c r="E100" s="126"/>
      <c r="F100" s="128">
        <v>12.57</v>
      </c>
      <c r="G100" s="128">
        <v>12.77</v>
      </c>
      <c r="H100" s="128">
        <v>10.06</v>
      </c>
      <c r="I100" s="311"/>
      <c r="J100" s="319">
        <f>ROUND(SUMIF(Anlagenbewegungsdaten!B:B,A100,Anlagenbewegungsdaten!C:C),3)</f>
        <v>0</v>
      </c>
      <c r="K100" s="320">
        <f>ROUND(SUMIF(Anlagenbewegungsdaten!$B:$B,$A100,Anlagenbewegungsdaten!$D:$D),2)</f>
        <v>0</v>
      </c>
      <c r="L100" s="321">
        <f t="shared" si="2"/>
        <v>0</v>
      </c>
      <c r="M100" s="341" t="s">
        <v>4950</v>
      </c>
      <c r="N100" s="341" t="s">
        <v>4962</v>
      </c>
      <c r="O100" s="323">
        <f>ROUND(SUMIF(Anlagenbewegungsdaten_AV!B:B,A100,Anlagenbewegungsdaten_AV!C:C),3)</f>
        <v>0</v>
      </c>
      <c r="P100" s="320">
        <f>ROUND(SUMIF(Anlagenbewegungsdaten_AV!$B:$B,$A100,Anlagenbewegungsdaten_AV!$D:$D),2)</f>
        <v>0</v>
      </c>
      <c r="Q100" s="321">
        <f t="shared" si="3"/>
        <v>0</v>
      </c>
      <c r="T100" s="317"/>
      <c r="U100" s="325"/>
      <c r="V100" s="325"/>
    </row>
    <row r="101" spans="1:22" ht="15" customHeight="1" x14ac:dyDescent="0.25">
      <c r="A101" s="129" t="s">
        <v>5001</v>
      </c>
      <c r="B101" s="126" t="s">
        <v>2086</v>
      </c>
      <c r="C101" s="127" t="s">
        <v>4994</v>
      </c>
      <c r="D101" s="127" t="s">
        <v>4041</v>
      </c>
      <c r="E101" s="126"/>
      <c r="F101" s="128">
        <v>8.2200000000000006</v>
      </c>
      <c r="G101" s="128">
        <v>8.42</v>
      </c>
      <c r="H101" s="128">
        <v>6.58</v>
      </c>
      <c r="I101" s="311"/>
      <c r="J101" s="319">
        <f>ROUND(SUMIF(Anlagenbewegungsdaten!B:B,A101,Anlagenbewegungsdaten!C:C),3)</f>
        <v>0</v>
      </c>
      <c r="K101" s="320">
        <f>ROUND(SUMIF(Anlagenbewegungsdaten!$B:$B,$A101,Anlagenbewegungsdaten!$D:$D),2)</f>
        <v>0</v>
      </c>
      <c r="L101" s="321">
        <f t="shared" si="2"/>
        <v>0</v>
      </c>
      <c r="M101" s="341" t="s">
        <v>4950</v>
      </c>
      <c r="N101" s="341" t="s">
        <v>4962</v>
      </c>
      <c r="O101" s="323">
        <f>ROUND(SUMIF(Anlagenbewegungsdaten_AV!B:B,A101,Anlagenbewegungsdaten_AV!C:C),3)</f>
        <v>0</v>
      </c>
      <c r="P101" s="320">
        <f>ROUND(SUMIF(Anlagenbewegungsdaten_AV!$B:$B,$A101,Anlagenbewegungsdaten_AV!$D:$D),2)</f>
        <v>0</v>
      </c>
      <c r="Q101" s="321">
        <f t="shared" si="3"/>
        <v>0</v>
      </c>
      <c r="T101" s="317"/>
      <c r="U101" s="325"/>
      <c r="V101" s="325"/>
    </row>
    <row r="102" spans="1:22" ht="15" customHeight="1" x14ac:dyDescent="0.25">
      <c r="A102" s="129" t="s">
        <v>5002</v>
      </c>
      <c r="B102" s="126" t="s">
        <v>2086</v>
      </c>
      <c r="C102" s="127" t="s">
        <v>4994</v>
      </c>
      <c r="D102" s="127" t="s">
        <v>4043</v>
      </c>
      <c r="E102" s="126"/>
      <c r="F102" s="128">
        <v>6.24</v>
      </c>
      <c r="G102" s="128">
        <v>6.44</v>
      </c>
      <c r="H102" s="128">
        <v>4.99</v>
      </c>
      <c r="I102" s="311"/>
      <c r="J102" s="319">
        <f>ROUND(SUMIF(Anlagenbewegungsdaten!B:B,A102,Anlagenbewegungsdaten!C:C),3)</f>
        <v>0</v>
      </c>
      <c r="K102" s="320">
        <f>ROUND(SUMIF(Anlagenbewegungsdaten!$B:$B,$A102,Anlagenbewegungsdaten!$D:$D),2)</f>
        <v>0</v>
      </c>
      <c r="L102" s="321">
        <f t="shared" si="2"/>
        <v>0</v>
      </c>
      <c r="M102" s="341" t="s">
        <v>4950</v>
      </c>
      <c r="N102" s="341" t="s">
        <v>4962</v>
      </c>
      <c r="O102" s="323">
        <f>ROUND(SUMIF(Anlagenbewegungsdaten_AV!B:B,A102,Anlagenbewegungsdaten_AV!C:C),3)</f>
        <v>0</v>
      </c>
      <c r="P102" s="320">
        <f>ROUND(SUMIF(Anlagenbewegungsdaten_AV!$B:$B,$A102,Anlagenbewegungsdaten_AV!$D:$D),2)</f>
        <v>0</v>
      </c>
      <c r="Q102" s="321">
        <f t="shared" si="3"/>
        <v>0</v>
      </c>
      <c r="T102" s="317"/>
      <c r="U102" s="325"/>
      <c r="V102" s="325"/>
    </row>
    <row r="103" spans="1:22" ht="15" customHeight="1" x14ac:dyDescent="0.25">
      <c r="A103" s="129" t="s">
        <v>5003</v>
      </c>
      <c r="B103" s="126" t="s">
        <v>2086</v>
      </c>
      <c r="C103" s="127" t="s">
        <v>4994</v>
      </c>
      <c r="D103" s="127" t="s">
        <v>4045</v>
      </c>
      <c r="E103" s="126"/>
      <c r="F103" s="128">
        <v>5.45</v>
      </c>
      <c r="G103" s="128">
        <v>5.65</v>
      </c>
      <c r="H103" s="128">
        <v>4.3600000000000003</v>
      </c>
      <c r="I103" s="311"/>
      <c r="J103" s="319">
        <f>ROUND(SUMIF(Anlagenbewegungsdaten!B:B,A103,Anlagenbewegungsdaten!C:C),3)</f>
        <v>0</v>
      </c>
      <c r="K103" s="320">
        <f>ROUND(SUMIF(Anlagenbewegungsdaten!$B:$B,$A103,Anlagenbewegungsdaten!$D:$D),2)</f>
        <v>0</v>
      </c>
      <c r="L103" s="321">
        <f t="shared" si="2"/>
        <v>0</v>
      </c>
      <c r="M103" s="341" t="s">
        <v>4950</v>
      </c>
      <c r="N103" s="341" t="s">
        <v>4962</v>
      </c>
      <c r="O103" s="323">
        <f>ROUND(SUMIF(Anlagenbewegungsdaten_AV!B:B,A103,Anlagenbewegungsdaten_AV!C:C),3)</f>
        <v>0</v>
      </c>
      <c r="P103" s="320">
        <f>ROUND(SUMIF(Anlagenbewegungsdaten_AV!$B:$B,$A103,Anlagenbewegungsdaten_AV!$D:$D),2)</f>
        <v>0</v>
      </c>
      <c r="Q103" s="321">
        <f t="shared" si="3"/>
        <v>0</v>
      </c>
      <c r="T103" s="317"/>
      <c r="U103" s="325"/>
      <c r="V103" s="325"/>
    </row>
    <row r="104" spans="1:22" ht="15" customHeight="1" x14ac:dyDescent="0.25">
      <c r="A104" s="129" t="s">
        <v>5004</v>
      </c>
      <c r="B104" s="126" t="s">
        <v>2086</v>
      </c>
      <c r="C104" s="127" t="s">
        <v>4994</v>
      </c>
      <c r="D104" s="127" t="s">
        <v>4047</v>
      </c>
      <c r="E104" s="126"/>
      <c r="F104" s="128">
        <v>5.25</v>
      </c>
      <c r="G104" s="128">
        <v>5.45</v>
      </c>
      <c r="H104" s="128">
        <v>4.2</v>
      </c>
      <c r="I104" s="311"/>
      <c r="J104" s="319">
        <f>ROUND(SUMIF(Anlagenbewegungsdaten!B:B,A104,Anlagenbewegungsdaten!C:C),3)</f>
        <v>0</v>
      </c>
      <c r="K104" s="320">
        <f>ROUND(SUMIF(Anlagenbewegungsdaten!$B:$B,$A104,Anlagenbewegungsdaten!$D:$D),2)</f>
        <v>0</v>
      </c>
      <c r="L104" s="321">
        <f t="shared" si="2"/>
        <v>0</v>
      </c>
      <c r="M104" s="341" t="s">
        <v>4950</v>
      </c>
      <c r="N104" s="341" t="s">
        <v>4962</v>
      </c>
      <c r="O104" s="323">
        <f>ROUND(SUMIF(Anlagenbewegungsdaten_AV!B:B,A104,Anlagenbewegungsdaten_AV!C:C),3)</f>
        <v>0</v>
      </c>
      <c r="P104" s="320">
        <f>ROUND(SUMIF(Anlagenbewegungsdaten_AV!$B:$B,$A104,Anlagenbewegungsdaten_AV!$D:$D),2)</f>
        <v>0</v>
      </c>
      <c r="Q104" s="321">
        <f t="shared" si="3"/>
        <v>0</v>
      </c>
      <c r="T104" s="317"/>
      <c r="U104" s="325"/>
      <c r="V104" s="325"/>
    </row>
    <row r="105" spans="1:22" ht="15" customHeight="1" x14ac:dyDescent="0.25">
      <c r="A105" s="129" t="s">
        <v>5005</v>
      </c>
      <c r="B105" s="126" t="s">
        <v>2086</v>
      </c>
      <c r="C105" s="127" t="s">
        <v>4994</v>
      </c>
      <c r="D105" s="127" t="s">
        <v>4049</v>
      </c>
      <c r="E105" s="126"/>
      <c r="F105" s="128">
        <v>4.16</v>
      </c>
      <c r="G105" s="128">
        <v>4.3600000000000003</v>
      </c>
      <c r="H105" s="128">
        <v>3.33</v>
      </c>
      <c r="I105" s="311"/>
      <c r="J105" s="319">
        <f>ROUND(SUMIF(Anlagenbewegungsdaten!B:B,A105,Anlagenbewegungsdaten!C:C),3)</f>
        <v>0</v>
      </c>
      <c r="K105" s="320">
        <f>ROUND(SUMIF(Anlagenbewegungsdaten!$B:$B,$A105,Anlagenbewegungsdaten!$D:$D),2)</f>
        <v>0</v>
      </c>
      <c r="L105" s="321">
        <f t="shared" si="2"/>
        <v>0</v>
      </c>
      <c r="M105" s="341" t="s">
        <v>4950</v>
      </c>
      <c r="N105" s="341" t="s">
        <v>4962</v>
      </c>
      <c r="O105" s="323">
        <f>ROUND(SUMIF(Anlagenbewegungsdaten_AV!B:B,A105,Anlagenbewegungsdaten_AV!C:C),3)</f>
        <v>0</v>
      </c>
      <c r="P105" s="320">
        <f>ROUND(SUMIF(Anlagenbewegungsdaten_AV!$B:$B,$A105,Anlagenbewegungsdaten_AV!$D:$D),2)</f>
        <v>0</v>
      </c>
      <c r="Q105" s="321">
        <f t="shared" si="3"/>
        <v>0</v>
      </c>
      <c r="T105" s="317"/>
      <c r="U105" s="325"/>
      <c r="V105" s="325"/>
    </row>
    <row r="106" spans="1:22" ht="15" customHeight="1" x14ac:dyDescent="0.25">
      <c r="A106" s="129" t="s">
        <v>5006</v>
      </c>
      <c r="B106" s="126" t="s">
        <v>2086</v>
      </c>
      <c r="C106" s="127" t="s">
        <v>4994</v>
      </c>
      <c r="D106" s="127" t="s">
        <v>4051</v>
      </c>
      <c r="E106" s="126"/>
      <c r="F106" s="128">
        <v>3.37</v>
      </c>
      <c r="G106" s="128">
        <v>3.5700000000000003</v>
      </c>
      <c r="H106" s="128">
        <v>2.7</v>
      </c>
      <c r="I106" s="311"/>
      <c r="J106" s="319">
        <f>ROUND(SUMIF(Anlagenbewegungsdaten!B:B,A106,Anlagenbewegungsdaten!C:C),3)</f>
        <v>0</v>
      </c>
      <c r="K106" s="320">
        <f>ROUND(SUMIF(Anlagenbewegungsdaten!$B:$B,$A106,Anlagenbewegungsdaten!$D:$D),2)</f>
        <v>0</v>
      </c>
      <c r="L106" s="321">
        <f t="shared" si="2"/>
        <v>0</v>
      </c>
      <c r="M106" s="341" t="s">
        <v>4950</v>
      </c>
      <c r="N106" s="341" t="s">
        <v>4962</v>
      </c>
      <c r="O106" s="323">
        <f>ROUND(SUMIF(Anlagenbewegungsdaten_AV!B:B,A106,Anlagenbewegungsdaten_AV!C:C),3)</f>
        <v>0</v>
      </c>
      <c r="P106" s="320">
        <f>ROUND(SUMIF(Anlagenbewegungsdaten_AV!$B:$B,$A106,Anlagenbewegungsdaten_AV!$D:$D),2)</f>
        <v>0</v>
      </c>
      <c r="Q106" s="321">
        <f t="shared" si="3"/>
        <v>0</v>
      </c>
      <c r="T106" s="317"/>
      <c r="U106" s="325"/>
      <c r="V106" s="325"/>
    </row>
    <row r="107" spans="1:22" ht="15" customHeight="1" x14ac:dyDescent="0.25">
      <c r="A107" s="129" t="s">
        <v>5007</v>
      </c>
      <c r="B107" s="126" t="s">
        <v>2086</v>
      </c>
      <c r="C107" s="127" t="s">
        <v>4996</v>
      </c>
      <c r="D107" s="127" t="s">
        <v>5008</v>
      </c>
      <c r="E107" s="126" t="s">
        <v>5866</v>
      </c>
      <c r="F107" s="128">
        <v>12.57</v>
      </c>
      <c r="G107" s="128">
        <v>12.77</v>
      </c>
      <c r="H107" s="128">
        <v>10.06</v>
      </c>
      <c r="I107" s="311"/>
      <c r="J107" s="319">
        <f>ROUND(SUMIF(Anlagenbewegungsdaten!B:B,A107,Anlagenbewegungsdaten!C:C),3)</f>
        <v>915838</v>
      </c>
      <c r="K107" s="320">
        <f>ROUND(SUMIF(Anlagenbewegungsdaten!$B:$B,$A107,Anlagenbewegungsdaten!$D:$D),2)</f>
        <v>115120.83</v>
      </c>
      <c r="L107" s="321">
        <f t="shared" si="2"/>
        <v>7.2065146916600042E-7</v>
      </c>
      <c r="M107" s="341" t="s">
        <v>4950</v>
      </c>
      <c r="N107" s="341" t="s">
        <v>4962</v>
      </c>
      <c r="O107" s="323">
        <f>ROUND(SUMIF(Anlagenbewegungsdaten_AV!B:B,A107,Anlagenbewegungsdaten_AV!C:C),3)</f>
        <v>0</v>
      </c>
      <c r="P107" s="320">
        <f>ROUND(SUMIF(Anlagenbewegungsdaten_AV!$B:$B,$A107,Anlagenbewegungsdaten_AV!$D:$D),2)</f>
        <v>0</v>
      </c>
      <c r="Q107" s="321">
        <f t="shared" si="3"/>
        <v>0</v>
      </c>
      <c r="T107" s="317"/>
      <c r="U107" s="325"/>
      <c r="V107" s="325"/>
    </row>
    <row r="108" spans="1:22" ht="15" customHeight="1" x14ac:dyDescent="0.25">
      <c r="A108" s="129" t="s">
        <v>5009</v>
      </c>
      <c r="B108" s="126" t="s">
        <v>2086</v>
      </c>
      <c r="C108" s="127" t="s">
        <v>4996</v>
      </c>
      <c r="D108" s="127" t="s">
        <v>5010</v>
      </c>
      <c r="E108" s="126" t="s">
        <v>5866</v>
      </c>
      <c r="F108" s="128">
        <v>8.2200000000000006</v>
      </c>
      <c r="G108" s="128">
        <v>8.42</v>
      </c>
      <c r="H108" s="128">
        <v>6.58</v>
      </c>
      <c r="I108" s="311"/>
      <c r="J108" s="319">
        <f>ROUND(SUMIF(Anlagenbewegungsdaten!B:B,A108,Anlagenbewegungsdaten!C:C),3)</f>
        <v>0</v>
      </c>
      <c r="K108" s="320">
        <f>ROUND(SUMIF(Anlagenbewegungsdaten!$B:$B,$A108,Anlagenbewegungsdaten!$D:$D),2)</f>
        <v>0</v>
      </c>
      <c r="L108" s="321">
        <f t="shared" si="2"/>
        <v>0</v>
      </c>
      <c r="M108" s="341" t="s">
        <v>4950</v>
      </c>
      <c r="N108" s="341" t="s">
        <v>4962</v>
      </c>
      <c r="O108" s="323">
        <f>ROUND(SUMIF(Anlagenbewegungsdaten_AV!B:B,A108,Anlagenbewegungsdaten_AV!C:C),3)</f>
        <v>0</v>
      </c>
      <c r="P108" s="320">
        <f>ROUND(SUMIF(Anlagenbewegungsdaten_AV!$B:$B,$A108,Anlagenbewegungsdaten_AV!$D:$D),2)</f>
        <v>0</v>
      </c>
      <c r="Q108" s="321">
        <f t="shared" si="3"/>
        <v>0</v>
      </c>
      <c r="T108" s="317"/>
      <c r="U108" s="325"/>
      <c r="V108" s="325"/>
    </row>
    <row r="109" spans="1:22" ht="15" customHeight="1" x14ac:dyDescent="0.25">
      <c r="A109" s="129" t="s">
        <v>5011</v>
      </c>
      <c r="B109" s="126" t="s">
        <v>2086</v>
      </c>
      <c r="C109" s="127" t="s">
        <v>4996</v>
      </c>
      <c r="D109" s="127" t="s">
        <v>5012</v>
      </c>
      <c r="E109" s="126" t="s">
        <v>5866</v>
      </c>
      <c r="F109" s="128">
        <v>6.24</v>
      </c>
      <c r="G109" s="128">
        <v>6.44</v>
      </c>
      <c r="H109" s="128">
        <v>4.99</v>
      </c>
      <c r="I109" s="311"/>
      <c r="J109" s="319">
        <f>ROUND(SUMIF(Anlagenbewegungsdaten!B:B,A109,Anlagenbewegungsdaten!C:C),3)</f>
        <v>0</v>
      </c>
      <c r="K109" s="320">
        <f>ROUND(SUMIF(Anlagenbewegungsdaten!$B:$B,$A109,Anlagenbewegungsdaten!$D:$D),2)</f>
        <v>0</v>
      </c>
      <c r="L109" s="321">
        <f t="shared" si="2"/>
        <v>0</v>
      </c>
      <c r="M109" s="341" t="s">
        <v>4950</v>
      </c>
      <c r="N109" s="341" t="s">
        <v>4962</v>
      </c>
      <c r="O109" s="323">
        <f>ROUND(SUMIF(Anlagenbewegungsdaten_AV!B:B,A109,Anlagenbewegungsdaten_AV!C:C),3)</f>
        <v>0</v>
      </c>
      <c r="P109" s="320">
        <f>ROUND(SUMIF(Anlagenbewegungsdaten_AV!$B:$B,$A109,Anlagenbewegungsdaten_AV!$D:$D),2)</f>
        <v>0</v>
      </c>
      <c r="Q109" s="321">
        <f t="shared" si="3"/>
        <v>0</v>
      </c>
      <c r="T109" s="317"/>
      <c r="U109" s="325"/>
      <c r="V109" s="325"/>
    </row>
    <row r="110" spans="1:22" ht="15" customHeight="1" x14ac:dyDescent="0.25">
      <c r="A110" s="129" t="s">
        <v>5013</v>
      </c>
      <c r="B110" s="126" t="s">
        <v>2086</v>
      </c>
      <c r="C110" s="127" t="s">
        <v>4996</v>
      </c>
      <c r="D110" s="127" t="s">
        <v>5014</v>
      </c>
      <c r="E110" s="126" t="s">
        <v>5866</v>
      </c>
      <c r="F110" s="128">
        <v>5.45</v>
      </c>
      <c r="G110" s="128">
        <v>5.65</v>
      </c>
      <c r="H110" s="128">
        <v>4.3600000000000003</v>
      </c>
      <c r="I110" s="311"/>
      <c r="J110" s="319">
        <f>ROUND(SUMIF(Anlagenbewegungsdaten!B:B,A110,Anlagenbewegungsdaten!C:C),3)</f>
        <v>0</v>
      </c>
      <c r="K110" s="320">
        <f>ROUND(SUMIF(Anlagenbewegungsdaten!$B:$B,$A110,Anlagenbewegungsdaten!$D:$D),2)</f>
        <v>0</v>
      </c>
      <c r="L110" s="321">
        <f t="shared" si="2"/>
        <v>0</v>
      </c>
      <c r="M110" s="341" t="s">
        <v>4950</v>
      </c>
      <c r="N110" s="341" t="s">
        <v>4962</v>
      </c>
      <c r="O110" s="323">
        <f>ROUND(SUMIF(Anlagenbewegungsdaten_AV!B:B,A110,Anlagenbewegungsdaten_AV!C:C),3)</f>
        <v>0</v>
      </c>
      <c r="P110" s="320">
        <f>ROUND(SUMIF(Anlagenbewegungsdaten_AV!$B:$B,$A110,Anlagenbewegungsdaten_AV!$D:$D),2)</f>
        <v>0</v>
      </c>
      <c r="Q110" s="321">
        <f t="shared" si="3"/>
        <v>0</v>
      </c>
      <c r="T110" s="317"/>
      <c r="U110" s="325"/>
      <c r="V110" s="325"/>
    </row>
    <row r="111" spans="1:22" ht="15" customHeight="1" x14ac:dyDescent="0.25">
      <c r="A111" s="129" t="s">
        <v>5015</v>
      </c>
      <c r="B111" s="126" t="s">
        <v>2086</v>
      </c>
      <c r="C111" s="127" t="s">
        <v>4996</v>
      </c>
      <c r="D111" s="127" t="s">
        <v>5016</v>
      </c>
      <c r="E111" s="126" t="s">
        <v>5866</v>
      </c>
      <c r="F111" s="128">
        <v>5.25</v>
      </c>
      <c r="G111" s="128">
        <v>5.45</v>
      </c>
      <c r="H111" s="128">
        <v>4.2</v>
      </c>
      <c r="I111" s="311"/>
      <c r="J111" s="319">
        <f>ROUND(SUMIF(Anlagenbewegungsdaten!B:B,A111,Anlagenbewegungsdaten!C:C),3)</f>
        <v>0</v>
      </c>
      <c r="K111" s="320">
        <f>ROUND(SUMIF(Anlagenbewegungsdaten!$B:$B,$A111,Anlagenbewegungsdaten!$D:$D),2)</f>
        <v>0</v>
      </c>
      <c r="L111" s="321">
        <f t="shared" si="2"/>
        <v>0</v>
      </c>
      <c r="M111" s="341" t="s">
        <v>4950</v>
      </c>
      <c r="N111" s="341" t="s">
        <v>4962</v>
      </c>
      <c r="O111" s="323">
        <f>ROUND(SUMIF(Anlagenbewegungsdaten_AV!B:B,A111,Anlagenbewegungsdaten_AV!C:C),3)</f>
        <v>0</v>
      </c>
      <c r="P111" s="320">
        <f>ROUND(SUMIF(Anlagenbewegungsdaten_AV!$B:$B,$A111,Anlagenbewegungsdaten_AV!$D:$D),2)</f>
        <v>0</v>
      </c>
      <c r="Q111" s="321">
        <f t="shared" si="3"/>
        <v>0</v>
      </c>
      <c r="T111" s="317"/>
      <c r="U111" s="325"/>
      <c r="V111" s="325"/>
    </row>
    <row r="112" spans="1:22" ht="15" customHeight="1" x14ac:dyDescent="0.25">
      <c r="A112" s="129" t="s">
        <v>5017</v>
      </c>
      <c r="B112" s="126" t="s">
        <v>2086</v>
      </c>
      <c r="C112" s="127" t="s">
        <v>4996</v>
      </c>
      <c r="D112" s="127" t="s">
        <v>5018</v>
      </c>
      <c r="E112" s="126" t="s">
        <v>5866</v>
      </c>
      <c r="F112" s="128">
        <v>4.16</v>
      </c>
      <c r="G112" s="128">
        <v>4.3600000000000003</v>
      </c>
      <c r="H112" s="128">
        <v>3.33</v>
      </c>
      <c r="I112" s="311"/>
      <c r="J112" s="319">
        <f>ROUND(SUMIF(Anlagenbewegungsdaten!B:B,A112,Anlagenbewegungsdaten!C:C),3)</f>
        <v>0</v>
      </c>
      <c r="K112" s="320">
        <f>ROUND(SUMIF(Anlagenbewegungsdaten!$B:$B,$A112,Anlagenbewegungsdaten!$D:$D),2)</f>
        <v>0</v>
      </c>
      <c r="L112" s="321">
        <f t="shared" si="2"/>
        <v>0</v>
      </c>
      <c r="M112" s="341" t="s">
        <v>4950</v>
      </c>
      <c r="N112" s="341" t="s">
        <v>4962</v>
      </c>
      <c r="O112" s="323">
        <f>ROUND(SUMIF(Anlagenbewegungsdaten_AV!B:B,A112,Anlagenbewegungsdaten_AV!C:C),3)</f>
        <v>0</v>
      </c>
      <c r="P112" s="320">
        <f>ROUND(SUMIF(Anlagenbewegungsdaten_AV!$B:$B,$A112,Anlagenbewegungsdaten_AV!$D:$D),2)</f>
        <v>0</v>
      </c>
      <c r="Q112" s="321">
        <f t="shared" si="3"/>
        <v>0</v>
      </c>
      <c r="T112" s="317"/>
      <c r="U112" s="325"/>
      <c r="V112" s="325"/>
    </row>
    <row r="113" spans="1:22" ht="15" customHeight="1" x14ac:dyDescent="0.25">
      <c r="A113" s="129" t="s">
        <v>5019</v>
      </c>
      <c r="B113" s="126" t="s">
        <v>2086</v>
      </c>
      <c r="C113" s="127" t="s">
        <v>4996</v>
      </c>
      <c r="D113" s="127" t="s">
        <v>5020</v>
      </c>
      <c r="E113" s="126" t="s">
        <v>5866</v>
      </c>
      <c r="F113" s="128">
        <v>3.37</v>
      </c>
      <c r="G113" s="128">
        <v>3.5700000000000003</v>
      </c>
      <c r="H113" s="128">
        <v>2.7</v>
      </c>
      <c r="I113" s="311"/>
      <c r="J113" s="319">
        <f>ROUND(SUMIF(Anlagenbewegungsdaten!B:B,A113,Anlagenbewegungsdaten!C:C),3)</f>
        <v>0</v>
      </c>
      <c r="K113" s="320">
        <f>ROUND(SUMIF(Anlagenbewegungsdaten!$B:$B,$A113,Anlagenbewegungsdaten!$D:$D),2)</f>
        <v>0</v>
      </c>
      <c r="L113" s="321">
        <f t="shared" si="2"/>
        <v>0</v>
      </c>
      <c r="M113" s="341" t="s">
        <v>4950</v>
      </c>
      <c r="N113" s="341" t="s">
        <v>4962</v>
      </c>
      <c r="O113" s="323">
        <f>ROUND(SUMIF(Anlagenbewegungsdaten_AV!B:B,A113,Anlagenbewegungsdaten_AV!C:C),3)</f>
        <v>0</v>
      </c>
      <c r="P113" s="320">
        <f>ROUND(SUMIF(Anlagenbewegungsdaten_AV!$B:$B,$A113,Anlagenbewegungsdaten_AV!$D:$D),2)</f>
        <v>0</v>
      </c>
      <c r="Q113" s="321">
        <f t="shared" si="3"/>
        <v>0</v>
      </c>
      <c r="T113" s="317"/>
      <c r="U113" s="325"/>
      <c r="V113" s="325"/>
    </row>
    <row r="114" spans="1:22" ht="15" customHeight="1" x14ac:dyDescent="0.25">
      <c r="A114" s="129" t="s">
        <v>5251</v>
      </c>
      <c r="B114" s="126" t="s">
        <v>2086</v>
      </c>
      <c r="C114" s="127" t="s">
        <v>5252</v>
      </c>
      <c r="D114" s="127" t="s">
        <v>1480</v>
      </c>
      <c r="E114" s="126"/>
      <c r="F114" s="128">
        <v>12.45</v>
      </c>
      <c r="G114" s="128">
        <v>12.649999999999999</v>
      </c>
      <c r="H114" s="128">
        <v>9.9600000000000009</v>
      </c>
      <c r="I114" s="311"/>
      <c r="J114" s="319">
        <f>ROUND(SUMIF(Anlagenbewegungsdaten!B:B,A114,Anlagenbewegungsdaten!C:C),3)</f>
        <v>0</v>
      </c>
      <c r="K114" s="320">
        <f>ROUND(SUMIF(Anlagenbewegungsdaten!$B:$B,$A114,Anlagenbewegungsdaten!$D:$D),2)</f>
        <v>0</v>
      </c>
      <c r="L114" s="321">
        <f t="shared" si="2"/>
        <v>0</v>
      </c>
      <c r="M114" s="341" t="s">
        <v>4950</v>
      </c>
      <c r="N114" s="341" t="s">
        <v>4962</v>
      </c>
      <c r="O114" s="323">
        <f>ROUND(SUMIF(Anlagenbewegungsdaten_AV!B:B,A114,Anlagenbewegungsdaten_AV!C:C),3)</f>
        <v>0</v>
      </c>
      <c r="P114" s="320">
        <f>ROUND(SUMIF(Anlagenbewegungsdaten_AV!$B:$B,$A114,Anlagenbewegungsdaten_AV!$D:$D),2)</f>
        <v>0</v>
      </c>
      <c r="Q114" s="321">
        <f t="shared" si="3"/>
        <v>0</v>
      </c>
      <c r="T114" s="317"/>
      <c r="U114" s="325"/>
      <c r="V114" s="325"/>
    </row>
    <row r="115" spans="1:22" ht="15" customHeight="1" x14ac:dyDescent="0.25">
      <c r="A115" s="129" t="s">
        <v>5253</v>
      </c>
      <c r="B115" s="126" t="s">
        <v>2086</v>
      </c>
      <c r="C115" s="127" t="s">
        <v>5252</v>
      </c>
      <c r="D115" s="127" t="s">
        <v>4041</v>
      </c>
      <c r="E115" s="126"/>
      <c r="F115" s="128">
        <v>8.1300000000000008</v>
      </c>
      <c r="G115" s="128">
        <v>8.33</v>
      </c>
      <c r="H115" s="128">
        <v>6.5</v>
      </c>
      <c r="I115" s="311"/>
      <c r="J115" s="319">
        <f>ROUND(SUMIF(Anlagenbewegungsdaten!B:B,A115,Anlagenbewegungsdaten!C:C),3)</f>
        <v>0</v>
      </c>
      <c r="K115" s="320">
        <f>ROUND(SUMIF(Anlagenbewegungsdaten!$B:$B,$A115,Anlagenbewegungsdaten!$D:$D),2)</f>
        <v>0</v>
      </c>
      <c r="L115" s="321">
        <f t="shared" si="2"/>
        <v>0</v>
      </c>
      <c r="M115" s="341" t="s">
        <v>4950</v>
      </c>
      <c r="N115" s="341" t="s">
        <v>4962</v>
      </c>
      <c r="O115" s="323">
        <f>ROUND(SUMIF(Anlagenbewegungsdaten_AV!B:B,A115,Anlagenbewegungsdaten_AV!C:C),3)</f>
        <v>0</v>
      </c>
      <c r="P115" s="320">
        <f>ROUND(SUMIF(Anlagenbewegungsdaten_AV!$B:$B,$A115,Anlagenbewegungsdaten_AV!$D:$D),2)</f>
        <v>0</v>
      </c>
      <c r="Q115" s="321">
        <f t="shared" si="3"/>
        <v>0</v>
      </c>
      <c r="T115" s="317"/>
      <c r="U115" s="325"/>
      <c r="V115" s="325"/>
    </row>
    <row r="116" spans="1:22" ht="15" customHeight="1" x14ac:dyDescent="0.25">
      <c r="A116" s="129" t="s">
        <v>5254</v>
      </c>
      <c r="B116" s="126" t="s">
        <v>2086</v>
      </c>
      <c r="C116" s="127" t="s">
        <v>5252</v>
      </c>
      <c r="D116" s="127" t="s">
        <v>4043</v>
      </c>
      <c r="E116" s="126"/>
      <c r="F116" s="128">
        <v>6.17</v>
      </c>
      <c r="G116" s="128">
        <v>6.37</v>
      </c>
      <c r="H116" s="128">
        <v>4.9400000000000004</v>
      </c>
      <c r="I116" s="311"/>
      <c r="J116" s="319">
        <f>ROUND(SUMIF(Anlagenbewegungsdaten!B:B,A116,Anlagenbewegungsdaten!C:C),3)</f>
        <v>0</v>
      </c>
      <c r="K116" s="320">
        <f>ROUND(SUMIF(Anlagenbewegungsdaten!$B:$B,$A116,Anlagenbewegungsdaten!$D:$D),2)</f>
        <v>0</v>
      </c>
      <c r="L116" s="321">
        <f t="shared" si="2"/>
        <v>0</v>
      </c>
      <c r="M116" s="341" t="s">
        <v>4950</v>
      </c>
      <c r="N116" s="341" t="s">
        <v>4962</v>
      </c>
      <c r="O116" s="323">
        <f>ROUND(SUMIF(Anlagenbewegungsdaten_AV!B:B,A116,Anlagenbewegungsdaten_AV!C:C),3)</f>
        <v>0</v>
      </c>
      <c r="P116" s="320">
        <f>ROUND(SUMIF(Anlagenbewegungsdaten_AV!$B:$B,$A116,Anlagenbewegungsdaten_AV!$D:$D),2)</f>
        <v>0</v>
      </c>
      <c r="Q116" s="321">
        <f t="shared" si="3"/>
        <v>0</v>
      </c>
      <c r="T116" s="317"/>
      <c r="U116" s="325"/>
      <c r="V116" s="325"/>
    </row>
    <row r="117" spans="1:22" ht="15" customHeight="1" x14ac:dyDescent="0.25">
      <c r="A117" s="129" t="s">
        <v>5255</v>
      </c>
      <c r="B117" s="126" t="s">
        <v>2086</v>
      </c>
      <c r="C117" s="127" t="s">
        <v>5252</v>
      </c>
      <c r="D117" s="127" t="s">
        <v>4045</v>
      </c>
      <c r="E117" s="126"/>
      <c r="F117" s="128">
        <v>5.39</v>
      </c>
      <c r="G117" s="128">
        <v>5.59</v>
      </c>
      <c r="H117" s="128">
        <v>4.3099999999999996</v>
      </c>
      <c r="I117" s="311"/>
      <c r="J117" s="319">
        <f>ROUND(SUMIF(Anlagenbewegungsdaten!B:B,A117,Anlagenbewegungsdaten!C:C),3)</f>
        <v>0</v>
      </c>
      <c r="K117" s="320">
        <f>ROUND(SUMIF(Anlagenbewegungsdaten!$B:$B,$A117,Anlagenbewegungsdaten!$D:$D),2)</f>
        <v>0</v>
      </c>
      <c r="L117" s="321">
        <f t="shared" si="2"/>
        <v>0</v>
      </c>
      <c r="M117" s="341" t="s">
        <v>4950</v>
      </c>
      <c r="N117" s="341" t="s">
        <v>4962</v>
      </c>
      <c r="O117" s="323">
        <f>ROUND(SUMIF(Anlagenbewegungsdaten_AV!B:B,A117,Anlagenbewegungsdaten_AV!C:C),3)</f>
        <v>0</v>
      </c>
      <c r="P117" s="320">
        <f>ROUND(SUMIF(Anlagenbewegungsdaten_AV!$B:$B,$A117,Anlagenbewegungsdaten_AV!$D:$D),2)</f>
        <v>0</v>
      </c>
      <c r="Q117" s="321">
        <f t="shared" si="3"/>
        <v>0</v>
      </c>
      <c r="T117" s="317"/>
      <c r="U117" s="325"/>
      <c r="V117" s="325"/>
    </row>
    <row r="118" spans="1:22" ht="15" customHeight="1" x14ac:dyDescent="0.25">
      <c r="A118" s="129" t="s">
        <v>5256</v>
      </c>
      <c r="B118" s="126" t="s">
        <v>2086</v>
      </c>
      <c r="C118" s="127" t="s">
        <v>5252</v>
      </c>
      <c r="D118" s="127" t="s">
        <v>4047</v>
      </c>
      <c r="E118" s="126"/>
      <c r="F118" s="128">
        <v>5.19</v>
      </c>
      <c r="G118" s="128">
        <v>5.3900000000000006</v>
      </c>
      <c r="H118" s="128">
        <v>4.1500000000000004</v>
      </c>
      <c r="I118" s="311"/>
      <c r="J118" s="319">
        <f>ROUND(SUMIF(Anlagenbewegungsdaten!B:B,A118,Anlagenbewegungsdaten!C:C),3)</f>
        <v>0</v>
      </c>
      <c r="K118" s="320">
        <f>ROUND(SUMIF(Anlagenbewegungsdaten!$B:$B,$A118,Anlagenbewegungsdaten!$D:$D),2)</f>
        <v>0</v>
      </c>
      <c r="L118" s="321">
        <f t="shared" si="2"/>
        <v>0</v>
      </c>
      <c r="M118" s="341" t="s">
        <v>4950</v>
      </c>
      <c r="N118" s="341" t="s">
        <v>4962</v>
      </c>
      <c r="O118" s="323">
        <f>ROUND(SUMIF(Anlagenbewegungsdaten_AV!B:B,A118,Anlagenbewegungsdaten_AV!C:C),3)</f>
        <v>0</v>
      </c>
      <c r="P118" s="320">
        <f>ROUND(SUMIF(Anlagenbewegungsdaten_AV!$B:$B,$A118,Anlagenbewegungsdaten_AV!$D:$D),2)</f>
        <v>0</v>
      </c>
      <c r="Q118" s="321">
        <f t="shared" si="3"/>
        <v>0</v>
      </c>
      <c r="T118" s="317"/>
      <c r="U118" s="325"/>
      <c r="V118" s="325"/>
    </row>
    <row r="119" spans="1:22" ht="15" customHeight="1" x14ac:dyDescent="0.25">
      <c r="A119" s="129" t="s">
        <v>5257</v>
      </c>
      <c r="B119" s="126" t="s">
        <v>2086</v>
      </c>
      <c r="C119" s="127" t="s">
        <v>5252</v>
      </c>
      <c r="D119" s="127" t="s">
        <v>4049</v>
      </c>
      <c r="E119" s="126"/>
      <c r="F119" s="128">
        <v>4.12</v>
      </c>
      <c r="G119" s="128">
        <v>4.32</v>
      </c>
      <c r="H119" s="128">
        <v>3.3</v>
      </c>
      <c r="I119" s="311"/>
      <c r="J119" s="319">
        <f>ROUND(SUMIF(Anlagenbewegungsdaten!B:B,A119,Anlagenbewegungsdaten!C:C),3)</f>
        <v>0</v>
      </c>
      <c r="K119" s="320">
        <f>ROUND(SUMIF(Anlagenbewegungsdaten!$B:$B,$A119,Anlagenbewegungsdaten!$D:$D),2)</f>
        <v>0</v>
      </c>
      <c r="L119" s="321">
        <f t="shared" si="2"/>
        <v>0</v>
      </c>
      <c r="M119" s="341" t="s">
        <v>4950</v>
      </c>
      <c r="N119" s="341" t="s">
        <v>4962</v>
      </c>
      <c r="O119" s="323">
        <f>ROUND(SUMIF(Anlagenbewegungsdaten_AV!B:B,A119,Anlagenbewegungsdaten_AV!C:C),3)</f>
        <v>0</v>
      </c>
      <c r="P119" s="320">
        <f>ROUND(SUMIF(Anlagenbewegungsdaten_AV!$B:$B,$A119,Anlagenbewegungsdaten_AV!$D:$D),2)</f>
        <v>0</v>
      </c>
      <c r="Q119" s="321">
        <f t="shared" si="3"/>
        <v>0</v>
      </c>
      <c r="T119" s="317"/>
      <c r="U119" s="325"/>
      <c r="V119" s="325"/>
    </row>
    <row r="120" spans="1:22" ht="15" customHeight="1" x14ac:dyDescent="0.25">
      <c r="A120" s="129" t="s">
        <v>5258</v>
      </c>
      <c r="B120" s="126" t="s">
        <v>2086</v>
      </c>
      <c r="C120" s="127" t="s">
        <v>5252</v>
      </c>
      <c r="D120" s="127" t="s">
        <v>4051</v>
      </c>
      <c r="E120" s="126"/>
      <c r="F120" s="128">
        <v>3.33</v>
      </c>
      <c r="G120" s="128">
        <v>3.5300000000000002</v>
      </c>
      <c r="H120" s="128">
        <v>2.66</v>
      </c>
      <c r="I120" s="311"/>
      <c r="J120" s="319">
        <f>ROUND(SUMIF(Anlagenbewegungsdaten!B:B,A120,Anlagenbewegungsdaten!C:C),3)</f>
        <v>0</v>
      </c>
      <c r="K120" s="320">
        <f>ROUND(SUMIF(Anlagenbewegungsdaten!$B:$B,$A120,Anlagenbewegungsdaten!$D:$D),2)</f>
        <v>0</v>
      </c>
      <c r="L120" s="321">
        <f t="shared" si="2"/>
        <v>0</v>
      </c>
      <c r="M120" s="341" t="s">
        <v>4950</v>
      </c>
      <c r="N120" s="341" t="s">
        <v>4962</v>
      </c>
      <c r="O120" s="323">
        <f>ROUND(SUMIF(Anlagenbewegungsdaten_AV!B:B,A120,Anlagenbewegungsdaten_AV!C:C),3)</f>
        <v>0</v>
      </c>
      <c r="P120" s="320">
        <f>ROUND(SUMIF(Anlagenbewegungsdaten_AV!$B:$B,$A120,Anlagenbewegungsdaten_AV!$D:$D),2)</f>
        <v>0</v>
      </c>
      <c r="Q120" s="321">
        <f t="shared" si="3"/>
        <v>0</v>
      </c>
      <c r="T120" s="317"/>
      <c r="U120" s="325"/>
      <c r="V120" s="325"/>
    </row>
    <row r="121" spans="1:22" ht="15" customHeight="1" x14ac:dyDescent="0.25">
      <c r="A121" s="129" t="s">
        <v>5259</v>
      </c>
      <c r="B121" s="126" t="s">
        <v>2086</v>
      </c>
      <c r="C121" s="127" t="s">
        <v>5260</v>
      </c>
      <c r="D121" s="127" t="s">
        <v>5261</v>
      </c>
      <c r="E121" s="126" t="s">
        <v>5866</v>
      </c>
      <c r="F121" s="128">
        <v>12.45</v>
      </c>
      <c r="G121" s="128">
        <v>12.649999999999999</v>
      </c>
      <c r="H121" s="128">
        <v>9.9600000000000009</v>
      </c>
      <c r="I121" s="311"/>
      <c r="J121" s="319">
        <f>ROUND(SUMIF(Anlagenbewegungsdaten!B:B,A121,Anlagenbewegungsdaten!C:C),3)</f>
        <v>0</v>
      </c>
      <c r="K121" s="320">
        <f>ROUND(SUMIF(Anlagenbewegungsdaten!$B:$B,$A121,Anlagenbewegungsdaten!$D:$D),2)</f>
        <v>0</v>
      </c>
      <c r="L121" s="321">
        <f t="shared" si="2"/>
        <v>0</v>
      </c>
      <c r="M121" s="341" t="s">
        <v>4950</v>
      </c>
      <c r="N121" s="341" t="s">
        <v>4962</v>
      </c>
      <c r="O121" s="323">
        <f>ROUND(SUMIF(Anlagenbewegungsdaten_AV!B:B,A121,Anlagenbewegungsdaten_AV!C:C),3)</f>
        <v>0</v>
      </c>
      <c r="P121" s="320">
        <f>ROUND(SUMIF(Anlagenbewegungsdaten_AV!$B:$B,$A121,Anlagenbewegungsdaten_AV!$D:$D),2)</f>
        <v>0</v>
      </c>
      <c r="Q121" s="321">
        <f t="shared" si="3"/>
        <v>0</v>
      </c>
      <c r="T121" s="317"/>
      <c r="U121" s="325"/>
      <c r="V121" s="325"/>
    </row>
    <row r="122" spans="1:22" ht="15" customHeight="1" x14ac:dyDescent="0.25">
      <c r="A122" s="129" t="s">
        <v>5262</v>
      </c>
      <c r="B122" s="126" t="s">
        <v>2086</v>
      </c>
      <c r="C122" s="127" t="s">
        <v>5260</v>
      </c>
      <c r="D122" s="127" t="s">
        <v>5263</v>
      </c>
      <c r="E122" s="126" t="s">
        <v>5866</v>
      </c>
      <c r="F122" s="128">
        <v>8.1300000000000008</v>
      </c>
      <c r="G122" s="128">
        <v>8.33</v>
      </c>
      <c r="H122" s="128">
        <v>6.5</v>
      </c>
      <c r="I122" s="311"/>
      <c r="J122" s="319">
        <f>ROUND(SUMIF(Anlagenbewegungsdaten!B:B,A122,Anlagenbewegungsdaten!C:C),3)</f>
        <v>0</v>
      </c>
      <c r="K122" s="320">
        <f>ROUND(SUMIF(Anlagenbewegungsdaten!$B:$B,$A122,Anlagenbewegungsdaten!$D:$D),2)</f>
        <v>0</v>
      </c>
      <c r="L122" s="321">
        <f t="shared" si="2"/>
        <v>0</v>
      </c>
      <c r="M122" s="341" t="s">
        <v>4950</v>
      </c>
      <c r="N122" s="341" t="s">
        <v>4962</v>
      </c>
      <c r="O122" s="323">
        <f>ROUND(SUMIF(Anlagenbewegungsdaten_AV!B:B,A122,Anlagenbewegungsdaten_AV!C:C),3)</f>
        <v>0</v>
      </c>
      <c r="P122" s="320">
        <f>ROUND(SUMIF(Anlagenbewegungsdaten_AV!$B:$B,$A122,Anlagenbewegungsdaten_AV!$D:$D),2)</f>
        <v>0</v>
      </c>
      <c r="Q122" s="321">
        <f t="shared" si="3"/>
        <v>0</v>
      </c>
      <c r="T122" s="317"/>
      <c r="U122" s="325"/>
      <c r="V122" s="325"/>
    </row>
    <row r="123" spans="1:22" ht="15" customHeight="1" x14ac:dyDescent="0.25">
      <c r="A123" s="129" t="s">
        <v>5264</v>
      </c>
      <c r="B123" s="126" t="s">
        <v>2086</v>
      </c>
      <c r="C123" s="127" t="s">
        <v>5260</v>
      </c>
      <c r="D123" s="127" t="s">
        <v>5265</v>
      </c>
      <c r="E123" s="126" t="s">
        <v>5866</v>
      </c>
      <c r="F123" s="128">
        <v>6.17</v>
      </c>
      <c r="G123" s="128">
        <v>6.37</v>
      </c>
      <c r="H123" s="128">
        <v>4.9400000000000004</v>
      </c>
      <c r="I123" s="311"/>
      <c r="J123" s="319">
        <f>ROUND(SUMIF(Anlagenbewegungsdaten!B:B,A123,Anlagenbewegungsdaten!C:C),3)</f>
        <v>0</v>
      </c>
      <c r="K123" s="320">
        <f>ROUND(SUMIF(Anlagenbewegungsdaten!$B:$B,$A123,Anlagenbewegungsdaten!$D:$D),2)</f>
        <v>0</v>
      </c>
      <c r="L123" s="321">
        <f t="shared" si="2"/>
        <v>0</v>
      </c>
      <c r="M123" s="341" t="s">
        <v>4950</v>
      </c>
      <c r="N123" s="341" t="s">
        <v>4962</v>
      </c>
      <c r="O123" s="323">
        <f>ROUND(SUMIF(Anlagenbewegungsdaten_AV!B:B,A123,Anlagenbewegungsdaten_AV!C:C),3)</f>
        <v>0</v>
      </c>
      <c r="P123" s="320">
        <f>ROUND(SUMIF(Anlagenbewegungsdaten_AV!$B:$B,$A123,Anlagenbewegungsdaten_AV!$D:$D),2)</f>
        <v>0</v>
      </c>
      <c r="Q123" s="321">
        <f t="shared" si="3"/>
        <v>0</v>
      </c>
      <c r="T123" s="317"/>
      <c r="U123" s="325"/>
      <c r="V123" s="325"/>
    </row>
    <row r="124" spans="1:22" ht="15" customHeight="1" x14ac:dyDescent="0.25">
      <c r="A124" s="129" t="s">
        <v>5266</v>
      </c>
      <c r="B124" s="126" t="s">
        <v>2086</v>
      </c>
      <c r="C124" s="127" t="s">
        <v>5260</v>
      </c>
      <c r="D124" s="127" t="s">
        <v>5267</v>
      </c>
      <c r="E124" s="126" t="s">
        <v>5866</v>
      </c>
      <c r="F124" s="128">
        <v>5.39</v>
      </c>
      <c r="G124" s="128">
        <v>5.59</v>
      </c>
      <c r="H124" s="128">
        <v>4.3099999999999996</v>
      </c>
      <c r="I124" s="311"/>
      <c r="J124" s="319">
        <f>ROUND(SUMIF(Anlagenbewegungsdaten!B:B,A124,Anlagenbewegungsdaten!C:C),3)</f>
        <v>0</v>
      </c>
      <c r="K124" s="320">
        <f>ROUND(SUMIF(Anlagenbewegungsdaten!$B:$B,$A124,Anlagenbewegungsdaten!$D:$D),2)</f>
        <v>0</v>
      </c>
      <c r="L124" s="321">
        <f t="shared" si="2"/>
        <v>0</v>
      </c>
      <c r="M124" s="341" t="s">
        <v>4950</v>
      </c>
      <c r="N124" s="341" t="s">
        <v>4962</v>
      </c>
      <c r="O124" s="323">
        <f>ROUND(SUMIF(Anlagenbewegungsdaten_AV!B:B,A124,Anlagenbewegungsdaten_AV!C:C),3)</f>
        <v>0</v>
      </c>
      <c r="P124" s="320">
        <f>ROUND(SUMIF(Anlagenbewegungsdaten_AV!$B:$B,$A124,Anlagenbewegungsdaten_AV!$D:$D),2)</f>
        <v>0</v>
      </c>
      <c r="Q124" s="321">
        <f t="shared" si="3"/>
        <v>0</v>
      </c>
      <c r="T124" s="317"/>
      <c r="U124" s="325"/>
      <c r="V124" s="325"/>
    </row>
    <row r="125" spans="1:22" ht="15" customHeight="1" x14ac:dyDescent="0.25">
      <c r="A125" s="129" t="s">
        <v>5268</v>
      </c>
      <c r="B125" s="126" t="s">
        <v>2086</v>
      </c>
      <c r="C125" s="127" t="s">
        <v>5260</v>
      </c>
      <c r="D125" s="127" t="s">
        <v>5269</v>
      </c>
      <c r="E125" s="126" t="s">
        <v>5866</v>
      </c>
      <c r="F125" s="128">
        <v>5.19</v>
      </c>
      <c r="G125" s="128">
        <v>5.3900000000000006</v>
      </c>
      <c r="H125" s="128">
        <v>4.1500000000000004</v>
      </c>
      <c r="I125" s="311"/>
      <c r="J125" s="319">
        <f>ROUND(SUMIF(Anlagenbewegungsdaten!B:B,A125,Anlagenbewegungsdaten!C:C),3)</f>
        <v>0</v>
      </c>
      <c r="K125" s="320">
        <f>ROUND(SUMIF(Anlagenbewegungsdaten!$B:$B,$A125,Anlagenbewegungsdaten!$D:$D),2)</f>
        <v>0</v>
      </c>
      <c r="L125" s="321">
        <f t="shared" si="2"/>
        <v>0</v>
      </c>
      <c r="M125" s="341" t="s">
        <v>4950</v>
      </c>
      <c r="N125" s="341" t="s">
        <v>4962</v>
      </c>
      <c r="O125" s="323">
        <f>ROUND(SUMIF(Anlagenbewegungsdaten_AV!B:B,A125,Anlagenbewegungsdaten_AV!C:C),3)</f>
        <v>0</v>
      </c>
      <c r="P125" s="320">
        <f>ROUND(SUMIF(Anlagenbewegungsdaten_AV!$B:$B,$A125,Anlagenbewegungsdaten_AV!$D:$D),2)</f>
        <v>0</v>
      </c>
      <c r="Q125" s="321">
        <f t="shared" si="3"/>
        <v>0</v>
      </c>
      <c r="T125" s="317"/>
      <c r="U125" s="325"/>
      <c r="V125" s="325"/>
    </row>
    <row r="126" spans="1:22" ht="15" customHeight="1" x14ac:dyDescent="0.25">
      <c r="A126" s="129" t="s">
        <v>5270</v>
      </c>
      <c r="B126" s="126" t="s">
        <v>2086</v>
      </c>
      <c r="C126" s="127" t="s">
        <v>5260</v>
      </c>
      <c r="D126" s="127" t="s">
        <v>5271</v>
      </c>
      <c r="E126" s="126" t="s">
        <v>5866</v>
      </c>
      <c r="F126" s="128">
        <v>4.12</v>
      </c>
      <c r="G126" s="128">
        <v>4.32</v>
      </c>
      <c r="H126" s="128">
        <v>3.3</v>
      </c>
      <c r="I126" s="311"/>
      <c r="J126" s="319">
        <f>ROUND(SUMIF(Anlagenbewegungsdaten!B:B,A126,Anlagenbewegungsdaten!C:C),3)</f>
        <v>0</v>
      </c>
      <c r="K126" s="320">
        <f>ROUND(SUMIF(Anlagenbewegungsdaten!$B:$B,$A126,Anlagenbewegungsdaten!$D:$D),2)</f>
        <v>0</v>
      </c>
      <c r="L126" s="321">
        <f t="shared" si="2"/>
        <v>0</v>
      </c>
      <c r="M126" s="341" t="s">
        <v>4950</v>
      </c>
      <c r="N126" s="341" t="s">
        <v>4962</v>
      </c>
      <c r="O126" s="323">
        <f>ROUND(SUMIF(Anlagenbewegungsdaten_AV!B:B,A126,Anlagenbewegungsdaten_AV!C:C),3)</f>
        <v>0</v>
      </c>
      <c r="P126" s="320">
        <f>ROUND(SUMIF(Anlagenbewegungsdaten_AV!$B:$B,$A126,Anlagenbewegungsdaten_AV!$D:$D),2)</f>
        <v>0</v>
      </c>
      <c r="Q126" s="321">
        <f t="shared" si="3"/>
        <v>0</v>
      </c>
      <c r="T126" s="317"/>
      <c r="U126" s="325"/>
      <c r="V126" s="325"/>
    </row>
    <row r="127" spans="1:22" ht="15" customHeight="1" x14ac:dyDescent="0.25">
      <c r="A127" s="129" t="s">
        <v>5272</v>
      </c>
      <c r="B127" s="126" t="s">
        <v>2086</v>
      </c>
      <c r="C127" s="127" t="s">
        <v>5260</v>
      </c>
      <c r="D127" s="127" t="s">
        <v>5273</v>
      </c>
      <c r="E127" s="126" t="s">
        <v>5866</v>
      </c>
      <c r="F127" s="128">
        <v>3.33</v>
      </c>
      <c r="G127" s="128">
        <v>3.5300000000000002</v>
      </c>
      <c r="H127" s="128">
        <v>2.66</v>
      </c>
      <c r="I127" s="311"/>
      <c r="J127" s="319">
        <f>ROUND(SUMIF(Anlagenbewegungsdaten!B:B,A127,Anlagenbewegungsdaten!C:C),3)</f>
        <v>0</v>
      </c>
      <c r="K127" s="320">
        <f>ROUND(SUMIF(Anlagenbewegungsdaten!$B:$B,$A127,Anlagenbewegungsdaten!$D:$D),2)</f>
        <v>0</v>
      </c>
      <c r="L127" s="321">
        <f t="shared" si="2"/>
        <v>0</v>
      </c>
      <c r="M127" s="341" t="s">
        <v>4950</v>
      </c>
      <c r="N127" s="341" t="s">
        <v>4962</v>
      </c>
      <c r="O127" s="323">
        <f>ROUND(SUMIF(Anlagenbewegungsdaten_AV!B:B,A127,Anlagenbewegungsdaten_AV!C:C),3)</f>
        <v>0</v>
      </c>
      <c r="P127" s="320">
        <f>ROUND(SUMIF(Anlagenbewegungsdaten_AV!$B:$B,$A127,Anlagenbewegungsdaten_AV!$D:$D),2)</f>
        <v>0</v>
      </c>
      <c r="Q127" s="321">
        <f t="shared" si="3"/>
        <v>0</v>
      </c>
      <c r="T127" s="317"/>
      <c r="U127" s="325"/>
      <c r="V127" s="325"/>
    </row>
    <row r="128" spans="1:22" ht="15" customHeight="1" x14ac:dyDescent="0.25">
      <c r="A128" s="129" t="s">
        <v>5274</v>
      </c>
      <c r="B128" s="126" t="s">
        <v>2086</v>
      </c>
      <c r="C128" s="127" t="s">
        <v>5275</v>
      </c>
      <c r="D128" s="127" t="s">
        <v>1480</v>
      </c>
      <c r="E128" s="126"/>
      <c r="F128" s="128">
        <v>12.32</v>
      </c>
      <c r="G128" s="128">
        <v>12.52</v>
      </c>
      <c r="H128" s="128">
        <v>10.02</v>
      </c>
      <c r="I128" s="311"/>
      <c r="J128" s="319">
        <f>ROUND(SUMIF(Anlagenbewegungsdaten!B:B,A128,Anlagenbewegungsdaten!C:C),3)</f>
        <v>0</v>
      </c>
      <c r="K128" s="320">
        <f>ROUND(SUMIF(Anlagenbewegungsdaten!$B:$B,$A128,Anlagenbewegungsdaten!$D:$D),2)</f>
        <v>0</v>
      </c>
      <c r="L128" s="321">
        <f t="shared" si="2"/>
        <v>0</v>
      </c>
      <c r="M128" s="341" t="s">
        <v>4950</v>
      </c>
      <c r="N128" s="341" t="s">
        <v>4962</v>
      </c>
      <c r="O128" s="323">
        <f>ROUND(SUMIF(Anlagenbewegungsdaten_AV!B:B,A128,Anlagenbewegungsdaten_AV!C:C),3)</f>
        <v>0</v>
      </c>
      <c r="P128" s="320">
        <f>ROUND(SUMIF(Anlagenbewegungsdaten_AV!$B:$B,$A128,Anlagenbewegungsdaten_AV!$D:$D),2)</f>
        <v>0</v>
      </c>
      <c r="Q128" s="321">
        <f t="shared" si="3"/>
        <v>0</v>
      </c>
      <c r="T128" s="317"/>
      <c r="U128" s="325"/>
      <c r="V128" s="325"/>
    </row>
    <row r="129" spans="1:22" ht="15" customHeight="1" x14ac:dyDescent="0.25">
      <c r="A129" s="129" t="s">
        <v>5276</v>
      </c>
      <c r="B129" s="126" t="s">
        <v>2086</v>
      </c>
      <c r="C129" s="127" t="s">
        <v>5275</v>
      </c>
      <c r="D129" s="127" t="s">
        <v>4041</v>
      </c>
      <c r="E129" s="126"/>
      <c r="F129" s="128">
        <v>8.0500000000000007</v>
      </c>
      <c r="G129" s="128">
        <v>8.25</v>
      </c>
      <c r="H129" s="128">
        <v>6.6</v>
      </c>
      <c r="I129" s="311"/>
      <c r="J129" s="319">
        <f>ROUND(SUMIF(Anlagenbewegungsdaten!B:B,A129,Anlagenbewegungsdaten!C:C),3)</f>
        <v>0</v>
      </c>
      <c r="K129" s="320">
        <f>ROUND(SUMIF(Anlagenbewegungsdaten!$B:$B,$A129,Anlagenbewegungsdaten!$D:$D),2)</f>
        <v>0</v>
      </c>
      <c r="L129" s="321">
        <f t="shared" si="2"/>
        <v>0</v>
      </c>
      <c r="M129" s="341" t="s">
        <v>4950</v>
      </c>
      <c r="N129" s="341" t="s">
        <v>4962</v>
      </c>
      <c r="O129" s="323">
        <f>ROUND(SUMIF(Anlagenbewegungsdaten_AV!B:B,A129,Anlagenbewegungsdaten_AV!C:C),3)</f>
        <v>0</v>
      </c>
      <c r="P129" s="320">
        <f>ROUND(SUMIF(Anlagenbewegungsdaten_AV!$B:$B,$A129,Anlagenbewegungsdaten_AV!$D:$D),2)</f>
        <v>0</v>
      </c>
      <c r="Q129" s="321">
        <f t="shared" si="3"/>
        <v>0</v>
      </c>
      <c r="T129" s="317"/>
      <c r="U129" s="325"/>
      <c r="V129" s="325"/>
    </row>
    <row r="130" spans="1:22" ht="15" customHeight="1" x14ac:dyDescent="0.25">
      <c r="A130" s="129" t="s">
        <v>5277</v>
      </c>
      <c r="B130" s="126" t="s">
        <v>2086</v>
      </c>
      <c r="C130" s="127" t="s">
        <v>5275</v>
      </c>
      <c r="D130" s="127" t="s">
        <v>4043</v>
      </c>
      <c r="E130" s="126"/>
      <c r="F130" s="128">
        <v>6.11</v>
      </c>
      <c r="G130" s="128">
        <v>6.31</v>
      </c>
      <c r="H130" s="128">
        <v>5.05</v>
      </c>
      <c r="I130" s="311"/>
      <c r="J130" s="319">
        <f>ROUND(SUMIF(Anlagenbewegungsdaten!B:B,A130,Anlagenbewegungsdaten!C:C),3)</f>
        <v>0</v>
      </c>
      <c r="K130" s="320">
        <f>ROUND(SUMIF(Anlagenbewegungsdaten!$B:$B,$A130,Anlagenbewegungsdaten!$D:$D),2)</f>
        <v>0</v>
      </c>
      <c r="L130" s="321">
        <f t="shared" si="2"/>
        <v>0</v>
      </c>
      <c r="M130" s="341" t="s">
        <v>4950</v>
      </c>
      <c r="N130" s="341" t="s">
        <v>4962</v>
      </c>
      <c r="O130" s="323">
        <f>ROUND(SUMIF(Anlagenbewegungsdaten_AV!B:B,A130,Anlagenbewegungsdaten_AV!C:C),3)</f>
        <v>0</v>
      </c>
      <c r="P130" s="320">
        <f>ROUND(SUMIF(Anlagenbewegungsdaten_AV!$B:$B,$A130,Anlagenbewegungsdaten_AV!$D:$D),2)</f>
        <v>0</v>
      </c>
      <c r="Q130" s="321">
        <f t="shared" si="3"/>
        <v>0</v>
      </c>
      <c r="T130" s="317"/>
      <c r="U130" s="325"/>
      <c r="V130" s="325"/>
    </row>
    <row r="131" spans="1:22" ht="15" customHeight="1" x14ac:dyDescent="0.25">
      <c r="A131" s="129" t="s">
        <v>5278</v>
      </c>
      <c r="B131" s="126" t="s">
        <v>2086</v>
      </c>
      <c r="C131" s="127" t="s">
        <v>5275</v>
      </c>
      <c r="D131" s="127" t="s">
        <v>4045</v>
      </c>
      <c r="E131" s="126"/>
      <c r="F131" s="128">
        <v>5.34</v>
      </c>
      <c r="G131" s="128">
        <v>5.54</v>
      </c>
      <c r="H131" s="128">
        <v>4.43</v>
      </c>
      <c r="I131" s="311"/>
      <c r="J131" s="319">
        <f>ROUND(SUMIF(Anlagenbewegungsdaten!B:B,A131,Anlagenbewegungsdaten!C:C),3)</f>
        <v>0</v>
      </c>
      <c r="K131" s="320">
        <f>ROUND(SUMIF(Anlagenbewegungsdaten!$B:$B,$A131,Anlagenbewegungsdaten!$D:$D),2)</f>
        <v>0</v>
      </c>
      <c r="L131" s="321">
        <f t="shared" si="2"/>
        <v>0</v>
      </c>
      <c r="M131" s="341" t="s">
        <v>4950</v>
      </c>
      <c r="N131" s="341" t="s">
        <v>4962</v>
      </c>
      <c r="O131" s="323">
        <f>ROUND(SUMIF(Anlagenbewegungsdaten_AV!B:B,A131,Anlagenbewegungsdaten_AV!C:C),3)</f>
        <v>0</v>
      </c>
      <c r="P131" s="320">
        <f>ROUND(SUMIF(Anlagenbewegungsdaten_AV!$B:$B,$A131,Anlagenbewegungsdaten_AV!$D:$D),2)</f>
        <v>0</v>
      </c>
      <c r="Q131" s="321">
        <f t="shared" si="3"/>
        <v>0</v>
      </c>
      <c r="T131" s="317"/>
      <c r="U131" s="325"/>
      <c r="V131" s="325"/>
    </row>
    <row r="132" spans="1:22" ht="15" customHeight="1" x14ac:dyDescent="0.25">
      <c r="A132" s="129" t="s">
        <v>5279</v>
      </c>
      <c r="B132" s="126" t="s">
        <v>2086</v>
      </c>
      <c r="C132" s="127" t="s">
        <v>5275</v>
      </c>
      <c r="D132" s="127" t="s">
        <v>4047</v>
      </c>
      <c r="E132" s="126"/>
      <c r="F132" s="128">
        <v>5.14</v>
      </c>
      <c r="G132" s="128">
        <v>5.34</v>
      </c>
      <c r="H132" s="128">
        <v>4.2699999999999996</v>
      </c>
      <c r="I132" s="311"/>
      <c r="J132" s="319">
        <f>ROUND(SUMIF(Anlagenbewegungsdaten!B:B,A132,Anlagenbewegungsdaten!C:C),3)</f>
        <v>0</v>
      </c>
      <c r="K132" s="320">
        <f>ROUND(SUMIF(Anlagenbewegungsdaten!$B:$B,$A132,Anlagenbewegungsdaten!$D:$D),2)</f>
        <v>0</v>
      </c>
      <c r="L132" s="321">
        <f t="shared" ref="L132:L195" si="4">IF(ISBLANK(F132),0,IF(OR($J132&gt;=100,$J132&lt;=-100),F132-(K132/J132*100),IF(OR(J132&gt;-100,J132&lt;100),(J132*F132%)-K132)))</f>
        <v>0</v>
      </c>
      <c r="M132" s="341" t="s">
        <v>4950</v>
      </c>
      <c r="N132" s="341" t="s">
        <v>4962</v>
      </c>
      <c r="O132" s="323">
        <f>ROUND(SUMIF(Anlagenbewegungsdaten_AV!B:B,A132,Anlagenbewegungsdaten_AV!C:C),3)</f>
        <v>0</v>
      </c>
      <c r="P132" s="320">
        <f>ROUND(SUMIF(Anlagenbewegungsdaten_AV!$B:$B,$A132,Anlagenbewegungsdaten_AV!$D:$D),2)</f>
        <v>0</v>
      </c>
      <c r="Q132" s="321">
        <f t="shared" ref="Q132:Q195" si="5">IF(ISBLANK(H132),0,IF(OR($O132&gt;=100,$O132&lt;=-100),H132-(P132/O132*100),IF(OR(O132&gt;-100,O132&lt;100),(O132*G132%)-P132)))</f>
        <v>0</v>
      </c>
      <c r="T132" s="317"/>
      <c r="U132" s="325"/>
      <c r="V132" s="325"/>
    </row>
    <row r="133" spans="1:22" ht="15" customHeight="1" x14ac:dyDescent="0.25">
      <c r="A133" s="129" t="s">
        <v>5280</v>
      </c>
      <c r="B133" s="126" t="s">
        <v>2086</v>
      </c>
      <c r="C133" s="127" t="s">
        <v>5275</v>
      </c>
      <c r="D133" s="127" t="s">
        <v>4049</v>
      </c>
      <c r="E133" s="126"/>
      <c r="F133" s="128">
        <v>4.08</v>
      </c>
      <c r="G133" s="128">
        <v>4.28</v>
      </c>
      <c r="H133" s="128">
        <v>3.42</v>
      </c>
      <c r="I133" s="311"/>
      <c r="J133" s="319">
        <f>ROUND(SUMIF(Anlagenbewegungsdaten!B:B,A133,Anlagenbewegungsdaten!C:C),3)</f>
        <v>0</v>
      </c>
      <c r="K133" s="320">
        <f>ROUND(SUMIF(Anlagenbewegungsdaten!$B:$B,$A133,Anlagenbewegungsdaten!$D:$D),2)</f>
        <v>0</v>
      </c>
      <c r="L133" s="321">
        <f t="shared" si="4"/>
        <v>0</v>
      </c>
      <c r="M133" s="341" t="s">
        <v>4950</v>
      </c>
      <c r="N133" s="341" t="s">
        <v>4962</v>
      </c>
      <c r="O133" s="323">
        <f>ROUND(SUMIF(Anlagenbewegungsdaten_AV!B:B,A133,Anlagenbewegungsdaten_AV!C:C),3)</f>
        <v>0</v>
      </c>
      <c r="P133" s="320">
        <f>ROUND(SUMIF(Anlagenbewegungsdaten_AV!$B:$B,$A133,Anlagenbewegungsdaten_AV!$D:$D),2)</f>
        <v>0</v>
      </c>
      <c r="Q133" s="321">
        <f t="shared" si="5"/>
        <v>0</v>
      </c>
      <c r="T133" s="317"/>
      <c r="U133" s="325"/>
      <c r="V133" s="325"/>
    </row>
    <row r="134" spans="1:22" ht="15" customHeight="1" x14ac:dyDescent="0.25">
      <c r="A134" s="129" t="s">
        <v>5281</v>
      </c>
      <c r="B134" s="126" t="s">
        <v>2086</v>
      </c>
      <c r="C134" s="127" t="s">
        <v>5275</v>
      </c>
      <c r="D134" s="127" t="s">
        <v>4051</v>
      </c>
      <c r="E134" s="126"/>
      <c r="F134" s="128">
        <v>3.3</v>
      </c>
      <c r="G134" s="128">
        <v>3.5</v>
      </c>
      <c r="H134" s="128">
        <v>2.8</v>
      </c>
      <c r="I134" s="311"/>
      <c r="J134" s="319">
        <f>ROUND(SUMIF(Anlagenbewegungsdaten!B:B,A134,Anlagenbewegungsdaten!C:C),3)</f>
        <v>0</v>
      </c>
      <c r="K134" s="320">
        <f>ROUND(SUMIF(Anlagenbewegungsdaten!$B:$B,$A134,Anlagenbewegungsdaten!$D:$D),2)</f>
        <v>0</v>
      </c>
      <c r="L134" s="321">
        <f t="shared" si="4"/>
        <v>0</v>
      </c>
      <c r="M134" s="341" t="s">
        <v>4950</v>
      </c>
      <c r="N134" s="341" t="s">
        <v>4962</v>
      </c>
      <c r="O134" s="323">
        <f>ROUND(SUMIF(Anlagenbewegungsdaten_AV!B:B,A134,Anlagenbewegungsdaten_AV!C:C),3)</f>
        <v>0</v>
      </c>
      <c r="P134" s="320">
        <f>ROUND(SUMIF(Anlagenbewegungsdaten_AV!$B:$B,$A134,Anlagenbewegungsdaten_AV!$D:$D),2)</f>
        <v>0</v>
      </c>
      <c r="Q134" s="321">
        <f t="shared" si="5"/>
        <v>0</v>
      </c>
      <c r="T134" s="317"/>
      <c r="U134" s="325"/>
      <c r="V134" s="325"/>
    </row>
    <row r="135" spans="1:22" ht="15" customHeight="1" x14ac:dyDescent="0.25">
      <c r="A135" s="129" t="s">
        <v>5282</v>
      </c>
      <c r="B135" s="126" t="s">
        <v>2086</v>
      </c>
      <c r="C135" s="127" t="s">
        <v>5283</v>
      </c>
      <c r="D135" s="127" t="s">
        <v>5261</v>
      </c>
      <c r="E135" s="127" t="s">
        <v>5866</v>
      </c>
      <c r="F135" s="128">
        <v>12.52</v>
      </c>
      <c r="G135" s="128">
        <v>12.52</v>
      </c>
      <c r="H135" s="128">
        <v>10.02</v>
      </c>
      <c r="I135" s="311"/>
      <c r="J135" s="319">
        <f>ROUND(SUMIF(Anlagenbewegungsdaten!B:B,A135,Anlagenbewegungsdaten!C:C),3)</f>
        <v>240100</v>
      </c>
      <c r="K135" s="320">
        <f>ROUND(SUMIF(Anlagenbewegungsdaten!$B:$B,$A135,Anlagenbewegungsdaten!$D:$D),2)</f>
        <v>30060.52</v>
      </c>
      <c r="L135" s="321">
        <f t="shared" si="4"/>
        <v>-1.7763568394002505E-15</v>
      </c>
      <c r="M135" s="341" t="s">
        <v>4950</v>
      </c>
      <c r="N135" s="341" t="s">
        <v>4962</v>
      </c>
      <c r="O135" s="323">
        <f>ROUND(SUMIF(Anlagenbewegungsdaten_AV!B:B,A135,Anlagenbewegungsdaten_AV!C:C),3)</f>
        <v>0</v>
      </c>
      <c r="P135" s="320">
        <f>ROUND(SUMIF(Anlagenbewegungsdaten_AV!$B:$B,$A135,Anlagenbewegungsdaten_AV!$D:$D),2)</f>
        <v>0</v>
      </c>
      <c r="Q135" s="321">
        <f t="shared" si="5"/>
        <v>0</v>
      </c>
      <c r="T135" s="317"/>
      <c r="U135" s="325"/>
      <c r="V135" s="325"/>
    </row>
    <row r="136" spans="1:22" ht="15" customHeight="1" x14ac:dyDescent="0.25">
      <c r="A136" s="129" t="s">
        <v>5284</v>
      </c>
      <c r="B136" s="126" t="s">
        <v>2086</v>
      </c>
      <c r="C136" s="127" t="s">
        <v>5283</v>
      </c>
      <c r="D136" s="127" t="s">
        <v>5263</v>
      </c>
      <c r="E136" s="127" t="s">
        <v>5866</v>
      </c>
      <c r="F136" s="128">
        <v>8.25</v>
      </c>
      <c r="G136" s="128">
        <v>8.25</v>
      </c>
      <c r="H136" s="128">
        <v>6.6</v>
      </c>
      <c r="I136" s="311"/>
      <c r="J136" s="319">
        <f>ROUND(SUMIF(Anlagenbewegungsdaten!B:B,A136,Anlagenbewegungsdaten!C:C),3)</f>
        <v>0</v>
      </c>
      <c r="K136" s="320">
        <f>ROUND(SUMIF(Anlagenbewegungsdaten!$B:$B,$A136,Anlagenbewegungsdaten!$D:$D),2)</f>
        <v>0</v>
      </c>
      <c r="L136" s="321">
        <f t="shared" si="4"/>
        <v>0</v>
      </c>
      <c r="M136" s="341" t="s">
        <v>4950</v>
      </c>
      <c r="N136" s="341" t="s">
        <v>4962</v>
      </c>
      <c r="O136" s="323">
        <f>ROUND(SUMIF(Anlagenbewegungsdaten_AV!B:B,A136,Anlagenbewegungsdaten_AV!C:C),3)</f>
        <v>0</v>
      </c>
      <c r="P136" s="320">
        <f>ROUND(SUMIF(Anlagenbewegungsdaten_AV!$B:$B,$A136,Anlagenbewegungsdaten_AV!$D:$D),2)</f>
        <v>0</v>
      </c>
      <c r="Q136" s="321">
        <f t="shared" si="5"/>
        <v>0</v>
      </c>
      <c r="T136" s="317"/>
      <c r="U136" s="325"/>
      <c r="V136" s="325"/>
    </row>
    <row r="137" spans="1:22" ht="15" customHeight="1" x14ac:dyDescent="0.25">
      <c r="A137" s="129" t="s">
        <v>5285</v>
      </c>
      <c r="B137" s="126" t="s">
        <v>2086</v>
      </c>
      <c r="C137" s="127" t="s">
        <v>5283</v>
      </c>
      <c r="D137" s="127" t="s">
        <v>5265</v>
      </c>
      <c r="E137" s="127" t="s">
        <v>5866</v>
      </c>
      <c r="F137" s="128">
        <v>6.31</v>
      </c>
      <c r="G137" s="128">
        <v>6.31</v>
      </c>
      <c r="H137" s="128">
        <v>5.05</v>
      </c>
      <c r="I137" s="311"/>
      <c r="J137" s="319">
        <f>ROUND(SUMIF(Anlagenbewegungsdaten!B:B,A137,Anlagenbewegungsdaten!C:C),3)</f>
        <v>0</v>
      </c>
      <c r="K137" s="320">
        <f>ROUND(SUMIF(Anlagenbewegungsdaten!$B:$B,$A137,Anlagenbewegungsdaten!$D:$D),2)</f>
        <v>0</v>
      </c>
      <c r="L137" s="321">
        <f t="shared" si="4"/>
        <v>0</v>
      </c>
      <c r="M137" s="341" t="s">
        <v>4950</v>
      </c>
      <c r="N137" s="341" t="s">
        <v>4962</v>
      </c>
      <c r="O137" s="323">
        <f>ROUND(SUMIF(Anlagenbewegungsdaten_AV!B:B,A137,Anlagenbewegungsdaten_AV!C:C),3)</f>
        <v>0</v>
      </c>
      <c r="P137" s="320">
        <f>ROUND(SUMIF(Anlagenbewegungsdaten_AV!$B:$B,$A137,Anlagenbewegungsdaten_AV!$D:$D),2)</f>
        <v>0</v>
      </c>
      <c r="Q137" s="321">
        <f t="shared" si="5"/>
        <v>0</v>
      </c>
      <c r="T137" s="317"/>
      <c r="U137" s="325"/>
      <c r="V137" s="325"/>
    </row>
    <row r="138" spans="1:22" ht="15" customHeight="1" x14ac:dyDescent="0.25">
      <c r="A138" s="129" t="s">
        <v>5286</v>
      </c>
      <c r="B138" s="126" t="s">
        <v>2086</v>
      </c>
      <c r="C138" s="127" t="s">
        <v>5283</v>
      </c>
      <c r="D138" s="127" t="s">
        <v>5267</v>
      </c>
      <c r="E138" s="127" t="s">
        <v>5866</v>
      </c>
      <c r="F138" s="128">
        <v>5.54</v>
      </c>
      <c r="G138" s="128">
        <v>5.54</v>
      </c>
      <c r="H138" s="128">
        <v>4.43</v>
      </c>
      <c r="I138" s="311"/>
      <c r="J138" s="319">
        <f>ROUND(SUMIF(Anlagenbewegungsdaten!B:B,A138,Anlagenbewegungsdaten!C:C),3)</f>
        <v>0</v>
      </c>
      <c r="K138" s="320">
        <f>ROUND(SUMIF(Anlagenbewegungsdaten!$B:$B,$A138,Anlagenbewegungsdaten!$D:$D),2)</f>
        <v>0</v>
      </c>
      <c r="L138" s="321">
        <f t="shared" si="4"/>
        <v>0</v>
      </c>
      <c r="M138" s="341" t="s">
        <v>4950</v>
      </c>
      <c r="N138" s="341" t="s">
        <v>4962</v>
      </c>
      <c r="O138" s="323">
        <f>ROUND(SUMIF(Anlagenbewegungsdaten_AV!B:B,A138,Anlagenbewegungsdaten_AV!C:C),3)</f>
        <v>0</v>
      </c>
      <c r="P138" s="320">
        <f>ROUND(SUMIF(Anlagenbewegungsdaten_AV!$B:$B,$A138,Anlagenbewegungsdaten_AV!$D:$D),2)</f>
        <v>0</v>
      </c>
      <c r="Q138" s="321">
        <f t="shared" si="5"/>
        <v>0</v>
      </c>
      <c r="T138" s="317"/>
      <c r="U138" s="325"/>
      <c r="V138" s="325"/>
    </row>
    <row r="139" spans="1:22" ht="15" customHeight="1" x14ac:dyDescent="0.25">
      <c r="A139" s="129" t="s">
        <v>5287</v>
      </c>
      <c r="B139" s="126" t="s">
        <v>2086</v>
      </c>
      <c r="C139" s="127" t="s">
        <v>5283</v>
      </c>
      <c r="D139" s="127" t="s">
        <v>5269</v>
      </c>
      <c r="E139" s="127" t="s">
        <v>5866</v>
      </c>
      <c r="F139" s="128">
        <v>5.34</v>
      </c>
      <c r="G139" s="128">
        <v>5.34</v>
      </c>
      <c r="H139" s="128">
        <v>4.2699999999999996</v>
      </c>
      <c r="I139" s="311"/>
      <c r="J139" s="319">
        <f>ROUND(SUMIF(Anlagenbewegungsdaten!B:B,A139,Anlagenbewegungsdaten!C:C),3)</f>
        <v>0</v>
      </c>
      <c r="K139" s="320">
        <f>ROUND(SUMIF(Anlagenbewegungsdaten!$B:$B,$A139,Anlagenbewegungsdaten!$D:$D),2)</f>
        <v>0</v>
      </c>
      <c r="L139" s="321">
        <f t="shared" si="4"/>
        <v>0</v>
      </c>
      <c r="M139" s="341" t="s">
        <v>4950</v>
      </c>
      <c r="N139" s="341" t="s">
        <v>4962</v>
      </c>
      <c r="O139" s="323">
        <f>ROUND(SUMIF(Anlagenbewegungsdaten_AV!B:B,A139,Anlagenbewegungsdaten_AV!C:C),3)</f>
        <v>0</v>
      </c>
      <c r="P139" s="320">
        <f>ROUND(SUMIF(Anlagenbewegungsdaten_AV!$B:$B,$A139,Anlagenbewegungsdaten_AV!$D:$D),2)</f>
        <v>0</v>
      </c>
      <c r="Q139" s="321">
        <f t="shared" si="5"/>
        <v>0</v>
      </c>
      <c r="T139" s="317"/>
      <c r="U139" s="325"/>
      <c r="V139" s="325"/>
    </row>
    <row r="140" spans="1:22" ht="15" customHeight="1" x14ac:dyDescent="0.25">
      <c r="A140" s="129" t="s">
        <v>5288</v>
      </c>
      <c r="B140" s="126" t="s">
        <v>2086</v>
      </c>
      <c r="C140" s="127" t="s">
        <v>5283</v>
      </c>
      <c r="D140" s="127" t="s">
        <v>5271</v>
      </c>
      <c r="E140" s="127" t="s">
        <v>5866</v>
      </c>
      <c r="F140" s="128">
        <v>4.28</v>
      </c>
      <c r="G140" s="128">
        <v>4.28</v>
      </c>
      <c r="H140" s="128">
        <v>3.42</v>
      </c>
      <c r="I140" s="311"/>
      <c r="J140" s="319">
        <f>ROUND(SUMIF(Anlagenbewegungsdaten!B:B,A140,Anlagenbewegungsdaten!C:C),3)</f>
        <v>0</v>
      </c>
      <c r="K140" s="320">
        <f>ROUND(SUMIF(Anlagenbewegungsdaten!$B:$B,$A140,Anlagenbewegungsdaten!$D:$D),2)</f>
        <v>0</v>
      </c>
      <c r="L140" s="321">
        <f t="shared" si="4"/>
        <v>0</v>
      </c>
      <c r="M140" s="341" t="s">
        <v>4950</v>
      </c>
      <c r="N140" s="341" t="s">
        <v>4962</v>
      </c>
      <c r="O140" s="323">
        <f>ROUND(SUMIF(Anlagenbewegungsdaten_AV!B:B,A140,Anlagenbewegungsdaten_AV!C:C),3)</f>
        <v>0</v>
      </c>
      <c r="P140" s="320">
        <f>ROUND(SUMIF(Anlagenbewegungsdaten_AV!$B:$B,$A140,Anlagenbewegungsdaten_AV!$D:$D),2)</f>
        <v>0</v>
      </c>
      <c r="Q140" s="321">
        <f t="shared" si="5"/>
        <v>0</v>
      </c>
      <c r="T140" s="317"/>
      <c r="U140" s="325"/>
      <c r="V140" s="325"/>
    </row>
    <row r="141" spans="1:22" ht="15" customHeight="1" x14ac:dyDescent="0.25">
      <c r="A141" s="129" t="s">
        <v>5289</v>
      </c>
      <c r="B141" s="126" t="s">
        <v>2086</v>
      </c>
      <c r="C141" s="127" t="s">
        <v>5283</v>
      </c>
      <c r="D141" s="127" t="s">
        <v>5273</v>
      </c>
      <c r="E141" s="127" t="s">
        <v>5866</v>
      </c>
      <c r="F141" s="128">
        <v>3.5</v>
      </c>
      <c r="G141" s="128">
        <v>3.5</v>
      </c>
      <c r="H141" s="128">
        <v>2.8</v>
      </c>
      <c r="I141" s="311"/>
      <c r="J141" s="319">
        <f>ROUND(SUMIF(Anlagenbewegungsdaten!B:B,A141,Anlagenbewegungsdaten!C:C),3)</f>
        <v>0</v>
      </c>
      <c r="K141" s="320">
        <f>ROUND(SUMIF(Anlagenbewegungsdaten!$B:$B,$A141,Anlagenbewegungsdaten!$D:$D),2)</f>
        <v>0</v>
      </c>
      <c r="L141" s="321">
        <f t="shared" si="4"/>
        <v>0</v>
      </c>
      <c r="M141" s="341" t="s">
        <v>4950</v>
      </c>
      <c r="N141" s="341" t="s">
        <v>4962</v>
      </c>
      <c r="O141" s="323">
        <f>ROUND(SUMIF(Anlagenbewegungsdaten_AV!B:B,A141,Anlagenbewegungsdaten_AV!C:C),3)</f>
        <v>0</v>
      </c>
      <c r="P141" s="320">
        <f>ROUND(SUMIF(Anlagenbewegungsdaten_AV!$B:$B,$A141,Anlagenbewegungsdaten_AV!$D:$D),2)</f>
        <v>0</v>
      </c>
      <c r="Q141" s="321">
        <f t="shared" si="5"/>
        <v>0</v>
      </c>
      <c r="T141" s="317"/>
      <c r="U141" s="325"/>
      <c r="V141" s="325"/>
    </row>
    <row r="142" spans="1:22" ht="15" customHeight="1" x14ac:dyDescent="0.25">
      <c r="A142" s="129" t="s">
        <v>5756</v>
      </c>
      <c r="B142" s="126" t="s">
        <v>2086</v>
      </c>
      <c r="C142" s="127" t="s">
        <v>5757</v>
      </c>
      <c r="D142" s="127" t="s">
        <v>1480</v>
      </c>
      <c r="E142" s="126"/>
      <c r="F142" s="128">
        <v>12.32</v>
      </c>
      <c r="G142" s="128">
        <v>12.52</v>
      </c>
      <c r="H142" s="128">
        <v>10.02</v>
      </c>
      <c r="I142" s="311"/>
      <c r="J142" s="319">
        <f>ROUND(SUMIF(Anlagenbewegungsdaten!B:B,A142,Anlagenbewegungsdaten!C:C),3)</f>
        <v>0</v>
      </c>
      <c r="K142" s="320">
        <f>ROUND(SUMIF(Anlagenbewegungsdaten!$B:$B,$A142,Anlagenbewegungsdaten!$D:$D),2)</f>
        <v>0</v>
      </c>
      <c r="L142" s="321">
        <f t="shared" si="4"/>
        <v>0</v>
      </c>
      <c r="M142" s="341" t="s">
        <v>4950</v>
      </c>
      <c r="N142" s="341" t="s">
        <v>4962</v>
      </c>
      <c r="O142" s="323">
        <f>ROUND(SUMIF(Anlagenbewegungsdaten_AV!B:B,A142,Anlagenbewegungsdaten_AV!C:C),3)</f>
        <v>0</v>
      </c>
      <c r="P142" s="320">
        <f>ROUND(SUMIF(Anlagenbewegungsdaten_AV!$B:$B,$A142,Anlagenbewegungsdaten_AV!$D:$D),2)</f>
        <v>0</v>
      </c>
      <c r="Q142" s="321">
        <f t="shared" si="5"/>
        <v>0</v>
      </c>
      <c r="S142" s="324"/>
      <c r="T142" s="317"/>
      <c r="U142" s="325"/>
      <c r="V142" s="325"/>
    </row>
    <row r="143" spans="1:22" ht="15" customHeight="1" x14ac:dyDescent="0.25">
      <c r="A143" s="129" t="s">
        <v>5758</v>
      </c>
      <c r="B143" s="126" t="s">
        <v>2086</v>
      </c>
      <c r="C143" s="127" t="s">
        <v>5757</v>
      </c>
      <c r="D143" s="127" t="s">
        <v>4041</v>
      </c>
      <c r="E143" s="126"/>
      <c r="F143" s="128">
        <v>8.0500000000000007</v>
      </c>
      <c r="G143" s="128">
        <v>8.25</v>
      </c>
      <c r="H143" s="128">
        <v>6.6</v>
      </c>
      <c r="I143" s="311"/>
      <c r="J143" s="319">
        <f>ROUND(SUMIF(Anlagenbewegungsdaten!B:B,A143,Anlagenbewegungsdaten!C:C),3)</f>
        <v>0</v>
      </c>
      <c r="K143" s="320">
        <f>ROUND(SUMIF(Anlagenbewegungsdaten!$B:$B,$A143,Anlagenbewegungsdaten!$D:$D),2)</f>
        <v>0</v>
      </c>
      <c r="L143" s="321">
        <f t="shared" si="4"/>
        <v>0</v>
      </c>
      <c r="M143" s="341" t="s">
        <v>4950</v>
      </c>
      <c r="N143" s="341" t="s">
        <v>4962</v>
      </c>
      <c r="O143" s="323">
        <f>ROUND(SUMIF(Anlagenbewegungsdaten_AV!B:B,A143,Anlagenbewegungsdaten_AV!C:C),3)</f>
        <v>0</v>
      </c>
      <c r="P143" s="320">
        <f>ROUND(SUMIF(Anlagenbewegungsdaten_AV!$B:$B,$A143,Anlagenbewegungsdaten_AV!$D:$D),2)</f>
        <v>0</v>
      </c>
      <c r="Q143" s="321">
        <f t="shared" si="5"/>
        <v>0</v>
      </c>
      <c r="S143" s="324"/>
      <c r="T143" s="317"/>
      <c r="U143" s="325"/>
      <c r="V143" s="325"/>
    </row>
    <row r="144" spans="1:22" ht="15" customHeight="1" x14ac:dyDescent="0.25">
      <c r="A144" s="129" t="s">
        <v>5759</v>
      </c>
      <c r="B144" s="126" t="s">
        <v>2086</v>
      </c>
      <c r="C144" s="127" t="s">
        <v>5757</v>
      </c>
      <c r="D144" s="127" t="s">
        <v>4043</v>
      </c>
      <c r="E144" s="126"/>
      <c r="F144" s="128">
        <v>6.11</v>
      </c>
      <c r="G144" s="128">
        <v>6.31</v>
      </c>
      <c r="H144" s="128">
        <v>5.05</v>
      </c>
      <c r="I144" s="311"/>
      <c r="J144" s="319">
        <f>ROUND(SUMIF(Anlagenbewegungsdaten!B:B,A144,Anlagenbewegungsdaten!C:C),3)</f>
        <v>0</v>
      </c>
      <c r="K144" s="320">
        <f>ROUND(SUMIF(Anlagenbewegungsdaten!$B:$B,$A144,Anlagenbewegungsdaten!$D:$D),2)</f>
        <v>0</v>
      </c>
      <c r="L144" s="321">
        <f t="shared" si="4"/>
        <v>0</v>
      </c>
      <c r="M144" s="341" t="s">
        <v>4950</v>
      </c>
      <c r="N144" s="341" t="s">
        <v>4962</v>
      </c>
      <c r="O144" s="323">
        <f>ROUND(SUMIF(Anlagenbewegungsdaten_AV!B:B,A144,Anlagenbewegungsdaten_AV!C:C),3)</f>
        <v>0</v>
      </c>
      <c r="P144" s="320">
        <f>ROUND(SUMIF(Anlagenbewegungsdaten_AV!$B:$B,$A144,Anlagenbewegungsdaten_AV!$D:$D),2)</f>
        <v>0</v>
      </c>
      <c r="Q144" s="321">
        <f t="shared" si="5"/>
        <v>0</v>
      </c>
      <c r="S144" s="324"/>
      <c r="T144" s="317"/>
      <c r="U144" s="325"/>
      <c r="V144" s="325"/>
    </row>
    <row r="145" spans="1:22" ht="15" customHeight="1" x14ac:dyDescent="0.25">
      <c r="A145" s="129" t="s">
        <v>5760</v>
      </c>
      <c r="B145" s="126" t="s">
        <v>2086</v>
      </c>
      <c r="C145" s="127" t="s">
        <v>5757</v>
      </c>
      <c r="D145" s="127" t="s">
        <v>4045</v>
      </c>
      <c r="E145" s="126"/>
      <c r="F145" s="128">
        <v>5.34</v>
      </c>
      <c r="G145" s="128">
        <v>5.54</v>
      </c>
      <c r="H145" s="128">
        <v>4.43</v>
      </c>
      <c r="I145" s="311"/>
      <c r="J145" s="319">
        <f>ROUND(SUMIF(Anlagenbewegungsdaten!B:B,A145,Anlagenbewegungsdaten!C:C),3)</f>
        <v>0</v>
      </c>
      <c r="K145" s="320">
        <f>ROUND(SUMIF(Anlagenbewegungsdaten!$B:$B,$A145,Anlagenbewegungsdaten!$D:$D),2)</f>
        <v>0</v>
      </c>
      <c r="L145" s="321">
        <f t="shared" si="4"/>
        <v>0</v>
      </c>
      <c r="M145" s="341" t="s">
        <v>4950</v>
      </c>
      <c r="N145" s="341" t="s">
        <v>4962</v>
      </c>
      <c r="O145" s="323">
        <f>ROUND(SUMIF(Anlagenbewegungsdaten_AV!B:B,A145,Anlagenbewegungsdaten_AV!C:C),3)</f>
        <v>0</v>
      </c>
      <c r="P145" s="320">
        <f>ROUND(SUMIF(Anlagenbewegungsdaten_AV!$B:$B,$A145,Anlagenbewegungsdaten_AV!$D:$D),2)</f>
        <v>0</v>
      </c>
      <c r="Q145" s="321">
        <f t="shared" si="5"/>
        <v>0</v>
      </c>
      <c r="S145" s="324"/>
      <c r="T145" s="317"/>
      <c r="U145" s="325"/>
      <c r="V145" s="325"/>
    </row>
    <row r="146" spans="1:22" ht="15" customHeight="1" x14ac:dyDescent="0.25">
      <c r="A146" s="129" t="s">
        <v>5761</v>
      </c>
      <c r="B146" s="126" t="s">
        <v>2086</v>
      </c>
      <c r="C146" s="127" t="s">
        <v>5757</v>
      </c>
      <c r="D146" s="127" t="s">
        <v>4047</v>
      </c>
      <c r="E146" s="126"/>
      <c r="F146" s="128">
        <v>5.14</v>
      </c>
      <c r="G146" s="128">
        <v>5.34</v>
      </c>
      <c r="H146" s="128">
        <v>4.2699999999999996</v>
      </c>
      <c r="I146" s="311"/>
      <c r="J146" s="319">
        <f>ROUND(SUMIF(Anlagenbewegungsdaten!B:B,A146,Anlagenbewegungsdaten!C:C),3)</f>
        <v>0</v>
      </c>
      <c r="K146" s="320">
        <f>ROUND(SUMIF(Anlagenbewegungsdaten!$B:$B,$A146,Anlagenbewegungsdaten!$D:$D),2)</f>
        <v>0</v>
      </c>
      <c r="L146" s="321">
        <f t="shared" si="4"/>
        <v>0</v>
      </c>
      <c r="M146" s="341" t="s">
        <v>4950</v>
      </c>
      <c r="N146" s="341" t="s">
        <v>4962</v>
      </c>
      <c r="O146" s="323">
        <f>ROUND(SUMIF(Anlagenbewegungsdaten_AV!B:B,A146,Anlagenbewegungsdaten_AV!C:C),3)</f>
        <v>0</v>
      </c>
      <c r="P146" s="320">
        <f>ROUND(SUMIF(Anlagenbewegungsdaten_AV!$B:$B,$A146,Anlagenbewegungsdaten_AV!$D:$D),2)</f>
        <v>0</v>
      </c>
      <c r="Q146" s="321">
        <f t="shared" si="5"/>
        <v>0</v>
      </c>
      <c r="S146" s="324"/>
      <c r="T146" s="317"/>
      <c r="U146" s="325"/>
      <c r="V146" s="325"/>
    </row>
    <row r="147" spans="1:22" ht="15" customHeight="1" x14ac:dyDescent="0.25">
      <c r="A147" s="129" t="s">
        <v>5762</v>
      </c>
      <c r="B147" s="126" t="s">
        <v>2086</v>
      </c>
      <c r="C147" s="127" t="s">
        <v>5757</v>
      </c>
      <c r="D147" s="127" t="s">
        <v>4049</v>
      </c>
      <c r="E147" s="126"/>
      <c r="F147" s="128">
        <v>4.08</v>
      </c>
      <c r="G147" s="128">
        <v>4.28</v>
      </c>
      <c r="H147" s="128">
        <v>3.42</v>
      </c>
      <c r="I147" s="311"/>
      <c r="J147" s="319">
        <f>ROUND(SUMIF(Anlagenbewegungsdaten!B:B,A147,Anlagenbewegungsdaten!C:C),3)</f>
        <v>0</v>
      </c>
      <c r="K147" s="320">
        <f>ROUND(SUMIF(Anlagenbewegungsdaten!$B:$B,$A147,Anlagenbewegungsdaten!$D:$D),2)</f>
        <v>0</v>
      </c>
      <c r="L147" s="321">
        <f t="shared" si="4"/>
        <v>0</v>
      </c>
      <c r="M147" s="341" t="s">
        <v>4950</v>
      </c>
      <c r="N147" s="341" t="s">
        <v>4962</v>
      </c>
      <c r="O147" s="323">
        <f>ROUND(SUMIF(Anlagenbewegungsdaten_AV!B:B,A147,Anlagenbewegungsdaten_AV!C:C),3)</f>
        <v>0</v>
      </c>
      <c r="P147" s="320">
        <f>ROUND(SUMIF(Anlagenbewegungsdaten_AV!$B:$B,$A147,Anlagenbewegungsdaten_AV!$D:$D),2)</f>
        <v>0</v>
      </c>
      <c r="Q147" s="321">
        <f t="shared" si="5"/>
        <v>0</v>
      </c>
      <c r="S147" s="324"/>
      <c r="T147" s="317"/>
      <c r="U147" s="325"/>
      <c r="V147" s="325"/>
    </row>
    <row r="148" spans="1:22" ht="15" customHeight="1" x14ac:dyDescent="0.25">
      <c r="A148" s="129" t="s">
        <v>5763</v>
      </c>
      <c r="B148" s="126" t="s">
        <v>2086</v>
      </c>
      <c r="C148" s="127" t="s">
        <v>5757</v>
      </c>
      <c r="D148" s="127" t="s">
        <v>4051</v>
      </c>
      <c r="E148" s="126"/>
      <c r="F148" s="128">
        <v>3.3</v>
      </c>
      <c r="G148" s="128">
        <v>3.5</v>
      </c>
      <c r="H148" s="128">
        <v>2.8</v>
      </c>
      <c r="I148" s="311"/>
      <c r="J148" s="319">
        <f>ROUND(SUMIF(Anlagenbewegungsdaten!B:B,A148,Anlagenbewegungsdaten!C:C),3)</f>
        <v>0</v>
      </c>
      <c r="K148" s="320">
        <f>ROUND(SUMIF(Anlagenbewegungsdaten!$B:$B,$A148,Anlagenbewegungsdaten!$D:$D),2)</f>
        <v>0</v>
      </c>
      <c r="L148" s="321">
        <f t="shared" si="4"/>
        <v>0</v>
      </c>
      <c r="M148" s="341" t="s">
        <v>4950</v>
      </c>
      <c r="N148" s="341" t="s">
        <v>4962</v>
      </c>
      <c r="O148" s="323">
        <f>ROUND(SUMIF(Anlagenbewegungsdaten_AV!B:B,A148,Anlagenbewegungsdaten_AV!C:C),3)</f>
        <v>0</v>
      </c>
      <c r="P148" s="320">
        <f>ROUND(SUMIF(Anlagenbewegungsdaten_AV!$B:$B,$A148,Anlagenbewegungsdaten_AV!$D:$D),2)</f>
        <v>0</v>
      </c>
      <c r="Q148" s="321">
        <f t="shared" si="5"/>
        <v>0</v>
      </c>
      <c r="S148" s="324"/>
      <c r="T148" s="317"/>
      <c r="U148" s="325"/>
      <c r="V148" s="325"/>
    </row>
    <row r="149" spans="1:22" ht="15" customHeight="1" x14ac:dyDescent="0.25">
      <c r="A149" s="129" t="s">
        <v>5764</v>
      </c>
      <c r="B149" s="126" t="s">
        <v>2086</v>
      </c>
      <c r="C149" s="127" t="s">
        <v>5757</v>
      </c>
      <c r="D149" s="127" t="s">
        <v>5867</v>
      </c>
      <c r="E149" s="127" t="s">
        <v>5866</v>
      </c>
      <c r="F149" s="128">
        <v>12.52</v>
      </c>
      <c r="G149" s="128">
        <v>12.52</v>
      </c>
      <c r="H149" s="128">
        <v>10.02</v>
      </c>
      <c r="I149" s="311"/>
      <c r="J149" s="319">
        <f>ROUND(SUMIF(Anlagenbewegungsdaten!B:B,A149,Anlagenbewegungsdaten!C:C),3)</f>
        <v>261767.89300000001</v>
      </c>
      <c r="K149" s="320">
        <f>ROUND(SUMIF(Anlagenbewegungsdaten!$B:$B,$A149,Anlagenbewegungsdaten!$D:$D),2)</f>
        <v>32773.33</v>
      </c>
      <c r="L149" s="321">
        <f t="shared" si="4"/>
        <v>3.8979570344821468E-6</v>
      </c>
      <c r="M149" s="341" t="s">
        <v>4950</v>
      </c>
      <c r="N149" s="341" t="s">
        <v>4962</v>
      </c>
      <c r="O149" s="323">
        <f>ROUND(SUMIF(Anlagenbewegungsdaten_AV!B:B,A149,Anlagenbewegungsdaten_AV!C:C),3)</f>
        <v>0</v>
      </c>
      <c r="P149" s="320">
        <f>ROUND(SUMIF(Anlagenbewegungsdaten_AV!$B:$B,$A149,Anlagenbewegungsdaten_AV!$D:$D),2)</f>
        <v>0</v>
      </c>
      <c r="Q149" s="321">
        <f t="shared" si="5"/>
        <v>0</v>
      </c>
      <c r="S149" s="324"/>
      <c r="T149" s="317"/>
      <c r="U149" s="325"/>
      <c r="V149" s="325"/>
    </row>
    <row r="150" spans="1:22" ht="15" customHeight="1" x14ac:dyDescent="0.25">
      <c r="A150" s="129" t="s">
        <v>5765</v>
      </c>
      <c r="B150" s="126" t="s">
        <v>2086</v>
      </c>
      <c r="C150" s="127" t="s">
        <v>5757</v>
      </c>
      <c r="D150" s="127" t="s">
        <v>5868</v>
      </c>
      <c r="E150" s="127" t="s">
        <v>5866</v>
      </c>
      <c r="F150" s="128">
        <v>8.25</v>
      </c>
      <c r="G150" s="128">
        <v>8.25</v>
      </c>
      <c r="H150" s="128">
        <v>6.6</v>
      </c>
      <c r="I150" s="311"/>
      <c r="J150" s="319">
        <f>ROUND(SUMIF(Anlagenbewegungsdaten!B:B,A150,Anlagenbewegungsdaten!C:C),3)</f>
        <v>0</v>
      </c>
      <c r="K150" s="320">
        <f>ROUND(SUMIF(Anlagenbewegungsdaten!$B:$B,$A150,Anlagenbewegungsdaten!$D:$D),2)</f>
        <v>0</v>
      </c>
      <c r="L150" s="321">
        <f t="shared" si="4"/>
        <v>0</v>
      </c>
      <c r="M150" s="341" t="s">
        <v>4950</v>
      </c>
      <c r="N150" s="341" t="s">
        <v>4962</v>
      </c>
      <c r="O150" s="323">
        <f>ROUND(SUMIF(Anlagenbewegungsdaten_AV!B:B,A150,Anlagenbewegungsdaten_AV!C:C),3)</f>
        <v>0</v>
      </c>
      <c r="P150" s="320">
        <f>ROUND(SUMIF(Anlagenbewegungsdaten_AV!$B:$B,$A150,Anlagenbewegungsdaten_AV!$D:$D),2)</f>
        <v>0</v>
      </c>
      <c r="Q150" s="321">
        <f t="shared" si="5"/>
        <v>0</v>
      </c>
      <c r="S150" s="324"/>
      <c r="T150" s="317"/>
      <c r="U150" s="325"/>
      <c r="V150" s="325"/>
    </row>
    <row r="151" spans="1:22" ht="15" customHeight="1" x14ac:dyDescent="0.25">
      <c r="A151" s="129" t="s">
        <v>5766</v>
      </c>
      <c r="B151" s="126" t="s">
        <v>2086</v>
      </c>
      <c r="C151" s="127" t="s">
        <v>5757</v>
      </c>
      <c r="D151" s="127" t="s">
        <v>5869</v>
      </c>
      <c r="E151" s="127" t="s">
        <v>5866</v>
      </c>
      <c r="F151" s="128">
        <v>6.31</v>
      </c>
      <c r="G151" s="128">
        <v>6.31</v>
      </c>
      <c r="H151" s="128">
        <v>5.05</v>
      </c>
      <c r="I151" s="311"/>
      <c r="J151" s="319">
        <f>ROUND(SUMIF(Anlagenbewegungsdaten!B:B,A151,Anlagenbewegungsdaten!C:C),3)</f>
        <v>0</v>
      </c>
      <c r="K151" s="320">
        <f>ROUND(SUMIF(Anlagenbewegungsdaten!$B:$B,$A151,Anlagenbewegungsdaten!$D:$D),2)</f>
        <v>0</v>
      </c>
      <c r="L151" s="321">
        <f t="shared" si="4"/>
        <v>0</v>
      </c>
      <c r="M151" s="341" t="s">
        <v>4950</v>
      </c>
      <c r="N151" s="341" t="s">
        <v>4962</v>
      </c>
      <c r="O151" s="323">
        <f>ROUND(SUMIF(Anlagenbewegungsdaten_AV!B:B,A151,Anlagenbewegungsdaten_AV!C:C),3)</f>
        <v>0</v>
      </c>
      <c r="P151" s="320">
        <f>ROUND(SUMIF(Anlagenbewegungsdaten_AV!$B:$B,$A151,Anlagenbewegungsdaten_AV!$D:$D),2)</f>
        <v>0</v>
      </c>
      <c r="Q151" s="321">
        <f t="shared" si="5"/>
        <v>0</v>
      </c>
      <c r="S151" s="324"/>
      <c r="T151" s="317"/>
      <c r="U151" s="325"/>
      <c r="V151" s="325"/>
    </row>
    <row r="152" spans="1:22" ht="15" customHeight="1" x14ac:dyDescent="0.25">
      <c r="A152" s="129" t="s">
        <v>5767</v>
      </c>
      <c r="B152" s="126" t="s">
        <v>2086</v>
      </c>
      <c r="C152" s="127" t="s">
        <v>5757</v>
      </c>
      <c r="D152" s="127" t="s">
        <v>5870</v>
      </c>
      <c r="E152" s="127" t="s">
        <v>5866</v>
      </c>
      <c r="F152" s="128">
        <v>5.54</v>
      </c>
      <c r="G152" s="128">
        <v>5.54</v>
      </c>
      <c r="H152" s="128">
        <v>4.43</v>
      </c>
      <c r="I152" s="311"/>
      <c r="J152" s="319">
        <f>ROUND(SUMIF(Anlagenbewegungsdaten!B:B,A152,Anlagenbewegungsdaten!C:C),3)</f>
        <v>0</v>
      </c>
      <c r="K152" s="320">
        <f>ROUND(SUMIF(Anlagenbewegungsdaten!$B:$B,$A152,Anlagenbewegungsdaten!$D:$D),2)</f>
        <v>0</v>
      </c>
      <c r="L152" s="321">
        <f t="shared" si="4"/>
        <v>0</v>
      </c>
      <c r="M152" s="341" t="s">
        <v>4950</v>
      </c>
      <c r="N152" s="341" t="s">
        <v>4962</v>
      </c>
      <c r="O152" s="323">
        <f>ROUND(SUMIF(Anlagenbewegungsdaten_AV!B:B,A152,Anlagenbewegungsdaten_AV!C:C),3)</f>
        <v>0</v>
      </c>
      <c r="P152" s="320">
        <f>ROUND(SUMIF(Anlagenbewegungsdaten_AV!$B:$B,$A152,Anlagenbewegungsdaten_AV!$D:$D),2)</f>
        <v>0</v>
      </c>
      <c r="Q152" s="321">
        <f t="shared" si="5"/>
        <v>0</v>
      </c>
      <c r="S152" s="324"/>
      <c r="T152" s="317"/>
      <c r="U152" s="325"/>
      <c r="V152" s="325"/>
    </row>
    <row r="153" spans="1:22" ht="15" customHeight="1" x14ac:dyDescent="0.25">
      <c r="A153" s="129" t="s">
        <v>5768</v>
      </c>
      <c r="B153" s="126" t="s">
        <v>2086</v>
      </c>
      <c r="C153" s="127" t="s">
        <v>5757</v>
      </c>
      <c r="D153" s="127" t="s">
        <v>5871</v>
      </c>
      <c r="E153" s="127" t="s">
        <v>5866</v>
      </c>
      <c r="F153" s="128">
        <v>5.34</v>
      </c>
      <c r="G153" s="128">
        <v>5.34</v>
      </c>
      <c r="H153" s="128">
        <v>4.2699999999999996</v>
      </c>
      <c r="I153" s="311"/>
      <c r="J153" s="319">
        <f>ROUND(SUMIF(Anlagenbewegungsdaten!B:B,A153,Anlagenbewegungsdaten!C:C),3)</f>
        <v>0</v>
      </c>
      <c r="K153" s="320">
        <f>ROUND(SUMIF(Anlagenbewegungsdaten!$B:$B,$A153,Anlagenbewegungsdaten!$D:$D),2)</f>
        <v>0</v>
      </c>
      <c r="L153" s="321">
        <f t="shared" si="4"/>
        <v>0</v>
      </c>
      <c r="M153" s="341" t="s">
        <v>4950</v>
      </c>
      <c r="N153" s="341" t="s">
        <v>4962</v>
      </c>
      <c r="O153" s="323">
        <f>ROUND(SUMIF(Anlagenbewegungsdaten_AV!B:B,A153,Anlagenbewegungsdaten_AV!C:C),3)</f>
        <v>0</v>
      </c>
      <c r="P153" s="320">
        <f>ROUND(SUMIF(Anlagenbewegungsdaten_AV!$B:$B,$A153,Anlagenbewegungsdaten_AV!$D:$D),2)</f>
        <v>0</v>
      </c>
      <c r="Q153" s="321">
        <f t="shared" si="5"/>
        <v>0</v>
      </c>
      <c r="S153" s="324"/>
      <c r="T153" s="317"/>
      <c r="U153" s="325"/>
      <c r="V153" s="325"/>
    </row>
    <row r="154" spans="1:22" ht="15" customHeight="1" x14ac:dyDescent="0.25">
      <c r="A154" s="129" t="s">
        <v>5769</v>
      </c>
      <c r="B154" s="126" t="s">
        <v>2086</v>
      </c>
      <c r="C154" s="127" t="s">
        <v>5757</v>
      </c>
      <c r="D154" s="127" t="s">
        <v>5872</v>
      </c>
      <c r="E154" s="127" t="s">
        <v>5866</v>
      </c>
      <c r="F154" s="128">
        <v>4.28</v>
      </c>
      <c r="G154" s="128">
        <v>4.28</v>
      </c>
      <c r="H154" s="128">
        <v>3.42</v>
      </c>
      <c r="I154" s="311"/>
      <c r="J154" s="319">
        <f>ROUND(SUMIF(Anlagenbewegungsdaten!B:B,A154,Anlagenbewegungsdaten!C:C),3)</f>
        <v>0</v>
      </c>
      <c r="K154" s="320">
        <f>ROUND(SUMIF(Anlagenbewegungsdaten!$B:$B,$A154,Anlagenbewegungsdaten!$D:$D),2)</f>
        <v>0</v>
      </c>
      <c r="L154" s="321">
        <f t="shared" si="4"/>
        <v>0</v>
      </c>
      <c r="M154" s="341" t="s">
        <v>4950</v>
      </c>
      <c r="N154" s="341" t="s">
        <v>4962</v>
      </c>
      <c r="O154" s="323">
        <f>ROUND(SUMIF(Anlagenbewegungsdaten_AV!B:B,A154,Anlagenbewegungsdaten_AV!C:C),3)</f>
        <v>0</v>
      </c>
      <c r="P154" s="320">
        <f>ROUND(SUMIF(Anlagenbewegungsdaten_AV!$B:$B,$A154,Anlagenbewegungsdaten_AV!$D:$D),2)</f>
        <v>0</v>
      </c>
      <c r="Q154" s="321">
        <f t="shared" si="5"/>
        <v>0</v>
      </c>
      <c r="S154" s="324"/>
      <c r="T154" s="317"/>
      <c r="U154" s="325"/>
      <c r="V154" s="325"/>
    </row>
    <row r="155" spans="1:22" ht="15" customHeight="1" x14ac:dyDescent="0.25">
      <c r="A155" s="129" t="s">
        <v>5770</v>
      </c>
      <c r="B155" s="126" t="s">
        <v>2086</v>
      </c>
      <c r="C155" s="127" t="s">
        <v>5757</v>
      </c>
      <c r="D155" s="127" t="s">
        <v>5873</v>
      </c>
      <c r="E155" s="127" t="s">
        <v>5866</v>
      </c>
      <c r="F155" s="128">
        <v>3.5</v>
      </c>
      <c r="G155" s="128">
        <v>3.5</v>
      </c>
      <c r="H155" s="128">
        <v>2.8</v>
      </c>
      <c r="I155" s="311"/>
      <c r="J155" s="319">
        <f>ROUND(SUMIF(Anlagenbewegungsdaten!B:B,A155,Anlagenbewegungsdaten!C:C),3)</f>
        <v>0</v>
      </c>
      <c r="K155" s="320">
        <f>ROUND(SUMIF(Anlagenbewegungsdaten!$B:$B,$A155,Anlagenbewegungsdaten!$D:$D),2)</f>
        <v>0</v>
      </c>
      <c r="L155" s="321">
        <f t="shared" si="4"/>
        <v>0</v>
      </c>
      <c r="M155" s="341" t="s">
        <v>4950</v>
      </c>
      <c r="N155" s="341" t="s">
        <v>4962</v>
      </c>
      <c r="O155" s="323">
        <f>ROUND(SUMIF(Anlagenbewegungsdaten_AV!B:B,A155,Anlagenbewegungsdaten_AV!C:C),3)</f>
        <v>0</v>
      </c>
      <c r="P155" s="320">
        <f>ROUND(SUMIF(Anlagenbewegungsdaten_AV!$B:$B,$A155,Anlagenbewegungsdaten_AV!$D:$D),2)</f>
        <v>0</v>
      </c>
      <c r="Q155" s="321">
        <f t="shared" si="5"/>
        <v>0</v>
      </c>
      <c r="S155" s="324"/>
      <c r="T155" s="317"/>
      <c r="U155" s="325"/>
      <c r="V155" s="325"/>
    </row>
    <row r="156" spans="1:22" ht="15" customHeight="1" x14ac:dyDescent="0.25">
      <c r="A156" s="129" t="s">
        <v>6017</v>
      </c>
      <c r="B156" s="126" t="s">
        <v>2086</v>
      </c>
      <c r="C156" s="127" t="s">
        <v>6018</v>
      </c>
      <c r="D156" s="127" t="s">
        <v>1480</v>
      </c>
      <c r="E156" s="127"/>
      <c r="F156" s="128">
        <v>12.26</v>
      </c>
      <c r="G156" s="128">
        <v>12.46</v>
      </c>
      <c r="H156" s="128">
        <v>9.9700000000000006</v>
      </c>
      <c r="I156" s="311"/>
      <c r="J156" s="319">
        <f>ROUND(SUMIF(Anlagenbewegungsdaten!B:B,A156,Anlagenbewegungsdaten!C:C),3)</f>
        <v>0</v>
      </c>
      <c r="K156" s="320">
        <f>ROUND(SUMIF(Anlagenbewegungsdaten!$B:$B,$A156,Anlagenbewegungsdaten!$D:$D),2)</f>
        <v>0</v>
      </c>
      <c r="L156" s="321">
        <f t="shared" si="4"/>
        <v>0</v>
      </c>
      <c r="M156" s="341" t="s">
        <v>4950</v>
      </c>
      <c r="N156" s="341" t="s">
        <v>4962</v>
      </c>
      <c r="O156" s="323">
        <f>ROUND(SUMIF(Anlagenbewegungsdaten_AV!B:B,A156,Anlagenbewegungsdaten_AV!C:C),3)</f>
        <v>0</v>
      </c>
      <c r="P156" s="320">
        <f>ROUND(SUMIF(Anlagenbewegungsdaten_AV!$B:$B,$A156,Anlagenbewegungsdaten_AV!$D:$D),2)</f>
        <v>0</v>
      </c>
      <c r="Q156" s="321">
        <f t="shared" si="5"/>
        <v>0</v>
      </c>
      <c r="S156" s="324"/>
      <c r="T156" s="317"/>
      <c r="U156" s="325"/>
      <c r="V156" s="325"/>
    </row>
    <row r="157" spans="1:22" ht="15" customHeight="1" x14ac:dyDescent="0.25">
      <c r="A157" s="129" t="s">
        <v>6019</v>
      </c>
      <c r="B157" s="126" t="s">
        <v>2086</v>
      </c>
      <c r="C157" s="127" t="s">
        <v>6018</v>
      </c>
      <c r="D157" s="127" t="s">
        <v>4041</v>
      </c>
      <c r="E157" s="127"/>
      <c r="F157" s="128">
        <v>8.01</v>
      </c>
      <c r="G157" s="128">
        <v>8.2100000000000009</v>
      </c>
      <c r="H157" s="128">
        <v>6.57</v>
      </c>
      <c r="I157" s="311"/>
      <c r="J157" s="319">
        <f>ROUND(SUMIF(Anlagenbewegungsdaten!B:B,A157,Anlagenbewegungsdaten!C:C),3)</f>
        <v>0</v>
      </c>
      <c r="K157" s="320">
        <f>ROUND(SUMIF(Anlagenbewegungsdaten!$B:$B,$A157,Anlagenbewegungsdaten!$D:$D),2)</f>
        <v>0</v>
      </c>
      <c r="L157" s="321">
        <f t="shared" si="4"/>
        <v>0</v>
      </c>
      <c r="M157" s="341" t="s">
        <v>4950</v>
      </c>
      <c r="N157" s="341" t="s">
        <v>4962</v>
      </c>
      <c r="O157" s="323">
        <f>ROUND(SUMIF(Anlagenbewegungsdaten_AV!B:B,A157,Anlagenbewegungsdaten_AV!C:C),3)</f>
        <v>0</v>
      </c>
      <c r="P157" s="320">
        <f>ROUND(SUMIF(Anlagenbewegungsdaten_AV!$B:$B,$A157,Anlagenbewegungsdaten_AV!$D:$D),2)</f>
        <v>0</v>
      </c>
      <c r="Q157" s="321">
        <f t="shared" si="5"/>
        <v>0</v>
      </c>
      <c r="S157" s="324"/>
      <c r="T157" s="317"/>
      <c r="U157" s="325"/>
      <c r="V157" s="325"/>
    </row>
    <row r="158" spans="1:22" ht="15" customHeight="1" x14ac:dyDescent="0.25">
      <c r="A158" s="129" t="s">
        <v>6020</v>
      </c>
      <c r="B158" s="126" t="s">
        <v>2086</v>
      </c>
      <c r="C158" s="127" t="s">
        <v>6018</v>
      </c>
      <c r="D158" s="127" t="s">
        <v>4043</v>
      </c>
      <c r="E158" s="127"/>
      <c r="F158" s="128">
        <v>6.08</v>
      </c>
      <c r="G158" s="128">
        <v>6.28</v>
      </c>
      <c r="H158" s="128">
        <v>5.0199999999999996</v>
      </c>
      <c r="I158" s="311"/>
      <c r="J158" s="319">
        <f>ROUND(SUMIF(Anlagenbewegungsdaten!B:B,A158,Anlagenbewegungsdaten!C:C),3)</f>
        <v>0</v>
      </c>
      <c r="K158" s="320">
        <f>ROUND(SUMIF(Anlagenbewegungsdaten!$B:$B,$A158,Anlagenbewegungsdaten!$D:$D),2)</f>
        <v>0</v>
      </c>
      <c r="L158" s="321">
        <f t="shared" si="4"/>
        <v>0</v>
      </c>
      <c r="M158" s="341" t="s">
        <v>4950</v>
      </c>
      <c r="N158" s="341" t="s">
        <v>4962</v>
      </c>
      <c r="O158" s="323">
        <f>ROUND(SUMIF(Anlagenbewegungsdaten_AV!B:B,A158,Anlagenbewegungsdaten_AV!C:C),3)</f>
        <v>0</v>
      </c>
      <c r="P158" s="320">
        <f>ROUND(SUMIF(Anlagenbewegungsdaten_AV!$B:$B,$A158,Anlagenbewegungsdaten_AV!$D:$D),2)</f>
        <v>0</v>
      </c>
      <c r="Q158" s="321">
        <f t="shared" si="5"/>
        <v>0</v>
      </c>
      <c r="S158" s="324"/>
      <c r="T158" s="317"/>
      <c r="U158" s="325"/>
      <c r="V158" s="325"/>
    </row>
    <row r="159" spans="1:22" ht="15" customHeight="1" x14ac:dyDescent="0.25">
      <c r="A159" s="129" t="s">
        <v>6021</v>
      </c>
      <c r="B159" s="126" t="s">
        <v>2086</v>
      </c>
      <c r="C159" s="127" t="s">
        <v>6018</v>
      </c>
      <c r="D159" s="127" t="s">
        <v>4045</v>
      </c>
      <c r="E159" s="127"/>
      <c r="F159" s="128">
        <v>5.31</v>
      </c>
      <c r="G159" s="128">
        <v>5.51</v>
      </c>
      <c r="H159" s="128">
        <v>4.41</v>
      </c>
      <c r="I159" s="311"/>
      <c r="J159" s="319">
        <f>ROUND(SUMIF(Anlagenbewegungsdaten!B:B,A159,Anlagenbewegungsdaten!C:C),3)</f>
        <v>0</v>
      </c>
      <c r="K159" s="320">
        <f>ROUND(SUMIF(Anlagenbewegungsdaten!$B:$B,$A159,Anlagenbewegungsdaten!$D:$D),2)</f>
        <v>0</v>
      </c>
      <c r="L159" s="321">
        <f t="shared" si="4"/>
        <v>0</v>
      </c>
      <c r="M159" s="341" t="s">
        <v>4950</v>
      </c>
      <c r="N159" s="341" t="s">
        <v>4962</v>
      </c>
      <c r="O159" s="323">
        <f>ROUND(SUMIF(Anlagenbewegungsdaten_AV!B:B,A159,Anlagenbewegungsdaten_AV!C:C),3)</f>
        <v>0</v>
      </c>
      <c r="P159" s="320">
        <f>ROUND(SUMIF(Anlagenbewegungsdaten_AV!$B:$B,$A159,Anlagenbewegungsdaten_AV!$D:$D),2)</f>
        <v>0</v>
      </c>
      <c r="Q159" s="321">
        <f t="shared" si="5"/>
        <v>0</v>
      </c>
      <c r="S159" s="324"/>
      <c r="T159" s="317"/>
      <c r="U159" s="325"/>
      <c r="V159" s="325"/>
    </row>
    <row r="160" spans="1:22" ht="15" customHeight="1" x14ac:dyDescent="0.25">
      <c r="A160" s="129" t="s">
        <v>6022</v>
      </c>
      <c r="B160" s="126" t="s">
        <v>2086</v>
      </c>
      <c r="C160" s="127" t="s">
        <v>6018</v>
      </c>
      <c r="D160" s="127" t="s">
        <v>4047</v>
      </c>
      <c r="E160" s="127"/>
      <c r="F160" s="128">
        <v>5.1100000000000003</v>
      </c>
      <c r="G160" s="128">
        <v>5.31</v>
      </c>
      <c r="H160" s="128">
        <v>4.25</v>
      </c>
      <c r="I160" s="311"/>
      <c r="J160" s="319">
        <f>ROUND(SUMIF(Anlagenbewegungsdaten!B:B,A160,Anlagenbewegungsdaten!C:C),3)</f>
        <v>0</v>
      </c>
      <c r="K160" s="320">
        <f>ROUND(SUMIF(Anlagenbewegungsdaten!$B:$B,$A160,Anlagenbewegungsdaten!$D:$D),2)</f>
        <v>0</v>
      </c>
      <c r="L160" s="321">
        <f t="shared" si="4"/>
        <v>0</v>
      </c>
      <c r="M160" s="341" t="s">
        <v>4950</v>
      </c>
      <c r="N160" s="341" t="s">
        <v>4962</v>
      </c>
      <c r="O160" s="323">
        <f>ROUND(SUMIF(Anlagenbewegungsdaten_AV!B:B,A160,Anlagenbewegungsdaten_AV!C:C),3)</f>
        <v>0</v>
      </c>
      <c r="P160" s="320">
        <f>ROUND(SUMIF(Anlagenbewegungsdaten_AV!$B:$B,$A160,Anlagenbewegungsdaten_AV!$D:$D),2)</f>
        <v>0</v>
      </c>
      <c r="Q160" s="321">
        <f t="shared" si="5"/>
        <v>0</v>
      </c>
      <c r="S160" s="324"/>
      <c r="T160" s="317"/>
      <c r="U160" s="325"/>
      <c r="V160" s="325"/>
    </row>
    <row r="161" spans="1:22" ht="15" customHeight="1" x14ac:dyDescent="0.25">
      <c r="A161" s="129" t="s">
        <v>6023</v>
      </c>
      <c r="B161" s="126" t="s">
        <v>2086</v>
      </c>
      <c r="C161" s="127" t="s">
        <v>6018</v>
      </c>
      <c r="D161" s="127" t="s">
        <v>4049</v>
      </c>
      <c r="E161" s="127"/>
      <c r="F161" s="128">
        <v>4.0599999999999996</v>
      </c>
      <c r="G161" s="128">
        <v>4.26</v>
      </c>
      <c r="H161" s="128">
        <v>3.41</v>
      </c>
      <c r="I161" s="311"/>
      <c r="J161" s="319">
        <f>ROUND(SUMIF(Anlagenbewegungsdaten!B:B,A161,Anlagenbewegungsdaten!C:C),3)</f>
        <v>0</v>
      </c>
      <c r="K161" s="320">
        <f>ROUND(SUMIF(Anlagenbewegungsdaten!$B:$B,$A161,Anlagenbewegungsdaten!$D:$D),2)</f>
        <v>0</v>
      </c>
      <c r="L161" s="321">
        <f t="shared" si="4"/>
        <v>0</v>
      </c>
      <c r="M161" s="341" t="s">
        <v>4950</v>
      </c>
      <c r="N161" s="341" t="s">
        <v>4962</v>
      </c>
      <c r="O161" s="323">
        <f>ROUND(SUMIF(Anlagenbewegungsdaten_AV!B:B,A161,Anlagenbewegungsdaten_AV!C:C),3)</f>
        <v>0</v>
      </c>
      <c r="P161" s="320">
        <f>ROUND(SUMIF(Anlagenbewegungsdaten_AV!$B:$B,$A161,Anlagenbewegungsdaten_AV!$D:$D),2)</f>
        <v>0</v>
      </c>
      <c r="Q161" s="321">
        <f t="shared" si="5"/>
        <v>0</v>
      </c>
      <c r="S161" s="324"/>
      <c r="T161" s="317"/>
      <c r="U161" s="325"/>
      <c r="V161" s="325"/>
    </row>
    <row r="162" spans="1:22" ht="15" customHeight="1" x14ac:dyDescent="0.25">
      <c r="A162" s="129" t="s">
        <v>6024</v>
      </c>
      <c r="B162" s="126" t="s">
        <v>2086</v>
      </c>
      <c r="C162" s="127" t="s">
        <v>6018</v>
      </c>
      <c r="D162" s="127" t="s">
        <v>4051</v>
      </c>
      <c r="E162" s="127"/>
      <c r="F162" s="128">
        <v>3.28</v>
      </c>
      <c r="G162" s="128">
        <v>3.48</v>
      </c>
      <c r="H162" s="128">
        <v>2.78</v>
      </c>
      <c r="I162" s="311"/>
      <c r="J162" s="319">
        <f>ROUND(SUMIF(Anlagenbewegungsdaten!B:B,A162,Anlagenbewegungsdaten!C:C),3)</f>
        <v>0</v>
      </c>
      <c r="K162" s="320">
        <f>ROUND(SUMIF(Anlagenbewegungsdaten!$B:$B,$A162,Anlagenbewegungsdaten!$D:$D),2)</f>
        <v>0</v>
      </c>
      <c r="L162" s="321">
        <f t="shared" si="4"/>
        <v>0</v>
      </c>
      <c r="M162" s="341" t="s">
        <v>4950</v>
      </c>
      <c r="N162" s="341" t="s">
        <v>4962</v>
      </c>
      <c r="O162" s="323">
        <f>ROUND(SUMIF(Anlagenbewegungsdaten_AV!B:B,A162,Anlagenbewegungsdaten_AV!C:C),3)</f>
        <v>0</v>
      </c>
      <c r="P162" s="320">
        <f>ROUND(SUMIF(Anlagenbewegungsdaten_AV!$B:$B,$A162,Anlagenbewegungsdaten_AV!$D:$D),2)</f>
        <v>0</v>
      </c>
      <c r="Q162" s="321">
        <f t="shared" si="5"/>
        <v>0</v>
      </c>
      <c r="S162" s="324"/>
      <c r="T162" s="317"/>
      <c r="U162" s="325"/>
      <c r="V162" s="325"/>
    </row>
    <row r="163" spans="1:22" ht="15" customHeight="1" x14ac:dyDescent="0.25">
      <c r="A163" s="129" t="s">
        <v>6025</v>
      </c>
      <c r="B163" s="126" t="s">
        <v>2086</v>
      </c>
      <c r="C163" s="127" t="s">
        <v>6026</v>
      </c>
      <c r="D163" s="127" t="s">
        <v>6027</v>
      </c>
      <c r="E163" s="127" t="s">
        <v>6028</v>
      </c>
      <c r="F163" s="128">
        <v>12.46</v>
      </c>
      <c r="G163" s="128">
        <v>12.46</v>
      </c>
      <c r="H163" s="128">
        <v>9.9700000000000006</v>
      </c>
      <c r="I163" s="311"/>
      <c r="J163" s="319">
        <f>ROUND(SUMIF(Anlagenbewegungsdaten!B:B,A163,Anlagenbewegungsdaten!C:C),3)</f>
        <v>0</v>
      </c>
      <c r="K163" s="320">
        <f>ROUND(SUMIF(Anlagenbewegungsdaten!$B:$B,$A163,Anlagenbewegungsdaten!$D:$D),2)</f>
        <v>0</v>
      </c>
      <c r="L163" s="321">
        <f t="shared" si="4"/>
        <v>0</v>
      </c>
      <c r="M163" s="341" t="s">
        <v>4950</v>
      </c>
      <c r="N163" s="341" t="s">
        <v>4962</v>
      </c>
      <c r="O163" s="323">
        <f>ROUND(SUMIF(Anlagenbewegungsdaten_AV!B:B,A163,Anlagenbewegungsdaten_AV!C:C),3)</f>
        <v>0</v>
      </c>
      <c r="P163" s="320">
        <f>ROUND(SUMIF(Anlagenbewegungsdaten_AV!$B:$B,$A163,Anlagenbewegungsdaten_AV!$D:$D),2)</f>
        <v>0</v>
      </c>
      <c r="Q163" s="321">
        <f t="shared" si="5"/>
        <v>0</v>
      </c>
      <c r="S163" s="324"/>
      <c r="T163" s="317"/>
      <c r="U163" s="325"/>
      <c r="V163" s="325"/>
    </row>
    <row r="164" spans="1:22" ht="15" customHeight="1" x14ac:dyDescent="0.25">
      <c r="A164" s="129" t="s">
        <v>6029</v>
      </c>
      <c r="B164" s="126" t="s">
        <v>2086</v>
      </c>
      <c r="C164" s="127" t="s">
        <v>6026</v>
      </c>
      <c r="D164" s="127" t="s">
        <v>6030</v>
      </c>
      <c r="E164" s="127" t="s">
        <v>6028</v>
      </c>
      <c r="F164" s="128">
        <v>8.2100000000000009</v>
      </c>
      <c r="G164" s="128">
        <v>8.2100000000000009</v>
      </c>
      <c r="H164" s="128">
        <v>6.57</v>
      </c>
      <c r="I164" s="311"/>
      <c r="J164" s="319">
        <f>ROUND(SUMIF(Anlagenbewegungsdaten!B:B,A164,Anlagenbewegungsdaten!C:C),3)</f>
        <v>0</v>
      </c>
      <c r="K164" s="320">
        <f>ROUND(SUMIF(Anlagenbewegungsdaten!$B:$B,$A164,Anlagenbewegungsdaten!$D:$D),2)</f>
        <v>0</v>
      </c>
      <c r="L164" s="321">
        <f t="shared" si="4"/>
        <v>0</v>
      </c>
      <c r="M164" s="341" t="s">
        <v>4950</v>
      </c>
      <c r="N164" s="341" t="s">
        <v>4962</v>
      </c>
      <c r="O164" s="323">
        <f>ROUND(SUMIF(Anlagenbewegungsdaten_AV!B:B,A164,Anlagenbewegungsdaten_AV!C:C),3)</f>
        <v>0</v>
      </c>
      <c r="P164" s="320">
        <f>ROUND(SUMIF(Anlagenbewegungsdaten_AV!$B:$B,$A164,Anlagenbewegungsdaten_AV!$D:$D),2)</f>
        <v>0</v>
      </c>
      <c r="Q164" s="321">
        <f t="shared" si="5"/>
        <v>0</v>
      </c>
      <c r="S164" s="324"/>
      <c r="T164" s="317"/>
      <c r="U164" s="325"/>
      <c r="V164" s="325"/>
    </row>
    <row r="165" spans="1:22" ht="15" customHeight="1" x14ac:dyDescent="0.25">
      <c r="A165" s="129" t="s">
        <v>6031</v>
      </c>
      <c r="B165" s="126" t="s">
        <v>2086</v>
      </c>
      <c r="C165" s="127" t="s">
        <v>6026</v>
      </c>
      <c r="D165" s="127" t="s">
        <v>6032</v>
      </c>
      <c r="E165" s="127" t="s">
        <v>6028</v>
      </c>
      <c r="F165" s="128">
        <v>6.28</v>
      </c>
      <c r="G165" s="128">
        <v>6.28</v>
      </c>
      <c r="H165" s="128">
        <v>5.0199999999999996</v>
      </c>
      <c r="I165" s="311"/>
      <c r="J165" s="319">
        <f>ROUND(SUMIF(Anlagenbewegungsdaten!B:B,A165,Anlagenbewegungsdaten!C:C),3)</f>
        <v>0</v>
      </c>
      <c r="K165" s="320">
        <f>ROUND(SUMIF(Anlagenbewegungsdaten!$B:$B,$A165,Anlagenbewegungsdaten!$D:$D),2)</f>
        <v>0</v>
      </c>
      <c r="L165" s="321">
        <f t="shared" si="4"/>
        <v>0</v>
      </c>
      <c r="M165" s="341" t="s">
        <v>4950</v>
      </c>
      <c r="N165" s="341" t="s">
        <v>4962</v>
      </c>
      <c r="O165" s="323">
        <f>ROUND(SUMIF(Anlagenbewegungsdaten_AV!B:B,A165,Anlagenbewegungsdaten_AV!C:C),3)</f>
        <v>0</v>
      </c>
      <c r="P165" s="320">
        <f>ROUND(SUMIF(Anlagenbewegungsdaten_AV!$B:$B,$A165,Anlagenbewegungsdaten_AV!$D:$D),2)</f>
        <v>0</v>
      </c>
      <c r="Q165" s="321">
        <f t="shared" si="5"/>
        <v>0</v>
      </c>
      <c r="S165" s="324"/>
      <c r="T165" s="317"/>
      <c r="U165" s="325"/>
      <c r="V165" s="325"/>
    </row>
    <row r="166" spans="1:22" ht="15" customHeight="1" x14ac:dyDescent="0.25">
      <c r="A166" s="129" t="s">
        <v>6033</v>
      </c>
      <c r="B166" s="126" t="s">
        <v>2086</v>
      </c>
      <c r="C166" s="127" t="s">
        <v>6026</v>
      </c>
      <c r="D166" s="127" t="s">
        <v>6034</v>
      </c>
      <c r="E166" s="127" t="s">
        <v>6028</v>
      </c>
      <c r="F166" s="128">
        <v>5.51</v>
      </c>
      <c r="G166" s="128">
        <v>5.51</v>
      </c>
      <c r="H166" s="128">
        <v>4.41</v>
      </c>
      <c r="I166" s="311"/>
      <c r="J166" s="319">
        <f>ROUND(SUMIF(Anlagenbewegungsdaten!B:B,A166,Anlagenbewegungsdaten!C:C),3)</f>
        <v>0</v>
      </c>
      <c r="K166" s="320">
        <f>ROUND(SUMIF(Anlagenbewegungsdaten!$B:$B,$A166,Anlagenbewegungsdaten!$D:$D),2)</f>
        <v>0</v>
      </c>
      <c r="L166" s="321">
        <f t="shared" si="4"/>
        <v>0</v>
      </c>
      <c r="M166" s="341" t="s">
        <v>4950</v>
      </c>
      <c r="N166" s="341" t="s">
        <v>4962</v>
      </c>
      <c r="O166" s="323">
        <f>ROUND(SUMIF(Anlagenbewegungsdaten_AV!B:B,A166,Anlagenbewegungsdaten_AV!C:C),3)</f>
        <v>0</v>
      </c>
      <c r="P166" s="320">
        <f>ROUND(SUMIF(Anlagenbewegungsdaten_AV!$B:$B,$A166,Anlagenbewegungsdaten_AV!$D:$D),2)</f>
        <v>0</v>
      </c>
      <c r="Q166" s="321">
        <f t="shared" si="5"/>
        <v>0</v>
      </c>
      <c r="S166" s="324"/>
      <c r="T166" s="317"/>
      <c r="U166" s="325"/>
      <c r="V166" s="325"/>
    </row>
    <row r="167" spans="1:22" ht="15" customHeight="1" x14ac:dyDescent="0.25">
      <c r="A167" s="129" t="s">
        <v>6035</v>
      </c>
      <c r="B167" s="126" t="s">
        <v>2086</v>
      </c>
      <c r="C167" s="127" t="s">
        <v>6026</v>
      </c>
      <c r="D167" s="127" t="s">
        <v>6036</v>
      </c>
      <c r="E167" s="127" t="s">
        <v>6028</v>
      </c>
      <c r="F167" s="128">
        <v>5.31</v>
      </c>
      <c r="G167" s="128">
        <v>5.31</v>
      </c>
      <c r="H167" s="128">
        <v>4.25</v>
      </c>
      <c r="I167" s="311"/>
      <c r="J167" s="319">
        <f>ROUND(SUMIF(Anlagenbewegungsdaten!B:B,A167,Anlagenbewegungsdaten!C:C),3)</f>
        <v>0</v>
      </c>
      <c r="K167" s="320">
        <f>ROUND(SUMIF(Anlagenbewegungsdaten!$B:$B,$A167,Anlagenbewegungsdaten!$D:$D),2)</f>
        <v>0</v>
      </c>
      <c r="L167" s="321">
        <f t="shared" si="4"/>
        <v>0</v>
      </c>
      <c r="M167" s="341" t="s">
        <v>4950</v>
      </c>
      <c r="N167" s="341" t="s">
        <v>4962</v>
      </c>
      <c r="O167" s="323">
        <f>ROUND(SUMIF(Anlagenbewegungsdaten_AV!B:B,A167,Anlagenbewegungsdaten_AV!C:C),3)</f>
        <v>0</v>
      </c>
      <c r="P167" s="320">
        <f>ROUND(SUMIF(Anlagenbewegungsdaten_AV!$B:$B,$A167,Anlagenbewegungsdaten_AV!$D:$D),2)</f>
        <v>0</v>
      </c>
      <c r="Q167" s="321">
        <f t="shared" si="5"/>
        <v>0</v>
      </c>
      <c r="S167" s="324"/>
      <c r="T167" s="317"/>
      <c r="U167" s="325"/>
      <c r="V167" s="325"/>
    </row>
    <row r="168" spans="1:22" ht="15" customHeight="1" x14ac:dyDescent="0.25">
      <c r="A168" s="129" t="s">
        <v>6037</v>
      </c>
      <c r="B168" s="126" t="s">
        <v>2086</v>
      </c>
      <c r="C168" s="127" t="s">
        <v>6026</v>
      </c>
      <c r="D168" s="127" t="s">
        <v>6038</v>
      </c>
      <c r="E168" s="127" t="s">
        <v>6028</v>
      </c>
      <c r="F168" s="128">
        <v>4.26</v>
      </c>
      <c r="G168" s="128">
        <v>4.26</v>
      </c>
      <c r="H168" s="128">
        <v>3.41</v>
      </c>
      <c r="I168" s="311"/>
      <c r="J168" s="319">
        <f>ROUND(SUMIF(Anlagenbewegungsdaten!B:B,A168,Anlagenbewegungsdaten!C:C),3)</f>
        <v>0</v>
      </c>
      <c r="K168" s="320">
        <f>ROUND(SUMIF(Anlagenbewegungsdaten!$B:$B,$A168,Anlagenbewegungsdaten!$D:$D),2)</f>
        <v>0</v>
      </c>
      <c r="L168" s="321">
        <f t="shared" si="4"/>
        <v>0</v>
      </c>
      <c r="M168" s="341" t="s">
        <v>4950</v>
      </c>
      <c r="N168" s="341" t="s">
        <v>4962</v>
      </c>
      <c r="O168" s="323">
        <f>ROUND(SUMIF(Anlagenbewegungsdaten_AV!B:B,A168,Anlagenbewegungsdaten_AV!C:C),3)</f>
        <v>0</v>
      </c>
      <c r="P168" s="320">
        <f>ROUND(SUMIF(Anlagenbewegungsdaten_AV!$B:$B,$A168,Anlagenbewegungsdaten_AV!$D:$D),2)</f>
        <v>0</v>
      </c>
      <c r="Q168" s="321">
        <f t="shared" si="5"/>
        <v>0</v>
      </c>
      <c r="S168" s="324"/>
      <c r="T168" s="317"/>
      <c r="U168" s="325"/>
      <c r="V168" s="325"/>
    </row>
    <row r="169" spans="1:22" ht="15" customHeight="1" x14ac:dyDescent="0.25">
      <c r="A169" s="129" t="s">
        <v>6039</v>
      </c>
      <c r="B169" s="126" t="s">
        <v>2086</v>
      </c>
      <c r="C169" s="127" t="s">
        <v>6026</v>
      </c>
      <c r="D169" s="127" t="s">
        <v>6040</v>
      </c>
      <c r="E169" s="127" t="s">
        <v>6028</v>
      </c>
      <c r="F169" s="128">
        <v>3.48</v>
      </c>
      <c r="G169" s="128">
        <v>3.48</v>
      </c>
      <c r="H169" s="128">
        <v>2.78</v>
      </c>
      <c r="I169" s="311"/>
      <c r="J169" s="319">
        <f>ROUND(SUMIF(Anlagenbewegungsdaten!B:B,A169,Anlagenbewegungsdaten!C:C),3)</f>
        <v>0</v>
      </c>
      <c r="K169" s="320">
        <f>ROUND(SUMIF(Anlagenbewegungsdaten!$B:$B,$A169,Anlagenbewegungsdaten!$D:$D),2)</f>
        <v>0</v>
      </c>
      <c r="L169" s="321">
        <f t="shared" si="4"/>
        <v>0</v>
      </c>
      <c r="M169" s="341" t="s">
        <v>4950</v>
      </c>
      <c r="N169" s="341" t="s">
        <v>4962</v>
      </c>
      <c r="O169" s="323">
        <f>ROUND(SUMIF(Anlagenbewegungsdaten_AV!B:B,A169,Anlagenbewegungsdaten_AV!C:C),3)</f>
        <v>0</v>
      </c>
      <c r="P169" s="320">
        <f>ROUND(SUMIF(Anlagenbewegungsdaten_AV!$B:$B,$A169,Anlagenbewegungsdaten_AV!$D:$D),2)</f>
        <v>0</v>
      </c>
      <c r="Q169" s="321">
        <f t="shared" si="5"/>
        <v>0</v>
      </c>
      <c r="S169" s="324"/>
      <c r="T169" s="317"/>
      <c r="U169" s="325"/>
      <c r="V169" s="325"/>
    </row>
    <row r="170" spans="1:22" ht="15" customHeight="1" x14ac:dyDescent="0.25">
      <c r="A170" s="129" t="s">
        <v>6085</v>
      </c>
      <c r="B170" s="126" t="s">
        <v>2086</v>
      </c>
      <c r="C170" s="127" t="s">
        <v>6086</v>
      </c>
      <c r="D170" s="127" t="s">
        <v>1480</v>
      </c>
      <c r="E170" s="127"/>
      <c r="F170" s="128">
        <v>12.2</v>
      </c>
      <c r="G170" s="128">
        <v>12.4</v>
      </c>
      <c r="H170" s="128">
        <v>9.92</v>
      </c>
      <c r="I170" s="311"/>
      <c r="J170" s="319">
        <f>ROUND(SUMIF(Anlagenbewegungsdaten!B:B,A170,Anlagenbewegungsdaten!C:C),3)</f>
        <v>0</v>
      </c>
      <c r="K170" s="320">
        <f>ROUND(SUMIF(Anlagenbewegungsdaten!$B:$B,$A170,Anlagenbewegungsdaten!$D:$D),2)</f>
        <v>0</v>
      </c>
      <c r="L170" s="321">
        <f t="shared" si="4"/>
        <v>0</v>
      </c>
      <c r="M170" s="341" t="s">
        <v>4950</v>
      </c>
      <c r="N170" s="341" t="s">
        <v>4962</v>
      </c>
      <c r="O170" s="323">
        <f>ROUND(SUMIF(Anlagenbewegungsdaten_AV!B:B,A170,Anlagenbewegungsdaten_AV!C:C),3)</f>
        <v>0</v>
      </c>
      <c r="P170" s="320">
        <f>ROUND(SUMIF(Anlagenbewegungsdaten_AV!$B:$B,$A170,Anlagenbewegungsdaten_AV!$D:$D),2)</f>
        <v>0</v>
      </c>
      <c r="Q170" s="321">
        <f t="shared" si="5"/>
        <v>0</v>
      </c>
      <c r="S170" s="324"/>
      <c r="T170" s="317"/>
      <c r="U170" s="325"/>
      <c r="V170" s="325"/>
    </row>
    <row r="171" spans="1:22" ht="15" customHeight="1" x14ac:dyDescent="0.25">
      <c r="A171" s="129" t="s">
        <v>6087</v>
      </c>
      <c r="B171" s="126" t="s">
        <v>2086</v>
      </c>
      <c r="C171" s="127" t="s">
        <v>6086</v>
      </c>
      <c r="D171" s="127" t="s">
        <v>4041</v>
      </c>
      <c r="E171" s="127"/>
      <c r="F171" s="128">
        <v>7.97</v>
      </c>
      <c r="G171" s="128">
        <v>8.17</v>
      </c>
      <c r="H171" s="128">
        <v>6.54</v>
      </c>
      <c r="I171" s="311"/>
      <c r="J171" s="319">
        <f>ROUND(SUMIF(Anlagenbewegungsdaten!B:B,A171,Anlagenbewegungsdaten!C:C),3)</f>
        <v>0</v>
      </c>
      <c r="K171" s="320">
        <f>ROUND(SUMIF(Anlagenbewegungsdaten!$B:$B,$A171,Anlagenbewegungsdaten!$D:$D),2)</f>
        <v>0</v>
      </c>
      <c r="L171" s="321">
        <f t="shared" si="4"/>
        <v>0</v>
      </c>
      <c r="M171" s="341" t="s">
        <v>4950</v>
      </c>
      <c r="N171" s="341" t="s">
        <v>4962</v>
      </c>
      <c r="O171" s="323">
        <f>ROUND(SUMIF(Anlagenbewegungsdaten_AV!B:B,A171,Anlagenbewegungsdaten_AV!C:C),3)</f>
        <v>0</v>
      </c>
      <c r="P171" s="320">
        <f>ROUND(SUMIF(Anlagenbewegungsdaten_AV!$B:$B,$A171,Anlagenbewegungsdaten_AV!$D:$D),2)</f>
        <v>0</v>
      </c>
      <c r="Q171" s="321">
        <f t="shared" si="5"/>
        <v>0</v>
      </c>
      <c r="S171" s="324"/>
      <c r="T171" s="317"/>
      <c r="U171" s="325"/>
      <c r="V171" s="325"/>
    </row>
    <row r="172" spans="1:22" ht="15" customHeight="1" x14ac:dyDescent="0.25">
      <c r="A172" s="129" t="s">
        <v>6088</v>
      </c>
      <c r="B172" s="126" t="s">
        <v>2086</v>
      </c>
      <c r="C172" s="127" t="s">
        <v>6086</v>
      </c>
      <c r="D172" s="127" t="s">
        <v>4043</v>
      </c>
      <c r="E172" s="127"/>
      <c r="F172" s="128">
        <v>6.05</v>
      </c>
      <c r="G172" s="128">
        <v>6.25</v>
      </c>
      <c r="H172" s="128">
        <v>5</v>
      </c>
      <c r="I172" s="311"/>
      <c r="J172" s="319">
        <f>ROUND(SUMIF(Anlagenbewegungsdaten!B:B,A172,Anlagenbewegungsdaten!C:C),3)</f>
        <v>0</v>
      </c>
      <c r="K172" s="320">
        <f>ROUND(SUMIF(Anlagenbewegungsdaten!$B:$B,$A172,Anlagenbewegungsdaten!$D:$D),2)</f>
        <v>0</v>
      </c>
      <c r="L172" s="321">
        <f t="shared" si="4"/>
        <v>0</v>
      </c>
      <c r="M172" s="341" t="s">
        <v>4950</v>
      </c>
      <c r="N172" s="341" t="s">
        <v>4962</v>
      </c>
      <c r="O172" s="323">
        <f>ROUND(SUMIF(Anlagenbewegungsdaten_AV!B:B,A172,Anlagenbewegungsdaten_AV!C:C),3)</f>
        <v>0</v>
      </c>
      <c r="P172" s="320">
        <f>ROUND(SUMIF(Anlagenbewegungsdaten_AV!$B:$B,$A172,Anlagenbewegungsdaten_AV!$D:$D),2)</f>
        <v>0</v>
      </c>
      <c r="Q172" s="321">
        <f t="shared" si="5"/>
        <v>0</v>
      </c>
      <c r="S172" s="324"/>
      <c r="T172" s="317"/>
      <c r="U172" s="325"/>
      <c r="V172" s="325"/>
    </row>
    <row r="173" spans="1:22" ht="15" customHeight="1" x14ac:dyDescent="0.25">
      <c r="A173" s="129" t="s">
        <v>6089</v>
      </c>
      <c r="B173" s="126" t="s">
        <v>2086</v>
      </c>
      <c r="C173" s="127" t="s">
        <v>6086</v>
      </c>
      <c r="D173" s="127" t="s">
        <v>4045</v>
      </c>
      <c r="E173" s="127"/>
      <c r="F173" s="128">
        <v>5.28</v>
      </c>
      <c r="G173" s="128">
        <v>5.48</v>
      </c>
      <c r="H173" s="128">
        <v>4.38</v>
      </c>
      <c r="I173" s="311"/>
      <c r="J173" s="319">
        <f>ROUND(SUMIF(Anlagenbewegungsdaten!B:B,A173,Anlagenbewegungsdaten!C:C),3)</f>
        <v>0</v>
      </c>
      <c r="K173" s="320">
        <f>ROUND(SUMIF(Anlagenbewegungsdaten!$B:$B,$A173,Anlagenbewegungsdaten!$D:$D),2)</f>
        <v>0</v>
      </c>
      <c r="L173" s="321">
        <f t="shared" si="4"/>
        <v>0</v>
      </c>
      <c r="M173" s="341" t="s">
        <v>4950</v>
      </c>
      <c r="N173" s="341" t="s">
        <v>4962</v>
      </c>
      <c r="O173" s="323">
        <f>ROUND(SUMIF(Anlagenbewegungsdaten_AV!B:B,A173,Anlagenbewegungsdaten_AV!C:C),3)</f>
        <v>0</v>
      </c>
      <c r="P173" s="320">
        <f>ROUND(SUMIF(Anlagenbewegungsdaten_AV!$B:$B,$A173,Anlagenbewegungsdaten_AV!$D:$D),2)</f>
        <v>0</v>
      </c>
      <c r="Q173" s="321">
        <f t="shared" si="5"/>
        <v>0</v>
      </c>
      <c r="S173" s="324"/>
      <c r="T173" s="317"/>
      <c r="U173" s="325"/>
      <c r="V173" s="325"/>
    </row>
    <row r="174" spans="1:22" ht="15" customHeight="1" x14ac:dyDescent="0.25">
      <c r="A174" s="129" t="s">
        <v>6090</v>
      </c>
      <c r="B174" s="126" t="s">
        <v>2086</v>
      </c>
      <c r="C174" s="127" t="s">
        <v>6086</v>
      </c>
      <c r="D174" s="127" t="s">
        <v>4047</v>
      </c>
      <c r="E174" s="127"/>
      <c r="F174" s="128">
        <v>5.09</v>
      </c>
      <c r="G174" s="128">
        <v>5.29</v>
      </c>
      <c r="H174" s="128">
        <v>4.2300000000000004</v>
      </c>
      <c r="I174" s="311"/>
      <c r="J174" s="319">
        <f>ROUND(SUMIF(Anlagenbewegungsdaten!B:B,A174,Anlagenbewegungsdaten!C:C),3)</f>
        <v>0</v>
      </c>
      <c r="K174" s="320">
        <f>ROUND(SUMIF(Anlagenbewegungsdaten!$B:$B,$A174,Anlagenbewegungsdaten!$D:$D),2)</f>
        <v>0</v>
      </c>
      <c r="L174" s="321">
        <f t="shared" si="4"/>
        <v>0</v>
      </c>
      <c r="M174" s="341" t="s">
        <v>4950</v>
      </c>
      <c r="N174" s="341" t="s">
        <v>4962</v>
      </c>
      <c r="O174" s="323">
        <f>ROUND(SUMIF(Anlagenbewegungsdaten_AV!B:B,A174,Anlagenbewegungsdaten_AV!C:C),3)</f>
        <v>0</v>
      </c>
      <c r="P174" s="320">
        <f>ROUND(SUMIF(Anlagenbewegungsdaten_AV!$B:$B,$A174,Anlagenbewegungsdaten_AV!$D:$D),2)</f>
        <v>0</v>
      </c>
      <c r="Q174" s="321">
        <f t="shared" si="5"/>
        <v>0</v>
      </c>
      <c r="S174" s="324"/>
      <c r="T174" s="317"/>
      <c r="U174" s="325"/>
      <c r="V174" s="325"/>
    </row>
    <row r="175" spans="1:22" ht="15" customHeight="1" x14ac:dyDescent="0.25">
      <c r="A175" s="129" t="s">
        <v>6091</v>
      </c>
      <c r="B175" s="126" t="s">
        <v>2086</v>
      </c>
      <c r="C175" s="127" t="s">
        <v>6086</v>
      </c>
      <c r="D175" s="127" t="s">
        <v>4049</v>
      </c>
      <c r="E175" s="127"/>
      <c r="F175" s="128">
        <v>4.04</v>
      </c>
      <c r="G175" s="128">
        <v>4.24</v>
      </c>
      <c r="H175" s="128">
        <v>3.39</v>
      </c>
      <c r="I175" s="311"/>
      <c r="J175" s="319">
        <f>ROUND(SUMIF(Anlagenbewegungsdaten!B:B,A175,Anlagenbewegungsdaten!C:C),3)</f>
        <v>0</v>
      </c>
      <c r="K175" s="320">
        <f>ROUND(SUMIF(Anlagenbewegungsdaten!$B:$B,$A175,Anlagenbewegungsdaten!$D:$D),2)</f>
        <v>0</v>
      </c>
      <c r="L175" s="321">
        <f t="shared" si="4"/>
        <v>0</v>
      </c>
      <c r="M175" s="341" t="s">
        <v>4950</v>
      </c>
      <c r="N175" s="341" t="s">
        <v>4962</v>
      </c>
      <c r="O175" s="323">
        <f>ROUND(SUMIF(Anlagenbewegungsdaten_AV!B:B,A175,Anlagenbewegungsdaten_AV!C:C),3)</f>
        <v>0</v>
      </c>
      <c r="P175" s="320">
        <f>ROUND(SUMIF(Anlagenbewegungsdaten_AV!$B:$B,$A175,Anlagenbewegungsdaten_AV!$D:$D),2)</f>
        <v>0</v>
      </c>
      <c r="Q175" s="321">
        <f t="shared" si="5"/>
        <v>0</v>
      </c>
      <c r="S175" s="324"/>
      <c r="T175" s="317"/>
      <c r="U175" s="325"/>
      <c r="V175" s="325"/>
    </row>
    <row r="176" spans="1:22" ht="15" customHeight="1" x14ac:dyDescent="0.25">
      <c r="A176" s="129" t="s">
        <v>6092</v>
      </c>
      <c r="B176" s="126" t="s">
        <v>2086</v>
      </c>
      <c r="C176" s="127" t="s">
        <v>6086</v>
      </c>
      <c r="D176" s="127" t="s">
        <v>4051</v>
      </c>
      <c r="E176" s="127"/>
      <c r="F176" s="128">
        <v>3.27</v>
      </c>
      <c r="G176" s="128">
        <v>3.47</v>
      </c>
      <c r="H176" s="128">
        <v>2.78</v>
      </c>
      <c r="I176" s="311"/>
      <c r="J176" s="319">
        <f>ROUND(SUMIF(Anlagenbewegungsdaten!B:B,A176,Anlagenbewegungsdaten!C:C),3)</f>
        <v>0</v>
      </c>
      <c r="K176" s="320">
        <f>ROUND(SUMIF(Anlagenbewegungsdaten!$B:$B,$A176,Anlagenbewegungsdaten!$D:$D),2)</f>
        <v>0</v>
      </c>
      <c r="L176" s="321">
        <f t="shared" si="4"/>
        <v>0</v>
      </c>
      <c r="M176" s="341" t="s">
        <v>4950</v>
      </c>
      <c r="N176" s="341" t="s">
        <v>4962</v>
      </c>
      <c r="O176" s="323">
        <f>ROUND(SUMIF(Anlagenbewegungsdaten_AV!B:B,A176,Anlagenbewegungsdaten_AV!C:C),3)</f>
        <v>0</v>
      </c>
      <c r="P176" s="320">
        <f>ROUND(SUMIF(Anlagenbewegungsdaten_AV!$B:$B,$A176,Anlagenbewegungsdaten_AV!$D:$D),2)</f>
        <v>0</v>
      </c>
      <c r="Q176" s="321">
        <f t="shared" si="5"/>
        <v>0</v>
      </c>
      <c r="S176" s="324"/>
      <c r="T176" s="317"/>
      <c r="U176" s="325"/>
      <c r="V176" s="325"/>
    </row>
    <row r="177" spans="1:22" ht="15" customHeight="1" x14ac:dyDescent="0.25">
      <c r="A177" s="129" t="s">
        <v>6093</v>
      </c>
      <c r="B177" s="126" t="s">
        <v>2086</v>
      </c>
      <c r="C177" s="127" t="s">
        <v>6094</v>
      </c>
      <c r="D177" s="127" t="s">
        <v>6095</v>
      </c>
      <c r="E177" s="127" t="s">
        <v>6028</v>
      </c>
      <c r="F177" s="128">
        <v>12.2</v>
      </c>
      <c r="G177" s="128">
        <v>12.4</v>
      </c>
      <c r="H177" s="128">
        <v>9.92</v>
      </c>
      <c r="I177" s="311"/>
      <c r="J177" s="319">
        <f>ROUND(SUMIF(Anlagenbewegungsdaten!B:B,A177,Anlagenbewegungsdaten!C:C),3)</f>
        <v>0</v>
      </c>
      <c r="K177" s="320">
        <f>ROUND(SUMIF(Anlagenbewegungsdaten!$B:$B,$A177,Anlagenbewegungsdaten!$D:$D),2)</f>
        <v>0</v>
      </c>
      <c r="L177" s="321">
        <f t="shared" si="4"/>
        <v>0</v>
      </c>
      <c r="M177" s="341" t="s">
        <v>4950</v>
      </c>
      <c r="N177" s="341" t="s">
        <v>4962</v>
      </c>
      <c r="O177" s="323">
        <f>ROUND(SUMIF(Anlagenbewegungsdaten_AV!B:B,A177,Anlagenbewegungsdaten_AV!C:C),3)</f>
        <v>0</v>
      </c>
      <c r="P177" s="320">
        <f>ROUND(SUMIF(Anlagenbewegungsdaten_AV!$B:$B,$A177,Anlagenbewegungsdaten_AV!$D:$D),2)</f>
        <v>0</v>
      </c>
      <c r="Q177" s="321">
        <f t="shared" si="5"/>
        <v>0</v>
      </c>
      <c r="S177" s="324"/>
      <c r="T177" s="317"/>
      <c r="U177" s="325"/>
      <c r="V177" s="325"/>
    </row>
    <row r="178" spans="1:22" ht="15" customHeight="1" x14ac:dyDescent="0.25">
      <c r="A178" s="129" t="s">
        <v>6096</v>
      </c>
      <c r="B178" s="126" t="s">
        <v>2086</v>
      </c>
      <c r="C178" s="127" t="s">
        <v>6094</v>
      </c>
      <c r="D178" s="127" t="s">
        <v>6097</v>
      </c>
      <c r="E178" s="127" t="s">
        <v>6028</v>
      </c>
      <c r="F178" s="128">
        <v>7.97</v>
      </c>
      <c r="G178" s="128">
        <v>8.17</v>
      </c>
      <c r="H178" s="128">
        <v>6.54</v>
      </c>
      <c r="I178" s="311"/>
      <c r="J178" s="319">
        <f>ROUND(SUMIF(Anlagenbewegungsdaten!B:B,A178,Anlagenbewegungsdaten!C:C),3)</f>
        <v>0</v>
      </c>
      <c r="K178" s="320">
        <f>ROUND(SUMIF(Anlagenbewegungsdaten!$B:$B,$A178,Anlagenbewegungsdaten!$D:$D),2)</f>
        <v>0</v>
      </c>
      <c r="L178" s="321">
        <f t="shared" si="4"/>
        <v>0</v>
      </c>
      <c r="M178" s="341" t="s">
        <v>4950</v>
      </c>
      <c r="N178" s="341" t="s">
        <v>4962</v>
      </c>
      <c r="O178" s="323">
        <f>ROUND(SUMIF(Anlagenbewegungsdaten_AV!B:B,A178,Anlagenbewegungsdaten_AV!C:C),3)</f>
        <v>0</v>
      </c>
      <c r="P178" s="320">
        <f>ROUND(SUMIF(Anlagenbewegungsdaten_AV!$B:$B,$A178,Anlagenbewegungsdaten_AV!$D:$D),2)</f>
        <v>0</v>
      </c>
      <c r="Q178" s="321">
        <f t="shared" si="5"/>
        <v>0</v>
      </c>
      <c r="S178" s="324"/>
      <c r="T178" s="317"/>
      <c r="U178" s="325"/>
      <c r="V178" s="325"/>
    </row>
    <row r="179" spans="1:22" ht="15" customHeight="1" x14ac:dyDescent="0.25">
      <c r="A179" s="129" t="s">
        <v>6098</v>
      </c>
      <c r="B179" s="126" t="s">
        <v>2086</v>
      </c>
      <c r="C179" s="127" t="s">
        <v>6094</v>
      </c>
      <c r="D179" s="127" t="s">
        <v>6099</v>
      </c>
      <c r="E179" s="127" t="s">
        <v>6028</v>
      </c>
      <c r="F179" s="128">
        <v>6.05</v>
      </c>
      <c r="G179" s="128">
        <v>6.25</v>
      </c>
      <c r="H179" s="128">
        <v>5</v>
      </c>
      <c r="I179" s="311"/>
      <c r="J179" s="319">
        <f>ROUND(SUMIF(Anlagenbewegungsdaten!B:B,A179,Anlagenbewegungsdaten!C:C),3)</f>
        <v>0</v>
      </c>
      <c r="K179" s="320">
        <f>ROUND(SUMIF(Anlagenbewegungsdaten!$B:$B,$A179,Anlagenbewegungsdaten!$D:$D),2)</f>
        <v>0</v>
      </c>
      <c r="L179" s="321">
        <f t="shared" si="4"/>
        <v>0</v>
      </c>
      <c r="M179" s="341" t="s">
        <v>4950</v>
      </c>
      <c r="N179" s="341" t="s">
        <v>4962</v>
      </c>
      <c r="O179" s="323">
        <f>ROUND(SUMIF(Anlagenbewegungsdaten_AV!B:B,A179,Anlagenbewegungsdaten_AV!C:C),3)</f>
        <v>0</v>
      </c>
      <c r="P179" s="320">
        <f>ROUND(SUMIF(Anlagenbewegungsdaten_AV!$B:$B,$A179,Anlagenbewegungsdaten_AV!$D:$D),2)</f>
        <v>0</v>
      </c>
      <c r="Q179" s="321">
        <f t="shared" si="5"/>
        <v>0</v>
      </c>
      <c r="S179" s="324"/>
      <c r="T179" s="317"/>
      <c r="U179" s="325"/>
      <c r="V179" s="325"/>
    </row>
    <row r="180" spans="1:22" ht="15" customHeight="1" x14ac:dyDescent="0.25">
      <c r="A180" s="129" t="s">
        <v>6100</v>
      </c>
      <c r="B180" s="126" t="s">
        <v>2086</v>
      </c>
      <c r="C180" s="127" t="s">
        <v>6094</v>
      </c>
      <c r="D180" s="127" t="s">
        <v>6101</v>
      </c>
      <c r="E180" s="127" t="s">
        <v>6028</v>
      </c>
      <c r="F180" s="128">
        <v>5.28</v>
      </c>
      <c r="G180" s="128">
        <v>5.48</v>
      </c>
      <c r="H180" s="128">
        <v>4.38</v>
      </c>
      <c r="I180" s="311"/>
      <c r="J180" s="319">
        <f>ROUND(SUMIF(Anlagenbewegungsdaten!B:B,A180,Anlagenbewegungsdaten!C:C),3)</f>
        <v>0</v>
      </c>
      <c r="K180" s="320">
        <f>ROUND(SUMIF(Anlagenbewegungsdaten!$B:$B,$A180,Anlagenbewegungsdaten!$D:$D),2)</f>
        <v>0</v>
      </c>
      <c r="L180" s="321">
        <f t="shared" si="4"/>
        <v>0</v>
      </c>
      <c r="M180" s="341" t="s">
        <v>4950</v>
      </c>
      <c r="N180" s="341" t="s">
        <v>4962</v>
      </c>
      <c r="O180" s="323">
        <f>ROUND(SUMIF(Anlagenbewegungsdaten_AV!B:B,A180,Anlagenbewegungsdaten_AV!C:C),3)</f>
        <v>0</v>
      </c>
      <c r="P180" s="320">
        <f>ROUND(SUMIF(Anlagenbewegungsdaten_AV!$B:$B,$A180,Anlagenbewegungsdaten_AV!$D:$D),2)</f>
        <v>0</v>
      </c>
      <c r="Q180" s="321">
        <f t="shared" si="5"/>
        <v>0</v>
      </c>
      <c r="S180" s="324"/>
      <c r="T180" s="317"/>
      <c r="U180" s="325"/>
      <c r="V180" s="325"/>
    </row>
    <row r="181" spans="1:22" ht="15" customHeight="1" x14ac:dyDescent="0.25">
      <c r="A181" s="129" t="s">
        <v>6102</v>
      </c>
      <c r="B181" s="126" t="s">
        <v>2086</v>
      </c>
      <c r="C181" s="127" t="s">
        <v>6094</v>
      </c>
      <c r="D181" s="127" t="s">
        <v>6103</v>
      </c>
      <c r="E181" s="127" t="s">
        <v>6028</v>
      </c>
      <c r="F181" s="128">
        <v>5.09</v>
      </c>
      <c r="G181" s="128">
        <v>5.29</v>
      </c>
      <c r="H181" s="128">
        <v>4.2300000000000004</v>
      </c>
      <c r="I181" s="311"/>
      <c r="J181" s="319">
        <f>ROUND(SUMIF(Anlagenbewegungsdaten!B:B,A181,Anlagenbewegungsdaten!C:C),3)</f>
        <v>0</v>
      </c>
      <c r="K181" s="320">
        <f>ROUND(SUMIF(Anlagenbewegungsdaten!$B:$B,$A181,Anlagenbewegungsdaten!$D:$D),2)</f>
        <v>0</v>
      </c>
      <c r="L181" s="321">
        <f t="shared" si="4"/>
        <v>0</v>
      </c>
      <c r="M181" s="341" t="s">
        <v>4950</v>
      </c>
      <c r="N181" s="341" t="s">
        <v>4962</v>
      </c>
      <c r="O181" s="323">
        <f>ROUND(SUMIF(Anlagenbewegungsdaten_AV!B:B,A181,Anlagenbewegungsdaten_AV!C:C),3)</f>
        <v>0</v>
      </c>
      <c r="P181" s="320">
        <f>ROUND(SUMIF(Anlagenbewegungsdaten_AV!$B:$B,$A181,Anlagenbewegungsdaten_AV!$D:$D),2)</f>
        <v>0</v>
      </c>
      <c r="Q181" s="321">
        <f t="shared" si="5"/>
        <v>0</v>
      </c>
      <c r="S181" s="324"/>
      <c r="T181" s="317"/>
      <c r="U181" s="325"/>
      <c r="V181" s="325"/>
    </row>
    <row r="182" spans="1:22" ht="15" customHeight="1" x14ac:dyDescent="0.25">
      <c r="A182" s="129" t="s">
        <v>6104</v>
      </c>
      <c r="B182" s="126" t="s">
        <v>2086</v>
      </c>
      <c r="C182" s="127" t="s">
        <v>6094</v>
      </c>
      <c r="D182" s="127" t="s">
        <v>6105</v>
      </c>
      <c r="E182" s="127" t="s">
        <v>6028</v>
      </c>
      <c r="F182" s="128">
        <v>4.04</v>
      </c>
      <c r="G182" s="128">
        <v>4.24</v>
      </c>
      <c r="H182" s="128">
        <v>3.39</v>
      </c>
      <c r="I182" s="311"/>
      <c r="J182" s="319">
        <f>ROUND(SUMIF(Anlagenbewegungsdaten!B:B,A182,Anlagenbewegungsdaten!C:C),3)</f>
        <v>0</v>
      </c>
      <c r="K182" s="320">
        <f>ROUND(SUMIF(Anlagenbewegungsdaten!$B:$B,$A182,Anlagenbewegungsdaten!$D:$D),2)</f>
        <v>0</v>
      </c>
      <c r="L182" s="321">
        <f t="shared" si="4"/>
        <v>0</v>
      </c>
      <c r="M182" s="341" t="s">
        <v>4950</v>
      </c>
      <c r="N182" s="341" t="s">
        <v>4962</v>
      </c>
      <c r="O182" s="323">
        <f>ROUND(SUMIF(Anlagenbewegungsdaten_AV!B:B,A182,Anlagenbewegungsdaten_AV!C:C),3)</f>
        <v>0</v>
      </c>
      <c r="P182" s="320">
        <f>ROUND(SUMIF(Anlagenbewegungsdaten_AV!$B:$B,$A182,Anlagenbewegungsdaten_AV!$D:$D),2)</f>
        <v>0</v>
      </c>
      <c r="Q182" s="321">
        <f t="shared" si="5"/>
        <v>0</v>
      </c>
      <c r="S182" s="324"/>
      <c r="T182" s="317"/>
      <c r="U182" s="325"/>
      <c r="V182" s="325"/>
    </row>
    <row r="183" spans="1:22" ht="15" customHeight="1" x14ac:dyDescent="0.25">
      <c r="A183" s="129" t="s">
        <v>6106</v>
      </c>
      <c r="B183" s="126" t="s">
        <v>2086</v>
      </c>
      <c r="C183" s="127" t="s">
        <v>6094</v>
      </c>
      <c r="D183" s="127" t="s">
        <v>6107</v>
      </c>
      <c r="E183" s="127" t="s">
        <v>6028</v>
      </c>
      <c r="F183" s="128">
        <v>3.27</v>
      </c>
      <c r="G183" s="128">
        <v>3.47</v>
      </c>
      <c r="H183" s="128">
        <v>2.78</v>
      </c>
      <c r="I183" s="311"/>
      <c r="J183" s="319">
        <f>ROUND(SUMIF(Anlagenbewegungsdaten!B:B,A183,Anlagenbewegungsdaten!C:C),3)</f>
        <v>0</v>
      </c>
      <c r="K183" s="320">
        <f>ROUND(SUMIF(Anlagenbewegungsdaten!$B:$B,$A183,Anlagenbewegungsdaten!$D:$D),2)</f>
        <v>0</v>
      </c>
      <c r="L183" s="321">
        <f t="shared" si="4"/>
        <v>0</v>
      </c>
      <c r="M183" s="341" t="s">
        <v>4950</v>
      </c>
      <c r="N183" s="341" t="s">
        <v>4962</v>
      </c>
      <c r="O183" s="323">
        <f>ROUND(SUMIF(Anlagenbewegungsdaten_AV!B:B,A183,Anlagenbewegungsdaten_AV!C:C),3)</f>
        <v>0</v>
      </c>
      <c r="P183" s="320">
        <f>ROUND(SUMIF(Anlagenbewegungsdaten_AV!$B:$B,$A183,Anlagenbewegungsdaten_AV!$D:$D),2)</f>
        <v>0</v>
      </c>
      <c r="Q183" s="321">
        <f t="shared" si="5"/>
        <v>0</v>
      </c>
      <c r="S183" s="324"/>
      <c r="T183" s="317"/>
      <c r="U183" s="325"/>
      <c r="V183" s="325"/>
    </row>
    <row r="184" spans="1:22" ht="15" customHeight="1" x14ac:dyDescent="0.25">
      <c r="A184" s="129" t="s">
        <v>1539</v>
      </c>
      <c r="B184" s="126" t="s">
        <v>2087</v>
      </c>
      <c r="C184" s="127" t="s">
        <v>4015</v>
      </c>
      <c r="D184" s="127" t="s">
        <v>1540</v>
      </c>
      <c r="E184" s="127" t="s">
        <v>2462</v>
      </c>
      <c r="F184" s="128">
        <v>11.67</v>
      </c>
      <c r="G184" s="128">
        <v>11.87</v>
      </c>
      <c r="H184" s="128">
        <v>9.34</v>
      </c>
      <c r="I184" s="311"/>
      <c r="J184" s="319">
        <f>ROUND(SUMIF(Anlagenbewegungsdaten!B:B,A184,Anlagenbewegungsdaten!C:C),3)</f>
        <v>0</v>
      </c>
      <c r="K184" s="320">
        <f>ROUND(SUMIF(Anlagenbewegungsdaten!$B:$B,$A184,Anlagenbewegungsdaten!$D:$D),2)</f>
        <v>0</v>
      </c>
      <c r="L184" s="321">
        <f t="shared" si="4"/>
        <v>0</v>
      </c>
      <c r="M184" s="341" t="s">
        <v>4950</v>
      </c>
      <c r="N184" s="341" t="s">
        <v>4963</v>
      </c>
      <c r="O184" s="323">
        <f>ROUND(SUMIF(Anlagenbewegungsdaten_AV!B:B,A184,Anlagenbewegungsdaten_AV!C:C),3)</f>
        <v>0</v>
      </c>
      <c r="P184" s="320">
        <f>ROUND(SUMIF(Anlagenbewegungsdaten_AV!$B:$B,$A184,Anlagenbewegungsdaten_AV!$D:$D),2)</f>
        <v>0</v>
      </c>
      <c r="Q184" s="321">
        <f t="shared" si="5"/>
        <v>0</v>
      </c>
      <c r="S184" s="324"/>
      <c r="T184" s="317"/>
      <c r="U184" s="325"/>
      <c r="V184" s="325"/>
    </row>
    <row r="185" spans="1:22" ht="15" customHeight="1" x14ac:dyDescent="0.25">
      <c r="A185" s="129" t="s">
        <v>6042</v>
      </c>
      <c r="B185" s="126" t="s">
        <v>2087</v>
      </c>
      <c r="C185" s="127" t="s">
        <v>4015</v>
      </c>
      <c r="D185" s="127" t="s">
        <v>5983</v>
      </c>
      <c r="E185" s="127" t="s">
        <v>5886</v>
      </c>
      <c r="F185" s="128">
        <v>21.05</v>
      </c>
      <c r="G185" s="128">
        <v>21.25</v>
      </c>
      <c r="H185" s="128">
        <v>16.84</v>
      </c>
      <c r="I185" s="311"/>
      <c r="J185" s="319">
        <f>ROUND(SUMIF(Anlagenbewegungsdaten!B:B,A185,Anlagenbewegungsdaten!C:C),3)</f>
        <v>0</v>
      </c>
      <c r="K185" s="320">
        <f>ROUND(SUMIF(Anlagenbewegungsdaten!$B:$B,$A185,Anlagenbewegungsdaten!$D:$D),2)</f>
        <v>0</v>
      </c>
      <c r="L185" s="321">
        <f t="shared" si="4"/>
        <v>0</v>
      </c>
      <c r="M185" s="341" t="s">
        <v>4950</v>
      </c>
      <c r="N185" s="341" t="s">
        <v>4963</v>
      </c>
      <c r="O185" s="323">
        <f>ROUND(SUMIF(Anlagenbewegungsdaten_AV!B:B,A185,Anlagenbewegungsdaten_AV!C:C),3)</f>
        <v>0</v>
      </c>
      <c r="P185" s="320">
        <f>ROUND(SUMIF(Anlagenbewegungsdaten_AV!$B:$B,$A185,Anlagenbewegungsdaten_AV!$D:$D),2)</f>
        <v>0</v>
      </c>
      <c r="Q185" s="321">
        <f t="shared" si="5"/>
        <v>0</v>
      </c>
      <c r="S185" s="324"/>
      <c r="T185" s="317"/>
      <c r="U185" s="325"/>
      <c r="V185" s="325"/>
    </row>
    <row r="186" spans="1:22" ht="15" customHeight="1" x14ac:dyDescent="0.25">
      <c r="A186" s="129" t="s">
        <v>1541</v>
      </c>
      <c r="B186" s="126" t="s">
        <v>2087</v>
      </c>
      <c r="C186" s="127" t="s">
        <v>4015</v>
      </c>
      <c r="D186" s="127" t="s">
        <v>1542</v>
      </c>
      <c r="E186" s="127" t="s">
        <v>1543</v>
      </c>
      <c r="F186" s="128">
        <v>14.67</v>
      </c>
      <c r="G186" s="128">
        <v>14.87</v>
      </c>
      <c r="H186" s="128">
        <v>11.74</v>
      </c>
      <c r="I186" s="311"/>
      <c r="J186" s="319">
        <f>ROUND(SUMIF(Anlagenbewegungsdaten!B:B,A186,Anlagenbewegungsdaten!C:C),3)</f>
        <v>0</v>
      </c>
      <c r="K186" s="320">
        <f>ROUND(SUMIF(Anlagenbewegungsdaten!$B:$B,$A186,Anlagenbewegungsdaten!$D:$D),2)</f>
        <v>0</v>
      </c>
      <c r="L186" s="321">
        <f t="shared" si="4"/>
        <v>0</v>
      </c>
      <c r="M186" s="341" t="s">
        <v>4950</v>
      </c>
      <c r="N186" s="341" t="s">
        <v>4963</v>
      </c>
      <c r="O186" s="323">
        <f>ROUND(SUMIF(Anlagenbewegungsdaten_AV!B:B,A186,Anlagenbewegungsdaten_AV!C:C),3)</f>
        <v>0</v>
      </c>
      <c r="P186" s="320">
        <f>ROUND(SUMIF(Anlagenbewegungsdaten_AV!$B:$B,$A186,Anlagenbewegungsdaten_AV!$D:$D),2)</f>
        <v>0</v>
      </c>
      <c r="Q186" s="321">
        <f t="shared" si="5"/>
        <v>0</v>
      </c>
      <c r="S186" s="324"/>
      <c r="T186" s="317"/>
      <c r="U186" s="325"/>
      <c r="V186" s="325"/>
    </row>
    <row r="187" spans="1:22" ht="15" customHeight="1" x14ac:dyDescent="0.25">
      <c r="A187" s="129" t="s">
        <v>1544</v>
      </c>
      <c r="B187" s="126" t="s">
        <v>2087</v>
      </c>
      <c r="C187" s="127" t="s">
        <v>4015</v>
      </c>
      <c r="D187" s="127" t="s">
        <v>1545</v>
      </c>
      <c r="E187" s="127" t="s">
        <v>1546</v>
      </c>
      <c r="F187" s="128">
        <v>14.67</v>
      </c>
      <c r="G187" s="128">
        <v>14.87</v>
      </c>
      <c r="H187" s="128">
        <v>11.74</v>
      </c>
      <c r="I187" s="311"/>
      <c r="J187" s="319">
        <f>ROUND(SUMIF(Anlagenbewegungsdaten!B:B,A187,Anlagenbewegungsdaten!C:C),3)</f>
        <v>0</v>
      </c>
      <c r="K187" s="320">
        <f>ROUND(SUMIF(Anlagenbewegungsdaten!$B:$B,$A187,Anlagenbewegungsdaten!$D:$D),2)</f>
        <v>0</v>
      </c>
      <c r="L187" s="321">
        <f t="shared" si="4"/>
        <v>0</v>
      </c>
      <c r="M187" s="341" t="s">
        <v>4950</v>
      </c>
      <c r="N187" s="341" t="s">
        <v>4963</v>
      </c>
      <c r="O187" s="323">
        <f>ROUND(SUMIF(Anlagenbewegungsdaten_AV!B:B,A187,Anlagenbewegungsdaten_AV!C:C),3)</f>
        <v>0</v>
      </c>
      <c r="P187" s="320">
        <f>ROUND(SUMIF(Anlagenbewegungsdaten_AV!$B:$B,$A187,Anlagenbewegungsdaten_AV!$D:$D),2)</f>
        <v>0</v>
      </c>
      <c r="Q187" s="321">
        <f t="shared" si="5"/>
        <v>0</v>
      </c>
      <c r="S187" s="324"/>
      <c r="T187" s="317"/>
      <c r="U187" s="325"/>
      <c r="V187" s="325"/>
    </row>
    <row r="188" spans="1:22" ht="15" customHeight="1" x14ac:dyDescent="0.25">
      <c r="A188" s="129" t="s">
        <v>2553</v>
      </c>
      <c r="B188" s="126" t="s">
        <v>2087</v>
      </c>
      <c r="C188" s="127" t="s">
        <v>4015</v>
      </c>
      <c r="D188" s="127" t="s">
        <v>2554</v>
      </c>
      <c r="E188" s="127" t="s">
        <v>2555</v>
      </c>
      <c r="F188" s="128">
        <v>14.64</v>
      </c>
      <c r="G188" s="128">
        <v>14.84</v>
      </c>
      <c r="H188" s="128">
        <v>11.71</v>
      </c>
      <c r="I188" s="311"/>
      <c r="J188" s="319">
        <f>ROUND(SUMIF(Anlagenbewegungsdaten!B:B,A188,Anlagenbewegungsdaten!C:C),3)</f>
        <v>0</v>
      </c>
      <c r="K188" s="320">
        <f>ROUND(SUMIF(Anlagenbewegungsdaten!$B:$B,$A188,Anlagenbewegungsdaten!$D:$D),2)</f>
        <v>0</v>
      </c>
      <c r="L188" s="321">
        <f t="shared" si="4"/>
        <v>0</v>
      </c>
      <c r="M188" s="341" t="s">
        <v>4950</v>
      </c>
      <c r="N188" s="341" t="s">
        <v>4963</v>
      </c>
      <c r="O188" s="323">
        <f>ROUND(SUMIF(Anlagenbewegungsdaten_AV!B:B,A188,Anlagenbewegungsdaten_AV!C:C),3)</f>
        <v>0</v>
      </c>
      <c r="P188" s="320">
        <f>ROUND(SUMIF(Anlagenbewegungsdaten_AV!$B:$B,$A188,Anlagenbewegungsdaten_AV!$D:$D),2)</f>
        <v>0</v>
      </c>
      <c r="Q188" s="321">
        <f t="shared" si="5"/>
        <v>0</v>
      </c>
      <c r="S188" s="324"/>
      <c r="T188" s="317"/>
      <c r="U188" s="325"/>
      <c r="V188" s="325"/>
    </row>
    <row r="189" spans="1:22" ht="15" customHeight="1" x14ac:dyDescent="0.25">
      <c r="A189" s="129" t="s">
        <v>3297</v>
      </c>
      <c r="B189" s="126" t="s">
        <v>2087</v>
      </c>
      <c r="C189" s="127" t="s">
        <v>4015</v>
      </c>
      <c r="D189" s="127" t="s">
        <v>3298</v>
      </c>
      <c r="E189" s="127" t="s">
        <v>3299</v>
      </c>
      <c r="F189" s="128">
        <v>14.61</v>
      </c>
      <c r="G189" s="128">
        <v>14.809999999999999</v>
      </c>
      <c r="H189" s="128">
        <v>11.69</v>
      </c>
      <c r="I189" s="311"/>
      <c r="J189" s="319">
        <f>ROUND(SUMIF(Anlagenbewegungsdaten!B:B,A189,Anlagenbewegungsdaten!C:C),3)</f>
        <v>0</v>
      </c>
      <c r="K189" s="320">
        <f>ROUND(SUMIF(Anlagenbewegungsdaten!$B:$B,$A189,Anlagenbewegungsdaten!$D:$D),2)</f>
        <v>0</v>
      </c>
      <c r="L189" s="321">
        <f t="shared" si="4"/>
        <v>0</v>
      </c>
      <c r="M189" s="341" t="s">
        <v>4950</v>
      </c>
      <c r="N189" s="341" t="s">
        <v>4963</v>
      </c>
      <c r="O189" s="323">
        <f>ROUND(SUMIF(Anlagenbewegungsdaten_AV!B:B,A189,Anlagenbewegungsdaten_AV!C:C),3)</f>
        <v>0</v>
      </c>
      <c r="P189" s="320">
        <f>ROUND(SUMIF(Anlagenbewegungsdaten_AV!$B:$B,$A189,Anlagenbewegungsdaten_AV!$D:$D),2)</f>
        <v>0</v>
      </c>
      <c r="Q189" s="321">
        <f t="shared" si="5"/>
        <v>0</v>
      </c>
      <c r="S189" s="324"/>
      <c r="T189" s="317"/>
      <c r="U189" s="325"/>
      <c r="V189" s="325"/>
    </row>
    <row r="190" spans="1:22" ht="15" customHeight="1" x14ac:dyDescent="0.25">
      <c r="A190" s="129" t="s">
        <v>4067</v>
      </c>
      <c r="B190" s="126" t="s">
        <v>2087</v>
      </c>
      <c r="C190" s="127" t="s">
        <v>4015</v>
      </c>
      <c r="D190" s="127" t="s">
        <v>4068</v>
      </c>
      <c r="E190" s="127" t="s">
        <v>4069</v>
      </c>
      <c r="F190" s="128">
        <v>14.58</v>
      </c>
      <c r="G190" s="128">
        <v>14.78</v>
      </c>
      <c r="H190" s="128">
        <v>11.66</v>
      </c>
      <c r="I190" s="311"/>
      <c r="J190" s="319">
        <f>ROUND(SUMIF(Anlagenbewegungsdaten!B:B,A190,Anlagenbewegungsdaten!C:C),3)</f>
        <v>0</v>
      </c>
      <c r="K190" s="320">
        <f>ROUND(SUMIF(Anlagenbewegungsdaten!$B:$B,$A190,Anlagenbewegungsdaten!$D:$D),2)</f>
        <v>0</v>
      </c>
      <c r="L190" s="321">
        <f t="shared" si="4"/>
        <v>0</v>
      </c>
      <c r="M190" s="341" t="s">
        <v>4950</v>
      </c>
      <c r="N190" s="341" t="s">
        <v>4963</v>
      </c>
      <c r="O190" s="323">
        <f>ROUND(SUMIF(Anlagenbewegungsdaten_AV!B:B,A190,Anlagenbewegungsdaten_AV!C:C),3)</f>
        <v>0</v>
      </c>
      <c r="P190" s="320">
        <f>ROUND(SUMIF(Anlagenbewegungsdaten_AV!$B:$B,$A190,Anlagenbewegungsdaten_AV!$D:$D),2)</f>
        <v>0</v>
      </c>
      <c r="Q190" s="321">
        <f t="shared" si="5"/>
        <v>0</v>
      </c>
      <c r="S190" s="324"/>
      <c r="T190" s="317"/>
      <c r="U190" s="325"/>
      <c r="V190" s="325"/>
    </row>
    <row r="191" spans="1:22" ht="15" customHeight="1" x14ac:dyDescent="0.25">
      <c r="A191" s="129" t="s">
        <v>1547</v>
      </c>
      <c r="B191" s="126" t="s">
        <v>2087</v>
      </c>
      <c r="C191" s="127" t="s">
        <v>4015</v>
      </c>
      <c r="D191" s="127" t="s">
        <v>1548</v>
      </c>
      <c r="E191" s="127" t="s">
        <v>2462</v>
      </c>
      <c r="F191" s="128">
        <v>12.67</v>
      </c>
      <c r="G191" s="128">
        <v>12.87</v>
      </c>
      <c r="H191" s="128">
        <v>10.14</v>
      </c>
      <c r="I191" s="311"/>
      <c r="J191" s="319">
        <f>ROUND(SUMIF(Anlagenbewegungsdaten!B:B,A191,Anlagenbewegungsdaten!C:C),3)</f>
        <v>0</v>
      </c>
      <c r="K191" s="320">
        <f>ROUND(SUMIF(Anlagenbewegungsdaten!$B:$B,$A191,Anlagenbewegungsdaten!$D:$D),2)</f>
        <v>0</v>
      </c>
      <c r="L191" s="321">
        <f t="shared" si="4"/>
        <v>0</v>
      </c>
      <c r="M191" s="341" t="s">
        <v>4950</v>
      </c>
      <c r="N191" s="341" t="s">
        <v>4963</v>
      </c>
      <c r="O191" s="323">
        <f>ROUND(SUMIF(Anlagenbewegungsdaten_AV!B:B,A191,Anlagenbewegungsdaten_AV!C:C),3)</f>
        <v>0</v>
      </c>
      <c r="P191" s="320">
        <f>ROUND(SUMIF(Anlagenbewegungsdaten_AV!$B:$B,$A191,Anlagenbewegungsdaten_AV!$D:$D),2)</f>
        <v>0</v>
      </c>
      <c r="Q191" s="321">
        <f t="shared" si="5"/>
        <v>0</v>
      </c>
      <c r="S191" s="324"/>
      <c r="T191" s="317"/>
      <c r="U191" s="325"/>
      <c r="V191" s="325"/>
    </row>
    <row r="192" spans="1:22" ht="15" customHeight="1" x14ac:dyDescent="0.25">
      <c r="A192" s="129" t="s">
        <v>1549</v>
      </c>
      <c r="B192" s="126" t="s">
        <v>2087</v>
      </c>
      <c r="C192" s="127" t="s">
        <v>4015</v>
      </c>
      <c r="D192" s="127" t="s">
        <v>1550</v>
      </c>
      <c r="E192" s="127" t="s">
        <v>1543</v>
      </c>
      <c r="F192" s="128">
        <v>15.67</v>
      </c>
      <c r="G192" s="128">
        <v>15.87</v>
      </c>
      <c r="H192" s="128">
        <v>12.54</v>
      </c>
      <c r="I192" s="311"/>
      <c r="J192" s="319">
        <f>ROUND(SUMIF(Anlagenbewegungsdaten!B:B,A192,Anlagenbewegungsdaten!C:C),3)</f>
        <v>0</v>
      </c>
      <c r="K192" s="320">
        <f>ROUND(SUMIF(Anlagenbewegungsdaten!$B:$B,$A192,Anlagenbewegungsdaten!$D:$D),2)</f>
        <v>0</v>
      </c>
      <c r="L192" s="321">
        <f t="shared" si="4"/>
        <v>0</v>
      </c>
      <c r="M192" s="341" t="s">
        <v>4950</v>
      </c>
      <c r="N192" s="341" t="s">
        <v>4963</v>
      </c>
      <c r="O192" s="323">
        <f>ROUND(SUMIF(Anlagenbewegungsdaten_AV!B:B,A192,Anlagenbewegungsdaten_AV!C:C),3)</f>
        <v>0</v>
      </c>
      <c r="P192" s="320">
        <f>ROUND(SUMIF(Anlagenbewegungsdaten_AV!$B:$B,$A192,Anlagenbewegungsdaten_AV!$D:$D),2)</f>
        <v>0</v>
      </c>
      <c r="Q192" s="321">
        <f t="shared" si="5"/>
        <v>0</v>
      </c>
      <c r="S192" s="324"/>
      <c r="T192" s="317"/>
      <c r="U192" s="325"/>
      <c r="V192" s="325"/>
    </row>
    <row r="193" spans="1:22" ht="15" customHeight="1" x14ac:dyDescent="0.25">
      <c r="A193" s="129" t="s">
        <v>1551</v>
      </c>
      <c r="B193" s="126" t="s">
        <v>2087</v>
      </c>
      <c r="C193" s="127" t="s">
        <v>4015</v>
      </c>
      <c r="D193" s="127" t="s">
        <v>1552</v>
      </c>
      <c r="E193" s="127" t="s">
        <v>1546</v>
      </c>
      <c r="F193" s="128">
        <v>15.67</v>
      </c>
      <c r="G193" s="128">
        <v>15.87</v>
      </c>
      <c r="H193" s="128">
        <v>12.54</v>
      </c>
      <c r="I193" s="311"/>
      <c r="J193" s="319">
        <f>ROUND(SUMIF(Anlagenbewegungsdaten!B:B,A193,Anlagenbewegungsdaten!C:C),3)</f>
        <v>0</v>
      </c>
      <c r="K193" s="320">
        <f>ROUND(SUMIF(Anlagenbewegungsdaten!$B:$B,$A193,Anlagenbewegungsdaten!$D:$D),2)</f>
        <v>0</v>
      </c>
      <c r="L193" s="321">
        <f t="shared" si="4"/>
        <v>0</v>
      </c>
      <c r="M193" s="341" t="s">
        <v>4950</v>
      </c>
      <c r="N193" s="341" t="s">
        <v>4963</v>
      </c>
      <c r="O193" s="323">
        <f>ROUND(SUMIF(Anlagenbewegungsdaten_AV!B:B,A193,Anlagenbewegungsdaten_AV!C:C),3)</f>
        <v>0</v>
      </c>
      <c r="P193" s="320">
        <f>ROUND(SUMIF(Anlagenbewegungsdaten_AV!$B:$B,$A193,Anlagenbewegungsdaten_AV!$D:$D),2)</f>
        <v>0</v>
      </c>
      <c r="Q193" s="321">
        <f t="shared" si="5"/>
        <v>0</v>
      </c>
      <c r="S193" s="324"/>
      <c r="T193" s="317"/>
      <c r="U193" s="325"/>
      <c r="V193" s="325"/>
    </row>
    <row r="194" spans="1:22" ht="15" customHeight="1" x14ac:dyDescent="0.25">
      <c r="A194" s="129" t="s">
        <v>2556</v>
      </c>
      <c r="B194" s="126" t="s">
        <v>2087</v>
      </c>
      <c r="C194" s="127" t="s">
        <v>4015</v>
      </c>
      <c r="D194" s="127" t="s">
        <v>2557</v>
      </c>
      <c r="E194" s="127" t="s">
        <v>2555</v>
      </c>
      <c r="F194" s="128">
        <v>15.64</v>
      </c>
      <c r="G194" s="128">
        <v>15.84</v>
      </c>
      <c r="H194" s="128">
        <v>12.51</v>
      </c>
      <c r="I194" s="311"/>
      <c r="J194" s="319">
        <f>ROUND(SUMIF(Anlagenbewegungsdaten!B:B,A194,Anlagenbewegungsdaten!C:C),3)</f>
        <v>0</v>
      </c>
      <c r="K194" s="320">
        <f>ROUND(SUMIF(Anlagenbewegungsdaten!$B:$B,$A194,Anlagenbewegungsdaten!$D:$D),2)</f>
        <v>0</v>
      </c>
      <c r="L194" s="321">
        <f t="shared" si="4"/>
        <v>0</v>
      </c>
      <c r="M194" s="341" t="s">
        <v>4950</v>
      </c>
      <c r="N194" s="341" t="s">
        <v>4963</v>
      </c>
      <c r="O194" s="323">
        <f>ROUND(SUMIF(Anlagenbewegungsdaten_AV!B:B,A194,Anlagenbewegungsdaten_AV!C:C),3)</f>
        <v>0</v>
      </c>
      <c r="P194" s="320">
        <f>ROUND(SUMIF(Anlagenbewegungsdaten_AV!$B:$B,$A194,Anlagenbewegungsdaten_AV!$D:$D),2)</f>
        <v>0</v>
      </c>
      <c r="Q194" s="321">
        <f t="shared" si="5"/>
        <v>0</v>
      </c>
      <c r="S194" s="324"/>
      <c r="T194" s="317"/>
      <c r="U194" s="325"/>
      <c r="V194" s="325"/>
    </row>
    <row r="195" spans="1:22" ht="15" customHeight="1" x14ac:dyDescent="0.25">
      <c r="A195" s="129" t="s">
        <v>3300</v>
      </c>
      <c r="B195" s="126" t="s">
        <v>2087</v>
      </c>
      <c r="C195" s="127" t="s">
        <v>4015</v>
      </c>
      <c r="D195" s="127" t="s">
        <v>3301</v>
      </c>
      <c r="E195" s="127" t="s">
        <v>3299</v>
      </c>
      <c r="F195" s="128">
        <v>15.61</v>
      </c>
      <c r="G195" s="128">
        <v>15.809999999999999</v>
      </c>
      <c r="H195" s="128">
        <v>12.49</v>
      </c>
      <c r="I195" s="311"/>
      <c r="J195" s="319">
        <f>ROUND(SUMIF(Anlagenbewegungsdaten!B:B,A195,Anlagenbewegungsdaten!C:C),3)</f>
        <v>0</v>
      </c>
      <c r="K195" s="320">
        <f>ROUND(SUMIF(Anlagenbewegungsdaten!$B:$B,$A195,Anlagenbewegungsdaten!$D:$D),2)</f>
        <v>0</v>
      </c>
      <c r="L195" s="321">
        <f t="shared" si="4"/>
        <v>0</v>
      </c>
      <c r="M195" s="341" t="s">
        <v>4950</v>
      </c>
      <c r="N195" s="341" t="s">
        <v>4963</v>
      </c>
      <c r="O195" s="323">
        <f>ROUND(SUMIF(Anlagenbewegungsdaten_AV!B:B,A195,Anlagenbewegungsdaten_AV!C:C),3)</f>
        <v>0</v>
      </c>
      <c r="P195" s="320">
        <f>ROUND(SUMIF(Anlagenbewegungsdaten_AV!$B:$B,$A195,Anlagenbewegungsdaten_AV!$D:$D),2)</f>
        <v>0</v>
      </c>
      <c r="Q195" s="321">
        <f t="shared" si="5"/>
        <v>0</v>
      </c>
      <c r="S195" s="324"/>
      <c r="T195" s="317"/>
      <c r="U195" s="325"/>
      <c r="V195" s="325"/>
    </row>
    <row r="196" spans="1:22" ht="15" customHeight="1" x14ac:dyDescent="0.25">
      <c r="A196" s="129" t="s">
        <v>4070</v>
      </c>
      <c r="B196" s="126" t="s">
        <v>2087</v>
      </c>
      <c r="C196" s="127" t="s">
        <v>4015</v>
      </c>
      <c r="D196" s="127" t="s">
        <v>4071</v>
      </c>
      <c r="E196" s="127" t="s">
        <v>4069</v>
      </c>
      <c r="F196" s="128">
        <v>15.58</v>
      </c>
      <c r="G196" s="128">
        <v>15.78</v>
      </c>
      <c r="H196" s="128">
        <v>12.46</v>
      </c>
      <c r="I196" s="311"/>
      <c r="J196" s="319">
        <f>ROUND(SUMIF(Anlagenbewegungsdaten!B:B,A196,Anlagenbewegungsdaten!C:C),3)</f>
        <v>0</v>
      </c>
      <c r="K196" s="320">
        <f>ROUND(SUMIF(Anlagenbewegungsdaten!$B:$B,$A196,Anlagenbewegungsdaten!$D:$D),2)</f>
        <v>0</v>
      </c>
      <c r="L196" s="321">
        <f t="shared" ref="L196:L260" si="6">IF(ISBLANK(F196),0,IF(OR($J196&gt;=100,$J196&lt;=-100),F196-(K196/J196*100),IF(OR(J196&gt;-100,J196&lt;100),(J196*F196%)-K196)))</f>
        <v>0</v>
      </c>
      <c r="M196" s="341" t="s">
        <v>4950</v>
      </c>
      <c r="N196" s="341" t="s">
        <v>4963</v>
      </c>
      <c r="O196" s="323">
        <f>ROUND(SUMIF(Anlagenbewegungsdaten_AV!B:B,A196,Anlagenbewegungsdaten_AV!C:C),3)</f>
        <v>0</v>
      </c>
      <c r="P196" s="320">
        <f>ROUND(SUMIF(Anlagenbewegungsdaten_AV!$B:$B,$A196,Anlagenbewegungsdaten_AV!$D:$D),2)</f>
        <v>0</v>
      </c>
      <c r="Q196" s="321">
        <f t="shared" ref="Q196:Q260" si="7">IF(ISBLANK(H196),0,IF(OR($O196&gt;=100,$O196&lt;=-100),H196-(P196/O196*100),IF(OR(O196&gt;-100,O196&lt;100),(O196*G196%)-P196)))</f>
        <v>0</v>
      </c>
      <c r="S196" s="324"/>
      <c r="T196" s="317"/>
      <c r="U196" s="325"/>
      <c r="V196" s="325"/>
    </row>
    <row r="197" spans="1:22" ht="15" customHeight="1" x14ac:dyDescent="0.25">
      <c r="A197" s="129" t="s">
        <v>6806</v>
      </c>
      <c r="B197" s="126" t="s">
        <v>2087</v>
      </c>
      <c r="C197" s="127" t="s">
        <v>4015</v>
      </c>
      <c r="D197" s="127" t="s">
        <v>6807</v>
      </c>
      <c r="E197" s="127" t="s">
        <v>4069</v>
      </c>
      <c r="F197" s="128">
        <v>15.469999999999999</v>
      </c>
      <c r="G197" s="128">
        <v>15.469999999999999</v>
      </c>
      <c r="H197" s="128">
        <v>12.38</v>
      </c>
      <c r="I197" s="311"/>
      <c r="J197" s="319">
        <f>ROUND(SUMIF(Anlagenbewegungsdaten!B:B,A197,Anlagenbewegungsdaten!C:C),3)</f>
        <v>0</v>
      </c>
      <c r="K197" s="320">
        <f>ROUND(SUMIF(Anlagenbewegungsdaten!$B:$B,$A197,Anlagenbewegungsdaten!$D:$D),2)</f>
        <v>0</v>
      </c>
      <c r="L197" s="321">
        <f t="shared" ref="L197" si="8">IF(ISBLANK(F197),0,IF(OR($J197&gt;=100,$J197&lt;=-100),F197-(K197/J197*100),IF(OR(J197&gt;-100,J197&lt;100),(J197*F197%)-K197)))</f>
        <v>0</v>
      </c>
      <c r="M197" s="341" t="s">
        <v>4950</v>
      </c>
      <c r="N197" s="341" t="s">
        <v>4963</v>
      </c>
      <c r="O197" s="323">
        <f>ROUND(SUMIF(Anlagenbewegungsdaten_AV!B:B,A197,Anlagenbewegungsdaten_AV!C:C),3)</f>
        <v>0</v>
      </c>
      <c r="P197" s="320">
        <f>ROUND(SUMIF(Anlagenbewegungsdaten_AV!$B:$B,$A197,Anlagenbewegungsdaten_AV!$D:$D),2)</f>
        <v>0</v>
      </c>
      <c r="Q197" s="321">
        <f t="shared" ref="Q197" si="9">IF(ISBLANK(H197),0,IF(OR($O197&gt;=100,$O197&lt;=-100),H197-(P197/O197*100),IF(OR(O197&gt;-100,O197&lt;100),(O197*G197%)-P197)))</f>
        <v>0</v>
      </c>
      <c r="S197" s="324"/>
      <c r="T197" s="317"/>
      <c r="U197" s="325"/>
      <c r="V197" s="325"/>
    </row>
    <row r="198" spans="1:22" ht="15" customHeight="1" x14ac:dyDescent="0.25">
      <c r="A198" s="129" t="s">
        <v>1553</v>
      </c>
      <c r="B198" s="126" t="s">
        <v>2087</v>
      </c>
      <c r="C198" s="127" t="s">
        <v>4015</v>
      </c>
      <c r="D198" s="127" t="s">
        <v>1554</v>
      </c>
      <c r="E198" s="127" t="s">
        <v>2462</v>
      </c>
      <c r="F198" s="128">
        <v>17.670000000000002</v>
      </c>
      <c r="G198" s="128">
        <v>17.87</v>
      </c>
      <c r="H198" s="128">
        <v>14.14</v>
      </c>
      <c r="I198" s="311"/>
      <c r="J198" s="319">
        <f>ROUND(SUMIF(Anlagenbewegungsdaten!B:B,A198,Anlagenbewegungsdaten!C:C),3)</f>
        <v>0</v>
      </c>
      <c r="K198" s="320">
        <f>ROUND(SUMIF(Anlagenbewegungsdaten!$B:$B,$A198,Anlagenbewegungsdaten!$D:$D),2)</f>
        <v>0</v>
      </c>
      <c r="L198" s="321">
        <f t="shared" si="6"/>
        <v>0</v>
      </c>
      <c r="M198" s="341" t="s">
        <v>4950</v>
      </c>
      <c r="N198" s="341" t="s">
        <v>4963</v>
      </c>
      <c r="O198" s="323">
        <f>ROUND(SUMIF(Anlagenbewegungsdaten_AV!B:B,A198,Anlagenbewegungsdaten_AV!C:C),3)</f>
        <v>0</v>
      </c>
      <c r="P198" s="320">
        <f>ROUND(SUMIF(Anlagenbewegungsdaten_AV!$B:$B,$A198,Anlagenbewegungsdaten_AV!$D:$D),2)</f>
        <v>0</v>
      </c>
      <c r="Q198" s="321">
        <f t="shared" si="7"/>
        <v>0</v>
      </c>
      <c r="S198" s="324"/>
      <c r="T198" s="317"/>
      <c r="U198" s="325"/>
      <c r="V198" s="325"/>
    </row>
    <row r="199" spans="1:22" ht="15" customHeight="1" x14ac:dyDescent="0.25">
      <c r="A199" s="129" t="s">
        <v>1555</v>
      </c>
      <c r="B199" s="126" t="s">
        <v>2087</v>
      </c>
      <c r="C199" s="127" t="s">
        <v>4015</v>
      </c>
      <c r="D199" s="127" t="s">
        <v>1556</v>
      </c>
      <c r="E199" s="127" t="s">
        <v>1543</v>
      </c>
      <c r="F199" s="128">
        <v>20.67</v>
      </c>
      <c r="G199" s="128">
        <v>20.87</v>
      </c>
      <c r="H199" s="128">
        <v>16.54</v>
      </c>
      <c r="I199" s="311"/>
      <c r="J199" s="319">
        <f>ROUND(SUMIF(Anlagenbewegungsdaten!B:B,A199,Anlagenbewegungsdaten!C:C),3)</f>
        <v>0</v>
      </c>
      <c r="K199" s="320">
        <f>ROUND(SUMIF(Anlagenbewegungsdaten!$B:$B,$A199,Anlagenbewegungsdaten!$D:$D),2)</f>
        <v>0</v>
      </c>
      <c r="L199" s="321">
        <f t="shared" si="6"/>
        <v>0</v>
      </c>
      <c r="M199" s="341" t="s">
        <v>4950</v>
      </c>
      <c r="N199" s="341" t="s">
        <v>4963</v>
      </c>
      <c r="O199" s="323">
        <f>ROUND(SUMIF(Anlagenbewegungsdaten_AV!B:B,A199,Anlagenbewegungsdaten_AV!C:C),3)</f>
        <v>0</v>
      </c>
      <c r="P199" s="320">
        <f>ROUND(SUMIF(Anlagenbewegungsdaten_AV!$B:$B,$A199,Anlagenbewegungsdaten_AV!$D:$D),2)</f>
        <v>0</v>
      </c>
      <c r="Q199" s="321">
        <f t="shared" si="7"/>
        <v>0</v>
      </c>
      <c r="S199" s="324"/>
      <c r="T199" s="317"/>
      <c r="U199" s="325"/>
      <c r="V199" s="325"/>
    </row>
    <row r="200" spans="1:22" ht="15" customHeight="1" x14ac:dyDescent="0.25">
      <c r="A200" s="129" t="s">
        <v>1557</v>
      </c>
      <c r="B200" s="126" t="s">
        <v>2087</v>
      </c>
      <c r="C200" s="127" t="s">
        <v>4015</v>
      </c>
      <c r="D200" s="127" t="s">
        <v>1558</v>
      </c>
      <c r="E200" s="127" t="s">
        <v>1546</v>
      </c>
      <c r="F200" s="128">
        <v>20.67</v>
      </c>
      <c r="G200" s="128">
        <v>20.87</v>
      </c>
      <c r="H200" s="128">
        <v>16.54</v>
      </c>
      <c r="I200" s="311"/>
      <c r="J200" s="319">
        <f>ROUND(SUMIF(Anlagenbewegungsdaten!B:B,A200,Anlagenbewegungsdaten!C:C),3)</f>
        <v>0</v>
      </c>
      <c r="K200" s="320">
        <f>ROUND(SUMIF(Anlagenbewegungsdaten!$B:$B,$A200,Anlagenbewegungsdaten!$D:$D),2)</f>
        <v>0</v>
      </c>
      <c r="L200" s="321">
        <f t="shared" si="6"/>
        <v>0</v>
      </c>
      <c r="M200" s="341" t="s">
        <v>4950</v>
      </c>
      <c r="N200" s="341" t="s">
        <v>4963</v>
      </c>
      <c r="O200" s="323">
        <f>ROUND(SUMIF(Anlagenbewegungsdaten_AV!B:B,A200,Anlagenbewegungsdaten_AV!C:C),3)</f>
        <v>0</v>
      </c>
      <c r="P200" s="320">
        <f>ROUND(SUMIF(Anlagenbewegungsdaten_AV!$B:$B,$A200,Anlagenbewegungsdaten_AV!$D:$D),2)</f>
        <v>0</v>
      </c>
      <c r="Q200" s="321">
        <f t="shared" si="7"/>
        <v>0</v>
      </c>
      <c r="S200" s="324"/>
      <c r="T200" s="317"/>
      <c r="U200" s="325"/>
      <c r="V200" s="325"/>
    </row>
    <row r="201" spans="1:22" ht="15" customHeight="1" x14ac:dyDescent="0.25">
      <c r="A201" s="129" t="s">
        <v>2558</v>
      </c>
      <c r="B201" s="126" t="s">
        <v>2087</v>
      </c>
      <c r="C201" s="127" t="s">
        <v>4015</v>
      </c>
      <c r="D201" s="127" t="s">
        <v>2559</v>
      </c>
      <c r="E201" s="127" t="s">
        <v>2555</v>
      </c>
      <c r="F201" s="128">
        <v>20.64</v>
      </c>
      <c r="G201" s="128">
        <v>20.84</v>
      </c>
      <c r="H201" s="128">
        <v>16.510000000000002</v>
      </c>
      <c r="I201" s="311"/>
      <c r="J201" s="319">
        <f>ROUND(SUMIF(Anlagenbewegungsdaten!B:B,A201,Anlagenbewegungsdaten!C:C),3)</f>
        <v>0</v>
      </c>
      <c r="K201" s="320">
        <f>ROUND(SUMIF(Anlagenbewegungsdaten!$B:$B,$A201,Anlagenbewegungsdaten!$D:$D),2)</f>
        <v>0</v>
      </c>
      <c r="L201" s="321">
        <f t="shared" si="6"/>
        <v>0</v>
      </c>
      <c r="M201" s="341" t="s">
        <v>4950</v>
      </c>
      <c r="N201" s="341" t="s">
        <v>4963</v>
      </c>
      <c r="O201" s="323">
        <f>ROUND(SUMIF(Anlagenbewegungsdaten_AV!B:B,A201,Anlagenbewegungsdaten_AV!C:C),3)</f>
        <v>0</v>
      </c>
      <c r="P201" s="320">
        <f>ROUND(SUMIF(Anlagenbewegungsdaten_AV!$B:$B,$A201,Anlagenbewegungsdaten_AV!$D:$D),2)</f>
        <v>0</v>
      </c>
      <c r="Q201" s="321">
        <f t="shared" si="7"/>
        <v>0</v>
      </c>
      <c r="S201" s="324"/>
      <c r="T201" s="317"/>
      <c r="U201" s="325"/>
      <c r="V201" s="325"/>
    </row>
    <row r="202" spans="1:22" ht="15" customHeight="1" x14ac:dyDescent="0.25">
      <c r="A202" s="129" t="s">
        <v>3302</v>
      </c>
      <c r="B202" s="126" t="s">
        <v>2087</v>
      </c>
      <c r="C202" s="127" t="s">
        <v>4015</v>
      </c>
      <c r="D202" s="127" t="s">
        <v>3303</v>
      </c>
      <c r="E202" s="127" t="s">
        <v>3299</v>
      </c>
      <c r="F202" s="128">
        <v>20.61</v>
      </c>
      <c r="G202" s="128">
        <v>20.81</v>
      </c>
      <c r="H202" s="128">
        <v>16.489999999999998</v>
      </c>
      <c r="I202" s="311"/>
      <c r="J202" s="319">
        <f>ROUND(SUMIF(Anlagenbewegungsdaten!B:B,A202,Anlagenbewegungsdaten!C:C),3)</f>
        <v>0</v>
      </c>
      <c r="K202" s="320">
        <f>ROUND(SUMIF(Anlagenbewegungsdaten!$B:$B,$A202,Anlagenbewegungsdaten!$D:$D),2)</f>
        <v>0</v>
      </c>
      <c r="L202" s="321">
        <f t="shared" si="6"/>
        <v>0</v>
      </c>
      <c r="M202" s="341" t="s">
        <v>4950</v>
      </c>
      <c r="N202" s="341" t="s">
        <v>4963</v>
      </c>
      <c r="O202" s="323">
        <f>ROUND(SUMIF(Anlagenbewegungsdaten_AV!B:B,A202,Anlagenbewegungsdaten_AV!C:C),3)</f>
        <v>0</v>
      </c>
      <c r="P202" s="320">
        <f>ROUND(SUMIF(Anlagenbewegungsdaten_AV!$B:$B,$A202,Anlagenbewegungsdaten_AV!$D:$D),2)</f>
        <v>0</v>
      </c>
      <c r="Q202" s="321">
        <f t="shared" si="7"/>
        <v>0</v>
      </c>
      <c r="S202" s="324"/>
      <c r="T202" s="317"/>
      <c r="U202" s="325"/>
      <c r="V202" s="325"/>
    </row>
    <row r="203" spans="1:22" ht="15" customHeight="1" x14ac:dyDescent="0.25">
      <c r="A203" s="129" t="s">
        <v>4072</v>
      </c>
      <c r="B203" s="126" t="s">
        <v>2087</v>
      </c>
      <c r="C203" s="127" t="s">
        <v>4015</v>
      </c>
      <c r="D203" s="127" t="s">
        <v>4073</v>
      </c>
      <c r="E203" s="127" t="s">
        <v>4069</v>
      </c>
      <c r="F203" s="128">
        <v>20.58</v>
      </c>
      <c r="G203" s="128">
        <v>20.779999999999998</v>
      </c>
      <c r="H203" s="128">
        <v>16.46</v>
      </c>
      <c r="I203" s="311"/>
      <c r="J203" s="319">
        <f>ROUND(SUMIF(Anlagenbewegungsdaten!B:B,A203,Anlagenbewegungsdaten!C:C),3)</f>
        <v>0</v>
      </c>
      <c r="K203" s="320">
        <f>ROUND(SUMIF(Anlagenbewegungsdaten!$B:$B,$A203,Anlagenbewegungsdaten!$D:$D),2)</f>
        <v>0</v>
      </c>
      <c r="L203" s="321">
        <f t="shared" si="6"/>
        <v>0</v>
      </c>
      <c r="M203" s="341" t="s">
        <v>4950</v>
      </c>
      <c r="N203" s="341" t="s">
        <v>4963</v>
      </c>
      <c r="O203" s="323">
        <f>ROUND(SUMIF(Anlagenbewegungsdaten_AV!B:B,A203,Anlagenbewegungsdaten_AV!C:C),3)</f>
        <v>0</v>
      </c>
      <c r="P203" s="320">
        <f>ROUND(SUMIF(Anlagenbewegungsdaten_AV!$B:$B,$A203,Anlagenbewegungsdaten_AV!$D:$D),2)</f>
        <v>0</v>
      </c>
      <c r="Q203" s="321">
        <f t="shared" si="7"/>
        <v>0</v>
      </c>
      <c r="S203" s="324"/>
      <c r="T203" s="317"/>
      <c r="U203" s="325"/>
      <c r="V203" s="325"/>
    </row>
    <row r="204" spans="1:22" ht="15" customHeight="1" x14ac:dyDescent="0.25">
      <c r="A204" s="129" t="s">
        <v>1559</v>
      </c>
      <c r="B204" s="126" t="s">
        <v>2087</v>
      </c>
      <c r="C204" s="127" t="s">
        <v>4015</v>
      </c>
      <c r="D204" s="127" t="s">
        <v>1560</v>
      </c>
      <c r="E204" s="127" t="s">
        <v>2462</v>
      </c>
      <c r="F204" s="128">
        <v>18.670000000000002</v>
      </c>
      <c r="G204" s="128">
        <v>18.87</v>
      </c>
      <c r="H204" s="128">
        <v>14.94</v>
      </c>
      <c r="I204" s="311"/>
      <c r="J204" s="319">
        <f>ROUND(SUMIF(Anlagenbewegungsdaten!B:B,A204,Anlagenbewegungsdaten!C:C),3)</f>
        <v>0</v>
      </c>
      <c r="K204" s="320">
        <f>ROUND(SUMIF(Anlagenbewegungsdaten!$B:$B,$A204,Anlagenbewegungsdaten!$D:$D),2)</f>
        <v>0</v>
      </c>
      <c r="L204" s="321">
        <f t="shared" si="6"/>
        <v>0</v>
      </c>
      <c r="M204" s="341" t="s">
        <v>4950</v>
      </c>
      <c r="N204" s="341" t="s">
        <v>4963</v>
      </c>
      <c r="O204" s="323">
        <f>ROUND(SUMIF(Anlagenbewegungsdaten_AV!B:B,A204,Anlagenbewegungsdaten_AV!C:C),3)</f>
        <v>0</v>
      </c>
      <c r="P204" s="320">
        <f>ROUND(SUMIF(Anlagenbewegungsdaten_AV!$B:$B,$A204,Anlagenbewegungsdaten_AV!$D:$D),2)</f>
        <v>0</v>
      </c>
      <c r="Q204" s="321">
        <f t="shared" si="7"/>
        <v>0</v>
      </c>
      <c r="S204" s="324"/>
      <c r="T204" s="317"/>
      <c r="U204" s="325"/>
      <c r="V204" s="325"/>
    </row>
    <row r="205" spans="1:22" ht="15" customHeight="1" x14ac:dyDescent="0.25">
      <c r="A205" s="129" t="s">
        <v>1561</v>
      </c>
      <c r="B205" s="126" t="s">
        <v>2087</v>
      </c>
      <c r="C205" s="127" t="s">
        <v>4015</v>
      </c>
      <c r="D205" s="127" t="s">
        <v>1562</v>
      </c>
      <c r="E205" s="127" t="s">
        <v>1543</v>
      </c>
      <c r="F205" s="128">
        <v>21.67</v>
      </c>
      <c r="G205" s="128">
        <v>21.87</v>
      </c>
      <c r="H205" s="128">
        <v>17.34</v>
      </c>
      <c r="I205" s="311"/>
      <c r="J205" s="319">
        <f>ROUND(SUMIF(Anlagenbewegungsdaten!B:B,A205,Anlagenbewegungsdaten!C:C),3)</f>
        <v>0</v>
      </c>
      <c r="K205" s="320">
        <f>ROUND(SUMIF(Anlagenbewegungsdaten!$B:$B,$A205,Anlagenbewegungsdaten!$D:$D),2)</f>
        <v>0</v>
      </c>
      <c r="L205" s="321">
        <f t="shared" si="6"/>
        <v>0</v>
      </c>
      <c r="M205" s="341" t="s">
        <v>4950</v>
      </c>
      <c r="N205" s="341" t="s">
        <v>4963</v>
      </c>
      <c r="O205" s="323">
        <f>ROUND(SUMIF(Anlagenbewegungsdaten_AV!B:B,A205,Anlagenbewegungsdaten_AV!C:C),3)</f>
        <v>0</v>
      </c>
      <c r="P205" s="320">
        <f>ROUND(SUMIF(Anlagenbewegungsdaten_AV!$B:$B,$A205,Anlagenbewegungsdaten_AV!$D:$D),2)</f>
        <v>0</v>
      </c>
      <c r="Q205" s="321">
        <f t="shared" si="7"/>
        <v>0</v>
      </c>
      <c r="S205" s="324"/>
      <c r="T205" s="317"/>
      <c r="U205" s="325"/>
      <c r="V205" s="325"/>
    </row>
    <row r="206" spans="1:22" ht="15" customHeight="1" x14ac:dyDescent="0.25">
      <c r="A206" s="129" t="s">
        <v>1563</v>
      </c>
      <c r="B206" s="126" t="s">
        <v>2087</v>
      </c>
      <c r="C206" s="127" t="s">
        <v>4015</v>
      </c>
      <c r="D206" s="127" t="s">
        <v>1564</v>
      </c>
      <c r="E206" s="127" t="s">
        <v>1546</v>
      </c>
      <c r="F206" s="128">
        <v>21.67</v>
      </c>
      <c r="G206" s="128">
        <v>21.87</v>
      </c>
      <c r="H206" s="128">
        <v>17.34</v>
      </c>
      <c r="I206" s="311"/>
      <c r="J206" s="319">
        <f>ROUND(SUMIF(Anlagenbewegungsdaten!B:B,A206,Anlagenbewegungsdaten!C:C),3)</f>
        <v>0</v>
      </c>
      <c r="K206" s="320">
        <f>ROUND(SUMIF(Anlagenbewegungsdaten!$B:$B,$A206,Anlagenbewegungsdaten!$D:$D),2)</f>
        <v>0</v>
      </c>
      <c r="L206" s="321">
        <f t="shared" si="6"/>
        <v>0</v>
      </c>
      <c r="M206" s="341" t="s">
        <v>4950</v>
      </c>
      <c r="N206" s="341" t="s">
        <v>4963</v>
      </c>
      <c r="O206" s="323">
        <f>ROUND(SUMIF(Anlagenbewegungsdaten_AV!B:B,A206,Anlagenbewegungsdaten_AV!C:C),3)</f>
        <v>0</v>
      </c>
      <c r="P206" s="320">
        <f>ROUND(SUMIF(Anlagenbewegungsdaten_AV!$B:$B,$A206,Anlagenbewegungsdaten_AV!$D:$D),2)</f>
        <v>0</v>
      </c>
      <c r="Q206" s="321">
        <f t="shared" si="7"/>
        <v>0</v>
      </c>
      <c r="S206" s="324"/>
      <c r="T206" s="317"/>
      <c r="U206" s="325"/>
      <c r="V206" s="325"/>
    </row>
    <row r="207" spans="1:22" ht="15" customHeight="1" x14ac:dyDescent="0.25">
      <c r="A207" s="129" t="s">
        <v>2560</v>
      </c>
      <c r="B207" s="126" t="s">
        <v>2087</v>
      </c>
      <c r="C207" s="127" t="s">
        <v>4015</v>
      </c>
      <c r="D207" s="127" t="s">
        <v>2561</v>
      </c>
      <c r="E207" s="127" t="s">
        <v>2555</v>
      </c>
      <c r="F207" s="128">
        <v>21.64</v>
      </c>
      <c r="G207" s="128">
        <v>21.84</v>
      </c>
      <c r="H207" s="128">
        <v>17.309999999999999</v>
      </c>
      <c r="I207" s="311"/>
      <c r="J207" s="319">
        <f>ROUND(SUMIF(Anlagenbewegungsdaten!B:B,A207,Anlagenbewegungsdaten!C:C),3)</f>
        <v>0</v>
      </c>
      <c r="K207" s="320">
        <f>ROUND(SUMIF(Anlagenbewegungsdaten!$B:$B,$A207,Anlagenbewegungsdaten!$D:$D),2)</f>
        <v>0</v>
      </c>
      <c r="L207" s="321">
        <f t="shared" si="6"/>
        <v>0</v>
      </c>
      <c r="M207" s="341" t="s">
        <v>4950</v>
      </c>
      <c r="N207" s="341" t="s">
        <v>4963</v>
      </c>
      <c r="O207" s="323">
        <f>ROUND(SUMIF(Anlagenbewegungsdaten_AV!B:B,A207,Anlagenbewegungsdaten_AV!C:C),3)</f>
        <v>0</v>
      </c>
      <c r="P207" s="320">
        <f>ROUND(SUMIF(Anlagenbewegungsdaten_AV!$B:$B,$A207,Anlagenbewegungsdaten_AV!$D:$D),2)</f>
        <v>0</v>
      </c>
      <c r="Q207" s="321">
        <f t="shared" si="7"/>
        <v>0</v>
      </c>
      <c r="S207" s="324"/>
      <c r="T207" s="317"/>
      <c r="U207" s="325"/>
      <c r="V207" s="325"/>
    </row>
    <row r="208" spans="1:22" ht="15" customHeight="1" x14ac:dyDescent="0.25">
      <c r="A208" s="129" t="s">
        <v>3304</v>
      </c>
      <c r="B208" s="126" t="s">
        <v>2087</v>
      </c>
      <c r="C208" s="127" t="s">
        <v>4015</v>
      </c>
      <c r="D208" s="127" t="s">
        <v>3305</v>
      </c>
      <c r="E208" s="127" t="s">
        <v>3299</v>
      </c>
      <c r="F208" s="128">
        <v>21.61</v>
      </c>
      <c r="G208" s="128">
        <v>21.81</v>
      </c>
      <c r="H208" s="128">
        <v>17.29</v>
      </c>
      <c r="I208" s="311"/>
      <c r="J208" s="319">
        <f>ROUND(SUMIF(Anlagenbewegungsdaten!B:B,A208,Anlagenbewegungsdaten!C:C),3)</f>
        <v>0</v>
      </c>
      <c r="K208" s="320">
        <f>ROUND(SUMIF(Anlagenbewegungsdaten!$B:$B,$A208,Anlagenbewegungsdaten!$D:$D),2)</f>
        <v>0</v>
      </c>
      <c r="L208" s="321">
        <f t="shared" si="6"/>
        <v>0</v>
      </c>
      <c r="M208" s="341" t="s">
        <v>4950</v>
      </c>
      <c r="N208" s="341" t="s">
        <v>4963</v>
      </c>
      <c r="O208" s="323">
        <f>ROUND(SUMIF(Anlagenbewegungsdaten_AV!B:B,A208,Anlagenbewegungsdaten_AV!C:C),3)</f>
        <v>0</v>
      </c>
      <c r="P208" s="320">
        <f>ROUND(SUMIF(Anlagenbewegungsdaten_AV!$B:$B,$A208,Anlagenbewegungsdaten_AV!$D:$D),2)</f>
        <v>0</v>
      </c>
      <c r="Q208" s="321">
        <f t="shared" si="7"/>
        <v>0</v>
      </c>
      <c r="S208" s="324"/>
      <c r="T208" s="317"/>
      <c r="U208" s="325"/>
      <c r="V208" s="325"/>
    </row>
    <row r="209" spans="1:22" ht="15" customHeight="1" x14ac:dyDescent="0.25">
      <c r="A209" s="129" t="s">
        <v>4074</v>
      </c>
      <c r="B209" s="126" t="s">
        <v>2087</v>
      </c>
      <c r="C209" s="127" t="s">
        <v>4015</v>
      </c>
      <c r="D209" s="127" t="s">
        <v>4075</v>
      </c>
      <c r="E209" s="127" t="s">
        <v>4069</v>
      </c>
      <c r="F209" s="128">
        <v>21.58</v>
      </c>
      <c r="G209" s="128">
        <v>21.779999999999998</v>
      </c>
      <c r="H209" s="128">
        <v>17.260000000000002</v>
      </c>
      <c r="I209" s="311"/>
      <c r="J209" s="319">
        <f>ROUND(SUMIF(Anlagenbewegungsdaten!B:B,A209,Anlagenbewegungsdaten!C:C),3)</f>
        <v>0</v>
      </c>
      <c r="K209" s="320">
        <f>ROUND(SUMIF(Anlagenbewegungsdaten!$B:$B,$A209,Anlagenbewegungsdaten!$D:$D),2)</f>
        <v>0</v>
      </c>
      <c r="L209" s="321">
        <f t="shared" si="6"/>
        <v>0</v>
      </c>
      <c r="M209" s="341" t="s">
        <v>4950</v>
      </c>
      <c r="N209" s="341" t="s">
        <v>4963</v>
      </c>
      <c r="O209" s="323">
        <f>ROUND(SUMIF(Anlagenbewegungsdaten_AV!B:B,A209,Anlagenbewegungsdaten_AV!C:C),3)</f>
        <v>0</v>
      </c>
      <c r="P209" s="320">
        <f>ROUND(SUMIF(Anlagenbewegungsdaten_AV!$B:$B,$A209,Anlagenbewegungsdaten_AV!$D:$D),2)</f>
        <v>0</v>
      </c>
      <c r="Q209" s="321">
        <f t="shared" si="7"/>
        <v>0</v>
      </c>
      <c r="S209" s="324"/>
      <c r="T209" s="317"/>
      <c r="U209" s="325"/>
      <c r="V209" s="325"/>
    </row>
    <row r="210" spans="1:22" ht="15" customHeight="1" x14ac:dyDescent="0.25">
      <c r="A210" s="129" t="s">
        <v>1565</v>
      </c>
      <c r="B210" s="126" t="s">
        <v>2087</v>
      </c>
      <c r="C210" s="127" t="s">
        <v>4015</v>
      </c>
      <c r="D210" s="127" t="s">
        <v>1566</v>
      </c>
      <c r="E210" s="127" t="s">
        <v>2462</v>
      </c>
      <c r="F210" s="128">
        <v>18.670000000000002</v>
      </c>
      <c r="G210" s="128">
        <v>18.87</v>
      </c>
      <c r="H210" s="128">
        <v>14.94</v>
      </c>
      <c r="I210" s="311"/>
      <c r="J210" s="319">
        <f>ROUND(SUMIF(Anlagenbewegungsdaten!B:B,A210,Anlagenbewegungsdaten!C:C),3)</f>
        <v>0</v>
      </c>
      <c r="K210" s="320">
        <f>ROUND(SUMIF(Anlagenbewegungsdaten!$B:$B,$A210,Anlagenbewegungsdaten!$D:$D),2)</f>
        <v>0</v>
      </c>
      <c r="L210" s="321">
        <f t="shared" si="6"/>
        <v>0</v>
      </c>
      <c r="M210" s="341" t="s">
        <v>4950</v>
      </c>
      <c r="N210" s="341" t="s">
        <v>4963</v>
      </c>
      <c r="O210" s="323">
        <f>ROUND(SUMIF(Anlagenbewegungsdaten_AV!B:B,A210,Anlagenbewegungsdaten_AV!C:C),3)</f>
        <v>0</v>
      </c>
      <c r="P210" s="320">
        <f>ROUND(SUMIF(Anlagenbewegungsdaten_AV!$B:$B,$A210,Anlagenbewegungsdaten_AV!$D:$D),2)</f>
        <v>0</v>
      </c>
      <c r="Q210" s="321">
        <f t="shared" si="7"/>
        <v>0</v>
      </c>
      <c r="S210" s="324"/>
      <c r="T210" s="317"/>
      <c r="U210" s="325"/>
      <c r="V210" s="325"/>
    </row>
    <row r="211" spans="1:22" ht="15" customHeight="1" x14ac:dyDescent="0.25">
      <c r="A211" s="129" t="s">
        <v>1567</v>
      </c>
      <c r="B211" s="126" t="s">
        <v>2087</v>
      </c>
      <c r="C211" s="127" t="s">
        <v>4015</v>
      </c>
      <c r="D211" s="127" t="s">
        <v>1568</v>
      </c>
      <c r="E211" s="127" t="s">
        <v>1543</v>
      </c>
      <c r="F211" s="128">
        <v>21.67</v>
      </c>
      <c r="G211" s="128">
        <v>21.87</v>
      </c>
      <c r="H211" s="128">
        <v>17.34</v>
      </c>
      <c r="I211" s="311"/>
      <c r="J211" s="319">
        <f>ROUND(SUMIF(Anlagenbewegungsdaten!B:B,A211,Anlagenbewegungsdaten!C:C),3)</f>
        <v>0</v>
      </c>
      <c r="K211" s="320">
        <f>ROUND(SUMIF(Anlagenbewegungsdaten!$B:$B,$A211,Anlagenbewegungsdaten!$D:$D),2)</f>
        <v>0</v>
      </c>
      <c r="L211" s="321">
        <f t="shared" si="6"/>
        <v>0</v>
      </c>
      <c r="M211" s="341" t="s">
        <v>4950</v>
      </c>
      <c r="N211" s="341" t="s">
        <v>4963</v>
      </c>
      <c r="O211" s="323">
        <f>ROUND(SUMIF(Anlagenbewegungsdaten_AV!B:B,A211,Anlagenbewegungsdaten_AV!C:C),3)</f>
        <v>0</v>
      </c>
      <c r="P211" s="320">
        <f>ROUND(SUMIF(Anlagenbewegungsdaten_AV!$B:$B,$A211,Anlagenbewegungsdaten_AV!$D:$D),2)</f>
        <v>0</v>
      </c>
      <c r="Q211" s="321">
        <f t="shared" si="7"/>
        <v>0</v>
      </c>
      <c r="S211" s="324"/>
      <c r="T211" s="317"/>
      <c r="U211" s="325"/>
      <c r="V211" s="325"/>
    </row>
    <row r="212" spans="1:22" ht="15" customHeight="1" x14ac:dyDescent="0.25">
      <c r="A212" s="129" t="s">
        <v>1569</v>
      </c>
      <c r="B212" s="126" t="s">
        <v>2087</v>
      </c>
      <c r="C212" s="127" t="s">
        <v>4015</v>
      </c>
      <c r="D212" s="127" t="s">
        <v>1570</v>
      </c>
      <c r="E212" s="127" t="s">
        <v>1546</v>
      </c>
      <c r="F212" s="128">
        <v>21.67</v>
      </c>
      <c r="G212" s="128">
        <v>21.87</v>
      </c>
      <c r="H212" s="128">
        <v>17.34</v>
      </c>
      <c r="I212" s="311"/>
      <c r="J212" s="319">
        <f>ROUND(SUMIF(Anlagenbewegungsdaten!B:B,A212,Anlagenbewegungsdaten!C:C),3)</f>
        <v>0</v>
      </c>
      <c r="K212" s="320">
        <f>ROUND(SUMIF(Anlagenbewegungsdaten!$B:$B,$A212,Anlagenbewegungsdaten!$D:$D),2)</f>
        <v>0</v>
      </c>
      <c r="L212" s="321">
        <f t="shared" si="6"/>
        <v>0</v>
      </c>
      <c r="M212" s="341" t="s">
        <v>4950</v>
      </c>
      <c r="N212" s="341" t="s">
        <v>4963</v>
      </c>
      <c r="O212" s="323">
        <f>ROUND(SUMIF(Anlagenbewegungsdaten_AV!B:B,A212,Anlagenbewegungsdaten_AV!C:C),3)</f>
        <v>0</v>
      </c>
      <c r="P212" s="320">
        <f>ROUND(SUMIF(Anlagenbewegungsdaten_AV!$B:$B,$A212,Anlagenbewegungsdaten_AV!$D:$D),2)</f>
        <v>0</v>
      </c>
      <c r="Q212" s="321">
        <f t="shared" si="7"/>
        <v>0</v>
      </c>
      <c r="S212" s="324"/>
      <c r="T212" s="317"/>
      <c r="U212" s="325"/>
      <c r="V212" s="325"/>
    </row>
    <row r="213" spans="1:22" ht="15" customHeight="1" x14ac:dyDescent="0.25">
      <c r="A213" s="129" t="s">
        <v>2562</v>
      </c>
      <c r="B213" s="126" t="s">
        <v>2087</v>
      </c>
      <c r="C213" s="127" t="s">
        <v>4015</v>
      </c>
      <c r="D213" s="127" t="s">
        <v>2563</v>
      </c>
      <c r="E213" s="127" t="s">
        <v>2555</v>
      </c>
      <c r="F213" s="128">
        <v>21.64</v>
      </c>
      <c r="G213" s="128">
        <v>21.84</v>
      </c>
      <c r="H213" s="128">
        <v>17.309999999999999</v>
      </c>
      <c r="I213" s="311"/>
      <c r="J213" s="319">
        <f>ROUND(SUMIF(Anlagenbewegungsdaten!B:B,A213,Anlagenbewegungsdaten!C:C),3)</f>
        <v>0</v>
      </c>
      <c r="K213" s="320">
        <f>ROUND(SUMIF(Anlagenbewegungsdaten!$B:$B,$A213,Anlagenbewegungsdaten!$D:$D),2)</f>
        <v>0</v>
      </c>
      <c r="L213" s="321">
        <f t="shared" si="6"/>
        <v>0</v>
      </c>
      <c r="M213" s="341" t="s">
        <v>4950</v>
      </c>
      <c r="N213" s="341" t="s">
        <v>4963</v>
      </c>
      <c r="O213" s="323">
        <f>ROUND(SUMIF(Anlagenbewegungsdaten_AV!B:B,A213,Anlagenbewegungsdaten_AV!C:C),3)</f>
        <v>0</v>
      </c>
      <c r="P213" s="320">
        <f>ROUND(SUMIF(Anlagenbewegungsdaten_AV!$B:$B,$A213,Anlagenbewegungsdaten_AV!$D:$D),2)</f>
        <v>0</v>
      </c>
      <c r="Q213" s="321">
        <f t="shared" si="7"/>
        <v>0</v>
      </c>
      <c r="S213" s="324"/>
      <c r="T213" s="317"/>
      <c r="U213" s="325"/>
      <c r="V213" s="325"/>
    </row>
    <row r="214" spans="1:22" ht="15" customHeight="1" x14ac:dyDescent="0.25">
      <c r="A214" s="129" t="s">
        <v>3306</v>
      </c>
      <c r="B214" s="126" t="s">
        <v>2087</v>
      </c>
      <c r="C214" s="127" t="s">
        <v>4015</v>
      </c>
      <c r="D214" s="127" t="s">
        <v>3307</v>
      </c>
      <c r="E214" s="127" t="s">
        <v>3299</v>
      </c>
      <c r="F214" s="128">
        <v>21.61</v>
      </c>
      <c r="G214" s="128">
        <v>21.81</v>
      </c>
      <c r="H214" s="128">
        <v>17.29</v>
      </c>
      <c r="I214" s="311"/>
      <c r="J214" s="319">
        <f>ROUND(SUMIF(Anlagenbewegungsdaten!B:B,A214,Anlagenbewegungsdaten!C:C),3)</f>
        <v>0</v>
      </c>
      <c r="K214" s="320">
        <f>ROUND(SUMIF(Anlagenbewegungsdaten!$B:$B,$A214,Anlagenbewegungsdaten!$D:$D),2)</f>
        <v>0</v>
      </c>
      <c r="L214" s="321">
        <f t="shared" si="6"/>
        <v>0</v>
      </c>
      <c r="M214" s="341" t="s">
        <v>4950</v>
      </c>
      <c r="N214" s="341" t="s">
        <v>4963</v>
      </c>
      <c r="O214" s="323">
        <f>ROUND(SUMIF(Anlagenbewegungsdaten_AV!B:B,A214,Anlagenbewegungsdaten_AV!C:C),3)</f>
        <v>0</v>
      </c>
      <c r="P214" s="320">
        <f>ROUND(SUMIF(Anlagenbewegungsdaten_AV!$B:$B,$A214,Anlagenbewegungsdaten_AV!$D:$D),2)</f>
        <v>0</v>
      </c>
      <c r="Q214" s="321">
        <f t="shared" si="7"/>
        <v>0</v>
      </c>
      <c r="S214" s="324"/>
      <c r="T214" s="317"/>
      <c r="U214" s="325"/>
      <c r="V214" s="325"/>
    </row>
    <row r="215" spans="1:22" ht="15" customHeight="1" x14ac:dyDescent="0.25">
      <c r="A215" s="129" t="s">
        <v>4076</v>
      </c>
      <c r="B215" s="126" t="s">
        <v>2087</v>
      </c>
      <c r="C215" s="127" t="s">
        <v>4015</v>
      </c>
      <c r="D215" s="127" t="s">
        <v>4077</v>
      </c>
      <c r="E215" s="127" t="s">
        <v>4069</v>
      </c>
      <c r="F215" s="128">
        <v>21.58</v>
      </c>
      <c r="G215" s="128">
        <v>21.779999999999998</v>
      </c>
      <c r="H215" s="128">
        <v>17.260000000000002</v>
      </c>
      <c r="I215" s="311"/>
      <c r="J215" s="319">
        <f>ROUND(SUMIF(Anlagenbewegungsdaten!B:B,A215,Anlagenbewegungsdaten!C:C),3)</f>
        <v>0</v>
      </c>
      <c r="K215" s="320">
        <f>ROUND(SUMIF(Anlagenbewegungsdaten!$B:$B,$A215,Anlagenbewegungsdaten!$D:$D),2)</f>
        <v>0</v>
      </c>
      <c r="L215" s="321">
        <f t="shared" si="6"/>
        <v>0</v>
      </c>
      <c r="M215" s="341" t="s">
        <v>4950</v>
      </c>
      <c r="N215" s="341" t="s">
        <v>4963</v>
      </c>
      <c r="O215" s="323">
        <f>ROUND(SUMIF(Anlagenbewegungsdaten_AV!B:B,A215,Anlagenbewegungsdaten_AV!C:C),3)</f>
        <v>0</v>
      </c>
      <c r="P215" s="320">
        <f>ROUND(SUMIF(Anlagenbewegungsdaten_AV!$B:$B,$A215,Anlagenbewegungsdaten_AV!$D:$D),2)</f>
        <v>0</v>
      </c>
      <c r="Q215" s="321">
        <f t="shared" si="7"/>
        <v>0</v>
      </c>
      <c r="S215" s="324"/>
      <c r="T215" s="317"/>
      <c r="U215" s="325"/>
      <c r="V215" s="325"/>
    </row>
    <row r="216" spans="1:22" ht="15" customHeight="1" x14ac:dyDescent="0.25">
      <c r="A216" s="129" t="s">
        <v>6424</v>
      </c>
      <c r="B216" s="126" t="s">
        <v>2087</v>
      </c>
      <c r="C216" s="127" t="s">
        <v>4015</v>
      </c>
      <c r="D216" s="127" t="s">
        <v>6425</v>
      </c>
      <c r="E216" s="127" t="s">
        <v>5305</v>
      </c>
      <c r="F216" s="128">
        <v>21.520000000000003</v>
      </c>
      <c r="G216" s="128">
        <v>21.520000000000003</v>
      </c>
      <c r="H216" s="128">
        <v>17.22</v>
      </c>
      <c r="I216" s="311"/>
      <c r="J216" s="319">
        <f>ROUND(SUMIF(Anlagenbewegungsdaten!B:B,A216,Anlagenbewegungsdaten!C:C),3)</f>
        <v>0</v>
      </c>
      <c r="K216" s="320">
        <f>ROUND(SUMIF(Anlagenbewegungsdaten!$B:$B,$A216,Anlagenbewegungsdaten!$D:$D),2)</f>
        <v>0</v>
      </c>
      <c r="L216" s="321">
        <f t="shared" si="6"/>
        <v>0</v>
      </c>
      <c r="M216" s="341" t="s">
        <v>4950</v>
      </c>
      <c r="N216" s="341" t="s">
        <v>4963</v>
      </c>
      <c r="O216" s="323">
        <f>ROUND(SUMIF(Anlagenbewegungsdaten_AV!B:B,A216,Anlagenbewegungsdaten_AV!C:C),3)</f>
        <v>0</v>
      </c>
      <c r="P216" s="320">
        <f>ROUND(SUMIF(Anlagenbewegungsdaten_AV!$B:$B,$A216,Anlagenbewegungsdaten_AV!$D:$D),2)</f>
        <v>0</v>
      </c>
      <c r="Q216" s="321">
        <f t="shared" si="7"/>
        <v>0</v>
      </c>
      <c r="S216" s="324"/>
      <c r="T216" s="317"/>
      <c r="U216" s="325"/>
      <c r="V216" s="325"/>
    </row>
    <row r="217" spans="1:22" ht="15" customHeight="1" x14ac:dyDescent="0.25">
      <c r="A217" s="129" t="s">
        <v>1571</v>
      </c>
      <c r="B217" s="126" t="s">
        <v>2087</v>
      </c>
      <c r="C217" s="127" t="s">
        <v>4015</v>
      </c>
      <c r="D217" s="127" t="s">
        <v>1572</v>
      </c>
      <c r="E217" s="127" t="s">
        <v>2462</v>
      </c>
      <c r="F217" s="128">
        <v>19.670000000000002</v>
      </c>
      <c r="G217" s="128">
        <v>19.87</v>
      </c>
      <c r="H217" s="128">
        <v>15.74</v>
      </c>
      <c r="I217" s="311"/>
      <c r="J217" s="319">
        <f>ROUND(SUMIF(Anlagenbewegungsdaten!B:B,A217,Anlagenbewegungsdaten!C:C),3)</f>
        <v>0</v>
      </c>
      <c r="K217" s="320">
        <f>ROUND(SUMIF(Anlagenbewegungsdaten!$B:$B,$A217,Anlagenbewegungsdaten!$D:$D),2)</f>
        <v>0</v>
      </c>
      <c r="L217" s="321">
        <f t="shared" si="6"/>
        <v>0</v>
      </c>
      <c r="M217" s="341" t="s">
        <v>4950</v>
      </c>
      <c r="N217" s="341" t="s">
        <v>4963</v>
      </c>
      <c r="O217" s="323">
        <f>ROUND(SUMIF(Anlagenbewegungsdaten_AV!B:B,A217,Anlagenbewegungsdaten_AV!C:C),3)</f>
        <v>0</v>
      </c>
      <c r="P217" s="320">
        <f>ROUND(SUMIF(Anlagenbewegungsdaten_AV!$B:$B,$A217,Anlagenbewegungsdaten_AV!$D:$D),2)</f>
        <v>0</v>
      </c>
      <c r="Q217" s="321">
        <f t="shared" si="7"/>
        <v>0</v>
      </c>
      <c r="S217" s="324"/>
      <c r="T217" s="317"/>
      <c r="U217" s="325"/>
      <c r="V217" s="325"/>
    </row>
    <row r="218" spans="1:22" ht="15" customHeight="1" x14ac:dyDescent="0.25">
      <c r="A218" s="129" t="s">
        <v>1573</v>
      </c>
      <c r="B218" s="126" t="s">
        <v>2087</v>
      </c>
      <c r="C218" s="127" t="s">
        <v>4015</v>
      </c>
      <c r="D218" s="127" t="s">
        <v>1574</v>
      </c>
      <c r="E218" s="127" t="s">
        <v>1543</v>
      </c>
      <c r="F218" s="128">
        <v>22.67</v>
      </c>
      <c r="G218" s="128">
        <v>22.87</v>
      </c>
      <c r="H218" s="128">
        <v>18.14</v>
      </c>
      <c r="I218" s="311"/>
      <c r="J218" s="319">
        <f>ROUND(SUMIF(Anlagenbewegungsdaten!B:B,A218,Anlagenbewegungsdaten!C:C),3)</f>
        <v>0</v>
      </c>
      <c r="K218" s="320">
        <f>ROUND(SUMIF(Anlagenbewegungsdaten!$B:$B,$A218,Anlagenbewegungsdaten!$D:$D),2)</f>
        <v>0</v>
      </c>
      <c r="L218" s="321">
        <f t="shared" si="6"/>
        <v>0</v>
      </c>
      <c r="M218" s="341" t="s">
        <v>4950</v>
      </c>
      <c r="N218" s="341" t="s">
        <v>4963</v>
      </c>
      <c r="O218" s="323">
        <f>ROUND(SUMIF(Anlagenbewegungsdaten_AV!B:B,A218,Anlagenbewegungsdaten_AV!C:C),3)</f>
        <v>0</v>
      </c>
      <c r="P218" s="320">
        <f>ROUND(SUMIF(Anlagenbewegungsdaten_AV!$B:$B,$A218,Anlagenbewegungsdaten_AV!$D:$D),2)</f>
        <v>0</v>
      </c>
      <c r="Q218" s="321">
        <f t="shared" si="7"/>
        <v>0</v>
      </c>
      <c r="S218" s="324"/>
      <c r="T218" s="317"/>
      <c r="U218" s="325"/>
      <c r="V218" s="325"/>
    </row>
    <row r="219" spans="1:22" ht="15" customHeight="1" x14ac:dyDescent="0.25">
      <c r="A219" s="129" t="s">
        <v>1575</v>
      </c>
      <c r="B219" s="126" t="s">
        <v>2087</v>
      </c>
      <c r="C219" s="127" t="s">
        <v>4015</v>
      </c>
      <c r="D219" s="127" t="s">
        <v>1576</v>
      </c>
      <c r="E219" s="127" t="s">
        <v>1546</v>
      </c>
      <c r="F219" s="128">
        <v>22.67</v>
      </c>
      <c r="G219" s="128">
        <v>22.87</v>
      </c>
      <c r="H219" s="128">
        <v>18.14</v>
      </c>
      <c r="I219" s="311"/>
      <c r="J219" s="319">
        <f>ROUND(SUMIF(Anlagenbewegungsdaten!B:B,A219,Anlagenbewegungsdaten!C:C),3)</f>
        <v>0</v>
      </c>
      <c r="K219" s="320">
        <f>ROUND(SUMIF(Anlagenbewegungsdaten!$B:$B,$A219,Anlagenbewegungsdaten!$D:$D),2)</f>
        <v>0</v>
      </c>
      <c r="L219" s="321">
        <f t="shared" si="6"/>
        <v>0</v>
      </c>
      <c r="M219" s="341" t="s">
        <v>4950</v>
      </c>
      <c r="N219" s="341" t="s">
        <v>4963</v>
      </c>
      <c r="O219" s="323">
        <f>ROUND(SUMIF(Anlagenbewegungsdaten_AV!B:B,A219,Anlagenbewegungsdaten_AV!C:C),3)</f>
        <v>0</v>
      </c>
      <c r="P219" s="320">
        <f>ROUND(SUMIF(Anlagenbewegungsdaten_AV!$B:$B,$A219,Anlagenbewegungsdaten_AV!$D:$D),2)</f>
        <v>0</v>
      </c>
      <c r="Q219" s="321">
        <f t="shared" si="7"/>
        <v>0</v>
      </c>
      <c r="S219" s="324"/>
      <c r="T219" s="317"/>
      <c r="U219" s="325"/>
      <c r="V219" s="325"/>
    </row>
    <row r="220" spans="1:22" ht="15" customHeight="1" x14ac:dyDescent="0.25">
      <c r="A220" s="129" t="s">
        <v>2564</v>
      </c>
      <c r="B220" s="126" t="s">
        <v>2087</v>
      </c>
      <c r="C220" s="127" t="s">
        <v>4015</v>
      </c>
      <c r="D220" s="127" t="s">
        <v>2565</v>
      </c>
      <c r="E220" s="127" t="s">
        <v>2555</v>
      </c>
      <c r="F220" s="128">
        <v>22.64</v>
      </c>
      <c r="G220" s="128">
        <v>22.84</v>
      </c>
      <c r="H220" s="128">
        <v>18.11</v>
      </c>
      <c r="I220" s="311"/>
      <c r="J220" s="319">
        <f>ROUND(SUMIF(Anlagenbewegungsdaten!B:B,A220,Anlagenbewegungsdaten!C:C),3)</f>
        <v>0</v>
      </c>
      <c r="K220" s="320">
        <f>ROUND(SUMIF(Anlagenbewegungsdaten!$B:$B,$A220,Anlagenbewegungsdaten!$D:$D),2)</f>
        <v>0</v>
      </c>
      <c r="L220" s="321">
        <f t="shared" si="6"/>
        <v>0</v>
      </c>
      <c r="M220" s="341" t="s">
        <v>4950</v>
      </c>
      <c r="N220" s="341" t="s">
        <v>4963</v>
      </c>
      <c r="O220" s="323">
        <f>ROUND(SUMIF(Anlagenbewegungsdaten_AV!B:B,A220,Anlagenbewegungsdaten_AV!C:C),3)</f>
        <v>0</v>
      </c>
      <c r="P220" s="320">
        <f>ROUND(SUMIF(Anlagenbewegungsdaten_AV!$B:$B,$A220,Anlagenbewegungsdaten_AV!$D:$D),2)</f>
        <v>0</v>
      </c>
      <c r="Q220" s="321">
        <f t="shared" si="7"/>
        <v>0</v>
      </c>
      <c r="S220" s="324"/>
      <c r="T220" s="317"/>
      <c r="U220" s="325"/>
      <c r="V220" s="325"/>
    </row>
    <row r="221" spans="1:22" ht="15" customHeight="1" x14ac:dyDescent="0.25">
      <c r="A221" s="129" t="s">
        <v>3308</v>
      </c>
      <c r="B221" s="126" t="s">
        <v>2087</v>
      </c>
      <c r="C221" s="127" t="s">
        <v>4015</v>
      </c>
      <c r="D221" s="127" t="s">
        <v>3309</v>
      </c>
      <c r="E221" s="127" t="s">
        <v>3299</v>
      </c>
      <c r="F221" s="128">
        <v>22.61</v>
      </c>
      <c r="G221" s="128">
        <v>22.81</v>
      </c>
      <c r="H221" s="128">
        <v>18.09</v>
      </c>
      <c r="I221" s="311"/>
      <c r="J221" s="319">
        <f>ROUND(SUMIF(Anlagenbewegungsdaten!B:B,A221,Anlagenbewegungsdaten!C:C),3)</f>
        <v>0</v>
      </c>
      <c r="K221" s="320">
        <f>ROUND(SUMIF(Anlagenbewegungsdaten!$B:$B,$A221,Anlagenbewegungsdaten!$D:$D),2)</f>
        <v>0</v>
      </c>
      <c r="L221" s="321">
        <f t="shared" si="6"/>
        <v>0</v>
      </c>
      <c r="M221" s="341" t="s">
        <v>4950</v>
      </c>
      <c r="N221" s="341" t="s">
        <v>4963</v>
      </c>
      <c r="O221" s="323">
        <f>ROUND(SUMIF(Anlagenbewegungsdaten_AV!B:B,A221,Anlagenbewegungsdaten_AV!C:C),3)</f>
        <v>0</v>
      </c>
      <c r="P221" s="320">
        <f>ROUND(SUMIF(Anlagenbewegungsdaten_AV!$B:$B,$A221,Anlagenbewegungsdaten_AV!$D:$D),2)</f>
        <v>0</v>
      </c>
      <c r="Q221" s="321">
        <f t="shared" si="7"/>
        <v>0</v>
      </c>
      <c r="S221" s="324"/>
      <c r="T221" s="317"/>
      <c r="U221" s="325"/>
      <c r="V221" s="325"/>
    </row>
    <row r="222" spans="1:22" ht="15" customHeight="1" x14ac:dyDescent="0.25">
      <c r="A222" s="129" t="s">
        <v>4078</v>
      </c>
      <c r="B222" s="126" t="s">
        <v>2087</v>
      </c>
      <c r="C222" s="127" t="s">
        <v>4015</v>
      </c>
      <c r="D222" s="127" t="s">
        <v>4079</v>
      </c>
      <c r="E222" s="127" t="s">
        <v>4069</v>
      </c>
      <c r="F222" s="128">
        <v>22.58</v>
      </c>
      <c r="G222" s="128">
        <v>22.779999999999998</v>
      </c>
      <c r="H222" s="128">
        <v>18.059999999999999</v>
      </c>
      <c r="I222" s="311"/>
      <c r="J222" s="319">
        <f>ROUND(SUMIF(Anlagenbewegungsdaten!B:B,A222,Anlagenbewegungsdaten!C:C),3)</f>
        <v>0</v>
      </c>
      <c r="K222" s="320">
        <f>ROUND(SUMIF(Anlagenbewegungsdaten!$B:$B,$A222,Anlagenbewegungsdaten!$D:$D),2)</f>
        <v>0</v>
      </c>
      <c r="L222" s="321">
        <f t="shared" si="6"/>
        <v>0</v>
      </c>
      <c r="M222" s="341" t="s">
        <v>4950</v>
      </c>
      <c r="N222" s="341" t="s">
        <v>4963</v>
      </c>
      <c r="O222" s="323">
        <f>ROUND(SUMIF(Anlagenbewegungsdaten_AV!B:B,A222,Anlagenbewegungsdaten_AV!C:C),3)</f>
        <v>0</v>
      </c>
      <c r="P222" s="320">
        <f>ROUND(SUMIF(Anlagenbewegungsdaten_AV!$B:$B,$A222,Anlagenbewegungsdaten_AV!$D:$D),2)</f>
        <v>0</v>
      </c>
      <c r="Q222" s="321">
        <f t="shared" si="7"/>
        <v>0</v>
      </c>
      <c r="S222" s="324"/>
      <c r="T222" s="317"/>
      <c r="U222" s="325"/>
      <c r="V222" s="325"/>
    </row>
    <row r="223" spans="1:22" ht="15" customHeight="1" x14ac:dyDescent="0.25">
      <c r="A223" s="129" t="s">
        <v>1577</v>
      </c>
      <c r="B223" s="126" t="s">
        <v>2087</v>
      </c>
      <c r="C223" s="127" t="s">
        <v>4015</v>
      </c>
      <c r="D223" s="127" t="s">
        <v>1578</v>
      </c>
      <c r="E223" s="127" t="s">
        <v>2462</v>
      </c>
      <c r="F223" s="128">
        <v>22.67</v>
      </c>
      <c r="G223" s="128">
        <v>22.87</v>
      </c>
      <c r="H223" s="128">
        <v>18.14</v>
      </c>
      <c r="I223" s="311"/>
      <c r="J223" s="319">
        <f>ROUND(SUMIF(Anlagenbewegungsdaten!B:B,A223,Anlagenbewegungsdaten!C:C),3)</f>
        <v>29981.4</v>
      </c>
      <c r="K223" s="320">
        <f>ROUND(SUMIF(Anlagenbewegungsdaten!$B:$B,$A223,Anlagenbewegungsdaten!$D:$D),2)</f>
        <v>6796.79</v>
      </c>
      <c r="L223" s="321">
        <f t="shared" si="6"/>
        <v>-2.2080356483655805E-5</v>
      </c>
      <c r="M223" s="341" t="s">
        <v>4950</v>
      </c>
      <c r="N223" s="341" t="s">
        <v>4963</v>
      </c>
      <c r="O223" s="323">
        <f>ROUND(SUMIF(Anlagenbewegungsdaten_AV!B:B,A223,Anlagenbewegungsdaten_AV!C:C),3)</f>
        <v>0</v>
      </c>
      <c r="P223" s="320">
        <f>ROUND(SUMIF(Anlagenbewegungsdaten_AV!$B:$B,$A223,Anlagenbewegungsdaten_AV!$D:$D),2)</f>
        <v>0</v>
      </c>
      <c r="Q223" s="321">
        <f t="shared" si="7"/>
        <v>0</v>
      </c>
      <c r="S223" s="324"/>
      <c r="T223" s="317"/>
      <c r="U223" s="325"/>
      <c r="V223" s="325"/>
    </row>
    <row r="224" spans="1:22" ht="15" customHeight="1" x14ac:dyDescent="0.25">
      <c r="A224" s="129" t="s">
        <v>1579</v>
      </c>
      <c r="B224" s="126" t="s">
        <v>2087</v>
      </c>
      <c r="C224" s="127" t="s">
        <v>4015</v>
      </c>
      <c r="D224" s="127" t="s">
        <v>1580</v>
      </c>
      <c r="E224" s="127" t="s">
        <v>1543</v>
      </c>
      <c r="F224" s="128">
        <v>25.67</v>
      </c>
      <c r="G224" s="128">
        <v>25.87</v>
      </c>
      <c r="H224" s="128">
        <v>20.54</v>
      </c>
      <c r="I224" s="311"/>
      <c r="J224" s="319">
        <f>ROUND(SUMIF(Anlagenbewegungsdaten!B:B,A224,Anlagenbewegungsdaten!C:C),3)</f>
        <v>0</v>
      </c>
      <c r="K224" s="320">
        <f>ROUND(SUMIF(Anlagenbewegungsdaten!$B:$B,$A224,Anlagenbewegungsdaten!$D:$D),2)</f>
        <v>0</v>
      </c>
      <c r="L224" s="321">
        <f t="shared" si="6"/>
        <v>0</v>
      </c>
      <c r="M224" s="341" t="s">
        <v>4950</v>
      </c>
      <c r="N224" s="341" t="s">
        <v>4963</v>
      </c>
      <c r="O224" s="323">
        <f>ROUND(SUMIF(Anlagenbewegungsdaten_AV!B:B,A224,Anlagenbewegungsdaten_AV!C:C),3)</f>
        <v>0</v>
      </c>
      <c r="P224" s="320">
        <f>ROUND(SUMIF(Anlagenbewegungsdaten_AV!$B:$B,$A224,Anlagenbewegungsdaten_AV!$D:$D),2)</f>
        <v>0</v>
      </c>
      <c r="Q224" s="321">
        <f t="shared" si="7"/>
        <v>0</v>
      </c>
      <c r="S224" s="324"/>
      <c r="T224" s="317"/>
      <c r="U224" s="325"/>
      <c r="V224" s="325"/>
    </row>
    <row r="225" spans="1:22" ht="15" customHeight="1" x14ac:dyDescent="0.25">
      <c r="A225" s="129" t="s">
        <v>1581</v>
      </c>
      <c r="B225" s="126" t="s">
        <v>2087</v>
      </c>
      <c r="C225" s="127" t="s">
        <v>4015</v>
      </c>
      <c r="D225" s="127" t="s">
        <v>1582</v>
      </c>
      <c r="E225" s="127" t="s">
        <v>1546</v>
      </c>
      <c r="F225" s="128">
        <v>25.67</v>
      </c>
      <c r="G225" s="128">
        <v>25.87</v>
      </c>
      <c r="H225" s="128">
        <v>20.54</v>
      </c>
      <c r="I225" s="311"/>
      <c r="J225" s="319">
        <f>ROUND(SUMIF(Anlagenbewegungsdaten!B:B,A225,Anlagenbewegungsdaten!C:C),3)</f>
        <v>0</v>
      </c>
      <c r="K225" s="320">
        <f>ROUND(SUMIF(Anlagenbewegungsdaten!$B:$B,$A225,Anlagenbewegungsdaten!$D:$D),2)</f>
        <v>0</v>
      </c>
      <c r="L225" s="321">
        <f t="shared" si="6"/>
        <v>0</v>
      </c>
      <c r="M225" s="341" t="s">
        <v>4950</v>
      </c>
      <c r="N225" s="341" t="s">
        <v>4963</v>
      </c>
      <c r="O225" s="323">
        <f>ROUND(SUMIF(Anlagenbewegungsdaten_AV!B:B,A225,Anlagenbewegungsdaten_AV!C:C),3)</f>
        <v>0</v>
      </c>
      <c r="P225" s="320">
        <f>ROUND(SUMIF(Anlagenbewegungsdaten_AV!$B:$B,$A225,Anlagenbewegungsdaten_AV!$D:$D),2)</f>
        <v>0</v>
      </c>
      <c r="Q225" s="321">
        <f t="shared" si="7"/>
        <v>0</v>
      </c>
      <c r="S225" s="324"/>
      <c r="T225" s="317"/>
      <c r="U225" s="325"/>
      <c r="V225" s="325"/>
    </row>
    <row r="226" spans="1:22" ht="15" customHeight="1" x14ac:dyDescent="0.25">
      <c r="A226" s="129" t="s">
        <v>2566</v>
      </c>
      <c r="B226" s="126" t="s">
        <v>2087</v>
      </c>
      <c r="C226" s="127" t="s">
        <v>4015</v>
      </c>
      <c r="D226" s="127" t="s">
        <v>2567</v>
      </c>
      <c r="E226" s="127" t="s">
        <v>2555</v>
      </c>
      <c r="F226" s="128">
        <v>25.64</v>
      </c>
      <c r="G226" s="128">
        <v>25.84</v>
      </c>
      <c r="H226" s="128">
        <v>20.51</v>
      </c>
      <c r="I226" s="311"/>
      <c r="J226" s="319">
        <f>ROUND(SUMIF(Anlagenbewegungsdaten!B:B,A226,Anlagenbewegungsdaten!C:C),3)</f>
        <v>0</v>
      </c>
      <c r="K226" s="320">
        <f>ROUND(SUMIF(Anlagenbewegungsdaten!$B:$B,$A226,Anlagenbewegungsdaten!$D:$D),2)</f>
        <v>0</v>
      </c>
      <c r="L226" s="321">
        <f t="shared" si="6"/>
        <v>0</v>
      </c>
      <c r="M226" s="341" t="s">
        <v>4950</v>
      </c>
      <c r="N226" s="341" t="s">
        <v>4963</v>
      </c>
      <c r="O226" s="323">
        <f>ROUND(SUMIF(Anlagenbewegungsdaten_AV!B:B,A226,Anlagenbewegungsdaten_AV!C:C),3)</f>
        <v>0</v>
      </c>
      <c r="P226" s="320">
        <f>ROUND(SUMIF(Anlagenbewegungsdaten_AV!$B:$B,$A226,Anlagenbewegungsdaten_AV!$D:$D),2)</f>
        <v>0</v>
      </c>
      <c r="Q226" s="321">
        <f t="shared" si="7"/>
        <v>0</v>
      </c>
      <c r="S226" s="324"/>
      <c r="T226" s="317"/>
      <c r="U226" s="325"/>
      <c r="V226" s="325"/>
    </row>
    <row r="227" spans="1:22" ht="15" customHeight="1" x14ac:dyDescent="0.25">
      <c r="A227" s="129" t="s">
        <v>3310</v>
      </c>
      <c r="B227" s="126" t="s">
        <v>2087</v>
      </c>
      <c r="C227" s="127" t="s">
        <v>4015</v>
      </c>
      <c r="D227" s="127" t="s">
        <v>3311</v>
      </c>
      <c r="E227" s="127" t="s">
        <v>3299</v>
      </c>
      <c r="F227" s="128">
        <v>25.61</v>
      </c>
      <c r="G227" s="128">
        <v>25.81</v>
      </c>
      <c r="H227" s="128">
        <v>20.49</v>
      </c>
      <c r="I227" s="311"/>
      <c r="J227" s="319">
        <f>ROUND(SUMIF(Anlagenbewegungsdaten!B:B,A227,Anlagenbewegungsdaten!C:C),3)</f>
        <v>0</v>
      </c>
      <c r="K227" s="320">
        <f>ROUND(SUMIF(Anlagenbewegungsdaten!$B:$B,$A227,Anlagenbewegungsdaten!$D:$D),2)</f>
        <v>0</v>
      </c>
      <c r="L227" s="321">
        <f t="shared" si="6"/>
        <v>0</v>
      </c>
      <c r="M227" s="341" t="s">
        <v>4950</v>
      </c>
      <c r="N227" s="341" t="s">
        <v>4963</v>
      </c>
      <c r="O227" s="323">
        <f>ROUND(SUMIF(Anlagenbewegungsdaten_AV!B:B,A227,Anlagenbewegungsdaten_AV!C:C),3)</f>
        <v>0</v>
      </c>
      <c r="P227" s="320">
        <f>ROUND(SUMIF(Anlagenbewegungsdaten_AV!$B:$B,$A227,Anlagenbewegungsdaten_AV!$D:$D),2)</f>
        <v>0</v>
      </c>
      <c r="Q227" s="321">
        <f t="shared" si="7"/>
        <v>0</v>
      </c>
      <c r="S227" s="324"/>
      <c r="T227" s="317"/>
      <c r="U227" s="325"/>
      <c r="V227" s="325"/>
    </row>
    <row r="228" spans="1:22" ht="15" customHeight="1" x14ac:dyDescent="0.25">
      <c r="A228" s="129" t="s">
        <v>4080</v>
      </c>
      <c r="B228" s="126" t="s">
        <v>2087</v>
      </c>
      <c r="C228" s="127" t="s">
        <v>4015</v>
      </c>
      <c r="D228" s="127" t="s">
        <v>4081</v>
      </c>
      <c r="E228" s="127" t="s">
        <v>4069</v>
      </c>
      <c r="F228" s="128">
        <v>25.58</v>
      </c>
      <c r="G228" s="128">
        <v>25.779999999999998</v>
      </c>
      <c r="H228" s="128">
        <v>20.46</v>
      </c>
      <c r="I228" s="311"/>
      <c r="J228" s="319">
        <f>ROUND(SUMIF(Anlagenbewegungsdaten!B:B,A228,Anlagenbewegungsdaten!C:C),3)</f>
        <v>0</v>
      </c>
      <c r="K228" s="320">
        <f>ROUND(SUMIF(Anlagenbewegungsdaten!$B:$B,$A228,Anlagenbewegungsdaten!$D:$D),2)</f>
        <v>0</v>
      </c>
      <c r="L228" s="321">
        <f t="shared" si="6"/>
        <v>0</v>
      </c>
      <c r="M228" s="341" t="s">
        <v>4950</v>
      </c>
      <c r="N228" s="341" t="s">
        <v>4963</v>
      </c>
      <c r="O228" s="323">
        <f>ROUND(SUMIF(Anlagenbewegungsdaten_AV!B:B,A228,Anlagenbewegungsdaten_AV!C:C),3)</f>
        <v>0</v>
      </c>
      <c r="P228" s="320">
        <f>ROUND(SUMIF(Anlagenbewegungsdaten_AV!$B:$B,$A228,Anlagenbewegungsdaten_AV!$D:$D),2)</f>
        <v>0</v>
      </c>
      <c r="Q228" s="321">
        <f t="shared" si="7"/>
        <v>0</v>
      </c>
      <c r="S228" s="324"/>
      <c r="T228" s="317"/>
      <c r="U228" s="325"/>
      <c r="V228" s="325"/>
    </row>
    <row r="229" spans="1:22" ht="15" customHeight="1" x14ac:dyDescent="0.25">
      <c r="A229" s="129" t="s">
        <v>6041</v>
      </c>
      <c r="B229" s="126" t="s">
        <v>2087</v>
      </c>
      <c r="C229" s="127" t="s">
        <v>4015</v>
      </c>
      <c r="D229" s="127" t="s">
        <v>5981</v>
      </c>
      <c r="E229" s="127" t="s">
        <v>5886</v>
      </c>
      <c r="F229" s="128">
        <v>25.490000000000002</v>
      </c>
      <c r="G229" s="128">
        <v>25.69</v>
      </c>
      <c r="H229" s="128">
        <v>20.39</v>
      </c>
      <c r="I229" s="311"/>
      <c r="J229" s="319">
        <f>ROUND(SUMIF(Anlagenbewegungsdaten!B:B,A229,Anlagenbewegungsdaten!C:C),3)</f>
        <v>0</v>
      </c>
      <c r="K229" s="320">
        <f>ROUND(SUMIF(Anlagenbewegungsdaten!$B:$B,$A229,Anlagenbewegungsdaten!$D:$D),2)</f>
        <v>0</v>
      </c>
      <c r="L229" s="321">
        <f t="shared" si="6"/>
        <v>0</v>
      </c>
      <c r="M229" s="341" t="s">
        <v>4950</v>
      </c>
      <c r="N229" s="341" t="s">
        <v>4963</v>
      </c>
      <c r="O229" s="323">
        <f>ROUND(SUMIF(Anlagenbewegungsdaten_AV!B:B,A229,Anlagenbewegungsdaten_AV!C:C),3)</f>
        <v>0</v>
      </c>
      <c r="P229" s="320">
        <f>ROUND(SUMIF(Anlagenbewegungsdaten_AV!$B:$B,$A229,Anlagenbewegungsdaten_AV!$D:$D),2)</f>
        <v>0</v>
      </c>
      <c r="Q229" s="321">
        <f t="shared" si="7"/>
        <v>0</v>
      </c>
      <c r="S229" s="324"/>
      <c r="T229" s="317"/>
      <c r="U229" s="325"/>
      <c r="V229" s="325"/>
    </row>
    <row r="230" spans="1:22" ht="15" customHeight="1" x14ac:dyDescent="0.25">
      <c r="A230" s="129" t="s">
        <v>1583</v>
      </c>
      <c r="B230" s="126" t="s">
        <v>2087</v>
      </c>
      <c r="C230" s="127" t="s">
        <v>4015</v>
      </c>
      <c r="D230" s="127" t="s">
        <v>1584</v>
      </c>
      <c r="E230" s="127" t="s">
        <v>2462</v>
      </c>
      <c r="F230" s="128">
        <v>23.67</v>
      </c>
      <c r="G230" s="128">
        <v>23.87</v>
      </c>
      <c r="H230" s="128">
        <v>18.940000000000001</v>
      </c>
      <c r="I230" s="311"/>
      <c r="J230" s="319">
        <f>ROUND(SUMIF(Anlagenbewegungsdaten!B:B,A230,Anlagenbewegungsdaten!C:C),3)</f>
        <v>0</v>
      </c>
      <c r="K230" s="320">
        <f>ROUND(SUMIF(Anlagenbewegungsdaten!$B:$B,$A230,Anlagenbewegungsdaten!$D:$D),2)</f>
        <v>0</v>
      </c>
      <c r="L230" s="321">
        <f t="shared" si="6"/>
        <v>0</v>
      </c>
      <c r="M230" s="341" t="s">
        <v>4950</v>
      </c>
      <c r="N230" s="341" t="s">
        <v>4963</v>
      </c>
      <c r="O230" s="323">
        <f>ROUND(SUMIF(Anlagenbewegungsdaten_AV!B:B,A230,Anlagenbewegungsdaten_AV!C:C),3)</f>
        <v>0</v>
      </c>
      <c r="P230" s="320">
        <f>ROUND(SUMIF(Anlagenbewegungsdaten_AV!$B:$B,$A230,Anlagenbewegungsdaten_AV!$D:$D),2)</f>
        <v>0</v>
      </c>
      <c r="Q230" s="321">
        <f t="shared" si="7"/>
        <v>0</v>
      </c>
      <c r="S230" s="324"/>
      <c r="T230" s="317"/>
      <c r="U230" s="325"/>
      <c r="V230" s="325"/>
    </row>
    <row r="231" spans="1:22" ht="15" customHeight="1" x14ac:dyDescent="0.25">
      <c r="A231" s="129" t="s">
        <v>1585</v>
      </c>
      <c r="B231" s="126" t="s">
        <v>2087</v>
      </c>
      <c r="C231" s="127" t="s">
        <v>4015</v>
      </c>
      <c r="D231" s="127" t="s">
        <v>1586</v>
      </c>
      <c r="E231" s="127" t="s">
        <v>1543</v>
      </c>
      <c r="F231" s="128">
        <v>26.67</v>
      </c>
      <c r="G231" s="128">
        <v>26.87</v>
      </c>
      <c r="H231" s="128">
        <v>21.34</v>
      </c>
      <c r="I231" s="311"/>
      <c r="J231" s="319">
        <f>ROUND(SUMIF(Anlagenbewegungsdaten!B:B,A231,Anlagenbewegungsdaten!C:C),3)</f>
        <v>0</v>
      </c>
      <c r="K231" s="320">
        <f>ROUND(SUMIF(Anlagenbewegungsdaten!$B:$B,$A231,Anlagenbewegungsdaten!$D:$D),2)</f>
        <v>0</v>
      </c>
      <c r="L231" s="321">
        <f t="shared" si="6"/>
        <v>0</v>
      </c>
      <c r="M231" s="341" t="s">
        <v>4950</v>
      </c>
      <c r="N231" s="341" t="s">
        <v>4963</v>
      </c>
      <c r="O231" s="323">
        <f>ROUND(SUMIF(Anlagenbewegungsdaten_AV!B:B,A231,Anlagenbewegungsdaten_AV!C:C),3)</f>
        <v>0</v>
      </c>
      <c r="P231" s="320">
        <f>ROUND(SUMIF(Anlagenbewegungsdaten_AV!$B:$B,$A231,Anlagenbewegungsdaten_AV!$D:$D),2)</f>
        <v>0</v>
      </c>
      <c r="Q231" s="321">
        <f t="shared" si="7"/>
        <v>0</v>
      </c>
      <c r="S231" s="324"/>
      <c r="T231" s="317"/>
      <c r="U231" s="325"/>
      <c r="V231" s="325"/>
    </row>
    <row r="232" spans="1:22" ht="15" customHeight="1" x14ac:dyDescent="0.25">
      <c r="A232" s="129" t="s">
        <v>1587</v>
      </c>
      <c r="B232" s="126" t="s">
        <v>2087</v>
      </c>
      <c r="C232" s="127" t="s">
        <v>4015</v>
      </c>
      <c r="D232" s="127" t="s">
        <v>1588</v>
      </c>
      <c r="E232" s="127" t="s">
        <v>1546</v>
      </c>
      <c r="F232" s="128">
        <v>26.67</v>
      </c>
      <c r="G232" s="128">
        <v>26.87</v>
      </c>
      <c r="H232" s="128">
        <v>21.34</v>
      </c>
      <c r="I232" s="311"/>
      <c r="J232" s="319">
        <f>ROUND(SUMIF(Anlagenbewegungsdaten!B:B,A232,Anlagenbewegungsdaten!C:C),3)</f>
        <v>0</v>
      </c>
      <c r="K232" s="320">
        <f>ROUND(SUMIF(Anlagenbewegungsdaten!$B:$B,$A232,Anlagenbewegungsdaten!$D:$D),2)</f>
        <v>0</v>
      </c>
      <c r="L232" s="321">
        <f t="shared" si="6"/>
        <v>0</v>
      </c>
      <c r="M232" s="341" t="s">
        <v>4950</v>
      </c>
      <c r="N232" s="341" t="s">
        <v>4963</v>
      </c>
      <c r="O232" s="323">
        <f>ROUND(SUMIF(Anlagenbewegungsdaten_AV!B:B,A232,Anlagenbewegungsdaten_AV!C:C),3)</f>
        <v>0</v>
      </c>
      <c r="P232" s="320">
        <f>ROUND(SUMIF(Anlagenbewegungsdaten_AV!$B:$B,$A232,Anlagenbewegungsdaten_AV!$D:$D),2)</f>
        <v>0</v>
      </c>
      <c r="Q232" s="321">
        <f t="shared" si="7"/>
        <v>0</v>
      </c>
      <c r="S232" s="324"/>
      <c r="T232" s="317"/>
      <c r="U232" s="325"/>
      <c r="V232" s="325"/>
    </row>
    <row r="233" spans="1:22" ht="15" customHeight="1" x14ac:dyDescent="0.25">
      <c r="A233" s="129" t="s">
        <v>2568</v>
      </c>
      <c r="B233" s="126" t="s">
        <v>2087</v>
      </c>
      <c r="C233" s="127" t="s">
        <v>4015</v>
      </c>
      <c r="D233" s="127" t="s">
        <v>2569</v>
      </c>
      <c r="E233" s="127" t="s">
        <v>2555</v>
      </c>
      <c r="F233" s="128">
        <v>26.64</v>
      </c>
      <c r="G233" s="128">
        <v>26.84</v>
      </c>
      <c r="H233" s="128">
        <v>21.31</v>
      </c>
      <c r="I233" s="311"/>
      <c r="J233" s="319">
        <f>ROUND(SUMIF(Anlagenbewegungsdaten!B:B,A233,Anlagenbewegungsdaten!C:C),3)</f>
        <v>0</v>
      </c>
      <c r="K233" s="320">
        <f>ROUND(SUMIF(Anlagenbewegungsdaten!$B:$B,$A233,Anlagenbewegungsdaten!$D:$D),2)</f>
        <v>0</v>
      </c>
      <c r="L233" s="321">
        <f t="shared" si="6"/>
        <v>0</v>
      </c>
      <c r="M233" s="341" t="s">
        <v>4950</v>
      </c>
      <c r="N233" s="341" t="s">
        <v>4963</v>
      </c>
      <c r="O233" s="323">
        <f>ROUND(SUMIF(Anlagenbewegungsdaten_AV!B:B,A233,Anlagenbewegungsdaten_AV!C:C),3)</f>
        <v>0</v>
      </c>
      <c r="P233" s="320">
        <f>ROUND(SUMIF(Anlagenbewegungsdaten_AV!$B:$B,$A233,Anlagenbewegungsdaten_AV!$D:$D),2)</f>
        <v>0</v>
      </c>
      <c r="Q233" s="321">
        <f t="shared" si="7"/>
        <v>0</v>
      </c>
      <c r="S233" s="324"/>
      <c r="T233" s="317"/>
      <c r="U233" s="325"/>
      <c r="V233" s="325"/>
    </row>
    <row r="234" spans="1:22" ht="15" customHeight="1" x14ac:dyDescent="0.25">
      <c r="A234" s="129" t="s">
        <v>3312</v>
      </c>
      <c r="B234" s="126" t="s">
        <v>2087</v>
      </c>
      <c r="C234" s="127" t="s">
        <v>4015</v>
      </c>
      <c r="D234" s="127" t="s">
        <v>3313</v>
      </c>
      <c r="E234" s="127" t="s">
        <v>3299</v>
      </c>
      <c r="F234" s="128">
        <v>26.61</v>
      </c>
      <c r="G234" s="128">
        <v>26.81</v>
      </c>
      <c r="H234" s="128">
        <v>21.29</v>
      </c>
      <c r="I234" s="311"/>
      <c r="J234" s="319">
        <f>ROUND(SUMIF(Anlagenbewegungsdaten!B:B,A234,Anlagenbewegungsdaten!C:C),3)</f>
        <v>0</v>
      </c>
      <c r="K234" s="320">
        <f>ROUND(SUMIF(Anlagenbewegungsdaten!$B:$B,$A234,Anlagenbewegungsdaten!$D:$D),2)</f>
        <v>0</v>
      </c>
      <c r="L234" s="321">
        <f t="shared" si="6"/>
        <v>0</v>
      </c>
      <c r="M234" s="341" t="s">
        <v>4950</v>
      </c>
      <c r="N234" s="341" t="s">
        <v>4963</v>
      </c>
      <c r="O234" s="323">
        <f>ROUND(SUMIF(Anlagenbewegungsdaten_AV!B:B,A234,Anlagenbewegungsdaten_AV!C:C),3)</f>
        <v>0</v>
      </c>
      <c r="P234" s="320">
        <f>ROUND(SUMIF(Anlagenbewegungsdaten_AV!$B:$B,$A234,Anlagenbewegungsdaten_AV!$D:$D),2)</f>
        <v>0</v>
      </c>
      <c r="Q234" s="321">
        <f t="shared" si="7"/>
        <v>0</v>
      </c>
      <c r="S234" s="324"/>
      <c r="T234" s="317"/>
      <c r="U234" s="325"/>
      <c r="V234" s="325"/>
    </row>
    <row r="235" spans="1:22" ht="15" customHeight="1" x14ac:dyDescent="0.25">
      <c r="A235" s="129" t="s">
        <v>4082</v>
      </c>
      <c r="B235" s="126" t="s">
        <v>2087</v>
      </c>
      <c r="C235" s="127" t="s">
        <v>4015</v>
      </c>
      <c r="D235" s="127" t="s">
        <v>4083</v>
      </c>
      <c r="E235" s="127" t="s">
        <v>4069</v>
      </c>
      <c r="F235" s="128">
        <v>26.58</v>
      </c>
      <c r="G235" s="128">
        <v>26.779999999999998</v>
      </c>
      <c r="H235" s="128">
        <v>21.26</v>
      </c>
      <c r="I235" s="311"/>
      <c r="J235" s="319">
        <f>ROUND(SUMIF(Anlagenbewegungsdaten!B:B,A235,Anlagenbewegungsdaten!C:C),3)</f>
        <v>0</v>
      </c>
      <c r="K235" s="320">
        <f>ROUND(SUMIF(Anlagenbewegungsdaten!$B:$B,$A235,Anlagenbewegungsdaten!$D:$D),2)</f>
        <v>0</v>
      </c>
      <c r="L235" s="321">
        <f t="shared" si="6"/>
        <v>0</v>
      </c>
      <c r="M235" s="341" t="s">
        <v>4950</v>
      </c>
      <c r="N235" s="341" t="s">
        <v>4963</v>
      </c>
      <c r="O235" s="323">
        <f>ROUND(SUMIF(Anlagenbewegungsdaten_AV!B:B,A235,Anlagenbewegungsdaten_AV!C:C),3)</f>
        <v>0</v>
      </c>
      <c r="P235" s="320">
        <f>ROUND(SUMIF(Anlagenbewegungsdaten_AV!$B:$B,$A235,Anlagenbewegungsdaten_AV!$D:$D),2)</f>
        <v>0</v>
      </c>
      <c r="Q235" s="321">
        <f t="shared" si="7"/>
        <v>0</v>
      </c>
      <c r="S235" s="324"/>
      <c r="T235" s="317"/>
      <c r="U235" s="325"/>
      <c r="V235" s="325"/>
    </row>
    <row r="236" spans="1:22" ht="15" customHeight="1" x14ac:dyDescent="0.25">
      <c r="A236" s="129" t="s">
        <v>1589</v>
      </c>
      <c r="B236" s="126" t="s">
        <v>2087</v>
      </c>
      <c r="C236" s="127" t="s">
        <v>4015</v>
      </c>
      <c r="D236" s="127" t="s">
        <v>1590</v>
      </c>
      <c r="E236" s="127" t="s">
        <v>2462</v>
      </c>
      <c r="F236" s="128">
        <v>20.67</v>
      </c>
      <c r="G236" s="128">
        <v>20.87</v>
      </c>
      <c r="H236" s="128">
        <v>16.54</v>
      </c>
      <c r="I236" s="311"/>
      <c r="J236" s="319">
        <f>ROUND(SUMIF(Anlagenbewegungsdaten!B:B,A236,Anlagenbewegungsdaten!C:C),3)</f>
        <v>0</v>
      </c>
      <c r="K236" s="320">
        <f>ROUND(SUMIF(Anlagenbewegungsdaten!$B:$B,$A236,Anlagenbewegungsdaten!$D:$D),2)</f>
        <v>0</v>
      </c>
      <c r="L236" s="321">
        <f t="shared" si="6"/>
        <v>0</v>
      </c>
      <c r="M236" s="341" t="s">
        <v>4950</v>
      </c>
      <c r="N236" s="341" t="s">
        <v>4963</v>
      </c>
      <c r="O236" s="323">
        <f>ROUND(SUMIF(Anlagenbewegungsdaten_AV!B:B,A236,Anlagenbewegungsdaten_AV!C:C),3)</f>
        <v>0</v>
      </c>
      <c r="P236" s="320">
        <f>ROUND(SUMIF(Anlagenbewegungsdaten_AV!$B:$B,$A236,Anlagenbewegungsdaten_AV!$D:$D),2)</f>
        <v>0</v>
      </c>
      <c r="Q236" s="321">
        <f t="shared" si="7"/>
        <v>0</v>
      </c>
      <c r="S236" s="324"/>
      <c r="T236" s="317"/>
      <c r="U236" s="325"/>
      <c r="V236" s="325"/>
    </row>
    <row r="237" spans="1:22" ht="15" customHeight="1" x14ac:dyDescent="0.25">
      <c r="A237" s="129" t="s">
        <v>1591</v>
      </c>
      <c r="B237" s="126" t="s">
        <v>2087</v>
      </c>
      <c r="C237" s="127" t="s">
        <v>4015</v>
      </c>
      <c r="D237" s="127" t="s">
        <v>1592</v>
      </c>
      <c r="E237" s="127" t="s">
        <v>1543</v>
      </c>
      <c r="F237" s="128">
        <v>23.67</v>
      </c>
      <c r="G237" s="128">
        <v>23.87</v>
      </c>
      <c r="H237" s="128">
        <v>18.940000000000001</v>
      </c>
      <c r="I237" s="311"/>
      <c r="J237" s="319">
        <f>ROUND(SUMIF(Anlagenbewegungsdaten!B:B,A237,Anlagenbewegungsdaten!C:C),3)</f>
        <v>0</v>
      </c>
      <c r="K237" s="320">
        <f>ROUND(SUMIF(Anlagenbewegungsdaten!$B:$B,$A237,Anlagenbewegungsdaten!$D:$D),2)</f>
        <v>0</v>
      </c>
      <c r="L237" s="321">
        <f t="shared" si="6"/>
        <v>0</v>
      </c>
      <c r="M237" s="341" t="s">
        <v>4950</v>
      </c>
      <c r="N237" s="341" t="s">
        <v>4963</v>
      </c>
      <c r="O237" s="323">
        <f>ROUND(SUMIF(Anlagenbewegungsdaten_AV!B:B,A237,Anlagenbewegungsdaten_AV!C:C),3)</f>
        <v>0</v>
      </c>
      <c r="P237" s="320">
        <f>ROUND(SUMIF(Anlagenbewegungsdaten_AV!$B:$B,$A237,Anlagenbewegungsdaten_AV!$D:$D),2)</f>
        <v>0</v>
      </c>
      <c r="Q237" s="321">
        <f t="shared" si="7"/>
        <v>0</v>
      </c>
      <c r="S237" s="324"/>
      <c r="T237" s="317"/>
      <c r="U237" s="325"/>
      <c r="V237" s="325"/>
    </row>
    <row r="238" spans="1:22" ht="15" customHeight="1" x14ac:dyDescent="0.25">
      <c r="A238" s="129" t="s">
        <v>1593</v>
      </c>
      <c r="B238" s="126" t="s">
        <v>2087</v>
      </c>
      <c r="C238" s="127" t="s">
        <v>4015</v>
      </c>
      <c r="D238" s="127" t="s">
        <v>1594</v>
      </c>
      <c r="E238" s="127" t="s">
        <v>1546</v>
      </c>
      <c r="F238" s="128">
        <v>23.67</v>
      </c>
      <c r="G238" s="128">
        <v>23.87</v>
      </c>
      <c r="H238" s="128">
        <v>18.940000000000001</v>
      </c>
      <c r="I238" s="311"/>
      <c r="J238" s="319">
        <f>ROUND(SUMIF(Anlagenbewegungsdaten!B:B,A238,Anlagenbewegungsdaten!C:C),3)</f>
        <v>0</v>
      </c>
      <c r="K238" s="320">
        <f>ROUND(SUMIF(Anlagenbewegungsdaten!$B:$B,$A238,Anlagenbewegungsdaten!$D:$D),2)</f>
        <v>0</v>
      </c>
      <c r="L238" s="321">
        <f t="shared" si="6"/>
        <v>0</v>
      </c>
      <c r="M238" s="341" t="s">
        <v>4950</v>
      </c>
      <c r="N238" s="341" t="s">
        <v>4963</v>
      </c>
      <c r="O238" s="323">
        <f>ROUND(SUMIF(Anlagenbewegungsdaten_AV!B:B,A238,Anlagenbewegungsdaten_AV!C:C),3)</f>
        <v>0</v>
      </c>
      <c r="P238" s="320">
        <f>ROUND(SUMIF(Anlagenbewegungsdaten_AV!$B:$B,$A238,Anlagenbewegungsdaten_AV!$D:$D),2)</f>
        <v>0</v>
      </c>
      <c r="Q238" s="321">
        <f t="shared" si="7"/>
        <v>0</v>
      </c>
      <c r="S238" s="324"/>
      <c r="T238" s="317"/>
      <c r="U238" s="325"/>
      <c r="V238" s="325"/>
    </row>
    <row r="239" spans="1:22" ht="15" customHeight="1" x14ac:dyDescent="0.25">
      <c r="A239" s="129" t="s">
        <v>2570</v>
      </c>
      <c r="B239" s="126" t="s">
        <v>2087</v>
      </c>
      <c r="C239" s="127" t="s">
        <v>4015</v>
      </c>
      <c r="D239" s="127" t="s">
        <v>2571</v>
      </c>
      <c r="E239" s="127" t="s">
        <v>2555</v>
      </c>
      <c r="F239" s="128">
        <v>23.64</v>
      </c>
      <c r="G239" s="128">
        <v>23.84</v>
      </c>
      <c r="H239" s="128">
        <v>18.91</v>
      </c>
      <c r="I239" s="311"/>
      <c r="J239" s="319">
        <f>ROUND(SUMIF(Anlagenbewegungsdaten!B:B,A239,Anlagenbewegungsdaten!C:C),3)</f>
        <v>0</v>
      </c>
      <c r="K239" s="320">
        <f>ROUND(SUMIF(Anlagenbewegungsdaten!$B:$B,$A239,Anlagenbewegungsdaten!$D:$D),2)</f>
        <v>0</v>
      </c>
      <c r="L239" s="321">
        <f t="shared" si="6"/>
        <v>0</v>
      </c>
      <c r="M239" s="341" t="s">
        <v>4950</v>
      </c>
      <c r="N239" s="341" t="s">
        <v>4963</v>
      </c>
      <c r="O239" s="323">
        <f>ROUND(SUMIF(Anlagenbewegungsdaten_AV!B:B,A239,Anlagenbewegungsdaten_AV!C:C),3)</f>
        <v>0</v>
      </c>
      <c r="P239" s="320">
        <f>ROUND(SUMIF(Anlagenbewegungsdaten_AV!$B:$B,$A239,Anlagenbewegungsdaten_AV!$D:$D),2)</f>
        <v>0</v>
      </c>
      <c r="Q239" s="321">
        <f t="shared" si="7"/>
        <v>0</v>
      </c>
      <c r="S239" s="324"/>
      <c r="T239" s="317"/>
      <c r="U239" s="325"/>
      <c r="V239" s="325"/>
    </row>
    <row r="240" spans="1:22" ht="15" customHeight="1" x14ac:dyDescent="0.25">
      <c r="A240" s="129" t="s">
        <v>3314</v>
      </c>
      <c r="B240" s="126" t="s">
        <v>2087</v>
      </c>
      <c r="C240" s="127" t="s">
        <v>4015</v>
      </c>
      <c r="D240" s="127" t="s">
        <v>3315</v>
      </c>
      <c r="E240" s="127" t="s">
        <v>3299</v>
      </c>
      <c r="F240" s="128">
        <v>23.61</v>
      </c>
      <c r="G240" s="128">
        <v>23.81</v>
      </c>
      <c r="H240" s="128">
        <v>18.89</v>
      </c>
      <c r="I240" s="311"/>
      <c r="J240" s="319">
        <f>ROUND(SUMIF(Anlagenbewegungsdaten!B:B,A240,Anlagenbewegungsdaten!C:C),3)</f>
        <v>0</v>
      </c>
      <c r="K240" s="320">
        <f>ROUND(SUMIF(Anlagenbewegungsdaten!$B:$B,$A240,Anlagenbewegungsdaten!$D:$D),2)</f>
        <v>0</v>
      </c>
      <c r="L240" s="321">
        <f t="shared" si="6"/>
        <v>0</v>
      </c>
      <c r="M240" s="341" t="s">
        <v>4950</v>
      </c>
      <c r="N240" s="341" t="s">
        <v>4963</v>
      </c>
      <c r="O240" s="323">
        <f>ROUND(SUMIF(Anlagenbewegungsdaten_AV!B:B,A240,Anlagenbewegungsdaten_AV!C:C),3)</f>
        <v>0</v>
      </c>
      <c r="P240" s="320">
        <f>ROUND(SUMIF(Anlagenbewegungsdaten_AV!$B:$B,$A240,Anlagenbewegungsdaten_AV!$D:$D),2)</f>
        <v>0</v>
      </c>
      <c r="Q240" s="321">
        <f t="shared" si="7"/>
        <v>0</v>
      </c>
      <c r="S240" s="324"/>
      <c r="T240" s="317"/>
      <c r="U240" s="325"/>
      <c r="V240" s="325"/>
    </row>
    <row r="241" spans="1:22" ht="15" customHeight="1" x14ac:dyDescent="0.25">
      <c r="A241" s="129" t="s">
        <v>4084</v>
      </c>
      <c r="B241" s="126" t="s">
        <v>2087</v>
      </c>
      <c r="C241" s="127" t="s">
        <v>4015</v>
      </c>
      <c r="D241" s="127" t="s">
        <v>4085</v>
      </c>
      <c r="E241" s="127" t="s">
        <v>4069</v>
      </c>
      <c r="F241" s="128">
        <v>23.58</v>
      </c>
      <c r="G241" s="128">
        <v>23.779999999999998</v>
      </c>
      <c r="H241" s="128">
        <v>18.86</v>
      </c>
      <c r="I241" s="311"/>
      <c r="J241" s="319">
        <f>ROUND(SUMIF(Anlagenbewegungsdaten!B:B,A241,Anlagenbewegungsdaten!C:C),3)</f>
        <v>0</v>
      </c>
      <c r="K241" s="320">
        <f>ROUND(SUMIF(Anlagenbewegungsdaten!$B:$B,$A241,Anlagenbewegungsdaten!$D:$D),2)</f>
        <v>0</v>
      </c>
      <c r="L241" s="321">
        <f t="shared" si="6"/>
        <v>0</v>
      </c>
      <c r="M241" s="341" t="s">
        <v>4950</v>
      </c>
      <c r="N241" s="341" t="s">
        <v>4963</v>
      </c>
      <c r="O241" s="323">
        <f>ROUND(SUMIF(Anlagenbewegungsdaten_AV!B:B,A241,Anlagenbewegungsdaten_AV!C:C),3)</f>
        <v>0</v>
      </c>
      <c r="P241" s="320">
        <f>ROUND(SUMIF(Anlagenbewegungsdaten_AV!$B:$B,$A241,Anlagenbewegungsdaten_AV!$D:$D),2)</f>
        <v>0</v>
      </c>
      <c r="Q241" s="321">
        <f t="shared" si="7"/>
        <v>0</v>
      </c>
      <c r="S241" s="324"/>
      <c r="T241" s="317"/>
      <c r="U241" s="325"/>
      <c r="V241" s="325"/>
    </row>
    <row r="242" spans="1:22" ht="15" customHeight="1" x14ac:dyDescent="0.25">
      <c r="A242" s="129" t="s">
        <v>1595</v>
      </c>
      <c r="B242" s="126" t="s">
        <v>2087</v>
      </c>
      <c r="C242" s="127" t="s">
        <v>4015</v>
      </c>
      <c r="D242" s="127" t="s">
        <v>1596</v>
      </c>
      <c r="E242" s="127" t="s">
        <v>2462</v>
      </c>
      <c r="F242" s="128">
        <v>21.67</v>
      </c>
      <c r="G242" s="128">
        <v>21.87</v>
      </c>
      <c r="H242" s="128">
        <v>17.34</v>
      </c>
      <c r="I242" s="311"/>
      <c r="J242" s="319">
        <f>ROUND(SUMIF(Anlagenbewegungsdaten!B:B,A242,Anlagenbewegungsdaten!C:C),3)</f>
        <v>0</v>
      </c>
      <c r="K242" s="320">
        <f>ROUND(SUMIF(Anlagenbewegungsdaten!$B:$B,$A242,Anlagenbewegungsdaten!$D:$D),2)</f>
        <v>0</v>
      </c>
      <c r="L242" s="321">
        <f t="shared" si="6"/>
        <v>0</v>
      </c>
      <c r="M242" s="341" t="s">
        <v>4950</v>
      </c>
      <c r="N242" s="341" t="s">
        <v>4963</v>
      </c>
      <c r="O242" s="323">
        <f>ROUND(SUMIF(Anlagenbewegungsdaten_AV!B:B,A242,Anlagenbewegungsdaten_AV!C:C),3)</f>
        <v>0</v>
      </c>
      <c r="P242" s="320">
        <f>ROUND(SUMIF(Anlagenbewegungsdaten_AV!$B:$B,$A242,Anlagenbewegungsdaten_AV!$D:$D),2)</f>
        <v>0</v>
      </c>
      <c r="Q242" s="321">
        <f t="shared" si="7"/>
        <v>0</v>
      </c>
      <c r="S242" s="324"/>
      <c r="T242" s="317"/>
      <c r="U242" s="325"/>
      <c r="V242" s="325"/>
    </row>
    <row r="243" spans="1:22" ht="15" customHeight="1" x14ac:dyDescent="0.25">
      <c r="A243" s="129" t="s">
        <v>1597</v>
      </c>
      <c r="B243" s="126" t="s">
        <v>2087</v>
      </c>
      <c r="C243" s="127" t="s">
        <v>4015</v>
      </c>
      <c r="D243" s="127" t="s">
        <v>1598</v>
      </c>
      <c r="E243" s="127" t="s">
        <v>1543</v>
      </c>
      <c r="F243" s="128">
        <v>24.67</v>
      </c>
      <c r="G243" s="128">
        <v>24.87</v>
      </c>
      <c r="H243" s="128">
        <v>19.739999999999998</v>
      </c>
      <c r="I243" s="311"/>
      <c r="J243" s="319">
        <f>ROUND(SUMIF(Anlagenbewegungsdaten!B:B,A243,Anlagenbewegungsdaten!C:C),3)</f>
        <v>0</v>
      </c>
      <c r="K243" s="320">
        <f>ROUND(SUMIF(Anlagenbewegungsdaten!$B:$B,$A243,Anlagenbewegungsdaten!$D:$D),2)</f>
        <v>0</v>
      </c>
      <c r="L243" s="321">
        <f t="shared" si="6"/>
        <v>0</v>
      </c>
      <c r="M243" s="341" t="s">
        <v>4950</v>
      </c>
      <c r="N243" s="341" t="s">
        <v>4963</v>
      </c>
      <c r="O243" s="323">
        <f>ROUND(SUMIF(Anlagenbewegungsdaten_AV!B:B,A243,Anlagenbewegungsdaten_AV!C:C),3)</f>
        <v>0</v>
      </c>
      <c r="P243" s="320">
        <f>ROUND(SUMIF(Anlagenbewegungsdaten_AV!$B:$B,$A243,Anlagenbewegungsdaten_AV!$D:$D),2)</f>
        <v>0</v>
      </c>
      <c r="Q243" s="321">
        <f t="shared" si="7"/>
        <v>0</v>
      </c>
      <c r="S243" s="324"/>
      <c r="T243" s="317"/>
      <c r="U243" s="325"/>
      <c r="V243" s="325"/>
    </row>
    <row r="244" spans="1:22" ht="15" customHeight="1" x14ac:dyDescent="0.25">
      <c r="A244" s="129" t="s">
        <v>1599</v>
      </c>
      <c r="B244" s="126" t="s">
        <v>2087</v>
      </c>
      <c r="C244" s="127" t="s">
        <v>4015</v>
      </c>
      <c r="D244" s="127" t="s">
        <v>1600</v>
      </c>
      <c r="E244" s="127" t="s">
        <v>1546</v>
      </c>
      <c r="F244" s="128">
        <v>24.67</v>
      </c>
      <c r="G244" s="128">
        <v>24.87</v>
      </c>
      <c r="H244" s="128">
        <v>19.739999999999998</v>
      </c>
      <c r="I244" s="311"/>
      <c r="J244" s="319">
        <f>ROUND(SUMIF(Anlagenbewegungsdaten!B:B,A244,Anlagenbewegungsdaten!C:C),3)</f>
        <v>0</v>
      </c>
      <c r="K244" s="320">
        <f>ROUND(SUMIF(Anlagenbewegungsdaten!$B:$B,$A244,Anlagenbewegungsdaten!$D:$D),2)</f>
        <v>0</v>
      </c>
      <c r="L244" s="321">
        <f t="shared" si="6"/>
        <v>0</v>
      </c>
      <c r="M244" s="341" t="s">
        <v>4950</v>
      </c>
      <c r="N244" s="341" t="s">
        <v>4963</v>
      </c>
      <c r="O244" s="323">
        <f>ROUND(SUMIF(Anlagenbewegungsdaten_AV!B:B,A244,Anlagenbewegungsdaten_AV!C:C),3)</f>
        <v>0</v>
      </c>
      <c r="P244" s="320">
        <f>ROUND(SUMIF(Anlagenbewegungsdaten_AV!$B:$B,$A244,Anlagenbewegungsdaten_AV!$D:$D),2)</f>
        <v>0</v>
      </c>
      <c r="Q244" s="321">
        <f t="shared" si="7"/>
        <v>0</v>
      </c>
      <c r="S244" s="324"/>
      <c r="T244" s="317"/>
      <c r="U244" s="325"/>
      <c r="V244" s="325"/>
    </row>
    <row r="245" spans="1:22" ht="15" customHeight="1" x14ac:dyDescent="0.25">
      <c r="A245" s="129" t="s">
        <v>2572</v>
      </c>
      <c r="B245" s="126" t="s">
        <v>2087</v>
      </c>
      <c r="C245" s="127" t="s">
        <v>4015</v>
      </c>
      <c r="D245" s="127" t="s">
        <v>2573</v>
      </c>
      <c r="E245" s="127" t="s">
        <v>2555</v>
      </c>
      <c r="F245" s="128">
        <v>24.64</v>
      </c>
      <c r="G245" s="128">
        <v>24.84</v>
      </c>
      <c r="H245" s="128">
        <v>19.71</v>
      </c>
      <c r="I245" s="311"/>
      <c r="J245" s="319">
        <f>ROUND(SUMIF(Anlagenbewegungsdaten!B:B,A245,Anlagenbewegungsdaten!C:C),3)</f>
        <v>0</v>
      </c>
      <c r="K245" s="320">
        <f>ROUND(SUMIF(Anlagenbewegungsdaten!$B:$B,$A245,Anlagenbewegungsdaten!$D:$D),2)</f>
        <v>0</v>
      </c>
      <c r="L245" s="321">
        <f t="shared" si="6"/>
        <v>0</v>
      </c>
      <c r="M245" s="341" t="s">
        <v>4950</v>
      </c>
      <c r="N245" s="341" t="s">
        <v>4963</v>
      </c>
      <c r="O245" s="323">
        <f>ROUND(SUMIF(Anlagenbewegungsdaten_AV!B:B,A245,Anlagenbewegungsdaten_AV!C:C),3)</f>
        <v>0</v>
      </c>
      <c r="P245" s="320">
        <f>ROUND(SUMIF(Anlagenbewegungsdaten_AV!$B:$B,$A245,Anlagenbewegungsdaten_AV!$D:$D),2)</f>
        <v>0</v>
      </c>
      <c r="Q245" s="321">
        <f t="shared" si="7"/>
        <v>0</v>
      </c>
      <c r="S245" s="324"/>
      <c r="T245" s="317"/>
      <c r="U245" s="325"/>
      <c r="V245" s="325"/>
    </row>
    <row r="246" spans="1:22" ht="15" customHeight="1" x14ac:dyDescent="0.25">
      <c r="A246" s="129" t="s">
        <v>3316</v>
      </c>
      <c r="B246" s="126" t="s">
        <v>2087</v>
      </c>
      <c r="C246" s="127" t="s">
        <v>4015</v>
      </c>
      <c r="D246" s="127" t="s">
        <v>3317</v>
      </c>
      <c r="E246" s="127" t="s">
        <v>3299</v>
      </c>
      <c r="F246" s="128">
        <v>24.61</v>
      </c>
      <c r="G246" s="128">
        <v>24.81</v>
      </c>
      <c r="H246" s="128">
        <v>19.690000000000001</v>
      </c>
      <c r="I246" s="311"/>
      <c r="J246" s="319">
        <f>ROUND(SUMIF(Anlagenbewegungsdaten!B:B,A246,Anlagenbewegungsdaten!C:C),3)</f>
        <v>0</v>
      </c>
      <c r="K246" s="320">
        <f>ROUND(SUMIF(Anlagenbewegungsdaten!$B:$B,$A246,Anlagenbewegungsdaten!$D:$D),2)</f>
        <v>0</v>
      </c>
      <c r="L246" s="321">
        <f t="shared" si="6"/>
        <v>0</v>
      </c>
      <c r="M246" s="341" t="s">
        <v>4950</v>
      </c>
      <c r="N246" s="341" t="s">
        <v>4963</v>
      </c>
      <c r="O246" s="323">
        <f>ROUND(SUMIF(Anlagenbewegungsdaten_AV!B:B,A246,Anlagenbewegungsdaten_AV!C:C),3)</f>
        <v>0</v>
      </c>
      <c r="P246" s="320">
        <f>ROUND(SUMIF(Anlagenbewegungsdaten_AV!$B:$B,$A246,Anlagenbewegungsdaten_AV!$D:$D),2)</f>
        <v>0</v>
      </c>
      <c r="Q246" s="321">
        <f t="shared" si="7"/>
        <v>0</v>
      </c>
      <c r="S246" s="324"/>
      <c r="T246" s="317"/>
      <c r="U246" s="325"/>
      <c r="V246" s="325"/>
    </row>
    <row r="247" spans="1:22" ht="15" customHeight="1" x14ac:dyDescent="0.25">
      <c r="A247" s="129" t="s">
        <v>4086</v>
      </c>
      <c r="B247" s="126" t="s">
        <v>2087</v>
      </c>
      <c r="C247" s="127" t="s">
        <v>4015</v>
      </c>
      <c r="D247" s="127" t="s">
        <v>4087</v>
      </c>
      <c r="E247" s="127" t="s">
        <v>4069</v>
      </c>
      <c r="F247" s="128">
        <v>24.58</v>
      </c>
      <c r="G247" s="128">
        <v>24.779999999999998</v>
      </c>
      <c r="H247" s="128">
        <v>19.66</v>
      </c>
      <c r="I247" s="311"/>
      <c r="J247" s="319">
        <f>ROUND(SUMIF(Anlagenbewegungsdaten!B:B,A247,Anlagenbewegungsdaten!C:C),3)</f>
        <v>0</v>
      </c>
      <c r="K247" s="320">
        <f>ROUND(SUMIF(Anlagenbewegungsdaten!$B:$B,$A247,Anlagenbewegungsdaten!$D:$D),2)</f>
        <v>0</v>
      </c>
      <c r="L247" s="321">
        <f t="shared" si="6"/>
        <v>0</v>
      </c>
      <c r="M247" s="341" t="s">
        <v>4950</v>
      </c>
      <c r="N247" s="341" t="s">
        <v>4963</v>
      </c>
      <c r="O247" s="323">
        <f>ROUND(SUMIF(Anlagenbewegungsdaten_AV!B:B,A247,Anlagenbewegungsdaten_AV!C:C),3)</f>
        <v>0</v>
      </c>
      <c r="P247" s="320">
        <f>ROUND(SUMIF(Anlagenbewegungsdaten_AV!$B:$B,$A247,Anlagenbewegungsdaten_AV!$D:$D),2)</f>
        <v>0</v>
      </c>
      <c r="Q247" s="321">
        <f t="shared" si="7"/>
        <v>0</v>
      </c>
      <c r="S247" s="324"/>
      <c r="T247" s="317"/>
      <c r="U247" s="325"/>
      <c r="V247" s="325"/>
    </row>
    <row r="248" spans="1:22" ht="15" customHeight="1" x14ac:dyDescent="0.25">
      <c r="A248" s="129" t="s">
        <v>1601</v>
      </c>
      <c r="B248" s="126" t="s">
        <v>2087</v>
      </c>
      <c r="C248" s="127" t="s">
        <v>4015</v>
      </c>
      <c r="D248" s="127" t="s">
        <v>1602</v>
      </c>
      <c r="E248" s="127" t="s">
        <v>2462</v>
      </c>
      <c r="F248" s="128">
        <v>24.67</v>
      </c>
      <c r="G248" s="128">
        <v>24.87</v>
      </c>
      <c r="H248" s="128">
        <v>19.739999999999998</v>
      </c>
      <c r="I248" s="311"/>
      <c r="J248" s="319">
        <f>ROUND(SUMIF(Anlagenbewegungsdaten!B:B,A248,Anlagenbewegungsdaten!C:C),3)</f>
        <v>0</v>
      </c>
      <c r="K248" s="320">
        <f>ROUND(SUMIF(Anlagenbewegungsdaten!$B:$B,$A248,Anlagenbewegungsdaten!$D:$D),2)</f>
        <v>0</v>
      </c>
      <c r="L248" s="321">
        <f t="shared" si="6"/>
        <v>0</v>
      </c>
      <c r="M248" s="341" t="s">
        <v>4950</v>
      </c>
      <c r="N248" s="341" t="s">
        <v>4963</v>
      </c>
      <c r="O248" s="323">
        <f>ROUND(SUMIF(Anlagenbewegungsdaten_AV!B:B,A248,Anlagenbewegungsdaten_AV!C:C),3)</f>
        <v>0</v>
      </c>
      <c r="P248" s="320">
        <f>ROUND(SUMIF(Anlagenbewegungsdaten_AV!$B:$B,$A248,Anlagenbewegungsdaten_AV!$D:$D),2)</f>
        <v>0</v>
      </c>
      <c r="Q248" s="321">
        <f t="shared" si="7"/>
        <v>0</v>
      </c>
      <c r="S248" s="324"/>
      <c r="T248" s="317"/>
      <c r="U248" s="325"/>
      <c r="V248" s="325"/>
    </row>
    <row r="249" spans="1:22" ht="15" customHeight="1" x14ac:dyDescent="0.25">
      <c r="A249" s="129" t="s">
        <v>1603</v>
      </c>
      <c r="B249" s="126" t="s">
        <v>2087</v>
      </c>
      <c r="C249" s="127" t="s">
        <v>4015</v>
      </c>
      <c r="D249" s="127" t="s">
        <v>1604</v>
      </c>
      <c r="E249" s="127" t="s">
        <v>1543</v>
      </c>
      <c r="F249" s="128">
        <v>27.67</v>
      </c>
      <c r="G249" s="128">
        <v>27.87</v>
      </c>
      <c r="H249" s="128">
        <v>22.14</v>
      </c>
      <c r="I249" s="311"/>
      <c r="J249" s="319">
        <f>ROUND(SUMIF(Anlagenbewegungsdaten!B:B,A249,Anlagenbewegungsdaten!C:C),3)</f>
        <v>0</v>
      </c>
      <c r="K249" s="320">
        <f>ROUND(SUMIF(Anlagenbewegungsdaten!$B:$B,$A249,Anlagenbewegungsdaten!$D:$D),2)</f>
        <v>0</v>
      </c>
      <c r="L249" s="321">
        <f t="shared" si="6"/>
        <v>0</v>
      </c>
      <c r="M249" s="341" t="s">
        <v>4950</v>
      </c>
      <c r="N249" s="341" t="s">
        <v>4963</v>
      </c>
      <c r="O249" s="323">
        <f>ROUND(SUMIF(Anlagenbewegungsdaten_AV!B:B,A249,Anlagenbewegungsdaten_AV!C:C),3)</f>
        <v>0</v>
      </c>
      <c r="P249" s="320">
        <f>ROUND(SUMIF(Anlagenbewegungsdaten_AV!$B:$B,$A249,Anlagenbewegungsdaten_AV!$D:$D),2)</f>
        <v>0</v>
      </c>
      <c r="Q249" s="321">
        <f t="shared" si="7"/>
        <v>0</v>
      </c>
      <c r="S249" s="324"/>
      <c r="T249" s="317"/>
      <c r="U249" s="325"/>
      <c r="V249" s="325"/>
    </row>
    <row r="250" spans="1:22" ht="15" customHeight="1" x14ac:dyDescent="0.25">
      <c r="A250" s="129" t="s">
        <v>1605</v>
      </c>
      <c r="B250" s="126" t="s">
        <v>2087</v>
      </c>
      <c r="C250" s="127" t="s">
        <v>4015</v>
      </c>
      <c r="D250" s="127" t="s">
        <v>1606</v>
      </c>
      <c r="E250" s="127" t="s">
        <v>1546</v>
      </c>
      <c r="F250" s="128">
        <v>27.67</v>
      </c>
      <c r="G250" s="128">
        <v>27.87</v>
      </c>
      <c r="H250" s="128">
        <v>22.14</v>
      </c>
      <c r="I250" s="311"/>
      <c r="J250" s="319">
        <f>ROUND(SUMIF(Anlagenbewegungsdaten!B:B,A250,Anlagenbewegungsdaten!C:C),3)</f>
        <v>0</v>
      </c>
      <c r="K250" s="320">
        <f>ROUND(SUMIF(Anlagenbewegungsdaten!$B:$B,$A250,Anlagenbewegungsdaten!$D:$D),2)</f>
        <v>0</v>
      </c>
      <c r="L250" s="321">
        <f t="shared" si="6"/>
        <v>0</v>
      </c>
      <c r="M250" s="341" t="s">
        <v>4950</v>
      </c>
      <c r="N250" s="341" t="s">
        <v>4963</v>
      </c>
      <c r="O250" s="323">
        <f>ROUND(SUMIF(Anlagenbewegungsdaten_AV!B:B,A250,Anlagenbewegungsdaten_AV!C:C),3)</f>
        <v>0</v>
      </c>
      <c r="P250" s="320">
        <f>ROUND(SUMIF(Anlagenbewegungsdaten_AV!$B:$B,$A250,Anlagenbewegungsdaten_AV!$D:$D),2)</f>
        <v>0</v>
      </c>
      <c r="Q250" s="321">
        <f t="shared" si="7"/>
        <v>0</v>
      </c>
      <c r="S250" s="324"/>
      <c r="T250" s="317"/>
      <c r="U250" s="325"/>
      <c r="V250" s="325"/>
    </row>
    <row r="251" spans="1:22" ht="15" customHeight="1" x14ac:dyDescent="0.25">
      <c r="A251" s="129" t="s">
        <v>2574</v>
      </c>
      <c r="B251" s="126" t="s">
        <v>2087</v>
      </c>
      <c r="C251" s="127" t="s">
        <v>4015</v>
      </c>
      <c r="D251" s="127" t="s">
        <v>2575</v>
      </c>
      <c r="E251" s="127" t="s">
        <v>2555</v>
      </c>
      <c r="F251" s="128">
        <v>27.64</v>
      </c>
      <c r="G251" s="128">
        <v>27.84</v>
      </c>
      <c r="H251" s="128">
        <v>22.11</v>
      </c>
      <c r="I251" s="311"/>
      <c r="J251" s="319">
        <f>ROUND(SUMIF(Anlagenbewegungsdaten!B:B,A251,Anlagenbewegungsdaten!C:C),3)</f>
        <v>0</v>
      </c>
      <c r="K251" s="320">
        <f>ROUND(SUMIF(Anlagenbewegungsdaten!$B:$B,$A251,Anlagenbewegungsdaten!$D:$D),2)</f>
        <v>0</v>
      </c>
      <c r="L251" s="321">
        <f t="shared" si="6"/>
        <v>0</v>
      </c>
      <c r="M251" s="341" t="s">
        <v>4950</v>
      </c>
      <c r="N251" s="341" t="s">
        <v>4963</v>
      </c>
      <c r="O251" s="323">
        <f>ROUND(SUMIF(Anlagenbewegungsdaten_AV!B:B,A251,Anlagenbewegungsdaten_AV!C:C),3)</f>
        <v>0</v>
      </c>
      <c r="P251" s="320">
        <f>ROUND(SUMIF(Anlagenbewegungsdaten_AV!$B:$B,$A251,Anlagenbewegungsdaten_AV!$D:$D),2)</f>
        <v>0</v>
      </c>
      <c r="Q251" s="321">
        <f t="shared" si="7"/>
        <v>0</v>
      </c>
      <c r="S251" s="324"/>
      <c r="T251" s="317"/>
      <c r="U251" s="325"/>
      <c r="V251" s="325"/>
    </row>
    <row r="252" spans="1:22" ht="15" customHeight="1" x14ac:dyDescent="0.25">
      <c r="A252" s="129" t="s">
        <v>3318</v>
      </c>
      <c r="B252" s="126" t="s">
        <v>2087</v>
      </c>
      <c r="C252" s="127" t="s">
        <v>4015</v>
      </c>
      <c r="D252" s="127" t="s">
        <v>3319</v>
      </c>
      <c r="E252" s="127" t="s">
        <v>3299</v>
      </c>
      <c r="F252" s="128">
        <v>27.61</v>
      </c>
      <c r="G252" s="128">
        <v>27.81</v>
      </c>
      <c r="H252" s="128">
        <v>22.09</v>
      </c>
      <c r="I252" s="311"/>
      <c r="J252" s="319">
        <f>ROUND(SUMIF(Anlagenbewegungsdaten!B:B,A252,Anlagenbewegungsdaten!C:C),3)</f>
        <v>0</v>
      </c>
      <c r="K252" s="320">
        <f>ROUND(SUMIF(Anlagenbewegungsdaten!$B:$B,$A252,Anlagenbewegungsdaten!$D:$D),2)</f>
        <v>0</v>
      </c>
      <c r="L252" s="321">
        <f t="shared" si="6"/>
        <v>0</v>
      </c>
      <c r="M252" s="341" t="s">
        <v>4950</v>
      </c>
      <c r="N252" s="341" t="s">
        <v>4963</v>
      </c>
      <c r="O252" s="323">
        <f>ROUND(SUMIF(Anlagenbewegungsdaten_AV!B:B,A252,Anlagenbewegungsdaten_AV!C:C),3)</f>
        <v>0</v>
      </c>
      <c r="P252" s="320">
        <f>ROUND(SUMIF(Anlagenbewegungsdaten_AV!$B:$B,$A252,Anlagenbewegungsdaten_AV!$D:$D),2)</f>
        <v>0</v>
      </c>
      <c r="Q252" s="321">
        <f t="shared" si="7"/>
        <v>0</v>
      </c>
      <c r="S252" s="324"/>
      <c r="T252" s="317"/>
      <c r="U252" s="325"/>
      <c r="V252" s="325"/>
    </row>
    <row r="253" spans="1:22" ht="15" customHeight="1" x14ac:dyDescent="0.25">
      <c r="A253" s="129" t="s">
        <v>4088</v>
      </c>
      <c r="B253" s="126" t="s">
        <v>2087</v>
      </c>
      <c r="C253" s="127" t="s">
        <v>4015</v>
      </c>
      <c r="D253" s="127" t="s">
        <v>4089</v>
      </c>
      <c r="E253" s="127" t="s">
        <v>4069</v>
      </c>
      <c r="F253" s="128">
        <v>27.58</v>
      </c>
      <c r="G253" s="128">
        <v>27.779999999999998</v>
      </c>
      <c r="H253" s="128">
        <v>22.06</v>
      </c>
      <c r="I253" s="311"/>
      <c r="J253" s="319">
        <f>ROUND(SUMIF(Anlagenbewegungsdaten!B:B,A253,Anlagenbewegungsdaten!C:C),3)</f>
        <v>0</v>
      </c>
      <c r="K253" s="320">
        <f>ROUND(SUMIF(Anlagenbewegungsdaten!$B:$B,$A253,Anlagenbewegungsdaten!$D:$D),2)</f>
        <v>0</v>
      </c>
      <c r="L253" s="321">
        <f t="shared" si="6"/>
        <v>0</v>
      </c>
      <c r="M253" s="341" t="s">
        <v>4950</v>
      </c>
      <c r="N253" s="341" t="s">
        <v>4963</v>
      </c>
      <c r="O253" s="323">
        <f>ROUND(SUMIF(Anlagenbewegungsdaten_AV!B:B,A253,Anlagenbewegungsdaten_AV!C:C),3)</f>
        <v>0</v>
      </c>
      <c r="P253" s="320">
        <f>ROUND(SUMIF(Anlagenbewegungsdaten_AV!$B:$B,$A253,Anlagenbewegungsdaten_AV!$D:$D),2)</f>
        <v>0</v>
      </c>
      <c r="Q253" s="321">
        <f t="shared" si="7"/>
        <v>0</v>
      </c>
      <c r="S253" s="324"/>
      <c r="T253" s="317"/>
      <c r="U253" s="325"/>
      <c r="V253" s="325"/>
    </row>
    <row r="254" spans="1:22" ht="15" customHeight="1" x14ac:dyDescent="0.25">
      <c r="A254" s="129" t="s">
        <v>1607</v>
      </c>
      <c r="B254" s="126" t="s">
        <v>2087</v>
      </c>
      <c r="C254" s="127" t="s">
        <v>4015</v>
      </c>
      <c r="D254" s="127" t="s">
        <v>1608</v>
      </c>
      <c r="E254" s="127" t="s">
        <v>2462</v>
      </c>
      <c r="F254" s="128">
        <v>25.67</v>
      </c>
      <c r="G254" s="128">
        <v>25.87</v>
      </c>
      <c r="H254" s="128">
        <v>20.54</v>
      </c>
      <c r="I254" s="311"/>
      <c r="J254" s="319">
        <f>ROUND(SUMIF(Anlagenbewegungsdaten!B:B,A254,Anlagenbewegungsdaten!C:C),3)</f>
        <v>0</v>
      </c>
      <c r="K254" s="320">
        <f>ROUND(SUMIF(Anlagenbewegungsdaten!$B:$B,$A254,Anlagenbewegungsdaten!$D:$D),2)</f>
        <v>0</v>
      </c>
      <c r="L254" s="321">
        <f t="shared" si="6"/>
        <v>0</v>
      </c>
      <c r="M254" s="341" t="s">
        <v>4950</v>
      </c>
      <c r="N254" s="341" t="s">
        <v>4963</v>
      </c>
      <c r="O254" s="323">
        <f>ROUND(SUMIF(Anlagenbewegungsdaten_AV!B:B,A254,Anlagenbewegungsdaten_AV!C:C),3)</f>
        <v>0</v>
      </c>
      <c r="P254" s="320">
        <f>ROUND(SUMIF(Anlagenbewegungsdaten_AV!$B:$B,$A254,Anlagenbewegungsdaten_AV!$D:$D),2)</f>
        <v>0</v>
      </c>
      <c r="Q254" s="321">
        <f t="shared" si="7"/>
        <v>0</v>
      </c>
      <c r="S254" s="324"/>
      <c r="T254" s="317"/>
      <c r="U254" s="325"/>
      <c r="V254" s="325"/>
    </row>
    <row r="255" spans="1:22" ht="15" customHeight="1" x14ac:dyDescent="0.25">
      <c r="A255" s="129" t="s">
        <v>1609</v>
      </c>
      <c r="B255" s="126" t="s">
        <v>2087</v>
      </c>
      <c r="C255" s="127" t="s">
        <v>4015</v>
      </c>
      <c r="D255" s="127" t="s">
        <v>1610</v>
      </c>
      <c r="E255" s="127" t="s">
        <v>1543</v>
      </c>
      <c r="F255" s="128">
        <v>28.67</v>
      </c>
      <c r="G255" s="128">
        <v>28.87</v>
      </c>
      <c r="H255" s="128">
        <v>22.94</v>
      </c>
      <c r="I255" s="311"/>
      <c r="J255" s="319">
        <f>ROUND(SUMIF(Anlagenbewegungsdaten!B:B,A255,Anlagenbewegungsdaten!C:C),3)</f>
        <v>0</v>
      </c>
      <c r="K255" s="320">
        <f>ROUND(SUMIF(Anlagenbewegungsdaten!$B:$B,$A255,Anlagenbewegungsdaten!$D:$D),2)</f>
        <v>0</v>
      </c>
      <c r="L255" s="321">
        <f t="shared" si="6"/>
        <v>0</v>
      </c>
      <c r="M255" s="341" t="s">
        <v>4950</v>
      </c>
      <c r="N255" s="341" t="s">
        <v>4963</v>
      </c>
      <c r="O255" s="323">
        <f>ROUND(SUMIF(Anlagenbewegungsdaten_AV!B:B,A255,Anlagenbewegungsdaten_AV!C:C),3)</f>
        <v>0</v>
      </c>
      <c r="P255" s="320">
        <f>ROUND(SUMIF(Anlagenbewegungsdaten_AV!$B:$B,$A255,Anlagenbewegungsdaten_AV!$D:$D),2)</f>
        <v>0</v>
      </c>
      <c r="Q255" s="321">
        <f t="shared" si="7"/>
        <v>0</v>
      </c>
      <c r="S255" s="324"/>
      <c r="T255" s="317"/>
      <c r="U255" s="325"/>
      <c r="V255" s="325"/>
    </row>
    <row r="256" spans="1:22" ht="15" customHeight="1" x14ac:dyDescent="0.25">
      <c r="A256" s="129" t="s">
        <v>1611</v>
      </c>
      <c r="B256" s="126" t="s">
        <v>2087</v>
      </c>
      <c r="C256" s="127" t="s">
        <v>4015</v>
      </c>
      <c r="D256" s="127" t="s">
        <v>1612</v>
      </c>
      <c r="E256" s="127" t="s">
        <v>1546</v>
      </c>
      <c r="F256" s="128">
        <v>28.67</v>
      </c>
      <c r="G256" s="128">
        <v>28.87</v>
      </c>
      <c r="H256" s="128">
        <v>22.94</v>
      </c>
      <c r="I256" s="311"/>
      <c r="J256" s="319">
        <f>ROUND(SUMIF(Anlagenbewegungsdaten!B:B,A256,Anlagenbewegungsdaten!C:C),3)</f>
        <v>0</v>
      </c>
      <c r="K256" s="320">
        <f>ROUND(SUMIF(Anlagenbewegungsdaten!$B:$B,$A256,Anlagenbewegungsdaten!$D:$D),2)</f>
        <v>0</v>
      </c>
      <c r="L256" s="321">
        <f t="shared" si="6"/>
        <v>0</v>
      </c>
      <c r="M256" s="341" t="s">
        <v>4950</v>
      </c>
      <c r="N256" s="341" t="s">
        <v>4963</v>
      </c>
      <c r="O256" s="323">
        <f>ROUND(SUMIF(Anlagenbewegungsdaten_AV!B:B,A256,Anlagenbewegungsdaten_AV!C:C),3)</f>
        <v>0</v>
      </c>
      <c r="P256" s="320">
        <f>ROUND(SUMIF(Anlagenbewegungsdaten_AV!$B:$B,$A256,Anlagenbewegungsdaten_AV!$D:$D),2)</f>
        <v>0</v>
      </c>
      <c r="Q256" s="321">
        <f t="shared" si="7"/>
        <v>0</v>
      </c>
      <c r="S256" s="324"/>
      <c r="T256" s="317"/>
      <c r="U256" s="325"/>
      <c r="V256" s="325"/>
    </row>
    <row r="257" spans="1:22" ht="15" customHeight="1" x14ac:dyDescent="0.25">
      <c r="A257" s="129" t="s">
        <v>2576</v>
      </c>
      <c r="B257" s="126" t="s">
        <v>2087</v>
      </c>
      <c r="C257" s="127" t="s">
        <v>4015</v>
      </c>
      <c r="D257" s="127" t="s">
        <v>2577</v>
      </c>
      <c r="E257" s="127" t="s">
        <v>2555</v>
      </c>
      <c r="F257" s="128">
        <v>28.64</v>
      </c>
      <c r="G257" s="128">
        <v>28.84</v>
      </c>
      <c r="H257" s="128">
        <v>22.91</v>
      </c>
      <c r="I257" s="311"/>
      <c r="J257" s="319">
        <f>ROUND(SUMIF(Anlagenbewegungsdaten!B:B,A257,Anlagenbewegungsdaten!C:C),3)</f>
        <v>0</v>
      </c>
      <c r="K257" s="320">
        <f>ROUND(SUMIF(Anlagenbewegungsdaten!$B:$B,$A257,Anlagenbewegungsdaten!$D:$D),2)</f>
        <v>0</v>
      </c>
      <c r="L257" s="321">
        <f t="shared" si="6"/>
        <v>0</v>
      </c>
      <c r="M257" s="341" t="s">
        <v>4950</v>
      </c>
      <c r="N257" s="341" t="s">
        <v>4963</v>
      </c>
      <c r="O257" s="323">
        <f>ROUND(SUMIF(Anlagenbewegungsdaten_AV!B:B,A257,Anlagenbewegungsdaten_AV!C:C),3)</f>
        <v>0</v>
      </c>
      <c r="P257" s="320">
        <f>ROUND(SUMIF(Anlagenbewegungsdaten_AV!$B:$B,$A257,Anlagenbewegungsdaten_AV!$D:$D),2)</f>
        <v>0</v>
      </c>
      <c r="Q257" s="321">
        <f t="shared" si="7"/>
        <v>0</v>
      </c>
      <c r="S257" s="324"/>
      <c r="T257" s="317"/>
      <c r="U257" s="325"/>
      <c r="V257" s="325"/>
    </row>
    <row r="258" spans="1:22" ht="15" customHeight="1" x14ac:dyDescent="0.25">
      <c r="A258" s="129" t="s">
        <v>3320</v>
      </c>
      <c r="B258" s="126" t="s">
        <v>2087</v>
      </c>
      <c r="C258" s="127" t="s">
        <v>4015</v>
      </c>
      <c r="D258" s="127" t="s">
        <v>3321</v>
      </c>
      <c r="E258" s="127" t="s">
        <v>3299</v>
      </c>
      <c r="F258" s="128">
        <v>28.61</v>
      </c>
      <c r="G258" s="128">
        <v>28.81</v>
      </c>
      <c r="H258" s="128">
        <v>22.89</v>
      </c>
      <c r="I258" s="311"/>
      <c r="J258" s="319">
        <f>ROUND(SUMIF(Anlagenbewegungsdaten!B:B,A258,Anlagenbewegungsdaten!C:C),3)</f>
        <v>0</v>
      </c>
      <c r="K258" s="320">
        <f>ROUND(SUMIF(Anlagenbewegungsdaten!$B:$B,$A258,Anlagenbewegungsdaten!$D:$D),2)</f>
        <v>0</v>
      </c>
      <c r="L258" s="321">
        <f t="shared" si="6"/>
        <v>0</v>
      </c>
      <c r="M258" s="341" t="s">
        <v>4950</v>
      </c>
      <c r="N258" s="341" t="s">
        <v>4963</v>
      </c>
      <c r="O258" s="323">
        <f>ROUND(SUMIF(Anlagenbewegungsdaten_AV!B:B,A258,Anlagenbewegungsdaten_AV!C:C),3)</f>
        <v>0</v>
      </c>
      <c r="P258" s="320">
        <f>ROUND(SUMIF(Anlagenbewegungsdaten_AV!$B:$B,$A258,Anlagenbewegungsdaten_AV!$D:$D),2)</f>
        <v>0</v>
      </c>
      <c r="Q258" s="321">
        <f t="shared" si="7"/>
        <v>0</v>
      </c>
      <c r="S258" s="324"/>
      <c r="T258" s="317"/>
      <c r="U258" s="325"/>
      <c r="V258" s="325"/>
    </row>
    <row r="259" spans="1:22" ht="15" customHeight="1" x14ac:dyDescent="0.25">
      <c r="A259" s="129" t="s">
        <v>4090</v>
      </c>
      <c r="B259" s="126" t="s">
        <v>2087</v>
      </c>
      <c r="C259" s="127" t="s">
        <v>4015</v>
      </c>
      <c r="D259" s="127" t="s">
        <v>4091</v>
      </c>
      <c r="E259" s="127" t="s">
        <v>4069</v>
      </c>
      <c r="F259" s="128">
        <v>28.58</v>
      </c>
      <c r="G259" s="128">
        <v>28.779999999999998</v>
      </c>
      <c r="H259" s="128">
        <v>22.86</v>
      </c>
      <c r="I259" s="311"/>
      <c r="J259" s="319">
        <f>ROUND(SUMIF(Anlagenbewegungsdaten!B:B,A259,Anlagenbewegungsdaten!C:C),3)</f>
        <v>0</v>
      </c>
      <c r="K259" s="320">
        <f>ROUND(SUMIF(Anlagenbewegungsdaten!$B:$B,$A259,Anlagenbewegungsdaten!$D:$D),2)</f>
        <v>0</v>
      </c>
      <c r="L259" s="321">
        <f t="shared" si="6"/>
        <v>0</v>
      </c>
      <c r="M259" s="341" t="s">
        <v>4950</v>
      </c>
      <c r="N259" s="341" t="s">
        <v>4963</v>
      </c>
      <c r="O259" s="323">
        <f>ROUND(SUMIF(Anlagenbewegungsdaten_AV!B:B,A259,Anlagenbewegungsdaten_AV!C:C),3)</f>
        <v>0</v>
      </c>
      <c r="P259" s="320">
        <f>ROUND(SUMIF(Anlagenbewegungsdaten_AV!$B:$B,$A259,Anlagenbewegungsdaten_AV!$D:$D),2)</f>
        <v>0</v>
      </c>
      <c r="Q259" s="321">
        <f t="shared" si="7"/>
        <v>0</v>
      </c>
      <c r="S259" s="324"/>
      <c r="T259" s="317"/>
      <c r="U259" s="325"/>
      <c r="V259" s="325"/>
    </row>
    <row r="260" spans="1:22" ht="15" customHeight="1" x14ac:dyDescent="0.25">
      <c r="A260" s="129" t="s">
        <v>2439</v>
      </c>
      <c r="B260" s="126" t="s">
        <v>2087</v>
      </c>
      <c r="C260" s="127" t="s">
        <v>4015</v>
      </c>
      <c r="D260" s="127" t="s">
        <v>1613</v>
      </c>
      <c r="E260" s="127" t="s">
        <v>2462</v>
      </c>
      <c r="F260" s="128">
        <v>10.23</v>
      </c>
      <c r="G260" s="128">
        <v>10.43</v>
      </c>
      <c r="H260" s="128">
        <v>8.18</v>
      </c>
      <c r="I260" s="311"/>
      <c r="J260" s="319">
        <f>ROUND(SUMIF(Anlagenbewegungsdaten!B:B,A260,Anlagenbewegungsdaten!C:C),3)</f>
        <v>0</v>
      </c>
      <c r="K260" s="320">
        <f>ROUND(SUMIF(Anlagenbewegungsdaten!$B:$B,$A260,Anlagenbewegungsdaten!$D:$D),2)</f>
        <v>0</v>
      </c>
      <c r="L260" s="321">
        <f t="shared" si="6"/>
        <v>0</v>
      </c>
      <c r="M260" s="341" t="s">
        <v>4950</v>
      </c>
      <c r="N260" s="341" t="s">
        <v>4963</v>
      </c>
      <c r="O260" s="323">
        <f>ROUND(SUMIF(Anlagenbewegungsdaten_AV!B:B,A260,Anlagenbewegungsdaten_AV!C:C),3)</f>
        <v>0</v>
      </c>
      <c r="P260" s="320">
        <f>ROUND(SUMIF(Anlagenbewegungsdaten_AV!$B:$B,$A260,Anlagenbewegungsdaten_AV!$D:$D),2)</f>
        <v>0</v>
      </c>
      <c r="Q260" s="321">
        <f t="shared" si="7"/>
        <v>0</v>
      </c>
      <c r="S260" s="324"/>
      <c r="T260" s="317"/>
      <c r="U260" s="325"/>
      <c r="V260" s="325"/>
    </row>
    <row r="261" spans="1:22" ht="15" customHeight="1" x14ac:dyDescent="0.25">
      <c r="A261" s="129" t="s">
        <v>1614</v>
      </c>
      <c r="B261" s="126" t="s">
        <v>2087</v>
      </c>
      <c r="C261" s="127" t="s">
        <v>4015</v>
      </c>
      <c r="D261" s="127" t="s">
        <v>1615</v>
      </c>
      <c r="E261" s="127" t="s">
        <v>1543</v>
      </c>
      <c r="F261" s="128">
        <v>13.23</v>
      </c>
      <c r="G261" s="128">
        <v>13.43</v>
      </c>
      <c r="H261" s="128">
        <v>10.58</v>
      </c>
      <c r="I261" s="311"/>
      <c r="J261" s="319">
        <f>ROUND(SUMIF(Anlagenbewegungsdaten!B:B,A261,Anlagenbewegungsdaten!C:C),3)</f>
        <v>0</v>
      </c>
      <c r="K261" s="320">
        <f>ROUND(SUMIF(Anlagenbewegungsdaten!$B:$B,$A261,Anlagenbewegungsdaten!$D:$D),2)</f>
        <v>0</v>
      </c>
      <c r="L261" s="321">
        <f t="shared" ref="L261:L325" si="10">IF(ISBLANK(F261),0,IF(OR($J261&gt;=100,$J261&lt;=-100),F261-(K261/J261*100),IF(OR(J261&gt;-100,J261&lt;100),(J261*F261%)-K261)))</f>
        <v>0</v>
      </c>
      <c r="M261" s="341" t="s">
        <v>4950</v>
      </c>
      <c r="N261" s="341" t="s">
        <v>4963</v>
      </c>
      <c r="O261" s="323">
        <f>ROUND(SUMIF(Anlagenbewegungsdaten_AV!B:B,A261,Anlagenbewegungsdaten_AV!C:C),3)</f>
        <v>0</v>
      </c>
      <c r="P261" s="320">
        <f>ROUND(SUMIF(Anlagenbewegungsdaten_AV!$B:$B,$A261,Anlagenbewegungsdaten_AV!$D:$D),2)</f>
        <v>0</v>
      </c>
      <c r="Q261" s="321">
        <f t="shared" ref="Q261:Q325" si="11">IF(ISBLANK(H261),0,IF(OR($O261&gt;=100,$O261&lt;=-100),H261-(P261/O261*100),IF(OR(O261&gt;-100,O261&lt;100),(O261*G261%)-P261)))</f>
        <v>0</v>
      </c>
      <c r="S261" s="324"/>
      <c r="T261" s="317"/>
      <c r="U261" s="325"/>
      <c r="V261" s="325"/>
    </row>
    <row r="262" spans="1:22" ht="15" customHeight="1" x14ac:dyDescent="0.25">
      <c r="A262" s="129" t="s">
        <v>1616</v>
      </c>
      <c r="B262" s="126" t="s">
        <v>2087</v>
      </c>
      <c r="C262" s="127" t="s">
        <v>4015</v>
      </c>
      <c r="D262" s="127" t="s">
        <v>1617</v>
      </c>
      <c r="E262" s="127" t="s">
        <v>1546</v>
      </c>
      <c r="F262" s="128">
        <v>13.23</v>
      </c>
      <c r="G262" s="128">
        <v>13.43</v>
      </c>
      <c r="H262" s="128">
        <v>10.58</v>
      </c>
      <c r="I262" s="311"/>
      <c r="J262" s="319">
        <f>ROUND(SUMIF(Anlagenbewegungsdaten!B:B,A262,Anlagenbewegungsdaten!C:C),3)</f>
        <v>0</v>
      </c>
      <c r="K262" s="320">
        <f>ROUND(SUMIF(Anlagenbewegungsdaten!$B:$B,$A262,Anlagenbewegungsdaten!$D:$D),2)</f>
        <v>0</v>
      </c>
      <c r="L262" s="321">
        <f t="shared" si="10"/>
        <v>0</v>
      </c>
      <c r="M262" s="341" t="s">
        <v>4950</v>
      </c>
      <c r="N262" s="341" t="s">
        <v>4963</v>
      </c>
      <c r="O262" s="323">
        <f>ROUND(SUMIF(Anlagenbewegungsdaten_AV!B:B,A262,Anlagenbewegungsdaten_AV!C:C),3)</f>
        <v>0</v>
      </c>
      <c r="P262" s="320">
        <f>ROUND(SUMIF(Anlagenbewegungsdaten_AV!$B:$B,$A262,Anlagenbewegungsdaten_AV!$D:$D),2)</f>
        <v>0</v>
      </c>
      <c r="Q262" s="321">
        <f t="shared" si="11"/>
        <v>0</v>
      </c>
      <c r="S262" s="324"/>
      <c r="T262" s="317"/>
      <c r="U262" s="325"/>
      <c r="V262" s="325"/>
    </row>
    <row r="263" spans="1:22" ht="15" customHeight="1" x14ac:dyDescent="0.25">
      <c r="A263" s="129" t="s">
        <v>2578</v>
      </c>
      <c r="B263" s="126" t="s">
        <v>2087</v>
      </c>
      <c r="C263" s="127" t="s">
        <v>4015</v>
      </c>
      <c r="D263" s="127" t="s">
        <v>2579</v>
      </c>
      <c r="E263" s="127" t="s">
        <v>2555</v>
      </c>
      <c r="F263" s="128">
        <v>13.200000000000001</v>
      </c>
      <c r="G263" s="128">
        <v>13.4</v>
      </c>
      <c r="H263" s="128">
        <v>10.56</v>
      </c>
      <c r="I263" s="311"/>
      <c r="J263" s="319">
        <f>ROUND(SUMIF(Anlagenbewegungsdaten!B:B,A263,Anlagenbewegungsdaten!C:C),3)</f>
        <v>0</v>
      </c>
      <c r="K263" s="320">
        <f>ROUND(SUMIF(Anlagenbewegungsdaten!$B:$B,$A263,Anlagenbewegungsdaten!$D:$D),2)</f>
        <v>0</v>
      </c>
      <c r="L263" s="321">
        <f t="shared" si="10"/>
        <v>0</v>
      </c>
      <c r="M263" s="341" t="s">
        <v>4950</v>
      </c>
      <c r="N263" s="341" t="s">
        <v>4963</v>
      </c>
      <c r="O263" s="323">
        <f>ROUND(SUMIF(Anlagenbewegungsdaten_AV!B:B,A263,Anlagenbewegungsdaten_AV!C:C),3)</f>
        <v>0</v>
      </c>
      <c r="P263" s="320">
        <f>ROUND(SUMIF(Anlagenbewegungsdaten_AV!$B:$B,$A263,Anlagenbewegungsdaten_AV!$D:$D),2)</f>
        <v>0</v>
      </c>
      <c r="Q263" s="321">
        <f t="shared" si="11"/>
        <v>0</v>
      </c>
      <c r="S263" s="324"/>
      <c r="T263" s="317"/>
      <c r="U263" s="325"/>
      <c r="V263" s="325"/>
    </row>
    <row r="264" spans="1:22" ht="15" customHeight="1" x14ac:dyDescent="0.25">
      <c r="A264" s="129" t="s">
        <v>3322</v>
      </c>
      <c r="B264" s="126" t="s">
        <v>2087</v>
      </c>
      <c r="C264" s="127" t="s">
        <v>4015</v>
      </c>
      <c r="D264" s="127" t="s">
        <v>3323</v>
      </c>
      <c r="E264" s="127" t="s">
        <v>3299</v>
      </c>
      <c r="F264" s="128">
        <v>13.17</v>
      </c>
      <c r="G264" s="128">
        <v>13.37</v>
      </c>
      <c r="H264" s="128">
        <v>10.54</v>
      </c>
      <c r="I264" s="311"/>
      <c r="J264" s="319">
        <f>ROUND(SUMIF(Anlagenbewegungsdaten!B:B,A264,Anlagenbewegungsdaten!C:C),3)</f>
        <v>0</v>
      </c>
      <c r="K264" s="320">
        <f>ROUND(SUMIF(Anlagenbewegungsdaten!$B:$B,$A264,Anlagenbewegungsdaten!$D:$D),2)</f>
        <v>0</v>
      </c>
      <c r="L264" s="321">
        <f t="shared" si="10"/>
        <v>0</v>
      </c>
      <c r="M264" s="341" t="s">
        <v>4950</v>
      </c>
      <c r="N264" s="341" t="s">
        <v>4963</v>
      </c>
      <c r="O264" s="323">
        <f>ROUND(SUMIF(Anlagenbewegungsdaten_AV!B:B,A264,Anlagenbewegungsdaten_AV!C:C),3)</f>
        <v>0</v>
      </c>
      <c r="P264" s="320">
        <f>ROUND(SUMIF(Anlagenbewegungsdaten_AV!$B:$B,$A264,Anlagenbewegungsdaten_AV!$D:$D),2)</f>
        <v>0</v>
      </c>
      <c r="Q264" s="321">
        <f t="shared" si="11"/>
        <v>0</v>
      </c>
      <c r="S264" s="324"/>
      <c r="T264" s="317"/>
      <c r="U264" s="325"/>
      <c r="V264" s="325"/>
    </row>
    <row r="265" spans="1:22" ht="15" customHeight="1" x14ac:dyDescent="0.25">
      <c r="A265" s="129" t="s">
        <v>4092</v>
      </c>
      <c r="B265" s="126" t="s">
        <v>2087</v>
      </c>
      <c r="C265" s="127" t="s">
        <v>4015</v>
      </c>
      <c r="D265" s="127" t="s">
        <v>4093</v>
      </c>
      <c r="E265" s="127" t="s">
        <v>4069</v>
      </c>
      <c r="F265" s="128">
        <v>13.14</v>
      </c>
      <c r="G265" s="128">
        <v>13.34</v>
      </c>
      <c r="H265" s="128">
        <v>10.51</v>
      </c>
      <c r="I265" s="311"/>
      <c r="J265" s="319">
        <f>ROUND(SUMIF(Anlagenbewegungsdaten!B:B,A265,Anlagenbewegungsdaten!C:C),3)</f>
        <v>0</v>
      </c>
      <c r="K265" s="320">
        <f>ROUND(SUMIF(Anlagenbewegungsdaten!$B:$B,$A265,Anlagenbewegungsdaten!$D:$D),2)</f>
        <v>0</v>
      </c>
      <c r="L265" s="321">
        <f t="shared" si="10"/>
        <v>0</v>
      </c>
      <c r="M265" s="341" t="s">
        <v>4950</v>
      </c>
      <c r="N265" s="341" t="s">
        <v>4963</v>
      </c>
      <c r="O265" s="323">
        <f>ROUND(SUMIF(Anlagenbewegungsdaten_AV!B:B,A265,Anlagenbewegungsdaten_AV!C:C),3)</f>
        <v>0</v>
      </c>
      <c r="P265" s="320">
        <f>ROUND(SUMIF(Anlagenbewegungsdaten_AV!$B:$B,$A265,Anlagenbewegungsdaten_AV!$D:$D),2)</f>
        <v>0</v>
      </c>
      <c r="Q265" s="321">
        <f t="shared" si="11"/>
        <v>0</v>
      </c>
      <c r="S265" s="324"/>
      <c r="T265" s="317"/>
      <c r="U265" s="325"/>
      <c r="V265" s="325"/>
    </row>
    <row r="266" spans="1:22" ht="15" customHeight="1" x14ac:dyDescent="0.25">
      <c r="A266" s="129" t="s">
        <v>1618</v>
      </c>
      <c r="B266" s="126" t="s">
        <v>2087</v>
      </c>
      <c r="C266" s="127" t="s">
        <v>4015</v>
      </c>
      <c r="D266" s="127" t="s">
        <v>1619</v>
      </c>
      <c r="E266" s="127" t="s">
        <v>2462</v>
      </c>
      <c r="F266" s="128">
        <v>11.23</v>
      </c>
      <c r="G266" s="128">
        <v>11.43</v>
      </c>
      <c r="H266" s="128">
        <v>8.98</v>
      </c>
      <c r="I266" s="311"/>
      <c r="J266" s="319">
        <f>ROUND(SUMIF(Anlagenbewegungsdaten!B:B,A266,Anlagenbewegungsdaten!C:C),3)</f>
        <v>0</v>
      </c>
      <c r="K266" s="320">
        <f>ROUND(SUMIF(Anlagenbewegungsdaten!$B:$B,$A266,Anlagenbewegungsdaten!$D:$D),2)</f>
        <v>0</v>
      </c>
      <c r="L266" s="321">
        <f t="shared" si="10"/>
        <v>0</v>
      </c>
      <c r="M266" s="341" t="s">
        <v>4950</v>
      </c>
      <c r="N266" s="341" t="s">
        <v>4963</v>
      </c>
      <c r="O266" s="323">
        <f>ROUND(SUMIF(Anlagenbewegungsdaten_AV!B:B,A266,Anlagenbewegungsdaten_AV!C:C),3)</f>
        <v>0</v>
      </c>
      <c r="P266" s="320">
        <f>ROUND(SUMIF(Anlagenbewegungsdaten_AV!$B:$B,$A266,Anlagenbewegungsdaten_AV!$D:$D),2)</f>
        <v>0</v>
      </c>
      <c r="Q266" s="321">
        <f t="shared" si="11"/>
        <v>0</v>
      </c>
      <c r="S266" s="324"/>
      <c r="T266" s="317"/>
      <c r="U266" s="325"/>
      <c r="V266" s="325"/>
    </row>
    <row r="267" spans="1:22" ht="15" customHeight="1" x14ac:dyDescent="0.25">
      <c r="A267" s="129" t="s">
        <v>1620</v>
      </c>
      <c r="B267" s="126" t="s">
        <v>2087</v>
      </c>
      <c r="C267" s="127" t="s">
        <v>4015</v>
      </c>
      <c r="D267" s="127" t="s">
        <v>1621</v>
      </c>
      <c r="E267" s="127" t="s">
        <v>1543</v>
      </c>
      <c r="F267" s="128">
        <v>14.23</v>
      </c>
      <c r="G267" s="128">
        <v>14.43</v>
      </c>
      <c r="H267" s="128">
        <v>11.38</v>
      </c>
      <c r="I267" s="311"/>
      <c r="J267" s="319">
        <f>ROUND(SUMIF(Anlagenbewegungsdaten!B:B,A267,Anlagenbewegungsdaten!C:C),3)</f>
        <v>0</v>
      </c>
      <c r="K267" s="320">
        <f>ROUND(SUMIF(Anlagenbewegungsdaten!$B:$B,$A267,Anlagenbewegungsdaten!$D:$D),2)</f>
        <v>0</v>
      </c>
      <c r="L267" s="321">
        <f t="shared" si="10"/>
        <v>0</v>
      </c>
      <c r="M267" s="341" t="s">
        <v>4950</v>
      </c>
      <c r="N267" s="341" t="s">
        <v>4963</v>
      </c>
      <c r="O267" s="323">
        <f>ROUND(SUMIF(Anlagenbewegungsdaten_AV!B:B,A267,Anlagenbewegungsdaten_AV!C:C),3)</f>
        <v>0</v>
      </c>
      <c r="P267" s="320">
        <f>ROUND(SUMIF(Anlagenbewegungsdaten_AV!$B:$B,$A267,Anlagenbewegungsdaten_AV!$D:$D),2)</f>
        <v>0</v>
      </c>
      <c r="Q267" s="321">
        <f t="shared" si="11"/>
        <v>0</v>
      </c>
      <c r="S267" s="324"/>
      <c r="T267" s="317"/>
      <c r="U267" s="325"/>
      <c r="V267" s="325"/>
    </row>
    <row r="268" spans="1:22" ht="15" customHeight="1" x14ac:dyDescent="0.25">
      <c r="A268" s="129" t="s">
        <v>1622</v>
      </c>
      <c r="B268" s="126" t="s">
        <v>2087</v>
      </c>
      <c r="C268" s="127" t="s">
        <v>4015</v>
      </c>
      <c r="D268" s="127" t="s">
        <v>1623</v>
      </c>
      <c r="E268" s="127" t="s">
        <v>1546</v>
      </c>
      <c r="F268" s="128">
        <v>14.23</v>
      </c>
      <c r="G268" s="128">
        <v>14.43</v>
      </c>
      <c r="H268" s="128">
        <v>11.38</v>
      </c>
      <c r="I268" s="311"/>
      <c r="J268" s="319">
        <f>ROUND(SUMIF(Anlagenbewegungsdaten!B:B,A268,Anlagenbewegungsdaten!C:C),3)</f>
        <v>0</v>
      </c>
      <c r="K268" s="320">
        <f>ROUND(SUMIF(Anlagenbewegungsdaten!$B:$B,$A268,Anlagenbewegungsdaten!$D:$D),2)</f>
        <v>0</v>
      </c>
      <c r="L268" s="321">
        <f t="shared" si="10"/>
        <v>0</v>
      </c>
      <c r="M268" s="341" t="s">
        <v>4950</v>
      </c>
      <c r="N268" s="341" t="s">
        <v>4963</v>
      </c>
      <c r="O268" s="323">
        <f>ROUND(SUMIF(Anlagenbewegungsdaten_AV!B:B,A268,Anlagenbewegungsdaten_AV!C:C),3)</f>
        <v>0</v>
      </c>
      <c r="P268" s="320">
        <f>ROUND(SUMIF(Anlagenbewegungsdaten_AV!$B:$B,$A268,Anlagenbewegungsdaten_AV!$D:$D),2)</f>
        <v>0</v>
      </c>
      <c r="Q268" s="321">
        <f t="shared" si="11"/>
        <v>0</v>
      </c>
      <c r="S268" s="324"/>
      <c r="T268" s="317"/>
      <c r="U268" s="325"/>
      <c r="V268" s="325"/>
    </row>
    <row r="269" spans="1:22" ht="15" customHeight="1" x14ac:dyDescent="0.25">
      <c r="A269" s="129" t="s">
        <v>2580</v>
      </c>
      <c r="B269" s="126" t="s">
        <v>2087</v>
      </c>
      <c r="C269" s="127" t="s">
        <v>4015</v>
      </c>
      <c r="D269" s="127" t="s">
        <v>2581</v>
      </c>
      <c r="E269" s="127" t="s">
        <v>2555</v>
      </c>
      <c r="F269" s="128">
        <v>14.200000000000001</v>
      </c>
      <c r="G269" s="128">
        <v>14.4</v>
      </c>
      <c r="H269" s="128">
        <v>11.36</v>
      </c>
      <c r="I269" s="311"/>
      <c r="J269" s="319">
        <f>ROUND(SUMIF(Anlagenbewegungsdaten!B:B,A269,Anlagenbewegungsdaten!C:C),3)</f>
        <v>0</v>
      </c>
      <c r="K269" s="320">
        <f>ROUND(SUMIF(Anlagenbewegungsdaten!$B:$B,$A269,Anlagenbewegungsdaten!$D:$D),2)</f>
        <v>0</v>
      </c>
      <c r="L269" s="321">
        <f t="shared" si="10"/>
        <v>0</v>
      </c>
      <c r="M269" s="341" t="s">
        <v>4950</v>
      </c>
      <c r="N269" s="341" t="s">
        <v>4963</v>
      </c>
      <c r="O269" s="323">
        <f>ROUND(SUMIF(Anlagenbewegungsdaten_AV!B:B,A269,Anlagenbewegungsdaten_AV!C:C),3)</f>
        <v>0</v>
      </c>
      <c r="P269" s="320">
        <f>ROUND(SUMIF(Anlagenbewegungsdaten_AV!$B:$B,$A269,Anlagenbewegungsdaten_AV!$D:$D),2)</f>
        <v>0</v>
      </c>
      <c r="Q269" s="321">
        <f t="shared" si="11"/>
        <v>0</v>
      </c>
      <c r="S269" s="324"/>
      <c r="T269" s="317"/>
      <c r="U269" s="325"/>
      <c r="V269" s="325"/>
    </row>
    <row r="270" spans="1:22" ht="15" customHeight="1" x14ac:dyDescent="0.25">
      <c r="A270" s="129" t="s">
        <v>3324</v>
      </c>
      <c r="B270" s="126" t="s">
        <v>2087</v>
      </c>
      <c r="C270" s="127" t="s">
        <v>4015</v>
      </c>
      <c r="D270" s="127" t="s">
        <v>3325</v>
      </c>
      <c r="E270" s="127" t="s">
        <v>3299</v>
      </c>
      <c r="F270" s="128">
        <v>14.17</v>
      </c>
      <c r="G270" s="128">
        <v>14.37</v>
      </c>
      <c r="H270" s="128">
        <v>11.34</v>
      </c>
      <c r="I270" s="311"/>
      <c r="J270" s="319">
        <f>ROUND(SUMIF(Anlagenbewegungsdaten!B:B,A270,Anlagenbewegungsdaten!C:C),3)</f>
        <v>0</v>
      </c>
      <c r="K270" s="320">
        <f>ROUND(SUMIF(Anlagenbewegungsdaten!$B:$B,$A270,Anlagenbewegungsdaten!$D:$D),2)</f>
        <v>0</v>
      </c>
      <c r="L270" s="321">
        <f t="shared" si="10"/>
        <v>0</v>
      </c>
      <c r="M270" s="341" t="s">
        <v>4950</v>
      </c>
      <c r="N270" s="341" t="s">
        <v>4963</v>
      </c>
      <c r="O270" s="323">
        <f>ROUND(SUMIF(Anlagenbewegungsdaten_AV!B:B,A270,Anlagenbewegungsdaten_AV!C:C),3)</f>
        <v>0</v>
      </c>
      <c r="P270" s="320">
        <f>ROUND(SUMIF(Anlagenbewegungsdaten_AV!$B:$B,$A270,Anlagenbewegungsdaten_AV!$D:$D),2)</f>
        <v>0</v>
      </c>
      <c r="Q270" s="321">
        <f t="shared" si="11"/>
        <v>0</v>
      </c>
      <c r="S270" s="324"/>
      <c r="T270" s="317"/>
      <c r="U270" s="325"/>
      <c r="V270" s="325"/>
    </row>
    <row r="271" spans="1:22" ht="15" customHeight="1" x14ac:dyDescent="0.25">
      <c r="A271" s="129" t="s">
        <v>4094</v>
      </c>
      <c r="B271" s="126" t="s">
        <v>2087</v>
      </c>
      <c r="C271" s="127" t="s">
        <v>4015</v>
      </c>
      <c r="D271" s="127" t="s">
        <v>4095</v>
      </c>
      <c r="E271" s="127" t="s">
        <v>4069</v>
      </c>
      <c r="F271" s="128">
        <v>14.14</v>
      </c>
      <c r="G271" s="128">
        <v>14.34</v>
      </c>
      <c r="H271" s="128">
        <v>11.31</v>
      </c>
      <c r="I271" s="311"/>
      <c r="J271" s="319">
        <f>ROUND(SUMIF(Anlagenbewegungsdaten!B:B,A271,Anlagenbewegungsdaten!C:C),3)</f>
        <v>0</v>
      </c>
      <c r="K271" s="320">
        <f>ROUND(SUMIF(Anlagenbewegungsdaten!$B:$B,$A271,Anlagenbewegungsdaten!$D:$D),2)</f>
        <v>0</v>
      </c>
      <c r="L271" s="321">
        <f t="shared" si="10"/>
        <v>0</v>
      </c>
      <c r="M271" s="341" t="s">
        <v>4950</v>
      </c>
      <c r="N271" s="341" t="s">
        <v>4963</v>
      </c>
      <c r="O271" s="323">
        <f>ROUND(SUMIF(Anlagenbewegungsdaten_AV!B:B,A271,Anlagenbewegungsdaten_AV!C:C),3)</f>
        <v>0</v>
      </c>
      <c r="P271" s="320">
        <f>ROUND(SUMIF(Anlagenbewegungsdaten_AV!$B:$B,$A271,Anlagenbewegungsdaten_AV!$D:$D),2)</f>
        <v>0</v>
      </c>
      <c r="Q271" s="321">
        <f t="shared" si="11"/>
        <v>0</v>
      </c>
      <c r="S271" s="324"/>
      <c r="T271" s="317"/>
      <c r="U271" s="325"/>
      <c r="V271" s="325"/>
    </row>
    <row r="272" spans="1:22" ht="15" customHeight="1" x14ac:dyDescent="0.25">
      <c r="A272" s="129" t="s">
        <v>6808</v>
      </c>
      <c r="B272" s="126" t="s">
        <v>2087</v>
      </c>
      <c r="C272" s="127" t="s">
        <v>4015</v>
      </c>
      <c r="D272" s="127" t="s">
        <v>6809</v>
      </c>
      <c r="E272" s="127" t="s">
        <v>6045</v>
      </c>
      <c r="F272" s="128">
        <v>14.03</v>
      </c>
      <c r="G272" s="128">
        <v>14.03</v>
      </c>
      <c r="H272" s="128">
        <v>11.22</v>
      </c>
      <c r="I272" s="311"/>
      <c r="J272" s="319">
        <f>ROUND(SUMIF(Anlagenbewegungsdaten!B:B,A272,Anlagenbewegungsdaten!C:C),3)</f>
        <v>0</v>
      </c>
      <c r="K272" s="320">
        <f>ROUND(SUMIF(Anlagenbewegungsdaten!$B:$B,$A272,Anlagenbewegungsdaten!$D:$D),2)</f>
        <v>0</v>
      </c>
      <c r="L272" s="321">
        <f t="shared" ref="L272" si="12">IF(ISBLANK(F272),0,IF(OR($J272&gt;=100,$J272&lt;=-100),F272-(K272/J272*100),IF(OR(J272&gt;-100,J272&lt;100),(J272*F272%)-K272)))</f>
        <v>0</v>
      </c>
      <c r="M272" s="341" t="s">
        <v>4950</v>
      </c>
      <c r="N272" s="341" t="s">
        <v>4963</v>
      </c>
      <c r="O272" s="323">
        <f>ROUND(SUMIF(Anlagenbewegungsdaten_AV!B:B,A272,Anlagenbewegungsdaten_AV!C:C),3)</f>
        <v>0</v>
      </c>
      <c r="P272" s="320">
        <f>ROUND(SUMIF(Anlagenbewegungsdaten_AV!$B:$B,$A272,Anlagenbewegungsdaten_AV!$D:$D),2)</f>
        <v>0</v>
      </c>
      <c r="Q272" s="321">
        <f t="shared" ref="Q272" si="13">IF(ISBLANK(H272),0,IF(OR($O272&gt;=100,$O272&lt;=-100),H272-(P272/O272*100),IF(OR(O272&gt;-100,O272&lt;100),(O272*G272%)-P272)))</f>
        <v>0</v>
      </c>
      <c r="S272" s="324"/>
      <c r="T272" s="317"/>
      <c r="U272" s="325"/>
      <c r="V272" s="325"/>
    </row>
    <row r="273" spans="1:22" ht="15" customHeight="1" x14ac:dyDescent="0.25">
      <c r="A273" s="129" t="s">
        <v>2440</v>
      </c>
      <c r="B273" s="126" t="s">
        <v>2087</v>
      </c>
      <c r="C273" s="127" t="s">
        <v>4015</v>
      </c>
      <c r="D273" s="127" t="s">
        <v>1624</v>
      </c>
      <c r="E273" s="127" t="s">
        <v>2462</v>
      </c>
      <c r="F273" s="128">
        <v>16.23</v>
      </c>
      <c r="G273" s="128">
        <v>16.43</v>
      </c>
      <c r="H273" s="128">
        <v>12.98</v>
      </c>
      <c r="I273" s="311"/>
      <c r="J273" s="319">
        <f>ROUND(SUMIF(Anlagenbewegungsdaten!B:B,A273,Anlagenbewegungsdaten!C:C),3)</f>
        <v>0</v>
      </c>
      <c r="K273" s="320">
        <f>ROUND(SUMIF(Anlagenbewegungsdaten!$B:$B,$A273,Anlagenbewegungsdaten!$D:$D),2)</f>
        <v>0</v>
      </c>
      <c r="L273" s="321">
        <f t="shared" si="10"/>
        <v>0</v>
      </c>
      <c r="M273" s="341" t="s">
        <v>4950</v>
      </c>
      <c r="N273" s="341" t="s">
        <v>4963</v>
      </c>
      <c r="O273" s="323">
        <f>ROUND(SUMIF(Anlagenbewegungsdaten_AV!B:B,A273,Anlagenbewegungsdaten_AV!C:C),3)</f>
        <v>0</v>
      </c>
      <c r="P273" s="320">
        <f>ROUND(SUMIF(Anlagenbewegungsdaten_AV!$B:$B,$A273,Anlagenbewegungsdaten_AV!$D:$D),2)</f>
        <v>0</v>
      </c>
      <c r="Q273" s="321">
        <f t="shared" si="11"/>
        <v>0</v>
      </c>
      <c r="S273" s="324"/>
      <c r="T273" s="317"/>
      <c r="U273" s="325"/>
      <c r="V273" s="325"/>
    </row>
    <row r="274" spans="1:22" ht="15" customHeight="1" x14ac:dyDescent="0.25">
      <c r="A274" s="129" t="s">
        <v>1625</v>
      </c>
      <c r="B274" s="126" t="s">
        <v>2087</v>
      </c>
      <c r="C274" s="127" t="s">
        <v>4015</v>
      </c>
      <c r="D274" s="127" t="s">
        <v>1626</v>
      </c>
      <c r="E274" s="127" t="s">
        <v>1543</v>
      </c>
      <c r="F274" s="128">
        <v>19.23</v>
      </c>
      <c r="G274" s="128">
        <v>19.43</v>
      </c>
      <c r="H274" s="128">
        <v>15.38</v>
      </c>
      <c r="I274" s="311"/>
      <c r="J274" s="319">
        <f>ROUND(SUMIF(Anlagenbewegungsdaten!B:B,A274,Anlagenbewegungsdaten!C:C),3)</f>
        <v>0</v>
      </c>
      <c r="K274" s="320">
        <f>ROUND(SUMIF(Anlagenbewegungsdaten!$B:$B,$A274,Anlagenbewegungsdaten!$D:$D),2)</f>
        <v>0</v>
      </c>
      <c r="L274" s="321">
        <f t="shared" si="10"/>
        <v>0</v>
      </c>
      <c r="M274" s="341" t="s">
        <v>4950</v>
      </c>
      <c r="N274" s="341" t="s">
        <v>4963</v>
      </c>
      <c r="O274" s="323">
        <f>ROUND(SUMIF(Anlagenbewegungsdaten_AV!B:B,A274,Anlagenbewegungsdaten_AV!C:C),3)</f>
        <v>0</v>
      </c>
      <c r="P274" s="320">
        <f>ROUND(SUMIF(Anlagenbewegungsdaten_AV!$B:$B,$A274,Anlagenbewegungsdaten_AV!$D:$D),2)</f>
        <v>0</v>
      </c>
      <c r="Q274" s="321">
        <f t="shared" si="11"/>
        <v>0</v>
      </c>
      <c r="S274" s="324"/>
      <c r="T274" s="317"/>
      <c r="U274" s="325"/>
      <c r="V274" s="325"/>
    </row>
    <row r="275" spans="1:22" ht="15" customHeight="1" x14ac:dyDescent="0.25">
      <c r="A275" s="129" t="s">
        <v>1627</v>
      </c>
      <c r="B275" s="126" t="s">
        <v>2087</v>
      </c>
      <c r="C275" s="127" t="s">
        <v>4015</v>
      </c>
      <c r="D275" s="127" t="s">
        <v>1628</v>
      </c>
      <c r="E275" s="127" t="s">
        <v>1546</v>
      </c>
      <c r="F275" s="128">
        <v>19.23</v>
      </c>
      <c r="G275" s="128">
        <v>19.43</v>
      </c>
      <c r="H275" s="128">
        <v>15.38</v>
      </c>
      <c r="I275" s="311"/>
      <c r="J275" s="319">
        <f>ROUND(SUMIF(Anlagenbewegungsdaten!B:B,A275,Anlagenbewegungsdaten!C:C),3)</f>
        <v>0</v>
      </c>
      <c r="K275" s="320">
        <f>ROUND(SUMIF(Anlagenbewegungsdaten!$B:$B,$A275,Anlagenbewegungsdaten!$D:$D),2)</f>
        <v>0</v>
      </c>
      <c r="L275" s="321">
        <f t="shared" si="10"/>
        <v>0</v>
      </c>
      <c r="M275" s="341" t="s">
        <v>4950</v>
      </c>
      <c r="N275" s="341" t="s">
        <v>4963</v>
      </c>
      <c r="O275" s="323">
        <f>ROUND(SUMIF(Anlagenbewegungsdaten_AV!B:B,A275,Anlagenbewegungsdaten_AV!C:C),3)</f>
        <v>0</v>
      </c>
      <c r="P275" s="320">
        <f>ROUND(SUMIF(Anlagenbewegungsdaten_AV!$B:$B,$A275,Anlagenbewegungsdaten_AV!$D:$D),2)</f>
        <v>0</v>
      </c>
      <c r="Q275" s="321">
        <f t="shared" si="11"/>
        <v>0</v>
      </c>
      <c r="S275" s="324"/>
      <c r="T275" s="317"/>
      <c r="U275" s="325"/>
      <c r="V275" s="325"/>
    </row>
    <row r="276" spans="1:22" ht="15" customHeight="1" x14ac:dyDescent="0.25">
      <c r="A276" s="129" t="s">
        <v>2582</v>
      </c>
      <c r="B276" s="126" t="s">
        <v>2087</v>
      </c>
      <c r="C276" s="127" t="s">
        <v>4015</v>
      </c>
      <c r="D276" s="127" t="s">
        <v>2583</v>
      </c>
      <c r="E276" s="127" t="s">
        <v>2555</v>
      </c>
      <c r="F276" s="128">
        <v>19.200000000000003</v>
      </c>
      <c r="G276" s="128">
        <v>19.400000000000002</v>
      </c>
      <c r="H276" s="128">
        <v>15.36</v>
      </c>
      <c r="I276" s="311"/>
      <c r="J276" s="319">
        <f>ROUND(SUMIF(Anlagenbewegungsdaten!B:B,A276,Anlagenbewegungsdaten!C:C),3)</f>
        <v>0</v>
      </c>
      <c r="K276" s="320">
        <f>ROUND(SUMIF(Anlagenbewegungsdaten!$B:$B,$A276,Anlagenbewegungsdaten!$D:$D),2)</f>
        <v>0</v>
      </c>
      <c r="L276" s="321">
        <f t="shared" si="10"/>
        <v>0</v>
      </c>
      <c r="M276" s="341" t="s">
        <v>4950</v>
      </c>
      <c r="N276" s="341" t="s">
        <v>4963</v>
      </c>
      <c r="O276" s="323">
        <f>ROUND(SUMIF(Anlagenbewegungsdaten_AV!B:B,A276,Anlagenbewegungsdaten_AV!C:C),3)</f>
        <v>0</v>
      </c>
      <c r="P276" s="320">
        <f>ROUND(SUMIF(Anlagenbewegungsdaten_AV!$B:$B,$A276,Anlagenbewegungsdaten_AV!$D:$D),2)</f>
        <v>0</v>
      </c>
      <c r="Q276" s="321">
        <f t="shared" si="11"/>
        <v>0</v>
      </c>
      <c r="S276" s="324"/>
      <c r="T276" s="317"/>
      <c r="U276" s="325"/>
      <c r="V276" s="325"/>
    </row>
    <row r="277" spans="1:22" ht="15" customHeight="1" x14ac:dyDescent="0.25">
      <c r="A277" s="129" t="s">
        <v>3326</v>
      </c>
      <c r="B277" s="126" t="s">
        <v>2087</v>
      </c>
      <c r="C277" s="127" t="s">
        <v>4015</v>
      </c>
      <c r="D277" s="127" t="s">
        <v>3327</v>
      </c>
      <c r="E277" s="127" t="s">
        <v>3299</v>
      </c>
      <c r="F277" s="128">
        <v>19.170000000000002</v>
      </c>
      <c r="G277" s="128">
        <v>19.37</v>
      </c>
      <c r="H277" s="128">
        <v>15.34</v>
      </c>
      <c r="I277" s="311"/>
      <c r="J277" s="319">
        <f>ROUND(SUMIF(Anlagenbewegungsdaten!B:B,A277,Anlagenbewegungsdaten!C:C),3)</f>
        <v>0</v>
      </c>
      <c r="K277" s="320">
        <f>ROUND(SUMIF(Anlagenbewegungsdaten!$B:$B,$A277,Anlagenbewegungsdaten!$D:$D),2)</f>
        <v>0</v>
      </c>
      <c r="L277" s="321">
        <f t="shared" si="10"/>
        <v>0</v>
      </c>
      <c r="M277" s="341" t="s">
        <v>4950</v>
      </c>
      <c r="N277" s="341" t="s">
        <v>4963</v>
      </c>
      <c r="O277" s="323">
        <f>ROUND(SUMIF(Anlagenbewegungsdaten_AV!B:B,A277,Anlagenbewegungsdaten_AV!C:C),3)</f>
        <v>0</v>
      </c>
      <c r="P277" s="320">
        <f>ROUND(SUMIF(Anlagenbewegungsdaten_AV!$B:$B,$A277,Anlagenbewegungsdaten_AV!$D:$D),2)</f>
        <v>0</v>
      </c>
      <c r="Q277" s="321">
        <f t="shared" si="11"/>
        <v>0</v>
      </c>
      <c r="S277" s="324"/>
      <c r="T277" s="317"/>
      <c r="U277" s="325"/>
      <c r="V277" s="325"/>
    </row>
    <row r="278" spans="1:22" ht="15" customHeight="1" x14ac:dyDescent="0.25">
      <c r="A278" s="129" t="s">
        <v>4096</v>
      </c>
      <c r="B278" s="126" t="s">
        <v>2087</v>
      </c>
      <c r="C278" s="127" t="s">
        <v>4015</v>
      </c>
      <c r="D278" s="127" t="s">
        <v>4097</v>
      </c>
      <c r="E278" s="127" t="s">
        <v>4069</v>
      </c>
      <c r="F278" s="128">
        <v>19.14</v>
      </c>
      <c r="G278" s="128">
        <v>19.34</v>
      </c>
      <c r="H278" s="128">
        <v>15.31</v>
      </c>
      <c r="I278" s="311"/>
      <c r="J278" s="319">
        <f>ROUND(SUMIF(Anlagenbewegungsdaten!B:B,A278,Anlagenbewegungsdaten!C:C),3)</f>
        <v>0</v>
      </c>
      <c r="K278" s="320">
        <f>ROUND(SUMIF(Anlagenbewegungsdaten!$B:$B,$A278,Anlagenbewegungsdaten!$D:$D),2)</f>
        <v>0</v>
      </c>
      <c r="L278" s="321">
        <f t="shared" si="10"/>
        <v>0</v>
      </c>
      <c r="M278" s="341" t="s">
        <v>4950</v>
      </c>
      <c r="N278" s="341" t="s">
        <v>4963</v>
      </c>
      <c r="O278" s="323">
        <f>ROUND(SUMIF(Anlagenbewegungsdaten_AV!B:B,A278,Anlagenbewegungsdaten_AV!C:C),3)</f>
        <v>0</v>
      </c>
      <c r="P278" s="320">
        <f>ROUND(SUMIF(Anlagenbewegungsdaten_AV!$B:$B,$A278,Anlagenbewegungsdaten_AV!$D:$D),2)</f>
        <v>0</v>
      </c>
      <c r="Q278" s="321">
        <f t="shared" si="11"/>
        <v>0</v>
      </c>
      <c r="S278" s="324"/>
      <c r="T278" s="317"/>
      <c r="U278" s="325"/>
      <c r="V278" s="325"/>
    </row>
    <row r="279" spans="1:22" ht="15" customHeight="1" x14ac:dyDescent="0.25">
      <c r="A279" s="129" t="s">
        <v>1629</v>
      </c>
      <c r="B279" s="126" t="s">
        <v>2087</v>
      </c>
      <c r="C279" s="127" t="s">
        <v>4015</v>
      </c>
      <c r="D279" s="127" t="s">
        <v>1630</v>
      </c>
      <c r="E279" s="127" t="s">
        <v>2462</v>
      </c>
      <c r="F279" s="128">
        <v>17.23</v>
      </c>
      <c r="G279" s="128">
        <v>17.43</v>
      </c>
      <c r="H279" s="128">
        <v>13.78</v>
      </c>
      <c r="I279" s="311"/>
      <c r="J279" s="319">
        <f>ROUND(SUMIF(Anlagenbewegungsdaten!B:B,A279,Anlagenbewegungsdaten!C:C),3)</f>
        <v>0</v>
      </c>
      <c r="K279" s="320">
        <f>ROUND(SUMIF(Anlagenbewegungsdaten!$B:$B,$A279,Anlagenbewegungsdaten!$D:$D),2)</f>
        <v>0</v>
      </c>
      <c r="L279" s="321">
        <f t="shared" si="10"/>
        <v>0</v>
      </c>
      <c r="M279" s="341" t="s">
        <v>4950</v>
      </c>
      <c r="N279" s="341" t="s">
        <v>4963</v>
      </c>
      <c r="O279" s="323">
        <f>ROUND(SUMIF(Anlagenbewegungsdaten_AV!B:B,A279,Anlagenbewegungsdaten_AV!C:C),3)</f>
        <v>0</v>
      </c>
      <c r="P279" s="320">
        <f>ROUND(SUMIF(Anlagenbewegungsdaten_AV!$B:$B,$A279,Anlagenbewegungsdaten_AV!$D:$D),2)</f>
        <v>0</v>
      </c>
      <c r="Q279" s="321">
        <f t="shared" si="11"/>
        <v>0</v>
      </c>
      <c r="S279" s="324"/>
      <c r="T279" s="317"/>
      <c r="U279" s="325"/>
      <c r="V279" s="325"/>
    </row>
    <row r="280" spans="1:22" ht="15" customHeight="1" x14ac:dyDescent="0.25">
      <c r="A280" s="129" t="s">
        <v>1631</v>
      </c>
      <c r="B280" s="126" t="s">
        <v>2087</v>
      </c>
      <c r="C280" s="127" t="s">
        <v>4015</v>
      </c>
      <c r="D280" s="127" t="s">
        <v>227</v>
      </c>
      <c r="E280" s="127" t="s">
        <v>1543</v>
      </c>
      <c r="F280" s="128">
        <v>20.23</v>
      </c>
      <c r="G280" s="128">
        <v>20.43</v>
      </c>
      <c r="H280" s="128">
        <v>16.18</v>
      </c>
      <c r="I280" s="311"/>
      <c r="J280" s="319">
        <f>ROUND(SUMIF(Anlagenbewegungsdaten!B:B,A280,Anlagenbewegungsdaten!C:C),3)</f>
        <v>0</v>
      </c>
      <c r="K280" s="320">
        <f>ROUND(SUMIF(Anlagenbewegungsdaten!$B:$B,$A280,Anlagenbewegungsdaten!$D:$D),2)</f>
        <v>0</v>
      </c>
      <c r="L280" s="321">
        <f t="shared" si="10"/>
        <v>0</v>
      </c>
      <c r="M280" s="341" t="s">
        <v>4950</v>
      </c>
      <c r="N280" s="341" t="s">
        <v>4963</v>
      </c>
      <c r="O280" s="323">
        <f>ROUND(SUMIF(Anlagenbewegungsdaten_AV!B:B,A280,Anlagenbewegungsdaten_AV!C:C),3)</f>
        <v>0</v>
      </c>
      <c r="P280" s="320">
        <f>ROUND(SUMIF(Anlagenbewegungsdaten_AV!$B:$B,$A280,Anlagenbewegungsdaten_AV!$D:$D),2)</f>
        <v>0</v>
      </c>
      <c r="Q280" s="321">
        <f t="shared" si="11"/>
        <v>0</v>
      </c>
      <c r="S280" s="324"/>
      <c r="T280" s="317"/>
      <c r="U280" s="325"/>
      <c r="V280" s="325"/>
    </row>
    <row r="281" spans="1:22" ht="15" customHeight="1" x14ac:dyDescent="0.25">
      <c r="A281" s="129" t="s">
        <v>228</v>
      </c>
      <c r="B281" s="126" t="s">
        <v>2087</v>
      </c>
      <c r="C281" s="127" t="s">
        <v>4015</v>
      </c>
      <c r="D281" s="127" t="s">
        <v>229</v>
      </c>
      <c r="E281" s="127" t="s">
        <v>1546</v>
      </c>
      <c r="F281" s="128">
        <v>20.23</v>
      </c>
      <c r="G281" s="128">
        <v>20.43</v>
      </c>
      <c r="H281" s="128">
        <v>16.18</v>
      </c>
      <c r="I281" s="311"/>
      <c r="J281" s="319">
        <f>ROUND(SUMIF(Anlagenbewegungsdaten!B:B,A281,Anlagenbewegungsdaten!C:C),3)</f>
        <v>0</v>
      </c>
      <c r="K281" s="320">
        <f>ROUND(SUMIF(Anlagenbewegungsdaten!$B:$B,$A281,Anlagenbewegungsdaten!$D:$D),2)</f>
        <v>0</v>
      </c>
      <c r="L281" s="321">
        <f t="shared" si="10"/>
        <v>0</v>
      </c>
      <c r="M281" s="341" t="s">
        <v>4950</v>
      </c>
      <c r="N281" s="341" t="s">
        <v>4963</v>
      </c>
      <c r="O281" s="323">
        <f>ROUND(SUMIF(Anlagenbewegungsdaten_AV!B:B,A281,Anlagenbewegungsdaten_AV!C:C),3)</f>
        <v>0</v>
      </c>
      <c r="P281" s="320">
        <f>ROUND(SUMIF(Anlagenbewegungsdaten_AV!$B:$B,$A281,Anlagenbewegungsdaten_AV!$D:$D),2)</f>
        <v>0</v>
      </c>
      <c r="Q281" s="321">
        <f t="shared" si="11"/>
        <v>0</v>
      </c>
      <c r="S281" s="324"/>
      <c r="T281" s="317"/>
      <c r="U281" s="325"/>
      <c r="V281" s="325"/>
    </row>
    <row r="282" spans="1:22" ht="15" customHeight="1" x14ac:dyDescent="0.25">
      <c r="A282" s="129" t="s">
        <v>2584</v>
      </c>
      <c r="B282" s="126" t="s">
        <v>2087</v>
      </c>
      <c r="C282" s="127" t="s">
        <v>4015</v>
      </c>
      <c r="D282" s="127" t="s">
        <v>2585</v>
      </c>
      <c r="E282" s="127" t="s">
        <v>2555</v>
      </c>
      <c r="F282" s="128">
        <v>20.200000000000003</v>
      </c>
      <c r="G282" s="128">
        <v>20.400000000000002</v>
      </c>
      <c r="H282" s="128">
        <v>16.16</v>
      </c>
      <c r="I282" s="311"/>
      <c r="J282" s="319">
        <f>ROUND(SUMIF(Anlagenbewegungsdaten!B:B,A282,Anlagenbewegungsdaten!C:C),3)</f>
        <v>0</v>
      </c>
      <c r="K282" s="320">
        <f>ROUND(SUMIF(Anlagenbewegungsdaten!$B:$B,$A282,Anlagenbewegungsdaten!$D:$D),2)</f>
        <v>0</v>
      </c>
      <c r="L282" s="321">
        <f t="shared" si="10"/>
        <v>0</v>
      </c>
      <c r="M282" s="341" t="s">
        <v>4950</v>
      </c>
      <c r="N282" s="341" t="s">
        <v>4963</v>
      </c>
      <c r="O282" s="323">
        <f>ROUND(SUMIF(Anlagenbewegungsdaten_AV!B:B,A282,Anlagenbewegungsdaten_AV!C:C),3)</f>
        <v>0</v>
      </c>
      <c r="P282" s="320">
        <f>ROUND(SUMIF(Anlagenbewegungsdaten_AV!$B:$B,$A282,Anlagenbewegungsdaten_AV!$D:$D),2)</f>
        <v>0</v>
      </c>
      <c r="Q282" s="321">
        <f t="shared" si="11"/>
        <v>0</v>
      </c>
      <c r="S282" s="324"/>
      <c r="T282" s="317"/>
      <c r="U282" s="325"/>
      <c r="V282" s="325"/>
    </row>
    <row r="283" spans="1:22" ht="15" customHeight="1" x14ac:dyDescent="0.25">
      <c r="A283" s="129" t="s">
        <v>3328</v>
      </c>
      <c r="B283" s="126" t="s">
        <v>2087</v>
      </c>
      <c r="C283" s="127" t="s">
        <v>4015</v>
      </c>
      <c r="D283" s="127" t="s">
        <v>3329</v>
      </c>
      <c r="E283" s="127" t="s">
        <v>3299</v>
      </c>
      <c r="F283" s="128">
        <v>20.170000000000002</v>
      </c>
      <c r="G283" s="128">
        <v>20.37</v>
      </c>
      <c r="H283" s="128">
        <v>16.14</v>
      </c>
      <c r="I283" s="311"/>
      <c r="J283" s="319">
        <f>ROUND(SUMIF(Anlagenbewegungsdaten!B:B,A283,Anlagenbewegungsdaten!C:C),3)</f>
        <v>0</v>
      </c>
      <c r="K283" s="320">
        <f>ROUND(SUMIF(Anlagenbewegungsdaten!$B:$B,$A283,Anlagenbewegungsdaten!$D:$D),2)</f>
        <v>0</v>
      </c>
      <c r="L283" s="321">
        <f t="shared" si="10"/>
        <v>0</v>
      </c>
      <c r="M283" s="341" t="s">
        <v>4950</v>
      </c>
      <c r="N283" s="341" t="s">
        <v>4963</v>
      </c>
      <c r="O283" s="323">
        <f>ROUND(SUMIF(Anlagenbewegungsdaten_AV!B:B,A283,Anlagenbewegungsdaten_AV!C:C),3)</f>
        <v>0</v>
      </c>
      <c r="P283" s="320">
        <f>ROUND(SUMIF(Anlagenbewegungsdaten_AV!$B:$B,$A283,Anlagenbewegungsdaten_AV!$D:$D),2)</f>
        <v>0</v>
      </c>
      <c r="Q283" s="321">
        <f t="shared" si="11"/>
        <v>0</v>
      </c>
      <c r="S283" s="324"/>
      <c r="T283" s="317"/>
      <c r="U283" s="325"/>
      <c r="V283" s="325"/>
    </row>
    <row r="284" spans="1:22" ht="15" customHeight="1" x14ac:dyDescent="0.25">
      <c r="A284" s="129" t="s">
        <v>4098</v>
      </c>
      <c r="B284" s="126" t="s">
        <v>2087</v>
      </c>
      <c r="C284" s="127" t="s">
        <v>4015</v>
      </c>
      <c r="D284" s="127" t="s">
        <v>4099</v>
      </c>
      <c r="E284" s="127" t="s">
        <v>4069</v>
      </c>
      <c r="F284" s="128">
        <v>20.14</v>
      </c>
      <c r="G284" s="128">
        <v>20.34</v>
      </c>
      <c r="H284" s="128">
        <v>16.11</v>
      </c>
      <c r="I284" s="311"/>
      <c r="J284" s="319">
        <f>ROUND(SUMIF(Anlagenbewegungsdaten!B:B,A284,Anlagenbewegungsdaten!C:C),3)</f>
        <v>0</v>
      </c>
      <c r="K284" s="320">
        <f>ROUND(SUMIF(Anlagenbewegungsdaten!$B:$B,$A284,Anlagenbewegungsdaten!$D:$D),2)</f>
        <v>0</v>
      </c>
      <c r="L284" s="321">
        <f t="shared" si="10"/>
        <v>0</v>
      </c>
      <c r="M284" s="341" t="s">
        <v>4950</v>
      </c>
      <c r="N284" s="341" t="s">
        <v>4963</v>
      </c>
      <c r="O284" s="323">
        <f>ROUND(SUMIF(Anlagenbewegungsdaten_AV!B:B,A284,Anlagenbewegungsdaten_AV!C:C),3)</f>
        <v>0</v>
      </c>
      <c r="P284" s="320">
        <f>ROUND(SUMIF(Anlagenbewegungsdaten_AV!$B:$B,$A284,Anlagenbewegungsdaten_AV!$D:$D),2)</f>
        <v>0</v>
      </c>
      <c r="Q284" s="321">
        <f t="shared" si="11"/>
        <v>0</v>
      </c>
      <c r="S284" s="324"/>
      <c r="T284" s="317"/>
      <c r="U284" s="325"/>
      <c r="V284" s="325"/>
    </row>
    <row r="285" spans="1:22" ht="15" customHeight="1" x14ac:dyDescent="0.25">
      <c r="A285" s="129" t="s">
        <v>230</v>
      </c>
      <c r="B285" s="126" t="s">
        <v>2087</v>
      </c>
      <c r="C285" s="127" t="s">
        <v>4015</v>
      </c>
      <c r="D285" s="127" t="s">
        <v>231</v>
      </c>
      <c r="E285" s="127" t="s">
        <v>2462</v>
      </c>
      <c r="F285" s="128">
        <v>17.23</v>
      </c>
      <c r="G285" s="128">
        <v>17.43</v>
      </c>
      <c r="H285" s="128">
        <v>13.78</v>
      </c>
      <c r="I285" s="311"/>
      <c r="J285" s="319">
        <f>ROUND(SUMIF(Anlagenbewegungsdaten!B:B,A285,Anlagenbewegungsdaten!C:C),3)</f>
        <v>0</v>
      </c>
      <c r="K285" s="320">
        <f>ROUND(SUMIF(Anlagenbewegungsdaten!$B:$B,$A285,Anlagenbewegungsdaten!$D:$D),2)</f>
        <v>0</v>
      </c>
      <c r="L285" s="321">
        <f t="shared" si="10"/>
        <v>0</v>
      </c>
      <c r="M285" s="341" t="s">
        <v>4950</v>
      </c>
      <c r="N285" s="341" t="s">
        <v>4963</v>
      </c>
      <c r="O285" s="323">
        <f>ROUND(SUMIF(Anlagenbewegungsdaten_AV!B:B,A285,Anlagenbewegungsdaten_AV!C:C),3)</f>
        <v>0</v>
      </c>
      <c r="P285" s="320">
        <f>ROUND(SUMIF(Anlagenbewegungsdaten_AV!$B:$B,$A285,Anlagenbewegungsdaten_AV!$D:$D),2)</f>
        <v>0</v>
      </c>
      <c r="Q285" s="321">
        <f t="shared" si="11"/>
        <v>0</v>
      </c>
      <c r="S285" s="324"/>
      <c r="T285" s="317"/>
      <c r="U285" s="325"/>
      <c r="V285" s="325"/>
    </row>
    <row r="286" spans="1:22" ht="15" customHeight="1" x14ac:dyDescent="0.25">
      <c r="A286" s="129" t="s">
        <v>232</v>
      </c>
      <c r="B286" s="126" t="s">
        <v>2087</v>
      </c>
      <c r="C286" s="127" t="s">
        <v>4015</v>
      </c>
      <c r="D286" s="127" t="s">
        <v>233</v>
      </c>
      <c r="E286" s="127" t="s">
        <v>1543</v>
      </c>
      <c r="F286" s="128">
        <v>20.23</v>
      </c>
      <c r="G286" s="128">
        <v>20.43</v>
      </c>
      <c r="H286" s="128">
        <v>16.18</v>
      </c>
      <c r="I286" s="311"/>
      <c r="J286" s="319">
        <f>ROUND(SUMIF(Anlagenbewegungsdaten!B:B,A286,Anlagenbewegungsdaten!C:C),3)</f>
        <v>0</v>
      </c>
      <c r="K286" s="320">
        <f>ROUND(SUMIF(Anlagenbewegungsdaten!$B:$B,$A286,Anlagenbewegungsdaten!$D:$D),2)</f>
        <v>0</v>
      </c>
      <c r="L286" s="321">
        <f t="shared" si="10"/>
        <v>0</v>
      </c>
      <c r="M286" s="341" t="s">
        <v>4950</v>
      </c>
      <c r="N286" s="341" t="s">
        <v>4963</v>
      </c>
      <c r="O286" s="323">
        <f>ROUND(SUMIF(Anlagenbewegungsdaten_AV!B:B,A286,Anlagenbewegungsdaten_AV!C:C),3)</f>
        <v>0</v>
      </c>
      <c r="P286" s="320">
        <f>ROUND(SUMIF(Anlagenbewegungsdaten_AV!$B:$B,$A286,Anlagenbewegungsdaten_AV!$D:$D),2)</f>
        <v>0</v>
      </c>
      <c r="Q286" s="321">
        <f t="shared" si="11"/>
        <v>0</v>
      </c>
      <c r="S286" s="324"/>
      <c r="T286" s="317"/>
      <c r="U286" s="325"/>
      <c r="V286" s="325"/>
    </row>
    <row r="287" spans="1:22" ht="15" customHeight="1" x14ac:dyDescent="0.25">
      <c r="A287" s="129" t="s">
        <v>234</v>
      </c>
      <c r="B287" s="126" t="s">
        <v>2087</v>
      </c>
      <c r="C287" s="127" t="s">
        <v>4015</v>
      </c>
      <c r="D287" s="127" t="s">
        <v>235</v>
      </c>
      <c r="E287" s="127" t="s">
        <v>1546</v>
      </c>
      <c r="F287" s="128">
        <v>20.23</v>
      </c>
      <c r="G287" s="128">
        <v>20.43</v>
      </c>
      <c r="H287" s="128">
        <v>16.18</v>
      </c>
      <c r="I287" s="311"/>
      <c r="J287" s="319">
        <f>ROUND(SUMIF(Anlagenbewegungsdaten!B:B,A287,Anlagenbewegungsdaten!C:C),3)</f>
        <v>0</v>
      </c>
      <c r="K287" s="320">
        <f>ROUND(SUMIF(Anlagenbewegungsdaten!$B:$B,$A287,Anlagenbewegungsdaten!$D:$D),2)</f>
        <v>0</v>
      </c>
      <c r="L287" s="321">
        <f t="shared" si="10"/>
        <v>0</v>
      </c>
      <c r="M287" s="341" t="s">
        <v>4950</v>
      </c>
      <c r="N287" s="341" t="s">
        <v>4963</v>
      </c>
      <c r="O287" s="323">
        <f>ROUND(SUMIF(Anlagenbewegungsdaten_AV!B:B,A287,Anlagenbewegungsdaten_AV!C:C),3)</f>
        <v>0</v>
      </c>
      <c r="P287" s="320">
        <f>ROUND(SUMIF(Anlagenbewegungsdaten_AV!$B:$B,$A287,Anlagenbewegungsdaten_AV!$D:$D),2)</f>
        <v>0</v>
      </c>
      <c r="Q287" s="321">
        <f t="shared" si="11"/>
        <v>0</v>
      </c>
      <c r="S287" s="324"/>
      <c r="T287" s="317"/>
      <c r="U287" s="325"/>
      <c r="V287" s="325"/>
    </row>
    <row r="288" spans="1:22" ht="15" customHeight="1" x14ac:dyDescent="0.25">
      <c r="A288" s="129" t="s">
        <v>2586</v>
      </c>
      <c r="B288" s="126" t="s">
        <v>2087</v>
      </c>
      <c r="C288" s="127" t="s">
        <v>4015</v>
      </c>
      <c r="D288" s="127" t="s">
        <v>2587</v>
      </c>
      <c r="E288" s="127" t="s">
        <v>2555</v>
      </c>
      <c r="F288" s="128">
        <v>20.200000000000003</v>
      </c>
      <c r="G288" s="128">
        <v>20.400000000000002</v>
      </c>
      <c r="H288" s="128">
        <v>16.16</v>
      </c>
      <c r="I288" s="311"/>
      <c r="J288" s="319">
        <f>ROUND(SUMIF(Anlagenbewegungsdaten!B:B,A288,Anlagenbewegungsdaten!C:C),3)</f>
        <v>0</v>
      </c>
      <c r="K288" s="320">
        <f>ROUND(SUMIF(Anlagenbewegungsdaten!$B:$B,$A288,Anlagenbewegungsdaten!$D:$D),2)</f>
        <v>0</v>
      </c>
      <c r="L288" s="321">
        <f t="shared" si="10"/>
        <v>0</v>
      </c>
      <c r="M288" s="341" t="s">
        <v>4950</v>
      </c>
      <c r="N288" s="341" t="s">
        <v>4963</v>
      </c>
      <c r="O288" s="323">
        <f>ROUND(SUMIF(Anlagenbewegungsdaten_AV!B:B,A288,Anlagenbewegungsdaten_AV!C:C),3)</f>
        <v>0</v>
      </c>
      <c r="P288" s="320">
        <f>ROUND(SUMIF(Anlagenbewegungsdaten_AV!$B:$B,$A288,Anlagenbewegungsdaten_AV!$D:$D),2)</f>
        <v>0</v>
      </c>
      <c r="Q288" s="321">
        <f t="shared" si="11"/>
        <v>0</v>
      </c>
      <c r="S288" s="324"/>
      <c r="T288" s="317"/>
      <c r="U288" s="325"/>
      <c r="V288" s="325"/>
    </row>
    <row r="289" spans="1:22" ht="15" customHeight="1" x14ac:dyDescent="0.25">
      <c r="A289" s="129" t="s">
        <v>3330</v>
      </c>
      <c r="B289" s="126" t="s">
        <v>2087</v>
      </c>
      <c r="C289" s="127" t="s">
        <v>4015</v>
      </c>
      <c r="D289" s="127" t="s">
        <v>3331</v>
      </c>
      <c r="E289" s="127" t="s">
        <v>3299</v>
      </c>
      <c r="F289" s="128">
        <v>20.170000000000002</v>
      </c>
      <c r="G289" s="128">
        <v>20.37</v>
      </c>
      <c r="H289" s="128">
        <v>16.14</v>
      </c>
      <c r="I289" s="311"/>
      <c r="J289" s="319">
        <f>ROUND(SUMIF(Anlagenbewegungsdaten!B:B,A289,Anlagenbewegungsdaten!C:C),3)</f>
        <v>0</v>
      </c>
      <c r="K289" s="320">
        <f>ROUND(SUMIF(Anlagenbewegungsdaten!$B:$B,$A289,Anlagenbewegungsdaten!$D:$D),2)</f>
        <v>0</v>
      </c>
      <c r="L289" s="321">
        <f t="shared" si="10"/>
        <v>0</v>
      </c>
      <c r="M289" s="341" t="s">
        <v>4950</v>
      </c>
      <c r="N289" s="341" t="s">
        <v>4963</v>
      </c>
      <c r="O289" s="323">
        <f>ROUND(SUMIF(Anlagenbewegungsdaten_AV!B:B,A289,Anlagenbewegungsdaten_AV!C:C),3)</f>
        <v>0</v>
      </c>
      <c r="P289" s="320">
        <f>ROUND(SUMIF(Anlagenbewegungsdaten_AV!$B:$B,$A289,Anlagenbewegungsdaten_AV!$D:$D),2)</f>
        <v>0</v>
      </c>
      <c r="Q289" s="321">
        <f t="shared" si="11"/>
        <v>0</v>
      </c>
      <c r="S289" s="324"/>
      <c r="T289" s="317"/>
      <c r="U289" s="325"/>
      <c r="V289" s="325"/>
    </row>
    <row r="290" spans="1:22" ht="15" customHeight="1" x14ac:dyDescent="0.25">
      <c r="A290" s="129" t="s">
        <v>4100</v>
      </c>
      <c r="B290" s="126" t="s">
        <v>2087</v>
      </c>
      <c r="C290" s="127" t="s">
        <v>4015</v>
      </c>
      <c r="D290" s="127" t="s">
        <v>4101</v>
      </c>
      <c r="E290" s="127" t="s">
        <v>4069</v>
      </c>
      <c r="F290" s="128">
        <v>20.14</v>
      </c>
      <c r="G290" s="128">
        <v>20.34</v>
      </c>
      <c r="H290" s="128">
        <v>16.11</v>
      </c>
      <c r="I290" s="311"/>
      <c r="J290" s="319">
        <f>ROUND(SUMIF(Anlagenbewegungsdaten!B:B,A290,Anlagenbewegungsdaten!C:C),3)</f>
        <v>0</v>
      </c>
      <c r="K290" s="320">
        <f>ROUND(SUMIF(Anlagenbewegungsdaten!$B:$B,$A290,Anlagenbewegungsdaten!$D:$D),2)</f>
        <v>0</v>
      </c>
      <c r="L290" s="321">
        <f t="shared" si="10"/>
        <v>0</v>
      </c>
      <c r="M290" s="341" t="s">
        <v>4950</v>
      </c>
      <c r="N290" s="341" t="s">
        <v>4963</v>
      </c>
      <c r="O290" s="323">
        <f>ROUND(SUMIF(Anlagenbewegungsdaten_AV!B:B,A290,Anlagenbewegungsdaten_AV!C:C),3)</f>
        <v>0</v>
      </c>
      <c r="P290" s="320">
        <f>ROUND(SUMIF(Anlagenbewegungsdaten_AV!$B:$B,$A290,Anlagenbewegungsdaten_AV!$D:$D),2)</f>
        <v>0</v>
      </c>
      <c r="Q290" s="321">
        <f t="shared" si="11"/>
        <v>0</v>
      </c>
      <c r="S290" s="324"/>
      <c r="T290" s="317"/>
      <c r="U290" s="325"/>
      <c r="V290" s="325"/>
    </row>
    <row r="291" spans="1:22" ht="15" customHeight="1" x14ac:dyDescent="0.25">
      <c r="A291" s="129" t="s">
        <v>6426</v>
      </c>
      <c r="B291" s="126" t="s">
        <v>2087</v>
      </c>
      <c r="C291" s="127" t="s">
        <v>4015</v>
      </c>
      <c r="D291" s="127" t="s">
        <v>6427</v>
      </c>
      <c r="E291" s="127" t="s">
        <v>5305</v>
      </c>
      <c r="F291" s="128">
        <v>20.080000000000002</v>
      </c>
      <c r="G291" s="128">
        <v>20.080000000000002</v>
      </c>
      <c r="H291" s="128">
        <v>16.059999999999999</v>
      </c>
      <c r="I291" s="311"/>
      <c r="J291" s="319">
        <f>ROUND(SUMIF(Anlagenbewegungsdaten!B:B,A291,Anlagenbewegungsdaten!C:C),3)</f>
        <v>0</v>
      </c>
      <c r="K291" s="320">
        <f>ROUND(SUMIF(Anlagenbewegungsdaten!$B:$B,$A291,Anlagenbewegungsdaten!$D:$D),2)</f>
        <v>0</v>
      </c>
      <c r="L291" s="321">
        <f t="shared" si="10"/>
        <v>0</v>
      </c>
      <c r="M291" s="341" t="s">
        <v>4950</v>
      </c>
      <c r="N291" s="341" t="s">
        <v>4963</v>
      </c>
      <c r="O291" s="323">
        <f>ROUND(SUMIF(Anlagenbewegungsdaten_AV!B:B,A291,Anlagenbewegungsdaten_AV!C:C),3)</f>
        <v>0</v>
      </c>
      <c r="P291" s="320">
        <f>ROUND(SUMIF(Anlagenbewegungsdaten_AV!$B:$B,$A291,Anlagenbewegungsdaten_AV!$D:$D),2)</f>
        <v>0</v>
      </c>
      <c r="Q291" s="321">
        <f t="shared" si="11"/>
        <v>0</v>
      </c>
      <c r="S291" s="324"/>
      <c r="T291" s="317"/>
      <c r="U291" s="325"/>
      <c r="V291" s="325"/>
    </row>
    <row r="292" spans="1:22" ht="15" customHeight="1" x14ac:dyDescent="0.25">
      <c r="A292" s="129" t="s">
        <v>236</v>
      </c>
      <c r="B292" s="126" t="s">
        <v>2087</v>
      </c>
      <c r="C292" s="127" t="s">
        <v>4015</v>
      </c>
      <c r="D292" s="127" t="s">
        <v>237</v>
      </c>
      <c r="E292" s="127" t="s">
        <v>2462</v>
      </c>
      <c r="F292" s="128">
        <v>18.23</v>
      </c>
      <c r="G292" s="128">
        <v>18.43</v>
      </c>
      <c r="H292" s="128">
        <v>14.58</v>
      </c>
      <c r="I292" s="311"/>
      <c r="J292" s="319">
        <f>ROUND(SUMIF(Anlagenbewegungsdaten!B:B,A292,Anlagenbewegungsdaten!C:C),3)</f>
        <v>0</v>
      </c>
      <c r="K292" s="320">
        <f>ROUND(SUMIF(Anlagenbewegungsdaten!$B:$B,$A292,Anlagenbewegungsdaten!$D:$D),2)</f>
        <v>0</v>
      </c>
      <c r="L292" s="321">
        <f t="shared" si="10"/>
        <v>0</v>
      </c>
      <c r="M292" s="341" t="s">
        <v>4950</v>
      </c>
      <c r="N292" s="341" t="s">
        <v>4963</v>
      </c>
      <c r="O292" s="323">
        <f>ROUND(SUMIF(Anlagenbewegungsdaten_AV!B:B,A292,Anlagenbewegungsdaten_AV!C:C),3)</f>
        <v>0</v>
      </c>
      <c r="P292" s="320">
        <f>ROUND(SUMIF(Anlagenbewegungsdaten_AV!$B:$B,$A292,Anlagenbewegungsdaten_AV!$D:$D),2)</f>
        <v>0</v>
      </c>
      <c r="Q292" s="321">
        <f t="shared" si="11"/>
        <v>0</v>
      </c>
      <c r="S292" s="324"/>
      <c r="T292" s="317"/>
      <c r="U292" s="325"/>
      <c r="V292" s="325"/>
    </row>
    <row r="293" spans="1:22" ht="15" customHeight="1" x14ac:dyDescent="0.25">
      <c r="A293" s="129" t="s">
        <v>238</v>
      </c>
      <c r="B293" s="126" t="s">
        <v>2087</v>
      </c>
      <c r="C293" s="127" t="s">
        <v>4015</v>
      </c>
      <c r="D293" s="127" t="s">
        <v>239</v>
      </c>
      <c r="E293" s="127" t="s">
        <v>1543</v>
      </c>
      <c r="F293" s="128">
        <v>21.23</v>
      </c>
      <c r="G293" s="128">
        <v>21.43</v>
      </c>
      <c r="H293" s="128">
        <v>16.98</v>
      </c>
      <c r="I293" s="311"/>
      <c r="J293" s="319">
        <f>ROUND(SUMIF(Anlagenbewegungsdaten!B:B,A293,Anlagenbewegungsdaten!C:C),3)</f>
        <v>0</v>
      </c>
      <c r="K293" s="320">
        <f>ROUND(SUMIF(Anlagenbewegungsdaten!$B:$B,$A293,Anlagenbewegungsdaten!$D:$D),2)</f>
        <v>0</v>
      </c>
      <c r="L293" s="321">
        <f t="shared" si="10"/>
        <v>0</v>
      </c>
      <c r="M293" s="341" t="s">
        <v>4950</v>
      </c>
      <c r="N293" s="341" t="s">
        <v>4963</v>
      </c>
      <c r="O293" s="323">
        <f>ROUND(SUMIF(Anlagenbewegungsdaten_AV!B:B,A293,Anlagenbewegungsdaten_AV!C:C),3)</f>
        <v>0</v>
      </c>
      <c r="P293" s="320">
        <f>ROUND(SUMIF(Anlagenbewegungsdaten_AV!$B:$B,$A293,Anlagenbewegungsdaten_AV!$D:$D),2)</f>
        <v>0</v>
      </c>
      <c r="Q293" s="321">
        <f t="shared" si="11"/>
        <v>0</v>
      </c>
      <c r="S293" s="324"/>
      <c r="T293" s="317"/>
      <c r="U293" s="325"/>
      <c r="V293" s="325"/>
    </row>
    <row r="294" spans="1:22" ht="15" customHeight="1" x14ac:dyDescent="0.25">
      <c r="A294" s="129" t="s">
        <v>240</v>
      </c>
      <c r="B294" s="126" t="s">
        <v>2087</v>
      </c>
      <c r="C294" s="127" t="s">
        <v>4015</v>
      </c>
      <c r="D294" s="127" t="s">
        <v>241</v>
      </c>
      <c r="E294" s="127" t="s">
        <v>1546</v>
      </c>
      <c r="F294" s="128">
        <v>21.23</v>
      </c>
      <c r="G294" s="128">
        <v>21.43</v>
      </c>
      <c r="H294" s="128">
        <v>16.98</v>
      </c>
      <c r="I294" s="311"/>
      <c r="J294" s="319">
        <f>ROUND(SUMIF(Anlagenbewegungsdaten!B:B,A294,Anlagenbewegungsdaten!C:C),3)</f>
        <v>0</v>
      </c>
      <c r="K294" s="320">
        <f>ROUND(SUMIF(Anlagenbewegungsdaten!$B:$B,$A294,Anlagenbewegungsdaten!$D:$D),2)</f>
        <v>0</v>
      </c>
      <c r="L294" s="321">
        <f t="shared" si="10"/>
        <v>0</v>
      </c>
      <c r="M294" s="341" t="s">
        <v>4950</v>
      </c>
      <c r="N294" s="341" t="s">
        <v>4963</v>
      </c>
      <c r="O294" s="323">
        <f>ROUND(SUMIF(Anlagenbewegungsdaten_AV!B:B,A294,Anlagenbewegungsdaten_AV!C:C),3)</f>
        <v>0</v>
      </c>
      <c r="P294" s="320">
        <f>ROUND(SUMIF(Anlagenbewegungsdaten_AV!$B:$B,$A294,Anlagenbewegungsdaten_AV!$D:$D),2)</f>
        <v>0</v>
      </c>
      <c r="Q294" s="321">
        <f t="shared" si="11"/>
        <v>0</v>
      </c>
      <c r="S294" s="324"/>
      <c r="T294" s="317"/>
      <c r="U294" s="325"/>
      <c r="V294" s="325"/>
    </row>
    <row r="295" spans="1:22" ht="15" customHeight="1" x14ac:dyDescent="0.25">
      <c r="A295" s="129" t="s">
        <v>2588</v>
      </c>
      <c r="B295" s="126" t="s">
        <v>2087</v>
      </c>
      <c r="C295" s="127" t="s">
        <v>4015</v>
      </c>
      <c r="D295" s="127" t="s">
        <v>2589</v>
      </c>
      <c r="E295" s="127" t="s">
        <v>2555</v>
      </c>
      <c r="F295" s="128">
        <v>21.200000000000003</v>
      </c>
      <c r="G295" s="128">
        <v>21.400000000000002</v>
      </c>
      <c r="H295" s="128">
        <v>16.96</v>
      </c>
      <c r="I295" s="311"/>
      <c r="J295" s="319">
        <f>ROUND(SUMIF(Anlagenbewegungsdaten!B:B,A295,Anlagenbewegungsdaten!C:C),3)</f>
        <v>0</v>
      </c>
      <c r="K295" s="320">
        <f>ROUND(SUMIF(Anlagenbewegungsdaten!$B:$B,$A295,Anlagenbewegungsdaten!$D:$D),2)</f>
        <v>0</v>
      </c>
      <c r="L295" s="321">
        <f t="shared" si="10"/>
        <v>0</v>
      </c>
      <c r="M295" s="341" t="s">
        <v>4950</v>
      </c>
      <c r="N295" s="341" t="s">
        <v>4963</v>
      </c>
      <c r="O295" s="323">
        <f>ROUND(SUMIF(Anlagenbewegungsdaten_AV!B:B,A295,Anlagenbewegungsdaten_AV!C:C),3)</f>
        <v>0</v>
      </c>
      <c r="P295" s="320">
        <f>ROUND(SUMIF(Anlagenbewegungsdaten_AV!$B:$B,$A295,Anlagenbewegungsdaten_AV!$D:$D),2)</f>
        <v>0</v>
      </c>
      <c r="Q295" s="321">
        <f t="shared" si="11"/>
        <v>0</v>
      </c>
      <c r="S295" s="324"/>
      <c r="T295" s="317"/>
      <c r="U295" s="325"/>
      <c r="V295" s="325"/>
    </row>
    <row r="296" spans="1:22" ht="15" customHeight="1" x14ac:dyDescent="0.25">
      <c r="A296" s="129" t="s">
        <v>3332</v>
      </c>
      <c r="B296" s="126" t="s">
        <v>2087</v>
      </c>
      <c r="C296" s="127" t="s">
        <v>4015</v>
      </c>
      <c r="D296" s="127" t="s">
        <v>3333</v>
      </c>
      <c r="E296" s="127" t="s">
        <v>3299</v>
      </c>
      <c r="F296" s="128">
        <v>21.17</v>
      </c>
      <c r="G296" s="128">
        <v>21.37</v>
      </c>
      <c r="H296" s="128">
        <v>16.940000000000001</v>
      </c>
      <c r="I296" s="311"/>
      <c r="J296" s="319">
        <f>ROUND(SUMIF(Anlagenbewegungsdaten!B:B,A296,Anlagenbewegungsdaten!C:C),3)</f>
        <v>0</v>
      </c>
      <c r="K296" s="320">
        <f>ROUND(SUMIF(Anlagenbewegungsdaten!$B:$B,$A296,Anlagenbewegungsdaten!$D:$D),2)</f>
        <v>0</v>
      </c>
      <c r="L296" s="321">
        <f t="shared" si="10"/>
        <v>0</v>
      </c>
      <c r="M296" s="341" t="s">
        <v>4950</v>
      </c>
      <c r="N296" s="341" t="s">
        <v>4963</v>
      </c>
      <c r="O296" s="323">
        <f>ROUND(SUMIF(Anlagenbewegungsdaten_AV!B:B,A296,Anlagenbewegungsdaten_AV!C:C),3)</f>
        <v>0</v>
      </c>
      <c r="P296" s="320">
        <f>ROUND(SUMIF(Anlagenbewegungsdaten_AV!$B:$B,$A296,Anlagenbewegungsdaten_AV!$D:$D),2)</f>
        <v>0</v>
      </c>
      <c r="Q296" s="321">
        <f t="shared" si="11"/>
        <v>0</v>
      </c>
      <c r="S296" s="324"/>
      <c r="T296" s="317"/>
      <c r="U296" s="325"/>
      <c r="V296" s="325"/>
    </row>
    <row r="297" spans="1:22" ht="15" customHeight="1" x14ac:dyDescent="0.25">
      <c r="A297" s="129" t="s">
        <v>4102</v>
      </c>
      <c r="B297" s="126" t="s">
        <v>2087</v>
      </c>
      <c r="C297" s="127" t="s">
        <v>4015</v>
      </c>
      <c r="D297" s="127" t="s">
        <v>4103</v>
      </c>
      <c r="E297" s="127" t="s">
        <v>4069</v>
      </c>
      <c r="F297" s="128">
        <v>21.14</v>
      </c>
      <c r="G297" s="128">
        <v>21.34</v>
      </c>
      <c r="H297" s="128">
        <v>16.91</v>
      </c>
      <c r="I297" s="311"/>
      <c r="J297" s="319">
        <f>ROUND(SUMIF(Anlagenbewegungsdaten!B:B,A297,Anlagenbewegungsdaten!C:C),3)</f>
        <v>0</v>
      </c>
      <c r="K297" s="320">
        <f>ROUND(SUMIF(Anlagenbewegungsdaten!$B:$B,$A297,Anlagenbewegungsdaten!$D:$D),2)</f>
        <v>0</v>
      </c>
      <c r="L297" s="321">
        <f t="shared" si="10"/>
        <v>0</v>
      </c>
      <c r="M297" s="341" t="s">
        <v>4950</v>
      </c>
      <c r="N297" s="341" t="s">
        <v>4963</v>
      </c>
      <c r="O297" s="323">
        <f>ROUND(SUMIF(Anlagenbewegungsdaten_AV!B:B,A297,Anlagenbewegungsdaten_AV!C:C),3)</f>
        <v>0</v>
      </c>
      <c r="P297" s="320">
        <f>ROUND(SUMIF(Anlagenbewegungsdaten_AV!$B:$B,$A297,Anlagenbewegungsdaten_AV!$D:$D),2)</f>
        <v>0</v>
      </c>
      <c r="Q297" s="321">
        <f t="shared" si="11"/>
        <v>0</v>
      </c>
      <c r="S297" s="324"/>
      <c r="T297" s="317"/>
      <c r="U297" s="325"/>
      <c r="V297" s="325"/>
    </row>
    <row r="298" spans="1:22" ht="15" customHeight="1" x14ac:dyDescent="0.25">
      <c r="A298" s="129" t="s">
        <v>242</v>
      </c>
      <c r="B298" s="126" t="s">
        <v>2087</v>
      </c>
      <c r="C298" s="127" t="s">
        <v>4015</v>
      </c>
      <c r="D298" s="127" t="s">
        <v>243</v>
      </c>
      <c r="E298" s="127" t="s">
        <v>2462</v>
      </c>
      <c r="F298" s="128">
        <v>18.23</v>
      </c>
      <c r="G298" s="128">
        <v>18.43</v>
      </c>
      <c r="H298" s="128">
        <v>14.58</v>
      </c>
      <c r="I298" s="311"/>
      <c r="J298" s="319">
        <f>ROUND(SUMIF(Anlagenbewegungsdaten!B:B,A298,Anlagenbewegungsdaten!C:C),3)</f>
        <v>0</v>
      </c>
      <c r="K298" s="320">
        <f>ROUND(SUMIF(Anlagenbewegungsdaten!$B:$B,$A298,Anlagenbewegungsdaten!$D:$D),2)</f>
        <v>0</v>
      </c>
      <c r="L298" s="321">
        <f t="shared" si="10"/>
        <v>0</v>
      </c>
      <c r="M298" s="341" t="s">
        <v>4950</v>
      </c>
      <c r="N298" s="341" t="s">
        <v>4963</v>
      </c>
      <c r="O298" s="323">
        <f>ROUND(SUMIF(Anlagenbewegungsdaten_AV!B:B,A298,Anlagenbewegungsdaten_AV!C:C),3)</f>
        <v>0</v>
      </c>
      <c r="P298" s="320">
        <f>ROUND(SUMIF(Anlagenbewegungsdaten_AV!$B:$B,$A298,Anlagenbewegungsdaten_AV!$D:$D),2)</f>
        <v>0</v>
      </c>
      <c r="Q298" s="321">
        <f t="shared" si="11"/>
        <v>0</v>
      </c>
      <c r="S298" s="324"/>
      <c r="T298" s="317"/>
      <c r="U298" s="325"/>
      <c r="V298" s="325"/>
    </row>
    <row r="299" spans="1:22" ht="15" customHeight="1" x14ac:dyDescent="0.25">
      <c r="A299" s="129" t="s">
        <v>244</v>
      </c>
      <c r="B299" s="126" t="s">
        <v>2087</v>
      </c>
      <c r="C299" s="127" t="s">
        <v>4015</v>
      </c>
      <c r="D299" s="127" t="s">
        <v>245</v>
      </c>
      <c r="E299" s="127" t="s">
        <v>1543</v>
      </c>
      <c r="F299" s="128">
        <v>21.23</v>
      </c>
      <c r="G299" s="128">
        <v>21.43</v>
      </c>
      <c r="H299" s="128">
        <v>16.98</v>
      </c>
      <c r="I299" s="311"/>
      <c r="J299" s="319">
        <f>ROUND(SUMIF(Anlagenbewegungsdaten!B:B,A299,Anlagenbewegungsdaten!C:C),3)</f>
        <v>0</v>
      </c>
      <c r="K299" s="320">
        <f>ROUND(SUMIF(Anlagenbewegungsdaten!$B:$B,$A299,Anlagenbewegungsdaten!$D:$D),2)</f>
        <v>0</v>
      </c>
      <c r="L299" s="321">
        <f t="shared" si="10"/>
        <v>0</v>
      </c>
      <c r="M299" s="341" t="s">
        <v>4950</v>
      </c>
      <c r="N299" s="341" t="s">
        <v>4963</v>
      </c>
      <c r="O299" s="323">
        <f>ROUND(SUMIF(Anlagenbewegungsdaten_AV!B:B,A299,Anlagenbewegungsdaten_AV!C:C),3)</f>
        <v>0</v>
      </c>
      <c r="P299" s="320">
        <f>ROUND(SUMIF(Anlagenbewegungsdaten_AV!$B:$B,$A299,Anlagenbewegungsdaten_AV!$D:$D),2)</f>
        <v>0</v>
      </c>
      <c r="Q299" s="321">
        <f t="shared" si="11"/>
        <v>0</v>
      </c>
      <c r="S299" s="324"/>
      <c r="T299" s="317"/>
      <c r="U299" s="325"/>
      <c r="V299" s="325"/>
    </row>
    <row r="300" spans="1:22" ht="15" customHeight="1" x14ac:dyDescent="0.25">
      <c r="A300" s="129" t="s">
        <v>246</v>
      </c>
      <c r="B300" s="126" t="s">
        <v>2087</v>
      </c>
      <c r="C300" s="127" t="s">
        <v>4015</v>
      </c>
      <c r="D300" s="127" t="s">
        <v>247</v>
      </c>
      <c r="E300" s="127" t="s">
        <v>1546</v>
      </c>
      <c r="F300" s="128">
        <v>21.23</v>
      </c>
      <c r="G300" s="128">
        <v>21.43</v>
      </c>
      <c r="H300" s="128">
        <v>16.98</v>
      </c>
      <c r="I300" s="311"/>
      <c r="J300" s="319">
        <f>ROUND(SUMIF(Anlagenbewegungsdaten!B:B,A300,Anlagenbewegungsdaten!C:C),3)</f>
        <v>0</v>
      </c>
      <c r="K300" s="320">
        <f>ROUND(SUMIF(Anlagenbewegungsdaten!$B:$B,$A300,Anlagenbewegungsdaten!$D:$D),2)</f>
        <v>0</v>
      </c>
      <c r="L300" s="321">
        <f t="shared" si="10"/>
        <v>0</v>
      </c>
      <c r="M300" s="341" t="s">
        <v>4950</v>
      </c>
      <c r="N300" s="341" t="s">
        <v>4963</v>
      </c>
      <c r="O300" s="323">
        <f>ROUND(SUMIF(Anlagenbewegungsdaten_AV!B:B,A300,Anlagenbewegungsdaten_AV!C:C),3)</f>
        <v>0</v>
      </c>
      <c r="P300" s="320">
        <f>ROUND(SUMIF(Anlagenbewegungsdaten_AV!$B:$B,$A300,Anlagenbewegungsdaten_AV!$D:$D),2)</f>
        <v>0</v>
      </c>
      <c r="Q300" s="321">
        <f t="shared" si="11"/>
        <v>0</v>
      </c>
      <c r="S300" s="324"/>
      <c r="T300" s="317"/>
      <c r="U300" s="325"/>
      <c r="V300" s="325"/>
    </row>
    <row r="301" spans="1:22" ht="15" customHeight="1" x14ac:dyDescent="0.25">
      <c r="A301" s="129" t="s">
        <v>2590</v>
      </c>
      <c r="B301" s="126" t="s">
        <v>2087</v>
      </c>
      <c r="C301" s="127" t="s">
        <v>4015</v>
      </c>
      <c r="D301" s="127" t="s">
        <v>2591</v>
      </c>
      <c r="E301" s="127" t="s">
        <v>2555</v>
      </c>
      <c r="F301" s="128">
        <v>21.200000000000003</v>
      </c>
      <c r="G301" s="128">
        <v>21.400000000000002</v>
      </c>
      <c r="H301" s="128">
        <v>16.96</v>
      </c>
      <c r="I301" s="311"/>
      <c r="J301" s="319">
        <f>ROUND(SUMIF(Anlagenbewegungsdaten!B:B,A301,Anlagenbewegungsdaten!C:C),3)</f>
        <v>0</v>
      </c>
      <c r="K301" s="320">
        <f>ROUND(SUMIF(Anlagenbewegungsdaten!$B:$B,$A301,Anlagenbewegungsdaten!$D:$D),2)</f>
        <v>0</v>
      </c>
      <c r="L301" s="321">
        <f t="shared" si="10"/>
        <v>0</v>
      </c>
      <c r="M301" s="341" t="s">
        <v>4950</v>
      </c>
      <c r="N301" s="341" t="s">
        <v>4963</v>
      </c>
      <c r="O301" s="323">
        <f>ROUND(SUMIF(Anlagenbewegungsdaten_AV!B:B,A301,Anlagenbewegungsdaten_AV!C:C),3)</f>
        <v>0</v>
      </c>
      <c r="P301" s="320">
        <f>ROUND(SUMIF(Anlagenbewegungsdaten_AV!$B:$B,$A301,Anlagenbewegungsdaten_AV!$D:$D),2)</f>
        <v>0</v>
      </c>
      <c r="Q301" s="321">
        <f t="shared" si="11"/>
        <v>0</v>
      </c>
      <c r="S301" s="324"/>
      <c r="T301" s="317"/>
      <c r="U301" s="325"/>
      <c r="V301" s="325"/>
    </row>
    <row r="302" spans="1:22" ht="15" customHeight="1" x14ac:dyDescent="0.25">
      <c r="A302" s="129" t="s">
        <v>3334</v>
      </c>
      <c r="B302" s="126" t="s">
        <v>2087</v>
      </c>
      <c r="C302" s="127" t="s">
        <v>4015</v>
      </c>
      <c r="D302" s="127" t="s">
        <v>3335</v>
      </c>
      <c r="E302" s="127" t="s">
        <v>3299</v>
      </c>
      <c r="F302" s="128">
        <v>21.17</v>
      </c>
      <c r="G302" s="128">
        <v>21.37</v>
      </c>
      <c r="H302" s="128">
        <v>16.940000000000001</v>
      </c>
      <c r="I302" s="311"/>
      <c r="J302" s="319">
        <f>ROUND(SUMIF(Anlagenbewegungsdaten!B:B,A302,Anlagenbewegungsdaten!C:C),3)</f>
        <v>0</v>
      </c>
      <c r="K302" s="320">
        <f>ROUND(SUMIF(Anlagenbewegungsdaten!$B:$B,$A302,Anlagenbewegungsdaten!$D:$D),2)</f>
        <v>0</v>
      </c>
      <c r="L302" s="321">
        <f t="shared" si="10"/>
        <v>0</v>
      </c>
      <c r="M302" s="341" t="s">
        <v>4950</v>
      </c>
      <c r="N302" s="341" t="s">
        <v>4963</v>
      </c>
      <c r="O302" s="323">
        <f>ROUND(SUMIF(Anlagenbewegungsdaten_AV!B:B,A302,Anlagenbewegungsdaten_AV!C:C),3)</f>
        <v>0</v>
      </c>
      <c r="P302" s="320">
        <f>ROUND(SUMIF(Anlagenbewegungsdaten_AV!$B:$B,$A302,Anlagenbewegungsdaten_AV!$D:$D),2)</f>
        <v>0</v>
      </c>
      <c r="Q302" s="321">
        <f t="shared" si="11"/>
        <v>0</v>
      </c>
      <c r="S302" s="324"/>
      <c r="T302" s="317"/>
      <c r="U302" s="325"/>
      <c r="V302" s="325"/>
    </row>
    <row r="303" spans="1:22" ht="15" customHeight="1" x14ac:dyDescent="0.25">
      <c r="A303" s="129" t="s">
        <v>4104</v>
      </c>
      <c r="B303" s="126" t="s">
        <v>2087</v>
      </c>
      <c r="C303" s="127" t="s">
        <v>4015</v>
      </c>
      <c r="D303" s="127" t="s">
        <v>4105</v>
      </c>
      <c r="E303" s="127" t="s">
        <v>4069</v>
      </c>
      <c r="F303" s="128">
        <v>21.14</v>
      </c>
      <c r="G303" s="128">
        <v>21.34</v>
      </c>
      <c r="H303" s="128">
        <v>16.91</v>
      </c>
      <c r="I303" s="311"/>
      <c r="J303" s="319">
        <f>ROUND(SUMIF(Anlagenbewegungsdaten!B:B,A303,Anlagenbewegungsdaten!C:C),3)</f>
        <v>0</v>
      </c>
      <c r="K303" s="320">
        <f>ROUND(SUMIF(Anlagenbewegungsdaten!$B:$B,$A303,Anlagenbewegungsdaten!$D:$D),2)</f>
        <v>0</v>
      </c>
      <c r="L303" s="321">
        <f t="shared" si="10"/>
        <v>0</v>
      </c>
      <c r="M303" s="341" t="s">
        <v>4950</v>
      </c>
      <c r="N303" s="341" t="s">
        <v>4963</v>
      </c>
      <c r="O303" s="323">
        <f>ROUND(SUMIF(Anlagenbewegungsdaten_AV!B:B,A303,Anlagenbewegungsdaten_AV!C:C),3)</f>
        <v>0</v>
      </c>
      <c r="P303" s="320">
        <f>ROUND(SUMIF(Anlagenbewegungsdaten_AV!$B:$B,$A303,Anlagenbewegungsdaten_AV!$D:$D),2)</f>
        <v>0</v>
      </c>
      <c r="Q303" s="321">
        <f t="shared" si="11"/>
        <v>0</v>
      </c>
      <c r="S303" s="324"/>
      <c r="T303" s="317"/>
      <c r="U303" s="325"/>
      <c r="V303" s="325"/>
    </row>
    <row r="304" spans="1:22" ht="15" customHeight="1" x14ac:dyDescent="0.25">
      <c r="A304" s="129" t="s">
        <v>248</v>
      </c>
      <c r="B304" s="126" t="s">
        <v>2087</v>
      </c>
      <c r="C304" s="127" t="s">
        <v>4015</v>
      </c>
      <c r="D304" s="127" t="s">
        <v>249</v>
      </c>
      <c r="E304" s="127" t="s">
        <v>2462</v>
      </c>
      <c r="F304" s="128">
        <v>19.23</v>
      </c>
      <c r="G304" s="128">
        <v>19.43</v>
      </c>
      <c r="H304" s="128">
        <v>15.38</v>
      </c>
      <c r="I304" s="311"/>
      <c r="J304" s="319">
        <f>ROUND(SUMIF(Anlagenbewegungsdaten!B:B,A304,Anlagenbewegungsdaten!C:C),3)</f>
        <v>0</v>
      </c>
      <c r="K304" s="320">
        <f>ROUND(SUMIF(Anlagenbewegungsdaten!$B:$B,$A304,Anlagenbewegungsdaten!$D:$D),2)</f>
        <v>0</v>
      </c>
      <c r="L304" s="321">
        <f t="shared" si="10"/>
        <v>0</v>
      </c>
      <c r="M304" s="341" t="s">
        <v>4950</v>
      </c>
      <c r="N304" s="341" t="s">
        <v>4963</v>
      </c>
      <c r="O304" s="323">
        <f>ROUND(SUMIF(Anlagenbewegungsdaten_AV!B:B,A304,Anlagenbewegungsdaten_AV!C:C),3)</f>
        <v>0</v>
      </c>
      <c r="P304" s="320">
        <f>ROUND(SUMIF(Anlagenbewegungsdaten_AV!$B:$B,$A304,Anlagenbewegungsdaten_AV!$D:$D),2)</f>
        <v>0</v>
      </c>
      <c r="Q304" s="321">
        <f t="shared" si="11"/>
        <v>0</v>
      </c>
      <c r="S304" s="324"/>
      <c r="T304" s="317"/>
      <c r="U304" s="325"/>
      <c r="V304" s="325"/>
    </row>
    <row r="305" spans="1:22" ht="15" customHeight="1" x14ac:dyDescent="0.25">
      <c r="A305" s="129" t="s">
        <v>250</v>
      </c>
      <c r="B305" s="126" t="s">
        <v>2087</v>
      </c>
      <c r="C305" s="127" t="s">
        <v>4015</v>
      </c>
      <c r="D305" s="127" t="s">
        <v>251</v>
      </c>
      <c r="E305" s="127" t="s">
        <v>1543</v>
      </c>
      <c r="F305" s="128">
        <v>22.23</v>
      </c>
      <c r="G305" s="128">
        <v>22.43</v>
      </c>
      <c r="H305" s="128">
        <v>17.78</v>
      </c>
      <c r="I305" s="311"/>
      <c r="J305" s="319">
        <f>ROUND(SUMIF(Anlagenbewegungsdaten!B:B,A305,Anlagenbewegungsdaten!C:C),3)</f>
        <v>0</v>
      </c>
      <c r="K305" s="320">
        <f>ROUND(SUMIF(Anlagenbewegungsdaten!$B:$B,$A305,Anlagenbewegungsdaten!$D:$D),2)</f>
        <v>0</v>
      </c>
      <c r="L305" s="321">
        <f t="shared" si="10"/>
        <v>0</v>
      </c>
      <c r="M305" s="341" t="s">
        <v>4950</v>
      </c>
      <c r="N305" s="341" t="s">
        <v>4963</v>
      </c>
      <c r="O305" s="323">
        <f>ROUND(SUMIF(Anlagenbewegungsdaten_AV!B:B,A305,Anlagenbewegungsdaten_AV!C:C),3)</f>
        <v>0</v>
      </c>
      <c r="P305" s="320">
        <f>ROUND(SUMIF(Anlagenbewegungsdaten_AV!$B:$B,$A305,Anlagenbewegungsdaten_AV!$D:$D),2)</f>
        <v>0</v>
      </c>
      <c r="Q305" s="321">
        <f t="shared" si="11"/>
        <v>0</v>
      </c>
      <c r="S305" s="324"/>
      <c r="T305" s="317"/>
      <c r="U305" s="325"/>
      <c r="V305" s="325"/>
    </row>
    <row r="306" spans="1:22" ht="15" customHeight="1" x14ac:dyDescent="0.25">
      <c r="A306" s="129" t="s">
        <v>252</v>
      </c>
      <c r="B306" s="126" t="s">
        <v>2087</v>
      </c>
      <c r="C306" s="127" t="s">
        <v>4015</v>
      </c>
      <c r="D306" s="127" t="s">
        <v>253</v>
      </c>
      <c r="E306" s="127" t="s">
        <v>1546</v>
      </c>
      <c r="F306" s="128">
        <v>22.23</v>
      </c>
      <c r="G306" s="128">
        <v>22.43</v>
      </c>
      <c r="H306" s="128">
        <v>17.78</v>
      </c>
      <c r="I306" s="311"/>
      <c r="J306" s="319">
        <f>ROUND(SUMIF(Anlagenbewegungsdaten!B:B,A306,Anlagenbewegungsdaten!C:C),3)</f>
        <v>0</v>
      </c>
      <c r="K306" s="320">
        <f>ROUND(SUMIF(Anlagenbewegungsdaten!$B:$B,$A306,Anlagenbewegungsdaten!$D:$D),2)</f>
        <v>0</v>
      </c>
      <c r="L306" s="321">
        <f t="shared" si="10"/>
        <v>0</v>
      </c>
      <c r="M306" s="341" t="s">
        <v>4950</v>
      </c>
      <c r="N306" s="341" t="s">
        <v>4963</v>
      </c>
      <c r="O306" s="323">
        <f>ROUND(SUMIF(Anlagenbewegungsdaten_AV!B:B,A306,Anlagenbewegungsdaten_AV!C:C),3)</f>
        <v>0</v>
      </c>
      <c r="P306" s="320">
        <f>ROUND(SUMIF(Anlagenbewegungsdaten_AV!$B:$B,$A306,Anlagenbewegungsdaten_AV!$D:$D),2)</f>
        <v>0</v>
      </c>
      <c r="Q306" s="321">
        <f t="shared" si="11"/>
        <v>0</v>
      </c>
      <c r="S306" s="324"/>
      <c r="T306" s="317"/>
      <c r="U306" s="325"/>
      <c r="V306" s="325"/>
    </row>
    <row r="307" spans="1:22" ht="15" customHeight="1" x14ac:dyDescent="0.25">
      <c r="A307" s="129" t="s">
        <v>2592</v>
      </c>
      <c r="B307" s="126" t="s">
        <v>2087</v>
      </c>
      <c r="C307" s="127" t="s">
        <v>4015</v>
      </c>
      <c r="D307" s="127" t="s">
        <v>2593</v>
      </c>
      <c r="E307" s="127" t="s">
        <v>2555</v>
      </c>
      <c r="F307" s="128">
        <v>22.200000000000003</v>
      </c>
      <c r="G307" s="128">
        <v>22.400000000000002</v>
      </c>
      <c r="H307" s="128">
        <v>17.760000000000002</v>
      </c>
      <c r="I307" s="311"/>
      <c r="J307" s="319">
        <f>ROUND(SUMIF(Anlagenbewegungsdaten!B:B,A307,Anlagenbewegungsdaten!C:C),3)</f>
        <v>0</v>
      </c>
      <c r="K307" s="320">
        <f>ROUND(SUMIF(Anlagenbewegungsdaten!$B:$B,$A307,Anlagenbewegungsdaten!$D:$D),2)</f>
        <v>0</v>
      </c>
      <c r="L307" s="321">
        <f t="shared" si="10"/>
        <v>0</v>
      </c>
      <c r="M307" s="341" t="s">
        <v>4950</v>
      </c>
      <c r="N307" s="341" t="s">
        <v>4963</v>
      </c>
      <c r="O307" s="323">
        <f>ROUND(SUMIF(Anlagenbewegungsdaten_AV!B:B,A307,Anlagenbewegungsdaten_AV!C:C),3)</f>
        <v>0</v>
      </c>
      <c r="P307" s="320">
        <f>ROUND(SUMIF(Anlagenbewegungsdaten_AV!$B:$B,$A307,Anlagenbewegungsdaten_AV!$D:$D),2)</f>
        <v>0</v>
      </c>
      <c r="Q307" s="321">
        <f t="shared" si="11"/>
        <v>0</v>
      </c>
      <c r="S307" s="324"/>
      <c r="T307" s="317"/>
      <c r="U307" s="325"/>
      <c r="V307" s="325"/>
    </row>
    <row r="308" spans="1:22" ht="15" customHeight="1" x14ac:dyDescent="0.25">
      <c r="A308" s="129" t="s">
        <v>3336</v>
      </c>
      <c r="B308" s="126" t="s">
        <v>2087</v>
      </c>
      <c r="C308" s="127" t="s">
        <v>4015</v>
      </c>
      <c r="D308" s="127" t="s">
        <v>3337</v>
      </c>
      <c r="E308" s="127" t="s">
        <v>3299</v>
      </c>
      <c r="F308" s="128">
        <v>22.17</v>
      </c>
      <c r="G308" s="128">
        <v>22.37</v>
      </c>
      <c r="H308" s="128">
        <v>17.739999999999998</v>
      </c>
      <c r="I308" s="311"/>
      <c r="J308" s="319">
        <f>ROUND(SUMIF(Anlagenbewegungsdaten!B:B,A308,Anlagenbewegungsdaten!C:C),3)</f>
        <v>0</v>
      </c>
      <c r="K308" s="320">
        <f>ROUND(SUMIF(Anlagenbewegungsdaten!$B:$B,$A308,Anlagenbewegungsdaten!$D:$D),2)</f>
        <v>0</v>
      </c>
      <c r="L308" s="321">
        <f t="shared" si="10"/>
        <v>0</v>
      </c>
      <c r="M308" s="341" t="s">
        <v>4950</v>
      </c>
      <c r="N308" s="341" t="s">
        <v>4963</v>
      </c>
      <c r="O308" s="323">
        <f>ROUND(SUMIF(Anlagenbewegungsdaten_AV!B:B,A308,Anlagenbewegungsdaten_AV!C:C),3)</f>
        <v>0</v>
      </c>
      <c r="P308" s="320">
        <f>ROUND(SUMIF(Anlagenbewegungsdaten_AV!$B:$B,$A308,Anlagenbewegungsdaten_AV!$D:$D),2)</f>
        <v>0</v>
      </c>
      <c r="Q308" s="321">
        <f t="shared" si="11"/>
        <v>0</v>
      </c>
      <c r="S308" s="324"/>
      <c r="T308" s="317"/>
      <c r="U308" s="325"/>
      <c r="V308" s="325"/>
    </row>
    <row r="309" spans="1:22" ht="15" customHeight="1" x14ac:dyDescent="0.25">
      <c r="A309" s="129" t="s">
        <v>4106</v>
      </c>
      <c r="B309" s="126" t="s">
        <v>2087</v>
      </c>
      <c r="C309" s="127" t="s">
        <v>4015</v>
      </c>
      <c r="D309" s="127" t="s">
        <v>4107</v>
      </c>
      <c r="E309" s="127" t="s">
        <v>4069</v>
      </c>
      <c r="F309" s="128">
        <v>22.14</v>
      </c>
      <c r="G309" s="128">
        <v>22.34</v>
      </c>
      <c r="H309" s="128">
        <v>17.71</v>
      </c>
      <c r="I309" s="311"/>
      <c r="J309" s="319">
        <f>ROUND(SUMIF(Anlagenbewegungsdaten!B:B,A309,Anlagenbewegungsdaten!C:C),3)</f>
        <v>0</v>
      </c>
      <c r="K309" s="320">
        <f>ROUND(SUMIF(Anlagenbewegungsdaten!$B:$B,$A309,Anlagenbewegungsdaten!$D:$D),2)</f>
        <v>0</v>
      </c>
      <c r="L309" s="321">
        <f t="shared" si="10"/>
        <v>0</v>
      </c>
      <c r="M309" s="341" t="s">
        <v>4950</v>
      </c>
      <c r="N309" s="341" t="s">
        <v>4963</v>
      </c>
      <c r="O309" s="323">
        <f>ROUND(SUMIF(Anlagenbewegungsdaten_AV!B:B,A309,Anlagenbewegungsdaten_AV!C:C),3)</f>
        <v>0</v>
      </c>
      <c r="P309" s="320">
        <f>ROUND(SUMIF(Anlagenbewegungsdaten_AV!$B:$B,$A309,Anlagenbewegungsdaten_AV!$D:$D),2)</f>
        <v>0</v>
      </c>
      <c r="Q309" s="321">
        <f t="shared" si="11"/>
        <v>0</v>
      </c>
      <c r="S309" s="324"/>
      <c r="T309" s="317"/>
      <c r="U309" s="325"/>
      <c r="V309" s="325"/>
    </row>
    <row r="310" spans="1:22" ht="15" customHeight="1" x14ac:dyDescent="0.25">
      <c r="A310" s="129" t="s">
        <v>254</v>
      </c>
      <c r="B310" s="126" t="s">
        <v>2087</v>
      </c>
      <c r="C310" s="127" t="s">
        <v>4015</v>
      </c>
      <c r="D310" s="127" t="s">
        <v>255</v>
      </c>
      <c r="E310" s="127" t="s">
        <v>2462</v>
      </c>
      <c r="F310" s="128">
        <v>19.23</v>
      </c>
      <c r="G310" s="128">
        <v>19.43</v>
      </c>
      <c r="H310" s="128">
        <v>15.38</v>
      </c>
      <c r="I310" s="311"/>
      <c r="J310" s="319">
        <f>ROUND(SUMIF(Anlagenbewegungsdaten!B:B,A310,Anlagenbewegungsdaten!C:C),3)</f>
        <v>0</v>
      </c>
      <c r="K310" s="320">
        <f>ROUND(SUMIF(Anlagenbewegungsdaten!$B:$B,$A310,Anlagenbewegungsdaten!$D:$D),2)</f>
        <v>0</v>
      </c>
      <c r="L310" s="321">
        <f t="shared" si="10"/>
        <v>0</v>
      </c>
      <c r="M310" s="341" t="s">
        <v>4950</v>
      </c>
      <c r="N310" s="341" t="s">
        <v>4963</v>
      </c>
      <c r="O310" s="323">
        <f>ROUND(SUMIF(Anlagenbewegungsdaten_AV!B:B,A310,Anlagenbewegungsdaten_AV!C:C),3)</f>
        <v>0</v>
      </c>
      <c r="P310" s="320">
        <f>ROUND(SUMIF(Anlagenbewegungsdaten_AV!$B:$B,$A310,Anlagenbewegungsdaten_AV!$D:$D),2)</f>
        <v>0</v>
      </c>
      <c r="Q310" s="321">
        <f t="shared" si="11"/>
        <v>0</v>
      </c>
      <c r="S310" s="324"/>
      <c r="T310" s="317"/>
      <c r="U310" s="325"/>
      <c r="V310" s="325"/>
    </row>
    <row r="311" spans="1:22" ht="15" customHeight="1" x14ac:dyDescent="0.25">
      <c r="A311" s="129" t="s">
        <v>256</v>
      </c>
      <c r="B311" s="126" t="s">
        <v>2087</v>
      </c>
      <c r="C311" s="127" t="s">
        <v>4015</v>
      </c>
      <c r="D311" s="127" t="s">
        <v>257</v>
      </c>
      <c r="E311" s="127" t="s">
        <v>1543</v>
      </c>
      <c r="F311" s="128">
        <v>22.23</v>
      </c>
      <c r="G311" s="128">
        <v>22.43</v>
      </c>
      <c r="H311" s="128">
        <v>17.78</v>
      </c>
      <c r="I311" s="311"/>
      <c r="J311" s="319">
        <f>ROUND(SUMIF(Anlagenbewegungsdaten!B:B,A311,Anlagenbewegungsdaten!C:C),3)</f>
        <v>0</v>
      </c>
      <c r="K311" s="320">
        <f>ROUND(SUMIF(Anlagenbewegungsdaten!$B:$B,$A311,Anlagenbewegungsdaten!$D:$D),2)</f>
        <v>0</v>
      </c>
      <c r="L311" s="321">
        <f t="shared" si="10"/>
        <v>0</v>
      </c>
      <c r="M311" s="341" t="s">
        <v>4950</v>
      </c>
      <c r="N311" s="341" t="s">
        <v>4963</v>
      </c>
      <c r="O311" s="323">
        <f>ROUND(SUMIF(Anlagenbewegungsdaten_AV!B:B,A311,Anlagenbewegungsdaten_AV!C:C),3)</f>
        <v>0</v>
      </c>
      <c r="P311" s="320">
        <f>ROUND(SUMIF(Anlagenbewegungsdaten_AV!$B:$B,$A311,Anlagenbewegungsdaten_AV!$D:$D),2)</f>
        <v>0</v>
      </c>
      <c r="Q311" s="321">
        <f t="shared" si="11"/>
        <v>0</v>
      </c>
      <c r="S311" s="324"/>
      <c r="T311" s="317"/>
      <c r="U311" s="325"/>
      <c r="V311" s="325"/>
    </row>
    <row r="312" spans="1:22" ht="15" customHeight="1" x14ac:dyDescent="0.25">
      <c r="A312" s="129" t="s">
        <v>258</v>
      </c>
      <c r="B312" s="126" t="s">
        <v>2087</v>
      </c>
      <c r="C312" s="127" t="s">
        <v>4015</v>
      </c>
      <c r="D312" s="127" t="s">
        <v>259</v>
      </c>
      <c r="E312" s="127" t="s">
        <v>1546</v>
      </c>
      <c r="F312" s="128">
        <v>22.23</v>
      </c>
      <c r="G312" s="128">
        <v>22.43</v>
      </c>
      <c r="H312" s="128">
        <v>17.78</v>
      </c>
      <c r="I312" s="311"/>
      <c r="J312" s="319">
        <f>ROUND(SUMIF(Anlagenbewegungsdaten!B:B,A312,Anlagenbewegungsdaten!C:C),3)</f>
        <v>0</v>
      </c>
      <c r="K312" s="320">
        <f>ROUND(SUMIF(Anlagenbewegungsdaten!$B:$B,$A312,Anlagenbewegungsdaten!$D:$D),2)</f>
        <v>0</v>
      </c>
      <c r="L312" s="321">
        <f t="shared" si="10"/>
        <v>0</v>
      </c>
      <c r="M312" s="341" t="s">
        <v>4950</v>
      </c>
      <c r="N312" s="341" t="s">
        <v>4963</v>
      </c>
      <c r="O312" s="323">
        <f>ROUND(SUMIF(Anlagenbewegungsdaten_AV!B:B,A312,Anlagenbewegungsdaten_AV!C:C),3)</f>
        <v>0</v>
      </c>
      <c r="P312" s="320">
        <f>ROUND(SUMIF(Anlagenbewegungsdaten_AV!$B:$B,$A312,Anlagenbewegungsdaten_AV!$D:$D),2)</f>
        <v>0</v>
      </c>
      <c r="Q312" s="321">
        <f t="shared" si="11"/>
        <v>0</v>
      </c>
      <c r="S312" s="324"/>
      <c r="T312" s="317"/>
      <c r="U312" s="325"/>
      <c r="V312" s="325"/>
    </row>
    <row r="313" spans="1:22" ht="15" customHeight="1" x14ac:dyDescent="0.25">
      <c r="A313" s="129" t="s">
        <v>2594</v>
      </c>
      <c r="B313" s="126" t="s">
        <v>2087</v>
      </c>
      <c r="C313" s="127" t="s">
        <v>4015</v>
      </c>
      <c r="D313" s="127" t="s">
        <v>2595</v>
      </c>
      <c r="E313" s="127" t="s">
        <v>2555</v>
      </c>
      <c r="F313" s="128">
        <v>22.200000000000003</v>
      </c>
      <c r="G313" s="128">
        <v>22.400000000000002</v>
      </c>
      <c r="H313" s="128">
        <v>17.760000000000002</v>
      </c>
      <c r="I313" s="311"/>
      <c r="J313" s="319">
        <f>ROUND(SUMIF(Anlagenbewegungsdaten!B:B,A313,Anlagenbewegungsdaten!C:C),3)</f>
        <v>0</v>
      </c>
      <c r="K313" s="320">
        <f>ROUND(SUMIF(Anlagenbewegungsdaten!$B:$B,$A313,Anlagenbewegungsdaten!$D:$D),2)</f>
        <v>0</v>
      </c>
      <c r="L313" s="321">
        <f t="shared" si="10"/>
        <v>0</v>
      </c>
      <c r="M313" s="341" t="s">
        <v>4950</v>
      </c>
      <c r="N313" s="341" t="s">
        <v>4963</v>
      </c>
      <c r="O313" s="323">
        <f>ROUND(SUMIF(Anlagenbewegungsdaten_AV!B:B,A313,Anlagenbewegungsdaten_AV!C:C),3)</f>
        <v>0</v>
      </c>
      <c r="P313" s="320">
        <f>ROUND(SUMIF(Anlagenbewegungsdaten_AV!$B:$B,$A313,Anlagenbewegungsdaten_AV!$D:$D),2)</f>
        <v>0</v>
      </c>
      <c r="Q313" s="321">
        <f t="shared" si="11"/>
        <v>0</v>
      </c>
      <c r="S313" s="324"/>
      <c r="T313" s="317"/>
      <c r="U313" s="325"/>
      <c r="V313" s="325"/>
    </row>
    <row r="314" spans="1:22" ht="15" customHeight="1" x14ac:dyDescent="0.25">
      <c r="A314" s="129" t="s">
        <v>3338</v>
      </c>
      <c r="B314" s="126" t="s">
        <v>2087</v>
      </c>
      <c r="C314" s="127" t="s">
        <v>4015</v>
      </c>
      <c r="D314" s="127" t="s">
        <v>3339</v>
      </c>
      <c r="E314" s="127" t="s">
        <v>3299</v>
      </c>
      <c r="F314" s="128">
        <v>22.17</v>
      </c>
      <c r="G314" s="128">
        <v>22.37</v>
      </c>
      <c r="H314" s="128">
        <v>17.739999999999998</v>
      </c>
      <c r="I314" s="311"/>
      <c r="J314" s="319">
        <f>ROUND(SUMIF(Anlagenbewegungsdaten!B:B,A314,Anlagenbewegungsdaten!C:C),3)</f>
        <v>0</v>
      </c>
      <c r="K314" s="320">
        <f>ROUND(SUMIF(Anlagenbewegungsdaten!$B:$B,$A314,Anlagenbewegungsdaten!$D:$D),2)</f>
        <v>0</v>
      </c>
      <c r="L314" s="321">
        <f t="shared" si="10"/>
        <v>0</v>
      </c>
      <c r="M314" s="341" t="s">
        <v>4950</v>
      </c>
      <c r="N314" s="341" t="s">
        <v>4963</v>
      </c>
      <c r="O314" s="323">
        <f>ROUND(SUMIF(Anlagenbewegungsdaten_AV!B:B,A314,Anlagenbewegungsdaten_AV!C:C),3)</f>
        <v>0</v>
      </c>
      <c r="P314" s="320">
        <f>ROUND(SUMIF(Anlagenbewegungsdaten_AV!$B:$B,$A314,Anlagenbewegungsdaten_AV!$D:$D),2)</f>
        <v>0</v>
      </c>
      <c r="Q314" s="321">
        <f t="shared" si="11"/>
        <v>0</v>
      </c>
      <c r="S314" s="324"/>
      <c r="T314" s="317"/>
      <c r="U314" s="325"/>
      <c r="V314" s="325"/>
    </row>
    <row r="315" spans="1:22" ht="15" customHeight="1" x14ac:dyDescent="0.25">
      <c r="A315" s="129" t="s">
        <v>4108</v>
      </c>
      <c r="B315" s="126" t="s">
        <v>2087</v>
      </c>
      <c r="C315" s="127" t="s">
        <v>4015</v>
      </c>
      <c r="D315" s="127" t="s">
        <v>4109</v>
      </c>
      <c r="E315" s="127" t="s">
        <v>4069</v>
      </c>
      <c r="F315" s="128">
        <v>22.14</v>
      </c>
      <c r="G315" s="128">
        <v>22.34</v>
      </c>
      <c r="H315" s="128">
        <v>17.71</v>
      </c>
      <c r="I315" s="311"/>
      <c r="J315" s="319">
        <f>ROUND(SUMIF(Anlagenbewegungsdaten!B:B,A315,Anlagenbewegungsdaten!C:C),3)</f>
        <v>0</v>
      </c>
      <c r="K315" s="320">
        <f>ROUND(SUMIF(Anlagenbewegungsdaten!$B:$B,$A315,Anlagenbewegungsdaten!$D:$D),2)</f>
        <v>0</v>
      </c>
      <c r="L315" s="321">
        <f t="shared" si="10"/>
        <v>0</v>
      </c>
      <c r="M315" s="341" t="s">
        <v>4950</v>
      </c>
      <c r="N315" s="341" t="s">
        <v>4963</v>
      </c>
      <c r="O315" s="323">
        <f>ROUND(SUMIF(Anlagenbewegungsdaten_AV!B:B,A315,Anlagenbewegungsdaten_AV!C:C),3)</f>
        <v>0</v>
      </c>
      <c r="P315" s="320">
        <f>ROUND(SUMIF(Anlagenbewegungsdaten_AV!$B:$B,$A315,Anlagenbewegungsdaten_AV!$D:$D),2)</f>
        <v>0</v>
      </c>
      <c r="Q315" s="321">
        <f t="shared" si="11"/>
        <v>0</v>
      </c>
      <c r="S315" s="324"/>
      <c r="T315" s="317"/>
      <c r="U315" s="325"/>
      <c r="V315" s="325"/>
    </row>
    <row r="316" spans="1:22" ht="15" customHeight="1" x14ac:dyDescent="0.25">
      <c r="A316" s="129" t="s">
        <v>260</v>
      </c>
      <c r="B316" s="126" t="s">
        <v>2087</v>
      </c>
      <c r="C316" s="127" t="s">
        <v>4015</v>
      </c>
      <c r="D316" s="127" t="s">
        <v>261</v>
      </c>
      <c r="E316" s="127" t="s">
        <v>2462</v>
      </c>
      <c r="F316" s="128">
        <v>20.23</v>
      </c>
      <c r="G316" s="128">
        <v>20.43</v>
      </c>
      <c r="H316" s="128">
        <v>16.18</v>
      </c>
      <c r="I316" s="311"/>
      <c r="J316" s="319">
        <f>ROUND(SUMIF(Anlagenbewegungsdaten!B:B,A316,Anlagenbewegungsdaten!C:C),3)</f>
        <v>0</v>
      </c>
      <c r="K316" s="320">
        <f>ROUND(SUMIF(Anlagenbewegungsdaten!$B:$B,$A316,Anlagenbewegungsdaten!$D:$D),2)</f>
        <v>0</v>
      </c>
      <c r="L316" s="321">
        <f t="shared" si="10"/>
        <v>0</v>
      </c>
      <c r="M316" s="341" t="s">
        <v>4950</v>
      </c>
      <c r="N316" s="341" t="s">
        <v>4963</v>
      </c>
      <c r="O316" s="323">
        <f>ROUND(SUMIF(Anlagenbewegungsdaten_AV!B:B,A316,Anlagenbewegungsdaten_AV!C:C),3)</f>
        <v>0</v>
      </c>
      <c r="P316" s="320">
        <f>ROUND(SUMIF(Anlagenbewegungsdaten_AV!$B:$B,$A316,Anlagenbewegungsdaten_AV!$D:$D),2)</f>
        <v>0</v>
      </c>
      <c r="Q316" s="321">
        <f t="shared" si="11"/>
        <v>0</v>
      </c>
      <c r="S316" s="324"/>
      <c r="T316" s="317"/>
      <c r="U316" s="325"/>
      <c r="V316" s="325"/>
    </row>
    <row r="317" spans="1:22" ht="15" customHeight="1" x14ac:dyDescent="0.25">
      <c r="A317" s="129" t="s">
        <v>262</v>
      </c>
      <c r="B317" s="126" t="s">
        <v>2087</v>
      </c>
      <c r="C317" s="127" t="s">
        <v>4015</v>
      </c>
      <c r="D317" s="127" t="s">
        <v>263</v>
      </c>
      <c r="E317" s="127" t="s">
        <v>1543</v>
      </c>
      <c r="F317" s="128">
        <v>23.23</v>
      </c>
      <c r="G317" s="128">
        <v>23.43</v>
      </c>
      <c r="H317" s="128">
        <v>18.579999999999998</v>
      </c>
      <c r="I317" s="311"/>
      <c r="J317" s="319">
        <f>ROUND(SUMIF(Anlagenbewegungsdaten!B:B,A317,Anlagenbewegungsdaten!C:C),3)</f>
        <v>0</v>
      </c>
      <c r="K317" s="320">
        <f>ROUND(SUMIF(Anlagenbewegungsdaten!$B:$B,$A317,Anlagenbewegungsdaten!$D:$D),2)</f>
        <v>0</v>
      </c>
      <c r="L317" s="321">
        <f t="shared" si="10"/>
        <v>0</v>
      </c>
      <c r="M317" s="341" t="s">
        <v>4950</v>
      </c>
      <c r="N317" s="341" t="s">
        <v>4963</v>
      </c>
      <c r="O317" s="323">
        <f>ROUND(SUMIF(Anlagenbewegungsdaten_AV!B:B,A317,Anlagenbewegungsdaten_AV!C:C),3)</f>
        <v>0</v>
      </c>
      <c r="P317" s="320">
        <f>ROUND(SUMIF(Anlagenbewegungsdaten_AV!$B:$B,$A317,Anlagenbewegungsdaten_AV!$D:$D),2)</f>
        <v>0</v>
      </c>
      <c r="Q317" s="321">
        <f t="shared" si="11"/>
        <v>0</v>
      </c>
      <c r="S317" s="324"/>
      <c r="T317" s="317"/>
      <c r="U317" s="325"/>
      <c r="V317" s="325"/>
    </row>
    <row r="318" spans="1:22" ht="15" customHeight="1" x14ac:dyDescent="0.25">
      <c r="A318" s="129" t="s">
        <v>264</v>
      </c>
      <c r="B318" s="126" t="s">
        <v>2087</v>
      </c>
      <c r="C318" s="127" t="s">
        <v>4015</v>
      </c>
      <c r="D318" s="127" t="s">
        <v>265</v>
      </c>
      <c r="E318" s="127" t="s">
        <v>1546</v>
      </c>
      <c r="F318" s="128">
        <v>23.23</v>
      </c>
      <c r="G318" s="128">
        <v>23.43</v>
      </c>
      <c r="H318" s="128">
        <v>18.579999999999998</v>
      </c>
      <c r="I318" s="311"/>
      <c r="J318" s="319">
        <f>ROUND(SUMIF(Anlagenbewegungsdaten!B:B,A318,Anlagenbewegungsdaten!C:C),3)</f>
        <v>0</v>
      </c>
      <c r="K318" s="320">
        <f>ROUND(SUMIF(Anlagenbewegungsdaten!$B:$B,$A318,Anlagenbewegungsdaten!$D:$D),2)</f>
        <v>0</v>
      </c>
      <c r="L318" s="321">
        <f t="shared" si="10"/>
        <v>0</v>
      </c>
      <c r="M318" s="341" t="s">
        <v>4950</v>
      </c>
      <c r="N318" s="341" t="s">
        <v>4963</v>
      </c>
      <c r="O318" s="323">
        <f>ROUND(SUMIF(Anlagenbewegungsdaten_AV!B:B,A318,Anlagenbewegungsdaten_AV!C:C),3)</f>
        <v>0</v>
      </c>
      <c r="P318" s="320">
        <f>ROUND(SUMIF(Anlagenbewegungsdaten_AV!$B:$B,$A318,Anlagenbewegungsdaten_AV!$D:$D),2)</f>
        <v>0</v>
      </c>
      <c r="Q318" s="321">
        <f t="shared" si="11"/>
        <v>0</v>
      </c>
      <c r="S318" s="324"/>
      <c r="T318" s="317"/>
      <c r="U318" s="325"/>
      <c r="V318" s="325"/>
    </row>
    <row r="319" spans="1:22" ht="15" customHeight="1" x14ac:dyDescent="0.25">
      <c r="A319" s="129" t="s">
        <v>2596</v>
      </c>
      <c r="B319" s="126" t="s">
        <v>2087</v>
      </c>
      <c r="C319" s="127" t="s">
        <v>4015</v>
      </c>
      <c r="D319" s="127" t="s">
        <v>2597</v>
      </c>
      <c r="E319" s="127" t="s">
        <v>2555</v>
      </c>
      <c r="F319" s="128">
        <v>23.200000000000003</v>
      </c>
      <c r="G319" s="128">
        <v>23.400000000000002</v>
      </c>
      <c r="H319" s="128">
        <v>18.559999999999999</v>
      </c>
      <c r="I319" s="311"/>
      <c r="J319" s="319">
        <f>ROUND(SUMIF(Anlagenbewegungsdaten!B:B,A319,Anlagenbewegungsdaten!C:C),3)</f>
        <v>0</v>
      </c>
      <c r="K319" s="320">
        <f>ROUND(SUMIF(Anlagenbewegungsdaten!$B:$B,$A319,Anlagenbewegungsdaten!$D:$D),2)</f>
        <v>0</v>
      </c>
      <c r="L319" s="321">
        <f t="shared" si="10"/>
        <v>0</v>
      </c>
      <c r="M319" s="341" t="s">
        <v>4950</v>
      </c>
      <c r="N319" s="341" t="s">
        <v>4963</v>
      </c>
      <c r="O319" s="323">
        <f>ROUND(SUMIF(Anlagenbewegungsdaten_AV!B:B,A319,Anlagenbewegungsdaten_AV!C:C),3)</f>
        <v>0</v>
      </c>
      <c r="P319" s="320">
        <f>ROUND(SUMIF(Anlagenbewegungsdaten_AV!$B:$B,$A319,Anlagenbewegungsdaten_AV!$D:$D),2)</f>
        <v>0</v>
      </c>
      <c r="Q319" s="321">
        <f t="shared" si="11"/>
        <v>0</v>
      </c>
      <c r="S319" s="324"/>
      <c r="T319" s="317"/>
      <c r="U319" s="325"/>
      <c r="V319" s="325"/>
    </row>
    <row r="320" spans="1:22" ht="15" customHeight="1" x14ac:dyDescent="0.25">
      <c r="A320" s="129" t="s">
        <v>3340</v>
      </c>
      <c r="B320" s="126" t="s">
        <v>2087</v>
      </c>
      <c r="C320" s="127" t="s">
        <v>4015</v>
      </c>
      <c r="D320" s="127" t="s">
        <v>3341</v>
      </c>
      <c r="E320" s="127" t="s">
        <v>3299</v>
      </c>
      <c r="F320" s="128">
        <v>23.17</v>
      </c>
      <c r="G320" s="128">
        <v>23.37</v>
      </c>
      <c r="H320" s="128">
        <v>18.54</v>
      </c>
      <c r="I320" s="311"/>
      <c r="J320" s="319">
        <f>ROUND(SUMIF(Anlagenbewegungsdaten!B:B,A320,Anlagenbewegungsdaten!C:C),3)</f>
        <v>0</v>
      </c>
      <c r="K320" s="320">
        <f>ROUND(SUMIF(Anlagenbewegungsdaten!$B:$B,$A320,Anlagenbewegungsdaten!$D:$D),2)</f>
        <v>0</v>
      </c>
      <c r="L320" s="321">
        <f t="shared" si="10"/>
        <v>0</v>
      </c>
      <c r="M320" s="341" t="s">
        <v>4950</v>
      </c>
      <c r="N320" s="341" t="s">
        <v>4963</v>
      </c>
      <c r="O320" s="323">
        <f>ROUND(SUMIF(Anlagenbewegungsdaten_AV!B:B,A320,Anlagenbewegungsdaten_AV!C:C),3)</f>
        <v>0</v>
      </c>
      <c r="P320" s="320">
        <f>ROUND(SUMIF(Anlagenbewegungsdaten_AV!$B:$B,$A320,Anlagenbewegungsdaten_AV!$D:$D),2)</f>
        <v>0</v>
      </c>
      <c r="Q320" s="321">
        <f t="shared" si="11"/>
        <v>0</v>
      </c>
      <c r="S320" s="324"/>
      <c r="T320" s="317"/>
      <c r="U320" s="325"/>
      <c r="V320" s="325"/>
    </row>
    <row r="321" spans="1:22" ht="15" customHeight="1" x14ac:dyDescent="0.25">
      <c r="A321" s="129" t="s">
        <v>4110</v>
      </c>
      <c r="B321" s="126" t="s">
        <v>2087</v>
      </c>
      <c r="C321" s="127" t="s">
        <v>4015</v>
      </c>
      <c r="D321" s="127" t="s">
        <v>4111</v>
      </c>
      <c r="E321" s="127" t="s">
        <v>4069</v>
      </c>
      <c r="F321" s="128">
        <v>23.14</v>
      </c>
      <c r="G321" s="128">
        <v>23.34</v>
      </c>
      <c r="H321" s="128">
        <v>18.510000000000002</v>
      </c>
      <c r="I321" s="311"/>
      <c r="J321" s="319">
        <f>ROUND(SUMIF(Anlagenbewegungsdaten!B:B,A321,Anlagenbewegungsdaten!C:C),3)</f>
        <v>0</v>
      </c>
      <c r="K321" s="320">
        <f>ROUND(SUMIF(Anlagenbewegungsdaten!$B:$B,$A321,Anlagenbewegungsdaten!$D:$D),2)</f>
        <v>0</v>
      </c>
      <c r="L321" s="321">
        <f t="shared" si="10"/>
        <v>0</v>
      </c>
      <c r="M321" s="341" t="s">
        <v>4950</v>
      </c>
      <c r="N321" s="341" t="s">
        <v>4963</v>
      </c>
      <c r="O321" s="323">
        <f>ROUND(SUMIF(Anlagenbewegungsdaten_AV!B:B,A321,Anlagenbewegungsdaten_AV!C:C),3)</f>
        <v>0</v>
      </c>
      <c r="P321" s="320">
        <f>ROUND(SUMIF(Anlagenbewegungsdaten_AV!$B:$B,$A321,Anlagenbewegungsdaten_AV!$D:$D),2)</f>
        <v>0</v>
      </c>
      <c r="Q321" s="321">
        <f t="shared" si="11"/>
        <v>0</v>
      </c>
      <c r="S321" s="324"/>
      <c r="T321" s="317"/>
      <c r="U321" s="325"/>
      <c r="V321" s="325"/>
    </row>
    <row r="322" spans="1:22" ht="15" customHeight="1" x14ac:dyDescent="0.25">
      <c r="A322" s="129" t="s">
        <v>266</v>
      </c>
      <c r="B322" s="126" t="s">
        <v>2087</v>
      </c>
      <c r="C322" s="127" t="s">
        <v>4015</v>
      </c>
      <c r="D322" s="127" t="s">
        <v>267</v>
      </c>
      <c r="E322" s="127" t="s">
        <v>2462</v>
      </c>
      <c r="F322" s="128">
        <v>20.23</v>
      </c>
      <c r="G322" s="128">
        <v>20.43</v>
      </c>
      <c r="H322" s="128">
        <v>16.18</v>
      </c>
      <c r="I322" s="311"/>
      <c r="J322" s="319">
        <f>ROUND(SUMIF(Anlagenbewegungsdaten!B:B,A322,Anlagenbewegungsdaten!C:C),3)</f>
        <v>0</v>
      </c>
      <c r="K322" s="320">
        <f>ROUND(SUMIF(Anlagenbewegungsdaten!$B:$B,$A322,Anlagenbewegungsdaten!$D:$D),2)</f>
        <v>0</v>
      </c>
      <c r="L322" s="321">
        <f t="shared" si="10"/>
        <v>0</v>
      </c>
      <c r="M322" s="341" t="s">
        <v>4950</v>
      </c>
      <c r="N322" s="341" t="s">
        <v>4963</v>
      </c>
      <c r="O322" s="323">
        <f>ROUND(SUMIF(Anlagenbewegungsdaten_AV!B:B,A322,Anlagenbewegungsdaten_AV!C:C),3)</f>
        <v>0</v>
      </c>
      <c r="P322" s="320">
        <f>ROUND(SUMIF(Anlagenbewegungsdaten_AV!$B:$B,$A322,Anlagenbewegungsdaten_AV!$D:$D),2)</f>
        <v>0</v>
      </c>
      <c r="Q322" s="321">
        <f t="shared" si="11"/>
        <v>0</v>
      </c>
      <c r="S322" s="324"/>
      <c r="T322" s="317"/>
      <c r="U322" s="325"/>
      <c r="V322" s="325"/>
    </row>
    <row r="323" spans="1:22" ht="15" customHeight="1" x14ac:dyDescent="0.25">
      <c r="A323" s="129" t="s">
        <v>1632</v>
      </c>
      <c r="B323" s="126" t="s">
        <v>2087</v>
      </c>
      <c r="C323" s="127" t="s">
        <v>4015</v>
      </c>
      <c r="D323" s="127" t="s">
        <v>1633</v>
      </c>
      <c r="E323" s="127" t="s">
        <v>1543</v>
      </c>
      <c r="F323" s="128">
        <v>23.23</v>
      </c>
      <c r="G323" s="128">
        <v>23.43</v>
      </c>
      <c r="H323" s="128">
        <v>18.579999999999998</v>
      </c>
      <c r="I323" s="311"/>
      <c r="J323" s="319">
        <f>ROUND(SUMIF(Anlagenbewegungsdaten!B:B,A323,Anlagenbewegungsdaten!C:C),3)</f>
        <v>0</v>
      </c>
      <c r="K323" s="320">
        <f>ROUND(SUMIF(Anlagenbewegungsdaten!$B:$B,$A323,Anlagenbewegungsdaten!$D:$D),2)</f>
        <v>0</v>
      </c>
      <c r="L323" s="321">
        <f t="shared" si="10"/>
        <v>0</v>
      </c>
      <c r="M323" s="341" t="s">
        <v>4950</v>
      </c>
      <c r="N323" s="341" t="s">
        <v>4963</v>
      </c>
      <c r="O323" s="323">
        <f>ROUND(SUMIF(Anlagenbewegungsdaten_AV!B:B,A323,Anlagenbewegungsdaten_AV!C:C),3)</f>
        <v>0</v>
      </c>
      <c r="P323" s="320">
        <f>ROUND(SUMIF(Anlagenbewegungsdaten_AV!$B:$B,$A323,Anlagenbewegungsdaten_AV!$D:$D),2)</f>
        <v>0</v>
      </c>
      <c r="Q323" s="321">
        <f t="shared" si="11"/>
        <v>0</v>
      </c>
      <c r="S323" s="324"/>
      <c r="T323" s="317"/>
      <c r="U323" s="325"/>
      <c r="V323" s="325"/>
    </row>
    <row r="324" spans="1:22" ht="15" customHeight="1" x14ac:dyDescent="0.25">
      <c r="A324" s="129" t="s">
        <v>1634</v>
      </c>
      <c r="B324" s="126" t="s">
        <v>2087</v>
      </c>
      <c r="C324" s="127" t="s">
        <v>4015</v>
      </c>
      <c r="D324" s="127" t="s">
        <v>1635</v>
      </c>
      <c r="E324" s="127" t="s">
        <v>1546</v>
      </c>
      <c r="F324" s="128">
        <v>23.23</v>
      </c>
      <c r="G324" s="128">
        <v>23.43</v>
      </c>
      <c r="H324" s="128">
        <v>18.579999999999998</v>
      </c>
      <c r="I324" s="311"/>
      <c r="J324" s="319">
        <f>ROUND(SUMIF(Anlagenbewegungsdaten!B:B,A324,Anlagenbewegungsdaten!C:C),3)</f>
        <v>0</v>
      </c>
      <c r="K324" s="320">
        <f>ROUND(SUMIF(Anlagenbewegungsdaten!$B:$B,$A324,Anlagenbewegungsdaten!$D:$D),2)</f>
        <v>0</v>
      </c>
      <c r="L324" s="321">
        <f t="shared" si="10"/>
        <v>0</v>
      </c>
      <c r="M324" s="341" t="s">
        <v>4950</v>
      </c>
      <c r="N324" s="341" t="s">
        <v>4963</v>
      </c>
      <c r="O324" s="323">
        <f>ROUND(SUMIF(Anlagenbewegungsdaten_AV!B:B,A324,Anlagenbewegungsdaten_AV!C:C),3)</f>
        <v>0</v>
      </c>
      <c r="P324" s="320">
        <f>ROUND(SUMIF(Anlagenbewegungsdaten_AV!$B:$B,$A324,Anlagenbewegungsdaten_AV!$D:$D),2)</f>
        <v>0</v>
      </c>
      <c r="Q324" s="321">
        <f t="shared" si="11"/>
        <v>0</v>
      </c>
      <c r="S324" s="324"/>
      <c r="T324" s="317"/>
      <c r="U324" s="325"/>
      <c r="V324" s="325"/>
    </row>
    <row r="325" spans="1:22" ht="15" customHeight="1" x14ac:dyDescent="0.25">
      <c r="A325" s="129" t="s">
        <v>2598</v>
      </c>
      <c r="B325" s="126" t="s">
        <v>2087</v>
      </c>
      <c r="C325" s="127" t="s">
        <v>4015</v>
      </c>
      <c r="D325" s="127" t="s">
        <v>2599</v>
      </c>
      <c r="E325" s="127" t="s">
        <v>2555</v>
      </c>
      <c r="F325" s="128">
        <v>23.200000000000003</v>
      </c>
      <c r="G325" s="128">
        <v>23.400000000000002</v>
      </c>
      <c r="H325" s="128">
        <v>18.559999999999999</v>
      </c>
      <c r="I325" s="311"/>
      <c r="J325" s="319">
        <f>ROUND(SUMIF(Anlagenbewegungsdaten!B:B,A325,Anlagenbewegungsdaten!C:C),3)</f>
        <v>0</v>
      </c>
      <c r="K325" s="320">
        <f>ROUND(SUMIF(Anlagenbewegungsdaten!$B:$B,$A325,Anlagenbewegungsdaten!$D:$D),2)</f>
        <v>0</v>
      </c>
      <c r="L325" s="321">
        <f t="shared" si="10"/>
        <v>0</v>
      </c>
      <c r="M325" s="341" t="s">
        <v>4950</v>
      </c>
      <c r="N325" s="341" t="s">
        <v>4963</v>
      </c>
      <c r="O325" s="323">
        <f>ROUND(SUMIF(Anlagenbewegungsdaten_AV!B:B,A325,Anlagenbewegungsdaten_AV!C:C),3)</f>
        <v>0</v>
      </c>
      <c r="P325" s="320">
        <f>ROUND(SUMIF(Anlagenbewegungsdaten_AV!$B:$B,$A325,Anlagenbewegungsdaten_AV!$D:$D),2)</f>
        <v>0</v>
      </c>
      <c r="Q325" s="321">
        <f t="shared" si="11"/>
        <v>0</v>
      </c>
      <c r="S325" s="324"/>
      <c r="T325" s="317"/>
      <c r="U325" s="325"/>
      <c r="V325" s="325"/>
    </row>
    <row r="326" spans="1:22" ht="15" customHeight="1" x14ac:dyDescent="0.25">
      <c r="A326" s="129" t="s">
        <v>3342</v>
      </c>
      <c r="B326" s="126" t="s">
        <v>2087</v>
      </c>
      <c r="C326" s="127" t="s">
        <v>4015</v>
      </c>
      <c r="D326" s="127" t="s">
        <v>3343</v>
      </c>
      <c r="E326" s="127" t="s">
        <v>3299</v>
      </c>
      <c r="F326" s="128">
        <v>23.17</v>
      </c>
      <c r="G326" s="128">
        <v>23.37</v>
      </c>
      <c r="H326" s="128">
        <v>18.54</v>
      </c>
      <c r="I326" s="311"/>
      <c r="J326" s="319">
        <f>ROUND(SUMIF(Anlagenbewegungsdaten!B:B,A326,Anlagenbewegungsdaten!C:C),3)</f>
        <v>0</v>
      </c>
      <c r="K326" s="320">
        <f>ROUND(SUMIF(Anlagenbewegungsdaten!$B:$B,$A326,Anlagenbewegungsdaten!$D:$D),2)</f>
        <v>0</v>
      </c>
      <c r="L326" s="321">
        <f t="shared" ref="L326:L390" si="14">IF(ISBLANK(F326),0,IF(OR($J326&gt;=100,$J326&lt;=-100),F326-(K326/J326*100),IF(OR(J326&gt;-100,J326&lt;100),(J326*F326%)-K326)))</f>
        <v>0</v>
      </c>
      <c r="M326" s="341" t="s">
        <v>4950</v>
      </c>
      <c r="N326" s="341" t="s">
        <v>4963</v>
      </c>
      <c r="O326" s="323">
        <f>ROUND(SUMIF(Anlagenbewegungsdaten_AV!B:B,A326,Anlagenbewegungsdaten_AV!C:C),3)</f>
        <v>0</v>
      </c>
      <c r="P326" s="320">
        <f>ROUND(SUMIF(Anlagenbewegungsdaten_AV!$B:$B,$A326,Anlagenbewegungsdaten_AV!$D:$D),2)</f>
        <v>0</v>
      </c>
      <c r="Q326" s="321">
        <f t="shared" ref="Q326:Q390" si="15">IF(ISBLANK(H326),0,IF(OR($O326&gt;=100,$O326&lt;=-100),H326-(P326/O326*100),IF(OR(O326&gt;-100,O326&lt;100),(O326*G326%)-P326)))</f>
        <v>0</v>
      </c>
      <c r="S326" s="324"/>
      <c r="T326" s="317"/>
      <c r="U326" s="325"/>
      <c r="V326" s="325"/>
    </row>
    <row r="327" spans="1:22" ht="15" customHeight="1" x14ac:dyDescent="0.25">
      <c r="A327" s="129" t="s">
        <v>4112</v>
      </c>
      <c r="B327" s="126" t="s">
        <v>2087</v>
      </c>
      <c r="C327" s="127" t="s">
        <v>4015</v>
      </c>
      <c r="D327" s="127" t="s">
        <v>4113</v>
      </c>
      <c r="E327" s="127" t="s">
        <v>4069</v>
      </c>
      <c r="F327" s="128">
        <v>23.14</v>
      </c>
      <c r="G327" s="128">
        <v>23.34</v>
      </c>
      <c r="H327" s="128">
        <v>18.510000000000002</v>
      </c>
      <c r="I327" s="311"/>
      <c r="J327" s="319">
        <f>ROUND(SUMIF(Anlagenbewegungsdaten!B:B,A327,Anlagenbewegungsdaten!C:C),3)</f>
        <v>0</v>
      </c>
      <c r="K327" s="320">
        <f>ROUND(SUMIF(Anlagenbewegungsdaten!$B:$B,$A327,Anlagenbewegungsdaten!$D:$D),2)</f>
        <v>0</v>
      </c>
      <c r="L327" s="321">
        <f t="shared" si="14"/>
        <v>0</v>
      </c>
      <c r="M327" s="341" t="s">
        <v>4950</v>
      </c>
      <c r="N327" s="341" t="s">
        <v>4963</v>
      </c>
      <c r="O327" s="323">
        <f>ROUND(SUMIF(Anlagenbewegungsdaten_AV!B:B,A327,Anlagenbewegungsdaten_AV!C:C),3)</f>
        <v>0</v>
      </c>
      <c r="P327" s="320">
        <f>ROUND(SUMIF(Anlagenbewegungsdaten_AV!$B:$B,$A327,Anlagenbewegungsdaten_AV!$D:$D),2)</f>
        <v>0</v>
      </c>
      <c r="Q327" s="321">
        <f t="shared" si="15"/>
        <v>0</v>
      </c>
      <c r="S327" s="324"/>
      <c r="T327" s="317"/>
      <c r="U327" s="325"/>
      <c r="V327" s="325"/>
    </row>
    <row r="328" spans="1:22" ht="15" customHeight="1" x14ac:dyDescent="0.25">
      <c r="A328" s="129" t="s">
        <v>1636</v>
      </c>
      <c r="B328" s="126" t="s">
        <v>2087</v>
      </c>
      <c r="C328" s="127" t="s">
        <v>4015</v>
      </c>
      <c r="D328" s="127" t="s">
        <v>1637</v>
      </c>
      <c r="E328" s="127" t="s">
        <v>2462</v>
      </c>
      <c r="F328" s="128">
        <v>21.23</v>
      </c>
      <c r="G328" s="128">
        <v>21.43</v>
      </c>
      <c r="H328" s="128">
        <v>16.98</v>
      </c>
      <c r="I328" s="311"/>
      <c r="J328" s="319">
        <f>ROUND(SUMIF(Anlagenbewegungsdaten!B:B,A328,Anlagenbewegungsdaten!C:C),3)</f>
        <v>0</v>
      </c>
      <c r="K328" s="320">
        <f>ROUND(SUMIF(Anlagenbewegungsdaten!$B:$B,$A328,Anlagenbewegungsdaten!$D:$D),2)</f>
        <v>0</v>
      </c>
      <c r="L328" s="321">
        <f t="shared" si="14"/>
        <v>0</v>
      </c>
      <c r="M328" s="341" t="s">
        <v>4950</v>
      </c>
      <c r="N328" s="341" t="s">
        <v>4963</v>
      </c>
      <c r="O328" s="323">
        <f>ROUND(SUMIF(Anlagenbewegungsdaten_AV!B:B,A328,Anlagenbewegungsdaten_AV!C:C),3)</f>
        <v>0</v>
      </c>
      <c r="P328" s="320">
        <f>ROUND(SUMIF(Anlagenbewegungsdaten_AV!$B:$B,$A328,Anlagenbewegungsdaten_AV!$D:$D),2)</f>
        <v>0</v>
      </c>
      <c r="Q328" s="321">
        <f t="shared" si="15"/>
        <v>0</v>
      </c>
      <c r="S328" s="324"/>
      <c r="T328" s="317"/>
      <c r="U328" s="325"/>
      <c r="V328" s="325"/>
    </row>
    <row r="329" spans="1:22" ht="15" customHeight="1" x14ac:dyDescent="0.25">
      <c r="A329" s="129" t="s">
        <v>1638</v>
      </c>
      <c r="B329" s="126" t="s">
        <v>2087</v>
      </c>
      <c r="C329" s="127" t="s">
        <v>4015</v>
      </c>
      <c r="D329" s="127" t="s">
        <v>1639</v>
      </c>
      <c r="E329" s="127" t="s">
        <v>1543</v>
      </c>
      <c r="F329" s="128">
        <v>24.23</v>
      </c>
      <c r="G329" s="128">
        <v>24.43</v>
      </c>
      <c r="H329" s="128">
        <v>19.38</v>
      </c>
      <c r="I329" s="311"/>
      <c r="J329" s="319">
        <f>ROUND(SUMIF(Anlagenbewegungsdaten!B:B,A329,Anlagenbewegungsdaten!C:C),3)</f>
        <v>0</v>
      </c>
      <c r="K329" s="320">
        <f>ROUND(SUMIF(Anlagenbewegungsdaten!$B:$B,$A329,Anlagenbewegungsdaten!$D:$D),2)</f>
        <v>0</v>
      </c>
      <c r="L329" s="321">
        <f t="shared" si="14"/>
        <v>0</v>
      </c>
      <c r="M329" s="341" t="s">
        <v>4950</v>
      </c>
      <c r="N329" s="341" t="s">
        <v>4963</v>
      </c>
      <c r="O329" s="323">
        <f>ROUND(SUMIF(Anlagenbewegungsdaten_AV!B:B,A329,Anlagenbewegungsdaten_AV!C:C),3)</f>
        <v>0</v>
      </c>
      <c r="P329" s="320">
        <f>ROUND(SUMIF(Anlagenbewegungsdaten_AV!$B:$B,$A329,Anlagenbewegungsdaten_AV!$D:$D),2)</f>
        <v>0</v>
      </c>
      <c r="Q329" s="321">
        <f t="shared" si="15"/>
        <v>0</v>
      </c>
      <c r="S329" s="324"/>
      <c r="T329" s="317"/>
      <c r="U329" s="325"/>
      <c r="V329" s="325"/>
    </row>
    <row r="330" spans="1:22" ht="15" customHeight="1" x14ac:dyDescent="0.25">
      <c r="A330" s="129" t="s">
        <v>1640</v>
      </c>
      <c r="B330" s="126" t="s">
        <v>2087</v>
      </c>
      <c r="C330" s="127" t="s">
        <v>4015</v>
      </c>
      <c r="D330" s="127" t="s">
        <v>1641</v>
      </c>
      <c r="E330" s="127" t="s">
        <v>1546</v>
      </c>
      <c r="F330" s="128">
        <v>24.23</v>
      </c>
      <c r="G330" s="128">
        <v>24.43</v>
      </c>
      <c r="H330" s="128">
        <v>19.38</v>
      </c>
      <c r="I330" s="311"/>
      <c r="J330" s="319">
        <f>ROUND(SUMIF(Anlagenbewegungsdaten!B:B,A330,Anlagenbewegungsdaten!C:C),3)</f>
        <v>0</v>
      </c>
      <c r="K330" s="320">
        <f>ROUND(SUMIF(Anlagenbewegungsdaten!$B:$B,$A330,Anlagenbewegungsdaten!$D:$D),2)</f>
        <v>0</v>
      </c>
      <c r="L330" s="321">
        <f t="shared" si="14"/>
        <v>0</v>
      </c>
      <c r="M330" s="341" t="s">
        <v>4950</v>
      </c>
      <c r="N330" s="341" t="s">
        <v>4963</v>
      </c>
      <c r="O330" s="323">
        <f>ROUND(SUMIF(Anlagenbewegungsdaten_AV!B:B,A330,Anlagenbewegungsdaten_AV!C:C),3)</f>
        <v>0</v>
      </c>
      <c r="P330" s="320">
        <f>ROUND(SUMIF(Anlagenbewegungsdaten_AV!$B:$B,$A330,Anlagenbewegungsdaten_AV!$D:$D),2)</f>
        <v>0</v>
      </c>
      <c r="Q330" s="321">
        <f t="shared" si="15"/>
        <v>0</v>
      </c>
      <c r="S330" s="324"/>
      <c r="T330" s="317"/>
      <c r="U330" s="325"/>
      <c r="V330" s="325"/>
    </row>
    <row r="331" spans="1:22" ht="15" customHeight="1" x14ac:dyDescent="0.25">
      <c r="A331" s="129" t="s">
        <v>2600</v>
      </c>
      <c r="B331" s="126" t="s">
        <v>2087</v>
      </c>
      <c r="C331" s="127" t="s">
        <v>4015</v>
      </c>
      <c r="D331" s="127" t="s">
        <v>2601</v>
      </c>
      <c r="E331" s="127" t="s">
        <v>2555</v>
      </c>
      <c r="F331" s="128">
        <v>24.200000000000003</v>
      </c>
      <c r="G331" s="128">
        <v>24.400000000000002</v>
      </c>
      <c r="H331" s="128">
        <v>19.36</v>
      </c>
      <c r="I331" s="311"/>
      <c r="J331" s="319">
        <f>ROUND(SUMIF(Anlagenbewegungsdaten!B:B,A331,Anlagenbewegungsdaten!C:C),3)</f>
        <v>0</v>
      </c>
      <c r="K331" s="320">
        <f>ROUND(SUMIF(Anlagenbewegungsdaten!$B:$B,$A331,Anlagenbewegungsdaten!$D:$D),2)</f>
        <v>0</v>
      </c>
      <c r="L331" s="321">
        <f t="shared" si="14"/>
        <v>0</v>
      </c>
      <c r="M331" s="341" t="s">
        <v>4950</v>
      </c>
      <c r="N331" s="341" t="s">
        <v>4963</v>
      </c>
      <c r="O331" s="323">
        <f>ROUND(SUMIF(Anlagenbewegungsdaten_AV!B:B,A331,Anlagenbewegungsdaten_AV!C:C),3)</f>
        <v>0</v>
      </c>
      <c r="P331" s="320">
        <f>ROUND(SUMIF(Anlagenbewegungsdaten_AV!$B:$B,$A331,Anlagenbewegungsdaten_AV!$D:$D),2)</f>
        <v>0</v>
      </c>
      <c r="Q331" s="321">
        <f t="shared" si="15"/>
        <v>0</v>
      </c>
      <c r="S331" s="324"/>
      <c r="T331" s="317"/>
      <c r="U331" s="325"/>
      <c r="V331" s="325"/>
    </row>
    <row r="332" spans="1:22" ht="15" customHeight="1" x14ac:dyDescent="0.25">
      <c r="A332" s="129" t="s">
        <v>3344</v>
      </c>
      <c r="B332" s="126" t="s">
        <v>2087</v>
      </c>
      <c r="C332" s="127" t="s">
        <v>4015</v>
      </c>
      <c r="D332" s="127" t="s">
        <v>3345</v>
      </c>
      <c r="E332" s="127" t="s">
        <v>3299</v>
      </c>
      <c r="F332" s="128">
        <v>24.17</v>
      </c>
      <c r="G332" s="128">
        <v>24.37</v>
      </c>
      <c r="H332" s="128">
        <v>19.34</v>
      </c>
      <c r="I332" s="311"/>
      <c r="J332" s="319">
        <f>ROUND(SUMIF(Anlagenbewegungsdaten!B:B,A332,Anlagenbewegungsdaten!C:C),3)</f>
        <v>0</v>
      </c>
      <c r="K332" s="320">
        <f>ROUND(SUMIF(Anlagenbewegungsdaten!$B:$B,$A332,Anlagenbewegungsdaten!$D:$D),2)</f>
        <v>0</v>
      </c>
      <c r="L332" s="321">
        <f t="shared" si="14"/>
        <v>0</v>
      </c>
      <c r="M332" s="341" t="s">
        <v>4950</v>
      </c>
      <c r="N332" s="341" t="s">
        <v>4963</v>
      </c>
      <c r="O332" s="323">
        <f>ROUND(SUMIF(Anlagenbewegungsdaten_AV!B:B,A332,Anlagenbewegungsdaten_AV!C:C),3)</f>
        <v>0</v>
      </c>
      <c r="P332" s="320">
        <f>ROUND(SUMIF(Anlagenbewegungsdaten_AV!$B:$B,$A332,Anlagenbewegungsdaten_AV!$D:$D),2)</f>
        <v>0</v>
      </c>
      <c r="Q332" s="321">
        <f t="shared" si="15"/>
        <v>0</v>
      </c>
      <c r="S332" s="324"/>
      <c r="T332" s="317"/>
      <c r="U332" s="325"/>
      <c r="V332" s="325"/>
    </row>
    <row r="333" spans="1:22" ht="15" customHeight="1" x14ac:dyDescent="0.25">
      <c r="A333" s="129" t="s">
        <v>4114</v>
      </c>
      <c r="B333" s="126" t="s">
        <v>2087</v>
      </c>
      <c r="C333" s="127" t="s">
        <v>4015</v>
      </c>
      <c r="D333" s="127" t="s">
        <v>4115</v>
      </c>
      <c r="E333" s="127" t="s">
        <v>4069</v>
      </c>
      <c r="F333" s="128">
        <v>24.14</v>
      </c>
      <c r="G333" s="128">
        <v>24.34</v>
      </c>
      <c r="H333" s="128">
        <v>19.309999999999999</v>
      </c>
      <c r="I333" s="311"/>
      <c r="J333" s="319">
        <f>ROUND(SUMIF(Anlagenbewegungsdaten!B:B,A333,Anlagenbewegungsdaten!C:C),3)</f>
        <v>0</v>
      </c>
      <c r="K333" s="320">
        <f>ROUND(SUMIF(Anlagenbewegungsdaten!$B:$B,$A333,Anlagenbewegungsdaten!$D:$D),2)</f>
        <v>0</v>
      </c>
      <c r="L333" s="321">
        <f t="shared" si="14"/>
        <v>0</v>
      </c>
      <c r="M333" s="341" t="s">
        <v>4950</v>
      </c>
      <c r="N333" s="341" t="s">
        <v>4963</v>
      </c>
      <c r="O333" s="323">
        <f>ROUND(SUMIF(Anlagenbewegungsdaten_AV!B:B,A333,Anlagenbewegungsdaten_AV!C:C),3)</f>
        <v>0</v>
      </c>
      <c r="P333" s="320">
        <f>ROUND(SUMIF(Anlagenbewegungsdaten_AV!$B:$B,$A333,Anlagenbewegungsdaten_AV!$D:$D),2)</f>
        <v>0</v>
      </c>
      <c r="Q333" s="321">
        <f t="shared" si="15"/>
        <v>0</v>
      </c>
      <c r="S333" s="324"/>
      <c r="T333" s="317"/>
      <c r="U333" s="325"/>
      <c r="V333" s="325"/>
    </row>
    <row r="334" spans="1:22" ht="15" customHeight="1" x14ac:dyDescent="0.25">
      <c r="A334" s="129" t="s">
        <v>2441</v>
      </c>
      <c r="B334" s="126" t="s">
        <v>2087</v>
      </c>
      <c r="C334" s="127" t="s">
        <v>4015</v>
      </c>
      <c r="D334" s="127" t="s">
        <v>2390</v>
      </c>
      <c r="E334" s="127" t="s">
        <v>2462</v>
      </c>
      <c r="F334" s="128">
        <v>9.2100000000000009</v>
      </c>
      <c r="G334" s="128">
        <v>9.41</v>
      </c>
      <c r="H334" s="128">
        <v>7.37</v>
      </c>
      <c r="I334" s="311"/>
      <c r="J334" s="319">
        <f>ROUND(SUMIF(Anlagenbewegungsdaten!B:B,A334,Anlagenbewegungsdaten!C:C),3)</f>
        <v>0</v>
      </c>
      <c r="K334" s="320">
        <f>ROUND(SUMIF(Anlagenbewegungsdaten!$B:$B,$A334,Anlagenbewegungsdaten!$D:$D),2)</f>
        <v>0</v>
      </c>
      <c r="L334" s="321">
        <f t="shared" si="14"/>
        <v>0</v>
      </c>
      <c r="M334" s="341" t="s">
        <v>4950</v>
      </c>
      <c r="N334" s="341" t="s">
        <v>4963</v>
      </c>
      <c r="O334" s="323">
        <f>ROUND(SUMIF(Anlagenbewegungsdaten_AV!B:B,A334,Anlagenbewegungsdaten_AV!C:C),3)</f>
        <v>0</v>
      </c>
      <c r="P334" s="320">
        <f>ROUND(SUMIF(Anlagenbewegungsdaten_AV!$B:$B,$A334,Anlagenbewegungsdaten_AV!$D:$D),2)</f>
        <v>0</v>
      </c>
      <c r="Q334" s="321">
        <f t="shared" si="15"/>
        <v>0</v>
      </c>
      <c r="S334" s="324"/>
      <c r="T334" s="317"/>
      <c r="U334" s="325"/>
      <c r="V334" s="325"/>
    </row>
    <row r="335" spans="1:22" ht="15" customHeight="1" x14ac:dyDescent="0.25">
      <c r="A335" s="129" t="s">
        <v>1642</v>
      </c>
      <c r="B335" s="126" t="s">
        <v>2087</v>
      </c>
      <c r="C335" s="127" t="s">
        <v>4015</v>
      </c>
      <c r="D335" s="127" t="s">
        <v>1643</v>
      </c>
      <c r="E335" s="127" t="s">
        <v>1546</v>
      </c>
      <c r="F335" s="128">
        <v>12.21</v>
      </c>
      <c r="G335" s="128">
        <v>12.41</v>
      </c>
      <c r="H335" s="128">
        <v>9.77</v>
      </c>
      <c r="I335" s="311"/>
      <c r="J335" s="319">
        <f>ROUND(SUMIF(Anlagenbewegungsdaten!B:B,A335,Anlagenbewegungsdaten!C:C),3)</f>
        <v>0</v>
      </c>
      <c r="K335" s="320">
        <f>ROUND(SUMIF(Anlagenbewegungsdaten!$B:$B,$A335,Anlagenbewegungsdaten!$D:$D),2)</f>
        <v>0</v>
      </c>
      <c r="L335" s="321">
        <f t="shared" si="14"/>
        <v>0</v>
      </c>
      <c r="M335" s="341" t="s">
        <v>4950</v>
      </c>
      <c r="N335" s="341" t="s">
        <v>4963</v>
      </c>
      <c r="O335" s="323">
        <f>ROUND(SUMIF(Anlagenbewegungsdaten_AV!B:B,A335,Anlagenbewegungsdaten_AV!C:C),3)</f>
        <v>0</v>
      </c>
      <c r="P335" s="320">
        <f>ROUND(SUMIF(Anlagenbewegungsdaten_AV!$B:$B,$A335,Anlagenbewegungsdaten_AV!$D:$D),2)</f>
        <v>0</v>
      </c>
      <c r="Q335" s="321">
        <f t="shared" si="15"/>
        <v>0</v>
      </c>
      <c r="S335" s="324"/>
      <c r="T335" s="317"/>
      <c r="U335" s="325"/>
      <c r="V335" s="325"/>
    </row>
    <row r="336" spans="1:22" ht="15" customHeight="1" x14ac:dyDescent="0.25">
      <c r="A336" s="129" t="s">
        <v>2602</v>
      </c>
      <c r="B336" s="126" t="s">
        <v>2087</v>
      </c>
      <c r="C336" s="127" t="s">
        <v>4015</v>
      </c>
      <c r="D336" s="127" t="s">
        <v>2603</v>
      </c>
      <c r="E336" s="127" t="s">
        <v>2555</v>
      </c>
      <c r="F336" s="128">
        <v>12.180000000000001</v>
      </c>
      <c r="G336" s="128">
        <v>12.38</v>
      </c>
      <c r="H336" s="128">
        <v>9.74</v>
      </c>
      <c r="I336" s="311"/>
      <c r="J336" s="319">
        <f>ROUND(SUMIF(Anlagenbewegungsdaten!B:B,A336,Anlagenbewegungsdaten!C:C),3)</f>
        <v>0</v>
      </c>
      <c r="K336" s="320">
        <f>ROUND(SUMIF(Anlagenbewegungsdaten!$B:$B,$A336,Anlagenbewegungsdaten!$D:$D),2)</f>
        <v>0</v>
      </c>
      <c r="L336" s="321">
        <f t="shared" si="14"/>
        <v>0</v>
      </c>
      <c r="M336" s="341" t="s">
        <v>4950</v>
      </c>
      <c r="N336" s="341" t="s">
        <v>4963</v>
      </c>
      <c r="O336" s="323">
        <f>ROUND(SUMIF(Anlagenbewegungsdaten_AV!B:B,A336,Anlagenbewegungsdaten_AV!C:C),3)</f>
        <v>0</v>
      </c>
      <c r="P336" s="320">
        <f>ROUND(SUMIF(Anlagenbewegungsdaten_AV!$B:$B,$A336,Anlagenbewegungsdaten_AV!$D:$D),2)</f>
        <v>0</v>
      </c>
      <c r="Q336" s="321">
        <f t="shared" si="15"/>
        <v>0</v>
      </c>
      <c r="S336" s="324"/>
      <c r="T336" s="317"/>
      <c r="U336" s="325"/>
      <c r="V336" s="325"/>
    </row>
    <row r="337" spans="1:22" ht="15" customHeight="1" x14ac:dyDescent="0.25">
      <c r="A337" s="129" t="s">
        <v>3346</v>
      </c>
      <c r="B337" s="126" t="s">
        <v>2087</v>
      </c>
      <c r="C337" s="127" t="s">
        <v>4015</v>
      </c>
      <c r="D337" s="127" t="s">
        <v>3347</v>
      </c>
      <c r="E337" s="127" t="s">
        <v>3299</v>
      </c>
      <c r="F337" s="128">
        <v>12.15</v>
      </c>
      <c r="G337" s="128">
        <v>12.35</v>
      </c>
      <c r="H337" s="128">
        <v>9.7200000000000006</v>
      </c>
      <c r="I337" s="311"/>
      <c r="J337" s="319">
        <f>ROUND(SUMIF(Anlagenbewegungsdaten!B:B,A337,Anlagenbewegungsdaten!C:C),3)</f>
        <v>0</v>
      </c>
      <c r="K337" s="320">
        <f>ROUND(SUMIF(Anlagenbewegungsdaten!$B:$B,$A337,Anlagenbewegungsdaten!$D:$D),2)</f>
        <v>0</v>
      </c>
      <c r="L337" s="321">
        <f t="shared" si="14"/>
        <v>0</v>
      </c>
      <c r="M337" s="341" t="s">
        <v>4950</v>
      </c>
      <c r="N337" s="341" t="s">
        <v>4963</v>
      </c>
      <c r="O337" s="323">
        <f>ROUND(SUMIF(Anlagenbewegungsdaten_AV!B:B,A337,Anlagenbewegungsdaten_AV!C:C),3)</f>
        <v>0</v>
      </c>
      <c r="P337" s="320">
        <f>ROUND(SUMIF(Anlagenbewegungsdaten_AV!$B:$B,$A337,Anlagenbewegungsdaten_AV!$D:$D),2)</f>
        <v>0</v>
      </c>
      <c r="Q337" s="321">
        <f t="shared" si="15"/>
        <v>0</v>
      </c>
      <c r="S337" s="324"/>
      <c r="T337" s="317"/>
      <c r="U337" s="325"/>
      <c r="V337" s="325"/>
    </row>
    <row r="338" spans="1:22" ht="15" customHeight="1" x14ac:dyDescent="0.25">
      <c r="A338" s="129" t="s">
        <v>4116</v>
      </c>
      <c r="B338" s="126" t="s">
        <v>2087</v>
      </c>
      <c r="C338" s="127" t="s">
        <v>4015</v>
      </c>
      <c r="D338" s="127" t="s">
        <v>4117</v>
      </c>
      <c r="E338" s="127" t="s">
        <v>4069</v>
      </c>
      <c r="F338" s="128">
        <v>12.120000000000001</v>
      </c>
      <c r="G338" s="128">
        <v>12.32</v>
      </c>
      <c r="H338" s="128">
        <v>9.6999999999999993</v>
      </c>
      <c r="I338" s="311"/>
      <c r="J338" s="319">
        <f>ROUND(SUMIF(Anlagenbewegungsdaten!B:B,A338,Anlagenbewegungsdaten!C:C),3)</f>
        <v>0</v>
      </c>
      <c r="K338" s="320">
        <f>ROUND(SUMIF(Anlagenbewegungsdaten!$B:$B,$A338,Anlagenbewegungsdaten!$D:$D),2)</f>
        <v>0</v>
      </c>
      <c r="L338" s="321">
        <f t="shared" si="14"/>
        <v>0</v>
      </c>
      <c r="M338" s="341" t="s">
        <v>4950</v>
      </c>
      <c r="N338" s="341" t="s">
        <v>4963</v>
      </c>
      <c r="O338" s="323">
        <f>ROUND(SUMIF(Anlagenbewegungsdaten_AV!B:B,A338,Anlagenbewegungsdaten_AV!C:C),3)</f>
        <v>0</v>
      </c>
      <c r="P338" s="320">
        <f>ROUND(SUMIF(Anlagenbewegungsdaten_AV!$B:$B,$A338,Anlagenbewegungsdaten_AV!$D:$D),2)</f>
        <v>0</v>
      </c>
      <c r="Q338" s="321">
        <f t="shared" si="15"/>
        <v>0</v>
      </c>
      <c r="S338" s="324"/>
      <c r="T338" s="317"/>
      <c r="U338" s="325"/>
      <c r="V338" s="325"/>
    </row>
    <row r="339" spans="1:22" ht="15" customHeight="1" x14ac:dyDescent="0.25">
      <c r="A339" s="129" t="s">
        <v>2442</v>
      </c>
      <c r="B339" s="126" t="s">
        <v>2087</v>
      </c>
      <c r="C339" s="127" t="s">
        <v>4015</v>
      </c>
      <c r="D339" s="127" t="s">
        <v>2443</v>
      </c>
      <c r="E339" s="127" t="s">
        <v>2462</v>
      </c>
      <c r="F339" s="128">
        <v>13.21</v>
      </c>
      <c r="G339" s="128">
        <v>13.41</v>
      </c>
      <c r="H339" s="128">
        <v>10.57</v>
      </c>
      <c r="I339" s="311"/>
      <c r="J339" s="319">
        <f>ROUND(SUMIF(Anlagenbewegungsdaten!B:B,A339,Anlagenbewegungsdaten!C:C),3)</f>
        <v>0</v>
      </c>
      <c r="K339" s="320">
        <f>ROUND(SUMIF(Anlagenbewegungsdaten!$B:$B,$A339,Anlagenbewegungsdaten!$D:$D),2)</f>
        <v>0</v>
      </c>
      <c r="L339" s="321">
        <f t="shared" si="14"/>
        <v>0</v>
      </c>
      <c r="M339" s="341" t="s">
        <v>4950</v>
      </c>
      <c r="N339" s="341" t="s">
        <v>4963</v>
      </c>
      <c r="O339" s="323">
        <f>ROUND(SUMIF(Anlagenbewegungsdaten_AV!B:B,A339,Anlagenbewegungsdaten_AV!C:C),3)</f>
        <v>0</v>
      </c>
      <c r="P339" s="320">
        <f>ROUND(SUMIF(Anlagenbewegungsdaten_AV!$B:$B,$A339,Anlagenbewegungsdaten_AV!$D:$D),2)</f>
        <v>0</v>
      </c>
      <c r="Q339" s="321">
        <f t="shared" si="15"/>
        <v>0</v>
      </c>
      <c r="S339" s="324"/>
      <c r="T339" s="317"/>
      <c r="U339" s="325"/>
      <c r="V339" s="325"/>
    </row>
    <row r="340" spans="1:22" ht="15" customHeight="1" x14ac:dyDescent="0.25">
      <c r="A340" s="129" t="s">
        <v>1644</v>
      </c>
      <c r="B340" s="126" t="s">
        <v>2087</v>
      </c>
      <c r="C340" s="127" t="s">
        <v>4015</v>
      </c>
      <c r="D340" s="127" t="s">
        <v>1645</v>
      </c>
      <c r="E340" s="127" t="s">
        <v>1546</v>
      </c>
      <c r="F340" s="128">
        <v>16.21</v>
      </c>
      <c r="G340" s="128">
        <v>16.41</v>
      </c>
      <c r="H340" s="128">
        <v>12.97</v>
      </c>
      <c r="I340" s="311"/>
      <c r="J340" s="319">
        <f>ROUND(SUMIF(Anlagenbewegungsdaten!B:B,A340,Anlagenbewegungsdaten!C:C),3)</f>
        <v>0</v>
      </c>
      <c r="K340" s="320">
        <f>ROUND(SUMIF(Anlagenbewegungsdaten!$B:$B,$A340,Anlagenbewegungsdaten!$D:$D),2)</f>
        <v>0</v>
      </c>
      <c r="L340" s="321">
        <f t="shared" si="14"/>
        <v>0</v>
      </c>
      <c r="M340" s="341" t="s">
        <v>4950</v>
      </c>
      <c r="N340" s="341" t="s">
        <v>4963</v>
      </c>
      <c r="O340" s="323">
        <f>ROUND(SUMIF(Anlagenbewegungsdaten_AV!B:B,A340,Anlagenbewegungsdaten_AV!C:C),3)</f>
        <v>0</v>
      </c>
      <c r="P340" s="320">
        <f>ROUND(SUMIF(Anlagenbewegungsdaten_AV!$B:$B,$A340,Anlagenbewegungsdaten_AV!$D:$D),2)</f>
        <v>0</v>
      </c>
      <c r="Q340" s="321">
        <f t="shared" si="15"/>
        <v>0</v>
      </c>
      <c r="S340" s="324"/>
      <c r="T340" s="317"/>
      <c r="U340" s="325"/>
      <c r="V340" s="325"/>
    </row>
    <row r="341" spans="1:22" ht="15" customHeight="1" x14ac:dyDescent="0.25">
      <c r="A341" s="129" t="s">
        <v>2604</v>
      </c>
      <c r="B341" s="126" t="s">
        <v>2087</v>
      </c>
      <c r="C341" s="127" t="s">
        <v>4015</v>
      </c>
      <c r="D341" s="127" t="s">
        <v>2605</v>
      </c>
      <c r="E341" s="127" t="s">
        <v>2555</v>
      </c>
      <c r="F341" s="128">
        <v>16.18</v>
      </c>
      <c r="G341" s="128">
        <v>16.38</v>
      </c>
      <c r="H341" s="128">
        <v>12.94</v>
      </c>
      <c r="I341" s="311"/>
      <c r="J341" s="319">
        <f>ROUND(SUMIF(Anlagenbewegungsdaten!B:B,A341,Anlagenbewegungsdaten!C:C),3)</f>
        <v>0</v>
      </c>
      <c r="K341" s="320">
        <f>ROUND(SUMIF(Anlagenbewegungsdaten!$B:$B,$A341,Anlagenbewegungsdaten!$D:$D),2)</f>
        <v>0</v>
      </c>
      <c r="L341" s="321">
        <f t="shared" si="14"/>
        <v>0</v>
      </c>
      <c r="M341" s="341" t="s">
        <v>4950</v>
      </c>
      <c r="N341" s="341" t="s">
        <v>4963</v>
      </c>
      <c r="O341" s="323">
        <f>ROUND(SUMIF(Anlagenbewegungsdaten_AV!B:B,A341,Anlagenbewegungsdaten_AV!C:C),3)</f>
        <v>0</v>
      </c>
      <c r="P341" s="320">
        <f>ROUND(SUMIF(Anlagenbewegungsdaten_AV!$B:$B,$A341,Anlagenbewegungsdaten_AV!$D:$D),2)</f>
        <v>0</v>
      </c>
      <c r="Q341" s="321">
        <f t="shared" si="15"/>
        <v>0</v>
      </c>
      <c r="S341" s="324"/>
      <c r="T341" s="317"/>
      <c r="U341" s="325"/>
      <c r="V341" s="325"/>
    </row>
    <row r="342" spans="1:22" ht="15" customHeight="1" x14ac:dyDescent="0.25">
      <c r="A342" s="129" t="s">
        <v>3348</v>
      </c>
      <c r="B342" s="126" t="s">
        <v>2087</v>
      </c>
      <c r="C342" s="127" t="s">
        <v>4015</v>
      </c>
      <c r="D342" s="127" t="s">
        <v>3349</v>
      </c>
      <c r="E342" s="127" t="s">
        <v>3299</v>
      </c>
      <c r="F342" s="128">
        <v>16.149999999999999</v>
      </c>
      <c r="G342" s="128">
        <v>16.349999999999998</v>
      </c>
      <c r="H342" s="128">
        <v>12.92</v>
      </c>
      <c r="I342" s="311"/>
      <c r="J342" s="319">
        <f>ROUND(SUMIF(Anlagenbewegungsdaten!B:B,A342,Anlagenbewegungsdaten!C:C),3)</f>
        <v>0</v>
      </c>
      <c r="K342" s="320">
        <f>ROUND(SUMIF(Anlagenbewegungsdaten!$B:$B,$A342,Anlagenbewegungsdaten!$D:$D),2)</f>
        <v>0</v>
      </c>
      <c r="L342" s="321">
        <f t="shared" si="14"/>
        <v>0</v>
      </c>
      <c r="M342" s="341" t="s">
        <v>4950</v>
      </c>
      <c r="N342" s="341" t="s">
        <v>4963</v>
      </c>
      <c r="O342" s="323">
        <f>ROUND(SUMIF(Anlagenbewegungsdaten_AV!B:B,A342,Anlagenbewegungsdaten_AV!C:C),3)</f>
        <v>0</v>
      </c>
      <c r="P342" s="320">
        <f>ROUND(SUMIF(Anlagenbewegungsdaten_AV!$B:$B,$A342,Anlagenbewegungsdaten_AV!$D:$D),2)</f>
        <v>0</v>
      </c>
      <c r="Q342" s="321">
        <f t="shared" si="15"/>
        <v>0</v>
      </c>
      <c r="S342" s="324"/>
      <c r="T342" s="317"/>
      <c r="U342" s="325"/>
      <c r="V342" s="325"/>
    </row>
    <row r="343" spans="1:22" ht="15" customHeight="1" x14ac:dyDescent="0.25">
      <c r="A343" s="129" t="s">
        <v>4118</v>
      </c>
      <c r="B343" s="126" t="s">
        <v>2087</v>
      </c>
      <c r="C343" s="127" t="s">
        <v>4015</v>
      </c>
      <c r="D343" s="127" t="s">
        <v>4119</v>
      </c>
      <c r="E343" s="127" t="s">
        <v>4069</v>
      </c>
      <c r="F343" s="128">
        <v>16.12</v>
      </c>
      <c r="G343" s="128">
        <v>16.32</v>
      </c>
      <c r="H343" s="128">
        <v>12.9</v>
      </c>
      <c r="I343" s="311"/>
      <c r="J343" s="319">
        <f>ROUND(SUMIF(Anlagenbewegungsdaten!B:B,A343,Anlagenbewegungsdaten!C:C),3)</f>
        <v>0</v>
      </c>
      <c r="K343" s="320">
        <f>ROUND(SUMIF(Anlagenbewegungsdaten!$B:$B,$A343,Anlagenbewegungsdaten!$D:$D),2)</f>
        <v>0</v>
      </c>
      <c r="L343" s="321">
        <f t="shared" si="14"/>
        <v>0</v>
      </c>
      <c r="M343" s="341" t="s">
        <v>4950</v>
      </c>
      <c r="N343" s="341" t="s">
        <v>4963</v>
      </c>
      <c r="O343" s="323">
        <f>ROUND(SUMIF(Anlagenbewegungsdaten_AV!B:B,A343,Anlagenbewegungsdaten_AV!C:C),3)</f>
        <v>0</v>
      </c>
      <c r="P343" s="320">
        <f>ROUND(SUMIF(Anlagenbewegungsdaten_AV!$B:$B,$A343,Anlagenbewegungsdaten_AV!$D:$D),2)</f>
        <v>0</v>
      </c>
      <c r="Q343" s="321">
        <f t="shared" si="15"/>
        <v>0</v>
      </c>
      <c r="S343" s="324"/>
      <c r="T343" s="317"/>
      <c r="U343" s="325"/>
      <c r="V343" s="325"/>
    </row>
    <row r="344" spans="1:22" ht="15" customHeight="1" x14ac:dyDescent="0.25">
      <c r="A344" s="129" t="s">
        <v>2444</v>
      </c>
      <c r="B344" s="126" t="s">
        <v>2087</v>
      </c>
      <c r="C344" s="127" t="s">
        <v>4015</v>
      </c>
      <c r="D344" s="127" t="s">
        <v>2445</v>
      </c>
      <c r="E344" s="127" t="s">
        <v>2462</v>
      </c>
      <c r="F344" s="128">
        <v>11.71</v>
      </c>
      <c r="G344" s="128">
        <v>11.91</v>
      </c>
      <c r="H344" s="128">
        <v>9.3699999999999992</v>
      </c>
      <c r="I344" s="311"/>
      <c r="J344" s="319">
        <f>ROUND(SUMIF(Anlagenbewegungsdaten!B:B,A344,Anlagenbewegungsdaten!C:C),3)</f>
        <v>0</v>
      </c>
      <c r="K344" s="320">
        <f>ROUND(SUMIF(Anlagenbewegungsdaten!$B:$B,$A344,Anlagenbewegungsdaten!$D:$D),2)</f>
        <v>0</v>
      </c>
      <c r="L344" s="321">
        <f t="shared" si="14"/>
        <v>0</v>
      </c>
      <c r="M344" s="341" t="s">
        <v>4950</v>
      </c>
      <c r="N344" s="341" t="s">
        <v>4963</v>
      </c>
      <c r="O344" s="323">
        <f>ROUND(SUMIF(Anlagenbewegungsdaten_AV!B:B,A344,Anlagenbewegungsdaten_AV!C:C),3)</f>
        <v>0</v>
      </c>
      <c r="P344" s="320">
        <f>ROUND(SUMIF(Anlagenbewegungsdaten_AV!$B:$B,$A344,Anlagenbewegungsdaten_AV!$D:$D),2)</f>
        <v>0</v>
      </c>
      <c r="Q344" s="321">
        <f t="shared" si="15"/>
        <v>0</v>
      </c>
      <c r="S344" s="324"/>
      <c r="T344" s="317"/>
      <c r="U344" s="325"/>
      <c r="V344" s="325"/>
    </row>
    <row r="345" spans="1:22" ht="15" customHeight="1" x14ac:dyDescent="0.25">
      <c r="A345" s="129" t="s">
        <v>1646</v>
      </c>
      <c r="B345" s="126" t="s">
        <v>2087</v>
      </c>
      <c r="C345" s="127" t="s">
        <v>4015</v>
      </c>
      <c r="D345" s="127" t="s">
        <v>1647</v>
      </c>
      <c r="E345" s="127" t="s">
        <v>1546</v>
      </c>
      <c r="F345" s="128">
        <v>14.71</v>
      </c>
      <c r="G345" s="128">
        <v>14.91</v>
      </c>
      <c r="H345" s="128">
        <v>11.77</v>
      </c>
      <c r="I345" s="311"/>
      <c r="J345" s="319">
        <f>ROUND(SUMIF(Anlagenbewegungsdaten!B:B,A345,Anlagenbewegungsdaten!C:C),3)</f>
        <v>0</v>
      </c>
      <c r="K345" s="320">
        <f>ROUND(SUMIF(Anlagenbewegungsdaten!$B:$B,$A345,Anlagenbewegungsdaten!$D:$D),2)</f>
        <v>0</v>
      </c>
      <c r="L345" s="321">
        <f t="shared" si="14"/>
        <v>0</v>
      </c>
      <c r="M345" s="341" t="s">
        <v>4950</v>
      </c>
      <c r="N345" s="341" t="s">
        <v>4963</v>
      </c>
      <c r="O345" s="323">
        <f>ROUND(SUMIF(Anlagenbewegungsdaten_AV!B:B,A345,Anlagenbewegungsdaten_AV!C:C),3)</f>
        <v>0</v>
      </c>
      <c r="P345" s="320">
        <f>ROUND(SUMIF(Anlagenbewegungsdaten_AV!$B:$B,$A345,Anlagenbewegungsdaten_AV!$D:$D),2)</f>
        <v>0</v>
      </c>
      <c r="Q345" s="321">
        <f t="shared" si="15"/>
        <v>0</v>
      </c>
      <c r="S345" s="324"/>
      <c r="T345" s="317"/>
      <c r="U345" s="325"/>
      <c r="V345" s="325"/>
    </row>
    <row r="346" spans="1:22" ht="15" customHeight="1" x14ac:dyDescent="0.25">
      <c r="A346" s="129" t="s">
        <v>2606</v>
      </c>
      <c r="B346" s="126" t="s">
        <v>2087</v>
      </c>
      <c r="C346" s="127" t="s">
        <v>4015</v>
      </c>
      <c r="D346" s="127" t="s">
        <v>2607</v>
      </c>
      <c r="E346" s="127" t="s">
        <v>2555</v>
      </c>
      <c r="F346" s="128">
        <v>14.680000000000001</v>
      </c>
      <c r="G346" s="128">
        <v>14.88</v>
      </c>
      <c r="H346" s="128">
        <v>11.74</v>
      </c>
      <c r="I346" s="311"/>
      <c r="J346" s="319">
        <f>ROUND(SUMIF(Anlagenbewegungsdaten!B:B,A346,Anlagenbewegungsdaten!C:C),3)</f>
        <v>0</v>
      </c>
      <c r="K346" s="320">
        <f>ROUND(SUMIF(Anlagenbewegungsdaten!$B:$B,$A346,Anlagenbewegungsdaten!$D:$D),2)</f>
        <v>0</v>
      </c>
      <c r="L346" s="321">
        <f t="shared" si="14"/>
        <v>0</v>
      </c>
      <c r="M346" s="341" t="s">
        <v>4950</v>
      </c>
      <c r="N346" s="341" t="s">
        <v>4963</v>
      </c>
      <c r="O346" s="323">
        <f>ROUND(SUMIF(Anlagenbewegungsdaten_AV!B:B,A346,Anlagenbewegungsdaten_AV!C:C),3)</f>
        <v>0</v>
      </c>
      <c r="P346" s="320">
        <f>ROUND(SUMIF(Anlagenbewegungsdaten_AV!$B:$B,$A346,Anlagenbewegungsdaten_AV!$D:$D),2)</f>
        <v>0</v>
      </c>
      <c r="Q346" s="321">
        <f t="shared" si="15"/>
        <v>0</v>
      </c>
      <c r="S346" s="324"/>
      <c r="T346" s="317"/>
      <c r="U346" s="325"/>
      <c r="V346" s="325"/>
    </row>
    <row r="347" spans="1:22" ht="15" customHeight="1" x14ac:dyDescent="0.25">
      <c r="A347" s="129" t="s">
        <v>3350</v>
      </c>
      <c r="B347" s="126" t="s">
        <v>2087</v>
      </c>
      <c r="C347" s="127" t="s">
        <v>4015</v>
      </c>
      <c r="D347" s="127" t="s">
        <v>3351</v>
      </c>
      <c r="E347" s="127" t="s">
        <v>3299</v>
      </c>
      <c r="F347" s="128">
        <v>14.65</v>
      </c>
      <c r="G347" s="128">
        <v>14.85</v>
      </c>
      <c r="H347" s="128">
        <v>11.72</v>
      </c>
      <c r="I347" s="311"/>
      <c r="J347" s="319">
        <f>ROUND(SUMIF(Anlagenbewegungsdaten!B:B,A347,Anlagenbewegungsdaten!C:C),3)</f>
        <v>0</v>
      </c>
      <c r="K347" s="320">
        <f>ROUND(SUMIF(Anlagenbewegungsdaten!$B:$B,$A347,Anlagenbewegungsdaten!$D:$D),2)</f>
        <v>0</v>
      </c>
      <c r="L347" s="321">
        <f t="shared" si="14"/>
        <v>0</v>
      </c>
      <c r="M347" s="341" t="s">
        <v>4950</v>
      </c>
      <c r="N347" s="341" t="s">
        <v>4963</v>
      </c>
      <c r="O347" s="323">
        <f>ROUND(SUMIF(Anlagenbewegungsdaten_AV!B:B,A347,Anlagenbewegungsdaten_AV!C:C),3)</f>
        <v>0</v>
      </c>
      <c r="P347" s="320">
        <f>ROUND(SUMIF(Anlagenbewegungsdaten_AV!$B:$B,$A347,Anlagenbewegungsdaten_AV!$D:$D),2)</f>
        <v>0</v>
      </c>
      <c r="Q347" s="321">
        <f t="shared" si="15"/>
        <v>0</v>
      </c>
      <c r="S347" s="324"/>
      <c r="T347" s="317"/>
      <c r="U347" s="325"/>
      <c r="V347" s="325"/>
    </row>
    <row r="348" spans="1:22" ht="15" customHeight="1" x14ac:dyDescent="0.25">
      <c r="A348" s="129" t="s">
        <v>4120</v>
      </c>
      <c r="B348" s="126" t="s">
        <v>2087</v>
      </c>
      <c r="C348" s="127" t="s">
        <v>4015</v>
      </c>
      <c r="D348" s="127" t="s">
        <v>4121</v>
      </c>
      <c r="E348" s="127" t="s">
        <v>4069</v>
      </c>
      <c r="F348" s="128">
        <v>14.620000000000001</v>
      </c>
      <c r="G348" s="128">
        <v>14.82</v>
      </c>
      <c r="H348" s="128">
        <v>11.7</v>
      </c>
      <c r="I348" s="311"/>
      <c r="J348" s="319">
        <f>ROUND(SUMIF(Anlagenbewegungsdaten!B:B,A348,Anlagenbewegungsdaten!C:C),3)</f>
        <v>0</v>
      </c>
      <c r="K348" s="320">
        <f>ROUND(SUMIF(Anlagenbewegungsdaten!$B:$B,$A348,Anlagenbewegungsdaten!$D:$D),2)</f>
        <v>0</v>
      </c>
      <c r="L348" s="321">
        <f t="shared" si="14"/>
        <v>0</v>
      </c>
      <c r="M348" s="341" t="s">
        <v>4950</v>
      </c>
      <c r="N348" s="341" t="s">
        <v>4963</v>
      </c>
      <c r="O348" s="323">
        <f>ROUND(SUMIF(Anlagenbewegungsdaten_AV!B:B,A348,Anlagenbewegungsdaten_AV!C:C),3)</f>
        <v>0</v>
      </c>
      <c r="P348" s="320">
        <f>ROUND(SUMIF(Anlagenbewegungsdaten_AV!$B:$B,$A348,Anlagenbewegungsdaten_AV!$D:$D),2)</f>
        <v>0</v>
      </c>
      <c r="Q348" s="321">
        <f t="shared" si="15"/>
        <v>0</v>
      </c>
      <c r="S348" s="324"/>
      <c r="T348" s="317"/>
      <c r="U348" s="325"/>
      <c r="V348" s="325"/>
    </row>
    <row r="349" spans="1:22" ht="15" customHeight="1" x14ac:dyDescent="0.25">
      <c r="A349" s="129" t="s">
        <v>2446</v>
      </c>
      <c r="B349" s="126" t="s">
        <v>2087</v>
      </c>
      <c r="C349" s="127" t="s">
        <v>4015</v>
      </c>
      <c r="D349" s="127" t="s">
        <v>2447</v>
      </c>
      <c r="E349" s="127" t="s">
        <v>2462</v>
      </c>
      <c r="F349" s="128">
        <v>8.6999999999999993</v>
      </c>
      <c r="G349" s="128">
        <v>8.8999999999999986</v>
      </c>
      <c r="H349" s="128">
        <v>6.96</v>
      </c>
      <c r="I349" s="311"/>
      <c r="J349" s="319">
        <f>ROUND(SUMIF(Anlagenbewegungsdaten!B:B,A349,Anlagenbewegungsdaten!C:C),3)</f>
        <v>0</v>
      </c>
      <c r="K349" s="320">
        <f>ROUND(SUMIF(Anlagenbewegungsdaten!$B:$B,$A349,Anlagenbewegungsdaten!$D:$D),2)</f>
        <v>0</v>
      </c>
      <c r="L349" s="321">
        <f t="shared" si="14"/>
        <v>0</v>
      </c>
      <c r="M349" s="341" t="s">
        <v>4950</v>
      </c>
      <c r="N349" s="341" t="s">
        <v>4963</v>
      </c>
      <c r="O349" s="323">
        <f>ROUND(SUMIF(Anlagenbewegungsdaten_AV!B:B,A349,Anlagenbewegungsdaten_AV!C:C),3)</f>
        <v>0</v>
      </c>
      <c r="P349" s="320">
        <f>ROUND(SUMIF(Anlagenbewegungsdaten_AV!$B:$B,$A349,Anlagenbewegungsdaten_AV!$D:$D),2)</f>
        <v>0</v>
      </c>
      <c r="Q349" s="321">
        <f t="shared" si="15"/>
        <v>0</v>
      </c>
      <c r="S349" s="324"/>
      <c r="T349" s="317"/>
      <c r="U349" s="325"/>
      <c r="V349" s="325"/>
    </row>
    <row r="350" spans="1:22" ht="15" customHeight="1" x14ac:dyDescent="0.25">
      <c r="A350" s="129" t="s">
        <v>1648</v>
      </c>
      <c r="B350" s="126" t="s">
        <v>2087</v>
      </c>
      <c r="C350" s="127" t="s">
        <v>4015</v>
      </c>
      <c r="D350" s="127" t="s">
        <v>1649</v>
      </c>
      <c r="E350" s="127" t="s">
        <v>1546</v>
      </c>
      <c r="F350" s="128">
        <v>11.7</v>
      </c>
      <c r="G350" s="128">
        <v>11.899999999999999</v>
      </c>
      <c r="H350" s="128">
        <v>9.36</v>
      </c>
      <c r="I350" s="311"/>
      <c r="J350" s="319">
        <f>ROUND(SUMIF(Anlagenbewegungsdaten!B:B,A350,Anlagenbewegungsdaten!C:C),3)</f>
        <v>0</v>
      </c>
      <c r="K350" s="320">
        <f>ROUND(SUMIF(Anlagenbewegungsdaten!$B:$B,$A350,Anlagenbewegungsdaten!$D:$D),2)</f>
        <v>0</v>
      </c>
      <c r="L350" s="321">
        <f t="shared" si="14"/>
        <v>0</v>
      </c>
      <c r="M350" s="341" t="s">
        <v>4950</v>
      </c>
      <c r="N350" s="341" t="s">
        <v>4963</v>
      </c>
      <c r="O350" s="323">
        <f>ROUND(SUMIF(Anlagenbewegungsdaten_AV!B:B,A350,Anlagenbewegungsdaten_AV!C:C),3)</f>
        <v>0</v>
      </c>
      <c r="P350" s="320">
        <f>ROUND(SUMIF(Anlagenbewegungsdaten_AV!$B:$B,$A350,Anlagenbewegungsdaten_AV!$D:$D),2)</f>
        <v>0</v>
      </c>
      <c r="Q350" s="321">
        <f t="shared" si="15"/>
        <v>0</v>
      </c>
      <c r="S350" s="324"/>
      <c r="T350" s="317"/>
      <c r="U350" s="325"/>
      <c r="V350" s="325"/>
    </row>
    <row r="351" spans="1:22" ht="15" customHeight="1" x14ac:dyDescent="0.25">
      <c r="A351" s="129" t="s">
        <v>2608</v>
      </c>
      <c r="B351" s="126" t="s">
        <v>2087</v>
      </c>
      <c r="C351" s="127" t="s">
        <v>4015</v>
      </c>
      <c r="D351" s="127" t="s">
        <v>2609</v>
      </c>
      <c r="E351" s="127" t="s">
        <v>2555</v>
      </c>
      <c r="F351" s="128">
        <v>11.67</v>
      </c>
      <c r="G351" s="128">
        <v>11.87</v>
      </c>
      <c r="H351" s="128">
        <v>9.34</v>
      </c>
      <c r="I351" s="311"/>
      <c r="J351" s="319">
        <f>ROUND(SUMIF(Anlagenbewegungsdaten!B:B,A351,Anlagenbewegungsdaten!C:C),3)</f>
        <v>0</v>
      </c>
      <c r="K351" s="320">
        <f>ROUND(SUMIF(Anlagenbewegungsdaten!$B:$B,$A351,Anlagenbewegungsdaten!$D:$D),2)</f>
        <v>0</v>
      </c>
      <c r="L351" s="321">
        <f t="shared" si="14"/>
        <v>0</v>
      </c>
      <c r="M351" s="341" t="s">
        <v>4950</v>
      </c>
      <c r="N351" s="341" t="s">
        <v>4963</v>
      </c>
      <c r="O351" s="323">
        <f>ROUND(SUMIF(Anlagenbewegungsdaten_AV!B:B,A351,Anlagenbewegungsdaten_AV!C:C),3)</f>
        <v>0</v>
      </c>
      <c r="P351" s="320">
        <f>ROUND(SUMIF(Anlagenbewegungsdaten_AV!$B:$B,$A351,Anlagenbewegungsdaten_AV!$D:$D),2)</f>
        <v>0</v>
      </c>
      <c r="Q351" s="321">
        <f t="shared" si="15"/>
        <v>0</v>
      </c>
      <c r="S351" s="324"/>
      <c r="T351" s="317"/>
      <c r="U351" s="325"/>
      <c r="V351" s="325"/>
    </row>
    <row r="352" spans="1:22" ht="15" customHeight="1" x14ac:dyDescent="0.25">
      <c r="A352" s="129" t="s">
        <v>3352</v>
      </c>
      <c r="B352" s="126" t="s">
        <v>2087</v>
      </c>
      <c r="C352" s="127" t="s">
        <v>4015</v>
      </c>
      <c r="D352" s="127" t="s">
        <v>3353</v>
      </c>
      <c r="E352" s="127" t="s">
        <v>3299</v>
      </c>
      <c r="F352" s="128">
        <v>11.639999999999999</v>
      </c>
      <c r="G352" s="128">
        <v>11.839999999999998</v>
      </c>
      <c r="H352" s="128">
        <v>9.31</v>
      </c>
      <c r="I352" s="311"/>
      <c r="J352" s="319">
        <f>ROUND(SUMIF(Anlagenbewegungsdaten!B:B,A352,Anlagenbewegungsdaten!C:C),3)</f>
        <v>0</v>
      </c>
      <c r="K352" s="320">
        <f>ROUND(SUMIF(Anlagenbewegungsdaten!$B:$B,$A352,Anlagenbewegungsdaten!$D:$D),2)</f>
        <v>0</v>
      </c>
      <c r="L352" s="321">
        <f t="shared" si="14"/>
        <v>0</v>
      </c>
      <c r="M352" s="341" t="s">
        <v>4950</v>
      </c>
      <c r="N352" s="341" t="s">
        <v>4963</v>
      </c>
      <c r="O352" s="323">
        <f>ROUND(SUMIF(Anlagenbewegungsdaten_AV!B:B,A352,Anlagenbewegungsdaten_AV!C:C),3)</f>
        <v>0</v>
      </c>
      <c r="P352" s="320">
        <f>ROUND(SUMIF(Anlagenbewegungsdaten_AV!$B:$B,$A352,Anlagenbewegungsdaten_AV!$D:$D),2)</f>
        <v>0</v>
      </c>
      <c r="Q352" s="321">
        <f t="shared" si="15"/>
        <v>0</v>
      </c>
      <c r="S352" s="324"/>
      <c r="T352" s="317"/>
      <c r="U352" s="325"/>
      <c r="V352" s="325"/>
    </row>
    <row r="353" spans="1:22" ht="15" customHeight="1" x14ac:dyDescent="0.25">
      <c r="A353" s="129" t="s">
        <v>4122</v>
      </c>
      <c r="B353" s="126" t="s">
        <v>2087</v>
      </c>
      <c r="C353" s="127" t="s">
        <v>4015</v>
      </c>
      <c r="D353" s="127" t="s">
        <v>4123</v>
      </c>
      <c r="E353" s="127" t="s">
        <v>4069</v>
      </c>
      <c r="F353" s="128">
        <v>11.61</v>
      </c>
      <c r="G353" s="128">
        <v>11.809999999999999</v>
      </c>
      <c r="H353" s="128">
        <v>9.2899999999999991</v>
      </c>
      <c r="I353" s="311"/>
      <c r="J353" s="319">
        <f>ROUND(SUMIF(Anlagenbewegungsdaten!B:B,A353,Anlagenbewegungsdaten!C:C),3)</f>
        <v>0</v>
      </c>
      <c r="K353" s="320">
        <f>ROUND(SUMIF(Anlagenbewegungsdaten!$B:$B,$A353,Anlagenbewegungsdaten!$D:$D),2)</f>
        <v>0</v>
      </c>
      <c r="L353" s="321">
        <f t="shared" si="14"/>
        <v>0</v>
      </c>
      <c r="M353" s="341" t="s">
        <v>4950</v>
      </c>
      <c r="N353" s="341" t="s">
        <v>4963</v>
      </c>
      <c r="O353" s="323">
        <f>ROUND(SUMIF(Anlagenbewegungsdaten_AV!B:B,A353,Anlagenbewegungsdaten_AV!C:C),3)</f>
        <v>0</v>
      </c>
      <c r="P353" s="320">
        <f>ROUND(SUMIF(Anlagenbewegungsdaten_AV!$B:$B,$A353,Anlagenbewegungsdaten_AV!$D:$D),2)</f>
        <v>0</v>
      </c>
      <c r="Q353" s="321">
        <f t="shared" si="15"/>
        <v>0</v>
      </c>
      <c r="S353" s="324"/>
      <c r="T353" s="317"/>
      <c r="U353" s="325"/>
      <c r="V353" s="325"/>
    </row>
    <row r="354" spans="1:22" ht="15" customHeight="1" x14ac:dyDescent="0.25">
      <c r="A354" s="129" t="s">
        <v>1650</v>
      </c>
      <c r="B354" s="126" t="s">
        <v>2087</v>
      </c>
      <c r="C354" s="127" t="s">
        <v>4015</v>
      </c>
      <c r="D354" s="127" t="s">
        <v>5874</v>
      </c>
      <c r="E354" s="127" t="s">
        <v>4066</v>
      </c>
      <c r="F354" s="128">
        <v>7</v>
      </c>
      <c r="G354" s="128">
        <v>7.2</v>
      </c>
      <c r="H354" s="128">
        <v>5.6</v>
      </c>
      <c r="I354" s="311"/>
      <c r="J354" s="319">
        <f>ROUND(SUMIF(Anlagenbewegungsdaten!B:B,A354,Anlagenbewegungsdaten!C:C),3)</f>
        <v>0</v>
      </c>
      <c r="K354" s="320">
        <f>ROUND(SUMIF(Anlagenbewegungsdaten!$B:$B,$A354,Anlagenbewegungsdaten!$D:$D),2)</f>
        <v>0</v>
      </c>
      <c r="L354" s="321">
        <f t="shared" si="14"/>
        <v>0</v>
      </c>
      <c r="M354" s="341" t="s">
        <v>4950</v>
      </c>
      <c r="N354" s="341" t="s">
        <v>4963</v>
      </c>
      <c r="O354" s="323">
        <f>ROUND(SUMIF(Anlagenbewegungsdaten_AV!B:B,A354,Anlagenbewegungsdaten_AV!C:C),3)</f>
        <v>0</v>
      </c>
      <c r="P354" s="320">
        <f>ROUND(SUMIF(Anlagenbewegungsdaten_AV!$B:$B,$A354,Anlagenbewegungsdaten_AV!$D:$D),2)</f>
        <v>0</v>
      </c>
      <c r="Q354" s="321">
        <f t="shared" si="15"/>
        <v>0</v>
      </c>
      <c r="S354" s="324"/>
      <c r="T354" s="317"/>
      <c r="U354" s="325"/>
      <c r="V354" s="325"/>
    </row>
    <row r="355" spans="1:22" ht="15" customHeight="1" x14ac:dyDescent="0.25">
      <c r="A355" s="129" t="s">
        <v>1651</v>
      </c>
      <c r="B355" s="126" t="s">
        <v>2087</v>
      </c>
      <c r="C355" s="127" t="s">
        <v>4015</v>
      </c>
      <c r="D355" s="127" t="s">
        <v>4943</v>
      </c>
      <c r="E355" s="127" t="s">
        <v>1546</v>
      </c>
      <c r="F355" s="128">
        <v>10</v>
      </c>
      <c r="G355" s="128">
        <v>10.199999999999999</v>
      </c>
      <c r="H355" s="128">
        <v>8</v>
      </c>
      <c r="I355" s="311"/>
      <c r="J355" s="319">
        <f>ROUND(SUMIF(Anlagenbewegungsdaten!B:B,A355,Anlagenbewegungsdaten!C:C),3)</f>
        <v>0</v>
      </c>
      <c r="K355" s="320">
        <f>ROUND(SUMIF(Anlagenbewegungsdaten!$B:$B,$A355,Anlagenbewegungsdaten!$D:$D),2)</f>
        <v>0</v>
      </c>
      <c r="L355" s="321">
        <f t="shared" si="14"/>
        <v>0</v>
      </c>
      <c r="M355" s="341" t="s">
        <v>4950</v>
      </c>
      <c r="N355" s="341" t="s">
        <v>4963</v>
      </c>
      <c r="O355" s="323">
        <f>ROUND(SUMIF(Anlagenbewegungsdaten_AV!B:B,A355,Anlagenbewegungsdaten_AV!C:C),3)</f>
        <v>0</v>
      </c>
      <c r="P355" s="320">
        <f>ROUND(SUMIF(Anlagenbewegungsdaten_AV!$B:$B,$A355,Anlagenbewegungsdaten_AV!$D:$D),2)</f>
        <v>0</v>
      </c>
      <c r="Q355" s="321">
        <f t="shared" si="15"/>
        <v>0</v>
      </c>
      <c r="S355" s="324"/>
      <c r="T355" s="317"/>
      <c r="U355" s="325"/>
      <c r="V355" s="325"/>
    </row>
    <row r="356" spans="1:22" ht="15" customHeight="1" x14ac:dyDescent="0.25">
      <c r="A356" s="129" t="s">
        <v>2610</v>
      </c>
      <c r="B356" s="126" t="s">
        <v>2087</v>
      </c>
      <c r="C356" s="127" t="s">
        <v>4015</v>
      </c>
      <c r="D356" s="127" t="s">
        <v>4942</v>
      </c>
      <c r="E356" s="127" t="s">
        <v>2555</v>
      </c>
      <c r="F356" s="128">
        <v>9.9700000000000006</v>
      </c>
      <c r="G356" s="128">
        <v>10.17</v>
      </c>
      <c r="H356" s="128">
        <v>7.98</v>
      </c>
      <c r="I356" s="311"/>
      <c r="J356" s="319">
        <f>ROUND(SUMIF(Anlagenbewegungsdaten!B:B,A356,Anlagenbewegungsdaten!C:C),3)</f>
        <v>0</v>
      </c>
      <c r="K356" s="320">
        <f>ROUND(SUMIF(Anlagenbewegungsdaten!$B:$B,$A356,Anlagenbewegungsdaten!$D:$D),2)</f>
        <v>0</v>
      </c>
      <c r="L356" s="321">
        <f t="shared" si="14"/>
        <v>0</v>
      </c>
      <c r="M356" s="341" t="s">
        <v>4950</v>
      </c>
      <c r="N356" s="341" t="s">
        <v>4963</v>
      </c>
      <c r="O356" s="323">
        <f>ROUND(SUMIF(Anlagenbewegungsdaten_AV!B:B,A356,Anlagenbewegungsdaten_AV!C:C),3)</f>
        <v>0</v>
      </c>
      <c r="P356" s="320">
        <f>ROUND(SUMIF(Anlagenbewegungsdaten_AV!$B:$B,$A356,Anlagenbewegungsdaten_AV!$D:$D),2)</f>
        <v>0</v>
      </c>
      <c r="Q356" s="321">
        <f t="shared" si="15"/>
        <v>0</v>
      </c>
      <c r="S356" s="324"/>
      <c r="T356" s="317"/>
      <c r="U356" s="325"/>
      <c r="V356" s="325"/>
    </row>
    <row r="357" spans="1:22" ht="15" customHeight="1" x14ac:dyDescent="0.25">
      <c r="A357" s="129" t="s">
        <v>3354</v>
      </c>
      <c r="B357" s="126" t="s">
        <v>2087</v>
      </c>
      <c r="C357" s="127" t="s">
        <v>4015</v>
      </c>
      <c r="D357" s="127" t="s">
        <v>4941</v>
      </c>
      <c r="E357" s="127" t="s">
        <v>3299</v>
      </c>
      <c r="F357" s="128">
        <v>9.94</v>
      </c>
      <c r="G357" s="128">
        <v>10.139999999999999</v>
      </c>
      <c r="H357" s="128">
        <v>7.95</v>
      </c>
      <c r="I357" s="311"/>
      <c r="J357" s="319">
        <f>ROUND(SUMIF(Anlagenbewegungsdaten!B:B,A357,Anlagenbewegungsdaten!C:C),3)</f>
        <v>0</v>
      </c>
      <c r="K357" s="320">
        <f>ROUND(SUMIF(Anlagenbewegungsdaten!$B:$B,$A357,Anlagenbewegungsdaten!$D:$D),2)</f>
        <v>0</v>
      </c>
      <c r="L357" s="321">
        <f t="shared" si="14"/>
        <v>0</v>
      </c>
      <c r="M357" s="341" t="s">
        <v>4950</v>
      </c>
      <c r="N357" s="341" t="s">
        <v>4963</v>
      </c>
      <c r="O357" s="323">
        <f>ROUND(SUMIF(Anlagenbewegungsdaten_AV!B:B,A357,Anlagenbewegungsdaten_AV!C:C),3)</f>
        <v>0</v>
      </c>
      <c r="P357" s="320">
        <f>ROUND(SUMIF(Anlagenbewegungsdaten_AV!$B:$B,$A357,Anlagenbewegungsdaten_AV!$D:$D),2)</f>
        <v>0</v>
      </c>
      <c r="Q357" s="321">
        <f t="shared" si="15"/>
        <v>0</v>
      </c>
      <c r="S357" s="324"/>
      <c r="T357" s="317"/>
      <c r="U357" s="325"/>
      <c r="V357" s="325"/>
    </row>
    <row r="358" spans="1:22" ht="15" customHeight="1" x14ac:dyDescent="0.25">
      <c r="A358" s="129" t="s">
        <v>4124</v>
      </c>
      <c r="B358" s="126" t="s">
        <v>2087</v>
      </c>
      <c r="C358" s="127" t="s">
        <v>4015</v>
      </c>
      <c r="D358" s="127" t="s">
        <v>4940</v>
      </c>
      <c r="E358" s="127" t="s">
        <v>4069</v>
      </c>
      <c r="F358" s="128">
        <v>9.91</v>
      </c>
      <c r="G358" s="128">
        <v>10.11</v>
      </c>
      <c r="H358" s="128">
        <v>7.93</v>
      </c>
      <c r="I358" s="311"/>
      <c r="J358" s="319">
        <f>ROUND(SUMIF(Anlagenbewegungsdaten!B:B,A358,Anlagenbewegungsdaten!C:C),3)</f>
        <v>0</v>
      </c>
      <c r="K358" s="320">
        <f>ROUND(SUMIF(Anlagenbewegungsdaten!$B:$B,$A358,Anlagenbewegungsdaten!$D:$D),2)</f>
        <v>0</v>
      </c>
      <c r="L358" s="321">
        <f t="shared" si="14"/>
        <v>0</v>
      </c>
      <c r="M358" s="341" t="s">
        <v>4950</v>
      </c>
      <c r="N358" s="341" t="s">
        <v>4963</v>
      </c>
      <c r="O358" s="323">
        <f>ROUND(SUMIF(Anlagenbewegungsdaten_AV!B:B,A358,Anlagenbewegungsdaten_AV!C:C),3)</f>
        <v>0</v>
      </c>
      <c r="P358" s="320">
        <f>ROUND(SUMIF(Anlagenbewegungsdaten_AV!$B:$B,$A358,Anlagenbewegungsdaten_AV!$D:$D),2)</f>
        <v>0</v>
      </c>
      <c r="Q358" s="321">
        <f t="shared" si="15"/>
        <v>0</v>
      </c>
      <c r="S358" s="324"/>
      <c r="T358" s="317"/>
      <c r="U358" s="325"/>
      <c r="V358" s="325"/>
    </row>
    <row r="359" spans="1:22" ht="15" customHeight="1" x14ac:dyDescent="0.25">
      <c r="A359" s="129" t="s">
        <v>5021</v>
      </c>
      <c r="B359" s="126" t="s">
        <v>2087</v>
      </c>
      <c r="C359" s="127" t="s">
        <v>4015</v>
      </c>
      <c r="D359" s="127" t="s">
        <v>5022</v>
      </c>
      <c r="E359" s="127" t="s">
        <v>5023</v>
      </c>
      <c r="F359" s="128">
        <v>14.55</v>
      </c>
      <c r="G359" s="128">
        <v>14.75</v>
      </c>
      <c r="H359" s="128">
        <v>11.64</v>
      </c>
      <c r="I359" s="311"/>
      <c r="J359" s="319">
        <f>ROUND(SUMIF(Anlagenbewegungsdaten!B:B,A359,Anlagenbewegungsdaten!C:C),3)</f>
        <v>0</v>
      </c>
      <c r="K359" s="320">
        <f>ROUND(SUMIF(Anlagenbewegungsdaten!$B:$B,$A359,Anlagenbewegungsdaten!$D:$D),2)</f>
        <v>0</v>
      </c>
      <c r="L359" s="321">
        <f t="shared" si="14"/>
        <v>0</v>
      </c>
      <c r="M359" s="341" t="s">
        <v>4950</v>
      </c>
      <c r="N359" s="341" t="s">
        <v>4963</v>
      </c>
      <c r="O359" s="323">
        <f>ROUND(SUMIF(Anlagenbewegungsdaten_AV!B:B,A359,Anlagenbewegungsdaten_AV!C:C),3)</f>
        <v>0</v>
      </c>
      <c r="P359" s="320">
        <f>ROUND(SUMIF(Anlagenbewegungsdaten_AV!$B:$B,$A359,Anlagenbewegungsdaten_AV!$D:$D),2)</f>
        <v>0</v>
      </c>
      <c r="Q359" s="321">
        <f t="shared" si="15"/>
        <v>0</v>
      </c>
      <c r="S359" s="324"/>
      <c r="T359" s="317"/>
      <c r="U359" s="325"/>
      <c r="V359" s="325"/>
    </row>
    <row r="360" spans="1:22" ht="15" customHeight="1" x14ac:dyDescent="0.25">
      <c r="A360" s="129" t="s">
        <v>5752</v>
      </c>
      <c r="B360" s="126" t="s">
        <v>2087</v>
      </c>
      <c r="C360" s="127" t="s">
        <v>4015</v>
      </c>
      <c r="D360" s="127" t="s">
        <v>5310</v>
      </c>
      <c r="E360" s="127" t="s">
        <v>5023</v>
      </c>
      <c r="F360" s="128">
        <v>15.55</v>
      </c>
      <c r="G360" s="128">
        <v>15.75</v>
      </c>
      <c r="H360" s="128">
        <v>12.44</v>
      </c>
      <c r="I360" s="311"/>
      <c r="J360" s="319">
        <f>ROUND(SUMIF(Anlagenbewegungsdaten!B:B,A360,Anlagenbewegungsdaten!C:C),3)</f>
        <v>0</v>
      </c>
      <c r="K360" s="320">
        <f>ROUND(SUMIF(Anlagenbewegungsdaten!$B:$B,$A360,Anlagenbewegungsdaten!$D:$D),2)</f>
        <v>0</v>
      </c>
      <c r="L360" s="321">
        <f t="shared" si="14"/>
        <v>0</v>
      </c>
      <c r="M360" s="341" t="s">
        <v>4950</v>
      </c>
      <c r="N360" s="341" t="s">
        <v>4963</v>
      </c>
      <c r="O360" s="323">
        <f>ROUND(SUMIF(Anlagenbewegungsdaten_AV!B:B,A360,Anlagenbewegungsdaten_AV!C:C),3)</f>
        <v>0</v>
      </c>
      <c r="P360" s="320">
        <f>ROUND(SUMIF(Anlagenbewegungsdaten_AV!$B:$B,$A360,Anlagenbewegungsdaten_AV!$D:$D),2)</f>
        <v>0</v>
      </c>
      <c r="Q360" s="321">
        <f t="shared" si="15"/>
        <v>0</v>
      </c>
      <c r="S360" s="324"/>
      <c r="T360" s="317"/>
      <c r="U360" s="325"/>
      <c r="V360" s="325"/>
    </row>
    <row r="361" spans="1:22" ht="15" customHeight="1" x14ac:dyDescent="0.25">
      <c r="A361" s="129" t="s">
        <v>5290</v>
      </c>
      <c r="B361" s="126" t="s">
        <v>2087</v>
      </c>
      <c r="C361" s="127" t="s">
        <v>4015</v>
      </c>
      <c r="D361" s="127" t="s">
        <v>5291</v>
      </c>
      <c r="E361" s="127" t="s">
        <v>5023</v>
      </c>
      <c r="F361" s="128">
        <v>20.55</v>
      </c>
      <c r="G361" s="128">
        <v>20.75</v>
      </c>
      <c r="H361" s="128">
        <v>16.440000000000001</v>
      </c>
      <c r="I361" s="311"/>
      <c r="J361" s="319">
        <f>ROUND(SUMIF(Anlagenbewegungsdaten!B:B,A361,Anlagenbewegungsdaten!C:C),3)</f>
        <v>0</v>
      </c>
      <c r="K361" s="320">
        <f>ROUND(SUMIF(Anlagenbewegungsdaten!$B:$B,$A361,Anlagenbewegungsdaten!$D:$D),2)</f>
        <v>0</v>
      </c>
      <c r="L361" s="321">
        <f t="shared" si="14"/>
        <v>0</v>
      </c>
      <c r="M361" s="341" t="s">
        <v>4950</v>
      </c>
      <c r="N361" s="341" t="s">
        <v>4963</v>
      </c>
      <c r="O361" s="323">
        <f>ROUND(SUMIF(Anlagenbewegungsdaten_AV!B:B,A361,Anlagenbewegungsdaten_AV!C:C),3)</f>
        <v>0</v>
      </c>
      <c r="P361" s="320">
        <f>ROUND(SUMIF(Anlagenbewegungsdaten_AV!$B:$B,$A361,Anlagenbewegungsdaten_AV!$D:$D),2)</f>
        <v>0</v>
      </c>
      <c r="Q361" s="321">
        <f t="shared" si="15"/>
        <v>0</v>
      </c>
      <c r="S361" s="324"/>
      <c r="T361" s="317"/>
      <c r="U361" s="325"/>
      <c r="V361" s="325"/>
    </row>
    <row r="362" spans="1:22" ht="15" customHeight="1" x14ac:dyDescent="0.25">
      <c r="A362" s="129" t="s">
        <v>5292</v>
      </c>
      <c r="B362" s="126" t="s">
        <v>2087</v>
      </c>
      <c r="C362" s="127" t="s">
        <v>4015</v>
      </c>
      <c r="D362" s="127" t="s">
        <v>5293</v>
      </c>
      <c r="E362" s="127" t="s">
        <v>5023</v>
      </c>
      <c r="F362" s="128">
        <v>25.55</v>
      </c>
      <c r="G362" s="128">
        <v>25.75</v>
      </c>
      <c r="H362" s="128">
        <v>20.440000000000001</v>
      </c>
      <c r="I362" s="311"/>
      <c r="J362" s="319">
        <f>ROUND(SUMIF(Anlagenbewegungsdaten!B:B,A362,Anlagenbewegungsdaten!C:C),3)</f>
        <v>0</v>
      </c>
      <c r="K362" s="320">
        <f>ROUND(SUMIF(Anlagenbewegungsdaten!$B:$B,$A362,Anlagenbewegungsdaten!$D:$D),2)</f>
        <v>0</v>
      </c>
      <c r="L362" s="321">
        <f t="shared" si="14"/>
        <v>0</v>
      </c>
      <c r="M362" s="341" t="s">
        <v>4950</v>
      </c>
      <c r="N362" s="341" t="s">
        <v>4963</v>
      </c>
      <c r="O362" s="323">
        <f>ROUND(SUMIF(Anlagenbewegungsdaten_AV!B:B,A362,Anlagenbewegungsdaten_AV!C:C),3)</f>
        <v>0</v>
      </c>
      <c r="P362" s="320">
        <f>ROUND(SUMIF(Anlagenbewegungsdaten_AV!$B:$B,$A362,Anlagenbewegungsdaten_AV!$D:$D),2)</f>
        <v>0</v>
      </c>
      <c r="Q362" s="321">
        <f t="shared" si="15"/>
        <v>0</v>
      </c>
      <c r="S362" s="324"/>
      <c r="T362" s="317"/>
      <c r="U362" s="325"/>
      <c r="V362" s="325"/>
    </row>
    <row r="363" spans="1:22" ht="15" customHeight="1" x14ac:dyDescent="0.25">
      <c r="A363" s="129" t="s">
        <v>5294</v>
      </c>
      <c r="B363" s="126" t="s">
        <v>2087</v>
      </c>
      <c r="C363" s="127" t="s">
        <v>4015</v>
      </c>
      <c r="D363" s="127" t="s">
        <v>5029</v>
      </c>
      <c r="E363" s="127" t="s">
        <v>5023</v>
      </c>
      <c r="F363" s="128">
        <v>26.55</v>
      </c>
      <c r="G363" s="128">
        <v>26.75</v>
      </c>
      <c r="H363" s="128">
        <v>21.24</v>
      </c>
      <c r="I363" s="311"/>
      <c r="J363" s="319">
        <f>ROUND(SUMIF(Anlagenbewegungsdaten!B:B,A363,Anlagenbewegungsdaten!C:C),3)</f>
        <v>0</v>
      </c>
      <c r="K363" s="320">
        <f>ROUND(SUMIF(Anlagenbewegungsdaten!$B:$B,$A363,Anlagenbewegungsdaten!$D:$D),2)</f>
        <v>0</v>
      </c>
      <c r="L363" s="321">
        <f t="shared" si="14"/>
        <v>0</v>
      </c>
      <c r="M363" s="341" t="s">
        <v>4950</v>
      </c>
      <c r="N363" s="341" t="s">
        <v>4963</v>
      </c>
      <c r="O363" s="323">
        <f>ROUND(SUMIF(Anlagenbewegungsdaten_AV!B:B,A363,Anlagenbewegungsdaten_AV!C:C),3)</f>
        <v>0</v>
      </c>
      <c r="P363" s="320">
        <f>ROUND(SUMIF(Anlagenbewegungsdaten_AV!$B:$B,$A363,Anlagenbewegungsdaten_AV!$D:$D),2)</f>
        <v>0</v>
      </c>
      <c r="Q363" s="321">
        <f t="shared" si="15"/>
        <v>0</v>
      </c>
      <c r="S363" s="324"/>
      <c r="T363" s="317"/>
      <c r="U363" s="325"/>
      <c r="V363" s="325"/>
    </row>
    <row r="364" spans="1:22" ht="15" customHeight="1" x14ac:dyDescent="0.25">
      <c r="A364" s="129" t="s">
        <v>5295</v>
      </c>
      <c r="B364" s="126" t="s">
        <v>2087</v>
      </c>
      <c r="C364" s="127" t="s">
        <v>4015</v>
      </c>
      <c r="D364" s="127" t="s">
        <v>5031</v>
      </c>
      <c r="E364" s="127" t="s">
        <v>5023</v>
      </c>
      <c r="F364" s="128">
        <v>28.55</v>
      </c>
      <c r="G364" s="128">
        <v>28.75</v>
      </c>
      <c r="H364" s="128">
        <v>22.84</v>
      </c>
      <c r="I364" s="311"/>
      <c r="J364" s="319">
        <f>ROUND(SUMIF(Anlagenbewegungsdaten!B:B,A364,Anlagenbewegungsdaten!C:C),3)</f>
        <v>0</v>
      </c>
      <c r="K364" s="320">
        <f>ROUND(SUMIF(Anlagenbewegungsdaten!$B:$B,$A364,Anlagenbewegungsdaten!$D:$D),2)</f>
        <v>0</v>
      </c>
      <c r="L364" s="321">
        <f t="shared" si="14"/>
        <v>0</v>
      </c>
      <c r="M364" s="341" t="s">
        <v>4950</v>
      </c>
      <c r="N364" s="341" t="s">
        <v>4963</v>
      </c>
      <c r="O364" s="323">
        <f>ROUND(SUMIF(Anlagenbewegungsdaten_AV!B:B,A364,Anlagenbewegungsdaten_AV!C:C),3)</f>
        <v>0</v>
      </c>
      <c r="P364" s="320">
        <f>ROUND(SUMIF(Anlagenbewegungsdaten_AV!$B:$B,$A364,Anlagenbewegungsdaten_AV!$D:$D),2)</f>
        <v>0</v>
      </c>
      <c r="Q364" s="321">
        <f t="shared" si="15"/>
        <v>0</v>
      </c>
      <c r="S364" s="324"/>
      <c r="T364" s="317"/>
      <c r="U364" s="325"/>
      <c r="V364" s="325"/>
    </row>
    <row r="365" spans="1:22" ht="15" customHeight="1" x14ac:dyDescent="0.25">
      <c r="A365" s="129" t="s">
        <v>5024</v>
      </c>
      <c r="B365" s="126" t="s">
        <v>2087</v>
      </c>
      <c r="C365" s="127" t="s">
        <v>4015</v>
      </c>
      <c r="D365" s="127" t="s">
        <v>5025</v>
      </c>
      <c r="E365" s="127" t="s">
        <v>5023</v>
      </c>
      <c r="F365" s="128">
        <v>13.11</v>
      </c>
      <c r="G365" s="128">
        <v>13.309999999999999</v>
      </c>
      <c r="H365" s="128">
        <v>10.49</v>
      </c>
      <c r="I365" s="311"/>
      <c r="J365" s="319">
        <f>ROUND(SUMIF(Anlagenbewegungsdaten!B:B,A365,Anlagenbewegungsdaten!C:C),3)</f>
        <v>0</v>
      </c>
      <c r="K365" s="320">
        <f>ROUND(SUMIF(Anlagenbewegungsdaten!$B:$B,$A365,Anlagenbewegungsdaten!$D:$D),2)</f>
        <v>0</v>
      </c>
      <c r="L365" s="321">
        <f t="shared" si="14"/>
        <v>0</v>
      </c>
      <c r="M365" s="341" t="s">
        <v>4950</v>
      </c>
      <c r="N365" s="341" t="s">
        <v>4963</v>
      </c>
      <c r="O365" s="323">
        <f>ROUND(SUMIF(Anlagenbewegungsdaten_AV!B:B,A365,Anlagenbewegungsdaten_AV!C:C),3)</f>
        <v>0</v>
      </c>
      <c r="P365" s="320">
        <f>ROUND(SUMIF(Anlagenbewegungsdaten_AV!$B:$B,$A365,Anlagenbewegungsdaten_AV!$D:$D),2)</f>
        <v>0</v>
      </c>
      <c r="Q365" s="321">
        <f t="shared" si="15"/>
        <v>0</v>
      </c>
      <c r="S365" s="324"/>
      <c r="T365" s="317"/>
      <c r="U365" s="325"/>
      <c r="V365" s="325"/>
    </row>
    <row r="366" spans="1:22" ht="15" customHeight="1" x14ac:dyDescent="0.25">
      <c r="A366" s="129" t="s">
        <v>5753</v>
      </c>
      <c r="B366" s="126" t="s">
        <v>2087</v>
      </c>
      <c r="C366" s="127" t="s">
        <v>4015</v>
      </c>
      <c r="D366" s="127" t="s">
        <v>5313</v>
      </c>
      <c r="E366" s="127" t="s">
        <v>5023</v>
      </c>
      <c r="F366" s="128">
        <v>14.11</v>
      </c>
      <c r="G366" s="128">
        <v>14.309999999999999</v>
      </c>
      <c r="H366" s="128">
        <v>11.29</v>
      </c>
      <c r="I366" s="311"/>
      <c r="J366" s="319">
        <f>ROUND(SUMIF(Anlagenbewegungsdaten!B:B,A366,Anlagenbewegungsdaten!C:C),3)</f>
        <v>0</v>
      </c>
      <c r="K366" s="320">
        <f>ROUND(SUMIF(Anlagenbewegungsdaten!$B:$B,$A366,Anlagenbewegungsdaten!$D:$D),2)</f>
        <v>0</v>
      </c>
      <c r="L366" s="321">
        <f t="shared" si="14"/>
        <v>0</v>
      </c>
      <c r="M366" s="341" t="s">
        <v>4950</v>
      </c>
      <c r="N366" s="341" t="s">
        <v>4963</v>
      </c>
      <c r="O366" s="323">
        <f>ROUND(SUMIF(Anlagenbewegungsdaten_AV!B:B,A366,Anlagenbewegungsdaten_AV!C:C),3)</f>
        <v>0</v>
      </c>
      <c r="P366" s="320">
        <f>ROUND(SUMIF(Anlagenbewegungsdaten_AV!$B:$B,$A366,Anlagenbewegungsdaten_AV!$D:$D),2)</f>
        <v>0</v>
      </c>
      <c r="Q366" s="321">
        <f t="shared" si="15"/>
        <v>0</v>
      </c>
      <c r="S366" s="324"/>
      <c r="T366" s="317"/>
      <c r="U366" s="325"/>
      <c r="V366" s="325"/>
    </row>
    <row r="367" spans="1:22" ht="15" customHeight="1" x14ac:dyDescent="0.25">
      <c r="A367" s="129" t="s">
        <v>5296</v>
      </c>
      <c r="B367" s="126" t="s">
        <v>2087</v>
      </c>
      <c r="C367" s="127" t="s">
        <v>4015</v>
      </c>
      <c r="D367" s="127" t="s">
        <v>5297</v>
      </c>
      <c r="E367" s="127" t="s">
        <v>5023</v>
      </c>
      <c r="F367" s="128">
        <v>19.11</v>
      </c>
      <c r="G367" s="128">
        <v>19.309999999999999</v>
      </c>
      <c r="H367" s="128">
        <v>15.29</v>
      </c>
      <c r="I367" s="311"/>
      <c r="J367" s="319">
        <f>ROUND(SUMIF(Anlagenbewegungsdaten!B:B,A367,Anlagenbewegungsdaten!C:C),3)</f>
        <v>0</v>
      </c>
      <c r="K367" s="320">
        <f>ROUND(SUMIF(Anlagenbewegungsdaten!$B:$B,$A367,Anlagenbewegungsdaten!$D:$D),2)</f>
        <v>0</v>
      </c>
      <c r="L367" s="321">
        <f t="shared" si="14"/>
        <v>0</v>
      </c>
      <c r="M367" s="341" t="s">
        <v>4950</v>
      </c>
      <c r="N367" s="341" t="s">
        <v>4963</v>
      </c>
      <c r="O367" s="323">
        <f>ROUND(SUMIF(Anlagenbewegungsdaten_AV!B:B,A367,Anlagenbewegungsdaten_AV!C:C),3)</f>
        <v>0</v>
      </c>
      <c r="P367" s="320">
        <f>ROUND(SUMIF(Anlagenbewegungsdaten_AV!$B:$B,$A367,Anlagenbewegungsdaten_AV!$D:$D),2)</f>
        <v>0</v>
      </c>
      <c r="Q367" s="321">
        <f t="shared" si="15"/>
        <v>0</v>
      </c>
      <c r="S367" s="324"/>
      <c r="T367" s="317"/>
      <c r="U367" s="325"/>
      <c r="V367" s="325"/>
    </row>
    <row r="368" spans="1:22" ht="15" customHeight="1" x14ac:dyDescent="0.25">
      <c r="A368" s="129" t="s">
        <v>5298</v>
      </c>
      <c r="B368" s="126" t="s">
        <v>2087</v>
      </c>
      <c r="C368" s="127" t="s">
        <v>4015</v>
      </c>
      <c r="D368" s="127" t="s">
        <v>5299</v>
      </c>
      <c r="E368" s="127" t="s">
        <v>5023</v>
      </c>
      <c r="F368" s="128">
        <v>21.11</v>
      </c>
      <c r="G368" s="128">
        <v>21.31</v>
      </c>
      <c r="H368" s="128">
        <v>16.89</v>
      </c>
      <c r="I368" s="311"/>
      <c r="J368" s="319">
        <f>ROUND(SUMIF(Anlagenbewegungsdaten!B:B,A368,Anlagenbewegungsdaten!C:C),3)</f>
        <v>0</v>
      </c>
      <c r="K368" s="320">
        <f>ROUND(SUMIF(Anlagenbewegungsdaten!$B:$B,$A368,Anlagenbewegungsdaten!$D:$D),2)</f>
        <v>0</v>
      </c>
      <c r="L368" s="321">
        <f t="shared" si="14"/>
        <v>0</v>
      </c>
      <c r="M368" s="341" t="s">
        <v>4950</v>
      </c>
      <c r="N368" s="341" t="s">
        <v>4963</v>
      </c>
      <c r="O368" s="323">
        <f>ROUND(SUMIF(Anlagenbewegungsdaten_AV!B:B,A368,Anlagenbewegungsdaten_AV!C:C),3)</f>
        <v>0</v>
      </c>
      <c r="P368" s="320">
        <f>ROUND(SUMIF(Anlagenbewegungsdaten_AV!$B:$B,$A368,Anlagenbewegungsdaten_AV!$D:$D),2)</f>
        <v>0</v>
      </c>
      <c r="Q368" s="321">
        <f t="shared" si="15"/>
        <v>0</v>
      </c>
      <c r="S368" s="324"/>
      <c r="T368" s="317"/>
      <c r="U368" s="325"/>
      <c r="V368" s="325"/>
    </row>
    <row r="369" spans="1:22" ht="15" customHeight="1" x14ac:dyDescent="0.25">
      <c r="A369" s="129" t="s">
        <v>5300</v>
      </c>
      <c r="B369" s="126" t="s">
        <v>2087</v>
      </c>
      <c r="C369" s="127" t="s">
        <v>4015</v>
      </c>
      <c r="D369" s="127" t="s">
        <v>5033</v>
      </c>
      <c r="E369" s="127" t="s">
        <v>5023</v>
      </c>
      <c r="F369" s="128">
        <v>22.11</v>
      </c>
      <c r="G369" s="128">
        <v>22.31</v>
      </c>
      <c r="H369" s="128">
        <v>17.690000000000001</v>
      </c>
      <c r="I369" s="311"/>
      <c r="J369" s="319">
        <f>ROUND(SUMIF(Anlagenbewegungsdaten!B:B,A369,Anlagenbewegungsdaten!C:C),3)</f>
        <v>0</v>
      </c>
      <c r="K369" s="320">
        <f>ROUND(SUMIF(Anlagenbewegungsdaten!$B:$B,$A369,Anlagenbewegungsdaten!$D:$D),2)</f>
        <v>0</v>
      </c>
      <c r="L369" s="321">
        <f t="shared" si="14"/>
        <v>0</v>
      </c>
      <c r="M369" s="341" t="s">
        <v>4950</v>
      </c>
      <c r="N369" s="341" t="s">
        <v>4963</v>
      </c>
      <c r="O369" s="323">
        <f>ROUND(SUMIF(Anlagenbewegungsdaten_AV!B:B,A369,Anlagenbewegungsdaten_AV!C:C),3)</f>
        <v>0</v>
      </c>
      <c r="P369" s="320">
        <f>ROUND(SUMIF(Anlagenbewegungsdaten_AV!$B:$B,$A369,Anlagenbewegungsdaten_AV!$D:$D),2)</f>
        <v>0</v>
      </c>
      <c r="Q369" s="321">
        <f t="shared" si="15"/>
        <v>0</v>
      </c>
      <c r="S369" s="324"/>
      <c r="T369" s="317"/>
      <c r="U369" s="325"/>
      <c r="V369" s="325"/>
    </row>
    <row r="370" spans="1:22" ht="15" customHeight="1" x14ac:dyDescent="0.25">
      <c r="A370" s="129" t="s">
        <v>5301</v>
      </c>
      <c r="B370" s="126" t="s">
        <v>2087</v>
      </c>
      <c r="C370" s="127" t="s">
        <v>4015</v>
      </c>
      <c r="D370" s="127" t="s">
        <v>5035</v>
      </c>
      <c r="E370" s="127" t="s">
        <v>5023</v>
      </c>
      <c r="F370" s="128">
        <v>24.11</v>
      </c>
      <c r="G370" s="128">
        <v>24.31</v>
      </c>
      <c r="H370" s="128">
        <v>19.29</v>
      </c>
      <c r="I370" s="311"/>
      <c r="J370" s="319">
        <f>ROUND(SUMIF(Anlagenbewegungsdaten!B:B,A370,Anlagenbewegungsdaten!C:C),3)</f>
        <v>0</v>
      </c>
      <c r="K370" s="320">
        <f>ROUND(SUMIF(Anlagenbewegungsdaten!$B:$B,$A370,Anlagenbewegungsdaten!$D:$D),2)</f>
        <v>0</v>
      </c>
      <c r="L370" s="321">
        <f t="shared" si="14"/>
        <v>0</v>
      </c>
      <c r="M370" s="341" t="s">
        <v>4950</v>
      </c>
      <c r="N370" s="341" t="s">
        <v>4963</v>
      </c>
      <c r="O370" s="323">
        <f>ROUND(SUMIF(Anlagenbewegungsdaten_AV!B:B,A370,Anlagenbewegungsdaten_AV!C:C),3)</f>
        <v>0</v>
      </c>
      <c r="P370" s="320">
        <f>ROUND(SUMIF(Anlagenbewegungsdaten_AV!$B:$B,$A370,Anlagenbewegungsdaten_AV!$D:$D),2)</f>
        <v>0</v>
      </c>
      <c r="Q370" s="321">
        <f t="shared" si="15"/>
        <v>0</v>
      </c>
      <c r="S370" s="324"/>
      <c r="T370" s="317"/>
      <c r="U370" s="325"/>
      <c r="V370" s="325"/>
    </row>
    <row r="371" spans="1:22" ht="15" customHeight="1" x14ac:dyDescent="0.25">
      <c r="A371" s="129" t="s">
        <v>5026</v>
      </c>
      <c r="B371" s="126" t="s">
        <v>2087</v>
      </c>
      <c r="C371" s="127" t="s">
        <v>4015</v>
      </c>
      <c r="D371" s="127" t="s">
        <v>5027</v>
      </c>
      <c r="E371" s="127" t="s">
        <v>5023</v>
      </c>
      <c r="F371" s="128">
        <v>12.09</v>
      </c>
      <c r="G371" s="128">
        <v>12.29</v>
      </c>
      <c r="H371" s="128">
        <v>9.67</v>
      </c>
      <c r="I371" s="311"/>
      <c r="J371" s="319">
        <f>ROUND(SUMIF(Anlagenbewegungsdaten!B:B,A371,Anlagenbewegungsdaten!C:C),3)</f>
        <v>0</v>
      </c>
      <c r="K371" s="320">
        <f>ROUND(SUMIF(Anlagenbewegungsdaten!$B:$B,$A371,Anlagenbewegungsdaten!$D:$D),2)</f>
        <v>0</v>
      </c>
      <c r="L371" s="321">
        <f t="shared" si="14"/>
        <v>0</v>
      </c>
      <c r="M371" s="341" t="s">
        <v>4950</v>
      </c>
      <c r="N371" s="341" t="s">
        <v>4963</v>
      </c>
      <c r="O371" s="323">
        <f>ROUND(SUMIF(Anlagenbewegungsdaten_AV!B:B,A371,Anlagenbewegungsdaten_AV!C:C),3)</f>
        <v>0</v>
      </c>
      <c r="P371" s="320">
        <f>ROUND(SUMIF(Anlagenbewegungsdaten_AV!$B:$B,$A371,Anlagenbewegungsdaten_AV!$D:$D),2)</f>
        <v>0</v>
      </c>
      <c r="Q371" s="321">
        <f t="shared" si="15"/>
        <v>0</v>
      </c>
      <c r="S371" s="324"/>
      <c r="T371" s="317"/>
      <c r="U371" s="325"/>
      <c r="V371" s="325"/>
    </row>
    <row r="372" spans="1:22" ht="15" customHeight="1" x14ac:dyDescent="0.25">
      <c r="A372" s="129" t="s">
        <v>5302</v>
      </c>
      <c r="B372" s="126" t="s">
        <v>2087</v>
      </c>
      <c r="C372" s="127" t="s">
        <v>4015</v>
      </c>
      <c r="D372" s="127" t="s">
        <v>5303</v>
      </c>
      <c r="E372" s="127" t="s">
        <v>5023</v>
      </c>
      <c r="F372" s="128">
        <v>16.09</v>
      </c>
      <c r="G372" s="128">
        <v>16.29</v>
      </c>
      <c r="H372" s="128">
        <v>12.87</v>
      </c>
      <c r="I372" s="311"/>
      <c r="J372" s="319">
        <f>ROUND(SUMIF(Anlagenbewegungsdaten!B:B,A372,Anlagenbewegungsdaten!C:C),3)</f>
        <v>0</v>
      </c>
      <c r="K372" s="320">
        <f>ROUND(SUMIF(Anlagenbewegungsdaten!$B:$B,$A372,Anlagenbewegungsdaten!$D:$D),2)</f>
        <v>0</v>
      </c>
      <c r="L372" s="321">
        <f t="shared" si="14"/>
        <v>0</v>
      </c>
      <c r="M372" s="341" t="s">
        <v>4950</v>
      </c>
      <c r="N372" s="341" t="s">
        <v>4963</v>
      </c>
      <c r="O372" s="323">
        <f>ROUND(SUMIF(Anlagenbewegungsdaten_AV!B:B,A372,Anlagenbewegungsdaten_AV!C:C),3)</f>
        <v>0</v>
      </c>
      <c r="P372" s="320">
        <f>ROUND(SUMIF(Anlagenbewegungsdaten_AV!$B:$B,$A372,Anlagenbewegungsdaten_AV!$D:$D),2)</f>
        <v>0</v>
      </c>
      <c r="Q372" s="321">
        <f t="shared" si="15"/>
        <v>0</v>
      </c>
      <c r="S372" s="324"/>
      <c r="T372" s="317"/>
      <c r="U372" s="325"/>
      <c r="V372" s="325"/>
    </row>
    <row r="373" spans="1:22" ht="15" customHeight="1" x14ac:dyDescent="0.25">
      <c r="A373" s="129" t="s">
        <v>5304</v>
      </c>
      <c r="B373" s="126" t="s">
        <v>2087</v>
      </c>
      <c r="C373" s="127" t="s">
        <v>4015</v>
      </c>
      <c r="D373" s="127" t="s">
        <v>5875</v>
      </c>
      <c r="E373" s="127" t="s">
        <v>5305</v>
      </c>
      <c r="F373" s="128">
        <v>20.520000000000003</v>
      </c>
      <c r="G373" s="128">
        <v>20.720000000000002</v>
      </c>
      <c r="H373" s="128">
        <v>16.420000000000002</v>
      </c>
      <c r="I373" s="311"/>
      <c r="J373" s="319">
        <f>ROUND(SUMIF(Anlagenbewegungsdaten!B:B,A373,Anlagenbewegungsdaten!C:C),3)</f>
        <v>0</v>
      </c>
      <c r="K373" s="320">
        <f>ROUND(SUMIF(Anlagenbewegungsdaten!$B:$B,$A373,Anlagenbewegungsdaten!$D:$D),2)</f>
        <v>0</v>
      </c>
      <c r="L373" s="321">
        <f t="shared" si="14"/>
        <v>0</v>
      </c>
      <c r="M373" s="341" t="s">
        <v>4950</v>
      </c>
      <c r="N373" s="341" t="s">
        <v>4963</v>
      </c>
      <c r="O373" s="323">
        <f>ROUND(SUMIF(Anlagenbewegungsdaten_AV!B:B,A373,Anlagenbewegungsdaten_AV!C:C),3)</f>
        <v>0</v>
      </c>
      <c r="P373" s="320">
        <f>ROUND(SUMIF(Anlagenbewegungsdaten_AV!$B:$B,$A373,Anlagenbewegungsdaten_AV!$D:$D),2)</f>
        <v>0</v>
      </c>
      <c r="Q373" s="321">
        <f t="shared" si="15"/>
        <v>0</v>
      </c>
      <c r="S373" s="324"/>
      <c r="T373" s="317"/>
      <c r="U373" s="325"/>
      <c r="V373" s="325"/>
    </row>
    <row r="374" spans="1:22" ht="15" customHeight="1" x14ac:dyDescent="0.25">
      <c r="A374" s="129" t="s">
        <v>5876</v>
      </c>
      <c r="B374" s="126" t="s">
        <v>2087</v>
      </c>
      <c r="C374" s="127" t="s">
        <v>4015</v>
      </c>
      <c r="D374" s="127" t="s">
        <v>5877</v>
      </c>
      <c r="E374" s="127" t="s">
        <v>5305</v>
      </c>
      <c r="F374" s="128">
        <v>25.520000000000003</v>
      </c>
      <c r="G374" s="128">
        <v>25.720000000000002</v>
      </c>
      <c r="H374" s="128">
        <v>20.420000000000002</v>
      </c>
      <c r="I374" s="311"/>
      <c r="J374" s="319">
        <f>ROUND(SUMIF(Anlagenbewegungsdaten!B:B,A374,Anlagenbewegungsdaten!C:C),3)</f>
        <v>0</v>
      </c>
      <c r="K374" s="320">
        <f>ROUND(SUMIF(Anlagenbewegungsdaten!$B:$B,$A374,Anlagenbewegungsdaten!$D:$D),2)</f>
        <v>0</v>
      </c>
      <c r="L374" s="321">
        <f t="shared" si="14"/>
        <v>0</v>
      </c>
      <c r="M374" s="341" t="s">
        <v>4950</v>
      </c>
      <c r="N374" s="341" t="s">
        <v>4963</v>
      </c>
      <c r="O374" s="323">
        <f>ROUND(SUMIF(Anlagenbewegungsdaten_AV!B:B,A374,Anlagenbewegungsdaten_AV!C:C),3)</f>
        <v>0</v>
      </c>
      <c r="P374" s="320">
        <f>ROUND(SUMIF(Anlagenbewegungsdaten_AV!$B:$B,$A374,Anlagenbewegungsdaten_AV!$D:$D),2)</f>
        <v>0</v>
      </c>
      <c r="Q374" s="321">
        <f t="shared" si="15"/>
        <v>0</v>
      </c>
      <c r="S374" s="324"/>
      <c r="T374" s="317"/>
      <c r="U374" s="325"/>
      <c r="V374" s="325"/>
    </row>
    <row r="375" spans="1:22" ht="15" customHeight="1" x14ac:dyDescent="0.25">
      <c r="A375" s="129" t="s">
        <v>5306</v>
      </c>
      <c r="B375" s="126" t="s">
        <v>2087</v>
      </c>
      <c r="C375" s="127" t="s">
        <v>4015</v>
      </c>
      <c r="D375" s="127" t="s">
        <v>5878</v>
      </c>
      <c r="E375" s="127" t="s">
        <v>5305</v>
      </c>
      <c r="F375" s="128">
        <v>19.080000000000002</v>
      </c>
      <c r="G375" s="128">
        <v>19.28</v>
      </c>
      <c r="H375" s="128">
        <v>15.26</v>
      </c>
      <c r="I375" s="311"/>
      <c r="J375" s="319">
        <f>ROUND(SUMIF(Anlagenbewegungsdaten!B:B,A375,Anlagenbewegungsdaten!C:C),3)</f>
        <v>0</v>
      </c>
      <c r="K375" s="320">
        <f>ROUND(SUMIF(Anlagenbewegungsdaten!$B:$B,$A375,Anlagenbewegungsdaten!$D:$D),2)</f>
        <v>0</v>
      </c>
      <c r="L375" s="321">
        <f t="shared" si="14"/>
        <v>0</v>
      </c>
      <c r="M375" s="341" t="s">
        <v>4950</v>
      </c>
      <c r="N375" s="341" t="s">
        <v>4963</v>
      </c>
      <c r="O375" s="323">
        <f>ROUND(SUMIF(Anlagenbewegungsdaten_AV!B:B,A375,Anlagenbewegungsdaten_AV!C:C),3)</f>
        <v>0</v>
      </c>
      <c r="P375" s="320">
        <f>ROUND(SUMIF(Anlagenbewegungsdaten_AV!$B:$B,$A375,Anlagenbewegungsdaten_AV!$D:$D),2)</f>
        <v>0</v>
      </c>
      <c r="Q375" s="321">
        <f t="shared" si="15"/>
        <v>0</v>
      </c>
      <c r="S375" s="324"/>
      <c r="T375" s="317"/>
      <c r="U375" s="325"/>
      <c r="V375" s="325"/>
    </row>
    <row r="376" spans="1:22" ht="15" customHeight="1" x14ac:dyDescent="0.25">
      <c r="A376" s="129" t="s">
        <v>5307</v>
      </c>
      <c r="B376" s="126" t="s">
        <v>2087</v>
      </c>
      <c r="C376" s="127" t="s">
        <v>4015</v>
      </c>
      <c r="D376" s="127" t="s">
        <v>5879</v>
      </c>
      <c r="E376" s="127" t="s">
        <v>5305</v>
      </c>
      <c r="F376" s="128">
        <v>16.060000000000002</v>
      </c>
      <c r="G376" s="128">
        <v>16.260000000000002</v>
      </c>
      <c r="H376" s="128">
        <v>12.85</v>
      </c>
      <c r="I376" s="311"/>
      <c r="J376" s="319">
        <f>ROUND(SUMIF(Anlagenbewegungsdaten!B:B,A376,Anlagenbewegungsdaten!C:C),3)</f>
        <v>0</v>
      </c>
      <c r="K376" s="320">
        <f>ROUND(SUMIF(Anlagenbewegungsdaten!$B:$B,$A376,Anlagenbewegungsdaten!$D:$D),2)</f>
        <v>0</v>
      </c>
      <c r="L376" s="321">
        <f t="shared" si="14"/>
        <v>0</v>
      </c>
      <c r="M376" s="341" t="s">
        <v>4950</v>
      </c>
      <c r="N376" s="341" t="s">
        <v>4963</v>
      </c>
      <c r="O376" s="323">
        <f>ROUND(SUMIF(Anlagenbewegungsdaten_AV!B:B,A376,Anlagenbewegungsdaten_AV!C:C),3)</f>
        <v>0</v>
      </c>
      <c r="P376" s="320">
        <f>ROUND(SUMIF(Anlagenbewegungsdaten_AV!$B:$B,$A376,Anlagenbewegungsdaten_AV!$D:$D),2)</f>
        <v>0</v>
      </c>
      <c r="Q376" s="321">
        <f t="shared" si="15"/>
        <v>0</v>
      </c>
      <c r="S376" s="324"/>
      <c r="T376" s="317"/>
      <c r="U376" s="325"/>
      <c r="V376" s="325"/>
    </row>
    <row r="377" spans="1:22" ht="15" customHeight="1" x14ac:dyDescent="0.25">
      <c r="A377" s="129" t="s">
        <v>1652</v>
      </c>
      <c r="B377" s="126" t="s">
        <v>2087</v>
      </c>
      <c r="C377" s="127" t="s">
        <v>4016</v>
      </c>
      <c r="D377" s="127" t="s">
        <v>1540</v>
      </c>
      <c r="E377" s="127" t="s">
        <v>2462</v>
      </c>
      <c r="F377" s="128">
        <v>11.67</v>
      </c>
      <c r="G377" s="128">
        <v>11.87</v>
      </c>
      <c r="H377" s="128">
        <v>9.34</v>
      </c>
      <c r="I377" s="311"/>
      <c r="J377" s="319">
        <f>ROUND(SUMIF(Anlagenbewegungsdaten!B:B,A377,Anlagenbewegungsdaten!C:C),3)</f>
        <v>0</v>
      </c>
      <c r="K377" s="320">
        <f>ROUND(SUMIF(Anlagenbewegungsdaten!$B:$B,$A377,Anlagenbewegungsdaten!$D:$D),2)</f>
        <v>0</v>
      </c>
      <c r="L377" s="321">
        <f t="shared" si="14"/>
        <v>0</v>
      </c>
      <c r="M377" s="341" t="s">
        <v>4950</v>
      </c>
      <c r="N377" s="341" t="s">
        <v>4963</v>
      </c>
      <c r="O377" s="323">
        <f>ROUND(SUMIF(Anlagenbewegungsdaten_AV!B:B,A377,Anlagenbewegungsdaten_AV!C:C),3)</f>
        <v>0</v>
      </c>
      <c r="P377" s="320">
        <f>ROUND(SUMIF(Anlagenbewegungsdaten_AV!$B:$B,$A377,Anlagenbewegungsdaten_AV!$D:$D),2)</f>
        <v>0</v>
      </c>
      <c r="Q377" s="321">
        <f t="shared" si="15"/>
        <v>0</v>
      </c>
      <c r="S377" s="324"/>
      <c r="T377" s="317"/>
      <c r="U377" s="325"/>
      <c r="V377" s="325"/>
    </row>
    <row r="378" spans="1:22" ht="15" customHeight="1" x14ac:dyDescent="0.25">
      <c r="A378" s="129" t="s">
        <v>1653</v>
      </c>
      <c r="B378" s="126" t="s">
        <v>2087</v>
      </c>
      <c r="C378" s="127" t="s">
        <v>4016</v>
      </c>
      <c r="D378" s="127" t="s">
        <v>1542</v>
      </c>
      <c r="E378" s="127" t="s">
        <v>1543</v>
      </c>
      <c r="F378" s="128">
        <v>14.67</v>
      </c>
      <c r="G378" s="128">
        <v>14.87</v>
      </c>
      <c r="H378" s="128">
        <v>11.74</v>
      </c>
      <c r="I378" s="311"/>
      <c r="J378" s="319">
        <f>ROUND(SUMIF(Anlagenbewegungsdaten!B:B,A378,Anlagenbewegungsdaten!C:C),3)</f>
        <v>0</v>
      </c>
      <c r="K378" s="320">
        <f>ROUND(SUMIF(Anlagenbewegungsdaten!$B:$B,$A378,Anlagenbewegungsdaten!$D:$D),2)</f>
        <v>0</v>
      </c>
      <c r="L378" s="321">
        <f t="shared" si="14"/>
        <v>0</v>
      </c>
      <c r="M378" s="341" t="s">
        <v>4950</v>
      </c>
      <c r="N378" s="341" t="s">
        <v>4963</v>
      </c>
      <c r="O378" s="323">
        <f>ROUND(SUMIF(Anlagenbewegungsdaten_AV!B:B,A378,Anlagenbewegungsdaten_AV!C:C),3)</f>
        <v>0</v>
      </c>
      <c r="P378" s="320">
        <f>ROUND(SUMIF(Anlagenbewegungsdaten_AV!$B:$B,$A378,Anlagenbewegungsdaten_AV!$D:$D),2)</f>
        <v>0</v>
      </c>
      <c r="Q378" s="321">
        <f t="shared" si="15"/>
        <v>0</v>
      </c>
      <c r="S378" s="324"/>
      <c r="T378" s="317"/>
      <c r="U378" s="325"/>
      <c r="V378" s="325"/>
    </row>
    <row r="379" spans="1:22" ht="15" customHeight="1" x14ac:dyDescent="0.25">
      <c r="A379" s="129" t="s">
        <v>1654</v>
      </c>
      <c r="B379" s="126" t="s">
        <v>2087</v>
      </c>
      <c r="C379" s="127" t="s">
        <v>4016</v>
      </c>
      <c r="D379" s="127" t="s">
        <v>1545</v>
      </c>
      <c r="E379" s="127" t="s">
        <v>1546</v>
      </c>
      <c r="F379" s="128">
        <v>14.67</v>
      </c>
      <c r="G379" s="128">
        <v>14.87</v>
      </c>
      <c r="H379" s="128">
        <v>11.74</v>
      </c>
      <c r="I379" s="311"/>
      <c r="J379" s="319">
        <f>ROUND(SUMIF(Anlagenbewegungsdaten!B:B,A379,Anlagenbewegungsdaten!C:C),3)</f>
        <v>0</v>
      </c>
      <c r="K379" s="320">
        <f>ROUND(SUMIF(Anlagenbewegungsdaten!$B:$B,$A379,Anlagenbewegungsdaten!$D:$D),2)</f>
        <v>0</v>
      </c>
      <c r="L379" s="321">
        <f t="shared" si="14"/>
        <v>0</v>
      </c>
      <c r="M379" s="341" t="s">
        <v>4950</v>
      </c>
      <c r="N379" s="341" t="s">
        <v>4963</v>
      </c>
      <c r="O379" s="323">
        <f>ROUND(SUMIF(Anlagenbewegungsdaten_AV!B:B,A379,Anlagenbewegungsdaten_AV!C:C),3)</f>
        <v>0</v>
      </c>
      <c r="P379" s="320">
        <f>ROUND(SUMIF(Anlagenbewegungsdaten_AV!$B:$B,$A379,Anlagenbewegungsdaten_AV!$D:$D),2)</f>
        <v>0</v>
      </c>
      <c r="Q379" s="321">
        <f t="shared" si="15"/>
        <v>0</v>
      </c>
      <c r="S379" s="324"/>
      <c r="T379" s="317"/>
      <c r="U379" s="325"/>
      <c r="V379" s="325"/>
    </row>
    <row r="380" spans="1:22" ht="15" customHeight="1" x14ac:dyDescent="0.25">
      <c r="A380" s="129" t="s">
        <v>2611</v>
      </c>
      <c r="B380" s="126" t="s">
        <v>2087</v>
      </c>
      <c r="C380" s="127" t="s">
        <v>4016</v>
      </c>
      <c r="D380" s="127" t="s">
        <v>2554</v>
      </c>
      <c r="E380" s="127" t="s">
        <v>2555</v>
      </c>
      <c r="F380" s="128">
        <v>14.64</v>
      </c>
      <c r="G380" s="128">
        <v>14.84</v>
      </c>
      <c r="H380" s="128">
        <v>11.71</v>
      </c>
      <c r="I380" s="311"/>
      <c r="J380" s="319">
        <f>ROUND(SUMIF(Anlagenbewegungsdaten!B:B,A380,Anlagenbewegungsdaten!C:C),3)</f>
        <v>0</v>
      </c>
      <c r="K380" s="320">
        <f>ROUND(SUMIF(Anlagenbewegungsdaten!$B:$B,$A380,Anlagenbewegungsdaten!$D:$D),2)</f>
        <v>0</v>
      </c>
      <c r="L380" s="321">
        <f t="shared" si="14"/>
        <v>0</v>
      </c>
      <c r="M380" s="341" t="s">
        <v>4950</v>
      </c>
      <c r="N380" s="341" t="s">
        <v>4963</v>
      </c>
      <c r="O380" s="323">
        <f>ROUND(SUMIF(Anlagenbewegungsdaten_AV!B:B,A380,Anlagenbewegungsdaten_AV!C:C),3)</f>
        <v>0</v>
      </c>
      <c r="P380" s="320">
        <f>ROUND(SUMIF(Anlagenbewegungsdaten_AV!$B:$B,$A380,Anlagenbewegungsdaten_AV!$D:$D),2)</f>
        <v>0</v>
      </c>
      <c r="Q380" s="321">
        <f t="shared" si="15"/>
        <v>0</v>
      </c>
      <c r="S380" s="324"/>
      <c r="T380" s="317"/>
      <c r="U380" s="325"/>
      <c r="V380" s="325"/>
    </row>
    <row r="381" spans="1:22" ht="15" customHeight="1" x14ac:dyDescent="0.25">
      <c r="A381" s="129" t="s">
        <v>3355</v>
      </c>
      <c r="B381" s="126" t="s">
        <v>2087</v>
      </c>
      <c r="C381" s="127" t="s">
        <v>4016</v>
      </c>
      <c r="D381" s="127" t="s">
        <v>3298</v>
      </c>
      <c r="E381" s="127" t="s">
        <v>3299</v>
      </c>
      <c r="F381" s="128">
        <v>14.61</v>
      </c>
      <c r="G381" s="128">
        <v>14.809999999999999</v>
      </c>
      <c r="H381" s="128">
        <v>11.69</v>
      </c>
      <c r="I381" s="311"/>
      <c r="J381" s="319">
        <f>ROUND(SUMIF(Anlagenbewegungsdaten!B:B,A381,Anlagenbewegungsdaten!C:C),3)</f>
        <v>0</v>
      </c>
      <c r="K381" s="320">
        <f>ROUND(SUMIF(Anlagenbewegungsdaten!$B:$B,$A381,Anlagenbewegungsdaten!$D:$D),2)</f>
        <v>0</v>
      </c>
      <c r="L381" s="321">
        <f t="shared" si="14"/>
        <v>0</v>
      </c>
      <c r="M381" s="341" t="s">
        <v>4950</v>
      </c>
      <c r="N381" s="341" t="s">
        <v>4963</v>
      </c>
      <c r="O381" s="323">
        <f>ROUND(SUMIF(Anlagenbewegungsdaten_AV!B:B,A381,Anlagenbewegungsdaten_AV!C:C),3)</f>
        <v>0</v>
      </c>
      <c r="P381" s="320">
        <f>ROUND(SUMIF(Anlagenbewegungsdaten_AV!$B:$B,$A381,Anlagenbewegungsdaten_AV!$D:$D),2)</f>
        <v>0</v>
      </c>
      <c r="Q381" s="321">
        <f t="shared" si="15"/>
        <v>0</v>
      </c>
      <c r="S381" s="324"/>
      <c r="T381" s="317"/>
      <c r="U381" s="325"/>
      <c r="V381" s="325"/>
    </row>
    <row r="382" spans="1:22" ht="15" customHeight="1" x14ac:dyDescent="0.25">
      <c r="A382" s="129" t="s">
        <v>4125</v>
      </c>
      <c r="B382" s="126" t="s">
        <v>2087</v>
      </c>
      <c r="C382" s="127" t="s">
        <v>4016</v>
      </c>
      <c r="D382" s="127" t="s">
        <v>4068</v>
      </c>
      <c r="E382" s="127" t="s">
        <v>4069</v>
      </c>
      <c r="F382" s="128">
        <v>14.58</v>
      </c>
      <c r="G382" s="128">
        <v>14.78</v>
      </c>
      <c r="H382" s="128">
        <v>11.66</v>
      </c>
      <c r="I382" s="311"/>
      <c r="J382" s="319">
        <f>ROUND(SUMIF(Anlagenbewegungsdaten!B:B,A382,Anlagenbewegungsdaten!C:C),3)</f>
        <v>0</v>
      </c>
      <c r="K382" s="320">
        <f>ROUND(SUMIF(Anlagenbewegungsdaten!$B:$B,$A382,Anlagenbewegungsdaten!$D:$D),2)</f>
        <v>0</v>
      </c>
      <c r="L382" s="321">
        <f t="shared" si="14"/>
        <v>0</v>
      </c>
      <c r="M382" s="341" t="s">
        <v>4950</v>
      </c>
      <c r="N382" s="341" t="s">
        <v>4963</v>
      </c>
      <c r="O382" s="323">
        <f>ROUND(SUMIF(Anlagenbewegungsdaten_AV!B:B,A382,Anlagenbewegungsdaten_AV!C:C),3)</f>
        <v>0</v>
      </c>
      <c r="P382" s="320">
        <f>ROUND(SUMIF(Anlagenbewegungsdaten_AV!$B:$B,$A382,Anlagenbewegungsdaten_AV!$D:$D),2)</f>
        <v>0</v>
      </c>
      <c r="Q382" s="321">
        <f t="shared" si="15"/>
        <v>0</v>
      </c>
      <c r="S382" s="324"/>
      <c r="T382" s="317"/>
      <c r="U382" s="325"/>
      <c r="V382" s="325"/>
    </row>
    <row r="383" spans="1:22" ht="15" customHeight="1" x14ac:dyDescent="0.25">
      <c r="A383" s="129" t="s">
        <v>6813</v>
      </c>
      <c r="B383" s="126" t="s">
        <v>2087</v>
      </c>
      <c r="C383" s="127" t="s">
        <v>4016</v>
      </c>
      <c r="D383" s="127" t="s">
        <v>6814</v>
      </c>
      <c r="E383" s="127" t="s">
        <v>6045</v>
      </c>
      <c r="F383" s="128">
        <v>14.469999999999999</v>
      </c>
      <c r="G383" s="128">
        <v>14.469999999999999</v>
      </c>
      <c r="H383" s="128">
        <v>11.58</v>
      </c>
      <c r="I383" s="311"/>
      <c r="J383" s="319">
        <f>ROUND(SUMIF(Anlagenbewegungsdaten!B:B,A383,Anlagenbewegungsdaten!C:C),3)</f>
        <v>0</v>
      </c>
      <c r="K383" s="320">
        <f>ROUND(SUMIF(Anlagenbewegungsdaten!$B:$B,$A383,Anlagenbewegungsdaten!$D:$D),2)</f>
        <v>0</v>
      </c>
      <c r="L383" s="321">
        <f t="shared" ref="L383" si="16">IF(ISBLANK(F383),0,IF(OR($J383&gt;=100,$J383&lt;=-100),F383-(K383/J383*100),IF(OR(J383&gt;-100,J383&lt;100),(J383*F383%)-K383)))</f>
        <v>0</v>
      </c>
      <c r="M383" s="341" t="s">
        <v>4950</v>
      </c>
      <c r="N383" s="341" t="s">
        <v>4963</v>
      </c>
      <c r="O383" s="323">
        <f>ROUND(SUMIF(Anlagenbewegungsdaten_AV!B:B,A383,Anlagenbewegungsdaten_AV!C:C),3)</f>
        <v>0</v>
      </c>
      <c r="P383" s="320">
        <f>ROUND(SUMIF(Anlagenbewegungsdaten_AV!$B:$B,$A383,Anlagenbewegungsdaten_AV!$D:$D),2)</f>
        <v>0</v>
      </c>
      <c r="Q383" s="321">
        <f t="shared" ref="Q383" si="17">IF(ISBLANK(H383),0,IF(OR($O383&gt;=100,$O383&lt;=-100),H383-(P383/O383*100),IF(OR(O383&gt;-100,O383&lt;100),(O383*G383%)-P383)))</f>
        <v>0</v>
      </c>
      <c r="S383" s="324"/>
      <c r="T383" s="317"/>
      <c r="U383" s="325"/>
      <c r="V383" s="325"/>
    </row>
    <row r="384" spans="1:22" ht="15" customHeight="1" x14ac:dyDescent="0.25">
      <c r="A384" s="129" t="s">
        <v>1655</v>
      </c>
      <c r="B384" s="126" t="s">
        <v>2087</v>
      </c>
      <c r="C384" s="127" t="s">
        <v>4016</v>
      </c>
      <c r="D384" s="127" t="s">
        <v>1548</v>
      </c>
      <c r="E384" s="127" t="s">
        <v>2462</v>
      </c>
      <c r="F384" s="128">
        <v>12.67</v>
      </c>
      <c r="G384" s="128">
        <v>12.87</v>
      </c>
      <c r="H384" s="128">
        <v>10.14</v>
      </c>
      <c r="I384" s="311"/>
      <c r="J384" s="319">
        <f>ROUND(SUMIF(Anlagenbewegungsdaten!B:B,A384,Anlagenbewegungsdaten!C:C),3)</f>
        <v>0</v>
      </c>
      <c r="K384" s="320">
        <f>ROUND(SUMIF(Anlagenbewegungsdaten!$B:$B,$A384,Anlagenbewegungsdaten!$D:$D),2)</f>
        <v>0</v>
      </c>
      <c r="L384" s="321">
        <f t="shared" si="14"/>
        <v>0</v>
      </c>
      <c r="M384" s="341" t="s">
        <v>4950</v>
      </c>
      <c r="N384" s="341" t="s">
        <v>4963</v>
      </c>
      <c r="O384" s="323">
        <f>ROUND(SUMIF(Anlagenbewegungsdaten_AV!B:B,A384,Anlagenbewegungsdaten_AV!C:C),3)</f>
        <v>0</v>
      </c>
      <c r="P384" s="320">
        <f>ROUND(SUMIF(Anlagenbewegungsdaten_AV!$B:$B,$A384,Anlagenbewegungsdaten_AV!$D:$D),2)</f>
        <v>0</v>
      </c>
      <c r="Q384" s="321">
        <f t="shared" si="15"/>
        <v>0</v>
      </c>
      <c r="S384" s="324"/>
      <c r="T384" s="317"/>
      <c r="U384" s="325"/>
      <c r="V384" s="325"/>
    </row>
    <row r="385" spans="1:22" ht="15" customHeight="1" x14ac:dyDescent="0.25">
      <c r="A385" s="129" t="s">
        <v>1656</v>
      </c>
      <c r="B385" s="126" t="s">
        <v>2087</v>
      </c>
      <c r="C385" s="127" t="s">
        <v>4016</v>
      </c>
      <c r="D385" s="127" t="s">
        <v>1550</v>
      </c>
      <c r="E385" s="127" t="s">
        <v>1543</v>
      </c>
      <c r="F385" s="128">
        <v>15.67</v>
      </c>
      <c r="G385" s="128">
        <v>15.87</v>
      </c>
      <c r="H385" s="128">
        <v>12.54</v>
      </c>
      <c r="I385" s="311"/>
      <c r="J385" s="319">
        <f>ROUND(SUMIF(Anlagenbewegungsdaten!B:B,A385,Anlagenbewegungsdaten!C:C),3)</f>
        <v>0</v>
      </c>
      <c r="K385" s="320">
        <f>ROUND(SUMIF(Anlagenbewegungsdaten!$B:$B,$A385,Anlagenbewegungsdaten!$D:$D),2)</f>
        <v>0</v>
      </c>
      <c r="L385" s="321">
        <f t="shared" si="14"/>
        <v>0</v>
      </c>
      <c r="M385" s="341" t="s">
        <v>4950</v>
      </c>
      <c r="N385" s="341" t="s">
        <v>4963</v>
      </c>
      <c r="O385" s="323">
        <f>ROUND(SUMIF(Anlagenbewegungsdaten_AV!B:B,A385,Anlagenbewegungsdaten_AV!C:C),3)</f>
        <v>0</v>
      </c>
      <c r="P385" s="320">
        <f>ROUND(SUMIF(Anlagenbewegungsdaten_AV!$B:$B,$A385,Anlagenbewegungsdaten_AV!$D:$D),2)</f>
        <v>0</v>
      </c>
      <c r="Q385" s="321">
        <f t="shared" si="15"/>
        <v>0</v>
      </c>
      <c r="S385" s="324"/>
      <c r="T385" s="317"/>
      <c r="U385" s="325"/>
      <c r="V385" s="325"/>
    </row>
    <row r="386" spans="1:22" ht="15" customHeight="1" x14ac:dyDescent="0.25">
      <c r="A386" s="129" t="s">
        <v>1657</v>
      </c>
      <c r="B386" s="126" t="s">
        <v>2087</v>
      </c>
      <c r="C386" s="127" t="s">
        <v>4016</v>
      </c>
      <c r="D386" s="127" t="s">
        <v>1552</v>
      </c>
      <c r="E386" s="127" t="s">
        <v>1546</v>
      </c>
      <c r="F386" s="128">
        <v>15.67</v>
      </c>
      <c r="G386" s="128">
        <v>15.87</v>
      </c>
      <c r="H386" s="128">
        <v>12.54</v>
      </c>
      <c r="I386" s="311"/>
      <c r="J386" s="319">
        <f>ROUND(SUMIF(Anlagenbewegungsdaten!B:B,A386,Anlagenbewegungsdaten!C:C),3)</f>
        <v>0</v>
      </c>
      <c r="K386" s="320">
        <f>ROUND(SUMIF(Anlagenbewegungsdaten!$B:$B,$A386,Anlagenbewegungsdaten!$D:$D),2)</f>
        <v>0</v>
      </c>
      <c r="L386" s="321">
        <f t="shared" si="14"/>
        <v>0</v>
      </c>
      <c r="M386" s="341" t="s">
        <v>4950</v>
      </c>
      <c r="N386" s="341" t="s">
        <v>4963</v>
      </c>
      <c r="O386" s="323">
        <f>ROUND(SUMIF(Anlagenbewegungsdaten_AV!B:B,A386,Anlagenbewegungsdaten_AV!C:C),3)</f>
        <v>0</v>
      </c>
      <c r="P386" s="320">
        <f>ROUND(SUMIF(Anlagenbewegungsdaten_AV!$B:$B,$A386,Anlagenbewegungsdaten_AV!$D:$D),2)</f>
        <v>0</v>
      </c>
      <c r="Q386" s="321">
        <f t="shared" si="15"/>
        <v>0</v>
      </c>
      <c r="S386" s="324"/>
      <c r="T386" s="317"/>
      <c r="U386" s="325"/>
      <c r="V386" s="325"/>
    </row>
    <row r="387" spans="1:22" ht="15" customHeight="1" x14ac:dyDescent="0.25">
      <c r="A387" s="129" t="s">
        <v>2612</v>
      </c>
      <c r="B387" s="126" t="s">
        <v>2087</v>
      </c>
      <c r="C387" s="127" t="s">
        <v>4016</v>
      </c>
      <c r="D387" s="127" t="s">
        <v>2557</v>
      </c>
      <c r="E387" s="127" t="s">
        <v>2555</v>
      </c>
      <c r="F387" s="128">
        <v>15.64</v>
      </c>
      <c r="G387" s="128">
        <v>15.84</v>
      </c>
      <c r="H387" s="128">
        <v>12.51</v>
      </c>
      <c r="I387" s="311"/>
      <c r="J387" s="319">
        <f>ROUND(SUMIF(Anlagenbewegungsdaten!B:B,A387,Anlagenbewegungsdaten!C:C),3)</f>
        <v>0</v>
      </c>
      <c r="K387" s="320">
        <f>ROUND(SUMIF(Anlagenbewegungsdaten!$B:$B,$A387,Anlagenbewegungsdaten!$D:$D),2)</f>
        <v>0</v>
      </c>
      <c r="L387" s="321">
        <f t="shared" si="14"/>
        <v>0</v>
      </c>
      <c r="M387" s="341" t="s">
        <v>4950</v>
      </c>
      <c r="N387" s="341" t="s">
        <v>4963</v>
      </c>
      <c r="O387" s="323">
        <f>ROUND(SUMIF(Anlagenbewegungsdaten_AV!B:B,A387,Anlagenbewegungsdaten_AV!C:C),3)</f>
        <v>0</v>
      </c>
      <c r="P387" s="320">
        <f>ROUND(SUMIF(Anlagenbewegungsdaten_AV!$B:$B,$A387,Anlagenbewegungsdaten_AV!$D:$D),2)</f>
        <v>0</v>
      </c>
      <c r="Q387" s="321">
        <f t="shared" si="15"/>
        <v>0</v>
      </c>
      <c r="S387" s="324"/>
      <c r="T387" s="317"/>
      <c r="U387" s="325"/>
      <c r="V387" s="325"/>
    </row>
    <row r="388" spans="1:22" ht="15" customHeight="1" x14ac:dyDescent="0.25">
      <c r="A388" s="129" t="s">
        <v>3356</v>
      </c>
      <c r="B388" s="126" t="s">
        <v>2087</v>
      </c>
      <c r="C388" s="127" t="s">
        <v>4016</v>
      </c>
      <c r="D388" s="127" t="s">
        <v>3301</v>
      </c>
      <c r="E388" s="127" t="s">
        <v>3299</v>
      </c>
      <c r="F388" s="128">
        <v>15.61</v>
      </c>
      <c r="G388" s="128">
        <v>15.809999999999999</v>
      </c>
      <c r="H388" s="128">
        <v>12.49</v>
      </c>
      <c r="I388" s="311"/>
      <c r="J388" s="319">
        <f>ROUND(SUMIF(Anlagenbewegungsdaten!B:B,A388,Anlagenbewegungsdaten!C:C),3)</f>
        <v>0</v>
      </c>
      <c r="K388" s="320">
        <f>ROUND(SUMIF(Anlagenbewegungsdaten!$B:$B,$A388,Anlagenbewegungsdaten!$D:$D),2)</f>
        <v>0</v>
      </c>
      <c r="L388" s="321">
        <f t="shared" si="14"/>
        <v>0</v>
      </c>
      <c r="M388" s="341" t="s">
        <v>4950</v>
      </c>
      <c r="N388" s="341" t="s">
        <v>4963</v>
      </c>
      <c r="O388" s="323">
        <f>ROUND(SUMIF(Anlagenbewegungsdaten_AV!B:B,A388,Anlagenbewegungsdaten_AV!C:C),3)</f>
        <v>0</v>
      </c>
      <c r="P388" s="320">
        <f>ROUND(SUMIF(Anlagenbewegungsdaten_AV!$B:$B,$A388,Anlagenbewegungsdaten_AV!$D:$D),2)</f>
        <v>0</v>
      </c>
      <c r="Q388" s="321">
        <f t="shared" si="15"/>
        <v>0</v>
      </c>
      <c r="S388" s="324"/>
      <c r="T388" s="317"/>
      <c r="U388" s="325"/>
      <c r="V388" s="325"/>
    </row>
    <row r="389" spans="1:22" ht="15" customHeight="1" x14ac:dyDescent="0.25">
      <c r="A389" s="129" t="s">
        <v>4126</v>
      </c>
      <c r="B389" s="126" t="s">
        <v>2087</v>
      </c>
      <c r="C389" s="127" t="s">
        <v>4016</v>
      </c>
      <c r="D389" s="127" t="s">
        <v>4071</v>
      </c>
      <c r="E389" s="127" t="s">
        <v>4069</v>
      </c>
      <c r="F389" s="128">
        <v>15.58</v>
      </c>
      <c r="G389" s="128">
        <v>15.78</v>
      </c>
      <c r="H389" s="128">
        <v>12.46</v>
      </c>
      <c r="I389" s="311"/>
      <c r="J389" s="319">
        <f>ROUND(SUMIF(Anlagenbewegungsdaten!B:B,A389,Anlagenbewegungsdaten!C:C),3)</f>
        <v>0</v>
      </c>
      <c r="K389" s="320">
        <f>ROUND(SUMIF(Anlagenbewegungsdaten!$B:$B,$A389,Anlagenbewegungsdaten!$D:$D),2)</f>
        <v>0</v>
      </c>
      <c r="L389" s="321">
        <f t="shared" si="14"/>
        <v>0</v>
      </c>
      <c r="M389" s="341" t="s">
        <v>4950</v>
      </c>
      <c r="N389" s="341" t="s">
        <v>4963</v>
      </c>
      <c r="O389" s="323">
        <f>ROUND(SUMIF(Anlagenbewegungsdaten_AV!B:B,A389,Anlagenbewegungsdaten_AV!C:C),3)</f>
        <v>0</v>
      </c>
      <c r="P389" s="320">
        <f>ROUND(SUMIF(Anlagenbewegungsdaten_AV!$B:$B,$A389,Anlagenbewegungsdaten_AV!$D:$D),2)</f>
        <v>0</v>
      </c>
      <c r="Q389" s="321">
        <f t="shared" si="15"/>
        <v>0</v>
      </c>
      <c r="S389" s="324"/>
      <c r="T389" s="317"/>
      <c r="U389" s="325"/>
      <c r="V389" s="325"/>
    </row>
    <row r="390" spans="1:22" ht="15" customHeight="1" x14ac:dyDescent="0.25">
      <c r="A390" s="129" t="s">
        <v>1658</v>
      </c>
      <c r="B390" s="126" t="s">
        <v>2087</v>
      </c>
      <c r="C390" s="127" t="s">
        <v>4016</v>
      </c>
      <c r="D390" s="127" t="s">
        <v>1554</v>
      </c>
      <c r="E390" s="127" t="s">
        <v>2462</v>
      </c>
      <c r="F390" s="128">
        <v>17.670000000000002</v>
      </c>
      <c r="G390" s="128">
        <v>17.87</v>
      </c>
      <c r="H390" s="128">
        <v>14.14</v>
      </c>
      <c r="I390" s="311"/>
      <c r="J390" s="319">
        <f>ROUND(SUMIF(Anlagenbewegungsdaten!B:B,A390,Anlagenbewegungsdaten!C:C),3)</f>
        <v>0</v>
      </c>
      <c r="K390" s="320">
        <f>ROUND(SUMIF(Anlagenbewegungsdaten!$B:$B,$A390,Anlagenbewegungsdaten!$D:$D),2)</f>
        <v>0</v>
      </c>
      <c r="L390" s="321">
        <f t="shared" si="14"/>
        <v>0</v>
      </c>
      <c r="M390" s="341" t="s">
        <v>4950</v>
      </c>
      <c r="N390" s="341" t="s">
        <v>4963</v>
      </c>
      <c r="O390" s="323">
        <f>ROUND(SUMIF(Anlagenbewegungsdaten_AV!B:B,A390,Anlagenbewegungsdaten_AV!C:C),3)</f>
        <v>0</v>
      </c>
      <c r="P390" s="320">
        <f>ROUND(SUMIF(Anlagenbewegungsdaten_AV!$B:$B,$A390,Anlagenbewegungsdaten_AV!$D:$D),2)</f>
        <v>0</v>
      </c>
      <c r="Q390" s="321">
        <f t="shared" si="15"/>
        <v>0</v>
      </c>
      <c r="S390" s="324"/>
      <c r="T390" s="317"/>
      <c r="U390" s="325"/>
      <c r="V390" s="325"/>
    </row>
    <row r="391" spans="1:22" ht="15" customHeight="1" x14ac:dyDescent="0.25">
      <c r="A391" s="129" t="s">
        <v>1659</v>
      </c>
      <c r="B391" s="126" t="s">
        <v>2087</v>
      </c>
      <c r="C391" s="127" t="s">
        <v>4016</v>
      </c>
      <c r="D391" s="127" t="s">
        <v>1556</v>
      </c>
      <c r="E391" s="127" t="s">
        <v>1543</v>
      </c>
      <c r="F391" s="128">
        <v>20.67</v>
      </c>
      <c r="G391" s="128">
        <v>20.87</v>
      </c>
      <c r="H391" s="128">
        <v>16.54</v>
      </c>
      <c r="I391" s="311"/>
      <c r="J391" s="319">
        <f>ROUND(SUMIF(Anlagenbewegungsdaten!B:B,A391,Anlagenbewegungsdaten!C:C),3)</f>
        <v>0</v>
      </c>
      <c r="K391" s="320">
        <f>ROUND(SUMIF(Anlagenbewegungsdaten!$B:$B,$A391,Anlagenbewegungsdaten!$D:$D),2)</f>
        <v>0</v>
      </c>
      <c r="L391" s="321">
        <f t="shared" ref="L391:L454" si="18">IF(ISBLANK(F391),0,IF(OR($J391&gt;=100,$J391&lt;=-100),F391-(K391/J391*100),IF(OR(J391&gt;-100,J391&lt;100),(J391*F391%)-K391)))</f>
        <v>0</v>
      </c>
      <c r="M391" s="341" t="s">
        <v>4950</v>
      </c>
      <c r="N391" s="341" t="s">
        <v>4963</v>
      </c>
      <c r="O391" s="323">
        <f>ROUND(SUMIF(Anlagenbewegungsdaten_AV!B:B,A391,Anlagenbewegungsdaten_AV!C:C),3)</f>
        <v>0</v>
      </c>
      <c r="P391" s="320">
        <f>ROUND(SUMIF(Anlagenbewegungsdaten_AV!$B:$B,$A391,Anlagenbewegungsdaten_AV!$D:$D),2)</f>
        <v>0</v>
      </c>
      <c r="Q391" s="321">
        <f t="shared" ref="Q391:Q454" si="19">IF(ISBLANK(H391),0,IF(OR($O391&gt;=100,$O391&lt;=-100),H391-(P391/O391*100),IF(OR(O391&gt;-100,O391&lt;100),(O391*G391%)-P391)))</f>
        <v>0</v>
      </c>
      <c r="S391" s="324"/>
      <c r="T391" s="317"/>
      <c r="U391" s="325"/>
      <c r="V391" s="325"/>
    </row>
    <row r="392" spans="1:22" ht="15" customHeight="1" x14ac:dyDescent="0.25">
      <c r="A392" s="129" t="s">
        <v>1660</v>
      </c>
      <c r="B392" s="126" t="s">
        <v>2087</v>
      </c>
      <c r="C392" s="127" t="s">
        <v>4016</v>
      </c>
      <c r="D392" s="127" t="s">
        <v>1558</v>
      </c>
      <c r="E392" s="127" t="s">
        <v>1546</v>
      </c>
      <c r="F392" s="128">
        <v>20.67</v>
      </c>
      <c r="G392" s="128">
        <v>20.87</v>
      </c>
      <c r="H392" s="128">
        <v>16.54</v>
      </c>
      <c r="I392" s="311"/>
      <c r="J392" s="319">
        <f>ROUND(SUMIF(Anlagenbewegungsdaten!B:B,A392,Anlagenbewegungsdaten!C:C),3)</f>
        <v>0</v>
      </c>
      <c r="K392" s="320">
        <f>ROUND(SUMIF(Anlagenbewegungsdaten!$B:$B,$A392,Anlagenbewegungsdaten!$D:$D),2)</f>
        <v>0</v>
      </c>
      <c r="L392" s="321">
        <f t="shared" si="18"/>
        <v>0</v>
      </c>
      <c r="M392" s="341" t="s">
        <v>4950</v>
      </c>
      <c r="N392" s="341" t="s">
        <v>4963</v>
      </c>
      <c r="O392" s="323">
        <f>ROUND(SUMIF(Anlagenbewegungsdaten_AV!B:B,A392,Anlagenbewegungsdaten_AV!C:C),3)</f>
        <v>0</v>
      </c>
      <c r="P392" s="320">
        <f>ROUND(SUMIF(Anlagenbewegungsdaten_AV!$B:$B,$A392,Anlagenbewegungsdaten_AV!$D:$D),2)</f>
        <v>0</v>
      </c>
      <c r="Q392" s="321">
        <f t="shared" si="19"/>
        <v>0</v>
      </c>
      <c r="S392" s="324"/>
      <c r="T392" s="317"/>
      <c r="U392" s="325"/>
      <c r="V392" s="325"/>
    </row>
    <row r="393" spans="1:22" ht="15" customHeight="1" x14ac:dyDescent="0.25">
      <c r="A393" s="129" t="s">
        <v>2613</v>
      </c>
      <c r="B393" s="126" t="s">
        <v>2087</v>
      </c>
      <c r="C393" s="127" t="s">
        <v>4016</v>
      </c>
      <c r="D393" s="127" t="s">
        <v>2559</v>
      </c>
      <c r="E393" s="127" t="s">
        <v>2555</v>
      </c>
      <c r="F393" s="128">
        <v>20.64</v>
      </c>
      <c r="G393" s="128">
        <v>20.84</v>
      </c>
      <c r="H393" s="128">
        <v>16.510000000000002</v>
      </c>
      <c r="I393" s="311"/>
      <c r="J393" s="319">
        <f>ROUND(SUMIF(Anlagenbewegungsdaten!B:B,A393,Anlagenbewegungsdaten!C:C),3)</f>
        <v>0</v>
      </c>
      <c r="K393" s="320">
        <f>ROUND(SUMIF(Anlagenbewegungsdaten!$B:$B,$A393,Anlagenbewegungsdaten!$D:$D),2)</f>
        <v>0</v>
      </c>
      <c r="L393" s="321">
        <f t="shared" si="18"/>
        <v>0</v>
      </c>
      <c r="M393" s="341" t="s">
        <v>4950</v>
      </c>
      <c r="N393" s="341" t="s">
        <v>4963</v>
      </c>
      <c r="O393" s="323">
        <f>ROUND(SUMIF(Anlagenbewegungsdaten_AV!B:B,A393,Anlagenbewegungsdaten_AV!C:C),3)</f>
        <v>0</v>
      </c>
      <c r="P393" s="320">
        <f>ROUND(SUMIF(Anlagenbewegungsdaten_AV!$B:$B,$A393,Anlagenbewegungsdaten_AV!$D:$D),2)</f>
        <v>0</v>
      </c>
      <c r="Q393" s="321">
        <f t="shared" si="19"/>
        <v>0</v>
      </c>
      <c r="S393" s="324"/>
      <c r="T393" s="317"/>
      <c r="U393" s="325"/>
      <c r="V393" s="325"/>
    </row>
    <row r="394" spans="1:22" ht="15" customHeight="1" x14ac:dyDescent="0.25">
      <c r="A394" s="129" t="s">
        <v>3357</v>
      </c>
      <c r="B394" s="126" t="s">
        <v>2087</v>
      </c>
      <c r="C394" s="127" t="s">
        <v>4016</v>
      </c>
      <c r="D394" s="127" t="s">
        <v>3303</v>
      </c>
      <c r="E394" s="127" t="s">
        <v>3299</v>
      </c>
      <c r="F394" s="128">
        <v>20.61</v>
      </c>
      <c r="G394" s="128">
        <v>20.81</v>
      </c>
      <c r="H394" s="128">
        <v>16.489999999999998</v>
      </c>
      <c r="I394" s="311"/>
      <c r="J394" s="319">
        <f>ROUND(SUMIF(Anlagenbewegungsdaten!B:B,A394,Anlagenbewegungsdaten!C:C),3)</f>
        <v>0</v>
      </c>
      <c r="K394" s="320">
        <f>ROUND(SUMIF(Anlagenbewegungsdaten!$B:$B,$A394,Anlagenbewegungsdaten!$D:$D),2)</f>
        <v>0</v>
      </c>
      <c r="L394" s="321">
        <f t="shared" si="18"/>
        <v>0</v>
      </c>
      <c r="M394" s="341" t="s">
        <v>4950</v>
      </c>
      <c r="N394" s="341" t="s">
        <v>4963</v>
      </c>
      <c r="O394" s="323">
        <f>ROUND(SUMIF(Anlagenbewegungsdaten_AV!B:B,A394,Anlagenbewegungsdaten_AV!C:C),3)</f>
        <v>0</v>
      </c>
      <c r="P394" s="320">
        <f>ROUND(SUMIF(Anlagenbewegungsdaten_AV!$B:$B,$A394,Anlagenbewegungsdaten_AV!$D:$D),2)</f>
        <v>0</v>
      </c>
      <c r="Q394" s="321">
        <f t="shared" si="19"/>
        <v>0</v>
      </c>
      <c r="S394" s="324"/>
      <c r="T394" s="317"/>
      <c r="U394" s="325"/>
      <c r="V394" s="325"/>
    </row>
    <row r="395" spans="1:22" ht="15" customHeight="1" x14ac:dyDescent="0.25">
      <c r="A395" s="129" t="s">
        <v>4127</v>
      </c>
      <c r="B395" s="126" t="s">
        <v>2087</v>
      </c>
      <c r="C395" s="127" t="s">
        <v>4016</v>
      </c>
      <c r="D395" s="127" t="s">
        <v>4073</v>
      </c>
      <c r="E395" s="127" t="s">
        <v>4069</v>
      </c>
      <c r="F395" s="128">
        <v>20.58</v>
      </c>
      <c r="G395" s="128">
        <v>20.779999999999998</v>
      </c>
      <c r="H395" s="128">
        <v>16.46</v>
      </c>
      <c r="I395" s="311"/>
      <c r="J395" s="319">
        <f>ROUND(SUMIF(Anlagenbewegungsdaten!B:B,A395,Anlagenbewegungsdaten!C:C),3)</f>
        <v>0</v>
      </c>
      <c r="K395" s="320">
        <f>ROUND(SUMIF(Anlagenbewegungsdaten!$B:$B,$A395,Anlagenbewegungsdaten!$D:$D),2)</f>
        <v>0</v>
      </c>
      <c r="L395" s="321">
        <f t="shared" si="18"/>
        <v>0</v>
      </c>
      <c r="M395" s="341" t="s">
        <v>4950</v>
      </c>
      <c r="N395" s="341" t="s">
        <v>4963</v>
      </c>
      <c r="O395" s="323">
        <f>ROUND(SUMIF(Anlagenbewegungsdaten_AV!B:B,A395,Anlagenbewegungsdaten_AV!C:C),3)</f>
        <v>0</v>
      </c>
      <c r="P395" s="320">
        <f>ROUND(SUMIF(Anlagenbewegungsdaten_AV!$B:$B,$A395,Anlagenbewegungsdaten_AV!$D:$D),2)</f>
        <v>0</v>
      </c>
      <c r="Q395" s="321">
        <f t="shared" si="19"/>
        <v>0</v>
      </c>
      <c r="S395" s="324"/>
      <c r="T395" s="317"/>
      <c r="U395" s="325"/>
      <c r="V395" s="325"/>
    </row>
    <row r="396" spans="1:22" ht="15" customHeight="1" x14ac:dyDescent="0.25">
      <c r="A396" s="129" t="s">
        <v>1661</v>
      </c>
      <c r="B396" s="126" t="s">
        <v>2087</v>
      </c>
      <c r="C396" s="127" t="s">
        <v>4016</v>
      </c>
      <c r="D396" s="127" t="s">
        <v>1560</v>
      </c>
      <c r="E396" s="127" t="s">
        <v>2462</v>
      </c>
      <c r="F396" s="128">
        <v>18.670000000000002</v>
      </c>
      <c r="G396" s="128">
        <v>18.87</v>
      </c>
      <c r="H396" s="128">
        <v>14.94</v>
      </c>
      <c r="I396" s="311"/>
      <c r="J396" s="319">
        <f>ROUND(SUMIF(Anlagenbewegungsdaten!B:B,A396,Anlagenbewegungsdaten!C:C),3)</f>
        <v>0</v>
      </c>
      <c r="K396" s="320">
        <f>ROUND(SUMIF(Anlagenbewegungsdaten!$B:$B,$A396,Anlagenbewegungsdaten!$D:$D),2)</f>
        <v>0</v>
      </c>
      <c r="L396" s="321">
        <f t="shared" si="18"/>
        <v>0</v>
      </c>
      <c r="M396" s="341" t="s">
        <v>4950</v>
      </c>
      <c r="N396" s="341" t="s">
        <v>4963</v>
      </c>
      <c r="O396" s="323">
        <f>ROUND(SUMIF(Anlagenbewegungsdaten_AV!B:B,A396,Anlagenbewegungsdaten_AV!C:C),3)</f>
        <v>0</v>
      </c>
      <c r="P396" s="320">
        <f>ROUND(SUMIF(Anlagenbewegungsdaten_AV!$B:$B,$A396,Anlagenbewegungsdaten_AV!$D:$D),2)</f>
        <v>0</v>
      </c>
      <c r="Q396" s="321">
        <f t="shared" si="19"/>
        <v>0</v>
      </c>
      <c r="S396" s="324"/>
      <c r="T396" s="317"/>
      <c r="U396" s="325"/>
      <c r="V396" s="325"/>
    </row>
    <row r="397" spans="1:22" ht="15" customHeight="1" x14ac:dyDescent="0.25">
      <c r="A397" s="129" t="s">
        <v>1662</v>
      </c>
      <c r="B397" s="126" t="s">
        <v>2087</v>
      </c>
      <c r="C397" s="127" t="s">
        <v>4016</v>
      </c>
      <c r="D397" s="127" t="s">
        <v>1562</v>
      </c>
      <c r="E397" s="127" t="s">
        <v>1543</v>
      </c>
      <c r="F397" s="128">
        <v>21.67</v>
      </c>
      <c r="G397" s="128">
        <v>21.87</v>
      </c>
      <c r="H397" s="128">
        <v>17.34</v>
      </c>
      <c r="I397" s="311"/>
      <c r="J397" s="319">
        <f>ROUND(SUMIF(Anlagenbewegungsdaten!B:B,A397,Anlagenbewegungsdaten!C:C),3)</f>
        <v>0</v>
      </c>
      <c r="K397" s="320">
        <f>ROUND(SUMIF(Anlagenbewegungsdaten!$B:$B,$A397,Anlagenbewegungsdaten!$D:$D),2)</f>
        <v>0</v>
      </c>
      <c r="L397" s="321">
        <f t="shared" si="18"/>
        <v>0</v>
      </c>
      <c r="M397" s="341" t="s">
        <v>4950</v>
      </c>
      <c r="N397" s="341" t="s">
        <v>4963</v>
      </c>
      <c r="O397" s="323">
        <f>ROUND(SUMIF(Anlagenbewegungsdaten_AV!B:B,A397,Anlagenbewegungsdaten_AV!C:C),3)</f>
        <v>0</v>
      </c>
      <c r="P397" s="320">
        <f>ROUND(SUMIF(Anlagenbewegungsdaten_AV!$B:$B,$A397,Anlagenbewegungsdaten_AV!$D:$D),2)</f>
        <v>0</v>
      </c>
      <c r="Q397" s="321">
        <f t="shared" si="19"/>
        <v>0</v>
      </c>
      <c r="S397" s="324"/>
      <c r="T397" s="317"/>
      <c r="U397" s="325"/>
      <c r="V397" s="325"/>
    </row>
    <row r="398" spans="1:22" ht="15" customHeight="1" x14ac:dyDescent="0.25">
      <c r="A398" s="129" t="s">
        <v>1663</v>
      </c>
      <c r="B398" s="126" t="s">
        <v>2087</v>
      </c>
      <c r="C398" s="127" t="s">
        <v>4016</v>
      </c>
      <c r="D398" s="127" t="s">
        <v>1564</v>
      </c>
      <c r="E398" s="127" t="s">
        <v>1546</v>
      </c>
      <c r="F398" s="128">
        <v>21.67</v>
      </c>
      <c r="G398" s="128">
        <v>21.87</v>
      </c>
      <c r="H398" s="128">
        <v>17.34</v>
      </c>
      <c r="I398" s="311"/>
      <c r="J398" s="319">
        <f>ROUND(SUMIF(Anlagenbewegungsdaten!B:B,A398,Anlagenbewegungsdaten!C:C),3)</f>
        <v>0</v>
      </c>
      <c r="K398" s="320">
        <f>ROUND(SUMIF(Anlagenbewegungsdaten!$B:$B,$A398,Anlagenbewegungsdaten!$D:$D),2)</f>
        <v>0</v>
      </c>
      <c r="L398" s="321">
        <f t="shared" si="18"/>
        <v>0</v>
      </c>
      <c r="M398" s="341" t="s">
        <v>4950</v>
      </c>
      <c r="N398" s="341" t="s">
        <v>4963</v>
      </c>
      <c r="O398" s="323">
        <f>ROUND(SUMIF(Anlagenbewegungsdaten_AV!B:B,A398,Anlagenbewegungsdaten_AV!C:C),3)</f>
        <v>0</v>
      </c>
      <c r="P398" s="320">
        <f>ROUND(SUMIF(Anlagenbewegungsdaten_AV!$B:$B,$A398,Anlagenbewegungsdaten_AV!$D:$D),2)</f>
        <v>0</v>
      </c>
      <c r="Q398" s="321">
        <f t="shared" si="19"/>
        <v>0</v>
      </c>
      <c r="S398" s="324"/>
      <c r="T398" s="317"/>
      <c r="U398" s="325"/>
      <c r="V398" s="325"/>
    </row>
    <row r="399" spans="1:22" ht="15" customHeight="1" x14ac:dyDescent="0.25">
      <c r="A399" s="129" t="s">
        <v>2614</v>
      </c>
      <c r="B399" s="126" t="s">
        <v>2087</v>
      </c>
      <c r="C399" s="127" t="s">
        <v>4016</v>
      </c>
      <c r="D399" s="127" t="s">
        <v>2561</v>
      </c>
      <c r="E399" s="127" t="s">
        <v>2555</v>
      </c>
      <c r="F399" s="128">
        <v>21.64</v>
      </c>
      <c r="G399" s="128">
        <v>21.84</v>
      </c>
      <c r="H399" s="128">
        <v>17.309999999999999</v>
      </c>
      <c r="I399" s="311"/>
      <c r="J399" s="319">
        <f>ROUND(SUMIF(Anlagenbewegungsdaten!B:B,A399,Anlagenbewegungsdaten!C:C),3)</f>
        <v>0</v>
      </c>
      <c r="K399" s="320">
        <f>ROUND(SUMIF(Anlagenbewegungsdaten!$B:$B,$A399,Anlagenbewegungsdaten!$D:$D),2)</f>
        <v>0</v>
      </c>
      <c r="L399" s="321">
        <f t="shared" si="18"/>
        <v>0</v>
      </c>
      <c r="M399" s="341" t="s">
        <v>4950</v>
      </c>
      <c r="N399" s="341" t="s">
        <v>4963</v>
      </c>
      <c r="O399" s="323">
        <f>ROUND(SUMIF(Anlagenbewegungsdaten_AV!B:B,A399,Anlagenbewegungsdaten_AV!C:C),3)</f>
        <v>0</v>
      </c>
      <c r="P399" s="320">
        <f>ROUND(SUMIF(Anlagenbewegungsdaten_AV!$B:$B,$A399,Anlagenbewegungsdaten_AV!$D:$D),2)</f>
        <v>0</v>
      </c>
      <c r="Q399" s="321">
        <f t="shared" si="19"/>
        <v>0</v>
      </c>
      <c r="S399" s="324"/>
      <c r="T399" s="317"/>
      <c r="U399" s="325"/>
      <c r="V399" s="325"/>
    </row>
    <row r="400" spans="1:22" ht="15" customHeight="1" x14ac:dyDescent="0.25">
      <c r="A400" s="129" t="s">
        <v>3358</v>
      </c>
      <c r="B400" s="126" t="s">
        <v>2087</v>
      </c>
      <c r="C400" s="127" t="s">
        <v>4016</v>
      </c>
      <c r="D400" s="127" t="s">
        <v>3305</v>
      </c>
      <c r="E400" s="127" t="s">
        <v>3299</v>
      </c>
      <c r="F400" s="128">
        <v>21.61</v>
      </c>
      <c r="G400" s="128">
        <v>21.81</v>
      </c>
      <c r="H400" s="128">
        <v>17.29</v>
      </c>
      <c r="I400" s="311"/>
      <c r="J400" s="319">
        <f>ROUND(SUMIF(Anlagenbewegungsdaten!B:B,A400,Anlagenbewegungsdaten!C:C),3)</f>
        <v>0</v>
      </c>
      <c r="K400" s="320">
        <f>ROUND(SUMIF(Anlagenbewegungsdaten!$B:$B,$A400,Anlagenbewegungsdaten!$D:$D),2)</f>
        <v>0</v>
      </c>
      <c r="L400" s="321">
        <f t="shared" si="18"/>
        <v>0</v>
      </c>
      <c r="M400" s="341" t="s">
        <v>4950</v>
      </c>
      <c r="N400" s="341" t="s">
        <v>4963</v>
      </c>
      <c r="O400" s="323">
        <f>ROUND(SUMIF(Anlagenbewegungsdaten_AV!B:B,A400,Anlagenbewegungsdaten_AV!C:C),3)</f>
        <v>0</v>
      </c>
      <c r="P400" s="320">
        <f>ROUND(SUMIF(Anlagenbewegungsdaten_AV!$B:$B,$A400,Anlagenbewegungsdaten_AV!$D:$D),2)</f>
        <v>0</v>
      </c>
      <c r="Q400" s="321">
        <f t="shared" si="19"/>
        <v>0</v>
      </c>
      <c r="S400" s="324"/>
      <c r="T400" s="317"/>
      <c r="U400" s="325"/>
      <c r="V400" s="325"/>
    </row>
    <row r="401" spans="1:22" ht="15" customHeight="1" x14ac:dyDescent="0.25">
      <c r="A401" s="129" t="s">
        <v>4128</v>
      </c>
      <c r="B401" s="126" t="s">
        <v>2087</v>
      </c>
      <c r="C401" s="127" t="s">
        <v>4016</v>
      </c>
      <c r="D401" s="127" t="s">
        <v>4075</v>
      </c>
      <c r="E401" s="127" t="s">
        <v>4069</v>
      </c>
      <c r="F401" s="128">
        <v>21.58</v>
      </c>
      <c r="G401" s="128">
        <v>21.779999999999998</v>
      </c>
      <c r="H401" s="128">
        <v>17.260000000000002</v>
      </c>
      <c r="I401" s="311"/>
      <c r="J401" s="319">
        <f>ROUND(SUMIF(Anlagenbewegungsdaten!B:B,A401,Anlagenbewegungsdaten!C:C),3)</f>
        <v>0</v>
      </c>
      <c r="K401" s="320">
        <f>ROUND(SUMIF(Anlagenbewegungsdaten!$B:$B,$A401,Anlagenbewegungsdaten!$D:$D),2)</f>
        <v>0</v>
      </c>
      <c r="L401" s="321">
        <f t="shared" si="18"/>
        <v>0</v>
      </c>
      <c r="M401" s="341" t="s">
        <v>4950</v>
      </c>
      <c r="N401" s="341" t="s">
        <v>4963</v>
      </c>
      <c r="O401" s="323">
        <f>ROUND(SUMIF(Anlagenbewegungsdaten_AV!B:B,A401,Anlagenbewegungsdaten_AV!C:C),3)</f>
        <v>0</v>
      </c>
      <c r="P401" s="320">
        <f>ROUND(SUMIF(Anlagenbewegungsdaten_AV!$B:$B,$A401,Anlagenbewegungsdaten_AV!$D:$D),2)</f>
        <v>0</v>
      </c>
      <c r="Q401" s="321">
        <f t="shared" si="19"/>
        <v>0</v>
      </c>
      <c r="S401" s="324"/>
      <c r="T401" s="317"/>
      <c r="U401" s="325"/>
      <c r="V401" s="325"/>
    </row>
    <row r="402" spans="1:22" ht="15" customHeight="1" x14ac:dyDescent="0.25">
      <c r="A402" s="129" t="s">
        <v>1664</v>
      </c>
      <c r="B402" s="126" t="s">
        <v>2087</v>
      </c>
      <c r="C402" s="127" t="s">
        <v>4016</v>
      </c>
      <c r="D402" s="127" t="s">
        <v>1566</v>
      </c>
      <c r="E402" s="127" t="s">
        <v>2462</v>
      </c>
      <c r="F402" s="128">
        <v>18.670000000000002</v>
      </c>
      <c r="G402" s="128">
        <v>18.87</v>
      </c>
      <c r="H402" s="128">
        <v>14.94</v>
      </c>
      <c r="I402" s="311"/>
      <c r="J402" s="319">
        <f>ROUND(SUMIF(Anlagenbewegungsdaten!B:B,A402,Anlagenbewegungsdaten!C:C),3)</f>
        <v>0</v>
      </c>
      <c r="K402" s="320">
        <f>ROUND(SUMIF(Anlagenbewegungsdaten!$B:$B,$A402,Anlagenbewegungsdaten!$D:$D),2)</f>
        <v>0</v>
      </c>
      <c r="L402" s="321">
        <f t="shared" si="18"/>
        <v>0</v>
      </c>
      <c r="M402" s="341" t="s">
        <v>4950</v>
      </c>
      <c r="N402" s="341" t="s">
        <v>4963</v>
      </c>
      <c r="O402" s="323">
        <f>ROUND(SUMIF(Anlagenbewegungsdaten_AV!B:B,A402,Anlagenbewegungsdaten_AV!C:C),3)</f>
        <v>0</v>
      </c>
      <c r="P402" s="320">
        <f>ROUND(SUMIF(Anlagenbewegungsdaten_AV!$B:$B,$A402,Anlagenbewegungsdaten_AV!$D:$D),2)</f>
        <v>0</v>
      </c>
      <c r="Q402" s="321">
        <f t="shared" si="19"/>
        <v>0</v>
      </c>
      <c r="S402" s="324"/>
      <c r="T402" s="317"/>
      <c r="U402" s="325"/>
      <c r="V402" s="325"/>
    </row>
    <row r="403" spans="1:22" ht="15" customHeight="1" x14ac:dyDescent="0.25">
      <c r="A403" s="129" t="s">
        <v>1665</v>
      </c>
      <c r="B403" s="126" t="s">
        <v>2087</v>
      </c>
      <c r="C403" s="127" t="s">
        <v>4016</v>
      </c>
      <c r="D403" s="127" t="s">
        <v>1568</v>
      </c>
      <c r="E403" s="127" t="s">
        <v>1543</v>
      </c>
      <c r="F403" s="128">
        <v>21.67</v>
      </c>
      <c r="G403" s="128">
        <v>21.87</v>
      </c>
      <c r="H403" s="128">
        <v>17.34</v>
      </c>
      <c r="I403" s="311"/>
      <c r="J403" s="319">
        <f>ROUND(SUMIF(Anlagenbewegungsdaten!B:B,A403,Anlagenbewegungsdaten!C:C),3)</f>
        <v>0</v>
      </c>
      <c r="K403" s="320">
        <f>ROUND(SUMIF(Anlagenbewegungsdaten!$B:$B,$A403,Anlagenbewegungsdaten!$D:$D),2)</f>
        <v>0</v>
      </c>
      <c r="L403" s="321">
        <f t="shared" si="18"/>
        <v>0</v>
      </c>
      <c r="M403" s="341" t="s">
        <v>4950</v>
      </c>
      <c r="N403" s="341" t="s">
        <v>4963</v>
      </c>
      <c r="O403" s="323">
        <f>ROUND(SUMIF(Anlagenbewegungsdaten_AV!B:B,A403,Anlagenbewegungsdaten_AV!C:C),3)</f>
        <v>0</v>
      </c>
      <c r="P403" s="320">
        <f>ROUND(SUMIF(Anlagenbewegungsdaten_AV!$B:$B,$A403,Anlagenbewegungsdaten_AV!$D:$D),2)</f>
        <v>0</v>
      </c>
      <c r="Q403" s="321">
        <f t="shared" si="19"/>
        <v>0</v>
      </c>
      <c r="S403" s="324"/>
      <c r="T403" s="317"/>
      <c r="U403" s="325"/>
      <c r="V403" s="325"/>
    </row>
    <row r="404" spans="1:22" ht="15" customHeight="1" x14ac:dyDescent="0.25">
      <c r="A404" s="129" t="s">
        <v>1666</v>
      </c>
      <c r="B404" s="126" t="s">
        <v>2087</v>
      </c>
      <c r="C404" s="127" t="s">
        <v>4016</v>
      </c>
      <c r="D404" s="127" t="s">
        <v>1570</v>
      </c>
      <c r="E404" s="127" t="s">
        <v>1546</v>
      </c>
      <c r="F404" s="128">
        <v>21.67</v>
      </c>
      <c r="G404" s="128">
        <v>21.87</v>
      </c>
      <c r="H404" s="128">
        <v>17.34</v>
      </c>
      <c r="I404" s="311"/>
      <c r="J404" s="319">
        <f>ROUND(SUMIF(Anlagenbewegungsdaten!B:B,A404,Anlagenbewegungsdaten!C:C),3)</f>
        <v>0</v>
      </c>
      <c r="K404" s="320">
        <f>ROUND(SUMIF(Anlagenbewegungsdaten!$B:$B,$A404,Anlagenbewegungsdaten!$D:$D),2)</f>
        <v>0</v>
      </c>
      <c r="L404" s="321">
        <f t="shared" si="18"/>
        <v>0</v>
      </c>
      <c r="M404" s="341" t="s">
        <v>4950</v>
      </c>
      <c r="N404" s="341" t="s">
        <v>4963</v>
      </c>
      <c r="O404" s="323">
        <f>ROUND(SUMIF(Anlagenbewegungsdaten_AV!B:B,A404,Anlagenbewegungsdaten_AV!C:C),3)</f>
        <v>0</v>
      </c>
      <c r="P404" s="320">
        <f>ROUND(SUMIF(Anlagenbewegungsdaten_AV!$B:$B,$A404,Anlagenbewegungsdaten_AV!$D:$D),2)</f>
        <v>0</v>
      </c>
      <c r="Q404" s="321">
        <f t="shared" si="19"/>
        <v>0</v>
      </c>
      <c r="S404" s="324"/>
      <c r="T404" s="317"/>
      <c r="U404" s="325"/>
      <c r="V404" s="325"/>
    </row>
    <row r="405" spans="1:22" ht="15" customHeight="1" x14ac:dyDescent="0.25">
      <c r="A405" s="129" t="s">
        <v>2615</v>
      </c>
      <c r="B405" s="126" t="s">
        <v>2087</v>
      </c>
      <c r="C405" s="127" t="s">
        <v>4016</v>
      </c>
      <c r="D405" s="127" t="s">
        <v>2563</v>
      </c>
      <c r="E405" s="127" t="s">
        <v>2555</v>
      </c>
      <c r="F405" s="128">
        <v>21.64</v>
      </c>
      <c r="G405" s="128">
        <v>21.84</v>
      </c>
      <c r="H405" s="128">
        <v>17.309999999999999</v>
      </c>
      <c r="I405" s="311"/>
      <c r="J405" s="319">
        <f>ROUND(SUMIF(Anlagenbewegungsdaten!B:B,A405,Anlagenbewegungsdaten!C:C),3)</f>
        <v>0</v>
      </c>
      <c r="K405" s="320">
        <f>ROUND(SUMIF(Anlagenbewegungsdaten!$B:$B,$A405,Anlagenbewegungsdaten!$D:$D),2)</f>
        <v>0</v>
      </c>
      <c r="L405" s="321">
        <f t="shared" si="18"/>
        <v>0</v>
      </c>
      <c r="M405" s="341" t="s">
        <v>4950</v>
      </c>
      <c r="N405" s="341" t="s">
        <v>4963</v>
      </c>
      <c r="O405" s="323">
        <f>ROUND(SUMIF(Anlagenbewegungsdaten_AV!B:B,A405,Anlagenbewegungsdaten_AV!C:C),3)</f>
        <v>0</v>
      </c>
      <c r="P405" s="320">
        <f>ROUND(SUMIF(Anlagenbewegungsdaten_AV!$B:$B,$A405,Anlagenbewegungsdaten_AV!$D:$D),2)</f>
        <v>0</v>
      </c>
      <c r="Q405" s="321">
        <f t="shared" si="19"/>
        <v>0</v>
      </c>
      <c r="S405" s="324"/>
      <c r="T405" s="317"/>
      <c r="U405" s="325"/>
      <c r="V405" s="325"/>
    </row>
    <row r="406" spans="1:22" ht="15" customHeight="1" x14ac:dyDescent="0.25">
      <c r="A406" s="129" t="s">
        <v>3359</v>
      </c>
      <c r="B406" s="126" t="s">
        <v>2087</v>
      </c>
      <c r="C406" s="127" t="s">
        <v>4016</v>
      </c>
      <c r="D406" s="127" t="s">
        <v>3307</v>
      </c>
      <c r="E406" s="127" t="s">
        <v>3299</v>
      </c>
      <c r="F406" s="128">
        <v>21.61</v>
      </c>
      <c r="G406" s="128">
        <v>21.81</v>
      </c>
      <c r="H406" s="128">
        <v>17.29</v>
      </c>
      <c r="I406" s="311"/>
      <c r="J406" s="319">
        <f>ROUND(SUMIF(Anlagenbewegungsdaten!B:B,A406,Anlagenbewegungsdaten!C:C),3)</f>
        <v>0</v>
      </c>
      <c r="K406" s="320">
        <f>ROUND(SUMIF(Anlagenbewegungsdaten!$B:$B,$A406,Anlagenbewegungsdaten!$D:$D),2)</f>
        <v>0</v>
      </c>
      <c r="L406" s="321">
        <f t="shared" si="18"/>
        <v>0</v>
      </c>
      <c r="M406" s="341" t="s">
        <v>4950</v>
      </c>
      <c r="N406" s="341" t="s">
        <v>4963</v>
      </c>
      <c r="O406" s="323">
        <f>ROUND(SUMIF(Anlagenbewegungsdaten_AV!B:B,A406,Anlagenbewegungsdaten_AV!C:C),3)</f>
        <v>0</v>
      </c>
      <c r="P406" s="320">
        <f>ROUND(SUMIF(Anlagenbewegungsdaten_AV!$B:$B,$A406,Anlagenbewegungsdaten_AV!$D:$D),2)</f>
        <v>0</v>
      </c>
      <c r="Q406" s="321">
        <f t="shared" si="19"/>
        <v>0</v>
      </c>
      <c r="S406" s="324"/>
      <c r="T406" s="317"/>
      <c r="U406" s="325"/>
      <c r="V406" s="325"/>
    </row>
    <row r="407" spans="1:22" ht="15" customHeight="1" x14ac:dyDescent="0.25">
      <c r="A407" s="129" t="s">
        <v>4129</v>
      </c>
      <c r="B407" s="126" t="s">
        <v>2087</v>
      </c>
      <c r="C407" s="127" t="s">
        <v>4016</v>
      </c>
      <c r="D407" s="127" t="s">
        <v>4077</v>
      </c>
      <c r="E407" s="127" t="s">
        <v>4069</v>
      </c>
      <c r="F407" s="128">
        <v>21.58</v>
      </c>
      <c r="G407" s="128">
        <v>21.779999999999998</v>
      </c>
      <c r="H407" s="128">
        <v>17.260000000000002</v>
      </c>
      <c r="I407" s="311"/>
      <c r="J407" s="319">
        <f>ROUND(SUMIF(Anlagenbewegungsdaten!B:B,A407,Anlagenbewegungsdaten!C:C),3)</f>
        <v>0</v>
      </c>
      <c r="K407" s="320">
        <f>ROUND(SUMIF(Anlagenbewegungsdaten!$B:$B,$A407,Anlagenbewegungsdaten!$D:$D),2)</f>
        <v>0</v>
      </c>
      <c r="L407" s="321">
        <f t="shared" si="18"/>
        <v>0</v>
      </c>
      <c r="M407" s="341" t="s">
        <v>4950</v>
      </c>
      <c r="N407" s="341" t="s">
        <v>4963</v>
      </c>
      <c r="O407" s="323">
        <f>ROUND(SUMIF(Anlagenbewegungsdaten_AV!B:B,A407,Anlagenbewegungsdaten_AV!C:C),3)</f>
        <v>0</v>
      </c>
      <c r="P407" s="320">
        <f>ROUND(SUMIF(Anlagenbewegungsdaten_AV!$B:$B,$A407,Anlagenbewegungsdaten_AV!$D:$D),2)</f>
        <v>0</v>
      </c>
      <c r="Q407" s="321">
        <f t="shared" si="19"/>
        <v>0</v>
      </c>
      <c r="S407" s="324"/>
      <c r="T407" s="317"/>
      <c r="U407" s="325"/>
      <c r="V407" s="325"/>
    </row>
    <row r="408" spans="1:22" ht="15" customHeight="1" x14ac:dyDescent="0.25">
      <c r="A408" s="129" t="s">
        <v>1667</v>
      </c>
      <c r="B408" s="126" t="s">
        <v>2087</v>
      </c>
      <c r="C408" s="127" t="s">
        <v>4016</v>
      </c>
      <c r="D408" s="127" t="s">
        <v>1572</v>
      </c>
      <c r="E408" s="127" t="s">
        <v>2462</v>
      </c>
      <c r="F408" s="128">
        <v>19.670000000000002</v>
      </c>
      <c r="G408" s="128">
        <v>19.87</v>
      </c>
      <c r="H408" s="128">
        <v>15.74</v>
      </c>
      <c r="I408" s="311"/>
      <c r="J408" s="319">
        <f>ROUND(SUMIF(Anlagenbewegungsdaten!B:B,A408,Anlagenbewegungsdaten!C:C),3)</f>
        <v>0</v>
      </c>
      <c r="K408" s="320">
        <f>ROUND(SUMIF(Anlagenbewegungsdaten!$B:$B,$A408,Anlagenbewegungsdaten!$D:$D),2)</f>
        <v>0</v>
      </c>
      <c r="L408" s="321">
        <f t="shared" si="18"/>
        <v>0</v>
      </c>
      <c r="M408" s="341" t="s">
        <v>4950</v>
      </c>
      <c r="N408" s="341" t="s">
        <v>4963</v>
      </c>
      <c r="O408" s="323">
        <f>ROUND(SUMIF(Anlagenbewegungsdaten_AV!B:B,A408,Anlagenbewegungsdaten_AV!C:C),3)</f>
        <v>0</v>
      </c>
      <c r="P408" s="320">
        <f>ROUND(SUMIF(Anlagenbewegungsdaten_AV!$B:$B,$A408,Anlagenbewegungsdaten_AV!$D:$D),2)</f>
        <v>0</v>
      </c>
      <c r="Q408" s="321">
        <f t="shared" si="19"/>
        <v>0</v>
      </c>
      <c r="S408" s="324"/>
      <c r="T408" s="317"/>
      <c r="U408" s="325"/>
      <c r="V408" s="325"/>
    </row>
    <row r="409" spans="1:22" ht="15" customHeight="1" x14ac:dyDescent="0.25">
      <c r="A409" s="129" t="s">
        <v>1668</v>
      </c>
      <c r="B409" s="126" t="s">
        <v>2087</v>
      </c>
      <c r="C409" s="127" t="s">
        <v>4016</v>
      </c>
      <c r="D409" s="127" t="s">
        <v>1574</v>
      </c>
      <c r="E409" s="127" t="s">
        <v>1543</v>
      </c>
      <c r="F409" s="128">
        <v>22.67</v>
      </c>
      <c r="G409" s="128">
        <v>22.87</v>
      </c>
      <c r="H409" s="128">
        <v>18.14</v>
      </c>
      <c r="I409" s="311"/>
      <c r="J409" s="319">
        <f>ROUND(SUMIF(Anlagenbewegungsdaten!B:B,A409,Anlagenbewegungsdaten!C:C),3)</f>
        <v>0</v>
      </c>
      <c r="K409" s="320">
        <f>ROUND(SUMIF(Anlagenbewegungsdaten!$B:$B,$A409,Anlagenbewegungsdaten!$D:$D),2)</f>
        <v>0</v>
      </c>
      <c r="L409" s="321">
        <f t="shared" si="18"/>
        <v>0</v>
      </c>
      <c r="M409" s="341" t="s">
        <v>4950</v>
      </c>
      <c r="N409" s="341" t="s">
        <v>4963</v>
      </c>
      <c r="O409" s="323">
        <f>ROUND(SUMIF(Anlagenbewegungsdaten_AV!B:B,A409,Anlagenbewegungsdaten_AV!C:C),3)</f>
        <v>0</v>
      </c>
      <c r="P409" s="320">
        <f>ROUND(SUMIF(Anlagenbewegungsdaten_AV!$B:$B,$A409,Anlagenbewegungsdaten_AV!$D:$D),2)</f>
        <v>0</v>
      </c>
      <c r="Q409" s="321">
        <f t="shared" si="19"/>
        <v>0</v>
      </c>
      <c r="S409" s="324"/>
      <c r="T409" s="317"/>
      <c r="U409" s="325"/>
      <c r="V409" s="325"/>
    </row>
    <row r="410" spans="1:22" ht="15" customHeight="1" x14ac:dyDescent="0.25">
      <c r="A410" s="129" t="s">
        <v>1669</v>
      </c>
      <c r="B410" s="126" t="s">
        <v>2087</v>
      </c>
      <c r="C410" s="127" t="s">
        <v>4016</v>
      </c>
      <c r="D410" s="127" t="s">
        <v>1576</v>
      </c>
      <c r="E410" s="127" t="s">
        <v>1546</v>
      </c>
      <c r="F410" s="128">
        <v>22.67</v>
      </c>
      <c r="G410" s="128">
        <v>22.87</v>
      </c>
      <c r="H410" s="128">
        <v>18.14</v>
      </c>
      <c r="I410" s="311"/>
      <c r="J410" s="319">
        <f>ROUND(SUMIF(Anlagenbewegungsdaten!B:B,A410,Anlagenbewegungsdaten!C:C),3)</f>
        <v>0</v>
      </c>
      <c r="K410" s="320">
        <f>ROUND(SUMIF(Anlagenbewegungsdaten!$B:$B,$A410,Anlagenbewegungsdaten!$D:$D),2)</f>
        <v>0</v>
      </c>
      <c r="L410" s="321">
        <f t="shared" si="18"/>
        <v>0</v>
      </c>
      <c r="M410" s="341" t="s">
        <v>4950</v>
      </c>
      <c r="N410" s="341" t="s">
        <v>4963</v>
      </c>
      <c r="O410" s="323">
        <f>ROUND(SUMIF(Anlagenbewegungsdaten_AV!B:B,A410,Anlagenbewegungsdaten_AV!C:C),3)</f>
        <v>0</v>
      </c>
      <c r="P410" s="320">
        <f>ROUND(SUMIF(Anlagenbewegungsdaten_AV!$B:$B,$A410,Anlagenbewegungsdaten_AV!$D:$D),2)</f>
        <v>0</v>
      </c>
      <c r="Q410" s="321">
        <f t="shared" si="19"/>
        <v>0</v>
      </c>
      <c r="S410" s="324"/>
      <c r="T410" s="317"/>
      <c r="U410" s="325"/>
      <c r="V410" s="325"/>
    </row>
    <row r="411" spans="1:22" ht="15" customHeight="1" x14ac:dyDescent="0.25">
      <c r="A411" s="129" t="s">
        <v>2616</v>
      </c>
      <c r="B411" s="126" t="s">
        <v>2087</v>
      </c>
      <c r="C411" s="127" t="s">
        <v>4016</v>
      </c>
      <c r="D411" s="127" t="s">
        <v>2565</v>
      </c>
      <c r="E411" s="127" t="s">
        <v>2555</v>
      </c>
      <c r="F411" s="128">
        <v>22.64</v>
      </c>
      <c r="G411" s="128">
        <v>22.84</v>
      </c>
      <c r="H411" s="128">
        <v>18.11</v>
      </c>
      <c r="I411" s="311"/>
      <c r="J411" s="319">
        <f>ROUND(SUMIF(Anlagenbewegungsdaten!B:B,A411,Anlagenbewegungsdaten!C:C),3)</f>
        <v>0</v>
      </c>
      <c r="K411" s="320">
        <f>ROUND(SUMIF(Anlagenbewegungsdaten!$B:$B,$A411,Anlagenbewegungsdaten!$D:$D),2)</f>
        <v>0</v>
      </c>
      <c r="L411" s="321">
        <f t="shared" si="18"/>
        <v>0</v>
      </c>
      <c r="M411" s="341" t="s">
        <v>4950</v>
      </c>
      <c r="N411" s="341" t="s">
        <v>4963</v>
      </c>
      <c r="O411" s="323">
        <f>ROUND(SUMIF(Anlagenbewegungsdaten_AV!B:B,A411,Anlagenbewegungsdaten_AV!C:C),3)</f>
        <v>0</v>
      </c>
      <c r="P411" s="320">
        <f>ROUND(SUMIF(Anlagenbewegungsdaten_AV!$B:$B,$A411,Anlagenbewegungsdaten_AV!$D:$D),2)</f>
        <v>0</v>
      </c>
      <c r="Q411" s="321">
        <f t="shared" si="19"/>
        <v>0</v>
      </c>
      <c r="S411" s="324"/>
      <c r="T411" s="317"/>
      <c r="U411" s="325"/>
      <c r="V411" s="325"/>
    </row>
    <row r="412" spans="1:22" ht="15" customHeight="1" x14ac:dyDescent="0.25">
      <c r="A412" s="129" t="s">
        <v>3360</v>
      </c>
      <c r="B412" s="126" t="s">
        <v>2087</v>
      </c>
      <c r="C412" s="127" t="s">
        <v>4016</v>
      </c>
      <c r="D412" s="127" t="s">
        <v>3309</v>
      </c>
      <c r="E412" s="127" t="s">
        <v>3299</v>
      </c>
      <c r="F412" s="128">
        <v>22.61</v>
      </c>
      <c r="G412" s="128">
        <v>22.81</v>
      </c>
      <c r="H412" s="128">
        <v>18.09</v>
      </c>
      <c r="I412" s="311"/>
      <c r="J412" s="319">
        <f>ROUND(SUMIF(Anlagenbewegungsdaten!B:B,A412,Anlagenbewegungsdaten!C:C),3)</f>
        <v>0</v>
      </c>
      <c r="K412" s="320">
        <f>ROUND(SUMIF(Anlagenbewegungsdaten!$B:$B,$A412,Anlagenbewegungsdaten!$D:$D),2)</f>
        <v>0</v>
      </c>
      <c r="L412" s="321">
        <f t="shared" si="18"/>
        <v>0</v>
      </c>
      <c r="M412" s="341" t="s">
        <v>4950</v>
      </c>
      <c r="N412" s="341" t="s">
        <v>4963</v>
      </c>
      <c r="O412" s="323">
        <f>ROUND(SUMIF(Anlagenbewegungsdaten_AV!B:B,A412,Anlagenbewegungsdaten_AV!C:C),3)</f>
        <v>0</v>
      </c>
      <c r="P412" s="320">
        <f>ROUND(SUMIF(Anlagenbewegungsdaten_AV!$B:$B,$A412,Anlagenbewegungsdaten_AV!$D:$D),2)</f>
        <v>0</v>
      </c>
      <c r="Q412" s="321">
        <f t="shared" si="19"/>
        <v>0</v>
      </c>
      <c r="S412" s="324"/>
      <c r="T412" s="317"/>
      <c r="U412" s="325"/>
      <c r="V412" s="325"/>
    </row>
    <row r="413" spans="1:22" ht="15" customHeight="1" x14ac:dyDescent="0.25">
      <c r="A413" s="129" t="s">
        <v>4130</v>
      </c>
      <c r="B413" s="126" t="s">
        <v>2087</v>
      </c>
      <c r="C413" s="127" t="s">
        <v>4016</v>
      </c>
      <c r="D413" s="127" t="s">
        <v>4079</v>
      </c>
      <c r="E413" s="127" t="s">
        <v>4069</v>
      </c>
      <c r="F413" s="128">
        <v>22.58</v>
      </c>
      <c r="G413" s="128">
        <v>22.779999999999998</v>
      </c>
      <c r="H413" s="128">
        <v>18.059999999999999</v>
      </c>
      <c r="I413" s="311"/>
      <c r="J413" s="319">
        <f>ROUND(SUMIF(Anlagenbewegungsdaten!B:B,A413,Anlagenbewegungsdaten!C:C),3)</f>
        <v>0</v>
      </c>
      <c r="K413" s="320">
        <f>ROUND(SUMIF(Anlagenbewegungsdaten!$B:$B,$A413,Anlagenbewegungsdaten!$D:$D),2)</f>
        <v>0</v>
      </c>
      <c r="L413" s="321">
        <f t="shared" si="18"/>
        <v>0</v>
      </c>
      <c r="M413" s="341" t="s">
        <v>4950</v>
      </c>
      <c r="N413" s="341" t="s">
        <v>4963</v>
      </c>
      <c r="O413" s="323">
        <f>ROUND(SUMIF(Anlagenbewegungsdaten_AV!B:B,A413,Anlagenbewegungsdaten_AV!C:C),3)</f>
        <v>0</v>
      </c>
      <c r="P413" s="320">
        <f>ROUND(SUMIF(Anlagenbewegungsdaten_AV!$B:$B,$A413,Anlagenbewegungsdaten_AV!$D:$D),2)</f>
        <v>0</v>
      </c>
      <c r="Q413" s="321">
        <f t="shared" si="19"/>
        <v>0</v>
      </c>
      <c r="S413" s="324"/>
      <c r="T413" s="317"/>
      <c r="U413" s="325"/>
      <c r="V413" s="325"/>
    </row>
    <row r="414" spans="1:22" ht="15" customHeight="1" x14ac:dyDescent="0.25">
      <c r="A414" s="129" t="s">
        <v>1670</v>
      </c>
      <c r="B414" s="126" t="s">
        <v>2087</v>
      </c>
      <c r="C414" s="127" t="s">
        <v>4016</v>
      </c>
      <c r="D414" s="127" t="s">
        <v>1578</v>
      </c>
      <c r="E414" s="127" t="s">
        <v>2462</v>
      </c>
      <c r="F414" s="128">
        <v>22.67</v>
      </c>
      <c r="G414" s="128">
        <v>22.87</v>
      </c>
      <c r="H414" s="128">
        <v>18.14</v>
      </c>
      <c r="I414" s="311"/>
      <c r="J414" s="319">
        <f>ROUND(SUMIF(Anlagenbewegungsdaten!B:B,A414,Anlagenbewegungsdaten!C:C),3)</f>
        <v>577173.15</v>
      </c>
      <c r="K414" s="320">
        <f>ROUND(SUMIF(Anlagenbewegungsdaten!$B:$B,$A414,Anlagenbewegungsdaten!$D:$D),2)</f>
        <v>130845.15</v>
      </c>
      <c r="L414" s="321">
        <f t="shared" si="18"/>
        <v>5.3796681598328178E-7</v>
      </c>
      <c r="M414" s="341" t="s">
        <v>4950</v>
      </c>
      <c r="N414" s="341" t="s">
        <v>4963</v>
      </c>
      <c r="O414" s="323">
        <f>ROUND(SUMIF(Anlagenbewegungsdaten_AV!B:B,A414,Anlagenbewegungsdaten_AV!C:C),3)</f>
        <v>0</v>
      </c>
      <c r="P414" s="320">
        <f>ROUND(SUMIF(Anlagenbewegungsdaten_AV!$B:$B,$A414,Anlagenbewegungsdaten_AV!$D:$D),2)</f>
        <v>0</v>
      </c>
      <c r="Q414" s="321">
        <f t="shared" si="19"/>
        <v>0</v>
      </c>
      <c r="S414" s="324"/>
      <c r="T414" s="317"/>
      <c r="U414" s="325"/>
      <c r="V414" s="325"/>
    </row>
    <row r="415" spans="1:22" ht="15" customHeight="1" x14ac:dyDescent="0.25">
      <c r="A415" s="129" t="s">
        <v>1671</v>
      </c>
      <c r="B415" s="126" t="s">
        <v>2087</v>
      </c>
      <c r="C415" s="127" t="s">
        <v>4016</v>
      </c>
      <c r="D415" s="127" t="s">
        <v>1580</v>
      </c>
      <c r="E415" s="127" t="s">
        <v>1543</v>
      </c>
      <c r="F415" s="128">
        <v>25.67</v>
      </c>
      <c r="G415" s="128">
        <v>25.87</v>
      </c>
      <c r="H415" s="128">
        <v>20.54</v>
      </c>
      <c r="I415" s="311"/>
      <c r="J415" s="319">
        <f>ROUND(SUMIF(Anlagenbewegungsdaten!B:B,A415,Anlagenbewegungsdaten!C:C),3)</f>
        <v>0</v>
      </c>
      <c r="K415" s="320">
        <f>ROUND(SUMIF(Anlagenbewegungsdaten!$B:$B,$A415,Anlagenbewegungsdaten!$D:$D),2)</f>
        <v>0</v>
      </c>
      <c r="L415" s="321">
        <f t="shared" si="18"/>
        <v>0</v>
      </c>
      <c r="M415" s="341" t="s">
        <v>4950</v>
      </c>
      <c r="N415" s="341" t="s">
        <v>4963</v>
      </c>
      <c r="O415" s="323">
        <f>ROUND(SUMIF(Anlagenbewegungsdaten_AV!B:B,A415,Anlagenbewegungsdaten_AV!C:C),3)</f>
        <v>0</v>
      </c>
      <c r="P415" s="320">
        <f>ROUND(SUMIF(Anlagenbewegungsdaten_AV!$B:$B,$A415,Anlagenbewegungsdaten_AV!$D:$D),2)</f>
        <v>0</v>
      </c>
      <c r="Q415" s="321">
        <f t="shared" si="19"/>
        <v>0</v>
      </c>
      <c r="S415" s="324"/>
      <c r="T415" s="317"/>
      <c r="U415" s="325"/>
      <c r="V415" s="325"/>
    </row>
    <row r="416" spans="1:22" ht="15" customHeight="1" x14ac:dyDescent="0.25">
      <c r="A416" s="129" t="s">
        <v>1672</v>
      </c>
      <c r="B416" s="126" t="s">
        <v>2087</v>
      </c>
      <c r="C416" s="127" t="s">
        <v>4016</v>
      </c>
      <c r="D416" s="127" t="s">
        <v>1582</v>
      </c>
      <c r="E416" s="127" t="s">
        <v>1546</v>
      </c>
      <c r="F416" s="128">
        <v>25.67</v>
      </c>
      <c r="G416" s="128">
        <v>25.87</v>
      </c>
      <c r="H416" s="128">
        <v>20.54</v>
      </c>
      <c r="I416" s="311"/>
      <c r="J416" s="319">
        <f>ROUND(SUMIF(Anlagenbewegungsdaten!B:B,A416,Anlagenbewegungsdaten!C:C),3)</f>
        <v>0</v>
      </c>
      <c r="K416" s="320">
        <f>ROUND(SUMIF(Anlagenbewegungsdaten!$B:$B,$A416,Anlagenbewegungsdaten!$D:$D),2)</f>
        <v>0</v>
      </c>
      <c r="L416" s="321">
        <f t="shared" si="18"/>
        <v>0</v>
      </c>
      <c r="M416" s="341" t="s">
        <v>4950</v>
      </c>
      <c r="N416" s="341" t="s">
        <v>4963</v>
      </c>
      <c r="O416" s="323">
        <f>ROUND(SUMIF(Anlagenbewegungsdaten_AV!B:B,A416,Anlagenbewegungsdaten_AV!C:C),3)</f>
        <v>0</v>
      </c>
      <c r="P416" s="320">
        <f>ROUND(SUMIF(Anlagenbewegungsdaten_AV!$B:$B,$A416,Anlagenbewegungsdaten_AV!$D:$D),2)</f>
        <v>0</v>
      </c>
      <c r="Q416" s="321">
        <f t="shared" si="19"/>
        <v>0</v>
      </c>
      <c r="S416" s="324"/>
      <c r="T416" s="317"/>
      <c r="U416" s="325"/>
      <c r="V416" s="325"/>
    </row>
    <row r="417" spans="1:22" ht="15" customHeight="1" x14ac:dyDescent="0.25">
      <c r="A417" s="129" t="s">
        <v>2617</v>
      </c>
      <c r="B417" s="126" t="s">
        <v>2087</v>
      </c>
      <c r="C417" s="127" t="s">
        <v>4016</v>
      </c>
      <c r="D417" s="127" t="s">
        <v>2567</v>
      </c>
      <c r="E417" s="127" t="s">
        <v>2555</v>
      </c>
      <c r="F417" s="128">
        <v>25.64</v>
      </c>
      <c r="G417" s="128">
        <v>25.84</v>
      </c>
      <c r="H417" s="128">
        <v>20.51</v>
      </c>
      <c r="I417" s="311"/>
      <c r="J417" s="319">
        <f>ROUND(SUMIF(Anlagenbewegungsdaten!B:B,A417,Anlagenbewegungsdaten!C:C),3)</f>
        <v>0</v>
      </c>
      <c r="K417" s="320">
        <f>ROUND(SUMIF(Anlagenbewegungsdaten!$B:$B,$A417,Anlagenbewegungsdaten!$D:$D),2)</f>
        <v>0</v>
      </c>
      <c r="L417" s="321">
        <f t="shared" si="18"/>
        <v>0</v>
      </c>
      <c r="M417" s="341" t="s">
        <v>4950</v>
      </c>
      <c r="N417" s="341" t="s">
        <v>4963</v>
      </c>
      <c r="O417" s="323">
        <f>ROUND(SUMIF(Anlagenbewegungsdaten_AV!B:B,A417,Anlagenbewegungsdaten_AV!C:C),3)</f>
        <v>0</v>
      </c>
      <c r="P417" s="320">
        <f>ROUND(SUMIF(Anlagenbewegungsdaten_AV!$B:$B,$A417,Anlagenbewegungsdaten_AV!$D:$D),2)</f>
        <v>0</v>
      </c>
      <c r="Q417" s="321">
        <f t="shared" si="19"/>
        <v>0</v>
      </c>
      <c r="S417" s="324"/>
      <c r="T417" s="317"/>
      <c r="U417" s="325"/>
      <c r="V417" s="325"/>
    </row>
    <row r="418" spans="1:22" ht="15" customHeight="1" x14ac:dyDescent="0.25">
      <c r="A418" s="129" t="s">
        <v>3361</v>
      </c>
      <c r="B418" s="126" t="s">
        <v>2087</v>
      </c>
      <c r="C418" s="127" t="s">
        <v>4016</v>
      </c>
      <c r="D418" s="127" t="s">
        <v>3311</v>
      </c>
      <c r="E418" s="127" t="s">
        <v>3299</v>
      </c>
      <c r="F418" s="128">
        <v>25.61</v>
      </c>
      <c r="G418" s="128">
        <v>25.81</v>
      </c>
      <c r="H418" s="128">
        <v>20.49</v>
      </c>
      <c r="I418" s="311"/>
      <c r="J418" s="319">
        <f>ROUND(SUMIF(Anlagenbewegungsdaten!B:B,A418,Anlagenbewegungsdaten!C:C),3)</f>
        <v>0</v>
      </c>
      <c r="K418" s="320">
        <f>ROUND(SUMIF(Anlagenbewegungsdaten!$B:$B,$A418,Anlagenbewegungsdaten!$D:$D),2)</f>
        <v>0</v>
      </c>
      <c r="L418" s="321">
        <f t="shared" si="18"/>
        <v>0</v>
      </c>
      <c r="M418" s="341" t="s">
        <v>4950</v>
      </c>
      <c r="N418" s="341" t="s">
        <v>4963</v>
      </c>
      <c r="O418" s="323">
        <f>ROUND(SUMIF(Anlagenbewegungsdaten_AV!B:B,A418,Anlagenbewegungsdaten_AV!C:C),3)</f>
        <v>0</v>
      </c>
      <c r="P418" s="320">
        <f>ROUND(SUMIF(Anlagenbewegungsdaten_AV!$B:$B,$A418,Anlagenbewegungsdaten_AV!$D:$D),2)</f>
        <v>0</v>
      </c>
      <c r="Q418" s="321">
        <f t="shared" si="19"/>
        <v>0</v>
      </c>
      <c r="S418" s="324"/>
      <c r="T418" s="317"/>
      <c r="U418" s="325"/>
      <c r="V418" s="325"/>
    </row>
    <row r="419" spans="1:22" ht="15" customHeight="1" x14ac:dyDescent="0.25">
      <c r="A419" s="129" t="s">
        <v>4131</v>
      </c>
      <c r="B419" s="126" t="s">
        <v>2087</v>
      </c>
      <c r="C419" s="127" t="s">
        <v>4016</v>
      </c>
      <c r="D419" s="127" t="s">
        <v>4081</v>
      </c>
      <c r="E419" s="127" t="s">
        <v>4069</v>
      </c>
      <c r="F419" s="128">
        <v>25.58</v>
      </c>
      <c r="G419" s="128">
        <v>25.779999999999998</v>
      </c>
      <c r="H419" s="128">
        <v>20.46</v>
      </c>
      <c r="I419" s="311"/>
      <c r="J419" s="319">
        <f>ROUND(SUMIF(Anlagenbewegungsdaten!B:B,A419,Anlagenbewegungsdaten!C:C),3)</f>
        <v>0</v>
      </c>
      <c r="K419" s="320">
        <f>ROUND(SUMIF(Anlagenbewegungsdaten!$B:$B,$A419,Anlagenbewegungsdaten!$D:$D),2)</f>
        <v>0</v>
      </c>
      <c r="L419" s="321">
        <f t="shared" si="18"/>
        <v>0</v>
      </c>
      <c r="M419" s="341" t="s">
        <v>4950</v>
      </c>
      <c r="N419" s="341" t="s">
        <v>4963</v>
      </c>
      <c r="O419" s="323">
        <f>ROUND(SUMIF(Anlagenbewegungsdaten_AV!B:B,A419,Anlagenbewegungsdaten_AV!C:C),3)</f>
        <v>0</v>
      </c>
      <c r="P419" s="320">
        <f>ROUND(SUMIF(Anlagenbewegungsdaten_AV!$B:$B,$A419,Anlagenbewegungsdaten_AV!$D:$D),2)</f>
        <v>0</v>
      </c>
      <c r="Q419" s="321">
        <f t="shared" si="19"/>
        <v>0</v>
      </c>
      <c r="S419" s="324"/>
      <c r="T419" s="317"/>
      <c r="U419" s="325"/>
      <c r="V419" s="325"/>
    </row>
    <row r="420" spans="1:22" ht="15" customHeight="1" x14ac:dyDescent="0.25">
      <c r="A420" s="129" t="s">
        <v>6043</v>
      </c>
      <c r="B420" s="126" t="s">
        <v>2087</v>
      </c>
      <c r="C420" s="127" t="s">
        <v>4016</v>
      </c>
      <c r="D420" s="127" t="s">
        <v>6044</v>
      </c>
      <c r="E420" s="127" t="s">
        <v>6045</v>
      </c>
      <c r="F420" s="128">
        <v>25.470000000000002</v>
      </c>
      <c r="G420" s="128">
        <v>25.67</v>
      </c>
      <c r="H420" s="128">
        <v>20.38</v>
      </c>
      <c r="I420" s="311"/>
      <c r="J420" s="319">
        <f>ROUND(SUMIF(Anlagenbewegungsdaten!B:B,A420,Anlagenbewegungsdaten!C:C),3)</f>
        <v>0</v>
      </c>
      <c r="K420" s="320">
        <f>ROUND(SUMIF(Anlagenbewegungsdaten!$B:$B,$A420,Anlagenbewegungsdaten!$D:$D),2)</f>
        <v>0</v>
      </c>
      <c r="L420" s="321">
        <f t="shared" si="18"/>
        <v>0</v>
      </c>
      <c r="M420" s="341" t="s">
        <v>4950</v>
      </c>
      <c r="N420" s="341" t="s">
        <v>4963</v>
      </c>
      <c r="O420" s="323">
        <f>ROUND(SUMIF(Anlagenbewegungsdaten_AV!B:B,A420,Anlagenbewegungsdaten_AV!C:C),3)</f>
        <v>0</v>
      </c>
      <c r="P420" s="320">
        <f>ROUND(SUMIF(Anlagenbewegungsdaten_AV!$B:$B,$A420,Anlagenbewegungsdaten_AV!$D:$D),2)</f>
        <v>0</v>
      </c>
      <c r="Q420" s="321">
        <f t="shared" si="19"/>
        <v>0</v>
      </c>
      <c r="S420" s="324"/>
      <c r="T420" s="317"/>
      <c r="U420" s="325"/>
      <c r="V420" s="325"/>
    </row>
    <row r="421" spans="1:22" ht="15" customHeight="1" x14ac:dyDescent="0.25">
      <c r="A421" s="129" t="s">
        <v>1673</v>
      </c>
      <c r="B421" s="126" t="s">
        <v>2087</v>
      </c>
      <c r="C421" s="127" t="s">
        <v>4016</v>
      </c>
      <c r="D421" s="127" t="s">
        <v>1584</v>
      </c>
      <c r="E421" s="127" t="s">
        <v>2462</v>
      </c>
      <c r="F421" s="128">
        <v>23.67</v>
      </c>
      <c r="G421" s="128">
        <v>23.87</v>
      </c>
      <c r="H421" s="128">
        <v>18.940000000000001</v>
      </c>
      <c r="I421" s="311"/>
      <c r="J421" s="319">
        <f>ROUND(SUMIF(Anlagenbewegungsdaten!B:B,A421,Anlagenbewegungsdaten!C:C),3)</f>
        <v>0</v>
      </c>
      <c r="K421" s="320">
        <f>ROUND(SUMIF(Anlagenbewegungsdaten!$B:$B,$A421,Anlagenbewegungsdaten!$D:$D),2)</f>
        <v>0</v>
      </c>
      <c r="L421" s="321">
        <f t="shared" si="18"/>
        <v>0</v>
      </c>
      <c r="M421" s="341" t="s">
        <v>4950</v>
      </c>
      <c r="N421" s="341" t="s">
        <v>4963</v>
      </c>
      <c r="O421" s="323">
        <f>ROUND(SUMIF(Anlagenbewegungsdaten_AV!B:B,A421,Anlagenbewegungsdaten_AV!C:C),3)</f>
        <v>0</v>
      </c>
      <c r="P421" s="320">
        <f>ROUND(SUMIF(Anlagenbewegungsdaten_AV!$B:$B,$A421,Anlagenbewegungsdaten_AV!$D:$D),2)</f>
        <v>0</v>
      </c>
      <c r="Q421" s="321">
        <f t="shared" si="19"/>
        <v>0</v>
      </c>
      <c r="S421" s="324"/>
      <c r="T421" s="317"/>
      <c r="U421" s="325"/>
      <c r="V421" s="325"/>
    </row>
    <row r="422" spans="1:22" ht="15" customHeight="1" x14ac:dyDescent="0.25">
      <c r="A422" s="129" t="s">
        <v>1674</v>
      </c>
      <c r="B422" s="126" t="s">
        <v>2087</v>
      </c>
      <c r="C422" s="127" t="s">
        <v>4016</v>
      </c>
      <c r="D422" s="127" t="s">
        <v>1586</v>
      </c>
      <c r="E422" s="127" t="s">
        <v>1543</v>
      </c>
      <c r="F422" s="128">
        <v>26.67</v>
      </c>
      <c r="G422" s="128">
        <v>26.87</v>
      </c>
      <c r="H422" s="128">
        <v>21.34</v>
      </c>
      <c r="I422" s="311"/>
      <c r="J422" s="319">
        <f>ROUND(SUMIF(Anlagenbewegungsdaten!B:B,A422,Anlagenbewegungsdaten!C:C),3)</f>
        <v>0</v>
      </c>
      <c r="K422" s="320">
        <f>ROUND(SUMIF(Anlagenbewegungsdaten!$B:$B,$A422,Anlagenbewegungsdaten!$D:$D),2)</f>
        <v>0</v>
      </c>
      <c r="L422" s="321">
        <f t="shared" si="18"/>
        <v>0</v>
      </c>
      <c r="M422" s="341" t="s">
        <v>4950</v>
      </c>
      <c r="N422" s="341" t="s">
        <v>4963</v>
      </c>
      <c r="O422" s="323">
        <f>ROUND(SUMIF(Anlagenbewegungsdaten_AV!B:B,A422,Anlagenbewegungsdaten_AV!C:C),3)</f>
        <v>0</v>
      </c>
      <c r="P422" s="320">
        <f>ROUND(SUMIF(Anlagenbewegungsdaten_AV!$B:$B,$A422,Anlagenbewegungsdaten_AV!$D:$D),2)</f>
        <v>0</v>
      </c>
      <c r="Q422" s="321">
        <f t="shared" si="19"/>
        <v>0</v>
      </c>
      <c r="S422" s="324"/>
      <c r="T422" s="317"/>
      <c r="U422" s="325"/>
      <c r="V422" s="325"/>
    </row>
    <row r="423" spans="1:22" ht="15" customHeight="1" x14ac:dyDescent="0.25">
      <c r="A423" s="129" t="s">
        <v>1675</v>
      </c>
      <c r="B423" s="126" t="s">
        <v>2087</v>
      </c>
      <c r="C423" s="127" t="s">
        <v>4016</v>
      </c>
      <c r="D423" s="127" t="s">
        <v>1588</v>
      </c>
      <c r="E423" s="127" t="s">
        <v>1546</v>
      </c>
      <c r="F423" s="128">
        <v>26.67</v>
      </c>
      <c r="G423" s="128">
        <v>26.87</v>
      </c>
      <c r="H423" s="128">
        <v>21.34</v>
      </c>
      <c r="I423" s="311"/>
      <c r="J423" s="319">
        <f>ROUND(SUMIF(Anlagenbewegungsdaten!B:B,A423,Anlagenbewegungsdaten!C:C),3)</f>
        <v>0</v>
      </c>
      <c r="K423" s="320">
        <f>ROUND(SUMIF(Anlagenbewegungsdaten!$B:$B,$A423,Anlagenbewegungsdaten!$D:$D),2)</f>
        <v>0</v>
      </c>
      <c r="L423" s="321">
        <f t="shared" si="18"/>
        <v>0</v>
      </c>
      <c r="M423" s="341" t="s">
        <v>4950</v>
      </c>
      <c r="N423" s="341" t="s">
        <v>4963</v>
      </c>
      <c r="O423" s="323">
        <f>ROUND(SUMIF(Anlagenbewegungsdaten_AV!B:B,A423,Anlagenbewegungsdaten_AV!C:C),3)</f>
        <v>0</v>
      </c>
      <c r="P423" s="320">
        <f>ROUND(SUMIF(Anlagenbewegungsdaten_AV!$B:$B,$A423,Anlagenbewegungsdaten_AV!$D:$D),2)</f>
        <v>0</v>
      </c>
      <c r="Q423" s="321">
        <f t="shared" si="19"/>
        <v>0</v>
      </c>
      <c r="S423" s="324"/>
      <c r="T423" s="317"/>
      <c r="U423" s="325"/>
      <c r="V423" s="325"/>
    </row>
    <row r="424" spans="1:22" ht="15" customHeight="1" x14ac:dyDescent="0.25">
      <c r="A424" s="129" t="s">
        <v>2618</v>
      </c>
      <c r="B424" s="126" t="s">
        <v>2087</v>
      </c>
      <c r="C424" s="127" t="s">
        <v>4016</v>
      </c>
      <c r="D424" s="127" t="s">
        <v>2569</v>
      </c>
      <c r="E424" s="127" t="s">
        <v>2555</v>
      </c>
      <c r="F424" s="128">
        <v>26.64</v>
      </c>
      <c r="G424" s="128">
        <v>26.84</v>
      </c>
      <c r="H424" s="128">
        <v>21.31</v>
      </c>
      <c r="I424" s="311"/>
      <c r="J424" s="319">
        <f>ROUND(SUMIF(Anlagenbewegungsdaten!B:B,A424,Anlagenbewegungsdaten!C:C),3)</f>
        <v>0</v>
      </c>
      <c r="K424" s="320">
        <f>ROUND(SUMIF(Anlagenbewegungsdaten!$B:$B,$A424,Anlagenbewegungsdaten!$D:$D),2)</f>
        <v>0</v>
      </c>
      <c r="L424" s="321">
        <f t="shared" si="18"/>
        <v>0</v>
      </c>
      <c r="M424" s="341" t="s">
        <v>4950</v>
      </c>
      <c r="N424" s="341" t="s">
        <v>4963</v>
      </c>
      <c r="O424" s="323">
        <f>ROUND(SUMIF(Anlagenbewegungsdaten_AV!B:B,A424,Anlagenbewegungsdaten_AV!C:C),3)</f>
        <v>0</v>
      </c>
      <c r="P424" s="320">
        <f>ROUND(SUMIF(Anlagenbewegungsdaten_AV!$B:$B,$A424,Anlagenbewegungsdaten_AV!$D:$D),2)</f>
        <v>0</v>
      </c>
      <c r="Q424" s="321">
        <f t="shared" si="19"/>
        <v>0</v>
      </c>
      <c r="S424" s="324"/>
      <c r="T424" s="317"/>
      <c r="U424" s="325"/>
      <c r="V424" s="325"/>
    </row>
    <row r="425" spans="1:22" ht="15" customHeight="1" x14ac:dyDescent="0.25">
      <c r="A425" s="129" t="s">
        <v>3362</v>
      </c>
      <c r="B425" s="126" t="s">
        <v>2087</v>
      </c>
      <c r="C425" s="127" t="s">
        <v>4016</v>
      </c>
      <c r="D425" s="127" t="s">
        <v>3313</v>
      </c>
      <c r="E425" s="127" t="s">
        <v>3299</v>
      </c>
      <c r="F425" s="128">
        <v>26.61</v>
      </c>
      <c r="G425" s="128">
        <v>26.81</v>
      </c>
      <c r="H425" s="128">
        <v>21.29</v>
      </c>
      <c r="I425" s="311"/>
      <c r="J425" s="319">
        <f>ROUND(SUMIF(Anlagenbewegungsdaten!B:B,A425,Anlagenbewegungsdaten!C:C),3)</f>
        <v>0</v>
      </c>
      <c r="K425" s="320">
        <f>ROUND(SUMIF(Anlagenbewegungsdaten!$B:$B,$A425,Anlagenbewegungsdaten!$D:$D),2)</f>
        <v>0</v>
      </c>
      <c r="L425" s="321">
        <f t="shared" si="18"/>
        <v>0</v>
      </c>
      <c r="M425" s="341" t="s">
        <v>4950</v>
      </c>
      <c r="N425" s="341" t="s">
        <v>4963</v>
      </c>
      <c r="O425" s="323">
        <f>ROUND(SUMIF(Anlagenbewegungsdaten_AV!B:B,A425,Anlagenbewegungsdaten_AV!C:C),3)</f>
        <v>0</v>
      </c>
      <c r="P425" s="320">
        <f>ROUND(SUMIF(Anlagenbewegungsdaten_AV!$B:$B,$A425,Anlagenbewegungsdaten_AV!$D:$D),2)</f>
        <v>0</v>
      </c>
      <c r="Q425" s="321">
        <f t="shared" si="19"/>
        <v>0</v>
      </c>
      <c r="S425" s="324"/>
      <c r="T425" s="317"/>
      <c r="U425" s="325"/>
      <c r="V425" s="325"/>
    </row>
    <row r="426" spans="1:22" ht="15" customHeight="1" x14ac:dyDescent="0.25">
      <c r="A426" s="129" t="s">
        <v>4132</v>
      </c>
      <c r="B426" s="126" t="s">
        <v>2087</v>
      </c>
      <c r="C426" s="127" t="s">
        <v>4016</v>
      </c>
      <c r="D426" s="127" t="s">
        <v>4083</v>
      </c>
      <c r="E426" s="127" t="s">
        <v>4069</v>
      </c>
      <c r="F426" s="128">
        <v>26.58</v>
      </c>
      <c r="G426" s="128">
        <v>26.779999999999998</v>
      </c>
      <c r="H426" s="128">
        <v>21.26</v>
      </c>
      <c r="I426" s="311"/>
      <c r="J426" s="319">
        <f>ROUND(SUMIF(Anlagenbewegungsdaten!B:B,A426,Anlagenbewegungsdaten!C:C),3)</f>
        <v>0</v>
      </c>
      <c r="K426" s="320">
        <f>ROUND(SUMIF(Anlagenbewegungsdaten!$B:$B,$A426,Anlagenbewegungsdaten!$D:$D),2)</f>
        <v>0</v>
      </c>
      <c r="L426" s="321">
        <f t="shared" si="18"/>
        <v>0</v>
      </c>
      <c r="M426" s="341" t="s">
        <v>4950</v>
      </c>
      <c r="N426" s="341" t="s">
        <v>4963</v>
      </c>
      <c r="O426" s="323">
        <f>ROUND(SUMIF(Anlagenbewegungsdaten_AV!B:B,A426,Anlagenbewegungsdaten_AV!C:C),3)</f>
        <v>0</v>
      </c>
      <c r="P426" s="320">
        <f>ROUND(SUMIF(Anlagenbewegungsdaten_AV!$B:$B,$A426,Anlagenbewegungsdaten_AV!$D:$D),2)</f>
        <v>0</v>
      </c>
      <c r="Q426" s="321">
        <f t="shared" si="19"/>
        <v>0</v>
      </c>
      <c r="S426" s="324"/>
      <c r="T426" s="317"/>
      <c r="U426" s="325"/>
      <c r="V426" s="325"/>
    </row>
    <row r="427" spans="1:22" ht="15" customHeight="1" x14ac:dyDescent="0.25">
      <c r="A427" s="129" t="s">
        <v>1676</v>
      </c>
      <c r="B427" s="126" t="s">
        <v>2087</v>
      </c>
      <c r="C427" s="127" t="s">
        <v>4016</v>
      </c>
      <c r="D427" s="127" t="s">
        <v>1590</v>
      </c>
      <c r="E427" s="127" t="s">
        <v>2462</v>
      </c>
      <c r="F427" s="128">
        <v>20.67</v>
      </c>
      <c r="G427" s="128">
        <v>20.87</v>
      </c>
      <c r="H427" s="128">
        <v>16.54</v>
      </c>
      <c r="I427" s="311"/>
      <c r="J427" s="319">
        <f>ROUND(SUMIF(Anlagenbewegungsdaten!B:B,A427,Anlagenbewegungsdaten!C:C),3)</f>
        <v>0</v>
      </c>
      <c r="K427" s="320">
        <f>ROUND(SUMIF(Anlagenbewegungsdaten!$B:$B,$A427,Anlagenbewegungsdaten!$D:$D),2)</f>
        <v>0</v>
      </c>
      <c r="L427" s="321">
        <f t="shared" si="18"/>
        <v>0</v>
      </c>
      <c r="M427" s="341" t="s">
        <v>4950</v>
      </c>
      <c r="N427" s="341" t="s">
        <v>4963</v>
      </c>
      <c r="O427" s="323">
        <f>ROUND(SUMIF(Anlagenbewegungsdaten_AV!B:B,A427,Anlagenbewegungsdaten_AV!C:C),3)</f>
        <v>0</v>
      </c>
      <c r="P427" s="320">
        <f>ROUND(SUMIF(Anlagenbewegungsdaten_AV!$B:$B,$A427,Anlagenbewegungsdaten_AV!$D:$D),2)</f>
        <v>0</v>
      </c>
      <c r="Q427" s="321">
        <f t="shared" si="19"/>
        <v>0</v>
      </c>
      <c r="S427" s="324"/>
      <c r="T427" s="317"/>
      <c r="U427" s="325"/>
      <c r="V427" s="325"/>
    </row>
    <row r="428" spans="1:22" ht="15" customHeight="1" x14ac:dyDescent="0.25">
      <c r="A428" s="129" t="s">
        <v>1677</v>
      </c>
      <c r="B428" s="126" t="s">
        <v>2087</v>
      </c>
      <c r="C428" s="127" t="s">
        <v>4016</v>
      </c>
      <c r="D428" s="127" t="s">
        <v>1592</v>
      </c>
      <c r="E428" s="127" t="s">
        <v>1543</v>
      </c>
      <c r="F428" s="128">
        <v>23.67</v>
      </c>
      <c r="G428" s="128">
        <v>23.87</v>
      </c>
      <c r="H428" s="128">
        <v>18.940000000000001</v>
      </c>
      <c r="I428" s="311"/>
      <c r="J428" s="319">
        <f>ROUND(SUMIF(Anlagenbewegungsdaten!B:B,A428,Anlagenbewegungsdaten!C:C),3)</f>
        <v>0</v>
      </c>
      <c r="K428" s="320">
        <f>ROUND(SUMIF(Anlagenbewegungsdaten!$B:$B,$A428,Anlagenbewegungsdaten!$D:$D),2)</f>
        <v>0</v>
      </c>
      <c r="L428" s="321">
        <f t="shared" si="18"/>
        <v>0</v>
      </c>
      <c r="M428" s="341" t="s">
        <v>4950</v>
      </c>
      <c r="N428" s="341" t="s">
        <v>4963</v>
      </c>
      <c r="O428" s="323">
        <f>ROUND(SUMIF(Anlagenbewegungsdaten_AV!B:B,A428,Anlagenbewegungsdaten_AV!C:C),3)</f>
        <v>0</v>
      </c>
      <c r="P428" s="320">
        <f>ROUND(SUMIF(Anlagenbewegungsdaten_AV!$B:$B,$A428,Anlagenbewegungsdaten_AV!$D:$D),2)</f>
        <v>0</v>
      </c>
      <c r="Q428" s="321">
        <f t="shared" si="19"/>
        <v>0</v>
      </c>
      <c r="S428" s="324"/>
      <c r="T428" s="317"/>
      <c r="U428" s="325"/>
      <c r="V428" s="325"/>
    </row>
    <row r="429" spans="1:22" ht="15" customHeight="1" x14ac:dyDescent="0.25">
      <c r="A429" s="129" t="s">
        <v>1678</v>
      </c>
      <c r="B429" s="126" t="s">
        <v>2087</v>
      </c>
      <c r="C429" s="127" t="s">
        <v>4016</v>
      </c>
      <c r="D429" s="127" t="s">
        <v>1594</v>
      </c>
      <c r="E429" s="127" t="s">
        <v>1546</v>
      </c>
      <c r="F429" s="128">
        <v>23.67</v>
      </c>
      <c r="G429" s="128">
        <v>23.87</v>
      </c>
      <c r="H429" s="128">
        <v>18.940000000000001</v>
      </c>
      <c r="I429" s="311"/>
      <c r="J429" s="319">
        <f>ROUND(SUMIF(Anlagenbewegungsdaten!B:B,A429,Anlagenbewegungsdaten!C:C),3)</f>
        <v>0</v>
      </c>
      <c r="K429" s="320">
        <f>ROUND(SUMIF(Anlagenbewegungsdaten!$B:$B,$A429,Anlagenbewegungsdaten!$D:$D),2)</f>
        <v>0</v>
      </c>
      <c r="L429" s="321">
        <f t="shared" si="18"/>
        <v>0</v>
      </c>
      <c r="M429" s="341" t="s">
        <v>4950</v>
      </c>
      <c r="N429" s="341" t="s">
        <v>4963</v>
      </c>
      <c r="O429" s="323">
        <f>ROUND(SUMIF(Anlagenbewegungsdaten_AV!B:B,A429,Anlagenbewegungsdaten_AV!C:C),3)</f>
        <v>0</v>
      </c>
      <c r="P429" s="320">
        <f>ROUND(SUMIF(Anlagenbewegungsdaten_AV!$B:$B,$A429,Anlagenbewegungsdaten_AV!$D:$D),2)</f>
        <v>0</v>
      </c>
      <c r="Q429" s="321">
        <f t="shared" si="19"/>
        <v>0</v>
      </c>
      <c r="S429" s="324"/>
      <c r="T429" s="317"/>
      <c r="U429" s="325"/>
      <c r="V429" s="325"/>
    </row>
    <row r="430" spans="1:22" ht="15" customHeight="1" x14ac:dyDescent="0.25">
      <c r="A430" s="129" t="s">
        <v>2619</v>
      </c>
      <c r="B430" s="126" t="s">
        <v>2087</v>
      </c>
      <c r="C430" s="127" t="s">
        <v>4016</v>
      </c>
      <c r="D430" s="127" t="s">
        <v>2571</v>
      </c>
      <c r="E430" s="127" t="s">
        <v>2555</v>
      </c>
      <c r="F430" s="128">
        <v>23.64</v>
      </c>
      <c r="G430" s="128">
        <v>23.84</v>
      </c>
      <c r="H430" s="128">
        <v>18.91</v>
      </c>
      <c r="I430" s="311"/>
      <c r="J430" s="319">
        <f>ROUND(SUMIF(Anlagenbewegungsdaten!B:B,A430,Anlagenbewegungsdaten!C:C),3)</f>
        <v>0</v>
      </c>
      <c r="K430" s="320">
        <f>ROUND(SUMIF(Anlagenbewegungsdaten!$B:$B,$A430,Anlagenbewegungsdaten!$D:$D),2)</f>
        <v>0</v>
      </c>
      <c r="L430" s="321">
        <f t="shared" si="18"/>
        <v>0</v>
      </c>
      <c r="M430" s="341" t="s">
        <v>4950</v>
      </c>
      <c r="N430" s="341" t="s">
        <v>4963</v>
      </c>
      <c r="O430" s="323">
        <f>ROUND(SUMIF(Anlagenbewegungsdaten_AV!B:B,A430,Anlagenbewegungsdaten_AV!C:C),3)</f>
        <v>0</v>
      </c>
      <c r="P430" s="320">
        <f>ROUND(SUMIF(Anlagenbewegungsdaten_AV!$B:$B,$A430,Anlagenbewegungsdaten_AV!$D:$D),2)</f>
        <v>0</v>
      </c>
      <c r="Q430" s="321">
        <f t="shared" si="19"/>
        <v>0</v>
      </c>
      <c r="S430" s="324"/>
      <c r="T430" s="317"/>
      <c r="U430" s="325"/>
      <c r="V430" s="325"/>
    </row>
    <row r="431" spans="1:22" ht="15" customHeight="1" x14ac:dyDescent="0.25">
      <c r="A431" s="129" t="s">
        <v>3363</v>
      </c>
      <c r="B431" s="126" t="s">
        <v>2087</v>
      </c>
      <c r="C431" s="127" t="s">
        <v>4016</v>
      </c>
      <c r="D431" s="127" t="s">
        <v>3315</v>
      </c>
      <c r="E431" s="127" t="s">
        <v>3299</v>
      </c>
      <c r="F431" s="128">
        <v>23.61</v>
      </c>
      <c r="G431" s="128">
        <v>23.81</v>
      </c>
      <c r="H431" s="128">
        <v>18.89</v>
      </c>
      <c r="I431" s="311"/>
      <c r="J431" s="319">
        <f>ROUND(SUMIF(Anlagenbewegungsdaten!B:B,A431,Anlagenbewegungsdaten!C:C),3)</f>
        <v>0</v>
      </c>
      <c r="K431" s="320">
        <f>ROUND(SUMIF(Anlagenbewegungsdaten!$B:$B,$A431,Anlagenbewegungsdaten!$D:$D),2)</f>
        <v>0</v>
      </c>
      <c r="L431" s="321">
        <f t="shared" si="18"/>
        <v>0</v>
      </c>
      <c r="M431" s="341" t="s">
        <v>4950</v>
      </c>
      <c r="N431" s="341" t="s">
        <v>4963</v>
      </c>
      <c r="O431" s="323">
        <f>ROUND(SUMIF(Anlagenbewegungsdaten_AV!B:B,A431,Anlagenbewegungsdaten_AV!C:C),3)</f>
        <v>0</v>
      </c>
      <c r="P431" s="320">
        <f>ROUND(SUMIF(Anlagenbewegungsdaten_AV!$B:$B,$A431,Anlagenbewegungsdaten_AV!$D:$D),2)</f>
        <v>0</v>
      </c>
      <c r="Q431" s="321">
        <f t="shared" si="19"/>
        <v>0</v>
      </c>
      <c r="S431" s="324"/>
      <c r="T431" s="317"/>
      <c r="U431" s="325"/>
      <c r="V431" s="325"/>
    </row>
    <row r="432" spans="1:22" ht="15" customHeight="1" x14ac:dyDescent="0.25">
      <c r="A432" s="129" t="s">
        <v>4133</v>
      </c>
      <c r="B432" s="126" t="s">
        <v>2087</v>
      </c>
      <c r="C432" s="127" t="s">
        <v>4016</v>
      </c>
      <c r="D432" s="127" t="s">
        <v>4085</v>
      </c>
      <c r="E432" s="127" t="s">
        <v>4069</v>
      </c>
      <c r="F432" s="128">
        <v>23.58</v>
      </c>
      <c r="G432" s="128">
        <v>23.779999999999998</v>
      </c>
      <c r="H432" s="128">
        <v>18.86</v>
      </c>
      <c r="I432" s="311"/>
      <c r="J432" s="319">
        <f>ROUND(SUMIF(Anlagenbewegungsdaten!B:B,A432,Anlagenbewegungsdaten!C:C),3)</f>
        <v>0</v>
      </c>
      <c r="K432" s="320">
        <f>ROUND(SUMIF(Anlagenbewegungsdaten!$B:$B,$A432,Anlagenbewegungsdaten!$D:$D),2)</f>
        <v>0</v>
      </c>
      <c r="L432" s="321">
        <f t="shared" si="18"/>
        <v>0</v>
      </c>
      <c r="M432" s="341" t="s">
        <v>4950</v>
      </c>
      <c r="N432" s="341" t="s">
        <v>4963</v>
      </c>
      <c r="O432" s="323">
        <f>ROUND(SUMIF(Anlagenbewegungsdaten_AV!B:B,A432,Anlagenbewegungsdaten_AV!C:C),3)</f>
        <v>0</v>
      </c>
      <c r="P432" s="320">
        <f>ROUND(SUMIF(Anlagenbewegungsdaten_AV!$B:$B,$A432,Anlagenbewegungsdaten_AV!$D:$D),2)</f>
        <v>0</v>
      </c>
      <c r="Q432" s="321">
        <f t="shared" si="19"/>
        <v>0</v>
      </c>
      <c r="S432" s="324"/>
      <c r="T432" s="317"/>
      <c r="U432" s="325"/>
      <c r="V432" s="325"/>
    </row>
    <row r="433" spans="1:22" ht="15" customHeight="1" x14ac:dyDescent="0.25">
      <c r="A433" s="129" t="s">
        <v>1679</v>
      </c>
      <c r="B433" s="126" t="s">
        <v>2087</v>
      </c>
      <c r="C433" s="127" t="s">
        <v>4016</v>
      </c>
      <c r="D433" s="127" t="s">
        <v>1596</v>
      </c>
      <c r="E433" s="127" t="s">
        <v>2462</v>
      </c>
      <c r="F433" s="128">
        <v>21.67</v>
      </c>
      <c r="G433" s="128">
        <v>21.87</v>
      </c>
      <c r="H433" s="128">
        <v>17.34</v>
      </c>
      <c r="I433" s="311"/>
      <c r="J433" s="319">
        <f>ROUND(SUMIF(Anlagenbewegungsdaten!B:B,A433,Anlagenbewegungsdaten!C:C),3)</f>
        <v>0</v>
      </c>
      <c r="K433" s="320">
        <f>ROUND(SUMIF(Anlagenbewegungsdaten!$B:$B,$A433,Anlagenbewegungsdaten!$D:$D),2)</f>
        <v>0</v>
      </c>
      <c r="L433" s="321">
        <f t="shared" si="18"/>
        <v>0</v>
      </c>
      <c r="M433" s="341" t="s">
        <v>4950</v>
      </c>
      <c r="N433" s="341" t="s">
        <v>4963</v>
      </c>
      <c r="O433" s="323">
        <f>ROUND(SUMIF(Anlagenbewegungsdaten_AV!B:B,A433,Anlagenbewegungsdaten_AV!C:C),3)</f>
        <v>0</v>
      </c>
      <c r="P433" s="320">
        <f>ROUND(SUMIF(Anlagenbewegungsdaten_AV!$B:$B,$A433,Anlagenbewegungsdaten_AV!$D:$D),2)</f>
        <v>0</v>
      </c>
      <c r="Q433" s="321">
        <f t="shared" si="19"/>
        <v>0</v>
      </c>
      <c r="S433" s="324"/>
      <c r="T433" s="317"/>
      <c r="U433" s="325"/>
      <c r="V433" s="325"/>
    </row>
    <row r="434" spans="1:22" ht="15" customHeight="1" x14ac:dyDescent="0.25">
      <c r="A434" s="129" t="s">
        <v>1680</v>
      </c>
      <c r="B434" s="126" t="s">
        <v>2087</v>
      </c>
      <c r="C434" s="127" t="s">
        <v>4016</v>
      </c>
      <c r="D434" s="127" t="s">
        <v>1598</v>
      </c>
      <c r="E434" s="127" t="s">
        <v>1543</v>
      </c>
      <c r="F434" s="128">
        <v>24.67</v>
      </c>
      <c r="G434" s="128">
        <v>24.87</v>
      </c>
      <c r="H434" s="128">
        <v>19.739999999999998</v>
      </c>
      <c r="I434" s="311"/>
      <c r="J434" s="319">
        <f>ROUND(SUMIF(Anlagenbewegungsdaten!B:B,A434,Anlagenbewegungsdaten!C:C),3)</f>
        <v>0</v>
      </c>
      <c r="K434" s="320">
        <f>ROUND(SUMIF(Anlagenbewegungsdaten!$B:$B,$A434,Anlagenbewegungsdaten!$D:$D),2)</f>
        <v>0</v>
      </c>
      <c r="L434" s="321">
        <f t="shared" si="18"/>
        <v>0</v>
      </c>
      <c r="M434" s="341" t="s">
        <v>4950</v>
      </c>
      <c r="N434" s="341" t="s">
        <v>4963</v>
      </c>
      <c r="O434" s="323">
        <f>ROUND(SUMIF(Anlagenbewegungsdaten_AV!B:B,A434,Anlagenbewegungsdaten_AV!C:C),3)</f>
        <v>0</v>
      </c>
      <c r="P434" s="320">
        <f>ROUND(SUMIF(Anlagenbewegungsdaten_AV!$B:$B,$A434,Anlagenbewegungsdaten_AV!$D:$D),2)</f>
        <v>0</v>
      </c>
      <c r="Q434" s="321">
        <f t="shared" si="19"/>
        <v>0</v>
      </c>
      <c r="S434" s="324"/>
      <c r="T434" s="317"/>
      <c r="U434" s="325"/>
      <c r="V434" s="325"/>
    </row>
    <row r="435" spans="1:22" ht="15" customHeight="1" x14ac:dyDescent="0.25">
      <c r="A435" s="129" t="s">
        <v>1681</v>
      </c>
      <c r="B435" s="126" t="s">
        <v>2087</v>
      </c>
      <c r="C435" s="127" t="s">
        <v>4016</v>
      </c>
      <c r="D435" s="127" t="s">
        <v>1600</v>
      </c>
      <c r="E435" s="127" t="s">
        <v>1546</v>
      </c>
      <c r="F435" s="128">
        <v>24.67</v>
      </c>
      <c r="G435" s="128">
        <v>24.87</v>
      </c>
      <c r="H435" s="128">
        <v>19.739999999999998</v>
      </c>
      <c r="I435" s="311"/>
      <c r="J435" s="319">
        <f>ROUND(SUMIF(Anlagenbewegungsdaten!B:B,A435,Anlagenbewegungsdaten!C:C),3)</f>
        <v>0</v>
      </c>
      <c r="K435" s="320">
        <f>ROUND(SUMIF(Anlagenbewegungsdaten!$B:$B,$A435,Anlagenbewegungsdaten!$D:$D),2)</f>
        <v>0</v>
      </c>
      <c r="L435" s="321">
        <f t="shared" si="18"/>
        <v>0</v>
      </c>
      <c r="M435" s="341" t="s">
        <v>4950</v>
      </c>
      <c r="N435" s="341" t="s">
        <v>4963</v>
      </c>
      <c r="O435" s="323">
        <f>ROUND(SUMIF(Anlagenbewegungsdaten_AV!B:B,A435,Anlagenbewegungsdaten_AV!C:C),3)</f>
        <v>0</v>
      </c>
      <c r="P435" s="320">
        <f>ROUND(SUMIF(Anlagenbewegungsdaten_AV!$B:$B,$A435,Anlagenbewegungsdaten_AV!$D:$D),2)</f>
        <v>0</v>
      </c>
      <c r="Q435" s="321">
        <f t="shared" si="19"/>
        <v>0</v>
      </c>
      <c r="S435" s="324"/>
      <c r="T435" s="317"/>
      <c r="U435" s="325"/>
      <c r="V435" s="325"/>
    </row>
    <row r="436" spans="1:22" ht="15" customHeight="1" x14ac:dyDescent="0.25">
      <c r="A436" s="129" t="s">
        <v>2620</v>
      </c>
      <c r="B436" s="126" t="s">
        <v>2087</v>
      </c>
      <c r="C436" s="127" t="s">
        <v>4016</v>
      </c>
      <c r="D436" s="127" t="s">
        <v>2573</v>
      </c>
      <c r="E436" s="127" t="s">
        <v>2555</v>
      </c>
      <c r="F436" s="128">
        <v>24.64</v>
      </c>
      <c r="G436" s="128">
        <v>24.84</v>
      </c>
      <c r="H436" s="128">
        <v>19.71</v>
      </c>
      <c r="I436" s="311"/>
      <c r="J436" s="319">
        <f>ROUND(SUMIF(Anlagenbewegungsdaten!B:B,A436,Anlagenbewegungsdaten!C:C),3)</f>
        <v>0</v>
      </c>
      <c r="K436" s="320">
        <f>ROUND(SUMIF(Anlagenbewegungsdaten!$B:$B,$A436,Anlagenbewegungsdaten!$D:$D),2)</f>
        <v>0</v>
      </c>
      <c r="L436" s="321">
        <f t="shared" si="18"/>
        <v>0</v>
      </c>
      <c r="M436" s="341" t="s">
        <v>4950</v>
      </c>
      <c r="N436" s="341" t="s">
        <v>4963</v>
      </c>
      <c r="O436" s="323">
        <f>ROUND(SUMIF(Anlagenbewegungsdaten_AV!B:B,A436,Anlagenbewegungsdaten_AV!C:C),3)</f>
        <v>0</v>
      </c>
      <c r="P436" s="320">
        <f>ROUND(SUMIF(Anlagenbewegungsdaten_AV!$B:$B,$A436,Anlagenbewegungsdaten_AV!$D:$D),2)</f>
        <v>0</v>
      </c>
      <c r="Q436" s="321">
        <f t="shared" si="19"/>
        <v>0</v>
      </c>
      <c r="S436" s="324"/>
      <c r="T436" s="317"/>
      <c r="U436" s="325"/>
      <c r="V436" s="325"/>
    </row>
    <row r="437" spans="1:22" ht="15" customHeight="1" x14ac:dyDescent="0.25">
      <c r="A437" s="129" t="s">
        <v>3364</v>
      </c>
      <c r="B437" s="126" t="s">
        <v>2087</v>
      </c>
      <c r="C437" s="127" t="s">
        <v>4016</v>
      </c>
      <c r="D437" s="127" t="s">
        <v>3317</v>
      </c>
      <c r="E437" s="127" t="s">
        <v>3299</v>
      </c>
      <c r="F437" s="128">
        <v>24.61</v>
      </c>
      <c r="G437" s="128">
        <v>24.81</v>
      </c>
      <c r="H437" s="128">
        <v>19.690000000000001</v>
      </c>
      <c r="I437" s="311"/>
      <c r="J437" s="319">
        <f>ROUND(SUMIF(Anlagenbewegungsdaten!B:B,A437,Anlagenbewegungsdaten!C:C),3)</f>
        <v>0</v>
      </c>
      <c r="K437" s="320">
        <f>ROUND(SUMIF(Anlagenbewegungsdaten!$B:$B,$A437,Anlagenbewegungsdaten!$D:$D),2)</f>
        <v>0</v>
      </c>
      <c r="L437" s="321">
        <f t="shared" si="18"/>
        <v>0</v>
      </c>
      <c r="M437" s="341" t="s">
        <v>4950</v>
      </c>
      <c r="N437" s="341" t="s">
        <v>4963</v>
      </c>
      <c r="O437" s="323">
        <f>ROUND(SUMIF(Anlagenbewegungsdaten_AV!B:B,A437,Anlagenbewegungsdaten_AV!C:C),3)</f>
        <v>0</v>
      </c>
      <c r="P437" s="320">
        <f>ROUND(SUMIF(Anlagenbewegungsdaten_AV!$B:$B,$A437,Anlagenbewegungsdaten_AV!$D:$D),2)</f>
        <v>0</v>
      </c>
      <c r="Q437" s="321">
        <f t="shared" si="19"/>
        <v>0</v>
      </c>
      <c r="S437" s="324"/>
      <c r="T437" s="317"/>
      <c r="U437" s="325"/>
      <c r="V437" s="325"/>
    </row>
    <row r="438" spans="1:22" ht="15" customHeight="1" x14ac:dyDescent="0.25">
      <c r="A438" s="129" t="s">
        <v>4134</v>
      </c>
      <c r="B438" s="126" t="s">
        <v>2087</v>
      </c>
      <c r="C438" s="127" t="s">
        <v>4016</v>
      </c>
      <c r="D438" s="127" t="s">
        <v>4087</v>
      </c>
      <c r="E438" s="127" t="s">
        <v>4069</v>
      </c>
      <c r="F438" s="128">
        <v>24.58</v>
      </c>
      <c r="G438" s="128">
        <v>24.779999999999998</v>
      </c>
      <c r="H438" s="128">
        <v>19.66</v>
      </c>
      <c r="I438" s="311"/>
      <c r="J438" s="319">
        <f>ROUND(SUMIF(Anlagenbewegungsdaten!B:B,A438,Anlagenbewegungsdaten!C:C),3)</f>
        <v>0</v>
      </c>
      <c r="K438" s="320">
        <f>ROUND(SUMIF(Anlagenbewegungsdaten!$B:$B,$A438,Anlagenbewegungsdaten!$D:$D),2)</f>
        <v>0</v>
      </c>
      <c r="L438" s="321">
        <f t="shared" si="18"/>
        <v>0</v>
      </c>
      <c r="M438" s="341" t="s">
        <v>4950</v>
      </c>
      <c r="N438" s="341" t="s">
        <v>4963</v>
      </c>
      <c r="O438" s="323">
        <f>ROUND(SUMIF(Anlagenbewegungsdaten_AV!B:B,A438,Anlagenbewegungsdaten_AV!C:C),3)</f>
        <v>0</v>
      </c>
      <c r="P438" s="320">
        <f>ROUND(SUMIF(Anlagenbewegungsdaten_AV!$B:$B,$A438,Anlagenbewegungsdaten_AV!$D:$D),2)</f>
        <v>0</v>
      </c>
      <c r="Q438" s="321">
        <f t="shared" si="19"/>
        <v>0</v>
      </c>
      <c r="S438" s="324"/>
      <c r="T438" s="317"/>
      <c r="U438" s="325"/>
      <c r="V438" s="325"/>
    </row>
    <row r="439" spans="1:22" ht="15" customHeight="1" x14ac:dyDescent="0.25">
      <c r="A439" s="129" t="s">
        <v>1682</v>
      </c>
      <c r="B439" s="126" t="s">
        <v>2087</v>
      </c>
      <c r="C439" s="127" t="s">
        <v>4016</v>
      </c>
      <c r="D439" s="127" t="s">
        <v>1602</v>
      </c>
      <c r="E439" s="127" t="s">
        <v>2462</v>
      </c>
      <c r="F439" s="128">
        <v>24.67</v>
      </c>
      <c r="G439" s="128">
        <v>24.87</v>
      </c>
      <c r="H439" s="128">
        <v>19.739999999999998</v>
      </c>
      <c r="I439" s="311"/>
      <c r="J439" s="319">
        <f>ROUND(SUMIF(Anlagenbewegungsdaten!B:B,A439,Anlagenbewegungsdaten!C:C),3)</f>
        <v>0</v>
      </c>
      <c r="K439" s="320">
        <f>ROUND(SUMIF(Anlagenbewegungsdaten!$B:$B,$A439,Anlagenbewegungsdaten!$D:$D),2)</f>
        <v>0</v>
      </c>
      <c r="L439" s="321">
        <f t="shared" si="18"/>
        <v>0</v>
      </c>
      <c r="M439" s="341" t="s">
        <v>4950</v>
      </c>
      <c r="N439" s="341" t="s">
        <v>4963</v>
      </c>
      <c r="O439" s="323">
        <f>ROUND(SUMIF(Anlagenbewegungsdaten_AV!B:B,A439,Anlagenbewegungsdaten_AV!C:C),3)</f>
        <v>0</v>
      </c>
      <c r="P439" s="320">
        <f>ROUND(SUMIF(Anlagenbewegungsdaten_AV!$B:$B,$A439,Anlagenbewegungsdaten_AV!$D:$D),2)</f>
        <v>0</v>
      </c>
      <c r="Q439" s="321">
        <f t="shared" si="19"/>
        <v>0</v>
      </c>
      <c r="S439" s="324"/>
      <c r="T439" s="317"/>
      <c r="U439" s="325"/>
      <c r="V439" s="325"/>
    </row>
    <row r="440" spans="1:22" ht="15" customHeight="1" x14ac:dyDescent="0.25">
      <c r="A440" s="129" t="s">
        <v>1683</v>
      </c>
      <c r="B440" s="126" t="s">
        <v>2087</v>
      </c>
      <c r="C440" s="127" t="s">
        <v>4016</v>
      </c>
      <c r="D440" s="127" t="s">
        <v>1604</v>
      </c>
      <c r="E440" s="127" t="s">
        <v>1543</v>
      </c>
      <c r="F440" s="128">
        <v>27.67</v>
      </c>
      <c r="G440" s="128">
        <v>27.87</v>
      </c>
      <c r="H440" s="128">
        <v>22.14</v>
      </c>
      <c r="I440" s="311"/>
      <c r="J440" s="319">
        <f>ROUND(SUMIF(Anlagenbewegungsdaten!B:B,A440,Anlagenbewegungsdaten!C:C),3)</f>
        <v>0</v>
      </c>
      <c r="K440" s="320">
        <f>ROUND(SUMIF(Anlagenbewegungsdaten!$B:$B,$A440,Anlagenbewegungsdaten!$D:$D),2)</f>
        <v>0</v>
      </c>
      <c r="L440" s="321">
        <f t="shared" si="18"/>
        <v>0</v>
      </c>
      <c r="M440" s="341" t="s">
        <v>4950</v>
      </c>
      <c r="N440" s="341" t="s">
        <v>4963</v>
      </c>
      <c r="O440" s="323">
        <f>ROUND(SUMIF(Anlagenbewegungsdaten_AV!B:B,A440,Anlagenbewegungsdaten_AV!C:C),3)</f>
        <v>0</v>
      </c>
      <c r="P440" s="320">
        <f>ROUND(SUMIF(Anlagenbewegungsdaten_AV!$B:$B,$A440,Anlagenbewegungsdaten_AV!$D:$D),2)</f>
        <v>0</v>
      </c>
      <c r="Q440" s="321">
        <f t="shared" si="19"/>
        <v>0</v>
      </c>
      <c r="S440" s="324"/>
      <c r="T440" s="317"/>
      <c r="U440" s="325"/>
      <c r="V440" s="325"/>
    </row>
    <row r="441" spans="1:22" ht="15" customHeight="1" x14ac:dyDescent="0.25">
      <c r="A441" s="129" t="s">
        <v>1684</v>
      </c>
      <c r="B441" s="126" t="s">
        <v>2087</v>
      </c>
      <c r="C441" s="127" t="s">
        <v>4016</v>
      </c>
      <c r="D441" s="127" t="s">
        <v>1606</v>
      </c>
      <c r="E441" s="127" t="s">
        <v>1546</v>
      </c>
      <c r="F441" s="128">
        <v>27.67</v>
      </c>
      <c r="G441" s="128">
        <v>27.87</v>
      </c>
      <c r="H441" s="128">
        <v>22.14</v>
      </c>
      <c r="I441" s="311"/>
      <c r="J441" s="319">
        <f>ROUND(SUMIF(Anlagenbewegungsdaten!B:B,A441,Anlagenbewegungsdaten!C:C),3)</f>
        <v>0</v>
      </c>
      <c r="K441" s="320">
        <f>ROUND(SUMIF(Anlagenbewegungsdaten!$B:$B,$A441,Anlagenbewegungsdaten!$D:$D),2)</f>
        <v>0</v>
      </c>
      <c r="L441" s="321">
        <f t="shared" si="18"/>
        <v>0</v>
      </c>
      <c r="M441" s="341" t="s">
        <v>4950</v>
      </c>
      <c r="N441" s="341" t="s">
        <v>4963</v>
      </c>
      <c r="O441" s="323">
        <f>ROUND(SUMIF(Anlagenbewegungsdaten_AV!B:B,A441,Anlagenbewegungsdaten_AV!C:C),3)</f>
        <v>0</v>
      </c>
      <c r="P441" s="320">
        <f>ROUND(SUMIF(Anlagenbewegungsdaten_AV!$B:$B,$A441,Anlagenbewegungsdaten_AV!$D:$D),2)</f>
        <v>0</v>
      </c>
      <c r="Q441" s="321">
        <f t="shared" si="19"/>
        <v>0</v>
      </c>
      <c r="S441" s="324"/>
      <c r="T441" s="317"/>
      <c r="U441" s="325"/>
      <c r="V441" s="325"/>
    </row>
    <row r="442" spans="1:22" ht="15" customHeight="1" x14ac:dyDescent="0.25">
      <c r="A442" s="129" t="s">
        <v>2621</v>
      </c>
      <c r="B442" s="126" t="s">
        <v>2087</v>
      </c>
      <c r="C442" s="127" t="s">
        <v>4016</v>
      </c>
      <c r="D442" s="127" t="s">
        <v>2575</v>
      </c>
      <c r="E442" s="127" t="s">
        <v>2555</v>
      </c>
      <c r="F442" s="128">
        <v>27.64</v>
      </c>
      <c r="G442" s="128">
        <v>27.84</v>
      </c>
      <c r="H442" s="128">
        <v>22.11</v>
      </c>
      <c r="I442" s="311"/>
      <c r="J442" s="319">
        <f>ROUND(SUMIF(Anlagenbewegungsdaten!B:B,A442,Anlagenbewegungsdaten!C:C),3)</f>
        <v>0</v>
      </c>
      <c r="K442" s="320">
        <f>ROUND(SUMIF(Anlagenbewegungsdaten!$B:$B,$A442,Anlagenbewegungsdaten!$D:$D),2)</f>
        <v>0</v>
      </c>
      <c r="L442" s="321">
        <f t="shared" si="18"/>
        <v>0</v>
      </c>
      <c r="M442" s="341" t="s">
        <v>4950</v>
      </c>
      <c r="N442" s="341" t="s">
        <v>4963</v>
      </c>
      <c r="O442" s="323">
        <f>ROUND(SUMIF(Anlagenbewegungsdaten_AV!B:B,A442,Anlagenbewegungsdaten_AV!C:C),3)</f>
        <v>0</v>
      </c>
      <c r="P442" s="320">
        <f>ROUND(SUMIF(Anlagenbewegungsdaten_AV!$B:$B,$A442,Anlagenbewegungsdaten_AV!$D:$D),2)</f>
        <v>0</v>
      </c>
      <c r="Q442" s="321">
        <f t="shared" si="19"/>
        <v>0</v>
      </c>
      <c r="S442" s="324"/>
      <c r="T442" s="317"/>
      <c r="U442" s="325"/>
      <c r="V442" s="325"/>
    </row>
    <row r="443" spans="1:22" ht="15" customHeight="1" x14ac:dyDescent="0.25">
      <c r="A443" s="129" t="s">
        <v>3365</v>
      </c>
      <c r="B443" s="126" t="s">
        <v>2087</v>
      </c>
      <c r="C443" s="127" t="s">
        <v>4016</v>
      </c>
      <c r="D443" s="127" t="s">
        <v>3319</v>
      </c>
      <c r="E443" s="127" t="s">
        <v>3299</v>
      </c>
      <c r="F443" s="128">
        <v>27.61</v>
      </c>
      <c r="G443" s="128">
        <v>27.81</v>
      </c>
      <c r="H443" s="128">
        <v>22.09</v>
      </c>
      <c r="I443" s="311"/>
      <c r="J443" s="319">
        <f>ROUND(SUMIF(Anlagenbewegungsdaten!B:B,A443,Anlagenbewegungsdaten!C:C),3)</f>
        <v>0</v>
      </c>
      <c r="K443" s="320">
        <f>ROUND(SUMIF(Anlagenbewegungsdaten!$B:$B,$A443,Anlagenbewegungsdaten!$D:$D),2)</f>
        <v>0</v>
      </c>
      <c r="L443" s="321">
        <f t="shared" si="18"/>
        <v>0</v>
      </c>
      <c r="M443" s="341" t="s">
        <v>4950</v>
      </c>
      <c r="N443" s="341" t="s">
        <v>4963</v>
      </c>
      <c r="O443" s="323">
        <f>ROUND(SUMIF(Anlagenbewegungsdaten_AV!B:B,A443,Anlagenbewegungsdaten_AV!C:C),3)</f>
        <v>0</v>
      </c>
      <c r="P443" s="320">
        <f>ROUND(SUMIF(Anlagenbewegungsdaten_AV!$B:$B,$A443,Anlagenbewegungsdaten_AV!$D:$D),2)</f>
        <v>0</v>
      </c>
      <c r="Q443" s="321">
        <f t="shared" si="19"/>
        <v>0</v>
      </c>
      <c r="S443" s="324"/>
      <c r="T443" s="317"/>
      <c r="U443" s="325"/>
      <c r="V443" s="325"/>
    </row>
    <row r="444" spans="1:22" ht="15" customHeight="1" x14ac:dyDescent="0.25">
      <c r="A444" s="129" t="s">
        <v>4135</v>
      </c>
      <c r="B444" s="126" t="s">
        <v>2087</v>
      </c>
      <c r="C444" s="127" t="s">
        <v>4016</v>
      </c>
      <c r="D444" s="127" t="s">
        <v>4089</v>
      </c>
      <c r="E444" s="127" t="s">
        <v>4069</v>
      </c>
      <c r="F444" s="128">
        <v>27.58</v>
      </c>
      <c r="G444" s="128">
        <v>27.779999999999998</v>
      </c>
      <c r="H444" s="128">
        <v>22.06</v>
      </c>
      <c r="I444" s="311"/>
      <c r="J444" s="319">
        <f>ROUND(SUMIF(Anlagenbewegungsdaten!B:B,A444,Anlagenbewegungsdaten!C:C),3)</f>
        <v>0</v>
      </c>
      <c r="K444" s="320">
        <f>ROUND(SUMIF(Anlagenbewegungsdaten!$B:$B,$A444,Anlagenbewegungsdaten!$D:$D),2)</f>
        <v>0</v>
      </c>
      <c r="L444" s="321">
        <f t="shared" si="18"/>
        <v>0</v>
      </c>
      <c r="M444" s="341" t="s">
        <v>4950</v>
      </c>
      <c r="N444" s="341" t="s">
        <v>4963</v>
      </c>
      <c r="O444" s="323">
        <f>ROUND(SUMIF(Anlagenbewegungsdaten_AV!B:B,A444,Anlagenbewegungsdaten_AV!C:C),3)</f>
        <v>0</v>
      </c>
      <c r="P444" s="320">
        <f>ROUND(SUMIF(Anlagenbewegungsdaten_AV!$B:$B,$A444,Anlagenbewegungsdaten_AV!$D:$D),2)</f>
        <v>0</v>
      </c>
      <c r="Q444" s="321">
        <f t="shared" si="19"/>
        <v>0</v>
      </c>
      <c r="S444" s="324"/>
      <c r="T444" s="317"/>
      <c r="U444" s="325"/>
      <c r="V444" s="325"/>
    </row>
    <row r="445" spans="1:22" ht="15" customHeight="1" x14ac:dyDescent="0.25">
      <c r="A445" s="129" t="s">
        <v>1685</v>
      </c>
      <c r="B445" s="126" t="s">
        <v>2087</v>
      </c>
      <c r="C445" s="127" t="s">
        <v>4016</v>
      </c>
      <c r="D445" s="127" t="s">
        <v>1608</v>
      </c>
      <c r="E445" s="127" t="s">
        <v>2462</v>
      </c>
      <c r="F445" s="128">
        <v>25.67</v>
      </c>
      <c r="G445" s="128">
        <v>25.87</v>
      </c>
      <c r="H445" s="128">
        <v>20.54</v>
      </c>
      <c r="I445" s="311"/>
      <c r="J445" s="319">
        <f>ROUND(SUMIF(Anlagenbewegungsdaten!B:B,A445,Anlagenbewegungsdaten!C:C),3)</f>
        <v>0</v>
      </c>
      <c r="K445" s="320">
        <f>ROUND(SUMIF(Anlagenbewegungsdaten!$B:$B,$A445,Anlagenbewegungsdaten!$D:$D),2)</f>
        <v>0</v>
      </c>
      <c r="L445" s="321">
        <f t="shared" si="18"/>
        <v>0</v>
      </c>
      <c r="M445" s="341" t="s">
        <v>4950</v>
      </c>
      <c r="N445" s="341" t="s">
        <v>4963</v>
      </c>
      <c r="O445" s="323">
        <f>ROUND(SUMIF(Anlagenbewegungsdaten_AV!B:B,A445,Anlagenbewegungsdaten_AV!C:C),3)</f>
        <v>0</v>
      </c>
      <c r="P445" s="320">
        <f>ROUND(SUMIF(Anlagenbewegungsdaten_AV!$B:$B,$A445,Anlagenbewegungsdaten_AV!$D:$D),2)</f>
        <v>0</v>
      </c>
      <c r="Q445" s="321">
        <f t="shared" si="19"/>
        <v>0</v>
      </c>
      <c r="S445" s="324"/>
      <c r="T445" s="317"/>
      <c r="U445" s="325"/>
      <c r="V445" s="325"/>
    </row>
    <row r="446" spans="1:22" ht="15" customHeight="1" x14ac:dyDescent="0.25">
      <c r="A446" s="129" t="s">
        <v>1686</v>
      </c>
      <c r="B446" s="126" t="s">
        <v>2087</v>
      </c>
      <c r="C446" s="127" t="s">
        <v>4016</v>
      </c>
      <c r="D446" s="127" t="s">
        <v>1610</v>
      </c>
      <c r="E446" s="127" t="s">
        <v>1543</v>
      </c>
      <c r="F446" s="128">
        <v>28.67</v>
      </c>
      <c r="G446" s="128">
        <v>28.87</v>
      </c>
      <c r="H446" s="128">
        <v>22.94</v>
      </c>
      <c r="I446" s="311"/>
      <c r="J446" s="319">
        <f>ROUND(SUMIF(Anlagenbewegungsdaten!B:B,A446,Anlagenbewegungsdaten!C:C),3)</f>
        <v>0</v>
      </c>
      <c r="K446" s="320">
        <f>ROUND(SUMIF(Anlagenbewegungsdaten!$B:$B,$A446,Anlagenbewegungsdaten!$D:$D),2)</f>
        <v>0</v>
      </c>
      <c r="L446" s="321">
        <f t="shared" si="18"/>
        <v>0</v>
      </c>
      <c r="M446" s="341" t="s">
        <v>4950</v>
      </c>
      <c r="N446" s="341" t="s">
        <v>4963</v>
      </c>
      <c r="O446" s="323">
        <f>ROUND(SUMIF(Anlagenbewegungsdaten_AV!B:B,A446,Anlagenbewegungsdaten_AV!C:C),3)</f>
        <v>0</v>
      </c>
      <c r="P446" s="320">
        <f>ROUND(SUMIF(Anlagenbewegungsdaten_AV!$B:$B,$A446,Anlagenbewegungsdaten_AV!$D:$D),2)</f>
        <v>0</v>
      </c>
      <c r="Q446" s="321">
        <f t="shared" si="19"/>
        <v>0</v>
      </c>
      <c r="S446" s="324"/>
      <c r="T446" s="317"/>
      <c r="U446" s="325"/>
      <c r="V446" s="325"/>
    </row>
    <row r="447" spans="1:22" ht="15" customHeight="1" x14ac:dyDescent="0.25">
      <c r="A447" s="129" t="s">
        <v>1687</v>
      </c>
      <c r="B447" s="126" t="s">
        <v>2087</v>
      </c>
      <c r="C447" s="127" t="s">
        <v>4016</v>
      </c>
      <c r="D447" s="127" t="s">
        <v>1612</v>
      </c>
      <c r="E447" s="127" t="s">
        <v>1546</v>
      </c>
      <c r="F447" s="128">
        <v>28.67</v>
      </c>
      <c r="G447" s="128">
        <v>28.87</v>
      </c>
      <c r="H447" s="128">
        <v>22.94</v>
      </c>
      <c r="I447" s="311"/>
      <c r="J447" s="319">
        <f>ROUND(SUMIF(Anlagenbewegungsdaten!B:B,A447,Anlagenbewegungsdaten!C:C),3)</f>
        <v>0</v>
      </c>
      <c r="K447" s="320">
        <f>ROUND(SUMIF(Anlagenbewegungsdaten!$B:$B,$A447,Anlagenbewegungsdaten!$D:$D),2)</f>
        <v>0</v>
      </c>
      <c r="L447" s="321">
        <f t="shared" si="18"/>
        <v>0</v>
      </c>
      <c r="M447" s="341" t="s">
        <v>4950</v>
      </c>
      <c r="N447" s="341" t="s">
        <v>4963</v>
      </c>
      <c r="O447" s="323">
        <f>ROUND(SUMIF(Anlagenbewegungsdaten_AV!B:B,A447,Anlagenbewegungsdaten_AV!C:C),3)</f>
        <v>0</v>
      </c>
      <c r="P447" s="320">
        <f>ROUND(SUMIF(Anlagenbewegungsdaten_AV!$B:$B,$A447,Anlagenbewegungsdaten_AV!$D:$D),2)</f>
        <v>0</v>
      </c>
      <c r="Q447" s="321">
        <f t="shared" si="19"/>
        <v>0</v>
      </c>
      <c r="S447" s="324"/>
      <c r="T447" s="317"/>
      <c r="U447" s="325"/>
      <c r="V447" s="325"/>
    </row>
    <row r="448" spans="1:22" ht="15" customHeight="1" x14ac:dyDescent="0.25">
      <c r="A448" s="129" t="s">
        <v>2622</v>
      </c>
      <c r="B448" s="126" t="s">
        <v>2087</v>
      </c>
      <c r="C448" s="127" t="s">
        <v>4016</v>
      </c>
      <c r="D448" s="127" t="s">
        <v>2577</v>
      </c>
      <c r="E448" s="127" t="s">
        <v>2555</v>
      </c>
      <c r="F448" s="128">
        <v>28.64</v>
      </c>
      <c r="G448" s="128">
        <v>28.84</v>
      </c>
      <c r="H448" s="128">
        <v>22.91</v>
      </c>
      <c r="I448" s="311"/>
      <c r="J448" s="319">
        <f>ROUND(SUMIF(Anlagenbewegungsdaten!B:B,A448,Anlagenbewegungsdaten!C:C),3)</f>
        <v>0</v>
      </c>
      <c r="K448" s="320">
        <f>ROUND(SUMIF(Anlagenbewegungsdaten!$B:$B,$A448,Anlagenbewegungsdaten!$D:$D),2)</f>
        <v>0</v>
      </c>
      <c r="L448" s="321">
        <f t="shared" si="18"/>
        <v>0</v>
      </c>
      <c r="M448" s="341" t="s">
        <v>4950</v>
      </c>
      <c r="N448" s="341" t="s">
        <v>4963</v>
      </c>
      <c r="O448" s="323">
        <f>ROUND(SUMIF(Anlagenbewegungsdaten_AV!B:B,A448,Anlagenbewegungsdaten_AV!C:C),3)</f>
        <v>0</v>
      </c>
      <c r="P448" s="320">
        <f>ROUND(SUMIF(Anlagenbewegungsdaten_AV!$B:$B,$A448,Anlagenbewegungsdaten_AV!$D:$D),2)</f>
        <v>0</v>
      </c>
      <c r="Q448" s="321">
        <f t="shared" si="19"/>
        <v>0</v>
      </c>
      <c r="S448" s="324"/>
      <c r="T448" s="317"/>
      <c r="U448" s="325"/>
      <c r="V448" s="325"/>
    </row>
    <row r="449" spans="1:22" ht="15" customHeight="1" x14ac:dyDescent="0.25">
      <c r="A449" s="129" t="s">
        <v>3366</v>
      </c>
      <c r="B449" s="126" t="s">
        <v>2087</v>
      </c>
      <c r="C449" s="127" t="s">
        <v>4016</v>
      </c>
      <c r="D449" s="127" t="s">
        <v>3321</v>
      </c>
      <c r="E449" s="127" t="s">
        <v>3299</v>
      </c>
      <c r="F449" s="128">
        <v>28.61</v>
      </c>
      <c r="G449" s="128">
        <v>28.81</v>
      </c>
      <c r="H449" s="128">
        <v>22.89</v>
      </c>
      <c r="I449" s="311"/>
      <c r="J449" s="319">
        <f>ROUND(SUMIF(Anlagenbewegungsdaten!B:B,A449,Anlagenbewegungsdaten!C:C),3)</f>
        <v>0</v>
      </c>
      <c r="K449" s="320">
        <f>ROUND(SUMIF(Anlagenbewegungsdaten!$B:$B,$A449,Anlagenbewegungsdaten!$D:$D),2)</f>
        <v>0</v>
      </c>
      <c r="L449" s="321">
        <f t="shared" si="18"/>
        <v>0</v>
      </c>
      <c r="M449" s="341" t="s">
        <v>4950</v>
      </c>
      <c r="N449" s="341" t="s">
        <v>4963</v>
      </c>
      <c r="O449" s="323">
        <f>ROUND(SUMIF(Anlagenbewegungsdaten_AV!B:B,A449,Anlagenbewegungsdaten_AV!C:C),3)</f>
        <v>0</v>
      </c>
      <c r="P449" s="320">
        <f>ROUND(SUMIF(Anlagenbewegungsdaten_AV!$B:$B,$A449,Anlagenbewegungsdaten_AV!$D:$D),2)</f>
        <v>0</v>
      </c>
      <c r="Q449" s="321">
        <f t="shared" si="19"/>
        <v>0</v>
      </c>
      <c r="S449" s="324"/>
      <c r="T449" s="317"/>
      <c r="U449" s="325"/>
      <c r="V449" s="325"/>
    </row>
    <row r="450" spans="1:22" ht="15" customHeight="1" x14ac:dyDescent="0.25">
      <c r="A450" s="129" t="s">
        <v>4136</v>
      </c>
      <c r="B450" s="126" t="s">
        <v>2087</v>
      </c>
      <c r="C450" s="127" t="s">
        <v>4016</v>
      </c>
      <c r="D450" s="127" t="s">
        <v>4091</v>
      </c>
      <c r="E450" s="127" t="s">
        <v>4069</v>
      </c>
      <c r="F450" s="128">
        <v>28.58</v>
      </c>
      <c r="G450" s="128">
        <v>28.779999999999998</v>
      </c>
      <c r="H450" s="128">
        <v>22.86</v>
      </c>
      <c r="I450" s="311"/>
      <c r="J450" s="319">
        <f>ROUND(SUMIF(Anlagenbewegungsdaten!B:B,A450,Anlagenbewegungsdaten!C:C),3)</f>
        <v>0</v>
      </c>
      <c r="K450" s="320">
        <f>ROUND(SUMIF(Anlagenbewegungsdaten!$B:$B,$A450,Anlagenbewegungsdaten!$D:$D),2)</f>
        <v>0</v>
      </c>
      <c r="L450" s="321">
        <f t="shared" si="18"/>
        <v>0</v>
      </c>
      <c r="M450" s="341" t="s">
        <v>4950</v>
      </c>
      <c r="N450" s="341" t="s">
        <v>4963</v>
      </c>
      <c r="O450" s="323">
        <f>ROUND(SUMIF(Anlagenbewegungsdaten_AV!B:B,A450,Anlagenbewegungsdaten_AV!C:C),3)</f>
        <v>0</v>
      </c>
      <c r="P450" s="320">
        <f>ROUND(SUMIF(Anlagenbewegungsdaten_AV!$B:$B,$A450,Anlagenbewegungsdaten_AV!$D:$D),2)</f>
        <v>0</v>
      </c>
      <c r="Q450" s="321">
        <f t="shared" si="19"/>
        <v>0</v>
      </c>
      <c r="S450" s="324"/>
      <c r="T450" s="317"/>
      <c r="U450" s="325"/>
      <c r="V450" s="325"/>
    </row>
    <row r="451" spans="1:22" ht="15" customHeight="1" x14ac:dyDescent="0.25">
      <c r="A451" s="129" t="s">
        <v>2448</v>
      </c>
      <c r="B451" s="126" t="s">
        <v>2087</v>
      </c>
      <c r="C451" s="127" t="s">
        <v>4016</v>
      </c>
      <c r="D451" s="127" t="s">
        <v>1613</v>
      </c>
      <c r="E451" s="127" t="s">
        <v>2462</v>
      </c>
      <c r="F451" s="128">
        <v>10.1</v>
      </c>
      <c r="G451" s="128">
        <v>10.299999999999999</v>
      </c>
      <c r="H451" s="128">
        <v>8.08</v>
      </c>
      <c r="I451" s="311"/>
      <c r="J451" s="319">
        <f>ROUND(SUMIF(Anlagenbewegungsdaten!B:B,A451,Anlagenbewegungsdaten!C:C),3)</f>
        <v>0</v>
      </c>
      <c r="K451" s="320">
        <f>ROUND(SUMIF(Anlagenbewegungsdaten!$B:$B,$A451,Anlagenbewegungsdaten!$D:$D),2)</f>
        <v>0</v>
      </c>
      <c r="L451" s="321">
        <f t="shared" si="18"/>
        <v>0</v>
      </c>
      <c r="M451" s="341" t="s">
        <v>4950</v>
      </c>
      <c r="N451" s="341" t="s">
        <v>4963</v>
      </c>
      <c r="O451" s="323">
        <f>ROUND(SUMIF(Anlagenbewegungsdaten_AV!B:B,A451,Anlagenbewegungsdaten_AV!C:C),3)</f>
        <v>0</v>
      </c>
      <c r="P451" s="320">
        <f>ROUND(SUMIF(Anlagenbewegungsdaten_AV!$B:$B,$A451,Anlagenbewegungsdaten_AV!$D:$D),2)</f>
        <v>0</v>
      </c>
      <c r="Q451" s="321">
        <f t="shared" si="19"/>
        <v>0</v>
      </c>
      <c r="S451" s="324"/>
      <c r="T451" s="317"/>
      <c r="U451" s="325"/>
      <c r="V451" s="325"/>
    </row>
    <row r="452" spans="1:22" ht="15" customHeight="1" x14ac:dyDescent="0.25">
      <c r="A452" s="129" t="s">
        <v>1688</v>
      </c>
      <c r="B452" s="126" t="s">
        <v>2087</v>
      </c>
      <c r="C452" s="127" t="s">
        <v>4016</v>
      </c>
      <c r="D452" s="127" t="s">
        <v>1615</v>
      </c>
      <c r="E452" s="127" t="s">
        <v>1543</v>
      </c>
      <c r="F452" s="128">
        <v>13.1</v>
      </c>
      <c r="G452" s="128">
        <v>13.299999999999999</v>
      </c>
      <c r="H452" s="128">
        <v>10.48</v>
      </c>
      <c r="I452" s="311"/>
      <c r="J452" s="319">
        <f>ROUND(SUMIF(Anlagenbewegungsdaten!B:B,A452,Anlagenbewegungsdaten!C:C),3)</f>
        <v>0</v>
      </c>
      <c r="K452" s="320">
        <f>ROUND(SUMIF(Anlagenbewegungsdaten!$B:$B,$A452,Anlagenbewegungsdaten!$D:$D),2)</f>
        <v>0</v>
      </c>
      <c r="L452" s="321">
        <f t="shared" si="18"/>
        <v>0</v>
      </c>
      <c r="M452" s="341" t="s">
        <v>4950</v>
      </c>
      <c r="N452" s="341" t="s">
        <v>4963</v>
      </c>
      <c r="O452" s="323">
        <f>ROUND(SUMIF(Anlagenbewegungsdaten_AV!B:B,A452,Anlagenbewegungsdaten_AV!C:C),3)</f>
        <v>0</v>
      </c>
      <c r="P452" s="320">
        <f>ROUND(SUMIF(Anlagenbewegungsdaten_AV!$B:$B,$A452,Anlagenbewegungsdaten_AV!$D:$D),2)</f>
        <v>0</v>
      </c>
      <c r="Q452" s="321">
        <f t="shared" si="19"/>
        <v>0</v>
      </c>
      <c r="S452" s="324"/>
      <c r="T452" s="317"/>
      <c r="U452" s="325"/>
      <c r="V452" s="325"/>
    </row>
    <row r="453" spans="1:22" ht="15" customHeight="1" x14ac:dyDescent="0.25">
      <c r="A453" s="129" t="s">
        <v>1689</v>
      </c>
      <c r="B453" s="126" t="s">
        <v>2087</v>
      </c>
      <c r="C453" s="127" t="s">
        <v>4016</v>
      </c>
      <c r="D453" s="127" t="s">
        <v>1617</v>
      </c>
      <c r="E453" s="127" t="s">
        <v>1546</v>
      </c>
      <c r="F453" s="128">
        <v>13.1</v>
      </c>
      <c r="G453" s="128">
        <v>13.299999999999999</v>
      </c>
      <c r="H453" s="128">
        <v>10.48</v>
      </c>
      <c r="I453" s="311"/>
      <c r="J453" s="319">
        <f>ROUND(SUMIF(Anlagenbewegungsdaten!B:B,A453,Anlagenbewegungsdaten!C:C),3)</f>
        <v>0</v>
      </c>
      <c r="K453" s="320">
        <f>ROUND(SUMIF(Anlagenbewegungsdaten!$B:$B,$A453,Anlagenbewegungsdaten!$D:$D),2)</f>
        <v>0</v>
      </c>
      <c r="L453" s="321">
        <f t="shared" si="18"/>
        <v>0</v>
      </c>
      <c r="M453" s="341" t="s">
        <v>4950</v>
      </c>
      <c r="N453" s="341" t="s">
        <v>4963</v>
      </c>
      <c r="O453" s="323">
        <f>ROUND(SUMIF(Anlagenbewegungsdaten_AV!B:B,A453,Anlagenbewegungsdaten_AV!C:C),3)</f>
        <v>0</v>
      </c>
      <c r="P453" s="320">
        <f>ROUND(SUMIF(Anlagenbewegungsdaten_AV!$B:$B,$A453,Anlagenbewegungsdaten_AV!$D:$D),2)</f>
        <v>0</v>
      </c>
      <c r="Q453" s="321">
        <f t="shared" si="19"/>
        <v>0</v>
      </c>
      <c r="S453" s="324"/>
      <c r="T453" s="317"/>
      <c r="U453" s="325"/>
      <c r="V453" s="325"/>
    </row>
    <row r="454" spans="1:22" ht="15" customHeight="1" x14ac:dyDescent="0.25">
      <c r="A454" s="129" t="s">
        <v>2623</v>
      </c>
      <c r="B454" s="126" t="s">
        <v>2087</v>
      </c>
      <c r="C454" s="127" t="s">
        <v>4016</v>
      </c>
      <c r="D454" s="127" t="s">
        <v>2579</v>
      </c>
      <c r="E454" s="127" t="s">
        <v>2555</v>
      </c>
      <c r="F454" s="128">
        <v>13.07</v>
      </c>
      <c r="G454" s="128">
        <v>13.27</v>
      </c>
      <c r="H454" s="128">
        <v>10.46</v>
      </c>
      <c r="I454" s="311"/>
      <c r="J454" s="319">
        <f>ROUND(SUMIF(Anlagenbewegungsdaten!B:B,A454,Anlagenbewegungsdaten!C:C),3)</f>
        <v>0</v>
      </c>
      <c r="K454" s="320">
        <f>ROUND(SUMIF(Anlagenbewegungsdaten!$B:$B,$A454,Anlagenbewegungsdaten!$D:$D),2)</f>
        <v>0</v>
      </c>
      <c r="L454" s="321">
        <f t="shared" si="18"/>
        <v>0</v>
      </c>
      <c r="M454" s="341" t="s">
        <v>4950</v>
      </c>
      <c r="N454" s="341" t="s">
        <v>4963</v>
      </c>
      <c r="O454" s="323">
        <f>ROUND(SUMIF(Anlagenbewegungsdaten_AV!B:B,A454,Anlagenbewegungsdaten_AV!C:C),3)</f>
        <v>0</v>
      </c>
      <c r="P454" s="320">
        <f>ROUND(SUMIF(Anlagenbewegungsdaten_AV!$B:$B,$A454,Anlagenbewegungsdaten_AV!$D:$D),2)</f>
        <v>0</v>
      </c>
      <c r="Q454" s="321">
        <f t="shared" si="19"/>
        <v>0</v>
      </c>
      <c r="S454" s="324"/>
      <c r="T454" s="317"/>
      <c r="U454" s="325"/>
      <c r="V454" s="325"/>
    </row>
    <row r="455" spans="1:22" ht="15" customHeight="1" x14ac:dyDescent="0.25">
      <c r="A455" s="129" t="s">
        <v>3367</v>
      </c>
      <c r="B455" s="126" t="s">
        <v>2087</v>
      </c>
      <c r="C455" s="127" t="s">
        <v>4016</v>
      </c>
      <c r="D455" s="127" t="s">
        <v>3323</v>
      </c>
      <c r="E455" s="127" t="s">
        <v>3299</v>
      </c>
      <c r="F455" s="128">
        <v>13.04</v>
      </c>
      <c r="G455" s="128">
        <v>13.239999999999998</v>
      </c>
      <c r="H455" s="128">
        <v>10.43</v>
      </c>
      <c r="I455" s="311"/>
      <c r="J455" s="319">
        <f>ROUND(SUMIF(Anlagenbewegungsdaten!B:B,A455,Anlagenbewegungsdaten!C:C),3)</f>
        <v>0</v>
      </c>
      <c r="K455" s="320">
        <f>ROUND(SUMIF(Anlagenbewegungsdaten!$B:$B,$A455,Anlagenbewegungsdaten!$D:$D),2)</f>
        <v>0</v>
      </c>
      <c r="L455" s="321">
        <f t="shared" ref="L455:L519" si="20">IF(ISBLANK(F455),0,IF(OR($J455&gt;=100,$J455&lt;=-100),F455-(K455/J455*100),IF(OR(J455&gt;-100,J455&lt;100),(J455*F455%)-K455)))</f>
        <v>0</v>
      </c>
      <c r="M455" s="341" t="s">
        <v>4950</v>
      </c>
      <c r="N455" s="341" t="s">
        <v>4963</v>
      </c>
      <c r="O455" s="323">
        <f>ROUND(SUMIF(Anlagenbewegungsdaten_AV!B:B,A455,Anlagenbewegungsdaten_AV!C:C),3)</f>
        <v>0</v>
      </c>
      <c r="P455" s="320">
        <f>ROUND(SUMIF(Anlagenbewegungsdaten_AV!$B:$B,$A455,Anlagenbewegungsdaten_AV!$D:$D),2)</f>
        <v>0</v>
      </c>
      <c r="Q455" s="321">
        <f t="shared" ref="Q455:Q519" si="21">IF(ISBLANK(H455),0,IF(OR($O455&gt;=100,$O455&lt;=-100),H455-(P455/O455*100),IF(OR(O455&gt;-100,O455&lt;100),(O455*G455%)-P455)))</f>
        <v>0</v>
      </c>
      <c r="S455" s="324"/>
      <c r="T455" s="317"/>
      <c r="U455" s="325"/>
      <c r="V455" s="325"/>
    </row>
    <row r="456" spans="1:22" ht="15" customHeight="1" x14ac:dyDescent="0.25">
      <c r="A456" s="129" t="s">
        <v>4137</v>
      </c>
      <c r="B456" s="126" t="s">
        <v>2087</v>
      </c>
      <c r="C456" s="127" t="s">
        <v>4016</v>
      </c>
      <c r="D456" s="127" t="s">
        <v>4093</v>
      </c>
      <c r="E456" s="127" t="s">
        <v>4069</v>
      </c>
      <c r="F456" s="128">
        <v>13.01</v>
      </c>
      <c r="G456" s="128">
        <v>13.209999999999999</v>
      </c>
      <c r="H456" s="128">
        <v>10.41</v>
      </c>
      <c r="I456" s="311"/>
      <c r="J456" s="319">
        <f>ROUND(SUMIF(Anlagenbewegungsdaten!B:B,A456,Anlagenbewegungsdaten!C:C),3)</f>
        <v>0</v>
      </c>
      <c r="K456" s="320">
        <f>ROUND(SUMIF(Anlagenbewegungsdaten!$B:$B,$A456,Anlagenbewegungsdaten!$D:$D),2)</f>
        <v>0</v>
      </c>
      <c r="L456" s="321">
        <f t="shared" si="20"/>
        <v>0</v>
      </c>
      <c r="M456" s="341" t="s">
        <v>4950</v>
      </c>
      <c r="N456" s="341" t="s">
        <v>4963</v>
      </c>
      <c r="O456" s="323">
        <f>ROUND(SUMIF(Anlagenbewegungsdaten_AV!B:B,A456,Anlagenbewegungsdaten_AV!C:C),3)</f>
        <v>0</v>
      </c>
      <c r="P456" s="320">
        <f>ROUND(SUMIF(Anlagenbewegungsdaten_AV!$B:$B,$A456,Anlagenbewegungsdaten_AV!$D:$D),2)</f>
        <v>0</v>
      </c>
      <c r="Q456" s="321">
        <f t="shared" si="21"/>
        <v>0</v>
      </c>
      <c r="S456" s="324"/>
      <c r="T456" s="317"/>
      <c r="U456" s="325"/>
      <c r="V456" s="325"/>
    </row>
    <row r="457" spans="1:22" ht="15" customHeight="1" x14ac:dyDescent="0.25">
      <c r="A457" s="129" t="s">
        <v>6810</v>
      </c>
      <c r="B457" s="126" t="s">
        <v>2087</v>
      </c>
      <c r="C457" s="127" t="s">
        <v>4016</v>
      </c>
      <c r="D457" s="127" t="s">
        <v>6811</v>
      </c>
      <c r="E457" s="127" t="s">
        <v>6045</v>
      </c>
      <c r="F457" s="128">
        <v>12.899999999999999</v>
      </c>
      <c r="G457" s="128">
        <v>12.899999999999999</v>
      </c>
      <c r="H457" s="128">
        <v>10.32</v>
      </c>
      <c r="I457" s="311"/>
      <c r="J457" s="319">
        <f>ROUND(SUMIF(Anlagenbewegungsdaten!B:B,A457,Anlagenbewegungsdaten!C:C),3)</f>
        <v>0</v>
      </c>
      <c r="K457" s="320">
        <f>ROUND(SUMIF(Anlagenbewegungsdaten!$B:$B,$A457,Anlagenbewegungsdaten!$D:$D),2)</f>
        <v>0</v>
      </c>
      <c r="L457" s="321">
        <f t="shared" ref="L457" si="22">IF(ISBLANK(F457),0,IF(OR($J457&gt;=100,$J457&lt;=-100),F457-(K457/J457*100),IF(OR(J457&gt;-100,J457&lt;100),(J457*F457%)-K457)))</f>
        <v>0</v>
      </c>
      <c r="M457" s="341" t="s">
        <v>4950</v>
      </c>
      <c r="N457" s="341" t="s">
        <v>4963</v>
      </c>
      <c r="O457" s="323">
        <f>ROUND(SUMIF(Anlagenbewegungsdaten_AV!B:B,A457,Anlagenbewegungsdaten_AV!C:C),3)</f>
        <v>0</v>
      </c>
      <c r="P457" s="320">
        <f>ROUND(SUMIF(Anlagenbewegungsdaten_AV!$B:$B,$A457,Anlagenbewegungsdaten_AV!$D:$D),2)</f>
        <v>0</v>
      </c>
      <c r="Q457" s="321">
        <f t="shared" ref="Q457" si="23">IF(ISBLANK(H457),0,IF(OR($O457&gt;=100,$O457&lt;=-100),H457-(P457/O457*100),IF(OR(O457&gt;-100,O457&lt;100),(O457*G457%)-P457)))</f>
        <v>0</v>
      </c>
      <c r="S457" s="324"/>
      <c r="T457" s="317"/>
      <c r="U457" s="325"/>
      <c r="V457" s="325"/>
    </row>
    <row r="458" spans="1:22" ht="15" customHeight="1" x14ac:dyDescent="0.25">
      <c r="A458" s="129" t="s">
        <v>1690</v>
      </c>
      <c r="B458" s="126" t="s">
        <v>2087</v>
      </c>
      <c r="C458" s="127" t="s">
        <v>4016</v>
      </c>
      <c r="D458" s="127" t="s">
        <v>1619</v>
      </c>
      <c r="E458" s="127" t="s">
        <v>2462</v>
      </c>
      <c r="F458" s="128">
        <v>11.1</v>
      </c>
      <c r="G458" s="128">
        <v>11.299999999999999</v>
      </c>
      <c r="H458" s="128">
        <v>8.8800000000000008</v>
      </c>
      <c r="I458" s="311"/>
      <c r="J458" s="319">
        <f>ROUND(SUMIF(Anlagenbewegungsdaten!B:B,A458,Anlagenbewegungsdaten!C:C),3)</f>
        <v>0</v>
      </c>
      <c r="K458" s="320">
        <f>ROUND(SUMIF(Anlagenbewegungsdaten!$B:$B,$A458,Anlagenbewegungsdaten!$D:$D),2)</f>
        <v>0</v>
      </c>
      <c r="L458" s="321">
        <f t="shared" si="20"/>
        <v>0</v>
      </c>
      <c r="M458" s="341" t="s">
        <v>4950</v>
      </c>
      <c r="N458" s="341" t="s">
        <v>4963</v>
      </c>
      <c r="O458" s="323">
        <f>ROUND(SUMIF(Anlagenbewegungsdaten_AV!B:B,A458,Anlagenbewegungsdaten_AV!C:C),3)</f>
        <v>0</v>
      </c>
      <c r="P458" s="320">
        <f>ROUND(SUMIF(Anlagenbewegungsdaten_AV!$B:$B,$A458,Anlagenbewegungsdaten_AV!$D:$D),2)</f>
        <v>0</v>
      </c>
      <c r="Q458" s="321">
        <f t="shared" si="21"/>
        <v>0</v>
      </c>
      <c r="S458" s="324"/>
      <c r="T458" s="317"/>
      <c r="U458" s="325"/>
      <c r="V458" s="325"/>
    </row>
    <row r="459" spans="1:22" ht="15" customHeight="1" x14ac:dyDescent="0.25">
      <c r="A459" s="129" t="s">
        <v>1691</v>
      </c>
      <c r="B459" s="126" t="s">
        <v>2087</v>
      </c>
      <c r="C459" s="127" t="s">
        <v>4016</v>
      </c>
      <c r="D459" s="127" t="s">
        <v>1621</v>
      </c>
      <c r="E459" s="127" t="s">
        <v>1543</v>
      </c>
      <c r="F459" s="128">
        <v>14.1</v>
      </c>
      <c r="G459" s="128">
        <v>14.299999999999999</v>
      </c>
      <c r="H459" s="128">
        <v>11.28</v>
      </c>
      <c r="I459" s="311"/>
      <c r="J459" s="319">
        <f>ROUND(SUMIF(Anlagenbewegungsdaten!B:B,A459,Anlagenbewegungsdaten!C:C),3)</f>
        <v>0</v>
      </c>
      <c r="K459" s="320">
        <f>ROUND(SUMIF(Anlagenbewegungsdaten!$B:$B,$A459,Anlagenbewegungsdaten!$D:$D),2)</f>
        <v>0</v>
      </c>
      <c r="L459" s="321">
        <f t="shared" si="20"/>
        <v>0</v>
      </c>
      <c r="M459" s="341" t="s">
        <v>4950</v>
      </c>
      <c r="N459" s="341" t="s">
        <v>4963</v>
      </c>
      <c r="O459" s="323">
        <f>ROUND(SUMIF(Anlagenbewegungsdaten_AV!B:B,A459,Anlagenbewegungsdaten_AV!C:C),3)</f>
        <v>0</v>
      </c>
      <c r="P459" s="320">
        <f>ROUND(SUMIF(Anlagenbewegungsdaten_AV!$B:$B,$A459,Anlagenbewegungsdaten_AV!$D:$D),2)</f>
        <v>0</v>
      </c>
      <c r="Q459" s="321">
        <f t="shared" si="21"/>
        <v>0</v>
      </c>
      <c r="S459" s="324"/>
      <c r="T459" s="317"/>
      <c r="U459" s="325"/>
      <c r="V459" s="325"/>
    </row>
    <row r="460" spans="1:22" ht="15" customHeight="1" x14ac:dyDescent="0.25">
      <c r="A460" s="129" t="s">
        <v>1692</v>
      </c>
      <c r="B460" s="126" t="s">
        <v>2087</v>
      </c>
      <c r="C460" s="127" t="s">
        <v>4016</v>
      </c>
      <c r="D460" s="127" t="s">
        <v>1623</v>
      </c>
      <c r="E460" s="127" t="s">
        <v>1546</v>
      </c>
      <c r="F460" s="128">
        <v>14.1</v>
      </c>
      <c r="G460" s="128">
        <v>14.299999999999999</v>
      </c>
      <c r="H460" s="128">
        <v>11.28</v>
      </c>
      <c r="I460" s="311"/>
      <c r="J460" s="319">
        <f>ROUND(SUMIF(Anlagenbewegungsdaten!B:B,A460,Anlagenbewegungsdaten!C:C),3)</f>
        <v>0</v>
      </c>
      <c r="K460" s="320">
        <f>ROUND(SUMIF(Anlagenbewegungsdaten!$B:$B,$A460,Anlagenbewegungsdaten!$D:$D),2)</f>
        <v>0</v>
      </c>
      <c r="L460" s="321">
        <f t="shared" si="20"/>
        <v>0</v>
      </c>
      <c r="M460" s="341" t="s">
        <v>4950</v>
      </c>
      <c r="N460" s="341" t="s">
        <v>4963</v>
      </c>
      <c r="O460" s="323">
        <f>ROUND(SUMIF(Anlagenbewegungsdaten_AV!B:B,A460,Anlagenbewegungsdaten_AV!C:C),3)</f>
        <v>0</v>
      </c>
      <c r="P460" s="320">
        <f>ROUND(SUMIF(Anlagenbewegungsdaten_AV!$B:$B,$A460,Anlagenbewegungsdaten_AV!$D:$D),2)</f>
        <v>0</v>
      </c>
      <c r="Q460" s="321">
        <f t="shared" si="21"/>
        <v>0</v>
      </c>
      <c r="S460" s="324"/>
      <c r="T460" s="317"/>
      <c r="U460" s="325"/>
      <c r="V460" s="325"/>
    </row>
    <row r="461" spans="1:22" ht="15" customHeight="1" x14ac:dyDescent="0.25">
      <c r="A461" s="129" t="s">
        <v>2624</v>
      </c>
      <c r="B461" s="126" t="s">
        <v>2087</v>
      </c>
      <c r="C461" s="127" t="s">
        <v>4016</v>
      </c>
      <c r="D461" s="127" t="s">
        <v>2581</v>
      </c>
      <c r="E461" s="127" t="s">
        <v>2555</v>
      </c>
      <c r="F461" s="128">
        <v>14.07</v>
      </c>
      <c r="G461" s="128">
        <v>14.27</v>
      </c>
      <c r="H461" s="128">
        <v>11.26</v>
      </c>
      <c r="I461" s="311"/>
      <c r="J461" s="319">
        <f>ROUND(SUMIF(Anlagenbewegungsdaten!B:B,A461,Anlagenbewegungsdaten!C:C),3)</f>
        <v>0</v>
      </c>
      <c r="K461" s="320">
        <f>ROUND(SUMIF(Anlagenbewegungsdaten!$B:$B,$A461,Anlagenbewegungsdaten!$D:$D),2)</f>
        <v>0</v>
      </c>
      <c r="L461" s="321">
        <f t="shared" si="20"/>
        <v>0</v>
      </c>
      <c r="M461" s="341" t="s">
        <v>4950</v>
      </c>
      <c r="N461" s="341" t="s">
        <v>4963</v>
      </c>
      <c r="O461" s="323">
        <f>ROUND(SUMIF(Anlagenbewegungsdaten_AV!B:B,A461,Anlagenbewegungsdaten_AV!C:C),3)</f>
        <v>0</v>
      </c>
      <c r="P461" s="320">
        <f>ROUND(SUMIF(Anlagenbewegungsdaten_AV!$B:$B,$A461,Anlagenbewegungsdaten_AV!$D:$D),2)</f>
        <v>0</v>
      </c>
      <c r="Q461" s="321">
        <f t="shared" si="21"/>
        <v>0</v>
      </c>
      <c r="S461" s="324"/>
      <c r="T461" s="317"/>
      <c r="U461" s="325"/>
      <c r="V461" s="325"/>
    </row>
    <row r="462" spans="1:22" ht="15" customHeight="1" x14ac:dyDescent="0.25">
      <c r="A462" s="129" t="s">
        <v>3368</v>
      </c>
      <c r="B462" s="126" t="s">
        <v>2087</v>
      </c>
      <c r="C462" s="127" t="s">
        <v>4016</v>
      </c>
      <c r="D462" s="127" t="s">
        <v>3325</v>
      </c>
      <c r="E462" s="127" t="s">
        <v>3299</v>
      </c>
      <c r="F462" s="128">
        <v>14.04</v>
      </c>
      <c r="G462" s="128">
        <v>14.239999999999998</v>
      </c>
      <c r="H462" s="128">
        <v>11.23</v>
      </c>
      <c r="I462" s="311"/>
      <c r="J462" s="319">
        <f>ROUND(SUMIF(Anlagenbewegungsdaten!B:B,A462,Anlagenbewegungsdaten!C:C),3)</f>
        <v>0</v>
      </c>
      <c r="K462" s="320">
        <f>ROUND(SUMIF(Anlagenbewegungsdaten!$B:$B,$A462,Anlagenbewegungsdaten!$D:$D),2)</f>
        <v>0</v>
      </c>
      <c r="L462" s="321">
        <f t="shared" si="20"/>
        <v>0</v>
      </c>
      <c r="M462" s="341" t="s">
        <v>4950</v>
      </c>
      <c r="N462" s="341" t="s">
        <v>4963</v>
      </c>
      <c r="O462" s="323">
        <f>ROUND(SUMIF(Anlagenbewegungsdaten_AV!B:B,A462,Anlagenbewegungsdaten_AV!C:C),3)</f>
        <v>0</v>
      </c>
      <c r="P462" s="320">
        <f>ROUND(SUMIF(Anlagenbewegungsdaten_AV!$B:$B,$A462,Anlagenbewegungsdaten_AV!$D:$D),2)</f>
        <v>0</v>
      </c>
      <c r="Q462" s="321">
        <f t="shared" si="21"/>
        <v>0</v>
      </c>
      <c r="S462" s="324"/>
      <c r="T462" s="317"/>
      <c r="U462" s="325"/>
      <c r="V462" s="325"/>
    </row>
    <row r="463" spans="1:22" ht="15" customHeight="1" x14ac:dyDescent="0.25">
      <c r="A463" s="129" t="s">
        <v>4138</v>
      </c>
      <c r="B463" s="126" t="s">
        <v>2087</v>
      </c>
      <c r="C463" s="127" t="s">
        <v>4016</v>
      </c>
      <c r="D463" s="127" t="s">
        <v>4095</v>
      </c>
      <c r="E463" s="127" t="s">
        <v>4069</v>
      </c>
      <c r="F463" s="128">
        <v>14.01</v>
      </c>
      <c r="G463" s="128">
        <v>14.209999999999999</v>
      </c>
      <c r="H463" s="128">
        <v>11.21</v>
      </c>
      <c r="I463" s="311"/>
      <c r="J463" s="319">
        <f>ROUND(SUMIF(Anlagenbewegungsdaten!B:B,A463,Anlagenbewegungsdaten!C:C),3)</f>
        <v>0</v>
      </c>
      <c r="K463" s="320">
        <f>ROUND(SUMIF(Anlagenbewegungsdaten!$B:$B,$A463,Anlagenbewegungsdaten!$D:$D),2)</f>
        <v>0</v>
      </c>
      <c r="L463" s="321">
        <f t="shared" si="20"/>
        <v>0</v>
      </c>
      <c r="M463" s="341" t="s">
        <v>4950</v>
      </c>
      <c r="N463" s="341" t="s">
        <v>4963</v>
      </c>
      <c r="O463" s="323">
        <f>ROUND(SUMIF(Anlagenbewegungsdaten_AV!B:B,A463,Anlagenbewegungsdaten_AV!C:C),3)</f>
        <v>0</v>
      </c>
      <c r="P463" s="320">
        <f>ROUND(SUMIF(Anlagenbewegungsdaten_AV!$B:$B,$A463,Anlagenbewegungsdaten_AV!$D:$D),2)</f>
        <v>0</v>
      </c>
      <c r="Q463" s="321">
        <f t="shared" si="21"/>
        <v>0</v>
      </c>
      <c r="S463" s="324"/>
      <c r="T463" s="317"/>
      <c r="U463" s="325"/>
      <c r="V463" s="325"/>
    </row>
    <row r="464" spans="1:22" ht="15" customHeight="1" x14ac:dyDescent="0.25">
      <c r="A464" s="129" t="s">
        <v>2449</v>
      </c>
      <c r="B464" s="126" t="s">
        <v>2087</v>
      </c>
      <c r="C464" s="127" t="s">
        <v>4016</v>
      </c>
      <c r="D464" s="127" t="s">
        <v>1624</v>
      </c>
      <c r="E464" s="127" t="s">
        <v>2462</v>
      </c>
      <c r="F464" s="128">
        <v>16.100000000000001</v>
      </c>
      <c r="G464" s="128">
        <v>16.3</v>
      </c>
      <c r="H464" s="128">
        <v>12.88</v>
      </c>
      <c r="I464" s="311"/>
      <c r="J464" s="319">
        <f>ROUND(SUMIF(Anlagenbewegungsdaten!B:B,A464,Anlagenbewegungsdaten!C:C),3)</f>
        <v>0</v>
      </c>
      <c r="K464" s="320">
        <f>ROUND(SUMIF(Anlagenbewegungsdaten!$B:$B,$A464,Anlagenbewegungsdaten!$D:$D),2)</f>
        <v>0</v>
      </c>
      <c r="L464" s="321">
        <f t="shared" si="20"/>
        <v>0</v>
      </c>
      <c r="M464" s="341" t="s">
        <v>4950</v>
      </c>
      <c r="N464" s="341" t="s">
        <v>4963</v>
      </c>
      <c r="O464" s="323">
        <f>ROUND(SUMIF(Anlagenbewegungsdaten_AV!B:B,A464,Anlagenbewegungsdaten_AV!C:C),3)</f>
        <v>0</v>
      </c>
      <c r="P464" s="320">
        <f>ROUND(SUMIF(Anlagenbewegungsdaten_AV!$B:$B,$A464,Anlagenbewegungsdaten_AV!$D:$D),2)</f>
        <v>0</v>
      </c>
      <c r="Q464" s="321">
        <f t="shared" si="21"/>
        <v>0</v>
      </c>
      <c r="S464" s="324"/>
      <c r="T464" s="317"/>
      <c r="U464" s="325"/>
      <c r="V464" s="325"/>
    </row>
    <row r="465" spans="1:22" ht="15" customHeight="1" x14ac:dyDescent="0.25">
      <c r="A465" s="129" t="s">
        <v>1693</v>
      </c>
      <c r="B465" s="126" t="s">
        <v>2087</v>
      </c>
      <c r="C465" s="127" t="s">
        <v>4016</v>
      </c>
      <c r="D465" s="127" t="s">
        <v>1694</v>
      </c>
      <c r="E465" s="127" t="s">
        <v>1543</v>
      </c>
      <c r="F465" s="128">
        <v>19.100000000000001</v>
      </c>
      <c r="G465" s="128">
        <v>19.3</v>
      </c>
      <c r="H465" s="128">
        <v>15.28</v>
      </c>
      <c r="I465" s="311"/>
      <c r="J465" s="319">
        <f>ROUND(SUMIF(Anlagenbewegungsdaten!B:B,A465,Anlagenbewegungsdaten!C:C),3)</f>
        <v>0</v>
      </c>
      <c r="K465" s="320">
        <f>ROUND(SUMIF(Anlagenbewegungsdaten!$B:$B,$A465,Anlagenbewegungsdaten!$D:$D),2)</f>
        <v>0</v>
      </c>
      <c r="L465" s="321">
        <f t="shared" si="20"/>
        <v>0</v>
      </c>
      <c r="M465" s="341" t="s">
        <v>4950</v>
      </c>
      <c r="N465" s="341" t="s">
        <v>4963</v>
      </c>
      <c r="O465" s="323">
        <f>ROUND(SUMIF(Anlagenbewegungsdaten_AV!B:B,A465,Anlagenbewegungsdaten_AV!C:C),3)</f>
        <v>0</v>
      </c>
      <c r="P465" s="320">
        <f>ROUND(SUMIF(Anlagenbewegungsdaten_AV!$B:$B,$A465,Anlagenbewegungsdaten_AV!$D:$D),2)</f>
        <v>0</v>
      </c>
      <c r="Q465" s="321">
        <f t="shared" si="21"/>
        <v>0</v>
      </c>
      <c r="S465" s="324"/>
      <c r="T465" s="317"/>
      <c r="U465" s="325"/>
      <c r="V465" s="325"/>
    </row>
    <row r="466" spans="1:22" ht="15" customHeight="1" x14ac:dyDescent="0.25">
      <c r="A466" s="129" t="s">
        <v>1695</v>
      </c>
      <c r="B466" s="126" t="s">
        <v>2087</v>
      </c>
      <c r="C466" s="127" t="s">
        <v>4016</v>
      </c>
      <c r="D466" s="127" t="s">
        <v>1696</v>
      </c>
      <c r="E466" s="127" t="s">
        <v>1546</v>
      </c>
      <c r="F466" s="128">
        <v>19.100000000000001</v>
      </c>
      <c r="G466" s="128">
        <v>19.3</v>
      </c>
      <c r="H466" s="128">
        <v>15.28</v>
      </c>
      <c r="I466" s="311"/>
      <c r="J466" s="319">
        <f>ROUND(SUMIF(Anlagenbewegungsdaten!B:B,A466,Anlagenbewegungsdaten!C:C),3)</f>
        <v>0</v>
      </c>
      <c r="K466" s="320">
        <f>ROUND(SUMIF(Anlagenbewegungsdaten!$B:$B,$A466,Anlagenbewegungsdaten!$D:$D),2)</f>
        <v>0</v>
      </c>
      <c r="L466" s="321">
        <f t="shared" si="20"/>
        <v>0</v>
      </c>
      <c r="M466" s="341" t="s">
        <v>4950</v>
      </c>
      <c r="N466" s="341" t="s">
        <v>4963</v>
      </c>
      <c r="O466" s="323">
        <f>ROUND(SUMIF(Anlagenbewegungsdaten_AV!B:B,A466,Anlagenbewegungsdaten_AV!C:C),3)</f>
        <v>0</v>
      </c>
      <c r="P466" s="320">
        <f>ROUND(SUMIF(Anlagenbewegungsdaten_AV!$B:$B,$A466,Anlagenbewegungsdaten_AV!$D:$D),2)</f>
        <v>0</v>
      </c>
      <c r="Q466" s="321">
        <f t="shared" si="21"/>
        <v>0</v>
      </c>
      <c r="S466" s="324"/>
      <c r="T466" s="317"/>
      <c r="U466" s="325"/>
      <c r="V466" s="325"/>
    </row>
    <row r="467" spans="1:22" ht="15" customHeight="1" x14ac:dyDescent="0.25">
      <c r="A467" s="129" t="s">
        <v>2625</v>
      </c>
      <c r="B467" s="126" t="s">
        <v>2087</v>
      </c>
      <c r="C467" s="127" t="s">
        <v>4016</v>
      </c>
      <c r="D467" s="127" t="s">
        <v>2626</v>
      </c>
      <c r="E467" s="127" t="s">
        <v>2555</v>
      </c>
      <c r="F467" s="128">
        <v>19.07</v>
      </c>
      <c r="G467" s="128">
        <v>19.27</v>
      </c>
      <c r="H467" s="128">
        <v>15.26</v>
      </c>
      <c r="I467" s="311"/>
      <c r="J467" s="319">
        <f>ROUND(SUMIF(Anlagenbewegungsdaten!B:B,A467,Anlagenbewegungsdaten!C:C),3)</f>
        <v>0</v>
      </c>
      <c r="K467" s="320">
        <f>ROUND(SUMIF(Anlagenbewegungsdaten!$B:$B,$A467,Anlagenbewegungsdaten!$D:$D),2)</f>
        <v>0</v>
      </c>
      <c r="L467" s="321">
        <f t="shared" si="20"/>
        <v>0</v>
      </c>
      <c r="M467" s="341" t="s">
        <v>4950</v>
      </c>
      <c r="N467" s="341" t="s">
        <v>4963</v>
      </c>
      <c r="O467" s="323">
        <f>ROUND(SUMIF(Anlagenbewegungsdaten_AV!B:B,A467,Anlagenbewegungsdaten_AV!C:C),3)</f>
        <v>0</v>
      </c>
      <c r="P467" s="320">
        <f>ROUND(SUMIF(Anlagenbewegungsdaten_AV!$B:$B,$A467,Anlagenbewegungsdaten_AV!$D:$D),2)</f>
        <v>0</v>
      </c>
      <c r="Q467" s="321">
        <f t="shared" si="21"/>
        <v>0</v>
      </c>
      <c r="S467" s="324"/>
      <c r="T467" s="317"/>
      <c r="U467" s="325"/>
      <c r="V467" s="325"/>
    </row>
    <row r="468" spans="1:22" ht="15" customHeight="1" x14ac:dyDescent="0.25">
      <c r="A468" s="129" t="s">
        <v>3369</v>
      </c>
      <c r="B468" s="126" t="s">
        <v>2087</v>
      </c>
      <c r="C468" s="127" t="s">
        <v>4016</v>
      </c>
      <c r="D468" s="127" t="s">
        <v>3370</v>
      </c>
      <c r="E468" s="127" t="s">
        <v>3299</v>
      </c>
      <c r="F468" s="128">
        <v>19.04</v>
      </c>
      <c r="G468" s="128">
        <v>19.239999999999998</v>
      </c>
      <c r="H468" s="128">
        <v>15.23</v>
      </c>
      <c r="I468" s="311"/>
      <c r="J468" s="319">
        <f>ROUND(SUMIF(Anlagenbewegungsdaten!B:B,A468,Anlagenbewegungsdaten!C:C),3)</f>
        <v>0</v>
      </c>
      <c r="K468" s="320">
        <f>ROUND(SUMIF(Anlagenbewegungsdaten!$B:$B,$A468,Anlagenbewegungsdaten!$D:$D),2)</f>
        <v>0</v>
      </c>
      <c r="L468" s="321">
        <f t="shared" si="20"/>
        <v>0</v>
      </c>
      <c r="M468" s="341" t="s">
        <v>4950</v>
      </c>
      <c r="N468" s="341" t="s">
        <v>4963</v>
      </c>
      <c r="O468" s="323">
        <f>ROUND(SUMIF(Anlagenbewegungsdaten_AV!B:B,A468,Anlagenbewegungsdaten_AV!C:C),3)</f>
        <v>0</v>
      </c>
      <c r="P468" s="320">
        <f>ROUND(SUMIF(Anlagenbewegungsdaten_AV!$B:$B,$A468,Anlagenbewegungsdaten_AV!$D:$D),2)</f>
        <v>0</v>
      </c>
      <c r="Q468" s="321">
        <f t="shared" si="21"/>
        <v>0</v>
      </c>
      <c r="S468" s="324"/>
      <c r="T468" s="317"/>
      <c r="U468" s="325"/>
      <c r="V468" s="325"/>
    </row>
    <row r="469" spans="1:22" ht="15" customHeight="1" x14ac:dyDescent="0.25">
      <c r="A469" s="129" t="s">
        <v>4139</v>
      </c>
      <c r="B469" s="126" t="s">
        <v>2087</v>
      </c>
      <c r="C469" s="127" t="s">
        <v>4016</v>
      </c>
      <c r="D469" s="127" t="s">
        <v>4140</v>
      </c>
      <c r="E469" s="127" t="s">
        <v>4069</v>
      </c>
      <c r="F469" s="128">
        <v>19.009999999999998</v>
      </c>
      <c r="G469" s="128">
        <v>19.209999999999997</v>
      </c>
      <c r="H469" s="128">
        <v>15.21</v>
      </c>
      <c r="I469" s="311"/>
      <c r="J469" s="319">
        <f>ROUND(SUMIF(Anlagenbewegungsdaten!B:B,A469,Anlagenbewegungsdaten!C:C),3)</f>
        <v>0</v>
      </c>
      <c r="K469" s="320">
        <f>ROUND(SUMIF(Anlagenbewegungsdaten!$B:$B,$A469,Anlagenbewegungsdaten!$D:$D),2)</f>
        <v>0</v>
      </c>
      <c r="L469" s="321">
        <f t="shared" si="20"/>
        <v>0</v>
      </c>
      <c r="M469" s="341" t="s">
        <v>4950</v>
      </c>
      <c r="N469" s="341" t="s">
        <v>4963</v>
      </c>
      <c r="O469" s="323">
        <f>ROUND(SUMIF(Anlagenbewegungsdaten_AV!B:B,A469,Anlagenbewegungsdaten_AV!C:C),3)</f>
        <v>0</v>
      </c>
      <c r="P469" s="320">
        <f>ROUND(SUMIF(Anlagenbewegungsdaten_AV!$B:$B,$A469,Anlagenbewegungsdaten_AV!$D:$D),2)</f>
        <v>0</v>
      </c>
      <c r="Q469" s="321">
        <f t="shared" si="21"/>
        <v>0</v>
      </c>
      <c r="S469" s="324"/>
      <c r="T469" s="317"/>
      <c r="U469" s="325"/>
      <c r="V469" s="325"/>
    </row>
    <row r="470" spans="1:22" ht="15" customHeight="1" x14ac:dyDescent="0.25">
      <c r="A470" s="129" t="s">
        <v>1697</v>
      </c>
      <c r="B470" s="126" t="s">
        <v>2087</v>
      </c>
      <c r="C470" s="127" t="s">
        <v>4016</v>
      </c>
      <c r="D470" s="127" t="s">
        <v>1630</v>
      </c>
      <c r="E470" s="127" t="s">
        <v>2462</v>
      </c>
      <c r="F470" s="128">
        <v>17.100000000000001</v>
      </c>
      <c r="G470" s="128">
        <v>17.3</v>
      </c>
      <c r="H470" s="128">
        <v>13.68</v>
      </c>
      <c r="I470" s="311"/>
      <c r="J470" s="319">
        <f>ROUND(SUMIF(Anlagenbewegungsdaten!B:B,A470,Anlagenbewegungsdaten!C:C),3)</f>
        <v>0</v>
      </c>
      <c r="K470" s="320">
        <f>ROUND(SUMIF(Anlagenbewegungsdaten!$B:$B,$A470,Anlagenbewegungsdaten!$D:$D),2)</f>
        <v>0</v>
      </c>
      <c r="L470" s="321">
        <f t="shared" si="20"/>
        <v>0</v>
      </c>
      <c r="M470" s="341" t="s">
        <v>4950</v>
      </c>
      <c r="N470" s="341" t="s">
        <v>4963</v>
      </c>
      <c r="O470" s="323">
        <f>ROUND(SUMIF(Anlagenbewegungsdaten_AV!B:B,A470,Anlagenbewegungsdaten_AV!C:C),3)</f>
        <v>0</v>
      </c>
      <c r="P470" s="320">
        <f>ROUND(SUMIF(Anlagenbewegungsdaten_AV!$B:$B,$A470,Anlagenbewegungsdaten_AV!$D:$D),2)</f>
        <v>0</v>
      </c>
      <c r="Q470" s="321">
        <f t="shared" si="21"/>
        <v>0</v>
      </c>
      <c r="S470" s="324"/>
      <c r="T470" s="317"/>
      <c r="U470" s="325"/>
      <c r="V470" s="325"/>
    </row>
    <row r="471" spans="1:22" ht="15" customHeight="1" x14ac:dyDescent="0.25">
      <c r="A471" s="129" t="s">
        <v>1698</v>
      </c>
      <c r="B471" s="126" t="s">
        <v>2087</v>
      </c>
      <c r="C471" s="127" t="s">
        <v>4016</v>
      </c>
      <c r="D471" s="127" t="s">
        <v>227</v>
      </c>
      <c r="E471" s="127" t="s">
        <v>1543</v>
      </c>
      <c r="F471" s="128">
        <v>20.100000000000001</v>
      </c>
      <c r="G471" s="128">
        <v>20.3</v>
      </c>
      <c r="H471" s="128">
        <v>16.079999999999998</v>
      </c>
      <c r="I471" s="311"/>
      <c r="J471" s="319">
        <f>ROUND(SUMIF(Anlagenbewegungsdaten!B:B,A471,Anlagenbewegungsdaten!C:C),3)</f>
        <v>0</v>
      </c>
      <c r="K471" s="320">
        <f>ROUND(SUMIF(Anlagenbewegungsdaten!$B:$B,$A471,Anlagenbewegungsdaten!$D:$D),2)</f>
        <v>0</v>
      </c>
      <c r="L471" s="321">
        <f t="shared" si="20"/>
        <v>0</v>
      </c>
      <c r="M471" s="341" t="s">
        <v>4950</v>
      </c>
      <c r="N471" s="341" t="s">
        <v>4963</v>
      </c>
      <c r="O471" s="323">
        <f>ROUND(SUMIF(Anlagenbewegungsdaten_AV!B:B,A471,Anlagenbewegungsdaten_AV!C:C),3)</f>
        <v>0</v>
      </c>
      <c r="P471" s="320">
        <f>ROUND(SUMIF(Anlagenbewegungsdaten_AV!$B:$B,$A471,Anlagenbewegungsdaten_AV!$D:$D),2)</f>
        <v>0</v>
      </c>
      <c r="Q471" s="321">
        <f t="shared" si="21"/>
        <v>0</v>
      </c>
      <c r="S471" s="324"/>
      <c r="T471" s="317"/>
      <c r="U471" s="325"/>
      <c r="V471" s="325"/>
    </row>
    <row r="472" spans="1:22" ht="15" customHeight="1" x14ac:dyDescent="0.25">
      <c r="A472" s="129" t="s">
        <v>1699</v>
      </c>
      <c r="B472" s="126" t="s">
        <v>2087</v>
      </c>
      <c r="C472" s="127" t="s">
        <v>4016</v>
      </c>
      <c r="D472" s="127" t="s">
        <v>229</v>
      </c>
      <c r="E472" s="127" t="s">
        <v>1546</v>
      </c>
      <c r="F472" s="128">
        <v>20.100000000000001</v>
      </c>
      <c r="G472" s="128">
        <v>20.3</v>
      </c>
      <c r="H472" s="128">
        <v>16.079999999999998</v>
      </c>
      <c r="I472" s="311"/>
      <c r="J472" s="319">
        <f>ROUND(SUMIF(Anlagenbewegungsdaten!B:B,A472,Anlagenbewegungsdaten!C:C),3)</f>
        <v>0</v>
      </c>
      <c r="K472" s="320">
        <f>ROUND(SUMIF(Anlagenbewegungsdaten!$B:$B,$A472,Anlagenbewegungsdaten!$D:$D),2)</f>
        <v>0</v>
      </c>
      <c r="L472" s="321">
        <f t="shared" si="20"/>
        <v>0</v>
      </c>
      <c r="M472" s="341" t="s">
        <v>4950</v>
      </c>
      <c r="N472" s="341" t="s">
        <v>4963</v>
      </c>
      <c r="O472" s="323">
        <f>ROUND(SUMIF(Anlagenbewegungsdaten_AV!B:B,A472,Anlagenbewegungsdaten_AV!C:C),3)</f>
        <v>0</v>
      </c>
      <c r="P472" s="320">
        <f>ROUND(SUMIF(Anlagenbewegungsdaten_AV!$B:$B,$A472,Anlagenbewegungsdaten_AV!$D:$D),2)</f>
        <v>0</v>
      </c>
      <c r="Q472" s="321">
        <f t="shared" si="21"/>
        <v>0</v>
      </c>
      <c r="S472" s="324"/>
      <c r="T472" s="317"/>
      <c r="U472" s="325"/>
      <c r="V472" s="325"/>
    </row>
    <row r="473" spans="1:22" ht="15" customHeight="1" x14ac:dyDescent="0.25">
      <c r="A473" s="129" t="s">
        <v>2627</v>
      </c>
      <c r="B473" s="126" t="s">
        <v>2087</v>
      </c>
      <c r="C473" s="127" t="s">
        <v>4016</v>
      </c>
      <c r="D473" s="127" t="s">
        <v>2585</v>
      </c>
      <c r="E473" s="127" t="s">
        <v>2555</v>
      </c>
      <c r="F473" s="128">
        <v>20.07</v>
      </c>
      <c r="G473" s="128">
        <v>20.27</v>
      </c>
      <c r="H473" s="128">
        <v>16.059999999999999</v>
      </c>
      <c r="I473" s="311"/>
      <c r="J473" s="319">
        <f>ROUND(SUMIF(Anlagenbewegungsdaten!B:B,A473,Anlagenbewegungsdaten!C:C),3)</f>
        <v>0</v>
      </c>
      <c r="K473" s="320">
        <f>ROUND(SUMIF(Anlagenbewegungsdaten!$B:$B,$A473,Anlagenbewegungsdaten!$D:$D),2)</f>
        <v>0</v>
      </c>
      <c r="L473" s="321">
        <f t="shared" si="20"/>
        <v>0</v>
      </c>
      <c r="M473" s="341" t="s">
        <v>4950</v>
      </c>
      <c r="N473" s="341" t="s">
        <v>4963</v>
      </c>
      <c r="O473" s="323">
        <f>ROUND(SUMIF(Anlagenbewegungsdaten_AV!B:B,A473,Anlagenbewegungsdaten_AV!C:C),3)</f>
        <v>0</v>
      </c>
      <c r="P473" s="320">
        <f>ROUND(SUMIF(Anlagenbewegungsdaten_AV!$B:$B,$A473,Anlagenbewegungsdaten_AV!$D:$D),2)</f>
        <v>0</v>
      </c>
      <c r="Q473" s="321">
        <f t="shared" si="21"/>
        <v>0</v>
      </c>
      <c r="S473" s="324"/>
      <c r="T473" s="317"/>
      <c r="U473" s="325"/>
      <c r="V473" s="325"/>
    </row>
    <row r="474" spans="1:22" ht="15" customHeight="1" x14ac:dyDescent="0.25">
      <c r="A474" s="129" t="s">
        <v>3371</v>
      </c>
      <c r="B474" s="126" t="s">
        <v>2087</v>
      </c>
      <c r="C474" s="127" t="s">
        <v>4016</v>
      </c>
      <c r="D474" s="127" t="s">
        <v>3329</v>
      </c>
      <c r="E474" s="127" t="s">
        <v>3299</v>
      </c>
      <c r="F474" s="128">
        <v>20.04</v>
      </c>
      <c r="G474" s="128">
        <v>20.239999999999998</v>
      </c>
      <c r="H474" s="128">
        <v>16.03</v>
      </c>
      <c r="I474" s="311"/>
      <c r="J474" s="319">
        <f>ROUND(SUMIF(Anlagenbewegungsdaten!B:B,A474,Anlagenbewegungsdaten!C:C),3)</f>
        <v>0</v>
      </c>
      <c r="K474" s="320">
        <f>ROUND(SUMIF(Anlagenbewegungsdaten!$B:$B,$A474,Anlagenbewegungsdaten!$D:$D),2)</f>
        <v>0</v>
      </c>
      <c r="L474" s="321">
        <f t="shared" si="20"/>
        <v>0</v>
      </c>
      <c r="M474" s="341" t="s">
        <v>4950</v>
      </c>
      <c r="N474" s="341" t="s">
        <v>4963</v>
      </c>
      <c r="O474" s="323">
        <f>ROUND(SUMIF(Anlagenbewegungsdaten_AV!B:B,A474,Anlagenbewegungsdaten_AV!C:C),3)</f>
        <v>0</v>
      </c>
      <c r="P474" s="320">
        <f>ROUND(SUMIF(Anlagenbewegungsdaten_AV!$B:$B,$A474,Anlagenbewegungsdaten_AV!$D:$D),2)</f>
        <v>0</v>
      </c>
      <c r="Q474" s="321">
        <f t="shared" si="21"/>
        <v>0</v>
      </c>
      <c r="S474" s="324"/>
      <c r="T474" s="317"/>
      <c r="U474" s="325"/>
      <c r="V474" s="325"/>
    </row>
    <row r="475" spans="1:22" ht="15" customHeight="1" x14ac:dyDescent="0.25">
      <c r="A475" s="129" t="s">
        <v>4141</v>
      </c>
      <c r="B475" s="126" t="s">
        <v>2087</v>
      </c>
      <c r="C475" s="127" t="s">
        <v>4016</v>
      </c>
      <c r="D475" s="127" t="s">
        <v>4099</v>
      </c>
      <c r="E475" s="127" t="s">
        <v>4069</v>
      </c>
      <c r="F475" s="128">
        <v>20.009999999999998</v>
      </c>
      <c r="G475" s="128">
        <v>20.209999999999997</v>
      </c>
      <c r="H475" s="128">
        <v>16.010000000000002</v>
      </c>
      <c r="I475" s="311"/>
      <c r="J475" s="319">
        <f>ROUND(SUMIF(Anlagenbewegungsdaten!B:B,A475,Anlagenbewegungsdaten!C:C),3)</f>
        <v>0</v>
      </c>
      <c r="K475" s="320">
        <f>ROUND(SUMIF(Anlagenbewegungsdaten!$B:$B,$A475,Anlagenbewegungsdaten!$D:$D),2)</f>
        <v>0</v>
      </c>
      <c r="L475" s="321">
        <f t="shared" si="20"/>
        <v>0</v>
      </c>
      <c r="M475" s="341" t="s">
        <v>4950</v>
      </c>
      <c r="N475" s="341" t="s">
        <v>4963</v>
      </c>
      <c r="O475" s="323">
        <f>ROUND(SUMIF(Anlagenbewegungsdaten_AV!B:B,A475,Anlagenbewegungsdaten_AV!C:C),3)</f>
        <v>0</v>
      </c>
      <c r="P475" s="320">
        <f>ROUND(SUMIF(Anlagenbewegungsdaten_AV!$B:$B,$A475,Anlagenbewegungsdaten_AV!$D:$D),2)</f>
        <v>0</v>
      </c>
      <c r="Q475" s="321">
        <f t="shared" si="21"/>
        <v>0</v>
      </c>
      <c r="S475" s="324"/>
      <c r="T475" s="317"/>
      <c r="U475" s="325"/>
      <c r="V475" s="325"/>
    </row>
    <row r="476" spans="1:22" ht="15" customHeight="1" x14ac:dyDescent="0.25">
      <c r="A476" s="129" t="s">
        <v>1700</v>
      </c>
      <c r="B476" s="126" t="s">
        <v>2087</v>
      </c>
      <c r="C476" s="127" t="s">
        <v>4016</v>
      </c>
      <c r="D476" s="127" t="s">
        <v>231</v>
      </c>
      <c r="E476" s="127" t="s">
        <v>2462</v>
      </c>
      <c r="F476" s="128">
        <v>17.100000000000001</v>
      </c>
      <c r="G476" s="128">
        <v>17.3</v>
      </c>
      <c r="H476" s="128">
        <v>13.68</v>
      </c>
      <c r="I476" s="311"/>
      <c r="J476" s="319">
        <f>ROUND(SUMIF(Anlagenbewegungsdaten!B:B,A476,Anlagenbewegungsdaten!C:C),3)</f>
        <v>0</v>
      </c>
      <c r="K476" s="320">
        <f>ROUND(SUMIF(Anlagenbewegungsdaten!$B:$B,$A476,Anlagenbewegungsdaten!$D:$D),2)</f>
        <v>0</v>
      </c>
      <c r="L476" s="321">
        <f t="shared" si="20"/>
        <v>0</v>
      </c>
      <c r="M476" s="341" t="s">
        <v>4950</v>
      </c>
      <c r="N476" s="341" t="s">
        <v>4963</v>
      </c>
      <c r="O476" s="323">
        <f>ROUND(SUMIF(Anlagenbewegungsdaten_AV!B:B,A476,Anlagenbewegungsdaten_AV!C:C),3)</f>
        <v>0</v>
      </c>
      <c r="P476" s="320">
        <f>ROUND(SUMIF(Anlagenbewegungsdaten_AV!$B:$B,$A476,Anlagenbewegungsdaten_AV!$D:$D),2)</f>
        <v>0</v>
      </c>
      <c r="Q476" s="321">
        <f t="shared" si="21"/>
        <v>0</v>
      </c>
      <c r="S476" s="324"/>
      <c r="T476" s="317"/>
      <c r="U476" s="325"/>
      <c r="V476" s="325"/>
    </row>
    <row r="477" spans="1:22" ht="15" customHeight="1" x14ac:dyDescent="0.25">
      <c r="A477" s="129" t="s">
        <v>1701</v>
      </c>
      <c r="B477" s="126" t="s">
        <v>2087</v>
      </c>
      <c r="C477" s="127" t="s">
        <v>4016</v>
      </c>
      <c r="D477" s="127" t="s">
        <v>233</v>
      </c>
      <c r="E477" s="127" t="s">
        <v>1543</v>
      </c>
      <c r="F477" s="128">
        <v>20.100000000000001</v>
      </c>
      <c r="G477" s="128">
        <v>20.3</v>
      </c>
      <c r="H477" s="128">
        <v>16.079999999999998</v>
      </c>
      <c r="I477" s="311"/>
      <c r="J477" s="319">
        <f>ROUND(SUMIF(Anlagenbewegungsdaten!B:B,A477,Anlagenbewegungsdaten!C:C),3)</f>
        <v>0</v>
      </c>
      <c r="K477" s="320">
        <f>ROUND(SUMIF(Anlagenbewegungsdaten!$B:$B,$A477,Anlagenbewegungsdaten!$D:$D),2)</f>
        <v>0</v>
      </c>
      <c r="L477" s="321">
        <f t="shared" si="20"/>
        <v>0</v>
      </c>
      <c r="M477" s="341" t="s">
        <v>4950</v>
      </c>
      <c r="N477" s="341" t="s">
        <v>4963</v>
      </c>
      <c r="O477" s="323">
        <f>ROUND(SUMIF(Anlagenbewegungsdaten_AV!B:B,A477,Anlagenbewegungsdaten_AV!C:C),3)</f>
        <v>0</v>
      </c>
      <c r="P477" s="320">
        <f>ROUND(SUMIF(Anlagenbewegungsdaten_AV!$B:$B,$A477,Anlagenbewegungsdaten_AV!$D:$D),2)</f>
        <v>0</v>
      </c>
      <c r="Q477" s="321">
        <f t="shared" si="21"/>
        <v>0</v>
      </c>
      <c r="S477" s="324"/>
      <c r="T477" s="317"/>
      <c r="U477" s="325"/>
      <c r="V477" s="325"/>
    </row>
    <row r="478" spans="1:22" ht="15" customHeight="1" x14ac:dyDescent="0.25">
      <c r="A478" s="129" t="s">
        <v>1702</v>
      </c>
      <c r="B478" s="126" t="s">
        <v>2087</v>
      </c>
      <c r="C478" s="127" t="s">
        <v>4016</v>
      </c>
      <c r="D478" s="127" t="s">
        <v>235</v>
      </c>
      <c r="E478" s="127" t="s">
        <v>1546</v>
      </c>
      <c r="F478" s="128">
        <v>20.100000000000001</v>
      </c>
      <c r="G478" s="128">
        <v>20.3</v>
      </c>
      <c r="H478" s="128">
        <v>16.079999999999998</v>
      </c>
      <c r="I478" s="311"/>
      <c r="J478" s="319">
        <f>ROUND(SUMIF(Anlagenbewegungsdaten!B:B,A478,Anlagenbewegungsdaten!C:C),3)</f>
        <v>0</v>
      </c>
      <c r="K478" s="320">
        <f>ROUND(SUMIF(Anlagenbewegungsdaten!$B:$B,$A478,Anlagenbewegungsdaten!$D:$D),2)</f>
        <v>0</v>
      </c>
      <c r="L478" s="321">
        <f t="shared" si="20"/>
        <v>0</v>
      </c>
      <c r="M478" s="341" t="s">
        <v>4950</v>
      </c>
      <c r="N478" s="341" t="s">
        <v>4963</v>
      </c>
      <c r="O478" s="323">
        <f>ROUND(SUMIF(Anlagenbewegungsdaten_AV!B:B,A478,Anlagenbewegungsdaten_AV!C:C),3)</f>
        <v>0</v>
      </c>
      <c r="P478" s="320">
        <f>ROUND(SUMIF(Anlagenbewegungsdaten_AV!$B:$B,$A478,Anlagenbewegungsdaten_AV!$D:$D),2)</f>
        <v>0</v>
      </c>
      <c r="Q478" s="321">
        <f t="shared" si="21"/>
        <v>0</v>
      </c>
      <c r="S478" s="324"/>
      <c r="T478" s="317"/>
      <c r="U478" s="325"/>
      <c r="V478" s="325"/>
    </row>
    <row r="479" spans="1:22" ht="15" customHeight="1" x14ac:dyDescent="0.25">
      <c r="A479" s="129" t="s">
        <v>2628</v>
      </c>
      <c r="B479" s="126" t="s">
        <v>2087</v>
      </c>
      <c r="C479" s="127" t="s">
        <v>4016</v>
      </c>
      <c r="D479" s="127" t="s">
        <v>2587</v>
      </c>
      <c r="E479" s="127" t="s">
        <v>2555</v>
      </c>
      <c r="F479" s="128">
        <v>20.07</v>
      </c>
      <c r="G479" s="128">
        <v>20.27</v>
      </c>
      <c r="H479" s="128">
        <v>16.059999999999999</v>
      </c>
      <c r="I479" s="311"/>
      <c r="J479" s="319">
        <f>ROUND(SUMIF(Anlagenbewegungsdaten!B:B,A479,Anlagenbewegungsdaten!C:C),3)</f>
        <v>0</v>
      </c>
      <c r="K479" s="320">
        <f>ROUND(SUMIF(Anlagenbewegungsdaten!$B:$B,$A479,Anlagenbewegungsdaten!$D:$D),2)</f>
        <v>0</v>
      </c>
      <c r="L479" s="321">
        <f t="shared" si="20"/>
        <v>0</v>
      </c>
      <c r="M479" s="341" t="s">
        <v>4950</v>
      </c>
      <c r="N479" s="341" t="s">
        <v>4963</v>
      </c>
      <c r="O479" s="323">
        <f>ROUND(SUMIF(Anlagenbewegungsdaten_AV!B:B,A479,Anlagenbewegungsdaten_AV!C:C),3)</f>
        <v>0</v>
      </c>
      <c r="P479" s="320">
        <f>ROUND(SUMIF(Anlagenbewegungsdaten_AV!$B:$B,$A479,Anlagenbewegungsdaten_AV!$D:$D),2)</f>
        <v>0</v>
      </c>
      <c r="Q479" s="321">
        <f t="shared" si="21"/>
        <v>0</v>
      </c>
      <c r="S479" s="324"/>
      <c r="T479" s="317"/>
      <c r="U479" s="325"/>
      <c r="V479" s="325"/>
    </row>
    <row r="480" spans="1:22" ht="15" customHeight="1" x14ac:dyDescent="0.25">
      <c r="A480" s="129" t="s">
        <v>3372</v>
      </c>
      <c r="B480" s="126" t="s">
        <v>2087</v>
      </c>
      <c r="C480" s="127" t="s">
        <v>4016</v>
      </c>
      <c r="D480" s="127" t="s">
        <v>3331</v>
      </c>
      <c r="E480" s="127" t="s">
        <v>3299</v>
      </c>
      <c r="F480" s="128">
        <v>20.04</v>
      </c>
      <c r="G480" s="128">
        <v>20.239999999999998</v>
      </c>
      <c r="H480" s="128">
        <v>16.03</v>
      </c>
      <c r="I480" s="311"/>
      <c r="J480" s="319">
        <f>ROUND(SUMIF(Anlagenbewegungsdaten!B:B,A480,Anlagenbewegungsdaten!C:C),3)</f>
        <v>0</v>
      </c>
      <c r="K480" s="320">
        <f>ROUND(SUMIF(Anlagenbewegungsdaten!$B:$B,$A480,Anlagenbewegungsdaten!$D:$D),2)</f>
        <v>0</v>
      </c>
      <c r="L480" s="321">
        <f t="shared" si="20"/>
        <v>0</v>
      </c>
      <c r="M480" s="341" t="s">
        <v>4950</v>
      </c>
      <c r="N480" s="341" t="s">
        <v>4963</v>
      </c>
      <c r="O480" s="323">
        <f>ROUND(SUMIF(Anlagenbewegungsdaten_AV!B:B,A480,Anlagenbewegungsdaten_AV!C:C),3)</f>
        <v>0</v>
      </c>
      <c r="P480" s="320">
        <f>ROUND(SUMIF(Anlagenbewegungsdaten_AV!$B:$B,$A480,Anlagenbewegungsdaten_AV!$D:$D),2)</f>
        <v>0</v>
      </c>
      <c r="Q480" s="321">
        <f t="shared" si="21"/>
        <v>0</v>
      </c>
      <c r="S480" s="324"/>
      <c r="T480" s="317"/>
      <c r="U480" s="325"/>
      <c r="V480" s="325"/>
    </row>
    <row r="481" spans="1:22" ht="15" customHeight="1" x14ac:dyDescent="0.25">
      <c r="A481" s="129" t="s">
        <v>4142</v>
      </c>
      <c r="B481" s="126" t="s">
        <v>2087</v>
      </c>
      <c r="C481" s="127" t="s">
        <v>4016</v>
      </c>
      <c r="D481" s="127" t="s">
        <v>4101</v>
      </c>
      <c r="E481" s="127" t="s">
        <v>4069</v>
      </c>
      <c r="F481" s="128">
        <v>20.009999999999998</v>
      </c>
      <c r="G481" s="128">
        <v>20.209999999999997</v>
      </c>
      <c r="H481" s="128">
        <v>16.010000000000002</v>
      </c>
      <c r="I481" s="311"/>
      <c r="J481" s="319">
        <f>ROUND(SUMIF(Anlagenbewegungsdaten!B:B,A481,Anlagenbewegungsdaten!C:C),3)</f>
        <v>0</v>
      </c>
      <c r="K481" s="320">
        <f>ROUND(SUMIF(Anlagenbewegungsdaten!$B:$B,$A481,Anlagenbewegungsdaten!$D:$D),2)</f>
        <v>0</v>
      </c>
      <c r="L481" s="321">
        <f t="shared" si="20"/>
        <v>0</v>
      </c>
      <c r="M481" s="341" t="s">
        <v>4950</v>
      </c>
      <c r="N481" s="341" t="s">
        <v>4963</v>
      </c>
      <c r="O481" s="323">
        <f>ROUND(SUMIF(Anlagenbewegungsdaten_AV!B:B,A481,Anlagenbewegungsdaten_AV!C:C),3)</f>
        <v>0</v>
      </c>
      <c r="P481" s="320">
        <f>ROUND(SUMIF(Anlagenbewegungsdaten_AV!$B:$B,$A481,Anlagenbewegungsdaten_AV!$D:$D),2)</f>
        <v>0</v>
      </c>
      <c r="Q481" s="321">
        <f t="shared" si="21"/>
        <v>0</v>
      </c>
      <c r="S481" s="324"/>
      <c r="T481" s="317"/>
      <c r="U481" s="325"/>
      <c r="V481" s="325"/>
    </row>
    <row r="482" spans="1:22" ht="15" customHeight="1" x14ac:dyDescent="0.25">
      <c r="A482" s="129" t="s">
        <v>1703</v>
      </c>
      <c r="B482" s="126" t="s">
        <v>2087</v>
      </c>
      <c r="C482" s="127" t="s">
        <v>4016</v>
      </c>
      <c r="D482" s="127" t="s">
        <v>237</v>
      </c>
      <c r="E482" s="127" t="s">
        <v>2462</v>
      </c>
      <c r="F482" s="128">
        <v>18.100000000000001</v>
      </c>
      <c r="G482" s="128">
        <v>18.3</v>
      </c>
      <c r="H482" s="128">
        <v>14.48</v>
      </c>
      <c r="I482" s="311"/>
      <c r="J482" s="319">
        <f>ROUND(SUMIF(Anlagenbewegungsdaten!B:B,A482,Anlagenbewegungsdaten!C:C),3)</f>
        <v>0</v>
      </c>
      <c r="K482" s="320">
        <f>ROUND(SUMIF(Anlagenbewegungsdaten!$B:$B,$A482,Anlagenbewegungsdaten!$D:$D),2)</f>
        <v>0</v>
      </c>
      <c r="L482" s="321">
        <f t="shared" si="20"/>
        <v>0</v>
      </c>
      <c r="M482" s="341" t="s">
        <v>4950</v>
      </c>
      <c r="N482" s="341" t="s">
        <v>4963</v>
      </c>
      <c r="O482" s="323">
        <f>ROUND(SUMIF(Anlagenbewegungsdaten_AV!B:B,A482,Anlagenbewegungsdaten_AV!C:C),3)</f>
        <v>0</v>
      </c>
      <c r="P482" s="320">
        <f>ROUND(SUMIF(Anlagenbewegungsdaten_AV!$B:$B,$A482,Anlagenbewegungsdaten_AV!$D:$D),2)</f>
        <v>0</v>
      </c>
      <c r="Q482" s="321">
        <f t="shared" si="21"/>
        <v>0</v>
      </c>
      <c r="S482" s="324"/>
      <c r="T482" s="317"/>
      <c r="U482" s="325"/>
      <c r="V482" s="325"/>
    </row>
    <row r="483" spans="1:22" ht="15" customHeight="1" x14ac:dyDescent="0.25">
      <c r="A483" s="129" t="s">
        <v>1704</v>
      </c>
      <c r="B483" s="126" t="s">
        <v>2087</v>
      </c>
      <c r="C483" s="127" t="s">
        <v>4016</v>
      </c>
      <c r="D483" s="127" t="s">
        <v>239</v>
      </c>
      <c r="E483" s="127" t="s">
        <v>1543</v>
      </c>
      <c r="F483" s="128">
        <v>21.1</v>
      </c>
      <c r="G483" s="128">
        <v>21.3</v>
      </c>
      <c r="H483" s="128">
        <v>16.88</v>
      </c>
      <c r="I483" s="311"/>
      <c r="J483" s="319">
        <f>ROUND(SUMIF(Anlagenbewegungsdaten!B:B,A483,Anlagenbewegungsdaten!C:C),3)</f>
        <v>0</v>
      </c>
      <c r="K483" s="320">
        <f>ROUND(SUMIF(Anlagenbewegungsdaten!$B:$B,$A483,Anlagenbewegungsdaten!$D:$D),2)</f>
        <v>0</v>
      </c>
      <c r="L483" s="321">
        <f t="shared" si="20"/>
        <v>0</v>
      </c>
      <c r="M483" s="341" t="s">
        <v>4950</v>
      </c>
      <c r="N483" s="341" t="s">
        <v>4963</v>
      </c>
      <c r="O483" s="323">
        <f>ROUND(SUMIF(Anlagenbewegungsdaten_AV!B:B,A483,Anlagenbewegungsdaten_AV!C:C),3)</f>
        <v>0</v>
      </c>
      <c r="P483" s="320">
        <f>ROUND(SUMIF(Anlagenbewegungsdaten_AV!$B:$B,$A483,Anlagenbewegungsdaten_AV!$D:$D),2)</f>
        <v>0</v>
      </c>
      <c r="Q483" s="321">
        <f t="shared" si="21"/>
        <v>0</v>
      </c>
      <c r="S483" s="324"/>
      <c r="T483" s="317"/>
      <c r="U483" s="325"/>
      <c r="V483" s="325"/>
    </row>
    <row r="484" spans="1:22" ht="15" customHeight="1" x14ac:dyDescent="0.25">
      <c r="A484" s="129" t="s">
        <v>1705</v>
      </c>
      <c r="B484" s="126" t="s">
        <v>2087</v>
      </c>
      <c r="C484" s="127" t="s">
        <v>4016</v>
      </c>
      <c r="D484" s="127" t="s">
        <v>241</v>
      </c>
      <c r="E484" s="127" t="s">
        <v>1546</v>
      </c>
      <c r="F484" s="128">
        <v>21.1</v>
      </c>
      <c r="G484" s="128">
        <v>21.3</v>
      </c>
      <c r="H484" s="128">
        <v>16.88</v>
      </c>
      <c r="I484" s="311"/>
      <c r="J484" s="319">
        <f>ROUND(SUMIF(Anlagenbewegungsdaten!B:B,A484,Anlagenbewegungsdaten!C:C),3)</f>
        <v>0</v>
      </c>
      <c r="K484" s="320">
        <f>ROUND(SUMIF(Anlagenbewegungsdaten!$B:$B,$A484,Anlagenbewegungsdaten!$D:$D),2)</f>
        <v>0</v>
      </c>
      <c r="L484" s="321">
        <f t="shared" si="20"/>
        <v>0</v>
      </c>
      <c r="M484" s="341" t="s">
        <v>4950</v>
      </c>
      <c r="N484" s="341" t="s">
        <v>4963</v>
      </c>
      <c r="O484" s="323">
        <f>ROUND(SUMIF(Anlagenbewegungsdaten_AV!B:B,A484,Anlagenbewegungsdaten_AV!C:C),3)</f>
        <v>0</v>
      </c>
      <c r="P484" s="320">
        <f>ROUND(SUMIF(Anlagenbewegungsdaten_AV!$B:$B,$A484,Anlagenbewegungsdaten_AV!$D:$D),2)</f>
        <v>0</v>
      </c>
      <c r="Q484" s="321">
        <f t="shared" si="21"/>
        <v>0</v>
      </c>
      <c r="S484" s="324"/>
      <c r="T484" s="317"/>
      <c r="U484" s="325"/>
      <c r="V484" s="325"/>
    </row>
    <row r="485" spans="1:22" ht="15" customHeight="1" x14ac:dyDescent="0.25">
      <c r="A485" s="129" t="s">
        <v>2629</v>
      </c>
      <c r="B485" s="126" t="s">
        <v>2087</v>
      </c>
      <c r="C485" s="127" t="s">
        <v>4016</v>
      </c>
      <c r="D485" s="127" t="s">
        <v>2589</v>
      </c>
      <c r="E485" s="127" t="s">
        <v>2555</v>
      </c>
      <c r="F485" s="128">
        <v>21.07</v>
      </c>
      <c r="G485" s="128">
        <v>21.27</v>
      </c>
      <c r="H485" s="128">
        <v>16.86</v>
      </c>
      <c r="I485" s="311"/>
      <c r="J485" s="319">
        <f>ROUND(SUMIF(Anlagenbewegungsdaten!B:B,A485,Anlagenbewegungsdaten!C:C),3)</f>
        <v>0</v>
      </c>
      <c r="K485" s="320">
        <f>ROUND(SUMIF(Anlagenbewegungsdaten!$B:$B,$A485,Anlagenbewegungsdaten!$D:$D),2)</f>
        <v>0</v>
      </c>
      <c r="L485" s="321">
        <f t="shared" si="20"/>
        <v>0</v>
      </c>
      <c r="M485" s="341" t="s">
        <v>4950</v>
      </c>
      <c r="N485" s="341" t="s">
        <v>4963</v>
      </c>
      <c r="O485" s="323">
        <f>ROUND(SUMIF(Anlagenbewegungsdaten_AV!B:B,A485,Anlagenbewegungsdaten_AV!C:C),3)</f>
        <v>0</v>
      </c>
      <c r="P485" s="320">
        <f>ROUND(SUMIF(Anlagenbewegungsdaten_AV!$B:$B,$A485,Anlagenbewegungsdaten_AV!$D:$D),2)</f>
        <v>0</v>
      </c>
      <c r="Q485" s="321">
        <f t="shared" si="21"/>
        <v>0</v>
      </c>
      <c r="S485" s="324"/>
      <c r="T485" s="317"/>
      <c r="U485" s="325"/>
      <c r="V485" s="325"/>
    </row>
    <row r="486" spans="1:22" ht="15" customHeight="1" x14ac:dyDescent="0.25">
      <c r="A486" s="129" t="s">
        <v>3373</v>
      </c>
      <c r="B486" s="126" t="s">
        <v>2087</v>
      </c>
      <c r="C486" s="127" t="s">
        <v>4016</v>
      </c>
      <c r="D486" s="127" t="s">
        <v>3333</v>
      </c>
      <c r="E486" s="127" t="s">
        <v>3299</v>
      </c>
      <c r="F486" s="128">
        <v>21.04</v>
      </c>
      <c r="G486" s="128">
        <v>21.24</v>
      </c>
      <c r="H486" s="128">
        <v>16.829999999999998</v>
      </c>
      <c r="I486" s="311"/>
      <c r="J486" s="319">
        <f>ROUND(SUMIF(Anlagenbewegungsdaten!B:B,A486,Anlagenbewegungsdaten!C:C),3)</f>
        <v>0</v>
      </c>
      <c r="K486" s="320">
        <f>ROUND(SUMIF(Anlagenbewegungsdaten!$B:$B,$A486,Anlagenbewegungsdaten!$D:$D),2)</f>
        <v>0</v>
      </c>
      <c r="L486" s="321">
        <f t="shared" si="20"/>
        <v>0</v>
      </c>
      <c r="M486" s="341" t="s">
        <v>4950</v>
      </c>
      <c r="N486" s="341" t="s">
        <v>4963</v>
      </c>
      <c r="O486" s="323">
        <f>ROUND(SUMIF(Anlagenbewegungsdaten_AV!B:B,A486,Anlagenbewegungsdaten_AV!C:C),3)</f>
        <v>0</v>
      </c>
      <c r="P486" s="320">
        <f>ROUND(SUMIF(Anlagenbewegungsdaten_AV!$B:$B,$A486,Anlagenbewegungsdaten_AV!$D:$D),2)</f>
        <v>0</v>
      </c>
      <c r="Q486" s="321">
        <f t="shared" si="21"/>
        <v>0</v>
      </c>
      <c r="S486" s="324"/>
      <c r="T486" s="317"/>
      <c r="U486" s="325"/>
      <c r="V486" s="325"/>
    </row>
    <row r="487" spans="1:22" ht="15" customHeight="1" x14ac:dyDescent="0.25">
      <c r="A487" s="129" t="s">
        <v>4143</v>
      </c>
      <c r="B487" s="126" t="s">
        <v>2087</v>
      </c>
      <c r="C487" s="127" t="s">
        <v>4016</v>
      </c>
      <c r="D487" s="127" t="s">
        <v>4103</v>
      </c>
      <c r="E487" s="127" t="s">
        <v>4069</v>
      </c>
      <c r="F487" s="128">
        <v>21.009999999999998</v>
      </c>
      <c r="G487" s="128">
        <v>21.209999999999997</v>
      </c>
      <c r="H487" s="128">
        <v>16.809999999999999</v>
      </c>
      <c r="I487" s="311"/>
      <c r="J487" s="319">
        <f>ROUND(SUMIF(Anlagenbewegungsdaten!B:B,A487,Anlagenbewegungsdaten!C:C),3)</f>
        <v>0</v>
      </c>
      <c r="K487" s="320">
        <f>ROUND(SUMIF(Anlagenbewegungsdaten!$B:$B,$A487,Anlagenbewegungsdaten!$D:$D),2)</f>
        <v>0</v>
      </c>
      <c r="L487" s="321">
        <f t="shared" si="20"/>
        <v>0</v>
      </c>
      <c r="M487" s="341" t="s">
        <v>4950</v>
      </c>
      <c r="N487" s="341" t="s">
        <v>4963</v>
      </c>
      <c r="O487" s="323">
        <f>ROUND(SUMIF(Anlagenbewegungsdaten_AV!B:B,A487,Anlagenbewegungsdaten_AV!C:C),3)</f>
        <v>0</v>
      </c>
      <c r="P487" s="320">
        <f>ROUND(SUMIF(Anlagenbewegungsdaten_AV!$B:$B,$A487,Anlagenbewegungsdaten_AV!$D:$D),2)</f>
        <v>0</v>
      </c>
      <c r="Q487" s="321">
        <f t="shared" si="21"/>
        <v>0</v>
      </c>
      <c r="S487" s="324"/>
      <c r="T487" s="317"/>
      <c r="U487" s="325"/>
      <c r="V487" s="325"/>
    </row>
    <row r="488" spans="1:22" ht="15" customHeight="1" x14ac:dyDescent="0.25">
      <c r="A488" s="129" t="s">
        <v>1706</v>
      </c>
      <c r="B488" s="126" t="s">
        <v>2087</v>
      </c>
      <c r="C488" s="127" t="s">
        <v>4016</v>
      </c>
      <c r="D488" s="127" t="s">
        <v>243</v>
      </c>
      <c r="E488" s="127" t="s">
        <v>2462</v>
      </c>
      <c r="F488" s="128">
        <v>18.100000000000001</v>
      </c>
      <c r="G488" s="128">
        <v>18.3</v>
      </c>
      <c r="H488" s="128">
        <v>14.48</v>
      </c>
      <c r="I488" s="311"/>
      <c r="J488" s="319">
        <f>ROUND(SUMIF(Anlagenbewegungsdaten!B:B,A488,Anlagenbewegungsdaten!C:C),3)</f>
        <v>0</v>
      </c>
      <c r="K488" s="320">
        <f>ROUND(SUMIF(Anlagenbewegungsdaten!$B:$B,$A488,Anlagenbewegungsdaten!$D:$D),2)</f>
        <v>0</v>
      </c>
      <c r="L488" s="321">
        <f t="shared" si="20"/>
        <v>0</v>
      </c>
      <c r="M488" s="341" t="s">
        <v>4950</v>
      </c>
      <c r="N488" s="341" t="s">
        <v>4963</v>
      </c>
      <c r="O488" s="323">
        <f>ROUND(SUMIF(Anlagenbewegungsdaten_AV!B:B,A488,Anlagenbewegungsdaten_AV!C:C),3)</f>
        <v>0</v>
      </c>
      <c r="P488" s="320">
        <f>ROUND(SUMIF(Anlagenbewegungsdaten_AV!$B:$B,$A488,Anlagenbewegungsdaten_AV!$D:$D),2)</f>
        <v>0</v>
      </c>
      <c r="Q488" s="321">
        <f t="shared" si="21"/>
        <v>0</v>
      </c>
      <c r="S488" s="324"/>
      <c r="T488" s="317"/>
      <c r="U488" s="325"/>
      <c r="V488" s="325"/>
    </row>
    <row r="489" spans="1:22" ht="15" customHeight="1" x14ac:dyDescent="0.25">
      <c r="A489" s="129" t="s">
        <v>1707</v>
      </c>
      <c r="B489" s="126" t="s">
        <v>2087</v>
      </c>
      <c r="C489" s="127" t="s">
        <v>4016</v>
      </c>
      <c r="D489" s="127" t="s">
        <v>245</v>
      </c>
      <c r="E489" s="127" t="s">
        <v>1543</v>
      </c>
      <c r="F489" s="128">
        <v>21.1</v>
      </c>
      <c r="G489" s="128">
        <v>21.3</v>
      </c>
      <c r="H489" s="128">
        <v>16.88</v>
      </c>
      <c r="I489" s="311"/>
      <c r="J489" s="319">
        <f>ROUND(SUMIF(Anlagenbewegungsdaten!B:B,A489,Anlagenbewegungsdaten!C:C),3)</f>
        <v>0</v>
      </c>
      <c r="K489" s="320">
        <f>ROUND(SUMIF(Anlagenbewegungsdaten!$B:$B,$A489,Anlagenbewegungsdaten!$D:$D),2)</f>
        <v>0</v>
      </c>
      <c r="L489" s="321">
        <f t="shared" si="20"/>
        <v>0</v>
      </c>
      <c r="M489" s="341" t="s">
        <v>4950</v>
      </c>
      <c r="N489" s="341" t="s">
        <v>4963</v>
      </c>
      <c r="O489" s="323">
        <f>ROUND(SUMIF(Anlagenbewegungsdaten_AV!B:B,A489,Anlagenbewegungsdaten_AV!C:C),3)</f>
        <v>0</v>
      </c>
      <c r="P489" s="320">
        <f>ROUND(SUMIF(Anlagenbewegungsdaten_AV!$B:$B,$A489,Anlagenbewegungsdaten_AV!$D:$D),2)</f>
        <v>0</v>
      </c>
      <c r="Q489" s="321">
        <f t="shared" si="21"/>
        <v>0</v>
      </c>
      <c r="S489" s="324"/>
      <c r="T489" s="317"/>
      <c r="U489" s="325"/>
      <c r="V489" s="325"/>
    </row>
    <row r="490" spans="1:22" ht="15" customHeight="1" x14ac:dyDescent="0.25">
      <c r="A490" s="129" t="s">
        <v>1708</v>
      </c>
      <c r="B490" s="126" t="s">
        <v>2087</v>
      </c>
      <c r="C490" s="127" t="s">
        <v>4016</v>
      </c>
      <c r="D490" s="127" t="s">
        <v>247</v>
      </c>
      <c r="E490" s="127" t="s">
        <v>1546</v>
      </c>
      <c r="F490" s="128">
        <v>21.1</v>
      </c>
      <c r="G490" s="128">
        <v>21.3</v>
      </c>
      <c r="H490" s="128">
        <v>16.88</v>
      </c>
      <c r="I490" s="311"/>
      <c r="J490" s="319">
        <f>ROUND(SUMIF(Anlagenbewegungsdaten!B:B,A490,Anlagenbewegungsdaten!C:C),3)</f>
        <v>0</v>
      </c>
      <c r="K490" s="320">
        <f>ROUND(SUMIF(Anlagenbewegungsdaten!$B:$B,$A490,Anlagenbewegungsdaten!$D:$D),2)</f>
        <v>0</v>
      </c>
      <c r="L490" s="321">
        <f t="shared" si="20"/>
        <v>0</v>
      </c>
      <c r="M490" s="341" t="s">
        <v>4950</v>
      </c>
      <c r="N490" s="341" t="s">
        <v>4963</v>
      </c>
      <c r="O490" s="323">
        <f>ROUND(SUMIF(Anlagenbewegungsdaten_AV!B:B,A490,Anlagenbewegungsdaten_AV!C:C),3)</f>
        <v>0</v>
      </c>
      <c r="P490" s="320">
        <f>ROUND(SUMIF(Anlagenbewegungsdaten_AV!$B:$B,$A490,Anlagenbewegungsdaten_AV!$D:$D),2)</f>
        <v>0</v>
      </c>
      <c r="Q490" s="321">
        <f t="shared" si="21"/>
        <v>0</v>
      </c>
      <c r="S490" s="324"/>
      <c r="T490" s="317"/>
      <c r="U490" s="325"/>
      <c r="V490" s="325"/>
    </row>
    <row r="491" spans="1:22" ht="15" customHeight="1" x14ac:dyDescent="0.25">
      <c r="A491" s="129" t="s">
        <v>2630</v>
      </c>
      <c r="B491" s="126" t="s">
        <v>2087</v>
      </c>
      <c r="C491" s="127" t="s">
        <v>4016</v>
      </c>
      <c r="D491" s="127" t="s">
        <v>2591</v>
      </c>
      <c r="E491" s="127" t="s">
        <v>2555</v>
      </c>
      <c r="F491" s="128">
        <v>21.07</v>
      </c>
      <c r="G491" s="128">
        <v>21.27</v>
      </c>
      <c r="H491" s="128">
        <v>16.86</v>
      </c>
      <c r="I491" s="311"/>
      <c r="J491" s="319">
        <f>ROUND(SUMIF(Anlagenbewegungsdaten!B:B,A491,Anlagenbewegungsdaten!C:C),3)</f>
        <v>0</v>
      </c>
      <c r="K491" s="320">
        <f>ROUND(SUMIF(Anlagenbewegungsdaten!$B:$B,$A491,Anlagenbewegungsdaten!$D:$D),2)</f>
        <v>0</v>
      </c>
      <c r="L491" s="321">
        <f t="shared" si="20"/>
        <v>0</v>
      </c>
      <c r="M491" s="341" t="s">
        <v>4950</v>
      </c>
      <c r="N491" s="341" t="s">
        <v>4963</v>
      </c>
      <c r="O491" s="323">
        <f>ROUND(SUMIF(Anlagenbewegungsdaten_AV!B:B,A491,Anlagenbewegungsdaten_AV!C:C),3)</f>
        <v>0</v>
      </c>
      <c r="P491" s="320">
        <f>ROUND(SUMIF(Anlagenbewegungsdaten_AV!$B:$B,$A491,Anlagenbewegungsdaten_AV!$D:$D),2)</f>
        <v>0</v>
      </c>
      <c r="Q491" s="321">
        <f t="shared" si="21"/>
        <v>0</v>
      </c>
      <c r="S491" s="324"/>
      <c r="T491" s="317"/>
      <c r="U491" s="325"/>
      <c r="V491" s="325"/>
    </row>
    <row r="492" spans="1:22" ht="15" customHeight="1" x14ac:dyDescent="0.25">
      <c r="A492" s="129" t="s">
        <v>3374</v>
      </c>
      <c r="B492" s="126" t="s">
        <v>2087</v>
      </c>
      <c r="C492" s="127" t="s">
        <v>4016</v>
      </c>
      <c r="D492" s="127" t="s">
        <v>3335</v>
      </c>
      <c r="E492" s="127" t="s">
        <v>3299</v>
      </c>
      <c r="F492" s="128">
        <v>21.04</v>
      </c>
      <c r="G492" s="128">
        <v>21.24</v>
      </c>
      <c r="H492" s="128">
        <v>16.829999999999998</v>
      </c>
      <c r="I492" s="311"/>
      <c r="J492" s="319">
        <f>ROUND(SUMIF(Anlagenbewegungsdaten!B:B,A492,Anlagenbewegungsdaten!C:C),3)</f>
        <v>0</v>
      </c>
      <c r="K492" s="320">
        <f>ROUND(SUMIF(Anlagenbewegungsdaten!$B:$B,$A492,Anlagenbewegungsdaten!$D:$D),2)</f>
        <v>0</v>
      </c>
      <c r="L492" s="321">
        <f t="shared" si="20"/>
        <v>0</v>
      </c>
      <c r="M492" s="341" t="s">
        <v>4950</v>
      </c>
      <c r="N492" s="341" t="s">
        <v>4963</v>
      </c>
      <c r="O492" s="323">
        <f>ROUND(SUMIF(Anlagenbewegungsdaten_AV!B:B,A492,Anlagenbewegungsdaten_AV!C:C),3)</f>
        <v>0</v>
      </c>
      <c r="P492" s="320">
        <f>ROUND(SUMIF(Anlagenbewegungsdaten_AV!$B:$B,$A492,Anlagenbewegungsdaten_AV!$D:$D),2)</f>
        <v>0</v>
      </c>
      <c r="Q492" s="321">
        <f t="shared" si="21"/>
        <v>0</v>
      </c>
      <c r="S492" s="324"/>
      <c r="T492" s="317"/>
      <c r="U492" s="325"/>
      <c r="V492" s="325"/>
    </row>
    <row r="493" spans="1:22" ht="15" customHeight="1" x14ac:dyDescent="0.25">
      <c r="A493" s="129" t="s">
        <v>4144</v>
      </c>
      <c r="B493" s="126" t="s">
        <v>2087</v>
      </c>
      <c r="C493" s="127" t="s">
        <v>4016</v>
      </c>
      <c r="D493" s="127" t="s">
        <v>4105</v>
      </c>
      <c r="E493" s="127" t="s">
        <v>4069</v>
      </c>
      <c r="F493" s="128">
        <v>21.009999999999998</v>
      </c>
      <c r="G493" s="128">
        <v>21.209999999999997</v>
      </c>
      <c r="H493" s="128">
        <v>16.809999999999999</v>
      </c>
      <c r="I493" s="311"/>
      <c r="J493" s="319">
        <f>ROUND(SUMIF(Anlagenbewegungsdaten!B:B,A493,Anlagenbewegungsdaten!C:C),3)</f>
        <v>0</v>
      </c>
      <c r="K493" s="320">
        <f>ROUND(SUMIF(Anlagenbewegungsdaten!$B:$B,$A493,Anlagenbewegungsdaten!$D:$D),2)</f>
        <v>0</v>
      </c>
      <c r="L493" s="321">
        <f t="shared" si="20"/>
        <v>0</v>
      </c>
      <c r="M493" s="341" t="s">
        <v>4950</v>
      </c>
      <c r="N493" s="341" t="s">
        <v>4963</v>
      </c>
      <c r="O493" s="323">
        <f>ROUND(SUMIF(Anlagenbewegungsdaten_AV!B:B,A493,Anlagenbewegungsdaten_AV!C:C),3)</f>
        <v>0</v>
      </c>
      <c r="P493" s="320">
        <f>ROUND(SUMIF(Anlagenbewegungsdaten_AV!$B:$B,$A493,Anlagenbewegungsdaten_AV!$D:$D),2)</f>
        <v>0</v>
      </c>
      <c r="Q493" s="321">
        <f t="shared" si="21"/>
        <v>0</v>
      </c>
      <c r="S493" s="324"/>
      <c r="T493" s="317"/>
      <c r="U493" s="325"/>
      <c r="V493" s="325"/>
    </row>
    <row r="494" spans="1:22" ht="15" customHeight="1" x14ac:dyDescent="0.25">
      <c r="A494" s="129" t="s">
        <v>1709</v>
      </c>
      <c r="B494" s="126" t="s">
        <v>2087</v>
      </c>
      <c r="C494" s="127" t="s">
        <v>4016</v>
      </c>
      <c r="D494" s="127" t="s">
        <v>249</v>
      </c>
      <c r="E494" s="127" t="s">
        <v>2462</v>
      </c>
      <c r="F494" s="128">
        <v>19.100000000000001</v>
      </c>
      <c r="G494" s="128">
        <v>19.3</v>
      </c>
      <c r="H494" s="128">
        <v>15.28</v>
      </c>
      <c r="I494" s="311"/>
      <c r="J494" s="319">
        <f>ROUND(SUMIF(Anlagenbewegungsdaten!B:B,A494,Anlagenbewegungsdaten!C:C),3)</f>
        <v>0</v>
      </c>
      <c r="K494" s="320">
        <f>ROUND(SUMIF(Anlagenbewegungsdaten!$B:$B,$A494,Anlagenbewegungsdaten!$D:$D),2)</f>
        <v>0</v>
      </c>
      <c r="L494" s="321">
        <f t="shared" si="20"/>
        <v>0</v>
      </c>
      <c r="M494" s="341" t="s">
        <v>4950</v>
      </c>
      <c r="N494" s="341" t="s">
        <v>4963</v>
      </c>
      <c r="O494" s="323">
        <f>ROUND(SUMIF(Anlagenbewegungsdaten_AV!B:B,A494,Anlagenbewegungsdaten_AV!C:C),3)</f>
        <v>0</v>
      </c>
      <c r="P494" s="320">
        <f>ROUND(SUMIF(Anlagenbewegungsdaten_AV!$B:$B,$A494,Anlagenbewegungsdaten_AV!$D:$D),2)</f>
        <v>0</v>
      </c>
      <c r="Q494" s="321">
        <f t="shared" si="21"/>
        <v>0</v>
      </c>
      <c r="S494" s="324"/>
      <c r="T494" s="317"/>
      <c r="U494" s="325"/>
      <c r="V494" s="325"/>
    </row>
    <row r="495" spans="1:22" ht="15" customHeight="1" x14ac:dyDescent="0.25">
      <c r="A495" s="129" t="s">
        <v>1710</v>
      </c>
      <c r="B495" s="126" t="s">
        <v>2087</v>
      </c>
      <c r="C495" s="127" t="s">
        <v>4016</v>
      </c>
      <c r="D495" s="127" t="s">
        <v>251</v>
      </c>
      <c r="E495" s="127" t="s">
        <v>1543</v>
      </c>
      <c r="F495" s="128">
        <v>22.1</v>
      </c>
      <c r="G495" s="128">
        <v>22.3</v>
      </c>
      <c r="H495" s="128">
        <v>17.68</v>
      </c>
      <c r="I495" s="311"/>
      <c r="J495" s="319">
        <f>ROUND(SUMIF(Anlagenbewegungsdaten!B:B,A495,Anlagenbewegungsdaten!C:C),3)</f>
        <v>0</v>
      </c>
      <c r="K495" s="320">
        <f>ROUND(SUMIF(Anlagenbewegungsdaten!$B:$B,$A495,Anlagenbewegungsdaten!$D:$D),2)</f>
        <v>0</v>
      </c>
      <c r="L495" s="321">
        <f t="shared" si="20"/>
        <v>0</v>
      </c>
      <c r="M495" s="341" t="s">
        <v>4950</v>
      </c>
      <c r="N495" s="341" t="s">
        <v>4963</v>
      </c>
      <c r="O495" s="323">
        <f>ROUND(SUMIF(Anlagenbewegungsdaten_AV!B:B,A495,Anlagenbewegungsdaten_AV!C:C),3)</f>
        <v>0</v>
      </c>
      <c r="P495" s="320">
        <f>ROUND(SUMIF(Anlagenbewegungsdaten_AV!$B:$B,$A495,Anlagenbewegungsdaten_AV!$D:$D),2)</f>
        <v>0</v>
      </c>
      <c r="Q495" s="321">
        <f t="shared" si="21"/>
        <v>0</v>
      </c>
      <c r="S495" s="324"/>
      <c r="T495" s="317"/>
      <c r="U495" s="325"/>
      <c r="V495" s="325"/>
    </row>
    <row r="496" spans="1:22" ht="15" customHeight="1" x14ac:dyDescent="0.25">
      <c r="A496" s="129" t="s">
        <v>1711</v>
      </c>
      <c r="B496" s="126" t="s">
        <v>2087</v>
      </c>
      <c r="C496" s="127" t="s">
        <v>4016</v>
      </c>
      <c r="D496" s="127" t="s">
        <v>253</v>
      </c>
      <c r="E496" s="127" t="s">
        <v>1546</v>
      </c>
      <c r="F496" s="128">
        <v>22.1</v>
      </c>
      <c r="G496" s="128">
        <v>22.3</v>
      </c>
      <c r="H496" s="128">
        <v>17.68</v>
      </c>
      <c r="I496" s="311"/>
      <c r="J496" s="319">
        <f>ROUND(SUMIF(Anlagenbewegungsdaten!B:B,A496,Anlagenbewegungsdaten!C:C),3)</f>
        <v>0</v>
      </c>
      <c r="K496" s="320">
        <f>ROUND(SUMIF(Anlagenbewegungsdaten!$B:$B,$A496,Anlagenbewegungsdaten!$D:$D),2)</f>
        <v>0</v>
      </c>
      <c r="L496" s="321">
        <f t="shared" si="20"/>
        <v>0</v>
      </c>
      <c r="M496" s="341" t="s">
        <v>4950</v>
      </c>
      <c r="N496" s="341" t="s">
        <v>4963</v>
      </c>
      <c r="O496" s="323">
        <f>ROUND(SUMIF(Anlagenbewegungsdaten_AV!B:B,A496,Anlagenbewegungsdaten_AV!C:C),3)</f>
        <v>0</v>
      </c>
      <c r="P496" s="320">
        <f>ROUND(SUMIF(Anlagenbewegungsdaten_AV!$B:$B,$A496,Anlagenbewegungsdaten_AV!$D:$D),2)</f>
        <v>0</v>
      </c>
      <c r="Q496" s="321">
        <f t="shared" si="21"/>
        <v>0</v>
      </c>
      <c r="S496" s="324"/>
      <c r="T496" s="317"/>
      <c r="U496" s="325"/>
      <c r="V496" s="325"/>
    </row>
    <row r="497" spans="1:22" ht="15" customHeight="1" x14ac:dyDescent="0.25">
      <c r="A497" s="129" t="s">
        <v>2631</v>
      </c>
      <c r="B497" s="126" t="s">
        <v>2087</v>
      </c>
      <c r="C497" s="127" t="s">
        <v>4016</v>
      </c>
      <c r="D497" s="127" t="s">
        <v>2593</v>
      </c>
      <c r="E497" s="127" t="s">
        <v>2555</v>
      </c>
      <c r="F497" s="128">
        <v>22.07</v>
      </c>
      <c r="G497" s="128">
        <v>22.27</v>
      </c>
      <c r="H497" s="128">
        <v>17.66</v>
      </c>
      <c r="I497" s="311"/>
      <c r="J497" s="319">
        <f>ROUND(SUMIF(Anlagenbewegungsdaten!B:B,A497,Anlagenbewegungsdaten!C:C),3)</f>
        <v>0</v>
      </c>
      <c r="K497" s="320">
        <f>ROUND(SUMIF(Anlagenbewegungsdaten!$B:$B,$A497,Anlagenbewegungsdaten!$D:$D),2)</f>
        <v>0</v>
      </c>
      <c r="L497" s="321">
        <f t="shared" si="20"/>
        <v>0</v>
      </c>
      <c r="M497" s="341" t="s">
        <v>4950</v>
      </c>
      <c r="N497" s="341" t="s">
        <v>4963</v>
      </c>
      <c r="O497" s="323">
        <f>ROUND(SUMIF(Anlagenbewegungsdaten_AV!B:B,A497,Anlagenbewegungsdaten_AV!C:C),3)</f>
        <v>0</v>
      </c>
      <c r="P497" s="320">
        <f>ROUND(SUMIF(Anlagenbewegungsdaten_AV!$B:$B,$A497,Anlagenbewegungsdaten_AV!$D:$D),2)</f>
        <v>0</v>
      </c>
      <c r="Q497" s="321">
        <f t="shared" si="21"/>
        <v>0</v>
      </c>
      <c r="S497" s="324"/>
      <c r="T497" s="317"/>
      <c r="U497" s="325"/>
      <c r="V497" s="325"/>
    </row>
    <row r="498" spans="1:22" ht="15" customHeight="1" x14ac:dyDescent="0.25">
      <c r="A498" s="129" t="s">
        <v>3375</v>
      </c>
      <c r="B498" s="126" t="s">
        <v>2087</v>
      </c>
      <c r="C498" s="127" t="s">
        <v>4016</v>
      </c>
      <c r="D498" s="127" t="s">
        <v>3337</v>
      </c>
      <c r="E498" s="127" t="s">
        <v>3299</v>
      </c>
      <c r="F498" s="128">
        <v>22.04</v>
      </c>
      <c r="G498" s="128">
        <v>22.24</v>
      </c>
      <c r="H498" s="128">
        <v>17.63</v>
      </c>
      <c r="I498" s="311"/>
      <c r="J498" s="319">
        <f>ROUND(SUMIF(Anlagenbewegungsdaten!B:B,A498,Anlagenbewegungsdaten!C:C),3)</f>
        <v>0</v>
      </c>
      <c r="K498" s="320">
        <f>ROUND(SUMIF(Anlagenbewegungsdaten!$B:$B,$A498,Anlagenbewegungsdaten!$D:$D),2)</f>
        <v>0</v>
      </c>
      <c r="L498" s="321">
        <f t="shared" si="20"/>
        <v>0</v>
      </c>
      <c r="M498" s="341" t="s">
        <v>4950</v>
      </c>
      <c r="N498" s="341" t="s">
        <v>4963</v>
      </c>
      <c r="O498" s="323">
        <f>ROUND(SUMIF(Anlagenbewegungsdaten_AV!B:B,A498,Anlagenbewegungsdaten_AV!C:C),3)</f>
        <v>0</v>
      </c>
      <c r="P498" s="320">
        <f>ROUND(SUMIF(Anlagenbewegungsdaten_AV!$B:$B,$A498,Anlagenbewegungsdaten_AV!$D:$D),2)</f>
        <v>0</v>
      </c>
      <c r="Q498" s="321">
        <f t="shared" si="21"/>
        <v>0</v>
      </c>
      <c r="S498" s="324"/>
      <c r="T498" s="317"/>
      <c r="U498" s="325"/>
      <c r="V498" s="325"/>
    </row>
    <row r="499" spans="1:22" ht="15" customHeight="1" x14ac:dyDescent="0.25">
      <c r="A499" s="129" t="s">
        <v>4145</v>
      </c>
      <c r="B499" s="126" t="s">
        <v>2087</v>
      </c>
      <c r="C499" s="127" t="s">
        <v>4016</v>
      </c>
      <c r="D499" s="127" t="s">
        <v>4107</v>
      </c>
      <c r="E499" s="127" t="s">
        <v>4069</v>
      </c>
      <c r="F499" s="128">
        <v>22.009999999999998</v>
      </c>
      <c r="G499" s="128">
        <v>22.209999999999997</v>
      </c>
      <c r="H499" s="128">
        <v>17.61</v>
      </c>
      <c r="I499" s="311"/>
      <c r="J499" s="319">
        <f>ROUND(SUMIF(Anlagenbewegungsdaten!B:B,A499,Anlagenbewegungsdaten!C:C),3)</f>
        <v>0</v>
      </c>
      <c r="K499" s="320">
        <f>ROUND(SUMIF(Anlagenbewegungsdaten!$B:$B,$A499,Anlagenbewegungsdaten!$D:$D),2)</f>
        <v>0</v>
      </c>
      <c r="L499" s="321">
        <f t="shared" si="20"/>
        <v>0</v>
      </c>
      <c r="M499" s="341" t="s">
        <v>4950</v>
      </c>
      <c r="N499" s="341" t="s">
        <v>4963</v>
      </c>
      <c r="O499" s="323">
        <f>ROUND(SUMIF(Anlagenbewegungsdaten_AV!B:B,A499,Anlagenbewegungsdaten_AV!C:C),3)</f>
        <v>0</v>
      </c>
      <c r="P499" s="320">
        <f>ROUND(SUMIF(Anlagenbewegungsdaten_AV!$B:$B,$A499,Anlagenbewegungsdaten_AV!$D:$D),2)</f>
        <v>0</v>
      </c>
      <c r="Q499" s="321">
        <f t="shared" si="21"/>
        <v>0</v>
      </c>
      <c r="S499" s="324"/>
      <c r="T499" s="317"/>
      <c r="U499" s="325"/>
      <c r="V499" s="325"/>
    </row>
    <row r="500" spans="1:22" ht="15" customHeight="1" x14ac:dyDescent="0.25">
      <c r="A500" s="129" t="s">
        <v>1712</v>
      </c>
      <c r="B500" s="126" t="s">
        <v>2087</v>
      </c>
      <c r="C500" s="127" t="s">
        <v>4016</v>
      </c>
      <c r="D500" s="127" t="s">
        <v>255</v>
      </c>
      <c r="E500" s="127" t="s">
        <v>2462</v>
      </c>
      <c r="F500" s="128">
        <v>19.100000000000001</v>
      </c>
      <c r="G500" s="128">
        <v>19.3</v>
      </c>
      <c r="H500" s="128">
        <v>15.28</v>
      </c>
      <c r="I500" s="311"/>
      <c r="J500" s="319">
        <f>ROUND(SUMIF(Anlagenbewegungsdaten!B:B,A500,Anlagenbewegungsdaten!C:C),3)</f>
        <v>0</v>
      </c>
      <c r="K500" s="320">
        <f>ROUND(SUMIF(Anlagenbewegungsdaten!$B:$B,$A500,Anlagenbewegungsdaten!$D:$D),2)</f>
        <v>0</v>
      </c>
      <c r="L500" s="321">
        <f t="shared" si="20"/>
        <v>0</v>
      </c>
      <c r="M500" s="341" t="s">
        <v>4950</v>
      </c>
      <c r="N500" s="341" t="s">
        <v>4963</v>
      </c>
      <c r="O500" s="323">
        <f>ROUND(SUMIF(Anlagenbewegungsdaten_AV!B:B,A500,Anlagenbewegungsdaten_AV!C:C),3)</f>
        <v>0</v>
      </c>
      <c r="P500" s="320">
        <f>ROUND(SUMIF(Anlagenbewegungsdaten_AV!$B:$B,$A500,Anlagenbewegungsdaten_AV!$D:$D),2)</f>
        <v>0</v>
      </c>
      <c r="Q500" s="321">
        <f t="shared" si="21"/>
        <v>0</v>
      </c>
      <c r="S500" s="324"/>
      <c r="T500" s="317"/>
      <c r="U500" s="325"/>
      <c r="V500" s="325"/>
    </row>
    <row r="501" spans="1:22" ht="15" customHeight="1" x14ac:dyDescent="0.25">
      <c r="A501" s="129" t="s">
        <v>1713</v>
      </c>
      <c r="B501" s="126" t="s">
        <v>2087</v>
      </c>
      <c r="C501" s="127" t="s">
        <v>4016</v>
      </c>
      <c r="D501" s="127" t="s">
        <v>257</v>
      </c>
      <c r="E501" s="127" t="s">
        <v>1543</v>
      </c>
      <c r="F501" s="128">
        <v>22.1</v>
      </c>
      <c r="G501" s="128">
        <v>22.3</v>
      </c>
      <c r="H501" s="128">
        <v>17.68</v>
      </c>
      <c r="I501" s="311"/>
      <c r="J501" s="319">
        <f>ROUND(SUMIF(Anlagenbewegungsdaten!B:B,A501,Anlagenbewegungsdaten!C:C),3)</f>
        <v>0</v>
      </c>
      <c r="K501" s="320">
        <f>ROUND(SUMIF(Anlagenbewegungsdaten!$B:$B,$A501,Anlagenbewegungsdaten!$D:$D),2)</f>
        <v>0</v>
      </c>
      <c r="L501" s="321">
        <f t="shared" si="20"/>
        <v>0</v>
      </c>
      <c r="M501" s="341" t="s">
        <v>4950</v>
      </c>
      <c r="N501" s="341" t="s">
        <v>4963</v>
      </c>
      <c r="O501" s="323">
        <f>ROUND(SUMIF(Anlagenbewegungsdaten_AV!B:B,A501,Anlagenbewegungsdaten_AV!C:C),3)</f>
        <v>0</v>
      </c>
      <c r="P501" s="320">
        <f>ROUND(SUMIF(Anlagenbewegungsdaten_AV!$B:$B,$A501,Anlagenbewegungsdaten_AV!$D:$D),2)</f>
        <v>0</v>
      </c>
      <c r="Q501" s="321">
        <f t="shared" si="21"/>
        <v>0</v>
      </c>
      <c r="S501" s="324"/>
      <c r="T501" s="317"/>
      <c r="U501" s="325"/>
      <c r="V501" s="325"/>
    </row>
    <row r="502" spans="1:22" ht="15" customHeight="1" x14ac:dyDescent="0.25">
      <c r="A502" s="129" t="s">
        <v>1714</v>
      </c>
      <c r="B502" s="126" t="s">
        <v>2087</v>
      </c>
      <c r="C502" s="127" t="s">
        <v>4016</v>
      </c>
      <c r="D502" s="127" t="s">
        <v>259</v>
      </c>
      <c r="E502" s="127" t="s">
        <v>1546</v>
      </c>
      <c r="F502" s="128">
        <v>22.1</v>
      </c>
      <c r="G502" s="128">
        <v>22.3</v>
      </c>
      <c r="H502" s="128">
        <v>17.68</v>
      </c>
      <c r="I502" s="311"/>
      <c r="J502" s="319">
        <f>ROUND(SUMIF(Anlagenbewegungsdaten!B:B,A502,Anlagenbewegungsdaten!C:C),3)</f>
        <v>0</v>
      </c>
      <c r="K502" s="320">
        <f>ROUND(SUMIF(Anlagenbewegungsdaten!$B:$B,$A502,Anlagenbewegungsdaten!$D:$D),2)</f>
        <v>0</v>
      </c>
      <c r="L502" s="321">
        <f t="shared" si="20"/>
        <v>0</v>
      </c>
      <c r="M502" s="341" t="s">
        <v>4950</v>
      </c>
      <c r="N502" s="341" t="s">
        <v>4963</v>
      </c>
      <c r="O502" s="323">
        <f>ROUND(SUMIF(Anlagenbewegungsdaten_AV!B:B,A502,Anlagenbewegungsdaten_AV!C:C),3)</f>
        <v>0</v>
      </c>
      <c r="P502" s="320">
        <f>ROUND(SUMIF(Anlagenbewegungsdaten_AV!$B:$B,$A502,Anlagenbewegungsdaten_AV!$D:$D),2)</f>
        <v>0</v>
      </c>
      <c r="Q502" s="321">
        <f t="shared" si="21"/>
        <v>0</v>
      </c>
      <c r="S502" s="324"/>
      <c r="T502" s="317"/>
      <c r="U502" s="325"/>
      <c r="V502" s="325"/>
    </row>
    <row r="503" spans="1:22" ht="15" customHeight="1" x14ac:dyDescent="0.25">
      <c r="A503" s="129" t="s">
        <v>2632</v>
      </c>
      <c r="B503" s="126" t="s">
        <v>2087</v>
      </c>
      <c r="C503" s="127" t="s">
        <v>4016</v>
      </c>
      <c r="D503" s="127" t="s">
        <v>2595</v>
      </c>
      <c r="E503" s="127" t="s">
        <v>2555</v>
      </c>
      <c r="F503" s="128">
        <v>22.07</v>
      </c>
      <c r="G503" s="128">
        <v>22.27</v>
      </c>
      <c r="H503" s="128">
        <v>17.66</v>
      </c>
      <c r="I503" s="311"/>
      <c r="J503" s="319">
        <f>ROUND(SUMIF(Anlagenbewegungsdaten!B:B,A503,Anlagenbewegungsdaten!C:C),3)</f>
        <v>0</v>
      </c>
      <c r="K503" s="320">
        <f>ROUND(SUMIF(Anlagenbewegungsdaten!$B:$B,$A503,Anlagenbewegungsdaten!$D:$D),2)</f>
        <v>0</v>
      </c>
      <c r="L503" s="321">
        <f t="shared" si="20"/>
        <v>0</v>
      </c>
      <c r="M503" s="341" t="s">
        <v>4950</v>
      </c>
      <c r="N503" s="341" t="s">
        <v>4963</v>
      </c>
      <c r="O503" s="323">
        <f>ROUND(SUMIF(Anlagenbewegungsdaten_AV!B:B,A503,Anlagenbewegungsdaten_AV!C:C),3)</f>
        <v>0</v>
      </c>
      <c r="P503" s="320">
        <f>ROUND(SUMIF(Anlagenbewegungsdaten_AV!$B:$B,$A503,Anlagenbewegungsdaten_AV!$D:$D),2)</f>
        <v>0</v>
      </c>
      <c r="Q503" s="321">
        <f t="shared" si="21"/>
        <v>0</v>
      </c>
      <c r="S503" s="324"/>
      <c r="T503" s="317"/>
      <c r="U503" s="325"/>
      <c r="V503" s="325"/>
    </row>
    <row r="504" spans="1:22" ht="15" customHeight="1" x14ac:dyDescent="0.25">
      <c r="A504" s="129" t="s">
        <v>3376</v>
      </c>
      <c r="B504" s="126" t="s">
        <v>2087</v>
      </c>
      <c r="C504" s="127" t="s">
        <v>4016</v>
      </c>
      <c r="D504" s="127" t="s">
        <v>3339</v>
      </c>
      <c r="E504" s="127" t="s">
        <v>3299</v>
      </c>
      <c r="F504" s="128">
        <v>22.04</v>
      </c>
      <c r="G504" s="128">
        <v>22.24</v>
      </c>
      <c r="H504" s="128">
        <v>17.63</v>
      </c>
      <c r="I504" s="311"/>
      <c r="J504" s="319">
        <f>ROUND(SUMIF(Anlagenbewegungsdaten!B:B,A504,Anlagenbewegungsdaten!C:C),3)</f>
        <v>0</v>
      </c>
      <c r="K504" s="320">
        <f>ROUND(SUMIF(Anlagenbewegungsdaten!$B:$B,$A504,Anlagenbewegungsdaten!$D:$D),2)</f>
        <v>0</v>
      </c>
      <c r="L504" s="321">
        <f t="shared" si="20"/>
        <v>0</v>
      </c>
      <c r="M504" s="341" t="s">
        <v>4950</v>
      </c>
      <c r="N504" s="341" t="s">
        <v>4963</v>
      </c>
      <c r="O504" s="323">
        <f>ROUND(SUMIF(Anlagenbewegungsdaten_AV!B:B,A504,Anlagenbewegungsdaten_AV!C:C),3)</f>
        <v>0</v>
      </c>
      <c r="P504" s="320">
        <f>ROUND(SUMIF(Anlagenbewegungsdaten_AV!$B:$B,$A504,Anlagenbewegungsdaten_AV!$D:$D),2)</f>
        <v>0</v>
      </c>
      <c r="Q504" s="321">
        <f t="shared" si="21"/>
        <v>0</v>
      </c>
      <c r="S504" s="324"/>
      <c r="T504" s="317"/>
      <c r="U504" s="325"/>
      <c r="V504" s="325"/>
    </row>
    <row r="505" spans="1:22" ht="15" customHeight="1" x14ac:dyDescent="0.25">
      <c r="A505" s="129" t="s">
        <v>4146</v>
      </c>
      <c r="B505" s="126" t="s">
        <v>2087</v>
      </c>
      <c r="C505" s="127" t="s">
        <v>4016</v>
      </c>
      <c r="D505" s="127" t="s">
        <v>4109</v>
      </c>
      <c r="E505" s="127" t="s">
        <v>4069</v>
      </c>
      <c r="F505" s="128">
        <v>22.009999999999998</v>
      </c>
      <c r="G505" s="128">
        <v>22.209999999999997</v>
      </c>
      <c r="H505" s="128">
        <v>17.61</v>
      </c>
      <c r="I505" s="311"/>
      <c r="J505" s="319">
        <f>ROUND(SUMIF(Anlagenbewegungsdaten!B:B,A505,Anlagenbewegungsdaten!C:C),3)</f>
        <v>0</v>
      </c>
      <c r="K505" s="320">
        <f>ROUND(SUMIF(Anlagenbewegungsdaten!$B:$B,$A505,Anlagenbewegungsdaten!$D:$D),2)</f>
        <v>0</v>
      </c>
      <c r="L505" s="321">
        <f t="shared" si="20"/>
        <v>0</v>
      </c>
      <c r="M505" s="341" t="s">
        <v>4950</v>
      </c>
      <c r="N505" s="341" t="s">
        <v>4963</v>
      </c>
      <c r="O505" s="323">
        <f>ROUND(SUMIF(Anlagenbewegungsdaten_AV!B:B,A505,Anlagenbewegungsdaten_AV!C:C),3)</f>
        <v>0</v>
      </c>
      <c r="P505" s="320">
        <f>ROUND(SUMIF(Anlagenbewegungsdaten_AV!$B:$B,$A505,Anlagenbewegungsdaten_AV!$D:$D),2)</f>
        <v>0</v>
      </c>
      <c r="Q505" s="321">
        <f t="shared" si="21"/>
        <v>0</v>
      </c>
      <c r="S505" s="324"/>
      <c r="T505" s="317"/>
      <c r="U505" s="325"/>
      <c r="V505" s="325"/>
    </row>
    <row r="506" spans="1:22" ht="15" customHeight="1" x14ac:dyDescent="0.25">
      <c r="A506" s="129" t="s">
        <v>1715</v>
      </c>
      <c r="B506" s="126" t="s">
        <v>2087</v>
      </c>
      <c r="C506" s="127" t="s">
        <v>4016</v>
      </c>
      <c r="D506" s="127" t="s">
        <v>261</v>
      </c>
      <c r="E506" s="127" t="s">
        <v>2462</v>
      </c>
      <c r="F506" s="128">
        <v>20.100000000000001</v>
      </c>
      <c r="G506" s="128">
        <v>20.3</v>
      </c>
      <c r="H506" s="128">
        <v>16.079999999999998</v>
      </c>
      <c r="I506" s="311"/>
      <c r="J506" s="319">
        <f>ROUND(SUMIF(Anlagenbewegungsdaten!B:B,A506,Anlagenbewegungsdaten!C:C),3)</f>
        <v>0</v>
      </c>
      <c r="K506" s="320">
        <f>ROUND(SUMIF(Anlagenbewegungsdaten!$B:$B,$A506,Anlagenbewegungsdaten!$D:$D),2)</f>
        <v>0</v>
      </c>
      <c r="L506" s="321">
        <f t="shared" si="20"/>
        <v>0</v>
      </c>
      <c r="M506" s="341" t="s">
        <v>4950</v>
      </c>
      <c r="N506" s="341" t="s">
        <v>4963</v>
      </c>
      <c r="O506" s="323">
        <f>ROUND(SUMIF(Anlagenbewegungsdaten_AV!B:B,A506,Anlagenbewegungsdaten_AV!C:C),3)</f>
        <v>0</v>
      </c>
      <c r="P506" s="320">
        <f>ROUND(SUMIF(Anlagenbewegungsdaten_AV!$B:$B,$A506,Anlagenbewegungsdaten_AV!$D:$D),2)</f>
        <v>0</v>
      </c>
      <c r="Q506" s="321">
        <f t="shared" si="21"/>
        <v>0</v>
      </c>
      <c r="S506" s="324"/>
      <c r="T506" s="317"/>
      <c r="U506" s="325"/>
      <c r="V506" s="325"/>
    </row>
    <row r="507" spans="1:22" ht="15" customHeight="1" x14ac:dyDescent="0.25">
      <c r="A507" s="129" t="s">
        <v>1716</v>
      </c>
      <c r="B507" s="126" t="s">
        <v>2087</v>
      </c>
      <c r="C507" s="127" t="s">
        <v>4016</v>
      </c>
      <c r="D507" s="127" t="s">
        <v>263</v>
      </c>
      <c r="E507" s="127" t="s">
        <v>1543</v>
      </c>
      <c r="F507" s="128">
        <v>23.1</v>
      </c>
      <c r="G507" s="128">
        <v>23.3</v>
      </c>
      <c r="H507" s="128">
        <v>18.48</v>
      </c>
      <c r="I507" s="311"/>
      <c r="J507" s="319">
        <f>ROUND(SUMIF(Anlagenbewegungsdaten!B:B,A507,Anlagenbewegungsdaten!C:C),3)</f>
        <v>0</v>
      </c>
      <c r="K507" s="320">
        <f>ROUND(SUMIF(Anlagenbewegungsdaten!$B:$B,$A507,Anlagenbewegungsdaten!$D:$D),2)</f>
        <v>0</v>
      </c>
      <c r="L507" s="321">
        <f t="shared" si="20"/>
        <v>0</v>
      </c>
      <c r="M507" s="341" t="s">
        <v>4950</v>
      </c>
      <c r="N507" s="341" t="s">
        <v>4963</v>
      </c>
      <c r="O507" s="323">
        <f>ROUND(SUMIF(Anlagenbewegungsdaten_AV!B:B,A507,Anlagenbewegungsdaten_AV!C:C),3)</f>
        <v>0</v>
      </c>
      <c r="P507" s="320">
        <f>ROUND(SUMIF(Anlagenbewegungsdaten_AV!$B:$B,$A507,Anlagenbewegungsdaten_AV!$D:$D),2)</f>
        <v>0</v>
      </c>
      <c r="Q507" s="321">
        <f t="shared" si="21"/>
        <v>0</v>
      </c>
      <c r="S507" s="324"/>
      <c r="T507" s="317"/>
      <c r="U507" s="325"/>
      <c r="V507" s="325"/>
    </row>
    <row r="508" spans="1:22" ht="15" customHeight="1" x14ac:dyDescent="0.25">
      <c r="A508" s="129" t="s">
        <v>1717</v>
      </c>
      <c r="B508" s="126" t="s">
        <v>2087</v>
      </c>
      <c r="C508" s="127" t="s">
        <v>4016</v>
      </c>
      <c r="D508" s="127" t="s">
        <v>265</v>
      </c>
      <c r="E508" s="127" t="s">
        <v>1546</v>
      </c>
      <c r="F508" s="128">
        <v>23.1</v>
      </c>
      <c r="G508" s="128">
        <v>23.3</v>
      </c>
      <c r="H508" s="128">
        <v>18.48</v>
      </c>
      <c r="I508" s="311"/>
      <c r="J508" s="319">
        <f>ROUND(SUMIF(Anlagenbewegungsdaten!B:B,A508,Anlagenbewegungsdaten!C:C),3)</f>
        <v>0</v>
      </c>
      <c r="K508" s="320">
        <f>ROUND(SUMIF(Anlagenbewegungsdaten!$B:$B,$A508,Anlagenbewegungsdaten!$D:$D),2)</f>
        <v>0</v>
      </c>
      <c r="L508" s="321">
        <f t="shared" si="20"/>
        <v>0</v>
      </c>
      <c r="M508" s="341" t="s">
        <v>4950</v>
      </c>
      <c r="N508" s="341" t="s">
        <v>4963</v>
      </c>
      <c r="O508" s="323">
        <f>ROUND(SUMIF(Anlagenbewegungsdaten_AV!B:B,A508,Anlagenbewegungsdaten_AV!C:C),3)</f>
        <v>0</v>
      </c>
      <c r="P508" s="320">
        <f>ROUND(SUMIF(Anlagenbewegungsdaten_AV!$B:$B,$A508,Anlagenbewegungsdaten_AV!$D:$D),2)</f>
        <v>0</v>
      </c>
      <c r="Q508" s="321">
        <f t="shared" si="21"/>
        <v>0</v>
      </c>
      <c r="S508" s="324"/>
      <c r="T508" s="317"/>
      <c r="U508" s="325"/>
      <c r="V508" s="325"/>
    </row>
    <row r="509" spans="1:22" ht="15" customHeight="1" x14ac:dyDescent="0.25">
      <c r="A509" s="129" t="s">
        <v>2633</v>
      </c>
      <c r="B509" s="126" t="s">
        <v>2087</v>
      </c>
      <c r="C509" s="127" t="s">
        <v>4016</v>
      </c>
      <c r="D509" s="127" t="s">
        <v>2597</v>
      </c>
      <c r="E509" s="127" t="s">
        <v>2555</v>
      </c>
      <c r="F509" s="128">
        <v>23.07</v>
      </c>
      <c r="G509" s="128">
        <v>23.27</v>
      </c>
      <c r="H509" s="128">
        <v>18.46</v>
      </c>
      <c r="I509" s="311"/>
      <c r="J509" s="319">
        <f>ROUND(SUMIF(Anlagenbewegungsdaten!B:B,A509,Anlagenbewegungsdaten!C:C),3)</f>
        <v>0</v>
      </c>
      <c r="K509" s="320">
        <f>ROUND(SUMIF(Anlagenbewegungsdaten!$B:$B,$A509,Anlagenbewegungsdaten!$D:$D),2)</f>
        <v>0</v>
      </c>
      <c r="L509" s="321">
        <f t="shared" si="20"/>
        <v>0</v>
      </c>
      <c r="M509" s="341" t="s">
        <v>4950</v>
      </c>
      <c r="N509" s="341" t="s">
        <v>4963</v>
      </c>
      <c r="O509" s="323">
        <f>ROUND(SUMIF(Anlagenbewegungsdaten_AV!B:B,A509,Anlagenbewegungsdaten_AV!C:C),3)</f>
        <v>0</v>
      </c>
      <c r="P509" s="320">
        <f>ROUND(SUMIF(Anlagenbewegungsdaten_AV!$B:$B,$A509,Anlagenbewegungsdaten_AV!$D:$D),2)</f>
        <v>0</v>
      </c>
      <c r="Q509" s="321">
        <f t="shared" si="21"/>
        <v>0</v>
      </c>
      <c r="S509" s="324"/>
      <c r="T509" s="317"/>
      <c r="U509" s="325"/>
      <c r="V509" s="325"/>
    </row>
    <row r="510" spans="1:22" ht="15" customHeight="1" x14ac:dyDescent="0.25">
      <c r="A510" s="129" t="s">
        <v>3377</v>
      </c>
      <c r="B510" s="126" t="s">
        <v>2087</v>
      </c>
      <c r="C510" s="127" t="s">
        <v>4016</v>
      </c>
      <c r="D510" s="127" t="s">
        <v>3341</v>
      </c>
      <c r="E510" s="127" t="s">
        <v>3299</v>
      </c>
      <c r="F510" s="128">
        <v>23.04</v>
      </c>
      <c r="G510" s="128">
        <v>23.24</v>
      </c>
      <c r="H510" s="128">
        <v>18.43</v>
      </c>
      <c r="I510" s="311"/>
      <c r="J510" s="319">
        <f>ROUND(SUMIF(Anlagenbewegungsdaten!B:B,A510,Anlagenbewegungsdaten!C:C),3)</f>
        <v>0</v>
      </c>
      <c r="K510" s="320">
        <f>ROUND(SUMIF(Anlagenbewegungsdaten!$B:$B,$A510,Anlagenbewegungsdaten!$D:$D),2)</f>
        <v>0</v>
      </c>
      <c r="L510" s="321">
        <f t="shared" si="20"/>
        <v>0</v>
      </c>
      <c r="M510" s="341" t="s">
        <v>4950</v>
      </c>
      <c r="N510" s="341" t="s">
        <v>4963</v>
      </c>
      <c r="O510" s="323">
        <f>ROUND(SUMIF(Anlagenbewegungsdaten_AV!B:B,A510,Anlagenbewegungsdaten_AV!C:C),3)</f>
        <v>0</v>
      </c>
      <c r="P510" s="320">
        <f>ROUND(SUMIF(Anlagenbewegungsdaten_AV!$B:$B,$A510,Anlagenbewegungsdaten_AV!$D:$D),2)</f>
        <v>0</v>
      </c>
      <c r="Q510" s="321">
        <f t="shared" si="21"/>
        <v>0</v>
      </c>
      <c r="S510" s="324"/>
      <c r="T510" s="317"/>
      <c r="U510" s="325"/>
      <c r="V510" s="325"/>
    </row>
    <row r="511" spans="1:22" ht="15" customHeight="1" x14ac:dyDescent="0.25">
      <c r="A511" s="129" t="s">
        <v>4147</v>
      </c>
      <c r="B511" s="126" t="s">
        <v>2087</v>
      </c>
      <c r="C511" s="127" t="s">
        <v>4016</v>
      </c>
      <c r="D511" s="127" t="s">
        <v>4111</v>
      </c>
      <c r="E511" s="127" t="s">
        <v>4069</v>
      </c>
      <c r="F511" s="128">
        <v>23.009999999999998</v>
      </c>
      <c r="G511" s="128">
        <v>23.209999999999997</v>
      </c>
      <c r="H511" s="128">
        <v>18.41</v>
      </c>
      <c r="I511" s="311"/>
      <c r="J511" s="319">
        <f>ROUND(SUMIF(Anlagenbewegungsdaten!B:B,A511,Anlagenbewegungsdaten!C:C),3)</f>
        <v>0</v>
      </c>
      <c r="K511" s="320">
        <f>ROUND(SUMIF(Anlagenbewegungsdaten!$B:$B,$A511,Anlagenbewegungsdaten!$D:$D),2)</f>
        <v>0</v>
      </c>
      <c r="L511" s="321">
        <f t="shared" si="20"/>
        <v>0</v>
      </c>
      <c r="M511" s="341" t="s">
        <v>4950</v>
      </c>
      <c r="N511" s="341" t="s">
        <v>4963</v>
      </c>
      <c r="O511" s="323">
        <f>ROUND(SUMIF(Anlagenbewegungsdaten_AV!B:B,A511,Anlagenbewegungsdaten_AV!C:C),3)</f>
        <v>0</v>
      </c>
      <c r="P511" s="320">
        <f>ROUND(SUMIF(Anlagenbewegungsdaten_AV!$B:$B,$A511,Anlagenbewegungsdaten_AV!$D:$D),2)</f>
        <v>0</v>
      </c>
      <c r="Q511" s="321">
        <f t="shared" si="21"/>
        <v>0</v>
      </c>
      <c r="S511" s="324"/>
      <c r="T511" s="317"/>
      <c r="U511" s="325"/>
      <c r="V511" s="325"/>
    </row>
    <row r="512" spans="1:22" ht="15" customHeight="1" x14ac:dyDescent="0.25">
      <c r="A512" s="129" t="s">
        <v>1718</v>
      </c>
      <c r="B512" s="126" t="s">
        <v>2087</v>
      </c>
      <c r="C512" s="127" t="s">
        <v>4016</v>
      </c>
      <c r="D512" s="127" t="s">
        <v>267</v>
      </c>
      <c r="E512" s="127" t="s">
        <v>2462</v>
      </c>
      <c r="F512" s="128">
        <v>20.100000000000001</v>
      </c>
      <c r="G512" s="128">
        <v>20.3</v>
      </c>
      <c r="H512" s="128">
        <v>16.079999999999998</v>
      </c>
      <c r="I512" s="311"/>
      <c r="J512" s="319">
        <f>ROUND(SUMIF(Anlagenbewegungsdaten!B:B,A512,Anlagenbewegungsdaten!C:C),3)</f>
        <v>0</v>
      </c>
      <c r="K512" s="320">
        <f>ROUND(SUMIF(Anlagenbewegungsdaten!$B:$B,$A512,Anlagenbewegungsdaten!$D:$D),2)</f>
        <v>0</v>
      </c>
      <c r="L512" s="321">
        <f t="shared" si="20"/>
        <v>0</v>
      </c>
      <c r="M512" s="341" t="s">
        <v>4950</v>
      </c>
      <c r="N512" s="341" t="s">
        <v>4963</v>
      </c>
      <c r="O512" s="323">
        <f>ROUND(SUMIF(Anlagenbewegungsdaten_AV!B:B,A512,Anlagenbewegungsdaten_AV!C:C),3)</f>
        <v>0</v>
      </c>
      <c r="P512" s="320">
        <f>ROUND(SUMIF(Anlagenbewegungsdaten_AV!$B:$B,$A512,Anlagenbewegungsdaten_AV!$D:$D),2)</f>
        <v>0</v>
      </c>
      <c r="Q512" s="321">
        <f t="shared" si="21"/>
        <v>0</v>
      </c>
      <c r="S512" s="324"/>
      <c r="T512" s="317"/>
      <c r="U512" s="325"/>
      <c r="V512" s="325"/>
    </row>
    <row r="513" spans="1:22" ht="15" customHeight="1" x14ac:dyDescent="0.25">
      <c r="A513" s="129" t="s">
        <v>1719</v>
      </c>
      <c r="B513" s="126" t="s">
        <v>2087</v>
      </c>
      <c r="C513" s="127" t="s">
        <v>4016</v>
      </c>
      <c r="D513" s="127" t="s">
        <v>1633</v>
      </c>
      <c r="E513" s="127" t="s">
        <v>1543</v>
      </c>
      <c r="F513" s="128">
        <v>23.1</v>
      </c>
      <c r="G513" s="128">
        <v>23.3</v>
      </c>
      <c r="H513" s="128">
        <v>18.48</v>
      </c>
      <c r="I513" s="311"/>
      <c r="J513" s="319">
        <f>ROUND(SUMIF(Anlagenbewegungsdaten!B:B,A513,Anlagenbewegungsdaten!C:C),3)</f>
        <v>0</v>
      </c>
      <c r="K513" s="320">
        <f>ROUND(SUMIF(Anlagenbewegungsdaten!$B:$B,$A513,Anlagenbewegungsdaten!$D:$D),2)</f>
        <v>0</v>
      </c>
      <c r="L513" s="321">
        <f t="shared" si="20"/>
        <v>0</v>
      </c>
      <c r="M513" s="341" t="s">
        <v>4950</v>
      </c>
      <c r="N513" s="341" t="s">
        <v>4963</v>
      </c>
      <c r="O513" s="323">
        <f>ROUND(SUMIF(Anlagenbewegungsdaten_AV!B:B,A513,Anlagenbewegungsdaten_AV!C:C),3)</f>
        <v>0</v>
      </c>
      <c r="P513" s="320">
        <f>ROUND(SUMIF(Anlagenbewegungsdaten_AV!$B:$B,$A513,Anlagenbewegungsdaten_AV!$D:$D),2)</f>
        <v>0</v>
      </c>
      <c r="Q513" s="321">
        <f t="shared" si="21"/>
        <v>0</v>
      </c>
      <c r="S513" s="324"/>
      <c r="T513" s="317"/>
      <c r="U513" s="325"/>
      <c r="V513" s="325"/>
    </row>
    <row r="514" spans="1:22" ht="15" customHeight="1" x14ac:dyDescent="0.25">
      <c r="A514" s="129" t="s">
        <v>1720</v>
      </c>
      <c r="B514" s="126" t="s">
        <v>2087</v>
      </c>
      <c r="C514" s="127" t="s">
        <v>4016</v>
      </c>
      <c r="D514" s="127" t="s">
        <v>1635</v>
      </c>
      <c r="E514" s="127" t="s">
        <v>1546</v>
      </c>
      <c r="F514" s="128">
        <v>23.1</v>
      </c>
      <c r="G514" s="128">
        <v>23.3</v>
      </c>
      <c r="H514" s="128">
        <v>18.48</v>
      </c>
      <c r="I514" s="311"/>
      <c r="J514" s="319">
        <f>ROUND(SUMIF(Anlagenbewegungsdaten!B:B,A514,Anlagenbewegungsdaten!C:C),3)</f>
        <v>0</v>
      </c>
      <c r="K514" s="320">
        <f>ROUND(SUMIF(Anlagenbewegungsdaten!$B:$B,$A514,Anlagenbewegungsdaten!$D:$D),2)</f>
        <v>0</v>
      </c>
      <c r="L514" s="321">
        <f t="shared" si="20"/>
        <v>0</v>
      </c>
      <c r="M514" s="341" t="s">
        <v>4950</v>
      </c>
      <c r="N514" s="341" t="s">
        <v>4963</v>
      </c>
      <c r="O514" s="323">
        <f>ROUND(SUMIF(Anlagenbewegungsdaten_AV!B:B,A514,Anlagenbewegungsdaten_AV!C:C),3)</f>
        <v>0</v>
      </c>
      <c r="P514" s="320">
        <f>ROUND(SUMIF(Anlagenbewegungsdaten_AV!$B:$B,$A514,Anlagenbewegungsdaten_AV!$D:$D),2)</f>
        <v>0</v>
      </c>
      <c r="Q514" s="321">
        <f t="shared" si="21"/>
        <v>0</v>
      </c>
      <c r="S514" s="324"/>
      <c r="T514" s="317"/>
      <c r="U514" s="325"/>
      <c r="V514" s="325"/>
    </row>
    <row r="515" spans="1:22" ht="15" customHeight="1" x14ac:dyDescent="0.25">
      <c r="A515" s="129" t="s">
        <v>2634</v>
      </c>
      <c r="B515" s="126" t="s">
        <v>2087</v>
      </c>
      <c r="C515" s="127" t="s">
        <v>4016</v>
      </c>
      <c r="D515" s="127" t="s">
        <v>2599</v>
      </c>
      <c r="E515" s="127" t="s">
        <v>2555</v>
      </c>
      <c r="F515" s="128">
        <v>23.07</v>
      </c>
      <c r="G515" s="128">
        <v>23.27</v>
      </c>
      <c r="H515" s="128">
        <v>18.46</v>
      </c>
      <c r="I515" s="311"/>
      <c r="J515" s="319">
        <f>ROUND(SUMIF(Anlagenbewegungsdaten!B:B,A515,Anlagenbewegungsdaten!C:C),3)</f>
        <v>0</v>
      </c>
      <c r="K515" s="320">
        <f>ROUND(SUMIF(Anlagenbewegungsdaten!$B:$B,$A515,Anlagenbewegungsdaten!$D:$D),2)</f>
        <v>0</v>
      </c>
      <c r="L515" s="321">
        <f t="shared" si="20"/>
        <v>0</v>
      </c>
      <c r="M515" s="341" t="s">
        <v>4950</v>
      </c>
      <c r="N515" s="341" t="s">
        <v>4963</v>
      </c>
      <c r="O515" s="323">
        <f>ROUND(SUMIF(Anlagenbewegungsdaten_AV!B:B,A515,Anlagenbewegungsdaten_AV!C:C),3)</f>
        <v>0</v>
      </c>
      <c r="P515" s="320">
        <f>ROUND(SUMIF(Anlagenbewegungsdaten_AV!$B:$B,$A515,Anlagenbewegungsdaten_AV!$D:$D),2)</f>
        <v>0</v>
      </c>
      <c r="Q515" s="321">
        <f t="shared" si="21"/>
        <v>0</v>
      </c>
      <c r="S515" s="324"/>
      <c r="T515" s="317"/>
      <c r="U515" s="325"/>
      <c r="V515" s="325"/>
    </row>
    <row r="516" spans="1:22" ht="15" customHeight="1" x14ac:dyDescent="0.25">
      <c r="A516" s="129" t="s">
        <v>3378</v>
      </c>
      <c r="B516" s="126" t="s">
        <v>2087</v>
      </c>
      <c r="C516" s="127" t="s">
        <v>4016</v>
      </c>
      <c r="D516" s="127" t="s">
        <v>3343</v>
      </c>
      <c r="E516" s="127" t="s">
        <v>3299</v>
      </c>
      <c r="F516" s="128">
        <v>23.04</v>
      </c>
      <c r="G516" s="128">
        <v>23.24</v>
      </c>
      <c r="H516" s="128">
        <v>18.43</v>
      </c>
      <c r="I516" s="311"/>
      <c r="J516" s="319">
        <f>ROUND(SUMIF(Anlagenbewegungsdaten!B:B,A516,Anlagenbewegungsdaten!C:C),3)</f>
        <v>0</v>
      </c>
      <c r="K516" s="320">
        <f>ROUND(SUMIF(Anlagenbewegungsdaten!$B:$B,$A516,Anlagenbewegungsdaten!$D:$D),2)</f>
        <v>0</v>
      </c>
      <c r="L516" s="321">
        <f t="shared" si="20"/>
        <v>0</v>
      </c>
      <c r="M516" s="341" t="s">
        <v>4950</v>
      </c>
      <c r="N516" s="341" t="s">
        <v>4963</v>
      </c>
      <c r="O516" s="323">
        <f>ROUND(SUMIF(Anlagenbewegungsdaten_AV!B:B,A516,Anlagenbewegungsdaten_AV!C:C),3)</f>
        <v>0</v>
      </c>
      <c r="P516" s="320">
        <f>ROUND(SUMIF(Anlagenbewegungsdaten_AV!$B:$B,$A516,Anlagenbewegungsdaten_AV!$D:$D),2)</f>
        <v>0</v>
      </c>
      <c r="Q516" s="321">
        <f t="shared" si="21"/>
        <v>0</v>
      </c>
      <c r="S516" s="324"/>
      <c r="T516" s="317"/>
      <c r="U516" s="325"/>
      <c r="V516" s="325"/>
    </row>
    <row r="517" spans="1:22" ht="15" customHeight="1" x14ac:dyDescent="0.25">
      <c r="A517" s="129" t="s">
        <v>4148</v>
      </c>
      <c r="B517" s="126" t="s">
        <v>2087</v>
      </c>
      <c r="C517" s="127" t="s">
        <v>4016</v>
      </c>
      <c r="D517" s="127" t="s">
        <v>4113</v>
      </c>
      <c r="E517" s="127" t="s">
        <v>4069</v>
      </c>
      <c r="F517" s="128">
        <v>23.009999999999998</v>
      </c>
      <c r="G517" s="128">
        <v>23.209999999999997</v>
      </c>
      <c r="H517" s="128">
        <v>18.41</v>
      </c>
      <c r="I517" s="311"/>
      <c r="J517" s="319">
        <f>ROUND(SUMIF(Anlagenbewegungsdaten!B:B,A517,Anlagenbewegungsdaten!C:C),3)</f>
        <v>0</v>
      </c>
      <c r="K517" s="320">
        <f>ROUND(SUMIF(Anlagenbewegungsdaten!$B:$B,$A517,Anlagenbewegungsdaten!$D:$D),2)</f>
        <v>0</v>
      </c>
      <c r="L517" s="321">
        <f t="shared" si="20"/>
        <v>0</v>
      </c>
      <c r="M517" s="341" t="s">
        <v>4950</v>
      </c>
      <c r="N517" s="341" t="s">
        <v>4963</v>
      </c>
      <c r="O517" s="323">
        <f>ROUND(SUMIF(Anlagenbewegungsdaten_AV!B:B,A517,Anlagenbewegungsdaten_AV!C:C),3)</f>
        <v>0</v>
      </c>
      <c r="P517" s="320">
        <f>ROUND(SUMIF(Anlagenbewegungsdaten_AV!$B:$B,$A517,Anlagenbewegungsdaten_AV!$D:$D),2)</f>
        <v>0</v>
      </c>
      <c r="Q517" s="321">
        <f t="shared" si="21"/>
        <v>0</v>
      </c>
      <c r="S517" s="324"/>
      <c r="T517" s="317"/>
      <c r="U517" s="325"/>
      <c r="V517" s="325"/>
    </row>
    <row r="518" spans="1:22" ht="15" customHeight="1" x14ac:dyDescent="0.25">
      <c r="A518" s="129" t="s">
        <v>1721</v>
      </c>
      <c r="B518" s="126" t="s">
        <v>2087</v>
      </c>
      <c r="C518" s="127" t="s">
        <v>4016</v>
      </c>
      <c r="D518" s="127" t="s">
        <v>1637</v>
      </c>
      <c r="E518" s="127" t="s">
        <v>2462</v>
      </c>
      <c r="F518" s="128">
        <v>21.1</v>
      </c>
      <c r="G518" s="128">
        <v>21.3</v>
      </c>
      <c r="H518" s="128">
        <v>16.88</v>
      </c>
      <c r="I518" s="311"/>
      <c r="J518" s="319">
        <f>ROUND(SUMIF(Anlagenbewegungsdaten!B:B,A518,Anlagenbewegungsdaten!C:C),3)</f>
        <v>0</v>
      </c>
      <c r="K518" s="320">
        <f>ROUND(SUMIF(Anlagenbewegungsdaten!$B:$B,$A518,Anlagenbewegungsdaten!$D:$D),2)</f>
        <v>0</v>
      </c>
      <c r="L518" s="321">
        <f t="shared" si="20"/>
        <v>0</v>
      </c>
      <c r="M518" s="341" t="s">
        <v>4950</v>
      </c>
      <c r="N518" s="341" t="s">
        <v>4963</v>
      </c>
      <c r="O518" s="323">
        <f>ROUND(SUMIF(Anlagenbewegungsdaten_AV!B:B,A518,Anlagenbewegungsdaten_AV!C:C),3)</f>
        <v>0</v>
      </c>
      <c r="P518" s="320">
        <f>ROUND(SUMIF(Anlagenbewegungsdaten_AV!$B:$B,$A518,Anlagenbewegungsdaten_AV!$D:$D),2)</f>
        <v>0</v>
      </c>
      <c r="Q518" s="321">
        <f t="shared" si="21"/>
        <v>0</v>
      </c>
      <c r="S518" s="324"/>
      <c r="T518" s="317"/>
      <c r="U518" s="325"/>
      <c r="V518" s="325"/>
    </row>
    <row r="519" spans="1:22" ht="15" customHeight="1" x14ac:dyDescent="0.25">
      <c r="A519" s="129" t="s">
        <v>1722</v>
      </c>
      <c r="B519" s="126" t="s">
        <v>2087</v>
      </c>
      <c r="C519" s="127" t="s">
        <v>4016</v>
      </c>
      <c r="D519" s="127" t="s">
        <v>1639</v>
      </c>
      <c r="E519" s="127" t="s">
        <v>1543</v>
      </c>
      <c r="F519" s="128">
        <v>24.1</v>
      </c>
      <c r="G519" s="128">
        <v>24.3</v>
      </c>
      <c r="H519" s="128">
        <v>19.28</v>
      </c>
      <c r="I519" s="311"/>
      <c r="J519" s="319">
        <f>ROUND(SUMIF(Anlagenbewegungsdaten!B:B,A519,Anlagenbewegungsdaten!C:C),3)</f>
        <v>0</v>
      </c>
      <c r="K519" s="320">
        <f>ROUND(SUMIF(Anlagenbewegungsdaten!$B:$B,$A519,Anlagenbewegungsdaten!$D:$D),2)</f>
        <v>0</v>
      </c>
      <c r="L519" s="321">
        <f t="shared" si="20"/>
        <v>0</v>
      </c>
      <c r="M519" s="341" t="s">
        <v>4950</v>
      </c>
      <c r="N519" s="341" t="s">
        <v>4963</v>
      </c>
      <c r="O519" s="323">
        <f>ROUND(SUMIF(Anlagenbewegungsdaten_AV!B:B,A519,Anlagenbewegungsdaten_AV!C:C),3)</f>
        <v>0</v>
      </c>
      <c r="P519" s="320">
        <f>ROUND(SUMIF(Anlagenbewegungsdaten_AV!$B:$B,$A519,Anlagenbewegungsdaten_AV!$D:$D),2)</f>
        <v>0</v>
      </c>
      <c r="Q519" s="321">
        <f t="shared" si="21"/>
        <v>0</v>
      </c>
      <c r="S519" s="324"/>
      <c r="T519" s="317"/>
      <c r="U519" s="325"/>
      <c r="V519" s="325"/>
    </row>
    <row r="520" spans="1:22" ht="15" customHeight="1" x14ac:dyDescent="0.25">
      <c r="A520" s="129" t="s">
        <v>1723</v>
      </c>
      <c r="B520" s="126" t="s">
        <v>2087</v>
      </c>
      <c r="C520" s="127" t="s">
        <v>4016</v>
      </c>
      <c r="D520" s="127" t="s">
        <v>1641</v>
      </c>
      <c r="E520" s="127" t="s">
        <v>1546</v>
      </c>
      <c r="F520" s="128">
        <v>24.1</v>
      </c>
      <c r="G520" s="128">
        <v>24.3</v>
      </c>
      <c r="H520" s="128">
        <v>19.28</v>
      </c>
      <c r="I520" s="311"/>
      <c r="J520" s="319">
        <f>ROUND(SUMIF(Anlagenbewegungsdaten!B:B,A520,Anlagenbewegungsdaten!C:C),3)</f>
        <v>0</v>
      </c>
      <c r="K520" s="320">
        <f>ROUND(SUMIF(Anlagenbewegungsdaten!$B:$B,$A520,Anlagenbewegungsdaten!$D:$D),2)</f>
        <v>0</v>
      </c>
      <c r="L520" s="321">
        <f t="shared" ref="L520:L585" si="24">IF(ISBLANK(F520),0,IF(OR($J520&gt;=100,$J520&lt;=-100),F520-(K520/J520*100),IF(OR(J520&gt;-100,J520&lt;100),(J520*F520%)-K520)))</f>
        <v>0</v>
      </c>
      <c r="M520" s="341" t="s">
        <v>4950</v>
      </c>
      <c r="N520" s="341" t="s">
        <v>4963</v>
      </c>
      <c r="O520" s="323">
        <f>ROUND(SUMIF(Anlagenbewegungsdaten_AV!B:B,A520,Anlagenbewegungsdaten_AV!C:C),3)</f>
        <v>0</v>
      </c>
      <c r="P520" s="320">
        <f>ROUND(SUMIF(Anlagenbewegungsdaten_AV!$B:$B,$A520,Anlagenbewegungsdaten_AV!$D:$D),2)</f>
        <v>0</v>
      </c>
      <c r="Q520" s="321">
        <f t="shared" ref="Q520:Q585" si="25">IF(ISBLANK(H520),0,IF(OR($O520&gt;=100,$O520&lt;=-100),H520-(P520/O520*100),IF(OR(O520&gt;-100,O520&lt;100),(O520*G520%)-P520)))</f>
        <v>0</v>
      </c>
      <c r="S520" s="324"/>
      <c r="T520" s="317"/>
      <c r="U520" s="325"/>
      <c r="V520" s="325"/>
    </row>
    <row r="521" spans="1:22" ht="15" customHeight="1" x14ac:dyDescent="0.25">
      <c r="A521" s="129" t="s">
        <v>2635</v>
      </c>
      <c r="B521" s="126" t="s">
        <v>2087</v>
      </c>
      <c r="C521" s="127" t="s">
        <v>4016</v>
      </c>
      <c r="D521" s="127" t="s">
        <v>2601</v>
      </c>
      <c r="E521" s="127" t="s">
        <v>2555</v>
      </c>
      <c r="F521" s="128">
        <v>24.07</v>
      </c>
      <c r="G521" s="128">
        <v>24.27</v>
      </c>
      <c r="H521" s="128">
        <v>19.260000000000002</v>
      </c>
      <c r="I521" s="311"/>
      <c r="J521" s="319">
        <f>ROUND(SUMIF(Anlagenbewegungsdaten!B:B,A521,Anlagenbewegungsdaten!C:C),3)</f>
        <v>0</v>
      </c>
      <c r="K521" s="320">
        <f>ROUND(SUMIF(Anlagenbewegungsdaten!$B:$B,$A521,Anlagenbewegungsdaten!$D:$D),2)</f>
        <v>0</v>
      </c>
      <c r="L521" s="321">
        <f t="shared" si="24"/>
        <v>0</v>
      </c>
      <c r="M521" s="341" t="s">
        <v>4950</v>
      </c>
      <c r="N521" s="341" t="s">
        <v>4963</v>
      </c>
      <c r="O521" s="323">
        <f>ROUND(SUMIF(Anlagenbewegungsdaten_AV!B:B,A521,Anlagenbewegungsdaten_AV!C:C),3)</f>
        <v>0</v>
      </c>
      <c r="P521" s="320">
        <f>ROUND(SUMIF(Anlagenbewegungsdaten_AV!$B:$B,$A521,Anlagenbewegungsdaten_AV!$D:$D),2)</f>
        <v>0</v>
      </c>
      <c r="Q521" s="321">
        <f t="shared" si="25"/>
        <v>0</v>
      </c>
      <c r="S521" s="324"/>
      <c r="T521" s="317"/>
      <c r="U521" s="325"/>
      <c r="V521" s="325"/>
    </row>
    <row r="522" spans="1:22" ht="15" customHeight="1" x14ac:dyDescent="0.25">
      <c r="A522" s="129" t="s">
        <v>3379</v>
      </c>
      <c r="B522" s="126" t="s">
        <v>2087</v>
      </c>
      <c r="C522" s="127" t="s">
        <v>4016</v>
      </c>
      <c r="D522" s="127" t="s">
        <v>3345</v>
      </c>
      <c r="E522" s="127" t="s">
        <v>3299</v>
      </c>
      <c r="F522" s="128">
        <v>24.04</v>
      </c>
      <c r="G522" s="128">
        <v>24.24</v>
      </c>
      <c r="H522" s="128">
        <v>19.23</v>
      </c>
      <c r="I522" s="311"/>
      <c r="J522" s="319">
        <f>ROUND(SUMIF(Anlagenbewegungsdaten!B:B,A522,Anlagenbewegungsdaten!C:C),3)</f>
        <v>0</v>
      </c>
      <c r="K522" s="320">
        <f>ROUND(SUMIF(Anlagenbewegungsdaten!$B:$B,$A522,Anlagenbewegungsdaten!$D:$D),2)</f>
        <v>0</v>
      </c>
      <c r="L522" s="321">
        <f t="shared" si="24"/>
        <v>0</v>
      </c>
      <c r="M522" s="341" t="s">
        <v>4950</v>
      </c>
      <c r="N522" s="341" t="s">
        <v>4963</v>
      </c>
      <c r="O522" s="323">
        <f>ROUND(SUMIF(Anlagenbewegungsdaten_AV!B:B,A522,Anlagenbewegungsdaten_AV!C:C),3)</f>
        <v>0</v>
      </c>
      <c r="P522" s="320">
        <f>ROUND(SUMIF(Anlagenbewegungsdaten_AV!$B:$B,$A522,Anlagenbewegungsdaten_AV!$D:$D),2)</f>
        <v>0</v>
      </c>
      <c r="Q522" s="321">
        <f t="shared" si="25"/>
        <v>0</v>
      </c>
      <c r="S522" s="324"/>
      <c r="T522" s="317"/>
      <c r="U522" s="325"/>
      <c r="V522" s="325"/>
    </row>
    <row r="523" spans="1:22" ht="15" customHeight="1" x14ac:dyDescent="0.25">
      <c r="A523" s="129" t="s">
        <v>4149</v>
      </c>
      <c r="B523" s="126" t="s">
        <v>2087</v>
      </c>
      <c r="C523" s="127" t="s">
        <v>4016</v>
      </c>
      <c r="D523" s="127" t="s">
        <v>4115</v>
      </c>
      <c r="E523" s="127" t="s">
        <v>4069</v>
      </c>
      <c r="F523" s="128">
        <v>24.009999999999998</v>
      </c>
      <c r="G523" s="128">
        <v>24.209999999999997</v>
      </c>
      <c r="H523" s="128">
        <v>19.21</v>
      </c>
      <c r="I523" s="311"/>
      <c r="J523" s="319">
        <f>ROUND(SUMIF(Anlagenbewegungsdaten!B:B,A523,Anlagenbewegungsdaten!C:C),3)</f>
        <v>0</v>
      </c>
      <c r="K523" s="320">
        <f>ROUND(SUMIF(Anlagenbewegungsdaten!$B:$B,$A523,Anlagenbewegungsdaten!$D:$D),2)</f>
        <v>0</v>
      </c>
      <c r="L523" s="321">
        <f t="shared" si="24"/>
        <v>0</v>
      </c>
      <c r="M523" s="341" t="s">
        <v>4950</v>
      </c>
      <c r="N523" s="341" t="s">
        <v>4963</v>
      </c>
      <c r="O523" s="323">
        <f>ROUND(SUMIF(Anlagenbewegungsdaten_AV!B:B,A523,Anlagenbewegungsdaten_AV!C:C),3)</f>
        <v>0</v>
      </c>
      <c r="P523" s="320">
        <f>ROUND(SUMIF(Anlagenbewegungsdaten_AV!$B:$B,$A523,Anlagenbewegungsdaten_AV!$D:$D),2)</f>
        <v>0</v>
      </c>
      <c r="Q523" s="321">
        <f t="shared" si="25"/>
        <v>0</v>
      </c>
      <c r="S523" s="324"/>
      <c r="T523" s="317"/>
      <c r="U523" s="325"/>
      <c r="V523" s="325"/>
    </row>
    <row r="524" spans="1:22" ht="15" customHeight="1" x14ac:dyDescent="0.25">
      <c r="A524" s="129" t="s">
        <v>2450</v>
      </c>
      <c r="B524" s="126" t="s">
        <v>2087</v>
      </c>
      <c r="C524" s="127" t="s">
        <v>4016</v>
      </c>
      <c r="D524" s="127" t="s">
        <v>2390</v>
      </c>
      <c r="E524" s="127" t="s">
        <v>2462</v>
      </c>
      <c r="F524" s="128">
        <v>9.1</v>
      </c>
      <c r="G524" s="128">
        <v>9.2999999999999989</v>
      </c>
      <c r="H524" s="128">
        <v>7.28</v>
      </c>
      <c r="I524" s="311"/>
      <c r="J524" s="319">
        <f>ROUND(SUMIF(Anlagenbewegungsdaten!B:B,A524,Anlagenbewegungsdaten!C:C),3)</f>
        <v>0</v>
      </c>
      <c r="K524" s="320">
        <f>ROUND(SUMIF(Anlagenbewegungsdaten!$B:$B,$A524,Anlagenbewegungsdaten!$D:$D),2)</f>
        <v>0</v>
      </c>
      <c r="L524" s="321">
        <f t="shared" si="24"/>
        <v>0</v>
      </c>
      <c r="M524" s="341" t="s">
        <v>4950</v>
      </c>
      <c r="N524" s="341" t="s">
        <v>4963</v>
      </c>
      <c r="O524" s="323">
        <f>ROUND(SUMIF(Anlagenbewegungsdaten_AV!B:B,A524,Anlagenbewegungsdaten_AV!C:C),3)</f>
        <v>0</v>
      </c>
      <c r="P524" s="320">
        <f>ROUND(SUMIF(Anlagenbewegungsdaten_AV!$B:$B,$A524,Anlagenbewegungsdaten_AV!$D:$D),2)</f>
        <v>0</v>
      </c>
      <c r="Q524" s="321">
        <f t="shared" si="25"/>
        <v>0</v>
      </c>
      <c r="S524" s="324"/>
      <c r="T524" s="317"/>
      <c r="U524" s="325"/>
      <c r="V524" s="325"/>
    </row>
    <row r="525" spans="1:22" ht="15" customHeight="1" x14ac:dyDescent="0.25">
      <c r="A525" s="129" t="s">
        <v>1724</v>
      </c>
      <c r="B525" s="126" t="s">
        <v>2087</v>
      </c>
      <c r="C525" s="127" t="s">
        <v>4016</v>
      </c>
      <c r="D525" s="127" t="s">
        <v>1643</v>
      </c>
      <c r="E525" s="127" t="s">
        <v>1546</v>
      </c>
      <c r="F525" s="128">
        <v>12.1</v>
      </c>
      <c r="G525" s="128">
        <v>12.299999999999999</v>
      </c>
      <c r="H525" s="128">
        <v>9.68</v>
      </c>
      <c r="I525" s="311"/>
      <c r="J525" s="319">
        <f>ROUND(SUMIF(Anlagenbewegungsdaten!B:B,A525,Anlagenbewegungsdaten!C:C),3)</f>
        <v>0</v>
      </c>
      <c r="K525" s="320">
        <f>ROUND(SUMIF(Anlagenbewegungsdaten!$B:$B,$A525,Anlagenbewegungsdaten!$D:$D),2)</f>
        <v>0</v>
      </c>
      <c r="L525" s="321">
        <f t="shared" si="24"/>
        <v>0</v>
      </c>
      <c r="M525" s="341" t="s">
        <v>4950</v>
      </c>
      <c r="N525" s="341" t="s">
        <v>4963</v>
      </c>
      <c r="O525" s="323">
        <f>ROUND(SUMIF(Anlagenbewegungsdaten_AV!B:B,A525,Anlagenbewegungsdaten_AV!C:C),3)</f>
        <v>0</v>
      </c>
      <c r="P525" s="320">
        <f>ROUND(SUMIF(Anlagenbewegungsdaten_AV!$B:$B,$A525,Anlagenbewegungsdaten_AV!$D:$D),2)</f>
        <v>0</v>
      </c>
      <c r="Q525" s="321">
        <f t="shared" si="25"/>
        <v>0</v>
      </c>
      <c r="S525" s="324"/>
      <c r="T525" s="317"/>
      <c r="U525" s="325"/>
      <c r="V525" s="325"/>
    </row>
    <row r="526" spans="1:22" ht="15" customHeight="1" x14ac:dyDescent="0.25">
      <c r="A526" s="129" t="s">
        <v>2636</v>
      </c>
      <c r="B526" s="126" t="s">
        <v>2087</v>
      </c>
      <c r="C526" s="127" t="s">
        <v>4016</v>
      </c>
      <c r="D526" s="127" t="s">
        <v>2603</v>
      </c>
      <c r="E526" s="127" t="s">
        <v>2555</v>
      </c>
      <c r="F526" s="128">
        <v>12.07</v>
      </c>
      <c r="G526" s="128">
        <v>12.27</v>
      </c>
      <c r="H526" s="128">
        <v>9.66</v>
      </c>
      <c r="I526" s="311"/>
      <c r="J526" s="319">
        <f>ROUND(SUMIF(Anlagenbewegungsdaten!B:B,A526,Anlagenbewegungsdaten!C:C),3)</f>
        <v>0</v>
      </c>
      <c r="K526" s="320">
        <f>ROUND(SUMIF(Anlagenbewegungsdaten!$B:$B,$A526,Anlagenbewegungsdaten!$D:$D),2)</f>
        <v>0</v>
      </c>
      <c r="L526" s="321">
        <f t="shared" si="24"/>
        <v>0</v>
      </c>
      <c r="M526" s="341" t="s">
        <v>4950</v>
      </c>
      <c r="N526" s="341" t="s">
        <v>4963</v>
      </c>
      <c r="O526" s="323">
        <f>ROUND(SUMIF(Anlagenbewegungsdaten_AV!B:B,A526,Anlagenbewegungsdaten_AV!C:C),3)</f>
        <v>0</v>
      </c>
      <c r="P526" s="320">
        <f>ROUND(SUMIF(Anlagenbewegungsdaten_AV!$B:$B,$A526,Anlagenbewegungsdaten_AV!$D:$D),2)</f>
        <v>0</v>
      </c>
      <c r="Q526" s="321">
        <f t="shared" si="25"/>
        <v>0</v>
      </c>
      <c r="S526" s="324"/>
      <c r="T526" s="317"/>
      <c r="U526" s="325"/>
      <c r="V526" s="325"/>
    </row>
    <row r="527" spans="1:22" ht="15" customHeight="1" x14ac:dyDescent="0.25">
      <c r="A527" s="129" t="s">
        <v>3380</v>
      </c>
      <c r="B527" s="126" t="s">
        <v>2087</v>
      </c>
      <c r="C527" s="127" t="s">
        <v>4016</v>
      </c>
      <c r="D527" s="127" t="s">
        <v>3347</v>
      </c>
      <c r="E527" s="127" t="s">
        <v>3299</v>
      </c>
      <c r="F527" s="128">
        <v>12.04</v>
      </c>
      <c r="G527" s="128">
        <v>12.239999999999998</v>
      </c>
      <c r="H527" s="128">
        <v>9.6300000000000008</v>
      </c>
      <c r="I527" s="311"/>
      <c r="J527" s="319">
        <f>ROUND(SUMIF(Anlagenbewegungsdaten!B:B,A527,Anlagenbewegungsdaten!C:C),3)</f>
        <v>0</v>
      </c>
      <c r="K527" s="320">
        <f>ROUND(SUMIF(Anlagenbewegungsdaten!$B:$B,$A527,Anlagenbewegungsdaten!$D:$D),2)</f>
        <v>0</v>
      </c>
      <c r="L527" s="321">
        <f t="shared" si="24"/>
        <v>0</v>
      </c>
      <c r="M527" s="341" t="s">
        <v>4950</v>
      </c>
      <c r="N527" s="341" t="s">
        <v>4963</v>
      </c>
      <c r="O527" s="323">
        <f>ROUND(SUMIF(Anlagenbewegungsdaten_AV!B:B,A527,Anlagenbewegungsdaten_AV!C:C),3)</f>
        <v>0</v>
      </c>
      <c r="P527" s="320">
        <f>ROUND(SUMIF(Anlagenbewegungsdaten_AV!$B:$B,$A527,Anlagenbewegungsdaten_AV!$D:$D),2)</f>
        <v>0</v>
      </c>
      <c r="Q527" s="321">
        <f t="shared" si="25"/>
        <v>0</v>
      </c>
      <c r="S527" s="324"/>
      <c r="T527" s="317"/>
      <c r="U527" s="325"/>
      <c r="V527" s="325"/>
    </row>
    <row r="528" spans="1:22" ht="15" customHeight="1" x14ac:dyDescent="0.25">
      <c r="A528" s="129" t="s">
        <v>4150</v>
      </c>
      <c r="B528" s="126" t="s">
        <v>2087</v>
      </c>
      <c r="C528" s="127" t="s">
        <v>4016</v>
      </c>
      <c r="D528" s="127" t="s">
        <v>4117</v>
      </c>
      <c r="E528" s="127" t="s">
        <v>4069</v>
      </c>
      <c r="F528" s="128">
        <v>12.01</v>
      </c>
      <c r="G528" s="128">
        <v>12.209999999999999</v>
      </c>
      <c r="H528" s="128">
        <v>9.61</v>
      </c>
      <c r="I528" s="311"/>
      <c r="J528" s="319">
        <f>ROUND(SUMIF(Anlagenbewegungsdaten!B:B,A528,Anlagenbewegungsdaten!C:C),3)</f>
        <v>0</v>
      </c>
      <c r="K528" s="320">
        <f>ROUND(SUMIF(Anlagenbewegungsdaten!$B:$B,$A528,Anlagenbewegungsdaten!$D:$D),2)</f>
        <v>0</v>
      </c>
      <c r="L528" s="321">
        <f t="shared" si="24"/>
        <v>0</v>
      </c>
      <c r="M528" s="341" t="s">
        <v>4950</v>
      </c>
      <c r="N528" s="341" t="s">
        <v>4963</v>
      </c>
      <c r="O528" s="323">
        <f>ROUND(SUMIF(Anlagenbewegungsdaten_AV!B:B,A528,Anlagenbewegungsdaten_AV!C:C),3)</f>
        <v>0</v>
      </c>
      <c r="P528" s="320">
        <f>ROUND(SUMIF(Anlagenbewegungsdaten_AV!$B:$B,$A528,Anlagenbewegungsdaten_AV!$D:$D),2)</f>
        <v>0</v>
      </c>
      <c r="Q528" s="321">
        <f t="shared" si="25"/>
        <v>0</v>
      </c>
      <c r="S528" s="324"/>
      <c r="T528" s="317"/>
      <c r="U528" s="325"/>
      <c r="V528" s="325"/>
    </row>
    <row r="529" spans="1:22" ht="15" customHeight="1" x14ac:dyDescent="0.25">
      <c r="A529" s="129" t="s">
        <v>6815</v>
      </c>
      <c r="B529" s="126" t="s">
        <v>2087</v>
      </c>
      <c r="C529" s="127" t="s">
        <v>4016</v>
      </c>
      <c r="D529" s="127" t="s">
        <v>6816</v>
      </c>
      <c r="E529" s="127" t="s">
        <v>6045</v>
      </c>
      <c r="F529" s="128">
        <v>11.899999999999999</v>
      </c>
      <c r="G529" s="128">
        <v>11.9</v>
      </c>
      <c r="H529" s="128">
        <v>9.52</v>
      </c>
      <c r="I529" s="311"/>
      <c r="J529" s="319">
        <f>ROUND(SUMIF(Anlagenbewegungsdaten!B:B,A529,Anlagenbewegungsdaten!C:C),3)</f>
        <v>0</v>
      </c>
      <c r="K529" s="320">
        <f>ROUND(SUMIF(Anlagenbewegungsdaten!$B:$B,$A529,Anlagenbewegungsdaten!$D:$D),2)</f>
        <v>0</v>
      </c>
      <c r="L529" s="321">
        <f t="shared" ref="L529" si="26">IF(ISBLANK(F529),0,IF(OR($J529&gt;=100,$J529&lt;=-100),F529-(K529/J529*100),IF(OR(J529&gt;-100,J529&lt;100),(J529*F529%)-K529)))</f>
        <v>0</v>
      </c>
      <c r="M529" s="341" t="s">
        <v>4950</v>
      </c>
      <c r="N529" s="341" t="s">
        <v>4963</v>
      </c>
      <c r="O529" s="323">
        <f>ROUND(SUMIF(Anlagenbewegungsdaten_AV!B:B,A529,Anlagenbewegungsdaten_AV!C:C),3)</f>
        <v>0</v>
      </c>
      <c r="P529" s="320">
        <f>ROUND(SUMIF(Anlagenbewegungsdaten_AV!$B:$B,$A529,Anlagenbewegungsdaten_AV!$D:$D),2)</f>
        <v>0</v>
      </c>
      <c r="Q529" s="321">
        <f t="shared" ref="Q529" si="27">IF(ISBLANK(H529),0,IF(OR($O529&gt;=100,$O529&lt;=-100),H529-(P529/O529*100),IF(OR(O529&gt;-100,O529&lt;100),(O529*G529%)-P529)))</f>
        <v>0</v>
      </c>
      <c r="S529" s="324"/>
      <c r="T529" s="317"/>
      <c r="U529" s="325"/>
      <c r="V529" s="325"/>
    </row>
    <row r="530" spans="1:22" ht="15" customHeight="1" x14ac:dyDescent="0.25">
      <c r="A530" s="129" t="s">
        <v>2451</v>
      </c>
      <c r="B530" s="126" t="s">
        <v>2087</v>
      </c>
      <c r="C530" s="127" t="s">
        <v>4016</v>
      </c>
      <c r="D530" s="127" t="s">
        <v>2443</v>
      </c>
      <c r="E530" s="127" t="s">
        <v>2462</v>
      </c>
      <c r="F530" s="128">
        <v>13.1</v>
      </c>
      <c r="G530" s="128">
        <v>13.299999999999999</v>
      </c>
      <c r="H530" s="128">
        <v>10.48</v>
      </c>
      <c r="I530" s="311"/>
      <c r="J530" s="319">
        <f>ROUND(SUMIF(Anlagenbewegungsdaten!B:B,A530,Anlagenbewegungsdaten!C:C),3)</f>
        <v>0</v>
      </c>
      <c r="K530" s="320">
        <f>ROUND(SUMIF(Anlagenbewegungsdaten!$B:$B,$A530,Anlagenbewegungsdaten!$D:$D),2)</f>
        <v>0</v>
      </c>
      <c r="L530" s="321">
        <f t="shared" si="24"/>
        <v>0</v>
      </c>
      <c r="M530" s="341" t="s">
        <v>4950</v>
      </c>
      <c r="N530" s="341" t="s">
        <v>4963</v>
      </c>
      <c r="O530" s="323">
        <f>ROUND(SUMIF(Anlagenbewegungsdaten_AV!B:B,A530,Anlagenbewegungsdaten_AV!C:C),3)</f>
        <v>0</v>
      </c>
      <c r="P530" s="320">
        <f>ROUND(SUMIF(Anlagenbewegungsdaten_AV!$B:$B,$A530,Anlagenbewegungsdaten_AV!$D:$D),2)</f>
        <v>0</v>
      </c>
      <c r="Q530" s="321">
        <f t="shared" si="25"/>
        <v>0</v>
      </c>
      <c r="S530" s="324"/>
      <c r="T530" s="317"/>
      <c r="U530" s="325"/>
      <c r="V530" s="325"/>
    </row>
    <row r="531" spans="1:22" ht="15" customHeight="1" x14ac:dyDescent="0.25">
      <c r="A531" s="129" t="s">
        <v>1725</v>
      </c>
      <c r="B531" s="126" t="s">
        <v>2087</v>
      </c>
      <c r="C531" s="127" t="s">
        <v>4016</v>
      </c>
      <c r="D531" s="127" t="s">
        <v>1645</v>
      </c>
      <c r="E531" s="127" t="s">
        <v>1546</v>
      </c>
      <c r="F531" s="128">
        <v>16.100000000000001</v>
      </c>
      <c r="G531" s="128">
        <v>16.3</v>
      </c>
      <c r="H531" s="128">
        <v>12.88</v>
      </c>
      <c r="I531" s="311"/>
      <c r="J531" s="319">
        <f>ROUND(SUMIF(Anlagenbewegungsdaten!B:B,A531,Anlagenbewegungsdaten!C:C),3)</f>
        <v>0</v>
      </c>
      <c r="K531" s="320">
        <f>ROUND(SUMIF(Anlagenbewegungsdaten!$B:$B,$A531,Anlagenbewegungsdaten!$D:$D),2)</f>
        <v>0</v>
      </c>
      <c r="L531" s="321">
        <f t="shared" si="24"/>
        <v>0</v>
      </c>
      <c r="M531" s="341" t="s">
        <v>4950</v>
      </c>
      <c r="N531" s="341" t="s">
        <v>4963</v>
      </c>
      <c r="O531" s="323">
        <f>ROUND(SUMIF(Anlagenbewegungsdaten_AV!B:B,A531,Anlagenbewegungsdaten_AV!C:C),3)</f>
        <v>0</v>
      </c>
      <c r="P531" s="320">
        <f>ROUND(SUMIF(Anlagenbewegungsdaten_AV!$B:$B,$A531,Anlagenbewegungsdaten_AV!$D:$D),2)</f>
        <v>0</v>
      </c>
      <c r="Q531" s="321">
        <f t="shared" si="25"/>
        <v>0</v>
      </c>
      <c r="S531" s="324"/>
      <c r="T531" s="317"/>
      <c r="U531" s="325"/>
      <c r="V531" s="325"/>
    </row>
    <row r="532" spans="1:22" ht="15" customHeight="1" x14ac:dyDescent="0.25">
      <c r="A532" s="129" t="s">
        <v>2637</v>
      </c>
      <c r="B532" s="126" t="s">
        <v>2087</v>
      </c>
      <c r="C532" s="127" t="s">
        <v>4016</v>
      </c>
      <c r="D532" s="127" t="s">
        <v>2605</v>
      </c>
      <c r="E532" s="127" t="s">
        <v>2555</v>
      </c>
      <c r="F532" s="128">
        <v>16.07</v>
      </c>
      <c r="G532" s="128">
        <v>16.27</v>
      </c>
      <c r="H532" s="128">
        <v>12.86</v>
      </c>
      <c r="I532" s="311"/>
      <c r="J532" s="319">
        <f>ROUND(SUMIF(Anlagenbewegungsdaten!B:B,A532,Anlagenbewegungsdaten!C:C),3)</f>
        <v>0</v>
      </c>
      <c r="K532" s="320">
        <f>ROUND(SUMIF(Anlagenbewegungsdaten!$B:$B,$A532,Anlagenbewegungsdaten!$D:$D),2)</f>
        <v>0</v>
      </c>
      <c r="L532" s="321">
        <f t="shared" si="24"/>
        <v>0</v>
      </c>
      <c r="M532" s="341" t="s">
        <v>4950</v>
      </c>
      <c r="N532" s="341" t="s">
        <v>4963</v>
      </c>
      <c r="O532" s="323">
        <f>ROUND(SUMIF(Anlagenbewegungsdaten_AV!B:B,A532,Anlagenbewegungsdaten_AV!C:C),3)</f>
        <v>0</v>
      </c>
      <c r="P532" s="320">
        <f>ROUND(SUMIF(Anlagenbewegungsdaten_AV!$B:$B,$A532,Anlagenbewegungsdaten_AV!$D:$D),2)</f>
        <v>0</v>
      </c>
      <c r="Q532" s="321">
        <f t="shared" si="25"/>
        <v>0</v>
      </c>
      <c r="S532" s="324"/>
      <c r="T532" s="317"/>
      <c r="U532" s="325"/>
      <c r="V532" s="325"/>
    </row>
    <row r="533" spans="1:22" ht="15" customHeight="1" x14ac:dyDescent="0.25">
      <c r="A533" s="129" t="s">
        <v>3381</v>
      </c>
      <c r="B533" s="126" t="s">
        <v>2087</v>
      </c>
      <c r="C533" s="127" t="s">
        <v>4016</v>
      </c>
      <c r="D533" s="127" t="s">
        <v>3349</v>
      </c>
      <c r="E533" s="127" t="s">
        <v>3299</v>
      </c>
      <c r="F533" s="128">
        <v>16.04</v>
      </c>
      <c r="G533" s="128">
        <v>16.239999999999998</v>
      </c>
      <c r="H533" s="128">
        <v>12.83</v>
      </c>
      <c r="I533" s="311"/>
      <c r="J533" s="319">
        <f>ROUND(SUMIF(Anlagenbewegungsdaten!B:B,A533,Anlagenbewegungsdaten!C:C),3)</f>
        <v>0</v>
      </c>
      <c r="K533" s="320">
        <f>ROUND(SUMIF(Anlagenbewegungsdaten!$B:$B,$A533,Anlagenbewegungsdaten!$D:$D),2)</f>
        <v>0</v>
      </c>
      <c r="L533" s="321">
        <f t="shared" si="24"/>
        <v>0</v>
      </c>
      <c r="M533" s="341" t="s">
        <v>4950</v>
      </c>
      <c r="N533" s="341" t="s">
        <v>4963</v>
      </c>
      <c r="O533" s="323">
        <f>ROUND(SUMIF(Anlagenbewegungsdaten_AV!B:B,A533,Anlagenbewegungsdaten_AV!C:C),3)</f>
        <v>0</v>
      </c>
      <c r="P533" s="320">
        <f>ROUND(SUMIF(Anlagenbewegungsdaten_AV!$B:$B,$A533,Anlagenbewegungsdaten_AV!$D:$D),2)</f>
        <v>0</v>
      </c>
      <c r="Q533" s="321">
        <f t="shared" si="25"/>
        <v>0</v>
      </c>
      <c r="S533" s="324"/>
      <c r="T533" s="317"/>
      <c r="U533" s="325"/>
      <c r="V533" s="325"/>
    </row>
    <row r="534" spans="1:22" ht="15" customHeight="1" x14ac:dyDescent="0.25">
      <c r="A534" s="129" t="s">
        <v>4151</v>
      </c>
      <c r="B534" s="126" t="s">
        <v>2087</v>
      </c>
      <c r="C534" s="127" t="s">
        <v>4016</v>
      </c>
      <c r="D534" s="127" t="s">
        <v>4119</v>
      </c>
      <c r="E534" s="127" t="s">
        <v>4069</v>
      </c>
      <c r="F534" s="128">
        <v>16.009999999999998</v>
      </c>
      <c r="G534" s="128">
        <v>16.209999999999997</v>
      </c>
      <c r="H534" s="128">
        <v>12.81</v>
      </c>
      <c r="I534" s="311"/>
      <c r="J534" s="319">
        <f>ROUND(SUMIF(Anlagenbewegungsdaten!B:B,A534,Anlagenbewegungsdaten!C:C),3)</f>
        <v>0</v>
      </c>
      <c r="K534" s="320">
        <f>ROUND(SUMIF(Anlagenbewegungsdaten!$B:$B,$A534,Anlagenbewegungsdaten!$D:$D),2)</f>
        <v>0</v>
      </c>
      <c r="L534" s="321">
        <f t="shared" si="24"/>
        <v>0</v>
      </c>
      <c r="M534" s="341" t="s">
        <v>4950</v>
      </c>
      <c r="N534" s="341" t="s">
        <v>4963</v>
      </c>
      <c r="O534" s="323">
        <f>ROUND(SUMIF(Anlagenbewegungsdaten_AV!B:B,A534,Anlagenbewegungsdaten_AV!C:C),3)</f>
        <v>0</v>
      </c>
      <c r="P534" s="320">
        <f>ROUND(SUMIF(Anlagenbewegungsdaten_AV!$B:$B,$A534,Anlagenbewegungsdaten_AV!$D:$D),2)</f>
        <v>0</v>
      </c>
      <c r="Q534" s="321">
        <f t="shared" si="25"/>
        <v>0</v>
      </c>
      <c r="S534" s="324"/>
      <c r="T534" s="317"/>
      <c r="U534" s="325"/>
      <c r="V534" s="325"/>
    </row>
    <row r="535" spans="1:22" ht="15" customHeight="1" x14ac:dyDescent="0.25">
      <c r="A535" s="129" t="s">
        <v>2452</v>
      </c>
      <c r="B535" s="126" t="s">
        <v>2087</v>
      </c>
      <c r="C535" s="127" t="s">
        <v>4016</v>
      </c>
      <c r="D535" s="127" t="s">
        <v>2445</v>
      </c>
      <c r="E535" s="127" t="s">
        <v>2462</v>
      </c>
      <c r="F535" s="128">
        <v>11.6</v>
      </c>
      <c r="G535" s="128">
        <v>11.799999999999999</v>
      </c>
      <c r="H535" s="128">
        <v>9.2799999999999994</v>
      </c>
      <c r="I535" s="311"/>
      <c r="J535" s="319">
        <f>ROUND(SUMIF(Anlagenbewegungsdaten!B:B,A535,Anlagenbewegungsdaten!C:C),3)</f>
        <v>0</v>
      </c>
      <c r="K535" s="320">
        <f>ROUND(SUMIF(Anlagenbewegungsdaten!$B:$B,$A535,Anlagenbewegungsdaten!$D:$D),2)</f>
        <v>0</v>
      </c>
      <c r="L535" s="321">
        <f t="shared" si="24"/>
        <v>0</v>
      </c>
      <c r="M535" s="341" t="s">
        <v>4950</v>
      </c>
      <c r="N535" s="341" t="s">
        <v>4963</v>
      </c>
      <c r="O535" s="323">
        <f>ROUND(SUMIF(Anlagenbewegungsdaten_AV!B:B,A535,Anlagenbewegungsdaten_AV!C:C),3)</f>
        <v>0</v>
      </c>
      <c r="P535" s="320">
        <f>ROUND(SUMIF(Anlagenbewegungsdaten_AV!$B:$B,$A535,Anlagenbewegungsdaten_AV!$D:$D),2)</f>
        <v>0</v>
      </c>
      <c r="Q535" s="321">
        <f t="shared" si="25"/>
        <v>0</v>
      </c>
      <c r="S535" s="324"/>
      <c r="T535" s="317"/>
      <c r="U535" s="325"/>
      <c r="V535" s="325"/>
    </row>
    <row r="536" spans="1:22" ht="15" customHeight="1" x14ac:dyDescent="0.25">
      <c r="A536" s="129" t="s">
        <v>1726</v>
      </c>
      <c r="B536" s="126" t="s">
        <v>2087</v>
      </c>
      <c r="C536" s="127" t="s">
        <v>4016</v>
      </c>
      <c r="D536" s="127" t="s">
        <v>1647</v>
      </c>
      <c r="E536" s="127" t="s">
        <v>1546</v>
      </c>
      <c r="F536" s="128">
        <v>14.6</v>
      </c>
      <c r="G536" s="128">
        <v>14.799999999999999</v>
      </c>
      <c r="H536" s="128">
        <v>11.68</v>
      </c>
      <c r="I536" s="311"/>
      <c r="J536" s="319">
        <f>ROUND(SUMIF(Anlagenbewegungsdaten!B:B,A536,Anlagenbewegungsdaten!C:C),3)</f>
        <v>0</v>
      </c>
      <c r="K536" s="320">
        <f>ROUND(SUMIF(Anlagenbewegungsdaten!$B:$B,$A536,Anlagenbewegungsdaten!$D:$D),2)</f>
        <v>0</v>
      </c>
      <c r="L536" s="321">
        <f t="shared" si="24"/>
        <v>0</v>
      </c>
      <c r="M536" s="341" t="s">
        <v>4950</v>
      </c>
      <c r="N536" s="341" t="s">
        <v>4963</v>
      </c>
      <c r="O536" s="323">
        <f>ROUND(SUMIF(Anlagenbewegungsdaten_AV!B:B,A536,Anlagenbewegungsdaten_AV!C:C),3)</f>
        <v>0</v>
      </c>
      <c r="P536" s="320">
        <f>ROUND(SUMIF(Anlagenbewegungsdaten_AV!$B:$B,$A536,Anlagenbewegungsdaten_AV!$D:$D),2)</f>
        <v>0</v>
      </c>
      <c r="Q536" s="321">
        <f t="shared" si="25"/>
        <v>0</v>
      </c>
      <c r="S536" s="324"/>
      <c r="T536" s="317"/>
      <c r="U536" s="325"/>
      <c r="V536" s="325"/>
    </row>
    <row r="537" spans="1:22" ht="15" customHeight="1" x14ac:dyDescent="0.25">
      <c r="A537" s="129" t="s">
        <v>2638</v>
      </c>
      <c r="B537" s="126" t="s">
        <v>2087</v>
      </c>
      <c r="C537" s="127" t="s">
        <v>4016</v>
      </c>
      <c r="D537" s="127" t="s">
        <v>2607</v>
      </c>
      <c r="E537" s="127" t="s">
        <v>2555</v>
      </c>
      <c r="F537" s="128">
        <v>14.57</v>
      </c>
      <c r="G537" s="128">
        <v>14.77</v>
      </c>
      <c r="H537" s="128">
        <v>11.66</v>
      </c>
      <c r="I537" s="311"/>
      <c r="J537" s="319">
        <f>ROUND(SUMIF(Anlagenbewegungsdaten!B:B,A537,Anlagenbewegungsdaten!C:C),3)</f>
        <v>0</v>
      </c>
      <c r="K537" s="320">
        <f>ROUND(SUMIF(Anlagenbewegungsdaten!$B:$B,$A537,Anlagenbewegungsdaten!$D:$D),2)</f>
        <v>0</v>
      </c>
      <c r="L537" s="321">
        <f t="shared" si="24"/>
        <v>0</v>
      </c>
      <c r="M537" s="341" t="s">
        <v>4950</v>
      </c>
      <c r="N537" s="341" t="s">
        <v>4963</v>
      </c>
      <c r="O537" s="323">
        <f>ROUND(SUMIF(Anlagenbewegungsdaten_AV!B:B,A537,Anlagenbewegungsdaten_AV!C:C),3)</f>
        <v>0</v>
      </c>
      <c r="P537" s="320">
        <f>ROUND(SUMIF(Anlagenbewegungsdaten_AV!$B:$B,$A537,Anlagenbewegungsdaten_AV!$D:$D),2)</f>
        <v>0</v>
      </c>
      <c r="Q537" s="321">
        <f t="shared" si="25"/>
        <v>0</v>
      </c>
      <c r="S537" s="324"/>
      <c r="T537" s="317"/>
      <c r="U537" s="325"/>
      <c r="V537" s="325"/>
    </row>
    <row r="538" spans="1:22" ht="15" customHeight="1" x14ac:dyDescent="0.25">
      <c r="A538" s="129" t="s">
        <v>3382</v>
      </c>
      <c r="B538" s="126" t="s">
        <v>2087</v>
      </c>
      <c r="C538" s="127" t="s">
        <v>4016</v>
      </c>
      <c r="D538" s="127" t="s">
        <v>3351</v>
      </c>
      <c r="E538" s="127" t="s">
        <v>3299</v>
      </c>
      <c r="F538" s="128">
        <v>14.54</v>
      </c>
      <c r="G538" s="128">
        <v>14.739999999999998</v>
      </c>
      <c r="H538" s="128">
        <v>11.63</v>
      </c>
      <c r="I538" s="311"/>
      <c r="J538" s="319">
        <f>ROUND(SUMIF(Anlagenbewegungsdaten!B:B,A538,Anlagenbewegungsdaten!C:C),3)</f>
        <v>0</v>
      </c>
      <c r="K538" s="320">
        <f>ROUND(SUMIF(Anlagenbewegungsdaten!$B:$B,$A538,Anlagenbewegungsdaten!$D:$D),2)</f>
        <v>0</v>
      </c>
      <c r="L538" s="321">
        <f t="shared" si="24"/>
        <v>0</v>
      </c>
      <c r="M538" s="341" t="s">
        <v>4950</v>
      </c>
      <c r="N538" s="341" t="s">
        <v>4963</v>
      </c>
      <c r="O538" s="323">
        <f>ROUND(SUMIF(Anlagenbewegungsdaten_AV!B:B,A538,Anlagenbewegungsdaten_AV!C:C),3)</f>
        <v>0</v>
      </c>
      <c r="P538" s="320">
        <f>ROUND(SUMIF(Anlagenbewegungsdaten_AV!$B:$B,$A538,Anlagenbewegungsdaten_AV!$D:$D),2)</f>
        <v>0</v>
      </c>
      <c r="Q538" s="321">
        <f t="shared" si="25"/>
        <v>0</v>
      </c>
      <c r="S538" s="324"/>
      <c r="T538" s="317"/>
      <c r="U538" s="325"/>
      <c r="V538" s="325"/>
    </row>
    <row r="539" spans="1:22" ht="15" customHeight="1" x14ac:dyDescent="0.25">
      <c r="A539" s="129" t="s">
        <v>4152</v>
      </c>
      <c r="B539" s="126" t="s">
        <v>2087</v>
      </c>
      <c r="C539" s="127" t="s">
        <v>4016</v>
      </c>
      <c r="D539" s="127" t="s">
        <v>4121</v>
      </c>
      <c r="E539" s="127" t="s">
        <v>4069</v>
      </c>
      <c r="F539" s="128">
        <v>14.51</v>
      </c>
      <c r="G539" s="128">
        <v>14.709999999999999</v>
      </c>
      <c r="H539" s="128">
        <v>11.61</v>
      </c>
      <c r="I539" s="311"/>
      <c r="J539" s="319">
        <f>ROUND(SUMIF(Anlagenbewegungsdaten!B:B,A539,Anlagenbewegungsdaten!C:C),3)</f>
        <v>0</v>
      </c>
      <c r="K539" s="320">
        <f>ROUND(SUMIF(Anlagenbewegungsdaten!$B:$B,$A539,Anlagenbewegungsdaten!$D:$D),2)</f>
        <v>0</v>
      </c>
      <c r="L539" s="321">
        <f t="shared" si="24"/>
        <v>0</v>
      </c>
      <c r="M539" s="341" t="s">
        <v>4950</v>
      </c>
      <c r="N539" s="341" t="s">
        <v>4963</v>
      </c>
      <c r="O539" s="323">
        <f>ROUND(SUMIF(Anlagenbewegungsdaten_AV!B:B,A539,Anlagenbewegungsdaten_AV!C:C),3)</f>
        <v>0</v>
      </c>
      <c r="P539" s="320">
        <f>ROUND(SUMIF(Anlagenbewegungsdaten_AV!$B:$B,$A539,Anlagenbewegungsdaten_AV!$D:$D),2)</f>
        <v>0</v>
      </c>
      <c r="Q539" s="321">
        <f t="shared" si="25"/>
        <v>0</v>
      </c>
      <c r="S539" s="324"/>
      <c r="T539" s="317"/>
      <c r="U539" s="325"/>
      <c r="V539" s="325"/>
    </row>
    <row r="540" spans="1:22" ht="15" customHeight="1" x14ac:dyDescent="0.25">
      <c r="A540" s="129" t="s">
        <v>2453</v>
      </c>
      <c r="B540" s="126" t="s">
        <v>2087</v>
      </c>
      <c r="C540" s="127" t="s">
        <v>4016</v>
      </c>
      <c r="D540" s="127" t="s">
        <v>2447</v>
      </c>
      <c r="E540" s="127" t="s">
        <v>2462</v>
      </c>
      <c r="F540" s="128">
        <v>8.6</v>
      </c>
      <c r="G540" s="128">
        <v>8.7999999999999989</v>
      </c>
      <c r="H540" s="128">
        <v>6.88</v>
      </c>
      <c r="I540" s="311"/>
      <c r="J540" s="319">
        <f>ROUND(SUMIF(Anlagenbewegungsdaten!B:B,A540,Anlagenbewegungsdaten!C:C),3)</f>
        <v>0</v>
      </c>
      <c r="K540" s="320">
        <f>ROUND(SUMIF(Anlagenbewegungsdaten!$B:$B,$A540,Anlagenbewegungsdaten!$D:$D),2)</f>
        <v>0</v>
      </c>
      <c r="L540" s="321">
        <f t="shared" si="24"/>
        <v>0</v>
      </c>
      <c r="M540" s="341" t="s">
        <v>4950</v>
      </c>
      <c r="N540" s="341" t="s">
        <v>4963</v>
      </c>
      <c r="O540" s="323">
        <f>ROUND(SUMIF(Anlagenbewegungsdaten_AV!B:B,A540,Anlagenbewegungsdaten_AV!C:C),3)</f>
        <v>0</v>
      </c>
      <c r="P540" s="320">
        <f>ROUND(SUMIF(Anlagenbewegungsdaten_AV!$B:$B,$A540,Anlagenbewegungsdaten_AV!$D:$D),2)</f>
        <v>0</v>
      </c>
      <c r="Q540" s="321">
        <f t="shared" si="25"/>
        <v>0</v>
      </c>
      <c r="S540" s="324"/>
      <c r="T540" s="317"/>
      <c r="U540" s="325"/>
      <c r="V540" s="325"/>
    </row>
    <row r="541" spans="1:22" ht="15" customHeight="1" x14ac:dyDescent="0.25">
      <c r="A541" s="129" t="s">
        <v>1727</v>
      </c>
      <c r="B541" s="126" t="s">
        <v>2087</v>
      </c>
      <c r="C541" s="127" t="s">
        <v>4016</v>
      </c>
      <c r="D541" s="127" t="s">
        <v>1649</v>
      </c>
      <c r="E541" s="127" t="s">
        <v>1546</v>
      </c>
      <c r="F541" s="128">
        <v>11.6</v>
      </c>
      <c r="G541" s="128">
        <v>11.799999999999999</v>
      </c>
      <c r="H541" s="128">
        <v>9.2799999999999994</v>
      </c>
      <c r="I541" s="311"/>
      <c r="J541" s="319">
        <f>ROUND(SUMIF(Anlagenbewegungsdaten!B:B,A541,Anlagenbewegungsdaten!C:C),3)</f>
        <v>0</v>
      </c>
      <c r="K541" s="320">
        <f>ROUND(SUMIF(Anlagenbewegungsdaten!$B:$B,$A541,Anlagenbewegungsdaten!$D:$D),2)</f>
        <v>0</v>
      </c>
      <c r="L541" s="321">
        <f t="shared" si="24"/>
        <v>0</v>
      </c>
      <c r="M541" s="341" t="s">
        <v>4950</v>
      </c>
      <c r="N541" s="341" t="s">
        <v>4963</v>
      </c>
      <c r="O541" s="323">
        <f>ROUND(SUMIF(Anlagenbewegungsdaten_AV!B:B,A541,Anlagenbewegungsdaten_AV!C:C),3)</f>
        <v>0</v>
      </c>
      <c r="P541" s="320">
        <f>ROUND(SUMIF(Anlagenbewegungsdaten_AV!$B:$B,$A541,Anlagenbewegungsdaten_AV!$D:$D),2)</f>
        <v>0</v>
      </c>
      <c r="Q541" s="321">
        <f t="shared" si="25"/>
        <v>0</v>
      </c>
      <c r="S541" s="324"/>
      <c r="T541" s="317"/>
      <c r="U541" s="325"/>
      <c r="V541" s="325"/>
    </row>
    <row r="542" spans="1:22" ht="15" customHeight="1" x14ac:dyDescent="0.25">
      <c r="A542" s="129" t="s">
        <v>2639</v>
      </c>
      <c r="B542" s="126" t="s">
        <v>2087</v>
      </c>
      <c r="C542" s="127" t="s">
        <v>4016</v>
      </c>
      <c r="D542" s="127" t="s">
        <v>2609</v>
      </c>
      <c r="E542" s="127" t="s">
        <v>2555</v>
      </c>
      <c r="F542" s="128">
        <v>11.57</v>
      </c>
      <c r="G542" s="128">
        <v>11.77</v>
      </c>
      <c r="H542" s="128">
        <v>9.26</v>
      </c>
      <c r="I542" s="311"/>
      <c r="J542" s="319">
        <f>ROUND(SUMIF(Anlagenbewegungsdaten!B:B,A542,Anlagenbewegungsdaten!C:C),3)</f>
        <v>0</v>
      </c>
      <c r="K542" s="320">
        <f>ROUND(SUMIF(Anlagenbewegungsdaten!$B:$B,$A542,Anlagenbewegungsdaten!$D:$D),2)</f>
        <v>0</v>
      </c>
      <c r="L542" s="321">
        <f t="shared" si="24"/>
        <v>0</v>
      </c>
      <c r="M542" s="341" t="s">
        <v>4950</v>
      </c>
      <c r="N542" s="341" t="s">
        <v>4963</v>
      </c>
      <c r="O542" s="323">
        <f>ROUND(SUMIF(Anlagenbewegungsdaten_AV!B:B,A542,Anlagenbewegungsdaten_AV!C:C),3)</f>
        <v>0</v>
      </c>
      <c r="P542" s="320">
        <f>ROUND(SUMIF(Anlagenbewegungsdaten_AV!$B:$B,$A542,Anlagenbewegungsdaten_AV!$D:$D),2)</f>
        <v>0</v>
      </c>
      <c r="Q542" s="321">
        <f t="shared" si="25"/>
        <v>0</v>
      </c>
      <c r="S542" s="324"/>
      <c r="T542" s="317"/>
      <c r="U542" s="325"/>
      <c r="V542" s="325"/>
    </row>
    <row r="543" spans="1:22" ht="15" customHeight="1" x14ac:dyDescent="0.25">
      <c r="A543" s="129" t="s">
        <v>3383</v>
      </c>
      <c r="B543" s="126" t="s">
        <v>2087</v>
      </c>
      <c r="C543" s="127" t="s">
        <v>4016</v>
      </c>
      <c r="D543" s="127" t="s">
        <v>3353</v>
      </c>
      <c r="E543" s="127" t="s">
        <v>3299</v>
      </c>
      <c r="F543" s="128">
        <v>11.54</v>
      </c>
      <c r="G543" s="128">
        <v>11.739999999999998</v>
      </c>
      <c r="H543" s="128">
        <v>9.23</v>
      </c>
      <c r="I543" s="311"/>
      <c r="J543" s="319">
        <f>ROUND(SUMIF(Anlagenbewegungsdaten!B:B,A543,Anlagenbewegungsdaten!C:C),3)</f>
        <v>0</v>
      </c>
      <c r="K543" s="320">
        <f>ROUND(SUMIF(Anlagenbewegungsdaten!$B:$B,$A543,Anlagenbewegungsdaten!$D:$D),2)</f>
        <v>0</v>
      </c>
      <c r="L543" s="321">
        <f t="shared" si="24"/>
        <v>0</v>
      </c>
      <c r="M543" s="341" t="s">
        <v>4950</v>
      </c>
      <c r="N543" s="341" t="s">
        <v>4963</v>
      </c>
      <c r="O543" s="323">
        <f>ROUND(SUMIF(Anlagenbewegungsdaten_AV!B:B,A543,Anlagenbewegungsdaten_AV!C:C),3)</f>
        <v>0</v>
      </c>
      <c r="P543" s="320">
        <f>ROUND(SUMIF(Anlagenbewegungsdaten_AV!$B:$B,$A543,Anlagenbewegungsdaten_AV!$D:$D),2)</f>
        <v>0</v>
      </c>
      <c r="Q543" s="321">
        <f t="shared" si="25"/>
        <v>0</v>
      </c>
      <c r="S543" s="324"/>
      <c r="T543" s="317"/>
      <c r="U543" s="325"/>
      <c r="V543" s="325"/>
    </row>
    <row r="544" spans="1:22" ht="15" customHeight="1" x14ac:dyDescent="0.25">
      <c r="A544" s="129" t="s">
        <v>4153</v>
      </c>
      <c r="B544" s="126" t="s">
        <v>2087</v>
      </c>
      <c r="C544" s="127" t="s">
        <v>4016</v>
      </c>
      <c r="D544" s="127" t="s">
        <v>4123</v>
      </c>
      <c r="E544" s="127" t="s">
        <v>4069</v>
      </c>
      <c r="F544" s="128">
        <v>11.51</v>
      </c>
      <c r="G544" s="128">
        <v>11.709999999999999</v>
      </c>
      <c r="H544" s="128">
        <v>9.2100000000000009</v>
      </c>
      <c r="I544" s="311"/>
      <c r="J544" s="319">
        <f>ROUND(SUMIF(Anlagenbewegungsdaten!B:B,A544,Anlagenbewegungsdaten!C:C),3)</f>
        <v>0</v>
      </c>
      <c r="K544" s="320">
        <f>ROUND(SUMIF(Anlagenbewegungsdaten!$B:$B,$A544,Anlagenbewegungsdaten!$D:$D),2)</f>
        <v>0</v>
      </c>
      <c r="L544" s="321">
        <f t="shared" si="24"/>
        <v>0</v>
      </c>
      <c r="M544" s="341" t="s">
        <v>4950</v>
      </c>
      <c r="N544" s="341" t="s">
        <v>4963</v>
      </c>
      <c r="O544" s="323">
        <f>ROUND(SUMIF(Anlagenbewegungsdaten_AV!B:B,A544,Anlagenbewegungsdaten_AV!C:C),3)</f>
        <v>0</v>
      </c>
      <c r="P544" s="320">
        <f>ROUND(SUMIF(Anlagenbewegungsdaten_AV!$B:$B,$A544,Anlagenbewegungsdaten_AV!$D:$D),2)</f>
        <v>0</v>
      </c>
      <c r="Q544" s="321">
        <f t="shared" si="25"/>
        <v>0</v>
      </c>
      <c r="S544" s="324"/>
      <c r="T544" s="317"/>
      <c r="U544" s="325"/>
      <c r="V544" s="325"/>
    </row>
    <row r="545" spans="1:22" ht="15" customHeight="1" x14ac:dyDescent="0.25">
      <c r="A545" s="129" t="s">
        <v>6817</v>
      </c>
      <c r="B545" s="126" t="s">
        <v>2087</v>
      </c>
      <c r="C545" s="127" t="s">
        <v>4016</v>
      </c>
      <c r="D545" s="127" t="s">
        <v>6818</v>
      </c>
      <c r="E545" s="127" t="s">
        <v>6045</v>
      </c>
      <c r="F545" s="128">
        <v>11.399999999999999</v>
      </c>
      <c r="G545" s="128">
        <v>11.4</v>
      </c>
      <c r="H545" s="128">
        <v>9.1199999999999992</v>
      </c>
      <c r="I545" s="311"/>
      <c r="J545" s="319">
        <f>ROUND(SUMIF(Anlagenbewegungsdaten!B:B,A545,Anlagenbewegungsdaten!C:C),3)</f>
        <v>0</v>
      </c>
      <c r="K545" s="320">
        <f>ROUND(SUMIF(Anlagenbewegungsdaten!$B:$B,$A545,Anlagenbewegungsdaten!$D:$D),2)</f>
        <v>0</v>
      </c>
      <c r="L545" s="321">
        <f t="shared" ref="L545" si="28">IF(ISBLANK(F545),0,IF(OR($J545&gt;=100,$J545&lt;=-100),F545-(K545/J545*100),IF(OR(J545&gt;-100,J545&lt;100),(J545*F545%)-K545)))</f>
        <v>0</v>
      </c>
      <c r="M545" s="341" t="s">
        <v>4950</v>
      </c>
      <c r="N545" s="341" t="s">
        <v>4963</v>
      </c>
      <c r="O545" s="323">
        <f>ROUND(SUMIF(Anlagenbewegungsdaten_AV!B:B,A545,Anlagenbewegungsdaten_AV!C:C),3)</f>
        <v>0</v>
      </c>
      <c r="P545" s="320">
        <f>ROUND(SUMIF(Anlagenbewegungsdaten_AV!$B:$B,$A545,Anlagenbewegungsdaten_AV!$D:$D),2)</f>
        <v>0</v>
      </c>
      <c r="Q545" s="321">
        <f t="shared" ref="Q545" si="29">IF(ISBLANK(H545),0,IF(OR($O545&gt;=100,$O545&lt;=-100),H545-(P545/O545*100),IF(OR(O545&gt;-100,O545&lt;100),(O545*G545%)-P545)))</f>
        <v>0</v>
      </c>
      <c r="S545" s="324"/>
      <c r="T545" s="317"/>
      <c r="U545" s="325"/>
      <c r="V545" s="325"/>
    </row>
    <row r="546" spans="1:22" ht="15" customHeight="1" x14ac:dyDescent="0.25">
      <c r="A546" s="129" t="s">
        <v>1728</v>
      </c>
      <c r="B546" s="126" t="s">
        <v>2087</v>
      </c>
      <c r="C546" s="127" t="s">
        <v>4016</v>
      </c>
      <c r="D546" s="127" t="s">
        <v>5874</v>
      </c>
      <c r="E546" s="127" t="s">
        <v>4066</v>
      </c>
      <c r="F546" s="128">
        <v>7</v>
      </c>
      <c r="G546" s="128">
        <v>7.2</v>
      </c>
      <c r="H546" s="128">
        <v>5.6</v>
      </c>
      <c r="I546" s="311"/>
      <c r="J546" s="319">
        <f>ROUND(SUMIF(Anlagenbewegungsdaten!B:B,A546,Anlagenbewegungsdaten!C:C),3)</f>
        <v>0</v>
      </c>
      <c r="K546" s="320">
        <f>ROUND(SUMIF(Anlagenbewegungsdaten!$B:$B,$A546,Anlagenbewegungsdaten!$D:$D),2)</f>
        <v>0</v>
      </c>
      <c r="L546" s="321">
        <f t="shared" si="24"/>
        <v>0</v>
      </c>
      <c r="M546" s="341" t="s">
        <v>4950</v>
      </c>
      <c r="N546" s="341" t="s">
        <v>4963</v>
      </c>
      <c r="O546" s="323">
        <f>ROUND(SUMIF(Anlagenbewegungsdaten_AV!B:B,A546,Anlagenbewegungsdaten_AV!C:C),3)</f>
        <v>0</v>
      </c>
      <c r="P546" s="320">
        <f>ROUND(SUMIF(Anlagenbewegungsdaten_AV!$B:$B,$A546,Anlagenbewegungsdaten_AV!$D:$D),2)</f>
        <v>0</v>
      </c>
      <c r="Q546" s="321">
        <f t="shared" si="25"/>
        <v>0</v>
      </c>
      <c r="S546" s="324"/>
      <c r="T546" s="317"/>
      <c r="U546" s="325"/>
      <c r="V546" s="325"/>
    </row>
    <row r="547" spans="1:22" ht="15" customHeight="1" x14ac:dyDescent="0.25">
      <c r="A547" s="129" t="s">
        <v>1729</v>
      </c>
      <c r="B547" s="126" t="s">
        <v>2087</v>
      </c>
      <c r="C547" s="127" t="s">
        <v>4016</v>
      </c>
      <c r="D547" s="127" t="s">
        <v>4943</v>
      </c>
      <c r="E547" s="127" t="s">
        <v>1546</v>
      </c>
      <c r="F547" s="128">
        <v>10</v>
      </c>
      <c r="G547" s="128">
        <v>10.199999999999999</v>
      </c>
      <c r="H547" s="128">
        <v>8</v>
      </c>
      <c r="I547" s="311"/>
      <c r="J547" s="319">
        <f>ROUND(SUMIF(Anlagenbewegungsdaten!B:B,A547,Anlagenbewegungsdaten!C:C),3)</f>
        <v>0</v>
      </c>
      <c r="K547" s="320">
        <f>ROUND(SUMIF(Anlagenbewegungsdaten!$B:$B,$A547,Anlagenbewegungsdaten!$D:$D),2)</f>
        <v>0</v>
      </c>
      <c r="L547" s="321">
        <f t="shared" si="24"/>
        <v>0</v>
      </c>
      <c r="M547" s="341" t="s">
        <v>4950</v>
      </c>
      <c r="N547" s="341" t="s">
        <v>4963</v>
      </c>
      <c r="O547" s="323">
        <f>ROUND(SUMIF(Anlagenbewegungsdaten_AV!B:B,A547,Anlagenbewegungsdaten_AV!C:C),3)</f>
        <v>0</v>
      </c>
      <c r="P547" s="320">
        <f>ROUND(SUMIF(Anlagenbewegungsdaten_AV!$B:$B,$A547,Anlagenbewegungsdaten_AV!$D:$D),2)</f>
        <v>0</v>
      </c>
      <c r="Q547" s="321">
        <f t="shared" si="25"/>
        <v>0</v>
      </c>
      <c r="S547" s="324"/>
      <c r="T547" s="317"/>
      <c r="U547" s="325"/>
      <c r="V547" s="325"/>
    </row>
    <row r="548" spans="1:22" ht="15" customHeight="1" x14ac:dyDescent="0.25">
      <c r="A548" s="129" t="s">
        <v>2640</v>
      </c>
      <c r="B548" s="126" t="s">
        <v>2087</v>
      </c>
      <c r="C548" s="127" t="s">
        <v>4016</v>
      </c>
      <c r="D548" s="127" t="s">
        <v>4942</v>
      </c>
      <c r="E548" s="127" t="s">
        <v>2555</v>
      </c>
      <c r="F548" s="128">
        <v>9.9700000000000006</v>
      </c>
      <c r="G548" s="128">
        <v>10.17</v>
      </c>
      <c r="H548" s="128">
        <v>7.98</v>
      </c>
      <c r="I548" s="311"/>
      <c r="J548" s="319">
        <f>ROUND(SUMIF(Anlagenbewegungsdaten!B:B,A548,Anlagenbewegungsdaten!C:C),3)</f>
        <v>0</v>
      </c>
      <c r="K548" s="320">
        <f>ROUND(SUMIF(Anlagenbewegungsdaten!$B:$B,$A548,Anlagenbewegungsdaten!$D:$D),2)</f>
        <v>0</v>
      </c>
      <c r="L548" s="321">
        <f t="shared" si="24"/>
        <v>0</v>
      </c>
      <c r="M548" s="341" t="s">
        <v>4950</v>
      </c>
      <c r="N548" s="341" t="s">
        <v>4963</v>
      </c>
      <c r="O548" s="323">
        <f>ROUND(SUMIF(Anlagenbewegungsdaten_AV!B:B,A548,Anlagenbewegungsdaten_AV!C:C),3)</f>
        <v>0</v>
      </c>
      <c r="P548" s="320">
        <f>ROUND(SUMIF(Anlagenbewegungsdaten_AV!$B:$B,$A548,Anlagenbewegungsdaten_AV!$D:$D),2)</f>
        <v>0</v>
      </c>
      <c r="Q548" s="321">
        <f t="shared" si="25"/>
        <v>0</v>
      </c>
      <c r="S548" s="324"/>
      <c r="T548" s="317"/>
      <c r="U548" s="325"/>
      <c r="V548" s="325"/>
    </row>
    <row r="549" spans="1:22" ht="15" customHeight="1" x14ac:dyDescent="0.25">
      <c r="A549" s="129" t="s">
        <v>3384</v>
      </c>
      <c r="B549" s="126" t="s">
        <v>2087</v>
      </c>
      <c r="C549" s="127" t="s">
        <v>4016</v>
      </c>
      <c r="D549" s="127" t="s">
        <v>4941</v>
      </c>
      <c r="E549" s="127" t="s">
        <v>3299</v>
      </c>
      <c r="F549" s="128">
        <v>9.94</v>
      </c>
      <c r="G549" s="128">
        <v>10.139999999999999</v>
      </c>
      <c r="H549" s="128">
        <v>7.95</v>
      </c>
      <c r="I549" s="311"/>
      <c r="J549" s="319">
        <f>ROUND(SUMIF(Anlagenbewegungsdaten!B:B,A549,Anlagenbewegungsdaten!C:C),3)</f>
        <v>0</v>
      </c>
      <c r="K549" s="320">
        <f>ROUND(SUMIF(Anlagenbewegungsdaten!$B:$B,$A549,Anlagenbewegungsdaten!$D:$D),2)</f>
        <v>0</v>
      </c>
      <c r="L549" s="321">
        <f t="shared" si="24"/>
        <v>0</v>
      </c>
      <c r="M549" s="341" t="s">
        <v>4950</v>
      </c>
      <c r="N549" s="341" t="s">
        <v>4963</v>
      </c>
      <c r="O549" s="323">
        <f>ROUND(SUMIF(Anlagenbewegungsdaten_AV!B:B,A549,Anlagenbewegungsdaten_AV!C:C),3)</f>
        <v>0</v>
      </c>
      <c r="P549" s="320">
        <f>ROUND(SUMIF(Anlagenbewegungsdaten_AV!$B:$B,$A549,Anlagenbewegungsdaten_AV!$D:$D),2)</f>
        <v>0</v>
      </c>
      <c r="Q549" s="321">
        <f t="shared" si="25"/>
        <v>0</v>
      </c>
      <c r="S549" s="324"/>
      <c r="T549" s="317"/>
      <c r="U549" s="325"/>
      <c r="V549" s="325"/>
    </row>
    <row r="550" spans="1:22" ht="15" customHeight="1" x14ac:dyDescent="0.25">
      <c r="A550" s="129" t="s">
        <v>4154</v>
      </c>
      <c r="B550" s="126" t="s">
        <v>2087</v>
      </c>
      <c r="C550" s="127" t="s">
        <v>4016</v>
      </c>
      <c r="D550" s="127" t="s">
        <v>4940</v>
      </c>
      <c r="E550" s="127" t="s">
        <v>4069</v>
      </c>
      <c r="F550" s="128">
        <v>9.91</v>
      </c>
      <c r="G550" s="128">
        <v>10.11</v>
      </c>
      <c r="H550" s="128">
        <v>7.93</v>
      </c>
      <c r="I550" s="311"/>
      <c r="J550" s="319">
        <f>ROUND(SUMIF(Anlagenbewegungsdaten!B:B,A550,Anlagenbewegungsdaten!C:C),3)</f>
        <v>0</v>
      </c>
      <c r="K550" s="320">
        <f>ROUND(SUMIF(Anlagenbewegungsdaten!$B:$B,$A550,Anlagenbewegungsdaten!$D:$D),2)</f>
        <v>0</v>
      </c>
      <c r="L550" s="321">
        <f t="shared" si="24"/>
        <v>0</v>
      </c>
      <c r="M550" s="341" t="s">
        <v>4950</v>
      </c>
      <c r="N550" s="341" t="s">
        <v>4963</v>
      </c>
      <c r="O550" s="323">
        <f>ROUND(SUMIF(Anlagenbewegungsdaten_AV!B:B,A550,Anlagenbewegungsdaten_AV!C:C),3)</f>
        <v>0</v>
      </c>
      <c r="P550" s="320">
        <f>ROUND(SUMIF(Anlagenbewegungsdaten_AV!$B:$B,$A550,Anlagenbewegungsdaten_AV!$D:$D),2)</f>
        <v>0</v>
      </c>
      <c r="Q550" s="321">
        <f t="shared" si="25"/>
        <v>0</v>
      </c>
      <c r="S550" s="324"/>
      <c r="T550" s="317"/>
      <c r="U550" s="325"/>
      <c r="V550" s="325"/>
    </row>
    <row r="551" spans="1:22" ht="15" customHeight="1" x14ac:dyDescent="0.25">
      <c r="A551" s="129" t="s">
        <v>5308</v>
      </c>
      <c r="B551" s="126" t="s">
        <v>2087</v>
      </c>
      <c r="C551" s="127" t="s">
        <v>4016</v>
      </c>
      <c r="D551" s="127" t="s">
        <v>5022</v>
      </c>
      <c r="E551" s="127" t="s">
        <v>5023</v>
      </c>
      <c r="F551" s="128">
        <v>14.55</v>
      </c>
      <c r="G551" s="128">
        <v>14.75</v>
      </c>
      <c r="H551" s="128">
        <v>11.64</v>
      </c>
      <c r="I551" s="311"/>
      <c r="J551" s="319">
        <f>ROUND(SUMIF(Anlagenbewegungsdaten!B:B,A551,Anlagenbewegungsdaten!C:C),3)</f>
        <v>0</v>
      </c>
      <c r="K551" s="320">
        <f>ROUND(SUMIF(Anlagenbewegungsdaten!$B:$B,$A551,Anlagenbewegungsdaten!$D:$D),2)</f>
        <v>0</v>
      </c>
      <c r="L551" s="321">
        <f t="shared" si="24"/>
        <v>0</v>
      </c>
      <c r="M551" s="341" t="s">
        <v>4950</v>
      </c>
      <c r="N551" s="341" t="s">
        <v>4963</v>
      </c>
      <c r="O551" s="323">
        <f>ROUND(SUMIF(Anlagenbewegungsdaten_AV!B:B,A551,Anlagenbewegungsdaten_AV!C:C),3)</f>
        <v>0</v>
      </c>
      <c r="P551" s="320">
        <f>ROUND(SUMIF(Anlagenbewegungsdaten_AV!$B:$B,$A551,Anlagenbewegungsdaten_AV!$D:$D),2)</f>
        <v>0</v>
      </c>
      <c r="Q551" s="321">
        <f t="shared" si="25"/>
        <v>0</v>
      </c>
      <c r="S551" s="324"/>
      <c r="T551" s="317"/>
      <c r="U551" s="325"/>
      <c r="V551" s="325"/>
    </row>
    <row r="552" spans="1:22" ht="15" customHeight="1" x14ac:dyDescent="0.25">
      <c r="A552" s="129" t="s">
        <v>5309</v>
      </c>
      <c r="B552" s="126" t="s">
        <v>2087</v>
      </c>
      <c r="C552" s="127" t="s">
        <v>4016</v>
      </c>
      <c r="D552" s="127" t="s">
        <v>5310</v>
      </c>
      <c r="E552" s="127" t="s">
        <v>5023</v>
      </c>
      <c r="F552" s="128">
        <v>15.55</v>
      </c>
      <c r="G552" s="128">
        <v>15.75</v>
      </c>
      <c r="H552" s="128">
        <v>12.44</v>
      </c>
      <c r="I552" s="311"/>
      <c r="J552" s="319">
        <f>ROUND(SUMIF(Anlagenbewegungsdaten!B:B,A552,Anlagenbewegungsdaten!C:C),3)</f>
        <v>0</v>
      </c>
      <c r="K552" s="320">
        <f>ROUND(SUMIF(Anlagenbewegungsdaten!$B:$B,$A552,Anlagenbewegungsdaten!$D:$D),2)</f>
        <v>0</v>
      </c>
      <c r="L552" s="321">
        <f t="shared" si="24"/>
        <v>0</v>
      </c>
      <c r="M552" s="341" t="s">
        <v>4950</v>
      </c>
      <c r="N552" s="341" t="s">
        <v>4963</v>
      </c>
      <c r="O552" s="323">
        <f>ROUND(SUMIF(Anlagenbewegungsdaten_AV!B:B,A552,Anlagenbewegungsdaten_AV!C:C),3)</f>
        <v>0</v>
      </c>
      <c r="P552" s="320">
        <f>ROUND(SUMIF(Anlagenbewegungsdaten_AV!$B:$B,$A552,Anlagenbewegungsdaten_AV!$D:$D),2)</f>
        <v>0</v>
      </c>
      <c r="Q552" s="321">
        <f t="shared" si="25"/>
        <v>0</v>
      </c>
      <c r="S552" s="324"/>
      <c r="T552" s="317"/>
      <c r="U552" s="325"/>
      <c r="V552" s="325"/>
    </row>
    <row r="553" spans="1:22" ht="15" customHeight="1" x14ac:dyDescent="0.25">
      <c r="A553" s="129" t="s">
        <v>5311</v>
      </c>
      <c r="B553" s="126" t="s">
        <v>2087</v>
      </c>
      <c r="C553" s="127" t="s">
        <v>4016</v>
      </c>
      <c r="D553" s="127" t="s">
        <v>5025</v>
      </c>
      <c r="E553" s="127" t="s">
        <v>5023</v>
      </c>
      <c r="F553" s="128">
        <v>12.98</v>
      </c>
      <c r="G553" s="128">
        <v>13.18</v>
      </c>
      <c r="H553" s="128">
        <v>10.38</v>
      </c>
      <c r="I553" s="311"/>
      <c r="J553" s="319">
        <f>ROUND(SUMIF(Anlagenbewegungsdaten!B:B,A553,Anlagenbewegungsdaten!C:C),3)</f>
        <v>0</v>
      </c>
      <c r="K553" s="320">
        <f>ROUND(SUMIF(Anlagenbewegungsdaten!$B:$B,$A553,Anlagenbewegungsdaten!$D:$D),2)</f>
        <v>0</v>
      </c>
      <c r="L553" s="321">
        <f t="shared" si="24"/>
        <v>0</v>
      </c>
      <c r="M553" s="341" t="s">
        <v>4950</v>
      </c>
      <c r="N553" s="341" t="s">
        <v>4963</v>
      </c>
      <c r="O553" s="323">
        <f>ROUND(SUMIF(Anlagenbewegungsdaten_AV!B:B,A553,Anlagenbewegungsdaten_AV!C:C),3)</f>
        <v>0</v>
      </c>
      <c r="P553" s="320">
        <f>ROUND(SUMIF(Anlagenbewegungsdaten_AV!$B:$B,$A553,Anlagenbewegungsdaten_AV!$D:$D),2)</f>
        <v>0</v>
      </c>
      <c r="Q553" s="321">
        <f t="shared" si="25"/>
        <v>0</v>
      </c>
      <c r="S553" s="324"/>
      <c r="T553" s="317"/>
      <c r="U553" s="325"/>
      <c r="V553" s="325"/>
    </row>
    <row r="554" spans="1:22" ht="15" customHeight="1" x14ac:dyDescent="0.25">
      <c r="A554" s="129" t="s">
        <v>5312</v>
      </c>
      <c r="B554" s="126" t="s">
        <v>2087</v>
      </c>
      <c r="C554" s="127" t="s">
        <v>4016</v>
      </c>
      <c r="D554" s="127" t="s">
        <v>5313</v>
      </c>
      <c r="E554" s="127" t="s">
        <v>5023</v>
      </c>
      <c r="F554" s="128">
        <v>13.98</v>
      </c>
      <c r="G554" s="128">
        <v>14.18</v>
      </c>
      <c r="H554" s="128">
        <v>11.18</v>
      </c>
      <c r="I554" s="311"/>
      <c r="J554" s="319">
        <f>ROUND(SUMIF(Anlagenbewegungsdaten!B:B,A554,Anlagenbewegungsdaten!C:C),3)</f>
        <v>0</v>
      </c>
      <c r="K554" s="320">
        <f>ROUND(SUMIF(Anlagenbewegungsdaten!$B:$B,$A554,Anlagenbewegungsdaten!$D:$D),2)</f>
        <v>0</v>
      </c>
      <c r="L554" s="321">
        <f t="shared" si="24"/>
        <v>0</v>
      </c>
      <c r="M554" s="341" t="s">
        <v>4950</v>
      </c>
      <c r="N554" s="341" t="s">
        <v>4963</v>
      </c>
      <c r="O554" s="323">
        <f>ROUND(SUMIF(Anlagenbewegungsdaten_AV!B:B,A554,Anlagenbewegungsdaten_AV!C:C),3)</f>
        <v>0</v>
      </c>
      <c r="P554" s="320">
        <f>ROUND(SUMIF(Anlagenbewegungsdaten_AV!$B:$B,$A554,Anlagenbewegungsdaten_AV!$D:$D),2)</f>
        <v>0</v>
      </c>
      <c r="Q554" s="321">
        <f t="shared" si="25"/>
        <v>0</v>
      </c>
      <c r="S554" s="324"/>
      <c r="T554" s="317"/>
      <c r="U554" s="325"/>
      <c r="V554" s="325"/>
    </row>
    <row r="555" spans="1:22" ht="15" customHeight="1" x14ac:dyDescent="0.25">
      <c r="A555" s="129" t="s">
        <v>5314</v>
      </c>
      <c r="B555" s="126" t="s">
        <v>2087</v>
      </c>
      <c r="C555" s="127" t="s">
        <v>4016</v>
      </c>
      <c r="D555" s="127" t="s">
        <v>5027</v>
      </c>
      <c r="E555" s="127" t="s">
        <v>5023</v>
      </c>
      <c r="F555" s="128">
        <v>11.98</v>
      </c>
      <c r="G555" s="128">
        <v>12.18</v>
      </c>
      <c r="H555" s="128">
        <v>9.58</v>
      </c>
      <c r="I555" s="311"/>
      <c r="J555" s="319">
        <f>ROUND(SUMIF(Anlagenbewegungsdaten!B:B,A555,Anlagenbewegungsdaten!C:C),3)</f>
        <v>0</v>
      </c>
      <c r="K555" s="320">
        <f>ROUND(SUMIF(Anlagenbewegungsdaten!$B:$B,$A555,Anlagenbewegungsdaten!$D:$D),2)</f>
        <v>0</v>
      </c>
      <c r="L555" s="321">
        <f t="shared" si="24"/>
        <v>0</v>
      </c>
      <c r="M555" s="341" t="s">
        <v>4950</v>
      </c>
      <c r="N555" s="341" t="s">
        <v>4963</v>
      </c>
      <c r="O555" s="323">
        <f>ROUND(SUMIF(Anlagenbewegungsdaten_AV!B:B,A555,Anlagenbewegungsdaten_AV!C:C),3)</f>
        <v>0</v>
      </c>
      <c r="P555" s="320">
        <f>ROUND(SUMIF(Anlagenbewegungsdaten_AV!$B:$B,$A555,Anlagenbewegungsdaten_AV!$D:$D),2)</f>
        <v>0</v>
      </c>
      <c r="Q555" s="321">
        <f t="shared" si="25"/>
        <v>0</v>
      </c>
      <c r="S555" s="324"/>
      <c r="T555" s="317"/>
      <c r="U555" s="325"/>
      <c r="V555" s="325"/>
    </row>
    <row r="556" spans="1:22" ht="15" customHeight="1" x14ac:dyDescent="0.25">
      <c r="A556" s="129" t="s">
        <v>5978</v>
      </c>
      <c r="B556" s="126" t="s">
        <v>2087</v>
      </c>
      <c r="C556" s="127" t="s">
        <v>4016</v>
      </c>
      <c r="D556" s="127" t="s">
        <v>5293</v>
      </c>
      <c r="E556" s="127" t="s">
        <v>5023</v>
      </c>
      <c r="F556" s="128">
        <v>25.55</v>
      </c>
      <c r="G556" s="128">
        <v>25.75</v>
      </c>
      <c r="H556" s="128">
        <v>20.440000000000001</v>
      </c>
      <c r="I556" s="311"/>
      <c r="J556" s="319">
        <f>ROUND(SUMIF(Anlagenbewegungsdaten!B:B,A556,Anlagenbewegungsdaten!C:C),3)</f>
        <v>0</v>
      </c>
      <c r="K556" s="320">
        <f>ROUND(SUMIF(Anlagenbewegungsdaten!$B:$B,$A556,Anlagenbewegungsdaten!$D:$D),2)</f>
        <v>0</v>
      </c>
      <c r="L556" s="321">
        <f t="shared" si="24"/>
        <v>0</v>
      </c>
      <c r="M556" s="341" t="s">
        <v>4950</v>
      </c>
      <c r="N556" s="341" t="s">
        <v>4963</v>
      </c>
      <c r="O556" s="323">
        <f>ROUND(SUMIF(Anlagenbewegungsdaten_AV!B:B,A556,Anlagenbewegungsdaten_AV!C:C),3)</f>
        <v>0</v>
      </c>
      <c r="P556" s="320">
        <f>ROUND(SUMIF(Anlagenbewegungsdaten_AV!$B:$B,$A556,Anlagenbewegungsdaten_AV!$D:$D),2)</f>
        <v>0</v>
      </c>
      <c r="Q556" s="321">
        <f t="shared" si="25"/>
        <v>0</v>
      </c>
      <c r="S556" s="324"/>
      <c r="T556" s="317"/>
      <c r="U556" s="325"/>
      <c r="V556" s="325"/>
    </row>
    <row r="557" spans="1:22" ht="15" customHeight="1" x14ac:dyDescent="0.25">
      <c r="A557" s="129" t="s">
        <v>5979</v>
      </c>
      <c r="B557" s="126" t="s">
        <v>2087</v>
      </c>
      <c r="C557" s="127" t="s">
        <v>4016</v>
      </c>
      <c r="D557" s="127" t="s">
        <v>5299</v>
      </c>
      <c r="E557" s="127" t="s">
        <v>5023</v>
      </c>
      <c r="F557" s="128">
        <v>20.98</v>
      </c>
      <c r="G557" s="128">
        <v>21.18</v>
      </c>
      <c r="H557" s="128">
        <v>16.78</v>
      </c>
      <c r="I557" s="311"/>
      <c r="J557" s="319">
        <f>ROUND(SUMIF(Anlagenbewegungsdaten!B:B,A557,Anlagenbewegungsdaten!C:C),3)</f>
        <v>0</v>
      </c>
      <c r="K557" s="320">
        <f>ROUND(SUMIF(Anlagenbewegungsdaten!$B:$B,$A557,Anlagenbewegungsdaten!$D:$D),2)</f>
        <v>0</v>
      </c>
      <c r="L557" s="321">
        <f t="shared" si="24"/>
        <v>0</v>
      </c>
      <c r="M557" s="341" t="s">
        <v>4950</v>
      </c>
      <c r="N557" s="341" t="s">
        <v>4963</v>
      </c>
      <c r="O557" s="323">
        <f>ROUND(SUMIF(Anlagenbewegungsdaten_AV!B:B,A557,Anlagenbewegungsdaten_AV!C:C),3)</f>
        <v>0</v>
      </c>
      <c r="P557" s="320">
        <f>ROUND(SUMIF(Anlagenbewegungsdaten_AV!$B:$B,$A557,Anlagenbewegungsdaten_AV!$D:$D),2)</f>
        <v>0</v>
      </c>
      <c r="Q557" s="321">
        <f t="shared" si="25"/>
        <v>0</v>
      </c>
      <c r="S557" s="324"/>
      <c r="T557" s="317"/>
      <c r="U557" s="325"/>
      <c r="V557" s="325"/>
    </row>
    <row r="558" spans="1:22" ht="15" customHeight="1" x14ac:dyDescent="0.25">
      <c r="A558" s="129" t="s">
        <v>5980</v>
      </c>
      <c r="B558" s="126" t="s">
        <v>2087</v>
      </c>
      <c r="C558" s="127" t="s">
        <v>4016</v>
      </c>
      <c r="D558" s="127" t="s">
        <v>5981</v>
      </c>
      <c r="E558" s="127" t="s">
        <v>5886</v>
      </c>
      <c r="F558" s="128">
        <v>25.490000000000002</v>
      </c>
      <c r="G558" s="128">
        <v>25.69</v>
      </c>
      <c r="H558" s="128">
        <v>20.39</v>
      </c>
      <c r="I558" s="311"/>
      <c r="J558" s="319">
        <f>ROUND(SUMIF(Anlagenbewegungsdaten!B:B,A558,Anlagenbewegungsdaten!C:C),3)</f>
        <v>0</v>
      </c>
      <c r="K558" s="320">
        <f>ROUND(SUMIF(Anlagenbewegungsdaten!$B:$B,$A558,Anlagenbewegungsdaten!$D:$D),2)</f>
        <v>0</v>
      </c>
      <c r="L558" s="321">
        <f t="shared" si="24"/>
        <v>0</v>
      </c>
      <c r="M558" s="341" t="s">
        <v>4950</v>
      </c>
      <c r="N558" s="341" t="s">
        <v>4963</v>
      </c>
      <c r="O558" s="323">
        <f>ROUND(SUMIF(Anlagenbewegungsdaten_AV!B:B,A558,Anlagenbewegungsdaten_AV!C:C),3)</f>
        <v>0</v>
      </c>
      <c r="P558" s="320">
        <f>ROUND(SUMIF(Anlagenbewegungsdaten_AV!$B:$B,$A558,Anlagenbewegungsdaten_AV!$D:$D),2)</f>
        <v>0</v>
      </c>
      <c r="Q558" s="321">
        <f t="shared" si="25"/>
        <v>0</v>
      </c>
      <c r="S558" s="324"/>
      <c r="T558" s="317"/>
      <c r="U558" s="325"/>
      <c r="V558" s="325"/>
    </row>
    <row r="559" spans="1:22" ht="15" customHeight="1" x14ac:dyDescent="0.25">
      <c r="A559" s="129" t="s">
        <v>5982</v>
      </c>
      <c r="B559" s="126" t="s">
        <v>2087</v>
      </c>
      <c r="C559" s="127" t="s">
        <v>4016</v>
      </c>
      <c r="D559" s="127" t="s">
        <v>5983</v>
      </c>
      <c r="E559" s="127" t="s">
        <v>5886</v>
      </c>
      <c r="F559" s="128">
        <v>20.92</v>
      </c>
      <c r="G559" s="128">
        <v>21.12</v>
      </c>
      <c r="H559" s="128">
        <v>16.739999999999998</v>
      </c>
      <c r="I559" s="311"/>
      <c r="J559" s="319">
        <f>ROUND(SUMIF(Anlagenbewegungsdaten!B:B,A559,Anlagenbewegungsdaten!C:C),3)</f>
        <v>0</v>
      </c>
      <c r="K559" s="320">
        <f>ROUND(SUMIF(Anlagenbewegungsdaten!$B:$B,$A559,Anlagenbewegungsdaten!$D:$D),2)</f>
        <v>0</v>
      </c>
      <c r="L559" s="321">
        <f t="shared" si="24"/>
        <v>0</v>
      </c>
      <c r="M559" s="341" t="s">
        <v>4950</v>
      </c>
      <c r="N559" s="341" t="s">
        <v>4963</v>
      </c>
      <c r="O559" s="323">
        <f>ROUND(SUMIF(Anlagenbewegungsdaten_AV!B:B,A559,Anlagenbewegungsdaten_AV!C:C),3)</f>
        <v>0</v>
      </c>
      <c r="P559" s="320">
        <f>ROUND(SUMIF(Anlagenbewegungsdaten_AV!$B:$B,$A559,Anlagenbewegungsdaten_AV!$D:$D),2)</f>
        <v>0</v>
      </c>
      <c r="Q559" s="321">
        <f t="shared" si="25"/>
        <v>0</v>
      </c>
      <c r="S559" s="324"/>
      <c r="T559" s="317"/>
      <c r="U559" s="325"/>
      <c r="V559" s="325"/>
    </row>
    <row r="560" spans="1:22" ht="15" customHeight="1" x14ac:dyDescent="0.25">
      <c r="A560" s="129" t="s">
        <v>1730</v>
      </c>
      <c r="B560" s="126" t="s">
        <v>2087</v>
      </c>
      <c r="C560" s="127" t="s">
        <v>4017</v>
      </c>
      <c r="D560" s="127" t="s">
        <v>1540</v>
      </c>
      <c r="E560" s="127" t="s">
        <v>2462</v>
      </c>
      <c r="F560" s="128">
        <v>11.67</v>
      </c>
      <c r="G560" s="128">
        <v>11.87</v>
      </c>
      <c r="H560" s="128">
        <v>9.34</v>
      </c>
      <c r="I560" s="311"/>
      <c r="J560" s="319">
        <f>ROUND(SUMIF(Anlagenbewegungsdaten!B:B,A560,Anlagenbewegungsdaten!C:C),3)</f>
        <v>0</v>
      </c>
      <c r="K560" s="320">
        <f>ROUND(SUMIF(Anlagenbewegungsdaten!$B:$B,$A560,Anlagenbewegungsdaten!$D:$D),2)</f>
        <v>0</v>
      </c>
      <c r="L560" s="321">
        <f t="shared" si="24"/>
        <v>0</v>
      </c>
      <c r="M560" s="341" t="s">
        <v>4950</v>
      </c>
      <c r="N560" s="341" t="s">
        <v>4963</v>
      </c>
      <c r="O560" s="323">
        <f>ROUND(SUMIF(Anlagenbewegungsdaten_AV!B:B,A560,Anlagenbewegungsdaten_AV!C:C),3)</f>
        <v>0</v>
      </c>
      <c r="P560" s="320">
        <f>ROUND(SUMIF(Anlagenbewegungsdaten_AV!$B:$B,$A560,Anlagenbewegungsdaten_AV!$D:$D),2)</f>
        <v>0</v>
      </c>
      <c r="Q560" s="321">
        <f t="shared" si="25"/>
        <v>0</v>
      </c>
      <c r="S560" s="324"/>
      <c r="T560" s="317"/>
      <c r="U560" s="325"/>
      <c r="V560" s="325"/>
    </row>
    <row r="561" spans="1:22" ht="15" customHeight="1" x14ac:dyDescent="0.25">
      <c r="A561" s="129" t="s">
        <v>1731</v>
      </c>
      <c r="B561" s="126" t="s">
        <v>2087</v>
      </c>
      <c r="C561" s="127" t="s">
        <v>4017</v>
      </c>
      <c r="D561" s="127" t="s">
        <v>1542</v>
      </c>
      <c r="E561" s="127" t="s">
        <v>1543</v>
      </c>
      <c r="F561" s="128">
        <v>14.67</v>
      </c>
      <c r="G561" s="128">
        <v>14.87</v>
      </c>
      <c r="H561" s="128">
        <v>11.74</v>
      </c>
      <c r="I561" s="311"/>
      <c r="J561" s="319">
        <f>ROUND(SUMIF(Anlagenbewegungsdaten!B:B,A561,Anlagenbewegungsdaten!C:C),3)</f>
        <v>0</v>
      </c>
      <c r="K561" s="320">
        <f>ROUND(SUMIF(Anlagenbewegungsdaten!$B:$B,$A561,Anlagenbewegungsdaten!$D:$D),2)</f>
        <v>0</v>
      </c>
      <c r="L561" s="321">
        <f t="shared" si="24"/>
        <v>0</v>
      </c>
      <c r="M561" s="341" t="s">
        <v>4950</v>
      </c>
      <c r="N561" s="341" t="s">
        <v>4963</v>
      </c>
      <c r="O561" s="323">
        <f>ROUND(SUMIF(Anlagenbewegungsdaten_AV!B:B,A561,Anlagenbewegungsdaten_AV!C:C),3)</f>
        <v>0</v>
      </c>
      <c r="P561" s="320">
        <f>ROUND(SUMIF(Anlagenbewegungsdaten_AV!$B:$B,$A561,Anlagenbewegungsdaten_AV!$D:$D),2)</f>
        <v>0</v>
      </c>
      <c r="Q561" s="321">
        <f t="shared" si="25"/>
        <v>0</v>
      </c>
      <c r="S561" s="324"/>
      <c r="T561" s="317"/>
      <c r="U561" s="325"/>
      <c r="V561" s="325"/>
    </row>
    <row r="562" spans="1:22" ht="15" customHeight="1" x14ac:dyDescent="0.25">
      <c r="A562" s="129" t="s">
        <v>1732</v>
      </c>
      <c r="B562" s="126" t="s">
        <v>2087</v>
      </c>
      <c r="C562" s="127" t="s">
        <v>4017</v>
      </c>
      <c r="D562" s="127" t="s">
        <v>1545</v>
      </c>
      <c r="E562" s="127" t="s">
        <v>1546</v>
      </c>
      <c r="F562" s="128">
        <v>14.67</v>
      </c>
      <c r="G562" s="128">
        <v>14.87</v>
      </c>
      <c r="H562" s="128">
        <v>11.74</v>
      </c>
      <c r="I562" s="311"/>
      <c r="J562" s="319">
        <f>ROUND(SUMIF(Anlagenbewegungsdaten!B:B,A562,Anlagenbewegungsdaten!C:C),3)</f>
        <v>0</v>
      </c>
      <c r="K562" s="320">
        <f>ROUND(SUMIF(Anlagenbewegungsdaten!$B:$B,$A562,Anlagenbewegungsdaten!$D:$D),2)</f>
        <v>0</v>
      </c>
      <c r="L562" s="321">
        <f t="shared" si="24"/>
        <v>0</v>
      </c>
      <c r="M562" s="341" t="s">
        <v>4950</v>
      </c>
      <c r="N562" s="341" t="s">
        <v>4963</v>
      </c>
      <c r="O562" s="323">
        <f>ROUND(SUMIF(Anlagenbewegungsdaten_AV!B:B,A562,Anlagenbewegungsdaten_AV!C:C),3)</f>
        <v>0</v>
      </c>
      <c r="P562" s="320">
        <f>ROUND(SUMIF(Anlagenbewegungsdaten_AV!$B:$B,$A562,Anlagenbewegungsdaten_AV!$D:$D),2)</f>
        <v>0</v>
      </c>
      <c r="Q562" s="321">
        <f t="shared" si="25"/>
        <v>0</v>
      </c>
      <c r="S562" s="324"/>
      <c r="T562" s="317"/>
      <c r="U562" s="325"/>
      <c r="V562" s="325"/>
    </row>
    <row r="563" spans="1:22" ht="15" customHeight="1" x14ac:dyDescent="0.25">
      <c r="A563" s="129" t="s">
        <v>2641</v>
      </c>
      <c r="B563" s="126" t="s">
        <v>2087</v>
      </c>
      <c r="C563" s="127" t="s">
        <v>4017</v>
      </c>
      <c r="D563" s="127" t="s">
        <v>2554</v>
      </c>
      <c r="E563" s="127" t="s">
        <v>2555</v>
      </c>
      <c r="F563" s="128">
        <v>14.64</v>
      </c>
      <c r="G563" s="128">
        <v>14.84</v>
      </c>
      <c r="H563" s="128">
        <v>11.71</v>
      </c>
      <c r="I563" s="311"/>
      <c r="J563" s="319">
        <f>ROUND(SUMIF(Anlagenbewegungsdaten!B:B,A563,Anlagenbewegungsdaten!C:C),3)</f>
        <v>0</v>
      </c>
      <c r="K563" s="320">
        <f>ROUND(SUMIF(Anlagenbewegungsdaten!$B:$B,$A563,Anlagenbewegungsdaten!$D:$D),2)</f>
        <v>0</v>
      </c>
      <c r="L563" s="321">
        <f t="shared" si="24"/>
        <v>0</v>
      </c>
      <c r="M563" s="341" t="s">
        <v>4950</v>
      </c>
      <c r="N563" s="341" t="s">
        <v>4963</v>
      </c>
      <c r="O563" s="323">
        <f>ROUND(SUMIF(Anlagenbewegungsdaten_AV!B:B,A563,Anlagenbewegungsdaten_AV!C:C),3)</f>
        <v>0</v>
      </c>
      <c r="P563" s="320">
        <f>ROUND(SUMIF(Anlagenbewegungsdaten_AV!$B:$B,$A563,Anlagenbewegungsdaten_AV!$D:$D),2)</f>
        <v>0</v>
      </c>
      <c r="Q563" s="321">
        <f t="shared" si="25"/>
        <v>0</v>
      </c>
      <c r="S563" s="324"/>
      <c r="T563" s="317"/>
      <c r="U563" s="325"/>
      <c r="V563" s="325"/>
    </row>
    <row r="564" spans="1:22" ht="15" customHeight="1" x14ac:dyDescent="0.25">
      <c r="A564" s="129" t="s">
        <v>3385</v>
      </c>
      <c r="B564" s="126" t="s">
        <v>2087</v>
      </c>
      <c r="C564" s="127" t="s">
        <v>4017</v>
      </c>
      <c r="D564" s="127" t="s">
        <v>3298</v>
      </c>
      <c r="E564" s="127" t="s">
        <v>3299</v>
      </c>
      <c r="F564" s="128">
        <v>14.61</v>
      </c>
      <c r="G564" s="128">
        <v>14.809999999999999</v>
      </c>
      <c r="H564" s="128">
        <v>11.69</v>
      </c>
      <c r="I564" s="311"/>
      <c r="J564" s="319">
        <f>ROUND(SUMIF(Anlagenbewegungsdaten!B:B,A564,Anlagenbewegungsdaten!C:C),3)</f>
        <v>0</v>
      </c>
      <c r="K564" s="320">
        <f>ROUND(SUMIF(Anlagenbewegungsdaten!$B:$B,$A564,Anlagenbewegungsdaten!$D:$D),2)</f>
        <v>0</v>
      </c>
      <c r="L564" s="321">
        <f t="shared" si="24"/>
        <v>0</v>
      </c>
      <c r="M564" s="341" t="s">
        <v>4950</v>
      </c>
      <c r="N564" s="341" t="s">
        <v>4963</v>
      </c>
      <c r="O564" s="323">
        <f>ROUND(SUMIF(Anlagenbewegungsdaten_AV!B:B,A564,Anlagenbewegungsdaten_AV!C:C),3)</f>
        <v>0</v>
      </c>
      <c r="P564" s="320">
        <f>ROUND(SUMIF(Anlagenbewegungsdaten_AV!$B:$B,$A564,Anlagenbewegungsdaten_AV!$D:$D),2)</f>
        <v>0</v>
      </c>
      <c r="Q564" s="321">
        <f t="shared" si="25"/>
        <v>0</v>
      </c>
      <c r="S564" s="324"/>
      <c r="T564" s="317"/>
      <c r="U564" s="325"/>
      <c r="V564" s="325"/>
    </row>
    <row r="565" spans="1:22" ht="15" customHeight="1" x14ac:dyDescent="0.25">
      <c r="A565" s="129" t="s">
        <v>4155</v>
      </c>
      <c r="B565" s="126" t="s">
        <v>2087</v>
      </c>
      <c r="C565" s="127" t="s">
        <v>4017</v>
      </c>
      <c r="D565" s="127" t="s">
        <v>4068</v>
      </c>
      <c r="E565" s="127" t="s">
        <v>4069</v>
      </c>
      <c r="F565" s="128">
        <v>14.58</v>
      </c>
      <c r="G565" s="128">
        <v>14.78</v>
      </c>
      <c r="H565" s="128">
        <v>11.66</v>
      </c>
      <c r="I565" s="311"/>
      <c r="J565" s="319">
        <f>ROUND(SUMIF(Anlagenbewegungsdaten!B:B,A565,Anlagenbewegungsdaten!C:C),3)</f>
        <v>0</v>
      </c>
      <c r="K565" s="320">
        <f>ROUND(SUMIF(Anlagenbewegungsdaten!$B:$B,$A565,Anlagenbewegungsdaten!$D:$D),2)</f>
        <v>0</v>
      </c>
      <c r="L565" s="321">
        <f t="shared" si="24"/>
        <v>0</v>
      </c>
      <c r="M565" s="341" t="s">
        <v>4950</v>
      </c>
      <c r="N565" s="341" t="s">
        <v>4963</v>
      </c>
      <c r="O565" s="323">
        <f>ROUND(SUMIF(Anlagenbewegungsdaten_AV!B:B,A565,Anlagenbewegungsdaten_AV!C:C),3)</f>
        <v>0</v>
      </c>
      <c r="P565" s="320">
        <f>ROUND(SUMIF(Anlagenbewegungsdaten_AV!$B:$B,$A565,Anlagenbewegungsdaten_AV!$D:$D),2)</f>
        <v>0</v>
      </c>
      <c r="Q565" s="321">
        <f t="shared" si="25"/>
        <v>0</v>
      </c>
      <c r="S565" s="324"/>
      <c r="T565" s="317"/>
      <c r="U565" s="325"/>
      <c r="V565" s="325"/>
    </row>
    <row r="566" spans="1:22" ht="15" customHeight="1" x14ac:dyDescent="0.25">
      <c r="A566" s="129" t="s">
        <v>1733</v>
      </c>
      <c r="B566" s="126" t="s">
        <v>2087</v>
      </c>
      <c r="C566" s="127" t="s">
        <v>4017</v>
      </c>
      <c r="D566" s="127" t="s">
        <v>1548</v>
      </c>
      <c r="E566" s="127" t="s">
        <v>2462</v>
      </c>
      <c r="F566" s="128">
        <v>12.67</v>
      </c>
      <c r="G566" s="128">
        <v>12.87</v>
      </c>
      <c r="H566" s="128">
        <v>10.14</v>
      </c>
      <c r="I566" s="311"/>
      <c r="J566" s="319">
        <f>ROUND(SUMIF(Anlagenbewegungsdaten!B:B,A566,Anlagenbewegungsdaten!C:C),3)</f>
        <v>0</v>
      </c>
      <c r="K566" s="320">
        <f>ROUND(SUMIF(Anlagenbewegungsdaten!$B:$B,$A566,Anlagenbewegungsdaten!$D:$D),2)</f>
        <v>0</v>
      </c>
      <c r="L566" s="321">
        <f t="shared" si="24"/>
        <v>0</v>
      </c>
      <c r="M566" s="341" t="s">
        <v>4950</v>
      </c>
      <c r="N566" s="341" t="s">
        <v>4963</v>
      </c>
      <c r="O566" s="323">
        <f>ROUND(SUMIF(Anlagenbewegungsdaten_AV!B:B,A566,Anlagenbewegungsdaten_AV!C:C),3)</f>
        <v>0</v>
      </c>
      <c r="P566" s="320">
        <f>ROUND(SUMIF(Anlagenbewegungsdaten_AV!$B:$B,$A566,Anlagenbewegungsdaten_AV!$D:$D),2)</f>
        <v>0</v>
      </c>
      <c r="Q566" s="321">
        <f t="shared" si="25"/>
        <v>0</v>
      </c>
      <c r="S566" s="324"/>
      <c r="T566" s="317"/>
      <c r="U566" s="325"/>
      <c r="V566" s="325"/>
    </row>
    <row r="567" spans="1:22" ht="15" customHeight="1" x14ac:dyDescent="0.25">
      <c r="A567" s="129" t="s">
        <v>1734</v>
      </c>
      <c r="B567" s="126" t="s">
        <v>2087</v>
      </c>
      <c r="C567" s="127" t="s">
        <v>4017</v>
      </c>
      <c r="D567" s="127" t="s">
        <v>1735</v>
      </c>
      <c r="E567" s="127" t="s">
        <v>1543</v>
      </c>
      <c r="F567" s="128">
        <v>15.67</v>
      </c>
      <c r="G567" s="128">
        <v>15.87</v>
      </c>
      <c r="H567" s="128">
        <v>12.54</v>
      </c>
      <c r="I567" s="311"/>
      <c r="J567" s="319">
        <f>ROUND(SUMIF(Anlagenbewegungsdaten!B:B,A567,Anlagenbewegungsdaten!C:C),3)</f>
        <v>0</v>
      </c>
      <c r="K567" s="320">
        <f>ROUND(SUMIF(Anlagenbewegungsdaten!$B:$B,$A567,Anlagenbewegungsdaten!$D:$D),2)</f>
        <v>0</v>
      </c>
      <c r="L567" s="321">
        <f t="shared" si="24"/>
        <v>0</v>
      </c>
      <c r="M567" s="341" t="s">
        <v>4950</v>
      </c>
      <c r="N567" s="341" t="s">
        <v>4963</v>
      </c>
      <c r="O567" s="323">
        <f>ROUND(SUMIF(Anlagenbewegungsdaten_AV!B:B,A567,Anlagenbewegungsdaten_AV!C:C),3)</f>
        <v>0</v>
      </c>
      <c r="P567" s="320">
        <f>ROUND(SUMIF(Anlagenbewegungsdaten_AV!$B:$B,$A567,Anlagenbewegungsdaten_AV!$D:$D),2)</f>
        <v>0</v>
      </c>
      <c r="Q567" s="321">
        <f t="shared" si="25"/>
        <v>0</v>
      </c>
      <c r="S567" s="324"/>
      <c r="T567" s="317"/>
      <c r="U567" s="325"/>
      <c r="V567" s="325"/>
    </row>
    <row r="568" spans="1:22" ht="15" customHeight="1" x14ac:dyDescent="0.25">
      <c r="A568" s="129" t="s">
        <v>1736</v>
      </c>
      <c r="B568" s="126" t="s">
        <v>2087</v>
      </c>
      <c r="C568" s="127" t="s">
        <v>4017</v>
      </c>
      <c r="D568" s="127" t="s">
        <v>1552</v>
      </c>
      <c r="E568" s="127" t="s">
        <v>1546</v>
      </c>
      <c r="F568" s="128">
        <v>15.67</v>
      </c>
      <c r="G568" s="128">
        <v>15.87</v>
      </c>
      <c r="H568" s="128">
        <v>12.54</v>
      </c>
      <c r="I568" s="311"/>
      <c r="J568" s="319">
        <f>ROUND(SUMIF(Anlagenbewegungsdaten!B:B,A568,Anlagenbewegungsdaten!C:C),3)</f>
        <v>0</v>
      </c>
      <c r="K568" s="320">
        <f>ROUND(SUMIF(Anlagenbewegungsdaten!$B:$B,$A568,Anlagenbewegungsdaten!$D:$D),2)</f>
        <v>0</v>
      </c>
      <c r="L568" s="321">
        <f t="shared" si="24"/>
        <v>0</v>
      </c>
      <c r="M568" s="341" t="s">
        <v>4950</v>
      </c>
      <c r="N568" s="341" t="s">
        <v>4963</v>
      </c>
      <c r="O568" s="323">
        <f>ROUND(SUMIF(Anlagenbewegungsdaten_AV!B:B,A568,Anlagenbewegungsdaten_AV!C:C),3)</f>
        <v>0</v>
      </c>
      <c r="P568" s="320">
        <f>ROUND(SUMIF(Anlagenbewegungsdaten_AV!$B:$B,$A568,Anlagenbewegungsdaten_AV!$D:$D),2)</f>
        <v>0</v>
      </c>
      <c r="Q568" s="321">
        <f t="shared" si="25"/>
        <v>0</v>
      </c>
      <c r="S568" s="324"/>
      <c r="T568" s="317"/>
      <c r="U568" s="325"/>
      <c r="V568" s="325"/>
    </row>
    <row r="569" spans="1:22" ht="15" customHeight="1" x14ac:dyDescent="0.25">
      <c r="A569" s="129" t="s">
        <v>2642</v>
      </c>
      <c r="B569" s="126" t="s">
        <v>2087</v>
      </c>
      <c r="C569" s="127" t="s">
        <v>4017</v>
      </c>
      <c r="D569" s="127" t="s">
        <v>2557</v>
      </c>
      <c r="E569" s="127" t="s">
        <v>2555</v>
      </c>
      <c r="F569" s="128">
        <v>15.64</v>
      </c>
      <c r="G569" s="128">
        <v>15.84</v>
      </c>
      <c r="H569" s="128">
        <v>12.51</v>
      </c>
      <c r="I569" s="311"/>
      <c r="J569" s="319">
        <f>ROUND(SUMIF(Anlagenbewegungsdaten!B:B,A569,Anlagenbewegungsdaten!C:C),3)</f>
        <v>0</v>
      </c>
      <c r="K569" s="320">
        <f>ROUND(SUMIF(Anlagenbewegungsdaten!$B:$B,$A569,Anlagenbewegungsdaten!$D:$D),2)</f>
        <v>0</v>
      </c>
      <c r="L569" s="321">
        <f t="shared" si="24"/>
        <v>0</v>
      </c>
      <c r="M569" s="341" t="s">
        <v>4950</v>
      </c>
      <c r="N569" s="341" t="s">
        <v>4963</v>
      </c>
      <c r="O569" s="323">
        <f>ROUND(SUMIF(Anlagenbewegungsdaten_AV!B:B,A569,Anlagenbewegungsdaten_AV!C:C),3)</f>
        <v>0</v>
      </c>
      <c r="P569" s="320">
        <f>ROUND(SUMIF(Anlagenbewegungsdaten_AV!$B:$B,$A569,Anlagenbewegungsdaten_AV!$D:$D),2)</f>
        <v>0</v>
      </c>
      <c r="Q569" s="321">
        <f t="shared" si="25"/>
        <v>0</v>
      </c>
      <c r="S569" s="324"/>
      <c r="T569" s="317"/>
      <c r="U569" s="325"/>
      <c r="V569" s="325"/>
    </row>
    <row r="570" spans="1:22" ht="15" customHeight="1" x14ac:dyDescent="0.25">
      <c r="A570" s="129" t="s">
        <v>3386</v>
      </c>
      <c r="B570" s="126" t="s">
        <v>2087</v>
      </c>
      <c r="C570" s="127" t="s">
        <v>4017</v>
      </c>
      <c r="D570" s="127" t="s">
        <v>3301</v>
      </c>
      <c r="E570" s="127" t="s">
        <v>3299</v>
      </c>
      <c r="F570" s="128">
        <v>15.61</v>
      </c>
      <c r="G570" s="128">
        <v>15.809999999999999</v>
      </c>
      <c r="H570" s="128">
        <v>12.49</v>
      </c>
      <c r="I570" s="311"/>
      <c r="J570" s="319">
        <f>ROUND(SUMIF(Anlagenbewegungsdaten!B:B,A570,Anlagenbewegungsdaten!C:C),3)</f>
        <v>0</v>
      </c>
      <c r="K570" s="320">
        <f>ROUND(SUMIF(Anlagenbewegungsdaten!$B:$B,$A570,Anlagenbewegungsdaten!$D:$D),2)</f>
        <v>0</v>
      </c>
      <c r="L570" s="321">
        <f t="shared" si="24"/>
        <v>0</v>
      </c>
      <c r="M570" s="341" t="s">
        <v>4950</v>
      </c>
      <c r="N570" s="341" t="s">
        <v>4963</v>
      </c>
      <c r="O570" s="323">
        <f>ROUND(SUMIF(Anlagenbewegungsdaten_AV!B:B,A570,Anlagenbewegungsdaten_AV!C:C),3)</f>
        <v>0</v>
      </c>
      <c r="P570" s="320">
        <f>ROUND(SUMIF(Anlagenbewegungsdaten_AV!$B:$B,$A570,Anlagenbewegungsdaten_AV!$D:$D),2)</f>
        <v>0</v>
      </c>
      <c r="Q570" s="321">
        <f t="shared" si="25"/>
        <v>0</v>
      </c>
      <c r="S570" s="324"/>
      <c r="T570" s="317"/>
      <c r="U570" s="325"/>
      <c r="V570" s="325"/>
    </row>
    <row r="571" spans="1:22" ht="15" customHeight="1" x14ac:dyDescent="0.25">
      <c r="A571" s="129" t="s">
        <v>4156</v>
      </c>
      <c r="B571" s="126" t="s">
        <v>2087</v>
      </c>
      <c r="C571" s="127" t="s">
        <v>4017</v>
      </c>
      <c r="D571" s="127" t="s">
        <v>4071</v>
      </c>
      <c r="E571" s="127" t="s">
        <v>4069</v>
      </c>
      <c r="F571" s="128">
        <v>15.58</v>
      </c>
      <c r="G571" s="128">
        <v>15.78</v>
      </c>
      <c r="H571" s="128">
        <v>12.46</v>
      </c>
      <c r="I571" s="311"/>
      <c r="J571" s="319">
        <f>ROUND(SUMIF(Anlagenbewegungsdaten!B:B,A571,Anlagenbewegungsdaten!C:C),3)</f>
        <v>0</v>
      </c>
      <c r="K571" s="320">
        <f>ROUND(SUMIF(Anlagenbewegungsdaten!$B:$B,$A571,Anlagenbewegungsdaten!$D:$D),2)</f>
        <v>0</v>
      </c>
      <c r="L571" s="321">
        <f t="shared" si="24"/>
        <v>0</v>
      </c>
      <c r="M571" s="341" t="s">
        <v>4950</v>
      </c>
      <c r="N571" s="341" t="s">
        <v>4963</v>
      </c>
      <c r="O571" s="323">
        <f>ROUND(SUMIF(Anlagenbewegungsdaten_AV!B:B,A571,Anlagenbewegungsdaten_AV!C:C),3)</f>
        <v>0</v>
      </c>
      <c r="P571" s="320">
        <f>ROUND(SUMIF(Anlagenbewegungsdaten_AV!$B:$B,$A571,Anlagenbewegungsdaten_AV!$D:$D),2)</f>
        <v>0</v>
      </c>
      <c r="Q571" s="321">
        <f t="shared" si="25"/>
        <v>0</v>
      </c>
      <c r="S571" s="324"/>
      <c r="T571" s="317"/>
      <c r="U571" s="325"/>
      <c r="V571" s="325"/>
    </row>
    <row r="572" spans="1:22" ht="15" customHeight="1" x14ac:dyDescent="0.25">
      <c r="A572" s="129" t="s">
        <v>1737</v>
      </c>
      <c r="B572" s="126" t="s">
        <v>2087</v>
      </c>
      <c r="C572" s="127" t="s">
        <v>4017</v>
      </c>
      <c r="D572" s="127" t="s">
        <v>1554</v>
      </c>
      <c r="E572" s="127" t="s">
        <v>2462</v>
      </c>
      <c r="F572" s="128">
        <v>17.670000000000002</v>
      </c>
      <c r="G572" s="128">
        <v>17.87</v>
      </c>
      <c r="H572" s="128">
        <v>14.14</v>
      </c>
      <c r="I572" s="311"/>
      <c r="J572" s="319">
        <f>ROUND(SUMIF(Anlagenbewegungsdaten!B:B,A572,Anlagenbewegungsdaten!C:C),3)</f>
        <v>0</v>
      </c>
      <c r="K572" s="320">
        <f>ROUND(SUMIF(Anlagenbewegungsdaten!$B:$B,$A572,Anlagenbewegungsdaten!$D:$D),2)</f>
        <v>0</v>
      </c>
      <c r="L572" s="321">
        <f t="shared" si="24"/>
        <v>0</v>
      </c>
      <c r="M572" s="341" t="s">
        <v>4950</v>
      </c>
      <c r="N572" s="341" t="s">
        <v>4963</v>
      </c>
      <c r="O572" s="323">
        <f>ROUND(SUMIF(Anlagenbewegungsdaten_AV!B:B,A572,Anlagenbewegungsdaten_AV!C:C),3)</f>
        <v>0</v>
      </c>
      <c r="P572" s="320">
        <f>ROUND(SUMIF(Anlagenbewegungsdaten_AV!$B:$B,$A572,Anlagenbewegungsdaten_AV!$D:$D),2)</f>
        <v>0</v>
      </c>
      <c r="Q572" s="321">
        <f t="shared" si="25"/>
        <v>0</v>
      </c>
      <c r="S572" s="324"/>
      <c r="T572" s="317"/>
      <c r="U572" s="325"/>
      <c r="V572" s="325"/>
    </row>
    <row r="573" spans="1:22" ht="15" customHeight="1" x14ac:dyDescent="0.25">
      <c r="A573" s="129" t="s">
        <v>1738</v>
      </c>
      <c r="B573" s="126" t="s">
        <v>2087</v>
      </c>
      <c r="C573" s="127" t="s">
        <v>4017</v>
      </c>
      <c r="D573" s="127" t="s">
        <v>1556</v>
      </c>
      <c r="E573" s="127" t="s">
        <v>1543</v>
      </c>
      <c r="F573" s="128">
        <v>20.67</v>
      </c>
      <c r="G573" s="128">
        <v>20.87</v>
      </c>
      <c r="H573" s="128">
        <v>16.54</v>
      </c>
      <c r="I573" s="311"/>
      <c r="J573" s="319">
        <f>ROUND(SUMIF(Anlagenbewegungsdaten!B:B,A573,Anlagenbewegungsdaten!C:C),3)</f>
        <v>0</v>
      </c>
      <c r="K573" s="320">
        <f>ROUND(SUMIF(Anlagenbewegungsdaten!$B:$B,$A573,Anlagenbewegungsdaten!$D:$D),2)</f>
        <v>0</v>
      </c>
      <c r="L573" s="321">
        <f t="shared" si="24"/>
        <v>0</v>
      </c>
      <c r="M573" s="341" t="s">
        <v>4950</v>
      </c>
      <c r="N573" s="341" t="s">
        <v>4963</v>
      </c>
      <c r="O573" s="323">
        <f>ROUND(SUMIF(Anlagenbewegungsdaten_AV!B:B,A573,Anlagenbewegungsdaten_AV!C:C),3)</f>
        <v>0</v>
      </c>
      <c r="P573" s="320">
        <f>ROUND(SUMIF(Anlagenbewegungsdaten_AV!$B:$B,$A573,Anlagenbewegungsdaten_AV!$D:$D),2)</f>
        <v>0</v>
      </c>
      <c r="Q573" s="321">
        <f t="shared" si="25"/>
        <v>0</v>
      </c>
      <c r="S573" s="324"/>
      <c r="T573" s="317"/>
      <c r="U573" s="325"/>
      <c r="V573" s="325"/>
    </row>
    <row r="574" spans="1:22" ht="15" customHeight="1" x14ac:dyDescent="0.25">
      <c r="A574" s="129" t="s">
        <v>1739</v>
      </c>
      <c r="B574" s="126" t="s">
        <v>2087</v>
      </c>
      <c r="C574" s="127" t="s">
        <v>4017</v>
      </c>
      <c r="D574" s="127" t="s">
        <v>1558</v>
      </c>
      <c r="E574" s="127" t="s">
        <v>1546</v>
      </c>
      <c r="F574" s="128">
        <v>20.67</v>
      </c>
      <c r="G574" s="128">
        <v>20.87</v>
      </c>
      <c r="H574" s="128">
        <v>16.54</v>
      </c>
      <c r="I574" s="311"/>
      <c r="J574" s="319">
        <f>ROUND(SUMIF(Anlagenbewegungsdaten!B:B,A574,Anlagenbewegungsdaten!C:C),3)</f>
        <v>0</v>
      </c>
      <c r="K574" s="320">
        <f>ROUND(SUMIF(Anlagenbewegungsdaten!$B:$B,$A574,Anlagenbewegungsdaten!$D:$D),2)</f>
        <v>0</v>
      </c>
      <c r="L574" s="321">
        <f t="shared" si="24"/>
        <v>0</v>
      </c>
      <c r="M574" s="341" t="s">
        <v>4950</v>
      </c>
      <c r="N574" s="341" t="s">
        <v>4963</v>
      </c>
      <c r="O574" s="323">
        <f>ROUND(SUMIF(Anlagenbewegungsdaten_AV!B:B,A574,Anlagenbewegungsdaten_AV!C:C),3)</f>
        <v>0</v>
      </c>
      <c r="P574" s="320">
        <f>ROUND(SUMIF(Anlagenbewegungsdaten_AV!$B:$B,$A574,Anlagenbewegungsdaten_AV!$D:$D),2)</f>
        <v>0</v>
      </c>
      <c r="Q574" s="321">
        <f t="shared" si="25"/>
        <v>0</v>
      </c>
      <c r="S574" s="324"/>
      <c r="T574" s="317"/>
      <c r="U574" s="325"/>
      <c r="V574" s="325"/>
    </row>
    <row r="575" spans="1:22" ht="15" customHeight="1" x14ac:dyDescent="0.25">
      <c r="A575" s="129" t="s">
        <v>2643</v>
      </c>
      <c r="B575" s="126" t="s">
        <v>2087</v>
      </c>
      <c r="C575" s="127" t="s">
        <v>4017</v>
      </c>
      <c r="D575" s="127" t="s">
        <v>2559</v>
      </c>
      <c r="E575" s="127" t="s">
        <v>2555</v>
      </c>
      <c r="F575" s="128">
        <v>20.64</v>
      </c>
      <c r="G575" s="128">
        <v>20.84</v>
      </c>
      <c r="H575" s="128">
        <v>16.510000000000002</v>
      </c>
      <c r="I575" s="311"/>
      <c r="J575" s="319">
        <f>ROUND(SUMIF(Anlagenbewegungsdaten!B:B,A575,Anlagenbewegungsdaten!C:C),3)</f>
        <v>0</v>
      </c>
      <c r="K575" s="320">
        <f>ROUND(SUMIF(Anlagenbewegungsdaten!$B:$B,$A575,Anlagenbewegungsdaten!$D:$D),2)</f>
        <v>0</v>
      </c>
      <c r="L575" s="321">
        <f t="shared" si="24"/>
        <v>0</v>
      </c>
      <c r="M575" s="341" t="s">
        <v>4950</v>
      </c>
      <c r="N575" s="341" t="s">
        <v>4963</v>
      </c>
      <c r="O575" s="323">
        <f>ROUND(SUMIF(Anlagenbewegungsdaten_AV!B:B,A575,Anlagenbewegungsdaten_AV!C:C),3)</f>
        <v>0</v>
      </c>
      <c r="P575" s="320">
        <f>ROUND(SUMIF(Anlagenbewegungsdaten_AV!$B:$B,$A575,Anlagenbewegungsdaten_AV!$D:$D),2)</f>
        <v>0</v>
      </c>
      <c r="Q575" s="321">
        <f t="shared" si="25"/>
        <v>0</v>
      </c>
      <c r="S575" s="324"/>
      <c r="T575" s="317"/>
      <c r="U575" s="325"/>
      <c r="V575" s="325"/>
    </row>
    <row r="576" spans="1:22" ht="15" customHeight="1" x14ac:dyDescent="0.25">
      <c r="A576" s="129" t="s">
        <v>3387</v>
      </c>
      <c r="B576" s="126" t="s">
        <v>2087</v>
      </c>
      <c r="C576" s="127" t="s">
        <v>4017</v>
      </c>
      <c r="D576" s="127" t="s">
        <v>3303</v>
      </c>
      <c r="E576" s="127" t="s">
        <v>3299</v>
      </c>
      <c r="F576" s="128">
        <v>20.61</v>
      </c>
      <c r="G576" s="128">
        <v>20.81</v>
      </c>
      <c r="H576" s="128">
        <v>16.489999999999998</v>
      </c>
      <c r="I576" s="311"/>
      <c r="J576" s="319">
        <f>ROUND(SUMIF(Anlagenbewegungsdaten!B:B,A576,Anlagenbewegungsdaten!C:C),3)</f>
        <v>0</v>
      </c>
      <c r="K576" s="320">
        <f>ROUND(SUMIF(Anlagenbewegungsdaten!$B:$B,$A576,Anlagenbewegungsdaten!$D:$D),2)</f>
        <v>0</v>
      </c>
      <c r="L576" s="321">
        <f t="shared" si="24"/>
        <v>0</v>
      </c>
      <c r="M576" s="341" t="s">
        <v>4950</v>
      </c>
      <c r="N576" s="341" t="s">
        <v>4963</v>
      </c>
      <c r="O576" s="323">
        <f>ROUND(SUMIF(Anlagenbewegungsdaten_AV!B:B,A576,Anlagenbewegungsdaten_AV!C:C),3)</f>
        <v>0</v>
      </c>
      <c r="P576" s="320">
        <f>ROUND(SUMIF(Anlagenbewegungsdaten_AV!$B:$B,$A576,Anlagenbewegungsdaten_AV!$D:$D),2)</f>
        <v>0</v>
      </c>
      <c r="Q576" s="321">
        <f t="shared" si="25"/>
        <v>0</v>
      </c>
      <c r="S576" s="324"/>
      <c r="T576" s="317"/>
      <c r="U576" s="325"/>
      <c r="V576" s="325"/>
    </row>
    <row r="577" spans="1:22" ht="15" customHeight="1" x14ac:dyDescent="0.25">
      <c r="A577" s="129" t="s">
        <v>4157</v>
      </c>
      <c r="B577" s="126" t="s">
        <v>2087</v>
      </c>
      <c r="C577" s="127" t="s">
        <v>4017</v>
      </c>
      <c r="D577" s="127" t="s">
        <v>4073</v>
      </c>
      <c r="E577" s="127" t="s">
        <v>4069</v>
      </c>
      <c r="F577" s="128">
        <v>20.58</v>
      </c>
      <c r="G577" s="128">
        <v>20.779999999999998</v>
      </c>
      <c r="H577" s="128">
        <v>16.46</v>
      </c>
      <c r="I577" s="311"/>
      <c r="J577" s="319">
        <f>ROUND(SUMIF(Anlagenbewegungsdaten!B:B,A577,Anlagenbewegungsdaten!C:C),3)</f>
        <v>0</v>
      </c>
      <c r="K577" s="320">
        <f>ROUND(SUMIF(Anlagenbewegungsdaten!$B:$B,$A577,Anlagenbewegungsdaten!$D:$D),2)</f>
        <v>0</v>
      </c>
      <c r="L577" s="321">
        <f t="shared" si="24"/>
        <v>0</v>
      </c>
      <c r="M577" s="341" t="s">
        <v>4950</v>
      </c>
      <c r="N577" s="341" t="s">
        <v>4963</v>
      </c>
      <c r="O577" s="323">
        <f>ROUND(SUMIF(Anlagenbewegungsdaten_AV!B:B,A577,Anlagenbewegungsdaten_AV!C:C),3)</f>
        <v>0</v>
      </c>
      <c r="P577" s="320">
        <f>ROUND(SUMIF(Anlagenbewegungsdaten_AV!$B:$B,$A577,Anlagenbewegungsdaten_AV!$D:$D),2)</f>
        <v>0</v>
      </c>
      <c r="Q577" s="321">
        <f t="shared" si="25"/>
        <v>0</v>
      </c>
      <c r="S577" s="324"/>
      <c r="T577" s="317"/>
      <c r="U577" s="325"/>
      <c r="V577" s="325"/>
    </row>
    <row r="578" spans="1:22" ht="15" customHeight="1" x14ac:dyDescent="0.25">
      <c r="A578" s="129" t="s">
        <v>1740</v>
      </c>
      <c r="B578" s="126" t="s">
        <v>2087</v>
      </c>
      <c r="C578" s="127" t="s">
        <v>4017</v>
      </c>
      <c r="D578" s="127" t="s">
        <v>1560</v>
      </c>
      <c r="E578" s="127" t="s">
        <v>2462</v>
      </c>
      <c r="F578" s="128">
        <v>18.670000000000002</v>
      </c>
      <c r="G578" s="128">
        <v>18.87</v>
      </c>
      <c r="H578" s="128">
        <v>14.94</v>
      </c>
      <c r="I578" s="311"/>
      <c r="J578" s="319">
        <f>ROUND(SUMIF(Anlagenbewegungsdaten!B:B,A578,Anlagenbewegungsdaten!C:C),3)</f>
        <v>0</v>
      </c>
      <c r="K578" s="320">
        <f>ROUND(SUMIF(Anlagenbewegungsdaten!$B:$B,$A578,Anlagenbewegungsdaten!$D:$D),2)</f>
        <v>0</v>
      </c>
      <c r="L578" s="321">
        <f t="shared" si="24"/>
        <v>0</v>
      </c>
      <c r="M578" s="341" t="s">
        <v>4950</v>
      </c>
      <c r="N578" s="341" t="s">
        <v>4963</v>
      </c>
      <c r="O578" s="323">
        <f>ROUND(SUMIF(Anlagenbewegungsdaten_AV!B:B,A578,Anlagenbewegungsdaten_AV!C:C),3)</f>
        <v>0</v>
      </c>
      <c r="P578" s="320">
        <f>ROUND(SUMIF(Anlagenbewegungsdaten_AV!$B:$B,$A578,Anlagenbewegungsdaten_AV!$D:$D),2)</f>
        <v>0</v>
      </c>
      <c r="Q578" s="321">
        <f t="shared" si="25"/>
        <v>0</v>
      </c>
      <c r="S578" s="324"/>
      <c r="T578" s="317"/>
      <c r="U578" s="325"/>
      <c r="V578" s="325"/>
    </row>
    <row r="579" spans="1:22" ht="15" customHeight="1" x14ac:dyDescent="0.25">
      <c r="A579" s="129" t="s">
        <v>1741</v>
      </c>
      <c r="B579" s="126" t="s">
        <v>2087</v>
      </c>
      <c r="C579" s="127" t="s">
        <v>4017</v>
      </c>
      <c r="D579" s="127" t="s">
        <v>1562</v>
      </c>
      <c r="E579" s="127" t="s">
        <v>1543</v>
      </c>
      <c r="F579" s="128">
        <v>21.67</v>
      </c>
      <c r="G579" s="128">
        <v>21.87</v>
      </c>
      <c r="H579" s="128">
        <v>17.34</v>
      </c>
      <c r="I579" s="311"/>
      <c r="J579" s="319">
        <f>ROUND(SUMIF(Anlagenbewegungsdaten!B:B,A579,Anlagenbewegungsdaten!C:C),3)</f>
        <v>0</v>
      </c>
      <c r="K579" s="320">
        <f>ROUND(SUMIF(Anlagenbewegungsdaten!$B:$B,$A579,Anlagenbewegungsdaten!$D:$D),2)</f>
        <v>0</v>
      </c>
      <c r="L579" s="321">
        <f t="shared" si="24"/>
        <v>0</v>
      </c>
      <c r="M579" s="341" t="s">
        <v>4950</v>
      </c>
      <c r="N579" s="341" t="s">
        <v>4963</v>
      </c>
      <c r="O579" s="323">
        <f>ROUND(SUMIF(Anlagenbewegungsdaten_AV!B:B,A579,Anlagenbewegungsdaten_AV!C:C),3)</f>
        <v>0</v>
      </c>
      <c r="P579" s="320">
        <f>ROUND(SUMIF(Anlagenbewegungsdaten_AV!$B:$B,$A579,Anlagenbewegungsdaten_AV!$D:$D),2)</f>
        <v>0</v>
      </c>
      <c r="Q579" s="321">
        <f t="shared" si="25"/>
        <v>0</v>
      </c>
      <c r="S579" s="324"/>
      <c r="T579" s="317"/>
      <c r="U579" s="325"/>
      <c r="V579" s="325"/>
    </row>
    <row r="580" spans="1:22" ht="15" customHeight="1" x14ac:dyDescent="0.25">
      <c r="A580" s="129" t="s">
        <v>1742</v>
      </c>
      <c r="B580" s="126" t="s">
        <v>2087</v>
      </c>
      <c r="C580" s="127" t="s">
        <v>4017</v>
      </c>
      <c r="D580" s="127" t="s">
        <v>1564</v>
      </c>
      <c r="E580" s="127" t="s">
        <v>1546</v>
      </c>
      <c r="F580" s="128">
        <v>21.67</v>
      </c>
      <c r="G580" s="128">
        <v>21.87</v>
      </c>
      <c r="H580" s="128">
        <v>17.34</v>
      </c>
      <c r="I580" s="311"/>
      <c r="J580" s="319">
        <f>ROUND(SUMIF(Anlagenbewegungsdaten!B:B,A580,Anlagenbewegungsdaten!C:C),3)</f>
        <v>0</v>
      </c>
      <c r="K580" s="320">
        <f>ROUND(SUMIF(Anlagenbewegungsdaten!$B:$B,$A580,Anlagenbewegungsdaten!$D:$D),2)</f>
        <v>0</v>
      </c>
      <c r="L580" s="321">
        <f t="shared" si="24"/>
        <v>0</v>
      </c>
      <c r="M580" s="341" t="s">
        <v>4950</v>
      </c>
      <c r="N580" s="341" t="s">
        <v>4963</v>
      </c>
      <c r="O580" s="323">
        <f>ROUND(SUMIF(Anlagenbewegungsdaten_AV!B:B,A580,Anlagenbewegungsdaten_AV!C:C),3)</f>
        <v>0</v>
      </c>
      <c r="P580" s="320">
        <f>ROUND(SUMIF(Anlagenbewegungsdaten_AV!$B:$B,$A580,Anlagenbewegungsdaten_AV!$D:$D),2)</f>
        <v>0</v>
      </c>
      <c r="Q580" s="321">
        <f t="shared" si="25"/>
        <v>0</v>
      </c>
      <c r="S580" s="324"/>
      <c r="T580" s="317"/>
      <c r="U580" s="325"/>
      <c r="V580" s="325"/>
    </row>
    <row r="581" spans="1:22" ht="15" customHeight="1" x14ac:dyDescent="0.25">
      <c r="A581" s="129" t="s">
        <v>2644</v>
      </c>
      <c r="B581" s="126" t="s">
        <v>2087</v>
      </c>
      <c r="C581" s="127" t="s">
        <v>4017</v>
      </c>
      <c r="D581" s="127" t="s">
        <v>2561</v>
      </c>
      <c r="E581" s="127" t="s">
        <v>2555</v>
      </c>
      <c r="F581" s="128">
        <v>21.64</v>
      </c>
      <c r="G581" s="128">
        <v>21.84</v>
      </c>
      <c r="H581" s="128">
        <v>17.309999999999999</v>
      </c>
      <c r="I581" s="311"/>
      <c r="J581" s="319">
        <f>ROUND(SUMIF(Anlagenbewegungsdaten!B:B,A581,Anlagenbewegungsdaten!C:C),3)</f>
        <v>0</v>
      </c>
      <c r="K581" s="320">
        <f>ROUND(SUMIF(Anlagenbewegungsdaten!$B:$B,$A581,Anlagenbewegungsdaten!$D:$D),2)</f>
        <v>0</v>
      </c>
      <c r="L581" s="321">
        <f t="shared" si="24"/>
        <v>0</v>
      </c>
      <c r="M581" s="341" t="s">
        <v>4950</v>
      </c>
      <c r="N581" s="341" t="s">
        <v>4963</v>
      </c>
      <c r="O581" s="323">
        <f>ROUND(SUMIF(Anlagenbewegungsdaten_AV!B:B,A581,Anlagenbewegungsdaten_AV!C:C),3)</f>
        <v>0</v>
      </c>
      <c r="P581" s="320">
        <f>ROUND(SUMIF(Anlagenbewegungsdaten_AV!$B:$B,$A581,Anlagenbewegungsdaten_AV!$D:$D),2)</f>
        <v>0</v>
      </c>
      <c r="Q581" s="321">
        <f t="shared" si="25"/>
        <v>0</v>
      </c>
      <c r="S581" s="324"/>
      <c r="T581" s="317"/>
      <c r="U581" s="325"/>
      <c r="V581" s="325"/>
    </row>
    <row r="582" spans="1:22" ht="15" customHeight="1" x14ac:dyDescent="0.25">
      <c r="A582" s="129" t="s">
        <v>3388</v>
      </c>
      <c r="B582" s="126" t="s">
        <v>2087</v>
      </c>
      <c r="C582" s="127" t="s">
        <v>4017</v>
      </c>
      <c r="D582" s="127" t="s">
        <v>3305</v>
      </c>
      <c r="E582" s="127" t="s">
        <v>3299</v>
      </c>
      <c r="F582" s="128">
        <v>21.61</v>
      </c>
      <c r="G582" s="128">
        <v>21.81</v>
      </c>
      <c r="H582" s="128">
        <v>17.29</v>
      </c>
      <c r="I582" s="311"/>
      <c r="J582" s="319">
        <f>ROUND(SUMIF(Anlagenbewegungsdaten!B:B,A582,Anlagenbewegungsdaten!C:C),3)</f>
        <v>0</v>
      </c>
      <c r="K582" s="320">
        <f>ROUND(SUMIF(Anlagenbewegungsdaten!$B:$B,$A582,Anlagenbewegungsdaten!$D:$D),2)</f>
        <v>0</v>
      </c>
      <c r="L582" s="321">
        <f t="shared" si="24"/>
        <v>0</v>
      </c>
      <c r="M582" s="341" t="s">
        <v>4950</v>
      </c>
      <c r="N582" s="341" t="s">
        <v>4963</v>
      </c>
      <c r="O582" s="323">
        <f>ROUND(SUMIF(Anlagenbewegungsdaten_AV!B:B,A582,Anlagenbewegungsdaten_AV!C:C),3)</f>
        <v>0</v>
      </c>
      <c r="P582" s="320">
        <f>ROUND(SUMIF(Anlagenbewegungsdaten_AV!$B:$B,$A582,Anlagenbewegungsdaten_AV!$D:$D),2)</f>
        <v>0</v>
      </c>
      <c r="Q582" s="321">
        <f t="shared" si="25"/>
        <v>0</v>
      </c>
      <c r="S582" s="324"/>
      <c r="T582" s="317"/>
      <c r="U582" s="325"/>
      <c r="V582" s="325"/>
    </row>
    <row r="583" spans="1:22" ht="15" customHeight="1" x14ac:dyDescent="0.25">
      <c r="A583" s="129" t="s">
        <v>4158</v>
      </c>
      <c r="B583" s="126" t="s">
        <v>2087</v>
      </c>
      <c r="C583" s="127" t="s">
        <v>4017</v>
      </c>
      <c r="D583" s="127" t="s">
        <v>4075</v>
      </c>
      <c r="E583" s="127" t="s">
        <v>4069</v>
      </c>
      <c r="F583" s="128">
        <v>21.58</v>
      </c>
      <c r="G583" s="128">
        <v>21.779999999999998</v>
      </c>
      <c r="H583" s="128">
        <v>17.260000000000002</v>
      </c>
      <c r="I583" s="311"/>
      <c r="J583" s="319">
        <f>ROUND(SUMIF(Anlagenbewegungsdaten!B:B,A583,Anlagenbewegungsdaten!C:C),3)</f>
        <v>0</v>
      </c>
      <c r="K583" s="320">
        <f>ROUND(SUMIF(Anlagenbewegungsdaten!$B:$B,$A583,Anlagenbewegungsdaten!$D:$D),2)</f>
        <v>0</v>
      </c>
      <c r="L583" s="321">
        <f t="shared" si="24"/>
        <v>0</v>
      </c>
      <c r="M583" s="341" t="s">
        <v>4950</v>
      </c>
      <c r="N583" s="341" t="s">
        <v>4963</v>
      </c>
      <c r="O583" s="323">
        <f>ROUND(SUMIF(Anlagenbewegungsdaten_AV!B:B,A583,Anlagenbewegungsdaten_AV!C:C),3)</f>
        <v>0</v>
      </c>
      <c r="P583" s="320">
        <f>ROUND(SUMIF(Anlagenbewegungsdaten_AV!$B:$B,$A583,Anlagenbewegungsdaten_AV!$D:$D),2)</f>
        <v>0</v>
      </c>
      <c r="Q583" s="321">
        <f t="shared" si="25"/>
        <v>0</v>
      </c>
      <c r="S583" s="324"/>
      <c r="T583" s="317"/>
      <c r="U583" s="325"/>
      <c r="V583" s="325"/>
    </row>
    <row r="584" spans="1:22" ht="15" customHeight="1" x14ac:dyDescent="0.25">
      <c r="A584" s="129" t="s">
        <v>1743</v>
      </c>
      <c r="B584" s="126" t="s">
        <v>2087</v>
      </c>
      <c r="C584" s="127" t="s">
        <v>4017</v>
      </c>
      <c r="D584" s="127" t="s">
        <v>1566</v>
      </c>
      <c r="E584" s="127" t="s">
        <v>2462</v>
      </c>
      <c r="F584" s="128">
        <v>18.670000000000002</v>
      </c>
      <c r="G584" s="128">
        <v>18.87</v>
      </c>
      <c r="H584" s="128">
        <v>14.94</v>
      </c>
      <c r="I584" s="311"/>
      <c r="J584" s="319">
        <f>ROUND(SUMIF(Anlagenbewegungsdaten!B:B,A584,Anlagenbewegungsdaten!C:C),3)</f>
        <v>0</v>
      </c>
      <c r="K584" s="320">
        <f>ROUND(SUMIF(Anlagenbewegungsdaten!$B:$B,$A584,Anlagenbewegungsdaten!$D:$D),2)</f>
        <v>0</v>
      </c>
      <c r="L584" s="321">
        <f t="shared" si="24"/>
        <v>0</v>
      </c>
      <c r="M584" s="341" t="s">
        <v>4950</v>
      </c>
      <c r="N584" s="341" t="s">
        <v>4963</v>
      </c>
      <c r="O584" s="323">
        <f>ROUND(SUMIF(Anlagenbewegungsdaten_AV!B:B,A584,Anlagenbewegungsdaten_AV!C:C),3)</f>
        <v>0</v>
      </c>
      <c r="P584" s="320">
        <f>ROUND(SUMIF(Anlagenbewegungsdaten_AV!$B:$B,$A584,Anlagenbewegungsdaten_AV!$D:$D),2)</f>
        <v>0</v>
      </c>
      <c r="Q584" s="321">
        <f t="shared" si="25"/>
        <v>0</v>
      </c>
      <c r="S584" s="324"/>
      <c r="T584" s="317"/>
      <c r="U584" s="325"/>
      <c r="V584" s="325"/>
    </row>
    <row r="585" spans="1:22" ht="15" customHeight="1" x14ac:dyDescent="0.25">
      <c r="A585" s="129" t="s">
        <v>1744</v>
      </c>
      <c r="B585" s="126" t="s">
        <v>2087</v>
      </c>
      <c r="C585" s="127" t="s">
        <v>4017</v>
      </c>
      <c r="D585" s="127" t="s">
        <v>1568</v>
      </c>
      <c r="E585" s="127" t="s">
        <v>1543</v>
      </c>
      <c r="F585" s="128">
        <v>21.67</v>
      </c>
      <c r="G585" s="128">
        <v>21.87</v>
      </c>
      <c r="H585" s="128">
        <v>17.34</v>
      </c>
      <c r="I585" s="311"/>
      <c r="J585" s="319">
        <f>ROUND(SUMIF(Anlagenbewegungsdaten!B:B,A585,Anlagenbewegungsdaten!C:C),3)</f>
        <v>0</v>
      </c>
      <c r="K585" s="320">
        <f>ROUND(SUMIF(Anlagenbewegungsdaten!$B:$B,$A585,Anlagenbewegungsdaten!$D:$D),2)</f>
        <v>0</v>
      </c>
      <c r="L585" s="321">
        <f t="shared" si="24"/>
        <v>0</v>
      </c>
      <c r="M585" s="341" t="s">
        <v>4950</v>
      </c>
      <c r="N585" s="341" t="s">
        <v>4963</v>
      </c>
      <c r="O585" s="323">
        <f>ROUND(SUMIF(Anlagenbewegungsdaten_AV!B:B,A585,Anlagenbewegungsdaten_AV!C:C),3)</f>
        <v>0</v>
      </c>
      <c r="P585" s="320">
        <f>ROUND(SUMIF(Anlagenbewegungsdaten_AV!$B:$B,$A585,Anlagenbewegungsdaten_AV!$D:$D),2)</f>
        <v>0</v>
      </c>
      <c r="Q585" s="321">
        <f t="shared" si="25"/>
        <v>0</v>
      </c>
      <c r="S585" s="324"/>
      <c r="T585" s="317"/>
      <c r="U585" s="325"/>
      <c r="V585" s="325"/>
    </row>
    <row r="586" spans="1:22" ht="15" customHeight="1" x14ac:dyDescent="0.25">
      <c r="A586" s="129" t="s">
        <v>1745</v>
      </c>
      <c r="B586" s="126" t="s">
        <v>2087</v>
      </c>
      <c r="C586" s="127" t="s">
        <v>4017</v>
      </c>
      <c r="D586" s="127" t="s">
        <v>1570</v>
      </c>
      <c r="E586" s="127" t="s">
        <v>1546</v>
      </c>
      <c r="F586" s="128">
        <v>21.67</v>
      </c>
      <c r="G586" s="128">
        <v>21.87</v>
      </c>
      <c r="H586" s="128">
        <v>17.34</v>
      </c>
      <c r="I586" s="311"/>
      <c r="J586" s="319">
        <f>ROUND(SUMIF(Anlagenbewegungsdaten!B:B,A586,Anlagenbewegungsdaten!C:C),3)</f>
        <v>0</v>
      </c>
      <c r="K586" s="320">
        <f>ROUND(SUMIF(Anlagenbewegungsdaten!$B:$B,$A586,Anlagenbewegungsdaten!$D:$D),2)</f>
        <v>0</v>
      </c>
      <c r="L586" s="321">
        <f t="shared" ref="L586:L649" si="30">IF(ISBLANK(F586),0,IF(OR($J586&gt;=100,$J586&lt;=-100),F586-(K586/J586*100),IF(OR(J586&gt;-100,J586&lt;100),(J586*F586%)-K586)))</f>
        <v>0</v>
      </c>
      <c r="M586" s="341" t="s">
        <v>4950</v>
      </c>
      <c r="N586" s="341" t="s">
        <v>4963</v>
      </c>
      <c r="O586" s="323">
        <f>ROUND(SUMIF(Anlagenbewegungsdaten_AV!B:B,A586,Anlagenbewegungsdaten_AV!C:C),3)</f>
        <v>0</v>
      </c>
      <c r="P586" s="320">
        <f>ROUND(SUMIF(Anlagenbewegungsdaten_AV!$B:$B,$A586,Anlagenbewegungsdaten_AV!$D:$D),2)</f>
        <v>0</v>
      </c>
      <c r="Q586" s="321">
        <f t="shared" ref="Q586:Q649" si="31">IF(ISBLANK(H586),0,IF(OR($O586&gt;=100,$O586&lt;=-100),H586-(P586/O586*100),IF(OR(O586&gt;-100,O586&lt;100),(O586*G586%)-P586)))</f>
        <v>0</v>
      </c>
      <c r="S586" s="324"/>
      <c r="T586" s="317"/>
      <c r="U586" s="325"/>
      <c r="V586" s="325"/>
    </row>
    <row r="587" spans="1:22" ht="15" customHeight="1" x14ac:dyDescent="0.25">
      <c r="A587" s="129" t="s">
        <v>2645</v>
      </c>
      <c r="B587" s="126" t="s">
        <v>2087</v>
      </c>
      <c r="C587" s="127" t="s">
        <v>4017</v>
      </c>
      <c r="D587" s="127" t="s">
        <v>2563</v>
      </c>
      <c r="E587" s="127" t="s">
        <v>2555</v>
      </c>
      <c r="F587" s="128">
        <v>21.64</v>
      </c>
      <c r="G587" s="128">
        <v>21.84</v>
      </c>
      <c r="H587" s="128">
        <v>17.309999999999999</v>
      </c>
      <c r="I587" s="311"/>
      <c r="J587" s="319">
        <f>ROUND(SUMIF(Anlagenbewegungsdaten!B:B,A587,Anlagenbewegungsdaten!C:C),3)</f>
        <v>0</v>
      </c>
      <c r="K587" s="320">
        <f>ROUND(SUMIF(Anlagenbewegungsdaten!$B:$B,$A587,Anlagenbewegungsdaten!$D:$D),2)</f>
        <v>0</v>
      </c>
      <c r="L587" s="321">
        <f t="shared" si="30"/>
        <v>0</v>
      </c>
      <c r="M587" s="341" t="s">
        <v>4950</v>
      </c>
      <c r="N587" s="341" t="s">
        <v>4963</v>
      </c>
      <c r="O587" s="323">
        <f>ROUND(SUMIF(Anlagenbewegungsdaten_AV!B:B,A587,Anlagenbewegungsdaten_AV!C:C),3)</f>
        <v>0</v>
      </c>
      <c r="P587" s="320">
        <f>ROUND(SUMIF(Anlagenbewegungsdaten_AV!$B:$B,$A587,Anlagenbewegungsdaten_AV!$D:$D),2)</f>
        <v>0</v>
      </c>
      <c r="Q587" s="321">
        <f t="shared" si="31"/>
        <v>0</v>
      </c>
      <c r="S587" s="324"/>
      <c r="T587" s="317"/>
      <c r="U587" s="325"/>
      <c r="V587" s="325"/>
    </row>
    <row r="588" spans="1:22" ht="15" customHeight="1" x14ac:dyDescent="0.25">
      <c r="A588" s="129" t="s">
        <v>3389</v>
      </c>
      <c r="B588" s="126" t="s">
        <v>2087</v>
      </c>
      <c r="C588" s="127" t="s">
        <v>4017</v>
      </c>
      <c r="D588" s="127" t="s">
        <v>3307</v>
      </c>
      <c r="E588" s="127" t="s">
        <v>3299</v>
      </c>
      <c r="F588" s="128">
        <v>21.61</v>
      </c>
      <c r="G588" s="128">
        <v>21.81</v>
      </c>
      <c r="H588" s="128">
        <v>17.29</v>
      </c>
      <c r="I588" s="311"/>
      <c r="J588" s="319">
        <f>ROUND(SUMIF(Anlagenbewegungsdaten!B:B,A588,Anlagenbewegungsdaten!C:C),3)</f>
        <v>0</v>
      </c>
      <c r="K588" s="320">
        <f>ROUND(SUMIF(Anlagenbewegungsdaten!$B:$B,$A588,Anlagenbewegungsdaten!$D:$D),2)</f>
        <v>0</v>
      </c>
      <c r="L588" s="321">
        <f t="shared" si="30"/>
        <v>0</v>
      </c>
      <c r="M588" s="341" t="s">
        <v>4950</v>
      </c>
      <c r="N588" s="341" t="s">
        <v>4963</v>
      </c>
      <c r="O588" s="323">
        <f>ROUND(SUMIF(Anlagenbewegungsdaten_AV!B:B,A588,Anlagenbewegungsdaten_AV!C:C),3)</f>
        <v>0</v>
      </c>
      <c r="P588" s="320">
        <f>ROUND(SUMIF(Anlagenbewegungsdaten_AV!$B:$B,$A588,Anlagenbewegungsdaten_AV!$D:$D),2)</f>
        <v>0</v>
      </c>
      <c r="Q588" s="321">
        <f t="shared" si="31"/>
        <v>0</v>
      </c>
      <c r="S588" s="324"/>
      <c r="T588" s="317"/>
      <c r="U588" s="325"/>
      <c r="V588" s="325"/>
    </row>
    <row r="589" spans="1:22" ht="15" customHeight="1" x14ac:dyDescent="0.25">
      <c r="A589" s="129" t="s">
        <v>4159</v>
      </c>
      <c r="B589" s="126" t="s">
        <v>2087</v>
      </c>
      <c r="C589" s="127" t="s">
        <v>4017</v>
      </c>
      <c r="D589" s="127" t="s">
        <v>4077</v>
      </c>
      <c r="E589" s="127" t="s">
        <v>4069</v>
      </c>
      <c r="F589" s="128">
        <v>21.58</v>
      </c>
      <c r="G589" s="128">
        <v>21.779999999999998</v>
      </c>
      <c r="H589" s="128">
        <v>17.260000000000002</v>
      </c>
      <c r="I589" s="311"/>
      <c r="J589" s="319">
        <f>ROUND(SUMIF(Anlagenbewegungsdaten!B:B,A589,Anlagenbewegungsdaten!C:C),3)</f>
        <v>0</v>
      </c>
      <c r="K589" s="320">
        <f>ROUND(SUMIF(Anlagenbewegungsdaten!$B:$B,$A589,Anlagenbewegungsdaten!$D:$D),2)</f>
        <v>0</v>
      </c>
      <c r="L589" s="321">
        <f t="shared" si="30"/>
        <v>0</v>
      </c>
      <c r="M589" s="341" t="s">
        <v>4950</v>
      </c>
      <c r="N589" s="341" t="s">
        <v>4963</v>
      </c>
      <c r="O589" s="323">
        <f>ROUND(SUMIF(Anlagenbewegungsdaten_AV!B:B,A589,Anlagenbewegungsdaten_AV!C:C),3)</f>
        <v>0</v>
      </c>
      <c r="P589" s="320">
        <f>ROUND(SUMIF(Anlagenbewegungsdaten_AV!$B:$B,$A589,Anlagenbewegungsdaten_AV!$D:$D),2)</f>
        <v>0</v>
      </c>
      <c r="Q589" s="321">
        <f t="shared" si="31"/>
        <v>0</v>
      </c>
      <c r="S589" s="324"/>
      <c r="T589" s="317"/>
      <c r="U589" s="325"/>
      <c r="V589" s="325"/>
    </row>
    <row r="590" spans="1:22" ht="15" customHeight="1" x14ac:dyDescent="0.25">
      <c r="A590" s="129" t="s">
        <v>1746</v>
      </c>
      <c r="B590" s="126" t="s">
        <v>2087</v>
      </c>
      <c r="C590" s="127" t="s">
        <v>4017</v>
      </c>
      <c r="D590" s="127" t="s">
        <v>1747</v>
      </c>
      <c r="E590" s="127" t="s">
        <v>2462</v>
      </c>
      <c r="F590" s="128">
        <v>19.670000000000002</v>
      </c>
      <c r="G590" s="128">
        <v>19.87</v>
      </c>
      <c r="H590" s="128">
        <v>15.74</v>
      </c>
      <c r="I590" s="311"/>
      <c r="J590" s="319">
        <f>ROUND(SUMIF(Anlagenbewegungsdaten!B:B,A590,Anlagenbewegungsdaten!C:C),3)</f>
        <v>0</v>
      </c>
      <c r="K590" s="320">
        <f>ROUND(SUMIF(Anlagenbewegungsdaten!$B:$B,$A590,Anlagenbewegungsdaten!$D:$D),2)</f>
        <v>0</v>
      </c>
      <c r="L590" s="321">
        <f t="shared" si="30"/>
        <v>0</v>
      </c>
      <c r="M590" s="341" t="s">
        <v>4950</v>
      </c>
      <c r="N590" s="341" t="s">
        <v>4963</v>
      </c>
      <c r="O590" s="323">
        <f>ROUND(SUMIF(Anlagenbewegungsdaten_AV!B:B,A590,Anlagenbewegungsdaten_AV!C:C),3)</f>
        <v>0</v>
      </c>
      <c r="P590" s="320">
        <f>ROUND(SUMIF(Anlagenbewegungsdaten_AV!$B:$B,$A590,Anlagenbewegungsdaten_AV!$D:$D),2)</f>
        <v>0</v>
      </c>
      <c r="Q590" s="321">
        <f t="shared" si="31"/>
        <v>0</v>
      </c>
      <c r="S590" s="324"/>
      <c r="T590" s="317"/>
      <c r="U590" s="325"/>
      <c r="V590" s="325"/>
    </row>
    <row r="591" spans="1:22" ht="15" customHeight="1" x14ac:dyDescent="0.25">
      <c r="A591" s="129" t="s">
        <v>1748</v>
      </c>
      <c r="B591" s="126" t="s">
        <v>2087</v>
      </c>
      <c r="C591" s="127" t="s">
        <v>4017</v>
      </c>
      <c r="D591" s="127" t="s">
        <v>1574</v>
      </c>
      <c r="E591" s="127" t="s">
        <v>1543</v>
      </c>
      <c r="F591" s="128">
        <v>22.67</v>
      </c>
      <c r="G591" s="128">
        <v>22.87</v>
      </c>
      <c r="H591" s="128">
        <v>18.14</v>
      </c>
      <c r="I591" s="311"/>
      <c r="J591" s="319">
        <f>ROUND(SUMIF(Anlagenbewegungsdaten!B:B,A591,Anlagenbewegungsdaten!C:C),3)</f>
        <v>0</v>
      </c>
      <c r="K591" s="320">
        <f>ROUND(SUMIF(Anlagenbewegungsdaten!$B:$B,$A591,Anlagenbewegungsdaten!$D:$D),2)</f>
        <v>0</v>
      </c>
      <c r="L591" s="321">
        <f t="shared" si="30"/>
        <v>0</v>
      </c>
      <c r="M591" s="341" t="s">
        <v>4950</v>
      </c>
      <c r="N591" s="341" t="s">
        <v>4963</v>
      </c>
      <c r="O591" s="323">
        <f>ROUND(SUMIF(Anlagenbewegungsdaten_AV!B:B,A591,Anlagenbewegungsdaten_AV!C:C),3)</f>
        <v>0</v>
      </c>
      <c r="P591" s="320">
        <f>ROUND(SUMIF(Anlagenbewegungsdaten_AV!$B:$B,$A591,Anlagenbewegungsdaten_AV!$D:$D),2)</f>
        <v>0</v>
      </c>
      <c r="Q591" s="321">
        <f t="shared" si="31"/>
        <v>0</v>
      </c>
      <c r="S591" s="324"/>
      <c r="T591" s="317"/>
      <c r="U591" s="325"/>
      <c r="V591" s="325"/>
    </row>
    <row r="592" spans="1:22" ht="15" customHeight="1" x14ac:dyDescent="0.25">
      <c r="A592" s="129" t="s">
        <v>1749</v>
      </c>
      <c r="B592" s="126" t="s">
        <v>2087</v>
      </c>
      <c r="C592" s="127" t="s">
        <v>4017</v>
      </c>
      <c r="D592" s="127" t="s">
        <v>1576</v>
      </c>
      <c r="E592" s="127" t="s">
        <v>1546</v>
      </c>
      <c r="F592" s="128">
        <v>22.67</v>
      </c>
      <c r="G592" s="128">
        <v>22.87</v>
      </c>
      <c r="H592" s="128">
        <v>18.14</v>
      </c>
      <c r="I592" s="311"/>
      <c r="J592" s="319">
        <f>ROUND(SUMIF(Anlagenbewegungsdaten!B:B,A592,Anlagenbewegungsdaten!C:C),3)</f>
        <v>0</v>
      </c>
      <c r="K592" s="320">
        <f>ROUND(SUMIF(Anlagenbewegungsdaten!$B:$B,$A592,Anlagenbewegungsdaten!$D:$D),2)</f>
        <v>0</v>
      </c>
      <c r="L592" s="321">
        <f t="shared" si="30"/>
        <v>0</v>
      </c>
      <c r="M592" s="341" t="s">
        <v>4950</v>
      </c>
      <c r="N592" s="341" t="s">
        <v>4963</v>
      </c>
      <c r="O592" s="323">
        <f>ROUND(SUMIF(Anlagenbewegungsdaten_AV!B:B,A592,Anlagenbewegungsdaten_AV!C:C),3)</f>
        <v>0</v>
      </c>
      <c r="P592" s="320">
        <f>ROUND(SUMIF(Anlagenbewegungsdaten_AV!$B:$B,$A592,Anlagenbewegungsdaten_AV!$D:$D),2)</f>
        <v>0</v>
      </c>
      <c r="Q592" s="321">
        <f t="shared" si="31"/>
        <v>0</v>
      </c>
      <c r="S592" s="324"/>
      <c r="T592" s="317"/>
      <c r="U592" s="325"/>
      <c r="V592" s="325"/>
    </row>
    <row r="593" spans="1:22" ht="15" customHeight="1" x14ac:dyDescent="0.25">
      <c r="A593" s="129" t="s">
        <v>2646</v>
      </c>
      <c r="B593" s="126" t="s">
        <v>2087</v>
      </c>
      <c r="C593" s="127" t="s">
        <v>4017</v>
      </c>
      <c r="D593" s="127" t="s">
        <v>2565</v>
      </c>
      <c r="E593" s="127" t="s">
        <v>2555</v>
      </c>
      <c r="F593" s="128">
        <v>22.64</v>
      </c>
      <c r="G593" s="128">
        <v>22.84</v>
      </c>
      <c r="H593" s="128">
        <v>18.11</v>
      </c>
      <c r="I593" s="311"/>
      <c r="J593" s="319">
        <f>ROUND(SUMIF(Anlagenbewegungsdaten!B:B,A593,Anlagenbewegungsdaten!C:C),3)</f>
        <v>0</v>
      </c>
      <c r="K593" s="320">
        <f>ROUND(SUMIF(Anlagenbewegungsdaten!$B:$B,$A593,Anlagenbewegungsdaten!$D:$D),2)</f>
        <v>0</v>
      </c>
      <c r="L593" s="321">
        <f t="shared" si="30"/>
        <v>0</v>
      </c>
      <c r="M593" s="341" t="s">
        <v>4950</v>
      </c>
      <c r="N593" s="341" t="s">
        <v>4963</v>
      </c>
      <c r="O593" s="323">
        <f>ROUND(SUMIF(Anlagenbewegungsdaten_AV!B:B,A593,Anlagenbewegungsdaten_AV!C:C),3)</f>
        <v>0</v>
      </c>
      <c r="P593" s="320">
        <f>ROUND(SUMIF(Anlagenbewegungsdaten_AV!$B:$B,$A593,Anlagenbewegungsdaten_AV!$D:$D),2)</f>
        <v>0</v>
      </c>
      <c r="Q593" s="321">
        <f t="shared" si="31"/>
        <v>0</v>
      </c>
      <c r="S593" s="324"/>
      <c r="T593" s="317"/>
      <c r="U593" s="325"/>
      <c r="V593" s="325"/>
    </row>
    <row r="594" spans="1:22" ht="15" customHeight="1" x14ac:dyDescent="0.25">
      <c r="A594" s="129" t="s">
        <v>3390</v>
      </c>
      <c r="B594" s="126" t="s">
        <v>2087</v>
      </c>
      <c r="C594" s="127" t="s">
        <v>4017</v>
      </c>
      <c r="D594" s="127" t="s">
        <v>3309</v>
      </c>
      <c r="E594" s="127" t="s">
        <v>3299</v>
      </c>
      <c r="F594" s="128">
        <v>22.61</v>
      </c>
      <c r="G594" s="128">
        <v>22.81</v>
      </c>
      <c r="H594" s="128">
        <v>18.09</v>
      </c>
      <c r="I594" s="311"/>
      <c r="J594" s="319">
        <f>ROUND(SUMIF(Anlagenbewegungsdaten!B:B,A594,Anlagenbewegungsdaten!C:C),3)</f>
        <v>0</v>
      </c>
      <c r="K594" s="320">
        <f>ROUND(SUMIF(Anlagenbewegungsdaten!$B:$B,$A594,Anlagenbewegungsdaten!$D:$D),2)</f>
        <v>0</v>
      </c>
      <c r="L594" s="321">
        <f t="shared" si="30"/>
        <v>0</v>
      </c>
      <c r="M594" s="341" t="s">
        <v>4950</v>
      </c>
      <c r="N594" s="341" t="s">
        <v>4963</v>
      </c>
      <c r="O594" s="323">
        <f>ROUND(SUMIF(Anlagenbewegungsdaten_AV!B:B,A594,Anlagenbewegungsdaten_AV!C:C),3)</f>
        <v>0</v>
      </c>
      <c r="P594" s="320">
        <f>ROUND(SUMIF(Anlagenbewegungsdaten_AV!$B:$B,$A594,Anlagenbewegungsdaten_AV!$D:$D),2)</f>
        <v>0</v>
      </c>
      <c r="Q594" s="321">
        <f t="shared" si="31"/>
        <v>0</v>
      </c>
      <c r="S594" s="324"/>
      <c r="T594" s="317"/>
      <c r="U594" s="325"/>
      <c r="V594" s="325"/>
    </row>
    <row r="595" spans="1:22" ht="15" customHeight="1" x14ac:dyDescent="0.25">
      <c r="A595" s="129" t="s">
        <v>4160</v>
      </c>
      <c r="B595" s="126" t="s">
        <v>2087</v>
      </c>
      <c r="C595" s="127" t="s">
        <v>4017</v>
      </c>
      <c r="D595" s="127" t="s">
        <v>4079</v>
      </c>
      <c r="E595" s="127" t="s">
        <v>4069</v>
      </c>
      <c r="F595" s="128">
        <v>22.58</v>
      </c>
      <c r="G595" s="128">
        <v>22.779999999999998</v>
      </c>
      <c r="H595" s="128">
        <v>18.059999999999999</v>
      </c>
      <c r="I595" s="311"/>
      <c r="J595" s="319">
        <f>ROUND(SUMIF(Anlagenbewegungsdaten!B:B,A595,Anlagenbewegungsdaten!C:C),3)</f>
        <v>0</v>
      </c>
      <c r="K595" s="320">
        <f>ROUND(SUMIF(Anlagenbewegungsdaten!$B:$B,$A595,Anlagenbewegungsdaten!$D:$D),2)</f>
        <v>0</v>
      </c>
      <c r="L595" s="321">
        <f t="shared" si="30"/>
        <v>0</v>
      </c>
      <c r="M595" s="341" t="s">
        <v>4950</v>
      </c>
      <c r="N595" s="341" t="s">
        <v>4963</v>
      </c>
      <c r="O595" s="323">
        <f>ROUND(SUMIF(Anlagenbewegungsdaten_AV!B:B,A595,Anlagenbewegungsdaten_AV!C:C),3)</f>
        <v>0</v>
      </c>
      <c r="P595" s="320">
        <f>ROUND(SUMIF(Anlagenbewegungsdaten_AV!$B:$B,$A595,Anlagenbewegungsdaten_AV!$D:$D),2)</f>
        <v>0</v>
      </c>
      <c r="Q595" s="321">
        <f t="shared" si="31"/>
        <v>0</v>
      </c>
      <c r="S595" s="324"/>
      <c r="T595" s="317"/>
      <c r="U595" s="325"/>
      <c r="V595" s="325"/>
    </row>
    <row r="596" spans="1:22" ht="15" customHeight="1" x14ac:dyDescent="0.25">
      <c r="A596" s="129" t="s">
        <v>1750</v>
      </c>
      <c r="B596" s="126" t="s">
        <v>2087</v>
      </c>
      <c r="C596" s="127" t="s">
        <v>4017</v>
      </c>
      <c r="D596" s="127" t="s">
        <v>1578</v>
      </c>
      <c r="E596" s="127" t="s">
        <v>2462</v>
      </c>
      <c r="F596" s="128">
        <v>22.67</v>
      </c>
      <c r="G596" s="128">
        <v>22.87</v>
      </c>
      <c r="H596" s="128">
        <v>18.14</v>
      </c>
      <c r="I596" s="311"/>
      <c r="J596" s="319">
        <f>ROUND(SUMIF(Anlagenbewegungsdaten!B:B,A596,Anlagenbewegungsdaten!C:C),3)</f>
        <v>0</v>
      </c>
      <c r="K596" s="320">
        <f>ROUND(SUMIF(Anlagenbewegungsdaten!$B:$B,$A596,Anlagenbewegungsdaten!$D:$D),2)</f>
        <v>0</v>
      </c>
      <c r="L596" s="321">
        <f t="shared" si="30"/>
        <v>0</v>
      </c>
      <c r="M596" s="341" t="s">
        <v>4950</v>
      </c>
      <c r="N596" s="341" t="s">
        <v>4963</v>
      </c>
      <c r="O596" s="323">
        <f>ROUND(SUMIF(Anlagenbewegungsdaten_AV!B:B,A596,Anlagenbewegungsdaten_AV!C:C),3)</f>
        <v>0</v>
      </c>
      <c r="P596" s="320">
        <f>ROUND(SUMIF(Anlagenbewegungsdaten_AV!$B:$B,$A596,Anlagenbewegungsdaten_AV!$D:$D),2)</f>
        <v>0</v>
      </c>
      <c r="Q596" s="321">
        <f t="shared" si="31"/>
        <v>0</v>
      </c>
      <c r="S596" s="324"/>
      <c r="T596" s="317"/>
      <c r="U596" s="325"/>
      <c r="V596" s="325"/>
    </row>
    <row r="597" spans="1:22" ht="15" customHeight="1" x14ac:dyDescent="0.25">
      <c r="A597" s="129" t="s">
        <v>1751</v>
      </c>
      <c r="B597" s="126" t="s">
        <v>2087</v>
      </c>
      <c r="C597" s="127" t="s">
        <v>4017</v>
      </c>
      <c r="D597" s="127" t="s">
        <v>1580</v>
      </c>
      <c r="E597" s="127" t="s">
        <v>1543</v>
      </c>
      <c r="F597" s="128">
        <v>25.67</v>
      </c>
      <c r="G597" s="128">
        <v>25.87</v>
      </c>
      <c r="H597" s="128">
        <v>20.54</v>
      </c>
      <c r="I597" s="311"/>
      <c r="J597" s="319">
        <f>ROUND(SUMIF(Anlagenbewegungsdaten!B:B,A597,Anlagenbewegungsdaten!C:C),3)</f>
        <v>0</v>
      </c>
      <c r="K597" s="320">
        <f>ROUND(SUMIF(Anlagenbewegungsdaten!$B:$B,$A597,Anlagenbewegungsdaten!$D:$D),2)</f>
        <v>0</v>
      </c>
      <c r="L597" s="321">
        <f t="shared" si="30"/>
        <v>0</v>
      </c>
      <c r="M597" s="341" t="s">
        <v>4950</v>
      </c>
      <c r="N597" s="341" t="s">
        <v>4963</v>
      </c>
      <c r="O597" s="323">
        <f>ROUND(SUMIF(Anlagenbewegungsdaten_AV!B:B,A597,Anlagenbewegungsdaten_AV!C:C),3)</f>
        <v>0</v>
      </c>
      <c r="P597" s="320">
        <f>ROUND(SUMIF(Anlagenbewegungsdaten_AV!$B:$B,$A597,Anlagenbewegungsdaten_AV!$D:$D),2)</f>
        <v>0</v>
      </c>
      <c r="Q597" s="321">
        <f t="shared" si="31"/>
        <v>0</v>
      </c>
      <c r="S597" s="324"/>
      <c r="T597" s="317"/>
      <c r="U597" s="325"/>
      <c r="V597" s="325"/>
    </row>
    <row r="598" spans="1:22" ht="15" customHeight="1" x14ac:dyDescent="0.25">
      <c r="A598" s="129" t="s">
        <v>1752</v>
      </c>
      <c r="B598" s="126" t="s">
        <v>2087</v>
      </c>
      <c r="C598" s="127" t="s">
        <v>4017</v>
      </c>
      <c r="D598" s="127" t="s">
        <v>1582</v>
      </c>
      <c r="E598" s="127" t="s">
        <v>1546</v>
      </c>
      <c r="F598" s="128">
        <v>25.67</v>
      </c>
      <c r="G598" s="128">
        <v>25.87</v>
      </c>
      <c r="H598" s="128">
        <v>20.54</v>
      </c>
      <c r="I598" s="311"/>
      <c r="J598" s="319">
        <f>ROUND(SUMIF(Anlagenbewegungsdaten!B:B,A598,Anlagenbewegungsdaten!C:C),3)</f>
        <v>0</v>
      </c>
      <c r="K598" s="320">
        <f>ROUND(SUMIF(Anlagenbewegungsdaten!$B:$B,$A598,Anlagenbewegungsdaten!$D:$D),2)</f>
        <v>0</v>
      </c>
      <c r="L598" s="321">
        <f t="shared" si="30"/>
        <v>0</v>
      </c>
      <c r="M598" s="341" t="s">
        <v>4950</v>
      </c>
      <c r="N598" s="341" t="s">
        <v>4963</v>
      </c>
      <c r="O598" s="323">
        <f>ROUND(SUMIF(Anlagenbewegungsdaten_AV!B:B,A598,Anlagenbewegungsdaten_AV!C:C),3)</f>
        <v>0</v>
      </c>
      <c r="P598" s="320">
        <f>ROUND(SUMIF(Anlagenbewegungsdaten_AV!$B:$B,$A598,Anlagenbewegungsdaten_AV!$D:$D),2)</f>
        <v>0</v>
      </c>
      <c r="Q598" s="321">
        <f t="shared" si="31"/>
        <v>0</v>
      </c>
      <c r="S598" s="324"/>
      <c r="T598" s="317"/>
      <c r="U598" s="325"/>
      <c r="V598" s="325"/>
    </row>
    <row r="599" spans="1:22" ht="15" customHeight="1" x14ac:dyDescent="0.25">
      <c r="A599" s="129" t="s">
        <v>2647</v>
      </c>
      <c r="B599" s="126" t="s">
        <v>2087</v>
      </c>
      <c r="C599" s="127" t="s">
        <v>4017</v>
      </c>
      <c r="D599" s="127" t="s">
        <v>2567</v>
      </c>
      <c r="E599" s="127" t="s">
        <v>2555</v>
      </c>
      <c r="F599" s="128">
        <v>25.64</v>
      </c>
      <c r="G599" s="128">
        <v>25.84</v>
      </c>
      <c r="H599" s="128">
        <v>20.51</v>
      </c>
      <c r="I599" s="311"/>
      <c r="J599" s="319">
        <f>ROUND(SUMIF(Anlagenbewegungsdaten!B:B,A599,Anlagenbewegungsdaten!C:C),3)</f>
        <v>0</v>
      </c>
      <c r="K599" s="320">
        <f>ROUND(SUMIF(Anlagenbewegungsdaten!$B:$B,$A599,Anlagenbewegungsdaten!$D:$D),2)</f>
        <v>0</v>
      </c>
      <c r="L599" s="321">
        <f t="shared" si="30"/>
        <v>0</v>
      </c>
      <c r="M599" s="341" t="s">
        <v>4950</v>
      </c>
      <c r="N599" s="341" t="s">
        <v>4963</v>
      </c>
      <c r="O599" s="323">
        <f>ROUND(SUMIF(Anlagenbewegungsdaten_AV!B:B,A599,Anlagenbewegungsdaten_AV!C:C),3)</f>
        <v>0</v>
      </c>
      <c r="P599" s="320">
        <f>ROUND(SUMIF(Anlagenbewegungsdaten_AV!$B:$B,$A599,Anlagenbewegungsdaten_AV!$D:$D),2)</f>
        <v>0</v>
      </c>
      <c r="Q599" s="321">
        <f t="shared" si="31"/>
        <v>0</v>
      </c>
      <c r="S599" s="324"/>
      <c r="T599" s="317"/>
      <c r="U599" s="325"/>
      <c r="V599" s="325"/>
    </row>
    <row r="600" spans="1:22" ht="15" customHeight="1" x14ac:dyDescent="0.25">
      <c r="A600" s="129" t="s">
        <v>3391</v>
      </c>
      <c r="B600" s="126" t="s">
        <v>2087</v>
      </c>
      <c r="C600" s="127" t="s">
        <v>4017</v>
      </c>
      <c r="D600" s="127" t="s">
        <v>3311</v>
      </c>
      <c r="E600" s="127" t="s">
        <v>3299</v>
      </c>
      <c r="F600" s="128">
        <v>25.61</v>
      </c>
      <c r="G600" s="128">
        <v>25.81</v>
      </c>
      <c r="H600" s="128">
        <v>20.49</v>
      </c>
      <c r="I600" s="311"/>
      <c r="J600" s="319">
        <f>ROUND(SUMIF(Anlagenbewegungsdaten!B:B,A600,Anlagenbewegungsdaten!C:C),3)</f>
        <v>0</v>
      </c>
      <c r="K600" s="320">
        <f>ROUND(SUMIF(Anlagenbewegungsdaten!$B:$B,$A600,Anlagenbewegungsdaten!$D:$D),2)</f>
        <v>0</v>
      </c>
      <c r="L600" s="321">
        <f t="shared" si="30"/>
        <v>0</v>
      </c>
      <c r="M600" s="341" t="s">
        <v>4950</v>
      </c>
      <c r="N600" s="341" t="s">
        <v>4963</v>
      </c>
      <c r="O600" s="323">
        <f>ROUND(SUMIF(Anlagenbewegungsdaten_AV!B:B,A600,Anlagenbewegungsdaten_AV!C:C),3)</f>
        <v>0</v>
      </c>
      <c r="P600" s="320">
        <f>ROUND(SUMIF(Anlagenbewegungsdaten_AV!$B:$B,$A600,Anlagenbewegungsdaten_AV!$D:$D),2)</f>
        <v>0</v>
      </c>
      <c r="Q600" s="321">
        <f t="shared" si="31"/>
        <v>0</v>
      </c>
      <c r="S600" s="324"/>
      <c r="T600" s="317"/>
      <c r="U600" s="325"/>
      <c r="V600" s="325"/>
    </row>
    <row r="601" spans="1:22" ht="15" customHeight="1" x14ac:dyDescent="0.25">
      <c r="A601" s="129" t="s">
        <v>4161</v>
      </c>
      <c r="B601" s="126" t="s">
        <v>2087</v>
      </c>
      <c r="C601" s="127" t="s">
        <v>4017</v>
      </c>
      <c r="D601" s="127" t="s">
        <v>4081</v>
      </c>
      <c r="E601" s="127" t="s">
        <v>4069</v>
      </c>
      <c r="F601" s="128">
        <v>25.58</v>
      </c>
      <c r="G601" s="128">
        <v>25.779999999999998</v>
      </c>
      <c r="H601" s="128">
        <v>20.46</v>
      </c>
      <c r="I601" s="311"/>
      <c r="J601" s="319">
        <f>ROUND(SUMIF(Anlagenbewegungsdaten!B:B,A601,Anlagenbewegungsdaten!C:C),3)</f>
        <v>0</v>
      </c>
      <c r="K601" s="320">
        <f>ROUND(SUMIF(Anlagenbewegungsdaten!$B:$B,$A601,Anlagenbewegungsdaten!$D:$D),2)</f>
        <v>0</v>
      </c>
      <c r="L601" s="321">
        <f t="shared" si="30"/>
        <v>0</v>
      </c>
      <c r="M601" s="341" t="s">
        <v>4950</v>
      </c>
      <c r="N601" s="341" t="s">
        <v>4963</v>
      </c>
      <c r="O601" s="323">
        <f>ROUND(SUMIF(Anlagenbewegungsdaten_AV!B:B,A601,Anlagenbewegungsdaten_AV!C:C),3)</f>
        <v>0</v>
      </c>
      <c r="P601" s="320">
        <f>ROUND(SUMIF(Anlagenbewegungsdaten_AV!$B:$B,$A601,Anlagenbewegungsdaten_AV!$D:$D),2)</f>
        <v>0</v>
      </c>
      <c r="Q601" s="321">
        <f t="shared" si="31"/>
        <v>0</v>
      </c>
      <c r="S601" s="324"/>
      <c r="T601" s="317"/>
      <c r="U601" s="325"/>
      <c r="V601" s="325"/>
    </row>
    <row r="602" spans="1:22" ht="15" customHeight="1" x14ac:dyDescent="0.25">
      <c r="A602" s="129" t="s">
        <v>1753</v>
      </c>
      <c r="B602" s="126" t="s">
        <v>2087</v>
      </c>
      <c r="C602" s="127" t="s">
        <v>4017</v>
      </c>
      <c r="D602" s="127" t="s">
        <v>1584</v>
      </c>
      <c r="E602" s="127" t="s">
        <v>2462</v>
      </c>
      <c r="F602" s="128">
        <v>23.67</v>
      </c>
      <c r="G602" s="128">
        <v>23.87</v>
      </c>
      <c r="H602" s="128">
        <v>18.940000000000001</v>
      </c>
      <c r="I602" s="311"/>
      <c r="J602" s="319">
        <f>ROUND(SUMIF(Anlagenbewegungsdaten!B:B,A602,Anlagenbewegungsdaten!C:C),3)</f>
        <v>0</v>
      </c>
      <c r="K602" s="320">
        <f>ROUND(SUMIF(Anlagenbewegungsdaten!$B:$B,$A602,Anlagenbewegungsdaten!$D:$D),2)</f>
        <v>0</v>
      </c>
      <c r="L602" s="321">
        <f t="shared" si="30"/>
        <v>0</v>
      </c>
      <c r="M602" s="341" t="s">
        <v>4950</v>
      </c>
      <c r="N602" s="341" t="s">
        <v>4963</v>
      </c>
      <c r="O602" s="323">
        <f>ROUND(SUMIF(Anlagenbewegungsdaten_AV!B:B,A602,Anlagenbewegungsdaten_AV!C:C),3)</f>
        <v>0</v>
      </c>
      <c r="P602" s="320">
        <f>ROUND(SUMIF(Anlagenbewegungsdaten_AV!$B:$B,$A602,Anlagenbewegungsdaten_AV!$D:$D),2)</f>
        <v>0</v>
      </c>
      <c r="Q602" s="321">
        <f t="shared" si="31"/>
        <v>0</v>
      </c>
      <c r="S602" s="324"/>
      <c r="T602" s="317"/>
      <c r="U602" s="325"/>
      <c r="V602" s="325"/>
    </row>
    <row r="603" spans="1:22" ht="15" customHeight="1" x14ac:dyDescent="0.25">
      <c r="A603" s="129" t="s">
        <v>1754</v>
      </c>
      <c r="B603" s="126" t="s">
        <v>2087</v>
      </c>
      <c r="C603" s="127" t="s">
        <v>4017</v>
      </c>
      <c r="D603" s="127" t="s">
        <v>1586</v>
      </c>
      <c r="E603" s="127" t="s">
        <v>1543</v>
      </c>
      <c r="F603" s="128">
        <v>26.67</v>
      </c>
      <c r="G603" s="128">
        <v>26.87</v>
      </c>
      <c r="H603" s="128">
        <v>21.34</v>
      </c>
      <c r="I603" s="311"/>
      <c r="J603" s="319">
        <f>ROUND(SUMIF(Anlagenbewegungsdaten!B:B,A603,Anlagenbewegungsdaten!C:C),3)</f>
        <v>0</v>
      </c>
      <c r="K603" s="320">
        <f>ROUND(SUMIF(Anlagenbewegungsdaten!$B:$B,$A603,Anlagenbewegungsdaten!$D:$D),2)</f>
        <v>0</v>
      </c>
      <c r="L603" s="321">
        <f t="shared" si="30"/>
        <v>0</v>
      </c>
      <c r="M603" s="341" t="s">
        <v>4950</v>
      </c>
      <c r="N603" s="341" t="s">
        <v>4963</v>
      </c>
      <c r="O603" s="323">
        <f>ROUND(SUMIF(Anlagenbewegungsdaten_AV!B:B,A603,Anlagenbewegungsdaten_AV!C:C),3)</f>
        <v>0</v>
      </c>
      <c r="P603" s="320">
        <f>ROUND(SUMIF(Anlagenbewegungsdaten_AV!$B:$B,$A603,Anlagenbewegungsdaten_AV!$D:$D),2)</f>
        <v>0</v>
      </c>
      <c r="Q603" s="321">
        <f t="shared" si="31"/>
        <v>0</v>
      </c>
      <c r="S603" s="324"/>
      <c r="T603" s="317"/>
      <c r="U603" s="325"/>
      <c r="V603" s="325"/>
    </row>
    <row r="604" spans="1:22" ht="15" customHeight="1" x14ac:dyDescent="0.25">
      <c r="A604" s="129" t="s">
        <v>1755</v>
      </c>
      <c r="B604" s="126" t="s">
        <v>2087</v>
      </c>
      <c r="C604" s="127" t="s">
        <v>4017</v>
      </c>
      <c r="D604" s="127" t="s">
        <v>1588</v>
      </c>
      <c r="E604" s="127" t="s">
        <v>1546</v>
      </c>
      <c r="F604" s="128">
        <v>26.67</v>
      </c>
      <c r="G604" s="128">
        <v>26.87</v>
      </c>
      <c r="H604" s="128">
        <v>21.34</v>
      </c>
      <c r="I604" s="311"/>
      <c r="J604" s="319">
        <f>ROUND(SUMIF(Anlagenbewegungsdaten!B:B,A604,Anlagenbewegungsdaten!C:C),3)</f>
        <v>0</v>
      </c>
      <c r="K604" s="320">
        <f>ROUND(SUMIF(Anlagenbewegungsdaten!$B:$B,$A604,Anlagenbewegungsdaten!$D:$D),2)</f>
        <v>0</v>
      </c>
      <c r="L604" s="321">
        <f t="shared" si="30"/>
        <v>0</v>
      </c>
      <c r="M604" s="341" t="s">
        <v>4950</v>
      </c>
      <c r="N604" s="341" t="s">
        <v>4963</v>
      </c>
      <c r="O604" s="323">
        <f>ROUND(SUMIF(Anlagenbewegungsdaten_AV!B:B,A604,Anlagenbewegungsdaten_AV!C:C),3)</f>
        <v>0</v>
      </c>
      <c r="P604" s="320">
        <f>ROUND(SUMIF(Anlagenbewegungsdaten_AV!$B:$B,$A604,Anlagenbewegungsdaten_AV!$D:$D),2)</f>
        <v>0</v>
      </c>
      <c r="Q604" s="321">
        <f t="shared" si="31"/>
        <v>0</v>
      </c>
      <c r="S604" s="324"/>
      <c r="T604" s="317"/>
      <c r="U604" s="325"/>
      <c r="V604" s="325"/>
    </row>
    <row r="605" spans="1:22" ht="15" customHeight="1" x14ac:dyDescent="0.25">
      <c r="A605" s="129" t="s">
        <v>2648</v>
      </c>
      <c r="B605" s="126" t="s">
        <v>2087</v>
      </c>
      <c r="C605" s="127" t="s">
        <v>4017</v>
      </c>
      <c r="D605" s="127" t="s">
        <v>2569</v>
      </c>
      <c r="E605" s="127" t="s">
        <v>2555</v>
      </c>
      <c r="F605" s="128">
        <v>26.64</v>
      </c>
      <c r="G605" s="128">
        <v>26.84</v>
      </c>
      <c r="H605" s="128">
        <v>21.31</v>
      </c>
      <c r="I605" s="311"/>
      <c r="J605" s="319">
        <f>ROUND(SUMIF(Anlagenbewegungsdaten!B:B,A605,Anlagenbewegungsdaten!C:C),3)</f>
        <v>0</v>
      </c>
      <c r="K605" s="320">
        <f>ROUND(SUMIF(Anlagenbewegungsdaten!$B:$B,$A605,Anlagenbewegungsdaten!$D:$D),2)</f>
        <v>0</v>
      </c>
      <c r="L605" s="321">
        <f t="shared" si="30"/>
        <v>0</v>
      </c>
      <c r="M605" s="341" t="s">
        <v>4950</v>
      </c>
      <c r="N605" s="341" t="s">
        <v>4963</v>
      </c>
      <c r="O605" s="323">
        <f>ROUND(SUMIF(Anlagenbewegungsdaten_AV!B:B,A605,Anlagenbewegungsdaten_AV!C:C),3)</f>
        <v>0</v>
      </c>
      <c r="P605" s="320">
        <f>ROUND(SUMIF(Anlagenbewegungsdaten_AV!$B:$B,$A605,Anlagenbewegungsdaten_AV!$D:$D),2)</f>
        <v>0</v>
      </c>
      <c r="Q605" s="321">
        <f t="shared" si="31"/>
        <v>0</v>
      </c>
      <c r="S605" s="324"/>
      <c r="T605" s="317"/>
      <c r="U605" s="325"/>
      <c r="V605" s="325"/>
    </row>
    <row r="606" spans="1:22" ht="15" customHeight="1" x14ac:dyDescent="0.25">
      <c r="A606" s="129" t="s">
        <v>3392</v>
      </c>
      <c r="B606" s="126" t="s">
        <v>2087</v>
      </c>
      <c r="C606" s="127" t="s">
        <v>4017</v>
      </c>
      <c r="D606" s="127" t="s">
        <v>3313</v>
      </c>
      <c r="E606" s="127" t="s">
        <v>3299</v>
      </c>
      <c r="F606" s="128">
        <v>26.61</v>
      </c>
      <c r="G606" s="128">
        <v>26.81</v>
      </c>
      <c r="H606" s="128">
        <v>21.29</v>
      </c>
      <c r="I606" s="311"/>
      <c r="J606" s="319">
        <f>ROUND(SUMIF(Anlagenbewegungsdaten!B:B,A606,Anlagenbewegungsdaten!C:C),3)</f>
        <v>0</v>
      </c>
      <c r="K606" s="320">
        <f>ROUND(SUMIF(Anlagenbewegungsdaten!$B:$B,$A606,Anlagenbewegungsdaten!$D:$D),2)</f>
        <v>0</v>
      </c>
      <c r="L606" s="321">
        <f t="shared" si="30"/>
        <v>0</v>
      </c>
      <c r="M606" s="341" t="s">
        <v>4950</v>
      </c>
      <c r="N606" s="341" t="s">
        <v>4963</v>
      </c>
      <c r="O606" s="323">
        <f>ROUND(SUMIF(Anlagenbewegungsdaten_AV!B:B,A606,Anlagenbewegungsdaten_AV!C:C),3)</f>
        <v>0</v>
      </c>
      <c r="P606" s="320">
        <f>ROUND(SUMIF(Anlagenbewegungsdaten_AV!$B:$B,$A606,Anlagenbewegungsdaten_AV!$D:$D),2)</f>
        <v>0</v>
      </c>
      <c r="Q606" s="321">
        <f t="shared" si="31"/>
        <v>0</v>
      </c>
      <c r="S606" s="324"/>
      <c r="T606" s="317"/>
      <c r="U606" s="325"/>
      <c r="V606" s="325"/>
    </row>
    <row r="607" spans="1:22" ht="15" customHeight="1" x14ac:dyDescent="0.25">
      <c r="A607" s="129" t="s">
        <v>4162</v>
      </c>
      <c r="B607" s="126" t="s">
        <v>2087</v>
      </c>
      <c r="C607" s="127" t="s">
        <v>4017</v>
      </c>
      <c r="D607" s="127" t="s">
        <v>4083</v>
      </c>
      <c r="E607" s="127" t="s">
        <v>4069</v>
      </c>
      <c r="F607" s="128">
        <v>26.58</v>
      </c>
      <c r="G607" s="128">
        <v>26.779999999999998</v>
      </c>
      <c r="H607" s="128">
        <v>21.26</v>
      </c>
      <c r="I607" s="311"/>
      <c r="J607" s="319">
        <f>ROUND(SUMIF(Anlagenbewegungsdaten!B:B,A607,Anlagenbewegungsdaten!C:C),3)</f>
        <v>0</v>
      </c>
      <c r="K607" s="320">
        <f>ROUND(SUMIF(Anlagenbewegungsdaten!$B:$B,$A607,Anlagenbewegungsdaten!$D:$D),2)</f>
        <v>0</v>
      </c>
      <c r="L607" s="321">
        <f t="shared" si="30"/>
        <v>0</v>
      </c>
      <c r="M607" s="341" t="s">
        <v>4950</v>
      </c>
      <c r="N607" s="341" t="s">
        <v>4963</v>
      </c>
      <c r="O607" s="323">
        <f>ROUND(SUMIF(Anlagenbewegungsdaten_AV!B:B,A607,Anlagenbewegungsdaten_AV!C:C),3)</f>
        <v>0</v>
      </c>
      <c r="P607" s="320">
        <f>ROUND(SUMIF(Anlagenbewegungsdaten_AV!$B:$B,$A607,Anlagenbewegungsdaten_AV!$D:$D),2)</f>
        <v>0</v>
      </c>
      <c r="Q607" s="321">
        <f t="shared" si="31"/>
        <v>0</v>
      </c>
      <c r="S607" s="324"/>
      <c r="T607" s="317"/>
      <c r="U607" s="325"/>
      <c r="V607" s="325"/>
    </row>
    <row r="608" spans="1:22" ht="15" customHeight="1" x14ac:dyDescent="0.25">
      <c r="A608" s="129" t="s">
        <v>1756</v>
      </c>
      <c r="B608" s="126" t="s">
        <v>2087</v>
      </c>
      <c r="C608" s="127" t="s">
        <v>4017</v>
      </c>
      <c r="D608" s="127" t="s">
        <v>1590</v>
      </c>
      <c r="E608" s="127" t="s">
        <v>2462</v>
      </c>
      <c r="F608" s="128">
        <v>20.67</v>
      </c>
      <c r="G608" s="128">
        <v>20.87</v>
      </c>
      <c r="H608" s="128">
        <v>16.54</v>
      </c>
      <c r="I608" s="311"/>
      <c r="J608" s="319">
        <f>ROUND(SUMIF(Anlagenbewegungsdaten!B:B,A608,Anlagenbewegungsdaten!C:C),3)</f>
        <v>0</v>
      </c>
      <c r="K608" s="320">
        <f>ROUND(SUMIF(Anlagenbewegungsdaten!$B:$B,$A608,Anlagenbewegungsdaten!$D:$D),2)</f>
        <v>0</v>
      </c>
      <c r="L608" s="321">
        <f t="shared" si="30"/>
        <v>0</v>
      </c>
      <c r="M608" s="341" t="s">
        <v>4950</v>
      </c>
      <c r="N608" s="341" t="s">
        <v>4963</v>
      </c>
      <c r="O608" s="323">
        <f>ROUND(SUMIF(Anlagenbewegungsdaten_AV!B:B,A608,Anlagenbewegungsdaten_AV!C:C),3)</f>
        <v>0</v>
      </c>
      <c r="P608" s="320">
        <f>ROUND(SUMIF(Anlagenbewegungsdaten_AV!$B:$B,$A608,Anlagenbewegungsdaten_AV!$D:$D),2)</f>
        <v>0</v>
      </c>
      <c r="Q608" s="321">
        <f t="shared" si="31"/>
        <v>0</v>
      </c>
      <c r="S608" s="324"/>
      <c r="T608" s="317"/>
      <c r="U608" s="325"/>
      <c r="V608" s="325"/>
    </row>
    <row r="609" spans="1:22" ht="15" customHeight="1" x14ac:dyDescent="0.25">
      <c r="A609" s="129" t="s">
        <v>1757</v>
      </c>
      <c r="B609" s="126" t="s">
        <v>2087</v>
      </c>
      <c r="C609" s="127" t="s">
        <v>4017</v>
      </c>
      <c r="D609" s="127" t="s">
        <v>1592</v>
      </c>
      <c r="E609" s="127" t="s">
        <v>1543</v>
      </c>
      <c r="F609" s="128">
        <v>23.67</v>
      </c>
      <c r="G609" s="128">
        <v>23.87</v>
      </c>
      <c r="H609" s="128">
        <v>18.940000000000001</v>
      </c>
      <c r="I609" s="311"/>
      <c r="J609" s="319">
        <f>ROUND(SUMIF(Anlagenbewegungsdaten!B:B,A609,Anlagenbewegungsdaten!C:C),3)</f>
        <v>0</v>
      </c>
      <c r="K609" s="320">
        <f>ROUND(SUMIF(Anlagenbewegungsdaten!$B:$B,$A609,Anlagenbewegungsdaten!$D:$D),2)</f>
        <v>0</v>
      </c>
      <c r="L609" s="321">
        <f t="shared" si="30"/>
        <v>0</v>
      </c>
      <c r="M609" s="341" t="s">
        <v>4950</v>
      </c>
      <c r="N609" s="341" t="s">
        <v>4963</v>
      </c>
      <c r="O609" s="323">
        <f>ROUND(SUMIF(Anlagenbewegungsdaten_AV!B:B,A609,Anlagenbewegungsdaten_AV!C:C),3)</f>
        <v>0</v>
      </c>
      <c r="P609" s="320">
        <f>ROUND(SUMIF(Anlagenbewegungsdaten_AV!$B:$B,$A609,Anlagenbewegungsdaten_AV!$D:$D),2)</f>
        <v>0</v>
      </c>
      <c r="Q609" s="321">
        <f t="shared" si="31"/>
        <v>0</v>
      </c>
      <c r="S609" s="324"/>
      <c r="T609" s="317"/>
      <c r="U609" s="325"/>
      <c r="V609" s="325"/>
    </row>
    <row r="610" spans="1:22" ht="15" customHeight="1" x14ac:dyDescent="0.25">
      <c r="A610" s="129" t="s">
        <v>1758</v>
      </c>
      <c r="B610" s="126" t="s">
        <v>2087</v>
      </c>
      <c r="C610" s="127" t="s">
        <v>4017</v>
      </c>
      <c r="D610" s="127" t="s">
        <v>1594</v>
      </c>
      <c r="E610" s="127" t="s">
        <v>1546</v>
      </c>
      <c r="F610" s="128">
        <v>23.67</v>
      </c>
      <c r="G610" s="128">
        <v>23.87</v>
      </c>
      <c r="H610" s="128">
        <v>18.940000000000001</v>
      </c>
      <c r="I610" s="311"/>
      <c r="J610" s="319">
        <f>ROUND(SUMIF(Anlagenbewegungsdaten!B:B,A610,Anlagenbewegungsdaten!C:C),3)</f>
        <v>0</v>
      </c>
      <c r="K610" s="320">
        <f>ROUND(SUMIF(Anlagenbewegungsdaten!$B:$B,$A610,Anlagenbewegungsdaten!$D:$D),2)</f>
        <v>0</v>
      </c>
      <c r="L610" s="321">
        <f t="shared" si="30"/>
        <v>0</v>
      </c>
      <c r="M610" s="341" t="s">
        <v>4950</v>
      </c>
      <c r="N610" s="341" t="s">
        <v>4963</v>
      </c>
      <c r="O610" s="323">
        <f>ROUND(SUMIF(Anlagenbewegungsdaten_AV!B:B,A610,Anlagenbewegungsdaten_AV!C:C),3)</f>
        <v>0</v>
      </c>
      <c r="P610" s="320">
        <f>ROUND(SUMIF(Anlagenbewegungsdaten_AV!$B:$B,$A610,Anlagenbewegungsdaten_AV!$D:$D),2)</f>
        <v>0</v>
      </c>
      <c r="Q610" s="321">
        <f t="shared" si="31"/>
        <v>0</v>
      </c>
      <c r="S610" s="324"/>
      <c r="T610" s="317"/>
      <c r="U610" s="325"/>
      <c r="V610" s="325"/>
    </row>
    <row r="611" spans="1:22" ht="15" customHeight="1" x14ac:dyDescent="0.25">
      <c r="A611" s="129" t="s">
        <v>2649</v>
      </c>
      <c r="B611" s="126" t="s">
        <v>2087</v>
      </c>
      <c r="C611" s="127" t="s">
        <v>4017</v>
      </c>
      <c r="D611" s="127" t="s">
        <v>2571</v>
      </c>
      <c r="E611" s="127" t="s">
        <v>2555</v>
      </c>
      <c r="F611" s="128">
        <v>23.64</v>
      </c>
      <c r="G611" s="128">
        <v>23.84</v>
      </c>
      <c r="H611" s="128">
        <v>18.91</v>
      </c>
      <c r="I611" s="311"/>
      <c r="J611" s="319">
        <f>ROUND(SUMIF(Anlagenbewegungsdaten!B:B,A611,Anlagenbewegungsdaten!C:C),3)</f>
        <v>0</v>
      </c>
      <c r="K611" s="320">
        <f>ROUND(SUMIF(Anlagenbewegungsdaten!$B:$B,$A611,Anlagenbewegungsdaten!$D:$D),2)</f>
        <v>0</v>
      </c>
      <c r="L611" s="321">
        <f t="shared" si="30"/>
        <v>0</v>
      </c>
      <c r="M611" s="341" t="s">
        <v>4950</v>
      </c>
      <c r="N611" s="341" t="s">
        <v>4963</v>
      </c>
      <c r="O611" s="323">
        <f>ROUND(SUMIF(Anlagenbewegungsdaten_AV!B:B,A611,Anlagenbewegungsdaten_AV!C:C),3)</f>
        <v>0</v>
      </c>
      <c r="P611" s="320">
        <f>ROUND(SUMIF(Anlagenbewegungsdaten_AV!$B:$B,$A611,Anlagenbewegungsdaten_AV!$D:$D),2)</f>
        <v>0</v>
      </c>
      <c r="Q611" s="321">
        <f t="shared" si="31"/>
        <v>0</v>
      </c>
      <c r="S611" s="324"/>
      <c r="T611" s="317"/>
      <c r="U611" s="325"/>
      <c r="V611" s="325"/>
    </row>
    <row r="612" spans="1:22" ht="15" customHeight="1" x14ac:dyDescent="0.25">
      <c r="A612" s="129" t="s">
        <v>3393</v>
      </c>
      <c r="B612" s="126" t="s">
        <v>2087</v>
      </c>
      <c r="C612" s="127" t="s">
        <v>4017</v>
      </c>
      <c r="D612" s="127" t="s">
        <v>3315</v>
      </c>
      <c r="E612" s="127" t="s">
        <v>3299</v>
      </c>
      <c r="F612" s="128">
        <v>23.61</v>
      </c>
      <c r="G612" s="128">
        <v>23.81</v>
      </c>
      <c r="H612" s="128">
        <v>18.89</v>
      </c>
      <c r="I612" s="311"/>
      <c r="J612" s="319">
        <f>ROUND(SUMIF(Anlagenbewegungsdaten!B:B,A612,Anlagenbewegungsdaten!C:C),3)</f>
        <v>0</v>
      </c>
      <c r="K612" s="320">
        <f>ROUND(SUMIF(Anlagenbewegungsdaten!$B:$B,$A612,Anlagenbewegungsdaten!$D:$D),2)</f>
        <v>0</v>
      </c>
      <c r="L612" s="321">
        <f t="shared" si="30"/>
        <v>0</v>
      </c>
      <c r="M612" s="341" t="s">
        <v>4950</v>
      </c>
      <c r="N612" s="341" t="s">
        <v>4963</v>
      </c>
      <c r="O612" s="323">
        <f>ROUND(SUMIF(Anlagenbewegungsdaten_AV!B:B,A612,Anlagenbewegungsdaten_AV!C:C),3)</f>
        <v>0</v>
      </c>
      <c r="P612" s="320">
        <f>ROUND(SUMIF(Anlagenbewegungsdaten_AV!$B:$B,$A612,Anlagenbewegungsdaten_AV!$D:$D),2)</f>
        <v>0</v>
      </c>
      <c r="Q612" s="321">
        <f t="shared" si="31"/>
        <v>0</v>
      </c>
      <c r="S612" s="324"/>
      <c r="T612" s="317"/>
      <c r="U612" s="325"/>
      <c r="V612" s="325"/>
    </row>
    <row r="613" spans="1:22" ht="15" customHeight="1" x14ac:dyDescent="0.25">
      <c r="A613" s="129" t="s">
        <v>4163</v>
      </c>
      <c r="B613" s="126" t="s">
        <v>2087</v>
      </c>
      <c r="C613" s="127" t="s">
        <v>4017</v>
      </c>
      <c r="D613" s="127" t="s">
        <v>4085</v>
      </c>
      <c r="E613" s="127" t="s">
        <v>4069</v>
      </c>
      <c r="F613" s="128">
        <v>23.58</v>
      </c>
      <c r="G613" s="128">
        <v>23.779999999999998</v>
      </c>
      <c r="H613" s="128">
        <v>18.86</v>
      </c>
      <c r="I613" s="311"/>
      <c r="J613" s="319">
        <f>ROUND(SUMIF(Anlagenbewegungsdaten!B:B,A613,Anlagenbewegungsdaten!C:C),3)</f>
        <v>0</v>
      </c>
      <c r="K613" s="320">
        <f>ROUND(SUMIF(Anlagenbewegungsdaten!$B:$B,$A613,Anlagenbewegungsdaten!$D:$D),2)</f>
        <v>0</v>
      </c>
      <c r="L613" s="321">
        <f t="shared" si="30"/>
        <v>0</v>
      </c>
      <c r="M613" s="341" t="s">
        <v>4950</v>
      </c>
      <c r="N613" s="341" t="s">
        <v>4963</v>
      </c>
      <c r="O613" s="323">
        <f>ROUND(SUMIF(Anlagenbewegungsdaten_AV!B:B,A613,Anlagenbewegungsdaten_AV!C:C),3)</f>
        <v>0</v>
      </c>
      <c r="P613" s="320">
        <f>ROUND(SUMIF(Anlagenbewegungsdaten_AV!$B:$B,$A613,Anlagenbewegungsdaten_AV!$D:$D),2)</f>
        <v>0</v>
      </c>
      <c r="Q613" s="321">
        <f t="shared" si="31"/>
        <v>0</v>
      </c>
      <c r="S613" s="324"/>
      <c r="T613" s="317"/>
      <c r="U613" s="325"/>
      <c r="V613" s="325"/>
    </row>
    <row r="614" spans="1:22" ht="15" customHeight="1" x14ac:dyDescent="0.25">
      <c r="A614" s="129" t="s">
        <v>1759</v>
      </c>
      <c r="B614" s="126" t="s">
        <v>2087</v>
      </c>
      <c r="C614" s="127" t="s">
        <v>4017</v>
      </c>
      <c r="D614" s="127" t="s">
        <v>1596</v>
      </c>
      <c r="E614" s="127" t="s">
        <v>2462</v>
      </c>
      <c r="F614" s="128">
        <v>21.67</v>
      </c>
      <c r="G614" s="128">
        <v>21.87</v>
      </c>
      <c r="H614" s="128">
        <v>17.34</v>
      </c>
      <c r="I614" s="311"/>
      <c r="J614" s="319">
        <f>ROUND(SUMIF(Anlagenbewegungsdaten!B:B,A614,Anlagenbewegungsdaten!C:C),3)</f>
        <v>0</v>
      </c>
      <c r="K614" s="320">
        <f>ROUND(SUMIF(Anlagenbewegungsdaten!$B:$B,$A614,Anlagenbewegungsdaten!$D:$D),2)</f>
        <v>0</v>
      </c>
      <c r="L614" s="321">
        <f t="shared" si="30"/>
        <v>0</v>
      </c>
      <c r="M614" s="341" t="s">
        <v>4950</v>
      </c>
      <c r="N614" s="341" t="s">
        <v>4963</v>
      </c>
      <c r="O614" s="323">
        <f>ROUND(SUMIF(Anlagenbewegungsdaten_AV!B:B,A614,Anlagenbewegungsdaten_AV!C:C),3)</f>
        <v>0</v>
      </c>
      <c r="P614" s="320">
        <f>ROUND(SUMIF(Anlagenbewegungsdaten_AV!$B:$B,$A614,Anlagenbewegungsdaten_AV!$D:$D),2)</f>
        <v>0</v>
      </c>
      <c r="Q614" s="321">
        <f t="shared" si="31"/>
        <v>0</v>
      </c>
      <c r="S614" s="324"/>
      <c r="T614" s="317"/>
      <c r="U614" s="325"/>
      <c r="V614" s="325"/>
    </row>
    <row r="615" spans="1:22" ht="15" customHeight="1" x14ac:dyDescent="0.25">
      <c r="A615" s="129" t="s">
        <v>1760</v>
      </c>
      <c r="B615" s="126" t="s">
        <v>2087</v>
      </c>
      <c r="C615" s="127" t="s">
        <v>4017</v>
      </c>
      <c r="D615" s="127" t="s">
        <v>1598</v>
      </c>
      <c r="E615" s="127" t="s">
        <v>1543</v>
      </c>
      <c r="F615" s="128">
        <v>24.67</v>
      </c>
      <c r="G615" s="128">
        <v>24.87</v>
      </c>
      <c r="H615" s="128">
        <v>19.739999999999998</v>
      </c>
      <c r="I615" s="311"/>
      <c r="J615" s="319">
        <f>ROUND(SUMIF(Anlagenbewegungsdaten!B:B,A615,Anlagenbewegungsdaten!C:C),3)</f>
        <v>0</v>
      </c>
      <c r="K615" s="320">
        <f>ROUND(SUMIF(Anlagenbewegungsdaten!$B:$B,$A615,Anlagenbewegungsdaten!$D:$D),2)</f>
        <v>0</v>
      </c>
      <c r="L615" s="321">
        <f t="shared" si="30"/>
        <v>0</v>
      </c>
      <c r="M615" s="341" t="s">
        <v>4950</v>
      </c>
      <c r="N615" s="341" t="s">
        <v>4963</v>
      </c>
      <c r="O615" s="323">
        <f>ROUND(SUMIF(Anlagenbewegungsdaten_AV!B:B,A615,Anlagenbewegungsdaten_AV!C:C),3)</f>
        <v>0</v>
      </c>
      <c r="P615" s="320">
        <f>ROUND(SUMIF(Anlagenbewegungsdaten_AV!$B:$B,$A615,Anlagenbewegungsdaten_AV!$D:$D),2)</f>
        <v>0</v>
      </c>
      <c r="Q615" s="321">
        <f t="shared" si="31"/>
        <v>0</v>
      </c>
      <c r="S615" s="324"/>
      <c r="T615" s="317"/>
      <c r="U615" s="325"/>
      <c r="V615" s="325"/>
    </row>
    <row r="616" spans="1:22" ht="15" customHeight="1" x14ac:dyDescent="0.25">
      <c r="A616" s="129" t="s">
        <v>1761</v>
      </c>
      <c r="B616" s="126" t="s">
        <v>2087</v>
      </c>
      <c r="C616" s="127" t="s">
        <v>4017</v>
      </c>
      <c r="D616" s="127" t="s">
        <v>1600</v>
      </c>
      <c r="E616" s="127" t="s">
        <v>1546</v>
      </c>
      <c r="F616" s="128">
        <v>24.67</v>
      </c>
      <c r="G616" s="128">
        <v>24.87</v>
      </c>
      <c r="H616" s="128">
        <v>19.739999999999998</v>
      </c>
      <c r="I616" s="311"/>
      <c r="J616" s="319">
        <f>ROUND(SUMIF(Anlagenbewegungsdaten!B:B,A616,Anlagenbewegungsdaten!C:C),3)</f>
        <v>0</v>
      </c>
      <c r="K616" s="320">
        <f>ROUND(SUMIF(Anlagenbewegungsdaten!$B:$B,$A616,Anlagenbewegungsdaten!$D:$D),2)</f>
        <v>0</v>
      </c>
      <c r="L616" s="321">
        <f t="shared" si="30"/>
        <v>0</v>
      </c>
      <c r="M616" s="341" t="s">
        <v>4950</v>
      </c>
      <c r="N616" s="341" t="s">
        <v>4963</v>
      </c>
      <c r="O616" s="323">
        <f>ROUND(SUMIF(Anlagenbewegungsdaten_AV!B:B,A616,Anlagenbewegungsdaten_AV!C:C),3)</f>
        <v>0</v>
      </c>
      <c r="P616" s="320">
        <f>ROUND(SUMIF(Anlagenbewegungsdaten_AV!$B:$B,$A616,Anlagenbewegungsdaten_AV!$D:$D),2)</f>
        <v>0</v>
      </c>
      <c r="Q616" s="321">
        <f t="shared" si="31"/>
        <v>0</v>
      </c>
      <c r="S616" s="324"/>
      <c r="T616" s="317"/>
      <c r="U616" s="325"/>
      <c r="V616" s="325"/>
    </row>
    <row r="617" spans="1:22" ht="15" customHeight="1" x14ac:dyDescent="0.25">
      <c r="A617" s="129" t="s">
        <v>2650</v>
      </c>
      <c r="B617" s="126" t="s">
        <v>2087</v>
      </c>
      <c r="C617" s="127" t="s">
        <v>4017</v>
      </c>
      <c r="D617" s="127" t="s">
        <v>2573</v>
      </c>
      <c r="E617" s="127" t="s">
        <v>2555</v>
      </c>
      <c r="F617" s="128">
        <v>24.64</v>
      </c>
      <c r="G617" s="128">
        <v>24.84</v>
      </c>
      <c r="H617" s="128">
        <v>19.71</v>
      </c>
      <c r="I617" s="311"/>
      <c r="J617" s="319">
        <f>ROUND(SUMIF(Anlagenbewegungsdaten!B:B,A617,Anlagenbewegungsdaten!C:C),3)</f>
        <v>0</v>
      </c>
      <c r="K617" s="320">
        <f>ROUND(SUMIF(Anlagenbewegungsdaten!$B:$B,$A617,Anlagenbewegungsdaten!$D:$D),2)</f>
        <v>0</v>
      </c>
      <c r="L617" s="321">
        <f t="shared" si="30"/>
        <v>0</v>
      </c>
      <c r="M617" s="341" t="s">
        <v>4950</v>
      </c>
      <c r="N617" s="341" t="s">
        <v>4963</v>
      </c>
      <c r="O617" s="323">
        <f>ROUND(SUMIF(Anlagenbewegungsdaten_AV!B:B,A617,Anlagenbewegungsdaten_AV!C:C),3)</f>
        <v>0</v>
      </c>
      <c r="P617" s="320">
        <f>ROUND(SUMIF(Anlagenbewegungsdaten_AV!$B:$B,$A617,Anlagenbewegungsdaten_AV!$D:$D),2)</f>
        <v>0</v>
      </c>
      <c r="Q617" s="321">
        <f t="shared" si="31"/>
        <v>0</v>
      </c>
      <c r="S617" s="324"/>
      <c r="T617" s="317"/>
      <c r="U617" s="325"/>
      <c r="V617" s="325"/>
    </row>
    <row r="618" spans="1:22" ht="15" customHeight="1" x14ac:dyDescent="0.25">
      <c r="A618" s="129" t="s">
        <v>3394</v>
      </c>
      <c r="B618" s="126" t="s">
        <v>2087</v>
      </c>
      <c r="C618" s="127" t="s">
        <v>4017</v>
      </c>
      <c r="D618" s="127" t="s">
        <v>3317</v>
      </c>
      <c r="E618" s="127" t="s">
        <v>3299</v>
      </c>
      <c r="F618" s="128">
        <v>24.61</v>
      </c>
      <c r="G618" s="128">
        <v>24.81</v>
      </c>
      <c r="H618" s="128">
        <v>19.690000000000001</v>
      </c>
      <c r="I618" s="311"/>
      <c r="J618" s="319">
        <f>ROUND(SUMIF(Anlagenbewegungsdaten!B:B,A618,Anlagenbewegungsdaten!C:C),3)</f>
        <v>0</v>
      </c>
      <c r="K618" s="320">
        <f>ROUND(SUMIF(Anlagenbewegungsdaten!$B:$B,$A618,Anlagenbewegungsdaten!$D:$D),2)</f>
        <v>0</v>
      </c>
      <c r="L618" s="321">
        <f t="shared" si="30"/>
        <v>0</v>
      </c>
      <c r="M618" s="341" t="s">
        <v>4950</v>
      </c>
      <c r="N618" s="341" t="s">
        <v>4963</v>
      </c>
      <c r="O618" s="323">
        <f>ROUND(SUMIF(Anlagenbewegungsdaten_AV!B:B,A618,Anlagenbewegungsdaten_AV!C:C),3)</f>
        <v>0</v>
      </c>
      <c r="P618" s="320">
        <f>ROUND(SUMIF(Anlagenbewegungsdaten_AV!$B:$B,$A618,Anlagenbewegungsdaten_AV!$D:$D),2)</f>
        <v>0</v>
      </c>
      <c r="Q618" s="321">
        <f t="shared" si="31"/>
        <v>0</v>
      </c>
      <c r="S618" s="324"/>
      <c r="T618" s="317"/>
      <c r="U618" s="325"/>
      <c r="V618" s="325"/>
    </row>
    <row r="619" spans="1:22" ht="15" customHeight="1" x14ac:dyDescent="0.25">
      <c r="A619" s="129" t="s">
        <v>4164</v>
      </c>
      <c r="B619" s="126" t="s">
        <v>2087</v>
      </c>
      <c r="C619" s="127" t="s">
        <v>4017</v>
      </c>
      <c r="D619" s="127" t="s">
        <v>4087</v>
      </c>
      <c r="E619" s="127" t="s">
        <v>4069</v>
      </c>
      <c r="F619" s="128">
        <v>24.58</v>
      </c>
      <c r="G619" s="128">
        <v>24.779999999999998</v>
      </c>
      <c r="H619" s="128">
        <v>19.66</v>
      </c>
      <c r="I619" s="311"/>
      <c r="J619" s="319">
        <f>ROUND(SUMIF(Anlagenbewegungsdaten!B:B,A619,Anlagenbewegungsdaten!C:C),3)</f>
        <v>0</v>
      </c>
      <c r="K619" s="320">
        <f>ROUND(SUMIF(Anlagenbewegungsdaten!$B:$B,$A619,Anlagenbewegungsdaten!$D:$D),2)</f>
        <v>0</v>
      </c>
      <c r="L619" s="321">
        <f t="shared" si="30"/>
        <v>0</v>
      </c>
      <c r="M619" s="341" t="s">
        <v>4950</v>
      </c>
      <c r="N619" s="341" t="s">
        <v>4963</v>
      </c>
      <c r="O619" s="323">
        <f>ROUND(SUMIF(Anlagenbewegungsdaten_AV!B:B,A619,Anlagenbewegungsdaten_AV!C:C),3)</f>
        <v>0</v>
      </c>
      <c r="P619" s="320">
        <f>ROUND(SUMIF(Anlagenbewegungsdaten_AV!$B:$B,$A619,Anlagenbewegungsdaten_AV!$D:$D),2)</f>
        <v>0</v>
      </c>
      <c r="Q619" s="321">
        <f t="shared" si="31"/>
        <v>0</v>
      </c>
      <c r="S619" s="324"/>
      <c r="T619" s="317"/>
      <c r="U619" s="325"/>
      <c r="V619" s="325"/>
    </row>
    <row r="620" spans="1:22" ht="15" customHeight="1" x14ac:dyDescent="0.25">
      <c r="A620" s="129" t="s">
        <v>1762</v>
      </c>
      <c r="B620" s="126" t="s">
        <v>2087</v>
      </c>
      <c r="C620" s="127" t="s">
        <v>4017</v>
      </c>
      <c r="D620" s="127" t="s">
        <v>1602</v>
      </c>
      <c r="E620" s="127" t="s">
        <v>2462</v>
      </c>
      <c r="F620" s="128">
        <v>24.67</v>
      </c>
      <c r="G620" s="128">
        <v>24.87</v>
      </c>
      <c r="H620" s="128">
        <v>19.739999999999998</v>
      </c>
      <c r="I620" s="311"/>
      <c r="J620" s="319">
        <f>ROUND(SUMIF(Anlagenbewegungsdaten!B:B,A620,Anlagenbewegungsdaten!C:C),3)</f>
        <v>0</v>
      </c>
      <c r="K620" s="320">
        <f>ROUND(SUMIF(Anlagenbewegungsdaten!$B:$B,$A620,Anlagenbewegungsdaten!$D:$D),2)</f>
        <v>0</v>
      </c>
      <c r="L620" s="321">
        <f t="shared" si="30"/>
        <v>0</v>
      </c>
      <c r="M620" s="341" t="s">
        <v>4950</v>
      </c>
      <c r="N620" s="341" t="s">
        <v>4963</v>
      </c>
      <c r="O620" s="323">
        <f>ROUND(SUMIF(Anlagenbewegungsdaten_AV!B:B,A620,Anlagenbewegungsdaten_AV!C:C),3)</f>
        <v>0</v>
      </c>
      <c r="P620" s="320">
        <f>ROUND(SUMIF(Anlagenbewegungsdaten_AV!$B:$B,$A620,Anlagenbewegungsdaten_AV!$D:$D),2)</f>
        <v>0</v>
      </c>
      <c r="Q620" s="321">
        <f t="shared" si="31"/>
        <v>0</v>
      </c>
      <c r="S620" s="324"/>
      <c r="T620" s="317"/>
      <c r="U620" s="325"/>
      <c r="V620" s="325"/>
    </row>
    <row r="621" spans="1:22" ht="15" customHeight="1" x14ac:dyDescent="0.25">
      <c r="A621" s="129" t="s">
        <v>1763</v>
      </c>
      <c r="B621" s="126" t="s">
        <v>2087</v>
      </c>
      <c r="C621" s="127" t="s">
        <v>4017</v>
      </c>
      <c r="D621" s="127" t="s">
        <v>1604</v>
      </c>
      <c r="E621" s="127" t="s">
        <v>1543</v>
      </c>
      <c r="F621" s="128">
        <v>27.67</v>
      </c>
      <c r="G621" s="128">
        <v>27.87</v>
      </c>
      <c r="H621" s="128">
        <v>22.14</v>
      </c>
      <c r="I621" s="311"/>
      <c r="J621" s="319">
        <f>ROUND(SUMIF(Anlagenbewegungsdaten!B:B,A621,Anlagenbewegungsdaten!C:C),3)</f>
        <v>0</v>
      </c>
      <c r="K621" s="320">
        <f>ROUND(SUMIF(Anlagenbewegungsdaten!$B:$B,$A621,Anlagenbewegungsdaten!$D:$D),2)</f>
        <v>0</v>
      </c>
      <c r="L621" s="321">
        <f t="shared" si="30"/>
        <v>0</v>
      </c>
      <c r="M621" s="341" t="s">
        <v>4950</v>
      </c>
      <c r="N621" s="341" t="s">
        <v>4963</v>
      </c>
      <c r="O621" s="323">
        <f>ROUND(SUMIF(Anlagenbewegungsdaten_AV!B:B,A621,Anlagenbewegungsdaten_AV!C:C),3)</f>
        <v>0</v>
      </c>
      <c r="P621" s="320">
        <f>ROUND(SUMIF(Anlagenbewegungsdaten_AV!$B:$B,$A621,Anlagenbewegungsdaten_AV!$D:$D),2)</f>
        <v>0</v>
      </c>
      <c r="Q621" s="321">
        <f t="shared" si="31"/>
        <v>0</v>
      </c>
      <c r="S621" s="324"/>
      <c r="T621" s="317"/>
      <c r="U621" s="325"/>
      <c r="V621" s="325"/>
    </row>
    <row r="622" spans="1:22" ht="15" customHeight="1" x14ac:dyDescent="0.25">
      <c r="A622" s="129" t="s">
        <v>1764</v>
      </c>
      <c r="B622" s="126" t="s">
        <v>2087</v>
      </c>
      <c r="C622" s="127" t="s">
        <v>4017</v>
      </c>
      <c r="D622" s="127" t="s">
        <v>1606</v>
      </c>
      <c r="E622" s="127" t="s">
        <v>1546</v>
      </c>
      <c r="F622" s="128">
        <v>27.67</v>
      </c>
      <c r="G622" s="128">
        <v>27.87</v>
      </c>
      <c r="H622" s="128">
        <v>22.14</v>
      </c>
      <c r="I622" s="311"/>
      <c r="J622" s="319">
        <f>ROUND(SUMIF(Anlagenbewegungsdaten!B:B,A622,Anlagenbewegungsdaten!C:C),3)</f>
        <v>0</v>
      </c>
      <c r="K622" s="320">
        <f>ROUND(SUMIF(Anlagenbewegungsdaten!$B:$B,$A622,Anlagenbewegungsdaten!$D:$D),2)</f>
        <v>0</v>
      </c>
      <c r="L622" s="321">
        <f t="shared" si="30"/>
        <v>0</v>
      </c>
      <c r="M622" s="341" t="s">
        <v>4950</v>
      </c>
      <c r="N622" s="341" t="s">
        <v>4963</v>
      </c>
      <c r="O622" s="323">
        <f>ROUND(SUMIF(Anlagenbewegungsdaten_AV!B:B,A622,Anlagenbewegungsdaten_AV!C:C),3)</f>
        <v>0</v>
      </c>
      <c r="P622" s="320">
        <f>ROUND(SUMIF(Anlagenbewegungsdaten_AV!$B:$B,$A622,Anlagenbewegungsdaten_AV!$D:$D),2)</f>
        <v>0</v>
      </c>
      <c r="Q622" s="321">
        <f t="shared" si="31"/>
        <v>0</v>
      </c>
      <c r="S622" s="324"/>
      <c r="T622" s="317"/>
      <c r="U622" s="325"/>
      <c r="V622" s="325"/>
    </row>
    <row r="623" spans="1:22" ht="15" customHeight="1" x14ac:dyDescent="0.25">
      <c r="A623" s="129" t="s">
        <v>2651</v>
      </c>
      <c r="B623" s="126" t="s">
        <v>2087</v>
      </c>
      <c r="C623" s="127" t="s">
        <v>4017</v>
      </c>
      <c r="D623" s="127" t="s">
        <v>2575</v>
      </c>
      <c r="E623" s="127" t="s">
        <v>2555</v>
      </c>
      <c r="F623" s="128">
        <v>27.64</v>
      </c>
      <c r="G623" s="128">
        <v>27.84</v>
      </c>
      <c r="H623" s="128">
        <v>22.11</v>
      </c>
      <c r="I623" s="311"/>
      <c r="J623" s="319">
        <f>ROUND(SUMIF(Anlagenbewegungsdaten!B:B,A623,Anlagenbewegungsdaten!C:C),3)</f>
        <v>0</v>
      </c>
      <c r="K623" s="320">
        <f>ROUND(SUMIF(Anlagenbewegungsdaten!$B:$B,$A623,Anlagenbewegungsdaten!$D:$D),2)</f>
        <v>0</v>
      </c>
      <c r="L623" s="321">
        <f t="shared" si="30"/>
        <v>0</v>
      </c>
      <c r="M623" s="341" t="s">
        <v>4950</v>
      </c>
      <c r="N623" s="341" t="s">
        <v>4963</v>
      </c>
      <c r="O623" s="323">
        <f>ROUND(SUMIF(Anlagenbewegungsdaten_AV!B:B,A623,Anlagenbewegungsdaten_AV!C:C),3)</f>
        <v>0</v>
      </c>
      <c r="P623" s="320">
        <f>ROUND(SUMIF(Anlagenbewegungsdaten_AV!$B:$B,$A623,Anlagenbewegungsdaten_AV!$D:$D),2)</f>
        <v>0</v>
      </c>
      <c r="Q623" s="321">
        <f t="shared" si="31"/>
        <v>0</v>
      </c>
      <c r="S623" s="324"/>
      <c r="T623" s="317"/>
      <c r="U623" s="325"/>
      <c r="V623" s="325"/>
    </row>
    <row r="624" spans="1:22" ht="15" customHeight="1" x14ac:dyDescent="0.25">
      <c r="A624" s="129" t="s">
        <v>3395</v>
      </c>
      <c r="B624" s="126" t="s">
        <v>2087</v>
      </c>
      <c r="C624" s="127" t="s">
        <v>4017</v>
      </c>
      <c r="D624" s="127" t="s">
        <v>3319</v>
      </c>
      <c r="E624" s="127" t="s">
        <v>3299</v>
      </c>
      <c r="F624" s="128">
        <v>27.61</v>
      </c>
      <c r="G624" s="128">
        <v>27.81</v>
      </c>
      <c r="H624" s="128">
        <v>22.09</v>
      </c>
      <c r="I624" s="311"/>
      <c r="J624" s="319">
        <f>ROUND(SUMIF(Anlagenbewegungsdaten!B:B,A624,Anlagenbewegungsdaten!C:C),3)</f>
        <v>0</v>
      </c>
      <c r="K624" s="320">
        <f>ROUND(SUMIF(Anlagenbewegungsdaten!$B:$B,$A624,Anlagenbewegungsdaten!$D:$D),2)</f>
        <v>0</v>
      </c>
      <c r="L624" s="321">
        <f t="shared" si="30"/>
        <v>0</v>
      </c>
      <c r="M624" s="341" t="s">
        <v>4950</v>
      </c>
      <c r="N624" s="341" t="s">
        <v>4963</v>
      </c>
      <c r="O624" s="323">
        <f>ROUND(SUMIF(Anlagenbewegungsdaten_AV!B:B,A624,Anlagenbewegungsdaten_AV!C:C),3)</f>
        <v>0</v>
      </c>
      <c r="P624" s="320">
        <f>ROUND(SUMIF(Anlagenbewegungsdaten_AV!$B:$B,$A624,Anlagenbewegungsdaten_AV!$D:$D),2)</f>
        <v>0</v>
      </c>
      <c r="Q624" s="321">
        <f t="shared" si="31"/>
        <v>0</v>
      </c>
      <c r="S624" s="324"/>
      <c r="T624" s="317"/>
      <c r="U624" s="325"/>
      <c r="V624" s="325"/>
    </row>
    <row r="625" spans="1:22" ht="15" customHeight="1" x14ac:dyDescent="0.25">
      <c r="A625" s="129" t="s">
        <v>4165</v>
      </c>
      <c r="B625" s="126" t="s">
        <v>2087</v>
      </c>
      <c r="C625" s="127" t="s">
        <v>4017</v>
      </c>
      <c r="D625" s="127" t="s">
        <v>4089</v>
      </c>
      <c r="E625" s="127" t="s">
        <v>4069</v>
      </c>
      <c r="F625" s="128">
        <v>27.58</v>
      </c>
      <c r="G625" s="128">
        <v>27.779999999999998</v>
      </c>
      <c r="H625" s="128">
        <v>22.06</v>
      </c>
      <c r="I625" s="311"/>
      <c r="J625" s="319">
        <f>ROUND(SUMIF(Anlagenbewegungsdaten!B:B,A625,Anlagenbewegungsdaten!C:C),3)</f>
        <v>0</v>
      </c>
      <c r="K625" s="320">
        <f>ROUND(SUMIF(Anlagenbewegungsdaten!$B:$B,$A625,Anlagenbewegungsdaten!$D:$D),2)</f>
        <v>0</v>
      </c>
      <c r="L625" s="321">
        <f t="shared" si="30"/>
        <v>0</v>
      </c>
      <c r="M625" s="341" t="s">
        <v>4950</v>
      </c>
      <c r="N625" s="341" t="s">
        <v>4963</v>
      </c>
      <c r="O625" s="323">
        <f>ROUND(SUMIF(Anlagenbewegungsdaten_AV!B:B,A625,Anlagenbewegungsdaten_AV!C:C),3)</f>
        <v>0</v>
      </c>
      <c r="P625" s="320">
        <f>ROUND(SUMIF(Anlagenbewegungsdaten_AV!$B:$B,$A625,Anlagenbewegungsdaten_AV!$D:$D),2)</f>
        <v>0</v>
      </c>
      <c r="Q625" s="321">
        <f t="shared" si="31"/>
        <v>0</v>
      </c>
      <c r="S625" s="324"/>
      <c r="T625" s="317"/>
      <c r="U625" s="325"/>
      <c r="V625" s="325"/>
    </row>
    <row r="626" spans="1:22" ht="15" customHeight="1" x14ac:dyDescent="0.25">
      <c r="A626" s="129" t="s">
        <v>1765</v>
      </c>
      <c r="B626" s="126" t="s">
        <v>2087</v>
      </c>
      <c r="C626" s="127" t="s">
        <v>4017</v>
      </c>
      <c r="D626" s="127" t="s">
        <v>1608</v>
      </c>
      <c r="E626" s="127" t="s">
        <v>2462</v>
      </c>
      <c r="F626" s="128">
        <v>25.67</v>
      </c>
      <c r="G626" s="128">
        <v>25.87</v>
      </c>
      <c r="H626" s="128">
        <v>20.54</v>
      </c>
      <c r="I626" s="311"/>
      <c r="J626" s="319">
        <f>ROUND(SUMIF(Anlagenbewegungsdaten!B:B,A626,Anlagenbewegungsdaten!C:C),3)</f>
        <v>0</v>
      </c>
      <c r="K626" s="320">
        <f>ROUND(SUMIF(Anlagenbewegungsdaten!$B:$B,$A626,Anlagenbewegungsdaten!$D:$D),2)</f>
        <v>0</v>
      </c>
      <c r="L626" s="321">
        <f t="shared" si="30"/>
        <v>0</v>
      </c>
      <c r="M626" s="341" t="s">
        <v>4950</v>
      </c>
      <c r="N626" s="341" t="s">
        <v>4963</v>
      </c>
      <c r="O626" s="323">
        <f>ROUND(SUMIF(Anlagenbewegungsdaten_AV!B:B,A626,Anlagenbewegungsdaten_AV!C:C),3)</f>
        <v>0</v>
      </c>
      <c r="P626" s="320">
        <f>ROUND(SUMIF(Anlagenbewegungsdaten_AV!$B:$B,$A626,Anlagenbewegungsdaten_AV!$D:$D),2)</f>
        <v>0</v>
      </c>
      <c r="Q626" s="321">
        <f t="shared" si="31"/>
        <v>0</v>
      </c>
      <c r="S626" s="324"/>
      <c r="T626" s="317"/>
      <c r="U626" s="325"/>
      <c r="V626" s="325"/>
    </row>
    <row r="627" spans="1:22" ht="15" customHeight="1" x14ac:dyDescent="0.25">
      <c r="A627" s="129" t="s">
        <v>1766</v>
      </c>
      <c r="B627" s="126" t="s">
        <v>2087</v>
      </c>
      <c r="C627" s="127" t="s">
        <v>4017</v>
      </c>
      <c r="D627" s="127" t="s">
        <v>1610</v>
      </c>
      <c r="E627" s="127" t="s">
        <v>1543</v>
      </c>
      <c r="F627" s="128">
        <v>28.67</v>
      </c>
      <c r="G627" s="128">
        <v>28.87</v>
      </c>
      <c r="H627" s="128">
        <v>22.94</v>
      </c>
      <c r="I627" s="311"/>
      <c r="J627" s="319">
        <f>ROUND(SUMIF(Anlagenbewegungsdaten!B:B,A627,Anlagenbewegungsdaten!C:C),3)</f>
        <v>0</v>
      </c>
      <c r="K627" s="320">
        <f>ROUND(SUMIF(Anlagenbewegungsdaten!$B:$B,$A627,Anlagenbewegungsdaten!$D:$D),2)</f>
        <v>0</v>
      </c>
      <c r="L627" s="321">
        <f t="shared" si="30"/>
        <v>0</v>
      </c>
      <c r="M627" s="341" t="s">
        <v>4950</v>
      </c>
      <c r="N627" s="341" t="s">
        <v>4963</v>
      </c>
      <c r="O627" s="323">
        <f>ROUND(SUMIF(Anlagenbewegungsdaten_AV!B:B,A627,Anlagenbewegungsdaten_AV!C:C),3)</f>
        <v>0</v>
      </c>
      <c r="P627" s="320">
        <f>ROUND(SUMIF(Anlagenbewegungsdaten_AV!$B:$B,$A627,Anlagenbewegungsdaten_AV!$D:$D),2)</f>
        <v>0</v>
      </c>
      <c r="Q627" s="321">
        <f t="shared" si="31"/>
        <v>0</v>
      </c>
      <c r="S627" s="324"/>
      <c r="T627" s="317"/>
      <c r="U627" s="325"/>
      <c r="V627" s="325"/>
    </row>
    <row r="628" spans="1:22" ht="15" customHeight="1" x14ac:dyDescent="0.25">
      <c r="A628" s="129" t="s">
        <v>1767</v>
      </c>
      <c r="B628" s="126" t="s">
        <v>2087</v>
      </c>
      <c r="C628" s="127" t="s">
        <v>4017</v>
      </c>
      <c r="D628" s="127" t="s">
        <v>1612</v>
      </c>
      <c r="E628" s="127" t="s">
        <v>1546</v>
      </c>
      <c r="F628" s="128">
        <v>28.67</v>
      </c>
      <c r="G628" s="128">
        <v>28.87</v>
      </c>
      <c r="H628" s="128">
        <v>22.94</v>
      </c>
      <c r="I628" s="311"/>
      <c r="J628" s="319">
        <f>ROUND(SUMIF(Anlagenbewegungsdaten!B:B,A628,Anlagenbewegungsdaten!C:C),3)</f>
        <v>0</v>
      </c>
      <c r="K628" s="320">
        <f>ROUND(SUMIF(Anlagenbewegungsdaten!$B:$B,$A628,Anlagenbewegungsdaten!$D:$D),2)</f>
        <v>0</v>
      </c>
      <c r="L628" s="321">
        <f t="shared" si="30"/>
        <v>0</v>
      </c>
      <c r="M628" s="341" t="s">
        <v>4950</v>
      </c>
      <c r="N628" s="341" t="s">
        <v>4963</v>
      </c>
      <c r="O628" s="323">
        <f>ROUND(SUMIF(Anlagenbewegungsdaten_AV!B:B,A628,Anlagenbewegungsdaten_AV!C:C),3)</f>
        <v>0</v>
      </c>
      <c r="P628" s="320">
        <f>ROUND(SUMIF(Anlagenbewegungsdaten_AV!$B:$B,$A628,Anlagenbewegungsdaten_AV!$D:$D),2)</f>
        <v>0</v>
      </c>
      <c r="Q628" s="321">
        <f t="shared" si="31"/>
        <v>0</v>
      </c>
      <c r="S628" s="324"/>
      <c r="T628" s="317"/>
      <c r="U628" s="325"/>
      <c r="V628" s="325"/>
    </row>
    <row r="629" spans="1:22" ht="15" customHeight="1" x14ac:dyDescent="0.25">
      <c r="A629" s="129" t="s">
        <v>2652</v>
      </c>
      <c r="B629" s="126" t="s">
        <v>2087</v>
      </c>
      <c r="C629" s="127" t="s">
        <v>4017</v>
      </c>
      <c r="D629" s="127" t="s">
        <v>2577</v>
      </c>
      <c r="E629" s="127" t="s">
        <v>2555</v>
      </c>
      <c r="F629" s="128">
        <v>28.64</v>
      </c>
      <c r="G629" s="128">
        <v>28.84</v>
      </c>
      <c r="H629" s="128">
        <v>22.91</v>
      </c>
      <c r="I629" s="311"/>
      <c r="J629" s="319">
        <f>ROUND(SUMIF(Anlagenbewegungsdaten!B:B,A629,Anlagenbewegungsdaten!C:C),3)</f>
        <v>0</v>
      </c>
      <c r="K629" s="320">
        <f>ROUND(SUMIF(Anlagenbewegungsdaten!$B:$B,$A629,Anlagenbewegungsdaten!$D:$D),2)</f>
        <v>0</v>
      </c>
      <c r="L629" s="321">
        <f t="shared" si="30"/>
        <v>0</v>
      </c>
      <c r="M629" s="341" t="s">
        <v>4950</v>
      </c>
      <c r="N629" s="341" t="s">
        <v>4963</v>
      </c>
      <c r="O629" s="323">
        <f>ROUND(SUMIF(Anlagenbewegungsdaten_AV!B:B,A629,Anlagenbewegungsdaten_AV!C:C),3)</f>
        <v>0</v>
      </c>
      <c r="P629" s="320">
        <f>ROUND(SUMIF(Anlagenbewegungsdaten_AV!$B:$B,$A629,Anlagenbewegungsdaten_AV!$D:$D),2)</f>
        <v>0</v>
      </c>
      <c r="Q629" s="321">
        <f t="shared" si="31"/>
        <v>0</v>
      </c>
      <c r="S629" s="324"/>
      <c r="T629" s="317"/>
      <c r="U629" s="325"/>
      <c r="V629" s="325"/>
    </row>
    <row r="630" spans="1:22" ht="15" customHeight="1" x14ac:dyDescent="0.25">
      <c r="A630" s="129" t="s">
        <v>3396</v>
      </c>
      <c r="B630" s="126" t="s">
        <v>2087</v>
      </c>
      <c r="C630" s="127" t="s">
        <v>4017</v>
      </c>
      <c r="D630" s="127" t="s">
        <v>3321</v>
      </c>
      <c r="E630" s="127" t="s">
        <v>3299</v>
      </c>
      <c r="F630" s="128">
        <v>28.61</v>
      </c>
      <c r="G630" s="128">
        <v>28.81</v>
      </c>
      <c r="H630" s="128">
        <v>22.89</v>
      </c>
      <c r="I630" s="311"/>
      <c r="J630" s="319">
        <f>ROUND(SUMIF(Anlagenbewegungsdaten!B:B,A630,Anlagenbewegungsdaten!C:C),3)</f>
        <v>0</v>
      </c>
      <c r="K630" s="320">
        <f>ROUND(SUMIF(Anlagenbewegungsdaten!$B:$B,$A630,Anlagenbewegungsdaten!$D:$D),2)</f>
        <v>0</v>
      </c>
      <c r="L630" s="321">
        <f t="shared" si="30"/>
        <v>0</v>
      </c>
      <c r="M630" s="341" t="s">
        <v>4950</v>
      </c>
      <c r="N630" s="341" t="s">
        <v>4963</v>
      </c>
      <c r="O630" s="323">
        <f>ROUND(SUMIF(Anlagenbewegungsdaten_AV!B:B,A630,Anlagenbewegungsdaten_AV!C:C),3)</f>
        <v>0</v>
      </c>
      <c r="P630" s="320">
        <f>ROUND(SUMIF(Anlagenbewegungsdaten_AV!$B:$B,$A630,Anlagenbewegungsdaten_AV!$D:$D),2)</f>
        <v>0</v>
      </c>
      <c r="Q630" s="321">
        <f t="shared" si="31"/>
        <v>0</v>
      </c>
      <c r="S630" s="324"/>
      <c r="T630" s="317"/>
      <c r="U630" s="325"/>
      <c r="V630" s="325"/>
    </row>
    <row r="631" spans="1:22" ht="15" customHeight="1" x14ac:dyDescent="0.25">
      <c r="A631" s="129" t="s">
        <v>4166</v>
      </c>
      <c r="B631" s="126" t="s">
        <v>2087</v>
      </c>
      <c r="C631" s="127" t="s">
        <v>4017</v>
      </c>
      <c r="D631" s="127" t="s">
        <v>4091</v>
      </c>
      <c r="E631" s="127" t="s">
        <v>4069</v>
      </c>
      <c r="F631" s="128">
        <v>28.58</v>
      </c>
      <c r="G631" s="128">
        <v>28.779999999999998</v>
      </c>
      <c r="H631" s="128">
        <v>22.86</v>
      </c>
      <c r="I631" s="311"/>
      <c r="J631" s="319">
        <f>ROUND(SUMIF(Anlagenbewegungsdaten!B:B,A631,Anlagenbewegungsdaten!C:C),3)</f>
        <v>0</v>
      </c>
      <c r="K631" s="320">
        <f>ROUND(SUMIF(Anlagenbewegungsdaten!$B:$B,$A631,Anlagenbewegungsdaten!$D:$D),2)</f>
        <v>0</v>
      </c>
      <c r="L631" s="321">
        <f t="shared" si="30"/>
        <v>0</v>
      </c>
      <c r="M631" s="341" t="s">
        <v>4950</v>
      </c>
      <c r="N631" s="341" t="s">
        <v>4963</v>
      </c>
      <c r="O631" s="323">
        <f>ROUND(SUMIF(Anlagenbewegungsdaten_AV!B:B,A631,Anlagenbewegungsdaten_AV!C:C),3)</f>
        <v>0</v>
      </c>
      <c r="P631" s="320">
        <f>ROUND(SUMIF(Anlagenbewegungsdaten_AV!$B:$B,$A631,Anlagenbewegungsdaten_AV!$D:$D),2)</f>
        <v>0</v>
      </c>
      <c r="Q631" s="321">
        <f t="shared" si="31"/>
        <v>0</v>
      </c>
      <c r="S631" s="324"/>
      <c r="T631" s="317"/>
      <c r="U631" s="325"/>
      <c r="V631" s="325"/>
    </row>
    <row r="632" spans="1:22" ht="15" customHeight="1" x14ac:dyDescent="0.25">
      <c r="A632" s="129" t="s">
        <v>2454</v>
      </c>
      <c r="B632" s="126" t="s">
        <v>2087</v>
      </c>
      <c r="C632" s="127" t="s">
        <v>4017</v>
      </c>
      <c r="D632" s="127" t="s">
        <v>1613</v>
      </c>
      <c r="E632" s="127" t="s">
        <v>2462</v>
      </c>
      <c r="F632" s="128">
        <v>10</v>
      </c>
      <c r="G632" s="128">
        <v>10.199999999999999</v>
      </c>
      <c r="H632" s="128">
        <v>8</v>
      </c>
      <c r="I632" s="311"/>
      <c r="J632" s="319">
        <f>ROUND(SUMIF(Anlagenbewegungsdaten!B:B,A632,Anlagenbewegungsdaten!C:C),3)</f>
        <v>0</v>
      </c>
      <c r="K632" s="320">
        <f>ROUND(SUMIF(Anlagenbewegungsdaten!$B:$B,$A632,Anlagenbewegungsdaten!$D:$D),2)</f>
        <v>0</v>
      </c>
      <c r="L632" s="321">
        <f t="shared" si="30"/>
        <v>0</v>
      </c>
      <c r="M632" s="341" t="s">
        <v>4950</v>
      </c>
      <c r="N632" s="341" t="s">
        <v>4963</v>
      </c>
      <c r="O632" s="323">
        <f>ROUND(SUMIF(Anlagenbewegungsdaten_AV!B:B,A632,Anlagenbewegungsdaten_AV!C:C),3)</f>
        <v>0</v>
      </c>
      <c r="P632" s="320">
        <f>ROUND(SUMIF(Anlagenbewegungsdaten_AV!$B:$B,$A632,Anlagenbewegungsdaten_AV!$D:$D),2)</f>
        <v>0</v>
      </c>
      <c r="Q632" s="321">
        <f t="shared" si="31"/>
        <v>0</v>
      </c>
      <c r="S632" s="324"/>
      <c r="T632" s="317"/>
      <c r="U632" s="325"/>
      <c r="V632" s="325"/>
    </row>
    <row r="633" spans="1:22" ht="15" customHeight="1" x14ac:dyDescent="0.25">
      <c r="A633" s="129" t="s">
        <v>1768</v>
      </c>
      <c r="B633" s="126" t="s">
        <v>2087</v>
      </c>
      <c r="C633" s="127" t="s">
        <v>4017</v>
      </c>
      <c r="D633" s="127" t="s">
        <v>1615</v>
      </c>
      <c r="E633" s="127" t="s">
        <v>1543</v>
      </c>
      <c r="F633" s="128">
        <v>13</v>
      </c>
      <c r="G633" s="128">
        <v>13.2</v>
      </c>
      <c r="H633" s="128">
        <v>10.4</v>
      </c>
      <c r="I633" s="311"/>
      <c r="J633" s="319">
        <f>ROUND(SUMIF(Anlagenbewegungsdaten!B:B,A633,Anlagenbewegungsdaten!C:C),3)</f>
        <v>0</v>
      </c>
      <c r="K633" s="320">
        <f>ROUND(SUMIF(Anlagenbewegungsdaten!$B:$B,$A633,Anlagenbewegungsdaten!$D:$D),2)</f>
        <v>0</v>
      </c>
      <c r="L633" s="321">
        <f t="shared" si="30"/>
        <v>0</v>
      </c>
      <c r="M633" s="341" t="s">
        <v>4950</v>
      </c>
      <c r="N633" s="341" t="s">
        <v>4963</v>
      </c>
      <c r="O633" s="323">
        <f>ROUND(SUMIF(Anlagenbewegungsdaten_AV!B:B,A633,Anlagenbewegungsdaten_AV!C:C),3)</f>
        <v>0</v>
      </c>
      <c r="P633" s="320">
        <f>ROUND(SUMIF(Anlagenbewegungsdaten_AV!$B:$B,$A633,Anlagenbewegungsdaten_AV!$D:$D),2)</f>
        <v>0</v>
      </c>
      <c r="Q633" s="321">
        <f t="shared" si="31"/>
        <v>0</v>
      </c>
      <c r="S633" s="324"/>
      <c r="T633" s="317"/>
      <c r="U633" s="325"/>
      <c r="V633" s="325"/>
    </row>
    <row r="634" spans="1:22" ht="15" customHeight="1" x14ac:dyDescent="0.25">
      <c r="A634" s="129" t="s">
        <v>1769</v>
      </c>
      <c r="B634" s="126" t="s">
        <v>2087</v>
      </c>
      <c r="C634" s="127" t="s">
        <v>4017</v>
      </c>
      <c r="D634" s="127" t="s">
        <v>1617</v>
      </c>
      <c r="E634" s="127" t="s">
        <v>1546</v>
      </c>
      <c r="F634" s="128">
        <v>13</v>
      </c>
      <c r="G634" s="128">
        <v>13.2</v>
      </c>
      <c r="H634" s="128">
        <v>10.4</v>
      </c>
      <c r="I634" s="311"/>
      <c r="J634" s="319">
        <f>ROUND(SUMIF(Anlagenbewegungsdaten!B:B,A634,Anlagenbewegungsdaten!C:C),3)</f>
        <v>0</v>
      </c>
      <c r="K634" s="320">
        <f>ROUND(SUMIF(Anlagenbewegungsdaten!$B:$B,$A634,Anlagenbewegungsdaten!$D:$D),2)</f>
        <v>0</v>
      </c>
      <c r="L634" s="321">
        <f t="shared" si="30"/>
        <v>0</v>
      </c>
      <c r="M634" s="341" t="s">
        <v>4950</v>
      </c>
      <c r="N634" s="341" t="s">
        <v>4963</v>
      </c>
      <c r="O634" s="323">
        <f>ROUND(SUMIF(Anlagenbewegungsdaten_AV!B:B,A634,Anlagenbewegungsdaten_AV!C:C),3)</f>
        <v>0</v>
      </c>
      <c r="P634" s="320">
        <f>ROUND(SUMIF(Anlagenbewegungsdaten_AV!$B:$B,$A634,Anlagenbewegungsdaten_AV!$D:$D),2)</f>
        <v>0</v>
      </c>
      <c r="Q634" s="321">
        <f t="shared" si="31"/>
        <v>0</v>
      </c>
      <c r="S634" s="324"/>
      <c r="T634" s="317"/>
      <c r="U634" s="325"/>
      <c r="V634" s="325"/>
    </row>
    <row r="635" spans="1:22" ht="15" customHeight="1" x14ac:dyDescent="0.25">
      <c r="A635" s="129" t="s">
        <v>2653</v>
      </c>
      <c r="B635" s="126" t="s">
        <v>2087</v>
      </c>
      <c r="C635" s="127" t="s">
        <v>4017</v>
      </c>
      <c r="D635" s="127" t="s">
        <v>2579</v>
      </c>
      <c r="E635" s="127" t="s">
        <v>2555</v>
      </c>
      <c r="F635" s="128">
        <v>12.97</v>
      </c>
      <c r="G635" s="128">
        <v>13.17</v>
      </c>
      <c r="H635" s="128">
        <v>10.38</v>
      </c>
      <c r="I635" s="311"/>
      <c r="J635" s="319">
        <f>ROUND(SUMIF(Anlagenbewegungsdaten!B:B,A635,Anlagenbewegungsdaten!C:C),3)</f>
        <v>0</v>
      </c>
      <c r="K635" s="320">
        <f>ROUND(SUMIF(Anlagenbewegungsdaten!$B:$B,$A635,Anlagenbewegungsdaten!$D:$D),2)</f>
        <v>0</v>
      </c>
      <c r="L635" s="321">
        <f t="shared" si="30"/>
        <v>0</v>
      </c>
      <c r="M635" s="341" t="s">
        <v>4950</v>
      </c>
      <c r="N635" s="341" t="s">
        <v>4963</v>
      </c>
      <c r="O635" s="323">
        <f>ROUND(SUMIF(Anlagenbewegungsdaten_AV!B:B,A635,Anlagenbewegungsdaten_AV!C:C),3)</f>
        <v>0</v>
      </c>
      <c r="P635" s="320">
        <f>ROUND(SUMIF(Anlagenbewegungsdaten_AV!$B:$B,$A635,Anlagenbewegungsdaten_AV!$D:$D),2)</f>
        <v>0</v>
      </c>
      <c r="Q635" s="321">
        <f t="shared" si="31"/>
        <v>0</v>
      </c>
      <c r="S635" s="324"/>
      <c r="T635" s="317"/>
      <c r="U635" s="325"/>
      <c r="V635" s="325"/>
    </row>
    <row r="636" spans="1:22" ht="15" customHeight="1" x14ac:dyDescent="0.25">
      <c r="A636" s="129" t="s">
        <v>3397</v>
      </c>
      <c r="B636" s="126" t="s">
        <v>2087</v>
      </c>
      <c r="C636" s="127" t="s">
        <v>4017</v>
      </c>
      <c r="D636" s="127" t="s">
        <v>3323</v>
      </c>
      <c r="E636" s="127" t="s">
        <v>3299</v>
      </c>
      <c r="F636" s="128">
        <v>12.94</v>
      </c>
      <c r="G636" s="128">
        <v>13.139999999999999</v>
      </c>
      <c r="H636" s="128">
        <v>10.35</v>
      </c>
      <c r="I636" s="311"/>
      <c r="J636" s="319">
        <f>ROUND(SUMIF(Anlagenbewegungsdaten!B:B,A636,Anlagenbewegungsdaten!C:C),3)</f>
        <v>0</v>
      </c>
      <c r="K636" s="320">
        <f>ROUND(SUMIF(Anlagenbewegungsdaten!$B:$B,$A636,Anlagenbewegungsdaten!$D:$D),2)</f>
        <v>0</v>
      </c>
      <c r="L636" s="321">
        <f t="shared" si="30"/>
        <v>0</v>
      </c>
      <c r="M636" s="341" t="s">
        <v>4950</v>
      </c>
      <c r="N636" s="341" t="s">
        <v>4963</v>
      </c>
      <c r="O636" s="323">
        <f>ROUND(SUMIF(Anlagenbewegungsdaten_AV!B:B,A636,Anlagenbewegungsdaten_AV!C:C),3)</f>
        <v>0</v>
      </c>
      <c r="P636" s="320">
        <f>ROUND(SUMIF(Anlagenbewegungsdaten_AV!$B:$B,$A636,Anlagenbewegungsdaten_AV!$D:$D),2)</f>
        <v>0</v>
      </c>
      <c r="Q636" s="321">
        <f t="shared" si="31"/>
        <v>0</v>
      </c>
      <c r="S636" s="324"/>
      <c r="T636" s="317"/>
      <c r="U636" s="325"/>
      <c r="V636" s="325"/>
    </row>
    <row r="637" spans="1:22" ht="15" customHeight="1" x14ac:dyDescent="0.25">
      <c r="A637" s="129" t="s">
        <v>4167</v>
      </c>
      <c r="B637" s="126" t="s">
        <v>2087</v>
      </c>
      <c r="C637" s="127" t="s">
        <v>4017</v>
      </c>
      <c r="D637" s="127" t="s">
        <v>4093</v>
      </c>
      <c r="E637" s="127" t="s">
        <v>4069</v>
      </c>
      <c r="F637" s="128">
        <v>12.91</v>
      </c>
      <c r="G637" s="128">
        <v>13.11</v>
      </c>
      <c r="H637" s="128">
        <v>10.33</v>
      </c>
      <c r="I637" s="311"/>
      <c r="J637" s="319">
        <f>ROUND(SUMIF(Anlagenbewegungsdaten!B:B,A637,Anlagenbewegungsdaten!C:C),3)</f>
        <v>0</v>
      </c>
      <c r="K637" s="320">
        <f>ROUND(SUMIF(Anlagenbewegungsdaten!$B:$B,$A637,Anlagenbewegungsdaten!$D:$D),2)</f>
        <v>0</v>
      </c>
      <c r="L637" s="321">
        <f t="shared" si="30"/>
        <v>0</v>
      </c>
      <c r="M637" s="341" t="s">
        <v>4950</v>
      </c>
      <c r="N637" s="341" t="s">
        <v>4963</v>
      </c>
      <c r="O637" s="323">
        <f>ROUND(SUMIF(Anlagenbewegungsdaten_AV!B:B,A637,Anlagenbewegungsdaten_AV!C:C),3)</f>
        <v>0</v>
      </c>
      <c r="P637" s="320">
        <f>ROUND(SUMIF(Anlagenbewegungsdaten_AV!$B:$B,$A637,Anlagenbewegungsdaten_AV!$D:$D),2)</f>
        <v>0</v>
      </c>
      <c r="Q637" s="321">
        <f t="shared" si="31"/>
        <v>0</v>
      </c>
      <c r="S637" s="324"/>
      <c r="T637" s="317"/>
      <c r="U637" s="325"/>
      <c r="V637" s="325"/>
    </row>
    <row r="638" spans="1:22" ht="15" customHeight="1" x14ac:dyDescent="0.25">
      <c r="A638" s="129" t="s">
        <v>1770</v>
      </c>
      <c r="B638" s="126" t="s">
        <v>2087</v>
      </c>
      <c r="C638" s="127" t="s">
        <v>4017</v>
      </c>
      <c r="D638" s="127" t="s">
        <v>1619</v>
      </c>
      <c r="E638" s="127" t="s">
        <v>2462</v>
      </c>
      <c r="F638" s="128">
        <v>11</v>
      </c>
      <c r="G638" s="128">
        <v>11.2</v>
      </c>
      <c r="H638" s="128">
        <v>8.8000000000000007</v>
      </c>
      <c r="I638" s="311"/>
      <c r="J638" s="319">
        <f>ROUND(SUMIF(Anlagenbewegungsdaten!B:B,A638,Anlagenbewegungsdaten!C:C),3)</f>
        <v>0</v>
      </c>
      <c r="K638" s="320">
        <f>ROUND(SUMIF(Anlagenbewegungsdaten!$B:$B,$A638,Anlagenbewegungsdaten!$D:$D),2)</f>
        <v>0</v>
      </c>
      <c r="L638" s="321">
        <f t="shared" si="30"/>
        <v>0</v>
      </c>
      <c r="M638" s="341" t="s">
        <v>4950</v>
      </c>
      <c r="N638" s="341" t="s">
        <v>4963</v>
      </c>
      <c r="O638" s="323">
        <f>ROUND(SUMIF(Anlagenbewegungsdaten_AV!B:B,A638,Anlagenbewegungsdaten_AV!C:C),3)</f>
        <v>0</v>
      </c>
      <c r="P638" s="320">
        <f>ROUND(SUMIF(Anlagenbewegungsdaten_AV!$B:$B,$A638,Anlagenbewegungsdaten_AV!$D:$D),2)</f>
        <v>0</v>
      </c>
      <c r="Q638" s="321">
        <f t="shared" si="31"/>
        <v>0</v>
      </c>
      <c r="S638" s="324"/>
      <c r="T638" s="317"/>
      <c r="U638" s="325"/>
      <c r="V638" s="325"/>
    </row>
    <row r="639" spans="1:22" ht="15" customHeight="1" x14ac:dyDescent="0.25">
      <c r="A639" s="129" t="s">
        <v>1771</v>
      </c>
      <c r="B639" s="126" t="s">
        <v>2087</v>
      </c>
      <c r="C639" s="127" t="s">
        <v>4017</v>
      </c>
      <c r="D639" s="127" t="s">
        <v>1621</v>
      </c>
      <c r="E639" s="127" t="s">
        <v>1543</v>
      </c>
      <c r="F639" s="128">
        <v>14</v>
      </c>
      <c r="G639" s="128">
        <v>14.2</v>
      </c>
      <c r="H639" s="128">
        <v>11.2</v>
      </c>
      <c r="I639" s="311"/>
      <c r="J639" s="319">
        <f>ROUND(SUMIF(Anlagenbewegungsdaten!B:B,A639,Anlagenbewegungsdaten!C:C),3)</f>
        <v>0</v>
      </c>
      <c r="K639" s="320">
        <f>ROUND(SUMIF(Anlagenbewegungsdaten!$B:$B,$A639,Anlagenbewegungsdaten!$D:$D),2)</f>
        <v>0</v>
      </c>
      <c r="L639" s="321">
        <f t="shared" si="30"/>
        <v>0</v>
      </c>
      <c r="M639" s="341" t="s">
        <v>4950</v>
      </c>
      <c r="N639" s="341" t="s">
        <v>4963</v>
      </c>
      <c r="O639" s="323">
        <f>ROUND(SUMIF(Anlagenbewegungsdaten_AV!B:B,A639,Anlagenbewegungsdaten_AV!C:C),3)</f>
        <v>0</v>
      </c>
      <c r="P639" s="320">
        <f>ROUND(SUMIF(Anlagenbewegungsdaten_AV!$B:$B,$A639,Anlagenbewegungsdaten_AV!$D:$D),2)</f>
        <v>0</v>
      </c>
      <c r="Q639" s="321">
        <f t="shared" si="31"/>
        <v>0</v>
      </c>
      <c r="S639" s="324"/>
      <c r="T639" s="317"/>
      <c r="U639" s="325"/>
      <c r="V639" s="325"/>
    </row>
    <row r="640" spans="1:22" ht="15" customHeight="1" x14ac:dyDescent="0.25">
      <c r="A640" s="129" t="s">
        <v>1772</v>
      </c>
      <c r="B640" s="126" t="s">
        <v>2087</v>
      </c>
      <c r="C640" s="127" t="s">
        <v>4017</v>
      </c>
      <c r="D640" s="127" t="s">
        <v>1623</v>
      </c>
      <c r="E640" s="127" t="s">
        <v>1546</v>
      </c>
      <c r="F640" s="128">
        <v>14</v>
      </c>
      <c r="G640" s="128">
        <v>14.2</v>
      </c>
      <c r="H640" s="128">
        <v>11.2</v>
      </c>
      <c r="I640" s="311"/>
      <c r="J640" s="319">
        <f>ROUND(SUMIF(Anlagenbewegungsdaten!B:B,A640,Anlagenbewegungsdaten!C:C),3)</f>
        <v>0</v>
      </c>
      <c r="K640" s="320">
        <f>ROUND(SUMIF(Anlagenbewegungsdaten!$B:$B,$A640,Anlagenbewegungsdaten!$D:$D),2)</f>
        <v>0</v>
      </c>
      <c r="L640" s="321">
        <f t="shared" si="30"/>
        <v>0</v>
      </c>
      <c r="M640" s="341" t="s">
        <v>4950</v>
      </c>
      <c r="N640" s="341" t="s">
        <v>4963</v>
      </c>
      <c r="O640" s="323">
        <f>ROUND(SUMIF(Anlagenbewegungsdaten_AV!B:B,A640,Anlagenbewegungsdaten_AV!C:C),3)</f>
        <v>0</v>
      </c>
      <c r="P640" s="320">
        <f>ROUND(SUMIF(Anlagenbewegungsdaten_AV!$B:$B,$A640,Anlagenbewegungsdaten_AV!$D:$D),2)</f>
        <v>0</v>
      </c>
      <c r="Q640" s="321">
        <f t="shared" si="31"/>
        <v>0</v>
      </c>
      <c r="S640" s="324"/>
      <c r="T640" s="317"/>
      <c r="U640" s="325"/>
      <c r="V640" s="325"/>
    </row>
    <row r="641" spans="1:22" ht="15" customHeight="1" x14ac:dyDescent="0.25">
      <c r="A641" s="129" t="s">
        <v>2654</v>
      </c>
      <c r="B641" s="126" t="s">
        <v>2087</v>
      </c>
      <c r="C641" s="127" t="s">
        <v>4017</v>
      </c>
      <c r="D641" s="127" t="s">
        <v>2581</v>
      </c>
      <c r="E641" s="127" t="s">
        <v>2555</v>
      </c>
      <c r="F641" s="128">
        <v>13.97</v>
      </c>
      <c r="G641" s="128">
        <v>14.17</v>
      </c>
      <c r="H641" s="128">
        <v>11.18</v>
      </c>
      <c r="I641" s="311"/>
      <c r="J641" s="319">
        <f>ROUND(SUMIF(Anlagenbewegungsdaten!B:B,A641,Anlagenbewegungsdaten!C:C),3)</f>
        <v>0</v>
      </c>
      <c r="K641" s="320">
        <f>ROUND(SUMIF(Anlagenbewegungsdaten!$B:$B,$A641,Anlagenbewegungsdaten!$D:$D),2)</f>
        <v>0</v>
      </c>
      <c r="L641" s="321">
        <f t="shared" si="30"/>
        <v>0</v>
      </c>
      <c r="M641" s="341" t="s">
        <v>4950</v>
      </c>
      <c r="N641" s="341" t="s">
        <v>4963</v>
      </c>
      <c r="O641" s="323">
        <f>ROUND(SUMIF(Anlagenbewegungsdaten_AV!B:B,A641,Anlagenbewegungsdaten_AV!C:C),3)</f>
        <v>0</v>
      </c>
      <c r="P641" s="320">
        <f>ROUND(SUMIF(Anlagenbewegungsdaten_AV!$B:$B,$A641,Anlagenbewegungsdaten_AV!$D:$D),2)</f>
        <v>0</v>
      </c>
      <c r="Q641" s="321">
        <f t="shared" si="31"/>
        <v>0</v>
      </c>
      <c r="S641" s="324"/>
      <c r="T641" s="317"/>
      <c r="U641" s="325"/>
      <c r="V641" s="325"/>
    </row>
    <row r="642" spans="1:22" ht="15" customHeight="1" x14ac:dyDescent="0.25">
      <c r="A642" s="129" t="s">
        <v>3398</v>
      </c>
      <c r="B642" s="126" t="s">
        <v>2087</v>
      </c>
      <c r="C642" s="127" t="s">
        <v>4017</v>
      </c>
      <c r="D642" s="127" t="s">
        <v>3325</v>
      </c>
      <c r="E642" s="127" t="s">
        <v>3299</v>
      </c>
      <c r="F642" s="128">
        <v>13.94</v>
      </c>
      <c r="G642" s="128">
        <v>14.139999999999999</v>
      </c>
      <c r="H642" s="128">
        <v>11.15</v>
      </c>
      <c r="I642" s="311"/>
      <c r="J642" s="319">
        <f>ROUND(SUMIF(Anlagenbewegungsdaten!B:B,A642,Anlagenbewegungsdaten!C:C),3)</f>
        <v>0</v>
      </c>
      <c r="K642" s="320">
        <f>ROUND(SUMIF(Anlagenbewegungsdaten!$B:$B,$A642,Anlagenbewegungsdaten!$D:$D),2)</f>
        <v>0</v>
      </c>
      <c r="L642" s="321">
        <f t="shared" si="30"/>
        <v>0</v>
      </c>
      <c r="M642" s="341" t="s">
        <v>4950</v>
      </c>
      <c r="N642" s="341" t="s">
        <v>4963</v>
      </c>
      <c r="O642" s="323">
        <f>ROUND(SUMIF(Anlagenbewegungsdaten_AV!B:B,A642,Anlagenbewegungsdaten_AV!C:C),3)</f>
        <v>0</v>
      </c>
      <c r="P642" s="320">
        <f>ROUND(SUMIF(Anlagenbewegungsdaten_AV!$B:$B,$A642,Anlagenbewegungsdaten_AV!$D:$D),2)</f>
        <v>0</v>
      </c>
      <c r="Q642" s="321">
        <f t="shared" si="31"/>
        <v>0</v>
      </c>
      <c r="S642" s="324"/>
      <c r="T642" s="317"/>
      <c r="U642" s="325"/>
      <c r="V642" s="325"/>
    </row>
    <row r="643" spans="1:22" ht="15" customHeight="1" x14ac:dyDescent="0.25">
      <c r="A643" s="129" t="s">
        <v>4168</v>
      </c>
      <c r="B643" s="126" t="s">
        <v>2087</v>
      </c>
      <c r="C643" s="127" t="s">
        <v>4017</v>
      </c>
      <c r="D643" s="127" t="s">
        <v>4095</v>
      </c>
      <c r="E643" s="127" t="s">
        <v>4069</v>
      </c>
      <c r="F643" s="128">
        <v>13.91</v>
      </c>
      <c r="G643" s="128">
        <v>14.11</v>
      </c>
      <c r="H643" s="128">
        <v>11.13</v>
      </c>
      <c r="I643" s="311"/>
      <c r="J643" s="319">
        <f>ROUND(SUMIF(Anlagenbewegungsdaten!B:B,A643,Anlagenbewegungsdaten!C:C),3)</f>
        <v>0</v>
      </c>
      <c r="K643" s="320">
        <f>ROUND(SUMIF(Anlagenbewegungsdaten!$B:$B,$A643,Anlagenbewegungsdaten!$D:$D),2)</f>
        <v>0</v>
      </c>
      <c r="L643" s="321">
        <f t="shared" si="30"/>
        <v>0</v>
      </c>
      <c r="M643" s="341" t="s">
        <v>4950</v>
      </c>
      <c r="N643" s="341" t="s">
        <v>4963</v>
      </c>
      <c r="O643" s="323">
        <f>ROUND(SUMIF(Anlagenbewegungsdaten_AV!B:B,A643,Anlagenbewegungsdaten_AV!C:C),3)</f>
        <v>0</v>
      </c>
      <c r="P643" s="320">
        <f>ROUND(SUMIF(Anlagenbewegungsdaten_AV!$B:$B,$A643,Anlagenbewegungsdaten_AV!$D:$D),2)</f>
        <v>0</v>
      </c>
      <c r="Q643" s="321">
        <f t="shared" si="31"/>
        <v>0</v>
      </c>
      <c r="S643" s="324"/>
      <c r="T643" s="317"/>
      <c r="U643" s="325"/>
      <c r="V643" s="325"/>
    </row>
    <row r="644" spans="1:22" ht="15" customHeight="1" x14ac:dyDescent="0.25">
      <c r="A644" s="129" t="s">
        <v>2455</v>
      </c>
      <c r="B644" s="126" t="s">
        <v>2087</v>
      </c>
      <c r="C644" s="127" t="s">
        <v>4017</v>
      </c>
      <c r="D644" s="127" t="s">
        <v>1624</v>
      </c>
      <c r="E644" s="127" t="s">
        <v>2462</v>
      </c>
      <c r="F644" s="128">
        <v>16</v>
      </c>
      <c r="G644" s="128">
        <v>16.2</v>
      </c>
      <c r="H644" s="128">
        <v>12.8</v>
      </c>
      <c r="I644" s="311"/>
      <c r="J644" s="319">
        <f>ROUND(SUMIF(Anlagenbewegungsdaten!B:B,A644,Anlagenbewegungsdaten!C:C),3)</f>
        <v>0</v>
      </c>
      <c r="K644" s="320">
        <f>ROUND(SUMIF(Anlagenbewegungsdaten!$B:$B,$A644,Anlagenbewegungsdaten!$D:$D),2)</f>
        <v>0</v>
      </c>
      <c r="L644" s="321">
        <f t="shared" si="30"/>
        <v>0</v>
      </c>
      <c r="M644" s="341" t="s">
        <v>4950</v>
      </c>
      <c r="N644" s="341" t="s">
        <v>4963</v>
      </c>
      <c r="O644" s="323">
        <f>ROUND(SUMIF(Anlagenbewegungsdaten_AV!B:B,A644,Anlagenbewegungsdaten_AV!C:C),3)</f>
        <v>0</v>
      </c>
      <c r="P644" s="320">
        <f>ROUND(SUMIF(Anlagenbewegungsdaten_AV!$B:$B,$A644,Anlagenbewegungsdaten_AV!$D:$D),2)</f>
        <v>0</v>
      </c>
      <c r="Q644" s="321">
        <f t="shared" si="31"/>
        <v>0</v>
      </c>
      <c r="S644" s="324"/>
      <c r="T644" s="317"/>
      <c r="U644" s="325"/>
      <c r="V644" s="325"/>
    </row>
    <row r="645" spans="1:22" ht="15" customHeight="1" x14ac:dyDescent="0.25">
      <c r="A645" s="129" t="s">
        <v>1773</v>
      </c>
      <c r="B645" s="126" t="s">
        <v>2087</v>
      </c>
      <c r="C645" s="127" t="s">
        <v>4017</v>
      </c>
      <c r="D645" s="127" t="s">
        <v>1626</v>
      </c>
      <c r="E645" s="127" t="s">
        <v>1543</v>
      </c>
      <c r="F645" s="128">
        <v>19</v>
      </c>
      <c r="G645" s="128">
        <v>19.2</v>
      </c>
      <c r="H645" s="128">
        <v>15.2</v>
      </c>
      <c r="I645" s="311"/>
      <c r="J645" s="319">
        <f>ROUND(SUMIF(Anlagenbewegungsdaten!B:B,A645,Anlagenbewegungsdaten!C:C),3)</f>
        <v>0</v>
      </c>
      <c r="K645" s="320">
        <f>ROUND(SUMIF(Anlagenbewegungsdaten!$B:$B,$A645,Anlagenbewegungsdaten!$D:$D),2)</f>
        <v>0</v>
      </c>
      <c r="L645" s="321">
        <f t="shared" si="30"/>
        <v>0</v>
      </c>
      <c r="M645" s="341" t="s">
        <v>4950</v>
      </c>
      <c r="N645" s="341" t="s">
        <v>4963</v>
      </c>
      <c r="O645" s="323">
        <f>ROUND(SUMIF(Anlagenbewegungsdaten_AV!B:B,A645,Anlagenbewegungsdaten_AV!C:C),3)</f>
        <v>0</v>
      </c>
      <c r="P645" s="320">
        <f>ROUND(SUMIF(Anlagenbewegungsdaten_AV!$B:$B,$A645,Anlagenbewegungsdaten_AV!$D:$D),2)</f>
        <v>0</v>
      </c>
      <c r="Q645" s="321">
        <f t="shared" si="31"/>
        <v>0</v>
      </c>
      <c r="S645" s="324"/>
      <c r="T645" s="317"/>
      <c r="U645" s="325"/>
      <c r="V645" s="325"/>
    </row>
    <row r="646" spans="1:22" ht="15" customHeight="1" x14ac:dyDescent="0.25">
      <c r="A646" s="129" t="s">
        <v>1774</v>
      </c>
      <c r="B646" s="126" t="s">
        <v>2087</v>
      </c>
      <c r="C646" s="127" t="s">
        <v>4017</v>
      </c>
      <c r="D646" s="127" t="s">
        <v>1628</v>
      </c>
      <c r="E646" s="127" t="s">
        <v>1546</v>
      </c>
      <c r="F646" s="128">
        <v>19</v>
      </c>
      <c r="G646" s="128">
        <v>19.2</v>
      </c>
      <c r="H646" s="128">
        <v>15.2</v>
      </c>
      <c r="I646" s="311"/>
      <c r="J646" s="319">
        <f>ROUND(SUMIF(Anlagenbewegungsdaten!B:B,A646,Anlagenbewegungsdaten!C:C),3)</f>
        <v>0</v>
      </c>
      <c r="K646" s="320">
        <f>ROUND(SUMIF(Anlagenbewegungsdaten!$B:$B,$A646,Anlagenbewegungsdaten!$D:$D),2)</f>
        <v>0</v>
      </c>
      <c r="L646" s="321">
        <f t="shared" si="30"/>
        <v>0</v>
      </c>
      <c r="M646" s="341" t="s">
        <v>4950</v>
      </c>
      <c r="N646" s="341" t="s">
        <v>4963</v>
      </c>
      <c r="O646" s="323">
        <f>ROUND(SUMIF(Anlagenbewegungsdaten_AV!B:B,A646,Anlagenbewegungsdaten_AV!C:C),3)</f>
        <v>0</v>
      </c>
      <c r="P646" s="320">
        <f>ROUND(SUMIF(Anlagenbewegungsdaten_AV!$B:$B,$A646,Anlagenbewegungsdaten_AV!$D:$D),2)</f>
        <v>0</v>
      </c>
      <c r="Q646" s="321">
        <f t="shared" si="31"/>
        <v>0</v>
      </c>
      <c r="S646" s="324"/>
      <c r="T646" s="317"/>
      <c r="U646" s="325"/>
      <c r="V646" s="325"/>
    </row>
    <row r="647" spans="1:22" ht="15" customHeight="1" x14ac:dyDescent="0.25">
      <c r="A647" s="129" t="s">
        <v>2655</v>
      </c>
      <c r="B647" s="126" t="s">
        <v>2087</v>
      </c>
      <c r="C647" s="127" t="s">
        <v>4017</v>
      </c>
      <c r="D647" s="127" t="s">
        <v>2583</v>
      </c>
      <c r="E647" s="127" t="s">
        <v>2555</v>
      </c>
      <c r="F647" s="128">
        <v>18.97</v>
      </c>
      <c r="G647" s="128">
        <v>19.169999999999998</v>
      </c>
      <c r="H647" s="128">
        <v>15.18</v>
      </c>
      <c r="I647" s="311"/>
      <c r="J647" s="319">
        <f>ROUND(SUMIF(Anlagenbewegungsdaten!B:B,A647,Anlagenbewegungsdaten!C:C),3)</f>
        <v>0</v>
      </c>
      <c r="K647" s="320">
        <f>ROUND(SUMIF(Anlagenbewegungsdaten!$B:$B,$A647,Anlagenbewegungsdaten!$D:$D),2)</f>
        <v>0</v>
      </c>
      <c r="L647" s="321">
        <f t="shared" si="30"/>
        <v>0</v>
      </c>
      <c r="M647" s="341" t="s">
        <v>4950</v>
      </c>
      <c r="N647" s="341" t="s">
        <v>4963</v>
      </c>
      <c r="O647" s="323">
        <f>ROUND(SUMIF(Anlagenbewegungsdaten_AV!B:B,A647,Anlagenbewegungsdaten_AV!C:C),3)</f>
        <v>0</v>
      </c>
      <c r="P647" s="320">
        <f>ROUND(SUMIF(Anlagenbewegungsdaten_AV!$B:$B,$A647,Anlagenbewegungsdaten_AV!$D:$D),2)</f>
        <v>0</v>
      </c>
      <c r="Q647" s="321">
        <f t="shared" si="31"/>
        <v>0</v>
      </c>
      <c r="S647" s="324"/>
      <c r="T647" s="317"/>
      <c r="U647" s="325"/>
      <c r="V647" s="325"/>
    </row>
    <row r="648" spans="1:22" ht="15" customHeight="1" x14ac:dyDescent="0.25">
      <c r="A648" s="129" t="s">
        <v>3399</v>
      </c>
      <c r="B648" s="126" t="s">
        <v>2087</v>
      </c>
      <c r="C648" s="127" t="s">
        <v>4017</v>
      </c>
      <c r="D648" s="127" t="s">
        <v>3327</v>
      </c>
      <c r="E648" s="127" t="s">
        <v>3299</v>
      </c>
      <c r="F648" s="128">
        <v>18.939999999999998</v>
      </c>
      <c r="G648" s="128">
        <v>19.139999999999997</v>
      </c>
      <c r="H648" s="128">
        <v>15.15</v>
      </c>
      <c r="I648" s="311"/>
      <c r="J648" s="319">
        <f>ROUND(SUMIF(Anlagenbewegungsdaten!B:B,A648,Anlagenbewegungsdaten!C:C),3)</f>
        <v>0</v>
      </c>
      <c r="K648" s="320">
        <f>ROUND(SUMIF(Anlagenbewegungsdaten!$B:$B,$A648,Anlagenbewegungsdaten!$D:$D),2)</f>
        <v>0</v>
      </c>
      <c r="L648" s="321">
        <f t="shared" si="30"/>
        <v>0</v>
      </c>
      <c r="M648" s="341" t="s">
        <v>4950</v>
      </c>
      <c r="N648" s="341" t="s">
        <v>4963</v>
      </c>
      <c r="O648" s="323">
        <f>ROUND(SUMIF(Anlagenbewegungsdaten_AV!B:B,A648,Anlagenbewegungsdaten_AV!C:C),3)</f>
        <v>0</v>
      </c>
      <c r="P648" s="320">
        <f>ROUND(SUMIF(Anlagenbewegungsdaten_AV!$B:$B,$A648,Anlagenbewegungsdaten_AV!$D:$D),2)</f>
        <v>0</v>
      </c>
      <c r="Q648" s="321">
        <f t="shared" si="31"/>
        <v>0</v>
      </c>
      <c r="S648" s="324"/>
      <c r="T648" s="317"/>
      <c r="U648" s="325"/>
      <c r="V648" s="325"/>
    </row>
    <row r="649" spans="1:22" ht="15" customHeight="1" x14ac:dyDescent="0.25">
      <c r="A649" s="129" t="s">
        <v>4169</v>
      </c>
      <c r="B649" s="126" t="s">
        <v>2087</v>
      </c>
      <c r="C649" s="127" t="s">
        <v>4017</v>
      </c>
      <c r="D649" s="127" t="s">
        <v>4097</v>
      </c>
      <c r="E649" s="127" t="s">
        <v>4069</v>
      </c>
      <c r="F649" s="128">
        <v>18.91</v>
      </c>
      <c r="G649" s="128">
        <v>19.11</v>
      </c>
      <c r="H649" s="128">
        <v>15.13</v>
      </c>
      <c r="I649" s="311"/>
      <c r="J649" s="319">
        <f>ROUND(SUMIF(Anlagenbewegungsdaten!B:B,A649,Anlagenbewegungsdaten!C:C),3)</f>
        <v>0</v>
      </c>
      <c r="K649" s="320">
        <f>ROUND(SUMIF(Anlagenbewegungsdaten!$B:$B,$A649,Anlagenbewegungsdaten!$D:$D),2)</f>
        <v>0</v>
      </c>
      <c r="L649" s="321">
        <f t="shared" si="30"/>
        <v>0</v>
      </c>
      <c r="M649" s="341" t="s">
        <v>4950</v>
      </c>
      <c r="N649" s="341" t="s">
        <v>4963</v>
      </c>
      <c r="O649" s="323">
        <f>ROUND(SUMIF(Anlagenbewegungsdaten_AV!B:B,A649,Anlagenbewegungsdaten_AV!C:C),3)</f>
        <v>0</v>
      </c>
      <c r="P649" s="320">
        <f>ROUND(SUMIF(Anlagenbewegungsdaten_AV!$B:$B,$A649,Anlagenbewegungsdaten_AV!$D:$D),2)</f>
        <v>0</v>
      </c>
      <c r="Q649" s="321">
        <f t="shared" si="31"/>
        <v>0</v>
      </c>
      <c r="S649" s="324"/>
      <c r="T649" s="317"/>
      <c r="U649" s="325"/>
      <c r="V649" s="325"/>
    </row>
    <row r="650" spans="1:22" ht="15" customHeight="1" x14ac:dyDescent="0.25">
      <c r="A650" s="129" t="s">
        <v>1775</v>
      </c>
      <c r="B650" s="126" t="s">
        <v>2087</v>
      </c>
      <c r="C650" s="127" t="s">
        <v>4017</v>
      </c>
      <c r="D650" s="127" t="s">
        <v>1630</v>
      </c>
      <c r="E650" s="127" t="s">
        <v>2462</v>
      </c>
      <c r="F650" s="128">
        <v>17</v>
      </c>
      <c r="G650" s="128">
        <v>17.2</v>
      </c>
      <c r="H650" s="128">
        <v>13.6</v>
      </c>
      <c r="I650" s="311"/>
      <c r="J650" s="319">
        <f>ROUND(SUMIF(Anlagenbewegungsdaten!B:B,A650,Anlagenbewegungsdaten!C:C),3)</f>
        <v>0</v>
      </c>
      <c r="K650" s="320">
        <f>ROUND(SUMIF(Anlagenbewegungsdaten!$B:$B,$A650,Anlagenbewegungsdaten!$D:$D),2)</f>
        <v>0</v>
      </c>
      <c r="L650" s="321">
        <f t="shared" ref="L650:L713" si="32">IF(ISBLANK(F650),0,IF(OR($J650&gt;=100,$J650&lt;=-100),F650-(K650/J650*100),IF(OR(J650&gt;-100,J650&lt;100),(J650*F650%)-K650)))</f>
        <v>0</v>
      </c>
      <c r="M650" s="341" t="s">
        <v>4950</v>
      </c>
      <c r="N650" s="341" t="s">
        <v>4963</v>
      </c>
      <c r="O650" s="323">
        <f>ROUND(SUMIF(Anlagenbewegungsdaten_AV!B:B,A650,Anlagenbewegungsdaten_AV!C:C),3)</f>
        <v>0</v>
      </c>
      <c r="P650" s="320">
        <f>ROUND(SUMIF(Anlagenbewegungsdaten_AV!$B:$B,$A650,Anlagenbewegungsdaten_AV!$D:$D),2)</f>
        <v>0</v>
      </c>
      <c r="Q650" s="321">
        <f t="shared" ref="Q650:Q713" si="33">IF(ISBLANK(H650),0,IF(OR($O650&gt;=100,$O650&lt;=-100),H650-(P650/O650*100),IF(OR(O650&gt;-100,O650&lt;100),(O650*G650%)-P650)))</f>
        <v>0</v>
      </c>
      <c r="S650" s="324"/>
      <c r="T650" s="317"/>
      <c r="U650" s="325"/>
      <c r="V650" s="325"/>
    </row>
    <row r="651" spans="1:22" ht="15" customHeight="1" x14ac:dyDescent="0.25">
      <c r="A651" s="129" t="s">
        <v>1776</v>
      </c>
      <c r="B651" s="126" t="s">
        <v>2087</v>
      </c>
      <c r="C651" s="127" t="s">
        <v>4017</v>
      </c>
      <c r="D651" s="127" t="s">
        <v>227</v>
      </c>
      <c r="E651" s="127" t="s">
        <v>1543</v>
      </c>
      <c r="F651" s="128">
        <v>20</v>
      </c>
      <c r="G651" s="128">
        <v>20.2</v>
      </c>
      <c r="H651" s="128">
        <v>16</v>
      </c>
      <c r="I651" s="311"/>
      <c r="J651" s="319">
        <f>ROUND(SUMIF(Anlagenbewegungsdaten!B:B,A651,Anlagenbewegungsdaten!C:C),3)</f>
        <v>0</v>
      </c>
      <c r="K651" s="320">
        <f>ROUND(SUMIF(Anlagenbewegungsdaten!$B:$B,$A651,Anlagenbewegungsdaten!$D:$D),2)</f>
        <v>0</v>
      </c>
      <c r="L651" s="321">
        <f t="shared" si="32"/>
        <v>0</v>
      </c>
      <c r="M651" s="341" t="s">
        <v>4950</v>
      </c>
      <c r="N651" s="341" t="s">
        <v>4963</v>
      </c>
      <c r="O651" s="323">
        <f>ROUND(SUMIF(Anlagenbewegungsdaten_AV!B:B,A651,Anlagenbewegungsdaten_AV!C:C),3)</f>
        <v>0</v>
      </c>
      <c r="P651" s="320">
        <f>ROUND(SUMIF(Anlagenbewegungsdaten_AV!$B:$B,$A651,Anlagenbewegungsdaten_AV!$D:$D),2)</f>
        <v>0</v>
      </c>
      <c r="Q651" s="321">
        <f t="shared" si="33"/>
        <v>0</v>
      </c>
      <c r="S651" s="324"/>
      <c r="T651" s="317"/>
      <c r="U651" s="325"/>
      <c r="V651" s="325"/>
    </row>
    <row r="652" spans="1:22" ht="15" customHeight="1" x14ac:dyDescent="0.25">
      <c r="A652" s="129" t="s">
        <v>1777</v>
      </c>
      <c r="B652" s="126" t="s">
        <v>2087</v>
      </c>
      <c r="C652" s="127" t="s">
        <v>4017</v>
      </c>
      <c r="D652" s="127" t="s">
        <v>229</v>
      </c>
      <c r="E652" s="127" t="s">
        <v>1546</v>
      </c>
      <c r="F652" s="128">
        <v>20</v>
      </c>
      <c r="G652" s="128">
        <v>20.2</v>
      </c>
      <c r="H652" s="128">
        <v>16</v>
      </c>
      <c r="I652" s="311"/>
      <c r="J652" s="319">
        <f>ROUND(SUMIF(Anlagenbewegungsdaten!B:B,A652,Anlagenbewegungsdaten!C:C),3)</f>
        <v>0</v>
      </c>
      <c r="K652" s="320">
        <f>ROUND(SUMIF(Anlagenbewegungsdaten!$B:$B,$A652,Anlagenbewegungsdaten!$D:$D),2)</f>
        <v>0</v>
      </c>
      <c r="L652" s="321">
        <f t="shared" si="32"/>
        <v>0</v>
      </c>
      <c r="M652" s="341" t="s">
        <v>4950</v>
      </c>
      <c r="N652" s="341" t="s">
        <v>4963</v>
      </c>
      <c r="O652" s="323">
        <f>ROUND(SUMIF(Anlagenbewegungsdaten_AV!B:B,A652,Anlagenbewegungsdaten_AV!C:C),3)</f>
        <v>0</v>
      </c>
      <c r="P652" s="320">
        <f>ROUND(SUMIF(Anlagenbewegungsdaten_AV!$B:$B,$A652,Anlagenbewegungsdaten_AV!$D:$D),2)</f>
        <v>0</v>
      </c>
      <c r="Q652" s="321">
        <f t="shared" si="33"/>
        <v>0</v>
      </c>
      <c r="S652" s="324"/>
      <c r="T652" s="317"/>
      <c r="U652" s="325"/>
      <c r="V652" s="325"/>
    </row>
    <row r="653" spans="1:22" ht="15" customHeight="1" x14ac:dyDescent="0.25">
      <c r="A653" s="129" t="s">
        <v>2656</v>
      </c>
      <c r="B653" s="126" t="s">
        <v>2087</v>
      </c>
      <c r="C653" s="127" t="s">
        <v>4017</v>
      </c>
      <c r="D653" s="127" t="s">
        <v>2585</v>
      </c>
      <c r="E653" s="127" t="s">
        <v>2555</v>
      </c>
      <c r="F653" s="128">
        <v>19.97</v>
      </c>
      <c r="G653" s="128">
        <v>20.169999999999998</v>
      </c>
      <c r="H653" s="128">
        <v>15.98</v>
      </c>
      <c r="I653" s="311"/>
      <c r="J653" s="319">
        <f>ROUND(SUMIF(Anlagenbewegungsdaten!B:B,A653,Anlagenbewegungsdaten!C:C),3)</f>
        <v>0</v>
      </c>
      <c r="K653" s="320">
        <f>ROUND(SUMIF(Anlagenbewegungsdaten!$B:$B,$A653,Anlagenbewegungsdaten!$D:$D),2)</f>
        <v>0</v>
      </c>
      <c r="L653" s="321">
        <f t="shared" si="32"/>
        <v>0</v>
      </c>
      <c r="M653" s="341" t="s">
        <v>4950</v>
      </c>
      <c r="N653" s="341" t="s">
        <v>4963</v>
      </c>
      <c r="O653" s="323">
        <f>ROUND(SUMIF(Anlagenbewegungsdaten_AV!B:B,A653,Anlagenbewegungsdaten_AV!C:C),3)</f>
        <v>0</v>
      </c>
      <c r="P653" s="320">
        <f>ROUND(SUMIF(Anlagenbewegungsdaten_AV!$B:$B,$A653,Anlagenbewegungsdaten_AV!$D:$D),2)</f>
        <v>0</v>
      </c>
      <c r="Q653" s="321">
        <f t="shared" si="33"/>
        <v>0</v>
      </c>
      <c r="S653" s="324"/>
      <c r="T653" s="317"/>
      <c r="U653" s="325"/>
      <c r="V653" s="325"/>
    </row>
    <row r="654" spans="1:22" ht="15" customHeight="1" x14ac:dyDescent="0.25">
      <c r="A654" s="129" t="s">
        <v>3400</v>
      </c>
      <c r="B654" s="126" t="s">
        <v>2087</v>
      </c>
      <c r="C654" s="127" t="s">
        <v>4017</v>
      </c>
      <c r="D654" s="127" t="s">
        <v>3329</v>
      </c>
      <c r="E654" s="127" t="s">
        <v>3299</v>
      </c>
      <c r="F654" s="128">
        <v>19.939999999999998</v>
      </c>
      <c r="G654" s="128">
        <v>20.139999999999997</v>
      </c>
      <c r="H654" s="128">
        <v>15.95</v>
      </c>
      <c r="I654" s="311"/>
      <c r="J654" s="319">
        <f>ROUND(SUMIF(Anlagenbewegungsdaten!B:B,A654,Anlagenbewegungsdaten!C:C),3)</f>
        <v>0</v>
      </c>
      <c r="K654" s="320">
        <f>ROUND(SUMIF(Anlagenbewegungsdaten!$B:$B,$A654,Anlagenbewegungsdaten!$D:$D),2)</f>
        <v>0</v>
      </c>
      <c r="L654" s="321">
        <f t="shared" si="32"/>
        <v>0</v>
      </c>
      <c r="M654" s="341" t="s">
        <v>4950</v>
      </c>
      <c r="N654" s="341" t="s">
        <v>4963</v>
      </c>
      <c r="O654" s="323">
        <f>ROUND(SUMIF(Anlagenbewegungsdaten_AV!B:B,A654,Anlagenbewegungsdaten_AV!C:C),3)</f>
        <v>0</v>
      </c>
      <c r="P654" s="320">
        <f>ROUND(SUMIF(Anlagenbewegungsdaten_AV!$B:$B,$A654,Anlagenbewegungsdaten_AV!$D:$D),2)</f>
        <v>0</v>
      </c>
      <c r="Q654" s="321">
        <f t="shared" si="33"/>
        <v>0</v>
      </c>
      <c r="S654" s="324"/>
      <c r="T654" s="317"/>
      <c r="U654" s="325"/>
      <c r="V654" s="325"/>
    </row>
    <row r="655" spans="1:22" ht="15" customHeight="1" x14ac:dyDescent="0.25">
      <c r="A655" s="129" t="s">
        <v>4170</v>
      </c>
      <c r="B655" s="126" t="s">
        <v>2087</v>
      </c>
      <c r="C655" s="127" t="s">
        <v>4017</v>
      </c>
      <c r="D655" s="127" t="s">
        <v>4099</v>
      </c>
      <c r="E655" s="127" t="s">
        <v>4069</v>
      </c>
      <c r="F655" s="128">
        <v>19.91</v>
      </c>
      <c r="G655" s="128">
        <v>20.11</v>
      </c>
      <c r="H655" s="128">
        <v>15.93</v>
      </c>
      <c r="I655" s="311"/>
      <c r="J655" s="319">
        <f>ROUND(SUMIF(Anlagenbewegungsdaten!B:B,A655,Anlagenbewegungsdaten!C:C),3)</f>
        <v>0</v>
      </c>
      <c r="K655" s="320">
        <f>ROUND(SUMIF(Anlagenbewegungsdaten!$B:$B,$A655,Anlagenbewegungsdaten!$D:$D),2)</f>
        <v>0</v>
      </c>
      <c r="L655" s="321">
        <f t="shared" si="32"/>
        <v>0</v>
      </c>
      <c r="M655" s="341" t="s">
        <v>4950</v>
      </c>
      <c r="N655" s="341" t="s">
        <v>4963</v>
      </c>
      <c r="O655" s="323">
        <f>ROUND(SUMIF(Anlagenbewegungsdaten_AV!B:B,A655,Anlagenbewegungsdaten_AV!C:C),3)</f>
        <v>0</v>
      </c>
      <c r="P655" s="320">
        <f>ROUND(SUMIF(Anlagenbewegungsdaten_AV!$B:$B,$A655,Anlagenbewegungsdaten_AV!$D:$D),2)</f>
        <v>0</v>
      </c>
      <c r="Q655" s="321">
        <f t="shared" si="33"/>
        <v>0</v>
      </c>
      <c r="S655" s="324"/>
      <c r="T655" s="317"/>
      <c r="U655" s="325"/>
      <c r="V655" s="325"/>
    </row>
    <row r="656" spans="1:22" ht="15" customHeight="1" x14ac:dyDescent="0.25">
      <c r="A656" s="129" t="s">
        <v>1778</v>
      </c>
      <c r="B656" s="126" t="s">
        <v>2087</v>
      </c>
      <c r="C656" s="127" t="s">
        <v>4017</v>
      </c>
      <c r="D656" s="127" t="s">
        <v>231</v>
      </c>
      <c r="E656" s="127" t="s">
        <v>2462</v>
      </c>
      <c r="F656" s="128">
        <v>17</v>
      </c>
      <c r="G656" s="128">
        <v>17.2</v>
      </c>
      <c r="H656" s="128">
        <v>13.6</v>
      </c>
      <c r="I656" s="311"/>
      <c r="J656" s="319">
        <f>ROUND(SUMIF(Anlagenbewegungsdaten!B:B,A656,Anlagenbewegungsdaten!C:C),3)</f>
        <v>0</v>
      </c>
      <c r="K656" s="320">
        <f>ROUND(SUMIF(Anlagenbewegungsdaten!$B:$B,$A656,Anlagenbewegungsdaten!$D:$D),2)</f>
        <v>0</v>
      </c>
      <c r="L656" s="321">
        <f t="shared" si="32"/>
        <v>0</v>
      </c>
      <c r="M656" s="341" t="s">
        <v>4950</v>
      </c>
      <c r="N656" s="341" t="s">
        <v>4963</v>
      </c>
      <c r="O656" s="323">
        <f>ROUND(SUMIF(Anlagenbewegungsdaten_AV!B:B,A656,Anlagenbewegungsdaten_AV!C:C),3)</f>
        <v>0</v>
      </c>
      <c r="P656" s="320">
        <f>ROUND(SUMIF(Anlagenbewegungsdaten_AV!$B:$B,$A656,Anlagenbewegungsdaten_AV!$D:$D),2)</f>
        <v>0</v>
      </c>
      <c r="Q656" s="321">
        <f t="shared" si="33"/>
        <v>0</v>
      </c>
      <c r="S656" s="324"/>
      <c r="T656" s="317"/>
      <c r="U656" s="325"/>
      <c r="V656" s="325"/>
    </row>
    <row r="657" spans="1:22" ht="15" customHeight="1" x14ac:dyDescent="0.25">
      <c r="A657" s="129" t="s">
        <v>1779</v>
      </c>
      <c r="B657" s="126" t="s">
        <v>2087</v>
      </c>
      <c r="C657" s="127" t="s">
        <v>4017</v>
      </c>
      <c r="D657" s="127" t="s">
        <v>233</v>
      </c>
      <c r="E657" s="127" t="s">
        <v>1543</v>
      </c>
      <c r="F657" s="128">
        <v>20</v>
      </c>
      <c r="G657" s="128">
        <v>20.2</v>
      </c>
      <c r="H657" s="128">
        <v>16</v>
      </c>
      <c r="I657" s="311"/>
      <c r="J657" s="319">
        <f>ROUND(SUMIF(Anlagenbewegungsdaten!B:B,A657,Anlagenbewegungsdaten!C:C),3)</f>
        <v>0</v>
      </c>
      <c r="K657" s="320">
        <f>ROUND(SUMIF(Anlagenbewegungsdaten!$B:$B,$A657,Anlagenbewegungsdaten!$D:$D),2)</f>
        <v>0</v>
      </c>
      <c r="L657" s="321">
        <f t="shared" si="32"/>
        <v>0</v>
      </c>
      <c r="M657" s="341" t="s">
        <v>4950</v>
      </c>
      <c r="N657" s="341" t="s">
        <v>4963</v>
      </c>
      <c r="O657" s="323">
        <f>ROUND(SUMIF(Anlagenbewegungsdaten_AV!B:B,A657,Anlagenbewegungsdaten_AV!C:C),3)</f>
        <v>0</v>
      </c>
      <c r="P657" s="320">
        <f>ROUND(SUMIF(Anlagenbewegungsdaten_AV!$B:$B,$A657,Anlagenbewegungsdaten_AV!$D:$D),2)</f>
        <v>0</v>
      </c>
      <c r="Q657" s="321">
        <f t="shared" si="33"/>
        <v>0</v>
      </c>
      <c r="S657" s="324"/>
      <c r="T657" s="317"/>
      <c r="U657" s="325"/>
      <c r="V657" s="325"/>
    </row>
    <row r="658" spans="1:22" ht="15" customHeight="1" x14ac:dyDescent="0.25">
      <c r="A658" s="129" t="s">
        <v>1780</v>
      </c>
      <c r="B658" s="126" t="s">
        <v>2087</v>
      </c>
      <c r="C658" s="127" t="s">
        <v>4017</v>
      </c>
      <c r="D658" s="127" t="s">
        <v>235</v>
      </c>
      <c r="E658" s="127" t="s">
        <v>1546</v>
      </c>
      <c r="F658" s="128">
        <v>20</v>
      </c>
      <c r="G658" s="128">
        <v>20.2</v>
      </c>
      <c r="H658" s="128">
        <v>16</v>
      </c>
      <c r="I658" s="311"/>
      <c r="J658" s="319">
        <f>ROUND(SUMIF(Anlagenbewegungsdaten!B:B,A658,Anlagenbewegungsdaten!C:C),3)</f>
        <v>0</v>
      </c>
      <c r="K658" s="320">
        <f>ROUND(SUMIF(Anlagenbewegungsdaten!$B:$B,$A658,Anlagenbewegungsdaten!$D:$D),2)</f>
        <v>0</v>
      </c>
      <c r="L658" s="321">
        <f t="shared" si="32"/>
        <v>0</v>
      </c>
      <c r="M658" s="341" t="s">
        <v>4950</v>
      </c>
      <c r="N658" s="341" t="s">
        <v>4963</v>
      </c>
      <c r="O658" s="323">
        <f>ROUND(SUMIF(Anlagenbewegungsdaten_AV!B:B,A658,Anlagenbewegungsdaten_AV!C:C),3)</f>
        <v>0</v>
      </c>
      <c r="P658" s="320">
        <f>ROUND(SUMIF(Anlagenbewegungsdaten_AV!$B:$B,$A658,Anlagenbewegungsdaten_AV!$D:$D),2)</f>
        <v>0</v>
      </c>
      <c r="Q658" s="321">
        <f t="shared" si="33"/>
        <v>0</v>
      </c>
      <c r="S658" s="324"/>
      <c r="T658" s="317"/>
      <c r="U658" s="325"/>
      <c r="V658" s="325"/>
    </row>
    <row r="659" spans="1:22" ht="15" customHeight="1" x14ac:dyDescent="0.25">
      <c r="A659" s="129" t="s">
        <v>2657</v>
      </c>
      <c r="B659" s="126" t="s">
        <v>2087</v>
      </c>
      <c r="C659" s="127" t="s">
        <v>4017</v>
      </c>
      <c r="D659" s="127" t="s">
        <v>2587</v>
      </c>
      <c r="E659" s="127" t="s">
        <v>2555</v>
      </c>
      <c r="F659" s="128">
        <v>19.97</v>
      </c>
      <c r="G659" s="128">
        <v>20.169999999999998</v>
      </c>
      <c r="H659" s="128">
        <v>15.98</v>
      </c>
      <c r="I659" s="311"/>
      <c r="J659" s="319">
        <f>ROUND(SUMIF(Anlagenbewegungsdaten!B:B,A659,Anlagenbewegungsdaten!C:C),3)</f>
        <v>0</v>
      </c>
      <c r="K659" s="320">
        <f>ROUND(SUMIF(Anlagenbewegungsdaten!$B:$B,$A659,Anlagenbewegungsdaten!$D:$D),2)</f>
        <v>0</v>
      </c>
      <c r="L659" s="321">
        <f t="shared" si="32"/>
        <v>0</v>
      </c>
      <c r="M659" s="341" t="s">
        <v>4950</v>
      </c>
      <c r="N659" s="341" t="s">
        <v>4963</v>
      </c>
      <c r="O659" s="323">
        <f>ROUND(SUMIF(Anlagenbewegungsdaten_AV!B:B,A659,Anlagenbewegungsdaten_AV!C:C),3)</f>
        <v>0</v>
      </c>
      <c r="P659" s="320">
        <f>ROUND(SUMIF(Anlagenbewegungsdaten_AV!$B:$B,$A659,Anlagenbewegungsdaten_AV!$D:$D),2)</f>
        <v>0</v>
      </c>
      <c r="Q659" s="321">
        <f t="shared" si="33"/>
        <v>0</v>
      </c>
      <c r="S659" s="324"/>
      <c r="T659" s="317"/>
      <c r="U659" s="325"/>
      <c r="V659" s="325"/>
    </row>
    <row r="660" spans="1:22" ht="15" customHeight="1" x14ac:dyDescent="0.25">
      <c r="A660" s="129" t="s">
        <v>3401</v>
      </c>
      <c r="B660" s="126" t="s">
        <v>2087</v>
      </c>
      <c r="C660" s="127" t="s">
        <v>4017</v>
      </c>
      <c r="D660" s="127" t="s">
        <v>3331</v>
      </c>
      <c r="E660" s="127" t="s">
        <v>3299</v>
      </c>
      <c r="F660" s="128">
        <v>19.939999999999998</v>
      </c>
      <c r="G660" s="128">
        <v>20.139999999999997</v>
      </c>
      <c r="H660" s="128">
        <v>15.95</v>
      </c>
      <c r="I660" s="311"/>
      <c r="J660" s="319">
        <f>ROUND(SUMIF(Anlagenbewegungsdaten!B:B,A660,Anlagenbewegungsdaten!C:C),3)</f>
        <v>0</v>
      </c>
      <c r="K660" s="320">
        <f>ROUND(SUMIF(Anlagenbewegungsdaten!$B:$B,$A660,Anlagenbewegungsdaten!$D:$D),2)</f>
        <v>0</v>
      </c>
      <c r="L660" s="321">
        <f t="shared" si="32"/>
        <v>0</v>
      </c>
      <c r="M660" s="341" t="s">
        <v>4950</v>
      </c>
      <c r="N660" s="341" t="s">
        <v>4963</v>
      </c>
      <c r="O660" s="323">
        <f>ROUND(SUMIF(Anlagenbewegungsdaten_AV!B:B,A660,Anlagenbewegungsdaten_AV!C:C),3)</f>
        <v>0</v>
      </c>
      <c r="P660" s="320">
        <f>ROUND(SUMIF(Anlagenbewegungsdaten_AV!$B:$B,$A660,Anlagenbewegungsdaten_AV!$D:$D),2)</f>
        <v>0</v>
      </c>
      <c r="Q660" s="321">
        <f t="shared" si="33"/>
        <v>0</v>
      </c>
      <c r="S660" s="324"/>
      <c r="T660" s="317"/>
      <c r="U660" s="325"/>
      <c r="V660" s="325"/>
    </row>
    <row r="661" spans="1:22" ht="15" customHeight="1" x14ac:dyDescent="0.25">
      <c r="A661" s="129" t="s">
        <v>4171</v>
      </c>
      <c r="B661" s="126" t="s">
        <v>2087</v>
      </c>
      <c r="C661" s="127" t="s">
        <v>4017</v>
      </c>
      <c r="D661" s="127" t="s">
        <v>4101</v>
      </c>
      <c r="E661" s="127" t="s">
        <v>4069</v>
      </c>
      <c r="F661" s="128">
        <v>19.91</v>
      </c>
      <c r="G661" s="128">
        <v>20.11</v>
      </c>
      <c r="H661" s="128">
        <v>15.93</v>
      </c>
      <c r="I661" s="311"/>
      <c r="J661" s="319">
        <f>ROUND(SUMIF(Anlagenbewegungsdaten!B:B,A661,Anlagenbewegungsdaten!C:C),3)</f>
        <v>0</v>
      </c>
      <c r="K661" s="320">
        <f>ROUND(SUMIF(Anlagenbewegungsdaten!$B:$B,$A661,Anlagenbewegungsdaten!$D:$D),2)</f>
        <v>0</v>
      </c>
      <c r="L661" s="321">
        <f t="shared" si="32"/>
        <v>0</v>
      </c>
      <c r="M661" s="341" t="s">
        <v>4950</v>
      </c>
      <c r="N661" s="341" t="s">
        <v>4963</v>
      </c>
      <c r="O661" s="323">
        <f>ROUND(SUMIF(Anlagenbewegungsdaten_AV!B:B,A661,Anlagenbewegungsdaten_AV!C:C),3)</f>
        <v>0</v>
      </c>
      <c r="P661" s="320">
        <f>ROUND(SUMIF(Anlagenbewegungsdaten_AV!$B:$B,$A661,Anlagenbewegungsdaten_AV!$D:$D),2)</f>
        <v>0</v>
      </c>
      <c r="Q661" s="321">
        <f t="shared" si="33"/>
        <v>0</v>
      </c>
      <c r="S661" s="324"/>
      <c r="T661" s="317"/>
      <c r="U661" s="325"/>
      <c r="V661" s="325"/>
    </row>
    <row r="662" spans="1:22" ht="15" customHeight="1" x14ac:dyDescent="0.25">
      <c r="A662" s="129" t="s">
        <v>1781</v>
      </c>
      <c r="B662" s="126" t="s">
        <v>2087</v>
      </c>
      <c r="C662" s="127" t="s">
        <v>4017</v>
      </c>
      <c r="D662" s="127" t="s">
        <v>1782</v>
      </c>
      <c r="E662" s="127" t="s">
        <v>2462</v>
      </c>
      <c r="F662" s="128">
        <v>18</v>
      </c>
      <c r="G662" s="128">
        <v>18.2</v>
      </c>
      <c r="H662" s="128">
        <v>14.4</v>
      </c>
      <c r="I662" s="311"/>
      <c r="J662" s="319">
        <f>ROUND(SUMIF(Anlagenbewegungsdaten!B:B,A662,Anlagenbewegungsdaten!C:C),3)</f>
        <v>0</v>
      </c>
      <c r="K662" s="320">
        <f>ROUND(SUMIF(Anlagenbewegungsdaten!$B:$B,$A662,Anlagenbewegungsdaten!$D:$D),2)</f>
        <v>0</v>
      </c>
      <c r="L662" s="321">
        <f t="shared" si="32"/>
        <v>0</v>
      </c>
      <c r="M662" s="341" t="s">
        <v>4950</v>
      </c>
      <c r="N662" s="341" t="s">
        <v>4963</v>
      </c>
      <c r="O662" s="323">
        <f>ROUND(SUMIF(Anlagenbewegungsdaten_AV!B:B,A662,Anlagenbewegungsdaten_AV!C:C),3)</f>
        <v>0</v>
      </c>
      <c r="P662" s="320">
        <f>ROUND(SUMIF(Anlagenbewegungsdaten_AV!$B:$B,$A662,Anlagenbewegungsdaten_AV!$D:$D),2)</f>
        <v>0</v>
      </c>
      <c r="Q662" s="321">
        <f t="shared" si="33"/>
        <v>0</v>
      </c>
      <c r="S662" s="324"/>
      <c r="T662" s="317"/>
      <c r="U662" s="325"/>
      <c r="V662" s="325"/>
    </row>
    <row r="663" spans="1:22" ht="15" customHeight="1" x14ac:dyDescent="0.25">
      <c r="A663" s="129" t="s">
        <v>1783</v>
      </c>
      <c r="B663" s="126" t="s">
        <v>2087</v>
      </c>
      <c r="C663" s="127" t="s">
        <v>4017</v>
      </c>
      <c r="D663" s="127" t="s">
        <v>239</v>
      </c>
      <c r="E663" s="127" t="s">
        <v>1543</v>
      </c>
      <c r="F663" s="128">
        <v>21</v>
      </c>
      <c r="G663" s="128">
        <v>21.2</v>
      </c>
      <c r="H663" s="128">
        <v>16.8</v>
      </c>
      <c r="I663" s="311"/>
      <c r="J663" s="319">
        <f>ROUND(SUMIF(Anlagenbewegungsdaten!B:B,A663,Anlagenbewegungsdaten!C:C),3)</f>
        <v>0</v>
      </c>
      <c r="K663" s="320">
        <f>ROUND(SUMIF(Anlagenbewegungsdaten!$B:$B,$A663,Anlagenbewegungsdaten!$D:$D),2)</f>
        <v>0</v>
      </c>
      <c r="L663" s="321">
        <f t="shared" si="32"/>
        <v>0</v>
      </c>
      <c r="M663" s="341" t="s">
        <v>4950</v>
      </c>
      <c r="N663" s="341" t="s">
        <v>4963</v>
      </c>
      <c r="O663" s="323">
        <f>ROUND(SUMIF(Anlagenbewegungsdaten_AV!B:B,A663,Anlagenbewegungsdaten_AV!C:C),3)</f>
        <v>0</v>
      </c>
      <c r="P663" s="320">
        <f>ROUND(SUMIF(Anlagenbewegungsdaten_AV!$B:$B,$A663,Anlagenbewegungsdaten_AV!$D:$D),2)</f>
        <v>0</v>
      </c>
      <c r="Q663" s="321">
        <f t="shared" si="33"/>
        <v>0</v>
      </c>
      <c r="S663" s="324"/>
      <c r="T663" s="317"/>
      <c r="U663" s="325"/>
      <c r="V663" s="325"/>
    </row>
    <row r="664" spans="1:22" ht="15" customHeight="1" x14ac:dyDescent="0.25">
      <c r="A664" s="129" t="s">
        <v>1784</v>
      </c>
      <c r="B664" s="126" t="s">
        <v>2087</v>
      </c>
      <c r="C664" s="127" t="s">
        <v>4017</v>
      </c>
      <c r="D664" s="127" t="s">
        <v>241</v>
      </c>
      <c r="E664" s="127" t="s">
        <v>1546</v>
      </c>
      <c r="F664" s="128">
        <v>21</v>
      </c>
      <c r="G664" s="128">
        <v>21.2</v>
      </c>
      <c r="H664" s="128">
        <v>16.8</v>
      </c>
      <c r="I664" s="311"/>
      <c r="J664" s="319">
        <f>ROUND(SUMIF(Anlagenbewegungsdaten!B:B,A664,Anlagenbewegungsdaten!C:C),3)</f>
        <v>0</v>
      </c>
      <c r="K664" s="320">
        <f>ROUND(SUMIF(Anlagenbewegungsdaten!$B:$B,$A664,Anlagenbewegungsdaten!$D:$D),2)</f>
        <v>0</v>
      </c>
      <c r="L664" s="321">
        <f t="shared" si="32"/>
        <v>0</v>
      </c>
      <c r="M664" s="341" t="s">
        <v>4950</v>
      </c>
      <c r="N664" s="341" t="s">
        <v>4963</v>
      </c>
      <c r="O664" s="323">
        <f>ROUND(SUMIF(Anlagenbewegungsdaten_AV!B:B,A664,Anlagenbewegungsdaten_AV!C:C),3)</f>
        <v>0</v>
      </c>
      <c r="P664" s="320">
        <f>ROUND(SUMIF(Anlagenbewegungsdaten_AV!$B:$B,$A664,Anlagenbewegungsdaten_AV!$D:$D),2)</f>
        <v>0</v>
      </c>
      <c r="Q664" s="321">
        <f t="shared" si="33"/>
        <v>0</v>
      </c>
      <c r="S664" s="324"/>
      <c r="T664" s="317"/>
      <c r="U664" s="325"/>
      <c r="V664" s="325"/>
    </row>
    <row r="665" spans="1:22" ht="15" customHeight="1" x14ac:dyDescent="0.25">
      <c r="A665" s="129" t="s">
        <v>2658</v>
      </c>
      <c r="B665" s="126" t="s">
        <v>2087</v>
      </c>
      <c r="C665" s="127" t="s">
        <v>4017</v>
      </c>
      <c r="D665" s="127" t="s">
        <v>2589</v>
      </c>
      <c r="E665" s="127" t="s">
        <v>2555</v>
      </c>
      <c r="F665" s="128">
        <v>20.97</v>
      </c>
      <c r="G665" s="128">
        <v>21.169999999999998</v>
      </c>
      <c r="H665" s="128">
        <v>16.78</v>
      </c>
      <c r="I665" s="311"/>
      <c r="J665" s="319">
        <f>ROUND(SUMIF(Anlagenbewegungsdaten!B:B,A665,Anlagenbewegungsdaten!C:C),3)</f>
        <v>0</v>
      </c>
      <c r="K665" s="320">
        <f>ROUND(SUMIF(Anlagenbewegungsdaten!$B:$B,$A665,Anlagenbewegungsdaten!$D:$D),2)</f>
        <v>0</v>
      </c>
      <c r="L665" s="321">
        <f t="shared" si="32"/>
        <v>0</v>
      </c>
      <c r="M665" s="341" t="s">
        <v>4950</v>
      </c>
      <c r="N665" s="341" t="s">
        <v>4963</v>
      </c>
      <c r="O665" s="323">
        <f>ROUND(SUMIF(Anlagenbewegungsdaten_AV!B:B,A665,Anlagenbewegungsdaten_AV!C:C),3)</f>
        <v>0</v>
      </c>
      <c r="P665" s="320">
        <f>ROUND(SUMIF(Anlagenbewegungsdaten_AV!$B:$B,$A665,Anlagenbewegungsdaten_AV!$D:$D),2)</f>
        <v>0</v>
      </c>
      <c r="Q665" s="321">
        <f t="shared" si="33"/>
        <v>0</v>
      </c>
      <c r="S665" s="324"/>
      <c r="T665" s="317"/>
      <c r="U665" s="325"/>
      <c r="V665" s="325"/>
    </row>
    <row r="666" spans="1:22" ht="15" customHeight="1" x14ac:dyDescent="0.25">
      <c r="A666" s="129" t="s">
        <v>3402</v>
      </c>
      <c r="B666" s="126" t="s">
        <v>2087</v>
      </c>
      <c r="C666" s="127" t="s">
        <v>4017</v>
      </c>
      <c r="D666" s="127" t="s">
        <v>3333</v>
      </c>
      <c r="E666" s="127" t="s">
        <v>3299</v>
      </c>
      <c r="F666" s="128">
        <v>20.939999999999998</v>
      </c>
      <c r="G666" s="128">
        <v>21.139999999999997</v>
      </c>
      <c r="H666" s="128">
        <v>16.75</v>
      </c>
      <c r="I666" s="311"/>
      <c r="J666" s="319">
        <f>ROUND(SUMIF(Anlagenbewegungsdaten!B:B,A666,Anlagenbewegungsdaten!C:C),3)</f>
        <v>0</v>
      </c>
      <c r="K666" s="320">
        <f>ROUND(SUMIF(Anlagenbewegungsdaten!$B:$B,$A666,Anlagenbewegungsdaten!$D:$D),2)</f>
        <v>0</v>
      </c>
      <c r="L666" s="321">
        <f t="shared" si="32"/>
        <v>0</v>
      </c>
      <c r="M666" s="341" t="s">
        <v>4950</v>
      </c>
      <c r="N666" s="341" t="s">
        <v>4963</v>
      </c>
      <c r="O666" s="323">
        <f>ROUND(SUMIF(Anlagenbewegungsdaten_AV!B:B,A666,Anlagenbewegungsdaten_AV!C:C),3)</f>
        <v>0</v>
      </c>
      <c r="P666" s="320">
        <f>ROUND(SUMIF(Anlagenbewegungsdaten_AV!$B:$B,$A666,Anlagenbewegungsdaten_AV!$D:$D),2)</f>
        <v>0</v>
      </c>
      <c r="Q666" s="321">
        <f t="shared" si="33"/>
        <v>0</v>
      </c>
      <c r="S666" s="324"/>
      <c r="T666" s="317"/>
      <c r="U666" s="325"/>
      <c r="V666" s="325"/>
    </row>
    <row r="667" spans="1:22" ht="15" customHeight="1" x14ac:dyDescent="0.25">
      <c r="A667" s="129" t="s">
        <v>4172</v>
      </c>
      <c r="B667" s="126" t="s">
        <v>2087</v>
      </c>
      <c r="C667" s="127" t="s">
        <v>4017</v>
      </c>
      <c r="D667" s="127" t="s">
        <v>4103</v>
      </c>
      <c r="E667" s="127" t="s">
        <v>4069</v>
      </c>
      <c r="F667" s="128">
        <v>20.91</v>
      </c>
      <c r="G667" s="128">
        <v>21.11</v>
      </c>
      <c r="H667" s="128">
        <v>16.73</v>
      </c>
      <c r="I667" s="311"/>
      <c r="J667" s="319">
        <f>ROUND(SUMIF(Anlagenbewegungsdaten!B:B,A667,Anlagenbewegungsdaten!C:C),3)</f>
        <v>0</v>
      </c>
      <c r="K667" s="320">
        <f>ROUND(SUMIF(Anlagenbewegungsdaten!$B:$B,$A667,Anlagenbewegungsdaten!$D:$D),2)</f>
        <v>0</v>
      </c>
      <c r="L667" s="321">
        <f t="shared" si="32"/>
        <v>0</v>
      </c>
      <c r="M667" s="341" t="s">
        <v>4950</v>
      </c>
      <c r="N667" s="341" t="s">
        <v>4963</v>
      </c>
      <c r="O667" s="323">
        <f>ROUND(SUMIF(Anlagenbewegungsdaten_AV!B:B,A667,Anlagenbewegungsdaten_AV!C:C),3)</f>
        <v>0</v>
      </c>
      <c r="P667" s="320">
        <f>ROUND(SUMIF(Anlagenbewegungsdaten_AV!$B:$B,$A667,Anlagenbewegungsdaten_AV!$D:$D),2)</f>
        <v>0</v>
      </c>
      <c r="Q667" s="321">
        <f t="shared" si="33"/>
        <v>0</v>
      </c>
      <c r="S667" s="324"/>
      <c r="T667" s="317"/>
      <c r="U667" s="325"/>
      <c r="V667" s="325"/>
    </row>
    <row r="668" spans="1:22" ht="15" customHeight="1" x14ac:dyDescent="0.25">
      <c r="A668" s="129" t="s">
        <v>1785</v>
      </c>
      <c r="B668" s="126" t="s">
        <v>2087</v>
      </c>
      <c r="C668" s="127" t="s">
        <v>4017</v>
      </c>
      <c r="D668" s="127" t="s">
        <v>243</v>
      </c>
      <c r="E668" s="127" t="s">
        <v>2462</v>
      </c>
      <c r="F668" s="128">
        <v>18</v>
      </c>
      <c r="G668" s="128">
        <v>18.2</v>
      </c>
      <c r="H668" s="128">
        <v>14.4</v>
      </c>
      <c r="I668" s="311"/>
      <c r="J668" s="319">
        <f>ROUND(SUMIF(Anlagenbewegungsdaten!B:B,A668,Anlagenbewegungsdaten!C:C),3)</f>
        <v>0</v>
      </c>
      <c r="K668" s="320">
        <f>ROUND(SUMIF(Anlagenbewegungsdaten!$B:$B,$A668,Anlagenbewegungsdaten!$D:$D),2)</f>
        <v>0</v>
      </c>
      <c r="L668" s="321">
        <f t="shared" si="32"/>
        <v>0</v>
      </c>
      <c r="M668" s="341" t="s">
        <v>4950</v>
      </c>
      <c r="N668" s="341" t="s">
        <v>4963</v>
      </c>
      <c r="O668" s="323">
        <f>ROUND(SUMIF(Anlagenbewegungsdaten_AV!B:B,A668,Anlagenbewegungsdaten_AV!C:C),3)</f>
        <v>0</v>
      </c>
      <c r="P668" s="320">
        <f>ROUND(SUMIF(Anlagenbewegungsdaten_AV!$B:$B,$A668,Anlagenbewegungsdaten_AV!$D:$D),2)</f>
        <v>0</v>
      </c>
      <c r="Q668" s="321">
        <f t="shared" si="33"/>
        <v>0</v>
      </c>
      <c r="S668" s="324"/>
      <c r="T668" s="317"/>
      <c r="U668" s="325"/>
      <c r="V668" s="325"/>
    </row>
    <row r="669" spans="1:22" ht="15" customHeight="1" x14ac:dyDescent="0.25">
      <c r="A669" s="129" t="s">
        <v>1786</v>
      </c>
      <c r="B669" s="126" t="s">
        <v>2087</v>
      </c>
      <c r="C669" s="127" t="s">
        <v>4017</v>
      </c>
      <c r="D669" s="127" t="s">
        <v>245</v>
      </c>
      <c r="E669" s="127" t="s">
        <v>1543</v>
      </c>
      <c r="F669" s="128">
        <v>21</v>
      </c>
      <c r="G669" s="128">
        <v>21.2</v>
      </c>
      <c r="H669" s="128">
        <v>16.8</v>
      </c>
      <c r="I669" s="311"/>
      <c r="J669" s="319">
        <f>ROUND(SUMIF(Anlagenbewegungsdaten!B:B,A669,Anlagenbewegungsdaten!C:C),3)</f>
        <v>0</v>
      </c>
      <c r="K669" s="320">
        <f>ROUND(SUMIF(Anlagenbewegungsdaten!$B:$B,$A669,Anlagenbewegungsdaten!$D:$D),2)</f>
        <v>0</v>
      </c>
      <c r="L669" s="321">
        <f t="shared" si="32"/>
        <v>0</v>
      </c>
      <c r="M669" s="341" t="s">
        <v>4950</v>
      </c>
      <c r="N669" s="341" t="s">
        <v>4963</v>
      </c>
      <c r="O669" s="323">
        <f>ROUND(SUMIF(Anlagenbewegungsdaten_AV!B:B,A669,Anlagenbewegungsdaten_AV!C:C),3)</f>
        <v>0</v>
      </c>
      <c r="P669" s="320">
        <f>ROUND(SUMIF(Anlagenbewegungsdaten_AV!$B:$B,$A669,Anlagenbewegungsdaten_AV!$D:$D),2)</f>
        <v>0</v>
      </c>
      <c r="Q669" s="321">
        <f t="shared" si="33"/>
        <v>0</v>
      </c>
      <c r="S669" s="324"/>
      <c r="T669" s="317"/>
      <c r="U669" s="325"/>
      <c r="V669" s="325"/>
    </row>
    <row r="670" spans="1:22" ht="15" customHeight="1" x14ac:dyDescent="0.25">
      <c r="A670" s="129" t="s">
        <v>1787</v>
      </c>
      <c r="B670" s="126" t="s">
        <v>2087</v>
      </c>
      <c r="C670" s="127" t="s">
        <v>4017</v>
      </c>
      <c r="D670" s="127" t="s">
        <v>247</v>
      </c>
      <c r="E670" s="127" t="s">
        <v>1546</v>
      </c>
      <c r="F670" s="128">
        <v>21</v>
      </c>
      <c r="G670" s="128">
        <v>21.2</v>
      </c>
      <c r="H670" s="128">
        <v>16.8</v>
      </c>
      <c r="I670" s="311"/>
      <c r="J670" s="319">
        <f>ROUND(SUMIF(Anlagenbewegungsdaten!B:B,A670,Anlagenbewegungsdaten!C:C),3)</f>
        <v>0</v>
      </c>
      <c r="K670" s="320">
        <f>ROUND(SUMIF(Anlagenbewegungsdaten!$B:$B,$A670,Anlagenbewegungsdaten!$D:$D),2)</f>
        <v>0</v>
      </c>
      <c r="L670" s="321">
        <f t="shared" si="32"/>
        <v>0</v>
      </c>
      <c r="M670" s="341" t="s">
        <v>4950</v>
      </c>
      <c r="N670" s="341" t="s">
        <v>4963</v>
      </c>
      <c r="O670" s="323">
        <f>ROUND(SUMIF(Anlagenbewegungsdaten_AV!B:B,A670,Anlagenbewegungsdaten_AV!C:C),3)</f>
        <v>0</v>
      </c>
      <c r="P670" s="320">
        <f>ROUND(SUMIF(Anlagenbewegungsdaten_AV!$B:$B,$A670,Anlagenbewegungsdaten_AV!$D:$D),2)</f>
        <v>0</v>
      </c>
      <c r="Q670" s="321">
        <f t="shared" si="33"/>
        <v>0</v>
      </c>
      <c r="S670" s="324"/>
      <c r="T670" s="317"/>
      <c r="U670" s="325"/>
      <c r="V670" s="325"/>
    </row>
    <row r="671" spans="1:22" ht="15" customHeight="1" x14ac:dyDescent="0.25">
      <c r="A671" s="129" t="s">
        <v>2659</v>
      </c>
      <c r="B671" s="126" t="s">
        <v>2087</v>
      </c>
      <c r="C671" s="127" t="s">
        <v>4017</v>
      </c>
      <c r="D671" s="127" t="s">
        <v>2591</v>
      </c>
      <c r="E671" s="127" t="s">
        <v>2555</v>
      </c>
      <c r="F671" s="128">
        <v>20.97</v>
      </c>
      <c r="G671" s="128">
        <v>21.169999999999998</v>
      </c>
      <c r="H671" s="128">
        <v>16.78</v>
      </c>
      <c r="I671" s="311"/>
      <c r="J671" s="319">
        <f>ROUND(SUMIF(Anlagenbewegungsdaten!B:B,A671,Anlagenbewegungsdaten!C:C),3)</f>
        <v>0</v>
      </c>
      <c r="K671" s="320">
        <f>ROUND(SUMIF(Anlagenbewegungsdaten!$B:$B,$A671,Anlagenbewegungsdaten!$D:$D),2)</f>
        <v>0</v>
      </c>
      <c r="L671" s="321">
        <f t="shared" si="32"/>
        <v>0</v>
      </c>
      <c r="M671" s="341" t="s">
        <v>4950</v>
      </c>
      <c r="N671" s="341" t="s">
        <v>4963</v>
      </c>
      <c r="O671" s="323">
        <f>ROUND(SUMIF(Anlagenbewegungsdaten_AV!B:B,A671,Anlagenbewegungsdaten_AV!C:C),3)</f>
        <v>0</v>
      </c>
      <c r="P671" s="320">
        <f>ROUND(SUMIF(Anlagenbewegungsdaten_AV!$B:$B,$A671,Anlagenbewegungsdaten_AV!$D:$D),2)</f>
        <v>0</v>
      </c>
      <c r="Q671" s="321">
        <f t="shared" si="33"/>
        <v>0</v>
      </c>
      <c r="S671" s="324"/>
      <c r="T671" s="317"/>
      <c r="U671" s="325"/>
      <c r="V671" s="325"/>
    </row>
    <row r="672" spans="1:22" ht="15" customHeight="1" x14ac:dyDescent="0.25">
      <c r="A672" s="129" t="s">
        <v>3403</v>
      </c>
      <c r="B672" s="126" t="s">
        <v>2087</v>
      </c>
      <c r="C672" s="127" t="s">
        <v>4017</v>
      </c>
      <c r="D672" s="127" t="s">
        <v>3335</v>
      </c>
      <c r="E672" s="127" t="s">
        <v>3299</v>
      </c>
      <c r="F672" s="128">
        <v>20.939999999999998</v>
      </c>
      <c r="G672" s="128">
        <v>21.139999999999997</v>
      </c>
      <c r="H672" s="128">
        <v>16.75</v>
      </c>
      <c r="I672" s="311"/>
      <c r="J672" s="319">
        <f>ROUND(SUMIF(Anlagenbewegungsdaten!B:B,A672,Anlagenbewegungsdaten!C:C),3)</f>
        <v>0</v>
      </c>
      <c r="K672" s="320">
        <f>ROUND(SUMIF(Anlagenbewegungsdaten!$B:$B,$A672,Anlagenbewegungsdaten!$D:$D),2)</f>
        <v>0</v>
      </c>
      <c r="L672" s="321">
        <f t="shared" si="32"/>
        <v>0</v>
      </c>
      <c r="M672" s="341" t="s">
        <v>4950</v>
      </c>
      <c r="N672" s="341" t="s">
        <v>4963</v>
      </c>
      <c r="O672" s="323">
        <f>ROUND(SUMIF(Anlagenbewegungsdaten_AV!B:B,A672,Anlagenbewegungsdaten_AV!C:C),3)</f>
        <v>0</v>
      </c>
      <c r="P672" s="320">
        <f>ROUND(SUMIF(Anlagenbewegungsdaten_AV!$B:$B,$A672,Anlagenbewegungsdaten_AV!$D:$D),2)</f>
        <v>0</v>
      </c>
      <c r="Q672" s="321">
        <f t="shared" si="33"/>
        <v>0</v>
      </c>
      <c r="S672" s="324"/>
      <c r="T672" s="317"/>
      <c r="U672" s="325"/>
      <c r="V672" s="325"/>
    </row>
    <row r="673" spans="1:22" ht="15" customHeight="1" x14ac:dyDescent="0.25">
      <c r="A673" s="129" t="s">
        <v>4173</v>
      </c>
      <c r="B673" s="126" t="s">
        <v>2087</v>
      </c>
      <c r="C673" s="127" t="s">
        <v>4017</v>
      </c>
      <c r="D673" s="127" t="s">
        <v>4105</v>
      </c>
      <c r="E673" s="127" t="s">
        <v>4069</v>
      </c>
      <c r="F673" s="128">
        <v>20.91</v>
      </c>
      <c r="G673" s="128">
        <v>21.11</v>
      </c>
      <c r="H673" s="128">
        <v>16.73</v>
      </c>
      <c r="I673" s="311"/>
      <c r="J673" s="319">
        <f>ROUND(SUMIF(Anlagenbewegungsdaten!B:B,A673,Anlagenbewegungsdaten!C:C),3)</f>
        <v>0</v>
      </c>
      <c r="K673" s="320">
        <f>ROUND(SUMIF(Anlagenbewegungsdaten!$B:$B,$A673,Anlagenbewegungsdaten!$D:$D),2)</f>
        <v>0</v>
      </c>
      <c r="L673" s="321">
        <f t="shared" si="32"/>
        <v>0</v>
      </c>
      <c r="M673" s="341" t="s">
        <v>4950</v>
      </c>
      <c r="N673" s="341" t="s">
        <v>4963</v>
      </c>
      <c r="O673" s="323">
        <f>ROUND(SUMIF(Anlagenbewegungsdaten_AV!B:B,A673,Anlagenbewegungsdaten_AV!C:C),3)</f>
        <v>0</v>
      </c>
      <c r="P673" s="320">
        <f>ROUND(SUMIF(Anlagenbewegungsdaten_AV!$B:$B,$A673,Anlagenbewegungsdaten_AV!$D:$D),2)</f>
        <v>0</v>
      </c>
      <c r="Q673" s="321">
        <f t="shared" si="33"/>
        <v>0</v>
      </c>
      <c r="S673" s="324"/>
      <c r="T673" s="317"/>
      <c r="U673" s="325"/>
      <c r="V673" s="325"/>
    </row>
    <row r="674" spans="1:22" ht="15" customHeight="1" x14ac:dyDescent="0.25">
      <c r="A674" s="129" t="s">
        <v>1788</v>
      </c>
      <c r="B674" s="126" t="s">
        <v>2087</v>
      </c>
      <c r="C674" s="127" t="s">
        <v>4017</v>
      </c>
      <c r="D674" s="127" t="s">
        <v>249</v>
      </c>
      <c r="E674" s="127" t="s">
        <v>2462</v>
      </c>
      <c r="F674" s="128">
        <v>19</v>
      </c>
      <c r="G674" s="128">
        <v>19.2</v>
      </c>
      <c r="H674" s="128">
        <v>15.2</v>
      </c>
      <c r="I674" s="311"/>
      <c r="J674" s="319">
        <f>ROUND(SUMIF(Anlagenbewegungsdaten!B:B,A674,Anlagenbewegungsdaten!C:C),3)</f>
        <v>0</v>
      </c>
      <c r="K674" s="320">
        <f>ROUND(SUMIF(Anlagenbewegungsdaten!$B:$B,$A674,Anlagenbewegungsdaten!$D:$D),2)</f>
        <v>0</v>
      </c>
      <c r="L674" s="321">
        <f t="shared" si="32"/>
        <v>0</v>
      </c>
      <c r="M674" s="341" t="s">
        <v>4950</v>
      </c>
      <c r="N674" s="341" t="s">
        <v>4963</v>
      </c>
      <c r="O674" s="323">
        <f>ROUND(SUMIF(Anlagenbewegungsdaten_AV!B:B,A674,Anlagenbewegungsdaten_AV!C:C),3)</f>
        <v>0</v>
      </c>
      <c r="P674" s="320">
        <f>ROUND(SUMIF(Anlagenbewegungsdaten_AV!$B:$B,$A674,Anlagenbewegungsdaten_AV!$D:$D),2)</f>
        <v>0</v>
      </c>
      <c r="Q674" s="321">
        <f t="shared" si="33"/>
        <v>0</v>
      </c>
      <c r="S674" s="324"/>
      <c r="T674" s="317"/>
      <c r="U674" s="325"/>
      <c r="V674" s="325"/>
    </row>
    <row r="675" spans="1:22" ht="15" customHeight="1" x14ac:dyDescent="0.25">
      <c r="A675" s="129" t="s">
        <v>1498</v>
      </c>
      <c r="B675" s="126" t="s">
        <v>2087</v>
      </c>
      <c r="C675" s="127" t="s">
        <v>4017</v>
      </c>
      <c r="D675" s="127" t="s">
        <v>251</v>
      </c>
      <c r="E675" s="127" t="s">
        <v>1543</v>
      </c>
      <c r="F675" s="128">
        <v>22</v>
      </c>
      <c r="G675" s="128">
        <v>22.2</v>
      </c>
      <c r="H675" s="128">
        <v>17.600000000000001</v>
      </c>
      <c r="I675" s="311"/>
      <c r="J675" s="319">
        <f>ROUND(SUMIF(Anlagenbewegungsdaten!B:B,A675,Anlagenbewegungsdaten!C:C),3)</f>
        <v>0</v>
      </c>
      <c r="K675" s="320">
        <f>ROUND(SUMIF(Anlagenbewegungsdaten!$B:$B,$A675,Anlagenbewegungsdaten!$D:$D),2)</f>
        <v>0</v>
      </c>
      <c r="L675" s="321">
        <f t="shared" si="32"/>
        <v>0</v>
      </c>
      <c r="M675" s="341" t="s">
        <v>4950</v>
      </c>
      <c r="N675" s="341" t="s">
        <v>4963</v>
      </c>
      <c r="O675" s="323">
        <f>ROUND(SUMIF(Anlagenbewegungsdaten_AV!B:B,A675,Anlagenbewegungsdaten_AV!C:C),3)</f>
        <v>0</v>
      </c>
      <c r="P675" s="320">
        <f>ROUND(SUMIF(Anlagenbewegungsdaten_AV!$B:$B,$A675,Anlagenbewegungsdaten_AV!$D:$D),2)</f>
        <v>0</v>
      </c>
      <c r="Q675" s="321">
        <f t="shared" si="33"/>
        <v>0</v>
      </c>
      <c r="S675" s="324"/>
      <c r="T675" s="317"/>
      <c r="U675" s="325"/>
      <c r="V675" s="325"/>
    </row>
    <row r="676" spans="1:22" ht="15" customHeight="1" x14ac:dyDescent="0.25">
      <c r="A676" s="129" t="s">
        <v>1499</v>
      </c>
      <c r="B676" s="126" t="s">
        <v>2087</v>
      </c>
      <c r="C676" s="127" t="s">
        <v>4017</v>
      </c>
      <c r="D676" s="127" t="s">
        <v>253</v>
      </c>
      <c r="E676" s="127" t="s">
        <v>1546</v>
      </c>
      <c r="F676" s="128">
        <v>22</v>
      </c>
      <c r="G676" s="128">
        <v>22.2</v>
      </c>
      <c r="H676" s="128">
        <v>17.600000000000001</v>
      </c>
      <c r="I676" s="311"/>
      <c r="J676" s="319">
        <f>ROUND(SUMIF(Anlagenbewegungsdaten!B:B,A676,Anlagenbewegungsdaten!C:C),3)</f>
        <v>0</v>
      </c>
      <c r="K676" s="320">
        <f>ROUND(SUMIF(Anlagenbewegungsdaten!$B:$B,$A676,Anlagenbewegungsdaten!$D:$D),2)</f>
        <v>0</v>
      </c>
      <c r="L676" s="321">
        <f t="shared" si="32"/>
        <v>0</v>
      </c>
      <c r="M676" s="341" t="s">
        <v>4950</v>
      </c>
      <c r="N676" s="341" t="s">
        <v>4963</v>
      </c>
      <c r="O676" s="323">
        <f>ROUND(SUMIF(Anlagenbewegungsdaten_AV!B:B,A676,Anlagenbewegungsdaten_AV!C:C),3)</f>
        <v>0</v>
      </c>
      <c r="P676" s="320">
        <f>ROUND(SUMIF(Anlagenbewegungsdaten_AV!$B:$B,$A676,Anlagenbewegungsdaten_AV!$D:$D),2)</f>
        <v>0</v>
      </c>
      <c r="Q676" s="321">
        <f t="shared" si="33"/>
        <v>0</v>
      </c>
      <c r="S676" s="324"/>
      <c r="T676" s="317"/>
      <c r="U676" s="325"/>
      <c r="V676" s="325"/>
    </row>
    <row r="677" spans="1:22" ht="15" customHeight="1" x14ac:dyDescent="0.25">
      <c r="A677" s="129" t="s">
        <v>2660</v>
      </c>
      <c r="B677" s="126" t="s">
        <v>2087</v>
      </c>
      <c r="C677" s="127" t="s">
        <v>4017</v>
      </c>
      <c r="D677" s="127" t="s">
        <v>2593</v>
      </c>
      <c r="E677" s="127" t="s">
        <v>2555</v>
      </c>
      <c r="F677" s="128">
        <v>21.97</v>
      </c>
      <c r="G677" s="128">
        <v>22.169999999999998</v>
      </c>
      <c r="H677" s="128">
        <v>17.579999999999998</v>
      </c>
      <c r="I677" s="311"/>
      <c r="J677" s="319">
        <f>ROUND(SUMIF(Anlagenbewegungsdaten!B:B,A677,Anlagenbewegungsdaten!C:C),3)</f>
        <v>0</v>
      </c>
      <c r="K677" s="320">
        <f>ROUND(SUMIF(Anlagenbewegungsdaten!$B:$B,$A677,Anlagenbewegungsdaten!$D:$D),2)</f>
        <v>0</v>
      </c>
      <c r="L677" s="321">
        <f t="shared" si="32"/>
        <v>0</v>
      </c>
      <c r="M677" s="341" t="s">
        <v>4950</v>
      </c>
      <c r="N677" s="341" t="s">
        <v>4963</v>
      </c>
      <c r="O677" s="323">
        <f>ROUND(SUMIF(Anlagenbewegungsdaten_AV!B:B,A677,Anlagenbewegungsdaten_AV!C:C),3)</f>
        <v>0</v>
      </c>
      <c r="P677" s="320">
        <f>ROUND(SUMIF(Anlagenbewegungsdaten_AV!$B:$B,$A677,Anlagenbewegungsdaten_AV!$D:$D),2)</f>
        <v>0</v>
      </c>
      <c r="Q677" s="321">
        <f t="shared" si="33"/>
        <v>0</v>
      </c>
      <c r="S677" s="324"/>
      <c r="T677" s="317"/>
      <c r="U677" s="325"/>
      <c r="V677" s="325"/>
    </row>
    <row r="678" spans="1:22" ht="15" customHeight="1" x14ac:dyDescent="0.25">
      <c r="A678" s="129" t="s">
        <v>3404</v>
      </c>
      <c r="B678" s="126" t="s">
        <v>2087</v>
      </c>
      <c r="C678" s="127" t="s">
        <v>4017</v>
      </c>
      <c r="D678" s="127" t="s">
        <v>3337</v>
      </c>
      <c r="E678" s="127" t="s">
        <v>3299</v>
      </c>
      <c r="F678" s="128">
        <v>21.939999999999998</v>
      </c>
      <c r="G678" s="128">
        <v>22.139999999999997</v>
      </c>
      <c r="H678" s="128">
        <v>17.55</v>
      </c>
      <c r="I678" s="311"/>
      <c r="J678" s="319">
        <f>ROUND(SUMIF(Anlagenbewegungsdaten!B:B,A678,Anlagenbewegungsdaten!C:C),3)</f>
        <v>0</v>
      </c>
      <c r="K678" s="320">
        <f>ROUND(SUMIF(Anlagenbewegungsdaten!$B:$B,$A678,Anlagenbewegungsdaten!$D:$D),2)</f>
        <v>0</v>
      </c>
      <c r="L678" s="321">
        <f t="shared" si="32"/>
        <v>0</v>
      </c>
      <c r="M678" s="341" t="s">
        <v>4950</v>
      </c>
      <c r="N678" s="341" t="s">
        <v>4963</v>
      </c>
      <c r="O678" s="323">
        <f>ROUND(SUMIF(Anlagenbewegungsdaten_AV!B:B,A678,Anlagenbewegungsdaten_AV!C:C),3)</f>
        <v>0</v>
      </c>
      <c r="P678" s="320">
        <f>ROUND(SUMIF(Anlagenbewegungsdaten_AV!$B:$B,$A678,Anlagenbewegungsdaten_AV!$D:$D),2)</f>
        <v>0</v>
      </c>
      <c r="Q678" s="321">
        <f t="shared" si="33"/>
        <v>0</v>
      </c>
      <c r="S678" s="324"/>
      <c r="T678" s="317"/>
      <c r="U678" s="325"/>
      <c r="V678" s="325"/>
    </row>
    <row r="679" spans="1:22" ht="15" customHeight="1" x14ac:dyDescent="0.25">
      <c r="A679" s="129" t="s">
        <v>4174</v>
      </c>
      <c r="B679" s="126" t="s">
        <v>2087</v>
      </c>
      <c r="C679" s="127" t="s">
        <v>4017</v>
      </c>
      <c r="D679" s="127" t="s">
        <v>4107</v>
      </c>
      <c r="E679" s="127" t="s">
        <v>4069</v>
      </c>
      <c r="F679" s="128">
        <v>21.91</v>
      </c>
      <c r="G679" s="128">
        <v>22.11</v>
      </c>
      <c r="H679" s="128">
        <v>17.53</v>
      </c>
      <c r="I679" s="311"/>
      <c r="J679" s="319">
        <f>ROUND(SUMIF(Anlagenbewegungsdaten!B:B,A679,Anlagenbewegungsdaten!C:C),3)</f>
        <v>0</v>
      </c>
      <c r="K679" s="320">
        <f>ROUND(SUMIF(Anlagenbewegungsdaten!$B:$B,$A679,Anlagenbewegungsdaten!$D:$D),2)</f>
        <v>0</v>
      </c>
      <c r="L679" s="321">
        <f t="shared" si="32"/>
        <v>0</v>
      </c>
      <c r="M679" s="341" t="s">
        <v>4950</v>
      </c>
      <c r="N679" s="341" t="s">
        <v>4963</v>
      </c>
      <c r="O679" s="323">
        <f>ROUND(SUMIF(Anlagenbewegungsdaten_AV!B:B,A679,Anlagenbewegungsdaten_AV!C:C),3)</f>
        <v>0</v>
      </c>
      <c r="P679" s="320">
        <f>ROUND(SUMIF(Anlagenbewegungsdaten_AV!$B:$B,$A679,Anlagenbewegungsdaten_AV!$D:$D),2)</f>
        <v>0</v>
      </c>
      <c r="Q679" s="321">
        <f t="shared" si="33"/>
        <v>0</v>
      </c>
      <c r="S679" s="324"/>
      <c r="T679" s="317"/>
      <c r="U679" s="325"/>
      <c r="V679" s="325"/>
    </row>
    <row r="680" spans="1:22" ht="15" customHeight="1" x14ac:dyDescent="0.25">
      <c r="A680" s="129" t="s">
        <v>1500</v>
      </c>
      <c r="B680" s="126" t="s">
        <v>2087</v>
      </c>
      <c r="C680" s="127" t="s">
        <v>4017</v>
      </c>
      <c r="D680" s="127" t="s">
        <v>255</v>
      </c>
      <c r="E680" s="127" t="s">
        <v>2462</v>
      </c>
      <c r="F680" s="128">
        <v>19</v>
      </c>
      <c r="G680" s="128">
        <v>19.2</v>
      </c>
      <c r="H680" s="128">
        <v>15.2</v>
      </c>
      <c r="I680" s="311"/>
      <c r="J680" s="319">
        <f>ROUND(SUMIF(Anlagenbewegungsdaten!B:B,A680,Anlagenbewegungsdaten!C:C),3)</f>
        <v>0</v>
      </c>
      <c r="K680" s="320">
        <f>ROUND(SUMIF(Anlagenbewegungsdaten!$B:$B,$A680,Anlagenbewegungsdaten!$D:$D),2)</f>
        <v>0</v>
      </c>
      <c r="L680" s="321">
        <f t="shared" si="32"/>
        <v>0</v>
      </c>
      <c r="M680" s="341" t="s">
        <v>4950</v>
      </c>
      <c r="N680" s="341" t="s">
        <v>4963</v>
      </c>
      <c r="O680" s="323">
        <f>ROUND(SUMIF(Anlagenbewegungsdaten_AV!B:B,A680,Anlagenbewegungsdaten_AV!C:C),3)</f>
        <v>0</v>
      </c>
      <c r="P680" s="320">
        <f>ROUND(SUMIF(Anlagenbewegungsdaten_AV!$B:$B,$A680,Anlagenbewegungsdaten_AV!$D:$D),2)</f>
        <v>0</v>
      </c>
      <c r="Q680" s="321">
        <f t="shared" si="33"/>
        <v>0</v>
      </c>
      <c r="S680" s="324"/>
      <c r="T680" s="317"/>
      <c r="U680" s="325"/>
      <c r="V680" s="325"/>
    </row>
    <row r="681" spans="1:22" ht="15" customHeight="1" x14ac:dyDescent="0.25">
      <c r="A681" s="129" t="s">
        <v>1501</v>
      </c>
      <c r="B681" s="126" t="s">
        <v>2087</v>
      </c>
      <c r="C681" s="127" t="s">
        <v>4017</v>
      </c>
      <c r="D681" s="127" t="s">
        <v>257</v>
      </c>
      <c r="E681" s="127" t="s">
        <v>1543</v>
      </c>
      <c r="F681" s="128">
        <v>22</v>
      </c>
      <c r="G681" s="128">
        <v>22.2</v>
      </c>
      <c r="H681" s="128">
        <v>17.600000000000001</v>
      </c>
      <c r="I681" s="311"/>
      <c r="J681" s="319">
        <f>ROUND(SUMIF(Anlagenbewegungsdaten!B:B,A681,Anlagenbewegungsdaten!C:C),3)</f>
        <v>0</v>
      </c>
      <c r="K681" s="320">
        <f>ROUND(SUMIF(Anlagenbewegungsdaten!$B:$B,$A681,Anlagenbewegungsdaten!$D:$D),2)</f>
        <v>0</v>
      </c>
      <c r="L681" s="321">
        <f t="shared" si="32"/>
        <v>0</v>
      </c>
      <c r="M681" s="341" t="s">
        <v>4950</v>
      </c>
      <c r="N681" s="341" t="s">
        <v>4963</v>
      </c>
      <c r="O681" s="323">
        <f>ROUND(SUMIF(Anlagenbewegungsdaten_AV!B:B,A681,Anlagenbewegungsdaten_AV!C:C),3)</f>
        <v>0</v>
      </c>
      <c r="P681" s="320">
        <f>ROUND(SUMIF(Anlagenbewegungsdaten_AV!$B:$B,$A681,Anlagenbewegungsdaten_AV!$D:$D),2)</f>
        <v>0</v>
      </c>
      <c r="Q681" s="321">
        <f t="shared" si="33"/>
        <v>0</v>
      </c>
      <c r="S681" s="324"/>
      <c r="T681" s="317"/>
      <c r="U681" s="325"/>
      <c r="V681" s="325"/>
    </row>
    <row r="682" spans="1:22" ht="15" customHeight="1" x14ac:dyDescent="0.25">
      <c r="A682" s="129" t="s">
        <v>1502</v>
      </c>
      <c r="B682" s="126" t="s">
        <v>2087</v>
      </c>
      <c r="C682" s="127" t="s">
        <v>4017</v>
      </c>
      <c r="D682" s="127" t="s">
        <v>259</v>
      </c>
      <c r="E682" s="127" t="s">
        <v>1546</v>
      </c>
      <c r="F682" s="128">
        <v>22</v>
      </c>
      <c r="G682" s="128">
        <v>22.2</v>
      </c>
      <c r="H682" s="128">
        <v>17.600000000000001</v>
      </c>
      <c r="I682" s="311"/>
      <c r="J682" s="319">
        <f>ROUND(SUMIF(Anlagenbewegungsdaten!B:B,A682,Anlagenbewegungsdaten!C:C),3)</f>
        <v>0</v>
      </c>
      <c r="K682" s="320">
        <f>ROUND(SUMIF(Anlagenbewegungsdaten!$B:$B,$A682,Anlagenbewegungsdaten!$D:$D),2)</f>
        <v>0</v>
      </c>
      <c r="L682" s="321">
        <f t="shared" si="32"/>
        <v>0</v>
      </c>
      <c r="M682" s="341" t="s">
        <v>4950</v>
      </c>
      <c r="N682" s="341" t="s">
        <v>4963</v>
      </c>
      <c r="O682" s="323">
        <f>ROUND(SUMIF(Anlagenbewegungsdaten_AV!B:B,A682,Anlagenbewegungsdaten_AV!C:C),3)</f>
        <v>0</v>
      </c>
      <c r="P682" s="320">
        <f>ROUND(SUMIF(Anlagenbewegungsdaten_AV!$B:$B,$A682,Anlagenbewegungsdaten_AV!$D:$D),2)</f>
        <v>0</v>
      </c>
      <c r="Q682" s="321">
        <f t="shared" si="33"/>
        <v>0</v>
      </c>
      <c r="S682" s="324"/>
      <c r="T682" s="317"/>
      <c r="U682" s="325"/>
      <c r="V682" s="325"/>
    </row>
    <row r="683" spans="1:22" ht="15" customHeight="1" x14ac:dyDescent="0.25">
      <c r="A683" s="129" t="s">
        <v>2661</v>
      </c>
      <c r="B683" s="126" t="s">
        <v>2087</v>
      </c>
      <c r="C683" s="127" t="s">
        <v>4017</v>
      </c>
      <c r="D683" s="127" t="s">
        <v>2595</v>
      </c>
      <c r="E683" s="127" t="s">
        <v>2555</v>
      </c>
      <c r="F683" s="128">
        <v>21.97</v>
      </c>
      <c r="G683" s="128">
        <v>22.169999999999998</v>
      </c>
      <c r="H683" s="128">
        <v>17.579999999999998</v>
      </c>
      <c r="I683" s="311"/>
      <c r="J683" s="319">
        <f>ROUND(SUMIF(Anlagenbewegungsdaten!B:B,A683,Anlagenbewegungsdaten!C:C),3)</f>
        <v>0</v>
      </c>
      <c r="K683" s="320">
        <f>ROUND(SUMIF(Anlagenbewegungsdaten!$B:$B,$A683,Anlagenbewegungsdaten!$D:$D),2)</f>
        <v>0</v>
      </c>
      <c r="L683" s="321">
        <f t="shared" si="32"/>
        <v>0</v>
      </c>
      <c r="M683" s="341" t="s">
        <v>4950</v>
      </c>
      <c r="N683" s="341" t="s">
        <v>4963</v>
      </c>
      <c r="O683" s="323">
        <f>ROUND(SUMIF(Anlagenbewegungsdaten_AV!B:B,A683,Anlagenbewegungsdaten_AV!C:C),3)</f>
        <v>0</v>
      </c>
      <c r="P683" s="320">
        <f>ROUND(SUMIF(Anlagenbewegungsdaten_AV!$B:$B,$A683,Anlagenbewegungsdaten_AV!$D:$D),2)</f>
        <v>0</v>
      </c>
      <c r="Q683" s="321">
        <f t="shared" si="33"/>
        <v>0</v>
      </c>
      <c r="S683" s="324"/>
      <c r="T683" s="317"/>
      <c r="U683" s="325"/>
      <c r="V683" s="325"/>
    </row>
    <row r="684" spans="1:22" ht="15" customHeight="1" x14ac:dyDescent="0.25">
      <c r="A684" s="129" t="s">
        <v>3405</v>
      </c>
      <c r="B684" s="126" t="s">
        <v>2087</v>
      </c>
      <c r="C684" s="127" t="s">
        <v>4017</v>
      </c>
      <c r="D684" s="127" t="s">
        <v>3339</v>
      </c>
      <c r="E684" s="127" t="s">
        <v>3299</v>
      </c>
      <c r="F684" s="128">
        <v>21.939999999999998</v>
      </c>
      <c r="G684" s="128">
        <v>22.139999999999997</v>
      </c>
      <c r="H684" s="128">
        <v>17.55</v>
      </c>
      <c r="I684" s="311"/>
      <c r="J684" s="319">
        <f>ROUND(SUMIF(Anlagenbewegungsdaten!B:B,A684,Anlagenbewegungsdaten!C:C),3)</f>
        <v>0</v>
      </c>
      <c r="K684" s="320">
        <f>ROUND(SUMIF(Anlagenbewegungsdaten!$B:$B,$A684,Anlagenbewegungsdaten!$D:$D),2)</f>
        <v>0</v>
      </c>
      <c r="L684" s="321">
        <f t="shared" si="32"/>
        <v>0</v>
      </c>
      <c r="M684" s="341" t="s">
        <v>4950</v>
      </c>
      <c r="N684" s="341" t="s">
        <v>4963</v>
      </c>
      <c r="O684" s="323">
        <f>ROUND(SUMIF(Anlagenbewegungsdaten_AV!B:B,A684,Anlagenbewegungsdaten_AV!C:C),3)</f>
        <v>0</v>
      </c>
      <c r="P684" s="320">
        <f>ROUND(SUMIF(Anlagenbewegungsdaten_AV!$B:$B,$A684,Anlagenbewegungsdaten_AV!$D:$D),2)</f>
        <v>0</v>
      </c>
      <c r="Q684" s="321">
        <f t="shared" si="33"/>
        <v>0</v>
      </c>
      <c r="S684" s="324"/>
      <c r="T684" s="317"/>
      <c r="U684" s="325"/>
      <c r="V684" s="325"/>
    </row>
    <row r="685" spans="1:22" ht="15" customHeight="1" x14ac:dyDescent="0.25">
      <c r="A685" s="129" t="s">
        <v>4175</v>
      </c>
      <c r="B685" s="126" t="s">
        <v>2087</v>
      </c>
      <c r="C685" s="127" t="s">
        <v>4017</v>
      </c>
      <c r="D685" s="127" t="s">
        <v>4109</v>
      </c>
      <c r="E685" s="127" t="s">
        <v>4069</v>
      </c>
      <c r="F685" s="128">
        <v>21.91</v>
      </c>
      <c r="G685" s="128">
        <v>22.11</v>
      </c>
      <c r="H685" s="128">
        <v>17.53</v>
      </c>
      <c r="I685" s="311"/>
      <c r="J685" s="319">
        <f>ROUND(SUMIF(Anlagenbewegungsdaten!B:B,A685,Anlagenbewegungsdaten!C:C),3)</f>
        <v>0</v>
      </c>
      <c r="K685" s="320">
        <f>ROUND(SUMIF(Anlagenbewegungsdaten!$B:$B,$A685,Anlagenbewegungsdaten!$D:$D),2)</f>
        <v>0</v>
      </c>
      <c r="L685" s="321">
        <f t="shared" si="32"/>
        <v>0</v>
      </c>
      <c r="M685" s="341" t="s">
        <v>4950</v>
      </c>
      <c r="N685" s="341" t="s">
        <v>4963</v>
      </c>
      <c r="O685" s="323">
        <f>ROUND(SUMIF(Anlagenbewegungsdaten_AV!B:B,A685,Anlagenbewegungsdaten_AV!C:C),3)</f>
        <v>0</v>
      </c>
      <c r="P685" s="320">
        <f>ROUND(SUMIF(Anlagenbewegungsdaten_AV!$B:$B,$A685,Anlagenbewegungsdaten_AV!$D:$D),2)</f>
        <v>0</v>
      </c>
      <c r="Q685" s="321">
        <f t="shared" si="33"/>
        <v>0</v>
      </c>
      <c r="S685" s="324"/>
      <c r="T685" s="317"/>
      <c r="U685" s="325"/>
      <c r="V685" s="325"/>
    </row>
    <row r="686" spans="1:22" ht="15" customHeight="1" x14ac:dyDescent="0.25">
      <c r="A686" s="129" t="s">
        <v>1503</v>
      </c>
      <c r="B686" s="126" t="s">
        <v>2087</v>
      </c>
      <c r="C686" s="127" t="s">
        <v>4017</v>
      </c>
      <c r="D686" s="127" t="s">
        <v>261</v>
      </c>
      <c r="E686" s="127" t="s">
        <v>2462</v>
      </c>
      <c r="F686" s="128">
        <v>20</v>
      </c>
      <c r="G686" s="128">
        <v>20.2</v>
      </c>
      <c r="H686" s="128">
        <v>16</v>
      </c>
      <c r="I686" s="311"/>
      <c r="J686" s="319">
        <f>ROUND(SUMIF(Anlagenbewegungsdaten!B:B,A686,Anlagenbewegungsdaten!C:C),3)</f>
        <v>0</v>
      </c>
      <c r="K686" s="320">
        <f>ROUND(SUMIF(Anlagenbewegungsdaten!$B:$B,$A686,Anlagenbewegungsdaten!$D:$D),2)</f>
        <v>0</v>
      </c>
      <c r="L686" s="321">
        <f t="shared" si="32"/>
        <v>0</v>
      </c>
      <c r="M686" s="341" t="s">
        <v>4950</v>
      </c>
      <c r="N686" s="341" t="s">
        <v>4963</v>
      </c>
      <c r="O686" s="323">
        <f>ROUND(SUMIF(Anlagenbewegungsdaten_AV!B:B,A686,Anlagenbewegungsdaten_AV!C:C),3)</f>
        <v>0</v>
      </c>
      <c r="P686" s="320">
        <f>ROUND(SUMIF(Anlagenbewegungsdaten_AV!$B:$B,$A686,Anlagenbewegungsdaten_AV!$D:$D),2)</f>
        <v>0</v>
      </c>
      <c r="Q686" s="321">
        <f t="shared" si="33"/>
        <v>0</v>
      </c>
      <c r="S686" s="324"/>
      <c r="T686" s="317"/>
      <c r="U686" s="325"/>
      <c r="V686" s="325"/>
    </row>
    <row r="687" spans="1:22" ht="15" customHeight="1" x14ac:dyDescent="0.25">
      <c r="A687" s="129" t="s">
        <v>1504</v>
      </c>
      <c r="B687" s="126" t="s">
        <v>2087</v>
      </c>
      <c r="C687" s="127" t="s">
        <v>4017</v>
      </c>
      <c r="D687" s="127" t="s">
        <v>263</v>
      </c>
      <c r="E687" s="127" t="s">
        <v>1543</v>
      </c>
      <c r="F687" s="128">
        <v>23</v>
      </c>
      <c r="G687" s="128">
        <v>23.2</v>
      </c>
      <c r="H687" s="128">
        <v>18.399999999999999</v>
      </c>
      <c r="I687" s="311"/>
      <c r="J687" s="319">
        <f>ROUND(SUMIF(Anlagenbewegungsdaten!B:B,A687,Anlagenbewegungsdaten!C:C),3)</f>
        <v>0</v>
      </c>
      <c r="K687" s="320">
        <f>ROUND(SUMIF(Anlagenbewegungsdaten!$B:$B,$A687,Anlagenbewegungsdaten!$D:$D),2)</f>
        <v>0</v>
      </c>
      <c r="L687" s="321">
        <f t="shared" si="32"/>
        <v>0</v>
      </c>
      <c r="M687" s="341" t="s">
        <v>4950</v>
      </c>
      <c r="N687" s="341" t="s">
        <v>4963</v>
      </c>
      <c r="O687" s="323">
        <f>ROUND(SUMIF(Anlagenbewegungsdaten_AV!B:B,A687,Anlagenbewegungsdaten_AV!C:C),3)</f>
        <v>0</v>
      </c>
      <c r="P687" s="320">
        <f>ROUND(SUMIF(Anlagenbewegungsdaten_AV!$B:$B,$A687,Anlagenbewegungsdaten_AV!$D:$D),2)</f>
        <v>0</v>
      </c>
      <c r="Q687" s="321">
        <f t="shared" si="33"/>
        <v>0</v>
      </c>
      <c r="S687" s="324"/>
      <c r="T687" s="317"/>
      <c r="U687" s="325"/>
      <c r="V687" s="325"/>
    </row>
    <row r="688" spans="1:22" ht="15" customHeight="1" x14ac:dyDescent="0.25">
      <c r="A688" s="129" t="s">
        <v>1505</v>
      </c>
      <c r="B688" s="126" t="s">
        <v>2087</v>
      </c>
      <c r="C688" s="127" t="s">
        <v>4017</v>
      </c>
      <c r="D688" s="127" t="s">
        <v>265</v>
      </c>
      <c r="E688" s="127" t="s">
        <v>1546</v>
      </c>
      <c r="F688" s="128">
        <v>23</v>
      </c>
      <c r="G688" s="128">
        <v>23.2</v>
      </c>
      <c r="H688" s="128">
        <v>18.399999999999999</v>
      </c>
      <c r="I688" s="311"/>
      <c r="J688" s="319">
        <f>ROUND(SUMIF(Anlagenbewegungsdaten!B:B,A688,Anlagenbewegungsdaten!C:C),3)</f>
        <v>0</v>
      </c>
      <c r="K688" s="320">
        <f>ROUND(SUMIF(Anlagenbewegungsdaten!$B:$B,$A688,Anlagenbewegungsdaten!$D:$D),2)</f>
        <v>0</v>
      </c>
      <c r="L688" s="321">
        <f t="shared" si="32"/>
        <v>0</v>
      </c>
      <c r="M688" s="341" t="s">
        <v>4950</v>
      </c>
      <c r="N688" s="341" t="s">
        <v>4963</v>
      </c>
      <c r="O688" s="323">
        <f>ROUND(SUMIF(Anlagenbewegungsdaten_AV!B:B,A688,Anlagenbewegungsdaten_AV!C:C),3)</f>
        <v>0</v>
      </c>
      <c r="P688" s="320">
        <f>ROUND(SUMIF(Anlagenbewegungsdaten_AV!$B:$B,$A688,Anlagenbewegungsdaten_AV!$D:$D),2)</f>
        <v>0</v>
      </c>
      <c r="Q688" s="321">
        <f t="shared" si="33"/>
        <v>0</v>
      </c>
      <c r="S688" s="324"/>
      <c r="T688" s="317"/>
      <c r="U688" s="325"/>
      <c r="V688" s="325"/>
    </row>
    <row r="689" spans="1:22" ht="15" customHeight="1" x14ac:dyDescent="0.25">
      <c r="A689" s="129" t="s">
        <v>2662</v>
      </c>
      <c r="B689" s="126" t="s">
        <v>2087</v>
      </c>
      <c r="C689" s="127" t="s">
        <v>4017</v>
      </c>
      <c r="D689" s="127" t="s">
        <v>2597</v>
      </c>
      <c r="E689" s="127" t="s">
        <v>2555</v>
      </c>
      <c r="F689" s="128">
        <v>22.97</v>
      </c>
      <c r="G689" s="128">
        <v>23.169999999999998</v>
      </c>
      <c r="H689" s="128">
        <v>18.38</v>
      </c>
      <c r="I689" s="311"/>
      <c r="J689" s="319">
        <f>ROUND(SUMIF(Anlagenbewegungsdaten!B:B,A689,Anlagenbewegungsdaten!C:C),3)</f>
        <v>0</v>
      </c>
      <c r="K689" s="320">
        <f>ROUND(SUMIF(Anlagenbewegungsdaten!$B:$B,$A689,Anlagenbewegungsdaten!$D:$D),2)</f>
        <v>0</v>
      </c>
      <c r="L689" s="321">
        <f t="shared" si="32"/>
        <v>0</v>
      </c>
      <c r="M689" s="341" t="s">
        <v>4950</v>
      </c>
      <c r="N689" s="341" t="s">
        <v>4963</v>
      </c>
      <c r="O689" s="323">
        <f>ROUND(SUMIF(Anlagenbewegungsdaten_AV!B:B,A689,Anlagenbewegungsdaten_AV!C:C),3)</f>
        <v>0</v>
      </c>
      <c r="P689" s="320">
        <f>ROUND(SUMIF(Anlagenbewegungsdaten_AV!$B:$B,$A689,Anlagenbewegungsdaten_AV!$D:$D),2)</f>
        <v>0</v>
      </c>
      <c r="Q689" s="321">
        <f t="shared" si="33"/>
        <v>0</v>
      </c>
      <c r="S689" s="324"/>
      <c r="T689" s="317"/>
      <c r="U689" s="325"/>
      <c r="V689" s="325"/>
    </row>
    <row r="690" spans="1:22" ht="15" customHeight="1" x14ac:dyDescent="0.25">
      <c r="A690" s="129" t="s">
        <v>3406</v>
      </c>
      <c r="B690" s="126" t="s">
        <v>2087</v>
      </c>
      <c r="C690" s="127" t="s">
        <v>4017</v>
      </c>
      <c r="D690" s="127" t="s">
        <v>3341</v>
      </c>
      <c r="E690" s="127" t="s">
        <v>3299</v>
      </c>
      <c r="F690" s="128">
        <v>22.939999999999998</v>
      </c>
      <c r="G690" s="128">
        <v>23.139999999999997</v>
      </c>
      <c r="H690" s="128">
        <v>18.350000000000001</v>
      </c>
      <c r="I690" s="311"/>
      <c r="J690" s="319">
        <f>ROUND(SUMIF(Anlagenbewegungsdaten!B:B,A690,Anlagenbewegungsdaten!C:C),3)</f>
        <v>0</v>
      </c>
      <c r="K690" s="320">
        <f>ROUND(SUMIF(Anlagenbewegungsdaten!$B:$B,$A690,Anlagenbewegungsdaten!$D:$D),2)</f>
        <v>0</v>
      </c>
      <c r="L690" s="321">
        <f t="shared" si="32"/>
        <v>0</v>
      </c>
      <c r="M690" s="341" t="s">
        <v>4950</v>
      </c>
      <c r="N690" s="341" t="s">
        <v>4963</v>
      </c>
      <c r="O690" s="323">
        <f>ROUND(SUMIF(Anlagenbewegungsdaten_AV!B:B,A690,Anlagenbewegungsdaten_AV!C:C),3)</f>
        <v>0</v>
      </c>
      <c r="P690" s="320">
        <f>ROUND(SUMIF(Anlagenbewegungsdaten_AV!$B:$B,$A690,Anlagenbewegungsdaten_AV!$D:$D),2)</f>
        <v>0</v>
      </c>
      <c r="Q690" s="321">
        <f t="shared" si="33"/>
        <v>0</v>
      </c>
      <c r="S690" s="324"/>
      <c r="T690" s="317"/>
      <c r="U690" s="325"/>
      <c r="V690" s="325"/>
    </row>
    <row r="691" spans="1:22" ht="15" customHeight="1" x14ac:dyDescent="0.25">
      <c r="A691" s="129" t="s">
        <v>4176</v>
      </c>
      <c r="B691" s="126" t="s">
        <v>2087</v>
      </c>
      <c r="C691" s="127" t="s">
        <v>4017</v>
      </c>
      <c r="D691" s="127" t="s">
        <v>4111</v>
      </c>
      <c r="E691" s="127" t="s">
        <v>4069</v>
      </c>
      <c r="F691" s="128">
        <v>22.91</v>
      </c>
      <c r="G691" s="128">
        <v>23.11</v>
      </c>
      <c r="H691" s="128">
        <v>18.329999999999998</v>
      </c>
      <c r="I691" s="311"/>
      <c r="J691" s="319">
        <f>ROUND(SUMIF(Anlagenbewegungsdaten!B:B,A691,Anlagenbewegungsdaten!C:C),3)</f>
        <v>0</v>
      </c>
      <c r="K691" s="320">
        <f>ROUND(SUMIF(Anlagenbewegungsdaten!$B:$B,$A691,Anlagenbewegungsdaten!$D:$D),2)</f>
        <v>0</v>
      </c>
      <c r="L691" s="321">
        <f t="shared" si="32"/>
        <v>0</v>
      </c>
      <c r="M691" s="341" t="s">
        <v>4950</v>
      </c>
      <c r="N691" s="341" t="s">
        <v>4963</v>
      </c>
      <c r="O691" s="323">
        <f>ROUND(SUMIF(Anlagenbewegungsdaten_AV!B:B,A691,Anlagenbewegungsdaten_AV!C:C),3)</f>
        <v>0</v>
      </c>
      <c r="P691" s="320">
        <f>ROUND(SUMIF(Anlagenbewegungsdaten_AV!$B:$B,$A691,Anlagenbewegungsdaten_AV!$D:$D),2)</f>
        <v>0</v>
      </c>
      <c r="Q691" s="321">
        <f t="shared" si="33"/>
        <v>0</v>
      </c>
      <c r="S691" s="324"/>
      <c r="T691" s="317"/>
      <c r="U691" s="325"/>
      <c r="V691" s="325"/>
    </row>
    <row r="692" spans="1:22" ht="15" customHeight="1" x14ac:dyDescent="0.25">
      <c r="A692" s="129" t="s">
        <v>1506</v>
      </c>
      <c r="B692" s="126" t="s">
        <v>2087</v>
      </c>
      <c r="C692" s="127" t="s">
        <v>4017</v>
      </c>
      <c r="D692" s="127" t="s">
        <v>267</v>
      </c>
      <c r="E692" s="127" t="s">
        <v>2462</v>
      </c>
      <c r="F692" s="128">
        <v>20</v>
      </c>
      <c r="G692" s="128">
        <v>20.2</v>
      </c>
      <c r="H692" s="128">
        <v>16</v>
      </c>
      <c r="I692" s="311"/>
      <c r="J692" s="319">
        <f>ROUND(SUMIF(Anlagenbewegungsdaten!B:B,A692,Anlagenbewegungsdaten!C:C),3)</f>
        <v>0</v>
      </c>
      <c r="K692" s="320">
        <f>ROUND(SUMIF(Anlagenbewegungsdaten!$B:$B,$A692,Anlagenbewegungsdaten!$D:$D),2)</f>
        <v>0</v>
      </c>
      <c r="L692" s="321">
        <f t="shared" si="32"/>
        <v>0</v>
      </c>
      <c r="M692" s="341" t="s">
        <v>4950</v>
      </c>
      <c r="N692" s="341" t="s">
        <v>4963</v>
      </c>
      <c r="O692" s="323">
        <f>ROUND(SUMIF(Anlagenbewegungsdaten_AV!B:B,A692,Anlagenbewegungsdaten_AV!C:C),3)</f>
        <v>0</v>
      </c>
      <c r="P692" s="320">
        <f>ROUND(SUMIF(Anlagenbewegungsdaten_AV!$B:$B,$A692,Anlagenbewegungsdaten_AV!$D:$D),2)</f>
        <v>0</v>
      </c>
      <c r="Q692" s="321">
        <f t="shared" si="33"/>
        <v>0</v>
      </c>
      <c r="S692" s="324"/>
      <c r="T692" s="317"/>
      <c r="U692" s="325"/>
      <c r="V692" s="325"/>
    </row>
    <row r="693" spans="1:22" ht="15" customHeight="1" x14ac:dyDescent="0.25">
      <c r="A693" s="129" t="s">
        <v>1507</v>
      </c>
      <c r="B693" s="126" t="s">
        <v>2087</v>
      </c>
      <c r="C693" s="127" t="s">
        <v>4017</v>
      </c>
      <c r="D693" s="127" t="s">
        <v>1633</v>
      </c>
      <c r="E693" s="127" t="s">
        <v>1543</v>
      </c>
      <c r="F693" s="128">
        <v>23</v>
      </c>
      <c r="G693" s="128">
        <v>23.2</v>
      </c>
      <c r="H693" s="128">
        <v>18.399999999999999</v>
      </c>
      <c r="I693" s="311"/>
      <c r="J693" s="319">
        <f>ROUND(SUMIF(Anlagenbewegungsdaten!B:B,A693,Anlagenbewegungsdaten!C:C),3)</f>
        <v>0</v>
      </c>
      <c r="K693" s="320">
        <f>ROUND(SUMIF(Anlagenbewegungsdaten!$B:$B,$A693,Anlagenbewegungsdaten!$D:$D),2)</f>
        <v>0</v>
      </c>
      <c r="L693" s="321">
        <f t="shared" si="32"/>
        <v>0</v>
      </c>
      <c r="M693" s="341" t="s">
        <v>4950</v>
      </c>
      <c r="N693" s="341" t="s">
        <v>4963</v>
      </c>
      <c r="O693" s="323">
        <f>ROUND(SUMIF(Anlagenbewegungsdaten_AV!B:B,A693,Anlagenbewegungsdaten_AV!C:C),3)</f>
        <v>0</v>
      </c>
      <c r="P693" s="320">
        <f>ROUND(SUMIF(Anlagenbewegungsdaten_AV!$B:$B,$A693,Anlagenbewegungsdaten_AV!$D:$D),2)</f>
        <v>0</v>
      </c>
      <c r="Q693" s="321">
        <f t="shared" si="33"/>
        <v>0</v>
      </c>
      <c r="S693" s="324"/>
      <c r="T693" s="317"/>
      <c r="U693" s="325"/>
      <c r="V693" s="325"/>
    </row>
    <row r="694" spans="1:22" ht="15" customHeight="1" x14ac:dyDescent="0.25">
      <c r="A694" s="129" t="s">
        <v>1508</v>
      </c>
      <c r="B694" s="126" t="s">
        <v>2087</v>
      </c>
      <c r="C694" s="127" t="s">
        <v>4017</v>
      </c>
      <c r="D694" s="127" t="s">
        <v>1635</v>
      </c>
      <c r="E694" s="127" t="s">
        <v>1546</v>
      </c>
      <c r="F694" s="128">
        <v>23</v>
      </c>
      <c r="G694" s="128">
        <v>23.2</v>
      </c>
      <c r="H694" s="128">
        <v>18.399999999999999</v>
      </c>
      <c r="I694" s="311"/>
      <c r="J694" s="319">
        <f>ROUND(SUMIF(Anlagenbewegungsdaten!B:B,A694,Anlagenbewegungsdaten!C:C),3)</f>
        <v>0</v>
      </c>
      <c r="K694" s="320">
        <f>ROUND(SUMIF(Anlagenbewegungsdaten!$B:$B,$A694,Anlagenbewegungsdaten!$D:$D),2)</f>
        <v>0</v>
      </c>
      <c r="L694" s="321">
        <f t="shared" si="32"/>
        <v>0</v>
      </c>
      <c r="M694" s="341" t="s">
        <v>4950</v>
      </c>
      <c r="N694" s="341" t="s">
        <v>4963</v>
      </c>
      <c r="O694" s="323">
        <f>ROUND(SUMIF(Anlagenbewegungsdaten_AV!B:B,A694,Anlagenbewegungsdaten_AV!C:C),3)</f>
        <v>0</v>
      </c>
      <c r="P694" s="320">
        <f>ROUND(SUMIF(Anlagenbewegungsdaten_AV!$B:$B,$A694,Anlagenbewegungsdaten_AV!$D:$D),2)</f>
        <v>0</v>
      </c>
      <c r="Q694" s="321">
        <f t="shared" si="33"/>
        <v>0</v>
      </c>
      <c r="S694" s="324"/>
      <c r="T694" s="317"/>
      <c r="U694" s="325"/>
      <c r="V694" s="325"/>
    </row>
    <row r="695" spans="1:22" ht="15" customHeight="1" x14ac:dyDescent="0.25">
      <c r="A695" s="129" t="s">
        <v>2663</v>
      </c>
      <c r="B695" s="126" t="s">
        <v>2087</v>
      </c>
      <c r="C695" s="127" t="s">
        <v>4017</v>
      </c>
      <c r="D695" s="127" t="s">
        <v>2599</v>
      </c>
      <c r="E695" s="127" t="s">
        <v>2555</v>
      </c>
      <c r="F695" s="128">
        <v>22.97</v>
      </c>
      <c r="G695" s="128">
        <v>23.169999999999998</v>
      </c>
      <c r="H695" s="128">
        <v>18.38</v>
      </c>
      <c r="I695" s="311"/>
      <c r="J695" s="319">
        <f>ROUND(SUMIF(Anlagenbewegungsdaten!B:B,A695,Anlagenbewegungsdaten!C:C),3)</f>
        <v>0</v>
      </c>
      <c r="K695" s="320">
        <f>ROUND(SUMIF(Anlagenbewegungsdaten!$B:$B,$A695,Anlagenbewegungsdaten!$D:$D),2)</f>
        <v>0</v>
      </c>
      <c r="L695" s="321">
        <f t="shared" si="32"/>
        <v>0</v>
      </c>
      <c r="M695" s="341" t="s">
        <v>4950</v>
      </c>
      <c r="N695" s="341" t="s">
        <v>4963</v>
      </c>
      <c r="O695" s="323">
        <f>ROUND(SUMIF(Anlagenbewegungsdaten_AV!B:B,A695,Anlagenbewegungsdaten_AV!C:C),3)</f>
        <v>0</v>
      </c>
      <c r="P695" s="320">
        <f>ROUND(SUMIF(Anlagenbewegungsdaten_AV!$B:$B,$A695,Anlagenbewegungsdaten_AV!$D:$D),2)</f>
        <v>0</v>
      </c>
      <c r="Q695" s="321">
        <f t="shared" si="33"/>
        <v>0</v>
      </c>
      <c r="S695" s="324"/>
      <c r="T695" s="317"/>
      <c r="U695" s="325"/>
      <c r="V695" s="325"/>
    </row>
    <row r="696" spans="1:22" ht="15" customHeight="1" x14ac:dyDescent="0.25">
      <c r="A696" s="129" t="s">
        <v>3407</v>
      </c>
      <c r="B696" s="126" t="s">
        <v>2087</v>
      </c>
      <c r="C696" s="127" t="s">
        <v>4017</v>
      </c>
      <c r="D696" s="127" t="s">
        <v>3343</v>
      </c>
      <c r="E696" s="127" t="s">
        <v>3299</v>
      </c>
      <c r="F696" s="128">
        <v>22.939999999999998</v>
      </c>
      <c r="G696" s="128">
        <v>23.139999999999997</v>
      </c>
      <c r="H696" s="128">
        <v>18.350000000000001</v>
      </c>
      <c r="I696" s="311"/>
      <c r="J696" s="319">
        <f>ROUND(SUMIF(Anlagenbewegungsdaten!B:B,A696,Anlagenbewegungsdaten!C:C),3)</f>
        <v>0</v>
      </c>
      <c r="K696" s="320">
        <f>ROUND(SUMIF(Anlagenbewegungsdaten!$B:$B,$A696,Anlagenbewegungsdaten!$D:$D),2)</f>
        <v>0</v>
      </c>
      <c r="L696" s="321">
        <f t="shared" si="32"/>
        <v>0</v>
      </c>
      <c r="M696" s="341" t="s">
        <v>4950</v>
      </c>
      <c r="N696" s="341" t="s">
        <v>4963</v>
      </c>
      <c r="O696" s="323">
        <f>ROUND(SUMIF(Anlagenbewegungsdaten_AV!B:B,A696,Anlagenbewegungsdaten_AV!C:C),3)</f>
        <v>0</v>
      </c>
      <c r="P696" s="320">
        <f>ROUND(SUMIF(Anlagenbewegungsdaten_AV!$B:$B,$A696,Anlagenbewegungsdaten_AV!$D:$D),2)</f>
        <v>0</v>
      </c>
      <c r="Q696" s="321">
        <f t="shared" si="33"/>
        <v>0</v>
      </c>
      <c r="S696" s="324"/>
      <c r="T696" s="317"/>
      <c r="U696" s="325"/>
      <c r="V696" s="325"/>
    </row>
    <row r="697" spans="1:22" ht="15" customHeight="1" x14ac:dyDescent="0.25">
      <c r="A697" s="129" t="s">
        <v>4177</v>
      </c>
      <c r="B697" s="126" t="s">
        <v>2087</v>
      </c>
      <c r="C697" s="127" t="s">
        <v>4017</v>
      </c>
      <c r="D697" s="127" t="s">
        <v>4113</v>
      </c>
      <c r="E697" s="127" t="s">
        <v>4069</v>
      </c>
      <c r="F697" s="128">
        <v>22.91</v>
      </c>
      <c r="G697" s="128">
        <v>23.11</v>
      </c>
      <c r="H697" s="128">
        <v>18.329999999999998</v>
      </c>
      <c r="I697" s="311"/>
      <c r="J697" s="319">
        <f>ROUND(SUMIF(Anlagenbewegungsdaten!B:B,A697,Anlagenbewegungsdaten!C:C),3)</f>
        <v>0</v>
      </c>
      <c r="K697" s="320">
        <f>ROUND(SUMIF(Anlagenbewegungsdaten!$B:$B,$A697,Anlagenbewegungsdaten!$D:$D),2)</f>
        <v>0</v>
      </c>
      <c r="L697" s="321">
        <f t="shared" si="32"/>
        <v>0</v>
      </c>
      <c r="M697" s="341" t="s">
        <v>4950</v>
      </c>
      <c r="N697" s="341" t="s">
        <v>4963</v>
      </c>
      <c r="O697" s="323">
        <f>ROUND(SUMIF(Anlagenbewegungsdaten_AV!B:B,A697,Anlagenbewegungsdaten_AV!C:C),3)</f>
        <v>0</v>
      </c>
      <c r="P697" s="320">
        <f>ROUND(SUMIF(Anlagenbewegungsdaten_AV!$B:$B,$A697,Anlagenbewegungsdaten_AV!$D:$D),2)</f>
        <v>0</v>
      </c>
      <c r="Q697" s="321">
        <f t="shared" si="33"/>
        <v>0</v>
      </c>
      <c r="S697" s="324"/>
      <c r="T697" s="317"/>
      <c r="U697" s="325"/>
      <c r="V697" s="325"/>
    </row>
    <row r="698" spans="1:22" ht="15" customHeight="1" x14ac:dyDescent="0.25">
      <c r="A698" s="129" t="s">
        <v>1509</v>
      </c>
      <c r="B698" s="126" t="s">
        <v>2087</v>
      </c>
      <c r="C698" s="127" t="s">
        <v>4017</v>
      </c>
      <c r="D698" s="127" t="s">
        <v>1637</v>
      </c>
      <c r="E698" s="127" t="s">
        <v>2462</v>
      </c>
      <c r="F698" s="128">
        <v>21</v>
      </c>
      <c r="G698" s="128">
        <v>21.2</v>
      </c>
      <c r="H698" s="128">
        <v>16.8</v>
      </c>
      <c r="I698" s="311"/>
      <c r="J698" s="319">
        <f>ROUND(SUMIF(Anlagenbewegungsdaten!B:B,A698,Anlagenbewegungsdaten!C:C),3)</f>
        <v>0</v>
      </c>
      <c r="K698" s="320">
        <f>ROUND(SUMIF(Anlagenbewegungsdaten!$B:$B,$A698,Anlagenbewegungsdaten!$D:$D),2)</f>
        <v>0</v>
      </c>
      <c r="L698" s="321">
        <f t="shared" si="32"/>
        <v>0</v>
      </c>
      <c r="M698" s="341" t="s">
        <v>4950</v>
      </c>
      <c r="N698" s="341" t="s">
        <v>4963</v>
      </c>
      <c r="O698" s="323">
        <f>ROUND(SUMIF(Anlagenbewegungsdaten_AV!B:B,A698,Anlagenbewegungsdaten_AV!C:C),3)</f>
        <v>0</v>
      </c>
      <c r="P698" s="320">
        <f>ROUND(SUMIF(Anlagenbewegungsdaten_AV!$B:$B,$A698,Anlagenbewegungsdaten_AV!$D:$D),2)</f>
        <v>0</v>
      </c>
      <c r="Q698" s="321">
        <f t="shared" si="33"/>
        <v>0</v>
      </c>
      <c r="S698" s="324"/>
      <c r="T698" s="317"/>
      <c r="U698" s="325"/>
      <c r="V698" s="325"/>
    </row>
    <row r="699" spans="1:22" ht="15" customHeight="1" x14ac:dyDescent="0.25">
      <c r="A699" s="129" t="s">
        <v>1510</v>
      </c>
      <c r="B699" s="126" t="s">
        <v>2087</v>
      </c>
      <c r="C699" s="127" t="s">
        <v>4017</v>
      </c>
      <c r="D699" s="127" t="s">
        <v>1639</v>
      </c>
      <c r="E699" s="127" t="s">
        <v>1543</v>
      </c>
      <c r="F699" s="128">
        <v>24</v>
      </c>
      <c r="G699" s="128">
        <v>24.2</v>
      </c>
      <c r="H699" s="128">
        <v>19.2</v>
      </c>
      <c r="I699" s="311"/>
      <c r="J699" s="319">
        <f>ROUND(SUMIF(Anlagenbewegungsdaten!B:B,A699,Anlagenbewegungsdaten!C:C),3)</f>
        <v>0</v>
      </c>
      <c r="K699" s="320">
        <f>ROUND(SUMIF(Anlagenbewegungsdaten!$B:$B,$A699,Anlagenbewegungsdaten!$D:$D),2)</f>
        <v>0</v>
      </c>
      <c r="L699" s="321">
        <f t="shared" si="32"/>
        <v>0</v>
      </c>
      <c r="M699" s="341" t="s">
        <v>4950</v>
      </c>
      <c r="N699" s="341" t="s">
        <v>4963</v>
      </c>
      <c r="O699" s="323">
        <f>ROUND(SUMIF(Anlagenbewegungsdaten_AV!B:B,A699,Anlagenbewegungsdaten_AV!C:C),3)</f>
        <v>0</v>
      </c>
      <c r="P699" s="320">
        <f>ROUND(SUMIF(Anlagenbewegungsdaten_AV!$B:$B,$A699,Anlagenbewegungsdaten_AV!$D:$D),2)</f>
        <v>0</v>
      </c>
      <c r="Q699" s="321">
        <f t="shared" si="33"/>
        <v>0</v>
      </c>
      <c r="S699" s="324"/>
      <c r="T699" s="317"/>
      <c r="U699" s="325"/>
      <c r="V699" s="325"/>
    </row>
    <row r="700" spans="1:22" ht="15" customHeight="1" x14ac:dyDescent="0.25">
      <c r="A700" s="129" t="s">
        <v>1511</v>
      </c>
      <c r="B700" s="126" t="s">
        <v>2087</v>
      </c>
      <c r="C700" s="127" t="s">
        <v>4017</v>
      </c>
      <c r="D700" s="127" t="s">
        <v>1641</v>
      </c>
      <c r="E700" s="127" t="s">
        <v>1546</v>
      </c>
      <c r="F700" s="128">
        <v>24</v>
      </c>
      <c r="G700" s="128">
        <v>24.2</v>
      </c>
      <c r="H700" s="128">
        <v>19.2</v>
      </c>
      <c r="I700" s="311"/>
      <c r="J700" s="319">
        <f>ROUND(SUMIF(Anlagenbewegungsdaten!B:B,A700,Anlagenbewegungsdaten!C:C),3)</f>
        <v>0</v>
      </c>
      <c r="K700" s="320">
        <f>ROUND(SUMIF(Anlagenbewegungsdaten!$B:$B,$A700,Anlagenbewegungsdaten!$D:$D),2)</f>
        <v>0</v>
      </c>
      <c r="L700" s="321">
        <f t="shared" si="32"/>
        <v>0</v>
      </c>
      <c r="M700" s="341" t="s">
        <v>4950</v>
      </c>
      <c r="N700" s="341" t="s">
        <v>4963</v>
      </c>
      <c r="O700" s="323">
        <f>ROUND(SUMIF(Anlagenbewegungsdaten_AV!B:B,A700,Anlagenbewegungsdaten_AV!C:C),3)</f>
        <v>0</v>
      </c>
      <c r="P700" s="320">
        <f>ROUND(SUMIF(Anlagenbewegungsdaten_AV!$B:$B,$A700,Anlagenbewegungsdaten_AV!$D:$D),2)</f>
        <v>0</v>
      </c>
      <c r="Q700" s="321">
        <f t="shared" si="33"/>
        <v>0</v>
      </c>
      <c r="S700" s="324"/>
      <c r="T700" s="317"/>
      <c r="U700" s="325"/>
      <c r="V700" s="325"/>
    </row>
    <row r="701" spans="1:22" ht="15" customHeight="1" x14ac:dyDescent="0.25">
      <c r="A701" s="129" t="s">
        <v>2664</v>
      </c>
      <c r="B701" s="126" t="s">
        <v>2087</v>
      </c>
      <c r="C701" s="127" t="s">
        <v>4017</v>
      </c>
      <c r="D701" s="127" t="s">
        <v>2601</v>
      </c>
      <c r="E701" s="127" t="s">
        <v>2555</v>
      </c>
      <c r="F701" s="128">
        <v>23.97</v>
      </c>
      <c r="G701" s="128">
        <v>24.169999999999998</v>
      </c>
      <c r="H701" s="128">
        <v>19.18</v>
      </c>
      <c r="I701" s="311"/>
      <c r="J701" s="319">
        <f>ROUND(SUMIF(Anlagenbewegungsdaten!B:B,A701,Anlagenbewegungsdaten!C:C),3)</f>
        <v>0</v>
      </c>
      <c r="K701" s="320">
        <f>ROUND(SUMIF(Anlagenbewegungsdaten!$B:$B,$A701,Anlagenbewegungsdaten!$D:$D),2)</f>
        <v>0</v>
      </c>
      <c r="L701" s="321">
        <f t="shared" si="32"/>
        <v>0</v>
      </c>
      <c r="M701" s="341" t="s">
        <v>4950</v>
      </c>
      <c r="N701" s="341" t="s">
        <v>4963</v>
      </c>
      <c r="O701" s="323">
        <f>ROUND(SUMIF(Anlagenbewegungsdaten_AV!B:B,A701,Anlagenbewegungsdaten_AV!C:C),3)</f>
        <v>0</v>
      </c>
      <c r="P701" s="320">
        <f>ROUND(SUMIF(Anlagenbewegungsdaten_AV!$B:$B,$A701,Anlagenbewegungsdaten_AV!$D:$D),2)</f>
        <v>0</v>
      </c>
      <c r="Q701" s="321">
        <f t="shared" si="33"/>
        <v>0</v>
      </c>
      <c r="S701" s="324"/>
      <c r="T701" s="317"/>
      <c r="U701" s="325"/>
      <c r="V701" s="325"/>
    </row>
    <row r="702" spans="1:22" ht="15" customHeight="1" x14ac:dyDescent="0.25">
      <c r="A702" s="129" t="s">
        <v>3408</v>
      </c>
      <c r="B702" s="126" t="s">
        <v>2087</v>
      </c>
      <c r="C702" s="127" t="s">
        <v>4017</v>
      </c>
      <c r="D702" s="127" t="s">
        <v>3345</v>
      </c>
      <c r="E702" s="127" t="s">
        <v>3299</v>
      </c>
      <c r="F702" s="128">
        <v>23.939999999999998</v>
      </c>
      <c r="G702" s="128">
        <v>24.139999999999997</v>
      </c>
      <c r="H702" s="128">
        <v>19.149999999999999</v>
      </c>
      <c r="I702" s="311"/>
      <c r="J702" s="319">
        <f>ROUND(SUMIF(Anlagenbewegungsdaten!B:B,A702,Anlagenbewegungsdaten!C:C),3)</f>
        <v>0</v>
      </c>
      <c r="K702" s="320">
        <f>ROUND(SUMIF(Anlagenbewegungsdaten!$B:$B,$A702,Anlagenbewegungsdaten!$D:$D),2)</f>
        <v>0</v>
      </c>
      <c r="L702" s="321">
        <f t="shared" si="32"/>
        <v>0</v>
      </c>
      <c r="M702" s="341" t="s">
        <v>4950</v>
      </c>
      <c r="N702" s="341" t="s">
        <v>4963</v>
      </c>
      <c r="O702" s="323">
        <f>ROUND(SUMIF(Anlagenbewegungsdaten_AV!B:B,A702,Anlagenbewegungsdaten_AV!C:C),3)</f>
        <v>0</v>
      </c>
      <c r="P702" s="320">
        <f>ROUND(SUMIF(Anlagenbewegungsdaten_AV!$B:$B,$A702,Anlagenbewegungsdaten_AV!$D:$D),2)</f>
        <v>0</v>
      </c>
      <c r="Q702" s="321">
        <f t="shared" si="33"/>
        <v>0</v>
      </c>
      <c r="S702" s="324"/>
      <c r="T702" s="317"/>
      <c r="U702" s="325"/>
      <c r="V702" s="325"/>
    </row>
    <row r="703" spans="1:22" ht="15" customHeight="1" x14ac:dyDescent="0.25">
      <c r="A703" s="129" t="s">
        <v>4178</v>
      </c>
      <c r="B703" s="126" t="s">
        <v>2087</v>
      </c>
      <c r="C703" s="127" t="s">
        <v>4017</v>
      </c>
      <c r="D703" s="127" t="s">
        <v>4115</v>
      </c>
      <c r="E703" s="127" t="s">
        <v>4069</v>
      </c>
      <c r="F703" s="128">
        <v>23.91</v>
      </c>
      <c r="G703" s="128">
        <v>24.11</v>
      </c>
      <c r="H703" s="128">
        <v>19.13</v>
      </c>
      <c r="I703" s="311"/>
      <c r="J703" s="319">
        <f>ROUND(SUMIF(Anlagenbewegungsdaten!B:B,A703,Anlagenbewegungsdaten!C:C),3)</f>
        <v>0</v>
      </c>
      <c r="K703" s="320">
        <f>ROUND(SUMIF(Anlagenbewegungsdaten!$B:$B,$A703,Anlagenbewegungsdaten!$D:$D),2)</f>
        <v>0</v>
      </c>
      <c r="L703" s="321">
        <f t="shared" si="32"/>
        <v>0</v>
      </c>
      <c r="M703" s="341" t="s">
        <v>4950</v>
      </c>
      <c r="N703" s="341" t="s">
        <v>4963</v>
      </c>
      <c r="O703" s="323">
        <f>ROUND(SUMIF(Anlagenbewegungsdaten_AV!B:B,A703,Anlagenbewegungsdaten_AV!C:C),3)</f>
        <v>0</v>
      </c>
      <c r="P703" s="320">
        <f>ROUND(SUMIF(Anlagenbewegungsdaten_AV!$B:$B,$A703,Anlagenbewegungsdaten_AV!$D:$D),2)</f>
        <v>0</v>
      </c>
      <c r="Q703" s="321">
        <f t="shared" si="33"/>
        <v>0</v>
      </c>
      <c r="S703" s="324"/>
      <c r="T703" s="317"/>
      <c r="U703" s="325"/>
      <c r="V703" s="325"/>
    </row>
    <row r="704" spans="1:22" ht="15" customHeight="1" x14ac:dyDescent="0.25">
      <c r="A704" s="129" t="s">
        <v>2456</v>
      </c>
      <c r="B704" s="126" t="s">
        <v>2087</v>
      </c>
      <c r="C704" s="127" t="s">
        <v>4017</v>
      </c>
      <c r="D704" s="127" t="s">
        <v>2390</v>
      </c>
      <c r="E704" s="127" t="s">
        <v>2462</v>
      </c>
      <c r="F704" s="128">
        <v>9</v>
      </c>
      <c r="G704" s="128">
        <v>9.1999999999999993</v>
      </c>
      <c r="H704" s="128">
        <v>7.2</v>
      </c>
      <c r="I704" s="311"/>
      <c r="J704" s="319">
        <f>ROUND(SUMIF(Anlagenbewegungsdaten!B:B,A704,Anlagenbewegungsdaten!C:C),3)</f>
        <v>0</v>
      </c>
      <c r="K704" s="320">
        <f>ROUND(SUMIF(Anlagenbewegungsdaten!$B:$B,$A704,Anlagenbewegungsdaten!$D:$D),2)</f>
        <v>0</v>
      </c>
      <c r="L704" s="321">
        <f t="shared" si="32"/>
        <v>0</v>
      </c>
      <c r="M704" s="341" t="s">
        <v>4950</v>
      </c>
      <c r="N704" s="341" t="s">
        <v>4963</v>
      </c>
      <c r="O704" s="323">
        <f>ROUND(SUMIF(Anlagenbewegungsdaten_AV!B:B,A704,Anlagenbewegungsdaten_AV!C:C),3)</f>
        <v>0</v>
      </c>
      <c r="P704" s="320">
        <f>ROUND(SUMIF(Anlagenbewegungsdaten_AV!$B:$B,$A704,Anlagenbewegungsdaten_AV!$D:$D),2)</f>
        <v>0</v>
      </c>
      <c r="Q704" s="321">
        <f t="shared" si="33"/>
        <v>0</v>
      </c>
      <c r="S704" s="324"/>
      <c r="T704" s="317"/>
      <c r="U704" s="325"/>
      <c r="V704" s="325"/>
    </row>
    <row r="705" spans="1:22" ht="15" customHeight="1" x14ac:dyDescent="0.25">
      <c r="A705" s="129" t="s">
        <v>1512</v>
      </c>
      <c r="B705" s="126" t="s">
        <v>2087</v>
      </c>
      <c r="C705" s="127" t="s">
        <v>4017</v>
      </c>
      <c r="D705" s="127" t="s">
        <v>1643</v>
      </c>
      <c r="E705" s="127" t="s">
        <v>1546</v>
      </c>
      <c r="F705" s="128">
        <v>12</v>
      </c>
      <c r="G705" s="128">
        <v>12.2</v>
      </c>
      <c r="H705" s="128">
        <v>9.6</v>
      </c>
      <c r="I705" s="311"/>
      <c r="J705" s="319">
        <f>ROUND(SUMIF(Anlagenbewegungsdaten!B:B,A705,Anlagenbewegungsdaten!C:C),3)</f>
        <v>0</v>
      </c>
      <c r="K705" s="320">
        <f>ROUND(SUMIF(Anlagenbewegungsdaten!$B:$B,$A705,Anlagenbewegungsdaten!$D:$D),2)</f>
        <v>0</v>
      </c>
      <c r="L705" s="321">
        <f t="shared" si="32"/>
        <v>0</v>
      </c>
      <c r="M705" s="341" t="s">
        <v>4950</v>
      </c>
      <c r="N705" s="341" t="s">
        <v>4963</v>
      </c>
      <c r="O705" s="323">
        <f>ROUND(SUMIF(Anlagenbewegungsdaten_AV!B:B,A705,Anlagenbewegungsdaten_AV!C:C),3)</f>
        <v>0</v>
      </c>
      <c r="P705" s="320">
        <f>ROUND(SUMIF(Anlagenbewegungsdaten_AV!$B:$B,$A705,Anlagenbewegungsdaten_AV!$D:$D),2)</f>
        <v>0</v>
      </c>
      <c r="Q705" s="321">
        <f t="shared" si="33"/>
        <v>0</v>
      </c>
      <c r="S705" s="324"/>
      <c r="T705" s="317"/>
      <c r="U705" s="325"/>
      <c r="V705" s="325"/>
    </row>
    <row r="706" spans="1:22" ht="15" customHeight="1" x14ac:dyDescent="0.25">
      <c r="A706" s="129" t="s">
        <v>2665</v>
      </c>
      <c r="B706" s="126" t="s">
        <v>2087</v>
      </c>
      <c r="C706" s="127" t="s">
        <v>4017</v>
      </c>
      <c r="D706" s="127" t="s">
        <v>2603</v>
      </c>
      <c r="E706" s="127" t="s">
        <v>2555</v>
      </c>
      <c r="F706" s="128">
        <v>11.97</v>
      </c>
      <c r="G706" s="128">
        <v>12.17</v>
      </c>
      <c r="H706" s="128">
        <v>9.58</v>
      </c>
      <c r="I706" s="311"/>
      <c r="J706" s="319">
        <f>ROUND(SUMIF(Anlagenbewegungsdaten!B:B,A706,Anlagenbewegungsdaten!C:C),3)</f>
        <v>0</v>
      </c>
      <c r="K706" s="320">
        <f>ROUND(SUMIF(Anlagenbewegungsdaten!$B:$B,$A706,Anlagenbewegungsdaten!$D:$D),2)</f>
        <v>0</v>
      </c>
      <c r="L706" s="321">
        <f t="shared" si="32"/>
        <v>0</v>
      </c>
      <c r="M706" s="341" t="s">
        <v>4950</v>
      </c>
      <c r="N706" s="341" t="s">
        <v>4963</v>
      </c>
      <c r="O706" s="323">
        <f>ROUND(SUMIF(Anlagenbewegungsdaten_AV!B:B,A706,Anlagenbewegungsdaten_AV!C:C),3)</f>
        <v>0</v>
      </c>
      <c r="P706" s="320">
        <f>ROUND(SUMIF(Anlagenbewegungsdaten_AV!$B:$B,$A706,Anlagenbewegungsdaten_AV!$D:$D),2)</f>
        <v>0</v>
      </c>
      <c r="Q706" s="321">
        <f t="shared" si="33"/>
        <v>0</v>
      </c>
      <c r="S706" s="324"/>
      <c r="T706" s="317"/>
      <c r="U706" s="325"/>
      <c r="V706" s="325"/>
    </row>
    <row r="707" spans="1:22" ht="15" customHeight="1" x14ac:dyDescent="0.25">
      <c r="A707" s="129" t="s">
        <v>3409</v>
      </c>
      <c r="B707" s="126" t="s">
        <v>2087</v>
      </c>
      <c r="C707" s="127" t="s">
        <v>4017</v>
      </c>
      <c r="D707" s="127" t="s">
        <v>3347</v>
      </c>
      <c r="E707" s="127" t="s">
        <v>3299</v>
      </c>
      <c r="F707" s="128">
        <v>11.94</v>
      </c>
      <c r="G707" s="128">
        <v>12.139999999999999</v>
      </c>
      <c r="H707" s="128">
        <v>9.5500000000000007</v>
      </c>
      <c r="I707" s="311"/>
      <c r="J707" s="319">
        <f>ROUND(SUMIF(Anlagenbewegungsdaten!B:B,A707,Anlagenbewegungsdaten!C:C),3)</f>
        <v>0</v>
      </c>
      <c r="K707" s="320">
        <f>ROUND(SUMIF(Anlagenbewegungsdaten!$B:$B,$A707,Anlagenbewegungsdaten!$D:$D),2)</f>
        <v>0</v>
      </c>
      <c r="L707" s="321">
        <f t="shared" si="32"/>
        <v>0</v>
      </c>
      <c r="M707" s="341" t="s">
        <v>4950</v>
      </c>
      <c r="N707" s="341" t="s">
        <v>4963</v>
      </c>
      <c r="O707" s="323">
        <f>ROUND(SUMIF(Anlagenbewegungsdaten_AV!B:B,A707,Anlagenbewegungsdaten_AV!C:C),3)</f>
        <v>0</v>
      </c>
      <c r="P707" s="320">
        <f>ROUND(SUMIF(Anlagenbewegungsdaten_AV!$B:$B,$A707,Anlagenbewegungsdaten_AV!$D:$D),2)</f>
        <v>0</v>
      </c>
      <c r="Q707" s="321">
        <f t="shared" si="33"/>
        <v>0</v>
      </c>
      <c r="S707" s="324"/>
      <c r="T707" s="317"/>
      <c r="U707" s="325"/>
      <c r="V707" s="325"/>
    </row>
    <row r="708" spans="1:22" ht="15" customHeight="1" x14ac:dyDescent="0.25">
      <c r="A708" s="129" t="s">
        <v>4179</v>
      </c>
      <c r="B708" s="126" t="s">
        <v>2087</v>
      </c>
      <c r="C708" s="127" t="s">
        <v>4017</v>
      </c>
      <c r="D708" s="127" t="s">
        <v>4117</v>
      </c>
      <c r="E708" s="127" t="s">
        <v>4069</v>
      </c>
      <c r="F708" s="128">
        <v>11.91</v>
      </c>
      <c r="G708" s="128">
        <v>12.11</v>
      </c>
      <c r="H708" s="128">
        <v>9.5299999999999994</v>
      </c>
      <c r="I708" s="311"/>
      <c r="J708" s="319">
        <f>ROUND(SUMIF(Anlagenbewegungsdaten!B:B,A708,Anlagenbewegungsdaten!C:C),3)</f>
        <v>0</v>
      </c>
      <c r="K708" s="320">
        <f>ROUND(SUMIF(Anlagenbewegungsdaten!$B:$B,$A708,Anlagenbewegungsdaten!$D:$D),2)</f>
        <v>0</v>
      </c>
      <c r="L708" s="321">
        <f t="shared" si="32"/>
        <v>0</v>
      </c>
      <c r="M708" s="341" t="s">
        <v>4950</v>
      </c>
      <c r="N708" s="341" t="s">
        <v>4963</v>
      </c>
      <c r="O708" s="323">
        <f>ROUND(SUMIF(Anlagenbewegungsdaten_AV!B:B,A708,Anlagenbewegungsdaten_AV!C:C),3)</f>
        <v>0</v>
      </c>
      <c r="P708" s="320">
        <f>ROUND(SUMIF(Anlagenbewegungsdaten_AV!$B:$B,$A708,Anlagenbewegungsdaten_AV!$D:$D),2)</f>
        <v>0</v>
      </c>
      <c r="Q708" s="321">
        <f t="shared" si="33"/>
        <v>0</v>
      </c>
      <c r="S708" s="324"/>
      <c r="T708" s="317"/>
      <c r="U708" s="325"/>
      <c r="V708" s="325"/>
    </row>
    <row r="709" spans="1:22" ht="15" customHeight="1" x14ac:dyDescent="0.25">
      <c r="A709" s="129" t="s">
        <v>2457</v>
      </c>
      <c r="B709" s="126" t="s">
        <v>2087</v>
      </c>
      <c r="C709" s="127" t="s">
        <v>4017</v>
      </c>
      <c r="D709" s="127" t="s">
        <v>2443</v>
      </c>
      <c r="E709" s="127" t="s">
        <v>2462</v>
      </c>
      <c r="F709" s="128">
        <v>13</v>
      </c>
      <c r="G709" s="128">
        <v>13.2</v>
      </c>
      <c r="H709" s="128">
        <v>10.4</v>
      </c>
      <c r="I709" s="311"/>
      <c r="J709" s="319">
        <f>ROUND(SUMIF(Anlagenbewegungsdaten!B:B,A709,Anlagenbewegungsdaten!C:C),3)</f>
        <v>0</v>
      </c>
      <c r="K709" s="320">
        <f>ROUND(SUMIF(Anlagenbewegungsdaten!$B:$B,$A709,Anlagenbewegungsdaten!$D:$D),2)</f>
        <v>0</v>
      </c>
      <c r="L709" s="321">
        <f t="shared" si="32"/>
        <v>0</v>
      </c>
      <c r="M709" s="341" t="s">
        <v>4950</v>
      </c>
      <c r="N709" s="341" t="s">
        <v>4963</v>
      </c>
      <c r="O709" s="323">
        <f>ROUND(SUMIF(Anlagenbewegungsdaten_AV!B:B,A709,Anlagenbewegungsdaten_AV!C:C),3)</f>
        <v>0</v>
      </c>
      <c r="P709" s="320">
        <f>ROUND(SUMIF(Anlagenbewegungsdaten_AV!$B:$B,$A709,Anlagenbewegungsdaten_AV!$D:$D),2)</f>
        <v>0</v>
      </c>
      <c r="Q709" s="321">
        <f t="shared" si="33"/>
        <v>0</v>
      </c>
      <c r="S709" s="324"/>
      <c r="T709" s="317"/>
      <c r="U709" s="325"/>
      <c r="V709" s="325"/>
    </row>
    <row r="710" spans="1:22" ht="15" customHeight="1" x14ac:dyDescent="0.25">
      <c r="A710" s="129" t="s">
        <v>1513</v>
      </c>
      <c r="B710" s="126" t="s">
        <v>2087</v>
      </c>
      <c r="C710" s="127" t="s">
        <v>4017</v>
      </c>
      <c r="D710" s="127" t="s">
        <v>1645</v>
      </c>
      <c r="E710" s="127" t="s">
        <v>1546</v>
      </c>
      <c r="F710" s="128">
        <v>16</v>
      </c>
      <c r="G710" s="128">
        <v>16.2</v>
      </c>
      <c r="H710" s="128">
        <v>12.8</v>
      </c>
      <c r="I710" s="311"/>
      <c r="J710" s="319">
        <f>ROUND(SUMIF(Anlagenbewegungsdaten!B:B,A710,Anlagenbewegungsdaten!C:C),3)</f>
        <v>0</v>
      </c>
      <c r="K710" s="320">
        <f>ROUND(SUMIF(Anlagenbewegungsdaten!$B:$B,$A710,Anlagenbewegungsdaten!$D:$D),2)</f>
        <v>0</v>
      </c>
      <c r="L710" s="321">
        <f t="shared" si="32"/>
        <v>0</v>
      </c>
      <c r="M710" s="341" t="s">
        <v>4950</v>
      </c>
      <c r="N710" s="341" t="s">
        <v>4963</v>
      </c>
      <c r="O710" s="323">
        <f>ROUND(SUMIF(Anlagenbewegungsdaten_AV!B:B,A710,Anlagenbewegungsdaten_AV!C:C),3)</f>
        <v>0</v>
      </c>
      <c r="P710" s="320">
        <f>ROUND(SUMIF(Anlagenbewegungsdaten_AV!$B:$B,$A710,Anlagenbewegungsdaten_AV!$D:$D),2)</f>
        <v>0</v>
      </c>
      <c r="Q710" s="321">
        <f t="shared" si="33"/>
        <v>0</v>
      </c>
      <c r="S710" s="324"/>
      <c r="T710" s="317"/>
      <c r="U710" s="325"/>
      <c r="V710" s="325"/>
    </row>
    <row r="711" spans="1:22" ht="15" customHeight="1" x14ac:dyDescent="0.25">
      <c r="A711" s="129" t="s">
        <v>2666</v>
      </c>
      <c r="B711" s="126" t="s">
        <v>2087</v>
      </c>
      <c r="C711" s="127" t="s">
        <v>4017</v>
      </c>
      <c r="D711" s="127" t="s">
        <v>2605</v>
      </c>
      <c r="E711" s="127" t="s">
        <v>2555</v>
      </c>
      <c r="F711" s="128">
        <v>15.97</v>
      </c>
      <c r="G711" s="128">
        <v>16.170000000000002</v>
      </c>
      <c r="H711" s="128">
        <v>12.78</v>
      </c>
      <c r="I711" s="311"/>
      <c r="J711" s="319">
        <f>ROUND(SUMIF(Anlagenbewegungsdaten!B:B,A711,Anlagenbewegungsdaten!C:C),3)</f>
        <v>0</v>
      </c>
      <c r="K711" s="320">
        <f>ROUND(SUMIF(Anlagenbewegungsdaten!$B:$B,$A711,Anlagenbewegungsdaten!$D:$D),2)</f>
        <v>0</v>
      </c>
      <c r="L711" s="321">
        <f t="shared" si="32"/>
        <v>0</v>
      </c>
      <c r="M711" s="341" t="s">
        <v>4950</v>
      </c>
      <c r="N711" s="341" t="s">
        <v>4963</v>
      </c>
      <c r="O711" s="323">
        <f>ROUND(SUMIF(Anlagenbewegungsdaten_AV!B:B,A711,Anlagenbewegungsdaten_AV!C:C),3)</f>
        <v>0</v>
      </c>
      <c r="P711" s="320">
        <f>ROUND(SUMIF(Anlagenbewegungsdaten_AV!$B:$B,$A711,Anlagenbewegungsdaten_AV!$D:$D),2)</f>
        <v>0</v>
      </c>
      <c r="Q711" s="321">
        <f t="shared" si="33"/>
        <v>0</v>
      </c>
      <c r="S711" s="324"/>
      <c r="T711" s="317"/>
      <c r="U711" s="325"/>
      <c r="V711" s="325"/>
    </row>
    <row r="712" spans="1:22" ht="15" customHeight="1" x14ac:dyDescent="0.25">
      <c r="A712" s="129" t="s">
        <v>3410</v>
      </c>
      <c r="B712" s="126" t="s">
        <v>2087</v>
      </c>
      <c r="C712" s="127" t="s">
        <v>4017</v>
      </c>
      <c r="D712" s="127" t="s">
        <v>3349</v>
      </c>
      <c r="E712" s="127" t="s">
        <v>3299</v>
      </c>
      <c r="F712" s="128">
        <v>15.94</v>
      </c>
      <c r="G712" s="128">
        <v>16.14</v>
      </c>
      <c r="H712" s="128">
        <v>12.75</v>
      </c>
      <c r="I712" s="311"/>
      <c r="J712" s="319">
        <f>ROUND(SUMIF(Anlagenbewegungsdaten!B:B,A712,Anlagenbewegungsdaten!C:C),3)</f>
        <v>0</v>
      </c>
      <c r="K712" s="320">
        <f>ROUND(SUMIF(Anlagenbewegungsdaten!$B:$B,$A712,Anlagenbewegungsdaten!$D:$D),2)</f>
        <v>0</v>
      </c>
      <c r="L712" s="321">
        <f t="shared" si="32"/>
        <v>0</v>
      </c>
      <c r="M712" s="341" t="s">
        <v>4950</v>
      </c>
      <c r="N712" s="341" t="s">
        <v>4963</v>
      </c>
      <c r="O712" s="323">
        <f>ROUND(SUMIF(Anlagenbewegungsdaten_AV!B:B,A712,Anlagenbewegungsdaten_AV!C:C),3)</f>
        <v>0</v>
      </c>
      <c r="P712" s="320">
        <f>ROUND(SUMIF(Anlagenbewegungsdaten_AV!$B:$B,$A712,Anlagenbewegungsdaten_AV!$D:$D),2)</f>
        <v>0</v>
      </c>
      <c r="Q712" s="321">
        <f t="shared" si="33"/>
        <v>0</v>
      </c>
      <c r="S712" s="324"/>
      <c r="T712" s="317"/>
      <c r="U712" s="325"/>
      <c r="V712" s="325"/>
    </row>
    <row r="713" spans="1:22" ht="15" customHeight="1" x14ac:dyDescent="0.25">
      <c r="A713" s="129" t="s">
        <v>4180</v>
      </c>
      <c r="B713" s="126" t="s">
        <v>2087</v>
      </c>
      <c r="C713" s="127" t="s">
        <v>4017</v>
      </c>
      <c r="D713" s="127" t="s">
        <v>4119</v>
      </c>
      <c r="E713" s="127" t="s">
        <v>4069</v>
      </c>
      <c r="F713" s="128">
        <v>15.91</v>
      </c>
      <c r="G713" s="128">
        <v>16.11</v>
      </c>
      <c r="H713" s="128">
        <v>12.73</v>
      </c>
      <c r="I713" s="311"/>
      <c r="J713" s="319">
        <f>ROUND(SUMIF(Anlagenbewegungsdaten!B:B,A713,Anlagenbewegungsdaten!C:C),3)</f>
        <v>0</v>
      </c>
      <c r="K713" s="320">
        <f>ROUND(SUMIF(Anlagenbewegungsdaten!$B:$B,$A713,Anlagenbewegungsdaten!$D:$D),2)</f>
        <v>0</v>
      </c>
      <c r="L713" s="321">
        <f t="shared" si="32"/>
        <v>0</v>
      </c>
      <c r="M713" s="341" t="s">
        <v>4950</v>
      </c>
      <c r="N713" s="341" t="s">
        <v>4963</v>
      </c>
      <c r="O713" s="323">
        <f>ROUND(SUMIF(Anlagenbewegungsdaten_AV!B:B,A713,Anlagenbewegungsdaten_AV!C:C),3)</f>
        <v>0</v>
      </c>
      <c r="P713" s="320">
        <f>ROUND(SUMIF(Anlagenbewegungsdaten_AV!$B:$B,$A713,Anlagenbewegungsdaten_AV!$D:$D),2)</f>
        <v>0</v>
      </c>
      <c r="Q713" s="321">
        <f t="shared" si="33"/>
        <v>0</v>
      </c>
      <c r="S713" s="324"/>
      <c r="T713" s="317"/>
      <c r="U713" s="325"/>
      <c r="V713" s="325"/>
    </row>
    <row r="714" spans="1:22" ht="15" customHeight="1" x14ac:dyDescent="0.25">
      <c r="A714" s="129" t="s">
        <v>2458</v>
      </c>
      <c r="B714" s="126" t="s">
        <v>2087</v>
      </c>
      <c r="C714" s="127" t="s">
        <v>4017</v>
      </c>
      <c r="D714" s="127" t="s">
        <v>2445</v>
      </c>
      <c r="E714" s="127" t="s">
        <v>2462</v>
      </c>
      <c r="F714" s="128">
        <v>11.5</v>
      </c>
      <c r="G714" s="128">
        <v>11.7</v>
      </c>
      <c r="H714" s="128">
        <v>9.1999999999999993</v>
      </c>
      <c r="I714" s="311"/>
      <c r="J714" s="319">
        <f>ROUND(SUMIF(Anlagenbewegungsdaten!B:B,A714,Anlagenbewegungsdaten!C:C),3)</f>
        <v>0</v>
      </c>
      <c r="K714" s="320">
        <f>ROUND(SUMIF(Anlagenbewegungsdaten!$B:$B,$A714,Anlagenbewegungsdaten!$D:$D),2)</f>
        <v>0</v>
      </c>
      <c r="L714" s="321">
        <f t="shared" ref="L714:L777" si="34">IF(ISBLANK(F714),0,IF(OR($J714&gt;=100,$J714&lt;=-100),F714-(K714/J714*100),IF(OR(J714&gt;-100,J714&lt;100),(J714*F714%)-K714)))</f>
        <v>0</v>
      </c>
      <c r="M714" s="341" t="s">
        <v>4950</v>
      </c>
      <c r="N714" s="341" t="s">
        <v>4963</v>
      </c>
      <c r="O714" s="323">
        <f>ROUND(SUMIF(Anlagenbewegungsdaten_AV!B:B,A714,Anlagenbewegungsdaten_AV!C:C),3)</f>
        <v>0</v>
      </c>
      <c r="P714" s="320">
        <f>ROUND(SUMIF(Anlagenbewegungsdaten_AV!$B:$B,$A714,Anlagenbewegungsdaten_AV!$D:$D),2)</f>
        <v>0</v>
      </c>
      <c r="Q714" s="321">
        <f t="shared" ref="Q714:Q777" si="35">IF(ISBLANK(H714),0,IF(OR($O714&gt;=100,$O714&lt;=-100),H714-(P714/O714*100),IF(OR(O714&gt;-100,O714&lt;100),(O714*G714%)-P714)))</f>
        <v>0</v>
      </c>
      <c r="S714" s="324"/>
      <c r="T714" s="317"/>
      <c r="U714" s="325"/>
      <c r="V714" s="325"/>
    </row>
    <row r="715" spans="1:22" ht="15" customHeight="1" x14ac:dyDescent="0.25">
      <c r="A715" s="129" t="s">
        <v>1514</v>
      </c>
      <c r="B715" s="126" t="s">
        <v>2087</v>
      </c>
      <c r="C715" s="127" t="s">
        <v>4017</v>
      </c>
      <c r="D715" s="127" t="s">
        <v>1647</v>
      </c>
      <c r="E715" s="127" t="s">
        <v>1546</v>
      </c>
      <c r="F715" s="128">
        <v>14.5</v>
      </c>
      <c r="G715" s="128">
        <v>14.7</v>
      </c>
      <c r="H715" s="128">
        <v>11.6</v>
      </c>
      <c r="I715" s="311"/>
      <c r="J715" s="319">
        <f>ROUND(SUMIF(Anlagenbewegungsdaten!B:B,A715,Anlagenbewegungsdaten!C:C),3)</f>
        <v>0</v>
      </c>
      <c r="K715" s="320">
        <f>ROUND(SUMIF(Anlagenbewegungsdaten!$B:$B,$A715,Anlagenbewegungsdaten!$D:$D),2)</f>
        <v>0</v>
      </c>
      <c r="L715" s="321">
        <f t="shared" si="34"/>
        <v>0</v>
      </c>
      <c r="M715" s="341" t="s">
        <v>4950</v>
      </c>
      <c r="N715" s="341" t="s">
        <v>4963</v>
      </c>
      <c r="O715" s="323">
        <f>ROUND(SUMIF(Anlagenbewegungsdaten_AV!B:B,A715,Anlagenbewegungsdaten_AV!C:C),3)</f>
        <v>0</v>
      </c>
      <c r="P715" s="320">
        <f>ROUND(SUMIF(Anlagenbewegungsdaten_AV!$B:$B,$A715,Anlagenbewegungsdaten_AV!$D:$D),2)</f>
        <v>0</v>
      </c>
      <c r="Q715" s="321">
        <f t="shared" si="35"/>
        <v>0</v>
      </c>
      <c r="S715" s="324"/>
      <c r="T715" s="317"/>
      <c r="U715" s="325"/>
      <c r="V715" s="325"/>
    </row>
    <row r="716" spans="1:22" ht="15" customHeight="1" x14ac:dyDescent="0.25">
      <c r="A716" s="129" t="s">
        <v>2667</v>
      </c>
      <c r="B716" s="126" t="s">
        <v>2087</v>
      </c>
      <c r="C716" s="127" t="s">
        <v>4017</v>
      </c>
      <c r="D716" s="127" t="s">
        <v>2607</v>
      </c>
      <c r="E716" s="127" t="s">
        <v>2555</v>
      </c>
      <c r="F716" s="128">
        <v>14.47</v>
      </c>
      <c r="G716" s="128">
        <v>14.67</v>
      </c>
      <c r="H716" s="128">
        <v>11.58</v>
      </c>
      <c r="I716" s="311"/>
      <c r="J716" s="319">
        <f>ROUND(SUMIF(Anlagenbewegungsdaten!B:B,A716,Anlagenbewegungsdaten!C:C),3)</f>
        <v>0</v>
      </c>
      <c r="K716" s="320">
        <f>ROUND(SUMIF(Anlagenbewegungsdaten!$B:$B,$A716,Anlagenbewegungsdaten!$D:$D),2)</f>
        <v>0</v>
      </c>
      <c r="L716" s="321">
        <f t="shared" si="34"/>
        <v>0</v>
      </c>
      <c r="M716" s="341" t="s">
        <v>4950</v>
      </c>
      <c r="N716" s="341" t="s">
        <v>4963</v>
      </c>
      <c r="O716" s="323">
        <f>ROUND(SUMIF(Anlagenbewegungsdaten_AV!B:B,A716,Anlagenbewegungsdaten_AV!C:C),3)</f>
        <v>0</v>
      </c>
      <c r="P716" s="320">
        <f>ROUND(SUMIF(Anlagenbewegungsdaten_AV!$B:$B,$A716,Anlagenbewegungsdaten_AV!$D:$D),2)</f>
        <v>0</v>
      </c>
      <c r="Q716" s="321">
        <f t="shared" si="35"/>
        <v>0</v>
      </c>
      <c r="S716" s="324"/>
      <c r="T716" s="317"/>
      <c r="U716" s="325"/>
      <c r="V716" s="325"/>
    </row>
    <row r="717" spans="1:22" ht="15" customHeight="1" x14ac:dyDescent="0.25">
      <c r="A717" s="129" t="s">
        <v>3411</v>
      </c>
      <c r="B717" s="126" t="s">
        <v>2087</v>
      </c>
      <c r="C717" s="127" t="s">
        <v>4017</v>
      </c>
      <c r="D717" s="127" t="s">
        <v>3351</v>
      </c>
      <c r="E717" s="127" t="s">
        <v>3299</v>
      </c>
      <c r="F717" s="128">
        <v>14.44</v>
      </c>
      <c r="G717" s="128">
        <v>14.639999999999999</v>
      </c>
      <c r="H717" s="128">
        <v>11.55</v>
      </c>
      <c r="I717" s="311"/>
      <c r="J717" s="319">
        <f>ROUND(SUMIF(Anlagenbewegungsdaten!B:B,A717,Anlagenbewegungsdaten!C:C),3)</f>
        <v>0</v>
      </c>
      <c r="K717" s="320">
        <f>ROUND(SUMIF(Anlagenbewegungsdaten!$B:$B,$A717,Anlagenbewegungsdaten!$D:$D),2)</f>
        <v>0</v>
      </c>
      <c r="L717" s="321">
        <f t="shared" si="34"/>
        <v>0</v>
      </c>
      <c r="M717" s="341" t="s">
        <v>4950</v>
      </c>
      <c r="N717" s="341" t="s">
        <v>4963</v>
      </c>
      <c r="O717" s="323">
        <f>ROUND(SUMIF(Anlagenbewegungsdaten_AV!B:B,A717,Anlagenbewegungsdaten_AV!C:C),3)</f>
        <v>0</v>
      </c>
      <c r="P717" s="320">
        <f>ROUND(SUMIF(Anlagenbewegungsdaten_AV!$B:$B,$A717,Anlagenbewegungsdaten_AV!$D:$D),2)</f>
        <v>0</v>
      </c>
      <c r="Q717" s="321">
        <f t="shared" si="35"/>
        <v>0</v>
      </c>
      <c r="S717" s="324"/>
      <c r="T717" s="317"/>
      <c r="U717" s="325"/>
      <c r="V717" s="325"/>
    </row>
    <row r="718" spans="1:22" ht="15" customHeight="1" x14ac:dyDescent="0.25">
      <c r="A718" s="129" t="s">
        <v>4181</v>
      </c>
      <c r="B718" s="126" t="s">
        <v>2087</v>
      </c>
      <c r="C718" s="127" t="s">
        <v>4017</v>
      </c>
      <c r="D718" s="127" t="s">
        <v>4121</v>
      </c>
      <c r="E718" s="127" t="s">
        <v>4069</v>
      </c>
      <c r="F718" s="128">
        <v>14.41</v>
      </c>
      <c r="G718" s="128">
        <v>14.61</v>
      </c>
      <c r="H718" s="128">
        <v>11.53</v>
      </c>
      <c r="I718" s="311"/>
      <c r="J718" s="319">
        <f>ROUND(SUMIF(Anlagenbewegungsdaten!B:B,A718,Anlagenbewegungsdaten!C:C),3)</f>
        <v>0</v>
      </c>
      <c r="K718" s="320">
        <f>ROUND(SUMIF(Anlagenbewegungsdaten!$B:$B,$A718,Anlagenbewegungsdaten!$D:$D),2)</f>
        <v>0</v>
      </c>
      <c r="L718" s="321">
        <f t="shared" si="34"/>
        <v>0</v>
      </c>
      <c r="M718" s="341" t="s">
        <v>4950</v>
      </c>
      <c r="N718" s="341" t="s">
        <v>4963</v>
      </c>
      <c r="O718" s="323">
        <f>ROUND(SUMIF(Anlagenbewegungsdaten_AV!B:B,A718,Anlagenbewegungsdaten_AV!C:C),3)</f>
        <v>0</v>
      </c>
      <c r="P718" s="320">
        <f>ROUND(SUMIF(Anlagenbewegungsdaten_AV!$B:$B,$A718,Anlagenbewegungsdaten_AV!$D:$D),2)</f>
        <v>0</v>
      </c>
      <c r="Q718" s="321">
        <f t="shared" si="35"/>
        <v>0</v>
      </c>
      <c r="S718" s="324"/>
      <c r="T718" s="317"/>
      <c r="U718" s="325"/>
      <c r="V718" s="325"/>
    </row>
    <row r="719" spans="1:22" ht="15" customHeight="1" x14ac:dyDescent="0.25">
      <c r="A719" s="129" t="s">
        <v>2459</v>
      </c>
      <c r="B719" s="126" t="s">
        <v>2087</v>
      </c>
      <c r="C719" s="127" t="s">
        <v>4017</v>
      </c>
      <c r="D719" s="127" t="s">
        <v>2447</v>
      </c>
      <c r="E719" s="127" t="s">
        <v>2462</v>
      </c>
      <c r="F719" s="128">
        <v>8.5</v>
      </c>
      <c r="G719" s="128">
        <v>8.6999999999999993</v>
      </c>
      <c r="H719" s="128">
        <v>6.8</v>
      </c>
      <c r="I719" s="311"/>
      <c r="J719" s="319">
        <f>ROUND(SUMIF(Anlagenbewegungsdaten!B:B,A719,Anlagenbewegungsdaten!C:C),3)</f>
        <v>0</v>
      </c>
      <c r="K719" s="320">
        <f>ROUND(SUMIF(Anlagenbewegungsdaten!$B:$B,$A719,Anlagenbewegungsdaten!$D:$D),2)</f>
        <v>0</v>
      </c>
      <c r="L719" s="321">
        <f t="shared" si="34"/>
        <v>0</v>
      </c>
      <c r="M719" s="341" t="s">
        <v>4950</v>
      </c>
      <c r="N719" s="341" t="s">
        <v>4963</v>
      </c>
      <c r="O719" s="323">
        <f>ROUND(SUMIF(Anlagenbewegungsdaten_AV!B:B,A719,Anlagenbewegungsdaten_AV!C:C),3)</f>
        <v>0</v>
      </c>
      <c r="P719" s="320">
        <f>ROUND(SUMIF(Anlagenbewegungsdaten_AV!$B:$B,$A719,Anlagenbewegungsdaten_AV!$D:$D),2)</f>
        <v>0</v>
      </c>
      <c r="Q719" s="321">
        <f t="shared" si="35"/>
        <v>0</v>
      </c>
      <c r="S719" s="324"/>
      <c r="T719" s="317"/>
      <c r="U719" s="325"/>
      <c r="V719" s="325"/>
    </row>
    <row r="720" spans="1:22" ht="15" customHeight="1" x14ac:dyDescent="0.25">
      <c r="A720" s="129" t="s">
        <v>1515</v>
      </c>
      <c r="B720" s="126" t="s">
        <v>2087</v>
      </c>
      <c r="C720" s="127" t="s">
        <v>4017</v>
      </c>
      <c r="D720" s="127" t="s">
        <v>1649</v>
      </c>
      <c r="E720" s="127" t="s">
        <v>1546</v>
      </c>
      <c r="F720" s="128">
        <v>11.5</v>
      </c>
      <c r="G720" s="128">
        <v>11.7</v>
      </c>
      <c r="H720" s="128">
        <v>9.1999999999999993</v>
      </c>
      <c r="I720" s="311"/>
      <c r="J720" s="319">
        <f>ROUND(SUMIF(Anlagenbewegungsdaten!B:B,A720,Anlagenbewegungsdaten!C:C),3)</f>
        <v>0</v>
      </c>
      <c r="K720" s="320">
        <f>ROUND(SUMIF(Anlagenbewegungsdaten!$B:$B,$A720,Anlagenbewegungsdaten!$D:$D),2)</f>
        <v>0</v>
      </c>
      <c r="L720" s="321">
        <f t="shared" si="34"/>
        <v>0</v>
      </c>
      <c r="M720" s="341" t="s">
        <v>4950</v>
      </c>
      <c r="N720" s="341" t="s">
        <v>4963</v>
      </c>
      <c r="O720" s="323">
        <f>ROUND(SUMIF(Anlagenbewegungsdaten_AV!B:B,A720,Anlagenbewegungsdaten_AV!C:C),3)</f>
        <v>0</v>
      </c>
      <c r="P720" s="320">
        <f>ROUND(SUMIF(Anlagenbewegungsdaten_AV!$B:$B,$A720,Anlagenbewegungsdaten_AV!$D:$D),2)</f>
        <v>0</v>
      </c>
      <c r="Q720" s="321">
        <f t="shared" si="35"/>
        <v>0</v>
      </c>
      <c r="S720" s="324"/>
      <c r="T720" s="317"/>
      <c r="U720" s="325"/>
      <c r="V720" s="325"/>
    </row>
    <row r="721" spans="1:22" ht="15" customHeight="1" x14ac:dyDescent="0.25">
      <c r="A721" s="129" t="s">
        <v>2668</v>
      </c>
      <c r="B721" s="126" t="s">
        <v>2087</v>
      </c>
      <c r="C721" s="127" t="s">
        <v>4017</v>
      </c>
      <c r="D721" s="127" t="s">
        <v>2609</v>
      </c>
      <c r="E721" s="127" t="s">
        <v>2555</v>
      </c>
      <c r="F721" s="128">
        <v>11.47</v>
      </c>
      <c r="G721" s="128">
        <v>11.67</v>
      </c>
      <c r="H721" s="128">
        <v>9.18</v>
      </c>
      <c r="I721" s="311"/>
      <c r="J721" s="319">
        <f>ROUND(SUMIF(Anlagenbewegungsdaten!B:B,A721,Anlagenbewegungsdaten!C:C),3)</f>
        <v>0</v>
      </c>
      <c r="K721" s="320">
        <f>ROUND(SUMIF(Anlagenbewegungsdaten!$B:$B,$A721,Anlagenbewegungsdaten!$D:$D),2)</f>
        <v>0</v>
      </c>
      <c r="L721" s="321">
        <f t="shared" si="34"/>
        <v>0</v>
      </c>
      <c r="M721" s="341" t="s">
        <v>4950</v>
      </c>
      <c r="N721" s="341" t="s">
        <v>4963</v>
      </c>
      <c r="O721" s="323">
        <f>ROUND(SUMIF(Anlagenbewegungsdaten_AV!B:B,A721,Anlagenbewegungsdaten_AV!C:C),3)</f>
        <v>0</v>
      </c>
      <c r="P721" s="320">
        <f>ROUND(SUMIF(Anlagenbewegungsdaten_AV!$B:$B,$A721,Anlagenbewegungsdaten_AV!$D:$D),2)</f>
        <v>0</v>
      </c>
      <c r="Q721" s="321">
        <f t="shared" si="35"/>
        <v>0</v>
      </c>
      <c r="S721" s="324"/>
      <c r="T721" s="317"/>
      <c r="U721" s="325"/>
      <c r="V721" s="325"/>
    </row>
    <row r="722" spans="1:22" ht="15" customHeight="1" x14ac:dyDescent="0.25">
      <c r="A722" s="129" t="s">
        <v>3412</v>
      </c>
      <c r="B722" s="126" t="s">
        <v>2087</v>
      </c>
      <c r="C722" s="127" t="s">
        <v>4017</v>
      </c>
      <c r="D722" s="127" t="s">
        <v>3353</v>
      </c>
      <c r="E722" s="127" t="s">
        <v>3299</v>
      </c>
      <c r="F722" s="128">
        <v>11.44</v>
      </c>
      <c r="G722" s="128">
        <v>11.639999999999999</v>
      </c>
      <c r="H722" s="128">
        <v>9.15</v>
      </c>
      <c r="I722" s="311"/>
      <c r="J722" s="319">
        <f>ROUND(SUMIF(Anlagenbewegungsdaten!B:B,A722,Anlagenbewegungsdaten!C:C),3)</f>
        <v>0</v>
      </c>
      <c r="K722" s="320">
        <f>ROUND(SUMIF(Anlagenbewegungsdaten!$B:$B,$A722,Anlagenbewegungsdaten!$D:$D),2)</f>
        <v>0</v>
      </c>
      <c r="L722" s="321">
        <f t="shared" si="34"/>
        <v>0</v>
      </c>
      <c r="M722" s="341" t="s">
        <v>4950</v>
      </c>
      <c r="N722" s="341" t="s">
        <v>4963</v>
      </c>
      <c r="O722" s="323">
        <f>ROUND(SUMIF(Anlagenbewegungsdaten_AV!B:B,A722,Anlagenbewegungsdaten_AV!C:C),3)</f>
        <v>0</v>
      </c>
      <c r="P722" s="320">
        <f>ROUND(SUMIF(Anlagenbewegungsdaten_AV!$B:$B,$A722,Anlagenbewegungsdaten_AV!$D:$D),2)</f>
        <v>0</v>
      </c>
      <c r="Q722" s="321">
        <f t="shared" si="35"/>
        <v>0</v>
      </c>
      <c r="S722" s="324"/>
      <c r="T722" s="317"/>
      <c r="U722" s="325"/>
      <c r="V722" s="325"/>
    </row>
    <row r="723" spans="1:22" ht="15" customHeight="1" x14ac:dyDescent="0.25">
      <c r="A723" s="129" t="s">
        <v>4182</v>
      </c>
      <c r="B723" s="126" t="s">
        <v>2087</v>
      </c>
      <c r="C723" s="127" t="s">
        <v>4017</v>
      </c>
      <c r="D723" s="127" t="s">
        <v>4123</v>
      </c>
      <c r="E723" s="127" t="s">
        <v>4069</v>
      </c>
      <c r="F723" s="128">
        <v>11.41</v>
      </c>
      <c r="G723" s="128">
        <v>11.61</v>
      </c>
      <c r="H723" s="128">
        <v>9.1300000000000008</v>
      </c>
      <c r="I723" s="311"/>
      <c r="J723" s="319">
        <f>ROUND(SUMIF(Anlagenbewegungsdaten!B:B,A723,Anlagenbewegungsdaten!C:C),3)</f>
        <v>0</v>
      </c>
      <c r="K723" s="320">
        <f>ROUND(SUMIF(Anlagenbewegungsdaten!$B:$B,$A723,Anlagenbewegungsdaten!$D:$D),2)</f>
        <v>0</v>
      </c>
      <c r="L723" s="321">
        <f t="shared" si="34"/>
        <v>0</v>
      </c>
      <c r="M723" s="341" t="s">
        <v>4950</v>
      </c>
      <c r="N723" s="341" t="s">
        <v>4963</v>
      </c>
      <c r="O723" s="323">
        <f>ROUND(SUMIF(Anlagenbewegungsdaten_AV!B:B,A723,Anlagenbewegungsdaten_AV!C:C),3)</f>
        <v>0</v>
      </c>
      <c r="P723" s="320">
        <f>ROUND(SUMIF(Anlagenbewegungsdaten_AV!$B:$B,$A723,Anlagenbewegungsdaten_AV!$D:$D),2)</f>
        <v>0</v>
      </c>
      <c r="Q723" s="321">
        <f t="shared" si="35"/>
        <v>0</v>
      </c>
      <c r="S723" s="324"/>
      <c r="T723" s="317"/>
      <c r="U723" s="325"/>
      <c r="V723" s="325"/>
    </row>
    <row r="724" spans="1:22" ht="15" customHeight="1" x14ac:dyDescent="0.25">
      <c r="A724" s="129" t="s">
        <v>1516</v>
      </c>
      <c r="B724" s="126" t="s">
        <v>2087</v>
      </c>
      <c r="C724" s="127" t="s">
        <v>4017</v>
      </c>
      <c r="D724" s="127" t="s">
        <v>5874</v>
      </c>
      <c r="E724" s="127" t="s">
        <v>4066</v>
      </c>
      <c r="F724" s="128">
        <v>7</v>
      </c>
      <c r="G724" s="128">
        <v>7.2</v>
      </c>
      <c r="H724" s="128">
        <v>5.6</v>
      </c>
      <c r="I724" s="311"/>
      <c r="J724" s="319">
        <f>ROUND(SUMIF(Anlagenbewegungsdaten!B:B,A724,Anlagenbewegungsdaten!C:C),3)</f>
        <v>0</v>
      </c>
      <c r="K724" s="320">
        <f>ROUND(SUMIF(Anlagenbewegungsdaten!$B:$B,$A724,Anlagenbewegungsdaten!$D:$D),2)</f>
        <v>0</v>
      </c>
      <c r="L724" s="321">
        <f t="shared" si="34"/>
        <v>0</v>
      </c>
      <c r="M724" s="341" t="s">
        <v>4950</v>
      </c>
      <c r="N724" s="341" t="s">
        <v>4963</v>
      </c>
      <c r="O724" s="323">
        <f>ROUND(SUMIF(Anlagenbewegungsdaten_AV!B:B,A724,Anlagenbewegungsdaten_AV!C:C),3)</f>
        <v>0</v>
      </c>
      <c r="P724" s="320">
        <f>ROUND(SUMIF(Anlagenbewegungsdaten_AV!$B:$B,$A724,Anlagenbewegungsdaten_AV!$D:$D),2)</f>
        <v>0</v>
      </c>
      <c r="Q724" s="321">
        <f t="shared" si="35"/>
        <v>0</v>
      </c>
      <c r="S724" s="324"/>
      <c r="T724" s="317"/>
      <c r="U724" s="325"/>
      <c r="V724" s="325"/>
    </row>
    <row r="725" spans="1:22" ht="15" customHeight="1" x14ac:dyDescent="0.25">
      <c r="A725" s="129" t="s">
        <v>1517</v>
      </c>
      <c r="B725" s="126" t="s">
        <v>2087</v>
      </c>
      <c r="C725" s="127" t="s">
        <v>4017</v>
      </c>
      <c r="D725" s="127" t="s">
        <v>4943</v>
      </c>
      <c r="E725" s="127" t="s">
        <v>1546</v>
      </c>
      <c r="F725" s="128">
        <v>10</v>
      </c>
      <c r="G725" s="128">
        <v>10.199999999999999</v>
      </c>
      <c r="H725" s="128">
        <v>8</v>
      </c>
      <c r="I725" s="311"/>
      <c r="J725" s="319">
        <f>ROUND(SUMIF(Anlagenbewegungsdaten!B:B,A725,Anlagenbewegungsdaten!C:C),3)</f>
        <v>0</v>
      </c>
      <c r="K725" s="320">
        <f>ROUND(SUMIF(Anlagenbewegungsdaten!$B:$B,$A725,Anlagenbewegungsdaten!$D:$D),2)</f>
        <v>0</v>
      </c>
      <c r="L725" s="321">
        <f t="shared" si="34"/>
        <v>0</v>
      </c>
      <c r="M725" s="341" t="s">
        <v>4950</v>
      </c>
      <c r="N725" s="341" t="s">
        <v>4963</v>
      </c>
      <c r="O725" s="323">
        <f>ROUND(SUMIF(Anlagenbewegungsdaten_AV!B:B,A725,Anlagenbewegungsdaten_AV!C:C),3)</f>
        <v>0</v>
      </c>
      <c r="P725" s="320">
        <f>ROUND(SUMIF(Anlagenbewegungsdaten_AV!$B:$B,$A725,Anlagenbewegungsdaten_AV!$D:$D),2)</f>
        <v>0</v>
      </c>
      <c r="Q725" s="321">
        <f t="shared" si="35"/>
        <v>0</v>
      </c>
      <c r="S725" s="324"/>
      <c r="T725" s="317"/>
      <c r="U725" s="325"/>
      <c r="V725" s="325"/>
    </row>
    <row r="726" spans="1:22" ht="15" customHeight="1" x14ac:dyDescent="0.25">
      <c r="A726" s="129" t="s">
        <v>2669</v>
      </c>
      <c r="B726" s="126" t="s">
        <v>2087</v>
      </c>
      <c r="C726" s="127" t="s">
        <v>4017</v>
      </c>
      <c r="D726" s="127" t="s">
        <v>4942</v>
      </c>
      <c r="E726" s="127" t="s">
        <v>2555</v>
      </c>
      <c r="F726" s="128">
        <v>9.9700000000000006</v>
      </c>
      <c r="G726" s="128">
        <v>10.17</v>
      </c>
      <c r="H726" s="128">
        <v>7.98</v>
      </c>
      <c r="I726" s="311"/>
      <c r="J726" s="319">
        <f>ROUND(SUMIF(Anlagenbewegungsdaten!B:B,A726,Anlagenbewegungsdaten!C:C),3)</f>
        <v>0</v>
      </c>
      <c r="K726" s="320">
        <f>ROUND(SUMIF(Anlagenbewegungsdaten!$B:$B,$A726,Anlagenbewegungsdaten!$D:$D),2)</f>
        <v>0</v>
      </c>
      <c r="L726" s="321">
        <f t="shared" si="34"/>
        <v>0</v>
      </c>
      <c r="M726" s="341" t="s">
        <v>4950</v>
      </c>
      <c r="N726" s="341" t="s">
        <v>4963</v>
      </c>
      <c r="O726" s="323">
        <f>ROUND(SUMIF(Anlagenbewegungsdaten_AV!B:B,A726,Anlagenbewegungsdaten_AV!C:C),3)</f>
        <v>0</v>
      </c>
      <c r="P726" s="320">
        <f>ROUND(SUMIF(Anlagenbewegungsdaten_AV!$B:$B,$A726,Anlagenbewegungsdaten_AV!$D:$D),2)</f>
        <v>0</v>
      </c>
      <c r="Q726" s="321">
        <f t="shared" si="35"/>
        <v>0</v>
      </c>
      <c r="S726" s="324"/>
      <c r="T726" s="317"/>
      <c r="U726" s="325"/>
      <c r="V726" s="325"/>
    </row>
    <row r="727" spans="1:22" ht="15" customHeight="1" x14ac:dyDescent="0.25">
      <c r="A727" s="129" t="s">
        <v>3413</v>
      </c>
      <c r="B727" s="126" t="s">
        <v>2087</v>
      </c>
      <c r="C727" s="127" t="s">
        <v>4017</v>
      </c>
      <c r="D727" s="127" t="s">
        <v>4941</v>
      </c>
      <c r="E727" s="127" t="s">
        <v>3299</v>
      </c>
      <c r="F727" s="128">
        <v>9.94</v>
      </c>
      <c r="G727" s="128">
        <v>10.139999999999999</v>
      </c>
      <c r="H727" s="128">
        <v>7.95</v>
      </c>
      <c r="I727" s="311"/>
      <c r="J727" s="319">
        <f>ROUND(SUMIF(Anlagenbewegungsdaten!B:B,A727,Anlagenbewegungsdaten!C:C),3)</f>
        <v>0</v>
      </c>
      <c r="K727" s="320">
        <f>ROUND(SUMIF(Anlagenbewegungsdaten!$B:$B,$A727,Anlagenbewegungsdaten!$D:$D),2)</f>
        <v>0</v>
      </c>
      <c r="L727" s="321">
        <f t="shared" si="34"/>
        <v>0</v>
      </c>
      <c r="M727" s="341" t="s">
        <v>4950</v>
      </c>
      <c r="N727" s="341" t="s">
        <v>4963</v>
      </c>
      <c r="O727" s="323">
        <f>ROUND(SUMIF(Anlagenbewegungsdaten_AV!B:B,A727,Anlagenbewegungsdaten_AV!C:C),3)</f>
        <v>0</v>
      </c>
      <c r="P727" s="320">
        <f>ROUND(SUMIF(Anlagenbewegungsdaten_AV!$B:$B,$A727,Anlagenbewegungsdaten_AV!$D:$D),2)</f>
        <v>0</v>
      </c>
      <c r="Q727" s="321">
        <f t="shared" si="35"/>
        <v>0</v>
      </c>
      <c r="S727" s="324"/>
      <c r="T727" s="317"/>
      <c r="U727" s="325"/>
      <c r="V727" s="325"/>
    </row>
    <row r="728" spans="1:22" ht="15" customHeight="1" x14ac:dyDescent="0.25">
      <c r="A728" s="129" t="s">
        <v>4183</v>
      </c>
      <c r="B728" s="126" t="s">
        <v>2087</v>
      </c>
      <c r="C728" s="127" t="s">
        <v>4017</v>
      </c>
      <c r="D728" s="127" t="s">
        <v>4940</v>
      </c>
      <c r="E728" s="127" t="s">
        <v>4069</v>
      </c>
      <c r="F728" s="128">
        <v>9.91</v>
      </c>
      <c r="G728" s="128">
        <v>10.11</v>
      </c>
      <c r="H728" s="128">
        <v>7.93</v>
      </c>
      <c r="I728" s="311"/>
      <c r="J728" s="319">
        <f>ROUND(SUMIF(Anlagenbewegungsdaten!B:B,A728,Anlagenbewegungsdaten!C:C),3)</f>
        <v>0</v>
      </c>
      <c r="K728" s="320">
        <f>ROUND(SUMIF(Anlagenbewegungsdaten!$B:$B,$A728,Anlagenbewegungsdaten!$D:$D),2)</f>
        <v>0</v>
      </c>
      <c r="L728" s="321">
        <f t="shared" si="34"/>
        <v>0</v>
      </c>
      <c r="M728" s="341" t="s">
        <v>4950</v>
      </c>
      <c r="N728" s="341" t="s">
        <v>4963</v>
      </c>
      <c r="O728" s="323">
        <f>ROUND(SUMIF(Anlagenbewegungsdaten_AV!B:B,A728,Anlagenbewegungsdaten_AV!C:C),3)</f>
        <v>0</v>
      </c>
      <c r="P728" s="320">
        <f>ROUND(SUMIF(Anlagenbewegungsdaten_AV!$B:$B,$A728,Anlagenbewegungsdaten_AV!$D:$D),2)</f>
        <v>0</v>
      </c>
      <c r="Q728" s="321">
        <f t="shared" si="35"/>
        <v>0</v>
      </c>
      <c r="S728" s="324"/>
      <c r="T728" s="317"/>
      <c r="U728" s="325"/>
      <c r="V728" s="325"/>
    </row>
    <row r="729" spans="1:22" ht="15" customHeight="1" x14ac:dyDescent="0.25">
      <c r="A729" s="129" t="s">
        <v>5984</v>
      </c>
      <c r="B729" s="126" t="s">
        <v>2087</v>
      </c>
      <c r="C729" s="127" t="s">
        <v>4017</v>
      </c>
      <c r="D729" s="127" t="s">
        <v>5293</v>
      </c>
      <c r="E729" s="127" t="s">
        <v>5023</v>
      </c>
      <c r="F729" s="128">
        <v>25.55</v>
      </c>
      <c r="G729" s="128">
        <v>25.75</v>
      </c>
      <c r="H729" s="128">
        <v>20.440000000000001</v>
      </c>
      <c r="I729" s="311"/>
      <c r="J729" s="319">
        <f>ROUND(SUMIF(Anlagenbewegungsdaten!B:B,A729,Anlagenbewegungsdaten!C:C),3)</f>
        <v>0</v>
      </c>
      <c r="K729" s="320">
        <f>ROUND(SUMIF(Anlagenbewegungsdaten!$B:$B,$A729,Anlagenbewegungsdaten!$D:$D),2)</f>
        <v>0</v>
      </c>
      <c r="L729" s="321">
        <f t="shared" si="34"/>
        <v>0</v>
      </c>
      <c r="M729" s="341" t="s">
        <v>4950</v>
      </c>
      <c r="N729" s="341" t="s">
        <v>4963</v>
      </c>
      <c r="O729" s="323">
        <f>ROUND(SUMIF(Anlagenbewegungsdaten_AV!B:B,A729,Anlagenbewegungsdaten_AV!C:C),3)</f>
        <v>0</v>
      </c>
      <c r="P729" s="320">
        <f>ROUND(SUMIF(Anlagenbewegungsdaten_AV!$B:$B,$A729,Anlagenbewegungsdaten_AV!$D:$D),2)</f>
        <v>0</v>
      </c>
      <c r="Q729" s="321">
        <f t="shared" si="35"/>
        <v>0</v>
      </c>
      <c r="S729" s="324"/>
      <c r="T729" s="317"/>
      <c r="U729" s="325"/>
      <c r="V729" s="325"/>
    </row>
    <row r="730" spans="1:22" ht="15" customHeight="1" x14ac:dyDescent="0.25">
      <c r="A730" s="129" t="s">
        <v>5985</v>
      </c>
      <c r="B730" s="126" t="s">
        <v>2087</v>
      </c>
      <c r="C730" s="127" t="s">
        <v>4017</v>
      </c>
      <c r="D730" s="127" t="s">
        <v>5299</v>
      </c>
      <c r="E730" s="127" t="s">
        <v>5023</v>
      </c>
      <c r="F730" s="128">
        <v>20.88</v>
      </c>
      <c r="G730" s="128">
        <v>21.08</v>
      </c>
      <c r="H730" s="128">
        <v>16.7</v>
      </c>
      <c r="I730" s="311"/>
      <c r="J730" s="319">
        <f>ROUND(SUMIF(Anlagenbewegungsdaten!B:B,A730,Anlagenbewegungsdaten!C:C),3)</f>
        <v>0</v>
      </c>
      <c r="K730" s="320">
        <f>ROUND(SUMIF(Anlagenbewegungsdaten!$B:$B,$A730,Anlagenbewegungsdaten!$D:$D),2)</f>
        <v>0</v>
      </c>
      <c r="L730" s="321">
        <f t="shared" si="34"/>
        <v>0</v>
      </c>
      <c r="M730" s="341" t="s">
        <v>4950</v>
      </c>
      <c r="N730" s="341" t="s">
        <v>4963</v>
      </c>
      <c r="O730" s="323">
        <f>ROUND(SUMIF(Anlagenbewegungsdaten_AV!B:B,A730,Anlagenbewegungsdaten_AV!C:C),3)</f>
        <v>0</v>
      </c>
      <c r="P730" s="320">
        <f>ROUND(SUMIF(Anlagenbewegungsdaten_AV!$B:$B,$A730,Anlagenbewegungsdaten_AV!$D:$D),2)</f>
        <v>0</v>
      </c>
      <c r="Q730" s="321">
        <f t="shared" si="35"/>
        <v>0</v>
      </c>
      <c r="S730" s="324"/>
      <c r="T730" s="317"/>
      <c r="U730" s="325"/>
      <c r="V730" s="325"/>
    </row>
    <row r="731" spans="1:22" ht="15" customHeight="1" x14ac:dyDescent="0.25">
      <c r="A731" s="129" t="s">
        <v>5986</v>
      </c>
      <c r="B731" s="126" t="s">
        <v>2087</v>
      </c>
      <c r="C731" s="127" t="s">
        <v>4017</v>
      </c>
      <c r="D731" s="127" t="s">
        <v>5987</v>
      </c>
      <c r="E731" s="127" t="s">
        <v>5886</v>
      </c>
      <c r="F731" s="128">
        <v>14.49</v>
      </c>
      <c r="G731" s="128">
        <v>14.69</v>
      </c>
      <c r="H731" s="128">
        <v>11.59</v>
      </c>
      <c r="I731" s="311"/>
      <c r="J731" s="319">
        <f>ROUND(SUMIF(Anlagenbewegungsdaten!B:B,A731,Anlagenbewegungsdaten!C:C),3)</f>
        <v>0</v>
      </c>
      <c r="K731" s="320">
        <f>ROUND(SUMIF(Anlagenbewegungsdaten!$B:$B,$A731,Anlagenbewegungsdaten!$D:$D),2)</f>
        <v>0</v>
      </c>
      <c r="L731" s="321">
        <f t="shared" si="34"/>
        <v>0</v>
      </c>
      <c r="M731" s="341" t="s">
        <v>4950</v>
      </c>
      <c r="N731" s="341" t="s">
        <v>4963</v>
      </c>
      <c r="O731" s="323">
        <f>ROUND(SUMIF(Anlagenbewegungsdaten_AV!B:B,A731,Anlagenbewegungsdaten_AV!C:C),3)</f>
        <v>0</v>
      </c>
      <c r="P731" s="320">
        <f>ROUND(SUMIF(Anlagenbewegungsdaten_AV!$B:$B,$A731,Anlagenbewegungsdaten_AV!$D:$D),2)</f>
        <v>0</v>
      </c>
      <c r="Q731" s="321">
        <f t="shared" si="35"/>
        <v>0</v>
      </c>
      <c r="S731" s="324"/>
      <c r="T731" s="317"/>
      <c r="U731" s="325"/>
      <c r="V731" s="325"/>
    </row>
    <row r="732" spans="1:22" ht="15" customHeight="1" x14ac:dyDescent="0.25">
      <c r="A732" s="129" t="s">
        <v>5988</v>
      </c>
      <c r="B732" s="126" t="s">
        <v>2087</v>
      </c>
      <c r="C732" s="127" t="s">
        <v>4017</v>
      </c>
      <c r="D732" s="127" t="s">
        <v>5885</v>
      </c>
      <c r="E732" s="127" t="s">
        <v>5886</v>
      </c>
      <c r="F732" s="128">
        <v>26.490000000000002</v>
      </c>
      <c r="G732" s="128">
        <v>26.69</v>
      </c>
      <c r="H732" s="128">
        <v>21.19</v>
      </c>
      <c r="I732" s="311"/>
      <c r="J732" s="319">
        <f>ROUND(SUMIF(Anlagenbewegungsdaten!B:B,A732,Anlagenbewegungsdaten!C:C),3)</f>
        <v>0</v>
      </c>
      <c r="K732" s="320">
        <f>ROUND(SUMIF(Anlagenbewegungsdaten!$B:$B,$A732,Anlagenbewegungsdaten!$D:$D),2)</f>
        <v>0</v>
      </c>
      <c r="L732" s="321">
        <f t="shared" si="34"/>
        <v>0</v>
      </c>
      <c r="M732" s="341" t="s">
        <v>4950</v>
      </c>
      <c r="N732" s="341" t="s">
        <v>4963</v>
      </c>
      <c r="O732" s="323">
        <f>ROUND(SUMIF(Anlagenbewegungsdaten_AV!B:B,A732,Anlagenbewegungsdaten_AV!C:C),3)</f>
        <v>0</v>
      </c>
      <c r="P732" s="320">
        <f>ROUND(SUMIF(Anlagenbewegungsdaten_AV!$B:$B,$A732,Anlagenbewegungsdaten_AV!$D:$D),2)</f>
        <v>0</v>
      </c>
      <c r="Q732" s="321">
        <f t="shared" si="35"/>
        <v>0</v>
      </c>
      <c r="S732" s="324"/>
      <c r="T732" s="317"/>
      <c r="U732" s="325"/>
      <c r="V732" s="325"/>
    </row>
    <row r="733" spans="1:22" ht="15" customHeight="1" x14ac:dyDescent="0.25">
      <c r="A733" s="129" t="s">
        <v>5989</v>
      </c>
      <c r="B733" s="126" t="s">
        <v>2087</v>
      </c>
      <c r="C733" s="127" t="s">
        <v>4017</v>
      </c>
      <c r="D733" s="127" t="s">
        <v>5990</v>
      </c>
      <c r="E733" s="127" t="s">
        <v>5886</v>
      </c>
      <c r="F733" s="128">
        <v>12.82</v>
      </c>
      <c r="G733" s="128">
        <v>13.02</v>
      </c>
      <c r="H733" s="128">
        <v>10.26</v>
      </c>
      <c r="I733" s="311"/>
      <c r="J733" s="319">
        <f>ROUND(SUMIF(Anlagenbewegungsdaten!B:B,A733,Anlagenbewegungsdaten!C:C),3)</f>
        <v>0</v>
      </c>
      <c r="K733" s="320">
        <f>ROUND(SUMIF(Anlagenbewegungsdaten!$B:$B,$A733,Anlagenbewegungsdaten!$D:$D),2)</f>
        <v>0</v>
      </c>
      <c r="L733" s="321">
        <f t="shared" si="34"/>
        <v>0</v>
      </c>
      <c r="M733" s="341" t="s">
        <v>4950</v>
      </c>
      <c r="N733" s="341" t="s">
        <v>4963</v>
      </c>
      <c r="O733" s="323">
        <f>ROUND(SUMIF(Anlagenbewegungsdaten_AV!B:B,A733,Anlagenbewegungsdaten_AV!C:C),3)</f>
        <v>0</v>
      </c>
      <c r="P733" s="320">
        <f>ROUND(SUMIF(Anlagenbewegungsdaten_AV!$B:$B,$A733,Anlagenbewegungsdaten_AV!$D:$D),2)</f>
        <v>0</v>
      </c>
      <c r="Q733" s="321">
        <f t="shared" si="35"/>
        <v>0</v>
      </c>
      <c r="S733" s="324"/>
      <c r="T733" s="317"/>
      <c r="U733" s="325"/>
      <c r="V733" s="325"/>
    </row>
    <row r="734" spans="1:22" ht="15" customHeight="1" x14ac:dyDescent="0.25">
      <c r="A734" s="129" t="s">
        <v>5991</v>
      </c>
      <c r="B734" s="126" t="s">
        <v>2087</v>
      </c>
      <c r="C734" s="127" t="s">
        <v>4017</v>
      </c>
      <c r="D734" s="127" t="s">
        <v>5888</v>
      </c>
      <c r="E734" s="127" t="s">
        <v>5886</v>
      </c>
      <c r="F734" s="128">
        <v>21.82</v>
      </c>
      <c r="G734" s="128">
        <v>22.02</v>
      </c>
      <c r="H734" s="128">
        <v>17.46</v>
      </c>
      <c r="I734" s="311"/>
      <c r="J734" s="319">
        <f>ROUND(SUMIF(Anlagenbewegungsdaten!B:B,A734,Anlagenbewegungsdaten!C:C),3)</f>
        <v>0</v>
      </c>
      <c r="K734" s="320">
        <f>ROUND(SUMIF(Anlagenbewegungsdaten!$B:$B,$A734,Anlagenbewegungsdaten!$D:$D),2)</f>
        <v>0</v>
      </c>
      <c r="L734" s="321">
        <f t="shared" si="34"/>
        <v>0</v>
      </c>
      <c r="M734" s="341" t="s">
        <v>4950</v>
      </c>
      <c r="N734" s="341" t="s">
        <v>4963</v>
      </c>
      <c r="O734" s="323">
        <f>ROUND(SUMIF(Anlagenbewegungsdaten_AV!B:B,A734,Anlagenbewegungsdaten_AV!C:C),3)</f>
        <v>0</v>
      </c>
      <c r="P734" s="320">
        <f>ROUND(SUMIF(Anlagenbewegungsdaten_AV!$B:$B,$A734,Anlagenbewegungsdaten_AV!$D:$D),2)</f>
        <v>0</v>
      </c>
      <c r="Q734" s="321">
        <f t="shared" si="35"/>
        <v>0</v>
      </c>
      <c r="S734" s="324"/>
      <c r="T734" s="317"/>
      <c r="U734" s="325"/>
      <c r="V734" s="325"/>
    </row>
    <row r="735" spans="1:22" ht="15" customHeight="1" x14ac:dyDescent="0.25">
      <c r="A735" s="129" t="s">
        <v>2460</v>
      </c>
      <c r="B735" s="126" t="s">
        <v>2087</v>
      </c>
      <c r="C735" s="127" t="s">
        <v>4184</v>
      </c>
      <c r="D735" s="127" t="s">
        <v>2461</v>
      </c>
      <c r="E735" s="127" t="s">
        <v>2462</v>
      </c>
      <c r="F735" s="128">
        <v>11.67</v>
      </c>
      <c r="G735" s="128">
        <v>11.87</v>
      </c>
      <c r="H735" s="128">
        <v>9.34</v>
      </c>
      <c r="I735" s="311"/>
      <c r="J735" s="319">
        <f>ROUND(SUMIF(Anlagenbewegungsdaten!B:B,A735,Anlagenbewegungsdaten!C:C),3)</f>
        <v>0</v>
      </c>
      <c r="K735" s="320">
        <f>ROUND(SUMIF(Anlagenbewegungsdaten!$B:$B,$A735,Anlagenbewegungsdaten!$D:$D),2)</f>
        <v>0</v>
      </c>
      <c r="L735" s="321">
        <f t="shared" si="34"/>
        <v>0</v>
      </c>
      <c r="M735" s="341" t="s">
        <v>4950</v>
      </c>
      <c r="N735" s="341" t="s">
        <v>4963</v>
      </c>
      <c r="O735" s="323">
        <f>ROUND(SUMIF(Anlagenbewegungsdaten_AV!B:B,A735,Anlagenbewegungsdaten_AV!C:C),3)</f>
        <v>0</v>
      </c>
      <c r="P735" s="320">
        <f>ROUND(SUMIF(Anlagenbewegungsdaten_AV!$B:$B,$A735,Anlagenbewegungsdaten_AV!$D:$D),2)</f>
        <v>0</v>
      </c>
      <c r="Q735" s="321">
        <f t="shared" si="35"/>
        <v>0</v>
      </c>
      <c r="S735" s="324"/>
      <c r="T735" s="317"/>
      <c r="U735" s="325"/>
      <c r="V735" s="325"/>
    </row>
    <row r="736" spans="1:22" ht="15" customHeight="1" x14ac:dyDescent="0.25">
      <c r="A736" s="129" t="s">
        <v>2463</v>
      </c>
      <c r="B736" s="126" t="s">
        <v>2087</v>
      </c>
      <c r="C736" s="127" t="s">
        <v>4184</v>
      </c>
      <c r="D736" s="127" t="s">
        <v>2464</v>
      </c>
      <c r="E736" s="127" t="s">
        <v>2465</v>
      </c>
      <c r="F736" s="128">
        <v>13.67</v>
      </c>
      <c r="G736" s="128">
        <v>13.87</v>
      </c>
      <c r="H736" s="128">
        <v>10.94</v>
      </c>
      <c r="I736" s="311"/>
      <c r="J736" s="319">
        <f>ROUND(SUMIF(Anlagenbewegungsdaten!B:B,A736,Anlagenbewegungsdaten!C:C),3)</f>
        <v>0</v>
      </c>
      <c r="K736" s="320">
        <f>ROUND(SUMIF(Anlagenbewegungsdaten!$B:$B,$A736,Anlagenbewegungsdaten!$D:$D),2)</f>
        <v>0</v>
      </c>
      <c r="L736" s="321">
        <f t="shared" si="34"/>
        <v>0</v>
      </c>
      <c r="M736" s="341" t="s">
        <v>4950</v>
      </c>
      <c r="N736" s="341" t="s">
        <v>4963</v>
      </c>
      <c r="O736" s="323">
        <f>ROUND(SUMIF(Anlagenbewegungsdaten_AV!B:B,A736,Anlagenbewegungsdaten_AV!C:C),3)</f>
        <v>0</v>
      </c>
      <c r="P736" s="320">
        <f>ROUND(SUMIF(Anlagenbewegungsdaten_AV!$B:$B,$A736,Anlagenbewegungsdaten_AV!$D:$D),2)</f>
        <v>0</v>
      </c>
      <c r="Q736" s="321">
        <f t="shared" si="35"/>
        <v>0</v>
      </c>
      <c r="S736" s="324"/>
      <c r="T736" s="317"/>
      <c r="U736" s="325"/>
      <c r="V736" s="325"/>
    </row>
    <row r="737" spans="1:22" ht="15" customHeight="1" x14ac:dyDescent="0.25">
      <c r="A737" s="129" t="s">
        <v>0</v>
      </c>
      <c r="B737" s="126" t="s">
        <v>2087</v>
      </c>
      <c r="C737" s="127" t="s">
        <v>4184</v>
      </c>
      <c r="D737" s="127" t="s">
        <v>1</v>
      </c>
      <c r="E737" s="127" t="s">
        <v>1543</v>
      </c>
      <c r="F737" s="128">
        <v>14.67</v>
      </c>
      <c r="G737" s="128">
        <v>14.87</v>
      </c>
      <c r="H737" s="128">
        <v>11.74</v>
      </c>
      <c r="I737" s="311"/>
      <c r="J737" s="319">
        <f>ROUND(SUMIF(Anlagenbewegungsdaten!B:B,A737,Anlagenbewegungsdaten!C:C),3)</f>
        <v>0</v>
      </c>
      <c r="K737" s="320">
        <f>ROUND(SUMIF(Anlagenbewegungsdaten!$B:$B,$A737,Anlagenbewegungsdaten!$D:$D),2)</f>
        <v>0</v>
      </c>
      <c r="L737" s="321">
        <f t="shared" si="34"/>
        <v>0</v>
      </c>
      <c r="M737" s="341" t="s">
        <v>4950</v>
      </c>
      <c r="N737" s="341" t="s">
        <v>4963</v>
      </c>
      <c r="O737" s="323">
        <f>ROUND(SUMIF(Anlagenbewegungsdaten_AV!B:B,A737,Anlagenbewegungsdaten_AV!C:C),3)</f>
        <v>0</v>
      </c>
      <c r="P737" s="320">
        <f>ROUND(SUMIF(Anlagenbewegungsdaten_AV!$B:$B,$A737,Anlagenbewegungsdaten_AV!$D:$D),2)</f>
        <v>0</v>
      </c>
      <c r="Q737" s="321">
        <f t="shared" si="35"/>
        <v>0</v>
      </c>
      <c r="S737" s="324"/>
      <c r="T737" s="317"/>
      <c r="U737" s="325"/>
      <c r="V737" s="325"/>
    </row>
    <row r="738" spans="1:22" ht="15" customHeight="1" x14ac:dyDescent="0.25">
      <c r="A738" s="129" t="s">
        <v>2</v>
      </c>
      <c r="B738" s="126" t="s">
        <v>2087</v>
      </c>
      <c r="C738" s="127" t="s">
        <v>4184</v>
      </c>
      <c r="D738" s="127" t="s">
        <v>3</v>
      </c>
      <c r="E738" s="127" t="s">
        <v>1546</v>
      </c>
      <c r="F738" s="128">
        <v>14.67</v>
      </c>
      <c r="G738" s="128">
        <v>14.87</v>
      </c>
      <c r="H738" s="128">
        <v>11.74</v>
      </c>
      <c r="I738" s="311"/>
      <c r="J738" s="319">
        <f>ROUND(SUMIF(Anlagenbewegungsdaten!B:B,A738,Anlagenbewegungsdaten!C:C),3)</f>
        <v>0</v>
      </c>
      <c r="K738" s="320">
        <f>ROUND(SUMIF(Anlagenbewegungsdaten!$B:$B,$A738,Anlagenbewegungsdaten!$D:$D),2)</f>
        <v>0</v>
      </c>
      <c r="L738" s="321">
        <f t="shared" si="34"/>
        <v>0</v>
      </c>
      <c r="M738" s="341" t="s">
        <v>4950</v>
      </c>
      <c r="N738" s="341" t="s">
        <v>4963</v>
      </c>
      <c r="O738" s="323">
        <f>ROUND(SUMIF(Anlagenbewegungsdaten_AV!B:B,A738,Anlagenbewegungsdaten_AV!C:C),3)</f>
        <v>0</v>
      </c>
      <c r="P738" s="320">
        <f>ROUND(SUMIF(Anlagenbewegungsdaten_AV!$B:$B,$A738,Anlagenbewegungsdaten_AV!$D:$D),2)</f>
        <v>0</v>
      </c>
      <c r="Q738" s="321">
        <f t="shared" si="35"/>
        <v>0</v>
      </c>
      <c r="S738" s="324"/>
      <c r="T738" s="317"/>
      <c r="U738" s="325"/>
      <c r="V738" s="325"/>
    </row>
    <row r="739" spans="1:22" ht="15" customHeight="1" x14ac:dyDescent="0.25">
      <c r="A739" s="129" t="s">
        <v>2670</v>
      </c>
      <c r="B739" s="126" t="s">
        <v>2087</v>
      </c>
      <c r="C739" s="127" t="s">
        <v>4184</v>
      </c>
      <c r="D739" s="127" t="s">
        <v>2671</v>
      </c>
      <c r="E739" s="127" t="s">
        <v>2555</v>
      </c>
      <c r="F739" s="128">
        <v>14.64</v>
      </c>
      <c r="G739" s="128">
        <v>14.84</v>
      </c>
      <c r="H739" s="128">
        <v>11.71</v>
      </c>
      <c r="I739" s="311"/>
      <c r="J739" s="319">
        <f>ROUND(SUMIF(Anlagenbewegungsdaten!B:B,A739,Anlagenbewegungsdaten!C:C),3)</f>
        <v>0</v>
      </c>
      <c r="K739" s="320">
        <f>ROUND(SUMIF(Anlagenbewegungsdaten!$B:$B,$A739,Anlagenbewegungsdaten!$D:$D),2)</f>
        <v>0</v>
      </c>
      <c r="L739" s="321">
        <f t="shared" si="34"/>
        <v>0</v>
      </c>
      <c r="M739" s="341" t="s">
        <v>4950</v>
      </c>
      <c r="N739" s="341" t="s">
        <v>4963</v>
      </c>
      <c r="O739" s="323">
        <f>ROUND(SUMIF(Anlagenbewegungsdaten_AV!B:B,A739,Anlagenbewegungsdaten_AV!C:C),3)</f>
        <v>0</v>
      </c>
      <c r="P739" s="320">
        <f>ROUND(SUMIF(Anlagenbewegungsdaten_AV!$B:$B,$A739,Anlagenbewegungsdaten_AV!$D:$D),2)</f>
        <v>0</v>
      </c>
      <c r="Q739" s="321">
        <f t="shared" si="35"/>
        <v>0</v>
      </c>
      <c r="S739" s="324"/>
      <c r="T739" s="317"/>
      <c r="U739" s="325"/>
      <c r="V739" s="325"/>
    </row>
    <row r="740" spans="1:22" ht="15" customHeight="1" x14ac:dyDescent="0.25">
      <c r="A740" s="129" t="s">
        <v>3414</v>
      </c>
      <c r="B740" s="126" t="s">
        <v>2087</v>
      </c>
      <c r="C740" s="127" t="s">
        <v>4184</v>
      </c>
      <c r="D740" s="127" t="s">
        <v>3415</v>
      </c>
      <c r="E740" s="127" t="s">
        <v>3299</v>
      </c>
      <c r="F740" s="128">
        <v>14.61</v>
      </c>
      <c r="G740" s="128">
        <v>14.809999999999999</v>
      </c>
      <c r="H740" s="128">
        <v>11.69</v>
      </c>
      <c r="I740" s="311"/>
      <c r="J740" s="319">
        <f>ROUND(SUMIF(Anlagenbewegungsdaten!B:B,A740,Anlagenbewegungsdaten!C:C),3)</f>
        <v>0</v>
      </c>
      <c r="K740" s="320">
        <f>ROUND(SUMIF(Anlagenbewegungsdaten!$B:$B,$A740,Anlagenbewegungsdaten!$D:$D),2)</f>
        <v>0</v>
      </c>
      <c r="L740" s="321">
        <f t="shared" si="34"/>
        <v>0</v>
      </c>
      <c r="M740" s="341" t="s">
        <v>4950</v>
      </c>
      <c r="N740" s="341" t="s">
        <v>4963</v>
      </c>
      <c r="O740" s="323">
        <f>ROUND(SUMIF(Anlagenbewegungsdaten_AV!B:B,A740,Anlagenbewegungsdaten_AV!C:C),3)</f>
        <v>0</v>
      </c>
      <c r="P740" s="320">
        <f>ROUND(SUMIF(Anlagenbewegungsdaten_AV!$B:$B,$A740,Anlagenbewegungsdaten_AV!$D:$D),2)</f>
        <v>0</v>
      </c>
      <c r="Q740" s="321">
        <f t="shared" si="35"/>
        <v>0</v>
      </c>
      <c r="S740" s="324"/>
      <c r="T740" s="317"/>
      <c r="U740" s="325"/>
      <c r="V740" s="325"/>
    </row>
    <row r="741" spans="1:22" ht="15" customHeight="1" x14ac:dyDescent="0.25">
      <c r="A741" s="129" t="s">
        <v>4185</v>
      </c>
      <c r="B741" s="126" t="s">
        <v>2087</v>
      </c>
      <c r="C741" s="127" t="s">
        <v>4184</v>
      </c>
      <c r="D741" s="127" t="s">
        <v>4186</v>
      </c>
      <c r="E741" s="127" t="s">
        <v>4069</v>
      </c>
      <c r="F741" s="128">
        <v>14.58</v>
      </c>
      <c r="G741" s="128">
        <v>14.78</v>
      </c>
      <c r="H741" s="128">
        <v>11.66</v>
      </c>
      <c r="I741" s="311"/>
      <c r="J741" s="319">
        <f>ROUND(SUMIF(Anlagenbewegungsdaten!B:B,A741,Anlagenbewegungsdaten!C:C),3)</f>
        <v>0</v>
      </c>
      <c r="K741" s="320">
        <f>ROUND(SUMIF(Anlagenbewegungsdaten!$B:$B,$A741,Anlagenbewegungsdaten!$D:$D),2)</f>
        <v>0</v>
      </c>
      <c r="L741" s="321">
        <f t="shared" si="34"/>
        <v>0</v>
      </c>
      <c r="M741" s="341" t="s">
        <v>4950</v>
      </c>
      <c r="N741" s="341" t="s">
        <v>4963</v>
      </c>
      <c r="O741" s="323">
        <f>ROUND(SUMIF(Anlagenbewegungsdaten_AV!B:B,A741,Anlagenbewegungsdaten_AV!C:C),3)</f>
        <v>0</v>
      </c>
      <c r="P741" s="320">
        <f>ROUND(SUMIF(Anlagenbewegungsdaten_AV!$B:$B,$A741,Anlagenbewegungsdaten_AV!$D:$D),2)</f>
        <v>0</v>
      </c>
      <c r="Q741" s="321">
        <f t="shared" si="35"/>
        <v>0</v>
      </c>
      <c r="S741" s="324"/>
      <c r="T741" s="317"/>
      <c r="U741" s="325"/>
      <c r="V741" s="325"/>
    </row>
    <row r="742" spans="1:22" ht="15" customHeight="1" x14ac:dyDescent="0.25">
      <c r="A742" s="129" t="s">
        <v>4</v>
      </c>
      <c r="B742" s="126" t="s">
        <v>2087</v>
      </c>
      <c r="C742" s="127" t="s">
        <v>4184</v>
      </c>
      <c r="D742" s="127" t="s">
        <v>5</v>
      </c>
      <c r="E742" s="127" t="s">
        <v>2462</v>
      </c>
      <c r="F742" s="128">
        <v>12.67</v>
      </c>
      <c r="G742" s="128">
        <v>12.87</v>
      </c>
      <c r="H742" s="128">
        <v>10.14</v>
      </c>
      <c r="I742" s="311"/>
      <c r="J742" s="319">
        <f>ROUND(SUMIF(Anlagenbewegungsdaten!B:B,A742,Anlagenbewegungsdaten!C:C),3)</f>
        <v>0</v>
      </c>
      <c r="K742" s="320">
        <f>ROUND(SUMIF(Anlagenbewegungsdaten!$B:$B,$A742,Anlagenbewegungsdaten!$D:$D),2)</f>
        <v>0</v>
      </c>
      <c r="L742" s="321">
        <f t="shared" si="34"/>
        <v>0</v>
      </c>
      <c r="M742" s="341" t="s">
        <v>4950</v>
      </c>
      <c r="N742" s="341" t="s">
        <v>4963</v>
      </c>
      <c r="O742" s="323">
        <f>ROUND(SUMIF(Anlagenbewegungsdaten_AV!B:B,A742,Anlagenbewegungsdaten_AV!C:C),3)</f>
        <v>0</v>
      </c>
      <c r="P742" s="320">
        <f>ROUND(SUMIF(Anlagenbewegungsdaten_AV!$B:$B,$A742,Anlagenbewegungsdaten_AV!$D:$D),2)</f>
        <v>0</v>
      </c>
      <c r="Q742" s="321">
        <f t="shared" si="35"/>
        <v>0</v>
      </c>
      <c r="S742" s="324"/>
      <c r="T742" s="317"/>
      <c r="U742" s="325"/>
      <c r="V742" s="325"/>
    </row>
    <row r="743" spans="1:22" ht="15" customHeight="1" x14ac:dyDescent="0.25">
      <c r="A743" s="129" t="s">
        <v>6</v>
      </c>
      <c r="B743" s="126" t="s">
        <v>2087</v>
      </c>
      <c r="C743" s="127" t="s">
        <v>4184</v>
      </c>
      <c r="D743" s="127" t="s">
        <v>7</v>
      </c>
      <c r="E743" s="127" t="s">
        <v>2465</v>
      </c>
      <c r="F743" s="128">
        <v>14.67</v>
      </c>
      <c r="G743" s="128">
        <v>14.87</v>
      </c>
      <c r="H743" s="128">
        <v>11.74</v>
      </c>
      <c r="I743" s="311"/>
      <c r="J743" s="319">
        <f>ROUND(SUMIF(Anlagenbewegungsdaten!B:B,A743,Anlagenbewegungsdaten!C:C),3)</f>
        <v>0</v>
      </c>
      <c r="K743" s="320">
        <f>ROUND(SUMIF(Anlagenbewegungsdaten!$B:$B,$A743,Anlagenbewegungsdaten!$D:$D),2)</f>
        <v>0</v>
      </c>
      <c r="L743" s="321">
        <f t="shared" si="34"/>
        <v>0</v>
      </c>
      <c r="M743" s="341" t="s">
        <v>4950</v>
      </c>
      <c r="N743" s="341" t="s">
        <v>4963</v>
      </c>
      <c r="O743" s="323">
        <f>ROUND(SUMIF(Anlagenbewegungsdaten_AV!B:B,A743,Anlagenbewegungsdaten_AV!C:C),3)</f>
        <v>0</v>
      </c>
      <c r="P743" s="320">
        <f>ROUND(SUMIF(Anlagenbewegungsdaten_AV!$B:$B,$A743,Anlagenbewegungsdaten_AV!$D:$D),2)</f>
        <v>0</v>
      </c>
      <c r="Q743" s="321">
        <f t="shared" si="35"/>
        <v>0</v>
      </c>
      <c r="S743" s="324"/>
      <c r="T743" s="317"/>
      <c r="U743" s="325"/>
      <c r="V743" s="325"/>
    </row>
    <row r="744" spans="1:22" ht="15" customHeight="1" x14ac:dyDescent="0.25">
      <c r="A744" s="129" t="s">
        <v>8</v>
      </c>
      <c r="B744" s="126" t="s">
        <v>2087</v>
      </c>
      <c r="C744" s="127" t="s">
        <v>4184</v>
      </c>
      <c r="D744" s="127" t="s">
        <v>9</v>
      </c>
      <c r="E744" s="127" t="s">
        <v>1543</v>
      </c>
      <c r="F744" s="128">
        <v>15.67</v>
      </c>
      <c r="G744" s="128">
        <v>15.87</v>
      </c>
      <c r="H744" s="128">
        <v>12.54</v>
      </c>
      <c r="I744" s="311"/>
      <c r="J744" s="319">
        <f>ROUND(SUMIF(Anlagenbewegungsdaten!B:B,A744,Anlagenbewegungsdaten!C:C),3)</f>
        <v>0</v>
      </c>
      <c r="K744" s="320">
        <f>ROUND(SUMIF(Anlagenbewegungsdaten!$B:$B,$A744,Anlagenbewegungsdaten!$D:$D),2)</f>
        <v>0</v>
      </c>
      <c r="L744" s="321">
        <f t="shared" si="34"/>
        <v>0</v>
      </c>
      <c r="M744" s="341" t="s">
        <v>4950</v>
      </c>
      <c r="N744" s="341" t="s">
        <v>4963</v>
      </c>
      <c r="O744" s="323">
        <f>ROUND(SUMIF(Anlagenbewegungsdaten_AV!B:B,A744,Anlagenbewegungsdaten_AV!C:C),3)</f>
        <v>0</v>
      </c>
      <c r="P744" s="320">
        <f>ROUND(SUMIF(Anlagenbewegungsdaten_AV!$B:$B,$A744,Anlagenbewegungsdaten_AV!$D:$D),2)</f>
        <v>0</v>
      </c>
      <c r="Q744" s="321">
        <f t="shared" si="35"/>
        <v>0</v>
      </c>
      <c r="S744" s="324"/>
      <c r="T744" s="317"/>
      <c r="U744" s="325"/>
      <c r="V744" s="325"/>
    </row>
    <row r="745" spans="1:22" ht="15" customHeight="1" x14ac:dyDescent="0.25">
      <c r="A745" s="129" t="s">
        <v>10</v>
      </c>
      <c r="B745" s="126" t="s">
        <v>2087</v>
      </c>
      <c r="C745" s="127" t="s">
        <v>4184</v>
      </c>
      <c r="D745" s="127" t="s">
        <v>11</v>
      </c>
      <c r="E745" s="127" t="s">
        <v>1546</v>
      </c>
      <c r="F745" s="128">
        <v>15.67</v>
      </c>
      <c r="G745" s="128">
        <v>15.87</v>
      </c>
      <c r="H745" s="128">
        <v>12.54</v>
      </c>
      <c r="I745" s="311"/>
      <c r="J745" s="319">
        <f>ROUND(SUMIF(Anlagenbewegungsdaten!B:B,A745,Anlagenbewegungsdaten!C:C),3)</f>
        <v>0</v>
      </c>
      <c r="K745" s="320">
        <f>ROUND(SUMIF(Anlagenbewegungsdaten!$B:$B,$A745,Anlagenbewegungsdaten!$D:$D),2)</f>
        <v>0</v>
      </c>
      <c r="L745" s="321">
        <f t="shared" si="34"/>
        <v>0</v>
      </c>
      <c r="M745" s="341" t="s">
        <v>4950</v>
      </c>
      <c r="N745" s="341" t="s">
        <v>4963</v>
      </c>
      <c r="O745" s="323">
        <f>ROUND(SUMIF(Anlagenbewegungsdaten_AV!B:B,A745,Anlagenbewegungsdaten_AV!C:C),3)</f>
        <v>0</v>
      </c>
      <c r="P745" s="320">
        <f>ROUND(SUMIF(Anlagenbewegungsdaten_AV!$B:$B,$A745,Anlagenbewegungsdaten_AV!$D:$D),2)</f>
        <v>0</v>
      </c>
      <c r="Q745" s="321">
        <f t="shared" si="35"/>
        <v>0</v>
      </c>
      <c r="S745" s="324"/>
      <c r="T745" s="317"/>
      <c r="U745" s="325"/>
      <c r="V745" s="325"/>
    </row>
    <row r="746" spans="1:22" ht="15" customHeight="1" x14ac:dyDescent="0.25">
      <c r="A746" s="129" t="s">
        <v>2672</v>
      </c>
      <c r="B746" s="126" t="s">
        <v>2087</v>
      </c>
      <c r="C746" s="127" t="s">
        <v>4184</v>
      </c>
      <c r="D746" s="127" t="s">
        <v>2673</v>
      </c>
      <c r="E746" s="127" t="s">
        <v>2555</v>
      </c>
      <c r="F746" s="128">
        <v>15.64</v>
      </c>
      <c r="G746" s="128">
        <v>15.84</v>
      </c>
      <c r="H746" s="128">
        <v>12.51</v>
      </c>
      <c r="I746" s="311"/>
      <c r="J746" s="319">
        <f>ROUND(SUMIF(Anlagenbewegungsdaten!B:B,A746,Anlagenbewegungsdaten!C:C),3)</f>
        <v>0</v>
      </c>
      <c r="K746" s="320">
        <f>ROUND(SUMIF(Anlagenbewegungsdaten!$B:$B,$A746,Anlagenbewegungsdaten!$D:$D),2)</f>
        <v>0</v>
      </c>
      <c r="L746" s="321">
        <f t="shared" si="34"/>
        <v>0</v>
      </c>
      <c r="M746" s="341" t="s">
        <v>4950</v>
      </c>
      <c r="N746" s="341" t="s">
        <v>4963</v>
      </c>
      <c r="O746" s="323">
        <f>ROUND(SUMIF(Anlagenbewegungsdaten_AV!B:B,A746,Anlagenbewegungsdaten_AV!C:C),3)</f>
        <v>0</v>
      </c>
      <c r="P746" s="320">
        <f>ROUND(SUMIF(Anlagenbewegungsdaten_AV!$B:$B,$A746,Anlagenbewegungsdaten_AV!$D:$D),2)</f>
        <v>0</v>
      </c>
      <c r="Q746" s="321">
        <f t="shared" si="35"/>
        <v>0</v>
      </c>
      <c r="S746" s="324"/>
      <c r="T746" s="317"/>
      <c r="U746" s="325"/>
      <c r="V746" s="325"/>
    </row>
    <row r="747" spans="1:22" ht="15" customHeight="1" x14ac:dyDescent="0.25">
      <c r="A747" s="129" t="s">
        <v>3416</v>
      </c>
      <c r="B747" s="126" t="s">
        <v>2087</v>
      </c>
      <c r="C747" s="127" t="s">
        <v>4184</v>
      </c>
      <c r="D747" s="127" t="s">
        <v>3417</v>
      </c>
      <c r="E747" s="127" t="s">
        <v>3299</v>
      </c>
      <c r="F747" s="128">
        <v>15.61</v>
      </c>
      <c r="G747" s="128">
        <v>15.809999999999999</v>
      </c>
      <c r="H747" s="128">
        <v>12.49</v>
      </c>
      <c r="I747" s="311"/>
      <c r="J747" s="319">
        <f>ROUND(SUMIF(Anlagenbewegungsdaten!B:B,A747,Anlagenbewegungsdaten!C:C),3)</f>
        <v>0</v>
      </c>
      <c r="K747" s="320">
        <f>ROUND(SUMIF(Anlagenbewegungsdaten!$B:$B,$A747,Anlagenbewegungsdaten!$D:$D),2)</f>
        <v>0</v>
      </c>
      <c r="L747" s="321">
        <f t="shared" si="34"/>
        <v>0</v>
      </c>
      <c r="M747" s="341" t="s">
        <v>4950</v>
      </c>
      <c r="N747" s="341" t="s">
        <v>4963</v>
      </c>
      <c r="O747" s="323">
        <f>ROUND(SUMIF(Anlagenbewegungsdaten_AV!B:B,A747,Anlagenbewegungsdaten_AV!C:C),3)</f>
        <v>0</v>
      </c>
      <c r="P747" s="320">
        <f>ROUND(SUMIF(Anlagenbewegungsdaten_AV!$B:$B,$A747,Anlagenbewegungsdaten_AV!$D:$D),2)</f>
        <v>0</v>
      </c>
      <c r="Q747" s="321">
        <f t="shared" si="35"/>
        <v>0</v>
      </c>
      <c r="S747" s="324"/>
      <c r="T747" s="317"/>
      <c r="U747" s="325"/>
      <c r="V747" s="325"/>
    </row>
    <row r="748" spans="1:22" ht="15" customHeight="1" x14ac:dyDescent="0.25">
      <c r="A748" s="129" t="s">
        <v>4187</v>
      </c>
      <c r="B748" s="126" t="s">
        <v>2087</v>
      </c>
      <c r="C748" s="127" t="s">
        <v>4184</v>
      </c>
      <c r="D748" s="127" t="s">
        <v>4188</v>
      </c>
      <c r="E748" s="127" t="s">
        <v>4069</v>
      </c>
      <c r="F748" s="128">
        <v>15.58</v>
      </c>
      <c r="G748" s="128">
        <v>15.78</v>
      </c>
      <c r="H748" s="128">
        <v>12.46</v>
      </c>
      <c r="I748" s="311"/>
      <c r="J748" s="319">
        <f>ROUND(SUMIF(Anlagenbewegungsdaten!B:B,A748,Anlagenbewegungsdaten!C:C),3)</f>
        <v>0</v>
      </c>
      <c r="K748" s="320">
        <f>ROUND(SUMIF(Anlagenbewegungsdaten!$B:$B,$A748,Anlagenbewegungsdaten!$D:$D),2)</f>
        <v>0</v>
      </c>
      <c r="L748" s="321">
        <f t="shared" si="34"/>
        <v>0</v>
      </c>
      <c r="M748" s="341" t="s">
        <v>4950</v>
      </c>
      <c r="N748" s="341" t="s">
        <v>4963</v>
      </c>
      <c r="O748" s="323">
        <f>ROUND(SUMIF(Anlagenbewegungsdaten_AV!B:B,A748,Anlagenbewegungsdaten_AV!C:C),3)</f>
        <v>0</v>
      </c>
      <c r="P748" s="320">
        <f>ROUND(SUMIF(Anlagenbewegungsdaten_AV!$B:$B,$A748,Anlagenbewegungsdaten_AV!$D:$D),2)</f>
        <v>0</v>
      </c>
      <c r="Q748" s="321">
        <f t="shared" si="35"/>
        <v>0</v>
      </c>
      <c r="S748" s="324"/>
      <c r="T748" s="317"/>
      <c r="U748" s="325"/>
      <c r="V748" s="325"/>
    </row>
    <row r="749" spans="1:22" ht="15" customHeight="1" x14ac:dyDescent="0.25">
      <c r="A749" s="129" t="s">
        <v>2466</v>
      </c>
      <c r="B749" s="126" t="s">
        <v>2087</v>
      </c>
      <c r="C749" s="127" t="s">
        <v>4184</v>
      </c>
      <c r="D749" s="127" t="s">
        <v>2467</v>
      </c>
      <c r="E749" s="127" t="s">
        <v>2462</v>
      </c>
      <c r="F749" s="128">
        <v>17.670000000000002</v>
      </c>
      <c r="G749" s="128">
        <v>17.87</v>
      </c>
      <c r="H749" s="128">
        <v>14.14</v>
      </c>
      <c r="I749" s="311"/>
      <c r="J749" s="319">
        <f>ROUND(SUMIF(Anlagenbewegungsdaten!B:B,A749,Anlagenbewegungsdaten!C:C),3)</f>
        <v>0</v>
      </c>
      <c r="K749" s="320">
        <f>ROUND(SUMIF(Anlagenbewegungsdaten!$B:$B,$A749,Anlagenbewegungsdaten!$D:$D),2)</f>
        <v>0</v>
      </c>
      <c r="L749" s="321">
        <f t="shared" si="34"/>
        <v>0</v>
      </c>
      <c r="M749" s="341" t="s">
        <v>4950</v>
      </c>
      <c r="N749" s="341" t="s">
        <v>4963</v>
      </c>
      <c r="O749" s="323">
        <f>ROUND(SUMIF(Anlagenbewegungsdaten_AV!B:B,A749,Anlagenbewegungsdaten_AV!C:C),3)</f>
        <v>0</v>
      </c>
      <c r="P749" s="320">
        <f>ROUND(SUMIF(Anlagenbewegungsdaten_AV!$B:$B,$A749,Anlagenbewegungsdaten_AV!$D:$D),2)</f>
        <v>0</v>
      </c>
      <c r="Q749" s="321">
        <f t="shared" si="35"/>
        <v>0</v>
      </c>
      <c r="S749" s="324"/>
      <c r="T749" s="317"/>
      <c r="U749" s="325"/>
      <c r="V749" s="325"/>
    </row>
    <row r="750" spans="1:22" ht="15" customHeight="1" x14ac:dyDescent="0.25">
      <c r="A750" s="129" t="s">
        <v>2468</v>
      </c>
      <c r="B750" s="126" t="s">
        <v>2087</v>
      </c>
      <c r="C750" s="127" t="s">
        <v>4184</v>
      </c>
      <c r="D750" s="127" t="s">
        <v>12</v>
      </c>
      <c r="E750" s="127" t="s">
        <v>2465</v>
      </c>
      <c r="F750" s="128">
        <v>19.670000000000002</v>
      </c>
      <c r="G750" s="128">
        <v>19.87</v>
      </c>
      <c r="H750" s="128">
        <v>15.74</v>
      </c>
      <c r="I750" s="311"/>
      <c r="J750" s="319">
        <f>ROUND(SUMIF(Anlagenbewegungsdaten!B:B,A750,Anlagenbewegungsdaten!C:C),3)</f>
        <v>0</v>
      </c>
      <c r="K750" s="320">
        <f>ROUND(SUMIF(Anlagenbewegungsdaten!$B:$B,$A750,Anlagenbewegungsdaten!$D:$D),2)</f>
        <v>0</v>
      </c>
      <c r="L750" s="321">
        <f t="shared" si="34"/>
        <v>0</v>
      </c>
      <c r="M750" s="341" t="s">
        <v>4950</v>
      </c>
      <c r="N750" s="341" t="s">
        <v>4963</v>
      </c>
      <c r="O750" s="323">
        <f>ROUND(SUMIF(Anlagenbewegungsdaten_AV!B:B,A750,Anlagenbewegungsdaten_AV!C:C),3)</f>
        <v>0</v>
      </c>
      <c r="P750" s="320">
        <f>ROUND(SUMIF(Anlagenbewegungsdaten_AV!$B:$B,$A750,Anlagenbewegungsdaten_AV!$D:$D),2)</f>
        <v>0</v>
      </c>
      <c r="Q750" s="321">
        <f t="shared" si="35"/>
        <v>0</v>
      </c>
      <c r="S750" s="324"/>
      <c r="T750" s="317"/>
      <c r="U750" s="325"/>
      <c r="V750" s="325"/>
    </row>
    <row r="751" spans="1:22" ht="15" customHeight="1" x14ac:dyDescent="0.25">
      <c r="A751" s="129" t="s">
        <v>13</v>
      </c>
      <c r="B751" s="126" t="s">
        <v>2087</v>
      </c>
      <c r="C751" s="127" t="s">
        <v>4184</v>
      </c>
      <c r="D751" s="127" t="s">
        <v>14</v>
      </c>
      <c r="E751" s="127" t="s">
        <v>1543</v>
      </c>
      <c r="F751" s="128">
        <v>20.67</v>
      </c>
      <c r="G751" s="128">
        <v>20.87</v>
      </c>
      <c r="H751" s="128">
        <v>16.54</v>
      </c>
      <c r="I751" s="311"/>
      <c r="J751" s="319">
        <f>ROUND(SUMIF(Anlagenbewegungsdaten!B:B,A751,Anlagenbewegungsdaten!C:C),3)</f>
        <v>0</v>
      </c>
      <c r="K751" s="320">
        <f>ROUND(SUMIF(Anlagenbewegungsdaten!$B:$B,$A751,Anlagenbewegungsdaten!$D:$D),2)</f>
        <v>0</v>
      </c>
      <c r="L751" s="321">
        <f t="shared" si="34"/>
        <v>0</v>
      </c>
      <c r="M751" s="341" t="s">
        <v>4950</v>
      </c>
      <c r="N751" s="341" t="s">
        <v>4963</v>
      </c>
      <c r="O751" s="323">
        <f>ROUND(SUMIF(Anlagenbewegungsdaten_AV!B:B,A751,Anlagenbewegungsdaten_AV!C:C),3)</f>
        <v>0</v>
      </c>
      <c r="P751" s="320">
        <f>ROUND(SUMIF(Anlagenbewegungsdaten_AV!$B:$B,$A751,Anlagenbewegungsdaten_AV!$D:$D),2)</f>
        <v>0</v>
      </c>
      <c r="Q751" s="321">
        <f t="shared" si="35"/>
        <v>0</v>
      </c>
      <c r="S751" s="324"/>
      <c r="T751" s="317"/>
      <c r="U751" s="325"/>
      <c r="V751" s="325"/>
    </row>
    <row r="752" spans="1:22" ht="15" customHeight="1" x14ac:dyDescent="0.25">
      <c r="A752" s="129" t="s">
        <v>15</v>
      </c>
      <c r="B752" s="126" t="s">
        <v>2087</v>
      </c>
      <c r="C752" s="127" t="s">
        <v>4184</v>
      </c>
      <c r="D752" s="127" t="s">
        <v>16</v>
      </c>
      <c r="E752" s="127" t="s">
        <v>1546</v>
      </c>
      <c r="F752" s="128">
        <v>20.67</v>
      </c>
      <c r="G752" s="128">
        <v>20.87</v>
      </c>
      <c r="H752" s="128">
        <v>16.54</v>
      </c>
      <c r="I752" s="311"/>
      <c r="J752" s="319">
        <f>ROUND(SUMIF(Anlagenbewegungsdaten!B:B,A752,Anlagenbewegungsdaten!C:C),3)</f>
        <v>0</v>
      </c>
      <c r="K752" s="320">
        <f>ROUND(SUMIF(Anlagenbewegungsdaten!$B:$B,$A752,Anlagenbewegungsdaten!$D:$D),2)</f>
        <v>0</v>
      </c>
      <c r="L752" s="321">
        <f t="shared" si="34"/>
        <v>0</v>
      </c>
      <c r="M752" s="341" t="s">
        <v>4950</v>
      </c>
      <c r="N752" s="341" t="s">
        <v>4963</v>
      </c>
      <c r="O752" s="323">
        <f>ROUND(SUMIF(Anlagenbewegungsdaten_AV!B:B,A752,Anlagenbewegungsdaten_AV!C:C),3)</f>
        <v>0</v>
      </c>
      <c r="P752" s="320">
        <f>ROUND(SUMIF(Anlagenbewegungsdaten_AV!$B:$B,$A752,Anlagenbewegungsdaten_AV!$D:$D),2)</f>
        <v>0</v>
      </c>
      <c r="Q752" s="321">
        <f t="shared" si="35"/>
        <v>0</v>
      </c>
      <c r="S752" s="324"/>
      <c r="T752" s="317"/>
      <c r="U752" s="325"/>
      <c r="V752" s="325"/>
    </row>
    <row r="753" spans="1:22" ht="15" customHeight="1" x14ac:dyDescent="0.25">
      <c r="A753" s="129" t="s">
        <v>2674</v>
      </c>
      <c r="B753" s="126" t="s">
        <v>2087</v>
      </c>
      <c r="C753" s="127" t="s">
        <v>4184</v>
      </c>
      <c r="D753" s="127" t="s">
        <v>2675</v>
      </c>
      <c r="E753" s="127" t="s">
        <v>2555</v>
      </c>
      <c r="F753" s="128">
        <v>20.64</v>
      </c>
      <c r="G753" s="128">
        <v>20.84</v>
      </c>
      <c r="H753" s="128">
        <v>16.510000000000002</v>
      </c>
      <c r="I753" s="311"/>
      <c r="J753" s="319">
        <f>ROUND(SUMIF(Anlagenbewegungsdaten!B:B,A753,Anlagenbewegungsdaten!C:C),3)</f>
        <v>0</v>
      </c>
      <c r="K753" s="320">
        <f>ROUND(SUMIF(Anlagenbewegungsdaten!$B:$B,$A753,Anlagenbewegungsdaten!$D:$D),2)</f>
        <v>0</v>
      </c>
      <c r="L753" s="321">
        <f t="shared" si="34"/>
        <v>0</v>
      </c>
      <c r="M753" s="341" t="s">
        <v>4950</v>
      </c>
      <c r="N753" s="341" t="s">
        <v>4963</v>
      </c>
      <c r="O753" s="323">
        <f>ROUND(SUMIF(Anlagenbewegungsdaten_AV!B:B,A753,Anlagenbewegungsdaten_AV!C:C),3)</f>
        <v>0</v>
      </c>
      <c r="P753" s="320">
        <f>ROUND(SUMIF(Anlagenbewegungsdaten_AV!$B:$B,$A753,Anlagenbewegungsdaten_AV!$D:$D),2)</f>
        <v>0</v>
      </c>
      <c r="Q753" s="321">
        <f t="shared" si="35"/>
        <v>0</v>
      </c>
      <c r="S753" s="324"/>
      <c r="T753" s="317"/>
      <c r="U753" s="325"/>
      <c r="V753" s="325"/>
    </row>
    <row r="754" spans="1:22" ht="15" customHeight="1" x14ac:dyDescent="0.25">
      <c r="A754" s="129" t="s">
        <v>3418</v>
      </c>
      <c r="B754" s="126" t="s">
        <v>2087</v>
      </c>
      <c r="C754" s="127" t="s">
        <v>4184</v>
      </c>
      <c r="D754" s="127" t="s">
        <v>3419</v>
      </c>
      <c r="E754" s="127" t="s">
        <v>3299</v>
      </c>
      <c r="F754" s="128">
        <v>20.61</v>
      </c>
      <c r="G754" s="128">
        <v>20.81</v>
      </c>
      <c r="H754" s="128">
        <v>16.489999999999998</v>
      </c>
      <c r="I754" s="311"/>
      <c r="J754" s="319">
        <f>ROUND(SUMIF(Anlagenbewegungsdaten!B:B,A754,Anlagenbewegungsdaten!C:C),3)</f>
        <v>0</v>
      </c>
      <c r="K754" s="320">
        <f>ROUND(SUMIF(Anlagenbewegungsdaten!$B:$B,$A754,Anlagenbewegungsdaten!$D:$D),2)</f>
        <v>0</v>
      </c>
      <c r="L754" s="321">
        <f t="shared" si="34"/>
        <v>0</v>
      </c>
      <c r="M754" s="341" t="s">
        <v>4950</v>
      </c>
      <c r="N754" s="341" t="s">
        <v>4963</v>
      </c>
      <c r="O754" s="323">
        <f>ROUND(SUMIF(Anlagenbewegungsdaten_AV!B:B,A754,Anlagenbewegungsdaten_AV!C:C),3)</f>
        <v>0</v>
      </c>
      <c r="P754" s="320">
        <f>ROUND(SUMIF(Anlagenbewegungsdaten_AV!$B:$B,$A754,Anlagenbewegungsdaten_AV!$D:$D),2)</f>
        <v>0</v>
      </c>
      <c r="Q754" s="321">
        <f t="shared" si="35"/>
        <v>0</v>
      </c>
      <c r="S754" s="324"/>
      <c r="T754" s="317"/>
      <c r="U754" s="325"/>
      <c r="V754" s="325"/>
    </row>
    <row r="755" spans="1:22" ht="15" customHeight="1" x14ac:dyDescent="0.25">
      <c r="A755" s="129" t="s">
        <v>4189</v>
      </c>
      <c r="B755" s="126" t="s">
        <v>2087</v>
      </c>
      <c r="C755" s="127" t="s">
        <v>4184</v>
      </c>
      <c r="D755" s="127" t="s">
        <v>4190</v>
      </c>
      <c r="E755" s="127" t="s">
        <v>4069</v>
      </c>
      <c r="F755" s="128">
        <v>20.58</v>
      </c>
      <c r="G755" s="128">
        <v>20.779999999999998</v>
      </c>
      <c r="H755" s="128">
        <v>16.46</v>
      </c>
      <c r="I755" s="311"/>
      <c r="J755" s="319">
        <f>ROUND(SUMIF(Anlagenbewegungsdaten!B:B,A755,Anlagenbewegungsdaten!C:C),3)</f>
        <v>0</v>
      </c>
      <c r="K755" s="320">
        <f>ROUND(SUMIF(Anlagenbewegungsdaten!$B:$B,$A755,Anlagenbewegungsdaten!$D:$D),2)</f>
        <v>0</v>
      </c>
      <c r="L755" s="321">
        <f t="shared" si="34"/>
        <v>0</v>
      </c>
      <c r="M755" s="341" t="s">
        <v>4950</v>
      </c>
      <c r="N755" s="341" t="s">
        <v>4963</v>
      </c>
      <c r="O755" s="323">
        <f>ROUND(SUMIF(Anlagenbewegungsdaten_AV!B:B,A755,Anlagenbewegungsdaten_AV!C:C),3)</f>
        <v>0</v>
      </c>
      <c r="P755" s="320">
        <f>ROUND(SUMIF(Anlagenbewegungsdaten_AV!$B:$B,$A755,Anlagenbewegungsdaten_AV!$D:$D),2)</f>
        <v>0</v>
      </c>
      <c r="Q755" s="321">
        <f t="shared" si="35"/>
        <v>0</v>
      </c>
      <c r="S755" s="324"/>
      <c r="T755" s="317"/>
      <c r="U755" s="325"/>
      <c r="V755" s="325"/>
    </row>
    <row r="756" spans="1:22" ht="15" customHeight="1" x14ac:dyDescent="0.25">
      <c r="A756" s="129" t="s">
        <v>17</v>
      </c>
      <c r="B756" s="126" t="s">
        <v>2087</v>
      </c>
      <c r="C756" s="127" t="s">
        <v>4184</v>
      </c>
      <c r="D756" s="127" t="s">
        <v>18</v>
      </c>
      <c r="E756" s="127" t="s">
        <v>2462</v>
      </c>
      <c r="F756" s="128">
        <v>18.670000000000002</v>
      </c>
      <c r="G756" s="128">
        <v>18.87</v>
      </c>
      <c r="H756" s="128">
        <v>14.94</v>
      </c>
      <c r="I756" s="311"/>
      <c r="J756" s="319">
        <f>ROUND(SUMIF(Anlagenbewegungsdaten!B:B,A756,Anlagenbewegungsdaten!C:C),3)</f>
        <v>0</v>
      </c>
      <c r="K756" s="320">
        <f>ROUND(SUMIF(Anlagenbewegungsdaten!$B:$B,$A756,Anlagenbewegungsdaten!$D:$D),2)</f>
        <v>0</v>
      </c>
      <c r="L756" s="321">
        <f t="shared" si="34"/>
        <v>0</v>
      </c>
      <c r="M756" s="341" t="s">
        <v>4950</v>
      </c>
      <c r="N756" s="341" t="s">
        <v>4963</v>
      </c>
      <c r="O756" s="323">
        <f>ROUND(SUMIF(Anlagenbewegungsdaten_AV!B:B,A756,Anlagenbewegungsdaten_AV!C:C),3)</f>
        <v>0</v>
      </c>
      <c r="P756" s="320">
        <f>ROUND(SUMIF(Anlagenbewegungsdaten_AV!$B:$B,$A756,Anlagenbewegungsdaten_AV!$D:$D),2)</f>
        <v>0</v>
      </c>
      <c r="Q756" s="321">
        <f t="shared" si="35"/>
        <v>0</v>
      </c>
      <c r="S756" s="324"/>
      <c r="T756" s="317"/>
      <c r="U756" s="325"/>
      <c r="V756" s="325"/>
    </row>
    <row r="757" spans="1:22" ht="15" customHeight="1" x14ac:dyDescent="0.25">
      <c r="A757" s="129" t="s">
        <v>19</v>
      </c>
      <c r="B757" s="126" t="s">
        <v>2087</v>
      </c>
      <c r="C757" s="127" t="s">
        <v>4184</v>
      </c>
      <c r="D757" s="127" t="s">
        <v>20</v>
      </c>
      <c r="E757" s="127" t="s">
        <v>2465</v>
      </c>
      <c r="F757" s="128">
        <v>20.67</v>
      </c>
      <c r="G757" s="128">
        <v>20.87</v>
      </c>
      <c r="H757" s="128">
        <v>16.54</v>
      </c>
      <c r="I757" s="311"/>
      <c r="J757" s="319">
        <f>ROUND(SUMIF(Anlagenbewegungsdaten!B:B,A757,Anlagenbewegungsdaten!C:C),3)</f>
        <v>0</v>
      </c>
      <c r="K757" s="320">
        <f>ROUND(SUMIF(Anlagenbewegungsdaten!$B:$B,$A757,Anlagenbewegungsdaten!$D:$D),2)</f>
        <v>0</v>
      </c>
      <c r="L757" s="321">
        <f t="shared" si="34"/>
        <v>0</v>
      </c>
      <c r="M757" s="341" t="s">
        <v>4950</v>
      </c>
      <c r="N757" s="341" t="s">
        <v>4963</v>
      </c>
      <c r="O757" s="323">
        <f>ROUND(SUMIF(Anlagenbewegungsdaten_AV!B:B,A757,Anlagenbewegungsdaten_AV!C:C),3)</f>
        <v>0</v>
      </c>
      <c r="P757" s="320">
        <f>ROUND(SUMIF(Anlagenbewegungsdaten_AV!$B:$B,$A757,Anlagenbewegungsdaten_AV!$D:$D),2)</f>
        <v>0</v>
      </c>
      <c r="Q757" s="321">
        <f t="shared" si="35"/>
        <v>0</v>
      </c>
      <c r="S757" s="324"/>
      <c r="T757" s="317"/>
      <c r="U757" s="325"/>
      <c r="V757" s="325"/>
    </row>
    <row r="758" spans="1:22" ht="15" customHeight="1" x14ac:dyDescent="0.25">
      <c r="A758" s="129" t="s">
        <v>21</v>
      </c>
      <c r="B758" s="126" t="s">
        <v>2087</v>
      </c>
      <c r="C758" s="127" t="s">
        <v>4184</v>
      </c>
      <c r="D758" s="127" t="s">
        <v>22</v>
      </c>
      <c r="E758" s="127" t="s">
        <v>1543</v>
      </c>
      <c r="F758" s="128">
        <v>21.67</v>
      </c>
      <c r="G758" s="128">
        <v>21.87</v>
      </c>
      <c r="H758" s="128">
        <v>17.34</v>
      </c>
      <c r="I758" s="311"/>
      <c r="J758" s="319">
        <f>ROUND(SUMIF(Anlagenbewegungsdaten!B:B,A758,Anlagenbewegungsdaten!C:C),3)</f>
        <v>0</v>
      </c>
      <c r="K758" s="320">
        <f>ROUND(SUMIF(Anlagenbewegungsdaten!$B:$B,$A758,Anlagenbewegungsdaten!$D:$D),2)</f>
        <v>0</v>
      </c>
      <c r="L758" s="321">
        <f t="shared" si="34"/>
        <v>0</v>
      </c>
      <c r="M758" s="341" t="s">
        <v>4950</v>
      </c>
      <c r="N758" s="341" t="s">
        <v>4963</v>
      </c>
      <c r="O758" s="323">
        <f>ROUND(SUMIF(Anlagenbewegungsdaten_AV!B:B,A758,Anlagenbewegungsdaten_AV!C:C),3)</f>
        <v>0</v>
      </c>
      <c r="P758" s="320">
        <f>ROUND(SUMIF(Anlagenbewegungsdaten_AV!$B:$B,$A758,Anlagenbewegungsdaten_AV!$D:$D),2)</f>
        <v>0</v>
      </c>
      <c r="Q758" s="321">
        <f t="shared" si="35"/>
        <v>0</v>
      </c>
      <c r="S758" s="324"/>
      <c r="T758" s="317"/>
      <c r="U758" s="325"/>
      <c r="V758" s="325"/>
    </row>
    <row r="759" spans="1:22" ht="15" customHeight="1" x14ac:dyDescent="0.25">
      <c r="A759" s="129" t="s">
        <v>23</v>
      </c>
      <c r="B759" s="126" t="s">
        <v>2087</v>
      </c>
      <c r="C759" s="127" t="s">
        <v>4184</v>
      </c>
      <c r="D759" s="127" t="s">
        <v>24</v>
      </c>
      <c r="E759" s="127" t="s">
        <v>1546</v>
      </c>
      <c r="F759" s="128">
        <v>21.67</v>
      </c>
      <c r="G759" s="128">
        <v>21.87</v>
      </c>
      <c r="H759" s="128">
        <v>17.34</v>
      </c>
      <c r="I759" s="311"/>
      <c r="J759" s="319">
        <f>ROUND(SUMIF(Anlagenbewegungsdaten!B:B,A759,Anlagenbewegungsdaten!C:C),3)</f>
        <v>0</v>
      </c>
      <c r="K759" s="320">
        <f>ROUND(SUMIF(Anlagenbewegungsdaten!$B:$B,$A759,Anlagenbewegungsdaten!$D:$D),2)</f>
        <v>0</v>
      </c>
      <c r="L759" s="321">
        <f t="shared" si="34"/>
        <v>0</v>
      </c>
      <c r="M759" s="341" t="s">
        <v>4950</v>
      </c>
      <c r="N759" s="341" t="s">
        <v>4963</v>
      </c>
      <c r="O759" s="323">
        <f>ROUND(SUMIF(Anlagenbewegungsdaten_AV!B:B,A759,Anlagenbewegungsdaten_AV!C:C),3)</f>
        <v>0</v>
      </c>
      <c r="P759" s="320">
        <f>ROUND(SUMIF(Anlagenbewegungsdaten_AV!$B:$B,$A759,Anlagenbewegungsdaten_AV!$D:$D),2)</f>
        <v>0</v>
      </c>
      <c r="Q759" s="321">
        <f t="shared" si="35"/>
        <v>0</v>
      </c>
      <c r="S759" s="324"/>
      <c r="T759" s="317"/>
      <c r="U759" s="325"/>
      <c r="V759" s="325"/>
    </row>
    <row r="760" spans="1:22" ht="15" customHeight="1" x14ac:dyDescent="0.25">
      <c r="A760" s="129" t="s">
        <v>2676</v>
      </c>
      <c r="B760" s="126" t="s">
        <v>2087</v>
      </c>
      <c r="C760" s="127" t="s">
        <v>4184</v>
      </c>
      <c r="D760" s="127" t="s">
        <v>2677</v>
      </c>
      <c r="E760" s="127" t="s">
        <v>2555</v>
      </c>
      <c r="F760" s="128">
        <v>21.64</v>
      </c>
      <c r="G760" s="128">
        <v>21.84</v>
      </c>
      <c r="H760" s="128">
        <v>17.309999999999999</v>
      </c>
      <c r="I760" s="311"/>
      <c r="J760" s="319">
        <f>ROUND(SUMIF(Anlagenbewegungsdaten!B:B,A760,Anlagenbewegungsdaten!C:C),3)</f>
        <v>0</v>
      </c>
      <c r="K760" s="320">
        <f>ROUND(SUMIF(Anlagenbewegungsdaten!$B:$B,$A760,Anlagenbewegungsdaten!$D:$D),2)</f>
        <v>0</v>
      </c>
      <c r="L760" s="321">
        <f t="shared" si="34"/>
        <v>0</v>
      </c>
      <c r="M760" s="341" t="s">
        <v>4950</v>
      </c>
      <c r="N760" s="341" t="s">
        <v>4963</v>
      </c>
      <c r="O760" s="323">
        <f>ROUND(SUMIF(Anlagenbewegungsdaten_AV!B:B,A760,Anlagenbewegungsdaten_AV!C:C),3)</f>
        <v>0</v>
      </c>
      <c r="P760" s="320">
        <f>ROUND(SUMIF(Anlagenbewegungsdaten_AV!$B:$B,$A760,Anlagenbewegungsdaten_AV!$D:$D),2)</f>
        <v>0</v>
      </c>
      <c r="Q760" s="321">
        <f t="shared" si="35"/>
        <v>0</v>
      </c>
      <c r="S760" s="324"/>
      <c r="T760" s="317"/>
      <c r="U760" s="325"/>
      <c r="V760" s="325"/>
    </row>
    <row r="761" spans="1:22" ht="15" customHeight="1" x14ac:dyDescent="0.25">
      <c r="A761" s="129" t="s">
        <v>3420</v>
      </c>
      <c r="B761" s="126" t="s">
        <v>2087</v>
      </c>
      <c r="C761" s="127" t="s">
        <v>4184</v>
      </c>
      <c r="D761" s="127" t="s">
        <v>3421</v>
      </c>
      <c r="E761" s="127" t="s">
        <v>3299</v>
      </c>
      <c r="F761" s="128">
        <v>21.61</v>
      </c>
      <c r="G761" s="128">
        <v>21.81</v>
      </c>
      <c r="H761" s="128">
        <v>17.29</v>
      </c>
      <c r="I761" s="311"/>
      <c r="J761" s="319">
        <f>ROUND(SUMIF(Anlagenbewegungsdaten!B:B,A761,Anlagenbewegungsdaten!C:C),3)</f>
        <v>0</v>
      </c>
      <c r="K761" s="320">
        <f>ROUND(SUMIF(Anlagenbewegungsdaten!$B:$B,$A761,Anlagenbewegungsdaten!$D:$D),2)</f>
        <v>0</v>
      </c>
      <c r="L761" s="321">
        <f t="shared" si="34"/>
        <v>0</v>
      </c>
      <c r="M761" s="341" t="s">
        <v>4950</v>
      </c>
      <c r="N761" s="341" t="s">
        <v>4963</v>
      </c>
      <c r="O761" s="323">
        <f>ROUND(SUMIF(Anlagenbewegungsdaten_AV!B:B,A761,Anlagenbewegungsdaten_AV!C:C),3)</f>
        <v>0</v>
      </c>
      <c r="P761" s="320">
        <f>ROUND(SUMIF(Anlagenbewegungsdaten_AV!$B:$B,$A761,Anlagenbewegungsdaten_AV!$D:$D),2)</f>
        <v>0</v>
      </c>
      <c r="Q761" s="321">
        <f t="shared" si="35"/>
        <v>0</v>
      </c>
      <c r="S761" s="324"/>
      <c r="T761" s="317"/>
      <c r="U761" s="325"/>
      <c r="V761" s="325"/>
    </row>
    <row r="762" spans="1:22" ht="15" customHeight="1" x14ac:dyDescent="0.25">
      <c r="A762" s="129" t="s">
        <v>4191</v>
      </c>
      <c r="B762" s="126" t="s">
        <v>2087</v>
      </c>
      <c r="C762" s="127" t="s">
        <v>4184</v>
      </c>
      <c r="D762" s="127" t="s">
        <v>4192</v>
      </c>
      <c r="E762" s="127" t="s">
        <v>4069</v>
      </c>
      <c r="F762" s="128">
        <v>21.58</v>
      </c>
      <c r="G762" s="128">
        <v>21.779999999999998</v>
      </c>
      <c r="H762" s="128">
        <v>17.260000000000002</v>
      </c>
      <c r="I762" s="311"/>
      <c r="J762" s="319">
        <f>ROUND(SUMIF(Anlagenbewegungsdaten!B:B,A762,Anlagenbewegungsdaten!C:C),3)</f>
        <v>0</v>
      </c>
      <c r="K762" s="320">
        <f>ROUND(SUMIF(Anlagenbewegungsdaten!$B:$B,$A762,Anlagenbewegungsdaten!$D:$D),2)</f>
        <v>0</v>
      </c>
      <c r="L762" s="321">
        <f t="shared" si="34"/>
        <v>0</v>
      </c>
      <c r="M762" s="341" t="s">
        <v>4950</v>
      </c>
      <c r="N762" s="341" t="s">
        <v>4963</v>
      </c>
      <c r="O762" s="323">
        <f>ROUND(SUMIF(Anlagenbewegungsdaten_AV!B:B,A762,Anlagenbewegungsdaten_AV!C:C),3)</f>
        <v>0</v>
      </c>
      <c r="P762" s="320">
        <f>ROUND(SUMIF(Anlagenbewegungsdaten_AV!$B:$B,$A762,Anlagenbewegungsdaten_AV!$D:$D),2)</f>
        <v>0</v>
      </c>
      <c r="Q762" s="321">
        <f t="shared" si="35"/>
        <v>0</v>
      </c>
      <c r="S762" s="324"/>
      <c r="T762" s="317"/>
      <c r="U762" s="325"/>
      <c r="V762" s="325"/>
    </row>
    <row r="763" spans="1:22" ht="15" customHeight="1" x14ac:dyDescent="0.25">
      <c r="A763" s="129" t="s">
        <v>25</v>
      </c>
      <c r="B763" s="126" t="s">
        <v>2087</v>
      </c>
      <c r="C763" s="127" t="s">
        <v>4184</v>
      </c>
      <c r="D763" s="127" t="s">
        <v>1566</v>
      </c>
      <c r="E763" s="127" t="s">
        <v>2462</v>
      </c>
      <c r="F763" s="128">
        <v>18.670000000000002</v>
      </c>
      <c r="G763" s="128">
        <v>18.87</v>
      </c>
      <c r="H763" s="128">
        <v>14.94</v>
      </c>
      <c r="I763" s="311"/>
      <c r="J763" s="319">
        <f>ROUND(SUMIF(Anlagenbewegungsdaten!B:B,A763,Anlagenbewegungsdaten!C:C),3)</f>
        <v>0</v>
      </c>
      <c r="K763" s="320">
        <f>ROUND(SUMIF(Anlagenbewegungsdaten!$B:$B,$A763,Anlagenbewegungsdaten!$D:$D),2)</f>
        <v>0</v>
      </c>
      <c r="L763" s="321">
        <f t="shared" si="34"/>
        <v>0</v>
      </c>
      <c r="M763" s="341" t="s">
        <v>4950</v>
      </c>
      <c r="N763" s="341" t="s">
        <v>4963</v>
      </c>
      <c r="O763" s="323">
        <f>ROUND(SUMIF(Anlagenbewegungsdaten_AV!B:B,A763,Anlagenbewegungsdaten_AV!C:C),3)</f>
        <v>0</v>
      </c>
      <c r="P763" s="320">
        <f>ROUND(SUMIF(Anlagenbewegungsdaten_AV!$B:$B,$A763,Anlagenbewegungsdaten_AV!$D:$D),2)</f>
        <v>0</v>
      </c>
      <c r="Q763" s="321">
        <f t="shared" si="35"/>
        <v>0</v>
      </c>
      <c r="S763" s="324"/>
      <c r="T763" s="317"/>
      <c r="U763" s="325"/>
      <c r="V763" s="325"/>
    </row>
    <row r="764" spans="1:22" ht="15" customHeight="1" x14ac:dyDescent="0.25">
      <c r="A764" s="129" t="s">
        <v>26</v>
      </c>
      <c r="B764" s="126" t="s">
        <v>2087</v>
      </c>
      <c r="C764" s="127" t="s">
        <v>4184</v>
      </c>
      <c r="D764" s="127" t="s">
        <v>27</v>
      </c>
      <c r="E764" s="127" t="s">
        <v>2465</v>
      </c>
      <c r="F764" s="128">
        <v>20.67</v>
      </c>
      <c r="G764" s="128">
        <v>20.87</v>
      </c>
      <c r="H764" s="128">
        <v>16.54</v>
      </c>
      <c r="I764" s="311"/>
      <c r="J764" s="319">
        <f>ROUND(SUMIF(Anlagenbewegungsdaten!B:B,A764,Anlagenbewegungsdaten!C:C),3)</f>
        <v>0</v>
      </c>
      <c r="K764" s="320">
        <f>ROUND(SUMIF(Anlagenbewegungsdaten!$B:$B,$A764,Anlagenbewegungsdaten!$D:$D),2)</f>
        <v>0</v>
      </c>
      <c r="L764" s="321">
        <f t="shared" si="34"/>
        <v>0</v>
      </c>
      <c r="M764" s="341" t="s">
        <v>4950</v>
      </c>
      <c r="N764" s="341" t="s">
        <v>4963</v>
      </c>
      <c r="O764" s="323">
        <f>ROUND(SUMIF(Anlagenbewegungsdaten_AV!B:B,A764,Anlagenbewegungsdaten_AV!C:C),3)</f>
        <v>0</v>
      </c>
      <c r="P764" s="320">
        <f>ROUND(SUMIF(Anlagenbewegungsdaten_AV!$B:$B,$A764,Anlagenbewegungsdaten_AV!$D:$D),2)</f>
        <v>0</v>
      </c>
      <c r="Q764" s="321">
        <f t="shared" si="35"/>
        <v>0</v>
      </c>
      <c r="S764" s="324"/>
      <c r="T764" s="317"/>
      <c r="U764" s="325"/>
      <c r="V764" s="325"/>
    </row>
    <row r="765" spans="1:22" ht="15" customHeight="1" x14ac:dyDescent="0.25">
      <c r="A765" s="129" t="s">
        <v>28</v>
      </c>
      <c r="B765" s="126" t="s">
        <v>2087</v>
      </c>
      <c r="C765" s="127" t="s">
        <v>4184</v>
      </c>
      <c r="D765" s="127" t="s">
        <v>1568</v>
      </c>
      <c r="E765" s="127" t="s">
        <v>1543</v>
      </c>
      <c r="F765" s="128">
        <v>21.67</v>
      </c>
      <c r="G765" s="128">
        <v>21.87</v>
      </c>
      <c r="H765" s="128">
        <v>17.34</v>
      </c>
      <c r="I765" s="311"/>
      <c r="J765" s="319">
        <f>ROUND(SUMIF(Anlagenbewegungsdaten!B:B,A765,Anlagenbewegungsdaten!C:C),3)</f>
        <v>0</v>
      </c>
      <c r="K765" s="320">
        <f>ROUND(SUMIF(Anlagenbewegungsdaten!$B:$B,$A765,Anlagenbewegungsdaten!$D:$D),2)</f>
        <v>0</v>
      </c>
      <c r="L765" s="321">
        <f t="shared" si="34"/>
        <v>0</v>
      </c>
      <c r="M765" s="341" t="s">
        <v>4950</v>
      </c>
      <c r="N765" s="341" t="s">
        <v>4963</v>
      </c>
      <c r="O765" s="323">
        <f>ROUND(SUMIF(Anlagenbewegungsdaten_AV!B:B,A765,Anlagenbewegungsdaten_AV!C:C),3)</f>
        <v>0</v>
      </c>
      <c r="P765" s="320">
        <f>ROUND(SUMIF(Anlagenbewegungsdaten_AV!$B:$B,$A765,Anlagenbewegungsdaten_AV!$D:$D),2)</f>
        <v>0</v>
      </c>
      <c r="Q765" s="321">
        <f t="shared" si="35"/>
        <v>0</v>
      </c>
      <c r="S765" s="324"/>
      <c r="T765" s="317"/>
      <c r="U765" s="325"/>
      <c r="V765" s="325"/>
    </row>
    <row r="766" spans="1:22" ht="15" customHeight="1" x14ac:dyDescent="0.25">
      <c r="A766" s="129" t="s">
        <v>29</v>
      </c>
      <c r="B766" s="126" t="s">
        <v>2087</v>
      </c>
      <c r="C766" s="127" t="s">
        <v>4184</v>
      </c>
      <c r="D766" s="127" t="s">
        <v>1570</v>
      </c>
      <c r="E766" s="127" t="s">
        <v>1546</v>
      </c>
      <c r="F766" s="128">
        <v>21.67</v>
      </c>
      <c r="G766" s="128">
        <v>21.87</v>
      </c>
      <c r="H766" s="128">
        <v>17.34</v>
      </c>
      <c r="I766" s="311"/>
      <c r="J766" s="319">
        <f>ROUND(SUMIF(Anlagenbewegungsdaten!B:B,A766,Anlagenbewegungsdaten!C:C),3)</f>
        <v>0</v>
      </c>
      <c r="K766" s="320">
        <f>ROUND(SUMIF(Anlagenbewegungsdaten!$B:$B,$A766,Anlagenbewegungsdaten!$D:$D),2)</f>
        <v>0</v>
      </c>
      <c r="L766" s="321">
        <f t="shared" si="34"/>
        <v>0</v>
      </c>
      <c r="M766" s="341" t="s">
        <v>4950</v>
      </c>
      <c r="N766" s="341" t="s">
        <v>4963</v>
      </c>
      <c r="O766" s="323">
        <f>ROUND(SUMIF(Anlagenbewegungsdaten_AV!B:B,A766,Anlagenbewegungsdaten_AV!C:C),3)</f>
        <v>0</v>
      </c>
      <c r="P766" s="320">
        <f>ROUND(SUMIF(Anlagenbewegungsdaten_AV!$B:$B,$A766,Anlagenbewegungsdaten_AV!$D:$D),2)</f>
        <v>0</v>
      </c>
      <c r="Q766" s="321">
        <f t="shared" si="35"/>
        <v>0</v>
      </c>
      <c r="S766" s="324"/>
      <c r="T766" s="317"/>
      <c r="U766" s="325"/>
      <c r="V766" s="325"/>
    </row>
    <row r="767" spans="1:22" ht="15" customHeight="1" x14ac:dyDescent="0.25">
      <c r="A767" s="129" t="s">
        <v>2678</v>
      </c>
      <c r="B767" s="126" t="s">
        <v>2087</v>
      </c>
      <c r="C767" s="127" t="s">
        <v>4184</v>
      </c>
      <c r="D767" s="127" t="s">
        <v>2563</v>
      </c>
      <c r="E767" s="127" t="s">
        <v>2555</v>
      </c>
      <c r="F767" s="128">
        <v>21.64</v>
      </c>
      <c r="G767" s="128">
        <v>21.84</v>
      </c>
      <c r="H767" s="128">
        <v>17.309999999999999</v>
      </c>
      <c r="I767" s="311"/>
      <c r="J767" s="319">
        <f>ROUND(SUMIF(Anlagenbewegungsdaten!B:B,A767,Anlagenbewegungsdaten!C:C),3)</f>
        <v>0</v>
      </c>
      <c r="K767" s="320">
        <f>ROUND(SUMIF(Anlagenbewegungsdaten!$B:$B,$A767,Anlagenbewegungsdaten!$D:$D),2)</f>
        <v>0</v>
      </c>
      <c r="L767" s="321">
        <f t="shared" si="34"/>
        <v>0</v>
      </c>
      <c r="M767" s="341" t="s">
        <v>4950</v>
      </c>
      <c r="N767" s="341" t="s">
        <v>4963</v>
      </c>
      <c r="O767" s="323">
        <f>ROUND(SUMIF(Anlagenbewegungsdaten_AV!B:B,A767,Anlagenbewegungsdaten_AV!C:C),3)</f>
        <v>0</v>
      </c>
      <c r="P767" s="320">
        <f>ROUND(SUMIF(Anlagenbewegungsdaten_AV!$B:$B,$A767,Anlagenbewegungsdaten_AV!$D:$D),2)</f>
        <v>0</v>
      </c>
      <c r="Q767" s="321">
        <f t="shared" si="35"/>
        <v>0</v>
      </c>
      <c r="S767" s="324"/>
      <c r="T767" s="317"/>
      <c r="U767" s="325"/>
      <c r="V767" s="325"/>
    </row>
    <row r="768" spans="1:22" ht="15" customHeight="1" x14ac:dyDescent="0.25">
      <c r="A768" s="129" t="s">
        <v>3422</v>
      </c>
      <c r="B768" s="126" t="s">
        <v>2087</v>
      </c>
      <c r="C768" s="127" t="s">
        <v>4184</v>
      </c>
      <c r="D768" s="127" t="s">
        <v>3307</v>
      </c>
      <c r="E768" s="127" t="s">
        <v>3299</v>
      </c>
      <c r="F768" s="128">
        <v>21.61</v>
      </c>
      <c r="G768" s="128">
        <v>21.81</v>
      </c>
      <c r="H768" s="128">
        <v>17.29</v>
      </c>
      <c r="I768" s="311"/>
      <c r="J768" s="319">
        <f>ROUND(SUMIF(Anlagenbewegungsdaten!B:B,A768,Anlagenbewegungsdaten!C:C),3)</f>
        <v>0</v>
      </c>
      <c r="K768" s="320">
        <f>ROUND(SUMIF(Anlagenbewegungsdaten!$B:$B,$A768,Anlagenbewegungsdaten!$D:$D),2)</f>
        <v>0</v>
      </c>
      <c r="L768" s="321">
        <f t="shared" si="34"/>
        <v>0</v>
      </c>
      <c r="M768" s="341" t="s">
        <v>4950</v>
      </c>
      <c r="N768" s="341" t="s">
        <v>4963</v>
      </c>
      <c r="O768" s="323">
        <f>ROUND(SUMIF(Anlagenbewegungsdaten_AV!B:B,A768,Anlagenbewegungsdaten_AV!C:C),3)</f>
        <v>0</v>
      </c>
      <c r="P768" s="320">
        <f>ROUND(SUMIF(Anlagenbewegungsdaten_AV!$B:$B,$A768,Anlagenbewegungsdaten_AV!$D:$D),2)</f>
        <v>0</v>
      </c>
      <c r="Q768" s="321">
        <f t="shared" si="35"/>
        <v>0</v>
      </c>
      <c r="S768" s="324"/>
      <c r="T768" s="317"/>
      <c r="U768" s="325"/>
      <c r="V768" s="325"/>
    </row>
    <row r="769" spans="1:22" ht="15" customHeight="1" x14ac:dyDescent="0.25">
      <c r="A769" s="129" t="s">
        <v>4193</v>
      </c>
      <c r="B769" s="126" t="s">
        <v>2087</v>
      </c>
      <c r="C769" s="127" t="s">
        <v>4184</v>
      </c>
      <c r="D769" s="127" t="s">
        <v>4077</v>
      </c>
      <c r="E769" s="127" t="s">
        <v>4069</v>
      </c>
      <c r="F769" s="128">
        <v>21.58</v>
      </c>
      <c r="G769" s="128">
        <v>21.779999999999998</v>
      </c>
      <c r="H769" s="128">
        <v>17.260000000000002</v>
      </c>
      <c r="I769" s="311"/>
      <c r="J769" s="319">
        <f>ROUND(SUMIF(Anlagenbewegungsdaten!B:B,A769,Anlagenbewegungsdaten!C:C),3)</f>
        <v>0</v>
      </c>
      <c r="K769" s="320">
        <f>ROUND(SUMIF(Anlagenbewegungsdaten!$B:$B,$A769,Anlagenbewegungsdaten!$D:$D),2)</f>
        <v>0</v>
      </c>
      <c r="L769" s="321">
        <f t="shared" si="34"/>
        <v>0</v>
      </c>
      <c r="M769" s="341" t="s">
        <v>4950</v>
      </c>
      <c r="N769" s="341" t="s">
        <v>4963</v>
      </c>
      <c r="O769" s="323">
        <f>ROUND(SUMIF(Anlagenbewegungsdaten_AV!B:B,A769,Anlagenbewegungsdaten_AV!C:C),3)</f>
        <v>0</v>
      </c>
      <c r="P769" s="320">
        <f>ROUND(SUMIF(Anlagenbewegungsdaten_AV!$B:$B,$A769,Anlagenbewegungsdaten_AV!$D:$D),2)</f>
        <v>0</v>
      </c>
      <c r="Q769" s="321">
        <f t="shared" si="35"/>
        <v>0</v>
      </c>
      <c r="S769" s="324"/>
      <c r="T769" s="317"/>
      <c r="U769" s="325"/>
      <c r="V769" s="325"/>
    </row>
    <row r="770" spans="1:22" ht="15" customHeight="1" x14ac:dyDescent="0.25">
      <c r="A770" s="129" t="s">
        <v>30</v>
      </c>
      <c r="B770" s="126" t="s">
        <v>2087</v>
      </c>
      <c r="C770" s="127" t="s">
        <v>4184</v>
      </c>
      <c r="D770" s="127" t="s">
        <v>1572</v>
      </c>
      <c r="E770" s="127" t="s">
        <v>2462</v>
      </c>
      <c r="F770" s="128">
        <v>19.670000000000002</v>
      </c>
      <c r="G770" s="128">
        <v>19.87</v>
      </c>
      <c r="H770" s="128">
        <v>15.74</v>
      </c>
      <c r="I770" s="311"/>
      <c r="J770" s="319">
        <f>ROUND(SUMIF(Anlagenbewegungsdaten!B:B,A770,Anlagenbewegungsdaten!C:C),3)</f>
        <v>0</v>
      </c>
      <c r="K770" s="320">
        <f>ROUND(SUMIF(Anlagenbewegungsdaten!$B:$B,$A770,Anlagenbewegungsdaten!$D:$D),2)</f>
        <v>0</v>
      </c>
      <c r="L770" s="321">
        <f t="shared" si="34"/>
        <v>0</v>
      </c>
      <c r="M770" s="341" t="s">
        <v>4950</v>
      </c>
      <c r="N770" s="341" t="s">
        <v>4963</v>
      </c>
      <c r="O770" s="323">
        <f>ROUND(SUMIF(Anlagenbewegungsdaten_AV!B:B,A770,Anlagenbewegungsdaten_AV!C:C),3)</f>
        <v>0</v>
      </c>
      <c r="P770" s="320">
        <f>ROUND(SUMIF(Anlagenbewegungsdaten_AV!$B:$B,$A770,Anlagenbewegungsdaten_AV!$D:$D),2)</f>
        <v>0</v>
      </c>
      <c r="Q770" s="321">
        <f t="shared" si="35"/>
        <v>0</v>
      </c>
      <c r="S770" s="324"/>
      <c r="T770" s="317"/>
      <c r="U770" s="325"/>
      <c r="V770" s="325"/>
    </row>
    <row r="771" spans="1:22" ht="15" customHeight="1" x14ac:dyDescent="0.25">
      <c r="A771" s="129" t="s">
        <v>31</v>
      </c>
      <c r="B771" s="126" t="s">
        <v>2087</v>
      </c>
      <c r="C771" s="127" t="s">
        <v>4184</v>
      </c>
      <c r="D771" s="127" t="s">
        <v>32</v>
      </c>
      <c r="E771" s="127" t="s">
        <v>2465</v>
      </c>
      <c r="F771" s="128">
        <v>21.67</v>
      </c>
      <c r="G771" s="128">
        <v>21.87</v>
      </c>
      <c r="H771" s="128">
        <v>17.34</v>
      </c>
      <c r="I771" s="311"/>
      <c r="J771" s="319">
        <f>ROUND(SUMIF(Anlagenbewegungsdaten!B:B,A771,Anlagenbewegungsdaten!C:C),3)</f>
        <v>0</v>
      </c>
      <c r="K771" s="320">
        <f>ROUND(SUMIF(Anlagenbewegungsdaten!$B:$B,$A771,Anlagenbewegungsdaten!$D:$D),2)</f>
        <v>0</v>
      </c>
      <c r="L771" s="321">
        <f t="shared" si="34"/>
        <v>0</v>
      </c>
      <c r="M771" s="341" t="s">
        <v>4950</v>
      </c>
      <c r="N771" s="341" t="s">
        <v>4963</v>
      </c>
      <c r="O771" s="323">
        <f>ROUND(SUMIF(Anlagenbewegungsdaten_AV!B:B,A771,Anlagenbewegungsdaten_AV!C:C),3)</f>
        <v>0</v>
      </c>
      <c r="P771" s="320">
        <f>ROUND(SUMIF(Anlagenbewegungsdaten_AV!$B:$B,$A771,Anlagenbewegungsdaten_AV!$D:$D),2)</f>
        <v>0</v>
      </c>
      <c r="Q771" s="321">
        <f t="shared" si="35"/>
        <v>0</v>
      </c>
      <c r="S771" s="324"/>
      <c r="T771" s="317"/>
      <c r="U771" s="325"/>
      <c r="V771" s="325"/>
    </row>
    <row r="772" spans="1:22" ht="15" customHeight="1" x14ac:dyDescent="0.25">
      <c r="A772" s="129" t="s">
        <v>33</v>
      </c>
      <c r="B772" s="126" t="s">
        <v>2087</v>
      </c>
      <c r="C772" s="127" t="s">
        <v>4184</v>
      </c>
      <c r="D772" s="127" t="s">
        <v>1574</v>
      </c>
      <c r="E772" s="127" t="s">
        <v>1543</v>
      </c>
      <c r="F772" s="128">
        <v>22.67</v>
      </c>
      <c r="G772" s="128">
        <v>22.87</v>
      </c>
      <c r="H772" s="128">
        <v>18.14</v>
      </c>
      <c r="I772" s="311"/>
      <c r="J772" s="319">
        <f>ROUND(SUMIF(Anlagenbewegungsdaten!B:B,A772,Anlagenbewegungsdaten!C:C),3)</f>
        <v>0</v>
      </c>
      <c r="K772" s="320">
        <f>ROUND(SUMIF(Anlagenbewegungsdaten!$B:$B,$A772,Anlagenbewegungsdaten!$D:$D),2)</f>
        <v>0</v>
      </c>
      <c r="L772" s="321">
        <f t="shared" si="34"/>
        <v>0</v>
      </c>
      <c r="M772" s="341" t="s">
        <v>4950</v>
      </c>
      <c r="N772" s="341" t="s">
        <v>4963</v>
      </c>
      <c r="O772" s="323">
        <f>ROUND(SUMIF(Anlagenbewegungsdaten_AV!B:B,A772,Anlagenbewegungsdaten_AV!C:C),3)</f>
        <v>0</v>
      </c>
      <c r="P772" s="320">
        <f>ROUND(SUMIF(Anlagenbewegungsdaten_AV!$B:$B,$A772,Anlagenbewegungsdaten_AV!$D:$D),2)</f>
        <v>0</v>
      </c>
      <c r="Q772" s="321">
        <f t="shared" si="35"/>
        <v>0</v>
      </c>
      <c r="S772" s="324"/>
      <c r="T772" s="317"/>
      <c r="U772" s="325"/>
      <c r="V772" s="325"/>
    </row>
    <row r="773" spans="1:22" ht="15" customHeight="1" x14ac:dyDescent="0.25">
      <c r="A773" s="129" t="s">
        <v>34</v>
      </c>
      <c r="B773" s="126" t="s">
        <v>2087</v>
      </c>
      <c r="C773" s="127" t="s">
        <v>4184</v>
      </c>
      <c r="D773" s="127" t="s">
        <v>1576</v>
      </c>
      <c r="E773" s="127" t="s">
        <v>1546</v>
      </c>
      <c r="F773" s="128">
        <v>22.67</v>
      </c>
      <c r="G773" s="128">
        <v>22.87</v>
      </c>
      <c r="H773" s="128">
        <v>18.14</v>
      </c>
      <c r="I773" s="311"/>
      <c r="J773" s="319">
        <f>ROUND(SUMIF(Anlagenbewegungsdaten!B:B,A773,Anlagenbewegungsdaten!C:C),3)</f>
        <v>0</v>
      </c>
      <c r="K773" s="320">
        <f>ROUND(SUMIF(Anlagenbewegungsdaten!$B:$B,$A773,Anlagenbewegungsdaten!$D:$D),2)</f>
        <v>0</v>
      </c>
      <c r="L773" s="321">
        <f t="shared" si="34"/>
        <v>0</v>
      </c>
      <c r="M773" s="341" t="s">
        <v>4950</v>
      </c>
      <c r="N773" s="341" t="s">
        <v>4963</v>
      </c>
      <c r="O773" s="323">
        <f>ROUND(SUMIF(Anlagenbewegungsdaten_AV!B:B,A773,Anlagenbewegungsdaten_AV!C:C),3)</f>
        <v>0</v>
      </c>
      <c r="P773" s="320">
        <f>ROUND(SUMIF(Anlagenbewegungsdaten_AV!$B:$B,$A773,Anlagenbewegungsdaten_AV!$D:$D),2)</f>
        <v>0</v>
      </c>
      <c r="Q773" s="321">
        <f t="shared" si="35"/>
        <v>0</v>
      </c>
      <c r="S773" s="324"/>
      <c r="T773" s="317"/>
      <c r="U773" s="325"/>
      <c r="V773" s="325"/>
    </row>
    <row r="774" spans="1:22" ht="15" customHeight="1" x14ac:dyDescent="0.25">
      <c r="A774" s="129" t="s">
        <v>2679</v>
      </c>
      <c r="B774" s="126" t="s">
        <v>2087</v>
      </c>
      <c r="C774" s="127" t="s">
        <v>4184</v>
      </c>
      <c r="D774" s="127" t="s">
        <v>2565</v>
      </c>
      <c r="E774" s="127" t="s">
        <v>2555</v>
      </c>
      <c r="F774" s="128">
        <v>22.64</v>
      </c>
      <c r="G774" s="128">
        <v>22.84</v>
      </c>
      <c r="H774" s="128">
        <v>18.11</v>
      </c>
      <c r="I774" s="311"/>
      <c r="J774" s="319">
        <f>ROUND(SUMIF(Anlagenbewegungsdaten!B:B,A774,Anlagenbewegungsdaten!C:C),3)</f>
        <v>0</v>
      </c>
      <c r="K774" s="320">
        <f>ROUND(SUMIF(Anlagenbewegungsdaten!$B:$B,$A774,Anlagenbewegungsdaten!$D:$D),2)</f>
        <v>0</v>
      </c>
      <c r="L774" s="321">
        <f t="shared" si="34"/>
        <v>0</v>
      </c>
      <c r="M774" s="341" t="s">
        <v>4950</v>
      </c>
      <c r="N774" s="341" t="s">
        <v>4963</v>
      </c>
      <c r="O774" s="323">
        <f>ROUND(SUMIF(Anlagenbewegungsdaten_AV!B:B,A774,Anlagenbewegungsdaten_AV!C:C),3)</f>
        <v>0</v>
      </c>
      <c r="P774" s="320">
        <f>ROUND(SUMIF(Anlagenbewegungsdaten_AV!$B:$B,$A774,Anlagenbewegungsdaten_AV!$D:$D),2)</f>
        <v>0</v>
      </c>
      <c r="Q774" s="321">
        <f t="shared" si="35"/>
        <v>0</v>
      </c>
      <c r="S774" s="324"/>
      <c r="T774" s="317"/>
      <c r="U774" s="325"/>
      <c r="V774" s="325"/>
    </row>
    <row r="775" spans="1:22" ht="15" customHeight="1" x14ac:dyDescent="0.25">
      <c r="A775" s="129" t="s">
        <v>3423</v>
      </c>
      <c r="B775" s="126" t="s">
        <v>2087</v>
      </c>
      <c r="C775" s="127" t="s">
        <v>4184</v>
      </c>
      <c r="D775" s="127" t="s">
        <v>3309</v>
      </c>
      <c r="E775" s="127" t="s">
        <v>3299</v>
      </c>
      <c r="F775" s="128">
        <v>22.61</v>
      </c>
      <c r="G775" s="128">
        <v>22.81</v>
      </c>
      <c r="H775" s="128">
        <v>18.09</v>
      </c>
      <c r="I775" s="311"/>
      <c r="J775" s="319">
        <f>ROUND(SUMIF(Anlagenbewegungsdaten!B:B,A775,Anlagenbewegungsdaten!C:C),3)</f>
        <v>0</v>
      </c>
      <c r="K775" s="320">
        <f>ROUND(SUMIF(Anlagenbewegungsdaten!$B:$B,$A775,Anlagenbewegungsdaten!$D:$D),2)</f>
        <v>0</v>
      </c>
      <c r="L775" s="321">
        <f t="shared" si="34"/>
        <v>0</v>
      </c>
      <c r="M775" s="341" t="s">
        <v>4950</v>
      </c>
      <c r="N775" s="341" t="s">
        <v>4963</v>
      </c>
      <c r="O775" s="323">
        <f>ROUND(SUMIF(Anlagenbewegungsdaten_AV!B:B,A775,Anlagenbewegungsdaten_AV!C:C),3)</f>
        <v>0</v>
      </c>
      <c r="P775" s="320">
        <f>ROUND(SUMIF(Anlagenbewegungsdaten_AV!$B:$B,$A775,Anlagenbewegungsdaten_AV!$D:$D),2)</f>
        <v>0</v>
      </c>
      <c r="Q775" s="321">
        <f t="shared" si="35"/>
        <v>0</v>
      </c>
      <c r="S775" s="324"/>
      <c r="T775" s="317"/>
      <c r="U775" s="325"/>
      <c r="V775" s="325"/>
    </row>
    <row r="776" spans="1:22" ht="15" customHeight="1" x14ac:dyDescent="0.25">
      <c r="A776" s="129" t="s">
        <v>4194</v>
      </c>
      <c r="B776" s="126" t="s">
        <v>2087</v>
      </c>
      <c r="C776" s="127" t="s">
        <v>4184</v>
      </c>
      <c r="D776" s="127" t="s">
        <v>4079</v>
      </c>
      <c r="E776" s="127" t="s">
        <v>4069</v>
      </c>
      <c r="F776" s="128">
        <v>22.58</v>
      </c>
      <c r="G776" s="128">
        <v>22.779999999999998</v>
      </c>
      <c r="H776" s="128">
        <v>18.059999999999999</v>
      </c>
      <c r="I776" s="311"/>
      <c r="J776" s="319">
        <f>ROUND(SUMIF(Anlagenbewegungsdaten!B:B,A776,Anlagenbewegungsdaten!C:C),3)</f>
        <v>0</v>
      </c>
      <c r="K776" s="320">
        <f>ROUND(SUMIF(Anlagenbewegungsdaten!$B:$B,$A776,Anlagenbewegungsdaten!$D:$D),2)</f>
        <v>0</v>
      </c>
      <c r="L776" s="321">
        <f t="shared" si="34"/>
        <v>0</v>
      </c>
      <c r="M776" s="341" t="s">
        <v>4950</v>
      </c>
      <c r="N776" s="341" t="s">
        <v>4963</v>
      </c>
      <c r="O776" s="323">
        <f>ROUND(SUMIF(Anlagenbewegungsdaten_AV!B:B,A776,Anlagenbewegungsdaten_AV!C:C),3)</f>
        <v>0</v>
      </c>
      <c r="P776" s="320">
        <f>ROUND(SUMIF(Anlagenbewegungsdaten_AV!$B:$B,$A776,Anlagenbewegungsdaten_AV!$D:$D),2)</f>
        <v>0</v>
      </c>
      <c r="Q776" s="321">
        <f t="shared" si="35"/>
        <v>0</v>
      </c>
      <c r="S776" s="324"/>
      <c r="T776" s="317"/>
      <c r="U776" s="325"/>
      <c r="V776" s="325"/>
    </row>
    <row r="777" spans="1:22" ht="15" customHeight="1" x14ac:dyDescent="0.25">
      <c r="A777" s="129" t="s">
        <v>35</v>
      </c>
      <c r="B777" s="126" t="s">
        <v>2087</v>
      </c>
      <c r="C777" s="127" t="s">
        <v>4184</v>
      </c>
      <c r="D777" s="127" t="s">
        <v>1578</v>
      </c>
      <c r="E777" s="127" t="s">
        <v>2462</v>
      </c>
      <c r="F777" s="128">
        <v>22.67</v>
      </c>
      <c r="G777" s="128">
        <v>22.87</v>
      </c>
      <c r="H777" s="128">
        <v>18.14</v>
      </c>
      <c r="I777" s="311"/>
      <c r="J777" s="319">
        <f>ROUND(SUMIF(Anlagenbewegungsdaten!B:B,A777,Anlagenbewegungsdaten!C:C),3)</f>
        <v>1218642.8049999999</v>
      </c>
      <c r="K777" s="320">
        <f>ROUND(SUMIF(Anlagenbewegungsdaten!$B:$B,$A777,Anlagenbewegungsdaten!$D:$D),2)</f>
        <v>276266.33</v>
      </c>
      <c r="L777" s="321">
        <f t="shared" si="34"/>
        <v>-5.0109022708966222E-7</v>
      </c>
      <c r="M777" s="341" t="s">
        <v>4950</v>
      </c>
      <c r="N777" s="341" t="s">
        <v>4963</v>
      </c>
      <c r="O777" s="323">
        <f>ROUND(SUMIF(Anlagenbewegungsdaten_AV!B:B,A777,Anlagenbewegungsdaten_AV!C:C),3)</f>
        <v>0</v>
      </c>
      <c r="P777" s="320">
        <f>ROUND(SUMIF(Anlagenbewegungsdaten_AV!$B:$B,$A777,Anlagenbewegungsdaten_AV!$D:$D),2)</f>
        <v>0</v>
      </c>
      <c r="Q777" s="321">
        <f t="shared" si="35"/>
        <v>0</v>
      </c>
      <c r="S777" s="324"/>
      <c r="T777" s="317"/>
      <c r="U777" s="325"/>
      <c r="V777" s="325"/>
    </row>
    <row r="778" spans="1:22" ht="15" customHeight="1" x14ac:dyDescent="0.25">
      <c r="A778" s="129" t="s">
        <v>36</v>
      </c>
      <c r="B778" s="126" t="s">
        <v>2087</v>
      </c>
      <c r="C778" s="127" t="s">
        <v>4184</v>
      </c>
      <c r="D778" s="127" t="s">
        <v>37</v>
      </c>
      <c r="E778" s="127" t="s">
        <v>2465</v>
      </c>
      <c r="F778" s="128">
        <v>24.67</v>
      </c>
      <c r="G778" s="128">
        <v>24.87</v>
      </c>
      <c r="H778" s="128">
        <v>19.739999999999998</v>
      </c>
      <c r="I778" s="311"/>
      <c r="J778" s="319">
        <f>ROUND(SUMIF(Anlagenbewegungsdaten!B:B,A778,Anlagenbewegungsdaten!C:C),3)</f>
        <v>94189.764999999999</v>
      </c>
      <c r="K778" s="320">
        <f>ROUND(SUMIF(Anlagenbewegungsdaten!$B:$B,$A778,Anlagenbewegungsdaten!$D:$D),2)</f>
        <v>23236.62</v>
      </c>
      <c r="L778" s="321">
        <f t="shared" ref="L778:L841" si="36">IF(ISBLANK(F778),0,IF(OR($J778&gt;=100,$J778&lt;=-100),F778-(K778/J778*100),IF(OR(J778&gt;-100,J778&lt;100),(J778*F778%)-K778)))</f>
        <v>-5.2813593889311505E-6</v>
      </c>
      <c r="M778" s="341" t="s">
        <v>4950</v>
      </c>
      <c r="N778" s="341" t="s">
        <v>4963</v>
      </c>
      <c r="O778" s="323">
        <f>ROUND(SUMIF(Anlagenbewegungsdaten_AV!B:B,A778,Anlagenbewegungsdaten_AV!C:C),3)</f>
        <v>0</v>
      </c>
      <c r="P778" s="320">
        <f>ROUND(SUMIF(Anlagenbewegungsdaten_AV!$B:$B,$A778,Anlagenbewegungsdaten_AV!$D:$D),2)</f>
        <v>0</v>
      </c>
      <c r="Q778" s="321">
        <f t="shared" ref="Q778:Q841" si="37">IF(ISBLANK(H778),0,IF(OR($O778&gt;=100,$O778&lt;=-100),H778-(P778/O778*100),IF(OR(O778&gt;-100,O778&lt;100),(O778*G778%)-P778)))</f>
        <v>0</v>
      </c>
      <c r="S778" s="324"/>
      <c r="T778" s="317"/>
      <c r="U778" s="325"/>
      <c r="V778" s="325"/>
    </row>
    <row r="779" spans="1:22" ht="15" customHeight="1" x14ac:dyDescent="0.25">
      <c r="A779" s="129" t="s">
        <v>38</v>
      </c>
      <c r="B779" s="126" t="s">
        <v>2087</v>
      </c>
      <c r="C779" s="127" t="s">
        <v>4184</v>
      </c>
      <c r="D779" s="127" t="s">
        <v>1580</v>
      </c>
      <c r="E779" s="127" t="s">
        <v>1543</v>
      </c>
      <c r="F779" s="128">
        <v>25.67</v>
      </c>
      <c r="G779" s="128">
        <v>25.87</v>
      </c>
      <c r="H779" s="128">
        <v>20.54</v>
      </c>
      <c r="I779" s="311"/>
      <c r="J779" s="319">
        <f>ROUND(SUMIF(Anlagenbewegungsdaten!B:B,A779,Anlagenbewegungsdaten!C:C),3)</f>
        <v>0</v>
      </c>
      <c r="K779" s="320">
        <f>ROUND(SUMIF(Anlagenbewegungsdaten!$B:$B,$A779,Anlagenbewegungsdaten!$D:$D),2)</f>
        <v>0</v>
      </c>
      <c r="L779" s="321">
        <f t="shared" si="36"/>
        <v>0</v>
      </c>
      <c r="M779" s="341" t="s">
        <v>4950</v>
      </c>
      <c r="N779" s="341" t="s">
        <v>4963</v>
      </c>
      <c r="O779" s="323">
        <f>ROUND(SUMIF(Anlagenbewegungsdaten_AV!B:B,A779,Anlagenbewegungsdaten_AV!C:C),3)</f>
        <v>0</v>
      </c>
      <c r="P779" s="320">
        <f>ROUND(SUMIF(Anlagenbewegungsdaten_AV!$B:$B,$A779,Anlagenbewegungsdaten_AV!$D:$D),2)</f>
        <v>0</v>
      </c>
      <c r="Q779" s="321">
        <f t="shared" si="37"/>
        <v>0</v>
      </c>
      <c r="S779" s="324"/>
      <c r="T779" s="317"/>
      <c r="U779" s="325"/>
      <c r="V779" s="325"/>
    </row>
    <row r="780" spans="1:22" ht="15" customHeight="1" x14ac:dyDescent="0.25">
      <c r="A780" s="129" t="s">
        <v>39</v>
      </c>
      <c r="B780" s="126" t="s">
        <v>2087</v>
      </c>
      <c r="C780" s="127" t="s">
        <v>4184</v>
      </c>
      <c r="D780" s="127" t="s">
        <v>40</v>
      </c>
      <c r="E780" s="127" t="s">
        <v>1546</v>
      </c>
      <c r="F780" s="128">
        <v>25.67</v>
      </c>
      <c r="G780" s="128">
        <v>25.87</v>
      </c>
      <c r="H780" s="128">
        <v>20.54</v>
      </c>
      <c r="I780" s="311"/>
      <c r="J780" s="319">
        <f>ROUND(SUMIF(Anlagenbewegungsdaten!B:B,A780,Anlagenbewegungsdaten!C:C),3)</f>
        <v>0</v>
      </c>
      <c r="K780" s="320">
        <f>ROUND(SUMIF(Anlagenbewegungsdaten!$B:$B,$A780,Anlagenbewegungsdaten!$D:$D),2)</f>
        <v>0</v>
      </c>
      <c r="L780" s="321">
        <f t="shared" si="36"/>
        <v>0</v>
      </c>
      <c r="M780" s="341" t="s">
        <v>4950</v>
      </c>
      <c r="N780" s="341" t="s">
        <v>4963</v>
      </c>
      <c r="O780" s="323">
        <f>ROUND(SUMIF(Anlagenbewegungsdaten_AV!B:B,A780,Anlagenbewegungsdaten_AV!C:C),3)</f>
        <v>0</v>
      </c>
      <c r="P780" s="320">
        <f>ROUND(SUMIF(Anlagenbewegungsdaten_AV!$B:$B,$A780,Anlagenbewegungsdaten_AV!$D:$D),2)</f>
        <v>0</v>
      </c>
      <c r="Q780" s="321">
        <f t="shared" si="37"/>
        <v>0</v>
      </c>
      <c r="S780" s="324"/>
      <c r="T780" s="317"/>
      <c r="U780" s="325"/>
      <c r="V780" s="325"/>
    </row>
    <row r="781" spans="1:22" ht="15" customHeight="1" x14ac:dyDescent="0.25">
      <c r="A781" s="129" t="s">
        <v>2680</v>
      </c>
      <c r="B781" s="126" t="s">
        <v>2087</v>
      </c>
      <c r="C781" s="127" t="s">
        <v>4184</v>
      </c>
      <c r="D781" s="127" t="s">
        <v>2681</v>
      </c>
      <c r="E781" s="127" t="s">
        <v>2555</v>
      </c>
      <c r="F781" s="128">
        <v>25.64</v>
      </c>
      <c r="G781" s="128">
        <v>25.84</v>
      </c>
      <c r="H781" s="128">
        <v>20.51</v>
      </c>
      <c r="I781" s="311"/>
      <c r="J781" s="319">
        <f>ROUND(SUMIF(Anlagenbewegungsdaten!B:B,A781,Anlagenbewegungsdaten!C:C),3)</f>
        <v>0</v>
      </c>
      <c r="K781" s="320">
        <f>ROUND(SUMIF(Anlagenbewegungsdaten!$B:$B,$A781,Anlagenbewegungsdaten!$D:$D),2)</f>
        <v>0</v>
      </c>
      <c r="L781" s="321">
        <f t="shared" si="36"/>
        <v>0</v>
      </c>
      <c r="M781" s="341" t="s">
        <v>4950</v>
      </c>
      <c r="N781" s="341" t="s">
        <v>4963</v>
      </c>
      <c r="O781" s="323">
        <f>ROUND(SUMIF(Anlagenbewegungsdaten_AV!B:B,A781,Anlagenbewegungsdaten_AV!C:C),3)</f>
        <v>0</v>
      </c>
      <c r="P781" s="320">
        <f>ROUND(SUMIF(Anlagenbewegungsdaten_AV!$B:$B,$A781,Anlagenbewegungsdaten_AV!$D:$D),2)</f>
        <v>0</v>
      </c>
      <c r="Q781" s="321">
        <f t="shared" si="37"/>
        <v>0</v>
      </c>
      <c r="S781" s="324"/>
      <c r="T781" s="317"/>
      <c r="U781" s="325"/>
      <c r="V781" s="325"/>
    </row>
    <row r="782" spans="1:22" ht="15" customHeight="1" x14ac:dyDescent="0.25">
      <c r="A782" s="129" t="s">
        <v>3424</v>
      </c>
      <c r="B782" s="126" t="s">
        <v>2087</v>
      </c>
      <c r="C782" s="127" t="s">
        <v>4184</v>
      </c>
      <c r="D782" s="127" t="s">
        <v>3425</v>
      </c>
      <c r="E782" s="127" t="s">
        <v>3299</v>
      </c>
      <c r="F782" s="128">
        <v>25.61</v>
      </c>
      <c r="G782" s="128">
        <v>25.81</v>
      </c>
      <c r="H782" s="128">
        <v>20.49</v>
      </c>
      <c r="I782" s="311"/>
      <c r="J782" s="319">
        <f>ROUND(SUMIF(Anlagenbewegungsdaten!B:B,A782,Anlagenbewegungsdaten!C:C),3)</f>
        <v>0</v>
      </c>
      <c r="K782" s="320">
        <f>ROUND(SUMIF(Anlagenbewegungsdaten!$B:$B,$A782,Anlagenbewegungsdaten!$D:$D),2)</f>
        <v>0</v>
      </c>
      <c r="L782" s="321">
        <f t="shared" si="36"/>
        <v>0</v>
      </c>
      <c r="M782" s="341" t="s">
        <v>4950</v>
      </c>
      <c r="N782" s="341" t="s">
        <v>4963</v>
      </c>
      <c r="O782" s="323">
        <f>ROUND(SUMIF(Anlagenbewegungsdaten_AV!B:B,A782,Anlagenbewegungsdaten_AV!C:C),3)</f>
        <v>0</v>
      </c>
      <c r="P782" s="320">
        <f>ROUND(SUMIF(Anlagenbewegungsdaten_AV!$B:$B,$A782,Anlagenbewegungsdaten_AV!$D:$D),2)</f>
        <v>0</v>
      </c>
      <c r="Q782" s="321">
        <f t="shared" si="37"/>
        <v>0</v>
      </c>
      <c r="S782" s="324"/>
      <c r="T782" s="317"/>
      <c r="U782" s="325"/>
      <c r="V782" s="325"/>
    </row>
    <row r="783" spans="1:22" ht="15" customHeight="1" x14ac:dyDescent="0.25">
      <c r="A783" s="129" t="s">
        <v>4195</v>
      </c>
      <c r="B783" s="126" t="s">
        <v>2087</v>
      </c>
      <c r="C783" s="127" t="s">
        <v>4184</v>
      </c>
      <c r="D783" s="127" t="s">
        <v>4196</v>
      </c>
      <c r="E783" s="127" t="s">
        <v>4069</v>
      </c>
      <c r="F783" s="128">
        <v>25.58</v>
      </c>
      <c r="G783" s="128">
        <v>25.779999999999998</v>
      </c>
      <c r="H783" s="128">
        <v>20.46</v>
      </c>
      <c r="I783" s="311"/>
      <c r="J783" s="319">
        <f>ROUND(SUMIF(Anlagenbewegungsdaten!B:B,A783,Anlagenbewegungsdaten!C:C),3)</f>
        <v>0</v>
      </c>
      <c r="K783" s="320">
        <f>ROUND(SUMIF(Anlagenbewegungsdaten!$B:$B,$A783,Anlagenbewegungsdaten!$D:$D),2)</f>
        <v>0</v>
      </c>
      <c r="L783" s="321">
        <f t="shared" si="36"/>
        <v>0</v>
      </c>
      <c r="M783" s="341" t="s">
        <v>4950</v>
      </c>
      <c r="N783" s="341" t="s">
        <v>4963</v>
      </c>
      <c r="O783" s="323">
        <f>ROUND(SUMIF(Anlagenbewegungsdaten_AV!B:B,A783,Anlagenbewegungsdaten_AV!C:C),3)</f>
        <v>0</v>
      </c>
      <c r="P783" s="320">
        <f>ROUND(SUMIF(Anlagenbewegungsdaten_AV!$B:$B,$A783,Anlagenbewegungsdaten_AV!$D:$D),2)</f>
        <v>0</v>
      </c>
      <c r="Q783" s="321">
        <f t="shared" si="37"/>
        <v>0</v>
      </c>
      <c r="S783" s="324"/>
      <c r="T783" s="317"/>
      <c r="U783" s="325"/>
      <c r="V783" s="325"/>
    </row>
    <row r="784" spans="1:22" ht="15" customHeight="1" x14ac:dyDescent="0.25">
      <c r="A784" s="129" t="s">
        <v>41</v>
      </c>
      <c r="B784" s="126" t="s">
        <v>2087</v>
      </c>
      <c r="C784" s="127" t="s">
        <v>4184</v>
      </c>
      <c r="D784" s="127" t="s">
        <v>1584</v>
      </c>
      <c r="E784" s="127" t="s">
        <v>2462</v>
      </c>
      <c r="F784" s="128">
        <v>23.67</v>
      </c>
      <c r="G784" s="128">
        <v>23.87</v>
      </c>
      <c r="H784" s="128">
        <v>18.940000000000001</v>
      </c>
      <c r="I784" s="311"/>
      <c r="J784" s="319">
        <f>ROUND(SUMIF(Anlagenbewegungsdaten!B:B,A784,Anlagenbewegungsdaten!C:C),3)</f>
        <v>0</v>
      </c>
      <c r="K784" s="320">
        <f>ROUND(SUMIF(Anlagenbewegungsdaten!$B:$B,$A784,Anlagenbewegungsdaten!$D:$D),2)</f>
        <v>0</v>
      </c>
      <c r="L784" s="321">
        <f t="shared" si="36"/>
        <v>0</v>
      </c>
      <c r="M784" s="341" t="s">
        <v>4950</v>
      </c>
      <c r="N784" s="341" t="s">
        <v>4963</v>
      </c>
      <c r="O784" s="323">
        <f>ROUND(SUMIF(Anlagenbewegungsdaten_AV!B:B,A784,Anlagenbewegungsdaten_AV!C:C),3)</f>
        <v>0</v>
      </c>
      <c r="P784" s="320">
        <f>ROUND(SUMIF(Anlagenbewegungsdaten_AV!$B:$B,$A784,Anlagenbewegungsdaten_AV!$D:$D),2)</f>
        <v>0</v>
      </c>
      <c r="Q784" s="321">
        <f t="shared" si="37"/>
        <v>0</v>
      </c>
      <c r="S784" s="324"/>
      <c r="T784" s="317"/>
      <c r="U784" s="325"/>
      <c r="V784" s="325"/>
    </row>
    <row r="785" spans="1:22" ht="15" customHeight="1" x14ac:dyDescent="0.25">
      <c r="A785" s="129" t="s">
        <v>42</v>
      </c>
      <c r="B785" s="126" t="s">
        <v>2087</v>
      </c>
      <c r="C785" s="127" t="s">
        <v>4184</v>
      </c>
      <c r="D785" s="127" t="s">
        <v>43</v>
      </c>
      <c r="E785" s="127" t="s">
        <v>2465</v>
      </c>
      <c r="F785" s="128">
        <v>25.67</v>
      </c>
      <c r="G785" s="128">
        <v>25.87</v>
      </c>
      <c r="H785" s="128">
        <v>20.54</v>
      </c>
      <c r="I785" s="311"/>
      <c r="J785" s="319">
        <f>ROUND(SUMIF(Anlagenbewegungsdaten!B:B,A785,Anlagenbewegungsdaten!C:C),3)</f>
        <v>0</v>
      </c>
      <c r="K785" s="320">
        <f>ROUND(SUMIF(Anlagenbewegungsdaten!$B:$B,$A785,Anlagenbewegungsdaten!$D:$D),2)</f>
        <v>0</v>
      </c>
      <c r="L785" s="321">
        <f t="shared" si="36"/>
        <v>0</v>
      </c>
      <c r="M785" s="341" t="s">
        <v>4950</v>
      </c>
      <c r="N785" s="341" t="s">
        <v>4963</v>
      </c>
      <c r="O785" s="323">
        <f>ROUND(SUMIF(Anlagenbewegungsdaten_AV!B:B,A785,Anlagenbewegungsdaten_AV!C:C),3)</f>
        <v>0</v>
      </c>
      <c r="P785" s="320">
        <f>ROUND(SUMIF(Anlagenbewegungsdaten_AV!$B:$B,$A785,Anlagenbewegungsdaten_AV!$D:$D),2)</f>
        <v>0</v>
      </c>
      <c r="Q785" s="321">
        <f t="shared" si="37"/>
        <v>0</v>
      </c>
      <c r="S785" s="324"/>
      <c r="T785" s="317"/>
      <c r="U785" s="325"/>
      <c r="V785" s="325"/>
    </row>
    <row r="786" spans="1:22" ht="15" customHeight="1" x14ac:dyDescent="0.25">
      <c r="A786" s="129" t="s">
        <v>44</v>
      </c>
      <c r="B786" s="126" t="s">
        <v>2087</v>
      </c>
      <c r="C786" s="127" t="s">
        <v>4184</v>
      </c>
      <c r="D786" s="127" t="s">
        <v>1586</v>
      </c>
      <c r="E786" s="127" t="s">
        <v>1543</v>
      </c>
      <c r="F786" s="128">
        <v>26.67</v>
      </c>
      <c r="G786" s="128">
        <v>26.87</v>
      </c>
      <c r="H786" s="128">
        <v>21.34</v>
      </c>
      <c r="I786" s="311"/>
      <c r="J786" s="319">
        <f>ROUND(SUMIF(Anlagenbewegungsdaten!B:B,A786,Anlagenbewegungsdaten!C:C),3)</f>
        <v>0</v>
      </c>
      <c r="K786" s="320">
        <f>ROUND(SUMIF(Anlagenbewegungsdaten!$B:$B,$A786,Anlagenbewegungsdaten!$D:$D),2)</f>
        <v>0</v>
      </c>
      <c r="L786" s="321">
        <f t="shared" si="36"/>
        <v>0</v>
      </c>
      <c r="M786" s="341" t="s">
        <v>4950</v>
      </c>
      <c r="N786" s="341" t="s">
        <v>4963</v>
      </c>
      <c r="O786" s="323">
        <f>ROUND(SUMIF(Anlagenbewegungsdaten_AV!B:B,A786,Anlagenbewegungsdaten_AV!C:C),3)</f>
        <v>0</v>
      </c>
      <c r="P786" s="320">
        <f>ROUND(SUMIF(Anlagenbewegungsdaten_AV!$B:$B,$A786,Anlagenbewegungsdaten_AV!$D:$D),2)</f>
        <v>0</v>
      </c>
      <c r="Q786" s="321">
        <f t="shared" si="37"/>
        <v>0</v>
      </c>
      <c r="S786" s="324"/>
      <c r="T786" s="317"/>
      <c r="U786" s="325"/>
      <c r="V786" s="325"/>
    </row>
    <row r="787" spans="1:22" ht="15" customHeight="1" x14ac:dyDescent="0.25">
      <c r="A787" s="129" t="s">
        <v>45</v>
      </c>
      <c r="B787" s="126" t="s">
        <v>2087</v>
      </c>
      <c r="C787" s="127" t="s">
        <v>4184</v>
      </c>
      <c r="D787" s="127" t="s">
        <v>1588</v>
      </c>
      <c r="E787" s="127" t="s">
        <v>1546</v>
      </c>
      <c r="F787" s="128">
        <v>26.67</v>
      </c>
      <c r="G787" s="128">
        <v>26.87</v>
      </c>
      <c r="H787" s="128">
        <v>21.34</v>
      </c>
      <c r="I787" s="311"/>
      <c r="J787" s="319">
        <f>ROUND(SUMIF(Anlagenbewegungsdaten!B:B,A787,Anlagenbewegungsdaten!C:C),3)</f>
        <v>0</v>
      </c>
      <c r="K787" s="320">
        <f>ROUND(SUMIF(Anlagenbewegungsdaten!$B:$B,$A787,Anlagenbewegungsdaten!$D:$D),2)</f>
        <v>0</v>
      </c>
      <c r="L787" s="321">
        <f t="shared" si="36"/>
        <v>0</v>
      </c>
      <c r="M787" s="341" t="s">
        <v>4950</v>
      </c>
      <c r="N787" s="341" t="s">
        <v>4963</v>
      </c>
      <c r="O787" s="323">
        <f>ROUND(SUMIF(Anlagenbewegungsdaten_AV!B:B,A787,Anlagenbewegungsdaten_AV!C:C),3)</f>
        <v>0</v>
      </c>
      <c r="P787" s="320">
        <f>ROUND(SUMIF(Anlagenbewegungsdaten_AV!$B:$B,$A787,Anlagenbewegungsdaten_AV!$D:$D),2)</f>
        <v>0</v>
      </c>
      <c r="Q787" s="321">
        <f t="shared" si="37"/>
        <v>0</v>
      </c>
      <c r="S787" s="324"/>
      <c r="T787" s="317"/>
      <c r="U787" s="325"/>
      <c r="V787" s="325"/>
    </row>
    <row r="788" spans="1:22" ht="15" customHeight="1" x14ac:dyDescent="0.25">
      <c r="A788" s="129" t="s">
        <v>2682</v>
      </c>
      <c r="B788" s="126" t="s">
        <v>2087</v>
      </c>
      <c r="C788" s="127" t="s">
        <v>4184</v>
      </c>
      <c r="D788" s="127" t="s">
        <v>2569</v>
      </c>
      <c r="E788" s="127" t="s">
        <v>2555</v>
      </c>
      <c r="F788" s="128">
        <v>26.64</v>
      </c>
      <c r="G788" s="128">
        <v>26.84</v>
      </c>
      <c r="H788" s="128">
        <v>21.31</v>
      </c>
      <c r="I788" s="311"/>
      <c r="J788" s="319">
        <f>ROUND(SUMIF(Anlagenbewegungsdaten!B:B,A788,Anlagenbewegungsdaten!C:C),3)</f>
        <v>0</v>
      </c>
      <c r="K788" s="320">
        <f>ROUND(SUMIF(Anlagenbewegungsdaten!$B:$B,$A788,Anlagenbewegungsdaten!$D:$D),2)</f>
        <v>0</v>
      </c>
      <c r="L788" s="321">
        <f t="shared" si="36"/>
        <v>0</v>
      </c>
      <c r="M788" s="341" t="s">
        <v>4950</v>
      </c>
      <c r="N788" s="341" t="s">
        <v>4963</v>
      </c>
      <c r="O788" s="323">
        <f>ROUND(SUMIF(Anlagenbewegungsdaten_AV!B:B,A788,Anlagenbewegungsdaten_AV!C:C),3)</f>
        <v>0</v>
      </c>
      <c r="P788" s="320">
        <f>ROUND(SUMIF(Anlagenbewegungsdaten_AV!$B:$B,$A788,Anlagenbewegungsdaten_AV!$D:$D),2)</f>
        <v>0</v>
      </c>
      <c r="Q788" s="321">
        <f t="shared" si="37"/>
        <v>0</v>
      </c>
      <c r="S788" s="324"/>
      <c r="T788" s="317"/>
      <c r="U788" s="325"/>
      <c r="V788" s="325"/>
    </row>
    <row r="789" spans="1:22" ht="15" customHeight="1" x14ac:dyDescent="0.25">
      <c r="A789" s="129" t="s">
        <v>3426</v>
      </c>
      <c r="B789" s="126" t="s">
        <v>2087</v>
      </c>
      <c r="C789" s="127" t="s">
        <v>4184</v>
      </c>
      <c r="D789" s="127" t="s">
        <v>3313</v>
      </c>
      <c r="E789" s="127" t="s">
        <v>3299</v>
      </c>
      <c r="F789" s="128">
        <v>26.61</v>
      </c>
      <c r="G789" s="128">
        <v>26.81</v>
      </c>
      <c r="H789" s="128">
        <v>21.29</v>
      </c>
      <c r="I789" s="311"/>
      <c r="J789" s="319">
        <f>ROUND(SUMIF(Anlagenbewegungsdaten!B:B,A789,Anlagenbewegungsdaten!C:C),3)</f>
        <v>0</v>
      </c>
      <c r="K789" s="320">
        <f>ROUND(SUMIF(Anlagenbewegungsdaten!$B:$B,$A789,Anlagenbewegungsdaten!$D:$D),2)</f>
        <v>0</v>
      </c>
      <c r="L789" s="321">
        <f t="shared" si="36"/>
        <v>0</v>
      </c>
      <c r="M789" s="341" t="s">
        <v>4950</v>
      </c>
      <c r="N789" s="341" t="s">
        <v>4963</v>
      </c>
      <c r="O789" s="323">
        <f>ROUND(SUMIF(Anlagenbewegungsdaten_AV!B:B,A789,Anlagenbewegungsdaten_AV!C:C),3)</f>
        <v>0</v>
      </c>
      <c r="P789" s="320">
        <f>ROUND(SUMIF(Anlagenbewegungsdaten_AV!$B:$B,$A789,Anlagenbewegungsdaten_AV!$D:$D),2)</f>
        <v>0</v>
      </c>
      <c r="Q789" s="321">
        <f t="shared" si="37"/>
        <v>0</v>
      </c>
      <c r="S789" s="324"/>
      <c r="T789" s="317"/>
      <c r="U789" s="325"/>
      <c r="V789" s="325"/>
    </row>
    <row r="790" spans="1:22" ht="15" customHeight="1" x14ac:dyDescent="0.25">
      <c r="A790" s="129" t="s">
        <v>4197</v>
      </c>
      <c r="B790" s="126" t="s">
        <v>2087</v>
      </c>
      <c r="C790" s="127" t="s">
        <v>4184</v>
      </c>
      <c r="D790" s="127" t="s">
        <v>4083</v>
      </c>
      <c r="E790" s="127" t="s">
        <v>4069</v>
      </c>
      <c r="F790" s="128">
        <v>26.58</v>
      </c>
      <c r="G790" s="128">
        <v>26.779999999999998</v>
      </c>
      <c r="H790" s="128">
        <v>21.26</v>
      </c>
      <c r="I790" s="311"/>
      <c r="J790" s="319">
        <f>ROUND(SUMIF(Anlagenbewegungsdaten!B:B,A790,Anlagenbewegungsdaten!C:C),3)</f>
        <v>0</v>
      </c>
      <c r="K790" s="320">
        <f>ROUND(SUMIF(Anlagenbewegungsdaten!$B:$B,$A790,Anlagenbewegungsdaten!$D:$D),2)</f>
        <v>0</v>
      </c>
      <c r="L790" s="321">
        <f t="shared" si="36"/>
        <v>0</v>
      </c>
      <c r="M790" s="341" t="s">
        <v>4950</v>
      </c>
      <c r="N790" s="341" t="s">
        <v>4963</v>
      </c>
      <c r="O790" s="323">
        <f>ROUND(SUMIF(Anlagenbewegungsdaten_AV!B:B,A790,Anlagenbewegungsdaten_AV!C:C),3)</f>
        <v>0</v>
      </c>
      <c r="P790" s="320">
        <f>ROUND(SUMIF(Anlagenbewegungsdaten_AV!$B:$B,$A790,Anlagenbewegungsdaten_AV!$D:$D),2)</f>
        <v>0</v>
      </c>
      <c r="Q790" s="321">
        <f t="shared" si="37"/>
        <v>0</v>
      </c>
      <c r="S790" s="324"/>
      <c r="T790" s="317"/>
      <c r="U790" s="325"/>
      <c r="V790" s="325"/>
    </row>
    <row r="791" spans="1:22" ht="15" customHeight="1" x14ac:dyDescent="0.25">
      <c r="A791" s="129" t="s">
        <v>46</v>
      </c>
      <c r="B791" s="126" t="s">
        <v>2087</v>
      </c>
      <c r="C791" s="127" t="s">
        <v>4184</v>
      </c>
      <c r="D791" s="127" t="s">
        <v>1590</v>
      </c>
      <c r="E791" s="127" t="s">
        <v>2462</v>
      </c>
      <c r="F791" s="128">
        <v>20.67</v>
      </c>
      <c r="G791" s="128">
        <v>20.87</v>
      </c>
      <c r="H791" s="128">
        <v>16.54</v>
      </c>
      <c r="I791" s="311"/>
      <c r="J791" s="319">
        <f>ROUND(SUMIF(Anlagenbewegungsdaten!B:B,A791,Anlagenbewegungsdaten!C:C),3)</f>
        <v>0</v>
      </c>
      <c r="K791" s="320">
        <f>ROUND(SUMIF(Anlagenbewegungsdaten!$B:$B,$A791,Anlagenbewegungsdaten!$D:$D),2)</f>
        <v>0</v>
      </c>
      <c r="L791" s="321">
        <f t="shared" si="36"/>
        <v>0</v>
      </c>
      <c r="M791" s="341" t="s">
        <v>4950</v>
      </c>
      <c r="N791" s="341" t="s">
        <v>4963</v>
      </c>
      <c r="O791" s="323">
        <f>ROUND(SUMIF(Anlagenbewegungsdaten_AV!B:B,A791,Anlagenbewegungsdaten_AV!C:C),3)</f>
        <v>0</v>
      </c>
      <c r="P791" s="320">
        <f>ROUND(SUMIF(Anlagenbewegungsdaten_AV!$B:$B,$A791,Anlagenbewegungsdaten_AV!$D:$D),2)</f>
        <v>0</v>
      </c>
      <c r="Q791" s="321">
        <f t="shared" si="37"/>
        <v>0</v>
      </c>
      <c r="S791" s="324"/>
      <c r="T791" s="317"/>
      <c r="U791" s="325"/>
      <c r="V791" s="325"/>
    </row>
    <row r="792" spans="1:22" ht="15" customHeight="1" x14ac:dyDescent="0.25">
      <c r="A792" s="129" t="s">
        <v>47</v>
      </c>
      <c r="B792" s="126" t="s">
        <v>2087</v>
      </c>
      <c r="C792" s="127" t="s">
        <v>4184</v>
      </c>
      <c r="D792" s="127" t="s">
        <v>48</v>
      </c>
      <c r="E792" s="127" t="s">
        <v>2465</v>
      </c>
      <c r="F792" s="128">
        <v>22.67</v>
      </c>
      <c r="G792" s="128">
        <v>22.87</v>
      </c>
      <c r="H792" s="128">
        <v>18.14</v>
      </c>
      <c r="I792" s="311"/>
      <c r="J792" s="319">
        <f>ROUND(SUMIF(Anlagenbewegungsdaten!B:B,A792,Anlagenbewegungsdaten!C:C),3)</f>
        <v>0</v>
      </c>
      <c r="K792" s="320">
        <f>ROUND(SUMIF(Anlagenbewegungsdaten!$B:$B,$A792,Anlagenbewegungsdaten!$D:$D),2)</f>
        <v>0</v>
      </c>
      <c r="L792" s="321">
        <f t="shared" si="36"/>
        <v>0</v>
      </c>
      <c r="M792" s="341" t="s">
        <v>4950</v>
      </c>
      <c r="N792" s="341" t="s">
        <v>4963</v>
      </c>
      <c r="O792" s="323">
        <f>ROUND(SUMIF(Anlagenbewegungsdaten_AV!B:B,A792,Anlagenbewegungsdaten_AV!C:C),3)</f>
        <v>0</v>
      </c>
      <c r="P792" s="320">
        <f>ROUND(SUMIF(Anlagenbewegungsdaten_AV!$B:$B,$A792,Anlagenbewegungsdaten_AV!$D:$D),2)</f>
        <v>0</v>
      </c>
      <c r="Q792" s="321">
        <f t="shared" si="37"/>
        <v>0</v>
      </c>
      <c r="S792" s="324"/>
      <c r="T792" s="317"/>
      <c r="U792" s="325"/>
      <c r="V792" s="325"/>
    </row>
    <row r="793" spans="1:22" ht="15" customHeight="1" x14ac:dyDescent="0.25">
      <c r="A793" s="129" t="s">
        <v>49</v>
      </c>
      <c r="B793" s="126" t="s">
        <v>2087</v>
      </c>
      <c r="C793" s="127" t="s">
        <v>4184</v>
      </c>
      <c r="D793" s="127" t="s">
        <v>1592</v>
      </c>
      <c r="E793" s="127" t="s">
        <v>1543</v>
      </c>
      <c r="F793" s="128">
        <v>23.67</v>
      </c>
      <c r="G793" s="128">
        <v>23.87</v>
      </c>
      <c r="H793" s="128">
        <v>18.940000000000001</v>
      </c>
      <c r="I793" s="311"/>
      <c r="J793" s="319">
        <f>ROUND(SUMIF(Anlagenbewegungsdaten!B:B,A793,Anlagenbewegungsdaten!C:C),3)</f>
        <v>0</v>
      </c>
      <c r="K793" s="320">
        <f>ROUND(SUMIF(Anlagenbewegungsdaten!$B:$B,$A793,Anlagenbewegungsdaten!$D:$D),2)</f>
        <v>0</v>
      </c>
      <c r="L793" s="321">
        <f t="shared" si="36"/>
        <v>0</v>
      </c>
      <c r="M793" s="341" t="s">
        <v>4950</v>
      </c>
      <c r="N793" s="341" t="s">
        <v>4963</v>
      </c>
      <c r="O793" s="323">
        <f>ROUND(SUMIF(Anlagenbewegungsdaten_AV!B:B,A793,Anlagenbewegungsdaten_AV!C:C),3)</f>
        <v>0</v>
      </c>
      <c r="P793" s="320">
        <f>ROUND(SUMIF(Anlagenbewegungsdaten_AV!$B:$B,$A793,Anlagenbewegungsdaten_AV!$D:$D),2)</f>
        <v>0</v>
      </c>
      <c r="Q793" s="321">
        <f t="shared" si="37"/>
        <v>0</v>
      </c>
      <c r="S793" s="324"/>
      <c r="T793" s="317"/>
      <c r="U793" s="325"/>
      <c r="V793" s="325"/>
    </row>
    <row r="794" spans="1:22" ht="15" customHeight="1" x14ac:dyDescent="0.25">
      <c r="A794" s="129" t="s">
        <v>50</v>
      </c>
      <c r="B794" s="126" t="s">
        <v>2087</v>
      </c>
      <c r="C794" s="127" t="s">
        <v>4184</v>
      </c>
      <c r="D794" s="127" t="s">
        <v>1594</v>
      </c>
      <c r="E794" s="127" t="s">
        <v>1546</v>
      </c>
      <c r="F794" s="128">
        <v>23.67</v>
      </c>
      <c r="G794" s="128">
        <v>23.87</v>
      </c>
      <c r="H794" s="128">
        <v>18.940000000000001</v>
      </c>
      <c r="I794" s="311"/>
      <c r="J794" s="319">
        <f>ROUND(SUMIF(Anlagenbewegungsdaten!B:B,A794,Anlagenbewegungsdaten!C:C),3)</f>
        <v>0</v>
      </c>
      <c r="K794" s="320">
        <f>ROUND(SUMIF(Anlagenbewegungsdaten!$B:$B,$A794,Anlagenbewegungsdaten!$D:$D),2)</f>
        <v>0</v>
      </c>
      <c r="L794" s="321">
        <f t="shared" si="36"/>
        <v>0</v>
      </c>
      <c r="M794" s="341" t="s">
        <v>4950</v>
      </c>
      <c r="N794" s="341" t="s">
        <v>4963</v>
      </c>
      <c r="O794" s="323">
        <f>ROUND(SUMIF(Anlagenbewegungsdaten_AV!B:B,A794,Anlagenbewegungsdaten_AV!C:C),3)</f>
        <v>0</v>
      </c>
      <c r="P794" s="320">
        <f>ROUND(SUMIF(Anlagenbewegungsdaten_AV!$B:$B,$A794,Anlagenbewegungsdaten_AV!$D:$D),2)</f>
        <v>0</v>
      </c>
      <c r="Q794" s="321">
        <f t="shared" si="37"/>
        <v>0</v>
      </c>
      <c r="S794" s="324"/>
      <c r="T794" s="317"/>
      <c r="U794" s="325"/>
      <c r="V794" s="325"/>
    </row>
    <row r="795" spans="1:22" ht="15" customHeight="1" x14ac:dyDescent="0.25">
      <c r="A795" s="129" t="s">
        <v>2683</v>
      </c>
      <c r="B795" s="126" t="s">
        <v>2087</v>
      </c>
      <c r="C795" s="127" t="s">
        <v>4184</v>
      </c>
      <c r="D795" s="127" t="s">
        <v>2571</v>
      </c>
      <c r="E795" s="127" t="s">
        <v>2555</v>
      </c>
      <c r="F795" s="128">
        <v>23.64</v>
      </c>
      <c r="G795" s="128">
        <v>23.84</v>
      </c>
      <c r="H795" s="128">
        <v>18.91</v>
      </c>
      <c r="I795" s="311"/>
      <c r="J795" s="319">
        <f>ROUND(SUMIF(Anlagenbewegungsdaten!B:B,A795,Anlagenbewegungsdaten!C:C),3)</f>
        <v>0</v>
      </c>
      <c r="K795" s="320">
        <f>ROUND(SUMIF(Anlagenbewegungsdaten!$B:$B,$A795,Anlagenbewegungsdaten!$D:$D),2)</f>
        <v>0</v>
      </c>
      <c r="L795" s="321">
        <f t="shared" si="36"/>
        <v>0</v>
      </c>
      <c r="M795" s="341" t="s">
        <v>4950</v>
      </c>
      <c r="N795" s="341" t="s">
        <v>4963</v>
      </c>
      <c r="O795" s="323">
        <f>ROUND(SUMIF(Anlagenbewegungsdaten_AV!B:B,A795,Anlagenbewegungsdaten_AV!C:C),3)</f>
        <v>0</v>
      </c>
      <c r="P795" s="320">
        <f>ROUND(SUMIF(Anlagenbewegungsdaten_AV!$B:$B,$A795,Anlagenbewegungsdaten_AV!$D:$D),2)</f>
        <v>0</v>
      </c>
      <c r="Q795" s="321">
        <f t="shared" si="37"/>
        <v>0</v>
      </c>
      <c r="S795" s="324"/>
      <c r="T795" s="317"/>
      <c r="U795" s="325"/>
      <c r="V795" s="325"/>
    </row>
    <row r="796" spans="1:22" ht="15" customHeight="1" x14ac:dyDescent="0.25">
      <c r="A796" s="129" t="s">
        <v>3427</v>
      </c>
      <c r="B796" s="126" t="s">
        <v>2087</v>
      </c>
      <c r="C796" s="127" t="s">
        <v>4184</v>
      </c>
      <c r="D796" s="127" t="s">
        <v>3315</v>
      </c>
      <c r="E796" s="127" t="s">
        <v>3299</v>
      </c>
      <c r="F796" s="128">
        <v>23.61</v>
      </c>
      <c r="G796" s="128">
        <v>23.81</v>
      </c>
      <c r="H796" s="128">
        <v>18.89</v>
      </c>
      <c r="I796" s="311"/>
      <c r="J796" s="319">
        <f>ROUND(SUMIF(Anlagenbewegungsdaten!B:B,A796,Anlagenbewegungsdaten!C:C),3)</f>
        <v>0</v>
      </c>
      <c r="K796" s="320">
        <f>ROUND(SUMIF(Anlagenbewegungsdaten!$B:$B,$A796,Anlagenbewegungsdaten!$D:$D),2)</f>
        <v>0</v>
      </c>
      <c r="L796" s="321">
        <f t="shared" si="36"/>
        <v>0</v>
      </c>
      <c r="M796" s="341" t="s">
        <v>4950</v>
      </c>
      <c r="N796" s="341" t="s">
        <v>4963</v>
      </c>
      <c r="O796" s="323">
        <f>ROUND(SUMIF(Anlagenbewegungsdaten_AV!B:B,A796,Anlagenbewegungsdaten_AV!C:C),3)</f>
        <v>0</v>
      </c>
      <c r="P796" s="320">
        <f>ROUND(SUMIF(Anlagenbewegungsdaten_AV!$B:$B,$A796,Anlagenbewegungsdaten_AV!$D:$D),2)</f>
        <v>0</v>
      </c>
      <c r="Q796" s="321">
        <f t="shared" si="37"/>
        <v>0</v>
      </c>
      <c r="S796" s="324"/>
      <c r="T796" s="317"/>
      <c r="U796" s="325"/>
      <c r="V796" s="325"/>
    </row>
    <row r="797" spans="1:22" ht="15" customHeight="1" x14ac:dyDescent="0.25">
      <c r="A797" s="129" t="s">
        <v>4198</v>
      </c>
      <c r="B797" s="126" t="s">
        <v>2087</v>
      </c>
      <c r="C797" s="127" t="s">
        <v>4184</v>
      </c>
      <c r="D797" s="127" t="s">
        <v>4085</v>
      </c>
      <c r="E797" s="127" t="s">
        <v>4069</v>
      </c>
      <c r="F797" s="128">
        <v>23.58</v>
      </c>
      <c r="G797" s="128">
        <v>23.779999999999998</v>
      </c>
      <c r="H797" s="128">
        <v>18.86</v>
      </c>
      <c r="I797" s="311"/>
      <c r="J797" s="319">
        <f>ROUND(SUMIF(Anlagenbewegungsdaten!B:B,A797,Anlagenbewegungsdaten!C:C),3)</f>
        <v>0</v>
      </c>
      <c r="K797" s="320">
        <f>ROUND(SUMIF(Anlagenbewegungsdaten!$B:$B,$A797,Anlagenbewegungsdaten!$D:$D),2)</f>
        <v>0</v>
      </c>
      <c r="L797" s="321">
        <f t="shared" si="36"/>
        <v>0</v>
      </c>
      <c r="M797" s="341" t="s">
        <v>4950</v>
      </c>
      <c r="N797" s="341" t="s">
        <v>4963</v>
      </c>
      <c r="O797" s="323">
        <f>ROUND(SUMIF(Anlagenbewegungsdaten_AV!B:B,A797,Anlagenbewegungsdaten_AV!C:C),3)</f>
        <v>0</v>
      </c>
      <c r="P797" s="320">
        <f>ROUND(SUMIF(Anlagenbewegungsdaten_AV!$B:$B,$A797,Anlagenbewegungsdaten_AV!$D:$D),2)</f>
        <v>0</v>
      </c>
      <c r="Q797" s="321">
        <f t="shared" si="37"/>
        <v>0</v>
      </c>
      <c r="S797" s="324"/>
      <c r="T797" s="317"/>
      <c r="U797" s="325"/>
      <c r="V797" s="325"/>
    </row>
    <row r="798" spans="1:22" ht="15" customHeight="1" x14ac:dyDescent="0.25">
      <c r="A798" s="129" t="s">
        <v>51</v>
      </c>
      <c r="B798" s="126" t="s">
        <v>2087</v>
      </c>
      <c r="C798" s="127" t="s">
        <v>4184</v>
      </c>
      <c r="D798" s="127" t="s">
        <v>1596</v>
      </c>
      <c r="E798" s="127" t="s">
        <v>2462</v>
      </c>
      <c r="F798" s="128">
        <v>21.67</v>
      </c>
      <c r="G798" s="128">
        <v>21.87</v>
      </c>
      <c r="H798" s="128">
        <v>17.34</v>
      </c>
      <c r="I798" s="311"/>
      <c r="J798" s="319">
        <f>ROUND(SUMIF(Anlagenbewegungsdaten!B:B,A798,Anlagenbewegungsdaten!C:C),3)</f>
        <v>0</v>
      </c>
      <c r="K798" s="320">
        <f>ROUND(SUMIF(Anlagenbewegungsdaten!$B:$B,$A798,Anlagenbewegungsdaten!$D:$D),2)</f>
        <v>0</v>
      </c>
      <c r="L798" s="321">
        <f t="shared" si="36"/>
        <v>0</v>
      </c>
      <c r="M798" s="341" t="s">
        <v>4950</v>
      </c>
      <c r="N798" s="341" t="s">
        <v>4963</v>
      </c>
      <c r="O798" s="323">
        <f>ROUND(SUMIF(Anlagenbewegungsdaten_AV!B:B,A798,Anlagenbewegungsdaten_AV!C:C),3)</f>
        <v>0</v>
      </c>
      <c r="P798" s="320">
        <f>ROUND(SUMIF(Anlagenbewegungsdaten_AV!$B:$B,$A798,Anlagenbewegungsdaten_AV!$D:$D),2)</f>
        <v>0</v>
      </c>
      <c r="Q798" s="321">
        <f t="shared" si="37"/>
        <v>0</v>
      </c>
      <c r="S798" s="324"/>
      <c r="T798" s="317"/>
      <c r="U798" s="325"/>
      <c r="V798" s="325"/>
    </row>
    <row r="799" spans="1:22" ht="15" customHeight="1" x14ac:dyDescent="0.25">
      <c r="A799" s="129" t="s">
        <v>52</v>
      </c>
      <c r="B799" s="126" t="s">
        <v>2087</v>
      </c>
      <c r="C799" s="127" t="s">
        <v>4184</v>
      </c>
      <c r="D799" s="127" t="s">
        <v>53</v>
      </c>
      <c r="E799" s="127" t="s">
        <v>2465</v>
      </c>
      <c r="F799" s="128">
        <v>23.67</v>
      </c>
      <c r="G799" s="128">
        <v>23.87</v>
      </c>
      <c r="H799" s="128">
        <v>18.940000000000001</v>
      </c>
      <c r="I799" s="311"/>
      <c r="J799" s="319">
        <f>ROUND(SUMIF(Anlagenbewegungsdaten!B:B,A799,Anlagenbewegungsdaten!C:C),3)</f>
        <v>0</v>
      </c>
      <c r="K799" s="320">
        <f>ROUND(SUMIF(Anlagenbewegungsdaten!$B:$B,$A799,Anlagenbewegungsdaten!$D:$D),2)</f>
        <v>0</v>
      </c>
      <c r="L799" s="321">
        <f t="shared" si="36"/>
        <v>0</v>
      </c>
      <c r="M799" s="341" t="s">
        <v>4950</v>
      </c>
      <c r="N799" s="341" t="s">
        <v>4963</v>
      </c>
      <c r="O799" s="323">
        <f>ROUND(SUMIF(Anlagenbewegungsdaten_AV!B:B,A799,Anlagenbewegungsdaten_AV!C:C),3)</f>
        <v>0</v>
      </c>
      <c r="P799" s="320">
        <f>ROUND(SUMIF(Anlagenbewegungsdaten_AV!$B:$B,$A799,Anlagenbewegungsdaten_AV!$D:$D),2)</f>
        <v>0</v>
      </c>
      <c r="Q799" s="321">
        <f t="shared" si="37"/>
        <v>0</v>
      </c>
      <c r="S799" s="324"/>
      <c r="T799" s="317"/>
      <c r="U799" s="325"/>
      <c r="V799" s="325"/>
    </row>
    <row r="800" spans="1:22" ht="15" customHeight="1" x14ac:dyDescent="0.25">
      <c r="A800" s="129" t="s">
        <v>54</v>
      </c>
      <c r="B800" s="126" t="s">
        <v>2087</v>
      </c>
      <c r="C800" s="127" t="s">
        <v>4184</v>
      </c>
      <c r="D800" s="127" t="s">
        <v>1598</v>
      </c>
      <c r="E800" s="127" t="s">
        <v>1543</v>
      </c>
      <c r="F800" s="128">
        <v>24.67</v>
      </c>
      <c r="G800" s="128">
        <v>24.87</v>
      </c>
      <c r="H800" s="128">
        <v>19.739999999999998</v>
      </c>
      <c r="I800" s="311"/>
      <c r="J800" s="319">
        <f>ROUND(SUMIF(Anlagenbewegungsdaten!B:B,A800,Anlagenbewegungsdaten!C:C),3)</f>
        <v>0</v>
      </c>
      <c r="K800" s="320">
        <f>ROUND(SUMIF(Anlagenbewegungsdaten!$B:$B,$A800,Anlagenbewegungsdaten!$D:$D),2)</f>
        <v>0</v>
      </c>
      <c r="L800" s="321">
        <f t="shared" si="36"/>
        <v>0</v>
      </c>
      <c r="M800" s="341" t="s">
        <v>4950</v>
      </c>
      <c r="N800" s="341" t="s">
        <v>4963</v>
      </c>
      <c r="O800" s="323">
        <f>ROUND(SUMIF(Anlagenbewegungsdaten_AV!B:B,A800,Anlagenbewegungsdaten_AV!C:C),3)</f>
        <v>0</v>
      </c>
      <c r="P800" s="320">
        <f>ROUND(SUMIF(Anlagenbewegungsdaten_AV!$B:$B,$A800,Anlagenbewegungsdaten_AV!$D:$D),2)</f>
        <v>0</v>
      </c>
      <c r="Q800" s="321">
        <f t="shared" si="37"/>
        <v>0</v>
      </c>
      <c r="S800" s="324"/>
      <c r="T800" s="317"/>
      <c r="U800" s="325"/>
      <c r="V800" s="325"/>
    </row>
    <row r="801" spans="1:22" ht="15" customHeight="1" x14ac:dyDescent="0.25">
      <c r="A801" s="129" t="s">
        <v>55</v>
      </c>
      <c r="B801" s="126" t="s">
        <v>2087</v>
      </c>
      <c r="C801" s="127" t="s">
        <v>4184</v>
      </c>
      <c r="D801" s="127" t="s">
        <v>1600</v>
      </c>
      <c r="E801" s="127" t="s">
        <v>1546</v>
      </c>
      <c r="F801" s="128">
        <v>24.67</v>
      </c>
      <c r="G801" s="128">
        <v>24.87</v>
      </c>
      <c r="H801" s="128">
        <v>19.739999999999998</v>
      </c>
      <c r="I801" s="311"/>
      <c r="J801" s="319">
        <f>ROUND(SUMIF(Anlagenbewegungsdaten!B:B,A801,Anlagenbewegungsdaten!C:C),3)</f>
        <v>0</v>
      </c>
      <c r="K801" s="320">
        <f>ROUND(SUMIF(Anlagenbewegungsdaten!$B:$B,$A801,Anlagenbewegungsdaten!$D:$D),2)</f>
        <v>0</v>
      </c>
      <c r="L801" s="321">
        <f t="shared" si="36"/>
        <v>0</v>
      </c>
      <c r="M801" s="341" t="s">
        <v>4950</v>
      </c>
      <c r="N801" s="341" t="s">
        <v>4963</v>
      </c>
      <c r="O801" s="323">
        <f>ROUND(SUMIF(Anlagenbewegungsdaten_AV!B:B,A801,Anlagenbewegungsdaten_AV!C:C),3)</f>
        <v>0</v>
      </c>
      <c r="P801" s="320">
        <f>ROUND(SUMIF(Anlagenbewegungsdaten_AV!$B:$B,$A801,Anlagenbewegungsdaten_AV!$D:$D),2)</f>
        <v>0</v>
      </c>
      <c r="Q801" s="321">
        <f t="shared" si="37"/>
        <v>0</v>
      </c>
      <c r="S801" s="324"/>
      <c r="T801" s="317"/>
      <c r="U801" s="325"/>
      <c r="V801" s="325"/>
    </row>
    <row r="802" spans="1:22" ht="15" customHeight="1" x14ac:dyDescent="0.25">
      <c r="A802" s="129" t="s">
        <v>2684</v>
      </c>
      <c r="B802" s="126" t="s">
        <v>2087</v>
      </c>
      <c r="C802" s="127" t="s">
        <v>4184</v>
      </c>
      <c r="D802" s="127" t="s">
        <v>2573</v>
      </c>
      <c r="E802" s="127" t="s">
        <v>2555</v>
      </c>
      <c r="F802" s="128">
        <v>24.64</v>
      </c>
      <c r="G802" s="128">
        <v>24.84</v>
      </c>
      <c r="H802" s="128">
        <v>19.71</v>
      </c>
      <c r="I802" s="311"/>
      <c r="J802" s="319">
        <f>ROUND(SUMIF(Anlagenbewegungsdaten!B:B,A802,Anlagenbewegungsdaten!C:C),3)</f>
        <v>0</v>
      </c>
      <c r="K802" s="320">
        <f>ROUND(SUMIF(Anlagenbewegungsdaten!$B:$B,$A802,Anlagenbewegungsdaten!$D:$D),2)</f>
        <v>0</v>
      </c>
      <c r="L802" s="321">
        <f t="shared" si="36"/>
        <v>0</v>
      </c>
      <c r="M802" s="341" t="s">
        <v>4950</v>
      </c>
      <c r="N802" s="341" t="s">
        <v>4963</v>
      </c>
      <c r="O802" s="323">
        <f>ROUND(SUMIF(Anlagenbewegungsdaten_AV!B:B,A802,Anlagenbewegungsdaten_AV!C:C),3)</f>
        <v>0</v>
      </c>
      <c r="P802" s="320">
        <f>ROUND(SUMIF(Anlagenbewegungsdaten_AV!$B:$B,$A802,Anlagenbewegungsdaten_AV!$D:$D),2)</f>
        <v>0</v>
      </c>
      <c r="Q802" s="321">
        <f t="shared" si="37"/>
        <v>0</v>
      </c>
      <c r="S802" s="324"/>
      <c r="T802" s="317"/>
      <c r="U802" s="325"/>
      <c r="V802" s="325"/>
    </row>
    <row r="803" spans="1:22" ht="15" customHeight="1" x14ac:dyDescent="0.25">
      <c r="A803" s="129" t="s">
        <v>3428</v>
      </c>
      <c r="B803" s="126" t="s">
        <v>2087</v>
      </c>
      <c r="C803" s="127" t="s">
        <v>4184</v>
      </c>
      <c r="D803" s="127" t="s">
        <v>3317</v>
      </c>
      <c r="E803" s="127" t="s">
        <v>3299</v>
      </c>
      <c r="F803" s="128">
        <v>24.61</v>
      </c>
      <c r="G803" s="128">
        <v>24.81</v>
      </c>
      <c r="H803" s="128">
        <v>19.690000000000001</v>
      </c>
      <c r="I803" s="311"/>
      <c r="J803" s="319">
        <f>ROUND(SUMIF(Anlagenbewegungsdaten!B:B,A803,Anlagenbewegungsdaten!C:C),3)</f>
        <v>0</v>
      </c>
      <c r="K803" s="320">
        <f>ROUND(SUMIF(Anlagenbewegungsdaten!$B:$B,$A803,Anlagenbewegungsdaten!$D:$D),2)</f>
        <v>0</v>
      </c>
      <c r="L803" s="321">
        <f t="shared" si="36"/>
        <v>0</v>
      </c>
      <c r="M803" s="341" t="s">
        <v>4950</v>
      </c>
      <c r="N803" s="341" t="s">
        <v>4963</v>
      </c>
      <c r="O803" s="323">
        <f>ROUND(SUMIF(Anlagenbewegungsdaten_AV!B:B,A803,Anlagenbewegungsdaten_AV!C:C),3)</f>
        <v>0</v>
      </c>
      <c r="P803" s="320">
        <f>ROUND(SUMIF(Anlagenbewegungsdaten_AV!$B:$B,$A803,Anlagenbewegungsdaten_AV!$D:$D),2)</f>
        <v>0</v>
      </c>
      <c r="Q803" s="321">
        <f t="shared" si="37"/>
        <v>0</v>
      </c>
      <c r="S803" s="324"/>
      <c r="T803" s="317"/>
      <c r="U803" s="325"/>
      <c r="V803" s="325"/>
    </row>
    <row r="804" spans="1:22" ht="15" customHeight="1" x14ac:dyDescent="0.25">
      <c r="A804" s="129" t="s">
        <v>4199</v>
      </c>
      <c r="B804" s="126" t="s">
        <v>2087</v>
      </c>
      <c r="C804" s="127" t="s">
        <v>4184</v>
      </c>
      <c r="D804" s="127" t="s">
        <v>4087</v>
      </c>
      <c r="E804" s="127" t="s">
        <v>4069</v>
      </c>
      <c r="F804" s="128">
        <v>24.58</v>
      </c>
      <c r="G804" s="128">
        <v>24.779999999999998</v>
      </c>
      <c r="H804" s="128">
        <v>19.66</v>
      </c>
      <c r="I804" s="311"/>
      <c r="J804" s="319">
        <f>ROUND(SUMIF(Anlagenbewegungsdaten!B:B,A804,Anlagenbewegungsdaten!C:C),3)</f>
        <v>0</v>
      </c>
      <c r="K804" s="320">
        <f>ROUND(SUMIF(Anlagenbewegungsdaten!$B:$B,$A804,Anlagenbewegungsdaten!$D:$D),2)</f>
        <v>0</v>
      </c>
      <c r="L804" s="321">
        <f t="shared" si="36"/>
        <v>0</v>
      </c>
      <c r="M804" s="341" t="s">
        <v>4950</v>
      </c>
      <c r="N804" s="341" t="s">
        <v>4963</v>
      </c>
      <c r="O804" s="323">
        <f>ROUND(SUMIF(Anlagenbewegungsdaten_AV!B:B,A804,Anlagenbewegungsdaten_AV!C:C),3)</f>
        <v>0</v>
      </c>
      <c r="P804" s="320">
        <f>ROUND(SUMIF(Anlagenbewegungsdaten_AV!$B:$B,$A804,Anlagenbewegungsdaten_AV!$D:$D),2)</f>
        <v>0</v>
      </c>
      <c r="Q804" s="321">
        <f t="shared" si="37"/>
        <v>0</v>
      </c>
      <c r="S804" s="324"/>
      <c r="T804" s="317"/>
      <c r="U804" s="325"/>
      <c r="V804" s="325"/>
    </row>
    <row r="805" spans="1:22" ht="15" customHeight="1" x14ac:dyDescent="0.25">
      <c r="A805" s="129" t="s">
        <v>56</v>
      </c>
      <c r="B805" s="126" t="s">
        <v>2087</v>
      </c>
      <c r="C805" s="127" t="s">
        <v>4184</v>
      </c>
      <c r="D805" s="127" t="s">
        <v>1602</v>
      </c>
      <c r="E805" s="127" t="s">
        <v>2462</v>
      </c>
      <c r="F805" s="128">
        <v>24.67</v>
      </c>
      <c r="G805" s="128">
        <v>24.87</v>
      </c>
      <c r="H805" s="128">
        <v>19.739999999999998</v>
      </c>
      <c r="I805" s="311"/>
      <c r="J805" s="319">
        <f>ROUND(SUMIF(Anlagenbewegungsdaten!B:B,A805,Anlagenbewegungsdaten!C:C),3)</f>
        <v>0</v>
      </c>
      <c r="K805" s="320">
        <f>ROUND(SUMIF(Anlagenbewegungsdaten!$B:$B,$A805,Anlagenbewegungsdaten!$D:$D),2)</f>
        <v>0</v>
      </c>
      <c r="L805" s="321">
        <f t="shared" si="36"/>
        <v>0</v>
      </c>
      <c r="M805" s="341" t="s">
        <v>4950</v>
      </c>
      <c r="N805" s="341" t="s">
        <v>4963</v>
      </c>
      <c r="O805" s="323">
        <f>ROUND(SUMIF(Anlagenbewegungsdaten_AV!B:B,A805,Anlagenbewegungsdaten_AV!C:C),3)</f>
        <v>0</v>
      </c>
      <c r="P805" s="320">
        <f>ROUND(SUMIF(Anlagenbewegungsdaten_AV!$B:$B,$A805,Anlagenbewegungsdaten_AV!$D:$D),2)</f>
        <v>0</v>
      </c>
      <c r="Q805" s="321">
        <f t="shared" si="37"/>
        <v>0</v>
      </c>
      <c r="S805" s="324"/>
      <c r="T805" s="317"/>
      <c r="U805" s="325"/>
      <c r="V805" s="325"/>
    </row>
    <row r="806" spans="1:22" ht="15" customHeight="1" x14ac:dyDescent="0.25">
      <c r="A806" s="129" t="s">
        <v>57</v>
      </c>
      <c r="B806" s="126" t="s">
        <v>2087</v>
      </c>
      <c r="C806" s="127" t="s">
        <v>4184</v>
      </c>
      <c r="D806" s="127" t="s">
        <v>58</v>
      </c>
      <c r="E806" s="127" t="s">
        <v>2465</v>
      </c>
      <c r="F806" s="128">
        <v>26.67</v>
      </c>
      <c r="G806" s="128">
        <v>26.87</v>
      </c>
      <c r="H806" s="128">
        <v>21.34</v>
      </c>
      <c r="I806" s="311"/>
      <c r="J806" s="319">
        <f>ROUND(SUMIF(Anlagenbewegungsdaten!B:B,A806,Anlagenbewegungsdaten!C:C),3)</f>
        <v>0</v>
      </c>
      <c r="K806" s="320">
        <f>ROUND(SUMIF(Anlagenbewegungsdaten!$B:$B,$A806,Anlagenbewegungsdaten!$D:$D),2)</f>
        <v>0</v>
      </c>
      <c r="L806" s="321">
        <f t="shared" si="36"/>
        <v>0</v>
      </c>
      <c r="M806" s="341" t="s">
        <v>4950</v>
      </c>
      <c r="N806" s="341" t="s">
        <v>4963</v>
      </c>
      <c r="O806" s="323">
        <f>ROUND(SUMIF(Anlagenbewegungsdaten_AV!B:B,A806,Anlagenbewegungsdaten_AV!C:C),3)</f>
        <v>0</v>
      </c>
      <c r="P806" s="320">
        <f>ROUND(SUMIF(Anlagenbewegungsdaten_AV!$B:$B,$A806,Anlagenbewegungsdaten_AV!$D:$D),2)</f>
        <v>0</v>
      </c>
      <c r="Q806" s="321">
        <f t="shared" si="37"/>
        <v>0</v>
      </c>
      <c r="S806" s="324"/>
      <c r="T806" s="317"/>
      <c r="U806" s="325"/>
      <c r="V806" s="325"/>
    </row>
    <row r="807" spans="1:22" ht="15" customHeight="1" x14ac:dyDescent="0.25">
      <c r="A807" s="129" t="s">
        <v>59</v>
      </c>
      <c r="B807" s="126" t="s">
        <v>2087</v>
      </c>
      <c r="C807" s="127" t="s">
        <v>4184</v>
      </c>
      <c r="D807" s="127" t="s">
        <v>1604</v>
      </c>
      <c r="E807" s="127" t="s">
        <v>1543</v>
      </c>
      <c r="F807" s="128">
        <v>27.67</v>
      </c>
      <c r="G807" s="128">
        <v>27.87</v>
      </c>
      <c r="H807" s="128">
        <v>22.14</v>
      </c>
      <c r="I807" s="311"/>
      <c r="J807" s="319">
        <f>ROUND(SUMIF(Anlagenbewegungsdaten!B:B,A807,Anlagenbewegungsdaten!C:C),3)</f>
        <v>0</v>
      </c>
      <c r="K807" s="320">
        <f>ROUND(SUMIF(Anlagenbewegungsdaten!$B:$B,$A807,Anlagenbewegungsdaten!$D:$D),2)</f>
        <v>0</v>
      </c>
      <c r="L807" s="321">
        <f t="shared" si="36"/>
        <v>0</v>
      </c>
      <c r="M807" s="341" t="s">
        <v>4950</v>
      </c>
      <c r="N807" s="341" t="s">
        <v>4963</v>
      </c>
      <c r="O807" s="323">
        <f>ROUND(SUMIF(Anlagenbewegungsdaten_AV!B:B,A807,Anlagenbewegungsdaten_AV!C:C),3)</f>
        <v>0</v>
      </c>
      <c r="P807" s="320">
        <f>ROUND(SUMIF(Anlagenbewegungsdaten_AV!$B:$B,$A807,Anlagenbewegungsdaten_AV!$D:$D),2)</f>
        <v>0</v>
      </c>
      <c r="Q807" s="321">
        <f t="shared" si="37"/>
        <v>0</v>
      </c>
      <c r="S807" s="324"/>
      <c r="T807" s="317"/>
      <c r="U807" s="325"/>
      <c r="V807" s="325"/>
    </row>
    <row r="808" spans="1:22" ht="15" customHeight="1" x14ac:dyDescent="0.25">
      <c r="A808" s="129" t="s">
        <v>60</v>
      </c>
      <c r="B808" s="126" t="s">
        <v>2087</v>
      </c>
      <c r="C808" s="127" t="s">
        <v>4184</v>
      </c>
      <c r="D808" s="127" t="s">
        <v>1606</v>
      </c>
      <c r="E808" s="127" t="s">
        <v>1546</v>
      </c>
      <c r="F808" s="128">
        <v>27.67</v>
      </c>
      <c r="G808" s="128">
        <v>27.87</v>
      </c>
      <c r="H808" s="128">
        <v>22.14</v>
      </c>
      <c r="I808" s="311"/>
      <c r="J808" s="319">
        <f>ROUND(SUMIF(Anlagenbewegungsdaten!B:B,A808,Anlagenbewegungsdaten!C:C),3)</f>
        <v>0</v>
      </c>
      <c r="K808" s="320">
        <f>ROUND(SUMIF(Anlagenbewegungsdaten!$B:$B,$A808,Anlagenbewegungsdaten!$D:$D),2)</f>
        <v>0</v>
      </c>
      <c r="L808" s="321">
        <f t="shared" si="36"/>
        <v>0</v>
      </c>
      <c r="M808" s="341" t="s">
        <v>4950</v>
      </c>
      <c r="N808" s="341" t="s">
        <v>4963</v>
      </c>
      <c r="O808" s="323">
        <f>ROUND(SUMIF(Anlagenbewegungsdaten_AV!B:B,A808,Anlagenbewegungsdaten_AV!C:C),3)</f>
        <v>0</v>
      </c>
      <c r="P808" s="320">
        <f>ROUND(SUMIF(Anlagenbewegungsdaten_AV!$B:$B,$A808,Anlagenbewegungsdaten_AV!$D:$D),2)</f>
        <v>0</v>
      </c>
      <c r="Q808" s="321">
        <f t="shared" si="37"/>
        <v>0</v>
      </c>
      <c r="S808" s="324"/>
      <c r="T808" s="317"/>
      <c r="U808" s="325"/>
      <c r="V808" s="325"/>
    </row>
    <row r="809" spans="1:22" ht="15" customHeight="1" x14ac:dyDescent="0.25">
      <c r="A809" s="129" t="s">
        <v>2685</v>
      </c>
      <c r="B809" s="126" t="s">
        <v>2087</v>
      </c>
      <c r="C809" s="127" t="s">
        <v>4184</v>
      </c>
      <c r="D809" s="127" t="s">
        <v>2575</v>
      </c>
      <c r="E809" s="127" t="s">
        <v>2555</v>
      </c>
      <c r="F809" s="128">
        <v>27.64</v>
      </c>
      <c r="G809" s="128">
        <v>27.84</v>
      </c>
      <c r="H809" s="128">
        <v>22.11</v>
      </c>
      <c r="I809" s="311"/>
      <c r="J809" s="319">
        <f>ROUND(SUMIF(Anlagenbewegungsdaten!B:B,A809,Anlagenbewegungsdaten!C:C),3)</f>
        <v>0</v>
      </c>
      <c r="K809" s="320">
        <f>ROUND(SUMIF(Anlagenbewegungsdaten!$B:$B,$A809,Anlagenbewegungsdaten!$D:$D),2)</f>
        <v>0</v>
      </c>
      <c r="L809" s="321">
        <f t="shared" si="36"/>
        <v>0</v>
      </c>
      <c r="M809" s="341" t="s">
        <v>4950</v>
      </c>
      <c r="N809" s="341" t="s">
        <v>4963</v>
      </c>
      <c r="O809" s="323">
        <f>ROUND(SUMIF(Anlagenbewegungsdaten_AV!B:B,A809,Anlagenbewegungsdaten_AV!C:C),3)</f>
        <v>0</v>
      </c>
      <c r="P809" s="320">
        <f>ROUND(SUMIF(Anlagenbewegungsdaten_AV!$B:$B,$A809,Anlagenbewegungsdaten_AV!$D:$D),2)</f>
        <v>0</v>
      </c>
      <c r="Q809" s="321">
        <f t="shared" si="37"/>
        <v>0</v>
      </c>
      <c r="S809" s="324"/>
      <c r="T809" s="317"/>
      <c r="U809" s="325"/>
      <c r="V809" s="325"/>
    </row>
    <row r="810" spans="1:22" ht="15" customHeight="1" x14ac:dyDescent="0.25">
      <c r="A810" s="129" t="s">
        <v>3429</v>
      </c>
      <c r="B810" s="126" t="s">
        <v>2087</v>
      </c>
      <c r="C810" s="127" t="s">
        <v>4184</v>
      </c>
      <c r="D810" s="127" t="s">
        <v>3319</v>
      </c>
      <c r="E810" s="127" t="s">
        <v>3299</v>
      </c>
      <c r="F810" s="128">
        <v>27.61</v>
      </c>
      <c r="G810" s="128">
        <v>27.81</v>
      </c>
      <c r="H810" s="128">
        <v>22.09</v>
      </c>
      <c r="I810" s="311"/>
      <c r="J810" s="319">
        <f>ROUND(SUMIF(Anlagenbewegungsdaten!B:B,A810,Anlagenbewegungsdaten!C:C),3)</f>
        <v>0</v>
      </c>
      <c r="K810" s="320">
        <f>ROUND(SUMIF(Anlagenbewegungsdaten!$B:$B,$A810,Anlagenbewegungsdaten!$D:$D),2)</f>
        <v>0</v>
      </c>
      <c r="L810" s="321">
        <f t="shared" si="36"/>
        <v>0</v>
      </c>
      <c r="M810" s="341" t="s">
        <v>4950</v>
      </c>
      <c r="N810" s="341" t="s">
        <v>4963</v>
      </c>
      <c r="O810" s="323">
        <f>ROUND(SUMIF(Anlagenbewegungsdaten_AV!B:B,A810,Anlagenbewegungsdaten_AV!C:C),3)</f>
        <v>0</v>
      </c>
      <c r="P810" s="320">
        <f>ROUND(SUMIF(Anlagenbewegungsdaten_AV!$B:$B,$A810,Anlagenbewegungsdaten_AV!$D:$D),2)</f>
        <v>0</v>
      </c>
      <c r="Q810" s="321">
        <f t="shared" si="37"/>
        <v>0</v>
      </c>
      <c r="S810" s="324"/>
      <c r="T810" s="317"/>
      <c r="U810" s="325"/>
      <c r="V810" s="325"/>
    </row>
    <row r="811" spans="1:22" ht="15" customHeight="1" x14ac:dyDescent="0.25">
      <c r="A811" s="129" t="s">
        <v>4200</v>
      </c>
      <c r="B811" s="126" t="s">
        <v>2087</v>
      </c>
      <c r="C811" s="127" t="s">
        <v>4184</v>
      </c>
      <c r="D811" s="127" t="s">
        <v>4089</v>
      </c>
      <c r="E811" s="127" t="s">
        <v>4069</v>
      </c>
      <c r="F811" s="128">
        <v>27.58</v>
      </c>
      <c r="G811" s="128">
        <v>27.779999999999998</v>
      </c>
      <c r="H811" s="128">
        <v>22.06</v>
      </c>
      <c r="I811" s="311"/>
      <c r="J811" s="319">
        <f>ROUND(SUMIF(Anlagenbewegungsdaten!B:B,A811,Anlagenbewegungsdaten!C:C),3)</f>
        <v>0</v>
      </c>
      <c r="K811" s="320">
        <f>ROUND(SUMIF(Anlagenbewegungsdaten!$B:$B,$A811,Anlagenbewegungsdaten!$D:$D),2)</f>
        <v>0</v>
      </c>
      <c r="L811" s="321">
        <f t="shared" si="36"/>
        <v>0</v>
      </c>
      <c r="M811" s="341" t="s">
        <v>4950</v>
      </c>
      <c r="N811" s="341" t="s">
        <v>4963</v>
      </c>
      <c r="O811" s="323">
        <f>ROUND(SUMIF(Anlagenbewegungsdaten_AV!B:B,A811,Anlagenbewegungsdaten_AV!C:C),3)</f>
        <v>0</v>
      </c>
      <c r="P811" s="320">
        <f>ROUND(SUMIF(Anlagenbewegungsdaten_AV!$B:$B,$A811,Anlagenbewegungsdaten_AV!$D:$D),2)</f>
        <v>0</v>
      </c>
      <c r="Q811" s="321">
        <f t="shared" si="37"/>
        <v>0</v>
      </c>
      <c r="S811" s="324"/>
      <c r="T811" s="317"/>
      <c r="U811" s="325"/>
      <c r="V811" s="325"/>
    </row>
    <row r="812" spans="1:22" ht="15" customHeight="1" x14ac:dyDescent="0.25">
      <c r="A812" s="129" t="s">
        <v>61</v>
      </c>
      <c r="B812" s="126" t="s">
        <v>2087</v>
      </c>
      <c r="C812" s="127" t="s">
        <v>4184</v>
      </c>
      <c r="D812" s="127" t="s">
        <v>1608</v>
      </c>
      <c r="E812" s="127" t="s">
        <v>2462</v>
      </c>
      <c r="F812" s="128">
        <v>25.67</v>
      </c>
      <c r="G812" s="128">
        <v>25.87</v>
      </c>
      <c r="H812" s="128">
        <v>20.54</v>
      </c>
      <c r="I812" s="311"/>
      <c r="J812" s="319">
        <f>ROUND(SUMIF(Anlagenbewegungsdaten!B:B,A812,Anlagenbewegungsdaten!C:C),3)</f>
        <v>0</v>
      </c>
      <c r="K812" s="320">
        <f>ROUND(SUMIF(Anlagenbewegungsdaten!$B:$B,$A812,Anlagenbewegungsdaten!$D:$D),2)</f>
        <v>0</v>
      </c>
      <c r="L812" s="321">
        <f t="shared" si="36"/>
        <v>0</v>
      </c>
      <c r="M812" s="341" t="s">
        <v>4950</v>
      </c>
      <c r="N812" s="341" t="s">
        <v>4963</v>
      </c>
      <c r="O812" s="323">
        <f>ROUND(SUMIF(Anlagenbewegungsdaten_AV!B:B,A812,Anlagenbewegungsdaten_AV!C:C),3)</f>
        <v>0</v>
      </c>
      <c r="P812" s="320">
        <f>ROUND(SUMIF(Anlagenbewegungsdaten_AV!$B:$B,$A812,Anlagenbewegungsdaten_AV!$D:$D),2)</f>
        <v>0</v>
      </c>
      <c r="Q812" s="321">
        <f t="shared" si="37"/>
        <v>0</v>
      </c>
      <c r="S812" s="324"/>
      <c r="T812" s="317"/>
      <c r="U812" s="325"/>
      <c r="V812" s="325"/>
    </row>
    <row r="813" spans="1:22" ht="15" customHeight="1" x14ac:dyDescent="0.25">
      <c r="A813" s="129" t="s">
        <v>62</v>
      </c>
      <c r="B813" s="126" t="s">
        <v>2087</v>
      </c>
      <c r="C813" s="127" t="s">
        <v>4184</v>
      </c>
      <c r="D813" s="127" t="s">
        <v>63</v>
      </c>
      <c r="E813" s="127" t="s">
        <v>2465</v>
      </c>
      <c r="F813" s="128">
        <v>27.67</v>
      </c>
      <c r="G813" s="128">
        <v>27.87</v>
      </c>
      <c r="H813" s="128">
        <v>22.14</v>
      </c>
      <c r="I813" s="311"/>
      <c r="J813" s="319">
        <f>ROUND(SUMIF(Anlagenbewegungsdaten!B:B,A813,Anlagenbewegungsdaten!C:C),3)</f>
        <v>0</v>
      </c>
      <c r="K813" s="320">
        <f>ROUND(SUMIF(Anlagenbewegungsdaten!$B:$B,$A813,Anlagenbewegungsdaten!$D:$D),2)</f>
        <v>0</v>
      </c>
      <c r="L813" s="321">
        <f t="shared" si="36"/>
        <v>0</v>
      </c>
      <c r="M813" s="341" t="s">
        <v>4950</v>
      </c>
      <c r="N813" s="341" t="s">
        <v>4963</v>
      </c>
      <c r="O813" s="323">
        <f>ROUND(SUMIF(Anlagenbewegungsdaten_AV!B:B,A813,Anlagenbewegungsdaten_AV!C:C),3)</f>
        <v>0</v>
      </c>
      <c r="P813" s="320">
        <f>ROUND(SUMIF(Anlagenbewegungsdaten_AV!$B:$B,$A813,Anlagenbewegungsdaten_AV!$D:$D),2)</f>
        <v>0</v>
      </c>
      <c r="Q813" s="321">
        <f t="shared" si="37"/>
        <v>0</v>
      </c>
      <c r="S813" s="324"/>
      <c r="T813" s="317"/>
      <c r="U813" s="325"/>
      <c r="V813" s="325"/>
    </row>
    <row r="814" spans="1:22" ht="15" customHeight="1" x14ac:dyDescent="0.25">
      <c r="A814" s="129" t="s">
        <v>64</v>
      </c>
      <c r="B814" s="126" t="s">
        <v>2087</v>
      </c>
      <c r="C814" s="127" t="s">
        <v>4184</v>
      </c>
      <c r="D814" s="127" t="s">
        <v>1610</v>
      </c>
      <c r="E814" s="127" t="s">
        <v>1543</v>
      </c>
      <c r="F814" s="128">
        <v>28.67</v>
      </c>
      <c r="G814" s="128">
        <v>28.87</v>
      </c>
      <c r="H814" s="128">
        <v>22.94</v>
      </c>
      <c r="I814" s="311"/>
      <c r="J814" s="319">
        <f>ROUND(SUMIF(Anlagenbewegungsdaten!B:B,A814,Anlagenbewegungsdaten!C:C),3)</f>
        <v>0</v>
      </c>
      <c r="K814" s="320">
        <f>ROUND(SUMIF(Anlagenbewegungsdaten!$B:$B,$A814,Anlagenbewegungsdaten!$D:$D),2)</f>
        <v>0</v>
      </c>
      <c r="L814" s="321">
        <f t="shared" si="36"/>
        <v>0</v>
      </c>
      <c r="M814" s="341" t="s">
        <v>4950</v>
      </c>
      <c r="N814" s="341" t="s">
        <v>4963</v>
      </c>
      <c r="O814" s="323">
        <f>ROUND(SUMIF(Anlagenbewegungsdaten_AV!B:B,A814,Anlagenbewegungsdaten_AV!C:C),3)</f>
        <v>0</v>
      </c>
      <c r="P814" s="320">
        <f>ROUND(SUMIF(Anlagenbewegungsdaten_AV!$B:$B,$A814,Anlagenbewegungsdaten_AV!$D:$D),2)</f>
        <v>0</v>
      </c>
      <c r="Q814" s="321">
        <f t="shared" si="37"/>
        <v>0</v>
      </c>
      <c r="S814" s="324"/>
      <c r="T814" s="317"/>
      <c r="U814" s="325"/>
      <c r="V814" s="325"/>
    </row>
    <row r="815" spans="1:22" ht="15" customHeight="1" x14ac:dyDescent="0.25">
      <c r="A815" s="129" t="s">
        <v>65</v>
      </c>
      <c r="B815" s="126" t="s">
        <v>2087</v>
      </c>
      <c r="C815" s="127" t="s">
        <v>4184</v>
      </c>
      <c r="D815" s="127" t="s">
        <v>1612</v>
      </c>
      <c r="E815" s="127" t="s">
        <v>1546</v>
      </c>
      <c r="F815" s="128">
        <v>28.67</v>
      </c>
      <c r="G815" s="128">
        <v>28.87</v>
      </c>
      <c r="H815" s="128">
        <v>22.94</v>
      </c>
      <c r="I815" s="311"/>
      <c r="J815" s="319">
        <f>ROUND(SUMIF(Anlagenbewegungsdaten!B:B,A815,Anlagenbewegungsdaten!C:C),3)</f>
        <v>0</v>
      </c>
      <c r="K815" s="320">
        <f>ROUND(SUMIF(Anlagenbewegungsdaten!$B:$B,$A815,Anlagenbewegungsdaten!$D:$D),2)</f>
        <v>0</v>
      </c>
      <c r="L815" s="321">
        <f t="shared" si="36"/>
        <v>0</v>
      </c>
      <c r="M815" s="341" t="s">
        <v>4950</v>
      </c>
      <c r="N815" s="341" t="s">
        <v>4963</v>
      </c>
      <c r="O815" s="323">
        <f>ROUND(SUMIF(Anlagenbewegungsdaten_AV!B:B,A815,Anlagenbewegungsdaten_AV!C:C),3)</f>
        <v>0</v>
      </c>
      <c r="P815" s="320">
        <f>ROUND(SUMIF(Anlagenbewegungsdaten_AV!$B:$B,$A815,Anlagenbewegungsdaten_AV!$D:$D),2)</f>
        <v>0</v>
      </c>
      <c r="Q815" s="321">
        <f t="shared" si="37"/>
        <v>0</v>
      </c>
      <c r="S815" s="324"/>
      <c r="T815" s="317"/>
      <c r="U815" s="325"/>
      <c r="V815" s="325"/>
    </row>
    <row r="816" spans="1:22" ht="15" customHeight="1" x14ac:dyDescent="0.25">
      <c r="A816" s="129" t="s">
        <v>2686</v>
      </c>
      <c r="B816" s="126" t="s">
        <v>2087</v>
      </c>
      <c r="C816" s="127" t="s">
        <v>4184</v>
      </c>
      <c r="D816" s="127" t="s">
        <v>2577</v>
      </c>
      <c r="E816" s="127" t="s">
        <v>2555</v>
      </c>
      <c r="F816" s="128">
        <v>28.64</v>
      </c>
      <c r="G816" s="128">
        <v>28.84</v>
      </c>
      <c r="H816" s="128">
        <v>22.91</v>
      </c>
      <c r="I816" s="311"/>
      <c r="J816" s="319">
        <f>ROUND(SUMIF(Anlagenbewegungsdaten!B:B,A816,Anlagenbewegungsdaten!C:C),3)</f>
        <v>0</v>
      </c>
      <c r="K816" s="320">
        <f>ROUND(SUMIF(Anlagenbewegungsdaten!$B:$B,$A816,Anlagenbewegungsdaten!$D:$D),2)</f>
        <v>0</v>
      </c>
      <c r="L816" s="321">
        <f t="shared" si="36"/>
        <v>0</v>
      </c>
      <c r="M816" s="341" t="s">
        <v>4950</v>
      </c>
      <c r="N816" s="341" t="s">
        <v>4963</v>
      </c>
      <c r="O816" s="323">
        <f>ROUND(SUMIF(Anlagenbewegungsdaten_AV!B:B,A816,Anlagenbewegungsdaten_AV!C:C),3)</f>
        <v>0</v>
      </c>
      <c r="P816" s="320">
        <f>ROUND(SUMIF(Anlagenbewegungsdaten_AV!$B:$B,$A816,Anlagenbewegungsdaten_AV!$D:$D),2)</f>
        <v>0</v>
      </c>
      <c r="Q816" s="321">
        <f t="shared" si="37"/>
        <v>0</v>
      </c>
      <c r="S816" s="324"/>
      <c r="T816" s="317"/>
      <c r="U816" s="325"/>
      <c r="V816" s="325"/>
    </row>
    <row r="817" spans="1:22" ht="15" customHeight="1" x14ac:dyDescent="0.25">
      <c r="A817" s="129" t="s">
        <v>3430</v>
      </c>
      <c r="B817" s="126" t="s">
        <v>2087</v>
      </c>
      <c r="C817" s="127" t="s">
        <v>4184</v>
      </c>
      <c r="D817" s="127" t="s">
        <v>3321</v>
      </c>
      <c r="E817" s="127" t="s">
        <v>3299</v>
      </c>
      <c r="F817" s="128">
        <v>28.61</v>
      </c>
      <c r="G817" s="128">
        <v>28.81</v>
      </c>
      <c r="H817" s="128">
        <v>22.89</v>
      </c>
      <c r="I817" s="311"/>
      <c r="J817" s="319">
        <f>ROUND(SUMIF(Anlagenbewegungsdaten!B:B,A817,Anlagenbewegungsdaten!C:C),3)</f>
        <v>0</v>
      </c>
      <c r="K817" s="320">
        <f>ROUND(SUMIF(Anlagenbewegungsdaten!$B:$B,$A817,Anlagenbewegungsdaten!$D:$D),2)</f>
        <v>0</v>
      </c>
      <c r="L817" s="321">
        <f t="shared" si="36"/>
        <v>0</v>
      </c>
      <c r="M817" s="341" t="s">
        <v>4950</v>
      </c>
      <c r="N817" s="341" t="s">
        <v>4963</v>
      </c>
      <c r="O817" s="323">
        <f>ROUND(SUMIF(Anlagenbewegungsdaten_AV!B:B,A817,Anlagenbewegungsdaten_AV!C:C),3)</f>
        <v>0</v>
      </c>
      <c r="P817" s="320">
        <f>ROUND(SUMIF(Anlagenbewegungsdaten_AV!$B:$B,$A817,Anlagenbewegungsdaten_AV!$D:$D),2)</f>
        <v>0</v>
      </c>
      <c r="Q817" s="321">
        <f t="shared" si="37"/>
        <v>0</v>
      </c>
      <c r="S817" s="324"/>
      <c r="T817" s="317"/>
      <c r="U817" s="325"/>
      <c r="V817" s="325"/>
    </row>
    <row r="818" spans="1:22" ht="15" customHeight="1" x14ac:dyDescent="0.25">
      <c r="A818" s="129" t="s">
        <v>4201</v>
      </c>
      <c r="B818" s="126" t="s">
        <v>2087</v>
      </c>
      <c r="C818" s="127" t="s">
        <v>4184</v>
      </c>
      <c r="D818" s="127" t="s">
        <v>4091</v>
      </c>
      <c r="E818" s="127" t="s">
        <v>4069</v>
      </c>
      <c r="F818" s="128">
        <v>28.58</v>
      </c>
      <c r="G818" s="128">
        <v>28.779999999999998</v>
      </c>
      <c r="H818" s="128">
        <v>22.86</v>
      </c>
      <c r="I818" s="311"/>
      <c r="J818" s="319">
        <f>ROUND(SUMIF(Anlagenbewegungsdaten!B:B,A818,Anlagenbewegungsdaten!C:C),3)</f>
        <v>0</v>
      </c>
      <c r="K818" s="320">
        <f>ROUND(SUMIF(Anlagenbewegungsdaten!$B:$B,$A818,Anlagenbewegungsdaten!$D:$D),2)</f>
        <v>0</v>
      </c>
      <c r="L818" s="321">
        <f t="shared" si="36"/>
        <v>0</v>
      </c>
      <c r="M818" s="341" t="s">
        <v>4950</v>
      </c>
      <c r="N818" s="341" t="s">
        <v>4963</v>
      </c>
      <c r="O818" s="323">
        <f>ROUND(SUMIF(Anlagenbewegungsdaten_AV!B:B,A818,Anlagenbewegungsdaten_AV!C:C),3)</f>
        <v>0</v>
      </c>
      <c r="P818" s="320">
        <f>ROUND(SUMIF(Anlagenbewegungsdaten_AV!$B:$B,$A818,Anlagenbewegungsdaten_AV!$D:$D),2)</f>
        <v>0</v>
      </c>
      <c r="Q818" s="321">
        <f t="shared" si="37"/>
        <v>0</v>
      </c>
      <c r="S818" s="324"/>
      <c r="T818" s="317"/>
      <c r="U818" s="325"/>
      <c r="V818" s="325"/>
    </row>
    <row r="819" spans="1:22" ht="15" customHeight="1" x14ac:dyDescent="0.25">
      <c r="A819" s="129" t="s">
        <v>2469</v>
      </c>
      <c r="B819" s="126" t="s">
        <v>2087</v>
      </c>
      <c r="C819" s="127" t="s">
        <v>4184</v>
      </c>
      <c r="D819" s="127" t="s">
        <v>2470</v>
      </c>
      <c r="E819" s="127" t="s">
        <v>2462</v>
      </c>
      <c r="F819" s="128">
        <v>13.67</v>
      </c>
      <c r="G819" s="128">
        <v>13.87</v>
      </c>
      <c r="H819" s="128">
        <v>10.94</v>
      </c>
      <c r="I819" s="311"/>
      <c r="J819" s="319">
        <f>ROUND(SUMIF(Anlagenbewegungsdaten!B:B,A819,Anlagenbewegungsdaten!C:C),3)</f>
        <v>0</v>
      </c>
      <c r="K819" s="320">
        <f>ROUND(SUMIF(Anlagenbewegungsdaten!$B:$B,$A819,Anlagenbewegungsdaten!$D:$D),2)</f>
        <v>0</v>
      </c>
      <c r="L819" s="321">
        <f t="shared" si="36"/>
        <v>0</v>
      </c>
      <c r="M819" s="341" t="s">
        <v>4950</v>
      </c>
      <c r="N819" s="341" t="s">
        <v>4963</v>
      </c>
      <c r="O819" s="323">
        <f>ROUND(SUMIF(Anlagenbewegungsdaten_AV!B:B,A819,Anlagenbewegungsdaten_AV!C:C),3)</f>
        <v>0</v>
      </c>
      <c r="P819" s="320">
        <f>ROUND(SUMIF(Anlagenbewegungsdaten_AV!$B:$B,$A819,Anlagenbewegungsdaten_AV!$D:$D),2)</f>
        <v>0</v>
      </c>
      <c r="Q819" s="321">
        <f t="shared" si="37"/>
        <v>0</v>
      </c>
      <c r="S819" s="324"/>
      <c r="T819" s="317"/>
      <c r="U819" s="325"/>
      <c r="V819" s="325"/>
    </row>
    <row r="820" spans="1:22" ht="15" customHeight="1" x14ac:dyDescent="0.25">
      <c r="A820" s="129" t="s">
        <v>2471</v>
      </c>
      <c r="B820" s="126" t="s">
        <v>2087</v>
      </c>
      <c r="C820" s="127" t="s">
        <v>4184</v>
      </c>
      <c r="D820" s="127" t="s">
        <v>66</v>
      </c>
      <c r="E820" s="127" t="s">
        <v>2465</v>
      </c>
      <c r="F820" s="128">
        <v>15.67</v>
      </c>
      <c r="G820" s="128">
        <v>15.87</v>
      </c>
      <c r="H820" s="128">
        <v>12.54</v>
      </c>
      <c r="I820" s="311"/>
      <c r="J820" s="319">
        <f>ROUND(SUMIF(Anlagenbewegungsdaten!B:B,A820,Anlagenbewegungsdaten!C:C),3)</f>
        <v>0</v>
      </c>
      <c r="K820" s="320">
        <f>ROUND(SUMIF(Anlagenbewegungsdaten!$B:$B,$A820,Anlagenbewegungsdaten!$D:$D),2)</f>
        <v>0</v>
      </c>
      <c r="L820" s="321">
        <f t="shared" si="36"/>
        <v>0</v>
      </c>
      <c r="M820" s="341" t="s">
        <v>4950</v>
      </c>
      <c r="N820" s="341" t="s">
        <v>4963</v>
      </c>
      <c r="O820" s="323">
        <f>ROUND(SUMIF(Anlagenbewegungsdaten_AV!B:B,A820,Anlagenbewegungsdaten_AV!C:C),3)</f>
        <v>0</v>
      </c>
      <c r="P820" s="320">
        <f>ROUND(SUMIF(Anlagenbewegungsdaten_AV!$B:$B,$A820,Anlagenbewegungsdaten_AV!$D:$D),2)</f>
        <v>0</v>
      </c>
      <c r="Q820" s="321">
        <f t="shared" si="37"/>
        <v>0</v>
      </c>
      <c r="S820" s="324"/>
      <c r="T820" s="317"/>
      <c r="U820" s="325"/>
      <c r="V820" s="325"/>
    </row>
    <row r="821" spans="1:22" ht="15" customHeight="1" x14ac:dyDescent="0.25">
      <c r="A821" s="129" t="s">
        <v>67</v>
      </c>
      <c r="B821" s="126" t="s">
        <v>2087</v>
      </c>
      <c r="C821" s="127" t="s">
        <v>4184</v>
      </c>
      <c r="D821" s="127" t="s">
        <v>68</v>
      </c>
      <c r="E821" s="127" t="s">
        <v>1543</v>
      </c>
      <c r="F821" s="128">
        <v>16.670000000000002</v>
      </c>
      <c r="G821" s="128">
        <v>16.87</v>
      </c>
      <c r="H821" s="128">
        <v>13.34</v>
      </c>
      <c r="I821" s="311"/>
      <c r="J821" s="319">
        <f>ROUND(SUMIF(Anlagenbewegungsdaten!B:B,A821,Anlagenbewegungsdaten!C:C),3)</f>
        <v>0</v>
      </c>
      <c r="K821" s="320">
        <f>ROUND(SUMIF(Anlagenbewegungsdaten!$B:$B,$A821,Anlagenbewegungsdaten!$D:$D),2)</f>
        <v>0</v>
      </c>
      <c r="L821" s="321">
        <f t="shared" si="36"/>
        <v>0</v>
      </c>
      <c r="M821" s="341" t="s">
        <v>4950</v>
      </c>
      <c r="N821" s="341" t="s">
        <v>4963</v>
      </c>
      <c r="O821" s="323">
        <f>ROUND(SUMIF(Anlagenbewegungsdaten_AV!B:B,A821,Anlagenbewegungsdaten_AV!C:C),3)</f>
        <v>0</v>
      </c>
      <c r="P821" s="320">
        <f>ROUND(SUMIF(Anlagenbewegungsdaten_AV!$B:$B,$A821,Anlagenbewegungsdaten_AV!$D:$D),2)</f>
        <v>0</v>
      </c>
      <c r="Q821" s="321">
        <f t="shared" si="37"/>
        <v>0</v>
      </c>
      <c r="S821" s="324"/>
      <c r="T821" s="317"/>
      <c r="U821" s="325"/>
      <c r="V821" s="325"/>
    </row>
    <row r="822" spans="1:22" ht="15" customHeight="1" x14ac:dyDescent="0.25">
      <c r="A822" s="129" t="s">
        <v>69</v>
      </c>
      <c r="B822" s="126" t="s">
        <v>2087</v>
      </c>
      <c r="C822" s="127" t="s">
        <v>4184</v>
      </c>
      <c r="D822" s="127" t="s">
        <v>70</v>
      </c>
      <c r="E822" s="127" t="s">
        <v>1546</v>
      </c>
      <c r="F822" s="128">
        <v>16.670000000000002</v>
      </c>
      <c r="G822" s="128">
        <v>16.87</v>
      </c>
      <c r="H822" s="128">
        <v>13.34</v>
      </c>
      <c r="I822" s="311"/>
      <c r="J822" s="319">
        <f>ROUND(SUMIF(Anlagenbewegungsdaten!B:B,A822,Anlagenbewegungsdaten!C:C),3)</f>
        <v>0</v>
      </c>
      <c r="K822" s="320">
        <f>ROUND(SUMIF(Anlagenbewegungsdaten!$B:$B,$A822,Anlagenbewegungsdaten!$D:$D),2)</f>
        <v>0</v>
      </c>
      <c r="L822" s="321">
        <f t="shared" si="36"/>
        <v>0</v>
      </c>
      <c r="M822" s="341" t="s">
        <v>4950</v>
      </c>
      <c r="N822" s="341" t="s">
        <v>4963</v>
      </c>
      <c r="O822" s="323">
        <f>ROUND(SUMIF(Anlagenbewegungsdaten_AV!B:B,A822,Anlagenbewegungsdaten_AV!C:C),3)</f>
        <v>0</v>
      </c>
      <c r="P822" s="320">
        <f>ROUND(SUMIF(Anlagenbewegungsdaten_AV!$B:$B,$A822,Anlagenbewegungsdaten_AV!$D:$D),2)</f>
        <v>0</v>
      </c>
      <c r="Q822" s="321">
        <f t="shared" si="37"/>
        <v>0</v>
      </c>
      <c r="S822" s="324"/>
      <c r="T822" s="317"/>
      <c r="U822" s="325"/>
      <c r="V822" s="325"/>
    </row>
    <row r="823" spans="1:22" ht="15" customHeight="1" x14ac:dyDescent="0.25">
      <c r="A823" s="129" t="s">
        <v>2687</v>
      </c>
      <c r="B823" s="126" t="s">
        <v>2087</v>
      </c>
      <c r="C823" s="127" t="s">
        <v>4184</v>
      </c>
      <c r="D823" s="127" t="s">
        <v>2688</v>
      </c>
      <c r="E823" s="127" t="s">
        <v>2555</v>
      </c>
      <c r="F823" s="128">
        <v>16.64</v>
      </c>
      <c r="G823" s="128">
        <v>16.84</v>
      </c>
      <c r="H823" s="128">
        <v>13.31</v>
      </c>
      <c r="I823" s="311"/>
      <c r="J823" s="319">
        <f>ROUND(SUMIF(Anlagenbewegungsdaten!B:B,A823,Anlagenbewegungsdaten!C:C),3)</f>
        <v>0</v>
      </c>
      <c r="K823" s="320">
        <f>ROUND(SUMIF(Anlagenbewegungsdaten!$B:$B,$A823,Anlagenbewegungsdaten!$D:$D),2)</f>
        <v>0</v>
      </c>
      <c r="L823" s="321">
        <f t="shared" si="36"/>
        <v>0</v>
      </c>
      <c r="M823" s="341" t="s">
        <v>4950</v>
      </c>
      <c r="N823" s="341" t="s">
        <v>4963</v>
      </c>
      <c r="O823" s="323">
        <f>ROUND(SUMIF(Anlagenbewegungsdaten_AV!B:B,A823,Anlagenbewegungsdaten_AV!C:C),3)</f>
        <v>0</v>
      </c>
      <c r="P823" s="320">
        <f>ROUND(SUMIF(Anlagenbewegungsdaten_AV!$B:$B,$A823,Anlagenbewegungsdaten_AV!$D:$D),2)</f>
        <v>0</v>
      </c>
      <c r="Q823" s="321">
        <f t="shared" si="37"/>
        <v>0</v>
      </c>
      <c r="S823" s="324"/>
      <c r="T823" s="317"/>
      <c r="U823" s="325"/>
      <c r="V823" s="325"/>
    </row>
    <row r="824" spans="1:22" ht="15" customHeight="1" x14ac:dyDescent="0.25">
      <c r="A824" s="129" t="s">
        <v>3431</v>
      </c>
      <c r="B824" s="126" t="s">
        <v>2087</v>
      </c>
      <c r="C824" s="127" t="s">
        <v>4184</v>
      </c>
      <c r="D824" s="127" t="s">
        <v>3432</v>
      </c>
      <c r="E824" s="127" t="s">
        <v>3299</v>
      </c>
      <c r="F824" s="128">
        <v>16.61</v>
      </c>
      <c r="G824" s="128">
        <v>16.809999999999999</v>
      </c>
      <c r="H824" s="128">
        <v>13.29</v>
      </c>
      <c r="I824" s="311"/>
      <c r="J824" s="319">
        <f>ROUND(SUMIF(Anlagenbewegungsdaten!B:B,A824,Anlagenbewegungsdaten!C:C),3)</f>
        <v>0</v>
      </c>
      <c r="K824" s="320">
        <f>ROUND(SUMIF(Anlagenbewegungsdaten!$B:$B,$A824,Anlagenbewegungsdaten!$D:$D),2)</f>
        <v>0</v>
      </c>
      <c r="L824" s="321">
        <f t="shared" si="36"/>
        <v>0</v>
      </c>
      <c r="M824" s="341" t="s">
        <v>4950</v>
      </c>
      <c r="N824" s="341" t="s">
        <v>4963</v>
      </c>
      <c r="O824" s="323">
        <f>ROUND(SUMIF(Anlagenbewegungsdaten_AV!B:B,A824,Anlagenbewegungsdaten_AV!C:C),3)</f>
        <v>0</v>
      </c>
      <c r="P824" s="320">
        <f>ROUND(SUMIF(Anlagenbewegungsdaten_AV!$B:$B,$A824,Anlagenbewegungsdaten_AV!$D:$D),2)</f>
        <v>0</v>
      </c>
      <c r="Q824" s="321">
        <f t="shared" si="37"/>
        <v>0</v>
      </c>
      <c r="S824" s="324"/>
      <c r="T824" s="317"/>
      <c r="U824" s="325"/>
      <c r="V824" s="325"/>
    </row>
    <row r="825" spans="1:22" ht="15" customHeight="1" x14ac:dyDescent="0.25">
      <c r="A825" s="129" t="s">
        <v>4202</v>
      </c>
      <c r="B825" s="126" t="s">
        <v>2087</v>
      </c>
      <c r="C825" s="127" t="s">
        <v>4184</v>
      </c>
      <c r="D825" s="127" t="s">
        <v>4203</v>
      </c>
      <c r="E825" s="127" t="s">
        <v>4069</v>
      </c>
      <c r="F825" s="128">
        <v>16.579999999999998</v>
      </c>
      <c r="G825" s="128">
        <v>16.779999999999998</v>
      </c>
      <c r="H825" s="128">
        <v>13.26</v>
      </c>
      <c r="I825" s="311"/>
      <c r="J825" s="319">
        <f>ROUND(SUMIF(Anlagenbewegungsdaten!B:B,A825,Anlagenbewegungsdaten!C:C),3)</f>
        <v>0</v>
      </c>
      <c r="K825" s="320">
        <f>ROUND(SUMIF(Anlagenbewegungsdaten!$B:$B,$A825,Anlagenbewegungsdaten!$D:$D),2)</f>
        <v>0</v>
      </c>
      <c r="L825" s="321">
        <f t="shared" si="36"/>
        <v>0</v>
      </c>
      <c r="M825" s="341" t="s">
        <v>4950</v>
      </c>
      <c r="N825" s="341" t="s">
        <v>4963</v>
      </c>
      <c r="O825" s="323">
        <f>ROUND(SUMIF(Anlagenbewegungsdaten_AV!B:B,A825,Anlagenbewegungsdaten_AV!C:C),3)</f>
        <v>0</v>
      </c>
      <c r="P825" s="320">
        <f>ROUND(SUMIF(Anlagenbewegungsdaten_AV!$B:$B,$A825,Anlagenbewegungsdaten_AV!$D:$D),2)</f>
        <v>0</v>
      </c>
      <c r="Q825" s="321">
        <f t="shared" si="37"/>
        <v>0</v>
      </c>
      <c r="S825" s="324"/>
      <c r="T825" s="317"/>
      <c r="U825" s="325"/>
      <c r="V825" s="325"/>
    </row>
    <row r="826" spans="1:22" ht="15" customHeight="1" x14ac:dyDescent="0.25">
      <c r="A826" s="129" t="s">
        <v>71</v>
      </c>
      <c r="B826" s="126" t="s">
        <v>2087</v>
      </c>
      <c r="C826" s="127" t="s">
        <v>4184</v>
      </c>
      <c r="D826" s="127" t="s">
        <v>1884</v>
      </c>
      <c r="E826" s="127" t="s">
        <v>2462</v>
      </c>
      <c r="F826" s="128">
        <v>14.67</v>
      </c>
      <c r="G826" s="128">
        <v>14.87</v>
      </c>
      <c r="H826" s="128">
        <v>11.74</v>
      </c>
      <c r="I826" s="311"/>
      <c r="J826" s="319">
        <f>ROUND(SUMIF(Anlagenbewegungsdaten!B:B,A826,Anlagenbewegungsdaten!C:C),3)</f>
        <v>0</v>
      </c>
      <c r="K826" s="320">
        <f>ROUND(SUMIF(Anlagenbewegungsdaten!$B:$B,$A826,Anlagenbewegungsdaten!$D:$D),2)</f>
        <v>0</v>
      </c>
      <c r="L826" s="321">
        <f t="shared" si="36"/>
        <v>0</v>
      </c>
      <c r="M826" s="341" t="s">
        <v>4950</v>
      </c>
      <c r="N826" s="341" t="s">
        <v>4963</v>
      </c>
      <c r="O826" s="323">
        <f>ROUND(SUMIF(Anlagenbewegungsdaten_AV!B:B,A826,Anlagenbewegungsdaten_AV!C:C),3)</f>
        <v>0</v>
      </c>
      <c r="P826" s="320">
        <f>ROUND(SUMIF(Anlagenbewegungsdaten_AV!$B:$B,$A826,Anlagenbewegungsdaten_AV!$D:$D),2)</f>
        <v>0</v>
      </c>
      <c r="Q826" s="321">
        <f t="shared" si="37"/>
        <v>0</v>
      </c>
      <c r="S826" s="324"/>
      <c r="T826" s="317"/>
      <c r="U826" s="325"/>
      <c r="V826" s="325"/>
    </row>
    <row r="827" spans="1:22" ht="15" customHeight="1" x14ac:dyDescent="0.25">
      <c r="A827" s="129" t="s">
        <v>1885</v>
      </c>
      <c r="B827" s="126" t="s">
        <v>2087</v>
      </c>
      <c r="C827" s="127" t="s">
        <v>4184</v>
      </c>
      <c r="D827" s="127" t="s">
        <v>1886</v>
      </c>
      <c r="E827" s="127" t="s">
        <v>2465</v>
      </c>
      <c r="F827" s="128">
        <v>16.670000000000002</v>
      </c>
      <c r="G827" s="128">
        <v>16.87</v>
      </c>
      <c r="H827" s="128">
        <v>13.34</v>
      </c>
      <c r="I827" s="311"/>
      <c r="J827" s="319">
        <f>ROUND(SUMIF(Anlagenbewegungsdaten!B:B,A827,Anlagenbewegungsdaten!C:C),3)</f>
        <v>0</v>
      </c>
      <c r="K827" s="320">
        <f>ROUND(SUMIF(Anlagenbewegungsdaten!$B:$B,$A827,Anlagenbewegungsdaten!$D:$D),2)</f>
        <v>0</v>
      </c>
      <c r="L827" s="321">
        <f t="shared" si="36"/>
        <v>0</v>
      </c>
      <c r="M827" s="341" t="s">
        <v>4950</v>
      </c>
      <c r="N827" s="341" t="s">
        <v>4963</v>
      </c>
      <c r="O827" s="323">
        <f>ROUND(SUMIF(Anlagenbewegungsdaten_AV!B:B,A827,Anlagenbewegungsdaten_AV!C:C),3)</f>
        <v>0</v>
      </c>
      <c r="P827" s="320">
        <f>ROUND(SUMIF(Anlagenbewegungsdaten_AV!$B:$B,$A827,Anlagenbewegungsdaten_AV!$D:$D),2)</f>
        <v>0</v>
      </c>
      <c r="Q827" s="321">
        <f t="shared" si="37"/>
        <v>0</v>
      </c>
      <c r="S827" s="324"/>
      <c r="T827" s="317"/>
      <c r="U827" s="325"/>
      <c r="V827" s="325"/>
    </row>
    <row r="828" spans="1:22" ht="15" customHeight="1" x14ac:dyDescent="0.25">
      <c r="A828" s="129" t="s">
        <v>1887</v>
      </c>
      <c r="B828" s="126" t="s">
        <v>2087</v>
      </c>
      <c r="C828" s="127" t="s">
        <v>4184</v>
      </c>
      <c r="D828" s="127" t="s">
        <v>1888</v>
      </c>
      <c r="E828" s="127" t="s">
        <v>1543</v>
      </c>
      <c r="F828" s="128">
        <v>17.670000000000002</v>
      </c>
      <c r="G828" s="128">
        <v>17.87</v>
      </c>
      <c r="H828" s="128">
        <v>14.14</v>
      </c>
      <c r="I828" s="311"/>
      <c r="J828" s="319">
        <f>ROUND(SUMIF(Anlagenbewegungsdaten!B:B,A828,Anlagenbewegungsdaten!C:C),3)</f>
        <v>0</v>
      </c>
      <c r="K828" s="320">
        <f>ROUND(SUMIF(Anlagenbewegungsdaten!$B:$B,$A828,Anlagenbewegungsdaten!$D:$D),2)</f>
        <v>0</v>
      </c>
      <c r="L828" s="321">
        <f t="shared" si="36"/>
        <v>0</v>
      </c>
      <c r="M828" s="341" t="s">
        <v>4950</v>
      </c>
      <c r="N828" s="341" t="s">
        <v>4963</v>
      </c>
      <c r="O828" s="323">
        <f>ROUND(SUMIF(Anlagenbewegungsdaten_AV!B:B,A828,Anlagenbewegungsdaten_AV!C:C),3)</f>
        <v>0</v>
      </c>
      <c r="P828" s="320">
        <f>ROUND(SUMIF(Anlagenbewegungsdaten_AV!$B:$B,$A828,Anlagenbewegungsdaten_AV!$D:$D),2)</f>
        <v>0</v>
      </c>
      <c r="Q828" s="321">
        <f t="shared" si="37"/>
        <v>0</v>
      </c>
      <c r="S828" s="324"/>
      <c r="T828" s="317"/>
      <c r="U828" s="325"/>
      <c r="V828" s="325"/>
    </row>
    <row r="829" spans="1:22" ht="15" customHeight="1" x14ac:dyDescent="0.25">
      <c r="A829" s="129" t="s">
        <v>1889</v>
      </c>
      <c r="B829" s="126" t="s">
        <v>2087</v>
      </c>
      <c r="C829" s="127" t="s">
        <v>4184</v>
      </c>
      <c r="D829" s="127" t="s">
        <v>1890</v>
      </c>
      <c r="E829" s="127" t="s">
        <v>1546</v>
      </c>
      <c r="F829" s="128">
        <v>17.670000000000002</v>
      </c>
      <c r="G829" s="128">
        <v>17.87</v>
      </c>
      <c r="H829" s="128">
        <v>14.14</v>
      </c>
      <c r="I829" s="311"/>
      <c r="J829" s="319">
        <f>ROUND(SUMIF(Anlagenbewegungsdaten!B:B,A829,Anlagenbewegungsdaten!C:C),3)</f>
        <v>0</v>
      </c>
      <c r="K829" s="320">
        <f>ROUND(SUMIF(Anlagenbewegungsdaten!$B:$B,$A829,Anlagenbewegungsdaten!$D:$D),2)</f>
        <v>0</v>
      </c>
      <c r="L829" s="321">
        <f t="shared" si="36"/>
        <v>0</v>
      </c>
      <c r="M829" s="341" t="s">
        <v>4950</v>
      </c>
      <c r="N829" s="341" t="s">
        <v>4963</v>
      </c>
      <c r="O829" s="323">
        <f>ROUND(SUMIF(Anlagenbewegungsdaten_AV!B:B,A829,Anlagenbewegungsdaten_AV!C:C),3)</f>
        <v>0</v>
      </c>
      <c r="P829" s="320">
        <f>ROUND(SUMIF(Anlagenbewegungsdaten_AV!$B:$B,$A829,Anlagenbewegungsdaten_AV!$D:$D),2)</f>
        <v>0</v>
      </c>
      <c r="Q829" s="321">
        <f t="shared" si="37"/>
        <v>0</v>
      </c>
      <c r="S829" s="324"/>
      <c r="T829" s="317"/>
      <c r="U829" s="325"/>
      <c r="V829" s="325"/>
    </row>
    <row r="830" spans="1:22" ht="15" customHeight="1" x14ac:dyDescent="0.25">
      <c r="A830" s="129" t="s">
        <v>2689</v>
      </c>
      <c r="B830" s="126" t="s">
        <v>2087</v>
      </c>
      <c r="C830" s="127" t="s">
        <v>4184</v>
      </c>
      <c r="D830" s="127" t="s">
        <v>2690</v>
      </c>
      <c r="E830" s="127" t="s">
        <v>2555</v>
      </c>
      <c r="F830" s="128">
        <v>17.64</v>
      </c>
      <c r="G830" s="128">
        <v>17.84</v>
      </c>
      <c r="H830" s="128">
        <v>14.11</v>
      </c>
      <c r="I830" s="311"/>
      <c r="J830" s="319">
        <f>ROUND(SUMIF(Anlagenbewegungsdaten!B:B,A830,Anlagenbewegungsdaten!C:C),3)</f>
        <v>0</v>
      </c>
      <c r="K830" s="320">
        <f>ROUND(SUMIF(Anlagenbewegungsdaten!$B:$B,$A830,Anlagenbewegungsdaten!$D:$D),2)</f>
        <v>0</v>
      </c>
      <c r="L830" s="321">
        <f t="shared" si="36"/>
        <v>0</v>
      </c>
      <c r="M830" s="341" t="s">
        <v>4950</v>
      </c>
      <c r="N830" s="341" t="s">
        <v>4963</v>
      </c>
      <c r="O830" s="323">
        <f>ROUND(SUMIF(Anlagenbewegungsdaten_AV!B:B,A830,Anlagenbewegungsdaten_AV!C:C),3)</f>
        <v>0</v>
      </c>
      <c r="P830" s="320">
        <f>ROUND(SUMIF(Anlagenbewegungsdaten_AV!$B:$B,$A830,Anlagenbewegungsdaten_AV!$D:$D),2)</f>
        <v>0</v>
      </c>
      <c r="Q830" s="321">
        <f t="shared" si="37"/>
        <v>0</v>
      </c>
      <c r="S830" s="324"/>
      <c r="T830" s="317"/>
      <c r="U830" s="325"/>
      <c r="V830" s="325"/>
    </row>
    <row r="831" spans="1:22" ht="15" customHeight="1" x14ac:dyDescent="0.25">
      <c r="A831" s="129" t="s">
        <v>3433</v>
      </c>
      <c r="B831" s="126" t="s">
        <v>2087</v>
      </c>
      <c r="C831" s="127" t="s">
        <v>4184</v>
      </c>
      <c r="D831" s="127" t="s">
        <v>3434</v>
      </c>
      <c r="E831" s="127" t="s">
        <v>3299</v>
      </c>
      <c r="F831" s="128">
        <v>17.61</v>
      </c>
      <c r="G831" s="128">
        <v>17.809999999999999</v>
      </c>
      <c r="H831" s="128">
        <v>14.09</v>
      </c>
      <c r="I831" s="311"/>
      <c r="J831" s="319">
        <f>ROUND(SUMIF(Anlagenbewegungsdaten!B:B,A831,Anlagenbewegungsdaten!C:C),3)</f>
        <v>0</v>
      </c>
      <c r="K831" s="320">
        <f>ROUND(SUMIF(Anlagenbewegungsdaten!$B:$B,$A831,Anlagenbewegungsdaten!$D:$D),2)</f>
        <v>0</v>
      </c>
      <c r="L831" s="321">
        <f t="shared" si="36"/>
        <v>0</v>
      </c>
      <c r="M831" s="341" t="s">
        <v>4950</v>
      </c>
      <c r="N831" s="341" t="s">
        <v>4963</v>
      </c>
      <c r="O831" s="323">
        <f>ROUND(SUMIF(Anlagenbewegungsdaten_AV!B:B,A831,Anlagenbewegungsdaten_AV!C:C),3)</f>
        <v>0</v>
      </c>
      <c r="P831" s="320">
        <f>ROUND(SUMIF(Anlagenbewegungsdaten_AV!$B:$B,$A831,Anlagenbewegungsdaten_AV!$D:$D),2)</f>
        <v>0</v>
      </c>
      <c r="Q831" s="321">
        <f t="shared" si="37"/>
        <v>0</v>
      </c>
      <c r="S831" s="324"/>
      <c r="T831" s="317"/>
      <c r="U831" s="325"/>
      <c r="V831" s="325"/>
    </row>
    <row r="832" spans="1:22" ht="15" customHeight="1" x14ac:dyDescent="0.25">
      <c r="A832" s="129" t="s">
        <v>4204</v>
      </c>
      <c r="B832" s="126" t="s">
        <v>2087</v>
      </c>
      <c r="C832" s="127" t="s">
        <v>4184</v>
      </c>
      <c r="D832" s="127" t="s">
        <v>4205</v>
      </c>
      <c r="E832" s="127" t="s">
        <v>4069</v>
      </c>
      <c r="F832" s="128">
        <v>17.579999999999998</v>
      </c>
      <c r="G832" s="128">
        <v>17.779999999999998</v>
      </c>
      <c r="H832" s="128">
        <v>14.06</v>
      </c>
      <c r="I832" s="311"/>
      <c r="J832" s="319">
        <f>ROUND(SUMIF(Anlagenbewegungsdaten!B:B,A832,Anlagenbewegungsdaten!C:C),3)</f>
        <v>0</v>
      </c>
      <c r="K832" s="320">
        <f>ROUND(SUMIF(Anlagenbewegungsdaten!$B:$B,$A832,Anlagenbewegungsdaten!$D:$D),2)</f>
        <v>0</v>
      </c>
      <c r="L832" s="321">
        <f t="shared" si="36"/>
        <v>0</v>
      </c>
      <c r="M832" s="341" t="s">
        <v>4950</v>
      </c>
      <c r="N832" s="341" t="s">
        <v>4963</v>
      </c>
      <c r="O832" s="323">
        <f>ROUND(SUMIF(Anlagenbewegungsdaten_AV!B:B,A832,Anlagenbewegungsdaten_AV!C:C),3)</f>
        <v>0</v>
      </c>
      <c r="P832" s="320">
        <f>ROUND(SUMIF(Anlagenbewegungsdaten_AV!$B:$B,$A832,Anlagenbewegungsdaten_AV!$D:$D),2)</f>
        <v>0</v>
      </c>
      <c r="Q832" s="321">
        <f t="shared" si="37"/>
        <v>0</v>
      </c>
      <c r="S832" s="324"/>
      <c r="T832" s="317"/>
      <c r="U832" s="325"/>
      <c r="V832" s="325"/>
    </row>
    <row r="833" spans="1:22" ht="15" customHeight="1" x14ac:dyDescent="0.25">
      <c r="A833" s="129" t="s">
        <v>2472</v>
      </c>
      <c r="B833" s="126" t="s">
        <v>2087</v>
      </c>
      <c r="C833" s="127" t="s">
        <v>4184</v>
      </c>
      <c r="D833" s="127" t="s">
        <v>2473</v>
      </c>
      <c r="E833" s="127" t="s">
        <v>2462</v>
      </c>
      <c r="F833" s="128">
        <v>19.670000000000002</v>
      </c>
      <c r="G833" s="128">
        <v>19.87</v>
      </c>
      <c r="H833" s="128">
        <v>15.74</v>
      </c>
      <c r="I833" s="311"/>
      <c r="J833" s="319">
        <f>ROUND(SUMIF(Anlagenbewegungsdaten!B:B,A833,Anlagenbewegungsdaten!C:C),3)</f>
        <v>0</v>
      </c>
      <c r="K833" s="320">
        <f>ROUND(SUMIF(Anlagenbewegungsdaten!$B:$B,$A833,Anlagenbewegungsdaten!$D:$D),2)</f>
        <v>0</v>
      </c>
      <c r="L833" s="321">
        <f t="shared" si="36"/>
        <v>0</v>
      </c>
      <c r="M833" s="341" t="s">
        <v>4950</v>
      </c>
      <c r="N833" s="341" t="s">
        <v>4963</v>
      </c>
      <c r="O833" s="323">
        <f>ROUND(SUMIF(Anlagenbewegungsdaten_AV!B:B,A833,Anlagenbewegungsdaten_AV!C:C),3)</f>
        <v>0</v>
      </c>
      <c r="P833" s="320">
        <f>ROUND(SUMIF(Anlagenbewegungsdaten_AV!$B:$B,$A833,Anlagenbewegungsdaten_AV!$D:$D),2)</f>
        <v>0</v>
      </c>
      <c r="Q833" s="321">
        <f t="shared" si="37"/>
        <v>0</v>
      </c>
      <c r="S833" s="324"/>
      <c r="T833" s="317"/>
      <c r="U833" s="325"/>
      <c r="V833" s="325"/>
    </row>
    <row r="834" spans="1:22" ht="15" customHeight="1" x14ac:dyDescent="0.25">
      <c r="A834" s="129" t="s">
        <v>2474</v>
      </c>
      <c r="B834" s="126" t="s">
        <v>2087</v>
      </c>
      <c r="C834" s="127" t="s">
        <v>4184</v>
      </c>
      <c r="D834" s="127" t="s">
        <v>2475</v>
      </c>
      <c r="E834" s="127" t="s">
        <v>2465</v>
      </c>
      <c r="F834" s="128">
        <v>21.67</v>
      </c>
      <c r="G834" s="128">
        <v>21.87</v>
      </c>
      <c r="H834" s="128">
        <v>17.34</v>
      </c>
      <c r="I834" s="311"/>
      <c r="J834" s="319">
        <f>ROUND(SUMIF(Anlagenbewegungsdaten!B:B,A834,Anlagenbewegungsdaten!C:C),3)</f>
        <v>0</v>
      </c>
      <c r="K834" s="320">
        <f>ROUND(SUMIF(Anlagenbewegungsdaten!$B:$B,$A834,Anlagenbewegungsdaten!$D:$D),2)</f>
        <v>0</v>
      </c>
      <c r="L834" s="321">
        <f t="shared" si="36"/>
        <v>0</v>
      </c>
      <c r="M834" s="341" t="s">
        <v>4950</v>
      </c>
      <c r="N834" s="341" t="s">
        <v>4963</v>
      </c>
      <c r="O834" s="323">
        <f>ROUND(SUMIF(Anlagenbewegungsdaten_AV!B:B,A834,Anlagenbewegungsdaten_AV!C:C),3)</f>
        <v>0</v>
      </c>
      <c r="P834" s="320">
        <f>ROUND(SUMIF(Anlagenbewegungsdaten_AV!$B:$B,$A834,Anlagenbewegungsdaten_AV!$D:$D),2)</f>
        <v>0</v>
      </c>
      <c r="Q834" s="321">
        <f t="shared" si="37"/>
        <v>0</v>
      </c>
      <c r="S834" s="324"/>
      <c r="T834" s="317"/>
      <c r="U834" s="325"/>
      <c r="V834" s="325"/>
    </row>
    <row r="835" spans="1:22" ht="15" customHeight="1" x14ac:dyDescent="0.25">
      <c r="A835" s="129" t="s">
        <v>1891</v>
      </c>
      <c r="B835" s="126" t="s">
        <v>2087</v>
      </c>
      <c r="C835" s="127" t="s">
        <v>4184</v>
      </c>
      <c r="D835" s="127" t="s">
        <v>1892</v>
      </c>
      <c r="E835" s="127" t="s">
        <v>1543</v>
      </c>
      <c r="F835" s="128">
        <v>22.67</v>
      </c>
      <c r="G835" s="128">
        <v>22.87</v>
      </c>
      <c r="H835" s="128">
        <v>18.14</v>
      </c>
      <c r="I835" s="311"/>
      <c r="J835" s="319">
        <f>ROUND(SUMIF(Anlagenbewegungsdaten!B:B,A835,Anlagenbewegungsdaten!C:C),3)</f>
        <v>0</v>
      </c>
      <c r="K835" s="320">
        <f>ROUND(SUMIF(Anlagenbewegungsdaten!$B:$B,$A835,Anlagenbewegungsdaten!$D:$D),2)</f>
        <v>0</v>
      </c>
      <c r="L835" s="321">
        <f t="shared" si="36"/>
        <v>0</v>
      </c>
      <c r="M835" s="341" t="s">
        <v>4950</v>
      </c>
      <c r="N835" s="341" t="s">
        <v>4963</v>
      </c>
      <c r="O835" s="323">
        <f>ROUND(SUMIF(Anlagenbewegungsdaten_AV!B:B,A835,Anlagenbewegungsdaten_AV!C:C),3)</f>
        <v>0</v>
      </c>
      <c r="P835" s="320">
        <f>ROUND(SUMIF(Anlagenbewegungsdaten_AV!$B:$B,$A835,Anlagenbewegungsdaten_AV!$D:$D),2)</f>
        <v>0</v>
      </c>
      <c r="Q835" s="321">
        <f t="shared" si="37"/>
        <v>0</v>
      </c>
      <c r="S835" s="324"/>
      <c r="T835" s="317"/>
      <c r="U835" s="325"/>
      <c r="V835" s="325"/>
    </row>
    <row r="836" spans="1:22" ht="15" customHeight="1" x14ac:dyDescent="0.25">
      <c r="A836" s="129" t="s">
        <v>1893</v>
      </c>
      <c r="B836" s="126" t="s">
        <v>2087</v>
      </c>
      <c r="C836" s="127" t="s">
        <v>4184</v>
      </c>
      <c r="D836" s="127" t="s">
        <v>1894</v>
      </c>
      <c r="E836" s="127" t="s">
        <v>1546</v>
      </c>
      <c r="F836" s="128">
        <v>22.67</v>
      </c>
      <c r="G836" s="128">
        <v>22.87</v>
      </c>
      <c r="H836" s="128">
        <v>18.14</v>
      </c>
      <c r="I836" s="311"/>
      <c r="J836" s="319">
        <f>ROUND(SUMIF(Anlagenbewegungsdaten!B:B,A836,Anlagenbewegungsdaten!C:C),3)</f>
        <v>0</v>
      </c>
      <c r="K836" s="320">
        <f>ROUND(SUMIF(Anlagenbewegungsdaten!$B:$B,$A836,Anlagenbewegungsdaten!$D:$D),2)</f>
        <v>0</v>
      </c>
      <c r="L836" s="321">
        <f t="shared" si="36"/>
        <v>0</v>
      </c>
      <c r="M836" s="341" t="s">
        <v>4950</v>
      </c>
      <c r="N836" s="341" t="s">
        <v>4963</v>
      </c>
      <c r="O836" s="323">
        <f>ROUND(SUMIF(Anlagenbewegungsdaten_AV!B:B,A836,Anlagenbewegungsdaten_AV!C:C),3)</f>
        <v>0</v>
      </c>
      <c r="P836" s="320">
        <f>ROUND(SUMIF(Anlagenbewegungsdaten_AV!$B:$B,$A836,Anlagenbewegungsdaten_AV!$D:$D),2)</f>
        <v>0</v>
      </c>
      <c r="Q836" s="321">
        <f t="shared" si="37"/>
        <v>0</v>
      </c>
      <c r="S836" s="324"/>
      <c r="T836" s="317"/>
      <c r="U836" s="325"/>
      <c r="V836" s="325"/>
    </row>
    <row r="837" spans="1:22" ht="15" customHeight="1" x14ac:dyDescent="0.25">
      <c r="A837" s="129" t="s">
        <v>2691</v>
      </c>
      <c r="B837" s="126" t="s">
        <v>2087</v>
      </c>
      <c r="C837" s="127" t="s">
        <v>4184</v>
      </c>
      <c r="D837" s="127" t="s">
        <v>2692</v>
      </c>
      <c r="E837" s="127" t="s">
        <v>2555</v>
      </c>
      <c r="F837" s="128">
        <v>22.64</v>
      </c>
      <c r="G837" s="128">
        <v>22.84</v>
      </c>
      <c r="H837" s="128">
        <v>18.11</v>
      </c>
      <c r="I837" s="311"/>
      <c r="J837" s="319">
        <f>ROUND(SUMIF(Anlagenbewegungsdaten!B:B,A837,Anlagenbewegungsdaten!C:C),3)</f>
        <v>0</v>
      </c>
      <c r="K837" s="320">
        <f>ROUND(SUMIF(Anlagenbewegungsdaten!$B:$B,$A837,Anlagenbewegungsdaten!$D:$D),2)</f>
        <v>0</v>
      </c>
      <c r="L837" s="321">
        <f t="shared" si="36"/>
        <v>0</v>
      </c>
      <c r="M837" s="341" t="s">
        <v>4950</v>
      </c>
      <c r="N837" s="341" t="s">
        <v>4963</v>
      </c>
      <c r="O837" s="323">
        <f>ROUND(SUMIF(Anlagenbewegungsdaten_AV!B:B,A837,Anlagenbewegungsdaten_AV!C:C),3)</f>
        <v>0</v>
      </c>
      <c r="P837" s="320">
        <f>ROUND(SUMIF(Anlagenbewegungsdaten_AV!$B:$B,$A837,Anlagenbewegungsdaten_AV!$D:$D),2)</f>
        <v>0</v>
      </c>
      <c r="Q837" s="321">
        <f t="shared" si="37"/>
        <v>0</v>
      </c>
      <c r="S837" s="324"/>
      <c r="T837" s="317"/>
      <c r="U837" s="325"/>
      <c r="V837" s="325"/>
    </row>
    <row r="838" spans="1:22" ht="15" customHeight="1" x14ac:dyDescent="0.25">
      <c r="A838" s="129" t="s">
        <v>3435</v>
      </c>
      <c r="B838" s="126" t="s">
        <v>2087</v>
      </c>
      <c r="C838" s="127" t="s">
        <v>4184</v>
      </c>
      <c r="D838" s="127" t="s">
        <v>3436</v>
      </c>
      <c r="E838" s="127" t="s">
        <v>3299</v>
      </c>
      <c r="F838" s="128">
        <v>22.61</v>
      </c>
      <c r="G838" s="128">
        <v>22.81</v>
      </c>
      <c r="H838" s="128">
        <v>18.09</v>
      </c>
      <c r="I838" s="311"/>
      <c r="J838" s="319">
        <f>ROUND(SUMIF(Anlagenbewegungsdaten!B:B,A838,Anlagenbewegungsdaten!C:C),3)</f>
        <v>0</v>
      </c>
      <c r="K838" s="320">
        <f>ROUND(SUMIF(Anlagenbewegungsdaten!$B:$B,$A838,Anlagenbewegungsdaten!$D:$D),2)</f>
        <v>0</v>
      </c>
      <c r="L838" s="321">
        <f t="shared" si="36"/>
        <v>0</v>
      </c>
      <c r="M838" s="341" t="s">
        <v>4950</v>
      </c>
      <c r="N838" s="341" t="s">
        <v>4963</v>
      </c>
      <c r="O838" s="323">
        <f>ROUND(SUMIF(Anlagenbewegungsdaten_AV!B:B,A838,Anlagenbewegungsdaten_AV!C:C),3)</f>
        <v>0</v>
      </c>
      <c r="P838" s="320">
        <f>ROUND(SUMIF(Anlagenbewegungsdaten_AV!$B:$B,$A838,Anlagenbewegungsdaten_AV!$D:$D),2)</f>
        <v>0</v>
      </c>
      <c r="Q838" s="321">
        <f t="shared" si="37"/>
        <v>0</v>
      </c>
      <c r="S838" s="324"/>
      <c r="T838" s="317"/>
      <c r="U838" s="325"/>
      <c r="V838" s="325"/>
    </row>
    <row r="839" spans="1:22" ht="15" customHeight="1" x14ac:dyDescent="0.25">
      <c r="A839" s="129" t="s">
        <v>4206</v>
      </c>
      <c r="B839" s="126" t="s">
        <v>2087</v>
      </c>
      <c r="C839" s="127" t="s">
        <v>4184</v>
      </c>
      <c r="D839" s="127" t="s">
        <v>4207</v>
      </c>
      <c r="E839" s="127" t="s">
        <v>4069</v>
      </c>
      <c r="F839" s="128">
        <v>22.58</v>
      </c>
      <c r="G839" s="128">
        <v>22.779999999999998</v>
      </c>
      <c r="H839" s="128">
        <v>18.059999999999999</v>
      </c>
      <c r="I839" s="311"/>
      <c r="J839" s="319">
        <f>ROUND(SUMIF(Anlagenbewegungsdaten!B:B,A839,Anlagenbewegungsdaten!C:C),3)</f>
        <v>0</v>
      </c>
      <c r="K839" s="320">
        <f>ROUND(SUMIF(Anlagenbewegungsdaten!$B:$B,$A839,Anlagenbewegungsdaten!$D:$D),2)</f>
        <v>0</v>
      </c>
      <c r="L839" s="321">
        <f t="shared" si="36"/>
        <v>0</v>
      </c>
      <c r="M839" s="341" t="s">
        <v>4950</v>
      </c>
      <c r="N839" s="341" t="s">
        <v>4963</v>
      </c>
      <c r="O839" s="323">
        <f>ROUND(SUMIF(Anlagenbewegungsdaten_AV!B:B,A839,Anlagenbewegungsdaten_AV!C:C),3)</f>
        <v>0</v>
      </c>
      <c r="P839" s="320">
        <f>ROUND(SUMIF(Anlagenbewegungsdaten_AV!$B:$B,$A839,Anlagenbewegungsdaten_AV!$D:$D),2)</f>
        <v>0</v>
      </c>
      <c r="Q839" s="321">
        <f t="shared" si="37"/>
        <v>0</v>
      </c>
      <c r="S839" s="324"/>
      <c r="T839" s="317"/>
      <c r="U839" s="325"/>
      <c r="V839" s="325"/>
    </row>
    <row r="840" spans="1:22" ht="15" customHeight="1" x14ac:dyDescent="0.25">
      <c r="A840" s="129" t="s">
        <v>1895</v>
      </c>
      <c r="B840" s="126" t="s">
        <v>2087</v>
      </c>
      <c r="C840" s="127" t="s">
        <v>4184</v>
      </c>
      <c r="D840" s="127" t="s">
        <v>1896</v>
      </c>
      <c r="E840" s="127" t="s">
        <v>2462</v>
      </c>
      <c r="F840" s="128">
        <v>20.67</v>
      </c>
      <c r="G840" s="128">
        <v>20.87</v>
      </c>
      <c r="H840" s="128">
        <v>16.54</v>
      </c>
      <c r="I840" s="311"/>
      <c r="J840" s="319">
        <f>ROUND(SUMIF(Anlagenbewegungsdaten!B:B,A840,Anlagenbewegungsdaten!C:C),3)</f>
        <v>0</v>
      </c>
      <c r="K840" s="320">
        <f>ROUND(SUMIF(Anlagenbewegungsdaten!$B:$B,$A840,Anlagenbewegungsdaten!$D:$D),2)</f>
        <v>0</v>
      </c>
      <c r="L840" s="321">
        <f t="shared" si="36"/>
        <v>0</v>
      </c>
      <c r="M840" s="341" t="s">
        <v>4950</v>
      </c>
      <c r="N840" s="341" t="s">
        <v>4963</v>
      </c>
      <c r="O840" s="323">
        <f>ROUND(SUMIF(Anlagenbewegungsdaten_AV!B:B,A840,Anlagenbewegungsdaten_AV!C:C),3)</f>
        <v>0</v>
      </c>
      <c r="P840" s="320">
        <f>ROUND(SUMIF(Anlagenbewegungsdaten_AV!$B:$B,$A840,Anlagenbewegungsdaten_AV!$D:$D),2)</f>
        <v>0</v>
      </c>
      <c r="Q840" s="321">
        <f t="shared" si="37"/>
        <v>0</v>
      </c>
      <c r="S840" s="324"/>
      <c r="T840" s="317"/>
      <c r="U840" s="325"/>
      <c r="V840" s="325"/>
    </row>
    <row r="841" spans="1:22" ht="15" customHeight="1" x14ac:dyDescent="0.25">
      <c r="A841" s="129" t="s">
        <v>1897</v>
      </c>
      <c r="B841" s="126" t="s">
        <v>2087</v>
      </c>
      <c r="C841" s="127" t="s">
        <v>4184</v>
      </c>
      <c r="D841" s="127" t="s">
        <v>1898</v>
      </c>
      <c r="E841" s="127" t="s">
        <v>2465</v>
      </c>
      <c r="F841" s="128">
        <v>22.67</v>
      </c>
      <c r="G841" s="128">
        <v>22.87</v>
      </c>
      <c r="H841" s="128">
        <v>18.14</v>
      </c>
      <c r="I841" s="311"/>
      <c r="J841" s="319">
        <f>ROUND(SUMIF(Anlagenbewegungsdaten!B:B,A841,Anlagenbewegungsdaten!C:C),3)</f>
        <v>0</v>
      </c>
      <c r="K841" s="320">
        <f>ROUND(SUMIF(Anlagenbewegungsdaten!$B:$B,$A841,Anlagenbewegungsdaten!$D:$D),2)</f>
        <v>0</v>
      </c>
      <c r="L841" s="321">
        <f t="shared" si="36"/>
        <v>0</v>
      </c>
      <c r="M841" s="341" t="s">
        <v>4950</v>
      </c>
      <c r="N841" s="341" t="s">
        <v>4963</v>
      </c>
      <c r="O841" s="323">
        <f>ROUND(SUMIF(Anlagenbewegungsdaten_AV!B:B,A841,Anlagenbewegungsdaten_AV!C:C),3)</f>
        <v>0</v>
      </c>
      <c r="P841" s="320">
        <f>ROUND(SUMIF(Anlagenbewegungsdaten_AV!$B:$B,$A841,Anlagenbewegungsdaten_AV!$D:$D),2)</f>
        <v>0</v>
      </c>
      <c r="Q841" s="321">
        <f t="shared" si="37"/>
        <v>0</v>
      </c>
      <c r="S841" s="324"/>
      <c r="T841" s="317"/>
      <c r="U841" s="325"/>
      <c r="V841" s="325"/>
    </row>
    <row r="842" spans="1:22" ht="15" customHeight="1" x14ac:dyDescent="0.25">
      <c r="A842" s="129" t="s">
        <v>1899</v>
      </c>
      <c r="B842" s="126" t="s">
        <v>2087</v>
      </c>
      <c r="C842" s="127" t="s">
        <v>4184</v>
      </c>
      <c r="D842" s="127" t="s">
        <v>1900</v>
      </c>
      <c r="E842" s="127" t="s">
        <v>1543</v>
      </c>
      <c r="F842" s="128">
        <v>23.67</v>
      </c>
      <c r="G842" s="128">
        <v>23.87</v>
      </c>
      <c r="H842" s="128">
        <v>18.940000000000001</v>
      </c>
      <c r="I842" s="311"/>
      <c r="J842" s="319">
        <f>ROUND(SUMIF(Anlagenbewegungsdaten!B:B,A842,Anlagenbewegungsdaten!C:C),3)</f>
        <v>0</v>
      </c>
      <c r="K842" s="320">
        <f>ROUND(SUMIF(Anlagenbewegungsdaten!$B:$B,$A842,Anlagenbewegungsdaten!$D:$D),2)</f>
        <v>0</v>
      </c>
      <c r="L842" s="321">
        <f t="shared" ref="L842:L905" si="38">IF(ISBLANK(F842),0,IF(OR($J842&gt;=100,$J842&lt;=-100),F842-(K842/J842*100),IF(OR(J842&gt;-100,J842&lt;100),(J842*F842%)-K842)))</f>
        <v>0</v>
      </c>
      <c r="M842" s="341" t="s">
        <v>4950</v>
      </c>
      <c r="N842" s="341" t="s">
        <v>4963</v>
      </c>
      <c r="O842" s="323">
        <f>ROUND(SUMIF(Anlagenbewegungsdaten_AV!B:B,A842,Anlagenbewegungsdaten_AV!C:C),3)</f>
        <v>0</v>
      </c>
      <c r="P842" s="320">
        <f>ROUND(SUMIF(Anlagenbewegungsdaten_AV!$B:$B,$A842,Anlagenbewegungsdaten_AV!$D:$D),2)</f>
        <v>0</v>
      </c>
      <c r="Q842" s="321">
        <f t="shared" ref="Q842:Q905" si="39">IF(ISBLANK(H842),0,IF(OR($O842&gt;=100,$O842&lt;=-100),H842-(P842/O842*100),IF(OR(O842&gt;-100,O842&lt;100),(O842*G842%)-P842)))</f>
        <v>0</v>
      </c>
      <c r="S842" s="324"/>
      <c r="T842" s="317"/>
      <c r="U842" s="325"/>
      <c r="V842" s="325"/>
    </row>
    <row r="843" spans="1:22" ht="15" customHeight="1" x14ac:dyDescent="0.25">
      <c r="A843" s="129" t="s">
        <v>1901</v>
      </c>
      <c r="B843" s="126" t="s">
        <v>2087</v>
      </c>
      <c r="C843" s="127" t="s">
        <v>4184</v>
      </c>
      <c r="D843" s="127" t="s">
        <v>1902</v>
      </c>
      <c r="E843" s="127" t="s">
        <v>1546</v>
      </c>
      <c r="F843" s="128">
        <v>23.67</v>
      </c>
      <c r="G843" s="128">
        <v>23.87</v>
      </c>
      <c r="H843" s="128">
        <v>18.940000000000001</v>
      </c>
      <c r="I843" s="311"/>
      <c r="J843" s="319">
        <f>ROUND(SUMIF(Anlagenbewegungsdaten!B:B,A843,Anlagenbewegungsdaten!C:C),3)</f>
        <v>0</v>
      </c>
      <c r="K843" s="320">
        <f>ROUND(SUMIF(Anlagenbewegungsdaten!$B:$B,$A843,Anlagenbewegungsdaten!$D:$D),2)</f>
        <v>0</v>
      </c>
      <c r="L843" s="321">
        <f t="shared" si="38"/>
        <v>0</v>
      </c>
      <c r="M843" s="341" t="s">
        <v>4950</v>
      </c>
      <c r="N843" s="341" t="s">
        <v>4963</v>
      </c>
      <c r="O843" s="323">
        <f>ROUND(SUMIF(Anlagenbewegungsdaten_AV!B:B,A843,Anlagenbewegungsdaten_AV!C:C),3)</f>
        <v>0</v>
      </c>
      <c r="P843" s="320">
        <f>ROUND(SUMIF(Anlagenbewegungsdaten_AV!$B:$B,$A843,Anlagenbewegungsdaten_AV!$D:$D),2)</f>
        <v>0</v>
      </c>
      <c r="Q843" s="321">
        <f t="shared" si="39"/>
        <v>0</v>
      </c>
      <c r="S843" s="324"/>
      <c r="T843" s="317"/>
      <c r="U843" s="325"/>
      <c r="V843" s="325"/>
    </row>
    <row r="844" spans="1:22" ht="15" customHeight="1" x14ac:dyDescent="0.25">
      <c r="A844" s="129" t="s">
        <v>2693</v>
      </c>
      <c r="B844" s="126" t="s">
        <v>2087</v>
      </c>
      <c r="C844" s="127" t="s">
        <v>4184</v>
      </c>
      <c r="D844" s="127" t="s">
        <v>2694</v>
      </c>
      <c r="E844" s="127" t="s">
        <v>2555</v>
      </c>
      <c r="F844" s="128">
        <v>23.64</v>
      </c>
      <c r="G844" s="128">
        <v>23.84</v>
      </c>
      <c r="H844" s="128">
        <v>18.91</v>
      </c>
      <c r="I844" s="311"/>
      <c r="J844" s="319">
        <f>ROUND(SUMIF(Anlagenbewegungsdaten!B:B,A844,Anlagenbewegungsdaten!C:C),3)</f>
        <v>0</v>
      </c>
      <c r="K844" s="320">
        <f>ROUND(SUMIF(Anlagenbewegungsdaten!$B:$B,$A844,Anlagenbewegungsdaten!$D:$D),2)</f>
        <v>0</v>
      </c>
      <c r="L844" s="321">
        <f t="shared" si="38"/>
        <v>0</v>
      </c>
      <c r="M844" s="341" t="s">
        <v>4950</v>
      </c>
      <c r="N844" s="341" t="s">
        <v>4963</v>
      </c>
      <c r="O844" s="323">
        <f>ROUND(SUMIF(Anlagenbewegungsdaten_AV!B:B,A844,Anlagenbewegungsdaten_AV!C:C),3)</f>
        <v>0</v>
      </c>
      <c r="P844" s="320">
        <f>ROUND(SUMIF(Anlagenbewegungsdaten_AV!$B:$B,$A844,Anlagenbewegungsdaten_AV!$D:$D),2)</f>
        <v>0</v>
      </c>
      <c r="Q844" s="321">
        <f t="shared" si="39"/>
        <v>0</v>
      </c>
      <c r="S844" s="324"/>
      <c r="T844" s="317"/>
      <c r="U844" s="325"/>
      <c r="V844" s="325"/>
    </row>
    <row r="845" spans="1:22" ht="15" customHeight="1" x14ac:dyDescent="0.25">
      <c r="A845" s="129" t="s">
        <v>3437</v>
      </c>
      <c r="B845" s="126" t="s">
        <v>2087</v>
      </c>
      <c r="C845" s="127" t="s">
        <v>4184</v>
      </c>
      <c r="D845" s="127" t="s">
        <v>3438</v>
      </c>
      <c r="E845" s="127" t="s">
        <v>3299</v>
      </c>
      <c r="F845" s="128">
        <v>23.61</v>
      </c>
      <c r="G845" s="128">
        <v>23.81</v>
      </c>
      <c r="H845" s="128">
        <v>18.89</v>
      </c>
      <c r="I845" s="311"/>
      <c r="J845" s="319">
        <f>ROUND(SUMIF(Anlagenbewegungsdaten!B:B,A845,Anlagenbewegungsdaten!C:C),3)</f>
        <v>0</v>
      </c>
      <c r="K845" s="320">
        <f>ROUND(SUMIF(Anlagenbewegungsdaten!$B:$B,$A845,Anlagenbewegungsdaten!$D:$D),2)</f>
        <v>0</v>
      </c>
      <c r="L845" s="321">
        <f t="shared" si="38"/>
        <v>0</v>
      </c>
      <c r="M845" s="341" t="s">
        <v>4950</v>
      </c>
      <c r="N845" s="341" t="s">
        <v>4963</v>
      </c>
      <c r="O845" s="323">
        <f>ROUND(SUMIF(Anlagenbewegungsdaten_AV!B:B,A845,Anlagenbewegungsdaten_AV!C:C),3)</f>
        <v>0</v>
      </c>
      <c r="P845" s="320">
        <f>ROUND(SUMIF(Anlagenbewegungsdaten_AV!$B:$B,$A845,Anlagenbewegungsdaten_AV!$D:$D),2)</f>
        <v>0</v>
      </c>
      <c r="Q845" s="321">
        <f t="shared" si="39"/>
        <v>0</v>
      </c>
      <c r="S845" s="324"/>
      <c r="T845" s="317"/>
      <c r="U845" s="325"/>
      <c r="V845" s="325"/>
    </row>
    <row r="846" spans="1:22" ht="15" customHeight="1" x14ac:dyDescent="0.25">
      <c r="A846" s="129" t="s">
        <v>4208</v>
      </c>
      <c r="B846" s="126" t="s">
        <v>2087</v>
      </c>
      <c r="C846" s="127" t="s">
        <v>4184</v>
      </c>
      <c r="D846" s="127" t="s">
        <v>4209</v>
      </c>
      <c r="E846" s="127" t="s">
        <v>4069</v>
      </c>
      <c r="F846" s="128">
        <v>23.58</v>
      </c>
      <c r="G846" s="128">
        <v>23.779999999999998</v>
      </c>
      <c r="H846" s="128">
        <v>18.86</v>
      </c>
      <c r="I846" s="311"/>
      <c r="J846" s="319">
        <f>ROUND(SUMIF(Anlagenbewegungsdaten!B:B,A846,Anlagenbewegungsdaten!C:C),3)</f>
        <v>0</v>
      </c>
      <c r="K846" s="320">
        <f>ROUND(SUMIF(Anlagenbewegungsdaten!$B:$B,$A846,Anlagenbewegungsdaten!$D:$D),2)</f>
        <v>0</v>
      </c>
      <c r="L846" s="321">
        <f t="shared" si="38"/>
        <v>0</v>
      </c>
      <c r="M846" s="341" t="s">
        <v>4950</v>
      </c>
      <c r="N846" s="341" t="s">
        <v>4963</v>
      </c>
      <c r="O846" s="323">
        <f>ROUND(SUMIF(Anlagenbewegungsdaten_AV!B:B,A846,Anlagenbewegungsdaten_AV!C:C),3)</f>
        <v>0</v>
      </c>
      <c r="P846" s="320">
        <f>ROUND(SUMIF(Anlagenbewegungsdaten_AV!$B:$B,$A846,Anlagenbewegungsdaten_AV!$D:$D),2)</f>
        <v>0</v>
      </c>
      <c r="Q846" s="321">
        <f t="shared" si="39"/>
        <v>0</v>
      </c>
      <c r="S846" s="324"/>
      <c r="T846" s="317"/>
      <c r="U846" s="325"/>
      <c r="V846" s="325"/>
    </row>
    <row r="847" spans="1:22" ht="15" customHeight="1" x14ac:dyDescent="0.25">
      <c r="A847" s="129" t="s">
        <v>1903</v>
      </c>
      <c r="B847" s="126" t="s">
        <v>2087</v>
      </c>
      <c r="C847" s="127" t="s">
        <v>4184</v>
      </c>
      <c r="D847" s="127" t="s">
        <v>1904</v>
      </c>
      <c r="E847" s="127" t="s">
        <v>2462</v>
      </c>
      <c r="F847" s="128">
        <v>20.67</v>
      </c>
      <c r="G847" s="128">
        <v>20.87</v>
      </c>
      <c r="H847" s="128">
        <v>16.54</v>
      </c>
      <c r="I847" s="311"/>
      <c r="J847" s="319">
        <f>ROUND(SUMIF(Anlagenbewegungsdaten!B:B,A847,Anlagenbewegungsdaten!C:C),3)</f>
        <v>0</v>
      </c>
      <c r="K847" s="320">
        <f>ROUND(SUMIF(Anlagenbewegungsdaten!$B:$B,$A847,Anlagenbewegungsdaten!$D:$D),2)</f>
        <v>0</v>
      </c>
      <c r="L847" s="321">
        <f t="shared" si="38"/>
        <v>0</v>
      </c>
      <c r="M847" s="341" t="s">
        <v>4950</v>
      </c>
      <c r="N847" s="341" t="s">
        <v>4963</v>
      </c>
      <c r="O847" s="323">
        <f>ROUND(SUMIF(Anlagenbewegungsdaten_AV!B:B,A847,Anlagenbewegungsdaten_AV!C:C),3)</f>
        <v>0</v>
      </c>
      <c r="P847" s="320">
        <f>ROUND(SUMIF(Anlagenbewegungsdaten_AV!$B:$B,$A847,Anlagenbewegungsdaten_AV!$D:$D),2)</f>
        <v>0</v>
      </c>
      <c r="Q847" s="321">
        <f t="shared" si="39"/>
        <v>0</v>
      </c>
      <c r="S847" s="324"/>
      <c r="T847" s="317"/>
      <c r="U847" s="325"/>
      <c r="V847" s="325"/>
    </row>
    <row r="848" spans="1:22" ht="15" customHeight="1" x14ac:dyDescent="0.25">
      <c r="A848" s="129" t="s">
        <v>1905</v>
      </c>
      <c r="B848" s="126" t="s">
        <v>2087</v>
      </c>
      <c r="C848" s="127" t="s">
        <v>4184</v>
      </c>
      <c r="D848" s="127" t="s">
        <v>1906</v>
      </c>
      <c r="E848" s="127" t="s">
        <v>2465</v>
      </c>
      <c r="F848" s="128">
        <v>22.67</v>
      </c>
      <c r="G848" s="128">
        <v>22.87</v>
      </c>
      <c r="H848" s="128">
        <v>18.14</v>
      </c>
      <c r="I848" s="311"/>
      <c r="J848" s="319">
        <f>ROUND(SUMIF(Anlagenbewegungsdaten!B:B,A848,Anlagenbewegungsdaten!C:C),3)</f>
        <v>0</v>
      </c>
      <c r="K848" s="320">
        <f>ROUND(SUMIF(Anlagenbewegungsdaten!$B:$B,$A848,Anlagenbewegungsdaten!$D:$D),2)</f>
        <v>0</v>
      </c>
      <c r="L848" s="321">
        <f t="shared" si="38"/>
        <v>0</v>
      </c>
      <c r="M848" s="341" t="s">
        <v>4950</v>
      </c>
      <c r="N848" s="341" t="s">
        <v>4963</v>
      </c>
      <c r="O848" s="323">
        <f>ROUND(SUMIF(Anlagenbewegungsdaten_AV!B:B,A848,Anlagenbewegungsdaten_AV!C:C),3)</f>
        <v>0</v>
      </c>
      <c r="P848" s="320">
        <f>ROUND(SUMIF(Anlagenbewegungsdaten_AV!$B:$B,$A848,Anlagenbewegungsdaten_AV!$D:$D),2)</f>
        <v>0</v>
      </c>
      <c r="Q848" s="321">
        <f t="shared" si="39"/>
        <v>0</v>
      </c>
      <c r="S848" s="324"/>
      <c r="T848" s="317"/>
      <c r="U848" s="325"/>
      <c r="V848" s="325"/>
    </row>
    <row r="849" spans="1:22" ht="15" customHeight="1" x14ac:dyDescent="0.25">
      <c r="A849" s="129" t="s">
        <v>1907</v>
      </c>
      <c r="B849" s="126" t="s">
        <v>2087</v>
      </c>
      <c r="C849" s="127" t="s">
        <v>4184</v>
      </c>
      <c r="D849" s="127" t="s">
        <v>1908</v>
      </c>
      <c r="E849" s="127" t="s">
        <v>1543</v>
      </c>
      <c r="F849" s="128">
        <v>23.67</v>
      </c>
      <c r="G849" s="128">
        <v>23.87</v>
      </c>
      <c r="H849" s="128">
        <v>18.940000000000001</v>
      </c>
      <c r="I849" s="311"/>
      <c r="J849" s="319">
        <f>ROUND(SUMIF(Anlagenbewegungsdaten!B:B,A849,Anlagenbewegungsdaten!C:C),3)</f>
        <v>0</v>
      </c>
      <c r="K849" s="320">
        <f>ROUND(SUMIF(Anlagenbewegungsdaten!$B:$B,$A849,Anlagenbewegungsdaten!$D:$D),2)</f>
        <v>0</v>
      </c>
      <c r="L849" s="321">
        <f t="shared" si="38"/>
        <v>0</v>
      </c>
      <c r="M849" s="341" t="s">
        <v>4950</v>
      </c>
      <c r="N849" s="341" t="s">
        <v>4963</v>
      </c>
      <c r="O849" s="323">
        <f>ROUND(SUMIF(Anlagenbewegungsdaten_AV!B:B,A849,Anlagenbewegungsdaten_AV!C:C),3)</f>
        <v>0</v>
      </c>
      <c r="P849" s="320">
        <f>ROUND(SUMIF(Anlagenbewegungsdaten_AV!$B:$B,$A849,Anlagenbewegungsdaten_AV!$D:$D),2)</f>
        <v>0</v>
      </c>
      <c r="Q849" s="321">
        <f t="shared" si="39"/>
        <v>0</v>
      </c>
      <c r="S849" s="324"/>
      <c r="T849" s="317"/>
      <c r="U849" s="325"/>
      <c r="V849" s="325"/>
    </row>
    <row r="850" spans="1:22" ht="15" customHeight="1" x14ac:dyDescent="0.25">
      <c r="A850" s="129" t="s">
        <v>1909</v>
      </c>
      <c r="B850" s="126" t="s">
        <v>2087</v>
      </c>
      <c r="C850" s="127" t="s">
        <v>4184</v>
      </c>
      <c r="D850" s="127" t="s">
        <v>1910</v>
      </c>
      <c r="E850" s="127" t="s">
        <v>1546</v>
      </c>
      <c r="F850" s="128">
        <v>23.67</v>
      </c>
      <c r="G850" s="128">
        <v>23.87</v>
      </c>
      <c r="H850" s="128">
        <v>18.940000000000001</v>
      </c>
      <c r="I850" s="311"/>
      <c r="J850" s="319">
        <f>ROUND(SUMIF(Anlagenbewegungsdaten!B:B,A850,Anlagenbewegungsdaten!C:C),3)</f>
        <v>0</v>
      </c>
      <c r="K850" s="320">
        <f>ROUND(SUMIF(Anlagenbewegungsdaten!$B:$B,$A850,Anlagenbewegungsdaten!$D:$D),2)</f>
        <v>0</v>
      </c>
      <c r="L850" s="321">
        <f t="shared" si="38"/>
        <v>0</v>
      </c>
      <c r="M850" s="341" t="s">
        <v>4950</v>
      </c>
      <c r="N850" s="341" t="s">
        <v>4963</v>
      </c>
      <c r="O850" s="323">
        <f>ROUND(SUMIF(Anlagenbewegungsdaten_AV!B:B,A850,Anlagenbewegungsdaten_AV!C:C),3)</f>
        <v>0</v>
      </c>
      <c r="P850" s="320">
        <f>ROUND(SUMIF(Anlagenbewegungsdaten_AV!$B:$B,$A850,Anlagenbewegungsdaten_AV!$D:$D),2)</f>
        <v>0</v>
      </c>
      <c r="Q850" s="321">
        <f t="shared" si="39"/>
        <v>0</v>
      </c>
      <c r="S850" s="324"/>
      <c r="T850" s="317"/>
      <c r="U850" s="325"/>
      <c r="V850" s="325"/>
    </row>
    <row r="851" spans="1:22" ht="15" customHeight="1" x14ac:dyDescent="0.25">
      <c r="A851" s="129" t="s">
        <v>2695</v>
      </c>
      <c r="B851" s="126" t="s">
        <v>2087</v>
      </c>
      <c r="C851" s="127" t="s">
        <v>4184</v>
      </c>
      <c r="D851" s="127" t="s">
        <v>2696</v>
      </c>
      <c r="E851" s="127" t="s">
        <v>2555</v>
      </c>
      <c r="F851" s="128">
        <v>23.64</v>
      </c>
      <c r="G851" s="128">
        <v>23.84</v>
      </c>
      <c r="H851" s="128">
        <v>18.91</v>
      </c>
      <c r="I851" s="311"/>
      <c r="J851" s="319">
        <f>ROUND(SUMIF(Anlagenbewegungsdaten!B:B,A851,Anlagenbewegungsdaten!C:C),3)</f>
        <v>0</v>
      </c>
      <c r="K851" s="320">
        <f>ROUND(SUMIF(Anlagenbewegungsdaten!$B:$B,$A851,Anlagenbewegungsdaten!$D:$D),2)</f>
        <v>0</v>
      </c>
      <c r="L851" s="321">
        <f t="shared" si="38"/>
        <v>0</v>
      </c>
      <c r="M851" s="341" t="s">
        <v>4950</v>
      </c>
      <c r="N851" s="341" t="s">
        <v>4963</v>
      </c>
      <c r="O851" s="323">
        <f>ROUND(SUMIF(Anlagenbewegungsdaten_AV!B:B,A851,Anlagenbewegungsdaten_AV!C:C),3)</f>
        <v>0</v>
      </c>
      <c r="P851" s="320">
        <f>ROUND(SUMIF(Anlagenbewegungsdaten_AV!$B:$B,$A851,Anlagenbewegungsdaten_AV!$D:$D),2)</f>
        <v>0</v>
      </c>
      <c r="Q851" s="321">
        <f t="shared" si="39"/>
        <v>0</v>
      </c>
      <c r="S851" s="324"/>
      <c r="T851" s="317"/>
      <c r="U851" s="325"/>
      <c r="V851" s="325"/>
    </row>
    <row r="852" spans="1:22" ht="15" customHeight="1" x14ac:dyDescent="0.25">
      <c r="A852" s="129" t="s">
        <v>3439</v>
      </c>
      <c r="B852" s="126" t="s">
        <v>2087</v>
      </c>
      <c r="C852" s="127" t="s">
        <v>4184</v>
      </c>
      <c r="D852" s="127" t="s">
        <v>3440</v>
      </c>
      <c r="E852" s="127" t="s">
        <v>3299</v>
      </c>
      <c r="F852" s="128">
        <v>23.61</v>
      </c>
      <c r="G852" s="128">
        <v>23.81</v>
      </c>
      <c r="H852" s="128">
        <v>18.89</v>
      </c>
      <c r="I852" s="311"/>
      <c r="J852" s="319">
        <f>ROUND(SUMIF(Anlagenbewegungsdaten!B:B,A852,Anlagenbewegungsdaten!C:C),3)</f>
        <v>0</v>
      </c>
      <c r="K852" s="320">
        <f>ROUND(SUMIF(Anlagenbewegungsdaten!$B:$B,$A852,Anlagenbewegungsdaten!$D:$D),2)</f>
        <v>0</v>
      </c>
      <c r="L852" s="321">
        <f t="shared" si="38"/>
        <v>0</v>
      </c>
      <c r="M852" s="341" t="s">
        <v>4950</v>
      </c>
      <c r="N852" s="341" t="s">
        <v>4963</v>
      </c>
      <c r="O852" s="323">
        <f>ROUND(SUMIF(Anlagenbewegungsdaten_AV!B:B,A852,Anlagenbewegungsdaten_AV!C:C),3)</f>
        <v>0</v>
      </c>
      <c r="P852" s="320">
        <f>ROUND(SUMIF(Anlagenbewegungsdaten_AV!$B:$B,$A852,Anlagenbewegungsdaten_AV!$D:$D),2)</f>
        <v>0</v>
      </c>
      <c r="Q852" s="321">
        <f t="shared" si="39"/>
        <v>0</v>
      </c>
      <c r="S852" s="324"/>
      <c r="T852" s="317"/>
      <c r="U852" s="325"/>
      <c r="V852" s="325"/>
    </row>
    <row r="853" spans="1:22" ht="15" customHeight="1" x14ac:dyDescent="0.25">
      <c r="A853" s="129" t="s">
        <v>4210</v>
      </c>
      <c r="B853" s="126" t="s">
        <v>2087</v>
      </c>
      <c r="C853" s="127" t="s">
        <v>4184</v>
      </c>
      <c r="D853" s="127" t="s">
        <v>4211</v>
      </c>
      <c r="E853" s="127" t="s">
        <v>4069</v>
      </c>
      <c r="F853" s="128">
        <v>23.58</v>
      </c>
      <c r="G853" s="128">
        <v>23.779999999999998</v>
      </c>
      <c r="H853" s="128">
        <v>18.86</v>
      </c>
      <c r="I853" s="311"/>
      <c r="J853" s="319">
        <f>ROUND(SUMIF(Anlagenbewegungsdaten!B:B,A853,Anlagenbewegungsdaten!C:C),3)</f>
        <v>0</v>
      </c>
      <c r="K853" s="320">
        <f>ROUND(SUMIF(Anlagenbewegungsdaten!$B:$B,$A853,Anlagenbewegungsdaten!$D:$D),2)</f>
        <v>0</v>
      </c>
      <c r="L853" s="321">
        <f t="shared" si="38"/>
        <v>0</v>
      </c>
      <c r="M853" s="341" t="s">
        <v>4950</v>
      </c>
      <c r="N853" s="341" t="s">
        <v>4963</v>
      </c>
      <c r="O853" s="323">
        <f>ROUND(SUMIF(Anlagenbewegungsdaten_AV!B:B,A853,Anlagenbewegungsdaten_AV!C:C),3)</f>
        <v>0</v>
      </c>
      <c r="P853" s="320">
        <f>ROUND(SUMIF(Anlagenbewegungsdaten_AV!$B:$B,$A853,Anlagenbewegungsdaten_AV!$D:$D),2)</f>
        <v>0</v>
      </c>
      <c r="Q853" s="321">
        <f t="shared" si="39"/>
        <v>0</v>
      </c>
      <c r="S853" s="324"/>
      <c r="T853" s="317"/>
      <c r="U853" s="325"/>
      <c r="V853" s="325"/>
    </row>
    <row r="854" spans="1:22" ht="15" customHeight="1" x14ac:dyDescent="0.25">
      <c r="A854" s="129" t="s">
        <v>1911</v>
      </c>
      <c r="B854" s="126" t="s">
        <v>2087</v>
      </c>
      <c r="C854" s="127" t="s">
        <v>4184</v>
      </c>
      <c r="D854" s="127" t="s">
        <v>1912</v>
      </c>
      <c r="E854" s="127" t="s">
        <v>2462</v>
      </c>
      <c r="F854" s="128">
        <v>21.67</v>
      </c>
      <c r="G854" s="128">
        <v>21.87</v>
      </c>
      <c r="H854" s="128">
        <v>17.34</v>
      </c>
      <c r="I854" s="311"/>
      <c r="J854" s="319">
        <f>ROUND(SUMIF(Anlagenbewegungsdaten!B:B,A854,Anlagenbewegungsdaten!C:C),3)</f>
        <v>0</v>
      </c>
      <c r="K854" s="320">
        <f>ROUND(SUMIF(Anlagenbewegungsdaten!$B:$B,$A854,Anlagenbewegungsdaten!$D:$D),2)</f>
        <v>0</v>
      </c>
      <c r="L854" s="321">
        <f t="shared" si="38"/>
        <v>0</v>
      </c>
      <c r="M854" s="341" t="s">
        <v>4950</v>
      </c>
      <c r="N854" s="341" t="s">
        <v>4963</v>
      </c>
      <c r="O854" s="323">
        <f>ROUND(SUMIF(Anlagenbewegungsdaten_AV!B:B,A854,Anlagenbewegungsdaten_AV!C:C),3)</f>
        <v>0</v>
      </c>
      <c r="P854" s="320">
        <f>ROUND(SUMIF(Anlagenbewegungsdaten_AV!$B:$B,$A854,Anlagenbewegungsdaten_AV!$D:$D),2)</f>
        <v>0</v>
      </c>
      <c r="Q854" s="321">
        <f t="shared" si="39"/>
        <v>0</v>
      </c>
      <c r="S854" s="324"/>
      <c r="T854" s="317"/>
      <c r="U854" s="325"/>
      <c r="V854" s="325"/>
    </row>
    <row r="855" spans="1:22" ht="15" customHeight="1" x14ac:dyDescent="0.25">
      <c r="A855" s="129" t="s">
        <v>1913</v>
      </c>
      <c r="B855" s="126" t="s">
        <v>2087</v>
      </c>
      <c r="C855" s="127" t="s">
        <v>4184</v>
      </c>
      <c r="D855" s="127" t="s">
        <v>1914</v>
      </c>
      <c r="E855" s="127" t="s">
        <v>2465</v>
      </c>
      <c r="F855" s="128">
        <v>23.67</v>
      </c>
      <c r="G855" s="128">
        <v>23.87</v>
      </c>
      <c r="H855" s="128">
        <v>18.940000000000001</v>
      </c>
      <c r="I855" s="311"/>
      <c r="J855" s="319">
        <f>ROUND(SUMIF(Anlagenbewegungsdaten!B:B,A855,Anlagenbewegungsdaten!C:C),3)</f>
        <v>0</v>
      </c>
      <c r="K855" s="320">
        <f>ROUND(SUMIF(Anlagenbewegungsdaten!$B:$B,$A855,Anlagenbewegungsdaten!$D:$D),2)</f>
        <v>0</v>
      </c>
      <c r="L855" s="321">
        <f t="shared" si="38"/>
        <v>0</v>
      </c>
      <c r="M855" s="341" t="s">
        <v>4950</v>
      </c>
      <c r="N855" s="341" t="s">
        <v>4963</v>
      </c>
      <c r="O855" s="323">
        <f>ROUND(SUMIF(Anlagenbewegungsdaten_AV!B:B,A855,Anlagenbewegungsdaten_AV!C:C),3)</f>
        <v>0</v>
      </c>
      <c r="P855" s="320">
        <f>ROUND(SUMIF(Anlagenbewegungsdaten_AV!$B:$B,$A855,Anlagenbewegungsdaten_AV!$D:$D),2)</f>
        <v>0</v>
      </c>
      <c r="Q855" s="321">
        <f t="shared" si="39"/>
        <v>0</v>
      </c>
      <c r="S855" s="324"/>
      <c r="T855" s="317"/>
      <c r="U855" s="325"/>
      <c r="V855" s="325"/>
    </row>
    <row r="856" spans="1:22" ht="15" customHeight="1" x14ac:dyDescent="0.25">
      <c r="A856" s="129" t="s">
        <v>1915</v>
      </c>
      <c r="B856" s="126" t="s">
        <v>2087</v>
      </c>
      <c r="C856" s="127" t="s">
        <v>4184</v>
      </c>
      <c r="D856" s="127" t="s">
        <v>1916</v>
      </c>
      <c r="E856" s="127" t="s">
        <v>1543</v>
      </c>
      <c r="F856" s="128">
        <v>24.67</v>
      </c>
      <c r="G856" s="128">
        <v>24.87</v>
      </c>
      <c r="H856" s="128">
        <v>19.739999999999998</v>
      </c>
      <c r="I856" s="311"/>
      <c r="J856" s="319">
        <f>ROUND(SUMIF(Anlagenbewegungsdaten!B:B,A856,Anlagenbewegungsdaten!C:C),3)</f>
        <v>0</v>
      </c>
      <c r="K856" s="320">
        <f>ROUND(SUMIF(Anlagenbewegungsdaten!$B:$B,$A856,Anlagenbewegungsdaten!$D:$D),2)</f>
        <v>0</v>
      </c>
      <c r="L856" s="321">
        <f t="shared" si="38"/>
        <v>0</v>
      </c>
      <c r="M856" s="341" t="s">
        <v>4950</v>
      </c>
      <c r="N856" s="341" t="s">
        <v>4963</v>
      </c>
      <c r="O856" s="323">
        <f>ROUND(SUMIF(Anlagenbewegungsdaten_AV!B:B,A856,Anlagenbewegungsdaten_AV!C:C),3)</f>
        <v>0</v>
      </c>
      <c r="P856" s="320">
        <f>ROUND(SUMIF(Anlagenbewegungsdaten_AV!$B:$B,$A856,Anlagenbewegungsdaten_AV!$D:$D),2)</f>
        <v>0</v>
      </c>
      <c r="Q856" s="321">
        <f t="shared" si="39"/>
        <v>0</v>
      </c>
      <c r="S856" s="324"/>
      <c r="T856" s="317"/>
      <c r="U856" s="325"/>
      <c r="V856" s="325"/>
    </row>
    <row r="857" spans="1:22" ht="15" customHeight="1" x14ac:dyDescent="0.25">
      <c r="A857" s="129" t="s">
        <v>1917</v>
      </c>
      <c r="B857" s="126" t="s">
        <v>2087</v>
      </c>
      <c r="C857" s="127" t="s">
        <v>4184</v>
      </c>
      <c r="D857" s="127" t="s">
        <v>1918</v>
      </c>
      <c r="E857" s="127" t="s">
        <v>1546</v>
      </c>
      <c r="F857" s="128">
        <v>24.67</v>
      </c>
      <c r="G857" s="128">
        <v>24.87</v>
      </c>
      <c r="H857" s="128">
        <v>19.739999999999998</v>
      </c>
      <c r="I857" s="311"/>
      <c r="J857" s="319">
        <f>ROUND(SUMIF(Anlagenbewegungsdaten!B:B,A857,Anlagenbewegungsdaten!C:C),3)</f>
        <v>0</v>
      </c>
      <c r="K857" s="320">
        <f>ROUND(SUMIF(Anlagenbewegungsdaten!$B:$B,$A857,Anlagenbewegungsdaten!$D:$D),2)</f>
        <v>0</v>
      </c>
      <c r="L857" s="321">
        <f t="shared" si="38"/>
        <v>0</v>
      </c>
      <c r="M857" s="341" t="s">
        <v>4950</v>
      </c>
      <c r="N857" s="341" t="s">
        <v>4963</v>
      </c>
      <c r="O857" s="323">
        <f>ROUND(SUMIF(Anlagenbewegungsdaten_AV!B:B,A857,Anlagenbewegungsdaten_AV!C:C),3)</f>
        <v>0</v>
      </c>
      <c r="P857" s="320">
        <f>ROUND(SUMIF(Anlagenbewegungsdaten_AV!$B:$B,$A857,Anlagenbewegungsdaten_AV!$D:$D),2)</f>
        <v>0</v>
      </c>
      <c r="Q857" s="321">
        <f t="shared" si="39"/>
        <v>0</v>
      </c>
      <c r="S857" s="324"/>
      <c r="T857" s="317"/>
      <c r="U857" s="325"/>
      <c r="V857" s="325"/>
    </row>
    <row r="858" spans="1:22" ht="15" customHeight="1" x14ac:dyDescent="0.25">
      <c r="A858" s="129" t="s">
        <v>2697</v>
      </c>
      <c r="B858" s="126" t="s">
        <v>2087</v>
      </c>
      <c r="C858" s="127" t="s">
        <v>4184</v>
      </c>
      <c r="D858" s="127" t="s">
        <v>2698</v>
      </c>
      <c r="E858" s="127" t="s">
        <v>2555</v>
      </c>
      <c r="F858" s="128">
        <v>24.64</v>
      </c>
      <c r="G858" s="128">
        <v>24.84</v>
      </c>
      <c r="H858" s="128">
        <v>19.71</v>
      </c>
      <c r="I858" s="311"/>
      <c r="J858" s="319">
        <f>ROUND(SUMIF(Anlagenbewegungsdaten!B:B,A858,Anlagenbewegungsdaten!C:C),3)</f>
        <v>0</v>
      </c>
      <c r="K858" s="320">
        <f>ROUND(SUMIF(Anlagenbewegungsdaten!$B:$B,$A858,Anlagenbewegungsdaten!$D:$D),2)</f>
        <v>0</v>
      </c>
      <c r="L858" s="321">
        <f t="shared" si="38"/>
        <v>0</v>
      </c>
      <c r="M858" s="341" t="s">
        <v>4950</v>
      </c>
      <c r="N858" s="341" t="s">
        <v>4963</v>
      </c>
      <c r="O858" s="323">
        <f>ROUND(SUMIF(Anlagenbewegungsdaten_AV!B:B,A858,Anlagenbewegungsdaten_AV!C:C),3)</f>
        <v>0</v>
      </c>
      <c r="P858" s="320">
        <f>ROUND(SUMIF(Anlagenbewegungsdaten_AV!$B:$B,$A858,Anlagenbewegungsdaten_AV!$D:$D),2)</f>
        <v>0</v>
      </c>
      <c r="Q858" s="321">
        <f t="shared" si="39"/>
        <v>0</v>
      </c>
      <c r="S858" s="324"/>
      <c r="T858" s="317"/>
      <c r="U858" s="325"/>
      <c r="V858" s="325"/>
    </row>
    <row r="859" spans="1:22" ht="15" customHeight="1" x14ac:dyDescent="0.25">
      <c r="A859" s="129" t="s">
        <v>3441</v>
      </c>
      <c r="B859" s="126" t="s">
        <v>2087</v>
      </c>
      <c r="C859" s="127" t="s">
        <v>4184</v>
      </c>
      <c r="D859" s="127" t="s">
        <v>3442</v>
      </c>
      <c r="E859" s="127" t="s">
        <v>3299</v>
      </c>
      <c r="F859" s="128">
        <v>24.61</v>
      </c>
      <c r="G859" s="128">
        <v>24.81</v>
      </c>
      <c r="H859" s="128">
        <v>19.690000000000001</v>
      </c>
      <c r="I859" s="311"/>
      <c r="J859" s="319">
        <f>ROUND(SUMIF(Anlagenbewegungsdaten!B:B,A859,Anlagenbewegungsdaten!C:C),3)</f>
        <v>0</v>
      </c>
      <c r="K859" s="320">
        <f>ROUND(SUMIF(Anlagenbewegungsdaten!$B:$B,$A859,Anlagenbewegungsdaten!$D:$D),2)</f>
        <v>0</v>
      </c>
      <c r="L859" s="321">
        <f t="shared" si="38"/>
        <v>0</v>
      </c>
      <c r="M859" s="341" t="s">
        <v>4950</v>
      </c>
      <c r="N859" s="341" t="s">
        <v>4963</v>
      </c>
      <c r="O859" s="323">
        <f>ROUND(SUMIF(Anlagenbewegungsdaten_AV!B:B,A859,Anlagenbewegungsdaten_AV!C:C),3)</f>
        <v>0</v>
      </c>
      <c r="P859" s="320">
        <f>ROUND(SUMIF(Anlagenbewegungsdaten_AV!$B:$B,$A859,Anlagenbewegungsdaten_AV!$D:$D),2)</f>
        <v>0</v>
      </c>
      <c r="Q859" s="321">
        <f t="shared" si="39"/>
        <v>0</v>
      </c>
      <c r="S859" s="324"/>
      <c r="T859" s="317"/>
      <c r="U859" s="325"/>
      <c r="V859" s="325"/>
    </row>
    <row r="860" spans="1:22" ht="15" customHeight="1" x14ac:dyDescent="0.25">
      <c r="A860" s="129" t="s">
        <v>4212</v>
      </c>
      <c r="B860" s="126" t="s">
        <v>2087</v>
      </c>
      <c r="C860" s="127" t="s">
        <v>4184</v>
      </c>
      <c r="D860" s="127" t="s">
        <v>4213</v>
      </c>
      <c r="E860" s="127" t="s">
        <v>4069</v>
      </c>
      <c r="F860" s="128">
        <v>24.58</v>
      </c>
      <c r="G860" s="128">
        <v>24.779999999999998</v>
      </c>
      <c r="H860" s="128">
        <v>19.66</v>
      </c>
      <c r="I860" s="311"/>
      <c r="J860" s="319">
        <f>ROUND(SUMIF(Anlagenbewegungsdaten!B:B,A860,Anlagenbewegungsdaten!C:C),3)</f>
        <v>0</v>
      </c>
      <c r="K860" s="320">
        <f>ROUND(SUMIF(Anlagenbewegungsdaten!$B:$B,$A860,Anlagenbewegungsdaten!$D:$D),2)</f>
        <v>0</v>
      </c>
      <c r="L860" s="321">
        <f t="shared" si="38"/>
        <v>0</v>
      </c>
      <c r="M860" s="341" t="s">
        <v>4950</v>
      </c>
      <c r="N860" s="341" t="s">
        <v>4963</v>
      </c>
      <c r="O860" s="323">
        <f>ROUND(SUMIF(Anlagenbewegungsdaten_AV!B:B,A860,Anlagenbewegungsdaten_AV!C:C),3)</f>
        <v>0</v>
      </c>
      <c r="P860" s="320">
        <f>ROUND(SUMIF(Anlagenbewegungsdaten_AV!$B:$B,$A860,Anlagenbewegungsdaten_AV!$D:$D),2)</f>
        <v>0</v>
      </c>
      <c r="Q860" s="321">
        <f t="shared" si="39"/>
        <v>0</v>
      </c>
      <c r="S860" s="324"/>
      <c r="T860" s="317"/>
      <c r="U860" s="325"/>
      <c r="V860" s="325"/>
    </row>
    <row r="861" spans="1:22" ht="15" customHeight="1" x14ac:dyDescent="0.25">
      <c r="A861" s="129" t="s">
        <v>1919</v>
      </c>
      <c r="B861" s="126" t="s">
        <v>2087</v>
      </c>
      <c r="C861" s="127" t="s">
        <v>4184</v>
      </c>
      <c r="D861" s="127" t="s">
        <v>1920</v>
      </c>
      <c r="E861" s="127" t="s">
        <v>2462</v>
      </c>
      <c r="F861" s="128">
        <v>24.67</v>
      </c>
      <c r="G861" s="128">
        <v>24.87</v>
      </c>
      <c r="H861" s="128">
        <v>19.739999999999998</v>
      </c>
      <c r="I861" s="311"/>
      <c r="J861" s="319">
        <f>ROUND(SUMIF(Anlagenbewegungsdaten!B:B,A861,Anlagenbewegungsdaten!C:C),3)</f>
        <v>0</v>
      </c>
      <c r="K861" s="320">
        <f>ROUND(SUMIF(Anlagenbewegungsdaten!$B:$B,$A861,Anlagenbewegungsdaten!$D:$D),2)</f>
        <v>0</v>
      </c>
      <c r="L861" s="321">
        <f t="shared" si="38"/>
        <v>0</v>
      </c>
      <c r="M861" s="341" t="s">
        <v>4950</v>
      </c>
      <c r="N861" s="341" t="s">
        <v>4963</v>
      </c>
      <c r="O861" s="323">
        <f>ROUND(SUMIF(Anlagenbewegungsdaten_AV!B:B,A861,Anlagenbewegungsdaten_AV!C:C),3)</f>
        <v>0</v>
      </c>
      <c r="P861" s="320">
        <f>ROUND(SUMIF(Anlagenbewegungsdaten_AV!$B:$B,$A861,Anlagenbewegungsdaten_AV!$D:$D),2)</f>
        <v>0</v>
      </c>
      <c r="Q861" s="321">
        <f t="shared" si="39"/>
        <v>0</v>
      </c>
      <c r="S861" s="324"/>
      <c r="T861" s="317"/>
      <c r="U861" s="325"/>
      <c r="V861" s="325"/>
    </row>
    <row r="862" spans="1:22" ht="15" customHeight="1" x14ac:dyDescent="0.25">
      <c r="A862" s="129" t="s">
        <v>1921</v>
      </c>
      <c r="B862" s="126" t="s">
        <v>2087</v>
      </c>
      <c r="C862" s="127" t="s">
        <v>4184</v>
      </c>
      <c r="D862" s="127" t="s">
        <v>1922</v>
      </c>
      <c r="E862" s="127" t="s">
        <v>2465</v>
      </c>
      <c r="F862" s="128">
        <v>26.67</v>
      </c>
      <c r="G862" s="128">
        <v>26.87</v>
      </c>
      <c r="H862" s="128">
        <v>21.34</v>
      </c>
      <c r="I862" s="311"/>
      <c r="J862" s="319">
        <f>ROUND(SUMIF(Anlagenbewegungsdaten!B:B,A862,Anlagenbewegungsdaten!C:C),3)</f>
        <v>0</v>
      </c>
      <c r="K862" s="320">
        <f>ROUND(SUMIF(Anlagenbewegungsdaten!$B:$B,$A862,Anlagenbewegungsdaten!$D:$D),2)</f>
        <v>0</v>
      </c>
      <c r="L862" s="321">
        <f t="shared" si="38"/>
        <v>0</v>
      </c>
      <c r="M862" s="341" t="s">
        <v>4950</v>
      </c>
      <c r="N862" s="341" t="s">
        <v>4963</v>
      </c>
      <c r="O862" s="323">
        <f>ROUND(SUMIF(Anlagenbewegungsdaten_AV!B:B,A862,Anlagenbewegungsdaten_AV!C:C),3)</f>
        <v>0</v>
      </c>
      <c r="P862" s="320">
        <f>ROUND(SUMIF(Anlagenbewegungsdaten_AV!$B:$B,$A862,Anlagenbewegungsdaten_AV!$D:$D),2)</f>
        <v>0</v>
      </c>
      <c r="Q862" s="321">
        <f t="shared" si="39"/>
        <v>0</v>
      </c>
      <c r="S862" s="324"/>
      <c r="T862" s="317"/>
      <c r="U862" s="325"/>
      <c r="V862" s="325"/>
    </row>
    <row r="863" spans="1:22" ht="15" customHeight="1" x14ac:dyDescent="0.25">
      <c r="A863" s="129" t="s">
        <v>1923</v>
      </c>
      <c r="B863" s="126" t="s">
        <v>2087</v>
      </c>
      <c r="C863" s="127" t="s">
        <v>4184</v>
      </c>
      <c r="D863" s="127" t="s">
        <v>1924</v>
      </c>
      <c r="E863" s="127" t="s">
        <v>1543</v>
      </c>
      <c r="F863" s="128">
        <v>27.67</v>
      </c>
      <c r="G863" s="128">
        <v>27.87</v>
      </c>
      <c r="H863" s="128">
        <v>22.14</v>
      </c>
      <c r="I863" s="311"/>
      <c r="J863" s="319">
        <f>ROUND(SUMIF(Anlagenbewegungsdaten!B:B,A863,Anlagenbewegungsdaten!C:C),3)</f>
        <v>0</v>
      </c>
      <c r="K863" s="320">
        <f>ROUND(SUMIF(Anlagenbewegungsdaten!$B:$B,$A863,Anlagenbewegungsdaten!$D:$D),2)</f>
        <v>0</v>
      </c>
      <c r="L863" s="321">
        <f t="shared" si="38"/>
        <v>0</v>
      </c>
      <c r="M863" s="341" t="s">
        <v>4950</v>
      </c>
      <c r="N863" s="341" t="s">
        <v>4963</v>
      </c>
      <c r="O863" s="323">
        <f>ROUND(SUMIF(Anlagenbewegungsdaten_AV!B:B,A863,Anlagenbewegungsdaten_AV!C:C),3)</f>
        <v>0</v>
      </c>
      <c r="P863" s="320">
        <f>ROUND(SUMIF(Anlagenbewegungsdaten_AV!$B:$B,$A863,Anlagenbewegungsdaten_AV!$D:$D),2)</f>
        <v>0</v>
      </c>
      <c r="Q863" s="321">
        <f t="shared" si="39"/>
        <v>0</v>
      </c>
      <c r="S863" s="324"/>
      <c r="T863" s="317"/>
      <c r="U863" s="325"/>
      <c r="V863" s="325"/>
    </row>
    <row r="864" spans="1:22" ht="15" customHeight="1" x14ac:dyDescent="0.25">
      <c r="A864" s="129" t="s">
        <v>1925</v>
      </c>
      <c r="B864" s="126" t="s">
        <v>2087</v>
      </c>
      <c r="C864" s="127" t="s">
        <v>4184</v>
      </c>
      <c r="D864" s="127" t="s">
        <v>1926</v>
      </c>
      <c r="E864" s="127" t="s">
        <v>1546</v>
      </c>
      <c r="F864" s="128">
        <v>27.67</v>
      </c>
      <c r="G864" s="128">
        <v>27.87</v>
      </c>
      <c r="H864" s="128">
        <v>22.14</v>
      </c>
      <c r="I864" s="311"/>
      <c r="J864" s="319">
        <f>ROUND(SUMIF(Anlagenbewegungsdaten!B:B,A864,Anlagenbewegungsdaten!C:C),3)</f>
        <v>0</v>
      </c>
      <c r="K864" s="320">
        <f>ROUND(SUMIF(Anlagenbewegungsdaten!$B:$B,$A864,Anlagenbewegungsdaten!$D:$D),2)</f>
        <v>0</v>
      </c>
      <c r="L864" s="321">
        <f t="shared" si="38"/>
        <v>0</v>
      </c>
      <c r="M864" s="341" t="s">
        <v>4950</v>
      </c>
      <c r="N864" s="341" t="s">
        <v>4963</v>
      </c>
      <c r="O864" s="323">
        <f>ROUND(SUMIF(Anlagenbewegungsdaten_AV!B:B,A864,Anlagenbewegungsdaten_AV!C:C),3)</f>
        <v>0</v>
      </c>
      <c r="P864" s="320">
        <f>ROUND(SUMIF(Anlagenbewegungsdaten_AV!$B:$B,$A864,Anlagenbewegungsdaten_AV!$D:$D),2)</f>
        <v>0</v>
      </c>
      <c r="Q864" s="321">
        <f t="shared" si="39"/>
        <v>0</v>
      </c>
      <c r="S864" s="324"/>
      <c r="T864" s="317"/>
      <c r="U864" s="325"/>
      <c r="V864" s="325"/>
    </row>
    <row r="865" spans="1:22" ht="15" customHeight="1" x14ac:dyDescent="0.25">
      <c r="A865" s="129" t="s">
        <v>2699</v>
      </c>
      <c r="B865" s="126" t="s">
        <v>2087</v>
      </c>
      <c r="C865" s="127" t="s">
        <v>4184</v>
      </c>
      <c r="D865" s="127" t="s">
        <v>2700</v>
      </c>
      <c r="E865" s="127" t="s">
        <v>2555</v>
      </c>
      <c r="F865" s="128">
        <v>27.64</v>
      </c>
      <c r="G865" s="128">
        <v>27.84</v>
      </c>
      <c r="H865" s="128">
        <v>22.11</v>
      </c>
      <c r="I865" s="311"/>
      <c r="J865" s="319">
        <f>ROUND(SUMIF(Anlagenbewegungsdaten!B:B,A865,Anlagenbewegungsdaten!C:C),3)</f>
        <v>0</v>
      </c>
      <c r="K865" s="320">
        <f>ROUND(SUMIF(Anlagenbewegungsdaten!$B:$B,$A865,Anlagenbewegungsdaten!$D:$D),2)</f>
        <v>0</v>
      </c>
      <c r="L865" s="321">
        <f t="shared" si="38"/>
        <v>0</v>
      </c>
      <c r="M865" s="341" t="s">
        <v>4950</v>
      </c>
      <c r="N865" s="341" t="s">
        <v>4963</v>
      </c>
      <c r="O865" s="323">
        <f>ROUND(SUMIF(Anlagenbewegungsdaten_AV!B:B,A865,Anlagenbewegungsdaten_AV!C:C),3)</f>
        <v>0</v>
      </c>
      <c r="P865" s="320">
        <f>ROUND(SUMIF(Anlagenbewegungsdaten_AV!$B:$B,$A865,Anlagenbewegungsdaten_AV!$D:$D),2)</f>
        <v>0</v>
      </c>
      <c r="Q865" s="321">
        <f t="shared" si="39"/>
        <v>0</v>
      </c>
      <c r="S865" s="324"/>
      <c r="T865" s="317"/>
      <c r="U865" s="325"/>
      <c r="V865" s="325"/>
    </row>
    <row r="866" spans="1:22" ht="15" customHeight="1" x14ac:dyDescent="0.25">
      <c r="A866" s="129" t="s">
        <v>3443</v>
      </c>
      <c r="B866" s="126" t="s">
        <v>2087</v>
      </c>
      <c r="C866" s="127" t="s">
        <v>4184</v>
      </c>
      <c r="D866" s="127" t="s">
        <v>3444</v>
      </c>
      <c r="E866" s="127" t="s">
        <v>3299</v>
      </c>
      <c r="F866" s="128">
        <v>27.61</v>
      </c>
      <c r="G866" s="128">
        <v>27.81</v>
      </c>
      <c r="H866" s="128">
        <v>22.09</v>
      </c>
      <c r="I866" s="311"/>
      <c r="J866" s="319">
        <f>ROUND(SUMIF(Anlagenbewegungsdaten!B:B,A866,Anlagenbewegungsdaten!C:C),3)</f>
        <v>0</v>
      </c>
      <c r="K866" s="320">
        <f>ROUND(SUMIF(Anlagenbewegungsdaten!$B:$B,$A866,Anlagenbewegungsdaten!$D:$D),2)</f>
        <v>0</v>
      </c>
      <c r="L866" s="321">
        <f t="shared" si="38"/>
        <v>0</v>
      </c>
      <c r="M866" s="341" t="s">
        <v>4950</v>
      </c>
      <c r="N866" s="341" t="s">
        <v>4963</v>
      </c>
      <c r="O866" s="323">
        <f>ROUND(SUMIF(Anlagenbewegungsdaten_AV!B:B,A866,Anlagenbewegungsdaten_AV!C:C),3)</f>
        <v>0</v>
      </c>
      <c r="P866" s="320">
        <f>ROUND(SUMIF(Anlagenbewegungsdaten_AV!$B:$B,$A866,Anlagenbewegungsdaten_AV!$D:$D),2)</f>
        <v>0</v>
      </c>
      <c r="Q866" s="321">
        <f t="shared" si="39"/>
        <v>0</v>
      </c>
      <c r="S866" s="324"/>
      <c r="T866" s="317"/>
      <c r="U866" s="325"/>
      <c r="V866" s="325"/>
    </row>
    <row r="867" spans="1:22" ht="15" customHeight="1" x14ac:dyDescent="0.25">
      <c r="A867" s="129" t="s">
        <v>4214</v>
      </c>
      <c r="B867" s="126" t="s">
        <v>2087</v>
      </c>
      <c r="C867" s="127" t="s">
        <v>4184</v>
      </c>
      <c r="D867" s="127" t="s">
        <v>4215</v>
      </c>
      <c r="E867" s="127" t="s">
        <v>4069</v>
      </c>
      <c r="F867" s="128">
        <v>27.58</v>
      </c>
      <c r="G867" s="128">
        <v>27.779999999999998</v>
      </c>
      <c r="H867" s="128">
        <v>22.06</v>
      </c>
      <c r="I867" s="311"/>
      <c r="J867" s="319">
        <f>ROUND(SUMIF(Anlagenbewegungsdaten!B:B,A867,Anlagenbewegungsdaten!C:C),3)</f>
        <v>0</v>
      </c>
      <c r="K867" s="320">
        <f>ROUND(SUMIF(Anlagenbewegungsdaten!$B:$B,$A867,Anlagenbewegungsdaten!$D:$D),2)</f>
        <v>0</v>
      </c>
      <c r="L867" s="321">
        <f t="shared" si="38"/>
        <v>0</v>
      </c>
      <c r="M867" s="341" t="s">
        <v>4950</v>
      </c>
      <c r="N867" s="341" t="s">
        <v>4963</v>
      </c>
      <c r="O867" s="323">
        <f>ROUND(SUMIF(Anlagenbewegungsdaten_AV!B:B,A867,Anlagenbewegungsdaten_AV!C:C),3)</f>
        <v>0</v>
      </c>
      <c r="P867" s="320">
        <f>ROUND(SUMIF(Anlagenbewegungsdaten_AV!$B:$B,$A867,Anlagenbewegungsdaten_AV!$D:$D),2)</f>
        <v>0</v>
      </c>
      <c r="Q867" s="321">
        <f t="shared" si="39"/>
        <v>0</v>
      </c>
      <c r="S867" s="324"/>
      <c r="T867" s="317"/>
      <c r="U867" s="325"/>
      <c r="V867" s="325"/>
    </row>
    <row r="868" spans="1:22" ht="15" customHeight="1" x14ac:dyDescent="0.25">
      <c r="A868" s="129" t="s">
        <v>1927</v>
      </c>
      <c r="B868" s="126" t="s">
        <v>2087</v>
      </c>
      <c r="C868" s="127" t="s">
        <v>4184</v>
      </c>
      <c r="D868" s="127" t="s">
        <v>1928</v>
      </c>
      <c r="E868" s="127" t="s">
        <v>2462</v>
      </c>
      <c r="F868" s="128">
        <v>25.67</v>
      </c>
      <c r="G868" s="128">
        <v>25.87</v>
      </c>
      <c r="H868" s="128">
        <v>20.54</v>
      </c>
      <c r="I868" s="311"/>
      <c r="J868" s="319">
        <f>ROUND(SUMIF(Anlagenbewegungsdaten!B:B,A868,Anlagenbewegungsdaten!C:C),3)</f>
        <v>0</v>
      </c>
      <c r="K868" s="320">
        <f>ROUND(SUMIF(Anlagenbewegungsdaten!$B:$B,$A868,Anlagenbewegungsdaten!$D:$D),2)</f>
        <v>0</v>
      </c>
      <c r="L868" s="321">
        <f t="shared" si="38"/>
        <v>0</v>
      </c>
      <c r="M868" s="341" t="s">
        <v>4950</v>
      </c>
      <c r="N868" s="341" t="s">
        <v>4963</v>
      </c>
      <c r="O868" s="323">
        <f>ROUND(SUMIF(Anlagenbewegungsdaten_AV!B:B,A868,Anlagenbewegungsdaten_AV!C:C),3)</f>
        <v>0</v>
      </c>
      <c r="P868" s="320">
        <f>ROUND(SUMIF(Anlagenbewegungsdaten_AV!$B:$B,$A868,Anlagenbewegungsdaten_AV!$D:$D),2)</f>
        <v>0</v>
      </c>
      <c r="Q868" s="321">
        <f t="shared" si="39"/>
        <v>0</v>
      </c>
      <c r="S868" s="324"/>
      <c r="T868" s="317"/>
      <c r="U868" s="325"/>
      <c r="V868" s="325"/>
    </row>
    <row r="869" spans="1:22" ht="15" customHeight="1" x14ac:dyDescent="0.25">
      <c r="A869" s="129" t="s">
        <v>1929</v>
      </c>
      <c r="B869" s="126" t="s">
        <v>2087</v>
      </c>
      <c r="C869" s="127" t="s">
        <v>4184</v>
      </c>
      <c r="D869" s="127" t="s">
        <v>1930</v>
      </c>
      <c r="E869" s="127" t="s">
        <v>2465</v>
      </c>
      <c r="F869" s="128">
        <v>27.67</v>
      </c>
      <c r="G869" s="128">
        <v>27.87</v>
      </c>
      <c r="H869" s="128">
        <v>22.14</v>
      </c>
      <c r="I869" s="311"/>
      <c r="J869" s="319">
        <f>ROUND(SUMIF(Anlagenbewegungsdaten!B:B,A869,Anlagenbewegungsdaten!C:C),3)</f>
        <v>0</v>
      </c>
      <c r="K869" s="320">
        <f>ROUND(SUMIF(Anlagenbewegungsdaten!$B:$B,$A869,Anlagenbewegungsdaten!$D:$D),2)</f>
        <v>0</v>
      </c>
      <c r="L869" s="321">
        <f t="shared" si="38"/>
        <v>0</v>
      </c>
      <c r="M869" s="341" t="s">
        <v>4950</v>
      </c>
      <c r="N869" s="341" t="s">
        <v>4963</v>
      </c>
      <c r="O869" s="323">
        <f>ROUND(SUMIF(Anlagenbewegungsdaten_AV!B:B,A869,Anlagenbewegungsdaten_AV!C:C),3)</f>
        <v>0</v>
      </c>
      <c r="P869" s="320">
        <f>ROUND(SUMIF(Anlagenbewegungsdaten_AV!$B:$B,$A869,Anlagenbewegungsdaten_AV!$D:$D),2)</f>
        <v>0</v>
      </c>
      <c r="Q869" s="321">
        <f t="shared" si="39"/>
        <v>0</v>
      </c>
      <c r="S869" s="324"/>
      <c r="T869" s="317"/>
      <c r="U869" s="325"/>
      <c r="V869" s="325"/>
    </row>
    <row r="870" spans="1:22" ht="15" customHeight="1" x14ac:dyDescent="0.25">
      <c r="A870" s="129" t="s">
        <v>1931</v>
      </c>
      <c r="B870" s="126" t="s">
        <v>2087</v>
      </c>
      <c r="C870" s="127" t="s">
        <v>4184</v>
      </c>
      <c r="D870" s="127" t="s">
        <v>1932</v>
      </c>
      <c r="E870" s="127" t="s">
        <v>1543</v>
      </c>
      <c r="F870" s="128">
        <v>28.67</v>
      </c>
      <c r="G870" s="128">
        <v>28.87</v>
      </c>
      <c r="H870" s="128">
        <v>22.94</v>
      </c>
      <c r="I870" s="311"/>
      <c r="J870" s="319">
        <f>ROUND(SUMIF(Anlagenbewegungsdaten!B:B,A870,Anlagenbewegungsdaten!C:C),3)</f>
        <v>0</v>
      </c>
      <c r="K870" s="320">
        <f>ROUND(SUMIF(Anlagenbewegungsdaten!$B:$B,$A870,Anlagenbewegungsdaten!$D:$D),2)</f>
        <v>0</v>
      </c>
      <c r="L870" s="321">
        <f t="shared" si="38"/>
        <v>0</v>
      </c>
      <c r="M870" s="341" t="s">
        <v>4950</v>
      </c>
      <c r="N870" s="341" t="s">
        <v>4963</v>
      </c>
      <c r="O870" s="323">
        <f>ROUND(SUMIF(Anlagenbewegungsdaten_AV!B:B,A870,Anlagenbewegungsdaten_AV!C:C),3)</f>
        <v>0</v>
      </c>
      <c r="P870" s="320">
        <f>ROUND(SUMIF(Anlagenbewegungsdaten_AV!$B:$B,$A870,Anlagenbewegungsdaten_AV!$D:$D),2)</f>
        <v>0</v>
      </c>
      <c r="Q870" s="321">
        <f t="shared" si="39"/>
        <v>0</v>
      </c>
      <c r="S870" s="324"/>
      <c r="T870" s="317"/>
      <c r="U870" s="325"/>
      <c r="V870" s="325"/>
    </row>
    <row r="871" spans="1:22" ht="15" customHeight="1" x14ac:dyDescent="0.25">
      <c r="A871" s="129" t="s">
        <v>1933</v>
      </c>
      <c r="B871" s="126" t="s">
        <v>2087</v>
      </c>
      <c r="C871" s="127" t="s">
        <v>4184</v>
      </c>
      <c r="D871" s="127" t="s">
        <v>1934</v>
      </c>
      <c r="E871" s="127" t="s">
        <v>1546</v>
      </c>
      <c r="F871" s="128">
        <v>28.67</v>
      </c>
      <c r="G871" s="128">
        <v>28.87</v>
      </c>
      <c r="H871" s="128">
        <v>22.94</v>
      </c>
      <c r="I871" s="311"/>
      <c r="J871" s="319">
        <f>ROUND(SUMIF(Anlagenbewegungsdaten!B:B,A871,Anlagenbewegungsdaten!C:C),3)</f>
        <v>0</v>
      </c>
      <c r="K871" s="320">
        <f>ROUND(SUMIF(Anlagenbewegungsdaten!$B:$B,$A871,Anlagenbewegungsdaten!$D:$D),2)</f>
        <v>0</v>
      </c>
      <c r="L871" s="321">
        <f t="shared" si="38"/>
        <v>0</v>
      </c>
      <c r="M871" s="341" t="s">
        <v>4950</v>
      </c>
      <c r="N871" s="341" t="s">
        <v>4963</v>
      </c>
      <c r="O871" s="323">
        <f>ROUND(SUMIF(Anlagenbewegungsdaten_AV!B:B,A871,Anlagenbewegungsdaten_AV!C:C),3)</f>
        <v>0</v>
      </c>
      <c r="P871" s="320">
        <f>ROUND(SUMIF(Anlagenbewegungsdaten_AV!$B:$B,$A871,Anlagenbewegungsdaten_AV!$D:$D),2)</f>
        <v>0</v>
      </c>
      <c r="Q871" s="321">
        <f t="shared" si="39"/>
        <v>0</v>
      </c>
      <c r="S871" s="324"/>
      <c r="T871" s="317"/>
      <c r="U871" s="325"/>
      <c r="V871" s="325"/>
    </row>
    <row r="872" spans="1:22" ht="15" customHeight="1" x14ac:dyDescent="0.25">
      <c r="A872" s="129" t="s">
        <v>2701</v>
      </c>
      <c r="B872" s="126" t="s">
        <v>2087</v>
      </c>
      <c r="C872" s="127" t="s">
        <v>4184</v>
      </c>
      <c r="D872" s="127" t="s">
        <v>2702</v>
      </c>
      <c r="E872" s="127" t="s">
        <v>2555</v>
      </c>
      <c r="F872" s="128">
        <v>28.64</v>
      </c>
      <c r="G872" s="128">
        <v>28.84</v>
      </c>
      <c r="H872" s="128">
        <v>22.91</v>
      </c>
      <c r="I872" s="311"/>
      <c r="J872" s="319">
        <f>ROUND(SUMIF(Anlagenbewegungsdaten!B:B,A872,Anlagenbewegungsdaten!C:C),3)</f>
        <v>0</v>
      </c>
      <c r="K872" s="320">
        <f>ROUND(SUMIF(Anlagenbewegungsdaten!$B:$B,$A872,Anlagenbewegungsdaten!$D:$D),2)</f>
        <v>0</v>
      </c>
      <c r="L872" s="321">
        <f t="shared" si="38"/>
        <v>0</v>
      </c>
      <c r="M872" s="341" t="s">
        <v>4950</v>
      </c>
      <c r="N872" s="341" t="s">
        <v>4963</v>
      </c>
      <c r="O872" s="323">
        <f>ROUND(SUMIF(Anlagenbewegungsdaten_AV!B:B,A872,Anlagenbewegungsdaten_AV!C:C),3)</f>
        <v>0</v>
      </c>
      <c r="P872" s="320">
        <f>ROUND(SUMIF(Anlagenbewegungsdaten_AV!$B:$B,$A872,Anlagenbewegungsdaten_AV!$D:$D),2)</f>
        <v>0</v>
      </c>
      <c r="Q872" s="321">
        <f t="shared" si="39"/>
        <v>0</v>
      </c>
      <c r="S872" s="324"/>
      <c r="T872" s="317"/>
      <c r="U872" s="325"/>
      <c r="V872" s="325"/>
    </row>
    <row r="873" spans="1:22" ht="15" customHeight="1" x14ac:dyDescent="0.25">
      <c r="A873" s="129" t="s">
        <v>3445</v>
      </c>
      <c r="B873" s="126" t="s">
        <v>2087</v>
      </c>
      <c r="C873" s="127" t="s">
        <v>4184</v>
      </c>
      <c r="D873" s="127" t="s">
        <v>3446</v>
      </c>
      <c r="E873" s="127" t="s">
        <v>3299</v>
      </c>
      <c r="F873" s="128">
        <v>28.61</v>
      </c>
      <c r="G873" s="128">
        <v>28.81</v>
      </c>
      <c r="H873" s="128">
        <v>22.89</v>
      </c>
      <c r="I873" s="311"/>
      <c r="J873" s="319">
        <f>ROUND(SUMIF(Anlagenbewegungsdaten!B:B,A873,Anlagenbewegungsdaten!C:C),3)</f>
        <v>0</v>
      </c>
      <c r="K873" s="320">
        <f>ROUND(SUMIF(Anlagenbewegungsdaten!$B:$B,$A873,Anlagenbewegungsdaten!$D:$D),2)</f>
        <v>0</v>
      </c>
      <c r="L873" s="321">
        <f t="shared" si="38"/>
        <v>0</v>
      </c>
      <c r="M873" s="341" t="s">
        <v>4950</v>
      </c>
      <c r="N873" s="341" t="s">
        <v>4963</v>
      </c>
      <c r="O873" s="323">
        <f>ROUND(SUMIF(Anlagenbewegungsdaten_AV!B:B,A873,Anlagenbewegungsdaten_AV!C:C),3)</f>
        <v>0</v>
      </c>
      <c r="P873" s="320">
        <f>ROUND(SUMIF(Anlagenbewegungsdaten_AV!$B:$B,$A873,Anlagenbewegungsdaten_AV!$D:$D),2)</f>
        <v>0</v>
      </c>
      <c r="Q873" s="321">
        <f t="shared" si="39"/>
        <v>0</v>
      </c>
      <c r="S873" s="324"/>
      <c r="T873" s="317"/>
      <c r="U873" s="325"/>
      <c r="V873" s="325"/>
    </row>
    <row r="874" spans="1:22" ht="15" customHeight="1" x14ac:dyDescent="0.25">
      <c r="A874" s="129" t="s">
        <v>4216</v>
      </c>
      <c r="B874" s="126" t="s">
        <v>2087</v>
      </c>
      <c r="C874" s="127" t="s">
        <v>4184</v>
      </c>
      <c r="D874" s="127" t="s">
        <v>4217</v>
      </c>
      <c r="E874" s="127" t="s">
        <v>4069</v>
      </c>
      <c r="F874" s="128">
        <v>28.58</v>
      </c>
      <c r="G874" s="128">
        <v>28.779999999999998</v>
      </c>
      <c r="H874" s="128">
        <v>22.86</v>
      </c>
      <c r="I874" s="311"/>
      <c r="J874" s="319">
        <f>ROUND(SUMIF(Anlagenbewegungsdaten!B:B,A874,Anlagenbewegungsdaten!C:C),3)</f>
        <v>0</v>
      </c>
      <c r="K874" s="320">
        <f>ROUND(SUMIF(Anlagenbewegungsdaten!$B:$B,$A874,Anlagenbewegungsdaten!$D:$D),2)</f>
        <v>0</v>
      </c>
      <c r="L874" s="321">
        <f t="shared" si="38"/>
        <v>0</v>
      </c>
      <c r="M874" s="341" t="s">
        <v>4950</v>
      </c>
      <c r="N874" s="341" t="s">
        <v>4963</v>
      </c>
      <c r="O874" s="323">
        <f>ROUND(SUMIF(Anlagenbewegungsdaten_AV!B:B,A874,Anlagenbewegungsdaten_AV!C:C),3)</f>
        <v>0</v>
      </c>
      <c r="P874" s="320">
        <f>ROUND(SUMIF(Anlagenbewegungsdaten_AV!$B:$B,$A874,Anlagenbewegungsdaten_AV!$D:$D),2)</f>
        <v>0</v>
      </c>
      <c r="Q874" s="321">
        <f t="shared" si="39"/>
        <v>0</v>
      </c>
      <c r="S874" s="324"/>
      <c r="T874" s="317"/>
      <c r="U874" s="325"/>
      <c r="V874" s="325"/>
    </row>
    <row r="875" spans="1:22" ht="15" customHeight="1" x14ac:dyDescent="0.25">
      <c r="A875" s="129" t="s">
        <v>1935</v>
      </c>
      <c r="B875" s="126" t="s">
        <v>2087</v>
      </c>
      <c r="C875" s="127" t="s">
        <v>4184</v>
      </c>
      <c r="D875" s="127" t="s">
        <v>1936</v>
      </c>
      <c r="E875" s="127" t="s">
        <v>2462</v>
      </c>
      <c r="F875" s="128">
        <v>22.67</v>
      </c>
      <c r="G875" s="128">
        <v>22.87</v>
      </c>
      <c r="H875" s="128">
        <v>18.14</v>
      </c>
      <c r="I875" s="311"/>
      <c r="J875" s="319">
        <f>ROUND(SUMIF(Anlagenbewegungsdaten!B:B,A875,Anlagenbewegungsdaten!C:C),3)</f>
        <v>0</v>
      </c>
      <c r="K875" s="320">
        <f>ROUND(SUMIF(Anlagenbewegungsdaten!$B:$B,$A875,Anlagenbewegungsdaten!$D:$D),2)</f>
        <v>0</v>
      </c>
      <c r="L875" s="321">
        <f t="shared" si="38"/>
        <v>0</v>
      </c>
      <c r="M875" s="341" t="s">
        <v>4950</v>
      </c>
      <c r="N875" s="341" t="s">
        <v>4963</v>
      </c>
      <c r="O875" s="323">
        <f>ROUND(SUMIF(Anlagenbewegungsdaten_AV!B:B,A875,Anlagenbewegungsdaten_AV!C:C),3)</f>
        <v>0</v>
      </c>
      <c r="P875" s="320">
        <f>ROUND(SUMIF(Anlagenbewegungsdaten_AV!$B:$B,$A875,Anlagenbewegungsdaten_AV!$D:$D),2)</f>
        <v>0</v>
      </c>
      <c r="Q875" s="321">
        <f t="shared" si="39"/>
        <v>0</v>
      </c>
      <c r="S875" s="324"/>
      <c r="T875" s="317"/>
      <c r="U875" s="325"/>
      <c r="V875" s="325"/>
    </row>
    <row r="876" spans="1:22" ht="15" customHeight="1" x14ac:dyDescent="0.25">
      <c r="A876" s="129" t="s">
        <v>1937</v>
      </c>
      <c r="B876" s="126" t="s">
        <v>2087</v>
      </c>
      <c r="C876" s="127" t="s">
        <v>4184</v>
      </c>
      <c r="D876" s="127" t="s">
        <v>1938</v>
      </c>
      <c r="E876" s="127" t="s">
        <v>2465</v>
      </c>
      <c r="F876" s="128">
        <v>24.67</v>
      </c>
      <c r="G876" s="128">
        <v>24.87</v>
      </c>
      <c r="H876" s="128">
        <v>19.739999999999998</v>
      </c>
      <c r="I876" s="311"/>
      <c r="J876" s="319">
        <f>ROUND(SUMIF(Anlagenbewegungsdaten!B:B,A876,Anlagenbewegungsdaten!C:C),3)</f>
        <v>0</v>
      </c>
      <c r="K876" s="320">
        <f>ROUND(SUMIF(Anlagenbewegungsdaten!$B:$B,$A876,Anlagenbewegungsdaten!$D:$D),2)</f>
        <v>0</v>
      </c>
      <c r="L876" s="321">
        <f t="shared" si="38"/>
        <v>0</v>
      </c>
      <c r="M876" s="341" t="s">
        <v>4950</v>
      </c>
      <c r="N876" s="341" t="s">
        <v>4963</v>
      </c>
      <c r="O876" s="323">
        <f>ROUND(SUMIF(Anlagenbewegungsdaten_AV!B:B,A876,Anlagenbewegungsdaten_AV!C:C),3)</f>
        <v>0</v>
      </c>
      <c r="P876" s="320">
        <f>ROUND(SUMIF(Anlagenbewegungsdaten_AV!$B:$B,$A876,Anlagenbewegungsdaten_AV!$D:$D),2)</f>
        <v>0</v>
      </c>
      <c r="Q876" s="321">
        <f t="shared" si="39"/>
        <v>0</v>
      </c>
      <c r="S876" s="324"/>
      <c r="T876" s="317"/>
      <c r="U876" s="325"/>
      <c r="V876" s="325"/>
    </row>
    <row r="877" spans="1:22" ht="15" customHeight="1" x14ac:dyDescent="0.25">
      <c r="A877" s="129" t="s">
        <v>1939</v>
      </c>
      <c r="B877" s="126" t="s">
        <v>2087</v>
      </c>
      <c r="C877" s="127" t="s">
        <v>4184</v>
      </c>
      <c r="D877" s="127" t="s">
        <v>1940</v>
      </c>
      <c r="E877" s="127" t="s">
        <v>1543</v>
      </c>
      <c r="F877" s="128">
        <v>25.67</v>
      </c>
      <c r="G877" s="128">
        <v>25.87</v>
      </c>
      <c r="H877" s="128">
        <v>20.54</v>
      </c>
      <c r="I877" s="311"/>
      <c r="J877" s="319">
        <f>ROUND(SUMIF(Anlagenbewegungsdaten!B:B,A877,Anlagenbewegungsdaten!C:C),3)</f>
        <v>0</v>
      </c>
      <c r="K877" s="320">
        <f>ROUND(SUMIF(Anlagenbewegungsdaten!$B:$B,$A877,Anlagenbewegungsdaten!$D:$D),2)</f>
        <v>0</v>
      </c>
      <c r="L877" s="321">
        <f t="shared" si="38"/>
        <v>0</v>
      </c>
      <c r="M877" s="341" t="s">
        <v>4950</v>
      </c>
      <c r="N877" s="341" t="s">
        <v>4963</v>
      </c>
      <c r="O877" s="323">
        <f>ROUND(SUMIF(Anlagenbewegungsdaten_AV!B:B,A877,Anlagenbewegungsdaten_AV!C:C),3)</f>
        <v>0</v>
      </c>
      <c r="P877" s="320">
        <f>ROUND(SUMIF(Anlagenbewegungsdaten_AV!$B:$B,$A877,Anlagenbewegungsdaten_AV!$D:$D),2)</f>
        <v>0</v>
      </c>
      <c r="Q877" s="321">
        <f t="shared" si="39"/>
        <v>0</v>
      </c>
      <c r="S877" s="324"/>
      <c r="T877" s="317"/>
      <c r="U877" s="325"/>
      <c r="V877" s="325"/>
    </row>
    <row r="878" spans="1:22" ht="15" customHeight="1" x14ac:dyDescent="0.25">
      <c r="A878" s="129" t="s">
        <v>1941</v>
      </c>
      <c r="B878" s="126" t="s">
        <v>2087</v>
      </c>
      <c r="C878" s="127" t="s">
        <v>4184</v>
      </c>
      <c r="D878" s="127" t="s">
        <v>1942</v>
      </c>
      <c r="E878" s="127" t="s">
        <v>1546</v>
      </c>
      <c r="F878" s="128">
        <v>25.67</v>
      </c>
      <c r="G878" s="128">
        <v>25.87</v>
      </c>
      <c r="H878" s="128">
        <v>20.54</v>
      </c>
      <c r="I878" s="311"/>
      <c r="J878" s="319">
        <f>ROUND(SUMIF(Anlagenbewegungsdaten!B:B,A878,Anlagenbewegungsdaten!C:C),3)</f>
        <v>0</v>
      </c>
      <c r="K878" s="320">
        <f>ROUND(SUMIF(Anlagenbewegungsdaten!$B:$B,$A878,Anlagenbewegungsdaten!$D:$D),2)</f>
        <v>0</v>
      </c>
      <c r="L878" s="321">
        <f t="shared" si="38"/>
        <v>0</v>
      </c>
      <c r="M878" s="341" t="s">
        <v>4950</v>
      </c>
      <c r="N878" s="341" t="s">
        <v>4963</v>
      </c>
      <c r="O878" s="323">
        <f>ROUND(SUMIF(Anlagenbewegungsdaten_AV!B:B,A878,Anlagenbewegungsdaten_AV!C:C),3)</f>
        <v>0</v>
      </c>
      <c r="P878" s="320">
        <f>ROUND(SUMIF(Anlagenbewegungsdaten_AV!$B:$B,$A878,Anlagenbewegungsdaten_AV!$D:$D),2)</f>
        <v>0</v>
      </c>
      <c r="Q878" s="321">
        <f t="shared" si="39"/>
        <v>0</v>
      </c>
      <c r="S878" s="324"/>
      <c r="T878" s="317"/>
      <c r="U878" s="325"/>
      <c r="V878" s="325"/>
    </row>
    <row r="879" spans="1:22" ht="15" customHeight="1" x14ac:dyDescent="0.25">
      <c r="A879" s="129" t="s">
        <v>2703</v>
      </c>
      <c r="B879" s="126" t="s">
        <v>2087</v>
      </c>
      <c r="C879" s="127" t="s">
        <v>4184</v>
      </c>
      <c r="D879" s="127" t="s">
        <v>2704</v>
      </c>
      <c r="E879" s="127" t="s">
        <v>2555</v>
      </c>
      <c r="F879" s="128">
        <v>25.64</v>
      </c>
      <c r="G879" s="128">
        <v>25.84</v>
      </c>
      <c r="H879" s="128">
        <v>20.51</v>
      </c>
      <c r="I879" s="311"/>
      <c r="J879" s="319">
        <f>ROUND(SUMIF(Anlagenbewegungsdaten!B:B,A879,Anlagenbewegungsdaten!C:C),3)</f>
        <v>0</v>
      </c>
      <c r="K879" s="320">
        <f>ROUND(SUMIF(Anlagenbewegungsdaten!$B:$B,$A879,Anlagenbewegungsdaten!$D:$D),2)</f>
        <v>0</v>
      </c>
      <c r="L879" s="321">
        <f t="shared" si="38"/>
        <v>0</v>
      </c>
      <c r="M879" s="341" t="s">
        <v>4950</v>
      </c>
      <c r="N879" s="341" t="s">
        <v>4963</v>
      </c>
      <c r="O879" s="323">
        <f>ROUND(SUMIF(Anlagenbewegungsdaten_AV!B:B,A879,Anlagenbewegungsdaten_AV!C:C),3)</f>
        <v>0</v>
      </c>
      <c r="P879" s="320">
        <f>ROUND(SUMIF(Anlagenbewegungsdaten_AV!$B:$B,$A879,Anlagenbewegungsdaten_AV!$D:$D),2)</f>
        <v>0</v>
      </c>
      <c r="Q879" s="321">
        <f t="shared" si="39"/>
        <v>0</v>
      </c>
      <c r="S879" s="324"/>
      <c r="T879" s="317"/>
      <c r="U879" s="325"/>
      <c r="V879" s="325"/>
    </row>
    <row r="880" spans="1:22" ht="15" customHeight="1" x14ac:dyDescent="0.25">
      <c r="A880" s="129" t="s">
        <v>3447</v>
      </c>
      <c r="B880" s="126" t="s">
        <v>2087</v>
      </c>
      <c r="C880" s="127" t="s">
        <v>4184</v>
      </c>
      <c r="D880" s="127" t="s">
        <v>3448</v>
      </c>
      <c r="E880" s="127" t="s">
        <v>3299</v>
      </c>
      <c r="F880" s="128">
        <v>25.61</v>
      </c>
      <c r="G880" s="128">
        <v>25.81</v>
      </c>
      <c r="H880" s="128">
        <v>20.49</v>
      </c>
      <c r="I880" s="311"/>
      <c r="J880" s="319">
        <f>ROUND(SUMIF(Anlagenbewegungsdaten!B:B,A880,Anlagenbewegungsdaten!C:C),3)</f>
        <v>0</v>
      </c>
      <c r="K880" s="320">
        <f>ROUND(SUMIF(Anlagenbewegungsdaten!$B:$B,$A880,Anlagenbewegungsdaten!$D:$D),2)</f>
        <v>0</v>
      </c>
      <c r="L880" s="321">
        <f t="shared" si="38"/>
        <v>0</v>
      </c>
      <c r="M880" s="341" t="s">
        <v>4950</v>
      </c>
      <c r="N880" s="341" t="s">
        <v>4963</v>
      </c>
      <c r="O880" s="323">
        <f>ROUND(SUMIF(Anlagenbewegungsdaten_AV!B:B,A880,Anlagenbewegungsdaten_AV!C:C),3)</f>
        <v>0</v>
      </c>
      <c r="P880" s="320">
        <f>ROUND(SUMIF(Anlagenbewegungsdaten_AV!$B:$B,$A880,Anlagenbewegungsdaten_AV!$D:$D),2)</f>
        <v>0</v>
      </c>
      <c r="Q880" s="321">
        <f t="shared" si="39"/>
        <v>0</v>
      </c>
      <c r="S880" s="324"/>
      <c r="T880" s="317"/>
      <c r="U880" s="325"/>
      <c r="V880" s="325"/>
    </row>
    <row r="881" spans="1:22" ht="15" customHeight="1" x14ac:dyDescent="0.25">
      <c r="A881" s="129" t="s">
        <v>4218</v>
      </c>
      <c r="B881" s="126" t="s">
        <v>2087</v>
      </c>
      <c r="C881" s="127" t="s">
        <v>4184</v>
      </c>
      <c r="D881" s="127" t="s">
        <v>4219</v>
      </c>
      <c r="E881" s="127" t="s">
        <v>4069</v>
      </c>
      <c r="F881" s="128">
        <v>25.58</v>
      </c>
      <c r="G881" s="128">
        <v>25.779999999999998</v>
      </c>
      <c r="H881" s="128">
        <v>20.46</v>
      </c>
      <c r="I881" s="311"/>
      <c r="J881" s="319">
        <f>ROUND(SUMIF(Anlagenbewegungsdaten!B:B,A881,Anlagenbewegungsdaten!C:C),3)</f>
        <v>0</v>
      </c>
      <c r="K881" s="320">
        <f>ROUND(SUMIF(Anlagenbewegungsdaten!$B:$B,$A881,Anlagenbewegungsdaten!$D:$D),2)</f>
        <v>0</v>
      </c>
      <c r="L881" s="321">
        <f t="shared" si="38"/>
        <v>0</v>
      </c>
      <c r="M881" s="341" t="s">
        <v>4950</v>
      </c>
      <c r="N881" s="341" t="s">
        <v>4963</v>
      </c>
      <c r="O881" s="323">
        <f>ROUND(SUMIF(Anlagenbewegungsdaten_AV!B:B,A881,Anlagenbewegungsdaten_AV!C:C),3)</f>
        <v>0</v>
      </c>
      <c r="P881" s="320">
        <f>ROUND(SUMIF(Anlagenbewegungsdaten_AV!$B:$B,$A881,Anlagenbewegungsdaten_AV!$D:$D),2)</f>
        <v>0</v>
      </c>
      <c r="Q881" s="321">
        <f t="shared" si="39"/>
        <v>0</v>
      </c>
      <c r="S881" s="324"/>
      <c r="T881" s="317"/>
      <c r="U881" s="325"/>
      <c r="V881" s="325"/>
    </row>
    <row r="882" spans="1:22" ht="15" customHeight="1" x14ac:dyDescent="0.25">
      <c r="A882" s="129" t="s">
        <v>1943</v>
      </c>
      <c r="B882" s="126" t="s">
        <v>2087</v>
      </c>
      <c r="C882" s="127" t="s">
        <v>4184</v>
      </c>
      <c r="D882" s="127" t="s">
        <v>1944</v>
      </c>
      <c r="E882" s="127" t="s">
        <v>2462</v>
      </c>
      <c r="F882" s="128">
        <v>23.67</v>
      </c>
      <c r="G882" s="128">
        <v>23.87</v>
      </c>
      <c r="H882" s="128">
        <v>18.940000000000001</v>
      </c>
      <c r="I882" s="311"/>
      <c r="J882" s="319">
        <f>ROUND(SUMIF(Anlagenbewegungsdaten!B:B,A882,Anlagenbewegungsdaten!C:C),3)</f>
        <v>0</v>
      </c>
      <c r="K882" s="320">
        <f>ROUND(SUMIF(Anlagenbewegungsdaten!$B:$B,$A882,Anlagenbewegungsdaten!$D:$D),2)</f>
        <v>0</v>
      </c>
      <c r="L882" s="321">
        <f t="shared" si="38"/>
        <v>0</v>
      </c>
      <c r="M882" s="341" t="s">
        <v>4950</v>
      </c>
      <c r="N882" s="341" t="s">
        <v>4963</v>
      </c>
      <c r="O882" s="323">
        <f>ROUND(SUMIF(Anlagenbewegungsdaten_AV!B:B,A882,Anlagenbewegungsdaten_AV!C:C),3)</f>
        <v>0</v>
      </c>
      <c r="P882" s="320">
        <f>ROUND(SUMIF(Anlagenbewegungsdaten_AV!$B:$B,$A882,Anlagenbewegungsdaten_AV!$D:$D),2)</f>
        <v>0</v>
      </c>
      <c r="Q882" s="321">
        <f t="shared" si="39"/>
        <v>0</v>
      </c>
      <c r="S882" s="324"/>
      <c r="T882" s="317"/>
      <c r="U882" s="325"/>
      <c r="V882" s="325"/>
    </row>
    <row r="883" spans="1:22" ht="15" customHeight="1" x14ac:dyDescent="0.25">
      <c r="A883" s="129" t="s">
        <v>1945</v>
      </c>
      <c r="B883" s="126" t="s">
        <v>2087</v>
      </c>
      <c r="C883" s="127" t="s">
        <v>4184</v>
      </c>
      <c r="D883" s="127" t="s">
        <v>1946</v>
      </c>
      <c r="E883" s="127" t="s">
        <v>2465</v>
      </c>
      <c r="F883" s="128">
        <v>25.67</v>
      </c>
      <c r="G883" s="128">
        <v>25.87</v>
      </c>
      <c r="H883" s="128">
        <v>20.54</v>
      </c>
      <c r="I883" s="311"/>
      <c r="J883" s="319">
        <f>ROUND(SUMIF(Anlagenbewegungsdaten!B:B,A883,Anlagenbewegungsdaten!C:C),3)</f>
        <v>0</v>
      </c>
      <c r="K883" s="320">
        <f>ROUND(SUMIF(Anlagenbewegungsdaten!$B:$B,$A883,Anlagenbewegungsdaten!$D:$D),2)</f>
        <v>0</v>
      </c>
      <c r="L883" s="321">
        <f t="shared" si="38"/>
        <v>0</v>
      </c>
      <c r="M883" s="341" t="s">
        <v>4950</v>
      </c>
      <c r="N883" s="341" t="s">
        <v>4963</v>
      </c>
      <c r="O883" s="323">
        <f>ROUND(SUMIF(Anlagenbewegungsdaten_AV!B:B,A883,Anlagenbewegungsdaten_AV!C:C),3)</f>
        <v>0</v>
      </c>
      <c r="P883" s="320">
        <f>ROUND(SUMIF(Anlagenbewegungsdaten_AV!$B:$B,$A883,Anlagenbewegungsdaten_AV!$D:$D),2)</f>
        <v>0</v>
      </c>
      <c r="Q883" s="321">
        <f t="shared" si="39"/>
        <v>0</v>
      </c>
      <c r="S883" s="324"/>
      <c r="T883" s="317"/>
      <c r="U883" s="325"/>
      <c r="V883" s="325"/>
    </row>
    <row r="884" spans="1:22" ht="15" customHeight="1" x14ac:dyDescent="0.25">
      <c r="A884" s="129" t="s">
        <v>1947</v>
      </c>
      <c r="B884" s="126" t="s">
        <v>2087</v>
      </c>
      <c r="C884" s="127" t="s">
        <v>4184</v>
      </c>
      <c r="D884" s="127" t="s">
        <v>1948</v>
      </c>
      <c r="E884" s="127" t="s">
        <v>1543</v>
      </c>
      <c r="F884" s="128">
        <v>26.67</v>
      </c>
      <c r="G884" s="128">
        <v>26.87</v>
      </c>
      <c r="H884" s="128">
        <v>21.34</v>
      </c>
      <c r="I884" s="311"/>
      <c r="J884" s="319">
        <f>ROUND(SUMIF(Anlagenbewegungsdaten!B:B,A884,Anlagenbewegungsdaten!C:C),3)</f>
        <v>0</v>
      </c>
      <c r="K884" s="320">
        <f>ROUND(SUMIF(Anlagenbewegungsdaten!$B:$B,$A884,Anlagenbewegungsdaten!$D:$D),2)</f>
        <v>0</v>
      </c>
      <c r="L884" s="321">
        <f t="shared" si="38"/>
        <v>0</v>
      </c>
      <c r="M884" s="341" t="s">
        <v>4950</v>
      </c>
      <c r="N884" s="341" t="s">
        <v>4963</v>
      </c>
      <c r="O884" s="323">
        <f>ROUND(SUMIF(Anlagenbewegungsdaten_AV!B:B,A884,Anlagenbewegungsdaten_AV!C:C),3)</f>
        <v>0</v>
      </c>
      <c r="P884" s="320">
        <f>ROUND(SUMIF(Anlagenbewegungsdaten_AV!$B:$B,$A884,Anlagenbewegungsdaten_AV!$D:$D),2)</f>
        <v>0</v>
      </c>
      <c r="Q884" s="321">
        <f t="shared" si="39"/>
        <v>0</v>
      </c>
      <c r="S884" s="324"/>
      <c r="T884" s="317"/>
      <c r="U884" s="325"/>
      <c r="V884" s="325"/>
    </row>
    <row r="885" spans="1:22" ht="15" customHeight="1" x14ac:dyDescent="0.25">
      <c r="A885" s="129" t="s">
        <v>1949</v>
      </c>
      <c r="B885" s="126" t="s">
        <v>2087</v>
      </c>
      <c r="C885" s="127" t="s">
        <v>4184</v>
      </c>
      <c r="D885" s="127" t="s">
        <v>1950</v>
      </c>
      <c r="E885" s="127" t="s">
        <v>1546</v>
      </c>
      <c r="F885" s="128">
        <v>26.67</v>
      </c>
      <c r="G885" s="128">
        <v>26.87</v>
      </c>
      <c r="H885" s="128">
        <v>21.34</v>
      </c>
      <c r="I885" s="311"/>
      <c r="J885" s="319">
        <f>ROUND(SUMIF(Anlagenbewegungsdaten!B:B,A885,Anlagenbewegungsdaten!C:C),3)</f>
        <v>0</v>
      </c>
      <c r="K885" s="320">
        <f>ROUND(SUMIF(Anlagenbewegungsdaten!$B:$B,$A885,Anlagenbewegungsdaten!$D:$D),2)</f>
        <v>0</v>
      </c>
      <c r="L885" s="321">
        <f t="shared" si="38"/>
        <v>0</v>
      </c>
      <c r="M885" s="341" t="s">
        <v>4950</v>
      </c>
      <c r="N885" s="341" t="s">
        <v>4963</v>
      </c>
      <c r="O885" s="323">
        <f>ROUND(SUMIF(Anlagenbewegungsdaten_AV!B:B,A885,Anlagenbewegungsdaten_AV!C:C),3)</f>
        <v>0</v>
      </c>
      <c r="P885" s="320">
        <f>ROUND(SUMIF(Anlagenbewegungsdaten_AV!$B:$B,$A885,Anlagenbewegungsdaten_AV!$D:$D),2)</f>
        <v>0</v>
      </c>
      <c r="Q885" s="321">
        <f t="shared" si="39"/>
        <v>0</v>
      </c>
      <c r="S885" s="324"/>
      <c r="T885" s="317"/>
      <c r="U885" s="325"/>
      <c r="V885" s="325"/>
    </row>
    <row r="886" spans="1:22" ht="15" customHeight="1" x14ac:dyDescent="0.25">
      <c r="A886" s="129" t="s">
        <v>2705</v>
      </c>
      <c r="B886" s="126" t="s">
        <v>2087</v>
      </c>
      <c r="C886" s="127" t="s">
        <v>4184</v>
      </c>
      <c r="D886" s="127" t="s">
        <v>2706</v>
      </c>
      <c r="E886" s="127" t="s">
        <v>2555</v>
      </c>
      <c r="F886" s="128">
        <v>26.64</v>
      </c>
      <c r="G886" s="128">
        <v>26.84</v>
      </c>
      <c r="H886" s="128">
        <v>21.31</v>
      </c>
      <c r="I886" s="311"/>
      <c r="J886" s="319">
        <f>ROUND(SUMIF(Anlagenbewegungsdaten!B:B,A886,Anlagenbewegungsdaten!C:C),3)</f>
        <v>0</v>
      </c>
      <c r="K886" s="320">
        <f>ROUND(SUMIF(Anlagenbewegungsdaten!$B:$B,$A886,Anlagenbewegungsdaten!$D:$D),2)</f>
        <v>0</v>
      </c>
      <c r="L886" s="321">
        <f t="shared" si="38"/>
        <v>0</v>
      </c>
      <c r="M886" s="341" t="s">
        <v>4950</v>
      </c>
      <c r="N886" s="341" t="s">
        <v>4963</v>
      </c>
      <c r="O886" s="323">
        <f>ROUND(SUMIF(Anlagenbewegungsdaten_AV!B:B,A886,Anlagenbewegungsdaten_AV!C:C),3)</f>
        <v>0</v>
      </c>
      <c r="P886" s="320">
        <f>ROUND(SUMIF(Anlagenbewegungsdaten_AV!$B:$B,$A886,Anlagenbewegungsdaten_AV!$D:$D),2)</f>
        <v>0</v>
      </c>
      <c r="Q886" s="321">
        <f t="shared" si="39"/>
        <v>0</v>
      </c>
      <c r="S886" s="324"/>
      <c r="T886" s="317"/>
      <c r="U886" s="325"/>
      <c r="V886" s="325"/>
    </row>
    <row r="887" spans="1:22" ht="15" customHeight="1" x14ac:dyDescent="0.25">
      <c r="A887" s="129" t="s">
        <v>3449</v>
      </c>
      <c r="B887" s="126" t="s">
        <v>2087</v>
      </c>
      <c r="C887" s="127" t="s">
        <v>4184</v>
      </c>
      <c r="D887" s="127" t="s">
        <v>3450</v>
      </c>
      <c r="E887" s="127" t="s">
        <v>3299</v>
      </c>
      <c r="F887" s="128">
        <v>26.61</v>
      </c>
      <c r="G887" s="128">
        <v>26.81</v>
      </c>
      <c r="H887" s="128">
        <v>21.29</v>
      </c>
      <c r="I887" s="311"/>
      <c r="J887" s="319">
        <f>ROUND(SUMIF(Anlagenbewegungsdaten!B:B,A887,Anlagenbewegungsdaten!C:C),3)</f>
        <v>0</v>
      </c>
      <c r="K887" s="320">
        <f>ROUND(SUMIF(Anlagenbewegungsdaten!$B:$B,$A887,Anlagenbewegungsdaten!$D:$D),2)</f>
        <v>0</v>
      </c>
      <c r="L887" s="321">
        <f t="shared" si="38"/>
        <v>0</v>
      </c>
      <c r="M887" s="341" t="s">
        <v>4950</v>
      </c>
      <c r="N887" s="341" t="s">
        <v>4963</v>
      </c>
      <c r="O887" s="323">
        <f>ROUND(SUMIF(Anlagenbewegungsdaten_AV!B:B,A887,Anlagenbewegungsdaten_AV!C:C),3)</f>
        <v>0</v>
      </c>
      <c r="P887" s="320">
        <f>ROUND(SUMIF(Anlagenbewegungsdaten_AV!$B:$B,$A887,Anlagenbewegungsdaten_AV!$D:$D),2)</f>
        <v>0</v>
      </c>
      <c r="Q887" s="321">
        <f t="shared" si="39"/>
        <v>0</v>
      </c>
      <c r="S887" s="324"/>
      <c r="T887" s="317"/>
      <c r="U887" s="325"/>
      <c r="V887" s="325"/>
    </row>
    <row r="888" spans="1:22" ht="15" customHeight="1" x14ac:dyDescent="0.25">
      <c r="A888" s="129" t="s">
        <v>4220</v>
      </c>
      <c r="B888" s="126" t="s">
        <v>2087</v>
      </c>
      <c r="C888" s="127" t="s">
        <v>4184</v>
      </c>
      <c r="D888" s="127" t="s">
        <v>4221</v>
      </c>
      <c r="E888" s="127" t="s">
        <v>4069</v>
      </c>
      <c r="F888" s="128">
        <v>26.58</v>
      </c>
      <c r="G888" s="128">
        <v>26.779999999999998</v>
      </c>
      <c r="H888" s="128">
        <v>21.26</v>
      </c>
      <c r="I888" s="311"/>
      <c r="J888" s="319">
        <f>ROUND(SUMIF(Anlagenbewegungsdaten!B:B,A888,Anlagenbewegungsdaten!C:C),3)</f>
        <v>0</v>
      </c>
      <c r="K888" s="320">
        <f>ROUND(SUMIF(Anlagenbewegungsdaten!$B:$B,$A888,Anlagenbewegungsdaten!$D:$D),2)</f>
        <v>0</v>
      </c>
      <c r="L888" s="321">
        <f t="shared" si="38"/>
        <v>0</v>
      </c>
      <c r="M888" s="341" t="s">
        <v>4950</v>
      </c>
      <c r="N888" s="341" t="s">
        <v>4963</v>
      </c>
      <c r="O888" s="323">
        <f>ROUND(SUMIF(Anlagenbewegungsdaten_AV!B:B,A888,Anlagenbewegungsdaten_AV!C:C),3)</f>
        <v>0</v>
      </c>
      <c r="P888" s="320">
        <f>ROUND(SUMIF(Anlagenbewegungsdaten_AV!$B:$B,$A888,Anlagenbewegungsdaten_AV!$D:$D),2)</f>
        <v>0</v>
      </c>
      <c r="Q888" s="321">
        <f t="shared" si="39"/>
        <v>0</v>
      </c>
      <c r="S888" s="324"/>
      <c r="T888" s="317"/>
      <c r="U888" s="325"/>
      <c r="V888" s="325"/>
    </row>
    <row r="889" spans="1:22" ht="15" customHeight="1" x14ac:dyDescent="0.25">
      <c r="A889" s="129" t="s">
        <v>1951</v>
      </c>
      <c r="B889" s="126" t="s">
        <v>2087</v>
      </c>
      <c r="C889" s="127" t="s">
        <v>4184</v>
      </c>
      <c r="D889" s="127" t="s">
        <v>1952</v>
      </c>
      <c r="E889" s="127" t="s">
        <v>2462</v>
      </c>
      <c r="F889" s="128">
        <v>26.67</v>
      </c>
      <c r="G889" s="128">
        <v>26.87</v>
      </c>
      <c r="H889" s="128">
        <v>21.34</v>
      </c>
      <c r="I889" s="311"/>
      <c r="J889" s="319">
        <f>ROUND(SUMIF(Anlagenbewegungsdaten!B:B,A889,Anlagenbewegungsdaten!C:C),3)</f>
        <v>0</v>
      </c>
      <c r="K889" s="320">
        <f>ROUND(SUMIF(Anlagenbewegungsdaten!$B:$B,$A889,Anlagenbewegungsdaten!$D:$D),2)</f>
        <v>0</v>
      </c>
      <c r="L889" s="321">
        <f t="shared" si="38"/>
        <v>0</v>
      </c>
      <c r="M889" s="341" t="s">
        <v>4950</v>
      </c>
      <c r="N889" s="341" t="s">
        <v>4963</v>
      </c>
      <c r="O889" s="323">
        <f>ROUND(SUMIF(Anlagenbewegungsdaten_AV!B:B,A889,Anlagenbewegungsdaten_AV!C:C),3)</f>
        <v>0</v>
      </c>
      <c r="P889" s="320">
        <f>ROUND(SUMIF(Anlagenbewegungsdaten_AV!$B:$B,$A889,Anlagenbewegungsdaten_AV!$D:$D),2)</f>
        <v>0</v>
      </c>
      <c r="Q889" s="321">
        <f t="shared" si="39"/>
        <v>0</v>
      </c>
      <c r="S889" s="324"/>
      <c r="T889" s="317"/>
      <c r="U889" s="325"/>
      <c r="V889" s="325"/>
    </row>
    <row r="890" spans="1:22" ht="15" customHeight="1" x14ac:dyDescent="0.25">
      <c r="A890" s="129" t="s">
        <v>1953</v>
      </c>
      <c r="B890" s="126" t="s">
        <v>2087</v>
      </c>
      <c r="C890" s="127" t="s">
        <v>4184</v>
      </c>
      <c r="D890" s="127" t="s">
        <v>1954</v>
      </c>
      <c r="E890" s="127" t="s">
        <v>2465</v>
      </c>
      <c r="F890" s="128">
        <v>28.67</v>
      </c>
      <c r="G890" s="128">
        <v>28.87</v>
      </c>
      <c r="H890" s="128">
        <v>22.94</v>
      </c>
      <c r="I890" s="311"/>
      <c r="J890" s="319">
        <f>ROUND(SUMIF(Anlagenbewegungsdaten!B:B,A890,Anlagenbewegungsdaten!C:C),3)</f>
        <v>0</v>
      </c>
      <c r="K890" s="320">
        <f>ROUND(SUMIF(Anlagenbewegungsdaten!$B:$B,$A890,Anlagenbewegungsdaten!$D:$D),2)</f>
        <v>0</v>
      </c>
      <c r="L890" s="321">
        <f t="shared" si="38"/>
        <v>0</v>
      </c>
      <c r="M890" s="341" t="s">
        <v>4950</v>
      </c>
      <c r="N890" s="341" t="s">
        <v>4963</v>
      </c>
      <c r="O890" s="323">
        <f>ROUND(SUMIF(Anlagenbewegungsdaten_AV!B:B,A890,Anlagenbewegungsdaten_AV!C:C),3)</f>
        <v>0</v>
      </c>
      <c r="P890" s="320">
        <f>ROUND(SUMIF(Anlagenbewegungsdaten_AV!$B:$B,$A890,Anlagenbewegungsdaten_AV!$D:$D),2)</f>
        <v>0</v>
      </c>
      <c r="Q890" s="321">
        <f t="shared" si="39"/>
        <v>0</v>
      </c>
      <c r="S890" s="324"/>
      <c r="T890" s="317"/>
      <c r="U890" s="325"/>
      <c r="V890" s="325"/>
    </row>
    <row r="891" spans="1:22" ht="15" customHeight="1" x14ac:dyDescent="0.25">
      <c r="A891" s="129" t="s">
        <v>1955</v>
      </c>
      <c r="B891" s="126" t="s">
        <v>2087</v>
      </c>
      <c r="C891" s="127" t="s">
        <v>4184</v>
      </c>
      <c r="D891" s="127" t="s">
        <v>1956</v>
      </c>
      <c r="E891" s="127" t="s">
        <v>1543</v>
      </c>
      <c r="F891" s="128">
        <v>29.67</v>
      </c>
      <c r="G891" s="128">
        <v>29.87</v>
      </c>
      <c r="H891" s="128">
        <v>23.74</v>
      </c>
      <c r="I891" s="311"/>
      <c r="J891" s="319">
        <f>ROUND(SUMIF(Anlagenbewegungsdaten!B:B,A891,Anlagenbewegungsdaten!C:C),3)</f>
        <v>0</v>
      </c>
      <c r="K891" s="320">
        <f>ROUND(SUMIF(Anlagenbewegungsdaten!$B:$B,$A891,Anlagenbewegungsdaten!$D:$D),2)</f>
        <v>0</v>
      </c>
      <c r="L891" s="321">
        <f t="shared" si="38"/>
        <v>0</v>
      </c>
      <c r="M891" s="341" t="s">
        <v>4950</v>
      </c>
      <c r="N891" s="341" t="s">
        <v>4963</v>
      </c>
      <c r="O891" s="323">
        <f>ROUND(SUMIF(Anlagenbewegungsdaten_AV!B:B,A891,Anlagenbewegungsdaten_AV!C:C),3)</f>
        <v>0</v>
      </c>
      <c r="P891" s="320">
        <f>ROUND(SUMIF(Anlagenbewegungsdaten_AV!$B:$B,$A891,Anlagenbewegungsdaten_AV!$D:$D),2)</f>
        <v>0</v>
      </c>
      <c r="Q891" s="321">
        <f t="shared" si="39"/>
        <v>0</v>
      </c>
      <c r="S891" s="324"/>
      <c r="T891" s="317"/>
      <c r="U891" s="325"/>
      <c r="V891" s="325"/>
    </row>
    <row r="892" spans="1:22" ht="15" customHeight="1" x14ac:dyDescent="0.25">
      <c r="A892" s="129" t="s">
        <v>1957</v>
      </c>
      <c r="B892" s="126" t="s">
        <v>2087</v>
      </c>
      <c r="C892" s="127" t="s">
        <v>4184</v>
      </c>
      <c r="D892" s="127" t="s">
        <v>1958</v>
      </c>
      <c r="E892" s="127" t="s">
        <v>1546</v>
      </c>
      <c r="F892" s="128">
        <v>29.67</v>
      </c>
      <c r="G892" s="128">
        <v>29.87</v>
      </c>
      <c r="H892" s="128">
        <v>23.74</v>
      </c>
      <c r="I892" s="311"/>
      <c r="J892" s="319">
        <f>ROUND(SUMIF(Anlagenbewegungsdaten!B:B,A892,Anlagenbewegungsdaten!C:C),3)</f>
        <v>0</v>
      </c>
      <c r="K892" s="320">
        <f>ROUND(SUMIF(Anlagenbewegungsdaten!$B:$B,$A892,Anlagenbewegungsdaten!$D:$D),2)</f>
        <v>0</v>
      </c>
      <c r="L892" s="321">
        <f t="shared" si="38"/>
        <v>0</v>
      </c>
      <c r="M892" s="341" t="s">
        <v>4950</v>
      </c>
      <c r="N892" s="341" t="s">
        <v>4963</v>
      </c>
      <c r="O892" s="323">
        <f>ROUND(SUMIF(Anlagenbewegungsdaten_AV!B:B,A892,Anlagenbewegungsdaten_AV!C:C),3)</f>
        <v>0</v>
      </c>
      <c r="P892" s="320">
        <f>ROUND(SUMIF(Anlagenbewegungsdaten_AV!$B:$B,$A892,Anlagenbewegungsdaten_AV!$D:$D),2)</f>
        <v>0</v>
      </c>
      <c r="Q892" s="321">
        <f t="shared" si="39"/>
        <v>0</v>
      </c>
      <c r="S892" s="324"/>
      <c r="T892" s="317"/>
      <c r="U892" s="325"/>
      <c r="V892" s="325"/>
    </row>
    <row r="893" spans="1:22" ht="15" customHeight="1" x14ac:dyDescent="0.25">
      <c r="A893" s="129" t="s">
        <v>2707</v>
      </c>
      <c r="B893" s="126" t="s">
        <v>2087</v>
      </c>
      <c r="C893" s="127" t="s">
        <v>4184</v>
      </c>
      <c r="D893" s="127" t="s">
        <v>2708</v>
      </c>
      <c r="E893" s="127" t="s">
        <v>2555</v>
      </c>
      <c r="F893" s="128">
        <v>29.64</v>
      </c>
      <c r="G893" s="128">
        <v>29.84</v>
      </c>
      <c r="H893" s="128">
        <v>23.71</v>
      </c>
      <c r="I893" s="311"/>
      <c r="J893" s="319">
        <f>ROUND(SUMIF(Anlagenbewegungsdaten!B:B,A893,Anlagenbewegungsdaten!C:C),3)</f>
        <v>0</v>
      </c>
      <c r="K893" s="320">
        <f>ROUND(SUMIF(Anlagenbewegungsdaten!$B:$B,$A893,Anlagenbewegungsdaten!$D:$D),2)</f>
        <v>0</v>
      </c>
      <c r="L893" s="321">
        <f t="shared" si="38"/>
        <v>0</v>
      </c>
      <c r="M893" s="341" t="s">
        <v>4950</v>
      </c>
      <c r="N893" s="341" t="s">
        <v>4963</v>
      </c>
      <c r="O893" s="323">
        <f>ROUND(SUMIF(Anlagenbewegungsdaten_AV!B:B,A893,Anlagenbewegungsdaten_AV!C:C),3)</f>
        <v>0</v>
      </c>
      <c r="P893" s="320">
        <f>ROUND(SUMIF(Anlagenbewegungsdaten_AV!$B:$B,$A893,Anlagenbewegungsdaten_AV!$D:$D),2)</f>
        <v>0</v>
      </c>
      <c r="Q893" s="321">
        <f t="shared" si="39"/>
        <v>0</v>
      </c>
      <c r="S893" s="324"/>
      <c r="T893" s="317"/>
      <c r="U893" s="325"/>
      <c r="V893" s="325"/>
    </row>
    <row r="894" spans="1:22" ht="15" customHeight="1" x14ac:dyDescent="0.25">
      <c r="A894" s="129" t="s">
        <v>3451</v>
      </c>
      <c r="B894" s="126" t="s">
        <v>2087</v>
      </c>
      <c r="C894" s="127" t="s">
        <v>4184</v>
      </c>
      <c r="D894" s="127" t="s">
        <v>3452</v>
      </c>
      <c r="E894" s="127" t="s">
        <v>3299</v>
      </c>
      <c r="F894" s="128">
        <v>29.61</v>
      </c>
      <c r="G894" s="128">
        <v>29.81</v>
      </c>
      <c r="H894" s="128">
        <v>23.69</v>
      </c>
      <c r="I894" s="311"/>
      <c r="J894" s="319">
        <f>ROUND(SUMIF(Anlagenbewegungsdaten!B:B,A894,Anlagenbewegungsdaten!C:C),3)</f>
        <v>0</v>
      </c>
      <c r="K894" s="320">
        <f>ROUND(SUMIF(Anlagenbewegungsdaten!$B:$B,$A894,Anlagenbewegungsdaten!$D:$D),2)</f>
        <v>0</v>
      </c>
      <c r="L894" s="321">
        <f t="shared" si="38"/>
        <v>0</v>
      </c>
      <c r="M894" s="341" t="s">
        <v>4950</v>
      </c>
      <c r="N894" s="341" t="s">
        <v>4963</v>
      </c>
      <c r="O894" s="323">
        <f>ROUND(SUMIF(Anlagenbewegungsdaten_AV!B:B,A894,Anlagenbewegungsdaten_AV!C:C),3)</f>
        <v>0</v>
      </c>
      <c r="P894" s="320">
        <f>ROUND(SUMIF(Anlagenbewegungsdaten_AV!$B:$B,$A894,Anlagenbewegungsdaten_AV!$D:$D),2)</f>
        <v>0</v>
      </c>
      <c r="Q894" s="321">
        <f t="shared" si="39"/>
        <v>0</v>
      </c>
      <c r="S894" s="324"/>
      <c r="T894" s="317"/>
      <c r="U894" s="325"/>
      <c r="V894" s="325"/>
    </row>
    <row r="895" spans="1:22" ht="15" customHeight="1" x14ac:dyDescent="0.25">
      <c r="A895" s="129" t="s">
        <v>4222</v>
      </c>
      <c r="B895" s="126" t="s">
        <v>2087</v>
      </c>
      <c r="C895" s="127" t="s">
        <v>4184</v>
      </c>
      <c r="D895" s="127" t="s">
        <v>4223</v>
      </c>
      <c r="E895" s="127" t="s">
        <v>4069</v>
      </c>
      <c r="F895" s="128">
        <v>29.58</v>
      </c>
      <c r="G895" s="128">
        <v>29.779999999999998</v>
      </c>
      <c r="H895" s="128">
        <v>23.66</v>
      </c>
      <c r="I895" s="311"/>
      <c r="J895" s="319">
        <f>ROUND(SUMIF(Anlagenbewegungsdaten!B:B,A895,Anlagenbewegungsdaten!C:C),3)</f>
        <v>0</v>
      </c>
      <c r="K895" s="320">
        <f>ROUND(SUMIF(Anlagenbewegungsdaten!$B:$B,$A895,Anlagenbewegungsdaten!$D:$D),2)</f>
        <v>0</v>
      </c>
      <c r="L895" s="321">
        <f t="shared" si="38"/>
        <v>0</v>
      </c>
      <c r="M895" s="341" t="s">
        <v>4950</v>
      </c>
      <c r="N895" s="341" t="s">
        <v>4963</v>
      </c>
      <c r="O895" s="323">
        <f>ROUND(SUMIF(Anlagenbewegungsdaten_AV!B:B,A895,Anlagenbewegungsdaten_AV!C:C),3)</f>
        <v>0</v>
      </c>
      <c r="P895" s="320">
        <f>ROUND(SUMIF(Anlagenbewegungsdaten_AV!$B:$B,$A895,Anlagenbewegungsdaten_AV!$D:$D),2)</f>
        <v>0</v>
      </c>
      <c r="Q895" s="321">
        <f t="shared" si="39"/>
        <v>0</v>
      </c>
      <c r="S895" s="324"/>
      <c r="T895" s="317"/>
      <c r="U895" s="325"/>
      <c r="V895" s="325"/>
    </row>
    <row r="896" spans="1:22" ht="15" customHeight="1" x14ac:dyDescent="0.25">
      <c r="A896" s="129" t="s">
        <v>1959</v>
      </c>
      <c r="B896" s="126" t="s">
        <v>2087</v>
      </c>
      <c r="C896" s="127" t="s">
        <v>4184</v>
      </c>
      <c r="D896" s="127" t="s">
        <v>1960</v>
      </c>
      <c r="E896" s="127" t="s">
        <v>2462</v>
      </c>
      <c r="F896" s="128">
        <v>27.67</v>
      </c>
      <c r="G896" s="128">
        <v>27.87</v>
      </c>
      <c r="H896" s="128">
        <v>22.14</v>
      </c>
      <c r="I896" s="311"/>
      <c r="J896" s="319">
        <f>ROUND(SUMIF(Anlagenbewegungsdaten!B:B,A896,Anlagenbewegungsdaten!C:C),3)</f>
        <v>0</v>
      </c>
      <c r="K896" s="320">
        <f>ROUND(SUMIF(Anlagenbewegungsdaten!$B:$B,$A896,Anlagenbewegungsdaten!$D:$D),2)</f>
        <v>0</v>
      </c>
      <c r="L896" s="321">
        <f t="shared" si="38"/>
        <v>0</v>
      </c>
      <c r="M896" s="341" t="s">
        <v>4950</v>
      </c>
      <c r="N896" s="341" t="s">
        <v>4963</v>
      </c>
      <c r="O896" s="323">
        <f>ROUND(SUMIF(Anlagenbewegungsdaten_AV!B:B,A896,Anlagenbewegungsdaten_AV!C:C),3)</f>
        <v>0</v>
      </c>
      <c r="P896" s="320">
        <f>ROUND(SUMIF(Anlagenbewegungsdaten_AV!$B:$B,$A896,Anlagenbewegungsdaten_AV!$D:$D),2)</f>
        <v>0</v>
      </c>
      <c r="Q896" s="321">
        <f t="shared" si="39"/>
        <v>0</v>
      </c>
      <c r="S896" s="324"/>
      <c r="T896" s="317"/>
      <c r="U896" s="325"/>
      <c r="V896" s="325"/>
    </row>
    <row r="897" spans="1:22" ht="15" customHeight="1" x14ac:dyDescent="0.25">
      <c r="A897" s="129" t="s">
        <v>1961</v>
      </c>
      <c r="B897" s="126" t="s">
        <v>2087</v>
      </c>
      <c r="C897" s="127" t="s">
        <v>4184</v>
      </c>
      <c r="D897" s="127" t="s">
        <v>1962</v>
      </c>
      <c r="E897" s="127" t="s">
        <v>2465</v>
      </c>
      <c r="F897" s="128">
        <v>29.67</v>
      </c>
      <c r="G897" s="128">
        <v>29.87</v>
      </c>
      <c r="H897" s="128">
        <v>23.74</v>
      </c>
      <c r="I897" s="311"/>
      <c r="J897" s="319">
        <f>ROUND(SUMIF(Anlagenbewegungsdaten!B:B,A897,Anlagenbewegungsdaten!C:C),3)</f>
        <v>0</v>
      </c>
      <c r="K897" s="320">
        <f>ROUND(SUMIF(Anlagenbewegungsdaten!$B:$B,$A897,Anlagenbewegungsdaten!$D:$D),2)</f>
        <v>0</v>
      </c>
      <c r="L897" s="321">
        <f t="shared" si="38"/>
        <v>0</v>
      </c>
      <c r="M897" s="341" t="s">
        <v>4950</v>
      </c>
      <c r="N897" s="341" t="s">
        <v>4963</v>
      </c>
      <c r="O897" s="323">
        <f>ROUND(SUMIF(Anlagenbewegungsdaten_AV!B:B,A897,Anlagenbewegungsdaten_AV!C:C),3)</f>
        <v>0</v>
      </c>
      <c r="P897" s="320">
        <f>ROUND(SUMIF(Anlagenbewegungsdaten_AV!$B:$B,$A897,Anlagenbewegungsdaten_AV!$D:$D),2)</f>
        <v>0</v>
      </c>
      <c r="Q897" s="321">
        <f t="shared" si="39"/>
        <v>0</v>
      </c>
      <c r="S897" s="324"/>
      <c r="T897" s="317"/>
      <c r="U897" s="325"/>
      <c r="V897" s="325"/>
    </row>
    <row r="898" spans="1:22" ht="15" customHeight="1" x14ac:dyDescent="0.25">
      <c r="A898" s="129" t="s">
        <v>1963</v>
      </c>
      <c r="B898" s="126" t="s">
        <v>2087</v>
      </c>
      <c r="C898" s="127" t="s">
        <v>4184</v>
      </c>
      <c r="D898" s="127" t="s">
        <v>1964</v>
      </c>
      <c r="E898" s="127" t="s">
        <v>1543</v>
      </c>
      <c r="F898" s="128">
        <v>30.67</v>
      </c>
      <c r="G898" s="128">
        <v>30.87</v>
      </c>
      <c r="H898" s="128">
        <v>24.54</v>
      </c>
      <c r="I898" s="311"/>
      <c r="J898" s="319">
        <f>ROUND(SUMIF(Anlagenbewegungsdaten!B:B,A898,Anlagenbewegungsdaten!C:C),3)</f>
        <v>0</v>
      </c>
      <c r="K898" s="320">
        <f>ROUND(SUMIF(Anlagenbewegungsdaten!$B:$B,$A898,Anlagenbewegungsdaten!$D:$D),2)</f>
        <v>0</v>
      </c>
      <c r="L898" s="321">
        <f t="shared" si="38"/>
        <v>0</v>
      </c>
      <c r="M898" s="341" t="s">
        <v>4950</v>
      </c>
      <c r="N898" s="341" t="s">
        <v>4963</v>
      </c>
      <c r="O898" s="323">
        <f>ROUND(SUMIF(Anlagenbewegungsdaten_AV!B:B,A898,Anlagenbewegungsdaten_AV!C:C),3)</f>
        <v>0</v>
      </c>
      <c r="P898" s="320">
        <f>ROUND(SUMIF(Anlagenbewegungsdaten_AV!$B:$B,$A898,Anlagenbewegungsdaten_AV!$D:$D),2)</f>
        <v>0</v>
      </c>
      <c r="Q898" s="321">
        <f t="shared" si="39"/>
        <v>0</v>
      </c>
      <c r="S898" s="324"/>
      <c r="T898" s="317"/>
      <c r="U898" s="325"/>
      <c r="V898" s="325"/>
    </row>
    <row r="899" spans="1:22" ht="15" customHeight="1" x14ac:dyDescent="0.25">
      <c r="A899" s="129" t="s">
        <v>1965</v>
      </c>
      <c r="B899" s="126" t="s">
        <v>2087</v>
      </c>
      <c r="C899" s="127" t="s">
        <v>4184</v>
      </c>
      <c r="D899" s="127" t="s">
        <v>1966</v>
      </c>
      <c r="E899" s="127" t="s">
        <v>1546</v>
      </c>
      <c r="F899" s="128">
        <v>30.67</v>
      </c>
      <c r="G899" s="128">
        <v>30.87</v>
      </c>
      <c r="H899" s="128">
        <v>24.54</v>
      </c>
      <c r="I899" s="311"/>
      <c r="J899" s="319">
        <f>ROUND(SUMIF(Anlagenbewegungsdaten!B:B,A899,Anlagenbewegungsdaten!C:C),3)</f>
        <v>0</v>
      </c>
      <c r="K899" s="320">
        <f>ROUND(SUMIF(Anlagenbewegungsdaten!$B:$B,$A899,Anlagenbewegungsdaten!$D:$D),2)</f>
        <v>0</v>
      </c>
      <c r="L899" s="321">
        <f t="shared" si="38"/>
        <v>0</v>
      </c>
      <c r="M899" s="341" t="s">
        <v>4950</v>
      </c>
      <c r="N899" s="341" t="s">
        <v>4963</v>
      </c>
      <c r="O899" s="323">
        <f>ROUND(SUMIF(Anlagenbewegungsdaten_AV!B:B,A899,Anlagenbewegungsdaten_AV!C:C),3)</f>
        <v>0</v>
      </c>
      <c r="P899" s="320">
        <f>ROUND(SUMIF(Anlagenbewegungsdaten_AV!$B:$B,$A899,Anlagenbewegungsdaten_AV!$D:$D),2)</f>
        <v>0</v>
      </c>
      <c r="Q899" s="321">
        <f t="shared" si="39"/>
        <v>0</v>
      </c>
      <c r="S899" s="324"/>
      <c r="T899" s="317"/>
      <c r="U899" s="325"/>
      <c r="V899" s="325"/>
    </row>
    <row r="900" spans="1:22" ht="15" customHeight="1" x14ac:dyDescent="0.25">
      <c r="A900" s="129" t="s">
        <v>2709</v>
      </c>
      <c r="B900" s="126" t="s">
        <v>2087</v>
      </c>
      <c r="C900" s="127" t="s">
        <v>4184</v>
      </c>
      <c r="D900" s="127" t="s">
        <v>2710</v>
      </c>
      <c r="E900" s="127" t="s">
        <v>2555</v>
      </c>
      <c r="F900" s="128">
        <v>30.64</v>
      </c>
      <c r="G900" s="128">
        <v>30.84</v>
      </c>
      <c r="H900" s="128">
        <v>24.51</v>
      </c>
      <c r="I900" s="311"/>
      <c r="J900" s="319">
        <f>ROUND(SUMIF(Anlagenbewegungsdaten!B:B,A900,Anlagenbewegungsdaten!C:C),3)</f>
        <v>0</v>
      </c>
      <c r="K900" s="320">
        <f>ROUND(SUMIF(Anlagenbewegungsdaten!$B:$B,$A900,Anlagenbewegungsdaten!$D:$D),2)</f>
        <v>0</v>
      </c>
      <c r="L900" s="321">
        <f t="shared" si="38"/>
        <v>0</v>
      </c>
      <c r="M900" s="341" t="s">
        <v>4950</v>
      </c>
      <c r="N900" s="341" t="s">
        <v>4963</v>
      </c>
      <c r="O900" s="323">
        <f>ROUND(SUMIF(Anlagenbewegungsdaten_AV!B:B,A900,Anlagenbewegungsdaten_AV!C:C),3)</f>
        <v>0</v>
      </c>
      <c r="P900" s="320">
        <f>ROUND(SUMIF(Anlagenbewegungsdaten_AV!$B:$B,$A900,Anlagenbewegungsdaten_AV!$D:$D),2)</f>
        <v>0</v>
      </c>
      <c r="Q900" s="321">
        <f t="shared" si="39"/>
        <v>0</v>
      </c>
      <c r="S900" s="324"/>
      <c r="T900" s="317"/>
      <c r="U900" s="325"/>
      <c r="V900" s="325"/>
    </row>
    <row r="901" spans="1:22" ht="15" customHeight="1" x14ac:dyDescent="0.25">
      <c r="A901" s="129" t="s">
        <v>3453</v>
      </c>
      <c r="B901" s="126" t="s">
        <v>2087</v>
      </c>
      <c r="C901" s="127" t="s">
        <v>4184</v>
      </c>
      <c r="D901" s="127" t="s">
        <v>3454</v>
      </c>
      <c r="E901" s="127" t="s">
        <v>3299</v>
      </c>
      <c r="F901" s="128">
        <v>30.61</v>
      </c>
      <c r="G901" s="128">
        <v>30.81</v>
      </c>
      <c r="H901" s="128">
        <v>24.49</v>
      </c>
      <c r="I901" s="311"/>
      <c r="J901" s="319">
        <f>ROUND(SUMIF(Anlagenbewegungsdaten!B:B,A901,Anlagenbewegungsdaten!C:C),3)</f>
        <v>0</v>
      </c>
      <c r="K901" s="320">
        <f>ROUND(SUMIF(Anlagenbewegungsdaten!$B:$B,$A901,Anlagenbewegungsdaten!$D:$D),2)</f>
        <v>0</v>
      </c>
      <c r="L901" s="321">
        <f t="shared" si="38"/>
        <v>0</v>
      </c>
      <c r="M901" s="341" t="s">
        <v>4950</v>
      </c>
      <c r="N901" s="341" t="s">
        <v>4963</v>
      </c>
      <c r="O901" s="323">
        <f>ROUND(SUMIF(Anlagenbewegungsdaten_AV!B:B,A901,Anlagenbewegungsdaten_AV!C:C),3)</f>
        <v>0</v>
      </c>
      <c r="P901" s="320">
        <f>ROUND(SUMIF(Anlagenbewegungsdaten_AV!$B:$B,$A901,Anlagenbewegungsdaten_AV!$D:$D),2)</f>
        <v>0</v>
      </c>
      <c r="Q901" s="321">
        <f t="shared" si="39"/>
        <v>0</v>
      </c>
      <c r="S901" s="324"/>
      <c r="T901" s="317"/>
      <c r="U901" s="325"/>
      <c r="V901" s="325"/>
    </row>
    <row r="902" spans="1:22" ht="15" customHeight="1" x14ac:dyDescent="0.25">
      <c r="A902" s="129" t="s">
        <v>4224</v>
      </c>
      <c r="B902" s="126" t="s">
        <v>2087</v>
      </c>
      <c r="C902" s="127" t="s">
        <v>4184</v>
      </c>
      <c r="D902" s="127" t="s">
        <v>4225</v>
      </c>
      <c r="E902" s="127" t="s">
        <v>4069</v>
      </c>
      <c r="F902" s="128">
        <v>30.58</v>
      </c>
      <c r="G902" s="128">
        <v>30.779999999999998</v>
      </c>
      <c r="H902" s="128">
        <v>24.46</v>
      </c>
      <c r="I902" s="311"/>
      <c r="J902" s="319">
        <f>ROUND(SUMIF(Anlagenbewegungsdaten!B:B,A902,Anlagenbewegungsdaten!C:C),3)</f>
        <v>0</v>
      </c>
      <c r="K902" s="320">
        <f>ROUND(SUMIF(Anlagenbewegungsdaten!$B:$B,$A902,Anlagenbewegungsdaten!$D:$D),2)</f>
        <v>0</v>
      </c>
      <c r="L902" s="321">
        <f t="shared" si="38"/>
        <v>0</v>
      </c>
      <c r="M902" s="341" t="s">
        <v>4950</v>
      </c>
      <c r="N902" s="341" t="s">
        <v>4963</v>
      </c>
      <c r="O902" s="323">
        <f>ROUND(SUMIF(Anlagenbewegungsdaten_AV!B:B,A902,Anlagenbewegungsdaten_AV!C:C),3)</f>
        <v>0</v>
      </c>
      <c r="P902" s="320">
        <f>ROUND(SUMIF(Anlagenbewegungsdaten_AV!$B:$B,$A902,Anlagenbewegungsdaten_AV!$D:$D),2)</f>
        <v>0</v>
      </c>
      <c r="Q902" s="321">
        <f t="shared" si="39"/>
        <v>0</v>
      </c>
      <c r="S902" s="324"/>
      <c r="T902" s="317"/>
      <c r="U902" s="325"/>
      <c r="V902" s="325"/>
    </row>
    <row r="903" spans="1:22" ht="15" customHeight="1" x14ac:dyDescent="0.25">
      <c r="A903" s="129" t="s">
        <v>2476</v>
      </c>
      <c r="B903" s="126" t="s">
        <v>2087</v>
      </c>
      <c r="C903" s="127" t="s">
        <v>4184</v>
      </c>
      <c r="D903" s="127" t="s">
        <v>2477</v>
      </c>
      <c r="E903" s="127" t="s">
        <v>2462</v>
      </c>
      <c r="F903" s="128">
        <v>9.9</v>
      </c>
      <c r="G903" s="128">
        <v>10.1</v>
      </c>
      <c r="H903" s="128">
        <v>7.92</v>
      </c>
      <c r="I903" s="311"/>
      <c r="J903" s="319">
        <f>ROUND(SUMIF(Anlagenbewegungsdaten!B:B,A903,Anlagenbewegungsdaten!C:C),3)</f>
        <v>0</v>
      </c>
      <c r="K903" s="320">
        <f>ROUND(SUMIF(Anlagenbewegungsdaten!$B:$B,$A903,Anlagenbewegungsdaten!$D:$D),2)</f>
        <v>0</v>
      </c>
      <c r="L903" s="321">
        <f t="shared" si="38"/>
        <v>0</v>
      </c>
      <c r="M903" s="341" t="s">
        <v>4950</v>
      </c>
      <c r="N903" s="341" t="s">
        <v>4963</v>
      </c>
      <c r="O903" s="323">
        <f>ROUND(SUMIF(Anlagenbewegungsdaten_AV!B:B,A903,Anlagenbewegungsdaten_AV!C:C),3)</f>
        <v>0</v>
      </c>
      <c r="P903" s="320">
        <f>ROUND(SUMIF(Anlagenbewegungsdaten_AV!$B:$B,$A903,Anlagenbewegungsdaten_AV!$D:$D),2)</f>
        <v>0</v>
      </c>
      <c r="Q903" s="321">
        <f t="shared" si="39"/>
        <v>0</v>
      </c>
      <c r="S903" s="324"/>
      <c r="T903" s="317"/>
      <c r="U903" s="325"/>
      <c r="V903" s="325"/>
    </row>
    <row r="904" spans="1:22" ht="15" customHeight="1" x14ac:dyDescent="0.25">
      <c r="A904" s="129" t="s">
        <v>2478</v>
      </c>
      <c r="B904" s="126" t="s">
        <v>2087</v>
      </c>
      <c r="C904" s="127" t="s">
        <v>4184</v>
      </c>
      <c r="D904" s="127" t="s">
        <v>2479</v>
      </c>
      <c r="E904" s="127" t="s">
        <v>2465</v>
      </c>
      <c r="F904" s="128">
        <v>11.9</v>
      </c>
      <c r="G904" s="128">
        <v>12.1</v>
      </c>
      <c r="H904" s="128">
        <v>9.52</v>
      </c>
      <c r="I904" s="311"/>
      <c r="J904" s="319">
        <f>ROUND(SUMIF(Anlagenbewegungsdaten!B:B,A904,Anlagenbewegungsdaten!C:C),3)</f>
        <v>0</v>
      </c>
      <c r="K904" s="320">
        <f>ROUND(SUMIF(Anlagenbewegungsdaten!$B:$B,$A904,Anlagenbewegungsdaten!$D:$D),2)</f>
        <v>0</v>
      </c>
      <c r="L904" s="321">
        <f t="shared" si="38"/>
        <v>0</v>
      </c>
      <c r="M904" s="341" t="s">
        <v>4950</v>
      </c>
      <c r="N904" s="341" t="s">
        <v>4963</v>
      </c>
      <c r="O904" s="323">
        <f>ROUND(SUMIF(Anlagenbewegungsdaten_AV!B:B,A904,Anlagenbewegungsdaten_AV!C:C),3)</f>
        <v>0</v>
      </c>
      <c r="P904" s="320">
        <f>ROUND(SUMIF(Anlagenbewegungsdaten_AV!$B:$B,$A904,Anlagenbewegungsdaten_AV!$D:$D),2)</f>
        <v>0</v>
      </c>
      <c r="Q904" s="321">
        <f t="shared" si="39"/>
        <v>0</v>
      </c>
      <c r="S904" s="324"/>
      <c r="T904" s="317"/>
      <c r="U904" s="325"/>
      <c r="V904" s="325"/>
    </row>
    <row r="905" spans="1:22" ht="15" customHeight="1" x14ac:dyDescent="0.25">
      <c r="A905" s="129" t="s">
        <v>1967</v>
      </c>
      <c r="B905" s="126" t="s">
        <v>2087</v>
      </c>
      <c r="C905" s="127" t="s">
        <v>4184</v>
      </c>
      <c r="D905" s="127" t="s">
        <v>1968</v>
      </c>
      <c r="E905" s="127" t="s">
        <v>1543</v>
      </c>
      <c r="F905" s="128">
        <v>12.9</v>
      </c>
      <c r="G905" s="128">
        <v>13.1</v>
      </c>
      <c r="H905" s="128">
        <v>10.32</v>
      </c>
      <c r="I905" s="311"/>
      <c r="J905" s="319">
        <f>ROUND(SUMIF(Anlagenbewegungsdaten!B:B,A905,Anlagenbewegungsdaten!C:C),3)</f>
        <v>0</v>
      </c>
      <c r="K905" s="320">
        <f>ROUND(SUMIF(Anlagenbewegungsdaten!$B:$B,$A905,Anlagenbewegungsdaten!$D:$D),2)</f>
        <v>0</v>
      </c>
      <c r="L905" s="321">
        <f t="shared" si="38"/>
        <v>0</v>
      </c>
      <c r="M905" s="341" t="s">
        <v>4950</v>
      </c>
      <c r="N905" s="341" t="s">
        <v>4963</v>
      </c>
      <c r="O905" s="323">
        <f>ROUND(SUMIF(Anlagenbewegungsdaten_AV!B:B,A905,Anlagenbewegungsdaten_AV!C:C),3)</f>
        <v>0</v>
      </c>
      <c r="P905" s="320">
        <f>ROUND(SUMIF(Anlagenbewegungsdaten_AV!$B:$B,$A905,Anlagenbewegungsdaten_AV!$D:$D),2)</f>
        <v>0</v>
      </c>
      <c r="Q905" s="321">
        <f t="shared" si="39"/>
        <v>0</v>
      </c>
      <c r="S905" s="324"/>
      <c r="T905" s="317"/>
      <c r="U905" s="325"/>
      <c r="V905" s="325"/>
    </row>
    <row r="906" spans="1:22" ht="15" customHeight="1" x14ac:dyDescent="0.25">
      <c r="A906" s="129" t="s">
        <v>1969</v>
      </c>
      <c r="B906" s="126" t="s">
        <v>2087</v>
      </c>
      <c r="C906" s="127" t="s">
        <v>4184</v>
      </c>
      <c r="D906" s="127" t="s">
        <v>1970</v>
      </c>
      <c r="E906" s="127" t="s">
        <v>1546</v>
      </c>
      <c r="F906" s="128">
        <v>12.9</v>
      </c>
      <c r="G906" s="128">
        <v>13.1</v>
      </c>
      <c r="H906" s="128">
        <v>10.32</v>
      </c>
      <c r="I906" s="311"/>
      <c r="J906" s="319">
        <f>ROUND(SUMIF(Anlagenbewegungsdaten!B:B,A906,Anlagenbewegungsdaten!C:C),3)</f>
        <v>0</v>
      </c>
      <c r="K906" s="320">
        <f>ROUND(SUMIF(Anlagenbewegungsdaten!$B:$B,$A906,Anlagenbewegungsdaten!$D:$D),2)</f>
        <v>0</v>
      </c>
      <c r="L906" s="321">
        <f t="shared" ref="L906:L969" si="40">IF(ISBLANK(F906),0,IF(OR($J906&gt;=100,$J906&lt;=-100),F906-(K906/J906*100),IF(OR(J906&gt;-100,J906&lt;100),(J906*F906%)-K906)))</f>
        <v>0</v>
      </c>
      <c r="M906" s="341" t="s">
        <v>4950</v>
      </c>
      <c r="N906" s="341" t="s">
        <v>4963</v>
      </c>
      <c r="O906" s="323">
        <f>ROUND(SUMIF(Anlagenbewegungsdaten_AV!B:B,A906,Anlagenbewegungsdaten_AV!C:C),3)</f>
        <v>0</v>
      </c>
      <c r="P906" s="320">
        <f>ROUND(SUMIF(Anlagenbewegungsdaten_AV!$B:$B,$A906,Anlagenbewegungsdaten_AV!$D:$D),2)</f>
        <v>0</v>
      </c>
      <c r="Q906" s="321">
        <f t="shared" ref="Q906:Q969" si="41">IF(ISBLANK(H906),0,IF(OR($O906&gt;=100,$O906&lt;=-100),H906-(P906/O906*100),IF(OR(O906&gt;-100,O906&lt;100),(O906*G906%)-P906)))</f>
        <v>0</v>
      </c>
      <c r="S906" s="324"/>
      <c r="T906" s="317"/>
      <c r="U906" s="325"/>
      <c r="V906" s="325"/>
    </row>
    <row r="907" spans="1:22" ht="15" customHeight="1" x14ac:dyDescent="0.25">
      <c r="A907" s="129" t="s">
        <v>2711</v>
      </c>
      <c r="B907" s="126" t="s">
        <v>2087</v>
      </c>
      <c r="C907" s="127" t="s">
        <v>4184</v>
      </c>
      <c r="D907" s="127" t="s">
        <v>2712</v>
      </c>
      <c r="E907" s="127" t="s">
        <v>2555</v>
      </c>
      <c r="F907" s="128">
        <v>12.870000000000001</v>
      </c>
      <c r="G907" s="128">
        <v>13.07</v>
      </c>
      <c r="H907" s="128">
        <v>10.3</v>
      </c>
      <c r="I907" s="311"/>
      <c r="J907" s="319">
        <f>ROUND(SUMIF(Anlagenbewegungsdaten!B:B,A907,Anlagenbewegungsdaten!C:C),3)</f>
        <v>0</v>
      </c>
      <c r="K907" s="320">
        <f>ROUND(SUMIF(Anlagenbewegungsdaten!$B:$B,$A907,Anlagenbewegungsdaten!$D:$D),2)</f>
        <v>0</v>
      </c>
      <c r="L907" s="321">
        <f t="shared" si="40"/>
        <v>0</v>
      </c>
      <c r="M907" s="341" t="s">
        <v>4950</v>
      </c>
      <c r="N907" s="341" t="s">
        <v>4963</v>
      </c>
      <c r="O907" s="323">
        <f>ROUND(SUMIF(Anlagenbewegungsdaten_AV!B:B,A907,Anlagenbewegungsdaten_AV!C:C),3)</f>
        <v>0</v>
      </c>
      <c r="P907" s="320">
        <f>ROUND(SUMIF(Anlagenbewegungsdaten_AV!$B:$B,$A907,Anlagenbewegungsdaten_AV!$D:$D),2)</f>
        <v>0</v>
      </c>
      <c r="Q907" s="321">
        <f t="shared" si="41"/>
        <v>0</v>
      </c>
      <c r="S907" s="324"/>
      <c r="T907" s="317"/>
      <c r="U907" s="325"/>
      <c r="V907" s="325"/>
    </row>
    <row r="908" spans="1:22" ht="15" customHeight="1" x14ac:dyDescent="0.25">
      <c r="A908" s="129" t="s">
        <v>3455</v>
      </c>
      <c r="B908" s="126" t="s">
        <v>2087</v>
      </c>
      <c r="C908" s="127" t="s">
        <v>4184</v>
      </c>
      <c r="D908" s="127" t="s">
        <v>3456</v>
      </c>
      <c r="E908" s="127" t="s">
        <v>3299</v>
      </c>
      <c r="F908" s="128">
        <v>12.84</v>
      </c>
      <c r="G908" s="128">
        <v>13.04</v>
      </c>
      <c r="H908" s="128">
        <v>10.27</v>
      </c>
      <c r="I908" s="311"/>
      <c r="J908" s="319">
        <f>ROUND(SUMIF(Anlagenbewegungsdaten!B:B,A908,Anlagenbewegungsdaten!C:C),3)</f>
        <v>0</v>
      </c>
      <c r="K908" s="320">
        <f>ROUND(SUMIF(Anlagenbewegungsdaten!$B:$B,$A908,Anlagenbewegungsdaten!$D:$D),2)</f>
        <v>0</v>
      </c>
      <c r="L908" s="321">
        <f t="shared" si="40"/>
        <v>0</v>
      </c>
      <c r="M908" s="341" t="s">
        <v>4950</v>
      </c>
      <c r="N908" s="341" t="s">
        <v>4963</v>
      </c>
      <c r="O908" s="323">
        <f>ROUND(SUMIF(Anlagenbewegungsdaten_AV!B:B,A908,Anlagenbewegungsdaten_AV!C:C),3)</f>
        <v>0</v>
      </c>
      <c r="P908" s="320">
        <f>ROUND(SUMIF(Anlagenbewegungsdaten_AV!$B:$B,$A908,Anlagenbewegungsdaten_AV!$D:$D),2)</f>
        <v>0</v>
      </c>
      <c r="Q908" s="321">
        <f t="shared" si="41"/>
        <v>0</v>
      </c>
      <c r="S908" s="324"/>
      <c r="T908" s="317"/>
      <c r="U908" s="325"/>
      <c r="V908" s="325"/>
    </row>
    <row r="909" spans="1:22" ht="15" customHeight="1" x14ac:dyDescent="0.25">
      <c r="A909" s="129" t="s">
        <v>4226</v>
      </c>
      <c r="B909" s="126" t="s">
        <v>2087</v>
      </c>
      <c r="C909" s="127" t="s">
        <v>4184</v>
      </c>
      <c r="D909" s="127" t="s">
        <v>4227</v>
      </c>
      <c r="E909" s="127" t="s">
        <v>4069</v>
      </c>
      <c r="F909" s="128">
        <v>12.81</v>
      </c>
      <c r="G909" s="128">
        <v>13.01</v>
      </c>
      <c r="H909" s="128">
        <v>10.25</v>
      </c>
      <c r="I909" s="311"/>
      <c r="J909" s="319">
        <f>ROUND(SUMIF(Anlagenbewegungsdaten!B:B,A909,Anlagenbewegungsdaten!C:C),3)</f>
        <v>0</v>
      </c>
      <c r="K909" s="320">
        <f>ROUND(SUMIF(Anlagenbewegungsdaten!$B:$B,$A909,Anlagenbewegungsdaten!$D:$D),2)</f>
        <v>0</v>
      </c>
      <c r="L909" s="321">
        <f t="shared" si="40"/>
        <v>0</v>
      </c>
      <c r="M909" s="341" t="s">
        <v>4950</v>
      </c>
      <c r="N909" s="341" t="s">
        <v>4963</v>
      </c>
      <c r="O909" s="323">
        <f>ROUND(SUMIF(Anlagenbewegungsdaten_AV!B:B,A909,Anlagenbewegungsdaten_AV!C:C),3)</f>
        <v>0</v>
      </c>
      <c r="P909" s="320">
        <f>ROUND(SUMIF(Anlagenbewegungsdaten_AV!$B:$B,$A909,Anlagenbewegungsdaten_AV!$D:$D),2)</f>
        <v>0</v>
      </c>
      <c r="Q909" s="321">
        <f t="shared" si="41"/>
        <v>0</v>
      </c>
      <c r="S909" s="324"/>
      <c r="T909" s="317"/>
      <c r="U909" s="325"/>
      <c r="V909" s="325"/>
    </row>
    <row r="910" spans="1:22" ht="15" customHeight="1" x14ac:dyDescent="0.25">
      <c r="A910" s="129" t="s">
        <v>1971</v>
      </c>
      <c r="B910" s="126" t="s">
        <v>2087</v>
      </c>
      <c r="C910" s="127" t="s">
        <v>4184</v>
      </c>
      <c r="D910" s="127" t="s">
        <v>1972</v>
      </c>
      <c r="E910" s="127" t="s">
        <v>2462</v>
      </c>
      <c r="F910" s="128">
        <v>10.9</v>
      </c>
      <c r="G910" s="128">
        <v>11.1</v>
      </c>
      <c r="H910" s="128">
        <v>8.7200000000000006</v>
      </c>
      <c r="I910" s="311"/>
      <c r="J910" s="319">
        <f>ROUND(SUMIF(Anlagenbewegungsdaten!B:B,A910,Anlagenbewegungsdaten!C:C),3)</f>
        <v>0</v>
      </c>
      <c r="K910" s="320">
        <f>ROUND(SUMIF(Anlagenbewegungsdaten!$B:$B,$A910,Anlagenbewegungsdaten!$D:$D),2)</f>
        <v>0</v>
      </c>
      <c r="L910" s="321">
        <f t="shared" si="40"/>
        <v>0</v>
      </c>
      <c r="M910" s="341" t="s">
        <v>4950</v>
      </c>
      <c r="N910" s="341" t="s">
        <v>4963</v>
      </c>
      <c r="O910" s="323">
        <f>ROUND(SUMIF(Anlagenbewegungsdaten_AV!B:B,A910,Anlagenbewegungsdaten_AV!C:C),3)</f>
        <v>0</v>
      </c>
      <c r="P910" s="320">
        <f>ROUND(SUMIF(Anlagenbewegungsdaten_AV!$B:$B,$A910,Anlagenbewegungsdaten_AV!$D:$D),2)</f>
        <v>0</v>
      </c>
      <c r="Q910" s="321">
        <f t="shared" si="41"/>
        <v>0</v>
      </c>
      <c r="S910" s="324"/>
      <c r="T910" s="317"/>
      <c r="U910" s="325"/>
      <c r="V910" s="325"/>
    </row>
    <row r="911" spans="1:22" ht="15" customHeight="1" x14ac:dyDescent="0.25">
      <c r="A911" s="129" t="s">
        <v>1973</v>
      </c>
      <c r="B911" s="126" t="s">
        <v>2087</v>
      </c>
      <c r="C911" s="127" t="s">
        <v>4184</v>
      </c>
      <c r="D911" s="127" t="s">
        <v>1974</v>
      </c>
      <c r="E911" s="127" t="s">
        <v>2465</v>
      </c>
      <c r="F911" s="128">
        <v>12.9</v>
      </c>
      <c r="G911" s="128">
        <v>13.1</v>
      </c>
      <c r="H911" s="128">
        <v>10.32</v>
      </c>
      <c r="I911" s="311"/>
      <c r="J911" s="319">
        <f>ROUND(SUMIF(Anlagenbewegungsdaten!B:B,A911,Anlagenbewegungsdaten!C:C),3)</f>
        <v>0</v>
      </c>
      <c r="K911" s="320">
        <f>ROUND(SUMIF(Anlagenbewegungsdaten!$B:$B,$A911,Anlagenbewegungsdaten!$D:$D),2)</f>
        <v>0</v>
      </c>
      <c r="L911" s="321">
        <f t="shared" si="40"/>
        <v>0</v>
      </c>
      <c r="M911" s="341" t="s">
        <v>4950</v>
      </c>
      <c r="N911" s="341" t="s">
        <v>4963</v>
      </c>
      <c r="O911" s="323">
        <f>ROUND(SUMIF(Anlagenbewegungsdaten_AV!B:B,A911,Anlagenbewegungsdaten_AV!C:C),3)</f>
        <v>0</v>
      </c>
      <c r="P911" s="320">
        <f>ROUND(SUMIF(Anlagenbewegungsdaten_AV!$B:$B,$A911,Anlagenbewegungsdaten_AV!$D:$D),2)</f>
        <v>0</v>
      </c>
      <c r="Q911" s="321">
        <f t="shared" si="41"/>
        <v>0</v>
      </c>
      <c r="S911" s="324"/>
      <c r="T911" s="317"/>
      <c r="U911" s="325"/>
      <c r="V911" s="325"/>
    </row>
    <row r="912" spans="1:22" ht="15" customHeight="1" x14ac:dyDescent="0.25">
      <c r="A912" s="129" t="s">
        <v>1975</v>
      </c>
      <c r="B912" s="126" t="s">
        <v>2087</v>
      </c>
      <c r="C912" s="127" t="s">
        <v>4184</v>
      </c>
      <c r="D912" s="127" t="s">
        <v>1976</v>
      </c>
      <c r="E912" s="127" t="s">
        <v>1543</v>
      </c>
      <c r="F912" s="128">
        <v>13.9</v>
      </c>
      <c r="G912" s="128">
        <v>14.1</v>
      </c>
      <c r="H912" s="128">
        <v>11.12</v>
      </c>
      <c r="I912" s="311"/>
      <c r="J912" s="319">
        <f>ROUND(SUMIF(Anlagenbewegungsdaten!B:B,A912,Anlagenbewegungsdaten!C:C),3)</f>
        <v>0</v>
      </c>
      <c r="K912" s="320">
        <f>ROUND(SUMIF(Anlagenbewegungsdaten!$B:$B,$A912,Anlagenbewegungsdaten!$D:$D),2)</f>
        <v>0</v>
      </c>
      <c r="L912" s="321">
        <f t="shared" si="40"/>
        <v>0</v>
      </c>
      <c r="M912" s="341" t="s">
        <v>4950</v>
      </c>
      <c r="N912" s="341" t="s">
        <v>4963</v>
      </c>
      <c r="O912" s="323">
        <f>ROUND(SUMIF(Anlagenbewegungsdaten_AV!B:B,A912,Anlagenbewegungsdaten_AV!C:C),3)</f>
        <v>0</v>
      </c>
      <c r="P912" s="320">
        <f>ROUND(SUMIF(Anlagenbewegungsdaten_AV!$B:$B,$A912,Anlagenbewegungsdaten_AV!$D:$D),2)</f>
        <v>0</v>
      </c>
      <c r="Q912" s="321">
        <f t="shared" si="41"/>
        <v>0</v>
      </c>
      <c r="S912" s="324"/>
      <c r="T912" s="317"/>
      <c r="U912" s="325"/>
      <c r="V912" s="325"/>
    </row>
    <row r="913" spans="1:22" ht="15" customHeight="1" x14ac:dyDescent="0.25">
      <c r="A913" s="129" t="s">
        <v>1977</v>
      </c>
      <c r="B913" s="126" t="s">
        <v>2087</v>
      </c>
      <c r="C913" s="127" t="s">
        <v>4184</v>
      </c>
      <c r="D913" s="127" t="s">
        <v>1978</v>
      </c>
      <c r="E913" s="127" t="s">
        <v>1546</v>
      </c>
      <c r="F913" s="128">
        <v>13.9</v>
      </c>
      <c r="G913" s="128">
        <v>14.1</v>
      </c>
      <c r="H913" s="128">
        <v>11.12</v>
      </c>
      <c r="I913" s="311"/>
      <c r="J913" s="319">
        <f>ROUND(SUMIF(Anlagenbewegungsdaten!B:B,A913,Anlagenbewegungsdaten!C:C),3)</f>
        <v>0</v>
      </c>
      <c r="K913" s="320">
        <f>ROUND(SUMIF(Anlagenbewegungsdaten!$B:$B,$A913,Anlagenbewegungsdaten!$D:$D),2)</f>
        <v>0</v>
      </c>
      <c r="L913" s="321">
        <f t="shared" si="40"/>
        <v>0</v>
      </c>
      <c r="M913" s="341" t="s">
        <v>4950</v>
      </c>
      <c r="N913" s="341" t="s">
        <v>4963</v>
      </c>
      <c r="O913" s="323">
        <f>ROUND(SUMIF(Anlagenbewegungsdaten_AV!B:B,A913,Anlagenbewegungsdaten_AV!C:C),3)</f>
        <v>0</v>
      </c>
      <c r="P913" s="320">
        <f>ROUND(SUMIF(Anlagenbewegungsdaten_AV!$B:$B,$A913,Anlagenbewegungsdaten_AV!$D:$D),2)</f>
        <v>0</v>
      </c>
      <c r="Q913" s="321">
        <f t="shared" si="41"/>
        <v>0</v>
      </c>
      <c r="S913" s="324"/>
      <c r="T913" s="317"/>
      <c r="U913" s="325"/>
      <c r="V913" s="325"/>
    </row>
    <row r="914" spans="1:22" ht="15" customHeight="1" x14ac:dyDescent="0.25">
      <c r="A914" s="129" t="s">
        <v>2713</v>
      </c>
      <c r="B914" s="126" t="s">
        <v>2087</v>
      </c>
      <c r="C914" s="127" t="s">
        <v>4184</v>
      </c>
      <c r="D914" s="127" t="s">
        <v>2714</v>
      </c>
      <c r="E914" s="127" t="s">
        <v>2555</v>
      </c>
      <c r="F914" s="128">
        <v>13.870000000000001</v>
      </c>
      <c r="G914" s="128">
        <v>14.07</v>
      </c>
      <c r="H914" s="128">
        <v>11.1</v>
      </c>
      <c r="I914" s="311"/>
      <c r="J914" s="319">
        <f>ROUND(SUMIF(Anlagenbewegungsdaten!B:B,A914,Anlagenbewegungsdaten!C:C),3)</f>
        <v>0</v>
      </c>
      <c r="K914" s="320">
        <f>ROUND(SUMIF(Anlagenbewegungsdaten!$B:$B,$A914,Anlagenbewegungsdaten!$D:$D),2)</f>
        <v>0</v>
      </c>
      <c r="L914" s="321">
        <f t="shared" si="40"/>
        <v>0</v>
      </c>
      <c r="M914" s="341" t="s">
        <v>4950</v>
      </c>
      <c r="N914" s="341" t="s">
        <v>4963</v>
      </c>
      <c r="O914" s="323">
        <f>ROUND(SUMIF(Anlagenbewegungsdaten_AV!B:B,A914,Anlagenbewegungsdaten_AV!C:C),3)</f>
        <v>0</v>
      </c>
      <c r="P914" s="320">
        <f>ROUND(SUMIF(Anlagenbewegungsdaten_AV!$B:$B,$A914,Anlagenbewegungsdaten_AV!$D:$D),2)</f>
        <v>0</v>
      </c>
      <c r="Q914" s="321">
        <f t="shared" si="41"/>
        <v>0</v>
      </c>
      <c r="S914" s="324"/>
      <c r="T914" s="317"/>
      <c r="U914" s="325"/>
      <c r="V914" s="325"/>
    </row>
    <row r="915" spans="1:22" ht="15" customHeight="1" x14ac:dyDescent="0.25">
      <c r="A915" s="129" t="s">
        <v>3457</v>
      </c>
      <c r="B915" s="126" t="s">
        <v>2087</v>
      </c>
      <c r="C915" s="127" t="s">
        <v>4184</v>
      </c>
      <c r="D915" s="127" t="s">
        <v>3458</v>
      </c>
      <c r="E915" s="127" t="s">
        <v>3299</v>
      </c>
      <c r="F915" s="128">
        <v>13.84</v>
      </c>
      <c r="G915" s="128">
        <v>14.04</v>
      </c>
      <c r="H915" s="128">
        <v>11.07</v>
      </c>
      <c r="I915" s="311"/>
      <c r="J915" s="319">
        <f>ROUND(SUMIF(Anlagenbewegungsdaten!B:B,A915,Anlagenbewegungsdaten!C:C),3)</f>
        <v>0</v>
      </c>
      <c r="K915" s="320">
        <f>ROUND(SUMIF(Anlagenbewegungsdaten!$B:$B,$A915,Anlagenbewegungsdaten!$D:$D),2)</f>
        <v>0</v>
      </c>
      <c r="L915" s="321">
        <f t="shared" si="40"/>
        <v>0</v>
      </c>
      <c r="M915" s="341" t="s">
        <v>4950</v>
      </c>
      <c r="N915" s="341" t="s">
        <v>4963</v>
      </c>
      <c r="O915" s="323">
        <f>ROUND(SUMIF(Anlagenbewegungsdaten_AV!B:B,A915,Anlagenbewegungsdaten_AV!C:C),3)</f>
        <v>0</v>
      </c>
      <c r="P915" s="320">
        <f>ROUND(SUMIF(Anlagenbewegungsdaten_AV!$B:$B,$A915,Anlagenbewegungsdaten_AV!$D:$D),2)</f>
        <v>0</v>
      </c>
      <c r="Q915" s="321">
        <f t="shared" si="41"/>
        <v>0</v>
      </c>
      <c r="S915" s="324"/>
      <c r="T915" s="317"/>
      <c r="U915" s="325"/>
      <c r="V915" s="325"/>
    </row>
    <row r="916" spans="1:22" ht="15" customHeight="1" x14ac:dyDescent="0.25">
      <c r="A916" s="129" t="s">
        <v>4228</v>
      </c>
      <c r="B916" s="126" t="s">
        <v>2087</v>
      </c>
      <c r="C916" s="127" t="s">
        <v>4184</v>
      </c>
      <c r="D916" s="127" t="s">
        <v>4229</v>
      </c>
      <c r="E916" s="127" t="s">
        <v>4069</v>
      </c>
      <c r="F916" s="128">
        <v>13.81</v>
      </c>
      <c r="G916" s="128">
        <v>14.01</v>
      </c>
      <c r="H916" s="128">
        <v>11.05</v>
      </c>
      <c r="I916" s="311"/>
      <c r="J916" s="319">
        <f>ROUND(SUMIF(Anlagenbewegungsdaten!B:B,A916,Anlagenbewegungsdaten!C:C),3)</f>
        <v>0</v>
      </c>
      <c r="K916" s="320">
        <f>ROUND(SUMIF(Anlagenbewegungsdaten!$B:$B,$A916,Anlagenbewegungsdaten!$D:$D),2)</f>
        <v>0</v>
      </c>
      <c r="L916" s="321">
        <f t="shared" si="40"/>
        <v>0</v>
      </c>
      <c r="M916" s="341" t="s">
        <v>4950</v>
      </c>
      <c r="N916" s="341" t="s">
        <v>4963</v>
      </c>
      <c r="O916" s="323">
        <f>ROUND(SUMIF(Anlagenbewegungsdaten_AV!B:B,A916,Anlagenbewegungsdaten_AV!C:C),3)</f>
        <v>0</v>
      </c>
      <c r="P916" s="320">
        <f>ROUND(SUMIF(Anlagenbewegungsdaten_AV!$B:$B,$A916,Anlagenbewegungsdaten_AV!$D:$D),2)</f>
        <v>0</v>
      </c>
      <c r="Q916" s="321">
        <f t="shared" si="41"/>
        <v>0</v>
      </c>
      <c r="S916" s="324"/>
      <c r="T916" s="317"/>
      <c r="U916" s="325"/>
      <c r="V916" s="325"/>
    </row>
    <row r="917" spans="1:22" ht="15" customHeight="1" x14ac:dyDescent="0.25">
      <c r="A917" s="129" t="s">
        <v>2480</v>
      </c>
      <c r="B917" s="126" t="s">
        <v>2087</v>
      </c>
      <c r="C917" s="127" t="s">
        <v>4184</v>
      </c>
      <c r="D917" s="127" t="s">
        <v>2481</v>
      </c>
      <c r="E917" s="127" t="s">
        <v>2462</v>
      </c>
      <c r="F917" s="128">
        <v>15.9</v>
      </c>
      <c r="G917" s="128">
        <v>16.100000000000001</v>
      </c>
      <c r="H917" s="128">
        <v>12.72</v>
      </c>
      <c r="I917" s="311"/>
      <c r="J917" s="319">
        <f>ROUND(SUMIF(Anlagenbewegungsdaten!B:B,A917,Anlagenbewegungsdaten!C:C),3)</f>
        <v>0</v>
      </c>
      <c r="K917" s="320">
        <f>ROUND(SUMIF(Anlagenbewegungsdaten!$B:$B,$A917,Anlagenbewegungsdaten!$D:$D),2)</f>
        <v>0</v>
      </c>
      <c r="L917" s="321">
        <f t="shared" si="40"/>
        <v>0</v>
      </c>
      <c r="M917" s="341" t="s">
        <v>4950</v>
      </c>
      <c r="N917" s="341" t="s">
        <v>4963</v>
      </c>
      <c r="O917" s="323">
        <f>ROUND(SUMIF(Anlagenbewegungsdaten_AV!B:B,A917,Anlagenbewegungsdaten_AV!C:C),3)</f>
        <v>0</v>
      </c>
      <c r="P917" s="320">
        <f>ROUND(SUMIF(Anlagenbewegungsdaten_AV!$B:$B,$A917,Anlagenbewegungsdaten_AV!$D:$D),2)</f>
        <v>0</v>
      </c>
      <c r="Q917" s="321">
        <f t="shared" si="41"/>
        <v>0</v>
      </c>
      <c r="S917" s="324"/>
      <c r="T917" s="317"/>
      <c r="U917" s="325"/>
      <c r="V917" s="325"/>
    </row>
    <row r="918" spans="1:22" ht="15" customHeight="1" x14ac:dyDescent="0.25">
      <c r="A918" s="129" t="s">
        <v>2482</v>
      </c>
      <c r="B918" s="126" t="s">
        <v>2087</v>
      </c>
      <c r="C918" s="127" t="s">
        <v>4184</v>
      </c>
      <c r="D918" s="127" t="s">
        <v>2483</v>
      </c>
      <c r="E918" s="127" t="s">
        <v>2465</v>
      </c>
      <c r="F918" s="128">
        <v>17.899999999999999</v>
      </c>
      <c r="G918" s="128">
        <v>18.099999999999998</v>
      </c>
      <c r="H918" s="128">
        <v>14.32</v>
      </c>
      <c r="I918" s="311"/>
      <c r="J918" s="319">
        <f>ROUND(SUMIF(Anlagenbewegungsdaten!B:B,A918,Anlagenbewegungsdaten!C:C),3)</f>
        <v>0</v>
      </c>
      <c r="K918" s="320">
        <f>ROUND(SUMIF(Anlagenbewegungsdaten!$B:$B,$A918,Anlagenbewegungsdaten!$D:$D),2)</f>
        <v>0</v>
      </c>
      <c r="L918" s="321">
        <f t="shared" si="40"/>
        <v>0</v>
      </c>
      <c r="M918" s="341" t="s">
        <v>4950</v>
      </c>
      <c r="N918" s="341" t="s">
        <v>4963</v>
      </c>
      <c r="O918" s="323">
        <f>ROUND(SUMIF(Anlagenbewegungsdaten_AV!B:B,A918,Anlagenbewegungsdaten_AV!C:C),3)</f>
        <v>0</v>
      </c>
      <c r="P918" s="320">
        <f>ROUND(SUMIF(Anlagenbewegungsdaten_AV!$B:$B,$A918,Anlagenbewegungsdaten_AV!$D:$D),2)</f>
        <v>0</v>
      </c>
      <c r="Q918" s="321">
        <f t="shared" si="41"/>
        <v>0</v>
      </c>
      <c r="S918" s="324"/>
      <c r="T918" s="317"/>
      <c r="U918" s="325"/>
      <c r="V918" s="325"/>
    </row>
    <row r="919" spans="1:22" ht="15" customHeight="1" x14ac:dyDescent="0.25">
      <c r="A919" s="129" t="s">
        <v>1979</v>
      </c>
      <c r="B919" s="126" t="s">
        <v>2087</v>
      </c>
      <c r="C919" s="127" t="s">
        <v>4184</v>
      </c>
      <c r="D919" s="127" t="s">
        <v>1980</v>
      </c>
      <c r="E919" s="127" t="s">
        <v>1543</v>
      </c>
      <c r="F919" s="128">
        <v>18.899999999999999</v>
      </c>
      <c r="G919" s="128">
        <v>19.099999999999998</v>
      </c>
      <c r="H919" s="128">
        <v>15.12</v>
      </c>
      <c r="I919" s="311"/>
      <c r="J919" s="319">
        <f>ROUND(SUMIF(Anlagenbewegungsdaten!B:B,A919,Anlagenbewegungsdaten!C:C),3)</f>
        <v>0</v>
      </c>
      <c r="K919" s="320">
        <f>ROUND(SUMIF(Anlagenbewegungsdaten!$B:$B,$A919,Anlagenbewegungsdaten!$D:$D),2)</f>
        <v>0</v>
      </c>
      <c r="L919" s="321">
        <f t="shared" si="40"/>
        <v>0</v>
      </c>
      <c r="M919" s="341" t="s">
        <v>4950</v>
      </c>
      <c r="N919" s="341" t="s">
        <v>4963</v>
      </c>
      <c r="O919" s="323">
        <f>ROUND(SUMIF(Anlagenbewegungsdaten_AV!B:B,A919,Anlagenbewegungsdaten_AV!C:C),3)</f>
        <v>0</v>
      </c>
      <c r="P919" s="320">
        <f>ROUND(SUMIF(Anlagenbewegungsdaten_AV!$B:$B,$A919,Anlagenbewegungsdaten_AV!$D:$D),2)</f>
        <v>0</v>
      </c>
      <c r="Q919" s="321">
        <f t="shared" si="41"/>
        <v>0</v>
      </c>
      <c r="S919" s="324"/>
      <c r="T919" s="317"/>
      <c r="U919" s="325"/>
      <c r="V919" s="325"/>
    </row>
    <row r="920" spans="1:22" ht="15" customHeight="1" x14ac:dyDescent="0.25">
      <c r="A920" s="129" t="s">
        <v>1981</v>
      </c>
      <c r="B920" s="126" t="s">
        <v>2087</v>
      </c>
      <c r="C920" s="127" t="s">
        <v>4184</v>
      </c>
      <c r="D920" s="127" t="s">
        <v>1982</v>
      </c>
      <c r="E920" s="127" t="s">
        <v>1546</v>
      </c>
      <c r="F920" s="128">
        <v>18.899999999999999</v>
      </c>
      <c r="G920" s="128">
        <v>19.099999999999998</v>
      </c>
      <c r="H920" s="128">
        <v>15.12</v>
      </c>
      <c r="I920" s="311"/>
      <c r="J920" s="319">
        <f>ROUND(SUMIF(Anlagenbewegungsdaten!B:B,A920,Anlagenbewegungsdaten!C:C),3)</f>
        <v>0</v>
      </c>
      <c r="K920" s="320">
        <f>ROUND(SUMIF(Anlagenbewegungsdaten!$B:$B,$A920,Anlagenbewegungsdaten!$D:$D),2)</f>
        <v>0</v>
      </c>
      <c r="L920" s="321">
        <f t="shared" si="40"/>
        <v>0</v>
      </c>
      <c r="M920" s="341" t="s">
        <v>4950</v>
      </c>
      <c r="N920" s="341" t="s">
        <v>4963</v>
      </c>
      <c r="O920" s="323">
        <f>ROUND(SUMIF(Anlagenbewegungsdaten_AV!B:B,A920,Anlagenbewegungsdaten_AV!C:C),3)</f>
        <v>0</v>
      </c>
      <c r="P920" s="320">
        <f>ROUND(SUMIF(Anlagenbewegungsdaten_AV!$B:$B,$A920,Anlagenbewegungsdaten_AV!$D:$D),2)</f>
        <v>0</v>
      </c>
      <c r="Q920" s="321">
        <f t="shared" si="41"/>
        <v>0</v>
      </c>
      <c r="S920" s="324"/>
      <c r="T920" s="317"/>
      <c r="U920" s="325"/>
      <c r="V920" s="325"/>
    </row>
    <row r="921" spans="1:22" ht="15" customHeight="1" x14ac:dyDescent="0.25">
      <c r="A921" s="129" t="s">
        <v>2715</v>
      </c>
      <c r="B921" s="126" t="s">
        <v>2087</v>
      </c>
      <c r="C921" s="127" t="s">
        <v>4184</v>
      </c>
      <c r="D921" s="127" t="s">
        <v>2716</v>
      </c>
      <c r="E921" s="127" t="s">
        <v>2555</v>
      </c>
      <c r="F921" s="128">
        <v>18.87</v>
      </c>
      <c r="G921" s="128">
        <v>19.07</v>
      </c>
      <c r="H921" s="128">
        <v>15.1</v>
      </c>
      <c r="I921" s="311"/>
      <c r="J921" s="319">
        <f>ROUND(SUMIF(Anlagenbewegungsdaten!B:B,A921,Anlagenbewegungsdaten!C:C),3)</f>
        <v>0</v>
      </c>
      <c r="K921" s="320">
        <f>ROUND(SUMIF(Anlagenbewegungsdaten!$B:$B,$A921,Anlagenbewegungsdaten!$D:$D),2)</f>
        <v>0</v>
      </c>
      <c r="L921" s="321">
        <f t="shared" si="40"/>
        <v>0</v>
      </c>
      <c r="M921" s="341" t="s">
        <v>4950</v>
      </c>
      <c r="N921" s="341" t="s">
        <v>4963</v>
      </c>
      <c r="O921" s="323">
        <f>ROUND(SUMIF(Anlagenbewegungsdaten_AV!B:B,A921,Anlagenbewegungsdaten_AV!C:C),3)</f>
        <v>0</v>
      </c>
      <c r="P921" s="320">
        <f>ROUND(SUMIF(Anlagenbewegungsdaten_AV!$B:$B,$A921,Anlagenbewegungsdaten_AV!$D:$D),2)</f>
        <v>0</v>
      </c>
      <c r="Q921" s="321">
        <f t="shared" si="41"/>
        <v>0</v>
      </c>
      <c r="S921" s="324"/>
      <c r="T921" s="317"/>
      <c r="U921" s="325"/>
      <c r="V921" s="325"/>
    </row>
    <row r="922" spans="1:22" ht="15" customHeight="1" x14ac:dyDescent="0.25">
      <c r="A922" s="129" t="s">
        <v>3459</v>
      </c>
      <c r="B922" s="126" t="s">
        <v>2087</v>
      </c>
      <c r="C922" s="127" t="s">
        <v>4184</v>
      </c>
      <c r="D922" s="127" t="s">
        <v>3460</v>
      </c>
      <c r="E922" s="127" t="s">
        <v>3299</v>
      </c>
      <c r="F922" s="128">
        <v>18.84</v>
      </c>
      <c r="G922" s="128">
        <v>19.04</v>
      </c>
      <c r="H922" s="128">
        <v>15.07</v>
      </c>
      <c r="I922" s="311"/>
      <c r="J922" s="319">
        <f>ROUND(SUMIF(Anlagenbewegungsdaten!B:B,A922,Anlagenbewegungsdaten!C:C),3)</f>
        <v>0</v>
      </c>
      <c r="K922" s="320">
        <f>ROUND(SUMIF(Anlagenbewegungsdaten!$B:$B,$A922,Anlagenbewegungsdaten!$D:$D),2)</f>
        <v>0</v>
      </c>
      <c r="L922" s="321">
        <f t="shared" si="40"/>
        <v>0</v>
      </c>
      <c r="M922" s="341" t="s">
        <v>4950</v>
      </c>
      <c r="N922" s="341" t="s">
        <v>4963</v>
      </c>
      <c r="O922" s="323">
        <f>ROUND(SUMIF(Anlagenbewegungsdaten_AV!B:B,A922,Anlagenbewegungsdaten_AV!C:C),3)</f>
        <v>0</v>
      </c>
      <c r="P922" s="320">
        <f>ROUND(SUMIF(Anlagenbewegungsdaten_AV!$B:$B,$A922,Anlagenbewegungsdaten_AV!$D:$D),2)</f>
        <v>0</v>
      </c>
      <c r="Q922" s="321">
        <f t="shared" si="41"/>
        <v>0</v>
      </c>
      <c r="S922" s="324"/>
      <c r="T922" s="317"/>
      <c r="U922" s="325"/>
      <c r="V922" s="325"/>
    </row>
    <row r="923" spans="1:22" ht="15" customHeight="1" x14ac:dyDescent="0.25">
      <c r="A923" s="129" t="s">
        <v>4230</v>
      </c>
      <c r="B923" s="126" t="s">
        <v>2087</v>
      </c>
      <c r="C923" s="127" t="s">
        <v>4184</v>
      </c>
      <c r="D923" s="127" t="s">
        <v>4231</v>
      </c>
      <c r="E923" s="127" t="s">
        <v>4069</v>
      </c>
      <c r="F923" s="128">
        <v>18.810000000000002</v>
      </c>
      <c r="G923" s="128">
        <v>19.010000000000002</v>
      </c>
      <c r="H923" s="128">
        <v>15.05</v>
      </c>
      <c r="I923" s="311"/>
      <c r="J923" s="319">
        <f>ROUND(SUMIF(Anlagenbewegungsdaten!B:B,A923,Anlagenbewegungsdaten!C:C),3)</f>
        <v>0</v>
      </c>
      <c r="K923" s="320">
        <f>ROUND(SUMIF(Anlagenbewegungsdaten!$B:$B,$A923,Anlagenbewegungsdaten!$D:$D),2)</f>
        <v>0</v>
      </c>
      <c r="L923" s="321">
        <f t="shared" si="40"/>
        <v>0</v>
      </c>
      <c r="M923" s="341" t="s">
        <v>4950</v>
      </c>
      <c r="N923" s="341" t="s">
        <v>4963</v>
      </c>
      <c r="O923" s="323">
        <f>ROUND(SUMIF(Anlagenbewegungsdaten_AV!B:B,A923,Anlagenbewegungsdaten_AV!C:C),3)</f>
        <v>0</v>
      </c>
      <c r="P923" s="320">
        <f>ROUND(SUMIF(Anlagenbewegungsdaten_AV!$B:$B,$A923,Anlagenbewegungsdaten_AV!$D:$D),2)</f>
        <v>0</v>
      </c>
      <c r="Q923" s="321">
        <f t="shared" si="41"/>
        <v>0</v>
      </c>
      <c r="S923" s="324"/>
      <c r="T923" s="317"/>
      <c r="U923" s="325"/>
      <c r="V923" s="325"/>
    </row>
    <row r="924" spans="1:22" ht="15" customHeight="1" x14ac:dyDescent="0.25">
      <c r="A924" s="129" t="s">
        <v>1983</v>
      </c>
      <c r="B924" s="126" t="s">
        <v>2087</v>
      </c>
      <c r="C924" s="127" t="s">
        <v>4184</v>
      </c>
      <c r="D924" s="127" t="s">
        <v>1984</v>
      </c>
      <c r="E924" s="127" t="s">
        <v>2462</v>
      </c>
      <c r="F924" s="128">
        <v>16.899999999999999</v>
      </c>
      <c r="G924" s="128">
        <v>17.099999999999998</v>
      </c>
      <c r="H924" s="128">
        <v>13.52</v>
      </c>
      <c r="I924" s="311"/>
      <c r="J924" s="319">
        <f>ROUND(SUMIF(Anlagenbewegungsdaten!B:B,A924,Anlagenbewegungsdaten!C:C),3)</f>
        <v>0</v>
      </c>
      <c r="K924" s="320">
        <f>ROUND(SUMIF(Anlagenbewegungsdaten!$B:$B,$A924,Anlagenbewegungsdaten!$D:$D),2)</f>
        <v>0</v>
      </c>
      <c r="L924" s="321">
        <f t="shared" si="40"/>
        <v>0</v>
      </c>
      <c r="M924" s="341" t="s">
        <v>4950</v>
      </c>
      <c r="N924" s="341" t="s">
        <v>4963</v>
      </c>
      <c r="O924" s="323">
        <f>ROUND(SUMIF(Anlagenbewegungsdaten_AV!B:B,A924,Anlagenbewegungsdaten_AV!C:C),3)</f>
        <v>0</v>
      </c>
      <c r="P924" s="320">
        <f>ROUND(SUMIF(Anlagenbewegungsdaten_AV!$B:$B,$A924,Anlagenbewegungsdaten_AV!$D:$D),2)</f>
        <v>0</v>
      </c>
      <c r="Q924" s="321">
        <f t="shared" si="41"/>
        <v>0</v>
      </c>
      <c r="S924" s="324"/>
      <c r="T924" s="317"/>
      <c r="U924" s="325"/>
      <c r="V924" s="325"/>
    </row>
    <row r="925" spans="1:22" ht="15" customHeight="1" x14ac:dyDescent="0.25">
      <c r="A925" s="129" t="s">
        <v>1985</v>
      </c>
      <c r="B925" s="126" t="s">
        <v>2087</v>
      </c>
      <c r="C925" s="127" t="s">
        <v>4184</v>
      </c>
      <c r="D925" s="127" t="s">
        <v>1986</v>
      </c>
      <c r="E925" s="127" t="s">
        <v>2465</v>
      </c>
      <c r="F925" s="128">
        <v>18.899999999999999</v>
      </c>
      <c r="G925" s="128">
        <v>19.099999999999998</v>
      </c>
      <c r="H925" s="128">
        <v>15.12</v>
      </c>
      <c r="I925" s="311"/>
      <c r="J925" s="319">
        <f>ROUND(SUMIF(Anlagenbewegungsdaten!B:B,A925,Anlagenbewegungsdaten!C:C),3)</f>
        <v>0</v>
      </c>
      <c r="K925" s="320">
        <f>ROUND(SUMIF(Anlagenbewegungsdaten!$B:$B,$A925,Anlagenbewegungsdaten!$D:$D),2)</f>
        <v>0</v>
      </c>
      <c r="L925" s="321">
        <f t="shared" si="40"/>
        <v>0</v>
      </c>
      <c r="M925" s="341" t="s">
        <v>4950</v>
      </c>
      <c r="N925" s="341" t="s">
        <v>4963</v>
      </c>
      <c r="O925" s="323">
        <f>ROUND(SUMIF(Anlagenbewegungsdaten_AV!B:B,A925,Anlagenbewegungsdaten_AV!C:C),3)</f>
        <v>0</v>
      </c>
      <c r="P925" s="320">
        <f>ROUND(SUMIF(Anlagenbewegungsdaten_AV!$B:$B,$A925,Anlagenbewegungsdaten_AV!$D:$D),2)</f>
        <v>0</v>
      </c>
      <c r="Q925" s="321">
        <f t="shared" si="41"/>
        <v>0</v>
      </c>
      <c r="S925" s="324"/>
      <c r="T925" s="317"/>
      <c r="U925" s="325"/>
      <c r="V925" s="325"/>
    </row>
    <row r="926" spans="1:22" ht="15" customHeight="1" x14ac:dyDescent="0.25">
      <c r="A926" s="129" t="s">
        <v>1987</v>
      </c>
      <c r="B926" s="126" t="s">
        <v>2087</v>
      </c>
      <c r="C926" s="127" t="s">
        <v>4184</v>
      </c>
      <c r="D926" s="127" t="s">
        <v>1988</v>
      </c>
      <c r="E926" s="127" t="s">
        <v>1543</v>
      </c>
      <c r="F926" s="128">
        <v>19.899999999999999</v>
      </c>
      <c r="G926" s="128">
        <v>20.099999999999998</v>
      </c>
      <c r="H926" s="128">
        <v>15.92</v>
      </c>
      <c r="I926" s="311"/>
      <c r="J926" s="319">
        <f>ROUND(SUMIF(Anlagenbewegungsdaten!B:B,A926,Anlagenbewegungsdaten!C:C),3)</f>
        <v>0</v>
      </c>
      <c r="K926" s="320">
        <f>ROUND(SUMIF(Anlagenbewegungsdaten!$B:$B,$A926,Anlagenbewegungsdaten!$D:$D),2)</f>
        <v>0</v>
      </c>
      <c r="L926" s="321">
        <f t="shared" si="40"/>
        <v>0</v>
      </c>
      <c r="M926" s="341" t="s">
        <v>4950</v>
      </c>
      <c r="N926" s="341" t="s">
        <v>4963</v>
      </c>
      <c r="O926" s="323">
        <f>ROUND(SUMIF(Anlagenbewegungsdaten_AV!B:B,A926,Anlagenbewegungsdaten_AV!C:C),3)</f>
        <v>0</v>
      </c>
      <c r="P926" s="320">
        <f>ROUND(SUMIF(Anlagenbewegungsdaten_AV!$B:$B,$A926,Anlagenbewegungsdaten_AV!$D:$D),2)</f>
        <v>0</v>
      </c>
      <c r="Q926" s="321">
        <f t="shared" si="41"/>
        <v>0</v>
      </c>
      <c r="S926" s="324"/>
      <c r="T926" s="317"/>
      <c r="U926" s="325"/>
      <c r="V926" s="325"/>
    </row>
    <row r="927" spans="1:22" ht="15" customHeight="1" x14ac:dyDescent="0.25">
      <c r="A927" s="129" t="s">
        <v>1989</v>
      </c>
      <c r="B927" s="126" t="s">
        <v>2087</v>
      </c>
      <c r="C927" s="127" t="s">
        <v>4184</v>
      </c>
      <c r="D927" s="127" t="s">
        <v>1990</v>
      </c>
      <c r="E927" s="127" t="s">
        <v>1546</v>
      </c>
      <c r="F927" s="128">
        <v>19.899999999999999</v>
      </c>
      <c r="G927" s="128">
        <v>20.099999999999998</v>
      </c>
      <c r="H927" s="128">
        <v>15.92</v>
      </c>
      <c r="I927" s="311"/>
      <c r="J927" s="319">
        <f>ROUND(SUMIF(Anlagenbewegungsdaten!B:B,A927,Anlagenbewegungsdaten!C:C),3)</f>
        <v>0</v>
      </c>
      <c r="K927" s="320">
        <f>ROUND(SUMIF(Anlagenbewegungsdaten!$B:$B,$A927,Anlagenbewegungsdaten!$D:$D),2)</f>
        <v>0</v>
      </c>
      <c r="L927" s="321">
        <f t="shared" si="40"/>
        <v>0</v>
      </c>
      <c r="M927" s="341" t="s">
        <v>4950</v>
      </c>
      <c r="N927" s="341" t="s">
        <v>4963</v>
      </c>
      <c r="O927" s="323">
        <f>ROUND(SUMIF(Anlagenbewegungsdaten_AV!B:B,A927,Anlagenbewegungsdaten_AV!C:C),3)</f>
        <v>0</v>
      </c>
      <c r="P927" s="320">
        <f>ROUND(SUMIF(Anlagenbewegungsdaten_AV!$B:$B,$A927,Anlagenbewegungsdaten_AV!$D:$D),2)</f>
        <v>0</v>
      </c>
      <c r="Q927" s="321">
        <f t="shared" si="41"/>
        <v>0</v>
      </c>
      <c r="S927" s="324"/>
      <c r="T927" s="317"/>
      <c r="U927" s="325"/>
      <c r="V927" s="325"/>
    </row>
    <row r="928" spans="1:22" ht="15" customHeight="1" x14ac:dyDescent="0.25">
      <c r="A928" s="129" t="s">
        <v>2717</v>
      </c>
      <c r="B928" s="126" t="s">
        <v>2087</v>
      </c>
      <c r="C928" s="127" t="s">
        <v>4184</v>
      </c>
      <c r="D928" s="127" t="s">
        <v>2718</v>
      </c>
      <c r="E928" s="127" t="s">
        <v>2555</v>
      </c>
      <c r="F928" s="128">
        <v>19.87</v>
      </c>
      <c r="G928" s="128">
        <v>20.07</v>
      </c>
      <c r="H928" s="128">
        <v>15.9</v>
      </c>
      <c r="I928" s="311"/>
      <c r="J928" s="319">
        <f>ROUND(SUMIF(Anlagenbewegungsdaten!B:B,A928,Anlagenbewegungsdaten!C:C),3)</f>
        <v>0</v>
      </c>
      <c r="K928" s="320">
        <f>ROUND(SUMIF(Anlagenbewegungsdaten!$B:$B,$A928,Anlagenbewegungsdaten!$D:$D),2)</f>
        <v>0</v>
      </c>
      <c r="L928" s="321">
        <f t="shared" si="40"/>
        <v>0</v>
      </c>
      <c r="M928" s="341" t="s">
        <v>4950</v>
      </c>
      <c r="N928" s="341" t="s">
        <v>4963</v>
      </c>
      <c r="O928" s="323">
        <f>ROUND(SUMIF(Anlagenbewegungsdaten_AV!B:B,A928,Anlagenbewegungsdaten_AV!C:C),3)</f>
        <v>0</v>
      </c>
      <c r="P928" s="320">
        <f>ROUND(SUMIF(Anlagenbewegungsdaten_AV!$B:$B,$A928,Anlagenbewegungsdaten_AV!$D:$D),2)</f>
        <v>0</v>
      </c>
      <c r="Q928" s="321">
        <f t="shared" si="41"/>
        <v>0</v>
      </c>
      <c r="S928" s="324"/>
      <c r="T928" s="317"/>
      <c r="U928" s="325"/>
      <c r="V928" s="325"/>
    </row>
    <row r="929" spans="1:22" ht="15" customHeight="1" x14ac:dyDescent="0.25">
      <c r="A929" s="129" t="s">
        <v>3461</v>
      </c>
      <c r="B929" s="126" t="s">
        <v>2087</v>
      </c>
      <c r="C929" s="127" t="s">
        <v>4184</v>
      </c>
      <c r="D929" s="127" t="s">
        <v>3462</v>
      </c>
      <c r="E929" s="127" t="s">
        <v>3299</v>
      </c>
      <c r="F929" s="128">
        <v>19.84</v>
      </c>
      <c r="G929" s="128">
        <v>20.04</v>
      </c>
      <c r="H929" s="128">
        <v>15.87</v>
      </c>
      <c r="I929" s="311"/>
      <c r="J929" s="319">
        <f>ROUND(SUMIF(Anlagenbewegungsdaten!B:B,A929,Anlagenbewegungsdaten!C:C),3)</f>
        <v>0</v>
      </c>
      <c r="K929" s="320">
        <f>ROUND(SUMIF(Anlagenbewegungsdaten!$B:$B,$A929,Anlagenbewegungsdaten!$D:$D),2)</f>
        <v>0</v>
      </c>
      <c r="L929" s="321">
        <f t="shared" si="40"/>
        <v>0</v>
      </c>
      <c r="M929" s="341" t="s">
        <v>4950</v>
      </c>
      <c r="N929" s="341" t="s">
        <v>4963</v>
      </c>
      <c r="O929" s="323">
        <f>ROUND(SUMIF(Anlagenbewegungsdaten_AV!B:B,A929,Anlagenbewegungsdaten_AV!C:C),3)</f>
        <v>0</v>
      </c>
      <c r="P929" s="320">
        <f>ROUND(SUMIF(Anlagenbewegungsdaten_AV!$B:$B,$A929,Anlagenbewegungsdaten_AV!$D:$D),2)</f>
        <v>0</v>
      </c>
      <c r="Q929" s="321">
        <f t="shared" si="41"/>
        <v>0</v>
      </c>
      <c r="S929" s="324"/>
      <c r="T929" s="317"/>
      <c r="U929" s="325"/>
      <c r="V929" s="325"/>
    </row>
    <row r="930" spans="1:22" ht="15" customHeight="1" x14ac:dyDescent="0.25">
      <c r="A930" s="129" t="s">
        <v>4232</v>
      </c>
      <c r="B930" s="126" t="s">
        <v>2087</v>
      </c>
      <c r="C930" s="127" t="s">
        <v>4184</v>
      </c>
      <c r="D930" s="127" t="s">
        <v>4233</v>
      </c>
      <c r="E930" s="127" t="s">
        <v>4069</v>
      </c>
      <c r="F930" s="128">
        <v>19.810000000000002</v>
      </c>
      <c r="G930" s="128">
        <v>20.010000000000002</v>
      </c>
      <c r="H930" s="128">
        <v>15.85</v>
      </c>
      <c r="I930" s="311"/>
      <c r="J930" s="319">
        <f>ROUND(SUMIF(Anlagenbewegungsdaten!B:B,A930,Anlagenbewegungsdaten!C:C),3)</f>
        <v>0</v>
      </c>
      <c r="K930" s="320">
        <f>ROUND(SUMIF(Anlagenbewegungsdaten!$B:$B,$A930,Anlagenbewegungsdaten!$D:$D),2)</f>
        <v>0</v>
      </c>
      <c r="L930" s="321">
        <f t="shared" si="40"/>
        <v>0</v>
      </c>
      <c r="M930" s="341" t="s">
        <v>4950</v>
      </c>
      <c r="N930" s="341" t="s">
        <v>4963</v>
      </c>
      <c r="O930" s="323">
        <f>ROUND(SUMIF(Anlagenbewegungsdaten_AV!B:B,A930,Anlagenbewegungsdaten_AV!C:C),3)</f>
        <v>0</v>
      </c>
      <c r="P930" s="320">
        <f>ROUND(SUMIF(Anlagenbewegungsdaten_AV!$B:$B,$A930,Anlagenbewegungsdaten_AV!$D:$D),2)</f>
        <v>0</v>
      </c>
      <c r="Q930" s="321">
        <f t="shared" si="41"/>
        <v>0</v>
      </c>
      <c r="S930" s="324"/>
      <c r="T930" s="317"/>
      <c r="U930" s="325"/>
      <c r="V930" s="325"/>
    </row>
    <row r="931" spans="1:22" ht="15" customHeight="1" x14ac:dyDescent="0.25">
      <c r="A931" s="129" t="s">
        <v>1991</v>
      </c>
      <c r="B931" s="126" t="s">
        <v>2087</v>
      </c>
      <c r="C931" s="127" t="s">
        <v>4184</v>
      </c>
      <c r="D931" s="127" t="s">
        <v>231</v>
      </c>
      <c r="E931" s="127" t="s">
        <v>2462</v>
      </c>
      <c r="F931" s="128">
        <v>16.899999999999999</v>
      </c>
      <c r="G931" s="128">
        <v>17.099999999999998</v>
      </c>
      <c r="H931" s="128">
        <v>13.52</v>
      </c>
      <c r="I931" s="311"/>
      <c r="J931" s="319">
        <f>ROUND(SUMIF(Anlagenbewegungsdaten!B:B,A931,Anlagenbewegungsdaten!C:C),3)</f>
        <v>0</v>
      </c>
      <c r="K931" s="320">
        <f>ROUND(SUMIF(Anlagenbewegungsdaten!$B:$B,$A931,Anlagenbewegungsdaten!$D:$D),2)</f>
        <v>0</v>
      </c>
      <c r="L931" s="321">
        <f t="shared" si="40"/>
        <v>0</v>
      </c>
      <c r="M931" s="341" t="s">
        <v>4950</v>
      </c>
      <c r="N931" s="341" t="s">
        <v>4963</v>
      </c>
      <c r="O931" s="323">
        <f>ROUND(SUMIF(Anlagenbewegungsdaten_AV!B:B,A931,Anlagenbewegungsdaten_AV!C:C),3)</f>
        <v>0</v>
      </c>
      <c r="P931" s="320">
        <f>ROUND(SUMIF(Anlagenbewegungsdaten_AV!$B:$B,$A931,Anlagenbewegungsdaten_AV!$D:$D),2)</f>
        <v>0</v>
      </c>
      <c r="Q931" s="321">
        <f t="shared" si="41"/>
        <v>0</v>
      </c>
      <c r="S931" s="324"/>
      <c r="T931" s="317"/>
      <c r="U931" s="325"/>
      <c r="V931" s="325"/>
    </row>
    <row r="932" spans="1:22" ht="15" customHeight="1" x14ac:dyDescent="0.25">
      <c r="A932" s="129" t="s">
        <v>1992</v>
      </c>
      <c r="B932" s="126" t="s">
        <v>2087</v>
      </c>
      <c r="C932" s="127" t="s">
        <v>4184</v>
      </c>
      <c r="D932" s="127" t="s">
        <v>1993</v>
      </c>
      <c r="E932" s="127" t="s">
        <v>2465</v>
      </c>
      <c r="F932" s="128">
        <v>18.899999999999999</v>
      </c>
      <c r="G932" s="128">
        <v>19.099999999999998</v>
      </c>
      <c r="H932" s="128">
        <v>15.12</v>
      </c>
      <c r="I932" s="311"/>
      <c r="J932" s="319">
        <f>ROUND(SUMIF(Anlagenbewegungsdaten!B:B,A932,Anlagenbewegungsdaten!C:C),3)</f>
        <v>0</v>
      </c>
      <c r="K932" s="320">
        <f>ROUND(SUMIF(Anlagenbewegungsdaten!$B:$B,$A932,Anlagenbewegungsdaten!$D:$D),2)</f>
        <v>0</v>
      </c>
      <c r="L932" s="321">
        <f t="shared" si="40"/>
        <v>0</v>
      </c>
      <c r="M932" s="341" t="s">
        <v>4950</v>
      </c>
      <c r="N932" s="341" t="s">
        <v>4963</v>
      </c>
      <c r="O932" s="323">
        <f>ROUND(SUMIF(Anlagenbewegungsdaten_AV!B:B,A932,Anlagenbewegungsdaten_AV!C:C),3)</f>
        <v>0</v>
      </c>
      <c r="P932" s="320">
        <f>ROUND(SUMIF(Anlagenbewegungsdaten_AV!$B:$B,$A932,Anlagenbewegungsdaten_AV!$D:$D),2)</f>
        <v>0</v>
      </c>
      <c r="Q932" s="321">
        <f t="shared" si="41"/>
        <v>0</v>
      </c>
      <c r="S932" s="324"/>
      <c r="T932" s="317"/>
      <c r="U932" s="325"/>
      <c r="V932" s="325"/>
    </row>
    <row r="933" spans="1:22" ht="15" customHeight="1" x14ac:dyDescent="0.25">
      <c r="A933" s="129" t="s">
        <v>1994</v>
      </c>
      <c r="B933" s="126" t="s">
        <v>2087</v>
      </c>
      <c r="C933" s="127" t="s">
        <v>4184</v>
      </c>
      <c r="D933" s="127" t="s">
        <v>233</v>
      </c>
      <c r="E933" s="127" t="s">
        <v>1543</v>
      </c>
      <c r="F933" s="128">
        <v>19.899999999999999</v>
      </c>
      <c r="G933" s="128">
        <v>20.099999999999998</v>
      </c>
      <c r="H933" s="128">
        <v>15.92</v>
      </c>
      <c r="I933" s="311"/>
      <c r="J933" s="319">
        <f>ROUND(SUMIF(Anlagenbewegungsdaten!B:B,A933,Anlagenbewegungsdaten!C:C),3)</f>
        <v>0</v>
      </c>
      <c r="K933" s="320">
        <f>ROUND(SUMIF(Anlagenbewegungsdaten!$B:$B,$A933,Anlagenbewegungsdaten!$D:$D),2)</f>
        <v>0</v>
      </c>
      <c r="L933" s="321">
        <f t="shared" si="40"/>
        <v>0</v>
      </c>
      <c r="M933" s="341" t="s">
        <v>4950</v>
      </c>
      <c r="N933" s="341" t="s">
        <v>4963</v>
      </c>
      <c r="O933" s="323">
        <f>ROUND(SUMIF(Anlagenbewegungsdaten_AV!B:B,A933,Anlagenbewegungsdaten_AV!C:C),3)</f>
        <v>0</v>
      </c>
      <c r="P933" s="320">
        <f>ROUND(SUMIF(Anlagenbewegungsdaten_AV!$B:$B,$A933,Anlagenbewegungsdaten_AV!$D:$D),2)</f>
        <v>0</v>
      </c>
      <c r="Q933" s="321">
        <f t="shared" si="41"/>
        <v>0</v>
      </c>
      <c r="S933" s="324"/>
      <c r="T933" s="317"/>
      <c r="U933" s="325"/>
      <c r="V933" s="325"/>
    </row>
    <row r="934" spans="1:22" ht="15" customHeight="1" x14ac:dyDescent="0.25">
      <c r="A934" s="129" t="s">
        <v>1995</v>
      </c>
      <c r="B934" s="126" t="s">
        <v>2087</v>
      </c>
      <c r="C934" s="127" t="s">
        <v>4184</v>
      </c>
      <c r="D934" s="127" t="s">
        <v>235</v>
      </c>
      <c r="E934" s="127" t="s">
        <v>1546</v>
      </c>
      <c r="F934" s="128">
        <v>19.899999999999999</v>
      </c>
      <c r="G934" s="128">
        <v>20.099999999999998</v>
      </c>
      <c r="H934" s="128">
        <v>15.92</v>
      </c>
      <c r="I934" s="311"/>
      <c r="J934" s="319">
        <f>ROUND(SUMIF(Anlagenbewegungsdaten!B:B,A934,Anlagenbewegungsdaten!C:C),3)</f>
        <v>0</v>
      </c>
      <c r="K934" s="320">
        <f>ROUND(SUMIF(Anlagenbewegungsdaten!$B:$B,$A934,Anlagenbewegungsdaten!$D:$D),2)</f>
        <v>0</v>
      </c>
      <c r="L934" s="321">
        <f t="shared" si="40"/>
        <v>0</v>
      </c>
      <c r="M934" s="341" t="s">
        <v>4950</v>
      </c>
      <c r="N934" s="341" t="s">
        <v>4963</v>
      </c>
      <c r="O934" s="323">
        <f>ROUND(SUMIF(Anlagenbewegungsdaten_AV!B:B,A934,Anlagenbewegungsdaten_AV!C:C),3)</f>
        <v>0</v>
      </c>
      <c r="P934" s="320">
        <f>ROUND(SUMIF(Anlagenbewegungsdaten_AV!$B:$B,$A934,Anlagenbewegungsdaten_AV!$D:$D),2)</f>
        <v>0</v>
      </c>
      <c r="Q934" s="321">
        <f t="shared" si="41"/>
        <v>0</v>
      </c>
      <c r="S934" s="324"/>
      <c r="T934" s="317"/>
      <c r="U934" s="325"/>
      <c r="V934" s="325"/>
    </row>
    <row r="935" spans="1:22" ht="15" customHeight="1" x14ac:dyDescent="0.25">
      <c r="A935" s="129" t="s">
        <v>2719</v>
      </c>
      <c r="B935" s="126" t="s">
        <v>2087</v>
      </c>
      <c r="C935" s="127" t="s">
        <v>4184</v>
      </c>
      <c r="D935" s="127" t="s">
        <v>2587</v>
      </c>
      <c r="E935" s="127" t="s">
        <v>2555</v>
      </c>
      <c r="F935" s="128">
        <v>19.87</v>
      </c>
      <c r="G935" s="128">
        <v>20.07</v>
      </c>
      <c r="H935" s="128">
        <v>15.9</v>
      </c>
      <c r="I935" s="311"/>
      <c r="J935" s="319">
        <f>ROUND(SUMIF(Anlagenbewegungsdaten!B:B,A935,Anlagenbewegungsdaten!C:C),3)</f>
        <v>0</v>
      </c>
      <c r="K935" s="320">
        <f>ROUND(SUMIF(Anlagenbewegungsdaten!$B:$B,$A935,Anlagenbewegungsdaten!$D:$D),2)</f>
        <v>0</v>
      </c>
      <c r="L935" s="321">
        <f t="shared" si="40"/>
        <v>0</v>
      </c>
      <c r="M935" s="341" t="s">
        <v>4950</v>
      </c>
      <c r="N935" s="341" t="s">
        <v>4963</v>
      </c>
      <c r="O935" s="323">
        <f>ROUND(SUMIF(Anlagenbewegungsdaten_AV!B:B,A935,Anlagenbewegungsdaten_AV!C:C),3)</f>
        <v>0</v>
      </c>
      <c r="P935" s="320">
        <f>ROUND(SUMIF(Anlagenbewegungsdaten_AV!$B:$B,$A935,Anlagenbewegungsdaten_AV!$D:$D),2)</f>
        <v>0</v>
      </c>
      <c r="Q935" s="321">
        <f t="shared" si="41"/>
        <v>0</v>
      </c>
      <c r="S935" s="324"/>
      <c r="T935" s="317"/>
      <c r="U935" s="325"/>
      <c r="V935" s="325"/>
    </row>
    <row r="936" spans="1:22" ht="15" customHeight="1" x14ac:dyDescent="0.25">
      <c r="A936" s="129" t="s">
        <v>3463</v>
      </c>
      <c r="B936" s="126" t="s">
        <v>2087</v>
      </c>
      <c r="C936" s="127" t="s">
        <v>4184</v>
      </c>
      <c r="D936" s="127" t="s">
        <v>3331</v>
      </c>
      <c r="E936" s="127" t="s">
        <v>3299</v>
      </c>
      <c r="F936" s="128">
        <v>19.84</v>
      </c>
      <c r="G936" s="128">
        <v>20.04</v>
      </c>
      <c r="H936" s="128">
        <v>15.87</v>
      </c>
      <c r="I936" s="311"/>
      <c r="J936" s="319">
        <f>ROUND(SUMIF(Anlagenbewegungsdaten!B:B,A936,Anlagenbewegungsdaten!C:C),3)</f>
        <v>0</v>
      </c>
      <c r="K936" s="320">
        <f>ROUND(SUMIF(Anlagenbewegungsdaten!$B:$B,$A936,Anlagenbewegungsdaten!$D:$D),2)</f>
        <v>0</v>
      </c>
      <c r="L936" s="321">
        <f t="shared" si="40"/>
        <v>0</v>
      </c>
      <c r="M936" s="341" t="s">
        <v>4950</v>
      </c>
      <c r="N936" s="341" t="s">
        <v>4963</v>
      </c>
      <c r="O936" s="323">
        <f>ROUND(SUMIF(Anlagenbewegungsdaten_AV!B:B,A936,Anlagenbewegungsdaten_AV!C:C),3)</f>
        <v>0</v>
      </c>
      <c r="P936" s="320">
        <f>ROUND(SUMIF(Anlagenbewegungsdaten_AV!$B:$B,$A936,Anlagenbewegungsdaten_AV!$D:$D),2)</f>
        <v>0</v>
      </c>
      <c r="Q936" s="321">
        <f t="shared" si="41"/>
        <v>0</v>
      </c>
      <c r="S936" s="324"/>
      <c r="T936" s="317"/>
      <c r="U936" s="325"/>
      <c r="V936" s="325"/>
    </row>
    <row r="937" spans="1:22" ht="15" customHeight="1" x14ac:dyDescent="0.25">
      <c r="A937" s="129" t="s">
        <v>4234</v>
      </c>
      <c r="B937" s="126" t="s">
        <v>2087</v>
      </c>
      <c r="C937" s="127" t="s">
        <v>4184</v>
      </c>
      <c r="D937" s="127" t="s">
        <v>4101</v>
      </c>
      <c r="E937" s="127" t="s">
        <v>4069</v>
      </c>
      <c r="F937" s="128">
        <v>19.810000000000002</v>
      </c>
      <c r="G937" s="128">
        <v>20.010000000000002</v>
      </c>
      <c r="H937" s="128">
        <v>15.85</v>
      </c>
      <c r="I937" s="311"/>
      <c r="J937" s="319">
        <f>ROUND(SUMIF(Anlagenbewegungsdaten!B:B,A937,Anlagenbewegungsdaten!C:C),3)</f>
        <v>0</v>
      </c>
      <c r="K937" s="320">
        <f>ROUND(SUMIF(Anlagenbewegungsdaten!$B:$B,$A937,Anlagenbewegungsdaten!$D:$D),2)</f>
        <v>0</v>
      </c>
      <c r="L937" s="321">
        <f t="shared" si="40"/>
        <v>0</v>
      </c>
      <c r="M937" s="341" t="s">
        <v>4950</v>
      </c>
      <c r="N937" s="341" t="s">
        <v>4963</v>
      </c>
      <c r="O937" s="323">
        <f>ROUND(SUMIF(Anlagenbewegungsdaten_AV!B:B,A937,Anlagenbewegungsdaten_AV!C:C),3)</f>
        <v>0</v>
      </c>
      <c r="P937" s="320">
        <f>ROUND(SUMIF(Anlagenbewegungsdaten_AV!$B:$B,$A937,Anlagenbewegungsdaten_AV!$D:$D),2)</f>
        <v>0</v>
      </c>
      <c r="Q937" s="321">
        <f t="shared" si="41"/>
        <v>0</v>
      </c>
      <c r="S937" s="324"/>
      <c r="T937" s="317"/>
      <c r="U937" s="325"/>
      <c r="V937" s="325"/>
    </row>
    <row r="938" spans="1:22" ht="15" customHeight="1" x14ac:dyDescent="0.25">
      <c r="A938" s="129" t="s">
        <v>1996</v>
      </c>
      <c r="B938" s="126" t="s">
        <v>2087</v>
      </c>
      <c r="C938" s="127" t="s">
        <v>4184</v>
      </c>
      <c r="D938" s="127" t="s">
        <v>237</v>
      </c>
      <c r="E938" s="127" t="s">
        <v>2462</v>
      </c>
      <c r="F938" s="128">
        <v>17.899999999999999</v>
      </c>
      <c r="G938" s="128">
        <v>18.099999999999998</v>
      </c>
      <c r="H938" s="128">
        <v>14.32</v>
      </c>
      <c r="I938" s="311"/>
      <c r="J938" s="319">
        <f>ROUND(SUMIF(Anlagenbewegungsdaten!B:B,A938,Anlagenbewegungsdaten!C:C),3)</f>
        <v>0</v>
      </c>
      <c r="K938" s="320">
        <f>ROUND(SUMIF(Anlagenbewegungsdaten!$B:$B,$A938,Anlagenbewegungsdaten!$D:$D),2)</f>
        <v>0</v>
      </c>
      <c r="L938" s="321">
        <f t="shared" si="40"/>
        <v>0</v>
      </c>
      <c r="M938" s="341" t="s">
        <v>4950</v>
      </c>
      <c r="N938" s="341" t="s">
        <v>4963</v>
      </c>
      <c r="O938" s="323">
        <f>ROUND(SUMIF(Anlagenbewegungsdaten_AV!B:B,A938,Anlagenbewegungsdaten_AV!C:C),3)</f>
        <v>0</v>
      </c>
      <c r="P938" s="320">
        <f>ROUND(SUMIF(Anlagenbewegungsdaten_AV!$B:$B,$A938,Anlagenbewegungsdaten_AV!$D:$D),2)</f>
        <v>0</v>
      </c>
      <c r="Q938" s="321">
        <f t="shared" si="41"/>
        <v>0</v>
      </c>
      <c r="S938" s="324"/>
      <c r="T938" s="317"/>
      <c r="U938" s="325"/>
      <c r="V938" s="325"/>
    </row>
    <row r="939" spans="1:22" ht="15" customHeight="1" x14ac:dyDescent="0.25">
      <c r="A939" s="129" t="s">
        <v>1997</v>
      </c>
      <c r="B939" s="126" t="s">
        <v>2087</v>
      </c>
      <c r="C939" s="127" t="s">
        <v>4184</v>
      </c>
      <c r="D939" s="127" t="s">
        <v>1998</v>
      </c>
      <c r="E939" s="127" t="s">
        <v>2465</v>
      </c>
      <c r="F939" s="128">
        <v>19.899999999999999</v>
      </c>
      <c r="G939" s="128">
        <v>20.099999999999998</v>
      </c>
      <c r="H939" s="128">
        <v>15.92</v>
      </c>
      <c r="I939" s="311"/>
      <c r="J939" s="319">
        <f>ROUND(SUMIF(Anlagenbewegungsdaten!B:B,A939,Anlagenbewegungsdaten!C:C),3)</f>
        <v>0</v>
      </c>
      <c r="K939" s="320">
        <f>ROUND(SUMIF(Anlagenbewegungsdaten!$B:$B,$A939,Anlagenbewegungsdaten!$D:$D),2)</f>
        <v>0</v>
      </c>
      <c r="L939" s="321">
        <f t="shared" si="40"/>
        <v>0</v>
      </c>
      <c r="M939" s="341" t="s">
        <v>4950</v>
      </c>
      <c r="N939" s="341" t="s">
        <v>4963</v>
      </c>
      <c r="O939" s="323">
        <f>ROUND(SUMIF(Anlagenbewegungsdaten_AV!B:B,A939,Anlagenbewegungsdaten_AV!C:C),3)</f>
        <v>0</v>
      </c>
      <c r="P939" s="320">
        <f>ROUND(SUMIF(Anlagenbewegungsdaten_AV!$B:$B,$A939,Anlagenbewegungsdaten_AV!$D:$D),2)</f>
        <v>0</v>
      </c>
      <c r="Q939" s="321">
        <f t="shared" si="41"/>
        <v>0</v>
      </c>
      <c r="S939" s="324"/>
      <c r="T939" s="317"/>
      <c r="U939" s="325"/>
      <c r="V939" s="325"/>
    </row>
    <row r="940" spans="1:22" ht="15" customHeight="1" x14ac:dyDescent="0.25">
      <c r="A940" s="129" t="s">
        <v>1999</v>
      </c>
      <c r="B940" s="126" t="s">
        <v>2087</v>
      </c>
      <c r="C940" s="127" t="s">
        <v>4184</v>
      </c>
      <c r="D940" s="127" t="s">
        <v>239</v>
      </c>
      <c r="E940" s="127" t="s">
        <v>1543</v>
      </c>
      <c r="F940" s="128">
        <v>20.9</v>
      </c>
      <c r="G940" s="128">
        <v>21.099999999999998</v>
      </c>
      <c r="H940" s="128">
        <v>16.72</v>
      </c>
      <c r="I940" s="311"/>
      <c r="J940" s="319">
        <f>ROUND(SUMIF(Anlagenbewegungsdaten!B:B,A940,Anlagenbewegungsdaten!C:C),3)</f>
        <v>0</v>
      </c>
      <c r="K940" s="320">
        <f>ROUND(SUMIF(Anlagenbewegungsdaten!$B:$B,$A940,Anlagenbewegungsdaten!$D:$D),2)</f>
        <v>0</v>
      </c>
      <c r="L940" s="321">
        <f t="shared" si="40"/>
        <v>0</v>
      </c>
      <c r="M940" s="341" t="s">
        <v>4950</v>
      </c>
      <c r="N940" s="341" t="s">
        <v>4963</v>
      </c>
      <c r="O940" s="323">
        <f>ROUND(SUMIF(Anlagenbewegungsdaten_AV!B:B,A940,Anlagenbewegungsdaten_AV!C:C),3)</f>
        <v>0</v>
      </c>
      <c r="P940" s="320">
        <f>ROUND(SUMIF(Anlagenbewegungsdaten_AV!$B:$B,$A940,Anlagenbewegungsdaten_AV!$D:$D),2)</f>
        <v>0</v>
      </c>
      <c r="Q940" s="321">
        <f t="shared" si="41"/>
        <v>0</v>
      </c>
      <c r="S940" s="324"/>
      <c r="T940" s="317"/>
      <c r="U940" s="325"/>
      <c r="V940" s="325"/>
    </row>
    <row r="941" spans="1:22" ht="15" customHeight="1" x14ac:dyDescent="0.25">
      <c r="A941" s="129" t="s">
        <v>2000</v>
      </c>
      <c r="B941" s="126" t="s">
        <v>2087</v>
      </c>
      <c r="C941" s="127" t="s">
        <v>4184</v>
      </c>
      <c r="D941" s="127" t="s">
        <v>241</v>
      </c>
      <c r="E941" s="127" t="s">
        <v>1546</v>
      </c>
      <c r="F941" s="128">
        <v>20.9</v>
      </c>
      <c r="G941" s="128">
        <v>21.099999999999998</v>
      </c>
      <c r="H941" s="128">
        <v>16.72</v>
      </c>
      <c r="I941" s="311"/>
      <c r="J941" s="319">
        <f>ROUND(SUMIF(Anlagenbewegungsdaten!B:B,A941,Anlagenbewegungsdaten!C:C),3)</f>
        <v>0</v>
      </c>
      <c r="K941" s="320">
        <f>ROUND(SUMIF(Anlagenbewegungsdaten!$B:$B,$A941,Anlagenbewegungsdaten!$D:$D),2)</f>
        <v>0</v>
      </c>
      <c r="L941" s="321">
        <f t="shared" si="40"/>
        <v>0</v>
      </c>
      <c r="M941" s="341" t="s">
        <v>4950</v>
      </c>
      <c r="N941" s="341" t="s">
        <v>4963</v>
      </c>
      <c r="O941" s="323">
        <f>ROUND(SUMIF(Anlagenbewegungsdaten_AV!B:B,A941,Anlagenbewegungsdaten_AV!C:C),3)</f>
        <v>0</v>
      </c>
      <c r="P941" s="320">
        <f>ROUND(SUMIF(Anlagenbewegungsdaten_AV!$B:$B,$A941,Anlagenbewegungsdaten_AV!$D:$D),2)</f>
        <v>0</v>
      </c>
      <c r="Q941" s="321">
        <f t="shared" si="41"/>
        <v>0</v>
      </c>
      <c r="S941" s="324"/>
      <c r="T941" s="317"/>
      <c r="U941" s="325"/>
      <c r="V941" s="325"/>
    </row>
    <row r="942" spans="1:22" ht="15" customHeight="1" x14ac:dyDescent="0.25">
      <c r="A942" s="129" t="s">
        <v>2720</v>
      </c>
      <c r="B942" s="126" t="s">
        <v>2087</v>
      </c>
      <c r="C942" s="127" t="s">
        <v>4184</v>
      </c>
      <c r="D942" s="127" t="s">
        <v>2589</v>
      </c>
      <c r="E942" s="127" t="s">
        <v>2555</v>
      </c>
      <c r="F942" s="128">
        <v>20.87</v>
      </c>
      <c r="G942" s="128">
        <v>21.07</v>
      </c>
      <c r="H942" s="128">
        <v>16.7</v>
      </c>
      <c r="I942" s="311"/>
      <c r="J942" s="319">
        <f>ROUND(SUMIF(Anlagenbewegungsdaten!B:B,A942,Anlagenbewegungsdaten!C:C),3)</f>
        <v>0</v>
      </c>
      <c r="K942" s="320">
        <f>ROUND(SUMIF(Anlagenbewegungsdaten!$B:$B,$A942,Anlagenbewegungsdaten!$D:$D),2)</f>
        <v>0</v>
      </c>
      <c r="L942" s="321">
        <f t="shared" si="40"/>
        <v>0</v>
      </c>
      <c r="M942" s="341" t="s">
        <v>4950</v>
      </c>
      <c r="N942" s="341" t="s">
        <v>4963</v>
      </c>
      <c r="O942" s="323">
        <f>ROUND(SUMIF(Anlagenbewegungsdaten_AV!B:B,A942,Anlagenbewegungsdaten_AV!C:C),3)</f>
        <v>0</v>
      </c>
      <c r="P942" s="320">
        <f>ROUND(SUMIF(Anlagenbewegungsdaten_AV!$B:$B,$A942,Anlagenbewegungsdaten_AV!$D:$D),2)</f>
        <v>0</v>
      </c>
      <c r="Q942" s="321">
        <f t="shared" si="41"/>
        <v>0</v>
      </c>
      <c r="S942" s="324"/>
      <c r="T942" s="317"/>
      <c r="U942" s="325"/>
      <c r="V942" s="325"/>
    </row>
    <row r="943" spans="1:22" ht="15" customHeight="1" x14ac:dyDescent="0.25">
      <c r="A943" s="129" t="s">
        <v>3464</v>
      </c>
      <c r="B943" s="126" t="s">
        <v>2087</v>
      </c>
      <c r="C943" s="127" t="s">
        <v>4184</v>
      </c>
      <c r="D943" s="127" t="s">
        <v>3333</v>
      </c>
      <c r="E943" s="127" t="s">
        <v>3299</v>
      </c>
      <c r="F943" s="128">
        <v>20.84</v>
      </c>
      <c r="G943" s="128">
        <v>21.04</v>
      </c>
      <c r="H943" s="128">
        <v>16.670000000000002</v>
      </c>
      <c r="I943" s="311"/>
      <c r="J943" s="319">
        <f>ROUND(SUMIF(Anlagenbewegungsdaten!B:B,A943,Anlagenbewegungsdaten!C:C),3)</f>
        <v>0</v>
      </c>
      <c r="K943" s="320">
        <f>ROUND(SUMIF(Anlagenbewegungsdaten!$B:$B,$A943,Anlagenbewegungsdaten!$D:$D),2)</f>
        <v>0</v>
      </c>
      <c r="L943" s="321">
        <f t="shared" si="40"/>
        <v>0</v>
      </c>
      <c r="M943" s="341" t="s">
        <v>4950</v>
      </c>
      <c r="N943" s="341" t="s">
        <v>4963</v>
      </c>
      <c r="O943" s="323">
        <f>ROUND(SUMIF(Anlagenbewegungsdaten_AV!B:B,A943,Anlagenbewegungsdaten_AV!C:C),3)</f>
        <v>0</v>
      </c>
      <c r="P943" s="320">
        <f>ROUND(SUMIF(Anlagenbewegungsdaten_AV!$B:$B,$A943,Anlagenbewegungsdaten_AV!$D:$D),2)</f>
        <v>0</v>
      </c>
      <c r="Q943" s="321">
        <f t="shared" si="41"/>
        <v>0</v>
      </c>
      <c r="S943" s="324"/>
      <c r="T943" s="317"/>
      <c r="U943" s="325"/>
      <c r="V943" s="325"/>
    </row>
    <row r="944" spans="1:22" ht="15" customHeight="1" x14ac:dyDescent="0.25">
      <c r="A944" s="129" t="s">
        <v>4235</v>
      </c>
      <c r="B944" s="126" t="s">
        <v>2087</v>
      </c>
      <c r="C944" s="127" t="s">
        <v>4184</v>
      </c>
      <c r="D944" s="127" t="s">
        <v>4103</v>
      </c>
      <c r="E944" s="127" t="s">
        <v>4069</v>
      </c>
      <c r="F944" s="128">
        <v>20.810000000000002</v>
      </c>
      <c r="G944" s="128">
        <v>21.01</v>
      </c>
      <c r="H944" s="128">
        <v>16.649999999999999</v>
      </c>
      <c r="I944" s="311"/>
      <c r="J944" s="319">
        <f>ROUND(SUMIF(Anlagenbewegungsdaten!B:B,A944,Anlagenbewegungsdaten!C:C),3)</f>
        <v>0</v>
      </c>
      <c r="K944" s="320">
        <f>ROUND(SUMIF(Anlagenbewegungsdaten!$B:$B,$A944,Anlagenbewegungsdaten!$D:$D),2)</f>
        <v>0</v>
      </c>
      <c r="L944" s="321">
        <f t="shared" si="40"/>
        <v>0</v>
      </c>
      <c r="M944" s="341" t="s">
        <v>4950</v>
      </c>
      <c r="N944" s="341" t="s">
        <v>4963</v>
      </c>
      <c r="O944" s="323">
        <f>ROUND(SUMIF(Anlagenbewegungsdaten_AV!B:B,A944,Anlagenbewegungsdaten_AV!C:C),3)</f>
        <v>0</v>
      </c>
      <c r="P944" s="320">
        <f>ROUND(SUMIF(Anlagenbewegungsdaten_AV!$B:$B,$A944,Anlagenbewegungsdaten_AV!$D:$D),2)</f>
        <v>0</v>
      </c>
      <c r="Q944" s="321">
        <f t="shared" si="41"/>
        <v>0</v>
      </c>
      <c r="S944" s="324"/>
      <c r="T944" s="317"/>
      <c r="U944" s="325"/>
      <c r="V944" s="325"/>
    </row>
    <row r="945" spans="1:22" ht="15" customHeight="1" x14ac:dyDescent="0.25">
      <c r="A945" s="129" t="s">
        <v>2001</v>
      </c>
      <c r="B945" s="126" t="s">
        <v>2087</v>
      </c>
      <c r="C945" s="127" t="s">
        <v>4184</v>
      </c>
      <c r="D945" s="127" t="s">
        <v>243</v>
      </c>
      <c r="E945" s="127" t="s">
        <v>2462</v>
      </c>
      <c r="F945" s="128">
        <v>17.899999999999999</v>
      </c>
      <c r="G945" s="128">
        <v>18.099999999999998</v>
      </c>
      <c r="H945" s="128">
        <v>14.32</v>
      </c>
      <c r="I945" s="311"/>
      <c r="J945" s="319">
        <f>ROUND(SUMIF(Anlagenbewegungsdaten!B:B,A945,Anlagenbewegungsdaten!C:C),3)</f>
        <v>631090.03500000003</v>
      </c>
      <c r="K945" s="320">
        <f>ROUND(SUMIF(Anlagenbewegungsdaten!$B:$B,$A945,Anlagenbewegungsdaten!$D:$D),2)</f>
        <v>112965.12</v>
      </c>
      <c r="L945" s="321">
        <f t="shared" si="40"/>
        <v>-5.9183314249366958E-7</v>
      </c>
      <c r="M945" s="341" t="s">
        <v>4950</v>
      </c>
      <c r="N945" s="341" t="s">
        <v>4963</v>
      </c>
      <c r="O945" s="323">
        <f>ROUND(SUMIF(Anlagenbewegungsdaten_AV!B:B,A945,Anlagenbewegungsdaten_AV!C:C),3)</f>
        <v>0</v>
      </c>
      <c r="P945" s="320">
        <f>ROUND(SUMIF(Anlagenbewegungsdaten_AV!$B:$B,$A945,Anlagenbewegungsdaten_AV!$D:$D),2)</f>
        <v>0</v>
      </c>
      <c r="Q945" s="321">
        <f t="shared" si="41"/>
        <v>0</v>
      </c>
      <c r="S945" s="324"/>
      <c r="T945" s="317"/>
      <c r="U945" s="325"/>
      <c r="V945" s="325"/>
    </row>
    <row r="946" spans="1:22" ht="15" customHeight="1" x14ac:dyDescent="0.25">
      <c r="A946" s="129" t="s">
        <v>2002</v>
      </c>
      <c r="B946" s="126" t="s">
        <v>2087</v>
      </c>
      <c r="C946" s="127" t="s">
        <v>4184</v>
      </c>
      <c r="D946" s="127" t="s">
        <v>2003</v>
      </c>
      <c r="E946" s="127" t="s">
        <v>2465</v>
      </c>
      <c r="F946" s="128">
        <v>19.899999999999999</v>
      </c>
      <c r="G946" s="128">
        <v>20.099999999999998</v>
      </c>
      <c r="H946" s="128">
        <v>15.92</v>
      </c>
      <c r="I946" s="311"/>
      <c r="J946" s="319">
        <f>ROUND(SUMIF(Anlagenbewegungsdaten!B:B,A946,Anlagenbewegungsdaten!C:C),3)</f>
        <v>48777.394999999997</v>
      </c>
      <c r="K946" s="320">
        <f>ROUND(SUMIF(Anlagenbewegungsdaten!$B:$B,$A946,Anlagenbewegungsdaten!$D:$D),2)</f>
        <v>9706.7000000000007</v>
      </c>
      <c r="L946" s="321">
        <f t="shared" si="40"/>
        <v>3.2904586184656637E-6</v>
      </c>
      <c r="M946" s="341" t="s">
        <v>4950</v>
      </c>
      <c r="N946" s="341" t="s">
        <v>4963</v>
      </c>
      <c r="O946" s="323">
        <f>ROUND(SUMIF(Anlagenbewegungsdaten_AV!B:B,A946,Anlagenbewegungsdaten_AV!C:C),3)</f>
        <v>0</v>
      </c>
      <c r="P946" s="320">
        <f>ROUND(SUMIF(Anlagenbewegungsdaten_AV!$B:$B,$A946,Anlagenbewegungsdaten_AV!$D:$D),2)</f>
        <v>0</v>
      </c>
      <c r="Q946" s="321">
        <f t="shared" si="41"/>
        <v>0</v>
      </c>
      <c r="S946" s="324"/>
      <c r="T946" s="317"/>
      <c r="U946" s="325"/>
      <c r="V946" s="325"/>
    </row>
    <row r="947" spans="1:22" ht="15" customHeight="1" x14ac:dyDescent="0.25">
      <c r="A947" s="129" t="s">
        <v>2004</v>
      </c>
      <c r="B947" s="126" t="s">
        <v>2087</v>
      </c>
      <c r="C947" s="127" t="s">
        <v>4184</v>
      </c>
      <c r="D947" s="127" t="s">
        <v>245</v>
      </c>
      <c r="E947" s="127" t="s">
        <v>1543</v>
      </c>
      <c r="F947" s="128">
        <v>20.9</v>
      </c>
      <c r="G947" s="128">
        <v>21.099999999999998</v>
      </c>
      <c r="H947" s="128">
        <v>16.72</v>
      </c>
      <c r="I947" s="311"/>
      <c r="J947" s="319">
        <f>ROUND(SUMIF(Anlagenbewegungsdaten!B:B,A947,Anlagenbewegungsdaten!C:C),3)</f>
        <v>0</v>
      </c>
      <c r="K947" s="320">
        <f>ROUND(SUMIF(Anlagenbewegungsdaten!$B:$B,$A947,Anlagenbewegungsdaten!$D:$D),2)</f>
        <v>0</v>
      </c>
      <c r="L947" s="321">
        <f t="shared" si="40"/>
        <v>0</v>
      </c>
      <c r="M947" s="341" t="s">
        <v>4950</v>
      </c>
      <c r="N947" s="341" t="s">
        <v>4963</v>
      </c>
      <c r="O947" s="323">
        <f>ROUND(SUMIF(Anlagenbewegungsdaten_AV!B:B,A947,Anlagenbewegungsdaten_AV!C:C),3)</f>
        <v>0</v>
      </c>
      <c r="P947" s="320">
        <f>ROUND(SUMIF(Anlagenbewegungsdaten_AV!$B:$B,$A947,Anlagenbewegungsdaten_AV!$D:$D),2)</f>
        <v>0</v>
      </c>
      <c r="Q947" s="321">
        <f t="shared" si="41"/>
        <v>0</v>
      </c>
      <c r="S947" s="324"/>
      <c r="T947" s="317"/>
      <c r="U947" s="325"/>
      <c r="V947" s="325"/>
    </row>
    <row r="948" spans="1:22" ht="15" customHeight="1" x14ac:dyDescent="0.25">
      <c r="A948" s="129" t="s">
        <v>2005</v>
      </c>
      <c r="B948" s="126" t="s">
        <v>2087</v>
      </c>
      <c r="C948" s="127" t="s">
        <v>4184</v>
      </c>
      <c r="D948" s="127" t="s">
        <v>2006</v>
      </c>
      <c r="E948" s="127" t="s">
        <v>1546</v>
      </c>
      <c r="F948" s="128">
        <v>20.9</v>
      </c>
      <c r="G948" s="128">
        <v>21.099999999999998</v>
      </c>
      <c r="H948" s="128">
        <v>16.72</v>
      </c>
      <c r="I948" s="311"/>
      <c r="J948" s="319">
        <f>ROUND(SUMIF(Anlagenbewegungsdaten!B:B,A948,Anlagenbewegungsdaten!C:C),3)</f>
        <v>0</v>
      </c>
      <c r="K948" s="320">
        <f>ROUND(SUMIF(Anlagenbewegungsdaten!$B:$B,$A948,Anlagenbewegungsdaten!$D:$D),2)</f>
        <v>0</v>
      </c>
      <c r="L948" s="321">
        <f t="shared" si="40"/>
        <v>0</v>
      </c>
      <c r="M948" s="341" t="s">
        <v>4950</v>
      </c>
      <c r="N948" s="341" t="s">
        <v>4963</v>
      </c>
      <c r="O948" s="323">
        <f>ROUND(SUMIF(Anlagenbewegungsdaten_AV!B:B,A948,Anlagenbewegungsdaten_AV!C:C),3)</f>
        <v>0</v>
      </c>
      <c r="P948" s="320">
        <f>ROUND(SUMIF(Anlagenbewegungsdaten_AV!$B:$B,$A948,Anlagenbewegungsdaten_AV!$D:$D),2)</f>
        <v>0</v>
      </c>
      <c r="Q948" s="321">
        <f t="shared" si="41"/>
        <v>0</v>
      </c>
      <c r="S948" s="324"/>
      <c r="T948" s="317"/>
      <c r="U948" s="325"/>
      <c r="V948" s="325"/>
    </row>
    <row r="949" spans="1:22" ht="15" customHeight="1" x14ac:dyDescent="0.25">
      <c r="A949" s="129" t="s">
        <v>2721</v>
      </c>
      <c r="B949" s="126" t="s">
        <v>2087</v>
      </c>
      <c r="C949" s="127" t="s">
        <v>4184</v>
      </c>
      <c r="D949" s="127" t="s">
        <v>2722</v>
      </c>
      <c r="E949" s="127" t="s">
        <v>2555</v>
      </c>
      <c r="F949" s="128">
        <v>20.87</v>
      </c>
      <c r="G949" s="128">
        <v>21.07</v>
      </c>
      <c r="H949" s="128">
        <v>16.7</v>
      </c>
      <c r="I949" s="311"/>
      <c r="J949" s="319">
        <f>ROUND(SUMIF(Anlagenbewegungsdaten!B:B,A949,Anlagenbewegungsdaten!C:C),3)</f>
        <v>0</v>
      </c>
      <c r="K949" s="320">
        <f>ROUND(SUMIF(Anlagenbewegungsdaten!$B:$B,$A949,Anlagenbewegungsdaten!$D:$D),2)</f>
        <v>0</v>
      </c>
      <c r="L949" s="321">
        <f t="shared" si="40"/>
        <v>0</v>
      </c>
      <c r="M949" s="341" t="s">
        <v>4950</v>
      </c>
      <c r="N949" s="341" t="s">
        <v>4963</v>
      </c>
      <c r="O949" s="323">
        <f>ROUND(SUMIF(Anlagenbewegungsdaten_AV!B:B,A949,Anlagenbewegungsdaten_AV!C:C),3)</f>
        <v>0</v>
      </c>
      <c r="P949" s="320">
        <f>ROUND(SUMIF(Anlagenbewegungsdaten_AV!$B:$B,$A949,Anlagenbewegungsdaten_AV!$D:$D),2)</f>
        <v>0</v>
      </c>
      <c r="Q949" s="321">
        <f t="shared" si="41"/>
        <v>0</v>
      </c>
      <c r="S949" s="324"/>
      <c r="T949" s="317"/>
      <c r="U949" s="325"/>
      <c r="V949" s="325"/>
    </row>
    <row r="950" spans="1:22" ht="15" customHeight="1" x14ac:dyDescent="0.25">
      <c r="A950" s="129" t="s">
        <v>3465</v>
      </c>
      <c r="B950" s="126" t="s">
        <v>2087</v>
      </c>
      <c r="C950" s="127" t="s">
        <v>4184</v>
      </c>
      <c r="D950" s="127" t="s">
        <v>3466</v>
      </c>
      <c r="E950" s="127" t="s">
        <v>3299</v>
      </c>
      <c r="F950" s="128">
        <v>20.84</v>
      </c>
      <c r="G950" s="128">
        <v>21.04</v>
      </c>
      <c r="H950" s="128">
        <v>16.670000000000002</v>
      </c>
      <c r="I950" s="311"/>
      <c r="J950" s="319">
        <f>ROUND(SUMIF(Anlagenbewegungsdaten!B:B,A950,Anlagenbewegungsdaten!C:C),3)</f>
        <v>0</v>
      </c>
      <c r="K950" s="320">
        <f>ROUND(SUMIF(Anlagenbewegungsdaten!$B:$B,$A950,Anlagenbewegungsdaten!$D:$D),2)</f>
        <v>0</v>
      </c>
      <c r="L950" s="321">
        <f t="shared" si="40"/>
        <v>0</v>
      </c>
      <c r="M950" s="341" t="s">
        <v>4950</v>
      </c>
      <c r="N950" s="341" t="s">
        <v>4963</v>
      </c>
      <c r="O950" s="323">
        <f>ROUND(SUMIF(Anlagenbewegungsdaten_AV!B:B,A950,Anlagenbewegungsdaten_AV!C:C),3)</f>
        <v>0</v>
      </c>
      <c r="P950" s="320">
        <f>ROUND(SUMIF(Anlagenbewegungsdaten_AV!$B:$B,$A950,Anlagenbewegungsdaten_AV!$D:$D),2)</f>
        <v>0</v>
      </c>
      <c r="Q950" s="321">
        <f t="shared" si="41"/>
        <v>0</v>
      </c>
      <c r="S950" s="324"/>
      <c r="T950" s="317"/>
      <c r="U950" s="325"/>
      <c r="V950" s="325"/>
    </row>
    <row r="951" spans="1:22" ht="15" customHeight="1" x14ac:dyDescent="0.25">
      <c r="A951" s="129" t="s">
        <v>4236</v>
      </c>
      <c r="B951" s="126" t="s">
        <v>2087</v>
      </c>
      <c r="C951" s="127" t="s">
        <v>4184</v>
      </c>
      <c r="D951" s="127" t="s">
        <v>4237</v>
      </c>
      <c r="E951" s="127" t="s">
        <v>4069</v>
      </c>
      <c r="F951" s="128">
        <v>20.810000000000002</v>
      </c>
      <c r="G951" s="128">
        <v>21.01</v>
      </c>
      <c r="H951" s="128">
        <v>16.649999999999999</v>
      </c>
      <c r="I951" s="311"/>
      <c r="J951" s="319">
        <f>ROUND(SUMIF(Anlagenbewegungsdaten!B:B,A951,Anlagenbewegungsdaten!C:C),3)</f>
        <v>0</v>
      </c>
      <c r="K951" s="320">
        <f>ROUND(SUMIF(Anlagenbewegungsdaten!$B:$B,$A951,Anlagenbewegungsdaten!$D:$D),2)</f>
        <v>0</v>
      </c>
      <c r="L951" s="321">
        <f t="shared" si="40"/>
        <v>0</v>
      </c>
      <c r="M951" s="341" t="s">
        <v>4950</v>
      </c>
      <c r="N951" s="341" t="s">
        <v>4963</v>
      </c>
      <c r="O951" s="323">
        <f>ROUND(SUMIF(Anlagenbewegungsdaten_AV!B:B,A951,Anlagenbewegungsdaten_AV!C:C),3)</f>
        <v>0</v>
      </c>
      <c r="P951" s="320">
        <f>ROUND(SUMIF(Anlagenbewegungsdaten_AV!$B:$B,$A951,Anlagenbewegungsdaten_AV!$D:$D),2)</f>
        <v>0</v>
      </c>
      <c r="Q951" s="321">
        <f t="shared" si="41"/>
        <v>0</v>
      </c>
      <c r="S951" s="324"/>
      <c r="T951" s="317"/>
      <c r="U951" s="325"/>
      <c r="V951" s="325"/>
    </row>
    <row r="952" spans="1:22" ht="15" customHeight="1" x14ac:dyDescent="0.25">
      <c r="A952" s="129" t="s">
        <v>2007</v>
      </c>
      <c r="B952" s="126" t="s">
        <v>2087</v>
      </c>
      <c r="C952" s="127" t="s">
        <v>4184</v>
      </c>
      <c r="D952" s="127" t="s">
        <v>249</v>
      </c>
      <c r="E952" s="127" t="s">
        <v>2462</v>
      </c>
      <c r="F952" s="128">
        <v>18.899999999999999</v>
      </c>
      <c r="G952" s="128">
        <v>19.099999999999998</v>
      </c>
      <c r="H952" s="128">
        <v>15.12</v>
      </c>
      <c r="I952" s="311"/>
      <c r="J952" s="319">
        <f>ROUND(SUMIF(Anlagenbewegungsdaten!B:B,A952,Anlagenbewegungsdaten!C:C),3)</f>
        <v>0</v>
      </c>
      <c r="K952" s="320">
        <f>ROUND(SUMIF(Anlagenbewegungsdaten!$B:$B,$A952,Anlagenbewegungsdaten!$D:$D),2)</f>
        <v>0</v>
      </c>
      <c r="L952" s="321">
        <f t="shared" si="40"/>
        <v>0</v>
      </c>
      <c r="M952" s="341" t="s">
        <v>4950</v>
      </c>
      <c r="N952" s="341" t="s">
        <v>4963</v>
      </c>
      <c r="O952" s="323">
        <f>ROUND(SUMIF(Anlagenbewegungsdaten_AV!B:B,A952,Anlagenbewegungsdaten_AV!C:C),3)</f>
        <v>0</v>
      </c>
      <c r="P952" s="320">
        <f>ROUND(SUMIF(Anlagenbewegungsdaten_AV!$B:$B,$A952,Anlagenbewegungsdaten_AV!$D:$D),2)</f>
        <v>0</v>
      </c>
      <c r="Q952" s="321">
        <f t="shared" si="41"/>
        <v>0</v>
      </c>
      <c r="S952" s="324"/>
      <c r="T952" s="317"/>
      <c r="U952" s="325"/>
      <c r="V952" s="325"/>
    </row>
    <row r="953" spans="1:22" ht="15" customHeight="1" x14ac:dyDescent="0.25">
      <c r="A953" s="129" t="s">
        <v>2008</v>
      </c>
      <c r="B953" s="126" t="s">
        <v>2087</v>
      </c>
      <c r="C953" s="127" t="s">
        <v>4184</v>
      </c>
      <c r="D953" s="127" t="s">
        <v>1790</v>
      </c>
      <c r="E953" s="127" t="s">
        <v>2465</v>
      </c>
      <c r="F953" s="128">
        <v>20.9</v>
      </c>
      <c r="G953" s="128">
        <v>21.099999999999998</v>
      </c>
      <c r="H953" s="128">
        <v>16.72</v>
      </c>
      <c r="I953" s="311"/>
      <c r="J953" s="319">
        <f>ROUND(SUMIF(Anlagenbewegungsdaten!B:B,A953,Anlagenbewegungsdaten!C:C),3)</f>
        <v>0</v>
      </c>
      <c r="K953" s="320">
        <f>ROUND(SUMIF(Anlagenbewegungsdaten!$B:$B,$A953,Anlagenbewegungsdaten!$D:$D),2)</f>
        <v>0</v>
      </c>
      <c r="L953" s="321">
        <f t="shared" si="40"/>
        <v>0</v>
      </c>
      <c r="M953" s="341" t="s">
        <v>4950</v>
      </c>
      <c r="N953" s="341" t="s">
        <v>4963</v>
      </c>
      <c r="O953" s="323">
        <f>ROUND(SUMIF(Anlagenbewegungsdaten_AV!B:B,A953,Anlagenbewegungsdaten_AV!C:C),3)</f>
        <v>0</v>
      </c>
      <c r="P953" s="320">
        <f>ROUND(SUMIF(Anlagenbewegungsdaten_AV!$B:$B,$A953,Anlagenbewegungsdaten_AV!$D:$D),2)</f>
        <v>0</v>
      </c>
      <c r="Q953" s="321">
        <f t="shared" si="41"/>
        <v>0</v>
      </c>
      <c r="S953" s="324"/>
      <c r="T953" s="317"/>
      <c r="U953" s="325"/>
      <c r="V953" s="325"/>
    </row>
    <row r="954" spans="1:22" ht="15" customHeight="1" x14ac:dyDescent="0.25">
      <c r="A954" s="129" t="s">
        <v>1791</v>
      </c>
      <c r="B954" s="126" t="s">
        <v>2087</v>
      </c>
      <c r="C954" s="127" t="s">
        <v>4184</v>
      </c>
      <c r="D954" s="127" t="s">
        <v>251</v>
      </c>
      <c r="E954" s="127" t="s">
        <v>1543</v>
      </c>
      <c r="F954" s="128">
        <v>21.9</v>
      </c>
      <c r="G954" s="128">
        <v>22.099999999999998</v>
      </c>
      <c r="H954" s="128">
        <v>17.52</v>
      </c>
      <c r="I954" s="311"/>
      <c r="J954" s="319">
        <f>ROUND(SUMIF(Anlagenbewegungsdaten!B:B,A954,Anlagenbewegungsdaten!C:C),3)</f>
        <v>0</v>
      </c>
      <c r="K954" s="320">
        <f>ROUND(SUMIF(Anlagenbewegungsdaten!$B:$B,$A954,Anlagenbewegungsdaten!$D:$D),2)</f>
        <v>0</v>
      </c>
      <c r="L954" s="321">
        <f t="shared" si="40"/>
        <v>0</v>
      </c>
      <c r="M954" s="341" t="s">
        <v>4950</v>
      </c>
      <c r="N954" s="341" t="s">
        <v>4963</v>
      </c>
      <c r="O954" s="323">
        <f>ROUND(SUMIF(Anlagenbewegungsdaten_AV!B:B,A954,Anlagenbewegungsdaten_AV!C:C),3)</f>
        <v>0</v>
      </c>
      <c r="P954" s="320">
        <f>ROUND(SUMIF(Anlagenbewegungsdaten_AV!$B:$B,$A954,Anlagenbewegungsdaten_AV!$D:$D),2)</f>
        <v>0</v>
      </c>
      <c r="Q954" s="321">
        <f t="shared" si="41"/>
        <v>0</v>
      </c>
      <c r="S954" s="324"/>
      <c r="T954" s="317"/>
      <c r="U954" s="325"/>
      <c r="V954" s="325"/>
    </row>
    <row r="955" spans="1:22" ht="15" customHeight="1" x14ac:dyDescent="0.25">
      <c r="A955" s="129" t="s">
        <v>1792</v>
      </c>
      <c r="B955" s="126" t="s">
        <v>2087</v>
      </c>
      <c r="C955" s="127" t="s">
        <v>4184</v>
      </c>
      <c r="D955" s="127" t="s">
        <v>253</v>
      </c>
      <c r="E955" s="127" t="s">
        <v>1546</v>
      </c>
      <c r="F955" s="128">
        <v>21.9</v>
      </c>
      <c r="G955" s="128">
        <v>22.099999999999998</v>
      </c>
      <c r="H955" s="128">
        <v>17.52</v>
      </c>
      <c r="I955" s="311"/>
      <c r="J955" s="319">
        <f>ROUND(SUMIF(Anlagenbewegungsdaten!B:B,A955,Anlagenbewegungsdaten!C:C),3)</f>
        <v>0</v>
      </c>
      <c r="K955" s="320">
        <f>ROUND(SUMIF(Anlagenbewegungsdaten!$B:$B,$A955,Anlagenbewegungsdaten!$D:$D),2)</f>
        <v>0</v>
      </c>
      <c r="L955" s="321">
        <f t="shared" si="40"/>
        <v>0</v>
      </c>
      <c r="M955" s="341" t="s">
        <v>4950</v>
      </c>
      <c r="N955" s="341" t="s">
        <v>4963</v>
      </c>
      <c r="O955" s="323">
        <f>ROUND(SUMIF(Anlagenbewegungsdaten_AV!B:B,A955,Anlagenbewegungsdaten_AV!C:C),3)</f>
        <v>0</v>
      </c>
      <c r="P955" s="320">
        <f>ROUND(SUMIF(Anlagenbewegungsdaten_AV!$B:$B,$A955,Anlagenbewegungsdaten_AV!$D:$D),2)</f>
        <v>0</v>
      </c>
      <c r="Q955" s="321">
        <f t="shared" si="41"/>
        <v>0</v>
      </c>
      <c r="S955" s="324"/>
      <c r="T955" s="317"/>
      <c r="U955" s="325"/>
      <c r="V955" s="325"/>
    </row>
    <row r="956" spans="1:22" ht="15" customHeight="1" x14ac:dyDescent="0.25">
      <c r="A956" s="129" t="s">
        <v>2723</v>
      </c>
      <c r="B956" s="126" t="s">
        <v>2087</v>
      </c>
      <c r="C956" s="127" t="s">
        <v>4184</v>
      </c>
      <c r="D956" s="127" t="s">
        <v>2593</v>
      </c>
      <c r="E956" s="127" t="s">
        <v>2555</v>
      </c>
      <c r="F956" s="128">
        <v>21.87</v>
      </c>
      <c r="G956" s="128">
        <v>22.07</v>
      </c>
      <c r="H956" s="128">
        <v>17.5</v>
      </c>
      <c r="I956" s="311"/>
      <c r="J956" s="319">
        <f>ROUND(SUMIF(Anlagenbewegungsdaten!B:B,A956,Anlagenbewegungsdaten!C:C),3)</f>
        <v>0</v>
      </c>
      <c r="K956" s="320">
        <f>ROUND(SUMIF(Anlagenbewegungsdaten!$B:$B,$A956,Anlagenbewegungsdaten!$D:$D),2)</f>
        <v>0</v>
      </c>
      <c r="L956" s="321">
        <f t="shared" si="40"/>
        <v>0</v>
      </c>
      <c r="M956" s="341" t="s">
        <v>4950</v>
      </c>
      <c r="N956" s="341" t="s">
        <v>4963</v>
      </c>
      <c r="O956" s="323">
        <f>ROUND(SUMIF(Anlagenbewegungsdaten_AV!B:B,A956,Anlagenbewegungsdaten_AV!C:C),3)</f>
        <v>0</v>
      </c>
      <c r="P956" s="320">
        <f>ROUND(SUMIF(Anlagenbewegungsdaten_AV!$B:$B,$A956,Anlagenbewegungsdaten_AV!$D:$D),2)</f>
        <v>0</v>
      </c>
      <c r="Q956" s="321">
        <f t="shared" si="41"/>
        <v>0</v>
      </c>
      <c r="S956" s="324"/>
      <c r="T956" s="317"/>
      <c r="U956" s="325"/>
      <c r="V956" s="325"/>
    </row>
    <row r="957" spans="1:22" ht="15" customHeight="1" x14ac:dyDescent="0.25">
      <c r="A957" s="129" t="s">
        <v>3467</v>
      </c>
      <c r="B957" s="126" t="s">
        <v>2087</v>
      </c>
      <c r="C957" s="127" t="s">
        <v>4184</v>
      </c>
      <c r="D957" s="127" t="s">
        <v>3337</v>
      </c>
      <c r="E957" s="127" t="s">
        <v>3299</v>
      </c>
      <c r="F957" s="128">
        <v>21.84</v>
      </c>
      <c r="G957" s="128">
        <v>22.04</v>
      </c>
      <c r="H957" s="128">
        <v>17.47</v>
      </c>
      <c r="I957" s="311"/>
      <c r="J957" s="319">
        <f>ROUND(SUMIF(Anlagenbewegungsdaten!B:B,A957,Anlagenbewegungsdaten!C:C),3)</f>
        <v>0</v>
      </c>
      <c r="K957" s="320">
        <f>ROUND(SUMIF(Anlagenbewegungsdaten!$B:$B,$A957,Anlagenbewegungsdaten!$D:$D),2)</f>
        <v>0</v>
      </c>
      <c r="L957" s="321">
        <f t="shared" si="40"/>
        <v>0</v>
      </c>
      <c r="M957" s="341" t="s">
        <v>4950</v>
      </c>
      <c r="N957" s="341" t="s">
        <v>4963</v>
      </c>
      <c r="O957" s="323">
        <f>ROUND(SUMIF(Anlagenbewegungsdaten_AV!B:B,A957,Anlagenbewegungsdaten_AV!C:C),3)</f>
        <v>0</v>
      </c>
      <c r="P957" s="320">
        <f>ROUND(SUMIF(Anlagenbewegungsdaten_AV!$B:$B,$A957,Anlagenbewegungsdaten_AV!$D:$D),2)</f>
        <v>0</v>
      </c>
      <c r="Q957" s="321">
        <f t="shared" si="41"/>
        <v>0</v>
      </c>
      <c r="S957" s="324"/>
      <c r="T957" s="317"/>
      <c r="U957" s="325"/>
      <c r="V957" s="325"/>
    </row>
    <row r="958" spans="1:22" ht="15" customHeight="1" x14ac:dyDescent="0.25">
      <c r="A958" s="129" t="s">
        <v>4238</v>
      </c>
      <c r="B958" s="126" t="s">
        <v>2087</v>
      </c>
      <c r="C958" s="127" t="s">
        <v>4184</v>
      </c>
      <c r="D958" s="127" t="s">
        <v>4107</v>
      </c>
      <c r="E958" s="127" t="s">
        <v>4069</v>
      </c>
      <c r="F958" s="128">
        <v>21.810000000000002</v>
      </c>
      <c r="G958" s="128">
        <v>22.01</v>
      </c>
      <c r="H958" s="128">
        <v>17.45</v>
      </c>
      <c r="I958" s="311"/>
      <c r="J958" s="319">
        <f>ROUND(SUMIF(Anlagenbewegungsdaten!B:B,A958,Anlagenbewegungsdaten!C:C),3)</f>
        <v>0</v>
      </c>
      <c r="K958" s="320">
        <f>ROUND(SUMIF(Anlagenbewegungsdaten!$B:$B,$A958,Anlagenbewegungsdaten!$D:$D),2)</f>
        <v>0</v>
      </c>
      <c r="L958" s="321">
        <f t="shared" si="40"/>
        <v>0</v>
      </c>
      <c r="M958" s="341" t="s">
        <v>4950</v>
      </c>
      <c r="N958" s="341" t="s">
        <v>4963</v>
      </c>
      <c r="O958" s="323">
        <f>ROUND(SUMIF(Anlagenbewegungsdaten_AV!B:B,A958,Anlagenbewegungsdaten_AV!C:C),3)</f>
        <v>0</v>
      </c>
      <c r="P958" s="320">
        <f>ROUND(SUMIF(Anlagenbewegungsdaten_AV!$B:$B,$A958,Anlagenbewegungsdaten_AV!$D:$D),2)</f>
        <v>0</v>
      </c>
      <c r="Q958" s="321">
        <f t="shared" si="41"/>
        <v>0</v>
      </c>
      <c r="S958" s="324"/>
      <c r="T958" s="317"/>
      <c r="U958" s="325"/>
      <c r="V958" s="325"/>
    </row>
    <row r="959" spans="1:22" ht="15" customHeight="1" x14ac:dyDescent="0.25">
      <c r="A959" s="129" t="s">
        <v>1793</v>
      </c>
      <c r="B959" s="126" t="s">
        <v>2087</v>
      </c>
      <c r="C959" s="127" t="s">
        <v>4184</v>
      </c>
      <c r="D959" s="127" t="s">
        <v>255</v>
      </c>
      <c r="E959" s="127" t="s">
        <v>2462</v>
      </c>
      <c r="F959" s="128">
        <v>18.899999999999999</v>
      </c>
      <c r="G959" s="128">
        <v>19.099999999999998</v>
      </c>
      <c r="H959" s="128">
        <v>15.12</v>
      </c>
      <c r="I959" s="311"/>
      <c r="J959" s="319">
        <f>ROUND(SUMIF(Anlagenbewegungsdaten!B:B,A959,Anlagenbewegungsdaten!C:C),3)</f>
        <v>0</v>
      </c>
      <c r="K959" s="320">
        <f>ROUND(SUMIF(Anlagenbewegungsdaten!$B:$B,$A959,Anlagenbewegungsdaten!$D:$D),2)</f>
        <v>0</v>
      </c>
      <c r="L959" s="321">
        <f t="shared" si="40"/>
        <v>0</v>
      </c>
      <c r="M959" s="341" t="s">
        <v>4950</v>
      </c>
      <c r="N959" s="341" t="s">
        <v>4963</v>
      </c>
      <c r="O959" s="323">
        <f>ROUND(SUMIF(Anlagenbewegungsdaten_AV!B:B,A959,Anlagenbewegungsdaten_AV!C:C),3)</f>
        <v>0</v>
      </c>
      <c r="P959" s="320">
        <f>ROUND(SUMIF(Anlagenbewegungsdaten_AV!$B:$B,$A959,Anlagenbewegungsdaten_AV!$D:$D),2)</f>
        <v>0</v>
      </c>
      <c r="Q959" s="321">
        <f t="shared" si="41"/>
        <v>0</v>
      </c>
      <c r="S959" s="324"/>
      <c r="T959" s="317"/>
      <c r="U959" s="325"/>
      <c r="V959" s="325"/>
    </row>
    <row r="960" spans="1:22" ht="15" customHeight="1" x14ac:dyDescent="0.25">
      <c r="A960" s="129" t="s">
        <v>1794</v>
      </c>
      <c r="B960" s="126" t="s">
        <v>2087</v>
      </c>
      <c r="C960" s="127" t="s">
        <v>4184</v>
      </c>
      <c r="D960" s="127" t="s">
        <v>1795</v>
      </c>
      <c r="E960" s="127" t="s">
        <v>2465</v>
      </c>
      <c r="F960" s="128">
        <v>20.9</v>
      </c>
      <c r="G960" s="128">
        <v>21.099999999999998</v>
      </c>
      <c r="H960" s="128">
        <v>16.72</v>
      </c>
      <c r="I960" s="311"/>
      <c r="J960" s="319">
        <f>ROUND(SUMIF(Anlagenbewegungsdaten!B:B,A960,Anlagenbewegungsdaten!C:C),3)</f>
        <v>0</v>
      </c>
      <c r="K960" s="320">
        <f>ROUND(SUMIF(Anlagenbewegungsdaten!$B:$B,$A960,Anlagenbewegungsdaten!$D:$D),2)</f>
        <v>0</v>
      </c>
      <c r="L960" s="321">
        <f t="shared" si="40"/>
        <v>0</v>
      </c>
      <c r="M960" s="341" t="s">
        <v>4950</v>
      </c>
      <c r="N960" s="341" t="s">
        <v>4963</v>
      </c>
      <c r="O960" s="323">
        <f>ROUND(SUMIF(Anlagenbewegungsdaten_AV!B:B,A960,Anlagenbewegungsdaten_AV!C:C),3)</f>
        <v>0</v>
      </c>
      <c r="P960" s="320">
        <f>ROUND(SUMIF(Anlagenbewegungsdaten_AV!$B:$B,$A960,Anlagenbewegungsdaten_AV!$D:$D),2)</f>
        <v>0</v>
      </c>
      <c r="Q960" s="321">
        <f t="shared" si="41"/>
        <v>0</v>
      </c>
      <c r="S960" s="324"/>
      <c r="T960" s="317"/>
      <c r="U960" s="325"/>
      <c r="V960" s="325"/>
    </row>
    <row r="961" spans="1:22" ht="15" customHeight="1" x14ac:dyDescent="0.25">
      <c r="A961" s="129" t="s">
        <v>1796</v>
      </c>
      <c r="B961" s="126" t="s">
        <v>2087</v>
      </c>
      <c r="C961" s="127" t="s">
        <v>4184</v>
      </c>
      <c r="D961" s="127" t="s">
        <v>257</v>
      </c>
      <c r="E961" s="127" t="s">
        <v>1543</v>
      </c>
      <c r="F961" s="128">
        <v>21.9</v>
      </c>
      <c r="G961" s="128">
        <v>22.099999999999998</v>
      </c>
      <c r="H961" s="128">
        <v>17.52</v>
      </c>
      <c r="I961" s="311"/>
      <c r="J961" s="319">
        <f>ROUND(SUMIF(Anlagenbewegungsdaten!B:B,A961,Anlagenbewegungsdaten!C:C),3)</f>
        <v>0</v>
      </c>
      <c r="K961" s="320">
        <f>ROUND(SUMIF(Anlagenbewegungsdaten!$B:$B,$A961,Anlagenbewegungsdaten!$D:$D),2)</f>
        <v>0</v>
      </c>
      <c r="L961" s="321">
        <f t="shared" si="40"/>
        <v>0</v>
      </c>
      <c r="M961" s="341" t="s">
        <v>4950</v>
      </c>
      <c r="N961" s="341" t="s">
        <v>4963</v>
      </c>
      <c r="O961" s="323">
        <f>ROUND(SUMIF(Anlagenbewegungsdaten_AV!B:B,A961,Anlagenbewegungsdaten_AV!C:C),3)</f>
        <v>0</v>
      </c>
      <c r="P961" s="320">
        <f>ROUND(SUMIF(Anlagenbewegungsdaten_AV!$B:$B,$A961,Anlagenbewegungsdaten_AV!$D:$D),2)</f>
        <v>0</v>
      </c>
      <c r="Q961" s="321">
        <f t="shared" si="41"/>
        <v>0</v>
      </c>
      <c r="S961" s="324"/>
      <c r="T961" s="317"/>
      <c r="U961" s="325"/>
      <c r="V961" s="325"/>
    </row>
    <row r="962" spans="1:22" ht="15" customHeight="1" x14ac:dyDescent="0.25">
      <c r="A962" s="129" t="s">
        <v>1797</v>
      </c>
      <c r="B962" s="126" t="s">
        <v>2087</v>
      </c>
      <c r="C962" s="127" t="s">
        <v>4184</v>
      </c>
      <c r="D962" s="127" t="s">
        <v>259</v>
      </c>
      <c r="E962" s="127" t="s">
        <v>1546</v>
      </c>
      <c r="F962" s="128">
        <v>21.9</v>
      </c>
      <c r="G962" s="128">
        <v>22.099999999999998</v>
      </c>
      <c r="H962" s="128">
        <v>17.52</v>
      </c>
      <c r="I962" s="311"/>
      <c r="J962" s="319">
        <f>ROUND(SUMIF(Anlagenbewegungsdaten!B:B,A962,Anlagenbewegungsdaten!C:C),3)</f>
        <v>0</v>
      </c>
      <c r="K962" s="320">
        <f>ROUND(SUMIF(Anlagenbewegungsdaten!$B:$B,$A962,Anlagenbewegungsdaten!$D:$D),2)</f>
        <v>0</v>
      </c>
      <c r="L962" s="321">
        <f t="shared" si="40"/>
        <v>0</v>
      </c>
      <c r="M962" s="341" t="s">
        <v>4950</v>
      </c>
      <c r="N962" s="341" t="s">
        <v>4963</v>
      </c>
      <c r="O962" s="323">
        <f>ROUND(SUMIF(Anlagenbewegungsdaten_AV!B:B,A962,Anlagenbewegungsdaten_AV!C:C),3)</f>
        <v>0</v>
      </c>
      <c r="P962" s="320">
        <f>ROUND(SUMIF(Anlagenbewegungsdaten_AV!$B:$B,$A962,Anlagenbewegungsdaten_AV!$D:$D),2)</f>
        <v>0</v>
      </c>
      <c r="Q962" s="321">
        <f t="shared" si="41"/>
        <v>0</v>
      </c>
      <c r="S962" s="324"/>
      <c r="T962" s="317"/>
      <c r="U962" s="325"/>
      <c r="V962" s="325"/>
    </row>
    <row r="963" spans="1:22" ht="15" customHeight="1" x14ac:dyDescent="0.25">
      <c r="A963" s="129" t="s">
        <v>2724</v>
      </c>
      <c r="B963" s="126" t="s">
        <v>2087</v>
      </c>
      <c r="C963" s="127" t="s">
        <v>4184</v>
      </c>
      <c r="D963" s="127" t="s">
        <v>2595</v>
      </c>
      <c r="E963" s="127" t="s">
        <v>2555</v>
      </c>
      <c r="F963" s="128">
        <v>21.87</v>
      </c>
      <c r="G963" s="128">
        <v>22.07</v>
      </c>
      <c r="H963" s="128">
        <v>17.5</v>
      </c>
      <c r="I963" s="311"/>
      <c r="J963" s="319">
        <f>ROUND(SUMIF(Anlagenbewegungsdaten!B:B,A963,Anlagenbewegungsdaten!C:C),3)</f>
        <v>0</v>
      </c>
      <c r="K963" s="320">
        <f>ROUND(SUMIF(Anlagenbewegungsdaten!$B:$B,$A963,Anlagenbewegungsdaten!$D:$D),2)</f>
        <v>0</v>
      </c>
      <c r="L963" s="321">
        <f t="shared" si="40"/>
        <v>0</v>
      </c>
      <c r="M963" s="341" t="s">
        <v>4950</v>
      </c>
      <c r="N963" s="341" t="s">
        <v>4963</v>
      </c>
      <c r="O963" s="323">
        <f>ROUND(SUMIF(Anlagenbewegungsdaten_AV!B:B,A963,Anlagenbewegungsdaten_AV!C:C),3)</f>
        <v>0</v>
      </c>
      <c r="P963" s="320">
        <f>ROUND(SUMIF(Anlagenbewegungsdaten_AV!$B:$B,$A963,Anlagenbewegungsdaten_AV!$D:$D),2)</f>
        <v>0</v>
      </c>
      <c r="Q963" s="321">
        <f t="shared" si="41"/>
        <v>0</v>
      </c>
      <c r="S963" s="324"/>
      <c r="T963" s="317"/>
      <c r="U963" s="325"/>
      <c r="V963" s="325"/>
    </row>
    <row r="964" spans="1:22" ht="15" customHeight="1" x14ac:dyDescent="0.25">
      <c r="A964" s="129" t="s">
        <v>3468</v>
      </c>
      <c r="B964" s="126" t="s">
        <v>2087</v>
      </c>
      <c r="C964" s="127" t="s">
        <v>4184</v>
      </c>
      <c r="D964" s="127" t="s">
        <v>3339</v>
      </c>
      <c r="E964" s="127" t="s">
        <v>3299</v>
      </c>
      <c r="F964" s="128">
        <v>21.84</v>
      </c>
      <c r="G964" s="128">
        <v>22.04</v>
      </c>
      <c r="H964" s="128">
        <v>17.47</v>
      </c>
      <c r="I964" s="311"/>
      <c r="J964" s="319">
        <f>ROUND(SUMIF(Anlagenbewegungsdaten!B:B,A964,Anlagenbewegungsdaten!C:C),3)</f>
        <v>0</v>
      </c>
      <c r="K964" s="320">
        <f>ROUND(SUMIF(Anlagenbewegungsdaten!$B:$B,$A964,Anlagenbewegungsdaten!$D:$D),2)</f>
        <v>0</v>
      </c>
      <c r="L964" s="321">
        <f t="shared" si="40"/>
        <v>0</v>
      </c>
      <c r="M964" s="341" t="s">
        <v>4950</v>
      </c>
      <c r="N964" s="341" t="s">
        <v>4963</v>
      </c>
      <c r="O964" s="323">
        <f>ROUND(SUMIF(Anlagenbewegungsdaten_AV!B:B,A964,Anlagenbewegungsdaten_AV!C:C),3)</f>
        <v>0</v>
      </c>
      <c r="P964" s="320">
        <f>ROUND(SUMIF(Anlagenbewegungsdaten_AV!$B:$B,$A964,Anlagenbewegungsdaten_AV!$D:$D),2)</f>
        <v>0</v>
      </c>
      <c r="Q964" s="321">
        <f t="shared" si="41"/>
        <v>0</v>
      </c>
      <c r="S964" s="324"/>
      <c r="T964" s="317"/>
      <c r="U964" s="325"/>
      <c r="V964" s="325"/>
    </row>
    <row r="965" spans="1:22" ht="15" customHeight="1" x14ac:dyDescent="0.25">
      <c r="A965" s="129" t="s">
        <v>4239</v>
      </c>
      <c r="B965" s="126" t="s">
        <v>2087</v>
      </c>
      <c r="C965" s="127" t="s">
        <v>4184</v>
      </c>
      <c r="D965" s="127" t="s">
        <v>4109</v>
      </c>
      <c r="E965" s="127" t="s">
        <v>4069</v>
      </c>
      <c r="F965" s="128">
        <v>21.810000000000002</v>
      </c>
      <c r="G965" s="128">
        <v>22.01</v>
      </c>
      <c r="H965" s="128">
        <v>17.45</v>
      </c>
      <c r="I965" s="311"/>
      <c r="J965" s="319">
        <f>ROUND(SUMIF(Anlagenbewegungsdaten!B:B,A965,Anlagenbewegungsdaten!C:C),3)</f>
        <v>0</v>
      </c>
      <c r="K965" s="320">
        <f>ROUND(SUMIF(Anlagenbewegungsdaten!$B:$B,$A965,Anlagenbewegungsdaten!$D:$D),2)</f>
        <v>0</v>
      </c>
      <c r="L965" s="321">
        <f t="shared" si="40"/>
        <v>0</v>
      </c>
      <c r="M965" s="341" t="s">
        <v>4950</v>
      </c>
      <c r="N965" s="341" t="s">
        <v>4963</v>
      </c>
      <c r="O965" s="323">
        <f>ROUND(SUMIF(Anlagenbewegungsdaten_AV!B:B,A965,Anlagenbewegungsdaten_AV!C:C),3)</f>
        <v>0</v>
      </c>
      <c r="P965" s="320">
        <f>ROUND(SUMIF(Anlagenbewegungsdaten_AV!$B:$B,$A965,Anlagenbewegungsdaten_AV!$D:$D),2)</f>
        <v>0</v>
      </c>
      <c r="Q965" s="321">
        <f t="shared" si="41"/>
        <v>0</v>
      </c>
      <c r="S965" s="324"/>
      <c r="T965" s="317"/>
      <c r="U965" s="325"/>
      <c r="V965" s="325"/>
    </row>
    <row r="966" spans="1:22" ht="15" customHeight="1" x14ac:dyDescent="0.25">
      <c r="A966" s="129" t="s">
        <v>1798</v>
      </c>
      <c r="B966" s="126" t="s">
        <v>2087</v>
      </c>
      <c r="C966" s="127" t="s">
        <v>4184</v>
      </c>
      <c r="D966" s="127" t="s">
        <v>261</v>
      </c>
      <c r="E966" s="127" t="s">
        <v>2462</v>
      </c>
      <c r="F966" s="128">
        <v>19.899999999999999</v>
      </c>
      <c r="G966" s="128">
        <v>20.099999999999998</v>
      </c>
      <c r="H966" s="128">
        <v>15.92</v>
      </c>
      <c r="I966" s="311"/>
      <c r="J966" s="319">
        <f>ROUND(SUMIF(Anlagenbewegungsdaten!B:B,A966,Anlagenbewegungsdaten!C:C),3)</f>
        <v>0</v>
      </c>
      <c r="K966" s="320">
        <f>ROUND(SUMIF(Anlagenbewegungsdaten!$B:$B,$A966,Anlagenbewegungsdaten!$D:$D),2)</f>
        <v>0</v>
      </c>
      <c r="L966" s="321">
        <f t="shared" si="40"/>
        <v>0</v>
      </c>
      <c r="M966" s="341" t="s">
        <v>4950</v>
      </c>
      <c r="N966" s="341" t="s">
        <v>4963</v>
      </c>
      <c r="O966" s="323">
        <f>ROUND(SUMIF(Anlagenbewegungsdaten_AV!B:B,A966,Anlagenbewegungsdaten_AV!C:C),3)</f>
        <v>0</v>
      </c>
      <c r="P966" s="320">
        <f>ROUND(SUMIF(Anlagenbewegungsdaten_AV!$B:$B,$A966,Anlagenbewegungsdaten_AV!$D:$D),2)</f>
        <v>0</v>
      </c>
      <c r="Q966" s="321">
        <f t="shared" si="41"/>
        <v>0</v>
      </c>
      <c r="S966" s="324"/>
      <c r="T966" s="317"/>
      <c r="U966" s="325"/>
      <c r="V966" s="325"/>
    </row>
    <row r="967" spans="1:22" ht="15" customHeight="1" x14ac:dyDescent="0.25">
      <c r="A967" s="129" t="s">
        <v>1799</v>
      </c>
      <c r="B967" s="126" t="s">
        <v>2087</v>
      </c>
      <c r="C967" s="127" t="s">
        <v>4184</v>
      </c>
      <c r="D967" s="127" t="s">
        <v>1800</v>
      </c>
      <c r="E967" s="127" t="s">
        <v>2465</v>
      </c>
      <c r="F967" s="128">
        <v>21.9</v>
      </c>
      <c r="G967" s="128">
        <v>22.099999999999998</v>
      </c>
      <c r="H967" s="128">
        <v>17.52</v>
      </c>
      <c r="I967" s="311"/>
      <c r="J967" s="319">
        <f>ROUND(SUMIF(Anlagenbewegungsdaten!B:B,A967,Anlagenbewegungsdaten!C:C),3)</f>
        <v>0</v>
      </c>
      <c r="K967" s="320">
        <f>ROUND(SUMIF(Anlagenbewegungsdaten!$B:$B,$A967,Anlagenbewegungsdaten!$D:$D),2)</f>
        <v>0</v>
      </c>
      <c r="L967" s="321">
        <f t="shared" si="40"/>
        <v>0</v>
      </c>
      <c r="M967" s="341" t="s">
        <v>4950</v>
      </c>
      <c r="N967" s="341" t="s">
        <v>4963</v>
      </c>
      <c r="O967" s="323">
        <f>ROUND(SUMIF(Anlagenbewegungsdaten_AV!B:B,A967,Anlagenbewegungsdaten_AV!C:C),3)</f>
        <v>0</v>
      </c>
      <c r="P967" s="320">
        <f>ROUND(SUMIF(Anlagenbewegungsdaten_AV!$B:$B,$A967,Anlagenbewegungsdaten_AV!$D:$D),2)</f>
        <v>0</v>
      </c>
      <c r="Q967" s="321">
        <f t="shared" si="41"/>
        <v>0</v>
      </c>
      <c r="S967" s="324"/>
      <c r="T967" s="317"/>
      <c r="U967" s="325"/>
      <c r="V967" s="325"/>
    </row>
    <row r="968" spans="1:22" ht="15" customHeight="1" x14ac:dyDescent="0.25">
      <c r="A968" s="129" t="s">
        <v>1801</v>
      </c>
      <c r="B968" s="126" t="s">
        <v>2087</v>
      </c>
      <c r="C968" s="127" t="s">
        <v>4184</v>
      </c>
      <c r="D968" s="127" t="s">
        <v>263</v>
      </c>
      <c r="E968" s="127" t="s">
        <v>1543</v>
      </c>
      <c r="F968" s="128">
        <v>22.9</v>
      </c>
      <c r="G968" s="128">
        <v>23.099999999999998</v>
      </c>
      <c r="H968" s="128">
        <v>18.32</v>
      </c>
      <c r="I968" s="311"/>
      <c r="J968" s="319">
        <f>ROUND(SUMIF(Anlagenbewegungsdaten!B:B,A968,Anlagenbewegungsdaten!C:C),3)</f>
        <v>0</v>
      </c>
      <c r="K968" s="320">
        <f>ROUND(SUMIF(Anlagenbewegungsdaten!$B:$B,$A968,Anlagenbewegungsdaten!$D:$D),2)</f>
        <v>0</v>
      </c>
      <c r="L968" s="321">
        <f t="shared" si="40"/>
        <v>0</v>
      </c>
      <c r="M968" s="341" t="s">
        <v>4950</v>
      </c>
      <c r="N968" s="341" t="s">
        <v>4963</v>
      </c>
      <c r="O968" s="323">
        <f>ROUND(SUMIF(Anlagenbewegungsdaten_AV!B:B,A968,Anlagenbewegungsdaten_AV!C:C),3)</f>
        <v>0</v>
      </c>
      <c r="P968" s="320">
        <f>ROUND(SUMIF(Anlagenbewegungsdaten_AV!$B:$B,$A968,Anlagenbewegungsdaten_AV!$D:$D),2)</f>
        <v>0</v>
      </c>
      <c r="Q968" s="321">
        <f t="shared" si="41"/>
        <v>0</v>
      </c>
      <c r="S968" s="324"/>
      <c r="T968" s="317"/>
      <c r="U968" s="325"/>
      <c r="V968" s="325"/>
    </row>
    <row r="969" spans="1:22" ht="15" customHeight="1" x14ac:dyDescent="0.25">
      <c r="A969" s="129" t="s">
        <v>1802</v>
      </c>
      <c r="B969" s="126" t="s">
        <v>2087</v>
      </c>
      <c r="C969" s="127" t="s">
        <v>4184</v>
      </c>
      <c r="D969" s="127" t="s">
        <v>265</v>
      </c>
      <c r="E969" s="127" t="s">
        <v>1546</v>
      </c>
      <c r="F969" s="128">
        <v>22.9</v>
      </c>
      <c r="G969" s="128">
        <v>23.099999999999998</v>
      </c>
      <c r="H969" s="128">
        <v>18.32</v>
      </c>
      <c r="I969" s="311"/>
      <c r="J969" s="319">
        <f>ROUND(SUMIF(Anlagenbewegungsdaten!B:B,A969,Anlagenbewegungsdaten!C:C),3)</f>
        <v>0</v>
      </c>
      <c r="K969" s="320">
        <f>ROUND(SUMIF(Anlagenbewegungsdaten!$B:$B,$A969,Anlagenbewegungsdaten!$D:$D),2)</f>
        <v>0</v>
      </c>
      <c r="L969" s="321">
        <f t="shared" si="40"/>
        <v>0</v>
      </c>
      <c r="M969" s="341" t="s">
        <v>4950</v>
      </c>
      <c r="N969" s="341" t="s">
        <v>4963</v>
      </c>
      <c r="O969" s="323">
        <f>ROUND(SUMIF(Anlagenbewegungsdaten_AV!B:B,A969,Anlagenbewegungsdaten_AV!C:C),3)</f>
        <v>0</v>
      </c>
      <c r="P969" s="320">
        <f>ROUND(SUMIF(Anlagenbewegungsdaten_AV!$B:$B,$A969,Anlagenbewegungsdaten_AV!$D:$D),2)</f>
        <v>0</v>
      </c>
      <c r="Q969" s="321">
        <f t="shared" si="41"/>
        <v>0</v>
      </c>
      <c r="S969" s="324"/>
      <c r="T969" s="317"/>
      <c r="U969" s="325"/>
      <c r="V969" s="325"/>
    </row>
    <row r="970" spans="1:22" ht="15" customHeight="1" x14ac:dyDescent="0.25">
      <c r="A970" s="129" t="s">
        <v>2725</v>
      </c>
      <c r="B970" s="126" t="s">
        <v>2087</v>
      </c>
      <c r="C970" s="127" t="s">
        <v>4184</v>
      </c>
      <c r="D970" s="127" t="s">
        <v>2597</v>
      </c>
      <c r="E970" s="127" t="s">
        <v>2555</v>
      </c>
      <c r="F970" s="128">
        <v>22.87</v>
      </c>
      <c r="G970" s="128">
        <v>23.07</v>
      </c>
      <c r="H970" s="128">
        <v>18.3</v>
      </c>
      <c r="I970" s="311"/>
      <c r="J970" s="319">
        <f>ROUND(SUMIF(Anlagenbewegungsdaten!B:B,A970,Anlagenbewegungsdaten!C:C),3)</f>
        <v>0</v>
      </c>
      <c r="K970" s="320">
        <f>ROUND(SUMIF(Anlagenbewegungsdaten!$B:$B,$A970,Anlagenbewegungsdaten!$D:$D),2)</f>
        <v>0</v>
      </c>
      <c r="L970" s="321">
        <f t="shared" ref="L970:L1033" si="42">IF(ISBLANK(F970),0,IF(OR($J970&gt;=100,$J970&lt;=-100),F970-(K970/J970*100),IF(OR(J970&gt;-100,J970&lt;100),(J970*F970%)-K970)))</f>
        <v>0</v>
      </c>
      <c r="M970" s="341" t="s">
        <v>4950</v>
      </c>
      <c r="N970" s="341" t="s">
        <v>4963</v>
      </c>
      <c r="O970" s="323">
        <f>ROUND(SUMIF(Anlagenbewegungsdaten_AV!B:B,A970,Anlagenbewegungsdaten_AV!C:C),3)</f>
        <v>0</v>
      </c>
      <c r="P970" s="320">
        <f>ROUND(SUMIF(Anlagenbewegungsdaten_AV!$B:$B,$A970,Anlagenbewegungsdaten_AV!$D:$D),2)</f>
        <v>0</v>
      </c>
      <c r="Q970" s="321">
        <f t="shared" ref="Q970:Q1033" si="43">IF(ISBLANK(H970),0,IF(OR($O970&gt;=100,$O970&lt;=-100),H970-(P970/O970*100),IF(OR(O970&gt;-100,O970&lt;100),(O970*G970%)-P970)))</f>
        <v>0</v>
      </c>
      <c r="S970" s="324"/>
      <c r="T970" s="317"/>
      <c r="U970" s="325"/>
      <c r="V970" s="325"/>
    </row>
    <row r="971" spans="1:22" ht="15" customHeight="1" x14ac:dyDescent="0.25">
      <c r="A971" s="129" t="s">
        <v>3469</v>
      </c>
      <c r="B971" s="126" t="s">
        <v>2087</v>
      </c>
      <c r="C971" s="127" t="s">
        <v>4184</v>
      </c>
      <c r="D971" s="127" t="s">
        <v>3341</v>
      </c>
      <c r="E971" s="127" t="s">
        <v>3299</v>
      </c>
      <c r="F971" s="128">
        <v>22.84</v>
      </c>
      <c r="G971" s="128">
        <v>23.04</v>
      </c>
      <c r="H971" s="128">
        <v>18.27</v>
      </c>
      <c r="I971" s="311"/>
      <c r="J971" s="319">
        <f>ROUND(SUMIF(Anlagenbewegungsdaten!B:B,A971,Anlagenbewegungsdaten!C:C),3)</f>
        <v>0</v>
      </c>
      <c r="K971" s="320">
        <f>ROUND(SUMIF(Anlagenbewegungsdaten!$B:$B,$A971,Anlagenbewegungsdaten!$D:$D),2)</f>
        <v>0</v>
      </c>
      <c r="L971" s="321">
        <f t="shared" si="42"/>
        <v>0</v>
      </c>
      <c r="M971" s="341" t="s">
        <v>4950</v>
      </c>
      <c r="N971" s="341" t="s">
        <v>4963</v>
      </c>
      <c r="O971" s="323">
        <f>ROUND(SUMIF(Anlagenbewegungsdaten_AV!B:B,A971,Anlagenbewegungsdaten_AV!C:C),3)</f>
        <v>0</v>
      </c>
      <c r="P971" s="320">
        <f>ROUND(SUMIF(Anlagenbewegungsdaten_AV!$B:$B,$A971,Anlagenbewegungsdaten_AV!$D:$D),2)</f>
        <v>0</v>
      </c>
      <c r="Q971" s="321">
        <f t="shared" si="43"/>
        <v>0</v>
      </c>
      <c r="S971" s="324"/>
      <c r="T971" s="317"/>
      <c r="U971" s="325"/>
      <c r="V971" s="325"/>
    </row>
    <row r="972" spans="1:22" ht="15" customHeight="1" x14ac:dyDescent="0.25">
      <c r="A972" s="129" t="s">
        <v>4240</v>
      </c>
      <c r="B972" s="126" t="s">
        <v>2087</v>
      </c>
      <c r="C972" s="127" t="s">
        <v>4184</v>
      </c>
      <c r="D972" s="127" t="s">
        <v>4111</v>
      </c>
      <c r="E972" s="127" t="s">
        <v>4069</v>
      </c>
      <c r="F972" s="128">
        <v>22.810000000000002</v>
      </c>
      <c r="G972" s="128">
        <v>23.01</v>
      </c>
      <c r="H972" s="128">
        <v>18.25</v>
      </c>
      <c r="I972" s="311"/>
      <c r="J972" s="319">
        <f>ROUND(SUMIF(Anlagenbewegungsdaten!B:B,A972,Anlagenbewegungsdaten!C:C),3)</f>
        <v>0</v>
      </c>
      <c r="K972" s="320">
        <f>ROUND(SUMIF(Anlagenbewegungsdaten!$B:$B,$A972,Anlagenbewegungsdaten!$D:$D),2)</f>
        <v>0</v>
      </c>
      <c r="L972" s="321">
        <f t="shared" si="42"/>
        <v>0</v>
      </c>
      <c r="M972" s="341" t="s">
        <v>4950</v>
      </c>
      <c r="N972" s="341" t="s">
        <v>4963</v>
      </c>
      <c r="O972" s="323">
        <f>ROUND(SUMIF(Anlagenbewegungsdaten_AV!B:B,A972,Anlagenbewegungsdaten_AV!C:C),3)</f>
        <v>0</v>
      </c>
      <c r="P972" s="320">
        <f>ROUND(SUMIF(Anlagenbewegungsdaten_AV!$B:$B,$A972,Anlagenbewegungsdaten_AV!$D:$D),2)</f>
        <v>0</v>
      </c>
      <c r="Q972" s="321">
        <f t="shared" si="43"/>
        <v>0</v>
      </c>
      <c r="S972" s="324"/>
      <c r="T972" s="317"/>
      <c r="U972" s="325"/>
      <c r="V972" s="325"/>
    </row>
    <row r="973" spans="1:22" ht="15" customHeight="1" x14ac:dyDescent="0.25">
      <c r="A973" s="129" t="s">
        <v>1803</v>
      </c>
      <c r="B973" s="126" t="s">
        <v>2087</v>
      </c>
      <c r="C973" s="127" t="s">
        <v>4184</v>
      </c>
      <c r="D973" s="127" t="s">
        <v>267</v>
      </c>
      <c r="E973" s="127" t="s">
        <v>2462</v>
      </c>
      <c r="F973" s="128">
        <v>19.899999999999999</v>
      </c>
      <c r="G973" s="128">
        <v>20.099999999999998</v>
      </c>
      <c r="H973" s="128">
        <v>15.92</v>
      </c>
      <c r="I973" s="311"/>
      <c r="J973" s="319">
        <f>ROUND(SUMIF(Anlagenbewegungsdaten!B:B,A973,Anlagenbewegungsdaten!C:C),3)</f>
        <v>0</v>
      </c>
      <c r="K973" s="320">
        <f>ROUND(SUMIF(Anlagenbewegungsdaten!$B:$B,$A973,Anlagenbewegungsdaten!$D:$D),2)</f>
        <v>0</v>
      </c>
      <c r="L973" s="321">
        <f t="shared" si="42"/>
        <v>0</v>
      </c>
      <c r="M973" s="341" t="s">
        <v>4950</v>
      </c>
      <c r="N973" s="341" t="s">
        <v>4963</v>
      </c>
      <c r="O973" s="323">
        <f>ROUND(SUMIF(Anlagenbewegungsdaten_AV!B:B,A973,Anlagenbewegungsdaten_AV!C:C),3)</f>
        <v>0</v>
      </c>
      <c r="P973" s="320">
        <f>ROUND(SUMIF(Anlagenbewegungsdaten_AV!$B:$B,$A973,Anlagenbewegungsdaten_AV!$D:$D),2)</f>
        <v>0</v>
      </c>
      <c r="Q973" s="321">
        <f t="shared" si="43"/>
        <v>0</v>
      </c>
      <c r="S973" s="324"/>
      <c r="T973" s="317"/>
      <c r="U973" s="325"/>
      <c r="V973" s="325"/>
    </row>
    <row r="974" spans="1:22" ht="15" customHeight="1" x14ac:dyDescent="0.25">
      <c r="A974" s="129" t="s">
        <v>1804</v>
      </c>
      <c r="B974" s="126" t="s">
        <v>2087</v>
      </c>
      <c r="C974" s="127" t="s">
        <v>4184</v>
      </c>
      <c r="D974" s="127" t="s">
        <v>1805</v>
      </c>
      <c r="E974" s="127" t="s">
        <v>2465</v>
      </c>
      <c r="F974" s="128">
        <v>21.9</v>
      </c>
      <c r="G974" s="128">
        <v>22.099999999999998</v>
      </c>
      <c r="H974" s="128">
        <v>17.52</v>
      </c>
      <c r="I974" s="311"/>
      <c r="J974" s="319">
        <f>ROUND(SUMIF(Anlagenbewegungsdaten!B:B,A974,Anlagenbewegungsdaten!C:C),3)</f>
        <v>0</v>
      </c>
      <c r="K974" s="320">
        <f>ROUND(SUMIF(Anlagenbewegungsdaten!$B:$B,$A974,Anlagenbewegungsdaten!$D:$D),2)</f>
        <v>0</v>
      </c>
      <c r="L974" s="321">
        <f t="shared" si="42"/>
        <v>0</v>
      </c>
      <c r="M974" s="341" t="s">
        <v>4950</v>
      </c>
      <c r="N974" s="341" t="s">
        <v>4963</v>
      </c>
      <c r="O974" s="323">
        <f>ROUND(SUMIF(Anlagenbewegungsdaten_AV!B:B,A974,Anlagenbewegungsdaten_AV!C:C),3)</f>
        <v>0</v>
      </c>
      <c r="P974" s="320">
        <f>ROUND(SUMIF(Anlagenbewegungsdaten_AV!$B:$B,$A974,Anlagenbewegungsdaten_AV!$D:$D),2)</f>
        <v>0</v>
      </c>
      <c r="Q974" s="321">
        <f t="shared" si="43"/>
        <v>0</v>
      </c>
      <c r="S974" s="324"/>
      <c r="T974" s="317"/>
      <c r="U974" s="325"/>
      <c r="V974" s="325"/>
    </row>
    <row r="975" spans="1:22" ht="15" customHeight="1" x14ac:dyDescent="0.25">
      <c r="A975" s="129" t="s">
        <v>1806</v>
      </c>
      <c r="B975" s="126" t="s">
        <v>2087</v>
      </c>
      <c r="C975" s="127" t="s">
        <v>4184</v>
      </c>
      <c r="D975" s="127" t="s">
        <v>1633</v>
      </c>
      <c r="E975" s="127" t="s">
        <v>1543</v>
      </c>
      <c r="F975" s="128">
        <v>22.9</v>
      </c>
      <c r="G975" s="128">
        <v>23.099999999999998</v>
      </c>
      <c r="H975" s="128">
        <v>18.32</v>
      </c>
      <c r="I975" s="311"/>
      <c r="J975" s="319">
        <f>ROUND(SUMIF(Anlagenbewegungsdaten!B:B,A975,Anlagenbewegungsdaten!C:C),3)</f>
        <v>0</v>
      </c>
      <c r="K975" s="320">
        <f>ROUND(SUMIF(Anlagenbewegungsdaten!$B:$B,$A975,Anlagenbewegungsdaten!$D:$D),2)</f>
        <v>0</v>
      </c>
      <c r="L975" s="321">
        <f t="shared" si="42"/>
        <v>0</v>
      </c>
      <c r="M975" s="341" t="s">
        <v>4950</v>
      </c>
      <c r="N975" s="341" t="s">
        <v>4963</v>
      </c>
      <c r="O975" s="323">
        <f>ROUND(SUMIF(Anlagenbewegungsdaten_AV!B:B,A975,Anlagenbewegungsdaten_AV!C:C),3)</f>
        <v>0</v>
      </c>
      <c r="P975" s="320">
        <f>ROUND(SUMIF(Anlagenbewegungsdaten_AV!$B:$B,$A975,Anlagenbewegungsdaten_AV!$D:$D),2)</f>
        <v>0</v>
      </c>
      <c r="Q975" s="321">
        <f t="shared" si="43"/>
        <v>0</v>
      </c>
      <c r="S975" s="324"/>
      <c r="T975" s="317"/>
      <c r="U975" s="325"/>
      <c r="V975" s="325"/>
    </row>
    <row r="976" spans="1:22" ht="15" customHeight="1" x14ac:dyDescent="0.25">
      <c r="A976" s="129" t="s">
        <v>1807</v>
      </c>
      <c r="B976" s="126" t="s">
        <v>2087</v>
      </c>
      <c r="C976" s="127" t="s">
        <v>4184</v>
      </c>
      <c r="D976" s="127" t="s">
        <v>1635</v>
      </c>
      <c r="E976" s="127" t="s">
        <v>1546</v>
      </c>
      <c r="F976" s="128">
        <v>22.9</v>
      </c>
      <c r="G976" s="128">
        <v>23.099999999999998</v>
      </c>
      <c r="H976" s="128">
        <v>18.32</v>
      </c>
      <c r="I976" s="311"/>
      <c r="J976" s="319">
        <f>ROUND(SUMIF(Anlagenbewegungsdaten!B:B,A976,Anlagenbewegungsdaten!C:C),3)</f>
        <v>0</v>
      </c>
      <c r="K976" s="320">
        <f>ROUND(SUMIF(Anlagenbewegungsdaten!$B:$B,$A976,Anlagenbewegungsdaten!$D:$D),2)</f>
        <v>0</v>
      </c>
      <c r="L976" s="321">
        <f t="shared" si="42"/>
        <v>0</v>
      </c>
      <c r="M976" s="341" t="s">
        <v>4950</v>
      </c>
      <c r="N976" s="341" t="s">
        <v>4963</v>
      </c>
      <c r="O976" s="323">
        <f>ROUND(SUMIF(Anlagenbewegungsdaten_AV!B:B,A976,Anlagenbewegungsdaten_AV!C:C),3)</f>
        <v>0</v>
      </c>
      <c r="P976" s="320">
        <f>ROUND(SUMIF(Anlagenbewegungsdaten_AV!$B:$B,$A976,Anlagenbewegungsdaten_AV!$D:$D),2)</f>
        <v>0</v>
      </c>
      <c r="Q976" s="321">
        <f t="shared" si="43"/>
        <v>0</v>
      </c>
      <c r="S976" s="324"/>
      <c r="T976" s="317"/>
      <c r="U976" s="325"/>
      <c r="V976" s="325"/>
    </row>
    <row r="977" spans="1:22" ht="15" customHeight="1" x14ac:dyDescent="0.25">
      <c r="A977" s="129" t="s">
        <v>2726</v>
      </c>
      <c r="B977" s="126" t="s">
        <v>2087</v>
      </c>
      <c r="C977" s="127" t="s">
        <v>4184</v>
      </c>
      <c r="D977" s="127" t="s">
        <v>2599</v>
      </c>
      <c r="E977" s="127" t="s">
        <v>2555</v>
      </c>
      <c r="F977" s="128">
        <v>22.87</v>
      </c>
      <c r="G977" s="128">
        <v>23.07</v>
      </c>
      <c r="H977" s="128">
        <v>18.3</v>
      </c>
      <c r="I977" s="311"/>
      <c r="J977" s="319">
        <f>ROUND(SUMIF(Anlagenbewegungsdaten!B:B,A977,Anlagenbewegungsdaten!C:C),3)</f>
        <v>0</v>
      </c>
      <c r="K977" s="320">
        <f>ROUND(SUMIF(Anlagenbewegungsdaten!$B:$B,$A977,Anlagenbewegungsdaten!$D:$D),2)</f>
        <v>0</v>
      </c>
      <c r="L977" s="321">
        <f t="shared" si="42"/>
        <v>0</v>
      </c>
      <c r="M977" s="341" t="s">
        <v>4950</v>
      </c>
      <c r="N977" s="341" t="s">
        <v>4963</v>
      </c>
      <c r="O977" s="323">
        <f>ROUND(SUMIF(Anlagenbewegungsdaten_AV!B:B,A977,Anlagenbewegungsdaten_AV!C:C),3)</f>
        <v>0</v>
      </c>
      <c r="P977" s="320">
        <f>ROUND(SUMIF(Anlagenbewegungsdaten_AV!$B:$B,$A977,Anlagenbewegungsdaten_AV!$D:$D),2)</f>
        <v>0</v>
      </c>
      <c r="Q977" s="321">
        <f t="shared" si="43"/>
        <v>0</v>
      </c>
      <c r="S977" s="324"/>
      <c r="T977" s="317"/>
      <c r="U977" s="325"/>
      <c r="V977" s="325"/>
    </row>
    <row r="978" spans="1:22" ht="15" customHeight="1" x14ac:dyDescent="0.25">
      <c r="A978" s="129" t="s">
        <v>3470</v>
      </c>
      <c r="B978" s="126" t="s">
        <v>2087</v>
      </c>
      <c r="C978" s="127" t="s">
        <v>4184</v>
      </c>
      <c r="D978" s="127" t="s">
        <v>3343</v>
      </c>
      <c r="E978" s="127" t="s">
        <v>3299</v>
      </c>
      <c r="F978" s="128">
        <v>22.84</v>
      </c>
      <c r="G978" s="128">
        <v>23.04</v>
      </c>
      <c r="H978" s="128">
        <v>18.27</v>
      </c>
      <c r="I978" s="311"/>
      <c r="J978" s="319">
        <f>ROUND(SUMIF(Anlagenbewegungsdaten!B:B,A978,Anlagenbewegungsdaten!C:C),3)</f>
        <v>0</v>
      </c>
      <c r="K978" s="320">
        <f>ROUND(SUMIF(Anlagenbewegungsdaten!$B:$B,$A978,Anlagenbewegungsdaten!$D:$D),2)</f>
        <v>0</v>
      </c>
      <c r="L978" s="321">
        <f t="shared" si="42"/>
        <v>0</v>
      </c>
      <c r="M978" s="341" t="s">
        <v>4950</v>
      </c>
      <c r="N978" s="341" t="s">
        <v>4963</v>
      </c>
      <c r="O978" s="323">
        <f>ROUND(SUMIF(Anlagenbewegungsdaten_AV!B:B,A978,Anlagenbewegungsdaten_AV!C:C),3)</f>
        <v>0</v>
      </c>
      <c r="P978" s="320">
        <f>ROUND(SUMIF(Anlagenbewegungsdaten_AV!$B:$B,$A978,Anlagenbewegungsdaten_AV!$D:$D),2)</f>
        <v>0</v>
      </c>
      <c r="Q978" s="321">
        <f t="shared" si="43"/>
        <v>0</v>
      </c>
      <c r="S978" s="324"/>
      <c r="T978" s="317"/>
      <c r="U978" s="325"/>
      <c r="V978" s="325"/>
    </row>
    <row r="979" spans="1:22" ht="15" customHeight="1" x14ac:dyDescent="0.25">
      <c r="A979" s="129" t="s">
        <v>4241</v>
      </c>
      <c r="B979" s="126" t="s">
        <v>2087</v>
      </c>
      <c r="C979" s="127" t="s">
        <v>4184</v>
      </c>
      <c r="D979" s="127" t="s">
        <v>4113</v>
      </c>
      <c r="E979" s="127" t="s">
        <v>4069</v>
      </c>
      <c r="F979" s="128">
        <v>22.810000000000002</v>
      </c>
      <c r="G979" s="128">
        <v>23.01</v>
      </c>
      <c r="H979" s="128">
        <v>18.25</v>
      </c>
      <c r="I979" s="311"/>
      <c r="J979" s="319">
        <f>ROUND(SUMIF(Anlagenbewegungsdaten!B:B,A979,Anlagenbewegungsdaten!C:C),3)</f>
        <v>0</v>
      </c>
      <c r="K979" s="320">
        <f>ROUND(SUMIF(Anlagenbewegungsdaten!$B:$B,$A979,Anlagenbewegungsdaten!$D:$D),2)</f>
        <v>0</v>
      </c>
      <c r="L979" s="321">
        <f t="shared" si="42"/>
        <v>0</v>
      </c>
      <c r="M979" s="341" t="s">
        <v>4950</v>
      </c>
      <c r="N979" s="341" t="s">
        <v>4963</v>
      </c>
      <c r="O979" s="323">
        <f>ROUND(SUMIF(Anlagenbewegungsdaten_AV!B:B,A979,Anlagenbewegungsdaten_AV!C:C),3)</f>
        <v>0</v>
      </c>
      <c r="P979" s="320">
        <f>ROUND(SUMIF(Anlagenbewegungsdaten_AV!$B:$B,$A979,Anlagenbewegungsdaten_AV!$D:$D),2)</f>
        <v>0</v>
      </c>
      <c r="Q979" s="321">
        <f t="shared" si="43"/>
        <v>0</v>
      </c>
      <c r="S979" s="324"/>
      <c r="T979" s="317"/>
      <c r="U979" s="325"/>
      <c r="V979" s="325"/>
    </row>
    <row r="980" spans="1:22" ht="15" customHeight="1" x14ac:dyDescent="0.25">
      <c r="A980" s="129" t="s">
        <v>1808</v>
      </c>
      <c r="B980" s="126" t="s">
        <v>2087</v>
      </c>
      <c r="C980" s="127" t="s">
        <v>4184</v>
      </c>
      <c r="D980" s="127" t="s">
        <v>1637</v>
      </c>
      <c r="E980" s="127" t="s">
        <v>2462</v>
      </c>
      <c r="F980" s="128">
        <v>20.9</v>
      </c>
      <c r="G980" s="128">
        <v>21.099999999999998</v>
      </c>
      <c r="H980" s="128">
        <v>16.72</v>
      </c>
      <c r="I980" s="311"/>
      <c r="J980" s="319">
        <f>ROUND(SUMIF(Anlagenbewegungsdaten!B:B,A980,Anlagenbewegungsdaten!C:C),3)</f>
        <v>0</v>
      </c>
      <c r="K980" s="320">
        <f>ROUND(SUMIF(Anlagenbewegungsdaten!$B:$B,$A980,Anlagenbewegungsdaten!$D:$D),2)</f>
        <v>0</v>
      </c>
      <c r="L980" s="321">
        <f t="shared" si="42"/>
        <v>0</v>
      </c>
      <c r="M980" s="341" t="s">
        <v>4950</v>
      </c>
      <c r="N980" s="341" t="s">
        <v>4963</v>
      </c>
      <c r="O980" s="323">
        <f>ROUND(SUMIF(Anlagenbewegungsdaten_AV!B:B,A980,Anlagenbewegungsdaten_AV!C:C),3)</f>
        <v>0</v>
      </c>
      <c r="P980" s="320">
        <f>ROUND(SUMIF(Anlagenbewegungsdaten_AV!$B:$B,$A980,Anlagenbewegungsdaten_AV!$D:$D),2)</f>
        <v>0</v>
      </c>
      <c r="Q980" s="321">
        <f t="shared" si="43"/>
        <v>0</v>
      </c>
      <c r="S980" s="324"/>
      <c r="T980" s="317"/>
      <c r="U980" s="325"/>
      <c r="V980" s="325"/>
    </row>
    <row r="981" spans="1:22" ht="15" customHeight="1" x14ac:dyDescent="0.25">
      <c r="A981" s="129" t="s">
        <v>1809</v>
      </c>
      <c r="B981" s="126" t="s">
        <v>2087</v>
      </c>
      <c r="C981" s="127" t="s">
        <v>4184</v>
      </c>
      <c r="D981" s="127" t="s">
        <v>1810</v>
      </c>
      <c r="E981" s="127" t="s">
        <v>2465</v>
      </c>
      <c r="F981" s="128">
        <v>22.9</v>
      </c>
      <c r="G981" s="128">
        <v>23.099999999999998</v>
      </c>
      <c r="H981" s="128">
        <v>18.32</v>
      </c>
      <c r="I981" s="311"/>
      <c r="J981" s="319">
        <f>ROUND(SUMIF(Anlagenbewegungsdaten!B:B,A981,Anlagenbewegungsdaten!C:C),3)</f>
        <v>0</v>
      </c>
      <c r="K981" s="320">
        <f>ROUND(SUMIF(Anlagenbewegungsdaten!$B:$B,$A981,Anlagenbewegungsdaten!$D:$D),2)</f>
        <v>0</v>
      </c>
      <c r="L981" s="321">
        <f t="shared" si="42"/>
        <v>0</v>
      </c>
      <c r="M981" s="341" t="s">
        <v>4950</v>
      </c>
      <c r="N981" s="341" t="s">
        <v>4963</v>
      </c>
      <c r="O981" s="323">
        <f>ROUND(SUMIF(Anlagenbewegungsdaten_AV!B:B,A981,Anlagenbewegungsdaten_AV!C:C),3)</f>
        <v>0</v>
      </c>
      <c r="P981" s="320">
        <f>ROUND(SUMIF(Anlagenbewegungsdaten_AV!$B:$B,$A981,Anlagenbewegungsdaten_AV!$D:$D),2)</f>
        <v>0</v>
      </c>
      <c r="Q981" s="321">
        <f t="shared" si="43"/>
        <v>0</v>
      </c>
      <c r="S981" s="324"/>
      <c r="T981" s="317"/>
      <c r="U981" s="325"/>
      <c r="V981" s="325"/>
    </row>
    <row r="982" spans="1:22" ht="15" customHeight="1" x14ac:dyDescent="0.25">
      <c r="A982" s="129" t="s">
        <v>1811</v>
      </c>
      <c r="B982" s="126" t="s">
        <v>2087</v>
      </c>
      <c r="C982" s="127" t="s">
        <v>4184</v>
      </c>
      <c r="D982" s="127" t="s">
        <v>1639</v>
      </c>
      <c r="E982" s="127" t="s">
        <v>1543</v>
      </c>
      <c r="F982" s="128">
        <v>23.9</v>
      </c>
      <c r="G982" s="128">
        <v>24.099999999999998</v>
      </c>
      <c r="H982" s="128">
        <v>19.12</v>
      </c>
      <c r="I982" s="311"/>
      <c r="J982" s="319">
        <f>ROUND(SUMIF(Anlagenbewegungsdaten!B:B,A982,Anlagenbewegungsdaten!C:C),3)</f>
        <v>0</v>
      </c>
      <c r="K982" s="320">
        <f>ROUND(SUMIF(Anlagenbewegungsdaten!$B:$B,$A982,Anlagenbewegungsdaten!$D:$D),2)</f>
        <v>0</v>
      </c>
      <c r="L982" s="321">
        <f t="shared" si="42"/>
        <v>0</v>
      </c>
      <c r="M982" s="341" t="s">
        <v>4950</v>
      </c>
      <c r="N982" s="341" t="s">
        <v>4963</v>
      </c>
      <c r="O982" s="323">
        <f>ROUND(SUMIF(Anlagenbewegungsdaten_AV!B:B,A982,Anlagenbewegungsdaten_AV!C:C),3)</f>
        <v>0</v>
      </c>
      <c r="P982" s="320">
        <f>ROUND(SUMIF(Anlagenbewegungsdaten_AV!$B:$B,$A982,Anlagenbewegungsdaten_AV!$D:$D),2)</f>
        <v>0</v>
      </c>
      <c r="Q982" s="321">
        <f t="shared" si="43"/>
        <v>0</v>
      </c>
      <c r="S982" s="324"/>
      <c r="T982" s="317"/>
      <c r="U982" s="325"/>
      <c r="V982" s="325"/>
    </row>
    <row r="983" spans="1:22" ht="15" customHeight="1" x14ac:dyDescent="0.25">
      <c r="A983" s="129" t="s">
        <v>1812</v>
      </c>
      <c r="B983" s="126" t="s">
        <v>2087</v>
      </c>
      <c r="C983" s="127" t="s">
        <v>4184</v>
      </c>
      <c r="D983" s="127" t="s">
        <v>1641</v>
      </c>
      <c r="E983" s="127" t="s">
        <v>1546</v>
      </c>
      <c r="F983" s="128">
        <v>23.9</v>
      </c>
      <c r="G983" s="128">
        <v>24.099999999999998</v>
      </c>
      <c r="H983" s="128">
        <v>19.12</v>
      </c>
      <c r="I983" s="311"/>
      <c r="J983" s="319">
        <f>ROUND(SUMIF(Anlagenbewegungsdaten!B:B,A983,Anlagenbewegungsdaten!C:C),3)</f>
        <v>0</v>
      </c>
      <c r="K983" s="320">
        <f>ROUND(SUMIF(Anlagenbewegungsdaten!$B:$B,$A983,Anlagenbewegungsdaten!$D:$D),2)</f>
        <v>0</v>
      </c>
      <c r="L983" s="321">
        <f t="shared" si="42"/>
        <v>0</v>
      </c>
      <c r="M983" s="341" t="s">
        <v>4950</v>
      </c>
      <c r="N983" s="341" t="s">
        <v>4963</v>
      </c>
      <c r="O983" s="323">
        <f>ROUND(SUMIF(Anlagenbewegungsdaten_AV!B:B,A983,Anlagenbewegungsdaten_AV!C:C),3)</f>
        <v>0</v>
      </c>
      <c r="P983" s="320">
        <f>ROUND(SUMIF(Anlagenbewegungsdaten_AV!$B:$B,$A983,Anlagenbewegungsdaten_AV!$D:$D),2)</f>
        <v>0</v>
      </c>
      <c r="Q983" s="321">
        <f t="shared" si="43"/>
        <v>0</v>
      </c>
      <c r="S983" s="324"/>
      <c r="T983" s="317"/>
      <c r="U983" s="325"/>
      <c r="V983" s="325"/>
    </row>
    <row r="984" spans="1:22" ht="15" customHeight="1" x14ac:dyDescent="0.25">
      <c r="A984" s="129" t="s">
        <v>2727</v>
      </c>
      <c r="B984" s="126" t="s">
        <v>2087</v>
      </c>
      <c r="C984" s="127" t="s">
        <v>4184</v>
      </c>
      <c r="D984" s="127" t="s">
        <v>2601</v>
      </c>
      <c r="E984" s="127" t="s">
        <v>2555</v>
      </c>
      <c r="F984" s="128">
        <v>23.87</v>
      </c>
      <c r="G984" s="128">
        <v>24.07</v>
      </c>
      <c r="H984" s="128">
        <v>19.100000000000001</v>
      </c>
      <c r="I984" s="311"/>
      <c r="J984" s="319">
        <f>ROUND(SUMIF(Anlagenbewegungsdaten!B:B,A984,Anlagenbewegungsdaten!C:C),3)</f>
        <v>0</v>
      </c>
      <c r="K984" s="320">
        <f>ROUND(SUMIF(Anlagenbewegungsdaten!$B:$B,$A984,Anlagenbewegungsdaten!$D:$D),2)</f>
        <v>0</v>
      </c>
      <c r="L984" s="321">
        <f t="shared" si="42"/>
        <v>0</v>
      </c>
      <c r="M984" s="341" t="s">
        <v>4950</v>
      </c>
      <c r="N984" s="341" t="s">
        <v>4963</v>
      </c>
      <c r="O984" s="323">
        <f>ROUND(SUMIF(Anlagenbewegungsdaten_AV!B:B,A984,Anlagenbewegungsdaten_AV!C:C),3)</f>
        <v>0</v>
      </c>
      <c r="P984" s="320">
        <f>ROUND(SUMIF(Anlagenbewegungsdaten_AV!$B:$B,$A984,Anlagenbewegungsdaten_AV!$D:$D),2)</f>
        <v>0</v>
      </c>
      <c r="Q984" s="321">
        <f t="shared" si="43"/>
        <v>0</v>
      </c>
      <c r="S984" s="324"/>
      <c r="T984" s="317"/>
      <c r="U984" s="325"/>
      <c r="V984" s="325"/>
    </row>
    <row r="985" spans="1:22" ht="15" customHeight="1" x14ac:dyDescent="0.25">
      <c r="A985" s="129" t="s">
        <v>3471</v>
      </c>
      <c r="B985" s="126" t="s">
        <v>2087</v>
      </c>
      <c r="C985" s="127" t="s">
        <v>4184</v>
      </c>
      <c r="D985" s="127" t="s">
        <v>3345</v>
      </c>
      <c r="E985" s="127" t="s">
        <v>3299</v>
      </c>
      <c r="F985" s="128">
        <v>23.84</v>
      </c>
      <c r="G985" s="128">
        <v>24.04</v>
      </c>
      <c r="H985" s="128">
        <v>19.07</v>
      </c>
      <c r="I985" s="311"/>
      <c r="J985" s="319">
        <f>ROUND(SUMIF(Anlagenbewegungsdaten!B:B,A985,Anlagenbewegungsdaten!C:C),3)</f>
        <v>0</v>
      </c>
      <c r="K985" s="320">
        <f>ROUND(SUMIF(Anlagenbewegungsdaten!$B:$B,$A985,Anlagenbewegungsdaten!$D:$D),2)</f>
        <v>0</v>
      </c>
      <c r="L985" s="321">
        <f t="shared" si="42"/>
        <v>0</v>
      </c>
      <c r="M985" s="341" t="s">
        <v>4950</v>
      </c>
      <c r="N985" s="341" t="s">
        <v>4963</v>
      </c>
      <c r="O985" s="323">
        <f>ROUND(SUMIF(Anlagenbewegungsdaten_AV!B:B,A985,Anlagenbewegungsdaten_AV!C:C),3)</f>
        <v>0</v>
      </c>
      <c r="P985" s="320">
        <f>ROUND(SUMIF(Anlagenbewegungsdaten_AV!$B:$B,$A985,Anlagenbewegungsdaten_AV!$D:$D),2)</f>
        <v>0</v>
      </c>
      <c r="Q985" s="321">
        <f t="shared" si="43"/>
        <v>0</v>
      </c>
      <c r="S985" s="324"/>
      <c r="T985" s="317"/>
      <c r="U985" s="325"/>
      <c r="V985" s="325"/>
    </row>
    <row r="986" spans="1:22" ht="15" customHeight="1" x14ac:dyDescent="0.25">
      <c r="A986" s="129" t="s">
        <v>4242</v>
      </c>
      <c r="B986" s="126" t="s">
        <v>2087</v>
      </c>
      <c r="C986" s="127" t="s">
        <v>4184</v>
      </c>
      <c r="D986" s="127" t="s">
        <v>4115</v>
      </c>
      <c r="E986" s="127" t="s">
        <v>4069</v>
      </c>
      <c r="F986" s="128">
        <v>23.810000000000002</v>
      </c>
      <c r="G986" s="128">
        <v>24.01</v>
      </c>
      <c r="H986" s="128">
        <v>19.05</v>
      </c>
      <c r="I986" s="311"/>
      <c r="J986" s="319">
        <f>ROUND(SUMIF(Anlagenbewegungsdaten!B:B,A986,Anlagenbewegungsdaten!C:C),3)</f>
        <v>0</v>
      </c>
      <c r="K986" s="320">
        <f>ROUND(SUMIF(Anlagenbewegungsdaten!$B:$B,$A986,Anlagenbewegungsdaten!$D:$D),2)</f>
        <v>0</v>
      </c>
      <c r="L986" s="321">
        <f t="shared" si="42"/>
        <v>0</v>
      </c>
      <c r="M986" s="341" t="s">
        <v>4950</v>
      </c>
      <c r="N986" s="341" t="s">
        <v>4963</v>
      </c>
      <c r="O986" s="323">
        <f>ROUND(SUMIF(Anlagenbewegungsdaten_AV!B:B,A986,Anlagenbewegungsdaten_AV!C:C),3)</f>
        <v>0</v>
      </c>
      <c r="P986" s="320">
        <f>ROUND(SUMIF(Anlagenbewegungsdaten_AV!$B:$B,$A986,Anlagenbewegungsdaten_AV!$D:$D),2)</f>
        <v>0</v>
      </c>
      <c r="Q986" s="321">
        <f t="shared" si="43"/>
        <v>0</v>
      </c>
      <c r="S986" s="324"/>
      <c r="T986" s="317"/>
      <c r="U986" s="325"/>
      <c r="V986" s="325"/>
    </row>
    <row r="987" spans="1:22" ht="15" customHeight="1" x14ac:dyDescent="0.25">
      <c r="A987" s="129" t="s">
        <v>2484</v>
      </c>
      <c r="B987" s="126" t="s">
        <v>2087</v>
      </c>
      <c r="C987" s="127" t="s">
        <v>4184</v>
      </c>
      <c r="D987" s="127" t="s">
        <v>2485</v>
      </c>
      <c r="E987" s="127" t="s">
        <v>2462</v>
      </c>
      <c r="F987" s="128">
        <v>11.9</v>
      </c>
      <c r="G987" s="128">
        <v>12.1</v>
      </c>
      <c r="H987" s="128">
        <v>9.52</v>
      </c>
      <c r="I987" s="311"/>
      <c r="J987" s="319">
        <f>ROUND(SUMIF(Anlagenbewegungsdaten!B:B,A987,Anlagenbewegungsdaten!C:C),3)</f>
        <v>0</v>
      </c>
      <c r="K987" s="320">
        <f>ROUND(SUMIF(Anlagenbewegungsdaten!$B:$B,$A987,Anlagenbewegungsdaten!$D:$D),2)</f>
        <v>0</v>
      </c>
      <c r="L987" s="321">
        <f t="shared" si="42"/>
        <v>0</v>
      </c>
      <c r="M987" s="341" t="s">
        <v>4950</v>
      </c>
      <c r="N987" s="341" t="s">
        <v>4963</v>
      </c>
      <c r="O987" s="323">
        <f>ROUND(SUMIF(Anlagenbewegungsdaten_AV!B:B,A987,Anlagenbewegungsdaten_AV!C:C),3)</f>
        <v>0</v>
      </c>
      <c r="P987" s="320">
        <f>ROUND(SUMIF(Anlagenbewegungsdaten_AV!$B:$B,$A987,Anlagenbewegungsdaten_AV!$D:$D),2)</f>
        <v>0</v>
      </c>
      <c r="Q987" s="321">
        <f t="shared" si="43"/>
        <v>0</v>
      </c>
      <c r="S987" s="324"/>
      <c r="T987" s="317"/>
      <c r="U987" s="325"/>
      <c r="V987" s="325"/>
    </row>
    <row r="988" spans="1:22" ht="15" customHeight="1" x14ac:dyDescent="0.25">
      <c r="A988" s="129" t="s">
        <v>2486</v>
      </c>
      <c r="B988" s="126" t="s">
        <v>2087</v>
      </c>
      <c r="C988" s="127" t="s">
        <v>4184</v>
      </c>
      <c r="D988" s="127" t="s">
        <v>1813</v>
      </c>
      <c r="E988" s="127" t="s">
        <v>2465</v>
      </c>
      <c r="F988" s="128">
        <v>13.9</v>
      </c>
      <c r="G988" s="128">
        <v>14.1</v>
      </c>
      <c r="H988" s="128">
        <v>11.12</v>
      </c>
      <c r="I988" s="311"/>
      <c r="J988" s="319">
        <f>ROUND(SUMIF(Anlagenbewegungsdaten!B:B,A988,Anlagenbewegungsdaten!C:C),3)</f>
        <v>0</v>
      </c>
      <c r="K988" s="320">
        <f>ROUND(SUMIF(Anlagenbewegungsdaten!$B:$B,$A988,Anlagenbewegungsdaten!$D:$D),2)</f>
        <v>0</v>
      </c>
      <c r="L988" s="321">
        <f t="shared" si="42"/>
        <v>0</v>
      </c>
      <c r="M988" s="341" t="s">
        <v>4950</v>
      </c>
      <c r="N988" s="341" t="s">
        <v>4963</v>
      </c>
      <c r="O988" s="323">
        <f>ROUND(SUMIF(Anlagenbewegungsdaten_AV!B:B,A988,Anlagenbewegungsdaten_AV!C:C),3)</f>
        <v>0</v>
      </c>
      <c r="P988" s="320">
        <f>ROUND(SUMIF(Anlagenbewegungsdaten_AV!$B:$B,$A988,Anlagenbewegungsdaten_AV!$D:$D),2)</f>
        <v>0</v>
      </c>
      <c r="Q988" s="321">
        <f t="shared" si="43"/>
        <v>0</v>
      </c>
      <c r="S988" s="324"/>
      <c r="T988" s="317"/>
      <c r="U988" s="325"/>
      <c r="V988" s="325"/>
    </row>
    <row r="989" spans="1:22" ht="15" customHeight="1" x14ac:dyDescent="0.25">
      <c r="A989" s="129" t="s">
        <v>1814</v>
      </c>
      <c r="B989" s="126" t="s">
        <v>2087</v>
      </c>
      <c r="C989" s="127" t="s">
        <v>4184</v>
      </c>
      <c r="D989" s="127" t="s">
        <v>1815</v>
      </c>
      <c r="E989" s="127" t="s">
        <v>1543</v>
      </c>
      <c r="F989" s="128">
        <v>14.9</v>
      </c>
      <c r="G989" s="128">
        <v>15.1</v>
      </c>
      <c r="H989" s="128">
        <v>11.92</v>
      </c>
      <c r="I989" s="311"/>
      <c r="J989" s="319">
        <f>ROUND(SUMIF(Anlagenbewegungsdaten!B:B,A989,Anlagenbewegungsdaten!C:C),3)</f>
        <v>0</v>
      </c>
      <c r="K989" s="320">
        <f>ROUND(SUMIF(Anlagenbewegungsdaten!$B:$B,$A989,Anlagenbewegungsdaten!$D:$D),2)</f>
        <v>0</v>
      </c>
      <c r="L989" s="321">
        <f t="shared" si="42"/>
        <v>0</v>
      </c>
      <c r="M989" s="341" t="s">
        <v>4950</v>
      </c>
      <c r="N989" s="341" t="s">
        <v>4963</v>
      </c>
      <c r="O989" s="323">
        <f>ROUND(SUMIF(Anlagenbewegungsdaten_AV!B:B,A989,Anlagenbewegungsdaten_AV!C:C),3)</f>
        <v>0</v>
      </c>
      <c r="P989" s="320">
        <f>ROUND(SUMIF(Anlagenbewegungsdaten_AV!$B:$B,$A989,Anlagenbewegungsdaten_AV!$D:$D),2)</f>
        <v>0</v>
      </c>
      <c r="Q989" s="321">
        <f t="shared" si="43"/>
        <v>0</v>
      </c>
      <c r="S989" s="324"/>
      <c r="T989" s="317"/>
      <c r="U989" s="325"/>
      <c r="V989" s="325"/>
    </row>
    <row r="990" spans="1:22" ht="15" customHeight="1" x14ac:dyDescent="0.25">
      <c r="A990" s="129" t="s">
        <v>1816</v>
      </c>
      <c r="B990" s="126" t="s">
        <v>2087</v>
      </c>
      <c r="C990" s="127" t="s">
        <v>4184</v>
      </c>
      <c r="D990" s="127" t="s">
        <v>1817</v>
      </c>
      <c r="E990" s="127" t="s">
        <v>1546</v>
      </c>
      <c r="F990" s="128">
        <v>14.9</v>
      </c>
      <c r="G990" s="128">
        <v>15.1</v>
      </c>
      <c r="H990" s="128">
        <v>11.92</v>
      </c>
      <c r="I990" s="311"/>
      <c r="J990" s="319">
        <f>ROUND(SUMIF(Anlagenbewegungsdaten!B:B,A990,Anlagenbewegungsdaten!C:C),3)</f>
        <v>0</v>
      </c>
      <c r="K990" s="320">
        <f>ROUND(SUMIF(Anlagenbewegungsdaten!$B:$B,$A990,Anlagenbewegungsdaten!$D:$D),2)</f>
        <v>0</v>
      </c>
      <c r="L990" s="321">
        <f t="shared" si="42"/>
        <v>0</v>
      </c>
      <c r="M990" s="341" t="s">
        <v>4950</v>
      </c>
      <c r="N990" s="341" t="s">
        <v>4963</v>
      </c>
      <c r="O990" s="323">
        <f>ROUND(SUMIF(Anlagenbewegungsdaten_AV!B:B,A990,Anlagenbewegungsdaten_AV!C:C),3)</f>
        <v>0</v>
      </c>
      <c r="P990" s="320">
        <f>ROUND(SUMIF(Anlagenbewegungsdaten_AV!$B:$B,$A990,Anlagenbewegungsdaten_AV!$D:$D),2)</f>
        <v>0</v>
      </c>
      <c r="Q990" s="321">
        <f t="shared" si="43"/>
        <v>0</v>
      </c>
      <c r="S990" s="324"/>
      <c r="T990" s="317"/>
      <c r="U990" s="325"/>
      <c r="V990" s="325"/>
    </row>
    <row r="991" spans="1:22" ht="15" customHeight="1" x14ac:dyDescent="0.25">
      <c r="A991" s="129" t="s">
        <v>2728</v>
      </c>
      <c r="B991" s="126" t="s">
        <v>2087</v>
      </c>
      <c r="C991" s="127" t="s">
        <v>4184</v>
      </c>
      <c r="D991" s="127" t="s">
        <v>2729</v>
      </c>
      <c r="E991" s="127" t="s">
        <v>2555</v>
      </c>
      <c r="F991" s="128">
        <v>14.870000000000001</v>
      </c>
      <c r="G991" s="128">
        <v>15.07</v>
      </c>
      <c r="H991" s="128">
        <v>11.9</v>
      </c>
      <c r="I991" s="311"/>
      <c r="J991" s="319">
        <f>ROUND(SUMIF(Anlagenbewegungsdaten!B:B,A991,Anlagenbewegungsdaten!C:C),3)</f>
        <v>0</v>
      </c>
      <c r="K991" s="320">
        <f>ROUND(SUMIF(Anlagenbewegungsdaten!$B:$B,$A991,Anlagenbewegungsdaten!$D:$D),2)</f>
        <v>0</v>
      </c>
      <c r="L991" s="321">
        <f t="shared" si="42"/>
        <v>0</v>
      </c>
      <c r="M991" s="341" t="s">
        <v>4950</v>
      </c>
      <c r="N991" s="341" t="s">
        <v>4963</v>
      </c>
      <c r="O991" s="323">
        <f>ROUND(SUMIF(Anlagenbewegungsdaten_AV!B:B,A991,Anlagenbewegungsdaten_AV!C:C),3)</f>
        <v>0</v>
      </c>
      <c r="P991" s="320">
        <f>ROUND(SUMIF(Anlagenbewegungsdaten_AV!$B:$B,$A991,Anlagenbewegungsdaten_AV!$D:$D),2)</f>
        <v>0</v>
      </c>
      <c r="Q991" s="321">
        <f t="shared" si="43"/>
        <v>0</v>
      </c>
      <c r="S991" s="324"/>
      <c r="T991" s="317"/>
      <c r="U991" s="325"/>
      <c r="V991" s="325"/>
    </row>
    <row r="992" spans="1:22" ht="15" customHeight="1" x14ac:dyDescent="0.25">
      <c r="A992" s="129" t="s">
        <v>3472</v>
      </c>
      <c r="B992" s="126" t="s">
        <v>2087</v>
      </c>
      <c r="C992" s="127" t="s">
        <v>4184</v>
      </c>
      <c r="D992" s="127" t="s">
        <v>3473</v>
      </c>
      <c r="E992" s="127" t="s">
        <v>3299</v>
      </c>
      <c r="F992" s="128">
        <v>14.84</v>
      </c>
      <c r="G992" s="128">
        <v>15.04</v>
      </c>
      <c r="H992" s="128">
        <v>11.87</v>
      </c>
      <c r="I992" s="311"/>
      <c r="J992" s="319">
        <f>ROUND(SUMIF(Anlagenbewegungsdaten!B:B,A992,Anlagenbewegungsdaten!C:C),3)</f>
        <v>0</v>
      </c>
      <c r="K992" s="320">
        <f>ROUND(SUMIF(Anlagenbewegungsdaten!$B:$B,$A992,Anlagenbewegungsdaten!$D:$D),2)</f>
        <v>0</v>
      </c>
      <c r="L992" s="321">
        <f t="shared" si="42"/>
        <v>0</v>
      </c>
      <c r="M992" s="341" t="s">
        <v>4950</v>
      </c>
      <c r="N992" s="341" t="s">
        <v>4963</v>
      </c>
      <c r="O992" s="323">
        <f>ROUND(SUMIF(Anlagenbewegungsdaten_AV!B:B,A992,Anlagenbewegungsdaten_AV!C:C),3)</f>
        <v>0</v>
      </c>
      <c r="P992" s="320">
        <f>ROUND(SUMIF(Anlagenbewegungsdaten_AV!$B:$B,$A992,Anlagenbewegungsdaten_AV!$D:$D),2)</f>
        <v>0</v>
      </c>
      <c r="Q992" s="321">
        <f t="shared" si="43"/>
        <v>0</v>
      </c>
      <c r="S992" s="324"/>
      <c r="T992" s="317"/>
      <c r="U992" s="325"/>
      <c r="V992" s="325"/>
    </row>
    <row r="993" spans="1:22" ht="15" customHeight="1" x14ac:dyDescent="0.25">
      <c r="A993" s="129" t="s">
        <v>4243</v>
      </c>
      <c r="B993" s="126" t="s">
        <v>2087</v>
      </c>
      <c r="C993" s="127" t="s">
        <v>4184</v>
      </c>
      <c r="D993" s="127" t="s">
        <v>4244</v>
      </c>
      <c r="E993" s="127" t="s">
        <v>4069</v>
      </c>
      <c r="F993" s="128">
        <v>14.81</v>
      </c>
      <c r="G993" s="128">
        <v>15.01</v>
      </c>
      <c r="H993" s="128">
        <v>11.85</v>
      </c>
      <c r="I993" s="311"/>
      <c r="J993" s="319">
        <f>ROUND(SUMIF(Anlagenbewegungsdaten!B:B,A993,Anlagenbewegungsdaten!C:C),3)</f>
        <v>0</v>
      </c>
      <c r="K993" s="320">
        <f>ROUND(SUMIF(Anlagenbewegungsdaten!$B:$B,$A993,Anlagenbewegungsdaten!$D:$D),2)</f>
        <v>0</v>
      </c>
      <c r="L993" s="321">
        <f t="shared" si="42"/>
        <v>0</v>
      </c>
      <c r="M993" s="341" t="s">
        <v>4950</v>
      </c>
      <c r="N993" s="341" t="s">
        <v>4963</v>
      </c>
      <c r="O993" s="323">
        <f>ROUND(SUMIF(Anlagenbewegungsdaten_AV!B:B,A993,Anlagenbewegungsdaten_AV!C:C),3)</f>
        <v>0</v>
      </c>
      <c r="P993" s="320">
        <f>ROUND(SUMIF(Anlagenbewegungsdaten_AV!$B:$B,$A993,Anlagenbewegungsdaten_AV!$D:$D),2)</f>
        <v>0</v>
      </c>
      <c r="Q993" s="321">
        <f t="shared" si="43"/>
        <v>0</v>
      </c>
      <c r="S993" s="324"/>
      <c r="T993" s="317"/>
      <c r="U993" s="325"/>
      <c r="V993" s="325"/>
    </row>
    <row r="994" spans="1:22" ht="15" customHeight="1" x14ac:dyDescent="0.25">
      <c r="A994" s="129" t="s">
        <v>1818</v>
      </c>
      <c r="B994" s="126" t="s">
        <v>2087</v>
      </c>
      <c r="C994" s="127" t="s">
        <v>4184</v>
      </c>
      <c r="D994" s="127" t="s">
        <v>1819</v>
      </c>
      <c r="E994" s="127" t="s">
        <v>2462</v>
      </c>
      <c r="F994" s="128">
        <v>12.9</v>
      </c>
      <c r="G994" s="128">
        <v>13.1</v>
      </c>
      <c r="H994" s="128">
        <v>10.32</v>
      </c>
      <c r="I994" s="311"/>
      <c r="J994" s="319">
        <f>ROUND(SUMIF(Anlagenbewegungsdaten!B:B,A994,Anlagenbewegungsdaten!C:C),3)</f>
        <v>0</v>
      </c>
      <c r="K994" s="320">
        <f>ROUND(SUMIF(Anlagenbewegungsdaten!$B:$B,$A994,Anlagenbewegungsdaten!$D:$D),2)</f>
        <v>0</v>
      </c>
      <c r="L994" s="321">
        <f t="shared" si="42"/>
        <v>0</v>
      </c>
      <c r="M994" s="341" t="s">
        <v>4950</v>
      </c>
      <c r="N994" s="341" t="s">
        <v>4963</v>
      </c>
      <c r="O994" s="323">
        <f>ROUND(SUMIF(Anlagenbewegungsdaten_AV!B:B,A994,Anlagenbewegungsdaten_AV!C:C),3)</f>
        <v>0</v>
      </c>
      <c r="P994" s="320">
        <f>ROUND(SUMIF(Anlagenbewegungsdaten_AV!$B:$B,$A994,Anlagenbewegungsdaten_AV!$D:$D),2)</f>
        <v>0</v>
      </c>
      <c r="Q994" s="321">
        <f t="shared" si="43"/>
        <v>0</v>
      </c>
      <c r="S994" s="324"/>
      <c r="T994" s="317"/>
      <c r="U994" s="325"/>
      <c r="V994" s="325"/>
    </row>
    <row r="995" spans="1:22" ht="15" customHeight="1" x14ac:dyDescent="0.25">
      <c r="A995" s="129" t="s">
        <v>1820</v>
      </c>
      <c r="B995" s="126" t="s">
        <v>2087</v>
      </c>
      <c r="C995" s="127" t="s">
        <v>4184</v>
      </c>
      <c r="D995" s="127" t="s">
        <v>1821</v>
      </c>
      <c r="E995" s="127" t="s">
        <v>2465</v>
      </c>
      <c r="F995" s="128">
        <v>14.9</v>
      </c>
      <c r="G995" s="128">
        <v>15.1</v>
      </c>
      <c r="H995" s="128">
        <v>11.92</v>
      </c>
      <c r="I995" s="311"/>
      <c r="J995" s="319">
        <f>ROUND(SUMIF(Anlagenbewegungsdaten!B:B,A995,Anlagenbewegungsdaten!C:C),3)</f>
        <v>0</v>
      </c>
      <c r="K995" s="320">
        <f>ROUND(SUMIF(Anlagenbewegungsdaten!$B:$B,$A995,Anlagenbewegungsdaten!$D:$D),2)</f>
        <v>0</v>
      </c>
      <c r="L995" s="321">
        <f t="shared" si="42"/>
        <v>0</v>
      </c>
      <c r="M995" s="341" t="s">
        <v>4950</v>
      </c>
      <c r="N995" s="341" t="s">
        <v>4963</v>
      </c>
      <c r="O995" s="323">
        <f>ROUND(SUMIF(Anlagenbewegungsdaten_AV!B:B,A995,Anlagenbewegungsdaten_AV!C:C),3)</f>
        <v>0</v>
      </c>
      <c r="P995" s="320">
        <f>ROUND(SUMIF(Anlagenbewegungsdaten_AV!$B:$B,$A995,Anlagenbewegungsdaten_AV!$D:$D),2)</f>
        <v>0</v>
      </c>
      <c r="Q995" s="321">
        <f t="shared" si="43"/>
        <v>0</v>
      </c>
      <c r="S995" s="324"/>
      <c r="T995" s="317"/>
      <c r="U995" s="325"/>
      <c r="V995" s="325"/>
    </row>
    <row r="996" spans="1:22" ht="15" customHeight="1" x14ac:dyDescent="0.25">
      <c r="A996" s="129" t="s">
        <v>1822</v>
      </c>
      <c r="B996" s="126" t="s">
        <v>2087</v>
      </c>
      <c r="C996" s="127" t="s">
        <v>4184</v>
      </c>
      <c r="D996" s="127" t="s">
        <v>1823</v>
      </c>
      <c r="E996" s="127" t="s">
        <v>1543</v>
      </c>
      <c r="F996" s="128">
        <v>15.9</v>
      </c>
      <c r="G996" s="128">
        <v>16.100000000000001</v>
      </c>
      <c r="H996" s="128">
        <v>12.72</v>
      </c>
      <c r="I996" s="311"/>
      <c r="J996" s="319">
        <f>ROUND(SUMIF(Anlagenbewegungsdaten!B:B,A996,Anlagenbewegungsdaten!C:C),3)</f>
        <v>0</v>
      </c>
      <c r="K996" s="320">
        <f>ROUND(SUMIF(Anlagenbewegungsdaten!$B:$B,$A996,Anlagenbewegungsdaten!$D:$D),2)</f>
        <v>0</v>
      </c>
      <c r="L996" s="321">
        <f t="shared" si="42"/>
        <v>0</v>
      </c>
      <c r="M996" s="341" t="s">
        <v>4950</v>
      </c>
      <c r="N996" s="341" t="s">
        <v>4963</v>
      </c>
      <c r="O996" s="323">
        <f>ROUND(SUMIF(Anlagenbewegungsdaten_AV!B:B,A996,Anlagenbewegungsdaten_AV!C:C),3)</f>
        <v>0</v>
      </c>
      <c r="P996" s="320">
        <f>ROUND(SUMIF(Anlagenbewegungsdaten_AV!$B:$B,$A996,Anlagenbewegungsdaten_AV!$D:$D),2)</f>
        <v>0</v>
      </c>
      <c r="Q996" s="321">
        <f t="shared" si="43"/>
        <v>0</v>
      </c>
      <c r="S996" s="324"/>
      <c r="T996" s="317"/>
      <c r="U996" s="325"/>
      <c r="V996" s="325"/>
    </row>
    <row r="997" spans="1:22" ht="15" customHeight="1" x14ac:dyDescent="0.25">
      <c r="A997" s="129" t="s">
        <v>1824</v>
      </c>
      <c r="B997" s="126" t="s">
        <v>2087</v>
      </c>
      <c r="C997" s="127" t="s">
        <v>4184</v>
      </c>
      <c r="D997" s="127" t="s">
        <v>1825</v>
      </c>
      <c r="E997" s="127" t="s">
        <v>1546</v>
      </c>
      <c r="F997" s="128">
        <v>15.9</v>
      </c>
      <c r="G997" s="128">
        <v>16.100000000000001</v>
      </c>
      <c r="H997" s="128">
        <v>12.72</v>
      </c>
      <c r="I997" s="311"/>
      <c r="J997" s="319">
        <f>ROUND(SUMIF(Anlagenbewegungsdaten!B:B,A997,Anlagenbewegungsdaten!C:C),3)</f>
        <v>0</v>
      </c>
      <c r="K997" s="320">
        <f>ROUND(SUMIF(Anlagenbewegungsdaten!$B:$B,$A997,Anlagenbewegungsdaten!$D:$D),2)</f>
        <v>0</v>
      </c>
      <c r="L997" s="321">
        <f t="shared" si="42"/>
        <v>0</v>
      </c>
      <c r="M997" s="341" t="s">
        <v>4950</v>
      </c>
      <c r="N997" s="341" t="s">
        <v>4963</v>
      </c>
      <c r="O997" s="323">
        <f>ROUND(SUMIF(Anlagenbewegungsdaten_AV!B:B,A997,Anlagenbewegungsdaten_AV!C:C),3)</f>
        <v>0</v>
      </c>
      <c r="P997" s="320">
        <f>ROUND(SUMIF(Anlagenbewegungsdaten_AV!$B:$B,$A997,Anlagenbewegungsdaten_AV!$D:$D),2)</f>
        <v>0</v>
      </c>
      <c r="Q997" s="321">
        <f t="shared" si="43"/>
        <v>0</v>
      </c>
      <c r="S997" s="324"/>
      <c r="T997" s="317"/>
      <c r="U997" s="325"/>
      <c r="V997" s="325"/>
    </row>
    <row r="998" spans="1:22" ht="15" customHeight="1" x14ac:dyDescent="0.25">
      <c r="A998" s="129" t="s">
        <v>2730</v>
      </c>
      <c r="B998" s="126" t="s">
        <v>2087</v>
      </c>
      <c r="C998" s="127" t="s">
        <v>4184</v>
      </c>
      <c r="D998" s="127" t="s">
        <v>2731</v>
      </c>
      <c r="E998" s="127" t="s">
        <v>2555</v>
      </c>
      <c r="F998" s="128">
        <v>15.870000000000001</v>
      </c>
      <c r="G998" s="128">
        <v>16.07</v>
      </c>
      <c r="H998" s="128">
        <v>12.7</v>
      </c>
      <c r="I998" s="311"/>
      <c r="J998" s="319">
        <f>ROUND(SUMIF(Anlagenbewegungsdaten!B:B,A998,Anlagenbewegungsdaten!C:C),3)</f>
        <v>0</v>
      </c>
      <c r="K998" s="320">
        <f>ROUND(SUMIF(Anlagenbewegungsdaten!$B:$B,$A998,Anlagenbewegungsdaten!$D:$D),2)</f>
        <v>0</v>
      </c>
      <c r="L998" s="321">
        <f t="shared" si="42"/>
        <v>0</v>
      </c>
      <c r="M998" s="341" t="s">
        <v>4950</v>
      </c>
      <c r="N998" s="341" t="s">
        <v>4963</v>
      </c>
      <c r="O998" s="323">
        <f>ROUND(SUMIF(Anlagenbewegungsdaten_AV!B:B,A998,Anlagenbewegungsdaten_AV!C:C),3)</f>
        <v>0</v>
      </c>
      <c r="P998" s="320">
        <f>ROUND(SUMIF(Anlagenbewegungsdaten_AV!$B:$B,$A998,Anlagenbewegungsdaten_AV!$D:$D),2)</f>
        <v>0</v>
      </c>
      <c r="Q998" s="321">
        <f t="shared" si="43"/>
        <v>0</v>
      </c>
      <c r="S998" s="324"/>
      <c r="T998" s="317"/>
      <c r="U998" s="325"/>
      <c r="V998" s="325"/>
    </row>
    <row r="999" spans="1:22" ht="15" customHeight="1" x14ac:dyDescent="0.25">
      <c r="A999" s="129" t="s">
        <v>3474</v>
      </c>
      <c r="B999" s="126" t="s">
        <v>2087</v>
      </c>
      <c r="C999" s="127" t="s">
        <v>4184</v>
      </c>
      <c r="D999" s="127" t="s">
        <v>3475</v>
      </c>
      <c r="E999" s="127" t="s">
        <v>3299</v>
      </c>
      <c r="F999" s="128">
        <v>15.84</v>
      </c>
      <c r="G999" s="128">
        <v>16.04</v>
      </c>
      <c r="H999" s="128">
        <v>12.67</v>
      </c>
      <c r="I999" s="311"/>
      <c r="J999" s="319">
        <f>ROUND(SUMIF(Anlagenbewegungsdaten!B:B,A999,Anlagenbewegungsdaten!C:C),3)</f>
        <v>0</v>
      </c>
      <c r="K999" s="320">
        <f>ROUND(SUMIF(Anlagenbewegungsdaten!$B:$B,$A999,Anlagenbewegungsdaten!$D:$D),2)</f>
        <v>0</v>
      </c>
      <c r="L999" s="321">
        <f t="shared" si="42"/>
        <v>0</v>
      </c>
      <c r="M999" s="341" t="s">
        <v>4950</v>
      </c>
      <c r="N999" s="341" t="s">
        <v>4963</v>
      </c>
      <c r="O999" s="323">
        <f>ROUND(SUMIF(Anlagenbewegungsdaten_AV!B:B,A999,Anlagenbewegungsdaten_AV!C:C),3)</f>
        <v>0</v>
      </c>
      <c r="P999" s="320">
        <f>ROUND(SUMIF(Anlagenbewegungsdaten_AV!$B:$B,$A999,Anlagenbewegungsdaten_AV!$D:$D),2)</f>
        <v>0</v>
      </c>
      <c r="Q999" s="321">
        <f t="shared" si="43"/>
        <v>0</v>
      </c>
      <c r="S999" s="324"/>
      <c r="T999" s="317"/>
      <c r="U999" s="325"/>
      <c r="V999" s="325"/>
    </row>
    <row r="1000" spans="1:22" ht="15" customHeight="1" x14ac:dyDescent="0.25">
      <c r="A1000" s="129" t="s">
        <v>4245</v>
      </c>
      <c r="B1000" s="126" t="s">
        <v>2087</v>
      </c>
      <c r="C1000" s="127" t="s">
        <v>4184</v>
      </c>
      <c r="D1000" s="127" t="s">
        <v>4246</v>
      </c>
      <c r="E1000" s="127" t="s">
        <v>4069</v>
      </c>
      <c r="F1000" s="128">
        <v>15.81</v>
      </c>
      <c r="G1000" s="128">
        <v>16.010000000000002</v>
      </c>
      <c r="H1000" s="128">
        <v>12.65</v>
      </c>
      <c r="I1000" s="311"/>
      <c r="J1000" s="319">
        <f>ROUND(SUMIF(Anlagenbewegungsdaten!B:B,A1000,Anlagenbewegungsdaten!C:C),3)</f>
        <v>0</v>
      </c>
      <c r="K1000" s="320">
        <f>ROUND(SUMIF(Anlagenbewegungsdaten!$B:$B,$A1000,Anlagenbewegungsdaten!$D:$D),2)</f>
        <v>0</v>
      </c>
      <c r="L1000" s="321">
        <f t="shared" si="42"/>
        <v>0</v>
      </c>
      <c r="M1000" s="341" t="s">
        <v>4950</v>
      </c>
      <c r="N1000" s="341" t="s">
        <v>4963</v>
      </c>
      <c r="O1000" s="323">
        <f>ROUND(SUMIF(Anlagenbewegungsdaten_AV!B:B,A1000,Anlagenbewegungsdaten_AV!C:C),3)</f>
        <v>0</v>
      </c>
      <c r="P1000" s="320">
        <f>ROUND(SUMIF(Anlagenbewegungsdaten_AV!$B:$B,$A1000,Anlagenbewegungsdaten_AV!$D:$D),2)</f>
        <v>0</v>
      </c>
      <c r="Q1000" s="321">
        <f t="shared" si="43"/>
        <v>0</v>
      </c>
      <c r="S1000" s="324"/>
      <c r="T1000" s="317"/>
      <c r="U1000" s="325"/>
      <c r="V1000" s="325"/>
    </row>
    <row r="1001" spans="1:22" ht="15" customHeight="1" x14ac:dyDescent="0.25">
      <c r="A1001" s="129" t="s">
        <v>2487</v>
      </c>
      <c r="B1001" s="126" t="s">
        <v>2087</v>
      </c>
      <c r="C1001" s="127" t="s">
        <v>4184</v>
      </c>
      <c r="D1001" s="127" t="s">
        <v>2488</v>
      </c>
      <c r="E1001" s="127" t="s">
        <v>2462</v>
      </c>
      <c r="F1001" s="128">
        <v>17.899999999999999</v>
      </c>
      <c r="G1001" s="128">
        <v>18.099999999999998</v>
      </c>
      <c r="H1001" s="128">
        <v>14.32</v>
      </c>
      <c r="I1001" s="311"/>
      <c r="J1001" s="319">
        <f>ROUND(SUMIF(Anlagenbewegungsdaten!B:B,A1001,Anlagenbewegungsdaten!C:C),3)</f>
        <v>0</v>
      </c>
      <c r="K1001" s="320">
        <f>ROUND(SUMIF(Anlagenbewegungsdaten!$B:$B,$A1001,Anlagenbewegungsdaten!$D:$D),2)</f>
        <v>0</v>
      </c>
      <c r="L1001" s="321">
        <f t="shared" si="42"/>
        <v>0</v>
      </c>
      <c r="M1001" s="341" t="s">
        <v>4950</v>
      </c>
      <c r="N1001" s="341" t="s">
        <v>4963</v>
      </c>
      <c r="O1001" s="323">
        <f>ROUND(SUMIF(Anlagenbewegungsdaten_AV!B:B,A1001,Anlagenbewegungsdaten_AV!C:C),3)</f>
        <v>0</v>
      </c>
      <c r="P1001" s="320">
        <f>ROUND(SUMIF(Anlagenbewegungsdaten_AV!$B:$B,$A1001,Anlagenbewegungsdaten_AV!$D:$D),2)</f>
        <v>0</v>
      </c>
      <c r="Q1001" s="321">
        <f t="shared" si="43"/>
        <v>0</v>
      </c>
      <c r="S1001" s="324"/>
      <c r="T1001" s="317"/>
      <c r="U1001" s="325"/>
      <c r="V1001" s="325"/>
    </row>
    <row r="1002" spans="1:22" ht="15" customHeight="1" x14ac:dyDescent="0.25">
      <c r="A1002" s="129" t="s">
        <v>2489</v>
      </c>
      <c r="B1002" s="126" t="s">
        <v>2087</v>
      </c>
      <c r="C1002" s="127" t="s">
        <v>4184</v>
      </c>
      <c r="D1002" s="127" t="s">
        <v>2490</v>
      </c>
      <c r="E1002" s="127" t="s">
        <v>2465</v>
      </c>
      <c r="F1002" s="128">
        <v>19.899999999999999</v>
      </c>
      <c r="G1002" s="128">
        <v>20.099999999999998</v>
      </c>
      <c r="H1002" s="128">
        <v>15.92</v>
      </c>
      <c r="I1002" s="311"/>
      <c r="J1002" s="319">
        <f>ROUND(SUMIF(Anlagenbewegungsdaten!B:B,A1002,Anlagenbewegungsdaten!C:C),3)</f>
        <v>0</v>
      </c>
      <c r="K1002" s="320">
        <f>ROUND(SUMIF(Anlagenbewegungsdaten!$B:$B,$A1002,Anlagenbewegungsdaten!$D:$D),2)</f>
        <v>0</v>
      </c>
      <c r="L1002" s="321">
        <f t="shared" si="42"/>
        <v>0</v>
      </c>
      <c r="M1002" s="341" t="s">
        <v>4950</v>
      </c>
      <c r="N1002" s="341" t="s">
        <v>4963</v>
      </c>
      <c r="O1002" s="323">
        <f>ROUND(SUMIF(Anlagenbewegungsdaten_AV!B:B,A1002,Anlagenbewegungsdaten_AV!C:C),3)</f>
        <v>0</v>
      </c>
      <c r="P1002" s="320">
        <f>ROUND(SUMIF(Anlagenbewegungsdaten_AV!$B:$B,$A1002,Anlagenbewegungsdaten_AV!$D:$D),2)</f>
        <v>0</v>
      </c>
      <c r="Q1002" s="321">
        <f t="shared" si="43"/>
        <v>0</v>
      </c>
      <c r="S1002" s="324"/>
      <c r="T1002" s="317"/>
      <c r="U1002" s="325"/>
      <c r="V1002" s="325"/>
    </row>
    <row r="1003" spans="1:22" ht="15" customHeight="1" x14ac:dyDescent="0.25">
      <c r="A1003" s="129" t="s">
        <v>1826</v>
      </c>
      <c r="B1003" s="126" t="s">
        <v>2087</v>
      </c>
      <c r="C1003" s="127" t="s">
        <v>4184</v>
      </c>
      <c r="D1003" s="127" t="s">
        <v>1827</v>
      </c>
      <c r="E1003" s="127" t="s">
        <v>1543</v>
      </c>
      <c r="F1003" s="128">
        <v>20.9</v>
      </c>
      <c r="G1003" s="128">
        <v>21.099999999999998</v>
      </c>
      <c r="H1003" s="128">
        <v>16.72</v>
      </c>
      <c r="I1003" s="311"/>
      <c r="J1003" s="319">
        <f>ROUND(SUMIF(Anlagenbewegungsdaten!B:B,A1003,Anlagenbewegungsdaten!C:C),3)</f>
        <v>0</v>
      </c>
      <c r="K1003" s="320">
        <f>ROUND(SUMIF(Anlagenbewegungsdaten!$B:$B,$A1003,Anlagenbewegungsdaten!$D:$D),2)</f>
        <v>0</v>
      </c>
      <c r="L1003" s="321">
        <f t="shared" si="42"/>
        <v>0</v>
      </c>
      <c r="M1003" s="341" t="s">
        <v>4950</v>
      </c>
      <c r="N1003" s="341" t="s">
        <v>4963</v>
      </c>
      <c r="O1003" s="323">
        <f>ROUND(SUMIF(Anlagenbewegungsdaten_AV!B:B,A1003,Anlagenbewegungsdaten_AV!C:C),3)</f>
        <v>0</v>
      </c>
      <c r="P1003" s="320">
        <f>ROUND(SUMIF(Anlagenbewegungsdaten_AV!$B:$B,$A1003,Anlagenbewegungsdaten_AV!$D:$D),2)</f>
        <v>0</v>
      </c>
      <c r="Q1003" s="321">
        <f t="shared" si="43"/>
        <v>0</v>
      </c>
      <c r="S1003" s="324"/>
      <c r="T1003" s="317"/>
      <c r="U1003" s="325"/>
      <c r="V1003" s="325"/>
    </row>
    <row r="1004" spans="1:22" ht="15" customHeight="1" x14ac:dyDescent="0.25">
      <c r="A1004" s="129" t="s">
        <v>1828</v>
      </c>
      <c r="B1004" s="126" t="s">
        <v>2087</v>
      </c>
      <c r="C1004" s="127" t="s">
        <v>4184</v>
      </c>
      <c r="D1004" s="127" t="s">
        <v>1829</v>
      </c>
      <c r="E1004" s="127" t="s">
        <v>1546</v>
      </c>
      <c r="F1004" s="128">
        <v>20.9</v>
      </c>
      <c r="G1004" s="128">
        <v>21.099999999999998</v>
      </c>
      <c r="H1004" s="128">
        <v>16.72</v>
      </c>
      <c r="I1004" s="311"/>
      <c r="J1004" s="319">
        <f>ROUND(SUMIF(Anlagenbewegungsdaten!B:B,A1004,Anlagenbewegungsdaten!C:C),3)</f>
        <v>0</v>
      </c>
      <c r="K1004" s="320">
        <f>ROUND(SUMIF(Anlagenbewegungsdaten!$B:$B,$A1004,Anlagenbewegungsdaten!$D:$D),2)</f>
        <v>0</v>
      </c>
      <c r="L1004" s="321">
        <f t="shared" si="42"/>
        <v>0</v>
      </c>
      <c r="M1004" s="341" t="s">
        <v>4950</v>
      </c>
      <c r="N1004" s="341" t="s">
        <v>4963</v>
      </c>
      <c r="O1004" s="323">
        <f>ROUND(SUMIF(Anlagenbewegungsdaten_AV!B:B,A1004,Anlagenbewegungsdaten_AV!C:C),3)</f>
        <v>0</v>
      </c>
      <c r="P1004" s="320">
        <f>ROUND(SUMIF(Anlagenbewegungsdaten_AV!$B:$B,$A1004,Anlagenbewegungsdaten_AV!$D:$D),2)</f>
        <v>0</v>
      </c>
      <c r="Q1004" s="321">
        <f t="shared" si="43"/>
        <v>0</v>
      </c>
      <c r="S1004" s="324"/>
      <c r="T1004" s="317"/>
      <c r="U1004" s="325"/>
      <c r="V1004" s="325"/>
    </row>
    <row r="1005" spans="1:22" ht="15" customHeight="1" x14ac:dyDescent="0.25">
      <c r="A1005" s="129" t="s">
        <v>2732</v>
      </c>
      <c r="B1005" s="126" t="s">
        <v>2087</v>
      </c>
      <c r="C1005" s="127" t="s">
        <v>4184</v>
      </c>
      <c r="D1005" s="127" t="s">
        <v>2733</v>
      </c>
      <c r="E1005" s="127" t="s">
        <v>2555</v>
      </c>
      <c r="F1005" s="128">
        <v>20.87</v>
      </c>
      <c r="G1005" s="128">
        <v>21.07</v>
      </c>
      <c r="H1005" s="128">
        <v>16.7</v>
      </c>
      <c r="I1005" s="311"/>
      <c r="J1005" s="319">
        <f>ROUND(SUMIF(Anlagenbewegungsdaten!B:B,A1005,Anlagenbewegungsdaten!C:C),3)</f>
        <v>0</v>
      </c>
      <c r="K1005" s="320">
        <f>ROUND(SUMIF(Anlagenbewegungsdaten!$B:$B,$A1005,Anlagenbewegungsdaten!$D:$D),2)</f>
        <v>0</v>
      </c>
      <c r="L1005" s="321">
        <f t="shared" si="42"/>
        <v>0</v>
      </c>
      <c r="M1005" s="341" t="s">
        <v>4950</v>
      </c>
      <c r="N1005" s="341" t="s">
        <v>4963</v>
      </c>
      <c r="O1005" s="323">
        <f>ROUND(SUMIF(Anlagenbewegungsdaten_AV!B:B,A1005,Anlagenbewegungsdaten_AV!C:C),3)</f>
        <v>0</v>
      </c>
      <c r="P1005" s="320">
        <f>ROUND(SUMIF(Anlagenbewegungsdaten_AV!$B:$B,$A1005,Anlagenbewegungsdaten_AV!$D:$D),2)</f>
        <v>0</v>
      </c>
      <c r="Q1005" s="321">
        <f t="shared" si="43"/>
        <v>0</v>
      </c>
      <c r="S1005" s="324"/>
      <c r="T1005" s="317"/>
      <c r="U1005" s="325"/>
      <c r="V1005" s="325"/>
    </row>
    <row r="1006" spans="1:22" ht="15" customHeight="1" x14ac:dyDescent="0.25">
      <c r="A1006" s="129" t="s">
        <v>3476</v>
      </c>
      <c r="B1006" s="126" t="s">
        <v>2087</v>
      </c>
      <c r="C1006" s="127" t="s">
        <v>4184</v>
      </c>
      <c r="D1006" s="127" t="s">
        <v>3477</v>
      </c>
      <c r="E1006" s="127" t="s">
        <v>3299</v>
      </c>
      <c r="F1006" s="128">
        <v>20.84</v>
      </c>
      <c r="G1006" s="128">
        <v>21.04</v>
      </c>
      <c r="H1006" s="128">
        <v>16.670000000000002</v>
      </c>
      <c r="I1006" s="311"/>
      <c r="J1006" s="319">
        <f>ROUND(SUMIF(Anlagenbewegungsdaten!B:B,A1006,Anlagenbewegungsdaten!C:C),3)</f>
        <v>0</v>
      </c>
      <c r="K1006" s="320">
        <f>ROUND(SUMIF(Anlagenbewegungsdaten!$B:$B,$A1006,Anlagenbewegungsdaten!$D:$D),2)</f>
        <v>0</v>
      </c>
      <c r="L1006" s="321">
        <f t="shared" si="42"/>
        <v>0</v>
      </c>
      <c r="M1006" s="341" t="s">
        <v>4950</v>
      </c>
      <c r="N1006" s="341" t="s">
        <v>4963</v>
      </c>
      <c r="O1006" s="323">
        <f>ROUND(SUMIF(Anlagenbewegungsdaten_AV!B:B,A1006,Anlagenbewegungsdaten_AV!C:C),3)</f>
        <v>0</v>
      </c>
      <c r="P1006" s="320">
        <f>ROUND(SUMIF(Anlagenbewegungsdaten_AV!$B:$B,$A1006,Anlagenbewegungsdaten_AV!$D:$D),2)</f>
        <v>0</v>
      </c>
      <c r="Q1006" s="321">
        <f t="shared" si="43"/>
        <v>0</v>
      </c>
      <c r="S1006" s="324"/>
      <c r="T1006" s="317"/>
      <c r="U1006" s="325"/>
      <c r="V1006" s="325"/>
    </row>
    <row r="1007" spans="1:22" ht="15" customHeight="1" x14ac:dyDescent="0.25">
      <c r="A1007" s="129" t="s">
        <v>4247</v>
      </c>
      <c r="B1007" s="126" t="s">
        <v>2087</v>
      </c>
      <c r="C1007" s="127" t="s">
        <v>4184</v>
      </c>
      <c r="D1007" s="127" t="s">
        <v>4248</v>
      </c>
      <c r="E1007" s="127" t="s">
        <v>4069</v>
      </c>
      <c r="F1007" s="128">
        <v>20.810000000000002</v>
      </c>
      <c r="G1007" s="128">
        <v>21.01</v>
      </c>
      <c r="H1007" s="128">
        <v>16.649999999999999</v>
      </c>
      <c r="I1007" s="311"/>
      <c r="J1007" s="319">
        <f>ROUND(SUMIF(Anlagenbewegungsdaten!B:B,A1007,Anlagenbewegungsdaten!C:C),3)</f>
        <v>0</v>
      </c>
      <c r="K1007" s="320">
        <f>ROUND(SUMIF(Anlagenbewegungsdaten!$B:$B,$A1007,Anlagenbewegungsdaten!$D:$D),2)</f>
        <v>0</v>
      </c>
      <c r="L1007" s="321">
        <f t="shared" si="42"/>
        <v>0</v>
      </c>
      <c r="M1007" s="341" t="s">
        <v>4950</v>
      </c>
      <c r="N1007" s="341" t="s">
        <v>4963</v>
      </c>
      <c r="O1007" s="323">
        <f>ROUND(SUMIF(Anlagenbewegungsdaten_AV!B:B,A1007,Anlagenbewegungsdaten_AV!C:C),3)</f>
        <v>0</v>
      </c>
      <c r="P1007" s="320">
        <f>ROUND(SUMIF(Anlagenbewegungsdaten_AV!$B:$B,$A1007,Anlagenbewegungsdaten_AV!$D:$D),2)</f>
        <v>0</v>
      </c>
      <c r="Q1007" s="321">
        <f t="shared" si="43"/>
        <v>0</v>
      </c>
      <c r="S1007" s="324"/>
      <c r="T1007" s="317"/>
      <c r="U1007" s="325"/>
      <c r="V1007" s="325"/>
    </row>
    <row r="1008" spans="1:22" ht="15" customHeight="1" x14ac:dyDescent="0.25">
      <c r="A1008" s="129" t="s">
        <v>1830</v>
      </c>
      <c r="B1008" s="126" t="s">
        <v>2087</v>
      </c>
      <c r="C1008" s="127" t="s">
        <v>4184</v>
      </c>
      <c r="D1008" s="127" t="s">
        <v>1831</v>
      </c>
      <c r="E1008" s="127" t="s">
        <v>2462</v>
      </c>
      <c r="F1008" s="128">
        <v>18.899999999999999</v>
      </c>
      <c r="G1008" s="128">
        <v>19.099999999999998</v>
      </c>
      <c r="H1008" s="128">
        <v>15.12</v>
      </c>
      <c r="I1008" s="311"/>
      <c r="J1008" s="319">
        <f>ROUND(SUMIF(Anlagenbewegungsdaten!B:B,A1008,Anlagenbewegungsdaten!C:C),3)</f>
        <v>0</v>
      </c>
      <c r="K1008" s="320">
        <f>ROUND(SUMIF(Anlagenbewegungsdaten!$B:$B,$A1008,Anlagenbewegungsdaten!$D:$D),2)</f>
        <v>0</v>
      </c>
      <c r="L1008" s="321">
        <f t="shared" si="42"/>
        <v>0</v>
      </c>
      <c r="M1008" s="341" t="s">
        <v>4950</v>
      </c>
      <c r="N1008" s="341" t="s">
        <v>4963</v>
      </c>
      <c r="O1008" s="323">
        <f>ROUND(SUMIF(Anlagenbewegungsdaten_AV!B:B,A1008,Anlagenbewegungsdaten_AV!C:C),3)</f>
        <v>0</v>
      </c>
      <c r="P1008" s="320">
        <f>ROUND(SUMIF(Anlagenbewegungsdaten_AV!$B:$B,$A1008,Anlagenbewegungsdaten_AV!$D:$D),2)</f>
        <v>0</v>
      </c>
      <c r="Q1008" s="321">
        <f t="shared" si="43"/>
        <v>0</v>
      </c>
      <c r="S1008" s="324"/>
      <c r="T1008" s="317"/>
      <c r="U1008" s="325"/>
      <c r="V1008" s="325"/>
    </row>
    <row r="1009" spans="1:22" ht="15" customHeight="1" x14ac:dyDescent="0.25">
      <c r="A1009" s="129" t="s">
        <v>1832</v>
      </c>
      <c r="B1009" s="126" t="s">
        <v>2087</v>
      </c>
      <c r="C1009" s="127" t="s">
        <v>4184</v>
      </c>
      <c r="D1009" s="127" t="s">
        <v>1833</v>
      </c>
      <c r="E1009" s="127" t="s">
        <v>2465</v>
      </c>
      <c r="F1009" s="128">
        <v>20.9</v>
      </c>
      <c r="G1009" s="128">
        <v>21.099999999999998</v>
      </c>
      <c r="H1009" s="128">
        <v>16.72</v>
      </c>
      <c r="I1009" s="311"/>
      <c r="J1009" s="319">
        <f>ROUND(SUMIF(Anlagenbewegungsdaten!B:B,A1009,Anlagenbewegungsdaten!C:C),3)</f>
        <v>0</v>
      </c>
      <c r="K1009" s="320">
        <f>ROUND(SUMIF(Anlagenbewegungsdaten!$B:$B,$A1009,Anlagenbewegungsdaten!$D:$D),2)</f>
        <v>0</v>
      </c>
      <c r="L1009" s="321">
        <f t="shared" si="42"/>
        <v>0</v>
      </c>
      <c r="M1009" s="341" t="s">
        <v>4950</v>
      </c>
      <c r="N1009" s="341" t="s">
        <v>4963</v>
      </c>
      <c r="O1009" s="323">
        <f>ROUND(SUMIF(Anlagenbewegungsdaten_AV!B:B,A1009,Anlagenbewegungsdaten_AV!C:C),3)</f>
        <v>0</v>
      </c>
      <c r="P1009" s="320">
        <f>ROUND(SUMIF(Anlagenbewegungsdaten_AV!$B:$B,$A1009,Anlagenbewegungsdaten_AV!$D:$D),2)</f>
        <v>0</v>
      </c>
      <c r="Q1009" s="321">
        <f t="shared" si="43"/>
        <v>0</v>
      </c>
      <c r="S1009" s="324"/>
      <c r="T1009" s="317"/>
      <c r="U1009" s="325"/>
      <c r="V1009" s="325"/>
    </row>
    <row r="1010" spans="1:22" ht="15" customHeight="1" x14ac:dyDescent="0.25">
      <c r="A1010" s="129" t="s">
        <v>1834</v>
      </c>
      <c r="B1010" s="126" t="s">
        <v>2087</v>
      </c>
      <c r="C1010" s="127" t="s">
        <v>4184</v>
      </c>
      <c r="D1010" s="127" t="s">
        <v>1835</v>
      </c>
      <c r="E1010" s="127" t="s">
        <v>1543</v>
      </c>
      <c r="F1010" s="128">
        <v>21.9</v>
      </c>
      <c r="G1010" s="128">
        <v>22.099999999999998</v>
      </c>
      <c r="H1010" s="128">
        <v>17.52</v>
      </c>
      <c r="I1010" s="311"/>
      <c r="J1010" s="319">
        <f>ROUND(SUMIF(Anlagenbewegungsdaten!B:B,A1010,Anlagenbewegungsdaten!C:C),3)</f>
        <v>0</v>
      </c>
      <c r="K1010" s="320">
        <f>ROUND(SUMIF(Anlagenbewegungsdaten!$B:$B,$A1010,Anlagenbewegungsdaten!$D:$D),2)</f>
        <v>0</v>
      </c>
      <c r="L1010" s="321">
        <f t="shared" si="42"/>
        <v>0</v>
      </c>
      <c r="M1010" s="341" t="s">
        <v>4950</v>
      </c>
      <c r="N1010" s="341" t="s">
        <v>4963</v>
      </c>
      <c r="O1010" s="323">
        <f>ROUND(SUMIF(Anlagenbewegungsdaten_AV!B:B,A1010,Anlagenbewegungsdaten_AV!C:C),3)</f>
        <v>0</v>
      </c>
      <c r="P1010" s="320">
        <f>ROUND(SUMIF(Anlagenbewegungsdaten_AV!$B:$B,$A1010,Anlagenbewegungsdaten_AV!$D:$D),2)</f>
        <v>0</v>
      </c>
      <c r="Q1010" s="321">
        <f t="shared" si="43"/>
        <v>0</v>
      </c>
      <c r="S1010" s="324"/>
      <c r="T1010" s="317"/>
      <c r="U1010" s="325"/>
      <c r="V1010" s="325"/>
    </row>
    <row r="1011" spans="1:22" ht="15" customHeight="1" x14ac:dyDescent="0.25">
      <c r="A1011" s="129" t="s">
        <v>1836</v>
      </c>
      <c r="B1011" s="126" t="s">
        <v>2087</v>
      </c>
      <c r="C1011" s="127" t="s">
        <v>4184</v>
      </c>
      <c r="D1011" s="127" t="s">
        <v>1837</v>
      </c>
      <c r="E1011" s="127" t="s">
        <v>1546</v>
      </c>
      <c r="F1011" s="128">
        <v>21.9</v>
      </c>
      <c r="G1011" s="128">
        <v>22.099999999999998</v>
      </c>
      <c r="H1011" s="128">
        <v>17.52</v>
      </c>
      <c r="I1011" s="311"/>
      <c r="J1011" s="319">
        <f>ROUND(SUMIF(Anlagenbewegungsdaten!B:B,A1011,Anlagenbewegungsdaten!C:C),3)</f>
        <v>0</v>
      </c>
      <c r="K1011" s="320">
        <f>ROUND(SUMIF(Anlagenbewegungsdaten!$B:$B,$A1011,Anlagenbewegungsdaten!$D:$D),2)</f>
        <v>0</v>
      </c>
      <c r="L1011" s="321">
        <f t="shared" si="42"/>
        <v>0</v>
      </c>
      <c r="M1011" s="341" t="s">
        <v>4950</v>
      </c>
      <c r="N1011" s="341" t="s">
        <v>4963</v>
      </c>
      <c r="O1011" s="323">
        <f>ROUND(SUMIF(Anlagenbewegungsdaten_AV!B:B,A1011,Anlagenbewegungsdaten_AV!C:C),3)</f>
        <v>0</v>
      </c>
      <c r="P1011" s="320">
        <f>ROUND(SUMIF(Anlagenbewegungsdaten_AV!$B:$B,$A1011,Anlagenbewegungsdaten_AV!$D:$D),2)</f>
        <v>0</v>
      </c>
      <c r="Q1011" s="321">
        <f t="shared" si="43"/>
        <v>0</v>
      </c>
      <c r="S1011" s="324"/>
      <c r="T1011" s="317"/>
      <c r="U1011" s="325"/>
      <c r="V1011" s="325"/>
    </row>
    <row r="1012" spans="1:22" ht="15" customHeight="1" x14ac:dyDescent="0.25">
      <c r="A1012" s="129" t="s">
        <v>2734</v>
      </c>
      <c r="B1012" s="126" t="s">
        <v>2087</v>
      </c>
      <c r="C1012" s="127" t="s">
        <v>4184</v>
      </c>
      <c r="D1012" s="127" t="s">
        <v>2735</v>
      </c>
      <c r="E1012" s="127" t="s">
        <v>2555</v>
      </c>
      <c r="F1012" s="128">
        <v>21.87</v>
      </c>
      <c r="G1012" s="128">
        <v>22.07</v>
      </c>
      <c r="H1012" s="128">
        <v>17.5</v>
      </c>
      <c r="I1012" s="311"/>
      <c r="J1012" s="319">
        <f>ROUND(SUMIF(Anlagenbewegungsdaten!B:B,A1012,Anlagenbewegungsdaten!C:C),3)</f>
        <v>0</v>
      </c>
      <c r="K1012" s="320">
        <f>ROUND(SUMIF(Anlagenbewegungsdaten!$B:$B,$A1012,Anlagenbewegungsdaten!$D:$D),2)</f>
        <v>0</v>
      </c>
      <c r="L1012" s="321">
        <f t="shared" si="42"/>
        <v>0</v>
      </c>
      <c r="M1012" s="341" t="s">
        <v>4950</v>
      </c>
      <c r="N1012" s="341" t="s">
        <v>4963</v>
      </c>
      <c r="O1012" s="323">
        <f>ROUND(SUMIF(Anlagenbewegungsdaten_AV!B:B,A1012,Anlagenbewegungsdaten_AV!C:C),3)</f>
        <v>0</v>
      </c>
      <c r="P1012" s="320">
        <f>ROUND(SUMIF(Anlagenbewegungsdaten_AV!$B:$B,$A1012,Anlagenbewegungsdaten_AV!$D:$D),2)</f>
        <v>0</v>
      </c>
      <c r="Q1012" s="321">
        <f t="shared" si="43"/>
        <v>0</v>
      </c>
      <c r="S1012" s="324"/>
      <c r="T1012" s="317"/>
      <c r="U1012" s="325"/>
      <c r="V1012" s="325"/>
    </row>
    <row r="1013" spans="1:22" ht="15" customHeight="1" x14ac:dyDescent="0.25">
      <c r="A1013" s="129" t="s">
        <v>3478</v>
      </c>
      <c r="B1013" s="126" t="s">
        <v>2087</v>
      </c>
      <c r="C1013" s="127" t="s">
        <v>4184</v>
      </c>
      <c r="D1013" s="127" t="s">
        <v>3479</v>
      </c>
      <c r="E1013" s="127" t="s">
        <v>3299</v>
      </c>
      <c r="F1013" s="128">
        <v>21.84</v>
      </c>
      <c r="G1013" s="128">
        <v>22.04</v>
      </c>
      <c r="H1013" s="128">
        <v>17.47</v>
      </c>
      <c r="I1013" s="311"/>
      <c r="J1013" s="319">
        <f>ROUND(SUMIF(Anlagenbewegungsdaten!B:B,A1013,Anlagenbewegungsdaten!C:C),3)</f>
        <v>0</v>
      </c>
      <c r="K1013" s="320">
        <f>ROUND(SUMIF(Anlagenbewegungsdaten!$B:$B,$A1013,Anlagenbewegungsdaten!$D:$D),2)</f>
        <v>0</v>
      </c>
      <c r="L1013" s="321">
        <f t="shared" si="42"/>
        <v>0</v>
      </c>
      <c r="M1013" s="341" t="s">
        <v>4950</v>
      </c>
      <c r="N1013" s="341" t="s">
        <v>4963</v>
      </c>
      <c r="O1013" s="323">
        <f>ROUND(SUMIF(Anlagenbewegungsdaten_AV!B:B,A1013,Anlagenbewegungsdaten_AV!C:C),3)</f>
        <v>0</v>
      </c>
      <c r="P1013" s="320">
        <f>ROUND(SUMIF(Anlagenbewegungsdaten_AV!$B:$B,$A1013,Anlagenbewegungsdaten_AV!$D:$D),2)</f>
        <v>0</v>
      </c>
      <c r="Q1013" s="321">
        <f t="shared" si="43"/>
        <v>0</v>
      </c>
      <c r="S1013" s="324"/>
      <c r="T1013" s="317"/>
      <c r="U1013" s="325"/>
      <c r="V1013" s="325"/>
    </row>
    <row r="1014" spans="1:22" ht="15" customHeight="1" x14ac:dyDescent="0.25">
      <c r="A1014" s="129" t="s">
        <v>4249</v>
      </c>
      <c r="B1014" s="126" t="s">
        <v>2087</v>
      </c>
      <c r="C1014" s="127" t="s">
        <v>4184</v>
      </c>
      <c r="D1014" s="127" t="s">
        <v>4250</v>
      </c>
      <c r="E1014" s="127" t="s">
        <v>4069</v>
      </c>
      <c r="F1014" s="128">
        <v>21.810000000000002</v>
      </c>
      <c r="G1014" s="128">
        <v>22.01</v>
      </c>
      <c r="H1014" s="128">
        <v>17.45</v>
      </c>
      <c r="I1014" s="311"/>
      <c r="J1014" s="319">
        <f>ROUND(SUMIF(Anlagenbewegungsdaten!B:B,A1014,Anlagenbewegungsdaten!C:C),3)</f>
        <v>0</v>
      </c>
      <c r="K1014" s="320">
        <f>ROUND(SUMIF(Anlagenbewegungsdaten!$B:$B,$A1014,Anlagenbewegungsdaten!$D:$D),2)</f>
        <v>0</v>
      </c>
      <c r="L1014" s="321">
        <f t="shared" si="42"/>
        <v>0</v>
      </c>
      <c r="M1014" s="341" t="s">
        <v>4950</v>
      </c>
      <c r="N1014" s="341" t="s">
        <v>4963</v>
      </c>
      <c r="O1014" s="323">
        <f>ROUND(SUMIF(Anlagenbewegungsdaten_AV!B:B,A1014,Anlagenbewegungsdaten_AV!C:C),3)</f>
        <v>0</v>
      </c>
      <c r="P1014" s="320">
        <f>ROUND(SUMIF(Anlagenbewegungsdaten_AV!$B:$B,$A1014,Anlagenbewegungsdaten_AV!$D:$D),2)</f>
        <v>0</v>
      </c>
      <c r="Q1014" s="321">
        <f t="shared" si="43"/>
        <v>0</v>
      </c>
      <c r="S1014" s="324"/>
      <c r="T1014" s="317"/>
      <c r="U1014" s="325"/>
      <c r="V1014" s="325"/>
    </row>
    <row r="1015" spans="1:22" ht="15" customHeight="1" x14ac:dyDescent="0.25">
      <c r="A1015" s="129" t="s">
        <v>1838</v>
      </c>
      <c r="B1015" s="126" t="s">
        <v>2087</v>
      </c>
      <c r="C1015" s="127" t="s">
        <v>4184</v>
      </c>
      <c r="D1015" s="127" t="s">
        <v>1839</v>
      </c>
      <c r="E1015" s="127" t="s">
        <v>2462</v>
      </c>
      <c r="F1015" s="128">
        <v>18.899999999999999</v>
      </c>
      <c r="G1015" s="128">
        <v>19.099999999999998</v>
      </c>
      <c r="H1015" s="128">
        <v>15.12</v>
      </c>
      <c r="I1015" s="311"/>
      <c r="J1015" s="319">
        <f>ROUND(SUMIF(Anlagenbewegungsdaten!B:B,A1015,Anlagenbewegungsdaten!C:C),3)</f>
        <v>0</v>
      </c>
      <c r="K1015" s="320">
        <f>ROUND(SUMIF(Anlagenbewegungsdaten!$B:$B,$A1015,Anlagenbewegungsdaten!$D:$D),2)</f>
        <v>0</v>
      </c>
      <c r="L1015" s="321">
        <f t="shared" si="42"/>
        <v>0</v>
      </c>
      <c r="M1015" s="341" t="s">
        <v>4950</v>
      </c>
      <c r="N1015" s="341" t="s">
        <v>4963</v>
      </c>
      <c r="O1015" s="323">
        <f>ROUND(SUMIF(Anlagenbewegungsdaten_AV!B:B,A1015,Anlagenbewegungsdaten_AV!C:C),3)</f>
        <v>0</v>
      </c>
      <c r="P1015" s="320">
        <f>ROUND(SUMIF(Anlagenbewegungsdaten_AV!$B:$B,$A1015,Anlagenbewegungsdaten_AV!$D:$D),2)</f>
        <v>0</v>
      </c>
      <c r="Q1015" s="321">
        <f t="shared" si="43"/>
        <v>0</v>
      </c>
      <c r="S1015" s="324"/>
      <c r="T1015" s="317"/>
      <c r="U1015" s="325"/>
      <c r="V1015" s="325"/>
    </row>
    <row r="1016" spans="1:22" ht="15" customHeight="1" x14ac:dyDescent="0.25">
      <c r="A1016" s="129" t="s">
        <v>1840</v>
      </c>
      <c r="B1016" s="126" t="s">
        <v>2087</v>
      </c>
      <c r="C1016" s="127" t="s">
        <v>4184</v>
      </c>
      <c r="D1016" s="127" t="s">
        <v>1841</v>
      </c>
      <c r="E1016" s="127" t="s">
        <v>2465</v>
      </c>
      <c r="F1016" s="128">
        <v>20.9</v>
      </c>
      <c r="G1016" s="128">
        <v>21.099999999999998</v>
      </c>
      <c r="H1016" s="128">
        <v>16.72</v>
      </c>
      <c r="I1016" s="311"/>
      <c r="J1016" s="319">
        <f>ROUND(SUMIF(Anlagenbewegungsdaten!B:B,A1016,Anlagenbewegungsdaten!C:C),3)</f>
        <v>0</v>
      </c>
      <c r="K1016" s="320">
        <f>ROUND(SUMIF(Anlagenbewegungsdaten!$B:$B,$A1016,Anlagenbewegungsdaten!$D:$D),2)</f>
        <v>0</v>
      </c>
      <c r="L1016" s="321">
        <f t="shared" si="42"/>
        <v>0</v>
      </c>
      <c r="M1016" s="341" t="s">
        <v>4950</v>
      </c>
      <c r="N1016" s="341" t="s">
        <v>4963</v>
      </c>
      <c r="O1016" s="323">
        <f>ROUND(SUMIF(Anlagenbewegungsdaten_AV!B:B,A1016,Anlagenbewegungsdaten_AV!C:C),3)</f>
        <v>0</v>
      </c>
      <c r="P1016" s="320">
        <f>ROUND(SUMIF(Anlagenbewegungsdaten_AV!$B:$B,$A1016,Anlagenbewegungsdaten_AV!$D:$D),2)</f>
        <v>0</v>
      </c>
      <c r="Q1016" s="321">
        <f t="shared" si="43"/>
        <v>0</v>
      </c>
      <c r="S1016" s="324"/>
      <c r="T1016" s="317"/>
      <c r="U1016" s="325"/>
      <c r="V1016" s="325"/>
    </row>
    <row r="1017" spans="1:22" ht="15" customHeight="1" x14ac:dyDescent="0.25">
      <c r="A1017" s="129" t="s">
        <v>1842</v>
      </c>
      <c r="B1017" s="126" t="s">
        <v>2087</v>
      </c>
      <c r="C1017" s="127" t="s">
        <v>4184</v>
      </c>
      <c r="D1017" s="127" t="s">
        <v>1843</v>
      </c>
      <c r="E1017" s="127" t="s">
        <v>1543</v>
      </c>
      <c r="F1017" s="128">
        <v>21.9</v>
      </c>
      <c r="G1017" s="128">
        <v>22.099999999999998</v>
      </c>
      <c r="H1017" s="128">
        <v>17.52</v>
      </c>
      <c r="I1017" s="311"/>
      <c r="J1017" s="319">
        <f>ROUND(SUMIF(Anlagenbewegungsdaten!B:B,A1017,Anlagenbewegungsdaten!C:C),3)</f>
        <v>0</v>
      </c>
      <c r="K1017" s="320">
        <f>ROUND(SUMIF(Anlagenbewegungsdaten!$B:$B,$A1017,Anlagenbewegungsdaten!$D:$D),2)</f>
        <v>0</v>
      </c>
      <c r="L1017" s="321">
        <f t="shared" si="42"/>
        <v>0</v>
      </c>
      <c r="M1017" s="341" t="s">
        <v>4950</v>
      </c>
      <c r="N1017" s="341" t="s">
        <v>4963</v>
      </c>
      <c r="O1017" s="323">
        <f>ROUND(SUMIF(Anlagenbewegungsdaten_AV!B:B,A1017,Anlagenbewegungsdaten_AV!C:C),3)</f>
        <v>0</v>
      </c>
      <c r="P1017" s="320">
        <f>ROUND(SUMIF(Anlagenbewegungsdaten_AV!$B:$B,$A1017,Anlagenbewegungsdaten_AV!$D:$D),2)</f>
        <v>0</v>
      </c>
      <c r="Q1017" s="321">
        <f t="shared" si="43"/>
        <v>0</v>
      </c>
      <c r="S1017" s="324"/>
      <c r="T1017" s="317"/>
      <c r="U1017" s="325"/>
      <c r="V1017" s="325"/>
    </row>
    <row r="1018" spans="1:22" ht="15" customHeight="1" x14ac:dyDescent="0.25">
      <c r="A1018" s="129" t="s">
        <v>1844</v>
      </c>
      <c r="B1018" s="126" t="s">
        <v>2087</v>
      </c>
      <c r="C1018" s="127" t="s">
        <v>4184</v>
      </c>
      <c r="D1018" s="127" t="s">
        <v>1845</v>
      </c>
      <c r="E1018" s="127" t="s">
        <v>1546</v>
      </c>
      <c r="F1018" s="128">
        <v>21.9</v>
      </c>
      <c r="G1018" s="128">
        <v>22.099999999999998</v>
      </c>
      <c r="H1018" s="128">
        <v>17.52</v>
      </c>
      <c r="I1018" s="311"/>
      <c r="J1018" s="319">
        <f>ROUND(SUMIF(Anlagenbewegungsdaten!B:B,A1018,Anlagenbewegungsdaten!C:C),3)</f>
        <v>0</v>
      </c>
      <c r="K1018" s="320">
        <f>ROUND(SUMIF(Anlagenbewegungsdaten!$B:$B,$A1018,Anlagenbewegungsdaten!$D:$D),2)</f>
        <v>0</v>
      </c>
      <c r="L1018" s="321">
        <f t="shared" si="42"/>
        <v>0</v>
      </c>
      <c r="M1018" s="341" t="s">
        <v>4950</v>
      </c>
      <c r="N1018" s="341" t="s">
        <v>4963</v>
      </c>
      <c r="O1018" s="323">
        <f>ROUND(SUMIF(Anlagenbewegungsdaten_AV!B:B,A1018,Anlagenbewegungsdaten_AV!C:C),3)</f>
        <v>0</v>
      </c>
      <c r="P1018" s="320">
        <f>ROUND(SUMIF(Anlagenbewegungsdaten_AV!$B:$B,$A1018,Anlagenbewegungsdaten_AV!$D:$D),2)</f>
        <v>0</v>
      </c>
      <c r="Q1018" s="321">
        <f t="shared" si="43"/>
        <v>0</v>
      </c>
      <c r="S1018" s="324"/>
      <c r="T1018" s="317"/>
      <c r="U1018" s="325"/>
      <c r="V1018" s="325"/>
    </row>
    <row r="1019" spans="1:22" ht="15" customHeight="1" x14ac:dyDescent="0.25">
      <c r="A1019" s="129" t="s">
        <v>2736</v>
      </c>
      <c r="B1019" s="126" t="s">
        <v>2087</v>
      </c>
      <c r="C1019" s="127" t="s">
        <v>4184</v>
      </c>
      <c r="D1019" s="127" t="s">
        <v>2737</v>
      </c>
      <c r="E1019" s="127" t="s">
        <v>2555</v>
      </c>
      <c r="F1019" s="128">
        <v>21.87</v>
      </c>
      <c r="G1019" s="128">
        <v>22.07</v>
      </c>
      <c r="H1019" s="128">
        <v>17.5</v>
      </c>
      <c r="I1019" s="311"/>
      <c r="J1019" s="319">
        <f>ROUND(SUMIF(Anlagenbewegungsdaten!B:B,A1019,Anlagenbewegungsdaten!C:C),3)</f>
        <v>0</v>
      </c>
      <c r="K1019" s="320">
        <f>ROUND(SUMIF(Anlagenbewegungsdaten!$B:$B,$A1019,Anlagenbewegungsdaten!$D:$D),2)</f>
        <v>0</v>
      </c>
      <c r="L1019" s="321">
        <f t="shared" si="42"/>
        <v>0</v>
      </c>
      <c r="M1019" s="341" t="s">
        <v>4950</v>
      </c>
      <c r="N1019" s="341" t="s">
        <v>4963</v>
      </c>
      <c r="O1019" s="323">
        <f>ROUND(SUMIF(Anlagenbewegungsdaten_AV!B:B,A1019,Anlagenbewegungsdaten_AV!C:C),3)</f>
        <v>0</v>
      </c>
      <c r="P1019" s="320">
        <f>ROUND(SUMIF(Anlagenbewegungsdaten_AV!$B:$B,$A1019,Anlagenbewegungsdaten_AV!$D:$D),2)</f>
        <v>0</v>
      </c>
      <c r="Q1019" s="321">
        <f t="shared" si="43"/>
        <v>0</v>
      </c>
      <c r="S1019" s="324"/>
      <c r="T1019" s="317"/>
      <c r="U1019" s="325"/>
      <c r="V1019" s="325"/>
    </row>
    <row r="1020" spans="1:22" ht="15" customHeight="1" x14ac:dyDescent="0.25">
      <c r="A1020" s="129" t="s">
        <v>3480</v>
      </c>
      <c r="B1020" s="126" t="s">
        <v>2087</v>
      </c>
      <c r="C1020" s="127" t="s">
        <v>4184</v>
      </c>
      <c r="D1020" s="127" t="s">
        <v>3481</v>
      </c>
      <c r="E1020" s="127" t="s">
        <v>3299</v>
      </c>
      <c r="F1020" s="128">
        <v>21.84</v>
      </c>
      <c r="G1020" s="128">
        <v>22.04</v>
      </c>
      <c r="H1020" s="128">
        <v>17.47</v>
      </c>
      <c r="I1020" s="311"/>
      <c r="J1020" s="319">
        <f>ROUND(SUMIF(Anlagenbewegungsdaten!B:B,A1020,Anlagenbewegungsdaten!C:C),3)</f>
        <v>0</v>
      </c>
      <c r="K1020" s="320">
        <f>ROUND(SUMIF(Anlagenbewegungsdaten!$B:$B,$A1020,Anlagenbewegungsdaten!$D:$D),2)</f>
        <v>0</v>
      </c>
      <c r="L1020" s="321">
        <f t="shared" si="42"/>
        <v>0</v>
      </c>
      <c r="M1020" s="341" t="s">
        <v>4950</v>
      </c>
      <c r="N1020" s="341" t="s">
        <v>4963</v>
      </c>
      <c r="O1020" s="323">
        <f>ROUND(SUMIF(Anlagenbewegungsdaten_AV!B:B,A1020,Anlagenbewegungsdaten_AV!C:C),3)</f>
        <v>0</v>
      </c>
      <c r="P1020" s="320">
        <f>ROUND(SUMIF(Anlagenbewegungsdaten_AV!$B:$B,$A1020,Anlagenbewegungsdaten_AV!$D:$D),2)</f>
        <v>0</v>
      </c>
      <c r="Q1020" s="321">
        <f t="shared" si="43"/>
        <v>0</v>
      </c>
      <c r="S1020" s="324"/>
      <c r="T1020" s="317"/>
      <c r="U1020" s="325"/>
      <c r="V1020" s="325"/>
    </row>
    <row r="1021" spans="1:22" ht="15" customHeight="1" x14ac:dyDescent="0.25">
      <c r="A1021" s="129" t="s">
        <v>4251</v>
      </c>
      <c r="B1021" s="126" t="s">
        <v>2087</v>
      </c>
      <c r="C1021" s="127" t="s">
        <v>4184</v>
      </c>
      <c r="D1021" s="127" t="s">
        <v>4252</v>
      </c>
      <c r="E1021" s="127" t="s">
        <v>4069</v>
      </c>
      <c r="F1021" s="128">
        <v>21.810000000000002</v>
      </c>
      <c r="G1021" s="128">
        <v>22.01</v>
      </c>
      <c r="H1021" s="128">
        <v>17.45</v>
      </c>
      <c r="I1021" s="311"/>
      <c r="J1021" s="319">
        <f>ROUND(SUMIF(Anlagenbewegungsdaten!B:B,A1021,Anlagenbewegungsdaten!C:C),3)</f>
        <v>0</v>
      </c>
      <c r="K1021" s="320">
        <f>ROUND(SUMIF(Anlagenbewegungsdaten!$B:$B,$A1021,Anlagenbewegungsdaten!$D:$D),2)</f>
        <v>0</v>
      </c>
      <c r="L1021" s="321">
        <f t="shared" si="42"/>
        <v>0</v>
      </c>
      <c r="M1021" s="341" t="s">
        <v>4950</v>
      </c>
      <c r="N1021" s="341" t="s">
        <v>4963</v>
      </c>
      <c r="O1021" s="323">
        <f>ROUND(SUMIF(Anlagenbewegungsdaten_AV!B:B,A1021,Anlagenbewegungsdaten_AV!C:C),3)</f>
        <v>0</v>
      </c>
      <c r="P1021" s="320">
        <f>ROUND(SUMIF(Anlagenbewegungsdaten_AV!$B:$B,$A1021,Anlagenbewegungsdaten_AV!$D:$D),2)</f>
        <v>0</v>
      </c>
      <c r="Q1021" s="321">
        <f t="shared" si="43"/>
        <v>0</v>
      </c>
      <c r="S1021" s="324"/>
      <c r="T1021" s="317"/>
      <c r="U1021" s="325"/>
      <c r="V1021" s="325"/>
    </row>
    <row r="1022" spans="1:22" ht="15" customHeight="1" x14ac:dyDescent="0.25">
      <c r="A1022" s="129" t="s">
        <v>1846</v>
      </c>
      <c r="B1022" s="126" t="s">
        <v>2087</v>
      </c>
      <c r="C1022" s="127" t="s">
        <v>4184</v>
      </c>
      <c r="D1022" s="127" t="s">
        <v>1847</v>
      </c>
      <c r="E1022" s="127" t="s">
        <v>2462</v>
      </c>
      <c r="F1022" s="128">
        <v>19.899999999999999</v>
      </c>
      <c r="G1022" s="128">
        <v>20.099999999999998</v>
      </c>
      <c r="H1022" s="128">
        <v>15.92</v>
      </c>
      <c r="I1022" s="311"/>
      <c r="J1022" s="319">
        <f>ROUND(SUMIF(Anlagenbewegungsdaten!B:B,A1022,Anlagenbewegungsdaten!C:C),3)</f>
        <v>0</v>
      </c>
      <c r="K1022" s="320">
        <f>ROUND(SUMIF(Anlagenbewegungsdaten!$B:$B,$A1022,Anlagenbewegungsdaten!$D:$D),2)</f>
        <v>0</v>
      </c>
      <c r="L1022" s="321">
        <f t="shared" si="42"/>
        <v>0</v>
      </c>
      <c r="M1022" s="341" t="s">
        <v>4950</v>
      </c>
      <c r="N1022" s="341" t="s">
        <v>4963</v>
      </c>
      <c r="O1022" s="323">
        <f>ROUND(SUMIF(Anlagenbewegungsdaten_AV!B:B,A1022,Anlagenbewegungsdaten_AV!C:C),3)</f>
        <v>0</v>
      </c>
      <c r="P1022" s="320">
        <f>ROUND(SUMIF(Anlagenbewegungsdaten_AV!$B:$B,$A1022,Anlagenbewegungsdaten_AV!$D:$D),2)</f>
        <v>0</v>
      </c>
      <c r="Q1022" s="321">
        <f t="shared" si="43"/>
        <v>0</v>
      </c>
      <c r="S1022" s="324"/>
      <c r="T1022" s="317"/>
      <c r="U1022" s="325"/>
      <c r="V1022" s="325"/>
    </row>
    <row r="1023" spans="1:22" ht="15" customHeight="1" x14ac:dyDescent="0.25">
      <c r="A1023" s="129" t="s">
        <v>1848</v>
      </c>
      <c r="B1023" s="126" t="s">
        <v>2087</v>
      </c>
      <c r="C1023" s="127" t="s">
        <v>4184</v>
      </c>
      <c r="D1023" s="127" t="s">
        <v>1849</v>
      </c>
      <c r="E1023" s="127" t="s">
        <v>2465</v>
      </c>
      <c r="F1023" s="128">
        <v>21.9</v>
      </c>
      <c r="G1023" s="128">
        <v>22.099999999999998</v>
      </c>
      <c r="H1023" s="128">
        <v>17.52</v>
      </c>
      <c r="I1023" s="311"/>
      <c r="J1023" s="319">
        <f>ROUND(SUMIF(Anlagenbewegungsdaten!B:B,A1023,Anlagenbewegungsdaten!C:C),3)</f>
        <v>0</v>
      </c>
      <c r="K1023" s="320">
        <f>ROUND(SUMIF(Anlagenbewegungsdaten!$B:$B,$A1023,Anlagenbewegungsdaten!$D:$D),2)</f>
        <v>0</v>
      </c>
      <c r="L1023" s="321">
        <f t="shared" si="42"/>
        <v>0</v>
      </c>
      <c r="M1023" s="341" t="s">
        <v>4950</v>
      </c>
      <c r="N1023" s="341" t="s">
        <v>4963</v>
      </c>
      <c r="O1023" s="323">
        <f>ROUND(SUMIF(Anlagenbewegungsdaten_AV!B:B,A1023,Anlagenbewegungsdaten_AV!C:C),3)</f>
        <v>0</v>
      </c>
      <c r="P1023" s="320">
        <f>ROUND(SUMIF(Anlagenbewegungsdaten_AV!$B:$B,$A1023,Anlagenbewegungsdaten_AV!$D:$D),2)</f>
        <v>0</v>
      </c>
      <c r="Q1023" s="321">
        <f t="shared" si="43"/>
        <v>0</v>
      </c>
      <c r="S1023" s="324"/>
      <c r="T1023" s="317"/>
      <c r="U1023" s="325"/>
      <c r="V1023" s="325"/>
    </row>
    <row r="1024" spans="1:22" ht="15" customHeight="1" x14ac:dyDescent="0.25">
      <c r="A1024" s="129" t="s">
        <v>1850</v>
      </c>
      <c r="B1024" s="126" t="s">
        <v>2087</v>
      </c>
      <c r="C1024" s="127" t="s">
        <v>4184</v>
      </c>
      <c r="D1024" s="127" t="s">
        <v>1851</v>
      </c>
      <c r="E1024" s="127" t="s">
        <v>1543</v>
      </c>
      <c r="F1024" s="128">
        <v>22.9</v>
      </c>
      <c r="G1024" s="128">
        <v>23.099999999999998</v>
      </c>
      <c r="H1024" s="128">
        <v>18.32</v>
      </c>
      <c r="I1024" s="311"/>
      <c r="J1024" s="319">
        <f>ROUND(SUMIF(Anlagenbewegungsdaten!B:B,A1024,Anlagenbewegungsdaten!C:C),3)</f>
        <v>0</v>
      </c>
      <c r="K1024" s="320">
        <f>ROUND(SUMIF(Anlagenbewegungsdaten!$B:$B,$A1024,Anlagenbewegungsdaten!$D:$D),2)</f>
        <v>0</v>
      </c>
      <c r="L1024" s="321">
        <f t="shared" si="42"/>
        <v>0</v>
      </c>
      <c r="M1024" s="341" t="s">
        <v>4950</v>
      </c>
      <c r="N1024" s="341" t="s">
        <v>4963</v>
      </c>
      <c r="O1024" s="323">
        <f>ROUND(SUMIF(Anlagenbewegungsdaten_AV!B:B,A1024,Anlagenbewegungsdaten_AV!C:C),3)</f>
        <v>0</v>
      </c>
      <c r="P1024" s="320">
        <f>ROUND(SUMIF(Anlagenbewegungsdaten_AV!$B:$B,$A1024,Anlagenbewegungsdaten_AV!$D:$D),2)</f>
        <v>0</v>
      </c>
      <c r="Q1024" s="321">
        <f t="shared" si="43"/>
        <v>0</v>
      </c>
      <c r="S1024" s="324"/>
      <c r="T1024" s="317"/>
      <c r="U1024" s="325"/>
      <c r="V1024" s="325"/>
    </row>
    <row r="1025" spans="1:22" ht="15" customHeight="1" x14ac:dyDescent="0.25">
      <c r="A1025" s="129" t="s">
        <v>1852</v>
      </c>
      <c r="B1025" s="126" t="s">
        <v>2087</v>
      </c>
      <c r="C1025" s="127" t="s">
        <v>4184</v>
      </c>
      <c r="D1025" s="127" t="s">
        <v>1853</v>
      </c>
      <c r="E1025" s="127" t="s">
        <v>1546</v>
      </c>
      <c r="F1025" s="128">
        <v>22.9</v>
      </c>
      <c r="G1025" s="128">
        <v>23.099999999999998</v>
      </c>
      <c r="H1025" s="128">
        <v>18.32</v>
      </c>
      <c r="I1025" s="311"/>
      <c r="J1025" s="319">
        <f>ROUND(SUMIF(Anlagenbewegungsdaten!B:B,A1025,Anlagenbewegungsdaten!C:C),3)</f>
        <v>0</v>
      </c>
      <c r="K1025" s="320">
        <f>ROUND(SUMIF(Anlagenbewegungsdaten!$B:$B,$A1025,Anlagenbewegungsdaten!$D:$D),2)</f>
        <v>0</v>
      </c>
      <c r="L1025" s="321">
        <f t="shared" si="42"/>
        <v>0</v>
      </c>
      <c r="M1025" s="341" t="s">
        <v>4950</v>
      </c>
      <c r="N1025" s="341" t="s">
        <v>4963</v>
      </c>
      <c r="O1025" s="323">
        <f>ROUND(SUMIF(Anlagenbewegungsdaten_AV!B:B,A1025,Anlagenbewegungsdaten_AV!C:C),3)</f>
        <v>0</v>
      </c>
      <c r="P1025" s="320">
        <f>ROUND(SUMIF(Anlagenbewegungsdaten_AV!$B:$B,$A1025,Anlagenbewegungsdaten_AV!$D:$D),2)</f>
        <v>0</v>
      </c>
      <c r="Q1025" s="321">
        <f t="shared" si="43"/>
        <v>0</v>
      </c>
      <c r="S1025" s="324"/>
      <c r="T1025" s="317"/>
      <c r="U1025" s="325"/>
      <c r="V1025" s="325"/>
    </row>
    <row r="1026" spans="1:22" ht="15" customHeight="1" x14ac:dyDescent="0.25">
      <c r="A1026" s="129" t="s">
        <v>2738</v>
      </c>
      <c r="B1026" s="126" t="s">
        <v>2087</v>
      </c>
      <c r="C1026" s="127" t="s">
        <v>4184</v>
      </c>
      <c r="D1026" s="127" t="s">
        <v>2739</v>
      </c>
      <c r="E1026" s="127" t="s">
        <v>2555</v>
      </c>
      <c r="F1026" s="128">
        <v>22.87</v>
      </c>
      <c r="G1026" s="128">
        <v>23.07</v>
      </c>
      <c r="H1026" s="128">
        <v>18.3</v>
      </c>
      <c r="I1026" s="311"/>
      <c r="J1026" s="319">
        <f>ROUND(SUMIF(Anlagenbewegungsdaten!B:B,A1026,Anlagenbewegungsdaten!C:C),3)</f>
        <v>0</v>
      </c>
      <c r="K1026" s="320">
        <f>ROUND(SUMIF(Anlagenbewegungsdaten!$B:$B,$A1026,Anlagenbewegungsdaten!$D:$D),2)</f>
        <v>0</v>
      </c>
      <c r="L1026" s="321">
        <f t="shared" si="42"/>
        <v>0</v>
      </c>
      <c r="M1026" s="341" t="s">
        <v>4950</v>
      </c>
      <c r="N1026" s="341" t="s">
        <v>4963</v>
      </c>
      <c r="O1026" s="323">
        <f>ROUND(SUMIF(Anlagenbewegungsdaten_AV!B:B,A1026,Anlagenbewegungsdaten_AV!C:C),3)</f>
        <v>0</v>
      </c>
      <c r="P1026" s="320">
        <f>ROUND(SUMIF(Anlagenbewegungsdaten_AV!$B:$B,$A1026,Anlagenbewegungsdaten_AV!$D:$D),2)</f>
        <v>0</v>
      </c>
      <c r="Q1026" s="321">
        <f t="shared" si="43"/>
        <v>0</v>
      </c>
      <c r="S1026" s="324"/>
      <c r="T1026" s="317"/>
      <c r="U1026" s="325"/>
      <c r="V1026" s="325"/>
    </row>
    <row r="1027" spans="1:22" ht="15" customHeight="1" x14ac:dyDescent="0.25">
      <c r="A1027" s="129" t="s">
        <v>3482</v>
      </c>
      <c r="B1027" s="126" t="s">
        <v>2087</v>
      </c>
      <c r="C1027" s="127" t="s">
        <v>4184</v>
      </c>
      <c r="D1027" s="127" t="s">
        <v>3483</v>
      </c>
      <c r="E1027" s="127" t="s">
        <v>3299</v>
      </c>
      <c r="F1027" s="128">
        <v>22.84</v>
      </c>
      <c r="G1027" s="128">
        <v>23.04</v>
      </c>
      <c r="H1027" s="128">
        <v>18.27</v>
      </c>
      <c r="I1027" s="311"/>
      <c r="J1027" s="319">
        <f>ROUND(SUMIF(Anlagenbewegungsdaten!B:B,A1027,Anlagenbewegungsdaten!C:C),3)</f>
        <v>0</v>
      </c>
      <c r="K1027" s="320">
        <f>ROUND(SUMIF(Anlagenbewegungsdaten!$B:$B,$A1027,Anlagenbewegungsdaten!$D:$D),2)</f>
        <v>0</v>
      </c>
      <c r="L1027" s="321">
        <f t="shared" si="42"/>
        <v>0</v>
      </c>
      <c r="M1027" s="341" t="s">
        <v>4950</v>
      </c>
      <c r="N1027" s="341" t="s">
        <v>4963</v>
      </c>
      <c r="O1027" s="323">
        <f>ROUND(SUMIF(Anlagenbewegungsdaten_AV!B:B,A1027,Anlagenbewegungsdaten_AV!C:C),3)</f>
        <v>0</v>
      </c>
      <c r="P1027" s="320">
        <f>ROUND(SUMIF(Anlagenbewegungsdaten_AV!$B:$B,$A1027,Anlagenbewegungsdaten_AV!$D:$D),2)</f>
        <v>0</v>
      </c>
      <c r="Q1027" s="321">
        <f t="shared" si="43"/>
        <v>0</v>
      </c>
      <c r="S1027" s="324"/>
      <c r="T1027" s="317"/>
      <c r="U1027" s="325"/>
      <c r="V1027" s="325"/>
    </row>
    <row r="1028" spans="1:22" ht="15" customHeight="1" x14ac:dyDescent="0.25">
      <c r="A1028" s="129" t="s">
        <v>4253</v>
      </c>
      <c r="B1028" s="126" t="s">
        <v>2087</v>
      </c>
      <c r="C1028" s="127" t="s">
        <v>4184</v>
      </c>
      <c r="D1028" s="127" t="s">
        <v>4254</v>
      </c>
      <c r="E1028" s="127" t="s">
        <v>4069</v>
      </c>
      <c r="F1028" s="128">
        <v>22.810000000000002</v>
      </c>
      <c r="G1028" s="128">
        <v>23.01</v>
      </c>
      <c r="H1028" s="128">
        <v>18.25</v>
      </c>
      <c r="I1028" s="311"/>
      <c r="J1028" s="319">
        <f>ROUND(SUMIF(Anlagenbewegungsdaten!B:B,A1028,Anlagenbewegungsdaten!C:C),3)</f>
        <v>0</v>
      </c>
      <c r="K1028" s="320">
        <f>ROUND(SUMIF(Anlagenbewegungsdaten!$B:$B,$A1028,Anlagenbewegungsdaten!$D:$D),2)</f>
        <v>0</v>
      </c>
      <c r="L1028" s="321">
        <f t="shared" si="42"/>
        <v>0</v>
      </c>
      <c r="M1028" s="341" t="s">
        <v>4950</v>
      </c>
      <c r="N1028" s="341" t="s">
        <v>4963</v>
      </c>
      <c r="O1028" s="323">
        <f>ROUND(SUMIF(Anlagenbewegungsdaten_AV!B:B,A1028,Anlagenbewegungsdaten_AV!C:C),3)</f>
        <v>0</v>
      </c>
      <c r="P1028" s="320">
        <f>ROUND(SUMIF(Anlagenbewegungsdaten_AV!$B:$B,$A1028,Anlagenbewegungsdaten_AV!$D:$D),2)</f>
        <v>0</v>
      </c>
      <c r="Q1028" s="321">
        <f t="shared" si="43"/>
        <v>0</v>
      </c>
      <c r="S1028" s="324"/>
      <c r="T1028" s="317"/>
      <c r="U1028" s="325"/>
      <c r="V1028" s="325"/>
    </row>
    <row r="1029" spans="1:22" ht="15" customHeight="1" x14ac:dyDescent="0.25">
      <c r="A1029" s="129" t="s">
        <v>1854</v>
      </c>
      <c r="B1029" s="126" t="s">
        <v>2087</v>
      </c>
      <c r="C1029" s="127" t="s">
        <v>4184</v>
      </c>
      <c r="D1029" s="127" t="s">
        <v>1855</v>
      </c>
      <c r="E1029" s="127" t="s">
        <v>2462</v>
      </c>
      <c r="F1029" s="128">
        <v>19.899999999999999</v>
      </c>
      <c r="G1029" s="128">
        <v>20.099999999999998</v>
      </c>
      <c r="H1029" s="128">
        <v>15.92</v>
      </c>
      <c r="I1029" s="311"/>
      <c r="J1029" s="319">
        <f>ROUND(SUMIF(Anlagenbewegungsdaten!B:B,A1029,Anlagenbewegungsdaten!C:C),3)</f>
        <v>0</v>
      </c>
      <c r="K1029" s="320">
        <f>ROUND(SUMIF(Anlagenbewegungsdaten!$B:$B,$A1029,Anlagenbewegungsdaten!$D:$D),2)</f>
        <v>0</v>
      </c>
      <c r="L1029" s="321">
        <f t="shared" si="42"/>
        <v>0</v>
      </c>
      <c r="M1029" s="341" t="s">
        <v>4950</v>
      </c>
      <c r="N1029" s="341" t="s">
        <v>4963</v>
      </c>
      <c r="O1029" s="323">
        <f>ROUND(SUMIF(Anlagenbewegungsdaten_AV!B:B,A1029,Anlagenbewegungsdaten_AV!C:C),3)</f>
        <v>0</v>
      </c>
      <c r="P1029" s="320">
        <f>ROUND(SUMIF(Anlagenbewegungsdaten_AV!$B:$B,$A1029,Anlagenbewegungsdaten_AV!$D:$D),2)</f>
        <v>0</v>
      </c>
      <c r="Q1029" s="321">
        <f t="shared" si="43"/>
        <v>0</v>
      </c>
      <c r="S1029" s="324"/>
      <c r="T1029" s="317"/>
      <c r="U1029" s="325"/>
      <c r="V1029" s="325"/>
    </row>
    <row r="1030" spans="1:22" ht="15" customHeight="1" x14ac:dyDescent="0.25">
      <c r="A1030" s="129" t="s">
        <v>1856</v>
      </c>
      <c r="B1030" s="126" t="s">
        <v>2087</v>
      </c>
      <c r="C1030" s="127" t="s">
        <v>4184</v>
      </c>
      <c r="D1030" s="127" t="s">
        <v>1857</v>
      </c>
      <c r="E1030" s="127" t="s">
        <v>2465</v>
      </c>
      <c r="F1030" s="128">
        <v>21.9</v>
      </c>
      <c r="G1030" s="128">
        <v>22.099999999999998</v>
      </c>
      <c r="H1030" s="128">
        <v>17.52</v>
      </c>
      <c r="I1030" s="311"/>
      <c r="J1030" s="319">
        <f>ROUND(SUMIF(Anlagenbewegungsdaten!B:B,A1030,Anlagenbewegungsdaten!C:C),3)</f>
        <v>0</v>
      </c>
      <c r="K1030" s="320">
        <f>ROUND(SUMIF(Anlagenbewegungsdaten!$B:$B,$A1030,Anlagenbewegungsdaten!$D:$D),2)</f>
        <v>0</v>
      </c>
      <c r="L1030" s="321">
        <f t="shared" si="42"/>
        <v>0</v>
      </c>
      <c r="M1030" s="341" t="s">
        <v>4950</v>
      </c>
      <c r="N1030" s="341" t="s">
        <v>4963</v>
      </c>
      <c r="O1030" s="323">
        <f>ROUND(SUMIF(Anlagenbewegungsdaten_AV!B:B,A1030,Anlagenbewegungsdaten_AV!C:C),3)</f>
        <v>0</v>
      </c>
      <c r="P1030" s="320">
        <f>ROUND(SUMIF(Anlagenbewegungsdaten_AV!$B:$B,$A1030,Anlagenbewegungsdaten_AV!$D:$D),2)</f>
        <v>0</v>
      </c>
      <c r="Q1030" s="321">
        <f t="shared" si="43"/>
        <v>0</v>
      </c>
      <c r="S1030" s="324"/>
      <c r="T1030" s="317"/>
      <c r="U1030" s="325"/>
      <c r="V1030" s="325"/>
    </row>
    <row r="1031" spans="1:22" ht="15" customHeight="1" x14ac:dyDescent="0.25">
      <c r="A1031" s="129" t="s">
        <v>1858</v>
      </c>
      <c r="B1031" s="126" t="s">
        <v>2087</v>
      </c>
      <c r="C1031" s="127" t="s">
        <v>4184</v>
      </c>
      <c r="D1031" s="127" t="s">
        <v>1859</v>
      </c>
      <c r="E1031" s="127" t="s">
        <v>1543</v>
      </c>
      <c r="F1031" s="128">
        <v>22.9</v>
      </c>
      <c r="G1031" s="128">
        <v>23.099999999999998</v>
      </c>
      <c r="H1031" s="128">
        <v>18.32</v>
      </c>
      <c r="I1031" s="311"/>
      <c r="J1031" s="319">
        <f>ROUND(SUMIF(Anlagenbewegungsdaten!B:B,A1031,Anlagenbewegungsdaten!C:C),3)</f>
        <v>0</v>
      </c>
      <c r="K1031" s="320">
        <f>ROUND(SUMIF(Anlagenbewegungsdaten!$B:$B,$A1031,Anlagenbewegungsdaten!$D:$D),2)</f>
        <v>0</v>
      </c>
      <c r="L1031" s="321">
        <f t="shared" si="42"/>
        <v>0</v>
      </c>
      <c r="M1031" s="341" t="s">
        <v>4950</v>
      </c>
      <c r="N1031" s="341" t="s">
        <v>4963</v>
      </c>
      <c r="O1031" s="323">
        <f>ROUND(SUMIF(Anlagenbewegungsdaten_AV!B:B,A1031,Anlagenbewegungsdaten_AV!C:C),3)</f>
        <v>0</v>
      </c>
      <c r="P1031" s="320">
        <f>ROUND(SUMIF(Anlagenbewegungsdaten_AV!$B:$B,$A1031,Anlagenbewegungsdaten_AV!$D:$D),2)</f>
        <v>0</v>
      </c>
      <c r="Q1031" s="321">
        <f t="shared" si="43"/>
        <v>0</v>
      </c>
      <c r="S1031" s="324"/>
      <c r="T1031" s="317"/>
      <c r="U1031" s="325"/>
      <c r="V1031" s="325"/>
    </row>
    <row r="1032" spans="1:22" ht="15" customHeight="1" x14ac:dyDescent="0.25">
      <c r="A1032" s="129" t="s">
        <v>1860</v>
      </c>
      <c r="B1032" s="126" t="s">
        <v>2087</v>
      </c>
      <c r="C1032" s="127" t="s">
        <v>4184</v>
      </c>
      <c r="D1032" s="127" t="s">
        <v>1861</v>
      </c>
      <c r="E1032" s="127" t="s">
        <v>1546</v>
      </c>
      <c r="F1032" s="128">
        <v>22.9</v>
      </c>
      <c r="G1032" s="128">
        <v>23.099999999999998</v>
      </c>
      <c r="H1032" s="128">
        <v>18.32</v>
      </c>
      <c r="I1032" s="311"/>
      <c r="J1032" s="319">
        <f>ROUND(SUMIF(Anlagenbewegungsdaten!B:B,A1032,Anlagenbewegungsdaten!C:C),3)</f>
        <v>0</v>
      </c>
      <c r="K1032" s="320">
        <f>ROUND(SUMIF(Anlagenbewegungsdaten!$B:$B,$A1032,Anlagenbewegungsdaten!$D:$D),2)</f>
        <v>0</v>
      </c>
      <c r="L1032" s="321">
        <f t="shared" si="42"/>
        <v>0</v>
      </c>
      <c r="M1032" s="341" t="s">
        <v>4950</v>
      </c>
      <c r="N1032" s="341" t="s">
        <v>4963</v>
      </c>
      <c r="O1032" s="323">
        <f>ROUND(SUMIF(Anlagenbewegungsdaten_AV!B:B,A1032,Anlagenbewegungsdaten_AV!C:C),3)</f>
        <v>0</v>
      </c>
      <c r="P1032" s="320">
        <f>ROUND(SUMIF(Anlagenbewegungsdaten_AV!$B:$B,$A1032,Anlagenbewegungsdaten_AV!$D:$D),2)</f>
        <v>0</v>
      </c>
      <c r="Q1032" s="321">
        <f t="shared" si="43"/>
        <v>0</v>
      </c>
      <c r="S1032" s="324"/>
      <c r="T1032" s="317"/>
      <c r="U1032" s="325"/>
      <c r="V1032" s="325"/>
    </row>
    <row r="1033" spans="1:22" ht="15" customHeight="1" x14ac:dyDescent="0.25">
      <c r="A1033" s="129" t="s">
        <v>2740</v>
      </c>
      <c r="B1033" s="126" t="s">
        <v>2087</v>
      </c>
      <c r="C1033" s="127" t="s">
        <v>4184</v>
      </c>
      <c r="D1033" s="127" t="s">
        <v>2741</v>
      </c>
      <c r="E1033" s="127" t="s">
        <v>2555</v>
      </c>
      <c r="F1033" s="128">
        <v>22.87</v>
      </c>
      <c r="G1033" s="128">
        <v>23.07</v>
      </c>
      <c r="H1033" s="128">
        <v>18.3</v>
      </c>
      <c r="I1033" s="311"/>
      <c r="J1033" s="319">
        <f>ROUND(SUMIF(Anlagenbewegungsdaten!B:B,A1033,Anlagenbewegungsdaten!C:C),3)</f>
        <v>0</v>
      </c>
      <c r="K1033" s="320">
        <f>ROUND(SUMIF(Anlagenbewegungsdaten!$B:$B,$A1033,Anlagenbewegungsdaten!$D:$D),2)</f>
        <v>0</v>
      </c>
      <c r="L1033" s="321">
        <f t="shared" si="42"/>
        <v>0</v>
      </c>
      <c r="M1033" s="341" t="s">
        <v>4950</v>
      </c>
      <c r="N1033" s="341" t="s">
        <v>4963</v>
      </c>
      <c r="O1033" s="323">
        <f>ROUND(SUMIF(Anlagenbewegungsdaten_AV!B:B,A1033,Anlagenbewegungsdaten_AV!C:C),3)</f>
        <v>0</v>
      </c>
      <c r="P1033" s="320">
        <f>ROUND(SUMIF(Anlagenbewegungsdaten_AV!$B:$B,$A1033,Anlagenbewegungsdaten_AV!$D:$D),2)</f>
        <v>0</v>
      </c>
      <c r="Q1033" s="321">
        <f t="shared" si="43"/>
        <v>0</v>
      </c>
      <c r="S1033" s="324"/>
      <c r="T1033" s="317"/>
      <c r="U1033" s="325"/>
      <c r="V1033" s="325"/>
    </row>
    <row r="1034" spans="1:22" ht="15" customHeight="1" x14ac:dyDescent="0.25">
      <c r="A1034" s="129" t="s">
        <v>3484</v>
      </c>
      <c r="B1034" s="126" t="s">
        <v>2087</v>
      </c>
      <c r="C1034" s="127" t="s">
        <v>4184</v>
      </c>
      <c r="D1034" s="127" t="s">
        <v>3485</v>
      </c>
      <c r="E1034" s="127" t="s">
        <v>3299</v>
      </c>
      <c r="F1034" s="128">
        <v>22.84</v>
      </c>
      <c r="G1034" s="128">
        <v>23.04</v>
      </c>
      <c r="H1034" s="128">
        <v>18.27</v>
      </c>
      <c r="I1034" s="311"/>
      <c r="J1034" s="319">
        <f>ROUND(SUMIF(Anlagenbewegungsdaten!B:B,A1034,Anlagenbewegungsdaten!C:C),3)</f>
        <v>0</v>
      </c>
      <c r="K1034" s="320">
        <f>ROUND(SUMIF(Anlagenbewegungsdaten!$B:$B,$A1034,Anlagenbewegungsdaten!$D:$D),2)</f>
        <v>0</v>
      </c>
      <c r="L1034" s="321">
        <f t="shared" ref="L1034:L1097" si="44">IF(ISBLANK(F1034),0,IF(OR($J1034&gt;=100,$J1034&lt;=-100),F1034-(K1034/J1034*100),IF(OR(J1034&gt;-100,J1034&lt;100),(J1034*F1034%)-K1034)))</f>
        <v>0</v>
      </c>
      <c r="M1034" s="341" t="s">
        <v>4950</v>
      </c>
      <c r="N1034" s="341" t="s">
        <v>4963</v>
      </c>
      <c r="O1034" s="323">
        <f>ROUND(SUMIF(Anlagenbewegungsdaten_AV!B:B,A1034,Anlagenbewegungsdaten_AV!C:C),3)</f>
        <v>0</v>
      </c>
      <c r="P1034" s="320">
        <f>ROUND(SUMIF(Anlagenbewegungsdaten_AV!$B:$B,$A1034,Anlagenbewegungsdaten_AV!$D:$D),2)</f>
        <v>0</v>
      </c>
      <c r="Q1034" s="321">
        <f t="shared" ref="Q1034:Q1097" si="45">IF(ISBLANK(H1034),0,IF(OR($O1034&gt;=100,$O1034&lt;=-100),H1034-(P1034/O1034*100),IF(OR(O1034&gt;-100,O1034&lt;100),(O1034*G1034%)-P1034)))</f>
        <v>0</v>
      </c>
      <c r="S1034" s="324"/>
      <c r="T1034" s="317"/>
      <c r="U1034" s="325"/>
      <c r="V1034" s="325"/>
    </row>
    <row r="1035" spans="1:22" ht="15" customHeight="1" x14ac:dyDescent="0.25">
      <c r="A1035" s="129" t="s">
        <v>4255</v>
      </c>
      <c r="B1035" s="126" t="s">
        <v>2087</v>
      </c>
      <c r="C1035" s="127" t="s">
        <v>4184</v>
      </c>
      <c r="D1035" s="127" t="s">
        <v>4256</v>
      </c>
      <c r="E1035" s="127" t="s">
        <v>4069</v>
      </c>
      <c r="F1035" s="128">
        <v>22.810000000000002</v>
      </c>
      <c r="G1035" s="128">
        <v>23.01</v>
      </c>
      <c r="H1035" s="128">
        <v>18.25</v>
      </c>
      <c r="I1035" s="311"/>
      <c r="J1035" s="319">
        <f>ROUND(SUMIF(Anlagenbewegungsdaten!B:B,A1035,Anlagenbewegungsdaten!C:C),3)</f>
        <v>0</v>
      </c>
      <c r="K1035" s="320">
        <f>ROUND(SUMIF(Anlagenbewegungsdaten!$B:$B,$A1035,Anlagenbewegungsdaten!$D:$D),2)</f>
        <v>0</v>
      </c>
      <c r="L1035" s="321">
        <f t="shared" si="44"/>
        <v>0</v>
      </c>
      <c r="M1035" s="341" t="s">
        <v>4950</v>
      </c>
      <c r="N1035" s="341" t="s">
        <v>4963</v>
      </c>
      <c r="O1035" s="323">
        <f>ROUND(SUMIF(Anlagenbewegungsdaten_AV!B:B,A1035,Anlagenbewegungsdaten_AV!C:C),3)</f>
        <v>0</v>
      </c>
      <c r="P1035" s="320">
        <f>ROUND(SUMIF(Anlagenbewegungsdaten_AV!$B:$B,$A1035,Anlagenbewegungsdaten_AV!$D:$D),2)</f>
        <v>0</v>
      </c>
      <c r="Q1035" s="321">
        <f t="shared" si="45"/>
        <v>0</v>
      </c>
      <c r="S1035" s="324"/>
      <c r="T1035" s="317"/>
      <c r="U1035" s="325"/>
      <c r="V1035" s="325"/>
    </row>
    <row r="1036" spans="1:22" ht="15" customHeight="1" x14ac:dyDescent="0.25">
      <c r="A1036" s="129" t="s">
        <v>1862</v>
      </c>
      <c r="B1036" s="126" t="s">
        <v>2087</v>
      </c>
      <c r="C1036" s="127" t="s">
        <v>4184</v>
      </c>
      <c r="D1036" s="127" t="s">
        <v>1863</v>
      </c>
      <c r="E1036" s="127" t="s">
        <v>2462</v>
      </c>
      <c r="F1036" s="128">
        <v>20.9</v>
      </c>
      <c r="G1036" s="128">
        <v>21.099999999999998</v>
      </c>
      <c r="H1036" s="128">
        <v>16.72</v>
      </c>
      <c r="I1036" s="311"/>
      <c r="J1036" s="319">
        <f>ROUND(SUMIF(Anlagenbewegungsdaten!B:B,A1036,Anlagenbewegungsdaten!C:C),3)</f>
        <v>0</v>
      </c>
      <c r="K1036" s="320">
        <f>ROUND(SUMIF(Anlagenbewegungsdaten!$B:$B,$A1036,Anlagenbewegungsdaten!$D:$D),2)</f>
        <v>0</v>
      </c>
      <c r="L1036" s="321">
        <f t="shared" si="44"/>
        <v>0</v>
      </c>
      <c r="M1036" s="341" t="s">
        <v>4950</v>
      </c>
      <c r="N1036" s="341" t="s">
        <v>4963</v>
      </c>
      <c r="O1036" s="323">
        <f>ROUND(SUMIF(Anlagenbewegungsdaten_AV!B:B,A1036,Anlagenbewegungsdaten_AV!C:C),3)</f>
        <v>0</v>
      </c>
      <c r="P1036" s="320">
        <f>ROUND(SUMIF(Anlagenbewegungsdaten_AV!$B:$B,$A1036,Anlagenbewegungsdaten_AV!$D:$D),2)</f>
        <v>0</v>
      </c>
      <c r="Q1036" s="321">
        <f t="shared" si="45"/>
        <v>0</v>
      </c>
      <c r="S1036" s="324"/>
      <c r="T1036" s="317"/>
      <c r="U1036" s="325"/>
      <c r="V1036" s="325"/>
    </row>
    <row r="1037" spans="1:22" ht="15" customHeight="1" x14ac:dyDescent="0.25">
      <c r="A1037" s="129" t="s">
        <v>1864</v>
      </c>
      <c r="B1037" s="126" t="s">
        <v>2087</v>
      </c>
      <c r="C1037" s="127" t="s">
        <v>4184</v>
      </c>
      <c r="D1037" s="127" t="s">
        <v>1865</v>
      </c>
      <c r="E1037" s="127" t="s">
        <v>2465</v>
      </c>
      <c r="F1037" s="128">
        <v>22.9</v>
      </c>
      <c r="G1037" s="128">
        <v>23.099999999999998</v>
      </c>
      <c r="H1037" s="128">
        <v>18.32</v>
      </c>
      <c r="I1037" s="311"/>
      <c r="J1037" s="319">
        <f>ROUND(SUMIF(Anlagenbewegungsdaten!B:B,A1037,Anlagenbewegungsdaten!C:C),3)</f>
        <v>0</v>
      </c>
      <c r="K1037" s="320">
        <f>ROUND(SUMIF(Anlagenbewegungsdaten!$B:$B,$A1037,Anlagenbewegungsdaten!$D:$D),2)</f>
        <v>0</v>
      </c>
      <c r="L1037" s="321">
        <f t="shared" si="44"/>
        <v>0</v>
      </c>
      <c r="M1037" s="341" t="s">
        <v>4950</v>
      </c>
      <c r="N1037" s="341" t="s">
        <v>4963</v>
      </c>
      <c r="O1037" s="323">
        <f>ROUND(SUMIF(Anlagenbewegungsdaten_AV!B:B,A1037,Anlagenbewegungsdaten_AV!C:C),3)</f>
        <v>0</v>
      </c>
      <c r="P1037" s="320">
        <f>ROUND(SUMIF(Anlagenbewegungsdaten_AV!$B:$B,$A1037,Anlagenbewegungsdaten_AV!$D:$D),2)</f>
        <v>0</v>
      </c>
      <c r="Q1037" s="321">
        <f t="shared" si="45"/>
        <v>0</v>
      </c>
      <c r="S1037" s="324"/>
      <c r="T1037" s="317"/>
      <c r="U1037" s="325"/>
      <c r="V1037" s="325"/>
    </row>
    <row r="1038" spans="1:22" ht="15" customHeight="1" x14ac:dyDescent="0.25">
      <c r="A1038" s="129" t="s">
        <v>1866</v>
      </c>
      <c r="B1038" s="126" t="s">
        <v>2087</v>
      </c>
      <c r="C1038" s="127" t="s">
        <v>4184</v>
      </c>
      <c r="D1038" s="127" t="s">
        <v>1867</v>
      </c>
      <c r="E1038" s="127" t="s">
        <v>1543</v>
      </c>
      <c r="F1038" s="128">
        <v>23.9</v>
      </c>
      <c r="G1038" s="128">
        <v>24.099999999999998</v>
      </c>
      <c r="H1038" s="128">
        <v>19.12</v>
      </c>
      <c r="I1038" s="311"/>
      <c r="J1038" s="319">
        <f>ROUND(SUMIF(Anlagenbewegungsdaten!B:B,A1038,Anlagenbewegungsdaten!C:C),3)</f>
        <v>0</v>
      </c>
      <c r="K1038" s="320">
        <f>ROUND(SUMIF(Anlagenbewegungsdaten!$B:$B,$A1038,Anlagenbewegungsdaten!$D:$D),2)</f>
        <v>0</v>
      </c>
      <c r="L1038" s="321">
        <f t="shared" si="44"/>
        <v>0</v>
      </c>
      <c r="M1038" s="341" t="s">
        <v>4950</v>
      </c>
      <c r="N1038" s="341" t="s">
        <v>4963</v>
      </c>
      <c r="O1038" s="323">
        <f>ROUND(SUMIF(Anlagenbewegungsdaten_AV!B:B,A1038,Anlagenbewegungsdaten_AV!C:C),3)</f>
        <v>0</v>
      </c>
      <c r="P1038" s="320">
        <f>ROUND(SUMIF(Anlagenbewegungsdaten_AV!$B:$B,$A1038,Anlagenbewegungsdaten_AV!$D:$D),2)</f>
        <v>0</v>
      </c>
      <c r="Q1038" s="321">
        <f t="shared" si="45"/>
        <v>0</v>
      </c>
      <c r="S1038" s="324"/>
      <c r="T1038" s="317"/>
      <c r="U1038" s="325"/>
      <c r="V1038" s="325"/>
    </row>
    <row r="1039" spans="1:22" ht="15" customHeight="1" x14ac:dyDescent="0.25">
      <c r="A1039" s="129" t="s">
        <v>1868</v>
      </c>
      <c r="B1039" s="126" t="s">
        <v>2087</v>
      </c>
      <c r="C1039" s="127" t="s">
        <v>4184</v>
      </c>
      <c r="D1039" s="127" t="s">
        <v>1869</v>
      </c>
      <c r="E1039" s="127" t="s">
        <v>1546</v>
      </c>
      <c r="F1039" s="128">
        <v>23.9</v>
      </c>
      <c r="G1039" s="128">
        <v>24.099999999999998</v>
      </c>
      <c r="H1039" s="128">
        <v>19.12</v>
      </c>
      <c r="I1039" s="311"/>
      <c r="J1039" s="319">
        <f>ROUND(SUMIF(Anlagenbewegungsdaten!B:B,A1039,Anlagenbewegungsdaten!C:C),3)</f>
        <v>0</v>
      </c>
      <c r="K1039" s="320">
        <f>ROUND(SUMIF(Anlagenbewegungsdaten!$B:$B,$A1039,Anlagenbewegungsdaten!$D:$D),2)</f>
        <v>0</v>
      </c>
      <c r="L1039" s="321">
        <f t="shared" si="44"/>
        <v>0</v>
      </c>
      <c r="M1039" s="341" t="s">
        <v>4950</v>
      </c>
      <c r="N1039" s="341" t="s">
        <v>4963</v>
      </c>
      <c r="O1039" s="323">
        <f>ROUND(SUMIF(Anlagenbewegungsdaten_AV!B:B,A1039,Anlagenbewegungsdaten_AV!C:C),3)</f>
        <v>0</v>
      </c>
      <c r="P1039" s="320">
        <f>ROUND(SUMIF(Anlagenbewegungsdaten_AV!$B:$B,$A1039,Anlagenbewegungsdaten_AV!$D:$D),2)</f>
        <v>0</v>
      </c>
      <c r="Q1039" s="321">
        <f t="shared" si="45"/>
        <v>0</v>
      </c>
      <c r="S1039" s="324"/>
      <c r="T1039" s="317"/>
      <c r="U1039" s="325"/>
      <c r="V1039" s="325"/>
    </row>
    <row r="1040" spans="1:22" ht="15" customHeight="1" x14ac:dyDescent="0.25">
      <c r="A1040" s="129" t="s">
        <v>2742</v>
      </c>
      <c r="B1040" s="126" t="s">
        <v>2087</v>
      </c>
      <c r="C1040" s="127" t="s">
        <v>4184</v>
      </c>
      <c r="D1040" s="127" t="s">
        <v>2743</v>
      </c>
      <c r="E1040" s="127" t="s">
        <v>2555</v>
      </c>
      <c r="F1040" s="128">
        <v>23.87</v>
      </c>
      <c r="G1040" s="128">
        <v>24.07</v>
      </c>
      <c r="H1040" s="128">
        <v>19.100000000000001</v>
      </c>
      <c r="I1040" s="311"/>
      <c r="J1040" s="319">
        <f>ROUND(SUMIF(Anlagenbewegungsdaten!B:B,A1040,Anlagenbewegungsdaten!C:C),3)</f>
        <v>0</v>
      </c>
      <c r="K1040" s="320">
        <f>ROUND(SUMIF(Anlagenbewegungsdaten!$B:$B,$A1040,Anlagenbewegungsdaten!$D:$D),2)</f>
        <v>0</v>
      </c>
      <c r="L1040" s="321">
        <f t="shared" si="44"/>
        <v>0</v>
      </c>
      <c r="M1040" s="341" t="s">
        <v>4950</v>
      </c>
      <c r="N1040" s="341" t="s">
        <v>4963</v>
      </c>
      <c r="O1040" s="323">
        <f>ROUND(SUMIF(Anlagenbewegungsdaten_AV!B:B,A1040,Anlagenbewegungsdaten_AV!C:C),3)</f>
        <v>0</v>
      </c>
      <c r="P1040" s="320">
        <f>ROUND(SUMIF(Anlagenbewegungsdaten_AV!$B:$B,$A1040,Anlagenbewegungsdaten_AV!$D:$D),2)</f>
        <v>0</v>
      </c>
      <c r="Q1040" s="321">
        <f t="shared" si="45"/>
        <v>0</v>
      </c>
      <c r="S1040" s="324"/>
      <c r="T1040" s="317"/>
      <c r="U1040" s="325"/>
      <c r="V1040" s="325"/>
    </row>
    <row r="1041" spans="1:22" ht="15" customHeight="1" x14ac:dyDescent="0.25">
      <c r="A1041" s="129" t="s">
        <v>3486</v>
      </c>
      <c r="B1041" s="126" t="s">
        <v>2087</v>
      </c>
      <c r="C1041" s="127" t="s">
        <v>4184</v>
      </c>
      <c r="D1041" s="127" t="s">
        <v>3487</v>
      </c>
      <c r="E1041" s="127" t="s">
        <v>3299</v>
      </c>
      <c r="F1041" s="128">
        <v>23.84</v>
      </c>
      <c r="G1041" s="128">
        <v>24.04</v>
      </c>
      <c r="H1041" s="128">
        <v>19.07</v>
      </c>
      <c r="I1041" s="311"/>
      <c r="J1041" s="319">
        <f>ROUND(SUMIF(Anlagenbewegungsdaten!B:B,A1041,Anlagenbewegungsdaten!C:C),3)</f>
        <v>0</v>
      </c>
      <c r="K1041" s="320">
        <f>ROUND(SUMIF(Anlagenbewegungsdaten!$B:$B,$A1041,Anlagenbewegungsdaten!$D:$D),2)</f>
        <v>0</v>
      </c>
      <c r="L1041" s="321">
        <f t="shared" si="44"/>
        <v>0</v>
      </c>
      <c r="M1041" s="341" t="s">
        <v>4950</v>
      </c>
      <c r="N1041" s="341" t="s">
        <v>4963</v>
      </c>
      <c r="O1041" s="323">
        <f>ROUND(SUMIF(Anlagenbewegungsdaten_AV!B:B,A1041,Anlagenbewegungsdaten_AV!C:C),3)</f>
        <v>0</v>
      </c>
      <c r="P1041" s="320">
        <f>ROUND(SUMIF(Anlagenbewegungsdaten_AV!$B:$B,$A1041,Anlagenbewegungsdaten_AV!$D:$D),2)</f>
        <v>0</v>
      </c>
      <c r="Q1041" s="321">
        <f t="shared" si="45"/>
        <v>0</v>
      </c>
      <c r="S1041" s="324"/>
      <c r="T1041" s="317"/>
      <c r="U1041" s="325"/>
      <c r="V1041" s="325"/>
    </row>
    <row r="1042" spans="1:22" ht="15" customHeight="1" x14ac:dyDescent="0.25">
      <c r="A1042" s="129" t="s">
        <v>4257</v>
      </c>
      <c r="B1042" s="126" t="s">
        <v>2087</v>
      </c>
      <c r="C1042" s="127" t="s">
        <v>4184</v>
      </c>
      <c r="D1042" s="127" t="s">
        <v>4258</v>
      </c>
      <c r="E1042" s="127" t="s">
        <v>4069</v>
      </c>
      <c r="F1042" s="128">
        <v>23.810000000000002</v>
      </c>
      <c r="G1042" s="128">
        <v>24.01</v>
      </c>
      <c r="H1042" s="128">
        <v>19.05</v>
      </c>
      <c r="I1042" s="311"/>
      <c r="J1042" s="319">
        <f>ROUND(SUMIF(Anlagenbewegungsdaten!B:B,A1042,Anlagenbewegungsdaten!C:C),3)</f>
        <v>0</v>
      </c>
      <c r="K1042" s="320">
        <f>ROUND(SUMIF(Anlagenbewegungsdaten!$B:$B,$A1042,Anlagenbewegungsdaten!$D:$D),2)</f>
        <v>0</v>
      </c>
      <c r="L1042" s="321">
        <f t="shared" si="44"/>
        <v>0</v>
      </c>
      <c r="M1042" s="341" t="s">
        <v>4950</v>
      </c>
      <c r="N1042" s="341" t="s">
        <v>4963</v>
      </c>
      <c r="O1042" s="323">
        <f>ROUND(SUMIF(Anlagenbewegungsdaten_AV!B:B,A1042,Anlagenbewegungsdaten_AV!C:C),3)</f>
        <v>0</v>
      </c>
      <c r="P1042" s="320">
        <f>ROUND(SUMIF(Anlagenbewegungsdaten_AV!$B:$B,$A1042,Anlagenbewegungsdaten_AV!$D:$D),2)</f>
        <v>0</v>
      </c>
      <c r="Q1042" s="321">
        <f t="shared" si="45"/>
        <v>0</v>
      </c>
      <c r="S1042" s="324"/>
      <c r="T1042" s="317"/>
      <c r="U1042" s="325"/>
      <c r="V1042" s="325"/>
    </row>
    <row r="1043" spans="1:22" ht="15" customHeight="1" x14ac:dyDescent="0.25">
      <c r="A1043" s="129" t="s">
        <v>1870</v>
      </c>
      <c r="B1043" s="126" t="s">
        <v>2087</v>
      </c>
      <c r="C1043" s="127" t="s">
        <v>4184</v>
      </c>
      <c r="D1043" s="127" t="s">
        <v>1871</v>
      </c>
      <c r="E1043" s="127" t="s">
        <v>2462</v>
      </c>
      <c r="F1043" s="128">
        <v>20.9</v>
      </c>
      <c r="G1043" s="128">
        <v>21.099999999999998</v>
      </c>
      <c r="H1043" s="128">
        <v>16.72</v>
      </c>
      <c r="I1043" s="311"/>
      <c r="J1043" s="319">
        <f>ROUND(SUMIF(Anlagenbewegungsdaten!B:B,A1043,Anlagenbewegungsdaten!C:C),3)</f>
        <v>0</v>
      </c>
      <c r="K1043" s="320">
        <f>ROUND(SUMIF(Anlagenbewegungsdaten!$B:$B,$A1043,Anlagenbewegungsdaten!$D:$D),2)</f>
        <v>0</v>
      </c>
      <c r="L1043" s="321">
        <f t="shared" si="44"/>
        <v>0</v>
      </c>
      <c r="M1043" s="341" t="s">
        <v>4950</v>
      </c>
      <c r="N1043" s="341" t="s">
        <v>4963</v>
      </c>
      <c r="O1043" s="323">
        <f>ROUND(SUMIF(Anlagenbewegungsdaten_AV!B:B,A1043,Anlagenbewegungsdaten_AV!C:C),3)</f>
        <v>0</v>
      </c>
      <c r="P1043" s="320">
        <f>ROUND(SUMIF(Anlagenbewegungsdaten_AV!$B:$B,$A1043,Anlagenbewegungsdaten_AV!$D:$D),2)</f>
        <v>0</v>
      </c>
      <c r="Q1043" s="321">
        <f t="shared" si="45"/>
        <v>0</v>
      </c>
      <c r="S1043" s="324"/>
      <c r="T1043" s="317"/>
      <c r="U1043" s="325"/>
      <c r="V1043" s="325"/>
    </row>
    <row r="1044" spans="1:22" ht="15" customHeight="1" x14ac:dyDescent="0.25">
      <c r="A1044" s="129" t="s">
        <v>1872</v>
      </c>
      <c r="B1044" s="126" t="s">
        <v>2087</v>
      </c>
      <c r="C1044" s="127" t="s">
        <v>4184</v>
      </c>
      <c r="D1044" s="127" t="s">
        <v>1873</v>
      </c>
      <c r="E1044" s="127" t="s">
        <v>2465</v>
      </c>
      <c r="F1044" s="128">
        <v>22.9</v>
      </c>
      <c r="G1044" s="128">
        <v>23.099999999999998</v>
      </c>
      <c r="H1044" s="128">
        <v>18.32</v>
      </c>
      <c r="I1044" s="311"/>
      <c r="J1044" s="319">
        <f>ROUND(SUMIF(Anlagenbewegungsdaten!B:B,A1044,Anlagenbewegungsdaten!C:C),3)</f>
        <v>0</v>
      </c>
      <c r="K1044" s="320">
        <f>ROUND(SUMIF(Anlagenbewegungsdaten!$B:$B,$A1044,Anlagenbewegungsdaten!$D:$D),2)</f>
        <v>0</v>
      </c>
      <c r="L1044" s="321">
        <f t="shared" si="44"/>
        <v>0</v>
      </c>
      <c r="M1044" s="341" t="s">
        <v>4950</v>
      </c>
      <c r="N1044" s="341" t="s">
        <v>4963</v>
      </c>
      <c r="O1044" s="323">
        <f>ROUND(SUMIF(Anlagenbewegungsdaten_AV!B:B,A1044,Anlagenbewegungsdaten_AV!C:C),3)</f>
        <v>0</v>
      </c>
      <c r="P1044" s="320">
        <f>ROUND(SUMIF(Anlagenbewegungsdaten_AV!$B:$B,$A1044,Anlagenbewegungsdaten_AV!$D:$D),2)</f>
        <v>0</v>
      </c>
      <c r="Q1044" s="321">
        <f t="shared" si="45"/>
        <v>0</v>
      </c>
      <c r="S1044" s="324"/>
      <c r="T1044" s="317"/>
      <c r="U1044" s="325"/>
      <c r="V1044" s="325"/>
    </row>
    <row r="1045" spans="1:22" ht="15" customHeight="1" x14ac:dyDescent="0.25">
      <c r="A1045" s="129" t="s">
        <v>1874</v>
      </c>
      <c r="B1045" s="126" t="s">
        <v>2087</v>
      </c>
      <c r="C1045" s="127" t="s">
        <v>4184</v>
      </c>
      <c r="D1045" s="127" t="s">
        <v>1875</v>
      </c>
      <c r="E1045" s="127" t="s">
        <v>1543</v>
      </c>
      <c r="F1045" s="128">
        <v>23.9</v>
      </c>
      <c r="G1045" s="128">
        <v>24.099999999999998</v>
      </c>
      <c r="H1045" s="128">
        <v>19.12</v>
      </c>
      <c r="I1045" s="311"/>
      <c r="J1045" s="319">
        <f>ROUND(SUMIF(Anlagenbewegungsdaten!B:B,A1045,Anlagenbewegungsdaten!C:C),3)</f>
        <v>0</v>
      </c>
      <c r="K1045" s="320">
        <f>ROUND(SUMIF(Anlagenbewegungsdaten!$B:$B,$A1045,Anlagenbewegungsdaten!$D:$D),2)</f>
        <v>0</v>
      </c>
      <c r="L1045" s="321">
        <f t="shared" si="44"/>
        <v>0</v>
      </c>
      <c r="M1045" s="341" t="s">
        <v>4950</v>
      </c>
      <c r="N1045" s="341" t="s">
        <v>4963</v>
      </c>
      <c r="O1045" s="323">
        <f>ROUND(SUMIF(Anlagenbewegungsdaten_AV!B:B,A1045,Anlagenbewegungsdaten_AV!C:C),3)</f>
        <v>0</v>
      </c>
      <c r="P1045" s="320">
        <f>ROUND(SUMIF(Anlagenbewegungsdaten_AV!$B:$B,$A1045,Anlagenbewegungsdaten_AV!$D:$D),2)</f>
        <v>0</v>
      </c>
      <c r="Q1045" s="321">
        <f t="shared" si="45"/>
        <v>0</v>
      </c>
      <c r="S1045" s="324"/>
      <c r="T1045" s="317"/>
      <c r="U1045" s="325"/>
      <c r="V1045" s="325"/>
    </row>
    <row r="1046" spans="1:22" ht="15" customHeight="1" x14ac:dyDescent="0.25">
      <c r="A1046" s="129" t="s">
        <v>1876</v>
      </c>
      <c r="B1046" s="126" t="s">
        <v>2087</v>
      </c>
      <c r="C1046" s="127" t="s">
        <v>4184</v>
      </c>
      <c r="D1046" s="127" t="s">
        <v>1877</v>
      </c>
      <c r="E1046" s="127" t="s">
        <v>1546</v>
      </c>
      <c r="F1046" s="128">
        <v>23.9</v>
      </c>
      <c r="G1046" s="128">
        <v>24.099999999999998</v>
      </c>
      <c r="H1046" s="128">
        <v>19.12</v>
      </c>
      <c r="I1046" s="311"/>
      <c r="J1046" s="319">
        <f>ROUND(SUMIF(Anlagenbewegungsdaten!B:B,A1046,Anlagenbewegungsdaten!C:C),3)</f>
        <v>0</v>
      </c>
      <c r="K1046" s="320">
        <f>ROUND(SUMIF(Anlagenbewegungsdaten!$B:$B,$A1046,Anlagenbewegungsdaten!$D:$D),2)</f>
        <v>0</v>
      </c>
      <c r="L1046" s="321">
        <f t="shared" si="44"/>
        <v>0</v>
      </c>
      <c r="M1046" s="341" t="s">
        <v>4950</v>
      </c>
      <c r="N1046" s="341" t="s">
        <v>4963</v>
      </c>
      <c r="O1046" s="323">
        <f>ROUND(SUMIF(Anlagenbewegungsdaten_AV!B:B,A1046,Anlagenbewegungsdaten_AV!C:C),3)</f>
        <v>0</v>
      </c>
      <c r="P1046" s="320">
        <f>ROUND(SUMIF(Anlagenbewegungsdaten_AV!$B:$B,$A1046,Anlagenbewegungsdaten_AV!$D:$D),2)</f>
        <v>0</v>
      </c>
      <c r="Q1046" s="321">
        <f t="shared" si="45"/>
        <v>0</v>
      </c>
      <c r="S1046" s="324"/>
      <c r="T1046" s="317"/>
      <c r="U1046" s="325"/>
      <c r="V1046" s="325"/>
    </row>
    <row r="1047" spans="1:22" ht="15" customHeight="1" x14ac:dyDescent="0.25">
      <c r="A1047" s="129" t="s">
        <v>2744</v>
      </c>
      <c r="B1047" s="126" t="s">
        <v>2087</v>
      </c>
      <c r="C1047" s="127" t="s">
        <v>4184</v>
      </c>
      <c r="D1047" s="127" t="s">
        <v>2745</v>
      </c>
      <c r="E1047" s="127" t="s">
        <v>2555</v>
      </c>
      <c r="F1047" s="128">
        <v>23.87</v>
      </c>
      <c r="G1047" s="128">
        <v>24.07</v>
      </c>
      <c r="H1047" s="128">
        <v>19.100000000000001</v>
      </c>
      <c r="I1047" s="311"/>
      <c r="J1047" s="319">
        <f>ROUND(SUMIF(Anlagenbewegungsdaten!B:B,A1047,Anlagenbewegungsdaten!C:C),3)</f>
        <v>0</v>
      </c>
      <c r="K1047" s="320">
        <f>ROUND(SUMIF(Anlagenbewegungsdaten!$B:$B,$A1047,Anlagenbewegungsdaten!$D:$D),2)</f>
        <v>0</v>
      </c>
      <c r="L1047" s="321">
        <f t="shared" si="44"/>
        <v>0</v>
      </c>
      <c r="M1047" s="341" t="s">
        <v>4950</v>
      </c>
      <c r="N1047" s="341" t="s">
        <v>4963</v>
      </c>
      <c r="O1047" s="323">
        <f>ROUND(SUMIF(Anlagenbewegungsdaten_AV!B:B,A1047,Anlagenbewegungsdaten_AV!C:C),3)</f>
        <v>0</v>
      </c>
      <c r="P1047" s="320">
        <f>ROUND(SUMIF(Anlagenbewegungsdaten_AV!$B:$B,$A1047,Anlagenbewegungsdaten_AV!$D:$D),2)</f>
        <v>0</v>
      </c>
      <c r="Q1047" s="321">
        <f t="shared" si="45"/>
        <v>0</v>
      </c>
      <c r="S1047" s="324"/>
      <c r="T1047" s="317"/>
      <c r="U1047" s="325"/>
      <c r="V1047" s="325"/>
    </row>
    <row r="1048" spans="1:22" ht="15" customHeight="1" x14ac:dyDescent="0.25">
      <c r="A1048" s="129" t="s">
        <v>3488</v>
      </c>
      <c r="B1048" s="126" t="s">
        <v>2087</v>
      </c>
      <c r="C1048" s="127" t="s">
        <v>4184</v>
      </c>
      <c r="D1048" s="127" t="s">
        <v>3489</v>
      </c>
      <c r="E1048" s="127" t="s">
        <v>3299</v>
      </c>
      <c r="F1048" s="128">
        <v>23.84</v>
      </c>
      <c r="G1048" s="128">
        <v>24.04</v>
      </c>
      <c r="H1048" s="128">
        <v>19.07</v>
      </c>
      <c r="I1048" s="311"/>
      <c r="J1048" s="319">
        <f>ROUND(SUMIF(Anlagenbewegungsdaten!B:B,A1048,Anlagenbewegungsdaten!C:C),3)</f>
        <v>0</v>
      </c>
      <c r="K1048" s="320">
        <f>ROUND(SUMIF(Anlagenbewegungsdaten!$B:$B,$A1048,Anlagenbewegungsdaten!$D:$D),2)</f>
        <v>0</v>
      </c>
      <c r="L1048" s="321">
        <f t="shared" si="44"/>
        <v>0</v>
      </c>
      <c r="M1048" s="341" t="s">
        <v>4950</v>
      </c>
      <c r="N1048" s="341" t="s">
        <v>4963</v>
      </c>
      <c r="O1048" s="323">
        <f>ROUND(SUMIF(Anlagenbewegungsdaten_AV!B:B,A1048,Anlagenbewegungsdaten_AV!C:C),3)</f>
        <v>0</v>
      </c>
      <c r="P1048" s="320">
        <f>ROUND(SUMIF(Anlagenbewegungsdaten_AV!$B:$B,$A1048,Anlagenbewegungsdaten_AV!$D:$D),2)</f>
        <v>0</v>
      </c>
      <c r="Q1048" s="321">
        <f t="shared" si="45"/>
        <v>0</v>
      </c>
      <c r="S1048" s="324"/>
      <c r="T1048" s="317"/>
      <c r="U1048" s="325"/>
      <c r="V1048" s="325"/>
    </row>
    <row r="1049" spans="1:22" ht="15" customHeight="1" x14ac:dyDescent="0.25">
      <c r="A1049" s="129" t="s">
        <v>4259</v>
      </c>
      <c r="B1049" s="126" t="s">
        <v>2087</v>
      </c>
      <c r="C1049" s="127" t="s">
        <v>4184</v>
      </c>
      <c r="D1049" s="127" t="s">
        <v>4260</v>
      </c>
      <c r="E1049" s="127" t="s">
        <v>4069</v>
      </c>
      <c r="F1049" s="128">
        <v>23.810000000000002</v>
      </c>
      <c r="G1049" s="128">
        <v>24.01</v>
      </c>
      <c r="H1049" s="128">
        <v>19.05</v>
      </c>
      <c r="I1049" s="311"/>
      <c r="J1049" s="319">
        <f>ROUND(SUMIF(Anlagenbewegungsdaten!B:B,A1049,Anlagenbewegungsdaten!C:C),3)</f>
        <v>0</v>
      </c>
      <c r="K1049" s="320">
        <f>ROUND(SUMIF(Anlagenbewegungsdaten!$B:$B,$A1049,Anlagenbewegungsdaten!$D:$D),2)</f>
        <v>0</v>
      </c>
      <c r="L1049" s="321">
        <f t="shared" si="44"/>
        <v>0</v>
      </c>
      <c r="M1049" s="341" t="s">
        <v>4950</v>
      </c>
      <c r="N1049" s="341" t="s">
        <v>4963</v>
      </c>
      <c r="O1049" s="323">
        <f>ROUND(SUMIF(Anlagenbewegungsdaten_AV!B:B,A1049,Anlagenbewegungsdaten_AV!C:C),3)</f>
        <v>0</v>
      </c>
      <c r="P1049" s="320">
        <f>ROUND(SUMIF(Anlagenbewegungsdaten_AV!$B:$B,$A1049,Anlagenbewegungsdaten_AV!$D:$D),2)</f>
        <v>0</v>
      </c>
      <c r="Q1049" s="321">
        <f t="shared" si="45"/>
        <v>0</v>
      </c>
      <c r="S1049" s="324"/>
      <c r="T1049" s="317"/>
      <c r="U1049" s="325"/>
      <c r="V1049" s="325"/>
    </row>
    <row r="1050" spans="1:22" ht="15" customHeight="1" x14ac:dyDescent="0.25">
      <c r="A1050" s="129" t="s">
        <v>1878</v>
      </c>
      <c r="B1050" s="126" t="s">
        <v>2087</v>
      </c>
      <c r="C1050" s="127" t="s">
        <v>4184</v>
      </c>
      <c r="D1050" s="127" t="s">
        <v>1879</v>
      </c>
      <c r="E1050" s="127" t="s">
        <v>2462</v>
      </c>
      <c r="F1050" s="128">
        <v>21.9</v>
      </c>
      <c r="G1050" s="128">
        <v>22.099999999999998</v>
      </c>
      <c r="H1050" s="128">
        <v>17.52</v>
      </c>
      <c r="I1050" s="311"/>
      <c r="J1050" s="319">
        <f>ROUND(SUMIF(Anlagenbewegungsdaten!B:B,A1050,Anlagenbewegungsdaten!C:C),3)</f>
        <v>0</v>
      </c>
      <c r="K1050" s="320">
        <f>ROUND(SUMIF(Anlagenbewegungsdaten!$B:$B,$A1050,Anlagenbewegungsdaten!$D:$D),2)</f>
        <v>0</v>
      </c>
      <c r="L1050" s="321">
        <f t="shared" si="44"/>
        <v>0</v>
      </c>
      <c r="M1050" s="341" t="s">
        <v>4950</v>
      </c>
      <c r="N1050" s="341" t="s">
        <v>4963</v>
      </c>
      <c r="O1050" s="323">
        <f>ROUND(SUMIF(Anlagenbewegungsdaten_AV!B:B,A1050,Anlagenbewegungsdaten_AV!C:C),3)</f>
        <v>0</v>
      </c>
      <c r="P1050" s="320">
        <f>ROUND(SUMIF(Anlagenbewegungsdaten_AV!$B:$B,$A1050,Anlagenbewegungsdaten_AV!$D:$D),2)</f>
        <v>0</v>
      </c>
      <c r="Q1050" s="321">
        <f t="shared" si="45"/>
        <v>0</v>
      </c>
      <c r="S1050" s="324"/>
      <c r="T1050" s="317"/>
      <c r="U1050" s="325"/>
      <c r="V1050" s="325"/>
    </row>
    <row r="1051" spans="1:22" ht="15" customHeight="1" x14ac:dyDescent="0.25">
      <c r="A1051" s="129" t="s">
        <v>1880</v>
      </c>
      <c r="B1051" s="126" t="s">
        <v>2087</v>
      </c>
      <c r="C1051" s="127" t="s">
        <v>4184</v>
      </c>
      <c r="D1051" s="127" t="s">
        <v>1881</v>
      </c>
      <c r="E1051" s="127" t="s">
        <v>2465</v>
      </c>
      <c r="F1051" s="128">
        <v>23.9</v>
      </c>
      <c r="G1051" s="128">
        <v>24.099999999999998</v>
      </c>
      <c r="H1051" s="128">
        <v>19.12</v>
      </c>
      <c r="I1051" s="311"/>
      <c r="J1051" s="319">
        <f>ROUND(SUMIF(Anlagenbewegungsdaten!B:B,A1051,Anlagenbewegungsdaten!C:C),3)</f>
        <v>0</v>
      </c>
      <c r="K1051" s="320">
        <f>ROUND(SUMIF(Anlagenbewegungsdaten!$B:$B,$A1051,Anlagenbewegungsdaten!$D:$D),2)</f>
        <v>0</v>
      </c>
      <c r="L1051" s="321">
        <f t="shared" si="44"/>
        <v>0</v>
      </c>
      <c r="M1051" s="341" t="s">
        <v>4950</v>
      </c>
      <c r="N1051" s="341" t="s">
        <v>4963</v>
      </c>
      <c r="O1051" s="323">
        <f>ROUND(SUMIF(Anlagenbewegungsdaten_AV!B:B,A1051,Anlagenbewegungsdaten_AV!C:C),3)</f>
        <v>0</v>
      </c>
      <c r="P1051" s="320">
        <f>ROUND(SUMIF(Anlagenbewegungsdaten_AV!$B:$B,$A1051,Anlagenbewegungsdaten_AV!$D:$D),2)</f>
        <v>0</v>
      </c>
      <c r="Q1051" s="321">
        <f t="shared" si="45"/>
        <v>0</v>
      </c>
      <c r="S1051" s="324"/>
      <c r="T1051" s="317"/>
      <c r="U1051" s="325"/>
      <c r="V1051" s="325"/>
    </row>
    <row r="1052" spans="1:22" ht="15" customHeight="1" x14ac:dyDescent="0.25">
      <c r="A1052" s="129" t="s">
        <v>1882</v>
      </c>
      <c r="B1052" s="126" t="s">
        <v>2087</v>
      </c>
      <c r="C1052" s="127" t="s">
        <v>4184</v>
      </c>
      <c r="D1052" s="127" t="s">
        <v>1883</v>
      </c>
      <c r="E1052" s="127" t="s">
        <v>1543</v>
      </c>
      <c r="F1052" s="128">
        <v>24.9</v>
      </c>
      <c r="G1052" s="128">
        <v>25.099999999999998</v>
      </c>
      <c r="H1052" s="128">
        <v>19.920000000000002</v>
      </c>
      <c r="I1052" s="311"/>
      <c r="J1052" s="319">
        <f>ROUND(SUMIF(Anlagenbewegungsdaten!B:B,A1052,Anlagenbewegungsdaten!C:C),3)</f>
        <v>0</v>
      </c>
      <c r="K1052" s="320">
        <f>ROUND(SUMIF(Anlagenbewegungsdaten!$B:$B,$A1052,Anlagenbewegungsdaten!$D:$D),2)</f>
        <v>0</v>
      </c>
      <c r="L1052" s="321">
        <f t="shared" si="44"/>
        <v>0</v>
      </c>
      <c r="M1052" s="341" t="s">
        <v>4950</v>
      </c>
      <c r="N1052" s="341" t="s">
        <v>4963</v>
      </c>
      <c r="O1052" s="323">
        <f>ROUND(SUMIF(Anlagenbewegungsdaten_AV!B:B,A1052,Anlagenbewegungsdaten_AV!C:C),3)</f>
        <v>0</v>
      </c>
      <c r="P1052" s="320">
        <f>ROUND(SUMIF(Anlagenbewegungsdaten_AV!$B:$B,$A1052,Anlagenbewegungsdaten_AV!$D:$D),2)</f>
        <v>0</v>
      </c>
      <c r="Q1052" s="321">
        <f t="shared" si="45"/>
        <v>0</v>
      </c>
      <c r="S1052" s="324"/>
      <c r="T1052" s="317"/>
      <c r="U1052" s="325"/>
      <c r="V1052" s="325"/>
    </row>
    <row r="1053" spans="1:22" ht="15" customHeight="1" x14ac:dyDescent="0.25">
      <c r="A1053" s="129" t="s">
        <v>545</v>
      </c>
      <c r="B1053" s="126" t="s">
        <v>2087</v>
      </c>
      <c r="C1053" s="127" t="s">
        <v>4184</v>
      </c>
      <c r="D1053" s="127" t="s">
        <v>546</v>
      </c>
      <c r="E1053" s="127" t="s">
        <v>1546</v>
      </c>
      <c r="F1053" s="128">
        <v>24.9</v>
      </c>
      <c r="G1053" s="128">
        <v>25.099999999999998</v>
      </c>
      <c r="H1053" s="128">
        <v>19.920000000000002</v>
      </c>
      <c r="I1053" s="311"/>
      <c r="J1053" s="319">
        <f>ROUND(SUMIF(Anlagenbewegungsdaten!B:B,A1053,Anlagenbewegungsdaten!C:C),3)</f>
        <v>0</v>
      </c>
      <c r="K1053" s="320">
        <f>ROUND(SUMIF(Anlagenbewegungsdaten!$B:$B,$A1053,Anlagenbewegungsdaten!$D:$D),2)</f>
        <v>0</v>
      </c>
      <c r="L1053" s="321">
        <f t="shared" si="44"/>
        <v>0</v>
      </c>
      <c r="M1053" s="341" t="s">
        <v>4950</v>
      </c>
      <c r="N1053" s="341" t="s">
        <v>4963</v>
      </c>
      <c r="O1053" s="323">
        <f>ROUND(SUMIF(Anlagenbewegungsdaten_AV!B:B,A1053,Anlagenbewegungsdaten_AV!C:C),3)</f>
        <v>0</v>
      </c>
      <c r="P1053" s="320">
        <f>ROUND(SUMIF(Anlagenbewegungsdaten_AV!$B:$B,$A1053,Anlagenbewegungsdaten_AV!$D:$D),2)</f>
        <v>0</v>
      </c>
      <c r="Q1053" s="321">
        <f t="shared" si="45"/>
        <v>0</v>
      </c>
      <c r="S1053" s="324"/>
      <c r="T1053" s="317"/>
      <c r="U1053" s="325"/>
      <c r="V1053" s="325"/>
    </row>
    <row r="1054" spans="1:22" ht="15" customHeight="1" x14ac:dyDescent="0.25">
      <c r="A1054" s="129" t="s">
        <v>2746</v>
      </c>
      <c r="B1054" s="126" t="s">
        <v>2087</v>
      </c>
      <c r="C1054" s="127" t="s">
        <v>4184</v>
      </c>
      <c r="D1054" s="127" t="s">
        <v>2747</v>
      </c>
      <c r="E1054" s="127" t="s">
        <v>2555</v>
      </c>
      <c r="F1054" s="128">
        <v>24.87</v>
      </c>
      <c r="G1054" s="128">
        <v>25.07</v>
      </c>
      <c r="H1054" s="128">
        <v>19.899999999999999</v>
      </c>
      <c r="I1054" s="311"/>
      <c r="J1054" s="319">
        <f>ROUND(SUMIF(Anlagenbewegungsdaten!B:B,A1054,Anlagenbewegungsdaten!C:C),3)</f>
        <v>0</v>
      </c>
      <c r="K1054" s="320">
        <f>ROUND(SUMIF(Anlagenbewegungsdaten!$B:$B,$A1054,Anlagenbewegungsdaten!$D:$D),2)</f>
        <v>0</v>
      </c>
      <c r="L1054" s="321">
        <f t="shared" si="44"/>
        <v>0</v>
      </c>
      <c r="M1054" s="341" t="s">
        <v>4950</v>
      </c>
      <c r="N1054" s="341" t="s">
        <v>4963</v>
      </c>
      <c r="O1054" s="323">
        <f>ROUND(SUMIF(Anlagenbewegungsdaten_AV!B:B,A1054,Anlagenbewegungsdaten_AV!C:C),3)</f>
        <v>0</v>
      </c>
      <c r="P1054" s="320">
        <f>ROUND(SUMIF(Anlagenbewegungsdaten_AV!$B:$B,$A1054,Anlagenbewegungsdaten_AV!$D:$D),2)</f>
        <v>0</v>
      </c>
      <c r="Q1054" s="321">
        <f t="shared" si="45"/>
        <v>0</v>
      </c>
      <c r="S1054" s="324"/>
      <c r="T1054" s="317"/>
      <c r="U1054" s="325"/>
      <c r="V1054" s="325"/>
    </row>
    <row r="1055" spans="1:22" ht="15" customHeight="1" x14ac:dyDescent="0.25">
      <c r="A1055" s="129" t="s">
        <v>3490</v>
      </c>
      <c r="B1055" s="126" t="s">
        <v>2087</v>
      </c>
      <c r="C1055" s="127" t="s">
        <v>4184</v>
      </c>
      <c r="D1055" s="127" t="s">
        <v>3491</v>
      </c>
      <c r="E1055" s="127" t="s">
        <v>3299</v>
      </c>
      <c r="F1055" s="128">
        <v>24.84</v>
      </c>
      <c r="G1055" s="128">
        <v>25.04</v>
      </c>
      <c r="H1055" s="128">
        <v>19.87</v>
      </c>
      <c r="I1055" s="311"/>
      <c r="J1055" s="319">
        <f>ROUND(SUMIF(Anlagenbewegungsdaten!B:B,A1055,Anlagenbewegungsdaten!C:C),3)</f>
        <v>0</v>
      </c>
      <c r="K1055" s="320">
        <f>ROUND(SUMIF(Anlagenbewegungsdaten!$B:$B,$A1055,Anlagenbewegungsdaten!$D:$D),2)</f>
        <v>0</v>
      </c>
      <c r="L1055" s="321">
        <f t="shared" si="44"/>
        <v>0</v>
      </c>
      <c r="M1055" s="341" t="s">
        <v>4950</v>
      </c>
      <c r="N1055" s="341" t="s">
        <v>4963</v>
      </c>
      <c r="O1055" s="323">
        <f>ROUND(SUMIF(Anlagenbewegungsdaten_AV!B:B,A1055,Anlagenbewegungsdaten_AV!C:C),3)</f>
        <v>0</v>
      </c>
      <c r="P1055" s="320">
        <f>ROUND(SUMIF(Anlagenbewegungsdaten_AV!$B:$B,$A1055,Anlagenbewegungsdaten_AV!$D:$D),2)</f>
        <v>0</v>
      </c>
      <c r="Q1055" s="321">
        <f t="shared" si="45"/>
        <v>0</v>
      </c>
      <c r="S1055" s="324"/>
      <c r="T1055" s="317"/>
      <c r="U1055" s="325"/>
      <c r="V1055" s="325"/>
    </row>
    <row r="1056" spans="1:22" ht="15" customHeight="1" x14ac:dyDescent="0.25">
      <c r="A1056" s="129" t="s">
        <v>4261</v>
      </c>
      <c r="B1056" s="126" t="s">
        <v>2087</v>
      </c>
      <c r="C1056" s="127" t="s">
        <v>4184</v>
      </c>
      <c r="D1056" s="127" t="s">
        <v>4262</v>
      </c>
      <c r="E1056" s="127" t="s">
        <v>4069</v>
      </c>
      <c r="F1056" s="128">
        <v>24.810000000000002</v>
      </c>
      <c r="G1056" s="128">
        <v>25.01</v>
      </c>
      <c r="H1056" s="128">
        <v>19.850000000000001</v>
      </c>
      <c r="I1056" s="311"/>
      <c r="J1056" s="319">
        <f>ROUND(SUMIF(Anlagenbewegungsdaten!B:B,A1056,Anlagenbewegungsdaten!C:C),3)</f>
        <v>0</v>
      </c>
      <c r="K1056" s="320">
        <f>ROUND(SUMIF(Anlagenbewegungsdaten!$B:$B,$A1056,Anlagenbewegungsdaten!$D:$D),2)</f>
        <v>0</v>
      </c>
      <c r="L1056" s="321">
        <f t="shared" si="44"/>
        <v>0</v>
      </c>
      <c r="M1056" s="341" t="s">
        <v>4950</v>
      </c>
      <c r="N1056" s="341" t="s">
        <v>4963</v>
      </c>
      <c r="O1056" s="323">
        <f>ROUND(SUMIF(Anlagenbewegungsdaten_AV!B:B,A1056,Anlagenbewegungsdaten_AV!C:C),3)</f>
        <v>0</v>
      </c>
      <c r="P1056" s="320">
        <f>ROUND(SUMIF(Anlagenbewegungsdaten_AV!$B:$B,$A1056,Anlagenbewegungsdaten_AV!$D:$D),2)</f>
        <v>0</v>
      </c>
      <c r="Q1056" s="321">
        <f t="shared" si="45"/>
        <v>0</v>
      </c>
      <c r="S1056" s="324"/>
      <c r="T1056" s="317"/>
      <c r="U1056" s="325"/>
      <c r="V1056" s="325"/>
    </row>
    <row r="1057" spans="1:22" ht="15" customHeight="1" x14ac:dyDescent="0.25">
      <c r="A1057" s="129" t="s">
        <v>547</v>
      </c>
      <c r="B1057" s="126" t="s">
        <v>2087</v>
      </c>
      <c r="C1057" s="127" t="s">
        <v>4184</v>
      </c>
      <c r="D1057" s="127" t="s">
        <v>548</v>
      </c>
      <c r="E1057" s="127" t="s">
        <v>2462</v>
      </c>
      <c r="F1057" s="128">
        <v>21.9</v>
      </c>
      <c r="G1057" s="128">
        <v>22.099999999999998</v>
      </c>
      <c r="H1057" s="128">
        <v>17.52</v>
      </c>
      <c r="I1057" s="311"/>
      <c r="J1057" s="319">
        <f>ROUND(SUMIF(Anlagenbewegungsdaten!B:B,A1057,Anlagenbewegungsdaten!C:C),3)</f>
        <v>0</v>
      </c>
      <c r="K1057" s="320">
        <f>ROUND(SUMIF(Anlagenbewegungsdaten!$B:$B,$A1057,Anlagenbewegungsdaten!$D:$D),2)</f>
        <v>0</v>
      </c>
      <c r="L1057" s="321">
        <f t="shared" si="44"/>
        <v>0</v>
      </c>
      <c r="M1057" s="341" t="s">
        <v>4950</v>
      </c>
      <c r="N1057" s="341" t="s">
        <v>4963</v>
      </c>
      <c r="O1057" s="323">
        <f>ROUND(SUMIF(Anlagenbewegungsdaten_AV!B:B,A1057,Anlagenbewegungsdaten_AV!C:C),3)</f>
        <v>0</v>
      </c>
      <c r="P1057" s="320">
        <f>ROUND(SUMIF(Anlagenbewegungsdaten_AV!$B:$B,$A1057,Anlagenbewegungsdaten_AV!$D:$D),2)</f>
        <v>0</v>
      </c>
      <c r="Q1057" s="321">
        <f t="shared" si="45"/>
        <v>0</v>
      </c>
      <c r="S1057" s="324"/>
      <c r="T1057" s="317"/>
      <c r="U1057" s="325"/>
      <c r="V1057" s="325"/>
    </row>
    <row r="1058" spans="1:22" ht="15" customHeight="1" x14ac:dyDescent="0.25">
      <c r="A1058" s="129" t="s">
        <v>549</v>
      </c>
      <c r="B1058" s="126" t="s">
        <v>2087</v>
      </c>
      <c r="C1058" s="127" t="s">
        <v>4184</v>
      </c>
      <c r="D1058" s="127" t="s">
        <v>550</v>
      </c>
      <c r="E1058" s="127" t="s">
        <v>2465</v>
      </c>
      <c r="F1058" s="128">
        <v>23.9</v>
      </c>
      <c r="G1058" s="128">
        <v>24.099999999999998</v>
      </c>
      <c r="H1058" s="128">
        <v>19.12</v>
      </c>
      <c r="I1058" s="311"/>
      <c r="J1058" s="319">
        <f>ROUND(SUMIF(Anlagenbewegungsdaten!B:B,A1058,Anlagenbewegungsdaten!C:C),3)</f>
        <v>0</v>
      </c>
      <c r="K1058" s="320">
        <f>ROUND(SUMIF(Anlagenbewegungsdaten!$B:$B,$A1058,Anlagenbewegungsdaten!$D:$D),2)</f>
        <v>0</v>
      </c>
      <c r="L1058" s="321">
        <f t="shared" si="44"/>
        <v>0</v>
      </c>
      <c r="M1058" s="341" t="s">
        <v>4950</v>
      </c>
      <c r="N1058" s="341" t="s">
        <v>4963</v>
      </c>
      <c r="O1058" s="323">
        <f>ROUND(SUMIF(Anlagenbewegungsdaten_AV!B:B,A1058,Anlagenbewegungsdaten_AV!C:C),3)</f>
        <v>0</v>
      </c>
      <c r="P1058" s="320">
        <f>ROUND(SUMIF(Anlagenbewegungsdaten_AV!$B:$B,$A1058,Anlagenbewegungsdaten_AV!$D:$D),2)</f>
        <v>0</v>
      </c>
      <c r="Q1058" s="321">
        <f t="shared" si="45"/>
        <v>0</v>
      </c>
      <c r="S1058" s="324"/>
      <c r="T1058" s="317"/>
      <c r="U1058" s="325"/>
      <c r="V1058" s="325"/>
    </row>
    <row r="1059" spans="1:22" ht="15" customHeight="1" x14ac:dyDescent="0.25">
      <c r="A1059" s="129" t="s">
        <v>551</v>
      </c>
      <c r="B1059" s="126" t="s">
        <v>2087</v>
      </c>
      <c r="C1059" s="127" t="s">
        <v>4184</v>
      </c>
      <c r="D1059" s="127" t="s">
        <v>552</v>
      </c>
      <c r="E1059" s="127" t="s">
        <v>1543</v>
      </c>
      <c r="F1059" s="128">
        <v>24.9</v>
      </c>
      <c r="G1059" s="128">
        <v>25.099999999999998</v>
      </c>
      <c r="H1059" s="128">
        <v>19.920000000000002</v>
      </c>
      <c r="I1059" s="311"/>
      <c r="J1059" s="319">
        <f>ROUND(SUMIF(Anlagenbewegungsdaten!B:B,A1059,Anlagenbewegungsdaten!C:C),3)</f>
        <v>0</v>
      </c>
      <c r="K1059" s="320">
        <f>ROUND(SUMIF(Anlagenbewegungsdaten!$B:$B,$A1059,Anlagenbewegungsdaten!$D:$D),2)</f>
        <v>0</v>
      </c>
      <c r="L1059" s="321">
        <f t="shared" si="44"/>
        <v>0</v>
      </c>
      <c r="M1059" s="341" t="s">
        <v>4950</v>
      </c>
      <c r="N1059" s="341" t="s">
        <v>4963</v>
      </c>
      <c r="O1059" s="323">
        <f>ROUND(SUMIF(Anlagenbewegungsdaten_AV!B:B,A1059,Anlagenbewegungsdaten_AV!C:C),3)</f>
        <v>0</v>
      </c>
      <c r="P1059" s="320">
        <f>ROUND(SUMIF(Anlagenbewegungsdaten_AV!$B:$B,$A1059,Anlagenbewegungsdaten_AV!$D:$D),2)</f>
        <v>0</v>
      </c>
      <c r="Q1059" s="321">
        <f t="shared" si="45"/>
        <v>0</v>
      </c>
      <c r="S1059" s="324"/>
      <c r="T1059" s="317"/>
      <c r="U1059" s="325"/>
      <c r="V1059" s="325"/>
    </row>
    <row r="1060" spans="1:22" ht="15" customHeight="1" x14ac:dyDescent="0.25">
      <c r="A1060" s="129" t="s">
        <v>553</v>
      </c>
      <c r="B1060" s="126" t="s">
        <v>2087</v>
      </c>
      <c r="C1060" s="127" t="s">
        <v>4184</v>
      </c>
      <c r="D1060" s="127" t="s">
        <v>554</v>
      </c>
      <c r="E1060" s="127" t="s">
        <v>1546</v>
      </c>
      <c r="F1060" s="128">
        <v>24.9</v>
      </c>
      <c r="G1060" s="128">
        <v>25.099999999999998</v>
      </c>
      <c r="H1060" s="128">
        <v>19.920000000000002</v>
      </c>
      <c r="I1060" s="311"/>
      <c r="J1060" s="319">
        <f>ROUND(SUMIF(Anlagenbewegungsdaten!B:B,A1060,Anlagenbewegungsdaten!C:C),3)</f>
        <v>0</v>
      </c>
      <c r="K1060" s="320">
        <f>ROUND(SUMIF(Anlagenbewegungsdaten!$B:$B,$A1060,Anlagenbewegungsdaten!$D:$D),2)</f>
        <v>0</v>
      </c>
      <c r="L1060" s="321">
        <f t="shared" si="44"/>
        <v>0</v>
      </c>
      <c r="M1060" s="341" t="s">
        <v>4950</v>
      </c>
      <c r="N1060" s="341" t="s">
        <v>4963</v>
      </c>
      <c r="O1060" s="323">
        <f>ROUND(SUMIF(Anlagenbewegungsdaten_AV!B:B,A1060,Anlagenbewegungsdaten_AV!C:C),3)</f>
        <v>0</v>
      </c>
      <c r="P1060" s="320">
        <f>ROUND(SUMIF(Anlagenbewegungsdaten_AV!$B:$B,$A1060,Anlagenbewegungsdaten_AV!$D:$D),2)</f>
        <v>0</v>
      </c>
      <c r="Q1060" s="321">
        <f t="shared" si="45"/>
        <v>0</v>
      </c>
      <c r="S1060" s="324"/>
      <c r="T1060" s="317"/>
      <c r="U1060" s="325"/>
      <c r="V1060" s="325"/>
    </row>
    <row r="1061" spans="1:22" ht="15" customHeight="1" x14ac:dyDescent="0.25">
      <c r="A1061" s="129" t="s">
        <v>2748</v>
      </c>
      <c r="B1061" s="126" t="s">
        <v>2087</v>
      </c>
      <c r="C1061" s="127" t="s">
        <v>4184</v>
      </c>
      <c r="D1061" s="127" t="s">
        <v>2749</v>
      </c>
      <c r="E1061" s="127" t="s">
        <v>2555</v>
      </c>
      <c r="F1061" s="128">
        <v>24.87</v>
      </c>
      <c r="G1061" s="128">
        <v>25.07</v>
      </c>
      <c r="H1061" s="128">
        <v>19.899999999999999</v>
      </c>
      <c r="I1061" s="311"/>
      <c r="J1061" s="319">
        <f>ROUND(SUMIF(Anlagenbewegungsdaten!B:B,A1061,Anlagenbewegungsdaten!C:C),3)</f>
        <v>0</v>
      </c>
      <c r="K1061" s="320">
        <f>ROUND(SUMIF(Anlagenbewegungsdaten!$B:$B,$A1061,Anlagenbewegungsdaten!$D:$D),2)</f>
        <v>0</v>
      </c>
      <c r="L1061" s="321">
        <f t="shared" si="44"/>
        <v>0</v>
      </c>
      <c r="M1061" s="341" t="s">
        <v>4950</v>
      </c>
      <c r="N1061" s="341" t="s">
        <v>4963</v>
      </c>
      <c r="O1061" s="323">
        <f>ROUND(SUMIF(Anlagenbewegungsdaten_AV!B:B,A1061,Anlagenbewegungsdaten_AV!C:C),3)</f>
        <v>0</v>
      </c>
      <c r="P1061" s="320">
        <f>ROUND(SUMIF(Anlagenbewegungsdaten_AV!$B:$B,$A1061,Anlagenbewegungsdaten_AV!$D:$D),2)</f>
        <v>0</v>
      </c>
      <c r="Q1061" s="321">
        <f t="shared" si="45"/>
        <v>0</v>
      </c>
      <c r="S1061" s="324"/>
      <c r="T1061" s="317"/>
      <c r="U1061" s="325"/>
      <c r="V1061" s="325"/>
    </row>
    <row r="1062" spans="1:22" ht="15" customHeight="1" x14ac:dyDescent="0.25">
      <c r="A1062" s="129" t="s">
        <v>3492</v>
      </c>
      <c r="B1062" s="126" t="s">
        <v>2087</v>
      </c>
      <c r="C1062" s="127" t="s">
        <v>4184</v>
      </c>
      <c r="D1062" s="127" t="s">
        <v>3493</v>
      </c>
      <c r="E1062" s="127" t="s">
        <v>3299</v>
      </c>
      <c r="F1062" s="128">
        <v>24.84</v>
      </c>
      <c r="G1062" s="128">
        <v>25.04</v>
      </c>
      <c r="H1062" s="128">
        <v>19.87</v>
      </c>
      <c r="I1062" s="311"/>
      <c r="J1062" s="319">
        <f>ROUND(SUMIF(Anlagenbewegungsdaten!B:B,A1062,Anlagenbewegungsdaten!C:C),3)</f>
        <v>0</v>
      </c>
      <c r="K1062" s="320">
        <f>ROUND(SUMIF(Anlagenbewegungsdaten!$B:$B,$A1062,Anlagenbewegungsdaten!$D:$D),2)</f>
        <v>0</v>
      </c>
      <c r="L1062" s="321">
        <f t="shared" si="44"/>
        <v>0</v>
      </c>
      <c r="M1062" s="341" t="s">
        <v>4950</v>
      </c>
      <c r="N1062" s="341" t="s">
        <v>4963</v>
      </c>
      <c r="O1062" s="323">
        <f>ROUND(SUMIF(Anlagenbewegungsdaten_AV!B:B,A1062,Anlagenbewegungsdaten_AV!C:C),3)</f>
        <v>0</v>
      </c>
      <c r="P1062" s="320">
        <f>ROUND(SUMIF(Anlagenbewegungsdaten_AV!$B:$B,$A1062,Anlagenbewegungsdaten_AV!$D:$D),2)</f>
        <v>0</v>
      </c>
      <c r="Q1062" s="321">
        <f t="shared" si="45"/>
        <v>0</v>
      </c>
      <c r="S1062" s="324"/>
      <c r="T1062" s="317"/>
      <c r="U1062" s="325"/>
      <c r="V1062" s="325"/>
    </row>
    <row r="1063" spans="1:22" ht="15" customHeight="1" x14ac:dyDescent="0.25">
      <c r="A1063" s="129" t="s">
        <v>4263</v>
      </c>
      <c r="B1063" s="126" t="s">
        <v>2087</v>
      </c>
      <c r="C1063" s="127" t="s">
        <v>4184</v>
      </c>
      <c r="D1063" s="127" t="s">
        <v>4264</v>
      </c>
      <c r="E1063" s="127" t="s">
        <v>4069</v>
      </c>
      <c r="F1063" s="128">
        <v>24.810000000000002</v>
      </c>
      <c r="G1063" s="128">
        <v>25.01</v>
      </c>
      <c r="H1063" s="128">
        <v>19.850000000000001</v>
      </c>
      <c r="I1063" s="311"/>
      <c r="J1063" s="319">
        <f>ROUND(SUMIF(Anlagenbewegungsdaten!B:B,A1063,Anlagenbewegungsdaten!C:C),3)</f>
        <v>0</v>
      </c>
      <c r="K1063" s="320">
        <f>ROUND(SUMIF(Anlagenbewegungsdaten!$B:$B,$A1063,Anlagenbewegungsdaten!$D:$D),2)</f>
        <v>0</v>
      </c>
      <c r="L1063" s="321">
        <f t="shared" si="44"/>
        <v>0</v>
      </c>
      <c r="M1063" s="341" t="s">
        <v>4950</v>
      </c>
      <c r="N1063" s="341" t="s">
        <v>4963</v>
      </c>
      <c r="O1063" s="323">
        <f>ROUND(SUMIF(Anlagenbewegungsdaten_AV!B:B,A1063,Anlagenbewegungsdaten_AV!C:C),3)</f>
        <v>0</v>
      </c>
      <c r="P1063" s="320">
        <f>ROUND(SUMIF(Anlagenbewegungsdaten_AV!$B:$B,$A1063,Anlagenbewegungsdaten_AV!$D:$D),2)</f>
        <v>0</v>
      </c>
      <c r="Q1063" s="321">
        <f t="shared" si="45"/>
        <v>0</v>
      </c>
      <c r="S1063" s="324"/>
      <c r="T1063" s="317"/>
      <c r="U1063" s="325"/>
      <c r="V1063" s="325"/>
    </row>
    <row r="1064" spans="1:22" ht="15" customHeight="1" x14ac:dyDescent="0.25">
      <c r="A1064" s="129" t="s">
        <v>555</v>
      </c>
      <c r="B1064" s="126" t="s">
        <v>2087</v>
      </c>
      <c r="C1064" s="127" t="s">
        <v>4184</v>
      </c>
      <c r="D1064" s="127" t="s">
        <v>556</v>
      </c>
      <c r="E1064" s="127" t="s">
        <v>2462</v>
      </c>
      <c r="F1064" s="128">
        <v>22.9</v>
      </c>
      <c r="G1064" s="128">
        <v>23.099999999999998</v>
      </c>
      <c r="H1064" s="128">
        <v>18.32</v>
      </c>
      <c r="I1064" s="311"/>
      <c r="J1064" s="319">
        <f>ROUND(SUMIF(Anlagenbewegungsdaten!B:B,A1064,Anlagenbewegungsdaten!C:C),3)</f>
        <v>0</v>
      </c>
      <c r="K1064" s="320">
        <f>ROUND(SUMIF(Anlagenbewegungsdaten!$B:$B,$A1064,Anlagenbewegungsdaten!$D:$D),2)</f>
        <v>0</v>
      </c>
      <c r="L1064" s="321">
        <f t="shared" si="44"/>
        <v>0</v>
      </c>
      <c r="M1064" s="341" t="s">
        <v>4950</v>
      </c>
      <c r="N1064" s="341" t="s">
        <v>4963</v>
      </c>
      <c r="O1064" s="323">
        <f>ROUND(SUMIF(Anlagenbewegungsdaten_AV!B:B,A1064,Anlagenbewegungsdaten_AV!C:C),3)</f>
        <v>0</v>
      </c>
      <c r="P1064" s="320">
        <f>ROUND(SUMIF(Anlagenbewegungsdaten_AV!$B:$B,$A1064,Anlagenbewegungsdaten_AV!$D:$D),2)</f>
        <v>0</v>
      </c>
      <c r="Q1064" s="321">
        <f t="shared" si="45"/>
        <v>0</v>
      </c>
      <c r="S1064" s="324"/>
      <c r="T1064" s="317"/>
      <c r="U1064" s="325"/>
      <c r="V1064" s="325"/>
    </row>
    <row r="1065" spans="1:22" ht="15" customHeight="1" x14ac:dyDescent="0.25">
      <c r="A1065" s="129" t="s">
        <v>557</v>
      </c>
      <c r="B1065" s="126" t="s">
        <v>2087</v>
      </c>
      <c r="C1065" s="127" t="s">
        <v>4184</v>
      </c>
      <c r="D1065" s="127" t="s">
        <v>558</v>
      </c>
      <c r="E1065" s="127" t="s">
        <v>2465</v>
      </c>
      <c r="F1065" s="128">
        <v>24.9</v>
      </c>
      <c r="G1065" s="128">
        <v>25.099999999999998</v>
      </c>
      <c r="H1065" s="128">
        <v>19.920000000000002</v>
      </c>
      <c r="I1065" s="311"/>
      <c r="J1065" s="319">
        <f>ROUND(SUMIF(Anlagenbewegungsdaten!B:B,A1065,Anlagenbewegungsdaten!C:C),3)</f>
        <v>0</v>
      </c>
      <c r="K1065" s="320">
        <f>ROUND(SUMIF(Anlagenbewegungsdaten!$B:$B,$A1065,Anlagenbewegungsdaten!$D:$D),2)</f>
        <v>0</v>
      </c>
      <c r="L1065" s="321">
        <f t="shared" si="44"/>
        <v>0</v>
      </c>
      <c r="M1065" s="341" t="s">
        <v>4950</v>
      </c>
      <c r="N1065" s="341" t="s">
        <v>4963</v>
      </c>
      <c r="O1065" s="323">
        <f>ROUND(SUMIF(Anlagenbewegungsdaten_AV!B:B,A1065,Anlagenbewegungsdaten_AV!C:C),3)</f>
        <v>0</v>
      </c>
      <c r="P1065" s="320">
        <f>ROUND(SUMIF(Anlagenbewegungsdaten_AV!$B:$B,$A1065,Anlagenbewegungsdaten_AV!$D:$D),2)</f>
        <v>0</v>
      </c>
      <c r="Q1065" s="321">
        <f t="shared" si="45"/>
        <v>0</v>
      </c>
      <c r="S1065" s="324"/>
      <c r="T1065" s="317"/>
      <c r="U1065" s="325"/>
      <c r="V1065" s="325"/>
    </row>
    <row r="1066" spans="1:22" ht="15" customHeight="1" x14ac:dyDescent="0.25">
      <c r="A1066" s="129" t="s">
        <v>559</v>
      </c>
      <c r="B1066" s="126" t="s">
        <v>2087</v>
      </c>
      <c r="C1066" s="127" t="s">
        <v>4184</v>
      </c>
      <c r="D1066" s="127" t="s">
        <v>560</v>
      </c>
      <c r="E1066" s="127" t="s">
        <v>1543</v>
      </c>
      <c r="F1066" s="128">
        <v>25.9</v>
      </c>
      <c r="G1066" s="128">
        <v>26.099999999999998</v>
      </c>
      <c r="H1066" s="128">
        <v>20.72</v>
      </c>
      <c r="I1066" s="311"/>
      <c r="J1066" s="319">
        <f>ROUND(SUMIF(Anlagenbewegungsdaten!B:B,A1066,Anlagenbewegungsdaten!C:C),3)</f>
        <v>0</v>
      </c>
      <c r="K1066" s="320">
        <f>ROUND(SUMIF(Anlagenbewegungsdaten!$B:$B,$A1066,Anlagenbewegungsdaten!$D:$D),2)</f>
        <v>0</v>
      </c>
      <c r="L1066" s="321">
        <f t="shared" si="44"/>
        <v>0</v>
      </c>
      <c r="M1066" s="341" t="s">
        <v>4950</v>
      </c>
      <c r="N1066" s="341" t="s">
        <v>4963</v>
      </c>
      <c r="O1066" s="323">
        <f>ROUND(SUMIF(Anlagenbewegungsdaten_AV!B:B,A1066,Anlagenbewegungsdaten_AV!C:C),3)</f>
        <v>0</v>
      </c>
      <c r="P1066" s="320">
        <f>ROUND(SUMIF(Anlagenbewegungsdaten_AV!$B:$B,$A1066,Anlagenbewegungsdaten_AV!$D:$D),2)</f>
        <v>0</v>
      </c>
      <c r="Q1066" s="321">
        <f t="shared" si="45"/>
        <v>0</v>
      </c>
      <c r="S1066" s="324"/>
      <c r="T1066" s="317"/>
      <c r="U1066" s="325"/>
      <c r="V1066" s="325"/>
    </row>
    <row r="1067" spans="1:22" ht="15" customHeight="1" x14ac:dyDescent="0.25">
      <c r="A1067" s="129" t="s">
        <v>561</v>
      </c>
      <c r="B1067" s="126" t="s">
        <v>2087</v>
      </c>
      <c r="C1067" s="127" t="s">
        <v>4184</v>
      </c>
      <c r="D1067" s="127" t="s">
        <v>562</v>
      </c>
      <c r="E1067" s="127" t="s">
        <v>1546</v>
      </c>
      <c r="F1067" s="128">
        <v>25.9</v>
      </c>
      <c r="G1067" s="128">
        <v>26.099999999999998</v>
      </c>
      <c r="H1067" s="128">
        <v>20.72</v>
      </c>
      <c r="I1067" s="311"/>
      <c r="J1067" s="319">
        <f>ROUND(SUMIF(Anlagenbewegungsdaten!B:B,A1067,Anlagenbewegungsdaten!C:C),3)</f>
        <v>0</v>
      </c>
      <c r="K1067" s="320">
        <f>ROUND(SUMIF(Anlagenbewegungsdaten!$B:$B,$A1067,Anlagenbewegungsdaten!$D:$D),2)</f>
        <v>0</v>
      </c>
      <c r="L1067" s="321">
        <f t="shared" si="44"/>
        <v>0</v>
      </c>
      <c r="M1067" s="341" t="s">
        <v>4950</v>
      </c>
      <c r="N1067" s="341" t="s">
        <v>4963</v>
      </c>
      <c r="O1067" s="323">
        <f>ROUND(SUMIF(Anlagenbewegungsdaten_AV!B:B,A1067,Anlagenbewegungsdaten_AV!C:C),3)</f>
        <v>0</v>
      </c>
      <c r="P1067" s="320">
        <f>ROUND(SUMIF(Anlagenbewegungsdaten_AV!$B:$B,$A1067,Anlagenbewegungsdaten_AV!$D:$D),2)</f>
        <v>0</v>
      </c>
      <c r="Q1067" s="321">
        <f t="shared" si="45"/>
        <v>0</v>
      </c>
      <c r="S1067" s="324"/>
      <c r="T1067" s="317"/>
      <c r="U1067" s="325"/>
      <c r="V1067" s="325"/>
    </row>
    <row r="1068" spans="1:22" ht="15" customHeight="1" x14ac:dyDescent="0.25">
      <c r="A1068" s="129" t="s">
        <v>2750</v>
      </c>
      <c r="B1068" s="126" t="s">
        <v>2087</v>
      </c>
      <c r="C1068" s="127" t="s">
        <v>4184</v>
      </c>
      <c r="D1068" s="127" t="s">
        <v>2751</v>
      </c>
      <c r="E1068" s="127" t="s">
        <v>2555</v>
      </c>
      <c r="F1068" s="128">
        <v>25.87</v>
      </c>
      <c r="G1068" s="128">
        <v>26.07</v>
      </c>
      <c r="H1068" s="128">
        <v>20.7</v>
      </c>
      <c r="I1068" s="311"/>
      <c r="J1068" s="319">
        <f>ROUND(SUMIF(Anlagenbewegungsdaten!B:B,A1068,Anlagenbewegungsdaten!C:C),3)</f>
        <v>0</v>
      </c>
      <c r="K1068" s="320">
        <f>ROUND(SUMIF(Anlagenbewegungsdaten!$B:$B,$A1068,Anlagenbewegungsdaten!$D:$D),2)</f>
        <v>0</v>
      </c>
      <c r="L1068" s="321">
        <f t="shared" si="44"/>
        <v>0</v>
      </c>
      <c r="M1068" s="341" t="s">
        <v>4950</v>
      </c>
      <c r="N1068" s="341" t="s">
        <v>4963</v>
      </c>
      <c r="O1068" s="323">
        <f>ROUND(SUMIF(Anlagenbewegungsdaten_AV!B:B,A1068,Anlagenbewegungsdaten_AV!C:C),3)</f>
        <v>0</v>
      </c>
      <c r="P1068" s="320">
        <f>ROUND(SUMIF(Anlagenbewegungsdaten_AV!$B:$B,$A1068,Anlagenbewegungsdaten_AV!$D:$D),2)</f>
        <v>0</v>
      </c>
      <c r="Q1068" s="321">
        <f t="shared" si="45"/>
        <v>0</v>
      </c>
      <c r="S1068" s="324"/>
      <c r="T1068" s="317"/>
      <c r="U1068" s="325"/>
      <c r="V1068" s="325"/>
    </row>
    <row r="1069" spans="1:22" ht="15" customHeight="1" x14ac:dyDescent="0.25">
      <c r="A1069" s="129" t="s">
        <v>3494</v>
      </c>
      <c r="B1069" s="126" t="s">
        <v>2087</v>
      </c>
      <c r="C1069" s="127" t="s">
        <v>4184</v>
      </c>
      <c r="D1069" s="127" t="s">
        <v>3495</v>
      </c>
      <c r="E1069" s="127" t="s">
        <v>3299</v>
      </c>
      <c r="F1069" s="128">
        <v>25.84</v>
      </c>
      <c r="G1069" s="128">
        <v>26.04</v>
      </c>
      <c r="H1069" s="128">
        <v>20.67</v>
      </c>
      <c r="I1069" s="311"/>
      <c r="J1069" s="319">
        <f>ROUND(SUMIF(Anlagenbewegungsdaten!B:B,A1069,Anlagenbewegungsdaten!C:C),3)</f>
        <v>0</v>
      </c>
      <c r="K1069" s="320">
        <f>ROUND(SUMIF(Anlagenbewegungsdaten!$B:$B,$A1069,Anlagenbewegungsdaten!$D:$D),2)</f>
        <v>0</v>
      </c>
      <c r="L1069" s="321">
        <f t="shared" si="44"/>
        <v>0</v>
      </c>
      <c r="M1069" s="341" t="s">
        <v>4950</v>
      </c>
      <c r="N1069" s="341" t="s">
        <v>4963</v>
      </c>
      <c r="O1069" s="323">
        <f>ROUND(SUMIF(Anlagenbewegungsdaten_AV!B:B,A1069,Anlagenbewegungsdaten_AV!C:C),3)</f>
        <v>0</v>
      </c>
      <c r="P1069" s="320">
        <f>ROUND(SUMIF(Anlagenbewegungsdaten_AV!$B:$B,$A1069,Anlagenbewegungsdaten_AV!$D:$D),2)</f>
        <v>0</v>
      </c>
      <c r="Q1069" s="321">
        <f t="shared" si="45"/>
        <v>0</v>
      </c>
      <c r="S1069" s="324"/>
      <c r="T1069" s="317"/>
      <c r="U1069" s="325"/>
      <c r="V1069" s="325"/>
    </row>
    <row r="1070" spans="1:22" ht="15" customHeight="1" x14ac:dyDescent="0.25">
      <c r="A1070" s="129" t="s">
        <v>4265</v>
      </c>
      <c r="B1070" s="126" t="s">
        <v>2087</v>
      </c>
      <c r="C1070" s="127" t="s">
        <v>4184</v>
      </c>
      <c r="D1070" s="127" t="s">
        <v>4266</v>
      </c>
      <c r="E1070" s="127" t="s">
        <v>4069</v>
      </c>
      <c r="F1070" s="128">
        <v>25.810000000000002</v>
      </c>
      <c r="G1070" s="128">
        <v>26.01</v>
      </c>
      <c r="H1070" s="128">
        <v>20.65</v>
      </c>
      <c r="I1070" s="311"/>
      <c r="J1070" s="319">
        <f>ROUND(SUMIF(Anlagenbewegungsdaten!B:B,A1070,Anlagenbewegungsdaten!C:C),3)</f>
        <v>0</v>
      </c>
      <c r="K1070" s="320">
        <f>ROUND(SUMIF(Anlagenbewegungsdaten!$B:$B,$A1070,Anlagenbewegungsdaten!$D:$D),2)</f>
        <v>0</v>
      </c>
      <c r="L1070" s="321">
        <f t="shared" si="44"/>
        <v>0</v>
      </c>
      <c r="M1070" s="341" t="s">
        <v>4950</v>
      </c>
      <c r="N1070" s="341" t="s">
        <v>4963</v>
      </c>
      <c r="O1070" s="323">
        <f>ROUND(SUMIF(Anlagenbewegungsdaten_AV!B:B,A1070,Anlagenbewegungsdaten_AV!C:C),3)</f>
        <v>0</v>
      </c>
      <c r="P1070" s="320">
        <f>ROUND(SUMIF(Anlagenbewegungsdaten_AV!$B:$B,$A1070,Anlagenbewegungsdaten_AV!$D:$D),2)</f>
        <v>0</v>
      </c>
      <c r="Q1070" s="321">
        <f t="shared" si="45"/>
        <v>0</v>
      </c>
      <c r="S1070" s="324"/>
      <c r="T1070" s="317"/>
      <c r="U1070" s="325"/>
      <c r="V1070" s="325"/>
    </row>
    <row r="1071" spans="1:22" ht="15" customHeight="1" x14ac:dyDescent="0.25">
      <c r="A1071" s="129" t="s">
        <v>2491</v>
      </c>
      <c r="B1071" s="126" t="s">
        <v>2087</v>
      </c>
      <c r="C1071" s="127" t="s">
        <v>4184</v>
      </c>
      <c r="D1071" s="127" t="s">
        <v>2390</v>
      </c>
      <c r="E1071" s="127" t="s">
        <v>2462</v>
      </c>
      <c r="F1071" s="128">
        <v>8.9</v>
      </c>
      <c r="G1071" s="128">
        <v>9.1</v>
      </c>
      <c r="H1071" s="128">
        <v>7.12</v>
      </c>
      <c r="I1071" s="311"/>
      <c r="J1071" s="319">
        <f>ROUND(SUMIF(Anlagenbewegungsdaten!B:B,A1071,Anlagenbewegungsdaten!C:C),3)</f>
        <v>0</v>
      </c>
      <c r="K1071" s="320">
        <f>ROUND(SUMIF(Anlagenbewegungsdaten!$B:$B,$A1071,Anlagenbewegungsdaten!$D:$D),2)</f>
        <v>0</v>
      </c>
      <c r="L1071" s="321">
        <f t="shared" si="44"/>
        <v>0</v>
      </c>
      <c r="M1071" s="341" t="s">
        <v>4950</v>
      </c>
      <c r="N1071" s="341" t="s">
        <v>4963</v>
      </c>
      <c r="O1071" s="323">
        <f>ROUND(SUMIF(Anlagenbewegungsdaten_AV!B:B,A1071,Anlagenbewegungsdaten_AV!C:C),3)</f>
        <v>0</v>
      </c>
      <c r="P1071" s="320">
        <f>ROUND(SUMIF(Anlagenbewegungsdaten_AV!$B:$B,$A1071,Anlagenbewegungsdaten_AV!$D:$D),2)</f>
        <v>0</v>
      </c>
      <c r="Q1071" s="321">
        <f t="shared" si="45"/>
        <v>0</v>
      </c>
      <c r="S1071" s="324"/>
      <c r="T1071" s="317"/>
      <c r="U1071" s="325"/>
      <c r="V1071" s="325"/>
    </row>
    <row r="1072" spans="1:22" ht="15" customHeight="1" x14ac:dyDescent="0.25">
      <c r="A1072" s="129" t="s">
        <v>2492</v>
      </c>
      <c r="B1072" s="126" t="s">
        <v>2087</v>
      </c>
      <c r="C1072" s="127" t="s">
        <v>4184</v>
      </c>
      <c r="D1072" s="127" t="s">
        <v>2493</v>
      </c>
      <c r="E1072" s="127" t="s">
        <v>2465</v>
      </c>
      <c r="F1072" s="128">
        <v>10.9</v>
      </c>
      <c r="G1072" s="128">
        <v>11.1</v>
      </c>
      <c r="H1072" s="128">
        <v>8.7200000000000006</v>
      </c>
      <c r="I1072" s="311"/>
      <c r="J1072" s="319">
        <f>ROUND(SUMIF(Anlagenbewegungsdaten!B:B,A1072,Anlagenbewegungsdaten!C:C),3)</f>
        <v>0</v>
      </c>
      <c r="K1072" s="320">
        <f>ROUND(SUMIF(Anlagenbewegungsdaten!$B:$B,$A1072,Anlagenbewegungsdaten!$D:$D),2)</f>
        <v>0</v>
      </c>
      <c r="L1072" s="321">
        <f t="shared" si="44"/>
        <v>0</v>
      </c>
      <c r="M1072" s="341" t="s">
        <v>4950</v>
      </c>
      <c r="N1072" s="341" t="s">
        <v>4963</v>
      </c>
      <c r="O1072" s="323">
        <f>ROUND(SUMIF(Anlagenbewegungsdaten_AV!B:B,A1072,Anlagenbewegungsdaten_AV!C:C),3)</f>
        <v>0</v>
      </c>
      <c r="P1072" s="320">
        <f>ROUND(SUMIF(Anlagenbewegungsdaten_AV!$B:$B,$A1072,Anlagenbewegungsdaten_AV!$D:$D),2)</f>
        <v>0</v>
      </c>
      <c r="Q1072" s="321">
        <f t="shared" si="45"/>
        <v>0</v>
      </c>
      <c r="S1072" s="324"/>
      <c r="T1072" s="317"/>
      <c r="U1072" s="325"/>
      <c r="V1072" s="325"/>
    </row>
    <row r="1073" spans="1:22" ht="15" customHeight="1" x14ac:dyDescent="0.25">
      <c r="A1073" s="129" t="s">
        <v>563</v>
      </c>
      <c r="B1073" s="126" t="s">
        <v>2087</v>
      </c>
      <c r="C1073" s="127" t="s">
        <v>4184</v>
      </c>
      <c r="D1073" s="127" t="s">
        <v>1643</v>
      </c>
      <c r="E1073" s="127" t="s">
        <v>1546</v>
      </c>
      <c r="F1073" s="128">
        <v>11.9</v>
      </c>
      <c r="G1073" s="128">
        <v>12.1</v>
      </c>
      <c r="H1073" s="128">
        <v>9.52</v>
      </c>
      <c r="I1073" s="311"/>
      <c r="J1073" s="319">
        <f>ROUND(SUMIF(Anlagenbewegungsdaten!B:B,A1073,Anlagenbewegungsdaten!C:C),3)</f>
        <v>0</v>
      </c>
      <c r="K1073" s="320">
        <f>ROUND(SUMIF(Anlagenbewegungsdaten!$B:$B,$A1073,Anlagenbewegungsdaten!$D:$D),2)</f>
        <v>0</v>
      </c>
      <c r="L1073" s="321">
        <f t="shared" si="44"/>
        <v>0</v>
      </c>
      <c r="M1073" s="341" t="s">
        <v>4950</v>
      </c>
      <c r="N1073" s="341" t="s">
        <v>4963</v>
      </c>
      <c r="O1073" s="323">
        <f>ROUND(SUMIF(Anlagenbewegungsdaten_AV!B:B,A1073,Anlagenbewegungsdaten_AV!C:C),3)</f>
        <v>0</v>
      </c>
      <c r="P1073" s="320">
        <f>ROUND(SUMIF(Anlagenbewegungsdaten_AV!$B:$B,$A1073,Anlagenbewegungsdaten_AV!$D:$D),2)</f>
        <v>0</v>
      </c>
      <c r="Q1073" s="321">
        <f t="shared" si="45"/>
        <v>0</v>
      </c>
      <c r="S1073" s="324"/>
      <c r="T1073" s="317"/>
      <c r="U1073" s="325"/>
      <c r="V1073" s="325"/>
    </row>
    <row r="1074" spans="1:22" ht="15" customHeight="1" x14ac:dyDescent="0.25">
      <c r="A1074" s="129" t="s">
        <v>2752</v>
      </c>
      <c r="B1074" s="126" t="s">
        <v>2087</v>
      </c>
      <c r="C1074" s="127" t="s">
        <v>4184</v>
      </c>
      <c r="D1074" s="127" t="s">
        <v>2603</v>
      </c>
      <c r="E1074" s="127" t="s">
        <v>2555</v>
      </c>
      <c r="F1074" s="128">
        <v>11.870000000000001</v>
      </c>
      <c r="G1074" s="128">
        <v>12.07</v>
      </c>
      <c r="H1074" s="128">
        <v>9.5</v>
      </c>
      <c r="I1074" s="311"/>
      <c r="J1074" s="319">
        <f>ROUND(SUMIF(Anlagenbewegungsdaten!B:B,A1074,Anlagenbewegungsdaten!C:C),3)</f>
        <v>0</v>
      </c>
      <c r="K1074" s="320">
        <f>ROUND(SUMIF(Anlagenbewegungsdaten!$B:$B,$A1074,Anlagenbewegungsdaten!$D:$D),2)</f>
        <v>0</v>
      </c>
      <c r="L1074" s="321">
        <f t="shared" si="44"/>
        <v>0</v>
      </c>
      <c r="M1074" s="341" t="s">
        <v>4950</v>
      </c>
      <c r="N1074" s="341" t="s">
        <v>4963</v>
      </c>
      <c r="O1074" s="323">
        <f>ROUND(SUMIF(Anlagenbewegungsdaten_AV!B:B,A1074,Anlagenbewegungsdaten_AV!C:C),3)</f>
        <v>0</v>
      </c>
      <c r="P1074" s="320">
        <f>ROUND(SUMIF(Anlagenbewegungsdaten_AV!$B:$B,$A1074,Anlagenbewegungsdaten_AV!$D:$D),2)</f>
        <v>0</v>
      </c>
      <c r="Q1074" s="321">
        <f t="shared" si="45"/>
        <v>0</v>
      </c>
      <c r="S1074" s="324"/>
      <c r="T1074" s="317"/>
      <c r="U1074" s="325"/>
      <c r="V1074" s="325"/>
    </row>
    <row r="1075" spans="1:22" ht="15" customHeight="1" x14ac:dyDescent="0.25">
      <c r="A1075" s="129" t="s">
        <v>3496</v>
      </c>
      <c r="B1075" s="126" t="s">
        <v>2087</v>
      </c>
      <c r="C1075" s="127" t="s">
        <v>4184</v>
      </c>
      <c r="D1075" s="127" t="s">
        <v>3347</v>
      </c>
      <c r="E1075" s="127" t="s">
        <v>3299</v>
      </c>
      <c r="F1075" s="128">
        <v>11.84</v>
      </c>
      <c r="G1075" s="128">
        <v>12.04</v>
      </c>
      <c r="H1075" s="128">
        <v>9.4700000000000006</v>
      </c>
      <c r="I1075" s="311"/>
      <c r="J1075" s="319">
        <f>ROUND(SUMIF(Anlagenbewegungsdaten!B:B,A1075,Anlagenbewegungsdaten!C:C),3)</f>
        <v>0</v>
      </c>
      <c r="K1075" s="320">
        <f>ROUND(SUMIF(Anlagenbewegungsdaten!$B:$B,$A1075,Anlagenbewegungsdaten!$D:$D),2)</f>
        <v>0</v>
      </c>
      <c r="L1075" s="321">
        <f t="shared" si="44"/>
        <v>0</v>
      </c>
      <c r="M1075" s="341" t="s">
        <v>4950</v>
      </c>
      <c r="N1075" s="341" t="s">
        <v>4963</v>
      </c>
      <c r="O1075" s="323">
        <f>ROUND(SUMIF(Anlagenbewegungsdaten_AV!B:B,A1075,Anlagenbewegungsdaten_AV!C:C),3)</f>
        <v>0</v>
      </c>
      <c r="P1075" s="320">
        <f>ROUND(SUMIF(Anlagenbewegungsdaten_AV!$B:$B,$A1075,Anlagenbewegungsdaten_AV!$D:$D),2)</f>
        <v>0</v>
      </c>
      <c r="Q1075" s="321">
        <f t="shared" si="45"/>
        <v>0</v>
      </c>
      <c r="S1075" s="324"/>
      <c r="T1075" s="317"/>
      <c r="U1075" s="325"/>
      <c r="V1075" s="325"/>
    </row>
    <row r="1076" spans="1:22" ht="15" customHeight="1" x14ac:dyDescent="0.25">
      <c r="A1076" s="129" t="s">
        <v>4267</v>
      </c>
      <c r="B1076" s="126" t="s">
        <v>2087</v>
      </c>
      <c r="C1076" s="127" t="s">
        <v>4184</v>
      </c>
      <c r="D1076" s="127" t="s">
        <v>4117</v>
      </c>
      <c r="E1076" s="127" t="s">
        <v>4069</v>
      </c>
      <c r="F1076" s="128">
        <v>11.81</v>
      </c>
      <c r="G1076" s="128">
        <v>12.01</v>
      </c>
      <c r="H1076" s="128">
        <v>9.4499999999999993</v>
      </c>
      <c r="I1076" s="311"/>
      <c r="J1076" s="319">
        <f>ROUND(SUMIF(Anlagenbewegungsdaten!B:B,A1076,Anlagenbewegungsdaten!C:C),3)</f>
        <v>0</v>
      </c>
      <c r="K1076" s="320">
        <f>ROUND(SUMIF(Anlagenbewegungsdaten!$B:$B,$A1076,Anlagenbewegungsdaten!$D:$D),2)</f>
        <v>0</v>
      </c>
      <c r="L1076" s="321">
        <f t="shared" si="44"/>
        <v>0</v>
      </c>
      <c r="M1076" s="341" t="s">
        <v>4950</v>
      </c>
      <c r="N1076" s="341" t="s">
        <v>4963</v>
      </c>
      <c r="O1076" s="323">
        <f>ROUND(SUMIF(Anlagenbewegungsdaten_AV!B:B,A1076,Anlagenbewegungsdaten_AV!C:C),3)</f>
        <v>0</v>
      </c>
      <c r="P1076" s="320">
        <f>ROUND(SUMIF(Anlagenbewegungsdaten_AV!$B:$B,$A1076,Anlagenbewegungsdaten_AV!$D:$D),2)</f>
        <v>0</v>
      </c>
      <c r="Q1076" s="321">
        <f t="shared" si="45"/>
        <v>0</v>
      </c>
      <c r="S1076" s="324"/>
      <c r="T1076" s="317"/>
      <c r="U1076" s="325"/>
      <c r="V1076" s="325"/>
    </row>
    <row r="1077" spans="1:22" ht="15" customHeight="1" x14ac:dyDescent="0.25">
      <c r="A1077" s="129" t="s">
        <v>2494</v>
      </c>
      <c r="B1077" s="126" t="s">
        <v>2087</v>
      </c>
      <c r="C1077" s="127" t="s">
        <v>4184</v>
      </c>
      <c r="D1077" s="127" t="s">
        <v>2443</v>
      </c>
      <c r="E1077" s="127" t="s">
        <v>2462</v>
      </c>
      <c r="F1077" s="128">
        <v>12.9</v>
      </c>
      <c r="G1077" s="128">
        <v>13.1</v>
      </c>
      <c r="H1077" s="128">
        <v>10.32</v>
      </c>
      <c r="I1077" s="311"/>
      <c r="J1077" s="319">
        <f>ROUND(SUMIF(Anlagenbewegungsdaten!B:B,A1077,Anlagenbewegungsdaten!C:C),3)</f>
        <v>0</v>
      </c>
      <c r="K1077" s="320">
        <f>ROUND(SUMIF(Anlagenbewegungsdaten!$B:$B,$A1077,Anlagenbewegungsdaten!$D:$D),2)</f>
        <v>0</v>
      </c>
      <c r="L1077" s="321">
        <f t="shared" si="44"/>
        <v>0</v>
      </c>
      <c r="M1077" s="341" t="s">
        <v>4950</v>
      </c>
      <c r="N1077" s="341" t="s">
        <v>4963</v>
      </c>
      <c r="O1077" s="323">
        <f>ROUND(SUMIF(Anlagenbewegungsdaten_AV!B:B,A1077,Anlagenbewegungsdaten_AV!C:C),3)</f>
        <v>0</v>
      </c>
      <c r="P1077" s="320">
        <f>ROUND(SUMIF(Anlagenbewegungsdaten_AV!$B:$B,$A1077,Anlagenbewegungsdaten_AV!$D:$D),2)</f>
        <v>0</v>
      </c>
      <c r="Q1077" s="321">
        <f t="shared" si="45"/>
        <v>0</v>
      </c>
      <c r="S1077" s="324"/>
      <c r="T1077" s="317"/>
      <c r="U1077" s="325"/>
      <c r="V1077" s="325"/>
    </row>
    <row r="1078" spans="1:22" ht="15" customHeight="1" x14ac:dyDescent="0.25">
      <c r="A1078" s="129" t="s">
        <v>2495</v>
      </c>
      <c r="B1078" s="126" t="s">
        <v>2087</v>
      </c>
      <c r="C1078" s="127" t="s">
        <v>4184</v>
      </c>
      <c r="D1078" s="127" t="s">
        <v>2496</v>
      </c>
      <c r="E1078" s="127" t="s">
        <v>2465</v>
      </c>
      <c r="F1078" s="128">
        <v>14.9</v>
      </c>
      <c r="G1078" s="128">
        <v>15.1</v>
      </c>
      <c r="H1078" s="128">
        <v>11.92</v>
      </c>
      <c r="I1078" s="311"/>
      <c r="J1078" s="319">
        <f>ROUND(SUMIF(Anlagenbewegungsdaten!B:B,A1078,Anlagenbewegungsdaten!C:C),3)</f>
        <v>0</v>
      </c>
      <c r="K1078" s="320">
        <f>ROUND(SUMIF(Anlagenbewegungsdaten!$B:$B,$A1078,Anlagenbewegungsdaten!$D:$D),2)</f>
        <v>0</v>
      </c>
      <c r="L1078" s="321">
        <f t="shared" si="44"/>
        <v>0</v>
      </c>
      <c r="M1078" s="341" t="s">
        <v>4950</v>
      </c>
      <c r="N1078" s="341" t="s">
        <v>4963</v>
      </c>
      <c r="O1078" s="323">
        <f>ROUND(SUMIF(Anlagenbewegungsdaten_AV!B:B,A1078,Anlagenbewegungsdaten_AV!C:C),3)</f>
        <v>0</v>
      </c>
      <c r="P1078" s="320">
        <f>ROUND(SUMIF(Anlagenbewegungsdaten_AV!$B:$B,$A1078,Anlagenbewegungsdaten_AV!$D:$D),2)</f>
        <v>0</v>
      </c>
      <c r="Q1078" s="321">
        <f t="shared" si="45"/>
        <v>0</v>
      </c>
      <c r="S1078" s="324"/>
      <c r="T1078" s="317"/>
      <c r="U1078" s="325"/>
      <c r="V1078" s="325"/>
    </row>
    <row r="1079" spans="1:22" ht="15" customHeight="1" x14ac:dyDescent="0.25">
      <c r="A1079" s="129" t="s">
        <v>564</v>
      </c>
      <c r="B1079" s="126" t="s">
        <v>2087</v>
      </c>
      <c r="C1079" s="127" t="s">
        <v>4184</v>
      </c>
      <c r="D1079" s="127" t="s">
        <v>565</v>
      </c>
      <c r="E1079" s="127" t="s">
        <v>1546</v>
      </c>
      <c r="F1079" s="128">
        <v>15.9</v>
      </c>
      <c r="G1079" s="128">
        <v>16.100000000000001</v>
      </c>
      <c r="H1079" s="128">
        <v>12.72</v>
      </c>
      <c r="I1079" s="311"/>
      <c r="J1079" s="319">
        <f>ROUND(SUMIF(Anlagenbewegungsdaten!B:B,A1079,Anlagenbewegungsdaten!C:C),3)</f>
        <v>0</v>
      </c>
      <c r="K1079" s="320">
        <f>ROUND(SUMIF(Anlagenbewegungsdaten!$B:$B,$A1079,Anlagenbewegungsdaten!$D:$D),2)</f>
        <v>0</v>
      </c>
      <c r="L1079" s="321">
        <f t="shared" si="44"/>
        <v>0</v>
      </c>
      <c r="M1079" s="341" t="s">
        <v>4950</v>
      </c>
      <c r="N1079" s="341" t="s">
        <v>4963</v>
      </c>
      <c r="O1079" s="323">
        <f>ROUND(SUMIF(Anlagenbewegungsdaten_AV!B:B,A1079,Anlagenbewegungsdaten_AV!C:C),3)</f>
        <v>0</v>
      </c>
      <c r="P1079" s="320">
        <f>ROUND(SUMIF(Anlagenbewegungsdaten_AV!$B:$B,$A1079,Anlagenbewegungsdaten_AV!$D:$D),2)</f>
        <v>0</v>
      </c>
      <c r="Q1079" s="321">
        <f t="shared" si="45"/>
        <v>0</v>
      </c>
      <c r="S1079" s="324"/>
      <c r="T1079" s="317"/>
      <c r="U1079" s="325"/>
      <c r="V1079" s="325"/>
    </row>
    <row r="1080" spans="1:22" ht="15" customHeight="1" x14ac:dyDescent="0.25">
      <c r="A1080" s="129" t="s">
        <v>2753</v>
      </c>
      <c r="B1080" s="126" t="s">
        <v>2087</v>
      </c>
      <c r="C1080" s="127" t="s">
        <v>4184</v>
      </c>
      <c r="D1080" s="127" t="s">
        <v>2754</v>
      </c>
      <c r="E1080" s="127" t="s">
        <v>2555</v>
      </c>
      <c r="F1080" s="128">
        <v>15.870000000000001</v>
      </c>
      <c r="G1080" s="128">
        <v>16.07</v>
      </c>
      <c r="H1080" s="128">
        <v>12.7</v>
      </c>
      <c r="I1080" s="311"/>
      <c r="J1080" s="319">
        <f>ROUND(SUMIF(Anlagenbewegungsdaten!B:B,A1080,Anlagenbewegungsdaten!C:C),3)</f>
        <v>0</v>
      </c>
      <c r="K1080" s="320">
        <f>ROUND(SUMIF(Anlagenbewegungsdaten!$B:$B,$A1080,Anlagenbewegungsdaten!$D:$D),2)</f>
        <v>0</v>
      </c>
      <c r="L1080" s="321">
        <f t="shared" si="44"/>
        <v>0</v>
      </c>
      <c r="M1080" s="341" t="s">
        <v>4950</v>
      </c>
      <c r="N1080" s="341" t="s">
        <v>4963</v>
      </c>
      <c r="O1080" s="323">
        <f>ROUND(SUMIF(Anlagenbewegungsdaten_AV!B:B,A1080,Anlagenbewegungsdaten_AV!C:C),3)</f>
        <v>0</v>
      </c>
      <c r="P1080" s="320">
        <f>ROUND(SUMIF(Anlagenbewegungsdaten_AV!$B:$B,$A1080,Anlagenbewegungsdaten_AV!$D:$D),2)</f>
        <v>0</v>
      </c>
      <c r="Q1080" s="321">
        <f t="shared" si="45"/>
        <v>0</v>
      </c>
      <c r="S1080" s="324"/>
      <c r="T1080" s="317"/>
      <c r="U1080" s="325"/>
      <c r="V1080" s="325"/>
    </row>
    <row r="1081" spans="1:22" ht="15" customHeight="1" x14ac:dyDescent="0.25">
      <c r="A1081" s="129" t="s">
        <v>3497</v>
      </c>
      <c r="B1081" s="126" t="s">
        <v>2087</v>
      </c>
      <c r="C1081" s="127" t="s">
        <v>4184</v>
      </c>
      <c r="D1081" s="127" t="s">
        <v>3498</v>
      </c>
      <c r="E1081" s="127" t="s">
        <v>3299</v>
      </c>
      <c r="F1081" s="128">
        <v>15.84</v>
      </c>
      <c r="G1081" s="128">
        <v>16.04</v>
      </c>
      <c r="H1081" s="128">
        <v>12.67</v>
      </c>
      <c r="I1081" s="311"/>
      <c r="J1081" s="319">
        <f>ROUND(SUMIF(Anlagenbewegungsdaten!B:B,A1081,Anlagenbewegungsdaten!C:C),3)</f>
        <v>0</v>
      </c>
      <c r="K1081" s="320">
        <f>ROUND(SUMIF(Anlagenbewegungsdaten!$B:$B,$A1081,Anlagenbewegungsdaten!$D:$D),2)</f>
        <v>0</v>
      </c>
      <c r="L1081" s="321">
        <f t="shared" si="44"/>
        <v>0</v>
      </c>
      <c r="M1081" s="341" t="s">
        <v>4950</v>
      </c>
      <c r="N1081" s="341" t="s">
        <v>4963</v>
      </c>
      <c r="O1081" s="323">
        <f>ROUND(SUMIF(Anlagenbewegungsdaten_AV!B:B,A1081,Anlagenbewegungsdaten_AV!C:C),3)</f>
        <v>0</v>
      </c>
      <c r="P1081" s="320">
        <f>ROUND(SUMIF(Anlagenbewegungsdaten_AV!$B:$B,$A1081,Anlagenbewegungsdaten_AV!$D:$D),2)</f>
        <v>0</v>
      </c>
      <c r="Q1081" s="321">
        <f t="shared" si="45"/>
        <v>0</v>
      </c>
      <c r="S1081" s="324"/>
      <c r="T1081" s="317"/>
      <c r="U1081" s="325"/>
      <c r="V1081" s="325"/>
    </row>
    <row r="1082" spans="1:22" ht="15" customHeight="1" x14ac:dyDescent="0.25">
      <c r="A1082" s="129" t="s">
        <v>4268</v>
      </c>
      <c r="B1082" s="126" t="s">
        <v>2087</v>
      </c>
      <c r="C1082" s="127" t="s">
        <v>4184</v>
      </c>
      <c r="D1082" s="127" t="s">
        <v>4269</v>
      </c>
      <c r="E1082" s="127" t="s">
        <v>4069</v>
      </c>
      <c r="F1082" s="128">
        <v>15.81</v>
      </c>
      <c r="G1082" s="128">
        <v>16.010000000000002</v>
      </c>
      <c r="H1082" s="128">
        <v>12.65</v>
      </c>
      <c r="I1082" s="311"/>
      <c r="J1082" s="319">
        <f>ROUND(SUMIF(Anlagenbewegungsdaten!B:B,A1082,Anlagenbewegungsdaten!C:C),3)</f>
        <v>0</v>
      </c>
      <c r="K1082" s="320">
        <f>ROUND(SUMIF(Anlagenbewegungsdaten!$B:$B,$A1082,Anlagenbewegungsdaten!$D:$D),2)</f>
        <v>0</v>
      </c>
      <c r="L1082" s="321">
        <f t="shared" si="44"/>
        <v>0</v>
      </c>
      <c r="M1082" s="341" t="s">
        <v>4950</v>
      </c>
      <c r="N1082" s="341" t="s">
        <v>4963</v>
      </c>
      <c r="O1082" s="323">
        <f>ROUND(SUMIF(Anlagenbewegungsdaten_AV!B:B,A1082,Anlagenbewegungsdaten_AV!C:C),3)</f>
        <v>0</v>
      </c>
      <c r="P1082" s="320">
        <f>ROUND(SUMIF(Anlagenbewegungsdaten_AV!$B:$B,$A1082,Anlagenbewegungsdaten_AV!$D:$D),2)</f>
        <v>0</v>
      </c>
      <c r="Q1082" s="321">
        <f t="shared" si="45"/>
        <v>0</v>
      </c>
      <c r="S1082" s="324"/>
      <c r="T1082" s="317"/>
      <c r="U1082" s="325"/>
      <c r="V1082" s="325"/>
    </row>
    <row r="1083" spans="1:22" ht="15" customHeight="1" x14ac:dyDescent="0.25">
      <c r="A1083" s="129" t="s">
        <v>2497</v>
      </c>
      <c r="B1083" s="126" t="s">
        <v>2087</v>
      </c>
      <c r="C1083" s="127" t="s">
        <v>4184</v>
      </c>
      <c r="D1083" s="127" t="s">
        <v>2445</v>
      </c>
      <c r="E1083" s="127" t="s">
        <v>2462</v>
      </c>
      <c r="F1083" s="128">
        <v>11.4</v>
      </c>
      <c r="G1083" s="128">
        <v>11.6</v>
      </c>
      <c r="H1083" s="128">
        <v>9.1199999999999992</v>
      </c>
      <c r="I1083" s="311"/>
      <c r="J1083" s="319">
        <f>ROUND(SUMIF(Anlagenbewegungsdaten!B:B,A1083,Anlagenbewegungsdaten!C:C),3)</f>
        <v>0</v>
      </c>
      <c r="K1083" s="320">
        <f>ROUND(SUMIF(Anlagenbewegungsdaten!$B:$B,$A1083,Anlagenbewegungsdaten!$D:$D),2)</f>
        <v>0</v>
      </c>
      <c r="L1083" s="321">
        <f t="shared" si="44"/>
        <v>0</v>
      </c>
      <c r="M1083" s="341" t="s">
        <v>4950</v>
      </c>
      <c r="N1083" s="341" t="s">
        <v>4963</v>
      </c>
      <c r="O1083" s="323">
        <f>ROUND(SUMIF(Anlagenbewegungsdaten_AV!B:B,A1083,Anlagenbewegungsdaten_AV!C:C),3)</f>
        <v>0</v>
      </c>
      <c r="P1083" s="320">
        <f>ROUND(SUMIF(Anlagenbewegungsdaten_AV!$B:$B,$A1083,Anlagenbewegungsdaten_AV!$D:$D),2)</f>
        <v>0</v>
      </c>
      <c r="Q1083" s="321">
        <f t="shared" si="45"/>
        <v>0</v>
      </c>
      <c r="S1083" s="324"/>
      <c r="T1083" s="317"/>
      <c r="U1083" s="325"/>
      <c r="V1083" s="325"/>
    </row>
    <row r="1084" spans="1:22" ht="15" customHeight="1" x14ac:dyDescent="0.25">
      <c r="A1084" s="129" t="s">
        <v>2498</v>
      </c>
      <c r="B1084" s="126" t="s">
        <v>2087</v>
      </c>
      <c r="C1084" s="127" t="s">
        <v>4184</v>
      </c>
      <c r="D1084" s="127" t="s">
        <v>2499</v>
      </c>
      <c r="E1084" s="127" t="s">
        <v>2465</v>
      </c>
      <c r="F1084" s="128">
        <v>13.4</v>
      </c>
      <c r="G1084" s="128">
        <v>13.6</v>
      </c>
      <c r="H1084" s="128">
        <v>10.72</v>
      </c>
      <c r="I1084" s="311"/>
      <c r="J1084" s="319">
        <f>ROUND(SUMIF(Anlagenbewegungsdaten!B:B,A1084,Anlagenbewegungsdaten!C:C),3)</f>
        <v>0</v>
      </c>
      <c r="K1084" s="320">
        <f>ROUND(SUMIF(Anlagenbewegungsdaten!$B:$B,$A1084,Anlagenbewegungsdaten!$D:$D),2)</f>
        <v>0</v>
      </c>
      <c r="L1084" s="321">
        <f t="shared" si="44"/>
        <v>0</v>
      </c>
      <c r="M1084" s="341" t="s">
        <v>4950</v>
      </c>
      <c r="N1084" s="341" t="s">
        <v>4963</v>
      </c>
      <c r="O1084" s="323">
        <f>ROUND(SUMIF(Anlagenbewegungsdaten_AV!B:B,A1084,Anlagenbewegungsdaten_AV!C:C),3)</f>
        <v>0</v>
      </c>
      <c r="P1084" s="320">
        <f>ROUND(SUMIF(Anlagenbewegungsdaten_AV!$B:$B,$A1084,Anlagenbewegungsdaten_AV!$D:$D),2)</f>
        <v>0</v>
      </c>
      <c r="Q1084" s="321">
        <f t="shared" si="45"/>
        <v>0</v>
      </c>
      <c r="S1084" s="324"/>
      <c r="T1084" s="317"/>
      <c r="U1084" s="325"/>
      <c r="V1084" s="325"/>
    </row>
    <row r="1085" spans="1:22" ht="15" customHeight="1" x14ac:dyDescent="0.25">
      <c r="A1085" s="129" t="s">
        <v>566</v>
      </c>
      <c r="B1085" s="126" t="s">
        <v>2087</v>
      </c>
      <c r="C1085" s="127" t="s">
        <v>4184</v>
      </c>
      <c r="D1085" s="127" t="s">
        <v>567</v>
      </c>
      <c r="E1085" s="127" t="s">
        <v>1546</v>
      </c>
      <c r="F1085" s="128">
        <v>14.4</v>
      </c>
      <c r="G1085" s="128">
        <v>14.6</v>
      </c>
      <c r="H1085" s="128">
        <v>11.52</v>
      </c>
      <c r="I1085" s="311"/>
      <c r="J1085" s="319">
        <f>ROUND(SUMIF(Anlagenbewegungsdaten!B:B,A1085,Anlagenbewegungsdaten!C:C),3)</f>
        <v>0</v>
      </c>
      <c r="K1085" s="320">
        <f>ROUND(SUMIF(Anlagenbewegungsdaten!$B:$B,$A1085,Anlagenbewegungsdaten!$D:$D),2)</f>
        <v>0</v>
      </c>
      <c r="L1085" s="321">
        <f t="shared" si="44"/>
        <v>0</v>
      </c>
      <c r="M1085" s="341" t="s">
        <v>4950</v>
      </c>
      <c r="N1085" s="341" t="s">
        <v>4963</v>
      </c>
      <c r="O1085" s="323">
        <f>ROUND(SUMIF(Anlagenbewegungsdaten_AV!B:B,A1085,Anlagenbewegungsdaten_AV!C:C),3)</f>
        <v>0</v>
      </c>
      <c r="P1085" s="320">
        <f>ROUND(SUMIF(Anlagenbewegungsdaten_AV!$B:$B,$A1085,Anlagenbewegungsdaten_AV!$D:$D),2)</f>
        <v>0</v>
      </c>
      <c r="Q1085" s="321">
        <f t="shared" si="45"/>
        <v>0</v>
      </c>
      <c r="S1085" s="324"/>
      <c r="T1085" s="317"/>
      <c r="U1085" s="325"/>
      <c r="V1085" s="325"/>
    </row>
    <row r="1086" spans="1:22" ht="15" customHeight="1" x14ac:dyDescent="0.25">
      <c r="A1086" s="129" t="s">
        <v>2755</v>
      </c>
      <c r="B1086" s="126" t="s">
        <v>2087</v>
      </c>
      <c r="C1086" s="127" t="s">
        <v>4184</v>
      </c>
      <c r="D1086" s="127" t="s">
        <v>2756</v>
      </c>
      <c r="E1086" s="127" t="s">
        <v>2555</v>
      </c>
      <c r="F1086" s="128">
        <v>14.370000000000001</v>
      </c>
      <c r="G1086" s="128">
        <v>14.57</v>
      </c>
      <c r="H1086" s="128">
        <v>11.5</v>
      </c>
      <c r="I1086" s="311"/>
      <c r="J1086" s="319">
        <f>ROUND(SUMIF(Anlagenbewegungsdaten!B:B,A1086,Anlagenbewegungsdaten!C:C),3)</f>
        <v>0</v>
      </c>
      <c r="K1086" s="320">
        <f>ROUND(SUMIF(Anlagenbewegungsdaten!$B:$B,$A1086,Anlagenbewegungsdaten!$D:$D),2)</f>
        <v>0</v>
      </c>
      <c r="L1086" s="321">
        <f t="shared" si="44"/>
        <v>0</v>
      </c>
      <c r="M1086" s="341" t="s">
        <v>4950</v>
      </c>
      <c r="N1086" s="341" t="s">
        <v>4963</v>
      </c>
      <c r="O1086" s="323">
        <f>ROUND(SUMIF(Anlagenbewegungsdaten_AV!B:B,A1086,Anlagenbewegungsdaten_AV!C:C),3)</f>
        <v>0</v>
      </c>
      <c r="P1086" s="320">
        <f>ROUND(SUMIF(Anlagenbewegungsdaten_AV!$B:$B,$A1086,Anlagenbewegungsdaten_AV!$D:$D),2)</f>
        <v>0</v>
      </c>
      <c r="Q1086" s="321">
        <f t="shared" si="45"/>
        <v>0</v>
      </c>
      <c r="S1086" s="324"/>
      <c r="T1086" s="317"/>
      <c r="U1086" s="325"/>
      <c r="V1086" s="325"/>
    </row>
    <row r="1087" spans="1:22" ht="15" customHeight="1" x14ac:dyDescent="0.25">
      <c r="A1087" s="129" t="s">
        <v>3499</v>
      </c>
      <c r="B1087" s="126" t="s">
        <v>2087</v>
      </c>
      <c r="C1087" s="127" t="s">
        <v>4184</v>
      </c>
      <c r="D1087" s="127" t="s">
        <v>3500</v>
      </c>
      <c r="E1087" s="127" t="s">
        <v>3299</v>
      </c>
      <c r="F1087" s="128">
        <v>14.34</v>
      </c>
      <c r="G1087" s="128">
        <v>14.54</v>
      </c>
      <c r="H1087" s="128">
        <v>11.47</v>
      </c>
      <c r="I1087" s="311"/>
      <c r="J1087" s="319">
        <f>ROUND(SUMIF(Anlagenbewegungsdaten!B:B,A1087,Anlagenbewegungsdaten!C:C),3)</f>
        <v>0</v>
      </c>
      <c r="K1087" s="320">
        <f>ROUND(SUMIF(Anlagenbewegungsdaten!$B:$B,$A1087,Anlagenbewegungsdaten!$D:$D),2)</f>
        <v>0</v>
      </c>
      <c r="L1087" s="321">
        <f t="shared" si="44"/>
        <v>0</v>
      </c>
      <c r="M1087" s="341" t="s">
        <v>4950</v>
      </c>
      <c r="N1087" s="341" t="s">
        <v>4963</v>
      </c>
      <c r="O1087" s="323">
        <f>ROUND(SUMIF(Anlagenbewegungsdaten_AV!B:B,A1087,Anlagenbewegungsdaten_AV!C:C),3)</f>
        <v>0</v>
      </c>
      <c r="P1087" s="320">
        <f>ROUND(SUMIF(Anlagenbewegungsdaten_AV!$B:$B,$A1087,Anlagenbewegungsdaten_AV!$D:$D),2)</f>
        <v>0</v>
      </c>
      <c r="Q1087" s="321">
        <f t="shared" si="45"/>
        <v>0</v>
      </c>
      <c r="S1087" s="324"/>
      <c r="T1087" s="317"/>
      <c r="U1087" s="325"/>
      <c r="V1087" s="325"/>
    </row>
    <row r="1088" spans="1:22" ht="15" customHeight="1" x14ac:dyDescent="0.25">
      <c r="A1088" s="129" t="s">
        <v>4270</v>
      </c>
      <c r="B1088" s="126" t="s">
        <v>2087</v>
      </c>
      <c r="C1088" s="127" t="s">
        <v>4184</v>
      </c>
      <c r="D1088" s="127" t="s">
        <v>4271</v>
      </c>
      <c r="E1088" s="127" t="s">
        <v>4069</v>
      </c>
      <c r="F1088" s="128">
        <v>14.31</v>
      </c>
      <c r="G1088" s="128">
        <v>14.51</v>
      </c>
      <c r="H1088" s="128">
        <v>11.45</v>
      </c>
      <c r="I1088" s="311"/>
      <c r="J1088" s="319">
        <f>ROUND(SUMIF(Anlagenbewegungsdaten!B:B,A1088,Anlagenbewegungsdaten!C:C),3)</f>
        <v>0</v>
      </c>
      <c r="K1088" s="320">
        <f>ROUND(SUMIF(Anlagenbewegungsdaten!$B:$B,$A1088,Anlagenbewegungsdaten!$D:$D),2)</f>
        <v>0</v>
      </c>
      <c r="L1088" s="321">
        <f t="shared" si="44"/>
        <v>0</v>
      </c>
      <c r="M1088" s="341" t="s">
        <v>4950</v>
      </c>
      <c r="N1088" s="341" t="s">
        <v>4963</v>
      </c>
      <c r="O1088" s="323">
        <f>ROUND(SUMIF(Anlagenbewegungsdaten_AV!B:B,A1088,Anlagenbewegungsdaten_AV!C:C),3)</f>
        <v>0</v>
      </c>
      <c r="P1088" s="320">
        <f>ROUND(SUMIF(Anlagenbewegungsdaten_AV!$B:$B,$A1088,Anlagenbewegungsdaten_AV!$D:$D),2)</f>
        <v>0</v>
      </c>
      <c r="Q1088" s="321">
        <f t="shared" si="45"/>
        <v>0</v>
      </c>
      <c r="S1088" s="324"/>
      <c r="T1088" s="317"/>
      <c r="U1088" s="325"/>
      <c r="V1088" s="325"/>
    </row>
    <row r="1089" spans="1:22" ht="15" customHeight="1" x14ac:dyDescent="0.25">
      <c r="A1089" s="129" t="s">
        <v>2500</v>
      </c>
      <c r="B1089" s="126" t="s">
        <v>2087</v>
      </c>
      <c r="C1089" s="127" t="s">
        <v>4184</v>
      </c>
      <c r="D1089" s="127" t="s">
        <v>2501</v>
      </c>
      <c r="E1089" s="127" t="s">
        <v>2462</v>
      </c>
      <c r="F1089" s="128">
        <v>10.9</v>
      </c>
      <c r="G1089" s="128">
        <v>11.1</v>
      </c>
      <c r="H1089" s="128">
        <v>8.7200000000000006</v>
      </c>
      <c r="I1089" s="311"/>
      <c r="J1089" s="319">
        <f>ROUND(SUMIF(Anlagenbewegungsdaten!B:B,A1089,Anlagenbewegungsdaten!C:C),3)</f>
        <v>0</v>
      </c>
      <c r="K1089" s="320">
        <f>ROUND(SUMIF(Anlagenbewegungsdaten!$B:$B,$A1089,Anlagenbewegungsdaten!$D:$D),2)</f>
        <v>0</v>
      </c>
      <c r="L1089" s="321">
        <f t="shared" si="44"/>
        <v>0</v>
      </c>
      <c r="M1089" s="341" t="s">
        <v>4950</v>
      </c>
      <c r="N1089" s="341" t="s">
        <v>4963</v>
      </c>
      <c r="O1089" s="323">
        <f>ROUND(SUMIF(Anlagenbewegungsdaten_AV!B:B,A1089,Anlagenbewegungsdaten_AV!C:C),3)</f>
        <v>0</v>
      </c>
      <c r="P1089" s="320">
        <f>ROUND(SUMIF(Anlagenbewegungsdaten_AV!$B:$B,$A1089,Anlagenbewegungsdaten_AV!$D:$D),2)</f>
        <v>0</v>
      </c>
      <c r="Q1089" s="321">
        <f t="shared" si="45"/>
        <v>0</v>
      </c>
      <c r="S1089" s="324"/>
      <c r="T1089" s="317"/>
      <c r="U1089" s="325"/>
      <c r="V1089" s="325"/>
    </row>
    <row r="1090" spans="1:22" ht="15" customHeight="1" x14ac:dyDescent="0.25">
      <c r="A1090" s="129" t="s">
        <v>2502</v>
      </c>
      <c r="B1090" s="126" t="s">
        <v>2087</v>
      </c>
      <c r="C1090" s="127" t="s">
        <v>4184</v>
      </c>
      <c r="D1090" s="127" t="s">
        <v>2503</v>
      </c>
      <c r="E1090" s="127" t="s">
        <v>2465</v>
      </c>
      <c r="F1090" s="128">
        <v>12.9</v>
      </c>
      <c r="G1090" s="128">
        <v>13.1</v>
      </c>
      <c r="H1090" s="128">
        <v>10.32</v>
      </c>
      <c r="I1090" s="311"/>
      <c r="J1090" s="319">
        <f>ROUND(SUMIF(Anlagenbewegungsdaten!B:B,A1090,Anlagenbewegungsdaten!C:C),3)</f>
        <v>0</v>
      </c>
      <c r="K1090" s="320">
        <f>ROUND(SUMIF(Anlagenbewegungsdaten!$B:$B,$A1090,Anlagenbewegungsdaten!$D:$D),2)</f>
        <v>0</v>
      </c>
      <c r="L1090" s="321">
        <f t="shared" si="44"/>
        <v>0</v>
      </c>
      <c r="M1090" s="341" t="s">
        <v>4950</v>
      </c>
      <c r="N1090" s="341" t="s">
        <v>4963</v>
      </c>
      <c r="O1090" s="323">
        <f>ROUND(SUMIF(Anlagenbewegungsdaten_AV!B:B,A1090,Anlagenbewegungsdaten_AV!C:C),3)</f>
        <v>0</v>
      </c>
      <c r="P1090" s="320">
        <f>ROUND(SUMIF(Anlagenbewegungsdaten_AV!$B:$B,$A1090,Anlagenbewegungsdaten_AV!$D:$D),2)</f>
        <v>0</v>
      </c>
      <c r="Q1090" s="321">
        <f t="shared" si="45"/>
        <v>0</v>
      </c>
      <c r="S1090" s="324"/>
      <c r="T1090" s="317"/>
      <c r="U1090" s="325"/>
      <c r="V1090" s="325"/>
    </row>
    <row r="1091" spans="1:22" ht="15" customHeight="1" x14ac:dyDescent="0.25">
      <c r="A1091" s="129" t="s">
        <v>568</v>
      </c>
      <c r="B1091" s="126" t="s">
        <v>2087</v>
      </c>
      <c r="C1091" s="127" t="s">
        <v>4184</v>
      </c>
      <c r="D1091" s="127" t="s">
        <v>569</v>
      </c>
      <c r="E1091" s="127" t="s">
        <v>1546</v>
      </c>
      <c r="F1091" s="128">
        <v>13.9</v>
      </c>
      <c r="G1091" s="128">
        <v>14.1</v>
      </c>
      <c r="H1091" s="128">
        <v>11.12</v>
      </c>
      <c r="I1091" s="311"/>
      <c r="J1091" s="319">
        <f>ROUND(SUMIF(Anlagenbewegungsdaten!B:B,A1091,Anlagenbewegungsdaten!C:C),3)</f>
        <v>0</v>
      </c>
      <c r="K1091" s="320">
        <f>ROUND(SUMIF(Anlagenbewegungsdaten!$B:$B,$A1091,Anlagenbewegungsdaten!$D:$D),2)</f>
        <v>0</v>
      </c>
      <c r="L1091" s="321">
        <f t="shared" si="44"/>
        <v>0</v>
      </c>
      <c r="M1091" s="341" t="s">
        <v>4950</v>
      </c>
      <c r="N1091" s="341" t="s">
        <v>4963</v>
      </c>
      <c r="O1091" s="323">
        <f>ROUND(SUMIF(Anlagenbewegungsdaten_AV!B:B,A1091,Anlagenbewegungsdaten_AV!C:C),3)</f>
        <v>0</v>
      </c>
      <c r="P1091" s="320">
        <f>ROUND(SUMIF(Anlagenbewegungsdaten_AV!$B:$B,$A1091,Anlagenbewegungsdaten_AV!$D:$D),2)</f>
        <v>0</v>
      </c>
      <c r="Q1091" s="321">
        <f t="shared" si="45"/>
        <v>0</v>
      </c>
      <c r="S1091" s="324"/>
      <c r="T1091" s="317"/>
      <c r="U1091" s="325"/>
      <c r="V1091" s="325"/>
    </row>
    <row r="1092" spans="1:22" ht="15" customHeight="1" x14ac:dyDescent="0.25">
      <c r="A1092" s="129" t="s">
        <v>2757</v>
      </c>
      <c r="B1092" s="126" t="s">
        <v>2087</v>
      </c>
      <c r="C1092" s="127" t="s">
        <v>4184</v>
      </c>
      <c r="D1092" s="127" t="s">
        <v>2758</v>
      </c>
      <c r="E1092" s="127" t="s">
        <v>2555</v>
      </c>
      <c r="F1092" s="128">
        <v>13.870000000000001</v>
      </c>
      <c r="G1092" s="128">
        <v>14.07</v>
      </c>
      <c r="H1092" s="128">
        <v>11.1</v>
      </c>
      <c r="I1092" s="311"/>
      <c r="J1092" s="319">
        <f>ROUND(SUMIF(Anlagenbewegungsdaten!B:B,A1092,Anlagenbewegungsdaten!C:C),3)</f>
        <v>0</v>
      </c>
      <c r="K1092" s="320">
        <f>ROUND(SUMIF(Anlagenbewegungsdaten!$B:$B,$A1092,Anlagenbewegungsdaten!$D:$D),2)</f>
        <v>0</v>
      </c>
      <c r="L1092" s="321">
        <f t="shared" si="44"/>
        <v>0</v>
      </c>
      <c r="M1092" s="341" t="s">
        <v>4950</v>
      </c>
      <c r="N1092" s="341" t="s">
        <v>4963</v>
      </c>
      <c r="O1092" s="323">
        <f>ROUND(SUMIF(Anlagenbewegungsdaten_AV!B:B,A1092,Anlagenbewegungsdaten_AV!C:C),3)</f>
        <v>0</v>
      </c>
      <c r="P1092" s="320">
        <f>ROUND(SUMIF(Anlagenbewegungsdaten_AV!$B:$B,$A1092,Anlagenbewegungsdaten_AV!$D:$D),2)</f>
        <v>0</v>
      </c>
      <c r="Q1092" s="321">
        <f t="shared" si="45"/>
        <v>0</v>
      </c>
      <c r="S1092" s="324"/>
      <c r="T1092" s="317"/>
      <c r="U1092" s="325"/>
      <c r="V1092" s="325"/>
    </row>
    <row r="1093" spans="1:22" ht="15" customHeight="1" x14ac:dyDescent="0.25">
      <c r="A1093" s="129" t="s">
        <v>3501</v>
      </c>
      <c r="B1093" s="126" t="s">
        <v>2087</v>
      </c>
      <c r="C1093" s="127" t="s">
        <v>4184</v>
      </c>
      <c r="D1093" s="127" t="s">
        <v>3502</v>
      </c>
      <c r="E1093" s="127" t="s">
        <v>3299</v>
      </c>
      <c r="F1093" s="128">
        <v>13.84</v>
      </c>
      <c r="G1093" s="128">
        <v>14.04</v>
      </c>
      <c r="H1093" s="128">
        <v>11.07</v>
      </c>
      <c r="I1093" s="311"/>
      <c r="J1093" s="319">
        <f>ROUND(SUMIF(Anlagenbewegungsdaten!B:B,A1093,Anlagenbewegungsdaten!C:C),3)</f>
        <v>0</v>
      </c>
      <c r="K1093" s="320">
        <f>ROUND(SUMIF(Anlagenbewegungsdaten!$B:$B,$A1093,Anlagenbewegungsdaten!$D:$D),2)</f>
        <v>0</v>
      </c>
      <c r="L1093" s="321">
        <f t="shared" si="44"/>
        <v>0</v>
      </c>
      <c r="M1093" s="341" t="s">
        <v>4950</v>
      </c>
      <c r="N1093" s="341" t="s">
        <v>4963</v>
      </c>
      <c r="O1093" s="323">
        <f>ROUND(SUMIF(Anlagenbewegungsdaten_AV!B:B,A1093,Anlagenbewegungsdaten_AV!C:C),3)</f>
        <v>0</v>
      </c>
      <c r="P1093" s="320">
        <f>ROUND(SUMIF(Anlagenbewegungsdaten_AV!$B:$B,$A1093,Anlagenbewegungsdaten_AV!$D:$D),2)</f>
        <v>0</v>
      </c>
      <c r="Q1093" s="321">
        <f t="shared" si="45"/>
        <v>0</v>
      </c>
      <c r="S1093" s="324"/>
      <c r="T1093" s="317"/>
      <c r="U1093" s="325"/>
      <c r="V1093" s="325"/>
    </row>
    <row r="1094" spans="1:22" ht="15" customHeight="1" x14ac:dyDescent="0.25">
      <c r="A1094" s="129" t="s">
        <v>4272</v>
      </c>
      <c r="B1094" s="126" t="s">
        <v>2087</v>
      </c>
      <c r="C1094" s="127" t="s">
        <v>4184</v>
      </c>
      <c r="D1094" s="127" t="s">
        <v>4273</v>
      </c>
      <c r="E1094" s="127" t="s">
        <v>4069</v>
      </c>
      <c r="F1094" s="128">
        <v>13.81</v>
      </c>
      <c r="G1094" s="128">
        <v>14.01</v>
      </c>
      <c r="H1094" s="128">
        <v>11.05</v>
      </c>
      <c r="I1094" s="311"/>
      <c r="J1094" s="319">
        <f>ROUND(SUMIF(Anlagenbewegungsdaten!B:B,A1094,Anlagenbewegungsdaten!C:C),3)</f>
        <v>0</v>
      </c>
      <c r="K1094" s="320">
        <f>ROUND(SUMIF(Anlagenbewegungsdaten!$B:$B,$A1094,Anlagenbewegungsdaten!$D:$D),2)</f>
        <v>0</v>
      </c>
      <c r="L1094" s="321">
        <f t="shared" si="44"/>
        <v>0</v>
      </c>
      <c r="M1094" s="341" t="s">
        <v>4950</v>
      </c>
      <c r="N1094" s="341" t="s">
        <v>4963</v>
      </c>
      <c r="O1094" s="323">
        <f>ROUND(SUMIF(Anlagenbewegungsdaten_AV!B:B,A1094,Anlagenbewegungsdaten_AV!C:C),3)</f>
        <v>0</v>
      </c>
      <c r="P1094" s="320">
        <f>ROUND(SUMIF(Anlagenbewegungsdaten_AV!$B:$B,$A1094,Anlagenbewegungsdaten_AV!$D:$D),2)</f>
        <v>0</v>
      </c>
      <c r="Q1094" s="321">
        <f t="shared" si="45"/>
        <v>0</v>
      </c>
      <c r="S1094" s="324"/>
      <c r="T1094" s="317"/>
      <c r="U1094" s="325"/>
      <c r="V1094" s="325"/>
    </row>
    <row r="1095" spans="1:22" ht="15" customHeight="1" x14ac:dyDescent="0.25">
      <c r="A1095" s="129" t="s">
        <v>2504</v>
      </c>
      <c r="B1095" s="126" t="s">
        <v>2087</v>
      </c>
      <c r="C1095" s="127" t="s">
        <v>4184</v>
      </c>
      <c r="D1095" s="127" t="s">
        <v>2505</v>
      </c>
      <c r="E1095" s="127" t="s">
        <v>2462</v>
      </c>
      <c r="F1095" s="128">
        <v>14.9</v>
      </c>
      <c r="G1095" s="128">
        <v>15.1</v>
      </c>
      <c r="H1095" s="128">
        <v>11.92</v>
      </c>
      <c r="I1095" s="311"/>
      <c r="J1095" s="319">
        <f>ROUND(SUMIF(Anlagenbewegungsdaten!B:B,A1095,Anlagenbewegungsdaten!C:C),3)</f>
        <v>0</v>
      </c>
      <c r="K1095" s="320">
        <f>ROUND(SUMIF(Anlagenbewegungsdaten!$B:$B,$A1095,Anlagenbewegungsdaten!$D:$D),2)</f>
        <v>0</v>
      </c>
      <c r="L1095" s="321">
        <f t="shared" si="44"/>
        <v>0</v>
      </c>
      <c r="M1095" s="341" t="s">
        <v>4950</v>
      </c>
      <c r="N1095" s="341" t="s">
        <v>4963</v>
      </c>
      <c r="O1095" s="323">
        <f>ROUND(SUMIF(Anlagenbewegungsdaten_AV!B:B,A1095,Anlagenbewegungsdaten_AV!C:C),3)</f>
        <v>0</v>
      </c>
      <c r="P1095" s="320">
        <f>ROUND(SUMIF(Anlagenbewegungsdaten_AV!$B:$B,$A1095,Anlagenbewegungsdaten_AV!$D:$D),2)</f>
        <v>0</v>
      </c>
      <c r="Q1095" s="321">
        <f t="shared" si="45"/>
        <v>0</v>
      </c>
      <c r="S1095" s="324"/>
      <c r="T1095" s="317"/>
      <c r="U1095" s="325"/>
      <c r="V1095" s="325"/>
    </row>
    <row r="1096" spans="1:22" ht="15" customHeight="1" x14ac:dyDescent="0.25">
      <c r="A1096" s="129" t="s">
        <v>2506</v>
      </c>
      <c r="B1096" s="126" t="s">
        <v>2087</v>
      </c>
      <c r="C1096" s="127" t="s">
        <v>4184</v>
      </c>
      <c r="D1096" s="127" t="s">
        <v>2507</v>
      </c>
      <c r="E1096" s="127" t="s">
        <v>2465</v>
      </c>
      <c r="F1096" s="128">
        <v>16.899999999999999</v>
      </c>
      <c r="G1096" s="128">
        <v>17.099999999999998</v>
      </c>
      <c r="H1096" s="128">
        <v>13.52</v>
      </c>
      <c r="I1096" s="311"/>
      <c r="J1096" s="319">
        <f>ROUND(SUMIF(Anlagenbewegungsdaten!B:B,A1096,Anlagenbewegungsdaten!C:C),3)</f>
        <v>0</v>
      </c>
      <c r="K1096" s="320">
        <f>ROUND(SUMIF(Anlagenbewegungsdaten!$B:$B,$A1096,Anlagenbewegungsdaten!$D:$D),2)</f>
        <v>0</v>
      </c>
      <c r="L1096" s="321">
        <f t="shared" si="44"/>
        <v>0</v>
      </c>
      <c r="M1096" s="341" t="s">
        <v>4950</v>
      </c>
      <c r="N1096" s="341" t="s">
        <v>4963</v>
      </c>
      <c r="O1096" s="323">
        <f>ROUND(SUMIF(Anlagenbewegungsdaten_AV!B:B,A1096,Anlagenbewegungsdaten_AV!C:C),3)</f>
        <v>0</v>
      </c>
      <c r="P1096" s="320">
        <f>ROUND(SUMIF(Anlagenbewegungsdaten_AV!$B:$B,$A1096,Anlagenbewegungsdaten_AV!$D:$D),2)</f>
        <v>0</v>
      </c>
      <c r="Q1096" s="321">
        <f t="shared" si="45"/>
        <v>0</v>
      </c>
      <c r="S1096" s="324"/>
      <c r="T1096" s="317"/>
      <c r="U1096" s="325"/>
      <c r="V1096" s="325"/>
    </row>
    <row r="1097" spans="1:22" ht="15" customHeight="1" x14ac:dyDescent="0.25">
      <c r="A1097" s="129" t="s">
        <v>570</v>
      </c>
      <c r="B1097" s="126" t="s">
        <v>2087</v>
      </c>
      <c r="C1097" s="127" t="s">
        <v>4184</v>
      </c>
      <c r="D1097" s="127" t="s">
        <v>571</v>
      </c>
      <c r="E1097" s="127" t="s">
        <v>1546</v>
      </c>
      <c r="F1097" s="128">
        <v>17.899999999999999</v>
      </c>
      <c r="G1097" s="128">
        <v>18.099999999999998</v>
      </c>
      <c r="H1097" s="128">
        <v>14.32</v>
      </c>
      <c r="I1097" s="311"/>
      <c r="J1097" s="319">
        <f>ROUND(SUMIF(Anlagenbewegungsdaten!B:B,A1097,Anlagenbewegungsdaten!C:C),3)</f>
        <v>0</v>
      </c>
      <c r="K1097" s="320">
        <f>ROUND(SUMIF(Anlagenbewegungsdaten!$B:$B,$A1097,Anlagenbewegungsdaten!$D:$D),2)</f>
        <v>0</v>
      </c>
      <c r="L1097" s="321">
        <f t="shared" si="44"/>
        <v>0</v>
      </c>
      <c r="M1097" s="341" t="s">
        <v>4950</v>
      </c>
      <c r="N1097" s="341" t="s">
        <v>4963</v>
      </c>
      <c r="O1097" s="323">
        <f>ROUND(SUMIF(Anlagenbewegungsdaten_AV!B:B,A1097,Anlagenbewegungsdaten_AV!C:C),3)</f>
        <v>0</v>
      </c>
      <c r="P1097" s="320">
        <f>ROUND(SUMIF(Anlagenbewegungsdaten_AV!$B:$B,$A1097,Anlagenbewegungsdaten_AV!$D:$D),2)</f>
        <v>0</v>
      </c>
      <c r="Q1097" s="321">
        <f t="shared" si="45"/>
        <v>0</v>
      </c>
      <c r="S1097" s="324"/>
      <c r="T1097" s="317"/>
      <c r="U1097" s="325"/>
      <c r="V1097" s="325"/>
    </row>
    <row r="1098" spans="1:22" ht="15" customHeight="1" x14ac:dyDescent="0.25">
      <c r="A1098" s="129" t="s">
        <v>2759</v>
      </c>
      <c r="B1098" s="126" t="s">
        <v>2087</v>
      </c>
      <c r="C1098" s="127" t="s">
        <v>4184</v>
      </c>
      <c r="D1098" s="127" t="s">
        <v>2760</v>
      </c>
      <c r="E1098" s="127" t="s">
        <v>2555</v>
      </c>
      <c r="F1098" s="128">
        <v>17.87</v>
      </c>
      <c r="G1098" s="128">
        <v>18.07</v>
      </c>
      <c r="H1098" s="128">
        <v>14.3</v>
      </c>
      <c r="I1098" s="311"/>
      <c r="J1098" s="319">
        <f>ROUND(SUMIF(Anlagenbewegungsdaten!B:B,A1098,Anlagenbewegungsdaten!C:C),3)</f>
        <v>0</v>
      </c>
      <c r="K1098" s="320">
        <f>ROUND(SUMIF(Anlagenbewegungsdaten!$B:$B,$A1098,Anlagenbewegungsdaten!$D:$D),2)</f>
        <v>0</v>
      </c>
      <c r="L1098" s="321">
        <f t="shared" ref="L1098:L1161" si="46">IF(ISBLANK(F1098),0,IF(OR($J1098&gt;=100,$J1098&lt;=-100),F1098-(K1098/J1098*100),IF(OR(J1098&gt;-100,J1098&lt;100),(J1098*F1098%)-K1098)))</f>
        <v>0</v>
      </c>
      <c r="M1098" s="341" t="s">
        <v>4950</v>
      </c>
      <c r="N1098" s="341" t="s">
        <v>4963</v>
      </c>
      <c r="O1098" s="323">
        <f>ROUND(SUMIF(Anlagenbewegungsdaten_AV!B:B,A1098,Anlagenbewegungsdaten_AV!C:C),3)</f>
        <v>0</v>
      </c>
      <c r="P1098" s="320">
        <f>ROUND(SUMIF(Anlagenbewegungsdaten_AV!$B:$B,$A1098,Anlagenbewegungsdaten_AV!$D:$D),2)</f>
        <v>0</v>
      </c>
      <c r="Q1098" s="321">
        <f t="shared" ref="Q1098:Q1161" si="47">IF(ISBLANK(H1098),0,IF(OR($O1098&gt;=100,$O1098&lt;=-100),H1098-(P1098/O1098*100),IF(OR(O1098&gt;-100,O1098&lt;100),(O1098*G1098%)-P1098)))</f>
        <v>0</v>
      </c>
      <c r="S1098" s="324"/>
      <c r="T1098" s="317"/>
      <c r="U1098" s="325"/>
      <c r="V1098" s="325"/>
    </row>
    <row r="1099" spans="1:22" ht="15" customHeight="1" x14ac:dyDescent="0.25">
      <c r="A1099" s="129" t="s">
        <v>3503</v>
      </c>
      <c r="B1099" s="126" t="s">
        <v>2087</v>
      </c>
      <c r="C1099" s="127" t="s">
        <v>4184</v>
      </c>
      <c r="D1099" s="127" t="s">
        <v>3504</v>
      </c>
      <c r="E1099" s="127" t="s">
        <v>3299</v>
      </c>
      <c r="F1099" s="128">
        <v>17.84</v>
      </c>
      <c r="G1099" s="128">
        <v>18.04</v>
      </c>
      <c r="H1099" s="128">
        <v>14.27</v>
      </c>
      <c r="I1099" s="311"/>
      <c r="J1099" s="319">
        <f>ROUND(SUMIF(Anlagenbewegungsdaten!B:B,A1099,Anlagenbewegungsdaten!C:C),3)</f>
        <v>0</v>
      </c>
      <c r="K1099" s="320">
        <f>ROUND(SUMIF(Anlagenbewegungsdaten!$B:$B,$A1099,Anlagenbewegungsdaten!$D:$D),2)</f>
        <v>0</v>
      </c>
      <c r="L1099" s="321">
        <f t="shared" si="46"/>
        <v>0</v>
      </c>
      <c r="M1099" s="341" t="s">
        <v>4950</v>
      </c>
      <c r="N1099" s="341" t="s">
        <v>4963</v>
      </c>
      <c r="O1099" s="323">
        <f>ROUND(SUMIF(Anlagenbewegungsdaten_AV!B:B,A1099,Anlagenbewegungsdaten_AV!C:C),3)</f>
        <v>0</v>
      </c>
      <c r="P1099" s="320">
        <f>ROUND(SUMIF(Anlagenbewegungsdaten_AV!$B:$B,$A1099,Anlagenbewegungsdaten_AV!$D:$D),2)</f>
        <v>0</v>
      </c>
      <c r="Q1099" s="321">
        <f t="shared" si="47"/>
        <v>0</v>
      </c>
      <c r="S1099" s="324"/>
      <c r="T1099" s="317"/>
      <c r="U1099" s="325"/>
      <c r="V1099" s="325"/>
    </row>
    <row r="1100" spans="1:22" ht="15" customHeight="1" x14ac:dyDescent="0.25">
      <c r="A1100" s="129" t="s">
        <v>4274</v>
      </c>
      <c r="B1100" s="126" t="s">
        <v>2087</v>
      </c>
      <c r="C1100" s="127" t="s">
        <v>4184</v>
      </c>
      <c r="D1100" s="127" t="s">
        <v>4275</v>
      </c>
      <c r="E1100" s="127" t="s">
        <v>4069</v>
      </c>
      <c r="F1100" s="128">
        <v>17.810000000000002</v>
      </c>
      <c r="G1100" s="128">
        <v>18.010000000000002</v>
      </c>
      <c r="H1100" s="128">
        <v>14.25</v>
      </c>
      <c r="I1100" s="311"/>
      <c r="J1100" s="319">
        <f>ROUND(SUMIF(Anlagenbewegungsdaten!B:B,A1100,Anlagenbewegungsdaten!C:C),3)</f>
        <v>0</v>
      </c>
      <c r="K1100" s="320">
        <f>ROUND(SUMIF(Anlagenbewegungsdaten!$B:$B,$A1100,Anlagenbewegungsdaten!$D:$D),2)</f>
        <v>0</v>
      </c>
      <c r="L1100" s="321">
        <f t="shared" si="46"/>
        <v>0</v>
      </c>
      <c r="M1100" s="341" t="s">
        <v>4950</v>
      </c>
      <c r="N1100" s="341" t="s">
        <v>4963</v>
      </c>
      <c r="O1100" s="323">
        <f>ROUND(SUMIF(Anlagenbewegungsdaten_AV!B:B,A1100,Anlagenbewegungsdaten_AV!C:C),3)</f>
        <v>0</v>
      </c>
      <c r="P1100" s="320">
        <f>ROUND(SUMIF(Anlagenbewegungsdaten_AV!$B:$B,$A1100,Anlagenbewegungsdaten_AV!$D:$D),2)</f>
        <v>0</v>
      </c>
      <c r="Q1100" s="321">
        <f t="shared" si="47"/>
        <v>0</v>
      </c>
      <c r="S1100" s="324"/>
      <c r="T1100" s="317"/>
      <c r="U1100" s="325"/>
      <c r="V1100" s="325"/>
    </row>
    <row r="1101" spans="1:22" ht="15" customHeight="1" x14ac:dyDescent="0.25">
      <c r="A1101" s="129" t="s">
        <v>2508</v>
      </c>
      <c r="B1101" s="126" t="s">
        <v>2087</v>
      </c>
      <c r="C1101" s="127" t="s">
        <v>4184</v>
      </c>
      <c r="D1101" s="127" t="s">
        <v>2509</v>
      </c>
      <c r="E1101" s="127" t="s">
        <v>2462</v>
      </c>
      <c r="F1101" s="128">
        <v>13.4</v>
      </c>
      <c r="G1101" s="128">
        <v>13.6</v>
      </c>
      <c r="H1101" s="128">
        <v>10.72</v>
      </c>
      <c r="I1101" s="311"/>
      <c r="J1101" s="319">
        <f>ROUND(SUMIF(Anlagenbewegungsdaten!B:B,A1101,Anlagenbewegungsdaten!C:C),3)</f>
        <v>0</v>
      </c>
      <c r="K1101" s="320">
        <f>ROUND(SUMIF(Anlagenbewegungsdaten!$B:$B,$A1101,Anlagenbewegungsdaten!$D:$D),2)</f>
        <v>0</v>
      </c>
      <c r="L1101" s="321">
        <f t="shared" si="46"/>
        <v>0</v>
      </c>
      <c r="M1101" s="341" t="s">
        <v>4950</v>
      </c>
      <c r="N1101" s="341" t="s">
        <v>4963</v>
      </c>
      <c r="O1101" s="323">
        <f>ROUND(SUMIF(Anlagenbewegungsdaten_AV!B:B,A1101,Anlagenbewegungsdaten_AV!C:C),3)</f>
        <v>0</v>
      </c>
      <c r="P1101" s="320">
        <f>ROUND(SUMIF(Anlagenbewegungsdaten_AV!$B:$B,$A1101,Anlagenbewegungsdaten_AV!$D:$D),2)</f>
        <v>0</v>
      </c>
      <c r="Q1101" s="321">
        <f t="shared" si="47"/>
        <v>0</v>
      </c>
      <c r="S1101" s="324"/>
      <c r="T1101" s="317"/>
      <c r="U1101" s="325"/>
      <c r="V1101" s="325"/>
    </row>
    <row r="1102" spans="1:22" ht="15" customHeight="1" x14ac:dyDescent="0.25">
      <c r="A1102" s="129" t="s">
        <v>2510</v>
      </c>
      <c r="B1102" s="126" t="s">
        <v>2087</v>
      </c>
      <c r="C1102" s="127" t="s">
        <v>4184</v>
      </c>
      <c r="D1102" s="127" t="s">
        <v>2511</v>
      </c>
      <c r="E1102" s="127" t="s">
        <v>2465</v>
      </c>
      <c r="F1102" s="128">
        <v>15.4</v>
      </c>
      <c r="G1102" s="128">
        <v>15.6</v>
      </c>
      <c r="H1102" s="128">
        <v>12.32</v>
      </c>
      <c r="I1102" s="311"/>
      <c r="J1102" s="319">
        <f>ROUND(SUMIF(Anlagenbewegungsdaten!B:B,A1102,Anlagenbewegungsdaten!C:C),3)</f>
        <v>0</v>
      </c>
      <c r="K1102" s="320">
        <f>ROUND(SUMIF(Anlagenbewegungsdaten!$B:$B,$A1102,Anlagenbewegungsdaten!$D:$D),2)</f>
        <v>0</v>
      </c>
      <c r="L1102" s="321">
        <f t="shared" si="46"/>
        <v>0</v>
      </c>
      <c r="M1102" s="341" t="s">
        <v>4950</v>
      </c>
      <c r="N1102" s="341" t="s">
        <v>4963</v>
      </c>
      <c r="O1102" s="323">
        <f>ROUND(SUMIF(Anlagenbewegungsdaten_AV!B:B,A1102,Anlagenbewegungsdaten_AV!C:C),3)</f>
        <v>0</v>
      </c>
      <c r="P1102" s="320">
        <f>ROUND(SUMIF(Anlagenbewegungsdaten_AV!$B:$B,$A1102,Anlagenbewegungsdaten_AV!$D:$D),2)</f>
        <v>0</v>
      </c>
      <c r="Q1102" s="321">
        <f t="shared" si="47"/>
        <v>0</v>
      </c>
      <c r="S1102" s="324"/>
      <c r="T1102" s="317"/>
      <c r="U1102" s="325"/>
      <c r="V1102" s="325"/>
    </row>
    <row r="1103" spans="1:22" ht="15" customHeight="1" x14ac:dyDescent="0.25">
      <c r="A1103" s="129" t="s">
        <v>572</v>
      </c>
      <c r="B1103" s="126" t="s">
        <v>2087</v>
      </c>
      <c r="C1103" s="127" t="s">
        <v>4184</v>
      </c>
      <c r="D1103" s="127" t="s">
        <v>573</v>
      </c>
      <c r="E1103" s="127" t="s">
        <v>1546</v>
      </c>
      <c r="F1103" s="128">
        <v>16.399999999999999</v>
      </c>
      <c r="G1103" s="128">
        <v>16.599999999999998</v>
      </c>
      <c r="H1103" s="128">
        <v>13.12</v>
      </c>
      <c r="I1103" s="311"/>
      <c r="J1103" s="319">
        <f>ROUND(SUMIF(Anlagenbewegungsdaten!B:B,A1103,Anlagenbewegungsdaten!C:C),3)</f>
        <v>0</v>
      </c>
      <c r="K1103" s="320">
        <f>ROUND(SUMIF(Anlagenbewegungsdaten!$B:$B,$A1103,Anlagenbewegungsdaten!$D:$D),2)</f>
        <v>0</v>
      </c>
      <c r="L1103" s="321">
        <f t="shared" si="46"/>
        <v>0</v>
      </c>
      <c r="M1103" s="341" t="s">
        <v>4950</v>
      </c>
      <c r="N1103" s="341" t="s">
        <v>4963</v>
      </c>
      <c r="O1103" s="323">
        <f>ROUND(SUMIF(Anlagenbewegungsdaten_AV!B:B,A1103,Anlagenbewegungsdaten_AV!C:C),3)</f>
        <v>0</v>
      </c>
      <c r="P1103" s="320">
        <f>ROUND(SUMIF(Anlagenbewegungsdaten_AV!$B:$B,$A1103,Anlagenbewegungsdaten_AV!$D:$D),2)</f>
        <v>0</v>
      </c>
      <c r="Q1103" s="321">
        <f t="shared" si="47"/>
        <v>0</v>
      </c>
      <c r="S1103" s="324"/>
      <c r="T1103" s="317"/>
      <c r="U1103" s="325"/>
      <c r="V1103" s="325"/>
    </row>
    <row r="1104" spans="1:22" ht="15" customHeight="1" x14ac:dyDescent="0.25">
      <c r="A1104" s="129" t="s">
        <v>2761</v>
      </c>
      <c r="B1104" s="126" t="s">
        <v>2087</v>
      </c>
      <c r="C1104" s="127" t="s">
        <v>4184</v>
      </c>
      <c r="D1104" s="127" t="s">
        <v>2762</v>
      </c>
      <c r="E1104" s="127" t="s">
        <v>2555</v>
      </c>
      <c r="F1104" s="128">
        <v>16.37</v>
      </c>
      <c r="G1104" s="128">
        <v>16.57</v>
      </c>
      <c r="H1104" s="128">
        <v>13.1</v>
      </c>
      <c r="I1104" s="311"/>
      <c r="J1104" s="319">
        <f>ROUND(SUMIF(Anlagenbewegungsdaten!B:B,A1104,Anlagenbewegungsdaten!C:C),3)</f>
        <v>0</v>
      </c>
      <c r="K1104" s="320">
        <f>ROUND(SUMIF(Anlagenbewegungsdaten!$B:$B,$A1104,Anlagenbewegungsdaten!$D:$D),2)</f>
        <v>0</v>
      </c>
      <c r="L1104" s="321">
        <f t="shared" si="46"/>
        <v>0</v>
      </c>
      <c r="M1104" s="341" t="s">
        <v>4950</v>
      </c>
      <c r="N1104" s="341" t="s">
        <v>4963</v>
      </c>
      <c r="O1104" s="323">
        <f>ROUND(SUMIF(Anlagenbewegungsdaten_AV!B:B,A1104,Anlagenbewegungsdaten_AV!C:C),3)</f>
        <v>0</v>
      </c>
      <c r="P1104" s="320">
        <f>ROUND(SUMIF(Anlagenbewegungsdaten_AV!$B:$B,$A1104,Anlagenbewegungsdaten_AV!$D:$D),2)</f>
        <v>0</v>
      </c>
      <c r="Q1104" s="321">
        <f t="shared" si="47"/>
        <v>0</v>
      </c>
      <c r="S1104" s="324"/>
      <c r="T1104" s="317"/>
      <c r="U1104" s="325"/>
      <c r="V1104" s="325"/>
    </row>
    <row r="1105" spans="1:22" ht="15" customHeight="1" x14ac:dyDescent="0.25">
      <c r="A1105" s="129" t="s">
        <v>3505</v>
      </c>
      <c r="B1105" s="126" t="s">
        <v>2087</v>
      </c>
      <c r="C1105" s="127" t="s">
        <v>4184</v>
      </c>
      <c r="D1105" s="127" t="s">
        <v>3506</v>
      </c>
      <c r="E1105" s="127" t="s">
        <v>3299</v>
      </c>
      <c r="F1105" s="128">
        <v>16.34</v>
      </c>
      <c r="G1105" s="128">
        <v>16.54</v>
      </c>
      <c r="H1105" s="128">
        <v>13.07</v>
      </c>
      <c r="I1105" s="311"/>
      <c r="J1105" s="319">
        <f>ROUND(SUMIF(Anlagenbewegungsdaten!B:B,A1105,Anlagenbewegungsdaten!C:C),3)</f>
        <v>0</v>
      </c>
      <c r="K1105" s="320">
        <f>ROUND(SUMIF(Anlagenbewegungsdaten!$B:$B,$A1105,Anlagenbewegungsdaten!$D:$D),2)</f>
        <v>0</v>
      </c>
      <c r="L1105" s="321">
        <f t="shared" si="46"/>
        <v>0</v>
      </c>
      <c r="M1105" s="341" t="s">
        <v>4950</v>
      </c>
      <c r="N1105" s="341" t="s">
        <v>4963</v>
      </c>
      <c r="O1105" s="323">
        <f>ROUND(SUMIF(Anlagenbewegungsdaten_AV!B:B,A1105,Anlagenbewegungsdaten_AV!C:C),3)</f>
        <v>0</v>
      </c>
      <c r="P1105" s="320">
        <f>ROUND(SUMIF(Anlagenbewegungsdaten_AV!$B:$B,$A1105,Anlagenbewegungsdaten_AV!$D:$D),2)</f>
        <v>0</v>
      </c>
      <c r="Q1105" s="321">
        <f t="shared" si="47"/>
        <v>0</v>
      </c>
      <c r="S1105" s="324"/>
      <c r="T1105" s="317"/>
      <c r="U1105" s="325"/>
      <c r="V1105" s="325"/>
    </row>
    <row r="1106" spans="1:22" ht="15" customHeight="1" x14ac:dyDescent="0.25">
      <c r="A1106" s="129" t="s">
        <v>4276</v>
      </c>
      <c r="B1106" s="126" t="s">
        <v>2087</v>
      </c>
      <c r="C1106" s="127" t="s">
        <v>4184</v>
      </c>
      <c r="D1106" s="127" t="s">
        <v>4277</v>
      </c>
      <c r="E1106" s="127" t="s">
        <v>4069</v>
      </c>
      <c r="F1106" s="128">
        <v>16.310000000000002</v>
      </c>
      <c r="G1106" s="128">
        <v>16.510000000000002</v>
      </c>
      <c r="H1106" s="128">
        <v>13.05</v>
      </c>
      <c r="I1106" s="311"/>
      <c r="J1106" s="319">
        <f>ROUND(SUMIF(Anlagenbewegungsdaten!B:B,A1106,Anlagenbewegungsdaten!C:C),3)</f>
        <v>0</v>
      </c>
      <c r="K1106" s="320">
        <f>ROUND(SUMIF(Anlagenbewegungsdaten!$B:$B,$A1106,Anlagenbewegungsdaten!$D:$D),2)</f>
        <v>0</v>
      </c>
      <c r="L1106" s="321">
        <f t="shared" si="46"/>
        <v>0</v>
      </c>
      <c r="M1106" s="341" t="s">
        <v>4950</v>
      </c>
      <c r="N1106" s="341" t="s">
        <v>4963</v>
      </c>
      <c r="O1106" s="323">
        <f>ROUND(SUMIF(Anlagenbewegungsdaten_AV!B:B,A1106,Anlagenbewegungsdaten_AV!C:C),3)</f>
        <v>0</v>
      </c>
      <c r="P1106" s="320">
        <f>ROUND(SUMIF(Anlagenbewegungsdaten_AV!$B:$B,$A1106,Anlagenbewegungsdaten_AV!$D:$D),2)</f>
        <v>0</v>
      </c>
      <c r="Q1106" s="321">
        <f t="shared" si="47"/>
        <v>0</v>
      </c>
      <c r="S1106" s="324"/>
      <c r="T1106" s="317"/>
      <c r="U1106" s="325"/>
      <c r="V1106" s="325"/>
    </row>
    <row r="1107" spans="1:22" ht="15" customHeight="1" x14ac:dyDescent="0.25">
      <c r="A1107" s="129" t="s">
        <v>2512</v>
      </c>
      <c r="B1107" s="126" t="s">
        <v>2087</v>
      </c>
      <c r="C1107" s="127" t="s">
        <v>4184</v>
      </c>
      <c r="D1107" s="127" t="s">
        <v>2513</v>
      </c>
      <c r="E1107" s="127" t="s">
        <v>2462</v>
      </c>
      <c r="F1107" s="128">
        <v>8.4</v>
      </c>
      <c r="G1107" s="128">
        <v>8.6</v>
      </c>
      <c r="H1107" s="128">
        <v>6.72</v>
      </c>
      <c r="I1107" s="311"/>
      <c r="J1107" s="319">
        <f>ROUND(SUMIF(Anlagenbewegungsdaten!B:B,A1107,Anlagenbewegungsdaten!C:C),3)</f>
        <v>0</v>
      </c>
      <c r="K1107" s="320">
        <f>ROUND(SUMIF(Anlagenbewegungsdaten!$B:$B,$A1107,Anlagenbewegungsdaten!$D:$D),2)</f>
        <v>0</v>
      </c>
      <c r="L1107" s="321">
        <f t="shared" si="46"/>
        <v>0</v>
      </c>
      <c r="M1107" s="341" t="s">
        <v>4950</v>
      </c>
      <c r="N1107" s="341" t="s">
        <v>4963</v>
      </c>
      <c r="O1107" s="323">
        <f>ROUND(SUMIF(Anlagenbewegungsdaten_AV!B:B,A1107,Anlagenbewegungsdaten_AV!C:C),3)</f>
        <v>0</v>
      </c>
      <c r="P1107" s="320">
        <f>ROUND(SUMIF(Anlagenbewegungsdaten_AV!$B:$B,$A1107,Anlagenbewegungsdaten_AV!$D:$D),2)</f>
        <v>0</v>
      </c>
      <c r="Q1107" s="321">
        <f t="shared" si="47"/>
        <v>0</v>
      </c>
      <c r="S1107" s="324"/>
      <c r="T1107" s="317"/>
      <c r="U1107" s="325"/>
      <c r="V1107" s="325"/>
    </row>
    <row r="1108" spans="1:22" ht="15" customHeight="1" x14ac:dyDescent="0.25">
      <c r="A1108" s="129" t="s">
        <v>2514</v>
      </c>
      <c r="B1108" s="126" t="s">
        <v>2087</v>
      </c>
      <c r="C1108" s="127" t="s">
        <v>4184</v>
      </c>
      <c r="D1108" s="127" t="s">
        <v>2515</v>
      </c>
      <c r="E1108" s="127" t="s">
        <v>2465</v>
      </c>
      <c r="F1108" s="128">
        <v>10.4</v>
      </c>
      <c r="G1108" s="128">
        <v>10.6</v>
      </c>
      <c r="H1108" s="128">
        <v>8.32</v>
      </c>
      <c r="I1108" s="311"/>
      <c r="J1108" s="319">
        <f>ROUND(SUMIF(Anlagenbewegungsdaten!B:B,A1108,Anlagenbewegungsdaten!C:C),3)</f>
        <v>0</v>
      </c>
      <c r="K1108" s="320">
        <f>ROUND(SUMIF(Anlagenbewegungsdaten!$B:$B,$A1108,Anlagenbewegungsdaten!$D:$D),2)</f>
        <v>0</v>
      </c>
      <c r="L1108" s="321">
        <f t="shared" si="46"/>
        <v>0</v>
      </c>
      <c r="M1108" s="341" t="s">
        <v>4950</v>
      </c>
      <c r="N1108" s="341" t="s">
        <v>4963</v>
      </c>
      <c r="O1108" s="323">
        <f>ROUND(SUMIF(Anlagenbewegungsdaten_AV!B:B,A1108,Anlagenbewegungsdaten_AV!C:C),3)</f>
        <v>0</v>
      </c>
      <c r="P1108" s="320">
        <f>ROUND(SUMIF(Anlagenbewegungsdaten_AV!$B:$B,$A1108,Anlagenbewegungsdaten_AV!$D:$D),2)</f>
        <v>0</v>
      </c>
      <c r="Q1108" s="321">
        <f t="shared" si="47"/>
        <v>0</v>
      </c>
      <c r="S1108" s="324"/>
      <c r="T1108" s="317"/>
      <c r="U1108" s="325"/>
      <c r="V1108" s="325"/>
    </row>
    <row r="1109" spans="1:22" ht="15" customHeight="1" x14ac:dyDescent="0.25">
      <c r="A1109" s="129" t="s">
        <v>574</v>
      </c>
      <c r="B1109" s="126" t="s">
        <v>2087</v>
      </c>
      <c r="C1109" s="127" t="s">
        <v>4184</v>
      </c>
      <c r="D1109" s="127" t="s">
        <v>1649</v>
      </c>
      <c r="E1109" s="127" t="s">
        <v>1546</v>
      </c>
      <c r="F1109" s="128">
        <v>11.4</v>
      </c>
      <c r="G1109" s="128">
        <v>11.6</v>
      </c>
      <c r="H1109" s="128">
        <v>9.1199999999999992</v>
      </c>
      <c r="I1109" s="311"/>
      <c r="J1109" s="319">
        <f>ROUND(SUMIF(Anlagenbewegungsdaten!B:B,A1109,Anlagenbewegungsdaten!C:C),3)</f>
        <v>0</v>
      </c>
      <c r="K1109" s="320">
        <f>ROUND(SUMIF(Anlagenbewegungsdaten!$B:$B,$A1109,Anlagenbewegungsdaten!$D:$D),2)</f>
        <v>0</v>
      </c>
      <c r="L1109" s="321">
        <f t="shared" si="46"/>
        <v>0</v>
      </c>
      <c r="M1109" s="341" t="s">
        <v>4950</v>
      </c>
      <c r="N1109" s="341" t="s">
        <v>4963</v>
      </c>
      <c r="O1109" s="323">
        <f>ROUND(SUMIF(Anlagenbewegungsdaten_AV!B:B,A1109,Anlagenbewegungsdaten_AV!C:C),3)</f>
        <v>0</v>
      </c>
      <c r="P1109" s="320">
        <f>ROUND(SUMIF(Anlagenbewegungsdaten_AV!$B:$B,$A1109,Anlagenbewegungsdaten_AV!$D:$D),2)</f>
        <v>0</v>
      </c>
      <c r="Q1109" s="321">
        <f t="shared" si="47"/>
        <v>0</v>
      </c>
      <c r="S1109" s="324"/>
      <c r="T1109" s="317"/>
      <c r="U1109" s="325"/>
      <c r="V1109" s="325"/>
    </row>
    <row r="1110" spans="1:22" ht="15" customHeight="1" x14ac:dyDescent="0.25">
      <c r="A1110" s="129" t="s">
        <v>2763</v>
      </c>
      <c r="B1110" s="126" t="s">
        <v>2087</v>
      </c>
      <c r="C1110" s="127" t="s">
        <v>4184</v>
      </c>
      <c r="D1110" s="127" t="s">
        <v>2609</v>
      </c>
      <c r="E1110" s="127" t="s">
        <v>2555</v>
      </c>
      <c r="F1110" s="128">
        <v>11.370000000000001</v>
      </c>
      <c r="G1110" s="128">
        <v>11.57</v>
      </c>
      <c r="H1110" s="128">
        <v>9.1</v>
      </c>
      <c r="I1110" s="311"/>
      <c r="J1110" s="319">
        <f>ROUND(SUMIF(Anlagenbewegungsdaten!B:B,A1110,Anlagenbewegungsdaten!C:C),3)</f>
        <v>0</v>
      </c>
      <c r="K1110" s="320">
        <f>ROUND(SUMIF(Anlagenbewegungsdaten!$B:$B,$A1110,Anlagenbewegungsdaten!$D:$D),2)</f>
        <v>0</v>
      </c>
      <c r="L1110" s="321">
        <f t="shared" si="46"/>
        <v>0</v>
      </c>
      <c r="M1110" s="341" t="s">
        <v>4950</v>
      </c>
      <c r="N1110" s="341" t="s">
        <v>4963</v>
      </c>
      <c r="O1110" s="323">
        <f>ROUND(SUMIF(Anlagenbewegungsdaten_AV!B:B,A1110,Anlagenbewegungsdaten_AV!C:C),3)</f>
        <v>0</v>
      </c>
      <c r="P1110" s="320">
        <f>ROUND(SUMIF(Anlagenbewegungsdaten_AV!$B:$B,$A1110,Anlagenbewegungsdaten_AV!$D:$D),2)</f>
        <v>0</v>
      </c>
      <c r="Q1110" s="321">
        <f t="shared" si="47"/>
        <v>0</v>
      </c>
      <c r="S1110" s="324"/>
      <c r="T1110" s="317"/>
      <c r="U1110" s="325"/>
      <c r="V1110" s="325"/>
    </row>
    <row r="1111" spans="1:22" ht="15" customHeight="1" x14ac:dyDescent="0.25">
      <c r="A1111" s="129" t="s">
        <v>3507</v>
      </c>
      <c r="B1111" s="126" t="s">
        <v>2087</v>
      </c>
      <c r="C1111" s="127" t="s">
        <v>4184</v>
      </c>
      <c r="D1111" s="127" t="s">
        <v>3353</v>
      </c>
      <c r="E1111" s="127" t="s">
        <v>3299</v>
      </c>
      <c r="F1111" s="128">
        <v>11.34</v>
      </c>
      <c r="G1111" s="128">
        <v>11.54</v>
      </c>
      <c r="H1111" s="128">
        <v>9.07</v>
      </c>
      <c r="I1111" s="311"/>
      <c r="J1111" s="319">
        <f>ROUND(SUMIF(Anlagenbewegungsdaten!B:B,A1111,Anlagenbewegungsdaten!C:C),3)</f>
        <v>0</v>
      </c>
      <c r="K1111" s="320">
        <f>ROUND(SUMIF(Anlagenbewegungsdaten!$B:$B,$A1111,Anlagenbewegungsdaten!$D:$D),2)</f>
        <v>0</v>
      </c>
      <c r="L1111" s="321">
        <f t="shared" si="46"/>
        <v>0</v>
      </c>
      <c r="M1111" s="341" t="s">
        <v>4950</v>
      </c>
      <c r="N1111" s="341" t="s">
        <v>4963</v>
      </c>
      <c r="O1111" s="323">
        <f>ROUND(SUMIF(Anlagenbewegungsdaten_AV!B:B,A1111,Anlagenbewegungsdaten_AV!C:C),3)</f>
        <v>0</v>
      </c>
      <c r="P1111" s="320">
        <f>ROUND(SUMIF(Anlagenbewegungsdaten_AV!$B:$B,$A1111,Anlagenbewegungsdaten_AV!$D:$D),2)</f>
        <v>0</v>
      </c>
      <c r="Q1111" s="321">
        <f t="shared" si="47"/>
        <v>0</v>
      </c>
      <c r="S1111" s="324"/>
      <c r="T1111" s="317"/>
      <c r="U1111" s="325"/>
      <c r="V1111" s="325"/>
    </row>
    <row r="1112" spans="1:22" ht="15" customHeight="1" x14ac:dyDescent="0.25">
      <c r="A1112" s="129" t="s">
        <v>4278</v>
      </c>
      <c r="B1112" s="126" t="s">
        <v>2087</v>
      </c>
      <c r="C1112" s="127" t="s">
        <v>4184</v>
      </c>
      <c r="D1112" s="127" t="s">
        <v>4123</v>
      </c>
      <c r="E1112" s="127" t="s">
        <v>4069</v>
      </c>
      <c r="F1112" s="128">
        <v>11.31</v>
      </c>
      <c r="G1112" s="128">
        <v>11.51</v>
      </c>
      <c r="H1112" s="128">
        <v>9.0500000000000007</v>
      </c>
      <c r="I1112" s="311"/>
      <c r="J1112" s="319">
        <f>ROUND(SUMIF(Anlagenbewegungsdaten!B:B,A1112,Anlagenbewegungsdaten!C:C),3)</f>
        <v>0</v>
      </c>
      <c r="K1112" s="320">
        <f>ROUND(SUMIF(Anlagenbewegungsdaten!$B:$B,$A1112,Anlagenbewegungsdaten!$D:$D),2)</f>
        <v>0</v>
      </c>
      <c r="L1112" s="321">
        <f t="shared" si="46"/>
        <v>0</v>
      </c>
      <c r="M1112" s="341" t="s">
        <v>4950</v>
      </c>
      <c r="N1112" s="341" t="s">
        <v>4963</v>
      </c>
      <c r="O1112" s="323">
        <f>ROUND(SUMIF(Anlagenbewegungsdaten_AV!B:B,A1112,Anlagenbewegungsdaten_AV!C:C),3)</f>
        <v>0</v>
      </c>
      <c r="P1112" s="320">
        <f>ROUND(SUMIF(Anlagenbewegungsdaten_AV!$B:$B,$A1112,Anlagenbewegungsdaten_AV!$D:$D),2)</f>
        <v>0</v>
      </c>
      <c r="Q1112" s="321">
        <f t="shared" si="47"/>
        <v>0</v>
      </c>
      <c r="S1112" s="324"/>
      <c r="T1112" s="317"/>
      <c r="U1112" s="325"/>
      <c r="V1112" s="325"/>
    </row>
    <row r="1113" spans="1:22" ht="15" customHeight="1" x14ac:dyDescent="0.25">
      <c r="A1113" s="129" t="s">
        <v>575</v>
      </c>
      <c r="B1113" s="126" t="s">
        <v>2087</v>
      </c>
      <c r="C1113" s="127" t="s">
        <v>4279</v>
      </c>
      <c r="D1113" s="127" t="s">
        <v>5874</v>
      </c>
      <c r="E1113" s="127" t="s">
        <v>4066</v>
      </c>
      <c r="F1113" s="128">
        <v>7</v>
      </c>
      <c r="G1113" s="128">
        <v>7.2</v>
      </c>
      <c r="H1113" s="128">
        <v>5.6</v>
      </c>
      <c r="I1113" s="311"/>
      <c r="J1113" s="319">
        <f>ROUND(SUMIF(Anlagenbewegungsdaten!B:B,A1113,Anlagenbewegungsdaten!C:C),3)</f>
        <v>0</v>
      </c>
      <c r="K1113" s="320">
        <f>ROUND(SUMIF(Anlagenbewegungsdaten!$B:$B,$A1113,Anlagenbewegungsdaten!$D:$D),2)</f>
        <v>0</v>
      </c>
      <c r="L1113" s="321">
        <f t="shared" si="46"/>
        <v>0</v>
      </c>
      <c r="M1113" s="341" t="s">
        <v>4950</v>
      </c>
      <c r="N1113" s="341" t="s">
        <v>4963</v>
      </c>
      <c r="O1113" s="323">
        <f>ROUND(SUMIF(Anlagenbewegungsdaten_AV!B:B,A1113,Anlagenbewegungsdaten_AV!C:C),3)</f>
        <v>0</v>
      </c>
      <c r="P1113" s="320">
        <f>ROUND(SUMIF(Anlagenbewegungsdaten_AV!$B:$B,$A1113,Anlagenbewegungsdaten_AV!$D:$D),2)</f>
        <v>0</v>
      </c>
      <c r="Q1113" s="321">
        <f t="shared" si="47"/>
        <v>0</v>
      </c>
      <c r="S1113" s="324"/>
      <c r="T1113" s="317"/>
      <c r="U1113" s="325"/>
      <c r="V1113" s="325"/>
    </row>
    <row r="1114" spans="1:22" ht="15" customHeight="1" x14ac:dyDescent="0.25">
      <c r="A1114" s="129" t="s">
        <v>576</v>
      </c>
      <c r="B1114" s="126" t="s">
        <v>2087</v>
      </c>
      <c r="C1114" s="127" t="s">
        <v>4279</v>
      </c>
      <c r="D1114" s="127" t="s">
        <v>4943</v>
      </c>
      <c r="E1114" s="127" t="s">
        <v>1546</v>
      </c>
      <c r="F1114" s="128">
        <v>10</v>
      </c>
      <c r="G1114" s="128">
        <v>10.199999999999999</v>
      </c>
      <c r="H1114" s="128">
        <v>8</v>
      </c>
      <c r="I1114" s="311"/>
      <c r="J1114" s="319">
        <f>ROUND(SUMIF(Anlagenbewegungsdaten!B:B,A1114,Anlagenbewegungsdaten!C:C),3)</f>
        <v>0</v>
      </c>
      <c r="K1114" s="320">
        <f>ROUND(SUMIF(Anlagenbewegungsdaten!$B:$B,$A1114,Anlagenbewegungsdaten!$D:$D),2)</f>
        <v>0</v>
      </c>
      <c r="L1114" s="321">
        <f t="shared" si="46"/>
        <v>0</v>
      </c>
      <c r="M1114" s="341" t="s">
        <v>4950</v>
      </c>
      <c r="N1114" s="341" t="s">
        <v>4963</v>
      </c>
      <c r="O1114" s="323">
        <f>ROUND(SUMIF(Anlagenbewegungsdaten_AV!B:B,A1114,Anlagenbewegungsdaten_AV!C:C),3)</f>
        <v>0</v>
      </c>
      <c r="P1114" s="320">
        <f>ROUND(SUMIF(Anlagenbewegungsdaten_AV!$B:$B,$A1114,Anlagenbewegungsdaten_AV!$D:$D),2)</f>
        <v>0</v>
      </c>
      <c r="Q1114" s="321">
        <f t="shared" si="47"/>
        <v>0</v>
      </c>
      <c r="S1114" s="324"/>
      <c r="T1114" s="317"/>
      <c r="U1114" s="325"/>
      <c r="V1114" s="325"/>
    </row>
    <row r="1115" spans="1:22" ht="15" customHeight="1" x14ac:dyDescent="0.25">
      <c r="A1115" s="129" t="s">
        <v>2764</v>
      </c>
      <c r="B1115" s="126" t="s">
        <v>2087</v>
      </c>
      <c r="C1115" s="127" t="s">
        <v>4279</v>
      </c>
      <c r="D1115" s="127" t="s">
        <v>4942</v>
      </c>
      <c r="E1115" s="127" t="s">
        <v>2555</v>
      </c>
      <c r="F1115" s="128">
        <v>9.9700000000000006</v>
      </c>
      <c r="G1115" s="128">
        <v>10.17</v>
      </c>
      <c r="H1115" s="128">
        <v>7.98</v>
      </c>
      <c r="I1115" s="311"/>
      <c r="J1115" s="319">
        <f>ROUND(SUMIF(Anlagenbewegungsdaten!B:B,A1115,Anlagenbewegungsdaten!C:C),3)</f>
        <v>0</v>
      </c>
      <c r="K1115" s="320">
        <f>ROUND(SUMIF(Anlagenbewegungsdaten!$B:$B,$A1115,Anlagenbewegungsdaten!$D:$D),2)</f>
        <v>0</v>
      </c>
      <c r="L1115" s="321">
        <f t="shared" si="46"/>
        <v>0</v>
      </c>
      <c r="M1115" s="341" t="s">
        <v>4950</v>
      </c>
      <c r="N1115" s="341" t="s">
        <v>4963</v>
      </c>
      <c r="O1115" s="323">
        <f>ROUND(SUMIF(Anlagenbewegungsdaten_AV!B:B,A1115,Anlagenbewegungsdaten_AV!C:C),3)</f>
        <v>0</v>
      </c>
      <c r="P1115" s="320">
        <f>ROUND(SUMIF(Anlagenbewegungsdaten_AV!$B:$B,$A1115,Anlagenbewegungsdaten_AV!$D:$D),2)</f>
        <v>0</v>
      </c>
      <c r="Q1115" s="321">
        <f t="shared" si="47"/>
        <v>0</v>
      </c>
      <c r="S1115" s="324"/>
      <c r="T1115" s="317"/>
      <c r="U1115" s="325"/>
      <c r="V1115" s="325"/>
    </row>
    <row r="1116" spans="1:22" ht="15" customHeight="1" x14ac:dyDescent="0.25">
      <c r="A1116" s="129" t="s">
        <v>3508</v>
      </c>
      <c r="B1116" s="126" t="s">
        <v>2087</v>
      </c>
      <c r="C1116" s="127" t="s">
        <v>4279</v>
      </c>
      <c r="D1116" s="127" t="s">
        <v>4941</v>
      </c>
      <c r="E1116" s="127" t="s">
        <v>3299</v>
      </c>
      <c r="F1116" s="128">
        <v>9.94</v>
      </c>
      <c r="G1116" s="128">
        <v>10.139999999999999</v>
      </c>
      <c r="H1116" s="128">
        <v>7.95</v>
      </c>
      <c r="I1116" s="311"/>
      <c r="J1116" s="319">
        <f>ROUND(SUMIF(Anlagenbewegungsdaten!B:B,A1116,Anlagenbewegungsdaten!C:C),3)</f>
        <v>0</v>
      </c>
      <c r="K1116" s="320">
        <f>ROUND(SUMIF(Anlagenbewegungsdaten!$B:$B,$A1116,Anlagenbewegungsdaten!$D:$D),2)</f>
        <v>0</v>
      </c>
      <c r="L1116" s="321">
        <f t="shared" si="46"/>
        <v>0</v>
      </c>
      <c r="M1116" s="341" t="s">
        <v>4950</v>
      </c>
      <c r="N1116" s="341" t="s">
        <v>4963</v>
      </c>
      <c r="O1116" s="323">
        <f>ROUND(SUMIF(Anlagenbewegungsdaten_AV!B:B,A1116,Anlagenbewegungsdaten_AV!C:C),3)</f>
        <v>0</v>
      </c>
      <c r="P1116" s="320">
        <f>ROUND(SUMIF(Anlagenbewegungsdaten_AV!$B:$B,$A1116,Anlagenbewegungsdaten_AV!$D:$D),2)</f>
        <v>0</v>
      </c>
      <c r="Q1116" s="321">
        <f t="shared" si="47"/>
        <v>0</v>
      </c>
      <c r="S1116" s="324"/>
      <c r="T1116" s="317"/>
      <c r="U1116" s="325"/>
      <c r="V1116" s="325"/>
    </row>
    <row r="1117" spans="1:22" ht="15" customHeight="1" x14ac:dyDescent="0.25">
      <c r="A1117" s="129" t="s">
        <v>4280</v>
      </c>
      <c r="B1117" s="126" t="s">
        <v>2087</v>
      </c>
      <c r="C1117" s="127" t="s">
        <v>4279</v>
      </c>
      <c r="D1117" s="127" t="s">
        <v>4940</v>
      </c>
      <c r="E1117" s="127" t="s">
        <v>4069</v>
      </c>
      <c r="F1117" s="128">
        <v>9.91</v>
      </c>
      <c r="G1117" s="128">
        <v>10.11</v>
      </c>
      <c r="H1117" s="128">
        <v>7.93</v>
      </c>
      <c r="I1117" s="311"/>
      <c r="J1117" s="319">
        <f>ROUND(SUMIF(Anlagenbewegungsdaten!B:B,A1117,Anlagenbewegungsdaten!C:C),3)</f>
        <v>0</v>
      </c>
      <c r="K1117" s="320">
        <f>ROUND(SUMIF(Anlagenbewegungsdaten!$B:$B,$A1117,Anlagenbewegungsdaten!$D:$D),2)</f>
        <v>0</v>
      </c>
      <c r="L1117" s="321">
        <f t="shared" si="46"/>
        <v>0</v>
      </c>
      <c r="M1117" s="341" t="s">
        <v>4950</v>
      </c>
      <c r="N1117" s="341" t="s">
        <v>4963</v>
      </c>
      <c r="O1117" s="323">
        <f>ROUND(SUMIF(Anlagenbewegungsdaten_AV!B:B,A1117,Anlagenbewegungsdaten_AV!C:C),3)</f>
        <v>0</v>
      </c>
      <c r="P1117" s="320">
        <f>ROUND(SUMIF(Anlagenbewegungsdaten_AV!$B:$B,$A1117,Anlagenbewegungsdaten_AV!$D:$D),2)</f>
        <v>0</v>
      </c>
      <c r="Q1117" s="321">
        <f t="shared" si="47"/>
        <v>0</v>
      </c>
      <c r="S1117" s="324"/>
      <c r="T1117" s="317"/>
      <c r="U1117" s="325"/>
      <c r="V1117" s="325"/>
    </row>
    <row r="1118" spans="1:22" ht="15" customHeight="1" x14ac:dyDescent="0.25">
      <c r="A1118" s="129" t="s">
        <v>5315</v>
      </c>
      <c r="B1118" s="126" t="s">
        <v>2087</v>
      </c>
      <c r="C1118" s="127" t="s">
        <v>4184</v>
      </c>
      <c r="D1118" s="127" t="s">
        <v>5316</v>
      </c>
      <c r="E1118" s="127" t="s">
        <v>5023</v>
      </c>
      <c r="F1118" s="128">
        <v>24.55</v>
      </c>
      <c r="G1118" s="128">
        <v>24.75</v>
      </c>
      <c r="H1118" s="128">
        <v>19.64</v>
      </c>
      <c r="I1118" s="311"/>
      <c r="J1118" s="319">
        <f>ROUND(SUMIF(Anlagenbewegungsdaten!B:B,A1118,Anlagenbewegungsdaten!C:C),3)</f>
        <v>0</v>
      </c>
      <c r="K1118" s="320">
        <f>ROUND(SUMIF(Anlagenbewegungsdaten!$B:$B,$A1118,Anlagenbewegungsdaten!$D:$D),2)</f>
        <v>0</v>
      </c>
      <c r="L1118" s="321">
        <f t="shared" si="46"/>
        <v>0</v>
      </c>
      <c r="M1118" s="341" t="s">
        <v>4950</v>
      </c>
      <c r="N1118" s="341" t="s">
        <v>4963</v>
      </c>
      <c r="O1118" s="323">
        <f>ROUND(SUMIF(Anlagenbewegungsdaten_AV!B:B,A1118,Anlagenbewegungsdaten_AV!C:C),3)</f>
        <v>0</v>
      </c>
      <c r="P1118" s="320">
        <f>ROUND(SUMIF(Anlagenbewegungsdaten_AV!$B:$B,$A1118,Anlagenbewegungsdaten_AV!$D:$D),2)</f>
        <v>0</v>
      </c>
      <c r="Q1118" s="321">
        <f t="shared" si="47"/>
        <v>0</v>
      </c>
      <c r="S1118" s="324"/>
      <c r="T1118" s="317"/>
      <c r="U1118" s="325"/>
      <c r="V1118" s="325"/>
    </row>
    <row r="1119" spans="1:22" ht="15" customHeight="1" x14ac:dyDescent="0.25">
      <c r="A1119" s="129" t="s">
        <v>5317</v>
      </c>
      <c r="B1119" s="126" t="s">
        <v>2087</v>
      </c>
      <c r="C1119" s="127" t="s">
        <v>4184</v>
      </c>
      <c r="D1119" s="127" t="s">
        <v>5318</v>
      </c>
      <c r="E1119" s="127" t="s">
        <v>5023</v>
      </c>
      <c r="F1119" s="128">
        <v>22.779999999999998</v>
      </c>
      <c r="G1119" s="128">
        <v>22.979999999999997</v>
      </c>
      <c r="H1119" s="128">
        <v>18.22</v>
      </c>
      <c r="I1119" s="311"/>
      <c r="J1119" s="319">
        <f>ROUND(SUMIF(Anlagenbewegungsdaten!B:B,A1119,Anlagenbewegungsdaten!C:C),3)</f>
        <v>0</v>
      </c>
      <c r="K1119" s="320">
        <f>ROUND(SUMIF(Anlagenbewegungsdaten!$B:$B,$A1119,Anlagenbewegungsdaten!$D:$D),2)</f>
        <v>0</v>
      </c>
      <c r="L1119" s="321">
        <f t="shared" si="46"/>
        <v>0</v>
      </c>
      <c r="M1119" s="341" t="s">
        <v>4950</v>
      </c>
      <c r="N1119" s="341" t="s">
        <v>4963</v>
      </c>
      <c r="O1119" s="323">
        <f>ROUND(SUMIF(Anlagenbewegungsdaten_AV!B:B,A1119,Anlagenbewegungsdaten_AV!C:C),3)</f>
        <v>0</v>
      </c>
      <c r="P1119" s="320">
        <f>ROUND(SUMIF(Anlagenbewegungsdaten_AV!$B:$B,$A1119,Anlagenbewegungsdaten_AV!$D:$D),2)</f>
        <v>0</v>
      </c>
      <c r="Q1119" s="321">
        <f t="shared" si="47"/>
        <v>0</v>
      </c>
      <c r="S1119" s="324"/>
      <c r="T1119" s="317"/>
      <c r="U1119" s="325"/>
      <c r="V1119" s="325"/>
    </row>
    <row r="1120" spans="1:22" ht="15" customHeight="1" x14ac:dyDescent="0.25">
      <c r="A1120" s="129" t="s">
        <v>5319</v>
      </c>
      <c r="B1120" s="126" t="s">
        <v>2087</v>
      </c>
      <c r="C1120" s="127" t="s">
        <v>4184</v>
      </c>
      <c r="D1120" s="127" t="s">
        <v>5320</v>
      </c>
      <c r="E1120" s="127" t="s">
        <v>5023</v>
      </c>
      <c r="F1120" s="128">
        <v>17.78</v>
      </c>
      <c r="G1120" s="128">
        <v>17.98</v>
      </c>
      <c r="H1120" s="128">
        <v>14.22</v>
      </c>
      <c r="I1120" s="311"/>
      <c r="J1120" s="319">
        <f>ROUND(SUMIF(Anlagenbewegungsdaten!B:B,A1120,Anlagenbewegungsdaten!C:C),3)</f>
        <v>0</v>
      </c>
      <c r="K1120" s="320">
        <f>ROUND(SUMIF(Anlagenbewegungsdaten!$B:$B,$A1120,Anlagenbewegungsdaten!$D:$D),2)</f>
        <v>0</v>
      </c>
      <c r="L1120" s="321">
        <f t="shared" si="46"/>
        <v>0</v>
      </c>
      <c r="M1120" s="341" t="s">
        <v>4950</v>
      </c>
      <c r="N1120" s="341" t="s">
        <v>4963</v>
      </c>
      <c r="O1120" s="323">
        <f>ROUND(SUMIF(Anlagenbewegungsdaten_AV!B:B,A1120,Anlagenbewegungsdaten_AV!C:C),3)</f>
        <v>0</v>
      </c>
      <c r="P1120" s="320">
        <f>ROUND(SUMIF(Anlagenbewegungsdaten_AV!$B:$B,$A1120,Anlagenbewegungsdaten_AV!$D:$D),2)</f>
        <v>0</v>
      </c>
      <c r="Q1120" s="321">
        <f t="shared" si="47"/>
        <v>0</v>
      </c>
      <c r="S1120" s="324"/>
      <c r="T1120" s="317"/>
      <c r="U1120" s="325"/>
      <c r="V1120" s="325"/>
    </row>
    <row r="1121" spans="1:22" ht="15" customHeight="1" x14ac:dyDescent="0.25">
      <c r="A1121" s="129" t="s">
        <v>5321</v>
      </c>
      <c r="B1121" s="126" t="s">
        <v>2087</v>
      </c>
      <c r="C1121" s="127" t="s">
        <v>4184</v>
      </c>
      <c r="D1121" s="127" t="s">
        <v>5322</v>
      </c>
      <c r="E1121" s="127" t="s">
        <v>5023</v>
      </c>
      <c r="F1121" s="128">
        <v>11.280000000000001</v>
      </c>
      <c r="G1121" s="128">
        <v>11.48</v>
      </c>
      <c r="H1121" s="128">
        <v>9.02</v>
      </c>
      <c r="I1121" s="311"/>
      <c r="J1121" s="319">
        <f>ROUND(SUMIF(Anlagenbewegungsdaten!B:B,A1121,Anlagenbewegungsdaten!C:C),3)</f>
        <v>0</v>
      </c>
      <c r="K1121" s="320">
        <f>ROUND(SUMIF(Anlagenbewegungsdaten!$B:$B,$A1121,Anlagenbewegungsdaten!$D:$D),2)</f>
        <v>0</v>
      </c>
      <c r="L1121" s="321">
        <f t="shared" si="46"/>
        <v>0</v>
      </c>
      <c r="M1121" s="341" t="s">
        <v>4950</v>
      </c>
      <c r="N1121" s="341" t="s">
        <v>4963</v>
      </c>
      <c r="O1121" s="323">
        <f>ROUND(SUMIF(Anlagenbewegungsdaten_AV!B:B,A1121,Anlagenbewegungsdaten_AV!C:C),3)</f>
        <v>0</v>
      </c>
      <c r="P1121" s="320">
        <f>ROUND(SUMIF(Anlagenbewegungsdaten_AV!$B:$B,$A1121,Anlagenbewegungsdaten_AV!$D:$D),2)</f>
        <v>0</v>
      </c>
      <c r="Q1121" s="321">
        <f t="shared" si="47"/>
        <v>0</v>
      </c>
      <c r="S1121" s="324"/>
      <c r="T1121" s="317"/>
      <c r="U1121" s="325"/>
      <c r="V1121" s="325"/>
    </row>
    <row r="1122" spans="1:22" ht="15" customHeight="1" x14ac:dyDescent="0.25">
      <c r="A1122" s="129" t="s">
        <v>5880</v>
      </c>
      <c r="B1122" s="126" t="s">
        <v>2087</v>
      </c>
      <c r="C1122" s="127" t="s">
        <v>4184</v>
      </c>
      <c r="D1122" s="127" t="s">
        <v>5881</v>
      </c>
      <c r="E1122" s="127" t="s">
        <v>5305</v>
      </c>
      <c r="F1122" s="128">
        <v>26.520000000000003</v>
      </c>
      <c r="G1122" s="128">
        <v>26.720000000000002</v>
      </c>
      <c r="H1122" s="128">
        <v>21.22</v>
      </c>
      <c r="I1122" s="311"/>
      <c r="J1122" s="319">
        <f>ROUND(SUMIF(Anlagenbewegungsdaten!B:B,A1122,Anlagenbewegungsdaten!C:C),3)</f>
        <v>0</v>
      </c>
      <c r="K1122" s="320">
        <f>ROUND(SUMIF(Anlagenbewegungsdaten!$B:$B,$A1122,Anlagenbewegungsdaten!$D:$D),2)</f>
        <v>0</v>
      </c>
      <c r="L1122" s="321">
        <f t="shared" si="46"/>
        <v>0</v>
      </c>
      <c r="M1122" s="341" t="s">
        <v>4950</v>
      </c>
      <c r="N1122" s="341" t="s">
        <v>4963</v>
      </c>
      <c r="O1122" s="323">
        <f>ROUND(SUMIF(Anlagenbewegungsdaten_AV!B:B,A1122,Anlagenbewegungsdaten_AV!C:C),3)</f>
        <v>0</v>
      </c>
      <c r="P1122" s="320">
        <f>ROUND(SUMIF(Anlagenbewegungsdaten_AV!$B:$B,$A1122,Anlagenbewegungsdaten_AV!$D:$D),2)</f>
        <v>0</v>
      </c>
      <c r="Q1122" s="321">
        <f t="shared" si="47"/>
        <v>0</v>
      </c>
      <c r="S1122" s="324"/>
      <c r="T1122" s="317"/>
      <c r="U1122" s="325"/>
      <c r="V1122" s="325"/>
    </row>
    <row r="1123" spans="1:22" ht="15" customHeight="1" x14ac:dyDescent="0.25">
      <c r="A1123" s="129" t="s">
        <v>5882</v>
      </c>
      <c r="B1123" s="126" t="s">
        <v>2087</v>
      </c>
      <c r="C1123" s="127" t="s">
        <v>4184</v>
      </c>
      <c r="D1123" s="127" t="s">
        <v>5883</v>
      </c>
      <c r="E1123" s="127" t="s">
        <v>5305</v>
      </c>
      <c r="F1123" s="128">
        <v>21.75</v>
      </c>
      <c r="G1123" s="128">
        <v>21.95</v>
      </c>
      <c r="H1123" s="128">
        <v>17.399999999999999</v>
      </c>
      <c r="I1123" s="311"/>
      <c r="J1123" s="319">
        <f>ROUND(SUMIF(Anlagenbewegungsdaten!B:B,A1123,Anlagenbewegungsdaten!C:C),3)</f>
        <v>0</v>
      </c>
      <c r="K1123" s="320">
        <f>ROUND(SUMIF(Anlagenbewegungsdaten!$B:$B,$A1123,Anlagenbewegungsdaten!$D:$D),2)</f>
        <v>0</v>
      </c>
      <c r="L1123" s="321">
        <f t="shared" si="46"/>
        <v>0</v>
      </c>
      <c r="M1123" s="341" t="s">
        <v>4950</v>
      </c>
      <c r="N1123" s="341" t="s">
        <v>4963</v>
      </c>
      <c r="O1123" s="323">
        <f>ROUND(SUMIF(Anlagenbewegungsdaten_AV!B:B,A1123,Anlagenbewegungsdaten_AV!C:C),3)</f>
        <v>0</v>
      </c>
      <c r="P1123" s="320">
        <f>ROUND(SUMIF(Anlagenbewegungsdaten_AV!$B:$B,$A1123,Anlagenbewegungsdaten_AV!$D:$D),2)</f>
        <v>0</v>
      </c>
      <c r="Q1123" s="321">
        <f t="shared" si="47"/>
        <v>0</v>
      </c>
      <c r="S1123" s="324"/>
      <c r="T1123" s="317"/>
      <c r="U1123" s="325"/>
      <c r="V1123" s="325"/>
    </row>
    <row r="1124" spans="1:22" ht="15" customHeight="1" x14ac:dyDescent="0.25">
      <c r="A1124" s="129" t="s">
        <v>5884</v>
      </c>
      <c r="B1124" s="126" t="s">
        <v>2087</v>
      </c>
      <c r="C1124" s="127" t="s">
        <v>4184</v>
      </c>
      <c r="D1124" s="127" t="s">
        <v>5885</v>
      </c>
      <c r="E1124" s="127" t="s">
        <v>5886</v>
      </c>
      <c r="F1124" s="128">
        <v>26.490000000000002</v>
      </c>
      <c r="G1124" s="128">
        <v>26.69</v>
      </c>
      <c r="H1124" s="128">
        <v>21.19</v>
      </c>
      <c r="I1124" s="311"/>
      <c r="J1124" s="319">
        <f>ROUND(SUMIF(Anlagenbewegungsdaten!B:B,A1124,Anlagenbewegungsdaten!C:C),3)</f>
        <v>0</v>
      </c>
      <c r="K1124" s="320">
        <f>ROUND(SUMIF(Anlagenbewegungsdaten!$B:$B,$A1124,Anlagenbewegungsdaten!$D:$D),2)</f>
        <v>0</v>
      </c>
      <c r="L1124" s="321">
        <f t="shared" si="46"/>
        <v>0</v>
      </c>
      <c r="M1124" s="341" t="s">
        <v>4950</v>
      </c>
      <c r="N1124" s="341" t="s">
        <v>4963</v>
      </c>
      <c r="O1124" s="323">
        <f>ROUND(SUMIF(Anlagenbewegungsdaten_AV!B:B,A1124,Anlagenbewegungsdaten_AV!C:C),3)</f>
        <v>0</v>
      </c>
      <c r="P1124" s="320">
        <f>ROUND(SUMIF(Anlagenbewegungsdaten_AV!$B:$B,$A1124,Anlagenbewegungsdaten_AV!$D:$D),2)</f>
        <v>0</v>
      </c>
      <c r="Q1124" s="321">
        <f t="shared" si="47"/>
        <v>0</v>
      </c>
      <c r="S1124" s="324"/>
      <c r="T1124" s="317"/>
      <c r="U1124" s="325"/>
      <c r="V1124" s="325"/>
    </row>
    <row r="1125" spans="1:22" ht="15" customHeight="1" x14ac:dyDescent="0.25">
      <c r="A1125" s="129" t="s">
        <v>5887</v>
      </c>
      <c r="B1125" s="126" t="s">
        <v>2087</v>
      </c>
      <c r="C1125" s="127" t="s">
        <v>4184</v>
      </c>
      <c r="D1125" s="127" t="s">
        <v>5888</v>
      </c>
      <c r="E1125" s="127" t="s">
        <v>5886</v>
      </c>
      <c r="F1125" s="128">
        <v>21.72</v>
      </c>
      <c r="G1125" s="128">
        <v>21.919999999999998</v>
      </c>
      <c r="H1125" s="128">
        <v>17.38</v>
      </c>
      <c r="I1125" s="311"/>
      <c r="J1125" s="319">
        <f>ROUND(SUMIF(Anlagenbewegungsdaten!B:B,A1125,Anlagenbewegungsdaten!C:C),3)</f>
        <v>0</v>
      </c>
      <c r="K1125" s="320">
        <f>ROUND(SUMIF(Anlagenbewegungsdaten!$B:$B,$A1125,Anlagenbewegungsdaten!$D:$D),2)</f>
        <v>0</v>
      </c>
      <c r="L1125" s="321">
        <f t="shared" si="46"/>
        <v>0</v>
      </c>
      <c r="M1125" s="341" t="s">
        <v>4950</v>
      </c>
      <c r="N1125" s="341" t="s">
        <v>4963</v>
      </c>
      <c r="O1125" s="323">
        <f>ROUND(SUMIF(Anlagenbewegungsdaten_AV!B:B,A1125,Anlagenbewegungsdaten_AV!C:C),3)</f>
        <v>0</v>
      </c>
      <c r="P1125" s="320">
        <f>ROUND(SUMIF(Anlagenbewegungsdaten_AV!$B:$B,$A1125,Anlagenbewegungsdaten_AV!$D:$D),2)</f>
        <v>0</v>
      </c>
      <c r="Q1125" s="321">
        <f t="shared" si="47"/>
        <v>0</v>
      </c>
      <c r="S1125" s="324"/>
      <c r="T1125" s="317"/>
      <c r="U1125" s="325"/>
      <c r="V1125" s="325"/>
    </row>
    <row r="1126" spans="1:22" ht="15" customHeight="1" x14ac:dyDescent="0.25">
      <c r="A1126" s="129" t="s">
        <v>5992</v>
      </c>
      <c r="B1126" s="126" t="s">
        <v>2087</v>
      </c>
      <c r="C1126" s="127" t="s">
        <v>4184</v>
      </c>
      <c r="D1126" s="127" t="s">
        <v>5898</v>
      </c>
      <c r="E1126" s="127" t="s">
        <v>5023</v>
      </c>
      <c r="F1126" s="128">
        <v>28.55</v>
      </c>
      <c r="G1126" s="128">
        <v>28.75</v>
      </c>
      <c r="H1126" s="128">
        <v>22.84</v>
      </c>
      <c r="I1126" s="311"/>
      <c r="J1126" s="319">
        <f>ROUND(SUMIF(Anlagenbewegungsdaten!B:B,A1126,Anlagenbewegungsdaten!C:C),3)</f>
        <v>0</v>
      </c>
      <c r="K1126" s="320">
        <f>ROUND(SUMIF(Anlagenbewegungsdaten!$B:$B,$A1126,Anlagenbewegungsdaten!$D:$D),2)</f>
        <v>0</v>
      </c>
      <c r="L1126" s="321">
        <f t="shared" si="46"/>
        <v>0</v>
      </c>
      <c r="M1126" s="341" t="s">
        <v>4950</v>
      </c>
      <c r="N1126" s="341" t="s">
        <v>4963</v>
      </c>
      <c r="O1126" s="323">
        <f>ROUND(SUMIF(Anlagenbewegungsdaten_AV!B:B,A1126,Anlagenbewegungsdaten_AV!C:C),3)</f>
        <v>0</v>
      </c>
      <c r="P1126" s="320">
        <f>ROUND(SUMIF(Anlagenbewegungsdaten_AV!$B:$B,$A1126,Anlagenbewegungsdaten_AV!$D:$D),2)</f>
        <v>0</v>
      </c>
      <c r="Q1126" s="321">
        <f t="shared" si="47"/>
        <v>0</v>
      </c>
      <c r="S1126" s="324"/>
      <c r="T1126" s="317"/>
      <c r="U1126" s="325"/>
      <c r="V1126" s="325"/>
    </row>
    <row r="1127" spans="1:22" ht="15" customHeight="1" x14ac:dyDescent="0.25">
      <c r="A1127" s="129" t="s">
        <v>5993</v>
      </c>
      <c r="B1127" s="126" t="s">
        <v>2087</v>
      </c>
      <c r="C1127" s="127" t="s">
        <v>4184</v>
      </c>
      <c r="D1127" s="127" t="s">
        <v>5900</v>
      </c>
      <c r="E1127" s="127" t="s">
        <v>5023</v>
      </c>
      <c r="F1127" s="128">
        <v>23.779999999999998</v>
      </c>
      <c r="G1127" s="128">
        <v>23.979999999999997</v>
      </c>
      <c r="H1127" s="128">
        <v>19.02</v>
      </c>
      <c r="I1127" s="311"/>
      <c r="J1127" s="319">
        <f>ROUND(SUMIF(Anlagenbewegungsdaten!B:B,A1127,Anlagenbewegungsdaten!C:C),3)</f>
        <v>0</v>
      </c>
      <c r="K1127" s="320">
        <f>ROUND(SUMIF(Anlagenbewegungsdaten!$B:$B,$A1127,Anlagenbewegungsdaten!$D:$D),2)</f>
        <v>0</v>
      </c>
      <c r="L1127" s="321">
        <f t="shared" si="46"/>
        <v>0</v>
      </c>
      <c r="M1127" s="341" t="s">
        <v>4950</v>
      </c>
      <c r="N1127" s="341" t="s">
        <v>4963</v>
      </c>
      <c r="O1127" s="323">
        <f>ROUND(SUMIF(Anlagenbewegungsdaten_AV!B:B,A1127,Anlagenbewegungsdaten_AV!C:C),3)</f>
        <v>0</v>
      </c>
      <c r="P1127" s="320">
        <f>ROUND(SUMIF(Anlagenbewegungsdaten_AV!$B:$B,$A1127,Anlagenbewegungsdaten_AV!$D:$D),2)</f>
        <v>0</v>
      </c>
      <c r="Q1127" s="321">
        <f t="shared" si="47"/>
        <v>0</v>
      </c>
      <c r="S1127" s="324"/>
      <c r="T1127" s="317"/>
      <c r="U1127" s="325"/>
      <c r="V1127" s="325"/>
    </row>
    <row r="1128" spans="1:22" ht="15" customHeight="1" x14ac:dyDescent="0.25">
      <c r="A1128" s="129" t="s">
        <v>5994</v>
      </c>
      <c r="B1128" s="126" t="s">
        <v>2087</v>
      </c>
      <c r="C1128" s="127" t="s">
        <v>4184</v>
      </c>
      <c r="D1128" s="127" t="s">
        <v>5995</v>
      </c>
      <c r="E1128" s="127" t="s">
        <v>5886</v>
      </c>
      <c r="F1128" s="128">
        <v>11.72</v>
      </c>
      <c r="G1128" s="128">
        <v>11.92</v>
      </c>
      <c r="H1128" s="128">
        <v>9.3800000000000008</v>
      </c>
      <c r="I1128" s="311"/>
      <c r="J1128" s="319">
        <f>ROUND(SUMIF(Anlagenbewegungsdaten!B:B,A1128,Anlagenbewegungsdaten!C:C),3)</f>
        <v>0</v>
      </c>
      <c r="K1128" s="320">
        <f>ROUND(SUMIF(Anlagenbewegungsdaten!$B:$B,$A1128,Anlagenbewegungsdaten!$D:$D),2)</f>
        <v>0</v>
      </c>
      <c r="L1128" s="321">
        <f t="shared" si="46"/>
        <v>0</v>
      </c>
      <c r="M1128" s="341" t="s">
        <v>4950</v>
      </c>
      <c r="N1128" s="341" t="s">
        <v>4963</v>
      </c>
      <c r="O1128" s="323">
        <f>ROUND(SUMIF(Anlagenbewegungsdaten_AV!B:B,A1128,Anlagenbewegungsdaten_AV!C:C),3)</f>
        <v>0</v>
      </c>
      <c r="P1128" s="320">
        <f>ROUND(SUMIF(Anlagenbewegungsdaten_AV!$B:$B,$A1128,Anlagenbewegungsdaten_AV!$D:$D),2)</f>
        <v>0</v>
      </c>
      <c r="Q1128" s="321">
        <f t="shared" si="47"/>
        <v>0</v>
      </c>
      <c r="S1128" s="324"/>
      <c r="T1128" s="317"/>
      <c r="U1128" s="325"/>
      <c r="V1128" s="325"/>
    </row>
    <row r="1129" spans="1:22" ht="15" customHeight="1" x14ac:dyDescent="0.25">
      <c r="A1129" s="129" t="s">
        <v>2516</v>
      </c>
      <c r="B1129" s="126" t="s">
        <v>2087</v>
      </c>
      <c r="C1129" s="127" t="s">
        <v>4020</v>
      </c>
      <c r="D1129" s="127" t="s">
        <v>2461</v>
      </c>
      <c r="E1129" s="127" t="s">
        <v>2462</v>
      </c>
      <c r="F1129" s="128">
        <v>11.67</v>
      </c>
      <c r="G1129" s="128">
        <v>11.87</v>
      </c>
      <c r="H1129" s="128">
        <v>9.34</v>
      </c>
      <c r="I1129" s="311"/>
      <c r="J1129" s="319">
        <f>ROUND(SUMIF(Anlagenbewegungsdaten!B:B,A1129,Anlagenbewegungsdaten!C:C),3)</f>
        <v>0</v>
      </c>
      <c r="K1129" s="320">
        <f>ROUND(SUMIF(Anlagenbewegungsdaten!$B:$B,$A1129,Anlagenbewegungsdaten!$D:$D),2)</f>
        <v>0</v>
      </c>
      <c r="L1129" s="321">
        <f t="shared" si="46"/>
        <v>0</v>
      </c>
      <c r="M1129" s="341" t="s">
        <v>4950</v>
      </c>
      <c r="N1129" s="341" t="s">
        <v>4963</v>
      </c>
      <c r="O1129" s="323">
        <f>ROUND(SUMIF(Anlagenbewegungsdaten_AV!B:B,A1129,Anlagenbewegungsdaten_AV!C:C),3)</f>
        <v>0</v>
      </c>
      <c r="P1129" s="320">
        <f>ROUND(SUMIF(Anlagenbewegungsdaten_AV!$B:$B,$A1129,Anlagenbewegungsdaten_AV!$D:$D),2)</f>
        <v>0</v>
      </c>
      <c r="Q1129" s="321">
        <f t="shared" si="47"/>
        <v>0</v>
      </c>
      <c r="S1129" s="324"/>
      <c r="T1129" s="317"/>
      <c r="U1129" s="325"/>
      <c r="V1129" s="325"/>
    </row>
    <row r="1130" spans="1:22" ht="15" customHeight="1" x14ac:dyDescent="0.25">
      <c r="A1130" s="129" t="s">
        <v>2517</v>
      </c>
      <c r="B1130" s="126" t="s">
        <v>2087</v>
      </c>
      <c r="C1130" s="127" t="s">
        <v>4020</v>
      </c>
      <c r="D1130" s="127" t="s">
        <v>2464</v>
      </c>
      <c r="E1130" s="127" t="s">
        <v>2465</v>
      </c>
      <c r="F1130" s="128">
        <v>13.67</v>
      </c>
      <c r="G1130" s="128">
        <v>13.87</v>
      </c>
      <c r="H1130" s="128">
        <v>10.94</v>
      </c>
      <c r="I1130" s="311"/>
      <c r="J1130" s="319">
        <f>ROUND(SUMIF(Anlagenbewegungsdaten!B:B,A1130,Anlagenbewegungsdaten!C:C),3)</f>
        <v>0</v>
      </c>
      <c r="K1130" s="320">
        <f>ROUND(SUMIF(Anlagenbewegungsdaten!$B:$B,$A1130,Anlagenbewegungsdaten!$D:$D),2)</f>
        <v>0</v>
      </c>
      <c r="L1130" s="321">
        <f t="shared" si="46"/>
        <v>0</v>
      </c>
      <c r="M1130" s="341" t="s">
        <v>4950</v>
      </c>
      <c r="N1130" s="341" t="s">
        <v>4963</v>
      </c>
      <c r="O1130" s="323">
        <f>ROUND(SUMIF(Anlagenbewegungsdaten_AV!B:B,A1130,Anlagenbewegungsdaten_AV!C:C),3)</f>
        <v>0</v>
      </c>
      <c r="P1130" s="320">
        <f>ROUND(SUMIF(Anlagenbewegungsdaten_AV!$B:$B,$A1130,Anlagenbewegungsdaten_AV!$D:$D),2)</f>
        <v>0</v>
      </c>
      <c r="Q1130" s="321">
        <f t="shared" si="47"/>
        <v>0</v>
      </c>
      <c r="S1130" s="324"/>
      <c r="T1130" s="317"/>
      <c r="U1130" s="325"/>
      <c r="V1130" s="325"/>
    </row>
    <row r="1131" spans="1:22" ht="15" customHeight="1" x14ac:dyDescent="0.25">
      <c r="A1131" s="129" t="s">
        <v>577</v>
      </c>
      <c r="B1131" s="126" t="s">
        <v>2087</v>
      </c>
      <c r="C1131" s="127" t="s">
        <v>4020</v>
      </c>
      <c r="D1131" s="127" t="s">
        <v>1</v>
      </c>
      <c r="E1131" s="127" t="s">
        <v>1543</v>
      </c>
      <c r="F1131" s="128">
        <v>14.67</v>
      </c>
      <c r="G1131" s="128">
        <v>14.87</v>
      </c>
      <c r="H1131" s="128">
        <v>11.74</v>
      </c>
      <c r="I1131" s="311"/>
      <c r="J1131" s="319">
        <f>ROUND(SUMIF(Anlagenbewegungsdaten!B:B,A1131,Anlagenbewegungsdaten!C:C),3)</f>
        <v>0</v>
      </c>
      <c r="K1131" s="320">
        <f>ROUND(SUMIF(Anlagenbewegungsdaten!$B:$B,$A1131,Anlagenbewegungsdaten!$D:$D),2)</f>
        <v>0</v>
      </c>
      <c r="L1131" s="321">
        <f t="shared" si="46"/>
        <v>0</v>
      </c>
      <c r="M1131" s="341" t="s">
        <v>4950</v>
      </c>
      <c r="N1131" s="341" t="s">
        <v>4963</v>
      </c>
      <c r="O1131" s="323">
        <f>ROUND(SUMIF(Anlagenbewegungsdaten_AV!B:B,A1131,Anlagenbewegungsdaten_AV!C:C),3)</f>
        <v>0</v>
      </c>
      <c r="P1131" s="320">
        <f>ROUND(SUMIF(Anlagenbewegungsdaten_AV!$B:$B,$A1131,Anlagenbewegungsdaten_AV!$D:$D),2)</f>
        <v>0</v>
      </c>
      <c r="Q1131" s="321">
        <f t="shared" si="47"/>
        <v>0</v>
      </c>
      <c r="S1131" s="324"/>
      <c r="T1131" s="317"/>
      <c r="U1131" s="325"/>
      <c r="V1131" s="325"/>
    </row>
    <row r="1132" spans="1:22" ht="15" customHeight="1" x14ac:dyDescent="0.25">
      <c r="A1132" s="129" t="s">
        <v>578</v>
      </c>
      <c r="B1132" s="126" t="s">
        <v>2087</v>
      </c>
      <c r="C1132" s="127" t="s">
        <v>4020</v>
      </c>
      <c r="D1132" s="127" t="s">
        <v>3</v>
      </c>
      <c r="E1132" s="127" t="s">
        <v>1546</v>
      </c>
      <c r="F1132" s="128">
        <v>14.67</v>
      </c>
      <c r="G1132" s="128">
        <v>14.87</v>
      </c>
      <c r="H1132" s="128">
        <v>11.74</v>
      </c>
      <c r="I1132" s="311"/>
      <c r="J1132" s="319">
        <f>ROUND(SUMIF(Anlagenbewegungsdaten!B:B,A1132,Anlagenbewegungsdaten!C:C),3)</f>
        <v>0</v>
      </c>
      <c r="K1132" s="320">
        <f>ROUND(SUMIF(Anlagenbewegungsdaten!$B:$B,$A1132,Anlagenbewegungsdaten!$D:$D),2)</f>
        <v>0</v>
      </c>
      <c r="L1132" s="321">
        <f t="shared" si="46"/>
        <v>0</v>
      </c>
      <c r="M1132" s="341" t="s">
        <v>4950</v>
      </c>
      <c r="N1132" s="341" t="s">
        <v>4963</v>
      </c>
      <c r="O1132" s="323">
        <f>ROUND(SUMIF(Anlagenbewegungsdaten_AV!B:B,A1132,Anlagenbewegungsdaten_AV!C:C),3)</f>
        <v>0</v>
      </c>
      <c r="P1132" s="320">
        <f>ROUND(SUMIF(Anlagenbewegungsdaten_AV!$B:$B,$A1132,Anlagenbewegungsdaten_AV!$D:$D),2)</f>
        <v>0</v>
      </c>
      <c r="Q1132" s="321">
        <f t="shared" si="47"/>
        <v>0</v>
      </c>
      <c r="S1132" s="324"/>
      <c r="T1132" s="317"/>
      <c r="U1132" s="325"/>
      <c r="V1132" s="325"/>
    </row>
    <row r="1133" spans="1:22" ht="15" customHeight="1" x14ac:dyDescent="0.25">
      <c r="A1133" s="129" t="s">
        <v>2765</v>
      </c>
      <c r="B1133" s="126" t="s">
        <v>2087</v>
      </c>
      <c r="C1133" s="127" t="s">
        <v>4020</v>
      </c>
      <c r="D1133" s="127" t="s">
        <v>2671</v>
      </c>
      <c r="E1133" s="127" t="s">
        <v>2555</v>
      </c>
      <c r="F1133" s="128">
        <v>14.64</v>
      </c>
      <c r="G1133" s="128">
        <v>14.84</v>
      </c>
      <c r="H1133" s="128">
        <v>11.71</v>
      </c>
      <c r="I1133" s="311"/>
      <c r="J1133" s="319">
        <f>ROUND(SUMIF(Anlagenbewegungsdaten!B:B,A1133,Anlagenbewegungsdaten!C:C),3)</f>
        <v>0</v>
      </c>
      <c r="K1133" s="320">
        <f>ROUND(SUMIF(Anlagenbewegungsdaten!$B:$B,$A1133,Anlagenbewegungsdaten!$D:$D),2)</f>
        <v>0</v>
      </c>
      <c r="L1133" s="321">
        <f t="shared" si="46"/>
        <v>0</v>
      </c>
      <c r="M1133" s="341" t="s">
        <v>4950</v>
      </c>
      <c r="N1133" s="341" t="s">
        <v>4963</v>
      </c>
      <c r="O1133" s="323">
        <f>ROUND(SUMIF(Anlagenbewegungsdaten_AV!B:B,A1133,Anlagenbewegungsdaten_AV!C:C),3)</f>
        <v>0</v>
      </c>
      <c r="P1133" s="320">
        <f>ROUND(SUMIF(Anlagenbewegungsdaten_AV!$B:$B,$A1133,Anlagenbewegungsdaten_AV!$D:$D),2)</f>
        <v>0</v>
      </c>
      <c r="Q1133" s="321">
        <f t="shared" si="47"/>
        <v>0</v>
      </c>
      <c r="S1133" s="324"/>
      <c r="T1133" s="317"/>
      <c r="U1133" s="325"/>
      <c r="V1133" s="325"/>
    </row>
    <row r="1134" spans="1:22" ht="15" customHeight="1" x14ac:dyDescent="0.25">
      <c r="A1134" s="129" t="s">
        <v>3509</v>
      </c>
      <c r="B1134" s="126" t="s">
        <v>2087</v>
      </c>
      <c r="C1134" s="127" t="s">
        <v>4020</v>
      </c>
      <c r="D1134" s="127" t="s">
        <v>3415</v>
      </c>
      <c r="E1134" s="127" t="s">
        <v>3299</v>
      </c>
      <c r="F1134" s="128">
        <v>14.61</v>
      </c>
      <c r="G1134" s="128">
        <v>14.809999999999999</v>
      </c>
      <c r="H1134" s="128">
        <v>11.69</v>
      </c>
      <c r="I1134" s="311"/>
      <c r="J1134" s="319">
        <f>ROUND(SUMIF(Anlagenbewegungsdaten!B:B,A1134,Anlagenbewegungsdaten!C:C),3)</f>
        <v>0</v>
      </c>
      <c r="K1134" s="320">
        <f>ROUND(SUMIF(Anlagenbewegungsdaten!$B:$B,$A1134,Anlagenbewegungsdaten!$D:$D),2)</f>
        <v>0</v>
      </c>
      <c r="L1134" s="321">
        <f t="shared" si="46"/>
        <v>0</v>
      </c>
      <c r="M1134" s="341" t="s">
        <v>4950</v>
      </c>
      <c r="N1134" s="341" t="s">
        <v>4963</v>
      </c>
      <c r="O1134" s="323">
        <f>ROUND(SUMIF(Anlagenbewegungsdaten_AV!B:B,A1134,Anlagenbewegungsdaten_AV!C:C),3)</f>
        <v>0</v>
      </c>
      <c r="P1134" s="320">
        <f>ROUND(SUMIF(Anlagenbewegungsdaten_AV!$B:$B,$A1134,Anlagenbewegungsdaten_AV!$D:$D),2)</f>
        <v>0</v>
      </c>
      <c r="Q1134" s="321">
        <f t="shared" si="47"/>
        <v>0</v>
      </c>
      <c r="S1134" s="324"/>
      <c r="T1134" s="317"/>
      <c r="U1134" s="325"/>
      <c r="V1134" s="325"/>
    </row>
    <row r="1135" spans="1:22" ht="15" customHeight="1" x14ac:dyDescent="0.25">
      <c r="A1135" s="129" t="s">
        <v>4281</v>
      </c>
      <c r="B1135" s="126" t="s">
        <v>2087</v>
      </c>
      <c r="C1135" s="127" t="s">
        <v>4020</v>
      </c>
      <c r="D1135" s="127" t="s">
        <v>4186</v>
      </c>
      <c r="E1135" s="127" t="s">
        <v>4069</v>
      </c>
      <c r="F1135" s="128">
        <v>14.58</v>
      </c>
      <c r="G1135" s="128">
        <v>14.78</v>
      </c>
      <c r="H1135" s="128">
        <v>11.66</v>
      </c>
      <c r="I1135" s="311"/>
      <c r="J1135" s="319">
        <f>ROUND(SUMIF(Anlagenbewegungsdaten!B:B,A1135,Anlagenbewegungsdaten!C:C),3)</f>
        <v>0</v>
      </c>
      <c r="K1135" s="320">
        <f>ROUND(SUMIF(Anlagenbewegungsdaten!$B:$B,$A1135,Anlagenbewegungsdaten!$D:$D),2)</f>
        <v>0</v>
      </c>
      <c r="L1135" s="321">
        <f t="shared" si="46"/>
        <v>0</v>
      </c>
      <c r="M1135" s="341" t="s">
        <v>4950</v>
      </c>
      <c r="N1135" s="341" t="s">
        <v>4963</v>
      </c>
      <c r="O1135" s="323">
        <f>ROUND(SUMIF(Anlagenbewegungsdaten_AV!B:B,A1135,Anlagenbewegungsdaten_AV!C:C),3)</f>
        <v>0</v>
      </c>
      <c r="P1135" s="320">
        <f>ROUND(SUMIF(Anlagenbewegungsdaten_AV!$B:$B,$A1135,Anlagenbewegungsdaten_AV!$D:$D),2)</f>
        <v>0</v>
      </c>
      <c r="Q1135" s="321">
        <f t="shared" si="47"/>
        <v>0</v>
      </c>
      <c r="S1135" s="324"/>
      <c r="T1135" s="317"/>
      <c r="U1135" s="325"/>
      <c r="V1135" s="325"/>
    </row>
    <row r="1136" spans="1:22" ht="15" customHeight="1" x14ac:dyDescent="0.25">
      <c r="A1136" s="129" t="s">
        <v>579</v>
      </c>
      <c r="B1136" s="126" t="s">
        <v>2087</v>
      </c>
      <c r="C1136" s="127" t="s">
        <v>4020</v>
      </c>
      <c r="D1136" s="127" t="s">
        <v>5</v>
      </c>
      <c r="E1136" s="127" t="s">
        <v>2462</v>
      </c>
      <c r="F1136" s="128">
        <v>12.67</v>
      </c>
      <c r="G1136" s="128">
        <v>12.87</v>
      </c>
      <c r="H1136" s="128">
        <v>10.14</v>
      </c>
      <c r="I1136" s="311"/>
      <c r="J1136" s="319">
        <f>ROUND(SUMIF(Anlagenbewegungsdaten!B:B,A1136,Anlagenbewegungsdaten!C:C),3)</f>
        <v>0</v>
      </c>
      <c r="K1136" s="320">
        <f>ROUND(SUMIF(Anlagenbewegungsdaten!$B:$B,$A1136,Anlagenbewegungsdaten!$D:$D),2)</f>
        <v>0</v>
      </c>
      <c r="L1136" s="321">
        <f t="shared" si="46"/>
        <v>0</v>
      </c>
      <c r="M1136" s="341" t="s">
        <v>4950</v>
      </c>
      <c r="N1136" s="341" t="s">
        <v>4963</v>
      </c>
      <c r="O1136" s="323">
        <f>ROUND(SUMIF(Anlagenbewegungsdaten_AV!B:B,A1136,Anlagenbewegungsdaten_AV!C:C),3)</f>
        <v>0</v>
      </c>
      <c r="P1136" s="320">
        <f>ROUND(SUMIF(Anlagenbewegungsdaten_AV!$B:$B,$A1136,Anlagenbewegungsdaten_AV!$D:$D),2)</f>
        <v>0</v>
      </c>
      <c r="Q1136" s="321">
        <f t="shared" si="47"/>
        <v>0</v>
      </c>
      <c r="S1136" s="324"/>
      <c r="T1136" s="317"/>
      <c r="U1136" s="325"/>
      <c r="V1136" s="325"/>
    </row>
    <row r="1137" spans="1:22" ht="15" customHeight="1" x14ac:dyDescent="0.25">
      <c r="A1137" s="129" t="s">
        <v>580</v>
      </c>
      <c r="B1137" s="126" t="s">
        <v>2087</v>
      </c>
      <c r="C1137" s="127" t="s">
        <v>4020</v>
      </c>
      <c r="D1137" s="127" t="s">
        <v>7</v>
      </c>
      <c r="E1137" s="127" t="s">
        <v>2465</v>
      </c>
      <c r="F1137" s="128">
        <v>14.67</v>
      </c>
      <c r="G1137" s="128">
        <v>14.87</v>
      </c>
      <c r="H1137" s="128">
        <v>11.74</v>
      </c>
      <c r="I1137" s="311"/>
      <c r="J1137" s="319">
        <f>ROUND(SUMIF(Anlagenbewegungsdaten!B:B,A1137,Anlagenbewegungsdaten!C:C),3)</f>
        <v>0</v>
      </c>
      <c r="K1137" s="320">
        <f>ROUND(SUMIF(Anlagenbewegungsdaten!$B:$B,$A1137,Anlagenbewegungsdaten!$D:$D),2)</f>
        <v>0</v>
      </c>
      <c r="L1137" s="321">
        <f t="shared" si="46"/>
        <v>0</v>
      </c>
      <c r="M1137" s="341" t="s">
        <v>4950</v>
      </c>
      <c r="N1137" s="341" t="s">
        <v>4963</v>
      </c>
      <c r="O1137" s="323">
        <f>ROUND(SUMIF(Anlagenbewegungsdaten_AV!B:B,A1137,Anlagenbewegungsdaten_AV!C:C),3)</f>
        <v>0</v>
      </c>
      <c r="P1137" s="320">
        <f>ROUND(SUMIF(Anlagenbewegungsdaten_AV!$B:$B,$A1137,Anlagenbewegungsdaten_AV!$D:$D),2)</f>
        <v>0</v>
      </c>
      <c r="Q1137" s="321">
        <f t="shared" si="47"/>
        <v>0</v>
      </c>
      <c r="S1137" s="324"/>
      <c r="T1137" s="317"/>
      <c r="U1137" s="325"/>
      <c r="V1137" s="325"/>
    </row>
    <row r="1138" spans="1:22" ht="15" customHeight="1" x14ac:dyDescent="0.25">
      <c r="A1138" s="129" t="s">
        <v>581</v>
      </c>
      <c r="B1138" s="126" t="s">
        <v>2087</v>
      </c>
      <c r="C1138" s="127" t="s">
        <v>4020</v>
      </c>
      <c r="D1138" s="127" t="s">
        <v>9</v>
      </c>
      <c r="E1138" s="127" t="s">
        <v>1543</v>
      </c>
      <c r="F1138" s="128">
        <v>15.67</v>
      </c>
      <c r="G1138" s="128">
        <v>15.87</v>
      </c>
      <c r="H1138" s="128">
        <v>12.54</v>
      </c>
      <c r="I1138" s="311"/>
      <c r="J1138" s="319">
        <f>ROUND(SUMIF(Anlagenbewegungsdaten!B:B,A1138,Anlagenbewegungsdaten!C:C),3)</f>
        <v>0</v>
      </c>
      <c r="K1138" s="320">
        <f>ROUND(SUMIF(Anlagenbewegungsdaten!$B:$B,$A1138,Anlagenbewegungsdaten!$D:$D),2)</f>
        <v>0</v>
      </c>
      <c r="L1138" s="321">
        <f t="shared" si="46"/>
        <v>0</v>
      </c>
      <c r="M1138" s="341" t="s">
        <v>4950</v>
      </c>
      <c r="N1138" s="341" t="s">
        <v>4963</v>
      </c>
      <c r="O1138" s="323">
        <f>ROUND(SUMIF(Anlagenbewegungsdaten_AV!B:B,A1138,Anlagenbewegungsdaten_AV!C:C),3)</f>
        <v>0</v>
      </c>
      <c r="P1138" s="320">
        <f>ROUND(SUMIF(Anlagenbewegungsdaten_AV!$B:$B,$A1138,Anlagenbewegungsdaten_AV!$D:$D),2)</f>
        <v>0</v>
      </c>
      <c r="Q1138" s="321">
        <f t="shared" si="47"/>
        <v>0</v>
      </c>
      <c r="S1138" s="324"/>
      <c r="T1138" s="317"/>
      <c r="U1138" s="325"/>
      <c r="V1138" s="325"/>
    </row>
    <row r="1139" spans="1:22" ht="15" customHeight="1" x14ac:dyDescent="0.25">
      <c r="A1139" s="129" t="s">
        <v>582</v>
      </c>
      <c r="B1139" s="126" t="s">
        <v>2087</v>
      </c>
      <c r="C1139" s="127" t="s">
        <v>4020</v>
      </c>
      <c r="D1139" s="127" t="s">
        <v>11</v>
      </c>
      <c r="E1139" s="127" t="s">
        <v>1546</v>
      </c>
      <c r="F1139" s="128">
        <v>15.67</v>
      </c>
      <c r="G1139" s="128">
        <v>15.87</v>
      </c>
      <c r="H1139" s="128">
        <v>12.54</v>
      </c>
      <c r="I1139" s="311"/>
      <c r="J1139" s="319">
        <f>ROUND(SUMIF(Anlagenbewegungsdaten!B:B,A1139,Anlagenbewegungsdaten!C:C),3)</f>
        <v>0</v>
      </c>
      <c r="K1139" s="320">
        <f>ROUND(SUMIF(Anlagenbewegungsdaten!$B:$B,$A1139,Anlagenbewegungsdaten!$D:$D),2)</f>
        <v>0</v>
      </c>
      <c r="L1139" s="321">
        <f t="shared" si="46"/>
        <v>0</v>
      </c>
      <c r="M1139" s="341" t="s">
        <v>4950</v>
      </c>
      <c r="N1139" s="341" t="s">
        <v>4963</v>
      </c>
      <c r="O1139" s="323">
        <f>ROUND(SUMIF(Anlagenbewegungsdaten_AV!B:B,A1139,Anlagenbewegungsdaten_AV!C:C),3)</f>
        <v>0</v>
      </c>
      <c r="P1139" s="320">
        <f>ROUND(SUMIF(Anlagenbewegungsdaten_AV!$B:$B,$A1139,Anlagenbewegungsdaten_AV!$D:$D),2)</f>
        <v>0</v>
      </c>
      <c r="Q1139" s="321">
        <f t="shared" si="47"/>
        <v>0</v>
      </c>
      <c r="S1139" s="324"/>
      <c r="T1139" s="317"/>
      <c r="U1139" s="325"/>
      <c r="V1139" s="325"/>
    </row>
    <row r="1140" spans="1:22" ht="15" customHeight="1" x14ac:dyDescent="0.25">
      <c r="A1140" s="129" t="s">
        <v>2766</v>
      </c>
      <c r="B1140" s="126" t="s">
        <v>2087</v>
      </c>
      <c r="C1140" s="127" t="s">
        <v>4020</v>
      </c>
      <c r="D1140" s="127" t="s">
        <v>2673</v>
      </c>
      <c r="E1140" s="127" t="s">
        <v>2555</v>
      </c>
      <c r="F1140" s="128">
        <v>15.64</v>
      </c>
      <c r="G1140" s="128">
        <v>15.84</v>
      </c>
      <c r="H1140" s="128">
        <v>12.51</v>
      </c>
      <c r="I1140" s="311"/>
      <c r="J1140" s="319">
        <f>ROUND(SUMIF(Anlagenbewegungsdaten!B:B,A1140,Anlagenbewegungsdaten!C:C),3)</f>
        <v>0</v>
      </c>
      <c r="K1140" s="320">
        <f>ROUND(SUMIF(Anlagenbewegungsdaten!$B:$B,$A1140,Anlagenbewegungsdaten!$D:$D),2)</f>
        <v>0</v>
      </c>
      <c r="L1140" s="321">
        <f t="shared" si="46"/>
        <v>0</v>
      </c>
      <c r="M1140" s="341" t="s">
        <v>4950</v>
      </c>
      <c r="N1140" s="341" t="s">
        <v>4963</v>
      </c>
      <c r="O1140" s="323">
        <f>ROUND(SUMIF(Anlagenbewegungsdaten_AV!B:B,A1140,Anlagenbewegungsdaten_AV!C:C),3)</f>
        <v>0</v>
      </c>
      <c r="P1140" s="320">
        <f>ROUND(SUMIF(Anlagenbewegungsdaten_AV!$B:$B,$A1140,Anlagenbewegungsdaten_AV!$D:$D),2)</f>
        <v>0</v>
      </c>
      <c r="Q1140" s="321">
        <f t="shared" si="47"/>
        <v>0</v>
      </c>
      <c r="S1140" s="324"/>
      <c r="T1140" s="317"/>
      <c r="U1140" s="325"/>
      <c r="V1140" s="325"/>
    </row>
    <row r="1141" spans="1:22" ht="15" customHeight="1" x14ac:dyDescent="0.25">
      <c r="A1141" s="129" t="s">
        <v>3510</v>
      </c>
      <c r="B1141" s="126" t="s">
        <v>2087</v>
      </c>
      <c r="C1141" s="127" t="s">
        <v>4020</v>
      </c>
      <c r="D1141" s="127" t="s">
        <v>3417</v>
      </c>
      <c r="E1141" s="127" t="s">
        <v>3299</v>
      </c>
      <c r="F1141" s="128">
        <v>15.61</v>
      </c>
      <c r="G1141" s="128">
        <v>15.809999999999999</v>
      </c>
      <c r="H1141" s="128">
        <v>12.49</v>
      </c>
      <c r="I1141" s="311"/>
      <c r="J1141" s="319">
        <f>ROUND(SUMIF(Anlagenbewegungsdaten!B:B,A1141,Anlagenbewegungsdaten!C:C),3)</f>
        <v>0</v>
      </c>
      <c r="K1141" s="320">
        <f>ROUND(SUMIF(Anlagenbewegungsdaten!$B:$B,$A1141,Anlagenbewegungsdaten!$D:$D),2)</f>
        <v>0</v>
      </c>
      <c r="L1141" s="321">
        <f t="shared" si="46"/>
        <v>0</v>
      </c>
      <c r="M1141" s="341" t="s">
        <v>4950</v>
      </c>
      <c r="N1141" s="341" t="s">
        <v>4963</v>
      </c>
      <c r="O1141" s="323">
        <f>ROUND(SUMIF(Anlagenbewegungsdaten_AV!B:B,A1141,Anlagenbewegungsdaten_AV!C:C),3)</f>
        <v>0</v>
      </c>
      <c r="P1141" s="320">
        <f>ROUND(SUMIF(Anlagenbewegungsdaten_AV!$B:$B,$A1141,Anlagenbewegungsdaten_AV!$D:$D),2)</f>
        <v>0</v>
      </c>
      <c r="Q1141" s="321">
        <f t="shared" si="47"/>
        <v>0</v>
      </c>
      <c r="S1141" s="324"/>
      <c r="T1141" s="317"/>
      <c r="U1141" s="325"/>
      <c r="V1141" s="325"/>
    </row>
    <row r="1142" spans="1:22" ht="15" customHeight="1" x14ac:dyDescent="0.25">
      <c r="A1142" s="129" t="s">
        <v>4282</v>
      </c>
      <c r="B1142" s="126" t="s">
        <v>2087</v>
      </c>
      <c r="C1142" s="127" t="s">
        <v>4020</v>
      </c>
      <c r="D1142" s="127" t="s">
        <v>4188</v>
      </c>
      <c r="E1142" s="127" t="s">
        <v>4069</v>
      </c>
      <c r="F1142" s="128">
        <v>15.58</v>
      </c>
      <c r="G1142" s="128">
        <v>15.78</v>
      </c>
      <c r="H1142" s="128">
        <v>12.46</v>
      </c>
      <c r="I1142" s="311"/>
      <c r="J1142" s="319">
        <f>ROUND(SUMIF(Anlagenbewegungsdaten!B:B,A1142,Anlagenbewegungsdaten!C:C),3)</f>
        <v>0</v>
      </c>
      <c r="K1142" s="320">
        <f>ROUND(SUMIF(Anlagenbewegungsdaten!$B:$B,$A1142,Anlagenbewegungsdaten!$D:$D),2)</f>
        <v>0</v>
      </c>
      <c r="L1142" s="321">
        <f t="shared" si="46"/>
        <v>0</v>
      </c>
      <c r="M1142" s="341" t="s">
        <v>4950</v>
      </c>
      <c r="N1142" s="341" t="s">
        <v>4963</v>
      </c>
      <c r="O1142" s="323">
        <f>ROUND(SUMIF(Anlagenbewegungsdaten_AV!B:B,A1142,Anlagenbewegungsdaten_AV!C:C),3)</f>
        <v>0</v>
      </c>
      <c r="P1142" s="320">
        <f>ROUND(SUMIF(Anlagenbewegungsdaten_AV!$B:$B,$A1142,Anlagenbewegungsdaten_AV!$D:$D),2)</f>
        <v>0</v>
      </c>
      <c r="Q1142" s="321">
        <f t="shared" si="47"/>
        <v>0</v>
      </c>
      <c r="S1142" s="324"/>
      <c r="T1142" s="317"/>
      <c r="U1142" s="325"/>
      <c r="V1142" s="325"/>
    </row>
    <row r="1143" spans="1:22" ht="15" customHeight="1" x14ac:dyDescent="0.25">
      <c r="A1143" s="129" t="s">
        <v>2518</v>
      </c>
      <c r="B1143" s="126" t="s">
        <v>2087</v>
      </c>
      <c r="C1143" s="127" t="s">
        <v>4020</v>
      </c>
      <c r="D1143" s="127" t="s">
        <v>2467</v>
      </c>
      <c r="E1143" s="127" t="s">
        <v>2462</v>
      </c>
      <c r="F1143" s="128">
        <v>17.670000000000002</v>
      </c>
      <c r="G1143" s="128">
        <v>17.87</v>
      </c>
      <c r="H1143" s="128">
        <v>14.14</v>
      </c>
      <c r="I1143" s="311"/>
      <c r="J1143" s="319">
        <f>ROUND(SUMIF(Anlagenbewegungsdaten!B:B,A1143,Anlagenbewegungsdaten!C:C),3)</f>
        <v>0</v>
      </c>
      <c r="K1143" s="320">
        <f>ROUND(SUMIF(Anlagenbewegungsdaten!$B:$B,$A1143,Anlagenbewegungsdaten!$D:$D),2)</f>
        <v>0</v>
      </c>
      <c r="L1143" s="321">
        <f t="shared" si="46"/>
        <v>0</v>
      </c>
      <c r="M1143" s="341" t="s">
        <v>4950</v>
      </c>
      <c r="N1143" s="341" t="s">
        <v>4963</v>
      </c>
      <c r="O1143" s="323">
        <f>ROUND(SUMIF(Anlagenbewegungsdaten_AV!B:B,A1143,Anlagenbewegungsdaten_AV!C:C),3)</f>
        <v>0</v>
      </c>
      <c r="P1143" s="320">
        <f>ROUND(SUMIF(Anlagenbewegungsdaten_AV!$B:$B,$A1143,Anlagenbewegungsdaten_AV!$D:$D),2)</f>
        <v>0</v>
      </c>
      <c r="Q1143" s="321">
        <f t="shared" si="47"/>
        <v>0</v>
      </c>
      <c r="S1143" s="324"/>
      <c r="T1143" s="317"/>
      <c r="U1143" s="325"/>
      <c r="V1143" s="325"/>
    </row>
    <row r="1144" spans="1:22" ht="15" customHeight="1" x14ac:dyDescent="0.25">
      <c r="A1144" s="129" t="s">
        <v>2519</v>
      </c>
      <c r="B1144" s="126" t="s">
        <v>2087</v>
      </c>
      <c r="C1144" s="127" t="s">
        <v>4020</v>
      </c>
      <c r="D1144" s="127" t="s">
        <v>12</v>
      </c>
      <c r="E1144" s="127" t="s">
        <v>2465</v>
      </c>
      <c r="F1144" s="128">
        <v>19.670000000000002</v>
      </c>
      <c r="G1144" s="128">
        <v>19.87</v>
      </c>
      <c r="H1144" s="128">
        <v>15.74</v>
      </c>
      <c r="I1144" s="311"/>
      <c r="J1144" s="319">
        <f>ROUND(SUMIF(Anlagenbewegungsdaten!B:B,A1144,Anlagenbewegungsdaten!C:C),3)</f>
        <v>0</v>
      </c>
      <c r="K1144" s="320">
        <f>ROUND(SUMIF(Anlagenbewegungsdaten!$B:$B,$A1144,Anlagenbewegungsdaten!$D:$D),2)</f>
        <v>0</v>
      </c>
      <c r="L1144" s="321">
        <f t="shared" si="46"/>
        <v>0</v>
      </c>
      <c r="M1144" s="341" t="s">
        <v>4950</v>
      </c>
      <c r="N1144" s="341" t="s">
        <v>4963</v>
      </c>
      <c r="O1144" s="323">
        <f>ROUND(SUMIF(Anlagenbewegungsdaten_AV!B:B,A1144,Anlagenbewegungsdaten_AV!C:C),3)</f>
        <v>0</v>
      </c>
      <c r="P1144" s="320">
        <f>ROUND(SUMIF(Anlagenbewegungsdaten_AV!$B:$B,$A1144,Anlagenbewegungsdaten_AV!$D:$D),2)</f>
        <v>0</v>
      </c>
      <c r="Q1144" s="321">
        <f t="shared" si="47"/>
        <v>0</v>
      </c>
      <c r="S1144" s="324"/>
      <c r="T1144" s="317"/>
      <c r="U1144" s="325"/>
      <c r="V1144" s="325"/>
    </row>
    <row r="1145" spans="1:22" ht="15" customHeight="1" x14ac:dyDescent="0.25">
      <c r="A1145" s="129" t="s">
        <v>583</v>
      </c>
      <c r="B1145" s="126" t="s">
        <v>2087</v>
      </c>
      <c r="C1145" s="127" t="s">
        <v>4020</v>
      </c>
      <c r="D1145" s="127" t="s">
        <v>14</v>
      </c>
      <c r="E1145" s="127" t="s">
        <v>1543</v>
      </c>
      <c r="F1145" s="128">
        <v>20.67</v>
      </c>
      <c r="G1145" s="128">
        <v>20.87</v>
      </c>
      <c r="H1145" s="128">
        <v>16.54</v>
      </c>
      <c r="I1145" s="311"/>
      <c r="J1145" s="319">
        <f>ROUND(SUMIF(Anlagenbewegungsdaten!B:B,A1145,Anlagenbewegungsdaten!C:C),3)</f>
        <v>0</v>
      </c>
      <c r="K1145" s="320">
        <f>ROUND(SUMIF(Anlagenbewegungsdaten!$B:$B,$A1145,Anlagenbewegungsdaten!$D:$D),2)</f>
        <v>0</v>
      </c>
      <c r="L1145" s="321">
        <f t="shared" si="46"/>
        <v>0</v>
      </c>
      <c r="M1145" s="341" t="s">
        <v>4950</v>
      </c>
      <c r="N1145" s="341" t="s">
        <v>4963</v>
      </c>
      <c r="O1145" s="323">
        <f>ROUND(SUMIF(Anlagenbewegungsdaten_AV!B:B,A1145,Anlagenbewegungsdaten_AV!C:C),3)</f>
        <v>0</v>
      </c>
      <c r="P1145" s="320">
        <f>ROUND(SUMIF(Anlagenbewegungsdaten_AV!$B:$B,$A1145,Anlagenbewegungsdaten_AV!$D:$D),2)</f>
        <v>0</v>
      </c>
      <c r="Q1145" s="321">
        <f t="shared" si="47"/>
        <v>0</v>
      </c>
      <c r="S1145" s="324"/>
      <c r="T1145" s="317"/>
      <c r="U1145" s="325"/>
      <c r="V1145" s="325"/>
    </row>
    <row r="1146" spans="1:22" ht="15" customHeight="1" x14ac:dyDescent="0.25">
      <c r="A1146" s="129" t="s">
        <v>584</v>
      </c>
      <c r="B1146" s="126" t="s">
        <v>2087</v>
      </c>
      <c r="C1146" s="127" t="s">
        <v>4020</v>
      </c>
      <c r="D1146" s="127" t="s">
        <v>585</v>
      </c>
      <c r="E1146" s="127" t="s">
        <v>1546</v>
      </c>
      <c r="F1146" s="128">
        <v>20.67</v>
      </c>
      <c r="G1146" s="128">
        <v>20.87</v>
      </c>
      <c r="H1146" s="128">
        <v>16.54</v>
      </c>
      <c r="I1146" s="311"/>
      <c r="J1146" s="319">
        <f>ROUND(SUMIF(Anlagenbewegungsdaten!B:B,A1146,Anlagenbewegungsdaten!C:C),3)</f>
        <v>0</v>
      </c>
      <c r="K1146" s="320">
        <f>ROUND(SUMIF(Anlagenbewegungsdaten!$B:$B,$A1146,Anlagenbewegungsdaten!$D:$D),2)</f>
        <v>0</v>
      </c>
      <c r="L1146" s="321">
        <f t="shared" si="46"/>
        <v>0</v>
      </c>
      <c r="M1146" s="341" t="s">
        <v>4950</v>
      </c>
      <c r="N1146" s="341" t="s">
        <v>4963</v>
      </c>
      <c r="O1146" s="323">
        <f>ROUND(SUMIF(Anlagenbewegungsdaten_AV!B:B,A1146,Anlagenbewegungsdaten_AV!C:C),3)</f>
        <v>0</v>
      </c>
      <c r="P1146" s="320">
        <f>ROUND(SUMIF(Anlagenbewegungsdaten_AV!$B:$B,$A1146,Anlagenbewegungsdaten_AV!$D:$D),2)</f>
        <v>0</v>
      </c>
      <c r="Q1146" s="321">
        <f t="shared" si="47"/>
        <v>0</v>
      </c>
      <c r="S1146" s="324"/>
      <c r="T1146" s="317"/>
      <c r="U1146" s="325"/>
      <c r="V1146" s="325"/>
    </row>
    <row r="1147" spans="1:22" ht="15" customHeight="1" x14ac:dyDescent="0.25">
      <c r="A1147" s="129" t="s">
        <v>2767</v>
      </c>
      <c r="B1147" s="126" t="s">
        <v>2087</v>
      </c>
      <c r="C1147" s="127" t="s">
        <v>4020</v>
      </c>
      <c r="D1147" s="127" t="s">
        <v>2768</v>
      </c>
      <c r="E1147" s="127" t="s">
        <v>2555</v>
      </c>
      <c r="F1147" s="128">
        <v>20.64</v>
      </c>
      <c r="G1147" s="128">
        <v>20.84</v>
      </c>
      <c r="H1147" s="128">
        <v>16.510000000000002</v>
      </c>
      <c r="I1147" s="311"/>
      <c r="J1147" s="319">
        <f>ROUND(SUMIF(Anlagenbewegungsdaten!B:B,A1147,Anlagenbewegungsdaten!C:C),3)</f>
        <v>0</v>
      </c>
      <c r="K1147" s="320">
        <f>ROUND(SUMIF(Anlagenbewegungsdaten!$B:$B,$A1147,Anlagenbewegungsdaten!$D:$D),2)</f>
        <v>0</v>
      </c>
      <c r="L1147" s="321">
        <f t="shared" si="46"/>
        <v>0</v>
      </c>
      <c r="M1147" s="341" t="s">
        <v>4950</v>
      </c>
      <c r="N1147" s="341" t="s">
        <v>4963</v>
      </c>
      <c r="O1147" s="323">
        <f>ROUND(SUMIF(Anlagenbewegungsdaten_AV!B:B,A1147,Anlagenbewegungsdaten_AV!C:C),3)</f>
        <v>0</v>
      </c>
      <c r="P1147" s="320">
        <f>ROUND(SUMIF(Anlagenbewegungsdaten_AV!$B:$B,$A1147,Anlagenbewegungsdaten_AV!$D:$D),2)</f>
        <v>0</v>
      </c>
      <c r="Q1147" s="321">
        <f t="shared" si="47"/>
        <v>0</v>
      </c>
      <c r="S1147" s="324"/>
      <c r="T1147" s="317"/>
      <c r="U1147" s="325"/>
      <c r="V1147" s="325"/>
    </row>
    <row r="1148" spans="1:22" ht="15" customHeight="1" x14ac:dyDescent="0.25">
      <c r="A1148" s="129" t="s">
        <v>3511</v>
      </c>
      <c r="B1148" s="126" t="s">
        <v>2087</v>
      </c>
      <c r="C1148" s="127" t="s">
        <v>4020</v>
      </c>
      <c r="D1148" s="127" t="s">
        <v>3512</v>
      </c>
      <c r="E1148" s="127" t="s">
        <v>3299</v>
      </c>
      <c r="F1148" s="128">
        <v>20.61</v>
      </c>
      <c r="G1148" s="128">
        <v>20.81</v>
      </c>
      <c r="H1148" s="128">
        <v>16.489999999999998</v>
      </c>
      <c r="I1148" s="311"/>
      <c r="J1148" s="319">
        <f>ROUND(SUMIF(Anlagenbewegungsdaten!B:B,A1148,Anlagenbewegungsdaten!C:C),3)</f>
        <v>0</v>
      </c>
      <c r="K1148" s="320">
        <f>ROUND(SUMIF(Anlagenbewegungsdaten!$B:$B,$A1148,Anlagenbewegungsdaten!$D:$D),2)</f>
        <v>0</v>
      </c>
      <c r="L1148" s="321">
        <f t="shared" si="46"/>
        <v>0</v>
      </c>
      <c r="M1148" s="341" t="s">
        <v>4950</v>
      </c>
      <c r="N1148" s="341" t="s">
        <v>4963</v>
      </c>
      <c r="O1148" s="323">
        <f>ROUND(SUMIF(Anlagenbewegungsdaten_AV!B:B,A1148,Anlagenbewegungsdaten_AV!C:C),3)</f>
        <v>0</v>
      </c>
      <c r="P1148" s="320">
        <f>ROUND(SUMIF(Anlagenbewegungsdaten_AV!$B:$B,$A1148,Anlagenbewegungsdaten_AV!$D:$D),2)</f>
        <v>0</v>
      </c>
      <c r="Q1148" s="321">
        <f t="shared" si="47"/>
        <v>0</v>
      </c>
      <c r="S1148" s="324"/>
      <c r="T1148" s="317"/>
      <c r="U1148" s="325"/>
      <c r="V1148" s="325"/>
    </row>
    <row r="1149" spans="1:22" ht="15" customHeight="1" x14ac:dyDescent="0.25">
      <c r="A1149" s="129" t="s">
        <v>4283</v>
      </c>
      <c r="B1149" s="126" t="s">
        <v>2087</v>
      </c>
      <c r="C1149" s="127" t="s">
        <v>4020</v>
      </c>
      <c r="D1149" s="127" t="s">
        <v>4284</v>
      </c>
      <c r="E1149" s="127" t="s">
        <v>4069</v>
      </c>
      <c r="F1149" s="128">
        <v>20.58</v>
      </c>
      <c r="G1149" s="128">
        <v>20.779999999999998</v>
      </c>
      <c r="H1149" s="128">
        <v>16.46</v>
      </c>
      <c r="I1149" s="311"/>
      <c r="J1149" s="319">
        <f>ROUND(SUMIF(Anlagenbewegungsdaten!B:B,A1149,Anlagenbewegungsdaten!C:C),3)</f>
        <v>0</v>
      </c>
      <c r="K1149" s="320">
        <f>ROUND(SUMIF(Anlagenbewegungsdaten!$B:$B,$A1149,Anlagenbewegungsdaten!$D:$D),2)</f>
        <v>0</v>
      </c>
      <c r="L1149" s="321">
        <f t="shared" si="46"/>
        <v>0</v>
      </c>
      <c r="M1149" s="341" t="s">
        <v>4950</v>
      </c>
      <c r="N1149" s="341" t="s">
        <v>4963</v>
      </c>
      <c r="O1149" s="323">
        <f>ROUND(SUMIF(Anlagenbewegungsdaten_AV!B:B,A1149,Anlagenbewegungsdaten_AV!C:C),3)</f>
        <v>0</v>
      </c>
      <c r="P1149" s="320">
        <f>ROUND(SUMIF(Anlagenbewegungsdaten_AV!$B:$B,$A1149,Anlagenbewegungsdaten_AV!$D:$D),2)</f>
        <v>0</v>
      </c>
      <c r="Q1149" s="321">
        <f t="shared" si="47"/>
        <v>0</v>
      </c>
      <c r="S1149" s="324"/>
      <c r="T1149" s="317"/>
      <c r="U1149" s="325"/>
      <c r="V1149" s="325"/>
    </row>
    <row r="1150" spans="1:22" ht="15" customHeight="1" x14ac:dyDescent="0.25">
      <c r="A1150" s="129" t="s">
        <v>586</v>
      </c>
      <c r="B1150" s="126" t="s">
        <v>2087</v>
      </c>
      <c r="C1150" s="127" t="s">
        <v>4020</v>
      </c>
      <c r="D1150" s="127" t="s">
        <v>18</v>
      </c>
      <c r="E1150" s="127" t="s">
        <v>2462</v>
      </c>
      <c r="F1150" s="128">
        <v>18.670000000000002</v>
      </c>
      <c r="G1150" s="128">
        <v>18.87</v>
      </c>
      <c r="H1150" s="128">
        <v>14.94</v>
      </c>
      <c r="I1150" s="311"/>
      <c r="J1150" s="319">
        <f>ROUND(SUMIF(Anlagenbewegungsdaten!B:B,A1150,Anlagenbewegungsdaten!C:C),3)</f>
        <v>0</v>
      </c>
      <c r="K1150" s="320">
        <f>ROUND(SUMIF(Anlagenbewegungsdaten!$B:$B,$A1150,Anlagenbewegungsdaten!$D:$D),2)</f>
        <v>0</v>
      </c>
      <c r="L1150" s="321">
        <f t="shared" si="46"/>
        <v>0</v>
      </c>
      <c r="M1150" s="341" t="s">
        <v>4950</v>
      </c>
      <c r="N1150" s="341" t="s">
        <v>4963</v>
      </c>
      <c r="O1150" s="323">
        <f>ROUND(SUMIF(Anlagenbewegungsdaten_AV!B:B,A1150,Anlagenbewegungsdaten_AV!C:C),3)</f>
        <v>0</v>
      </c>
      <c r="P1150" s="320">
        <f>ROUND(SUMIF(Anlagenbewegungsdaten_AV!$B:$B,$A1150,Anlagenbewegungsdaten_AV!$D:$D),2)</f>
        <v>0</v>
      </c>
      <c r="Q1150" s="321">
        <f t="shared" si="47"/>
        <v>0</v>
      </c>
      <c r="S1150" s="324"/>
      <c r="T1150" s="317"/>
      <c r="U1150" s="325"/>
      <c r="V1150" s="325"/>
    </row>
    <row r="1151" spans="1:22" ht="15" customHeight="1" x14ac:dyDescent="0.25">
      <c r="A1151" s="129" t="s">
        <v>587</v>
      </c>
      <c r="B1151" s="126" t="s">
        <v>2087</v>
      </c>
      <c r="C1151" s="127" t="s">
        <v>4020</v>
      </c>
      <c r="D1151" s="127" t="s">
        <v>20</v>
      </c>
      <c r="E1151" s="127" t="s">
        <v>2465</v>
      </c>
      <c r="F1151" s="128">
        <v>20.67</v>
      </c>
      <c r="G1151" s="128">
        <v>20.87</v>
      </c>
      <c r="H1151" s="128">
        <v>16.54</v>
      </c>
      <c r="I1151" s="311"/>
      <c r="J1151" s="319">
        <f>ROUND(SUMIF(Anlagenbewegungsdaten!B:B,A1151,Anlagenbewegungsdaten!C:C),3)</f>
        <v>0</v>
      </c>
      <c r="K1151" s="320">
        <f>ROUND(SUMIF(Anlagenbewegungsdaten!$B:$B,$A1151,Anlagenbewegungsdaten!$D:$D),2)</f>
        <v>0</v>
      </c>
      <c r="L1151" s="321">
        <f t="shared" si="46"/>
        <v>0</v>
      </c>
      <c r="M1151" s="341" t="s">
        <v>4950</v>
      </c>
      <c r="N1151" s="341" t="s">
        <v>4963</v>
      </c>
      <c r="O1151" s="323">
        <f>ROUND(SUMIF(Anlagenbewegungsdaten_AV!B:B,A1151,Anlagenbewegungsdaten_AV!C:C),3)</f>
        <v>0</v>
      </c>
      <c r="P1151" s="320">
        <f>ROUND(SUMIF(Anlagenbewegungsdaten_AV!$B:$B,$A1151,Anlagenbewegungsdaten_AV!$D:$D),2)</f>
        <v>0</v>
      </c>
      <c r="Q1151" s="321">
        <f t="shared" si="47"/>
        <v>0</v>
      </c>
      <c r="S1151" s="324"/>
      <c r="T1151" s="317"/>
      <c r="U1151" s="325"/>
      <c r="V1151" s="325"/>
    </row>
    <row r="1152" spans="1:22" ht="15" customHeight="1" x14ac:dyDescent="0.25">
      <c r="A1152" s="129" t="s">
        <v>588</v>
      </c>
      <c r="B1152" s="126" t="s">
        <v>2087</v>
      </c>
      <c r="C1152" s="127" t="s">
        <v>4020</v>
      </c>
      <c r="D1152" s="127" t="s">
        <v>22</v>
      </c>
      <c r="E1152" s="127" t="s">
        <v>1543</v>
      </c>
      <c r="F1152" s="128">
        <v>21.67</v>
      </c>
      <c r="G1152" s="128">
        <v>21.87</v>
      </c>
      <c r="H1152" s="128">
        <v>17.34</v>
      </c>
      <c r="I1152" s="311"/>
      <c r="J1152" s="319">
        <f>ROUND(SUMIF(Anlagenbewegungsdaten!B:B,A1152,Anlagenbewegungsdaten!C:C),3)</f>
        <v>0</v>
      </c>
      <c r="K1152" s="320">
        <f>ROUND(SUMIF(Anlagenbewegungsdaten!$B:$B,$A1152,Anlagenbewegungsdaten!$D:$D),2)</f>
        <v>0</v>
      </c>
      <c r="L1152" s="321">
        <f t="shared" si="46"/>
        <v>0</v>
      </c>
      <c r="M1152" s="341" t="s">
        <v>4950</v>
      </c>
      <c r="N1152" s="341" t="s">
        <v>4963</v>
      </c>
      <c r="O1152" s="323">
        <f>ROUND(SUMIF(Anlagenbewegungsdaten_AV!B:B,A1152,Anlagenbewegungsdaten_AV!C:C),3)</f>
        <v>0</v>
      </c>
      <c r="P1152" s="320">
        <f>ROUND(SUMIF(Anlagenbewegungsdaten_AV!$B:$B,$A1152,Anlagenbewegungsdaten_AV!$D:$D),2)</f>
        <v>0</v>
      </c>
      <c r="Q1152" s="321">
        <f t="shared" si="47"/>
        <v>0</v>
      </c>
      <c r="S1152" s="324"/>
      <c r="T1152" s="317"/>
      <c r="U1152" s="325"/>
      <c r="V1152" s="325"/>
    </row>
    <row r="1153" spans="1:22" ht="15" customHeight="1" x14ac:dyDescent="0.25">
      <c r="A1153" s="129" t="s">
        <v>589</v>
      </c>
      <c r="B1153" s="126" t="s">
        <v>2087</v>
      </c>
      <c r="C1153" s="127" t="s">
        <v>4020</v>
      </c>
      <c r="D1153" s="127" t="s">
        <v>24</v>
      </c>
      <c r="E1153" s="127" t="s">
        <v>1546</v>
      </c>
      <c r="F1153" s="128">
        <v>21.67</v>
      </c>
      <c r="G1153" s="128">
        <v>21.87</v>
      </c>
      <c r="H1153" s="128">
        <v>17.34</v>
      </c>
      <c r="I1153" s="311"/>
      <c r="J1153" s="319">
        <f>ROUND(SUMIF(Anlagenbewegungsdaten!B:B,A1153,Anlagenbewegungsdaten!C:C),3)</f>
        <v>0</v>
      </c>
      <c r="K1153" s="320">
        <f>ROUND(SUMIF(Anlagenbewegungsdaten!$B:$B,$A1153,Anlagenbewegungsdaten!$D:$D),2)</f>
        <v>0</v>
      </c>
      <c r="L1153" s="321">
        <f t="shared" si="46"/>
        <v>0</v>
      </c>
      <c r="M1153" s="341" t="s">
        <v>4950</v>
      </c>
      <c r="N1153" s="341" t="s">
        <v>4963</v>
      </c>
      <c r="O1153" s="323">
        <f>ROUND(SUMIF(Anlagenbewegungsdaten_AV!B:B,A1153,Anlagenbewegungsdaten_AV!C:C),3)</f>
        <v>0</v>
      </c>
      <c r="P1153" s="320">
        <f>ROUND(SUMIF(Anlagenbewegungsdaten_AV!$B:$B,$A1153,Anlagenbewegungsdaten_AV!$D:$D),2)</f>
        <v>0</v>
      </c>
      <c r="Q1153" s="321">
        <f t="shared" si="47"/>
        <v>0</v>
      </c>
      <c r="S1153" s="324"/>
      <c r="T1153" s="317"/>
      <c r="U1153" s="325"/>
      <c r="V1153" s="325"/>
    </row>
    <row r="1154" spans="1:22" ht="15" customHeight="1" x14ac:dyDescent="0.25">
      <c r="A1154" s="129" t="s">
        <v>2769</v>
      </c>
      <c r="B1154" s="126" t="s">
        <v>2087</v>
      </c>
      <c r="C1154" s="127" t="s">
        <v>4020</v>
      </c>
      <c r="D1154" s="127" t="s">
        <v>2677</v>
      </c>
      <c r="E1154" s="127" t="s">
        <v>2555</v>
      </c>
      <c r="F1154" s="128">
        <v>21.64</v>
      </c>
      <c r="G1154" s="128">
        <v>21.84</v>
      </c>
      <c r="H1154" s="128">
        <v>17.309999999999999</v>
      </c>
      <c r="I1154" s="311"/>
      <c r="J1154" s="319">
        <f>ROUND(SUMIF(Anlagenbewegungsdaten!B:B,A1154,Anlagenbewegungsdaten!C:C),3)</f>
        <v>0</v>
      </c>
      <c r="K1154" s="320">
        <f>ROUND(SUMIF(Anlagenbewegungsdaten!$B:$B,$A1154,Anlagenbewegungsdaten!$D:$D),2)</f>
        <v>0</v>
      </c>
      <c r="L1154" s="321">
        <f t="shared" si="46"/>
        <v>0</v>
      </c>
      <c r="M1154" s="341" t="s">
        <v>4950</v>
      </c>
      <c r="N1154" s="341" t="s">
        <v>4963</v>
      </c>
      <c r="O1154" s="323">
        <f>ROUND(SUMIF(Anlagenbewegungsdaten_AV!B:B,A1154,Anlagenbewegungsdaten_AV!C:C),3)</f>
        <v>0</v>
      </c>
      <c r="P1154" s="320">
        <f>ROUND(SUMIF(Anlagenbewegungsdaten_AV!$B:$B,$A1154,Anlagenbewegungsdaten_AV!$D:$D),2)</f>
        <v>0</v>
      </c>
      <c r="Q1154" s="321">
        <f t="shared" si="47"/>
        <v>0</v>
      </c>
      <c r="S1154" s="324"/>
      <c r="T1154" s="317"/>
      <c r="U1154" s="325"/>
      <c r="V1154" s="325"/>
    </row>
    <row r="1155" spans="1:22" ht="15" customHeight="1" x14ac:dyDescent="0.25">
      <c r="A1155" s="129" t="s">
        <v>3513</v>
      </c>
      <c r="B1155" s="126" t="s">
        <v>2087</v>
      </c>
      <c r="C1155" s="127" t="s">
        <v>4020</v>
      </c>
      <c r="D1155" s="127" t="s">
        <v>3421</v>
      </c>
      <c r="E1155" s="127" t="s">
        <v>3299</v>
      </c>
      <c r="F1155" s="128">
        <v>21.61</v>
      </c>
      <c r="G1155" s="128">
        <v>21.81</v>
      </c>
      <c r="H1155" s="128">
        <v>17.29</v>
      </c>
      <c r="I1155" s="311"/>
      <c r="J1155" s="319">
        <f>ROUND(SUMIF(Anlagenbewegungsdaten!B:B,A1155,Anlagenbewegungsdaten!C:C),3)</f>
        <v>0</v>
      </c>
      <c r="K1155" s="320">
        <f>ROUND(SUMIF(Anlagenbewegungsdaten!$B:$B,$A1155,Anlagenbewegungsdaten!$D:$D),2)</f>
        <v>0</v>
      </c>
      <c r="L1155" s="321">
        <f t="shared" si="46"/>
        <v>0</v>
      </c>
      <c r="M1155" s="341" t="s">
        <v>4950</v>
      </c>
      <c r="N1155" s="341" t="s">
        <v>4963</v>
      </c>
      <c r="O1155" s="323">
        <f>ROUND(SUMIF(Anlagenbewegungsdaten_AV!B:B,A1155,Anlagenbewegungsdaten_AV!C:C),3)</f>
        <v>0</v>
      </c>
      <c r="P1155" s="320">
        <f>ROUND(SUMIF(Anlagenbewegungsdaten_AV!$B:$B,$A1155,Anlagenbewegungsdaten_AV!$D:$D),2)</f>
        <v>0</v>
      </c>
      <c r="Q1155" s="321">
        <f t="shared" si="47"/>
        <v>0</v>
      </c>
      <c r="S1155" s="324"/>
      <c r="T1155" s="317"/>
      <c r="U1155" s="325"/>
      <c r="V1155" s="325"/>
    </row>
    <row r="1156" spans="1:22" ht="15" customHeight="1" x14ac:dyDescent="0.25">
      <c r="A1156" s="129" t="s">
        <v>4285</v>
      </c>
      <c r="B1156" s="126" t="s">
        <v>2087</v>
      </c>
      <c r="C1156" s="127" t="s">
        <v>4020</v>
      </c>
      <c r="D1156" s="127" t="s">
        <v>4192</v>
      </c>
      <c r="E1156" s="127" t="s">
        <v>4069</v>
      </c>
      <c r="F1156" s="128">
        <v>21.58</v>
      </c>
      <c r="G1156" s="128">
        <v>21.779999999999998</v>
      </c>
      <c r="H1156" s="128">
        <v>17.260000000000002</v>
      </c>
      <c r="I1156" s="311"/>
      <c r="J1156" s="319">
        <f>ROUND(SUMIF(Anlagenbewegungsdaten!B:B,A1156,Anlagenbewegungsdaten!C:C),3)</f>
        <v>0</v>
      </c>
      <c r="K1156" s="320">
        <f>ROUND(SUMIF(Anlagenbewegungsdaten!$B:$B,$A1156,Anlagenbewegungsdaten!$D:$D),2)</f>
        <v>0</v>
      </c>
      <c r="L1156" s="321">
        <f t="shared" si="46"/>
        <v>0</v>
      </c>
      <c r="M1156" s="341" t="s">
        <v>4950</v>
      </c>
      <c r="N1156" s="341" t="s">
        <v>4963</v>
      </c>
      <c r="O1156" s="323">
        <f>ROUND(SUMIF(Anlagenbewegungsdaten_AV!B:B,A1156,Anlagenbewegungsdaten_AV!C:C),3)</f>
        <v>0</v>
      </c>
      <c r="P1156" s="320">
        <f>ROUND(SUMIF(Anlagenbewegungsdaten_AV!$B:$B,$A1156,Anlagenbewegungsdaten_AV!$D:$D),2)</f>
        <v>0</v>
      </c>
      <c r="Q1156" s="321">
        <f t="shared" si="47"/>
        <v>0</v>
      </c>
      <c r="S1156" s="324"/>
      <c r="T1156" s="317"/>
      <c r="U1156" s="325"/>
      <c r="V1156" s="325"/>
    </row>
    <row r="1157" spans="1:22" ht="15" customHeight="1" x14ac:dyDescent="0.25">
      <c r="A1157" s="129" t="s">
        <v>590</v>
      </c>
      <c r="B1157" s="126" t="s">
        <v>2087</v>
      </c>
      <c r="C1157" s="127" t="s">
        <v>4020</v>
      </c>
      <c r="D1157" s="127" t="s">
        <v>1566</v>
      </c>
      <c r="E1157" s="127" t="s">
        <v>2462</v>
      </c>
      <c r="F1157" s="128">
        <v>18.670000000000002</v>
      </c>
      <c r="G1157" s="128">
        <v>18.87</v>
      </c>
      <c r="H1157" s="128">
        <v>14.94</v>
      </c>
      <c r="I1157" s="311"/>
      <c r="J1157" s="319">
        <f>ROUND(SUMIF(Anlagenbewegungsdaten!B:B,A1157,Anlagenbewegungsdaten!C:C),3)</f>
        <v>0</v>
      </c>
      <c r="K1157" s="320">
        <f>ROUND(SUMIF(Anlagenbewegungsdaten!$B:$B,$A1157,Anlagenbewegungsdaten!$D:$D),2)</f>
        <v>0</v>
      </c>
      <c r="L1157" s="321">
        <f t="shared" si="46"/>
        <v>0</v>
      </c>
      <c r="M1157" s="341" t="s">
        <v>4950</v>
      </c>
      <c r="N1157" s="341" t="s">
        <v>4963</v>
      </c>
      <c r="O1157" s="323">
        <f>ROUND(SUMIF(Anlagenbewegungsdaten_AV!B:B,A1157,Anlagenbewegungsdaten_AV!C:C),3)</f>
        <v>0</v>
      </c>
      <c r="P1157" s="320">
        <f>ROUND(SUMIF(Anlagenbewegungsdaten_AV!$B:$B,$A1157,Anlagenbewegungsdaten_AV!$D:$D),2)</f>
        <v>0</v>
      </c>
      <c r="Q1157" s="321">
        <f t="shared" si="47"/>
        <v>0</v>
      </c>
      <c r="S1157" s="324"/>
      <c r="T1157" s="317"/>
      <c r="U1157" s="325"/>
      <c r="V1157" s="325"/>
    </row>
    <row r="1158" spans="1:22" ht="15" customHeight="1" x14ac:dyDescent="0.25">
      <c r="A1158" s="129" t="s">
        <v>591</v>
      </c>
      <c r="B1158" s="126" t="s">
        <v>2087</v>
      </c>
      <c r="C1158" s="127" t="s">
        <v>4020</v>
      </c>
      <c r="D1158" s="127" t="s">
        <v>27</v>
      </c>
      <c r="E1158" s="127" t="s">
        <v>2465</v>
      </c>
      <c r="F1158" s="128">
        <v>20.67</v>
      </c>
      <c r="G1158" s="128">
        <v>20.87</v>
      </c>
      <c r="H1158" s="128">
        <v>16.54</v>
      </c>
      <c r="I1158" s="311"/>
      <c r="J1158" s="319">
        <f>ROUND(SUMIF(Anlagenbewegungsdaten!B:B,A1158,Anlagenbewegungsdaten!C:C),3)</f>
        <v>0</v>
      </c>
      <c r="K1158" s="320">
        <f>ROUND(SUMIF(Anlagenbewegungsdaten!$B:$B,$A1158,Anlagenbewegungsdaten!$D:$D),2)</f>
        <v>0</v>
      </c>
      <c r="L1158" s="321">
        <f t="shared" si="46"/>
        <v>0</v>
      </c>
      <c r="M1158" s="341" t="s">
        <v>4950</v>
      </c>
      <c r="N1158" s="341" t="s">
        <v>4963</v>
      </c>
      <c r="O1158" s="323">
        <f>ROUND(SUMIF(Anlagenbewegungsdaten_AV!B:B,A1158,Anlagenbewegungsdaten_AV!C:C),3)</f>
        <v>0</v>
      </c>
      <c r="P1158" s="320">
        <f>ROUND(SUMIF(Anlagenbewegungsdaten_AV!$B:$B,$A1158,Anlagenbewegungsdaten_AV!$D:$D),2)</f>
        <v>0</v>
      </c>
      <c r="Q1158" s="321">
        <f t="shared" si="47"/>
        <v>0</v>
      </c>
      <c r="S1158" s="324"/>
      <c r="T1158" s="317"/>
      <c r="U1158" s="325"/>
      <c r="V1158" s="325"/>
    </row>
    <row r="1159" spans="1:22" ht="15" customHeight="1" x14ac:dyDescent="0.25">
      <c r="A1159" s="129" t="s">
        <v>592</v>
      </c>
      <c r="B1159" s="126" t="s">
        <v>2087</v>
      </c>
      <c r="C1159" s="127" t="s">
        <v>4020</v>
      </c>
      <c r="D1159" s="127" t="s">
        <v>1568</v>
      </c>
      <c r="E1159" s="127" t="s">
        <v>1543</v>
      </c>
      <c r="F1159" s="128">
        <v>21.67</v>
      </c>
      <c r="G1159" s="128">
        <v>21.87</v>
      </c>
      <c r="H1159" s="128">
        <v>17.34</v>
      </c>
      <c r="I1159" s="311"/>
      <c r="J1159" s="319">
        <f>ROUND(SUMIF(Anlagenbewegungsdaten!B:B,A1159,Anlagenbewegungsdaten!C:C),3)</f>
        <v>0</v>
      </c>
      <c r="K1159" s="320">
        <f>ROUND(SUMIF(Anlagenbewegungsdaten!$B:$B,$A1159,Anlagenbewegungsdaten!$D:$D),2)</f>
        <v>0</v>
      </c>
      <c r="L1159" s="321">
        <f t="shared" si="46"/>
        <v>0</v>
      </c>
      <c r="M1159" s="341" t="s">
        <v>4950</v>
      </c>
      <c r="N1159" s="341" t="s">
        <v>4963</v>
      </c>
      <c r="O1159" s="323">
        <f>ROUND(SUMIF(Anlagenbewegungsdaten_AV!B:B,A1159,Anlagenbewegungsdaten_AV!C:C),3)</f>
        <v>0</v>
      </c>
      <c r="P1159" s="320">
        <f>ROUND(SUMIF(Anlagenbewegungsdaten_AV!$B:$B,$A1159,Anlagenbewegungsdaten_AV!$D:$D),2)</f>
        <v>0</v>
      </c>
      <c r="Q1159" s="321">
        <f t="shared" si="47"/>
        <v>0</v>
      </c>
      <c r="S1159" s="324"/>
      <c r="T1159" s="317"/>
      <c r="U1159" s="325"/>
      <c r="V1159" s="325"/>
    </row>
    <row r="1160" spans="1:22" ht="15" customHeight="1" x14ac:dyDescent="0.25">
      <c r="A1160" s="129" t="s">
        <v>593</v>
      </c>
      <c r="B1160" s="126" t="s">
        <v>2087</v>
      </c>
      <c r="C1160" s="127" t="s">
        <v>4020</v>
      </c>
      <c r="D1160" s="127" t="s">
        <v>1570</v>
      </c>
      <c r="E1160" s="127" t="s">
        <v>1546</v>
      </c>
      <c r="F1160" s="128">
        <v>21.67</v>
      </c>
      <c r="G1160" s="128">
        <v>21.87</v>
      </c>
      <c r="H1160" s="128">
        <v>17.34</v>
      </c>
      <c r="I1160" s="311"/>
      <c r="J1160" s="319">
        <f>ROUND(SUMIF(Anlagenbewegungsdaten!B:B,A1160,Anlagenbewegungsdaten!C:C),3)</f>
        <v>0</v>
      </c>
      <c r="K1160" s="320">
        <f>ROUND(SUMIF(Anlagenbewegungsdaten!$B:$B,$A1160,Anlagenbewegungsdaten!$D:$D),2)</f>
        <v>0</v>
      </c>
      <c r="L1160" s="321">
        <f t="shared" si="46"/>
        <v>0</v>
      </c>
      <c r="M1160" s="341" t="s">
        <v>4950</v>
      </c>
      <c r="N1160" s="341" t="s">
        <v>4963</v>
      </c>
      <c r="O1160" s="323">
        <f>ROUND(SUMIF(Anlagenbewegungsdaten_AV!B:B,A1160,Anlagenbewegungsdaten_AV!C:C),3)</f>
        <v>0</v>
      </c>
      <c r="P1160" s="320">
        <f>ROUND(SUMIF(Anlagenbewegungsdaten_AV!$B:$B,$A1160,Anlagenbewegungsdaten_AV!$D:$D),2)</f>
        <v>0</v>
      </c>
      <c r="Q1160" s="321">
        <f t="shared" si="47"/>
        <v>0</v>
      </c>
      <c r="S1160" s="324"/>
      <c r="T1160" s="317"/>
      <c r="U1160" s="325"/>
      <c r="V1160" s="325"/>
    </row>
    <row r="1161" spans="1:22" ht="15" customHeight="1" x14ac:dyDescent="0.25">
      <c r="A1161" s="129" t="s">
        <v>2770</v>
      </c>
      <c r="B1161" s="126" t="s">
        <v>2087</v>
      </c>
      <c r="C1161" s="127" t="s">
        <v>4020</v>
      </c>
      <c r="D1161" s="127" t="s">
        <v>2563</v>
      </c>
      <c r="E1161" s="127" t="s">
        <v>2555</v>
      </c>
      <c r="F1161" s="128">
        <v>21.64</v>
      </c>
      <c r="G1161" s="128">
        <v>21.84</v>
      </c>
      <c r="H1161" s="128">
        <v>17.309999999999999</v>
      </c>
      <c r="I1161" s="311"/>
      <c r="J1161" s="319">
        <f>ROUND(SUMIF(Anlagenbewegungsdaten!B:B,A1161,Anlagenbewegungsdaten!C:C),3)</f>
        <v>0</v>
      </c>
      <c r="K1161" s="320">
        <f>ROUND(SUMIF(Anlagenbewegungsdaten!$B:$B,$A1161,Anlagenbewegungsdaten!$D:$D),2)</f>
        <v>0</v>
      </c>
      <c r="L1161" s="321">
        <f t="shared" si="46"/>
        <v>0</v>
      </c>
      <c r="M1161" s="341" t="s">
        <v>4950</v>
      </c>
      <c r="N1161" s="341" t="s">
        <v>4963</v>
      </c>
      <c r="O1161" s="323">
        <f>ROUND(SUMIF(Anlagenbewegungsdaten_AV!B:B,A1161,Anlagenbewegungsdaten_AV!C:C),3)</f>
        <v>0</v>
      </c>
      <c r="P1161" s="320">
        <f>ROUND(SUMIF(Anlagenbewegungsdaten_AV!$B:$B,$A1161,Anlagenbewegungsdaten_AV!$D:$D),2)</f>
        <v>0</v>
      </c>
      <c r="Q1161" s="321">
        <f t="shared" si="47"/>
        <v>0</v>
      </c>
      <c r="S1161" s="324"/>
      <c r="T1161" s="317"/>
      <c r="U1161" s="325"/>
      <c r="V1161" s="325"/>
    </row>
    <row r="1162" spans="1:22" ht="15" customHeight="1" x14ac:dyDescent="0.25">
      <c r="A1162" s="129" t="s">
        <v>3514</v>
      </c>
      <c r="B1162" s="126" t="s">
        <v>2087</v>
      </c>
      <c r="C1162" s="127" t="s">
        <v>4020</v>
      </c>
      <c r="D1162" s="127" t="s">
        <v>3307</v>
      </c>
      <c r="E1162" s="127" t="s">
        <v>3299</v>
      </c>
      <c r="F1162" s="128">
        <v>21.61</v>
      </c>
      <c r="G1162" s="128">
        <v>21.81</v>
      </c>
      <c r="H1162" s="128">
        <v>17.29</v>
      </c>
      <c r="I1162" s="311"/>
      <c r="J1162" s="319">
        <f>ROUND(SUMIF(Anlagenbewegungsdaten!B:B,A1162,Anlagenbewegungsdaten!C:C),3)</f>
        <v>0</v>
      </c>
      <c r="K1162" s="320">
        <f>ROUND(SUMIF(Anlagenbewegungsdaten!$B:$B,$A1162,Anlagenbewegungsdaten!$D:$D),2)</f>
        <v>0</v>
      </c>
      <c r="L1162" s="321">
        <f t="shared" ref="L1162:L1225" si="48">IF(ISBLANK(F1162),0,IF(OR($J1162&gt;=100,$J1162&lt;=-100),F1162-(K1162/J1162*100),IF(OR(J1162&gt;-100,J1162&lt;100),(J1162*F1162%)-K1162)))</f>
        <v>0</v>
      </c>
      <c r="M1162" s="341" t="s">
        <v>4950</v>
      </c>
      <c r="N1162" s="341" t="s">
        <v>4963</v>
      </c>
      <c r="O1162" s="323">
        <f>ROUND(SUMIF(Anlagenbewegungsdaten_AV!B:B,A1162,Anlagenbewegungsdaten_AV!C:C),3)</f>
        <v>0</v>
      </c>
      <c r="P1162" s="320">
        <f>ROUND(SUMIF(Anlagenbewegungsdaten_AV!$B:$B,$A1162,Anlagenbewegungsdaten_AV!$D:$D),2)</f>
        <v>0</v>
      </c>
      <c r="Q1162" s="321">
        <f t="shared" ref="Q1162:Q1225" si="49">IF(ISBLANK(H1162),0,IF(OR($O1162&gt;=100,$O1162&lt;=-100),H1162-(P1162/O1162*100),IF(OR(O1162&gt;-100,O1162&lt;100),(O1162*G1162%)-P1162)))</f>
        <v>0</v>
      </c>
      <c r="S1162" s="324"/>
      <c r="T1162" s="317"/>
      <c r="U1162" s="325"/>
      <c r="V1162" s="325"/>
    </row>
    <row r="1163" spans="1:22" ht="15" customHeight="1" x14ac:dyDescent="0.25">
      <c r="A1163" s="129" t="s">
        <v>4286</v>
      </c>
      <c r="B1163" s="126" t="s">
        <v>2087</v>
      </c>
      <c r="C1163" s="127" t="s">
        <v>4020</v>
      </c>
      <c r="D1163" s="127" t="s">
        <v>4077</v>
      </c>
      <c r="E1163" s="127" t="s">
        <v>4069</v>
      </c>
      <c r="F1163" s="128">
        <v>21.58</v>
      </c>
      <c r="G1163" s="128">
        <v>21.779999999999998</v>
      </c>
      <c r="H1163" s="128">
        <v>17.260000000000002</v>
      </c>
      <c r="I1163" s="311"/>
      <c r="J1163" s="319">
        <f>ROUND(SUMIF(Anlagenbewegungsdaten!B:B,A1163,Anlagenbewegungsdaten!C:C),3)</f>
        <v>0</v>
      </c>
      <c r="K1163" s="320">
        <f>ROUND(SUMIF(Anlagenbewegungsdaten!$B:$B,$A1163,Anlagenbewegungsdaten!$D:$D),2)</f>
        <v>0</v>
      </c>
      <c r="L1163" s="321">
        <f t="shared" si="48"/>
        <v>0</v>
      </c>
      <c r="M1163" s="341" t="s">
        <v>4950</v>
      </c>
      <c r="N1163" s="341" t="s">
        <v>4963</v>
      </c>
      <c r="O1163" s="323">
        <f>ROUND(SUMIF(Anlagenbewegungsdaten_AV!B:B,A1163,Anlagenbewegungsdaten_AV!C:C),3)</f>
        <v>0</v>
      </c>
      <c r="P1163" s="320">
        <f>ROUND(SUMIF(Anlagenbewegungsdaten_AV!$B:$B,$A1163,Anlagenbewegungsdaten_AV!$D:$D),2)</f>
        <v>0</v>
      </c>
      <c r="Q1163" s="321">
        <f t="shared" si="49"/>
        <v>0</v>
      </c>
      <c r="S1163" s="324"/>
      <c r="T1163" s="317"/>
      <c r="U1163" s="325"/>
      <c r="V1163" s="325"/>
    </row>
    <row r="1164" spans="1:22" ht="15" customHeight="1" x14ac:dyDescent="0.25">
      <c r="A1164" s="129" t="s">
        <v>594</v>
      </c>
      <c r="B1164" s="126" t="s">
        <v>2087</v>
      </c>
      <c r="C1164" s="127" t="s">
        <v>4020</v>
      </c>
      <c r="D1164" s="127" t="s">
        <v>1572</v>
      </c>
      <c r="E1164" s="127" t="s">
        <v>2462</v>
      </c>
      <c r="F1164" s="128">
        <v>19.670000000000002</v>
      </c>
      <c r="G1164" s="128">
        <v>19.87</v>
      </c>
      <c r="H1164" s="128">
        <v>15.74</v>
      </c>
      <c r="I1164" s="311"/>
      <c r="J1164" s="319">
        <f>ROUND(SUMIF(Anlagenbewegungsdaten!B:B,A1164,Anlagenbewegungsdaten!C:C),3)</f>
        <v>0</v>
      </c>
      <c r="K1164" s="320">
        <f>ROUND(SUMIF(Anlagenbewegungsdaten!$B:$B,$A1164,Anlagenbewegungsdaten!$D:$D),2)</f>
        <v>0</v>
      </c>
      <c r="L1164" s="321">
        <f t="shared" si="48"/>
        <v>0</v>
      </c>
      <c r="M1164" s="341" t="s">
        <v>4950</v>
      </c>
      <c r="N1164" s="341" t="s">
        <v>4963</v>
      </c>
      <c r="O1164" s="323">
        <f>ROUND(SUMIF(Anlagenbewegungsdaten_AV!B:B,A1164,Anlagenbewegungsdaten_AV!C:C),3)</f>
        <v>0</v>
      </c>
      <c r="P1164" s="320">
        <f>ROUND(SUMIF(Anlagenbewegungsdaten_AV!$B:$B,$A1164,Anlagenbewegungsdaten_AV!$D:$D),2)</f>
        <v>0</v>
      </c>
      <c r="Q1164" s="321">
        <f t="shared" si="49"/>
        <v>0</v>
      </c>
      <c r="S1164" s="324"/>
      <c r="T1164" s="317"/>
      <c r="U1164" s="325"/>
      <c r="V1164" s="325"/>
    </row>
    <row r="1165" spans="1:22" ht="15" customHeight="1" x14ac:dyDescent="0.25">
      <c r="A1165" s="129" t="s">
        <v>595</v>
      </c>
      <c r="B1165" s="126" t="s">
        <v>2087</v>
      </c>
      <c r="C1165" s="127" t="s">
        <v>4020</v>
      </c>
      <c r="D1165" s="127" t="s">
        <v>32</v>
      </c>
      <c r="E1165" s="127" t="s">
        <v>2465</v>
      </c>
      <c r="F1165" s="128">
        <v>21.67</v>
      </c>
      <c r="G1165" s="128">
        <v>21.87</v>
      </c>
      <c r="H1165" s="128">
        <v>17.34</v>
      </c>
      <c r="I1165" s="311"/>
      <c r="J1165" s="319">
        <f>ROUND(SUMIF(Anlagenbewegungsdaten!B:B,A1165,Anlagenbewegungsdaten!C:C),3)</f>
        <v>0</v>
      </c>
      <c r="K1165" s="320">
        <f>ROUND(SUMIF(Anlagenbewegungsdaten!$B:$B,$A1165,Anlagenbewegungsdaten!$D:$D),2)</f>
        <v>0</v>
      </c>
      <c r="L1165" s="321">
        <f t="shared" si="48"/>
        <v>0</v>
      </c>
      <c r="M1165" s="341" t="s">
        <v>4950</v>
      </c>
      <c r="N1165" s="341" t="s">
        <v>4963</v>
      </c>
      <c r="O1165" s="323">
        <f>ROUND(SUMIF(Anlagenbewegungsdaten_AV!B:B,A1165,Anlagenbewegungsdaten_AV!C:C),3)</f>
        <v>0</v>
      </c>
      <c r="P1165" s="320">
        <f>ROUND(SUMIF(Anlagenbewegungsdaten_AV!$B:$B,$A1165,Anlagenbewegungsdaten_AV!$D:$D),2)</f>
        <v>0</v>
      </c>
      <c r="Q1165" s="321">
        <f t="shared" si="49"/>
        <v>0</v>
      </c>
      <c r="S1165" s="324"/>
      <c r="T1165" s="317"/>
      <c r="U1165" s="325"/>
      <c r="V1165" s="325"/>
    </row>
    <row r="1166" spans="1:22" ht="15" customHeight="1" x14ac:dyDescent="0.25">
      <c r="A1166" s="129" t="s">
        <v>596</v>
      </c>
      <c r="B1166" s="126" t="s">
        <v>2087</v>
      </c>
      <c r="C1166" s="127" t="s">
        <v>4020</v>
      </c>
      <c r="D1166" s="127" t="s">
        <v>1574</v>
      </c>
      <c r="E1166" s="127" t="s">
        <v>1543</v>
      </c>
      <c r="F1166" s="128">
        <v>22.67</v>
      </c>
      <c r="G1166" s="128">
        <v>22.87</v>
      </c>
      <c r="H1166" s="128">
        <v>18.14</v>
      </c>
      <c r="I1166" s="311"/>
      <c r="J1166" s="319">
        <f>ROUND(SUMIF(Anlagenbewegungsdaten!B:B,A1166,Anlagenbewegungsdaten!C:C),3)</f>
        <v>0</v>
      </c>
      <c r="K1166" s="320">
        <f>ROUND(SUMIF(Anlagenbewegungsdaten!$B:$B,$A1166,Anlagenbewegungsdaten!$D:$D),2)</f>
        <v>0</v>
      </c>
      <c r="L1166" s="321">
        <f t="shared" si="48"/>
        <v>0</v>
      </c>
      <c r="M1166" s="341" t="s">
        <v>4950</v>
      </c>
      <c r="N1166" s="341" t="s">
        <v>4963</v>
      </c>
      <c r="O1166" s="323">
        <f>ROUND(SUMIF(Anlagenbewegungsdaten_AV!B:B,A1166,Anlagenbewegungsdaten_AV!C:C),3)</f>
        <v>0</v>
      </c>
      <c r="P1166" s="320">
        <f>ROUND(SUMIF(Anlagenbewegungsdaten_AV!$B:$B,$A1166,Anlagenbewegungsdaten_AV!$D:$D),2)</f>
        <v>0</v>
      </c>
      <c r="Q1166" s="321">
        <f t="shared" si="49"/>
        <v>0</v>
      </c>
      <c r="S1166" s="324"/>
      <c r="T1166" s="317"/>
      <c r="U1166" s="325"/>
      <c r="V1166" s="325"/>
    </row>
    <row r="1167" spans="1:22" ht="15" customHeight="1" x14ac:dyDescent="0.25">
      <c r="A1167" s="129" t="s">
        <v>597</v>
      </c>
      <c r="B1167" s="126" t="s">
        <v>2087</v>
      </c>
      <c r="C1167" s="127" t="s">
        <v>4020</v>
      </c>
      <c r="D1167" s="127" t="s">
        <v>1576</v>
      </c>
      <c r="E1167" s="127" t="s">
        <v>1546</v>
      </c>
      <c r="F1167" s="128">
        <v>22.67</v>
      </c>
      <c r="G1167" s="128">
        <v>22.87</v>
      </c>
      <c r="H1167" s="128">
        <v>18.14</v>
      </c>
      <c r="I1167" s="311"/>
      <c r="J1167" s="319">
        <f>ROUND(SUMIF(Anlagenbewegungsdaten!B:B,A1167,Anlagenbewegungsdaten!C:C),3)</f>
        <v>0</v>
      </c>
      <c r="K1167" s="320">
        <f>ROUND(SUMIF(Anlagenbewegungsdaten!$B:$B,$A1167,Anlagenbewegungsdaten!$D:$D),2)</f>
        <v>0</v>
      </c>
      <c r="L1167" s="321">
        <f t="shared" si="48"/>
        <v>0</v>
      </c>
      <c r="M1167" s="341" t="s">
        <v>4950</v>
      </c>
      <c r="N1167" s="341" t="s">
        <v>4963</v>
      </c>
      <c r="O1167" s="323">
        <f>ROUND(SUMIF(Anlagenbewegungsdaten_AV!B:B,A1167,Anlagenbewegungsdaten_AV!C:C),3)</f>
        <v>0</v>
      </c>
      <c r="P1167" s="320">
        <f>ROUND(SUMIF(Anlagenbewegungsdaten_AV!$B:$B,$A1167,Anlagenbewegungsdaten_AV!$D:$D),2)</f>
        <v>0</v>
      </c>
      <c r="Q1167" s="321">
        <f t="shared" si="49"/>
        <v>0</v>
      </c>
      <c r="S1167" s="324"/>
      <c r="T1167" s="317"/>
      <c r="U1167" s="325"/>
      <c r="V1167" s="325"/>
    </row>
    <row r="1168" spans="1:22" ht="15" customHeight="1" x14ac:dyDescent="0.25">
      <c r="A1168" s="129" t="s">
        <v>2771</v>
      </c>
      <c r="B1168" s="126" t="s">
        <v>2087</v>
      </c>
      <c r="C1168" s="127" t="s">
        <v>4020</v>
      </c>
      <c r="D1168" s="127" t="s">
        <v>2565</v>
      </c>
      <c r="E1168" s="127" t="s">
        <v>2555</v>
      </c>
      <c r="F1168" s="128">
        <v>22.64</v>
      </c>
      <c r="G1168" s="128">
        <v>22.84</v>
      </c>
      <c r="H1168" s="128">
        <v>18.11</v>
      </c>
      <c r="I1168" s="311"/>
      <c r="J1168" s="319">
        <f>ROUND(SUMIF(Anlagenbewegungsdaten!B:B,A1168,Anlagenbewegungsdaten!C:C),3)</f>
        <v>0</v>
      </c>
      <c r="K1168" s="320">
        <f>ROUND(SUMIF(Anlagenbewegungsdaten!$B:$B,$A1168,Anlagenbewegungsdaten!$D:$D),2)</f>
        <v>0</v>
      </c>
      <c r="L1168" s="321">
        <f t="shared" si="48"/>
        <v>0</v>
      </c>
      <c r="M1168" s="341" t="s">
        <v>4950</v>
      </c>
      <c r="N1168" s="341" t="s">
        <v>4963</v>
      </c>
      <c r="O1168" s="323">
        <f>ROUND(SUMIF(Anlagenbewegungsdaten_AV!B:B,A1168,Anlagenbewegungsdaten_AV!C:C),3)</f>
        <v>0</v>
      </c>
      <c r="P1168" s="320">
        <f>ROUND(SUMIF(Anlagenbewegungsdaten_AV!$B:$B,$A1168,Anlagenbewegungsdaten_AV!$D:$D),2)</f>
        <v>0</v>
      </c>
      <c r="Q1168" s="321">
        <f t="shared" si="49"/>
        <v>0</v>
      </c>
      <c r="S1168" s="324"/>
      <c r="T1168" s="317"/>
      <c r="U1168" s="325"/>
      <c r="V1168" s="325"/>
    </row>
    <row r="1169" spans="1:22" ht="15" customHeight="1" x14ac:dyDescent="0.25">
      <c r="A1169" s="129" t="s">
        <v>3515</v>
      </c>
      <c r="B1169" s="126" t="s">
        <v>2087</v>
      </c>
      <c r="C1169" s="127" t="s">
        <v>4020</v>
      </c>
      <c r="D1169" s="127" t="s">
        <v>3309</v>
      </c>
      <c r="E1169" s="127" t="s">
        <v>3299</v>
      </c>
      <c r="F1169" s="128">
        <v>22.61</v>
      </c>
      <c r="G1169" s="128">
        <v>22.81</v>
      </c>
      <c r="H1169" s="128">
        <v>18.09</v>
      </c>
      <c r="I1169" s="311"/>
      <c r="J1169" s="319">
        <f>ROUND(SUMIF(Anlagenbewegungsdaten!B:B,A1169,Anlagenbewegungsdaten!C:C),3)</f>
        <v>0</v>
      </c>
      <c r="K1169" s="320">
        <f>ROUND(SUMIF(Anlagenbewegungsdaten!$B:$B,$A1169,Anlagenbewegungsdaten!$D:$D),2)</f>
        <v>0</v>
      </c>
      <c r="L1169" s="321">
        <f t="shared" si="48"/>
        <v>0</v>
      </c>
      <c r="M1169" s="341" t="s">
        <v>4950</v>
      </c>
      <c r="N1169" s="341" t="s">
        <v>4963</v>
      </c>
      <c r="O1169" s="323">
        <f>ROUND(SUMIF(Anlagenbewegungsdaten_AV!B:B,A1169,Anlagenbewegungsdaten_AV!C:C),3)</f>
        <v>0</v>
      </c>
      <c r="P1169" s="320">
        <f>ROUND(SUMIF(Anlagenbewegungsdaten_AV!$B:$B,$A1169,Anlagenbewegungsdaten_AV!$D:$D),2)</f>
        <v>0</v>
      </c>
      <c r="Q1169" s="321">
        <f t="shared" si="49"/>
        <v>0</v>
      </c>
      <c r="S1169" s="324"/>
      <c r="T1169" s="317"/>
      <c r="U1169" s="325"/>
      <c r="V1169" s="325"/>
    </row>
    <row r="1170" spans="1:22" ht="15" customHeight="1" x14ac:dyDescent="0.25">
      <c r="A1170" s="129" t="s">
        <v>4287</v>
      </c>
      <c r="B1170" s="126" t="s">
        <v>2087</v>
      </c>
      <c r="C1170" s="127" t="s">
        <v>4020</v>
      </c>
      <c r="D1170" s="127" t="s">
        <v>4079</v>
      </c>
      <c r="E1170" s="127" t="s">
        <v>4069</v>
      </c>
      <c r="F1170" s="128">
        <v>22.58</v>
      </c>
      <c r="G1170" s="128">
        <v>22.779999999999998</v>
      </c>
      <c r="H1170" s="128">
        <v>18.059999999999999</v>
      </c>
      <c r="I1170" s="311"/>
      <c r="J1170" s="319">
        <f>ROUND(SUMIF(Anlagenbewegungsdaten!B:B,A1170,Anlagenbewegungsdaten!C:C),3)</f>
        <v>0</v>
      </c>
      <c r="K1170" s="320">
        <f>ROUND(SUMIF(Anlagenbewegungsdaten!$B:$B,$A1170,Anlagenbewegungsdaten!$D:$D),2)</f>
        <v>0</v>
      </c>
      <c r="L1170" s="321">
        <f t="shared" si="48"/>
        <v>0</v>
      </c>
      <c r="M1170" s="341" t="s">
        <v>4950</v>
      </c>
      <c r="N1170" s="341" t="s">
        <v>4963</v>
      </c>
      <c r="O1170" s="323">
        <f>ROUND(SUMIF(Anlagenbewegungsdaten_AV!B:B,A1170,Anlagenbewegungsdaten_AV!C:C),3)</f>
        <v>0</v>
      </c>
      <c r="P1170" s="320">
        <f>ROUND(SUMIF(Anlagenbewegungsdaten_AV!$B:$B,$A1170,Anlagenbewegungsdaten_AV!$D:$D),2)</f>
        <v>0</v>
      </c>
      <c r="Q1170" s="321">
        <f t="shared" si="49"/>
        <v>0</v>
      </c>
      <c r="S1170" s="324"/>
      <c r="T1170" s="317"/>
      <c r="U1170" s="325"/>
      <c r="V1170" s="325"/>
    </row>
    <row r="1171" spans="1:22" ht="15" customHeight="1" x14ac:dyDescent="0.25">
      <c r="A1171" s="129" t="s">
        <v>598</v>
      </c>
      <c r="B1171" s="126" t="s">
        <v>2087</v>
      </c>
      <c r="C1171" s="127" t="s">
        <v>4020</v>
      </c>
      <c r="D1171" s="127" t="s">
        <v>1578</v>
      </c>
      <c r="E1171" s="127" t="s">
        <v>2462</v>
      </c>
      <c r="F1171" s="128">
        <v>22.67</v>
      </c>
      <c r="G1171" s="128">
        <v>22.87</v>
      </c>
      <c r="H1171" s="128">
        <v>18.14</v>
      </c>
      <c r="I1171" s="311"/>
      <c r="J1171" s="319">
        <f>ROUND(SUMIF(Anlagenbewegungsdaten!B:B,A1171,Anlagenbewegungsdaten!C:C),3)</f>
        <v>0</v>
      </c>
      <c r="K1171" s="320">
        <f>ROUND(SUMIF(Anlagenbewegungsdaten!$B:$B,$A1171,Anlagenbewegungsdaten!$D:$D),2)</f>
        <v>0</v>
      </c>
      <c r="L1171" s="321">
        <f t="shared" si="48"/>
        <v>0</v>
      </c>
      <c r="M1171" s="341" t="s">
        <v>4950</v>
      </c>
      <c r="N1171" s="341" t="s">
        <v>4963</v>
      </c>
      <c r="O1171" s="323">
        <f>ROUND(SUMIF(Anlagenbewegungsdaten_AV!B:B,A1171,Anlagenbewegungsdaten_AV!C:C),3)</f>
        <v>0</v>
      </c>
      <c r="P1171" s="320">
        <f>ROUND(SUMIF(Anlagenbewegungsdaten_AV!$B:$B,$A1171,Anlagenbewegungsdaten_AV!$D:$D),2)</f>
        <v>0</v>
      </c>
      <c r="Q1171" s="321">
        <f t="shared" si="49"/>
        <v>0</v>
      </c>
      <c r="S1171" s="324"/>
      <c r="T1171" s="317"/>
      <c r="U1171" s="325"/>
      <c r="V1171" s="325"/>
    </row>
    <row r="1172" spans="1:22" ht="15" customHeight="1" x14ac:dyDescent="0.25">
      <c r="A1172" s="129" t="s">
        <v>599</v>
      </c>
      <c r="B1172" s="126" t="s">
        <v>2087</v>
      </c>
      <c r="C1172" s="127" t="s">
        <v>4020</v>
      </c>
      <c r="D1172" s="127" t="s">
        <v>37</v>
      </c>
      <c r="E1172" s="127" t="s">
        <v>2465</v>
      </c>
      <c r="F1172" s="128">
        <v>24.67</v>
      </c>
      <c r="G1172" s="128">
        <v>24.87</v>
      </c>
      <c r="H1172" s="128">
        <v>19.739999999999998</v>
      </c>
      <c r="I1172" s="311"/>
      <c r="J1172" s="319">
        <f>ROUND(SUMIF(Anlagenbewegungsdaten!B:B,A1172,Anlagenbewegungsdaten!C:C),3)</f>
        <v>298700</v>
      </c>
      <c r="K1172" s="320">
        <f>ROUND(SUMIF(Anlagenbewegungsdaten!$B:$B,$A1172,Anlagenbewegungsdaten!$D:$D),2)</f>
        <v>73689.289999999994</v>
      </c>
      <c r="L1172" s="321">
        <f t="shared" si="48"/>
        <v>3.5527136788005009E-15</v>
      </c>
      <c r="M1172" s="341" t="s">
        <v>4950</v>
      </c>
      <c r="N1172" s="341" t="s">
        <v>4963</v>
      </c>
      <c r="O1172" s="323">
        <f>ROUND(SUMIF(Anlagenbewegungsdaten_AV!B:B,A1172,Anlagenbewegungsdaten_AV!C:C),3)</f>
        <v>0</v>
      </c>
      <c r="P1172" s="320">
        <f>ROUND(SUMIF(Anlagenbewegungsdaten_AV!$B:$B,$A1172,Anlagenbewegungsdaten_AV!$D:$D),2)</f>
        <v>0</v>
      </c>
      <c r="Q1172" s="321">
        <f t="shared" si="49"/>
        <v>0</v>
      </c>
      <c r="S1172" s="324"/>
      <c r="T1172" s="317"/>
      <c r="U1172" s="325"/>
      <c r="V1172" s="325"/>
    </row>
    <row r="1173" spans="1:22" ht="15" customHeight="1" x14ac:dyDescent="0.25">
      <c r="A1173" s="129" t="s">
        <v>600</v>
      </c>
      <c r="B1173" s="126" t="s">
        <v>2087</v>
      </c>
      <c r="C1173" s="127" t="s">
        <v>4020</v>
      </c>
      <c r="D1173" s="127" t="s">
        <v>1580</v>
      </c>
      <c r="E1173" s="127" t="s">
        <v>1543</v>
      </c>
      <c r="F1173" s="128">
        <v>25.67</v>
      </c>
      <c r="G1173" s="128">
        <v>25.87</v>
      </c>
      <c r="H1173" s="128">
        <v>20.54</v>
      </c>
      <c r="I1173" s="311"/>
      <c r="J1173" s="319">
        <f>ROUND(SUMIF(Anlagenbewegungsdaten!B:B,A1173,Anlagenbewegungsdaten!C:C),3)</f>
        <v>0</v>
      </c>
      <c r="K1173" s="320">
        <f>ROUND(SUMIF(Anlagenbewegungsdaten!$B:$B,$A1173,Anlagenbewegungsdaten!$D:$D),2)</f>
        <v>0</v>
      </c>
      <c r="L1173" s="321">
        <f t="shared" si="48"/>
        <v>0</v>
      </c>
      <c r="M1173" s="341" t="s">
        <v>4950</v>
      </c>
      <c r="N1173" s="341" t="s">
        <v>4963</v>
      </c>
      <c r="O1173" s="323">
        <f>ROUND(SUMIF(Anlagenbewegungsdaten_AV!B:B,A1173,Anlagenbewegungsdaten_AV!C:C),3)</f>
        <v>0</v>
      </c>
      <c r="P1173" s="320">
        <f>ROUND(SUMIF(Anlagenbewegungsdaten_AV!$B:$B,$A1173,Anlagenbewegungsdaten_AV!$D:$D),2)</f>
        <v>0</v>
      </c>
      <c r="Q1173" s="321">
        <f t="shared" si="49"/>
        <v>0</v>
      </c>
      <c r="S1173" s="324"/>
      <c r="T1173" s="317"/>
      <c r="U1173" s="325"/>
      <c r="V1173" s="325"/>
    </row>
    <row r="1174" spans="1:22" ht="15" customHeight="1" x14ac:dyDescent="0.25">
      <c r="A1174" s="129" t="s">
        <v>601</v>
      </c>
      <c r="B1174" s="126" t="s">
        <v>2087</v>
      </c>
      <c r="C1174" s="127" t="s">
        <v>4020</v>
      </c>
      <c r="D1174" s="127" t="s">
        <v>40</v>
      </c>
      <c r="E1174" s="127" t="s">
        <v>1546</v>
      </c>
      <c r="F1174" s="128">
        <v>25.67</v>
      </c>
      <c r="G1174" s="128">
        <v>25.87</v>
      </c>
      <c r="H1174" s="128">
        <v>20.54</v>
      </c>
      <c r="I1174" s="311"/>
      <c r="J1174" s="319">
        <f>ROUND(SUMIF(Anlagenbewegungsdaten!B:B,A1174,Anlagenbewegungsdaten!C:C),3)</f>
        <v>0</v>
      </c>
      <c r="K1174" s="320">
        <f>ROUND(SUMIF(Anlagenbewegungsdaten!$B:$B,$A1174,Anlagenbewegungsdaten!$D:$D),2)</f>
        <v>0</v>
      </c>
      <c r="L1174" s="321">
        <f t="shared" si="48"/>
        <v>0</v>
      </c>
      <c r="M1174" s="341" t="s">
        <v>4950</v>
      </c>
      <c r="N1174" s="341" t="s">
        <v>4963</v>
      </c>
      <c r="O1174" s="323">
        <f>ROUND(SUMIF(Anlagenbewegungsdaten_AV!B:B,A1174,Anlagenbewegungsdaten_AV!C:C),3)</f>
        <v>0</v>
      </c>
      <c r="P1174" s="320">
        <f>ROUND(SUMIF(Anlagenbewegungsdaten_AV!$B:$B,$A1174,Anlagenbewegungsdaten_AV!$D:$D),2)</f>
        <v>0</v>
      </c>
      <c r="Q1174" s="321">
        <f t="shared" si="49"/>
        <v>0</v>
      </c>
      <c r="S1174" s="324"/>
      <c r="T1174" s="317"/>
      <c r="U1174" s="325"/>
      <c r="V1174" s="325"/>
    </row>
    <row r="1175" spans="1:22" ht="15" customHeight="1" x14ac:dyDescent="0.25">
      <c r="A1175" s="129" t="s">
        <v>2772</v>
      </c>
      <c r="B1175" s="126" t="s">
        <v>2087</v>
      </c>
      <c r="C1175" s="127" t="s">
        <v>4020</v>
      </c>
      <c r="D1175" s="127" t="s">
        <v>2681</v>
      </c>
      <c r="E1175" s="127" t="s">
        <v>2555</v>
      </c>
      <c r="F1175" s="128">
        <v>25.64</v>
      </c>
      <c r="G1175" s="128">
        <v>25.84</v>
      </c>
      <c r="H1175" s="128">
        <v>20.51</v>
      </c>
      <c r="I1175" s="311"/>
      <c r="J1175" s="319">
        <f>ROUND(SUMIF(Anlagenbewegungsdaten!B:B,A1175,Anlagenbewegungsdaten!C:C),3)</f>
        <v>0</v>
      </c>
      <c r="K1175" s="320">
        <f>ROUND(SUMIF(Anlagenbewegungsdaten!$B:$B,$A1175,Anlagenbewegungsdaten!$D:$D),2)</f>
        <v>0</v>
      </c>
      <c r="L1175" s="321">
        <f t="shared" si="48"/>
        <v>0</v>
      </c>
      <c r="M1175" s="341" t="s">
        <v>4950</v>
      </c>
      <c r="N1175" s="341" t="s">
        <v>4963</v>
      </c>
      <c r="O1175" s="323">
        <f>ROUND(SUMIF(Anlagenbewegungsdaten_AV!B:B,A1175,Anlagenbewegungsdaten_AV!C:C),3)</f>
        <v>0</v>
      </c>
      <c r="P1175" s="320">
        <f>ROUND(SUMIF(Anlagenbewegungsdaten_AV!$B:$B,$A1175,Anlagenbewegungsdaten_AV!$D:$D),2)</f>
        <v>0</v>
      </c>
      <c r="Q1175" s="321">
        <f t="shared" si="49"/>
        <v>0</v>
      </c>
      <c r="S1175" s="324"/>
      <c r="T1175" s="317"/>
      <c r="U1175" s="325"/>
      <c r="V1175" s="325"/>
    </row>
    <row r="1176" spans="1:22" ht="15" customHeight="1" x14ac:dyDescent="0.25">
      <c r="A1176" s="129" t="s">
        <v>3516</v>
      </c>
      <c r="B1176" s="126" t="s">
        <v>2087</v>
      </c>
      <c r="C1176" s="127" t="s">
        <v>4020</v>
      </c>
      <c r="D1176" s="127" t="s">
        <v>3425</v>
      </c>
      <c r="E1176" s="127" t="s">
        <v>3299</v>
      </c>
      <c r="F1176" s="128">
        <v>25.61</v>
      </c>
      <c r="G1176" s="128">
        <v>25.81</v>
      </c>
      <c r="H1176" s="128">
        <v>20.49</v>
      </c>
      <c r="I1176" s="311"/>
      <c r="J1176" s="319">
        <f>ROUND(SUMIF(Anlagenbewegungsdaten!B:B,A1176,Anlagenbewegungsdaten!C:C),3)</f>
        <v>0</v>
      </c>
      <c r="K1176" s="320">
        <f>ROUND(SUMIF(Anlagenbewegungsdaten!$B:$B,$A1176,Anlagenbewegungsdaten!$D:$D),2)</f>
        <v>0</v>
      </c>
      <c r="L1176" s="321">
        <f t="shared" si="48"/>
        <v>0</v>
      </c>
      <c r="M1176" s="341" t="s">
        <v>4950</v>
      </c>
      <c r="N1176" s="341" t="s">
        <v>4963</v>
      </c>
      <c r="O1176" s="323">
        <f>ROUND(SUMIF(Anlagenbewegungsdaten_AV!B:B,A1176,Anlagenbewegungsdaten_AV!C:C),3)</f>
        <v>0</v>
      </c>
      <c r="P1176" s="320">
        <f>ROUND(SUMIF(Anlagenbewegungsdaten_AV!$B:$B,$A1176,Anlagenbewegungsdaten_AV!$D:$D),2)</f>
        <v>0</v>
      </c>
      <c r="Q1176" s="321">
        <f t="shared" si="49"/>
        <v>0</v>
      </c>
      <c r="S1176" s="324"/>
      <c r="T1176" s="317"/>
      <c r="U1176" s="325"/>
      <c r="V1176" s="325"/>
    </row>
    <row r="1177" spans="1:22" ht="15" customHeight="1" x14ac:dyDescent="0.25">
      <c r="A1177" s="129" t="s">
        <v>4288</v>
      </c>
      <c r="B1177" s="126" t="s">
        <v>2087</v>
      </c>
      <c r="C1177" s="127" t="s">
        <v>4020</v>
      </c>
      <c r="D1177" s="127" t="s">
        <v>4196</v>
      </c>
      <c r="E1177" s="127" t="s">
        <v>4069</v>
      </c>
      <c r="F1177" s="128">
        <v>25.58</v>
      </c>
      <c r="G1177" s="128">
        <v>25.779999999999998</v>
      </c>
      <c r="H1177" s="128">
        <v>20.46</v>
      </c>
      <c r="I1177" s="311"/>
      <c r="J1177" s="319">
        <f>ROUND(SUMIF(Anlagenbewegungsdaten!B:B,A1177,Anlagenbewegungsdaten!C:C),3)</f>
        <v>0</v>
      </c>
      <c r="K1177" s="320">
        <f>ROUND(SUMIF(Anlagenbewegungsdaten!$B:$B,$A1177,Anlagenbewegungsdaten!$D:$D),2)</f>
        <v>0</v>
      </c>
      <c r="L1177" s="321">
        <f t="shared" si="48"/>
        <v>0</v>
      </c>
      <c r="M1177" s="341" t="s">
        <v>4950</v>
      </c>
      <c r="N1177" s="341" t="s">
        <v>4963</v>
      </c>
      <c r="O1177" s="323">
        <f>ROUND(SUMIF(Anlagenbewegungsdaten_AV!B:B,A1177,Anlagenbewegungsdaten_AV!C:C),3)</f>
        <v>0</v>
      </c>
      <c r="P1177" s="320">
        <f>ROUND(SUMIF(Anlagenbewegungsdaten_AV!$B:$B,$A1177,Anlagenbewegungsdaten_AV!$D:$D),2)</f>
        <v>0</v>
      </c>
      <c r="Q1177" s="321">
        <f t="shared" si="49"/>
        <v>0</v>
      </c>
      <c r="S1177" s="324"/>
      <c r="T1177" s="317"/>
      <c r="U1177" s="325"/>
      <c r="V1177" s="325"/>
    </row>
    <row r="1178" spans="1:22" ht="15" customHeight="1" x14ac:dyDescent="0.25">
      <c r="A1178" s="129" t="s">
        <v>602</v>
      </c>
      <c r="B1178" s="126" t="s">
        <v>2087</v>
      </c>
      <c r="C1178" s="127" t="s">
        <v>4020</v>
      </c>
      <c r="D1178" s="127" t="s">
        <v>1584</v>
      </c>
      <c r="E1178" s="127" t="s">
        <v>2462</v>
      </c>
      <c r="F1178" s="128">
        <v>23.67</v>
      </c>
      <c r="G1178" s="128">
        <v>23.87</v>
      </c>
      <c r="H1178" s="128">
        <v>18.940000000000001</v>
      </c>
      <c r="I1178" s="311"/>
      <c r="J1178" s="319">
        <f>ROUND(SUMIF(Anlagenbewegungsdaten!B:B,A1178,Anlagenbewegungsdaten!C:C),3)</f>
        <v>0</v>
      </c>
      <c r="K1178" s="320">
        <f>ROUND(SUMIF(Anlagenbewegungsdaten!$B:$B,$A1178,Anlagenbewegungsdaten!$D:$D),2)</f>
        <v>0</v>
      </c>
      <c r="L1178" s="321">
        <f t="shared" si="48"/>
        <v>0</v>
      </c>
      <c r="M1178" s="341" t="s">
        <v>4950</v>
      </c>
      <c r="N1178" s="341" t="s">
        <v>4963</v>
      </c>
      <c r="O1178" s="323">
        <f>ROUND(SUMIF(Anlagenbewegungsdaten_AV!B:B,A1178,Anlagenbewegungsdaten_AV!C:C),3)</f>
        <v>0</v>
      </c>
      <c r="P1178" s="320">
        <f>ROUND(SUMIF(Anlagenbewegungsdaten_AV!$B:$B,$A1178,Anlagenbewegungsdaten_AV!$D:$D),2)</f>
        <v>0</v>
      </c>
      <c r="Q1178" s="321">
        <f t="shared" si="49"/>
        <v>0</v>
      </c>
      <c r="S1178" s="324"/>
      <c r="T1178" s="317"/>
      <c r="U1178" s="325"/>
      <c r="V1178" s="325"/>
    </row>
    <row r="1179" spans="1:22" ht="15" customHeight="1" x14ac:dyDescent="0.25">
      <c r="A1179" s="129" t="s">
        <v>603</v>
      </c>
      <c r="B1179" s="126" t="s">
        <v>2087</v>
      </c>
      <c r="C1179" s="127" t="s">
        <v>4020</v>
      </c>
      <c r="D1179" s="127" t="s">
        <v>43</v>
      </c>
      <c r="E1179" s="127" t="s">
        <v>2465</v>
      </c>
      <c r="F1179" s="128">
        <v>25.67</v>
      </c>
      <c r="G1179" s="128">
        <v>25.87</v>
      </c>
      <c r="H1179" s="128">
        <v>20.54</v>
      </c>
      <c r="I1179" s="311"/>
      <c r="J1179" s="319">
        <f>ROUND(SUMIF(Anlagenbewegungsdaten!B:B,A1179,Anlagenbewegungsdaten!C:C),3)</f>
        <v>0</v>
      </c>
      <c r="K1179" s="320">
        <f>ROUND(SUMIF(Anlagenbewegungsdaten!$B:$B,$A1179,Anlagenbewegungsdaten!$D:$D),2)</f>
        <v>0</v>
      </c>
      <c r="L1179" s="321">
        <f t="shared" si="48"/>
        <v>0</v>
      </c>
      <c r="M1179" s="341" t="s">
        <v>4950</v>
      </c>
      <c r="N1179" s="341" t="s">
        <v>4963</v>
      </c>
      <c r="O1179" s="323">
        <f>ROUND(SUMIF(Anlagenbewegungsdaten_AV!B:B,A1179,Anlagenbewegungsdaten_AV!C:C),3)</f>
        <v>0</v>
      </c>
      <c r="P1179" s="320">
        <f>ROUND(SUMIF(Anlagenbewegungsdaten_AV!$B:$B,$A1179,Anlagenbewegungsdaten_AV!$D:$D),2)</f>
        <v>0</v>
      </c>
      <c r="Q1179" s="321">
        <f t="shared" si="49"/>
        <v>0</v>
      </c>
      <c r="S1179" s="324"/>
      <c r="T1179" s="317"/>
      <c r="U1179" s="325"/>
      <c r="V1179" s="325"/>
    </row>
    <row r="1180" spans="1:22" ht="15" customHeight="1" x14ac:dyDescent="0.25">
      <c r="A1180" s="129" t="s">
        <v>604</v>
      </c>
      <c r="B1180" s="126" t="s">
        <v>2087</v>
      </c>
      <c r="C1180" s="127" t="s">
        <v>4020</v>
      </c>
      <c r="D1180" s="127" t="s">
        <v>1586</v>
      </c>
      <c r="E1180" s="127" t="s">
        <v>1543</v>
      </c>
      <c r="F1180" s="128">
        <v>26.67</v>
      </c>
      <c r="G1180" s="128">
        <v>26.87</v>
      </c>
      <c r="H1180" s="128">
        <v>21.34</v>
      </c>
      <c r="I1180" s="311"/>
      <c r="J1180" s="319">
        <f>ROUND(SUMIF(Anlagenbewegungsdaten!B:B,A1180,Anlagenbewegungsdaten!C:C),3)</f>
        <v>0</v>
      </c>
      <c r="K1180" s="320">
        <f>ROUND(SUMIF(Anlagenbewegungsdaten!$B:$B,$A1180,Anlagenbewegungsdaten!$D:$D),2)</f>
        <v>0</v>
      </c>
      <c r="L1180" s="321">
        <f t="shared" si="48"/>
        <v>0</v>
      </c>
      <c r="M1180" s="341" t="s">
        <v>4950</v>
      </c>
      <c r="N1180" s="341" t="s">
        <v>4963</v>
      </c>
      <c r="O1180" s="323">
        <f>ROUND(SUMIF(Anlagenbewegungsdaten_AV!B:B,A1180,Anlagenbewegungsdaten_AV!C:C),3)</f>
        <v>0</v>
      </c>
      <c r="P1180" s="320">
        <f>ROUND(SUMIF(Anlagenbewegungsdaten_AV!$B:$B,$A1180,Anlagenbewegungsdaten_AV!$D:$D),2)</f>
        <v>0</v>
      </c>
      <c r="Q1180" s="321">
        <f t="shared" si="49"/>
        <v>0</v>
      </c>
      <c r="S1180" s="324"/>
      <c r="T1180" s="317"/>
      <c r="U1180" s="325"/>
      <c r="V1180" s="325"/>
    </row>
    <row r="1181" spans="1:22" ht="15" customHeight="1" x14ac:dyDescent="0.25">
      <c r="A1181" s="129" t="s">
        <v>605</v>
      </c>
      <c r="B1181" s="126" t="s">
        <v>2087</v>
      </c>
      <c r="C1181" s="127" t="s">
        <v>4020</v>
      </c>
      <c r="D1181" s="127" t="s">
        <v>1588</v>
      </c>
      <c r="E1181" s="127" t="s">
        <v>1546</v>
      </c>
      <c r="F1181" s="128">
        <v>26.67</v>
      </c>
      <c r="G1181" s="128">
        <v>26.87</v>
      </c>
      <c r="H1181" s="128">
        <v>21.34</v>
      </c>
      <c r="I1181" s="311"/>
      <c r="J1181" s="319">
        <f>ROUND(SUMIF(Anlagenbewegungsdaten!B:B,A1181,Anlagenbewegungsdaten!C:C),3)</f>
        <v>0</v>
      </c>
      <c r="K1181" s="320">
        <f>ROUND(SUMIF(Anlagenbewegungsdaten!$B:$B,$A1181,Anlagenbewegungsdaten!$D:$D),2)</f>
        <v>0</v>
      </c>
      <c r="L1181" s="321">
        <f t="shared" si="48"/>
        <v>0</v>
      </c>
      <c r="M1181" s="341" t="s">
        <v>4950</v>
      </c>
      <c r="N1181" s="341" t="s">
        <v>4963</v>
      </c>
      <c r="O1181" s="323">
        <f>ROUND(SUMIF(Anlagenbewegungsdaten_AV!B:B,A1181,Anlagenbewegungsdaten_AV!C:C),3)</f>
        <v>0</v>
      </c>
      <c r="P1181" s="320">
        <f>ROUND(SUMIF(Anlagenbewegungsdaten_AV!$B:$B,$A1181,Anlagenbewegungsdaten_AV!$D:$D),2)</f>
        <v>0</v>
      </c>
      <c r="Q1181" s="321">
        <f t="shared" si="49"/>
        <v>0</v>
      </c>
      <c r="S1181" s="324"/>
      <c r="T1181" s="317"/>
      <c r="U1181" s="325"/>
      <c r="V1181" s="325"/>
    </row>
    <row r="1182" spans="1:22" ht="15" customHeight="1" x14ac:dyDescent="0.25">
      <c r="A1182" s="129" t="s">
        <v>2773</v>
      </c>
      <c r="B1182" s="126" t="s">
        <v>2087</v>
      </c>
      <c r="C1182" s="127" t="s">
        <v>4020</v>
      </c>
      <c r="D1182" s="127" t="s">
        <v>2569</v>
      </c>
      <c r="E1182" s="127" t="s">
        <v>2555</v>
      </c>
      <c r="F1182" s="128">
        <v>26.64</v>
      </c>
      <c r="G1182" s="128">
        <v>26.84</v>
      </c>
      <c r="H1182" s="128">
        <v>21.31</v>
      </c>
      <c r="I1182" s="311"/>
      <c r="J1182" s="319">
        <f>ROUND(SUMIF(Anlagenbewegungsdaten!B:B,A1182,Anlagenbewegungsdaten!C:C),3)</f>
        <v>0</v>
      </c>
      <c r="K1182" s="320">
        <f>ROUND(SUMIF(Anlagenbewegungsdaten!$B:$B,$A1182,Anlagenbewegungsdaten!$D:$D),2)</f>
        <v>0</v>
      </c>
      <c r="L1182" s="321">
        <f t="shared" si="48"/>
        <v>0</v>
      </c>
      <c r="M1182" s="341" t="s">
        <v>4950</v>
      </c>
      <c r="N1182" s="341" t="s">
        <v>4963</v>
      </c>
      <c r="O1182" s="323">
        <f>ROUND(SUMIF(Anlagenbewegungsdaten_AV!B:B,A1182,Anlagenbewegungsdaten_AV!C:C),3)</f>
        <v>0</v>
      </c>
      <c r="P1182" s="320">
        <f>ROUND(SUMIF(Anlagenbewegungsdaten_AV!$B:$B,$A1182,Anlagenbewegungsdaten_AV!$D:$D),2)</f>
        <v>0</v>
      </c>
      <c r="Q1182" s="321">
        <f t="shared" si="49"/>
        <v>0</v>
      </c>
      <c r="S1182" s="324"/>
      <c r="T1182" s="317"/>
      <c r="U1182" s="325"/>
      <c r="V1182" s="325"/>
    </row>
    <row r="1183" spans="1:22" ht="15" customHeight="1" x14ac:dyDescent="0.25">
      <c r="A1183" s="129" t="s">
        <v>3517</v>
      </c>
      <c r="B1183" s="126" t="s">
        <v>2087</v>
      </c>
      <c r="C1183" s="127" t="s">
        <v>4020</v>
      </c>
      <c r="D1183" s="127" t="s">
        <v>3313</v>
      </c>
      <c r="E1183" s="127" t="s">
        <v>3299</v>
      </c>
      <c r="F1183" s="128">
        <v>26.61</v>
      </c>
      <c r="G1183" s="128">
        <v>26.81</v>
      </c>
      <c r="H1183" s="128">
        <v>21.29</v>
      </c>
      <c r="I1183" s="311"/>
      <c r="J1183" s="319">
        <f>ROUND(SUMIF(Anlagenbewegungsdaten!B:B,A1183,Anlagenbewegungsdaten!C:C),3)</f>
        <v>0</v>
      </c>
      <c r="K1183" s="320">
        <f>ROUND(SUMIF(Anlagenbewegungsdaten!$B:$B,$A1183,Anlagenbewegungsdaten!$D:$D),2)</f>
        <v>0</v>
      </c>
      <c r="L1183" s="321">
        <f t="shared" si="48"/>
        <v>0</v>
      </c>
      <c r="M1183" s="341" t="s">
        <v>4950</v>
      </c>
      <c r="N1183" s="341" t="s">
        <v>4963</v>
      </c>
      <c r="O1183" s="323">
        <f>ROUND(SUMIF(Anlagenbewegungsdaten_AV!B:B,A1183,Anlagenbewegungsdaten_AV!C:C),3)</f>
        <v>0</v>
      </c>
      <c r="P1183" s="320">
        <f>ROUND(SUMIF(Anlagenbewegungsdaten_AV!$B:$B,$A1183,Anlagenbewegungsdaten_AV!$D:$D),2)</f>
        <v>0</v>
      </c>
      <c r="Q1183" s="321">
        <f t="shared" si="49"/>
        <v>0</v>
      </c>
      <c r="S1183" s="324"/>
      <c r="T1183" s="317"/>
      <c r="U1183" s="325"/>
      <c r="V1183" s="325"/>
    </row>
    <row r="1184" spans="1:22" ht="15" customHeight="1" x14ac:dyDescent="0.25">
      <c r="A1184" s="129" t="s">
        <v>4289</v>
      </c>
      <c r="B1184" s="126" t="s">
        <v>2087</v>
      </c>
      <c r="C1184" s="127" t="s">
        <v>4020</v>
      </c>
      <c r="D1184" s="127" t="s">
        <v>4083</v>
      </c>
      <c r="E1184" s="127" t="s">
        <v>4069</v>
      </c>
      <c r="F1184" s="128">
        <v>26.58</v>
      </c>
      <c r="G1184" s="128">
        <v>26.779999999999998</v>
      </c>
      <c r="H1184" s="128">
        <v>21.26</v>
      </c>
      <c r="I1184" s="311"/>
      <c r="J1184" s="319">
        <f>ROUND(SUMIF(Anlagenbewegungsdaten!B:B,A1184,Anlagenbewegungsdaten!C:C),3)</f>
        <v>0</v>
      </c>
      <c r="K1184" s="320">
        <f>ROUND(SUMIF(Anlagenbewegungsdaten!$B:$B,$A1184,Anlagenbewegungsdaten!$D:$D),2)</f>
        <v>0</v>
      </c>
      <c r="L1184" s="321">
        <f t="shared" si="48"/>
        <v>0</v>
      </c>
      <c r="M1184" s="341" t="s">
        <v>4950</v>
      </c>
      <c r="N1184" s="341" t="s">
        <v>4963</v>
      </c>
      <c r="O1184" s="323">
        <f>ROUND(SUMIF(Anlagenbewegungsdaten_AV!B:B,A1184,Anlagenbewegungsdaten_AV!C:C),3)</f>
        <v>0</v>
      </c>
      <c r="P1184" s="320">
        <f>ROUND(SUMIF(Anlagenbewegungsdaten_AV!$B:$B,$A1184,Anlagenbewegungsdaten_AV!$D:$D),2)</f>
        <v>0</v>
      </c>
      <c r="Q1184" s="321">
        <f t="shared" si="49"/>
        <v>0</v>
      </c>
      <c r="S1184" s="324"/>
      <c r="T1184" s="317"/>
      <c r="U1184" s="325"/>
      <c r="V1184" s="325"/>
    </row>
    <row r="1185" spans="1:22" ht="15" customHeight="1" x14ac:dyDescent="0.25">
      <c r="A1185" s="129" t="s">
        <v>606</v>
      </c>
      <c r="B1185" s="126" t="s">
        <v>2087</v>
      </c>
      <c r="C1185" s="127" t="s">
        <v>4020</v>
      </c>
      <c r="D1185" s="127" t="s">
        <v>1590</v>
      </c>
      <c r="E1185" s="127" t="s">
        <v>2462</v>
      </c>
      <c r="F1185" s="128">
        <v>20.67</v>
      </c>
      <c r="G1185" s="128">
        <v>20.87</v>
      </c>
      <c r="H1185" s="128">
        <v>16.54</v>
      </c>
      <c r="I1185" s="311"/>
      <c r="J1185" s="319">
        <f>ROUND(SUMIF(Anlagenbewegungsdaten!B:B,A1185,Anlagenbewegungsdaten!C:C),3)</f>
        <v>0</v>
      </c>
      <c r="K1185" s="320">
        <f>ROUND(SUMIF(Anlagenbewegungsdaten!$B:$B,$A1185,Anlagenbewegungsdaten!$D:$D),2)</f>
        <v>0</v>
      </c>
      <c r="L1185" s="321">
        <f t="shared" si="48"/>
        <v>0</v>
      </c>
      <c r="M1185" s="341" t="s">
        <v>4950</v>
      </c>
      <c r="N1185" s="341" t="s">
        <v>4963</v>
      </c>
      <c r="O1185" s="323">
        <f>ROUND(SUMIF(Anlagenbewegungsdaten_AV!B:B,A1185,Anlagenbewegungsdaten_AV!C:C),3)</f>
        <v>0</v>
      </c>
      <c r="P1185" s="320">
        <f>ROUND(SUMIF(Anlagenbewegungsdaten_AV!$B:$B,$A1185,Anlagenbewegungsdaten_AV!$D:$D),2)</f>
        <v>0</v>
      </c>
      <c r="Q1185" s="321">
        <f t="shared" si="49"/>
        <v>0</v>
      </c>
      <c r="S1185" s="324"/>
      <c r="T1185" s="317"/>
      <c r="U1185" s="325"/>
      <c r="V1185" s="325"/>
    </row>
    <row r="1186" spans="1:22" ht="15" customHeight="1" x14ac:dyDescent="0.25">
      <c r="A1186" s="129" t="s">
        <v>607</v>
      </c>
      <c r="B1186" s="126" t="s">
        <v>2087</v>
      </c>
      <c r="C1186" s="127" t="s">
        <v>4020</v>
      </c>
      <c r="D1186" s="127" t="s">
        <v>48</v>
      </c>
      <c r="E1186" s="127" t="s">
        <v>2465</v>
      </c>
      <c r="F1186" s="128">
        <v>22.67</v>
      </c>
      <c r="G1186" s="128">
        <v>22.87</v>
      </c>
      <c r="H1186" s="128">
        <v>18.14</v>
      </c>
      <c r="I1186" s="311"/>
      <c r="J1186" s="319">
        <f>ROUND(SUMIF(Anlagenbewegungsdaten!B:B,A1186,Anlagenbewegungsdaten!C:C),3)</f>
        <v>0</v>
      </c>
      <c r="K1186" s="320">
        <f>ROUND(SUMIF(Anlagenbewegungsdaten!$B:$B,$A1186,Anlagenbewegungsdaten!$D:$D),2)</f>
        <v>0</v>
      </c>
      <c r="L1186" s="321">
        <f t="shared" si="48"/>
        <v>0</v>
      </c>
      <c r="M1186" s="341" t="s">
        <v>4950</v>
      </c>
      <c r="N1186" s="341" t="s">
        <v>4963</v>
      </c>
      <c r="O1186" s="323">
        <f>ROUND(SUMIF(Anlagenbewegungsdaten_AV!B:B,A1186,Anlagenbewegungsdaten_AV!C:C),3)</f>
        <v>0</v>
      </c>
      <c r="P1186" s="320">
        <f>ROUND(SUMIF(Anlagenbewegungsdaten_AV!$B:$B,$A1186,Anlagenbewegungsdaten_AV!$D:$D),2)</f>
        <v>0</v>
      </c>
      <c r="Q1186" s="321">
        <f t="shared" si="49"/>
        <v>0</v>
      </c>
      <c r="S1186" s="324"/>
      <c r="T1186" s="317"/>
      <c r="U1186" s="325"/>
      <c r="V1186" s="325"/>
    </row>
    <row r="1187" spans="1:22" ht="15" customHeight="1" x14ac:dyDescent="0.25">
      <c r="A1187" s="129" t="s">
        <v>608</v>
      </c>
      <c r="B1187" s="126" t="s">
        <v>2087</v>
      </c>
      <c r="C1187" s="127" t="s">
        <v>4020</v>
      </c>
      <c r="D1187" s="127" t="s">
        <v>1592</v>
      </c>
      <c r="E1187" s="127" t="s">
        <v>1543</v>
      </c>
      <c r="F1187" s="128">
        <v>23.67</v>
      </c>
      <c r="G1187" s="128">
        <v>23.87</v>
      </c>
      <c r="H1187" s="128">
        <v>18.940000000000001</v>
      </c>
      <c r="I1187" s="311"/>
      <c r="J1187" s="319">
        <f>ROUND(SUMIF(Anlagenbewegungsdaten!B:B,A1187,Anlagenbewegungsdaten!C:C),3)</f>
        <v>0</v>
      </c>
      <c r="K1187" s="320">
        <f>ROUND(SUMIF(Anlagenbewegungsdaten!$B:$B,$A1187,Anlagenbewegungsdaten!$D:$D),2)</f>
        <v>0</v>
      </c>
      <c r="L1187" s="321">
        <f t="shared" si="48"/>
        <v>0</v>
      </c>
      <c r="M1187" s="341" t="s">
        <v>4950</v>
      </c>
      <c r="N1187" s="341" t="s">
        <v>4963</v>
      </c>
      <c r="O1187" s="323">
        <f>ROUND(SUMIF(Anlagenbewegungsdaten_AV!B:B,A1187,Anlagenbewegungsdaten_AV!C:C),3)</f>
        <v>0</v>
      </c>
      <c r="P1187" s="320">
        <f>ROUND(SUMIF(Anlagenbewegungsdaten_AV!$B:$B,$A1187,Anlagenbewegungsdaten_AV!$D:$D),2)</f>
        <v>0</v>
      </c>
      <c r="Q1187" s="321">
        <f t="shared" si="49"/>
        <v>0</v>
      </c>
      <c r="S1187" s="324"/>
      <c r="T1187" s="317"/>
      <c r="U1187" s="325"/>
      <c r="V1187" s="325"/>
    </row>
    <row r="1188" spans="1:22" ht="15" customHeight="1" x14ac:dyDescent="0.25">
      <c r="A1188" s="129" t="s">
        <v>609</v>
      </c>
      <c r="B1188" s="126" t="s">
        <v>2087</v>
      </c>
      <c r="C1188" s="127" t="s">
        <v>4020</v>
      </c>
      <c r="D1188" s="127" t="s">
        <v>1594</v>
      </c>
      <c r="E1188" s="127" t="s">
        <v>1546</v>
      </c>
      <c r="F1188" s="128">
        <v>23.67</v>
      </c>
      <c r="G1188" s="128">
        <v>23.87</v>
      </c>
      <c r="H1188" s="128">
        <v>18.940000000000001</v>
      </c>
      <c r="I1188" s="311"/>
      <c r="J1188" s="319">
        <f>ROUND(SUMIF(Anlagenbewegungsdaten!B:B,A1188,Anlagenbewegungsdaten!C:C),3)</f>
        <v>0</v>
      </c>
      <c r="K1188" s="320">
        <f>ROUND(SUMIF(Anlagenbewegungsdaten!$B:$B,$A1188,Anlagenbewegungsdaten!$D:$D),2)</f>
        <v>0</v>
      </c>
      <c r="L1188" s="321">
        <f t="shared" si="48"/>
        <v>0</v>
      </c>
      <c r="M1188" s="341" t="s">
        <v>4950</v>
      </c>
      <c r="N1188" s="341" t="s">
        <v>4963</v>
      </c>
      <c r="O1188" s="323">
        <f>ROUND(SUMIF(Anlagenbewegungsdaten_AV!B:B,A1188,Anlagenbewegungsdaten_AV!C:C),3)</f>
        <v>0</v>
      </c>
      <c r="P1188" s="320">
        <f>ROUND(SUMIF(Anlagenbewegungsdaten_AV!$B:$B,$A1188,Anlagenbewegungsdaten_AV!$D:$D),2)</f>
        <v>0</v>
      </c>
      <c r="Q1188" s="321">
        <f t="shared" si="49"/>
        <v>0</v>
      </c>
      <c r="S1188" s="324"/>
      <c r="T1188" s="317"/>
      <c r="U1188" s="325"/>
      <c r="V1188" s="325"/>
    </row>
    <row r="1189" spans="1:22" ht="15" customHeight="1" x14ac:dyDescent="0.25">
      <c r="A1189" s="129" t="s">
        <v>2774</v>
      </c>
      <c r="B1189" s="126" t="s">
        <v>2087</v>
      </c>
      <c r="C1189" s="127" t="s">
        <v>4020</v>
      </c>
      <c r="D1189" s="127" t="s">
        <v>2571</v>
      </c>
      <c r="E1189" s="127" t="s">
        <v>2555</v>
      </c>
      <c r="F1189" s="128">
        <v>23.64</v>
      </c>
      <c r="G1189" s="128">
        <v>23.84</v>
      </c>
      <c r="H1189" s="128">
        <v>18.91</v>
      </c>
      <c r="I1189" s="311"/>
      <c r="J1189" s="319">
        <f>ROUND(SUMIF(Anlagenbewegungsdaten!B:B,A1189,Anlagenbewegungsdaten!C:C),3)</f>
        <v>0</v>
      </c>
      <c r="K1189" s="320">
        <f>ROUND(SUMIF(Anlagenbewegungsdaten!$B:$B,$A1189,Anlagenbewegungsdaten!$D:$D),2)</f>
        <v>0</v>
      </c>
      <c r="L1189" s="321">
        <f t="shared" si="48"/>
        <v>0</v>
      </c>
      <c r="M1189" s="341" t="s">
        <v>4950</v>
      </c>
      <c r="N1189" s="341" t="s">
        <v>4963</v>
      </c>
      <c r="O1189" s="323">
        <f>ROUND(SUMIF(Anlagenbewegungsdaten_AV!B:B,A1189,Anlagenbewegungsdaten_AV!C:C),3)</f>
        <v>0</v>
      </c>
      <c r="P1189" s="320">
        <f>ROUND(SUMIF(Anlagenbewegungsdaten_AV!$B:$B,$A1189,Anlagenbewegungsdaten_AV!$D:$D),2)</f>
        <v>0</v>
      </c>
      <c r="Q1189" s="321">
        <f t="shared" si="49"/>
        <v>0</v>
      </c>
      <c r="S1189" s="324"/>
      <c r="T1189" s="317"/>
      <c r="U1189" s="325"/>
      <c r="V1189" s="325"/>
    </row>
    <row r="1190" spans="1:22" ht="15" customHeight="1" x14ac:dyDescent="0.25">
      <c r="A1190" s="129" t="s">
        <v>3518</v>
      </c>
      <c r="B1190" s="126" t="s">
        <v>2087</v>
      </c>
      <c r="C1190" s="127" t="s">
        <v>4020</v>
      </c>
      <c r="D1190" s="127" t="s">
        <v>3315</v>
      </c>
      <c r="E1190" s="127" t="s">
        <v>3299</v>
      </c>
      <c r="F1190" s="128">
        <v>23.61</v>
      </c>
      <c r="G1190" s="128">
        <v>23.81</v>
      </c>
      <c r="H1190" s="128">
        <v>18.89</v>
      </c>
      <c r="I1190" s="311"/>
      <c r="J1190" s="319">
        <f>ROUND(SUMIF(Anlagenbewegungsdaten!B:B,A1190,Anlagenbewegungsdaten!C:C),3)</f>
        <v>0</v>
      </c>
      <c r="K1190" s="320">
        <f>ROUND(SUMIF(Anlagenbewegungsdaten!$B:$B,$A1190,Anlagenbewegungsdaten!$D:$D),2)</f>
        <v>0</v>
      </c>
      <c r="L1190" s="321">
        <f t="shared" si="48"/>
        <v>0</v>
      </c>
      <c r="M1190" s="341" t="s">
        <v>4950</v>
      </c>
      <c r="N1190" s="341" t="s">
        <v>4963</v>
      </c>
      <c r="O1190" s="323">
        <f>ROUND(SUMIF(Anlagenbewegungsdaten_AV!B:B,A1190,Anlagenbewegungsdaten_AV!C:C),3)</f>
        <v>0</v>
      </c>
      <c r="P1190" s="320">
        <f>ROUND(SUMIF(Anlagenbewegungsdaten_AV!$B:$B,$A1190,Anlagenbewegungsdaten_AV!$D:$D),2)</f>
        <v>0</v>
      </c>
      <c r="Q1190" s="321">
        <f t="shared" si="49"/>
        <v>0</v>
      </c>
      <c r="S1190" s="324"/>
      <c r="T1190" s="317"/>
      <c r="U1190" s="325"/>
      <c r="V1190" s="325"/>
    </row>
    <row r="1191" spans="1:22" ht="15" customHeight="1" x14ac:dyDescent="0.25">
      <c r="A1191" s="129" t="s">
        <v>4290</v>
      </c>
      <c r="B1191" s="126" t="s">
        <v>2087</v>
      </c>
      <c r="C1191" s="127" t="s">
        <v>4020</v>
      </c>
      <c r="D1191" s="127" t="s">
        <v>4085</v>
      </c>
      <c r="E1191" s="127" t="s">
        <v>4069</v>
      </c>
      <c r="F1191" s="128">
        <v>23.58</v>
      </c>
      <c r="G1191" s="128">
        <v>23.779999999999998</v>
      </c>
      <c r="H1191" s="128">
        <v>18.86</v>
      </c>
      <c r="I1191" s="311"/>
      <c r="J1191" s="319">
        <f>ROUND(SUMIF(Anlagenbewegungsdaten!B:B,A1191,Anlagenbewegungsdaten!C:C),3)</f>
        <v>0</v>
      </c>
      <c r="K1191" s="320">
        <f>ROUND(SUMIF(Anlagenbewegungsdaten!$B:$B,$A1191,Anlagenbewegungsdaten!$D:$D),2)</f>
        <v>0</v>
      </c>
      <c r="L1191" s="321">
        <f t="shared" si="48"/>
        <v>0</v>
      </c>
      <c r="M1191" s="341" t="s">
        <v>4950</v>
      </c>
      <c r="N1191" s="341" t="s">
        <v>4963</v>
      </c>
      <c r="O1191" s="323">
        <f>ROUND(SUMIF(Anlagenbewegungsdaten_AV!B:B,A1191,Anlagenbewegungsdaten_AV!C:C),3)</f>
        <v>0</v>
      </c>
      <c r="P1191" s="320">
        <f>ROUND(SUMIF(Anlagenbewegungsdaten_AV!$B:$B,$A1191,Anlagenbewegungsdaten_AV!$D:$D),2)</f>
        <v>0</v>
      </c>
      <c r="Q1191" s="321">
        <f t="shared" si="49"/>
        <v>0</v>
      </c>
      <c r="S1191" s="324"/>
      <c r="T1191" s="317"/>
      <c r="U1191" s="325"/>
      <c r="V1191" s="325"/>
    </row>
    <row r="1192" spans="1:22" ht="15" customHeight="1" x14ac:dyDescent="0.25">
      <c r="A1192" s="129" t="s">
        <v>610</v>
      </c>
      <c r="B1192" s="126" t="s">
        <v>2087</v>
      </c>
      <c r="C1192" s="127" t="s">
        <v>4020</v>
      </c>
      <c r="D1192" s="127" t="s">
        <v>1596</v>
      </c>
      <c r="E1192" s="127" t="s">
        <v>2462</v>
      </c>
      <c r="F1192" s="128">
        <v>21.67</v>
      </c>
      <c r="G1192" s="128">
        <v>21.87</v>
      </c>
      <c r="H1192" s="128">
        <v>17.34</v>
      </c>
      <c r="I1192" s="311"/>
      <c r="J1192" s="319">
        <f>ROUND(SUMIF(Anlagenbewegungsdaten!B:B,A1192,Anlagenbewegungsdaten!C:C),3)</f>
        <v>0</v>
      </c>
      <c r="K1192" s="320">
        <f>ROUND(SUMIF(Anlagenbewegungsdaten!$B:$B,$A1192,Anlagenbewegungsdaten!$D:$D),2)</f>
        <v>0</v>
      </c>
      <c r="L1192" s="321">
        <f t="shared" si="48"/>
        <v>0</v>
      </c>
      <c r="M1192" s="341" t="s">
        <v>4950</v>
      </c>
      <c r="N1192" s="341" t="s">
        <v>4963</v>
      </c>
      <c r="O1192" s="323">
        <f>ROUND(SUMIF(Anlagenbewegungsdaten_AV!B:B,A1192,Anlagenbewegungsdaten_AV!C:C),3)</f>
        <v>0</v>
      </c>
      <c r="P1192" s="320">
        <f>ROUND(SUMIF(Anlagenbewegungsdaten_AV!$B:$B,$A1192,Anlagenbewegungsdaten_AV!$D:$D),2)</f>
        <v>0</v>
      </c>
      <c r="Q1192" s="321">
        <f t="shared" si="49"/>
        <v>0</v>
      </c>
      <c r="S1192" s="324"/>
      <c r="T1192" s="317"/>
      <c r="U1192" s="325"/>
      <c r="V1192" s="325"/>
    </row>
    <row r="1193" spans="1:22" ht="15" customHeight="1" x14ac:dyDescent="0.25">
      <c r="A1193" s="129" t="s">
        <v>611</v>
      </c>
      <c r="B1193" s="126" t="s">
        <v>2087</v>
      </c>
      <c r="C1193" s="127" t="s">
        <v>4020</v>
      </c>
      <c r="D1193" s="127" t="s">
        <v>53</v>
      </c>
      <c r="E1193" s="127" t="s">
        <v>2465</v>
      </c>
      <c r="F1193" s="128">
        <v>23.67</v>
      </c>
      <c r="G1193" s="128">
        <v>23.87</v>
      </c>
      <c r="H1193" s="128">
        <v>18.940000000000001</v>
      </c>
      <c r="I1193" s="311"/>
      <c r="J1193" s="319">
        <f>ROUND(SUMIF(Anlagenbewegungsdaten!B:B,A1193,Anlagenbewegungsdaten!C:C),3)</f>
        <v>0</v>
      </c>
      <c r="K1193" s="320">
        <f>ROUND(SUMIF(Anlagenbewegungsdaten!$B:$B,$A1193,Anlagenbewegungsdaten!$D:$D),2)</f>
        <v>0</v>
      </c>
      <c r="L1193" s="321">
        <f t="shared" si="48"/>
        <v>0</v>
      </c>
      <c r="M1193" s="341" t="s">
        <v>4950</v>
      </c>
      <c r="N1193" s="341" t="s">
        <v>4963</v>
      </c>
      <c r="O1193" s="323">
        <f>ROUND(SUMIF(Anlagenbewegungsdaten_AV!B:B,A1193,Anlagenbewegungsdaten_AV!C:C),3)</f>
        <v>0</v>
      </c>
      <c r="P1193" s="320">
        <f>ROUND(SUMIF(Anlagenbewegungsdaten_AV!$B:$B,$A1193,Anlagenbewegungsdaten_AV!$D:$D),2)</f>
        <v>0</v>
      </c>
      <c r="Q1193" s="321">
        <f t="shared" si="49"/>
        <v>0</v>
      </c>
      <c r="S1193" s="324"/>
      <c r="T1193" s="317"/>
      <c r="U1193" s="325"/>
      <c r="V1193" s="325"/>
    </row>
    <row r="1194" spans="1:22" ht="15" customHeight="1" x14ac:dyDescent="0.25">
      <c r="A1194" s="129" t="s">
        <v>612</v>
      </c>
      <c r="B1194" s="126" t="s">
        <v>2087</v>
      </c>
      <c r="C1194" s="127" t="s">
        <v>4020</v>
      </c>
      <c r="D1194" s="127" t="s">
        <v>1598</v>
      </c>
      <c r="E1194" s="127" t="s">
        <v>1543</v>
      </c>
      <c r="F1194" s="128">
        <v>24.67</v>
      </c>
      <c r="G1194" s="128">
        <v>24.87</v>
      </c>
      <c r="H1194" s="128">
        <v>19.739999999999998</v>
      </c>
      <c r="I1194" s="311"/>
      <c r="J1194" s="319">
        <f>ROUND(SUMIF(Anlagenbewegungsdaten!B:B,A1194,Anlagenbewegungsdaten!C:C),3)</f>
        <v>0</v>
      </c>
      <c r="K1194" s="320">
        <f>ROUND(SUMIF(Anlagenbewegungsdaten!$B:$B,$A1194,Anlagenbewegungsdaten!$D:$D),2)</f>
        <v>0</v>
      </c>
      <c r="L1194" s="321">
        <f t="shared" si="48"/>
        <v>0</v>
      </c>
      <c r="M1194" s="341" t="s">
        <v>4950</v>
      </c>
      <c r="N1194" s="341" t="s">
        <v>4963</v>
      </c>
      <c r="O1194" s="323">
        <f>ROUND(SUMIF(Anlagenbewegungsdaten_AV!B:B,A1194,Anlagenbewegungsdaten_AV!C:C),3)</f>
        <v>0</v>
      </c>
      <c r="P1194" s="320">
        <f>ROUND(SUMIF(Anlagenbewegungsdaten_AV!$B:$B,$A1194,Anlagenbewegungsdaten_AV!$D:$D),2)</f>
        <v>0</v>
      </c>
      <c r="Q1194" s="321">
        <f t="shared" si="49"/>
        <v>0</v>
      </c>
      <c r="S1194" s="324"/>
      <c r="T1194" s="317"/>
      <c r="U1194" s="325"/>
      <c r="V1194" s="325"/>
    </row>
    <row r="1195" spans="1:22" ht="15" customHeight="1" x14ac:dyDescent="0.25">
      <c r="A1195" s="129" t="s">
        <v>613</v>
      </c>
      <c r="B1195" s="126" t="s">
        <v>2087</v>
      </c>
      <c r="C1195" s="127" t="s">
        <v>4020</v>
      </c>
      <c r="D1195" s="127" t="s">
        <v>1600</v>
      </c>
      <c r="E1195" s="127" t="s">
        <v>1546</v>
      </c>
      <c r="F1195" s="128">
        <v>24.67</v>
      </c>
      <c r="G1195" s="128">
        <v>24.87</v>
      </c>
      <c r="H1195" s="128">
        <v>19.739999999999998</v>
      </c>
      <c r="I1195" s="311"/>
      <c r="J1195" s="319">
        <f>ROUND(SUMIF(Anlagenbewegungsdaten!B:B,A1195,Anlagenbewegungsdaten!C:C),3)</f>
        <v>0</v>
      </c>
      <c r="K1195" s="320">
        <f>ROUND(SUMIF(Anlagenbewegungsdaten!$B:$B,$A1195,Anlagenbewegungsdaten!$D:$D),2)</f>
        <v>0</v>
      </c>
      <c r="L1195" s="321">
        <f t="shared" si="48"/>
        <v>0</v>
      </c>
      <c r="M1195" s="341" t="s">
        <v>4950</v>
      </c>
      <c r="N1195" s="341" t="s">
        <v>4963</v>
      </c>
      <c r="O1195" s="323">
        <f>ROUND(SUMIF(Anlagenbewegungsdaten_AV!B:B,A1195,Anlagenbewegungsdaten_AV!C:C),3)</f>
        <v>0</v>
      </c>
      <c r="P1195" s="320">
        <f>ROUND(SUMIF(Anlagenbewegungsdaten_AV!$B:$B,$A1195,Anlagenbewegungsdaten_AV!$D:$D),2)</f>
        <v>0</v>
      </c>
      <c r="Q1195" s="321">
        <f t="shared" si="49"/>
        <v>0</v>
      </c>
      <c r="S1195" s="324"/>
      <c r="T1195" s="317"/>
      <c r="U1195" s="325"/>
      <c r="V1195" s="325"/>
    </row>
    <row r="1196" spans="1:22" ht="15" customHeight="1" x14ac:dyDescent="0.25">
      <c r="A1196" s="129" t="s">
        <v>2775</v>
      </c>
      <c r="B1196" s="126" t="s">
        <v>2087</v>
      </c>
      <c r="C1196" s="127" t="s">
        <v>4020</v>
      </c>
      <c r="D1196" s="127" t="s">
        <v>2573</v>
      </c>
      <c r="E1196" s="127" t="s">
        <v>2555</v>
      </c>
      <c r="F1196" s="128">
        <v>24.64</v>
      </c>
      <c r="G1196" s="128">
        <v>24.84</v>
      </c>
      <c r="H1196" s="128">
        <v>19.71</v>
      </c>
      <c r="I1196" s="311"/>
      <c r="J1196" s="319">
        <f>ROUND(SUMIF(Anlagenbewegungsdaten!B:B,A1196,Anlagenbewegungsdaten!C:C),3)</f>
        <v>0</v>
      </c>
      <c r="K1196" s="320">
        <f>ROUND(SUMIF(Anlagenbewegungsdaten!$B:$B,$A1196,Anlagenbewegungsdaten!$D:$D),2)</f>
        <v>0</v>
      </c>
      <c r="L1196" s="321">
        <f t="shared" si="48"/>
        <v>0</v>
      </c>
      <c r="M1196" s="341" t="s">
        <v>4950</v>
      </c>
      <c r="N1196" s="341" t="s">
        <v>4963</v>
      </c>
      <c r="O1196" s="323">
        <f>ROUND(SUMIF(Anlagenbewegungsdaten_AV!B:B,A1196,Anlagenbewegungsdaten_AV!C:C),3)</f>
        <v>0</v>
      </c>
      <c r="P1196" s="320">
        <f>ROUND(SUMIF(Anlagenbewegungsdaten_AV!$B:$B,$A1196,Anlagenbewegungsdaten_AV!$D:$D),2)</f>
        <v>0</v>
      </c>
      <c r="Q1196" s="321">
        <f t="shared" si="49"/>
        <v>0</v>
      </c>
      <c r="S1196" s="324"/>
      <c r="T1196" s="317"/>
      <c r="U1196" s="325"/>
      <c r="V1196" s="325"/>
    </row>
    <row r="1197" spans="1:22" ht="15" customHeight="1" x14ac:dyDescent="0.25">
      <c r="A1197" s="129" t="s">
        <v>3519</v>
      </c>
      <c r="B1197" s="126" t="s">
        <v>2087</v>
      </c>
      <c r="C1197" s="127" t="s">
        <v>4020</v>
      </c>
      <c r="D1197" s="127" t="s">
        <v>3317</v>
      </c>
      <c r="E1197" s="127" t="s">
        <v>3299</v>
      </c>
      <c r="F1197" s="128">
        <v>24.61</v>
      </c>
      <c r="G1197" s="128">
        <v>24.81</v>
      </c>
      <c r="H1197" s="128">
        <v>19.690000000000001</v>
      </c>
      <c r="I1197" s="311"/>
      <c r="J1197" s="319">
        <f>ROUND(SUMIF(Anlagenbewegungsdaten!B:B,A1197,Anlagenbewegungsdaten!C:C),3)</f>
        <v>0</v>
      </c>
      <c r="K1197" s="320">
        <f>ROUND(SUMIF(Anlagenbewegungsdaten!$B:$B,$A1197,Anlagenbewegungsdaten!$D:$D),2)</f>
        <v>0</v>
      </c>
      <c r="L1197" s="321">
        <f t="shared" si="48"/>
        <v>0</v>
      </c>
      <c r="M1197" s="341" t="s">
        <v>4950</v>
      </c>
      <c r="N1197" s="341" t="s">
        <v>4963</v>
      </c>
      <c r="O1197" s="323">
        <f>ROUND(SUMIF(Anlagenbewegungsdaten_AV!B:B,A1197,Anlagenbewegungsdaten_AV!C:C),3)</f>
        <v>0</v>
      </c>
      <c r="P1197" s="320">
        <f>ROUND(SUMIF(Anlagenbewegungsdaten_AV!$B:$B,$A1197,Anlagenbewegungsdaten_AV!$D:$D),2)</f>
        <v>0</v>
      </c>
      <c r="Q1197" s="321">
        <f t="shared" si="49"/>
        <v>0</v>
      </c>
      <c r="S1197" s="324"/>
      <c r="T1197" s="317"/>
      <c r="U1197" s="325"/>
      <c r="V1197" s="325"/>
    </row>
    <row r="1198" spans="1:22" ht="15" customHeight="1" x14ac:dyDescent="0.25">
      <c r="A1198" s="129" t="s">
        <v>4291</v>
      </c>
      <c r="B1198" s="126" t="s">
        <v>2087</v>
      </c>
      <c r="C1198" s="127" t="s">
        <v>4020</v>
      </c>
      <c r="D1198" s="127" t="s">
        <v>4087</v>
      </c>
      <c r="E1198" s="127" t="s">
        <v>4069</v>
      </c>
      <c r="F1198" s="128">
        <v>24.58</v>
      </c>
      <c r="G1198" s="128">
        <v>24.779999999999998</v>
      </c>
      <c r="H1198" s="128">
        <v>19.66</v>
      </c>
      <c r="I1198" s="311"/>
      <c r="J1198" s="319">
        <f>ROUND(SUMIF(Anlagenbewegungsdaten!B:B,A1198,Anlagenbewegungsdaten!C:C),3)</f>
        <v>0</v>
      </c>
      <c r="K1198" s="320">
        <f>ROUND(SUMIF(Anlagenbewegungsdaten!$B:$B,$A1198,Anlagenbewegungsdaten!$D:$D),2)</f>
        <v>0</v>
      </c>
      <c r="L1198" s="321">
        <f t="shared" si="48"/>
        <v>0</v>
      </c>
      <c r="M1198" s="341" t="s">
        <v>4950</v>
      </c>
      <c r="N1198" s="341" t="s">
        <v>4963</v>
      </c>
      <c r="O1198" s="323">
        <f>ROUND(SUMIF(Anlagenbewegungsdaten_AV!B:B,A1198,Anlagenbewegungsdaten_AV!C:C),3)</f>
        <v>0</v>
      </c>
      <c r="P1198" s="320">
        <f>ROUND(SUMIF(Anlagenbewegungsdaten_AV!$B:$B,$A1198,Anlagenbewegungsdaten_AV!$D:$D),2)</f>
        <v>0</v>
      </c>
      <c r="Q1198" s="321">
        <f t="shared" si="49"/>
        <v>0</v>
      </c>
      <c r="S1198" s="324"/>
      <c r="T1198" s="317"/>
      <c r="U1198" s="325"/>
      <c r="V1198" s="325"/>
    </row>
    <row r="1199" spans="1:22" ht="15" customHeight="1" x14ac:dyDescent="0.25">
      <c r="A1199" s="129" t="s">
        <v>614</v>
      </c>
      <c r="B1199" s="126" t="s">
        <v>2087</v>
      </c>
      <c r="C1199" s="127" t="s">
        <v>4020</v>
      </c>
      <c r="D1199" s="127" t="s">
        <v>1602</v>
      </c>
      <c r="E1199" s="127" t="s">
        <v>2462</v>
      </c>
      <c r="F1199" s="128">
        <v>24.67</v>
      </c>
      <c r="G1199" s="128">
        <v>24.87</v>
      </c>
      <c r="H1199" s="128">
        <v>19.739999999999998</v>
      </c>
      <c r="I1199" s="311"/>
      <c r="J1199" s="319">
        <f>ROUND(SUMIF(Anlagenbewegungsdaten!B:B,A1199,Anlagenbewegungsdaten!C:C),3)</f>
        <v>0</v>
      </c>
      <c r="K1199" s="320">
        <f>ROUND(SUMIF(Anlagenbewegungsdaten!$B:$B,$A1199,Anlagenbewegungsdaten!$D:$D),2)</f>
        <v>0</v>
      </c>
      <c r="L1199" s="321">
        <f t="shared" si="48"/>
        <v>0</v>
      </c>
      <c r="M1199" s="341" t="s">
        <v>4950</v>
      </c>
      <c r="N1199" s="341" t="s">
        <v>4963</v>
      </c>
      <c r="O1199" s="323">
        <f>ROUND(SUMIF(Anlagenbewegungsdaten_AV!B:B,A1199,Anlagenbewegungsdaten_AV!C:C),3)</f>
        <v>0</v>
      </c>
      <c r="P1199" s="320">
        <f>ROUND(SUMIF(Anlagenbewegungsdaten_AV!$B:$B,$A1199,Anlagenbewegungsdaten_AV!$D:$D),2)</f>
        <v>0</v>
      </c>
      <c r="Q1199" s="321">
        <f t="shared" si="49"/>
        <v>0</v>
      </c>
      <c r="S1199" s="324"/>
      <c r="T1199" s="317"/>
      <c r="U1199" s="325"/>
      <c r="V1199" s="325"/>
    </row>
    <row r="1200" spans="1:22" ht="15" customHeight="1" x14ac:dyDescent="0.25">
      <c r="A1200" s="129" t="s">
        <v>615</v>
      </c>
      <c r="B1200" s="126" t="s">
        <v>2087</v>
      </c>
      <c r="C1200" s="127" t="s">
        <v>4020</v>
      </c>
      <c r="D1200" s="127" t="s">
        <v>58</v>
      </c>
      <c r="E1200" s="127" t="s">
        <v>2465</v>
      </c>
      <c r="F1200" s="128">
        <v>26.67</v>
      </c>
      <c r="G1200" s="128">
        <v>26.87</v>
      </c>
      <c r="H1200" s="128">
        <v>21.34</v>
      </c>
      <c r="I1200" s="311"/>
      <c r="J1200" s="319">
        <f>ROUND(SUMIF(Anlagenbewegungsdaten!B:B,A1200,Anlagenbewegungsdaten!C:C),3)</f>
        <v>0</v>
      </c>
      <c r="K1200" s="320">
        <f>ROUND(SUMIF(Anlagenbewegungsdaten!$B:$B,$A1200,Anlagenbewegungsdaten!$D:$D),2)</f>
        <v>0</v>
      </c>
      <c r="L1200" s="321">
        <f t="shared" si="48"/>
        <v>0</v>
      </c>
      <c r="M1200" s="341" t="s">
        <v>4950</v>
      </c>
      <c r="N1200" s="341" t="s">
        <v>4963</v>
      </c>
      <c r="O1200" s="323">
        <f>ROUND(SUMIF(Anlagenbewegungsdaten_AV!B:B,A1200,Anlagenbewegungsdaten_AV!C:C),3)</f>
        <v>0</v>
      </c>
      <c r="P1200" s="320">
        <f>ROUND(SUMIF(Anlagenbewegungsdaten_AV!$B:$B,$A1200,Anlagenbewegungsdaten_AV!$D:$D),2)</f>
        <v>0</v>
      </c>
      <c r="Q1200" s="321">
        <f t="shared" si="49"/>
        <v>0</v>
      </c>
      <c r="S1200" s="324"/>
      <c r="T1200" s="317"/>
      <c r="U1200" s="325"/>
      <c r="V1200" s="325"/>
    </row>
    <row r="1201" spans="1:22" ht="15" customHeight="1" x14ac:dyDescent="0.25">
      <c r="A1201" s="129" t="s">
        <v>616</v>
      </c>
      <c r="B1201" s="126" t="s">
        <v>2087</v>
      </c>
      <c r="C1201" s="127" t="s">
        <v>4020</v>
      </c>
      <c r="D1201" s="127" t="s">
        <v>1604</v>
      </c>
      <c r="E1201" s="127" t="s">
        <v>1543</v>
      </c>
      <c r="F1201" s="128">
        <v>27.67</v>
      </c>
      <c r="G1201" s="128">
        <v>27.87</v>
      </c>
      <c r="H1201" s="128">
        <v>22.14</v>
      </c>
      <c r="I1201" s="311"/>
      <c r="J1201" s="319">
        <f>ROUND(SUMIF(Anlagenbewegungsdaten!B:B,A1201,Anlagenbewegungsdaten!C:C),3)</f>
        <v>0</v>
      </c>
      <c r="K1201" s="320">
        <f>ROUND(SUMIF(Anlagenbewegungsdaten!$B:$B,$A1201,Anlagenbewegungsdaten!$D:$D),2)</f>
        <v>0</v>
      </c>
      <c r="L1201" s="321">
        <f t="shared" si="48"/>
        <v>0</v>
      </c>
      <c r="M1201" s="341" t="s">
        <v>4950</v>
      </c>
      <c r="N1201" s="341" t="s">
        <v>4963</v>
      </c>
      <c r="O1201" s="323">
        <f>ROUND(SUMIF(Anlagenbewegungsdaten_AV!B:B,A1201,Anlagenbewegungsdaten_AV!C:C),3)</f>
        <v>0</v>
      </c>
      <c r="P1201" s="320">
        <f>ROUND(SUMIF(Anlagenbewegungsdaten_AV!$B:$B,$A1201,Anlagenbewegungsdaten_AV!$D:$D),2)</f>
        <v>0</v>
      </c>
      <c r="Q1201" s="321">
        <f t="shared" si="49"/>
        <v>0</v>
      </c>
      <c r="S1201" s="324"/>
      <c r="T1201" s="317"/>
      <c r="U1201" s="325"/>
      <c r="V1201" s="325"/>
    </row>
    <row r="1202" spans="1:22" ht="15" customHeight="1" x14ac:dyDescent="0.25">
      <c r="A1202" s="129" t="s">
        <v>617</v>
      </c>
      <c r="B1202" s="126" t="s">
        <v>2087</v>
      </c>
      <c r="C1202" s="127" t="s">
        <v>4020</v>
      </c>
      <c r="D1202" s="127" t="s">
        <v>1606</v>
      </c>
      <c r="E1202" s="127" t="s">
        <v>1546</v>
      </c>
      <c r="F1202" s="128">
        <v>27.67</v>
      </c>
      <c r="G1202" s="128">
        <v>27.87</v>
      </c>
      <c r="H1202" s="128">
        <v>22.14</v>
      </c>
      <c r="I1202" s="311"/>
      <c r="J1202" s="319">
        <f>ROUND(SUMIF(Anlagenbewegungsdaten!B:B,A1202,Anlagenbewegungsdaten!C:C),3)</f>
        <v>0</v>
      </c>
      <c r="K1202" s="320">
        <f>ROUND(SUMIF(Anlagenbewegungsdaten!$B:$B,$A1202,Anlagenbewegungsdaten!$D:$D),2)</f>
        <v>0</v>
      </c>
      <c r="L1202" s="321">
        <f t="shared" si="48"/>
        <v>0</v>
      </c>
      <c r="M1202" s="341" t="s">
        <v>4950</v>
      </c>
      <c r="N1202" s="341" t="s">
        <v>4963</v>
      </c>
      <c r="O1202" s="323">
        <f>ROUND(SUMIF(Anlagenbewegungsdaten_AV!B:B,A1202,Anlagenbewegungsdaten_AV!C:C),3)</f>
        <v>0</v>
      </c>
      <c r="P1202" s="320">
        <f>ROUND(SUMIF(Anlagenbewegungsdaten_AV!$B:$B,$A1202,Anlagenbewegungsdaten_AV!$D:$D),2)</f>
        <v>0</v>
      </c>
      <c r="Q1202" s="321">
        <f t="shared" si="49"/>
        <v>0</v>
      </c>
      <c r="S1202" s="324"/>
      <c r="T1202" s="317"/>
      <c r="U1202" s="325"/>
      <c r="V1202" s="325"/>
    </row>
    <row r="1203" spans="1:22" ht="15" customHeight="1" x14ac:dyDescent="0.25">
      <c r="A1203" s="129" t="s">
        <v>2776</v>
      </c>
      <c r="B1203" s="126" t="s">
        <v>2087</v>
      </c>
      <c r="C1203" s="127" t="s">
        <v>4020</v>
      </c>
      <c r="D1203" s="127" t="s">
        <v>2575</v>
      </c>
      <c r="E1203" s="127" t="s">
        <v>2555</v>
      </c>
      <c r="F1203" s="128">
        <v>27.64</v>
      </c>
      <c r="G1203" s="128">
        <v>27.84</v>
      </c>
      <c r="H1203" s="128">
        <v>22.11</v>
      </c>
      <c r="I1203" s="311"/>
      <c r="J1203" s="319">
        <f>ROUND(SUMIF(Anlagenbewegungsdaten!B:B,A1203,Anlagenbewegungsdaten!C:C),3)</f>
        <v>0</v>
      </c>
      <c r="K1203" s="320">
        <f>ROUND(SUMIF(Anlagenbewegungsdaten!$B:$B,$A1203,Anlagenbewegungsdaten!$D:$D),2)</f>
        <v>0</v>
      </c>
      <c r="L1203" s="321">
        <f t="shared" si="48"/>
        <v>0</v>
      </c>
      <c r="M1203" s="341" t="s">
        <v>4950</v>
      </c>
      <c r="N1203" s="341" t="s">
        <v>4963</v>
      </c>
      <c r="O1203" s="323">
        <f>ROUND(SUMIF(Anlagenbewegungsdaten_AV!B:B,A1203,Anlagenbewegungsdaten_AV!C:C),3)</f>
        <v>0</v>
      </c>
      <c r="P1203" s="320">
        <f>ROUND(SUMIF(Anlagenbewegungsdaten_AV!$B:$B,$A1203,Anlagenbewegungsdaten_AV!$D:$D),2)</f>
        <v>0</v>
      </c>
      <c r="Q1203" s="321">
        <f t="shared" si="49"/>
        <v>0</v>
      </c>
      <c r="S1203" s="324"/>
      <c r="T1203" s="317"/>
      <c r="U1203" s="325"/>
      <c r="V1203" s="325"/>
    </row>
    <row r="1204" spans="1:22" ht="15" customHeight="1" x14ac:dyDescent="0.25">
      <c r="A1204" s="129" t="s">
        <v>3520</v>
      </c>
      <c r="B1204" s="126" t="s">
        <v>2087</v>
      </c>
      <c r="C1204" s="127" t="s">
        <v>4020</v>
      </c>
      <c r="D1204" s="127" t="s">
        <v>3319</v>
      </c>
      <c r="E1204" s="127" t="s">
        <v>3299</v>
      </c>
      <c r="F1204" s="128">
        <v>27.61</v>
      </c>
      <c r="G1204" s="128">
        <v>27.81</v>
      </c>
      <c r="H1204" s="128">
        <v>22.09</v>
      </c>
      <c r="I1204" s="311"/>
      <c r="J1204" s="319">
        <f>ROUND(SUMIF(Anlagenbewegungsdaten!B:B,A1204,Anlagenbewegungsdaten!C:C),3)</f>
        <v>0</v>
      </c>
      <c r="K1204" s="320">
        <f>ROUND(SUMIF(Anlagenbewegungsdaten!$B:$B,$A1204,Anlagenbewegungsdaten!$D:$D),2)</f>
        <v>0</v>
      </c>
      <c r="L1204" s="321">
        <f t="shared" si="48"/>
        <v>0</v>
      </c>
      <c r="M1204" s="341" t="s">
        <v>4950</v>
      </c>
      <c r="N1204" s="341" t="s">
        <v>4963</v>
      </c>
      <c r="O1204" s="323">
        <f>ROUND(SUMIF(Anlagenbewegungsdaten_AV!B:B,A1204,Anlagenbewegungsdaten_AV!C:C),3)</f>
        <v>0</v>
      </c>
      <c r="P1204" s="320">
        <f>ROUND(SUMIF(Anlagenbewegungsdaten_AV!$B:$B,$A1204,Anlagenbewegungsdaten_AV!$D:$D),2)</f>
        <v>0</v>
      </c>
      <c r="Q1204" s="321">
        <f t="shared" si="49"/>
        <v>0</v>
      </c>
      <c r="S1204" s="324"/>
      <c r="T1204" s="317"/>
      <c r="U1204" s="325"/>
      <c r="V1204" s="325"/>
    </row>
    <row r="1205" spans="1:22" ht="15" customHeight="1" x14ac:dyDescent="0.25">
      <c r="A1205" s="129" t="s">
        <v>4292</v>
      </c>
      <c r="B1205" s="126" t="s">
        <v>2087</v>
      </c>
      <c r="C1205" s="127" t="s">
        <v>4020</v>
      </c>
      <c r="D1205" s="127" t="s">
        <v>4089</v>
      </c>
      <c r="E1205" s="127" t="s">
        <v>4069</v>
      </c>
      <c r="F1205" s="128">
        <v>27.58</v>
      </c>
      <c r="G1205" s="128">
        <v>27.779999999999998</v>
      </c>
      <c r="H1205" s="128">
        <v>22.06</v>
      </c>
      <c r="I1205" s="311"/>
      <c r="J1205" s="319">
        <f>ROUND(SUMIF(Anlagenbewegungsdaten!B:B,A1205,Anlagenbewegungsdaten!C:C),3)</f>
        <v>0</v>
      </c>
      <c r="K1205" s="320">
        <f>ROUND(SUMIF(Anlagenbewegungsdaten!$B:$B,$A1205,Anlagenbewegungsdaten!$D:$D),2)</f>
        <v>0</v>
      </c>
      <c r="L1205" s="321">
        <f t="shared" si="48"/>
        <v>0</v>
      </c>
      <c r="M1205" s="341" t="s">
        <v>4950</v>
      </c>
      <c r="N1205" s="341" t="s">
        <v>4963</v>
      </c>
      <c r="O1205" s="323">
        <f>ROUND(SUMIF(Anlagenbewegungsdaten_AV!B:B,A1205,Anlagenbewegungsdaten_AV!C:C),3)</f>
        <v>0</v>
      </c>
      <c r="P1205" s="320">
        <f>ROUND(SUMIF(Anlagenbewegungsdaten_AV!$B:$B,$A1205,Anlagenbewegungsdaten_AV!$D:$D),2)</f>
        <v>0</v>
      </c>
      <c r="Q1205" s="321">
        <f t="shared" si="49"/>
        <v>0</v>
      </c>
      <c r="S1205" s="324"/>
      <c r="T1205" s="317"/>
      <c r="U1205" s="325"/>
      <c r="V1205" s="325"/>
    </row>
    <row r="1206" spans="1:22" ht="15" customHeight="1" x14ac:dyDescent="0.25">
      <c r="A1206" s="129" t="s">
        <v>618</v>
      </c>
      <c r="B1206" s="126" t="s">
        <v>2087</v>
      </c>
      <c r="C1206" s="127" t="s">
        <v>4020</v>
      </c>
      <c r="D1206" s="127" t="s">
        <v>1608</v>
      </c>
      <c r="E1206" s="127" t="s">
        <v>2462</v>
      </c>
      <c r="F1206" s="128">
        <v>25.67</v>
      </c>
      <c r="G1206" s="128">
        <v>25.87</v>
      </c>
      <c r="H1206" s="128">
        <v>20.54</v>
      </c>
      <c r="I1206" s="311"/>
      <c r="J1206" s="319">
        <f>ROUND(SUMIF(Anlagenbewegungsdaten!B:B,A1206,Anlagenbewegungsdaten!C:C),3)</f>
        <v>0</v>
      </c>
      <c r="K1206" s="320">
        <f>ROUND(SUMIF(Anlagenbewegungsdaten!$B:$B,$A1206,Anlagenbewegungsdaten!$D:$D),2)</f>
        <v>0</v>
      </c>
      <c r="L1206" s="321">
        <f t="shared" si="48"/>
        <v>0</v>
      </c>
      <c r="M1206" s="341" t="s">
        <v>4950</v>
      </c>
      <c r="N1206" s="341" t="s">
        <v>4963</v>
      </c>
      <c r="O1206" s="323">
        <f>ROUND(SUMIF(Anlagenbewegungsdaten_AV!B:B,A1206,Anlagenbewegungsdaten_AV!C:C),3)</f>
        <v>0</v>
      </c>
      <c r="P1206" s="320">
        <f>ROUND(SUMIF(Anlagenbewegungsdaten_AV!$B:$B,$A1206,Anlagenbewegungsdaten_AV!$D:$D),2)</f>
        <v>0</v>
      </c>
      <c r="Q1206" s="321">
        <f t="shared" si="49"/>
        <v>0</v>
      </c>
      <c r="S1206" s="324"/>
      <c r="T1206" s="317"/>
      <c r="U1206" s="325"/>
      <c r="V1206" s="325"/>
    </row>
    <row r="1207" spans="1:22" ht="15" customHeight="1" x14ac:dyDescent="0.25">
      <c r="A1207" s="129" t="s">
        <v>619</v>
      </c>
      <c r="B1207" s="126" t="s">
        <v>2087</v>
      </c>
      <c r="C1207" s="127" t="s">
        <v>4020</v>
      </c>
      <c r="D1207" s="127" t="s">
        <v>63</v>
      </c>
      <c r="E1207" s="127" t="s">
        <v>2465</v>
      </c>
      <c r="F1207" s="128">
        <v>27.67</v>
      </c>
      <c r="G1207" s="128">
        <v>27.87</v>
      </c>
      <c r="H1207" s="128">
        <v>22.14</v>
      </c>
      <c r="I1207" s="311"/>
      <c r="J1207" s="319">
        <f>ROUND(SUMIF(Anlagenbewegungsdaten!B:B,A1207,Anlagenbewegungsdaten!C:C),3)</f>
        <v>0</v>
      </c>
      <c r="K1207" s="320">
        <f>ROUND(SUMIF(Anlagenbewegungsdaten!$B:$B,$A1207,Anlagenbewegungsdaten!$D:$D),2)</f>
        <v>0</v>
      </c>
      <c r="L1207" s="321">
        <f t="shared" si="48"/>
        <v>0</v>
      </c>
      <c r="M1207" s="341" t="s">
        <v>4950</v>
      </c>
      <c r="N1207" s="341" t="s">
        <v>4963</v>
      </c>
      <c r="O1207" s="323">
        <f>ROUND(SUMIF(Anlagenbewegungsdaten_AV!B:B,A1207,Anlagenbewegungsdaten_AV!C:C),3)</f>
        <v>0</v>
      </c>
      <c r="P1207" s="320">
        <f>ROUND(SUMIF(Anlagenbewegungsdaten_AV!$B:$B,$A1207,Anlagenbewegungsdaten_AV!$D:$D),2)</f>
        <v>0</v>
      </c>
      <c r="Q1207" s="321">
        <f t="shared" si="49"/>
        <v>0</v>
      </c>
      <c r="S1207" s="324"/>
      <c r="T1207" s="317"/>
      <c r="U1207" s="325"/>
      <c r="V1207" s="325"/>
    </row>
    <row r="1208" spans="1:22" ht="15" customHeight="1" x14ac:dyDescent="0.25">
      <c r="A1208" s="129" t="s">
        <v>620</v>
      </c>
      <c r="B1208" s="126" t="s">
        <v>2087</v>
      </c>
      <c r="C1208" s="127" t="s">
        <v>4020</v>
      </c>
      <c r="D1208" s="127" t="s">
        <v>1610</v>
      </c>
      <c r="E1208" s="127" t="s">
        <v>1543</v>
      </c>
      <c r="F1208" s="128">
        <v>28.67</v>
      </c>
      <c r="G1208" s="128">
        <v>28.87</v>
      </c>
      <c r="H1208" s="128">
        <v>22.94</v>
      </c>
      <c r="I1208" s="311"/>
      <c r="J1208" s="319">
        <f>ROUND(SUMIF(Anlagenbewegungsdaten!B:B,A1208,Anlagenbewegungsdaten!C:C),3)</f>
        <v>0</v>
      </c>
      <c r="K1208" s="320">
        <f>ROUND(SUMIF(Anlagenbewegungsdaten!$B:$B,$A1208,Anlagenbewegungsdaten!$D:$D),2)</f>
        <v>0</v>
      </c>
      <c r="L1208" s="321">
        <f t="shared" si="48"/>
        <v>0</v>
      </c>
      <c r="M1208" s="341" t="s">
        <v>4950</v>
      </c>
      <c r="N1208" s="341" t="s">
        <v>4963</v>
      </c>
      <c r="O1208" s="323">
        <f>ROUND(SUMIF(Anlagenbewegungsdaten_AV!B:B,A1208,Anlagenbewegungsdaten_AV!C:C),3)</f>
        <v>0</v>
      </c>
      <c r="P1208" s="320">
        <f>ROUND(SUMIF(Anlagenbewegungsdaten_AV!$B:$B,$A1208,Anlagenbewegungsdaten_AV!$D:$D),2)</f>
        <v>0</v>
      </c>
      <c r="Q1208" s="321">
        <f t="shared" si="49"/>
        <v>0</v>
      </c>
      <c r="S1208" s="324"/>
      <c r="T1208" s="317"/>
      <c r="U1208" s="325"/>
      <c r="V1208" s="325"/>
    </row>
    <row r="1209" spans="1:22" ht="15" customHeight="1" x14ac:dyDescent="0.25">
      <c r="A1209" s="129" t="s">
        <v>621</v>
      </c>
      <c r="B1209" s="126" t="s">
        <v>2087</v>
      </c>
      <c r="C1209" s="127" t="s">
        <v>4020</v>
      </c>
      <c r="D1209" s="127" t="s">
        <v>1612</v>
      </c>
      <c r="E1209" s="127" t="s">
        <v>1546</v>
      </c>
      <c r="F1209" s="128">
        <v>28.67</v>
      </c>
      <c r="G1209" s="128">
        <v>28.87</v>
      </c>
      <c r="H1209" s="128">
        <v>22.94</v>
      </c>
      <c r="I1209" s="311"/>
      <c r="J1209" s="319">
        <f>ROUND(SUMIF(Anlagenbewegungsdaten!B:B,A1209,Anlagenbewegungsdaten!C:C),3)</f>
        <v>0</v>
      </c>
      <c r="K1209" s="320">
        <f>ROUND(SUMIF(Anlagenbewegungsdaten!$B:$B,$A1209,Anlagenbewegungsdaten!$D:$D),2)</f>
        <v>0</v>
      </c>
      <c r="L1209" s="321">
        <f t="shared" si="48"/>
        <v>0</v>
      </c>
      <c r="M1209" s="341" t="s">
        <v>4950</v>
      </c>
      <c r="N1209" s="341" t="s">
        <v>4963</v>
      </c>
      <c r="O1209" s="323">
        <f>ROUND(SUMIF(Anlagenbewegungsdaten_AV!B:B,A1209,Anlagenbewegungsdaten_AV!C:C),3)</f>
        <v>0</v>
      </c>
      <c r="P1209" s="320">
        <f>ROUND(SUMIF(Anlagenbewegungsdaten_AV!$B:$B,$A1209,Anlagenbewegungsdaten_AV!$D:$D),2)</f>
        <v>0</v>
      </c>
      <c r="Q1209" s="321">
        <f t="shared" si="49"/>
        <v>0</v>
      </c>
      <c r="S1209" s="324"/>
      <c r="T1209" s="317"/>
      <c r="U1209" s="325"/>
      <c r="V1209" s="325"/>
    </row>
    <row r="1210" spans="1:22" ht="15" customHeight="1" x14ac:dyDescent="0.25">
      <c r="A1210" s="129" t="s">
        <v>2777</v>
      </c>
      <c r="B1210" s="126" t="s">
        <v>2087</v>
      </c>
      <c r="C1210" s="127" t="s">
        <v>4020</v>
      </c>
      <c r="D1210" s="127" t="s">
        <v>2577</v>
      </c>
      <c r="E1210" s="127" t="s">
        <v>2555</v>
      </c>
      <c r="F1210" s="128">
        <v>28.64</v>
      </c>
      <c r="G1210" s="128">
        <v>28.84</v>
      </c>
      <c r="H1210" s="128">
        <v>22.91</v>
      </c>
      <c r="I1210" s="311"/>
      <c r="J1210" s="319">
        <f>ROUND(SUMIF(Anlagenbewegungsdaten!B:B,A1210,Anlagenbewegungsdaten!C:C),3)</f>
        <v>0</v>
      </c>
      <c r="K1210" s="320">
        <f>ROUND(SUMIF(Anlagenbewegungsdaten!$B:$B,$A1210,Anlagenbewegungsdaten!$D:$D),2)</f>
        <v>0</v>
      </c>
      <c r="L1210" s="321">
        <f t="shared" si="48"/>
        <v>0</v>
      </c>
      <c r="M1210" s="341" t="s">
        <v>4950</v>
      </c>
      <c r="N1210" s="341" t="s">
        <v>4963</v>
      </c>
      <c r="O1210" s="323">
        <f>ROUND(SUMIF(Anlagenbewegungsdaten_AV!B:B,A1210,Anlagenbewegungsdaten_AV!C:C),3)</f>
        <v>0</v>
      </c>
      <c r="P1210" s="320">
        <f>ROUND(SUMIF(Anlagenbewegungsdaten_AV!$B:$B,$A1210,Anlagenbewegungsdaten_AV!$D:$D),2)</f>
        <v>0</v>
      </c>
      <c r="Q1210" s="321">
        <f t="shared" si="49"/>
        <v>0</v>
      </c>
      <c r="S1210" s="324"/>
      <c r="T1210" s="317"/>
      <c r="U1210" s="325"/>
      <c r="V1210" s="325"/>
    </row>
    <row r="1211" spans="1:22" ht="15" customHeight="1" x14ac:dyDescent="0.25">
      <c r="A1211" s="129" t="s">
        <v>3521</v>
      </c>
      <c r="B1211" s="126" t="s">
        <v>2087</v>
      </c>
      <c r="C1211" s="127" t="s">
        <v>4020</v>
      </c>
      <c r="D1211" s="127" t="s">
        <v>3321</v>
      </c>
      <c r="E1211" s="127" t="s">
        <v>3299</v>
      </c>
      <c r="F1211" s="128">
        <v>28.61</v>
      </c>
      <c r="G1211" s="128">
        <v>28.81</v>
      </c>
      <c r="H1211" s="128">
        <v>22.89</v>
      </c>
      <c r="I1211" s="311"/>
      <c r="J1211" s="319">
        <f>ROUND(SUMIF(Anlagenbewegungsdaten!B:B,A1211,Anlagenbewegungsdaten!C:C),3)</f>
        <v>0</v>
      </c>
      <c r="K1211" s="320">
        <f>ROUND(SUMIF(Anlagenbewegungsdaten!$B:$B,$A1211,Anlagenbewegungsdaten!$D:$D),2)</f>
        <v>0</v>
      </c>
      <c r="L1211" s="321">
        <f t="shared" si="48"/>
        <v>0</v>
      </c>
      <c r="M1211" s="341" t="s">
        <v>4950</v>
      </c>
      <c r="N1211" s="341" t="s">
        <v>4963</v>
      </c>
      <c r="O1211" s="323">
        <f>ROUND(SUMIF(Anlagenbewegungsdaten_AV!B:B,A1211,Anlagenbewegungsdaten_AV!C:C),3)</f>
        <v>0</v>
      </c>
      <c r="P1211" s="320">
        <f>ROUND(SUMIF(Anlagenbewegungsdaten_AV!$B:$B,$A1211,Anlagenbewegungsdaten_AV!$D:$D),2)</f>
        <v>0</v>
      </c>
      <c r="Q1211" s="321">
        <f t="shared" si="49"/>
        <v>0</v>
      </c>
      <c r="S1211" s="324"/>
      <c r="T1211" s="317"/>
      <c r="U1211" s="325"/>
      <c r="V1211" s="325"/>
    </row>
    <row r="1212" spans="1:22" ht="15" customHeight="1" x14ac:dyDescent="0.25">
      <c r="A1212" s="129" t="s">
        <v>4293</v>
      </c>
      <c r="B1212" s="126" t="s">
        <v>2087</v>
      </c>
      <c r="C1212" s="127" t="s">
        <v>4020</v>
      </c>
      <c r="D1212" s="127" t="s">
        <v>4091</v>
      </c>
      <c r="E1212" s="127" t="s">
        <v>4069</v>
      </c>
      <c r="F1212" s="128">
        <v>28.58</v>
      </c>
      <c r="G1212" s="128">
        <v>28.779999999999998</v>
      </c>
      <c r="H1212" s="128">
        <v>22.86</v>
      </c>
      <c r="I1212" s="311"/>
      <c r="J1212" s="319">
        <f>ROUND(SUMIF(Anlagenbewegungsdaten!B:B,A1212,Anlagenbewegungsdaten!C:C),3)</f>
        <v>0</v>
      </c>
      <c r="K1212" s="320">
        <f>ROUND(SUMIF(Anlagenbewegungsdaten!$B:$B,$A1212,Anlagenbewegungsdaten!$D:$D),2)</f>
        <v>0</v>
      </c>
      <c r="L1212" s="321">
        <f t="shared" si="48"/>
        <v>0</v>
      </c>
      <c r="M1212" s="341" t="s">
        <v>4950</v>
      </c>
      <c r="N1212" s="341" t="s">
        <v>4963</v>
      </c>
      <c r="O1212" s="323">
        <f>ROUND(SUMIF(Anlagenbewegungsdaten_AV!B:B,A1212,Anlagenbewegungsdaten_AV!C:C),3)</f>
        <v>0</v>
      </c>
      <c r="P1212" s="320">
        <f>ROUND(SUMIF(Anlagenbewegungsdaten_AV!$B:$B,$A1212,Anlagenbewegungsdaten_AV!$D:$D),2)</f>
        <v>0</v>
      </c>
      <c r="Q1212" s="321">
        <f t="shared" si="49"/>
        <v>0</v>
      </c>
      <c r="S1212" s="324"/>
      <c r="T1212" s="317"/>
      <c r="U1212" s="325"/>
      <c r="V1212" s="325"/>
    </row>
    <row r="1213" spans="1:22" ht="15" customHeight="1" x14ac:dyDescent="0.25">
      <c r="A1213" s="129" t="s">
        <v>2520</v>
      </c>
      <c r="B1213" s="126" t="s">
        <v>2087</v>
      </c>
      <c r="C1213" s="127" t="s">
        <v>4020</v>
      </c>
      <c r="D1213" s="127" t="s">
        <v>2470</v>
      </c>
      <c r="E1213" s="127" t="s">
        <v>2462</v>
      </c>
      <c r="F1213" s="128">
        <v>13.67</v>
      </c>
      <c r="G1213" s="128">
        <v>13.87</v>
      </c>
      <c r="H1213" s="128">
        <v>10.94</v>
      </c>
      <c r="I1213" s="311"/>
      <c r="J1213" s="319">
        <f>ROUND(SUMIF(Anlagenbewegungsdaten!B:B,A1213,Anlagenbewegungsdaten!C:C),3)</f>
        <v>0</v>
      </c>
      <c r="K1213" s="320">
        <f>ROUND(SUMIF(Anlagenbewegungsdaten!$B:$B,$A1213,Anlagenbewegungsdaten!$D:$D),2)</f>
        <v>0</v>
      </c>
      <c r="L1213" s="321">
        <f t="shared" si="48"/>
        <v>0</v>
      </c>
      <c r="M1213" s="341" t="s">
        <v>4950</v>
      </c>
      <c r="N1213" s="341" t="s">
        <v>4963</v>
      </c>
      <c r="O1213" s="323">
        <f>ROUND(SUMIF(Anlagenbewegungsdaten_AV!B:B,A1213,Anlagenbewegungsdaten_AV!C:C),3)</f>
        <v>0</v>
      </c>
      <c r="P1213" s="320">
        <f>ROUND(SUMIF(Anlagenbewegungsdaten_AV!$B:$B,$A1213,Anlagenbewegungsdaten_AV!$D:$D),2)</f>
        <v>0</v>
      </c>
      <c r="Q1213" s="321">
        <f t="shared" si="49"/>
        <v>0</v>
      </c>
      <c r="S1213" s="324"/>
      <c r="T1213" s="317"/>
      <c r="U1213" s="325"/>
      <c r="V1213" s="325"/>
    </row>
    <row r="1214" spans="1:22" ht="15" customHeight="1" x14ac:dyDescent="0.25">
      <c r="A1214" s="129" t="s">
        <v>2521</v>
      </c>
      <c r="B1214" s="126" t="s">
        <v>2087</v>
      </c>
      <c r="C1214" s="127" t="s">
        <v>4020</v>
      </c>
      <c r="D1214" s="127" t="s">
        <v>66</v>
      </c>
      <c r="E1214" s="127" t="s">
        <v>2465</v>
      </c>
      <c r="F1214" s="128">
        <v>15.67</v>
      </c>
      <c r="G1214" s="128">
        <v>15.87</v>
      </c>
      <c r="H1214" s="128">
        <v>12.54</v>
      </c>
      <c r="I1214" s="311"/>
      <c r="J1214" s="319">
        <f>ROUND(SUMIF(Anlagenbewegungsdaten!B:B,A1214,Anlagenbewegungsdaten!C:C),3)</f>
        <v>0</v>
      </c>
      <c r="K1214" s="320">
        <f>ROUND(SUMIF(Anlagenbewegungsdaten!$B:$B,$A1214,Anlagenbewegungsdaten!$D:$D),2)</f>
        <v>0</v>
      </c>
      <c r="L1214" s="321">
        <f t="shared" si="48"/>
        <v>0</v>
      </c>
      <c r="M1214" s="341" t="s">
        <v>4950</v>
      </c>
      <c r="N1214" s="341" t="s">
        <v>4963</v>
      </c>
      <c r="O1214" s="323">
        <f>ROUND(SUMIF(Anlagenbewegungsdaten_AV!B:B,A1214,Anlagenbewegungsdaten_AV!C:C),3)</f>
        <v>0</v>
      </c>
      <c r="P1214" s="320">
        <f>ROUND(SUMIF(Anlagenbewegungsdaten_AV!$B:$B,$A1214,Anlagenbewegungsdaten_AV!$D:$D),2)</f>
        <v>0</v>
      </c>
      <c r="Q1214" s="321">
        <f t="shared" si="49"/>
        <v>0</v>
      </c>
      <c r="S1214" s="324"/>
      <c r="T1214" s="317"/>
      <c r="U1214" s="325"/>
      <c r="V1214" s="325"/>
    </row>
    <row r="1215" spans="1:22" ht="15" customHeight="1" x14ac:dyDescent="0.25">
      <c r="A1215" s="129" t="s">
        <v>622</v>
      </c>
      <c r="B1215" s="126" t="s">
        <v>2087</v>
      </c>
      <c r="C1215" s="127" t="s">
        <v>4020</v>
      </c>
      <c r="D1215" s="127" t="s">
        <v>68</v>
      </c>
      <c r="E1215" s="127" t="s">
        <v>1543</v>
      </c>
      <c r="F1215" s="128">
        <v>16.670000000000002</v>
      </c>
      <c r="G1215" s="128">
        <v>16.87</v>
      </c>
      <c r="H1215" s="128">
        <v>13.34</v>
      </c>
      <c r="I1215" s="311"/>
      <c r="J1215" s="319">
        <f>ROUND(SUMIF(Anlagenbewegungsdaten!B:B,A1215,Anlagenbewegungsdaten!C:C),3)</f>
        <v>0</v>
      </c>
      <c r="K1215" s="320">
        <f>ROUND(SUMIF(Anlagenbewegungsdaten!$B:$B,$A1215,Anlagenbewegungsdaten!$D:$D),2)</f>
        <v>0</v>
      </c>
      <c r="L1215" s="321">
        <f t="shared" si="48"/>
        <v>0</v>
      </c>
      <c r="M1215" s="341" t="s">
        <v>4950</v>
      </c>
      <c r="N1215" s="341" t="s">
        <v>4963</v>
      </c>
      <c r="O1215" s="323">
        <f>ROUND(SUMIF(Anlagenbewegungsdaten_AV!B:B,A1215,Anlagenbewegungsdaten_AV!C:C),3)</f>
        <v>0</v>
      </c>
      <c r="P1215" s="320">
        <f>ROUND(SUMIF(Anlagenbewegungsdaten_AV!$B:$B,$A1215,Anlagenbewegungsdaten_AV!$D:$D),2)</f>
        <v>0</v>
      </c>
      <c r="Q1215" s="321">
        <f t="shared" si="49"/>
        <v>0</v>
      </c>
      <c r="S1215" s="324"/>
      <c r="T1215" s="317"/>
      <c r="U1215" s="325"/>
      <c r="V1215" s="325"/>
    </row>
    <row r="1216" spans="1:22" ht="15" customHeight="1" x14ac:dyDescent="0.25">
      <c r="A1216" s="129" t="s">
        <v>623</v>
      </c>
      <c r="B1216" s="126" t="s">
        <v>2087</v>
      </c>
      <c r="C1216" s="127" t="s">
        <v>4020</v>
      </c>
      <c r="D1216" s="127" t="s">
        <v>70</v>
      </c>
      <c r="E1216" s="127" t="s">
        <v>1546</v>
      </c>
      <c r="F1216" s="128">
        <v>16.670000000000002</v>
      </c>
      <c r="G1216" s="128">
        <v>16.87</v>
      </c>
      <c r="H1216" s="128">
        <v>13.34</v>
      </c>
      <c r="I1216" s="311"/>
      <c r="J1216" s="319">
        <f>ROUND(SUMIF(Anlagenbewegungsdaten!B:B,A1216,Anlagenbewegungsdaten!C:C),3)</f>
        <v>0</v>
      </c>
      <c r="K1216" s="320">
        <f>ROUND(SUMIF(Anlagenbewegungsdaten!$B:$B,$A1216,Anlagenbewegungsdaten!$D:$D),2)</f>
        <v>0</v>
      </c>
      <c r="L1216" s="321">
        <f t="shared" si="48"/>
        <v>0</v>
      </c>
      <c r="M1216" s="341" t="s">
        <v>4950</v>
      </c>
      <c r="N1216" s="341" t="s">
        <v>4963</v>
      </c>
      <c r="O1216" s="323">
        <f>ROUND(SUMIF(Anlagenbewegungsdaten_AV!B:B,A1216,Anlagenbewegungsdaten_AV!C:C),3)</f>
        <v>0</v>
      </c>
      <c r="P1216" s="320">
        <f>ROUND(SUMIF(Anlagenbewegungsdaten_AV!$B:$B,$A1216,Anlagenbewegungsdaten_AV!$D:$D),2)</f>
        <v>0</v>
      </c>
      <c r="Q1216" s="321">
        <f t="shared" si="49"/>
        <v>0</v>
      </c>
      <c r="S1216" s="324"/>
      <c r="T1216" s="317"/>
      <c r="U1216" s="325"/>
      <c r="V1216" s="325"/>
    </row>
    <row r="1217" spans="1:22" ht="15" customHeight="1" x14ac:dyDescent="0.25">
      <c r="A1217" s="129" t="s">
        <v>2778</v>
      </c>
      <c r="B1217" s="126" t="s">
        <v>2087</v>
      </c>
      <c r="C1217" s="127" t="s">
        <v>4020</v>
      </c>
      <c r="D1217" s="127" t="s">
        <v>2688</v>
      </c>
      <c r="E1217" s="127" t="s">
        <v>2555</v>
      </c>
      <c r="F1217" s="128">
        <v>16.64</v>
      </c>
      <c r="G1217" s="128">
        <v>16.84</v>
      </c>
      <c r="H1217" s="128">
        <v>13.31</v>
      </c>
      <c r="I1217" s="311"/>
      <c r="J1217" s="319">
        <f>ROUND(SUMIF(Anlagenbewegungsdaten!B:B,A1217,Anlagenbewegungsdaten!C:C),3)</f>
        <v>0</v>
      </c>
      <c r="K1217" s="320">
        <f>ROUND(SUMIF(Anlagenbewegungsdaten!$B:$B,$A1217,Anlagenbewegungsdaten!$D:$D),2)</f>
        <v>0</v>
      </c>
      <c r="L1217" s="321">
        <f t="shared" si="48"/>
        <v>0</v>
      </c>
      <c r="M1217" s="341" t="s">
        <v>4950</v>
      </c>
      <c r="N1217" s="341" t="s">
        <v>4963</v>
      </c>
      <c r="O1217" s="323">
        <f>ROUND(SUMIF(Anlagenbewegungsdaten_AV!B:B,A1217,Anlagenbewegungsdaten_AV!C:C),3)</f>
        <v>0</v>
      </c>
      <c r="P1217" s="320">
        <f>ROUND(SUMIF(Anlagenbewegungsdaten_AV!$B:$B,$A1217,Anlagenbewegungsdaten_AV!$D:$D),2)</f>
        <v>0</v>
      </c>
      <c r="Q1217" s="321">
        <f t="shared" si="49"/>
        <v>0</v>
      </c>
      <c r="S1217" s="324"/>
      <c r="T1217" s="317"/>
      <c r="U1217" s="325"/>
      <c r="V1217" s="325"/>
    </row>
    <row r="1218" spans="1:22" ht="15" customHeight="1" x14ac:dyDescent="0.25">
      <c r="A1218" s="129" t="s">
        <v>3522</v>
      </c>
      <c r="B1218" s="126" t="s">
        <v>2087</v>
      </c>
      <c r="C1218" s="127" t="s">
        <v>4020</v>
      </c>
      <c r="D1218" s="127" t="s">
        <v>3432</v>
      </c>
      <c r="E1218" s="127" t="s">
        <v>3299</v>
      </c>
      <c r="F1218" s="128">
        <v>16.61</v>
      </c>
      <c r="G1218" s="128">
        <v>16.809999999999999</v>
      </c>
      <c r="H1218" s="128">
        <v>13.29</v>
      </c>
      <c r="I1218" s="311"/>
      <c r="J1218" s="319">
        <f>ROUND(SUMIF(Anlagenbewegungsdaten!B:B,A1218,Anlagenbewegungsdaten!C:C),3)</f>
        <v>0</v>
      </c>
      <c r="K1218" s="320">
        <f>ROUND(SUMIF(Anlagenbewegungsdaten!$B:$B,$A1218,Anlagenbewegungsdaten!$D:$D),2)</f>
        <v>0</v>
      </c>
      <c r="L1218" s="321">
        <f t="shared" si="48"/>
        <v>0</v>
      </c>
      <c r="M1218" s="341" t="s">
        <v>4950</v>
      </c>
      <c r="N1218" s="341" t="s">
        <v>4963</v>
      </c>
      <c r="O1218" s="323">
        <f>ROUND(SUMIF(Anlagenbewegungsdaten_AV!B:B,A1218,Anlagenbewegungsdaten_AV!C:C),3)</f>
        <v>0</v>
      </c>
      <c r="P1218" s="320">
        <f>ROUND(SUMIF(Anlagenbewegungsdaten_AV!$B:$B,$A1218,Anlagenbewegungsdaten_AV!$D:$D),2)</f>
        <v>0</v>
      </c>
      <c r="Q1218" s="321">
        <f t="shared" si="49"/>
        <v>0</v>
      </c>
      <c r="S1218" s="324"/>
      <c r="T1218" s="317"/>
      <c r="U1218" s="325"/>
      <c r="V1218" s="325"/>
    </row>
    <row r="1219" spans="1:22" ht="15" customHeight="1" x14ac:dyDescent="0.25">
      <c r="A1219" s="129" t="s">
        <v>4294</v>
      </c>
      <c r="B1219" s="126" t="s">
        <v>2087</v>
      </c>
      <c r="C1219" s="127" t="s">
        <v>4020</v>
      </c>
      <c r="D1219" s="127" t="s">
        <v>4203</v>
      </c>
      <c r="E1219" s="127" t="s">
        <v>4069</v>
      </c>
      <c r="F1219" s="128">
        <v>16.579999999999998</v>
      </c>
      <c r="G1219" s="128">
        <v>16.779999999999998</v>
      </c>
      <c r="H1219" s="128">
        <v>13.26</v>
      </c>
      <c r="I1219" s="311"/>
      <c r="J1219" s="319">
        <f>ROUND(SUMIF(Anlagenbewegungsdaten!B:B,A1219,Anlagenbewegungsdaten!C:C),3)</f>
        <v>0</v>
      </c>
      <c r="K1219" s="320">
        <f>ROUND(SUMIF(Anlagenbewegungsdaten!$B:$B,$A1219,Anlagenbewegungsdaten!$D:$D),2)</f>
        <v>0</v>
      </c>
      <c r="L1219" s="321">
        <f t="shared" si="48"/>
        <v>0</v>
      </c>
      <c r="M1219" s="341" t="s">
        <v>4950</v>
      </c>
      <c r="N1219" s="341" t="s">
        <v>4963</v>
      </c>
      <c r="O1219" s="323">
        <f>ROUND(SUMIF(Anlagenbewegungsdaten_AV!B:B,A1219,Anlagenbewegungsdaten_AV!C:C),3)</f>
        <v>0</v>
      </c>
      <c r="P1219" s="320">
        <f>ROUND(SUMIF(Anlagenbewegungsdaten_AV!$B:$B,$A1219,Anlagenbewegungsdaten_AV!$D:$D),2)</f>
        <v>0</v>
      </c>
      <c r="Q1219" s="321">
        <f t="shared" si="49"/>
        <v>0</v>
      </c>
      <c r="S1219" s="324"/>
      <c r="T1219" s="317"/>
      <c r="U1219" s="325"/>
      <c r="V1219" s="325"/>
    </row>
    <row r="1220" spans="1:22" ht="15" customHeight="1" x14ac:dyDescent="0.25">
      <c r="A1220" s="129" t="s">
        <v>624</v>
      </c>
      <c r="B1220" s="126" t="s">
        <v>2087</v>
      </c>
      <c r="C1220" s="127" t="s">
        <v>4020</v>
      </c>
      <c r="D1220" s="127" t="s">
        <v>1884</v>
      </c>
      <c r="E1220" s="127" t="s">
        <v>2462</v>
      </c>
      <c r="F1220" s="128">
        <v>14.67</v>
      </c>
      <c r="G1220" s="128">
        <v>14.87</v>
      </c>
      <c r="H1220" s="128">
        <v>11.74</v>
      </c>
      <c r="I1220" s="311"/>
      <c r="J1220" s="319">
        <f>ROUND(SUMIF(Anlagenbewegungsdaten!B:B,A1220,Anlagenbewegungsdaten!C:C),3)</f>
        <v>0</v>
      </c>
      <c r="K1220" s="320">
        <f>ROUND(SUMIF(Anlagenbewegungsdaten!$B:$B,$A1220,Anlagenbewegungsdaten!$D:$D),2)</f>
        <v>0</v>
      </c>
      <c r="L1220" s="321">
        <f t="shared" si="48"/>
        <v>0</v>
      </c>
      <c r="M1220" s="341" t="s">
        <v>4950</v>
      </c>
      <c r="N1220" s="341" t="s">
        <v>4963</v>
      </c>
      <c r="O1220" s="323">
        <f>ROUND(SUMIF(Anlagenbewegungsdaten_AV!B:B,A1220,Anlagenbewegungsdaten_AV!C:C),3)</f>
        <v>0</v>
      </c>
      <c r="P1220" s="320">
        <f>ROUND(SUMIF(Anlagenbewegungsdaten_AV!$B:$B,$A1220,Anlagenbewegungsdaten_AV!$D:$D),2)</f>
        <v>0</v>
      </c>
      <c r="Q1220" s="321">
        <f t="shared" si="49"/>
        <v>0</v>
      </c>
      <c r="S1220" s="324"/>
      <c r="T1220" s="317"/>
      <c r="U1220" s="325"/>
      <c r="V1220" s="325"/>
    </row>
    <row r="1221" spans="1:22" ht="15" customHeight="1" x14ac:dyDescent="0.25">
      <c r="A1221" s="129" t="s">
        <v>625</v>
      </c>
      <c r="B1221" s="126" t="s">
        <v>2087</v>
      </c>
      <c r="C1221" s="127" t="s">
        <v>4020</v>
      </c>
      <c r="D1221" s="127" t="s">
        <v>1886</v>
      </c>
      <c r="E1221" s="127" t="s">
        <v>2465</v>
      </c>
      <c r="F1221" s="128">
        <v>16.670000000000002</v>
      </c>
      <c r="G1221" s="128">
        <v>16.87</v>
      </c>
      <c r="H1221" s="128">
        <v>13.34</v>
      </c>
      <c r="I1221" s="311"/>
      <c r="J1221" s="319">
        <f>ROUND(SUMIF(Anlagenbewegungsdaten!B:B,A1221,Anlagenbewegungsdaten!C:C),3)</f>
        <v>0</v>
      </c>
      <c r="K1221" s="320">
        <f>ROUND(SUMIF(Anlagenbewegungsdaten!$B:$B,$A1221,Anlagenbewegungsdaten!$D:$D),2)</f>
        <v>0</v>
      </c>
      <c r="L1221" s="321">
        <f t="shared" si="48"/>
        <v>0</v>
      </c>
      <c r="M1221" s="341" t="s">
        <v>4950</v>
      </c>
      <c r="N1221" s="341" t="s">
        <v>4963</v>
      </c>
      <c r="O1221" s="323">
        <f>ROUND(SUMIF(Anlagenbewegungsdaten_AV!B:B,A1221,Anlagenbewegungsdaten_AV!C:C),3)</f>
        <v>0</v>
      </c>
      <c r="P1221" s="320">
        <f>ROUND(SUMIF(Anlagenbewegungsdaten_AV!$B:$B,$A1221,Anlagenbewegungsdaten_AV!$D:$D),2)</f>
        <v>0</v>
      </c>
      <c r="Q1221" s="321">
        <f t="shared" si="49"/>
        <v>0</v>
      </c>
      <c r="S1221" s="324"/>
      <c r="T1221" s="317"/>
      <c r="U1221" s="325"/>
      <c r="V1221" s="325"/>
    </row>
    <row r="1222" spans="1:22" ht="15" customHeight="1" x14ac:dyDescent="0.25">
      <c r="A1222" s="129" t="s">
        <v>626</v>
      </c>
      <c r="B1222" s="126" t="s">
        <v>2087</v>
      </c>
      <c r="C1222" s="127" t="s">
        <v>4020</v>
      </c>
      <c r="D1222" s="127" t="s">
        <v>1888</v>
      </c>
      <c r="E1222" s="127" t="s">
        <v>1543</v>
      </c>
      <c r="F1222" s="128">
        <v>17.670000000000002</v>
      </c>
      <c r="G1222" s="128">
        <v>17.87</v>
      </c>
      <c r="H1222" s="128">
        <v>14.14</v>
      </c>
      <c r="I1222" s="311"/>
      <c r="J1222" s="319">
        <f>ROUND(SUMIF(Anlagenbewegungsdaten!B:B,A1222,Anlagenbewegungsdaten!C:C),3)</f>
        <v>0</v>
      </c>
      <c r="K1222" s="320">
        <f>ROUND(SUMIF(Anlagenbewegungsdaten!$B:$B,$A1222,Anlagenbewegungsdaten!$D:$D),2)</f>
        <v>0</v>
      </c>
      <c r="L1222" s="321">
        <f t="shared" si="48"/>
        <v>0</v>
      </c>
      <c r="M1222" s="341" t="s">
        <v>4950</v>
      </c>
      <c r="N1222" s="341" t="s">
        <v>4963</v>
      </c>
      <c r="O1222" s="323">
        <f>ROUND(SUMIF(Anlagenbewegungsdaten_AV!B:B,A1222,Anlagenbewegungsdaten_AV!C:C),3)</f>
        <v>0</v>
      </c>
      <c r="P1222" s="320">
        <f>ROUND(SUMIF(Anlagenbewegungsdaten_AV!$B:$B,$A1222,Anlagenbewegungsdaten_AV!$D:$D),2)</f>
        <v>0</v>
      </c>
      <c r="Q1222" s="321">
        <f t="shared" si="49"/>
        <v>0</v>
      </c>
      <c r="S1222" s="324"/>
      <c r="T1222" s="317"/>
      <c r="U1222" s="325"/>
      <c r="V1222" s="325"/>
    </row>
    <row r="1223" spans="1:22" ht="15" customHeight="1" x14ac:dyDescent="0.25">
      <c r="A1223" s="129" t="s">
        <v>627</v>
      </c>
      <c r="B1223" s="126" t="s">
        <v>2087</v>
      </c>
      <c r="C1223" s="127" t="s">
        <v>4020</v>
      </c>
      <c r="D1223" s="127" t="s">
        <v>1890</v>
      </c>
      <c r="E1223" s="127" t="s">
        <v>1546</v>
      </c>
      <c r="F1223" s="128">
        <v>17.670000000000002</v>
      </c>
      <c r="G1223" s="128">
        <v>17.87</v>
      </c>
      <c r="H1223" s="128">
        <v>14.14</v>
      </c>
      <c r="I1223" s="311"/>
      <c r="J1223" s="319">
        <f>ROUND(SUMIF(Anlagenbewegungsdaten!B:B,A1223,Anlagenbewegungsdaten!C:C),3)</f>
        <v>0</v>
      </c>
      <c r="K1223" s="320">
        <f>ROUND(SUMIF(Anlagenbewegungsdaten!$B:$B,$A1223,Anlagenbewegungsdaten!$D:$D),2)</f>
        <v>0</v>
      </c>
      <c r="L1223" s="321">
        <f t="shared" si="48"/>
        <v>0</v>
      </c>
      <c r="M1223" s="341" t="s">
        <v>4950</v>
      </c>
      <c r="N1223" s="341" t="s">
        <v>4963</v>
      </c>
      <c r="O1223" s="323">
        <f>ROUND(SUMIF(Anlagenbewegungsdaten_AV!B:B,A1223,Anlagenbewegungsdaten_AV!C:C),3)</f>
        <v>0</v>
      </c>
      <c r="P1223" s="320">
        <f>ROUND(SUMIF(Anlagenbewegungsdaten_AV!$B:$B,$A1223,Anlagenbewegungsdaten_AV!$D:$D),2)</f>
        <v>0</v>
      </c>
      <c r="Q1223" s="321">
        <f t="shared" si="49"/>
        <v>0</v>
      </c>
      <c r="S1223" s="324"/>
      <c r="T1223" s="317"/>
      <c r="U1223" s="325"/>
      <c r="V1223" s="325"/>
    </row>
    <row r="1224" spans="1:22" ht="15" customHeight="1" x14ac:dyDescent="0.25">
      <c r="A1224" s="129" t="s">
        <v>2779</v>
      </c>
      <c r="B1224" s="126" t="s">
        <v>2087</v>
      </c>
      <c r="C1224" s="127" t="s">
        <v>4020</v>
      </c>
      <c r="D1224" s="127" t="s">
        <v>2690</v>
      </c>
      <c r="E1224" s="127" t="s">
        <v>2555</v>
      </c>
      <c r="F1224" s="128">
        <v>17.64</v>
      </c>
      <c r="G1224" s="128">
        <v>17.84</v>
      </c>
      <c r="H1224" s="128">
        <v>14.11</v>
      </c>
      <c r="I1224" s="311"/>
      <c r="J1224" s="319">
        <f>ROUND(SUMIF(Anlagenbewegungsdaten!B:B,A1224,Anlagenbewegungsdaten!C:C),3)</f>
        <v>0</v>
      </c>
      <c r="K1224" s="320">
        <f>ROUND(SUMIF(Anlagenbewegungsdaten!$B:$B,$A1224,Anlagenbewegungsdaten!$D:$D),2)</f>
        <v>0</v>
      </c>
      <c r="L1224" s="321">
        <f t="shared" si="48"/>
        <v>0</v>
      </c>
      <c r="M1224" s="341" t="s">
        <v>4950</v>
      </c>
      <c r="N1224" s="341" t="s">
        <v>4963</v>
      </c>
      <c r="O1224" s="323">
        <f>ROUND(SUMIF(Anlagenbewegungsdaten_AV!B:B,A1224,Anlagenbewegungsdaten_AV!C:C),3)</f>
        <v>0</v>
      </c>
      <c r="P1224" s="320">
        <f>ROUND(SUMIF(Anlagenbewegungsdaten_AV!$B:$B,$A1224,Anlagenbewegungsdaten_AV!$D:$D),2)</f>
        <v>0</v>
      </c>
      <c r="Q1224" s="321">
        <f t="shared" si="49"/>
        <v>0</v>
      </c>
      <c r="S1224" s="324"/>
      <c r="T1224" s="317"/>
      <c r="U1224" s="325"/>
      <c r="V1224" s="325"/>
    </row>
    <row r="1225" spans="1:22" ht="15" customHeight="1" x14ac:dyDescent="0.25">
      <c r="A1225" s="129" t="s">
        <v>3523</v>
      </c>
      <c r="B1225" s="126" t="s">
        <v>2087</v>
      </c>
      <c r="C1225" s="127" t="s">
        <v>4020</v>
      </c>
      <c r="D1225" s="127" t="s">
        <v>3434</v>
      </c>
      <c r="E1225" s="127" t="s">
        <v>3299</v>
      </c>
      <c r="F1225" s="128">
        <v>17.61</v>
      </c>
      <c r="G1225" s="128">
        <v>17.809999999999999</v>
      </c>
      <c r="H1225" s="128">
        <v>14.09</v>
      </c>
      <c r="I1225" s="311"/>
      <c r="J1225" s="319">
        <f>ROUND(SUMIF(Anlagenbewegungsdaten!B:B,A1225,Anlagenbewegungsdaten!C:C),3)</f>
        <v>0</v>
      </c>
      <c r="K1225" s="320">
        <f>ROUND(SUMIF(Anlagenbewegungsdaten!$B:$B,$A1225,Anlagenbewegungsdaten!$D:$D),2)</f>
        <v>0</v>
      </c>
      <c r="L1225" s="321">
        <f t="shared" si="48"/>
        <v>0</v>
      </c>
      <c r="M1225" s="341" t="s">
        <v>4950</v>
      </c>
      <c r="N1225" s="341" t="s">
        <v>4963</v>
      </c>
      <c r="O1225" s="323">
        <f>ROUND(SUMIF(Anlagenbewegungsdaten_AV!B:B,A1225,Anlagenbewegungsdaten_AV!C:C),3)</f>
        <v>0</v>
      </c>
      <c r="P1225" s="320">
        <f>ROUND(SUMIF(Anlagenbewegungsdaten_AV!$B:$B,$A1225,Anlagenbewegungsdaten_AV!$D:$D),2)</f>
        <v>0</v>
      </c>
      <c r="Q1225" s="321">
        <f t="shared" si="49"/>
        <v>0</v>
      </c>
      <c r="S1225" s="324"/>
      <c r="T1225" s="317"/>
      <c r="U1225" s="325"/>
      <c r="V1225" s="325"/>
    </row>
    <row r="1226" spans="1:22" ht="15" customHeight="1" x14ac:dyDescent="0.25">
      <c r="A1226" s="129" t="s">
        <v>4295</v>
      </c>
      <c r="B1226" s="126" t="s">
        <v>2087</v>
      </c>
      <c r="C1226" s="127" t="s">
        <v>4020</v>
      </c>
      <c r="D1226" s="127" t="s">
        <v>4205</v>
      </c>
      <c r="E1226" s="127" t="s">
        <v>4069</v>
      </c>
      <c r="F1226" s="128">
        <v>17.579999999999998</v>
      </c>
      <c r="G1226" s="128">
        <v>17.779999999999998</v>
      </c>
      <c r="H1226" s="128">
        <v>14.06</v>
      </c>
      <c r="I1226" s="311"/>
      <c r="J1226" s="319">
        <f>ROUND(SUMIF(Anlagenbewegungsdaten!B:B,A1226,Anlagenbewegungsdaten!C:C),3)</f>
        <v>0</v>
      </c>
      <c r="K1226" s="320">
        <f>ROUND(SUMIF(Anlagenbewegungsdaten!$B:$B,$A1226,Anlagenbewegungsdaten!$D:$D),2)</f>
        <v>0</v>
      </c>
      <c r="L1226" s="321">
        <f t="shared" ref="L1226:L1289" si="50">IF(ISBLANK(F1226),0,IF(OR($J1226&gt;=100,$J1226&lt;=-100),F1226-(K1226/J1226*100),IF(OR(J1226&gt;-100,J1226&lt;100),(J1226*F1226%)-K1226)))</f>
        <v>0</v>
      </c>
      <c r="M1226" s="341" t="s">
        <v>4950</v>
      </c>
      <c r="N1226" s="341" t="s">
        <v>4963</v>
      </c>
      <c r="O1226" s="323">
        <f>ROUND(SUMIF(Anlagenbewegungsdaten_AV!B:B,A1226,Anlagenbewegungsdaten_AV!C:C),3)</f>
        <v>0</v>
      </c>
      <c r="P1226" s="320">
        <f>ROUND(SUMIF(Anlagenbewegungsdaten_AV!$B:$B,$A1226,Anlagenbewegungsdaten_AV!$D:$D),2)</f>
        <v>0</v>
      </c>
      <c r="Q1226" s="321">
        <f t="shared" ref="Q1226:Q1289" si="51">IF(ISBLANK(H1226),0,IF(OR($O1226&gt;=100,$O1226&lt;=-100),H1226-(P1226/O1226*100),IF(OR(O1226&gt;-100,O1226&lt;100),(O1226*G1226%)-P1226)))</f>
        <v>0</v>
      </c>
      <c r="S1226" s="324"/>
      <c r="T1226" s="317"/>
      <c r="U1226" s="325"/>
      <c r="V1226" s="325"/>
    </row>
    <row r="1227" spans="1:22" ht="15" customHeight="1" x14ac:dyDescent="0.25">
      <c r="A1227" s="129" t="s">
        <v>2522</v>
      </c>
      <c r="B1227" s="126" t="s">
        <v>2087</v>
      </c>
      <c r="C1227" s="127" t="s">
        <v>4020</v>
      </c>
      <c r="D1227" s="127" t="s">
        <v>2473</v>
      </c>
      <c r="E1227" s="127" t="s">
        <v>2462</v>
      </c>
      <c r="F1227" s="128">
        <v>19.670000000000002</v>
      </c>
      <c r="G1227" s="128">
        <v>19.87</v>
      </c>
      <c r="H1227" s="128">
        <v>15.74</v>
      </c>
      <c r="I1227" s="311"/>
      <c r="J1227" s="319">
        <f>ROUND(SUMIF(Anlagenbewegungsdaten!B:B,A1227,Anlagenbewegungsdaten!C:C),3)</f>
        <v>0</v>
      </c>
      <c r="K1227" s="320">
        <f>ROUND(SUMIF(Anlagenbewegungsdaten!$B:$B,$A1227,Anlagenbewegungsdaten!$D:$D),2)</f>
        <v>0</v>
      </c>
      <c r="L1227" s="321">
        <f t="shared" si="50"/>
        <v>0</v>
      </c>
      <c r="M1227" s="341" t="s">
        <v>4950</v>
      </c>
      <c r="N1227" s="341" t="s">
        <v>4963</v>
      </c>
      <c r="O1227" s="323">
        <f>ROUND(SUMIF(Anlagenbewegungsdaten_AV!B:B,A1227,Anlagenbewegungsdaten_AV!C:C),3)</f>
        <v>0</v>
      </c>
      <c r="P1227" s="320">
        <f>ROUND(SUMIF(Anlagenbewegungsdaten_AV!$B:$B,$A1227,Anlagenbewegungsdaten_AV!$D:$D),2)</f>
        <v>0</v>
      </c>
      <c r="Q1227" s="321">
        <f t="shared" si="51"/>
        <v>0</v>
      </c>
      <c r="S1227" s="324"/>
      <c r="T1227" s="317"/>
      <c r="U1227" s="325"/>
      <c r="V1227" s="325"/>
    </row>
    <row r="1228" spans="1:22" ht="15" customHeight="1" x14ac:dyDescent="0.25">
      <c r="A1228" s="129" t="s">
        <v>2523</v>
      </c>
      <c r="B1228" s="126" t="s">
        <v>2087</v>
      </c>
      <c r="C1228" s="127" t="s">
        <v>4020</v>
      </c>
      <c r="D1228" s="127" t="s">
        <v>2475</v>
      </c>
      <c r="E1228" s="127" t="s">
        <v>2465</v>
      </c>
      <c r="F1228" s="128">
        <v>21.67</v>
      </c>
      <c r="G1228" s="128">
        <v>21.87</v>
      </c>
      <c r="H1228" s="128">
        <v>17.34</v>
      </c>
      <c r="I1228" s="311"/>
      <c r="J1228" s="319">
        <f>ROUND(SUMIF(Anlagenbewegungsdaten!B:B,A1228,Anlagenbewegungsdaten!C:C),3)</f>
        <v>0</v>
      </c>
      <c r="K1228" s="320">
        <f>ROUND(SUMIF(Anlagenbewegungsdaten!$B:$B,$A1228,Anlagenbewegungsdaten!$D:$D),2)</f>
        <v>0</v>
      </c>
      <c r="L1228" s="321">
        <f t="shared" si="50"/>
        <v>0</v>
      </c>
      <c r="M1228" s="341" t="s">
        <v>4950</v>
      </c>
      <c r="N1228" s="341" t="s">
        <v>4963</v>
      </c>
      <c r="O1228" s="323">
        <f>ROUND(SUMIF(Anlagenbewegungsdaten_AV!B:B,A1228,Anlagenbewegungsdaten_AV!C:C),3)</f>
        <v>0</v>
      </c>
      <c r="P1228" s="320">
        <f>ROUND(SUMIF(Anlagenbewegungsdaten_AV!$B:$B,$A1228,Anlagenbewegungsdaten_AV!$D:$D),2)</f>
        <v>0</v>
      </c>
      <c r="Q1228" s="321">
        <f t="shared" si="51"/>
        <v>0</v>
      </c>
      <c r="S1228" s="324"/>
      <c r="T1228" s="317"/>
      <c r="U1228" s="325"/>
      <c r="V1228" s="325"/>
    </row>
    <row r="1229" spans="1:22" ht="15" customHeight="1" x14ac:dyDescent="0.25">
      <c r="A1229" s="129" t="s">
        <v>628</v>
      </c>
      <c r="B1229" s="126" t="s">
        <v>2087</v>
      </c>
      <c r="C1229" s="127" t="s">
        <v>4020</v>
      </c>
      <c r="D1229" s="127" t="s">
        <v>1892</v>
      </c>
      <c r="E1229" s="127" t="s">
        <v>1543</v>
      </c>
      <c r="F1229" s="128">
        <v>22.67</v>
      </c>
      <c r="G1229" s="128">
        <v>22.87</v>
      </c>
      <c r="H1229" s="128">
        <v>18.14</v>
      </c>
      <c r="I1229" s="311"/>
      <c r="J1229" s="319">
        <f>ROUND(SUMIF(Anlagenbewegungsdaten!B:B,A1229,Anlagenbewegungsdaten!C:C),3)</f>
        <v>0</v>
      </c>
      <c r="K1229" s="320">
        <f>ROUND(SUMIF(Anlagenbewegungsdaten!$B:$B,$A1229,Anlagenbewegungsdaten!$D:$D),2)</f>
        <v>0</v>
      </c>
      <c r="L1229" s="321">
        <f t="shared" si="50"/>
        <v>0</v>
      </c>
      <c r="M1229" s="341" t="s">
        <v>4950</v>
      </c>
      <c r="N1229" s="341" t="s">
        <v>4963</v>
      </c>
      <c r="O1229" s="323">
        <f>ROUND(SUMIF(Anlagenbewegungsdaten_AV!B:B,A1229,Anlagenbewegungsdaten_AV!C:C),3)</f>
        <v>0</v>
      </c>
      <c r="P1229" s="320">
        <f>ROUND(SUMIF(Anlagenbewegungsdaten_AV!$B:$B,$A1229,Anlagenbewegungsdaten_AV!$D:$D),2)</f>
        <v>0</v>
      </c>
      <c r="Q1229" s="321">
        <f t="shared" si="51"/>
        <v>0</v>
      </c>
      <c r="S1229" s="324"/>
      <c r="T1229" s="317"/>
      <c r="U1229" s="325"/>
      <c r="V1229" s="325"/>
    </row>
    <row r="1230" spans="1:22" ht="15" customHeight="1" x14ac:dyDescent="0.25">
      <c r="A1230" s="129" t="s">
        <v>629</v>
      </c>
      <c r="B1230" s="126" t="s">
        <v>2087</v>
      </c>
      <c r="C1230" s="127" t="s">
        <v>4020</v>
      </c>
      <c r="D1230" s="127" t="s">
        <v>1894</v>
      </c>
      <c r="E1230" s="127" t="s">
        <v>1546</v>
      </c>
      <c r="F1230" s="128">
        <v>22.67</v>
      </c>
      <c r="G1230" s="128">
        <v>22.87</v>
      </c>
      <c r="H1230" s="128">
        <v>18.14</v>
      </c>
      <c r="I1230" s="311"/>
      <c r="J1230" s="319">
        <f>ROUND(SUMIF(Anlagenbewegungsdaten!B:B,A1230,Anlagenbewegungsdaten!C:C),3)</f>
        <v>0</v>
      </c>
      <c r="K1230" s="320">
        <f>ROUND(SUMIF(Anlagenbewegungsdaten!$B:$B,$A1230,Anlagenbewegungsdaten!$D:$D),2)</f>
        <v>0</v>
      </c>
      <c r="L1230" s="321">
        <f t="shared" si="50"/>
        <v>0</v>
      </c>
      <c r="M1230" s="341" t="s">
        <v>4950</v>
      </c>
      <c r="N1230" s="341" t="s">
        <v>4963</v>
      </c>
      <c r="O1230" s="323">
        <f>ROUND(SUMIF(Anlagenbewegungsdaten_AV!B:B,A1230,Anlagenbewegungsdaten_AV!C:C),3)</f>
        <v>0</v>
      </c>
      <c r="P1230" s="320">
        <f>ROUND(SUMIF(Anlagenbewegungsdaten_AV!$B:$B,$A1230,Anlagenbewegungsdaten_AV!$D:$D),2)</f>
        <v>0</v>
      </c>
      <c r="Q1230" s="321">
        <f t="shared" si="51"/>
        <v>0</v>
      </c>
      <c r="S1230" s="324"/>
      <c r="T1230" s="317"/>
      <c r="U1230" s="325"/>
      <c r="V1230" s="325"/>
    </row>
    <row r="1231" spans="1:22" ht="15" customHeight="1" x14ac:dyDescent="0.25">
      <c r="A1231" s="129" t="s">
        <v>2780</v>
      </c>
      <c r="B1231" s="126" t="s">
        <v>2087</v>
      </c>
      <c r="C1231" s="127" t="s">
        <v>4020</v>
      </c>
      <c r="D1231" s="127" t="s">
        <v>2692</v>
      </c>
      <c r="E1231" s="127" t="s">
        <v>2555</v>
      </c>
      <c r="F1231" s="128">
        <v>22.64</v>
      </c>
      <c r="G1231" s="128">
        <v>22.84</v>
      </c>
      <c r="H1231" s="128">
        <v>18.11</v>
      </c>
      <c r="I1231" s="311"/>
      <c r="J1231" s="319">
        <f>ROUND(SUMIF(Anlagenbewegungsdaten!B:B,A1231,Anlagenbewegungsdaten!C:C),3)</f>
        <v>0</v>
      </c>
      <c r="K1231" s="320">
        <f>ROUND(SUMIF(Anlagenbewegungsdaten!$B:$B,$A1231,Anlagenbewegungsdaten!$D:$D),2)</f>
        <v>0</v>
      </c>
      <c r="L1231" s="321">
        <f t="shared" si="50"/>
        <v>0</v>
      </c>
      <c r="M1231" s="341" t="s">
        <v>4950</v>
      </c>
      <c r="N1231" s="341" t="s">
        <v>4963</v>
      </c>
      <c r="O1231" s="323">
        <f>ROUND(SUMIF(Anlagenbewegungsdaten_AV!B:B,A1231,Anlagenbewegungsdaten_AV!C:C),3)</f>
        <v>0</v>
      </c>
      <c r="P1231" s="320">
        <f>ROUND(SUMIF(Anlagenbewegungsdaten_AV!$B:$B,$A1231,Anlagenbewegungsdaten_AV!$D:$D),2)</f>
        <v>0</v>
      </c>
      <c r="Q1231" s="321">
        <f t="shared" si="51"/>
        <v>0</v>
      </c>
      <c r="S1231" s="324"/>
      <c r="T1231" s="317"/>
      <c r="U1231" s="325"/>
      <c r="V1231" s="325"/>
    </row>
    <row r="1232" spans="1:22" ht="15" customHeight="1" x14ac:dyDescent="0.25">
      <c r="A1232" s="129" t="s">
        <v>3524</v>
      </c>
      <c r="B1232" s="126" t="s">
        <v>2087</v>
      </c>
      <c r="C1232" s="127" t="s">
        <v>4020</v>
      </c>
      <c r="D1232" s="127" t="s">
        <v>3436</v>
      </c>
      <c r="E1232" s="127" t="s">
        <v>3299</v>
      </c>
      <c r="F1232" s="128">
        <v>22.61</v>
      </c>
      <c r="G1232" s="128">
        <v>22.81</v>
      </c>
      <c r="H1232" s="128">
        <v>18.09</v>
      </c>
      <c r="I1232" s="311"/>
      <c r="J1232" s="319">
        <f>ROUND(SUMIF(Anlagenbewegungsdaten!B:B,A1232,Anlagenbewegungsdaten!C:C),3)</f>
        <v>0</v>
      </c>
      <c r="K1232" s="320">
        <f>ROUND(SUMIF(Anlagenbewegungsdaten!$B:$B,$A1232,Anlagenbewegungsdaten!$D:$D),2)</f>
        <v>0</v>
      </c>
      <c r="L1232" s="321">
        <f t="shared" si="50"/>
        <v>0</v>
      </c>
      <c r="M1232" s="341" t="s">
        <v>4950</v>
      </c>
      <c r="N1232" s="341" t="s">
        <v>4963</v>
      </c>
      <c r="O1232" s="323">
        <f>ROUND(SUMIF(Anlagenbewegungsdaten_AV!B:B,A1232,Anlagenbewegungsdaten_AV!C:C),3)</f>
        <v>0</v>
      </c>
      <c r="P1232" s="320">
        <f>ROUND(SUMIF(Anlagenbewegungsdaten_AV!$B:$B,$A1232,Anlagenbewegungsdaten_AV!$D:$D),2)</f>
        <v>0</v>
      </c>
      <c r="Q1232" s="321">
        <f t="shared" si="51"/>
        <v>0</v>
      </c>
      <c r="S1232" s="324"/>
      <c r="T1232" s="317"/>
      <c r="U1232" s="325"/>
      <c r="V1232" s="325"/>
    </row>
    <row r="1233" spans="1:22" ht="15" customHeight="1" x14ac:dyDescent="0.25">
      <c r="A1233" s="129" t="s">
        <v>4296</v>
      </c>
      <c r="B1233" s="126" t="s">
        <v>2087</v>
      </c>
      <c r="C1233" s="127" t="s">
        <v>4020</v>
      </c>
      <c r="D1233" s="127" t="s">
        <v>4207</v>
      </c>
      <c r="E1233" s="127" t="s">
        <v>4069</v>
      </c>
      <c r="F1233" s="128">
        <v>22.58</v>
      </c>
      <c r="G1233" s="128">
        <v>22.779999999999998</v>
      </c>
      <c r="H1233" s="128">
        <v>18.059999999999999</v>
      </c>
      <c r="I1233" s="311"/>
      <c r="J1233" s="319">
        <f>ROUND(SUMIF(Anlagenbewegungsdaten!B:B,A1233,Anlagenbewegungsdaten!C:C),3)</f>
        <v>0</v>
      </c>
      <c r="K1233" s="320">
        <f>ROUND(SUMIF(Anlagenbewegungsdaten!$B:$B,$A1233,Anlagenbewegungsdaten!$D:$D),2)</f>
        <v>0</v>
      </c>
      <c r="L1233" s="321">
        <f t="shared" si="50"/>
        <v>0</v>
      </c>
      <c r="M1233" s="341" t="s">
        <v>4950</v>
      </c>
      <c r="N1233" s="341" t="s">
        <v>4963</v>
      </c>
      <c r="O1233" s="323">
        <f>ROUND(SUMIF(Anlagenbewegungsdaten_AV!B:B,A1233,Anlagenbewegungsdaten_AV!C:C),3)</f>
        <v>0</v>
      </c>
      <c r="P1233" s="320">
        <f>ROUND(SUMIF(Anlagenbewegungsdaten_AV!$B:$B,$A1233,Anlagenbewegungsdaten_AV!$D:$D),2)</f>
        <v>0</v>
      </c>
      <c r="Q1233" s="321">
        <f t="shared" si="51"/>
        <v>0</v>
      </c>
      <c r="S1233" s="324"/>
      <c r="T1233" s="317"/>
      <c r="U1233" s="325"/>
      <c r="V1233" s="325"/>
    </row>
    <row r="1234" spans="1:22" ht="15" customHeight="1" x14ac:dyDescent="0.25">
      <c r="A1234" s="129" t="s">
        <v>630</v>
      </c>
      <c r="B1234" s="126" t="s">
        <v>2087</v>
      </c>
      <c r="C1234" s="127" t="s">
        <v>4020</v>
      </c>
      <c r="D1234" s="127" t="s">
        <v>1896</v>
      </c>
      <c r="E1234" s="127" t="s">
        <v>2462</v>
      </c>
      <c r="F1234" s="128">
        <v>20.67</v>
      </c>
      <c r="G1234" s="128">
        <v>20.87</v>
      </c>
      <c r="H1234" s="128">
        <v>16.54</v>
      </c>
      <c r="I1234" s="311"/>
      <c r="J1234" s="319">
        <f>ROUND(SUMIF(Anlagenbewegungsdaten!B:B,A1234,Anlagenbewegungsdaten!C:C),3)</f>
        <v>0</v>
      </c>
      <c r="K1234" s="320">
        <f>ROUND(SUMIF(Anlagenbewegungsdaten!$B:$B,$A1234,Anlagenbewegungsdaten!$D:$D),2)</f>
        <v>0</v>
      </c>
      <c r="L1234" s="321">
        <f t="shared" si="50"/>
        <v>0</v>
      </c>
      <c r="M1234" s="341" t="s">
        <v>4950</v>
      </c>
      <c r="N1234" s="341" t="s">
        <v>4963</v>
      </c>
      <c r="O1234" s="323">
        <f>ROUND(SUMIF(Anlagenbewegungsdaten_AV!B:B,A1234,Anlagenbewegungsdaten_AV!C:C),3)</f>
        <v>0</v>
      </c>
      <c r="P1234" s="320">
        <f>ROUND(SUMIF(Anlagenbewegungsdaten_AV!$B:$B,$A1234,Anlagenbewegungsdaten_AV!$D:$D),2)</f>
        <v>0</v>
      </c>
      <c r="Q1234" s="321">
        <f t="shared" si="51"/>
        <v>0</v>
      </c>
      <c r="S1234" s="324"/>
      <c r="T1234" s="317"/>
      <c r="U1234" s="325"/>
      <c r="V1234" s="325"/>
    </row>
    <row r="1235" spans="1:22" ht="15" customHeight="1" x14ac:dyDescent="0.25">
      <c r="A1235" s="129" t="s">
        <v>631</v>
      </c>
      <c r="B1235" s="126" t="s">
        <v>2087</v>
      </c>
      <c r="C1235" s="127" t="s">
        <v>4020</v>
      </c>
      <c r="D1235" s="127" t="s">
        <v>1898</v>
      </c>
      <c r="E1235" s="127" t="s">
        <v>2465</v>
      </c>
      <c r="F1235" s="128">
        <v>22.67</v>
      </c>
      <c r="G1235" s="128">
        <v>22.87</v>
      </c>
      <c r="H1235" s="128">
        <v>18.14</v>
      </c>
      <c r="I1235" s="311"/>
      <c r="J1235" s="319">
        <f>ROUND(SUMIF(Anlagenbewegungsdaten!B:B,A1235,Anlagenbewegungsdaten!C:C),3)</f>
        <v>0</v>
      </c>
      <c r="K1235" s="320">
        <f>ROUND(SUMIF(Anlagenbewegungsdaten!$B:$B,$A1235,Anlagenbewegungsdaten!$D:$D),2)</f>
        <v>0</v>
      </c>
      <c r="L1235" s="321">
        <f t="shared" si="50"/>
        <v>0</v>
      </c>
      <c r="M1235" s="341" t="s">
        <v>4950</v>
      </c>
      <c r="N1235" s="341" t="s">
        <v>4963</v>
      </c>
      <c r="O1235" s="323">
        <f>ROUND(SUMIF(Anlagenbewegungsdaten_AV!B:B,A1235,Anlagenbewegungsdaten_AV!C:C),3)</f>
        <v>0</v>
      </c>
      <c r="P1235" s="320">
        <f>ROUND(SUMIF(Anlagenbewegungsdaten_AV!$B:$B,$A1235,Anlagenbewegungsdaten_AV!$D:$D),2)</f>
        <v>0</v>
      </c>
      <c r="Q1235" s="321">
        <f t="shared" si="51"/>
        <v>0</v>
      </c>
      <c r="S1235" s="324"/>
      <c r="T1235" s="317"/>
      <c r="U1235" s="325"/>
      <c r="V1235" s="325"/>
    </row>
    <row r="1236" spans="1:22" ht="15" customHeight="1" x14ac:dyDescent="0.25">
      <c r="A1236" s="129" t="s">
        <v>632</v>
      </c>
      <c r="B1236" s="126" t="s">
        <v>2087</v>
      </c>
      <c r="C1236" s="127" t="s">
        <v>4020</v>
      </c>
      <c r="D1236" s="127" t="s">
        <v>1900</v>
      </c>
      <c r="E1236" s="127" t="s">
        <v>1543</v>
      </c>
      <c r="F1236" s="128">
        <v>23.67</v>
      </c>
      <c r="G1236" s="128">
        <v>23.87</v>
      </c>
      <c r="H1236" s="128">
        <v>18.940000000000001</v>
      </c>
      <c r="I1236" s="311"/>
      <c r="J1236" s="319">
        <f>ROUND(SUMIF(Anlagenbewegungsdaten!B:B,A1236,Anlagenbewegungsdaten!C:C),3)</f>
        <v>0</v>
      </c>
      <c r="K1236" s="320">
        <f>ROUND(SUMIF(Anlagenbewegungsdaten!$B:$B,$A1236,Anlagenbewegungsdaten!$D:$D),2)</f>
        <v>0</v>
      </c>
      <c r="L1236" s="321">
        <f t="shared" si="50"/>
        <v>0</v>
      </c>
      <c r="M1236" s="341" t="s">
        <v>4950</v>
      </c>
      <c r="N1236" s="341" t="s">
        <v>4963</v>
      </c>
      <c r="O1236" s="323">
        <f>ROUND(SUMIF(Anlagenbewegungsdaten_AV!B:B,A1236,Anlagenbewegungsdaten_AV!C:C),3)</f>
        <v>0</v>
      </c>
      <c r="P1236" s="320">
        <f>ROUND(SUMIF(Anlagenbewegungsdaten_AV!$B:$B,$A1236,Anlagenbewegungsdaten_AV!$D:$D),2)</f>
        <v>0</v>
      </c>
      <c r="Q1236" s="321">
        <f t="shared" si="51"/>
        <v>0</v>
      </c>
      <c r="S1236" s="324"/>
      <c r="T1236" s="317"/>
      <c r="U1236" s="325"/>
      <c r="V1236" s="325"/>
    </row>
    <row r="1237" spans="1:22" ht="15" customHeight="1" x14ac:dyDescent="0.25">
      <c r="A1237" s="129" t="s">
        <v>633</v>
      </c>
      <c r="B1237" s="126" t="s">
        <v>2087</v>
      </c>
      <c r="C1237" s="127" t="s">
        <v>4020</v>
      </c>
      <c r="D1237" s="127" t="s">
        <v>1902</v>
      </c>
      <c r="E1237" s="127" t="s">
        <v>1546</v>
      </c>
      <c r="F1237" s="128">
        <v>23.67</v>
      </c>
      <c r="G1237" s="128">
        <v>23.87</v>
      </c>
      <c r="H1237" s="128">
        <v>18.940000000000001</v>
      </c>
      <c r="I1237" s="311"/>
      <c r="J1237" s="319">
        <f>ROUND(SUMIF(Anlagenbewegungsdaten!B:B,A1237,Anlagenbewegungsdaten!C:C),3)</f>
        <v>0</v>
      </c>
      <c r="K1237" s="320">
        <f>ROUND(SUMIF(Anlagenbewegungsdaten!$B:$B,$A1237,Anlagenbewegungsdaten!$D:$D),2)</f>
        <v>0</v>
      </c>
      <c r="L1237" s="321">
        <f t="shared" si="50"/>
        <v>0</v>
      </c>
      <c r="M1237" s="341" t="s">
        <v>4950</v>
      </c>
      <c r="N1237" s="341" t="s">
        <v>4963</v>
      </c>
      <c r="O1237" s="323">
        <f>ROUND(SUMIF(Anlagenbewegungsdaten_AV!B:B,A1237,Anlagenbewegungsdaten_AV!C:C),3)</f>
        <v>0</v>
      </c>
      <c r="P1237" s="320">
        <f>ROUND(SUMIF(Anlagenbewegungsdaten_AV!$B:$B,$A1237,Anlagenbewegungsdaten_AV!$D:$D),2)</f>
        <v>0</v>
      </c>
      <c r="Q1237" s="321">
        <f t="shared" si="51"/>
        <v>0</v>
      </c>
      <c r="S1237" s="324"/>
      <c r="T1237" s="317"/>
      <c r="U1237" s="325"/>
      <c r="V1237" s="325"/>
    </row>
    <row r="1238" spans="1:22" ht="15" customHeight="1" x14ac:dyDescent="0.25">
      <c r="A1238" s="129" t="s">
        <v>2781</v>
      </c>
      <c r="B1238" s="126" t="s">
        <v>2087</v>
      </c>
      <c r="C1238" s="127" t="s">
        <v>4020</v>
      </c>
      <c r="D1238" s="127" t="s">
        <v>2694</v>
      </c>
      <c r="E1238" s="127" t="s">
        <v>2555</v>
      </c>
      <c r="F1238" s="128">
        <v>23.64</v>
      </c>
      <c r="G1238" s="128">
        <v>23.84</v>
      </c>
      <c r="H1238" s="128">
        <v>18.91</v>
      </c>
      <c r="I1238" s="311"/>
      <c r="J1238" s="319">
        <f>ROUND(SUMIF(Anlagenbewegungsdaten!B:B,A1238,Anlagenbewegungsdaten!C:C),3)</f>
        <v>0</v>
      </c>
      <c r="K1238" s="320">
        <f>ROUND(SUMIF(Anlagenbewegungsdaten!$B:$B,$A1238,Anlagenbewegungsdaten!$D:$D),2)</f>
        <v>0</v>
      </c>
      <c r="L1238" s="321">
        <f t="shared" si="50"/>
        <v>0</v>
      </c>
      <c r="M1238" s="341" t="s">
        <v>4950</v>
      </c>
      <c r="N1238" s="341" t="s">
        <v>4963</v>
      </c>
      <c r="O1238" s="323">
        <f>ROUND(SUMIF(Anlagenbewegungsdaten_AV!B:B,A1238,Anlagenbewegungsdaten_AV!C:C),3)</f>
        <v>0</v>
      </c>
      <c r="P1238" s="320">
        <f>ROUND(SUMIF(Anlagenbewegungsdaten_AV!$B:$B,$A1238,Anlagenbewegungsdaten_AV!$D:$D),2)</f>
        <v>0</v>
      </c>
      <c r="Q1238" s="321">
        <f t="shared" si="51"/>
        <v>0</v>
      </c>
      <c r="S1238" s="324"/>
      <c r="T1238" s="317"/>
      <c r="U1238" s="325"/>
      <c r="V1238" s="325"/>
    </row>
    <row r="1239" spans="1:22" ht="15" customHeight="1" x14ac:dyDescent="0.25">
      <c r="A1239" s="129" t="s">
        <v>3525</v>
      </c>
      <c r="B1239" s="126" t="s">
        <v>2087</v>
      </c>
      <c r="C1239" s="127" t="s">
        <v>4020</v>
      </c>
      <c r="D1239" s="127" t="s">
        <v>3438</v>
      </c>
      <c r="E1239" s="127" t="s">
        <v>3299</v>
      </c>
      <c r="F1239" s="128">
        <v>23.61</v>
      </c>
      <c r="G1239" s="128">
        <v>23.81</v>
      </c>
      <c r="H1239" s="128">
        <v>18.89</v>
      </c>
      <c r="I1239" s="311"/>
      <c r="J1239" s="319">
        <f>ROUND(SUMIF(Anlagenbewegungsdaten!B:B,A1239,Anlagenbewegungsdaten!C:C),3)</f>
        <v>0</v>
      </c>
      <c r="K1239" s="320">
        <f>ROUND(SUMIF(Anlagenbewegungsdaten!$B:$B,$A1239,Anlagenbewegungsdaten!$D:$D),2)</f>
        <v>0</v>
      </c>
      <c r="L1239" s="321">
        <f t="shared" si="50"/>
        <v>0</v>
      </c>
      <c r="M1239" s="341" t="s">
        <v>4950</v>
      </c>
      <c r="N1239" s="341" t="s">
        <v>4963</v>
      </c>
      <c r="O1239" s="323">
        <f>ROUND(SUMIF(Anlagenbewegungsdaten_AV!B:B,A1239,Anlagenbewegungsdaten_AV!C:C),3)</f>
        <v>0</v>
      </c>
      <c r="P1239" s="320">
        <f>ROUND(SUMIF(Anlagenbewegungsdaten_AV!$B:$B,$A1239,Anlagenbewegungsdaten_AV!$D:$D),2)</f>
        <v>0</v>
      </c>
      <c r="Q1239" s="321">
        <f t="shared" si="51"/>
        <v>0</v>
      </c>
      <c r="S1239" s="324"/>
      <c r="T1239" s="317"/>
      <c r="U1239" s="325"/>
      <c r="V1239" s="325"/>
    </row>
    <row r="1240" spans="1:22" ht="15" customHeight="1" x14ac:dyDescent="0.25">
      <c r="A1240" s="129" t="s">
        <v>4297</v>
      </c>
      <c r="B1240" s="126" t="s">
        <v>2087</v>
      </c>
      <c r="C1240" s="127" t="s">
        <v>4020</v>
      </c>
      <c r="D1240" s="127" t="s">
        <v>4209</v>
      </c>
      <c r="E1240" s="127" t="s">
        <v>4069</v>
      </c>
      <c r="F1240" s="128">
        <v>23.58</v>
      </c>
      <c r="G1240" s="128">
        <v>23.779999999999998</v>
      </c>
      <c r="H1240" s="128">
        <v>18.86</v>
      </c>
      <c r="I1240" s="311"/>
      <c r="J1240" s="319">
        <f>ROUND(SUMIF(Anlagenbewegungsdaten!B:B,A1240,Anlagenbewegungsdaten!C:C),3)</f>
        <v>0</v>
      </c>
      <c r="K1240" s="320">
        <f>ROUND(SUMIF(Anlagenbewegungsdaten!$B:$B,$A1240,Anlagenbewegungsdaten!$D:$D),2)</f>
        <v>0</v>
      </c>
      <c r="L1240" s="321">
        <f t="shared" si="50"/>
        <v>0</v>
      </c>
      <c r="M1240" s="341" t="s">
        <v>4950</v>
      </c>
      <c r="N1240" s="341" t="s">
        <v>4963</v>
      </c>
      <c r="O1240" s="323">
        <f>ROUND(SUMIF(Anlagenbewegungsdaten_AV!B:B,A1240,Anlagenbewegungsdaten_AV!C:C),3)</f>
        <v>0</v>
      </c>
      <c r="P1240" s="320">
        <f>ROUND(SUMIF(Anlagenbewegungsdaten_AV!$B:$B,$A1240,Anlagenbewegungsdaten_AV!$D:$D),2)</f>
        <v>0</v>
      </c>
      <c r="Q1240" s="321">
        <f t="shared" si="51"/>
        <v>0</v>
      </c>
      <c r="S1240" s="324"/>
      <c r="T1240" s="317"/>
      <c r="U1240" s="325"/>
      <c r="V1240" s="325"/>
    </row>
    <row r="1241" spans="1:22" ht="15" customHeight="1" x14ac:dyDescent="0.25">
      <c r="A1241" s="129" t="s">
        <v>634</v>
      </c>
      <c r="B1241" s="126" t="s">
        <v>2087</v>
      </c>
      <c r="C1241" s="127" t="s">
        <v>4020</v>
      </c>
      <c r="D1241" s="127" t="s">
        <v>1904</v>
      </c>
      <c r="E1241" s="127" t="s">
        <v>2462</v>
      </c>
      <c r="F1241" s="128">
        <v>20.67</v>
      </c>
      <c r="G1241" s="128">
        <v>20.87</v>
      </c>
      <c r="H1241" s="128">
        <v>16.54</v>
      </c>
      <c r="I1241" s="311"/>
      <c r="J1241" s="319">
        <f>ROUND(SUMIF(Anlagenbewegungsdaten!B:B,A1241,Anlagenbewegungsdaten!C:C),3)</f>
        <v>0</v>
      </c>
      <c r="K1241" s="320">
        <f>ROUND(SUMIF(Anlagenbewegungsdaten!$B:$B,$A1241,Anlagenbewegungsdaten!$D:$D),2)</f>
        <v>0</v>
      </c>
      <c r="L1241" s="321">
        <f t="shared" si="50"/>
        <v>0</v>
      </c>
      <c r="M1241" s="341" t="s">
        <v>4950</v>
      </c>
      <c r="N1241" s="341" t="s">
        <v>4963</v>
      </c>
      <c r="O1241" s="323">
        <f>ROUND(SUMIF(Anlagenbewegungsdaten_AV!B:B,A1241,Anlagenbewegungsdaten_AV!C:C),3)</f>
        <v>0</v>
      </c>
      <c r="P1241" s="320">
        <f>ROUND(SUMIF(Anlagenbewegungsdaten_AV!$B:$B,$A1241,Anlagenbewegungsdaten_AV!$D:$D),2)</f>
        <v>0</v>
      </c>
      <c r="Q1241" s="321">
        <f t="shared" si="51"/>
        <v>0</v>
      </c>
      <c r="S1241" s="324"/>
      <c r="T1241" s="317"/>
      <c r="U1241" s="325"/>
      <c r="V1241" s="325"/>
    </row>
    <row r="1242" spans="1:22" ht="15" customHeight="1" x14ac:dyDescent="0.25">
      <c r="A1242" s="129" t="s">
        <v>635</v>
      </c>
      <c r="B1242" s="126" t="s">
        <v>2087</v>
      </c>
      <c r="C1242" s="127" t="s">
        <v>4020</v>
      </c>
      <c r="D1242" s="127" t="s">
        <v>1906</v>
      </c>
      <c r="E1242" s="127" t="s">
        <v>2465</v>
      </c>
      <c r="F1242" s="128">
        <v>22.67</v>
      </c>
      <c r="G1242" s="128">
        <v>22.87</v>
      </c>
      <c r="H1242" s="128">
        <v>18.14</v>
      </c>
      <c r="I1242" s="311"/>
      <c r="J1242" s="319">
        <f>ROUND(SUMIF(Anlagenbewegungsdaten!B:B,A1242,Anlagenbewegungsdaten!C:C),3)</f>
        <v>0</v>
      </c>
      <c r="K1242" s="320">
        <f>ROUND(SUMIF(Anlagenbewegungsdaten!$B:$B,$A1242,Anlagenbewegungsdaten!$D:$D),2)</f>
        <v>0</v>
      </c>
      <c r="L1242" s="321">
        <f t="shared" si="50"/>
        <v>0</v>
      </c>
      <c r="M1242" s="341" t="s">
        <v>4950</v>
      </c>
      <c r="N1242" s="341" t="s">
        <v>4963</v>
      </c>
      <c r="O1242" s="323">
        <f>ROUND(SUMIF(Anlagenbewegungsdaten_AV!B:B,A1242,Anlagenbewegungsdaten_AV!C:C),3)</f>
        <v>0</v>
      </c>
      <c r="P1242" s="320">
        <f>ROUND(SUMIF(Anlagenbewegungsdaten_AV!$B:$B,$A1242,Anlagenbewegungsdaten_AV!$D:$D),2)</f>
        <v>0</v>
      </c>
      <c r="Q1242" s="321">
        <f t="shared" si="51"/>
        <v>0</v>
      </c>
      <c r="S1242" s="324"/>
      <c r="T1242" s="317"/>
      <c r="U1242" s="325"/>
      <c r="V1242" s="325"/>
    </row>
    <row r="1243" spans="1:22" ht="15" customHeight="1" x14ac:dyDescent="0.25">
      <c r="A1243" s="129" t="s">
        <v>636</v>
      </c>
      <c r="B1243" s="126" t="s">
        <v>2087</v>
      </c>
      <c r="C1243" s="127" t="s">
        <v>4020</v>
      </c>
      <c r="D1243" s="127" t="s">
        <v>1908</v>
      </c>
      <c r="E1243" s="127" t="s">
        <v>1543</v>
      </c>
      <c r="F1243" s="128">
        <v>23.67</v>
      </c>
      <c r="G1243" s="128">
        <v>23.87</v>
      </c>
      <c r="H1243" s="128">
        <v>18.940000000000001</v>
      </c>
      <c r="I1243" s="311"/>
      <c r="J1243" s="319">
        <f>ROUND(SUMIF(Anlagenbewegungsdaten!B:B,A1243,Anlagenbewegungsdaten!C:C),3)</f>
        <v>0</v>
      </c>
      <c r="K1243" s="320">
        <f>ROUND(SUMIF(Anlagenbewegungsdaten!$B:$B,$A1243,Anlagenbewegungsdaten!$D:$D),2)</f>
        <v>0</v>
      </c>
      <c r="L1243" s="321">
        <f t="shared" si="50"/>
        <v>0</v>
      </c>
      <c r="M1243" s="341" t="s">
        <v>4950</v>
      </c>
      <c r="N1243" s="341" t="s">
        <v>4963</v>
      </c>
      <c r="O1243" s="323">
        <f>ROUND(SUMIF(Anlagenbewegungsdaten_AV!B:B,A1243,Anlagenbewegungsdaten_AV!C:C),3)</f>
        <v>0</v>
      </c>
      <c r="P1243" s="320">
        <f>ROUND(SUMIF(Anlagenbewegungsdaten_AV!$B:$B,$A1243,Anlagenbewegungsdaten_AV!$D:$D),2)</f>
        <v>0</v>
      </c>
      <c r="Q1243" s="321">
        <f t="shared" si="51"/>
        <v>0</v>
      </c>
      <c r="S1243" s="324"/>
      <c r="T1243" s="317"/>
      <c r="U1243" s="325"/>
      <c r="V1243" s="325"/>
    </row>
    <row r="1244" spans="1:22" ht="15" customHeight="1" x14ac:dyDescent="0.25">
      <c r="A1244" s="129" t="s">
        <v>637</v>
      </c>
      <c r="B1244" s="126" t="s">
        <v>2087</v>
      </c>
      <c r="C1244" s="127" t="s">
        <v>4020</v>
      </c>
      <c r="D1244" s="127" t="s">
        <v>1910</v>
      </c>
      <c r="E1244" s="127" t="s">
        <v>1546</v>
      </c>
      <c r="F1244" s="128">
        <v>23.67</v>
      </c>
      <c r="G1244" s="128">
        <v>23.87</v>
      </c>
      <c r="H1244" s="128">
        <v>18.940000000000001</v>
      </c>
      <c r="I1244" s="311"/>
      <c r="J1244" s="319">
        <f>ROUND(SUMIF(Anlagenbewegungsdaten!B:B,A1244,Anlagenbewegungsdaten!C:C),3)</f>
        <v>0</v>
      </c>
      <c r="K1244" s="320">
        <f>ROUND(SUMIF(Anlagenbewegungsdaten!$B:$B,$A1244,Anlagenbewegungsdaten!$D:$D),2)</f>
        <v>0</v>
      </c>
      <c r="L1244" s="321">
        <f t="shared" si="50"/>
        <v>0</v>
      </c>
      <c r="M1244" s="341" t="s">
        <v>4950</v>
      </c>
      <c r="N1244" s="341" t="s">
        <v>4963</v>
      </c>
      <c r="O1244" s="323">
        <f>ROUND(SUMIF(Anlagenbewegungsdaten_AV!B:B,A1244,Anlagenbewegungsdaten_AV!C:C),3)</f>
        <v>0</v>
      </c>
      <c r="P1244" s="320">
        <f>ROUND(SUMIF(Anlagenbewegungsdaten_AV!$B:$B,$A1244,Anlagenbewegungsdaten_AV!$D:$D),2)</f>
        <v>0</v>
      </c>
      <c r="Q1244" s="321">
        <f t="shared" si="51"/>
        <v>0</v>
      </c>
      <c r="S1244" s="324"/>
      <c r="T1244" s="317"/>
      <c r="U1244" s="325"/>
      <c r="V1244" s="325"/>
    </row>
    <row r="1245" spans="1:22" ht="15" customHeight="1" x14ac:dyDescent="0.25">
      <c r="A1245" s="129" t="s">
        <v>2782</v>
      </c>
      <c r="B1245" s="126" t="s">
        <v>2087</v>
      </c>
      <c r="C1245" s="127" t="s">
        <v>4020</v>
      </c>
      <c r="D1245" s="127" t="s">
        <v>2696</v>
      </c>
      <c r="E1245" s="127" t="s">
        <v>2555</v>
      </c>
      <c r="F1245" s="128">
        <v>23.64</v>
      </c>
      <c r="G1245" s="128">
        <v>23.84</v>
      </c>
      <c r="H1245" s="128">
        <v>18.91</v>
      </c>
      <c r="I1245" s="311"/>
      <c r="J1245" s="319">
        <f>ROUND(SUMIF(Anlagenbewegungsdaten!B:B,A1245,Anlagenbewegungsdaten!C:C),3)</f>
        <v>0</v>
      </c>
      <c r="K1245" s="320">
        <f>ROUND(SUMIF(Anlagenbewegungsdaten!$B:$B,$A1245,Anlagenbewegungsdaten!$D:$D),2)</f>
        <v>0</v>
      </c>
      <c r="L1245" s="321">
        <f t="shared" si="50"/>
        <v>0</v>
      </c>
      <c r="M1245" s="341" t="s">
        <v>4950</v>
      </c>
      <c r="N1245" s="341" t="s">
        <v>4963</v>
      </c>
      <c r="O1245" s="323">
        <f>ROUND(SUMIF(Anlagenbewegungsdaten_AV!B:B,A1245,Anlagenbewegungsdaten_AV!C:C),3)</f>
        <v>0</v>
      </c>
      <c r="P1245" s="320">
        <f>ROUND(SUMIF(Anlagenbewegungsdaten_AV!$B:$B,$A1245,Anlagenbewegungsdaten_AV!$D:$D),2)</f>
        <v>0</v>
      </c>
      <c r="Q1245" s="321">
        <f t="shared" si="51"/>
        <v>0</v>
      </c>
      <c r="S1245" s="324"/>
      <c r="T1245" s="317"/>
      <c r="U1245" s="325"/>
      <c r="V1245" s="325"/>
    </row>
    <row r="1246" spans="1:22" ht="15" customHeight="1" x14ac:dyDescent="0.25">
      <c r="A1246" s="129" t="s">
        <v>3526</v>
      </c>
      <c r="B1246" s="126" t="s">
        <v>2087</v>
      </c>
      <c r="C1246" s="127" t="s">
        <v>4020</v>
      </c>
      <c r="D1246" s="127" t="s">
        <v>3440</v>
      </c>
      <c r="E1246" s="127" t="s">
        <v>3299</v>
      </c>
      <c r="F1246" s="128">
        <v>23.61</v>
      </c>
      <c r="G1246" s="128">
        <v>23.81</v>
      </c>
      <c r="H1246" s="128">
        <v>18.89</v>
      </c>
      <c r="I1246" s="311"/>
      <c r="J1246" s="319">
        <f>ROUND(SUMIF(Anlagenbewegungsdaten!B:B,A1246,Anlagenbewegungsdaten!C:C),3)</f>
        <v>0</v>
      </c>
      <c r="K1246" s="320">
        <f>ROUND(SUMIF(Anlagenbewegungsdaten!$B:$B,$A1246,Anlagenbewegungsdaten!$D:$D),2)</f>
        <v>0</v>
      </c>
      <c r="L1246" s="321">
        <f t="shared" si="50"/>
        <v>0</v>
      </c>
      <c r="M1246" s="341" t="s">
        <v>4950</v>
      </c>
      <c r="N1246" s="341" t="s">
        <v>4963</v>
      </c>
      <c r="O1246" s="323">
        <f>ROUND(SUMIF(Anlagenbewegungsdaten_AV!B:B,A1246,Anlagenbewegungsdaten_AV!C:C),3)</f>
        <v>0</v>
      </c>
      <c r="P1246" s="320">
        <f>ROUND(SUMIF(Anlagenbewegungsdaten_AV!$B:$B,$A1246,Anlagenbewegungsdaten_AV!$D:$D),2)</f>
        <v>0</v>
      </c>
      <c r="Q1246" s="321">
        <f t="shared" si="51"/>
        <v>0</v>
      </c>
      <c r="S1246" s="324"/>
      <c r="T1246" s="317"/>
      <c r="U1246" s="325"/>
      <c r="V1246" s="325"/>
    </row>
    <row r="1247" spans="1:22" ht="15" customHeight="1" x14ac:dyDescent="0.25">
      <c r="A1247" s="129" t="s">
        <v>4298</v>
      </c>
      <c r="B1247" s="126" t="s">
        <v>2087</v>
      </c>
      <c r="C1247" s="127" t="s">
        <v>4020</v>
      </c>
      <c r="D1247" s="127" t="s">
        <v>4211</v>
      </c>
      <c r="E1247" s="127" t="s">
        <v>4069</v>
      </c>
      <c r="F1247" s="128">
        <v>23.58</v>
      </c>
      <c r="G1247" s="128">
        <v>23.779999999999998</v>
      </c>
      <c r="H1247" s="128">
        <v>18.86</v>
      </c>
      <c r="I1247" s="311"/>
      <c r="J1247" s="319">
        <f>ROUND(SUMIF(Anlagenbewegungsdaten!B:B,A1247,Anlagenbewegungsdaten!C:C),3)</f>
        <v>0</v>
      </c>
      <c r="K1247" s="320">
        <f>ROUND(SUMIF(Anlagenbewegungsdaten!$B:$B,$A1247,Anlagenbewegungsdaten!$D:$D),2)</f>
        <v>0</v>
      </c>
      <c r="L1247" s="321">
        <f t="shared" si="50"/>
        <v>0</v>
      </c>
      <c r="M1247" s="341" t="s">
        <v>4950</v>
      </c>
      <c r="N1247" s="341" t="s">
        <v>4963</v>
      </c>
      <c r="O1247" s="323">
        <f>ROUND(SUMIF(Anlagenbewegungsdaten_AV!B:B,A1247,Anlagenbewegungsdaten_AV!C:C),3)</f>
        <v>0</v>
      </c>
      <c r="P1247" s="320">
        <f>ROUND(SUMIF(Anlagenbewegungsdaten_AV!$B:$B,$A1247,Anlagenbewegungsdaten_AV!$D:$D),2)</f>
        <v>0</v>
      </c>
      <c r="Q1247" s="321">
        <f t="shared" si="51"/>
        <v>0</v>
      </c>
      <c r="S1247" s="324"/>
      <c r="T1247" s="317"/>
      <c r="U1247" s="325"/>
      <c r="V1247" s="325"/>
    </row>
    <row r="1248" spans="1:22" ht="15" customHeight="1" x14ac:dyDescent="0.25">
      <c r="A1248" s="129" t="s">
        <v>638</v>
      </c>
      <c r="B1248" s="126" t="s">
        <v>2087</v>
      </c>
      <c r="C1248" s="127" t="s">
        <v>4020</v>
      </c>
      <c r="D1248" s="127" t="s">
        <v>1912</v>
      </c>
      <c r="E1248" s="127" t="s">
        <v>2462</v>
      </c>
      <c r="F1248" s="128">
        <v>21.67</v>
      </c>
      <c r="G1248" s="128">
        <v>21.87</v>
      </c>
      <c r="H1248" s="128">
        <v>17.34</v>
      </c>
      <c r="I1248" s="311"/>
      <c r="J1248" s="319">
        <f>ROUND(SUMIF(Anlagenbewegungsdaten!B:B,A1248,Anlagenbewegungsdaten!C:C),3)</f>
        <v>0</v>
      </c>
      <c r="K1248" s="320">
        <f>ROUND(SUMIF(Anlagenbewegungsdaten!$B:$B,$A1248,Anlagenbewegungsdaten!$D:$D),2)</f>
        <v>0</v>
      </c>
      <c r="L1248" s="321">
        <f t="shared" si="50"/>
        <v>0</v>
      </c>
      <c r="M1248" s="341" t="s">
        <v>4950</v>
      </c>
      <c r="N1248" s="341" t="s">
        <v>4963</v>
      </c>
      <c r="O1248" s="323">
        <f>ROUND(SUMIF(Anlagenbewegungsdaten_AV!B:B,A1248,Anlagenbewegungsdaten_AV!C:C),3)</f>
        <v>0</v>
      </c>
      <c r="P1248" s="320">
        <f>ROUND(SUMIF(Anlagenbewegungsdaten_AV!$B:$B,$A1248,Anlagenbewegungsdaten_AV!$D:$D),2)</f>
        <v>0</v>
      </c>
      <c r="Q1248" s="321">
        <f t="shared" si="51"/>
        <v>0</v>
      </c>
      <c r="S1248" s="324"/>
      <c r="T1248" s="317"/>
      <c r="U1248" s="325"/>
      <c r="V1248" s="325"/>
    </row>
    <row r="1249" spans="1:22" ht="15" customHeight="1" x14ac:dyDescent="0.25">
      <c r="A1249" s="129" t="s">
        <v>639</v>
      </c>
      <c r="B1249" s="126" t="s">
        <v>2087</v>
      </c>
      <c r="C1249" s="127" t="s">
        <v>4020</v>
      </c>
      <c r="D1249" s="127" t="s">
        <v>1914</v>
      </c>
      <c r="E1249" s="127" t="s">
        <v>2465</v>
      </c>
      <c r="F1249" s="128">
        <v>23.67</v>
      </c>
      <c r="G1249" s="128">
        <v>23.87</v>
      </c>
      <c r="H1249" s="128">
        <v>18.940000000000001</v>
      </c>
      <c r="I1249" s="311"/>
      <c r="J1249" s="319">
        <f>ROUND(SUMIF(Anlagenbewegungsdaten!B:B,A1249,Anlagenbewegungsdaten!C:C),3)</f>
        <v>0</v>
      </c>
      <c r="K1249" s="320">
        <f>ROUND(SUMIF(Anlagenbewegungsdaten!$B:$B,$A1249,Anlagenbewegungsdaten!$D:$D),2)</f>
        <v>0</v>
      </c>
      <c r="L1249" s="321">
        <f t="shared" si="50"/>
        <v>0</v>
      </c>
      <c r="M1249" s="341" t="s">
        <v>4950</v>
      </c>
      <c r="N1249" s="341" t="s">
        <v>4963</v>
      </c>
      <c r="O1249" s="323">
        <f>ROUND(SUMIF(Anlagenbewegungsdaten_AV!B:B,A1249,Anlagenbewegungsdaten_AV!C:C),3)</f>
        <v>0</v>
      </c>
      <c r="P1249" s="320">
        <f>ROUND(SUMIF(Anlagenbewegungsdaten_AV!$B:$B,$A1249,Anlagenbewegungsdaten_AV!$D:$D),2)</f>
        <v>0</v>
      </c>
      <c r="Q1249" s="321">
        <f t="shared" si="51"/>
        <v>0</v>
      </c>
      <c r="S1249" s="324"/>
      <c r="T1249" s="317"/>
      <c r="U1249" s="325"/>
      <c r="V1249" s="325"/>
    </row>
    <row r="1250" spans="1:22" ht="15" customHeight="1" x14ac:dyDescent="0.25">
      <c r="A1250" s="129" t="s">
        <v>640</v>
      </c>
      <c r="B1250" s="126" t="s">
        <v>2087</v>
      </c>
      <c r="C1250" s="127" t="s">
        <v>4020</v>
      </c>
      <c r="D1250" s="127" t="s">
        <v>1916</v>
      </c>
      <c r="E1250" s="127" t="s">
        <v>1543</v>
      </c>
      <c r="F1250" s="128">
        <v>24.67</v>
      </c>
      <c r="G1250" s="128">
        <v>24.87</v>
      </c>
      <c r="H1250" s="128">
        <v>19.739999999999998</v>
      </c>
      <c r="I1250" s="311"/>
      <c r="J1250" s="319">
        <f>ROUND(SUMIF(Anlagenbewegungsdaten!B:B,A1250,Anlagenbewegungsdaten!C:C),3)</f>
        <v>0</v>
      </c>
      <c r="K1250" s="320">
        <f>ROUND(SUMIF(Anlagenbewegungsdaten!$B:$B,$A1250,Anlagenbewegungsdaten!$D:$D),2)</f>
        <v>0</v>
      </c>
      <c r="L1250" s="321">
        <f t="shared" si="50"/>
        <v>0</v>
      </c>
      <c r="M1250" s="341" t="s">
        <v>4950</v>
      </c>
      <c r="N1250" s="341" t="s">
        <v>4963</v>
      </c>
      <c r="O1250" s="323">
        <f>ROUND(SUMIF(Anlagenbewegungsdaten_AV!B:B,A1250,Anlagenbewegungsdaten_AV!C:C),3)</f>
        <v>0</v>
      </c>
      <c r="P1250" s="320">
        <f>ROUND(SUMIF(Anlagenbewegungsdaten_AV!$B:$B,$A1250,Anlagenbewegungsdaten_AV!$D:$D),2)</f>
        <v>0</v>
      </c>
      <c r="Q1250" s="321">
        <f t="shared" si="51"/>
        <v>0</v>
      </c>
      <c r="S1250" s="324"/>
      <c r="T1250" s="317"/>
      <c r="U1250" s="325"/>
      <c r="V1250" s="325"/>
    </row>
    <row r="1251" spans="1:22" ht="15" customHeight="1" x14ac:dyDescent="0.25">
      <c r="A1251" s="129" t="s">
        <v>641</v>
      </c>
      <c r="B1251" s="126" t="s">
        <v>2087</v>
      </c>
      <c r="C1251" s="127" t="s">
        <v>4020</v>
      </c>
      <c r="D1251" s="127" t="s">
        <v>1918</v>
      </c>
      <c r="E1251" s="127" t="s">
        <v>1546</v>
      </c>
      <c r="F1251" s="128">
        <v>24.67</v>
      </c>
      <c r="G1251" s="128">
        <v>24.87</v>
      </c>
      <c r="H1251" s="128">
        <v>19.739999999999998</v>
      </c>
      <c r="I1251" s="311"/>
      <c r="J1251" s="319">
        <f>ROUND(SUMIF(Anlagenbewegungsdaten!B:B,A1251,Anlagenbewegungsdaten!C:C),3)</f>
        <v>0</v>
      </c>
      <c r="K1251" s="320">
        <f>ROUND(SUMIF(Anlagenbewegungsdaten!$B:$B,$A1251,Anlagenbewegungsdaten!$D:$D),2)</f>
        <v>0</v>
      </c>
      <c r="L1251" s="321">
        <f t="shared" si="50"/>
        <v>0</v>
      </c>
      <c r="M1251" s="341" t="s">
        <v>4950</v>
      </c>
      <c r="N1251" s="341" t="s">
        <v>4963</v>
      </c>
      <c r="O1251" s="323">
        <f>ROUND(SUMIF(Anlagenbewegungsdaten_AV!B:B,A1251,Anlagenbewegungsdaten_AV!C:C),3)</f>
        <v>0</v>
      </c>
      <c r="P1251" s="320">
        <f>ROUND(SUMIF(Anlagenbewegungsdaten_AV!$B:$B,$A1251,Anlagenbewegungsdaten_AV!$D:$D),2)</f>
        <v>0</v>
      </c>
      <c r="Q1251" s="321">
        <f t="shared" si="51"/>
        <v>0</v>
      </c>
      <c r="S1251" s="324"/>
      <c r="T1251" s="317"/>
      <c r="U1251" s="325"/>
      <c r="V1251" s="325"/>
    </row>
    <row r="1252" spans="1:22" ht="15" customHeight="1" x14ac:dyDescent="0.25">
      <c r="A1252" s="129" t="s">
        <v>2783</v>
      </c>
      <c r="B1252" s="126" t="s">
        <v>2087</v>
      </c>
      <c r="C1252" s="127" t="s">
        <v>4020</v>
      </c>
      <c r="D1252" s="127" t="s">
        <v>2698</v>
      </c>
      <c r="E1252" s="127" t="s">
        <v>2555</v>
      </c>
      <c r="F1252" s="128">
        <v>24.64</v>
      </c>
      <c r="G1252" s="128">
        <v>24.84</v>
      </c>
      <c r="H1252" s="128">
        <v>19.71</v>
      </c>
      <c r="I1252" s="311"/>
      <c r="J1252" s="319">
        <f>ROUND(SUMIF(Anlagenbewegungsdaten!B:B,A1252,Anlagenbewegungsdaten!C:C),3)</f>
        <v>0</v>
      </c>
      <c r="K1252" s="320">
        <f>ROUND(SUMIF(Anlagenbewegungsdaten!$B:$B,$A1252,Anlagenbewegungsdaten!$D:$D),2)</f>
        <v>0</v>
      </c>
      <c r="L1252" s="321">
        <f t="shared" si="50"/>
        <v>0</v>
      </c>
      <c r="M1252" s="341" t="s">
        <v>4950</v>
      </c>
      <c r="N1252" s="341" t="s">
        <v>4963</v>
      </c>
      <c r="O1252" s="323">
        <f>ROUND(SUMIF(Anlagenbewegungsdaten_AV!B:B,A1252,Anlagenbewegungsdaten_AV!C:C),3)</f>
        <v>0</v>
      </c>
      <c r="P1252" s="320">
        <f>ROUND(SUMIF(Anlagenbewegungsdaten_AV!$B:$B,$A1252,Anlagenbewegungsdaten_AV!$D:$D),2)</f>
        <v>0</v>
      </c>
      <c r="Q1252" s="321">
        <f t="shared" si="51"/>
        <v>0</v>
      </c>
      <c r="S1252" s="324"/>
      <c r="T1252" s="317"/>
      <c r="U1252" s="325"/>
      <c r="V1252" s="325"/>
    </row>
    <row r="1253" spans="1:22" ht="15" customHeight="1" x14ac:dyDescent="0.25">
      <c r="A1253" s="129" t="s">
        <v>3527</v>
      </c>
      <c r="B1253" s="126" t="s">
        <v>2087</v>
      </c>
      <c r="C1253" s="127" t="s">
        <v>4020</v>
      </c>
      <c r="D1253" s="127" t="s">
        <v>3442</v>
      </c>
      <c r="E1253" s="127" t="s">
        <v>3299</v>
      </c>
      <c r="F1253" s="128">
        <v>24.61</v>
      </c>
      <c r="G1253" s="128">
        <v>24.81</v>
      </c>
      <c r="H1253" s="128">
        <v>19.690000000000001</v>
      </c>
      <c r="I1253" s="311"/>
      <c r="J1253" s="319">
        <f>ROUND(SUMIF(Anlagenbewegungsdaten!B:B,A1253,Anlagenbewegungsdaten!C:C),3)</f>
        <v>0</v>
      </c>
      <c r="K1253" s="320">
        <f>ROUND(SUMIF(Anlagenbewegungsdaten!$B:$B,$A1253,Anlagenbewegungsdaten!$D:$D),2)</f>
        <v>0</v>
      </c>
      <c r="L1253" s="321">
        <f t="shared" si="50"/>
        <v>0</v>
      </c>
      <c r="M1253" s="341" t="s">
        <v>4950</v>
      </c>
      <c r="N1253" s="341" t="s">
        <v>4963</v>
      </c>
      <c r="O1253" s="323">
        <f>ROUND(SUMIF(Anlagenbewegungsdaten_AV!B:B,A1253,Anlagenbewegungsdaten_AV!C:C),3)</f>
        <v>0</v>
      </c>
      <c r="P1253" s="320">
        <f>ROUND(SUMIF(Anlagenbewegungsdaten_AV!$B:$B,$A1253,Anlagenbewegungsdaten_AV!$D:$D),2)</f>
        <v>0</v>
      </c>
      <c r="Q1253" s="321">
        <f t="shared" si="51"/>
        <v>0</v>
      </c>
      <c r="S1253" s="324"/>
      <c r="T1253" s="317"/>
      <c r="U1253" s="325"/>
      <c r="V1253" s="325"/>
    </row>
    <row r="1254" spans="1:22" ht="15" customHeight="1" x14ac:dyDescent="0.25">
      <c r="A1254" s="129" t="s">
        <v>4299</v>
      </c>
      <c r="B1254" s="126" t="s">
        <v>2087</v>
      </c>
      <c r="C1254" s="127" t="s">
        <v>4020</v>
      </c>
      <c r="D1254" s="127" t="s">
        <v>4213</v>
      </c>
      <c r="E1254" s="127" t="s">
        <v>4069</v>
      </c>
      <c r="F1254" s="128">
        <v>24.58</v>
      </c>
      <c r="G1254" s="128">
        <v>24.779999999999998</v>
      </c>
      <c r="H1254" s="128">
        <v>19.66</v>
      </c>
      <c r="I1254" s="311"/>
      <c r="J1254" s="319">
        <f>ROUND(SUMIF(Anlagenbewegungsdaten!B:B,A1254,Anlagenbewegungsdaten!C:C),3)</f>
        <v>0</v>
      </c>
      <c r="K1254" s="320">
        <f>ROUND(SUMIF(Anlagenbewegungsdaten!$B:$B,$A1254,Anlagenbewegungsdaten!$D:$D),2)</f>
        <v>0</v>
      </c>
      <c r="L1254" s="321">
        <f t="shared" si="50"/>
        <v>0</v>
      </c>
      <c r="M1254" s="341" t="s">
        <v>4950</v>
      </c>
      <c r="N1254" s="341" t="s">
        <v>4963</v>
      </c>
      <c r="O1254" s="323">
        <f>ROUND(SUMIF(Anlagenbewegungsdaten_AV!B:B,A1254,Anlagenbewegungsdaten_AV!C:C),3)</f>
        <v>0</v>
      </c>
      <c r="P1254" s="320">
        <f>ROUND(SUMIF(Anlagenbewegungsdaten_AV!$B:$B,$A1254,Anlagenbewegungsdaten_AV!$D:$D),2)</f>
        <v>0</v>
      </c>
      <c r="Q1254" s="321">
        <f t="shared" si="51"/>
        <v>0</v>
      </c>
      <c r="S1254" s="324"/>
      <c r="T1254" s="317"/>
      <c r="U1254" s="325"/>
      <c r="V1254" s="325"/>
    </row>
    <row r="1255" spans="1:22" ht="15" customHeight="1" x14ac:dyDescent="0.25">
      <c r="A1255" s="129" t="s">
        <v>642</v>
      </c>
      <c r="B1255" s="126" t="s">
        <v>2087</v>
      </c>
      <c r="C1255" s="127" t="s">
        <v>4020</v>
      </c>
      <c r="D1255" s="127" t="s">
        <v>1920</v>
      </c>
      <c r="E1255" s="127" t="s">
        <v>2462</v>
      </c>
      <c r="F1255" s="128">
        <v>24.67</v>
      </c>
      <c r="G1255" s="128">
        <v>24.87</v>
      </c>
      <c r="H1255" s="128">
        <v>19.739999999999998</v>
      </c>
      <c r="I1255" s="311"/>
      <c r="J1255" s="319">
        <f>ROUND(SUMIF(Anlagenbewegungsdaten!B:B,A1255,Anlagenbewegungsdaten!C:C),3)</f>
        <v>0</v>
      </c>
      <c r="K1255" s="320">
        <f>ROUND(SUMIF(Anlagenbewegungsdaten!$B:$B,$A1255,Anlagenbewegungsdaten!$D:$D),2)</f>
        <v>0</v>
      </c>
      <c r="L1255" s="321">
        <f t="shared" si="50"/>
        <v>0</v>
      </c>
      <c r="M1255" s="341" t="s">
        <v>4950</v>
      </c>
      <c r="N1255" s="341" t="s">
        <v>4963</v>
      </c>
      <c r="O1255" s="323">
        <f>ROUND(SUMIF(Anlagenbewegungsdaten_AV!B:B,A1255,Anlagenbewegungsdaten_AV!C:C),3)</f>
        <v>0</v>
      </c>
      <c r="P1255" s="320">
        <f>ROUND(SUMIF(Anlagenbewegungsdaten_AV!$B:$B,$A1255,Anlagenbewegungsdaten_AV!$D:$D),2)</f>
        <v>0</v>
      </c>
      <c r="Q1255" s="321">
        <f t="shared" si="51"/>
        <v>0</v>
      </c>
      <c r="S1255" s="324"/>
      <c r="T1255" s="317"/>
      <c r="U1255" s="325"/>
      <c r="V1255" s="325"/>
    </row>
    <row r="1256" spans="1:22" ht="15" customHeight="1" x14ac:dyDescent="0.25">
      <c r="A1256" s="129" t="s">
        <v>643</v>
      </c>
      <c r="B1256" s="126" t="s">
        <v>2087</v>
      </c>
      <c r="C1256" s="127" t="s">
        <v>4020</v>
      </c>
      <c r="D1256" s="127" t="s">
        <v>1922</v>
      </c>
      <c r="E1256" s="127" t="s">
        <v>2465</v>
      </c>
      <c r="F1256" s="128">
        <v>26.67</v>
      </c>
      <c r="G1256" s="128">
        <v>26.87</v>
      </c>
      <c r="H1256" s="128">
        <v>21.34</v>
      </c>
      <c r="I1256" s="311"/>
      <c r="J1256" s="319">
        <f>ROUND(SUMIF(Anlagenbewegungsdaten!B:B,A1256,Anlagenbewegungsdaten!C:C),3)</f>
        <v>0</v>
      </c>
      <c r="K1256" s="320">
        <f>ROUND(SUMIF(Anlagenbewegungsdaten!$B:$B,$A1256,Anlagenbewegungsdaten!$D:$D),2)</f>
        <v>0</v>
      </c>
      <c r="L1256" s="321">
        <f t="shared" si="50"/>
        <v>0</v>
      </c>
      <c r="M1256" s="341" t="s">
        <v>4950</v>
      </c>
      <c r="N1256" s="341" t="s">
        <v>4963</v>
      </c>
      <c r="O1256" s="323">
        <f>ROUND(SUMIF(Anlagenbewegungsdaten_AV!B:B,A1256,Anlagenbewegungsdaten_AV!C:C),3)</f>
        <v>0</v>
      </c>
      <c r="P1256" s="320">
        <f>ROUND(SUMIF(Anlagenbewegungsdaten_AV!$B:$B,$A1256,Anlagenbewegungsdaten_AV!$D:$D),2)</f>
        <v>0</v>
      </c>
      <c r="Q1256" s="321">
        <f t="shared" si="51"/>
        <v>0</v>
      </c>
      <c r="S1256" s="324"/>
      <c r="T1256" s="317"/>
      <c r="U1256" s="325"/>
      <c r="V1256" s="325"/>
    </row>
    <row r="1257" spans="1:22" ht="15" customHeight="1" x14ac:dyDescent="0.25">
      <c r="A1257" s="129" t="s">
        <v>644</v>
      </c>
      <c r="B1257" s="126" t="s">
        <v>2087</v>
      </c>
      <c r="C1257" s="127" t="s">
        <v>4020</v>
      </c>
      <c r="D1257" s="127" t="s">
        <v>1924</v>
      </c>
      <c r="E1257" s="127" t="s">
        <v>1543</v>
      </c>
      <c r="F1257" s="128">
        <v>27.67</v>
      </c>
      <c r="G1257" s="128">
        <v>27.87</v>
      </c>
      <c r="H1257" s="128">
        <v>22.14</v>
      </c>
      <c r="I1257" s="311"/>
      <c r="J1257" s="319">
        <f>ROUND(SUMIF(Anlagenbewegungsdaten!B:B,A1257,Anlagenbewegungsdaten!C:C),3)</f>
        <v>0</v>
      </c>
      <c r="K1257" s="320">
        <f>ROUND(SUMIF(Anlagenbewegungsdaten!$B:$B,$A1257,Anlagenbewegungsdaten!$D:$D),2)</f>
        <v>0</v>
      </c>
      <c r="L1257" s="321">
        <f t="shared" si="50"/>
        <v>0</v>
      </c>
      <c r="M1257" s="341" t="s">
        <v>4950</v>
      </c>
      <c r="N1257" s="341" t="s">
        <v>4963</v>
      </c>
      <c r="O1257" s="323">
        <f>ROUND(SUMIF(Anlagenbewegungsdaten_AV!B:B,A1257,Anlagenbewegungsdaten_AV!C:C),3)</f>
        <v>0</v>
      </c>
      <c r="P1257" s="320">
        <f>ROUND(SUMIF(Anlagenbewegungsdaten_AV!$B:$B,$A1257,Anlagenbewegungsdaten_AV!$D:$D),2)</f>
        <v>0</v>
      </c>
      <c r="Q1257" s="321">
        <f t="shared" si="51"/>
        <v>0</v>
      </c>
      <c r="S1257" s="324"/>
      <c r="T1257" s="317"/>
      <c r="U1257" s="325"/>
      <c r="V1257" s="325"/>
    </row>
    <row r="1258" spans="1:22" ht="15" customHeight="1" x14ac:dyDescent="0.25">
      <c r="A1258" s="129" t="s">
        <v>645</v>
      </c>
      <c r="B1258" s="126" t="s">
        <v>2087</v>
      </c>
      <c r="C1258" s="127" t="s">
        <v>4020</v>
      </c>
      <c r="D1258" s="127" t="s">
        <v>1926</v>
      </c>
      <c r="E1258" s="127" t="s">
        <v>1546</v>
      </c>
      <c r="F1258" s="128">
        <v>27.67</v>
      </c>
      <c r="G1258" s="128">
        <v>27.87</v>
      </c>
      <c r="H1258" s="128">
        <v>22.14</v>
      </c>
      <c r="I1258" s="311"/>
      <c r="J1258" s="319">
        <f>ROUND(SUMIF(Anlagenbewegungsdaten!B:B,A1258,Anlagenbewegungsdaten!C:C),3)</f>
        <v>0</v>
      </c>
      <c r="K1258" s="320">
        <f>ROUND(SUMIF(Anlagenbewegungsdaten!$B:$B,$A1258,Anlagenbewegungsdaten!$D:$D),2)</f>
        <v>0</v>
      </c>
      <c r="L1258" s="321">
        <f t="shared" si="50"/>
        <v>0</v>
      </c>
      <c r="M1258" s="341" t="s">
        <v>4950</v>
      </c>
      <c r="N1258" s="341" t="s">
        <v>4963</v>
      </c>
      <c r="O1258" s="323">
        <f>ROUND(SUMIF(Anlagenbewegungsdaten_AV!B:B,A1258,Anlagenbewegungsdaten_AV!C:C),3)</f>
        <v>0</v>
      </c>
      <c r="P1258" s="320">
        <f>ROUND(SUMIF(Anlagenbewegungsdaten_AV!$B:$B,$A1258,Anlagenbewegungsdaten_AV!$D:$D),2)</f>
        <v>0</v>
      </c>
      <c r="Q1258" s="321">
        <f t="shared" si="51"/>
        <v>0</v>
      </c>
      <c r="S1258" s="324"/>
      <c r="T1258" s="317"/>
      <c r="U1258" s="325"/>
      <c r="V1258" s="325"/>
    </row>
    <row r="1259" spans="1:22" ht="15" customHeight="1" x14ac:dyDescent="0.25">
      <c r="A1259" s="129" t="s">
        <v>2784</v>
      </c>
      <c r="B1259" s="126" t="s">
        <v>2087</v>
      </c>
      <c r="C1259" s="127" t="s">
        <v>4020</v>
      </c>
      <c r="D1259" s="127" t="s">
        <v>2700</v>
      </c>
      <c r="E1259" s="127" t="s">
        <v>2555</v>
      </c>
      <c r="F1259" s="128">
        <v>27.64</v>
      </c>
      <c r="G1259" s="128">
        <v>27.84</v>
      </c>
      <c r="H1259" s="128">
        <v>22.11</v>
      </c>
      <c r="I1259" s="311"/>
      <c r="J1259" s="319">
        <f>ROUND(SUMIF(Anlagenbewegungsdaten!B:B,A1259,Anlagenbewegungsdaten!C:C),3)</f>
        <v>0</v>
      </c>
      <c r="K1259" s="320">
        <f>ROUND(SUMIF(Anlagenbewegungsdaten!$B:$B,$A1259,Anlagenbewegungsdaten!$D:$D),2)</f>
        <v>0</v>
      </c>
      <c r="L1259" s="321">
        <f t="shared" si="50"/>
        <v>0</v>
      </c>
      <c r="M1259" s="341" t="s">
        <v>4950</v>
      </c>
      <c r="N1259" s="341" t="s">
        <v>4963</v>
      </c>
      <c r="O1259" s="323">
        <f>ROUND(SUMIF(Anlagenbewegungsdaten_AV!B:B,A1259,Anlagenbewegungsdaten_AV!C:C),3)</f>
        <v>0</v>
      </c>
      <c r="P1259" s="320">
        <f>ROUND(SUMIF(Anlagenbewegungsdaten_AV!$B:$B,$A1259,Anlagenbewegungsdaten_AV!$D:$D),2)</f>
        <v>0</v>
      </c>
      <c r="Q1259" s="321">
        <f t="shared" si="51"/>
        <v>0</v>
      </c>
      <c r="S1259" s="324"/>
      <c r="T1259" s="317"/>
      <c r="U1259" s="325"/>
      <c r="V1259" s="325"/>
    </row>
    <row r="1260" spans="1:22" ht="15" customHeight="1" x14ac:dyDescent="0.25">
      <c r="A1260" s="129" t="s">
        <v>3528</v>
      </c>
      <c r="B1260" s="126" t="s">
        <v>2087</v>
      </c>
      <c r="C1260" s="127" t="s">
        <v>4020</v>
      </c>
      <c r="D1260" s="127" t="s">
        <v>3444</v>
      </c>
      <c r="E1260" s="127" t="s">
        <v>3299</v>
      </c>
      <c r="F1260" s="128">
        <v>27.61</v>
      </c>
      <c r="G1260" s="128">
        <v>27.81</v>
      </c>
      <c r="H1260" s="128">
        <v>22.09</v>
      </c>
      <c r="I1260" s="311"/>
      <c r="J1260" s="319">
        <f>ROUND(SUMIF(Anlagenbewegungsdaten!B:B,A1260,Anlagenbewegungsdaten!C:C),3)</f>
        <v>0</v>
      </c>
      <c r="K1260" s="320">
        <f>ROUND(SUMIF(Anlagenbewegungsdaten!$B:$B,$A1260,Anlagenbewegungsdaten!$D:$D),2)</f>
        <v>0</v>
      </c>
      <c r="L1260" s="321">
        <f t="shared" si="50"/>
        <v>0</v>
      </c>
      <c r="M1260" s="341" t="s">
        <v>4950</v>
      </c>
      <c r="N1260" s="341" t="s">
        <v>4963</v>
      </c>
      <c r="O1260" s="323">
        <f>ROUND(SUMIF(Anlagenbewegungsdaten_AV!B:B,A1260,Anlagenbewegungsdaten_AV!C:C),3)</f>
        <v>0</v>
      </c>
      <c r="P1260" s="320">
        <f>ROUND(SUMIF(Anlagenbewegungsdaten_AV!$B:$B,$A1260,Anlagenbewegungsdaten_AV!$D:$D),2)</f>
        <v>0</v>
      </c>
      <c r="Q1260" s="321">
        <f t="shared" si="51"/>
        <v>0</v>
      </c>
      <c r="S1260" s="324"/>
      <c r="T1260" s="317"/>
      <c r="U1260" s="325"/>
      <c r="V1260" s="325"/>
    </row>
    <row r="1261" spans="1:22" ht="15" customHeight="1" x14ac:dyDescent="0.25">
      <c r="A1261" s="129" t="s">
        <v>4300</v>
      </c>
      <c r="B1261" s="126" t="s">
        <v>2087</v>
      </c>
      <c r="C1261" s="127" t="s">
        <v>4020</v>
      </c>
      <c r="D1261" s="127" t="s">
        <v>4215</v>
      </c>
      <c r="E1261" s="127" t="s">
        <v>4069</v>
      </c>
      <c r="F1261" s="128">
        <v>27.58</v>
      </c>
      <c r="G1261" s="128">
        <v>27.779999999999998</v>
      </c>
      <c r="H1261" s="128">
        <v>22.06</v>
      </c>
      <c r="I1261" s="311"/>
      <c r="J1261" s="319">
        <f>ROUND(SUMIF(Anlagenbewegungsdaten!B:B,A1261,Anlagenbewegungsdaten!C:C),3)</f>
        <v>0</v>
      </c>
      <c r="K1261" s="320">
        <f>ROUND(SUMIF(Anlagenbewegungsdaten!$B:$B,$A1261,Anlagenbewegungsdaten!$D:$D),2)</f>
        <v>0</v>
      </c>
      <c r="L1261" s="321">
        <f t="shared" si="50"/>
        <v>0</v>
      </c>
      <c r="M1261" s="341" t="s">
        <v>4950</v>
      </c>
      <c r="N1261" s="341" t="s">
        <v>4963</v>
      </c>
      <c r="O1261" s="323">
        <f>ROUND(SUMIF(Anlagenbewegungsdaten_AV!B:B,A1261,Anlagenbewegungsdaten_AV!C:C),3)</f>
        <v>0</v>
      </c>
      <c r="P1261" s="320">
        <f>ROUND(SUMIF(Anlagenbewegungsdaten_AV!$B:$B,$A1261,Anlagenbewegungsdaten_AV!$D:$D),2)</f>
        <v>0</v>
      </c>
      <c r="Q1261" s="321">
        <f t="shared" si="51"/>
        <v>0</v>
      </c>
      <c r="S1261" s="324"/>
      <c r="T1261" s="317"/>
      <c r="U1261" s="325"/>
      <c r="V1261" s="325"/>
    </row>
    <row r="1262" spans="1:22" ht="15" customHeight="1" x14ac:dyDescent="0.25">
      <c r="A1262" s="129" t="s">
        <v>6428</v>
      </c>
      <c r="B1262" s="126" t="s">
        <v>2087</v>
      </c>
      <c r="C1262" s="127" t="s">
        <v>4020</v>
      </c>
      <c r="D1262" s="127" t="s">
        <v>6004</v>
      </c>
      <c r="E1262" s="127" t="s">
        <v>5886</v>
      </c>
      <c r="F1262" s="128">
        <v>28.490000000000002</v>
      </c>
      <c r="G1262" s="128">
        <v>28.490000000000002</v>
      </c>
      <c r="H1262" s="128">
        <v>22.79</v>
      </c>
      <c r="I1262" s="311"/>
      <c r="J1262" s="319">
        <f>ROUND(SUMIF(Anlagenbewegungsdaten!B:B,A1262,Anlagenbewegungsdaten!C:C),3)</f>
        <v>0</v>
      </c>
      <c r="K1262" s="320">
        <f>ROUND(SUMIF(Anlagenbewegungsdaten!$B:$B,$A1262,Anlagenbewegungsdaten!$D:$D),2)</f>
        <v>0</v>
      </c>
      <c r="L1262" s="321">
        <f t="shared" si="50"/>
        <v>0</v>
      </c>
      <c r="M1262" s="341" t="s">
        <v>4950</v>
      </c>
      <c r="N1262" s="341" t="s">
        <v>4963</v>
      </c>
      <c r="O1262" s="323">
        <f>ROUND(SUMIF(Anlagenbewegungsdaten_AV!B:B,A1262,Anlagenbewegungsdaten_AV!C:C),3)</f>
        <v>0</v>
      </c>
      <c r="P1262" s="320">
        <f>ROUND(SUMIF(Anlagenbewegungsdaten_AV!$B:$B,$A1262,Anlagenbewegungsdaten_AV!$D:$D),2)</f>
        <v>0</v>
      </c>
      <c r="Q1262" s="321">
        <f t="shared" si="51"/>
        <v>0</v>
      </c>
      <c r="S1262" s="324"/>
      <c r="T1262" s="317"/>
      <c r="U1262" s="325"/>
      <c r="V1262" s="325"/>
    </row>
    <row r="1263" spans="1:22" ht="15" customHeight="1" x14ac:dyDescent="0.25">
      <c r="A1263" s="129" t="s">
        <v>646</v>
      </c>
      <c r="B1263" s="126" t="s">
        <v>2087</v>
      </c>
      <c r="C1263" s="127" t="s">
        <v>4020</v>
      </c>
      <c r="D1263" s="127" t="s">
        <v>1928</v>
      </c>
      <c r="E1263" s="127" t="s">
        <v>2462</v>
      </c>
      <c r="F1263" s="128">
        <v>25.67</v>
      </c>
      <c r="G1263" s="128">
        <v>25.87</v>
      </c>
      <c r="H1263" s="128">
        <v>20.54</v>
      </c>
      <c r="I1263" s="311"/>
      <c r="J1263" s="319">
        <f>ROUND(SUMIF(Anlagenbewegungsdaten!B:B,A1263,Anlagenbewegungsdaten!C:C),3)</f>
        <v>0</v>
      </c>
      <c r="K1263" s="320">
        <f>ROUND(SUMIF(Anlagenbewegungsdaten!$B:$B,$A1263,Anlagenbewegungsdaten!$D:$D),2)</f>
        <v>0</v>
      </c>
      <c r="L1263" s="321">
        <f t="shared" si="50"/>
        <v>0</v>
      </c>
      <c r="M1263" s="341" t="s">
        <v>4950</v>
      </c>
      <c r="N1263" s="341" t="s">
        <v>4963</v>
      </c>
      <c r="O1263" s="323">
        <f>ROUND(SUMIF(Anlagenbewegungsdaten_AV!B:B,A1263,Anlagenbewegungsdaten_AV!C:C),3)</f>
        <v>0</v>
      </c>
      <c r="P1263" s="320">
        <f>ROUND(SUMIF(Anlagenbewegungsdaten_AV!$B:$B,$A1263,Anlagenbewegungsdaten_AV!$D:$D),2)</f>
        <v>0</v>
      </c>
      <c r="Q1263" s="321">
        <f t="shared" si="51"/>
        <v>0</v>
      </c>
      <c r="S1263" s="324"/>
      <c r="T1263" s="317"/>
      <c r="U1263" s="325"/>
      <c r="V1263" s="325"/>
    </row>
    <row r="1264" spans="1:22" ht="15" customHeight="1" x14ac:dyDescent="0.25">
      <c r="A1264" s="129" t="s">
        <v>647</v>
      </c>
      <c r="B1264" s="126" t="s">
        <v>2087</v>
      </c>
      <c r="C1264" s="127" t="s">
        <v>4020</v>
      </c>
      <c r="D1264" s="127" t="s">
        <v>1930</v>
      </c>
      <c r="E1264" s="127" t="s">
        <v>2465</v>
      </c>
      <c r="F1264" s="128">
        <v>27.67</v>
      </c>
      <c r="G1264" s="128">
        <v>27.87</v>
      </c>
      <c r="H1264" s="128">
        <v>22.14</v>
      </c>
      <c r="I1264" s="311"/>
      <c r="J1264" s="319">
        <f>ROUND(SUMIF(Anlagenbewegungsdaten!B:B,A1264,Anlagenbewegungsdaten!C:C),3)</f>
        <v>0</v>
      </c>
      <c r="K1264" s="320">
        <f>ROUND(SUMIF(Anlagenbewegungsdaten!$B:$B,$A1264,Anlagenbewegungsdaten!$D:$D),2)</f>
        <v>0</v>
      </c>
      <c r="L1264" s="321">
        <f t="shared" si="50"/>
        <v>0</v>
      </c>
      <c r="M1264" s="341" t="s">
        <v>4950</v>
      </c>
      <c r="N1264" s="341" t="s">
        <v>4963</v>
      </c>
      <c r="O1264" s="323">
        <f>ROUND(SUMIF(Anlagenbewegungsdaten_AV!B:B,A1264,Anlagenbewegungsdaten_AV!C:C),3)</f>
        <v>0</v>
      </c>
      <c r="P1264" s="320">
        <f>ROUND(SUMIF(Anlagenbewegungsdaten_AV!$B:$B,$A1264,Anlagenbewegungsdaten_AV!$D:$D),2)</f>
        <v>0</v>
      </c>
      <c r="Q1264" s="321">
        <f t="shared" si="51"/>
        <v>0</v>
      </c>
      <c r="S1264" s="324"/>
      <c r="T1264" s="317"/>
      <c r="U1264" s="325"/>
      <c r="V1264" s="325"/>
    </row>
    <row r="1265" spans="1:22" ht="15" customHeight="1" x14ac:dyDescent="0.25">
      <c r="A1265" s="129" t="s">
        <v>648</v>
      </c>
      <c r="B1265" s="126" t="s">
        <v>2087</v>
      </c>
      <c r="C1265" s="127" t="s">
        <v>4020</v>
      </c>
      <c r="D1265" s="127" t="s">
        <v>1932</v>
      </c>
      <c r="E1265" s="127" t="s">
        <v>1543</v>
      </c>
      <c r="F1265" s="128">
        <v>28.67</v>
      </c>
      <c r="G1265" s="128">
        <v>28.87</v>
      </c>
      <c r="H1265" s="128">
        <v>22.94</v>
      </c>
      <c r="I1265" s="311"/>
      <c r="J1265" s="319">
        <f>ROUND(SUMIF(Anlagenbewegungsdaten!B:B,A1265,Anlagenbewegungsdaten!C:C),3)</f>
        <v>0</v>
      </c>
      <c r="K1265" s="320">
        <f>ROUND(SUMIF(Anlagenbewegungsdaten!$B:$B,$A1265,Anlagenbewegungsdaten!$D:$D),2)</f>
        <v>0</v>
      </c>
      <c r="L1265" s="321">
        <f t="shared" si="50"/>
        <v>0</v>
      </c>
      <c r="M1265" s="341" t="s">
        <v>4950</v>
      </c>
      <c r="N1265" s="341" t="s">
        <v>4963</v>
      </c>
      <c r="O1265" s="323">
        <f>ROUND(SUMIF(Anlagenbewegungsdaten_AV!B:B,A1265,Anlagenbewegungsdaten_AV!C:C),3)</f>
        <v>0</v>
      </c>
      <c r="P1265" s="320">
        <f>ROUND(SUMIF(Anlagenbewegungsdaten_AV!$B:$B,$A1265,Anlagenbewegungsdaten_AV!$D:$D),2)</f>
        <v>0</v>
      </c>
      <c r="Q1265" s="321">
        <f t="shared" si="51"/>
        <v>0</v>
      </c>
      <c r="S1265" s="324"/>
      <c r="T1265" s="317"/>
      <c r="U1265" s="325"/>
      <c r="V1265" s="325"/>
    </row>
    <row r="1266" spans="1:22" ht="15" customHeight="1" x14ac:dyDescent="0.25">
      <c r="A1266" s="129" t="s">
        <v>649</v>
      </c>
      <c r="B1266" s="126" t="s">
        <v>2087</v>
      </c>
      <c r="C1266" s="127" t="s">
        <v>4020</v>
      </c>
      <c r="D1266" s="127" t="s">
        <v>1934</v>
      </c>
      <c r="E1266" s="127" t="s">
        <v>1546</v>
      </c>
      <c r="F1266" s="128">
        <v>28.67</v>
      </c>
      <c r="G1266" s="128">
        <v>28.87</v>
      </c>
      <c r="H1266" s="128">
        <v>22.94</v>
      </c>
      <c r="I1266" s="311"/>
      <c r="J1266" s="319">
        <f>ROUND(SUMIF(Anlagenbewegungsdaten!B:B,A1266,Anlagenbewegungsdaten!C:C),3)</f>
        <v>0</v>
      </c>
      <c r="K1266" s="320">
        <f>ROUND(SUMIF(Anlagenbewegungsdaten!$B:$B,$A1266,Anlagenbewegungsdaten!$D:$D),2)</f>
        <v>0</v>
      </c>
      <c r="L1266" s="321">
        <f t="shared" si="50"/>
        <v>0</v>
      </c>
      <c r="M1266" s="341" t="s">
        <v>4950</v>
      </c>
      <c r="N1266" s="341" t="s">
        <v>4963</v>
      </c>
      <c r="O1266" s="323">
        <f>ROUND(SUMIF(Anlagenbewegungsdaten_AV!B:B,A1266,Anlagenbewegungsdaten_AV!C:C),3)</f>
        <v>0</v>
      </c>
      <c r="P1266" s="320">
        <f>ROUND(SUMIF(Anlagenbewegungsdaten_AV!$B:$B,$A1266,Anlagenbewegungsdaten_AV!$D:$D),2)</f>
        <v>0</v>
      </c>
      <c r="Q1266" s="321">
        <f t="shared" si="51"/>
        <v>0</v>
      </c>
      <c r="S1266" s="324"/>
      <c r="T1266" s="317"/>
      <c r="U1266" s="325"/>
      <c r="V1266" s="325"/>
    </row>
    <row r="1267" spans="1:22" ht="15" customHeight="1" x14ac:dyDescent="0.25">
      <c r="A1267" s="129" t="s">
        <v>2785</v>
      </c>
      <c r="B1267" s="126" t="s">
        <v>2087</v>
      </c>
      <c r="C1267" s="127" t="s">
        <v>4020</v>
      </c>
      <c r="D1267" s="127" t="s">
        <v>2702</v>
      </c>
      <c r="E1267" s="127" t="s">
        <v>2555</v>
      </c>
      <c r="F1267" s="128">
        <v>28.64</v>
      </c>
      <c r="G1267" s="128">
        <v>28.84</v>
      </c>
      <c r="H1267" s="128">
        <v>22.91</v>
      </c>
      <c r="I1267" s="311"/>
      <c r="J1267" s="319">
        <f>ROUND(SUMIF(Anlagenbewegungsdaten!B:B,A1267,Anlagenbewegungsdaten!C:C),3)</f>
        <v>0</v>
      </c>
      <c r="K1267" s="320">
        <f>ROUND(SUMIF(Anlagenbewegungsdaten!$B:$B,$A1267,Anlagenbewegungsdaten!$D:$D),2)</f>
        <v>0</v>
      </c>
      <c r="L1267" s="321">
        <f t="shared" si="50"/>
        <v>0</v>
      </c>
      <c r="M1267" s="341" t="s">
        <v>4950</v>
      </c>
      <c r="N1267" s="341" t="s">
        <v>4963</v>
      </c>
      <c r="O1267" s="323">
        <f>ROUND(SUMIF(Anlagenbewegungsdaten_AV!B:B,A1267,Anlagenbewegungsdaten_AV!C:C),3)</f>
        <v>0</v>
      </c>
      <c r="P1267" s="320">
        <f>ROUND(SUMIF(Anlagenbewegungsdaten_AV!$B:$B,$A1267,Anlagenbewegungsdaten_AV!$D:$D),2)</f>
        <v>0</v>
      </c>
      <c r="Q1267" s="321">
        <f t="shared" si="51"/>
        <v>0</v>
      </c>
      <c r="S1267" s="324"/>
      <c r="T1267" s="317"/>
      <c r="U1267" s="325"/>
      <c r="V1267" s="325"/>
    </row>
    <row r="1268" spans="1:22" ht="15" customHeight="1" x14ac:dyDescent="0.25">
      <c r="A1268" s="129" t="s">
        <v>3529</v>
      </c>
      <c r="B1268" s="126" t="s">
        <v>2087</v>
      </c>
      <c r="C1268" s="127" t="s">
        <v>4020</v>
      </c>
      <c r="D1268" s="127" t="s">
        <v>3446</v>
      </c>
      <c r="E1268" s="127" t="s">
        <v>3299</v>
      </c>
      <c r="F1268" s="128">
        <v>28.61</v>
      </c>
      <c r="G1268" s="128">
        <v>28.81</v>
      </c>
      <c r="H1268" s="128">
        <v>22.89</v>
      </c>
      <c r="I1268" s="311"/>
      <c r="J1268" s="319">
        <f>ROUND(SUMIF(Anlagenbewegungsdaten!B:B,A1268,Anlagenbewegungsdaten!C:C),3)</f>
        <v>0</v>
      </c>
      <c r="K1268" s="320">
        <f>ROUND(SUMIF(Anlagenbewegungsdaten!$B:$B,$A1268,Anlagenbewegungsdaten!$D:$D),2)</f>
        <v>0</v>
      </c>
      <c r="L1268" s="321">
        <f t="shared" si="50"/>
        <v>0</v>
      </c>
      <c r="M1268" s="341" t="s">
        <v>4950</v>
      </c>
      <c r="N1268" s="341" t="s">
        <v>4963</v>
      </c>
      <c r="O1268" s="323">
        <f>ROUND(SUMIF(Anlagenbewegungsdaten_AV!B:B,A1268,Anlagenbewegungsdaten_AV!C:C),3)</f>
        <v>0</v>
      </c>
      <c r="P1268" s="320">
        <f>ROUND(SUMIF(Anlagenbewegungsdaten_AV!$B:$B,$A1268,Anlagenbewegungsdaten_AV!$D:$D),2)</f>
        <v>0</v>
      </c>
      <c r="Q1268" s="321">
        <f t="shared" si="51"/>
        <v>0</v>
      </c>
      <c r="S1268" s="324"/>
      <c r="T1268" s="317"/>
      <c r="U1268" s="325"/>
      <c r="V1268" s="325"/>
    </row>
    <row r="1269" spans="1:22" ht="15" customHeight="1" x14ac:dyDescent="0.25">
      <c r="A1269" s="129" t="s">
        <v>4301</v>
      </c>
      <c r="B1269" s="126" t="s">
        <v>2087</v>
      </c>
      <c r="C1269" s="127" t="s">
        <v>4020</v>
      </c>
      <c r="D1269" s="127" t="s">
        <v>4217</v>
      </c>
      <c r="E1269" s="127" t="s">
        <v>4069</v>
      </c>
      <c r="F1269" s="128">
        <v>28.58</v>
      </c>
      <c r="G1269" s="128">
        <v>28.779999999999998</v>
      </c>
      <c r="H1269" s="128">
        <v>22.86</v>
      </c>
      <c r="I1269" s="311"/>
      <c r="J1269" s="319">
        <f>ROUND(SUMIF(Anlagenbewegungsdaten!B:B,A1269,Anlagenbewegungsdaten!C:C),3)</f>
        <v>0</v>
      </c>
      <c r="K1269" s="320">
        <f>ROUND(SUMIF(Anlagenbewegungsdaten!$B:$B,$A1269,Anlagenbewegungsdaten!$D:$D),2)</f>
        <v>0</v>
      </c>
      <c r="L1269" s="321">
        <f t="shared" si="50"/>
        <v>0</v>
      </c>
      <c r="M1269" s="341" t="s">
        <v>4950</v>
      </c>
      <c r="N1269" s="341" t="s">
        <v>4963</v>
      </c>
      <c r="O1269" s="323">
        <f>ROUND(SUMIF(Anlagenbewegungsdaten_AV!B:B,A1269,Anlagenbewegungsdaten_AV!C:C),3)</f>
        <v>0</v>
      </c>
      <c r="P1269" s="320">
        <f>ROUND(SUMIF(Anlagenbewegungsdaten_AV!$B:$B,$A1269,Anlagenbewegungsdaten_AV!$D:$D),2)</f>
        <v>0</v>
      </c>
      <c r="Q1269" s="321">
        <f t="shared" si="51"/>
        <v>0</v>
      </c>
      <c r="S1269" s="324"/>
      <c r="T1269" s="317"/>
      <c r="U1269" s="325"/>
      <c r="V1269" s="325"/>
    </row>
    <row r="1270" spans="1:22" ht="15" customHeight="1" x14ac:dyDescent="0.25">
      <c r="A1270" s="129" t="s">
        <v>650</v>
      </c>
      <c r="B1270" s="126" t="s">
        <v>2087</v>
      </c>
      <c r="C1270" s="127" t="s">
        <v>4020</v>
      </c>
      <c r="D1270" s="127" t="s">
        <v>1936</v>
      </c>
      <c r="E1270" s="127" t="s">
        <v>2462</v>
      </c>
      <c r="F1270" s="128">
        <v>22.67</v>
      </c>
      <c r="G1270" s="128">
        <v>22.87</v>
      </c>
      <c r="H1270" s="128">
        <v>18.14</v>
      </c>
      <c r="I1270" s="311"/>
      <c r="J1270" s="319">
        <f>ROUND(SUMIF(Anlagenbewegungsdaten!B:B,A1270,Anlagenbewegungsdaten!C:C),3)</f>
        <v>0</v>
      </c>
      <c r="K1270" s="320">
        <f>ROUND(SUMIF(Anlagenbewegungsdaten!$B:$B,$A1270,Anlagenbewegungsdaten!$D:$D),2)</f>
        <v>0</v>
      </c>
      <c r="L1270" s="321">
        <f t="shared" si="50"/>
        <v>0</v>
      </c>
      <c r="M1270" s="341" t="s">
        <v>4950</v>
      </c>
      <c r="N1270" s="341" t="s">
        <v>4963</v>
      </c>
      <c r="O1270" s="323">
        <f>ROUND(SUMIF(Anlagenbewegungsdaten_AV!B:B,A1270,Anlagenbewegungsdaten_AV!C:C),3)</f>
        <v>0</v>
      </c>
      <c r="P1270" s="320">
        <f>ROUND(SUMIF(Anlagenbewegungsdaten_AV!$B:$B,$A1270,Anlagenbewegungsdaten_AV!$D:$D),2)</f>
        <v>0</v>
      </c>
      <c r="Q1270" s="321">
        <f t="shared" si="51"/>
        <v>0</v>
      </c>
      <c r="S1270" s="324"/>
      <c r="T1270" s="317"/>
      <c r="U1270" s="325"/>
      <c r="V1270" s="325"/>
    </row>
    <row r="1271" spans="1:22" ht="15" customHeight="1" x14ac:dyDescent="0.25">
      <c r="A1271" s="129" t="s">
        <v>651</v>
      </c>
      <c r="B1271" s="126" t="s">
        <v>2087</v>
      </c>
      <c r="C1271" s="127" t="s">
        <v>4020</v>
      </c>
      <c r="D1271" s="127" t="s">
        <v>1938</v>
      </c>
      <c r="E1271" s="127" t="s">
        <v>2465</v>
      </c>
      <c r="F1271" s="128">
        <v>24.67</v>
      </c>
      <c r="G1271" s="128">
        <v>24.87</v>
      </c>
      <c r="H1271" s="128">
        <v>19.739999999999998</v>
      </c>
      <c r="I1271" s="311"/>
      <c r="J1271" s="319">
        <f>ROUND(SUMIF(Anlagenbewegungsdaten!B:B,A1271,Anlagenbewegungsdaten!C:C),3)</f>
        <v>0</v>
      </c>
      <c r="K1271" s="320">
        <f>ROUND(SUMIF(Anlagenbewegungsdaten!$B:$B,$A1271,Anlagenbewegungsdaten!$D:$D),2)</f>
        <v>0</v>
      </c>
      <c r="L1271" s="321">
        <f t="shared" si="50"/>
        <v>0</v>
      </c>
      <c r="M1271" s="341" t="s">
        <v>4950</v>
      </c>
      <c r="N1271" s="341" t="s">
        <v>4963</v>
      </c>
      <c r="O1271" s="323">
        <f>ROUND(SUMIF(Anlagenbewegungsdaten_AV!B:B,A1271,Anlagenbewegungsdaten_AV!C:C),3)</f>
        <v>0</v>
      </c>
      <c r="P1271" s="320">
        <f>ROUND(SUMIF(Anlagenbewegungsdaten_AV!$B:$B,$A1271,Anlagenbewegungsdaten_AV!$D:$D),2)</f>
        <v>0</v>
      </c>
      <c r="Q1271" s="321">
        <f t="shared" si="51"/>
        <v>0</v>
      </c>
      <c r="S1271" s="324"/>
      <c r="T1271" s="317"/>
      <c r="U1271" s="325"/>
      <c r="V1271" s="325"/>
    </row>
    <row r="1272" spans="1:22" ht="15" customHeight="1" x14ac:dyDescent="0.25">
      <c r="A1272" s="129" t="s">
        <v>652</v>
      </c>
      <c r="B1272" s="126" t="s">
        <v>2087</v>
      </c>
      <c r="C1272" s="127" t="s">
        <v>4020</v>
      </c>
      <c r="D1272" s="127" t="s">
        <v>1940</v>
      </c>
      <c r="E1272" s="127" t="s">
        <v>1543</v>
      </c>
      <c r="F1272" s="128">
        <v>25.67</v>
      </c>
      <c r="G1272" s="128">
        <v>25.87</v>
      </c>
      <c r="H1272" s="128">
        <v>20.54</v>
      </c>
      <c r="I1272" s="311"/>
      <c r="J1272" s="319">
        <f>ROUND(SUMIF(Anlagenbewegungsdaten!B:B,A1272,Anlagenbewegungsdaten!C:C),3)</f>
        <v>0</v>
      </c>
      <c r="K1272" s="320">
        <f>ROUND(SUMIF(Anlagenbewegungsdaten!$B:$B,$A1272,Anlagenbewegungsdaten!$D:$D),2)</f>
        <v>0</v>
      </c>
      <c r="L1272" s="321">
        <f t="shared" si="50"/>
        <v>0</v>
      </c>
      <c r="M1272" s="341" t="s">
        <v>4950</v>
      </c>
      <c r="N1272" s="341" t="s">
        <v>4963</v>
      </c>
      <c r="O1272" s="323">
        <f>ROUND(SUMIF(Anlagenbewegungsdaten_AV!B:B,A1272,Anlagenbewegungsdaten_AV!C:C),3)</f>
        <v>0</v>
      </c>
      <c r="P1272" s="320">
        <f>ROUND(SUMIF(Anlagenbewegungsdaten_AV!$B:$B,$A1272,Anlagenbewegungsdaten_AV!$D:$D),2)</f>
        <v>0</v>
      </c>
      <c r="Q1272" s="321">
        <f t="shared" si="51"/>
        <v>0</v>
      </c>
      <c r="S1272" s="324"/>
      <c r="T1272" s="317"/>
      <c r="U1272" s="325"/>
      <c r="V1272" s="325"/>
    </row>
    <row r="1273" spans="1:22" ht="15" customHeight="1" x14ac:dyDescent="0.25">
      <c r="A1273" s="129" t="s">
        <v>653</v>
      </c>
      <c r="B1273" s="126" t="s">
        <v>2087</v>
      </c>
      <c r="C1273" s="127" t="s">
        <v>4020</v>
      </c>
      <c r="D1273" s="127" t="s">
        <v>1942</v>
      </c>
      <c r="E1273" s="127" t="s">
        <v>1546</v>
      </c>
      <c r="F1273" s="128">
        <v>25.67</v>
      </c>
      <c r="G1273" s="128">
        <v>25.87</v>
      </c>
      <c r="H1273" s="128">
        <v>20.54</v>
      </c>
      <c r="I1273" s="311"/>
      <c r="J1273" s="319">
        <f>ROUND(SUMIF(Anlagenbewegungsdaten!B:B,A1273,Anlagenbewegungsdaten!C:C),3)</f>
        <v>0</v>
      </c>
      <c r="K1273" s="320">
        <f>ROUND(SUMIF(Anlagenbewegungsdaten!$B:$B,$A1273,Anlagenbewegungsdaten!$D:$D),2)</f>
        <v>0</v>
      </c>
      <c r="L1273" s="321">
        <f t="shared" si="50"/>
        <v>0</v>
      </c>
      <c r="M1273" s="341" t="s">
        <v>4950</v>
      </c>
      <c r="N1273" s="341" t="s">
        <v>4963</v>
      </c>
      <c r="O1273" s="323">
        <f>ROUND(SUMIF(Anlagenbewegungsdaten_AV!B:B,A1273,Anlagenbewegungsdaten_AV!C:C),3)</f>
        <v>0</v>
      </c>
      <c r="P1273" s="320">
        <f>ROUND(SUMIF(Anlagenbewegungsdaten_AV!$B:$B,$A1273,Anlagenbewegungsdaten_AV!$D:$D),2)</f>
        <v>0</v>
      </c>
      <c r="Q1273" s="321">
        <f t="shared" si="51"/>
        <v>0</v>
      </c>
      <c r="S1273" s="324"/>
      <c r="T1273" s="317"/>
      <c r="U1273" s="325"/>
      <c r="V1273" s="325"/>
    </row>
    <row r="1274" spans="1:22" ht="15" customHeight="1" x14ac:dyDescent="0.25">
      <c r="A1274" s="129" t="s">
        <v>2786</v>
      </c>
      <c r="B1274" s="126" t="s">
        <v>2087</v>
      </c>
      <c r="C1274" s="127" t="s">
        <v>4020</v>
      </c>
      <c r="D1274" s="127" t="s">
        <v>2704</v>
      </c>
      <c r="E1274" s="127" t="s">
        <v>2555</v>
      </c>
      <c r="F1274" s="128">
        <v>25.64</v>
      </c>
      <c r="G1274" s="128">
        <v>25.84</v>
      </c>
      <c r="H1274" s="128">
        <v>20.51</v>
      </c>
      <c r="I1274" s="311"/>
      <c r="J1274" s="319">
        <f>ROUND(SUMIF(Anlagenbewegungsdaten!B:B,A1274,Anlagenbewegungsdaten!C:C),3)</f>
        <v>0</v>
      </c>
      <c r="K1274" s="320">
        <f>ROUND(SUMIF(Anlagenbewegungsdaten!$B:$B,$A1274,Anlagenbewegungsdaten!$D:$D),2)</f>
        <v>0</v>
      </c>
      <c r="L1274" s="321">
        <f t="shared" si="50"/>
        <v>0</v>
      </c>
      <c r="M1274" s="341" t="s">
        <v>4950</v>
      </c>
      <c r="N1274" s="341" t="s">
        <v>4963</v>
      </c>
      <c r="O1274" s="323">
        <f>ROUND(SUMIF(Anlagenbewegungsdaten_AV!B:B,A1274,Anlagenbewegungsdaten_AV!C:C),3)</f>
        <v>0</v>
      </c>
      <c r="P1274" s="320">
        <f>ROUND(SUMIF(Anlagenbewegungsdaten_AV!$B:$B,$A1274,Anlagenbewegungsdaten_AV!$D:$D),2)</f>
        <v>0</v>
      </c>
      <c r="Q1274" s="321">
        <f t="shared" si="51"/>
        <v>0</v>
      </c>
      <c r="S1274" s="324"/>
      <c r="T1274" s="317"/>
      <c r="U1274" s="325"/>
      <c r="V1274" s="325"/>
    </row>
    <row r="1275" spans="1:22" ht="15" customHeight="1" x14ac:dyDescent="0.25">
      <c r="A1275" s="129" t="s">
        <v>3530</v>
      </c>
      <c r="B1275" s="126" t="s">
        <v>2087</v>
      </c>
      <c r="C1275" s="127" t="s">
        <v>4020</v>
      </c>
      <c r="D1275" s="127" t="s">
        <v>3448</v>
      </c>
      <c r="E1275" s="127" t="s">
        <v>3299</v>
      </c>
      <c r="F1275" s="128">
        <v>25.61</v>
      </c>
      <c r="G1275" s="128">
        <v>25.81</v>
      </c>
      <c r="H1275" s="128">
        <v>20.49</v>
      </c>
      <c r="I1275" s="311"/>
      <c r="J1275" s="319">
        <f>ROUND(SUMIF(Anlagenbewegungsdaten!B:B,A1275,Anlagenbewegungsdaten!C:C),3)</f>
        <v>0</v>
      </c>
      <c r="K1275" s="320">
        <f>ROUND(SUMIF(Anlagenbewegungsdaten!$B:$B,$A1275,Anlagenbewegungsdaten!$D:$D),2)</f>
        <v>0</v>
      </c>
      <c r="L1275" s="321">
        <f t="shared" si="50"/>
        <v>0</v>
      </c>
      <c r="M1275" s="341" t="s">
        <v>4950</v>
      </c>
      <c r="N1275" s="341" t="s">
        <v>4963</v>
      </c>
      <c r="O1275" s="323">
        <f>ROUND(SUMIF(Anlagenbewegungsdaten_AV!B:B,A1275,Anlagenbewegungsdaten_AV!C:C),3)</f>
        <v>0</v>
      </c>
      <c r="P1275" s="320">
        <f>ROUND(SUMIF(Anlagenbewegungsdaten_AV!$B:$B,$A1275,Anlagenbewegungsdaten_AV!$D:$D),2)</f>
        <v>0</v>
      </c>
      <c r="Q1275" s="321">
        <f t="shared" si="51"/>
        <v>0</v>
      </c>
      <c r="S1275" s="324"/>
      <c r="T1275" s="317"/>
      <c r="U1275" s="325"/>
      <c r="V1275" s="325"/>
    </row>
    <row r="1276" spans="1:22" ht="15" customHeight="1" x14ac:dyDescent="0.25">
      <c r="A1276" s="129" t="s">
        <v>4302</v>
      </c>
      <c r="B1276" s="126" t="s">
        <v>2087</v>
      </c>
      <c r="C1276" s="127" t="s">
        <v>4020</v>
      </c>
      <c r="D1276" s="127" t="s">
        <v>4219</v>
      </c>
      <c r="E1276" s="127" t="s">
        <v>4069</v>
      </c>
      <c r="F1276" s="128">
        <v>25.58</v>
      </c>
      <c r="G1276" s="128">
        <v>25.779999999999998</v>
      </c>
      <c r="H1276" s="128">
        <v>20.46</v>
      </c>
      <c r="I1276" s="311"/>
      <c r="J1276" s="319">
        <f>ROUND(SUMIF(Anlagenbewegungsdaten!B:B,A1276,Anlagenbewegungsdaten!C:C),3)</f>
        <v>0</v>
      </c>
      <c r="K1276" s="320">
        <f>ROUND(SUMIF(Anlagenbewegungsdaten!$B:$B,$A1276,Anlagenbewegungsdaten!$D:$D),2)</f>
        <v>0</v>
      </c>
      <c r="L1276" s="321">
        <f t="shared" si="50"/>
        <v>0</v>
      </c>
      <c r="M1276" s="341" t="s">
        <v>4950</v>
      </c>
      <c r="N1276" s="341" t="s">
        <v>4963</v>
      </c>
      <c r="O1276" s="323">
        <f>ROUND(SUMIF(Anlagenbewegungsdaten_AV!B:B,A1276,Anlagenbewegungsdaten_AV!C:C),3)</f>
        <v>0</v>
      </c>
      <c r="P1276" s="320">
        <f>ROUND(SUMIF(Anlagenbewegungsdaten_AV!$B:$B,$A1276,Anlagenbewegungsdaten_AV!$D:$D),2)</f>
        <v>0</v>
      </c>
      <c r="Q1276" s="321">
        <f t="shared" si="51"/>
        <v>0</v>
      </c>
      <c r="S1276" s="324"/>
      <c r="T1276" s="317"/>
      <c r="U1276" s="325"/>
      <c r="V1276" s="325"/>
    </row>
    <row r="1277" spans="1:22" ht="15" customHeight="1" x14ac:dyDescent="0.25">
      <c r="A1277" s="129" t="s">
        <v>654</v>
      </c>
      <c r="B1277" s="126" t="s">
        <v>2087</v>
      </c>
      <c r="C1277" s="127" t="s">
        <v>4020</v>
      </c>
      <c r="D1277" s="127" t="s">
        <v>1944</v>
      </c>
      <c r="E1277" s="127" t="s">
        <v>2462</v>
      </c>
      <c r="F1277" s="128">
        <v>23.67</v>
      </c>
      <c r="G1277" s="128">
        <v>23.87</v>
      </c>
      <c r="H1277" s="128">
        <v>18.940000000000001</v>
      </c>
      <c r="I1277" s="311"/>
      <c r="J1277" s="319">
        <f>ROUND(SUMIF(Anlagenbewegungsdaten!B:B,A1277,Anlagenbewegungsdaten!C:C),3)</f>
        <v>0</v>
      </c>
      <c r="K1277" s="320">
        <f>ROUND(SUMIF(Anlagenbewegungsdaten!$B:$B,$A1277,Anlagenbewegungsdaten!$D:$D),2)</f>
        <v>0</v>
      </c>
      <c r="L1277" s="321">
        <f t="shared" si="50"/>
        <v>0</v>
      </c>
      <c r="M1277" s="341" t="s">
        <v>4950</v>
      </c>
      <c r="N1277" s="341" t="s">
        <v>4963</v>
      </c>
      <c r="O1277" s="323">
        <f>ROUND(SUMIF(Anlagenbewegungsdaten_AV!B:B,A1277,Anlagenbewegungsdaten_AV!C:C),3)</f>
        <v>0</v>
      </c>
      <c r="P1277" s="320">
        <f>ROUND(SUMIF(Anlagenbewegungsdaten_AV!$B:$B,$A1277,Anlagenbewegungsdaten_AV!$D:$D),2)</f>
        <v>0</v>
      </c>
      <c r="Q1277" s="321">
        <f t="shared" si="51"/>
        <v>0</v>
      </c>
      <c r="S1277" s="324"/>
      <c r="T1277" s="317"/>
      <c r="U1277" s="325"/>
      <c r="V1277" s="325"/>
    </row>
    <row r="1278" spans="1:22" ht="15" customHeight="1" x14ac:dyDescent="0.25">
      <c r="A1278" s="129" t="s">
        <v>655</v>
      </c>
      <c r="B1278" s="126" t="s">
        <v>2087</v>
      </c>
      <c r="C1278" s="127" t="s">
        <v>4020</v>
      </c>
      <c r="D1278" s="127" t="s">
        <v>1946</v>
      </c>
      <c r="E1278" s="127" t="s">
        <v>2465</v>
      </c>
      <c r="F1278" s="128">
        <v>25.67</v>
      </c>
      <c r="G1278" s="128">
        <v>25.87</v>
      </c>
      <c r="H1278" s="128">
        <v>20.54</v>
      </c>
      <c r="I1278" s="311"/>
      <c r="J1278" s="319">
        <f>ROUND(SUMIF(Anlagenbewegungsdaten!B:B,A1278,Anlagenbewegungsdaten!C:C),3)</f>
        <v>0</v>
      </c>
      <c r="K1278" s="320">
        <f>ROUND(SUMIF(Anlagenbewegungsdaten!$B:$B,$A1278,Anlagenbewegungsdaten!$D:$D),2)</f>
        <v>0</v>
      </c>
      <c r="L1278" s="321">
        <f t="shared" si="50"/>
        <v>0</v>
      </c>
      <c r="M1278" s="341" t="s">
        <v>4950</v>
      </c>
      <c r="N1278" s="341" t="s">
        <v>4963</v>
      </c>
      <c r="O1278" s="323">
        <f>ROUND(SUMIF(Anlagenbewegungsdaten_AV!B:B,A1278,Anlagenbewegungsdaten_AV!C:C),3)</f>
        <v>0</v>
      </c>
      <c r="P1278" s="320">
        <f>ROUND(SUMIF(Anlagenbewegungsdaten_AV!$B:$B,$A1278,Anlagenbewegungsdaten_AV!$D:$D),2)</f>
        <v>0</v>
      </c>
      <c r="Q1278" s="321">
        <f t="shared" si="51"/>
        <v>0</v>
      </c>
      <c r="S1278" s="324"/>
      <c r="T1278" s="317"/>
      <c r="U1278" s="325"/>
      <c r="V1278" s="325"/>
    </row>
    <row r="1279" spans="1:22" ht="15" customHeight="1" x14ac:dyDescent="0.25">
      <c r="A1279" s="129" t="s">
        <v>656</v>
      </c>
      <c r="B1279" s="126" t="s">
        <v>2087</v>
      </c>
      <c r="C1279" s="127" t="s">
        <v>4020</v>
      </c>
      <c r="D1279" s="127" t="s">
        <v>1948</v>
      </c>
      <c r="E1279" s="127" t="s">
        <v>1543</v>
      </c>
      <c r="F1279" s="128">
        <v>26.67</v>
      </c>
      <c r="G1279" s="128">
        <v>26.87</v>
      </c>
      <c r="H1279" s="128">
        <v>21.34</v>
      </c>
      <c r="I1279" s="311"/>
      <c r="J1279" s="319">
        <f>ROUND(SUMIF(Anlagenbewegungsdaten!B:B,A1279,Anlagenbewegungsdaten!C:C),3)</f>
        <v>0</v>
      </c>
      <c r="K1279" s="320">
        <f>ROUND(SUMIF(Anlagenbewegungsdaten!$B:$B,$A1279,Anlagenbewegungsdaten!$D:$D),2)</f>
        <v>0</v>
      </c>
      <c r="L1279" s="321">
        <f t="shared" si="50"/>
        <v>0</v>
      </c>
      <c r="M1279" s="341" t="s">
        <v>4950</v>
      </c>
      <c r="N1279" s="341" t="s">
        <v>4963</v>
      </c>
      <c r="O1279" s="323">
        <f>ROUND(SUMIF(Anlagenbewegungsdaten_AV!B:B,A1279,Anlagenbewegungsdaten_AV!C:C),3)</f>
        <v>0</v>
      </c>
      <c r="P1279" s="320">
        <f>ROUND(SUMIF(Anlagenbewegungsdaten_AV!$B:$B,$A1279,Anlagenbewegungsdaten_AV!$D:$D),2)</f>
        <v>0</v>
      </c>
      <c r="Q1279" s="321">
        <f t="shared" si="51"/>
        <v>0</v>
      </c>
      <c r="S1279" s="324"/>
      <c r="T1279" s="317"/>
      <c r="U1279" s="325"/>
      <c r="V1279" s="325"/>
    </row>
    <row r="1280" spans="1:22" ht="15" customHeight="1" x14ac:dyDescent="0.25">
      <c r="A1280" s="129" t="s">
        <v>657</v>
      </c>
      <c r="B1280" s="126" t="s">
        <v>2087</v>
      </c>
      <c r="C1280" s="127" t="s">
        <v>4020</v>
      </c>
      <c r="D1280" s="127" t="s">
        <v>1950</v>
      </c>
      <c r="E1280" s="127" t="s">
        <v>1546</v>
      </c>
      <c r="F1280" s="128">
        <v>26.67</v>
      </c>
      <c r="G1280" s="128">
        <v>26.87</v>
      </c>
      <c r="H1280" s="128">
        <v>21.34</v>
      </c>
      <c r="I1280" s="311"/>
      <c r="J1280" s="319">
        <f>ROUND(SUMIF(Anlagenbewegungsdaten!B:B,A1280,Anlagenbewegungsdaten!C:C),3)</f>
        <v>0</v>
      </c>
      <c r="K1280" s="320">
        <f>ROUND(SUMIF(Anlagenbewegungsdaten!$B:$B,$A1280,Anlagenbewegungsdaten!$D:$D),2)</f>
        <v>0</v>
      </c>
      <c r="L1280" s="321">
        <f t="shared" si="50"/>
        <v>0</v>
      </c>
      <c r="M1280" s="341" t="s">
        <v>4950</v>
      </c>
      <c r="N1280" s="341" t="s">
        <v>4963</v>
      </c>
      <c r="O1280" s="323">
        <f>ROUND(SUMIF(Anlagenbewegungsdaten_AV!B:B,A1280,Anlagenbewegungsdaten_AV!C:C),3)</f>
        <v>0</v>
      </c>
      <c r="P1280" s="320">
        <f>ROUND(SUMIF(Anlagenbewegungsdaten_AV!$B:$B,$A1280,Anlagenbewegungsdaten_AV!$D:$D),2)</f>
        <v>0</v>
      </c>
      <c r="Q1280" s="321">
        <f t="shared" si="51"/>
        <v>0</v>
      </c>
      <c r="S1280" s="324"/>
      <c r="T1280" s="317"/>
      <c r="U1280" s="325"/>
      <c r="V1280" s="325"/>
    </row>
    <row r="1281" spans="1:22" ht="15" customHeight="1" x14ac:dyDescent="0.25">
      <c r="A1281" s="129" t="s">
        <v>2787</v>
      </c>
      <c r="B1281" s="126" t="s">
        <v>2087</v>
      </c>
      <c r="C1281" s="127" t="s">
        <v>4020</v>
      </c>
      <c r="D1281" s="127" t="s">
        <v>2706</v>
      </c>
      <c r="E1281" s="127" t="s">
        <v>2555</v>
      </c>
      <c r="F1281" s="128">
        <v>26.64</v>
      </c>
      <c r="G1281" s="128">
        <v>26.84</v>
      </c>
      <c r="H1281" s="128">
        <v>21.31</v>
      </c>
      <c r="I1281" s="311"/>
      <c r="J1281" s="319">
        <f>ROUND(SUMIF(Anlagenbewegungsdaten!B:B,A1281,Anlagenbewegungsdaten!C:C),3)</f>
        <v>0</v>
      </c>
      <c r="K1281" s="320">
        <f>ROUND(SUMIF(Anlagenbewegungsdaten!$B:$B,$A1281,Anlagenbewegungsdaten!$D:$D),2)</f>
        <v>0</v>
      </c>
      <c r="L1281" s="321">
        <f t="shared" si="50"/>
        <v>0</v>
      </c>
      <c r="M1281" s="341" t="s">
        <v>4950</v>
      </c>
      <c r="N1281" s="341" t="s">
        <v>4963</v>
      </c>
      <c r="O1281" s="323">
        <f>ROUND(SUMIF(Anlagenbewegungsdaten_AV!B:B,A1281,Anlagenbewegungsdaten_AV!C:C),3)</f>
        <v>0</v>
      </c>
      <c r="P1281" s="320">
        <f>ROUND(SUMIF(Anlagenbewegungsdaten_AV!$B:$B,$A1281,Anlagenbewegungsdaten_AV!$D:$D),2)</f>
        <v>0</v>
      </c>
      <c r="Q1281" s="321">
        <f t="shared" si="51"/>
        <v>0</v>
      </c>
      <c r="S1281" s="324"/>
      <c r="T1281" s="317"/>
      <c r="U1281" s="325"/>
      <c r="V1281" s="325"/>
    </row>
    <row r="1282" spans="1:22" ht="15" customHeight="1" x14ac:dyDescent="0.25">
      <c r="A1282" s="129" t="s">
        <v>3531</v>
      </c>
      <c r="B1282" s="126" t="s">
        <v>2087</v>
      </c>
      <c r="C1282" s="127" t="s">
        <v>4020</v>
      </c>
      <c r="D1282" s="127" t="s">
        <v>3450</v>
      </c>
      <c r="E1282" s="127" t="s">
        <v>3299</v>
      </c>
      <c r="F1282" s="128">
        <v>26.61</v>
      </c>
      <c r="G1282" s="128">
        <v>26.81</v>
      </c>
      <c r="H1282" s="128">
        <v>21.29</v>
      </c>
      <c r="I1282" s="311"/>
      <c r="J1282" s="319">
        <f>ROUND(SUMIF(Anlagenbewegungsdaten!B:B,A1282,Anlagenbewegungsdaten!C:C),3)</f>
        <v>0</v>
      </c>
      <c r="K1282" s="320">
        <f>ROUND(SUMIF(Anlagenbewegungsdaten!$B:$B,$A1282,Anlagenbewegungsdaten!$D:$D),2)</f>
        <v>0</v>
      </c>
      <c r="L1282" s="321">
        <f t="shared" si="50"/>
        <v>0</v>
      </c>
      <c r="M1282" s="341" t="s">
        <v>4950</v>
      </c>
      <c r="N1282" s="341" t="s">
        <v>4963</v>
      </c>
      <c r="O1282" s="323">
        <f>ROUND(SUMIF(Anlagenbewegungsdaten_AV!B:B,A1282,Anlagenbewegungsdaten_AV!C:C),3)</f>
        <v>0</v>
      </c>
      <c r="P1282" s="320">
        <f>ROUND(SUMIF(Anlagenbewegungsdaten_AV!$B:$B,$A1282,Anlagenbewegungsdaten_AV!$D:$D),2)</f>
        <v>0</v>
      </c>
      <c r="Q1282" s="321">
        <f t="shared" si="51"/>
        <v>0</v>
      </c>
      <c r="S1282" s="324"/>
      <c r="T1282" s="317"/>
      <c r="U1282" s="325"/>
      <c r="V1282" s="325"/>
    </row>
    <row r="1283" spans="1:22" ht="15" customHeight="1" x14ac:dyDescent="0.25">
      <c r="A1283" s="129" t="s">
        <v>4303</v>
      </c>
      <c r="B1283" s="126" t="s">
        <v>2087</v>
      </c>
      <c r="C1283" s="127" t="s">
        <v>4020</v>
      </c>
      <c r="D1283" s="127" t="s">
        <v>4221</v>
      </c>
      <c r="E1283" s="127" t="s">
        <v>4069</v>
      </c>
      <c r="F1283" s="128">
        <v>26.58</v>
      </c>
      <c r="G1283" s="128">
        <v>26.779999999999998</v>
      </c>
      <c r="H1283" s="128">
        <v>21.26</v>
      </c>
      <c r="I1283" s="311"/>
      <c r="J1283" s="319">
        <f>ROUND(SUMIF(Anlagenbewegungsdaten!B:B,A1283,Anlagenbewegungsdaten!C:C),3)</f>
        <v>0</v>
      </c>
      <c r="K1283" s="320">
        <f>ROUND(SUMIF(Anlagenbewegungsdaten!$B:$B,$A1283,Anlagenbewegungsdaten!$D:$D),2)</f>
        <v>0</v>
      </c>
      <c r="L1283" s="321">
        <f t="shared" si="50"/>
        <v>0</v>
      </c>
      <c r="M1283" s="341" t="s">
        <v>4950</v>
      </c>
      <c r="N1283" s="341" t="s">
        <v>4963</v>
      </c>
      <c r="O1283" s="323">
        <f>ROUND(SUMIF(Anlagenbewegungsdaten_AV!B:B,A1283,Anlagenbewegungsdaten_AV!C:C),3)</f>
        <v>0</v>
      </c>
      <c r="P1283" s="320">
        <f>ROUND(SUMIF(Anlagenbewegungsdaten_AV!$B:$B,$A1283,Anlagenbewegungsdaten_AV!$D:$D),2)</f>
        <v>0</v>
      </c>
      <c r="Q1283" s="321">
        <f t="shared" si="51"/>
        <v>0</v>
      </c>
      <c r="S1283" s="324"/>
      <c r="T1283" s="317"/>
      <c r="U1283" s="325"/>
      <c r="V1283" s="325"/>
    </row>
    <row r="1284" spans="1:22" ht="15" customHeight="1" x14ac:dyDescent="0.25">
      <c r="A1284" s="129" t="s">
        <v>658</v>
      </c>
      <c r="B1284" s="126" t="s">
        <v>2087</v>
      </c>
      <c r="C1284" s="127" t="s">
        <v>4020</v>
      </c>
      <c r="D1284" s="127" t="s">
        <v>1952</v>
      </c>
      <c r="E1284" s="127" t="s">
        <v>2462</v>
      </c>
      <c r="F1284" s="128">
        <v>26.67</v>
      </c>
      <c r="G1284" s="128">
        <v>26.87</v>
      </c>
      <c r="H1284" s="128">
        <v>21.34</v>
      </c>
      <c r="I1284" s="311"/>
      <c r="J1284" s="319">
        <f>ROUND(SUMIF(Anlagenbewegungsdaten!B:B,A1284,Anlagenbewegungsdaten!C:C),3)</f>
        <v>0</v>
      </c>
      <c r="K1284" s="320">
        <f>ROUND(SUMIF(Anlagenbewegungsdaten!$B:$B,$A1284,Anlagenbewegungsdaten!$D:$D),2)</f>
        <v>0</v>
      </c>
      <c r="L1284" s="321">
        <f t="shared" si="50"/>
        <v>0</v>
      </c>
      <c r="M1284" s="341" t="s">
        <v>4950</v>
      </c>
      <c r="N1284" s="341" t="s">
        <v>4963</v>
      </c>
      <c r="O1284" s="323">
        <f>ROUND(SUMIF(Anlagenbewegungsdaten_AV!B:B,A1284,Anlagenbewegungsdaten_AV!C:C),3)</f>
        <v>0</v>
      </c>
      <c r="P1284" s="320">
        <f>ROUND(SUMIF(Anlagenbewegungsdaten_AV!$B:$B,$A1284,Anlagenbewegungsdaten_AV!$D:$D),2)</f>
        <v>0</v>
      </c>
      <c r="Q1284" s="321">
        <f t="shared" si="51"/>
        <v>0</v>
      </c>
      <c r="S1284" s="324"/>
      <c r="T1284" s="317"/>
      <c r="U1284" s="325"/>
      <c r="V1284" s="325"/>
    </row>
    <row r="1285" spans="1:22" ht="15" customHeight="1" x14ac:dyDescent="0.25">
      <c r="A1285" s="129" t="s">
        <v>659</v>
      </c>
      <c r="B1285" s="126" t="s">
        <v>2087</v>
      </c>
      <c r="C1285" s="127" t="s">
        <v>4020</v>
      </c>
      <c r="D1285" s="127" t="s">
        <v>1954</v>
      </c>
      <c r="E1285" s="127" t="s">
        <v>2465</v>
      </c>
      <c r="F1285" s="128">
        <v>28.67</v>
      </c>
      <c r="G1285" s="128">
        <v>28.87</v>
      </c>
      <c r="H1285" s="128">
        <v>22.94</v>
      </c>
      <c r="I1285" s="311"/>
      <c r="J1285" s="319">
        <f>ROUND(SUMIF(Anlagenbewegungsdaten!B:B,A1285,Anlagenbewegungsdaten!C:C),3)</f>
        <v>0</v>
      </c>
      <c r="K1285" s="320">
        <f>ROUND(SUMIF(Anlagenbewegungsdaten!$B:$B,$A1285,Anlagenbewegungsdaten!$D:$D),2)</f>
        <v>0</v>
      </c>
      <c r="L1285" s="321">
        <f t="shared" si="50"/>
        <v>0</v>
      </c>
      <c r="M1285" s="341" t="s">
        <v>4950</v>
      </c>
      <c r="N1285" s="341" t="s">
        <v>4963</v>
      </c>
      <c r="O1285" s="323">
        <f>ROUND(SUMIF(Anlagenbewegungsdaten_AV!B:B,A1285,Anlagenbewegungsdaten_AV!C:C),3)</f>
        <v>0</v>
      </c>
      <c r="P1285" s="320">
        <f>ROUND(SUMIF(Anlagenbewegungsdaten_AV!$B:$B,$A1285,Anlagenbewegungsdaten_AV!$D:$D),2)</f>
        <v>0</v>
      </c>
      <c r="Q1285" s="321">
        <f t="shared" si="51"/>
        <v>0</v>
      </c>
      <c r="S1285" s="324"/>
      <c r="T1285" s="317"/>
      <c r="U1285" s="325"/>
      <c r="V1285" s="325"/>
    </row>
    <row r="1286" spans="1:22" ht="15" customHeight="1" x14ac:dyDescent="0.25">
      <c r="A1286" s="129" t="s">
        <v>660</v>
      </c>
      <c r="B1286" s="126" t="s">
        <v>2087</v>
      </c>
      <c r="C1286" s="127" t="s">
        <v>4020</v>
      </c>
      <c r="D1286" s="127" t="s">
        <v>1956</v>
      </c>
      <c r="E1286" s="127" t="s">
        <v>1543</v>
      </c>
      <c r="F1286" s="128">
        <v>29.67</v>
      </c>
      <c r="G1286" s="128">
        <v>29.87</v>
      </c>
      <c r="H1286" s="128">
        <v>23.74</v>
      </c>
      <c r="I1286" s="311"/>
      <c r="J1286" s="319">
        <f>ROUND(SUMIF(Anlagenbewegungsdaten!B:B,A1286,Anlagenbewegungsdaten!C:C),3)</f>
        <v>0</v>
      </c>
      <c r="K1286" s="320">
        <f>ROUND(SUMIF(Anlagenbewegungsdaten!$B:$B,$A1286,Anlagenbewegungsdaten!$D:$D),2)</f>
        <v>0</v>
      </c>
      <c r="L1286" s="321">
        <f t="shared" si="50"/>
        <v>0</v>
      </c>
      <c r="M1286" s="341" t="s">
        <v>4950</v>
      </c>
      <c r="N1286" s="341" t="s">
        <v>4963</v>
      </c>
      <c r="O1286" s="323">
        <f>ROUND(SUMIF(Anlagenbewegungsdaten_AV!B:B,A1286,Anlagenbewegungsdaten_AV!C:C),3)</f>
        <v>0</v>
      </c>
      <c r="P1286" s="320">
        <f>ROUND(SUMIF(Anlagenbewegungsdaten_AV!$B:$B,$A1286,Anlagenbewegungsdaten_AV!$D:$D),2)</f>
        <v>0</v>
      </c>
      <c r="Q1286" s="321">
        <f t="shared" si="51"/>
        <v>0</v>
      </c>
      <c r="S1286" s="324"/>
      <c r="T1286" s="317"/>
      <c r="U1286" s="325"/>
      <c r="V1286" s="325"/>
    </row>
    <row r="1287" spans="1:22" ht="15" customHeight="1" x14ac:dyDescent="0.25">
      <c r="A1287" s="129" t="s">
        <v>661</v>
      </c>
      <c r="B1287" s="126" t="s">
        <v>2087</v>
      </c>
      <c r="C1287" s="127" t="s">
        <v>4020</v>
      </c>
      <c r="D1287" s="127" t="s">
        <v>1958</v>
      </c>
      <c r="E1287" s="127" t="s">
        <v>1546</v>
      </c>
      <c r="F1287" s="128">
        <v>29.67</v>
      </c>
      <c r="G1287" s="128">
        <v>29.87</v>
      </c>
      <c r="H1287" s="128">
        <v>23.74</v>
      </c>
      <c r="I1287" s="311"/>
      <c r="J1287" s="319">
        <f>ROUND(SUMIF(Anlagenbewegungsdaten!B:B,A1287,Anlagenbewegungsdaten!C:C),3)</f>
        <v>0</v>
      </c>
      <c r="K1287" s="320">
        <f>ROUND(SUMIF(Anlagenbewegungsdaten!$B:$B,$A1287,Anlagenbewegungsdaten!$D:$D),2)</f>
        <v>0</v>
      </c>
      <c r="L1287" s="321">
        <f t="shared" si="50"/>
        <v>0</v>
      </c>
      <c r="M1287" s="341" t="s">
        <v>4950</v>
      </c>
      <c r="N1287" s="341" t="s">
        <v>4963</v>
      </c>
      <c r="O1287" s="323">
        <f>ROUND(SUMIF(Anlagenbewegungsdaten_AV!B:B,A1287,Anlagenbewegungsdaten_AV!C:C),3)</f>
        <v>0</v>
      </c>
      <c r="P1287" s="320">
        <f>ROUND(SUMIF(Anlagenbewegungsdaten_AV!$B:$B,$A1287,Anlagenbewegungsdaten_AV!$D:$D),2)</f>
        <v>0</v>
      </c>
      <c r="Q1287" s="321">
        <f t="shared" si="51"/>
        <v>0</v>
      </c>
      <c r="S1287" s="324"/>
      <c r="T1287" s="317"/>
      <c r="U1287" s="325"/>
      <c r="V1287" s="325"/>
    </row>
    <row r="1288" spans="1:22" ht="15" customHeight="1" x14ac:dyDescent="0.25">
      <c r="A1288" s="129" t="s">
        <v>2788</v>
      </c>
      <c r="B1288" s="126" t="s">
        <v>2087</v>
      </c>
      <c r="C1288" s="127" t="s">
        <v>4020</v>
      </c>
      <c r="D1288" s="127" t="s">
        <v>2708</v>
      </c>
      <c r="E1288" s="127" t="s">
        <v>2555</v>
      </c>
      <c r="F1288" s="128">
        <v>29.64</v>
      </c>
      <c r="G1288" s="128">
        <v>29.84</v>
      </c>
      <c r="H1288" s="128">
        <v>23.71</v>
      </c>
      <c r="I1288" s="311"/>
      <c r="J1288" s="319">
        <f>ROUND(SUMIF(Anlagenbewegungsdaten!B:B,A1288,Anlagenbewegungsdaten!C:C),3)</f>
        <v>0</v>
      </c>
      <c r="K1288" s="320">
        <f>ROUND(SUMIF(Anlagenbewegungsdaten!$B:$B,$A1288,Anlagenbewegungsdaten!$D:$D),2)</f>
        <v>0</v>
      </c>
      <c r="L1288" s="321">
        <f t="shared" si="50"/>
        <v>0</v>
      </c>
      <c r="M1288" s="341" t="s">
        <v>4950</v>
      </c>
      <c r="N1288" s="341" t="s">
        <v>4963</v>
      </c>
      <c r="O1288" s="323">
        <f>ROUND(SUMIF(Anlagenbewegungsdaten_AV!B:B,A1288,Anlagenbewegungsdaten_AV!C:C),3)</f>
        <v>0</v>
      </c>
      <c r="P1288" s="320">
        <f>ROUND(SUMIF(Anlagenbewegungsdaten_AV!$B:$B,$A1288,Anlagenbewegungsdaten_AV!$D:$D),2)</f>
        <v>0</v>
      </c>
      <c r="Q1288" s="321">
        <f t="shared" si="51"/>
        <v>0</v>
      </c>
      <c r="S1288" s="324"/>
      <c r="T1288" s="317"/>
      <c r="U1288" s="325"/>
      <c r="V1288" s="325"/>
    </row>
    <row r="1289" spans="1:22" ht="15" customHeight="1" x14ac:dyDescent="0.25">
      <c r="A1289" s="129" t="s">
        <v>3532</v>
      </c>
      <c r="B1289" s="126" t="s">
        <v>2087</v>
      </c>
      <c r="C1289" s="127" t="s">
        <v>4020</v>
      </c>
      <c r="D1289" s="127" t="s">
        <v>3452</v>
      </c>
      <c r="E1289" s="127" t="s">
        <v>3299</v>
      </c>
      <c r="F1289" s="128">
        <v>29.61</v>
      </c>
      <c r="G1289" s="128">
        <v>29.81</v>
      </c>
      <c r="H1289" s="128">
        <v>23.69</v>
      </c>
      <c r="I1289" s="311"/>
      <c r="J1289" s="319">
        <f>ROUND(SUMIF(Anlagenbewegungsdaten!B:B,A1289,Anlagenbewegungsdaten!C:C),3)</f>
        <v>0</v>
      </c>
      <c r="K1289" s="320">
        <f>ROUND(SUMIF(Anlagenbewegungsdaten!$B:$B,$A1289,Anlagenbewegungsdaten!$D:$D),2)</f>
        <v>0</v>
      </c>
      <c r="L1289" s="321">
        <f t="shared" si="50"/>
        <v>0</v>
      </c>
      <c r="M1289" s="341" t="s">
        <v>4950</v>
      </c>
      <c r="N1289" s="341" t="s">
        <v>4963</v>
      </c>
      <c r="O1289" s="323">
        <f>ROUND(SUMIF(Anlagenbewegungsdaten_AV!B:B,A1289,Anlagenbewegungsdaten_AV!C:C),3)</f>
        <v>0</v>
      </c>
      <c r="P1289" s="320">
        <f>ROUND(SUMIF(Anlagenbewegungsdaten_AV!$B:$B,$A1289,Anlagenbewegungsdaten_AV!$D:$D),2)</f>
        <v>0</v>
      </c>
      <c r="Q1289" s="321">
        <f t="shared" si="51"/>
        <v>0</v>
      </c>
      <c r="S1289" s="324"/>
      <c r="T1289" s="317"/>
      <c r="U1289" s="325"/>
      <c r="V1289" s="325"/>
    </row>
    <row r="1290" spans="1:22" ht="15" customHeight="1" x14ac:dyDescent="0.25">
      <c r="A1290" s="129" t="s">
        <v>4304</v>
      </c>
      <c r="B1290" s="126" t="s">
        <v>2087</v>
      </c>
      <c r="C1290" s="127" t="s">
        <v>4020</v>
      </c>
      <c r="D1290" s="127" t="s">
        <v>4223</v>
      </c>
      <c r="E1290" s="127" t="s">
        <v>4069</v>
      </c>
      <c r="F1290" s="128">
        <v>29.58</v>
      </c>
      <c r="G1290" s="128">
        <v>29.779999999999998</v>
      </c>
      <c r="H1290" s="128">
        <v>23.66</v>
      </c>
      <c r="I1290" s="311"/>
      <c r="J1290" s="319">
        <f>ROUND(SUMIF(Anlagenbewegungsdaten!B:B,A1290,Anlagenbewegungsdaten!C:C),3)</f>
        <v>0</v>
      </c>
      <c r="K1290" s="320">
        <f>ROUND(SUMIF(Anlagenbewegungsdaten!$B:$B,$A1290,Anlagenbewegungsdaten!$D:$D),2)</f>
        <v>0</v>
      </c>
      <c r="L1290" s="321">
        <f t="shared" ref="L1290:L1353" si="52">IF(ISBLANK(F1290),0,IF(OR($J1290&gt;=100,$J1290&lt;=-100),F1290-(K1290/J1290*100),IF(OR(J1290&gt;-100,J1290&lt;100),(J1290*F1290%)-K1290)))</f>
        <v>0</v>
      </c>
      <c r="M1290" s="341" t="s">
        <v>4950</v>
      </c>
      <c r="N1290" s="341" t="s">
        <v>4963</v>
      </c>
      <c r="O1290" s="323">
        <f>ROUND(SUMIF(Anlagenbewegungsdaten_AV!B:B,A1290,Anlagenbewegungsdaten_AV!C:C),3)</f>
        <v>0</v>
      </c>
      <c r="P1290" s="320">
        <f>ROUND(SUMIF(Anlagenbewegungsdaten_AV!$B:$B,$A1290,Anlagenbewegungsdaten_AV!$D:$D),2)</f>
        <v>0</v>
      </c>
      <c r="Q1290" s="321">
        <f t="shared" ref="Q1290:Q1353" si="53">IF(ISBLANK(H1290),0,IF(OR($O1290&gt;=100,$O1290&lt;=-100),H1290-(P1290/O1290*100),IF(OR(O1290&gt;-100,O1290&lt;100),(O1290*G1290%)-P1290)))</f>
        <v>0</v>
      </c>
      <c r="S1290" s="324"/>
      <c r="T1290" s="317"/>
      <c r="U1290" s="325"/>
      <c r="V1290" s="325"/>
    </row>
    <row r="1291" spans="1:22" ht="15" customHeight="1" x14ac:dyDescent="0.25">
      <c r="A1291" s="129" t="s">
        <v>662</v>
      </c>
      <c r="B1291" s="126" t="s">
        <v>2087</v>
      </c>
      <c r="C1291" s="127" t="s">
        <v>4020</v>
      </c>
      <c r="D1291" s="127" t="s">
        <v>1960</v>
      </c>
      <c r="E1291" s="127" t="s">
        <v>2462</v>
      </c>
      <c r="F1291" s="128">
        <v>27.67</v>
      </c>
      <c r="G1291" s="128">
        <v>27.87</v>
      </c>
      <c r="H1291" s="128">
        <v>22.14</v>
      </c>
      <c r="I1291" s="311"/>
      <c r="J1291" s="319">
        <f>ROUND(SUMIF(Anlagenbewegungsdaten!B:B,A1291,Anlagenbewegungsdaten!C:C),3)</f>
        <v>0</v>
      </c>
      <c r="K1291" s="320">
        <f>ROUND(SUMIF(Anlagenbewegungsdaten!$B:$B,$A1291,Anlagenbewegungsdaten!$D:$D),2)</f>
        <v>0</v>
      </c>
      <c r="L1291" s="321">
        <f t="shared" si="52"/>
        <v>0</v>
      </c>
      <c r="M1291" s="341" t="s">
        <v>4950</v>
      </c>
      <c r="N1291" s="341" t="s">
        <v>4963</v>
      </c>
      <c r="O1291" s="323">
        <f>ROUND(SUMIF(Anlagenbewegungsdaten_AV!B:B,A1291,Anlagenbewegungsdaten_AV!C:C),3)</f>
        <v>0</v>
      </c>
      <c r="P1291" s="320">
        <f>ROUND(SUMIF(Anlagenbewegungsdaten_AV!$B:$B,$A1291,Anlagenbewegungsdaten_AV!$D:$D),2)</f>
        <v>0</v>
      </c>
      <c r="Q1291" s="321">
        <f t="shared" si="53"/>
        <v>0</v>
      </c>
      <c r="S1291" s="324"/>
      <c r="T1291" s="317"/>
      <c r="U1291" s="325"/>
      <c r="V1291" s="325"/>
    </row>
    <row r="1292" spans="1:22" ht="15" customHeight="1" x14ac:dyDescent="0.25">
      <c r="A1292" s="129" t="s">
        <v>663</v>
      </c>
      <c r="B1292" s="126" t="s">
        <v>2087</v>
      </c>
      <c r="C1292" s="127" t="s">
        <v>4020</v>
      </c>
      <c r="D1292" s="127" t="s">
        <v>1962</v>
      </c>
      <c r="E1292" s="127" t="s">
        <v>2465</v>
      </c>
      <c r="F1292" s="128">
        <v>29.67</v>
      </c>
      <c r="G1292" s="128">
        <v>29.87</v>
      </c>
      <c r="H1292" s="128">
        <v>23.74</v>
      </c>
      <c r="I1292" s="311"/>
      <c r="J1292" s="319">
        <f>ROUND(SUMIF(Anlagenbewegungsdaten!B:B,A1292,Anlagenbewegungsdaten!C:C),3)</f>
        <v>0</v>
      </c>
      <c r="K1292" s="320">
        <f>ROUND(SUMIF(Anlagenbewegungsdaten!$B:$B,$A1292,Anlagenbewegungsdaten!$D:$D),2)</f>
        <v>0</v>
      </c>
      <c r="L1292" s="321">
        <f t="shared" si="52"/>
        <v>0</v>
      </c>
      <c r="M1292" s="341" t="s">
        <v>4950</v>
      </c>
      <c r="N1292" s="341" t="s">
        <v>4963</v>
      </c>
      <c r="O1292" s="323">
        <f>ROUND(SUMIF(Anlagenbewegungsdaten_AV!B:B,A1292,Anlagenbewegungsdaten_AV!C:C),3)</f>
        <v>0</v>
      </c>
      <c r="P1292" s="320">
        <f>ROUND(SUMIF(Anlagenbewegungsdaten_AV!$B:$B,$A1292,Anlagenbewegungsdaten_AV!$D:$D),2)</f>
        <v>0</v>
      </c>
      <c r="Q1292" s="321">
        <f t="shared" si="53"/>
        <v>0</v>
      </c>
      <c r="S1292" s="324"/>
      <c r="T1292" s="317"/>
      <c r="U1292" s="325"/>
      <c r="V1292" s="325"/>
    </row>
    <row r="1293" spans="1:22" ht="15" customHeight="1" x14ac:dyDescent="0.25">
      <c r="A1293" s="129" t="s">
        <v>664</v>
      </c>
      <c r="B1293" s="126" t="s">
        <v>2087</v>
      </c>
      <c r="C1293" s="127" t="s">
        <v>4020</v>
      </c>
      <c r="D1293" s="127" t="s">
        <v>1964</v>
      </c>
      <c r="E1293" s="127" t="s">
        <v>1543</v>
      </c>
      <c r="F1293" s="128">
        <v>30.67</v>
      </c>
      <c r="G1293" s="128">
        <v>30.87</v>
      </c>
      <c r="H1293" s="128">
        <v>24.54</v>
      </c>
      <c r="I1293" s="311"/>
      <c r="J1293" s="319">
        <f>ROUND(SUMIF(Anlagenbewegungsdaten!B:B,A1293,Anlagenbewegungsdaten!C:C),3)</f>
        <v>0</v>
      </c>
      <c r="K1293" s="320">
        <f>ROUND(SUMIF(Anlagenbewegungsdaten!$B:$B,$A1293,Anlagenbewegungsdaten!$D:$D),2)</f>
        <v>0</v>
      </c>
      <c r="L1293" s="321">
        <f t="shared" si="52"/>
        <v>0</v>
      </c>
      <c r="M1293" s="341" t="s">
        <v>4950</v>
      </c>
      <c r="N1293" s="341" t="s">
        <v>4963</v>
      </c>
      <c r="O1293" s="323">
        <f>ROUND(SUMIF(Anlagenbewegungsdaten_AV!B:B,A1293,Anlagenbewegungsdaten_AV!C:C),3)</f>
        <v>0</v>
      </c>
      <c r="P1293" s="320">
        <f>ROUND(SUMIF(Anlagenbewegungsdaten_AV!$B:$B,$A1293,Anlagenbewegungsdaten_AV!$D:$D),2)</f>
        <v>0</v>
      </c>
      <c r="Q1293" s="321">
        <f t="shared" si="53"/>
        <v>0</v>
      </c>
      <c r="S1293" s="324"/>
      <c r="T1293" s="317"/>
      <c r="U1293" s="325"/>
      <c r="V1293" s="325"/>
    </row>
    <row r="1294" spans="1:22" ht="15" customHeight="1" x14ac:dyDescent="0.25">
      <c r="A1294" s="129" t="s">
        <v>665</v>
      </c>
      <c r="B1294" s="126" t="s">
        <v>2087</v>
      </c>
      <c r="C1294" s="127" t="s">
        <v>4020</v>
      </c>
      <c r="D1294" s="127" t="s">
        <v>1966</v>
      </c>
      <c r="E1294" s="127" t="s">
        <v>1546</v>
      </c>
      <c r="F1294" s="128">
        <v>30.67</v>
      </c>
      <c r="G1294" s="128">
        <v>30.87</v>
      </c>
      <c r="H1294" s="128">
        <v>24.54</v>
      </c>
      <c r="I1294" s="311"/>
      <c r="J1294" s="319">
        <f>ROUND(SUMIF(Anlagenbewegungsdaten!B:B,A1294,Anlagenbewegungsdaten!C:C),3)</f>
        <v>0</v>
      </c>
      <c r="K1294" s="320">
        <f>ROUND(SUMIF(Anlagenbewegungsdaten!$B:$B,$A1294,Anlagenbewegungsdaten!$D:$D),2)</f>
        <v>0</v>
      </c>
      <c r="L1294" s="321">
        <f t="shared" si="52"/>
        <v>0</v>
      </c>
      <c r="M1294" s="341" t="s">
        <v>4950</v>
      </c>
      <c r="N1294" s="341" t="s">
        <v>4963</v>
      </c>
      <c r="O1294" s="323">
        <f>ROUND(SUMIF(Anlagenbewegungsdaten_AV!B:B,A1294,Anlagenbewegungsdaten_AV!C:C),3)</f>
        <v>0</v>
      </c>
      <c r="P1294" s="320">
        <f>ROUND(SUMIF(Anlagenbewegungsdaten_AV!$B:$B,$A1294,Anlagenbewegungsdaten_AV!$D:$D),2)</f>
        <v>0</v>
      </c>
      <c r="Q1294" s="321">
        <f t="shared" si="53"/>
        <v>0</v>
      </c>
      <c r="S1294" s="324"/>
      <c r="T1294" s="317"/>
      <c r="U1294" s="325"/>
      <c r="V1294" s="325"/>
    </row>
    <row r="1295" spans="1:22" ht="15" customHeight="1" x14ac:dyDescent="0.25">
      <c r="A1295" s="129" t="s">
        <v>2789</v>
      </c>
      <c r="B1295" s="126" t="s">
        <v>2087</v>
      </c>
      <c r="C1295" s="127" t="s">
        <v>4020</v>
      </c>
      <c r="D1295" s="127" t="s">
        <v>2710</v>
      </c>
      <c r="E1295" s="127" t="s">
        <v>2555</v>
      </c>
      <c r="F1295" s="128">
        <v>30.64</v>
      </c>
      <c r="G1295" s="128">
        <v>30.84</v>
      </c>
      <c r="H1295" s="128">
        <v>24.51</v>
      </c>
      <c r="I1295" s="311"/>
      <c r="J1295" s="319">
        <f>ROUND(SUMIF(Anlagenbewegungsdaten!B:B,A1295,Anlagenbewegungsdaten!C:C),3)</f>
        <v>0</v>
      </c>
      <c r="K1295" s="320">
        <f>ROUND(SUMIF(Anlagenbewegungsdaten!$B:$B,$A1295,Anlagenbewegungsdaten!$D:$D),2)</f>
        <v>0</v>
      </c>
      <c r="L1295" s="321">
        <f t="shared" si="52"/>
        <v>0</v>
      </c>
      <c r="M1295" s="341" t="s">
        <v>4950</v>
      </c>
      <c r="N1295" s="341" t="s">
        <v>4963</v>
      </c>
      <c r="O1295" s="323">
        <f>ROUND(SUMIF(Anlagenbewegungsdaten_AV!B:B,A1295,Anlagenbewegungsdaten_AV!C:C),3)</f>
        <v>0</v>
      </c>
      <c r="P1295" s="320">
        <f>ROUND(SUMIF(Anlagenbewegungsdaten_AV!$B:$B,$A1295,Anlagenbewegungsdaten_AV!$D:$D),2)</f>
        <v>0</v>
      </c>
      <c r="Q1295" s="321">
        <f t="shared" si="53"/>
        <v>0</v>
      </c>
      <c r="S1295" s="324"/>
      <c r="T1295" s="317"/>
      <c r="U1295" s="325"/>
      <c r="V1295" s="325"/>
    </row>
    <row r="1296" spans="1:22" ht="15" customHeight="1" x14ac:dyDescent="0.25">
      <c r="A1296" s="129" t="s">
        <v>3533</v>
      </c>
      <c r="B1296" s="126" t="s">
        <v>2087</v>
      </c>
      <c r="C1296" s="127" t="s">
        <v>4020</v>
      </c>
      <c r="D1296" s="127" t="s">
        <v>3454</v>
      </c>
      <c r="E1296" s="127" t="s">
        <v>3299</v>
      </c>
      <c r="F1296" s="128">
        <v>30.61</v>
      </c>
      <c r="G1296" s="128">
        <v>30.81</v>
      </c>
      <c r="H1296" s="128">
        <v>24.49</v>
      </c>
      <c r="I1296" s="311"/>
      <c r="J1296" s="319">
        <f>ROUND(SUMIF(Anlagenbewegungsdaten!B:B,A1296,Anlagenbewegungsdaten!C:C),3)</f>
        <v>0</v>
      </c>
      <c r="K1296" s="320">
        <f>ROUND(SUMIF(Anlagenbewegungsdaten!$B:$B,$A1296,Anlagenbewegungsdaten!$D:$D),2)</f>
        <v>0</v>
      </c>
      <c r="L1296" s="321">
        <f t="shared" si="52"/>
        <v>0</v>
      </c>
      <c r="M1296" s="341" t="s">
        <v>4950</v>
      </c>
      <c r="N1296" s="341" t="s">
        <v>4963</v>
      </c>
      <c r="O1296" s="323">
        <f>ROUND(SUMIF(Anlagenbewegungsdaten_AV!B:B,A1296,Anlagenbewegungsdaten_AV!C:C),3)</f>
        <v>0</v>
      </c>
      <c r="P1296" s="320">
        <f>ROUND(SUMIF(Anlagenbewegungsdaten_AV!$B:$B,$A1296,Anlagenbewegungsdaten_AV!$D:$D),2)</f>
        <v>0</v>
      </c>
      <c r="Q1296" s="321">
        <f t="shared" si="53"/>
        <v>0</v>
      </c>
      <c r="S1296" s="324"/>
      <c r="T1296" s="317"/>
      <c r="U1296" s="325"/>
      <c r="V1296" s="325"/>
    </row>
    <row r="1297" spans="1:22" ht="15" customHeight="1" x14ac:dyDescent="0.25">
      <c r="A1297" s="129" t="s">
        <v>4305</v>
      </c>
      <c r="B1297" s="126" t="s">
        <v>2087</v>
      </c>
      <c r="C1297" s="127" t="s">
        <v>4020</v>
      </c>
      <c r="D1297" s="127" t="s">
        <v>4225</v>
      </c>
      <c r="E1297" s="127" t="s">
        <v>4069</v>
      </c>
      <c r="F1297" s="128">
        <v>30.58</v>
      </c>
      <c r="G1297" s="128">
        <v>30.779999999999998</v>
      </c>
      <c r="H1297" s="128">
        <v>24.46</v>
      </c>
      <c r="I1297" s="311"/>
      <c r="J1297" s="319">
        <f>ROUND(SUMIF(Anlagenbewegungsdaten!B:B,A1297,Anlagenbewegungsdaten!C:C),3)</f>
        <v>0</v>
      </c>
      <c r="K1297" s="320">
        <f>ROUND(SUMIF(Anlagenbewegungsdaten!$B:$B,$A1297,Anlagenbewegungsdaten!$D:$D),2)</f>
        <v>0</v>
      </c>
      <c r="L1297" s="321">
        <f t="shared" si="52"/>
        <v>0</v>
      </c>
      <c r="M1297" s="341" t="s">
        <v>4950</v>
      </c>
      <c r="N1297" s="341" t="s">
        <v>4963</v>
      </c>
      <c r="O1297" s="323">
        <f>ROUND(SUMIF(Anlagenbewegungsdaten_AV!B:B,A1297,Anlagenbewegungsdaten_AV!C:C),3)</f>
        <v>0</v>
      </c>
      <c r="P1297" s="320">
        <f>ROUND(SUMIF(Anlagenbewegungsdaten_AV!$B:$B,$A1297,Anlagenbewegungsdaten_AV!$D:$D),2)</f>
        <v>0</v>
      </c>
      <c r="Q1297" s="321">
        <f t="shared" si="53"/>
        <v>0</v>
      </c>
      <c r="S1297" s="324"/>
      <c r="T1297" s="317"/>
      <c r="U1297" s="325"/>
      <c r="V1297" s="325"/>
    </row>
    <row r="1298" spans="1:22" ht="15" customHeight="1" x14ac:dyDescent="0.25">
      <c r="A1298" s="129" t="s">
        <v>2524</v>
      </c>
      <c r="B1298" s="126" t="s">
        <v>2087</v>
      </c>
      <c r="C1298" s="127" t="s">
        <v>4020</v>
      </c>
      <c r="D1298" s="127" t="s">
        <v>2477</v>
      </c>
      <c r="E1298" s="127" t="s">
        <v>2462</v>
      </c>
      <c r="F1298" s="128">
        <v>9.75</v>
      </c>
      <c r="G1298" s="128">
        <v>9.9499999999999993</v>
      </c>
      <c r="H1298" s="128">
        <v>7.8</v>
      </c>
      <c r="I1298" s="311"/>
      <c r="J1298" s="319">
        <f>ROUND(SUMIF(Anlagenbewegungsdaten!B:B,A1298,Anlagenbewegungsdaten!C:C),3)</f>
        <v>0</v>
      </c>
      <c r="K1298" s="320">
        <f>ROUND(SUMIF(Anlagenbewegungsdaten!$B:$B,$A1298,Anlagenbewegungsdaten!$D:$D),2)</f>
        <v>0</v>
      </c>
      <c r="L1298" s="321">
        <f t="shared" si="52"/>
        <v>0</v>
      </c>
      <c r="M1298" s="341" t="s">
        <v>4950</v>
      </c>
      <c r="N1298" s="341" t="s">
        <v>4963</v>
      </c>
      <c r="O1298" s="323">
        <f>ROUND(SUMIF(Anlagenbewegungsdaten_AV!B:B,A1298,Anlagenbewegungsdaten_AV!C:C),3)</f>
        <v>0</v>
      </c>
      <c r="P1298" s="320">
        <f>ROUND(SUMIF(Anlagenbewegungsdaten_AV!$B:$B,$A1298,Anlagenbewegungsdaten_AV!$D:$D),2)</f>
        <v>0</v>
      </c>
      <c r="Q1298" s="321">
        <f t="shared" si="53"/>
        <v>0</v>
      </c>
      <c r="S1298" s="324"/>
      <c r="T1298" s="317"/>
      <c r="U1298" s="325"/>
      <c r="V1298" s="325"/>
    </row>
    <row r="1299" spans="1:22" ht="15" customHeight="1" x14ac:dyDescent="0.25">
      <c r="A1299" s="129" t="s">
        <v>2525</v>
      </c>
      <c r="B1299" s="126" t="s">
        <v>2087</v>
      </c>
      <c r="C1299" s="127" t="s">
        <v>4020</v>
      </c>
      <c r="D1299" s="127" t="s">
        <v>2479</v>
      </c>
      <c r="E1299" s="127" t="s">
        <v>2465</v>
      </c>
      <c r="F1299" s="128">
        <v>11.75</v>
      </c>
      <c r="G1299" s="128">
        <v>11.95</v>
      </c>
      <c r="H1299" s="128">
        <v>9.4</v>
      </c>
      <c r="I1299" s="311"/>
      <c r="J1299" s="319">
        <f>ROUND(SUMIF(Anlagenbewegungsdaten!B:B,A1299,Anlagenbewegungsdaten!C:C),3)</f>
        <v>0</v>
      </c>
      <c r="K1299" s="320">
        <f>ROUND(SUMIF(Anlagenbewegungsdaten!$B:$B,$A1299,Anlagenbewegungsdaten!$D:$D),2)</f>
        <v>0</v>
      </c>
      <c r="L1299" s="321">
        <f t="shared" si="52"/>
        <v>0</v>
      </c>
      <c r="M1299" s="341" t="s">
        <v>4950</v>
      </c>
      <c r="N1299" s="341" t="s">
        <v>4963</v>
      </c>
      <c r="O1299" s="323">
        <f>ROUND(SUMIF(Anlagenbewegungsdaten_AV!B:B,A1299,Anlagenbewegungsdaten_AV!C:C),3)</f>
        <v>0</v>
      </c>
      <c r="P1299" s="320">
        <f>ROUND(SUMIF(Anlagenbewegungsdaten_AV!$B:$B,$A1299,Anlagenbewegungsdaten_AV!$D:$D),2)</f>
        <v>0</v>
      </c>
      <c r="Q1299" s="321">
        <f t="shared" si="53"/>
        <v>0</v>
      </c>
      <c r="S1299" s="324"/>
      <c r="T1299" s="317"/>
      <c r="U1299" s="325"/>
      <c r="V1299" s="325"/>
    </row>
    <row r="1300" spans="1:22" ht="15" customHeight="1" x14ac:dyDescent="0.25">
      <c r="A1300" s="129" t="s">
        <v>666</v>
      </c>
      <c r="B1300" s="126" t="s">
        <v>2087</v>
      </c>
      <c r="C1300" s="127" t="s">
        <v>4020</v>
      </c>
      <c r="D1300" s="127" t="s">
        <v>1968</v>
      </c>
      <c r="E1300" s="127" t="s">
        <v>1543</v>
      </c>
      <c r="F1300" s="128">
        <v>12.75</v>
      </c>
      <c r="G1300" s="128">
        <v>12.95</v>
      </c>
      <c r="H1300" s="128">
        <v>10.199999999999999</v>
      </c>
      <c r="I1300" s="311"/>
      <c r="J1300" s="319">
        <f>ROUND(SUMIF(Anlagenbewegungsdaten!B:B,A1300,Anlagenbewegungsdaten!C:C),3)</f>
        <v>0</v>
      </c>
      <c r="K1300" s="320">
        <f>ROUND(SUMIF(Anlagenbewegungsdaten!$B:$B,$A1300,Anlagenbewegungsdaten!$D:$D),2)</f>
        <v>0</v>
      </c>
      <c r="L1300" s="321">
        <f t="shared" si="52"/>
        <v>0</v>
      </c>
      <c r="M1300" s="341" t="s">
        <v>4950</v>
      </c>
      <c r="N1300" s="341" t="s">
        <v>4963</v>
      </c>
      <c r="O1300" s="323">
        <f>ROUND(SUMIF(Anlagenbewegungsdaten_AV!B:B,A1300,Anlagenbewegungsdaten_AV!C:C),3)</f>
        <v>0</v>
      </c>
      <c r="P1300" s="320">
        <f>ROUND(SUMIF(Anlagenbewegungsdaten_AV!$B:$B,$A1300,Anlagenbewegungsdaten_AV!$D:$D),2)</f>
        <v>0</v>
      </c>
      <c r="Q1300" s="321">
        <f t="shared" si="53"/>
        <v>0</v>
      </c>
      <c r="S1300" s="324"/>
      <c r="T1300" s="317"/>
      <c r="U1300" s="325"/>
      <c r="V1300" s="325"/>
    </row>
    <row r="1301" spans="1:22" ht="15" customHeight="1" x14ac:dyDescent="0.25">
      <c r="A1301" s="129" t="s">
        <v>667</v>
      </c>
      <c r="B1301" s="126" t="s">
        <v>2087</v>
      </c>
      <c r="C1301" s="127" t="s">
        <v>4020</v>
      </c>
      <c r="D1301" s="127" t="s">
        <v>1970</v>
      </c>
      <c r="E1301" s="127" t="s">
        <v>1546</v>
      </c>
      <c r="F1301" s="128">
        <v>12.75</v>
      </c>
      <c r="G1301" s="128">
        <v>12.95</v>
      </c>
      <c r="H1301" s="128">
        <v>10.199999999999999</v>
      </c>
      <c r="I1301" s="311"/>
      <c r="J1301" s="319">
        <f>ROUND(SUMIF(Anlagenbewegungsdaten!B:B,A1301,Anlagenbewegungsdaten!C:C),3)</f>
        <v>0</v>
      </c>
      <c r="K1301" s="320">
        <f>ROUND(SUMIF(Anlagenbewegungsdaten!$B:$B,$A1301,Anlagenbewegungsdaten!$D:$D),2)</f>
        <v>0</v>
      </c>
      <c r="L1301" s="321">
        <f t="shared" si="52"/>
        <v>0</v>
      </c>
      <c r="M1301" s="341" t="s">
        <v>4950</v>
      </c>
      <c r="N1301" s="341" t="s">
        <v>4963</v>
      </c>
      <c r="O1301" s="323">
        <f>ROUND(SUMIF(Anlagenbewegungsdaten_AV!B:B,A1301,Anlagenbewegungsdaten_AV!C:C),3)</f>
        <v>0</v>
      </c>
      <c r="P1301" s="320">
        <f>ROUND(SUMIF(Anlagenbewegungsdaten_AV!$B:$B,$A1301,Anlagenbewegungsdaten_AV!$D:$D),2)</f>
        <v>0</v>
      </c>
      <c r="Q1301" s="321">
        <f t="shared" si="53"/>
        <v>0</v>
      </c>
      <c r="S1301" s="324"/>
      <c r="T1301" s="317"/>
      <c r="U1301" s="325"/>
      <c r="V1301" s="325"/>
    </row>
    <row r="1302" spans="1:22" ht="15" customHeight="1" x14ac:dyDescent="0.25">
      <c r="A1302" s="129" t="s">
        <v>2790</v>
      </c>
      <c r="B1302" s="126" t="s">
        <v>2087</v>
      </c>
      <c r="C1302" s="127" t="s">
        <v>4020</v>
      </c>
      <c r="D1302" s="127" t="s">
        <v>2712</v>
      </c>
      <c r="E1302" s="127" t="s">
        <v>2555</v>
      </c>
      <c r="F1302" s="128">
        <v>12.72</v>
      </c>
      <c r="G1302" s="128">
        <v>12.92</v>
      </c>
      <c r="H1302" s="128">
        <v>10.18</v>
      </c>
      <c r="I1302" s="311"/>
      <c r="J1302" s="319">
        <f>ROUND(SUMIF(Anlagenbewegungsdaten!B:B,A1302,Anlagenbewegungsdaten!C:C),3)</f>
        <v>0</v>
      </c>
      <c r="K1302" s="320">
        <f>ROUND(SUMIF(Anlagenbewegungsdaten!$B:$B,$A1302,Anlagenbewegungsdaten!$D:$D),2)</f>
        <v>0</v>
      </c>
      <c r="L1302" s="321">
        <f t="shared" si="52"/>
        <v>0</v>
      </c>
      <c r="M1302" s="341" t="s">
        <v>4950</v>
      </c>
      <c r="N1302" s="341" t="s">
        <v>4963</v>
      </c>
      <c r="O1302" s="323">
        <f>ROUND(SUMIF(Anlagenbewegungsdaten_AV!B:B,A1302,Anlagenbewegungsdaten_AV!C:C),3)</f>
        <v>0</v>
      </c>
      <c r="P1302" s="320">
        <f>ROUND(SUMIF(Anlagenbewegungsdaten_AV!$B:$B,$A1302,Anlagenbewegungsdaten_AV!$D:$D),2)</f>
        <v>0</v>
      </c>
      <c r="Q1302" s="321">
        <f t="shared" si="53"/>
        <v>0</v>
      </c>
      <c r="S1302" s="324"/>
      <c r="T1302" s="317"/>
      <c r="U1302" s="325"/>
      <c r="V1302" s="325"/>
    </row>
    <row r="1303" spans="1:22" ht="15" customHeight="1" x14ac:dyDescent="0.25">
      <c r="A1303" s="129" t="s">
        <v>3534</v>
      </c>
      <c r="B1303" s="126" t="s">
        <v>2087</v>
      </c>
      <c r="C1303" s="127" t="s">
        <v>4020</v>
      </c>
      <c r="D1303" s="127" t="s">
        <v>3456</v>
      </c>
      <c r="E1303" s="127" t="s">
        <v>3299</v>
      </c>
      <c r="F1303" s="128">
        <v>12.69</v>
      </c>
      <c r="G1303" s="128">
        <v>12.889999999999999</v>
      </c>
      <c r="H1303" s="128">
        <v>10.15</v>
      </c>
      <c r="I1303" s="311"/>
      <c r="J1303" s="319">
        <f>ROUND(SUMIF(Anlagenbewegungsdaten!B:B,A1303,Anlagenbewegungsdaten!C:C),3)</f>
        <v>0</v>
      </c>
      <c r="K1303" s="320">
        <f>ROUND(SUMIF(Anlagenbewegungsdaten!$B:$B,$A1303,Anlagenbewegungsdaten!$D:$D),2)</f>
        <v>0</v>
      </c>
      <c r="L1303" s="321">
        <f t="shared" si="52"/>
        <v>0</v>
      </c>
      <c r="M1303" s="341" t="s">
        <v>4950</v>
      </c>
      <c r="N1303" s="341" t="s">
        <v>4963</v>
      </c>
      <c r="O1303" s="323">
        <f>ROUND(SUMIF(Anlagenbewegungsdaten_AV!B:B,A1303,Anlagenbewegungsdaten_AV!C:C),3)</f>
        <v>0</v>
      </c>
      <c r="P1303" s="320">
        <f>ROUND(SUMIF(Anlagenbewegungsdaten_AV!$B:$B,$A1303,Anlagenbewegungsdaten_AV!$D:$D),2)</f>
        <v>0</v>
      </c>
      <c r="Q1303" s="321">
        <f t="shared" si="53"/>
        <v>0</v>
      </c>
      <c r="S1303" s="324"/>
      <c r="T1303" s="317"/>
      <c r="U1303" s="325"/>
      <c r="V1303" s="325"/>
    </row>
    <row r="1304" spans="1:22" ht="15" customHeight="1" x14ac:dyDescent="0.25">
      <c r="A1304" s="129" t="s">
        <v>4306</v>
      </c>
      <c r="B1304" s="126" t="s">
        <v>2087</v>
      </c>
      <c r="C1304" s="127" t="s">
        <v>4020</v>
      </c>
      <c r="D1304" s="127" t="s">
        <v>4227</v>
      </c>
      <c r="E1304" s="127" t="s">
        <v>4069</v>
      </c>
      <c r="F1304" s="128">
        <v>12.66</v>
      </c>
      <c r="G1304" s="128">
        <v>12.86</v>
      </c>
      <c r="H1304" s="128">
        <v>10.130000000000001</v>
      </c>
      <c r="I1304" s="311"/>
      <c r="J1304" s="319">
        <f>ROUND(SUMIF(Anlagenbewegungsdaten!B:B,A1304,Anlagenbewegungsdaten!C:C),3)</f>
        <v>0</v>
      </c>
      <c r="K1304" s="320">
        <f>ROUND(SUMIF(Anlagenbewegungsdaten!$B:$B,$A1304,Anlagenbewegungsdaten!$D:$D),2)</f>
        <v>0</v>
      </c>
      <c r="L1304" s="321">
        <f t="shared" si="52"/>
        <v>0</v>
      </c>
      <c r="M1304" s="341" t="s">
        <v>4950</v>
      </c>
      <c r="N1304" s="341" t="s">
        <v>4963</v>
      </c>
      <c r="O1304" s="323">
        <f>ROUND(SUMIF(Anlagenbewegungsdaten_AV!B:B,A1304,Anlagenbewegungsdaten_AV!C:C),3)</f>
        <v>0</v>
      </c>
      <c r="P1304" s="320">
        <f>ROUND(SUMIF(Anlagenbewegungsdaten_AV!$B:$B,$A1304,Anlagenbewegungsdaten_AV!$D:$D),2)</f>
        <v>0</v>
      </c>
      <c r="Q1304" s="321">
        <f t="shared" si="53"/>
        <v>0</v>
      </c>
      <c r="S1304" s="324"/>
      <c r="T1304" s="317"/>
      <c r="U1304" s="325"/>
      <c r="V1304" s="325"/>
    </row>
    <row r="1305" spans="1:22" ht="15" customHeight="1" x14ac:dyDescent="0.25">
      <c r="A1305" s="129" t="s">
        <v>668</v>
      </c>
      <c r="B1305" s="126" t="s">
        <v>2087</v>
      </c>
      <c r="C1305" s="127" t="s">
        <v>4020</v>
      </c>
      <c r="D1305" s="127" t="s">
        <v>1972</v>
      </c>
      <c r="E1305" s="127" t="s">
        <v>2462</v>
      </c>
      <c r="F1305" s="128">
        <v>10.75</v>
      </c>
      <c r="G1305" s="128">
        <v>10.95</v>
      </c>
      <c r="H1305" s="128">
        <v>8.6</v>
      </c>
      <c r="I1305" s="311"/>
      <c r="J1305" s="319">
        <f>ROUND(SUMIF(Anlagenbewegungsdaten!B:B,A1305,Anlagenbewegungsdaten!C:C),3)</f>
        <v>0</v>
      </c>
      <c r="K1305" s="320">
        <f>ROUND(SUMIF(Anlagenbewegungsdaten!$B:$B,$A1305,Anlagenbewegungsdaten!$D:$D),2)</f>
        <v>0</v>
      </c>
      <c r="L1305" s="321">
        <f t="shared" si="52"/>
        <v>0</v>
      </c>
      <c r="M1305" s="341" t="s">
        <v>4950</v>
      </c>
      <c r="N1305" s="341" t="s">
        <v>4963</v>
      </c>
      <c r="O1305" s="323">
        <f>ROUND(SUMIF(Anlagenbewegungsdaten_AV!B:B,A1305,Anlagenbewegungsdaten_AV!C:C),3)</f>
        <v>0</v>
      </c>
      <c r="P1305" s="320">
        <f>ROUND(SUMIF(Anlagenbewegungsdaten_AV!$B:$B,$A1305,Anlagenbewegungsdaten_AV!$D:$D),2)</f>
        <v>0</v>
      </c>
      <c r="Q1305" s="321">
        <f t="shared" si="53"/>
        <v>0</v>
      </c>
      <c r="S1305" s="324"/>
      <c r="T1305" s="317"/>
      <c r="U1305" s="325"/>
      <c r="V1305" s="325"/>
    </row>
    <row r="1306" spans="1:22" ht="15" customHeight="1" x14ac:dyDescent="0.25">
      <c r="A1306" s="129" t="s">
        <v>669</v>
      </c>
      <c r="B1306" s="126" t="s">
        <v>2087</v>
      </c>
      <c r="C1306" s="127" t="s">
        <v>4020</v>
      </c>
      <c r="D1306" s="127" t="s">
        <v>1974</v>
      </c>
      <c r="E1306" s="127" t="s">
        <v>2465</v>
      </c>
      <c r="F1306" s="128">
        <v>12.75</v>
      </c>
      <c r="G1306" s="128">
        <v>12.95</v>
      </c>
      <c r="H1306" s="128">
        <v>10.199999999999999</v>
      </c>
      <c r="I1306" s="311"/>
      <c r="J1306" s="319">
        <f>ROUND(SUMIF(Anlagenbewegungsdaten!B:B,A1306,Anlagenbewegungsdaten!C:C),3)</f>
        <v>0</v>
      </c>
      <c r="K1306" s="320">
        <f>ROUND(SUMIF(Anlagenbewegungsdaten!$B:$B,$A1306,Anlagenbewegungsdaten!$D:$D),2)</f>
        <v>0</v>
      </c>
      <c r="L1306" s="321">
        <f t="shared" si="52"/>
        <v>0</v>
      </c>
      <c r="M1306" s="341" t="s">
        <v>4950</v>
      </c>
      <c r="N1306" s="341" t="s">
        <v>4963</v>
      </c>
      <c r="O1306" s="323">
        <f>ROUND(SUMIF(Anlagenbewegungsdaten_AV!B:B,A1306,Anlagenbewegungsdaten_AV!C:C),3)</f>
        <v>0</v>
      </c>
      <c r="P1306" s="320">
        <f>ROUND(SUMIF(Anlagenbewegungsdaten_AV!$B:$B,$A1306,Anlagenbewegungsdaten_AV!$D:$D),2)</f>
        <v>0</v>
      </c>
      <c r="Q1306" s="321">
        <f t="shared" si="53"/>
        <v>0</v>
      </c>
      <c r="S1306" s="324"/>
      <c r="T1306" s="317"/>
      <c r="U1306" s="325"/>
      <c r="V1306" s="325"/>
    </row>
    <row r="1307" spans="1:22" ht="15" customHeight="1" x14ac:dyDescent="0.25">
      <c r="A1307" s="129" t="s">
        <v>670</v>
      </c>
      <c r="B1307" s="126" t="s">
        <v>2087</v>
      </c>
      <c r="C1307" s="127" t="s">
        <v>4020</v>
      </c>
      <c r="D1307" s="127" t="s">
        <v>1976</v>
      </c>
      <c r="E1307" s="127" t="s">
        <v>1543</v>
      </c>
      <c r="F1307" s="128">
        <v>13.75</v>
      </c>
      <c r="G1307" s="128">
        <v>13.95</v>
      </c>
      <c r="H1307" s="128">
        <v>11</v>
      </c>
      <c r="I1307" s="311"/>
      <c r="J1307" s="319">
        <f>ROUND(SUMIF(Anlagenbewegungsdaten!B:B,A1307,Anlagenbewegungsdaten!C:C),3)</f>
        <v>0</v>
      </c>
      <c r="K1307" s="320">
        <f>ROUND(SUMIF(Anlagenbewegungsdaten!$B:$B,$A1307,Anlagenbewegungsdaten!$D:$D),2)</f>
        <v>0</v>
      </c>
      <c r="L1307" s="321">
        <f t="shared" si="52"/>
        <v>0</v>
      </c>
      <c r="M1307" s="341" t="s">
        <v>4950</v>
      </c>
      <c r="N1307" s="341" t="s">
        <v>4963</v>
      </c>
      <c r="O1307" s="323">
        <f>ROUND(SUMIF(Anlagenbewegungsdaten_AV!B:B,A1307,Anlagenbewegungsdaten_AV!C:C),3)</f>
        <v>0</v>
      </c>
      <c r="P1307" s="320">
        <f>ROUND(SUMIF(Anlagenbewegungsdaten_AV!$B:$B,$A1307,Anlagenbewegungsdaten_AV!$D:$D),2)</f>
        <v>0</v>
      </c>
      <c r="Q1307" s="321">
        <f t="shared" si="53"/>
        <v>0</v>
      </c>
      <c r="S1307" s="324"/>
      <c r="T1307" s="317"/>
      <c r="U1307" s="325"/>
      <c r="V1307" s="325"/>
    </row>
    <row r="1308" spans="1:22" ht="15" customHeight="1" x14ac:dyDescent="0.25">
      <c r="A1308" s="129" t="s">
        <v>671</v>
      </c>
      <c r="B1308" s="126" t="s">
        <v>2087</v>
      </c>
      <c r="C1308" s="127" t="s">
        <v>4020</v>
      </c>
      <c r="D1308" s="127" t="s">
        <v>1978</v>
      </c>
      <c r="E1308" s="127" t="s">
        <v>1546</v>
      </c>
      <c r="F1308" s="128">
        <v>13.75</v>
      </c>
      <c r="G1308" s="128">
        <v>13.95</v>
      </c>
      <c r="H1308" s="128">
        <v>11</v>
      </c>
      <c r="I1308" s="311"/>
      <c r="J1308" s="319">
        <f>ROUND(SUMIF(Anlagenbewegungsdaten!B:B,A1308,Anlagenbewegungsdaten!C:C),3)</f>
        <v>0</v>
      </c>
      <c r="K1308" s="320">
        <f>ROUND(SUMIF(Anlagenbewegungsdaten!$B:$B,$A1308,Anlagenbewegungsdaten!$D:$D),2)</f>
        <v>0</v>
      </c>
      <c r="L1308" s="321">
        <f t="shared" si="52"/>
        <v>0</v>
      </c>
      <c r="M1308" s="341" t="s">
        <v>4950</v>
      </c>
      <c r="N1308" s="341" t="s">
        <v>4963</v>
      </c>
      <c r="O1308" s="323">
        <f>ROUND(SUMIF(Anlagenbewegungsdaten_AV!B:B,A1308,Anlagenbewegungsdaten_AV!C:C),3)</f>
        <v>0</v>
      </c>
      <c r="P1308" s="320">
        <f>ROUND(SUMIF(Anlagenbewegungsdaten_AV!$B:$B,$A1308,Anlagenbewegungsdaten_AV!$D:$D),2)</f>
        <v>0</v>
      </c>
      <c r="Q1308" s="321">
        <f t="shared" si="53"/>
        <v>0</v>
      </c>
      <c r="S1308" s="324"/>
      <c r="T1308" s="317"/>
      <c r="U1308" s="325"/>
      <c r="V1308" s="325"/>
    </row>
    <row r="1309" spans="1:22" ht="15" customHeight="1" x14ac:dyDescent="0.25">
      <c r="A1309" s="129" t="s">
        <v>2791</v>
      </c>
      <c r="B1309" s="126" t="s">
        <v>2087</v>
      </c>
      <c r="C1309" s="127" t="s">
        <v>4020</v>
      </c>
      <c r="D1309" s="127" t="s">
        <v>2714</v>
      </c>
      <c r="E1309" s="127" t="s">
        <v>2555</v>
      </c>
      <c r="F1309" s="128">
        <v>13.72</v>
      </c>
      <c r="G1309" s="128">
        <v>13.92</v>
      </c>
      <c r="H1309" s="128">
        <v>10.98</v>
      </c>
      <c r="I1309" s="311"/>
      <c r="J1309" s="319">
        <f>ROUND(SUMIF(Anlagenbewegungsdaten!B:B,A1309,Anlagenbewegungsdaten!C:C),3)</f>
        <v>0</v>
      </c>
      <c r="K1309" s="320">
        <f>ROUND(SUMIF(Anlagenbewegungsdaten!$B:$B,$A1309,Anlagenbewegungsdaten!$D:$D),2)</f>
        <v>0</v>
      </c>
      <c r="L1309" s="321">
        <f t="shared" si="52"/>
        <v>0</v>
      </c>
      <c r="M1309" s="341" t="s">
        <v>4950</v>
      </c>
      <c r="N1309" s="341" t="s">
        <v>4963</v>
      </c>
      <c r="O1309" s="323">
        <f>ROUND(SUMIF(Anlagenbewegungsdaten_AV!B:B,A1309,Anlagenbewegungsdaten_AV!C:C),3)</f>
        <v>0</v>
      </c>
      <c r="P1309" s="320">
        <f>ROUND(SUMIF(Anlagenbewegungsdaten_AV!$B:$B,$A1309,Anlagenbewegungsdaten_AV!$D:$D),2)</f>
        <v>0</v>
      </c>
      <c r="Q1309" s="321">
        <f t="shared" si="53"/>
        <v>0</v>
      </c>
      <c r="S1309" s="324"/>
      <c r="T1309" s="317"/>
      <c r="U1309" s="325"/>
      <c r="V1309" s="325"/>
    </row>
    <row r="1310" spans="1:22" ht="15" customHeight="1" x14ac:dyDescent="0.25">
      <c r="A1310" s="129" t="s">
        <v>3535</v>
      </c>
      <c r="B1310" s="126" t="s">
        <v>2087</v>
      </c>
      <c r="C1310" s="127" t="s">
        <v>4020</v>
      </c>
      <c r="D1310" s="127" t="s">
        <v>3458</v>
      </c>
      <c r="E1310" s="127" t="s">
        <v>3299</v>
      </c>
      <c r="F1310" s="128">
        <v>13.69</v>
      </c>
      <c r="G1310" s="128">
        <v>13.889999999999999</v>
      </c>
      <c r="H1310" s="128">
        <v>10.95</v>
      </c>
      <c r="I1310" s="311"/>
      <c r="J1310" s="319">
        <f>ROUND(SUMIF(Anlagenbewegungsdaten!B:B,A1310,Anlagenbewegungsdaten!C:C),3)</f>
        <v>0</v>
      </c>
      <c r="K1310" s="320">
        <f>ROUND(SUMIF(Anlagenbewegungsdaten!$B:$B,$A1310,Anlagenbewegungsdaten!$D:$D),2)</f>
        <v>0</v>
      </c>
      <c r="L1310" s="321">
        <f t="shared" si="52"/>
        <v>0</v>
      </c>
      <c r="M1310" s="341" t="s">
        <v>4950</v>
      </c>
      <c r="N1310" s="341" t="s">
        <v>4963</v>
      </c>
      <c r="O1310" s="323">
        <f>ROUND(SUMIF(Anlagenbewegungsdaten_AV!B:B,A1310,Anlagenbewegungsdaten_AV!C:C),3)</f>
        <v>0</v>
      </c>
      <c r="P1310" s="320">
        <f>ROUND(SUMIF(Anlagenbewegungsdaten_AV!$B:$B,$A1310,Anlagenbewegungsdaten_AV!$D:$D),2)</f>
        <v>0</v>
      </c>
      <c r="Q1310" s="321">
        <f t="shared" si="53"/>
        <v>0</v>
      </c>
      <c r="S1310" s="324"/>
      <c r="T1310" s="317"/>
      <c r="U1310" s="325"/>
      <c r="V1310" s="325"/>
    </row>
    <row r="1311" spans="1:22" ht="15" customHeight="1" x14ac:dyDescent="0.25">
      <c r="A1311" s="129" t="s">
        <v>4307</v>
      </c>
      <c r="B1311" s="126" t="s">
        <v>2087</v>
      </c>
      <c r="C1311" s="127" t="s">
        <v>4020</v>
      </c>
      <c r="D1311" s="127" t="s">
        <v>4229</v>
      </c>
      <c r="E1311" s="127" t="s">
        <v>4069</v>
      </c>
      <c r="F1311" s="128">
        <v>13.66</v>
      </c>
      <c r="G1311" s="128">
        <v>13.86</v>
      </c>
      <c r="H1311" s="128">
        <v>10.93</v>
      </c>
      <c r="I1311" s="311"/>
      <c r="J1311" s="319">
        <f>ROUND(SUMIF(Anlagenbewegungsdaten!B:B,A1311,Anlagenbewegungsdaten!C:C),3)</f>
        <v>0</v>
      </c>
      <c r="K1311" s="320">
        <f>ROUND(SUMIF(Anlagenbewegungsdaten!$B:$B,$A1311,Anlagenbewegungsdaten!$D:$D),2)</f>
        <v>0</v>
      </c>
      <c r="L1311" s="321">
        <f t="shared" si="52"/>
        <v>0</v>
      </c>
      <c r="M1311" s="341" t="s">
        <v>4950</v>
      </c>
      <c r="N1311" s="341" t="s">
        <v>4963</v>
      </c>
      <c r="O1311" s="323">
        <f>ROUND(SUMIF(Anlagenbewegungsdaten_AV!B:B,A1311,Anlagenbewegungsdaten_AV!C:C),3)</f>
        <v>0</v>
      </c>
      <c r="P1311" s="320">
        <f>ROUND(SUMIF(Anlagenbewegungsdaten_AV!$B:$B,$A1311,Anlagenbewegungsdaten_AV!$D:$D),2)</f>
        <v>0</v>
      </c>
      <c r="Q1311" s="321">
        <f t="shared" si="53"/>
        <v>0</v>
      </c>
      <c r="S1311" s="324"/>
      <c r="T1311" s="317"/>
      <c r="U1311" s="325"/>
      <c r="V1311" s="325"/>
    </row>
    <row r="1312" spans="1:22" ht="15" customHeight="1" x14ac:dyDescent="0.25">
      <c r="A1312" s="129" t="s">
        <v>2526</v>
      </c>
      <c r="B1312" s="126" t="s">
        <v>2087</v>
      </c>
      <c r="C1312" s="127" t="s">
        <v>4020</v>
      </c>
      <c r="D1312" s="127" t="s">
        <v>2481</v>
      </c>
      <c r="E1312" s="127" t="s">
        <v>2462</v>
      </c>
      <c r="F1312" s="128">
        <v>15.75</v>
      </c>
      <c r="G1312" s="128">
        <v>15.95</v>
      </c>
      <c r="H1312" s="128">
        <v>12.6</v>
      </c>
      <c r="I1312" s="311"/>
      <c r="J1312" s="319">
        <f>ROUND(SUMIF(Anlagenbewegungsdaten!B:B,A1312,Anlagenbewegungsdaten!C:C),3)</f>
        <v>0</v>
      </c>
      <c r="K1312" s="320">
        <f>ROUND(SUMIF(Anlagenbewegungsdaten!$B:$B,$A1312,Anlagenbewegungsdaten!$D:$D),2)</f>
        <v>0</v>
      </c>
      <c r="L1312" s="321">
        <f t="shared" si="52"/>
        <v>0</v>
      </c>
      <c r="M1312" s="341" t="s">
        <v>4950</v>
      </c>
      <c r="N1312" s="341" t="s">
        <v>4963</v>
      </c>
      <c r="O1312" s="323">
        <f>ROUND(SUMIF(Anlagenbewegungsdaten_AV!B:B,A1312,Anlagenbewegungsdaten_AV!C:C),3)</f>
        <v>0</v>
      </c>
      <c r="P1312" s="320">
        <f>ROUND(SUMIF(Anlagenbewegungsdaten_AV!$B:$B,$A1312,Anlagenbewegungsdaten_AV!$D:$D),2)</f>
        <v>0</v>
      </c>
      <c r="Q1312" s="321">
        <f t="shared" si="53"/>
        <v>0</v>
      </c>
      <c r="S1312" s="324"/>
      <c r="T1312" s="317"/>
      <c r="U1312" s="325"/>
      <c r="V1312" s="325"/>
    </row>
    <row r="1313" spans="1:22" ht="15" customHeight="1" x14ac:dyDescent="0.25">
      <c r="A1313" s="129" t="s">
        <v>2527</v>
      </c>
      <c r="B1313" s="126" t="s">
        <v>2087</v>
      </c>
      <c r="C1313" s="127" t="s">
        <v>4020</v>
      </c>
      <c r="D1313" s="127" t="s">
        <v>672</v>
      </c>
      <c r="E1313" s="127" t="s">
        <v>2465</v>
      </c>
      <c r="F1313" s="128">
        <v>17.75</v>
      </c>
      <c r="G1313" s="128">
        <v>17.95</v>
      </c>
      <c r="H1313" s="128">
        <v>14.2</v>
      </c>
      <c r="I1313" s="311"/>
      <c r="J1313" s="319">
        <f>ROUND(SUMIF(Anlagenbewegungsdaten!B:B,A1313,Anlagenbewegungsdaten!C:C),3)</f>
        <v>0</v>
      </c>
      <c r="K1313" s="320">
        <f>ROUND(SUMIF(Anlagenbewegungsdaten!$B:$B,$A1313,Anlagenbewegungsdaten!$D:$D),2)</f>
        <v>0</v>
      </c>
      <c r="L1313" s="321">
        <f t="shared" si="52"/>
        <v>0</v>
      </c>
      <c r="M1313" s="341" t="s">
        <v>4950</v>
      </c>
      <c r="N1313" s="341" t="s">
        <v>4963</v>
      </c>
      <c r="O1313" s="323">
        <f>ROUND(SUMIF(Anlagenbewegungsdaten_AV!B:B,A1313,Anlagenbewegungsdaten_AV!C:C),3)</f>
        <v>0</v>
      </c>
      <c r="P1313" s="320">
        <f>ROUND(SUMIF(Anlagenbewegungsdaten_AV!$B:$B,$A1313,Anlagenbewegungsdaten_AV!$D:$D),2)</f>
        <v>0</v>
      </c>
      <c r="Q1313" s="321">
        <f t="shared" si="53"/>
        <v>0</v>
      </c>
      <c r="S1313" s="324"/>
      <c r="T1313" s="317"/>
      <c r="U1313" s="325"/>
      <c r="V1313" s="325"/>
    </row>
    <row r="1314" spans="1:22" ht="15" customHeight="1" x14ac:dyDescent="0.25">
      <c r="A1314" s="129" t="s">
        <v>673</v>
      </c>
      <c r="B1314" s="126" t="s">
        <v>2087</v>
      </c>
      <c r="C1314" s="127" t="s">
        <v>4020</v>
      </c>
      <c r="D1314" s="127" t="s">
        <v>1980</v>
      </c>
      <c r="E1314" s="127" t="s">
        <v>1543</v>
      </c>
      <c r="F1314" s="128">
        <v>18.75</v>
      </c>
      <c r="G1314" s="128">
        <v>18.95</v>
      </c>
      <c r="H1314" s="128">
        <v>15</v>
      </c>
      <c r="I1314" s="311"/>
      <c r="J1314" s="319">
        <f>ROUND(SUMIF(Anlagenbewegungsdaten!B:B,A1314,Anlagenbewegungsdaten!C:C),3)</f>
        <v>0</v>
      </c>
      <c r="K1314" s="320">
        <f>ROUND(SUMIF(Anlagenbewegungsdaten!$B:$B,$A1314,Anlagenbewegungsdaten!$D:$D),2)</f>
        <v>0</v>
      </c>
      <c r="L1314" s="321">
        <f t="shared" si="52"/>
        <v>0</v>
      </c>
      <c r="M1314" s="341" t="s">
        <v>4950</v>
      </c>
      <c r="N1314" s="341" t="s">
        <v>4963</v>
      </c>
      <c r="O1314" s="323">
        <f>ROUND(SUMIF(Anlagenbewegungsdaten_AV!B:B,A1314,Anlagenbewegungsdaten_AV!C:C),3)</f>
        <v>0</v>
      </c>
      <c r="P1314" s="320">
        <f>ROUND(SUMIF(Anlagenbewegungsdaten_AV!$B:$B,$A1314,Anlagenbewegungsdaten_AV!$D:$D),2)</f>
        <v>0</v>
      </c>
      <c r="Q1314" s="321">
        <f t="shared" si="53"/>
        <v>0</v>
      </c>
      <c r="S1314" s="324"/>
      <c r="T1314" s="317"/>
      <c r="U1314" s="325"/>
      <c r="V1314" s="325"/>
    </row>
    <row r="1315" spans="1:22" ht="15" customHeight="1" x14ac:dyDescent="0.25">
      <c r="A1315" s="129" t="s">
        <v>674</v>
      </c>
      <c r="B1315" s="126" t="s">
        <v>2087</v>
      </c>
      <c r="C1315" s="127" t="s">
        <v>4020</v>
      </c>
      <c r="D1315" s="127" t="s">
        <v>1982</v>
      </c>
      <c r="E1315" s="127" t="s">
        <v>1546</v>
      </c>
      <c r="F1315" s="128">
        <v>18.75</v>
      </c>
      <c r="G1315" s="128">
        <v>18.95</v>
      </c>
      <c r="H1315" s="128">
        <v>15</v>
      </c>
      <c r="I1315" s="311"/>
      <c r="J1315" s="319">
        <f>ROUND(SUMIF(Anlagenbewegungsdaten!B:B,A1315,Anlagenbewegungsdaten!C:C),3)</f>
        <v>0</v>
      </c>
      <c r="K1315" s="320">
        <f>ROUND(SUMIF(Anlagenbewegungsdaten!$B:$B,$A1315,Anlagenbewegungsdaten!$D:$D),2)</f>
        <v>0</v>
      </c>
      <c r="L1315" s="321">
        <f t="shared" si="52"/>
        <v>0</v>
      </c>
      <c r="M1315" s="341" t="s">
        <v>4950</v>
      </c>
      <c r="N1315" s="341" t="s">
        <v>4963</v>
      </c>
      <c r="O1315" s="323">
        <f>ROUND(SUMIF(Anlagenbewegungsdaten_AV!B:B,A1315,Anlagenbewegungsdaten_AV!C:C),3)</f>
        <v>0</v>
      </c>
      <c r="P1315" s="320">
        <f>ROUND(SUMIF(Anlagenbewegungsdaten_AV!$B:$B,$A1315,Anlagenbewegungsdaten_AV!$D:$D),2)</f>
        <v>0</v>
      </c>
      <c r="Q1315" s="321">
        <f t="shared" si="53"/>
        <v>0</v>
      </c>
      <c r="S1315" s="324"/>
      <c r="T1315" s="317"/>
      <c r="U1315" s="325"/>
      <c r="V1315" s="325"/>
    </row>
    <row r="1316" spans="1:22" ht="15" customHeight="1" x14ac:dyDescent="0.25">
      <c r="A1316" s="129" t="s">
        <v>2792</v>
      </c>
      <c r="B1316" s="126" t="s">
        <v>2087</v>
      </c>
      <c r="C1316" s="127" t="s">
        <v>4020</v>
      </c>
      <c r="D1316" s="127" t="s">
        <v>2716</v>
      </c>
      <c r="E1316" s="127" t="s">
        <v>2555</v>
      </c>
      <c r="F1316" s="128">
        <v>18.72</v>
      </c>
      <c r="G1316" s="128">
        <v>18.919999999999998</v>
      </c>
      <c r="H1316" s="128">
        <v>14.98</v>
      </c>
      <c r="I1316" s="311"/>
      <c r="J1316" s="319">
        <f>ROUND(SUMIF(Anlagenbewegungsdaten!B:B,A1316,Anlagenbewegungsdaten!C:C),3)</f>
        <v>0</v>
      </c>
      <c r="K1316" s="320">
        <f>ROUND(SUMIF(Anlagenbewegungsdaten!$B:$B,$A1316,Anlagenbewegungsdaten!$D:$D),2)</f>
        <v>0</v>
      </c>
      <c r="L1316" s="321">
        <f t="shared" si="52"/>
        <v>0</v>
      </c>
      <c r="M1316" s="341" t="s">
        <v>4950</v>
      </c>
      <c r="N1316" s="341" t="s">
        <v>4963</v>
      </c>
      <c r="O1316" s="323">
        <f>ROUND(SUMIF(Anlagenbewegungsdaten_AV!B:B,A1316,Anlagenbewegungsdaten_AV!C:C),3)</f>
        <v>0</v>
      </c>
      <c r="P1316" s="320">
        <f>ROUND(SUMIF(Anlagenbewegungsdaten_AV!$B:$B,$A1316,Anlagenbewegungsdaten_AV!$D:$D),2)</f>
        <v>0</v>
      </c>
      <c r="Q1316" s="321">
        <f t="shared" si="53"/>
        <v>0</v>
      </c>
      <c r="S1316" s="324"/>
      <c r="T1316" s="317"/>
      <c r="U1316" s="325"/>
      <c r="V1316" s="325"/>
    </row>
    <row r="1317" spans="1:22" ht="15" customHeight="1" x14ac:dyDescent="0.25">
      <c r="A1317" s="129" t="s">
        <v>3536</v>
      </c>
      <c r="B1317" s="126" t="s">
        <v>2087</v>
      </c>
      <c r="C1317" s="127" t="s">
        <v>4020</v>
      </c>
      <c r="D1317" s="127" t="s">
        <v>3460</v>
      </c>
      <c r="E1317" s="127" t="s">
        <v>3299</v>
      </c>
      <c r="F1317" s="128">
        <v>18.689999999999998</v>
      </c>
      <c r="G1317" s="128">
        <v>18.889999999999997</v>
      </c>
      <c r="H1317" s="128">
        <v>14.95</v>
      </c>
      <c r="I1317" s="311"/>
      <c r="J1317" s="319">
        <f>ROUND(SUMIF(Anlagenbewegungsdaten!B:B,A1317,Anlagenbewegungsdaten!C:C),3)</f>
        <v>0</v>
      </c>
      <c r="K1317" s="320">
        <f>ROUND(SUMIF(Anlagenbewegungsdaten!$B:$B,$A1317,Anlagenbewegungsdaten!$D:$D),2)</f>
        <v>0</v>
      </c>
      <c r="L1317" s="321">
        <f t="shared" si="52"/>
        <v>0</v>
      </c>
      <c r="M1317" s="341" t="s">
        <v>4950</v>
      </c>
      <c r="N1317" s="341" t="s">
        <v>4963</v>
      </c>
      <c r="O1317" s="323">
        <f>ROUND(SUMIF(Anlagenbewegungsdaten_AV!B:B,A1317,Anlagenbewegungsdaten_AV!C:C),3)</f>
        <v>0</v>
      </c>
      <c r="P1317" s="320">
        <f>ROUND(SUMIF(Anlagenbewegungsdaten_AV!$B:$B,$A1317,Anlagenbewegungsdaten_AV!$D:$D),2)</f>
        <v>0</v>
      </c>
      <c r="Q1317" s="321">
        <f t="shared" si="53"/>
        <v>0</v>
      </c>
      <c r="S1317" s="324"/>
      <c r="T1317" s="317"/>
      <c r="U1317" s="325"/>
      <c r="V1317" s="325"/>
    </row>
    <row r="1318" spans="1:22" ht="15" customHeight="1" x14ac:dyDescent="0.25">
      <c r="A1318" s="129" t="s">
        <v>4308</v>
      </c>
      <c r="B1318" s="126" t="s">
        <v>2087</v>
      </c>
      <c r="C1318" s="127" t="s">
        <v>4020</v>
      </c>
      <c r="D1318" s="127" t="s">
        <v>4231</v>
      </c>
      <c r="E1318" s="127" t="s">
        <v>4069</v>
      </c>
      <c r="F1318" s="128">
        <v>18.66</v>
      </c>
      <c r="G1318" s="128">
        <v>18.86</v>
      </c>
      <c r="H1318" s="128">
        <v>14.93</v>
      </c>
      <c r="I1318" s="311"/>
      <c r="J1318" s="319">
        <f>ROUND(SUMIF(Anlagenbewegungsdaten!B:B,A1318,Anlagenbewegungsdaten!C:C),3)</f>
        <v>0</v>
      </c>
      <c r="K1318" s="320">
        <f>ROUND(SUMIF(Anlagenbewegungsdaten!$B:$B,$A1318,Anlagenbewegungsdaten!$D:$D),2)</f>
        <v>0</v>
      </c>
      <c r="L1318" s="321">
        <f t="shared" si="52"/>
        <v>0</v>
      </c>
      <c r="M1318" s="341" t="s">
        <v>4950</v>
      </c>
      <c r="N1318" s="341" t="s">
        <v>4963</v>
      </c>
      <c r="O1318" s="323">
        <f>ROUND(SUMIF(Anlagenbewegungsdaten_AV!B:B,A1318,Anlagenbewegungsdaten_AV!C:C),3)</f>
        <v>0</v>
      </c>
      <c r="P1318" s="320">
        <f>ROUND(SUMIF(Anlagenbewegungsdaten_AV!$B:$B,$A1318,Anlagenbewegungsdaten_AV!$D:$D),2)</f>
        <v>0</v>
      </c>
      <c r="Q1318" s="321">
        <f t="shared" si="53"/>
        <v>0</v>
      </c>
      <c r="S1318" s="324"/>
      <c r="T1318" s="317"/>
      <c r="U1318" s="325"/>
      <c r="V1318" s="325"/>
    </row>
    <row r="1319" spans="1:22" ht="15" customHeight="1" x14ac:dyDescent="0.25">
      <c r="A1319" s="129" t="s">
        <v>675</v>
      </c>
      <c r="B1319" s="126" t="s">
        <v>2087</v>
      </c>
      <c r="C1319" s="127" t="s">
        <v>4020</v>
      </c>
      <c r="D1319" s="127" t="s">
        <v>1984</v>
      </c>
      <c r="E1319" s="127" t="s">
        <v>2462</v>
      </c>
      <c r="F1319" s="128">
        <v>16.75</v>
      </c>
      <c r="G1319" s="128">
        <v>16.95</v>
      </c>
      <c r="H1319" s="128">
        <v>13.4</v>
      </c>
      <c r="I1319" s="311"/>
      <c r="J1319" s="319">
        <f>ROUND(SUMIF(Anlagenbewegungsdaten!B:B,A1319,Anlagenbewegungsdaten!C:C),3)</f>
        <v>0</v>
      </c>
      <c r="K1319" s="320">
        <f>ROUND(SUMIF(Anlagenbewegungsdaten!$B:$B,$A1319,Anlagenbewegungsdaten!$D:$D),2)</f>
        <v>0</v>
      </c>
      <c r="L1319" s="321">
        <f t="shared" si="52"/>
        <v>0</v>
      </c>
      <c r="M1319" s="341" t="s">
        <v>4950</v>
      </c>
      <c r="N1319" s="341" t="s">
        <v>4963</v>
      </c>
      <c r="O1319" s="323">
        <f>ROUND(SUMIF(Anlagenbewegungsdaten_AV!B:B,A1319,Anlagenbewegungsdaten_AV!C:C),3)</f>
        <v>0</v>
      </c>
      <c r="P1319" s="320">
        <f>ROUND(SUMIF(Anlagenbewegungsdaten_AV!$B:$B,$A1319,Anlagenbewegungsdaten_AV!$D:$D),2)</f>
        <v>0</v>
      </c>
      <c r="Q1319" s="321">
        <f t="shared" si="53"/>
        <v>0</v>
      </c>
      <c r="S1319" s="324"/>
      <c r="T1319" s="317"/>
      <c r="U1319" s="325"/>
      <c r="V1319" s="325"/>
    </row>
    <row r="1320" spans="1:22" ht="15" customHeight="1" x14ac:dyDescent="0.25">
      <c r="A1320" s="129" t="s">
        <v>676</v>
      </c>
      <c r="B1320" s="126" t="s">
        <v>2087</v>
      </c>
      <c r="C1320" s="127" t="s">
        <v>4020</v>
      </c>
      <c r="D1320" s="127" t="s">
        <v>1986</v>
      </c>
      <c r="E1320" s="127" t="s">
        <v>2465</v>
      </c>
      <c r="F1320" s="128">
        <v>18.75</v>
      </c>
      <c r="G1320" s="128">
        <v>18.95</v>
      </c>
      <c r="H1320" s="128">
        <v>15</v>
      </c>
      <c r="I1320" s="311"/>
      <c r="J1320" s="319">
        <f>ROUND(SUMIF(Anlagenbewegungsdaten!B:B,A1320,Anlagenbewegungsdaten!C:C),3)</f>
        <v>0</v>
      </c>
      <c r="K1320" s="320">
        <f>ROUND(SUMIF(Anlagenbewegungsdaten!$B:$B,$A1320,Anlagenbewegungsdaten!$D:$D),2)</f>
        <v>0</v>
      </c>
      <c r="L1320" s="321">
        <f t="shared" si="52"/>
        <v>0</v>
      </c>
      <c r="M1320" s="341" t="s">
        <v>4950</v>
      </c>
      <c r="N1320" s="341" t="s">
        <v>4963</v>
      </c>
      <c r="O1320" s="323">
        <f>ROUND(SUMIF(Anlagenbewegungsdaten_AV!B:B,A1320,Anlagenbewegungsdaten_AV!C:C),3)</f>
        <v>0</v>
      </c>
      <c r="P1320" s="320">
        <f>ROUND(SUMIF(Anlagenbewegungsdaten_AV!$B:$B,$A1320,Anlagenbewegungsdaten_AV!$D:$D),2)</f>
        <v>0</v>
      </c>
      <c r="Q1320" s="321">
        <f t="shared" si="53"/>
        <v>0</v>
      </c>
      <c r="S1320" s="324"/>
      <c r="T1320" s="317"/>
      <c r="U1320" s="325"/>
      <c r="V1320" s="325"/>
    </row>
    <row r="1321" spans="1:22" ht="15" customHeight="1" x14ac:dyDescent="0.25">
      <c r="A1321" s="129" t="s">
        <v>677</v>
      </c>
      <c r="B1321" s="126" t="s">
        <v>2087</v>
      </c>
      <c r="C1321" s="127" t="s">
        <v>4020</v>
      </c>
      <c r="D1321" s="127" t="s">
        <v>1988</v>
      </c>
      <c r="E1321" s="127" t="s">
        <v>1543</v>
      </c>
      <c r="F1321" s="128">
        <v>19.75</v>
      </c>
      <c r="G1321" s="128">
        <v>19.95</v>
      </c>
      <c r="H1321" s="128">
        <v>15.8</v>
      </c>
      <c r="I1321" s="311"/>
      <c r="J1321" s="319">
        <f>ROUND(SUMIF(Anlagenbewegungsdaten!B:B,A1321,Anlagenbewegungsdaten!C:C),3)</f>
        <v>0</v>
      </c>
      <c r="K1321" s="320">
        <f>ROUND(SUMIF(Anlagenbewegungsdaten!$B:$B,$A1321,Anlagenbewegungsdaten!$D:$D),2)</f>
        <v>0</v>
      </c>
      <c r="L1321" s="321">
        <f t="shared" si="52"/>
        <v>0</v>
      </c>
      <c r="M1321" s="341" t="s">
        <v>4950</v>
      </c>
      <c r="N1321" s="341" t="s">
        <v>4963</v>
      </c>
      <c r="O1321" s="323">
        <f>ROUND(SUMIF(Anlagenbewegungsdaten_AV!B:B,A1321,Anlagenbewegungsdaten_AV!C:C),3)</f>
        <v>0</v>
      </c>
      <c r="P1321" s="320">
        <f>ROUND(SUMIF(Anlagenbewegungsdaten_AV!$B:$B,$A1321,Anlagenbewegungsdaten_AV!$D:$D),2)</f>
        <v>0</v>
      </c>
      <c r="Q1321" s="321">
        <f t="shared" si="53"/>
        <v>0</v>
      </c>
      <c r="S1321" s="324"/>
      <c r="T1321" s="317"/>
      <c r="U1321" s="325"/>
      <c r="V1321" s="325"/>
    </row>
    <row r="1322" spans="1:22" ht="15" customHeight="1" x14ac:dyDescent="0.25">
      <c r="A1322" s="129" t="s">
        <v>678</v>
      </c>
      <c r="B1322" s="126" t="s">
        <v>2087</v>
      </c>
      <c r="C1322" s="127" t="s">
        <v>4020</v>
      </c>
      <c r="D1322" s="127" t="s">
        <v>1990</v>
      </c>
      <c r="E1322" s="127" t="s">
        <v>1546</v>
      </c>
      <c r="F1322" s="128">
        <v>19.75</v>
      </c>
      <c r="G1322" s="128">
        <v>19.95</v>
      </c>
      <c r="H1322" s="128">
        <v>15.8</v>
      </c>
      <c r="I1322" s="311"/>
      <c r="J1322" s="319">
        <f>ROUND(SUMIF(Anlagenbewegungsdaten!B:B,A1322,Anlagenbewegungsdaten!C:C),3)</f>
        <v>0</v>
      </c>
      <c r="K1322" s="320">
        <f>ROUND(SUMIF(Anlagenbewegungsdaten!$B:$B,$A1322,Anlagenbewegungsdaten!$D:$D),2)</f>
        <v>0</v>
      </c>
      <c r="L1322" s="321">
        <f t="shared" si="52"/>
        <v>0</v>
      </c>
      <c r="M1322" s="341" t="s">
        <v>4950</v>
      </c>
      <c r="N1322" s="341" t="s">
        <v>4963</v>
      </c>
      <c r="O1322" s="323">
        <f>ROUND(SUMIF(Anlagenbewegungsdaten_AV!B:B,A1322,Anlagenbewegungsdaten_AV!C:C),3)</f>
        <v>0</v>
      </c>
      <c r="P1322" s="320">
        <f>ROUND(SUMIF(Anlagenbewegungsdaten_AV!$B:$B,$A1322,Anlagenbewegungsdaten_AV!$D:$D),2)</f>
        <v>0</v>
      </c>
      <c r="Q1322" s="321">
        <f t="shared" si="53"/>
        <v>0</v>
      </c>
      <c r="S1322" s="324"/>
      <c r="T1322" s="317"/>
      <c r="U1322" s="325"/>
      <c r="V1322" s="325"/>
    </row>
    <row r="1323" spans="1:22" ht="15" customHeight="1" x14ac:dyDescent="0.25">
      <c r="A1323" s="129" t="s">
        <v>2793</v>
      </c>
      <c r="B1323" s="126" t="s">
        <v>2087</v>
      </c>
      <c r="C1323" s="127" t="s">
        <v>4020</v>
      </c>
      <c r="D1323" s="127" t="s">
        <v>2718</v>
      </c>
      <c r="E1323" s="127" t="s">
        <v>2555</v>
      </c>
      <c r="F1323" s="128">
        <v>19.72</v>
      </c>
      <c r="G1323" s="128">
        <v>19.919999999999998</v>
      </c>
      <c r="H1323" s="128">
        <v>15.78</v>
      </c>
      <c r="I1323" s="311"/>
      <c r="J1323" s="319">
        <f>ROUND(SUMIF(Anlagenbewegungsdaten!B:B,A1323,Anlagenbewegungsdaten!C:C),3)</f>
        <v>0</v>
      </c>
      <c r="K1323" s="320">
        <f>ROUND(SUMIF(Anlagenbewegungsdaten!$B:$B,$A1323,Anlagenbewegungsdaten!$D:$D),2)</f>
        <v>0</v>
      </c>
      <c r="L1323" s="321">
        <f t="shared" si="52"/>
        <v>0</v>
      </c>
      <c r="M1323" s="341" t="s">
        <v>4950</v>
      </c>
      <c r="N1323" s="341" t="s">
        <v>4963</v>
      </c>
      <c r="O1323" s="323">
        <f>ROUND(SUMIF(Anlagenbewegungsdaten_AV!B:B,A1323,Anlagenbewegungsdaten_AV!C:C),3)</f>
        <v>0</v>
      </c>
      <c r="P1323" s="320">
        <f>ROUND(SUMIF(Anlagenbewegungsdaten_AV!$B:$B,$A1323,Anlagenbewegungsdaten_AV!$D:$D),2)</f>
        <v>0</v>
      </c>
      <c r="Q1323" s="321">
        <f t="shared" si="53"/>
        <v>0</v>
      </c>
      <c r="S1323" s="324"/>
      <c r="T1323" s="317"/>
      <c r="U1323" s="325"/>
      <c r="V1323" s="325"/>
    </row>
    <row r="1324" spans="1:22" ht="15" customHeight="1" x14ac:dyDescent="0.25">
      <c r="A1324" s="129" t="s">
        <v>3537</v>
      </c>
      <c r="B1324" s="126" t="s">
        <v>2087</v>
      </c>
      <c r="C1324" s="127" t="s">
        <v>4020</v>
      </c>
      <c r="D1324" s="127" t="s">
        <v>3462</v>
      </c>
      <c r="E1324" s="127" t="s">
        <v>3299</v>
      </c>
      <c r="F1324" s="128">
        <v>19.689999999999998</v>
      </c>
      <c r="G1324" s="128">
        <v>19.889999999999997</v>
      </c>
      <c r="H1324" s="128">
        <v>15.75</v>
      </c>
      <c r="I1324" s="311"/>
      <c r="J1324" s="319">
        <f>ROUND(SUMIF(Anlagenbewegungsdaten!B:B,A1324,Anlagenbewegungsdaten!C:C),3)</f>
        <v>0</v>
      </c>
      <c r="K1324" s="320">
        <f>ROUND(SUMIF(Anlagenbewegungsdaten!$B:$B,$A1324,Anlagenbewegungsdaten!$D:$D),2)</f>
        <v>0</v>
      </c>
      <c r="L1324" s="321">
        <f t="shared" si="52"/>
        <v>0</v>
      </c>
      <c r="M1324" s="341" t="s">
        <v>4950</v>
      </c>
      <c r="N1324" s="341" t="s">
        <v>4963</v>
      </c>
      <c r="O1324" s="323">
        <f>ROUND(SUMIF(Anlagenbewegungsdaten_AV!B:B,A1324,Anlagenbewegungsdaten_AV!C:C),3)</f>
        <v>0</v>
      </c>
      <c r="P1324" s="320">
        <f>ROUND(SUMIF(Anlagenbewegungsdaten_AV!$B:$B,$A1324,Anlagenbewegungsdaten_AV!$D:$D),2)</f>
        <v>0</v>
      </c>
      <c r="Q1324" s="321">
        <f t="shared" si="53"/>
        <v>0</v>
      </c>
      <c r="S1324" s="324"/>
      <c r="T1324" s="317"/>
      <c r="U1324" s="325"/>
      <c r="V1324" s="325"/>
    </row>
    <row r="1325" spans="1:22" ht="15" customHeight="1" x14ac:dyDescent="0.25">
      <c r="A1325" s="129" t="s">
        <v>4309</v>
      </c>
      <c r="B1325" s="126" t="s">
        <v>2087</v>
      </c>
      <c r="C1325" s="127" t="s">
        <v>4020</v>
      </c>
      <c r="D1325" s="127" t="s">
        <v>4233</v>
      </c>
      <c r="E1325" s="127" t="s">
        <v>4069</v>
      </c>
      <c r="F1325" s="128">
        <v>19.66</v>
      </c>
      <c r="G1325" s="128">
        <v>19.86</v>
      </c>
      <c r="H1325" s="128">
        <v>15.73</v>
      </c>
      <c r="I1325" s="311"/>
      <c r="J1325" s="319">
        <f>ROUND(SUMIF(Anlagenbewegungsdaten!B:B,A1325,Anlagenbewegungsdaten!C:C),3)</f>
        <v>0</v>
      </c>
      <c r="K1325" s="320">
        <f>ROUND(SUMIF(Anlagenbewegungsdaten!$B:$B,$A1325,Anlagenbewegungsdaten!$D:$D),2)</f>
        <v>0</v>
      </c>
      <c r="L1325" s="321">
        <f t="shared" si="52"/>
        <v>0</v>
      </c>
      <c r="M1325" s="341" t="s">
        <v>4950</v>
      </c>
      <c r="N1325" s="341" t="s">
        <v>4963</v>
      </c>
      <c r="O1325" s="323">
        <f>ROUND(SUMIF(Anlagenbewegungsdaten_AV!B:B,A1325,Anlagenbewegungsdaten_AV!C:C),3)</f>
        <v>0</v>
      </c>
      <c r="P1325" s="320">
        <f>ROUND(SUMIF(Anlagenbewegungsdaten_AV!$B:$B,$A1325,Anlagenbewegungsdaten_AV!$D:$D),2)</f>
        <v>0</v>
      </c>
      <c r="Q1325" s="321">
        <f t="shared" si="53"/>
        <v>0</v>
      </c>
      <c r="S1325" s="324"/>
      <c r="T1325" s="317"/>
      <c r="U1325" s="325"/>
      <c r="V1325" s="325"/>
    </row>
    <row r="1326" spans="1:22" ht="15" customHeight="1" x14ac:dyDescent="0.25">
      <c r="A1326" s="129" t="s">
        <v>679</v>
      </c>
      <c r="B1326" s="126" t="s">
        <v>2087</v>
      </c>
      <c r="C1326" s="127" t="s">
        <v>4020</v>
      </c>
      <c r="D1326" s="127" t="s">
        <v>231</v>
      </c>
      <c r="E1326" s="127" t="s">
        <v>2462</v>
      </c>
      <c r="F1326" s="128">
        <v>16.75</v>
      </c>
      <c r="G1326" s="128">
        <v>16.95</v>
      </c>
      <c r="H1326" s="128">
        <v>13.4</v>
      </c>
      <c r="I1326" s="311"/>
      <c r="J1326" s="319">
        <f>ROUND(SUMIF(Anlagenbewegungsdaten!B:B,A1326,Anlagenbewegungsdaten!C:C),3)</f>
        <v>0</v>
      </c>
      <c r="K1326" s="320">
        <f>ROUND(SUMIF(Anlagenbewegungsdaten!$B:$B,$A1326,Anlagenbewegungsdaten!$D:$D),2)</f>
        <v>0</v>
      </c>
      <c r="L1326" s="321">
        <f t="shared" si="52"/>
        <v>0</v>
      </c>
      <c r="M1326" s="341" t="s">
        <v>4950</v>
      </c>
      <c r="N1326" s="341" t="s">
        <v>4963</v>
      </c>
      <c r="O1326" s="323">
        <f>ROUND(SUMIF(Anlagenbewegungsdaten_AV!B:B,A1326,Anlagenbewegungsdaten_AV!C:C),3)</f>
        <v>0</v>
      </c>
      <c r="P1326" s="320">
        <f>ROUND(SUMIF(Anlagenbewegungsdaten_AV!$B:$B,$A1326,Anlagenbewegungsdaten_AV!$D:$D),2)</f>
        <v>0</v>
      </c>
      <c r="Q1326" s="321">
        <f t="shared" si="53"/>
        <v>0</v>
      </c>
      <c r="S1326" s="324"/>
      <c r="T1326" s="317"/>
      <c r="U1326" s="325"/>
      <c r="V1326" s="325"/>
    </row>
    <row r="1327" spans="1:22" ht="15" customHeight="1" x14ac:dyDescent="0.25">
      <c r="A1327" s="129" t="s">
        <v>680</v>
      </c>
      <c r="B1327" s="126" t="s">
        <v>2087</v>
      </c>
      <c r="C1327" s="127" t="s">
        <v>4020</v>
      </c>
      <c r="D1327" s="127" t="s">
        <v>1993</v>
      </c>
      <c r="E1327" s="127" t="s">
        <v>2465</v>
      </c>
      <c r="F1327" s="128">
        <v>18.75</v>
      </c>
      <c r="G1327" s="128">
        <v>18.95</v>
      </c>
      <c r="H1327" s="128">
        <v>15</v>
      </c>
      <c r="I1327" s="311"/>
      <c r="J1327" s="319">
        <f>ROUND(SUMIF(Anlagenbewegungsdaten!B:B,A1327,Anlagenbewegungsdaten!C:C),3)</f>
        <v>0</v>
      </c>
      <c r="K1327" s="320">
        <f>ROUND(SUMIF(Anlagenbewegungsdaten!$B:$B,$A1327,Anlagenbewegungsdaten!$D:$D),2)</f>
        <v>0</v>
      </c>
      <c r="L1327" s="321">
        <f t="shared" si="52"/>
        <v>0</v>
      </c>
      <c r="M1327" s="341" t="s">
        <v>4950</v>
      </c>
      <c r="N1327" s="341" t="s">
        <v>4963</v>
      </c>
      <c r="O1327" s="323">
        <f>ROUND(SUMIF(Anlagenbewegungsdaten_AV!B:B,A1327,Anlagenbewegungsdaten_AV!C:C),3)</f>
        <v>0</v>
      </c>
      <c r="P1327" s="320">
        <f>ROUND(SUMIF(Anlagenbewegungsdaten_AV!$B:$B,$A1327,Anlagenbewegungsdaten_AV!$D:$D),2)</f>
        <v>0</v>
      </c>
      <c r="Q1327" s="321">
        <f t="shared" si="53"/>
        <v>0</v>
      </c>
      <c r="S1327" s="324"/>
      <c r="T1327" s="317"/>
      <c r="U1327" s="325"/>
      <c r="V1327" s="325"/>
    </row>
    <row r="1328" spans="1:22" ht="15" customHeight="1" x14ac:dyDescent="0.25">
      <c r="A1328" s="129" t="s">
        <v>681</v>
      </c>
      <c r="B1328" s="126" t="s">
        <v>2087</v>
      </c>
      <c r="C1328" s="127" t="s">
        <v>4020</v>
      </c>
      <c r="D1328" s="127" t="s">
        <v>233</v>
      </c>
      <c r="E1328" s="127" t="s">
        <v>1543</v>
      </c>
      <c r="F1328" s="128">
        <v>19.75</v>
      </c>
      <c r="G1328" s="128">
        <v>19.95</v>
      </c>
      <c r="H1328" s="128">
        <v>15.8</v>
      </c>
      <c r="I1328" s="311"/>
      <c r="J1328" s="319">
        <f>ROUND(SUMIF(Anlagenbewegungsdaten!B:B,A1328,Anlagenbewegungsdaten!C:C),3)</f>
        <v>0</v>
      </c>
      <c r="K1328" s="320">
        <f>ROUND(SUMIF(Anlagenbewegungsdaten!$B:$B,$A1328,Anlagenbewegungsdaten!$D:$D),2)</f>
        <v>0</v>
      </c>
      <c r="L1328" s="321">
        <f t="shared" si="52"/>
        <v>0</v>
      </c>
      <c r="M1328" s="341" t="s">
        <v>4950</v>
      </c>
      <c r="N1328" s="341" t="s">
        <v>4963</v>
      </c>
      <c r="O1328" s="323">
        <f>ROUND(SUMIF(Anlagenbewegungsdaten_AV!B:B,A1328,Anlagenbewegungsdaten_AV!C:C),3)</f>
        <v>0</v>
      </c>
      <c r="P1328" s="320">
        <f>ROUND(SUMIF(Anlagenbewegungsdaten_AV!$B:$B,$A1328,Anlagenbewegungsdaten_AV!$D:$D),2)</f>
        <v>0</v>
      </c>
      <c r="Q1328" s="321">
        <f t="shared" si="53"/>
        <v>0</v>
      </c>
      <c r="S1328" s="324"/>
      <c r="T1328" s="317"/>
      <c r="U1328" s="325"/>
      <c r="V1328" s="325"/>
    </row>
    <row r="1329" spans="1:22" ht="15" customHeight="1" x14ac:dyDescent="0.25">
      <c r="A1329" s="129" t="s">
        <v>682</v>
      </c>
      <c r="B1329" s="126" t="s">
        <v>2087</v>
      </c>
      <c r="C1329" s="127" t="s">
        <v>4020</v>
      </c>
      <c r="D1329" s="127" t="s">
        <v>235</v>
      </c>
      <c r="E1329" s="127" t="s">
        <v>1546</v>
      </c>
      <c r="F1329" s="128">
        <v>19.75</v>
      </c>
      <c r="G1329" s="128">
        <v>19.95</v>
      </c>
      <c r="H1329" s="128">
        <v>15.8</v>
      </c>
      <c r="I1329" s="311"/>
      <c r="J1329" s="319">
        <f>ROUND(SUMIF(Anlagenbewegungsdaten!B:B,A1329,Anlagenbewegungsdaten!C:C),3)</f>
        <v>0</v>
      </c>
      <c r="K1329" s="320">
        <f>ROUND(SUMIF(Anlagenbewegungsdaten!$B:$B,$A1329,Anlagenbewegungsdaten!$D:$D),2)</f>
        <v>0</v>
      </c>
      <c r="L1329" s="321">
        <f t="shared" si="52"/>
        <v>0</v>
      </c>
      <c r="M1329" s="341" t="s">
        <v>4950</v>
      </c>
      <c r="N1329" s="341" t="s">
        <v>4963</v>
      </c>
      <c r="O1329" s="323">
        <f>ROUND(SUMIF(Anlagenbewegungsdaten_AV!B:B,A1329,Anlagenbewegungsdaten_AV!C:C),3)</f>
        <v>0</v>
      </c>
      <c r="P1329" s="320">
        <f>ROUND(SUMIF(Anlagenbewegungsdaten_AV!$B:$B,$A1329,Anlagenbewegungsdaten_AV!$D:$D),2)</f>
        <v>0</v>
      </c>
      <c r="Q1329" s="321">
        <f t="shared" si="53"/>
        <v>0</v>
      </c>
      <c r="S1329" s="324"/>
      <c r="T1329" s="317"/>
      <c r="U1329" s="325"/>
      <c r="V1329" s="325"/>
    </row>
    <row r="1330" spans="1:22" ht="15" customHeight="1" x14ac:dyDescent="0.25">
      <c r="A1330" s="129" t="s">
        <v>2794</v>
      </c>
      <c r="B1330" s="126" t="s">
        <v>2087</v>
      </c>
      <c r="C1330" s="127" t="s">
        <v>4020</v>
      </c>
      <c r="D1330" s="127" t="s">
        <v>2587</v>
      </c>
      <c r="E1330" s="127" t="s">
        <v>2555</v>
      </c>
      <c r="F1330" s="128">
        <v>19.72</v>
      </c>
      <c r="G1330" s="128">
        <v>19.919999999999998</v>
      </c>
      <c r="H1330" s="128">
        <v>15.78</v>
      </c>
      <c r="I1330" s="311"/>
      <c r="J1330" s="319">
        <f>ROUND(SUMIF(Anlagenbewegungsdaten!B:B,A1330,Anlagenbewegungsdaten!C:C),3)</f>
        <v>0</v>
      </c>
      <c r="K1330" s="320">
        <f>ROUND(SUMIF(Anlagenbewegungsdaten!$B:$B,$A1330,Anlagenbewegungsdaten!$D:$D),2)</f>
        <v>0</v>
      </c>
      <c r="L1330" s="321">
        <f t="shared" si="52"/>
        <v>0</v>
      </c>
      <c r="M1330" s="341" t="s">
        <v>4950</v>
      </c>
      <c r="N1330" s="341" t="s">
        <v>4963</v>
      </c>
      <c r="O1330" s="323">
        <f>ROUND(SUMIF(Anlagenbewegungsdaten_AV!B:B,A1330,Anlagenbewegungsdaten_AV!C:C),3)</f>
        <v>0</v>
      </c>
      <c r="P1330" s="320">
        <f>ROUND(SUMIF(Anlagenbewegungsdaten_AV!$B:$B,$A1330,Anlagenbewegungsdaten_AV!$D:$D),2)</f>
        <v>0</v>
      </c>
      <c r="Q1330" s="321">
        <f t="shared" si="53"/>
        <v>0</v>
      </c>
      <c r="S1330" s="324"/>
      <c r="T1330" s="317"/>
      <c r="U1330" s="325"/>
      <c r="V1330" s="325"/>
    </row>
    <row r="1331" spans="1:22" ht="15" customHeight="1" x14ac:dyDescent="0.25">
      <c r="A1331" s="129" t="s">
        <v>3538</v>
      </c>
      <c r="B1331" s="126" t="s">
        <v>2087</v>
      </c>
      <c r="C1331" s="127" t="s">
        <v>4020</v>
      </c>
      <c r="D1331" s="127" t="s">
        <v>3331</v>
      </c>
      <c r="E1331" s="127" t="s">
        <v>3299</v>
      </c>
      <c r="F1331" s="128">
        <v>19.689999999999998</v>
      </c>
      <c r="G1331" s="128">
        <v>19.889999999999997</v>
      </c>
      <c r="H1331" s="128">
        <v>15.75</v>
      </c>
      <c r="I1331" s="311"/>
      <c r="J1331" s="319">
        <f>ROUND(SUMIF(Anlagenbewegungsdaten!B:B,A1331,Anlagenbewegungsdaten!C:C),3)</f>
        <v>0</v>
      </c>
      <c r="K1331" s="320">
        <f>ROUND(SUMIF(Anlagenbewegungsdaten!$B:$B,$A1331,Anlagenbewegungsdaten!$D:$D),2)</f>
        <v>0</v>
      </c>
      <c r="L1331" s="321">
        <f t="shared" si="52"/>
        <v>0</v>
      </c>
      <c r="M1331" s="341" t="s">
        <v>4950</v>
      </c>
      <c r="N1331" s="341" t="s">
        <v>4963</v>
      </c>
      <c r="O1331" s="323">
        <f>ROUND(SUMIF(Anlagenbewegungsdaten_AV!B:B,A1331,Anlagenbewegungsdaten_AV!C:C),3)</f>
        <v>0</v>
      </c>
      <c r="P1331" s="320">
        <f>ROUND(SUMIF(Anlagenbewegungsdaten_AV!$B:$B,$A1331,Anlagenbewegungsdaten_AV!$D:$D),2)</f>
        <v>0</v>
      </c>
      <c r="Q1331" s="321">
        <f t="shared" si="53"/>
        <v>0</v>
      </c>
      <c r="S1331" s="324"/>
      <c r="T1331" s="317"/>
      <c r="U1331" s="325"/>
      <c r="V1331" s="325"/>
    </row>
    <row r="1332" spans="1:22" ht="15" customHeight="1" x14ac:dyDescent="0.25">
      <c r="A1332" s="129" t="s">
        <v>4310</v>
      </c>
      <c r="B1332" s="126" t="s">
        <v>2087</v>
      </c>
      <c r="C1332" s="127" t="s">
        <v>4020</v>
      </c>
      <c r="D1332" s="127" t="s">
        <v>4101</v>
      </c>
      <c r="E1332" s="127" t="s">
        <v>4069</v>
      </c>
      <c r="F1332" s="128">
        <v>19.66</v>
      </c>
      <c r="G1332" s="128">
        <v>19.86</v>
      </c>
      <c r="H1332" s="128">
        <v>15.73</v>
      </c>
      <c r="I1332" s="311"/>
      <c r="J1332" s="319">
        <f>ROUND(SUMIF(Anlagenbewegungsdaten!B:B,A1332,Anlagenbewegungsdaten!C:C),3)</f>
        <v>0</v>
      </c>
      <c r="K1332" s="320">
        <f>ROUND(SUMIF(Anlagenbewegungsdaten!$B:$B,$A1332,Anlagenbewegungsdaten!$D:$D),2)</f>
        <v>0</v>
      </c>
      <c r="L1332" s="321">
        <f t="shared" si="52"/>
        <v>0</v>
      </c>
      <c r="M1332" s="341" t="s">
        <v>4950</v>
      </c>
      <c r="N1332" s="341" t="s">
        <v>4963</v>
      </c>
      <c r="O1332" s="323">
        <f>ROUND(SUMIF(Anlagenbewegungsdaten_AV!B:B,A1332,Anlagenbewegungsdaten_AV!C:C),3)</f>
        <v>0</v>
      </c>
      <c r="P1332" s="320">
        <f>ROUND(SUMIF(Anlagenbewegungsdaten_AV!$B:$B,$A1332,Anlagenbewegungsdaten_AV!$D:$D),2)</f>
        <v>0</v>
      </c>
      <c r="Q1332" s="321">
        <f t="shared" si="53"/>
        <v>0</v>
      </c>
      <c r="S1332" s="324"/>
      <c r="T1332" s="317"/>
      <c r="U1332" s="325"/>
      <c r="V1332" s="325"/>
    </row>
    <row r="1333" spans="1:22" ht="15" customHeight="1" x14ac:dyDescent="0.25">
      <c r="A1333" s="129" t="s">
        <v>683</v>
      </c>
      <c r="B1333" s="126" t="s">
        <v>2087</v>
      </c>
      <c r="C1333" s="127" t="s">
        <v>4020</v>
      </c>
      <c r="D1333" s="127" t="s">
        <v>237</v>
      </c>
      <c r="E1333" s="127" t="s">
        <v>2462</v>
      </c>
      <c r="F1333" s="128">
        <v>17.75</v>
      </c>
      <c r="G1333" s="128">
        <v>17.95</v>
      </c>
      <c r="H1333" s="128">
        <v>14.2</v>
      </c>
      <c r="I1333" s="311"/>
      <c r="J1333" s="319">
        <f>ROUND(SUMIF(Anlagenbewegungsdaten!B:B,A1333,Anlagenbewegungsdaten!C:C),3)</f>
        <v>0</v>
      </c>
      <c r="K1333" s="320">
        <f>ROUND(SUMIF(Anlagenbewegungsdaten!$B:$B,$A1333,Anlagenbewegungsdaten!$D:$D),2)</f>
        <v>0</v>
      </c>
      <c r="L1333" s="321">
        <f t="shared" si="52"/>
        <v>0</v>
      </c>
      <c r="M1333" s="341" t="s">
        <v>4950</v>
      </c>
      <c r="N1333" s="341" t="s">
        <v>4963</v>
      </c>
      <c r="O1333" s="323">
        <f>ROUND(SUMIF(Anlagenbewegungsdaten_AV!B:B,A1333,Anlagenbewegungsdaten_AV!C:C),3)</f>
        <v>0</v>
      </c>
      <c r="P1333" s="320">
        <f>ROUND(SUMIF(Anlagenbewegungsdaten_AV!$B:$B,$A1333,Anlagenbewegungsdaten_AV!$D:$D),2)</f>
        <v>0</v>
      </c>
      <c r="Q1333" s="321">
        <f t="shared" si="53"/>
        <v>0</v>
      </c>
      <c r="S1333" s="324"/>
      <c r="T1333" s="317"/>
      <c r="U1333" s="325"/>
      <c r="V1333" s="325"/>
    </row>
    <row r="1334" spans="1:22" ht="15" customHeight="1" x14ac:dyDescent="0.25">
      <c r="A1334" s="129" t="s">
        <v>684</v>
      </c>
      <c r="B1334" s="126" t="s">
        <v>2087</v>
      </c>
      <c r="C1334" s="127" t="s">
        <v>4020</v>
      </c>
      <c r="D1334" s="127" t="s">
        <v>1998</v>
      </c>
      <c r="E1334" s="127" t="s">
        <v>2465</v>
      </c>
      <c r="F1334" s="128">
        <v>19.75</v>
      </c>
      <c r="G1334" s="128">
        <v>19.95</v>
      </c>
      <c r="H1334" s="128">
        <v>15.8</v>
      </c>
      <c r="I1334" s="311"/>
      <c r="J1334" s="319">
        <f>ROUND(SUMIF(Anlagenbewegungsdaten!B:B,A1334,Anlagenbewegungsdaten!C:C),3)</f>
        <v>0</v>
      </c>
      <c r="K1334" s="320">
        <f>ROUND(SUMIF(Anlagenbewegungsdaten!$B:$B,$A1334,Anlagenbewegungsdaten!$D:$D),2)</f>
        <v>0</v>
      </c>
      <c r="L1334" s="321">
        <f t="shared" si="52"/>
        <v>0</v>
      </c>
      <c r="M1334" s="341" t="s">
        <v>4950</v>
      </c>
      <c r="N1334" s="341" t="s">
        <v>4963</v>
      </c>
      <c r="O1334" s="323">
        <f>ROUND(SUMIF(Anlagenbewegungsdaten_AV!B:B,A1334,Anlagenbewegungsdaten_AV!C:C),3)</f>
        <v>0</v>
      </c>
      <c r="P1334" s="320">
        <f>ROUND(SUMIF(Anlagenbewegungsdaten_AV!$B:$B,$A1334,Anlagenbewegungsdaten_AV!$D:$D),2)</f>
        <v>0</v>
      </c>
      <c r="Q1334" s="321">
        <f t="shared" si="53"/>
        <v>0</v>
      </c>
      <c r="S1334" s="324"/>
      <c r="T1334" s="317"/>
      <c r="U1334" s="325"/>
      <c r="V1334" s="325"/>
    </row>
    <row r="1335" spans="1:22" ht="15" customHeight="1" x14ac:dyDescent="0.25">
      <c r="A1335" s="129" t="s">
        <v>280</v>
      </c>
      <c r="B1335" s="126" t="s">
        <v>2087</v>
      </c>
      <c r="C1335" s="127" t="s">
        <v>4020</v>
      </c>
      <c r="D1335" s="127" t="s">
        <v>239</v>
      </c>
      <c r="E1335" s="127" t="s">
        <v>1543</v>
      </c>
      <c r="F1335" s="128">
        <v>20.75</v>
      </c>
      <c r="G1335" s="128">
        <v>20.95</v>
      </c>
      <c r="H1335" s="128">
        <v>16.600000000000001</v>
      </c>
      <c r="I1335" s="311"/>
      <c r="J1335" s="319">
        <f>ROUND(SUMIF(Anlagenbewegungsdaten!B:B,A1335,Anlagenbewegungsdaten!C:C),3)</f>
        <v>0</v>
      </c>
      <c r="K1335" s="320">
        <f>ROUND(SUMIF(Anlagenbewegungsdaten!$B:$B,$A1335,Anlagenbewegungsdaten!$D:$D),2)</f>
        <v>0</v>
      </c>
      <c r="L1335" s="321">
        <f t="shared" si="52"/>
        <v>0</v>
      </c>
      <c r="M1335" s="341" t="s">
        <v>4950</v>
      </c>
      <c r="N1335" s="341" t="s">
        <v>4963</v>
      </c>
      <c r="O1335" s="323">
        <f>ROUND(SUMIF(Anlagenbewegungsdaten_AV!B:B,A1335,Anlagenbewegungsdaten_AV!C:C),3)</f>
        <v>0</v>
      </c>
      <c r="P1335" s="320">
        <f>ROUND(SUMIF(Anlagenbewegungsdaten_AV!$B:$B,$A1335,Anlagenbewegungsdaten_AV!$D:$D),2)</f>
        <v>0</v>
      </c>
      <c r="Q1335" s="321">
        <f t="shared" si="53"/>
        <v>0</v>
      </c>
      <c r="S1335" s="324"/>
      <c r="T1335" s="317"/>
      <c r="U1335" s="325"/>
      <c r="V1335" s="325"/>
    </row>
    <row r="1336" spans="1:22" ht="15" customHeight="1" x14ac:dyDescent="0.25">
      <c r="A1336" s="129" t="s">
        <v>281</v>
      </c>
      <c r="B1336" s="126" t="s">
        <v>2087</v>
      </c>
      <c r="C1336" s="127" t="s">
        <v>4020</v>
      </c>
      <c r="D1336" s="127" t="s">
        <v>241</v>
      </c>
      <c r="E1336" s="127" t="s">
        <v>1546</v>
      </c>
      <c r="F1336" s="128">
        <v>20.75</v>
      </c>
      <c r="G1336" s="128">
        <v>20.95</v>
      </c>
      <c r="H1336" s="128">
        <v>16.600000000000001</v>
      </c>
      <c r="I1336" s="311"/>
      <c r="J1336" s="319">
        <f>ROUND(SUMIF(Anlagenbewegungsdaten!B:B,A1336,Anlagenbewegungsdaten!C:C),3)</f>
        <v>0</v>
      </c>
      <c r="K1336" s="320">
        <f>ROUND(SUMIF(Anlagenbewegungsdaten!$B:$B,$A1336,Anlagenbewegungsdaten!$D:$D),2)</f>
        <v>0</v>
      </c>
      <c r="L1336" s="321">
        <f t="shared" si="52"/>
        <v>0</v>
      </c>
      <c r="M1336" s="341" t="s">
        <v>4950</v>
      </c>
      <c r="N1336" s="341" t="s">
        <v>4963</v>
      </c>
      <c r="O1336" s="323">
        <f>ROUND(SUMIF(Anlagenbewegungsdaten_AV!B:B,A1336,Anlagenbewegungsdaten_AV!C:C),3)</f>
        <v>0</v>
      </c>
      <c r="P1336" s="320">
        <f>ROUND(SUMIF(Anlagenbewegungsdaten_AV!$B:$B,$A1336,Anlagenbewegungsdaten_AV!$D:$D),2)</f>
        <v>0</v>
      </c>
      <c r="Q1336" s="321">
        <f t="shared" si="53"/>
        <v>0</v>
      </c>
      <c r="S1336" s="324"/>
      <c r="T1336" s="317"/>
      <c r="U1336" s="325"/>
      <c r="V1336" s="325"/>
    </row>
    <row r="1337" spans="1:22" ht="15" customHeight="1" x14ac:dyDescent="0.25">
      <c r="A1337" s="129" t="s">
        <v>2795</v>
      </c>
      <c r="B1337" s="126" t="s">
        <v>2087</v>
      </c>
      <c r="C1337" s="127" t="s">
        <v>4020</v>
      </c>
      <c r="D1337" s="127" t="s">
        <v>2589</v>
      </c>
      <c r="E1337" s="127" t="s">
        <v>2555</v>
      </c>
      <c r="F1337" s="128">
        <v>20.72</v>
      </c>
      <c r="G1337" s="128">
        <v>20.919999999999998</v>
      </c>
      <c r="H1337" s="128">
        <v>16.579999999999998</v>
      </c>
      <c r="I1337" s="311"/>
      <c r="J1337" s="319">
        <f>ROUND(SUMIF(Anlagenbewegungsdaten!B:B,A1337,Anlagenbewegungsdaten!C:C),3)</f>
        <v>0</v>
      </c>
      <c r="K1337" s="320">
        <f>ROUND(SUMIF(Anlagenbewegungsdaten!$B:$B,$A1337,Anlagenbewegungsdaten!$D:$D),2)</f>
        <v>0</v>
      </c>
      <c r="L1337" s="321">
        <f t="shared" si="52"/>
        <v>0</v>
      </c>
      <c r="M1337" s="341" t="s">
        <v>4950</v>
      </c>
      <c r="N1337" s="341" t="s">
        <v>4963</v>
      </c>
      <c r="O1337" s="323">
        <f>ROUND(SUMIF(Anlagenbewegungsdaten_AV!B:B,A1337,Anlagenbewegungsdaten_AV!C:C),3)</f>
        <v>0</v>
      </c>
      <c r="P1337" s="320">
        <f>ROUND(SUMIF(Anlagenbewegungsdaten_AV!$B:$B,$A1337,Anlagenbewegungsdaten_AV!$D:$D),2)</f>
        <v>0</v>
      </c>
      <c r="Q1337" s="321">
        <f t="shared" si="53"/>
        <v>0</v>
      </c>
      <c r="S1337" s="324"/>
      <c r="T1337" s="317"/>
      <c r="U1337" s="325"/>
      <c r="V1337" s="325"/>
    </row>
    <row r="1338" spans="1:22" ht="15" customHeight="1" x14ac:dyDescent="0.25">
      <c r="A1338" s="129" t="s">
        <v>3539</v>
      </c>
      <c r="B1338" s="126" t="s">
        <v>2087</v>
      </c>
      <c r="C1338" s="127" t="s">
        <v>4020</v>
      </c>
      <c r="D1338" s="127" t="s">
        <v>3333</v>
      </c>
      <c r="E1338" s="127" t="s">
        <v>3299</v>
      </c>
      <c r="F1338" s="128">
        <v>20.689999999999998</v>
      </c>
      <c r="G1338" s="128">
        <v>20.889999999999997</v>
      </c>
      <c r="H1338" s="128">
        <v>16.55</v>
      </c>
      <c r="I1338" s="311"/>
      <c r="J1338" s="319">
        <f>ROUND(SUMIF(Anlagenbewegungsdaten!B:B,A1338,Anlagenbewegungsdaten!C:C),3)</f>
        <v>0</v>
      </c>
      <c r="K1338" s="320">
        <f>ROUND(SUMIF(Anlagenbewegungsdaten!$B:$B,$A1338,Anlagenbewegungsdaten!$D:$D),2)</f>
        <v>0</v>
      </c>
      <c r="L1338" s="321">
        <f t="shared" si="52"/>
        <v>0</v>
      </c>
      <c r="M1338" s="341" t="s">
        <v>4950</v>
      </c>
      <c r="N1338" s="341" t="s">
        <v>4963</v>
      </c>
      <c r="O1338" s="323">
        <f>ROUND(SUMIF(Anlagenbewegungsdaten_AV!B:B,A1338,Anlagenbewegungsdaten_AV!C:C),3)</f>
        <v>0</v>
      </c>
      <c r="P1338" s="320">
        <f>ROUND(SUMIF(Anlagenbewegungsdaten_AV!$B:$B,$A1338,Anlagenbewegungsdaten_AV!$D:$D),2)</f>
        <v>0</v>
      </c>
      <c r="Q1338" s="321">
        <f t="shared" si="53"/>
        <v>0</v>
      </c>
      <c r="S1338" s="324"/>
      <c r="T1338" s="317"/>
      <c r="U1338" s="325"/>
      <c r="V1338" s="325"/>
    </row>
    <row r="1339" spans="1:22" ht="15" customHeight="1" x14ac:dyDescent="0.25">
      <c r="A1339" s="129" t="s">
        <v>4311</v>
      </c>
      <c r="B1339" s="126" t="s">
        <v>2087</v>
      </c>
      <c r="C1339" s="127" t="s">
        <v>4020</v>
      </c>
      <c r="D1339" s="127" t="s">
        <v>4103</v>
      </c>
      <c r="E1339" s="127" t="s">
        <v>4069</v>
      </c>
      <c r="F1339" s="128">
        <v>20.66</v>
      </c>
      <c r="G1339" s="128">
        <v>20.86</v>
      </c>
      <c r="H1339" s="128">
        <v>16.53</v>
      </c>
      <c r="I1339" s="311"/>
      <c r="J1339" s="319">
        <f>ROUND(SUMIF(Anlagenbewegungsdaten!B:B,A1339,Anlagenbewegungsdaten!C:C),3)</f>
        <v>0</v>
      </c>
      <c r="K1339" s="320">
        <f>ROUND(SUMIF(Anlagenbewegungsdaten!$B:$B,$A1339,Anlagenbewegungsdaten!$D:$D),2)</f>
        <v>0</v>
      </c>
      <c r="L1339" s="321">
        <f t="shared" si="52"/>
        <v>0</v>
      </c>
      <c r="M1339" s="341" t="s">
        <v>4950</v>
      </c>
      <c r="N1339" s="341" t="s">
        <v>4963</v>
      </c>
      <c r="O1339" s="323">
        <f>ROUND(SUMIF(Anlagenbewegungsdaten_AV!B:B,A1339,Anlagenbewegungsdaten_AV!C:C),3)</f>
        <v>0</v>
      </c>
      <c r="P1339" s="320">
        <f>ROUND(SUMIF(Anlagenbewegungsdaten_AV!$B:$B,$A1339,Anlagenbewegungsdaten_AV!$D:$D),2)</f>
        <v>0</v>
      </c>
      <c r="Q1339" s="321">
        <f t="shared" si="53"/>
        <v>0</v>
      </c>
      <c r="S1339" s="324"/>
      <c r="T1339" s="317"/>
      <c r="U1339" s="325"/>
      <c r="V1339" s="325"/>
    </row>
    <row r="1340" spans="1:22" ht="15" customHeight="1" x14ac:dyDescent="0.25">
      <c r="A1340" s="129" t="s">
        <v>282</v>
      </c>
      <c r="B1340" s="126" t="s">
        <v>2087</v>
      </c>
      <c r="C1340" s="127" t="s">
        <v>4020</v>
      </c>
      <c r="D1340" s="127" t="s">
        <v>243</v>
      </c>
      <c r="E1340" s="127" t="s">
        <v>2462</v>
      </c>
      <c r="F1340" s="128">
        <v>17.75</v>
      </c>
      <c r="G1340" s="128">
        <v>17.95</v>
      </c>
      <c r="H1340" s="128">
        <v>14.2</v>
      </c>
      <c r="I1340" s="311"/>
      <c r="J1340" s="319">
        <f>ROUND(SUMIF(Anlagenbewegungsdaten!B:B,A1340,Anlagenbewegungsdaten!C:C),3)</f>
        <v>0</v>
      </c>
      <c r="K1340" s="320">
        <f>ROUND(SUMIF(Anlagenbewegungsdaten!$B:$B,$A1340,Anlagenbewegungsdaten!$D:$D),2)</f>
        <v>0</v>
      </c>
      <c r="L1340" s="321">
        <f t="shared" si="52"/>
        <v>0</v>
      </c>
      <c r="M1340" s="341" t="s">
        <v>4950</v>
      </c>
      <c r="N1340" s="341" t="s">
        <v>4963</v>
      </c>
      <c r="O1340" s="323">
        <f>ROUND(SUMIF(Anlagenbewegungsdaten_AV!B:B,A1340,Anlagenbewegungsdaten_AV!C:C),3)</f>
        <v>0</v>
      </c>
      <c r="P1340" s="320">
        <f>ROUND(SUMIF(Anlagenbewegungsdaten_AV!$B:$B,$A1340,Anlagenbewegungsdaten_AV!$D:$D),2)</f>
        <v>0</v>
      </c>
      <c r="Q1340" s="321">
        <f t="shared" si="53"/>
        <v>0</v>
      </c>
      <c r="S1340" s="324"/>
      <c r="T1340" s="317"/>
      <c r="U1340" s="325"/>
      <c r="V1340" s="325"/>
    </row>
    <row r="1341" spans="1:22" ht="15" customHeight="1" x14ac:dyDescent="0.25">
      <c r="A1341" s="129" t="s">
        <v>283</v>
      </c>
      <c r="B1341" s="126" t="s">
        <v>2087</v>
      </c>
      <c r="C1341" s="127" t="s">
        <v>4020</v>
      </c>
      <c r="D1341" s="127" t="s">
        <v>2003</v>
      </c>
      <c r="E1341" s="127" t="s">
        <v>2465</v>
      </c>
      <c r="F1341" s="128">
        <v>19.75</v>
      </c>
      <c r="G1341" s="128">
        <v>19.95</v>
      </c>
      <c r="H1341" s="128">
        <v>15.8</v>
      </c>
      <c r="I1341" s="311"/>
      <c r="J1341" s="319">
        <f>ROUND(SUMIF(Anlagenbewegungsdaten!B:B,A1341,Anlagenbewegungsdaten!C:C),3)</f>
        <v>0</v>
      </c>
      <c r="K1341" s="320">
        <f>ROUND(SUMIF(Anlagenbewegungsdaten!$B:$B,$A1341,Anlagenbewegungsdaten!$D:$D),2)</f>
        <v>0</v>
      </c>
      <c r="L1341" s="321">
        <f t="shared" si="52"/>
        <v>0</v>
      </c>
      <c r="M1341" s="341" t="s">
        <v>4950</v>
      </c>
      <c r="N1341" s="341" t="s">
        <v>4963</v>
      </c>
      <c r="O1341" s="323">
        <f>ROUND(SUMIF(Anlagenbewegungsdaten_AV!B:B,A1341,Anlagenbewegungsdaten_AV!C:C),3)</f>
        <v>0</v>
      </c>
      <c r="P1341" s="320">
        <f>ROUND(SUMIF(Anlagenbewegungsdaten_AV!$B:$B,$A1341,Anlagenbewegungsdaten_AV!$D:$D),2)</f>
        <v>0</v>
      </c>
      <c r="Q1341" s="321">
        <f t="shared" si="53"/>
        <v>0</v>
      </c>
      <c r="S1341" s="324"/>
      <c r="T1341" s="317"/>
      <c r="U1341" s="325"/>
      <c r="V1341" s="325"/>
    </row>
    <row r="1342" spans="1:22" ht="15" customHeight="1" x14ac:dyDescent="0.25">
      <c r="A1342" s="129" t="s">
        <v>284</v>
      </c>
      <c r="B1342" s="126" t="s">
        <v>2087</v>
      </c>
      <c r="C1342" s="127" t="s">
        <v>4020</v>
      </c>
      <c r="D1342" s="127" t="s">
        <v>245</v>
      </c>
      <c r="E1342" s="127" t="s">
        <v>1543</v>
      </c>
      <c r="F1342" s="128">
        <v>20.75</v>
      </c>
      <c r="G1342" s="128">
        <v>20.95</v>
      </c>
      <c r="H1342" s="128">
        <v>16.600000000000001</v>
      </c>
      <c r="I1342" s="311"/>
      <c r="J1342" s="319">
        <f>ROUND(SUMIF(Anlagenbewegungsdaten!B:B,A1342,Anlagenbewegungsdaten!C:C),3)</f>
        <v>0</v>
      </c>
      <c r="K1342" s="320">
        <f>ROUND(SUMIF(Anlagenbewegungsdaten!$B:$B,$A1342,Anlagenbewegungsdaten!$D:$D),2)</f>
        <v>0</v>
      </c>
      <c r="L1342" s="321">
        <f t="shared" si="52"/>
        <v>0</v>
      </c>
      <c r="M1342" s="341" t="s">
        <v>4950</v>
      </c>
      <c r="N1342" s="341" t="s">
        <v>4963</v>
      </c>
      <c r="O1342" s="323">
        <f>ROUND(SUMIF(Anlagenbewegungsdaten_AV!B:B,A1342,Anlagenbewegungsdaten_AV!C:C),3)</f>
        <v>0</v>
      </c>
      <c r="P1342" s="320">
        <f>ROUND(SUMIF(Anlagenbewegungsdaten_AV!$B:$B,$A1342,Anlagenbewegungsdaten_AV!$D:$D),2)</f>
        <v>0</v>
      </c>
      <c r="Q1342" s="321">
        <f t="shared" si="53"/>
        <v>0</v>
      </c>
      <c r="S1342" s="324"/>
      <c r="T1342" s="317"/>
      <c r="U1342" s="325"/>
      <c r="V1342" s="325"/>
    </row>
    <row r="1343" spans="1:22" ht="15" customHeight="1" x14ac:dyDescent="0.25">
      <c r="A1343" s="129" t="s">
        <v>285</v>
      </c>
      <c r="B1343" s="126" t="s">
        <v>2087</v>
      </c>
      <c r="C1343" s="127" t="s">
        <v>4020</v>
      </c>
      <c r="D1343" s="127" t="s">
        <v>2006</v>
      </c>
      <c r="E1343" s="127" t="s">
        <v>1546</v>
      </c>
      <c r="F1343" s="128">
        <v>20.75</v>
      </c>
      <c r="G1343" s="128">
        <v>20.95</v>
      </c>
      <c r="H1343" s="128">
        <v>16.600000000000001</v>
      </c>
      <c r="I1343" s="311"/>
      <c r="J1343" s="319">
        <f>ROUND(SUMIF(Anlagenbewegungsdaten!B:B,A1343,Anlagenbewegungsdaten!C:C),3)</f>
        <v>0</v>
      </c>
      <c r="K1343" s="320">
        <f>ROUND(SUMIF(Anlagenbewegungsdaten!$B:$B,$A1343,Anlagenbewegungsdaten!$D:$D),2)</f>
        <v>0</v>
      </c>
      <c r="L1343" s="321">
        <f t="shared" si="52"/>
        <v>0</v>
      </c>
      <c r="M1343" s="341" t="s">
        <v>4950</v>
      </c>
      <c r="N1343" s="341" t="s">
        <v>4963</v>
      </c>
      <c r="O1343" s="323">
        <f>ROUND(SUMIF(Anlagenbewegungsdaten_AV!B:B,A1343,Anlagenbewegungsdaten_AV!C:C),3)</f>
        <v>0</v>
      </c>
      <c r="P1343" s="320">
        <f>ROUND(SUMIF(Anlagenbewegungsdaten_AV!$B:$B,$A1343,Anlagenbewegungsdaten_AV!$D:$D),2)</f>
        <v>0</v>
      </c>
      <c r="Q1343" s="321">
        <f t="shared" si="53"/>
        <v>0</v>
      </c>
      <c r="S1343" s="324"/>
      <c r="T1343" s="317"/>
      <c r="U1343" s="325"/>
      <c r="V1343" s="325"/>
    </row>
    <row r="1344" spans="1:22" ht="15" customHeight="1" x14ac:dyDescent="0.25">
      <c r="A1344" s="129" t="s">
        <v>2796</v>
      </c>
      <c r="B1344" s="126" t="s">
        <v>2087</v>
      </c>
      <c r="C1344" s="127" t="s">
        <v>4020</v>
      </c>
      <c r="D1344" s="127" t="s">
        <v>2722</v>
      </c>
      <c r="E1344" s="127" t="s">
        <v>2555</v>
      </c>
      <c r="F1344" s="128">
        <v>20.72</v>
      </c>
      <c r="G1344" s="128">
        <v>20.919999999999998</v>
      </c>
      <c r="H1344" s="128">
        <v>16.579999999999998</v>
      </c>
      <c r="I1344" s="311"/>
      <c r="J1344" s="319">
        <f>ROUND(SUMIF(Anlagenbewegungsdaten!B:B,A1344,Anlagenbewegungsdaten!C:C),3)</f>
        <v>0</v>
      </c>
      <c r="K1344" s="320">
        <f>ROUND(SUMIF(Anlagenbewegungsdaten!$B:$B,$A1344,Anlagenbewegungsdaten!$D:$D),2)</f>
        <v>0</v>
      </c>
      <c r="L1344" s="321">
        <f t="shared" si="52"/>
        <v>0</v>
      </c>
      <c r="M1344" s="341" t="s">
        <v>4950</v>
      </c>
      <c r="N1344" s="341" t="s">
        <v>4963</v>
      </c>
      <c r="O1344" s="323">
        <f>ROUND(SUMIF(Anlagenbewegungsdaten_AV!B:B,A1344,Anlagenbewegungsdaten_AV!C:C),3)</f>
        <v>0</v>
      </c>
      <c r="P1344" s="320">
        <f>ROUND(SUMIF(Anlagenbewegungsdaten_AV!$B:$B,$A1344,Anlagenbewegungsdaten_AV!$D:$D),2)</f>
        <v>0</v>
      </c>
      <c r="Q1344" s="321">
        <f t="shared" si="53"/>
        <v>0</v>
      </c>
      <c r="S1344" s="324"/>
      <c r="T1344" s="317"/>
      <c r="U1344" s="325"/>
      <c r="V1344" s="325"/>
    </row>
    <row r="1345" spans="1:22" ht="15" customHeight="1" x14ac:dyDescent="0.25">
      <c r="A1345" s="129" t="s">
        <v>3540</v>
      </c>
      <c r="B1345" s="126" t="s">
        <v>2087</v>
      </c>
      <c r="C1345" s="127" t="s">
        <v>4020</v>
      </c>
      <c r="D1345" s="127" t="s">
        <v>3466</v>
      </c>
      <c r="E1345" s="127" t="s">
        <v>3299</v>
      </c>
      <c r="F1345" s="128">
        <v>20.689999999999998</v>
      </c>
      <c r="G1345" s="128">
        <v>20.889999999999997</v>
      </c>
      <c r="H1345" s="128">
        <v>16.55</v>
      </c>
      <c r="I1345" s="311"/>
      <c r="J1345" s="319">
        <f>ROUND(SUMIF(Anlagenbewegungsdaten!B:B,A1345,Anlagenbewegungsdaten!C:C),3)</f>
        <v>0</v>
      </c>
      <c r="K1345" s="320">
        <f>ROUND(SUMIF(Anlagenbewegungsdaten!$B:$B,$A1345,Anlagenbewegungsdaten!$D:$D),2)</f>
        <v>0</v>
      </c>
      <c r="L1345" s="321">
        <f t="shared" si="52"/>
        <v>0</v>
      </c>
      <c r="M1345" s="341" t="s">
        <v>4950</v>
      </c>
      <c r="N1345" s="341" t="s">
        <v>4963</v>
      </c>
      <c r="O1345" s="323">
        <f>ROUND(SUMIF(Anlagenbewegungsdaten_AV!B:B,A1345,Anlagenbewegungsdaten_AV!C:C),3)</f>
        <v>0</v>
      </c>
      <c r="P1345" s="320">
        <f>ROUND(SUMIF(Anlagenbewegungsdaten_AV!$B:$B,$A1345,Anlagenbewegungsdaten_AV!$D:$D),2)</f>
        <v>0</v>
      </c>
      <c r="Q1345" s="321">
        <f t="shared" si="53"/>
        <v>0</v>
      </c>
      <c r="S1345" s="324"/>
      <c r="T1345" s="317"/>
      <c r="U1345" s="325"/>
      <c r="V1345" s="325"/>
    </row>
    <row r="1346" spans="1:22" ht="15" customHeight="1" x14ac:dyDescent="0.25">
      <c r="A1346" s="129" t="s">
        <v>4312</v>
      </c>
      <c r="B1346" s="126" t="s">
        <v>2087</v>
      </c>
      <c r="C1346" s="127" t="s">
        <v>4020</v>
      </c>
      <c r="D1346" s="127" t="s">
        <v>4237</v>
      </c>
      <c r="E1346" s="127" t="s">
        <v>4069</v>
      </c>
      <c r="F1346" s="128">
        <v>20.66</v>
      </c>
      <c r="G1346" s="128">
        <v>20.86</v>
      </c>
      <c r="H1346" s="128">
        <v>16.53</v>
      </c>
      <c r="I1346" s="311"/>
      <c r="J1346" s="319">
        <f>ROUND(SUMIF(Anlagenbewegungsdaten!B:B,A1346,Anlagenbewegungsdaten!C:C),3)</f>
        <v>0</v>
      </c>
      <c r="K1346" s="320">
        <f>ROUND(SUMIF(Anlagenbewegungsdaten!$B:$B,$A1346,Anlagenbewegungsdaten!$D:$D),2)</f>
        <v>0</v>
      </c>
      <c r="L1346" s="321">
        <f t="shared" si="52"/>
        <v>0</v>
      </c>
      <c r="M1346" s="341" t="s">
        <v>4950</v>
      </c>
      <c r="N1346" s="341" t="s">
        <v>4963</v>
      </c>
      <c r="O1346" s="323">
        <f>ROUND(SUMIF(Anlagenbewegungsdaten_AV!B:B,A1346,Anlagenbewegungsdaten_AV!C:C),3)</f>
        <v>0</v>
      </c>
      <c r="P1346" s="320">
        <f>ROUND(SUMIF(Anlagenbewegungsdaten_AV!$B:$B,$A1346,Anlagenbewegungsdaten_AV!$D:$D),2)</f>
        <v>0</v>
      </c>
      <c r="Q1346" s="321">
        <f t="shared" si="53"/>
        <v>0</v>
      </c>
      <c r="S1346" s="324"/>
      <c r="T1346" s="317"/>
      <c r="U1346" s="325"/>
      <c r="V1346" s="325"/>
    </row>
    <row r="1347" spans="1:22" ht="15" customHeight="1" x14ac:dyDescent="0.25">
      <c r="A1347" s="129" t="s">
        <v>286</v>
      </c>
      <c r="B1347" s="126" t="s">
        <v>2087</v>
      </c>
      <c r="C1347" s="127" t="s">
        <v>4020</v>
      </c>
      <c r="D1347" s="127" t="s">
        <v>249</v>
      </c>
      <c r="E1347" s="127" t="s">
        <v>2462</v>
      </c>
      <c r="F1347" s="128">
        <v>18.75</v>
      </c>
      <c r="G1347" s="128">
        <v>18.95</v>
      </c>
      <c r="H1347" s="128">
        <v>15</v>
      </c>
      <c r="I1347" s="311"/>
      <c r="J1347" s="319">
        <f>ROUND(SUMIF(Anlagenbewegungsdaten!B:B,A1347,Anlagenbewegungsdaten!C:C),3)</f>
        <v>0</v>
      </c>
      <c r="K1347" s="320">
        <f>ROUND(SUMIF(Anlagenbewegungsdaten!$B:$B,$A1347,Anlagenbewegungsdaten!$D:$D),2)</f>
        <v>0</v>
      </c>
      <c r="L1347" s="321">
        <f t="shared" si="52"/>
        <v>0</v>
      </c>
      <c r="M1347" s="341" t="s">
        <v>4950</v>
      </c>
      <c r="N1347" s="341" t="s">
        <v>4963</v>
      </c>
      <c r="O1347" s="323">
        <f>ROUND(SUMIF(Anlagenbewegungsdaten_AV!B:B,A1347,Anlagenbewegungsdaten_AV!C:C),3)</f>
        <v>0</v>
      </c>
      <c r="P1347" s="320">
        <f>ROUND(SUMIF(Anlagenbewegungsdaten_AV!$B:$B,$A1347,Anlagenbewegungsdaten_AV!$D:$D),2)</f>
        <v>0</v>
      </c>
      <c r="Q1347" s="321">
        <f t="shared" si="53"/>
        <v>0</v>
      </c>
      <c r="S1347" s="324"/>
      <c r="T1347" s="317"/>
      <c r="U1347" s="325"/>
      <c r="V1347" s="325"/>
    </row>
    <row r="1348" spans="1:22" ht="15" customHeight="1" x14ac:dyDescent="0.25">
      <c r="A1348" s="129" t="s">
        <v>287</v>
      </c>
      <c r="B1348" s="126" t="s">
        <v>2087</v>
      </c>
      <c r="C1348" s="127" t="s">
        <v>4020</v>
      </c>
      <c r="D1348" s="127" t="s">
        <v>1790</v>
      </c>
      <c r="E1348" s="127" t="s">
        <v>2465</v>
      </c>
      <c r="F1348" s="128">
        <v>20.75</v>
      </c>
      <c r="G1348" s="128">
        <v>20.95</v>
      </c>
      <c r="H1348" s="128">
        <v>16.600000000000001</v>
      </c>
      <c r="I1348" s="311"/>
      <c r="J1348" s="319">
        <f>ROUND(SUMIF(Anlagenbewegungsdaten!B:B,A1348,Anlagenbewegungsdaten!C:C),3)</f>
        <v>0</v>
      </c>
      <c r="K1348" s="320">
        <f>ROUND(SUMIF(Anlagenbewegungsdaten!$B:$B,$A1348,Anlagenbewegungsdaten!$D:$D),2)</f>
        <v>0</v>
      </c>
      <c r="L1348" s="321">
        <f t="shared" si="52"/>
        <v>0</v>
      </c>
      <c r="M1348" s="341" t="s">
        <v>4950</v>
      </c>
      <c r="N1348" s="341" t="s">
        <v>4963</v>
      </c>
      <c r="O1348" s="323">
        <f>ROUND(SUMIF(Anlagenbewegungsdaten_AV!B:B,A1348,Anlagenbewegungsdaten_AV!C:C),3)</f>
        <v>0</v>
      </c>
      <c r="P1348" s="320">
        <f>ROUND(SUMIF(Anlagenbewegungsdaten_AV!$B:$B,$A1348,Anlagenbewegungsdaten_AV!$D:$D),2)</f>
        <v>0</v>
      </c>
      <c r="Q1348" s="321">
        <f t="shared" si="53"/>
        <v>0</v>
      </c>
      <c r="S1348" s="324"/>
      <c r="T1348" s="317"/>
      <c r="U1348" s="325"/>
      <c r="V1348" s="325"/>
    </row>
    <row r="1349" spans="1:22" ht="15" customHeight="1" x14ac:dyDescent="0.25">
      <c r="A1349" s="129" t="s">
        <v>288</v>
      </c>
      <c r="B1349" s="126" t="s">
        <v>2087</v>
      </c>
      <c r="C1349" s="127" t="s">
        <v>4020</v>
      </c>
      <c r="D1349" s="127" t="s">
        <v>251</v>
      </c>
      <c r="E1349" s="127" t="s">
        <v>1543</v>
      </c>
      <c r="F1349" s="128">
        <v>21.75</v>
      </c>
      <c r="G1349" s="128">
        <v>21.95</v>
      </c>
      <c r="H1349" s="128">
        <v>17.399999999999999</v>
      </c>
      <c r="I1349" s="311"/>
      <c r="J1349" s="319">
        <f>ROUND(SUMIF(Anlagenbewegungsdaten!B:B,A1349,Anlagenbewegungsdaten!C:C),3)</f>
        <v>0</v>
      </c>
      <c r="K1349" s="320">
        <f>ROUND(SUMIF(Anlagenbewegungsdaten!$B:$B,$A1349,Anlagenbewegungsdaten!$D:$D),2)</f>
        <v>0</v>
      </c>
      <c r="L1349" s="321">
        <f t="shared" si="52"/>
        <v>0</v>
      </c>
      <c r="M1349" s="341" t="s">
        <v>4950</v>
      </c>
      <c r="N1349" s="341" t="s">
        <v>4963</v>
      </c>
      <c r="O1349" s="323">
        <f>ROUND(SUMIF(Anlagenbewegungsdaten_AV!B:B,A1349,Anlagenbewegungsdaten_AV!C:C),3)</f>
        <v>0</v>
      </c>
      <c r="P1349" s="320">
        <f>ROUND(SUMIF(Anlagenbewegungsdaten_AV!$B:$B,$A1349,Anlagenbewegungsdaten_AV!$D:$D),2)</f>
        <v>0</v>
      </c>
      <c r="Q1349" s="321">
        <f t="shared" si="53"/>
        <v>0</v>
      </c>
      <c r="S1349" s="324"/>
      <c r="T1349" s="317"/>
      <c r="U1349" s="325"/>
      <c r="V1349" s="325"/>
    </row>
    <row r="1350" spans="1:22" ht="15" customHeight="1" x14ac:dyDescent="0.25">
      <c r="A1350" s="129" t="s">
        <v>289</v>
      </c>
      <c r="B1350" s="126" t="s">
        <v>2087</v>
      </c>
      <c r="C1350" s="127" t="s">
        <v>4020</v>
      </c>
      <c r="D1350" s="127" t="s">
        <v>253</v>
      </c>
      <c r="E1350" s="127" t="s">
        <v>1546</v>
      </c>
      <c r="F1350" s="128">
        <v>21.75</v>
      </c>
      <c r="G1350" s="128">
        <v>21.95</v>
      </c>
      <c r="H1350" s="128">
        <v>17.399999999999999</v>
      </c>
      <c r="I1350" s="311"/>
      <c r="J1350" s="319">
        <f>ROUND(SUMIF(Anlagenbewegungsdaten!B:B,A1350,Anlagenbewegungsdaten!C:C),3)</f>
        <v>0</v>
      </c>
      <c r="K1350" s="320">
        <f>ROUND(SUMIF(Anlagenbewegungsdaten!$B:$B,$A1350,Anlagenbewegungsdaten!$D:$D),2)</f>
        <v>0</v>
      </c>
      <c r="L1350" s="321">
        <f t="shared" si="52"/>
        <v>0</v>
      </c>
      <c r="M1350" s="341" t="s">
        <v>4950</v>
      </c>
      <c r="N1350" s="341" t="s">
        <v>4963</v>
      </c>
      <c r="O1350" s="323">
        <f>ROUND(SUMIF(Anlagenbewegungsdaten_AV!B:B,A1350,Anlagenbewegungsdaten_AV!C:C),3)</f>
        <v>0</v>
      </c>
      <c r="P1350" s="320">
        <f>ROUND(SUMIF(Anlagenbewegungsdaten_AV!$B:$B,$A1350,Anlagenbewegungsdaten_AV!$D:$D),2)</f>
        <v>0</v>
      </c>
      <c r="Q1350" s="321">
        <f t="shared" si="53"/>
        <v>0</v>
      </c>
      <c r="S1350" s="324"/>
      <c r="T1350" s="317"/>
      <c r="U1350" s="325"/>
      <c r="V1350" s="325"/>
    </row>
    <row r="1351" spans="1:22" ht="15" customHeight="1" x14ac:dyDescent="0.25">
      <c r="A1351" s="129" t="s">
        <v>2797</v>
      </c>
      <c r="B1351" s="126" t="s">
        <v>2087</v>
      </c>
      <c r="C1351" s="127" t="s">
        <v>4020</v>
      </c>
      <c r="D1351" s="127" t="s">
        <v>2593</v>
      </c>
      <c r="E1351" s="127" t="s">
        <v>2555</v>
      </c>
      <c r="F1351" s="128">
        <v>21.72</v>
      </c>
      <c r="G1351" s="128">
        <v>21.919999999999998</v>
      </c>
      <c r="H1351" s="128">
        <v>17.38</v>
      </c>
      <c r="I1351" s="311"/>
      <c r="J1351" s="319">
        <f>ROUND(SUMIF(Anlagenbewegungsdaten!B:B,A1351,Anlagenbewegungsdaten!C:C),3)</f>
        <v>0</v>
      </c>
      <c r="K1351" s="320">
        <f>ROUND(SUMIF(Anlagenbewegungsdaten!$B:$B,$A1351,Anlagenbewegungsdaten!$D:$D),2)</f>
        <v>0</v>
      </c>
      <c r="L1351" s="321">
        <f t="shared" si="52"/>
        <v>0</v>
      </c>
      <c r="M1351" s="341" t="s">
        <v>4950</v>
      </c>
      <c r="N1351" s="341" t="s">
        <v>4963</v>
      </c>
      <c r="O1351" s="323">
        <f>ROUND(SUMIF(Anlagenbewegungsdaten_AV!B:B,A1351,Anlagenbewegungsdaten_AV!C:C),3)</f>
        <v>0</v>
      </c>
      <c r="P1351" s="320">
        <f>ROUND(SUMIF(Anlagenbewegungsdaten_AV!$B:$B,$A1351,Anlagenbewegungsdaten_AV!$D:$D),2)</f>
        <v>0</v>
      </c>
      <c r="Q1351" s="321">
        <f t="shared" si="53"/>
        <v>0</v>
      </c>
      <c r="S1351" s="324"/>
      <c r="T1351" s="317"/>
      <c r="U1351" s="325"/>
      <c r="V1351" s="325"/>
    </row>
    <row r="1352" spans="1:22" ht="15" customHeight="1" x14ac:dyDescent="0.25">
      <c r="A1352" s="129" t="s">
        <v>3541</v>
      </c>
      <c r="B1352" s="126" t="s">
        <v>2087</v>
      </c>
      <c r="C1352" s="127" t="s">
        <v>4020</v>
      </c>
      <c r="D1352" s="127" t="s">
        <v>3337</v>
      </c>
      <c r="E1352" s="127" t="s">
        <v>3299</v>
      </c>
      <c r="F1352" s="128">
        <v>21.689999999999998</v>
      </c>
      <c r="G1352" s="128">
        <v>21.889999999999997</v>
      </c>
      <c r="H1352" s="128">
        <v>17.350000000000001</v>
      </c>
      <c r="I1352" s="311"/>
      <c r="J1352" s="319">
        <f>ROUND(SUMIF(Anlagenbewegungsdaten!B:B,A1352,Anlagenbewegungsdaten!C:C),3)</f>
        <v>0</v>
      </c>
      <c r="K1352" s="320">
        <f>ROUND(SUMIF(Anlagenbewegungsdaten!$B:$B,$A1352,Anlagenbewegungsdaten!$D:$D),2)</f>
        <v>0</v>
      </c>
      <c r="L1352" s="321">
        <f t="shared" si="52"/>
        <v>0</v>
      </c>
      <c r="M1352" s="341" t="s">
        <v>4950</v>
      </c>
      <c r="N1352" s="341" t="s">
        <v>4963</v>
      </c>
      <c r="O1352" s="323">
        <f>ROUND(SUMIF(Anlagenbewegungsdaten_AV!B:B,A1352,Anlagenbewegungsdaten_AV!C:C),3)</f>
        <v>0</v>
      </c>
      <c r="P1352" s="320">
        <f>ROUND(SUMIF(Anlagenbewegungsdaten_AV!$B:$B,$A1352,Anlagenbewegungsdaten_AV!$D:$D),2)</f>
        <v>0</v>
      </c>
      <c r="Q1352" s="321">
        <f t="shared" si="53"/>
        <v>0</v>
      </c>
      <c r="S1352" s="324"/>
      <c r="T1352" s="317"/>
      <c r="U1352" s="325"/>
      <c r="V1352" s="325"/>
    </row>
    <row r="1353" spans="1:22" ht="15" customHeight="1" x14ac:dyDescent="0.25">
      <c r="A1353" s="129" t="s">
        <v>4313</v>
      </c>
      <c r="B1353" s="126" t="s">
        <v>2087</v>
      </c>
      <c r="C1353" s="127" t="s">
        <v>4020</v>
      </c>
      <c r="D1353" s="127" t="s">
        <v>4107</v>
      </c>
      <c r="E1353" s="127" t="s">
        <v>4069</v>
      </c>
      <c r="F1353" s="128">
        <v>21.66</v>
      </c>
      <c r="G1353" s="128">
        <v>21.86</v>
      </c>
      <c r="H1353" s="128">
        <v>17.329999999999998</v>
      </c>
      <c r="I1353" s="311"/>
      <c r="J1353" s="319">
        <f>ROUND(SUMIF(Anlagenbewegungsdaten!B:B,A1353,Anlagenbewegungsdaten!C:C),3)</f>
        <v>0</v>
      </c>
      <c r="K1353" s="320">
        <f>ROUND(SUMIF(Anlagenbewegungsdaten!$B:$B,$A1353,Anlagenbewegungsdaten!$D:$D),2)</f>
        <v>0</v>
      </c>
      <c r="L1353" s="321">
        <f t="shared" si="52"/>
        <v>0</v>
      </c>
      <c r="M1353" s="341" t="s">
        <v>4950</v>
      </c>
      <c r="N1353" s="341" t="s">
        <v>4963</v>
      </c>
      <c r="O1353" s="323">
        <f>ROUND(SUMIF(Anlagenbewegungsdaten_AV!B:B,A1353,Anlagenbewegungsdaten_AV!C:C),3)</f>
        <v>0</v>
      </c>
      <c r="P1353" s="320">
        <f>ROUND(SUMIF(Anlagenbewegungsdaten_AV!$B:$B,$A1353,Anlagenbewegungsdaten_AV!$D:$D),2)</f>
        <v>0</v>
      </c>
      <c r="Q1353" s="321">
        <f t="shared" si="53"/>
        <v>0</v>
      </c>
      <c r="S1353" s="324"/>
      <c r="T1353" s="317"/>
      <c r="U1353" s="325"/>
      <c r="V1353" s="325"/>
    </row>
    <row r="1354" spans="1:22" ht="15" customHeight="1" x14ac:dyDescent="0.25">
      <c r="A1354" s="129" t="s">
        <v>290</v>
      </c>
      <c r="B1354" s="126" t="s">
        <v>2087</v>
      </c>
      <c r="C1354" s="127" t="s">
        <v>4020</v>
      </c>
      <c r="D1354" s="127" t="s">
        <v>255</v>
      </c>
      <c r="E1354" s="127" t="s">
        <v>2462</v>
      </c>
      <c r="F1354" s="128">
        <v>18.75</v>
      </c>
      <c r="G1354" s="128">
        <v>18.95</v>
      </c>
      <c r="H1354" s="128">
        <v>15</v>
      </c>
      <c r="I1354" s="311"/>
      <c r="J1354" s="319">
        <f>ROUND(SUMIF(Anlagenbewegungsdaten!B:B,A1354,Anlagenbewegungsdaten!C:C),3)</f>
        <v>0</v>
      </c>
      <c r="K1354" s="320">
        <f>ROUND(SUMIF(Anlagenbewegungsdaten!$B:$B,$A1354,Anlagenbewegungsdaten!$D:$D),2)</f>
        <v>0</v>
      </c>
      <c r="L1354" s="321">
        <f t="shared" ref="L1354:L1417" si="54">IF(ISBLANK(F1354),0,IF(OR($J1354&gt;=100,$J1354&lt;=-100),F1354-(K1354/J1354*100),IF(OR(J1354&gt;-100,J1354&lt;100),(J1354*F1354%)-K1354)))</f>
        <v>0</v>
      </c>
      <c r="M1354" s="341" t="s">
        <v>4950</v>
      </c>
      <c r="N1354" s="341" t="s">
        <v>4963</v>
      </c>
      <c r="O1354" s="323">
        <f>ROUND(SUMIF(Anlagenbewegungsdaten_AV!B:B,A1354,Anlagenbewegungsdaten_AV!C:C),3)</f>
        <v>0</v>
      </c>
      <c r="P1354" s="320">
        <f>ROUND(SUMIF(Anlagenbewegungsdaten_AV!$B:$B,$A1354,Anlagenbewegungsdaten_AV!$D:$D),2)</f>
        <v>0</v>
      </c>
      <c r="Q1354" s="321">
        <f t="shared" ref="Q1354:Q1417" si="55">IF(ISBLANK(H1354),0,IF(OR($O1354&gt;=100,$O1354&lt;=-100),H1354-(P1354/O1354*100),IF(OR(O1354&gt;-100,O1354&lt;100),(O1354*G1354%)-P1354)))</f>
        <v>0</v>
      </c>
      <c r="S1354" s="324"/>
      <c r="T1354" s="317"/>
      <c r="U1354" s="325"/>
      <c r="V1354" s="325"/>
    </row>
    <row r="1355" spans="1:22" ht="15" customHeight="1" x14ac:dyDescent="0.25">
      <c r="A1355" s="129" t="s">
        <v>291</v>
      </c>
      <c r="B1355" s="126" t="s">
        <v>2087</v>
      </c>
      <c r="C1355" s="127" t="s">
        <v>4020</v>
      </c>
      <c r="D1355" s="127" t="s">
        <v>1795</v>
      </c>
      <c r="E1355" s="127" t="s">
        <v>2465</v>
      </c>
      <c r="F1355" s="128">
        <v>20.75</v>
      </c>
      <c r="G1355" s="128">
        <v>20.95</v>
      </c>
      <c r="H1355" s="128">
        <v>16.600000000000001</v>
      </c>
      <c r="I1355" s="311"/>
      <c r="J1355" s="319">
        <f>ROUND(SUMIF(Anlagenbewegungsdaten!B:B,A1355,Anlagenbewegungsdaten!C:C),3)</f>
        <v>0</v>
      </c>
      <c r="K1355" s="320">
        <f>ROUND(SUMIF(Anlagenbewegungsdaten!$B:$B,$A1355,Anlagenbewegungsdaten!$D:$D),2)</f>
        <v>0</v>
      </c>
      <c r="L1355" s="321">
        <f t="shared" si="54"/>
        <v>0</v>
      </c>
      <c r="M1355" s="341" t="s">
        <v>4950</v>
      </c>
      <c r="N1355" s="341" t="s">
        <v>4963</v>
      </c>
      <c r="O1355" s="323">
        <f>ROUND(SUMIF(Anlagenbewegungsdaten_AV!B:B,A1355,Anlagenbewegungsdaten_AV!C:C),3)</f>
        <v>0</v>
      </c>
      <c r="P1355" s="320">
        <f>ROUND(SUMIF(Anlagenbewegungsdaten_AV!$B:$B,$A1355,Anlagenbewegungsdaten_AV!$D:$D),2)</f>
        <v>0</v>
      </c>
      <c r="Q1355" s="321">
        <f t="shared" si="55"/>
        <v>0</v>
      </c>
      <c r="S1355" s="324"/>
      <c r="T1355" s="317"/>
      <c r="U1355" s="325"/>
      <c r="V1355" s="325"/>
    </row>
    <row r="1356" spans="1:22" ht="15" customHeight="1" x14ac:dyDescent="0.25">
      <c r="A1356" s="129" t="s">
        <v>292</v>
      </c>
      <c r="B1356" s="126" t="s">
        <v>2087</v>
      </c>
      <c r="C1356" s="127" t="s">
        <v>4020</v>
      </c>
      <c r="D1356" s="127" t="s">
        <v>257</v>
      </c>
      <c r="E1356" s="127" t="s">
        <v>1543</v>
      </c>
      <c r="F1356" s="128">
        <v>21.75</v>
      </c>
      <c r="G1356" s="128">
        <v>21.95</v>
      </c>
      <c r="H1356" s="128">
        <v>17.399999999999999</v>
      </c>
      <c r="I1356" s="311"/>
      <c r="J1356" s="319">
        <f>ROUND(SUMIF(Anlagenbewegungsdaten!B:B,A1356,Anlagenbewegungsdaten!C:C),3)</f>
        <v>0</v>
      </c>
      <c r="K1356" s="320">
        <f>ROUND(SUMIF(Anlagenbewegungsdaten!$B:$B,$A1356,Anlagenbewegungsdaten!$D:$D),2)</f>
        <v>0</v>
      </c>
      <c r="L1356" s="321">
        <f t="shared" si="54"/>
        <v>0</v>
      </c>
      <c r="M1356" s="341" t="s">
        <v>4950</v>
      </c>
      <c r="N1356" s="341" t="s">
        <v>4963</v>
      </c>
      <c r="O1356" s="323">
        <f>ROUND(SUMIF(Anlagenbewegungsdaten_AV!B:B,A1356,Anlagenbewegungsdaten_AV!C:C),3)</f>
        <v>0</v>
      </c>
      <c r="P1356" s="320">
        <f>ROUND(SUMIF(Anlagenbewegungsdaten_AV!$B:$B,$A1356,Anlagenbewegungsdaten_AV!$D:$D),2)</f>
        <v>0</v>
      </c>
      <c r="Q1356" s="321">
        <f t="shared" si="55"/>
        <v>0</v>
      </c>
      <c r="S1356" s="324"/>
      <c r="T1356" s="317"/>
      <c r="U1356" s="325"/>
      <c r="V1356" s="325"/>
    </row>
    <row r="1357" spans="1:22" ht="15" customHeight="1" x14ac:dyDescent="0.25">
      <c r="A1357" s="129" t="s">
        <v>293</v>
      </c>
      <c r="B1357" s="126" t="s">
        <v>2087</v>
      </c>
      <c r="C1357" s="127" t="s">
        <v>4020</v>
      </c>
      <c r="D1357" s="127" t="s">
        <v>259</v>
      </c>
      <c r="E1357" s="127" t="s">
        <v>1546</v>
      </c>
      <c r="F1357" s="128">
        <v>21.75</v>
      </c>
      <c r="G1357" s="128">
        <v>21.95</v>
      </c>
      <c r="H1357" s="128">
        <v>17.399999999999999</v>
      </c>
      <c r="I1357" s="311"/>
      <c r="J1357" s="319">
        <f>ROUND(SUMIF(Anlagenbewegungsdaten!B:B,A1357,Anlagenbewegungsdaten!C:C),3)</f>
        <v>0</v>
      </c>
      <c r="K1357" s="320">
        <f>ROUND(SUMIF(Anlagenbewegungsdaten!$B:$B,$A1357,Anlagenbewegungsdaten!$D:$D),2)</f>
        <v>0</v>
      </c>
      <c r="L1357" s="321">
        <f t="shared" si="54"/>
        <v>0</v>
      </c>
      <c r="M1357" s="341" t="s">
        <v>4950</v>
      </c>
      <c r="N1357" s="341" t="s">
        <v>4963</v>
      </c>
      <c r="O1357" s="323">
        <f>ROUND(SUMIF(Anlagenbewegungsdaten_AV!B:B,A1357,Anlagenbewegungsdaten_AV!C:C),3)</f>
        <v>0</v>
      </c>
      <c r="P1357" s="320">
        <f>ROUND(SUMIF(Anlagenbewegungsdaten_AV!$B:$B,$A1357,Anlagenbewegungsdaten_AV!$D:$D),2)</f>
        <v>0</v>
      </c>
      <c r="Q1357" s="321">
        <f t="shared" si="55"/>
        <v>0</v>
      </c>
      <c r="S1357" s="324"/>
      <c r="T1357" s="317"/>
      <c r="U1357" s="325"/>
      <c r="V1357" s="325"/>
    </row>
    <row r="1358" spans="1:22" ht="15" customHeight="1" x14ac:dyDescent="0.25">
      <c r="A1358" s="129" t="s">
        <v>2798</v>
      </c>
      <c r="B1358" s="126" t="s">
        <v>2087</v>
      </c>
      <c r="C1358" s="127" t="s">
        <v>4020</v>
      </c>
      <c r="D1358" s="127" t="s">
        <v>2595</v>
      </c>
      <c r="E1358" s="127" t="s">
        <v>2555</v>
      </c>
      <c r="F1358" s="128">
        <v>21.72</v>
      </c>
      <c r="G1358" s="128">
        <v>21.919999999999998</v>
      </c>
      <c r="H1358" s="128">
        <v>17.38</v>
      </c>
      <c r="I1358" s="311"/>
      <c r="J1358" s="319">
        <f>ROUND(SUMIF(Anlagenbewegungsdaten!B:B,A1358,Anlagenbewegungsdaten!C:C),3)</f>
        <v>0</v>
      </c>
      <c r="K1358" s="320">
        <f>ROUND(SUMIF(Anlagenbewegungsdaten!$B:$B,$A1358,Anlagenbewegungsdaten!$D:$D),2)</f>
        <v>0</v>
      </c>
      <c r="L1358" s="321">
        <f t="shared" si="54"/>
        <v>0</v>
      </c>
      <c r="M1358" s="341" t="s">
        <v>4950</v>
      </c>
      <c r="N1358" s="341" t="s">
        <v>4963</v>
      </c>
      <c r="O1358" s="323">
        <f>ROUND(SUMIF(Anlagenbewegungsdaten_AV!B:B,A1358,Anlagenbewegungsdaten_AV!C:C),3)</f>
        <v>0</v>
      </c>
      <c r="P1358" s="320">
        <f>ROUND(SUMIF(Anlagenbewegungsdaten_AV!$B:$B,$A1358,Anlagenbewegungsdaten_AV!$D:$D),2)</f>
        <v>0</v>
      </c>
      <c r="Q1358" s="321">
        <f t="shared" si="55"/>
        <v>0</v>
      </c>
      <c r="S1358" s="324"/>
      <c r="T1358" s="317"/>
      <c r="U1358" s="325"/>
      <c r="V1358" s="325"/>
    </row>
    <row r="1359" spans="1:22" ht="15" customHeight="1" x14ac:dyDescent="0.25">
      <c r="A1359" s="129" t="s">
        <v>3542</v>
      </c>
      <c r="B1359" s="126" t="s">
        <v>2087</v>
      </c>
      <c r="C1359" s="127" t="s">
        <v>4020</v>
      </c>
      <c r="D1359" s="127" t="s">
        <v>3339</v>
      </c>
      <c r="E1359" s="127" t="s">
        <v>3299</v>
      </c>
      <c r="F1359" s="128">
        <v>21.689999999999998</v>
      </c>
      <c r="G1359" s="128">
        <v>21.889999999999997</v>
      </c>
      <c r="H1359" s="128">
        <v>17.350000000000001</v>
      </c>
      <c r="I1359" s="311"/>
      <c r="J1359" s="319">
        <f>ROUND(SUMIF(Anlagenbewegungsdaten!B:B,A1359,Anlagenbewegungsdaten!C:C),3)</f>
        <v>0</v>
      </c>
      <c r="K1359" s="320">
        <f>ROUND(SUMIF(Anlagenbewegungsdaten!$B:$B,$A1359,Anlagenbewegungsdaten!$D:$D),2)</f>
        <v>0</v>
      </c>
      <c r="L1359" s="321">
        <f t="shared" si="54"/>
        <v>0</v>
      </c>
      <c r="M1359" s="341" t="s">
        <v>4950</v>
      </c>
      <c r="N1359" s="341" t="s">
        <v>4963</v>
      </c>
      <c r="O1359" s="323">
        <f>ROUND(SUMIF(Anlagenbewegungsdaten_AV!B:B,A1359,Anlagenbewegungsdaten_AV!C:C),3)</f>
        <v>0</v>
      </c>
      <c r="P1359" s="320">
        <f>ROUND(SUMIF(Anlagenbewegungsdaten_AV!$B:$B,$A1359,Anlagenbewegungsdaten_AV!$D:$D),2)</f>
        <v>0</v>
      </c>
      <c r="Q1359" s="321">
        <f t="shared" si="55"/>
        <v>0</v>
      </c>
      <c r="S1359" s="324"/>
      <c r="T1359" s="317"/>
      <c r="U1359" s="325"/>
      <c r="V1359" s="325"/>
    </row>
    <row r="1360" spans="1:22" ht="15" customHeight="1" x14ac:dyDescent="0.25">
      <c r="A1360" s="129" t="s">
        <v>4314</v>
      </c>
      <c r="B1360" s="126" t="s">
        <v>2087</v>
      </c>
      <c r="C1360" s="127" t="s">
        <v>4020</v>
      </c>
      <c r="D1360" s="127" t="s">
        <v>4109</v>
      </c>
      <c r="E1360" s="127" t="s">
        <v>4069</v>
      </c>
      <c r="F1360" s="128">
        <v>21.66</v>
      </c>
      <c r="G1360" s="128">
        <v>21.86</v>
      </c>
      <c r="H1360" s="128">
        <v>17.329999999999998</v>
      </c>
      <c r="I1360" s="311"/>
      <c r="J1360" s="319">
        <f>ROUND(SUMIF(Anlagenbewegungsdaten!B:B,A1360,Anlagenbewegungsdaten!C:C),3)</f>
        <v>0</v>
      </c>
      <c r="K1360" s="320">
        <f>ROUND(SUMIF(Anlagenbewegungsdaten!$B:$B,$A1360,Anlagenbewegungsdaten!$D:$D),2)</f>
        <v>0</v>
      </c>
      <c r="L1360" s="321">
        <f t="shared" si="54"/>
        <v>0</v>
      </c>
      <c r="M1360" s="341" t="s">
        <v>4950</v>
      </c>
      <c r="N1360" s="341" t="s">
        <v>4963</v>
      </c>
      <c r="O1360" s="323">
        <f>ROUND(SUMIF(Anlagenbewegungsdaten_AV!B:B,A1360,Anlagenbewegungsdaten_AV!C:C),3)</f>
        <v>0</v>
      </c>
      <c r="P1360" s="320">
        <f>ROUND(SUMIF(Anlagenbewegungsdaten_AV!$B:$B,$A1360,Anlagenbewegungsdaten_AV!$D:$D),2)</f>
        <v>0</v>
      </c>
      <c r="Q1360" s="321">
        <f t="shared" si="55"/>
        <v>0</v>
      </c>
      <c r="S1360" s="324"/>
      <c r="T1360" s="317"/>
      <c r="U1360" s="325"/>
      <c r="V1360" s="325"/>
    </row>
    <row r="1361" spans="1:22" ht="15" customHeight="1" x14ac:dyDescent="0.25">
      <c r="A1361" s="129" t="s">
        <v>294</v>
      </c>
      <c r="B1361" s="126" t="s">
        <v>2087</v>
      </c>
      <c r="C1361" s="127" t="s">
        <v>4020</v>
      </c>
      <c r="D1361" s="127" t="s">
        <v>261</v>
      </c>
      <c r="E1361" s="127" t="s">
        <v>2462</v>
      </c>
      <c r="F1361" s="128">
        <v>19.75</v>
      </c>
      <c r="G1361" s="128">
        <v>19.95</v>
      </c>
      <c r="H1361" s="128">
        <v>15.8</v>
      </c>
      <c r="I1361" s="311"/>
      <c r="J1361" s="319">
        <f>ROUND(SUMIF(Anlagenbewegungsdaten!B:B,A1361,Anlagenbewegungsdaten!C:C),3)</f>
        <v>0</v>
      </c>
      <c r="K1361" s="320">
        <f>ROUND(SUMIF(Anlagenbewegungsdaten!$B:$B,$A1361,Anlagenbewegungsdaten!$D:$D),2)</f>
        <v>0</v>
      </c>
      <c r="L1361" s="321">
        <f t="shared" si="54"/>
        <v>0</v>
      </c>
      <c r="M1361" s="341" t="s">
        <v>4950</v>
      </c>
      <c r="N1361" s="341" t="s">
        <v>4963</v>
      </c>
      <c r="O1361" s="323">
        <f>ROUND(SUMIF(Anlagenbewegungsdaten_AV!B:B,A1361,Anlagenbewegungsdaten_AV!C:C),3)</f>
        <v>0</v>
      </c>
      <c r="P1361" s="320">
        <f>ROUND(SUMIF(Anlagenbewegungsdaten_AV!$B:$B,$A1361,Anlagenbewegungsdaten_AV!$D:$D),2)</f>
        <v>0</v>
      </c>
      <c r="Q1361" s="321">
        <f t="shared" si="55"/>
        <v>0</v>
      </c>
      <c r="S1361" s="324"/>
      <c r="T1361" s="317"/>
      <c r="U1361" s="325"/>
      <c r="V1361" s="325"/>
    </row>
    <row r="1362" spans="1:22" ht="15" customHeight="1" x14ac:dyDescent="0.25">
      <c r="A1362" s="129" t="s">
        <v>295</v>
      </c>
      <c r="B1362" s="126" t="s">
        <v>2087</v>
      </c>
      <c r="C1362" s="127" t="s">
        <v>4020</v>
      </c>
      <c r="D1362" s="127" t="s">
        <v>1800</v>
      </c>
      <c r="E1362" s="127" t="s">
        <v>2465</v>
      </c>
      <c r="F1362" s="128">
        <v>21.75</v>
      </c>
      <c r="G1362" s="128">
        <v>21.95</v>
      </c>
      <c r="H1362" s="128">
        <v>17.399999999999999</v>
      </c>
      <c r="I1362" s="311"/>
      <c r="J1362" s="319">
        <f>ROUND(SUMIF(Anlagenbewegungsdaten!B:B,A1362,Anlagenbewegungsdaten!C:C),3)</f>
        <v>0</v>
      </c>
      <c r="K1362" s="320">
        <f>ROUND(SUMIF(Anlagenbewegungsdaten!$B:$B,$A1362,Anlagenbewegungsdaten!$D:$D),2)</f>
        <v>0</v>
      </c>
      <c r="L1362" s="321">
        <f t="shared" si="54"/>
        <v>0</v>
      </c>
      <c r="M1362" s="341" t="s">
        <v>4950</v>
      </c>
      <c r="N1362" s="341" t="s">
        <v>4963</v>
      </c>
      <c r="O1362" s="323">
        <f>ROUND(SUMIF(Anlagenbewegungsdaten_AV!B:B,A1362,Anlagenbewegungsdaten_AV!C:C),3)</f>
        <v>0</v>
      </c>
      <c r="P1362" s="320">
        <f>ROUND(SUMIF(Anlagenbewegungsdaten_AV!$B:$B,$A1362,Anlagenbewegungsdaten_AV!$D:$D),2)</f>
        <v>0</v>
      </c>
      <c r="Q1362" s="321">
        <f t="shared" si="55"/>
        <v>0</v>
      </c>
      <c r="S1362" s="324"/>
      <c r="T1362" s="317"/>
      <c r="U1362" s="325"/>
      <c r="V1362" s="325"/>
    </row>
    <row r="1363" spans="1:22" ht="15" customHeight="1" x14ac:dyDescent="0.25">
      <c r="A1363" s="129" t="s">
        <v>296</v>
      </c>
      <c r="B1363" s="126" t="s">
        <v>2087</v>
      </c>
      <c r="C1363" s="127" t="s">
        <v>4020</v>
      </c>
      <c r="D1363" s="127" t="s">
        <v>263</v>
      </c>
      <c r="E1363" s="127" t="s">
        <v>1543</v>
      </c>
      <c r="F1363" s="128">
        <v>22.75</v>
      </c>
      <c r="G1363" s="128">
        <v>22.95</v>
      </c>
      <c r="H1363" s="128">
        <v>18.2</v>
      </c>
      <c r="I1363" s="311"/>
      <c r="J1363" s="319">
        <f>ROUND(SUMIF(Anlagenbewegungsdaten!B:B,A1363,Anlagenbewegungsdaten!C:C),3)</f>
        <v>0</v>
      </c>
      <c r="K1363" s="320">
        <f>ROUND(SUMIF(Anlagenbewegungsdaten!$B:$B,$A1363,Anlagenbewegungsdaten!$D:$D),2)</f>
        <v>0</v>
      </c>
      <c r="L1363" s="321">
        <f t="shared" si="54"/>
        <v>0</v>
      </c>
      <c r="M1363" s="341" t="s">
        <v>4950</v>
      </c>
      <c r="N1363" s="341" t="s">
        <v>4963</v>
      </c>
      <c r="O1363" s="323">
        <f>ROUND(SUMIF(Anlagenbewegungsdaten_AV!B:B,A1363,Anlagenbewegungsdaten_AV!C:C),3)</f>
        <v>0</v>
      </c>
      <c r="P1363" s="320">
        <f>ROUND(SUMIF(Anlagenbewegungsdaten_AV!$B:$B,$A1363,Anlagenbewegungsdaten_AV!$D:$D),2)</f>
        <v>0</v>
      </c>
      <c r="Q1363" s="321">
        <f t="shared" si="55"/>
        <v>0</v>
      </c>
      <c r="S1363" s="324"/>
      <c r="T1363" s="317"/>
      <c r="U1363" s="325"/>
      <c r="V1363" s="325"/>
    </row>
    <row r="1364" spans="1:22" ht="15" customHeight="1" x14ac:dyDescent="0.25">
      <c r="A1364" s="129" t="s">
        <v>297</v>
      </c>
      <c r="B1364" s="126" t="s">
        <v>2087</v>
      </c>
      <c r="C1364" s="127" t="s">
        <v>4020</v>
      </c>
      <c r="D1364" s="127" t="s">
        <v>265</v>
      </c>
      <c r="E1364" s="127" t="s">
        <v>1546</v>
      </c>
      <c r="F1364" s="128">
        <v>22.75</v>
      </c>
      <c r="G1364" s="128">
        <v>22.95</v>
      </c>
      <c r="H1364" s="128">
        <v>18.2</v>
      </c>
      <c r="I1364" s="311"/>
      <c r="J1364" s="319">
        <f>ROUND(SUMIF(Anlagenbewegungsdaten!B:B,A1364,Anlagenbewegungsdaten!C:C),3)</f>
        <v>0</v>
      </c>
      <c r="K1364" s="320">
        <f>ROUND(SUMIF(Anlagenbewegungsdaten!$B:$B,$A1364,Anlagenbewegungsdaten!$D:$D),2)</f>
        <v>0</v>
      </c>
      <c r="L1364" s="321">
        <f t="shared" si="54"/>
        <v>0</v>
      </c>
      <c r="M1364" s="341" t="s">
        <v>4950</v>
      </c>
      <c r="N1364" s="341" t="s">
        <v>4963</v>
      </c>
      <c r="O1364" s="323">
        <f>ROUND(SUMIF(Anlagenbewegungsdaten_AV!B:B,A1364,Anlagenbewegungsdaten_AV!C:C),3)</f>
        <v>0</v>
      </c>
      <c r="P1364" s="320">
        <f>ROUND(SUMIF(Anlagenbewegungsdaten_AV!$B:$B,$A1364,Anlagenbewegungsdaten_AV!$D:$D),2)</f>
        <v>0</v>
      </c>
      <c r="Q1364" s="321">
        <f t="shared" si="55"/>
        <v>0</v>
      </c>
      <c r="S1364" s="324"/>
      <c r="T1364" s="317"/>
      <c r="U1364" s="325"/>
      <c r="V1364" s="325"/>
    </row>
    <row r="1365" spans="1:22" ht="15" customHeight="1" x14ac:dyDescent="0.25">
      <c r="A1365" s="129" t="s">
        <v>2799</v>
      </c>
      <c r="B1365" s="126" t="s">
        <v>2087</v>
      </c>
      <c r="C1365" s="127" t="s">
        <v>4020</v>
      </c>
      <c r="D1365" s="127" t="s">
        <v>2597</v>
      </c>
      <c r="E1365" s="127" t="s">
        <v>2555</v>
      </c>
      <c r="F1365" s="128">
        <v>22.72</v>
      </c>
      <c r="G1365" s="128">
        <v>22.919999999999998</v>
      </c>
      <c r="H1365" s="128">
        <v>18.18</v>
      </c>
      <c r="I1365" s="311"/>
      <c r="J1365" s="319">
        <f>ROUND(SUMIF(Anlagenbewegungsdaten!B:B,A1365,Anlagenbewegungsdaten!C:C),3)</f>
        <v>0</v>
      </c>
      <c r="K1365" s="320">
        <f>ROUND(SUMIF(Anlagenbewegungsdaten!$B:$B,$A1365,Anlagenbewegungsdaten!$D:$D),2)</f>
        <v>0</v>
      </c>
      <c r="L1365" s="321">
        <f t="shared" si="54"/>
        <v>0</v>
      </c>
      <c r="M1365" s="341" t="s">
        <v>4950</v>
      </c>
      <c r="N1365" s="341" t="s">
        <v>4963</v>
      </c>
      <c r="O1365" s="323">
        <f>ROUND(SUMIF(Anlagenbewegungsdaten_AV!B:B,A1365,Anlagenbewegungsdaten_AV!C:C),3)</f>
        <v>0</v>
      </c>
      <c r="P1365" s="320">
        <f>ROUND(SUMIF(Anlagenbewegungsdaten_AV!$B:$B,$A1365,Anlagenbewegungsdaten_AV!$D:$D),2)</f>
        <v>0</v>
      </c>
      <c r="Q1365" s="321">
        <f t="shared" si="55"/>
        <v>0</v>
      </c>
      <c r="S1365" s="324"/>
      <c r="T1365" s="317"/>
      <c r="U1365" s="325"/>
      <c r="V1365" s="325"/>
    </row>
    <row r="1366" spans="1:22" ht="15" customHeight="1" x14ac:dyDescent="0.25">
      <c r="A1366" s="129" t="s">
        <v>3543</v>
      </c>
      <c r="B1366" s="126" t="s">
        <v>2087</v>
      </c>
      <c r="C1366" s="127" t="s">
        <v>4020</v>
      </c>
      <c r="D1366" s="127" t="s">
        <v>3341</v>
      </c>
      <c r="E1366" s="127" t="s">
        <v>3299</v>
      </c>
      <c r="F1366" s="128">
        <v>22.689999999999998</v>
      </c>
      <c r="G1366" s="128">
        <v>22.889999999999997</v>
      </c>
      <c r="H1366" s="128">
        <v>18.149999999999999</v>
      </c>
      <c r="I1366" s="311"/>
      <c r="J1366" s="319">
        <f>ROUND(SUMIF(Anlagenbewegungsdaten!B:B,A1366,Anlagenbewegungsdaten!C:C),3)</f>
        <v>0</v>
      </c>
      <c r="K1366" s="320">
        <f>ROUND(SUMIF(Anlagenbewegungsdaten!$B:$B,$A1366,Anlagenbewegungsdaten!$D:$D),2)</f>
        <v>0</v>
      </c>
      <c r="L1366" s="321">
        <f t="shared" si="54"/>
        <v>0</v>
      </c>
      <c r="M1366" s="341" t="s">
        <v>4950</v>
      </c>
      <c r="N1366" s="341" t="s">
        <v>4963</v>
      </c>
      <c r="O1366" s="323">
        <f>ROUND(SUMIF(Anlagenbewegungsdaten_AV!B:B,A1366,Anlagenbewegungsdaten_AV!C:C),3)</f>
        <v>0</v>
      </c>
      <c r="P1366" s="320">
        <f>ROUND(SUMIF(Anlagenbewegungsdaten_AV!$B:$B,$A1366,Anlagenbewegungsdaten_AV!$D:$D),2)</f>
        <v>0</v>
      </c>
      <c r="Q1366" s="321">
        <f t="shared" si="55"/>
        <v>0</v>
      </c>
      <c r="S1366" s="324"/>
      <c r="T1366" s="317"/>
      <c r="U1366" s="325"/>
      <c r="V1366" s="325"/>
    </row>
    <row r="1367" spans="1:22" ht="15" customHeight="1" x14ac:dyDescent="0.25">
      <c r="A1367" s="129" t="s">
        <v>4315</v>
      </c>
      <c r="B1367" s="126" t="s">
        <v>2087</v>
      </c>
      <c r="C1367" s="127" t="s">
        <v>4020</v>
      </c>
      <c r="D1367" s="127" t="s">
        <v>4111</v>
      </c>
      <c r="E1367" s="127" t="s">
        <v>4069</v>
      </c>
      <c r="F1367" s="128">
        <v>22.66</v>
      </c>
      <c r="G1367" s="128">
        <v>22.86</v>
      </c>
      <c r="H1367" s="128">
        <v>18.13</v>
      </c>
      <c r="I1367" s="311"/>
      <c r="J1367" s="319">
        <f>ROUND(SUMIF(Anlagenbewegungsdaten!B:B,A1367,Anlagenbewegungsdaten!C:C),3)</f>
        <v>0</v>
      </c>
      <c r="K1367" s="320">
        <f>ROUND(SUMIF(Anlagenbewegungsdaten!$B:$B,$A1367,Anlagenbewegungsdaten!$D:$D),2)</f>
        <v>0</v>
      </c>
      <c r="L1367" s="321">
        <f t="shared" si="54"/>
        <v>0</v>
      </c>
      <c r="M1367" s="341" t="s">
        <v>4950</v>
      </c>
      <c r="N1367" s="341" t="s">
        <v>4963</v>
      </c>
      <c r="O1367" s="323">
        <f>ROUND(SUMIF(Anlagenbewegungsdaten_AV!B:B,A1367,Anlagenbewegungsdaten_AV!C:C),3)</f>
        <v>0</v>
      </c>
      <c r="P1367" s="320">
        <f>ROUND(SUMIF(Anlagenbewegungsdaten_AV!$B:$B,$A1367,Anlagenbewegungsdaten_AV!$D:$D),2)</f>
        <v>0</v>
      </c>
      <c r="Q1367" s="321">
        <f t="shared" si="55"/>
        <v>0</v>
      </c>
      <c r="S1367" s="324"/>
      <c r="T1367" s="317"/>
      <c r="U1367" s="325"/>
      <c r="V1367" s="325"/>
    </row>
    <row r="1368" spans="1:22" ht="15" customHeight="1" x14ac:dyDescent="0.25">
      <c r="A1368" s="129" t="s">
        <v>298</v>
      </c>
      <c r="B1368" s="126" t="s">
        <v>2087</v>
      </c>
      <c r="C1368" s="127" t="s">
        <v>4020</v>
      </c>
      <c r="D1368" s="127" t="s">
        <v>267</v>
      </c>
      <c r="E1368" s="127" t="s">
        <v>2462</v>
      </c>
      <c r="F1368" s="128">
        <v>19.75</v>
      </c>
      <c r="G1368" s="128">
        <v>19.95</v>
      </c>
      <c r="H1368" s="128">
        <v>15.8</v>
      </c>
      <c r="I1368" s="311"/>
      <c r="J1368" s="319">
        <f>ROUND(SUMIF(Anlagenbewegungsdaten!B:B,A1368,Anlagenbewegungsdaten!C:C),3)</f>
        <v>0</v>
      </c>
      <c r="K1368" s="320">
        <f>ROUND(SUMIF(Anlagenbewegungsdaten!$B:$B,$A1368,Anlagenbewegungsdaten!$D:$D),2)</f>
        <v>0</v>
      </c>
      <c r="L1368" s="321">
        <f t="shared" si="54"/>
        <v>0</v>
      </c>
      <c r="M1368" s="341" t="s">
        <v>4950</v>
      </c>
      <c r="N1368" s="341" t="s">
        <v>4963</v>
      </c>
      <c r="O1368" s="323">
        <f>ROUND(SUMIF(Anlagenbewegungsdaten_AV!B:B,A1368,Anlagenbewegungsdaten_AV!C:C),3)</f>
        <v>0</v>
      </c>
      <c r="P1368" s="320">
        <f>ROUND(SUMIF(Anlagenbewegungsdaten_AV!$B:$B,$A1368,Anlagenbewegungsdaten_AV!$D:$D),2)</f>
        <v>0</v>
      </c>
      <c r="Q1368" s="321">
        <f t="shared" si="55"/>
        <v>0</v>
      </c>
      <c r="S1368" s="324"/>
      <c r="T1368" s="317"/>
      <c r="U1368" s="325"/>
      <c r="V1368" s="325"/>
    </row>
    <row r="1369" spans="1:22" ht="15" customHeight="1" x14ac:dyDescent="0.25">
      <c r="A1369" s="129" t="s">
        <v>299</v>
      </c>
      <c r="B1369" s="126" t="s">
        <v>2087</v>
      </c>
      <c r="C1369" s="127" t="s">
        <v>4020</v>
      </c>
      <c r="D1369" s="127" t="s">
        <v>1805</v>
      </c>
      <c r="E1369" s="127" t="s">
        <v>2465</v>
      </c>
      <c r="F1369" s="128">
        <v>21.75</v>
      </c>
      <c r="G1369" s="128">
        <v>21.95</v>
      </c>
      <c r="H1369" s="128">
        <v>17.399999999999999</v>
      </c>
      <c r="I1369" s="311"/>
      <c r="J1369" s="319">
        <f>ROUND(SUMIF(Anlagenbewegungsdaten!B:B,A1369,Anlagenbewegungsdaten!C:C),3)</f>
        <v>0</v>
      </c>
      <c r="K1369" s="320">
        <f>ROUND(SUMIF(Anlagenbewegungsdaten!$B:$B,$A1369,Anlagenbewegungsdaten!$D:$D),2)</f>
        <v>0</v>
      </c>
      <c r="L1369" s="321">
        <f t="shared" si="54"/>
        <v>0</v>
      </c>
      <c r="M1369" s="341" t="s">
        <v>4950</v>
      </c>
      <c r="N1369" s="341" t="s">
        <v>4963</v>
      </c>
      <c r="O1369" s="323">
        <f>ROUND(SUMIF(Anlagenbewegungsdaten_AV!B:B,A1369,Anlagenbewegungsdaten_AV!C:C),3)</f>
        <v>0</v>
      </c>
      <c r="P1369" s="320">
        <f>ROUND(SUMIF(Anlagenbewegungsdaten_AV!$B:$B,$A1369,Anlagenbewegungsdaten_AV!$D:$D),2)</f>
        <v>0</v>
      </c>
      <c r="Q1369" s="321">
        <f t="shared" si="55"/>
        <v>0</v>
      </c>
      <c r="S1369" s="324"/>
      <c r="T1369" s="317"/>
      <c r="U1369" s="325"/>
      <c r="V1369" s="325"/>
    </row>
    <row r="1370" spans="1:22" ht="15" customHeight="1" x14ac:dyDescent="0.25">
      <c r="A1370" s="129" t="s">
        <v>300</v>
      </c>
      <c r="B1370" s="126" t="s">
        <v>2087</v>
      </c>
      <c r="C1370" s="127" t="s">
        <v>4020</v>
      </c>
      <c r="D1370" s="127" t="s">
        <v>1633</v>
      </c>
      <c r="E1370" s="127" t="s">
        <v>1543</v>
      </c>
      <c r="F1370" s="128">
        <v>22.75</v>
      </c>
      <c r="G1370" s="128">
        <v>22.95</v>
      </c>
      <c r="H1370" s="128">
        <v>18.2</v>
      </c>
      <c r="I1370" s="311"/>
      <c r="J1370" s="319">
        <f>ROUND(SUMIF(Anlagenbewegungsdaten!B:B,A1370,Anlagenbewegungsdaten!C:C),3)</f>
        <v>0</v>
      </c>
      <c r="K1370" s="320">
        <f>ROUND(SUMIF(Anlagenbewegungsdaten!$B:$B,$A1370,Anlagenbewegungsdaten!$D:$D),2)</f>
        <v>0</v>
      </c>
      <c r="L1370" s="321">
        <f t="shared" si="54"/>
        <v>0</v>
      </c>
      <c r="M1370" s="341" t="s">
        <v>4950</v>
      </c>
      <c r="N1370" s="341" t="s">
        <v>4963</v>
      </c>
      <c r="O1370" s="323">
        <f>ROUND(SUMIF(Anlagenbewegungsdaten_AV!B:B,A1370,Anlagenbewegungsdaten_AV!C:C),3)</f>
        <v>0</v>
      </c>
      <c r="P1370" s="320">
        <f>ROUND(SUMIF(Anlagenbewegungsdaten_AV!$B:$B,$A1370,Anlagenbewegungsdaten_AV!$D:$D),2)</f>
        <v>0</v>
      </c>
      <c r="Q1370" s="321">
        <f t="shared" si="55"/>
        <v>0</v>
      </c>
      <c r="S1370" s="324"/>
      <c r="T1370" s="317"/>
      <c r="U1370" s="325"/>
      <c r="V1370" s="325"/>
    </row>
    <row r="1371" spans="1:22" ht="15" customHeight="1" x14ac:dyDescent="0.25">
      <c r="A1371" s="129" t="s">
        <v>301</v>
      </c>
      <c r="B1371" s="126" t="s">
        <v>2087</v>
      </c>
      <c r="C1371" s="127" t="s">
        <v>4020</v>
      </c>
      <c r="D1371" s="127" t="s">
        <v>1635</v>
      </c>
      <c r="E1371" s="127" t="s">
        <v>1546</v>
      </c>
      <c r="F1371" s="128">
        <v>22.75</v>
      </c>
      <c r="G1371" s="128">
        <v>22.95</v>
      </c>
      <c r="H1371" s="128">
        <v>18.2</v>
      </c>
      <c r="I1371" s="311"/>
      <c r="J1371" s="319">
        <f>ROUND(SUMIF(Anlagenbewegungsdaten!B:B,A1371,Anlagenbewegungsdaten!C:C),3)</f>
        <v>0</v>
      </c>
      <c r="K1371" s="320">
        <f>ROUND(SUMIF(Anlagenbewegungsdaten!$B:$B,$A1371,Anlagenbewegungsdaten!$D:$D),2)</f>
        <v>0</v>
      </c>
      <c r="L1371" s="321">
        <f t="shared" si="54"/>
        <v>0</v>
      </c>
      <c r="M1371" s="341" t="s">
        <v>4950</v>
      </c>
      <c r="N1371" s="341" t="s">
        <v>4963</v>
      </c>
      <c r="O1371" s="323">
        <f>ROUND(SUMIF(Anlagenbewegungsdaten_AV!B:B,A1371,Anlagenbewegungsdaten_AV!C:C),3)</f>
        <v>0</v>
      </c>
      <c r="P1371" s="320">
        <f>ROUND(SUMIF(Anlagenbewegungsdaten_AV!$B:$B,$A1371,Anlagenbewegungsdaten_AV!$D:$D),2)</f>
        <v>0</v>
      </c>
      <c r="Q1371" s="321">
        <f t="shared" si="55"/>
        <v>0</v>
      </c>
      <c r="S1371" s="324"/>
      <c r="T1371" s="317"/>
      <c r="U1371" s="325"/>
      <c r="V1371" s="325"/>
    </row>
    <row r="1372" spans="1:22" ht="15" customHeight="1" x14ac:dyDescent="0.25">
      <c r="A1372" s="129" t="s">
        <v>2800</v>
      </c>
      <c r="B1372" s="126" t="s">
        <v>2087</v>
      </c>
      <c r="C1372" s="127" t="s">
        <v>4020</v>
      </c>
      <c r="D1372" s="127" t="s">
        <v>2599</v>
      </c>
      <c r="E1372" s="127" t="s">
        <v>2555</v>
      </c>
      <c r="F1372" s="128">
        <v>22.72</v>
      </c>
      <c r="G1372" s="128">
        <v>22.919999999999998</v>
      </c>
      <c r="H1372" s="128">
        <v>18.18</v>
      </c>
      <c r="I1372" s="311"/>
      <c r="J1372" s="319">
        <f>ROUND(SUMIF(Anlagenbewegungsdaten!B:B,A1372,Anlagenbewegungsdaten!C:C),3)</f>
        <v>0</v>
      </c>
      <c r="K1372" s="320">
        <f>ROUND(SUMIF(Anlagenbewegungsdaten!$B:$B,$A1372,Anlagenbewegungsdaten!$D:$D),2)</f>
        <v>0</v>
      </c>
      <c r="L1372" s="321">
        <f t="shared" si="54"/>
        <v>0</v>
      </c>
      <c r="M1372" s="341" t="s">
        <v>4950</v>
      </c>
      <c r="N1372" s="341" t="s">
        <v>4963</v>
      </c>
      <c r="O1372" s="323">
        <f>ROUND(SUMIF(Anlagenbewegungsdaten_AV!B:B,A1372,Anlagenbewegungsdaten_AV!C:C),3)</f>
        <v>0</v>
      </c>
      <c r="P1372" s="320">
        <f>ROUND(SUMIF(Anlagenbewegungsdaten_AV!$B:$B,$A1372,Anlagenbewegungsdaten_AV!$D:$D),2)</f>
        <v>0</v>
      </c>
      <c r="Q1372" s="321">
        <f t="shared" si="55"/>
        <v>0</v>
      </c>
      <c r="S1372" s="324"/>
      <c r="T1372" s="317"/>
      <c r="U1372" s="325"/>
      <c r="V1372" s="325"/>
    </row>
    <row r="1373" spans="1:22" ht="15" customHeight="1" x14ac:dyDescent="0.25">
      <c r="A1373" s="129" t="s">
        <v>3544</v>
      </c>
      <c r="B1373" s="126" t="s">
        <v>2087</v>
      </c>
      <c r="C1373" s="127" t="s">
        <v>4020</v>
      </c>
      <c r="D1373" s="127" t="s">
        <v>3343</v>
      </c>
      <c r="E1373" s="127" t="s">
        <v>3299</v>
      </c>
      <c r="F1373" s="128">
        <v>22.689999999999998</v>
      </c>
      <c r="G1373" s="128">
        <v>22.889999999999997</v>
      </c>
      <c r="H1373" s="128">
        <v>18.149999999999999</v>
      </c>
      <c r="I1373" s="311"/>
      <c r="J1373" s="319">
        <f>ROUND(SUMIF(Anlagenbewegungsdaten!B:B,A1373,Anlagenbewegungsdaten!C:C),3)</f>
        <v>0</v>
      </c>
      <c r="K1373" s="320">
        <f>ROUND(SUMIF(Anlagenbewegungsdaten!$B:$B,$A1373,Anlagenbewegungsdaten!$D:$D),2)</f>
        <v>0</v>
      </c>
      <c r="L1373" s="321">
        <f t="shared" si="54"/>
        <v>0</v>
      </c>
      <c r="M1373" s="341" t="s">
        <v>4950</v>
      </c>
      <c r="N1373" s="341" t="s">
        <v>4963</v>
      </c>
      <c r="O1373" s="323">
        <f>ROUND(SUMIF(Anlagenbewegungsdaten_AV!B:B,A1373,Anlagenbewegungsdaten_AV!C:C),3)</f>
        <v>0</v>
      </c>
      <c r="P1373" s="320">
        <f>ROUND(SUMIF(Anlagenbewegungsdaten_AV!$B:$B,$A1373,Anlagenbewegungsdaten_AV!$D:$D),2)</f>
        <v>0</v>
      </c>
      <c r="Q1373" s="321">
        <f t="shared" si="55"/>
        <v>0</v>
      </c>
      <c r="S1373" s="324"/>
      <c r="T1373" s="317"/>
      <c r="U1373" s="325"/>
      <c r="V1373" s="325"/>
    </row>
    <row r="1374" spans="1:22" ht="15" customHeight="1" x14ac:dyDescent="0.25">
      <c r="A1374" s="129" t="s">
        <v>4316</v>
      </c>
      <c r="B1374" s="126" t="s">
        <v>2087</v>
      </c>
      <c r="C1374" s="127" t="s">
        <v>4020</v>
      </c>
      <c r="D1374" s="127" t="s">
        <v>4113</v>
      </c>
      <c r="E1374" s="127" t="s">
        <v>4069</v>
      </c>
      <c r="F1374" s="128">
        <v>22.66</v>
      </c>
      <c r="G1374" s="128">
        <v>22.86</v>
      </c>
      <c r="H1374" s="128">
        <v>18.13</v>
      </c>
      <c r="I1374" s="311"/>
      <c r="J1374" s="319">
        <f>ROUND(SUMIF(Anlagenbewegungsdaten!B:B,A1374,Anlagenbewegungsdaten!C:C),3)</f>
        <v>0</v>
      </c>
      <c r="K1374" s="320">
        <f>ROUND(SUMIF(Anlagenbewegungsdaten!$B:$B,$A1374,Anlagenbewegungsdaten!$D:$D),2)</f>
        <v>0</v>
      </c>
      <c r="L1374" s="321">
        <f t="shared" si="54"/>
        <v>0</v>
      </c>
      <c r="M1374" s="341" t="s">
        <v>4950</v>
      </c>
      <c r="N1374" s="341" t="s">
        <v>4963</v>
      </c>
      <c r="O1374" s="323">
        <f>ROUND(SUMIF(Anlagenbewegungsdaten_AV!B:B,A1374,Anlagenbewegungsdaten_AV!C:C),3)</f>
        <v>0</v>
      </c>
      <c r="P1374" s="320">
        <f>ROUND(SUMIF(Anlagenbewegungsdaten_AV!$B:$B,$A1374,Anlagenbewegungsdaten_AV!$D:$D),2)</f>
        <v>0</v>
      </c>
      <c r="Q1374" s="321">
        <f t="shared" si="55"/>
        <v>0</v>
      </c>
      <c r="S1374" s="324"/>
      <c r="T1374" s="317"/>
      <c r="U1374" s="325"/>
      <c r="V1374" s="325"/>
    </row>
    <row r="1375" spans="1:22" ht="15" customHeight="1" x14ac:dyDescent="0.25">
      <c r="A1375" s="129" t="s">
        <v>302</v>
      </c>
      <c r="B1375" s="126" t="s">
        <v>2087</v>
      </c>
      <c r="C1375" s="127" t="s">
        <v>4020</v>
      </c>
      <c r="D1375" s="127" t="s">
        <v>1637</v>
      </c>
      <c r="E1375" s="127" t="s">
        <v>2462</v>
      </c>
      <c r="F1375" s="128">
        <v>20.75</v>
      </c>
      <c r="G1375" s="128">
        <v>20.95</v>
      </c>
      <c r="H1375" s="128">
        <v>16.600000000000001</v>
      </c>
      <c r="I1375" s="311"/>
      <c r="J1375" s="319">
        <f>ROUND(SUMIF(Anlagenbewegungsdaten!B:B,A1375,Anlagenbewegungsdaten!C:C),3)</f>
        <v>0</v>
      </c>
      <c r="K1375" s="320">
        <f>ROUND(SUMIF(Anlagenbewegungsdaten!$B:$B,$A1375,Anlagenbewegungsdaten!$D:$D),2)</f>
        <v>0</v>
      </c>
      <c r="L1375" s="321">
        <f t="shared" si="54"/>
        <v>0</v>
      </c>
      <c r="M1375" s="341" t="s">
        <v>4950</v>
      </c>
      <c r="N1375" s="341" t="s">
        <v>4963</v>
      </c>
      <c r="O1375" s="323">
        <f>ROUND(SUMIF(Anlagenbewegungsdaten_AV!B:B,A1375,Anlagenbewegungsdaten_AV!C:C),3)</f>
        <v>0</v>
      </c>
      <c r="P1375" s="320">
        <f>ROUND(SUMIF(Anlagenbewegungsdaten_AV!$B:$B,$A1375,Anlagenbewegungsdaten_AV!$D:$D),2)</f>
        <v>0</v>
      </c>
      <c r="Q1375" s="321">
        <f t="shared" si="55"/>
        <v>0</v>
      </c>
      <c r="S1375" s="324"/>
      <c r="T1375" s="317"/>
      <c r="U1375" s="325"/>
      <c r="V1375" s="325"/>
    </row>
    <row r="1376" spans="1:22" ht="15" customHeight="1" x14ac:dyDescent="0.25">
      <c r="A1376" s="129" t="s">
        <v>303</v>
      </c>
      <c r="B1376" s="126" t="s">
        <v>2087</v>
      </c>
      <c r="C1376" s="127" t="s">
        <v>4020</v>
      </c>
      <c r="D1376" s="127" t="s">
        <v>1810</v>
      </c>
      <c r="E1376" s="127" t="s">
        <v>2465</v>
      </c>
      <c r="F1376" s="128">
        <v>22.75</v>
      </c>
      <c r="G1376" s="128">
        <v>22.95</v>
      </c>
      <c r="H1376" s="128">
        <v>18.2</v>
      </c>
      <c r="I1376" s="311"/>
      <c r="J1376" s="319">
        <f>ROUND(SUMIF(Anlagenbewegungsdaten!B:B,A1376,Anlagenbewegungsdaten!C:C),3)</f>
        <v>0</v>
      </c>
      <c r="K1376" s="320">
        <f>ROUND(SUMIF(Anlagenbewegungsdaten!$B:$B,$A1376,Anlagenbewegungsdaten!$D:$D),2)</f>
        <v>0</v>
      </c>
      <c r="L1376" s="321">
        <f t="shared" si="54"/>
        <v>0</v>
      </c>
      <c r="M1376" s="341" t="s">
        <v>4950</v>
      </c>
      <c r="N1376" s="341" t="s">
        <v>4963</v>
      </c>
      <c r="O1376" s="323">
        <f>ROUND(SUMIF(Anlagenbewegungsdaten_AV!B:B,A1376,Anlagenbewegungsdaten_AV!C:C),3)</f>
        <v>0</v>
      </c>
      <c r="P1376" s="320">
        <f>ROUND(SUMIF(Anlagenbewegungsdaten_AV!$B:$B,$A1376,Anlagenbewegungsdaten_AV!$D:$D),2)</f>
        <v>0</v>
      </c>
      <c r="Q1376" s="321">
        <f t="shared" si="55"/>
        <v>0</v>
      </c>
      <c r="S1376" s="324"/>
      <c r="T1376" s="317"/>
      <c r="U1376" s="325"/>
      <c r="V1376" s="325"/>
    </row>
    <row r="1377" spans="1:22" ht="15" customHeight="1" x14ac:dyDescent="0.25">
      <c r="A1377" s="129" t="s">
        <v>304</v>
      </c>
      <c r="B1377" s="126" t="s">
        <v>2087</v>
      </c>
      <c r="C1377" s="127" t="s">
        <v>4020</v>
      </c>
      <c r="D1377" s="127" t="s">
        <v>1639</v>
      </c>
      <c r="E1377" s="127" t="s">
        <v>1543</v>
      </c>
      <c r="F1377" s="128">
        <v>23.75</v>
      </c>
      <c r="G1377" s="128">
        <v>23.95</v>
      </c>
      <c r="H1377" s="128">
        <v>19</v>
      </c>
      <c r="I1377" s="311"/>
      <c r="J1377" s="319">
        <f>ROUND(SUMIF(Anlagenbewegungsdaten!B:B,A1377,Anlagenbewegungsdaten!C:C),3)</f>
        <v>0</v>
      </c>
      <c r="K1377" s="320">
        <f>ROUND(SUMIF(Anlagenbewegungsdaten!$B:$B,$A1377,Anlagenbewegungsdaten!$D:$D),2)</f>
        <v>0</v>
      </c>
      <c r="L1377" s="321">
        <f t="shared" si="54"/>
        <v>0</v>
      </c>
      <c r="M1377" s="341" t="s">
        <v>4950</v>
      </c>
      <c r="N1377" s="341" t="s">
        <v>4963</v>
      </c>
      <c r="O1377" s="323">
        <f>ROUND(SUMIF(Anlagenbewegungsdaten_AV!B:B,A1377,Anlagenbewegungsdaten_AV!C:C),3)</f>
        <v>0</v>
      </c>
      <c r="P1377" s="320">
        <f>ROUND(SUMIF(Anlagenbewegungsdaten_AV!$B:$B,$A1377,Anlagenbewegungsdaten_AV!$D:$D),2)</f>
        <v>0</v>
      </c>
      <c r="Q1377" s="321">
        <f t="shared" si="55"/>
        <v>0</v>
      </c>
      <c r="S1377" s="324"/>
      <c r="T1377" s="317"/>
      <c r="U1377" s="325"/>
      <c r="V1377" s="325"/>
    </row>
    <row r="1378" spans="1:22" ht="15" customHeight="1" x14ac:dyDescent="0.25">
      <c r="A1378" s="129" t="s">
        <v>305</v>
      </c>
      <c r="B1378" s="126" t="s">
        <v>2087</v>
      </c>
      <c r="C1378" s="127" t="s">
        <v>4020</v>
      </c>
      <c r="D1378" s="127" t="s">
        <v>1641</v>
      </c>
      <c r="E1378" s="127" t="s">
        <v>1546</v>
      </c>
      <c r="F1378" s="128">
        <v>23.75</v>
      </c>
      <c r="G1378" s="128">
        <v>23.95</v>
      </c>
      <c r="H1378" s="128">
        <v>19</v>
      </c>
      <c r="I1378" s="311"/>
      <c r="J1378" s="319">
        <f>ROUND(SUMIF(Anlagenbewegungsdaten!B:B,A1378,Anlagenbewegungsdaten!C:C),3)</f>
        <v>0</v>
      </c>
      <c r="K1378" s="320">
        <f>ROUND(SUMIF(Anlagenbewegungsdaten!$B:$B,$A1378,Anlagenbewegungsdaten!$D:$D),2)</f>
        <v>0</v>
      </c>
      <c r="L1378" s="321">
        <f t="shared" si="54"/>
        <v>0</v>
      </c>
      <c r="M1378" s="341" t="s">
        <v>4950</v>
      </c>
      <c r="N1378" s="341" t="s">
        <v>4963</v>
      </c>
      <c r="O1378" s="323">
        <f>ROUND(SUMIF(Anlagenbewegungsdaten_AV!B:B,A1378,Anlagenbewegungsdaten_AV!C:C),3)</f>
        <v>0</v>
      </c>
      <c r="P1378" s="320">
        <f>ROUND(SUMIF(Anlagenbewegungsdaten_AV!$B:$B,$A1378,Anlagenbewegungsdaten_AV!$D:$D),2)</f>
        <v>0</v>
      </c>
      <c r="Q1378" s="321">
        <f t="shared" si="55"/>
        <v>0</v>
      </c>
      <c r="S1378" s="324"/>
      <c r="T1378" s="317"/>
      <c r="U1378" s="325"/>
      <c r="V1378" s="325"/>
    </row>
    <row r="1379" spans="1:22" ht="15" customHeight="1" x14ac:dyDescent="0.25">
      <c r="A1379" s="129" t="s">
        <v>2801</v>
      </c>
      <c r="B1379" s="126" t="s">
        <v>2087</v>
      </c>
      <c r="C1379" s="127" t="s">
        <v>4020</v>
      </c>
      <c r="D1379" s="127" t="s">
        <v>2601</v>
      </c>
      <c r="E1379" s="127" t="s">
        <v>2555</v>
      </c>
      <c r="F1379" s="128">
        <v>23.72</v>
      </c>
      <c r="G1379" s="128">
        <v>23.919999999999998</v>
      </c>
      <c r="H1379" s="128">
        <v>18.98</v>
      </c>
      <c r="I1379" s="311"/>
      <c r="J1379" s="319">
        <f>ROUND(SUMIF(Anlagenbewegungsdaten!B:B,A1379,Anlagenbewegungsdaten!C:C),3)</f>
        <v>0</v>
      </c>
      <c r="K1379" s="320">
        <f>ROUND(SUMIF(Anlagenbewegungsdaten!$B:$B,$A1379,Anlagenbewegungsdaten!$D:$D),2)</f>
        <v>0</v>
      </c>
      <c r="L1379" s="321">
        <f t="shared" si="54"/>
        <v>0</v>
      </c>
      <c r="M1379" s="341" t="s">
        <v>4950</v>
      </c>
      <c r="N1379" s="341" t="s">
        <v>4963</v>
      </c>
      <c r="O1379" s="323">
        <f>ROUND(SUMIF(Anlagenbewegungsdaten_AV!B:B,A1379,Anlagenbewegungsdaten_AV!C:C),3)</f>
        <v>0</v>
      </c>
      <c r="P1379" s="320">
        <f>ROUND(SUMIF(Anlagenbewegungsdaten_AV!$B:$B,$A1379,Anlagenbewegungsdaten_AV!$D:$D),2)</f>
        <v>0</v>
      </c>
      <c r="Q1379" s="321">
        <f t="shared" si="55"/>
        <v>0</v>
      </c>
      <c r="S1379" s="324"/>
      <c r="T1379" s="317"/>
      <c r="U1379" s="325"/>
      <c r="V1379" s="325"/>
    </row>
    <row r="1380" spans="1:22" ht="15" customHeight="1" x14ac:dyDescent="0.25">
      <c r="A1380" s="129" t="s">
        <v>3545</v>
      </c>
      <c r="B1380" s="126" t="s">
        <v>2087</v>
      </c>
      <c r="C1380" s="127" t="s">
        <v>4020</v>
      </c>
      <c r="D1380" s="127" t="s">
        <v>3345</v>
      </c>
      <c r="E1380" s="127" t="s">
        <v>3299</v>
      </c>
      <c r="F1380" s="128">
        <v>23.689999999999998</v>
      </c>
      <c r="G1380" s="128">
        <v>23.889999999999997</v>
      </c>
      <c r="H1380" s="128">
        <v>18.95</v>
      </c>
      <c r="I1380" s="311"/>
      <c r="J1380" s="319">
        <f>ROUND(SUMIF(Anlagenbewegungsdaten!B:B,A1380,Anlagenbewegungsdaten!C:C),3)</f>
        <v>0</v>
      </c>
      <c r="K1380" s="320">
        <f>ROUND(SUMIF(Anlagenbewegungsdaten!$B:$B,$A1380,Anlagenbewegungsdaten!$D:$D),2)</f>
        <v>0</v>
      </c>
      <c r="L1380" s="321">
        <f t="shared" si="54"/>
        <v>0</v>
      </c>
      <c r="M1380" s="341" t="s">
        <v>4950</v>
      </c>
      <c r="N1380" s="341" t="s">
        <v>4963</v>
      </c>
      <c r="O1380" s="323">
        <f>ROUND(SUMIF(Anlagenbewegungsdaten_AV!B:B,A1380,Anlagenbewegungsdaten_AV!C:C),3)</f>
        <v>0</v>
      </c>
      <c r="P1380" s="320">
        <f>ROUND(SUMIF(Anlagenbewegungsdaten_AV!$B:$B,$A1380,Anlagenbewegungsdaten_AV!$D:$D),2)</f>
        <v>0</v>
      </c>
      <c r="Q1380" s="321">
        <f t="shared" si="55"/>
        <v>0</v>
      </c>
      <c r="S1380" s="324"/>
      <c r="T1380" s="317"/>
      <c r="U1380" s="325"/>
      <c r="V1380" s="325"/>
    </row>
    <row r="1381" spans="1:22" ht="15" customHeight="1" x14ac:dyDescent="0.25">
      <c r="A1381" s="129" t="s">
        <v>4317</v>
      </c>
      <c r="B1381" s="126" t="s">
        <v>2087</v>
      </c>
      <c r="C1381" s="127" t="s">
        <v>4020</v>
      </c>
      <c r="D1381" s="127" t="s">
        <v>4115</v>
      </c>
      <c r="E1381" s="127" t="s">
        <v>4069</v>
      </c>
      <c r="F1381" s="128">
        <v>23.66</v>
      </c>
      <c r="G1381" s="128">
        <v>23.86</v>
      </c>
      <c r="H1381" s="128">
        <v>18.93</v>
      </c>
      <c r="I1381" s="311"/>
      <c r="J1381" s="319">
        <f>ROUND(SUMIF(Anlagenbewegungsdaten!B:B,A1381,Anlagenbewegungsdaten!C:C),3)</f>
        <v>0</v>
      </c>
      <c r="K1381" s="320">
        <f>ROUND(SUMIF(Anlagenbewegungsdaten!$B:$B,$A1381,Anlagenbewegungsdaten!$D:$D),2)</f>
        <v>0</v>
      </c>
      <c r="L1381" s="321">
        <f t="shared" si="54"/>
        <v>0</v>
      </c>
      <c r="M1381" s="341" t="s">
        <v>4950</v>
      </c>
      <c r="N1381" s="341" t="s">
        <v>4963</v>
      </c>
      <c r="O1381" s="323">
        <f>ROUND(SUMIF(Anlagenbewegungsdaten_AV!B:B,A1381,Anlagenbewegungsdaten_AV!C:C),3)</f>
        <v>0</v>
      </c>
      <c r="P1381" s="320">
        <f>ROUND(SUMIF(Anlagenbewegungsdaten_AV!$B:$B,$A1381,Anlagenbewegungsdaten_AV!$D:$D),2)</f>
        <v>0</v>
      </c>
      <c r="Q1381" s="321">
        <f t="shared" si="55"/>
        <v>0</v>
      </c>
      <c r="S1381" s="324"/>
      <c r="T1381" s="317"/>
      <c r="U1381" s="325"/>
      <c r="V1381" s="325"/>
    </row>
    <row r="1382" spans="1:22" ht="15" customHeight="1" x14ac:dyDescent="0.25">
      <c r="A1382" s="129" t="s">
        <v>2528</v>
      </c>
      <c r="B1382" s="126" t="s">
        <v>2087</v>
      </c>
      <c r="C1382" s="127" t="s">
        <v>4020</v>
      </c>
      <c r="D1382" s="127" t="s">
        <v>2485</v>
      </c>
      <c r="E1382" s="127" t="s">
        <v>2462</v>
      </c>
      <c r="F1382" s="128">
        <v>11.75</v>
      </c>
      <c r="G1382" s="128">
        <v>11.95</v>
      </c>
      <c r="H1382" s="128">
        <v>9.4</v>
      </c>
      <c r="I1382" s="311"/>
      <c r="J1382" s="319">
        <f>ROUND(SUMIF(Anlagenbewegungsdaten!B:B,A1382,Anlagenbewegungsdaten!C:C),3)</f>
        <v>0</v>
      </c>
      <c r="K1382" s="320">
        <f>ROUND(SUMIF(Anlagenbewegungsdaten!$B:$B,$A1382,Anlagenbewegungsdaten!$D:$D),2)</f>
        <v>0</v>
      </c>
      <c r="L1382" s="321">
        <f t="shared" si="54"/>
        <v>0</v>
      </c>
      <c r="M1382" s="341" t="s">
        <v>4950</v>
      </c>
      <c r="N1382" s="341" t="s">
        <v>4963</v>
      </c>
      <c r="O1382" s="323">
        <f>ROUND(SUMIF(Anlagenbewegungsdaten_AV!B:B,A1382,Anlagenbewegungsdaten_AV!C:C),3)</f>
        <v>0</v>
      </c>
      <c r="P1382" s="320">
        <f>ROUND(SUMIF(Anlagenbewegungsdaten_AV!$B:$B,$A1382,Anlagenbewegungsdaten_AV!$D:$D),2)</f>
        <v>0</v>
      </c>
      <c r="Q1382" s="321">
        <f t="shared" si="55"/>
        <v>0</v>
      </c>
      <c r="S1382" s="324"/>
      <c r="T1382" s="317"/>
      <c r="U1382" s="325"/>
      <c r="V1382" s="325"/>
    </row>
    <row r="1383" spans="1:22" ht="15" customHeight="1" x14ac:dyDescent="0.25">
      <c r="A1383" s="129" t="s">
        <v>2529</v>
      </c>
      <c r="B1383" s="126" t="s">
        <v>2087</v>
      </c>
      <c r="C1383" s="127" t="s">
        <v>4020</v>
      </c>
      <c r="D1383" s="127" t="s">
        <v>1813</v>
      </c>
      <c r="E1383" s="127" t="s">
        <v>2465</v>
      </c>
      <c r="F1383" s="128">
        <v>13.75</v>
      </c>
      <c r="G1383" s="128">
        <v>13.95</v>
      </c>
      <c r="H1383" s="128">
        <v>11</v>
      </c>
      <c r="I1383" s="311"/>
      <c r="J1383" s="319">
        <f>ROUND(SUMIF(Anlagenbewegungsdaten!B:B,A1383,Anlagenbewegungsdaten!C:C),3)</f>
        <v>0</v>
      </c>
      <c r="K1383" s="320">
        <f>ROUND(SUMIF(Anlagenbewegungsdaten!$B:$B,$A1383,Anlagenbewegungsdaten!$D:$D),2)</f>
        <v>0</v>
      </c>
      <c r="L1383" s="321">
        <f t="shared" si="54"/>
        <v>0</v>
      </c>
      <c r="M1383" s="341" t="s">
        <v>4950</v>
      </c>
      <c r="N1383" s="341" t="s">
        <v>4963</v>
      </c>
      <c r="O1383" s="323">
        <f>ROUND(SUMIF(Anlagenbewegungsdaten_AV!B:B,A1383,Anlagenbewegungsdaten_AV!C:C),3)</f>
        <v>0</v>
      </c>
      <c r="P1383" s="320">
        <f>ROUND(SUMIF(Anlagenbewegungsdaten_AV!$B:$B,$A1383,Anlagenbewegungsdaten_AV!$D:$D),2)</f>
        <v>0</v>
      </c>
      <c r="Q1383" s="321">
        <f t="shared" si="55"/>
        <v>0</v>
      </c>
      <c r="S1383" s="324"/>
      <c r="T1383" s="317"/>
      <c r="U1383" s="325"/>
      <c r="V1383" s="325"/>
    </row>
    <row r="1384" spans="1:22" ht="15" customHeight="1" x14ac:dyDescent="0.25">
      <c r="A1384" s="129" t="s">
        <v>306</v>
      </c>
      <c r="B1384" s="126" t="s">
        <v>2087</v>
      </c>
      <c r="C1384" s="127" t="s">
        <v>4020</v>
      </c>
      <c r="D1384" s="127" t="s">
        <v>1815</v>
      </c>
      <c r="E1384" s="127" t="s">
        <v>1543</v>
      </c>
      <c r="F1384" s="128">
        <v>14.75</v>
      </c>
      <c r="G1384" s="128">
        <v>14.95</v>
      </c>
      <c r="H1384" s="128">
        <v>11.8</v>
      </c>
      <c r="I1384" s="311"/>
      <c r="J1384" s="319">
        <f>ROUND(SUMIF(Anlagenbewegungsdaten!B:B,A1384,Anlagenbewegungsdaten!C:C),3)</f>
        <v>0</v>
      </c>
      <c r="K1384" s="320">
        <f>ROUND(SUMIF(Anlagenbewegungsdaten!$B:$B,$A1384,Anlagenbewegungsdaten!$D:$D),2)</f>
        <v>0</v>
      </c>
      <c r="L1384" s="321">
        <f t="shared" si="54"/>
        <v>0</v>
      </c>
      <c r="M1384" s="341" t="s">
        <v>4950</v>
      </c>
      <c r="N1384" s="341" t="s">
        <v>4963</v>
      </c>
      <c r="O1384" s="323">
        <f>ROUND(SUMIF(Anlagenbewegungsdaten_AV!B:B,A1384,Anlagenbewegungsdaten_AV!C:C),3)</f>
        <v>0</v>
      </c>
      <c r="P1384" s="320">
        <f>ROUND(SUMIF(Anlagenbewegungsdaten_AV!$B:$B,$A1384,Anlagenbewegungsdaten_AV!$D:$D),2)</f>
        <v>0</v>
      </c>
      <c r="Q1384" s="321">
        <f t="shared" si="55"/>
        <v>0</v>
      </c>
      <c r="S1384" s="324"/>
      <c r="T1384" s="317"/>
      <c r="U1384" s="325"/>
      <c r="V1384" s="325"/>
    </row>
    <row r="1385" spans="1:22" ht="15" customHeight="1" x14ac:dyDescent="0.25">
      <c r="A1385" s="129" t="s">
        <v>307</v>
      </c>
      <c r="B1385" s="126" t="s">
        <v>2087</v>
      </c>
      <c r="C1385" s="127" t="s">
        <v>4020</v>
      </c>
      <c r="D1385" s="127" t="s">
        <v>1817</v>
      </c>
      <c r="E1385" s="127" t="s">
        <v>1546</v>
      </c>
      <c r="F1385" s="128">
        <v>14.75</v>
      </c>
      <c r="G1385" s="128">
        <v>14.95</v>
      </c>
      <c r="H1385" s="128">
        <v>11.8</v>
      </c>
      <c r="I1385" s="311"/>
      <c r="J1385" s="319">
        <f>ROUND(SUMIF(Anlagenbewegungsdaten!B:B,A1385,Anlagenbewegungsdaten!C:C),3)</f>
        <v>0</v>
      </c>
      <c r="K1385" s="320">
        <f>ROUND(SUMIF(Anlagenbewegungsdaten!$B:$B,$A1385,Anlagenbewegungsdaten!$D:$D),2)</f>
        <v>0</v>
      </c>
      <c r="L1385" s="321">
        <f t="shared" si="54"/>
        <v>0</v>
      </c>
      <c r="M1385" s="341" t="s">
        <v>4950</v>
      </c>
      <c r="N1385" s="341" t="s">
        <v>4963</v>
      </c>
      <c r="O1385" s="323">
        <f>ROUND(SUMIF(Anlagenbewegungsdaten_AV!B:B,A1385,Anlagenbewegungsdaten_AV!C:C),3)</f>
        <v>0</v>
      </c>
      <c r="P1385" s="320">
        <f>ROUND(SUMIF(Anlagenbewegungsdaten_AV!$B:$B,$A1385,Anlagenbewegungsdaten_AV!$D:$D),2)</f>
        <v>0</v>
      </c>
      <c r="Q1385" s="321">
        <f t="shared" si="55"/>
        <v>0</v>
      </c>
      <c r="S1385" s="324"/>
      <c r="T1385" s="317"/>
      <c r="U1385" s="325"/>
      <c r="V1385" s="325"/>
    </row>
    <row r="1386" spans="1:22" ht="15" customHeight="1" x14ac:dyDescent="0.25">
      <c r="A1386" s="129" t="s">
        <v>2802</v>
      </c>
      <c r="B1386" s="126" t="s">
        <v>2087</v>
      </c>
      <c r="C1386" s="127" t="s">
        <v>4020</v>
      </c>
      <c r="D1386" s="127" t="s">
        <v>2729</v>
      </c>
      <c r="E1386" s="127" t="s">
        <v>2555</v>
      </c>
      <c r="F1386" s="128">
        <v>14.72</v>
      </c>
      <c r="G1386" s="128">
        <v>14.92</v>
      </c>
      <c r="H1386" s="128">
        <v>11.78</v>
      </c>
      <c r="I1386" s="311"/>
      <c r="J1386" s="319">
        <f>ROUND(SUMIF(Anlagenbewegungsdaten!B:B,A1386,Anlagenbewegungsdaten!C:C),3)</f>
        <v>0</v>
      </c>
      <c r="K1386" s="320">
        <f>ROUND(SUMIF(Anlagenbewegungsdaten!$B:$B,$A1386,Anlagenbewegungsdaten!$D:$D),2)</f>
        <v>0</v>
      </c>
      <c r="L1386" s="321">
        <f t="shared" si="54"/>
        <v>0</v>
      </c>
      <c r="M1386" s="341" t="s">
        <v>4950</v>
      </c>
      <c r="N1386" s="341" t="s">
        <v>4963</v>
      </c>
      <c r="O1386" s="323">
        <f>ROUND(SUMIF(Anlagenbewegungsdaten_AV!B:B,A1386,Anlagenbewegungsdaten_AV!C:C),3)</f>
        <v>0</v>
      </c>
      <c r="P1386" s="320">
        <f>ROUND(SUMIF(Anlagenbewegungsdaten_AV!$B:$B,$A1386,Anlagenbewegungsdaten_AV!$D:$D),2)</f>
        <v>0</v>
      </c>
      <c r="Q1386" s="321">
        <f t="shared" si="55"/>
        <v>0</v>
      </c>
      <c r="S1386" s="324"/>
      <c r="T1386" s="317"/>
      <c r="U1386" s="325"/>
      <c r="V1386" s="325"/>
    </row>
    <row r="1387" spans="1:22" ht="15" customHeight="1" x14ac:dyDescent="0.25">
      <c r="A1387" s="129" t="s">
        <v>3546</v>
      </c>
      <c r="B1387" s="126" t="s">
        <v>2087</v>
      </c>
      <c r="C1387" s="127" t="s">
        <v>4020</v>
      </c>
      <c r="D1387" s="127" t="s">
        <v>3473</v>
      </c>
      <c r="E1387" s="127" t="s">
        <v>3299</v>
      </c>
      <c r="F1387" s="128">
        <v>14.69</v>
      </c>
      <c r="G1387" s="128">
        <v>14.889999999999999</v>
      </c>
      <c r="H1387" s="128">
        <v>11.75</v>
      </c>
      <c r="I1387" s="311"/>
      <c r="J1387" s="319">
        <f>ROUND(SUMIF(Anlagenbewegungsdaten!B:B,A1387,Anlagenbewegungsdaten!C:C),3)</f>
        <v>0</v>
      </c>
      <c r="K1387" s="320">
        <f>ROUND(SUMIF(Anlagenbewegungsdaten!$B:$B,$A1387,Anlagenbewegungsdaten!$D:$D),2)</f>
        <v>0</v>
      </c>
      <c r="L1387" s="321">
        <f t="shared" si="54"/>
        <v>0</v>
      </c>
      <c r="M1387" s="341" t="s">
        <v>4950</v>
      </c>
      <c r="N1387" s="341" t="s">
        <v>4963</v>
      </c>
      <c r="O1387" s="323">
        <f>ROUND(SUMIF(Anlagenbewegungsdaten_AV!B:B,A1387,Anlagenbewegungsdaten_AV!C:C),3)</f>
        <v>0</v>
      </c>
      <c r="P1387" s="320">
        <f>ROUND(SUMIF(Anlagenbewegungsdaten_AV!$B:$B,$A1387,Anlagenbewegungsdaten_AV!$D:$D),2)</f>
        <v>0</v>
      </c>
      <c r="Q1387" s="321">
        <f t="shared" si="55"/>
        <v>0</v>
      </c>
      <c r="S1387" s="324"/>
      <c r="T1387" s="317"/>
      <c r="U1387" s="325"/>
      <c r="V1387" s="325"/>
    </row>
    <row r="1388" spans="1:22" ht="15" customHeight="1" x14ac:dyDescent="0.25">
      <c r="A1388" s="129" t="s">
        <v>4318</v>
      </c>
      <c r="B1388" s="126" t="s">
        <v>2087</v>
      </c>
      <c r="C1388" s="127" t="s">
        <v>4020</v>
      </c>
      <c r="D1388" s="127" t="s">
        <v>4244</v>
      </c>
      <c r="E1388" s="127" t="s">
        <v>4069</v>
      </c>
      <c r="F1388" s="128">
        <v>14.66</v>
      </c>
      <c r="G1388" s="128">
        <v>14.86</v>
      </c>
      <c r="H1388" s="128">
        <v>11.73</v>
      </c>
      <c r="I1388" s="311"/>
      <c r="J1388" s="319">
        <f>ROUND(SUMIF(Anlagenbewegungsdaten!B:B,A1388,Anlagenbewegungsdaten!C:C),3)</f>
        <v>0</v>
      </c>
      <c r="K1388" s="320">
        <f>ROUND(SUMIF(Anlagenbewegungsdaten!$B:$B,$A1388,Anlagenbewegungsdaten!$D:$D),2)</f>
        <v>0</v>
      </c>
      <c r="L1388" s="321">
        <f t="shared" si="54"/>
        <v>0</v>
      </c>
      <c r="M1388" s="341" t="s">
        <v>4950</v>
      </c>
      <c r="N1388" s="341" t="s">
        <v>4963</v>
      </c>
      <c r="O1388" s="323">
        <f>ROUND(SUMIF(Anlagenbewegungsdaten_AV!B:B,A1388,Anlagenbewegungsdaten_AV!C:C),3)</f>
        <v>0</v>
      </c>
      <c r="P1388" s="320">
        <f>ROUND(SUMIF(Anlagenbewegungsdaten_AV!$B:$B,$A1388,Anlagenbewegungsdaten_AV!$D:$D),2)</f>
        <v>0</v>
      </c>
      <c r="Q1388" s="321">
        <f t="shared" si="55"/>
        <v>0</v>
      </c>
      <c r="S1388" s="324"/>
      <c r="T1388" s="317"/>
      <c r="U1388" s="325"/>
      <c r="V1388" s="325"/>
    </row>
    <row r="1389" spans="1:22" ht="15" customHeight="1" x14ac:dyDescent="0.25">
      <c r="A1389" s="129" t="s">
        <v>308</v>
      </c>
      <c r="B1389" s="126" t="s">
        <v>2087</v>
      </c>
      <c r="C1389" s="127" t="s">
        <v>4020</v>
      </c>
      <c r="D1389" s="127" t="s">
        <v>1819</v>
      </c>
      <c r="E1389" s="127" t="s">
        <v>2462</v>
      </c>
      <c r="F1389" s="128">
        <v>12.75</v>
      </c>
      <c r="G1389" s="128">
        <v>12.95</v>
      </c>
      <c r="H1389" s="128">
        <v>10.199999999999999</v>
      </c>
      <c r="I1389" s="311"/>
      <c r="J1389" s="319">
        <f>ROUND(SUMIF(Anlagenbewegungsdaten!B:B,A1389,Anlagenbewegungsdaten!C:C),3)</f>
        <v>0</v>
      </c>
      <c r="K1389" s="320">
        <f>ROUND(SUMIF(Anlagenbewegungsdaten!$B:$B,$A1389,Anlagenbewegungsdaten!$D:$D),2)</f>
        <v>0</v>
      </c>
      <c r="L1389" s="321">
        <f t="shared" si="54"/>
        <v>0</v>
      </c>
      <c r="M1389" s="341" t="s">
        <v>4950</v>
      </c>
      <c r="N1389" s="341" t="s">
        <v>4963</v>
      </c>
      <c r="O1389" s="323">
        <f>ROUND(SUMIF(Anlagenbewegungsdaten_AV!B:B,A1389,Anlagenbewegungsdaten_AV!C:C),3)</f>
        <v>0</v>
      </c>
      <c r="P1389" s="320">
        <f>ROUND(SUMIF(Anlagenbewegungsdaten_AV!$B:$B,$A1389,Anlagenbewegungsdaten_AV!$D:$D),2)</f>
        <v>0</v>
      </c>
      <c r="Q1389" s="321">
        <f t="shared" si="55"/>
        <v>0</v>
      </c>
      <c r="S1389" s="324"/>
      <c r="T1389" s="317"/>
      <c r="U1389" s="325"/>
      <c r="V1389" s="325"/>
    </row>
    <row r="1390" spans="1:22" ht="15" customHeight="1" x14ac:dyDescent="0.25">
      <c r="A1390" s="129" t="s">
        <v>309</v>
      </c>
      <c r="B1390" s="126" t="s">
        <v>2087</v>
      </c>
      <c r="C1390" s="127" t="s">
        <v>4020</v>
      </c>
      <c r="D1390" s="127" t="s">
        <v>1821</v>
      </c>
      <c r="E1390" s="127" t="s">
        <v>2465</v>
      </c>
      <c r="F1390" s="128">
        <v>14.75</v>
      </c>
      <c r="G1390" s="128">
        <v>14.95</v>
      </c>
      <c r="H1390" s="128">
        <v>11.8</v>
      </c>
      <c r="I1390" s="311"/>
      <c r="J1390" s="319">
        <f>ROUND(SUMIF(Anlagenbewegungsdaten!B:B,A1390,Anlagenbewegungsdaten!C:C),3)</f>
        <v>0</v>
      </c>
      <c r="K1390" s="320">
        <f>ROUND(SUMIF(Anlagenbewegungsdaten!$B:$B,$A1390,Anlagenbewegungsdaten!$D:$D),2)</f>
        <v>0</v>
      </c>
      <c r="L1390" s="321">
        <f t="shared" si="54"/>
        <v>0</v>
      </c>
      <c r="M1390" s="341" t="s">
        <v>4950</v>
      </c>
      <c r="N1390" s="341" t="s">
        <v>4963</v>
      </c>
      <c r="O1390" s="323">
        <f>ROUND(SUMIF(Anlagenbewegungsdaten_AV!B:B,A1390,Anlagenbewegungsdaten_AV!C:C),3)</f>
        <v>0</v>
      </c>
      <c r="P1390" s="320">
        <f>ROUND(SUMIF(Anlagenbewegungsdaten_AV!$B:$B,$A1390,Anlagenbewegungsdaten_AV!$D:$D),2)</f>
        <v>0</v>
      </c>
      <c r="Q1390" s="321">
        <f t="shared" si="55"/>
        <v>0</v>
      </c>
      <c r="S1390" s="324"/>
      <c r="T1390" s="317"/>
      <c r="U1390" s="325"/>
      <c r="V1390" s="325"/>
    </row>
    <row r="1391" spans="1:22" ht="15" customHeight="1" x14ac:dyDescent="0.25">
      <c r="A1391" s="129" t="s">
        <v>310</v>
      </c>
      <c r="B1391" s="126" t="s">
        <v>2087</v>
      </c>
      <c r="C1391" s="127" t="s">
        <v>4020</v>
      </c>
      <c r="D1391" s="127" t="s">
        <v>1823</v>
      </c>
      <c r="E1391" s="127" t="s">
        <v>1543</v>
      </c>
      <c r="F1391" s="128">
        <v>15.75</v>
      </c>
      <c r="G1391" s="128">
        <v>15.95</v>
      </c>
      <c r="H1391" s="128">
        <v>12.6</v>
      </c>
      <c r="I1391" s="311"/>
      <c r="J1391" s="319">
        <f>ROUND(SUMIF(Anlagenbewegungsdaten!B:B,A1391,Anlagenbewegungsdaten!C:C),3)</f>
        <v>0</v>
      </c>
      <c r="K1391" s="320">
        <f>ROUND(SUMIF(Anlagenbewegungsdaten!$B:$B,$A1391,Anlagenbewegungsdaten!$D:$D),2)</f>
        <v>0</v>
      </c>
      <c r="L1391" s="321">
        <f t="shared" si="54"/>
        <v>0</v>
      </c>
      <c r="M1391" s="341" t="s">
        <v>4950</v>
      </c>
      <c r="N1391" s="341" t="s">
        <v>4963</v>
      </c>
      <c r="O1391" s="323">
        <f>ROUND(SUMIF(Anlagenbewegungsdaten_AV!B:B,A1391,Anlagenbewegungsdaten_AV!C:C),3)</f>
        <v>0</v>
      </c>
      <c r="P1391" s="320">
        <f>ROUND(SUMIF(Anlagenbewegungsdaten_AV!$B:$B,$A1391,Anlagenbewegungsdaten_AV!$D:$D),2)</f>
        <v>0</v>
      </c>
      <c r="Q1391" s="321">
        <f t="shared" si="55"/>
        <v>0</v>
      </c>
      <c r="S1391" s="324"/>
      <c r="T1391" s="317"/>
      <c r="U1391" s="325"/>
      <c r="V1391" s="325"/>
    </row>
    <row r="1392" spans="1:22" ht="15" customHeight="1" x14ac:dyDescent="0.25">
      <c r="A1392" s="129" t="s">
        <v>311</v>
      </c>
      <c r="B1392" s="126" t="s">
        <v>2087</v>
      </c>
      <c r="C1392" s="127" t="s">
        <v>4020</v>
      </c>
      <c r="D1392" s="127" t="s">
        <v>1825</v>
      </c>
      <c r="E1392" s="127" t="s">
        <v>1546</v>
      </c>
      <c r="F1392" s="128">
        <v>15.75</v>
      </c>
      <c r="G1392" s="128">
        <v>15.95</v>
      </c>
      <c r="H1392" s="128">
        <v>12.6</v>
      </c>
      <c r="I1392" s="311"/>
      <c r="J1392" s="319">
        <f>ROUND(SUMIF(Anlagenbewegungsdaten!B:B,A1392,Anlagenbewegungsdaten!C:C),3)</f>
        <v>0</v>
      </c>
      <c r="K1392" s="320">
        <f>ROUND(SUMIF(Anlagenbewegungsdaten!$B:$B,$A1392,Anlagenbewegungsdaten!$D:$D),2)</f>
        <v>0</v>
      </c>
      <c r="L1392" s="321">
        <f t="shared" si="54"/>
        <v>0</v>
      </c>
      <c r="M1392" s="341" t="s">
        <v>4950</v>
      </c>
      <c r="N1392" s="341" t="s">
        <v>4963</v>
      </c>
      <c r="O1392" s="323">
        <f>ROUND(SUMIF(Anlagenbewegungsdaten_AV!B:B,A1392,Anlagenbewegungsdaten_AV!C:C),3)</f>
        <v>0</v>
      </c>
      <c r="P1392" s="320">
        <f>ROUND(SUMIF(Anlagenbewegungsdaten_AV!$B:$B,$A1392,Anlagenbewegungsdaten_AV!$D:$D),2)</f>
        <v>0</v>
      </c>
      <c r="Q1392" s="321">
        <f t="shared" si="55"/>
        <v>0</v>
      </c>
      <c r="S1392" s="324"/>
      <c r="T1392" s="317"/>
      <c r="U1392" s="325"/>
      <c r="V1392" s="325"/>
    </row>
    <row r="1393" spans="1:22" ht="15" customHeight="1" x14ac:dyDescent="0.25">
      <c r="A1393" s="129" t="s">
        <v>2803</v>
      </c>
      <c r="B1393" s="126" t="s">
        <v>2087</v>
      </c>
      <c r="C1393" s="127" t="s">
        <v>4020</v>
      </c>
      <c r="D1393" s="127" t="s">
        <v>2731</v>
      </c>
      <c r="E1393" s="127" t="s">
        <v>2555</v>
      </c>
      <c r="F1393" s="128">
        <v>15.72</v>
      </c>
      <c r="G1393" s="128">
        <v>15.92</v>
      </c>
      <c r="H1393" s="128">
        <v>12.58</v>
      </c>
      <c r="I1393" s="311"/>
      <c r="J1393" s="319">
        <f>ROUND(SUMIF(Anlagenbewegungsdaten!B:B,A1393,Anlagenbewegungsdaten!C:C),3)</f>
        <v>0</v>
      </c>
      <c r="K1393" s="320">
        <f>ROUND(SUMIF(Anlagenbewegungsdaten!$B:$B,$A1393,Anlagenbewegungsdaten!$D:$D),2)</f>
        <v>0</v>
      </c>
      <c r="L1393" s="321">
        <f t="shared" si="54"/>
        <v>0</v>
      </c>
      <c r="M1393" s="341" t="s">
        <v>4950</v>
      </c>
      <c r="N1393" s="341" t="s">
        <v>4963</v>
      </c>
      <c r="O1393" s="323">
        <f>ROUND(SUMIF(Anlagenbewegungsdaten_AV!B:B,A1393,Anlagenbewegungsdaten_AV!C:C),3)</f>
        <v>0</v>
      </c>
      <c r="P1393" s="320">
        <f>ROUND(SUMIF(Anlagenbewegungsdaten_AV!$B:$B,$A1393,Anlagenbewegungsdaten_AV!$D:$D),2)</f>
        <v>0</v>
      </c>
      <c r="Q1393" s="321">
        <f t="shared" si="55"/>
        <v>0</v>
      </c>
      <c r="S1393" s="324"/>
      <c r="T1393" s="317"/>
      <c r="U1393" s="325"/>
      <c r="V1393" s="325"/>
    </row>
    <row r="1394" spans="1:22" ht="15" customHeight="1" x14ac:dyDescent="0.25">
      <c r="A1394" s="129" t="s">
        <v>3547</v>
      </c>
      <c r="B1394" s="126" t="s">
        <v>2087</v>
      </c>
      <c r="C1394" s="127" t="s">
        <v>4020</v>
      </c>
      <c r="D1394" s="127" t="s">
        <v>3475</v>
      </c>
      <c r="E1394" s="127" t="s">
        <v>3299</v>
      </c>
      <c r="F1394" s="128">
        <v>15.69</v>
      </c>
      <c r="G1394" s="128">
        <v>15.889999999999999</v>
      </c>
      <c r="H1394" s="128">
        <v>12.55</v>
      </c>
      <c r="I1394" s="311"/>
      <c r="J1394" s="319">
        <f>ROUND(SUMIF(Anlagenbewegungsdaten!B:B,A1394,Anlagenbewegungsdaten!C:C),3)</f>
        <v>0</v>
      </c>
      <c r="K1394" s="320">
        <f>ROUND(SUMIF(Anlagenbewegungsdaten!$B:$B,$A1394,Anlagenbewegungsdaten!$D:$D),2)</f>
        <v>0</v>
      </c>
      <c r="L1394" s="321">
        <f t="shared" si="54"/>
        <v>0</v>
      </c>
      <c r="M1394" s="341" t="s">
        <v>4950</v>
      </c>
      <c r="N1394" s="341" t="s">
        <v>4963</v>
      </c>
      <c r="O1394" s="323">
        <f>ROUND(SUMIF(Anlagenbewegungsdaten_AV!B:B,A1394,Anlagenbewegungsdaten_AV!C:C),3)</f>
        <v>0</v>
      </c>
      <c r="P1394" s="320">
        <f>ROUND(SUMIF(Anlagenbewegungsdaten_AV!$B:$B,$A1394,Anlagenbewegungsdaten_AV!$D:$D),2)</f>
        <v>0</v>
      </c>
      <c r="Q1394" s="321">
        <f t="shared" si="55"/>
        <v>0</v>
      </c>
      <c r="S1394" s="324"/>
      <c r="T1394" s="317"/>
      <c r="U1394" s="325"/>
      <c r="V1394" s="325"/>
    </row>
    <row r="1395" spans="1:22" ht="15" customHeight="1" x14ac:dyDescent="0.25">
      <c r="A1395" s="129" t="s">
        <v>4319</v>
      </c>
      <c r="B1395" s="126" t="s">
        <v>2087</v>
      </c>
      <c r="C1395" s="127" t="s">
        <v>4020</v>
      </c>
      <c r="D1395" s="127" t="s">
        <v>4246</v>
      </c>
      <c r="E1395" s="127" t="s">
        <v>4069</v>
      </c>
      <c r="F1395" s="128">
        <v>15.66</v>
      </c>
      <c r="G1395" s="128">
        <v>15.86</v>
      </c>
      <c r="H1395" s="128">
        <v>12.53</v>
      </c>
      <c r="I1395" s="311"/>
      <c r="J1395" s="319">
        <f>ROUND(SUMIF(Anlagenbewegungsdaten!B:B,A1395,Anlagenbewegungsdaten!C:C),3)</f>
        <v>0</v>
      </c>
      <c r="K1395" s="320">
        <f>ROUND(SUMIF(Anlagenbewegungsdaten!$B:$B,$A1395,Anlagenbewegungsdaten!$D:$D),2)</f>
        <v>0</v>
      </c>
      <c r="L1395" s="321">
        <f t="shared" si="54"/>
        <v>0</v>
      </c>
      <c r="M1395" s="341" t="s">
        <v>4950</v>
      </c>
      <c r="N1395" s="341" t="s">
        <v>4963</v>
      </c>
      <c r="O1395" s="323">
        <f>ROUND(SUMIF(Anlagenbewegungsdaten_AV!B:B,A1395,Anlagenbewegungsdaten_AV!C:C),3)</f>
        <v>0</v>
      </c>
      <c r="P1395" s="320">
        <f>ROUND(SUMIF(Anlagenbewegungsdaten_AV!$B:$B,$A1395,Anlagenbewegungsdaten_AV!$D:$D),2)</f>
        <v>0</v>
      </c>
      <c r="Q1395" s="321">
        <f t="shared" si="55"/>
        <v>0</v>
      </c>
      <c r="S1395" s="324"/>
      <c r="T1395" s="317"/>
      <c r="U1395" s="325"/>
      <c r="V1395" s="325"/>
    </row>
    <row r="1396" spans="1:22" ht="15" customHeight="1" x14ac:dyDescent="0.25">
      <c r="A1396" s="129" t="s">
        <v>2530</v>
      </c>
      <c r="B1396" s="126" t="s">
        <v>2087</v>
      </c>
      <c r="C1396" s="127" t="s">
        <v>4020</v>
      </c>
      <c r="D1396" s="127" t="s">
        <v>2488</v>
      </c>
      <c r="E1396" s="127" t="s">
        <v>2462</v>
      </c>
      <c r="F1396" s="128">
        <v>17.75</v>
      </c>
      <c r="G1396" s="128">
        <v>17.95</v>
      </c>
      <c r="H1396" s="128">
        <v>14.2</v>
      </c>
      <c r="I1396" s="311"/>
      <c r="J1396" s="319">
        <f>ROUND(SUMIF(Anlagenbewegungsdaten!B:B,A1396,Anlagenbewegungsdaten!C:C),3)</f>
        <v>0</v>
      </c>
      <c r="K1396" s="320">
        <f>ROUND(SUMIF(Anlagenbewegungsdaten!$B:$B,$A1396,Anlagenbewegungsdaten!$D:$D),2)</f>
        <v>0</v>
      </c>
      <c r="L1396" s="321">
        <f t="shared" si="54"/>
        <v>0</v>
      </c>
      <c r="M1396" s="341" t="s">
        <v>4950</v>
      </c>
      <c r="N1396" s="341" t="s">
        <v>4963</v>
      </c>
      <c r="O1396" s="323">
        <f>ROUND(SUMIF(Anlagenbewegungsdaten_AV!B:B,A1396,Anlagenbewegungsdaten_AV!C:C),3)</f>
        <v>0</v>
      </c>
      <c r="P1396" s="320">
        <f>ROUND(SUMIF(Anlagenbewegungsdaten_AV!$B:$B,$A1396,Anlagenbewegungsdaten_AV!$D:$D),2)</f>
        <v>0</v>
      </c>
      <c r="Q1396" s="321">
        <f t="shared" si="55"/>
        <v>0</v>
      </c>
      <c r="S1396" s="324"/>
      <c r="T1396" s="317"/>
      <c r="U1396" s="325"/>
      <c r="V1396" s="325"/>
    </row>
    <row r="1397" spans="1:22" ht="15" customHeight="1" x14ac:dyDescent="0.25">
      <c r="A1397" s="129" t="s">
        <v>2531</v>
      </c>
      <c r="B1397" s="126" t="s">
        <v>2087</v>
      </c>
      <c r="C1397" s="127" t="s">
        <v>4020</v>
      </c>
      <c r="D1397" s="127" t="s">
        <v>2490</v>
      </c>
      <c r="E1397" s="127" t="s">
        <v>2465</v>
      </c>
      <c r="F1397" s="128">
        <v>19.75</v>
      </c>
      <c r="G1397" s="128">
        <v>19.95</v>
      </c>
      <c r="H1397" s="128">
        <v>15.8</v>
      </c>
      <c r="I1397" s="311"/>
      <c r="J1397" s="319">
        <f>ROUND(SUMIF(Anlagenbewegungsdaten!B:B,A1397,Anlagenbewegungsdaten!C:C),3)</f>
        <v>0</v>
      </c>
      <c r="K1397" s="320">
        <f>ROUND(SUMIF(Anlagenbewegungsdaten!$B:$B,$A1397,Anlagenbewegungsdaten!$D:$D),2)</f>
        <v>0</v>
      </c>
      <c r="L1397" s="321">
        <f t="shared" si="54"/>
        <v>0</v>
      </c>
      <c r="M1397" s="341" t="s">
        <v>4950</v>
      </c>
      <c r="N1397" s="341" t="s">
        <v>4963</v>
      </c>
      <c r="O1397" s="323">
        <f>ROUND(SUMIF(Anlagenbewegungsdaten_AV!B:B,A1397,Anlagenbewegungsdaten_AV!C:C),3)</f>
        <v>0</v>
      </c>
      <c r="P1397" s="320">
        <f>ROUND(SUMIF(Anlagenbewegungsdaten_AV!$B:$B,$A1397,Anlagenbewegungsdaten_AV!$D:$D),2)</f>
        <v>0</v>
      </c>
      <c r="Q1397" s="321">
        <f t="shared" si="55"/>
        <v>0</v>
      </c>
      <c r="S1397" s="324"/>
      <c r="T1397" s="317"/>
      <c r="U1397" s="325"/>
      <c r="V1397" s="325"/>
    </row>
    <row r="1398" spans="1:22" ht="15" customHeight="1" x14ac:dyDescent="0.25">
      <c r="A1398" s="129" t="s">
        <v>312</v>
      </c>
      <c r="B1398" s="126" t="s">
        <v>2087</v>
      </c>
      <c r="C1398" s="127" t="s">
        <v>4020</v>
      </c>
      <c r="D1398" s="127" t="s">
        <v>1827</v>
      </c>
      <c r="E1398" s="127" t="s">
        <v>1543</v>
      </c>
      <c r="F1398" s="128">
        <v>20.75</v>
      </c>
      <c r="G1398" s="128">
        <v>20.95</v>
      </c>
      <c r="H1398" s="128">
        <v>16.600000000000001</v>
      </c>
      <c r="I1398" s="311"/>
      <c r="J1398" s="319">
        <f>ROUND(SUMIF(Anlagenbewegungsdaten!B:B,A1398,Anlagenbewegungsdaten!C:C),3)</f>
        <v>0</v>
      </c>
      <c r="K1398" s="320">
        <f>ROUND(SUMIF(Anlagenbewegungsdaten!$B:$B,$A1398,Anlagenbewegungsdaten!$D:$D),2)</f>
        <v>0</v>
      </c>
      <c r="L1398" s="321">
        <f t="shared" si="54"/>
        <v>0</v>
      </c>
      <c r="M1398" s="341" t="s">
        <v>4950</v>
      </c>
      <c r="N1398" s="341" t="s">
        <v>4963</v>
      </c>
      <c r="O1398" s="323">
        <f>ROUND(SUMIF(Anlagenbewegungsdaten_AV!B:B,A1398,Anlagenbewegungsdaten_AV!C:C),3)</f>
        <v>0</v>
      </c>
      <c r="P1398" s="320">
        <f>ROUND(SUMIF(Anlagenbewegungsdaten_AV!$B:$B,$A1398,Anlagenbewegungsdaten_AV!$D:$D),2)</f>
        <v>0</v>
      </c>
      <c r="Q1398" s="321">
        <f t="shared" si="55"/>
        <v>0</v>
      </c>
      <c r="S1398" s="324"/>
      <c r="T1398" s="317"/>
      <c r="U1398" s="325"/>
      <c r="V1398" s="325"/>
    </row>
    <row r="1399" spans="1:22" ht="15" customHeight="1" x14ac:dyDescent="0.25">
      <c r="A1399" s="129" t="s">
        <v>313</v>
      </c>
      <c r="B1399" s="126" t="s">
        <v>2087</v>
      </c>
      <c r="C1399" s="127" t="s">
        <v>4020</v>
      </c>
      <c r="D1399" s="127" t="s">
        <v>1829</v>
      </c>
      <c r="E1399" s="127" t="s">
        <v>1546</v>
      </c>
      <c r="F1399" s="128">
        <v>20.75</v>
      </c>
      <c r="G1399" s="128">
        <v>20.95</v>
      </c>
      <c r="H1399" s="128">
        <v>16.600000000000001</v>
      </c>
      <c r="I1399" s="311"/>
      <c r="J1399" s="319">
        <f>ROUND(SUMIF(Anlagenbewegungsdaten!B:B,A1399,Anlagenbewegungsdaten!C:C),3)</f>
        <v>0</v>
      </c>
      <c r="K1399" s="320">
        <f>ROUND(SUMIF(Anlagenbewegungsdaten!$B:$B,$A1399,Anlagenbewegungsdaten!$D:$D),2)</f>
        <v>0</v>
      </c>
      <c r="L1399" s="321">
        <f t="shared" si="54"/>
        <v>0</v>
      </c>
      <c r="M1399" s="341" t="s">
        <v>4950</v>
      </c>
      <c r="N1399" s="341" t="s">
        <v>4963</v>
      </c>
      <c r="O1399" s="323">
        <f>ROUND(SUMIF(Anlagenbewegungsdaten_AV!B:B,A1399,Anlagenbewegungsdaten_AV!C:C),3)</f>
        <v>0</v>
      </c>
      <c r="P1399" s="320">
        <f>ROUND(SUMIF(Anlagenbewegungsdaten_AV!$B:$B,$A1399,Anlagenbewegungsdaten_AV!$D:$D),2)</f>
        <v>0</v>
      </c>
      <c r="Q1399" s="321">
        <f t="shared" si="55"/>
        <v>0</v>
      </c>
      <c r="S1399" s="324"/>
      <c r="T1399" s="317"/>
      <c r="U1399" s="325"/>
      <c r="V1399" s="325"/>
    </row>
    <row r="1400" spans="1:22" ht="15" customHeight="1" x14ac:dyDescent="0.25">
      <c r="A1400" s="129" t="s">
        <v>2804</v>
      </c>
      <c r="B1400" s="126" t="s">
        <v>2087</v>
      </c>
      <c r="C1400" s="127" t="s">
        <v>4020</v>
      </c>
      <c r="D1400" s="127" t="s">
        <v>2733</v>
      </c>
      <c r="E1400" s="127" t="s">
        <v>2555</v>
      </c>
      <c r="F1400" s="128">
        <v>20.72</v>
      </c>
      <c r="G1400" s="128">
        <v>20.919999999999998</v>
      </c>
      <c r="H1400" s="128">
        <v>16.579999999999998</v>
      </c>
      <c r="I1400" s="311"/>
      <c r="J1400" s="319">
        <f>ROUND(SUMIF(Anlagenbewegungsdaten!B:B,A1400,Anlagenbewegungsdaten!C:C),3)</f>
        <v>0</v>
      </c>
      <c r="K1400" s="320">
        <f>ROUND(SUMIF(Anlagenbewegungsdaten!$B:$B,$A1400,Anlagenbewegungsdaten!$D:$D),2)</f>
        <v>0</v>
      </c>
      <c r="L1400" s="321">
        <f t="shared" si="54"/>
        <v>0</v>
      </c>
      <c r="M1400" s="341" t="s">
        <v>4950</v>
      </c>
      <c r="N1400" s="341" t="s">
        <v>4963</v>
      </c>
      <c r="O1400" s="323">
        <f>ROUND(SUMIF(Anlagenbewegungsdaten_AV!B:B,A1400,Anlagenbewegungsdaten_AV!C:C),3)</f>
        <v>0</v>
      </c>
      <c r="P1400" s="320">
        <f>ROUND(SUMIF(Anlagenbewegungsdaten_AV!$B:$B,$A1400,Anlagenbewegungsdaten_AV!$D:$D),2)</f>
        <v>0</v>
      </c>
      <c r="Q1400" s="321">
        <f t="shared" si="55"/>
        <v>0</v>
      </c>
      <c r="S1400" s="324"/>
      <c r="T1400" s="317"/>
      <c r="U1400" s="325"/>
      <c r="V1400" s="325"/>
    </row>
    <row r="1401" spans="1:22" ht="15" customHeight="1" x14ac:dyDescent="0.25">
      <c r="A1401" s="129" t="s">
        <v>3548</v>
      </c>
      <c r="B1401" s="126" t="s">
        <v>2087</v>
      </c>
      <c r="C1401" s="127" t="s">
        <v>4020</v>
      </c>
      <c r="D1401" s="127" t="s">
        <v>3477</v>
      </c>
      <c r="E1401" s="127" t="s">
        <v>3299</v>
      </c>
      <c r="F1401" s="128">
        <v>20.689999999999998</v>
      </c>
      <c r="G1401" s="128">
        <v>20.889999999999997</v>
      </c>
      <c r="H1401" s="128">
        <v>16.55</v>
      </c>
      <c r="I1401" s="311"/>
      <c r="J1401" s="319">
        <f>ROUND(SUMIF(Anlagenbewegungsdaten!B:B,A1401,Anlagenbewegungsdaten!C:C),3)</f>
        <v>0</v>
      </c>
      <c r="K1401" s="320">
        <f>ROUND(SUMIF(Anlagenbewegungsdaten!$B:$B,$A1401,Anlagenbewegungsdaten!$D:$D),2)</f>
        <v>0</v>
      </c>
      <c r="L1401" s="321">
        <f t="shared" si="54"/>
        <v>0</v>
      </c>
      <c r="M1401" s="341" t="s">
        <v>4950</v>
      </c>
      <c r="N1401" s="341" t="s">
        <v>4963</v>
      </c>
      <c r="O1401" s="323">
        <f>ROUND(SUMIF(Anlagenbewegungsdaten_AV!B:B,A1401,Anlagenbewegungsdaten_AV!C:C),3)</f>
        <v>0</v>
      </c>
      <c r="P1401" s="320">
        <f>ROUND(SUMIF(Anlagenbewegungsdaten_AV!$B:$B,$A1401,Anlagenbewegungsdaten_AV!$D:$D),2)</f>
        <v>0</v>
      </c>
      <c r="Q1401" s="321">
        <f t="shared" si="55"/>
        <v>0</v>
      </c>
      <c r="S1401" s="324"/>
      <c r="T1401" s="317"/>
      <c r="U1401" s="325"/>
      <c r="V1401" s="325"/>
    </row>
    <row r="1402" spans="1:22" ht="15" customHeight="1" x14ac:dyDescent="0.25">
      <c r="A1402" s="129" t="s">
        <v>4320</v>
      </c>
      <c r="B1402" s="126" t="s">
        <v>2087</v>
      </c>
      <c r="C1402" s="127" t="s">
        <v>4020</v>
      </c>
      <c r="D1402" s="127" t="s">
        <v>4248</v>
      </c>
      <c r="E1402" s="127" t="s">
        <v>4069</v>
      </c>
      <c r="F1402" s="128">
        <v>20.66</v>
      </c>
      <c r="G1402" s="128">
        <v>20.86</v>
      </c>
      <c r="H1402" s="128">
        <v>16.53</v>
      </c>
      <c r="I1402" s="311"/>
      <c r="J1402" s="319">
        <f>ROUND(SUMIF(Anlagenbewegungsdaten!B:B,A1402,Anlagenbewegungsdaten!C:C),3)</f>
        <v>0</v>
      </c>
      <c r="K1402" s="320">
        <f>ROUND(SUMIF(Anlagenbewegungsdaten!$B:$B,$A1402,Anlagenbewegungsdaten!$D:$D),2)</f>
        <v>0</v>
      </c>
      <c r="L1402" s="321">
        <f t="shared" si="54"/>
        <v>0</v>
      </c>
      <c r="M1402" s="341" t="s">
        <v>4950</v>
      </c>
      <c r="N1402" s="341" t="s">
        <v>4963</v>
      </c>
      <c r="O1402" s="323">
        <f>ROUND(SUMIF(Anlagenbewegungsdaten_AV!B:B,A1402,Anlagenbewegungsdaten_AV!C:C),3)</f>
        <v>0</v>
      </c>
      <c r="P1402" s="320">
        <f>ROUND(SUMIF(Anlagenbewegungsdaten_AV!$B:$B,$A1402,Anlagenbewegungsdaten_AV!$D:$D),2)</f>
        <v>0</v>
      </c>
      <c r="Q1402" s="321">
        <f t="shared" si="55"/>
        <v>0</v>
      </c>
      <c r="S1402" s="324"/>
      <c r="T1402" s="317"/>
      <c r="U1402" s="325"/>
      <c r="V1402" s="325"/>
    </row>
    <row r="1403" spans="1:22" ht="15" customHeight="1" x14ac:dyDescent="0.25">
      <c r="A1403" s="129" t="s">
        <v>314</v>
      </c>
      <c r="B1403" s="126" t="s">
        <v>2087</v>
      </c>
      <c r="C1403" s="127" t="s">
        <v>4020</v>
      </c>
      <c r="D1403" s="127" t="s">
        <v>1831</v>
      </c>
      <c r="E1403" s="127" t="s">
        <v>2462</v>
      </c>
      <c r="F1403" s="128">
        <v>18.75</v>
      </c>
      <c r="G1403" s="128">
        <v>18.95</v>
      </c>
      <c r="H1403" s="128">
        <v>15</v>
      </c>
      <c r="I1403" s="311"/>
      <c r="J1403" s="319">
        <f>ROUND(SUMIF(Anlagenbewegungsdaten!B:B,A1403,Anlagenbewegungsdaten!C:C),3)</f>
        <v>0</v>
      </c>
      <c r="K1403" s="320">
        <f>ROUND(SUMIF(Anlagenbewegungsdaten!$B:$B,$A1403,Anlagenbewegungsdaten!$D:$D),2)</f>
        <v>0</v>
      </c>
      <c r="L1403" s="321">
        <f t="shared" si="54"/>
        <v>0</v>
      </c>
      <c r="M1403" s="341" t="s">
        <v>4950</v>
      </c>
      <c r="N1403" s="341" t="s">
        <v>4963</v>
      </c>
      <c r="O1403" s="323">
        <f>ROUND(SUMIF(Anlagenbewegungsdaten_AV!B:B,A1403,Anlagenbewegungsdaten_AV!C:C),3)</f>
        <v>0</v>
      </c>
      <c r="P1403" s="320">
        <f>ROUND(SUMIF(Anlagenbewegungsdaten_AV!$B:$B,$A1403,Anlagenbewegungsdaten_AV!$D:$D),2)</f>
        <v>0</v>
      </c>
      <c r="Q1403" s="321">
        <f t="shared" si="55"/>
        <v>0</v>
      </c>
      <c r="S1403" s="324"/>
      <c r="T1403" s="317"/>
      <c r="U1403" s="325"/>
      <c r="V1403" s="325"/>
    </row>
    <row r="1404" spans="1:22" ht="15" customHeight="1" x14ac:dyDescent="0.25">
      <c r="A1404" s="129" t="s">
        <v>315</v>
      </c>
      <c r="B1404" s="126" t="s">
        <v>2087</v>
      </c>
      <c r="C1404" s="127" t="s">
        <v>4020</v>
      </c>
      <c r="D1404" s="127" t="s">
        <v>1833</v>
      </c>
      <c r="E1404" s="127" t="s">
        <v>2465</v>
      </c>
      <c r="F1404" s="128">
        <v>20.75</v>
      </c>
      <c r="G1404" s="128">
        <v>20.95</v>
      </c>
      <c r="H1404" s="128">
        <v>16.600000000000001</v>
      </c>
      <c r="I1404" s="311"/>
      <c r="J1404" s="319">
        <f>ROUND(SUMIF(Anlagenbewegungsdaten!B:B,A1404,Anlagenbewegungsdaten!C:C),3)</f>
        <v>0</v>
      </c>
      <c r="K1404" s="320">
        <f>ROUND(SUMIF(Anlagenbewegungsdaten!$B:$B,$A1404,Anlagenbewegungsdaten!$D:$D),2)</f>
        <v>0</v>
      </c>
      <c r="L1404" s="321">
        <f t="shared" si="54"/>
        <v>0</v>
      </c>
      <c r="M1404" s="341" t="s">
        <v>4950</v>
      </c>
      <c r="N1404" s="341" t="s">
        <v>4963</v>
      </c>
      <c r="O1404" s="323">
        <f>ROUND(SUMIF(Anlagenbewegungsdaten_AV!B:B,A1404,Anlagenbewegungsdaten_AV!C:C),3)</f>
        <v>0</v>
      </c>
      <c r="P1404" s="320">
        <f>ROUND(SUMIF(Anlagenbewegungsdaten_AV!$B:$B,$A1404,Anlagenbewegungsdaten_AV!$D:$D),2)</f>
        <v>0</v>
      </c>
      <c r="Q1404" s="321">
        <f t="shared" si="55"/>
        <v>0</v>
      </c>
      <c r="S1404" s="324"/>
      <c r="T1404" s="317"/>
      <c r="U1404" s="325"/>
      <c r="V1404" s="325"/>
    </row>
    <row r="1405" spans="1:22" ht="15" customHeight="1" x14ac:dyDescent="0.25">
      <c r="A1405" s="129" t="s">
        <v>316</v>
      </c>
      <c r="B1405" s="126" t="s">
        <v>2087</v>
      </c>
      <c r="C1405" s="127" t="s">
        <v>4020</v>
      </c>
      <c r="D1405" s="127" t="s">
        <v>1835</v>
      </c>
      <c r="E1405" s="127" t="s">
        <v>1543</v>
      </c>
      <c r="F1405" s="128">
        <v>21.75</v>
      </c>
      <c r="G1405" s="128">
        <v>21.95</v>
      </c>
      <c r="H1405" s="128">
        <v>17.399999999999999</v>
      </c>
      <c r="I1405" s="311"/>
      <c r="J1405" s="319">
        <f>ROUND(SUMIF(Anlagenbewegungsdaten!B:B,A1405,Anlagenbewegungsdaten!C:C),3)</f>
        <v>0</v>
      </c>
      <c r="K1405" s="320">
        <f>ROUND(SUMIF(Anlagenbewegungsdaten!$B:$B,$A1405,Anlagenbewegungsdaten!$D:$D),2)</f>
        <v>0</v>
      </c>
      <c r="L1405" s="321">
        <f t="shared" si="54"/>
        <v>0</v>
      </c>
      <c r="M1405" s="341" t="s">
        <v>4950</v>
      </c>
      <c r="N1405" s="341" t="s">
        <v>4963</v>
      </c>
      <c r="O1405" s="323">
        <f>ROUND(SUMIF(Anlagenbewegungsdaten_AV!B:B,A1405,Anlagenbewegungsdaten_AV!C:C),3)</f>
        <v>0</v>
      </c>
      <c r="P1405" s="320">
        <f>ROUND(SUMIF(Anlagenbewegungsdaten_AV!$B:$B,$A1405,Anlagenbewegungsdaten_AV!$D:$D),2)</f>
        <v>0</v>
      </c>
      <c r="Q1405" s="321">
        <f t="shared" si="55"/>
        <v>0</v>
      </c>
      <c r="S1405" s="324"/>
      <c r="T1405" s="317"/>
      <c r="U1405" s="325"/>
      <c r="V1405" s="325"/>
    </row>
    <row r="1406" spans="1:22" ht="15" customHeight="1" x14ac:dyDescent="0.25">
      <c r="A1406" s="129" t="s">
        <v>317</v>
      </c>
      <c r="B1406" s="126" t="s">
        <v>2087</v>
      </c>
      <c r="C1406" s="127" t="s">
        <v>4020</v>
      </c>
      <c r="D1406" s="127" t="s">
        <v>1837</v>
      </c>
      <c r="E1406" s="127" t="s">
        <v>1546</v>
      </c>
      <c r="F1406" s="128">
        <v>21.75</v>
      </c>
      <c r="G1406" s="128">
        <v>21.95</v>
      </c>
      <c r="H1406" s="128">
        <v>17.399999999999999</v>
      </c>
      <c r="I1406" s="311"/>
      <c r="J1406" s="319">
        <f>ROUND(SUMIF(Anlagenbewegungsdaten!B:B,A1406,Anlagenbewegungsdaten!C:C),3)</f>
        <v>0</v>
      </c>
      <c r="K1406" s="320">
        <f>ROUND(SUMIF(Anlagenbewegungsdaten!$B:$B,$A1406,Anlagenbewegungsdaten!$D:$D),2)</f>
        <v>0</v>
      </c>
      <c r="L1406" s="321">
        <f t="shared" si="54"/>
        <v>0</v>
      </c>
      <c r="M1406" s="341" t="s">
        <v>4950</v>
      </c>
      <c r="N1406" s="341" t="s">
        <v>4963</v>
      </c>
      <c r="O1406" s="323">
        <f>ROUND(SUMIF(Anlagenbewegungsdaten_AV!B:B,A1406,Anlagenbewegungsdaten_AV!C:C),3)</f>
        <v>0</v>
      </c>
      <c r="P1406" s="320">
        <f>ROUND(SUMIF(Anlagenbewegungsdaten_AV!$B:$B,$A1406,Anlagenbewegungsdaten_AV!$D:$D),2)</f>
        <v>0</v>
      </c>
      <c r="Q1406" s="321">
        <f t="shared" si="55"/>
        <v>0</v>
      </c>
      <c r="S1406" s="324"/>
      <c r="T1406" s="317"/>
      <c r="U1406" s="325"/>
      <c r="V1406" s="325"/>
    </row>
    <row r="1407" spans="1:22" ht="15" customHeight="1" x14ac:dyDescent="0.25">
      <c r="A1407" s="129" t="s">
        <v>2805</v>
      </c>
      <c r="B1407" s="126" t="s">
        <v>2087</v>
      </c>
      <c r="C1407" s="127" t="s">
        <v>4020</v>
      </c>
      <c r="D1407" s="127" t="s">
        <v>2735</v>
      </c>
      <c r="E1407" s="127" t="s">
        <v>2555</v>
      </c>
      <c r="F1407" s="128">
        <v>21.72</v>
      </c>
      <c r="G1407" s="128">
        <v>21.919999999999998</v>
      </c>
      <c r="H1407" s="128">
        <v>17.38</v>
      </c>
      <c r="I1407" s="311"/>
      <c r="J1407" s="319">
        <f>ROUND(SUMIF(Anlagenbewegungsdaten!B:B,A1407,Anlagenbewegungsdaten!C:C),3)</f>
        <v>0</v>
      </c>
      <c r="K1407" s="320">
        <f>ROUND(SUMIF(Anlagenbewegungsdaten!$B:$B,$A1407,Anlagenbewegungsdaten!$D:$D),2)</f>
        <v>0</v>
      </c>
      <c r="L1407" s="321">
        <f t="shared" si="54"/>
        <v>0</v>
      </c>
      <c r="M1407" s="341" t="s">
        <v>4950</v>
      </c>
      <c r="N1407" s="341" t="s">
        <v>4963</v>
      </c>
      <c r="O1407" s="323">
        <f>ROUND(SUMIF(Anlagenbewegungsdaten_AV!B:B,A1407,Anlagenbewegungsdaten_AV!C:C),3)</f>
        <v>0</v>
      </c>
      <c r="P1407" s="320">
        <f>ROUND(SUMIF(Anlagenbewegungsdaten_AV!$B:$B,$A1407,Anlagenbewegungsdaten_AV!$D:$D),2)</f>
        <v>0</v>
      </c>
      <c r="Q1407" s="321">
        <f t="shared" si="55"/>
        <v>0</v>
      </c>
      <c r="S1407" s="324"/>
      <c r="T1407" s="317"/>
      <c r="U1407" s="325"/>
      <c r="V1407" s="325"/>
    </row>
    <row r="1408" spans="1:22" ht="15" customHeight="1" x14ac:dyDescent="0.25">
      <c r="A1408" s="129" t="s">
        <v>3549</v>
      </c>
      <c r="B1408" s="126" t="s">
        <v>2087</v>
      </c>
      <c r="C1408" s="127" t="s">
        <v>4020</v>
      </c>
      <c r="D1408" s="127" t="s">
        <v>3479</v>
      </c>
      <c r="E1408" s="127" t="s">
        <v>3299</v>
      </c>
      <c r="F1408" s="128">
        <v>21.689999999999998</v>
      </c>
      <c r="G1408" s="128">
        <v>21.889999999999997</v>
      </c>
      <c r="H1408" s="128">
        <v>17.350000000000001</v>
      </c>
      <c r="I1408" s="311"/>
      <c r="J1408" s="319">
        <f>ROUND(SUMIF(Anlagenbewegungsdaten!B:B,A1408,Anlagenbewegungsdaten!C:C),3)</f>
        <v>0</v>
      </c>
      <c r="K1408" s="320">
        <f>ROUND(SUMIF(Anlagenbewegungsdaten!$B:$B,$A1408,Anlagenbewegungsdaten!$D:$D),2)</f>
        <v>0</v>
      </c>
      <c r="L1408" s="321">
        <f t="shared" si="54"/>
        <v>0</v>
      </c>
      <c r="M1408" s="341" t="s">
        <v>4950</v>
      </c>
      <c r="N1408" s="341" t="s">
        <v>4963</v>
      </c>
      <c r="O1408" s="323">
        <f>ROUND(SUMIF(Anlagenbewegungsdaten_AV!B:B,A1408,Anlagenbewegungsdaten_AV!C:C),3)</f>
        <v>0</v>
      </c>
      <c r="P1408" s="320">
        <f>ROUND(SUMIF(Anlagenbewegungsdaten_AV!$B:$B,$A1408,Anlagenbewegungsdaten_AV!$D:$D),2)</f>
        <v>0</v>
      </c>
      <c r="Q1408" s="321">
        <f t="shared" si="55"/>
        <v>0</v>
      </c>
      <c r="S1408" s="324"/>
      <c r="T1408" s="317"/>
      <c r="U1408" s="325"/>
      <c r="V1408" s="325"/>
    </row>
    <row r="1409" spans="1:22" ht="15" customHeight="1" x14ac:dyDescent="0.25">
      <c r="A1409" s="129" t="s">
        <v>4321</v>
      </c>
      <c r="B1409" s="126" t="s">
        <v>2087</v>
      </c>
      <c r="C1409" s="127" t="s">
        <v>4020</v>
      </c>
      <c r="D1409" s="127" t="s">
        <v>4250</v>
      </c>
      <c r="E1409" s="127" t="s">
        <v>4069</v>
      </c>
      <c r="F1409" s="128">
        <v>21.66</v>
      </c>
      <c r="G1409" s="128">
        <v>21.86</v>
      </c>
      <c r="H1409" s="128">
        <v>17.329999999999998</v>
      </c>
      <c r="I1409" s="311"/>
      <c r="J1409" s="319">
        <f>ROUND(SUMIF(Anlagenbewegungsdaten!B:B,A1409,Anlagenbewegungsdaten!C:C),3)</f>
        <v>0</v>
      </c>
      <c r="K1409" s="320">
        <f>ROUND(SUMIF(Anlagenbewegungsdaten!$B:$B,$A1409,Anlagenbewegungsdaten!$D:$D),2)</f>
        <v>0</v>
      </c>
      <c r="L1409" s="321">
        <f t="shared" si="54"/>
        <v>0</v>
      </c>
      <c r="M1409" s="341" t="s">
        <v>4950</v>
      </c>
      <c r="N1409" s="341" t="s">
        <v>4963</v>
      </c>
      <c r="O1409" s="323">
        <f>ROUND(SUMIF(Anlagenbewegungsdaten_AV!B:B,A1409,Anlagenbewegungsdaten_AV!C:C),3)</f>
        <v>0</v>
      </c>
      <c r="P1409" s="320">
        <f>ROUND(SUMIF(Anlagenbewegungsdaten_AV!$B:$B,$A1409,Anlagenbewegungsdaten_AV!$D:$D),2)</f>
        <v>0</v>
      </c>
      <c r="Q1409" s="321">
        <f t="shared" si="55"/>
        <v>0</v>
      </c>
      <c r="S1409" s="324"/>
      <c r="T1409" s="317"/>
      <c r="U1409" s="325"/>
      <c r="V1409" s="325"/>
    </row>
    <row r="1410" spans="1:22" ht="15" customHeight="1" x14ac:dyDescent="0.25">
      <c r="A1410" s="129" t="s">
        <v>318</v>
      </c>
      <c r="B1410" s="126" t="s">
        <v>2087</v>
      </c>
      <c r="C1410" s="127" t="s">
        <v>4020</v>
      </c>
      <c r="D1410" s="127" t="s">
        <v>1839</v>
      </c>
      <c r="E1410" s="127" t="s">
        <v>2462</v>
      </c>
      <c r="F1410" s="128">
        <v>18.75</v>
      </c>
      <c r="G1410" s="128">
        <v>18.95</v>
      </c>
      <c r="H1410" s="128">
        <v>15</v>
      </c>
      <c r="I1410" s="311"/>
      <c r="J1410" s="319">
        <f>ROUND(SUMIF(Anlagenbewegungsdaten!B:B,A1410,Anlagenbewegungsdaten!C:C),3)</f>
        <v>0</v>
      </c>
      <c r="K1410" s="320">
        <f>ROUND(SUMIF(Anlagenbewegungsdaten!$B:$B,$A1410,Anlagenbewegungsdaten!$D:$D),2)</f>
        <v>0</v>
      </c>
      <c r="L1410" s="321">
        <f t="shared" si="54"/>
        <v>0</v>
      </c>
      <c r="M1410" s="341" t="s">
        <v>4950</v>
      </c>
      <c r="N1410" s="341" t="s">
        <v>4963</v>
      </c>
      <c r="O1410" s="323">
        <f>ROUND(SUMIF(Anlagenbewegungsdaten_AV!B:B,A1410,Anlagenbewegungsdaten_AV!C:C),3)</f>
        <v>0</v>
      </c>
      <c r="P1410" s="320">
        <f>ROUND(SUMIF(Anlagenbewegungsdaten_AV!$B:$B,$A1410,Anlagenbewegungsdaten_AV!$D:$D),2)</f>
        <v>0</v>
      </c>
      <c r="Q1410" s="321">
        <f t="shared" si="55"/>
        <v>0</v>
      </c>
      <c r="S1410" s="324"/>
      <c r="T1410" s="317"/>
      <c r="U1410" s="325"/>
      <c r="V1410" s="325"/>
    </row>
    <row r="1411" spans="1:22" ht="15" customHeight="1" x14ac:dyDescent="0.25">
      <c r="A1411" s="129" t="s">
        <v>319</v>
      </c>
      <c r="B1411" s="126" t="s">
        <v>2087</v>
      </c>
      <c r="C1411" s="127" t="s">
        <v>4020</v>
      </c>
      <c r="D1411" s="127" t="s">
        <v>1841</v>
      </c>
      <c r="E1411" s="127" t="s">
        <v>2465</v>
      </c>
      <c r="F1411" s="128">
        <v>20.75</v>
      </c>
      <c r="G1411" s="128">
        <v>20.95</v>
      </c>
      <c r="H1411" s="128">
        <v>16.600000000000001</v>
      </c>
      <c r="I1411" s="311"/>
      <c r="J1411" s="319">
        <f>ROUND(SUMIF(Anlagenbewegungsdaten!B:B,A1411,Anlagenbewegungsdaten!C:C),3)</f>
        <v>0</v>
      </c>
      <c r="K1411" s="320">
        <f>ROUND(SUMIF(Anlagenbewegungsdaten!$B:$B,$A1411,Anlagenbewegungsdaten!$D:$D),2)</f>
        <v>0</v>
      </c>
      <c r="L1411" s="321">
        <f t="shared" si="54"/>
        <v>0</v>
      </c>
      <c r="M1411" s="341" t="s">
        <v>4950</v>
      </c>
      <c r="N1411" s="341" t="s">
        <v>4963</v>
      </c>
      <c r="O1411" s="323">
        <f>ROUND(SUMIF(Anlagenbewegungsdaten_AV!B:B,A1411,Anlagenbewegungsdaten_AV!C:C),3)</f>
        <v>0</v>
      </c>
      <c r="P1411" s="320">
        <f>ROUND(SUMIF(Anlagenbewegungsdaten_AV!$B:$B,$A1411,Anlagenbewegungsdaten_AV!$D:$D),2)</f>
        <v>0</v>
      </c>
      <c r="Q1411" s="321">
        <f t="shared" si="55"/>
        <v>0</v>
      </c>
      <c r="S1411" s="324"/>
      <c r="T1411" s="317"/>
      <c r="U1411" s="325"/>
      <c r="V1411" s="325"/>
    </row>
    <row r="1412" spans="1:22" ht="15" customHeight="1" x14ac:dyDescent="0.25">
      <c r="A1412" s="129" t="s">
        <v>320</v>
      </c>
      <c r="B1412" s="126" t="s">
        <v>2087</v>
      </c>
      <c r="C1412" s="127" t="s">
        <v>4020</v>
      </c>
      <c r="D1412" s="127" t="s">
        <v>1843</v>
      </c>
      <c r="E1412" s="127" t="s">
        <v>1543</v>
      </c>
      <c r="F1412" s="128">
        <v>21.75</v>
      </c>
      <c r="G1412" s="128">
        <v>21.95</v>
      </c>
      <c r="H1412" s="128">
        <v>17.399999999999999</v>
      </c>
      <c r="I1412" s="311"/>
      <c r="J1412" s="319">
        <f>ROUND(SUMIF(Anlagenbewegungsdaten!B:B,A1412,Anlagenbewegungsdaten!C:C),3)</f>
        <v>0</v>
      </c>
      <c r="K1412" s="320">
        <f>ROUND(SUMIF(Anlagenbewegungsdaten!$B:$B,$A1412,Anlagenbewegungsdaten!$D:$D),2)</f>
        <v>0</v>
      </c>
      <c r="L1412" s="321">
        <f t="shared" si="54"/>
        <v>0</v>
      </c>
      <c r="M1412" s="341" t="s">
        <v>4950</v>
      </c>
      <c r="N1412" s="341" t="s">
        <v>4963</v>
      </c>
      <c r="O1412" s="323">
        <f>ROUND(SUMIF(Anlagenbewegungsdaten_AV!B:B,A1412,Anlagenbewegungsdaten_AV!C:C),3)</f>
        <v>0</v>
      </c>
      <c r="P1412" s="320">
        <f>ROUND(SUMIF(Anlagenbewegungsdaten_AV!$B:$B,$A1412,Anlagenbewegungsdaten_AV!$D:$D),2)</f>
        <v>0</v>
      </c>
      <c r="Q1412" s="321">
        <f t="shared" si="55"/>
        <v>0</v>
      </c>
      <c r="S1412" s="324"/>
      <c r="T1412" s="317"/>
      <c r="U1412" s="325"/>
      <c r="V1412" s="325"/>
    </row>
    <row r="1413" spans="1:22" ht="15" customHeight="1" x14ac:dyDescent="0.25">
      <c r="A1413" s="129" t="s">
        <v>321</v>
      </c>
      <c r="B1413" s="126" t="s">
        <v>2087</v>
      </c>
      <c r="C1413" s="127" t="s">
        <v>4020</v>
      </c>
      <c r="D1413" s="127" t="s">
        <v>1845</v>
      </c>
      <c r="E1413" s="127" t="s">
        <v>1546</v>
      </c>
      <c r="F1413" s="128">
        <v>21.75</v>
      </c>
      <c r="G1413" s="128">
        <v>21.95</v>
      </c>
      <c r="H1413" s="128">
        <v>17.399999999999999</v>
      </c>
      <c r="I1413" s="311"/>
      <c r="J1413" s="319">
        <f>ROUND(SUMIF(Anlagenbewegungsdaten!B:B,A1413,Anlagenbewegungsdaten!C:C),3)</f>
        <v>0</v>
      </c>
      <c r="K1413" s="320">
        <f>ROUND(SUMIF(Anlagenbewegungsdaten!$B:$B,$A1413,Anlagenbewegungsdaten!$D:$D),2)</f>
        <v>0</v>
      </c>
      <c r="L1413" s="321">
        <f t="shared" si="54"/>
        <v>0</v>
      </c>
      <c r="M1413" s="341" t="s">
        <v>4950</v>
      </c>
      <c r="N1413" s="341" t="s">
        <v>4963</v>
      </c>
      <c r="O1413" s="323">
        <f>ROUND(SUMIF(Anlagenbewegungsdaten_AV!B:B,A1413,Anlagenbewegungsdaten_AV!C:C),3)</f>
        <v>0</v>
      </c>
      <c r="P1413" s="320">
        <f>ROUND(SUMIF(Anlagenbewegungsdaten_AV!$B:$B,$A1413,Anlagenbewegungsdaten_AV!$D:$D),2)</f>
        <v>0</v>
      </c>
      <c r="Q1413" s="321">
        <f t="shared" si="55"/>
        <v>0</v>
      </c>
      <c r="S1413" s="324"/>
      <c r="T1413" s="317"/>
      <c r="U1413" s="325"/>
      <c r="V1413" s="325"/>
    </row>
    <row r="1414" spans="1:22" ht="15" customHeight="1" x14ac:dyDescent="0.25">
      <c r="A1414" s="129" t="s">
        <v>2806</v>
      </c>
      <c r="B1414" s="126" t="s">
        <v>2087</v>
      </c>
      <c r="C1414" s="127" t="s">
        <v>4020</v>
      </c>
      <c r="D1414" s="127" t="s">
        <v>2737</v>
      </c>
      <c r="E1414" s="127" t="s">
        <v>2555</v>
      </c>
      <c r="F1414" s="128">
        <v>21.72</v>
      </c>
      <c r="G1414" s="128">
        <v>21.919999999999998</v>
      </c>
      <c r="H1414" s="128">
        <v>17.38</v>
      </c>
      <c r="I1414" s="311"/>
      <c r="J1414" s="319">
        <f>ROUND(SUMIF(Anlagenbewegungsdaten!B:B,A1414,Anlagenbewegungsdaten!C:C),3)</f>
        <v>0</v>
      </c>
      <c r="K1414" s="320">
        <f>ROUND(SUMIF(Anlagenbewegungsdaten!$B:$B,$A1414,Anlagenbewegungsdaten!$D:$D),2)</f>
        <v>0</v>
      </c>
      <c r="L1414" s="321">
        <f t="shared" si="54"/>
        <v>0</v>
      </c>
      <c r="M1414" s="341" t="s">
        <v>4950</v>
      </c>
      <c r="N1414" s="341" t="s">
        <v>4963</v>
      </c>
      <c r="O1414" s="323">
        <f>ROUND(SUMIF(Anlagenbewegungsdaten_AV!B:B,A1414,Anlagenbewegungsdaten_AV!C:C),3)</f>
        <v>0</v>
      </c>
      <c r="P1414" s="320">
        <f>ROUND(SUMIF(Anlagenbewegungsdaten_AV!$B:$B,$A1414,Anlagenbewegungsdaten_AV!$D:$D),2)</f>
        <v>0</v>
      </c>
      <c r="Q1414" s="321">
        <f t="shared" si="55"/>
        <v>0</v>
      </c>
      <c r="S1414" s="324"/>
      <c r="T1414" s="317"/>
      <c r="U1414" s="325"/>
      <c r="V1414" s="325"/>
    </row>
    <row r="1415" spans="1:22" ht="15" customHeight="1" x14ac:dyDescent="0.25">
      <c r="A1415" s="129" t="s">
        <v>3550</v>
      </c>
      <c r="B1415" s="126" t="s">
        <v>2087</v>
      </c>
      <c r="C1415" s="127" t="s">
        <v>4020</v>
      </c>
      <c r="D1415" s="127" t="s">
        <v>3481</v>
      </c>
      <c r="E1415" s="127" t="s">
        <v>3299</v>
      </c>
      <c r="F1415" s="128">
        <v>21.689999999999998</v>
      </c>
      <c r="G1415" s="128">
        <v>21.889999999999997</v>
      </c>
      <c r="H1415" s="128">
        <v>17.350000000000001</v>
      </c>
      <c r="I1415" s="311"/>
      <c r="J1415" s="319">
        <f>ROUND(SUMIF(Anlagenbewegungsdaten!B:B,A1415,Anlagenbewegungsdaten!C:C),3)</f>
        <v>0</v>
      </c>
      <c r="K1415" s="320">
        <f>ROUND(SUMIF(Anlagenbewegungsdaten!$B:$B,$A1415,Anlagenbewegungsdaten!$D:$D),2)</f>
        <v>0</v>
      </c>
      <c r="L1415" s="321">
        <f t="shared" si="54"/>
        <v>0</v>
      </c>
      <c r="M1415" s="341" t="s">
        <v>4950</v>
      </c>
      <c r="N1415" s="341" t="s">
        <v>4963</v>
      </c>
      <c r="O1415" s="323">
        <f>ROUND(SUMIF(Anlagenbewegungsdaten_AV!B:B,A1415,Anlagenbewegungsdaten_AV!C:C),3)</f>
        <v>0</v>
      </c>
      <c r="P1415" s="320">
        <f>ROUND(SUMIF(Anlagenbewegungsdaten_AV!$B:$B,$A1415,Anlagenbewegungsdaten_AV!$D:$D),2)</f>
        <v>0</v>
      </c>
      <c r="Q1415" s="321">
        <f t="shared" si="55"/>
        <v>0</v>
      </c>
      <c r="S1415" s="324"/>
      <c r="T1415" s="317"/>
      <c r="U1415" s="325"/>
      <c r="V1415" s="325"/>
    </row>
    <row r="1416" spans="1:22" ht="15" customHeight="1" x14ac:dyDescent="0.25">
      <c r="A1416" s="129" t="s">
        <v>4322</v>
      </c>
      <c r="B1416" s="126" t="s">
        <v>2087</v>
      </c>
      <c r="C1416" s="127" t="s">
        <v>4020</v>
      </c>
      <c r="D1416" s="127" t="s">
        <v>4252</v>
      </c>
      <c r="E1416" s="127" t="s">
        <v>4069</v>
      </c>
      <c r="F1416" s="128">
        <v>21.66</v>
      </c>
      <c r="G1416" s="128">
        <v>21.86</v>
      </c>
      <c r="H1416" s="128">
        <v>17.329999999999998</v>
      </c>
      <c r="I1416" s="311"/>
      <c r="J1416" s="319">
        <f>ROUND(SUMIF(Anlagenbewegungsdaten!B:B,A1416,Anlagenbewegungsdaten!C:C),3)</f>
        <v>0</v>
      </c>
      <c r="K1416" s="320">
        <f>ROUND(SUMIF(Anlagenbewegungsdaten!$B:$B,$A1416,Anlagenbewegungsdaten!$D:$D),2)</f>
        <v>0</v>
      </c>
      <c r="L1416" s="321">
        <f t="shared" si="54"/>
        <v>0</v>
      </c>
      <c r="M1416" s="341" t="s">
        <v>4950</v>
      </c>
      <c r="N1416" s="341" t="s">
        <v>4963</v>
      </c>
      <c r="O1416" s="323">
        <f>ROUND(SUMIF(Anlagenbewegungsdaten_AV!B:B,A1416,Anlagenbewegungsdaten_AV!C:C),3)</f>
        <v>0</v>
      </c>
      <c r="P1416" s="320">
        <f>ROUND(SUMIF(Anlagenbewegungsdaten_AV!$B:$B,$A1416,Anlagenbewegungsdaten_AV!$D:$D),2)</f>
        <v>0</v>
      </c>
      <c r="Q1416" s="321">
        <f t="shared" si="55"/>
        <v>0</v>
      </c>
      <c r="S1416" s="324"/>
      <c r="T1416" s="317"/>
      <c r="U1416" s="325"/>
      <c r="V1416" s="325"/>
    </row>
    <row r="1417" spans="1:22" ht="15" customHeight="1" x14ac:dyDescent="0.25">
      <c r="A1417" s="129" t="s">
        <v>322</v>
      </c>
      <c r="B1417" s="126" t="s">
        <v>2087</v>
      </c>
      <c r="C1417" s="127" t="s">
        <v>4020</v>
      </c>
      <c r="D1417" s="127" t="s">
        <v>1847</v>
      </c>
      <c r="E1417" s="127" t="s">
        <v>2462</v>
      </c>
      <c r="F1417" s="128">
        <v>19.75</v>
      </c>
      <c r="G1417" s="128">
        <v>19.95</v>
      </c>
      <c r="H1417" s="128">
        <v>15.8</v>
      </c>
      <c r="I1417" s="311"/>
      <c r="J1417" s="319">
        <f>ROUND(SUMIF(Anlagenbewegungsdaten!B:B,A1417,Anlagenbewegungsdaten!C:C),3)</f>
        <v>0</v>
      </c>
      <c r="K1417" s="320">
        <f>ROUND(SUMIF(Anlagenbewegungsdaten!$B:$B,$A1417,Anlagenbewegungsdaten!$D:$D),2)</f>
        <v>0</v>
      </c>
      <c r="L1417" s="321">
        <f t="shared" si="54"/>
        <v>0</v>
      </c>
      <c r="M1417" s="341" t="s">
        <v>4950</v>
      </c>
      <c r="N1417" s="341" t="s">
        <v>4963</v>
      </c>
      <c r="O1417" s="323">
        <f>ROUND(SUMIF(Anlagenbewegungsdaten_AV!B:B,A1417,Anlagenbewegungsdaten_AV!C:C),3)</f>
        <v>0</v>
      </c>
      <c r="P1417" s="320">
        <f>ROUND(SUMIF(Anlagenbewegungsdaten_AV!$B:$B,$A1417,Anlagenbewegungsdaten_AV!$D:$D),2)</f>
        <v>0</v>
      </c>
      <c r="Q1417" s="321">
        <f t="shared" si="55"/>
        <v>0</v>
      </c>
      <c r="S1417" s="324"/>
      <c r="T1417" s="317"/>
      <c r="U1417" s="325"/>
      <c r="V1417" s="325"/>
    </row>
    <row r="1418" spans="1:22" ht="15" customHeight="1" x14ac:dyDescent="0.25">
      <c r="A1418" s="129" t="s">
        <v>323</v>
      </c>
      <c r="B1418" s="126" t="s">
        <v>2087</v>
      </c>
      <c r="C1418" s="127" t="s">
        <v>4020</v>
      </c>
      <c r="D1418" s="127" t="s">
        <v>1849</v>
      </c>
      <c r="E1418" s="127" t="s">
        <v>2465</v>
      </c>
      <c r="F1418" s="128">
        <v>21.75</v>
      </c>
      <c r="G1418" s="128">
        <v>21.95</v>
      </c>
      <c r="H1418" s="128">
        <v>17.399999999999999</v>
      </c>
      <c r="I1418" s="311"/>
      <c r="J1418" s="319">
        <f>ROUND(SUMIF(Anlagenbewegungsdaten!B:B,A1418,Anlagenbewegungsdaten!C:C),3)</f>
        <v>0</v>
      </c>
      <c r="K1418" s="320">
        <f>ROUND(SUMIF(Anlagenbewegungsdaten!$B:$B,$A1418,Anlagenbewegungsdaten!$D:$D),2)</f>
        <v>0</v>
      </c>
      <c r="L1418" s="321">
        <f t="shared" ref="L1418:L1481" si="56">IF(ISBLANK(F1418),0,IF(OR($J1418&gt;=100,$J1418&lt;=-100),F1418-(K1418/J1418*100),IF(OR(J1418&gt;-100,J1418&lt;100),(J1418*F1418%)-K1418)))</f>
        <v>0</v>
      </c>
      <c r="M1418" s="341" t="s">
        <v>4950</v>
      </c>
      <c r="N1418" s="341" t="s">
        <v>4963</v>
      </c>
      <c r="O1418" s="323">
        <f>ROUND(SUMIF(Anlagenbewegungsdaten_AV!B:B,A1418,Anlagenbewegungsdaten_AV!C:C),3)</f>
        <v>0</v>
      </c>
      <c r="P1418" s="320">
        <f>ROUND(SUMIF(Anlagenbewegungsdaten_AV!$B:$B,$A1418,Anlagenbewegungsdaten_AV!$D:$D),2)</f>
        <v>0</v>
      </c>
      <c r="Q1418" s="321">
        <f t="shared" ref="Q1418:Q1481" si="57">IF(ISBLANK(H1418),0,IF(OR($O1418&gt;=100,$O1418&lt;=-100),H1418-(P1418/O1418*100),IF(OR(O1418&gt;-100,O1418&lt;100),(O1418*G1418%)-P1418)))</f>
        <v>0</v>
      </c>
      <c r="S1418" s="324"/>
      <c r="T1418" s="317"/>
      <c r="U1418" s="325"/>
      <c r="V1418" s="325"/>
    </row>
    <row r="1419" spans="1:22" ht="15" customHeight="1" x14ac:dyDescent="0.25">
      <c r="A1419" s="129" t="s">
        <v>324</v>
      </c>
      <c r="B1419" s="126" t="s">
        <v>2087</v>
      </c>
      <c r="C1419" s="127" t="s">
        <v>4020</v>
      </c>
      <c r="D1419" s="127" t="s">
        <v>1851</v>
      </c>
      <c r="E1419" s="127" t="s">
        <v>1543</v>
      </c>
      <c r="F1419" s="128">
        <v>22.75</v>
      </c>
      <c r="G1419" s="128">
        <v>22.95</v>
      </c>
      <c r="H1419" s="128">
        <v>18.2</v>
      </c>
      <c r="I1419" s="311"/>
      <c r="J1419" s="319">
        <f>ROUND(SUMIF(Anlagenbewegungsdaten!B:B,A1419,Anlagenbewegungsdaten!C:C),3)</f>
        <v>0</v>
      </c>
      <c r="K1419" s="320">
        <f>ROUND(SUMIF(Anlagenbewegungsdaten!$B:$B,$A1419,Anlagenbewegungsdaten!$D:$D),2)</f>
        <v>0</v>
      </c>
      <c r="L1419" s="321">
        <f t="shared" si="56"/>
        <v>0</v>
      </c>
      <c r="M1419" s="341" t="s">
        <v>4950</v>
      </c>
      <c r="N1419" s="341" t="s">
        <v>4963</v>
      </c>
      <c r="O1419" s="323">
        <f>ROUND(SUMIF(Anlagenbewegungsdaten_AV!B:B,A1419,Anlagenbewegungsdaten_AV!C:C),3)</f>
        <v>0</v>
      </c>
      <c r="P1419" s="320">
        <f>ROUND(SUMIF(Anlagenbewegungsdaten_AV!$B:$B,$A1419,Anlagenbewegungsdaten_AV!$D:$D),2)</f>
        <v>0</v>
      </c>
      <c r="Q1419" s="321">
        <f t="shared" si="57"/>
        <v>0</v>
      </c>
      <c r="S1419" s="324"/>
      <c r="T1419" s="317"/>
      <c r="U1419" s="325"/>
      <c r="V1419" s="325"/>
    </row>
    <row r="1420" spans="1:22" ht="15" customHeight="1" x14ac:dyDescent="0.25">
      <c r="A1420" s="129" t="s">
        <v>325</v>
      </c>
      <c r="B1420" s="126" t="s">
        <v>2087</v>
      </c>
      <c r="C1420" s="127" t="s">
        <v>4020</v>
      </c>
      <c r="D1420" s="127" t="s">
        <v>1853</v>
      </c>
      <c r="E1420" s="127" t="s">
        <v>1546</v>
      </c>
      <c r="F1420" s="128">
        <v>22.75</v>
      </c>
      <c r="G1420" s="128">
        <v>22.95</v>
      </c>
      <c r="H1420" s="128">
        <v>18.2</v>
      </c>
      <c r="I1420" s="311"/>
      <c r="J1420" s="319">
        <f>ROUND(SUMIF(Anlagenbewegungsdaten!B:B,A1420,Anlagenbewegungsdaten!C:C),3)</f>
        <v>0</v>
      </c>
      <c r="K1420" s="320">
        <f>ROUND(SUMIF(Anlagenbewegungsdaten!$B:$B,$A1420,Anlagenbewegungsdaten!$D:$D),2)</f>
        <v>0</v>
      </c>
      <c r="L1420" s="321">
        <f t="shared" si="56"/>
        <v>0</v>
      </c>
      <c r="M1420" s="341" t="s">
        <v>4950</v>
      </c>
      <c r="N1420" s="341" t="s">
        <v>4963</v>
      </c>
      <c r="O1420" s="323">
        <f>ROUND(SUMIF(Anlagenbewegungsdaten_AV!B:B,A1420,Anlagenbewegungsdaten_AV!C:C),3)</f>
        <v>0</v>
      </c>
      <c r="P1420" s="320">
        <f>ROUND(SUMIF(Anlagenbewegungsdaten_AV!$B:$B,$A1420,Anlagenbewegungsdaten_AV!$D:$D),2)</f>
        <v>0</v>
      </c>
      <c r="Q1420" s="321">
        <f t="shared" si="57"/>
        <v>0</v>
      </c>
      <c r="S1420" s="324"/>
      <c r="T1420" s="317"/>
      <c r="U1420" s="325"/>
      <c r="V1420" s="325"/>
    </row>
    <row r="1421" spans="1:22" ht="15" customHeight="1" x14ac:dyDescent="0.25">
      <c r="A1421" s="129" t="s">
        <v>2807</v>
      </c>
      <c r="B1421" s="126" t="s">
        <v>2087</v>
      </c>
      <c r="C1421" s="127" t="s">
        <v>4020</v>
      </c>
      <c r="D1421" s="127" t="s">
        <v>2739</v>
      </c>
      <c r="E1421" s="127" t="s">
        <v>2555</v>
      </c>
      <c r="F1421" s="128">
        <v>22.72</v>
      </c>
      <c r="G1421" s="128">
        <v>22.919999999999998</v>
      </c>
      <c r="H1421" s="128">
        <v>18.18</v>
      </c>
      <c r="I1421" s="311"/>
      <c r="J1421" s="319">
        <f>ROUND(SUMIF(Anlagenbewegungsdaten!B:B,A1421,Anlagenbewegungsdaten!C:C),3)</f>
        <v>0</v>
      </c>
      <c r="K1421" s="320">
        <f>ROUND(SUMIF(Anlagenbewegungsdaten!$B:$B,$A1421,Anlagenbewegungsdaten!$D:$D),2)</f>
        <v>0</v>
      </c>
      <c r="L1421" s="321">
        <f t="shared" si="56"/>
        <v>0</v>
      </c>
      <c r="M1421" s="341" t="s">
        <v>4950</v>
      </c>
      <c r="N1421" s="341" t="s">
        <v>4963</v>
      </c>
      <c r="O1421" s="323">
        <f>ROUND(SUMIF(Anlagenbewegungsdaten_AV!B:B,A1421,Anlagenbewegungsdaten_AV!C:C),3)</f>
        <v>0</v>
      </c>
      <c r="P1421" s="320">
        <f>ROUND(SUMIF(Anlagenbewegungsdaten_AV!$B:$B,$A1421,Anlagenbewegungsdaten_AV!$D:$D),2)</f>
        <v>0</v>
      </c>
      <c r="Q1421" s="321">
        <f t="shared" si="57"/>
        <v>0</v>
      </c>
      <c r="S1421" s="324"/>
      <c r="T1421" s="317"/>
      <c r="U1421" s="325"/>
      <c r="V1421" s="325"/>
    </row>
    <row r="1422" spans="1:22" ht="15" customHeight="1" x14ac:dyDescent="0.25">
      <c r="A1422" s="129" t="s">
        <v>3551</v>
      </c>
      <c r="B1422" s="126" t="s">
        <v>2087</v>
      </c>
      <c r="C1422" s="127" t="s">
        <v>4020</v>
      </c>
      <c r="D1422" s="127" t="s">
        <v>3483</v>
      </c>
      <c r="E1422" s="127" t="s">
        <v>3299</v>
      </c>
      <c r="F1422" s="128">
        <v>22.689999999999998</v>
      </c>
      <c r="G1422" s="128">
        <v>22.889999999999997</v>
      </c>
      <c r="H1422" s="128">
        <v>18.149999999999999</v>
      </c>
      <c r="I1422" s="311"/>
      <c r="J1422" s="319">
        <f>ROUND(SUMIF(Anlagenbewegungsdaten!B:B,A1422,Anlagenbewegungsdaten!C:C),3)</f>
        <v>0</v>
      </c>
      <c r="K1422" s="320">
        <f>ROUND(SUMIF(Anlagenbewegungsdaten!$B:$B,$A1422,Anlagenbewegungsdaten!$D:$D),2)</f>
        <v>0</v>
      </c>
      <c r="L1422" s="321">
        <f t="shared" si="56"/>
        <v>0</v>
      </c>
      <c r="M1422" s="341" t="s">
        <v>4950</v>
      </c>
      <c r="N1422" s="341" t="s">
        <v>4963</v>
      </c>
      <c r="O1422" s="323">
        <f>ROUND(SUMIF(Anlagenbewegungsdaten_AV!B:B,A1422,Anlagenbewegungsdaten_AV!C:C),3)</f>
        <v>0</v>
      </c>
      <c r="P1422" s="320">
        <f>ROUND(SUMIF(Anlagenbewegungsdaten_AV!$B:$B,$A1422,Anlagenbewegungsdaten_AV!$D:$D),2)</f>
        <v>0</v>
      </c>
      <c r="Q1422" s="321">
        <f t="shared" si="57"/>
        <v>0</v>
      </c>
      <c r="S1422" s="324"/>
      <c r="T1422" s="317"/>
      <c r="U1422" s="325"/>
      <c r="V1422" s="325"/>
    </row>
    <row r="1423" spans="1:22" ht="15" customHeight="1" x14ac:dyDescent="0.25">
      <c r="A1423" s="129" t="s">
        <v>4323</v>
      </c>
      <c r="B1423" s="126" t="s">
        <v>2087</v>
      </c>
      <c r="C1423" s="127" t="s">
        <v>4020</v>
      </c>
      <c r="D1423" s="127" t="s">
        <v>4254</v>
      </c>
      <c r="E1423" s="127" t="s">
        <v>4069</v>
      </c>
      <c r="F1423" s="128">
        <v>22.66</v>
      </c>
      <c r="G1423" s="128">
        <v>22.86</v>
      </c>
      <c r="H1423" s="128">
        <v>18.13</v>
      </c>
      <c r="I1423" s="311"/>
      <c r="J1423" s="319">
        <f>ROUND(SUMIF(Anlagenbewegungsdaten!B:B,A1423,Anlagenbewegungsdaten!C:C),3)</f>
        <v>0</v>
      </c>
      <c r="K1423" s="320">
        <f>ROUND(SUMIF(Anlagenbewegungsdaten!$B:$B,$A1423,Anlagenbewegungsdaten!$D:$D),2)</f>
        <v>0</v>
      </c>
      <c r="L1423" s="321">
        <f t="shared" si="56"/>
        <v>0</v>
      </c>
      <c r="M1423" s="341" t="s">
        <v>4950</v>
      </c>
      <c r="N1423" s="341" t="s">
        <v>4963</v>
      </c>
      <c r="O1423" s="323">
        <f>ROUND(SUMIF(Anlagenbewegungsdaten_AV!B:B,A1423,Anlagenbewegungsdaten_AV!C:C),3)</f>
        <v>0</v>
      </c>
      <c r="P1423" s="320">
        <f>ROUND(SUMIF(Anlagenbewegungsdaten_AV!$B:$B,$A1423,Anlagenbewegungsdaten_AV!$D:$D),2)</f>
        <v>0</v>
      </c>
      <c r="Q1423" s="321">
        <f t="shared" si="57"/>
        <v>0</v>
      </c>
      <c r="S1423" s="324"/>
      <c r="T1423" s="317"/>
      <c r="U1423" s="325"/>
      <c r="V1423" s="325"/>
    </row>
    <row r="1424" spans="1:22" ht="15" customHeight="1" x14ac:dyDescent="0.25">
      <c r="A1424" s="129" t="s">
        <v>326</v>
      </c>
      <c r="B1424" s="126" t="s">
        <v>2087</v>
      </c>
      <c r="C1424" s="127" t="s">
        <v>4020</v>
      </c>
      <c r="D1424" s="127" t="s">
        <v>1855</v>
      </c>
      <c r="E1424" s="127" t="s">
        <v>2462</v>
      </c>
      <c r="F1424" s="128">
        <v>19.75</v>
      </c>
      <c r="G1424" s="128">
        <v>19.95</v>
      </c>
      <c r="H1424" s="128">
        <v>15.8</v>
      </c>
      <c r="I1424" s="311"/>
      <c r="J1424" s="319">
        <f>ROUND(SUMIF(Anlagenbewegungsdaten!B:B,A1424,Anlagenbewegungsdaten!C:C),3)</f>
        <v>0</v>
      </c>
      <c r="K1424" s="320">
        <f>ROUND(SUMIF(Anlagenbewegungsdaten!$B:$B,$A1424,Anlagenbewegungsdaten!$D:$D),2)</f>
        <v>0</v>
      </c>
      <c r="L1424" s="321">
        <f t="shared" si="56"/>
        <v>0</v>
      </c>
      <c r="M1424" s="341" t="s">
        <v>4950</v>
      </c>
      <c r="N1424" s="341" t="s">
        <v>4963</v>
      </c>
      <c r="O1424" s="323">
        <f>ROUND(SUMIF(Anlagenbewegungsdaten_AV!B:B,A1424,Anlagenbewegungsdaten_AV!C:C),3)</f>
        <v>0</v>
      </c>
      <c r="P1424" s="320">
        <f>ROUND(SUMIF(Anlagenbewegungsdaten_AV!$B:$B,$A1424,Anlagenbewegungsdaten_AV!$D:$D),2)</f>
        <v>0</v>
      </c>
      <c r="Q1424" s="321">
        <f t="shared" si="57"/>
        <v>0</v>
      </c>
      <c r="S1424" s="324"/>
      <c r="T1424" s="317"/>
      <c r="U1424" s="325"/>
      <c r="V1424" s="325"/>
    </row>
    <row r="1425" spans="1:22" ht="15" customHeight="1" x14ac:dyDescent="0.25">
      <c r="A1425" s="129" t="s">
        <v>327</v>
      </c>
      <c r="B1425" s="126" t="s">
        <v>2087</v>
      </c>
      <c r="C1425" s="127" t="s">
        <v>4020</v>
      </c>
      <c r="D1425" s="127" t="s">
        <v>1857</v>
      </c>
      <c r="E1425" s="127" t="s">
        <v>2465</v>
      </c>
      <c r="F1425" s="128">
        <v>21.75</v>
      </c>
      <c r="G1425" s="128">
        <v>21.95</v>
      </c>
      <c r="H1425" s="128">
        <v>17.399999999999999</v>
      </c>
      <c r="I1425" s="311"/>
      <c r="J1425" s="319">
        <f>ROUND(SUMIF(Anlagenbewegungsdaten!B:B,A1425,Anlagenbewegungsdaten!C:C),3)</f>
        <v>0</v>
      </c>
      <c r="K1425" s="320">
        <f>ROUND(SUMIF(Anlagenbewegungsdaten!$B:$B,$A1425,Anlagenbewegungsdaten!$D:$D),2)</f>
        <v>0</v>
      </c>
      <c r="L1425" s="321">
        <f t="shared" si="56"/>
        <v>0</v>
      </c>
      <c r="M1425" s="341" t="s">
        <v>4950</v>
      </c>
      <c r="N1425" s="341" t="s">
        <v>4963</v>
      </c>
      <c r="O1425" s="323">
        <f>ROUND(SUMIF(Anlagenbewegungsdaten_AV!B:B,A1425,Anlagenbewegungsdaten_AV!C:C),3)</f>
        <v>0</v>
      </c>
      <c r="P1425" s="320">
        <f>ROUND(SUMIF(Anlagenbewegungsdaten_AV!$B:$B,$A1425,Anlagenbewegungsdaten_AV!$D:$D),2)</f>
        <v>0</v>
      </c>
      <c r="Q1425" s="321">
        <f t="shared" si="57"/>
        <v>0</v>
      </c>
      <c r="S1425" s="324"/>
      <c r="T1425" s="317"/>
      <c r="U1425" s="325"/>
      <c r="V1425" s="325"/>
    </row>
    <row r="1426" spans="1:22" ht="15" customHeight="1" x14ac:dyDescent="0.25">
      <c r="A1426" s="129" t="s">
        <v>328</v>
      </c>
      <c r="B1426" s="126" t="s">
        <v>2087</v>
      </c>
      <c r="C1426" s="127" t="s">
        <v>4020</v>
      </c>
      <c r="D1426" s="127" t="s">
        <v>1859</v>
      </c>
      <c r="E1426" s="127" t="s">
        <v>1543</v>
      </c>
      <c r="F1426" s="128">
        <v>22.75</v>
      </c>
      <c r="G1426" s="128">
        <v>22.95</v>
      </c>
      <c r="H1426" s="128">
        <v>18.2</v>
      </c>
      <c r="I1426" s="311"/>
      <c r="J1426" s="319">
        <f>ROUND(SUMIF(Anlagenbewegungsdaten!B:B,A1426,Anlagenbewegungsdaten!C:C),3)</f>
        <v>0</v>
      </c>
      <c r="K1426" s="320">
        <f>ROUND(SUMIF(Anlagenbewegungsdaten!$B:$B,$A1426,Anlagenbewegungsdaten!$D:$D),2)</f>
        <v>0</v>
      </c>
      <c r="L1426" s="321">
        <f t="shared" si="56"/>
        <v>0</v>
      </c>
      <c r="M1426" s="341" t="s">
        <v>4950</v>
      </c>
      <c r="N1426" s="341" t="s">
        <v>4963</v>
      </c>
      <c r="O1426" s="323">
        <f>ROUND(SUMIF(Anlagenbewegungsdaten_AV!B:B,A1426,Anlagenbewegungsdaten_AV!C:C),3)</f>
        <v>0</v>
      </c>
      <c r="P1426" s="320">
        <f>ROUND(SUMIF(Anlagenbewegungsdaten_AV!$B:$B,$A1426,Anlagenbewegungsdaten_AV!$D:$D),2)</f>
        <v>0</v>
      </c>
      <c r="Q1426" s="321">
        <f t="shared" si="57"/>
        <v>0</v>
      </c>
      <c r="S1426" s="324"/>
      <c r="T1426" s="317"/>
      <c r="U1426" s="325"/>
      <c r="V1426" s="325"/>
    </row>
    <row r="1427" spans="1:22" ht="15" customHeight="1" x14ac:dyDescent="0.25">
      <c r="A1427" s="129" t="s">
        <v>329</v>
      </c>
      <c r="B1427" s="126" t="s">
        <v>2087</v>
      </c>
      <c r="C1427" s="127" t="s">
        <v>4020</v>
      </c>
      <c r="D1427" s="127" t="s">
        <v>1861</v>
      </c>
      <c r="E1427" s="127" t="s">
        <v>1546</v>
      </c>
      <c r="F1427" s="128">
        <v>22.75</v>
      </c>
      <c r="G1427" s="128">
        <v>22.95</v>
      </c>
      <c r="H1427" s="128">
        <v>18.2</v>
      </c>
      <c r="I1427" s="311"/>
      <c r="J1427" s="319">
        <f>ROUND(SUMIF(Anlagenbewegungsdaten!B:B,A1427,Anlagenbewegungsdaten!C:C),3)</f>
        <v>0</v>
      </c>
      <c r="K1427" s="320">
        <f>ROUND(SUMIF(Anlagenbewegungsdaten!$B:$B,$A1427,Anlagenbewegungsdaten!$D:$D),2)</f>
        <v>0</v>
      </c>
      <c r="L1427" s="321">
        <f t="shared" si="56"/>
        <v>0</v>
      </c>
      <c r="M1427" s="341" t="s">
        <v>4950</v>
      </c>
      <c r="N1427" s="341" t="s">
        <v>4963</v>
      </c>
      <c r="O1427" s="323">
        <f>ROUND(SUMIF(Anlagenbewegungsdaten_AV!B:B,A1427,Anlagenbewegungsdaten_AV!C:C),3)</f>
        <v>0</v>
      </c>
      <c r="P1427" s="320">
        <f>ROUND(SUMIF(Anlagenbewegungsdaten_AV!$B:$B,$A1427,Anlagenbewegungsdaten_AV!$D:$D),2)</f>
        <v>0</v>
      </c>
      <c r="Q1427" s="321">
        <f t="shared" si="57"/>
        <v>0</v>
      </c>
      <c r="S1427" s="324"/>
      <c r="T1427" s="317"/>
      <c r="U1427" s="325"/>
      <c r="V1427" s="325"/>
    </row>
    <row r="1428" spans="1:22" ht="15" customHeight="1" x14ac:dyDescent="0.25">
      <c r="A1428" s="129" t="s">
        <v>2808</v>
      </c>
      <c r="B1428" s="126" t="s">
        <v>2087</v>
      </c>
      <c r="C1428" s="127" t="s">
        <v>4020</v>
      </c>
      <c r="D1428" s="127" t="s">
        <v>2741</v>
      </c>
      <c r="E1428" s="127" t="s">
        <v>2555</v>
      </c>
      <c r="F1428" s="128">
        <v>22.72</v>
      </c>
      <c r="G1428" s="128">
        <v>22.919999999999998</v>
      </c>
      <c r="H1428" s="128">
        <v>18.18</v>
      </c>
      <c r="I1428" s="311"/>
      <c r="J1428" s="319">
        <f>ROUND(SUMIF(Anlagenbewegungsdaten!B:B,A1428,Anlagenbewegungsdaten!C:C),3)</f>
        <v>0</v>
      </c>
      <c r="K1428" s="320">
        <f>ROUND(SUMIF(Anlagenbewegungsdaten!$B:$B,$A1428,Anlagenbewegungsdaten!$D:$D),2)</f>
        <v>0</v>
      </c>
      <c r="L1428" s="321">
        <f t="shared" si="56"/>
        <v>0</v>
      </c>
      <c r="M1428" s="341" t="s">
        <v>4950</v>
      </c>
      <c r="N1428" s="341" t="s">
        <v>4963</v>
      </c>
      <c r="O1428" s="323">
        <f>ROUND(SUMIF(Anlagenbewegungsdaten_AV!B:B,A1428,Anlagenbewegungsdaten_AV!C:C),3)</f>
        <v>0</v>
      </c>
      <c r="P1428" s="320">
        <f>ROUND(SUMIF(Anlagenbewegungsdaten_AV!$B:$B,$A1428,Anlagenbewegungsdaten_AV!$D:$D),2)</f>
        <v>0</v>
      </c>
      <c r="Q1428" s="321">
        <f t="shared" si="57"/>
        <v>0</v>
      </c>
      <c r="S1428" s="324"/>
      <c r="T1428" s="317"/>
      <c r="U1428" s="325"/>
      <c r="V1428" s="325"/>
    </row>
    <row r="1429" spans="1:22" ht="15" customHeight="1" x14ac:dyDescent="0.25">
      <c r="A1429" s="129" t="s">
        <v>3552</v>
      </c>
      <c r="B1429" s="126" t="s">
        <v>2087</v>
      </c>
      <c r="C1429" s="127" t="s">
        <v>4020</v>
      </c>
      <c r="D1429" s="127" t="s">
        <v>3485</v>
      </c>
      <c r="E1429" s="127" t="s">
        <v>3299</v>
      </c>
      <c r="F1429" s="128">
        <v>22.689999999999998</v>
      </c>
      <c r="G1429" s="128">
        <v>22.889999999999997</v>
      </c>
      <c r="H1429" s="128">
        <v>18.149999999999999</v>
      </c>
      <c r="I1429" s="311"/>
      <c r="J1429" s="319">
        <f>ROUND(SUMIF(Anlagenbewegungsdaten!B:B,A1429,Anlagenbewegungsdaten!C:C),3)</f>
        <v>0</v>
      </c>
      <c r="K1429" s="320">
        <f>ROUND(SUMIF(Anlagenbewegungsdaten!$B:$B,$A1429,Anlagenbewegungsdaten!$D:$D),2)</f>
        <v>0</v>
      </c>
      <c r="L1429" s="321">
        <f t="shared" si="56"/>
        <v>0</v>
      </c>
      <c r="M1429" s="341" t="s">
        <v>4950</v>
      </c>
      <c r="N1429" s="341" t="s">
        <v>4963</v>
      </c>
      <c r="O1429" s="323">
        <f>ROUND(SUMIF(Anlagenbewegungsdaten_AV!B:B,A1429,Anlagenbewegungsdaten_AV!C:C),3)</f>
        <v>0</v>
      </c>
      <c r="P1429" s="320">
        <f>ROUND(SUMIF(Anlagenbewegungsdaten_AV!$B:$B,$A1429,Anlagenbewegungsdaten_AV!$D:$D),2)</f>
        <v>0</v>
      </c>
      <c r="Q1429" s="321">
        <f t="shared" si="57"/>
        <v>0</v>
      </c>
      <c r="S1429" s="324"/>
      <c r="T1429" s="317"/>
      <c r="U1429" s="325"/>
      <c r="V1429" s="325"/>
    </row>
    <row r="1430" spans="1:22" ht="15" customHeight="1" x14ac:dyDescent="0.25">
      <c r="A1430" s="129" t="s">
        <v>4324</v>
      </c>
      <c r="B1430" s="126" t="s">
        <v>2087</v>
      </c>
      <c r="C1430" s="127" t="s">
        <v>4020</v>
      </c>
      <c r="D1430" s="127" t="s">
        <v>4256</v>
      </c>
      <c r="E1430" s="127" t="s">
        <v>4069</v>
      </c>
      <c r="F1430" s="128">
        <v>22.66</v>
      </c>
      <c r="G1430" s="128">
        <v>22.86</v>
      </c>
      <c r="H1430" s="128">
        <v>18.13</v>
      </c>
      <c r="I1430" s="311"/>
      <c r="J1430" s="319">
        <f>ROUND(SUMIF(Anlagenbewegungsdaten!B:B,A1430,Anlagenbewegungsdaten!C:C),3)</f>
        <v>0</v>
      </c>
      <c r="K1430" s="320">
        <f>ROUND(SUMIF(Anlagenbewegungsdaten!$B:$B,$A1430,Anlagenbewegungsdaten!$D:$D),2)</f>
        <v>0</v>
      </c>
      <c r="L1430" s="321">
        <f t="shared" si="56"/>
        <v>0</v>
      </c>
      <c r="M1430" s="341" t="s">
        <v>4950</v>
      </c>
      <c r="N1430" s="341" t="s">
        <v>4963</v>
      </c>
      <c r="O1430" s="323">
        <f>ROUND(SUMIF(Anlagenbewegungsdaten_AV!B:B,A1430,Anlagenbewegungsdaten_AV!C:C),3)</f>
        <v>0</v>
      </c>
      <c r="P1430" s="320">
        <f>ROUND(SUMIF(Anlagenbewegungsdaten_AV!$B:$B,$A1430,Anlagenbewegungsdaten_AV!$D:$D),2)</f>
        <v>0</v>
      </c>
      <c r="Q1430" s="321">
        <f t="shared" si="57"/>
        <v>0</v>
      </c>
      <c r="S1430" s="324"/>
      <c r="T1430" s="317"/>
      <c r="U1430" s="325"/>
      <c r="V1430" s="325"/>
    </row>
    <row r="1431" spans="1:22" ht="15" customHeight="1" x14ac:dyDescent="0.25">
      <c r="A1431" s="129" t="s">
        <v>6429</v>
      </c>
      <c r="B1431" s="126" t="s">
        <v>2087</v>
      </c>
      <c r="C1431" s="127" t="s">
        <v>4020</v>
      </c>
      <c r="D1431" s="127" t="s">
        <v>6007</v>
      </c>
      <c r="E1431" s="127" t="s">
        <v>5886</v>
      </c>
      <c r="F1431" s="128">
        <v>23.57</v>
      </c>
      <c r="G1431" s="128">
        <v>23.57</v>
      </c>
      <c r="H1431" s="128">
        <v>18.86</v>
      </c>
      <c r="I1431" s="311"/>
      <c r="J1431" s="319">
        <f>ROUND(SUMIF(Anlagenbewegungsdaten!B:B,A1431,Anlagenbewegungsdaten!C:C),3)</f>
        <v>0</v>
      </c>
      <c r="K1431" s="320">
        <f>ROUND(SUMIF(Anlagenbewegungsdaten!$B:$B,$A1431,Anlagenbewegungsdaten!$D:$D),2)</f>
        <v>0</v>
      </c>
      <c r="L1431" s="321">
        <f t="shared" si="56"/>
        <v>0</v>
      </c>
      <c r="M1431" s="341" t="s">
        <v>4950</v>
      </c>
      <c r="N1431" s="341" t="s">
        <v>4963</v>
      </c>
      <c r="O1431" s="323">
        <f>ROUND(SUMIF(Anlagenbewegungsdaten_AV!B:B,A1431,Anlagenbewegungsdaten_AV!C:C),3)</f>
        <v>0</v>
      </c>
      <c r="P1431" s="320">
        <f>ROUND(SUMIF(Anlagenbewegungsdaten_AV!$B:$B,$A1431,Anlagenbewegungsdaten_AV!$D:$D),2)</f>
        <v>0</v>
      </c>
      <c r="Q1431" s="321">
        <f t="shared" si="57"/>
        <v>0</v>
      </c>
      <c r="S1431" s="324"/>
      <c r="T1431" s="317"/>
      <c r="U1431" s="325"/>
      <c r="V1431" s="325"/>
    </row>
    <row r="1432" spans="1:22" ht="15" customHeight="1" x14ac:dyDescent="0.25">
      <c r="A1432" s="129" t="s">
        <v>330</v>
      </c>
      <c r="B1432" s="126" t="s">
        <v>2087</v>
      </c>
      <c r="C1432" s="127" t="s">
        <v>4020</v>
      </c>
      <c r="D1432" s="127" t="s">
        <v>1863</v>
      </c>
      <c r="E1432" s="127" t="s">
        <v>2462</v>
      </c>
      <c r="F1432" s="128">
        <v>20.75</v>
      </c>
      <c r="G1432" s="128">
        <v>20.95</v>
      </c>
      <c r="H1432" s="128">
        <v>16.600000000000001</v>
      </c>
      <c r="I1432" s="311"/>
      <c r="J1432" s="319">
        <f>ROUND(SUMIF(Anlagenbewegungsdaten!B:B,A1432,Anlagenbewegungsdaten!C:C),3)</f>
        <v>0</v>
      </c>
      <c r="K1432" s="320">
        <f>ROUND(SUMIF(Anlagenbewegungsdaten!$B:$B,$A1432,Anlagenbewegungsdaten!$D:$D),2)</f>
        <v>0</v>
      </c>
      <c r="L1432" s="321">
        <f t="shared" si="56"/>
        <v>0</v>
      </c>
      <c r="M1432" s="341" t="s">
        <v>4950</v>
      </c>
      <c r="N1432" s="341" t="s">
        <v>4963</v>
      </c>
      <c r="O1432" s="323">
        <f>ROUND(SUMIF(Anlagenbewegungsdaten_AV!B:B,A1432,Anlagenbewegungsdaten_AV!C:C),3)</f>
        <v>0</v>
      </c>
      <c r="P1432" s="320">
        <f>ROUND(SUMIF(Anlagenbewegungsdaten_AV!$B:$B,$A1432,Anlagenbewegungsdaten_AV!$D:$D),2)</f>
        <v>0</v>
      </c>
      <c r="Q1432" s="321">
        <f t="shared" si="57"/>
        <v>0</v>
      </c>
      <c r="S1432" s="324"/>
      <c r="T1432" s="317"/>
      <c r="U1432" s="325"/>
      <c r="V1432" s="325"/>
    </row>
    <row r="1433" spans="1:22" ht="15" customHeight="1" x14ac:dyDescent="0.25">
      <c r="A1433" s="129" t="s">
        <v>331</v>
      </c>
      <c r="B1433" s="126" t="s">
        <v>2087</v>
      </c>
      <c r="C1433" s="127" t="s">
        <v>4020</v>
      </c>
      <c r="D1433" s="127" t="s">
        <v>1865</v>
      </c>
      <c r="E1433" s="127" t="s">
        <v>2465</v>
      </c>
      <c r="F1433" s="128">
        <v>22.75</v>
      </c>
      <c r="G1433" s="128">
        <v>22.95</v>
      </c>
      <c r="H1433" s="128">
        <v>18.2</v>
      </c>
      <c r="I1433" s="311"/>
      <c r="J1433" s="319">
        <f>ROUND(SUMIF(Anlagenbewegungsdaten!B:B,A1433,Anlagenbewegungsdaten!C:C),3)</f>
        <v>0</v>
      </c>
      <c r="K1433" s="320">
        <f>ROUND(SUMIF(Anlagenbewegungsdaten!$B:$B,$A1433,Anlagenbewegungsdaten!$D:$D),2)</f>
        <v>0</v>
      </c>
      <c r="L1433" s="321">
        <f t="shared" si="56"/>
        <v>0</v>
      </c>
      <c r="M1433" s="341" t="s">
        <v>4950</v>
      </c>
      <c r="N1433" s="341" t="s">
        <v>4963</v>
      </c>
      <c r="O1433" s="323">
        <f>ROUND(SUMIF(Anlagenbewegungsdaten_AV!B:B,A1433,Anlagenbewegungsdaten_AV!C:C),3)</f>
        <v>0</v>
      </c>
      <c r="P1433" s="320">
        <f>ROUND(SUMIF(Anlagenbewegungsdaten_AV!$B:$B,$A1433,Anlagenbewegungsdaten_AV!$D:$D),2)</f>
        <v>0</v>
      </c>
      <c r="Q1433" s="321">
        <f t="shared" si="57"/>
        <v>0</v>
      </c>
      <c r="S1433" s="324"/>
      <c r="T1433" s="317"/>
      <c r="U1433" s="325"/>
      <c r="V1433" s="325"/>
    </row>
    <row r="1434" spans="1:22" ht="15" customHeight="1" x14ac:dyDescent="0.25">
      <c r="A1434" s="129" t="s">
        <v>332</v>
      </c>
      <c r="B1434" s="126" t="s">
        <v>2087</v>
      </c>
      <c r="C1434" s="127" t="s">
        <v>4020</v>
      </c>
      <c r="D1434" s="127" t="s">
        <v>1867</v>
      </c>
      <c r="E1434" s="127" t="s">
        <v>1543</v>
      </c>
      <c r="F1434" s="128">
        <v>23.75</v>
      </c>
      <c r="G1434" s="128">
        <v>23.95</v>
      </c>
      <c r="H1434" s="128">
        <v>19</v>
      </c>
      <c r="I1434" s="311"/>
      <c r="J1434" s="319">
        <f>ROUND(SUMIF(Anlagenbewegungsdaten!B:B,A1434,Anlagenbewegungsdaten!C:C),3)</f>
        <v>0</v>
      </c>
      <c r="K1434" s="320">
        <f>ROUND(SUMIF(Anlagenbewegungsdaten!$B:$B,$A1434,Anlagenbewegungsdaten!$D:$D),2)</f>
        <v>0</v>
      </c>
      <c r="L1434" s="321">
        <f t="shared" si="56"/>
        <v>0</v>
      </c>
      <c r="M1434" s="341" t="s">
        <v>4950</v>
      </c>
      <c r="N1434" s="341" t="s">
        <v>4963</v>
      </c>
      <c r="O1434" s="323">
        <f>ROUND(SUMIF(Anlagenbewegungsdaten_AV!B:B,A1434,Anlagenbewegungsdaten_AV!C:C),3)</f>
        <v>0</v>
      </c>
      <c r="P1434" s="320">
        <f>ROUND(SUMIF(Anlagenbewegungsdaten_AV!$B:$B,$A1434,Anlagenbewegungsdaten_AV!$D:$D),2)</f>
        <v>0</v>
      </c>
      <c r="Q1434" s="321">
        <f t="shared" si="57"/>
        <v>0</v>
      </c>
      <c r="S1434" s="324"/>
      <c r="T1434" s="317"/>
      <c r="U1434" s="325"/>
      <c r="V1434" s="325"/>
    </row>
    <row r="1435" spans="1:22" ht="15" customHeight="1" x14ac:dyDescent="0.25">
      <c r="A1435" s="129" t="s">
        <v>333</v>
      </c>
      <c r="B1435" s="126" t="s">
        <v>2087</v>
      </c>
      <c r="C1435" s="127" t="s">
        <v>4020</v>
      </c>
      <c r="D1435" s="127" t="s">
        <v>1869</v>
      </c>
      <c r="E1435" s="127" t="s">
        <v>1546</v>
      </c>
      <c r="F1435" s="128">
        <v>23.75</v>
      </c>
      <c r="G1435" s="128">
        <v>23.95</v>
      </c>
      <c r="H1435" s="128">
        <v>19</v>
      </c>
      <c r="I1435" s="311"/>
      <c r="J1435" s="319">
        <f>ROUND(SUMIF(Anlagenbewegungsdaten!B:B,A1435,Anlagenbewegungsdaten!C:C),3)</f>
        <v>0</v>
      </c>
      <c r="K1435" s="320">
        <f>ROUND(SUMIF(Anlagenbewegungsdaten!$B:$B,$A1435,Anlagenbewegungsdaten!$D:$D),2)</f>
        <v>0</v>
      </c>
      <c r="L1435" s="321">
        <f t="shared" si="56"/>
        <v>0</v>
      </c>
      <c r="M1435" s="341" t="s">
        <v>4950</v>
      </c>
      <c r="N1435" s="341" t="s">
        <v>4963</v>
      </c>
      <c r="O1435" s="323">
        <f>ROUND(SUMIF(Anlagenbewegungsdaten_AV!B:B,A1435,Anlagenbewegungsdaten_AV!C:C),3)</f>
        <v>0</v>
      </c>
      <c r="P1435" s="320">
        <f>ROUND(SUMIF(Anlagenbewegungsdaten_AV!$B:$B,$A1435,Anlagenbewegungsdaten_AV!$D:$D),2)</f>
        <v>0</v>
      </c>
      <c r="Q1435" s="321">
        <f t="shared" si="57"/>
        <v>0</v>
      </c>
      <c r="S1435" s="324"/>
      <c r="T1435" s="317"/>
      <c r="U1435" s="325"/>
      <c r="V1435" s="325"/>
    </row>
    <row r="1436" spans="1:22" ht="15" customHeight="1" x14ac:dyDescent="0.25">
      <c r="A1436" s="129" t="s">
        <v>2809</v>
      </c>
      <c r="B1436" s="126" t="s">
        <v>2087</v>
      </c>
      <c r="C1436" s="127" t="s">
        <v>4020</v>
      </c>
      <c r="D1436" s="127" t="s">
        <v>2743</v>
      </c>
      <c r="E1436" s="127" t="s">
        <v>2555</v>
      </c>
      <c r="F1436" s="128">
        <v>23.72</v>
      </c>
      <c r="G1436" s="128">
        <v>23.919999999999998</v>
      </c>
      <c r="H1436" s="128">
        <v>18.98</v>
      </c>
      <c r="I1436" s="311"/>
      <c r="J1436" s="319">
        <f>ROUND(SUMIF(Anlagenbewegungsdaten!B:B,A1436,Anlagenbewegungsdaten!C:C),3)</f>
        <v>0</v>
      </c>
      <c r="K1436" s="320">
        <f>ROUND(SUMIF(Anlagenbewegungsdaten!$B:$B,$A1436,Anlagenbewegungsdaten!$D:$D),2)</f>
        <v>0</v>
      </c>
      <c r="L1436" s="321">
        <f t="shared" si="56"/>
        <v>0</v>
      </c>
      <c r="M1436" s="341" t="s">
        <v>4950</v>
      </c>
      <c r="N1436" s="341" t="s">
        <v>4963</v>
      </c>
      <c r="O1436" s="323">
        <f>ROUND(SUMIF(Anlagenbewegungsdaten_AV!B:B,A1436,Anlagenbewegungsdaten_AV!C:C),3)</f>
        <v>0</v>
      </c>
      <c r="P1436" s="320">
        <f>ROUND(SUMIF(Anlagenbewegungsdaten_AV!$B:$B,$A1436,Anlagenbewegungsdaten_AV!$D:$D),2)</f>
        <v>0</v>
      </c>
      <c r="Q1436" s="321">
        <f t="shared" si="57"/>
        <v>0</v>
      </c>
      <c r="S1436" s="324"/>
      <c r="T1436" s="317"/>
      <c r="U1436" s="325"/>
      <c r="V1436" s="325"/>
    </row>
    <row r="1437" spans="1:22" ht="15" customHeight="1" x14ac:dyDescent="0.25">
      <c r="A1437" s="129" t="s">
        <v>3553</v>
      </c>
      <c r="B1437" s="126" t="s">
        <v>2087</v>
      </c>
      <c r="C1437" s="127" t="s">
        <v>4020</v>
      </c>
      <c r="D1437" s="127" t="s">
        <v>3487</v>
      </c>
      <c r="E1437" s="127" t="s">
        <v>3299</v>
      </c>
      <c r="F1437" s="128">
        <v>23.689999999999998</v>
      </c>
      <c r="G1437" s="128">
        <v>23.889999999999997</v>
      </c>
      <c r="H1437" s="128">
        <v>18.95</v>
      </c>
      <c r="I1437" s="311"/>
      <c r="J1437" s="319">
        <f>ROUND(SUMIF(Anlagenbewegungsdaten!B:B,A1437,Anlagenbewegungsdaten!C:C),3)</f>
        <v>0</v>
      </c>
      <c r="K1437" s="320">
        <f>ROUND(SUMIF(Anlagenbewegungsdaten!$B:$B,$A1437,Anlagenbewegungsdaten!$D:$D),2)</f>
        <v>0</v>
      </c>
      <c r="L1437" s="321">
        <f t="shared" si="56"/>
        <v>0</v>
      </c>
      <c r="M1437" s="341" t="s">
        <v>4950</v>
      </c>
      <c r="N1437" s="341" t="s">
        <v>4963</v>
      </c>
      <c r="O1437" s="323">
        <f>ROUND(SUMIF(Anlagenbewegungsdaten_AV!B:B,A1437,Anlagenbewegungsdaten_AV!C:C),3)</f>
        <v>0</v>
      </c>
      <c r="P1437" s="320">
        <f>ROUND(SUMIF(Anlagenbewegungsdaten_AV!$B:$B,$A1437,Anlagenbewegungsdaten_AV!$D:$D),2)</f>
        <v>0</v>
      </c>
      <c r="Q1437" s="321">
        <f t="shared" si="57"/>
        <v>0</v>
      </c>
      <c r="S1437" s="324"/>
      <c r="T1437" s="317"/>
      <c r="U1437" s="325"/>
      <c r="V1437" s="325"/>
    </row>
    <row r="1438" spans="1:22" ht="15" customHeight="1" x14ac:dyDescent="0.25">
      <c r="A1438" s="129" t="s">
        <v>4325</v>
      </c>
      <c r="B1438" s="126" t="s">
        <v>2087</v>
      </c>
      <c r="C1438" s="127" t="s">
        <v>4020</v>
      </c>
      <c r="D1438" s="127" t="s">
        <v>4258</v>
      </c>
      <c r="E1438" s="127" t="s">
        <v>4069</v>
      </c>
      <c r="F1438" s="128">
        <v>23.66</v>
      </c>
      <c r="G1438" s="128">
        <v>23.86</v>
      </c>
      <c r="H1438" s="128">
        <v>18.93</v>
      </c>
      <c r="I1438" s="311"/>
      <c r="J1438" s="319">
        <f>ROUND(SUMIF(Anlagenbewegungsdaten!B:B,A1438,Anlagenbewegungsdaten!C:C),3)</f>
        <v>0</v>
      </c>
      <c r="K1438" s="320">
        <f>ROUND(SUMIF(Anlagenbewegungsdaten!$B:$B,$A1438,Anlagenbewegungsdaten!$D:$D),2)</f>
        <v>0</v>
      </c>
      <c r="L1438" s="321">
        <f t="shared" si="56"/>
        <v>0</v>
      </c>
      <c r="M1438" s="341" t="s">
        <v>4950</v>
      </c>
      <c r="N1438" s="341" t="s">
        <v>4963</v>
      </c>
      <c r="O1438" s="323">
        <f>ROUND(SUMIF(Anlagenbewegungsdaten_AV!B:B,A1438,Anlagenbewegungsdaten_AV!C:C),3)</f>
        <v>0</v>
      </c>
      <c r="P1438" s="320">
        <f>ROUND(SUMIF(Anlagenbewegungsdaten_AV!$B:$B,$A1438,Anlagenbewegungsdaten_AV!$D:$D),2)</f>
        <v>0</v>
      </c>
      <c r="Q1438" s="321">
        <f t="shared" si="57"/>
        <v>0</v>
      </c>
      <c r="S1438" s="324"/>
      <c r="T1438" s="317"/>
      <c r="U1438" s="325"/>
      <c r="V1438" s="325"/>
    </row>
    <row r="1439" spans="1:22" ht="15" customHeight="1" x14ac:dyDescent="0.25">
      <c r="A1439" s="129" t="s">
        <v>334</v>
      </c>
      <c r="B1439" s="126" t="s">
        <v>2087</v>
      </c>
      <c r="C1439" s="127" t="s">
        <v>4020</v>
      </c>
      <c r="D1439" s="127" t="s">
        <v>1871</v>
      </c>
      <c r="E1439" s="127" t="s">
        <v>2462</v>
      </c>
      <c r="F1439" s="128">
        <v>20.75</v>
      </c>
      <c r="G1439" s="128">
        <v>20.95</v>
      </c>
      <c r="H1439" s="128">
        <v>16.600000000000001</v>
      </c>
      <c r="I1439" s="311"/>
      <c r="J1439" s="319">
        <f>ROUND(SUMIF(Anlagenbewegungsdaten!B:B,A1439,Anlagenbewegungsdaten!C:C),3)</f>
        <v>0</v>
      </c>
      <c r="K1439" s="320">
        <f>ROUND(SUMIF(Anlagenbewegungsdaten!$B:$B,$A1439,Anlagenbewegungsdaten!$D:$D),2)</f>
        <v>0</v>
      </c>
      <c r="L1439" s="321">
        <f t="shared" si="56"/>
        <v>0</v>
      </c>
      <c r="M1439" s="341" t="s">
        <v>4950</v>
      </c>
      <c r="N1439" s="341" t="s">
        <v>4963</v>
      </c>
      <c r="O1439" s="323">
        <f>ROUND(SUMIF(Anlagenbewegungsdaten_AV!B:B,A1439,Anlagenbewegungsdaten_AV!C:C),3)</f>
        <v>0</v>
      </c>
      <c r="P1439" s="320">
        <f>ROUND(SUMIF(Anlagenbewegungsdaten_AV!$B:$B,$A1439,Anlagenbewegungsdaten_AV!$D:$D),2)</f>
        <v>0</v>
      </c>
      <c r="Q1439" s="321">
        <f t="shared" si="57"/>
        <v>0</v>
      </c>
      <c r="S1439" s="324"/>
      <c r="T1439" s="317"/>
      <c r="U1439" s="325"/>
      <c r="V1439" s="325"/>
    </row>
    <row r="1440" spans="1:22" ht="15" customHeight="1" x14ac:dyDescent="0.25">
      <c r="A1440" s="129" t="s">
        <v>335</v>
      </c>
      <c r="B1440" s="126" t="s">
        <v>2087</v>
      </c>
      <c r="C1440" s="127" t="s">
        <v>4020</v>
      </c>
      <c r="D1440" s="127" t="s">
        <v>1873</v>
      </c>
      <c r="E1440" s="127" t="s">
        <v>2465</v>
      </c>
      <c r="F1440" s="128">
        <v>22.75</v>
      </c>
      <c r="G1440" s="128">
        <v>22.95</v>
      </c>
      <c r="H1440" s="128">
        <v>18.2</v>
      </c>
      <c r="I1440" s="311"/>
      <c r="J1440" s="319">
        <f>ROUND(SUMIF(Anlagenbewegungsdaten!B:B,A1440,Anlagenbewegungsdaten!C:C),3)</f>
        <v>0</v>
      </c>
      <c r="K1440" s="320">
        <f>ROUND(SUMIF(Anlagenbewegungsdaten!$B:$B,$A1440,Anlagenbewegungsdaten!$D:$D),2)</f>
        <v>0</v>
      </c>
      <c r="L1440" s="321">
        <f t="shared" si="56"/>
        <v>0</v>
      </c>
      <c r="M1440" s="341" t="s">
        <v>4950</v>
      </c>
      <c r="N1440" s="341" t="s">
        <v>4963</v>
      </c>
      <c r="O1440" s="323">
        <f>ROUND(SUMIF(Anlagenbewegungsdaten_AV!B:B,A1440,Anlagenbewegungsdaten_AV!C:C),3)</f>
        <v>0</v>
      </c>
      <c r="P1440" s="320">
        <f>ROUND(SUMIF(Anlagenbewegungsdaten_AV!$B:$B,$A1440,Anlagenbewegungsdaten_AV!$D:$D),2)</f>
        <v>0</v>
      </c>
      <c r="Q1440" s="321">
        <f t="shared" si="57"/>
        <v>0</v>
      </c>
      <c r="S1440" s="324"/>
      <c r="T1440" s="317"/>
      <c r="U1440" s="325"/>
      <c r="V1440" s="325"/>
    </row>
    <row r="1441" spans="1:22" ht="15" customHeight="1" x14ac:dyDescent="0.25">
      <c r="A1441" s="129" t="s">
        <v>336</v>
      </c>
      <c r="B1441" s="126" t="s">
        <v>2087</v>
      </c>
      <c r="C1441" s="127" t="s">
        <v>4020</v>
      </c>
      <c r="D1441" s="127" t="s">
        <v>1875</v>
      </c>
      <c r="E1441" s="127" t="s">
        <v>1543</v>
      </c>
      <c r="F1441" s="128">
        <v>23.75</v>
      </c>
      <c r="G1441" s="128">
        <v>23.95</v>
      </c>
      <c r="H1441" s="128">
        <v>19</v>
      </c>
      <c r="I1441" s="311"/>
      <c r="J1441" s="319">
        <f>ROUND(SUMIF(Anlagenbewegungsdaten!B:B,A1441,Anlagenbewegungsdaten!C:C),3)</f>
        <v>0</v>
      </c>
      <c r="K1441" s="320">
        <f>ROUND(SUMIF(Anlagenbewegungsdaten!$B:$B,$A1441,Anlagenbewegungsdaten!$D:$D),2)</f>
        <v>0</v>
      </c>
      <c r="L1441" s="321">
        <f t="shared" si="56"/>
        <v>0</v>
      </c>
      <c r="M1441" s="341" t="s">
        <v>4950</v>
      </c>
      <c r="N1441" s="341" t="s">
        <v>4963</v>
      </c>
      <c r="O1441" s="323">
        <f>ROUND(SUMIF(Anlagenbewegungsdaten_AV!B:B,A1441,Anlagenbewegungsdaten_AV!C:C),3)</f>
        <v>0</v>
      </c>
      <c r="P1441" s="320">
        <f>ROUND(SUMIF(Anlagenbewegungsdaten_AV!$B:$B,$A1441,Anlagenbewegungsdaten_AV!$D:$D),2)</f>
        <v>0</v>
      </c>
      <c r="Q1441" s="321">
        <f t="shared" si="57"/>
        <v>0</v>
      </c>
      <c r="S1441" s="324"/>
      <c r="T1441" s="317"/>
      <c r="U1441" s="325"/>
      <c r="V1441" s="325"/>
    </row>
    <row r="1442" spans="1:22" ht="15" customHeight="1" x14ac:dyDescent="0.25">
      <c r="A1442" s="129" t="s">
        <v>337</v>
      </c>
      <c r="B1442" s="126" t="s">
        <v>2087</v>
      </c>
      <c r="C1442" s="127" t="s">
        <v>4020</v>
      </c>
      <c r="D1442" s="127" t="s">
        <v>1877</v>
      </c>
      <c r="E1442" s="127" t="s">
        <v>1546</v>
      </c>
      <c r="F1442" s="128">
        <v>23.75</v>
      </c>
      <c r="G1442" s="128">
        <v>23.95</v>
      </c>
      <c r="H1442" s="128">
        <v>19</v>
      </c>
      <c r="I1442" s="311"/>
      <c r="J1442" s="319">
        <f>ROUND(SUMIF(Anlagenbewegungsdaten!B:B,A1442,Anlagenbewegungsdaten!C:C),3)</f>
        <v>0</v>
      </c>
      <c r="K1442" s="320">
        <f>ROUND(SUMIF(Anlagenbewegungsdaten!$B:$B,$A1442,Anlagenbewegungsdaten!$D:$D),2)</f>
        <v>0</v>
      </c>
      <c r="L1442" s="321">
        <f t="shared" si="56"/>
        <v>0</v>
      </c>
      <c r="M1442" s="341" t="s">
        <v>4950</v>
      </c>
      <c r="N1442" s="341" t="s">
        <v>4963</v>
      </c>
      <c r="O1442" s="323">
        <f>ROUND(SUMIF(Anlagenbewegungsdaten_AV!B:B,A1442,Anlagenbewegungsdaten_AV!C:C),3)</f>
        <v>0</v>
      </c>
      <c r="P1442" s="320">
        <f>ROUND(SUMIF(Anlagenbewegungsdaten_AV!$B:$B,$A1442,Anlagenbewegungsdaten_AV!$D:$D),2)</f>
        <v>0</v>
      </c>
      <c r="Q1442" s="321">
        <f t="shared" si="57"/>
        <v>0</v>
      </c>
      <c r="S1442" s="324"/>
      <c r="T1442" s="317"/>
      <c r="U1442" s="325"/>
      <c r="V1442" s="325"/>
    </row>
    <row r="1443" spans="1:22" ht="15" customHeight="1" x14ac:dyDescent="0.25">
      <c r="A1443" s="129" t="s">
        <v>2810</v>
      </c>
      <c r="B1443" s="126" t="s">
        <v>2087</v>
      </c>
      <c r="C1443" s="127" t="s">
        <v>4020</v>
      </c>
      <c r="D1443" s="127" t="s">
        <v>2745</v>
      </c>
      <c r="E1443" s="127" t="s">
        <v>2555</v>
      </c>
      <c r="F1443" s="128">
        <v>23.72</v>
      </c>
      <c r="G1443" s="128">
        <v>23.919999999999998</v>
      </c>
      <c r="H1443" s="128">
        <v>18.98</v>
      </c>
      <c r="I1443" s="311"/>
      <c r="J1443" s="319">
        <f>ROUND(SUMIF(Anlagenbewegungsdaten!B:B,A1443,Anlagenbewegungsdaten!C:C),3)</f>
        <v>0</v>
      </c>
      <c r="K1443" s="320">
        <f>ROUND(SUMIF(Anlagenbewegungsdaten!$B:$B,$A1443,Anlagenbewegungsdaten!$D:$D),2)</f>
        <v>0</v>
      </c>
      <c r="L1443" s="321">
        <f t="shared" si="56"/>
        <v>0</v>
      </c>
      <c r="M1443" s="341" t="s">
        <v>4950</v>
      </c>
      <c r="N1443" s="341" t="s">
        <v>4963</v>
      </c>
      <c r="O1443" s="323">
        <f>ROUND(SUMIF(Anlagenbewegungsdaten_AV!B:B,A1443,Anlagenbewegungsdaten_AV!C:C),3)</f>
        <v>0</v>
      </c>
      <c r="P1443" s="320">
        <f>ROUND(SUMIF(Anlagenbewegungsdaten_AV!$B:$B,$A1443,Anlagenbewegungsdaten_AV!$D:$D),2)</f>
        <v>0</v>
      </c>
      <c r="Q1443" s="321">
        <f t="shared" si="57"/>
        <v>0</v>
      </c>
      <c r="S1443" s="324"/>
      <c r="T1443" s="317"/>
      <c r="U1443" s="325"/>
      <c r="V1443" s="325"/>
    </row>
    <row r="1444" spans="1:22" ht="15" customHeight="1" x14ac:dyDescent="0.25">
      <c r="A1444" s="129" t="s">
        <v>3554</v>
      </c>
      <c r="B1444" s="126" t="s">
        <v>2087</v>
      </c>
      <c r="C1444" s="127" t="s">
        <v>4020</v>
      </c>
      <c r="D1444" s="127" t="s">
        <v>3489</v>
      </c>
      <c r="E1444" s="127" t="s">
        <v>3299</v>
      </c>
      <c r="F1444" s="128">
        <v>23.689999999999998</v>
      </c>
      <c r="G1444" s="128">
        <v>23.889999999999997</v>
      </c>
      <c r="H1444" s="128">
        <v>18.95</v>
      </c>
      <c r="I1444" s="311"/>
      <c r="J1444" s="319">
        <f>ROUND(SUMIF(Anlagenbewegungsdaten!B:B,A1444,Anlagenbewegungsdaten!C:C),3)</f>
        <v>0</v>
      </c>
      <c r="K1444" s="320">
        <f>ROUND(SUMIF(Anlagenbewegungsdaten!$B:$B,$A1444,Anlagenbewegungsdaten!$D:$D),2)</f>
        <v>0</v>
      </c>
      <c r="L1444" s="321">
        <f t="shared" si="56"/>
        <v>0</v>
      </c>
      <c r="M1444" s="341" t="s">
        <v>4950</v>
      </c>
      <c r="N1444" s="341" t="s">
        <v>4963</v>
      </c>
      <c r="O1444" s="323">
        <f>ROUND(SUMIF(Anlagenbewegungsdaten_AV!B:B,A1444,Anlagenbewegungsdaten_AV!C:C),3)</f>
        <v>0</v>
      </c>
      <c r="P1444" s="320">
        <f>ROUND(SUMIF(Anlagenbewegungsdaten_AV!$B:$B,$A1444,Anlagenbewegungsdaten_AV!$D:$D),2)</f>
        <v>0</v>
      </c>
      <c r="Q1444" s="321">
        <f t="shared" si="57"/>
        <v>0</v>
      </c>
      <c r="S1444" s="324"/>
      <c r="T1444" s="317"/>
      <c r="U1444" s="325"/>
      <c r="V1444" s="325"/>
    </row>
    <row r="1445" spans="1:22" ht="15" customHeight="1" x14ac:dyDescent="0.25">
      <c r="A1445" s="129" t="s">
        <v>4326</v>
      </c>
      <c r="B1445" s="126" t="s">
        <v>2087</v>
      </c>
      <c r="C1445" s="127" t="s">
        <v>4020</v>
      </c>
      <c r="D1445" s="127" t="s">
        <v>4260</v>
      </c>
      <c r="E1445" s="127" t="s">
        <v>4069</v>
      </c>
      <c r="F1445" s="128">
        <v>23.66</v>
      </c>
      <c r="G1445" s="128">
        <v>23.86</v>
      </c>
      <c r="H1445" s="128">
        <v>18.93</v>
      </c>
      <c r="I1445" s="311"/>
      <c r="J1445" s="319">
        <f>ROUND(SUMIF(Anlagenbewegungsdaten!B:B,A1445,Anlagenbewegungsdaten!C:C),3)</f>
        <v>0</v>
      </c>
      <c r="K1445" s="320">
        <f>ROUND(SUMIF(Anlagenbewegungsdaten!$B:$B,$A1445,Anlagenbewegungsdaten!$D:$D),2)</f>
        <v>0</v>
      </c>
      <c r="L1445" s="321">
        <f t="shared" si="56"/>
        <v>0</v>
      </c>
      <c r="M1445" s="341" t="s">
        <v>4950</v>
      </c>
      <c r="N1445" s="341" t="s">
        <v>4963</v>
      </c>
      <c r="O1445" s="323">
        <f>ROUND(SUMIF(Anlagenbewegungsdaten_AV!B:B,A1445,Anlagenbewegungsdaten_AV!C:C),3)</f>
        <v>0</v>
      </c>
      <c r="P1445" s="320">
        <f>ROUND(SUMIF(Anlagenbewegungsdaten_AV!$B:$B,$A1445,Anlagenbewegungsdaten_AV!$D:$D),2)</f>
        <v>0</v>
      </c>
      <c r="Q1445" s="321">
        <f t="shared" si="57"/>
        <v>0</v>
      </c>
      <c r="S1445" s="324"/>
      <c r="T1445" s="317"/>
      <c r="U1445" s="325"/>
      <c r="V1445" s="325"/>
    </row>
    <row r="1446" spans="1:22" ht="15" customHeight="1" x14ac:dyDescent="0.25">
      <c r="A1446" s="129" t="s">
        <v>338</v>
      </c>
      <c r="B1446" s="126" t="s">
        <v>2087</v>
      </c>
      <c r="C1446" s="127" t="s">
        <v>4020</v>
      </c>
      <c r="D1446" s="127" t="s">
        <v>1879</v>
      </c>
      <c r="E1446" s="127" t="s">
        <v>2462</v>
      </c>
      <c r="F1446" s="128">
        <v>21.75</v>
      </c>
      <c r="G1446" s="128">
        <v>21.95</v>
      </c>
      <c r="H1446" s="128">
        <v>17.399999999999999</v>
      </c>
      <c r="I1446" s="311"/>
      <c r="J1446" s="319">
        <f>ROUND(SUMIF(Anlagenbewegungsdaten!B:B,A1446,Anlagenbewegungsdaten!C:C),3)</f>
        <v>0</v>
      </c>
      <c r="K1446" s="320">
        <f>ROUND(SUMIF(Anlagenbewegungsdaten!$B:$B,$A1446,Anlagenbewegungsdaten!$D:$D),2)</f>
        <v>0</v>
      </c>
      <c r="L1446" s="321">
        <f t="shared" si="56"/>
        <v>0</v>
      </c>
      <c r="M1446" s="341" t="s">
        <v>4950</v>
      </c>
      <c r="N1446" s="341" t="s">
        <v>4963</v>
      </c>
      <c r="O1446" s="323">
        <f>ROUND(SUMIF(Anlagenbewegungsdaten_AV!B:B,A1446,Anlagenbewegungsdaten_AV!C:C),3)</f>
        <v>0</v>
      </c>
      <c r="P1446" s="320">
        <f>ROUND(SUMIF(Anlagenbewegungsdaten_AV!$B:$B,$A1446,Anlagenbewegungsdaten_AV!$D:$D),2)</f>
        <v>0</v>
      </c>
      <c r="Q1446" s="321">
        <f t="shared" si="57"/>
        <v>0</v>
      </c>
      <c r="S1446" s="324"/>
      <c r="T1446" s="317"/>
      <c r="U1446" s="325"/>
      <c r="V1446" s="325"/>
    </row>
    <row r="1447" spans="1:22" ht="15" customHeight="1" x14ac:dyDescent="0.25">
      <c r="A1447" s="129" t="s">
        <v>339</v>
      </c>
      <c r="B1447" s="126" t="s">
        <v>2087</v>
      </c>
      <c r="C1447" s="127" t="s">
        <v>4020</v>
      </c>
      <c r="D1447" s="127" t="s">
        <v>1881</v>
      </c>
      <c r="E1447" s="127" t="s">
        <v>2465</v>
      </c>
      <c r="F1447" s="128">
        <v>23.75</v>
      </c>
      <c r="G1447" s="128">
        <v>23.95</v>
      </c>
      <c r="H1447" s="128">
        <v>19</v>
      </c>
      <c r="I1447" s="311"/>
      <c r="J1447" s="319">
        <f>ROUND(SUMIF(Anlagenbewegungsdaten!B:B,A1447,Anlagenbewegungsdaten!C:C),3)</f>
        <v>0</v>
      </c>
      <c r="K1447" s="320">
        <f>ROUND(SUMIF(Anlagenbewegungsdaten!$B:$B,$A1447,Anlagenbewegungsdaten!$D:$D),2)</f>
        <v>0</v>
      </c>
      <c r="L1447" s="321">
        <f t="shared" si="56"/>
        <v>0</v>
      </c>
      <c r="M1447" s="341" t="s">
        <v>4950</v>
      </c>
      <c r="N1447" s="341" t="s">
        <v>4963</v>
      </c>
      <c r="O1447" s="323">
        <f>ROUND(SUMIF(Anlagenbewegungsdaten_AV!B:B,A1447,Anlagenbewegungsdaten_AV!C:C),3)</f>
        <v>0</v>
      </c>
      <c r="P1447" s="320">
        <f>ROUND(SUMIF(Anlagenbewegungsdaten_AV!$B:$B,$A1447,Anlagenbewegungsdaten_AV!$D:$D),2)</f>
        <v>0</v>
      </c>
      <c r="Q1447" s="321">
        <f t="shared" si="57"/>
        <v>0</v>
      </c>
      <c r="S1447" s="324"/>
      <c r="T1447" s="317"/>
      <c r="U1447" s="325"/>
      <c r="V1447" s="325"/>
    </row>
    <row r="1448" spans="1:22" ht="15" customHeight="1" x14ac:dyDescent="0.25">
      <c r="A1448" s="129" t="s">
        <v>340</v>
      </c>
      <c r="B1448" s="126" t="s">
        <v>2087</v>
      </c>
      <c r="C1448" s="127" t="s">
        <v>4020</v>
      </c>
      <c r="D1448" s="127" t="s">
        <v>1883</v>
      </c>
      <c r="E1448" s="127" t="s">
        <v>1543</v>
      </c>
      <c r="F1448" s="128">
        <v>24.75</v>
      </c>
      <c r="G1448" s="128">
        <v>24.95</v>
      </c>
      <c r="H1448" s="128">
        <v>19.8</v>
      </c>
      <c r="I1448" s="311"/>
      <c r="J1448" s="319">
        <f>ROUND(SUMIF(Anlagenbewegungsdaten!B:B,A1448,Anlagenbewegungsdaten!C:C),3)</f>
        <v>0</v>
      </c>
      <c r="K1448" s="320">
        <f>ROUND(SUMIF(Anlagenbewegungsdaten!$B:$B,$A1448,Anlagenbewegungsdaten!$D:$D),2)</f>
        <v>0</v>
      </c>
      <c r="L1448" s="321">
        <f t="shared" si="56"/>
        <v>0</v>
      </c>
      <c r="M1448" s="341" t="s">
        <v>4950</v>
      </c>
      <c r="N1448" s="341" t="s">
        <v>4963</v>
      </c>
      <c r="O1448" s="323">
        <f>ROUND(SUMIF(Anlagenbewegungsdaten_AV!B:B,A1448,Anlagenbewegungsdaten_AV!C:C),3)</f>
        <v>0</v>
      </c>
      <c r="P1448" s="320">
        <f>ROUND(SUMIF(Anlagenbewegungsdaten_AV!$B:$B,$A1448,Anlagenbewegungsdaten_AV!$D:$D),2)</f>
        <v>0</v>
      </c>
      <c r="Q1448" s="321">
        <f t="shared" si="57"/>
        <v>0</v>
      </c>
      <c r="S1448" s="324"/>
      <c r="T1448" s="317"/>
      <c r="U1448" s="325"/>
      <c r="V1448" s="325"/>
    </row>
    <row r="1449" spans="1:22" ht="15" customHeight="1" x14ac:dyDescent="0.25">
      <c r="A1449" s="129" t="s">
        <v>341</v>
      </c>
      <c r="B1449" s="126" t="s">
        <v>2087</v>
      </c>
      <c r="C1449" s="127" t="s">
        <v>4020</v>
      </c>
      <c r="D1449" s="127" t="s">
        <v>546</v>
      </c>
      <c r="E1449" s="127" t="s">
        <v>1546</v>
      </c>
      <c r="F1449" s="128">
        <v>24.75</v>
      </c>
      <c r="G1449" s="128">
        <v>24.95</v>
      </c>
      <c r="H1449" s="128">
        <v>19.8</v>
      </c>
      <c r="I1449" s="311"/>
      <c r="J1449" s="319">
        <f>ROUND(SUMIF(Anlagenbewegungsdaten!B:B,A1449,Anlagenbewegungsdaten!C:C),3)</f>
        <v>0</v>
      </c>
      <c r="K1449" s="320">
        <f>ROUND(SUMIF(Anlagenbewegungsdaten!$B:$B,$A1449,Anlagenbewegungsdaten!$D:$D),2)</f>
        <v>0</v>
      </c>
      <c r="L1449" s="321">
        <f t="shared" si="56"/>
        <v>0</v>
      </c>
      <c r="M1449" s="341" t="s">
        <v>4950</v>
      </c>
      <c r="N1449" s="341" t="s">
        <v>4963</v>
      </c>
      <c r="O1449" s="323">
        <f>ROUND(SUMIF(Anlagenbewegungsdaten_AV!B:B,A1449,Anlagenbewegungsdaten_AV!C:C),3)</f>
        <v>0</v>
      </c>
      <c r="P1449" s="320">
        <f>ROUND(SUMIF(Anlagenbewegungsdaten_AV!$B:$B,$A1449,Anlagenbewegungsdaten_AV!$D:$D),2)</f>
        <v>0</v>
      </c>
      <c r="Q1449" s="321">
        <f t="shared" si="57"/>
        <v>0</v>
      </c>
      <c r="S1449" s="324"/>
      <c r="T1449" s="317"/>
      <c r="U1449" s="325"/>
      <c r="V1449" s="325"/>
    </row>
    <row r="1450" spans="1:22" ht="15" customHeight="1" x14ac:dyDescent="0.25">
      <c r="A1450" s="129" t="s">
        <v>2811</v>
      </c>
      <c r="B1450" s="126" t="s">
        <v>2087</v>
      </c>
      <c r="C1450" s="127" t="s">
        <v>4020</v>
      </c>
      <c r="D1450" s="127" t="s">
        <v>2747</v>
      </c>
      <c r="E1450" s="127" t="s">
        <v>2555</v>
      </c>
      <c r="F1450" s="128">
        <v>24.72</v>
      </c>
      <c r="G1450" s="128">
        <v>24.919999999999998</v>
      </c>
      <c r="H1450" s="128">
        <v>19.78</v>
      </c>
      <c r="I1450" s="311"/>
      <c r="J1450" s="319">
        <f>ROUND(SUMIF(Anlagenbewegungsdaten!B:B,A1450,Anlagenbewegungsdaten!C:C),3)</f>
        <v>0</v>
      </c>
      <c r="K1450" s="320">
        <f>ROUND(SUMIF(Anlagenbewegungsdaten!$B:$B,$A1450,Anlagenbewegungsdaten!$D:$D),2)</f>
        <v>0</v>
      </c>
      <c r="L1450" s="321">
        <f t="shared" si="56"/>
        <v>0</v>
      </c>
      <c r="M1450" s="341" t="s">
        <v>4950</v>
      </c>
      <c r="N1450" s="341" t="s">
        <v>4963</v>
      </c>
      <c r="O1450" s="323">
        <f>ROUND(SUMIF(Anlagenbewegungsdaten_AV!B:B,A1450,Anlagenbewegungsdaten_AV!C:C),3)</f>
        <v>0</v>
      </c>
      <c r="P1450" s="320">
        <f>ROUND(SUMIF(Anlagenbewegungsdaten_AV!$B:$B,$A1450,Anlagenbewegungsdaten_AV!$D:$D),2)</f>
        <v>0</v>
      </c>
      <c r="Q1450" s="321">
        <f t="shared" si="57"/>
        <v>0</v>
      </c>
      <c r="S1450" s="324"/>
      <c r="T1450" s="317"/>
      <c r="U1450" s="325"/>
      <c r="V1450" s="325"/>
    </row>
    <row r="1451" spans="1:22" ht="15" customHeight="1" x14ac:dyDescent="0.25">
      <c r="A1451" s="129" t="s">
        <v>3555</v>
      </c>
      <c r="B1451" s="126" t="s">
        <v>2087</v>
      </c>
      <c r="C1451" s="127" t="s">
        <v>4020</v>
      </c>
      <c r="D1451" s="127" t="s">
        <v>3491</v>
      </c>
      <c r="E1451" s="127" t="s">
        <v>3299</v>
      </c>
      <c r="F1451" s="128">
        <v>24.689999999999998</v>
      </c>
      <c r="G1451" s="128">
        <v>24.889999999999997</v>
      </c>
      <c r="H1451" s="128">
        <v>19.75</v>
      </c>
      <c r="I1451" s="311"/>
      <c r="J1451" s="319">
        <f>ROUND(SUMIF(Anlagenbewegungsdaten!B:B,A1451,Anlagenbewegungsdaten!C:C),3)</f>
        <v>0</v>
      </c>
      <c r="K1451" s="320">
        <f>ROUND(SUMIF(Anlagenbewegungsdaten!$B:$B,$A1451,Anlagenbewegungsdaten!$D:$D),2)</f>
        <v>0</v>
      </c>
      <c r="L1451" s="321">
        <f t="shared" si="56"/>
        <v>0</v>
      </c>
      <c r="M1451" s="341" t="s">
        <v>4950</v>
      </c>
      <c r="N1451" s="341" t="s">
        <v>4963</v>
      </c>
      <c r="O1451" s="323">
        <f>ROUND(SUMIF(Anlagenbewegungsdaten_AV!B:B,A1451,Anlagenbewegungsdaten_AV!C:C),3)</f>
        <v>0</v>
      </c>
      <c r="P1451" s="320">
        <f>ROUND(SUMIF(Anlagenbewegungsdaten_AV!$B:$B,$A1451,Anlagenbewegungsdaten_AV!$D:$D),2)</f>
        <v>0</v>
      </c>
      <c r="Q1451" s="321">
        <f t="shared" si="57"/>
        <v>0</v>
      </c>
      <c r="S1451" s="324"/>
      <c r="T1451" s="317"/>
      <c r="U1451" s="325"/>
      <c r="V1451" s="325"/>
    </row>
    <row r="1452" spans="1:22" ht="15" customHeight="1" x14ac:dyDescent="0.25">
      <c r="A1452" s="129" t="s">
        <v>4327</v>
      </c>
      <c r="B1452" s="126" t="s">
        <v>2087</v>
      </c>
      <c r="C1452" s="127" t="s">
        <v>4020</v>
      </c>
      <c r="D1452" s="127" t="s">
        <v>4262</v>
      </c>
      <c r="E1452" s="127" t="s">
        <v>4069</v>
      </c>
      <c r="F1452" s="128">
        <v>24.66</v>
      </c>
      <c r="G1452" s="128">
        <v>24.86</v>
      </c>
      <c r="H1452" s="128">
        <v>19.73</v>
      </c>
      <c r="I1452" s="311"/>
      <c r="J1452" s="319">
        <f>ROUND(SUMIF(Anlagenbewegungsdaten!B:B,A1452,Anlagenbewegungsdaten!C:C),3)</f>
        <v>0</v>
      </c>
      <c r="K1452" s="320">
        <f>ROUND(SUMIF(Anlagenbewegungsdaten!$B:$B,$A1452,Anlagenbewegungsdaten!$D:$D),2)</f>
        <v>0</v>
      </c>
      <c r="L1452" s="321">
        <f t="shared" si="56"/>
        <v>0</v>
      </c>
      <c r="M1452" s="341" t="s">
        <v>4950</v>
      </c>
      <c r="N1452" s="341" t="s">
        <v>4963</v>
      </c>
      <c r="O1452" s="323">
        <f>ROUND(SUMIF(Anlagenbewegungsdaten_AV!B:B,A1452,Anlagenbewegungsdaten_AV!C:C),3)</f>
        <v>0</v>
      </c>
      <c r="P1452" s="320">
        <f>ROUND(SUMIF(Anlagenbewegungsdaten_AV!$B:$B,$A1452,Anlagenbewegungsdaten_AV!$D:$D),2)</f>
        <v>0</v>
      </c>
      <c r="Q1452" s="321">
        <f t="shared" si="57"/>
        <v>0</v>
      </c>
      <c r="S1452" s="324"/>
      <c r="T1452" s="317"/>
      <c r="U1452" s="325"/>
      <c r="V1452" s="325"/>
    </row>
    <row r="1453" spans="1:22" ht="15" customHeight="1" x14ac:dyDescent="0.25">
      <c r="A1453" s="129" t="s">
        <v>342</v>
      </c>
      <c r="B1453" s="126" t="s">
        <v>2087</v>
      </c>
      <c r="C1453" s="127" t="s">
        <v>4020</v>
      </c>
      <c r="D1453" s="127" t="s">
        <v>548</v>
      </c>
      <c r="E1453" s="127" t="s">
        <v>2462</v>
      </c>
      <c r="F1453" s="128">
        <v>21.75</v>
      </c>
      <c r="G1453" s="128">
        <v>21.95</v>
      </c>
      <c r="H1453" s="128">
        <v>17.399999999999999</v>
      </c>
      <c r="I1453" s="311"/>
      <c r="J1453" s="319">
        <f>ROUND(SUMIF(Anlagenbewegungsdaten!B:B,A1453,Anlagenbewegungsdaten!C:C),3)</f>
        <v>0</v>
      </c>
      <c r="K1453" s="320">
        <f>ROUND(SUMIF(Anlagenbewegungsdaten!$B:$B,$A1453,Anlagenbewegungsdaten!$D:$D),2)</f>
        <v>0</v>
      </c>
      <c r="L1453" s="321">
        <f t="shared" si="56"/>
        <v>0</v>
      </c>
      <c r="M1453" s="341" t="s">
        <v>4950</v>
      </c>
      <c r="N1453" s="341" t="s">
        <v>4963</v>
      </c>
      <c r="O1453" s="323">
        <f>ROUND(SUMIF(Anlagenbewegungsdaten_AV!B:B,A1453,Anlagenbewegungsdaten_AV!C:C),3)</f>
        <v>0</v>
      </c>
      <c r="P1453" s="320">
        <f>ROUND(SUMIF(Anlagenbewegungsdaten_AV!$B:$B,$A1453,Anlagenbewegungsdaten_AV!$D:$D),2)</f>
        <v>0</v>
      </c>
      <c r="Q1453" s="321">
        <f t="shared" si="57"/>
        <v>0</v>
      </c>
      <c r="S1453" s="324"/>
      <c r="T1453" s="317"/>
      <c r="U1453" s="325"/>
      <c r="V1453" s="325"/>
    </row>
    <row r="1454" spans="1:22" ht="15" customHeight="1" x14ac:dyDescent="0.25">
      <c r="A1454" s="129" t="s">
        <v>343</v>
      </c>
      <c r="B1454" s="126" t="s">
        <v>2087</v>
      </c>
      <c r="C1454" s="127" t="s">
        <v>4020</v>
      </c>
      <c r="D1454" s="127" t="s">
        <v>550</v>
      </c>
      <c r="E1454" s="127" t="s">
        <v>2465</v>
      </c>
      <c r="F1454" s="128">
        <v>23.75</v>
      </c>
      <c r="G1454" s="128">
        <v>23.95</v>
      </c>
      <c r="H1454" s="128">
        <v>19</v>
      </c>
      <c r="I1454" s="311"/>
      <c r="J1454" s="319">
        <f>ROUND(SUMIF(Anlagenbewegungsdaten!B:B,A1454,Anlagenbewegungsdaten!C:C),3)</f>
        <v>0</v>
      </c>
      <c r="K1454" s="320">
        <f>ROUND(SUMIF(Anlagenbewegungsdaten!$B:$B,$A1454,Anlagenbewegungsdaten!$D:$D),2)</f>
        <v>0</v>
      </c>
      <c r="L1454" s="321">
        <f t="shared" si="56"/>
        <v>0</v>
      </c>
      <c r="M1454" s="341" t="s">
        <v>4950</v>
      </c>
      <c r="N1454" s="341" t="s">
        <v>4963</v>
      </c>
      <c r="O1454" s="323">
        <f>ROUND(SUMIF(Anlagenbewegungsdaten_AV!B:B,A1454,Anlagenbewegungsdaten_AV!C:C),3)</f>
        <v>0</v>
      </c>
      <c r="P1454" s="320">
        <f>ROUND(SUMIF(Anlagenbewegungsdaten_AV!$B:$B,$A1454,Anlagenbewegungsdaten_AV!$D:$D),2)</f>
        <v>0</v>
      </c>
      <c r="Q1454" s="321">
        <f t="shared" si="57"/>
        <v>0</v>
      </c>
      <c r="S1454" s="324"/>
      <c r="T1454" s="317"/>
      <c r="U1454" s="325"/>
      <c r="V1454" s="325"/>
    </row>
    <row r="1455" spans="1:22" ht="15" customHeight="1" x14ac:dyDescent="0.25">
      <c r="A1455" s="129" t="s">
        <v>344</v>
      </c>
      <c r="B1455" s="126" t="s">
        <v>2087</v>
      </c>
      <c r="C1455" s="127" t="s">
        <v>4020</v>
      </c>
      <c r="D1455" s="127" t="s">
        <v>552</v>
      </c>
      <c r="E1455" s="127" t="s">
        <v>1543</v>
      </c>
      <c r="F1455" s="128">
        <v>24.75</v>
      </c>
      <c r="G1455" s="128">
        <v>24.95</v>
      </c>
      <c r="H1455" s="128">
        <v>19.8</v>
      </c>
      <c r="I1455" s="311"/>
      <c r="J1455" s="319">
        <f>ROUND(SUMIF(Anlagenbewegungsdaten!B:B,A1455,Anlagenbewegungsdaten!C:C),3)</f>
        <v>0</v>
      </c>
      <c r="K1455" s="320">
        <f>ROUND(SUMIF(Anlagenbewegungsdaten!$B:$B,$A1455,Anlagenbewegungsdaten!$D:$D),2)</f>
        <v>0</v>
      </c>
      <c r="L1455" s="321">
        <f t="shared" si="56"/>
        <v>0</v>
      </c>
      <c r="M1455" s="341" t="s">
        <v>4950</v>
      </c>
      <c r="N1455" s="341" t="s">
        <v>4963</v>
      </c>
      <c r="O1455" s="323">
        <f>ROUND(SUMIF(Anlagenbewegungsdaten_AV!B:B,A1455,Anlagenbewegungsdaten_AV!C:C),3)</f>
        <v>0</v>
      </c>
      <c r="P1455" s="320">
        <f>ROUND(SUMIF(Anlagenbewegungsdaten_AV!$B:$B,$A1455,Anlagenbewegungsdaten_AV!$D:$D),2)</f>
        <v>0</v>
      </c>
      <c r="Q1455" s="321">
        <f t="shared" si="57"/>
        <v>0</v>
      </c>
      <c r="S1455" s="324"/>
      <c r="T1455" s="317"/>
      <c r="U1455" s="325"/>
      <c r="V1455" s="325"/>
    </row>
    <row r="1456" spans="1:22" ht="15" customHeight="1" x14ac:dyDescent="0.25">
      <c r="A1456" s="129" t="s">
        <v>345</v>
      </c>
      <c r="B1456" s="126" t="s">
        <v>2087</v>
      </c>
      <c r="C1456" s="127" t="s">
        <v>4020</v>
      </c>
      <c r="D1456" s="127" t="s">
        <v>554</v>
      </c>
      <c r="E1456" s="127" t="s">
        <v>1546</v>
      </c>
      <c r="F1456" s="128">
        <v>24.75</v>
      </c>
      <c r="G1456" s="128">
        <v>24.95</v>
      </c>
      <c r="H1456" s="128">
        <v>19.8</v>
      </c>
      <c r="I1456" s="311"/>
      <c r="J1456" s="319">
        <f>ROUND(SUMIF(Anlagenbewegungsdaten!B:B,A1456,Anlagenbewegungsdaten!C:C),3)</f>
        <v>0</v>
      </c>
      <c r="K1456" s="320">
        <f>ROUND(SUMIF(Anlagenbewegungsdaten!$B:$B,$A1456,Anlagenbewegungsdaten!$D:$D),2)</f>
        <v>0</v>
      </c>
      <c r="L1456" s="321">
        <f t="shared" si="56"/>
        <v>0</v>
      </c>
      <c r="M1456" s="341" t="s">
        <v>4950</v>
      </c>
      <c r="N1456" s="341" t="s">
        <v>4963</v>
      </c>
      <c r="O1456" s="323">
        <f>ROUND(SUMIF(Anlagenbewegungsdaten_AV!B:B,A1456,Anlagenbewegungsdaten_AV!C:C),3)</f>
        <v>0</v>
      </c>
      <c r="P1456" s="320">
        <f>ROUND(SUMIF(Anlagenbewegungsdaten_AV!$B:$B,$A1456,Anlagenbewegungsdaten_AV!$D:$D),2)</f>
        <v>0</v>
      </c>
      <c r="Q1456" s="321">
        <f t="shared" si="57"/>
        <v>0</v>
      </c>
      <c r="S1456" s="324"/>
      <c r="T1456" s="317"/>
      <c r="U1456" s="325"/>
      <c r="V1456" s="325"/>
    </row>
    <row r="1457" spans="1:22" ht="15" customHeight="1" x14ac:dyDescent="0.25">
      <c r="A1457" s="129" t="s">
        <v>2812</v>
      </c>
      <c r="B1457" s="126" t="s">
        <v>2087</v>
      </c>
      <c r="C1457" s="127" t="s">
        <v>4020</v>
      </c>
      <c r="D1457" s="127" t="s">
        <v>2749</v>
      </c>
      <c r="E1457" s="127" t="s">
        <v>2555</v>
      </c>
      <c r="F1457" s="128">
        <v>24.72</v>
      </c>
      <c r="G1457" s="128">
        <v>24.919999999999998</v>
      </c>
      <c r="H1457" s="128">
        <v>19.78</v>
      </c>
      <c r="I1457" s="311"/>
      <c r="J1457" s="319">
        <f>ROUND(SUMIF(Anlagenbewegungsdaten!B:B,A1457,Anlagenbewegungsdaten!C:C),3)</f>
        <v>0</v>
      </c>
      <c r="K1457" s="320">
        <f>ROUND(SUMIF(Anlagenbewegungsdaten!$B:$B,$A1457,Anlagenbewegungsdaten!$D:$D),2)</f>
        <v>0</v>
      </c>
      <c r="L1457" s="321">
        <f t="shared" si="56"/>
        <v>0</v>
      </c>
      <c r="M1457" s="341" t="s">
        <v>4950</v>
      </c>
      <c r="N1457" s="341" t="s">
        <v>4963</v>
      </c>
      <c r="O1457" s="323">
        <f>ROUND(SUMIF(Anlagenbewegungsdaten_AV!B:B,A1457,Anlagenbewegungsdaten_AV!C:C),3)</f>
        <v>0</v>
      </c>
      <c r="P1457" s="320">
        <f>ROUND(SUMIF(Anlagenbewegungsdaten_AV!$B:$B,$A1457,Anlagenbewegungsdaten_AV!$D:$D),2)</f>
        <v>0</v>
      </c>
      <c r="Q1457" s="321">
        <f t="shared" si="57"/>
        <v>0</v>
      </c>
      <c r="S1457" s="324"/>
      <c r="T1457" s="317"/>
      <c r="U1457" s="325"/>
      <c r="V1457" s="325"/>
    </row>
    <row r="1458" spans="1:22" ht="15" customHeight="1" x14ac:dyDescent="0.25">
      <c r="A1458" s="129" t="s">
        <v>3556</v>
      </c>
      <c r="B1458" s="126" t="s">
        <v>2087</v>
      </c>
      <c r="C1458" s="127" t="s">
        <v>4020</v>
      </c>
      <c r="D1458" s="127" t="s">
        <v>3493</v>
      </c>
      <c r="E1458" s="127" t="s">
        <v>3299</v>
      </c>
      <c r="F1458" s="128">
        <v>24.689999999999998</v>
      </c>
      <c r="G1458" s="128">
        <v>24.889999999999997</v>
      </c>
      <c r="H1458" s="128">
        <v>19.75</v>
      </c>
      <c r="I1458" s="311"/>
      <c r="J1458" s="319">
        <f>ROUND(SUMIF(Anlagenbewegungsdaten!B:B,A1458,Anlagenbewegungsdaten!C:C),3)</f>
        <v>0</v>
      </c>
      <c r="K1458" s="320">
        <f>ROUND(SUMIF(Anlagenbewegungsdaten!$B:$B,$A1458,Anlagenbewegungsdaten!$D:$D),2)</f>
        <v>0</v>
      </c>
      <c r="L1458" s="321">
        <f t="shared" si="56"/>
        <v>0</v>
      </c>
      <c r="M1458" s="341" t="s">
        <v>4950</v>
      </c>
      <c r="N1458" s="341" t="s">
        <v>4963</v>
      </c>
      <c r="O1458" s="323">
        <f>ROUND(SUMIF(Anlagenbewegungsdaten_AV!B:B,A1458,Anlagenbewegungsdaten_AV!C:C),3)</f>
        <v>0</v>
      </c>
      <c r="P1458" s="320">
        <f>ROUND(SUMIF(Anlagenbewegungsdaten_AV!$B:$B,$A1458,Anlagenbewegungsdaten_AV!$D:$D),2)</f>
        <v>0</v>
      </c>
      <c r="Q1458" s="321">
        <f t="shared" si="57"/>
        <v>0</v>
      </c>
      <c r="S1458" s="324"/>
      <c r="T1458" s="317"/>
      <c r="U1458" s="325"/>
      <c r="V1458" s="325"/>
    </row>
    <row r="1459" spans="1:22" ht="15" customHeight="1" x14ac:dyDescent="0.25">
      <c r="A1459" s="129" t="s">
        <v>4328</v>
      </c>
      <c r="B1459" s="126" t="s">
        <v>2087</v>
      </c>
      <c r="C1459" s="127" t="s">
        <v>4020</v>
      </c>
      <c r="D1459" s="127" t="s">
        <v>4264</v>
      </c>
      <c r="E1459" s="127" t="s">
        <v>4069</v>
      </c>
      <c r="F1459" s="128">
        <v>24.66</v>
      </c>
      <c r="G1459" s="128">
        <v>24.86</v>
      </c>
      <c r="H1459" s="128">
        <v>19.73</v>
      </c>
      <c r="I1459" s="311"/>
      <c r="J1459" s="319">
        <f>ROUND(SUMIF(Anlagenbewegungsdaten!B:B,A1459,Anlagenbewegungsdaten!C:C),3)</f>
        <v>0</v>
      </c>
      <c r="K1459" s="320">
        <f>ROUND(SUMIF(Anlagenbewegungsdaten!$B:$B,$A1459,Anlagenbewegungsdaten!$D:$D),2)</f>
        <v>0</v>
      </c>
      <c r="L1459" s="321">
        <f t="shared" si="56"/>
        <v>0</v>
      </c>
      <c r="M1459" s="341" t="s">
        <v>4950</v>
      </c>
      <c r="N1459" s="341" t="s">
        <v>4963</v>
      </c>
      <c r="O1459" s="323">
        <f>ROUND(SUMIF(Anlagenbewegungsdaten_AV!B:B,A1459,Anlagenbewegungsdaten_AV!C:C),3)</f>
        <v>0</v>
      </c>
      <c r="P1459" s="320">
        <f>ROUND(SUMIF(Anlagenbewegungsdaten_AV!$B:$B,$A1459,Anlagenbewegungsdaten_AV!$D:$D),2)</f>
        <v>0</v>
      </c>
      <c r="Q1459" s="321">
        <f t="shared" si="57"/>
        <v>0</v>
      </c>
      <c r="S1459" s="324"/>
      <c r="T1459" s="317"/>
      <c r="U1459" s="325"/>
      <c r="V1459" s="325"/>
    </row>
    <row r="1460" spans="1:22" ht="15" customHeight="1" x14ac:dyDescent="0.25">
      <c r="A1460" s="129" t="s">
        <v>346</v>
      </c>
      <c r="B1460" s="126" t="s">
        <v>2087</v>
      </c>
      <c r="C1460" s="127" t="s">
        <v>4020</v>
      </c>
      <c r="D1460" s="127" t="s">
        <v>556</v>
      </c>
      <c r="E1460" s="127" t="s">
        <v>2462</v>
      </c>
      <c r="F1460" s="128">
        <v>22.75</v>
      </c>
      <c r="G1460" s="128">
        <v>22.95</v>
      </c>
      <c r="H1460" s="128">
        <v>18.2</v>
      </c>
      <c r="I1460" s="311"/>
      <c r="J1460" s="319">
        <f>ROUND(SUMIF(Anlagenbewegungsdaten!B:B,A1460,Anlagenbewegungsdaten!C:C),3)</f>
        <v>0</v>
      </c>
      <c r="K1460" s="320">
        <f>ROUND(SUMIF(Anlagenbewegungsdaten!$B:$B,$A1460,Anlagenbewegungsdaten!$D:$D),2)</f>
        <v>0</v>
      </c>
      <c r="L1460" s="321">
        <f t="shared" si="56"/>
        <v>0</v>
      </c>
      <c r="M1460" s="341" t="s">
        <v>4950</v>
      </c>
      <c r="N1460" s="341" t="s">
        <v>4963</v>
      </c>
      <c r="O1460" s="323">
        <f>ROUND(SUMIF(Anlagenbewegungsdaten_AV!B:B,A1460,Anlagenbewegungsdaten_AV!C:C),3)</f>
        <v>0</v>
      </c>
      <c r="P1460" s="320">
        <f>ROUND(SUMIF(Anlagenbewegungsdaten_AV!$B:$B,$A1460,Anlagenbewegungsdaten_AV!$D:$D),2)</f>
        <v>0</v>
      </c>
      <c r="Q1460" s="321">
        <f t="shared" si="57"/>
        <v>0</v>
      </c>
      <c r="S1460" s="324"/>
      <c r="T1460" s="317"/>
      <c r="U1460" s="325"/>
      <c r="V1460" s="325"/>
    </row>
    <row r="1461" spans="1:22" ht="15" customHeight="1" x14ac:dyDescent="0.25">
      <c r="A1461" s="129" t="s">
        <v>347</v>
      </c>
      <c r="B1461" s="126" t="s">
        <v>2087</v>
      </c>
      <c r="C1461" s="127" t="s">
        <v>4020</v>
      </c>
      <c r="D1461" s="127" t="s">
        <v>558</v>
      </c>
      <c r="E1461" s="127" t="s">
        <v>2465</v>
      </c>
      <c r="F1461" s="128">
        <v>24.75</v>
      </c>
      <c r="G1461" s="128">
        <v>24.95</v>
      </c>
      <c r="H1461" s="128">
        <v>19.8</v>
      </c>
      <c r="I1461" s="311"/>
      <c r="J1461" s="319">
        <f>ROUND(SUMIF(Anlagenbewegungsdaten!B:B,A1461,Anlagenbewegungsdaten!C:C),3)</f>
        <v>0</v>
      </c>
      <c r="K1461" s="320">
        <f>ROUND(SUMIF(Anlagenbewegungsdaten!$B:$B,$A1461,Anlagenbewegungsdaten!$D:$D),2)</f>
        <v>0</v>
      </c>
      <c r="L1461" s="321">
        <f t="shared" si="56"/>
        <v>0</v>
      </c>
      <c r="M1461" s="341" t="s">
        <v>4950</v>
      </c>
      <c r="N1461" s="341" t="s">
        <v>4963</v>
      </c>
      <c r="O1461" s="323">
        <f>ROUND(SUMIF(Anlagenbewegungsdaten_AV!B:B,A1461,Anlagenbewegungsdaten_AV!C:C),3)</f>
        <v>0</v>
      </c>
      <c r="P1461" s="320">
        <f>ROUND(SUMIF(Anlagenbewegungsdaten_AV!$B:$B,$A1461,Anlagenbewegungsdaten_AV!$D:$D),2)</f>
        <v>0</v>
      </c>
      <c r="Q1461" s="321">
        <f t="shared" si="57"/>
        <v>0</v>
      </c>
      <c r="S1461" s="324"/>
      <c r="T1461" s="317"/>
      <c r="U1461" s="325"/>
      <c r="V1461" s="325"/>
    </row>
    <row r="1462" spans="1:22" ht="15" customHeight="1" x14ac:dyDescent="0.25">
      <c r="A1462" s="129" t="s">
        <v>348</v>
      </c>
      <c r="B1462" s="126" t="s">
        <v>2087</v>
      </c>
      <c r="C1462" s="127" t="s">
        <v>4020</v>
      </c>
      <c r="D1462" s="127" t="s">
        <v>560</v>
      </c>
      <c r="E1462" s="127" t="s">
        <v>1543</v>
      </c>
      <c r="F1462" s="128">
        <v>25.75</v>
      </c>
      <c r="G1462" s="128">
        <v>25.95</v>
      </c>
      <c r="H1462" s="128">
        <v>20.6</v>
      </c>
      <c r="I1462" s="311"/>
      <c r="J1462" s="319">
        <f>ROUND(SUMIF(Anlagenbewegungsdaten!B:B,A1462,Anlagenbewegungsdaten!C:C),3)</f>
        <v>0</v>
      </c>
      <c r="K1462" s="320">
        <f>ROUND(SUMIF(Anlagenbewegungsdaten!$B:$B,$A1462,Anlagenbewegungsdaten!$D:$D),2)</f>
        <v>0</v>
      </c>
      <c r="L1462" s="321">
        <f t="shared" si="56"/>
        <v>0</v>
      </c>
      <c r="M1462" s="341" t="s">
        <v>4950</v>
      </c>
      <c r="N1462" s="341" t="s">
        <v>4963</v>
      </c>
      <c r="O1462" s="323">
        <f>ROUND(SUMIF(Anlagenbewegungsdaten_AV!B:B,A1462,Anlagenbewegungsdaten_AV!C:C),3)</f>
        <v>0</v>
      </c>
      <c r="P1462" s="320">
        <f>ROUND(SUMIF(Anlagenbewegungsdaten_AV!$B:$B,$A1462,Anlagenbewegungsdaten_AV!$D:$D),2)</f>
        <v>0</v>
      </c>
      <c r="Q1462" s="321">
        <f t="shared" si="57"/>
        <v>0</v>
      </c>
      <c r="S1462" s="324"/>
      <c r="T1462" s="317"/>
      <c r="U1462" s="325"/>
      <c r="V1462" s="325"/>
    </row>
    <row r="1463" spans="1:22" ht="15" customHeight="1" x14ac:dyDescent="0.25">
      <c r="A1463" s="129" t="s">
        <v>349</v>
      </c>
      <c r="B1463" s="126" t="s">
        <v>2087</v>
      </c>
      <c r="C1463" s="127" t="s">
        <v>4020</v>
      </c>
      <c r="D1463" s="127" t="s">
        <v>562</v>
      </c>
      <c r="E1463" s="127" t="s">
        <v>1546</v>
      </c>
      <c r="F1463" s="128">
        <v>25.75</v>
      </c>
      <c r="G1463" s="128">
        <v>25.95</v>
      </c>
      <c r="H1463" s="128">
        <v>20.6</v>
      </c>
      <c r="I1463" s="311"/>
      <c r="J1463" s="319">
        <f>ROUND(SUMIF(Anlagenbewegungsdaten!B:B,A1463,Anlagenbewegungsdaten!C:C),3)</f>
        <v>0</v>
      </c>
      <c r="K1463" s="320">
        <f>ROUND(SUMIF(Anlagenbewegungsdaten!$B:$B,$A1463,Anlagenbewegungsdaten!$D:$D),2)</f>
        <v>0</v>
      </c>
      <c r="L1463" s="321">
        <f t="shared" si="56"/>
        <v>0</v>
      </c>
      <c r="M1463" s="341" t="s">
        <v>4950</v>
      </c>
      <c r="N1463" s="341" t="s">
        <v>4963</v>
      </c>
      <c r="O1463" s="323">
        <f>ROUND(SUMIF(Anlagenbewegungsdaten_AV!B:B,A1463,Anlagenbewegungsdaten_AV!C:C),3)</f>
        <v>0</v>
      </c>
      <c r="P1463" s="320">
        <f>ROUND(SUMIF(Anlagenbewegungsdaten_AV!$B:$B,$A1463,Anlagenbewegungsdaten_AV!$D:$D),2)</f>
        <v>0</v>
      </c>
      <c r="Q1463" s="321">
        <f t="shared" si="57"/>
        <v>0</v>
      </c>
      <c r="S1463" s="324"/>
      <c r="T1463" s="317"/>
      <c r="U1463" s="325"/>
      <c r="V1463" s="325"/>
    </row>
    <row r="1464" spans="1:22" ht="15" customHeight="1" x14ac:dyDescent="0.25">
      <c r="A1464" s="129" t="s">
        <v>2813</v>
      </c>
      <c r="B1464" s="126" t="s">
        <v>2087</v>
      </c>
      <c r="C1464" s="127" t="s">
        <v>4020</v>
      </c>
      <c r="D1464" s="127" t="s">
        <v>2751</v>
      </c>
      <c r="E1464" s="127" t="s">
        <v>2555</v>
      </c>
      <c r="F1464" s="128">
        <v>25.72</v>
      </c>
      <c r="G1464" s="128">
        <v>25.919999999999998</v>
      </c>
      <c r="H1464" s="128">
        <v>20.58</v>
      </c>
      <c r="I1464" s="311"/>
      <c r="J1464" s="319">
        <f>ROUND(SUMIF(Anlagenbewegungsdaten!B:B,A1464,Anlagenbewegungsdaten!C:C),3)</f>
        <v>0</v>
      </c>
      <c r="K1464" s="320">
        <f>ROUND(SUMIF(Anlagenbewegungsdaten!$B:$B,$A1464,Anlagenbewegungsdaten!$D:$D),2)</f>
        <v>0</v>
      </c>
      <c r="L1464" s="321">
        <f t="shared" si="56"/>
        <v>0</v>
      </c>
      <c r="M1464" s="341" t="s">
        <v>4950</v>
      </c>
      <c r="N1464" s="341" t="s">
        <v>4963</v>
      </c>
      <c r="O1464" s="323">
        <f>ROUND(SUMIF(Anlagenbewegungsdaten_AV!B:B,A1464,Anlagenbewegungsdaten_AV!C:C),3)</f>
        <v>0</v>
      </c>
      <c r="P1464" s="320">
        <f>ROUND(SUMIF(Anlagenbewegungsdaten_AV!$B:$B,$A1464,Anlagenbewegungsdaten_AV!$D:$D),2)</f>
        <v>0</v>
      </c>
      <c r="Q1464" s="321">
        <f t="shared" si="57"/>
        <v>0</v>
      </c>
      <c r="S1464" s="324"/>
      <c r="T1464" s="317"/>
      <c r="U1464" s="325"/>
      <c r="V1464" s="325"/>
    </row>
    <row r="1465" spans="1:22" ht="15" customHeight="1" x14ac:dyDescent="0.25">
      <c r="A1465" s="129" t="s">
        <v>3557</v>
      </c>
      <c r="B1465" s="126" t="s">
        <v>2087</v>
      </c>
      <c r="C1465" s="127" t="s">
        <v>4020</v>
      </c>
      <c r="D1465" s="127" t="s">
        <v>3495</v>
      </c>
      <c r="E1465" s="127" t="s">
        <v>3299</v>
      </c>
      <c r="F1465" s="128">
        <v>25.689999999999998</v>
      </c>
      <c r="G1465" s="128">
        <v>25.889999999999997</v>
      </c>
      <c r="H1465" s="128">
        <v>20.55</v>
      </c>
      <c r="I1465" s="311"/>
      <c r="J1465" s="319">
        <f>ROUND(SUMIF(Anlagenbewegungsdaten!B:B,A1465,Anlagenbewegungsdaten!C:C),3)</f>
        <v>0</v>
      </c>
      <c r="K1465" s="320">
        <f>ROUND(SUMIF(Anlagenbewegungsdaten!$B:$B,$A1465,Anlagenbewegungsdaten!$D:$D),2)</f>
        <v>0</v>
      </c>
      <c r="L1465" s="321">
        <f t="shared" si="56"/>
        <v>0</v>
      </c>
      <c r="M1465" s="341" t="s">
        <v>4950</v>
      </c>
      <c r="N1465" s="341" t="s">
        <v>4963</v>
      </c>
      <c r="O1465" s="323">
        <f>ROUND(SUMIF(Anlagenbewegungsdaten_AV!B:B,A1465,Anlagenbewegungsdaten_AV!C:C),3)</f>
        <v>0</v>
      </c>
      <c r="P1465" s="320">
        <f>ROUND(SUMIF(Anlagenbewegungsdaten_AV!$B:$B,$A1465,Anlagenbewegungsdaten_AV!$D:$D),2)</f>
        <v>0</v>
      </c>
      <c r="Q1465" s="321">
        <f t="shared" si="57"/>
        <v>0</v>
      </c>
      <c r="S1465" s="324"/>
      <c r="T1465" s="317"/>
      <c r="U1465" s="325"/>
      <c r="V1465" s="325"/>
    </row>
    <row r="1466" spans="1:22" ht="15" customHeight="1" x14ac:dyDescent="0.25">
      <c r="A1466" s="129" t="s">
        <v>4329</v>
      </c>
      <c r="B1466" s="126" t="s">
        <v>2087</v>
      </c>
      <c r="C1466" s="127" t="s">
        <v>4020</v>
      </c>
      <c r="D1466" s="127" t="s">
        <v>4266</v>
      </c>
      <c r="E1466" s="127" t="s">
        <v>4069</v>
      </c>
      <c r="F1466" s="128">
        <v>25.66</v>
      </c>
      <c r="G1466" s="128">
        <v>25.86</v>
      </c>
      <c r="H1466" s="128">
        <v>20.53</v>
      </c>
      <c r="I1466" s="311"/>
      <c r="J1466" s="319">
        <f>ROUND(SUMIF(Anlagenbewegungsdaten!B:B,A1466,Anlagenbewegungsdaten!C:C),3)</f>
        <v>0</v>
      </c>
      <c r="K1466" s="320">
        <f>ROUND(SUMIF(Anlagenbewegungsdaten!$B:$B,$A1466,Anlagenbewegungsdaten!$D:$D),2)</f>
        <v>0</v>
      </c>
      <c r="L1466" s="321">
        <f t="shared" si="56"/>
        <v>0</v>
      </c>
      <c r="M1466" s="341" t="s">
        <v>4950</v>
      </c>
      <c r="N1466" s="341" t="s">
        <v>4963</v>
      </c>
      <c r="O1466" s="323">
        <f>ROUND(SUMIF(Anlagenbewegungsdaten_AV!B:B,A1466,Anlagenbewegungsdaten_AV!C:C),3)</f>
        <v>0</v>
      </c>
      <c r="P1466" s="320">
        <f>ROUND(SUMIF(Anlagenbewegungsdaten_AV!$B:$B,$A1466,Anlagenbewegungsdaten_AV!$D:$D),2)</f>
        <v>0</v>
      </c>
      <c r="Q1466" s="321">
        <f t="shared" si="57"/>
        <v>0</v>
      </c>
      <c r="S1466" s="324"/>
      <c r="T1466" s="317"/>
      <c r="U1466" s="325"/>
      <c r="V1466" s="325"/>
    </row>
    <row r="1467" spans="1:22" ht="15" customHeight="1" x14ac:dyDescent="0.25">
      <c r="A1467" s="129" t="s">
        <v>2532</v>
      </c>
      <c r="B1467" s="126" t="s">
        <v>2087</v>
      </c>
      <c r="C1467" s="127" t="s">
        <v>4020</v>
      </c>
      <c r="D1467" s="127" t="s">
        <v>2390</v>
      </c>
      <c r="E1467" s="127" t="s">
        <v>2462</v>
      </c>
      <c r="F1467" s="128">
        <v>8.77</v>
      </c>
      <c r="G1467" s="128">
        <v>8.9699999999999989</v>
      </c>
      <c r="H1467" s="128">
        <v>7.02</v>
      </c>
      <c r="I1467" s="311"/>
      <c r="J1467" s="319">
        <f>ROUND(SUMIF(Anlagenbewegungsdaten!B:B,A1467,Anlagenbewegungsdaten!C:C),3)</f>
        <v>0</v>
      </c>
      <c r="K1467" s="320">
        <f>ROUND(SUMIF(Anlagenbewegungsdaten!$B:$B,$A1467,Anlagenbewegungsdaten!$D:$D),2)</f>
        <v>0</v>
      </c>
      <c r="L1467" s="321">
        <f t="shared" si="56"/>
        <v>0</v>
      </c>
      <c r="M1467" s="341" t="s">
        <v>4950</v>
      </c>
      <c r="N1467" s="341" t="s">
        <v>4963</v>
      </c>
      <c r="O1467" s="323">
        <f>ROUND(SUMIF(Anlagenbewegungsdaten_AV!B:B,A1467,Anlagenbewegungsdaten_AV!C:C),3)</f>
        <v>0</v>
      </c>
      <c r="P1467" s="320">
        <f>ROUND(SUMIF(Anlagenbewegungsdaten_AV!$B:$B,$A1467,Anlagenbewegungsdaten_AV!$D:$D),2)</f>
        <v>0</v>
      </c>
      <c r="Q1467" s="321">
        <f t="shared" si="57"/>
        <v>0</v>
      </c>
      <c r="S1467" s="324"/>
      <c r="T1467" s="317"/>
      <c r="U1467" s="325"/>
      <c r="V1467" s="325"/>
    </row>
    <row r="1468" spans="1:22" ht="15" customHeight="1" x14ac:dyDescent="0.25">
      <c r="A1468" s="129" t="s">
        <v>2533</v>
      </c>
      <c r="B1468" s="126" t="s">
        <v>2087</v>
      </c>
      <c r="C1468" s="127" t="s">
        <v>4020</v>
      </c>
      <c r="D1468" s="127" t="s">
        <v>2493</v>
      </c>
      <c r="E1468" s="127" t="s">
        <v>2465</v>
      </c>
      <c r="F1468" s="128">
        <v>10.77</v>
      </c>
      <c r="G1468" s="128">
        <v>10.969999999999999</v>
      </c>
      <c r="H1468" s="128">
        <v>8.6199999999999992</v>
      </c>
      <c r="I1468" s="311"/>
      <c r="J1468" s="319">
        <f>ROUND(SUMIF(Anlagenbewegungsdaten!B:B,A1468,Anlagenbewegungsdaten!C:C),3)</f>
        <v>0</v>
      </c>
      <c r="K1468" s="320">
        <f>ROUND(SUMIF(Anlagenbewegungsdaten!$B:$B,$A1468,Anlagenbewegungsdaten!$D:$D),2)</f>
        <v>0</v>
      </c>
      <c r="L1468" s="321">
        <f t="shared" si="56"/>
        <v>0</v>
      </c>
      <c r="M1468" s="341" t="s">
        <v>4950</v>
      </c>
      <c r="N1468" s="341" t="s">
        <v>4963</v>
      </c>
      <c r="O1468" s="323">
        <f>ROUND(SUMIF(Anlagenbewegungsdaten_AV!B:B,A1468,Anlagenbewegungsdaten_AV!C:C),3)</f>
        <v>0</v>
      </c>
      <c r="P1468" s="320">
        <f>ROUND(SUMIF(Anlagenbewegungsdaten_AV!$B:$B,$A1468,Anlagenbewegungsdaten_AV!$D:$D),2)</f>
        <v>0</v>
      </c>
      <c r="Q1468" s="321">
        <f t="shared" si="57"/>
        <v>0</v>
      </c>
      <c r="S1468" s="324"/>
      <c r="T1468" s="317"/>
      <c r="U1468" s="325"/>
      <c r="V1468" s="325"/>
    </row>
    <row r="1469" spans="1:22" ht="15" customHeight="1" x14ac:dyDescent="0.25">
      <c r="A1469" s="129" t="s">
        <v>350</v>
      </c>
      <c r="B1469" s="126" t="s">
        <v>2087</v>
      </c>
      <c r="C1469" s="127" t="s">
        <v>4020</v>
      </c>
      <c r="D1469" s="127" t="s">
        <v>1643</v>
      </c>
      <c r="E1469" s="127" t="s">
        <v>1546</v>
      </c>
      <c r="F1469" s="128">
        <v>11.77</v>
      </c>
      <c r="G1469" s="128">
        <v>11.969999999999999</v>
      </c>
      <c r="H1469" s="128">
        <v>9.42</v>
      </c>
      <c r="I1469" s="311"/>
      <c r="J1469" s="319">
        <f>ROUND(SUMIF(Anlagenbewegungsdaten!B:B,A1469,Anlagenbewegungsdaten!C:C),3)</f>
        <v>0</v>
      </c>
      <c r="K1469" s="320">
        <f>ROUND(SUMIF(Anlagenbewegungsdaten!$B:$B,$A1469,Anlagenbewegungsdaten!$D:$D),2)</f>
        <v>0</v>
      </c>
      <c r="L1469" s="321">
        <f t="shared" si="56"/>
        <v>0</v>
      </c>
      <c r="M1469" s="341" t="s">
        <v>4950</v>
      </c>
      <c r="N1469" s="341" t="s">
        <v>4963</v>
      </c>
      <c r="O1469" s="323">
        <f>ROUND(SUMIF(Anlagenbewegungsdaten_AV!B:B,A1469,Anlagenbewegungsdaten_AV!C:C),3)</f>
        <v>0</v>
      </c>
      <c r="P1469" s="320">
        <f>ROUND(SUMIF(Anlagenbewegungsdaten_AV!$B:$B,$A1469,Anlagenbewegungsdaten_AV!$D:$D),2)</f>
        <v>0</v>
      </c>
      <c r="Q1469" s="321">
        <f t="shared" si="57"/>
        <v>0</v>
      </c>
      <c r="S1469" s="324"/>
      <c r="T1469" s="317"/>
      <c r="U1469" s="325"/>
      <c r="V1469" s="325"/>
    </row>
    <row r="1470" spans="1:22" ht="15" customHeight="1" x14ac:dyDescent="0.25">
      <c r="A1470" s="129" t="s">
        <v>2814</v>
      </c>
      <c r="B1470" s="126" t="s">
        <v>2087</v>
      </c>
      <c r="C1470" s="127" t="s">
        <v>4020</v>
      </c>
      <c r="D1470" s="127" t="s">
        <v>2603</v>
      </c>
      <c r="E1470" s="127" t="s">
        <v>2555</v>
      </c>
      <c r="F1470" s="128">
        <v>11.74</v>
      </c>
      <c r="G1470" s="128">
        <v>11.94</v>
      </c>
      <c r="H1470" s="128">
        <v>9.39</v>
      </c>
      <c r="I1470" s="311"/>
      <c r="J1470" s="319">
        <f>ROUND(SUMIF(Anlagenbewegungsdaten!B:B,A1470,Anlagenbewegungsdaten!C:C),3)</f>
        <v>0</v>
      </c>
      <c r="K1470" s="320">
        <f>ROUND(SUMIF(Anlagenbewegungsdaten!$B:$B,$A1470,Anlagenbewegungsdaten!$D:$D),2)</f>
        <v>0</v>
      </c>
      <c r="L1470" s="321">
        <f t="shared" si="56"/>
        <v>0</v>
      </c>
      <c r="M1470" s="341" t="s">
        <v>4950</v>
      </c>
      <c r="N1470" s="341" t="s">
        <v>4963</v>
      </c>
      <c r="O1470" s="323">
        <f>ROUND(SUMIF(Anlagenbewegungsdaten_AV!B:B,A1470,Anlagenbewegungsdaten_AV!C:C),3)</f>
        <v>0</v>
      </c>
      <c r="P1470" s="320">
        <f>ROUND(SUMIF(Anlagenbewegungsdaten_AV!$B:$B,$A1470,Anlagenbewegungsdaten_AV!$D:$D),2)</f>
        <v>0</v>
      </c>
      <c r="Q1470" s="321">
        <f t="shared" si="57"/>
        <v>0</v>
      </c>
      <c r="S1470" s="324"/>
      <c r="T1470" s="317"/>
      <c r="U1470" s="325"/>
      <c r="V1470" s="325"/>
    </row>
    <row r="1471" spans="1:22" ht="15" customHeight="1" x14ac:dyDescent="0.25">
      <c r="A1471" s="129" t="s">
        <v>3558</v>
      </c>
      <c r="B1471" s="126" t="s">
        <v>2087</v>
      </c>
      <c r="C1471" s="127" t="s">
        <v>4020</v>
      </c>
      <c r="D1471" s="127" t="s">
        <v>3347</v>
      </c>
      <c r="E1471" s="127" t="s">
        <v>3299</v>
      </c>
      <c r="F1471" s="128">
        <v>11.709999999999999</v>
      </c>
      <c r="G1471" s="128">
        <v>11.909999999999998</v>
      </c>
      <c r="H1471" s="128">
        <v>9.3699999999999992</v>
      </c>
      <c r="I1471" s="311"/>
      <c r="J1471" s="319">
        <f>ROUND(SUMIF(Anlagenbewegungsdaten!B:B,A1471,Anlagenbewegungsdaten!C:C),3)</f>
        <v>0</v>
      </c>
      <c r="K1471" s="320">
        <f>ROUND(SUMIF(Anlagenbewegungsdaten!$B:$B,$A1471,Anlagenbewegungsdaten!$D:$D),2)</f>
        <v>0</v>
      </c>
      <c r="L1471" s="321">
        <f t="shared" si="56"/>
        <v>0</v>
      </c>
      <c r="M1471" s="341" t="s">
        <v>4950</v>
      </c>
      <c r="N1471" s="341" t="s">
        <v>4963</v>
      </c>
      <c r="O1471" s="323">
        <f>ROUND(SUMIF(Anlagenbewegungsdaten_AV!B:B,A1471,Anlagenbewegungsdaten_AV!C:C),3)</f>
        <v>0</v>
      </c>
      <c r="P1471" s="320">
        <f>ROUND(SUMIF(Anlagenbewegungsdaten_AV!$B:$B,$A1471,Anlagenbewegungsdaten_AV!$D:$D),2)</f>
        <v>0</v>
      </c>
      <c r="Q1471" s="321">
        <f t="shared" si="57"/>
        <v>0</v>
      </c>
      <c r="S1471" s="324"/>
      <c r="T1471" s="317"/>
      <c r="U1471" s="325"/>
      <c r="V1471" s="325"/>
    </row>
    <row r="1472" spans="1:22" ht="15" customHeight="1" x14ac:dyDescent="0.25">
      <c r="A1472" s="129" t="s">
        <v>4330</v>
      </c>
      <c r="B1472" s="126" t="s">
        <v>2087</v>
      </c>
      <c r="C1472" s="127" t="s">
        <v>4020</v>
      </c>
      <c r="D1472" s="127" t="s">
        <v>4117</v>
      </c>
      <c r="E1472" s="127" t="s">
        <v>4069</v>
      </c>
      <c r="F1472" s="128">
        <v>11.68</v>
      </c>
      <c r="G1472" s="128">
        <v>11.879999999999999</v>
      </c>
      <c r="H1472" s="128">
        <v>9.34</v>
      </c>
      <c r="I1472" s="311"/>
      <c r="J1472" s="319">
        <f>ROUND(SUMIF(Anlagenbewegungsdaten!B:B,A1472,Anlagenbewegungsdaten!C:C),3)</f>
        <v>0</v>
      </c>
      <c r="K1472" s="320">
        <f>ROUND(SUMIF(Anlagenbewegungsdaten!$B:$B,$A1472,Anlagenbewegungsdaten!$D:$D),2)</f>
        <v>0</v>
      </c>
      <c r="L1472" s="321">
        <f t="shared" si="56"/>
        <v>0</v>
      </c>
      <c r="M1472" s="341" t="s">
        <v>4950</v>
      </c>
      <c r="N1472" s="341" t="s">
        <v>4963</v>
      </c>
      <c r="O1472" s="323">
        <f>ROUND(SUMIF(Anlagenbewegungsdaten_AV!B:B,A1472,Anlagenbewegungsdaten_AV!C:C),3)</f>
        <v>0</v>
      </c>
      <c r="P1472" s="320">
        <f>ROUND(SUMIF(Anlagenbewegungsdaten_AV!$B:$B,$A1472,Anlagenbewegungsdaten_AV!$D:$D),2)</f>
        <v>0</v>
      </c>
      <c r="Q1472" s="321">
        <f t="shared" si="57"/>
        <v>0</v>
      </c>
      <c r="S1472" s="324"/>
      <c r="T1472" s="317"/>
      <c r="U1472" s="325"/>
      <c r="V1472" s="325"/>
    </row>
    <row r="1473" spans="1:22" ht="15" customHeight="1" x14ac:dyDescent="0.25">
      <c r="A1473" s="129" t="s">
        <v>2534</v>
      </c>
      <c r="B1473" s="126" t="s">
        <v>2087</v>
      </c>
      <c r="C1473" s="127" t="s">
        <v>4020</v>
      </c>
      <c r="D1473" s="127" t="s">
        <v>2443</v>
      </c>
      <c r="E1473" s="127" t="s">
        <v>2462</v>
      </c>
      <c r="F1473" s="128">
        <v>12.77</v>
      </c>
      <c r="G1473" s="128">
        <v>12.969999999999999</v>
      </c>
      <c r="H1473" s="128">
        <v>10.220000000000001</v>
      </c>
      <c r="I1473" s="311"/>
      <c r="J1473" s="319">
        <f>ROUND(SUMIF(Anlagenbewegungsdaten!B:B,A1473,Anlagenbewegungsdaten!C:C),3)</f>
        <v>0</v>
      </c>
      <c r="K1473" s="320">
        <f>ROUND(SUMIF(Anlagenbewegungsdaten!$B:$B,$A1473,Anlagenbewegungsdaten!$D:$D),2)</f>
        <v>0</v>
      </c>
      <c r="L1473" s="321">
        <f t="shared" si="56"/>
        <v>0</v>
      </c>
      <c r="M1473" s="341" t="s">
        <v>4950</v>
      </c>
      <c r="N1473" s="341" t="s">
        <v>4963</v>
      </c>
      <c r="O1473" s="323">
        <f>ROUND(SUMIF(Anlagenbewegungsdaten_AV!B:B,A1473,Anlagenbewegungsdaten_AV!C:C),3)</f>
        <v>0</v>
      </c>
      <c r="P1473" s="320">
        <f>ROUND(SUMIF(Anlagenbewegungsdaten_AV!$B:$B,$A1473,Anlagenbewegungsdaten_AV!$D:$D),2)</f>
        <v>0</v>
      </c>
      <c r="Q1473" s="321">
        <f t="shared" si="57"/>
        <v>0</v>
      </c>
      <c r="S1473" s="324"/>
      <c r="T1473" s="317"/>
      <c r="U1473" s="325"/>
      <c r="V1473" s="325"/>
    </row>
    <row r="1474" spans="1:22" ht="15" customHeight="1" x14ac:dyDescent="0.25">
      <c r="A1474" s="129" t="s">
        <v>2535</v>
      </c>
      <c r="B1474" s="126" t="s">
        <v>2087</v>
      </c>
      <c r="C1474" s="127" t="s">
        <v>4020</v>
      </c>
      <c r="D1474" s="127" t="s">
        <v>2496</v>
      </c>
      <c r="E1474" s="127" t="s">
        <v>2465</v>
      </c>
      <c r="F1474" s="128">
        <v>14.77</v>
      </c>
      <c r="G1474" s="128">
        <v>14.969999999999999</v>
      </c>
      <c r="H1474" s="128">
        <v>11.82</v>
      </c>
      <c r="I1474" s="311"/>
      <c r="J1474" s="319">
        <f>ROUND(SUMIF(Anlagenbewegungsdaten!B:B,A1474,Anlagenbewegungsdaten!C:C),3)</f>
        <v>0</v>
      </c>
      <c r="K1474" s="320">
        <f>ROUND(SUMIF(Anlagenbewegungsdaten!$B:$B,$A1474,Anlagenbewegungsdaten!$D:$D),2)</f>
        <v>0</v>
      </c>
      <c r="L1474" s="321">
        <f t="shared" si="56"/>
        <v>0</v>
      </c>
      <c r="M1474" s="341" t="s">
        <v>4950</v>
      </c>
      <c r="N1474" s="341" t="s">
        <v>4963</v>
      </c>
      <c r="O1474" s="323">
        <f>ROUND(SUMIF(Anlagenbewegungsdaten_AV!B:B,A1474,Anlagenbewegungsdaten_AV!C:C),3)</f>
        <v>0</v>
      </c>
      <c r="P1474" s="320">
        <f>ROUND(SUMIF(Anlagenbewegungsdaten_AV!$B:$B,$A1474,Anlagenbewegungsdaten_AV!$D:$D),2)</f>
        <v>0</v>
      </c>
      <c r="Q1474" s="321">
        <f t="shared" si="57"/>
        <v>0</v>
      </c>
      <c r="S1474" s="324"/>
      <c r="T1474" s="317"/>
      <c r="U1474" s="325"/>
      <c r="V1474" s="325"/>
    </row>
    <row r="1475" spans="1:22" ht="15" customHeight="1" x14ac:dyDescent="0.25">
      <c r="A1475" s="129" t="s">
        <v>351</v>
      </c>
      <c r="B1475" s="126" t="s">
        <v>2087</v>
      </c>
      <c r="C1475" s="127" t="s">
        <v>4020</v>
      </c>
      <c r="D1475" s="127" t="s">
        <v>565</v>
      </c>
      <c r="E1475" s="127" t="s">
        <v>1546</v>
      </c>
      <c r="F1475" s="128">
        <v>15.77</v>
      </c>
      <c r="G1475" s="128">
        <v>15.969999999999999</v>
      </c>
      <c r="H1475" s="128">
        <v>12.62</v>
      </c>
      <c r="I1475" s="311"/>
      <c r="J1475" s="319">
        <f>ROUND(SUMIF(Anlagenbewegungsdaten!B:B,A1475,Anlagenbewegungsdaten!C:C),3)</f>
        <v>0</v>
      </c>
      <c r="K1475" s="320">
        <f>ROUND(SUMIF(Anlagenbewegungsdaten!$B:$B,$A1475,Anlagenbewegungsdaten!$D:$D),2)</f>
        <v>0</v>
      </c>
      <c r="L1475" s="321">
        <f t="shared" si="56"/>
        <v>0</v>
      </c>
      <c r="M1475" s="341" t="s">
        <v>4950</v>
      </c>
      <c r="N1475" s="341" t="s">
        <v>4963</v>
      </c>
      <c r="O1475" s="323">
        <f>ROUND(SUMIF(Anlagenbewegungsdaten_AV!B:B,A1475,Anlagenbewegungsdaten_AV!C:C),3)</f>
        <v>0</v>
      </c>
      <c r="P1475" s="320">
        <f>ROUND(SUMIF(Anlagenbewegungsdaten_AV!$B:$B,$A1475,Anlagenbewegungsdaten_AV!$D:$D),2)</f>
        <v>0</v>
      </c>
      <c r="Q1475" s="321">
        <f t="shared" si="57"/>
        <v>0</v>
      </c>
      <c r="S1475" s="324"/>
      <c r="T1475" s="317"/>
      <c r="U1475" s="325"/>
      <c r="V1475" s="325"/>
    </row>
    <row r="1476" spans="1:22" ht="15" customHeight="1" x14ac:dyDescent="0.25">
      <c r="A1476" s="129" t="s">
        <v>2815</v>
      </c>
      <c r="B1476" s="126" t="s">
        <v>2087</v>
      </c>
      <c r="C1476" s="127" t="s">
        <v>4020</v>
      </c>
      <c r="D1476" s="127" t="s">
        <v>2754</v>
      </c>
      <c r="E1476" s="127" t="s">
        <v>2555</v>
      </c>
      <c r="F1476" s="128">
        <v>15.74</v>
      </c>
      <c r="G1476" s="128">
        <v>15.94</v>
      </c>
      <c r="H1476" s="128">
        <v>12.59</v>
      </c>
      <c r="I1476" s="311"/>
      <c r="J1476" s="319">
        <f>ROUND(SUMIF(Anlagenbewegungsdaten!B:B,A1476,Anlagenbewegungsdaten!C:C),3)</f>
        <v>0</v>
      </c>
      <c r="K1476" s="320">
        <f>ROUND(SUMIF(Anlagenbewegungsdaten!$B:$B,$A1476,Anlagenbewegungsdaten!$D:$D),2)</f>
        <v>0</v>
      </c>
      <c r="L1476" s="321">
        <f t="shared" si="56"/>
        <v>0</v>
      </c>
      <c r="M1476" s="341" t="s">
        <v>4950</v>
      </c>
      <c r="N1476" s="341" t="s">
        <v>4963</v>
      </c>
      <c r="O1476" s="323">
        <f>ROUND(SUMIF(Anlagenbewegungsdaten_AV!B:B,A1476,Anlagenbewegungsdaten_AV!C:C),3)</f>
        <v>0</v>
      </c>
      <c r="P1476" s="320">
        <f>ROUND(SUMIF(Anlagenbewegungsdaten_AV!$B:$B,$A1476,Anlagenbewegungsdaten_AV!$D:$D),2)</f>
        <v>0</v>
      </c>
      <c r="Q1476" s="321">
        <f t="shared" si="57"/>
        <v>0</v>
      </c>
      <c r="S1476" s="324"/>
      <c r="T1476" s="317"/>
      <c r="U1476" s="325"/>
      <c r="V1476" s="325"/>
    </row>
    <row r="1477" spans="1:22" ht="15" customHeight="1" x14ac:dyDescent="0.25">
      <c r="A1477" s="129" t="s">
        <v>3559</v>
      </c>
      <c r="B1477" s="126" t="s">
        <v>2087</v>
      </c>
      <c r="C1477" s="127" t="s">
        <v>4020</v>
      </c>
      <c r="D1477" s="127" t="s">
        <v>3498</v>
      </c>
      <c r="E1477" s="127" t="s">
        <v>3299</v>
      </c>
      <c r="F1477" s="128">
        <v>15.709999999999999</v>
      </c>
      <c r="G1477" s="128">
        <v>15.909999999999998</v>
      </c>
      <c r="H1477" s="128">
        <v>12.57</v>
      </c>
      <c r="I1477" s="311"/>
      <c r="J1477" s="319">
        <f>ROUND(SUMIF(Anlagenbewegungsdaten!B:B,A1477,Anlagenbewegungsdaten!C:C),3)</f>
        <v>0</v>
      </c>
      <c r="K1477" s="320">
        <f>ROUND(SUMIF(Anlagenbewegungsdaten!$B:$B,$A1477,Anlagenbewegungsdaten!$D:$D),2)</f>
        <v>0</v>
      </c>
      <c r="L1477" s="321">
        <f t="shared" si="56"/>
        <v>0</v>
      </c>
      <c r="M1477" s="341" t="s">
        <v>4950</v>
      </c>
      <c r="N1477" s="341" t="s">
        <v>4963</v>
      </c>
      <c r="O1477" s="323">
        <f>ROUND(SUMIF(Anlagenbewegungsdaten_AV!B:B,A1477,Anlagenbewegungsdaten_AV!C:C),3)</f>
        <v>0</v>
      </c>
      <c r="P1477" s="320">
        <f>ROUND(SUMIF(Anlagenbewegungsdaten_AV!$B:$B,$A1477,Anlagenbewegungsdaten_AV!$D:$D),2)</f>
        <v>0</v>
      </c>
      <c r="Q1477" s="321">
        <f t="shared" si="57"/>
        <v>0</v>
      </c>
      <c r="S1477" s="324"/>
      <c r="T1477" s="317"/>
      <c r="U1477" s="325"/>
      <c r="V1477" s="325"/>
    </row>
    <row r="1478" spans="1:22" ht="15" customHeight="1" x14ac:dyDescent="0.25">
      <c r="A1478" s="129" t="s">
        <v>4331</v>
      </c>
      <c r="B1478" s="126" t="s">
        <v>2087</v>
      </c>
      <c r="C1478" s="127" t="s">
        <v>4020</v>
      </c>
      <c r="D1478" s="127" t="s">
        <v>4269</v>
      </c>
      <c r="E1478" s="127" t="s">
        <v>4069</v>
      </c>
      <c r="F1478" s="128">
        <v>15.68</v>
      </c>
      <c r="G1478" s="128">
        <v>15.879999999999999</v>
      </c>
      <c r="H1478" s="128">
        <v>12.54</v>
      </c>
      <c r="I1478" s="311"/>
      <c r="J1478" s="319">
        <f>ROUND(SUMIF(Anlagenbewegungsdaten!B:B,A1478,Anlagenbewegungsdaten!C:C),3)</f>
        <v>0</v>
      </c>
      <c r="K1478" s="320">
        <f>ROUND(SUMIF(Anlagenbewegungsdaten!$B:$B,$A1478,Anlagenbewegungsdaten!$D:$D),2)</f>
        <v>0</v>
      </c>
      <c r="L1478" s="321">
        <f t="shared" si="56"/>
        <v>0</v>
      </c>
      <c r="M1478" s="341" t="s">
        <v>4950</v>
      </c>
      <c r="N1478" s="341" t="s">
        <v>4963</v>
      </c>
      <c r="O1478" s="323">
        <f>ROUND(SUMIF(Anlagenbewegungsdaten_AV!B:B,A1478,Anlagenbewegungsdaten_AV!C:C),3)</f>
        <v>0</v>
      </c>
      <c r="P1478" s="320">
        <f>ROUND(SUMIF(Anlagenbewegungsdaten_AV!$B:$B,$A1478,Anlagenbewegungsdaten_AV!$D:$D),2)</f>
        <v>0</v>
      </c>
      <c r="Q1478" s="321">
        <f t="shared" si="57"/>
        <v>0</v>
      </c>
      <c r="S1478" s="324"/>
      <c r="T1478" s="317"/>
      <c r="U1478" s="325"/>
      <c r="V1478" s="325"/>
    </row>
    <row r="1479" spans="1:22" ht="15" customHeight="1" x14ac:dyDescent="0.25">
      <c r="A1479" s="129" t="s">
        <v>2536</v>
      </c>
      <c r="B1479" s="126" t="s">
        <v>2087</v>
      </c>
      <c r="C1479" s="127" t="s">
        <v>4020</v>
      </c>
      <c r="D1479" s="127" t="s">
        <v>2445</v>
      </c>
      <c r="E1479" s="127" t="s">
        <v>2462</v>
      </c>
      <c r="F1479" s="128">
        <v>11.27</v>
      </c>
      <c r="G1479" s="128">
        <v>11.469999999999999</v>
      </c>
      <c r="H1479" s="128">
        <v>9.02</v>
      </c>
      <c r="I1479" s="311"/>
      <c r="J1479" s="319">
        <f>ROUND(SUMIF(Anlagenbewegungsdaten!B:B,A1479,Anlagenbewegungsdaten!C:C),3)</f>
        <v>0</v>
      </c>
      <c r="K1479" s="320">
        <f>ROUND(SUMIF(Anlagenbewegungsdaten!$B:$B,$A1479,Anlagenbewegungsdaten!$D:$D),2)</f>
        <v>0</v>
      </c>
      <c r="L1479" s="321">
        <f t="shared" si="56"/>
        <v>0</v>
      </c>
      <c r="M1479" s="341" t="s">
        <v>4950</v>
      </c>
      <c r="N1479" s="341" t="s">
        <v>4963</v>
      </c>
      <c r="O1479" s="323">
        <f>ROUND(SUMIF(Anlagenbewegungsdaten_AV!B:B,A1479,Anlagenbewegungsdaten_AV!C:C),3)</f>
        <v>0</v>
      </c>
      <c r="P1479" s="320">
        <f>ROUND(SUMIF(Anlagenbewegungsdaten_AV!$B:$B,$A1479,Anlagenbewegungsdaten_AV!$D:$D),2)</f>
        <v>0</v>
      </c>
      <c r="Q1479" s="321">
        <f t="shared" si="57"/>
        <v>0</v>
      </c>
      <c r="S1479" s="324"/>
      <c r="T1479" s="317"/>
      <c r="U1479" s="325"/>
      <c r="V1479" s="325"/>
    </row>
    <row r="1480" spans="1:22" ht="15" customHeight="1" x14ac:dyDescent="0.25">
      <c r="A1480" s="129" t="s">
        <v>2537</v>
      </c>
      <c r="B1480" s="126" t="s">
        <v>2087</v>
      </c>
      <c r="C1480" s="127" t="s">
        <v>4020</v>
      </c>
      <c r="D1480" s="127" t="s">
        <v>2499</v>
      </c>
      <c r="E1480" s="127" t="s">
        <v>2465</v>
      </c>
      <c r="F1480" s="128">
        <v>13.27</v>
      </c>
      <c r="G1480" s="128">
        <v>13.469999999999999</v>
      </c>
      <c r="H1480" s="128">
        <v>10.62</v>
      </c>
      <c r="I1480" s="311"/>
      <c r="J1480" s="319">
        <f>ROUND(SUMIF(Anlagenbewegungsdaten!B:B,A1480,Anlagenbewegungsdaten!C:C),3)</f>
        <v>0</v>
      </c>
      <c r="K1480" s="320">
        <f>ROUND(SUMIF(Anlagenbewegungsdaten!$B:$B,$A1480,Anlagenbewegungsdaten!$D:$D),2)</f>
        <v>0</v>
      </c>
      <c r="L1480" s="321">
        <f t="shared" si="56"/>
        <v>0</v>
      </c>
      <c r="M1480" s="341" t="s">
        <v>4950</v>
      </c>
      <c r="N1480" s="341" t="s">
        <v>4963</v>
      </c>
      <c r="O1480" s="323">
        <f>ROUND(SUMIF(Anlagenbewegungsdaten_AV!B:B,A1480,Anlagenbewegungsdaten_AV!C:C),3)</f>
        <v>0</v>
      </c>
      <c r="P1480" s="320">
        <f>ROUND(SUMIF(Anlagenbewegungsdaten_AV!$B:$B,$A1480,Anlagenbewegungsdaten_AV!$D:$D),2)</f>
        <v>0</v>
      </c>
      <c r="Q1480" s="321">
        <f t="shared" si="57"/>
        <v>0</v>
      </c>
      <c r="S1480" s="324"/>
      <c r="T1480" s="317"/>
      <c r="U1480" s="325"/>
      <c r="V1480" s="325"/>
    </row>
    <row r="1481" spans="1:22" ht="15" customHeight="1" x14ac:dyDescent="0.25">
      <c r="A1481" s="129" t="s">
        <v>352</v>
      </c>
      <c r="B1481" s="126" t="s">
        <v>2087</v>
      </c>
      <c r="C1481" s="127" t="s">
        <v>4020</v>
      </c>
      <c r="D1481" s="127" t="s">
        <v>567</v>
      </c>
      <c r="E1481" s="127" t="s">
        <v>1546</v>
      </c>
      <c r="F1481" s="128">
        <v>14.27</v>
      </c>
      <c r="G1481" s="128">
        <v>14.469999999999999</v>
      </c>
      <c r="H1481" s="128">
        <v>11.42</v>
      </c>
      <c r="I1481" s="311"/>
      <c r="J1481" s="319">
        <f>ROUND(SUMIF(Anlagenbewegungsdaten!B:B,A1481,Anlagenbewegungsdaten!C:C),3)</f>
        <v>0</v>
      </c>
      <c r="K1481" s="320">
        <f>ROUND(SUMIF(Anlagenbewegungsdaten!$B:$B,$A1481,Anlagenbewegungsdaten!$D:$D),2)</f>
        <v>0</v>
      </c>
      <c r="L1481" s="321">
        <f t="shared" si="56"/>
        <v>0</v>
      </c>
      <c r="M1481" s="341" t="s">
        <v>4950</v>
      </c>
      <c r="N1481" s="341" t="s">
        <v>4963</v>
      </c>
      <c r="O1481" s="323">
        <f>ROUND(SUMIF(Anlagenbewegungsdaten_AV!B:B,A1481,Anlagenbewegungsdaten_AV!C:C),3)</f>
        <v>0</v>
      </c>
      <c r="P1481" s="320">
        <f>ROUND(SUMIF(Anlagenbewegungsdaten_AV!$B:$B,$A1481,Anlagenbewegungsdaten_AV!$D:$D),2)</f>
        <v>0</v>
      </c>
      <c r="Q1481" s="321">
        <f t="shared" si="57"/>
        <v>0</v>
      </c>
      <c r="S1481" s="324"/>
      <c r="T1481" s="317"/>
      <c r="U1481" s="325"/>
      <c r="V1481" s="325"/>
    </row>
    <row r="1482" spans="1:22" ht="15" customHeight="1" x14ac:dyDescent="0.25">
      <c r="A1482" s="129" t="s">
        <v>2816</v>
      </c>
      <c r="B1482" s="126" t="s">
        <v>2087</v>
      </c>
      <c r="C1482" s="127" t="s">
        <v>4020</v>
      </c>
      <c r="D1482" s="127" t="s">
        <v>2756</v>
      </c>
      <c r="E1482" s="127" t="s">
        <v>2555</v>
      </c>
      <c r="F1482" s="128">
        <v>14.24</v>
      </c>
      <c r="G1482" s="128">
        <v>14.44</v>
      </c>
      <c r="H1482" s="128">
        <v>11.39</v>
      </c>
      <c r="I1482" s="311"/>
      <c r="J1482" s="319">
        <f>ROUND(SUMIF(Anlagenbewegungsdaten!B:B,A1482,Anlagenbewegungsdaten!C:C),3)</f>
        <v>0</v>
      </c>
      <c r="K1482" s="320">
        <f>ROUND(SUMIF(Anlagenbewegungsdaten!$B:$B,$A1482,Anlagenbewegungsdaten!$D:$D),2)</f>
        <v>0</v>
      </c>
      <c r="L1482" s="321">
        <f t="shared" ref="L1482:L1545" si="58">IF(ISBLANK(F1482),0,IF(OR($J1482&gt;=100,$J1482&lt;=-100),F1482-(K1482/J1482*100),IF(OR(J1482&gt;-100,J1482&lt;100),(J1482*F1482%)-K1482)))</f>
        <v>0</v>
      </c>
      <c r="M1482" s="341" t="s">
        <v>4950</v>
      </c>
      <c r="N1482" s="341" t="s">
        <v>4963</v>
      </c>
      <c r="O1482" s="323">
        <f>ROUND(SUMIF(Anlagenbewegungsdaten_AV!B:B,A1482,Anlagenbewegungsdaten_AV!C:C),3)</f>
        <v>0</v>
      </c>
      <c r="P1482" s="320">
        <f>ROUND(SUMIF(Anlagenbewegungsdaten_AV!$B:$B,$A1482,Anlagenbewegungsdaten_AV!$D:$D),2)</f>
        <v>0</v>
      </c>
      <c r="Q1482" s="321">
        <f t="shared" ref="Q1482:Q1545" si="59">IF(ISBLANK(H1482),0,IF(OR($O1482&gt;=100,$O1482&lt;=-100),H1482-(P1482/O1482*100),IF(OR(O1482&gt;-100,O1482&lt;100),(O1482*G1482%)-P1482)))</f>
        <v>0</v>
      </c>
      <c r="S1482" s="324"/>
      <c r="T1482" s="317"/>
      <c r="U1482" s="325"/>
      <c r="V1482" s="325"/>
    </row>
    <row r="1483" spans="1:22" ht="15" customHeight="1" x14ac:dyDescent="0.25">
      <c r="A1483" s="129" t="s">
        <v>3560</v>
      </c>
      <c r="B1483" s="126" t="s">
        <v>2087</v>
      </c>
      <c r="C1483" s="127" t="s">
        <v>4020</v>
      </c>
      <c r="D1483" s="127" t="s">
        <v>3500</v>
      </c>
      <c r="E1483" s="127" t="s">
        <v>3299</v>
      </c>
      <c r="F1483" s="128">
        <v>14.209999999999999</v>
      </c>
      <c r="G1483" s="128">
        <v>14.409999999999998</v>
      </c>
      <c r="H1483" s="128">
        <v>11.37</v>
      </c>
      <c r="I1483" s="311"/>
      <c r="J1483" s="319">
        <f>ROUND(SUMIF(Anlagenbewegungsdaten!B:B,A1483,Anlagenbewegungsdaten!C:C),3)</f>
        <v>0</v>
      </c>
      <c r="K1483" s="320">
        <f>ROUND(SUMIF(Anlagenbewegungsdaten!$B:$B,$A1483,Anlagenbewegungsdaten!$D:$D),2)</f>
        <v>0</v>
      </c>
      <c r="L1483" s="321">
        <f t="shared" si="58"/>
        <v>0</v>
      </c>
      <c r="M1483" s="341" t="s">
        <v>4950</v>
      </c>
      <c r="N1483" s="341" t="s">
        <v>4963</v>
      </c>
      <c r="O1483" s="323">
        <f>ROUND(SUMIF(Anlagenbewegungsdaten_AV!B:B,A1483,Anlagenbewegungsdaten_AV!C:C),3)</f>
        <v>0</v>
      </c>
      <c r="P1483" s="320">
        <f>ROUND(SUMIF(Anlagenbewegungsdaten_AV!$B:$B,$A1483,Anlagenbewegungsdaten_AV!$D:$D),2)</f>
        <v>0</v>
      </c>
      <c r="Q1483" s="321">
        <f t="shared" si="59"/>
        <v>0</v>
      </c>
      <c r="S1483" s="324"/>
      <c r="T1483" s="317"/>
      <c r="U1483" s="325"/>
      <c r="V1483" s="325"/>
    </row>
    <row r="1484" spans="1:22" ht="15" customHeight="1" x14ac:dyDescent="0.25">
      <c r="A1484" s="129" t="s">
        <v>4332</v>
      </c>
      <c r="B1484" s="126" t="s">
        <v>2087</v>
      </c>
      <c r="C1484" s="127" t="s">
        <v>4020</v>
      </c>
      <c r="D1484" s="127" t="s">
        <v>4271</v>
      </c>
      <c r="E1484" s="127" t="s">
        <v>4069</v>
      </c>
      <c r="F1484" s="128">
        <v>14.18</v>
      </c>
      <c r="G1484" s="128">
        <v>14.379999999999999</v>
      </c>
      <c r="H1484" s="128">
        <v>11.34</v>
      </c>
      <c r="I1484" s="311"/>
      <c r="J1484" s="319">
        <f>ROUND(SUMIF(Anlagenbewegungsdaten!B:B,A1484,Anlagenbewegungsdaten!C:C),3)</f>
        <v>0</v>
      </c>
      <c r="K1484" s="320">
        <f>ROUND(SUMIF(Anlagenbewegungsdaten!$B:$B,$A1484,Anlagenbewegungsdaten!$D:$D),2)</f>
        <v>0</v>
      </c>
      <c r="L1484" s="321">
        <f t="shared" si="58"/>
        <v>0</v>
      </c>
      <c r="M1484" s="341" t="s">
        <v>4950</v>
      </c>
      <c r="N1484" s="341" t="s">
        <v>4963</v>
      </c>
      <c r="O1484" s="323">
        <f>ROUND(SUMIF(Anlagenbewegungsdaten_AV!B:B,A1484,Anlagenbewegungsdaten_AV!C:C),3)</f>
        <v>0</v>
      </c>
      <c r="P1484" s="320">
        <f>ROUND(SUMIF(Anlagenbewegungsdaten_AV!$B:$B,$A1484,Anlagenbewegungsdaten_AV!$D:$D),2)</f>
        <v>0</v>
      </c>
      <c r="Q1484" s="321">
        <f t="shared" si="59"/>
        <v>0</v>
      </c>
      <c r="S1484" s="324"/>
      <c r="T1484" s="317"/>
      <c r="U1484" s="325"/>
      <c r="V1484" s="325"/>
    </row>
    <row r="1485" spans="1:22" ht="15" customHeight="1" x14ac:dyDescent="0.25">
      <c r="A1485" s="129" t="s">
        <v>2538</v>
      </c>
      <c r="B1485" s="126" t="s">
        <v>2087</v>
      </c>
      <c r="C1485" s="127" t="s">
        <v>4020</v>
      </c>
      <c r="D1485" s="127" t="s">
        <v>2501</v>
      </c>
      <c r="E1485" s="127" t="s">
        <v>2462</v>
      </c>
      <c r="F1485" s="128">
        <v>10.77</v>
      </c>
      <c r="G1485" s="128">
        <v>10.969999999999999</v>
      </c>
      <c r="H1485" s="128">
        <v>8.6199999999999992</v>
      </c>
      <c r="I1485" s="311"/>
      <c r="J1485" s="319">
        <f>ROUND(SUMIF(Anlagenbewegungsdaten!B:B,A1485,Anlagenbewegungsdaten!C:C),3)</f>
        <v>0</v>
      </c>
      <c r="K1485" s="320">
        <f>ROUND(SUMIF(Anlagenbewegungsdaten!$B:$B,$A1485,Anlagenbewegungsdaten!$D:$D),2)</f>
        <v>0</v>
      </c>
      <c r="L1485" s="321">
        <f t="shared" si="58"/>
        <v>0</v>
      </c>
      <c r="M1485" s="341" t="s">
        <v>4950</v>
      </c>
      <c r="N1485" s="341" t="s">
        <v>4963</v>
      </c>
      <c r="O1485" s="323">
        <f>ROUND(SUMIF(Anlagenbewegungsdaten_AV!B:B,A1485,Anlagenbewegungsdaten_AV!C:C),3)</f>
        <v>0</v>
      </c>
      <c r="P1485" s="320">
        <f>ROUND(SUMIF(Anlagenbewegungsdaten_AV!$B:$B,$A1485,Anlagenbewegungsdaten_AV!$D:$D),2)</f>
        <v>0</v>
      </c>
      <c r="Q1485" s="321">
        <f t="shared" si="59"/>
        <v>0</v>
      </c>
      <c r="S1485" s="324"/>
      <c r="T1485" s="317"/>
      <c r="U1485" s="325"/>
      <c r="V1485" s="325"/>
    </row>
    <row r="1486" spans="1:22" ht="15" customHeight="1" x14ac:dyDescent="0.25">
      <c r="A1486" s="129" t="s">
        <v>2539</v>
      </c>
      <c r="B1486" s="126" t="s">
        <v>2087</v>
      </c>
      <c r="C1486" s="127" t="s">
        <v>4020</v>
      </c>
      <c r="D1486" s="127" t="s">
        <v>2503</v>
      </c>
      <c r="E1486" s="127" t="s">
        <v>2465</v>
      </c>
      <c r="F1486" s="128">
        <v>12.77</v>
      </c>
      <c r="G1486" s="128">
        <v>12.969999999999999</v>
      </c>
      <c r="H1486" s="128">
        <v>10.220000000000001</v>
      </c>
      <c r="I1486" s="311"/>
      <c r="J1486" s="319">
        <f>ROUND(SUMIF(Anlagenbewegungsdaten!B:B,A1486,Anlagenbewegungsdaten!C:C),3)</f>
        <v>0</v>
      </c>
      <c r="K1486" s="320">
        <f>ROUND(SUMIF(Anlagenbewegungsdaten!$B:$B,$A1486,Anlagenbewegungsdaten!$D:$D),2)</f>
        <v>0</v>
      </c>
      <c r="L1486" s="321">
        <f t="shared" si="58"/>
        <v>0</v>
      </c>
      <c r="M1486" s="341" t="s">
        <v>4950</v>
      </c>
      <c r="N1486" s="341" t="s">
        <v>4963</v>
      </c>
      <c r="O1486" s="323">
        <f>ROUND(SUMIF(Anlagenbewegungsdaten_AV!B:B,A1486,Anlagenbewegungsdaten_AV!C:C),3)</f>
        <v>0</v>
      </c>
      <c r="P1486" s="320">
        <f>ROUND(SUMIF(Anlagenbewegungsdaten_AV!$B:$B,$A1486,Anlagenbewegungsdaten_AV!$D:$D),2)</f>
        <v>0</v>
      </c>
      <c r="Q1486" s="321">
        <f t="shared" si="59"/>
        <v>0</v>
      </c>
      <c r="S1486" s="324"/>
      <c r="T1486" s="317"/>
      <c r="U1486" s="325"/>
      <c r="V1486" s="325"/>
    </row>
    <row r="1487" spans="1:22" ht="15" customHeight="1" x14ac:dyDescent="0.25">
      <c r="A1487" s="129" t="s">
        <v>353</v>
      </c>
      <c r="B1487" s="126" t="s">
        <v>2087</v>
      </c>
      <c r="C1487" s="127" t="s">
        <v>4020</v>
      </c>
      <c r="D1487" s="127" t="s">
        <v>569</v>
      </c>
      <c r="E1487" s="127" t="s">
        <v>1546</v>
      </c>
      <c r="F1487" s="128">
        <v>13.77</v>
      </c>
      <c r="G1487" s="128">
        <v>13.969999999999999</v>
      </c>
      <c r="H1487" s="128">
        <v>11.02</v>
      </c>
      <c r="I1487" s="311"/>
      <c r="J1487" s="319">
        <f>ROUND(SUMIF(Anlagenbewegungsdaten!B:B,A1487,Anlagenbewegungsdaten!C:C),3)</f>
        <v>0</v>
      </c>
      <c r="K1487" s="320">
        <f>ROUND(SUMIF(Anlagenbewegungsdaten!$B:$B,$A1487,Anlagenbewegungsdaten!$D:$D),2)</f>
        <v>0</v>
      </c>
      <c r="L1487" s="321">
        <f t="shared" si="58"/>
        <v>0</v>
      </c>
      <c r="M1487" s="341" t="s">
        <v>4950</v>
      </c>
      <c r="N1487" s="341" t="s">
        <v>4963</v>
      </c>
      <c r="O1487" s="323">
        <f>ROUND(SUMIF(Anlagenbewegungsdaten_AV!B:B,A1487,Anlagenbewegungsdaten_AV!C:C),3)</f>
        <v>0</v>
      </c>
      <c r="P1487" s="320">
        <f>ROUND(SUMIF(Anlagenbewegungsdaten_AV!$B:$B,$A1487,Anlagenbewegungsdaten_AV!$D:$D),2)</f>
        <v>0</v>
      </c>
      <c r="Q1487" s="321">
        <f t="shared" si="59"/>
        <v>0</v>
      </c>
      <c r="S1487" s="324"/>
      <c r="T1487" s="317"/>
      <c r="U1487" s="325"/>
      <c r="V1487" s="325"/>
    </row>
    <row r="1488" spans="1:22" ht="15" customHeight="1" x14ac:dyDescent="0.25">
      <c r="A1488" s="129" t="s">
        <v>2817</v>
      </c>
      <c r="B1488" s="126" t="s">
        <v>2087</v>
      </c>
      <c r="C1488" s="127" t="s">
        <v>4020</v>
      </c>
      <c r="D1488" s="127" t="s">
        <v>2758</v>
      </c>
      <c r="E1488" s="127" t="s">
        <v>2555</v>
      </c>
      <c r="F1488" s="128">
        <v>13.74</v>
      </c>
      <c r="G1488" s="128">
        <v>13.94</v>
      </c>
      <c r="H1488" s="128">
        <v>10.99</v>
      </c>
      <c r="I1488" s="311"/>
      <c r="J1488" s="319">
        <f>ROUND(SUMIF(Anlagenbewegungsdaten!B:B,A1488,Anlagenbewegungsdaten!C:C),3)</f>
        <v>0</v>
      </c>
      <c r="K1488" s="320">
        <f>ROUND(SUMIF(Anlagenbewegungsdaten!$B:$B,$A1488,Anlagenbewegungsdaten!$D:$D),2)</f>
        <v>0</v>
      </c>
      <c r="L1488" s="321">
        <f t="shared" si="58"/>
        <v>0</v>
      </c>
      <c r="M1488" s="341" t="s">
        <v>4950</v>
      </c>
      <c r="N1488" s="341" t="s">
        <v>4963</v>
      </c>
      <c r="O1488" s="323">
        <f>ROUND(SUMIF(Anlagenbewegungsdaten_AV!B:B,A1488,Anlagenbewegungsdaten_AV!C:C),3)</f>
        <v>0</v>
      </c>
      <c r="P1488" s="320">
        <f>ROUND(SUMIF(Anlagenbewegungsdaten_AV!$B:$B,$A1488,Anlagenbewegungsdaten_AV!$D:$D),2)</f>
        <v>0</v>
      </c>
      <c r="Q1488" s="321">
        <f t="shared" si="59"/>
        <v>0</v>
      </c>
      <c r="S1488" s="324"/>
      <c r="T1488" s="317"/>
      <c r="U1488" s="325"/>
      <c r="V1488" s="325"/>
    </row>
    <row r="1489" spans="1:22" ht="15" customHeight="1" x14ac:dyDescent="0.25">
      <c r="A1489" s="129" t="s">
        <v>3561</v>
      </c>
      <c r="B1489" s="126" t="s">
        <v>2087</v>
      </c>
      <c r="C1489" s="127" t="s">
        <v>4020</v>
      </c>
      <c r="D1489" s="127" t="s">
        <v>3502</v>
      </c>
      <c r="E1489" s="127" t="s">
        <v>3299</v>
      </c>
      <c r="F1489" s="128">
        <v>13.709999999999999</v>
      </c>
      <c r="G1489" s="128">
        <v>13.909999999999998</v>
      </c>
      <c r="H1489" s="128">
        <v>10.97</v>
      </c>
      <c r="I1489" s="311"/>
      <c r="J1489" s="319">
        <f>ROUND(SUMIF(Anlagenbewegungsdaten!B:B,A1489,Anlagenbewegungsdaten!C:C),3)</f>
        <v>0</v>
      </c>
      <c r="K1489" s="320">
        <f>ROUND(SUMIF(Anlagenbewegungsdaten!$B:$B,$A1489,Anlagenbewegungsdaten!$D:$D),2)</f>
        <v>0</v>
      </c>
      <c r="L1489" s="321">
        <f t="shared" si="58"/>
        <v>0</v>
      </c>
      <c r="M1489" s="341" t="s">
        <v>4950</v>
      </c>
      <c r="N1489" s="341" t="s">
        <v>4963</v>
      </c>
      <c r="O1489" s="323">
        <f>ROUND(SUMIF(Anlagenbewegungsdaten_AV!B:B,A1489,Anlagenbewegungsdaten_AV!C:C),3)</f>
        <v>0</v>
      </c>
      <c r="P1489" s="320">
        <f>ROUND(SUMIF(Anlagenbewegungsdaten_AV!$B:$B,$A1489,Anlagenbewegungsdaten_AV!$D:$D),2)</f>
        <v>0</v>
      </c>
      <c r="Q1489" s="321">
        <f t="shared" si="59"/>
        <v>0</v>
      </c>
      <c r="S1489" s="324"/>
      <c r="T1489" s="317"/>
      <c r="U1489" s="325"/>
      <c r="V1489" s="325"/>
    </row>
    <row r="1490" spans="1:22" ht="15" customHeight="1" x14ac:dyDescent="0.25">
      <c r="A1490" s="129" t="s">
        <v>4333</v>
      </c>
      <c r="B1490" s="126" t="s">
        <v>2087</v>
      </c>
      <c r="C1490" s="127" t="s">
        <v>4020</v>
      </c>
      <c r="D1490" s="127" t="s">
        <v>4273</v>
      </c>
      <c r="E1490" s="127" t="s">
        <v>4069</v>
      </c>
      <c r="F1490" s="128">
        <v>13.68</v>
      </c>
      <c r="G1490" s="128">
        <v>13.879999999999999</v>
      </c>
      <c r="H1490" s="128">
        <v>10.94</v>
      </c>
      <c r="I1490" s="311"/>
      <c r="J1490" s="319">
        <f>ROUND(SUMIF(Anlagenbewegungsdaten!B:B,A1490,Anlagenbewegungsdaten!C:C),3)</f>
        <v>0</v>
      </c>
      <c r="K1490" s="320">
        <f>ROUND(SUMIF(Anlagenbewegungsdaten!$B:$B,$A1490,Anlagenbewegungsdaten!$D:$D),2)</f>
        <v>0</v>
      </c>
      <c r="L1490" s="321">
        <f t="shared" si="58"/>
        <v>0</v>
      </c>
      <c r="M1490" s="341" t="s">
        <v>4950</v>
      </c>
      <c r="N1490" s="341" t="s">
        <v>4963</v>
      </c>
      <c r="O1490" s="323">
        <f>ROUND(SUMIF(Anlagenbewegungsdaten_AV!B:B,A1490,Anlagenbewegungsdaten_AV!C:C),3)</f>
        <v>0</v>
      </c>
      <c r="P1490" s="320">
        <f>ROUND(SUMIF(Anlagenbewegungsdaten_AV!$B:$B,$A1490,Anlagenbewegungsdaten_AV!$D:$D),2)</f>
        <v>0</v>
      </c>
      <c r="Q1490" s="321">
        <f t="shared" si="59"/>
        <v>0</v>
      </c>
      <c r="S1490" s="324"/>
      <c r="T1490" s="317"/>
      <c r="U1490" s="325"/>
      <c r="V1490" s="325"/>
    </row>
    <row r="1491" spans="1:22" ht="15" customHeight="1" x14ac:dyDescent="0.25">
      <c r="A1491" s="129" t="s">
        <v>2540</v>
      </c>
      <c r="B1491" s="126" t="s">
        <v>2087</v>
      </c>
      <c r="C1491" s="127" t="s">
        <v>4020</v>
      </c>
      <c r="D1491" s="127" t="s">
        <v>2505</v>
      </c>
      <c r="E1491" s="127" t="s">
        <v>2462</v>
      </c>
      <c r="F1491" s="128">
        <v>14.77</v>
      </c>
      <c r="G1491" s="128">
        <v>14.969999999999999</v>
      </c>
      <c r="H1491" s="128">
        <v>11.82</v>
      </c>
      <c r="I1491" s="311"/>
      <c r="J1491" s="319">
        <f>ROUND(SUMIF(Anlagenbewegungsdaten!B:B,A1491,Anlagenbewegungsdaten!C:C),3)</f>
        <v>0</v>
      </c>
      <c r="K1491" s="320">
        <f>ROUND(SUMIF(Anlagenbewegungsdaten!$B:$B,$A1491,Anlagenbewegungsdaten!$D:$D),2)</f>
        <v>0</v>
      </c>
      <c r="L1491" s="321">
        <f t="shared" si="58"/>
        <v>0</v>
      </c>
      <c r="M1491" s="341" t="s">
        <v>4950</v>
      </c>
      <c r="N1491" s="341" t="s">
        <v>4963</v>
      </c>
      <c r="O1491" s="323">
        <f>ROUND(SUMIF(Anlagenbewegungsdaten_AV!B:B,A1491,Anlagenbewegungsdaten_AV!C:C),3)</f>
        <v>0</v>
      </c>
      <c r="P1491" s="320">
        <f>ROUND(SUMIF(Anlagenbewegungsdaten_AV!$B:$B,$A1491,Anlagenbewegungsdaten_AV!$D:$D),2)</f>
        <v>0</v>
      </c>
      <c r="Q1491" s="321">
        <f t="shared" si="59"/>
        <v>0</v>
      </c>
      <c r="S1491" s="324"/>
      <c r="T1491" s="317"/>
      <c r="U1491" s="325"/>
      <c r="V1491" s="325"/>
    </row>
    <row r="1492" spans="1:22" ht="15" customHeight="1" x14ac:dyDescent="0.25">
      <c r="A1492" s="129" t="s">
        <v>2541</v>
      </c>
      <c r="B1492" s="126" t="s">
        <v>2087</v>
      </c>
      <c r="C1492" s="127" t="s">
        <v>4020</v>
      </c>
      <c r="D1492" s="127" t="s">
        <v>2507</v>
      </c>
      <c r="E1492" s="127" t="s">
        <v>2465</v>
      </c>
      <c r="F1492" s="128">
        <v>16.77</v>
      </c>
      <c r="G1492" s="128">
        <v>16.97</v>
      </c>
      <c r="H1492" s="128">
        <v>13.42</v>
      </c>
      <c r="I1492" s="311"/>
      <c r="J1492" s="319">
        <f>ROUND(SUMIF(Anlagenbewegungsdaten!B:B,A1492,Anlagenbewegungsdaten!C:C),3)</f>
        <v>0</v>
      </c>
      <c r="K1492" s="320">
        <f>ROUND(SUMIF(Anlagenbewegungsdaten!$B:$B,$A1492,Anlagenbewegungsdaten!$D:$D),2)</f>
        <v>0</v>
      </c>
      <c r="L1492" s="321">
        <f t="shared" si="58"/>
        <v>0</v>
      </c>
      <c r="M1492" s="341" t="s">
        <v>4950</v>
      </c>
      <c r="N1492" s="341" t="s">
        <v>4963</v>
      </c>
      <c r="O1492" s="323">
        <f>ROUND(SUMIF(Anlagenbewegungsdaten_AV!B:B,A1492,Anlagenbewegungsdaten_AV!C:C),3)</f>
        <v>0</v>
      </c>
      <c r="P1492" s="320">
        <f>ROUND(SUMIF(Anlagenbewegungsdaten_AV!$B:$B,$A1492,Anlagenbewegungsdaten_AV!$D:$D),2)</f>
        <v>0</v>
      </c>
      <c r="Q1492" s="321">
        <f t="shared" si="59"/>
        <v>0</v>
      </c>
      <c r="S1492" s="324"/>
      <c r="T1492" s="317"/>
      <c r="U1492" s="325"/>
      <c r="V1492" s="325"/>
    </row>
    <row r="1493" spans="1:22" ht="15" customHeight="1" x14ac:dyDescent="0.25">
      <c r="A1493" s="129" t="s">
        <v>354</v>
      </c>
      <c r="B1493" s="126" t="s">
        <v>2087</v>
      </c>
      <c r="C1493" s="127" t="s">
        <v>4020</v>
      </c>
      <c r="D1493" s="127" t="s">
        <v>571</v>
      </c>
      <c r="E1493" s="127" t="s">
        <v>1546</v>
      </c>
      <c r="F1493" s="128">
        <v>17.77</v>
      </c>
      <c r="G1493" s="128">
        <v>17.97</v>
      </c>
      <c r="H1493" s="128">
        <v>14.22</v>
      </c>
      <c r="I1493" s="311"/>
      <c r="J1493" s="319">
        <f>ROUND(SUMIF(Anlagenbewegungsdaten!B:B,A1493,Anlagenbewegungsdaten!C:C),3)</f>
        <v>0</v>
      </c>
      <c r="K1493" s="320">
        <f>ROUND(SUMIF(Anlagenbewegungsdaten!$B:$B,$A1493,Anlagenbewegungsdaten!$D:$D),2)</f>
        <v>0</v>
      </c>
      <c r="L1493" s="321">
        <f t="shared" si="58"/>
        <v>0</v>
      </c>
      <c r="M1493" s="341" t="s">
        <v>4950</v>
      </c>
      <c r="N1493" s="341" t="s">
        <v>4963</v>
      </c>
      <c r="O1493" s="323">
        <f>ROUND(SUMIF(Anlagenbewegungsdaten_AV!B:B,A1493,Anlagenbewegungsdaten_AV!C:C),3)</f>
        <v>0</v>
      </c>
      <c r="P1493" s="320">
        <f>ROUND(SUMIF(Anlagenbewegungsdaten_AV!$B:$B,$A1493,Anlagenbewegungsdaten_AV!$D:$D),2)</f>
        <v>0</v>
      </c>
      <c r="Q1493" s="321">
        <f t="shared" si="59"/>
        <v>0</v>
      </c>
      <c r="S1493" s="324"/>
      <c r="T1493" s="317"/>
      <c r="U1493" s="325"/>
      <c r="V1493" s="325"/>
    </row>
    <row r="1494" spans="1:22" ht="15" customHeight="1" x14ac:dyDescent="0.25">
      <c r="A1494" s="129" t="s">
        <v>2818</v>
      </c>
      <c r="B1494" s="126" t="s">
        <v>2087</v>
      </c>
      <c r="C1494" s="127" t="s">
        <v>4020</v>
      </c>
      <c r="D1494" s="127" t="s">
        <v>2760</v>
      </c>
      <c r="E1494" s="127" t="s">
        <v>2555</v>
      </c>
      <c r="F1494" s="128">
        <v>17.740000000000002</v>
      </c>
      <c r="G1494" s="128">
        <v>17.940000000000001</v>
      </c>
      <c r="H1494" s="128">
        <v>14.19</v>
      </c>
      <c r="I1494" s="311"/>
      <c r="J1494" s="319">
        <f>ROUND(SUMIF(Anlagenbewegungsdaten!B:B,A1494,Anlagenbewegungsdaten!C:C),3)</f>
        <v>0</v>
      </c>
      <c r="K1494" s="320">
        <f>ROUND(SUMIF(Anlagenbewegungsdaten!$B:$B,$A1494,Anlagenbewegungsdaten!$D:$D),2)</f>
        <v>0</v>
      </c>
      <c r="L1494" s="321">
        <f t="shared" si="58"/>
        <v>0</v>
      </c>
      <c r="M1494" s="341" t="s">
        <v>4950</v>
      </c>
      <c r="N1494" s="341" t="s">
        <v>4963</v>
      </c>
      <c r="O1494" s="323">
        <f>ROUND(SUMIF(Anlagenbewegungsdaten_AV!B:B,A1494,Anlagenbewegungsdaten_AV!C:C),3)</f>
        <v>0</v>
      </c>
      <c r="P1494" s="320">
        <f>ROUND(SUMIF(Anlagenbewegungsdaten_AV!$B:$B,$A1494,Anlagenbewegungsdaten_AV!$D:$D),2)</f>
        <v>0</v>
      </c>
      <c r="Q1494" s="321">
        <f t="shared" si="59"/>
        <v>0</v>
      </c>
      <c r="S1494" s="324"/>
      <c r="T1494" s="317"/>
      <c r="U1494" s="325"/>
      <c r="V1494" s="325"/>
    </row>
    <row r="1495" spans="1:22" ht="15" customHeight="1" x14ac:dyDescent="0.25">
      <c r="A1495" s="129" t="s">
        <v>3562</v>
      </c>
      <c r="B1495" s="126" t="s">
        <v>2087</v>
      </c>
      <c r="C1495" s="127" t="s">
        <v>4020</v>
      </c>
      <c r="D1495" s="127" t="s">
        <v>3504</v>
      </c>
      <c r="E1495" s="127" t="s">
        <v>3299</v>
      </c>
      <c r="F1495" s="128">
        <v>17.71</v>
      </c>
      <c r="G1495" s="128">
        <v>17.91</v>
      </c>
      <c r="H1495" s="128">
        <v>14.17</v>
      </c>
      <c r="I1495" s="311"/>
      <c r="J1495" s="319">
        <f>ROUND(SUMIF(Anlagenbewegungsdaten!B:B,A1495,Anlagenbewegungsdaten!C:C),3)</f>
        <v>0</v>
      </c>
      <c r="K1495" s="320">
        <f>ROUND(SUMIF(Anlagenbewegungsdaten!$B:$B,$A1495,Anlagenbewegungsdaten!$D:$D),2)</f>
        <v>0</v>
      </c>
      <c r="L1495" s="321">
        <f t="shared" si="58"/>
        <v>0</v>
      </c>
      <c r="M1495" s="341" t="s">
        <v>4950</v>
      </c>
      <c r="N1495" s="341" t="s">
        <v>4963</v>
      </c>
      <c r="O1495" s="323">
        <f>ROUND(SUMIF(Anlagenbewegungsdaten_AV!B:B,A1495,Anlagenbewegungsdaten_AV!C:C),3)</f>
        <v>0</v>
      </c>
      <c r="P1495" s="320">
        <f>ROUND(SUMIF(Anlagenbewegungsdaten_AV!$B:$B,$A1495,Anlagenbewegungsdaten_AV!$D:$D),2)</f>
        <v>0</v>
      </c>
      <c r="Q1495" s="321">
        <f t="shared" si="59"/>
        <v>0</v>
      </c>
      <c r="S1495" s="324"/>
      <c r="T1495" s="317"/>
      <c r="U1495" s="325"/>
      <c r="V1495" s="325"/>
    </row>
    <row r="1496" spans="1:22" ht="15" customHeight="1" x14ac:dyDescent="0.25">
      <c r="A1496" s="129" t="s">
        <v>4334</v>
      </c>
      <c r="B1496" s="126" t="s">
        <v>2087</v>
      </c>
      <c r="C1496" s="127" t="s">
        <v>4020</v>
      </c>
      <c r="D1496" s="127" t="s">
        <v>4275</v>
      </c>
      <c r="E1496" s="127" t="s">
        <v>4069</v>
      </c>
      <c r="F1496" s="128">
        <v>17.68</v>
      </c>
      <c r="G1496" s="128">
        <v>17.88</v>
      </c>
      <c r="H1496" s="128">
        <v>14.14</v>
      </c>
      <c r="I1496" s="311"/>
      <c r="J1496" s="319">
        <f>ROUND(SUMIF(Anlagenbewegungsdaten!B:B,A1496,Anlagenbewegungsdaten!C:C),3)</f>
        <v>0</v>
      </c>
      <c r="K1496" s="320">
        <f>ROUND(SUMIF(Anlagenbewegungsdaten!$B:$B,$A1496,Anlagenbewegungsdaten!$D:$D),2)</f>
        <v>0</v>
      </c>
      <c r="L1496" s="321">
        <f t="shared" si="58"/>
        <v>0</v>
      </c>
      <c r="M1496" s="341" t="s">
        <v>4950</v>
      </c>
      <c r="N1496" s="341" t="s">
        <v>4963</v>
      </c>
      <c r="O1496" s="323">
        <f>ROUND(SUMIF(Anlagenbewegungsdaten_AV!B:B,A1496,Anlagenbewegungsdaten_AV!C:C),3)</f>
        <v>0</v>
      </c>
      <c r="P1496" s="320">
        <f>ROUND(SUMIF(Anlagenbewegungsdaten_AV!$B:$B,$A1496,Anlagenbewegungsdaten_AV!$D:$D),2)</f>
        <v>0</v>
      </c>
      <c r="Q1496" s="321">
        <f t="shared" si="59"/>
        <v>0</v>
      </c>
      <c r="S1496" s="324"/>
      <c r="T1496" s="317"/>
      <c r="U1496" s="325"/>
      <c r="V1496" s="325"/>
    </row>
    <row r="1497" spans="1:22" ht="15" customHeight="1" x14ac:dyDescent="0.25">
      <c r="A1497" s="129" t="s">
        <v>6430</v>
      </c>
      <c r="B1497" s="126" t="s">
        <v>2087</v>
      </c>
      <c r="C1497" s="127" t="s">
        <v>4020</v>
      </c>
      <c r="D1497" s="127" t="s">
        <v>6001</v>
      </c>
      <c r="E1497" s="127" t="s">
        <v>5886</v>
      </c>
      <c r="F1497" s="128">
        <v>17.59</v>
      </c>
      <c r="G1497" s="128">
        <v>17.59</v>
      </c>
      <c r="H1497" s="128">
        <v>14.07</v>
      </c>
      <c r="I1497" s="311"/>
      <c r="J1497" s="319">
        <f>ROUND(SUMIF(Anlagenbewegungsdaten!B:B,A1497,Anlagenbewegungsdaten!C:C),3)</f>
        <v>0</v>
      </c>
      <c r="K1497" s="320">
        <f>ROUND(SUMIF(Anlagenbewegungsdaten!$B:$B,$A1497,Anlagenbewegungsdaten!$D:$D),2)</f>
        <v>0</v>
      </c>
      <c r="L1497" s="321">
        <f t="shared" si="58"/>
        <v>0</v>
      </c>
      <c r="M1497" s="341" t="s">
        <v>4950</v>
      </c>
      <c r="N1497" s="341" t="s">
        <v>4963</v>
      </c>
      <c r="O1497" s="323">
        <f>ROUND(SUMIF(Anlagenbewegungsdaten_AV!B:B,A1497,Anlagenbewegungsdaten_AV!C:C),3)</f>
        <v>0</v>
      </c>
      <c r="P1497" s="320">
        <f>ROUND(SUMIF(Anlagenbewegungsdaten_AV!$B:$B,$A1497,Anlagenbewegungsdaten_AV!$D:$D),2)</f>
        <v>0</v>
      </c>
      <c r="Q1497" s="321">
        <f t="shared" si="59"/>
        <v>0</v>
      </c>
      <c r="S1497" s="324"/>
      <c r="T1497" s="317"/>
      <c r="U1497" s="325"/>
      <c r="V1497" s="325"/>
    </row>
    <row r="1498" spans="1:22" ht="15" customHeight="1" x14ac:dyDescent="0.25">
      <c r="A1498" s="129" t="s">
        <v>689</v>
      </c>
      <c r="B1498" s="126" t="s">
        <v>2087</v>
      </c>
      <c r="C1498" s="127" t="s">
        <v>4020</v>
      </c>
      <c r="D1498" s="127" t="s">
        <v>2509</v>
      </c>
      <c r="E1498" s="127" t="s">
        <v>2462</v>
      </c>
      <c r="F1498" s="128">
        <v>13.27</v>
      </c>
      <c r="G1498" s="128">
        <v>13.469999999999999</v>
      </c>
      <c r="H1498" s="128">
        <v>10.62</v>
      </c>
      <c r="I1498" s="311"/>
      <c r="J1498" s="319">
        <f>ROUND(SUMIF(Anlagenbewegungsdaten!B:B,A1498,Anlagenbewegungsdaten!C:C),3)</f>
        <v>0</v>
      </c>
      <c r="K1498" s="320">
        <f>ROUND(SUMIF(Anlagenbewegungsdaten!$B:$B,$A1498,Anlagenbewegungsdaten!$D:$D),2)</f>
        <v>0</v>
      </c>
      <c r="L1498" s="321">
        <f t="shared" si="58"/>
        <v>0</v>
      </c>
      <c r="M1498" s="341" t="s">
        <v>4950</v>
      </c>
      <c r="N1498" s="341" t="s">
        <v>4963</v>
      </c>
      <c r="O1498" s="323">
        <f>ROUND(SUMIF(Anlagenbewegungsdaten_AV!B:B,A1498,Anlagenbewegungsdaten_AV!C:C),3)</f>
        <v>0</v>
      </c>
      <c r="P1498" s="320">
        <f>ROUND(SUMIF(Anlagenbewegungsdaten_AV!$B:$B,$A1498,Anlagenbewegungsdaten_AV!$D:$D),2)</f>
        <v>0</v>
      </c>
      <c r="Q1498" s="321">
        <f t="shared" si="59"/>
        <v>0</v>
      </c>
      <c r="S1498" s="324"/>
      <c r="T1498" s="317"/>
      <c r="U1498" s="325"/>
      <c r="V1498" s="325"/>
    </row>
    <row r="1499" spans="1:22" ht="15" customHeight="1" x14ac:dyDescent="0.25">
      <c r="A1499" s="129" t="s">
        <v>690</v>
      </c>
      <c r="B1499" s="126" t="s">
        <v>2087</v>
      </c>
      <c r="C1499" s="127" t="s">
        <v>4020</v>
      </c>
      <c r="D1499" s="127" t="s">
        <v>2511</v>
      </c>
      <c r="E1499" s="127" t="s">
        <v>2465</v>
      </c>
      <c r="F1499" s="128">
        <v>15.27</v>
      </c>
      <c r="G1499" s="128">
        <v>15.469999999999999</v>
      </c>
      <c r="H1499" s="128">
        <v>12.22</v>
      </c>
      <c r="I1499" s="311"/>
      <c r="J1499" s="319">
        <f>ROUND(SUMIF(Anlagenbewegungsdaten!B:B,A1499,Anlagenbewegungsdaten!C:C),3)</f>
        <v>0</v>
      </c>
      <c r="K1499" s="320">
        <f>ROUND(SUMIF(Anlagenbewegungsdaten!$B:$B,$A1499,Anlagenbewegungsdaten!$D:$D),2)</f>
        <v>0</v>
      </c>
      <c r="L1499" s="321">
        <f t="shared" si="58"/>
        <v>0</v>
      </c>
      <c r="M1499" s="341" t="s">
        <v>4950</v>
      </c>
      <c r="N1499" s="341" t="s">
        <v>4963</v>
      </c>
      <c r="O1499" s="323">
        <f>ROUND(SUMIF(Anlagenbewegungsdaten_AV!B:B,A1499,Anlagenbewegungsdaten_AV!C:C),3)</f>
        <v>0</v>
      </c>
      <c r="P1499" s="320">
        <f>ROUND(SUMIF(Anlagenbewegungsdaten_AV!$B:$B,$A1499,Anlagenbewegungsdaten_AV!$D:$D),2)</f>
        <v>0</v>
      </c>
      <c r="Q1499" s="321">
        <f t="shared" si="59"/>
        <v>0</v>
      </c>
      <c r="S1499" s="324"/>
      <c r="T1499" s="317"/>
      <c r="U1499" s="325"/>
      <c r="V1499" s="325"/>
    </row>
    <row r="1500" spans="1:22" ht="15" customHeight="1" x14ac:dyDescent="0.25">
      <c r="A1500" s="129" t="s">
        <v>355</v>
      </c>
      <c r="B1500" s="126" t="s">
        <v>2087</v>
      </c>
      <c r="C1500" s="127" t="s">
        <v>4020</v>
      </c>
      <c r="D1500" s="127" t="s">
        <v>573</v>
      </c>
      <c r="E1500" s="127" t="s">
        <v>1546</v>
      </c>
      <c r="F1500" s="128">
        <v>16.27</v>
      </c>
      <c r="G1500" s="128">
        <v>16.47</v>
      </c>
      <c r="H1500" s="128">
        <v>13.02</v>
      </c>
      <c r="I1500" s="311"/>
      <c r="J1500" s="319">
        <f>ROUND(SUMIF(Anlagenbewegungsdaten!B:B,A1500,Anlagenbewegungsdaten!C:C),3)</f>
        <v>0</v>
      </c>
      <c r="K1500" s="320">
        <f>ROUND(SUMIF(Anlagenbewegungsdaten!$B:$B,$A1500,Anlagenbewegungsdaten!$D:$D),2)</f>
        <v>0</v>
      </c>
      <c r="L1500" s="321">
        <f t="shared" si="58"/>
        <v>0</v>
      </c>
      <c r="M1500" s="341" t="s">
        <v>4950</v>
      </c>
      <c r="N1500" s="341" t="s">
        <v>4963</v>
      </c>
      <c r="O1500" s="323">
        <f>ROUND(SUMIF(Anlagenbewegungsdaten_AV!B:B,A1500,Anlagenbewegungsdaten_AV!C:C),3)</f>
        <v>0</v>
      </c>
      <c r="P1500" s="320">
        <f>ROUND(SUMIF(Anlagenbewegungsdaten_AV!$B:$B,$A1500,Anlagenbewegungsdaten_AV!$D:$D),2)</f>
        <v>0</v>
      </c>
      <c r="Q1500" s="321">
        <f t="shared" si="59"/>
        <v>0</v>
      </c>
      <c r="S1500" s="324"/>
      <c r="T1500" s="317"/>
      <c r="U1500" s="325"/>
      <c r="V1500" s="325"/>
    </row>
    <row r="1501" spans="1:22" ht="15" customHeight="1" x14ac:dyDescent="0.25">
      <c r="A1501" s="129" t="s">
        <v>2819</v>
      </c>
      <c r="B1501" s="126" t="s">
        <v>2087</v>
      </c>
      <c r="C1501" s="127" t="s">
        <v>4020</v>
      </c>
      <c r="D1501" s="127" t="s">
        <v>2762</v>
      </c>
      <c r="E1501" s="127" t="s">
        <v>2555</v>
      </c>
      <c r="F1501" s="128">
        <v>16.240000000000002</v>
      </c>
      <c r="G1501" s="128">
        <v>16.440000000000001</v>
      </c>
      <c r="H1501" s="128">
        <v>12.99</v>
      </c>
      <c r="I1501" s="311"/>
      <c r="J1501" s="319">
        <f>ROUND(SUMIF(Anlagenbewegungsdaten!B:B,A1501,Anlagenbewegungsdaten!C:C),3)</f>
        <v>0</v>
      </c>
      <c r="K1501" s="320">
        <f>ROUND(SUMIF(Anlagenbewegungsdaten!$B:$B,$A1501,Anlagenbewegungsdaten!$D:$D),2)</f>
        <v>0</v>
      </c>
      <c r="L1501" s="321">
        <f t="shared" si="58"/>
        <v>0</v>
      </c>
      <c r="M1501" s="341" t="s">
        <v>4950</v>
      </c>
      <c r="N1501" s="341" t="s">
        <v>4963</v>
      </c>
      <c r="O1501" s="323">
        <f>ROUND(SUMIF(Anlagenbewegungsdaten_AV!B:B,A1501,Anlagenbewegungsdaten_AV!C:C),3)</f>
        <v>0</v>
      </c>
      <c r="P1501" s="320">
        <f>ROUND(SUMIF(Anlagenbewegungsdaten_AV!$B:$B,$A1501,Anlagenbewegungsdaten_AV!$D:$D),2)</f>
        <v>0</v>
      </c>
      <c r="Q1501" s="321">
        <f t="shared" si="59"/>
        <v>0</v>
      </c>
      <c r="S1501" s="324"/>
      <c r="T1501" s="317"/>
      <c r="U1501" s="325"/>
      <c r="V1501" s="325"/>
    </row>
    <row r="1502" spans="1:22" ht="15" customHeight="1" x14ac:dyDescent="0.25">
      <c r="A1502" s="129" t="s">
        <v>3563</v>
      </c>
      <c r="B1502" s="126" t="s">
        <v>2087</v>
      </c>
      <c r="C1502" s="127" t="s">
        <v>4020</v>
      </c>
      <c r="D1502" s="127" t="s">
        <v>3506</v>
      </c>
      <c r="E1502" s="127" t="s">
        <v>3299</v>
      </c>
      <c r="F1502" s="128">
        <v>16.21</v>
      </c>
      <c r="G1502" s="128">
        <v>16.41</v>
      </c>
      <c r="H1502" s="128">
        <v>12.97</v>
      </c>
      <c r="I1502" s="311"/>
      <c r="J1502" s="319">
        <f>ROUND(SUMIF(Anlagenbewegungsdaten!B:B,A1502,Anlagenbewegungsdaten!C:C),3)</f>
        <v>0</v>
      </c>
      <c r="K1502" s="320">
        <f>ROUND(SUMIF(Anlagenbewegungsdaten!$B:$B,$A1502,Anlagenbewegungsdaten!$D:$D),2)</f>
        <v>0</v>
      </c>
      <c r="L1502" s="321">
        <f t="shared" si="58"/>
        <v>0</v>
      </c>
      <c r="M1502" s="341" t="s">
        <v>4950</v>
      </c>
      <c r="N1502" s="341" t="s">
        <v>4963</v>
      </c>
      <c r="O1502" s="323">
        <f>ROUND(SUMIF(Anlagenbewegungsdaten_AV!B:B,A1502,Anlagenbewegungsdaten_AV!C:C),3)</f>
        <v>0</v>
      </c>
      <c r="P1502" s="320">
        <f>ROUND(SUMIF(Anlagenbewegungsdaten_AV!$B:$B,$A1502,Anlagenbewegungsdaten_AV!$D:$D),2)</f>
        <v>0</v>
      </c>
      <c r="Q1502" s="321">
        <f t="shared" si="59"/>
        <v>0</v>
      </c>
      <c r="S1502" s="324"/>
      <c r="T1502" s="317"/>
      <c r="U1502" s="325"/>
      <c r="V1502" s="325"/>
    </row>
    <row r="1503" spans="1:22" ht="15" customHeight="1" x14ac:dyDescent="0.25">
      <c r="A1503" s="129" t="s">
        <v>4335</v>
      </c>
      <c r="B1503" s="126" t="s">
        <v>2087</v>
      </c>
      <c r="C1503" s="127" t="s">
        <v>4020</v>
      </c>
      <c r="D1503" s="127" t="s">
        <v>4277</v>
      </c>
      <c r="E1503" s="127" t="s">
        <v>4069</v>
      </c>
      <c r="F1503" s="128">
        <v>16.18</v>
      </c>
      <c r="G1503" s="128">
        <v>16.38</v>
      </c>
      <c r="H1503" s="128">
        <v>12.94</v>
      </c>
      <c r="I1503" s="311"/>
      <c r="J1503" s="319">
        <f>ROUND(SUMIF(Anlagenbewegungsdaten!B:B,A1503,Anlagenbewegungsdaten!C:C),3)</f>
        <v>0</v>
      </c>
      <c r="K1503" s="320">
        <f>ROUND(SUMIF(Anlagenbewegungsdaten!$B:$B,$A1503,Anlagenbewegungsdaten!$D:$D),2)</f>
        <v>0</v>
      </c>
      <c r="L1503" s="321">
        <f t="shared" si="58"/>
        <v>0</v>
      </c>
      <c r="M1503" s="341" t="s">
        <v>4950</v>
      </c>
      <c r="N1503" s="341" t="s">
        <v>4963</v>
      </c>
      <c r="O1503" s="323">
        <f>ROUND(SUMIF(Anlagenbewegungsdaten_AV!B:B,A1503,Anlagenbewegungsdaten_AV!C:C),3)</f>
        <v>0</v>
      </c>
      <c r="P1503" s="320">
        <f>ROUND(SUMIF(Anlagenbewegungsdaten_AV!$B:$B,$A1503,Anlagenbewegungsdaten_AV!$D:$D),2)</f>
        <v>0</v>
      </c>
      <c r="Q1503" s="321">
        <f t="shared" si="59"/>
        <v>0</v>
      </c>
      <c r="S1503" s="324"/>
      <c r="T1503" s="317"/>
      <c r="U1503" s="325"/>
      <c r="V1503" s="325"/>
    </row>
    <row r="1504" spans="1:22" ht="15" customHeight="1" x14ac:dyDescent="0.25">
      <c r="A1504" s="129" t="s">
        <v>691</v>
      </c>
      <c r="B1504" s="126" t="s">
        <v>2087</v>
      </c>
      <c r="C1504" s="127" t="s">
        <v>4020</v>
      </c>
      <c r="D1504" s="127" t="s">
        <v>2513</v>
      </c>
      <c r="E1504" s="127" t="s">
        <v>2462</v>
      </c>
      <c r="F1504" s="128">
        <v>8.27</v>
      </c>
      <c r="G1504" s="128">
        <v>8.4699999999999989</v>
      </c>
      <c r="H1504" s="128">
        <v>6.62</v>
      </c>
      <c r="I1504" s="311"/>
      <c r="J1504" s="319">
        <f>ROUND(SUMIF(Anlagenbewegungsdaten!B:B,A1504,Anlagenbewegungsdaten!C:C),3)</f>
        <v>0</v>
      </c>
      <c r="K1504" s="320">
        <f>ROUND(SUMIF(Anlagenbewegungsdaten!$B:$B,$A1504,Anlagenbewegungsdaten!$D:$D),2)</f>
        <v>0</v>
      </c>
      <c r="L1504" s="321">
        <f t="shared" si="58"/>
        <v>0</v>
      </c>
      <c r="M1504" s="341" t="s">
        <v>4950</v>
      </c>
      <c r="N1504" s="341" t="s">
        <v>4963</v>
      </c>
      <c r="O1504" s="323">
        <f>ROUND(SUMIF(Anlagenbewegungsdaten_AV!B:B,A1504,Anlagenbewegungsdaten_AV!C:C),3)</f>
        <v>0</v>
      </c>
      <c r="P1504" s="320">
        <f>ROUND(SUMIF(Anlagenbewegungsdaten_AV!$B:$B,$A1504,Anlagenbewegungsdaten_AV!$D:$D),2)</f>
        <v>0</v>
      </c>
      <c r="Q1504" s="321">
        <f t="shared" si="59"/>
        <v>0</v>
      </c>
      <c r="S1504" s="324"/>
      <c r="T1504" s="317"/>
      <c r="U1504" s="325"/>
      <c r="V1504" s="325"/>
    </row>
    <row r="1505" spans="1:22" ht="15" customHeight="1" x14ac:dyDescent="0.25">
      <c r="A1505" s="129" t="s">
        <v>692</v>
      </c>
      <c r="B1505" s="126" t="s">
        <v>2087</v>
      </c>
      <c r="C1505" s="127" t="s">
        <v>4020</v>
      </c>
      <c r="D1505" s="127" t="s">
        <v>2515</v>
      </c>
      <c r="E1505" s="127" t="s">
        <v>2465</v>
      </c>
      <c r="F1505" s="128">
        <v>10.27</v>
      </c>
      <c r="G1505" s="128">
        <v>10.469999999999999</v>
      </c>
      <c r="H1505" s="128">
        <v>8.2200000000000006</v>
      </c>
      <c r="I1505" s="311"/>
      <c r="J1505" s="319">
        <f>ROUND(SUMIF(Anlagenbewegungsdaten!B:B,A1505,Anlagenbewegungsdaten!C:C),3)</f>
        <v>0</v>
      </c>
      <c r="K1505" s="320">
        <f>ROUND(SUMIF(Anlagenbewegungsdaten!$B:$B,$A1505,Anlagenbewegungsdaten!$D:$D),2)</f>
        <v>0</v>
      </c>
      <c r="L1505" s="321">
        <f t="shared" si="58"/>
        <v>0</v>
      </c>
      <c r="M1505" s="341" t="s">
        <v>4950</v>
      </c>
      <c r="N1505" s="341" t="s">
        <v>4963</v>
      </c>
      <c r="O1505" s="323">
        <f>ROUND(SUMIF(Anlagenbewegungsdaten_AV!B:B,A1505,Anlagenbewegungsdaten_AV!C:C),3)</f>
        <v>0</v>
      </c>
      <c r="P1505" s="320">
        <f>ROUND(SUMIF(Anlagenbewegungsdaten_AV!$B:$B,$A1505,Anlagenbewegungsdaten_AV!$D:$D),2)</f>
        <v>0</v>
      </c>
      <c r="Q1505" s="321">
        <f t="shared" si="59"/>
        <v>0</v>
      </c>
      <c r="S1505" s="324"/>
      <c r="T1505" s="317"/>
      <c r="U1505" s="325"/>
      <c r="V1505" s="325"/>
    </row>
    <row r="1506" spans="1:22" ht="15" customHeight="1" x14ac:dyDescent="0.25">
      <c r="A1506" s="129" t="s">
        <v>356</v>
      </c>
      <c r="B1506" s="126" t="s">
        <v>2087</v>
      </c>
      <c r="C1506" s="127" t="s">
        <v>4020</v>
      </c>
      <c r="D1506" s="127" t="s">
        <v>1649</v>
      </c>
      <c r="E1506" s="127" t="s">
        <v>1546</v>
      </c>
      <c r="F1506" s="128">
        <v>11.27</v>
      </c>
      <c r="G1506" s="128">
        <v>11.469999999999999</v>
      </c>
      <c r="H1506" s="128">
        <v>9.02</v>
      </c>
      <c r="I1506" s="311"/>
      <c r="J1506" s="319">
        <f>ROUND(SUMIF(Anlagenbewegungsdaten!B:B,A1506,Anlagenbewegungsdaten!C:C),3)</f>
        <v>0</v>
      </c>
      <c r="K1506" s="320">
        <f>ROUND(SUMIF(Anlagenbewegungsdaten!$B:$B,$A1506,Anlagenbewegungsdaten!$D:$D),2)</f>
        <v>0</v>
      </c>
      <c r="L1506" s="321">
        <f t="shared" si="58"/>
        <v>0</v>
      </c>
      <c r="M1506" s="341" t="s">
        <v>4950</v>
      </c>
      <c r="N1506" s="341" t="s">
        <v>4963</v>
      </c>
      <c r="O1506" s="323">
        <f>ROUND(SUMIF(Anlagenbewegungsdaten_AV!B:B,A1506,Anlagenbewegungsdaten_AV!C:C),3)</f>
        <v>0</v>
      </c>
      <c r="P1506" s="320">
        <f>ROUND(SUMIF(Anlagenbewegungsdaten_AV!$B:$B,$A1506,Anlagenbewegungsdaten_AV!$D:$D),2)</f>
        <v>0</v>
      </c>
      <c r="Q1506" s="321">
        <f t="shared" si="59"/>
        <v>0</v>
      </c>
      <c r="S1506" s="324"/>
      <c r="T1506" s="317"/>
      <c r="U1506" s="325"/>
      <c r="V1506" s="325"/>
    </row>
    <row r="1507" spans="1:22" ht="15" customHeight="1" x14ac:dyDescent="0.25">
      <c r="A1507" s="129" t="s">
        <v>2820</v>
      </c>
      <c r="B1507" s="126" t="s">
        <v>2087</v>
      </c>
      <c r="C1507" s="127" t="s">
        <v>4020</v>
      </c>
      <c r="D1507" s="127" t="s">
        <v>2609</v>
      </c>
      <c r="E1507" s="127" t="s">
        <v>2555</v>
      </c>
      <c r="F1507" s="128">
        <v>11.24</v>
      </c>
      <c r="G1507" s="128">
        <v>11.44</v>
      </c>
      <c r="H1507" s="128">
        <v>8.99</v>
      </c>
      <c r="I1507" s="311"/>
      <c r="J1507" s="319">
        <f>ROUND(SUMIF(Anlagenbewegungsdaten!B:B,A1507,Anlagenbewegungsdaten!C:C),3)</f>
        <v>0</v>
      </c>
      <c r="K1507" s="320">
        <f>ROUND(SUMIF(Anlagenbewegungsdaten!$B:$B,$A1507,Anlagenbewegungsdaten!$D:$D),2)</f>
        <v>0</v>
      </c>
      <c r="L1507" s="321">
        <f t="shared" si="58"/>
        <v>0</v>
      </c>
      <c r="M1507" s="341" t="s">
        <v>4950</v>
      </c>
      <c r="N1507" s="341" t="s">
        <v>4963</v>
      </c>
      <c r="O1507" s="323">
        <f>ROUND(SUMIF(Anlagenbewegungsdaten_AV!B:B,A1507,Anlagenbewegungsdaten_AV!C:C),3)</f>
        <v>0</v>
      </c>
      <c r="P1507" s="320">
        <f>ROUND(SUMIF(Anlagenbewegungsdaten_AV!$B:$B,$A1507,Anlagenbewegungsdaten_AV!$D:$D),2)</f>
        <v>0</v>
      </c>
      <c r="Q1507" s="321">
        <f t="shared" si="59"/>
        <v>0</v>
      </c>
      <c r="S1507" s="324"/>
      <c r="T1507" s="317"/>
      <c r="U1507" s="325"/>
      <c r="V1507" s="325"/>
    </row>
    <row r="1508" spans="1:22" ht="15" customHeight="1" x14ac:dyDescent="0.25">
      <c r="A1508" s="129" t="s">
        <v>3564</v>
      </c>
      <c r="B1508" s="126" t="s">
        <v>2087</v>
      </c>
      <c r="C1508" s="127" t="s">
        <v>4020</v>
      </c>
      <c r="D1508" s="127" t="s">
        <v>3353</v>
      </c>
      <c r="E1508" s="127" t="s">
        <v>3299</v>
      </c>
      <c r="F1508" s="128">
        <v>11.209999999999999</v>
      </c>
      <c r="G1508" s="128">
        <v>11.409999999999998</v>
      </c>
      <c r="H1508" s="128">
        <v>8.9700000000000006</v>
      </c>
      <c r="I1508" s="311"/>
      <c r="J1508" s="319">
        <f>ROUND(SUMIF(Anlagenbewegungsdaten!B:B,A1508,Anlagenbewegungsdaten!C:C),3)</f>
        <v>0</v>
      </c>
      <c r="K1508" s="320">
        <f>ROUND(SUMIF(Anlagenbewegungsdaten!$B:$B,$A1508,Anlagenbewegungsdaten!$D:$D),2)</f>
        <v>0</v>
      </c>
      <c r="L1508" s="321">
        <f t="shared" si="58"/>
        <v>0</v>
      </c>
      <c r="M1508" s="341" t="s">
        <v>4950</v>
      </c>
      <c r="N1508" s="341" t="s">
        <v>4963</v>
      </c>
      <c r="O1508" s="323">
        <f>ROUND(SUMIF(Anlagenbewegungsdaten_AV!B:B,A1508,Anlagenbewegungsdaten_AV!C:C),3)</f>
        <v>0</v>
      </c>
      <c r="P1508" s="320">
        <f>ROUND(SUMIF(Anlagenbewegungsdaten_AV!$B:$B,$A1508,Anlagenbewegungsdaten_AV!$D:$D),2)</f>
        <v>0</v>
      </c>
      <c r="Q1508" s="321">
        <f t="shared" si="59"/>
        <v>0</v>
      </c>
      <c r="S1508" s="324"/>
      <c r="T1508" s="317"/>
      <c r="U1508" s="325"/>
      <c r="V1508" s="325"/>
    </row>
    <row r="1509" spans="1:22" ht="15" customHeight="1" x14ac:dyDescent="0.25">
      <c r="A1509" s="129" t="s">
        <v>4336</v>
      </c>
      <c r="B1509" s="126" t="s">
        <v>2087</v>
      </c>
      <c r="C1509" s="127" t="s">
        <v>4020</v>
      </c>
      <c r="D1509" s="127" t="s">
        <v>4123</v>
      </c>
      <c r="E1509" s="127" t="s">
        <v>4069</v>
      </c>
      <c r="F1509" s="128">
        <v>11.18</v>
      </c>
      <c r="G1509" s="128">
        <v>11.379999999999999</v>
      </c>
      <c r="H1509" s="128">
        <v>8.94</v>
      </c>
      <c r="I1509" s="311"/>
      <c r="J1509" s="319">
        <f>ROUND(SUMIF(Anlagenbewegungsdaten!B:B,A1509,Anlagenbewegungsdaten!C:C),3)</f>
        <v>0</v>
      </c>
      <c r="K1509" s="320">
        <f>ROUND(SUMIF(Anlagenbewegungsdaten!$B:$B,$A1509,Anlagenbewegungsdaten!$D:$D),2)</f>
        <v>0</v>
      </c>
      <c r="L1509" s="321">
        <f t="shared" si="58"/>
        <v>0</v>
      </c>
      <c r="M1509" s="341" t="s">
        <v>4950</v>
      </c>
      <c r="N1509" s="341" t="s">
        <v>4963</v>
      </c>
      <c r="O1509" s="323">
        <f>ROUND(SUMIF(Anlagenbewegungsdaten_AV!B:B,A1509,Anlagenbewegungsdaten_AV!C:C),3)</f>
        <v>0</v>
      </c>
      <c r="P1509" s="320">
        <f>ROUND(SUMIF(Anlagenbewegungsdaten_AV!$B:$B,$A1509,Anlagenbewegungsdaten_AV!$D:$D),2)</f>
        <v>0</v>
      </c>
      <c r="Q1509" s="321">
        <f t="shared" si="59"/>
        <v>0</v>
      </c>
      <c r="S1509" s="324"/>
      <c r="T1509" s="317"/>
      <c r="U1509" s="325"/>
      <c r="V1509" s="325"/>
    </row>
    <row r="1510" spans="1:22" ht="15" customHeight="1" x14ac:dyDescent="0.25">
      <c r="A1510" s="129" t="s">
        <v>5323</v>
      </c>
      <c r="B1510" s="126" t="s">
        <v>2087</v>
      </c>
      <c r="C1510" s="127" t="s">
        <v>4020</v>
      </c>
      <c r="D1510" s="127" t="s">
        <v>5324</v>
      </c>
      <c r="E1510" s="127" t="s">
        <v>5023</v>
      </c>
      <c r="F1510" s="128">
        <v>21.55</v>
      </c>
      <c r="G1510" s="128">
        <v>21.75</v>
      </c>
      <c r="H1510" s="128">
        <v>17.239999999999998</v>
      </c>
      <c r="I1510" s="311"/>
      <c r="J1510" s="319">
        <f>ROUND(SUMIF(Anlagenbewegungsdaten!B:B,A1510,Anlagenbewegungsdaten!C:C),3)</f>
        <v>0</v>
      </c>
      <c r="K1510" s="320">
        <f>ROUND(SUMIF(Anlagenbewegungsdaten!$B:$B,$A1510,Anlagenbewegungsdaten!$D:$D),2)</f>
        <v>0</v>
      </c>
      <c r="L1510" s="321">
        <f t="shared" si="58"/>
        <v>0</v>
      </c>
      <c r="M1510" s="341" t="s">
        <v>4950</v>
      </c>
      <c r="N1510" s="341" t="s">
        <v>4963</v>
      </c>
      <c r="O1510" s="323">
        <f>ROUND(SUMIF(Anlagenbewegungsdaten_AV!B:B,A1510,Anlagenbewegungsdaten_AV!C:C),3)</f>
        <v>0</v>
      </c>
      <c r="P1510" s="320">
        <f>ROUND(SUMIF(Anlagenbewegungsdaten_AV!$B:$B,$A1510,Anlagenbewegungsdaten_AV!$D:$D),2)</f>
        <v>0</v>
      </c>
      <c r="Q1510" s="321">
        <f t="shared" si="59"/>
        <v>0</v>
      </c>
      <c r="S1510" s="324"/>
      <c r="T1510" s="317"/>
      <c r="U1510" s="325"/>
      <c r="V1510" s="325"/>
    </row>
    <row r="1511" spans="1:22" ht="15" customHeight="1" x14ac:dyDescent="0.25">
      <c r="A1511" s="129" t="s">
        <v>5889</v>
      </c>
      <c r="B1511" s="126" t="s">
        <v>2087</v>
      </c>
      <c r="C1511" s="127" t="s">
        <v>4020</v>
      </c>
      <c r="D1511" s="127" t="s">
        <v>5316</v>
      </c>
      <c r="E1511" s="127" t="s">
        <v>5023</v>
      </c>
      <c r="F1511" s="128">
        <v>24.55</v>
      </c>
      <c r="G1511" s="128">
        <v>24.75</v>
      </c>
      <c r="H1511" s="128">
        <v>19.64</v>
      </c>
      <c r="I1511" s="311"/>
      <c r="J1511" s="319">
        <f>ROUND(SUMIF(Anlagenbewegungsdaten!B:B,A1511,Anlagenbewegungsdaten!C:C),3)</f>
        <v>0</v>
      </c>
      <c r="K1511" s="320">
        <f>ROUND(SUMIF(Anlagenbewegungsdaten!$B:$B,$A1511,Anlagenbewegungsdaten!$D:$D),2)</f>
        <v>0</v>
      </c>
      <c r="L1511" s="321">
        <f t="shared" si="58"/>
        <v>0</v>
      </c>
      <c r="M1511" s="341" t="s">
        <v>4950</v>
      </c>
      <c r="N1511" s="341" t="s">
        <v>4963</v>
      </c>
      <c r="O1511" s="323">
        <f>ROUND(SUMIF(Anlagenbewegungsdaten_AV!B:B,A1511,Anlagenbewegungsdaten_AV!C:C),3)</f>
        <v>0</v>
      </c>
      <c r="P1511" s="320">
        <f>ROUND(SUMIF(Anlagenbewegungsdaten_AV!$B:$B,$A1511,Anlagenbewegungsdaten_AV!$D:$D),2)</f>
        <v>0</v>
      </c>
      <c r="Q1511" s="321">
        <f t="shared" si="59"/>
        <v>0</v>
      </c>
      <c r="S1511" s="324"/>
      <c r="T1511" s="317"/>
      <c r="U1511" s="325"/>
      <c r="V1511" s="325"/>
    </row>
    <row r="1512" spans="1:22" ht="15" customHeight="1" x14ac:dyDescent="0.25">
      <c r="A1512" s="129" t="s">
        <v>5325</v>
      </c>
      <c r="B1512" s="126" t="s">
        <v>2087</v>
      </c>
      <c r="C1512" s="127" t="s">
        <v>4020</v>
      </c>
      <c r="D1512" s="127" t="s">
        <v>5326</v>
      </c>
      <c r="E1512" s="127" t="s">
        <v>5023</v>
      </c>
      <c r="F1512" s="128">
        <v>25.55</v>
      </c>
      <c r="G1512" s="128">
        <v>25.75</v>
      </c>
      <c r="H1512" s="128">
        <v>20.440000000000001</v>
      </c>
      <c r="I1512" s="311"/>
      <c r="J1512" s="319">
        <f>ROUND(SUMIF(Anlagenbewegungsdaten!B:B,A1512,Anlagenbewegungsdaten!C:C),3)</f>
        <v>0</v>
      </c>
      <c r="K1512" s="320">
        <f>ROUND(SUMIF(Anlagenbewegungsdaten!$B:$B,$A1512,Anlagenbewegungsdaten!$D:$D),2)</f>
        <v>0</v>
      </c>
      <c r="L1512" s="321">
        <f t="shared" si="58"/>
        <v>0</v>
      </c>
      <c r="M1512" s="341" t="s">
        <v>4950</v>
      </c>
      <c r="N1512" s="341" t="s">
        <v>4963</v>
      </c>
      <c r="O1512" s="323">
        <f>ROUND(SUMIF(Anlagenbewegungsdaten_AV!B:B,A1512,Anlagenbewegungsdaten_AV!C:C),3)</f>
        <v>0</v>
      </c>
      <c r="P1512" s="320">
        <f>ROUND(SUMIF(Anlagenbewegungsdaten_AV!$B:$B,$A1512,Anlagenbewegungsdaten_AV!$D:$D),2)</f>
        <v>0</v>
      </c>
      <c r="Q1512" s="321">
        <f t="shared" si="59"/>
        <v>0</v>
      </c>
      <c r="S1512" s="324"/>
      <c r="T1512" s="317"/>
      <c r="U1512" s="325"/>
      <c r="V1512" s="325"/>
    </row>
    <row r="1513" spans="1:22" ht="15" customHeight="1" x14ac:dyDescent="0.25">
      <c r="A1513" s="129" t="s">
        <v>5327</v>
      </c>
      <c r="B1513" s="126" t="s">
        <v>2087</v>
      </c>
      <c r="C1513" s="127" t="s">
        <v>4020</v>
      </c>
      <c r="D1513" s="127" t="s">
        <v>5029</v>
      </c>
      <c r="E1513" s="127" t="s">
        <v>5023</v>
      </c>
      <c r="F1513" s="128">
        <v>26.55</v>
      </c>
      <c r="G1513" s="128">
        <v>26.75</v>
      </c>
      <c r="H1513" s="128">
        <v>21.24</v>
      </c>
      <c r="I1513" s="311"/>
      <c r="J1513" s="319">
        <f>ROUND(SUMIF(Anlagenbewegungsdaten!B:B,A1513,Anlagenbewegungsdaten!C:C),3)</f>
        <v>0</v>
      </c>
      <c r="K1513" s="320">
        <f>ROUND(SUMIF(Anlagenbewegungsdaten!$B:$B,$A1513,Anlagenbewegungsdaten!$D:$D),2)</f>
        <v>0</v>
      </c>
      <c r="L1513" s="321">
        <f t="shared" si="58"/>
        <v>0</v>
      </c>
      <c r="M1513" s="341" t="s">
        <v>4950</v>
      </c>
      <c r="N1513" s="341" t="s">
        <v>4963</v>
      </c>
      <c r="O1513" s="323">
        <f>ROUND(SUMIF(Anlagenbewegungsdaten_AV!B:B,A1513,Anlagenbewegungsdaten_AV!C:C),3)</f>
        <v>0</v>
      </c>
      <c r="P1513" s="320">
        <f>ROUND(SUMIF(Anlagenbewegungsdaten_AV!$B:$B,$A1513,Anlagenbewegungsdaten_AV!$D:$D),2)</f>
        <v>0</v>
      </c>
      <c r="Q1513" s="321">
        <f t="shared" si="59"/>
        <v>0</v>
      </c>
      <c r="S1513" s="324"/>
      <c r="T1513" s="317"/>
      <c r="U1513" s="325"/>
      <c r="V1513" s="325"/>
    </row>
    <row r="1514" spans="1:22" ht="15" customHeight="1" x14ac:dyDescent="0.25">
      <c r="A1514" s="129" t="s">
        <v>5328</v>
      </c>
      <c r="B1514" s="126" t="s">
        <v>2087</v>
      </c>
      <c r="C1514" s="127" t="s">
        <v>4020</v>
      </c>
      <c r="D1514" s="127" t="s">
        <v>5329</v>
      </c>
      <c r="E1514" s="127" t="s">
        <v>5023</v>
      </c>
      <c r="F1514" s="128">
        <v>19.63</v>
      </c>
      <c r="G1514" s="128">
        <v>19.829999999999998</v>
      </c>
      <c r="H1514" s="128">
        <v>15.7</v>
      </c>
      <c r="I1514" s="311"/>
      <c r="J1514" s="319">
        <f>ROUND(SUMIF(Anlagenbewegungsdaten!B:B,A1514,Anlagenbewegungsdaten!C:C),3)</f>
        <v>0</v>
      </c>
      <c r="K1514" s="320">
        <f>ROUND(SUMIF(Anlagenbewegungsdaten!$B:$B,$A1514,Anlagenbewegungsdaten!$D:$D),2)</f>
        <v>0</v>
      </c>
      <c r="L1514" s="321">
        <f t="shared" si="58"/>
        <v>0</v>
      </c>
      <c r="M1514" s="341" t="s">
        <v>4950</v>
      </c>
      <c r="N1514" s="341" t="s">
        <v>4963</v>
      </c>
      <c r="O1514" s="323">
        <f>ROUND(SUMIF(Anlagenbewegungsdaten_AV!B:B,A1514,Anlagenbewegungsdaten_AV!C:C),3)</f>
        <v>0</v>
      </c>
      <c r="P1514" s="320">
        <f>ROUND(SUMIF(Anlagenbewegungsdaten_AV!$B:$B,$A1514,Anlagenbewegungsdaten_AV!$D:$D),2)</f>
        <v>0</v>
      </c>
      <c r="Q1514" s="321">
        <f t="shared" si="59"/>
        <v>0</v>
      </c>
      <c r="S1514" s="324"/>
      <c r="T1514" s="317"/>
      <c r="U1514" s="325"/>
      <c r="V1514" s="325"/>
    </row>
    <row r="1515" spans="1:22" ht="15" customHeight="1" x14ac:dyDescent="0.25">
      <c r="A1515" s="129" t="s">
        <v>5890</v>
      </c>
      <c r="B1515" s="126" t="s">
        <v>2087</v>
      </c>
      <c r="C1515" s="127" t="s">
        <v>4020</v>
      </c>
      <c r="D1515" s="127" t="s">
        <v>5318</v>
      </c>
      <c r="E1515" s="127" t="s">
        <v>5023</v>
      </c>
      <c r="F1515" s="128">
        <v>22.63</v>
      </c>
      <c r="G1515" s="128">
        <v>22.83</v>
      </c>
      <c r="H1515" s="128">
        <v>18.100000000000001</v>
      </c>
      <c r="I1515" s="311"/>
      <c r="J1515" s="319">
        <f>ROUND(SUMIF(Anlagenbewegungsdaten!B:B,A1515,Anlagenbewegungsdaten!C:C),3)</f>
        <v>0</v>
      </c>
      <c r="K1515" s="320">
        <f>ROUND(SUMIF(Anlagenbewegungsdaten!$B:$B,$A1515,Anlagenbewegungsdaten!$D:$D),2)</f>
        <v>0</v>
      </c>
      <c r="L1515" s="321">
        <f t="shared" si="58"/>
        <v>0</v>
      </c>
      <c r="M1515" s="341" t="s">
        <v>4950</v>
      </c>
      <c r="N1515" s="341" t="s">
        <v>4963</v>
      </c>
      <c r="O1515" s="323">
        <f>ROUND(SUMIF(Anlagenbewegungsdaten_AV!B:B,A1515,Anlagenbewegungsdaten_AV!C:C),3)</f>
        <v>0</v>
      </c>
      <c r="P1515" s="320">
        <f>ROUND(SUMIF(Anlagenbewegungsdaten_AV!$B:$B,$A1515,Anlagenbewegungsdaten_AV!$D:$D),2)</f>
        <v>0</v>
      </c>
      <c r="Q1515" s="321">
        <f t="shared" si="59"/>
        <v>0</v>
      </c>
      <c r="S1515" s="324"/>
      <c r="T1515" s="317"/>
      <c r="U1515" s="325"/>
      <c r="V1515" s="325"/>
    </row>
    <row r="1516" spans="1:22" ht="15" customHeight="1" x14ac:dyDescent="0.25">
      <c r="A1516" s="129" t="s">
        <v>5330</v>
      </c>
      <c r="B1516" s="126" t="s">
        <v>2087</v>
      </c>
      <c r="C1516" s="127" t="s">
        <v>4020</v>
      </c>
      <c r="D1516" s="127" t="s">
        <v>5331</v>
      </c>
      <c r="E1516" s="127" t="s">
        <v>5023</v>
      </c>
      <c r="F1516" s="128">
        <v>20.63</v>
      </c>
      <c r="G1516" s="128">
        <v>20.83</v>
      </c>
      <c r="H1516" s="128">
        <v>16.5</v>
      </c>
      <c r="I1516" s="311"/>
      <c r="J1516" s="319">
        <f>ROUND(SUMIF(Anlagenbewegungsdaten!B:B,A1516,Anlagenbewegungsdaten!C:C),3)</f>
        <v>0</v>
      </c>
      <c r="K1516" s="320">
        <f>ROUND(SUMIF(Anlagenbewegungsdaten!$B:$B,$A1516,Anlagenbewegungsdaten!$D:$D),2)</f>
        <v>0</v>
      </c>
      <c r="L1516" s="321">
        <f t="shared" si="58"/>
        <v>0</v>
      </c>
      <c r="M1516" s="341" t="s">
        <v>4950</v>
      </c>
      <c r="N1516" s="341" t="s">
        <v>4963</v>
      </c>
      <c r="O1516" s="323">
        <f>ROUND(SUMIF(Anlagenbewegungsdaten_AV!B:B,A1516,Anlagenbewegungsdaten_AV!C:C),3)</f>
        <v>0</v>
      </c>
      <c r="P1516" s="320">
        <f>ROUND(SUMIF(Anlagenbewegungsdaten_AV!$B:$B,$A1516,Anlagenbewegungsdaten_AV!$D:$D),2)</f>
        <v>0</v>
      </c>
      <c r="Q1516" s="321">
        <f t="shared" si="59"/>
        <v>0</v>
      </c>
      <c r="S1516" s="324"/>
      <c r="T1516" s="317"/>
      <c r="U1516" s="325"/>
      <c r="V1516" s="325"/>
    </row>
    <row r="1517" spans="1:22" ht="15" customHeight="1" x14ac:dyDescent="0.25">
      <c r="A1517" s="129" t="s">
        <v>5332</v>
      </c>
      <c r="B1517" s="126" t="s">
        <v>2087</v>
      </c>
      <c r="C1517" s="127" t="s">
        <v>4020</v>
      </c>
      <c r="D1517" s="127" t="s">
        <v>5033</v>
      </c>
      <c r="E1517" s="127" t="s">
        <v>5023</v>
      </c>
      <c r="F1517" s="128">
        <v>21.63</v>
      </c>
      <c r="G1517" s="128">
        <v>21.83</v>
      </c>
      <c r="H1517" s="128">
        <v>17.3</v>
      </c>
      <c r="I1517" s="311"/>
      <c r="J1517" s="319">
        <f>ROUND(SUMIF(Anlagenbewegungsdaten!B:B,A1517,Anlagenbewegungsdaten!C:C),3)</f>
        <v>0</v>
      </c>
      <c r="K1517" s="320">
        <f>ROUND(SUMIF(Anlagenbewegungsdaten!$B:$B,$A1517,Anlagenbewegungsdaten!$D:$D),2)</f>
        <v>0</v>
      </c>
      <c r="L1517" s="321">
        <f t="shared" si="58"/>
        <v>0</v>
      </c>
      <c r="M1517" s="341" t="s">
        <v>4950</v>
      </c>
      <c r="N1517" s="341" t="s">
        <v>4963</v>
      </c>
      <c r="O1517" s="323">
        <f>ROUND(SUMIF(Anlagenbewegungsdaten_AV!B:B,A1517,Anlagenbewegungsdaten_AV!C:C),3)</f>
        <v>0</v>
      </c>
      <c r="P1517" s="320">
        <f>ROUND(SUMIF(Anlagenbewegungsdaten_AV!$B:$B,$A1517,Anlagenbewegungsdaten_AV!$D:$D),2)</f>
        <v>0</v>
      </c>
      <c r="Q1517" s="321">
        <f t="shared" si="59"/>
        <v>0</v>
      </c>
      <c r="S1517" s="324"/>
      <c r="T1517" s="317"/>
      <c r="U1517" s="325"/>
      <c r="V1517" s="325"/>
    </row>
    <row r="1518" spans="1:22" ht="15" customHeight="1" x14ac:dyDescent="0.25">
      <c r="A1518" s="129" t="s">
        <v>5333</v>
      </c>
      <c r="B1518" s="126" t="s">
        <v>2087</v>
      </c>
      <c r="C1518" s="127" t="s">
        <v>4020</v>
      </c>
      <c r="D1518" s="127" t="s">
        <v>5037</v>
      </c>
      <c r="E1518" s="127" t="s">
        <v>5023</v>
      </c>
      <c r="F1518" s="128">
        <v>15.649999999999999</v>
      </c>
      <c r="G1518" s="128">
        <v>15.849999999999998</v>
      </c>
      <c r="H1518" s="128">
        <v>12.52</v>
      </c>
      <c r="I1518" s="311"/>
      <c r="J1518" s="319">
        <f>ROUND(SUMIF(Anlagenbewegungsdaten!B:B,A1518,Anlagenbewegungsdaten!C:C),3)</f>
        <v>0</v>
      </c>
      <c r="K1518" s="320">
        <f>ROUND(SUMIF(Anlagenbewegungsdaten!$B:$B,$A1518,Anlagenbewegungsdaten!$D:$D),2)</f>
        <v>0</v>
      </c>
      <c r="L1518" s="321">
        <f t="shared" si="58"/>
        <v>0</v>
      </c>
      <c r="M1518" s="341" t="s">
        <v>4950</v>
      </c>
      <c r="N1518" s="341" t="s">
        <v>4963</v>
      </c>
      <c r="O1518" s="323">
        <f>ROUND(SUMIF(Anlagenbewegungsdaten_AV!B:B,A1518,Anlagenbewegungsdaten_AV!C:C),3)</f>
        <v>0</v>
      </c>
      <c r="P1518" s="320">
        <f>ROUND(SUMIF(Anlagenbewegungsdaten_AV!$B:$B,$A1518,Anlagenbewegungsdaten_AV!$D:$D),2)</f>
        <v>0</v>
      </c>
      <c r="Q1518" s="321">
        <f t="shared" si="59"/>
        <v>0</v>
      </c>
      <c r="S1518" s="324"/>
      <c r="T1518" s="317"/>
      <c r="U1518" s="325"/>
      <c r="V1518" s="325"/>
    </row>
    <row r="1519" spans="1:22" ht="15" customHeight="1" x14ac:dyDescent="0.25">
      <c r="A1519" s="129" t="s">
        <v>5891</v>
      </c>
      <c r="B1519" s="126" t="s">
        <v>2087</v>
      </c>
      <c r="C1519" s="127" t="s">
        <v>4020</v>
      </c>
      <c r="D1519" s="127" t="s">
        <v>5892</v>
      </c>
      <c r="E1519" s="127" t="s">
        <v>5305</v>
      </c>
      <c r="F1519" s="128">
        <v>14.52</v>
      </c>
      <c r="G1519" s="128">
        <v>14.719999999999999</v>
      </c>
      <c r="H1519" s="128">
        <v>11.62</v>
      </c>
      <c r="I1519" s="311"/>
      <c r="J1519" s="319">
        <f>ROUND(SUMIF(Anlagenbewegungsdaten!B:B,A1519,Anlagenbewegungsdaten!C:C),3)</f>
        <v>0</v>
      </c>
      <c r="K1519" s="320">
        <f>ROUND(SUMIF(Anlagenbewegungsdaten!$B:$B,$A1519,Anlagenbewegungsdaten!$D:$D),2)</f>
        <v>0</v>
      </c>
      <c r="L1519" s="321">
        <f t="shared" si="58"/>
        <v>0</v>
      </c>
      <c r="M1519" s="341" t="s">
        <v>4950</v>
      </c>
      <c r="N1519" s="341" t="s">
        <v>4963</v>
      </c>
      <c r="O1519" s="323">
        <f>ROUND(SUMIF(Anlagenbewegungsdaten_AV!B:B,A1519,Anlagenbewegungsdaten_AV!C:C),3)</f>
        <v>0</v>
      </c>
      <c r="P1519" s="320">
        <f>ROUND(SUMIF(Anlagenbewegungsdaten_AV!$B:$B,$A1519,Anlagenbewegungsdaten_AV!$D:$D),2)</f>
        <v>0</v>
      </c>
      <c r="Q1519" s="321">
        <f t="shared" si="59"/>
        <v>0</v>
      </c>
      <c r="S1519" s="324"/>
      <c r="T1519" s="317"/>
      <c r="U1519" s="325"/>
      <c r="V1519" s="325"/>
    </row>
    <row r="1520" spans="1:22" ht="15" customHeight="1" x14ac:dyDescent="0.25">
      <c r="A1520" s="129" t="s">
        <v>5893</v>
      </c>
      <c r="B1520" s="126" t="s">
        <v>2087</v>
      </c>
      <c r="C1520" s="127" t="s">
        <v>4020</v>
      </c>
      <c r="D1520" s="127" t="s">
        <v>5894</v>
      </c>
      <c r="E1520" s="127" t="s">
        <v>5305</v>
      </c>
      <c r="F1520" s="128">
        <v>12.6</v>
      </c>
      <c r="G1520" s="128">
        <v>12.799999999999999</v>
      </c>
      <c r="H1520" s="128">
        <v>10.08</v>
      </c>
      <c r="I1520" s="311"/>
      <c r="J1520" s="319">
        <f>ROUND(SUMIF(Anlagenbewegungsdaten!B:B,A1520,Anlagenbewegungsdaten!C:C),3)</f>
        <v>0</v>
      </c>
      <c r="K1520" s="320">
        <f>ROUND(SUMIF(Anlagenbewegungsdaten!$B:$B,$A1520,Anlagenbewegungsdaten!$D:$D),2)</f>
        <v>0</v>
      </c>
      <c r="L1520" s="321">
        <f t="shared" si="58"/>
        <v>0</v>
      </c>
      <c r="M1520" s="341" t="s">
        <v>4950</v>
      </c>
      <c r="N1520" s="341" t="s">
        <v>4963</v>
      </c>
      <c r="O1520" s="323">
        <f>ROUND(SUMIF(Anlagenbewegungsdaten_AV!B:B,A1520,Anlagenbewegungsdaten_AV!C:C),3)</f>
        <v>0</v>
      </c>
      <c r="P1520" s="320">
        <f>ROUND(SUMIF(Anlagenbewegungsdaten_AV!$B:$B,$A1520,Anlagenbewegungsdaten_AV!$D:$D),2)</f>
        <v>0</v>
      </c>
      <c r="Q1520" s="321">
        <f t="shared" si="59"/>
        <v>0</v>
      </c>
      <c r="S1520" s="324"/>
      <c r="T1520" s="317"/>
      <c r="U1520" s="325"/>
      <c r="V1520" s="325"/>
    </row>
    <row r="1521" spans="1:22" ht="15" customHeight="1" x14ac:dyDescent="0.25">
      <c r="A1521" s="129" t="s">
        <v>5895</v>
      </c>
      <c r="B1521" s="126" t="s">
        <v>2087</v>
      </c>
      <c r="C1521" s="127" t="s">
        <v>4020</v>
      </c>
      <c r="D1521" s="127" t="s">
        <v>5896</v>
      </c>
      <c r="E1521" s="127" t="s">
        <v>5305</v>
      </c>
      <c r="F1521" s="128">
        <v>11.62</v>
      </c>
      <c r="G1521" s="128">
        <v>11.819999999999999</v>
      </c>
      <c r="H1521" s="128">
        <v>9.3000000000000007</v>
      </c>
      <c r="I1521" s="311"/>
      <c r="J1521" s="319">
        <f>ROUND(SUMIF(Anlagenbewegungsdaten!B:B,A1521,Anlagenbewegungsdaten!C:C),3)</f>
        <v>0</v>
      </c>
      <c r="K1521" s="320">
        <f>ROUND(SUMIF(Anlagenbewegungsdaten!$B:$B,$A1521,Anlagenbewegungsdaten!$D:$D),2)</f>
        <v>0</v>
      </c>
      <c r="L1521" s="321">
        <f t="shared" si="58"/>
        <v>0</v>
      </c>
      <c r="M1521" s="341" t="s">
        <v>4950</v>
      </c>
      <c r="N1521" s="341" t="s">
        <v>4963</v>
      </c>
      <c r="O1521" s="323">
        <f>ROUND(SUMIF(Anlagenbewegungsdaten_AV!B:B,A1521,Anlagenbewegungsdaten_AV!C:C),3)</f>
        <v>0</v>
      </c>
      <c r="P1521" s="320">
        <f>ROUND(SUMIF(Anlagenbewegungsdaten_AV!$B:$B,$A1521,Anlagenbewegungsdaten_AV!$D:$D),2)</f>
        <v>0</v>
      </c>
      <c r="Q1521" s="321">
        <f t="shared" si="59"/>
        <v>0</v>
      </c>
      <c r="S1521" s="324"/>
      <c r="T1521" s="317"/>
      <c r="U1521" s="325"/>
      <c r="V1521" s="325"/>
    </row>
    <row r="1522" spans="1:22" ht="15" customHeight="1" x14ac:dyDescent="0.25">
      <c r="A1522" s="129" t="s">
        <v>693</v>
      </c>
      <c r="B1522" s="126" t="s">
        <v>2087</v>
      </c>
      <c r="C1522" s="127" t="s">
        <v>4021</v>
      </c>
      <c r="D1522" s="127" t="s">
        <v>2461</v>
      </c>
      <c r="E1522" s="127" t="s">
        <v>2462</v>
      </c>
      <c r="F1522" s="128">
        <v>11.67</v>
      </c>
      <c r="G1522" s="128">
        <v>11.87</v>
      </c>
      <c r="H1522" s="128">
        <v>9.34</v>
      </c>
      <c r="I1522" s="311"/>
      <c r="J1522" s="319">
        <f>ROUND(SUMIF(Anlagenbewegungsdaten!B:B,A1522,Anlagenbewegungsdaten!C:C),3)</f>
        <v>0</v>
      </c>
      <c r="K1522" s="320">
        <f>ROUND(SUMIF(Anlagenbewegungsdaten!$B:$B,$A1522,Anlagenbewegungsdaten!$D:$D),2)</f>
        <v>0</v>
      </c>
      <c r="L1522" s="321">
        <f t="shared" si="58"/>
        <v>0</v>
      </c>
      <c r="M1522" s="341" t="s">
        <v>4950</v>
      </c>
      <c r="N1522" s="341" t="s">
        <v>4963</v>
      </c>
      <c r="O1522" s="323">
        <f>ROUND(SUMIF(Anlagenbewegungsdaten_AV!B:B,A1522,Anlagenbewegungsdaten_AV!C:C),3)</f>
        <v>0</v>
      </c>
      <c r="P1522" s="320">
        <f>ROUND(SUMIF(Anlagenbewegungsdaten_AV!$B:$B,$A1522,Anlagenbewegungsdaten_AV!$D:$D),2)</f>
        <v>0</v>
      </c>
      <c r="Q1522" s="321">
        <f t="shared" si="59"/>
        <v>0</v>
      </c>
      <c r="S1522" s="324"/>
      <c r="T1522" s="317"/>
      <c r="U1522" s="325"/>
      <c r="V1522" s="325"/>
    </row>
    <row r="1523" spans="1:22" ht="15" customHeight="1" x14ac:dyDescent="0.25">
      <c r="A1523" s="129" t="s">
        <v>695</v>
      </c>
      <c r="B1523" s="126" t="s">
        <v>2087</v>
      </c>
      <c r="C1523" s="127" t="s">
        <v>4021</v>
      </c>
      <c r="D1523" s="127" t="s">
        <v>2467</v>
      </c>
      <c r="E1523" s="127" t="s">
        <v>2462</v>
      </c>
      <c r="F1523" s="128">
        <v>17.670000000000002</v>
      </c>
      <c r="G1523" s="128">
        <v>17.87</v>
      </c>
      <c r="H1523" s="128">
        <v>14.14</v>
      </c>
      <c r="I1523" s="311"/>
      <c r="J1523" s="319">
        <f>ROUND(SUMIF(Anlagenbewegungsdaten!B:B,A1523,Anlagenbewegungsdaten!C:C),3)</f>
        <v>0</v>
      </c>
      <c r="K1523" s="320">
        <f>ROUND(SUMIF(Anlagenbewegungsdaten!$B:$B,$A1523,Anlagenbewegungsdaten!$D:$D),2)</f>
        <v>0</v>
      </c>
      <c r="L1523" s="321">
        <f t="shared" si="58"/>
        <v>0</v>
      </c>
      <c r="M1523" s="341" t="s">
        <v>4950</v>
      </c>
      <c r="N1523" s="341" t="s">
        <v>4963</v>
      </c>
      <c r="O1523" s="323">
        <f>ROUND(SUMIF(Anlagenbewegungsdaten_AV!B:B,A1523,Anlagenbewegungsdaten_AV!C:C),3)</f>
        <v>0</v>
      </c>
      <c r="P1523" s="320">
        <f>ROUND(SUMIF(Anlagenbewegungsdaten_AV!$B:$B,$A1523,Anlagenbewegungsdaten_AV!$D:$D),2)</f>
        <v>0</v>
      </c>
      <c r="Q1523" s="321">
        <f t="shared" si="59"/>
        <v>0</v>
      </c>
      <c r="S1523" s="324"/>
      <c r="T1523" s="317"/>
      <c r="U1523" s="325"/>
      <c r="V1523" s="325"/>
    </row>
    <row r="1524" spans="1:22" ht="15" customHeight="1" x14ac:dyDescent="0.25">
      <c r="A1524" s="129" t="s">
        <v>699</v>
      </c>
      <c r="B1524" s="126" t="s">
        <v>2087</v>
      </c>
      <c r="C1524" s="127" t="s">
        <v>4021</v>
      </c>
      <c r="D1524" s="127" t="s">
        <v>2473</v>
      </c>
      <c r="E1524" s="127" t="s">
        <v>2462</v>
      </c>
      <c r="F1524" s="128">
        <v>19.670000000000002</v>
      </c>
      <c r="G1524" s="128">
        <v>19.87</v>
      </c>
      <c r="H1524" s="128">
        <v>15.74</v>
      </c>
      <c r="I1524" s="311"/>
      <c r="J1524" s="319">
        <f>ROUND(SUMIF(Anlagenbewegungsdaten!B:B,A1524,Anlagenbewegungsdaten!C:C),3)</f>
        <v>0</v>
      </c>
      <c r="K1524" s="320">
        <f>ROUND(SUMIF(Anlagenbewegungsdaten!$B:$B,$A1524,Anlagenbewegungsdaten!$D:$D),2)</f>
        <v>0</v>
      </c>
      <c r="L1524" s="321">
        <f t="shared" si="58"/>
        <v>0</v>
      </c>
      <c r="M1524" s="341" t="s">
        <v>4950</v>
      </c>
      <c r="N1524" s="341" t="s">
        <v>4963</v>
      </c>
      <c r="O1524" s="323">
        <f>ROUND(SUMIF(Anlagenbewegungsdaten_AV!B:B,A1524,Anlagenbewegungsdaten_AV!C:C),3)</f>
        <v>0</v>
      </c>
      <c r="P1524" s="320">
        <f>ROUND(SUMIF(Anlagenbewegungsdaten_AV!$B:$B,$A1524,Anlagenbewegungsdaten_AV!$D:$D),2)</f>
        <v>0</v>
      </c>
      <c r="Q1524" s="321">
        <f t="shared" si="59"/>
        <v>0</v>
      </c>
      <c r="S1524" s="324"/>
      <c r="T1524" s="317"/>
      <c r="U1524" s="325"/>
      <c r="V1524" s="325"/>
    </row>
    <row r="1525" spans="1:22" ht="15" customHeight="1" x14ac:dyDescent="0.25">
      <c r="A1525" s="129" t="s">
        <v>408</v>
      </c>
      <c r="B1525" s="126" t="s">
        <v>2087</v>
      </c>
      <c r="C1525" s="127" t="s">
        <v>4021</v>
      </c>
      <c r="D1525" s="127" t="s">
        <v>1894</v>
      </c>
      <c r="E1525" s="127" t="s">
        <v>1546</v>
      </c>
      <c r="F1525" s="128">
        <v>22.67</v>
      </c>
      <c r="G1525" s="128">
        <v>22.87</v>
      </c>
      <c r="H1525" s="128">
        <v>18.14</v>
      </c>
      <c r="I1525" s="311"/>
      <c r="J1525" s="319">
        <f>ROUND(SUMIF(Anlagenbewegungsdaten!B:B,A1525,Anlagenbewegungsdaten!C:C),3)</f>
        <v>0</v>
      </c>
      <c r="K1525" s="320">
        <f>ROUND(SUMIF(Anlagenbewegungsdaten!$B:$B,$A1525,Anlagenbewegungsdaten!$D:$D),2)</f>
        <v>0</v>
      </c>
      <c r="L1525" s="321">
        <f t="shared" si="58"/>
        <v>0</v>
      </c>
      <c r="M1525" s="341" t="s">
        <v>4950</v>
      </c>
      <c r="N1525" s="341" t="s">
        <v>4963</v>
      </c>
      <c r="O1525" s="323">
        <f>ROUND(SUMIF(Anlagenbewegungsdaten_AV!B:B,A1525,Anlagenbewegungsdaten_AV!C:C),3)</f>
        <v>0</v>
      </c>
      <c r="P1525" s="320">
        <f>ROUND(SUMIF(Anlagenbewegungsdaten_AV!$B:$B,$A1525,Anlagenbewegungsdaten_AV!$D:$D),2)</f>
        <v>0</v>
      </c>
      <c r="Q1525" s="321">
        <f t="shared" si="59"/>
        <v>0</v>
      </c>
      <c r="S1525" s="324"/>
      <c r="T1525" s="317"/>
      <c r="U1525" s="325"/>
      <c r="V1525" s="325"/>
    </row>
    <row r="1526" spans="1:22" ht="15" customHeight="1" x14ac:dyDescent="0.25">
      <c r="A1526" s="129" t="s">
        <v>412</v>
      </c>
      <c r="B1526" s="126" t="s">
        <v>2087</v>
      </c>
      <c r="C1526" s="127" t="s">
        <v>4021</v>
      </c>
      <c r="D1526" s="127" t="s">
        <v>1902</v>
      </c>
      <c r="E1526" s="127" t="s">
        <v>1546</v>
      </c>
      <c r="F1526" s="128">
        <v>23.67</v>
      </c>
      <c r="G1526" s="128">
        <v>23.87</v>
      </c>
      <c r="H1526" s="128">
        <v>18.940000000000001</v>
      </c>
      <c r="I1526" s="311"/>
      <c r="J1526" s="319">
        <f>ROUND(SUMIF(Anlagenbewegungsdaten!B:B,A1526,Anlagenbewegungsdaten!C:C),3)</f>
        <v>0</v>
      </c>
      <c r="K1526" s="320">
        <f>ROUND(SUMIF(Anlagenbewegungsdaten!$B:$B,$A1526,Anlagenbewegungsdaten!$D:$D),2)</f>
        <v>0</v>
      </c>
      <c r="L1526" s="321">
        <f t="shared" si="58"/>
        <v>0</v>
      </c>
      <c r="M1526" s="341" t="s">
        <v>4950</v>
      </c>
      <c r="N1526" s="341" t="s">
        <v>4963</v>
      </c>
      <c r="O1526" s="323">
        <f>ROUND(SUMIF(Anlagenbewegungsdaten_AV!B:B,A1526,Anlagenbewegungsdaten_AV!C:C),3)</f>
        <v>0</v>
      </c>
      <c r="P1526" s="320">
        <f>ROUND(SUMIF(Anlagenbewegungsdaten_AV!$B:$B,$A1526,Anlagenbewegungsdaten_AV!$D:$D),2)</f>
        <v>0</v>
      </c>
      <c r="Q1526" s="321">
        <f t="shared" si="59"/>
        <v>0</v>
      </c>
      <c r="S1526" s="324"/>
      <c r="T1526" s="317"/>
      <c r="U1526" s="325"/>
      <c r="V1526" s="325"/>
    </row>
    <row r="1527" spans="1:22" ht="15" customHeight="1" x14ac:dyDescent="0.25">
      <c r="A1527" s="129" t="s">
        <v>2835</v>
      </c>
      <c r="B1527" s="126" t="s">
        <v>2087</v>
      </c>
      <c r="C1527" s="127" t="s">
        <v>4021</v>
      </c>
      <c r="D1527" s="127" t="s">
        <v>2692</v>
      </c>
      <c r="E1527" s="127" t="s">
        <v>2555</v>
      </c>
      <c r="F1527" s="128">
        <v>22.64</v>
      </c>
      <c r="G1527" s="128">
        <v>22.84</v>
      </c>
      <c r="H1527" s="128">
        <v>18.11</v>
      </c>
      <c r="I1527" s="311"/>
      <c r="J1527" s="319">
        <f>ROUND(SUMIF(Anlagenbewegungsdaten!B:B,A1527,Anlagenbewegungsdaten!C:C),3)</f>
        <v>0</v>
      </c>
      <c r="K1527" s="320">
        <f>ROUND(SUMIF(Anlagenbewegungsdaten!$B:$B,$A1527,Anlagenbewegungsdaten!$D:$D),2)</f>
        <v>0</v>
      </c>
      <c r="L1527" s="321">
        <f t="shared" si="58"/>
        <v>0</v>
      </c>
      <c r="M1527" s="341" t="s">
        <v>4950</v>
      </c>
      <c r="N1527" s="341" t="s">
        <v>4963</v>
      </c>
      <c r="O1527" s="323">
        <f>ROUND(SUMIF(Anlagenbewegungsdaten_AV!B:B,A1527,Anlagenbewegungsdaten_AV!C:C),3)</f>
        <v>0</v>
      </c>
      <c r="P1527" s="320">
        <f>ROUND(SUMIF(Anlagenbewegungsdaten_AV!$B:$B,$A1527,Anlagenbewegungsdaten_AV!$D:$D),2)</f>
        <v>0</v>
      </c>
      <c r="Q1527" s="321">
        <f t="shared" si="59"/>
        <v>0</v>
      </c>
      <c r="S1527" s="324"/>
      <c r="T1527" s="317"/>
      <c r="U1527" s="325"/>
      <c r="V1527" s="325"/>
    </row>
    <row r="1528" spans="1:22" ht="15" customHeight="1" x14ac:dyDescent="0.25">
      <c r="A1528" s="129" t="s">
        <v>2836</v>
      </c>
      <c r="B1528" s="126" t="s">
        <v>2087</v>
      </c>
      <c r="C1528" s="127" t="s">
        <v>4021</v>
      </c>
      <c r="D1528" s="127" t="s">
        <v>2694</v>
      </c>
      <c r="E1528" s="127" t="s">
        <v>2555</v>
      </c>
      <c r="F1528" s="128">
        <v>23.64</v>
      </c>
      <c r="G1528" s="128">
        <v>23.84</v>
      </c>
      <c r="H1528" s="128">
        <v>18.91</v>
      </c>
      <c r="I1528" s="311"/>
      <c r="J1528" s="319">
        <f>ROUND(SUMIF(Anlagenbewegungsdaten!B:B,A1528,Anlagenbewegungsdaten!C:C),3)</f>
        <v>0</v>
      </c>
      <c r="K1528" s="320">
        <f>ROUND(SUMIF(Anlagenbewegungsdaten!$B:$B,$A1528,Anlagenbewegungsdaten!$D:$D),2)</f>
        <v>0</v>
      </c>
      <c r="L1528" s="321">
        <f t="shared" si="58"/>
        <v>0</v>
      </c>
      <c r="M1528" s="341" t="s">
        <v>4950</v>
      </c>
      <c r="N1528" s="341" t="s">
        <v>4963</v>
      </c>
      <c r="O1528" s="323">
        <f>ROUND(SUMIF(Anlagenbewegungsdaten_AV!B:B,A1528,Anlagenbewegungsdaten_AV!C:C),3)</f>
        <v>0</v>
      </c>
      <c r="P1528" s="320">
        <f>ROUND(SUMIF(Anlagenbewegungsdaten_AV!$B:$B,$A1528,Anlagenbewegungsdaten_AV!$D:$D),2)</f>
        <v>0</v>
      </c>
      <c r="Q1528" s="321">
        <f t="shared" si="59"/>
        <v>0</v>
      </c>
      <c r="S1528" s="324"/>
      <c r="T1528" s="317"/>
      <c r="U1528" s="325"/>
      <c r="V1528" s="325"/>
    </row>
    <row r="1529" spans="1:22" ht="15" customHeight="1" x14ac:dyDescent="0.25">
      <c r="A1529" s="129" t="s">
        <v>3579</v>
      </c>
      <c r="B1529" s="126" t="s">
        <v>2087</v>
      </c>
      <c r="C1529" s="127" t="s">
        <v>4021</v>
      </c>
      <c r="D1529" s="127" t="s">
        <v>3436</v>
      </c>
      <c r="E1529" s="127" t="s">
        <v>3299</v>
      </c>
      <c r="F1529" s="128">
        <v>22.61</v>
      </c>
      <c r="G1529" s="128">
        <v>22.81</v>
      </c>
      <c r="H1529" s="128">
        <v>18.09</v>
      </c>
      <c r="I1529" s="311"/>
      <c r="J1529" s="319">
        <f>ROUND(SUMIF(Anlagenbewegungsdaten!B:B,A1529,Anlagenbewegungsdaten!C:C),3)</f>
        <v>0</v>
      </c>
      <c r="K1529" s="320">
        <f>ROUND(SUMIF(Anlagenbewegungsdaten!$B:$B,$A1529,Anlagenbewegungsdaten!$D:$D),2)</f>
        <v>0</v>
      </c>
      <c r="L1529" s="321">
        <f t="shared" si="58"/>
        <v>0</v>
      </c>
      <c r="M1529" s="341" t="s">
        <v>4950</v>
      </c>
      <c r="N1529" s="341" t="s">
        <v>4963</v>
      </c>
      <c r="O1529" s="323">
        <f>ROUND(SUMIF(Anlagenbewegungsdaten_AV!B:B,A1529,Anlagenbewegungsdaten_AV!C:C),3)</f>
        <v>0</v>
      </c>
      <c r="P1529" s="320">
        <f>ROUND(SUMIF(Anlagenbewegungsdaten_AV!$B:$B,$A1529,Anlagenbewegungsdaten_AV!$D:$D),2)</f>
        <v>0</v>
      </c>
      <c r="Q1529" s="321">
        <f t="shared" si="59"/>
        <v>0</v>
      </c>
      <c r="S1529" s="324"/>
      <c r="T1529" s="317"/>
      <c r="U1529" s="325"/>
      <c r="V1529" s="325"/>
    </row>
    <row r="1530" spans="1:22" ht="15" customHeight="1" x14ac:dyDescent="0.25">
      <c r="A1530" s="129" t="s">
        <v>3580</v>
      </c>
      <c r="B1530" s="126" t="s">
        <v>2087</v>
      </c>
      <c r="C1530" s="127" t="s">
        <v>4021</v>
      </c>
      <c r="D1530" s="127" t="s">
        <v>3438</v>
      </c>
      <c r="E1530" s="127" t="s">
        <v>3299</v>
      </c>
      <c r="F1530" s="128">
        <v>23.61</v>
      </c>
      <c r="G1530" s="128">
        <v>23.81</v>
      </c>
      <c r="H1530" s="128">
        <v>18.89</v>
      </c>
      <c r="I1530" s="311"/>
      <c r="J1530" s="319">
        <f>ROUND(SUMIF(Anlagenbewegungsdaten!B:B,A1530,Anlagenbewegungsdaten!C:C),3)</f>
        <v>0</v>
      </c>
      <c r="K1530" s="320">
        <f>ROUND(SUMIF(Anlagenbewegungsdaten!$B:$B,$A1530,Anlagenbewegungsdaten!$D:$D),2)</f>
        <v>0</v>
      </c>
      <c r="L1530" s="321">
        <f t="shared" si="58"/>
        <v>0</v>
      </c>
      <c r="M1530" s="341" t="s">
        <v>4950</v>
      </c>
      <c r="N1530" s="341" t="s">
        <v>4963</v>
      </c>
      <c r="O1530" s="323">
        <f>ROUND(SUMIF(Anlagenbewegungsdaten_AV!B:B,A1530,Anlagenbewegungsdaten_AV!C:C),3)</f>
        <v>0</v>
      </c>
      <c r="P1530" s="320">
        <f>ROUND(SUMIF(Anlagenbewegungsdaten_AV!$B:$B,$A1530,Anlagenbewegungsdaten_AV!$D:$D),2)</f>
        <v>0</v>
      </c>
      <c r="Q1530" s="321">
        <f t="shared" si="59"/>
        <v>0</v>
      </c>
      <c r="S1530" s="324"/>
      <c r="T1530" s="317"/>
      <c r="U1530" s="325"/>
      <c r="V1530" s="325"/>
    </row>
    <row r="1531" spans="1:22" ht="15" customHeight="1" x14ac:dyDescent="0.25">
      <c r="A1531" s="129" t="s">
        <v>4351</v>
      </c>
      <c r="B1531" s="126" t="s">
        <v>2087</v>
      </c>
      <c r="C1531" s="127" t="s">
        <v>4021</v>
      </c>
      <c r="D1531" s="127" t="s">
        <v>4207</v>
      </c>
      <c r="E1531" s="127" t="s">
        <v>4069</v>
      </c>
      <c r="F1531" s="128">
        <v>22.58</v>
      </c>
      <c r="G1531" s="128">
        <v>22.779999999999998</v>
      </c>
      <c r="H1531" s="128">
        <v>18.059999999999999</v>
      </c>
      <c r="I1531" s="311"/>
      <c r="J1531" s="319">
        <f>ROUND(SUMIF(Anlagenbewegungsdaten!B:B,A1531,Anlagenbewegungsdaten!C:C),3)</f>
        <v>0</v>
      </c>
      <c r="K1531" s="320">
        <f>ROUND(SUMIF(Anlagenbewegungsdaten!$B:$B,$A1531,Anlagenbewegungsdaten!$D:$D),2)</f>
        <v>0</v>
      </c>
      <c r="L1531" s="321">
        <f t="shared" si="58"/>
        <v>0</v>
      </c>
      <c r="M1531" s="341" t="s">
        <v>4950</v>
      </c>
      <c r="N1531" s="341" t="s">
        <v>4963</v>
      </c>
      <c r="O1531" s="323">
        <f>ROUND(SUMIF(Anlagenbewegungsdaten_AV!B:B,A1531,Anlagenbewegungsdaten_AV!C:C),3)</f>
        <v>0</v>
      </c>
      <c r="P1531" s="320">
        <f>ROUND(SUMIF(Anlagenbewegungsdaten_AV!$B:$B,$A1531,Anlagenbewegungsdaten_AV!$D:$D),2)</f>
        <v>0</v>
      </c>
      <c r="Q1531" s="321">
        <f t="shared" si="59"/>
        <v>0</v>
      </c>
      <c r="S1531" s="324"/>
      <c r="T1531" s="317"/>
      <c r="U1531" s="325"/>
      <c r="V1531" s="325"/>
    </row>
    <row r="1532" spans="1:22" ht="15" customHeight="1" x14ac:dyDescent="0.25">
      <c r="A1532" s="129" t="s">
        <v>4352</v>
      </c>
      <c r="B1532" s="126" t="s">
        <v>2087</v>
      </c>
      <c r="C1532" s="127" t="s">
        <v>4021</v>
      </c>
      <c r="D1532" s="127" t="s">
        <v>4209</v>
      </c>
      <c r="E1532" s="127" t="s">
        <v>4069</v>
      </c>
      <c r="F1532" s="128">
        <v>23.58</v>
      </c>
      <c r="G1532" s="128">
        <v>23.779999999999998</v>
      </c>
      <c r="H1532" s="128">
        <v>18.86</v>
      </c>
      <c r="I1532" s="311"/>
      <c r="J1532" s="319">
        <f>ROUND(SUMIF(Anlagenbewegungsdaten!B:B,A1532,Anlagenbewegungsdaten!C:C),3)</f>
        <v>0</v>
      </c>
      <c r="K1532" s="320">
        <f>ROUND(SUMIF(Anlagenbewegungsdaten!$B:$B,$A1532,Anlagenbewegungsdaten!$D:$D),2)</f>
        <v>0</v>
      </c>
      <c r="L1532" s="321">
        <f t="shared" si="58"/>
        <v>0</v>
      </c>
      <c r="M1532" s="341" t="s">
        <v>4950</v>
      </c>
      <c r="N1532" s="341" t="s">
        <v>4963</v>
      </c>
      <c r="O1532" s="323">
        <f>ROUND(SUMIF(Anlagenbewegungsdaten_AV!B:B,A1532,Anlagenbewegungsdaten_AV!C:C),3)</f>
        <v>0</v>
      </c>
      <c r="P1532" s="320">
        <f>ROUND(SUMIF(Anlagenbewegungsdaten_AV!$B:$B,$A1532,Anlagenbewegungsdaten_AV!$D:$D),2)</f>
        <v>0</v>
      </c>
      <c r="Q1532" s="321">
        <f t="shared" si="59"/>
        <v>0</v>
      </c>
      <c r="S1532" s="324"/>
      <c r="T1532" s="317"/>
      <c r="U1532" s="325"/>
      <c r="V1532" s="325"/>
    </row>
    <row r="1533" spans="1:22" ht="15" customHeight="1" x14ac:dyDescent="0.25">
      <c r="A1533" s="129" t="s">
        <v>407</v>
      </c>
      <c r="B1533" s="126" t="s">
        <v>2087</v>
      </c>
      <c r="C1533" s="127" t="s">
        <v>4021</v>
      </c>
      <c r="D1533" s="127" t="s">
        <v>1892</v>
      </c>
      <c r="E1533" s="127" t="s">
        <v>1543</v>
      </c>
      <c r="F1533" s="128">
        <v>22.67</v>
      </c>
      <c r="G1533" s="128">
        <v>22.87</v>
      </c>
      <c r="H1533" s="128">
        <v>18.14</v>
      </c>
      <c r="I1533" s="311"/>
      <c r="J1533" s="319">
        <f>ROUND(SUMIF(Anlagenbewegungsdaten!B:B,A1533,Anlagenbewegungsdaten!C:C),3)</f>
        <v>0</v>
      </c>
      <c r="K1533" s="320">
        <f>ROUND(SUMIF(Anlagenbewegungsdaten!$B:$B,$A1533,Anlagenbewegungsdaten!$D:$D),2)</f>
        <v>0</v>
      </c>
      <c r="L1533" s="321">
        <f t="shared" si="58"/>
        <v>0</v>
      </c>
      <c r="M1533" s="341" t="s">
        <v>4950</v>
      </c>
      <c r="N1533" s="341" t="s">
        <v>4963</v>
      </c>
      <c r="O1533" s="323">
        <f>ROUND(SUMIF(Anlagenbewegungsdaten_AV!B:B,A1533,Anlagenbewegungsdaten_AV!C:C),3)</f>
        <v>0</v>
      </c>
      <c r="P1533" s="320">
        <f>ROUND(SUMIF(Anlagenbewegungsdaten_AV!$B:$B,$A1533,Anlagenbewegungsdaten_AV!$D:$D),2)</f>
        <v>0</v>
      </c>
      <c r="Q1533" s="321">
        <f t="shared" si="59"/>
        <v>0</v>
      </c>
      <c r="S1533" s="324"/>
      <c r="T1533" s="317"/>
      <c r="U1533" s="325"/>
      <c r="V1533" s="325"/>
    </row>
    <row r="1534" spans="1:22" ht="15" customHeight="1" x14ac:dyDescent="0.25">
      <c r="A1534" s="129" t="s">
        <v>411</v>
      </c>
      <c r="B1534" s="126" t="s">
        <v>2087</v>
      </c>
      <c r="C1534" s="127" t="s">
        <v>4021</v>
      </c>
      <c r="D1534" s="127" t="s">
        <v>1900</v>
      </c>
      <c r="E1534" s="127" t="s">
        <v>1543</v>
      </c>
      <c r="F1534" s="128">
        <v>23.67</v>
      </c>
      <c r="G1534" s="128">
        <v>23.87</v>
      </c>
      <c r="H1534" s="128">
        <v>18.940000000000001</v>
      </c>
      <c r="I1534" s="311"/>
      <c r="J1534" s="319">
        <f>ROUND(SUMIF(Anlagenbewegungsdaten!B:B,A1534,Anlagenbewegungsdaten!C:C),3)</f>
        <v>0</v>
      </c>
      <c r="K1534" s="320">
        <f>ROUND(SUMIF(Anlagenbewegungsdaten!$B:$B,$A1534,Anlagenbewegungsdaten!$D:$D),2)</f>
        <v>0</v>
      </c>
      <c r="L1534" s="321">
        <f t="shared" si="58"/>
        <v>0</v>
      </c>
      <c r="M1534" s="341" t="s">
        <v>4950</v>
      </c>
      <c r="N1534" s="341" t="s">
        <v>4963</v>
      </c>
      <c r="O1534" s="323">
        <f>ROUND(SUMIF(Anlagenbewegungsdaten_AV!B:B,A1534,Anlagenbewegungsdaten_AV!C:C),3)</f>
        <v>0</v>
      </c>
      <c r="P1534" s="320">
        <f>ROUND(SUMIF(Anlagenbewegungsdaten_AV!$B:$B,$A1534,Anlagenbewegungsdaten_AV!$D:$D),2)</f>
        <v>0</v>
      </c>
      <c r="Q1534" s="321">
        <f t="shared" si="59"/>
        <v>0</v>
      </c>
      <c r="S1534" s="324"/>
      <c r="T1534" s="317"/>
      <c r="U1534" s="325"/>
      <c r="V1534" s="325"/>
    </row>
    <row r="1535" spans="1:22" ht="15" customHeight="1" x14ac:dyDescent="0.25">
      <c r="A1535" s="129" t="s">
        <v>700</v>
      </c>
      <c r="B1535" s="126" t="s">
        <v>2087</v>
      </c>
      <c r="C1535" s="127" t="s">
        <v>4021</v>
      </c>
      <c r="D1535" s="127" t="s">
        <v>2475</v>
      </c>
      <c r="E1535" s="127" t="s">
        <v>2465</v>
      </c>
      <c r="F1535" s="128">
        <v>21.67</v>
      </c>
      <c r="G1535" s="128">
        <v>21.87</v>
      </c>
      <c r="H1535" s="128">
        <v>17.34</v>
      </c>
      <c r="I1535" s="311"/>
      <c r="J1535" s="319">
        <f>ROUND(SUMIF(Anlagenbewegungsdaten!B:B,A1535,Anlagenbewegungsdaten!C:C),3)</f>
        <v>0</v>
      </c>
      <c r="K1535" s="320">
        <f>ROUND(SUMIF(Anlagenbewegungsdaten!$B:$B,$A1535,Anlagenbewegungsdaten!$D:$D),2)</f>
        <v>0</v>
      </c>
      <c r="L1535" s="321">
        <f t="shared" si="58"/>
        <v>0</v>
      </c>
      <c r="M1535" s="341" t="s">
        <v>4950</v>
      </c>
      <c r="N1535" s="341" t="s">
        <v>4963</v>
      </c>
      <c r="O1535" s="323">
        <f>ROUND(SUMIF(Anlagenbewegungsdaten_AV!B:B,A1535,Anlagenbewegungsdaten_AV!C:C),3)</f>
        <v>0</v>
      </c>
      <c r="P1535" s="320">
        <f>ROUND(SUMIF(Anlagenbewegungsdaten_AV!$B:$B,$A1535,Anlagenbewegungsdaten_AV!$D:$D),2)</f>
        <v>0</v>
      </c>
      <c r="Q1535" s="321">
        <f t="shared" si="59"/>
        <v>0</v>
      </c>
      <c r="S1535" s="324"/>
      <c r="T1535" s="317"/>
      <c r="U1535" s="325"/>
      <c r="V1535" s="325"/>
    </row>
    <row r="1536" spans="1:22" ht="15" customHeight="1" x14ac:dyDescent="0.25">
      <c r="A1536" s="129" t="s">
        <v>410</v>
      </c>
      <c r="B1536" s="126" t="s">
        <v>2087</v>
      </c>
      <c r="C1536" s="127" t="s">
        <v>4021</v>
      </c>
      <c r="D1536" s="127" t="s">
        <v>1898</v>
      </c>
      <c r="E1536" s="127" t="s">
        <v>2465</v>
      </c>
      <c r="F1536" s="128">
        <v>22.67</v>
      </c>
      <c r="G1536" s="128">
        <v>22.87</v>
      </c>
      <c r="H1536" s="128">
        <v>18.14</v>
      </c>
      <c r="I1536" s="311"/>
      <c r="J1536" s="319">
        <f>ROUND(SUMIF(Anlagenbewegungsdaten!B:B,A1536,Anlagenbewegungsdaten!C:C),3)</f>
        <v>0</v>
      </c>
      <c r="K1536" s="320">
        <f>ROUND(SUMIF(Anlagenbewegungsdaten!$B:$B,$A1536,Anlagenbewegungsdaten!$D:$D),2)</f>
        <v>0</v>
      </c>
      <c r="L1536" s="321">
        <f t="shared" si="58"/>
        <v>0</v>
      </c>
      <c r="M1536" s="341" t="s">
        <v>4950</v>
      </c>
      <c r="N1536" s="341" t="s">
        <v>4963</v>
      </c>
      <c r="O1536" s="323">
        <f>ROUND(SUMIF(Anlagenbewegungsdaten_AV!B:B,A1536,Anlagenbewegungsdaten_AV!C:C),3)</f>
        <v>0</v>
      </c>
      <c r="P1536" s="320">
        <f>ROUND(SUMIF(Anlagenbewegungsdaten_AV!$B:$B,$A1536,Anlagenbewegungsdaten_AV!$D:$D),2)</f>
        <v>0</v>
      </c>
      <c r="Q1536" s="321">
        <f t="shared" si="59"/>
        <v>0</v>
      </c>
      <c r="S1536" s="324"/>
      <c r="T1536" s="317"/>
      <c r="U1536" s="325"/>
      <c r="V1536" s="325"/>
    </row>
    <row r="1537" spans="1:22" ht="15" customHeight="1" x14ac:dyDescent="0.25">
      <c r="A1537" s="129" t="s">
        <v>409</v>
      </c>
      <c r="B1537" s="126" t="s">
        <v>2087</v>
      </c>
      <c r="C1537" s="127" t="s">
        <v>4021</v>
      </c>
      <c r="D1537" s="127" t="s">
        <v>1896</v>
      </c>
      <c r="E1537" s="127" t="s">
        <v>2462</v>
      </c>
      <c r="F1537" s="128">
        <v>20.67</v>
      </c>
      <c r="G1537" s="128">
        <v>20.87</v>
      </c>
      <c r="H1537" s="128">
        <v>16.54</v>
      </c>
      <c r="I1537" s="311"/>
      <c r="J1537" s="319">
        <f>ROUND(SUMIF(Anlagenbewegungsdaten!B:B,A1537,Anlagenbewegungsdaten!C:C),3)</f>
        <v>0</v>
      </c>
      <c r="K1537" s="320">
        <f>ROUND(SUMIF(Anlagenbewegungsdaten!$B:$B,$A1537,Anlagenbewegungsdaten!$D:$D),2)</f>
        <v>0</v>
      </c>
      <c r="L1537" s="321">
        <f t="shared" si="58"/>
        <v>0</v>
      </c>
      <c r="M1537" s="341" t="s">
        <v>4950</v>
      </c>
      <c r="N1537" s="341" t="s">
        <v>4963</v>
      </c>
      <c r="O1537" s="323">
        <f>ROUND(SUMIF(Anlagenbewegungsdaten_AV!B:B,A1537,Anlagenbewegungsdaten_AV!C:C),3)</f>
        <v>0</v>
      </c>
      <c r="P1537" s="320">
        <f>ROUND(SUMIF(Anlagenbewegungsdaten_AV!$B:$B,$A1537,Anlagenbewegungsdaten_AV!$D:$D),2)</f>
        <v>0</v>
      </c>
      <c r="Q1537" s="321">
        <f t="shared" si="59"/>
        <v>0</v>
      </c>
      <c r="S1537" s="324"/>
      <c r="T1537" s="317"/>
      <c r="U1537" s="325"/>
      <c r="V1537" s="325"/>
    </row>
    <row r="1538" spans="1:22" ht="15" customHeight="1" x14ac:dyDescent="0.25">
      <c r="A1538" s="129" t="s">
        <v>364</v>
      </c>
      <c r="B1538" s="126" t="s">
        <v>2087</v>
      </c>
      <c r="C1538" s="127" t="s">
        <v>4021</v>
      </c>
      <c r="D1538" s="127" t="s">
        <v>585</v>
      </c>
      <c r="E1538" s="127" t="s">
        <v>1546</v>
      </c>
      <c r="F1538" s="128">
        <v>20.67</v>
      </c>
      <c r="G1538" s="128">
        <v>20.87</v>
      </c>
      <c r="H1538" s="128">
        <v>16.54</v>
      </c>
      <c r="I1538" s="311"/>
      <c r="J1538" s="319">
        <f>ROUND(SUMIF(Anlagenbewegungsdaten!B:B,A1538,Anlagenbewegungsdaten!C:C),3)</f>
        <v>0</v>
      </c>
      <c r="K1538" s="320">
        <f>ROUND(SUMIF(Anlagenbewegungsdaten!$B:$B,$A1538,Anlagenbewegungsdaten!$D:$D),2)</f>
        <v>0</v>
      </c>
      <c r="L1538" s="321">
        <f t="shared" si="58"/>
        <v>0</v>
      </c>
      <c r="M1538" s="341" t="s">
        <v>4950</v>
      </c>
      <c r="N1538" s="341" t="s">
        <v>4963</v>
      </c>
      <c r="O1538" s="323">
        <f>ROUND(SUMIF(Anlagenbewegungsdaten_AV!B:B,A1538,Anlagenbewegungsdaten_AV!C:C),3)</f>
        <v>0</v>
      </c>
      <c r="P1538" s="320">
        <f>ROUND(SUMIF(Anlagenbewegungsdaten_AV!$B:$B,$A1538,Anlagenbewegungsdaten_AV!$D:$D),2)</f>
        <v>0</v>
      </c>
      <c r="Q1538" s="321">
        <f t="shared" si="59"/>
        <v>0</v>
      </c>
      <c r="S1538" s="324"/>
      <c r="T1538" s="317"/>
      <c r="U1538" s="325"/>
      <c r="V1538" s="325"/>
    </row>
    <row r="1539" spans="1:22" ht="15" customHeight="1" x14ac:dyDescent="0.25">
      <c r="A1539" s="129" t="s">
        <v>368</v>
      </c>
      <c r="B1539" s="126" t="s">
        <v>2087</v>
      </c>
      <c r="C1539" s="127" t="s">
        <v>4021</v>
      </c>
      <c r="D1539" s="127" t="s">
        <v>24</v>
      </c>
      <c r="E1539" s="127" t="s">
        <v>1546</v>
      </c>
      <c r="F1539" s="128">
        <v>21.67</v>
      </c>
      <c r="G1539" s="128">
        <v>21.87</v>
      </c>
      <c r="H1539" s="128">
        <v>17.34</v>
      </c>
      <c r="I1539" s="311"/>
      <c r="J1539" s="319">
        <f>ROUND(SUMIF(Anlagenbewegungsdaten!B:B,A1539,Anlagenbewegungsdaten!C:C),3)</f>
        <v>0</v>
      </c>
      <c r="K1539" s="320">
        <f>ROUND(SUMIF(Anlagenbewegungsdaten!$B:$B,$A1539,Anlagenbewegungsdaten!$D:$D),2)</f>
        <v>0</v>
      </c>
      <c r="L1539" s="321">
        <f t="shared" si="58"/>
        <v>0</v>
      </c>
      <c r="M1539" s="341" t="s">
        <v>4950</v>
      </c>
      <c r="N1539" s="341" t="s">
        <v>4963</v>
      </c>
      <c r="O1539" s="323">
        <f>ROUND(SUMIF(Anlagenbewegungsdaten_AV!B:B,A1539,Anlagenbewegungsdaten_AV!C:C),3)</f>
        <v>0</v>
      </c>
      <c r="P1539" s="320">
        <f>ROUND(SUMIF(Anlagenbewegungsdaten_AV!$B:$B,$A1539,Anlagenbewegungsdaten_AV!$D:$D),2)</f>
        <v>0</v>
      </c>
      <c r="Q1539" s="321">
        <f t="shared" si="59"/>
        <v>0</v>
      </c>
      <c r="S1539" s="324"/>
      <c r="T1539" s="317"/>
      <c r="U1539" s="325"/>
      <c r="V1539" s="325"/>
    </row>
    <row r="1540" spans="1:22" ht="15" customHeight="1" x14ac:dyDescent="0.25">
      <c r="A1540" s="129" t="s">
        <v>2823</v>
      </c>
      <c r="B1540" s="126" t="s">
        <v>2087</v>
      </c>
      <c r="C1540" s="127" t="s">
        <v>4021</v>
      </c>
      <c r="D1540" s="127" t="s">
        <v>2768</v>
      </c>
      <c r="E1540" s="127" t="s">
        <v>2555</v>
      </c>
      <c r="F1540" s="128">
        <v>20.64</v>
      </c>
      <c r="G1540" s="128">
        <v>20.84</v>
      </c>
      <c r="H1540" s="128">
        <v>16.510000000000002</v>
      </c>
      <c r="I1540" s="311"/>
      <c r="J1540" s="319">
        <f>ROUND(SUMIF(Anlagenbewegungsdaten!B:B,A1540,Anlagenbewegungsdaten!C:C),3)</f>
        <v>0</v>
      </c>
      <c r="K1540" s="320">
        <f>ROUND(SUMIF(Anlagenbewegungsdaten!$B:$B,$A1540,Anlagenbewegungsdaten!$D:$D),2)</f>
        <v>0</v>
      </c>
      <c r="L1540" s="321">
        <f t="shared" si="58"/>
        <v>0</v>
      </c>
      <c r="M1540" s="341" t="s">
        <v>4950</v>
      </c>
      <c r="N1540" s="341" t="s">
        <v>4963</v>
      </c>
      <c r="O1540" s="323">
        <f>ROUND(SUMIF(Anlagenbewegungsdaten_AV!B:B,A1540,Anlagenbewegungsdaten_AV!C:C),3)</f>
        <v>0</v>
      </c>
      <c r="P1540" s="320">
        <f>ROUND(SUMIF(Anlagenbewegungsdaten_AV!$B:$B,$A1540,Anlagenbewegungsdaten_AV!$D:$D),2)</f>
        <v>0</v>
      </c>
      <c r="Q1540" s="321">
        <f t="shared" si="59"/>
        <v>0</v>
      </c>
      <c r="S1540" s="324"/>
      <c r="T1540" s="317"/>
      <c r="U1540" s="325"/>
      <c r="V1540" s="325"/>
    </row>
    <row r="1541" spans="1:22" ht="15" customHeight="1" x14ac:dyDescent="0.25">
      <c r="A1541" s="129" t="s">
        <v>2824</v>
      </c>
      <c r="B1541" s="126" t="s">
        <v>2087</v>
      </c>
      <c r="C1541" s="127" t="s">
        <v>4021</v>
      </c>
      <c r="D1541" s="127" t="s">
        <v>2677</v>
      </c>
      <c r="E1541" s="127" t="s">
        <v>2555</v>
      </c>
      <c r="F1541" s="128">
        <v>21.64</v>
      </c>
      <c r="G1541" s="128">
        <v>21.84</v>
      </c>
      <c r="H1541" s="128">
        <v>17.309999999999999</v>
      </c>
      <c r="I1541" s="311"/>
      <c r="J1541" s="319">
        <f>ROUND(SUMIF(Anlagenbewegungsdaten!B:B,A1541,Anlagenbewegungsdaten!C:C),3)</f>
        <v>0</v>
      </c>
      <c r="K1541" s="320">
        <f>ROUND(SUMIF(Anlagenbewegungsdaten!$B:$B,$A1541,Anlagenbewegungsdaten!$D:$D),2)</f>
        <v>0</v>
      </c>
      <c r="L1541" s="321">
        <f t="shared" si="58"/>
        <v>0</v>
      </c>
      <c r="M1541" s="341" t="s">
        <v>4950</v>
      </c>
      <c r="N1541" s="341" t="s">
        <v>4963</v>
      </c>
      <c r="O1541" s="323">
        <f>ROUND(SUMIF(Anlagenbewegungsdaten_AV!B:B,A1541,Anlagenbewegungsdaten_AV!C:C),3)</f>
        <v>0</v>
      </c>
      <c r="P1541" s="320">
        <f>ROUND(SUMIF(Anlagenbewegungsdaten_AV!$B:$B,$A1541,Anlagenbewegungsdaten_AV!$D:$D),2)</f>
        <v>0</v>
      </c>
      <c r="Q1541" s="321">
        <f t="shared" si="59"/>
        <v>0</v>
      </c>
      <c r="S1541" s="324"/>
      <c r="T1541" s="317"/>
      <c r="U1541" s="325"/>
      <c r="V1541" s="325"/>
    </row>
    <row r="1542" spans="1:22" ht="15" customHeight="1" x14ac:dyDescent="0.25">
      <c r="A1542" s="129" t="s">
        <v>3567</v>
      </c>
      <c r="B1542" s="126" t="s">
        <v>2087</v>
      </c>
      <c r="C1542" s="127" t="s">
        <v>4021</v>
      </c>
      <c r="D1542" s="127" t="s">
        <v>3512</v>
      </c>
      <c r="E1542" s="127" t="s">
        <v>3299</v>
      </c>
      <c r="F1542" s="128">
        <v>20.61</v>
      </c>
      <c r="G1542" s="128">
        <v>20.81</v>
      </c>
      <c r="H1542" s="128">
        <v>16.489999999999998</v>
      </c>
      <c r="I1542" s="311"/>
      <c r="J1542" s="319">
        <f>ROUND(SUMIF(Anlagenbewegungsdaten!B:B,A1542,Anlagenbewegungsdaten!C:C),3)</f>
        <v>0</v>
      </c>
      <c r="K1542" s="320">
        <f>ROUND(SUMIF(Anlagenbewegungsdaten!$B:$B,$A1542,Anlagenbewegungsdaten!$D:$D),2)</f>
        <v>0</v>
      </c>
      <c r="L1542" s="321">
        <f t="shared" si="58"/>
        <v>0</v>
      </c>
      <c r="M1542" s="341" t="s">
        <v>4950</v>
      </c>
      <c r="N1542" s="341" t="s">
        <v>4963</v>
      </c>
      <c r="O1542" s="323">
        <f>ROUND(SUMIF(Anlagenbewegungsdaten_AV!B:B,A1542,Anlagenbewegungsdaten_AV!C:C),3)</f>
        <v>0</v>
      </c>
      <c r="P1542" s="320">
        <f>ROUND(SUMIF(Anlagenbewegungsdaten_AV!$B:$B,$A1542,Anlagenbewegungsdaten_AV!$D:$D),2)</f>
        <v>0</v>
      </c>
      <c r="Q1542" s="321">
        <f t="shared" si="59"/>
        <v>0</v>
      </c>
      <c r="S1542" s="324"/>
      <c r="T1542" s="317"/>
      <c r="U1542" s="325"/>
      <c r="V1542" s="325"/>
    </row>
    <row r="1543" spans="1:22" ht="15" customHeight="1" x14ac:dyDescent="0.25">
      <c r="A1543" s="129" t="s">
        <v>3568</v>
      </c>
      <c r="B1543" s="126" t="s">
        <v>2087</v>
      </c>
      <c r="C1543" s="127" t="s">
        <v>4021</v>
      </c>
      <c r="D1543" s="127" t="s">
        <v>3421</v>
      </c>
      <c r="E1543" s="127" t="s">
        <v>3299</v>
      </c>
      <c r="F1543" s="128">
        <v>21.61</v>
      </c>
      <c r="G1543" s="128">
        <v>21.81</v>
      </c>
      <c r="H1543" s="128">
        <v>17.29</v>
      </c>
      <c r="I1543" s="311"/>
      <c r="J1543" s="319">
        <f>ROUND(SUMIF(Anlagenbewegungsdaten!B:B,A1543,Anlagenbewegungsdaten!C:C),3)</f>
        <v>0</v>
      </c>
      <c r="K1543" s="320">
        <f>ROUND(SUMIF(Anlagenbewegungsdaten!$B:$B,$A1543,Anlagenbewegungsdaten!$D:$D),2)</f>
        <v>0</v>
      </c>
      <c r="L1543" s="321">
        <f t="shared" si="58"/>
        <v>0</v>
      </c>
      <c r="M1543" s="341" t="s">
        <v>4950</v>
      </c>
      <c r="N1543" s="341" t="s">
        <v>4963</v>
      </c>
      <c r="O1543" s="323">
        <f>ROUND(SUMIF(Anlagenbewegungsdaten_AV!B:B,A1543,Anlagenbewegungsdaten_AV!C:C),3)</f>
        <v>0</v>
      </c>
      <c r="P1543" s="320">
        <f>ROUND(SUMIF(Anlagenbewegungsdaten_AV!$B:$B,$A1543,Anlagenbewegungsdaten_AV!$D:$D),2)</f>
        <v>0</v>
      </c>
      <c r="Q1543" s="321">
        <f t="shared" si="59"/>
        <v>0</v>
      </c>
      <c r="S1543" s="324"/>
      <c r="T1543" s="317"/>
      <c r="U1543" s="325"/>
      <c r="V1543" s="325"/>
    </row>
    <row r="1544" spans="1:22" ht="15" customHeight="1" x14ac:dyDescent="0.25">
      <c r="A1544" s="129" t="s">
        <v>4339</v>
      </c>
      <c r="B1544" s="126" t="s">
        <v>2087</v>
      </c>
      <c r="C1544" s="127" t="s">
        <v>4021</v>
      </c>
      <c r="D1544" s="127" t="s">
        <v>4284</v>
      </c>
      <c r="E1544" s="127" t="s">
        <v>4069</v>
      </c>
      <c r="F1544" s="128">
        <v>20.58</v>
      </c>
      <c r="G1544" s="128">
        <v>20.779999999999998</v>
      </c>
      <c r="H1544" s="128">
        <v>16.46</v>
      </c>
      <c r="I1544" s="311"/>
      <c r="J1544" s="319">
        <f>ROUND(SUMIF(Anlagenbewegungsdaten!B:B,A1544,Anlagenbewegungsdaten!C:C),3)</f>
        <v>0</v>
      </c>
      <c r="K1544" s="320">
        <f>ROUND(SUMIF(Anlagenbewegungsdaten!$B:$B,$A1544,Anlagenbewegungsdaten!$D:$D),2)</f>
        <v>0</v>
      </c>
      <c r="L1544" s="321">
        <f t="shared" si="58"/>
        <v>0</v>
      </c>
      <c r="M1544" s="341" t="s">
        <v>4950</v>
      </c>
      <c r="N1544" s="341" t="s">
        <v>4963</v>
      </c>
      <c r="O1544" s="323">
        <f>ROUND(SUMIF(Anlagenbewegungsdaten_AV!B:B,A1544,Anlagenbewegungsdaten_AV!C:C),3)</f>
        <v>0</v>
      </c>
      <c r="P1544" s="320">
        <f>ROUND(SUMIF(Anlagenbewegungsdaten_AV!$B:$B,$A1544,Anlagenbewegungsdaten_AV!$D:$D),2)</f>
        <v>0</v>
      </c>
      <c r="Q1544" s="321">
        <f t="shared" si="59"/>
        <v>0</v>
      </c>
      <c r="S1544" s="324"/>
      <c r="T1544" s="317"/>
      <c r="U1544" s="325"/>
      <c r="V1544" s="325"/>
    </row>
    <row r="1545" spans="1:22" ht="15" customHeight="1" x14ac:dyDescent="0.25">
      <c r="A1545" s="129" t="s">
        <v>4340</v>
      </c>
      <c r="B1545" s="126" t="s">
        <v>2087</v>
      </c>
      <c r="C1545" s="127" t="s">
        <v>4021</v>
      </c>
      <c r="D1545" s="127" t="s">
        <v>4192</v>
      </c>
      <c r="E1545" s="127" t="s">
        <v>4069</v>
      </c>
      <c r="F1545" s="128">
        <v>21.58</v>
      </c>
      <c r="G1545" s="128">
        <v>21.779999999999998</v>
      </c>
      <c r="H1545" s="128">
        <v>17.260000000000002</v>
      </c>
      <c r="I1545" s="311"/>
      <c r="J1545" s="319">
        <f>ROUND(SUMIF(Anlagenbewegungsdaten!B:B,A1545,Anlagenbewegungsdaten!C:C),3)</f>
        <v>0</v>
      </c>
      <c r="K1545" s="320">
        <f>ROUND(SUMIF(Anlagenbewegungsdaten!$B:$B,$A1545,Anlagenbewegungsdaten!$D:$D),2)</f>
        <v>0</v>
      </c>
      <c r="L1545" s="321">
        <f t="shared" si="58"/>
        <v>0</v>
      </c>
      <c r="M1545" s="341" t="s">
        <v>4950</v>
      </c>
      <c r="N1545" s="341" t="s">
        <v>4963</v>
      </c>
      <c r="O1545" s="323">
        <f>ROUND(SUMIF(Anlagenbewegungsdaten_AV!B:B,A1545,Anlagenbewegungsdaten_AV!C:C),3)</f>
        <v>0</v>
      </c>
      <c r="P1545" s="320">
        <f>ROUND(SUMIF(Anlagenbewegungsdaten_AV!$B:$B,$A1545,Anlagenbewegungsdaten_AV!$D:$D),2)</f>
        <v>0</v>
      </c>
      <c r="Q1545" s="321">
        <f t="shared" si="59"/>
        <v>0</v>
      </c>
      <c r="S1545" s="324"/>
      <c r="T1545" s="317"/>
      <c r="U1545" s="325"/>
      <c r="V1545" s="325"/>
    </row>
    <row r="1546" spans="1:22" ht="15" customHeight="1" x14ac:dyDescent="0.25">
      <c r="A1546" s="129" t="s">
        <v>363</v>
      </c>
      <c r="B1546" s="126" t="s">
        <v>2087</v>
      </c>
      <c r="C1546" s="127" t="s">
        <v>4021</v>
      </c>
      <c r="D1546" s="127" t="s">
        <v>14</v>
      </c>
      <c r="E1546" s="127" t="s">
        <v>1543</v>
      </c>
      <c r="F1546" s="128">
        <v>20.67</v>
      </c>
      <c r="G1546" s="128">
        <v>20.87</v>
      </c>
      <c r="H1546" s="128">
        <v>16.54</v>
      </c>
      <c r="I1546" s="311"/>
      <c r="J1546" s="319">
        <f>ROUND(SUMIF(Anlagenbewegungsdaten!B:B,A1546,Anlagenbewegungsdaten!C:C),3)</f>
        <v>463000</v>
      </c>
      <c r="K1546" s="320">
        <f>ROUND(SUMIF(Anlagenbewegungsdaten!$B:$B,$A1546,Anlagenbewegungsdaten!$D:$D),2)</f>
        <v>95702.11</v>
      </c>
      <c r="L1546" s="321">
        <f t="shared" ref="L1546:L1609" si="60">IF(ISBLANK(F1546),0,IF(OR($J1546&gt;=100,$J1546&lt;=-100),F1546-(K1546/J1546*100),IF(OR(J1546&gt;-100,J1546&lt;100),(J1546*F1546%)-K1546)))</f>
        <v>-2.1598272113010353E-6</v>
      </c>
      <c r="M1546" s="341" t="s">
        <v>4950</v>
      </c>
      <c r="N1546" s="341" t="s">
        <v>4963</v>
      </c>
      <c r="O1546" s="323">
        <f>ROUND(SUMIF(Anlagenbewegungsdaten_AV!B:B,A1546,Anlagenbewegungsdaten_AV!C:C),3)</f>
        <v>0</v>
      </c>
      <c r="P1546" s="320">
        <f>ROUND(SUMIF(Anlagenbewegungsdaten_AV!$B:$B,$A1546,Anlagenbewegungsdaten_AV!$D:$D),2)</f>
        <v>0</v>
      </c>
      <c r="Q1546" s="321">
        <f t="shared" ref="Q1546:Q1609" si="61">IF(ISBLANK(H1546),0,IF(OR($O1546&gt;=100,$O1546&lt;=-100),H1546-(P1546/O1546*100),IF(OR(O1546&gt;-100,O1546&lt;100),(O1546*G1546%)-P1546)))</f>
        <v>0</v>
      </c>
      <c r="S1546" s="324"/>
      <c r="T1546" s="317"/>
      <c r="U1546" s="325"/>
      <c r="V1546" s="325"/>
    </row>
    <row r="1547" spans="1:22" ht="15" customHeight="1" x14ac:dyDescent="0.25">
      <c r="A1547" s="129" t="s">
        <v>367</v>
      </c>
      <c r="B1547" s="126" t="s">
        <v>2087</v>
      </c>
      <c r="C1547" s="127" t="s">
        <v>4021</v>
      </c>
      <c r="D1547" s="127" t="s">
        <v>22</v>
      </c>
      <c r="E1547" s="127" t="s">
        <v>1543</v>
      </c>
      <c r="F1547" s="128">
        <v>21.67</v>
      </c>
      <c r="G1547" s="128">
        <v>21.87</v>
      </c>
      <c r="H1547" s="128">
        <v>17.34</v>
      </c>
      <c r="I1547" s="311"/>
      <c r="J1547" s="319">
        <f>ROUND(SUMIF(Anlagenbewegungsdaten!B:B,A1547,Anlagenbewegungsdaten!C:C),3)</f>
        <v>0</v>
      </c>
      <c r="K1547" s="320">
        <f>ROUND(SUMIF(Anlagenbewegungsdaten!$B:$B,$A1547,Anlagenbewegungsdaten!$D:$D),2)</f>
        <v>0</v>
      </c>
      <c r="L1547" s="321">
        <f t="shared" si="60"/>
        <v>0</v>
      </c>
      <c r="M1547" s="341" t="s">
        <v>4950</v>
      </c>
      <c r="N1547" s="341" t="s">
        <v>4963</v>
      </c>
      <c r="O1547" s="323">
        <f>ROUND(SUMIF(Anlagenbewegungsdaten_AV!B:B,A1547,Anlagenbewegungsdaten_AV!C:C),3)</f>
        <v>0</v>
      </c>
      <c r="P1547" s="320">
        <f>ROUND(SUMIF(Anlagenbewegungsdaten_AV!$B:$B,$A1547,Anlagenbewegungsdaten_AV!$D:$D),2)</f>
        <v>0</v>
      </c>
      <c r="Q1547" s="321">
        <f t="shared" si="61"/>
        <v>0</v>
      </c>
      <c r="S1547" s="324"/>
      <c r="T1547" s="317"/>
      <c r="U1547" s="325"/>
      <c r="V1547" s="325"/>
    </row>
    <row r="1548" spans="1:22" ht="15" customHeight="1" x14ac:dyDescent="0.25">
      <c r="A1548" s="129" t="s">
        <v>696</v>
      </c>
      <c r="B1548" s="126" t="s">
        <v>2087</v>
      </c>
      <c r="C1548" s="127" t="s">
        <v>4021</v>
      </c>
      <c r="D1548" s="127" t="s">
        <v>12</v>
      </c>
      <c r="E1548" s="127" t="s">
        <v>2465</v>
      </c>
      <c r="F1548" s="128">
        <v>19.670000000000002</v>
      </c>
      <c r="G1548" s="128">
        <v>19.87</v>
      </c>
      <c r="H1548" s="128">
        <v>15.74</v>
      </c>
      <c r="I1548" s="311"/>
      <c r="J1548" s="319">
        <f>ROUND(SUMIF(Anlagenbewegungsdaten!B:B,A1548,Anlagenbewegungsdaten!C:C),3)</f>
        <v>0</v>
      </c>
      <c r="K1548" s="320">
        <f>ROUND(SUMIF(Anlagenbewegungsdaten!$B:$B,$A1548,Anlagenbewegungsdaten!$D:$D),2)</f>
        <v>0</v>
      </c>
      <c r="L1548" s="321">
        <f t="shared" si="60"/>
        <v>0</v>
      </c>
      <c r="M1548" s="341" t="s">
        <v>4950</v>
      </c>
      <c r="N1548" s="341" t="s">
        <v>4963</v>
      </c>
      <c r="O1548" s="323">
        <f>ROUND(SUMIF(Anlagenbewegungsdaten_AV!B:B,A1548,Anlagenbewegungsdaten_AV!C:C),3)</f>
        <v>0</v>
      </c>
      <c r="P1548" s="320">
        <f>ROUND(SUMIF(Anlagenbewegungsdaten_AV!$B:$B,$A1548,Anlagenbewegungsdaten_AV!$D:$D),2)</f>
        <v>0</v>
      </c>
      <c r="Q1548" s="321">
        <f t="shared" si="61"/>
        <v>0</v>
      </c>
      <c r="S1548" s="324"/>
      <c r="T1548" s="317"/>
      <c r="U1548" s="325"/>
      <c r="V1548" s="325"/>
    </row>
    <row r="1549" spans="1:22" ht="15" customHeight="1" x14ac:dyDescent="0.25">
      <c r="A1549" s="129" t="s">
        <v>366</v>
      </c>
      <c r="B1549" s="126" t="s">
        <v>2087</v>
      </c>
      <c r="C1549" s="127" t="s">
        <v>4021</v>
      </c>
      <c r="D1549" s="127" t="s">
        <v>20</v>
      </c>
      <c r="E1549" s="127" t="s">
        <v>2465</v>
      </c>
      <c r="F1549" s="128">
        <v>20.67</v>
      </c>
      <c r="G1549" s="128">
        <v>20.87</v>
      </c>
      <c r="H1549" s="128">
        <v>16.54</v>
      </c>
      <c r="I1549" s="311"/>
      <c r="J1549" s="319">
        <f>ROUND(SUMIF(Anlagenbewegungsdaten!B:B,A1549,Anlagenbewegungsdaten!C:C),3)</f>
        <v>0</v>
      </c>
      <c r="K1549" s="320">
        <f>ROUND(SUMIF(Anlagenbewegungsdaten!$B:$B,$A1549,Anlagenbewegungsdaten!$D:$D),2)</f>
        <v>0</v>
      </c>
      <c r="L1549" s="321">
        <f t="shared" si="60"/>
        <v>0</v>
      </c>
      <c r="M1549" s="341" t="s">
        <v>4950</v>
      </c>
      <c r="N1549" s="341" t="s">
        <v>4963</v>
      </c>
      <c r="O1549" s="323">
        <f>ROUND(SUMIF(Anlagenbewegungsdaten_AV!B:B,A1549,Anlagenbewegungsdaten_AV!C:C),3)</f>
        <v>0</v>
      </c>
      <c r="P1549" s="320">
        <f>ROUND(SUMIF(Anlagenbewegungsdaten_AV!$B:$B,$A1549,Anlagenbewegungsdaten_AV!$D:$D),2)</f>
        <v>0</v>
      </c>
      <c r="Q1549" s="321">
        <f t="shared" si="61"/>
        <v>0</v>
      </c>
      <c r="S1549" s="324"/>
      <c r="T1549" s="317"/>
      <c r="U1549" s="325"/>
      <c r="V1549" s="325"/>
    </row>
    <row r="1550" spans="1:22" ht="15" customHeight="1" x14ac:dyDescent="0.25">
      <c r="A1550" s="129" t="s">
        <v>365</v>
      </c>
      <c r="B1550" s="126" t="s">
        <v>2087</v>
      </c>
      <c r="C1550" s="127" t="s">
        <v>4021</v>
      </c>
      <c r="D1550" s="127" t="s">
        <v>18</v>
      </c>
      <c r="E1550" s="127" t="s">
        <v>2462</v>
      </c>
      <c r="F1550" s="128">
        <v>18.670000000000002</v>
      </c>
      <c r="G1550" s="128">
        <v>18.87</v>
      </c>
      <c r="H1550" s="128">
        <v>14.94</v>
      </c>
      <c r="I1550" s="311"/>
      <c r="J1550" s="319">
        <f>ROUND(SUMIF(Anlagenbewegungsdaten!B:B,A1550,Anlagenbewegungsdaten!C:C),3)</f>
        <v>0</v>
      </c>
      <c r="K1550" s="320">
        <f>ROUND(SUMIF(Anlagenbewegungsdaten!$B:$B,$A1550,Anlagenbewegungsdaten!$D:$D),2)</f>
        <v>0</v>
      </c>
      <c r="L1550" s="321">
        <f t="shared" si="60"/>
        <v>0</v>
      </c>
      <c r="M1550" s="341" t="s">
        <v>4950</v>
      </c>
      <c r="N1550" s="341" t="s">
        <v>4963</v>
      </c>
      <c r="O1550" s="323">
        <f>ROUND(SUMIF(Anlagenbewegungsdaten_AV!B:B,A1550,Anlagenbewegungsdaten_AV!C:C),3)</f>
        <v>0</v>
      </c>
      <c r="P1550" s="320">
        <f>ROUND(SUMIF(Anlagenbewegungsdaten_AV!$B:$B,$A1550,Anlagenbewegungsdaten_AV!$D:$D),2)</f>
        <v>0</v>
      </c>
      <c r="Q1550" s="321">
        <f t="shared" si="61"/>
        <v>0</v>
      </c>
      <c r="S1550" s="324"/>
      <c r="T1550" s="317"/>
      <c r="U1550" s="325"/>
      <c r="V1550" s="325"/>
    </row>
    <row r="1551" spans="1:22" ht="15" customHeight="1" x14ac:dyDescent="0.25">
      <c r="A1551" s="129" t="s">
        <v>697</v>
      </c>
      <c r="B1551" s="126" t="s">
        <v>2087</v>
      </c>
      <c r="C1551" s="127" t="s">
        <v>4021</v>
      </c>
      <c r="D1551" s="127" t="s">
        <v>2470</v>
      </c>
      <c r="E1551" s="127" t="s">
        <v>2462</v>
      </c>
      <c r="F1551" s="128">
        <v>13.67</v>
      </c>
      <c r="G1551" s="128">
        <v>13.87</v>
      </c>
      <c r="H1551" s="128">
        <v>10.94</v>
      </c>
      <c r="I1551" s="311"/>
      <c r="J1551" s="319">
        <f>ROUND(SUMIF(Anlagenbewegungsdaten!B:B,A1551,Anlagenbewegungsdaten!C:C),3)</f>
        <v>0</v>
      </c>
      <c r="K1551" s="320">
        <f>ROUND(SUMIF(Anlagenbewegungsdaten!$B:$B,$A1551,Anlagenbewegungsdaten!$D:$D),2)</f>
        <v>0</v>
      </c>
      <c r="L1551" s="321">
        <f t="shared" si="60"/>
        <v>0</v>
      </c>
      <c r="M1551" s="341" t="s">
        <v>4950</v>
      </c>
      <c r="N1551" s="341" t="s">
        <v>4963</v>
      </c>
      <c r="O1551" s="323">
        <f>ROUND(SUMIF(Anlagenbewegungsdaten_AV!B:B,A1551,Anlagenbewegungsdaten_AV!C:C),3)</f>
        <v>0</v>
      </c>
      <c r="P1551" s="320">
        <f>ROUND(SUMIF(Anlagenbewegungsdaten_AV!$B:$B,$A1551,Anlagenbewegungsdaten_AV!$D:$D),2)</f>
        <v>0</v>
      </c>
      <c r="Q1551" s="321">
        <f t="shared" si="61"/>
        <v>0</v>
      </c>
      <c r="S1551" s="324"/>
      <c r="T1551" s="317"/>
      <c r="U1551" s="325"/>
      <c r="V1551" s="325"/>
    </row>
    <row r="1552" spans="1:22" ht="15" customHeight="1" x14ac:dyDescent="0.25">
      <c r="A1552" s="129" t="s">
        <v>402</v>
      </c>
      <c r="B1552" s="126" t="s">
        <v>2087</v>
      </c>
      <c r="C1552" s="127" t="s">
        <v>4021</v>
      </c>
      <c r="D1552" s="127" t="s">
        <v>70</v>
      </c>
      <c r="E1552" s="127" t="s">
        <v>1546</v>
      </c>
      <c r="F1552" s="128">
        <v>16.670000000000002</v>
      </c>
      <c r="G1552" s="128">
        <v>16.87</v>
      </c>
      <c r="H1552" s="128">
        <v>13.34</v>
      </c>
      <c r="I1552" s="311"/>
      <c r="J1552" s="319">
        <f>ROUND(SUMIF(Anlagenbewegungsdaten!B:B,A1552,Anlagenbewegungsdaten!C:C),3)</f>
        <v>0</v>
      </c>
      <c r="K1552" s="320">
        <f>ROUND(SUMIF(Anlagenbewegungsdaten!$B:$B,$A1552,Anlagenbewegungsdaten!$D:$D),2)</f>
        <v>0</v>
      </c>
      <c r="L1552" s="321">
        <f t="shared" si="60"/>
        <v>0</v>
      </c>
      <c r="M1552" s="341" t="s">
        <v>4950</v>
      </c>
      <c r="N1552" s="341" t="s">
        <v>4963</v>
      </c>
      <c r="O1552" s="323">
        <f>ROUND(SUMIF(Anlagenbewegungsdaten_AV!B:B,A1552,Anlagenbewegungsdaten_AV!C:C),3)</f>
        <v>0</v>
      </c>
      <c r="P1552" s="320">
        <f>ROUND(SUMIF(Anlagenbewegungsdaten_AV!$B:$B,$A1552,Anlagenbewegungsdaten_AV!$D:$D),2)</f>
        <v>0</v>
      </c>
      <c r="Q1552" s="321">
        <f t="shared" si="61"/>
        <v>0</v>
      </c>
      <c r="S1552" s="324"/>
      <c r="T1552" s="317"/>
      <c r="U1552" s="325"/>
      <c r="V1552" s="325"/>
    </row>
    <row r="1553" spans="1:22" ht="15" customHeight="1" x14ac:dyDescent="0.25">
      <c r="A1553" s="129" t="s">
        <v>406</v>
      </c>
      <c r="B1553" s="126" t="s">
        <v>2087</v>
      </c>
      <c r="C1553" s="127" t="s">
        <v>4021</v>
      </c>
      <c r="D1553" s="127" t="s">
        <v>1890</v>
      </c>
      <c r="E1553" s="127" t="s">
        <v>1546</v>
      </c>
      <c r="F1553" s="128">
        <v>17.670000000000002</v>
      </c>
      <c r="G1553" s="128">
        <v>17.87</v>
      </c>
      <c r="H1553" s="128">
        <v>14.14</v>
      </c>
      <c r="I1553" s="311"/>
      <c r="J1553" s="319">
        <f>ROUND(SUMIF(Anlagenbewegungsdaten!B:B,A1553,Anlagenbewegungsdaten!C:C),3)</f>
        <v>0</v>
      </c>
      <c r="K1553" s="320">
        <f>ROUND(SUMIF(Anlagenbewegungsdaten!$B:$B,$A1553,Anlagenbewegungsdaten!$D:$D),2)</f>
        <v>0</v>
      </c>
      <c r="L1553" s="321">
        <f t="shared" si="60"/>
        <v>0</v>
      </c>
      <c r="M1553" s="341" t="s">
        <v>4950</v>
      </c>
      <c r="N1553" s="341" t="s">
        <v>4963</v>
      </c>
      <c r="O1553" s="323">
        <f>ROUND(SUMIF(Anlagenbewegungsdaten_AV!B:B,A1553,Anlagenbewegungsdaten_AV!C:C),3)</f>
        <v>0</v>
      </c>
      <c r="P1553" s="320">
        <f>ROUND(SUMIF(Anlagenbewegungsdaten_AV!$B:$B,$A1553,Anlagenbewegungsdaten_AV!$D:$D),2)</f>
        <v>0</v>
      </c>
      <c r="Q1553" s="321">
        <f t="shared" si="61"/>
        <v>0</v>
      </c>
      <c r="S1553" s="324"/>
      <c r="T1553" s="317"/>
      <c r="U1553" s="325"/>
      <c r="V1553" s="325"/>
    </row>
    <row r="1554" spans="1:22" ht="15" customHeight="1" x14ac:dyDescent="0.25">
      <c r="A1554" s="129" t="s">
        <v>2833</v>
      </c>
      <c r="B1554" s="126" t="s">
        <v>2087</v>
      </c>
      <c r="C1554" s="127" t="s">
        <v>4021</v>
      </c>
      <c r="D1554" s="127" t="s">
        <v>2688</v>
      </c>
      <c r="E1554" s="127" t="s">
        <v>2555</v>
      </c>
      <c r="F1554" s="128">
        <v>16.64</v>
      </c>
      <c r="G1554" s="128">
        <v>16.84</v>
      </c>
      <c r="H1554" s="128">
        <v>13.31</v>
      </c>
      <c r="I1554" s="311"/>
      <c r="J1554" s="319">
        <f>ROUND(SUMIF(Anlagenbewegungsdaten!B:B,A1554,Anlagenbewegungsdaten!C:C),3)</f>
        <v>0</v>
      </c>
      <c r="K1554" s="320">
        <f>ROUND(SUMIF(Anlagenbewegungsdaten!$B:$B,$A1554,Anlagenbewegungsdaten!$D:$D),2)</f>
        <v>0</v>
      </c>
      <c r="L1554" s="321">
        <f t="shared" si="60"/>
        <v>0</v>
      </c>
      <c r="M1554" s="341" t="s">
        <v>4950</v>
      </c>
      <c r="N1554" s="341" t="s">
        <v>4963</v>
      </c>
      <c r="O1554" s="323">
        <f>ROUND(SUMIF(Anlagenbewegungsdaten_AV!B:B,A1554,Anlagenbewegungsdaten_AV!C:C),3)</f>
        <v>0</v>
      </c>
      <c r="P1554" s="320">
        <f>ROUND(SUMIF(Anlagenbewegungsdaten_AV!$B:$B,$A1554,Anlagenbewegungsdaten_AV!$D:$D),2)</f>
        <v>0</v>
      </c>
      <c r="Q1554" s="321">
        <f t="shared" si="61"/>
        <v>0</v>
      </c>
      <c r="S1554" s="324"/>
      <c r="T1554" s="317"/>
      <c r="U1554" s="325"/>
      <c r="V1554" s="325"/>
    </row>
    <row r="1555" spans="1:22" ht="15" customHeight="1" x14ac:dyDescent="0.25">
      <c r="A1555" s="129" t="s">
        <v>2834</v>
      </c>
      <c r="B1555" s="126" t="s">
        <v>2087</v>
      </c>
      <c r="C1555" s="127" t="s">
        <v>4021</v>
      </c>
      <c r="D1555" s="127" t="s">
        <v>2690</v>
      </c>
      <c r="E1555" s="127" t="s">
        <v>2555</v>
      </c>
      <c r="F1555" s="128">
        <v>17.64</v>
      </c>
      <c r="G1555" s="128">
        <v>17.84</v>
      </c>
      <c r="H1555" s="128">
        <v>14.11</v>
      </c>
      <c r="I1555" s="311"/>
      <c r="J1555" s="319">
        <f>ROUND(SUMIF(Anlagenbewegungsdaten!B:B,A1555,Anlagenbewegungsdaten!C:C),3)</f>
        <v>0</v>
      </c>
      <c r="K1555" s="320">
        <f>ROUND(SUMIF(Anlagenbewegungsdaten!$B:$B,$A1555,Anlagenbewegungsdaten!$D:$D),2)</f>
        <v>0</v>
      </c>
      <c r="L1555" s="321">
        <f t="shared" si="60"/>
        <v>0</v>
      </c>
      <c r="M1555" s="341" t="s">
        <v>4950</v>
      </c>
      <c r="N1555" s="341" t="s">
        <v>4963</v>
      </c>
      <c r="O1555" s="323">
        <f>ROUND(SUMIF(Anlagenbewegungsdaten_AV!B:B,A1555,Anlagenbewegungsdaten_AV!C:C),3)</f>
        <v>0</v>
      </c>
      <c r="P1555" s="320">
        <f>ROUND(SUMIF(Anlagenbewegungsdaten_AV!$B:$B,$A1555,Anlagenbewegungsdaten_AV!$D:$D),2)</f>
        <v>0</v>
      </c>
      <c r="Q1555" s="321">
        <f t="shared" si="61"/>
        <v>0</v>
      </c>
      <c r="S1555" s="324"/>
      <c r="T1555" s="317"/>
      <c r="U1555" s="325"/>
      <c r="V1555" s="325"/>
    </row>
    <row r="1556" spans="1:22" ht="15" customHeight="1" x14ac:dyDescent="0.25">
      <c r="A1556" s="129" t="s">
        <v>3577</v>
      </c>
      <c r="B1556" s="126" t="s">
        <v>2087</v>
      </c>
      <c r="C1556" s="127" t="s">
        <v>4021</v>
      </c>
      <c r="D1556" s="127" t="s">
        <v>3432</v>
      </c>
      <c r="E1556" s="127" t="s">
        <v>3299</v>
      </c>
      <c r="F1556" s="128">
        <v>16.61</v>
      </c>
      <c r="G1556" s="128">
        <v>16.809999999999999</v>
      </c>
      <c r="H1556" s="128">
        <v>13.29</v>
      </c>
      <c r="I1556" s="311"/>
      <c r="J1556" s="319">
        <f>ROUND(SUMIF(Anlagenbewegungsdaten!B:B,A1556,Anlagenbewegungsdaten!C:C),3)</f>
        <v>0</v>
      </c>
      <c r="K1556" s="320">
        <f>ROUND(SUMIF(Anlagenbewegungsdaten!$B:$B,$A1556,Anlagenbewegungsdaten!$D:$D),2)</f>
        <v>0</v>
      </c>
      <c r="L1556" s="321">
        <f t="shared" si="60"/>
        <v>0</v>
      </c>
      <c r="M1556" s="341" t="s">
        <v>4950</v>
      </c>
      <c r="N1556" s="341" t="s">
        <v>4963</v>
      </c>
      <c r="O1556" s="323">
        <f>ROUND(SUMIF(Anlagenbewegungsdaten_AV!B:B,A1556,Anlagenbewegungsdaten_AV!C:C),3)</f>
        <v>0</v>
      </c>
      <c r="P1556" s="320">
        <f>ROUND(SUMIF(Anlagenbewegungsdaten_AV!$B:$B,$A1556,Anlagenbewegungsdaten_AV!$D:$D),2)</f>
        <v>0</v>
      </c>
      <c r="Q1556" s="321">
        <f t="shared" si="61"/>
        <v>0</v>
      </c>
      <c r="S1556" s="324"/>
      <c r="T1556" s="317"/>
      <c r="U1556" s="325"/>
      <c r="V1556" s="325"/>
    </row>
    <row r="1557" spans="1:22" ht="15" customHeight="1" x14ac:dyDescent="0.25">
      <c r="A1557" s="129" t="s">
        <v>3578</v>
      </c>
      <c r="B1557" s="126" t="s">
        <v>2087</v>
      </c>
      <c r="C1557" s="127" t="s">
        <v>4021</v>
      </c>
      <c r="D1557" s="127" t="s">
        <v>3434</v>
      </c>
      <c r="E1557" s="127" t="s">
        <v>3299</v>
      </c>
      <c r="F1557" s="128">
        <v>17.61</v>
      </c>
      <c r="G1557" s="128">
        <v>17.809999999999999</v>
      </c>
      <c r="H1557" s="128">
        <v>14.09</v>
      </c>
      <c r="I1557" s="311"/>
      <c r="J1557" s="319">
        <f>ROUND(SUMIF(Anlagenbewegungsdaten!B:B,A1557,Anlagenbewegungsdaten!C:C),3)</f>
        <v>0</v>
      </c>
      <c r="K1557" s="320">
        <f>ROUND(SUMIF(Anlagenbewegungsdaten!$B:$B,$A1557,Anlagenbewegungsdaten!$D:$D),2)</f>
        <v>0</v>
      </c>
      <c r="L1557" s="321">
        <f t="shared" si="60"/>
        <v>0</v>
      </c>
      <c r="M1557" s="341" t="s">
        <v>4950</v>
      </c>
      <c r="N1557" s="341" t="s">
        <v>4963</v>
      </c>
      <c r="O1557" s="323">
        <f>ROUND(SUMIF(Anlagenbewegungsdaten_AV!B:B,A1557,Anlagenbewegungsdaten_AV!C:C),3)</f>
        <v>0</v>
      </c>
      <c r="P1557" s="320">
        <f>ROUND(SUMIF(Anlagenbewegungsdaten_AV!$B:$B,$A1557,Anlagenbewegungsdaten_AV!$D:$D),2)</f>
        <v>0</v>
      </c>
      <c r="Q1557" s="321">
        <f t="shared" si="61"/>
        <v>0</v>
      </c>
      <c r="S1557" s="324"/>
      <c r="T1557" s="317"/>
      <c r="U1557" s="325"/>
      <c r="V1557" s="325"/>
    </row>
    <row r="1558" spans="1:22" ht="15" customHeight="1" x14ac:dyDescent="0.25">
      <c r="A1558" s="129" t="s">
        <v>4349</v>
      </c>
      <c r="B1558" s="126" t="s">
        <v>2087</v>
      </c>
      <c r="C1558" s="127" t="s">
        <v>4021</v>
      </c>
      <c r="D1558" s="127" t="s">
        <v>4203</v>
      </c>
      <c r="E1558" s="127" t="s">
        <v>4069</v>
      </c>
      <c r="F1558" s="128">
        <v>16.579999999999998</v>
      </c>
      <c r="G1558" s="128">
        <v>16.779999999999998</v>
      </c>
      <c r="H1558" s="128">
        <v>13.26</v>
      </c>
      <c r="I1558" s="311"/>
      <c r="J1558" s="319">
        <f>ROUND(SUMIF(Anlagenbewegungsdaten!B:B,A1558,Anlagenbewegungsdaten!C:C),3)</f>
        <v>0</v>
      </c>
      <c r="K1558" s="320">
        <f>ROUND(SUMIF(Anlagenbewegungsdaten!$B:$B,$A1558,Anlagenbewegungsdaten!$D:$D),2)</f>
        <v>0</v>
      </c>
      <c r="L1558" s="321">
        <f t="shared" si="60"/>
        <v>0</v>
      </c>
      <c r="M1558" s="341" t="s">
        <v>4950</v>
      </c>
      <c r="N1558" s="341" t="s">
        <v>4963</v>
      </c>
      <c r="O1558" s="323">
        <f>ROUND(SUMIF(Anlagenbewegungsdaten_AV!B:B,A1558,Anlagenbewegungsdaten_AV!C:C),3)</f>
        <v>0</v>
      </c>
      <c r="P1558" s="320">
        <f>ROUND(SUMIF(Anlagenbewegungsdaten_AV!$B:$B,$A1558,Anlagenbewegungsdaten_AV!$D:$D),2)</f>
        <v>0</v>
      </c>
      <c r="Q1558" s="321">
        <f t="shared" si="61"/>
        <v>0</v>
      </c>
      <c r="S1558" s="324"/>
      <c r="T1558" s="317"/>
      <c r="U1558" s="325"/>
      <c r="V1558" s="325"/>
    </row>
    <row r="1559" spans="1:22" ht="15" customHeight="1" x14ac:dyDescent="0.25">
      <c r="A1559" s="129" t="s">
        <v>4350</v>
      </c>
      <c r="B1559" s="126" t="s">
        <v>2087</v>
      </c>
      <c r="C1559" s="127" t="s">
        <v>4021</v>
      </c>
      <c r="D1559" s="127" t="s">
        <v>4205</v>
      </c>
      <c r="E1559" s="127" t="s">
        <v>4069</v>
      </c>
      <c r="F1559" s="128">
        <v>17.579999999999998</v>
      </c>
      <c r="G1559" s="128">
        <v>17.779999999999998</v>
      </c>
      <c r="H1559" s="128">
        <v>14.06</v>
      </c>
      <c r="I1559" s="311"/>
      <c r="J1559" s="319">
        <f>ROUND(SUMIF(Anlagenbewegungsdaten!B:B,A1559,Anlagenbewegungsdaten!C:C),3)</f>
        <v>0</v>
      </c>
      <c r="K1559" s="320">
        <f>ROUND(SUMIF(Anlagenbewegungsdaten!$B:$B,$A1559,Anlagenbewegungsdaten!$D:$D),2)</f>
        <v>0</v>
      </c>
      <c r="L1559" s="321">
        <f t="shared" si="60"/>
        <v>0</v>
      </c>
      <c r="M1559" s="341" t="s">
        <v>4950</v>
      </c>
      <c r="N1559" s="341" t="s">
        <v>4963</v>
      </c>
      <c r="O1559" s="323">
        <f>ROUND(SUMIF(Anlagenbewegungsdaten_AV!B:B,A1559,Anlagenbewegungsdaten_AV!C:C),3)</f>
        <v>0</v>
      </c>
      <c r="P1559" s="320">
        <f>ROUND(SUMIF(Anlagenbewegungsdaten_AV!$B:$B,$A1559,Anlagenbewegungsdaten_AV!$D:$D),2)</f>
        <v>0</v>
      </c>
      <c r="Q1559" s="321">
        <f t="shared" si="61"/>
        <v>0</v>
      </c>
      <c r="S1559" s="324"/>
      <c r="T1559" s="317"/>
      <c r="U1559" s="325"/>
      <c r="V1559" s="325"/>
    </row>
    <row r="1560" spans="1:22" ht="15" customHeight="1" x14ac:dyDescent="0.25">
      <c r="A1560" s="129" t="s">
        <v>401</v>
      </c>
      <c r="B1560" s="126" t="s">
        <v>2087</v>
      </c>
      <c r="C1560" s="127" t="s">
        <v>4021</v>
      </c>
      <c r="D1560" s="127" t="s">
        <v>68</v>
      </c>
      <c r="E1560" s="127" t="s">
        <v>1543</v>
      </c>
      <c r="F1560" s="128">
        <v>16.670000000000002</v>
      </c>
      <c r="G1560" s="128">
        <v>16.87</v>
      </c>
      <c r="H1560" s="128">
        <v>13.34</v>
      </c>
      <c r="I1560" s="311"/>
      <c r="J1560" s="319">
        <f>ROUND(SUMIF(Anlagenbewegungsdaten!B:B,A1560,Anlagenbewegungsdaten!C:C),3)</f>
        <v>0</v>
      </c>
      <c r="K1560" s="320">
        <f>ROUND(SUMIF(Anlagenbewegungsdaten!$B:$B,$A1560,Anlagenbewegungsdaten!$D:$D),2)</f>
        <v>0</v>
      </c>
      <c r="L1560" s="321">
        <f t="shared" si="60"/>
        <v>0</v>
      </c>
      <c r="M1560" s="341" t="s">
        <v>4950</v>
      </c>
      <c r="N1560" s="341" t="s">
        <v>4963</v>
      </c>
      <c r="O1560" s="323">
        <f>ROUND(SUMIF(Anlagenbewegungsdaten_AV!B:B,A1560,Anlagenbewegungsdaten_AV!C:C),3)</f>
        <v>0</v>
      </c>
      <c r="P1560" s="320">
        <f>ROUND(SUMIF(Anlagenbewegungsdaten_AV!$B:$B,$A1560,Anlagenbewegungsdaten_AV!$D:$D),2)</f>
        <v>0</v>
      </c>
      <c r="Q1560" s="321">
        <f t="shared" si="61"/>
        <v>0</v>
      </c>
      <c r="S1560" s="324"/>
      <c r="T1560" s="317"/>
      <c r="U1560" s="325"/>
      <c r="V1560" s="325"/>
    </row>
    <row r="1561" spans="1:22" ht="15" customHeight="1" x14ac:dyDescent="0.25">
      <c r="A1561" s="129" t="s">
        <v>405</v>
      </c>
      <c r="B1561" s="126" t="s">
        <v>2087</v>
      </c>
      <c r="C1561" s="127" t="s">
        <v>4021</v>
      </c>
      <c r="D1561" s="127" t="s">
        <v>1888</v>
      </c>
      <c r="E1561" s="127" t="s">
        <v>1543</v>
      </c>
      <c r="F1561" s="128">
        <v>17.670000000000002</v>
      </c>
      <c r="G1561" s="128">
        <v>17.87</v>
      </c>
      <c r="H1561" s="128">
        <v>14.14</v>
      </c>
      <c r="I1561" s="311"/>
      <c r="J1561" s="319">
        <f>ROUND(SUMIF(Anlagenbewegungsdaten!B:B,A1561,Anlagenbewegungsdaten!C:C),3)</f>
        <v>0</v>
      </c>
      <c r="K1561" s="320">
        <f>ROUND(SUMIF(Anlagenbewegungsdaten!$B:$B,$A1561,Anlagenbewegungsdaten!$D:$D),2)</f>
        <v>0</v>
      </c>
      <c r="L1561" s="321">
        <f t="shared" si="60"/>
        <v>0</v>
      </c>
      <c r="M1561" s="341" t="s">
        <v>4950</v>
      </c>
      <c r="N1561" s="341" t="s">
        <v>4963</v>
      </c>
      <c r="O1561" s="323">
        <f>ROUND(SUMIF(Anlagenbewegungsdaten_AV!B:B,A1561,Anlagenbewegungsdaten_AV!C:C),3)</f>
        <v>0</v>
      </c>
      <c r="P1561" s="320">
        <f>ROUND(SUMIF(Anlagenbewegungsdaten_AV!$B:$B,$A1561,Anlagenbewegungsdaten_AV!$D:$D),2)</f>
        <v>0</v>
      </c>
      <c r="Q1561" s="321">
        <f t="shared" si="61"/>
        <v>0</v>
      </c>
      <c r="S1561" s="324"/>
      <c r="T1561" s="317"/>
      <c r="U1561" s="325"/>
      <c r="V1561" s="325"/>
    </row>
    <row r="1562" spans="1:22" ht="15" customHeight="1" x14ac:dyDescent="0.25">
      <c r="A1562" s="129" t="s">
        <v>698</v>
      </c>
      <c r="B1562" s="126" t="s">
        <v>2087</v>
      </c>
      <c r="C1562" s="127" t="s">
        <v>4021</v>
      </c>
      <c r="D1562" s="127" t="s">
        <v>66</v>
      </c>
      <c r="E1562" s="127" t="s">
        <v>2465</v>
      </c>
      <c r="F1562" s="128">
        <v>15.67</v>
      </c>
      <c r="G1562" s="128">
        <v>15.87</v>
      </c>
      <c r="H1562" s="128">
        <v>12.54</v>
      </c>
      <c r="I1562" s="311"/>
      <c r="J1562" s="319">
        <f>ROUND(SUMIF(Anlagenbewegungsdaten!B:B,A1562,Anlagenbewegungsdaten!C:C),3)</f>
        <v>0</v>
      </c>
      <c r="K1562" s="320">
        <f>ROUND(SUMIF(Anlagenbewegungsdaten!$B:$B,$A1562,Anlagenbewegungsdaten!$D:$D),2)</f>
        <v>0</v>
      </c>
      <c r="L1562" s="321">
        <f t="shared" si="60"/>
        <v>0</v>
      </c>
      <c r="M1562" s="341" t="s">
        <v>4950</v>
      </c>
      <c r="N1562" s="341" t="s">
        <v>4963</v>
      </c>
      <c r="O1562" s="323">
        <f>ROUND(SUMIF(Anlagenbewegungsdaten_AV!B:B,A1562,Anlagenbewegungsdaten_AV!C:C),3)</f>
        <v>0</v>
      </c>
      <c r="P1562" s="320">
        <f>ROUND(SUMIF(Anlagenbewegungsdaten_AV!$B:$B,$A1562,Anlagenbewegungsdaten_AV!$D:$D),2)</f>
        <v>0</v>
      </c>
      <c r="Q1562" s="321">
        <f t="shared" si="61"/>
        <v>0</v>
      </c>
      <c r="S1562" s="324"/>
      <c r="T1562" s="317"/>
      <c r="U1562" s="325"/>
      <c r="V1562" s="325"/>
    </row>
    <row r="1563" spans="1:22" ht="15" customHeight="1" x14ac:dyDescent="0.25">
      <c r="A1563" s="129" t="s">
        <v>404</v>
      </c>
      <c r="B1563" s="126" t="s">
        <v>2087</v>
      </c>
      <c r="C1563" s="127" t="s">
        <v>4021</v>
      </c>
      <c r="D1563" s="127" t="s">
        <v>1886</v>
      </c>
      <c r="E1563" s="127" t="s">
        <v>2465</v>
      </c>
      <c r="F1563" s="128">
        <v>16.670000000000002</v>
      </c>
      <c r="G1563" s="128">
        <v>16.87</v>
      </c>
      <c r="H1563" s="128">
        <v>13.34</v>
      </c>
      <c r="I1563" s="311"/>
      <c r="J1563" s="319">
        <f>ROUND(SUMIF(Anlagenbewegungsdaten!B:B,A1563,Anlagenbewegungsdaten!C:C),3)</f>
        <v>0</v>
      </c>
      <c r="K1563" s="320">
        <f>ROUND(SUMIF(Anlagenbewegungsdaten!$B:$B,$A1563,Anlagenbewegungsdaten!$D:$D),2)</f>
        <v>0</v>
      </c>
      <c r="L1563" s="321">
        <f t="shared" si="60"/>
        <v>0</v>
      </c>
      <c r="M1563" s="341" t="s">
        <v>4950</v>
      </c>
      <c r="N1563" s="341" t="s">
        <v>4963</v>
      </c>
      <c r="O1563" s="323">
        <f>ROUND(SUMIF(Anlagenbewegungsdaten_AV!B:B,A1563,Anlagenbewegungsdaten_AV!C:C),3)</f>
        <v>0</v>
      </c>
      <c r="P1563" s="320">
        <f>ROUND(SUMIF(Anlagenbewegungsdaten_AV!$B:$B,$A1563,Anlagenbewegungsdaten_AV!$D:$D),2)</f>
        <v>0</v>
      </c>
      <c r="Q1563" s="321">
        <f t="shared" si="61"/>
        <v>0</v>
      </c>
      <c r="S1563" s="324"/>
      <c r="T1563" s="317"/>
      <c r="U1563" s="325"/>
      <c r="V1563" s="325"/>
    </row>
    <row r="1564" spans="1:22" ht="15" customHeight="1" x14ac:dyDescent="0.25">
      <c r="A1564" s="129" t="s">
        <v>403</v>
      </c>
      <c r="B1564" s="126" t="s">
        <v>2087</v>
      </c>
      <c r="C1564" s="127" t="s">
        <v>4021</v>
      </c>
      <c r="D1564" s="127" t="s">
        <v>1884</v>
      </c>
      <c r="E1564" s="127" t="s">
        <v>2462</v>
      </c>
      <c r="F1564" s="128">
        <v>14.67</v>
      </c>
      <c r="G1564" s="128">
        <v>14.87</v>
      </c>
      <c r="H1564" s="128">
        <v>11.74</v>
      </c>
      <c r="I1564" s="311"/>
      <c r="J1564" s="319">
        <f>ROUND(SUMIF(Anlagenbewegungsdaten!B:B,A1564,Anlagenbewegungsdaten!C:C),3)</f>
        <v>0</v>
      </c>
      <c r="K1564" s="320">
        <f>ROUND(SUMIF(Anlagenbewegungsdaten!$B:$B,$A1564,Anlagenbewegungsdaten!$D:$D),2)</f>
        <v>0</v>
      </c>
      <c r="L1564" s="321">
        <f t="shared" si="60"/>
        <v>0</v>
      </c>
      <c r="M1564" s="341" t="s">
        <v>4950</v>
      </c>
      <c r="N1564" s="341" t="s">
        <v>4963</v>
      </c>
      <c r="O1564" s="323">
        <f>ROUND(SUMIF(Anlagenbewegungsdaten_AV!B:B,A1564,Anlagenbewegungsdaten_AV!C:C),3)</f>
        <v>0</v>
      </c>
      <c r="P1564" s="320">
        <f>ROUND(SUMIF(Anlagenbewegungsdaten_AV!$B:$B,$A1564,Anlagenbewegungsdaten_AV!$D:$D),2)</f>
        <v>0</v>
      </c>
      <c r="Q1564" s="321">
        <f t="shared" si="61"/>
        <v>0</v>
      </c>
      <c r="S1564" s="324"/>
      <c r="T1564" s="317"/>
      <c r="U1564" s="325"/>
      <c r="V1564" s="325"/>
    </row>
    <row r="1565" spans="1:22" ht="15" customHeight="1" x14ac:dyDescent="0.25">
      <c r="A1565" s="129" t="s">
        <v>369</v>
      </c>
      <c r="B1565" s="126" t="s">
        <v>2087</v>
      </c>
      <c r="C1565" s="127" t="s">
        <v>4021</v>
      </c>
      <c r="D1565" s="127" t="s">
        <v>1566</v>
      </c>
      <c r="E1565" s="127" t="s">
        <v>2462</v>
      </c>
      <c r="F1565" s="128">
        <v>18.670000000000002</v>
      </c>
      <c r="G1565" s="128">
        <v>18.87</v>
      </c>
      <c r="H1565" s="128">
        <v>14.94</v>
      </c>
      <c r="I1565" s="311"/>
      <c r="J1565" s="319">
        <f>ROUND(SUMIF(Anlagenbewegungsdaten!B:B,A1565,Anlagenbewegungsdaten!C:C),3)</f>
        <v>0</v>
      </c>
      <c r="K1565" s="320">
        <f>ROUND(SUMIF(Anlagenbewegungsdaten!$B:$B,$A1565,Anlagenbewegungsdaten!$D:$D),2)</f>
        <v>0</v>
      </c>
      <c r="L1565" s="321">
        <f t="shared" si="60"/>
        <v>0</v>
      </c>
      <c r="M1565" s="341" t="s">
        <v>4950</v>
      </c>
      <c r="N1565" s="341" t="s">
        <v>4963</v>
      </c>
      <c r="O1565" s="323">
        <f>ROUND(SUMIF(Anlagenbewegungsdaten_AV!B:B,A1565,Anlagenbewegungsdaten_AV!C:C),3)</f>
        <v>0</v>
      </c>
      <c r="P1565" s="320">
        <f>ROUND(SUMIF(Anlagenbewegungsdaten_AV!$B:$B,$A1565,Anlagenbewegungsdaten_AV!$D:$D),2)</f>
        <v>0</v>
      </c>
      <c r="Q1565" s="321">
        <f t="shared" si="61"/>
        <v>0</v>
      </c>
      <c r="S1565" s="324"/>
      <c r="T1565" s="317"/>
      <c r="U1565" s="325"/>
      <c r="V1565" s="325"/>
    </row>
    <row r="1566" spans="1:22" ht="15" customHeight="1" x14ac:dyDescent="0.25">
      <c r="A1566" s="129" t="s">
        <v>413</v>
      </c>
      <c r="B1566" s="126" t="s">
        <v>2087</v>
      </c>
      <c r="C1566" s="127" t="s">
        <v>4021</v>
      </c>
      <c r="D1566" s="127" t="s">
        <v>1904</v>
      </c>
      <c r="E1566" s="127" t="s">
        <v>2462</v>
      </c>
      <c r="F1566" s="128">
        <v>20.67</v>
      </c>
      <c r="G1566" s="128">
        <v>20.87</v>
      </c>
      <c r="H1566" s="128">
        <v>16.54</v>
      </c>
      <c r="I1566" s="311"/>
      <c r="J1566" s="319">
        <f>ROUND(SUMIF(Anlagenbewegungsdaten!B:B,A1566,Anlagenbewegungsdaten!C:C),3)</f>
        <v>0</v>
      </c>
      <c r="K1566" s="320">
        <f>ROUND(SUMIF(Anlagenbewegungsdaten!$B:$B,$A1566,Anlagenbewegungsdaten!$D:$D),2)</f>
        <v>0</v>
      </c>
      <c r="L1566" s="321">
        <f t="shared" si="60"/>
        <v>0</v>
      </c>
      <c r="M1566" s="341" t="s">
        <v>4950</v>
      </c>
      <c r="N1566" s="341" t="s">
        <v>4963</v>
      </c>
      <c r="O1566" s="323">
        <f>ROUND(SUMIF(Anlagenbewegungsdaten_AV!B:B,A1566,Anlagenbewegungsdaten_AV!C:C),3)</f>
        <v>0</v>
      </c>
      <c r="P1566" s="320">
        <f>ROUND(SUMIF(Anlagenbewegungsdaten_AV!$B:$B,$A1566,Anlagenbewegungsdaten_AV!$D:$D),2)</f>
        <v>0</v>
      </c>
      <c r="Q1566" s="321">
        <f t="shared" si="61"/>
        <v>0</v>
      </c>
      <c r="S1566" s="324"/>
      <c r="T1566" s="317"/>
      <c r="U1566" s="325"/>
      <c r="V1566" s="325"/>
    </row>
    <row r="1567" spans="1:22" ht="15" customHeight="1" x14ac:dyDescent="0.25">
      <c r="A1567" s="129" t="s">
        <v>416</v>
      </c>
      <c r="B1567" s="126" t="s">
        <v>2087</v>
      </c>
      <c r="C1567" s="127" t="s">
        <v>4021</v>
      </c>
      <c r="D1567" s="127" t="s">
        <v>1910</v>
      </c>
      <c r="E1567" s="127" t="s">
        <v>1546</v>
      </c>
      <c r="F1567" s="128">
        <v>23.67</v>
      </c>
      <c r="G1567" s="128">
        <v>23.87</v>
      </c>
      <c r="H1567" s="128">
        <v>18.940000000000001</v>
      </c>
      <c r="I1567" s="311"/>
      <c r="J1567" s="319">
        <f>ROUND(SUMIF(Anlagenbewegungsdaten!B:B,A1567,Anlagenbewegungsdaten!C:C),3)</f>
        <v>0</v>
      </c>
      <c r="K1567" s="320">
        <f>ROUND(SUMIF(Anlagenbewegungsdaten!$B:$B,$A1567,Anlagenbewegungsdaten!$D:$D),2)</f>
        <v>0</v>
      </c>
      <c r="L1567" s="321">
        <f t="shared" si="60"/>
        <v>0</v>
      </c>
      <c r="M1567" s="341" t="s">
        <v>4950</v>
      </c>
      <c r="N1567" s="341" t="s">
        <v>4963</v>
      </c>
      <c r="O1567" s="323">
        <f>ROUND(SUMIF(Anlagenbewegungsdaten_AV!B:B,A1567,Anlagenbewegungsdaten_AV!C:C),3)</f>
        <v>0</v>
      </c>
      <c r="P1567" s="320">
        <f>ROUND(SUMIF(Anlagenbewegungsdaten_AV!$B:$B,$A1567,Anlagenbewegungsdaten_AV!$D:$D),2)</f>
        <v>0</v>
      </c>
      <c r="Q1567" s="321">
        <f t="shared" si="61"/>
        <v>0</v>
      </c>
      <c r="S1567" s="324"/>
      <c r="T1567" s="317"/>
      <c r="U1567" s="325"/>
      <c r="V1567" s="325"/>
    </row>
    <row r="1568" spans="1:22" ht="15" customHeight="1" x14ac:dyDescent="0.25">
      <c r="A1568" s="129" t="s">
        <v>420</v>
      </c>
      <c r="B1568" s="126" t="s">
        <v>2087</v>
      </c>
      <c r="C1568" s="127" t="s">
        <v>4021</v>
      </c>
      <c r="D1568" s="127" t="s">
        <v>1918</v>
      </c>
      <c r="E1568" s="127" t="s">
        <v>1546</v>
      </c>
      <c r="F1568" s="128">
        <v>24.67</v>
      </c>
      <c r="G1568" s="128">
        <v>24.87</v>
      </c>
      <c r="H1568" s="128">
        <v>19.739999999999998</v>
      </c>
      <c r="I1568" s="311"/>
      <c r="J1568" s="319">
        <f>ROUND(SUMIF(Anlagenbewegungsdaten!B:B,A1568,Anlagenbewegungsdaten!C:C),3)</f>
        <v>0</v>
      </c>
      <c r="K1568" s="320">
        <f>ROUND(SUMIF(Anlagenbewegungsdaten!$B:$B,$A1568,Anlagenbewegungsdaten!$D:$D),2)</f>
        <v>0</v>
      </c>
      <c r="L1568" s="321">
        <f t="shared" si="60"/>
        <v>0</v>
      </c>
      <c r="M1568" s="341" t="s">
        <v>4950</v>
      </c>
      <c r="N1568" s="341" t="s">
        <v>4963</v>
      </c>
      <c r="O1568" s="323">
        <f>ROUND(SUMIF(Anlagenbewegungsdaten_AV!B:B,A1568,Anlagenbewegungsdaten_AV!C:C),3)</f>
        <v>0</v>
      </c>
      <c r="P1568" s="320">
        <f>ROUND(SUMIF(Anlagenbewegungsdaten_AV!$B:$B,$A1568,Anlagenbewegungsdaten_AV!$D:$D),2)</f>
        <v>0</v>
      </c>
      <c r="Q1568" s="321">
        <f t="shared" si="61"/>
        <v>0</v>
      </c>
      <c r="S1568" s="324"/>
      <c r="T1568" s="317"/>
      <c r="U1568" s="325"/>
      <c r="V1568" s="325"/>
    </row>
    <row r="1569" spans="1:22" ht="15" customHeight="1" x14ac:dyDescent="0.25">
      <c r="A1569" s="129" t="s">
        <v>2837</v>
      </c>
      <c r="B1569" s="126" t="s">
        <v>2087</v>
      </c>
      <c r="C1569" s="127" t="s">
        <v>4021</v>
      </c>
      <c r="D1569" s="127" t="s">
        <v>2696</v>
      </c>
      <c r="E1569" s="127" t="s">
        <v>2555</v>
      </c>
      <c r="F1569" s="128">
        <v>23.64</v>
      </c>
      <c r="G1569" s="128">
        <v>23.84</v>
      </c>
      <c r="H1569" s="128">
        <v>18.91</v>
      </c>
      <c r="I1569" s="311"/>
      <c r="J1569" s="319">
        <f>ROUND(SUMIF(Anlagenbewegungsdaten!B:B,A1569,Anlagenbewegungsdaten!C:C),3)</f>
        <v>0</v>
      </c>
      <c r="K1569" s="320">
        <f>ROUND(SUMIF(Anlagenbewegungsdaten!$B:$B,$A1569,Anlagenbewegungsdaten!$D:$D),2)</f>
        <v>0</v>
      </c>
      <c r="L1569" s="321">
        <f t="shared" si="60"/>
        <v>0</v>
      </c>
      <c r="M1569" s="341" t="s">
        <v>4950</v>
      </c>
      <c r="N1569" s="341" t="s">
        <v>4963</v>
      </c>
      <c r="O1569" s="323">
        <f>ROUND(SUMIF(Anlagenbewegungsdaten_AV!B:B,A1569,Anlagenbewegungsdaten_AV!C:C),3)</f>
        <v>0</v>
      </c>
      <c r="P1569" s="320">
        <f>ROUND(SUMIF(Anlagenbewegungsdaten_AV!$B:$B,$A1569,Anlagenbewegungsdaten_AV!$D:$D),2)</f>
        <v>0</v>
      </c>
      <c r="Q1569" s="321">
        <f t="shared" si="61"/>
        <v>0</v>
      </c>
      <c r="S1569" s="324"/>
      <c r="T1569" s="317"/>
      <c r="U1569" s="325"/>
      <c r="V1569" s="325"/>
    </row>
    <row r="1570" spans="1:22" ht="15" customHeight="1" x14ac:dyDescent="0.25">
      <c r="A1570" s="129" t="s">
        <v>2838</v>
      </c>
      <c r="B1570" s="126" t="s">
        <v>2087</v>
      </c>
      <c r="C1570" s="127" t="s">
        <v>4021</v>
      </c>
      <c r="D1570" s="127" t="s">
        <v>2698</v>
      </c>
      <c r="E1570" s="127" t="s">
        <v>2555</v>
      </c>
      <c r="F1570" s="128">
        <v>24.64</v>
      </c>
      <c r="G1570" s="128">
        <v>24.84</v>
      </c>
      <c r="H1570" s="128">
        <v>19.71</v>
      </c>
      <c r="I1570" s="311"/>
      <c r="J1570" s="319">
        <f>ROUND(SUMIF(Anlagenbewegungsdaten!B:B,A1570,Anlagenbewegungsdaten!C:C),3)</f>
        <v>0</v>
      </c>
      <c r="K1570" s="320">
        <f>ROUND(SUMIF(Anlagenbewegungsdaten!$B:$B,$A1570,Anlagenbewegungsdaten!$D:$D),2)</f>
        <v>0</v>
      </c>
      <c r="L1570" s="321">
        <f t="shared" si="60"/>
        <v>0</v>
      </c>
      <c r="M1570" s="341" t="s">
        <v>4950</v>
      </c>
      <c r="N1570" s="341" t="s">
        <v>4963</v>
      </c>
      <c r="O1570" s="323">
        <f>ROUND(SUMIF(Anlagenbewegungsdaten_AV!B:B,A1570,Anlagenbewegungsdaten_AV!C:C),3)</f>
        <v>0</v>
      </c>
      <c r="P1570" s="320">
        <f>ROUND(SUMIF(Anlagenbewegungsdaten_AV!$B:$B,$A1570,Anlagenbewegungsdaten_AV!$D:$D),2)</f>
        <v>0</v>
      </c>
      <c r="Q1570" s="321">
        <f t="shared" si="61"/>
        <v>0</v>
      </c>
      <c r="S1570" s="324"/>
      <c r="T1570" s="317"/>
      <c r="U1570" s="325"/>
      <c r="V1570" s="325"/>
    </row>
    <row r="1571" spans="1:22" ht="15" customHeight="1" x14ac:dyDescent="0.25">
      <c r="A1571" s="129" t="s">
        <v>3581</v>
      </c>
      <c r="B1571" s="126" t="s">
        <v>2087</v>
      </c>
      <c r="C1571" s="127" t="s">
        <v>4021</v>
      </c>
      <c r="D1571" s="127" t="s">
        <v>3440</v>
      </c>
      <c r="E1571" s="127" t="s">
        <v>3299</v>
      </c>
      <c r="F1571" s="128">
        <v>23.61</v>
      </c>
      <c r="G1571" s="128">
        <v>23.81</v>
      </c>
      <c r="H1571" s="128">
        <v>18.89</v>
      </c>
      <c r="I1571" s="311"/>
      <c r="J1571" s="319">
        <f>ROUND(SUMIF(Anlagenbewegungsdaten!B:B,A1571,Anlagenbewegungsdaten!C:C),3)</f>
        <v>0</v>
      </c>
      <c r="K1571" s="320">
        <f>ROUND(SUMIF(Anlagenbewegungsdaten!$B:$B,$A1571,Anlagenbewegungsdaten!$D:$D),2)</f>
        <v>0</v>
      </c>
      <c r="L1571" s="321">
        <f t="shared" si="60"/>
        <v>0</v>
      </c>
      <c r="M1571" s="341" t="s">
        <v>4950</v>
      </c>
      <c r="N1571" s="341" t="s">
        <v>4963</v>
      </c>
      <c r="O1571" s="323">
        <f>ROUND(SUMIF(Anlagenbewegungsdaten_AV!B:B,A1571,Anlagenbewegungsdaten_AV!C:C),3)</f>
        <v>0</v>
      </c>
      <c r="P1571" s="320">
        <f>ROUND(SUMIF(Anlagenbewegungsdaten_AV!$B:$B,$A1571,Anlagenbewegungsdaten_AV!$D:$D),2)</f>
        <v>0</v>
      </c>
      <c r="Q1571" s="321">
        <f t="shared" si="61"/>
        <v>0</v>
      </c>
      <c r="S1571" s="324"/>
      <c r="T1571" s="317"/>
      <c r="U1571" s="325"/>
      <c r="V1571" s="325"/>
    </row>
    <row r="1572" spans="1:22" ht="15" customHeight="1" x14ac:dyDescent="0.25">
      <c r="A1572" s="129" t="s">
        <v>3582</v>
      </c>
      <c r="B1572" s="126" t="s">
        <v>2087</v>
      </c>
      <c r="C1572" s="127" t="s">
        <v>4021</v>
      </c>
      <c r="D1572" s="127" t="s">
        <v>3442</v>
      </c>
      <c r="E1572" s="127" t="s">
        <v>3299</v>
      </c>
      <c r="F1572" s="128">
        <v>24.61</v>
      </c>
      <c r="G1572" s="128">
        <v>24.81</v>
      </c>
      <c r="H1572" s="128">
        <v>19.690000000000001</v>
      </c>
      <c r="I1572" s="311"/>
      <c r="J1572" s="319">
        <f>ROUND(SUMIF(Anlagenbewegungsdaten!B:B,A1572,Anlagenbewegungsdaten!C:C),3)</f>
        <v>0</v>
      </c>
      <c r="K1572" s="320">
        <f>ROUND(SUMIF(Anlagenbewegungsdaten!$B:$B,$A1572,Anlagenbewegungsdaten!$D:$D),2)</f>
        <v>0</v>
      </c>
      <c r="L1572" s="321">
        <f t="shared" si="60"/>
        <v>0</v>
      </c>
      <c r="M1572" s="341" t="s">
        <v>4950</v>
      </c>
      <c r="N1572" s="341" t="s">
        <v>4963</v>
      </c>
      <c r="O1572" s="323">
        <f>ROUND(SUMIF(Anlagenbewegungsdaten_AV!B:B,A1572,Anlagenbewegungsdaten_AV!C:C),3)</f>
        <v>0</v>
      </c>
      <c r="P1572" s="320">
        <f>ROUND(SUMIF(Anlagenbewegungsdaten_AV!$B:$B,$A1572,Anlagenbewegungsdaten_AV!$D:$D),2)</f>
        <v>0</v>
      </c>
      <c r="Q1572" s="321">
        <f t="shared" si="61"/>
        <v>0</v>
      </c>
      <c r="S1572" s="324"/>
      <c r="T1572" s="317"/>
      <c r="U1572" s="325"/>
      <c r="V1572" s="325"/>
    </row>
    <row r="1573" spans="1:22" ht="15" customHeight="1" x14ac:dyDescent="0.25">
      <c r="A1573" s="129" t="s">
        <v>4353</v>
      </c>
      <c r="B1573" s="126" t="s">
        <v>2087</v>
      </c>
      <c r="C1573" s="127" t="s">
        <v>4021</v>
      </c>
      <c r="D1573" s="127" t="s">
        <v>4211</v>
      </c>
      <c r="E1573" s="127" t="s">
        <v>4069</v>
      </c>
      <c r="F1573" s="128">
        <v>23.58</v>
      </c>
      <c r="G1573" s="128">
        <v>23.779999999999998</v>
      </c>
      <c r="H1573" s="128">
        <v>18.86</v>
      </c>
      <c r="I1573" s="311"/>
      <c r="J1573" s="319">
        <f>ROUND(SUMIF(Anlagenbewegungsdaten!B:B,A1573,Anlagenbewegungsdaten!C:C),3)</f>
        <v>0</v>
      </c>
      <c r="K1573" s="320">
        <f>ROUND(SUMIF(Anlagenbewegungsdaten!$B:$B,$A1573,Anlagenbewegungsdaten!$D:$D),2)</f>
        <v>0</v>
      </c>
      <c r="L1573" s="321">
        <f t="shared" si="60"/>
        <v>0</v>
      </c>
      <c r="M1573" s="341" t="s">
        <v>4950</v>
      </c>
      <c r="N1573" s="341" t="s">
        <v>4963</v>
      </c>
      <c r="O1573" s="323">
        <f>ROUND(SUMIF(Anlagenbewegungsdaten_AV!B:B,A1573,Anlagenbewegungsdaten_AV!C:C),3)</f>
        <v>0</v>
      </c>
      <c r="P1573" s="320">
        <f>ROUND(SUMIF(Anlagenbewegungsdaten_AV!$B:$B,$A1573,Anlagenbewegungsdaten_AV!$D:$D),2)</f>
        <v>0</v>
      </c>
      <c r="Q1573" s="321">
        <f t="shared" si="61"/>
        <v>0</v>
      </c>
      <c r="S1573" s="324"/>
      <c r="T1573" s="317"/>
      <c r="U1573" s="325"/>
      <c r="V1573" s="325"/>
    </row>
    <row r="1574" spans="1:22" ht="15" customHeight="1" x14ac:dyDescent="0.25">
      <c r="A1574" s="129" t="s">
        <v>4354</v>
      </c>
      <c r="B1574" s="126" t="s">
        <v>2087</v>
      </c>
      <c r="C1574" s="127" t="s">
        <v>4021</v>
      </c>
      <c r="D1574" s="127" t="s">
        <v>4213</v>
      </c>
      <c r="E1574" s="127" t="s">
        <v>4069</v>
      </c>
      <c r="F1574" s="128">
        <v>24.58</v>
      </c>
      <c r="G1574" s="128">
        <v>24.779999999999998</v>
      </c>
      <c r="H1574" s="128">
        <v>19.66</v>
      </c>
      <c r="I1574" s="311"/>
      <c r="J1574" s="319">
        <f>ROUND(SUMIF(Anlagenbewegungsdaten!B:B,A1574,Anlagenbewegungsdaten!C:C),3)</f>
        <v>0</v>
      </c>
      <c r="K1574" s="320">
        <f>ROUND(SUMIF(Anlagenbewegungsdaten!$B:$B,$A1574,Anlagenbewegungsdaten!$D:$D),2)</f>
        <v>0</v>
      </c>
      <c r="L1574" s="321">
        <f t="shared" si="60"/>
        <v>0</v>
      </c>
      <c r="M1574" s="341" t="s">
        <v>4950</v>
      </c>
      <c r="N1574" s="341" t="s">
        <v>4963</v>
      </c>
      <c r="O1574" s="323">
        <f>ROUND(SUMIF(Anlagenbewegungsdaten_AV!B:B,A1574,Anlagenbewegungsdaten_AV!C:C),3)</f>
        <v>0</v>
      </c>
      <c r="P1574" s="320">
        <f>ROUND(SUMIF(Anlagenbewegungsdaten_AV!$B:$B,$A1574,Anlagenbewegungsdaten_AV!$D:$D),2)</f>
        <v>0</v>
      </c>
      <c r="Q1574" s="321">
        <f t="shared" si="61"/>
        <v>0</v>
      </c>
      <c r="S1574" s="324"/>
      <c r="T1574" s="317"/>
      <c r="U1574" s="325"/>
      <c r="V1574" s="325"/>
    </row>
    <row r="1575" spans="1:22" ht="15" customHeight="1" x14ac:dyDescent="0.25">
      <c r="A1575" s="129" t="s">
        <v>5336</v>
      </c>
      <c r="B1575" s="126" t="s">
        <v>2087</v>
      </c>
      <c r="C1575" s="127" t="s">
        <v>4021</v>
      </c>
      <c r="D1575" s="127" t="s">
        <v>5316</v>
      </c>
      <c r="E1575" s="127" t="s">
        <v>5023</v>
      </c>
      <c r="F1575" s="128">
        <v>24.55</v>
      </c>
      <c r="G1575" s="128">
        <v>24.75</v>
      </c>
      <c r="H1575" s="128">
        <v>19.64</v>
      </c>
      <c r="I1575" s="311"/>
      <c r="J1575" s="319">
        <f>ROUND(SUMIF(Anlagenbewegungsdaten!B:B,A1575,Anlagenbewegungsdaten!C:C),3)</f>
        <v>0</v>
      </c>
      <c r="K1575" s="320">
        <f>ROUND(SUMIF(Anlagenbewegungsdaten!$B:$B,$A1575,Anlagenbewegungsdaten!$D:$D),2)</f>
        <v>0</v>
      </c>
      <c r="L1575" s="321">
        <f t="shared" si="60"/>
        <v>0</v>
      </c>
      <c r="M1575" s="341" t="s">
        <v>4950</v>
      </c>
      <c r="N1575" s="341" t="s">
        <v>4963</v>
      </c>
      <c r="O1575" s="323">
        <f>ROUND(SUMIF(Anlagenbewegungsdaten_AV!B:B,A1575,Anlagenbewegungsdaten_AV!C:C),3)</f>
        <v>0</v>
      </c>
      <c r="P1575" s="320">
        <f>ROUND(SUMIF(Anlagenbewegungsdaten_AV!$B:$B,$A1575,Anlagenbewegungsdaten_AV!$D:$D),2)</f>
        <v>0</v>
      </c>
      <c r="Q1575" s="321">
        <f t="shared" si="61"/>
        <v>0</v>
      </c>
      <c r="S1575" s="324"/>
      <c r="T1575" s="317"/>
      <c r="U1575" s="325"/>
      <c r="V1575" s="325"/>
    </row>
    <row r="1576" spans="1:22" ht="15" customHeight="1" x14ac:dyDescent="0.25">
      <c r="A1576" s="129" t="s">
        <v>5996</v>
      </c>
      <c r="B1576" s="126" t="s">
        <v>2087</v>
      </c>
      <c r="C1576" s="127" t="s">
        <v>4021</v>
      </c>
      <c r="D1576" s="127" t="s">
        <v>5997</v>
      </c>
      <c r="E1576" s="127" t="s">
        <v>5886</v>
      </c>
      <c r="F1576" s="128">
        <v>24.490000000000002</v>
      </c>
      <c r="G1576" s="128">
        <v>24.69</v>
      </c>
      <c r="H1576" s="128">
        <v>19.59</v>
      </c>
      <c r="I1576" s="311"/>
      <c r="J1576" s="319">
        <f>ROUND(SUMIF(Anlagenbewegungsdaten!B:B,A1576,Anlagenbewegungsdaten!C:C),3)</f>
        <v>0</v>
      </c>
      <c r="K1576" s="320">
        <f>ROUND(SUMIF(Anlagenbewegungsdaten!$B:$B,$A1576,Anlagenbewegungsdaten!$D:$D),2)</f>
        <v>0</v>
      </c>
      <c r="L1576" s="321">
        <f t="shared" si="60"/>
        <v>0</v>
      </c>
      <c r="M1576" s="341" t="s">
        <v>4950</v>
      </c>
      <c r="N1576" s="341" t="s">
        <v>4963</v>
      </c>
      <c r="O1576" s="323">
        <f>ROUND(SUMIF(Anlagenbewegungsdaten_AV!B:B,A1576,Anlagenbewegungsdaten_AV!C:C),3)</f>
        <v>0</v>
      </c>
      <c r="P1576" s="320">
        <f>ROUND(SUMIF(Anlagenbewegungsdaten_AV!$B:$B,$A1576,Anlagenbewegungsdaten_AV!$D:$D),2)</f>
        <v>0</v>
      </c>
      <c r="Q1576" s="321">
        <f t="shared" si="61"/>
        <v>0</v>
      </c>
      <c r="S1576" s="324"/>
      <c r="T1576" s="317"/>
      <c r="U1576" s="325"/>
      <c r="V1576" s="325"/>
    </row>
    <row r="1577" spans="1:22" ht="15" customHeight="1" x14ac:dyDescent="0.25">
      <c r="A1577" s="129" t="s">
        <v>415</v>
      </c>
      <c r="B1577" s="126" t="s">
        <v>2087</v>
      </c>
      <c r="C1577" s="127" t="s">
        <v>4021</v>
      </c>
      <c r="D1577" s="127" t="s">
        <v>1908</v>
      </c>
      <c r="E1577" s="127" t="s">
        <v>1543</v>
      </c>
      <c r="F1577" s="128">
        <v>23.67</v>
      </c>
      <c r="G1577" s="128">
        <v>23.87</v>
      </c>
      <c r="H1577" s="128">
        <v>18.940000000000001</v>
      </c>
      <c r="I1577" s="311"/>
      <c r="J1577" s="319">
        <f>ROUND(SUMIF(Anlagenbewegungsdaten!B:B,A1577,Anlagenbewegungsdaten!C:C),3)</f>
        <v>809594.4</v>
      </c>
      <c r="K1577" s="320">
        <f>ROUND(SUMIF(Anlagenbewegungsdaten!$B:$B,$A1577,Anlagenbewegungsdaten!$D:$D),2)</f>
        <v>191630.99</v>
      </c>
      <c r="L1577" s="321">
        <f t="shared" si="60"/>
        <v>5.5336351678647588E-7</v>
      </c>
      <c r="M1577" s="341" t="s">
        <v>4950</v>
      </c>
      <c r="N1577" s="341" t="s">
        <v>4963</v>
      </c>
      <c r="O1577" s="323">
        <f>ROUND(SUMIF(Anlagenbewegungsdaten_AV!B:B,A1577,Anlagenbewegungsdaten_AV!C:C),3)</f>
        <v>0</v>
      </c>
      <c r="P1577" s="320">
        <f>ROUND(SUMIF(Anlagenbewegungsdaten_AV!$B:$B,$A1577,Anlagenbewegungsdaten_AV!$D:$D),2)</f>
        <v>0</v>
      </c>
      <c r="Q1577" s="321">
        <f t="shared" si="61"/>
        <v>0</v>
      </c>
      <c r="S1577" s="324"/>
      <c r="T1577" s="317"/>
      <c r="U1577" s="325"/>
      <c r="V1577" s="325"/>
    </row>
    <row r="1578" spans="1:22" ht="15" customHeight="1" x14ac:dyDescent="0.25">
      <c r="A1578" s="129" t="s">
        <v>419</v>
      </c>
      <c r="B1578" s="126" t="s">
        <v>2087</v>
      </c>
      <c r="C1578" s="127" t="s">
        <v>4021</v>
      </c>
      <c r="D1578" s="127" t="s">
        <v>1916</v>
      </c>
      <c r="E1578" s="127" t="s">
        <v>1543</v>
      </c>
      <c r="F1578" s="128">
        <v>24.67</v>
      </c>
      <c r="G1578" s="128">
        <v>24.87</v>
      </c>
      <c r="H1578" s="128">
        <v>19.739999999999998</v>
      </c>
      <c r="I1578" s="311"/>
      <c r="J1578" s="319">
        <f>ROUND(SUMIF(Anlagenbewegungsdaten!B:B,A1578,Anlagenbewegungsdaten!C:C),3)</f>
        <v>0</v>
      </c>
      <c r="K1578" s="320">
        <f>ROUND(SUMIF(Anlagenbewegungsdaten!$B:$B,$A1578,Anlagenbewegungsdaten!$D:$D),2)</f>
        <v>0</v>
      </c>
      <c r="L1578" s="321">
        <f t="shared" si="60"/>
        <v>0</v>
      </c>
      <c r="M1578" s="341" t="s">
        <v>4950</v>
      </c>
      <c r="N1578" s="341" t="s">
        <v>4963</v>
      </c>
      <c r="O1578" s="323">
        <f>ROUND(SUMIF(Anlagenbewegungsdaten_AV!B:B,A1578,Anlagenbewegungsdaten_AV!C:C),3)</f>
        <v>0</v>
      </c>
      <c r="P1578" s="320">
        <f>ROUND(SUMIF(Anlagenbewegungsdaten_AV!$B:$B,$A1578,Anlagenbewegungsdaten_AV!$D:$D),2)</f>
        <v>0</v>
      </c>
      <c r="Q1578" s="321">
        <f t="shared" si="61"/>
        <v>0</v>
      </c>
      <c r="S1578" s="324"/>
      <c r="T1578" s="317"/>
      <c r="U1578" s="325"/>
      <c r="V1578" s="325"/>
    </row>
    <row r="1579" spans="1:22" ht="15" customHeight="1" x14ac:dyDescent="0.25">
      <c r="A1579" s="129" t="s">
        <v>414</v>
      </c>
      <c r="B1579" s="126" t="s">
        <v>2087</v>
      </c>
      <c r="C1579" s="127" t="s">
        <v>4021</v>
      </c>
      <c r="D1579" s="127" t="s">
        <v>1906</v>
      </c>
      <c r="E1579" s="127" t="s">
        <v>2465</v>
      </c>
      <c r="F1579" s="128">
        <v>22.67</v>
      </c>
      <c r="G1579" s="128">
        <v>22.87</v>
      </c>
      <c r="H1579" s="128">
        <v>18.14</v>
      </c>
      <c r="I1579" s="311"/>
      <c r="J1579" s="319">
        <f>ROUND(SUMIF(Anlagenbewegungsdaten!B:B,A1579,Anlagenbewegungsdaten!C:C),3)</f>
        <v>0</v>
      </c>
      <c r="K1579" s="320">
        <f>ROUND(SUMIF(Anlagenbewegungsdaten!$B:$B,$A1579,Anlagenbewegungsdaten!$D:$D),2)</f>
        <v>0</v>
      </c>
      <c r="L1579" s="321">
        <f t="shared" si="60"/>
        <v>0</v>
      </c>
      <c r="M1579" s="341" t="s">
        <v>4950</v>
      </c>
      <c r="N1579" s="341" t="s">
        <v>4963</v>
      </c>
      <c r="O1579" s="323">
        <f>ROUND(SUMIF(Anlagenbewegungsdaten_AV!B:B,A1579,Anlagenbewegungsdaten_AV!C:C),3)</f>
        <v>0</v>
      </c>
      <c r="P1579" s="320">
        <f>ROUND(SUMIF(Anlagenbewegungsdaten_AV!$B:$B,$A1579,Anlagenbewegungsdaten_AV!$D:$D),2)</f>
        <v>0</v>
      </c>
      <c r="Q1579" s="321">
        <f t="shared" si="61"/>
        <v>0</v>
      </c>
      <c r="S1579" s="324"/>
      <c r="T1579" s="317"/>
      <c r="U1579" s="325"/>
      <c r="V1579" s="325"/>
    </row>
    <row r="1580" spans="1:22" ht="15" customHeight="1" x14ac:dyDescent="0.25">
      <c r="A1580" s="129" t="s">
        <v>418</v>
      </c>
      <c r="B1580" s="126" t="s">
        <v>2087</v>
      </c>
      <c r="C1580" s="127" t="s">
        <v>4021</v>
      </c>
      <c r="D1580" s="127" t="s">
        <v>1914</v>
      </c>
      <c r="E1580" s="127" t="s">
        <v>2465</v>
      </c>
      <c r="F1580" s="128">
        <v>23.67</v>
      </c>
      <c r="G1580" s="128">
        <v>23.87</v>
      </c>
      <c r="H1580" s="128">
        <v>18.940000000000001</v>
      </c>
      <c r="I1580" s="311"/>
      <c r="J1580" s="319">
        <f>ROUND(SUMIF(Anlagenbewegungsdaten!B:B,A1580,Anlagenbewegungsdaten!C:C),3)</f>
        <v>0</v>
      </c>
      <c r="K1580" s="320">
        <f>ROUND(SUMIF(Anlagenbewegungsdaten!$B:$B,$A1580,Anlagenbewegungsdaten!$D:$D),2)</f>
        <v>0</v>
      </c>
      <c r="L1580" s="321">
        <f t="shared" si="60"/>
        <v>0</v>
      </c>
      <c r="M1580" s="341" t="s">
        <v>4950</v>
      </c>
      <c r="N1580" s="341" t="s">
        <v>4963</v>
      </c>
      <c r="O1580" s="323">
        <f>ROUND(SUMIF(Anlagenbewegungsdaten_AV!B:B,A1580,Anlagenbewegungsdaten_AV!C:C),3)</f>
        <v>0</v>
      </c>
      <c r="P1580" s="320">
        <f>ROUND(SUMIF(Anlagenbewegungsdaten_AV!$B:$B,$A1580,Anlagenbewegungsdaten_AV!$D:$D),2)</f>
        <v>0</v>
      </c>
      <c r="Q1580" s="321">
        <f t="shared" si="61"/>
        <v>0</v>
      </c>
      <c r="S1580" s="324"/>
      <c r="T1580" s="317"/>
      <c r="U1580" s="325"/>
      <c r="V1580" s="325"/>
    </row>
    <row r="1581" spans="1:22" ht="15" customHeight="1" x14ac:dyDescent="0.25">
      <c r="A1581" s="129" t="s">
        <v>417</v>
      </c>
      <c r="B1581" s="126" t="s">
        <v>2087</v>
      </c>
      <c r="C1581" s="127" t="s">
        <v>4021</v>
      </c>
      <c r="D1581" s="127" t="s">
        <v>1912</v>
      </c>
      <c r="E1581" s="127" t="s">
        <v>2462</v>
      </c>
      <c r="F1581" s="128">
        <v>21.67</v>
      </c>
      <c r="G1581" s="128">
        <v>21.87</v>
      </c>
      <c r="H1581" s="128">
        <v>17.34</v>
      </c>
      <c r="I1581" s="311"/>
      <c r="J1581" s="319">
        <f>ROUND(SUMIF(Anlagenbewegungsdaten!B:B,A1581,Anlagenbewegungsdaten!C:C),3)</f>
        <v>0</v>
      </c>
      <c r="K1581" s="320">
        <f>ROUND(SUMIF(Anlagenbewegungsdaten!$B:$B,$A1581,Anlagenbewegungsdaten!$D:$D),2)</f>
        <v>0</v>
      </c>
      <c r="L1581" s="321">
        <f t="shared" si="60"/>
        <v>0</v>
      </c>
      <c r="M1581" s="341" t="s">
        <v>4950</v>
      </c>
      <c r="N1581" s="341" t="s">
        <v>4963</v>
      </c>
      <c r="O1581" s="323">
        <f>ROUND(SUMIF(Anlagenbewegungsdaten_AV!B:B,A1581,Anlagenbewegungsdaten_AV!C:C),3)</f>
        <v>0</v>
      </c>
      <c r="P1581" s="320">
        <f>ROUND(SUMIF(Anlagenbewegungsdaten_AV!$B:$B,$A1581,Anlagenbewegungsdaten_AV!$D:$D),2)</f>
        <v>0</v>
      </c>
      <c r="Q1581" s="321">
        <f t="shared" si="61"/>
        <v>0</v>
      </c>
      <c r="S1581" s="324"/>
      <c r="T1581" s="317"/>
      <c r="U1581" s="325"/>
      <c r="V1581" s="325"/>
    </row>
    <row r="1582" spans="1:22" ht="15" customHeight="1" x14ac:dyDescent="0.25">
      <c r="A1582" s="129" t="s">
        <v>372</v>
      </c>
      <c r="B1582" s="126" t="s">
        <v>2087</v>
      </c>
      <c r="C1582" s="127" t="s">
        <v>4021</v>
      </c>
      <c r="D1582" s="127" t="s">
        <v>1570</v>
      </c>
      <c r="E1582" s="127" t="s">
        <v>1546</v>
      </c>
      <c r="F1582" s="128">
        <v>21.67</v>
      </c>
      <c r="G1582" s="128">
        <v>21.87</v>
      </c>
      <c r="H1582" s="128">
        <v>17.34</v>
      </c>
      <c r="I1582" s="311"/>
      <c r="J1582" s="319">
        <f>ROUND(SUMIF(Anlagenbewegungsdaten!B:B,A1582,Anlagenbewegungsdaten!C:C),3)</f>
        <v>0</v>
      </c>
      <c r="K1582" s="320">
        <f>ROUND(SUMIF(Anlagenbewegungsdaten!$B:$B,$A1582,Anlagenbewegungsdaten!$D:$D),2)</f>
        <v>0</v>
      </c>
      <c r="L1582" s="321">
        <f t="shared" si="60"/>
        <v>0</v>
      </c>
      <c r="M1582" s="341" t="s">
        <v>4950</v>
      </c>
      <c r="N1582" s="341" t="s">
        <v>4963</v>
      </c>
      <c r="O1582" s="323">
        <f>ROUND(SUMIF(Anlagenbewegungsdaten_AV!B:B,A1582,Anlagenbewegungsdaten_AV!C:C),3)</f>
        <v>0</v>
      </c>
      <c r="P1582" s="320">
        <f>ROUND(SUMIF(Anlagenbewegungsdaten_AV!$B:$B,$A1582,Anlagenbewegungsdaten_AV!$D:$D),2)</f>
        <v>0</v>
      </c>
      <c r="Q1582" s="321">
        <f t="shared" si="61"/>
        <v>0</v>
      </c>
      <c r="S1582" s="324"/>
      <c r="T1582" s="317"/>
      <c r="U1582" s="325"/>
      <c r="V1582" s="325"/>
    </row>
    <row r="1583" spans="1:22" ht="15" customHeight="1" x14ac:dyDescent="0.25">
      <c r="A1583" s="129" t="s">
        <v>376</v>
      </c>
      <c r="B1583" s="126" t="s">
        <v>2087</v>
      </c>
      <c r="C1583" s="127" t="s">
        <v>4021</v>
      </c>
      <c r="D1583" s="127" t="s">
        <v>1576</v>
      </c>
      <c r="E1583" s="127" t="s">
        <v>1546</v>
      </c>
      <c r="F1583" s="128">
        <v>22.67</v>
      </c>
      <c r="G1583" s="128">
        <v>22.87</v>
      </c>
      <c r="H1583" s="128">
        <v>18.14</v>
      </c>
      <c r="I1583" s="311"/>
      <c r="J1583" s="319">
        <f>ROUND(SUMIF(Anlagenbewegungsdaten!B:B,A1583,Anlagenbewegungsdaten!C:C),3)</f>
        <v>0</v>
      </c>
      <c r="K1583" s="320">
        <f>ROUND(SUMIF(Anlagenbewegungsdaten!$B:$B,$A1583,Anlagenbewegungsdaten!$D:$D),2)</f>
        <v>0</v>
      </c>
      <c r="L1583" s="321">
        <f t="shared" si="60"/>
        <v>0</v>
      </c>
      <c r="M1583" s="341" t="s">
        <v>4950</v>
      </c>
      <c r="N1583" s="341" t="s">
        <v>4963</v>
      </c>
      <c r="O1583" s="323">
        <f>ROUND(SUMIF(Anlagenbewegungsdaten_AV!B:B,A1583,Anlagenbewegungsdaten_AV!C:C),3)</f>
        <v>0</v>
      </c>
      <c r="P1583" s="320">
        <f>ROUND(SUMIF(Anlagenbewegungsdaten_AV!$B:$B,$A1583,Anlagenbewegungsdaten_AV!$D:$D),2)</f>
        <v>0</v>
      </c>
      <c r="Q1583" s="321">
        <f t="shared" si="61"/>
        <v>0</v>
      </c>
      <c r="S1583" s="324"/>
      <c r="T1583" s="317"/>
      <c r="U1583" s="325"/>
      <c r="V1583" s="325"/>
    </row>
    <row r="1584" spans="1:22" ht="15" customHeight="1" x14ac:dyDescent="0.25">
      <c r="A1584" s="129" t="s">
        <v>2825</v>
      </c>
      <c r="B1584" s="126" t="s">
        <v>2087</v>
      </c>
      <c r="C1584" s="127" t="s">
        <v>4021</v>
      </c>
      <c r="D1584" s="127" t="s">
        <v>2563</v>
      </c>
      <c r="E1584" s="127" t="s">
        <v>2555</v>
      </c>
      <c r="F1584" s="128">
        <v>21.64</v>
      </c>
      <c r="G1584" s="128">
        <v>21.84</v>
      </c>
      <c r="H1584" s="128">
        <v>17.309999999999999</v>
      </c>
      <c r="I1584" s="311"/>
      <c r="J1584" s="319">
        <f>ROUND(SUMIF(Anlagenbewegungsdaten!B:B,A1584,Anlagenbewegungsdaten!C:C),3)</f>
        <v>0</v>
      </c>
      <c r="K1584" s="320">
        <f>ROUND(SUMIF(Anlagenbewegungsdaten!$B:$B,$A1584,Anlagenbewegungsdaten!$D:$D),2)</f>
        <v>0</v>
      </c>
      <c r="L1584" s="321">
        <f t="shared" si="60"/>
        <v>0</v>
      </c>
      <c r="M1584" s="341" t="s">
        <v>4950</v>
      </c>
      <c r="N1584" s="341" t="s">
        <v>4963</v>
      </c>
      <c r="O1584" s="323">
        <f>ROUND(SUMIF(Anlagenbewegungsdaten_AV!B:B,A1584,Anlagenbewegungsdaten_AV!C:C),3)</f>
        <v>0</v>
      </c>
      <c r="P1584" s="320">
        <f>ROUND(SUMIF(Anlagenbewegungsdaten_AV!$B:$B,$A1584,Anlagenbewegungsdaten_AV!$D:$D),2)</f>
        <v>0</v>
      </c>
      <c r="Q1584" s="321">
        <f t="shared" si="61"/>
        <v>0</v>
      </c>
      <c r="S1584" s="324"/>
      <c r="T1584" s="317"/>
      <c r="U1584" s="325"/>
      <c r="V1584" s="325"/>
    </row>
    <row r="1585" spans="1:22" ht="15" customHeight="1" x14ac:dyDescent="0.25">
      <c r="A1585" s="129" t="s">
        <v>2826</v>
      </c>
      <c r="B1585" s="126" t="s">
        <v>2087</v>
      </c>
      <c r="C1585" s="127" t="s">
        <v>4021</v>
      </c>
      <c r="D1585" s="127" t="s">
        <v>2565</v>
      </c>
      <c r="E1585" s="127" t="s">
        <v>2555</v>
      </c>
      <c r="F1585" s="128">
        <v>22.64</v>
      </c>
      <c r="G1585" s="128">
        <v>22.84</v>
      </c>
      <c r="H1585" s="128">
        <v>18.11</v>
      </c>
      <c r="I1585" s="311"/>
      <c r="J1585" s="319">
        <f>ROUND(SUMIF(Anlagenbewegungsdaten!B:B,A1585,Anlagenbewegungsdaten!C:C),3)</f>
        <v>0</v>
      </c>
      <c r="K1585" s="320">
        <f>ROUND(SUMIF(Anlagenbewegungsdaten!$B:$B,$A1585,Anlagenbewegungsdaten!$D:$D),2)</f>
        <v>0</v>
      </c>
      <c r="L1585" s="321">
        <f t="shared" si="60"/>
        <v>0</v>
      </c>
      <c r="M1585" s="341" t="s">
        <v>4950</v>
      </c>
      <c r="N1585" s="341" t="s">
        <v>4963</v>
      </c>
      <c r="O1585" s="323">
        <f>ROUND(SUMIF(Anlagenbewegungsdaten_AV!B:B,A1585,Anlagenbewegungsdaten_AV!C:C),3)</f>
        <v>0</v>
      </c>
      <c r="P1585" s="320">
        <f>ROUND(SUMIF(Anlagenbewegungsdaten_AV!$B:$B,$A1585,Anlagenbewegungsdaten_AV!$D:$D),2)</f>
        <v>0</v>
      </c>
      <c r="Q1585" s="321">
        <f t="shared" si="61"/>
        <v>0</v>
      </c>
      <c r="S1585" s="324"/>
      <c r="T1585" s="317"/>
      <c r="U1585" s="325"/>
      <c r="V1585" s="325"/>
    </row>
    <row r="1586" spans="1:22" ht="15" customHeight="1" x14ac:dyDescent="0.25">
      <c r="A1586" s="129" t="s">
        <v>3569</v>
      </c>
      <c r="B1586" s="126" t="s">
        <v>2087</v>
      </c>
      <c r="C1586" s="127" t="s">
        <v>4021</v>
      </c>
      <c r="D1586" s="127" t="s">
        <v>3307</v>
      </c>
      <c r="E1586" s="127" t="s">
        <v>3299</v>
      </c>
      <c r="F1586" s="128">
        <v>21.61</v>
      </c>
      <c r="G1586" s="128">
        <v>21.81</v>
      </c>
      <c r="H1586" s="128">
        <v>17.29</v>
      </c>
      <c r="I1586" s="311"/>
      <c r="J1586" s="319">
        <f>ROUND(SUMIF(Anlagenbewegungsdaten!B:B,A1586,Anlagenbewegungsdaten!C:C),3)</f>
        <v>0</v>
      </c>
      <c r="K1586" s="320">
        <f>ROUND(SUMIF(Anlagenbewegungsdaten!$B:$B,$A1586,Anlagenbewegungsdaten!$D:$D),2)</f>
        <v>0</v>
      </c>
      <c r="L1586" s="321">
        <f t="shared" si="60"/>
        <v>0</v>
      </c>
      <c r="M1586" s="341" t="s">
        <v>4950</v>
      </c>
      <c r="N1586" s="341" t="s">
        <v>4963</v>
      </c>
      <c r="O1586" s="323">
        <f>ROUND(SUMIF(Anlagenbewegungsdaten_AV!B:B,A1586,Anlagenbewegungsdaten_AV!C:C),3)</f>
        <v>0</v>
      </c>
      <c r="P1586" s="320">
        <f>ROUND(SUMIF(Anlagenbewegungsdaten_AV!$B:$B,$A1586,Anlagenbewegungsdaten_AV!$D:$D),2)</f>
        <v>0</v>
      </c>
      <c r="Q1586" s="321">
        <f t="shared" si="61"/>
        <v>0</v>
      </c>
      <c r="S1586" s="324"/>
      <c r="T1586" s="317"/>
      <c r="U1586" s="325"/>
      <c r="V1586" s="325"/>
    </row>
    <row r="1587" spans="1:22" ht="15" customHeight="1" x14ac:dyDescent="0.25">
      <c r="A1587" s="129" t="s">
        <v>3570</v>
      </c>
      <c r="B1587" s="126" t="s">
        <v>2087</v>
      </c>
      <c r="C1587" s="127" t="s">
        <v>4021</v>
      </c>
      <c r="D1587" s="127" t="s">
        <v>3309</v>
      </c>
      <c r="E1587" s="127" t="s">
        <v>3299</v>
      </c>
      <c r="F1587" s="128">
        <v>22.61</v>
      </c>
      <c r="G1587" s="128">
        <v>22.81</v>
      </c>
      <c r="H1587" s="128">
        <v>18.09</v>
      </c>
      <c r="I1587" s="311"/>
      <c r="J1587" s="319">
        <f>ROUND(SUMIF(Anlagenbewegungsdaten!B:B,A1587,Anlagenbewegungsdaten!C:C),3)</f>
        <v>0</v>
      </c>
      <c r="K1587" s="320">
        <f>ROUND(SUMIF(Anlagenbewegungsdaten!$B:$B,$A1587,Anlagenbewegungsdaten!$D:$D),2)</f>
        <v>0</v>
      </c>
      <c r="L1587" s="321">
        <f t="shared" si="60"/>
        <v>0</v>
      </c>
      <c r="M1587" s="341" t="s">
        <v>4950</v>
      </c>
      <c r="N1587" s="341" t="s">
        <v>4963</v>
      </c>
      <c r="O1587" s="323">
        <f>ROUND(SUMIF(Anlagenbewegungsdaten_AV!B:B,A1587,Anlagenbewegungsdaten_AV!C:C),3)</f>
        <v>0</v>
      </c>
      <c r="P1587" s="320">
        <f>ROUND(SUMIF(Anlagenbewegungsdaten_AV!$B:$B,$A1587,Anlagenbewegungsdaten_AV!$D:$D),2)</f>
        <v>0</v>
      </c>
      <c r="Q1587" s="321">
        <f t="shared" si="61"/>
        <v>0</v>
      </c>
      <c r="S1587" s="324"/>
      <c r="T1587" s="317"/>
      <c r="U1587" s="325"/>
      <c r="V1587" s="325"/>
    </row>
    <row r="1588" spans="1:22" ht="15" customHeight="1" x14ac:dyDescent="0.25">
      <c r="A1588" s="129" t="s">
        <v>4341</v>
      </c>
      <c r="B1588" s="126" t="s">
        <v>2087</v>
      </c>
      <c r="C1588" s="127" t="s">
        <v>4021</v>
      </c>
      <c r="D1588" s="127" t="s">
        <v>4077</v>
      </c>
      <c r="E1588" s="127" t="s">
        <v>4069</v>
      </c>
      <c r="F1588" s="128">
        <v>21.58</v>
      </c>
      <c r="G1588" s="128">
        <v>21.779999999999998</v>
      </c>
      <c r="H1588" s="128">
        <v>17.260000000000002</v>
      </c>
      <c r="I1588" s="311"/>
      <c r="J1588" s="319">
        <f>ROUND(SUMIF(Anlagenbewegungsdaten!B:B,A1588,Anlagenbewegungsdaten!C:C),3)</f>
        <v>0</v>
      </c>
      <c r="K1588" s="320">
        <f>ROUND(SUMIF(Anlagenbewegungsdaten!$B:$B,$A1588,Anlagenbewegungsdaten!$D:$D),2)</f>
        <v>0</v>
      </c>
      <c r="L1588" s="321">
        <f t="shared" si="60"/>
        <v>0</v>
      </c>
      <c r="M1588" s="341" t="s">
        <v>4950</v>
      </c>
      <c r="N1588" s="341" t="s">
        <v>4963</v>
      </c>
      <c r="O1588" s="323">
        <f>ROUND(SUMIF(Anlagenbewegungsdaten_AV!B:B,A1588,Anlagenbewegungsdaten_AV!C:C),3)</f>
        <v>0</v>
      </c>
      <c r="P1588" s="320">
        <f>ROUND(SUMIF(Anlagenbewegungsdaten_AV!$B:$B,$A1588,Anlagenbewegungsdaten_AV!$D:$D),2)</f>
        <v>0</v>
      </c>
      <c r="Q1588" s="321">
        <f t="shared" si="61"/>
        <v>0</v>
      </c>
      <c r="S1588" s="324"/>
      <c r="T1588" s="317"/>
      <c r="U1588" s="325"/>
      <c r="V1588" s="325"/>
    </row>
    <row r="1589" spans="1:22" ht="15" customHeight="1" x14ac:dyDescent="0.25">
      <c r="A1589" s="129" t="s">
        <v>4342</v>
      </c>
      <c r="B1589" s="126" t="s">
        <v>2087</v>
      </c>
      <c r="C1589" s="127" t="s">
        <v>4021</v>
      </c>
      <c r="D1589" s="127" t="s">
        <v>4079</v>
      </c>
      <c r="E1589" s="127" t="s">
        <v>4069</v>
      </c>
      <c r="F1589" s="128">
        <v>22.58</v>
      </c>
      <c r="G1589" s="128">
        <v>22.779999999999998</v>
      </c>
      <c r="H1589" s="128">
        <v>18.059999999999999</v>
      </c>
      <c r="I1589" s="311"/>
      <c r="J1589" s="319">
        <f>ROUND(SUMIF(Anlagenbewegungsdaten!B:B,A1589,Anlagenbewegungsdaten!C:C),3)</f>
        <v>0</v>
      </c>
      <c r="K1589" s="320">
        <f>ROUND(SUMIF(Anlagenbewegungsdaten!$B:$B,$A1589,Anlagenbewegungsdaten!$D:$D),2)</f>
        <v>0</v>
      </c>
      <c r="L1589" s="321">
        <f t="shared" si="60"/>
        <v>0</v>
      </c>
      <c r="M1589" s="341" t="s">
        <v>4950</v>
      </c>
      <c r="N1589" s="341" t="s">
        <v>4963</v>
      </c>
      <c r="O1589" s="323">
        <f>ROUND(SUMIF(Anlagenbewegungsdaten_AV!B:B,A1589,Anlagenbewegungsdaten_AV!C:C),3)</f>
        <v>0</v>
      </c>
      <c r="P1589" s="320">
        <f>ROUND(SUMIF(Anlagenbewegungsdaten_AV!$B:$B,$A1589,Anlagenbewegungsdaten_AV!$D:$D),2)</f>
        <v>0</v>
      </c>
      <c r="Q1589" s="321">
        <f t="shared" si="61"/>
        <v>0</v>
      </c>
      <c r="S1589" s="324"/>
      <c r="T1589" s="317"/>
      <c r="U1589" s="325"/>
      <c r="V1589" s="325"/>
    </row>
    <row r="1590" spans="1:22" ht="15" customHeight="1" x14ac:dyDescent="0.25">
      <c r="A1590" s="129" t="s">
        <v>371</v>
      </c>
      <c r="B1590" s="126" t="s">
        <v>2087</v>
      </c>
      <c r="C1590" s="127" t="s">
        <v>4021</v>
      </c>
      <c r="D1590" s="127" t="s">
        <v>1568</v>
      </c>
      <c r="E1590" s="127" t="s">
        <v>1543</v>
      </c>
      <c r="F1590" s="128">
        <v>21.67</v>
      </c>
      <c r="G1590" s="128">
        <v>21.87</v>
      </c>
      <c r="H1590" s="128">
        <v>17.34</v>
      </c>
      <c r="I1590" s="311"/>
      <c r="J1590" s="319">
        <f>ROUND(SUMIF(Anlagenbewegungsdaten!B:B,A1590,Anlagenbewegungsdaten!C:C),3)</f>
        <v>0</v>
      </c>
      <c r="K1590" s="320">
        <f>ROUND(SUMIF(Anlagenbewegungsdaten!$B:$B,$A1590,Anlagenbewegungsdaten!$D:$D),2)</f>
        <v>0</v>
      </c>
      <c r="L1590" s="321">
        <f t="shared" si="60"/>
        <v>0</v>
      </c>
      <c r="M1590" s="341" t="s">
        <v>4950</v>
      </c>
      <c r="N1590" s="341" t="s">
        <v>4963</v>
      </c>
      <c r="O1590" s="323">
        <f>ROUND(SUMIF(Anlagenbewegungsdaten_AV!B:B,A1590,Anlagenbewegungsdaten_AV!C:C),3)</f>
        <v>0</v>
      </c>
      <c r="P1590" s="320">
        <f>ROUND(SUMIF(Anlagenbewegungsdaten_AV!$B:$B,$A1590,Anlagenbewegungsdaten_AV!$D:$D),2)</f>
        <v>0</v>
      </c>
      <c r="Q1590" s="321">
        <f t="shared" si="61"/>
        <v>0</v>
      </c>
      <c r="S1590" s="324"/>
      <c r="T1590" s="317"/>
      <c r="U1590" s="325"/>
      <c r="V1590" s="325"/>
    </row>
    <row r="1591" spans="1:22" ht="15" customHeight="1" x14ac:dyDescent="0.25">
      <c r="A1591" s="129" t="s">
        <v>375</v>
      </c>
      <c r="B1591" s="126" t="s">
        <v>2087</v>
      </c>
      <c r="C1591" s="127" t="s">
        <v>4021</v>
      </c>
      <c r="D1591" s="127" t="s">
        <v>1574</v>
      </c>
      <c r="E1591" s="127" t="s">
        <v>1543</v>
      </c>
      <c r="F1591" s="128">
        <v>22.67</v>
      </c>
      <c r="G1591" s="128">
        <v>22.87</v>
      </c>
      <c r="H1591" s="128">
        <v>18.14</v>
      </c>
      <c r="I1591" s="311"/>
      <c r="J1591" s="319">
        <f>ROUND(SUMIF(Anlagenbewegungsdaten!B:B,A1591,Anlagenbewegungsdaten!C:C),3)</f>
        <v>0</v>
      </c>
      <c r="K1591" s="320">
        <f>ROUND(SUMIF(Anlagenbewegungsdaten!$B:$B,$A1591,Anlagenbewegungsdaten!$D:$D),2)</f>
        <v>0</v>
      </c>
      <c r="L1591" s="321">
        <f t="shared" si="60"/>
        <v>0</v>
      </c>
      <c r="M1591" s="341" t="s">
        <v>4950</v>
      </c>
      <c r="N1591" s="341" t="s">
        <v>4963</v>
      </c>
      <c r="O1591" s="323">
        <f>ROUND(SUMIF(Anlagenbewegungsdaten_AV!B:B,A1591,Anlagenbewegungsdaten_AV!C:C),3)</f>
        <v>0</v>
      </c>
      <c r="P1591" s="320">
        <f>ROUND(SUMIF(Anlagenbewegungsdaten_AV!$B:$B,$A1591,Anlagenbewegungsdaten_AV!$D:$D),2)</f>
        <v>0</v>
      </c>
      <c r="Q1591" s="321">
        <f t="shared" si="61"/>
        <v>0</v>
      </c>
      <c r="S1591" s="324"/>
      <c r="T1591" s="317"/>
      <c r="U1591" s="325"/>
      <c r="V1591" s="325"/>
    </row>
    <row r="1592" spans="1:22" ht="15" customHeight="1" x14ac:dyDescent="0.25">
      <c r="A1592" s="129" t="s">
        <v>370</v>
      </c>
      <c r="B1592" s="126" t="s">
        <v>2087</v>
      </c>
      <c r="C1592" s="127" t="s">
        <v>4021</v>
      </c>
      <c r="D1592" s="127" t="s">
        <v>27</v>
      </c>
      <c r="E1592" s="127" t="s">
        <v>2465</v>
      </c>
      <c r="F1592" s="128">
        <v>20.67</v>
      </c>
      <c r="G1592" s="128">
        <v>20.87</v>
      </c>
      <c r="H1592" s="128">
        <v>16.54</v>
      </c>
      <c r="I1592" s="311"/>
      <c r="J1592" s="319">
        <f>ROUND(SUMIF(Anlagenbewegungsdaten!B:B,A1592,Anlagenbewegungsdaten!C:C),3)</f>
        <v>0</v>
      </c>
      <c r="K1592" s="320">
        <f>ROUND(SUMIF(Anlagenbewegungsdaten!$B:$B,$A1592,Anlagenbewegungsdaten!$D:$D),2)</f>
        <v>0</v>
      </c>
      <c r="L1592" s="321">
        <f t="shared" si="60"/>
        <v>0</v>
      </c>
      <c r="M1592" s="341" t="s">
        <v>4950</v>
      </c>
      <c r="N1592" s="341" t="s">
        <v>4963</v>
      </c>
      <c r="O1592" s="323">
        <f>ROUND(SUMIF(Anlagenbewegungsdaten_AV!B:B,A1592,Anlagenbewegungsdaten_AV!C:C),3)</f>
        <v>0</v>
      </c>
      <c r="P1592" s="320">
        <f>ROUND(SUMIF(Anlagenbewegungsdaten_AV!$B:$B,$A1592,Anlagenbewegungsdaten_AV!$D:$D),2)</f>
        <v>0</v>
      </c>
      <c r="Q1592" s="321">
        <f t="shared" si="61"/>
        <v>0</v>
      </c>
      <c r="S1592" s="324"/>
      <c r="T1592" s="317"/>
      <c r="U1592" s="325"/>
      <c r="V1592" s="325"/>
    </row>
    <row r="1593" spans="1:22" ht="15" customHeight="1" x14ac:dyDescent="0.25">
      <c r="A1593" s="129" t="s">
        <v>374</v>
      </c>
      <c r="B1593" s="126" t="s">
        <v>2087</v>
      </c>
      <c r="C1593" s="127" t="s">
        <v>4021</v>
      </c>
      <c r="D1593" s="127" t="s">
        <v>32</v>
      </c>
      <c r="E1593" s="127" t="s">
        <v>2465</v>
      </c>
      <c r="F1593" s="128">
        <v>21.67</v>
      </c>
      <c r="G1593" s="128">
        <v>21.87</v>
      </c>
      <c r="H1593" s="128">
        <v>17.34</v>
      </c>
      <c r="I1593" s="311"/>
      <c r="J1593" s="319">
        <f>ROUND(SUMIF(Anlagenbewegungsdaten!B:B,A1593,Anlagenbewegungsdaten!C:C),3)</f>
        <v>0</v>
      </c>
      <c r="K1593" s="320">
        <f>ROUND(SUMIF(Anlagenbewegungsdaten!$B:$B,$A1593,Anlagenbewegungsdaten!$D:$D),2)</f>
        <v>0</v>
      </c>
      <c r="L1593" s="321">
        <f t="shared" si="60"/>
        <v>0</v>
      </c>
      <c r="M1593" s="341" t="s">
        <v>4950</v>
      </c>
      <c r="N1593" s="341" t="s">
        <v>4963</v>
      </c>
      <c r="O1593" s="323">
        <f>ROUND(SUMIF(Anlagenbewegungsdaten_AV!B:B,A1593,Anlagenbewegungsdaten_AV!C:C),3)</f>
        <v>0</v>
      </c>
      <c r="P1593" s="320">
        <f>ROUND(SUMIF(Anlagenbewegungsdaten_AV!$B:$B,$A1593,Anlagenbewegungsdaten_AV!$D:$D),2)</f>
        <v>0</v>
      </c>
      <c r="Q1593" s="321">
        <f t="shared" si="61"/>
        <v>0</v>
      </c>
      <c r="S1593" s="324"/>
      <c r="T1593" s="317"/>
      <c r="U1593" s="325"/>
      <c r="V1593" s="325"/>
    </row>
    <row r="1594" spans="1:22" ht="15" customHeight="1" x14ac:dyDescent="0.25">
      <c r="A1594" s="129" t="s">
        <v>373</v>
      </c>
      <c r="B1594" s="126" t="s">
        <v>2087</v>
      </c>
      <c r="C1594" s="127" t="s">
        <v>4021</v>
      </c>
      <c r="D1594" s="127" t="s">
        <v>1572</v>
      </c>
      <c r="E1594" s="127" t="s">
        <v>2462</v>
      </c>
      <c r="F1594" s="128">
        <v>19.670000000000002</v>
      </c>
      <c r="G1594" s="128">
        <v>19.87</v>
      </c>
      <c r="H1594" s="128">
        <v>15.74</v>
      </c>
      <c r="I1594" s="311"/>
      <c r="J1594" s="319">
        <f>ROUND(SUMIF(Anlagenbewegungsdaten!B:B,A1594,Anlagenbewegungsdaten!C:C),3)</f>
        <v>0</v>
      </c>
      <c r="K1594" s="320">
        <f>ROUND(SUMIF(Anlagenbewegungsdaten!$B:$B,$A1594,Anlagenbewegungsdaten!$D:$D),2)</f>
        <v>0</v>
      </c>
      <c r="L1594" s="321">
        <f t="shared" si="60"/>
        <v>0</v>
      </c>
      <c r="M1594" s="341" t="s">
        <v>4950</v>
      </c>
      <c r="N1594" s="341" t="s">
        <v>4963</v>
      </c>
      <c r="O1594" s="323">
        <f>ROUND(SUMIF(Anlagenbewegungsdaten_AV!B:B,A1594,Anlagenbewegungsdaten_AV!C:C),3)</f>
        <v>0</v>
      </c>
      <c r="P1594" s="320">
        <f>ROUND(SUMIF(Anlagenbewegungsdaten_AV!$B:$B,$A1594,Anlagenbewegungsdaten_AV!$D:$D),2)</f>
        <v>0</v>
      </c>
      <c r="Q1594" s="321">
        <f t="shared" si="61"/>
        <v>0</v>
      </c>
      <c r="S1594" s="324"/>
      <c r="T1594" s="317"/>
      <c r="U1594" s="325"/>
      <c r="V1594" s="325"/>
    </row>
    <row r="1595" spans="1:22" ht="15" customHeight="1" x14ac:dyDescent="0.25">
      <c r="A1595" s="129" t="s">
        <v>358</v>
      </c>
      <c r="B1595" s="126" t="s">
        <v>2087</v>
      </c>
      <c r="C1595" s="127" t="s">
        <v>4021</v>
      </c>
      <c r="D1595" s="127" t="s">
        <v>3</v>
      </c>
      <c r="E1595" s="127" t="s">
        <v>1546</v>
      </c>
      <c r="F1595" s="128">
        <v>14.67</v>
      </c>
      <c r="G1595" s="128">
        <v>14.87</v>
      </c>
      <c r="H1595" s="128">
        <v>11.74</v>
      </c>
      <c r="I1595" s="311"/>
      <c r="J1595" s="319">
        <f>ROUND(SUMIF(Anlagenbewegungsdaten!B:B,A1595,Anlagenbewegungsdaten!C:C),3)</f>
        <v>0</v>
      </c>
      <c r="K1595" s="320">
        <f>ROUND(SUMIF(Anlagenbewegungsdaten!$B:$B,$A1595,Anlagenbewegungsdaten!$D:$D),2)</f>
        <v>0</v>
      </c>
      <c r="L1595" s="321">
        <f t="shared" si="60"/>
        <v>0</v>
      </c>
      <c r="M1595" s="341" t="s">
        <v>4950</v>
      </c>
      <c r="N1595" s="341" t="s">
        <v>4963</v>
      </c>
      <c r="O1595" s="323">
        <f>ROUND(SUMIF(Anlagenbewegungsdaten_AV!B:B,A1595,Anlagenbewegungsdaten_AV!C:C),3)</f>
        <v>0</v>
      </c>
      <c r="P1595" s="320">
        <f>ROUND(SUMIF(Anlagenbewegungsdaten_AV!$B:$B,$A1595,Anlagenbewegungsdaten_AV!$D:$D),2)</f>
        <v>0</v>
      </c>
      <c r="Q1595" s="321">
        <f t="shared" si="61"/>
        <v>0</v>
      </c>
      <c r="S1595" s="324"/>
      <c r="T1595" s="317"/>
      <c r="U1595" s="325"/>
      <c r="V1595" s="325"/>
    </row>
    <row r="1596" spans="1:22" ht="15" customHeight="1" x14ac:dyDescent="0.25">
      <c r="A1596" s="129" t="s">
        <v>362</v>
      </c>
      <c r="B1596" s="126" t="s">
        <v>2087</v>
      </c>
      <c r="C1596" s="127" t="s">
        <v>4021</v>
      </c>
      <c r="D1596" s="127" t="s">
        <v>11</v>
      </c>
      <c r="E1596" s="127" t="s">
        <v>1546</v>
      </c>
      <c r="F1596" s="128">
        <v>15.67</v>
      </c>
      <c r="G1596" s="128">
        <v>15.87</v>
      </c>
      <c r="H1596" s="128">
        <v>12.54</v>
      </c>
      <c r="I1596" s="311"/>
      <c r="J1596" s="319">
        <f>ROUND(SUMIF(Anlagenbewegungsdaten!B:B,A1596,Anlagenbewegungsdaten!C:C),3)</f>
        <v>0</v>
      </c>
      <c r="K1596" s="320">
        <f>ROUND(SUMIF(Anlagenbewegungsdaten!$B:$B,$A1596,Anlagenbewegungsdaten!$D:$D),2)</f>
        <v>0</v>
      </c>
      <c r="L1596" s="321">
        <f t="shared" si="60"/>
        <v>0</v>
      </c>
      <c r="M1596" s="341" t="s">
        <v>4950</v>
      </c>
      <c r="N1596" s="341" t="s">
        <v>4963</v>
      </c>
      <c r="O1596" s="323">
        <f>ROUND(SUMIF(Anlagenbewegungsdaten_AV!B:B,A1596,Anlagenbewegungsdaten_AV!C:C),3)</f>
        <v>0</v>
      </c>
      <c r="P1596" s="320">
        <f>ROUND(SUMIF(Anlagenbewegungsdaten_AV!$B:$B,$A1596,Anlagenbewegungsdaten_AV!$D:$D),2)</f>
        <v>0</v>
      </c>
      <c r="Q1596" s="321">
        <f t="shared" si="61"/>
        <v>0</v>
      </c>
      <c r="S1596" s="324"/>
      <c r="T1596" s="317"/>
      <c r="U1596" s="325"/>
      <c r="V1596" s="325"/>
    </row>
    <row r="1597" spans="1:22" ht="15" customHeight="1" x14ac:dyDescent="0.25">
      <c r="A1597" s="129" t="s">
        <v>2821</v>
      </c>
      <c r="B1597" s="126" t="s">
        <v>2087</v>
      </c>
      <c r="C1597" s="127" t="s">
        <v>4021</v>
      </c>
      <c r="D1597" s="127" t="s">
        <v>2671</v>
      </c>
      <c r="E1597" s="127" t="s">
        <v>2555</v>
      </c>
      <c r="F1597" s="128">
        <v>14.64</v>
      </c>
      <c r="G1597" s="128">
        <v>14.84</v>
      </c>
      <c r="H1597" s="128">
        <v>11.71</v>
      </c>
      <c r="I1597" s="311"/>
      <c r="J1597" s="319">
        <f>ROUND(SUMIF(Anlagenbewegungsdaten!B:B,A1597,Anlagenbewegungsdaten!C:C),3)</f>
        <v>0</v>
      </c>
      <c r="K1597" s="320">
        <f>ROUND(SUMIF(Anlagenbewegungsdaten!$B:$B,$A1597,Anlagenbewegungsdaten!$D:$D),2)</f>
        <v>0</v>
      </c>
      <c r="L1597" s="321">
        <f t="shared" si="60"/>
        <v>0</v>
      </c>
      <c r="M1597" s="341" t="s">
        <v>4950</v>
      </c>
      <c r="N1597" s="341" t="s">
        <v>4963</v>
      </c>
      <c r="O1597" s="323">
        <f>ROUND(SUMIF(Anlagenbewegungsdaten_AV!B:B,A1597,Anlagenbewegungsdaten_AV!C:C),3)</f>
        <v>0</v>
      </c>
      <c r="P1597" s="320">
        <f>ROUND(SUMIF(Anlagenbewegungsdaten_AV!$B:$B,$A1597,Anlagenbewegungsdaten_AV!$D:$D),2)</f>
        <v>0</v>
      </c>
      <c r="Q1597" s="321">
        <f t="shared" si="61"/>
        <v>0</v>
      </c>
      <c r="S1597" s="324"/>
      <c r="T1597" s="317"/>
      <c r="U1597" s="325"/>
      <c r="V1597" s="325"/>
    </row>
    <row r="1598" spans="1:22" ht="15" customHeight="1" x14ac:dyDescent="0.25">
      <c r="A1598" s="129" t="s">
        <v>2822</v>
      </c>
      <c r="B1598" s="126" t="s">
        <v>2087</v>
      </c>
      <c r="C1598" s="127" t="s">
        <v>4021</v>
      </c>
      <c r="D1598" s="127" t="s">
        <v>2673</v>
      </c>
      <c r="E1598" s="127" t="s">
        <v>2555</v>
      </c>
      <c r="F1598" s="128">
        <v>15.64</v>
      </c>
      <c r="G1598" s="128">
        <v>15.84</v>
      </c>
      <c r="H1598" s="128">
        <v>12.51</v>
      </c>
      <c r="I1598" s="311"/>
      <c r="J1598" s="319">
        <f>ROUND(SUMIF(Anlagenbewegungsdaten!B:B,A1598,Anlagenbewegungsdaten!C:C),3)</f>
        <v>0</v>
      </c>
      <c r="K1598" s="320">
        <f>ROUND(SUMIF(Anlagenbewegungsdaten!$B:$B,$A1598,Anlagenbewegungsdaten!$D:$D),2)</f>
        <v>0</v>
      </c>
      <c r="L1598" s="321">
        <f t="shared" si="60"/>
        <v>0</v>
      </c>
      <c r="M1598" s="341" t="s">
        <v>4950</v>
      </c>
      <c r="N1598" s="341" t="s">
        <v>4963</v>
      </c>
      <c r="O1598" s="323">
        <f>ROUND(SUMIF(Anlagenbewegungsdaten_AV!B:B,A1598,Anlagenbewegungsdaten_AV!C:C),3)</f>
        <v>0</v>
      </c>
      <c r="P1598" s="320">
        <f>ROUND(SUMIF(Anlagenbewegungsdaten_AV!$B:$B,$A1598,Anlagenbewegungsdaten_AV!$D:$D),2)</f>
        <v>0</v>
      </c>
      <c r="Q1598" s="321">
        <f t="shared" si="61"/>
        <v>0</v>
      </c>
      <c r="S1598" s="324"/>
      <c r="T1598" s="317"/>
      <c r="U1598" s="325"/>
      <c r="V1598" s="325"/>
    </row>
    <row r="1599" spans="1:22" ht="15" customHeight="1" x14ac:dyDescent="0.25">
      <c r="A1599" s="129" t="s">
        <v>3565</v>
      </c>
      <c r="B1599" s="126" t="s">
        <v>2087</v>
      </c>
      <c r="C1599" s="127" t="s">
        <v>4021</v>
      </c>
      <c r="D1599" s="127" t="s">
        <v>3415</v>
      </c>
      <c r="E1599" s="127" t="s">
        <v>3299</v>
      </c>
      <c r="F1599" s="128">
        <v>14.61</v>
      </c>
      <c r="G1599" s="128">
        <v>14.809999999999999</v>
      </c>
      <c r="H1599" s="128">
        <v>11.69</v>
      </c>
      <c r="I1599" s="311"/>
      <c r="J1599" s="319">
        <f>ROUND(SUMIF(Anlagenbewegungsdaten!B:B,A1599,Anlagenbewegungsdaten!C:C),3)</f>
        <v>0</v>
      </c>
      <c r="K1599" s="320">
        <f>ROUND(SUMIF(Anlagenbewegungsdaten!$B:$B,$A1599,Anlagenbewegungsdaten!$D:$D),2)</f>
        <v>0</v>
      </c>
      <c r="L1599" s="321">
        <f t="shared" si="60"/>
        <v>0</v>
      </c>
      <c r="M1599" s="341" t="s">
        <v>4950</v>
      </c>
      <c r="N1599" s="341" t="s">
        <v>4963</v>
      </c>
      <c r="O1599" s="323">
        <f>ROUND(SUMIF(Anlagenbewegungsdaten_AV!B:B,A1599,Anlagenbewegungsdaten_AV!C:C),3)</f>
        <v>0</v>
      </c>
      <c r="P1599" s="320">
        <f>ROUND(SUMIF(Anlagenbewegungsdaten_AV!$B:$B,$A1599,Anlagenbewegungsdaten_AV!$D:$D),2)</f>
        <v>0</v>
      </c>
      <c r="Q1599" s="321">
        <f t="shared" si="61"/>
        <v>0</v>
      </c>
      <c r="S1599" s="324"/>
      <c r="T1599" s="317"/>
      <c r="U1599" s="325"/>
      <c r="V1599" s="325"/>
    </row>
    <row r="1600" spans="1:22" ht="15" customHeight="1" x14ac:dyDescent="0.25">
      <c r="A1600" s="129" t="s">
        <v>3566</v>
      </c>
      <c r="B1600" s="126" t="s">
        <v>2087</v>
      </c>
      <c r="C1600" s="127" t="s">
        <v>4021</v>
      </c>
      <c r="D1600" s="127" t="s">
        <v>3417</v>
      </c>
      <c r="E1600" s="127" t="s">
        <v>3299</v>
      </c>
      <c r="F1600" s="128">
        <v>15.61</v>
      </c>
      <c r="G1600" s="128">
        <v>15.809999999999999</v>
      </c>
      <c r="H1600" s="128">
        <v>12.49</v>
      </c>
      <c r="I1600" s="311"/>
      <c r="J1600" s="319">
        <f>ROUND(SUMIF(Anlagenbewegungsdaten!B:B,A1600,Anlagenbewegungsdaten!C:C),3)</f>
        <v>0</v>
      </c>
      <c r="K1600" s="320">
        <f>ROUND(SUMIF(Anlagenbewegungsdaten!$B:$B,$A1600,Anlagenbewegungsdaten!$D:$D),2)</f>
        <v>0</v>
      </c>
      <c r="L1600" s="321">
        <f t="shared" si="60"/>
        <v>0</v>
      </c>
      <c r="M1600" s="341" t="s">
        <v>4950</v>
      </c>
      <c r="N1600" s="341" t="s">
        <v>4963</v>
      </c>
      <c r="O1600" s="323">
        <f>ROUND(SUMIF(Anlagenbewegungsdaten_AV!B:B,A1600,Anlagenbewegungsdaten_AV!C:C),3)</f>
        <v>0</v>
      </c>
      <c r="P1600" s="320">
        <f>ROUND(SUMIF(Anlagenbewegungsdaten_AV!$B:$B,$A1600,Anlagenbewegungsdaten_AV!$D:$D),2)</f>
        <v>0</v>
      </c>
      <c r="Q1600" s="321">
        <f t="shared" si="61"/>
        <v>0</v>
      </c>
      <c r="S1600" s="324"/>
      <c r="T1600" s="317"/>
      <c r="U1600" s="325"/>
      <c r="V1600" s="325"/>
    </row>
    <row r="1601" spans="1:22" ht="15" customHeight="1" x14ac:dyDescent="0.25">
      <c r="A1601" s="129" t="s">
        <v>4337</v>
      </c>
      <c r="B1601" s="126" t="s">
        <v>2087</v>
      </c>
      <c r="C1601" s="127" t="s">
        <v>4021</v>
      </c>
      <c r="D1601" s="127" t="s">
        <v>4186</v>
      </c>
      <c r="E1601" s="127" t="s">
        <v>4069</v>
      </c>
      <c r="F1601" s="128">
        <v>14.58</v>
      </c>
      <c r="G1601" s="128">
        <v>14.78</v>
      </c>
      <c r="H1601" s="128">
        <v>11.66</v>
      </c>
      <c r="I1601" s="311"/>
      <c r="J1601" s="319">
        <f>ROUND(SUMIF(Anlagenbewegungsdaten!B:B,A1601,Anlagenbewegungsdaten!C:C),3)</f>
        <v>0</v>
      </c>
      <c r="K1601" s="320">
        <f>ROUND(SUMIF(Anlagenbewegungsdaten!$B:$B,$A1601,Anlagenbewegungsdaten!$D:$D),2)</f>
        <v>0</v>
      </c>
      <c r="L1601" s="321">
        <f t="shared" si="60"/>
        <v>0</v>
      </c>
      <c r="M1601" s="341" t="s">
        <v>4950</v>
      </c>
      <c r="N1601" s="341" t="s">
        <v>4963</v>
      </c>
      <c r="O1601" s="323">
        <f>ROUND(SUMIF(Anlagenbewegungsdaten_AV!B:B,A1601,Anlagenbewegungsdaten_AV!C:C),3)</f>
        <v>0</v>
      </c>
      <c r="P1601" s="320">
        <f>ROUND(SUMIF(Anlagenbewegungsdaten_AV!$B:$B,$A1601,Anlagenbewegungsdaten_AV!$D:$D),2)</f>
        <v>0</v>
      </c>
      <c r="Q1601" s="321">
        <f t="shared" si="61"/>
        <v>0</v>
      </c>
      <c r="S1601" s="324"/>
      <c r="T1601" s="317"/>
      <c r="U1601" s="325"/>
      <c r="V1601" s="325"/>
    </row>
    <row r="1602" spans="1:22" ht="15" customHeight="1" x14ac:dyDescent="0.25">
      <c r="A1602" s="129" t="s">
        <v>4338</v>
      </c>
      <c r="B1602" s="126" t="s">
        <v>2087</v>
      </c>
      <c r="C1602" s="127" t="s">
        <v>4021</v>
      </c>
      <c r="D1602" s="127" t="s">
        <v>4188</v>
      </c>
      <c r="E1602" s="127" t="s">
        <v>4069</v>
      </c>
      <c r="F1602" s="128">
        <v>15.58</v>
      </c>
      <c r="G1602" s="128">
        <v>15.78</v>
      </c>
      <c r="H1602" s="128">
        <v>12.46</v>
      </c>
      <c r="I1602" s="311"/>
      <c r="J1602" s="319">
        <f>ROUND(SUMIF(Anlagenbewegungsdaten!B:B,A1602,Anlagenbewegungsdaten!C:C),3)</f>
        <v>0</v>
      </c>
      <c r="K1602" s="320">
        <f>ROUND(SUMIF(Anlagenbewegungsdaten!$B:$B,$A1602,Anlagenbewegungsdaten!$D:$D),2)</f>
        <v>0</v>
      </c>
      <c r="L1602" s="321">
        <f t="shared" si="60"/>
        <v>0</v>
      </c>
      <c r="M1602" s="341" t="s">
        <v>4950</v>
      </c>
      <c r="N1602" s="341" t="s">
        <v>4963</v>
      </c>
      <c r="O1602" s="323">
        <f>ROUND(SUMIF(Anlagenbewegungsdaten_AV!B:B,A1602,Anlagenbewegungsdaten_AV!C:C),3)</f>
        <v>0</v>
      </c>
      <c r="P1602" s="320">
        <f>ROUND(SUMIF(Anlagenbewegungsdaten_AV!$B:$B,$A1602,Anlagenbewegungsdaten_AV!$D:$D),2)</f>
        <v>0</v>
      </c>
      <c r="Q1602" s="321">
        <f t="shared" si="61"/>
        <v>0</v>
      </c>
      <c r="S1602" s="324"/>
      <c r="T1602" s="317"/>
      <c r="U1602" s="325"/>
      <c r="V1602" s="325"/>
    </row>
    <row r="1603" spans="1:22" ht="15" customHeight="1" x14ac:dyDescent="0.25">
      <c r="A1603" s="129" t="s">
        <v>5334</v>
      </c>
      <c r="B1603" s="126" t="s">
        <v>2087</v>
      </c>
      <c r="C1603" s="127" t="s">
        <v>4021</v>
      </c>
      <c r="D1603" s="127" t="s">
        <v>5335</v>
      </c>
      <c r="E1603" s="127" t="s">
        <v>5023</v>
      </c>
      <c r="F1603" s="128">
        <v>14.55</v>
      </c>
      <c r="G1603" s="128">
        <v>14.75</v>
      </c>
      <c r="H1603" s="128">
        <v>11.64</v>
      </c>
      <c r="I1603" s="311"/>
      <c r="J1603" s="319">
        <f>ROUND(SUMIF(Anlagenbewegungsdaten!B:B,A1603,Anlagenbewegungsdaten!C:C),3)</f>
        <v>0</v>
      </c>
      <c r="K1603" s="320">
        <f>ROUND(SUMIF(Anlagenbewegungsdaten!$B:$B,$A1603,Anlagenbewegungsdaten!$D:$D),2)</f>
        <v>0</v>
      </c>
      <c r="L1603" s="321">
        <f t="shared" si="60"/>
        <v>0</v>
      </c>
      <c r="M1603" s="341" t="s">
        <v>4950</v>
      </c>
      <c r="N1603" s="341" t="s">
        <v>4963</v>
      </c>
      <c r="O1603" s="323">
        <f>ROUND(SUMIF(Anlagenbewegungsdaten_AV!B:B,A1603,Anlagenbewegungsdaten_AV!C:C),3)</f>
        <v>0</v>
      </c>
      <c r="P1603" s="320">
        <f>ROUND(SUMIF(Anlagenbewegungsdaten_AV!$B:$B,$A1603,Anlagenbewegungsdaten_AV!$D:$D),2)</f>
        <v>0</v>
      </c>
      <c r="Q1603" s="321">
        <f t="shared" si="61"/>
        <v>0</v>
      </c>
      <c r="S1603" s="324"/>
      <c r="T1603" s="317"/>
      <c r="U1603" s="325"/>
      <c r="V1603" s="325"/>
    </row>
    <row r="1604" spans="1:22" ht="15" customHeight="1" x14ac:dyDescent="0.25">
      <c r="A1604" s="129" t="s">
        <v>357</v>
      </c>
      <c r="B1604" s="126" t="s">
        <v>2087</v>
      </c>
      <c r="C1604" s="127" t="s">
        <v>4021</v>
      </c>
      <c r="D1604" s="127" t="s">
        <v>1</v>
      </c>
      <c r="E1604" s="127" t="s">
        <v>1543</v>
      </c>
      <c r="F1604" s="128">
        <v>14.67</v>
      </c>
      <c r="G1604" s="128">
        <v>14.87</v>
      </c>
      <c r="H1604" s="128">
        <v>11.74</v>
      </c>
      <c r="I1604" s="311"/>
      <c r="J1604" s="319">
        <f>ROUND(SUMIF(Anlagenbewegungsdaten!B:B,A1604,Anlagenbewegungsdaten!C:C),3)</f>
        <v>0</v>
      </c>
      <c r="K1604" s="320">
        <f>ROUND(SUMIF(Anlagenbewegungsdaten!$B:$B,$A1604,Anlagenbewegungsdaten!$D:$D),2)</f>
        <v>0</v>
      </c>
      <c r="L1604" s="321">
        <f t="shared" si="60"/>
        <v>0</v>
      </c>
      <c r="M1604" s="341" t="s">
        <v>4950</v>
      </c>
      <c r="N1604" s="341" t="s">
        <v>4963</v>
      </c>
      <c r="O1604" s="323">
        <f>ROUND(SUMIF(Anlagenbewegungsdaten_AV!B:B,A1604,Anlagenbewegungsdaten_AV!C:C),3)</f>
        <v>0</v>
      </c>
      <c r="P1604" s="320">
        <f>ROUND(SUMIF(Anlagenbewegungsdaten_AV!$B:$B,$A1604,Anlagenbewegungsdaten_AV!$D:$D),2)</f>
        <v>0</v>
      </c>
      <c r="Q1604" s="321">
        <f t="shared" si="61"/>
        <v>0</v>
      </c>
      <c r="S1604" s="324"/>
      <c r="T1604" s="317"/>
      <c r="U1604" s="325"/>
      <c r="V1604" s="325"/>
    </row>
    <row r="1605" spans="1:22" ht="15" customHeight="1" x14ac:dyDescent="0.25">
      <c r="A1605" s="129" t="s">
        <v>361</v>
      </c>
      <c r="B1605" s="126" t="s">
        <v>2087</v>
      </c>
      <c r="C1605" s="127" t="s">
        <v>4021</v>
      </c>
      <c r="D1605" s="127" t="s">
        <v>9</v>
      </c>
      <c r="E1605" s="127" t="s">
        <v>1543</v>
      </c>
      <c r="F1605" s="128">
        <v>15.67</v>
      </c>
      <c r="G1605" s="128">
        <v>15.87</v>
      </c>
      <c r="H1605" s="128">
        <v>12.54</v>
      </c>
      <c r="I1605" s="311"/>
      <c r="J1605" s="319">
        <f>ROUND(SUMIF(Anlagenbewegungsdaten!B:B,A1605,Anlagenbewegungsdaten!C:C),3)</f>
        <v>0</v>
      </c>
      <c r="K1605" s="320">
        <f>ROUND(SUMIF(Anlagenbewegungsdaten!$B:$B,$A1605,Anlagenbewegungsdaten!$D:$D),2)</f>
        <v>0</v>
      </c>
      <c r="L1605" s="321">
        <f t="shared" si="60"/>
        <v>0</v>
      </c>
      <c r="M1605" s="341" t="s">
        <v>4950</v>
      </c>
      <c r="N1605" s="341" t="s">
        <v>4963</v>
      </c>
      <c r="O1605" s="323">
        <f>ROUND(SUMIF(Anlagenbewegungsdaten_AV!B:B,A1605,Anlagenbewegungsdaten_AV!C:C),3)</f>
        <v>0</v>
      </c>
      <c r="P1605" s="320">
        <f>ROUND(SUMIF(Anlagenbewegungsdaten_AV!$B:$B,$A1605,Anlagenbewegungsdaten_AV!$D:$D),2)</f>
        <v>0</v>
      </c>
      <c r="Q1605" s="321">
        <f t="shared" si="61"/>
        <v>0</v>
      </c>
      <c r="S1605" s="324"/>
      <c r="T1605" s="317"/>
      <c r="U1605" s="325"/>
      <c r="V1605" s="325"/>
    </row>
    <row r="1606" spans="1:22" ht="15" customHeight="1" x14ac:dyDescent="0.25">
      <c r="A1606" s="129" t="s">
        <v>694</v>
      </c>
      <c r="B1606" s="126" t="s">
        <v>2087</v>
      </c>
      <c r="C1606" s="127" t="s">
        <v>4021</v>
      </c>
      <c r="D1606" s="127" t="s">
        <v>2464</v>
      </c>
      <c r="E1606" s="127" t="s">
        <v>2465</v>
      </c>
      <c r="F1606" s="128">
        <v>13.67</v>
      </c>
      <c r="G1606" s="128">
        <v>13.87</v>
      </c>
      <c r="H1606" s="128">
        <v>10.94</v>
      </c>
      <c r="I1606" s="311"/>
      <c r="J1606" s="319">
        <f>ROUND(SUMIF(Anlagenbewegungsdaten!B:B,A1606,Anlagenbewegungsdaten!C:C),3)</f>
        <v>0</v>
      </c>
      <c r="K1606" s="320">
        <f>ROUND(SUMIF(Anlagenbewegungsdaten!$B:$B,$A1606,Anlagenbewegungsdaten!$D:$D),2)</f>
        <v>0</v>
      </c>
      <c r="L1606" s="321">
        <f t="shared" si="60"/>
        <v>0</v>
      </c>
      <c r="M1606" s="341" t="s">
        <v>4950</v>
      </c>
      <c r="N1606" s="341" t="s">
        <v>4963</v>
      </c>
      <c r="O1606" s="323">
        <f>ROUND(SUMIF(Anlagenbewegungsdaten_AV!B:B,A1606,Anlagenbewegungsdaten_AV!C:C),3)</f>
        <v>0</v>
      </c>
      <c r="P1606" s="320">
        <f>ROUND(SUMIF(Anlagenbewegungsdaten_AV!$B:$B,$A1606,Anlagenbewegungsdaten_AV!$D:$D),2)</f>
        <v>0</v>
      </c>
      <c r="Q1606" s="321">
        <f t="shared" si="61"/>
        <v>0</v>
      </c>
      <c r="S1606" s="324"/>
      <c r="T1606" s="317"/>
      <c r="U1606" s="325"/>
      <c r="V1606" s="325"/>
    </row>
    <row r="1607" spans="1:22" ht="15" customHeight="1" x14ac:dyDescent="0.25">
      <c r="A1607" s="129" t="s">
        <v>360</v>
      </c>
      <c r="B1607" s="126" t="s">
        <v>2087</v>
      </c>
      <c r="C1607" s="127" t="s">
        <v>4021</v>
      </c>
      <c r="D1607" s="127" t="s">
        <v>7</v>
      </c>
      <c r="E1607" s="127" t="s">
        <v>2465</v>
      </c>
      <c r="F1607" s="128">
        <v>14.67</v>
      </c>
      <c r="G1607" s="128">
        <v>14.87</v>
      </c>
      <c r="H1607" s="128">
        <v>11.74</v>
      </c>
      <c r="I1607" s="311"/>
      <c r="J1607" s="319">
        <f>ROUND(SUMIF(Anlagenbewegungsdaten!B:B,A1607,Anlagenbewegungsdaten!C:C),3)</f>
        <v>0</v>
      </c>
      <c r="K1607" s="320">
        <f>ROUND(SUMIF(Anlagenbewegungsdaten!$B:$B,$A1607,Anlagenbewegungsdaten!$D:$D),2)</f>
        <v>0</v>
      </c>
      <c r="L1607" s="321">
        <f t="shared" si="60"/>
        <v>0</v>
      </c>
      <c r="M1607" s="341" t="s">
        <v>4950</v>
      </c>
      <c r="N1607" s="341" t="s">
        <v>4963</v>
      </c>
      <c r="O1607" s="323">
        <f>ROUND(SUMIF(Anlagenbewegungsdaten_AV!B:B,A1607,Anlagenbewegungsdaten_AV!C:C),3)</f>
        <v>0</v>
      </c>
      <c r="P1607" s="320">
        <f>ROUND(SUMIF(Anlagenbewegungsdaten_AV!$B:$B,$A1607,Anlagenbewegungsdaten_AV!$D:$D),2)</f>
        <v>0</v>
      </c>
      <c r="Q1607" s="321">
        <f t="shared" si="61"/>
        <v>0</v>
      </c>
      <c r="S1607" s="324"/>
      <c r="T1607" s="317"/>
      <c r="U1607" s="325"/>
      <c r="V1607" s="325"/>
    </row>
    <row r="1608" spans="1:22" ht="15" customHeight="1" x14ac:dyDescent="0.25">
      <c r="A1608" s="129" t="s">
        <v>385</v>
      </c>
      <c r="B1608" s="126" t="s">
        <v>2087</v>
      </c>
      <c r="C1608" s="127" t="s">
        <v>4021</v>
      </c>
      <c r="D1608" s="127" t="s">
        <v>1590</v>
      </c>
      <c r="E1608" s="127" t="s">
        <v>2462</v>
      </c>
      <c r="F1608" s="128">
        <v>20.67</v>
      </c>
      <c r="G1608" s="128">
        <v>20.87</v>
      </c>
      <c r="H1608" s="128">
        <v>16.54</v>
      </c>
      <c r="I1608" s="311"/>
      <c r="J1608" s="319">
        <f>ROUND(SUMIF(Anlagenbewegungsdaten!B:B,A1608,Anlagenbewegungsdaten!C:C),3)</f>
        <v>0</v>
      </c>
      <c r="K1608" s="320">
        <f>ROUND(SUMIF(Anlagenbewegungsdaten!$B:$B,$A1608,Anlagenbewegungsdaten!$D:$D),2)</f>
        <v>0</v>
      </c>
      <c r="L1608" s="321">
        <f t="shared" si="60"/>
        <v>0</v>
      </c>
      <c r="M1608" s="341" t="s">
        <v>4950</v>
      </c>
      <c r="N1608" s="341" t="s">
        <v>4963</v>
      </c>
      <c r="O1608" s="323">
        <f>ROUND(SUMIF(Anlagenbewegungsdaten_AV!B:B,A1608,Anlagenbewegungsdaten_AV!C:C),3)</f>
        <v>0</v>
      </c>
      <c r="P1608" s="320">
        <f>ROUND(SUMIF(Anlagenbewegungsdaten_AV!$B:$B,$A1608,Anlagenbewegungsdaten_AV!$D:$D),2)</f>
        <v>0</v>
      </c>
      <c r="Q1608" s="321">
        <f t="shared" si="61"/>
        <v>0</v>
      </c>
      <c r="S1608" s="324"/>
      <c r="T1608" s="317"/>
      <c r="U1608" s="325"/>
      <c r="V1608" s="325"/>
    </row>
    <row r="1609" spans="1:22" ht="15" customHeight="1" x14ac:dyDescent="0.25">
      <c r="A1609" s="129" t="s">
        <v>429</v>
      </c>
      <c r="B1609" s="126" t="s">
        <v>2087</v>
      </c>
      <c r="C1609" s="127" t="s">
        <v>4021</v>
      </c>
      <c r="D1609" s="127" t="s">
        <v>1936</v>
      </c>
      <c r="E1609" s="127" t="s">
        <v>2462</v>
      </c>
      <c r="F1609" s="128">
        <v>22.67</v>
      </c>
      <c r="G1609" s="128">
        <v>22.87</v>
      </c>
      <c r="H1609" s="128">
        <v>18.14</v>
      </c>
      <c r="I1609" s="311"/>
      <c r="J1609" s="319">
        <f>ROUND(SUMIF(Anlagenbewegungsdaten!B:B,A1609,Anlagenbewegungsdaten!C:C),3)</f>
        <v>0</v>
      </c>
      <c r="K1609" s="320">
        <f>ROUND(SUMIF(Anlagenbewegungsdaten!$B:$B,$A1609,Anlagenbewegungsdaten!$D:$D),2)</f>
        <v>0</v>
      </c>
      <c r="L1609" s="321">
        <f t="shared" si="60"/>
        <v>0</v>
      </c>
      <c r="M1609" s="341" t="s">
        <v>4950</v>
      </c>
      <c r="N1609" s="341" t="s">
        <v>4963</v>
      </c>
      <c r="O1609" s="323">
        <f>ROUND(SUMIF(Anlagenbewegungsdaten_AV!B:B,A1609,Anlagenbewegungsdaten_AV!C:C),3)</f>
        <v>0</v>
      </c>
      <c r="P1609" s="320">
        <f>ROUND(SUMIF(Anlagenbewegungsdaten_AV!$B:$B,$A1609,Anlagenbewegungsdaten_AV!$D:$D),2)</f>
        <v>0</v>
      </c>
      <c r="Q1609" s="321">
        <f t="shared" si="61"/>
        <v>0</v>
      </c>
      <c r="S1609" s="324"/>
      <c r="T1609" s="317"/>
      <c r="U1609" s="325"/>
      <c r="V1609" s="325"/>
    </row>
    <row r="1610" spans="1:22" ht="15" customHeight="1" x14ac:dyDescent="0.25">
      <c r="A1610" s="129" t="s">
        <v>432</v>
      </c>
      <c r="B1610" s="126" t="s">
        <v>2087</v>
      </c>
      <c r="C1610" s="127" t="s">
        <v>4021</v>
      </c>
      <c r="D1610" s="127" t="s">
        <v>1942</v>
      </c>
      <c r="E1610" s="127" t="s">
        <v>1546</v>
      </c>
      <c r="F1610" s="128">
        <v>25.67</v>
      </c>
      <c r="G1610" s="128">
        <v>25.87</v>
      </c>
      <c r="H1610" s="128">
        <v>20.54</v>
      </c>
      <c r="I1610" s="311"/>
      <c r="J1610" s="319">
        <f>ROUND(SUMIF(Anlagenbewegungsdaten!B:B,A1610,Anlagenbewegungsdaten!C:C),3)</f>
        <v>0</v>
      </c>
      <c r="K1610" s="320">
        <f>ROUND(SUMIF(Anlagenbewegungsdaten!$B:$B,$A1610,Anlagenbewegungsdaten!$D:$D),2)</f>
        <v>0</v>
      </c>
      <c r="L1610" s="321">
        <f t="shared" ref="L1610:L1673" si="62">IF(ISBLANK(F1610),0,IF(OR($J1610&gt;=100,$J1610&lt;=-100),F1610-(K1610/J1610*100),IF(OR(J1610&gt;-100,J1610&lt;100),(J1610*F1610%)-K1610)))</f>
        <v>0</v>
      </c>
      <c r="M1610" s="341" t="s">
        <v>4950</v>
      </c>
      <c r="N1610" s="341" t="s">
        <v>4963</v>
      </c>
      <c r="O1610" s="323">
        <f>ROUND(SUMIF(Anlagenbewegungsdaten_AV!B:B,A1610,Anlagenbewegungsdaten_AV!C:C),3)</f>
        <v>0</v>
      </c>
      <c r="P1610" s="320">
        <f>ROUND(SUMIF(Anlagenbewegungsdaten_AV!$B:$B,$A1610,Anlagenbewegungsdaten_AV!$D:$D),2)</f>
        <v>0</v>
      </c>
      <c r="Q1610" s="321">
        <f t="shared" ref="Q1610:Q1673" si="63">IF(ISBLANK(H1610),0,IF(OR($O1610&gt;=100,$O1610&lt;=-100),H1610-(P1610/O1610*100),IF(OR(O1610&gt;-100,O1610&lt;100),(O1610*G1610%)-P1610)))</f>
        <v>0</v>
      </c>
      <c r="S1610" s="324"/>
      <c r="T1610" s="317"/>
      <c r="U1610" s="325"/>
      <c r="V1610" s="325"/>
    </row>
    <row r="1611" spans="1:22" ht="15" customHeight="1" x14ac:dyDescent="0.25">
      <c r="A1611" s="129" t="s">
        <v>436</v>
      </c>
      <c r="B1611" s="126" t="s">
        <v>2087</v>
      </c>
      <c r="C1611" s="127" t="s">
        <v>4021</v>
      </c>
      <c r="D1611" s="127" t="s">
        <v>1950</v>
      </c>
      <c r="E1611" s="127" t="s">
        <v>1546</v>
      </c>
      <c r="F1611" s="128">
        <v>26.67</v>
      </c>
      <c r="G1611" s="128">
        <v>26.87</v>
      </c>
      <c r="H1611" s="128">
        <v>21.34</v>
      </c>
      <c r="I1611" s="311"/>
      <c r="J1611" s="319">
        <f>ROUND(SUMIF(Anlagenbewegungsdaten!B:B,A1611,Anlagenbewegungsdaten!C:C),3)</f>
        <v>0</v>
      </c>
      <c r="K1611" s="320">
        <f>ROUND(SUMIF(Anlagenbewegungsdaten!$B:$B,$A1611,Anlagenbewegungsdaten!$D:$D),2)</f>
        <v>0</v>
      </c>
      <c r="L1611" s="321">
        <f t="shared" si="62"/>
        <v>0</v>
      </c>
      <c r="M1611" s="341" t="s">
        <v>4950</v>
      </c>
      <c r="N1611" s="341" t="s">
        <v>4963</v>
      </c>
      <c r="O1611" s="323">
        <f>ROUND(SUMIF(Anlagenbewegungsdaten_AV!B:B,A1611,Anlagenbewegungsdaten_AV!C:C),3)</f>
        <v>0</v>
      </c>
      <c r="P1611" s="320">
        <f>ROUND(SUMIF(Anlagenbewegungsdaten_AV!$B:$B,$A1611,Anlagenbewegungsdaten_AV!$D:$D),2)</f>
        <v>0</v>
      </c>
      <c r="Q1611" s="321">
        <f t="shared" si="63"/>
        <v>0</v>
      </c>
      <c r="S1611" s="324"/>
      <c r="T1611" s="317"/>
      <c r="U1611" s="325"/>
      <c r="V1611" s="325"/>
    </row>
    <row r="1612" spans="1:22" ht="15" customHeight="1" x14ac:dyDescent="0.25">
      <c r="A1612" s="129" t="s">
        <v>2841</v>
      </c>
      <c r="B1612" s="126" t="s">
        <v>2087</v>
      </c>
      <c r="C1612" s="127" t="s">
        <v>4021</v>
      </c>
      <c r="D1612" s="127" t="s">
        <v>2704</v>
      </c>
      <c r="E1612" s="127" t="s">
        <v>2555</v>
      </c>
      <c r="F1612" s="128">
        <v>25.64</v>
      </c>
      <c r="G1612" s="128">
        <v>25.84</v>
      </c>
      <c r="H1612" s="128">
        <v>20.51</v>
      </c>
      <c r="I1612" s="311"/>
      <c r="J1612" s="319">
        <f>ROUND(SUMIF(Anlagenbewegungsdaten!B:B,A1612,Anlagenbewegungsdaten!C:C),3)</f>
        <v>0</v>
      </c>
      <c r="K1612" s="320">
        <f>ROUND(SUMIF(Anlagenbewegungsdaten!$B:$B,$A1612,Anlagenbewegungsdaten!$D:$D),2)</f>
        <v>0</v>
      </c>
      <c r="L1612" s="321">
        <f t="shared" si="62"/>
        <v>0</v>
      </c>
      <c r="M1612" s="341" t="s">
        <v>4950</v>
      </c>
      <c r="N1612" s="341" t="s">
        <v>4963</v>
      </c>
      <c r="O1612" s="323">
        <f>ROUND(SUMIF(Anlagenbewegungsdaten_AV!B:B,A1612,Anlagenbewegungsdaten_AV!C:C),3)</f>
        <v>0</v>
      </c>
      <c r="P1612" s="320">
        <f>ROUND(SUMIF(Anlagenbewegungsdaten_AV!$B:$B,$A1612,Anlagenbewegungsdaten_AV!$D:$D),2)</f>
        <v>0</v>
      </c>
      <c r="Q1612" s="321">
        <f t="shared" si="63"/>
        <v>0</v>
      </c>
      <c r="S1612" s="324"/>
      <c r="T1612" s="317"/>
      <c r="U1612" s="325"/>
      <c r="V1612" s="325"/>
    </row>
    <row r="1613" spans="1:22" ht="15" customHeight="1" x14ac:dyDescent="0.25">
      <c r="A1613" s="129" t="s">
        <v>2842</v>
      </c>
      <c r="B1613" s="126" t="s">
        <v>2087</v>
      </c>
      <c r="C1613" s="127" t="s">
        <v>4021</v>
      </c>
      <c r="D1613" s="127" t="s">
        <v>2706</v>
      </c>
      <c r="E1613" s="127" t="s">
        <v>2555</v>
      </c>
      <c r="F1613" s="128">
        <v>26.64</v>
      </c>
      <c r="G1613" s="128">
        <v>26.84</v>
      </c>
      <c r="H1613" s="128">
        <v>21.31</v>
      </c>
      <c r="I1613" s="311"/>
      <c r="J1613" s="319">
        <f>ROUND(SUMIF(Anlagenbewegungsdaten!B:B,A1613,Anlagenbewegungsdaten!C:C),3)</f>
        <v>0</v>
      </c>
      <c r="K1613" s="320">
        <f>ROUND(SUMIF(Anlagenbewegungsdaten!$B:$B,$A1613,Anlagenbewegungsdaten!$D:$D),2)</f>
        <v>0</v>
      </c>
      <c r="L1613" s="321">
        <f t="shared" si="62"/>
        <v>0</v>
      </c>
      <c r="M1613" s="341" t="s">
        <v>4950</v>
      </c>
      <c r="N1613" s="341" t="s">
        <v>4963</v>
      </c>
      <c r="O1613" s="323">
        <f>ROUND(SUMIF(Anlagenbewegungsdaten_AV!B:B,A1613,Anlagenbewegungsdaten_AV!C:C),3)</f>
        <v>0</v>
      </c>
      <c r="P1613" s="320">
        <f>ROUND(SUMIF(Anlagenbewegungsdaten_AV!$B:$B,$A1613,Anlagenbewegungsdaten_AV!$D:$D),2)</f>
        <v>0</v>
      </c>
      <c r="Q1613" s="321">
        <f t="shared" si="63"/>
        <v>0</v>
      </c>
      <c r="S1613" s="324"/>
      <c r="T1613" s="317"/>
      <c r="U1613" s="325"/>
      <c r="V1613" s="325"/>
    </row>
    <row r="1614" spans="1:22" ht="15" customHeight="1" x14ac:dyDescent="0.25">
      <c r="A1614" s="129" t="s">
        <v>3585</v>
      </c>
      <c r="B1614" s="126" t="s">
        <v>2087</v>
      </c>
      <c r="C1614" s="127" t="s">
        <v>4021</v>
      </c>
      <c r="D1614" s="127" t="s">
        <v>3448</v>
      </c>
      <c r="E1614" s="127" t="s">
        <v>3299</v>
      </c>
      <c r="F1614" s="128">
        <v>25.61</v>
      </c>
      <c r="G1614" s="128">
        <v>25.81</v>
      </c>
      <c r="H1614" s="128">
        <v>20.49</v>
      </c>
      <c r="I1614" s="311"/>
      <c r="J1614" s="319">
        <f>ROUND(SUMIF(Anlagenbewegungsdaten!B:B,A1614,Anlagenbewegungsdaten!C:C),3)</f>
        <v>0</v>
      </c>
      <c r="K1614" s="320">
        <f>ROUND(SUMIF(Anlagenbewegungsdaten!$B:$B,$A1614,Anlagenbewegungsdaten!$D:$D),2)</f>
        <v>0</v>
      </c>
      <c r="L1614" s="321">
        <f t="shared" si="62"/>
        <v>0</v>
      </c>
      <c r="M1614" s="341" t="s">
        <v>4950</v>
      </c>
      <c r="N1614" s="341" t="s">
        <v>4963</v>
      </c>
      <c r="O1614" s="323">
        <f>ROUND(SUMIF(Anlagenbewegungsdaten_AV!B:B,A1614,Anlagenbewegungsdaten_AV!C:C),3)</f>
        <v>0</v>
      </c>
      <c r="P1614" s="320">
        <f>ROUND(SUMIF(Anlagenbewegungsdaten_AV!$B:$B,$A1614,Anlagenbewegungsdaten_AV!$D:$D),2)</f>
        <v>0</v>
      </c>
      <c r="Q1614" s="321">
        <f t="shared" si="63"/>
        <v>0</v>
      </c>
      <c r="S1614" s="324"/>
      <c r="T1614" s="317"/>
      <c r="U1614" s="325"/>
      <c r="V1614" s="325"/>
    </row>
    <row r="1615" spans="1:22" ht="15" customHeight="1" x14ac:dyDescent="0.25">
      <c r="A1615" s="129" t="s">
        <v>3586</v>
      </c>
      <c r="B1615" s="126" t="s">
        <v>2087</v>
      </c>
      <c r="C1615" s="127" t="s">
        <v>4021</v>
      </c>
      <c r="D1615" s="127" t="s">
        <v>3450</v>
      </c>
      <c r="E1615" s="127" t="s">
        <v>3299</v>
      </c>
      <c r="F1615" s="128">
        <v>26.61</v>
      </c>
      <c r="G1615" s="128">
        <v>26.81</v>
      </c>
      <c r="H1615" s="128">
        <v>21.29</v>
      </c>
      <c r="I1615" s="311"/>
      <c r="J1615" s="319">
        <f>ROUND(SUMIF(Anlagenbewegungsdaten!B:B,A1615,Anlagenbewegungsdaten!C:C),3)</f>
        <v>0</v>
      </c>
      <c r="K1615" s="320">
        <f>ROUND(SUMIF(Anlagenbewegungsdaten!$B:$B,$A1615,Anlagenbewegungsdaten!$D:$D),2)</f>
        <v>0</v>
      </c>
      <c r="L1615" s="321">
        <f t="shared" si="62"/>
        <v>0</v>
      </c>
      <c r="M1615" s="341" t="s">
        <v>4950</v>
      </c>
      <c r="N1615" s="341" t="s">
        <v>4963</v>
      </c>
      <c r="O1615" s="323">
        <f>ROUND(SUMIF(Anlagenbewegungsdaten_AV!B:B,A1615,Anlagenbewegungsdaten_AV!C:C),3)</f>
        <v>0</v>
      </c>
      <c r="P1615" s="320">
        <f>ROUND(SUMIF(Anlagenbewegungsdaten_AV!$B:$B,$A1615,Anlagenbewegungsdaten_AV!$D:$D),2)</f>
        <v>0</v>
      </c>
      <c r="Q1615" s="321">
        <f t="shared" si="63"/>
        <v>0</v>
      </c>
      <c r="S1615" s="324"/>
      <c r="T1615" s="317"/>
      <c r="U1615" s="325"/>
      <c r="V1615" s="325"/>
    </row>
    <row r="1616" spans="1:22" ht="15" customHeight="1" x14ac:dyDescent="0.25">
      <c r="A1616" s="129" t="s">
        <v>4357</v>
      </c>
      <c r="B1616" s="126" t="s">
        <v>2087</v>
      </c>
      <c r="C1616" s="127" t="s">
        <v>4021</v>
      </c>
      <c r="D1616" s="127" t="s">
        <v>4219</v>
      </c>
      <c r="E1616" s="127" t="s">
        <v>4069</v>
      </c>
      <c r="F1616" s="128">
        <v>25.58</v>
      </c>
      <c r="G1616" s="128">
        <v>25.779999999999998</v>
      </c>
      <c r="H1616" s="128">
        <v>20.46</v>
      </c>
      <c r="I1616" s="311"/>
      <c r="J1616" s="319">
        <f>ROUND(SUMIF(Anlagenbewegungsdaten!B:B,A1616,Anlagenbewegungsdaten!C:C),3)</f>
        <v>0</v>
      </c>
      <c r="K1616" s="320">
        <f>ROUND(SUMIF(Anlagenbewegungsdaten!$B:$B,$A1616,Anlagenbewegungsdaten!$D:$D),2)</f>
        <v>0</v>
      </c>
      <c r="L1616" s="321">
        <f t="shared" si="62"/>
        <v>0</v>
      </c>
      <c r="M1616" s="341" t="s">
        <v>4950</v>
      </c>
      <c r="N1616" s="341" t="s">
        <v>4963</v>
      </c>
      <c r="O1616" s="323">
        <f>ROUND(SUMIF(Anlagenbewegungsdaten_AV!B:B,A1616,Anlagenbewegungsdaten_AV!C:C),3)</f>
        <v>0</v>
      </c>
      <c r="P1616" s="320">
        <f>ROUND(SUMIF(Anlagenbewegungsdaten_AV!$B:$B,$A1616,Anlagenbewegungsdaten_AV!$D:$D),2)</f>
        <v>0</v>
      </c>
      <c r="Q1616" s="321">
        <f t="shared" si="63"/>
        <v>0</v>
      </c>
      <c r="S1616" s="324"/>
      <c r="T1616" s="317"/>
      <c r="U1616" s="325"/>
      <c r="V1616" s="325"/>
    </row>
    <row r="1617" spans="1:22" ht="15" customHeight="1" x14ac:dyDescent="0.25">
      <c r="A1617" s="129" t="s">
        <v>4358</v>
      </c>
      <c r="B1617" s="126" t="s">
        <v>2087</v>
      </c>
      <c r="C1617" s="127" t="s">
        <v>4021</v>
      </c>
      <c r="D1617" s="127" t="s">
        <v>4221</v>
      </c>
      <c r="E1617" s="127" t="s">
        <v>4069</v>
      </c>
      <c r="F1617" s="128">
        <v>26.58</v>
      </c>
      <c r="G1617" s="128">
        <v>26.779999999999998</v>
      </c>
      <c r="H1617" s="128">
        <v>21.26</v>
      </c>
      <c r="I1617" s="311"/>
      <c r="J1617" s="319">
        <f>ROUND(SUMIF(Anlagenbewegungsdaten!B:B,A1617,Anlagenbewegungsdaten!C:C),3)</f>
        <v>0</v>
      </c>
      <c r="K1617" s="320">
        <f>ROUND(SUMIF(Anlagenbewegungsdaten!$B:$B,$A1617,Anlagenbewegungsdaten!$D:$D),2)</f>
        <v>0</v>
      </c>
      <c r="L1617" s="321">
        <f t="shared" si="62"/>
        <v>0</v>
      </c>
      <c r="M1617" s="341" t="s">
        <v>4950</v>
      </c>
      <c r="N1617" s="341" t="s">
        <v>4963</v>
      </c>
      <c r="O1617" s="323">
        <f>ROUND(SUMIF(Anlagenbewegungsdaten_AV!B:B,A1617,Anlagenbewegungsdaten_AV!C:C),3)</f>
        <v>0</v>
      </c>
      <c r="P1617" s="320">
        <f>ROUND(SUMIF(Anlagenbewegungsdaten_AV!$B:$B,$A1617,Anlagenbewegungsdaten_AV!$D:$D),2)</f>
        <v>0</v>
      </c>
      <c r="Q1617" s="321">
        <f t="shared" si="63"/>
        <v>0</v>
      </c>
      <c r="S1617" s="324"/>
      <c r="T1617" s="317"/>
      <c r="U1617" s="325"/>
      <c r="V1617" s="325"/>
    </row>
    <row r="1618" spans="1:22" ht="15" customHeight="1" x14ac:dyDescent="0.25">
      <c r="A1618" s="129" t="s">
        <v>431</v>
      </c>
      <c r="B1618" s="126" t="s">
        <v>2087</v>
      </c>
      <c r="C1618" s="127" t="s">
        <v>4021</v>
      </c>
      <c r="D1618" s="127" t="s">
        <v>1940</v>
      </c>
      <c r="E1618" s="127" t="s">
        <v>1543</v>
      </c>
      <c r="F1618" s="128">
        <v>25.67</v>
      </c>
      <c r="G1618" s="128">
        <v>25.87</v>
      </c>
      <c r="H1618" s="128">
        <v>20.54</v>
      </c>
      <c r="I1618" s="311"/>
      <c r="J1618" s="319">
        <f>ROUND(SUMIF(Anlagenbewegungsdaten!B:B,A1618,Anlagenbewegungsdaten!C:C),3)</f>
        <v>0</v>
      </c>
      <c r="K1618" s="320">
        <f>ROUND(SUMIF(Anlagenbewegungsdaten!$B:$B,$A1618,Anlagenbewegungsdaten!$D:$D),2)</f>
        <v>0</v>
      </c>
      <c r="L1618" s="321">
        <f t="shared" si="62"/>
        <v>0</v>
      </c>
      <c r="M1618" s="341" t="s">
        <v>4950</v>
      </c>
      <c r="N1618" s="341" t="s">
        <v>4963</v>
      </c>
      <c r="O1618" s="323">
        <f>ROUND(SUMIF(Anlagenbewegungsdaten_AV!B:B,A1618,Anlagenbewegungsdaten_AV!C:C),3)</f>
        <v>0</v>
      </c>
      <c r="P1618" s="320">
        <f>ROUND(SUMIF(Anlagenbewegungsdaten_AV!$B:$B,$A1618,Anlagenbewegungsdaten_AV!$D:$D),2)</f>
        <v>0</v>
      </c>
      <c r="Q1618" s="321">
        <f t="shared" si="63"/>
        <v>0</v>
      </c>
      <c r="S1618" s="324"/>
      <c r="T1618" s="317"/>
      <c r="U1618" s="325"/>
      <c r="V1618" s="325"/>
    </row>
    <row r="1619" spans="1:22" ht="15" customHeight="1" x14ac:dyDescent="0.25">
      <c r="A1619" s="129" t="s">
        <v>435</v>
      </c>
      <c r="B1619" s="126" t="s">
        <v>2087</v>
      </c>
      <c r="C1619" s="127" t="s">
        <v>4021</v>
      </c>
      <c r="D1619" s="127" t="s">
        <v>1948</v>
      </c>
      <c r="E1619" s="127" t="s">
        <v>1543</v>
      </c>
      <c r="F1619" s="128">
        <v>26.67</v>
      </c>
      <c r="G1619" s="128">
        <v>26.87</v>
      </c>
      <c r="H1619" s="128">
        <v>21.34</v>
      </c>
      <c r="I1619" s="311"/>
      <c r="J1619" s="319">
        <f>ROUND(SUMIF(Anlagenbewegungsdaten!B:B,A1619,Anlagenbewegungsdaten!C:C),3)</f>
        <v>0</v>
      </c>
      <c r="K1619" s="320">
        <f>ROUND(SUMIF(Anlagenbewegungsdaten!$B:$B,$A1619,Anlagenbewegungsdaten!$D:$D),2)</f>
        <v>0</v>
      </c>
      <c r="L1619" s="321">
        <f t="shared" si="62"/>
        <v>0</v>
      </c>
      <c r="M1619" s="341" t="s">
        <v>4950</v>
      </c>
      <c r="N1619" s="341" t="s">
        <v>4963</v>
      </c>
      <c r="O1619" s="323">
        <f>ROUND(SUMIF(Anlagenbewegungsdaten_AV!B:B,A1619,Anlagenbewegungsdaten_AV!C:C),3)</f>
        <v>0</v>
      </c>
      <c r="P1619" s="320">
        <f>ROUND(SUMIF(Anlagenbewegungsdaten_AV!$B:$B,$A1619,Anlagenbewegungsdaten_AV!$D:$D),2)</f>
        <v>0</v>
      </c>
      <c r="Q1619" s="321">
        <f t="shared" si="63"/>
        <v>0</v>
      </c>
      <c r="S1619" s="324"/>
      <c r="T1619" s="317"/>
      <c r="U1619" s="325"/>
      <c r="V1619" s="325"/>
    </row>
    <row r="1620" spans="1:22" ht="15" customHeight="1" x14ac:dyDescent="0.25">
      <c r="A1620" s="129" t="s">
        <v>430</v>
      </c>
      <c r="B1620" s="126" t="s">
        <v>2087</v>
      </c>
      <c r="C1620" s="127" t="s">
        <v>4021</v>
      </c>
      <c r="D1620" s="127" t="s">
        <v>1938</v>
      </c>
      <c r="E1620" s="127" t="s">
        <v>2465</v>
      </c>
      <c r="F1620" s="128">
        <v>24.67</v>
      </c>
      <c r="G1620" s="128">
        <v>24.87</v>
      </c>
      <c r="H1620" s="128">
        <v>19.739999999999998</v>
      </c>
      <c r="I1620" s="311"/>
      <c r="J1620" s="319">
        <f>ROUND(SUMIF(Anlagenbewegungsdaten!B:B,A1620,Anlagenbewegungsdaten!C:C),3)</f>
        <v>0</v>
      </c>
      <c r="K1620" s="320">
        <f>ROUND(SUMIF(Anlagenbewegungsdaten!$B:$B,$A1620,Anlagenbewegungsdaten!$D:$D),2)</f>
        <v>0</v>
      </c>
      <c r="L1620" s="321">
        <f t="shared" si="62"/>
        <v>0</v>
      </c>
      <c r="M1620" s="341" t="s">
        <v>4950</v>
      </c>
      <c r="N1620" s="341" t="s">
        <v>4963</v>
      </c>
      <c r="O1620" s="323">
        <f>ROUND(SUMIF(Anlagenbewegungsdaten_AV!B:B,A1620,Anlagenbewegungsdaten_AV!C:C),3)</f>
        <v>0</v>
      </c>
      <c r="P1620" s="320">
        <f>ROUND(SUMIF(Anlagenbewegungsdaten_AV!$B:$B,$A1620,Anlagenbewegungsdaten_AV!$D:$D),2)</f>
        <v>0</v>
      </c>
      <c r="Q1620" s="321">
        <f t="shared" si="63"/>
        <v>0</v>
      </c>
      <c r="S1620" s="324"/>
      <c r="T1620" s="317"/>
      <c r="U1620" s="325"/>
      <c r="V1620" s="325"/>
    </row>
    <row r="1621" spans="1:22" ht="15" customHeight="1" x14ac:dyDescent="0.25">
      <c r="A1621" s="129" t="s">
        <v>434</v>
      </c>
      <c r="B1621" s="126" t="s">
        <v>2087</v>
      </c>
      <c r="C1621" s="127" t="s">
        <v>4021</v>
      </c>
      <c r="D1621" s="127" t="s">
        <v>1946</v>
      </c>
      <c r="E1621" s="127" t="s">
        <v>2465</v>
      </c>
      <c r="F1621" s="128">
        <v>25.67</v>
      </c>
      <c r="G1621" s="128">
        <v>25.87</v>
      </c>
      <c r="H1621" s="128">
        <v>20.54</v>
      </c>
      <c r="I1621" s="311"/>
      <c r="J1621" s="319">
        <f>ROUND(SUMIF(Anlagenbewegungsdaten!B:B,A1621,Anlagenbewegungsdaten!C:C),3)</f>
        <v>0</v>
      </c>
      <c r="K1621" s="320">
        <f>ROUND(SUMIF(Anlagenbewegungsdaten!$B:$B,$A1621,Anlagenbewegungsdaten!$D:$D),2)</f>
        <v>0</v>
      </c>
      <c r="L1621" s="321">
        <f t="shared" si="62"/>
        <v>0</v>
      </c>
      <c r="M1621" s="341" t="s">
        <v>4950</v>
      </c>
      <c r="N1621" s="341" t="s">
        <v>4963</v>
      </c>
      <c r="O1621" s="323">
        <f>ROUND(SUMIF(Anlagenbewegungsdaten_AV!B:B,A1621,Anlagenbewegungsdaten_AV!C:C),3)</f>
        <v>0</v>
      </c>
      <c r="P1621" s="320">
        <f>ROUND(SUMIF(Anlagenbewegungsdaten_AV!$B:$B,$A1621,Anlagenbewegungsdaten_AV!$D:$D),2)</f>
        <v>0</v>
      </c>
      <c r="Q1621" s="321">
        <f t="shared" si="63"/>
        <v>0</v>
      </c>
      <c r="S1621" s="324"/>
      <c r="T1621" s="317"/>
      <c r="U1621" s="325"/>
      <c r="V1621" s="325"/>
    </row>
    <row r="1622" spans="1:22" ht="15" customHeight="1" x14ac:dyDescent="0.25">
      <c r="A1622" s="129" t="s">
        <v>433</v>
      </c>
      <c r="B1622" s="126" t="s">
        <v>2087</v>
      </c>
      <c r="C1622" s="127" t="s">
        <v>4021</v>
      </c>
      <c r="D1622" s="127" t="s">
        <v>1944</v>
      </c>
      <c r="E1622" s="127" t="s">
        <v>2462</v>
      </c>
      <c r="F1622" s="128">
        <v>23.67</v>
      </c>
      <c r="G1622" s="128">
        <v>23.87</v>
      </c>
      <c r="H1622" s="128">
        <v>18.940000000000001</v>
      </c>
      <c r="I1622" s="311"/>
      <c r="J1622" s="319">
        <f>ROUND(SUMIF(Anlagenbewegungsdaten!B:B,A1622,Anlagenbewegungsdaten!C:C),3)</f>
        <v>0</v>
      </c>
      <c r="K1622" s="320">
        <f>ROUND(SUMIF(Anlagenbewegungsdaten!$B:$B,$A1622,Anlagenbewegungsdaten!$D:$D),2)</f>
        <v>0</v>
      </c>
      <c r="L1622" s="321">
        <f t="shared" si="62"/>
        <v>0</v>
      </c>
      <c r="M1622" s="341" t="s">
        <v>4950</v>
      </c>
      <c r="N1622" s="341" t="s">
        <v>4963</v>
      </c>
      <c r="O1622" s="323">
        <f>ROUND(SUMIF(Anlagenbewegungsdaten_AV!B:B,A1622,Anlagenbewegungsdaten_AV!C:C),3)</f>
        <v>0</v>
      </c>
      <c r="P1622" s="320">
        <f>ROUND(SUMIF(Anlagenbewegungsdaten_AV!$B:$B,$A1622,Anlagenbewegungsdaten_AV!$D:$D),2)</f>
        <v>0</v>
      </c>
      <c r="Q1622" s="321">
        <f t="shared" si="63"/>
        <v>0</v>
      </c>
      <c r="S1622" s="324"/>
      <c r="T1622" s="317"/>
      <c r="U1622" s="325"/>
      <c r="V1622" s="325"/>
    </row>
    <row r="1623" spans="1:22" ht="15" customHeight="1" x14ac:dyDescent="0.25">
      <c r="A1623" s="129" t="s">
        <v>388</v>
      </c>
      <c r="B1623" s="126" t="s">
        <v>2087</v>
      </c>
      <c r="C1623" s="127" t="s">
        <v>4021</v>
      </c>
      <c r="D1623" s="127" t="s">
        <v>1594</v>
      </c>
      <c r="E1623" s="127" t="s">
        <v>1546</v>
      </c>
      <c r="F1623" s="128">
        <v>23.67</v>
      </c>
      <c r="G1623" s="128">
        <v>23.87</v>
      </c>
      <c r="H1623" s="128">
        <v>18.940000000000001</v>
      </c>
      <c r="I1623" s="311"/>
      <c r="J1623" s="319">
        <f>ROUND(SUMIF(Anlagenbewegungsdaten!B:B,A1623,Anlagenbewegungsdaten!C:C),3)</f>
        <v>0</v>
      </c>
      <c r="K1623" s="320">
        <f>ROUND(SUMIF(Anlagenbewegungsdaten!$B:$B,$A1623,Anlagenbewegungsdaten!$D:$D),2)</f>
        <v>0</v>
      </c>
      <c r="L1623" s="321">
        <f t="shared" si="62"/>
        <v>0</v>
      </c>
      <c r="M1623" s="341" t="s">
        <v>4950</v>
      </c>
      <c r="N1623" s="341" t="s">
        <v>4963</v>
      </c>
      <c r="O1623" s="323">
        <f>ROUND(SUMIF(Anlagenbewegungsdaten_AV!B:B,A1623,Anlagenbewegungsdaten_AV!C:C),3)</f>
        <v>0</v>
      </c>
      <c r="P1623" s="320">
        <f>ROUND(SUMIF(Anlagenbewegungsdaten_AV!$B:$B,$A1623,Anlagenbewegungsdaten_AV!$D:$D),2)</f>
        <v>0</v>
      </c>
      <c r="Q1623" s="321">
        <f t="shared" si="63"/>
        <v>0</v>
      </c>
      <c r="S1623" s="324"/>
      <c r="T1623" s="317"/>
      <c r="U1623" s="325"/>
      <c r="V1623" s="325"/>
    </row>
    <row r="1624" spans="1:22" ht="15" customHeight="1" x14ac:dyDescent="0.25">
      <c r="A1624" s="129" t="s">
        <v>392</v>
      </c>
      <c r="B1624" s="126" t="s">
        <v>2087</v>
      </c>
      <c r="C1624" s="127" t="s">
        <v>4021</v>
      </c>
      <c r="D1624" s="127" t="s">
        <v>1600</v>
      </c>
      <c r="E1624" s="127" t="s">
        <v>1546</v>
      </c>
      <c r="F1624" s="128">
        <v>24.67</v>
      </c>
      <c r="G1624" s="128">
        <v>24.87</v>
      </c>
      <c r="H1624" s="128">
        <v>19.739999999999998</v>
      </c>
      <c r="I1624" s="311"/>
      <c r="J1624" s="319">
        <f>ROUND(SUMIF(Anlagenbewegungsdaten!B:B,A1624,Anlagenbewegungsdaten!C:C),3)</f>
        <v>0</v>
      </c>
      <c r="K1624" s="320">
        <f>ROUND(SUMIF(Anlagenbewegungsdaten!$B:$B,$A1624,Anlagenbewegungsdaten!$D:$D),2)</f>
        <v>0</v>
      </c>
      <c r="L1624" s="321">
        <f t="shared" si="62"/>
        <v>0</v>
      </c>
      <c r="M1624" s="341" t="s">
        <v>4950</v>
      </c>
      <c r="N1624" s="341" t="s">
        <v>4963</v>
      </c>
      <c r="O1624" s="323">
        <f>ROUND(SUMIF(Anlagenbewegungsdaten_AV!B:B,A1624,Anlagenbewegungsdaten_AV!C:C),3)</f>
        <v>0</v>
      </c>
      <c r="P1624" s="320">
        <f>ROUND(SUMIF(Anlagenbewegungsdaten_AV!$B:$B,$A1624,Anlagenbewegungsdaten_AV!$D:$D),2)</f>
        <v>0</v>
      </c>
      <c r="Q1624" s="321">
        <f t="shared" si="63"/>
        <v>0</v>
      </c>
      <c r="S1624" s="324"/>
      <c r="T1624" s="317"/>
      <c r="U1624" s="325"/>
      <c r="V1624" s="325"/>
    </row>
    <row r="1625" spans="1:22" ht="15" customHeight="1" x14ac:dyDescent="0.25">
      <c r="A1625" s="129" t="s">
        <v>2829</v>
      </c>
      <c r="B1625" s="126" t="s">
        <v>2087</v>
      </c>
      <c r="C1625" s="127" t="s">
        <v>4021</v>
      </c>
      <c r="D1625" s="127" t="s">
        <v>2571</v>
      </c>
      <c r="E1625" s="127" t="s">
        <v>2555</v>
      </c>
      <c r="F1625" s="128">
        <v>23.64</v>
      </c>
      <c r="G1625" s="128">
        <v>23.84</v>
      </c>
      <c r="H1625" s="128">
        <v>18.91</v>
      </c>
      <c r="I1625" s="311"/>
      <c r="J1625" s="319">
        <f>ROUND(SUMIF(Anlagenbewegungsdaten!B:B,A1625,Anlagenbewegungsdaten!C:C),3)</f>
        <v>0</v>
      </c>
      <c r="K1625" s="320">
        <f>ROUND(SUMIF(Anlagenbewegungsdaten!$B:$B,$A1625,Anlagenbewegungsdaten!$D:$D),2)</f>
        <v>0</v>
      </c>
      <c r="L1625" s="321">
        <f t="shared" si="62"/>
        <v>0</v>
      </c>
      <c r="M1625" s="341" t="s">
        <v>4950</v>
      </c>
      <c r="N1625" s="341" t="s">
        <v>4963</v>
      </c>
      <c r="O1625" s="323">
        <f>ROUND(SUMIF(Anlagenbewegungsdaten_AV!B:B,A1625,Anlagenbewegungsdaten_AV!C:C),3)</f>
        <v>0</v>
      </c>
      <c r="P1625" s="320">
        <f>ROUND(SUMIF(Anlagenbewegungsdaten_AV!$B:$B,$A1625,Anlagenbewegungsdaten_AV!$D:$D),2)</f>
        <v>0</v>
      </c>
      <c r="Q1625" s="321">
        <f t="shared" si="63"/>
        <v>0</v>
      </c>
      <c r="S1625" s="324"/>
      <c r="T1625" s="317"/>
      <c r="U1625" s="325"/>
      <c r="V1625" s="325"/>
    </row>
    <row r="1626" spans="1:22" ht="15" customHeight="1" x14ac:dyDescent="0.25">
      <c r="A1626" s="129" t="s">
        <v>2830</v>
      </c>
      <c r="B1626" s="126" t="s">
        <v>2087</v>
      </c>
      <c r="C1626" s="127" t="s">
        <v>4021</v>
      </c>
      <c r="D1626" s="127" t="s">
        <v>2573</v>
      </c>
      <c r="E1626" s="127" t="s">
        <v>2555</v>
      </c>
      <c r="F1626" s="128">
        <v>24.64</v>
      </c>
      <c r="G1626" s="128">
        <v>24.84</v>
      </c>
      <c r="H1626" s="128">
        <v>19.71</v>
      </c>
      <c r="I1626" s="311"/>
      <c r="J1626" s="319">
        <f>ROUND(SUMIF(Anlagenbewegungsdaten!B:B,A1626,Anlagenbewegungsdaten!C:C),3)</f>
        <v>0</v>
      </c>
      <c r="K1626" s="320">
        <f>ROUND(SUMIF(Anlagenbewegungsdaten!$B:$B,$A1626,Anlagenbewegungsdaten!$D:$D),2)</f>
        <v>0</v>
      </c>
      <c r="L1626" s="321">
        <f t="shared" si="62"/>
        <v>0</v>
      </c>
      <c r="M1626" s="341" t="s">
        <v>4950</v>
      </c>
      <c r="N1626" s="341" t="s">
        <v>4963</v>
      </c>
      <c r="O1626" s="323">
        <f>ROUND(SUMIF(Anlagenbewegungsdaten_AV!B:B,A1626,Anlagenbewegungsdaten_AV!C:C),3)</f>
        <v>0</v>
      </c>
      <c r="P1626" s="320">
        <f>ROUND(SUMIF(Anlagenbewegungsdaten_AV!$B:$B,$A1626,Anlagenbewegungsdaten_AV!$D:$D),2)</f>
        <v>0</v>
      </c>
      <c r="Q1626" s="321">
        <f t="shared" si="63"/>
        <v>0</v>
      </c>
      <c r="S1626" s="324"/>
      <c r="T1626" s="317"/>
      <c r="U1626" s="325"/>
      <c r="V1626" s="325"/>
    </row>
    <row r="1627" spans="1:22" ht="15" customHeight="1" x14ac:dyDescent="0.25">
      <c r="A1627" s="129" t="s">
        <v>3573</v>
      </c>
      <c r="B1627" s="126" t="s">
        <v>2087</v>
      </c>
      <c r="C1627" s="127" t="s">
        <v>4021</v>
      </c>
      <c r="D1627" s="127" t="s">
        <v>3315</v>
      </c>
      <c r="E1627" s="127" t="s">
        <v>3299</v>
      </c>
      <c r="F1627" s="128">
        <v>23.61</v>
      </c>
      <c r="G1627" s="128">
        <v>23.81</v>
      </c>
      <c r="H1627" s="128">
        <v>18.89</v>
      </c>
      <c r="I1627" s="311"/>
      <c r="J1627" s="319">
        <f>ROUND(SUMIF(Anlagenbewegungsdaten!B:B,A1627,Anlagenbewegungsdaten!C:C),3)</f>
        <v>0</v>
      </c>
      <c r="K1627" s="320">
        <f>ROUND(SUMIF(Anlagenbewegungsdaten!$B:$B,$A1627,Anlagenbewegungsdaten!$D:$D),2)</f>
        <v>0</v>
      </c>
      <c r="L1627" s="321">
        <f t="shared" si="62"/>
        <v>0</v>
      </c>
      <c r="M1627" s="341" t="s">
        <v>4950</v>
      </c>
      <c r="N1627" s="341" t="s">
        <v>4963</v>
      </c>
      <c r="O1627" s="323">
        <f>ROUND(SUMIF(Anlagenbewegungsdaten_AV!B:B,A1627,Anlagenbewegungsdaten_AV!C:C),3)</f>
        <v>0</v>
      </c>
      <c r="P1627" s="320">
        <f>ROUND(SUMIF(Anlagenbewegungsdaten_AV!$B:$B,$A1627,Anlagenbewegungsdaten_AV!$D:$D),2)</f>
        <v>0</v>
      </c>
      <c r="Q1627" s="321">
        <f t="shared" si="63"/>
        <v>0</v>
      </c>
      <c r="S1627" s="324"/>
      <c r="T1627" s="317"/>
      <c r="U1627" s="325"/>
      <c r="V1627" s="325"/>
    </row>
    <row r="1628" spans="1:22" ht="15" customHeight="1" x14ac:dyDescent="0.25">
      <c r="A1628" s="129" t="s">
        <v>3574</v>
      </c>
      <c r="B1628" s="126" t="s">
        <v>2087</v>
      </c>
      <c r="C1628" s="127" t="s">
        <v>4021</v>
      </c>
      <c r="D1628" s="127" t="s">
        <v>3317</v>
      </c>
      <c r="E1628" s="127" t="s">
        <v>3299</v>
      </c>
      <c r="F1628" s="128">
        <v>24.61</v>
      </c>
      <c r="G1628" s="128">
        <v>24.81</v>
      </c>
      <c r="H1628" s="128">
        <v>19.690000000000001</v>
      </c>
      <c r="I1628" s="311"/>
      <c r="J1628" s="319">
        <f>ROUND(SUMIF(Anlagenbewegungsdaten!B:B,A1628,Anlagenbewegungsdaten!C:C),3)</f>
        <v>0</v>
      </c>
      <c r="K1628" s="320">
        <f>ROUND(SUMIF(Anlagenbewegungsdaten!$B:$B,$A1628,Anlagenbewegungsdaten!$D:$D),2)</f>
        <v>0</v>
      </c>
      <c r="L1628" s="321">
        <f t="shared" si="62"/>
        <v>0</v>
      </c>
      <c r="M1628" s="341" t="s">
        <v>4950</v>
      </c>
      <c r="N1628" s="341" t="s">
        <v>4963</v>
      </c>
      <c r="O1628" s="323">
        <f>ROUND(SUMIF(Anlagenbewegungsdaten_AV!B:B,A1628,Anlagenbewegungsdaten_AV!C:C),3)</f>
        <v>0</v>
      </c>
      <c r="P1628" s="320">
        <f>ROUND(SUMIF(Anlagenbewegungsdaten_AV!$B:$B,$A1628,Anlagenbewegungsdaten_AV!$D:$D),2)</f>
        <v>0</v>
      </c>
      <c r="Q1628" s="321">
        <f t="shared" si="63"/>
        <v>0</v>
      </c>
      <c r="S1628" s="324"/>
      <c r="T1628" s="317"/>
      <c r="U1628" s="325"/>
      <c r="V1628" s="325"/>
    </row>
    <row r="1629" spans="1:22" ht="15" customHeight="1" x14ac:dyDescent="0.25">
      <c r="A1629" s="129" t="s">
        <v>4345</v>
      </c>
      <c r="B1629" s="126" t="s">
        <v>2087</v>
      </c>
      <c r="C1629" s="127" t="s">
        <v>4021</v>
      </c>
      <c r="D1629" s="127" t="s">
        <v>4085</v>
      </c>
      <c r="E1629" s="127" t="s">
        <v>4069</v>
      </c>
      <c r="F1629" s="128">
        <v>23.58</v>
      </c>
      <c r="G1629" s="128">
        <v>23.779999999999998</v>
      </c>
      <c r="H1629" s="128">
        <v>18.86</v>
      </c>
      <c r="I1629" s="311"/>
      <c r="J1629" s="319">
        <f>ROUND(SUMIF(Anlagenbewegungsdaten!B:B,A1629,Anlagenbewegungsdaten!C:C),3)</f>
        <v>0</v>
      </c>
      <c r="K1629" s="320">
        <f>ROUND(SUMIF(Anlagenbewegungsdaten!$B:$B,$A1629,Anlagenbewegungsdaten!$D:$D),2)</f>
        <v>0</v>
      </c>
      <c r="L1629" s="321">
        <f t="shared" si="62"/>
        <v>0</v>
      </c>
      <c r="M1629" s="341" t="s">
        <v>4950</v>
      </c>
      <c r="N1629" s="341" t="s">
        <v>4963</v>
      </c>
      <c r="O1629" s="323">
        <f>ROUND(SUMIF(Anlagenbewegungsdaten_AV!B:B,A1629,Anlagenbewegungsdaten_AV!C:C),3)</f>
        <v>0</v>
      </c>
      <c r="P1629" s="320">
        <f>ROUND(SUMIF(Anlagenbewegungsdaten_AV!$B:$B,$A1629,Anlagenbewegungsdaten_AV!$D:$D),2)</f>
        <v>0</v>
      </c>
      <c r="Q1629" s="321">
        <f t="shared" si="63"/>
        <v>0</v>
      </c>
      <c r="S1629" s="324"/>
      <c r="T1629" s="317"/>
      <c r="U1629" s="325"/>
      <c r="V1629" s="325"/>
    </row>
    <row r="1630" spans="1:22" ht="15" customHeight="1" x14ac:dyDescent="0.25">
      <c r="A1630" s="129" t="s">
        <v>4346</v>
      </c>
      <c r="B1630" s="126" t="s">
        <v>2087</v>
      </c>
      <c r="C1630" s="127" t="s">
        <v>4021</v>
      </c>
      <c r="D1630" s="127" t="s">
        <v>4087</v>
      </c>
      <c r="E1630" s="127" t="s">
        <v>4069</v>
      </c>
      <c r="F1630" s="128">
        <v>24.58</v>
      </c>
      <c r="G1630" s="128">
        <v>24.779999999999998</v>
      </c>
      <c r="H1630" s="128">
        <v>19.66</v>
      </c>
      <c r="I1630" s="311"/>
      <c r="J1630" s="319">
        <f>ROUND(SUMIF(Anlagenbewegungsdaten!B:B,A1630,Anlagenbewegungsdaten!C:C),3)</f>
        <v>0</v>
      </c>
      <c r="K1630" s="320">
        <f>ROUND(SUMIF(Anlagenbewegungsdaten!$B:$B,$A1630,Anlagenbewegungsdaten!$D:$D),2)</f>
        <v>0</v>
      </c>
      <c r="L1630" s="321">
        <f t="shared" si="62"/>
        <v>0</v>
      </c>
      <c r="M1630" s="341" t="s">
        <v>4950</v>
      </c>
      <c r="N1630" s="341" t="s">
        <v>4963</v>
      </c>
      <c r="O1630" s="323">
        <f>ROUND(SUMIF(Anlagenbewegungsdaten_AV!B:B,A1630,Anlagenbewegungsdaten_AV!C:C),3)</f>
        <v>0</v>
      </c>
      <c r="P1630" s="320">
        <f>ROUND(SUMIF(Anlagenbewegungsdaten_AV!$B:$B,$A1630,Anlagenbewegungsdaten_AV!$D:$D),2)</f>
        <v>0</v>
      </c>
      <c r="Q1630" s="321">
        <f t="shared" si="63"/>
        <v>0</v>
      </c>
      <c r="S1630" s="324"/>
      <c r="T1630" s="317"/>
      <c r="U1630" s="325"/>
      <c r="V1630" s="325"/>
    </row>
    <row r="1631" spans="1:22" ht="15" customHeight="1" x14ac:dyDescent="0.25">
      <c r="A1631" s="129" t="s">
        <v>387</v>
      </c>
      <c r="B1631" s="126" t="s">
        <v>2087</v>
      </c>
      <c r="C1631" s="127" t="s">
        <v>4021</v>
      </c>
      <c r="D1631" s="127" t="s">
        <v>1592</v>
      </c>
      <c r="E1631" s="127" t="s">
        <v>1543</v>
      </c>
      <c r="F1631" s="128">
        <v>23.67</v>
      </c>
      <c r="G1631" s="128">
        <v>23.87</v>
      </c>
      <c r="H1631" s="128">
        <v>18.940000000000001</v>
      </c>
      <c r="I1631" s="311"/>
      <c r="J1631" s="319">
        <f>ROUND(SUMIF(Anlagenbewegungsdaten!B:B,A1631,Anlagenbewegungsdaten!C:C),3)</f>
        <v>0</v>
      </c>
      <c r="K1631" s="320">
        <f>ROUND(SUMIF(Anlagenbewegungsdaten!$B:$B,$A1631,Anlagenbewegungsdaten!$D:$D),2)</f>
        <v>0</v>
      </c>
      <c r="L1631" s="321">
        <f t="shared" si="62"/>
        <v>0</v>
      </c>
      <c r="M1631" s="341" t="s">
        <v>4950</v>
      </c>
      <c r="N1631" s="341" t="s">
        <v>4963</v>
      </c>
      <c r="O1631" s="323">
        <f>ROUND(SUMIF(Anlagenbewegungsdaten_AV!B:B,A1631,Anlagenbewegungsdaten_AV!C:C),3)</f>
        <v>0</v>
      </c>
      <c r="P1631" s="320">
        <f>ROUND(SUMIF(Anlagenbewegungsdaten_AV!$B:$B,$A1631,Anlagenbewegungsdaten_AV!$D:$D),2)</f>
        <v>0</v>
      </c>
      <c r="Q1631" s="321">
        <f t="shared" si="63"/>
        <v>0</v>
      </c>
      <c r="S1631" s="324"/>
      <c r="T1631" s="317"/>
      <c r="U1631" s="325"/>
      <c r="V1631" s="325"/>
    </row>
    <row r="1632" spans="1:22" ht="15" customHeight="1" x14ac:dyDescent="0.25">
      <c r="A1632" s="129" t="s">
        <v>391</v>
      </c>
      <c r="B1632" s="126" t="s">
        <v>2087</v>
      </c>
      <c r="C1632" s="127" t="s">
        <v>4021</v>
      </c>
      <c r="D1632" s="127" t="s">
        <v>1598</v>
      </c>
      <c r="E1632" s="127" t="s">
        <v>1543</v>
      </c>
      <c r="F1632" s="128">
        <v>24.67</v>
      </c>
      <c r="G1632" s="128">
        <v>24.87</v>
      </c>
      <c r="H1632" s="128">
        <v>19.739999999999998</v>
      </c>
      <c r="I1632" s="311"/>
      <c r="J1632" s="319">
        <f>ROUND(SUMIF(Anlagenbewegungsdaten!B:B,A1632,Anlagenbewegungsdaten!C:C),3)</f>
        <v>0</v>
      </c>
      <c r="K1632" s="320">
        <f>ROUND(SUMIF(Anlagenbewegungsdaten!$B:$B,$A1632,Anlagenbewegungsdaten!$D:$D),2)</f>
        <v>0</v>
      </c>
      <c r="L1632" s="321">
        <f t="shared" si="62"/>
        <v>0</v>
      </c>
      <c r="M1632" s="341" t="s">
        <v>4950</v>
      </c>
      <c r="N1632" s="341" t="s">
        <v>4963</v>
      </c>
      <c r="O1632" s="323">
        <f>ROUND(SUMIF(Anlagenbewegungsdaten_AV!B:B,A1632,Anlagenbewegungsdaten_AV!C:C),3)</f>
        <v>0</v>
      </c>
      <c r="P1632" s="320">
        <f>ROUND(SUMIF(Anlagenbewegungsdaten_AV!$B:$B,$A1632,Anlagenbewegungsdaten_AV!$D:$D),2)</f>
        <v>0</v>
      </c>
      <c r="Q1632" s="321">
        <f t="shared" si="63"/>
        <v>0</v>
      </c>
      <c r="S1632" s="324"/>
      <c r="T1632" s="317"/>
      <c r="U1632" s="325"/>
      <c r="V1632" s="325"/>
    </row>
    <row r="1633" spans="1:22" ht="15" customHeight="1" x14ac:dyDescent="0.25">
      <c r="A1633" s="129" t="s">
        <v>386</v>
      </c>
      <c r="B1633" s="126" t="s">
        <v>2087</v>
      </c>
      <c r="C1633" s="127" t="s">
        <v>4021</v>
      </c>
      <c r="D1633" s="127" t="s">
        <v>48</v>
      </c>
      <c r="E1633" s="127" t="s">
        <v>2465</v>
      </c>
      <c r="F1633" s="128">
        <v>22.67</v>
      </c>
      <c r="G1633" s="128">
        <v>22.87</v>
      </c>
      <c r="H1633" s="128">
        <v>18.14</v>
      </c>
      <c r="I1633" s="311"/>
      <c r="J1633" s="319">
        <f>ROUND(SUMIF(Anlagenbewegungsdaten!B:B,A1633,Anlagenbewegungsdaten!C:C),3)</f>
        <v>0</v>
      </c>
      <c r="K1633" s="320">
        <f>ROUND(SUMIF(Anlagenbewegungsdaten!$B:$B,$A1633,Anlagenbewegungsdaten!$D:$D),2)</f>
        <v>0</v>
      </c>
      <c r="L1633" s="321">
        <f t="shared" si="62"/>
        <v>0</v>
      </c>
      <c r="M1633" s="341" t="s">
        <v>4950</v>
      </c>
      <c r="N1633" s="341" t="s">
        <v>4963</v>
      </c>
      <c r="O1633" s="323">
        <f>ROUND(SUMIF(Anlagenbewegungsdaten_AV!B:B,A1633,Anlagenbewegungsdaten_AV!C:C),3)</f>
        <v>0</v>
      </c>
      <c r="P1633" s="320">
        <f>ROUND(SUMIF(Anlagenbewegungsdaten_AV!$B:$B,$A1633,Anlagenbewegungsdaten_AV!$D:$D),2)</f>
        <v>0</v>
      </c>
      <c r="Q1633" s="321">
        <f t="shared" si="63"/>
        <v>0</v>
      </c>
      <c r="S1633" s="324"/>
      <c r="T1633" s="317"/>
      <c r="U1633" s="325"/>
      <c r="V1633" s="325"/>
    </row>
    <row r="1634" spans="1:22" ht="15" customHeight="1" x14ac:dyDescent="0.25">
      <c r="A1634" s="129" t="s">
        <v>390</v>
      </c>
      <c r="B1634" s="126" t="s">
        <v>2087</v>
      </c>
      <c r="C1634" s="127" t="s">
        <v>4021</v>
      </c>
      <c r="D1634" s="127" t="s">
        <v>53</v>
      </c>
      <c r="E1634" s="127" t="s">
        <v>2465</v>
      </c>
      <c r="F1634" s="128">
        <v>23.67</v>
      </c>
      <c r="G1634" s="128">
        <v>23.87</v>
      </c>
      <c r="H1634" s="128">
        <v>18.940000000000001</v>
      </c>
      <c r="I1634" s="311"/>
      <c r="J1634" s="319">
        <f>ROUND(SUMIF(Anlagenbewegungsdaten!B:B,A1634,Anlagenbewegungsdaten!C:C),3)</f>
        <v>0</v>
      </c>
      <c r="K1634" s="320">
        <f>ROUND(SUMIF(Anlagenbewegungsdaten!$B:$B,$A1634,Anlagenbewegungsdaten!$D:$D),2)</f>
        <v>0</v>
      </c>
      <c r="L1634" s="321">
        <f t="shared" si="62"/>
        <v>0</v>
      </c>
      <c r="M1634" s="341" t="s">
        <v>4950</v>
      </c>
      <c r="N1634" s="341" t="s">
        <v>4963</v>
      </c>
      <c r="O1634" s="323">
        <f>ROUND(SUMIF(Anlagenbewegungsdaten_AV!B:B,A1634,Anlagenbewegungsdaten_AV!C:C),3)</f>
        <v>0</v>
      </c>
      <c r="P1634" s="320">
        <f>ROUND(SUMIF(Anlagenbewegungsdaten_AV!$B:$B,$A1634,Anlagenbewegungsdaten_AV!$D:$D),2)</f>
        <v>0</v>
      </c>
      <c r="Q1634" s="321">
        <f t="shared" si="63"/>
        <v>0</v>
      </c>
      <c r="S1634" s="324"/>
      <c r="T1634" s="317"/>
      <c r="U1634" s="325"/>
      <c r="V1634" s="325"/>
    </row>
    <row r="1635" spans="1:22" ht="15" customHeight="1" x14ac:dyDescent="0.25">
      <c r="A1635" s="129" t="s">
        <v>389</v>
      </c>
      <c r="B1635" s="126" t="s">
        <v>2087</v>
      </c>
      <c r="C1635" s="127" t="s">
        <v>4021</v>
      </c>
      <c r="D1635" s="127" t="s">
        <v>1596</v>
      </c>
      <c r="E1635" s="127" t="s">
        <v>2462</v>
      </c>
      <c r="F1635" s="128">
        <v>21.67</v>
      </c>
      <c r="G1635" s="128">
        <v>21.87</v>
      </c>
      <c r="H1635" s="128">
        <v>17.34</v>
      </c>
      <c r="I1635" s="311"/>
      <c r="J1635" s="319">
        <f>ROUND(SUMIF(Anlagenbewegungsdaten!B:B,A1635,Anlagenbewegungsdaten!C:C),3)</f>
        <v>0</v>
      </c>
      <c r="K1635" s="320">
        <f>ROUND(SUMIF(Anlagenbewegungsdaten!$B:$B,$A1635,Anlagenbewegungsdaten!$D:$D),2)</f>
        <v>0</v>
      </c>
      <c r="L1635" s="321">
        <f t="shared" si="62"/>
        <v>0</v>
      </c>
      <c r="M1635" s="341" t="s">
        <v>4950</v>
      </c>
      <c r="N1635" s="341" t="s">
        <v>4963</v>
      </c>
      <c r="O1635" s="323">
        <f>ROUND(SUMIF(Anlagenbewegungsdaten_AV!B:B,A1635,Anlagenbewegungsdaten_AV!C:C),3)</f>
        <v>0</v>
      </c>
      <c r="P1635" s="320">
        <f>ROUND(SUMIF(Anlagenbewegungsdaten_AV!$B:$B,$A1635,Anlagenbewegungsdaten_AV!$D:$D),2)</f>
        <v>0</v>
      </c>
      <c r="Q1635" s="321">
        <f t="shared" si="63"/>
        <v>0</v>
      </c>
      <c r="S1635" s="324"/>
      <c r="T1635" s="317"/>
      <c r="U1635" s="325"/>
      <c r="V1635" s="325"/>
    </row>
    <row r="1636" spans="1:22" ht="15" customHeight="1" x14ac:dyDescent="0.25">
      <c r="A1636" s="129" t="s">
        <v>377</v>
      </c>
      <c r="B1636" s="126" t="s">
        <v>2087</v>
      </c>
      <c r="C1636" s="127" t="s">
        <v>4021</v>
      </c>
      <c r="D1636" s="127" t="s">
        <v>1578</v>
      </c>
      <c r="E1636" s="127" t="s">
        <v>2462</v>
      </c>
      <c r="F1636" s="128">
        <v>22.67</v>
      </c>
      <c r="G1636" s="128">
        <v>22.87</v>
      </c>
      <c r="H1636" s="128">
        <v>18.14</v>
      </c>
      <c r="I1636" s="311"/>
      <c r="J1636" s="319">
        <f>ROUND(SUMIF(Anlagenbewegungsdaten!B:B,A1636,Anlagenbewegungsdaten!C:C),3)</f>
        <v>777826</v>
      </c>
      <c r="K1636" s="320">
        <f>ROUND(SUMIF(Anlagenbewegungsdaten!$B:$B,$A1636,Anlagenbewegungsdaten!$D:$D),2)</f>
        <v>176333.17</v>
      </c>
      <c r="L1636" s="321">
        <f t="shared" si="62"/>
        <v>-2.0313026318774519E-6</v>
      </c>
      <c r="M1636" s="341" t="s">
        <v>4950</v>
      </c>
      <c r="N1636" s="341" t="s">
        <v>4963</v>
      </c>
      <c r="O1636" s="323">
        <f>ROUND(SUMIF(Anlagenbewegungsdaten_AV!B:B,A1636,Anlagenbewegungsdaten_AV!C:C),3)</f>
        <v>0</v>
      </c>
      <c r="P1636" s="320">
        <f>ROUND(SUMIF(Anlagenbewegungsdaten_AV!$B:$B,$A1636,Anlagenbewegungsdaten_AV!$D:$D),2)</f>
        <v>0</v>
      </c>
      <c r="Q1636" s="321">
        <f t="shared" si="63"/>
        <v>0</v>
      </c>
      <c r="S1636" s="324"/>
      <c r="T1636" s="317"/>
      <c r="U1636" s="325"/>
      <c r="V1636" s="325"/>
    </row>
    <row r="1637" spans="1:22" ht="15" customHeight="1" x14ac:dyDescent="0.25">
      <c r="A1637" s="129" t="s">
        <v>421</v>
      </c>
      <c r="B1637" s="126" t="s">
        <v>2087</v>
      </c>
      <c r="C1637" s="127" t="s">
        <v>4021</v>
      </c>
      <c r="D1637" s="127" t="s">
        <v>1920</v>
      </c>
      <c r="E1637" s="127" t="s">
        <v>2462</v>
      </c>
      <c r="F1637" s="128">
        <v>24.67</v>
      </c>
      <c r="G1637" s="128">
        <v>24.87</v>
      </c>
      <c r="H1637" s="128">
        <v>19.739999999999998</v>
      </c>
      <c r="I1637" s="311"/>
      <c r="J1637" s="319">
        <f>ROUND(SUMIF(Anlagenbewegungsdaten!B:B,A1637,Anlagenbewegungsdaten!C:C),3)</f>
        <v>0</v>
      </c>
      <c r="K1637" s="320">
        <f>ROUND(SUMIF(Anlagenbewegungsdaten!$B:$B,$A1637,Anlagenbewegungsdaten!$D:$D),2)</f>
        <v>0</v>
      </c>
      <c r="L1637" s="321">
        <f t="shared" si="62"/>
        <v>0</v>
      </c>
      <c r="M1637" s="341" t="s">
        <v>4950</v>
      </c>
      <c r="N1637" s="341" t="s">
        <v>4963</v>
      </c>
      <c r="O1637" s="323">
        <f>ROUND(SUMIF(Anlagenbewegungsdaten_AV!B:B,A1637,Anlagenbewegungsdaten_AV!C:C),3)</f>
        <v>0</v>
      </c>
      <c r="P1637" s="320">
        <f>ROUND(SUMIF(Anlagenbewegungsdaten_AV!$B:$B,$A1637,Anlagenbewegungsdaten_AV!$D:$D),2)</f>
        <v>0</v>
      </c>
      <c r="Q1637" s="321">
        <f t="shared" si="63"/>
        <v>0</v>
      </c>
      <c r="S1637" s="324"/>
      <c r="T1637" s="317"/>
      <c r="U1637" s="325"/>
      <c r="V1637" s="325"/>
    </row>
    <row r="1638" spans="1:22" ht="15" customHeight="1" x14ac:dyDescent="0.25">
      <c r="A1638" s="129" t="s">
        <v>424</v>
      </c>
      <c r="B1638" s="126" t="s">
        <v>2087</v>
      </c>
      <c r="C1638" s="127" t="s">
        <v>4021</v>
      </c>
      <c r="D1638" s="127" t="s">
        <v>1926</v>
      </c>
      <c r="E1638" s="127" t="s">
        <v>1546</v>
      </c>
      <c r="F1638" s="128">
        <v>27.67</v>
      </c>
      <c r="G1638" s="128">
        <v>27.87</v>
      </c>
      <c r="H1638" s="128">
        <v>22.14</v>
      </c>
      <c r="I1638" s="311"/>
      <c r="J1638" s="319">
        <f>ROUND(SUMIF(Anlagenbewegungsdaten!B:B,A1638,Anlagenbewegungsdaten!C:C),3)</f>
        <v>0</v>
      </c>
      <c r="K1638" s="320">
        <f>ROUND(SUMIF(Anlagenbewegungsdaten!$B:$B,$A1638,Anlagenbewegungsdaten!$D:$D),2)</f>
        <v>0</v>
      </c>
      <c r="L1638" s="321">
        <f t="shared" si="62"/>
        <v>0</v>
      </c>
      <c r="M1638" s="341" t="s">
        <v>4950</v>
      </c>
      <c r="N1638" s="341" t="s">
        <v>4963</v>
      </c>
      <c r="O1638" s="323">
        <f>ROUND(SUMIF(Anlagenbewegungsdaten_AV!B:B,A1638,Anlagenbewegungsdaten_AV!C:C),3)</f>
        <v>0</v>
      </c>
      <c r="P1638" s="320">
        <f>ROUND(SUMIF(Anlagenbewegungsdaten_AV!$B:$B,$A1638,Anlagenbewegungsdaten_AV!$D:$D),2)</f>
        <v>0</v>
      </c>
      <c r="Q1638" s="321">
        <f t="shared" si="63"/>
        <v>0</v>
      </c>
      <c r="S1638" s="324"/>
      <c r="T1638" s="317"/>
      <c r="U1638" s="325"/>
      <c r="V1638" s="325"/>
    </row>
    <row r="1639" spans="1:22" ht="15" customHeight="1" x14ac:dyDescent="0.25">
      <c r="A1639" s="129" t="s">
        <v>428</v>
      </c>
      <c r="B1639" s="126" t="s">
        <v>2087</v>
      </c>
      <c r="C1639" s="127" t="s">
        <v>4021</v>
      </c>
      <c r="D1639" s="127" t="s">
        <v>1934</v>
      </c>
      <c r="E1639" s="127" t="s">
        <v>1546</v>
      </c>
      <c r="F1639" s="128">
        <v>28.67</v>
      </c>
      <c r="G1639" s="128">
        <v>28.87</v>
      </c>
      <c r="H1639" s="128">
        <v>22.94</v>
      </c>
      <c r="I1639" s="311"/>
      <c r="J1639" s="319">
        <f>ROUND(SUMIF(Anlagenbewegungsdaten!B:B,A1639,Anlagenbewegungsdaten!C:C),3)</f>
        <v>0</v>
      </c>
      <c r="K1639" s="320">
        <f>ROUND(SUMIF(Anlagenbewegungsdaten!$B:$B,$A1639,Anlagenbewegungsdaten!$D:$D),2)</f>
        <v>0</v>
      </c>
      <c r="L1639" s="321">
        <f t="shared" si="62"/>
        <v>0</v>
      </c>
      <c r="M1639" s="341" t="s">
        <v>4950</v>
      </c>
      <c r="N1639" s="341" t="s">
        <v>4963</v>
      </c>
      <c r="O1639" s="323">
        <f>ROUND(SUMIF(Anlagenbewegungsdaten_AV!B:B,A1639,Anlagenbewegungsdaten_AV!C:C),3)</f>
        <v>0</v>
      </c>
      <c r="P1639" s="320">
        <f>ROUND(SUMIF(Anlagenbewegungsdaten_AV!$B:$B,$A1639,Anlagenbewegungsdaten_AV!$D:$D),2)</f>
        <v>0</v>
      </c>
      <c r="Q1639" s="321">
        <f t="shared" si="63"/>
        <v>0</v>
      </c>
      <c r="S1639" s="324"/>
      <c r="T1639" s="317"/>
      <c r="U1639" s="325"/>
      <c r="V1639" s="325"/>
    </row>
    <row r="1640" spans="1:22" ht="15" customHeight="1" x14ac:dyDescent="0.25">
      <c r="A1640" s="129" t="s">
        <v>2839</v>
      </c>
      <c r="B1640" s="126" t="s">
        <v>2087</v>
      </c>
      <c r="C1640" s="127" t="s">
        <v>4021</v>
      </c>
      <c r="D1640" s="127" t="s">
        <v>2700</v>
      </c>
      <c r="E1640" s="127" t="s">
        <v>2555</v>
      </c>
      <c r="F1640" s="128">
        <v>27.64</v>
      </c>
      <c r="G1640" s="128">
        <v>27.84</v>
      </c>
      <c r="H1640" s="128">
        <v>22.11</v>
      </c>
      <c r="I1640" s="311"/>
      <c r="J1640" s="319">
        <f>ROUND(SUMIF(Anlagenbewegungsdaten!B:B,A1640,Anlagenbewegungsdaten!C:C),3)</f>
        <v>0</v>
      </c>
      <c r="K1640" s="320">
        <f>ROUND(SUMIF(Anlagenbewegungsdaten!$B:$B,$A1640,Anlagenbewegungsdaten!$D:$D),2)</f>
        <v>0</v>
      </c>
      <c r="L1640" s="321">
        <f t="shared" si="62"/>
        <v>0</v>
      </c>
      <c r="M1640" s="341" t="s">
        <v>4950</v>
      </c>
      <c r="N1640" s="341" t="s">
        <v>4963</v>
      </c>
      <c r="O1640" s="323">
        <f>ROUND(SUMIF(Anlagenbewegungsdaten_AV!B:B,A1640,Anlagenbewegungsdaten_AV!C:C),3)</f>
        <v>0</v>
      </c>
      <c r="P1640" s="320">
        <f>ROUND(SUMIF(Anlagenbewegungsdaten_AV!$B:$B,$A1640,Anlagenbewegungsdaten_AV!$D:$D),2)</f>
        <v>0</v>
      </c>
      <c r="Q1640" s="321">
        <f t="shared" si="63"/>
        <v>0</v>
      </c>
      <c r="S1640" s="324"/>
      <c r="T1640" s="317"/>
      <c r="U1640" s="325"/>
      <c r="V1640" s="325"/>
    </row>
    <row r="1641" spans="1:22" ht="15" customHeight="1" x14ac:dyDescent="0.25">
      <c r="A1641" s="129" t="s">
        <v>2840</v>
      </c>
      <c r="B1641" s="126" t="s">
        <v>2087</v>
      </c>
      <c r="C1641" s="127" t="s">
        <v>4021</v>
      </c>
      <c r="D1641" s="127" t="s">
        <v>2702</v>
      </c>
      <c r="E1641" s="127" t="s">
        <v>2555</v>
      </c>
      <c r="F1641" s="128">
        <v>28.64</v>
      </c>
      <c r="G1641" s="128">
        <v>28.84</v>
      </c>
      <c r="H1641" s="128">
        <v>22.91</v>
      </c>
      <c r="I1641" s="311"/>
      <c r="J1641" s="319">
        <f>ROUND(SUMIF(Anlagenbewegungsdaten!B:B,A1641,Anlagenbewegungsdaten!C:C),3)</f>
        <v>0</v>
      </c>
      <c r="K1641" s="320">
        <f>ROUND(SUMIF(Anlagenbewegungsdaten!$B:$B,$A1641,Anlagenbewegungsdaten!$D:$D),2)</f>
        <v>0</v>
      </c>
      <c r="L1641" s="321">
        <f t="shared" si="62"/>
        <v>0</v>
      </c>
      <c r="M1641" s="341" t="s">
        <v>4950</v>
      </c>
      <c r="N1641" s="341" t="s">
        <v>4963</v>
      </c>
      <c r="O1641" s="323">
        <f>ROUND(SUMIF(Anlagenbewegungsdaten_AV!B:B,A1641,Anlagenbewegungsdaten_AV!C:C),3)</f>
        <v>0</v>
      </c>
      <c r="P1641" s="320">
        <f>ROUND(SUMIF(Anlagenbewegungsdaten_AV!$B:$B,$A1641,Anlagenbewegungsdaten_AV!$D:$D),2)</f>
        <v>0</v>
      </c>
      <c r="Q1641" s="321">
        <f t="shared" si="63"/>
        <v>0</v>
      </c>
      <c r="S1641" s="324"/>
      <c r="T1641" s="317"/>
      <c r="U1641" s="325"/>
      <c r="V1641" s="325"/>
    </row>
    <row r="1642" spans="1:22" ht="15" customHeight="1" x14ac:dyDescent="0.25">
      <c r="A1642" s="129" t="s">
        <v>3583</v>
      </c>
      <c r="B1642" s="126" t="s">
        <v>2087</v>
      </c>
      <c r="C1642" s="127" t="s">
        <v>4021</v>
      </c>
      <c r="D1642" s="127" t="s">
        <v>3444</v>
      </c>
      <c r="E1642" s="127" t="s">
        <v>3299</v>
      </c>
      <c r="F1642" s="128">
        <v>27.61</v>
      </c>
      <c r="G1642" s="128">
        <v>27.81</v>
      </c>
      <c r="H1642" s="128">
        <v>22.09</v>
      </c>
      <c r="I1642" s="311"/>
      <c r="J1642" s="319">
        <f>ROUND(SUMIF(Anlagenbewegungsdaten!B:B,A1642,Anlagenbewegungsdaten!C:C),3)</f>
        <v>0</v>
      </c>
      <c r="K1642" s="320">
        <f>ROUND(SUMIF(Anlagenbewegungsdaten!$B:$B,$A1642,Anlagenbewegungsdaten!$D:$D),2)</f>
        <v>0</v>
      </c>
      <c r="L1642" s="321">
        <f t="shared" si="62"/>
        <v>0</v>
      </c>
      <c r="M1642" s="341" t="s">
        <v>4950</v>
      </c>
      <c r="N1642" s="341" t="s">
        <v>4963</v>
      </c>
      <c r="O1642" s="323">
        <f>ROUND(SUMIF(Anlagenbewegungsdaten_AV!B:B,A1642,Anlagenbewegungsdaten_AV!C:C),3)</f>
        <v>0</v>
      </c>
      <c r="P1642" s="320">
        <f>ROUND(SUMIF(Anlagenbewegungsdaten_AV!$B:$B,$A1642,Anlagenbewegungsdaten_AV!$D:$D),2)</f>
        <v>0</v>
      </c>
      <c r="Q1642" s="321">
        <f t="shared" si="63"/>
        <v>0</v>
      </c>
      <c r="S1642" s="324"/>
      <c r="T1642" s="317"/>
      <c r="U1642" s="325"/>
      <c r="V1642" s="325"/>
    </row>
    <row r="1643" spans="1:22" ht="15" customHeight="1" x14ac:dyDescent="0.25">
      <c r="A1643" s="129" t="s">
        <v>3584</v>
      </c>
      <c r="B1643" s="126" t="s">
        <v>2087</v>
      </c>
      <c r="C1643" s="127" t="s">
        <v>4021</v>
      </c>
      <c r="D1643" s="127" t="s">
        <v>3446</v>
      </c>
      <c r="E1643" s="127" t="s">
        <v>3299</v>
      </c>
      <c r="F1643" s="128">
        <v>28.61</v>
      </c>
      <c r="G1643" s="128">
        <v>28.81</v>
      </c>
      <c r="H1643" s="128">
        <v>22.89</v>
      </c>
      <c r="I1643" s="311"/>
      <c r="J1643" s="319">
        <f>ROUND(SUMIF(Anlagenbewegungsdaten!B:B,A1643,Anlagenbewegungsdaten!C:C),3)</f>
        <v>0</v>
      </c>
      <c r="K1643" s="320">
        <f>ROUND(SUMIF(Anlagenbewegungsdaten!$B:$B,$A1643,Anlagenbewegungsdaten!$D:$D),2)</f>
        <v>0</v>
      </c>
      <c r="L1643" s="321">
        <f t="shared" si="62"/>
        <v>0</v>
      </c>
      <c r="M1643" s="341" t="s">
        <v>4950</v>
      </c>
      <c r="N1643" s="341" t="s">
        <v>4963</v>
      </c>
      <c r="O1643" s="323">
        <f>ROUND(SUMIF(Anlagenbewegungsdaten_AV!B:B,A1643,Anlagenbewegungsdaten_AV!C:C),3)</f>
        <v>0</v>
      </c>
      <c r="P1643" s="320">
        <f>ROUND(SUMIF(Anlagenbewegungsdaten_AV!$B:$B,$A1643,Anlagenbewegungsdaten_AV!$D:$D),2)</f>
        <v>0</v>
      </c>
      <c r="Q1643" s="321">
        <f t="shared" si="63"/>
        <v>0</v>
      </c>
      <c r="S1643" s="324"/>
      <c r="T1643" s="317"/>
      <c r="U1643" s="325"/>
      <c r="V1643" s="325"/>
    </row>
    <row r="1644" spans="1:22" ht="15" customHeight="1" x14ac:dyDescent="0.25">
      <c r="A1644" s="129" t="s">
        <v>4355</v>
      </c>
      <c r="B1644" s="126" t="s">
        <v>2087</v>
      </c>
      <c r="C1644" s="127" t="s">
        <v>4021</v>
      </c>
      <c r="D1644" s="127" t="s">
        <v>4215</v>
      </c>
      <c r="E1644" s="127" t="s">
        <v>4069</v>
      </c>
      <c r="F1644" s="128">
        <v>27.58</v>
      </c>
      <c r="G1644" s="128">
        <v>27.779999999999998</v>
      </c>
      <c r="H1644" s="128">
        <v>22.06</v>
      </c>
      <c r="I1644" s="311"/>
      <c r="J1644" s="319">
        <f>ROUND(SUMIF(Anlagenbewegungsdaten!B:B,A1644,Anlagenbewegungsdaten!C:C),3)</f>
        <v>0</v>
      </c>
      <c r="K1644" s="320">
        <f>ROUND(SUMIF(Anlagenbewegungsdaten!$B:$B,$A1644,Anlagenbewegungsdaten!$D:$D),2)</f>
        <v>0</v>
      </c>
      <c r="L1644" s="321">
        <f t="shared" si="62"/>
        <v>0</v>
      </c>
      <c r="M1644" s="341" t="s">
        <v>4950</v>
      </c>
      <c r="N1644" s="341" t="s">
        <v>4963</v>
      </c>
      <c r="O1644" s="323">
        <f>ROUND(SUMIF(Anlagenbewegungsdaten_AV!B:B,A1644,Anlagenbewegungsdaten_AV!C:C),3)</f>
        <v>0</v>
      </c>
      <c r="P1644" s="320">
        <f>ROUND(SUMIF(Anlagenbewegungsdaten_AV!$B:$B,$A1644,Anlagenbewegungsdaten_AV!$D:$D),2)</f>
        <v>0</v>
      </c>
      <c r="Q1644" s="321">
        <f t="shared" si="63"/>
        <v>0</v>
      </c>
      <c r="S1644" s="324"/>
      <c r="T1644" s="317"/>
      <c r="U1644" s="325"/>
      <c r="V1644" s="325"/>
    </row>
    <row r="1645" spans="1:22" ht="15" customHeight="1" x14ac:dyDescent="0.25">
      <c r="A1645" s="129" t="s">
        <v>4356</v>
      </c>
      <c r="B1645" s="126" t="s">
        <v>2087</v>
      </c>
      <c r="C1645" s="127" t="s">
        <v>4021</v>
      </c>
      <c r="D1645" s="127" t="s">
        <v>4217</v>
      </c>
      <c r="E1645" s="127" t="s">
        <v>4069</v>
      </c>
      <c r="F1645" s="128">
        <v>28.58</v>
      </c>
      <c r="G1645" s="128">
        <v>28.779999999999998</v>
      </c>
      <c r="H1645" s="128">
        <v>22.86</v>
      </c>
      <c r="I1645" s="311"/>
      <c r="J1645" s="319">
        <f>ROUND(SUMIF(Anlagenbewegungsdaten!B:B,A1645,Anlagenbewegungsdaten!C:C),3)</f>
        <v>0</v>
      </c>
      <c r="K1645" s="320">
        <f>ROUND(SUMIF(Anlagenbewegungsdaten!$B:$B,$A1645,Anlagenbewegungsdaten!$D:$D),2)</f>
        <v>0</v>
      </c>
      <c r="L1645" s="321">
        <f t="shared" si="62"/>
        <v>0</v>
      </c>
      <c r="M1645" s="341" t="s">
        <v>4950</v>
      </c>
      <c r="N1645" s="341" t="s">
        <v>4963</v>
      </c>
      <c r="O1645" s="323">
        <f>ROUND(SUMIF(Anlagenbewegungsdaten_AV!B:B,A1645,Anlagenbewegungsdaten_AV!C:C),3)</f>
        <v>0</v>
      </c>
      <c r="P1645" s="320">
        <f>ROUND(SUMIF(Anlagenbewegungsdaten_AV!$B:$B,$A1645,Anlagenbewegungsdaten_AV!$D:$D),2)</f>
        <v>0</v>
      </c>
      <c r="Q1645" s="321">
        <f t="shared" si="63"/>
        <v>0</v>
      </c>
      <c r="S1645" s="324"/>
      <c r="T1645" s="317"/>
      <c r="U1645" s="325"/>
      <c r="V1645" s="325"/>
    </row>
    <row r="1646" spans="1:22" ht="15" customHeight="1" x14ac:dyDescent="0.25">
      <c r="A1646" s="129" t="s">
        <v>5897</v>
      </c>
      <c r="B1646" s="126" t="s">
        <v>2087</v>
      </c>
      <c r="C1646" s="127" t="s">
        <v>4021</v>
      </c>
      <c r="D1646" s="127" t="s">
        <v>5898</v>
      </c>
      <c r="E1646" s="127" t="s">
        <v>5023</v>
      </c>
      <c r="F1646" s="128">
        <v>28.55</v>
      </c>
      <c r="G1646" s="128">
        <v>28.75</v>
      </c>
      <c r="H1646" s="128">
        <v>22.84</v>
      </c>
      <c r="I1646" s="311"/>
      <c r="J1646" s="319">
        <f>ROUND(SUMIF(Anlagenbewegungsdaten!B:B,A1646,Anlagenbewegungsdaten!C:C),3)</f>
        <v>0</v>
      </c>
      <c r="K1646" s="320">
        <f>ROUND(SUMIF(Anlagenbewegungsdaten!$B:$B,$A1646,Anlagenbewegungsdaten!$D:$D),2)</f>
        <v>0</v>
      </c>
      <c r="L1646" s="321">
        <f t="shared" si="62"/>
        <v>0</v>
      </c>
      <c r="M1646" s="341" t="s">
        <v>4950</v>
      </c>
      <c r="N1646" s="341" t="s">
        <v>4963</v>
      </c>
      <c r="O1646" s="323">
        <f>ROUND(SUMIF(Anlagenbewegungsdaten_AV!B:B,A1646,Anlagenbewegungsdaten_AV!C:C),3)</f>
        <v>0</v>
      </c>
      <c r="P1646" s="320">
        <f>ROUND(SUMIF(Anlagenbewegungsdaten_AV!$B:$B,$A1646,Anlagenbewegungsdaten_AV!$D:$D),2)</f>
        <v>0</v>
      </c>
      <c r="Q1646" s="321">
        <f t="shared" si="63"/>
        <v>0</v>
      </c>
      <c r="S1646" s="324"/>
      <c r="T1646" s="317"/>
      <c r="U1646" s="325"/>
      <c r="V1646" s="325"/>
    </row>
    <row r="1647" spans="1:22" ht="15" customHeight="1" x14ac:dyDescent="0.25">
      <c r="A1647" s="129" t="s">
        <v>423</v>
      </c>
      <c r="B1647" s="126" t="s">
        <v>2087</v>
      </c>
      <c r="C1647" s="127" t="s">
        <v>4021</v>
      </c>
      <c r="D1647" s="127" t="s">
        <v>1924</v>
      </c>
      <c r="E1647" s="127" t="s">
        <v>1543</v>
      </c>
      <c r="F1647" s="128">
        <v>27.67</v>
      </c>
      <c r="G1647" s="128">
        <v>27.87</v>
      </c>
      <c r="H1647" s="128">
        <v>22.14</v>
      </c>
      <c r="I1647" s="311"/>
      <c r="J1647" s="319">
        <f>ROUND(SUMIF(Anlagenbewegungsdaten!B:B,A1647,Anlagenbewegungsdaten!C:C),3)</f>
        <v>0</v>
      </c>
      <c r="K1647" s="320">
        <f>ROUND(SUMIF(Anlagenbewegungsdaten!$B:$B,$A1647,Anlagenbewegungsdaten!$D:$D),2)</f>
        <v>0</v>
      </c>
      <c r="L1647" s="321">
        <f t="shared" si="62"/>
        <v>0</v>
      </c>
      <c r="M1647" s="341" t="s">
        <v>4950</v>
      </c>
      <c r="N1647" s="341" t="s">
        <v>4963</v>
      </c>
      <c r="O1647" s="323">
        <f>ROUND(SUMIF(Anlagenbewegungsdaten_AV!B:B,A1647,Anlagenbewegungsdaten_AV!C:C),3)</f>
        <v>0</v>
      </c>
      <c r="P1647" s="320">
        <f>ROUND(SUMIF(Anlagenbewegungsdaten_AV!$B:$B,$A1647,Anlagenbewegungsdaten_AV!$D:$D),2)</f>
        <v>0</v>
      </c>
      <c r="Q1647" s="321">
        <f t="shared" si="63"/>
        <v>0</v>
      </c>
      <c r="S1647" s="324"/>
      <c r="T1647" s="317"/>
      <c r="U1647" s="325"/>
      <c r="V1647" s="325"/>
    </row>
    <row r="1648" spans="1:22" ht="15" customHeight="1" x14ac:dyDescent="0.25">
      <c r="A1648" s="129" t="s">
        <v>427</v>
      </c>
      <c r="B1648" s="126" t="s">
        <v>2087</v>
      </c>
      <c r="C1648" s="127" t="s">
        <v>4021</v>
      </c>
      <c r="D1648" s="127" t="s">
        <v>1932</v>
      </c>
      <c r="E1648" s="127" t="s">
        <v>1543</v>
      </c>
      <c r="F1648" s="128">
        <v>28.67</v>
      </c>
      <c r="G1648" s="128">
        <v>28.87</v>
      </c>
      <c r="H1648" s="128">
        <v>22.94</v>
      </c>
      <c r="I1648" s="311"/>
      <c r="J1648" s="319">
        <f>ROUND(SUMIF(Anlagenbewegungsdaten!B:B,A1648,Anlagenbewegungsdaten!C:C),3)</f>
        <v>0</v>
      </c>
      <c r="K1648" s="320">
        <f>ROUND(SUMIF(Anlagenbewegungsdaten!$B:$B,$A1648,Anlagenbewegungsdaten!$D:$D),2)</f>
        <v>0</v>
      </c>
      <c r="L1648" s="321">
        <f t="shared" si="62"/>
        <v>0</v>
      </c>
      <c r="M1648" s="341" t="s">
        <v>4950</v>
      </c>
      <c r="N1648" s="341" t="s">
        <v>4963</v>
      </c>
      <c r="O1648" s="323">
        <f>ROUND(SUMIF(Anlagenbewegungsdaten_AV!B:B,A1648,Anlagenbewegungsdaten_AV!C:C),3)</f>
        <v>0</v>
      </c>
      <c r="P1648" s="320">
        <f>ROUND(SUMIF(Anlagenbewegungsdaten_AV!$B:$B,$A1648,Anlagenbewegungsdaten_AV!$D:$D),2)</f>
        <v>0</v>
      </c>
      <c r="Q1648" s="321">
        <f t="shared" si="63"/>
        <v>0</v>
      </c>
      <c r="S1648" s="324"/>
      <c r="T1648" s="317"/>
      <c r="U1648" s="325"/>
      <c r="V1648" s="325"/>
    </row>
    <row r="1649" spans="1:22" ht="15" customHeight="1" x14ac:dyDescent="0.25">
      <c r="A1649" s="129" t="s">
        <v>422</v>
      </c>
      <c r="B1649" s="126" t="s">
        <v>2087</v>
      </c>
      <c r="C1649" s="127" t="s">
        <v>4021</v>
      </c>
      <c r="D1649" s="127" t="s">
        <v>1922</v>
      </c>
      <c r="E1649" s="127" t="s">
        <v>2465</v>
      </c>
      <c r="F1649" s="128">
        <v>26.67</v>
      </c>
      <c r="G1649" s="128">
        <v>26.87</v>
      </c>
      <c r="H1649" s="128">
        <v>21.34</v>
      </c>
      <c r="I1649" s="311"/>
      <c r="J1649" s="319">
        <f>ROUND(SUMIF(Anlagenbewegungsdaten!B:B,A1649,Anlagenbewegungsdaten!C:C),3)</f>
        <v>0</v>
      </c>
      <c r="K1649" s="320">
        <f>ROUND(SUMIF(Anlagenbewegungsdaten!$B:$B,$A1649,Anlagenbewegungsdaten!$D:$D),2)</f>
        <v>0</v>
      </c>
      <c r="L1649" s="321">
        <f t="shared" si="62"/>
        <v>0</v>
      </c>
      <c r="M1649" s="341" t="s">
        <v>4950</v>
      </c>
      <c r="N1649" s="341" t="s">
        <v>4963</v>
      </c>
      <c r="O1649" s="323">
        <f>ROUND(SUMIF(Anlagenbewegungsdaten_AV!B:B,A1649,Anlagenbewegungsdaten_AV!C:C),3)</f>
        <v>0</v>
      </c>
      <c r="P1649" s="320">
        <f>ROUND(SUMIF(Anlagenbewegungsdaten_AV!$B:$B,$A1649,Anlagenbewegungsdaten_AV!$D:$D),2)</f>
        <v>0</v>
      </c>
      <c r="Q1649" s="321">
        <f t="shared" si="63"/>
        <v>0</v>
      </c>
      <c r="S1649" s="324"/>
      <c r="T1649" s="317"/>
      <c r="U1649" s="325"/>
      <c r="V1649" s="325"/>
    </row>
    <row r="1650" spans="1:22" ht="15" customHeight="1" x14ac:dyDescent="0.25">
      <c r="A1650" s="129" t="s">
        <v>426</v>
      </c>
      <c r="B1650" s="126" t="s">
        <v>2087</v>
      </c>
      <c r="C1650" s="127" t="s">
        <v>4021</v>
      </c>
      <c r="D1650" s="127" t="s">
        <v>1930</v>
      </c>
      <c r="E1650" s="127" t="s">
        <v>2465</v>
      </c>
      <c r="F1650" s="128">
        <v>27.67</v>
      </c>
      <c r="G1650" s="128">
        <v>27.87</v>
      </c>
      <c r="H1650" s="128">
        <v>22.14</v>
      </c>
      <c r="I1650" s="311"/>
      <c r="J1650" s="319">
        <f>ROUND(SUMIF(Anlagenbewegungsdaten!B:B,A1650,Anlagenbewegungsdaten!C:C),3)</f>
        <v>0</v>
      </c>
      <c r="K1650" s="320">
        <f>ROUND(SUMIF(Anlagenbewegungsdaten!$B:$B,$A1650,Anlagenbewegungsdaten!$D:$D),2)</f>
        <v>0</v>
      </c>
      <c r="L1650" s="321">
        <f t="shared" si="62"/>
        <v>0</v>
      </c>
      <c r="M1650" s="341" t="s">
        <v>4950</v>
      </c>
      <c r="N1650" s="341" t="s">
        <v>4963</v>
      </c>
      <c r="O1650" s="323">
        <f>ROUND(SUMIF(Anlagenbewegungsdaten_AV!B:B,A1650,Anlagenbewegungsdaten_AV!C:C),3)</f>
        <v>0</v>
      </c>
      <c r="P1650" s="320">
        <f>ROUND(SUMIF(Anlagenbewegungsdaten_AV!$B:$B,$A1650,Anlagenbewegungsdaten_AV!$D:$D),2)</f>
        <v>0</v>
      </c>
      <c r="Q1650" s="321">
        <f t="shared" si="63"/>
        <v>0</v>
      </c>
      <c r="S1650" s="324"/>
      <c r="T1650" s="317"/>
      <c r="U1650" s="325"/>
      <c r="V1650" s="325"/>
    </row>
    <row r="1651" spans="1:22" ht="15" customHeight="1" x14ac:dyDescent="0.25">
      <c r="A1651" s="129" t="s">
        <v>425</v>
      </c>
      <c r="B1651" s="126" t="s">
        <v>2087</v>
      </c>
      <c r="C1651" s="127" t="s">
        <v>4021</v>
      </c>
      <c r="D1651" s="127" t="s">
        <v>1928</v>
      </c>
      <c r="E1651" s="127" t="s">
        <v>2462</v>
      </c>
      <c r="F1651" s="128">
        <v>25.67</v>
      </c>
      <c r="G1651" s="128">
        <v>25.87</v>
      </c>
      <c r="H1651" s="128">
        <v>20.54</v>
      </c>
      <c r="I1651" s="311"/>
      <c r="J1651" s="319">
        <f>ROUND(SUMIF(Anlagenbewegungsdaten!B:B,A1651,Anlagenbewegungsdaten!C:C),3)</f>
        <v>0</v>
      </c>
      <c r="K1651" s="320">
        <f>ROUND(SUMIF(Anlagenbewegungsdaten!$B:$B,$A1651,Anlagenbewegungsdaten!$D:$D),2)</f>
        <v>0</v>
      </c>
      <c r="L1651" s="321">
        <f t="shared" si="62"/>
        <v>0</v>
      </c>
      <c r="M1651" s="341" t="s">
        <v>4950</v>
      </c>
      <c r="N1651" s="341" t="s">
        <v>4963</v>
      </c>
      <c r="O1651" s="323">
        <f>ROUND(SUMIF(Anlagenbewegungsdaten_AV!B:B,A1651,Anlagenbewegungsdaten_AV!C:C),3)</f>
        <v>0</v>
      </c>
      <c r="P1651" s="320">
        <f>ROUND(SUMIF(Anlagenbewegungsdaten_AV!$B:$B,$A1651,Anlagenbewegungsdaten_AV!$D:$D),2)</f>
        <v>0</v>
      </c>
      <c r="Q1651" s="321">
        <f t="shared" si="63"/>
        <v>0</v>
      </c>
      <c r="S1651" s="324"/>
      <c r="T1651" s="317"/>
      <c r="U1651" s="325"/>
      <c r="V1651" s="325"/>
    </row>
    <row r="1652" spans="1:22" ht="15" customHeight="1" x14ac:dyDescent="0.25">
      <c r="A1652" s="129" t="s">
        <v>380</v>
      </c>
      <c r="B1652" s="126" t="s">
        <v>2087</v>
      </c>
      <c r="C1652" s="127" t="s">
        <v>4021</v>
      </c>
      <c r="D1652" s="127" t="s">
        <v>40</v>
      </c>
      <c r="E1652" s="127" t="s">
        <v>1546</v>
      </c>
      <c r="F1652" s="128">
        <v>25.67</v>
      </c>
      <c r="G1652" s="128">
        <v>25.87</v>
      </c>
      <c r="H1652" s="128">
        <v>20.54</v>
      </c>
      <c r="I1652" s="311"/>
      <c r="J1652" s="319">
        <f>ROUND(SUMIF(Anlagenbewegungsdaten!B:B,A1652,Anlagenbewegungsdaten!C:C),3)</f>
        <v>0</v>
      </c>
      <c r="K1652" s="320">
        <f>ROUND(SUMIF(Anlagenbewegungsdaten!$B:$B,$A1652,Anlagenbewegungsdaten!$D:$D),2)</f>
        <v>0</v>
      </c>
      <c r="L1652" s="321">
        <f t="shared" si="62"/>
        <v>0</v>
      </c>
      <c r="M1652" s="341" t="s">
        <v>4950</v>
      </c>
      <c r="N1652" s="341" t="s">
        <v>4963</v>
      </c>
      <c r="O1652" s="323">
        <f>ROUND(SUMIF(Anlagenbewegungsdaten_AV!B:B,A1652,Anlagenbewegungsdaten_AV!C:C),3)</f>
        <v>0</v>
      </c>
      <c r="P1652" s="320">
        <f>ROUND(SUMIF(Anlagenbewegungsdaten_AV!$B:$B,$A1652,Anlagenbewegungsdaten_AV!$D:$D),2)</f>
        <v>0</v>
      </c>
      <c r="Q1652" s="321">
        <f t="shared" si="63"/>
        <v>0</v>
      </c>
      <c r="S1652" s="324"/>
      <c r="T1652" s="317"/>
      <c r="U1652" s="325"/>
      <c r="V1652" s="325"/>
    </row>
    <row r="1653" spans="1:22" ht="15" customHeight="1" x14ac:dyDescent="0.25">
      <c r="A1653" s="129" t="s">
        <v>384</v>
      </c>
      <c r="B1653" s="126" t="s">
        <v>2087</v>
      </c>
      <c r="C1653" s="127" t="s">
        <v>4021</v>
      </c>
      <c r="D1653" s="127" t="s">
        <v>1588</v>
      </c>
      <c r="E1653" s="127" t="s">
        <v>1546</v>
      </c>
      <c r="F1653" s="128">
        <v>26.67</v>
      </c>
      <c r="G1653" s="128">
        <v>26.87</v>
      </c>
      <c r="H1653" s="128">
        <v>21.34</v>
      </c>
      <c r="I1653" s="311"/>
      <c r="J1653" s="319">
        <f>ROUND(SUMIF(Anlagenbewegungsdaten!B:B,A1653,Anlagenbewegungsdaten!C:C),3)</f>
        <v>0</v>
      </c>
      <c r="K1653" s="320">
        <f>ROUND(SUMIF(Anlagenbewegungsdaten!$B:$B,$A1653,Anlagenbewegungsdaten!$D:$D),2)</f>
        <v>0</v>
      </c>
      <c r="L1653" s="321">
        <f t="shared" si="62"/>
        <v>0</v>
      </c>
      <c r="M1653" s="341" t="s">
        <v>4950</v>
      </c>
      <c r="N1653" s="341" t="s">
        <v>4963</v>
      </c>
      <c r="O1653" s="323">
        <f>ROUND(SUMIF(Anlagenbewegungsdaten_AV!B:B,A1653,Anlagenbewegungsdaten_AV!C:C),3)</f>
        <v>0</v>
      </c>
      <c r="P1653" s="320">
        <f>ROUND(SUMIF(Anlagenbewegungsdaten_AV!$B:$B,$A1653,Anlagenbewegungsdaten_AV!$D:$D),2)</f>
        <v>0</v>
      </c>
      <c r="Q1653" s="321">
        <f t="shared" si="63"/>
        <v>0</v>
      </c>
      <c r="S1653" s="324"/>
      <c r="T1653" s="317"/>
      <c r="U1653" s="325"/>
      <c r="V1653" s="325"/>
    </row>
    <row r="1654" spans="1:22" ht="15" customHeight="1" x14ac:dyDescent="0.25">
      <c r="A1654" s="129" t="s">
        <v>2827</v>
      </c>
      <c r="B1654" s="126" t="s">
        <v>2087</v>
      </c>
      <c r="C1654" s="127" t="s">
        <v>4021</v>
      </c>
      <c r="D1654" s="127" t="s">
        <v>2681</v>
      </c>
      <c r="E1654" s="127" t="s">
        <v>2555</v>
      </c>
      <c r="F1654" s="128">
        <v>25.64</v>
      </c>
      <c r="G1654" s="128">
        <v>25.84</v>
      </c>
      <c r="H1654" s="128">
        <v>20.51</v>
      </c>
      <c r="I1654" s="311"/>
      <c r="J1654" s="319">
        <f>ROUND(SUMIF(Anlagenbewegungsdaten!B:B,A1654,Anlagenbewegungsdaten!C:C),3)</f>
        <v>0</v>
      </c>
      <c r="K1654" s="320">
        <f>ROUND(SUMIF(Anlagenbewegungsdaten!$B:$B,$A1654,Anlagenbewegungsdaten!$D:$D),2)</f>
        <v>0</v>
      </c>
      <c r="L1654" s="321">
        <f t="shared" si="62"/>
        <v>0</v>
      </c>
      <c r="M1654" s="341" t="s">
        <v>4950</v>
      </c>
      <c r="N1654" s="341" t="s">
        <v>4963</v>
      </c>
      <c r="O1654" s="323">
        <f>ROUND(SUMIF(Anlagenbewegungsdaten_AV!B:B,A1654,Anlagenbewegungsdaten_AV!C:C),3)</f>
        <v>0</v>
      </c>
      <c r="P1654" s="320">
        <f>ROUND(SUMIF(Anlagenbewegungsdaten_AV!$B:$B,$A1654,Anlagenbewegungsdaten_AV!$D:$D),2)</f>
        <v>0</v>
      </c>
      <c r="Q1654" s="321">
        <f t="shared" si="63"/>
        <v>0</v>
      </c>
      <c r="S1654" s="324"/>
      <c r="T1654" s="317"/>
      <c r="U1654" s="325"/>
      <c r="V1654" s="325"/>
    </row>
    <row r="1655" spans="1:22" ht="15" customHeight="1" x14ac:dyDescent="0.25">
      <c r="A1655" s="129" t="s">
        <v>2828</v>
      </c>
      <c r="B1655" s="126" t="s">
        <v>2087</v>
      </c>
      <c r="C1655" s="127" t="s">
        <v>4021</v>
      </c>
      <c r="D1655" s="127" t="s">
        <v>2569</v>
      </c>
      <c r="E1655" s="127" t="s">
        <v>2555</v>
      </c>
      <c r="F1655" s="128">
        <v>26.64</v>
      </c>
      <c r="G1655" s="128">
        <v>26.84</v>
      </c>
      <c r="H1655" s="128">
        <v>21.31</v>
      </c>
      <c r="I1655" s="311"/>
      <c r="J1655" s="319">
        <f>ROUND(SUMIF(Anlagenbewegungsdaten!B:B,A1655,Anlagenbewegungsdaten!C:C),3)</f>
        <v>0</v>
      </c>
      <c r="K1655" s="320">
        <f>ROUND(SUMIF(Anlagenbewegungsdaten!$B:$B,$A1655,Anlagenbewegungsdaten!$D:$D),2)</f>
        <v>0</v>
      </c>
      <c r="L1655" s="321">
        <f t="shared" si="62"/>
        <v>0</v>
      </c>
      <c r="M1655" s="341" t="s">
        <v>4950</v>
      </c>
      <c r="N1655" s="341" t="s">
        <v>4963</v>
      </c>
      <c r="O1655" s="323">
        <f>ROUND(SUMIF(Anlagenbewegungsdaten_AV!B:B,A1655,Anlagenbewegungsdaten_AV!C:C),3)</f>
        <v>0</v>
      </c>
      <c r="P1655" s="320">
        <f>ROUND(SUMIF(Anlagenbewegungsdaten_AV!$B:$B,$A1655,Anlagenbewegungsdaten_AV!$D:$D),2)</f>
        <v>0</v>
      </c>
      <c r="Q1655" s="321">
        <f t="shared" si="63"/>
        <v>0</v>
      </c>
      <c r="S1655" s="324"/>
      <c r="T1655" s="317"/>
      <c r="U1655" s="325"/>
      <c r="V1655" s="325"/>
    </row>
    <row r="1656" spans="1:22" ht="15" customHeight="1" x14ac:dyDescent="0.25">
      <c r="A1656" s="129" t="s">
        <v>3571</v>
      </c>
      <c r="B1656" s="126" t="s">
        <v>2087</v>
      </c>
      <c r="C1656" s="127" t="s">
        <v>4021</v>
      </c>
      <c r="D1656" s="127" t="s">
        <v>3425</v>
      </c>
      <c r="E1656" s="127" t="s">
        <v>3299</v>
      </c>
      <c r="F1656" s="128">
        <v>25.61</v>
      </c>
      <c r="G1656" s="128">
        <v>25.81</v>
      </c>
      <c r="H1656" s="128">
        <v>20.49</v>
      </c>
      <c r="I1656" s="311"/>
      <c r="J1656" s="319">
        <f>ROUND(SUMIF(Anlagenbewegungsdaten!B:B,A1656,Anlagenbewegungsdaten!C:C),3)</f>
        <v>0</v>
      </c>
      <c r="K1656" s="320">
        <f>ROUND(SUMIF(Anlagenbewegungsdaten!$B:$B,$A1656,Anlagenbewegungsdaten!$D:$D),2)</f>
        <v>0</v>
      </c>
      <c r="L1656" s="321">
        <f t="shared" si="62"/>
        <v>0</v>
      </c>
      <c r="M1656" s="341" t="s">
        <v>4950</v>
      </c>
      <c r="N1656" s="341" t="s">
        <v>4963</v>
      </c>
      <c r="O1656" s="323">
        <f>ROUND(SUMIF(Anlagenbewegungsdaten_AV!B:B,A1656,Anlagenbewegungsdaten_AV!C:C),3)</f>
        <v>0</v>
      </c>
      <c r="P1656" s="320">
        <f>ROUND(SUMIF(Anlagenbewegungsdaten_AV!$B:$B,$A1656,Anlagenbewegungsdaten_AV!$D:$D),2)</f>
        <v>0</v>
      </c>
      <c r="Q1656" s="321">
        <f t="shared" si="63"/>
        <v>0</v>
      </c>
      <c r="S1656" s="324"/>
      <c r="T1656" s="317"/>
      <c r="U1656" s="325"/>
      <c r="V1656" s="325"/>
    </row>
    <row r="1657" spans="1:22" ht="15" customHeight="1" x14ac:dyDescent="0.25">
      <c r="A1657" s="129" t="s">
        <v>3572</v>
      </c>
      <c r="B1657" s="126" t="s">
        <v>2087</v>
      </c>
      <c r="C1657" s="127" t="s">
        <v>4021</v>
      </c>
      <c r="D1657" s="127" t="s">
        <v>3313</v>
      </c>
      <c r="E1657" s="127" t="s">
        <v>3299</v>
      </c>
      <c r="F1657" s="128">
        <v>26.61</v>
      </c>
      <c r="G1657" s="128">
        <v>26.81</v>
      </c>
      <c r="H1657" s="128">
        <v>21.29</v>
      </c>
      <c r="I1657" s="311"/>
      <c r="J1657" s="319">
        <f>ROUND(SUMIF(Anlagenbewegungsdaten!B:B,A1657,Anlagenbewegungsdaten!C:C),3)</f>
        <v>0</v>
      </c>
      <c r="K1657" s="320">
        <f>ROUND(SUMIF(Anlagenbewegungsdaten!$B:$B,$A1657,Anlagenbewegungsdaten!$D:$D),2)</f>
        <v>0</v>
      </c>
      <c r="L1657" s="321">
        <f t="shared" si="62"/>
        <v>0</v>
      </c>
      <c r="M1657" s="341" t="s">
        <v>4950</v>
      </c>
      <c r="N1657" s="341" t="s">
        <v>4963</v>
      </c>
      <c r="O1657" s="323">
        <f>ROUND(SUMIF(Anlagenbewegungsdaten_AV!B:B,A1657,Anlagenbewegungsdaten_AV!C:C),3)</f>
        <v>0</v>
      </c>
      <c r="P1657" s="320">
        <f>ROUND(SUMIF(Anlagenbewegungsdaten_AV!$B:$B,$A1657,Anlagenbewegungsdaten_AV!$D:$D),2)</f>
        <v>0</v>
      </c>
      <c r="Q1657" s="321">
        <f t="shared" si="63"/>
        <v>0</v>
      </c>
      <c r="S1657" s="324"/>
      <c r="T1657" s="317"/>
      <c r="U1657" s="325"/>
      <c r="V1657" s="325"/>
    </row>
    <row r="1658" spans="1:22" ht="15" customHeight="1" x14ac:dyDescent="0.25">
      <c r="A1658" s="129" t="s">
        <v>4343</v>
      </c>
      <c r="B1658" s="126" t="s">
        <v>2087</v>
      </c>
      <c r="C1658" s="127" t="s">
        <v>4021</v>
      </c>
      <c r="D1658" s="127" t="s">
        <v>4196</v>
      </c>
      <c r="E1658" s="127" t="s">
        <v>4069</v>
      </c>
      <c r="F1658" s="128">
        <v>25.58</v>
      </c>
      <c r="G1658" s="128">
        <v>25.779999999999998</v>
      </c>
      <c r="H1658" s="128">
        <v>20.46</v>
      </c>
      <c r="I1658" s="311"/>
      <c r="J1658" s="319">
        <f>ROUND(SUMIF(Anlagenbewegungsdaten!B:B,A1658,Anlagenbewegungsdaten!C:C),3)</f>
        <v>0</v>
      </c>
      <c r="K1658" s="320">
        <f>ROUND(SUMIF(Anlagenbewegungsdaten!$B:$B,$A1658,Anlagenbewegungsdaten!$D:$D),2)</f>
        <v>0</v>
      </c>
      <c r="L1658" s="321">
        <f t="shared" si="62"/>
        <v>0</v>
      </c>
      <c r="M1658" s="341" t="s">
        <v>4950</v>
      </c>
      <c r="N1658" s="341" t="s">
        <v>4963</v>
      </c>
      <c r="O1658" s="323">
        <f>ROUND(SUMIF(Anlagenbewegungsdaten_AV!B:B,A1658,Anlagenbewegungsdaten_AV!C:C),3)</f>
        <v>0</v>
      </c>
      <c r="P1658" s="320">
        <f>ROUND(SUMIF(Anlagenbewegungsdaten_AV!$B:$B,$A1658,Anlagenbewegungsdaten_AV!$D:$D),2)</f>
        <v>0</v>
      </c>
      <c r="Q1658" s="321">
        <f t="shared" si="63"/>
        <v>0</v>
      </c>
      <c r="S1658" s="324"/>
      <c r="T1658" s="317"/>
      <c r="U1658" s="325"/>
      <c r="V1658" s="325"/>
    </row>
    <row r="1659" spans="1:22" ht="15" customHeight="1" x14ac:dyDescent="0.25">
      <c r="A1659" s="129" t="s">
        <v>4344</v>
      </c>
      <c r="B1659" s="126" t="s">
        <v>2087</v>
      </c>
      <c r="C1659" s="127" t="s">
        <v>4021</v>
      </c>
      <c r="D1659" s="127" t="s">
        <v>4083</v>
      </c>
      <c r="E1659" s="127" t="s">
        <v>4069</v>
      </c>
      <c r="F1659" s="128">
        <v>26.58</v>
      </c>
      <c r="G1659" s="128">
        <v>26.779999999999998</v>
      </c>
      <c r="H1659" s="128">
        <v>21.26</v>
      </c>
      <c r="I1659" s="311"/>
      <c r="J1659" s="319">
        <f>ROUND(SUMIF(Anlagenbewegungsdaten!B:B,A1659,Anlagenbewegungsdaten!C:C),3)</f>
        <v>0</v>
      </c>
      <c r="K1659" s="320">
        <f>ROUND(SUMIF(Anlagenbewegungsdaten!$B:$B,$A1659,Anlagenbewegungsdaten!$D:$D),2)</f>
        <v>0</v>
      </c>
      <c r="L1659" s="321">
        <f t="shared" si="62"/>
        <v>0</v>
      </c>
      <c r="M1659" s="341" t="s">
        <v>4950</v>
      </c>
      <c r="N1659" s="341" t="s">
        <v>4963</v>
      </c>
      <c r="O1659" s="323">
        <f>ROUND(SUMIF(Anlagenbewegungsdaten_AV!B:B,A1659,Anlagenbewegungsdaten_AV!C:C),3)</f>
        <v>0</v>
      </c>
      <c r="P1659" s="320">
        <f>ROUND(SUMIF(Anlagenbewegungsdaten_AV!$B:$B,$A1659,Anlagenbewegungsdaten_AV!$D:$D),2)</f>
        <v>0</v>
      </c>
      <c r="Q1659" s="321">
        <f t="shared" si="63"/>
        <v>0</v>
      </c>
      <c r="S1659" s="324"/>
      <c r="T1659" s="317"/>
      <c r="U1659" s="325"/>
      <c r="V1659" s="325"/>
    </row>
    <row r="1660" spans="1:22" ht="15" customHeight="1" x14ac:dyDescent="0.25">
      <c r="A1660" s="129" t="s">
        <v>5337</v>
      </c>
      <c r="B1660" s="126" t="s">
        <v>2087</v>
      </c>
      <c r="C1660" s="127" t="s">
        <v>4021</v>
      </c>
      <c r="D1660" s="127" t="s">
        <v>5326</v>
      </c>
      <c r="E1660" s="127" t="s">
        <v>5023</v>
      </c>
      <c r="F1660" s="128">
        <v>25.55</v>
      </c>
      <c r="G1660" s="128">
        <v>25.75</v>
      </c>
      <c r="H1660" s="128">
        <v>20.440000000000001</v>
      </c>
      <c r="I1660" s="311"/>
      <c r="J1660" s="319">
        <f>ROUND(SUMIF(Anlagenbewegungsdaten!B:B,A1660,Anlagenbewegungsdaten!C:C),3)</f>
        <v>0</v>
      </c>
      <c r="K1660" s="320">
        <f>ROUND(SUMIF(Anlagenbewegungsdaten!$B:$B,$A1660,Anlagenbewegungsdaten!$D:$D),2)</f>
        <v>0</v>
      </c>
      <c r="L1660" s="321">
        <f t="shared" si="62"/>
        <v>0</v>
      </c>
      <c r="M1660" s="341" t="s">
        <v>4950</v>
      </c>
      <c r="N1660" s="341" t="s">
        <v>4963</v>
      </c>
      <c r="O1660" s="323">
        <f>ROUND(SUMIF(Anlagenbewegungsdaten_AV!B:B,A1660,Anlagenbewegungsdaten_AV!C:C),3)</f>
        <v>0</v>
      </c>
      <c r="P1660" s="320">
        <f>ROUND(SUMIF(Anlagenbewegungsdaten_AV!$B:$B,$A1660,Anlagenbewegungsdaten_AV!$D:$D),2)</f>
        <v>0</v>
      </c>
      <c r="Q1660" s="321">
        <f t="shared" si="63"/>
        <v>0</v>
      </c>
      <c r="S1660" s="324"/>
      <c r="T1660" s="317"/>
      <c r="U1660" s="325"/>
      <c r="V1660" s="325"/>
    </row>
    <row r="1661" spans="1:22" ht="15" customHeight="1" x14ac:dyDescent="0.25">
      <c r="A1661" s="129" t="s">
        <v>5028</v>
      </c>
      <c r="B1661" s="126" t="s">
        <v>2087</v>
      </c>
      <c r="C1661" s="127" t="s">
        <v>4021</v>
      </c>
      <c r="D1661" s="127" t="s">
        <v>5029</v>
      </c>
      <c r="E1661" s="127" t="s">
        <v>5023</v>
      </c>
      <c r="F1661" s="128">
        <v>26.55</v>
      </c>
      <c r="G1661" s="128">
        <v>26.75</v>
      </c>
      <c r="H1661" s="128">
        <v>21.24</v>
      </c>
      <c r="I1661" s="311"/>
      <c r="J1661" s="319">
        <f>ROUND(SUMIF(Anlagenbewegungsdaten!B:B,A1661,Anlagenbewegungsdaten!C:C),3)</f>
        <v>0</v>
      </c>
      <c r="K1661" s="320">
        <f>ROUND(SUMIF(Anlagenbewegungsdaten!$B:$B,$A1661,Anlagenbewegungsdaten!$D:$D),2)</f>
        <v>0</v>
      </c>
      <c r="L1661" s="321">
        <f t="shared" si="62"/>
        <v>0</v>
      </c>
      <c r="M1661" s="341" t="s">
        <v>4950</v>
      </c>
      <c r="N1661" s="341" t="s">
        <v>4963</v>
      </c>
      <c r="O1661" s="323">
        <f>ROUND(SUMIF(Anlagenbewegungsdaten_AV!B:B,A1661,Anlagenbewegungsdaten_AV!C:C),3)</f>
        <v>0</v>
      </c>
      <c r="P1661" s="320">
        <f>ROUND(SUMIF(Anlagenbewegungsdaten_AV!$B:$B,$A1661,Anlagenbewegungsdaten_AV!$D:$D),2)</f>
        <v>0</v>
      </c>
      <c r="Q1661" s="321">
        <f t="shared" si="63"/>
        <v>0</v>
      </c>
      <c r="S1661" s="324"/>
      <c r="T1661" s="317"/>
      <c r="U1661" s="325"/>
      <c r="V1661" s="325"/>
    </row>
    <row r="1662" spans="1:22" ht="15" customHeight="1" x14ac:dyDescent="0.25">
      <c r="A1662" s="129" t="s">
        <v>5901</v>
      </c>
      <c r="B1662" s="126" t="s">
        <v>2087</v>
      </c>
      <c r="C1662" s="127" t="s">
        <v>4021</v>
      </c>
      <c r="D1662" s="127" t="s">
        <v>5902</v>
      </c>
      <c r="E1662" s="127" t="s">
        <v>5305</v>
      </c>
      <c r="F1662" s="128">
        <v>25.520000000000003</v>
      </c>
      <c r="G1662" s="128">
        <v>25.720000000000002</v>
      </c>
      <c r="H1662" s="128">
        <v>20.420000000000002</v>
      </c>
      <c r="I1662" s="311"/>
      <c r="J1662" s="319">
        <f>ROUND(SUMIF(Anlagenbewegungsdaten!B:B,A1662,Anlagenbewegungsdaten!C:C),3)</f>
        <v>0</v>
      </c>
      <c r="K1662" s="320">
        <f>ROUND(SUMIF(Anlagenbewegungsdaten!$B:$B,$A1662,Anlagenbewegungsdaten!$D:$D),2)</f>
        <v>0</v>
      </c>
      <c r="L1662" s="321">
        <f t="shared" si="62"/>
        <v>0</v>
      </c>
      <c r="M1662" s="341" t="s">
        <v>4950</v>
      </c>
      <c r="N1662" s="341" t="s">
        <v>4963</v>
      </c>
      <c r="O1662" s="323">
        <f>ROUND(SUMIF(Anlagenbewegungsdaten_AV!B:B,A1662,Anlagenbewegungsdaten_AV!C:C),3)</f>
        <v>0</v>
      </c>
      <c r="P1662" s="320">
        <f>ROUND(SUMIF(Anlagenbewegungsdaten_AV!$B:$B,$A1662,Anlagenbewegungsdaten_AV!$D:$D),2)</f>
        <v>0</v>
      </c>
      <c r="Q1662" s="321">
        <f t="shared" si="63"/>
        <v>0</v>
      </c>
      <c r="S1662" s="324"/>
      <c r="T1662" s="317"/>
      <c r="U1662" s="325"/>
      <c r="V1662" s="325"/>
    </row>
    <row r="1663" spans="1:22" ht="15" customHeight="1" x14ac:dyDescent="0.25">
      <c r="A1663" s="129" t="s">
        <v>6046</v>
      </c>
      <c r="B1663" s="126" t="s">
        <v>2087</v>
      </c>
      <c r="C1663" s="127" t="s">
        <v>4021</v>
      </c>
      <c r="D1663" s="127" t="s">
        <v>6047</v>
      </c>
      <c r="E1663" s="127" t="s">
        <v>5305</v>
      </c>
      <c r="F1663" s="128">
        <v>26.520000000000003</v>
      </c>
      <c r="G1663" s="128">
        <v>26.720000000000002</v>
      </c>
      <c r="H1663" s="128">
        <v>21.22</v>
      </c>
      <c r="I1663" s="311"/>
      <c r="J1663" s="319">
        <f>ROUND(SUMIF(Anlagenbewegungsdaten!B:B,A1663,Anlagenbewegungsdaten!C:C),3)</f>
        <v>0</v>
      </c>
      <c r="K1663" s="320">
        <f>ROUND(SUMIF(Anlagenbewegungsdaten!$B:$B,$A1663,Anlagenbewegungsdaten!$D:$D),2)</f>
        <v>0</v>
      </c>
      <c r="L1663" s="321">
        <f t="shared" si="62"/>
        <v>0</v>
      </c>
      <c r="M1663" s="341" t="s">
        <v>4950</v>
      </c>
      <c r="N1663" s="341" t="s">
        <v>4963</v>
      </c>
      <c r="O1663" s="323">
        <f>ROUND(SUMIF(Anlagenbewegungsdaten_AV!B:B,A1663,Anlagenbewegungsdaten_AV!C:C),3)</f>
        <v>0</v>
      </c>
      <c r="P1663" s="320">
        <f>ROUND(SUMIF(Anlagenbewegungsdaten_AV!$B:$B,$A1663,Anlagenbewegungsdaten_AV!$D:$D),2)</f>
        <v>0</v>
      </c>
      <c r="Q1663" s="321">
        <f t="shared" si="63"/>
        <v>0</v>
      </c>
      <c r="S1663" s="324"/>
      <c r="T1663" s="317"/>
      <c r="U1663" s="325"/>
      <c r="V1663" s="325"/>
    </row>
    <row r="1664" spans="1:22" ht="15" customHeight="1" x14ac:dyDescent="0.25">
      <c r="A1664" s="129" t="s">
        <v>6050</v>
      </c>
      <c r="B1664" s="126" t="s">
        <v>2087</v>
      </c>
      <c r="C1664" s="127" t="s">
        <v>4021</v>
      </c>
      <c r="D1664" s="127" t="s">
        <v>6051</v>
      </c>
      <c r="E1664" s="127" t="s">
        <v>6045</v>
      </c>
      <c r="F1664" s="128">
        <v>25.470000000000002</v>
      </c>
      <c r="G1664" s="128">
        <v>25.67</v>
      </c>
      <c r="H1664" s="128">
        <v>20.38</v>
      </c>
      <c r="I1664" s="311"/>
      <c r="J1664" s="319">
        <f>ROUND(SUMIF(Anlagenbewegungsdaten!B:B,A1664,Anlagenbewegungsdaten!C:C),3)</f>
        <v>0</v>
      </c>
      <c r="K1664" s="320">
        <f>ROUND(SUMIF(Anlagenbewegungsdaten!$B:$B,$A1664,Anlagenbewegungsdaten!$D:$D),2)</f>
        <v>0</v>
      </c>
      <c r="L1664" s="321">
        <f t="shared" si="62"/>
        <v>0</v>
      </c>
      <c r="M1664" s="341" t="s">
        <v>4950</v>
      </c>
      <c r="N1664" s="341" t="s">
        <v>4963</v>
      </c>
      <c r="O1664" s="323">
        <f>ROUND(SUMIF(Anlagenbewegungsdaten_AV!B:B,A1664,Anlagenbewegungsdaten_AV!C:C),3)</f>
        <v>0</v>
      </c>
      <c r="P1664" s="320">
        <f>ROUND(SUMIF(Anlagenbewegungsdaten_AV!$B:$B,$A1664,Anlagenbewegungsdaten_AV!$D:$D),2)</f>
        <v>0</v>
      </c>
      <c r="Q1664" s="321">
        <f t="shared" si="63"/>
        <v>0</v>
      </c>
      <c r="S1664" s="324"/>
      <c r="T1664" s="317"/>
      <c r="U1664" s="325"/>
      <c r="V1664" s="325"/>
    </row>
    <row r="1665" spans="1:22" ht="15" customHeight="1" x14ac:dyDescent="0.25">
      <c r="A1665" s="129" t="s">
        <v>379</v>
      </c>
      <c r="B1665" s="126" t="s">
        <v>2087</v>
      </c>
      <c r="C1665" s="127" t="s">
        <v>4021</v>
      </c>
      <c r="D1665" s="127" t="s">
        <v>1580</v>
      </c>
      <c r="E1665" s="127" t="s">
        <v>1543</v>
      </c>
      <c r="F1665" s="128">
        <v>25.67</v>
      </c>
      <c r="G1665" s="128">
        <v>25.87</v>
      </c>
      <c r="H1665" s="128">
        <v>20.54</v>
      </c>
      <c r="I1665" s="311"/>
      <c r="J1665" s="319">
        <f>ROUND(SUMIF(Anlagenbewegungsdaten!B:B,A1665,Anlagenbewegungsdaten!C:C),3)</f>
        <v>376530</v>
      </c>
      <c r="K1665" s="320">
        <f>ROUND(SUMIF(Anlagenbewegungsdaten!$B:$B,$A1665,Anlagenbewegungsdaten!$D:$D),2)</f>
        <v>96655.25</v>
      </c>
      <c r="L1665" s="321">
        <f t="shared" si="62"/>
        <v>2.655830861897357E-7</v>
      </c>
      <c r="M1665" s="341" t="s">
        <v>4950</v>
      </c>
      <c r="N1665" s="341" t="s">
        <v>4963</v>
      </c>
      <c r="O1665" s="323">
        <f>ROUND(SUMIF(Anlagenbewegungsdaten_AV!B:B,A1665,Anlagenbewegungsdaten_AV!C:C),3)</f>
        <v>0</v>
      </c>
      <c r="P1665" s="320">
        <f>ROUND(SUMIF(Anlagenbewegungsdaten_AV!$B:$B,$A1665,Anlagenbewegungsdaten_AV!$D:$D),2)</f>
        <v>0</v>
      </c>
      <c r="Q1665" s="321">
        <f t="shared" si="63"/>
        <v>0</v>
      </c>
      <c r="S1665" s="324"/>
      <c r="T1665" s="317"/>
      <c r="U1665" s="325"/>
      <c r="V1665" s="325"/>
    </row>
    <row r="1666" spans="1:22" ht="15" customHeight="1" x14ac:dyDescent="0.25">
      <c r="A1666" s="129" t="s">
        <v>383</v>
      </c>
      <c r="B1666" s="126" t="s">
        <v>2087</v>
      </c>
      <c r="C1666" s="127" t="s">
        <v>4021</v>
      </c>
      <c r="D1666" s="127" t="s">
        <v>1586</v>
      </c>
      <c r="E1666" s="127" t="s">
        <v>1543</v>
      </c>
      <c r="F1666" s="128">
        <v>26.67</v>
      </c>
      <c r="G1666" s="128">
        <v>26.87</v>
      </c>
      <c r="H1666" s="128">
        <v>21.34</v>
      </c>
      <c r="I1666" s="311"/>
      <c r="J1666" s="319">
        <f>ROUND(SUMIF(Anlagenbewegungsdaten!B:B,A1666,Anlagenbewegungsdaten!C:C),3)</f>
        <v>0</v>
      </c>
      <c r="K1666" s="320">
        <f>ROUND(SUMIF(Anlagenbewegungsdaten!$B:$B,$A1666,Anlagenbewegungsdaten!$D:$D),2)</f>
        <v>0</v>
      </c>
      <c r="L1666" s="321">
        <f t="shared" si="62"/>
        <v>0</v>
      </c>
      <c r="M1666" s="341" t="s">
        <v>4950</v>
      </c>
      <c r="N1666" s="341" t="s">
        <v>4963</v>
      </c>
      <c r="O1666" s="323">
        <f>ROUND(SUMIF(Anlagenbewegungsdaten_AV!B:B,A1666,Anlagenbewegungsdaten_AV!C:C),3)</f>
        <v>0</v>
      </c>
      <c r="P1666" s="320">
        <f>ROUND(SUMIF(Anlagenbewegungsdaten_AV!$B:$B,$A1666,Anlagenbewegungsdaten_AV!$D:$D),2)</f>
        <v>0</v>
      </c>
      <c r="Q1666" s="321">
        <f t="shared" si="63"/>
        <v>0</v>
      </c>
      <c r="S1666" s="324"/>
      <c r="T1666" s="317"/>
      <c r="U1666" s="325"/>
      <c r="V1666" s="325"/>
    </row>
    <row r="1667" spans="1:22" ht="15" customHeight="1" x14ac:dyDescent="0.25">
      <c r="A1667" s="129" t="s">
        <v>378</v>
      </c>
      <c r="B1667" s="126" t="s">
        <v>2087</v>
      </c>
      <c r="C1667" s="127" t="s">
        <v>4021</v>
      </c>
      <c r="D1667" s="127" t="s">
        <v>37</v>
      </c>
      <c r="E1667" s="127" t="s">
        <v>2465</v>
      </c>
      <c r="F1667" s="128">
        <v>24.67</v>
      </c>
      <c r="G1667" s="128">
        <v>24.87</v>
      </c>
      <c r="H1667" s="128">
        <v>19.739999999999998</v>
      </c>
      <c r="I1667" s="311"/>
      <c r="J1667" s="319">
        <f>ROUND(SUMIF(Anlagenbewegungsdaten!B:B,A1667,Anlagenbewegungsdaten!C:C),3)</f>
        <v>0</v>
      </c>
      <c r="K1667" s="320">
        <f>ROUND(SUMIF(Anlagenbewegungsdaten!$B:$B,$A1667,Anlagenbewegungsdaten!$D:$D),2)</f>
        <v>0</v>
      </c>
      <c r="L1667" s="321">
        <f t="shared" si="62"/>
        <v>0</v>
      </c>
      <c r="M1667" s="341" t="s">
        <v>4950</v>
      </c>
      <c r="N1667" s="341" t="s">
        <v>4963</v>
      </c>
      <c r="O1667" s="323">
        <f>ROUND(SUMIF(Anlagenbewegungsdaten_AV!B:B,A1667,Anlagenbewegungsdaten_AV!C:C),3)</f>
        <v>0</v>
      </c>
      <c r="P1667" s="320">
        <f>ROUND(SUMIF(Anlagenbewegungsdaten_AV!$B:$B,$A1667,Anlagenbewegungsdaten_AV!$D:$D),2)</f>
        <v>0</v>
      </c>
      <c r="Q1667" s="321">
        <f t="shared" si="63"/>
        <v>0</v>
      </c>
      <c r="S1667" s="324"/>
      <c r="T1667" s="317"/>
      <c r="U1667" s="325"/>
      <c r="V1667" s="325"/>
    </row>
    <row r="1668" spans="1:22" ht="15" customHeight="1" x14ac:dyDescent="0.25">
      <c r="A1668" s="129" t="s">
        <v>382</v>
      </c>
      <c r="B1668" s="126" t="s">
        <v>2087</v>
      </c>
      <c r="C1668" s="127" t="s">
        <v>4021</v>
      </c>
      <c r="D1668" s="127" t="s">
        <v>43</v>
      </c>
      <c r="E1668" s="127" t="s">
        <v>2465</v>
      </c>
      <c r="F1668" s="128">
        <v>25.67</v>
      </c>
      <c r="G1668" s="128">
        <v>25.87</v>
      </c>
      <c r="H1668" s="128">
        <v>20.54</v>
      </c>
      <c r="I1668" s="311"/>
      <c r="J1668" s="319">
        <f>ROUND(SUMIF(Anlagenbewegungsdaten!B:B,A1668,Anlagenbewegungsdaten!C:C),3)</f>
        <v>0</v>
      </c>
      <c r="K1668" s="320">
        <f>ROUND(SUMIF(Anlagenbewegungsdaten!$B:$B,$A1668,Anlagenbewegungsdaten!$D:$D),2)</f>
        <v>0</v>
      </c>
      <c r="L1668" s="321">
        <f t="shared" si="62"/>
        <v>0</v>
      </c>
      <c r="M1668" s="341" t="s">
        <v>4950</v>
      </c>
      <c r="N1668" s="341" t="s">
        <v>4963</v>
      </c>
      <c r="O1668" s="323">
        <f>ROUND(SUMIF(Anlagenbewegungsdaten_AV!B:B,A1668,Anlagenbewegungsdaten_AV!C:C),3)</f>
        <v>0</v>
      </c>
      <c r="P1668" s="320">
        <f>ROUND(SUMIF(Anlagenbewegungsdaten_AV!$B:$B,$A1668,Anlagenbewegungsdaten_AV!$D:$D),2)</f>
        <v>0</v>
      </c>
      <c r="Q1668" s="321">
        <f t="shared" si="63"/>
        <v>0</v>
      </c>
      <c r="S1668" s="324"/>
      <c r="T1668" s="317"/>
      <c r="U1668" s="325"/>
      <c r="V1668" s="325"/>
    </row>
    <row r="1669" spans="1:22" ht="15" customHeight="1" x14ac:dyDescent="0.25">
      <c r="A1669" s="129" t="s">
        <v>381</v>
      </c>
      <c r="B1669" s="126" t="s">
        <v>2087</v>
      </c>
      <c r="C1669" s="127" t="s">
        <v>4021</v>
      </c>
      <c r="D1669" s="127" t="s">
        <v>1584</v>
      </c>
      <c r="E1669" s="127" t="s">
        <v>2462</v>
      </c>
      <c r="F1669" s="128">
        <v>23.67</v>
      </c>
      <c r="G1669" s="128">
        <v>23.87</v>
      </c>
      <c r="H1669" s="128">
        <v>18.940000000000001</v>
      </c>
      <c r="I1669" s="311"/>
      <c r="J1669" s="319">
        <f>ROUND(SUMIF(Anlagenbewegungsdaten!B:B,A1669,Anlagenbewegungsdaten!C:C),3)</f>
        <v>0</v>
      </c>
      <c r="K1669" s="320">
        <f>ROUND(SUMIF(Anlagenbewegungsdaten!$B:$B,$A1669,Anlagenbewegungsdaten!$D:$D),2)</f>
        <v>0</v>
      </c>
      <c r="L1669" s="321">
        <f t="shared" si="62"/>
        <v>0</v>
      </c>
      <c r="M1669" s="341" t="s">
        <v>4950</v>
      </c>
      <c r="N1669" s="341" t="s">
        <v>4963</v>
      </c>
      <c r="O1669" s="323">
        <f>ROUND(SUMIF(Anlagenbewegungsdaten_AV!B:B,A1669,Anlagenbewegungsdaten_AV!C:C),3)</f>
        <v>0</v>
      </c>
      <c r="P1669" s="320">
        <f>ROUND(SUMIF(Anlagenbewegungsdaten_AV!$B:$B,$A1669,Anlagenbewegungsdaten_AV!$D:$D),2)</f>
        <v>0</v>
      </c>
      <c r="Q1669" s="321">
        <f t="shared" si="63"/>
        <v>0</v>
      </c>
      <c r="S1669" s="324"/>
      <c r="T1669" s="317"/>
      <c r="U1669" s="325"/>
      <c r="V1669" s="325"/>
    </row>
    <row r="1670" spans="1:22" ht="15" customHeight="1" x14ac:dyDescent="0.25">
      <c r="A1670" s="129" t="s">
        <v>393</v>
      </c>
      <c r="B1670" s="126" t="s">
        <v>2087</v>
      </c>
      <c r="C1670" s="127" t="s">
        <v>4021</v>
      </c>
      <c r="D1670" s="127" t="s">
        <v>1602</v>
      </c>
      <c r="E1670" s="127" t="s">
        <v>2462</v>
      </c>
      <c r="F1670" s="128">
        <v>24.67</v>
      </c>
      <c r="G1670" s="128">
        <v>24.87</v>
      </c>
      <c r="H1670" s="128">
        <v>19.739999999999998</v>
      </c>
      <c r="I1670" s="311"/>
      <c r="J1670" s="319">
        <f>ROUND(SUMIF(Anlagenbewegungsdaten!B:B,A1670,Anlagenbewegungsdaten!C:C),3)</f>
        <v>0</v>
      </c>
      <c r="K1670" s="320">
        <f>ROUND(SUMIF(Anlagenbewegungsdaten!$B:$B,$A1670,Anlagenbewegungsdaten!$D:$D),2)</f>
        <v>0</v>
      </c>
      <c r="L1670" s="321">
        <f t="shared" si="62"/>
        <v>0</v>
      </c>
      <c r="M1670" s="341" t="s">
        <v>4950</v>
      </c>
      <c r="N1670" s="341" t="s">
        <v>4963</v>
      </c>
      <c r="O1670" s="323">
        <f>ROUND(SUMIF(Anlagenbewegungsdaten_AV!B:B,A1670,Anlagenbewegungsdaten_AV!C:C),3)</f>
        <v>0</v>
      </c>
      <c r="P1670" s="320">
        <f>ROUND(SUMIF(Anlagenbewegungsdaten_AV!$B:$B,$A1670,Anlagenbewegungsdaten_AV!$D:$D),2)</f>
        <v>0</v>
      </c>
      <c r="Q1670" s="321">
        <f t="shared" si="63"/>
        <v>0</v>
      </c>
      <c r="S1670" s="324"/>
      <c r="T1670" s="317"/>
      <c r="U1670" s="325"/>
      <c r="V1670" s="325"/>
    </row>
    <row r="1671" spans="1:22" ht="15" customHeight="1" x14ac:dyDescent="0.25">
      <c r="A1671" s="129" t="s">
        <v>437</v>
      </c>
      <c r="B1671" s="126" t="s">
        <v>2087</v>
      </c>
      <c r="C1671" s="127" t="s">
        <v>4021</v>
      </c>
      <c r="D1671" s="127" t="s">
        <v>1952</v>
      </c>
      <c r="E1671" s="127" t="s">
        <v>2462</v>
      </c>
      <c r="F1671" s="128">
        <v>26.67</v>
      </c>
      <c r="G1671" s="128">
        <v>26.87</v>
      </c>
      <c r="H1671" s="128">
        <v>21.34</v>
      </c>
      <c r="I1671" s="311"/>
      <c r="J1671" s="319">
        <f>ROUND(SUMIF(Anlagenbewegungsdaten!B:B,A1671,Anlagenbewegungsdaten!C:C),3)</f>
        <v>0</v>
      </c>
      <c r="K1671" s="320">
        <f>ROUND(SUMIF(Anlagenbewegungsdaten!$B:$B,$A1671,Anlagenbewegungsdaten!$D:$D),2)</f>
        <v>0</v>
      </c>
      <c r="L1671" s="321">
        <f t="shared" si="62"/>
        <v>0</v>
      </c>
      <c r="M1671" s="341" t="s">
        <v>4950</v>
      </c>
      <c r="N1671" s="341" t="s">
        <v>4963</v>
      </c>
      <c r="O1671" s="323">
        <f>ROUND(SUMIF(Anlagenbewegungsdaten_AV!B:B,A1671,Anlagenbewegungsdaten_AV!C:C),3)</f>
        <v>0</v>
      </c>
      <c r="P1671" s="320">
        <f>ROUND(SUMIF(Anlagenbewegungsdaten_AV!$B:$B,$A1671,Anlagenbewegungsdaten_AV!$D:$D),2)</f>
        <v>0</v>
      </c>
      <c r="Q1671" s="321">
        <f t="shared" si="63"/>
        <v>0</v>
      </c>
      <c r="S1671" s="324"/>
      <c r="T1671" s="317"/>
      <c r="U1671" s="325"/>
      <c r="V1671" s="325"/>
    </row>
    <row r="1672" spans="1:22" ht="15" customHeight="1" x14ac:dyDescent="0.25">
      <c r="A1672" s="129" t="s">
        <v>440</v>
      </c>
      <c r="B1672" s="126" t="s">
        <v>2087</v>
      </c>
      <c r="C1672" s="127" t="s">
        <v>4021</v>
      </c>
      <c r="D1672" s="127" t="s">
        <v>1958</v>
      </c>
      <c r="E1672" s="127" t="s">
        <v>1546</v>
      </c>
      <c r="F1672" s="128">
        <v>29.67</v>
      </c>
      <c r="G1672" s="128">
        <v>29.87</v>
      </c>
      <c r="H1672" s="128">
        <v>23.74</v>
      </c>
      <c r="I1672" s="311"/>
      <c r="J1672" s="319">
        <f>ROUND(SUMIF(Anlagenbewegungsdaten!B:B,A1672,Anlagenbewegungsdaten!C:C),3)</f>
        <v>0</v>
      </c>
      <c r="K1672" s="320">
        <f>ROUND(SUMIF(Anlagenbewegungsdaten!$B:$B,$A1672,Anlagenbewegungsdaten!$D:$D),2)</f>
        <v>0</v>
      </c>
      <c r="L1672" s="321">
        <f t="shared" si="62"/>
        <v>0</v>
      </c>
      <c r="M1672" s="341" t="s">
        <v>4950</v>
      </c>
      <c r="N1672" s="341" t="s">
        <v>4963</v>
      </c>
      <c r="O1672" s="323">
        <f>ROUND(SUMIF(Anlagenbewegungsdaten_AV!B:B,A1672,Anlagenbewegungsdaten_AV!C:C),3)</f>
        <v>0</v>
      </c>
      <c r="P1672" s="320">
        <f>ROUND(SUMIF(Anlagenbewegungsdaten_AV!$B:$B,$A1672,Anlagenbewegungsdaten_AV!$D:$D),2)</f>
        <v>0</v>
      </c>
      <c r="Q1672" s="321">
        <f t="shared" si="63"/>
        <v>0</v>
      </c>
      <c r="S1672" s="324"/>
      <c r="T1672" s="317"/>
      <c r="U1672" s="325"/>
      <c r="V1672" s="325"/>
    </row>
    <row r="1673" spans="1:22" ht="15" customHeight="1" x14ac:dyDescent="0.25">
      <c r="A1673" s="129" t="s">
        <v>444</v>
      </c>
      <c r="B1673" s="126" t="s">
        <v>2087</v>
      </c>
      <c r="C1673" s="127" t="s">
        <v>4021</v>
      </c>
      <c r="D1673" s="127" t="s">
        <v>1966</v>
      </c>
      <c r="E1673" s="127" t="s">
        <v>1546</v>
      </c>
      <c r="F1673" s="128">
        <v>30.67</v>
      </c>
      <c r="G1673" s="128">
        <v>30.87</v>
      </c>
      <c r="H1673" s="128">
        <v>24.54</v>
      </c>
      <c r="I1673" s="311"/>
      <c r="J1673" s="319">
        <f>ROUND(SUMIF(Anlagenbewegungsdaten!B:B,A1673,Anlagenbewegungsdaten!C:C),3)</f>
        <v>0</v>
      </c>
      <c r="K1673" s="320">
        <f>ROUND(SUMIF(Anlagenbewegungsdaten!$B:$B,$A1673,Anlagenbewegungsdaten!$D:$D),2)</f>
        <v>0</v>
      </c>
      <c r="L1673" s="321">
        <f t="shared" si="62"/>
        <v>0</v>
      </c>
      <c r="M1673" s="341" t="s">
        <v>4950</v>
      </c>
      <c r="N1673" s="341" t="s">
        <v>4963</v>
      </c>
      <c r="O1673" s="323">
        <f>ROUND(SUMIF(Anlagenbewegungsdaten_AV!B:B,A1673,Anlagenbewegungsdaten_AV!C:C),3)</f>
        <v>0</v>
      </c>
      <c r="P1673" s="320">
        <f>ROUND(SUMIF(Anlagenbewegungsdaten_AV!$B:$B,$A1673,Anlagenbewegungsdaten_AV!$D:$D),2)</f>
        <v>0</v>
      </c>
      <c r="Q1673" s="321">
        <f t="shared" si="63"/>
        <v>0</v>
      </c>
      <c r="S1673" s="324"/>
      <c r="T1673" s="317"/>
      <c r="U1673" s="325"/>
      <c r="V1673" s="325"/>
    </row>
    <row r="1674" spans="1:22" ht="15" customHeight="1" x14ac:dyDescent="0.25">
      <c r="A1674" s="129" t="s">
        <v>2843</v>
      </c>
      <c r="B1674" s="126" t="s">
        <v>2087</v>
      </c>
      <c r="C1674" s="127" t="s">
        <v>4021</v>
      </c>
      <c r="D1674" s="127" t="s">
        <v>2708</v>
      </c>
      <c r="E1674" s="127" t="s">
        <v>2555</v>
      </c>
      <c r="F1674" s="128">
        <v>29.64</v>
      </c>
      <c r="G1674" s="128">
        <v>29.84</v>
      </c>
      <c r="H1674" s="128">
        <v>23.71</v>
      </c>
      <c r="I1674" s="311"/>
      <c r="J1674" s="319">
        <f>ROUND(SUMIF(Anlagenbewegungsdaten!B:B,A1674,Anlagenbewegungsdaten!C:C),3)</f>
        <v>0</v>
      </c>
      <c r="K1674" s="320">
        <f>ROUND(SUMIF(Anlagenbewegungsdaten!$B:$B,$A1674,Anlagenbewegungsdaten!$D:$D),2)</f>
        <v>0</v>
      </c>
      <c r="L1674" s="321">
        <f t="shared" ref="L1674:L1737" si="64">IF(ISBLANK(F1674),0,IF(OR($J1674&gt;=100,$J1674&lt;=-100),F1674-(K1674/J1674*100),IF(OR(J1674&gt;-100,J1674&lt;100),(J1674*F1674%)-K1674)))</f>
        <v>0</v>
      </c>
      <c r="M1674" s="341" t="s">
        <v>4950</v>
      </c>
      <c r="N1674" s="341" t="s">
        <v>4963</v>
      </c>
      <c r="O1674" s="323">
        <f>ROUND(SUMIF(Anlagenbewegungsdaten_AV!B:B,A1674,Anlagenbewegungsdaten_AV!C:C),3)</f>
        <v>0</v>
      </c>
      <c r="P1674" s="320">
        <f>ROUND(SUMIF(Anlagenbewegungsdaten_AV!$B:$B,$A1674,Anlagenbewegungsdaten_AV!$D:$D),2)</f>
        <v>0</v>
      </c>
      <c r="Q1674" s="321">
        <f t="shared" ref="Q1674:Q1737" si="65">IF(ISBLANK(H1674),0,IF(OR($O1674&gt;=100,$O1674&lt;=-100),H1674-(P1674/O1674*100),IF(OR(O1674&gt;-100,O1674&lt;100),(O1674*G1674%)-P1674)))</f>
        <v>0</v>
      </c>
      <c r="S1674" s="324"/>
      <c r="T1674" s="317"/>
      <c r="U1674" s="325"/>
      <c r="V1674" s="325"/>
    </row>
    <row r="1675" spans="1:22" ht="15" customHeight="1" x14ac:dyDescent="0.25">
      <c r="A1675" s="129" t="s">
        <v>2844</v>
      </c>
      <c r="B1675" s="126" t="s">
        <v>2087</v>
      </c>
      <c r="C1675" s="127" t="s">
        <v>4021</v>
      </c>
      <c r="D1675" s="127" t="s">
        <v>2710</v>
      </c>
      <c r="E1675" s="127" t="s">
        <v>2555</v>
      </c>
      <c r="F1675" s="128">
        <v>30.64</v>
      </c>
      <c r="G1675" s="128">
        <v>30.84</v>
      </c>
      <c r="H1675" s="128">
        <v>24.51</v>
      </c>
      <c r="I1675" s="311"/>
      <c r="J1675" s="319">
        <f>ROUND(SUMIF(Anlagenbewegungsdaten!B:B,A1675,Anlagenbewegungsdaten!C:C),3)</f>
        <v>0</v>
      </c>
      <c r="K1675" s="320">
        <f>ROUND(SUMIF(Anlagenbewegungsdaten!$B:$B,$A1675,Anlagenbewegungsdaten!$D:$D),2)</f>
        <v>0</v>
      </c>
      <c r="L1675" s="321">
        <f t="shared" si="64"/>
        <v>0</v>
      </c>
      <c r="M1675" s="341" t="s">
        <v>4950</v>
      </c>
      <c r="N1675" s="341" t="s">
        <v>4963</v>
      </c>
      <c r="O1675" s="323">
        <f>ROUND(SUMIF(Anlagenbewegungsdaten_AV!B:B,A1675,Anlagenbewegungsdaten_AV!C:C),3)</f>
        <v>0</v>
      </c>
      <c r="P1675" s="320">
        <f>ROUND(SUMIF(Anlagenbewegungsdaten_AV!$B:$B,$A1675,Anlagenbewegungsdaten_AV!$D:$D),2)</f>
        <v>0</v>
      </c>
      <c r="Q1675" s="321">
        <f t="shared" si="65"/>
        <v>0</v>
      </c>
      <c r="S1675" s="324"/>
      <c r="T1675" s="317"/>
      <c r="U1675" s="325"/>
      <c r="V1675" s="325"/>
    </row>
    <row r="1676" spans="1:22" ht="15" customHeight="1" x14ac:dyDescent="0.25">
      <c r="A1676" s="129" t="s">
        <v>3587</v>
      </c>
      <c r="B1676" s="126" t="s">
        <v>2087</v>
      </c>
      <c r="C1676" s="127" t="s">
        <v>4021</v>
      </c>
      <c r="D1676" s="127" t="s">
        <v>3452</v>
      </c>
      <c r="E1676" s="127" t="s">
        <v>3299</v>
      </c>
      <c r="F1676" s="128">
        <v>29.61</v>
      </c>
      <c r="G1676" s="128">
        <v>29.81</v>
      </c>
      <c r="H1676" s="128">
        <v>23.69</v>
      </c>
      <c r="I1676" s="311"/>
      <c r="J1676" s="319">
        <f>ROUND(SUMIF(Anlagenbewegungsdaten!B:B,A1676,Anlagenbewegungsdaten!C:C),3)</f>
        <v>0</v>
      </c>
      <c r="K1676" s="320">
        <f>ROUND(SUMIF(Anlagenbewegungsdaten!$B:$B,$A1676,Anlagenbewegungsdaten!$D:$D),2)</f>
        <v>0</v>
      </c>
      <c r="L1676" s="321">
        <f t="shared" si="64"/>
        <v>0</v>
      </c>
      <c r="M1676" s="341" t="s">
        <v>4950</v>
      </c>
      <c r="N1676" s="341" t="s">
        <v>4963</v>
      </c>
      <c r="O1676" s="323">
        <f>ROUND(SUMIF(Anlagenbewegungsdaten_AV!B:B,A1676,Anlagenbewegungsdaten_AV!C:C),3)</f>
        <v>0</v>
      </c>
      <c r="P1676" s="320">
        <f>ROUND(SUMIF(Anlagenbewegungsdaten_AV!$B:$B,$A1676,Anlagenbewegungsdaten_AV!$D:$D),2)</f>
        <v>0</v>
      </c>
      <c r="Q1676" s="321">
        <f t="shared" si="65"/>
        <v>0</v>
      </c>
      <c r="S1676" s="324"/>
      <c r="T1676" s="317"/>
      <c r="U1676" s="325"/>
      <c r="V1676" s="325"/>
    </row>
    <row r="1677" spans="1:22" ht="15" customHeight="1" x14ac:dyDescent="0.25">
      <c r="A1677" s="129" t="s">
        <v>3588</v>
      </c>
      <c r="B1677" s="126" t="s">
        <v>2087</v>
      </c>
      <c r="C1677" s="127" t="s">
        <v>4021</v>
      </c>
      <c r="D1677" s="127" t="s">
        <v>3454</v>
      </c>
      <c r="E1677" s="127" t="s">
        <v>3299</v>
      </c>
      <c r="F1677" s="128">
        <v>30.61</v>
      </c>
      <c r="G1677" s="128">
        <v>30.81</v>
      </c>
      <c r="H1677" s="128">
        <v>24.49</v>
      </c>
      <c r="I1677" s="311"/>
      <c r="J1677" s="319">
        <f>ROUND(SUMIF(Anlagenbewegungsdaten!B:B,A1677,Anlagenbewegungsdaten!C:C),3)</f>
        <v>0</v>
      </c>
      <c r="K1677" s="320">
        <f>ROUND(SUMIF(Anlagenbewegungsdaten!$B:$B,$A1677,Anlagenbewegungsdaten!$D:$D),2)</f>
        <v>0</v>
      </c>
      <c r="L1677" s="321">
        <f t="shared" si="64"/>
        <v>0</v>
      </c>
      <c r="M1677" s="341" t="s">
        <v>4950</v>
      </c>
      <c r="N1677" s="341" t="s">
        <v>4963</v>
      </c>
      <c r="O1677" s="323">
        <f>ROUND(SUMIF(Anlagenbewegungsdaten_AV!B:B,A1677,Anlagenbewegungsdaten_AV!C:C),3)</f>
        <v>0</v>
      </c>
      <c r="P1677" s="320">
        <f>ROUND(SUMIF(Anlagenbewegungsdaten_AV!$B:$B,$A1677,Anlagenbewegungsdaten_AV!$D:$D),2)</f>
        <v>0</v>
      </c>
      <c r="Q1677" s="321">
        <f t="shared" si="65"/>
        <v>0</v>
      </c>
      <c r="S1677" s="324"/>
      <c r="T1677" s="317"/>
      <c r="U1677" s="325"/>
      <c r="V1677" s="325"/>
    </row>
    <row r="1678" spans="1:22" ht="15" customHeight="1" x14ac:dyDescent="0.25">
      <c r="A1678" s="129" t="s">
        <v>4359</v>
      </c>
      <c r="B1678" s="126" t="s">
        <v>2087</v>
      </c>
      <c r="C1678" s="127" t="s">
        <v>4021</v>
      </c>
      <c r="D1678" s="127" t="s">
        <v>4223</v>
      </c>
      <c r="E1678" s="127" t="s">
        <v>4069</v>
      </c>
      <c r="F1678" s="128">
        <v>29.58</v>
      </c>
      <c r="G1678" s="128">
        <v>29.779999999999998</v>
      </c>
      <c r="H1678" s="128">
        <v>23.66</v>
      </c>
      <c r="I1678" s="311"/>
      <c r="J1678" s="319">
        <f>ROUND(SUMIF(Anlagenbewegungsdaten!B:B,A1678,Anlagenbewegungsdaten!C:C),3)</f>
        <v>0</v>
      </c>
      <c r="K1678" s="320">
        <f>ROUND(SUMIF(Anlagenbewegungsdaten!$B:$B,$A1678,Anlagenbewegungsdaten!$D:$D),2)</f>
        <v>0</v>
      </c>
      <c r="L1678" s="321">
        <f t="shared" si="64"/>
        <v>0</v>
      </c>
      <c r="M1678" s="341" t="s">
        <v>4950</v>
      </c>
      <c r="N1678" s="341" t="s">
        <v>4963</v>
      </c>
      <c r="O1678" s="323">
        <f>ROUND(SUMIF(Anlagenbewegungsdaten_AV!B:B,A1678,Anlagenbewegungsdaten_AV!C:C),3)</f>
        <v>0</v>
      </c>
      <c r="P1678" s="320">
        <f>ROUND(SUMIF(Anlagenbewegungsdaten_AV!$B:$B,$A1678,Anlagenbewegungsdaten_AV!$D:$D),2)</f>
        <v>0</v>
      </c>
      <c r="Q1678" s="321">
        <f t="shared" si="65"/>
        <v>0</v>
      </c>
      <c r="S1678" s="324"/>
      <c r="T1678" s="317"/>
      <c r="U1678" s="325"/>
      <c r="V1678" s="325"/>
    </row>
    <row r="1679" spans="1:22" ht="15" customHeight="1" x14ac:dyDescent="0.25">
      <c r="A1679" s="129" t="s">
        <v>4360</v>
      </c>
      <c r="B1679" s="126" t="s">
        <v>2087</v>
      </c>
      <c r="C1679" s="127" t="s">
        <v>4021</v>
      </c>
      <c r="D1679" s="127" t="s">
        <v>4225</v>
      </c>
      <c r="E1679" s="127" t="s">
        <v>4069</v>
      </c>
      <c r="F1679" s="128">
        <v>30.58</v>
      </c>
      <c r="G1679" s="128">
        <v>30.779999999999998</v>
      </c>
      <c r="H1679" s="128">
        <v>24.46</v>
      </c>
      <c r="I1679" s="311"/>
      <c r="J1679" s="319">
        <f>ROUND(SUMIF(Anlagenbewegungsdaten!B:B,A1679,Anlagenbewegungsdaten!C:C),3)</f>
        <v>0</v>
      </c>
      <c r="K1679" s="320">
        <f>ROUND(SUMIF(Anlagenbewegungsdaten!$B:$B,$A1679,Anlagenbewegungsdaten!$D:$D),2)</f>
        <v>0</v>
      </c>
      <c r="L1679" s="321">
        <f t="shared" si="64"/>
        <v>0</v>
      </c>
      <c r="M1679" s="341" t="s">
        <v>4950</v>
      </c>
      <c r="N1679" s="341" t="s">
        <v>4963</v>
      </c>
      <c r="O1679" s="323">
        <f>ROUND(SUMIF(Anlagenbewegungsdaten_AV!B:B,A1679,Anlagenbewegungsdaten_AV!C:C),3)</f>
        <v>0</v>
      </c>
      <c r="P1679" s="320">
        <f>ROUND(SUMIF(Anlagenbewegungsdaten_AV!$B:$B,$A1679,Anlagenbewegungsdaten_AV!$D:$D),2)</f>
        <v>0</v>
      </c>
      <c r="Q1679" s="321">
        <f t="shared" si="65"/>
        <v>0</v>
      </c>
      <c r="S1679" s="324"/>
      <c r="T1679" s="317"/>
      <c r="U1679" s="325"/>
      <c r="V1679" s="325"/>
    </row>
    <row r="1680" spans="1:22" ht="15" customHeight="1" x14ac:dyDescent="0.25">
      <c r="A1680" s="129" t="s">
        <v>439</v>
      </c>
      <c r="B1680" s="126" t="s">
        <v>2087</v>
      </c>
      <c r="C1680" s="127" t="s">
        <v>4021</v>
      </c>
      <c r="D1680" s="127" t="s">
        <v>1956</v>
      </c>
      <c r="E1680" s="127" t="s">
        <v>1543</v>
      </c>
      <c r="F1680" s="128">
        <v>29.67</v>
      </c>
      <c r="G1680" s="128">
        <v>29.87</v>
      </c>
      <c r="H1680" s="128">
        <v>23.74</v>
      </c>
      <c r="I1680" s="311"/>
      <c r="J1680" s="319">
        <f>ROUND(SUMIF(Anlagenbewegungsdaten!B:B,A1680,Anlagenbewegungsdaten!C:C),3)</f>
        <v>0</v>
      </c>
      <c r="K1680" s="320">
        <f>ROUND(SUMIF(Anlagenbewegungsdaten!$B:$B,$A1680,Anlagenbewegungsdaten!$D:$D),2)</f>
        <v>0</v>
      </c>
      <c r="L1680" s="321">
        <f t="shared" si="64"/>
        <v>0</v>
      </c>
      <c r="M1680" s="341" t="s">
        <v>4950</v>
      </c>
      <c r="N1680" s="341" t="s">
        <v>4963</v>
      </c>
      <c r="O1680" s="323">
        <f>ROUND(SUMIF(Anlagenbewegungsdaten_AV!B:B,A1680,Anlagenbewegungsdaten_AV!C:C),3)</f>
        <v>0</v>
      </c>
      <c r="P1680" s="320">
        <f>ROUND(SUMIF(Anlagenbewegungsdaten_AV!$B:$B,$A1680,Anlagenbewegungsdaten_AV!$D:$D),2)</f>
        <v>0</v>
      </c>
      <c r="Q1680" s="321">
        <f t="shared" si="65"/>
        <v>0</v>
      </c>
      <c r="S1680" s="324"/>
      <c r="T1680" s="317"/>
      <c r="U1680" s="325"/>
      <c r="V1680" s="325"/>
    </row>
    <row r="1681" spans="1:22" ht="15" customHeight="1" x14ac:dyDescent="0.25">
      <c r="A1681" s="129" t="s">
        <v>443</v>
      </c>
      <c r="B1681" s="126" t="s">
        <v>2087</v>
      </c>
      <c r="C1681" s="127" t="s">
        <v>4021</v>
      </c>
      <c r="D1681" s="127" t="s">
        <v>1964</v>
      </c>
      <c r="E1681" s="127" t="s">
        <v>1543</v>
      </c>
      <c r="F1681" s="128">
        <v>30.67</v>
      </c>
      <c r="G1681" s="128">
        <v>30.87</v>
      </c>
      <c r="H1681" s="128">
        <v>24.54</v>
      </c>
      <c r="I1681" s="311"/>
      <c r="J1681" s="319">
        <f>ROUND(SUMIF(Anlagenbewegungsdaten!B:B,A1681,Anlagenbewegungsdaten!C:C),3)</f>
        <v>0</v>
      </c>
      <c r="K1681" s="320">
        <f>ROUND(SUMIF(Anlagenbewegungsdaten!$B:$B,$A1681,Anlagenbewegungsdaten!$D:$D),2)</f>
        <v>0</v>
      </c>
      <c r="L1681" s="321">
        <f t="shared" si="64"/>
        <v>0</v>
      </c>
      <c r="M1681" s="341" t="s">
        <v>4950</v>
      </c>
      <c r="N1681" s="341" t="s">
        <v>4963</v>
      </c>
      <c r="O1681" s="323">
        <f>ROUND(SUMIF(Anlagenbewegungsdaten_AV!B:B,A1681,Anlagenbewegungsdaten_AV!C:C),3)</f>
        <v>0</v>
      </c>
      <c r="P1681" s="320">
        <f>ROUND(SUMIF(Anlagenbewegungsdaten_AV!$B:$B,$A1681,Anlagenbewegungsdaten_AV!$D:$D),2)</f>
        <v>0</v>
      </c>
      <c r="Q1681" s="321">
        <f t="shared" si="65"/>
        <v>0</v>
      </c>
      <c r="S1681" s="324"/>
      <c r="T1681" s="317"/>
      <c r="U1681" s="325"/>
      <c r="V1681" s="325"/>
    </row>
    <row r="1682" spans="1:22" ht="15" customHeight="1" x14ac:dyDescent="0.25">
      <c r="A1682" s="129" t="s">
        <v>438</v>
      </c>
      <c r="B1682" s="126" t="s">
        <v>2087</v>
      </c>
      <c r="C1682" s="127" t="s">
        <v>4021</v>
      </c>
      <c r="D1682" s="127" t="s">
        <v>1954</v>
      </c>
      <c r="E1682" s="127" t="s">
        <v>2465</v>
      </c>
      <c r="F1682" s="128">
        <v>28.67</v>
      </c>
      <c r="G1682" s="128">
        <v>28.87</v>
      </c>
      <c r="H1682" s="128">
        <v>22.94</v>
      </c>
      <c r="I1682" s="311"/>
      <c r="J1682" s="319">
        <f>ROUND(SUMIF(Anlagenbewegungsdaten!B:B,A1682,Anlagenbewegungsdaten!C:C),3)</f>
        <v>0</v>
      </c>
      <c r="K1682" s="320">
        <f>ROUND(SUMIF(Anlagenbewegungsdaten!$B:$B,$A1682,Anlagenbewegungsdaten!$D:$D),2)</f>
        <v>0</v>
      </c>
      <c r="L1682" s="321">
        <f t="shared" si="64"/>
        <v>0</v>
      </c>
      <c r="M1682" s="341" t="s">
        <v>4950</v>
      </c>
      <c r="N1682" s="341" t="s">
        <v>4963</v>
      </c>
      <c r="O1682" s="323">
        <f>ROUND(SUMIF(Anlagenbewegungsdaten_AV!B:B,A1682,Anlagenbewegungsdaten_AV!C:C),3)</f>
        <v>0</v>
      </c>
      <c r="P1682" s="320">
        <f>ROUND(SUMIF(Anlagenbewegungsdaten_AV!$B:$B,$A1682,Anlagenbewegungsdaten_AV!$D:$D),2)</f>
        <v>0</v>
      </c>
      <c r="Q1682" s="321">
        <f t="shared" si="65"/>
        <v>0</v>
      </c>
      <c r="S1682" s="324"/>
      <c r="T1682" s="317"/>
      <c r="U1682" s="325"/>
      <c r="V1682" s="325"/>
    </row>
    <row r="1683" spans="1:22" ht="15" customHeight="1" x14ac:dyDescent="0.25">
      <c r="A1683" s="129" t="s">
        <v>442</v>
      </c>
      <c r="B1683" s="126" t="s">
        <v>2087</v>
      </c>
      <c r="C1683" s="127" t="s">
        <v>4021</v>
      </c>
      <c r="D1683" s="127" t="s">
        <v>1962</v>
      </c>
      <c r="E1683" s="127" t="s">
        <v>2465</v>
      </c>
      <c r="F1683" s="128">
        <v>29.67</v>
      </c>
      <c r="G1683" s="128">
        <v>29.87</v>
      </c>
      <c r="H1683" s="128">
        <v>23.74</v>
      </c>
      <c r="I1683" s="311"/>
      <c r="J1683" s="319">
        <f>ROUND(SUMIF(Anlagenbewegungsdaten!B:B,A1683,Anlagenbewegungsdaten!C:C),3)</f>
        <v>0</v>
      </c>
      <c r="K1683" s="320">
        <f>ROUND(SUMIF(Anlagenbewegungsdaten!$B:$B,$A1683,Anlagenbewegungsdaten!$D:$D),2)</f>
        <v>0</v>
      </c>
      <c r="L1683" s="321">
        <f t="shared" si="64"/>
        <v>0</v>
      </c>
      <c r="M1683" s="341" t="s">
        <v>4950</v>
      </c>
      <c r="N1683" s="341" t="s">
        <v>4963</v>
      </c>
      <c r="O1683" s="323">
        <f>ROUND(SUMIF(Anlagenbewegungsdaten_AV!B:B,A1683,Anlagenbewegungsdaten_AV!C:C),3)</f>
        <v>0</v>
      </c>
      <c r="P1683" s="320">
        <f>ROUND(SUMIF(Anlagenbewegungsdaten_AV!$B:$B,$A1683,Anlagenbewegungsdaten_AV!$D:$D),2)</f>
        <v>0</v>
      </c>
      <c r="Q1683" s="321">
        <f t="shared" si="65"/>
        <v>0</v>
      </c>
      <c r="S1683" s="324"/>
      <c r="T1683" s="317"/>
      <c r="U1683" s="325"/>
      <c r="V1683" s="325"/>
    </row>
    <row r="1684" spans="1:22" ht="15" customHeight="1" x14ac:dyDescent="0.25">
      <c r="A1684" s="129" t="s">
        <v>441</v>
      </c>
      <c r="B1684" s="126" t="s">
        <v>2087</v>
      </c>
      <c r="C1684" s="127" t="s">
        <v>4021</v>
      </c>
      <c r="D1684" s="127" t="s">
        <v>1960</v>
      </c>
      <c r="E1684" s="127" t="s">
        <v>2462</v>
      </c>
      <c r="F1684" s="128">
        <v>27.67</v>
      </c>
      <c r="G1684" s="128">
        <v>27.87</v>
      </c>
      <c r="H1684" s="128">
        <v>22.14</v>
      </c>
      <c r="I1684" s="311"/>
      <c r="J1684" s="319">
        <f>ROUND(SUMIF(Anlagenbewegungsdaten!B:B,A1684,Anlagenbewegungsdaten!C:C),3)</f>
        <v>0</v>
      </c>
      <c r="K1684" s="320">
        <f>ROUND(SUMIF(Anlagenbewegungsdaten!$B:$B,$A1684,Anlagenbewegungsdaten!$D:$D),2)</f>
        <v>0</v>
      </c>
      <c r="L1684" s="321">
        <f t="shared" si="64"/>
        <v>0</v>
      </c>
      <c r="M1684" s="341" t="s">
        <v>4950</v>
      </c>
      <c r="N1684" s="341" t="s">
        <v>4963</v>
      </c>
      <c r="O1684" s="323">
        <f>ROUND(SUMIF(Anlagenbewegungsdaten_AV!B:B,A1684,Anlagenbewegungsdaten_AV!C:C),3)</f>
        <v>0</v>
      </c>
      <c r="P1684" s="320">
        <f>ROUND(SUMIF(Anlagenbewegungsdaten_AV!$B:$B,$A1684,Anlagenbewegungsdaten_AV!$D:$D),2)</f>
        <v>0</v>
      </c>
      <c r="Q1684" s="321">
        <f t="shared" si="65"/>
        <v>0</v>
      </c>
      <c r="S1684" s="324"/>
      <c r="T1684" s="317"/>
      <c r="U1684" s="325"/>
      <c r="V1684" s="325"/>
    </row>
    <row r="1685" spans="1:22" ht="15" customHeight="1" x14ac:dyDescent="0.25">
      <c r="A1685" s="129" t="s">
        <v>396</v>
      </c>
      <c r="B1685" s="126" t="s">
        <v>2087</v>
      </c>
      <c r="C1685" s="127" t="s">
        <v>4021</v>
      </c>
      <c r="D1685" s="127" t="s">
        <v>1606</v>
      </c>
      <c r="E1685" s="127" t="s">
        <v>1546</v>
      </c>
      <c r="F1685" s="128">
        <v>27.67</v>
      </c>
      <c r="G1685" s="128">
        <v>27.87</v>
      </c>
      <c r="H1685" s="128">
        <v>22.14</v>
      </c>
      <c r="I1685" s="311"/>
      <c r="J1685" s="319">
        <f>ROUND(SUMIF(Anlagenbewegungsdaten!B:B,A1685,Anlagenbewegungsdaten!C:C),3)</f>
        <v>0</v>
      </c>
      <c r="K1685" s="320">
        <f>ROUND(SUMIF(Anlagenbewegungsdaten!$B:$B,$A1685,Anlagenbewegungsdaten!$D:$D),2)</f>
        <v>0</v>
      </c>
      <c r="L1685" s="321">
        <f t="shared" si="64"/>
        <v>0</v>
      </c>
      <c r="M1685" s="341" t="s">
        <v>4950</v>
      </c>
      <c r="N1685" s="341" t="s">
        <v>4963</v>
      </c>
      <c r="O1685" s="323">
        <f>ROUND(SUMIF(Anlagenbewegungsdaten_AV!B:B,A1685,Anlagenbewegungsdaten_AV!C:C),3)</f>
        <v>0</v>
      </c>
      <c r="P1685" s="320">
        <f>ROUND(SUMIF(Anlagenbewegungsdaten_AV!$B:$B,$A1685,Anlagenbewegungsdaten_AV!$D:$D),2)</f>
        <v>0</v>
      </c>
      <c r="Q1685" s="321">
        <f t="shared" si="65"/>
        <v>0</v>
      </c>
      <c r="S1685" s="324"/>
      <c r="T1685" s="317"/>
      <c r="U1685" s="325"/>
      <c r="V1685" s="325"/>
    </row>
    <row r="1686" spans="1:22" ht="15" customHeight="1" x14ac:dyDescent="0.25">
      <c r="A1686" s="129" t="s">
        <v>400</v>
      </c>
      <c r="B1686" s="126" t="s">
        <v>2087</v>
      </c>
      <c r="C1686" s="127" t="s">
        <v>4021</v>
      </c>
      <c r="D1686" s="127" t="s">
        <v>1612</v>
      </c>
      <c r="E1686" s="127" t="s">
        <v>1546</v>
      </c>
      <c r="F1686" s="128">
        <v>28.67</v>
      </c>
      <c r="G1686" s="128">
        <v>28.87</v>
      </c>
      <c r="H1686" s="128">
        <v>22.94</v>
      </c>
      <c r="I1686" s="311"/>
      <c r="J1686" s="319">
        <f>ROUND(SUMIF(Anlagenbewegungsdaten!B:B,A1686,Anlagenbewegungsdaten!C:C),3)</f>
        <v>0</v>
      </c>
      <c r="K1686" s="320">
        <f>ROUND(SUMIF(Anlagenbewegungsdaten!$B:$B,$A1686,Anlagenbewegungsdaten!$D:$D),2)</f>
        <v>0</v>
      </c>
      <c r="L1686" s="321">
        <f t="shared" si="64"/>
        <v>0</v>
      </c>
      <c r="M1686" s="341" t="s">
        <v>4950</v>
      </c>
      <c r="N1686" s="341" t="s">
        <v>4963</v>
      </c>
      <c r="O1686" s="323">
        <f>ROUND(SUMIF(Anlagenbewegungsdaten_AV!B:B,A1686,Anlagenbewegungsdaten_AV!C:C),3)</f>
        <v>0</v>
      </c>
      <c r="P1686" s="320">
        <f>ROUND(SUMIF(Anlagenbewegungsdaten_AV!$B:$B,$A1686,Anlagenbewegungsdaten_AV!$D:$D),2)</f>
        <v>0</v>
      </c>
      <c r="Q1686" s="321">
        <f t="shared" si="65"/>
        <v>0</v>
      </c>
      <c r="S1686" s="324"/>
      <c r="T1686" s="317"/>
      <c r="U1686" s="325"/>
      <c r="V1686" s="325"/>
    </row>
    <row r="1687" spans="1:22" ht="15" customHeight="1" x14ac:dyDescent="0.25">
      <c r="A1687" s="129" t="s">
        <v>2831</v>
      </c>
      <c r="B1687" s="126" t="s">
        <v>2087</v>
      </c>
      <c r="C1687" s="127" t="s">
        <v>4021</v>
      </c>
      <c r="D1687" s="127" t="s">
        <v>2575</v>
      </c>
      <c r="E1687" s="127" t="s">
        <v>2555</v>
      </c>
      <c r="F1687" s="128">
        <v>27.64</v>
      </c>
      <c r="G1687" s="128">
        <v>27.84</v>
      </c>
      <c r="H1687" s="128">
        <v>22.11</v>
      </c>
      <c r="I1687" s="311"/>
      <c r="J1687" s="319">
        <f>ROUND(SUMIF(Anlagenbewegungsdaten!B:B,A1687,Anlagenbewegungsdaten!C:C),3)</f>
        <v>0</v>
      </c>
      <c r="K1687" s="320">
        <f>ROUND(SUMIF(Anlagenbewegungsdaten!$B:$B,$A1687,Anlagenbewegungsdaten!$D:$D),2)</f>
        <v>0</v>
      </c>
      <c r="L1687" s="321">
        <f t="shared" si="64"/>
        <v>0</v>
      </c>
      <c r="M1687" s="341" t="s">
        <v>4950</v>
      </c>
      <c r="N1687" s="341" t="s">
        <v>4963</v>
      </c>
      <c r="O1687" s="323">
        <f>ROUND(SUMIF(Anlagenbewegungsdaten_AV!B:B,A1687,Anlagenbewegungsdaten_AV!C:C),3)</f>
        <v>0</v>
      </c>
      <c r="P1687" s="320">
        <f>ROUND(SUMIF(Anlagenbewegungsdaten_AV!$B:$B,$A1687,Anlagenbewegungsdaten_AV!$D:$D),2)</f>
        <v>0</v>
      </c>
      <c r="Q1687" s="321">
        <f t="shared" si="65"/>
        <v>0</v>
      </c>
      <c r="S1687" s="324"/>
      <c r="T1687" s="317"/>
      <c r="U1687" s="325"/>
      <c r="V1687" s="325"/>
    </row>
    <row r="1688" spans="1:22" ht="15" customHeight="1" x14ac:dyDescent="0.25">
      <c r="A1688" s="129" t="s">
        <v>2832</v>
      </c>
      <c r="B1688" s="126" t="s">
        <v>2087</v>
      </c>
      <c r="C1688" s="127" t="s">
        <v>4021</v>
      </c>
      <c r="D1688" s="127" t="s">
        <v>2577</v>
      </c>
      <c r="E1688" s="127" t="s">
        <v>2555</v>
      </c>
      <c r="F1688" s="128">
        <v>28.64</v>
      </c>
      <c r="G1688" s="128">
        <v>28.84</v>
      </c>
      <c r="H1688" s="128">
        <v>22.91</v>
      </c>
      <c r="I1688" s="311"/>
      <c r="J1688" s="319">
        <f>ROUND(SUMIF(Anlagenbewegungsdaten!B:B,A1688,Anlagenbewegungsdaten!C:C),3)</f>
        <v>0</v>
      </c>
      <c r="K1688" s="320">
        <f>ROUND(SUMIF(Anlagenbewegungsdaten!$B:$B,$A1688,Anlagenbewegungsdaten!$D:$D),2)</f>
        <v>0</v>
      </c>
      <c r="L1688" s="321">
        <f t="shared" si="64"/>
        <v>0</v>
      </c>
      <c r="M1688" s="341" t="s">
        <v>4950</v>
      </c>
      <c r="N1688" s="341" t="s">
        <v>4963</v>
      </c>
      <c r="O1688" s="323">
        <f>ROUND(SUMIF(Anlagenbewegungsdaten_AV!B:B,A1688,Anlagenbewegungsdaten_AV!C:C),3)</f>
        <v>0</v>
      </c>
      <c r="P1688" s="320">
        <f>ROUND(SUMIF(Anlagenbewegungsdaten_AV!$B:$B,$A1688,Anlagenbewegungsdaten_AV!$D:$D),2)</f>
        <v>0</v>
      </c>
      <c r="Q1688" s="321">
        <f t="shared" si="65"/>
        <v>0</v>
      </c>
      <c r="S1688" s="324"/>
      <c r="T1688" s="317"/>
      <c r="U1688" s="325"/>
      <c r="V1688" s="325"/>
    </row>
    <row r="1689" spans="1:22" ht="15" customHeight="1" x14ac:dyDescent="0.25">
      <c r="A1689" s="129" t="s">
        <v>3575</v>
      </c>
      <c r="B1689" s="126" t="s">
        <v>2087</v>
      </c>
      <c r="C1689" s="127" t="s">
        <v>4021</v>
      </c>
      <c r="D1689" s="127" t="s">
        <v>3319</v>
      </c>
      <c r="E1689" s="127" t="s">
        <v>3299</v>
      </c>
      <c r="F1689" s="128">
        <v>27.61</v>
      </c>
      <c r="G1689" s="128">
        <v>27.81</v>
      </c>
      <c r="H1689" s="128">
        <v>22.09</v>
      </c>
      <c r="I1689" s="311"/>
      <c r="J1689" s="319">
        <f>ROUND(SUMIF(Anlagenbewegungsdaten!B:B,A1689,Anlagenbewegungsdaten!C:C),3)</f>
        <v>0</v>
      </c>
      <c r="K1689" s="320">
        <f>ROUND(SUMIF(Anlagenbewegungsdaten!$B:$B,$A1689,Anlagenbewegungsdaten!$D:$D),2)</f>
        <v>0</v>
      </c>
      <c r="L1689" s="321">
        <f t="shared" si="64"/>
        <v>0</v>
      </c>
      <c r="M1689" s="341" t="s">
        <v>4950</v>
      </c>
      <c r="N1689" s="341" t="s">
        <v>4963</v>
      </c>
      <c r="O1689" s="323">
        <f>ROUND(SUMIF(Anlagenbewegungsdaten_AV!B:B,A1689,Anlagenbewegungsdaten_AV!C:C),3)</f>
        <v>0</v>
      </c>
      <c r="P1689" s="320">
        <f>ROUND(SUMIF(Anlagenbewegungsdaten_AV!$B:$B,$A1689,Anlagenbewegungsdaten_AV!$D:$D),2)</f>
        <v>0</v>
      </c>
      <c r="Q1689" s="321">
        <f t="shared" si="65"/>
        <v>0</v>
      </c>
      <c r="S1689" s="324"/>
      <c r="T1689" s="317"/>
      <c r="U1689" s="325"/>
      <c r="V1689" s="325"/>
    </row>
    <row r="1690" spans="1:22" ht="15" customHeight="1" x14ac:dyDescent="0.25">
      <c r="A1690" s="129" t="s">
        <v>3576</v>
      </c>
      <c r="B1690" s="126" t="s">
        <v>2087</v>
      </c>
      <c r="C1690" s="127" t="s">
        <v>4021</v>
      </c>
      <c r="D1690" s="127" t="s">
        <v>3321</v>
      </c>
      <c r="E1690" s="127" t="s">
        <v>3299</v>
      </c>
      <c r="F1690" s="128">
        <v>28.61</v>
      </c>
      <c r="G1690" s="128">
        <v>28.81</v>
      </c>
      <c r="H1690" s="128">
        <v>22.89</v>
      </c>
      <c r="I1690" s="311"/>
      <c r="J1690" s="319">
        <f>ROUND(SUMIF(Anlagenbewegungsdaten!B:B,A1690,Anlagenbewegungsdaten!C:C),3)</f>
        <v>0</v>
      </c>
      <c r="K1690" s="320">
        <f>ROUND(SUMIF(Anlagenbewegungsdaten!$B:$B,$A1690,Anlagenbewegungsdaten!$D:$D),2)</f>
        <v>0</v>
      </c>
      <c r="L1690" s="321">
        <f t="shared" si="64"/>
        <v>0</v>
      </c>
      <c r="M1690" s="341" t="s">
        <v>4950</v>
      </c>
      <c r="N1690" s="341" t="s">
        <v>4963</v>
      </c>
      <c r="O1690" s="323">
        <f>ROUND(SUMIF(Anlagenbewegungsdaten_AV!B:B,A1690,Anlagenbewegungsdaten_AV!C:C),3)</f>
        <v>0</v>
      </c>
      <c r="P1690" s="320">
        <f>ROUND(SUMIF(Anlagenbewegungsdaten_AV!$B:$B,$A1690,Anlagenbewegungsdaten_AV!$D:$D),2)</f>
        <v>0</v>
      </c>
      <c r="Q1690" s="321">
        <f t="shared" si="65"/>
        <v>0</v>
      </c>
      <c r="S1690" s="324"/>
      <c r="T1690" s="317"/>
      <c r="U1690" s="325"/>
      <c r="V1690" s="325"/>
    </row>
    <row r="1691" spans="1:22" ht="15" customHeight="1" x14ac:dyDescent="0.25">
      <c r="A1691" s="129" t="s">
        <v>4347</v>
      </c>
      <c r="B1691" s="126" t="s">
        <v>2087</v>
      </c>
      <c r="C1691" s="127" t="s">
        <v>4021</v>
      </c>
      <c r="D1691" s="127" t="s">
        <v>4089</v>
      </c>
      <c r="E1691" s="127" t="s">
        <v>4069</v>
      </c>
      <c r="F1691" s="128">
        <v>27.58</v>
      </c>
      <c r="G1691" s="128">
        <v>27.779999999999998</v>
      </c>
      <c r="H1691" s="128">
        <v>22.06</v>
      </c>
      <c r="I1691" s="311"/>
      <c r="J1691" s="319">
        <f>ROUND(SUMIF(Anlagenbewegungsdaten!B:B,A1691,Anlagenbewegungsdaten!C:C),3)</f>
        <v>0</v>
      </c>
      <c r="K1691" s="320">
        <f>ROUND(SUMIF(Anlagenbewegungsdaten!$B:$B,$A1691,Anlagenbewegungsdaten!$D:$D),2)</f>
        <v>0</v>
      </c>
      <c r="L1691" s="321">
        <f t="shared" si="64"/>
        <v>0</v>
      </c>
      <c r="M1691" s="341" t="s">
        <v>4950</v>
      </c>
      <c r="N1691" s="341" t="s">
        <v>4963</v>
      </c>
      <c r="O1691" s="323">
        <f>ROUND(SUMIF(Anlagenbewegungsdaten_AV!B:B,A1691,Anlagenbewegungsdaten_AV!C:C),3)</f>
        <v>0</v>
      </c>
      <c r="P1691" s="320">
        <f>ROUND(SUMIF(Anlagenbewegungsdaten_AV!$B:$B,$A1691,Anlagenbewegungsdaten_AV!$D:$D),2)</f>
        <v>0</v>
      </c>
      <c r="Q1691" s="321">
        <f t="shared" si="65"/>
        <v>0</v>
      </c>
      <c r="S1691" s="324"/>
      <c r="T1691" s="317"/>
      <c r="U1691" s="325"/>
      <c r="V1691" s="325"/>
    </row>
    <row r="1692" spans="1:22" ht="15" customHeight="1" x14ac:dyDescent="0.25">
      <c r="A1692" s="129" t="s">
        <v>4348</v>
      </c>
      <c r="B1692" s="126" t="s">
        <v>2087</v>
      </c>
      <c r="C1692" s="127" t="s">
        <v>4021</v>
      </c>
      <c r="D1692" s="127" t="s">
        <v>4091</v>
      </c>
      <c r="E1692" s="127" t="s">
        <v>4069</v>
      </c>
      <c r="F1692" s="128">
        <v>28.58</v>
      </c>
      <c r="G1692" s="128">
        <v>28.779999999999998</v>
      </c>
      <c r="H1692" s="128">
        <v>22.86</v>
      </c>
      <c r="I1692" s="311"/>
      <c r="J1692" s="319">
        <f>ROUND(SUMIF(Anlagenbewegungsdaten!B:B,A1692,Anlagenbewegungsdaten!C:C),3)</f>
        <v>0</v>
      </c>
      <c r="K1692" s="320">
        <f>ROUND(SUMIF(Anlagenbewegungsdaten!$B:$B,$A1692,Anlagenbewegungsdaten!$D:$D),2)</f>
        <v>0</v>
      </c>
      <c r="L1692" s="321">
        <f t="shared" si="64"/>
        <v>0</v>
      </c>
      <c r="M1692" s="341" t="s">
        <v>4950</v>
      </c>
      <c r="N1692" s="341" t="s">
        <v>4963</v>
      </c>
      <c r="O1692" s="323">
        <f>ROUND(SUMIF(Anlagenbewegungsdaten_AV!B:B,A1692,Anlagenbewegungsdaten_AV!C:C),3)</f>
        <v>0</v>
      </c>
      <c r="P1692" s="320">
        <f>ROUND(SUMIF(Anlagenbewegungsdaten_AV!$B:$B,$A1692,Anlagenbewegungsdaten_AV!$D:$D),2)</f>
        <v>0</v>
      </c>
      <c r="Q1692" s="321">
        <f t="shared" si="65"/>
        <v>0</v>
      </c>
      <c r="S1692" s="324"/>
      <c r="T1692" s="317"/>
      <c r="U1692" s="325"/>
      <c r="V1692" s="325"/>
    </row>
    <row r="1693" spans="1:22" ht="15" customHeight="1" x14ac:dyDescent="0.25">
      <c r="A1693" s="129" t="s">
        <v>5030</v>
      </c>
      <c r="B1693" s="126" t="s">
        <v>2087</v>
      </c>
      <c r="C1693" s="127" t="s">
        <v>4021</v>
      </c>
      <c r="D1693" s="127" t="s">
        <v>5031</v>
      </c>
      <c r="E1693" s="127" t="s">
        <v>5023</v>
      </c>
      <c r="F1693" s="128">
        <v>28.55</v>
      </c>
      <c r="G1693" s="128">
        <v>28.75</v>
      </c>
      <c r="H1693" s="128">
        <v>22.84</v>
      </c>
      <c r="I1693" s="311"/>
      <c r="J1693" s="319">
        <f>ROUND(SUMIF(Anlagenbewegungsdaten!B:B,A1693,Anlagenbewegungsdaten!C:C),3)</f>
        <v>0</v>
      </c>
      <c r="K1693" s="320">
        <f>ROUND(SUMIF(Anlagenbewegungsdaten!$B:$B,$A1693,Anlagenbewegungsdaten!$D:$D),2)</f>
        <v>0</v>
      </c>
      <c r="L1693" s="321">
        <f t="shared" si="64"/>
        <v>0</v>
      </c>
      <c r="M1693" s="341" t="s">
        <v>4950</v>
      </c>
      <c r="N1693" s="341" t="s">
        <v>4963</v>
      </c>
      <c r="O1693" s="323">
        <f>ROUND(SUMIF(Anlagenbewegungsdaten_AV!B:B,A1693,Anlagenbewegungsdaten_AV!C:C),3)</f>
        <v>0</v>
      </c>
      <c r="P1693" s="320">
        <f>ROUND(SUMIF(Anlagenbewegungsdaten_AV!$B:$B,$A1693,Anlagenbewegungsdaten_AV!$D:$D),2)</f>
        <v>0</v>
      </c>
      <c r="Q1693" s="321">
        <f t="shared" si="65"/>
        <v>0</v>
      </c>
      <c r="S1693" s="324"/>
      <c r="T1693" s="317"/>
      <c r="U1693" s="325"/>
      <c r="V1693" s="325"/>
    </row>
    <row r="1694" spans="1:22" ht="15" customHeight="1" x14ac:dyDescent="0.25">
      <c r="A1694" s="129" t="s">
        <v>395</v>
      </c>
      <c r="B1694" s="126" t="s">
        <v>2087</v>
      </c>
      <c r="C1694" s="127" t="s">
        <v>4021</v>
      </c>
      <c r="D1694" s="127" t="s">
        <v>1604</v>
      </c>
      <c r="E1694" s="127" t="s">
        <v>1543</v>
      </c>
      <c r="F1694" s="128">
        <v>27.67</v>
      </c>
      <c r="G1694" s="128">
        <v>27.87</v>
      </c>
      <c r="H1694" s="128">
        <v>22.14</v>
      </c>
      <c r="I1694" s="311"/>
      <c r="J1694" s="319">
        <f>ROUND(SUMIF(Anlagenbewegungsdaten!B:B,A1694,Anlagenbewegungsdaten!C:C),3)</f>
        <v>0</v>
      </c>
      <c r="K1694" s="320">
        <f>ROUND(SUMIF(Anlagenbewegungsdaten!$B:$B,$A1694,Anlagenbewegungsdaten!$D:$D),2)</f>
        <v>0</v>
      </c>
      <c r="L1694" s="321">
        <f t="shared" si="64"/>
        <v>0</v>
      </c>
      <c r="M1694" s="341" t="s">
        <v>4950</v>
      </c>
      <c r="N1694" s="341" t="s">
        <v>4963</v>
      </c>
      <c r="O1694" s="323">
        <f>ROUND(SUMIF(Anlagenbewegungsdaten_AV!B:B,A1694,Anlagenbewegungsdaten_AV!C:C),3)</f>
        <v>0</v>
      </c>
      <c r="P1694" s="320">
        <f>ROUND(SUMIF(Anlagenbewegungsdaten_AV!$B:$B,$A1694,Anlagenbewegungsdaten_AV!$D:$D),2)</f>
        <v>0</v>
      </c>
      <c r="Q1694" s="321">
        <f t="shared" si="65"/>
        <v>0</v>
      </c>
      <c r="S1694" s="324"/>
      <c r="T1694" s="317"/>
      <c r="U1694" s="325"/>
      <c r="V1694" s="325"/>
    </row>
    <row r="1695" spans="1:22" ht="15" customHeight="1" x14ac:dyDescent="0.25">
      <c r="A1695" s="129" t="s">
        <v>399</v>
      </c>
      <c r="B1695" s="126" t="s">
        <v>2087</v>
      </c>
      <c r="C1695" s="127" t="s">
        <v>4021</v>
      </c>
      <c r="D1695" s="127" t="s">
        <v>1610</v>
      </c>
      <c r="E1695" s="127" t="s">
        <v>1543</v>
      </c>
      <c r="F1695" s="128">
        <v>28.67</v>
      </c>
      <c r="G1695" s="128">
        <v>28.87</v>
      </c>
      <c r="H1695" s="128">
        <v>22.94</v>
      </c>
      <c r="I1695" s="311"/>
      <c r="J1695" s="319">
        <f>ROUND(SUMIF(Anlagenbewegungsdaten!B:B,A1695,Anlagenbewegungsdaten!C:C),3)</f>
        <v>0</v>
      </c>
      <c r="K1695" s="320">
        <f>ROUND(SUMIF(Anlagenbewegungsdaten!$B:$B,$A1695,Anlagenbewegungsdaten!$D:$D),2)</f>
        <v>0</v>
      </c>
      <c r="L1695" s="321">
        <f t="shared" si="64"/>
        <v>0</v>
      </c>
      <c r="M1695" s="341" t="s">
        <v>4950</v>
      </c>
      <c r="N1695" s="341" t="s">
        <v>4963</v>
      </c>
      <c r="O1695" s="323">
        <f>ROUND(SUMIF(Anlagenbewegungsdaten_AV!B:B,A1695,Anlagenbewegungsdaten_AV!C:C),3)</f>
        <v>0</v>
      </c>
      <c r="P1695" s="320">
        <f>ROUND(SUMIF(Anlagenbewegungsdaten_AV!$B:$B,$A1695,Anlagenbewegungsdaten_AV!$D:$D),2)</f>
        <v>0</v>
      </c>
      <c r="Q1695" s="321">
        <f t="shared" si="65"/>
        <v>0</v>
      </c>
      <c r="S1695" s="324"/>
      <c r="T1695" s="317"/>
      <c r="U1695" s="325"/>
      <c r="V1695" s="325"/>
    </row>
    <row r="1696" spans="1:22" ht="15" customHeight="1" x14ac:dyDescent="0.25">
      <c r="A1696" s="129" t="s">
        <v>394</v>
      </c>
      <c r="B1696" s="126" t="s">
        <v>2087</v>
      </c>
      <c r="C1696" s="127" t="s">
        <v>4021</v>
      </c>
      <c r="D1696" s="127" t="s">
        <v>58</v>
      </c>
      <c r="E1696" s="127" t="s">
        <v>2465</v>
      </c>
      <c r="F1696" s="128">
        <v>26.67</v>
      </c>
      <c r="G1696" s="128">
        <v>26.87</v>
      </c>
      <c r="H1696" s="128">
        <v>21.34</v>
      </c>
      <c r="I1696" s="311"/>
      <c r="J1696" s="319">
        <f>ROUND(SUMIF(Anlagenbewegungsdaten!B:B,A1696,Anlagenbewegungsdaten!C:C),3)</f>
        <v>0</v>
      </c>
      <c r="K1696" s="320">
        <f>ROUND(SUMIF(Anlagenbewegungsdaten!$B:$B,$A1696,Anlagenbewegungsdaten!$D:$D),2)</f>
        <v>0</v>
      </c>
      <c r="L1696" s="321">
        <f t="shared" si="64"/>
        <v>0</v>
      </c>
      <c r="M1696" s="341" t="s">
        <v>4950</v>
      </c>
      <c r="N1696" s="341" t="s">
        <v>4963</v>
      </c>
      <c r="O1696" s="323">
        <f>ROUND(SUMIF(Anlagenbewegungsdaten_AV!B:B,A1696,Anlagenbewegungsdaten_AV!C:C),3)</f>
        <v>0</v>
      </c>
      <c r="P1696" s="320">
        <f>ROUND(SUMIF(Anlagenbewegungsdaten_AV!$B:$B,$A1696,Anlagenbewegungsdaten_AV!$D:$D),2)</f>
        <v>0</v>
      </c>
      <c r="Q1696" s="321">
        <f t="shared" si="65"/>
        <v>0</v>
      </c>
      <c r="S1696" s="324"/>
      <c r="T1696" s="317"/>
      <c r="U1696" s="325"/>
      <c r="V1696" s="325"/>
    </row>
    <row r="1697" spans="1:22" ht="15" customHeight="1" x14ac:dyDescent="0.25">
      <c r="A1697" s="129" t="s">
        <v>398</v>
      </c>
      <c r="B1697" s="126" t="s">
        <v>2087</v>
      </c>
      <c r="C1697" s="127" t="s">
        <v>4021</v>
      </c>
      <c r="D1697" s="127" t="s">
        <v>63</v>
      </c>
      <c r="E1697" s="127" t="s">
        <v>2465</v>
      </c>
      <c r="F1697" s="128">
        <v>27.67</v>
      </c>
      <c r="G1697" s="128">
        <v>27.87</v>
      </c>
      <c r="H1697" s="128">
        <v>22.14</v>
      </c>
      <c r="I1697" s="311"/>
      <c r="J1697" s="319">
        <f>ROUND(SUMIF(Anlagenbewegungsdaten!B:B,A1697,Anlagenbewegungsdaten!C:C),3)</f>
        <v>0</v>
      </c>
      <c r="K1697" s="320">
        <f>ROUND(SUMIF(Anlagenbewegungsdaten!$B:$B,$A1697,Anlagenbewegungsdaten!$D:$D),2)</f>
        <v>0</v>
      </c>
      <c r="L1697" s="321">
        <f t="shared" si="64"/>
        <v>0</v>
      </c>
      <c r="M1697" s="341" t="s">
        <v>4950</v>
      </c>
      <c r="N1697" s="341" t="s">
        <v>4963</v>
      </c>
      <c r="O1697" s="323">
        <f>ROUND(SUMIF(Anlagenbewegungsdaten_AV!B:B,A1697,Anlagenbewegungsdaten_AV!C:C),3)</f>
        <v>0</v>
      </c>
      <c r="P1697" s="320">
        <f>ROUND(SUMIF(Anlagenbewegungsdaten_AV!$B:$B,$A1697,Anlagenbewegungsdaten_AV!$D:$D),2)</f>
        <v>0</v>
      </c>
      <c r="Q1697" s="321">
        <f t="shared" si="65"/>
        <v>0</v>
      </c>
      <c r="S1697" s="324"/>
      <c r="T1697" s="317"/>
      <c r="U1697" s="325"/>
      <c r="V1697" s="325"/>
    </row>
    <row r="1698" spans="1:22" ht="15" customHeight="1" x14ac:dyDescent="0.25">
      <c r="A1698" s="129" t="s">
        <v>397</v>
      </c>
      <c r="B1698" s="126" t="s">
        <v>2087</v>
      </c>
      <c r="C1698" s="127" t="s">
        <v>4021</v>
      </c>
      <c r="D1698" s="127" t="s">
        <v>1608</v>
      </c>
      <c r="E1698" s="127" t="s">
        <v>2462</v>
      </c>
      <c r="F1698" s="128">
        <v>25.67</v>
      </c>
      <c r="G1698" s="128">
        <v>25.87</v>
      </c>
      <c r="H1698" s="128">
        <v>20.54</v>
      </c>
      <c r="I1698" s="311"/>
      <c r="J1698" s="319">
        <f>ROUND(SUMIF(Anlagenbewegungsdaten!B:B,A1698,Anlagenbewegungsdaten!C:C),3)</f>
        <v>0</v>
      </c>
      <c r="K1698" s="320">
        <f>ROUND(SUMIF(Anlagenbewegungsdaten!$B:$B,$A1698,Anlagenbewegungsdaten!$D:$D),2)</f>
        <v>0</v>
      </c>
      <c r="L1698" s="321">
        <f t="shared" si="64"/>
        <v>0</v>
      </c>
      <c r="M1698" s="341" t="s">
        <v>4950</v>
      </c>
      <c r="N1698" s="341" t="s">
        <v>4963</v>
      </c>
      <c r="O1698" s="323">
        <f>ROUND(SUMIF(Anlagenbewegungsdaten_AV!B:B,A1698,Anlagenbewegungsdaten_AV!C:C),3)</f>
        <v>0</v>
      </c>
      <c r="P1698" s="320">
        <f>ROUND(SUMIF(Anlagenbewegungsdaten_AV!$B:$B,$A1698,Anlagenbewegungsdaten_AV!$D:$D),2)</f>
        <v>0</v>
      </c>
      <c r="Q1698" s="321">
        <f t="shared" si="65"/>
        <v>0</v>
      </c>
      <c r="S1698" s="324"/>
      <c r="T1698" s="317"/>
      <c r="U1698" s="325"/>
      <c r="V1698" s="325"/>
    </row>
    <row r="1699" spans="1:22" ht="15" customHeight="1" x14ac:dyDescent="0.25">
      <c r="A1699" s="129" t="s">
        <v>359</v>
      </c>
      <c r="B1699" s="126" t="s">
        <v>2087</v>
      </c>
      <c r="C1699" s="127" t="s">
        <v>4021</v>
      </c>
      <c r="D1699" s="127" t="s">
        <v>5</v>
      </c>
      <c r="E1699" s="127" t="s">
        <v>2462</v>
      </c>
      <c r="F1699" s="128">
        <v>12.67</v>
      </c>
      <c r="G1699" s="128">
        <v>12.87</v>
      </c>
      <c r="H1699" s="128">
        <v>10.14</v>
      </c>
      <c r="I1699" s="311"/>
      <c r="J1699" s="319">
        <f>ROUND(SUMIF(Anlagenbewegungsdaten!B:B,A1699,Anlagenbewegungsdaten!C:C),3)</f>
        <v>0</v>
      </c>
      <c r="K1699" s="320">
        <f>ROUND(SUMIF(Anlagenbewegungsdaten!$B:$B,$A1699,Anlagenbewegungsdaten!$D:$D),2)</f>
        <v>0</v>
      </c>
      <c r="L1699" s="321">
        <f t="shared" si="64"/>
        <v>0</v>
      </c>
      <c r="M1699" s="341" t="s">
        <v>4950</v>
      </c>
      <c r="N1699" s="341" t="s">
        <v>4963</v>
      </c>
      <c r="O1699" s="323">
        <f>ROUND(SUMIF(Anlagenbewegungsdaten_AV!B:B,A1699,Anlagenbewegungsdaten_AV!C:C),3)</f>
        <v>0</v>
      </c>
      <c r="P1699" s="320">
        <f>ROUND(SUMIF(Anlagenbewegungsdaten_AV!$B:$B,$A1699,Anlagenbewegungsdaten_AV!$D:$D),2)</f>
        <v>0</v>
      </c>
      <c r="Q1699" s="321">
        <f t="shared" si="65"/>
        <v>0</v>
      </c>
      <c r="S1699" s="324"/>
      <c r="T1699" s="317"/>
      <c r="U1699" s="325"/>
      <c r="V1699" s="325"/>
    </row>
    <row r="1700" spans="1:22" ht="15" customHeight="1" x14ac:dyDescent="0.25">
      <c r="A1700" s="129" t="s">
        <v>701</v>
      </c>
      <c r="B1700" s="126" t="s">
        <v>2087</v>
      </c>
      <c r="C1700" s="127" t="s">
        <v>4021</v>
      </c>
      <c r="D1700" s="127" t="s">
        <v>2477</v>
      </c>
      <c r="E1700" s="127" t="s">
        <v>2462</v>
      </c>
      <c r="F1700" s="128">
        <v>9.6</v>
      </c>
      <c r="G1700" s="128">
        <v>9.7999999999999989</v>
      </c>
      <c r="H1700" s="128">
        <v>7.68</v>
      </c>
      <c r="I1700" s="311"/>
      <c r="J1700" s="319">
        <f>ROUND(SUMIF(Anlagenbewegungsdaten!B:B,A1700,Anlagenbewegungsdaten!C:C),3)</f>
        <v>0</v>
      </c>
      <c r="K1700" s="320">
        <f>ROUND(SUMIF(Anlagenbewegungsdaten!$B:$B,$A1700,Anlagenbewegungsdaten!$D:$D),2)</f>
        <v>0</v>
      </c>
      <c r="L1700" s="321">
        <f t="shared" si="64"/>
        <v>0</v>
      </c>
      <c r="M1700" s="341" t="s">
        <v>4950</v>
      </c>
      <c r="N1700" s="341" t="s">
        <v>4963</v>
      </c>
      <c r="O1700" s="323">
        <f>ROUND(SUMIF(Anlagenbewegungsdaten_AV!B:B,A1700,Anlagenbewegungsdaten_AV!C:C),3)</f>
        <v>0</v>
      </c>
      <c r="P1700" s="320">
        <f>ROUND(SUMIF(Anlagenbewegungsdaten_AV!$B:$B,$A1700,Anlagenbewegungsdaten_AV!$D:$D),2)</f>
        <v>0</v>
      </c>
      <c r="Q1700" s="321">
        <f t="shared" si="65"/>
        <v>0</v>
      </c>
      <c r="S1700" s="324"/>
      <c r="T1700" s="317"/>
      <c r="U1700" s="325"/>
      <c r="V1700" s="325"/>
    </row>
    <row r="1701" spans="1:22" ht="15" customHeight="1" x14ac:dyDescent="0.25">
      <c r="A1701" s="129" t="s">
        <v>703</v>
      </c>
      <c r="B1701" s="126" t="s">
        <v>2087</v>
      </c>
      <c r="C1701" s="127" t="s">
        <v>4021</v>
      </c>
      <c r="D1701" s="127" t="s">
        <v>2481</v>
      </c>
      <c r="E1701" s="127" t="s">
        <v>2462</v>
      </c>
      <c r="F1701" s="128">
        <v>15.6</v>
      </c>
      <c r="G1701" s="128">
        <v>15.799999999999999</v>
      </c>
      <c r="H1701" s="128">
        <v>12.48</v>
      </c>
      <c r="I1701" s="311"/>
      <c r="J1701" s="319">
        <f>ROUND(SUMIF(Anlagenbewegungsdaten!B:B,A1701,Anlagenbewegungsdaten!C:C),3)</f>
        <v>0</v>
      </c>
      <c r="K1701" s="320">
        <f>ROUND(SUMIF(Anlagenbewegungsdaten!$B:$B,$A1701,Anlagenbewegungsdaten!$D:$D),2)</f>
        <v>0</v>
      </c>
      <c r="L1701" s="321">
        <f t="shared" si="64"/>
        <v>0</v>
      </c>
      <c r="M1701" s="341" t="s">
        <v>4950</v>
      </c>
      <c r="N1701" s="341" t="s">
        <v>4963</v>
      </c>
      <c r="O1701" s="323">
        <f>ROUND(SUMIF(Anlagenbewegungsdaten_AV!B:B,A1701,Anlagenbewegungsdaten_AV!C:C),3)</f>
        <v>0</v>
      </c>
      <c r="P1701" s="320">
        <f>ROUND(SUMIF(Anlagenbewegungsdaten_AV!$B:$B,$A1701,Anlagenbewegungsdaten_AV!$D:$D),2)</f>
        <v>0</v>
      </c>
      <c r="Q1701" s="321">
        <f t="shared" si="65"/>
        <v>0</v>
      </c>
      <c r="S1701" s="324"/>
      <c r="T1701" s="317"/>
      <c r="U1701" s="325"/>
      <c r="V1701" s="325"/>
    </row>
    <row r="1702" spans="1:22" ht="15" customHeight="1" x14ac:dyDescent="0.25">
      <c r="A1702" s="129" t="s">
        <v>707</v>
      </c>
      <c r="B1702" s="126" t="s">
        <v>2087</v>
      </c>
      <c r="C1702" s="127" t="s">
        <v>4021</v>
      </c>
      <c r="D1702" s="127" t="s">
        <v>2488</v>
      </c>
      <c r="E1702" s="127" t="s">
        <v>2462</v>
      </c>
      <c r="F1702" s="128">
        <v>17.600000000000001</v>
      </c>
      <c r="G1702" s="128">
        <v>17.8</v>
      </c>
      <c r="H1702" s="128">
        <v>14.08</v>
      </c>
      <c r="I1702" s="311"/>
      <c r="J1702" s="319">
        <f>ROUND(SUMIF(Anlagenbewegungsdaten!B:B,A1702,Anlagenbewegungsdaten!C:C),3)</f>
        <v>0</v>
      </c>
      <c r="K1702" s="320">
        <f>ROUND(SUMIF(Anlagenbewegungsdaten!$B:$B,$A1702,Anlagenbewegungsdaten!$D:$D),2)</f>
        <v>0</v>
      </c>
      <c r="L1702" s="321">
        <f t="shared" si="64"/>
        <v>0</v>
      </c>
      <c r="M1702" s="341" t="s">
        <v>4950</v>
      </c>
      <c r="N1702" s="341" t="s">
        <v>4963</v>
      </c>
      <c r="O1702" s="323">
        <f>ROUND(SUMIF(Anlagenbewegungsdaten_AV!B:B,A1702,Anlagenbewegungsdaten_AV!C:C),3)</f>
        <v>0</v>
      </c>
      <c r="P1702" s="320">
        <f>ROUND(SUMIF(Anlagenbewegungsdaten_AV!$B:$B,$A1702,Anlagenbewegungsdaten_AV!$D:$D),2)</f>
        <v>0</v>
      </c>
      <c r="Q1702" s="321">
        <f t="shared" si="65"/>
        <v>0</v>
      </c>
      <c r="S1702" s="324"/>
      <c r="T1702" s="317"/>
      <c r="U1702" s="325"/>
      <c r="V1702" s="325"/>
    </row>
    <row r="1703" spans="1:22" ht="15" customHeight="1" x14ac:dyDescent="0.25">
      <c r="A1703" s="129" t="s">
        <v>496</v>
      </c>
      <c r="B1703" s="126" t="s">
        <v>2087</v>
      </c>
      <c r="C1703" s="127" t="s">
        <v>4021</v>
      </c>
      <c r="D1703" s="127" t="s">
        <v>1829</v>
      </c>
      <c r="E1703" s="127" t="s">
        <v>1546</v>
      </c>
      <c r="F1703" s="128">
        <v>20.6</v>
      </c>
      <c r="G1703" s="128">
        <v>20.8</v>
      </c>
      <c r="H1703" s="128">
        <v>16.48</v>
      </c>
      <c r="I1703" s="311"/>
      <c r="J1703" s="319">
        <f>ROUND(SUMIF(Anlagenbewegungsdaten!B:B,A1703,Anlagenbewegungsdaten!C:C),3)</f>
        <v>0</v>
      </c>
      <c r="K1703" s="320">
        <f>ROUND(SUMIF(Anlagenbewegungsdaten!$B:$B,$A1703,Anlagenbewegungsdaten!$D:$D),2)</f>
        <v>0</v>
      </c>
      <c r="L1703" s="321">
        <f t="shared" si="64"/>
        <v>0</v>
      </c>
      <c r="M1703" s="341" t="s">
        <v>4950</v>
      </c>
      <c r="N1703" s="341" t="s">
        <v>4963</v>
      </c>
      <c r="O1703" s="323">
        <f>ROUND(SUMIF(Anlagenbewegungsdaten_AV!B:B,A1703,Anlagenbewegungsdaten_AV!C:C),3)</f>
        <v>0</v>
      </c>
      <c r="P1703" s="320">
        <f>ROUND(SUMIF(Anlagenbewegungsdaten_AV!$B:$B,$A1703,Anlagenbewegungsdaten_AV!$D:$D),2)</f>
        <v>0</v>
      </c>
      <c r="Q1703" s="321">
        <f t="shared" si="65"/>
        <v>0</v>
      </c>
      <c r="S1703" s="324"/>
      <c r="T1703" s="317"/>
      <c r="U1703" s="325"/>
      <c r="V1703" s="325"/>
    </row>
    <row r="1704" spans="1:22" ht="15" customHeight="1" x14ac:dyDescent="0.25">
      <c r="A1704" s="129" t="s">
        <v>500</v>
      </c>
      <c r="B1704" s="126" t="s">
        <v>2087</v>
      </c>
      <c r="C1704" s="127" t="s">
        <v>4021</v>
      </c>
      <c r="D1704" s="127" t="s">
        <v>1837</v>
      </c>
      <c r="E1704" s="127" t="s">
        <v>1546</v>
      </c>
      <c r="F1704" s="128">
        <v>21.6</v>
      </c>
      <c r="G1704" s="128">
        <v>21.8</v>
      </c>
      <c r="H1704" s="128">
        <v>17.28</v>
      </c>
      <c r="I1704" s="311"/>
      <c r="J1704" s="319">
        <f>ROUND(SUMIF(Anlagenbewegungsdaten!B:B,A1704,Anlagenbewegungsdaten!C:C),3)</f>
        <v>0</v>
      </c>
      <c r="K1704" s="320">
        <f>ROUND(SUMIF(Anlagenbewegungsdaten!$B:$B,$A1704,Anlagenbewegungsdaten!$D:$D),2)</f>
        <v>0</v>
      </c>
      <c r="L1704" s="321">
        <f t="shared" si="64"/>
        <v>0</v>
      </c>
      <c r="M1704" s="341" t="s">
        <v>4950</v>
      </c>
      <c r="N1704" s="341" t="s">
        <v>4963</v>
      </c>
      <c r="O1704" s="323">
        <f>ROUND(SUMIF(Anlagenbewegungsdaten_AV!B:B,A1704,Anlagenbewegungsdaten_AV!C:C),3)</f>
        <v>0</v>
      </c>
      <c r="P1704" s="320">
        <f>ROUND(SUMIF(Anlagenbewegungsdaten_AV!$B:$B,$A1704,Anlagenbewegungsdaten_AV!$D:$D),2)</f>
        <v>0</v>
      </c>
      <c r="Q1704" s="321">
        <f t="shared" si="65"/>
        <v>0</v>
      </c>
      <c r="S1704" s="324"/>
      <c r="T1704" s="317"/>
      <c r="U1704" s="325"/>
      <c r="V1704" s="325"/>
    </row>
    <row r="1705" spans="1:22" ht="15" customHeight="1" x14ac:dyDescent="0.25">
      <c r="A1705" s="129" t="s">
        <v>2859</v>
      </c>
      <c r="B1705" s="126" t="s">
        <v>2087</v>
      </c>
      <c r="C1705" s="127" t="s">
        <v>4021</v>
      </c>
      <c r="D1705" s="127" t="s">
        <v>2733</v>
      </c>
      <c r="E1705" s="127" t="s">
        <v>2555</v>
      </c>
      <c r="F1705" s="128">
        <v>20.57</v>
      </c>
      <c r="G1705" s="128">
        <v>20.77</v>
      </c>
      <c r="H1705" s="128">
        <v>16.46</v>
      </c>
      <c r="I1705" s="311"/>
      <c r="J1705" s="319">
        <f>ROUND(SUMIF(Anlagenbewegungsdaten!B:B,A1705,Anlagenbewegungsdaten!C:C),3)</f>
        <v>0</v>
      </c>
      <c r="K1705" s="320">
        <f>ROUND(SUMIF(Anlagenbewegungsdaten!$B:$B,$A1705,Anlagenbewegungsdaten!$D:$D),2)</f>
        <v>0</v>
      </c>
      <c r="L1705" s="321">
        <f t="shared" si="64"/>
        <v>0</v>
      </c>
      <c r="M1705" s="341" t="s">
        <v>4950</v>
      </c>
      <c r="N1705" s="341" t="s">
        <v>4963</v>
      </c>
      <c r="O1705" s="323">
        <f>ROUND(SUMIF(Anlagenbewegungsdaten_AV!B:B,A1705,Anlagenbewegungsdaten_AV!C:C),3)</f>
        <v>0</v>
      </c>
      <c r="P1705" s="320">
        <f>ROUND(SUMIF(Anlagenbewegungsdaten_AV!$B:$B,$A1705,Anlagenbewegungsdaten_AV!$D:$D),2)</f>
        <v>0</v>
      </c>
      <c r="Q1705" s="321">
        <f t="shared" si="65"/>
        <v>0</v>
      </c>
      <c r="S1705" s="324"/>
      <c r="T1705" s="317"/>
      <c r="U1705" s="325"/>
      <c r="V1705" s="325"/>
    </row>
    <row r="1706" spans="1:22" ht="15" customHeight="1" x14ac:dyDescent="0.25">
      <c r="A1706" s="129" t="s">
        <v>2860</v>
      </c>
      <c r="B1706" s="126" t="s">
        <v>2087</v>
      </c>
      <c r="C1706" s="127" t="s">
        <v>4021</v>
      </c>
      <c r="D1706" s="127" t="s">
        <v>2735</v>
      </c>
      <c r="E1706" s="127" t="s">
        <v>2555</v>
      </c>
      <c r="F1706" s="128">
        <v>21.57</v>
      </c>
      <c r="G1706" s="128">
        <v>21.77</v>
      </c>
      <c r="H1706" s="128">
        <v>17.260000000000002</v>
      </c>
      <c r="I1706" s="311"/>
      <c r="J1706" s="319">
        <f>ROUND(SUMIF(Anlagenbewegungsdaten!B:B,A1706,Anlagenbewegungsdaten!C:C),3)</f>
        <v>0</v>
      </c>
      <c r="K1706" s="320">
        <f>ROUND(SUMIF(Anlagenbewegungsdaten!$B:$B,$A1706,Anlagenbewegungsdaten!$D:$D),2)</f>
        <v>0</v>
      </c>
      <c r="L1706" s="321">
        <f t="shared" si="64"/>
        <v>0</v>
      </c>
      <c r="M1706" s="341" t="s">
        <v>4950</v>
      </c>
      <c r="N1706" s="341" t="s">
        <v>4963</v>
      </c>
      <c r="O1706" s="323">
        <f>ROUND(SUMIF(Anlagenbewegungsdaten_AV!B:B,A1706,Anlagenbewegungsdaten_AV!C:C),3)</f>
        <v>0</v>
      </c>
      <c r="P1706" s="320">
        <f>ROUND(SUMIF(Anlagenbewegungsdaten_AV!$B:$B,$A1706,Anlagenbewegungsdaten_AV!$D:$D),2)</f>
        <v>0</v>
      </c>
      <c r="Q1706" s="321">
        <f t="shared" si="65"/>
        <v>0</v>
      </c>
      <c r="S1706" s="324"/>
      <c r="T1706" s="317"/>
      <c r="U1706" s="325"/>
      <c r="V1706" s="325"/>
    </row>
    <row r="1707" spans="1:22" ht="15" customHeight="1" x14ac:dyDescent="0.25">
      <c r="A1707" s="129" t="s">
        <v>3603</v>
      </c>
      <c r="B1707" s="126" t="s">
        <v>2087</v>
      </c>
      <c r="C1707" s="127" t="s">
        <v>4021</v>
      </c>
      <c r="D1707" s="127" t="s">
        <v>3477</v>
      </c>
      <c r="E1707" s="127" t="s">
        <v>3299</v>
      </c>
      <c r="F1707" s="128">
        <v>20.54</v>
      </c>
      <c r="G1707" s="128">
        <v>20.74</v>
      </c>
      <c r="H1707" s="128">
        <v>16.43</v>
      </c>
      <c r="I1707" s="311"/>
      <c r="J1707" s="319">
        <f>ROUND(SUMIF(Anlagenbewegungsdaten!B:B,A1707,Anlagenbewegungsdaten!C:C),3)</f>
        <v>0</v>
      </c>
      <c r="K1707" s="320">
        <f>ROUND(SUMIF(Anlagenbewegungsdaten!$B:$B,$A1707,Anlagenbewegungsdaten!$D:$D),2)</f>
        <v>0</v>
      </c>
      <c r="L1707" s="321">
        <f t="shared" si="64"/>
        <v>0</v>
      </c>
      <c r="M1707" s="341" t="s">
        <v>4950</v>
      </c>
      <c r="N1707" s="341" t="s">
        <v>4963</v>
      </c>
      <c r="O1707" s="323">
        <f>ROUND(SUMIF(Anlagenbewegungsdaten_AV!B:B,A1707,Anlagenbewegungsdaten_AV!C:C),3)</f>
        <v>0</v>
      </c>
      <c r="P1707" s="320">
        <f>ROUND(SUMIF(Anlagenbewegungsdaten_AV!$B:$B,$A1707,Anlagenbewegungsdaten_AV!$D:$D),2)</f>
        <v>0</v>
      </c>
      <c r="Q1707" s="321">
        <f t="shared" si="65"/>
        <v>0</v>
      </c>
      <c r="S1707" s="324"/>
      <c r="T1707" s="317"/>
      <c r="U1707" s="325"/>
      <c r="V1707" s="325"/>
    </row>
    <row r="1708" spans="1:22" ht="15" customHeight="1" x14ac:dyDescent="0.25">
      <c r="A1708" s="129" t="s">
        <v>3604</v>
      </c>
      <c r="B1708" s="126" t="s">
        <v>2087</v>
      </c>
      <c r="C1708" s="127" t="s">
        <v>4021</v>
      </c>
      <c r="D1708" s="127" t="s">
        <v>3479</v>
      </c>
      <c r="E1708" s="127" t="s">
        <v>3299</v>
      </c>
      <c r="F1708" s="128">
        <v>21.54</v>
      </c>
      <c r="G1708" s="128">
        <v>21.74</v>
      </c>
      <c r="H1708" s="128">
        <v>17.23</v>
      </c>
      <c r="I1708" s="311"/>
      <c r="J1708" s="319">
        <f>ROUND(SUMIF(Anlagenbewegungsdaten!B:B,A1708,Anlagenbewegungsdaten!C:C),3)</f>
        <v>0</v>
      </c>
      <c r="K1708" s="320">
        <f>ROUND(SUMIF(Anlagenbewegungsdaten!$B:$B,$A1708,Anlagenbewegungsdaten!$D:$D),2)</f>
        <v>0</v>
      </c>
      <c r="L1708" s="321">
        <f t="shared" si="64"/>
        <v>0</v>
      </c>
      <c r="M1708" s="341" t="s">
        <v>4950</v>
      </c>
      <c r="N1708" s="341" t="s">
        <v>4963</v>
      </c>
      <c r="O1708" s="323">
        <f>ROUND(SUMIF(Anlagenbewegungsdaten_AV!B:B,A1708,Anlagenbewegungsdaten_AV!C:C),3)</f>
        <v>0</v>
      </c>
      <c r="P1708" s="320">
        <f>ROUND(SUMIF(Anlagenbewegungsdaten_AV!$B:$B,$A1708,Anlagenbewegungsdaten_AV!$D:$D),2)</f>
        <v>0</v>
      </c>
      <c r="Q1708" s="321">
        <f t="shared" si="65"/>
        <v>0</v>
      </c>
      <c r="S1708" s="324"/>
      <c r="T1708" s="317"/>
      <c r="U1708" s="325"/>
      <c r="V1708" s="325"/>
    </row>
    <row r="1709" spans="1:22" ht="15" customHeight="1" x14ac:dyDescent="0.25">
      <c r="A1709" s="129" t="s">
        <v>4375</v>
      </c>
      <c r="B1709" s="126" t="s">
        <v>2087</v>
      </c>
      <c r="C1709" s="127" t="s">
        <v>4021</v>
      </c>
      <c r="D1709" s="127" t="s">
        <v>4248</v>
      </c>
      <c r="E1709" s="127" t="s">
        <v>4069</v>
      </c>
      <c r="F1709" s="128">
        <v>20.509999999999998</v>
      </c>
      <c r="G1709" s="128">
        <v>20.709999999999997</v>
      </c>
      <c r="H1709" s="128">
        <v>16.41</v>
      </c>
      <c r="I1709" s="311"/>
      <c r="J1709" s="319">
        <f>ROUND(SUMIF(Anlagenbewegungsdaten!B:B,A1709,Anlagenbewegungsdaten!C:C),3)</f>
        <v>0</v>
      </c>
      <c r="K1709" s="320">
        <f>ROUND(SUMIF(Anlagenbewegungsdaten!$B:$B,$A1709,Anlagenbewegungsdaten!$D:$D),2)</f>
        <v>0</v>
      </c>
      <c r="L1709" s="321">
        <f t="shared" si="64"/>
        <v>0</v>
      </c>
      <c r="M1709" s="341" t="s">
        <v>4950</v>
      </c>
      <c r="N1709" s="341" t="s">
        <v>4963</v>
      </c>
      <c r="O1709" s="323">
        <f>ROUND(SUMIF(Anlagenbewegungsdaten_AV!B:B,A1709,Anlagenbewegungsdaten_AV!C:C),3)</f>
        <v>0</v>
      </c>
      <c r="P1709" s="320">
        <f>ROUND(SUMIF(Anlagenbewegungsdaten_AV!$B:$B,$A1709,Anlagenbewegungsdaten_AV!$D:$D),2)</f>
        <v>0</v>
      </c>
      <c r="Q1709" s="321">
        <f t="shared" si="65"/>
        <v>0</v>
      </c>
      <c r="S1709" s="324"/>
      <c r="T1709" s="317"/>
      <c r="U1709" s="325"/>
      <c r="V1709" s="325"/>
    </row>
    <row r="1710" spans="1:22" ht="15" customHeight="1" x14ac:dyDescent="0.25">
      <c r="A1710" s="129" t="s">
        <v>4376</v>
      </c>
      <c r="B1710" s="126" t="s">
        <v>2087</v>
      </c>
      <c r="C1710" s="127" t="s">
        <v>4021</v>
      </c>
      <c r="D1710" s="127" t="s">
        <v>4250</v>
      </c>
      <c r="E1710" s="127" t="s">
        <v>4069</v>
      </c>
      <c r="F1710" s="128">
        <v>21.509999999999998</v>
      </c>
      <c r="G1710" s="128">
        <v>21.709999999999997</v>
      </c>
      <c r="H1710" s="128">
        <v>17.21</v>
      </c>
      <c r="I1710" s="311"/>
      <c r="J1710" s="319">
        <f>ROUND(SUMIF(Anlagenbewegungsdaten!B:B,A1710,Anlagenbewegungsdaten!C:C),3)</f>
        <v>0</v>
      </c>
      <c r="K1710" s="320">
        <f>ROUND(SUMIF(Anlagenbewegungsdaten!$B:$B,$A1710,Anlagenbewegungsdaten!$D:$D),2)</f>
        <v>0</v>
      </c>
      <c r="L1710" s="321">
        <f t="shared" si="64"/>
        <v>0</v>
      </c>
      <c r="M1710" s="341" t="s">
        <v>4950</v>
      </c>
      <c r="N1710" s="341" t="s">
        <v>4963</v>
      </c>
      <c r="O1710" s="323">
        <f>ROUND(SUMIF(Anlagenbewegungsdaten_AV!B:B,A1710,Anlagenbewegungsdaten_AV!C:C),3)</f>
        <v>0</v>
      </c>
      <c r="P1710" s="320">
        <f>ROUND(SUMIF(Anlagenbewegungsdaten_AV!$B:$B,$A1710,Anlagenbewegungsdaten_AV!$D:$D),2)</f>
        <v>0</v>
      </c>
      <c r="Q1710" s="321">
        <f t="shared" si="65"/>
        <v>0</v>
      </c>
      <c r="S1710" s="324"/>
      <c r="T1710" s="317"/>
      <c r="U1710" s="325"/>
      <c r="V1710" s="325"/>
    </row>
    <row r="1711" spans="1:22" ht="15" customHeight="1" x14ac:dyDescent="0.25">
      <c r="A1711" s="129" t="s">
        <v>495</v>
      </c>
      <c r="B1711" s="126" t="s">
        <v>2087</v>
      </c>
      <c r="C1711" s="127" t="s">
        <v>4021</v>
      </c>
      <c r="D1711" s="127" t="s">
        <v>1827</v>
      </c>
      <c r="E1711" s="127" t="s">
        <v>1543</v>
      </c>
      <c r="F1711" s="128">
        <v>20.6</v>
      </c>
      <c r="G1711" s="128">
        <v>20.8</v>
      </c>
      <c r="H1711" s="128">
        <v>16.48</v>
      </c>
      <c r="I1711" s="311"/>
      <c r="J1711" s="319">
        <f>ROUND(SUMIF(Anlagenbewegungsdaten!B:B,A1711,Anlagenbewegungsdaten!C:C),3)</f>
        <v>0</v>
      </c>
      <c r="K1711" s="320">
        <f>ROUND(SUMIF(Anlagenbewegungsdaten!$B:$B,$A1711,Anlagenbewegungsdaten!$D:$D),2)</f>
        <v>0</v>
      </c>
      <c r="L1711" s="321">
        <f t="shared" si="64"/>
        <v>0</v>
      </c>
      <c r="M1711" s="341" t="s">
        <v>4950</v>
      </c>
      <c r="N1711" s="341" t="s">
        <v>4963</v>
      </c>
      <c r="O1711" s="323">
        <f>ROUND(SUMIF(Anlagenbewegungsdaten_AV!B:B,A1711,Anlagenbewegungsdaten_AV!C:C),3)</f>
        <v>0</v>
      </c>
      <c r="P1711" s="320">
        <f>ROUND(SUMIF(Anlagenbewegungsdaten_AV!$B:$B,$A1711,Anlagenbewegungsdaten_AV!$D:$D),2)</f>
        <v>0</v>
      </c>
      <c r="Q1711" s="321">
        <f t="shared" si="65"/>
        <v>0</v>
      </c>
      <c r="S1711" s="324"/>
      <c r="T1711" s="317"/>
      <c r="U1711" s="325"/>
      <c r="V1711" s="325"/>
    </row>
    <row r="1712" spans="1:22" ht="15" customHeight="1" x14ac:dyDescent="0.25">
      <c r="A1712" s="129" t="s">
        <v>499</v>
      </c>
      <c r="B1712" s="126" t="s">
        <v>2087</v>
      </c>
      <c r="C1712" s="127" t="s">
        <v>4021</v>
      </c>
      <c r="D1712" s="127" t="s">
        <v>1835</v>
      </c>
      <c r="E1712" s="127" t="s">
        <v>1543</v>
      </c>
      <c r="F1712" s="128">
        <v>21.6</v>
      </c>
      <c r="G1712" s="128">
        <v>21.8</v>
      </c>
      <c r="H1712" s="128">
        <v>17.28</v>
      </c>
      <c r="I1712" s="311"/>
      <c r="J1712" s="319">
        <f>ROUND(SUMIF(Anlagenbewegungsdaten!B:B,A1712,Anlagenbewegungsdaten!C:C),3)</f>
        <v>0</v>
      </c>
      <c r="K1712" s="320">
        <f>ROUND(SUMIF(Anlagenbewegungsdaten!$B:$B,$A1712,Anlagenbewegungsdaten!$D:$D),2)</f>
        <v>0</v>
      </c>
      <c r="L1712" s="321">
        <f t="shared" si="64"/>
        <v>0</v>
      </c>
      <c r="M1712" s="341" t="s">
        <v>4950</v>
      </c>
      <c r="N1712" s="341" t="s">
        <v>4963</v>
      </c>
      <c r="O1712" s="323">
        <f>ROUND(SUMIF(Anlagenbewegungsdaten_AV!B:B,A1712,Anlagenbewegungsdaten_AV!C:C),3)</f>
        <v>0</v>
      </c>
      <c r="P1712" s="320">
        <f>ROUND(SUMIF(Anlagenbewegungsdaten_AV!$B:$B,$A1712,Anlagenbewegungsdaten_AV!$D:$D),2)</f>
        <v>0</v>
      </c>
      <c r="Q1712" s="321">
        <f t="shared" si="65"/>
        <v>0</v>
      </c>
      <c r="S1712" s="324"/>
      <c r="T1712" s="317"/>
      <c r="U1712" s="325"/>
      <c r="V1712" s="325"/>
    </row>
    <row r="1713" spans="1:22" ht="15" customHeight="1" x14ac:dyDescent="0.25">
      <c r="A1713" s="129" t="s">
        <v>708</v>
      </c>
      <c r="B1713" s="126" t="s">
        <v>2087</v>
      </c>
      <c r="C1713" s="127" t="s">
        <v>4021</v>
      </c>
      <c r="D1713" s="127" t="s">
        <v>2490</v>
      </c>
      <c r="E1713" s="127" t="s">
        <v>2465</v>
      </c>
      <c r="F1713" s="128">
        <v>19.600000000000001</v>
      </c>
      <c r="G1713" s="128">
        <v>19.8</v>
      </c>
      <c r="H1713" s="128">
        <v>15.68</v>
      </c>
      <c r="I1713" s="311"/>
      <c r="J1713" s="319">
        <f>ROUND(SUMIF(Anlagenbewegungsdaten!B:B,A1713,Anlagenbewegungsdaten!C:C),3)</f>
        <v>0</v>
      </c>
      <c r="K1713" s="320">
        <f>ROUND(SUMIF(Anlagenbewegungsdaten!$B:$B,$A1713,Anlagenbewegungsdaten!$D:$D),2)</f>
        <v>0</v>
      </c>
      <c r="L1713" s="321">
        <f t="shared" si="64"/>
        <v>0</v>
      </c>
      <c r="M1713" s="341" t="s">
        <v>4950</v>
      </c>
      <c r="N1713" s="341" t="s">
        <v>4963</v>
      </c>
      <c r="O1713" s="323">
        <f>ROUND(SUMIF(Anlagenbewegungsdaten_AV!B:B,A1713,Anlagenbewegungsdaten_AV!C:C),3)</f>
        <v>0</v>
      </c>
      <c r="P1713" s="320">
        <f>ROUND(SUMIF(Anlagenbewegungsdaten_AV!$B:$B,$A1713,Anlagenbewegungsdaten_AV!$D:$D),2)</f>
        <v>0</v>
      </c>
      <c r="Q1713" s="321">
        <f t="shared" si="65"/>
        <v>0</v>
      </c>
      <c r="S1713" s="324"/>
      <c r="T1713" s="317"/>
      <c r="U1713" s="325"/>
      <c r="V1713" s="325"/>
    </row>
    <row r="1714" spans="1:22" ht="15" customHeight="1" x14ac:dyDescent="0.25">
      <c r="A1714" s="129" t="s">
        <v>498</v>
      </c>
      <c r="B1714" s="126" t="s">
        <v>2087</v>
      </c>
      <c r="C1714" s="127" t="s">
        <v>4021</v>
      </c>
      <c r="D1714" s="127" t="s">
        <v>1833</v>
      </c>
      <c r="E1714" s="127" t="s">
        <v>2465</v>
      </c>
      <c r="F1714" s="128">
        <v>20.6</v>
      </c>
      <c r="G1714" s="128">
        <v>20.8</v>
      </c>
      <c r="H1714" s="128">
        <v>16.48</v>
      </c>
      <c r="I1714" s="311"/>
      <c r="J1714" s="319">
        <f>ROUND(SUMIF(Anlagenbewegungsdaten!B:B,A1714,Anlagenbewegungsdaten!C:C),3)</f>
        <v>0</v>
      </c>
      <c r="K1714" s="320">
        <f>ROUND(SUMIF(Anlagenbewegungsdaten!$B:$B,$A1714,Anlagenbewegungsdaten!$D:$D),2)</f>
        <v>0</v>
      </c>
      <c r="L1714" s="321">
        <f t="shared" si="64"/>
        <v>0</v>
      </c>
      <c r="M1714" s="341" t="s">
        <v>4950</v>
      </c>
      <c r="N1714" s="341" t="s">
        <v>4963</v>
      </c>
      <c r="O1714" s="323">
        <f>ROUND(SUMIF(Anlagenbewegungsdaten_AV!B:B,A1714,Anlagenbewegungsdaten_AV!C:C),3)</f>
        <v>0</v>
      </c>
      <c r="P1714" s="320">
        <f>ROUND(SUMIF(Anlagenbewegungsdaten_AV!$B:$B,$A1714,Anlagenbewegungsdaten_AV!$D:$D),2)</f>
        <v>0</v>
      </c>
      <c r="Q1714" s="321">
        <f t="shared" si="65"/>
        <v>0</v>
      </c>
      <c r="S1714" s="324"/>
      <c r="T1714" s="317"/>
      <c r="U1714" s="325"/>
      <c r="V1714" s="325"/>
    </row>
    <row r="1715" spans="1:22" ht="15" customHeight="1" x14ac:dyDescent="0.25">
      <c r="A1715" s="129" t="s">
        <v>497</v>
      </c>
      <c r="B1715" s="126" t="s">
        <v>2087</v>
      </c>
      <c r="C1715" s="127" t="s">
        <v>4021</v>
      </c>
      <c r="D1715" s="127" t="s">
        <v>1831</v>
      </c>
      <c r="E1715" s="127" t="s">
        <v>2462</v>
      </c>
      <c r="F1715" s="128">
        <v>18.600000000000001</v>
      </c>
      <c r="G1715" s="128">
        <v>18.8</v>
      </c>
      <c r="H1715" s="128">
        <v>14.88</v>
      </c>
      <c r="I1715" s="311"/>
      <c r="J1715" s="319">
        <f>ROUND(SUMIF(Anlagenbewegungsdaten!B:B,A1715,Anlagenbewegungsdaten!C:C),3)</f>
        <v>0</v>
      </c>
      <c r="K1715" s="320">
        <f>ROUND(SUMIF(Anlagenbewegungsdaten!$B:$B,$A1715,Anlagenbewegungsdaten!$D:$D),2)</f>
        <v>0</v>
      </c>
      <c r="L1715" s="321">
        <f t="shared" si="64"/>
        <v>0</v>
      </c>
      <c r="M1715" s="341" t="s">
        <v>4950</v>
      </c>
      <c r="N1715" s="341" t="s">
        <v>4963</v>
      </c>
      <c r="O1715" s="323">
        <f>ROUND(SUMIF(Anlagenbewegungsdaten_AV!B:B,A1715,Anlagenbewegungsdaten_AV!C:C),3)</f>
        <v>0</v>
      </c>
      <c r="P1715" s="320">
        <f>ROUND(SUMIF(Anlagenbewegungsdaten_AV!$B:$B,$A1715,Anlagenbewegungsdaten_AV!$D:$D),2)</f>
        <v>0</v>
      </c>
      <c r="Q1715" s="321">
        <f t="shared" si="65"/>
        <v>0</v>
      </c>
      <c r="S1715" s="324"/>
      <c r="T1715" s="317"/>
      <c r="U1715" s="325"/>
      <c r="V1715" s="325"/>
    </row>
    <row r="1716" spans="1:22" ht="15" customHeight="1" x14ac:dyDescent="0.25">
      <c r="A1716" s="129" t="s">
        <v>452</v>
      </c>
      <c r="B1716" s="126" t="s">
        <v>2087</v>
      </c>
      <c r="C1716" s="127" t="s">
        <v>4021</v>
      </c>
      <c r="D1716" s="127" t="s">
        <v>1982</v>
      </c>
      <c r="E1716" s="127" t="s">
        <v>1546</v>
      </c>
      <c r="F1716" s="128">
        <v>18.600000000000001</v>
      </c>
      <c r="G1716" s="128">
        <v>18.8</v>
      </c>
      <c r="H1716" s="128">
        <v>14.88</v>
      </c>
      <c r="I1716" s="311"/>
      <c r="J1716" s="319">
        <f>ROUND(SUMIF(Anlagenbewegungsdaten!B:B,A1716,Anlagenbewegungsdaten!C:C),3)</f>
        <v>0</v>
      </c>
      <c r="K1716" s="320">
        <f>ROUND(SUMIF(Anlagenbewegungsdaten!$B:$B,$A1716,Anlagenbewegungsdaten!$D:$D),2)</f>
        <v>0</v>
      </c>
      <c r="L1716" s="321">
        <f t="shared" si="64"/>
        <v>0</v>
      </c>
      <c r="M1716" s="341" t="s">
        <v>4950</v>
      </c>
      <c r="N1716" s="341" t="s">
        <v>4963</v>
      </c>
      <c r="O1716" s="323">
        <f>ROUND(SUMIF(Anlagenbewegungsdaten_AV!B:B,A1716,Anlagenbewegungsdaten_AV!C:C),3)</f>
        <v>0</v>
      </c>
      <c r="P1716" s="320">
        <f>ROUND(SUMIF(Anlagenbewegungsdaten_AV!$B:$B,$A1716,Anlagenbewegungsdaten_AV!$D:$D),2)</f>
        <v>0</v>
      </c>
      <c r="Q1716" s="321">
        <f t="shared" si="65"/>
        <v>0</v>
      </c>
      <c r="S1716" s="324"/>
      <c r="T1716" s="317"/>
      <c r="U1716" s="325"/>
      <c r="V1716" s="325"/>
    </row>
    <row r="1717" spans="1:22" ht="15" customHeight="1" x14ac:dyDescent="0.25">
      <c r="A1717" s="129" t="s">
        <v>456</v>
      </c>
      <c r="B1717" s="126" t="s">
        <v>2087</v>
      </c>
      <c r="C1717" s="127" t="s">
        <v>4021</v>
      </c>
      <c r="D1717" s="127" t="s">
        <v>1990</v>
      </c>
      <c r="E1717" s="127" t="s">
        <v>1546</v>
      </c>
      <c r="F1717" s="128">
        <v>19.600000000000001</v>
      </c>
      <c r="G1717" s="128">
        <v>19.8</v>
      </c>
      <c r="H1717" s="128">
        <v>15.68</v>
      </c>
      <c r="I1717" s="311"/>
      <c r="J1717" s="319">
        <f>ROUND(SUMIF(Anlagenbewegungsdaten!B:B,A1717,Anlagenbewegungsdaten!C:C),3)</f>
        <v>0</v>
      </c>
      <c r="K1717" s="320">
        <f>ROUND(SUMIF(Anlagenbewegungsdaten!$B:$B,$A1717,Anlagenbewegungsdaten!$D:$D),2)</f>
        <v>0</v>
      </c>
      <c r="L1717" s="321">
        <f t="shared" si="64"/>
        <v>0</v>
      </c>
      <c r="M1717" s="341" t="s">
        <v>4950</v>
      </c>
      <c r="N1717" s="341" t="s">
        <v>4963</v>
      </c>
      <c r="O1717" s="323">
        <f>ROUND(SUMIF(Anlagenbewegungsdaten_AV!B:B,A1717,Anlagenbewegungsdaten_AV!C:C),3)</f>
        <v>0</v>
      </c>
      <c r="P1717" s="320">
        <f>ROUND(SUMIF(Anlagenbewegungsdaten_AV!$B:$B,$A1717,Anlagenbewegungsdaten_AV!$D:$D),2)</f>
        <v>0</v>
      </c>
      <c r="Q1717" s="321">
        <f t="shared" si="65"/>
        <v>0</v>
      </c>
      <c r="S1717" s="324"/>
      <c r="T1717" s="317"/>
      <c r="U1717" s="325"/>
      <c r="V1717" s="325"/>
    </row>
    <row r="1718" spans="1:22" ht="15" customHeight="1" x14ac:dyDescent="0.25">
      <c r="A1718" s="129" t="s">
        <v>2847</v>
      </c>
      <c r="B1718" s="126" t="s">
        <v>2087</v>
      </c>
      <c r="C1718" s="127" t="s">
        <v>4021</v>
      </c>
      <c r="D1718" s="127" t="s">
        <v>2716</v>
      </c>
      <c r="E1718" s="127" t="s">
        <v>2555</v>
      </c>
      <c r="F1718" s="128">
        <v>18.57</v>
      </c>
      <c r="G1718" s="128">
        <v>18.77</v>
      </c>
      <c r="H1718" s="128">
        <v>14.86</v>
      </c>
      <c r="I1718" s="311"/>
      <c r="J1718" s="319">
        <f>ROUND(SUMIF(Anlagenbewegungsdaten!B:B,A1718,Anlagenbewegungsdaten!C:C),3)</f>
        <v>0</v>
      </c>
      <c r="K1718" s="320">
        <f>ROUND(SUMIF(Anlagenbewegungsdaten!$B:$B,$A1718,Anlagenbewegungsdaten!$D:$D),2)</f>
        <v>0</v>
      </c>
      <c r="L1718" s="321">
        <f t="shared" si="64"/>
        <v>0</v>
      </c>
      <c r="M1718" s="341" t="s">
        <v>4950</v>
      </c>
      <c r="N1718" s="341" t="s">
        <v>4963</v>
      </c>
      <c r="O1718" s="323">
        <f>ROUND(SUMIF(Anlagenbewegungsdaten_AV!B:B,A1718,Anlagenbewegungsdaten_AV!C:C),3)</f>
        <v>0</v>
      </c>
      <c r="P1718" s="320">
        <f>ROUND(SUMIF(Anlagenbewegungsdaten_AV!$B:$B,$A1718,Anlagenbewegungsdaten_AV!$D:$D),2)</f>
        <v>0</v>
      </c>
      <c r="Q1718" s="321">
        <f t="shared" si="65"/>
        <v>0</v>
      </c>
      <c r="S1718" s="324"/>
      <c r="T1718" s="317"/>
      <c r="U1718" s="325"/>
      <c r="V1718" s="325"/>
    </row>
    <row r="1719" spans="1:22" ht="15" customHeight="1" x14ac:dyDescent="0.25">
      <c r="A1719" s="129" t="s">
        <v>2848</v>
      </c>
      <c r="B1719" s="126" t="s">
        <v>2087</v>
      </c>
      <c r="C1719" s="127" t="s">
        <v>4021</v>
      </c>
      <c r="D1719" s="127" t="s">
        <v>2718</v>
      </c>
      <c r="E1719" s="127" t="s">
        <v>2555</v>
      </c>
      <c r="F1719" s="128">
        <v>19.57</v>
      </c>
      <c r="G1719" s="128">
        <v>19.77</v>
      </c>
      <c r="H1719" s="128">
        <v>15.66</v>
      </c>
      <c r="I1719" s="311"/>
      <c r="J1719" s="319">
        <f>ROUND(SUMIF(Anlagenbewegungsdaten!B:B,A1719,Anlagenbewegungsdaten!C:C),3)</f>
        <v>0</v>
      </c>
      <c r="K1719" s="320">
        <f>ROUND(SUMIF(Anlagenbewegungsdaten!$B:$B,$A1719,Anlagenbewegungsdaten!$D:$D),2)</f>
        <v>0</v>
      </c>
      <c r="L1719" s="321">
        <f t="shared" si="64"/>
        <v>0</v>
      </c>
      <c r="M1719" s="341" t="s">
        <v>4950</v>
      </c>
      <c r="N1719" s="341" t="s">
        <v>4963</v>
      </c>
      <c r="O1719" s="323">
        <f>ROUND(SUMIF(Anlagenbewegungsdaten_AV!B:B,A1719,Anlagenbewegungsdaten_AV!C:C),3)</f>
        <v>0</v>
      </c>
      <c r="P1719" s="320">
        <f>ROUND(SUMIF(Anlagenbewegungsdaten_AV!$B:$B,$A1719,Anlagenbewegungsdaten_AV!$D:$D),2)</f>
        <v>0</v>
      </c>
      <c r="Q1719" s="321">
        <f t="shared" si="65"/>
        <v>0</v>
      </c>
      <c r="S1719" s="324"/>
      <c r="T1719" s="317"/>
      <c r="U1719" s="325"/>
      <c r="V1719" s="325"/>
    </row>
    <row r="1720" spans="1:22" ht="15" customHeight="1" x14ac:dyDescent="0.25">
      <c r="A1720" s="129" t="s">
        <v>3591</v>
      </c>
      <c r="B1720" s="126" t="s">
        <v>2087</v>
      </c>
      <c r="C1720" s="127" t="s">
        <v>4021</v>
      </c>
      <c r="D1720" s="127" t="s">
        <v>3460</v>
      </c>
      <c r="E1720" s="127" t="s">
        <v>3299</v>
      </c>
      <c r="F1720" s="128">
        <v>18.54</v>
      </c>
      <c r="G1720" s="128">
        <v>18.739999999999998</v>
      </c>
      <c r="H1720" s="128">
        <v>14.83</v>
      </c>
      <c r="I1720" s="311"/>
      <c r="J1720" s="319">
        <f>ROUND(SUMIF(Anlagenbewegungsdaten!B:B,A1720,Anlagenbewegungsdaten!C:C),3)</f>
        <v>0</v>
      </c>
      <c r="K1720" s="320">
        <f>ROUND(SUMIF(Anlagenbewegungsdaten!$B:$B,$A1720,Anlagenbewegungsdaten!$D:$D),2)</f>
        <v>0</v>
      </c>
      <c r="L1720" s="321">
        <f t="shared" si="64"/>
        <v>0</v>
      </c>
      <c r="M1720" s="341" t="s">
        <v>4950</v>
      </c>
      <c r="N1720" s="341" t="s">
        <v>4963</v>
      </c>
      <c r="O1720" s="323">
        <f>ROUND(SUMIF(Anlagenbewegungsdaten_AV!B:B,A1720,Anlagenbewegungsdaten_AV!C:C),3)</f>
        <v>0</v>
      </c>
      <c r="P1720" s="320">
        <f>ROUND(SUMIF(Anlagenbewegungsdaten_AV!$B:$B,$A1720,Anlagenbewegungsdaten_AV!$D:$D),2)</f>
        <v>0</v>
      </c>
      <c r="Q1720" s="321">
        <f t="shared" si="65"/>
        <v>0</v>
      </c>
      <c r="S1720" s="324"/>
      <c r="T1720" s="317"/>
      <c r="U1720" s="325"/>
      <c r="V1720" s="325"/>
    </row>
    <row r="1721" spans="1:22" ht="15" customHeight="1" x14ac:dyDescent="0.25">
      <c r="A1721" s="129" t="s">
        <v>3592</v>
      </c>
      <c r="B1721" s="126" t="s">
        <v>2087</v>
      </c>
      <c r="C1721" s="127" t="s">
        <v>4021</v>
      </c>
      <c r="D1721" s="127" t="s">
        <v>3462</v>
      </c>
      <c r="E1721" s="127" t="s">
        <v>3299</v>
      </c>
      <c r="F1721" s="128">
        <v>19.54</v>
      </c>
      <c r="G1721" s="128">
        <v>19.739999999999998</v>
      </c>
      <c r="H1721" s="128">
        <v>15.63</v>
      </c>
      <c r="I1721" s="311"/>
      <c r="J1721" s="319">
        <f>ROUND(SUMIF(Anlagenbewegungsdaten!B:B,A1721,Anlagenbewegungsdaten!C:C),3)</f>
        <v>0</v>
      </c>
      <c r="K1721" s="320">
        <f>ROUND(SUMIF(Anlagenbewegungsdaten!$B:$B,$A1721,Anlagenbewegungsdaten!$D:$D),2)</f>
        <v>0</v>
      </c>
      <c r="L1721" s="321">
        <f t="shared" si="64"/>
        <v>0</v>
      </c>
      <c r="M1721" s="341" t="s">
        <v>4950</v>
      </c>
      <c r="N1721" s="341" t="s">
        <v>4963</v>
      </c>
      <c r="O1721" s="323">
        <f>ROUND(SUMIF(Anlagenbewegungsdaten_AV!B:B,A1721,Anlagenbewegungsdaten_AV!C:C),3)</f>
        <v>0</v>
      </c>
      <c r="P1721" s="320">
        <f>ROUND(SUMIF(Anlagenbewegungsdaten_AV!$B:$B,$A1721,Anlagenbewegungsdaten_AV!$D:$D),2)</f>
        <v>0</v>
      </c>
      <c r="Q1721" s="321">
        <f t="shared" si="65"/>
        <v>0</v>
      </c>
      <c r="S1721" s="324"/>
      <c r="T1721" s="317"/>
      <c r="U1721" s="325"/>
      <c r="V1721" s="325"/>
    </row>
    <row r="1722" spans="1:22" ht="15" customHeight="1" x14ac:dyDescent="0.25">
      <c r="A1722" s="129" t="s">
        <v>4363</v>
      </c>
      <c r="B1722" s="126" t="s">
        <v>2087</v>
      </c>
      <c r="C1722" s="127" t="s">
        <v>4021</v>
      </c>
      <c r="D1722" s="127" t="s">
        <v>4231</v>
      </c>
      <c r="E1722" s="127" t="s">
        <v>4069</v>
      </c>
      <c r="F1722" s="128">
        <v>18.509999999999998</v>
      </c>
      <c r="G1722" s="128">
        <v>18.709999999999997</v>
      </c>
      <c r="H1722" s="128">
        <v>14.81</v>
      </c>
      <c r="I1722" s="311"/>
      <c r="J1722" s="319">
        <f>ROUND(SUMIF(Anlagenbewegungsdaten!B:B,A1722,Anlagenbewegungsdaten!C:C),3)</f>
        <v>0</v>
      </c>
      <c r="K1722" s="320">
        <f>ROUND(SUMIF(Anlagenbewegungsdaten!$B:$B,$A1722,Anlagenbewegungsdaten!$D:$D),2)</f>
        <v>0</v>
      </c>
      <c r="L1722" s="321">
        <f t="shared" si="64"/>
        <v>0</v>
      </c>
      <c r="M1722" s="341" t="s">
        <v>4950</v>
      </c>
      <c r="N1722" s="341" t="s">
        <v>4963</v>
      </c>
      <c r="O1722" s="323">
        <f>ROUND(SUMIF(Anlagenbewegungsdaten_AV!B:B,A1722,Anlagenbewegungsdaten_AV!C:C),3)</f>
        <v>0</v>
      </c>
      <c r="P1722" s="320">
        <f>ROUND(SUMIF(Anlagenbewegungsdaten_AV!$B:$B,$A1722,Anlagenbewegungsdaten_AV!$D:$D),2)</f>
        <v>0</v>
      </c>
      <c r="Q1722" s="321">
        <f t="shared" si="65"/>
        <v>0</v>
      </c>
      <c r="S1722" s="324"/>
      <c r="T1722" s="317"/>
      <c r="U1722" s="325"/>
      <c r="V1722" s="325"/>
    </row>
    <row r="1723" spans="1:22" ht="15" customHeight="1" x14ac:dyDescent="0.25">
      <c r="A1723" s="129" t="s">
        <v>4364</v>
      </c>
      <c r="B1723" s="126" t="s">
        <v>2087</v>
      </c>
      <c r="C1723" s="127" t="s">
        <v>4021</v>
      </c>
      <c r="D1723" s="127" t="s">
        <v>4233</v>
      </c>
      <c r="E1723" s="127" t="s">
        <v>4069</v>
      </c>
      <c r="F1723" s="128">
        <v>19.509999999999998</v>
      </c>
      <c r="G1723" s="128">
        <v>19.709999999999997</v>
      </c>
      <c r="H1723" s="128">
        <v>15.61</v>
      </c>
      <c r="I1723" s="311"/>
      <c r="J1723" s="319">
        <f>ROUND(SUMIF(Anlagenbewegungsdaten!B:B,A1723,Anlagenbewegungsdaten!C:C),3)</f>
        <v>0</v>
      </c>
      <c r="K1723" s="320">
        <f>ROUND(SUMIF(Anlagenbewegungsdaten!$B:$B,$A1723,Anlagenbewegungsdaten!$D:$D),2)</f>
        <v>0</v>
      </c>
      <c r="L1723" s="321">
        <f t="shared" si="64"/>
        <v>0</v>
      </c>
      <c r="M1723" s="341" t="s">
        <v>4950</v>
      </c>
      <c r="N1723" s="341" t="s">
        <v>4963</v>
      </c>
      <c r="O1723" s="323">
        <f>ROUND(SUMIF(Anlagenbewegungsdaten_AV!B:B,A1723,Anlagenbewegungsdaten_AV!C:C),3)</f>
        <v>0</v>
      </c>
      <c r="P1723" s="320">
        <f>ROUND(SUMIF(Anlagenbewegungsdaten_AV!$B:$B,$A1723,Anlagenbewegungsdaten_AV!$D:$D),2)</f>
        <v>0</v>
      </c>
      <c r="Q1723" s="321">
        <f t="shared" si="65"/>
        <v>0</v>
      </c>
      <c r="S1723" s="324"/>
      <c r="T1723" s="317"/>
      <c r="U1723" s="325"/>
      <c r="V1723" s="325"/>
    </row>
    <row r="1724" spans="1:22" ht="15" customHeight="1" x14ac:dyDescent="0.25">
      <c r="A1724" s="129" t="s">
        <v>451</v>
      </c>
      <c r="B1724" s="126" t="s">
        <v>2087</v>
      </c>
      <c r="C1724" s="127" t="s">
        <v>4021</v>
      </c>
      <c r="D1724" s="127" t="s">
        <v>1980</v>
      </c>
      <c r="E1724" s="127" t="s">
        <v>1543</v>
      </c>
      <c r="F1724" s="128">
        <v>18.600000000000001</v>
      </c>
      <c r="G1724" s="128">
        <v>18.8</v>
      </c>
      <c r="H1724" s="128">
        <v>14.88</v>
      </c>
      <c r="I1724" s="311"/>
      <c r="J1724" s="319">
        <f>ROUND(SUMIF(Anlagenbewegungsdaten!B:B,A1724,Anlagenbewegungsdaten!C:C),3)</f>
        <v>0</v>
      </c>
      <c r="K1724" s="320">
        <f>ROUND(SUMIF(Anlagenbewegungsdaten!$B:$B,$A1724,Anlagenbewegungsdaten!$D:$D),2)</f>
        <v>0</v>
      </c>
      <c r="L1724" s="321">
        <f t="shared" si="64"/>
        <v>0</v>
      </c>
      <c r="M1724" s="341" t="s">
        <v>4950</v>
      </c>
      <c r="N1724" s="341" t="s">
        <v>4963</v>
      </c>
      <c r="O1724" s="323">
        <f>ROUND(SUMIF(Anlagenbewegungsdaten_AV!B:B,A1724,Anlagenbewegungsdaten_AV!C:C),3)</f>
        <v>0</v>
      </c>
      <c r="P1724" s="320">
        <f>ROUND(SUMIF(Anlagenbewegungsdaten_AV!$B:$B,$A1724,Anlagenbewegungsdaten_AV!$D:$D),2)</f>
        <v>0</v>
      </c>
      <c r="Q1724" s="321">
        <f t="shared" si="65"/>
        <v>0</v>
      </c>
      <c r="S1724" s="324"/>
      <c r="T1724" s="317"/>
      <c r="U1724" s="325"/>
      <c r="V1724" s="325"/>
    </row>
    <row r="1725" spans="1:22" ht="15" customHeight="1" x14ac:dyDescent="0.25">
      <c r="A1725" s="129" t="s">
        <v>455</v>
      </c>
      <c r="B1725" s="126" t="s">
        <v>2087</v>
      </c>
      <c r="C1725" s="127" t="s">
        <v>4021</v>
      </c>
      <c r="D1725" s="127" t="s">
        <v>1988</v>
      </c>
      <c r="E1725" s="127" t="s">
        <v>1543</v>
      </c>
      <c r="F1725" s="128">
        <v>19.600000000000001</v>
      </c>
      <c r="G1725" s="128">
        <v>19.8</v>
      </c>
      <c r="H1725" s="128">
        <v>15.68</v>
      </c>
      <c r="I1725" s="311"/>
      <c r="J1725" s="319">
        <f>ROUND(SUMIF(Anlagenbewegungsdaten!B:B,A1725,Anlagenbewegungsdaten!C:C),3)</f>
        <v>0</v>
      </c>
      <c r="K1725" s="320">
        <f>ROUND(SUMIF(Anlagenbewegungsdaten!$B:$B,$A1725,Anlagenbewegungsdaten!$D:$D),2)</f>
        <v>0</v>
      </c>
      <c r="L1725" s="321">
        <f t="shared" si="64"/>
        <v>0</v>
      </c>
      <c r="M1725" s="341" t="s">
        <v>4950</v>
      </c>
      <c r="N1725" s="341" t="s">
        <v>4963</v>
      </c>
      <c r="O1725" s="323">
        <f>ROUND(SUMIF(Anlagenbewegungsdaten_AV!B:B,A1725,Anlagenbewegungsdaten_AV!C:C),3)</f>
        <v>0</v>
      </c>
      <c r="P1725" s="320">
        <f>ROUND(SUMIF(Anlagenbewegungsdaten_AV!$B:$B,$A1725,Anlagenbewegungsdaten_AV!$D:$D),2)</f>
        <v>0</v>
      </c>
      <c r="Q1725" s="321">
        <f t="shared" si="65"/>
        <v>0</v>
      </c>
      <c r="S1725" s="324"/>
      <c r="T1725" s="317"/>
      <c r="U1725" s="325"/>
      <c r="V1725" s="325"/>
    </row>
    <row r="1726" spans="1:22" ht="15" customHeight="1" x14ac:dyDescent="0.25">
      <c r="A1726" s="129" t="s">
        <v>704</v>
      </c>
      <c r="B1726" s="126" t="s">
        <v>2087</v>
      </c>
      <c r="C1726" s="127" t="s">
        <v>4021</v>
      </c>
      <c r="D1726" s="127" t="s">
        <v>2483</v>
      </c>
      <c r="E1726" s="127" t="s">
        <v>2465</v>
      </c>
      <c r="F1726" s="128">
        <v>17.600000000000001</v>
      </c>
      <c r="G1726" s="128">
        <v>17.8</v>
      </c>
      <c r="H1726" s="128">
        <v>14.08</v>
      </c>
      <c r="I1726" s="311"/>
      <c r="J1726" s="319">
        <f>ROUND(SUMIF(Anlagenbewegungsdaten!B:B,A1726,Anlagenbewegungsdaten!C:C),3)</f>
        <v>0</v>
      </c>
      <c r="K1726" s="320">
        <f>ROUND(SUMIF(Anlagenbewegungsdaten!$B:$B,$A1726,Anlagenbewegungsdaten!$D:$D),2)</f>
        <v>0</v>
      </c>
      <c r="L1726" s="321">
        <f t="shared" si="64"/>
        <v>0</v>
      </c>
      <c r="M1726" s="341" t="s">
        <v>4950</v>
      </c>
      <c r="N1726" s="341" t="s">
        <v>4963</v>
      </c>
      <c r="O1726" s="323">
        <f>ROUND(SUMIF(Anlagenbewegungsdaten_AV!B:B,A1726,Anlagenbewegungsdaten_AV!C:C),3)</f>
        <v>0</v>
      </c>
      <c r="P1726" s="320">
        <f>ROUND(SUMIF(Anlagenbewegungsdaten_AV!$B:$B,$A1726,Anlagenbewegungsdaten_AV!$D:$D),2)</f>
        <v>0</v>
      </c>
      <c r="Q1726" s="321">
        <f t="shared" si="65"/>
        <v>0</v>
      </c>
      <c r="S1726" s="324"/>
      <c r="T1726" s="317"/>
      <c r="U1726" s="325"/>
      <c r="V1726" s="325"/>
    </row>
    <row r="1727" spans="1:22" ht="15" customHeight="1" x14ac:dyDescent="0.25">
      <c r="A1727" s="129" t="s">
        <v>454</v>
      </c>
      <c r="B1727" s="126" t="s">
        <v>2087</v>
      </c>
      <c r="C1727" s="127" t="s">
        <v>4021</v>
      </c>
      <c r="D1727" s="127" t="s">
        <v>1986</v>
      </c>
      <c r="E1727" s="127" t="s">
        <v>2465</v>
      </c>
      <c r="F1727" s="128">
        <v>18.600000000000001</v>
      </c>
      <c r="G1727" s="128">
        <v>18.8</v>
      </c>
      <c r="H1727" s="128">
        <v>14.88</v>
      </c>
      <c r="I1727" s="311"/>
      <c r="J1727" s="319">
        <f>ROUND(SUMIF(Anlagenbewegungsdaten!B:B,A1727,Anlagenbewegungsdaten!C:C),3)</f>
        <v>0</v>
      </c>
      <c r="K1727" s="320">
        <f>ROUND(SUMIF(Anlagenbewegungsdaten!$B:$B,$A1727,Anlagenbewegungsdaten!$D:$D),2)</f>
        <v>0</v>
      </c>
      <c r="L1727" s="321">
        <f t="shared" si="64"/>
        <v>0</v>
      </c>
      <c r="M1727" s="341" t="s">
        <v>4950</v>
      </c>
      <c r="N1727" s="341" t="s">
        <v>4963</v>
      </c>
      <c r="O1727" s="323">
        <f>ROUND(SUMIF(Anlagenbewegungsdaten_AV!B:B,A1727,Anlagenbewegungsdaten_AV!C:C),3)</f>
        <v>0</v>
      </c>
      <c r="P1727" s="320">
        <f>ROUND(SUMIF(Anlagenbewegungsdaten_AV!$B:$B,$A1727,Anlagenbewegungsdaten_AV!$D:$D),2)</f>
        <v>0</v>
      </c>
      <c r="Q1727" s="321">
        <f t="shared" si="65"/>
        <v>0</v>
      </c>
      <c r="S1727" s="324"/>
      <c r="T1727" s="317"/>
      <c r="U1727" s="325"/>
      <c r="V1727" s="325"/>
    </row>
    <row r="1728" spans="1:22" ht="15" customHeight="1" x14ac:dyDescent="0.25">
      <c r="A1728" s="129" t="s">
        <v>453</v>
      </c>
      <c r="B1728" s="126" t="s">
        <v>2087</v>
      </c>
      <c r="C1728" s="127" t="s">
        <v>4021</v>
      </c>
      <c r="D1728" s="127" t="s">
        <v>1984</v>
      </c>
      <c r="E1728" s="127" t="s">
        <v>2462</v>
      </c>
      <c r="F1728" s="128">
        <v>16.600000000000001</v>
      </c>
      <c r="G1728" s="128">
        <v>16.8</v>
      </c>
      <c r="H1728" s="128">
        <v>13.28</v>
      </c>
      <c r="I1728" s="311"/>
      <c r="J1728" s="319">
        <f>ROUND(SUMIF(Anlagenbewegungsdaten!B:B,A1728,Anlagenbewegungsdaten!C:C),3)</f>
        <v>0</v>
      </c>
      <c r="K1728" s="320">
        <f>ROUND(SUMIF(Anlagenbewegungsdaten!$B:$B,$A1728,Anlagenbewegungsdaten!$D:$D),2)</f>
        <v>0</v>
      </c>
      <c r="L1728" s="321">
        <f t="shared" si="64"/>
        <v>0</v>
      </c>
      <c r="M1728" s="341" t="s">
        <v>4950</v>
      </c>
      <c r="N1728" s="341" t="s">
        <v>4963</v>
      </c>
      <c r="O1728" s="323">
        <f>ROUND(SUMIF(Anlagenbewegungsdaten_AV!B:B,A1728,Anlagenbewegungsdaten_AV!C:C),3)</f>
        <v>0</v>
      </c>
      <c r="P1728" s="320">
        <f>ROUND(SUMIF(Anlagenbewegungsdaten_AV!$B:$B,$A1728,Anlagenbewegungsdaten_AV!$D:$D),2)</f>
        <v>0</v>
      </c>
      <c r="Q1728" s="321">
        <f t="shared" si="65"/>
        <v>0</v>
      </c>
      <c r="S1728" s="324"/>
      <c r="T1728" s="317"/>
      <c r="U1728" s="325"/>
      <c r="V1728" s="325"/>
    </row>
    <row r="1729" spans="1:22" ht="15" customHeight="1" x14ac:dyDescent="0.25">
      <c r="A1729" s="129" t="s">
        <v>705</v>
      </c>
      <c r="B1729" s="126" t="s">
        <v>2087</v>
      </c>
      <c r="C1729" s="127" t="s">
        <v>4021</v>
      </c>
      <c r="D1729" s="127" t="s">
        <v>2485</v>
      </c>
      <c r="E1729" s="127" t="s">
        <v>2462</v>
      </c>
      <c r="F1729" s="128">
        <v>11.6</v>
      </c>
      <c r="G1729" s="128">
        <v>11.799999999999999</v>
      </c>
      <c r="H1729" s="128">
        <v>9.2799999999999994</v>
      </c>
      <c r="I1729" s="311"/>
      <c r="J1729" s="319">
        <f>ROUND(SUMIF(Anlagenbewegungsdaten!B:B,A1729,Anlagenbewegungsdaten!C:C),3)</f>
        <v>0</v>
      </c>
      <c r="K1729" s="320">
        <f>ROUND(SUMIF(Anlagenbewegungsdaten!$B:$B,$A1729,Anlagenbewegungsdaten!$D:$D),2)</f>
        <v>0</v>
      </c>
      <c r="L1729" s="321">
        <f t="shared" si="64"/>
        <v>0</v>
      </c>
      <c r="M1729" s="341" t="s">
        <v>4950</v>
      </c>
      <c r="N1729" s="341" t="s">
        <v>4963</v>
      </c>
      <c r="O1729" s="323">
        <f>ROUND(SUMIF(Anlagenbewegungsdaten_AV!B:B,A1729,Anlagenbewegungsdaten_AV!C:C),3)</f>
        <v>0</v>
      </c>
      <c r="P1729" s="320">
        <f>ROUND(SUMIF(Anlagenbewegungsdaten_AV!$B:$B,$A1729,Anlagenbewegungsdaten_AV!$D:$D),2)</f>
        <v>0</v>
      </c>
      <c r="Q1729" s="321">
        <f t="shared" si="65"/>
        <v>0</v>
      </c>
      <c r="S1729" s="324"/>
      <c r="T1729" s="317"/>
      <c r="U1729" s="325"/>
      <c r="V1729" s="325"/>
    </row>
    <row r="1730" spans="1:22" ht="15" customHeight="1" x14ac:dyDescent="0.25">
      <c r="A1730" s="129" t="s">
        <v>490</v>
      </c>
      <c r="B1730" s="126" t="s">
        <v>2087</v>
      </c>
      <c r="C1730" s="127" t="s">
        <v>4021</v>
      </c>
      <c r="D1730" s="127" t="s">
        <v>1817</v>
      </c>
      <c r="E1730" s="127" t="s">
        <v>1546</v>
      </c>
      <c r="F1730" s="128">
        <v>14.6</v>
      </c>
      <c r="G1730" s="128">
        <v>14.799999999999999</v>
      </c>
      <c r="H1730" s="128">
        <v>11.68</v>
      </c>
      <c r="I1730" s="311"/>
      <c r="J1730" s="319">
        <f>ROUND(SUMIF(Anlagenbewegungsdaten!B:B,A1730,Anlagenbewegungsdaten!C:C),3)</f>
        <v>0</v>
      </c>
      <c r="K1730" s="320">
        <f>ROUND(SUMIF(Anlagenbewegungsdaten!$B:$B,$A1730,Anlagenbewegungsdaten!$D:$D),2)</f>
        <v>0</v>
      </c>
      <c r="L1730" s="321">
        <f t="shared" si="64"/>
        <v>0</v>
      </c>
      <c r="M1730" s="341" t="s">
        <v>4950</v>
      </c>
      <c r="N1730" s="341" t="s">
        <v>4963</v>
      </c>
      <c r="O1730" s="323">
        <f>ROUND(SUMIF(Anlagenbewegungsdaten_AV!B:B,A1730,Anlagenbewegungsdaten_AV!C:C),3)</f>
        <v>0</v>
      </c>
      <c r="P1730" s="320">
        <f>ROUND(SUMIF(Anlagenbewegungsdaten_AV!$B:$B,$A1730,Anlagenbewegungsdaten_AV!$D:$D),2)</f>
        <v>0</v>
      </c>
      <c r="Q1730" s="321">
        <f t="shared" si="65"/>
        <v>0</v>
      </c>
      <c r="S1730" s="324"/>
      <c r="T1730" s="317"/>
      <c r="U1730" s="325"/>
      <c r="V1730" s="325"/>
    </row>
    <row r="1731" spans="1:22" ht="15" customHeight="1" x14ac:dyDescent="0.25">
      <c r="A1731" s="129" t="s">
        <v>494</v>
      </c>
      <c r="B1731" s="126" t="s">
        <v>2087</v>
      </c>
      <c r="C1731" s="127" t="s">
        <v>4021</v>
      </c>
      <c r="D1731" s="127" t="s">
        <v>1825</v>
      </c>
      <c r="E1731" s="127" t="s">
        <v>1546</v>
      </c>
      <c r="F1731" s="128">
        <v>15.6</v>
      </c>
      <c r="G1731" s="128">
        <v>15.799999999999999</v>
      </c>
      <c r="H1731" s="128">
        <v>12.48</v>
      </c>
      <c r="I1731" s="311"/>
      <c r="J1731" s="319">
        <f>ROUND(SUMIF(Anlagenbewegungsdaten!B:B,A1731,Anlagenbewegungsdaten!C:C),3)</f>
        <v>0</v>
      </c>
      <c r="K1731" s="320">
        <f>ROUND(SUMIF(Anlagenbewegungsdaten!$B:$B,$A1731,Anlagenbewegungsdaten!$D:$D),2)</f>
        <v>0</v>
      </c>
      <c r="L1731" s="321">
        <f t="shared" si="64"/>
        <v>0</v>
      </c>
      <c r="M1731" s="341" t="s">
        <v>4950</v>
      </c>
      <c r="N1731" s="341" t="s">
        <v>4963</v>
      </c>
      <c r="O1731" s="323">
        <f>ROUND(SUMIF(Anlagenbewegungsdaten_AV!B:B,A1731,Anlagenbewegungsdaten_AV!C:C),3)</f>
        <v>0</v>
      </c>
      <c r="P1731" s="320">
        <f>ROUND(SUMIF(Anlagenbewegungsdaten_AV!$B:$B,$A1731,Anlagenbewegungsdaten_AV!$D:$D),2)</f>
        <v>0</v>
      </c>
      <c r="Q1731" s="321">
        <f t="shared" si="65"/>
        <v>0</v>
      </c>
      <c r="S1731" s="324"/>
      <c r="T1731" s="317"/>
      <c r="U1731" s="325"/>
      <c r="V1731" s="325"/>
    </row>
    <row r="1732" spans="1:22" ht="15" customHeight="1" x14ac:dyDescent="0.25">
      <c r="A1732" s="129" t="s">
        <v>2857</v>
      </c>
      <c r="B1732" s="126" t="s">
        <v>2087</v>
      </c>
      <c r="C1732" s="127" t="s">
        <v>4021</v>
      </c>
      <c r="D1732" s="127" t="s">
        <v>2729</v>
      </c>
      <c r="E1732" s="127" t="s">
        <v>2555</v>
      </c>
      <c r="F1732" s="128">
        <v>14.57</v>
      </c>
      <c r="G1732" s="128">
        <v>14.77</v>
      </c>
      <c r="H1732" s="128">
        <v>11.66</v>
      </c>
      <c r="I1732" s="311"/>
      <c r="J1732" s="319">
        <f>ROUND(SUMIF(Anlagenbewegungsdaten!B:B,A1732,Anlagenbewegungsdaten!C:C),3)</f>
        <v>0</v>
      </c>
      <c r="K1732" s="320">
        <f>ROUND(SUMIF(Anlagenbewegungsdaten!$B:$B,$A1732,Anlagenbewegungsdaten!$D:$D),2)</f>
        <v>0</v>
      </c>
      <c r="L1732" s="321">
        <f t="shared" si="64"/>
        <v>0</v>
      </c>
      <c r="M1732" s="341" t="s">
        <v>4950</v>
      </c>
      <c r="N1732" s="341" t="s">
        <v>4963</v>
      </c>
      <c r="O1732" s="323">
        <f>ROUND(SUMIF(Anlagenbewegungsdaten_AV!B:B,A1732,Anlagenbewegungsdaten_AV!C:C),3)</f>
        <v>0</v>
      </c>
      <c r="P1732" s="320">
        <f>ROUND(SUMIF(Anlagenbewegungsdaten_AV!$B:$B,$A1732,Anlagenbewegungsdaten_AV!$D:$D),2)</f>
        <v>0</v>
      </c>
      <c r="Q1732" s="321">
        <f t="shared" si="65"/>
        <v>0</v>
      </c>
      <c r="S1732" s="324"/>
      <c r="T1732" s="317"/>
      <c r="U1732" s="325"/>
      <c r="V1732" s="325"/>
    </row>
    <row r="1733" spans="1:22" ht="15" customHeight="1" x14ac:dyDescent="0.25">
      <c r="A1733" s="129" t="s">
        <v>2858</v>
      </c>
      <c r="B1733" s="126" t="s">
        <v>2087</v>
      </c>
      <c r="C1733" s="127" t="s">
        <v>4021</v>
      </c>
      <c r="D1733" s="127" t="s">
        <v>2731</v>
      </c>
      <c r="E1733" s="127" t="s">
        <v>2555</v>
      </c>
      <c r="F1733" s="128">
        <v>15.57</v>
      </c>
      <c r="G1733" s="128">
        <v>15.77</v>
      </c>
      <c r="H1733" s="128">
        <v>12.46</v>
      </c>
      <c r="I1733" s="311"/>
      <c r="J1733" s="319">
        <f>ROUND(SUMIF(Anlagenbewegungsdaten!B:B,A1733,Anlagenbewegungsdaten!C:C),3)</f>
        <v>0</v>
      </c>
      <c r="K1733" s="320">
        <f>ROUND(SUMIF(Anlagenbewegungsdaten!$B:$B,$A1733,Anlagenbewegungsdaten!$D:$D),2)</f>
        <v>0</v>
      </c>
      <c r="L1733" s="321">
        <f t="shared" si="64"/>
        <v>0</v>
      </c>
      <c r="M1733" s="341" t="s">
        <v>4950</v>
      </c>
      <c r="N1733" s="341" t="s">
        <v>4963</v>
      </c>
      <c r="O1733" s="323">
        <f>ROUND(SUMIF(Anlagenbewegungsdaten_AV!B:B,A1733,Anlagenbewegungsdaten_AV!C:C),3)</f>
        <v>0</v>
      </c>
      <c r="P1733" s="320">
        <f>ROUND(SUMIF(Anlagenbewegungsdaten_AV!$B:$B,$A1733,Anlagenbewegungsdaten_AV!$D:$D),2)</f>
        <v>0</v>
      </c>
      <c r="Q1733" s="321">
        <f t="shared" si="65"/>
        <v>0</v>
      </c>
      <c r="S1733" s="324"/>
      <c r="T1733" s="317"/>
      <c r="U1733" s="325"/>
      <c r="V1733" s="325"/>
    </row>
    <row r="1734" spans="1:22" ht="15" customHeight="1" x14ac:dyDescent="0.25">
      <c r="A1734" s="129" t="s">
        <v>3601</v>
      </c>
      <c r="B1734" s="126" t="s">
        <v>2087</v>
      </c>
      <c r="C1734" s="127" t="s">
        <v>4021</v>
      </c>
      <c r="D1734" s="127" t="s">
        <v>3473</v>
      </c>
      <c r="E1734" s="127" t="s">
        <v>3299</v>
      </c>
      <c r="F1734" s="128">
        <v>14.54</v>
      </c>
      <c r="G1734" s="128">
        <v>14.739999999999998</v>
      </c>
      <c r="H1734" s="128">
        <v>11.63</v>
      </c>
      <c r="I1734" s="311"/>
      <c r="J1734" s="319">
        <f>ROUND(SUMIF(Anlagenbewegungsdaten!B:B,A1734,Anlagenbewegungsdaten!C:C),3)</f>
        <v>0</v>
      </c>
      <c r="K1734" s="320">
        <f>ROUND(SUMIF(Anlagenbewegungsdaten!$B:$B,$A1734,Anlagenbewegungsdaten!$D:$D),2)</f>
        <v>0</v>
      </c>
      <c r="L1734" s="321">
        <f t="shared" si="64"/>
        <v>0</v>
      </c>
      <c r="M1734" s="341" t="s">
        <v>4950</v>
      </c>
      <c r="N1734" s="341" t="s">
        <v>4963</v>
      </c>
      <c r="O1734" s="323">
        <f>ROUND(SUMIF(Anlagenbewegungsdaten_AV!B:B,A1734,Anlagenbewegungsdaten_AV!C:C),3)</f>
        <v>0</v>
      </c>
      <c r="P1734" s="320">
        <f>ROUND(SUMIF(Anlagenbewegungsdaten_AV!$B:$B,$A1734,Anlagenbewegungsdaten_AV!$D:$D),2)</f>
        <v>0</v>
      </c>
      <c r="Q1734" s="321">
        <f t="shared" si="65"/>
        <v>0</v>
      </c>
      <c r="S1734" s="324"/>
      <c r="T1734" s="317"/>
      <c r="U1734" s="325"/>
      <c r="V1734" s="325"/>
    </row>
    <row r="1735" spans="1:22" ht="15" customHeight="1" x14ac:dyDescent="0.25">
      <c r="A1735" s="129" t="s">
        <v>3602</v>
      </c>
      <c r="B1735" s="126" t="s">
        <v>2087</v>
      </c>
      <c r="C1735" s="127" t="s">
        <v>4021</v>
      </c>
      <c r="D1735" s="127" t="s">
        <v>3475</v>
      </c>
      <c r="E1735" s="127" t="s">
        <v>3299</v>
      </c>
      <c r="F1735" s="128">
        <v>15.54</v>
      </c>
      <c r="G1735" s="128">
        <v>15.739999999999998</v>
      </c>
      <c r="H1735" s="128">
        <v>12.43</v>
      </c>
      <c r="I1735" s="311"/>
      <c r="J1735" s="319">
        <f>ROUND(SUMIF(Anlagenbewegungsdaten!B:B,A1735,Anlagenbewegungsdaten!C:C),3)</f>
        <v>0</v>
      </c>
      <c r="K1735" s="320">
        <f>ROUND(SUMIF(Anlagenbewegungsdaten!$B:$B,$A1735,Anlagenbewegungsdaten!$D:$D),2)</f>
        <v>0</v>
      </c>
      <c r="L1735" s="321">
        <f t="shared" si="64"/>
        <v>0</v>
      </c>
      <c r="M1735" s="341" t="s">
        <v>4950</v>
      </c>
      <c r="N1735" s="341" t="s">
        <v>4963</v>
      </c>
      <c r="O1735" s="323">
        <f>ROUND(SUMIF(Anlagenbewegungsdaten_AV!B:B,A1735,Anlagenbewegungsdaten_AV!C:C),3)</f>
        <v>0</v>
      </c>
      <c r="P1735" s="320">
        <f>ROUND(SUMIF(Anlagenbewegungsdaten_AV!$B:$B,$A1735,Anlagenbewegungsdaten_AV!$D:$D),2)</f>
        <v>0</v>
      </c>
      <c r="Q1735" s="321">
        <f t="shared" si="65"/>
        <v>0</v>
      </c>
      <c r="S1735" s="324"/>
      <c r="T1735" s="317"/>
      <c r="U1735" s="325"/>
      <c r="V1735" s="325"/>
    </row>
    <row r="1736" spans="1:22" ht="15" customHeight="1" x14ac:dyDescent="0.25">
      <c r="A1736" s="129" t="s">
        <v>4373</v>
      </c>
      <c r="B1736" s="126" t="s">
        <v>2087</v>
      </c>
      <c r="C1736" s="127" t="s">
        <v>4021</v>
      </c>
      <c r="D1736" s="127" t="s">
        <v>4244</v>
      </c>
      <c r="E1736" s="127" t="s">
        <v>4069</v>
      </c>
      <c r="F1736" s="128">
        <v>14.51</v>
      </c>
      <c r="G1736" s="128">
        <v>14.709999999999999</v>
      </c>
      <c r="H1736" s="128">
        <v>11.61</v>
      </c>
      <c r="I1736" s="311"/>
      <c r="J1736" s="319">
        <f>ROUND(SUMIF(Anlagenbewegungsdaten!B:B,A1736,Anlagenbewegungsdaten!C:C),3)</f>
        <v>0</v>
      </c>
      <c r="K1736" s="320">
        <f>ROUND(SUMIF(Anlagenbewegungsdaten!$B:$B,$A1736,Anlagenbewegungsdaten!$D:$D),2)</f>
        <v>0</v>
      </c>
      <c r="L1736" s="321">
        <f t="shared" si="64"/>
        <v>0</v>
      </c>
      <c r="M1736" s="341" t="s">
        <v>4950</v>
      </c>
      <c r="N1736" s="341" t="s">
        <v>4963</v>
      </c>
      <c r="O1736" s="323">
        <f>ROUND(SUMIF(Anlagenbewegungsdaten_AV!B:B,A1736,Anlagenbewegungsdaten_AV!C:C),3)</f>
        <v>0</v>
      </c>
      <c r="P1736" s="320">
        <f>ROUND(SUMIF(Anlagenbewegungsdaten_AV!$B:$B,$A1736,Anlagenbewegungsdaten_AV!$D:$D),2)</f>
        <v>0</v>
      </c>
      <c r="Q1736" s="321">
        <f t="shared" si="65"/>
        <v>0</v>
      </c>
      <c r="S1736" s="324"/>
      <c r="T1736" s="317"/>
      <c r="U1736" s="325"/>
      <c r="V1736" s="325"/>
    </row>
    <row r="1737" spans="1:22" ht="15" customHeight="1" x14ac:dyDescent="0.25">
      <c r="A1737" s="129" t="s">
        <v>4374</v>
      </c>
      <c r="B1737" s="126" t="s">
        <v>2087</v>
      </c>
      <c r="C1737" s="127" t="s">
        <v>4021</v>
      </c>
      <c r="D1737" s="127" t="s">
        <v>4246</v>
      </c>
      <c r="E1737" s="127" t="s">
        <v>4069</v>
      </c>
      <c r="F1737" s="128">
        <v>15.51</v>
      </c>
      <c r="G1737" s="128">
        <v>15.709999999999999</v>
      </c>
      <c r="H1737" s="128">
        <v>12.41</v>
      </c>
      <c r="I1737" s="311"/>
      <c r="J1737" s="319">
        <f>ROUND(SUMIF(Anlagenbewegungsdaten!B:B,A1737,Anlagenbewegungsdaten!C:C),3)</f>
        <v>0</v>
      </c>
      <c r="K1737" s="320">
        <f>ROUND(SUMIF(Anlagenbewegungsdaten!$B:$B,$A1737,Anlagenbewegungsdaten!$D:$D),2)</f>
        <v>0</v>
      </c>
      <c r="L1737" s="321">
        <f t="shared" si="64"/>
        <v>0</v>
      </c>
      <c r="M1737" s="341" t="s">
        <v>4950</v>
      </c>
      <c r="N1737" s="341" t="s">
        <v>4963</v>
      </c>
      <c r="O1737" s="323">
        <f>ROUND(SUMIF(Anlagenbewegungsdaten_AV!B:B,A1737,Anlagenbewegungsdaten_AV!C:C),3)</f>
        <v>0</v>
      </c>
      <c r="P1737" s="320">
        <f>ROUND(SUMIF(Anlagenbewegungsdaten_AV!$B:$B,$A1737,Anlagenbewegungsdaten_AV!$D:$D),2)</f>
        <v>0</v>
      </c>
      <c r="Q1737" s="321">
        <f t="shared" si="65"/>
        <v>0</v>
      </c>
      <c r="S1737" s="324"/>
      <c r="T1737" s="317"/>
      <c r="U1737" s="325"/>
      <c r="V1737" s="325"/>
    </row>
    <row r="1738" spans="1:22" ht="15" customHeight="1" x14ac:dyDescent="0.25">
      <c r="A1738" s="129" t="s">
        <v>489</v>
      </c>
      <c r="B1738" s="126" t="s">
        <v>2087</v>
      </c>
      <c r="C1738" s="127" t="s">
        <v>4021</v>
      </c>
      <c r="D1738" s="127" t="s">
        <v>1815</v>
      </c>
      <c r="E1738" s="127" t="s">
        <v>1543</v>
      </c>
      <c r="F1738" s="128">
        <v>14.6</v>
      </c>
      <c r="G1738" s="128">
        <v>14.799999999999999</v>
      </c>
      <c r="H1738" s="128">
        <v>11.68</v>
      </c>
      <c r="I1738" s="311"/>
      <c r="J1738" s="319">
        <f>ROUND(SUMIF(Anlagenbewegungsdaten!B:B,A1738,Anlagenbewegungsdaten!C:C),3)</f>
        <v>0</v>
      </c>
      <c r="K1738" s="320">
        <f>ROUND(SUMIF(Anlagenbewegungsdaten!$B:$B,$A1738,Anlagenbewegungsdaten!$D:$D),2)</f>
        <v>0</v>
      </c>
      <c r="L1738" s="321">
        <f t="shared" ref="L1738:L1801" si="66">IF(ISBLANK(F1738),0,IF(OR($J1738&gt;=100,$J1738&lt;=-100),F1738-(K1738/J1738*100),IF(OR(J1738&gt;-100,J1738&lt;100),(J1738*F1738%)-K1738)))</f>
        <v>0</v>
      </c>
      <c r="M1738" s="341" t="s">
        <v>4950</v>
      </c>
      <c r="N1738" s="341" t="s">
        <v>4963</v>
      </c>
      <c r="O1738" s="323">
        <f>ROUND(SUMIF(Anlagenbewegungsdaten_AV!B:B,A1738,Anlagenbewegungsdaten_AV!C:C),3)</f>
        <v>0</v>
      </c>
      <c r="P1738" s="320">
        <f>ROUND(SUMIF(Anlagenbewegungsdaten_AV!$B:$B,$A1738,Anlagenbewegungsdaten_AV!$D:$D),2)</f>
        <v>0</v>
      </c>
      <c r="Q1738" s="321">
        <f t="shared" ref="Q1738:Q1801" si="67">IF(ISBLANK(H1738),0,IF(OR($O1738&gt;=100,$O1738&lt;=-100),H1738-(P1738/O1738*100),IF(OR(O1738&gt;-100,O1738&lt;100),(O1738*G1738%)-P1738)))</f>
        <v>0</v>
      </c>
      <c r="S1738" s="324"/>
      <c r="T1738" s="317"/>
      <c r="U1738" s="325"/>
      <c r="V1738" s="325"/>
    </row>
    <row r="1739" spans="1:22" ht="15" customHeight="1" x14ac:dyDescent="0.25">
      <c r="A1739" s="129" t="s">
        <v>493</v>
      </c>
      <c r="B1739" s="126" t="s">
        <v>2087</v>
      </c>
      <c r="C1739" s="127" t="s">
        <v>4021</v>
      </c>
      <c r="D1739" s="127" t="s">
        <v>1823</v>
      </c>
      <c r="E1739" s="127" t="s">
        <v>1543</v>
      </c>
      <c r="F1739" s="128">
        <v>15.6</v>
      </c>
      <c r="G1739" s="128">
        <v>15.799999999999999</v>
      </c>
      <c r="H1739" s="128">
        <v>12.48</v>
      </c>
      <c r="I1739" s="311"/>
      <c r="J1739" s="319">
        <f>ROUND(SUMIF(Anlagenbewegungsdaten!B:B,A1739,Anlagenbewegungsdaten!C:C),3)</f>
        <v>0</v>
      </c>
      <c r="K1739" s="320">
        <f>ROUND(SUMIF(Anlagenbewegungsdaten!$B:$B,$A1739,Anlagenbewegungsdaten!$D:$D),2)</f>
        <v>0</v>
      </c>
      <c r="L1739" s="321">
        <f t="shared" si="66"/>
        <v>0</v>
      </c>
      <c r="M1739" s="341" t="s">
        <v>4950</v>
      </c>
      <c r="N1739" s="341" t="s">
        <v>4963</v>
      </c>
      <c r="O1739" s="323">
        <f>ROUND(SUMIF(Anlagenbewegungsdaten_AV!B:B,A1739,Anlagenbewegungsdaten_AV!C:C),3)</f>
        <v>0</v>
      </c>
      <c r="P1739" s="320">
        <f>ROUND(SUMIF(Anlagenbewegungsdaten_AV!$B:$B,$A1739,Anlagenbewegungsdaten_AV!$D:$D),2)</f>
        <v>0</v>
      </c>
      <c r="Q1739" s="321">
        <f t="shared" si="67"/>
        <v>0</v>
      </c>
      <c r="S1739" s="324"/>
      <c r="T1739" s="317"/>
      <c r="U1739" s="325"/>
      <c r="V1739" s="325"/>
    </row>
    <row r="1740" spans="1:22" ht="15" customHeight="1" x14ac:dyDescent="0.25">
      <c r="A1740" s="129" t="s">
        <v>706</v>
      </c>
      <c r="B1740" s="126" t="s">
        <v>2087</v>
      </c>
      <c r="C1740" s="127" t="s">
        <v>4021</v>
      </c>
      <c r="D1740" s="127" t="s">
        <v>1813</v>
      </c>
      <c r="E1740" s="127" t="s">
        <v>2465</v>
      </c>
      <c r="F1740" s="128">
        <v>13.6</v>
      </c>
      <c r="G1740" s="128">
        <v>13.799999999999999</v>
      </c>
      <c r="H1740" s="128">
        <v>10.88</v>
      </c>
      <c r="I1740" s="311"/>
      <c r="J1740" s="319">
        <f>ROUND(SUMIF(Anlagenbewegungsdaten!B:B,A1740,Anlagenbewegungsdaten!C:C),3)</f>
        <v>0</v>
      </c>
      <c r="K1740" s="320">
        <f>ROUND(SUMIF(Anlagenbewegungsdaten!$B:$B,$A1740,Anlagenbewegungsdaten!$D:$D),2)</f>
        <v>0</v>
      </c>
      <c r="L1740" s="321">
        <f t="shared" si="66"/>
        <v>0</v>
      </c>
      <c r="M1740" s="341" t="s">
        <v>4950</v>
      </c>
      <c r="N1740" s="341" t="s">
        <v>4963</v>
      </c>
      <c r="O1740" s="323">
        <f>ROUND(SUMIF(Anlagenbewegungsdaten_AV!B:B,A1740,Anlagenbewegungsdaten_AV!C:C),3)</f>
        <v>0</v>
      </c>
      <c r="P1740" s="320">
        <f>ROUND(SUMIF(Anlagenbewegungsdaten_AV!$B:$B,$A1740,Anlagenbewegungsdaten_AV!$D:$D),2)</f>
        <v>0</v>
      </c>
      <c r="Q1740" s="321">
        <f t="shared" si="67"/>
        <v>0</v>
      </c>
      <c r="S1740" s="324"/>
      <c r="T1740" s="317"/>
      <c r="U1740" s="325"/>
      <c r="V1740" s="325"/>
    </row>
    <row r="1741" spans="1:22" ht="15" customHeight="1" x14ac:dyDescent="0.25">
      <c r="A1741" s="129" t="s">
        <v>492</v>
      </c>
      <c r="B1741" s="126" t="s">
        <v>2087</v>
      </c>
      <c r="C1741" s="127" t="s">
        <v>4021</v>
      </c>
      <c r="D1741" s="127" t="s">
        <v>1821</v>
      </c>
      <c r="E1741" s="127" t="s">
        <v>2465</v>
      </c>
      <c r="F1741" s="128">
        <v>14.6</v>
      </c>
      <c r="G1741" s="128">
        <v>14.799999999999999</v>
      </c>
      <c r="H1741" s="128">
        <v>11.68</v>
      </c>
      <c r="I1741" s="311"/>
      <c r="J1741" s="319">
        <f>ROUND(SUMIF(Anlagenbewegungsdaten!B:B,A1741,Anlagenbewegungsdaten!C:C),3)</f>
        <v>0</v>
      </c>
      <c r="K1741" s="320">
        <f>ROUND(SUMIF(Anlagenbewegungsdaten!$B:$B,$A1741,Anlagenbewegungsdaten!$D:$D),2)</f>
        <v>0</v>
      </c>
      <c r="L1741" s="321">
        <f t="shared" si="66"/>
        <v>0</v>
      </c>
      <c r="M1741" s="341" t="s">
        <v>4950</v>
      </c>
      <c r="N1741" s="341" t="s">
        <v>4963</v>
      </c>
      <c r="O1741" s="323">
        <f>ROUND(SUMIF(Anlagenbewegungsdaten_AV!B:B,A1741,Anlagenbewegungsdaten_AV!C:C),3)</f>
        <v>0</v>
      </c>
      <c r="P1741" s="320">
        <f>ROUND(SUMIF(Anlagenbewegungsdaten_AV!$B:$B,$A1741,Anlagenbewegungsdaten_AV!$D:$D),2)</f>
        <v>0</v>
      </c>
      <c r="Q1741" s="321">
        <f t="shared" si="67"/>
        <v>0</v>
      </c>
      <c r="S1741" s="324"/>
      <c r="T1741" s="317"/>
      <c r="U1741" s="325"/>
      <c r="V1741" s="325"/>
    </row>
    <row r="1742" spans="1:22" ht="15" customHeight="1" x14ac:dyDescent="0.25">
      <c r="A1742" s="129" t="s">
        <v>491</v>
      </c>
      <c r="B1742" s="126" t="s">
        <v>2087</v>
      </c>
      <c r="C1742" s="127" t="s">
        <v>4021</v>
      </c>
      <c r="D1742" s="127" t="s">
        <v>1819</v>
      </c>
      <c r="E1742" s="127" t="s">
        <v>2462</v>
      </c>
      <c r="F1742" s="128">
        <v>12.6</v>
      </c>
      <c r="G1742" s="128">
        <v>12.799999999999999</v>
      </c>
      <c r="H1742" s="128">
        <v>10.08</v>
      </c>
      <c r="I1742" s="311"/>
      <c r="J1742" s="319">
        <f>ROUND(SUMIF(Anlagenbewegungsdaten!B:B,A1742,Anlagenbewegungsdaten!C:C),3)</f>
        <v>0</v>
      </c>
      <c r="K1742" s="320">
        <f>ROUND(SUMIF(Anlagenbewegungsdaten!$B:$B,$A1742,Anlagenbewegungsdaten!$D:$D),2)</f>
        <v>0</v>
      </c>
      <c r="L1742" s="321">
        <f t="shared" si="66"/>
        <v>0</v>
      </c>
      <c r="M1742" s="341" t="s">
        <v>4950</v>
      </c>
      <c r="N1742" s="341" t="s">
        <v>4963</v>
      </c>
      <c r="O1742" s="323">
        <f>ROUND(SUMIF(Anlagenbewegungsdaten_AV!B:B,A1742,Anlagenbewegungsdaten_AV!C:C),3)</f>
        <v>0</v>
      </c>
      <c r="P1742" s="320">
        <f>ROUND(SUMIF(Anlagenbewegungsdaten_AV!$B:$B,$A1742,Anlagenbewegungsdaten_AV!$D:$D),2)</f>
        <v>0</v>
      </c>
      <c r="Q1742" s="321">
        <f t="shared" si="67"/>
        <v>0</v>
      </c>
      <c r="S1742" s="324"/>
      <c r="T1742" s="317"/>
      <c r="U1742" s="325"/>
      <c r="V1742" s="325"/>
    </row>
    <row r="1743" spans="1:22" ht="15" customHeight="1" x14ac:dyDescent="0.25">
      <c r="A1743" s="129" t="s">
        <v>457</v>
      </c>
      <c r="B1743" s="126" t="s">
        <v>2087</v>
      </c>
      <c r="C1743" s="127" t="s">
        <v>4021</v>
      </c>
      <c r="D1743" s="127" t="s">
        <v>231</v>
      </c>
      <c r="E1743" s="127" t="s">
        <v>2462</v>
      </c>
      <c r="F1743" s="128">
        <v>16.600000000000001</v>
      </c>
      <c r="G1743" s="128">
        <v>16.8</v>
      </c>
      <c r="H1743" s="128">
        <v>13.28</v>
      </c>
      <c r="I1743" s="311"/>
      <c r="J1743" s="319">
        <f>ROUND(SUMIF(Anlagenbewegungsdaten!B:B,A1743,Anlagenbewegungsdaten!C:C),3)</f>
        <v>0</v>
      </c>
      <c r="K1743" s="320">
        <f>ROUND(SUMIF(Anlagenbewegungsdaten!$B:$B,$A1743,Anlagenbewegungsdaten!$D:$D),2)</f>
        <v>0</v>
      </c>
      <c r="L1743" s="321">
        <f t="shared" si="66"/>
        <v>0</v>
      </c>
      <c r="M1743" s="341" t="s">
        <v>4950</v>
      </c>
      <c r="N1743" s="341" t="s">
        <v>4963</v>
      </c>
      <c r="O1743" s="323">
        <f>ROUND(SUMIF(Anlagenbewegungsdaten_AV!B:B,A1743,Anlagenbewegungsdaten_AV!C:C),3)</f>
        <v>0</v>
      </c>
      <c r="P1743" s="320">
        <f>ROUND(SUMIF(Anlagenbewegungsdaten_AV!$B:$B,$A1743,Anlagenbewegungsdaten_AV!$D:$D),2)</f>
        <v>0</v>
      </c>
      <c r="Q1743" s="321">
        <f t="shared" si="67"/>
        <v>0</v>
      </c>
      <c r="S1743" s="324"/>
      <c r="T1743" s="317"/>
      <c r="U1743" s="325"/>
      <c r="V1743" s="325"/>
    </row>
    <row r="1744" spans="1:22" ht="15" customHeight="1" x14ac:dyDescent="0.25">
      <c r="A1744" s="129" t="s">
        <v>501</v>
      </c>
      <c r="B1744" s="126" t="s">
        <v>2087</v>
      </c>
      <c r="C1744" s="127" t="s">
        <v>4021</v>
      </c>
      <c r="D1744" s="127" t="s">
        <v>1839</v>
      </c>
      <c r="E1744" s="127" t="s">
        <v>2462</v>
      </c>
      <c r="F1744" s="128">
        <v>18.600000000000001</v>
      </c>
      <c r="G1744" s="128">
        <v>18.8</v>
      </c>
      <c r="H1744" s="128">
        <v>14.88</v>
      </c>
      <c r="I1744" s="311"/>
      <c r="J1744" s="319">
        <f>ROUND(SUMIF(Anlagenbewegungsdaten!B:B,A1744,Anlagenbewegungsdaten!C:C),3)</f>
        <v>0</v>
      </c>
      <c r="K1744" s="320">
        <f>ROUND(SUMIF(Anlagenbewegungsdaten!$B:$B,$A1744,Anlagenbewegungsdaten!$D:$D),2)</f>
        <v>0</v>
      </c>
      <c r="L1744" s="321">
        <f t="shared" si="66"/>
        <v>0</v>
      </c>
      <c r="M1744" s="341" t="s">
        <v>4950</v>
      </c>
      <c r="N1744" s="341" t="s">
        <v>4963</v>
      </c>
      <c r="O1744" s="323">
        <f>ROUND(SUMIF(Anlagenbewegungsdaten_AV!B:B,A1744,Anlagenbewegungsdaten_AV!C:C),3)</f>
        <v>0</v>
      </c>
      <c r="P1744" s="320">
        <f>ROUND(SUMIF(Anlagenbewegungsdaten_AV!$B:$B,$A1744,Anlagenbewegungsdaten_AV!$D:$D),2)</f>
        <v>0</v>
      </c>
      <c r="Q1744" s="321">
        <f t="shared" si="67"/>
        <v>0</v>
      </c>
      <c r="S1744" s="324"/>
      <c r="T1744" s="317"/>
      <c r="U1744" s="325"/>
      <c r="V1744" s="325"/>
    </row>
    <row r="1745" spans="1:22" ht="15" customHeight="1" x14ac:dyDescent="0.25">
      <c r="A1745" s="129" t="s">
        <v>504</v>
      </c>
      <c r="B1745" s="126" t="s">
        <v>2087</v>
      </c>
      <c r="C1745" s="127" t="s">
        <v>4021</v>
      </c>
      <c r="D1745" s="127" t="s">
        <v>1845</v>
      </c>
      <c r="E1745" s="127" t="s">
        <v>1546</v>
      </c>
      <c r="F1745" s="128">
        <v>21.6</v>
      </c>
      <c r="G1745" s="128">
        <v>21.8</v>
      </c>
      <c r="H1745" s="128">
        <v>17.28</v>
      </c>
      <c r="I1745" s="311"/>
      <c r="J1745" s="319">
        <f>ROUND(SUMIF(Anlagenbewegungsdaten!B:B,A1745,Anlagenbewegungsdaten!C:C),3)</f>
        <v>0</v>
      </c>
      <c r="K1745" s="320">
        <f>ROUND(SUMIF(Anlagenbewegungsdaten!$B:$B,$A1745,Anlagenbewegungsdaten!$D:$D),2)</f>
        <v>0</v>
      </c>
      <c r="L1745" s="321">
        <f t="shared" si="66"/>
        <v>0</v>
      </c>
      <c r="M1745" s="341" t="s">
        <v>4950</v>
      </c>
      <c r="N1745" s="341" t="s">
        <v>4963</v>
      </c>
      <c r="O1745" s="323">
        <f>ROUND(SUMIF(Anlagenbewegungsdaten_AV!B:B,A1745,Anlagenbewegungsdaten_AV!C:C),3)</f>
        <v>0</v>
      </c>
      <c r="P1745" s="320">
        <f>ROUND(SUMIF(Anlagenbewegungsdaten_AV!$B:$B,$A1745,Anlagenbewegungsdaten_AV!$D:$D),2)</f>
        <v>0</v>
      </c>
      <c r="Q1745" s="321">
        <f t="shared" si="67"/>
        <v>0</v>
      </c>
      <c r="S1745" s="324"/>
      <c r="T1745" s="317"/>
      <c r="U1745" s="325"/>
      <c r="V1745" s="325"/>
    </row>
    <row r="1746" spans="1:22" ht="15" customHeight="1" x14ac:dyDescent="0.25">
      <c r="A1746" s="129" t="s">
        <v>508</v>
      </c>
      <c r="B1746" s="126" t="s">
        <v>2087</v>
      </c>
      <c r="C1746" s="127" t="s">
        <v>4021</v>
      </c>
      <c r="D1746" s="127" t="s">
        <v>1853</v>
      </c>
      <c r="E1746" s="127" t="s">
        <v>1546</v>
      </c>
      <c r="F1746" s="128">
        <v>22.6</v>
      </c>
      <c r="G1746" s="128">
        <v>22.8</v>
      </c>
      <c r="H1746" s="128">
        <v>18.079999999999998</v>
      </c>
      <c r="I1746" s="311"/>
      <c r="J1746" s="319">
        <f>ROUND(SUMIF(Anlagenbewegungsdaten!B:B,A1746,Anlagenbewegungsdaten!C:C),3)</f>
        <v>0</v>
      </c>
      <c r="K1746" s="320">
        <f>ROUND(SUMIF(Anlagenbewegungsdaten!$B:$B,$A1746,Anlagenbewegungsdaten!$D:$D),2)</f>
        <v>0</v>
      </c>
      <c r="L1746" s="321">
        <f t="shared" si="66"/>
        <v>0</v>
      </c>
      <c r="M1746" s="341" t="s">
        <v>4950</v>
      </c>
      <c r="N1746" s="341" t="s">
        <v>4963</v>
      </c>
      <c r="O1746" s="323">
        <f>ROUND(SUMIF(Anlagenbewegungsdaten_AV!B:B,A1746,Anlagenbewegungsdaten_AV!C:C),3)</f>
        <v>0</v>
      </c>
      <c r="P1746" s="320">
        <f>ROUND(SUMIF(Anlagenbewegungsdaten_AV!$B:$B,$A1746,Anlagenbewegungsdaten_AV!$D:$D),2)</f>
        <v>0</v>
      </c>
      <c r="Q1746" s="321">
        <f t="shared" si="67"/>
        <v>0</v>
      </c>
      <c r="S1746" s="324"/>
      <c r="T1746" s="317"/>
      <c r="U1746" s="325"/>
      <c r="V1746" s="325"/>
    </row>
    <row r="1747" spans="1:22" ht="15" customHeight="1" x14ac:dyDescent="0.25">
      <c r="A1747" s="129" t="s">
        <v>2861</v>
      </c>
      <c r="B1747" s="126" t="s">
        <v>2087</v>
      </c>
      <c r="C1747" s="127" t="s">
        <v>4021</v>
      </c>
      <c r="D1747" s="127" t="s">
        <v>2737</v>
      </c>
      <c r="E1747" s="127" t="s">
        <v>2555</v>
      </c>
      <c r="F1747" s="128">
        <v>21.57</v>
      </c>
      <c r="G1747" s="128">
        <v>21.77</v>
      </c>
      <c r="H1747" s="128">
        <v>17.260000000000002</v>
      </c>
      <c r="I1747" s="311"/>
      <c r="J1747" s="319">
        <f>ROUND(SUMIF(Anlagenbewegungsdaten!B:B,A1747,Anlagenbewegungsdaten!C:C),3)</f>
        <v>0</v>
      </c>
      <c r="K1747" s="320">
        <f>ROUND(SUMIF(Anlagenbewegungsdaten!$B:$B,$A1747,Anlagenbewegungsdaten!$D:$D),2)</f>
        <v>0</v>
      </c>
      <c r="L1747" s="321">
        <f t="shared" si="66"/>
        <v>0</v>
      </c>
      <c r="M1747" s="341" t="s">
        <v>4950</v>
      </c>
      <c r="N1747" s="341" t="s">
        <v>4963</v>
      </c>
      <c r="O1747" s="323">
        <f>ROUND(SUMIF(Anlagenbewegungsdaten_AV!B:B,A1747,Anlagenbewegungsdaten_AV!C:C),3)</f>
        <v>0</v>
      </c>
      <c r="P1747" s="320">
        <f>ROUND(SUMIF(Anlagenbewegungsdaten_AV!$B:$B,$A1747,Anlagenbewegungsdaten_AV!$D:$D),2)</f>
        <v>0</v>
      </c>
      <c r="Q1747" s="321">
        <f t="shared" si="67"/>
        <v>0</v>
      </c>
      <c r="S1747" s="324"/>
      <c r="T1747" s="317"/>
      <c r="U1747" s="325"/>
      <c r="V1747" s="325"/>
    </row>
    <row r="1748" spans="1:22" ht="15" customHeight="1" x14ac:dyDescent="0.25">
      <c r="A1748" s="129" t="s">
        <v>2862</v>
      </c>
      <c r="B1748" s="126" t="s">
        <v>2087</v>
      </c>
      <c r="C1748" s="127" t="s">
        <v>4021</v>
      </c>
      <c r="D1748" s="127" t="s">
        <v>2739</v>
      </c>
      <c r="E1748" s="127" t="s">
        <v>2555</v>
      </c>
      <c r="F1748" s="128">
        <v>22.57</v>
      </c>
      <c r="G1748" s="128">
        <v>22.77</v>
      </c>
      <c r="H1748" s="128">
        <v>18.059999999999999</v>
      </c>
      <c r="I1748" s="311"/>
      <c r="J1748" s="319">
        <f>ROUND(SUMIF(Anlagenbewegungsdaten!B:B,A1748,Anlagenbewegungsdaten!C:C),3)</f>
        <v>0</v>
      </c>
      <c r="K1748" s="320">
        <f>ROUND(SUMIF(Anlagenbewegungsdaten!$B:$B,$A1748,Anlagenbewegungsdaten!$D:$D),2)</f>
        <v>0</v>
      </c>
      <c r="L1748" s="321">
        <f t="shared" si="66"/>
        <v>0</v>
      </c>
      <c r="M1748" s="341" t="s">
        <v>4950</v>
      </c>
      <c r="N1748" s="341" t="s">
        <v>4963</v>
      </c>
      <c r="O1748" s="323">
        <f>ROUND(SUMIF(Anlagenbewegungsdaten_AV!B:B,A1748,Anlagenbewegungsdaten_AV!C:C),3)</f>
        <v>0</v>
      </c>
      <c r="P1748" s="320">
        <f>ROUND(SUMIF(Anlagenbewegungsdaten_AV!$B:$B,$A1748,Anlagenbewegungsdaten_AV!$D:$D),2)</f>
        <v>0</v>
      </c>
      <c r="Q1748" s="321">
        <f t="shared" si="67"/>
        <v>0</v>
      </c>
      <c r="S1748" s="324"/>
      <c r="T1748" s="317"/>
      <c r="U1748" s="325"/>
      <c r="V1748" s="325"/>
    </row>
    <row r="1749" spans="1:22" ht="15" customHeight="1" x14ac:dyDescent="0.25">
      <c r="A1749" s="129" t="s">
        <v>3605</v>
      </c>
      <c r="B1749" s="126" t="s">
        <v>2087</v>
      </c>
      <c r="C1749" s="127" t="s">
        <v>4021</v>
      </c>
      <c r="D1749" s="127" t="s">
        <v>3481</v>
      </c>
      <c r="E1749" s="127" t="s">
        <v>3299</v>
      </c>
      <c r="F1749" s="128">
        <v>21.54</v>
      </c>
      <c r="G1749" s="128">
        <v>21.74</v>
      </c>
      <c r="H1749" s="128">
        <v>17.23</v>
      </c>
      <c r="I1749" s="311"/>
      <c r="J1749" s="319">
        <f>ROUND(SUMIF(Anlagenbewegungsdaten!B:B,A1749,Anlagenbewegungsdaten!C:C),3)</f>
        <v>0</v>
      </c>
      <c r="K1749" s="320">
        <f>ROUND(SUMIF(Anlagenbewegungsdaten!$B:$B,$A1749,Anlagenbewegungsdaten!$D:$D),2)</f>
        <v>0</v>
      </c>
      <c r="L1749" s="321">
        <f t="shared" si="66"/>
        <v>0</v>
      </c>
      <c r="M1749" s="341" t="s">
        <v>4950</v>
      </c>
      <c r="N1749" s="341" t="s">
        <v>4963</v>
      </c>
      <c r="O1749" s="323">
        <f>ROUND(SUMIF(Anlagenbewegungsdaten_AV!B:B,A1749,Anlagenbewegungsdaten_AV!C:C),3)</f>
        <v>0</v>
      </c>
      <c r="P1749" s="320">
        <f>ROUND(SUMIF(Anlagenbewegungsdaten_AV!$B:$B,$A1749,Anlagenbewegungsdaten_AV!$D:$D),2)</f>
        <v>0</v>
      </c>
      <c r="Q1749" s="321">
        <f t="shared" si="67"/>
        <v>0</v>
      </c>
      <c r="S1749" s="324"/>
      <c r="T1749" s="317"/>
      <c r="U1749" s="325"/>
      <c r="V1749" s="325"/>
    </row>
    <row r="1750" spans="1:22" ht="15" customHeight="1" x14ac:dyDescent="0.25">
      <c r="A1750" s="129" t="s">
        <v>3606</v>
      </c>
      <c r="B1750" s="126" t="s">
        <v>2087</v>
      </c>
      <c r="C1750" s="127" t="s">
        <v>4021</v>
      </c>
      <c r="D1750" s="127" t="s">
        <v>3483</v>
      </c>
      <c r="E1750" s="127" t="s">
        <v>3299</v>
      </c>
      <c r="F1750" s="128">
        <v>22.54</v>
      </c>
      <c r="G1750" s="128">
        <v>22.74</v>
      </c>
      <c r="H1750" s="128">
        <v>18.03</v>
      </c>
      <c r="I1750" s="311"/>
      <c r="J1750" s="319">
        <f>ROUND(SUMIF(Anlagenbewegungsdaten!B:B,A1750,Anlagenbewegungsdaten!C:C),3)</f>
        <v>0</v>
      </c>
      <c r="K1750" s="320">
        <f>ROUND(SUMIF(Anlagenbewegungsdaten!$B:$B,$A1750,Anlagenbewegungsdaten!$D:$D),2)</f>
        <v>0</v>
      </c>
      <c r="L1750" s="321">
        <f t="shared" si="66"/>
        <v>0</v>
      </c>
      <c r="M1750" s="341" t="s">
        <v>4950</v>
      </c>
      <c r="N1750" s="341" t="s">
        <v>4963</v>
      </c>
      <c r="O1750" s="323">
        <f>ROUND(SUMIF(Anlagenbewegungsdaten_AV!B:B,A1750,Anlagenbewegungsdaten_AV!C:C),3)</f>
        <v>0</v>
      </c>
      <c r="P1750" s="320">
        <f>ROUND(SUMIF(Anlagenbewegungsdaten_AV!$B:$B,$A1750,Anlagenbewegungsdaten_AV!$D:$D),2)</f>
        <v>0</v>
      </c>
      <c r="Q1750" s="321">
        <f t="shared" si="67"/>
        <v>0</v>
      </c>
      <c r="S1750" s="324"/>
      <c r="T1750" s="317"/>
      <c r="U1750" s="325"/>
      <c r="V1750" s="325"/>
    </row>
    <row r="1751" spans="1:22" ht="15" customHeight="1" x14ac:dyDescent="0.25">
      <c r="A1751" s="129" t="s">
        <v>4377</v>
      </c>
      <c r="B1751" s="126" t="s">
        <v>2087</v>
      </c>
      <c r="C1751" s="127" t="s">
        <v>4021</v>
      </c>
      <c r="D1751" s="127" t="s">
        <v>4252</v>
      </c>
      <c r="E1751" s="127" t="s">
        <v>4069</v>
      </c>
      <c r="F1751" s="128">
        <v>21.509999999999998</v>
      </c>
      <c r="G1751" s="128">
        <v>21.709999999999997</v>
      </c>
      <c r="H1751" s="128">
        <v>17.21</v>
      </c>
      <c r="I1751" s="311"/>
      <c r="J1751" s="319">
        <f>ROUND(SUMIF(Anlagenbewegungsdaten!B:B,A1751,Anlagenbewegungsdaten!C:C),3)</f>
        <v>0</v>
      </c>
      <c r="K1751" s="320">
        <f>ROUND(SUMIF(Anlagenbewegungsdaten!$B:$B,$A1751,Anlagenbewegungsdaten!$D:$D),2)</f>
        <v>0</v>
      </c>
      <c r="L1751" s="321">
        <f t="shared" si="66"/>
        <v>0</v>
      </c>
      <c r="M1751" s="341" t="s">
        <v>4950</v>
      </c>
      <c r="N1751" s="341" t="s">
        <v>4963</v>
      </c>
      <c r="O1751" s="323">
        <f>ROUND(SUMIF(Anlagenbewegungsdaten_AV!B:B,A1751,Anlagenbewegungsdaten_AV!C:C),3)</f>
        <v>0</v>
      </c>
      <c r="P1751" s="320">
        <f>ROUND(SUMIF(Anlagenbewegungsdaten_AV!$B:$B,$A1751,Anlagenbewegungsdaten_AV!$D:$D),2)</f>
        <v>0</v>
      </c>
      <c r="Q1751" s="321">
        <f t="shared" si="67"/>
        <v>0</v>
      </c>
      <c r="S1751" s="324"/>
      <c r="T1751" s="317"/>
      <c r="U1751" s="325"/>
      <c r="V1751" s="325"/>
    </row>
    <row r="1752" spans="1:22" ht="15" customHeight="1" x14ac:dyDescent="0.25">
      <c r="A1752" s="129" t="s">
        <v>4378</v>
      </c>
      <c r="B1752" s="126" t="s">
        <v>2087</v>
      </c>
      <c r="C1752" s="127" t="s">
        <v>4021</v>
      </c>
      <c r="D1752" s="127" t="s">
        <v>4254</v>
      </c>
      <c r="E1752" s="127" t="s">
        <v>4069</v>
      </c>
      <c r="F1752" s="128">
        <v>22.509999999999998</v>
      </c>
      <c r="G1752" s="128">
        <v>22.709999999999997</v>
      </c>
      <c r="H1752" s="128">
        <v>18.010000000000002</v>
      </c>
      <c r="I1752" s="311"/>
      <c r="J1752" s="319">
        <f>ROUND(SUMIF(Anlagenbewegungsdaten!B:B,A1752,Anlagenbewegungsdaten!C:C),3)</f>
        <v>0</v>
      </c>
      <c r="K1752" s="320">
        <f>ROUND(SUMIF(Anlagenbewegungsdaten!$B:$B,$A1752,Anlagenbewegungsdaten!$D:$D),2)</f>
        <v>0</v>
      </c>
      <c r="L1752" s="321">
        <f t="shared" si="66"/>
        <v>0</v>
      </c>
      <c r="M1752" s="341" t="s">
        <v>4950</v>
      </c>
      <c r="N1752" s="341" t="s">
        <v>4963</v>
      </c>
      <c r="O1752" s="323">
        <f>ROUND(SUMIF(Anlagenbewegungsdaten_AV!B:B,A1752,Anlagenbewegungsdaten_AV!C:C),3)</f>
        <v>0</v>
      </c>
      <c r="P1752" s="320">
        <f>ROUND(SUMIF(Anlagenbewegungsdaten_AV!$B:$B,$A1752,Anlagenbewegungsdaten_AV!$D:$D),2)</f>
        <v>0</v>
      </c>
      <c r="Q1752" s="321">
        <f t="shared" si="67"/>
        <v>0</v>
      </c>
      <c r="S1752" s="324"/>
      <c r="T1752" s="317"/>
      <c r="U1752" s="325"/>
      <c r="V1752" s="325"/>
    </row>
    <row r="1753" spans="1:22" ht="15" customHeight="1" x14ac:dyDescent="0.25">
      <c r="A1753" s="129" t="s">
        <v>5340</v>
      </c>
      <c r="B1753" s="126" t="s">
        <v>2087</v>
      </c>
      <c r="C1753" s="127" t="s">
        <v>4021</v>
      </c>
      <c r="D1753" s="127" t="s">
        <v>5318</v>
      </c>
      <c r="E1753" s="127" t="s">
        <v>5023</v>
      </c>
      <c r="F1753" s="128">
        <v>22.48</v>
      </c>
      <c r="G1753" s="128">
        <v>22.68</v>
      </c>
      <c r="H1753" s="128">
        <v>17.98</v>
      </c>
      <c r="I1753" s="311"/>
      <c r="J1753" s="319">
        <f>ROUND(SUMIF(Anlagenbewegungsdaten!B:B,A1753,Anlagenbewegungsdaten!C:C),3)</f>
        <v>0</v>
      </c>
      <c r="K1753" s="320">
        <f>ROUND(SUMIF(Anlagenbewegungsdaten!$B:$B,$A1753,Anlagenbewegungsdaten!$D:$D),2)</f>
        <v>0</v>
      </c>
      <c r="L1753" s="321">
        <f t="shared" si="66"/>
        <v>0</v>
      </c>
      <c r="M1753" s="341" t="s">
        <v>4950</v>
      </c>
      <c r="N1753" s="341" t="s">
        <v>4963</v>
      </c>
      <c r="O1753" s="323">
        <f>ROUND(SUMIF(Anlagenbewegungsdaten_AV!B:B,A1753,Anlagenbewegungsdaten_AV!C:C),3)</f>
        <v>0</v>
      </c>
      <c r="P1753" s="320">
        <f>ROUND(SUMIF(Anlagenbewegungsdaten_AV!$B:$B,$A1753,Anlagenbewegungsdaten_AV!$D:$D),2)</f>
        <v>0</v>
      </c>
      <c r="Q1753" s="321">
        <f t="shared" si="67"/>
        <v>0</v>
      </c>
      <c r="S1753" s="324"/>
      <c r="T1753" s="317"/>
      <c r="U1753" s="325"/>
      <c r="V1753" s="325"/>
    </row>
    <row r="1754" spans="1:22" ht="15" customHeight="1" x14ac:dyDescent="0.25">
      <c r="A1754" s="129" t="s">
        <v>5998</v>
      </c>
      <c r="B1754" s="126" t="s">
        <v>2087</v>
      </c>
      <c r="C1754" s="127" t="s">
        <v>4021</v>
      </c>
      <c r="D1754" s="127" t="s">
        <v>5999</v>
      </c>
      <c r="E1754" s="127" t="s">
        <v>5886</v>
      </c>
      <c r="F1754" s="128">
        <v>22.42</v>
      </c>
      <c r="G1754" s="128">
        <v>22.62</v>
      </c>
      <c r="H1754" s="128">
        <v>17.940000000000001</v>
      </c>
      <c r="I1754" s="311"/>
      <c r="J1754" s="319">
        <f>ROUND(SUMIF(Anlagenbewegungsdaten!B:B,A1754,Anlagenbewegungsdaten!C:C),3)</f>
        <v>0</v>
      </c>
      <c r="K1754" s="320">
        <f>ROUND(SUMIF(Anlagenbewegungsdaten!$B:$B,$A1754,Anlagenbewegungsdaten!$D:$D),2)</f>
        <v>0</v>
      </c>
      <c r="L1754" s="321">
        <f t="shared" si="66"/>
        <v>0</v>
      </c>
      <c r="M1754" s="341" t="s">
        <v>4950</v>
      </c>
      <c r="N1754" s="341" t="s">
        <v>4963</v>
      </c>
      <c r="O1754" s="323">
        <f>ROUND(SUMIF(Anlagenbewegungsdaten_AV!B:B,A1754,Anlagenbewegungsdaten_AV!C:C),3)</f>
        <v>0</v>
      </c>
      <c r="P1754" s="320">
        <f>ROUND(SUMIF(Anlagenbewegungsdaten_AV!$B:$B,$A1754,Anlagenbewegungsdaten_AV!$D:$D),2)</f>
        <v>0</v>
      </c>
      <c r="Q1754" s="321">
        <f t="shared" si="67"/>
        <v>0</v>
      </c>
      <c r="S1754" s="324"/>
      <c r="T1754" s="317"/>
      <c r="U1754" s="325"/>
      <c r="V1754" s="325"/>
    </row>
    <row r="1755" spans="1:22" ht="15" customHeight="1" x14ac:dyDescent="0.25">
      <c r="A1755" s="129" t="s">
        <v>503</v>
      </c>
      <c r="B1755" s="126" t="s">
        <v>2087</v>
      </c>
      <c r="C1755" s="127" t="s">
        <v>4021</v>
      </c>
      <c r="D1755" s="127" t="s">
        <v>1843</v>
      </c>
      <c r="E1755" s="127" t="s">
        <v>1543</v>
      </c>
      <c r="F1755" s="128">
        <v>21.6</v>
      </c>
      <c r="G1755" s="128">
        <v>21.8</v>
      </c>
      <c r="H1755" s="128">
        <v>17.28</v>
      </c>
      <c r="I1755" s="311"/>
      <c r="J1755" s="319">
        <f>ROUND(SUMIF(Anlagenbewegungsdaten!B:B,A1755,Anlagenbewegungsdaten!C:C),3)</f>
        <v>0</v>
      </c>
      <c r="K1755" s="320">
        <f>ROUND(SUMIF(Anlagenbewegungsdaten!$B:$B,$A1755,Anlagenbewegungsdaten!$D:$D),2)</f>
        <v>0</v>
      </c>
      <c r="L1755" s="321">
        <f t="shared" si="66"/>
        <v>0</v>
      </c>
      <c r="M1755" s="341" t="s">
        <v>4950</v>
      </c>
      <c r="N1755" s="341" t="s">
        <v>4963</v>
      </c>
      <c r="O1755" s="323">
        <f>ROUND(SUMIF(Anlagenbewegungsdaten_AV!B:B,A1755,Anlagenbewegungsdaten_AV!C:C),3)</f>
        <v>0</v>
      </c>
      <c r="P1755" s="320">
        <f>ROUND(SUMIF(Anlagenbewegungsdaten_AV!$B:$B,$A1755,Anlagenbewegungsdaten_AV!$D:$D),2)</f>
        <v>0</v>
      </c>
      <c r="Q1755" s="321">
        <f t="shared" si="67"/>
        <v>0</v>
      </c>
      <c r="S1755" s="324"/>
      <c r="T1755" s="317"/>
      <c r="U1755" s="325"/>
      <c r="V1755" s="325"/>
    </row>
    <row r="1756" spans="1:22" ht="15" customHeight="1" x14ac:dyDescent="0.25">
      <c r="A1756" s="129" t="s">
        <v>507</v>
      </c>
      <c r="B1756" s="126" t="s">
        <v>2087</v>
      </c>
      <c r="C1756" s="127" t="s">
        <v>4021</v>
      </c>
      <c r="D1756" s="127" t="s">
        <v>1851</v>
      </c>
      <c r="E1756" s="127" t="s">
        <v>1543</v>
      </c>
      <c r="F1756" s="128">
        <v>22.6</v>
      </c>
      <c r="G1756" s="128">
        <v>22.8</v>
      </c>
      <c r="H1756" s="128">
        <v>18.079999999999998</v>
      </c>
      <c r="I1756" s="311"/>
      <c r="J1756" s="319">
        <f>ROUND(SUMIF(Anlagenbewegungsdaten!B:B,A1756,Anlagenbewegungsdaten!C:C),3)</f>
        <v>0</v>
      </c>
      <c r="K1756" s="320">
        <f>ROUND(SUMIF(Anlagenbewegungsdaten!$B:$B,$A1756,Anlagenbewegungsdaten!$D:$D),2)</f>
        <v>0</v>
      </c>
      <c r="L1756" s="321">
        <f t="shared" si="66"/>
        <v>0</v>
      </c>
      <c r="M1756" s="341" t="s">
        <v>4950</v>
      </c>
      <c r="N1756" s="341" t="s">
        <v>4963</v>
      </c>
      <c r="O1756" s="323">
        <f>ROUND(SUMIF(Anlagenbewegungsdaten_AV!B:B,A1756,Anlagenbewegungsdaten_AV!C:C),3)</f>
        <v>0</v>
      </c>
      <c r="P1756" s="320">
        <f>ROUND(SUMIF(Anlagenbewegungsdaten_AV!$B:$B,$A1756,Anlagenbewegungsdaten_AV!$D:$D),2)</f>
        <v>0</v>
      </c>
      <c r="Q1756" s="321">
        <f t="shared" si="67"/>
        <v>0</v>
      </c>
      <c r="S1756" s="324"/>
      <c r="T1756" s="317"/>
      <c r="U1756" s="325"/>
      <c r="V1756" s="325"/>
    </row>
    <row r="1757" spans="1:22" ht="15" customHeight="1" x14ac:dyDescent="0.25">
      <c r="A1757" s="129" t="s">
        <v>502</v>
      </c>
      <c r="B1757" s="126" t="s">
        <v>2087</v>
      </c>
      <c r="C1757" s="127" t="s">
        <v>4021</v>
      </c>
      <c r="D1757" s="127" t="s">
        <v>1841</v>
      </c>
      <c r="E1757" s="127" t="s">
        <v>2465</v>
      </c>
      <c r="F1757" s="128">
        <v>20.6</v>
      </c>
      <c r="G1757" s="128">
        <v>20.8</v>
      </c>
      <c r="H1757" s="128">
        <v>16.48</v>
      </c>
      <c r="I1757" s="311"/>
      <c r="J1757" s="319">
        <f>ROUND(SUMIF(Anlagenbewegungsdaten!B:B,A1757,Anlagenbewegungsdaten!C:C),3)</f>
        <v>0</v>
      </c>
      <c r="K1757" s="320">
        <f>ROUND(SUMIF(Anlagenbewegungsdaten!$B:$B,$A1757,Anlagenbewegungsdaten!$D:$D),2)</f>
        <v>0</v>
      </c>
      <c r="L1757" s="321">
        <f t="shared" si="66"/>
        <v>0</v>
      </c>
      <c r="M1757" s="341" t="s">
        <v>4950</v>
      </c>
      <c r="N1757" s="341" t="s">
        <v>4963</v>
      </c>
      <c r="O1757" s="323">
        <f>ROUND(SUMIF(Anlagenbewegungsdaten_AV!B:B,A1757,Anlagenbewegungsdaten_AV!C:C),3)</f>
        <v>0</v>
      </c>
      <c r="P1757" s="320">
        <f>ROUND(SUMIF(Anlagenbewegungsdaten_AV!$B:$B,$A1757,Anlagenbewegungsdaten_AV!$D:$D),2)</f>
        <v>0</v>
      </c>
      <c r="Q1757" s="321">
        <f t="shared" si="67"/>
        <v>0</v>
      </c>
      <c r="S1757" s="324"/>
      <c r="T1757" s="317"/>
      <c r="U1757" s="325"/>
      <c r="V1757" s="325"/>
    </row>
    <row r="1758" spans="1:22" ht="15" customHeight="1" x14ac:dyDescent="0.25">
      <c r="A1758" s="129" t="s">
        <v>506</v>
      </c>
      <c r="B1758" s="126" t="s">
        <v>2087</v>
      </c>
      <c r="C1758" s="127" t="s">
        <v>4021</v>
      </c>
      <c r="D1758" s="127" t="s">
        <v>1849</v>
      </c>
      <c r="E1758" s="127" t="s">
        <v>2465</v>
      </c>
      <c r="F1758" s="128">
        <v>21.6</v>
      </c>
      <c r="G1758" s="128">
        <v>21.8</v>
      </c>
      <c r="H1758" s="128">
        <v>17.28</v>
      </c>
      <c r="I1758" s="311"/>
      <c r="J1758" s="319">
        <f>ROUND(SUMIF(Anlagenbewegungsdaten!B:B,A1758,Anlagenbewegungsdaten!C:C),3)</f>
        <v>0</v>
      </c>
      <c r="K1758" s="320">
        <f>ROUND(SUMIF(Anlagenbewegungsdaten!$B:$B,$A1758,Anlagenbewegungsdaten!$D:$D),2)</f>
        <v>0</v>
      </c>
      <c r="L1758" s="321">
        <f t="shared" si="66"/>
        <v>0</v>
      </c>
      <c r="M1758" s="341" t="s">
        <v>4950</v>
      </c>
      <c r="N1758" s="341" t="s">
        <v>4963</v>
      </c>
      <c r="O1758" s="323">
        <f>ROUND(SUMIF(Anlagenbewegungsdaten_AV!B:B,A1758,Anlagenbewegungsdaten_AV!C:C),3)</f>
        <v>0</v>
      </c>
      <c r="P1758" s="320">
        <f>ROUND(SUMIF(Anlagenbewegungsdaten_AV!$B:$B,$A1758,Anlagenbewegungsdaten_AV!$D:$D),2)</f>
        <v>0</v>
      </c>
      <c r="Q1758" s="321">
        <f t="shared" si="67"/>
        <v>0</v>
      </c>
      <c r="S1758" s="324"/>
      <c r="T1758" s="317"/>
      <c r="U1758" s="325"/>
      <c r="V1758" s="325"/>
    </row>
    <row r="1759" spans="1:22" ht="15" customHeight="1" x14ac:dyDescent="0.25">
      <c r="A1759" s="129" t="s">
        <v>505</v>
      </c>
      <c r="B1759" s="126" t="s">
        <v>2087</v>
      </c>
      <c r="C1759" s="127" t="s">
        <v>4021</v>
      </c>
      <c r="D1759" s="127" t="s">
        <v>1847</v>
      </c>
      <c r="E1759" s="127" t="s">
        <v>2462</v>
      </c>
      <c r="F1759" s="128">
        <v>19.600000000000001</v>
      </c>
      <c r="G1759" s="128">
        <v>19.8</v>
      </c>
      <c r="H1759" s="128">
        <v>15.68</v>
      </c>
      <c r="I1759" s="311"/>
      <c r="J1759" s="319">
        <f>ROUND(SUMIF(Anlagenbewegungsdaten!B:B,A1759,Anlagenbewegungsdaten!C:C),3)</f>
        <v>0</v>
      </c>
      <c r="K1759" s="320">
        <f>ROUND(SUMIF(Anlagenbewegungsdaten!$B:$B,$A1759,Anlagenbewegungsdaten!$D:$D),2)</f>
        <v>0</v>
      </c>
      <c r="L1759" s="321">
        <f t="shared" si="66"/>
        <v>0</v>
      </c>
      <c r="M1759" s="341" t="s">
        <v>4950</v>
      </c>
      <c r="N1759" s="341" t="s">
        <v>4963</v>
      </c>
      <c r="O1759" s="323">
        <f>ROUND(SUMIF(Anlagenbewegungsdaten_AV!B:B,A1759,Anlagenbewegungsdaten_AV!C:C),3)</f>
        <v>0</v>
      </c>
      <c r="P1759" s="320">
        <f>ROUND(SUMIF(Anlagenbewegungsdaten_AV!$B:$B,$A1759,Anlagenbewegungsdaten_AV!$D:$D),2)</f>
        <v>0</v>
      </c>
      <c r="Q1759" s="321">
        <f t="shared" si="67"/>
        <v>0</v>
      </c>
      <c r="S1759" s="324"/>
      <c r="T1759" s="317"/>
      <c r="U1759" s="325"/>
      <c r="V1759" s="325"/>
    </row>
    <row r="1760" spans="1:22" ht="15" customHeight="1" x14ac:dyDescent="0.25">
      <c r="A1760" s="129" t="s">
        <v>460</v>
      </c>
      <c r="B1760" s="126" t="s">
        <v>2087</v>
      </c>
      <c r="C1760" s="127" t="s">
        <v>4021</v>
      </c>
      <c r="D1760" s="127" t="s">
        <v>235</v>
      </c>
      <c r="E1760" s="127" t="s">
        <v>1546</v>
      </c>
      <c r="F1760" s="128">
        <v>19.600000000000001</v>
      </c>
      <c r="G1760" s="128">
        <v>19.8</v>
      </c>
      <c r="H1760" s="128">
        <v>15.68</v>
      </c>
      <c r="I1760" s="311"/>
      <c r="J1760" s="319">
        <f>ROUND(SUMIF(Anlagenbewegungsdaten!B:B,A1760,Anlagenbewegungsdaten!C:C),3)</f>
        <v>0</v>
      </c>
      <c r="K1760" s="320">
        <f>ROUND(SUMIF(Anlagenbewegungsdaten!$B:$B,$A1760,Anlagenbewegungsdaten!$D:$D),2)</f>
        <v>0</v>
      </c>
      <c r="L1760" s="321">
        <f t="shared" si="66"/>
        <v>0</v>
      </c>
      <c r="M1760" s="341" t="s">
        <v>4950</v>
      </c>
      <c r="N1760" s="341" t="s">
        <v>4963</v>
      </c>
      <c r="O1760" s="323">
        <f>ROUND(SUMIF(Anlagenbewegungsdaten_AV!B:B,A1760,Anlagenbewegungsdaten_AV!C:C),3)</f>
        <v>0</v>
      </c>
      <c r="P1760" s="320">
        <f>ROUND(SUMIF(Anlagenbewegungsdaten_AV!$B:$B,$A1760,Anlagenbewegungsdaten_AV!$D:$D),2)</f>
        <v>0</v>
      </c>
      <c r="Q1760" s="321">
        <f t="shared" si="67"/>
        <v>0</v>
      </c>
      <c r="S1760" s="324"/>
      <c r="T1760" s="317"/>
      <c r="U1760" s="325"/>
      <c r="V1760" s="325"/>
    </row>
    <row r="1761" spans="1:22" ht="15" customHeight="1" x14ac:dyDescent="0.25">
      <c r="A1761" s="129" t="s">
        <v>464</v>
      </c>
      <c r="B1761" s="126" t="s">
        <v>2087</v>
      </c>
      <c r="C1761" s="127" t="s">
        <v>4021</v>
      </c>
      <c r="D1761" s="127" t="s">
        <v>241</v>
      </c>
      <c r="E1761" s="127" t="s">
        <v>1546</v>
      </c>
      <c r="F1761" s="128">
        <v>20.6</v>
      </c>
      <c r="G1761" s="128">
        <v>20.8</v>
      </c>
      <c r="H1761" s="128">
        <v>16.48</v>
      </c>
      <c r="I1761" s="311"/>
      <c r="J1761" s="319">
        <f>ROUND(SUMIF(Anlagenbewegungsdaten!B:B,A1761,Anlagenbewegungsdaten!C:C),3)</f>
        <v>0</v>
      </c>
      <c r="K1761" s="320">
        <f>ROUND(SUMIF(Anlagenbewegungsdaten!$B:$B,$A1761,Anlagenbewegungsdaten!$D:$D),2)</f>
        <v>0</v>
      </c>
      <c r="L1761" s="321">
        <f t="shared" si="66"/>
        <v>0</v>
      </c>
      <c r="M1761" s="341" t="s">
        <v>4950</v>
      </c>
      <c r="N1761" s="341" t="s">
        <v>4963</v>
      </c>
      <c r="O1761" s="323">
        <f>ROUND(SUMIF(Anlagenbewegungsdaten_AV!B:B,A1761,Anlagenbewegungsdaten_AV!C:C),3)</f>
        <v>0</v>
      </c>
      <c r="P1761" s="320">
        <f>ROUND(SUMIF(Anlagenbewegungsdaten_AV!$B:$B,$A1761,Anlagenbewegungsdaten_AV!$D:$D),2)</f>
        <v>0</v>
      </c>
      <c r="Q1761" s="321">
        <f t="shared" si="67"/>
        <v>0</v>
      </c>
      <c r="S1761" s="324"/>
      <c r="T1761" s="317"/>
      <c r="U1761" s="325"/>
      <c r="V1761" s="325"/>
    </row>
    <row r="1762" spans="1:22" ht="15" customHeight="1" x14ac:dyDescent="0.25">
      <c r="A1762" s="129" t="s">
        <v>2849</v>
      </c>
      <c r="B1762" s="126" t="s">
        <v>2087</v>
      </c>
      <c r="C1762" s="127" t="s">
        <v>4021</v>
      </c>
      <c r="D1762" s="127" t="s">
        <v>2587</v>
      </c>
      <c r="E1762" s="127" t="s">
        <v>2555</v>
      </c>
      <c r="F1762" s="128">
        <v>19.57</v>
      </c>
      <c r="G1762" s="128">
        <v>19.77</v>
      </c>
      <c r="H1762" s="128">
        <v>15.66</v>
      </c>
      <c r="I1762" s="311"/>
      <c r="J1762" s="319">
        <f>ROUND(SUMIF(Anlagenbewegungsdaten!B:B,A1762,Anlagenbewegungsdaten!C:C),3)</f>
        <v>0</v>
      </c>
      <c r="K1762" s="320">
        <f>ROUND(SUMIF(Anlagenbewegungsdaten!$B:$B,$A1762,Anlagenbewegungsdaten!$D:$D),2)</f>
        <v>0</v>
      </c>
      <c r="L1762" s="321">
        <f t="shared" si="66"/>
        <v>0</v>
      </c>
      <c r="M1762" s="341" t="s">
        <v>4950</v>
      </c>
      <c r="N1762" s="341" t="s">
        <v>4963</v>
      </c>
      <c r="O1762" s="323">
        <f>ROUND(SUMIF(Anlagenbewegungsdaten_AV!B:B,A1762,Anlagenbewegungsdaten_AV!C:C),3)</f>
        <v>0</v>
      </c>
      <c r="P1762" s="320">
        <f>ROUND(SUMIF(Anlagenbewegungsdaten_AV!$B:$B,$A1762,Anlagenbewegungsdaten_AV!$D:$D),2)</f>
        <v>0</v>
      </c>
      <c r="Q1762" s="321">
        <f t="shared" si="67"/>
        <v>0</v>
      </c>
      <c r="S1762" s="324"/>
      <c r="T1762" s="317"/>
      <c r="U1762" s="325"/>
      <c r="V1762" s="325"/>
    </row>
    <row r="1763" spans="1:22" ht="15" customHeight="1" x14ac:dyDescent="0.25">
      <c r="A1763" s="129" t="s">
        <v>2850</v>
      </c>
      <c r="B1763" s="126" t="s">
        <v>2087</v>
      </c>
      <c r="C1763" s="127" t="s">
        <v>4021</v>
      </c>
      <c r="D1763" s="127" t="s">
        <v>2589</v>
      </c>
      <c r="E1763" s="127" t="s">
        <v>2555</v>
      </c>
      <c r="F1763" s="128">
        <v>20.57</v>
      </c>
      <c r="G1763" s="128">
        <v>20.77</v>
      </c>
      <c r="H1763" s="128">
        <v>16.46</v>
      </c>
      <c r="I1763" s="311"/>
      <c r="J1763" s="319">
        <f>ROUND(SUMIF(Anlagenbewegungsdaten!B:B,A1763,Anlagenbewegungsdaten!C:C),3)</f>
        <v>0</v>
      </c>
      <c r="K1763" s="320">
        <f>ROUND(SUMIF(Anlagenbewegungsdaten!$B:$B,$A1763,Anlagenbewegungsdaten!$D:$D),2)</f>
        <v>0</v>
      </c>
      <c r="L1763" s="321">
        <f t="shared" si="66"/>
        <v>0</v>
      </c>
      <c r="M1763" s="341" t="s">
        <v>4950</v>
      </c>
      <c r="N1763" s="341" t="s">
        <v>4963</v>
      </c>
      <c r="O1763" s="323">
        <f>ROUND(SUMIF(Anlagenbewegungsdaten_AV!B:B,A1763,Anlagenbewegungsdaten_AV!C:C),3)</f>
        <v>0</v>
      </c>
      <c r="P1763" s="320">
        <f>ROUND(SUMIF(Anlagenbewegungsdaten_AV!$B:$B,$A1763,Anlagenbewegungsdaten_AV!$D:$D),2)</f>
        <v>0</v>
      </c>
      <c r="Q1763" s="321">
        <f t="shared" si="67"/>
        <v>0</v>
      </c>
      <c r="S1763" s="324"/>
      <c r="T1763" s="317"/>
      <c r="U1763" s="325"/>
      <c r="V1763" s="325"/>
    </row>
    <row r="1764" spans="1:22" ht="15" customHeight="1" x14ac:dyDescent="0.25">
      <c r="A1764" s="129" t="s">
        <v>3593</v>
      </c>
      <c r="B1764" s="126" t="s">
        <v>2087</v>
      </c>
      <c r="C1764" s="127" t="s">
        <v>4021</v>
      </c>
      <c r="D1764" s="127" t="s">
        <v>3331</v>
      </c>
      <c r="E1764" s="127" t="s">
        <v>3299</v>
      </c>
      <c r="F1764" s="128">
        <v>19.54</v>
      </c>
      <c r="G1764" s="128">
        <v>19.739999999999998</v>
      </c>
      <c r="H1764" s="128">
        <v>15.63</v>
      </c>
      <c r="I1764" s="311"/>
      <c r="J1764" s="319">
        <f>ROUND(SUMIF(Anlagenbewegungsdaten!B:B,A1764,Anlagenbewegungsdaten!C:C),3)</f>
        <v>0</v>
      </c>
      <c r="K1764" s="320">
        <f>ROUND(SUMIF(Anlagenbewegungsdaten!$B:$B,$A1764,Anlagenbewegungsdaten!$D:$D),2)</f>
        <v>0</v>
      </c>
      <c r="L1764" s="321">
        <f t="shared" si="66"/>
        <v>0</v>
      </c>
      <c r="M1764" s="341" t="s">
        <v>4950</v>
      </c>
      <c r="N1764" s="341" t="s">
        <v>4963</v>
      </c>
      <c r="O1764" s="323">
        <f>ROUND(SUMIF(Anlagenbewegungsdaten_AV!B:B,A1764,Anlagenbewegungsdaten_AV!C:C),3)</f>
        <v>0</v>
      </c>
      <c r="P1764" s="320">
        <f>ROUND(SUMIF(Anlagenbewegungsdaten_AV!$B:$B,$A1764,Anlagenbewegungsdaten_AV!$D:$D),2)</f>
        <v>0</v>
      </c>
      <c r="Q1764" s="321">
        <f t="shared" si="67"/>
        <v>0</v>
      </c>
      <c r="S1764" s="324"/>
      <c r="T1764" s="317"/>
      <c r="U1764" s="325"/>
      <c r="V1764" s="325"/>
    </row>
    <row r="1765" spans="1:22" ht="15" customHeight="1" x14ac:dyDescent="0.25">
      <c r="A1765" s="129" t="s">
        <v>3594</v>
      </c>
      <c r="B1765" s="126" t="s">
        <v>2087</v>
      </c>
      <c r="C1765" s="127" t="s">
        <v>4021</v>
      </c>
      <c r="D1765" s="127" t="s">
        <v>3333</v>
      </c>
      <c r="E1765" s="127" t="s">
        <v>3299</v>
      </c>
      <c r="F1765" s="128">
        <v>20.54</v>
      </c>
      <c r="G1765" s="128">
        <v>20.74</v>
      </c>
      <c r="H1765" s="128">
        <v>16.43</v>
      </c>
      <c r="I1765" s="311"/>
      <c r="J1765" s="319">
        <f>ROUND(SUMIF(Anlagenbewegungsdaten!B:B,A1765,Anlagenbewegungsdaten!C:C),3)</f>
        <v>0</v>
      </c>
      <c r="K1765" s="320">
        <f>ROUND(SUMIF(Anlagenbewegungsdaten!$B:$B,$A1765,Anlagenbewegungsdaten!$D:$D),2)</f>
        <v>0</v>
      </c>
      <c r="L1765" s="321">
        <f t="shared" si="66"/>
        <v>0</v>
      </c>
      <c r="M1765" s="341" t="s">
        <v>4950</v>
      </c>
      <c r="N1765" s="341" t="s">
        <v>4963</v>
      </c>
      <c r="O1765" s="323">
        <f>ROUND(SUMIF(Anlagenbewegungsdaten_AV!B:B,A1765,Anlagenbewegungsdaten_AV!C:C),3)</f>
        <v>0</v>
      </c>
      <c r="P1765" s="320">
        <f>ROUND(SUMIF(Anlagenbewegungsdaten_AV!$B:$B,$A1765,Anlagenbewegungsdaten_AV!$D:$D),2)</f>
        <v>0</v>
      </c>
      <c r="Q1765" s="321">
        <f t="shared" si="67"/>
        <v>0</v>
      </c>
      <c r="S1765" s="324"/>
      <c r="T1765" s="317"/>
      <c r="U1765" s="325"/>
      <c r="V1765" s="325"/>
    </row>
    <row r="1766" spans="1:22" ht="15" customHeight="1" x14ac:dyDescent="0.25">
      <c r="A1766" s="129" t="s">
        <v>4365</v>
      </c>
      <c r="B1766" s="126" t="s">
        <v>2087</v>
      </c>
      <c r="C1766" s="127" t="s">
        <v>4021</v>
      </c>
      <c r="D1766" s="127" t="s">
        <v>4101</v>
      </c>
      <c r="E1766" s="127" t="s">
        <v>4069</v>
      </c>
      <c r="F1766" s="128">
        <v>19.509999999999998</v>
      </c>
      <c r="G1766" s="128">
        <v>19.709999999999997</v>
      </c>
      <c r="H1766" s="128">
        <v>15.61</v>
      </c>
      <c r="I1766" s="311"/>
      <c r="J1766" s="319">
        <f>ROUND(SUMIF(Anlagenbewegungsdaten!B:B,A1766,Anlagenbewegungsdaten!C:C),3)</f>
        <v>0</v>
      </c>
      <c r="K1766" s="320">
        <f>ROUND(SUMIF(Anlagenbewegungsdaten!$B:$B,$A1766,Anlagenbewegungsdaten!$D:$D),2)</f>
        <v>0</v>
      </c>
      <c r="L1766" s="321">
        <f t="shared" si="66"/>
        <v>0</v>
      </c>
      <c r="M1766" s="341" t="s">
        <v>4950</v>
      </c>
      <c r="N1766" s="341" t="s">
        <v>4963</v>
      </c>
      <c r="O1766" s="323">
        <f>ROUND(SUMIF(Anlagenbewegungsdaten_AV!B:B,A1766,Anlagenbewegungsdaten_AV!C:C),3)</f>
        <v>0</v>
      </c>
      <c r="P1766" s="320">
        <f>ROUND(SUMIF(Anlagenbewegungsdaten_AV!$B:$B,$A1766,Anlagenbewegungsdaten_AV!$D:$D),2)</f>
        <v>0</v>
      </c>
      <c r="Q1766" s="321">
        <f t="shared" si="67"/>
        <v>0</v>
      </c>
      <c r="S1766" s="324"/>
      <c r="T1766" s="317"/>
      <c r="U1766" s="325"/>
      <c r="V1766" s="325"/>
    </row>
    <row r="1767" spans="1:22" ht="15" customHeight="1" x14ac:dyDescent="0.25">
      <c r="A1767" s="129" t="s">
        <v>4366</v>
      </c>
      <c r="B1767" s="126" t="s">
        <v>2087</v>
      </c>
      <c r="C1767" s="127" t="s">
        <v>4021</v>
      </c>
      <c r="D1767" s="127" t="s">
        <v>4103</v>
      </c>
      <c r="E1767" s="127" t="s">
        <v>4069</v>
      </c>
      <c r="F1767" s="128">
        <v>20.509999999999998</v>
      </c>
      <c r="G1767" s="128">
        <v>20.709999999999997</v>
      </c>
      <c r="H1767" s="128">
        <v>16.41</v>
      </c>
      <c r="I1767" s="311"/>
      <c r="J1767" s="319">
        <f>ROUND(SUMIF(Anlagenbewegungsdaten!B:B,A1767,Anlagenbewegungsdaten!C:C),3)</f>
        <v>0</v>
      </c>
      <c r="K1767" s="320">
        <f>ROUND(SUMIF(Anlagenbewegungsdaten!$B:$B,$A1767,Anlagenbewegungsdaten!$D:$D),2)</f>
        <v>0</v>
      </c>
      <c r="L1767" s="321">
        <f t="shared" si="66"/>
        <v>0</v>
      </c>
      <c r="M1767" s="341" t="s">
        <v>4950</v>
      </c>
      <c r="N1767" s="341" t="s">
        <v>4963</v>
      </c>
      <c r="O1767" s="323">
        <f>ROUND(SUMIF(Anlagenbewegungsdaten_AV!B:B,A1767,Anlagenbewegungsdaten_AV!C:C),3)</f>
        <v>0</v>
      </c>
      <c r="P1767" s="320">
        <f>ROUND(SUMIF(Anlagenbewegungsdaten_AV!$B:$B,$A1767,Anlagenbewegungsdaten_AV!$D:$D),2)</f>
        <v>0</v>
      </c>
      <c r="Q1767" s="321">
        <f t="shared" si="67"/>
        <v>0</v>
      </c>
      <c r="S1767" s="324"/>
      <c r="T1767" s="317"/>
      <c r="U1767" s="325"/>
      <c r="V1767" s="325"/>
    </row>
    <row r="1768" spans="1:22" ht="15" customHeight="1" x14ac:dyDescent="0.25">
      <c r="A1768" s="129" t="s">
        <v>459</v>
      </c>
      <c r="B1768" s="126" t="s">
        <v>2087</v>
      </c>
      <c r="C1768" s="127" t="s">
        <v>4021</v>
      </c>
      <c r="D1768" s="127" t="s">
        <v>233</v>
      </c>
      <c r="E1768" s="127" t="s">
        <v>1543</v>
      </c>
      <c r="F1768" s="128">
        <v>19.600000000000001</v>
      </c>
      <c r="G1768" s="128">
        <v>19.8</v>
      </c>
      <c r="H1768" s="128">
        <v>15.68</v>
      </c>
      <c r="I1768" s="311"/>
      <c r="J1768" s="319">
        <f>ROUND(SUMIF(Anlagenbewegungsdaten!B:B,A1768,Anlagenbewegungsdaten!C:C),3)</f>
        <v>0</v>
      </c>
      <c r="K1768" s="320">
        <f>ROUND(SUMIF(Anlagenbewegungsdaten!$B:$B,$A1768,Anlagenbewegungsdaten!$D:$D),2)</f>
        <v>0</v>
      </c>
      <c r="L1768" s="321">
        <f t="shared" si="66"/>
        <v>0</v>
      </c>
      <c r="M1768" s="341" t="s">
        <v>4950</v>
      </c>
      <c r="N1768" s="341" t="s">
        <v>4963</v>
      </c>
      <c r="O1768" s="323">
        <f>ROUND(SUMIF(Anlagenbewegungsdaten_AV!B:B,A1768,Anlagenbewegungsdaten_AV!C:C),3)</f>
        <v>0</v>
      </c>
      <c r="P1768" s="320">
        <f>ROUND(SUMIF(Anlagenbewegungsdaten_AV!$B:$B,$A1768,Anlagenbewegungsdaten_AV!$D:$D),2)</f>
        <v>0</v>
      </c>
      <c r="Q1768" s="321">
        <f t="shared" si="67"/>
        <v>0</v>
      </c>
      <c r="S1768" s="324"/>
      <c r="T1768" s="317"/>
      <c r="U1768" s="325"/>
      <c r="V1768" s="325"/>
    </row>
    <row r="1769" spans="1:22" ht="15" customHeight="1" x14ac:dyDescent="0.25">
      <c r="A1769" s="129" t="s">
        <v>463</v>
      </c>
      <c r="B1769" s="126" t="s">
        <v>2087</v>
      </c>
      <c r="C1769" s="127" t="s">
        <v>4021</v>
      </c>
      <c r="D1769" s="127" t="s">
        <v>239</v>
      </c>
      <c r="E1769" s="127" t="s">
        <v>1543</v>
      </c>
      <c r="F1769" s="128">
        <v>20.6</v>
      </c>
      <c r="G1769" s="128">
        <v>20.8</v>
      </c>
      <c r="H1769" s="128">
        <v>16.48</v>
      </c>
      <c r="I1769" s="311"/>
      <c r="J1769" s="319">
        <f>ROUND(SUMIF(Anlagenbewegungsdaten!B:B,A1769,Anlagenbewegungsdaten!C:C),3)</f>
        <v>0</v>
      </c>
      <c r="K1769" s="320">
        <f>ROUND(SUMIF(Anlagenbewegungsdaten!$B:$B,$A1769,Anlagenbewegungsdaten!$D:$D),2)</f>
        <v>0</v>
      </c>
      <c r="L1769" s="321">
        <f t="shared" si="66"/>
        <v>0</v>
      </c>
      <c r="M1769" s="341" t="s">
        <v>4950</v>
      </c>
      <c r="N1769" s="341" t="s">
        <v>4963</v>
      </c>
      <c r="O1769" s="323">
        <f>ROUND(SUMIF(Anlagenbewegungsdaten_AV!B:B,A1769,Anlagenbewegungsdaten_AV!C:C),3)</f>
        <v>0</v>
      </c>
      <c r="P1769" s="320">
        <f>ROUND(SUMIF(Anlagenbewegungsdaten_AV!$B:$B,$A1769,Anlagenbewegungsdaten_AV!$D:$D),2)</f>
        <v>0</v>
      </c>
      <c r="Q1769" s="321">
        <f t="shared" si="67"/>
        <v>0</v>
      </c>
      <c r="S1769" s="324"/>
      <c r="T1769" s="317"/>
      <c r="U1769" s="325"/>
      <c r="V1769" s="325"/>
    </row>
    <row r="1770" spans="1:22" ht="15" customHeight="1" x14ac:dyDescent="0.25">
      <c r="A1770" s="129" t="s">
        <v>458</v>
      </c>
      <c r="B1770" s="126" t="s">
        <v>2087</v>
      </c>
      <c r="C1770" s="127" t="s">
        <v>4021</v>
      </c>
      <c r="D1770" s="127" t="s">
        <v>1993</v>
      </c>
      <c r="E1770" s="127" t="s">
        <v>2465</v>
      </c>
      <c r="F1770" s="128">
        <v>18.600000000000001</v>
      </c>
      <c r="G1770" s="128">
        <v>18.8</v>
      </c>
      <c r="H1770" s="128">
        <v>14.88</v>
      </c>
      <c r="I1770" s="311"/>
      <c r="J1770" s="319">
        <f>ROUND(SUMIF(Anlagenbewegungsdaten!B:B,A1770,Anlagenbewegungsdaten!C:C),3)</f>
        <v>0</v>
      </c>
      <c r="K1770" s="320">
        <f>ROUND(SUMIF(Anlagenbewegungsdaten!$B:$B,$A1770,Anlagenbewegungsdaten!$D:$D),2)</f>
        <v>0</v>
      </c>
      <c r="L1770" s="321">
        <f t="shared" si="66"/>
        <v>0</v>
      </c>
      <c r="M1770" s="341" t="s">
        <v>4950</v>
      </c>
      <c r="N1770" s="341" t="s">
        <v>4963</v>
      </c>
      <c r="O1770" s="323">
        <f>ROUND(SUMIF(Anlagenbewegungsdaten_AV!B:B,A1770,Anlagenbewegungsdaten_AV!C:C),3)</f>
        <v>0</v>
      </c>
      <c r="P1770" s="320">
        <f>ROUND(SUMIF(Anlagenbewegungsdaten_AV!$B:$B,$A1770,Anlagenbewegungsdaten_AV!$D:$D),2)</f>
        <v>0</v>
      </c>
      <c r="Q1770" s="321">
        <f t="shared" si="67"/>
        <v>0</v>
      </c>
      <c r="S1770" s="324"/>
      <c r="T1770" s="317"/>
      <c r="U1770" s="325"/>
      <c r="V1770" s="325"/>
    </row>
    <row r="1771" spans="1:22" ht="15" customHeight="1" x14ac:dyDescent="0.25">
      <c r="A1771" s="129" t="s">
        <v>462</v>
      </c>
      <c r="B1771" s="126" t="s">
        <v>2087</v>
      </c>
      <c r="C1771" s="127" t="s">
        <v>4021</v>
      </c>
      <c r="D1771" s="127" t="s">
        <v>1998</v>
      </c>
      <c r="E1771" s="127" t="s">
        <v>2465</v>
      </c>
      <c r="F1771" s="128">
        <v>19.600000000000001</v>
      </c>
      <c r="G1771" s="128">
        <v>19.8</v>
      </c>
      <c r="H1771" s="128">
        <v>15.68</v>
      </c>
      <c r="I1771" s="311"/>
      <c r="J1771" s="319">
        <f>ROUND(SUMIF(Anlagenbewegungsdaten!B:B,A1771,Anlagenbewegungsdaten!C:C),3)</f>
        <v>0</v>
      </c>
      <c r="K1771" s="320">
        <f>ROUND(SUMIF(Anlagenbewegungsdaten!$B:$B,$A1771,Anlagenbewegungsdaten!$D:$D),2)</f>
        <v>0</v>
      </c>
      <c r="L1771" s="321">
        <f t="shared" si="66"/>
        <v>0</v>
      </c>
      <c r="M1771" s="341" t="s">
        <v>4950</v>
      </c>
      <c r="N1771" s="341" t="s">
        <v>4963</v>
      </c>
      <c r="O1771" s="323">
        <f>ROUND(SUMIF(Anlagenbewegungsdaten_AV!B:B,A1771,Anlagenbewegungsdaten_AV!C:C),3)</f>
        <v>0</v>
      </c>
      <c r="P1771" s="320">
        <f>ROUND(SUMIF(Anlagenbewegungsdaten_AV!$B:$B,$A1771,Anlagenbewegungsdaten_AV!$D:$D),2)</f>
        <v>0</v>
      </c>
      <c r="Q1771" s="321">
        <f t="shared" si="67"/>
        <v>0</v>
      </c>
      <c r="S1771" s="324"/>
      <c r="T1771" s="317"/>
      <c r="U1771" s="325"/>
      <c r="V1771" s="325"/>
    </row>
    <row r="1772" spans="1:22" ht="15" customHeight="1" x14ac:dyDescent="0.25">
      <c r="A1772" s="129" t="s">
        <v>461</v>
      </c>
      <c r="B1772" s="126" t="s">
        <v>2087</v>
      </c>
      <c r="C1772" s="127" t="s">
        <v>4021</v>
      </c>
      <c r="D1772" s="127" t="s">
        <v>237</v>
      </c>
      <c r="E1772" s="127" t="s">
        <v>2462</v>
      </c>
      <c r="F1772" s="128">
        <v>17.600000000000001</v>
      </c>
      <c r="G1772" s="128">
        <v>17.8</v>
      </c>
      <c r="H1772" s="128">
        <v>14.08</v>
      </c>
      <c r="I1772" s="311"/>
      <c r="J1772" s="319">
        <f>ROUND(SUMIF(Anlagenbewegungsdaten!B:B,A1772,Anlagenbewegungsdaten!C:C),3)</f>
        <v>0</v>
      </c>
      <c r="K1772" s="320">
        <f>ROUND(SUMIF(Anlagenbewegungsdaten!$B:$B,$A1772,Anlagenbewegungsdaten!$D:$D),2)</f>
        <v>0</v>
      </c>
      <c r="L1772" s="321">
        <f t="shared" si="66"/>
        <v>0</v>
      </c>
      <c r="M1772" s="341" t="s">
        <v>4950</v>
      </c>
      <c r="N1772" s="341" t="s">
        <v>4963</v>
      </c>
      <c r="O1772" s="323">
        <f>ROUND(SUMIF(Anlagenbewegungsdaten_AV!B:B,A1772,Anlagenbewegungsdaten_AV!C:C),3)</f>
        <v>0</v>
      </c>
      <c r="P1772" s="320">
        <f>ROUND(SUMIF(Anlagenbewegungsdaten_AV!$B:$B,$A1772,Anlagenbewegungsdaten_AV!$D:$D),2)</f>
        <v>0</v>
      </c>
      <c r="Q1772" s="321">
        <f t="shared" si="67"/>
        <v>0</v>
      </c>
      <c r="S1772" s="324"/>
      <c r="T1772" s="317"/>
      <c r="U1772" s="325"/>
      <c r="V1772" s="325"/>
    </row>
    <row r="1773" spans="1:22" ht="15" customHeight="1" x14ac:dyDescent="0.25">
      <c r="A1773" s="129" t="s">
        <v>446</v>
      </c>
      <c r="B1773" s="126" t="s">
        <v>2087</v>
      </c>
      <c r="C1773" s="127" t="s">
        <v>4021</v>
      </c>
      <c r="D1773" s="127" t="s">
        <v>1970</v>
      </c>
      <c r="E1773" s="127" t="s">
        <v>1546</v>
      </c>
      <c r="F1773" s="128">
        <v>12.6</v>
      </c>
      <c r="G1773" s="128">
        <v>12.799999999999999</v>
      </c>
      <c r="H1773" s="128">
        <v>10.08</v>
      </c>
      <c r="I1773" s="311"/>
      <c r="J1773" s="319">
        <f>ROUND(SUMIF(Anlagenbewegungsdaten!B:B,A1773,Anlagenbewegungsdaten!C:C),3)</f>
        <v>0</v>
      </c>
      <c r="K1773" s="320">
        <f>ROUND(SUMIF(Anlagenbewegungsdaten!$B:$B,$A1773,Anlagenbewegungsdaten!$D:$D),2)</f>
        <v>0</v>
      </c>
      <c r="L1773" s="321">
        <f t="shared" si="66"/>
        <v>0</v>
      </c>
      <c r="M1773" s="341" t="s">
        <v>4950</v>
      </c>
      <c r="N1773" s="341" t="s">
        <v>4963</v>
      </c>
      <c r="O1773" s="323">
        <f>ROUND(SUMIF(Anlagenbewegungsdaten_AV!B:B,A1773,Anlagenbewegungsdaten_AV!C:C),3)</f>
        <v>0</v>
      </c>
      <c r="P1773" s="320">
        <f>ROUND(SUMIF(Anlagenbewegungsdaten_AV!$B:$B,$A1773,Anlagenbewegungsdaten_AV!$D:$D),2)</f>
        <v>0</v>
      </c>
      <c r="Q1773" s="321">
        <f t="shared" si="67"/>
        <v>0</v>
      </c>
      <c r="S1773" s="324"/>
      <c r="T1773" s="317"/>
      <c r="U1773" s="325"/>
      <c r="V1773" s="325"/>
    </row>
    <row r="1774" spans="1:22" ht="15" customHeight="1" x14ac:dyDescent="0.25">
      <c r="A1774" s="129" t="s">
        <v>450</v>
      </c>
      <c r="B1774" s="126" t="s">
        <v>2087</v>
      </c>
      <c r="C1774" s="127" t="s">
        <v>4021</v>
      </c>
      <c r="D1774" s="127" t="s">
        <v>1978</v>
      </c>
      <c r="E1774" s="127" t="s">
        <v>1546</v>
      </c>
      <c r="F1774" s="128">
        <v>13.6</v>
      </c>
      <c r="G1774" s="128">
        <v>13.799999999999999</v>
      </c>
      <c r="H1774" s="128">
        <v>10.88</v>
      </c>
      <c r="I1774" s="311"/>
      <c r="J1774" s="319">
        <f>ROUND(SUMIF(Anlagenbewegungsdaten!B:B,A1774,Anlagenbewegungsdaten!C:C),3)</f>
        <v>0</v>
      </c>
      <c r="K1774" s="320">
        <f>ROUND(SUMIF(Anlagenbewegungsdaten!$B:$B,$A1774,Anlagenbewegungsdaten!$D:$D),2)</f>
        <v>0</v>
      </c>
      <c r="L1774" s="321">
        <f t="shared" si="66"/>
        <v>0</v>
      </c>
      <c r="M1774" s="341" t="s">
        <v>4950</v>
      </c>
      <c r="N1774" s="341" t="s">
        <v>4963</v>
      </c>
      <c r="O1774" s="323">
        <f>ROUND(SUMIF(Anlagenbewegungsdaten_AV!B:B,A1774,Anlagenbewegungsdaten_AV!C:C),3)</f>
        <v>0</v>
      </c>
      <c r="P1774" s="320">
        <f>ROUND(SUMIF(Anlagenbewegungsdaten_AV!$B:$B,$A1774,Anlagenbewegungsdaten_AV!$D:$D),2)</f>
        <v>0</v>
      </c>
      <c r="Q1774" s="321">
        <f t="shared" si="67"/>
        <v>0</v>
      </c>
      <c r="S1774" s="324"/>
      <c r="T1774" s="317"/>
      <c r="U1774" s="325"/>
      <c r="V1774" s="325"/>
    </row>
    <row r="1775" spans="1:22" ht="15" customHeight="1" x14ac:dyDescent="0.25">
      <c r="A1775" s="129" t="s">
        <v>2845</v>
      </c>
      <c r="B1775" s="126" t="s">
        <v>2087</v>
      </c>
      <c r="C1775" s="127" t="s">
        <v>4021</v>
      </c>
      <c r="D1775" s="127" t="s">
        <v>2712</v>
      </c>
      <c r="E1775" s="127" t="s">
        <v>2555</v>
      </c>
      <c r="F1775" s="128">
        <v>12.57</v>
      </c>
      <c r="G1775" s="128">
        <v>12.77</v>
      </c>
      <c r="H1775" s="128">
        <v>10.06</v>
      </c>
      <c r="I1775" s="311"/>
      <c r="J1775" s="319">
        <f>ROUND(SUMIF(Anlagenbewegungsdaten!B:B,A1775,Anlagenbewegungsdaten!C:C),3)</f>
        <v>0</v>
      </c>
      <c r="K1775" s="320">
        <f>ROUND(SUMIF(Anlagenbewegungsdaten!$B:$B,$A1775,Anlagenbewegungsdaten!$D:$D),2)</f>
        <v>0</v>
      </c>
      <c r="L1775" s="321">
        <f t="shared" si="66"/>
        <v>0</v>
      </c>
      <c r="M1775" s="341" t="s">
        <v>4950</v>
      </c>
      <c r="N1775" s="341" t="s">
        <v>4963</v>
      </c>
      <c r="O1775" s="323">
        <f>ROUND(SUMIF(Anlagenbewegungsdaten_AV!B:B,A1775,Anlagenbewegungsdaten_AV!C:C),3)</f>
        <v>0</v>
      </c>
      <c r="P1775" s="320">
        <f>ROUND(SUMIF(Anlagenbewegungsdaten_AV!$B:$B,$A1775,Anlagenbewegungsdaten_AV!$D:$D),2)</f>
        <v>0</v>
      </c>
      <c r="Q1775" s="321">
        <f t="shared" si="67"/>
        <v>0</v>
      </c>
      <c r="S1775" s="324"/>
      <c r="T1775" s="317"/>
      <c r="U1775" s="325"/>
      <c r="V1775" s="325"/>
    </row>
    <row r="1776" spans="1:22" ht="15" customHeight="1" x14ac:dyDescent="0.25">
      <c r="A1776" s="129" t="s">
        <v>2846</v>
      </c>
      <c r="B1776" s="126" t="s">
        <v>2087</v>
      </c>
      <c r="C1776" s="127" t="s">
        <v>4021</v>
      </c>
      <c r="D1776" s="127" t="s">
        <v>2714</v>
      </c>
      <c r="E1776" s="127" t="s">
        <v>2555</v>
      </c>
      <c r="F1776" s="128">
        <v>13.57</v>
      </c>
      <c r="G1776" s="128">
        <v>13.77</v>
      </c>
      <c r="H1776" s="128">
        <v>10.86</v>
      </c>
      <c r="I1776" s="311"/>
      <c r="J1776" s="319">
        <f>ROUND(SUMIF(Anlagenbewegungsdaten!B:B,A1776,Anlagenbewegungsdaten!C:C),3)</f>
        <v>0</v>
      </c>
      <c r="K1776" s="320">
        <f>ROUND(SUMIF(Anlagenbewegungsdaten!$B:$B,$A1776,Anlagenbewegungsdaten!$D:$D),2)</f>
        <v>0</v>
      </c>
      <c r="L1776" s="321">
        <f t="shared" si="66"/>
        <v>0</v>
      </c>
      <c r="M1776" s="341" t="s">
        <v>4950</v>
      </c>
      <c r="N1776" s="341" t="s">
        <v>4963</v>
      </c>
      <c r="O1776" s="323">
        <f>ROUND(SUMIF(Anlagenbewegungsdaten_AV!B:B,A1776,Anlagenbewegungsdaten_AV!C:C),3)</f>
        <v>0</v>
      </c>
      <c r="P1776" s="320">
        <f>ROUND(SUMIF(Anlagenbewegungsdaten_AV!$B:$B,$A1776,Anlagenbewegungsdaten_AV!$D:$D),2)</f>
        <v>0</v>
      </c>
      <c r="Q1776" s="321">
        <f t="shared" si="67"/>
        <v>0</v>
      </c>
      <c r="S1776" s="324"/>
      <c r="T1776" s="317"/>
      <c r="U1776" s="325"/>
      <c r="V1776" s="325"/>
    </row>
    <row r="1777" spans="1:22" ht="15" customHeight="1" x14ac:dyDescent="0.25">
      <c r="A1777" s="129" t="s">
        <v>3589</v>
      </c>
      <c r="B1777" s="126" t="s">
        <v>2087</v>
      </c>
      <c r="C1777" s="127" t="s">
        <v>4021</v>
      </c>
      <c r="D1777" s="127" t="s">
        <v>3456</v>
      </c>
      <c r="E1777" s="127" t="s">
        <v>3299</v>
      </c>
      <c r="F1777" s="128">
        <v>12.54</v>
      </c>
      <c r="G1777" s="128">
        <v>12.739999999999998</v>
      </c>
      <c r="H1777" s="128">
        <v>10.029999999999999</v>
      </c>
      <c r="I1777" s="311"/>
      <c r="J1777" s="319">
        <f>ROUND(SUMIF(Anlagenbewegungsdaten!B:B,A1777,Anlagenbewegungsdaten!C:C),3)</f>
        <v>0</v>
      </c>
      <c r="K1777" s="320">
        <f>ROUND(SUMIF(Anlagenbewegungsdaten!$B:$B,$A1777,Anlagenbewegungsdaten!$D:$D),2)</f>
        <v>0</v>
      </c>
      <c r="L1777" s="321">
        <f t="shared" si="66"/>
        <v>0</v>
      </c>
      <c r="M1777" s="341" t="s">
        <v>4950</v>
      </c>
      <c r="N1777" s="341" t="s">
        <v>4963</v>
      </c>
      <c r="O1777" s="323">
        <f>ROUND(SUMIF(Anlagenbewegungsdaten_AV!B:B,A1777,Anlagenbewegungsdaten_AV!C:C),3)</f>
        <v>0</v>
      </c>
      <c r="P1777" s="320">
        <f>ROUND(SUMIF(Anlagenbewegungsdaten_AV!$B:$B,$A1777,Anlagenbewegungsdaten_AV!$D:$D),2)</f>
        <v>0</v>
      </c>
      <c r="Q1777" s="321">
        <f t="shared" si="67"/>
        <v>0</v>
      </c>
      <c r="S1777" s="324"/>
      <c r="T1777" s="317"/>
      <c r="U1777" s="325"/>
      <c r="V1777" s="325"/>
    </row>
    <row r="1778" spans="1:22" ht="15" customHeight="1" x14ac:dyDescent="0.25">
      <c r="A1778" s="129" t="s">
        <v>3590</v>
      </c>
      <c r="B1778" s="126" t="s">
        <v>2087</v>
      </c>
      <c r="C1778" s="127" t="s">
        <v>4021</v>
      </c>
      <c r="D1778" s="127" t="s">
        <v>3458</v>
      </c>
      <c r="E1778" s="127" t="s">
        <v>3299</v>
      </c>
      <c r="F1778" s="128">
        <v>13.54</v>
      </c>
      <c r="G1778" s="128">
        <v>13.739999999999998</v>
      </c>
      <c r="H1778" s="128">
        <v>10.83</v>
      </c>
      <c r="I1778" s="311"/>
      <c r="J1778" s="319">
        <f>ROUND(SUMIF(Anlagenbewegungsdaten!B:B,A1778,Anlagenbewegungsdaten!C:C),3)</f>
        <v>0</v>
      </c>
      <c r="K1778" s="320">
        <f>ROUND(SUMIF(Anlagenbewegungsdaten!$B:$B,$A1778,Anlagenbewegungsdaten!$D:$D),2)</f>
        <v>0</v>
      </c>
      <c r="L1778" s="321">
        <f t="shared" si="66"/>
        <v>0</v>
      </c>
      <c r="M1778" s="341" t="s">
        <v>4950</v>
      </c>
      <c r="N1778" s="341" t="s">
        <v>4963</v>
      </c>
      <c r="O1778" s="323">
        <f>ROUND(SUMIF(Anlagenbewegungsdaten_AV!B:B,A1778,Anlagenbewegungsdaten_AV!C:C),3)</f>
        <v>0</v>
      </c>
      <c r="P1778" s="320">
        <f>ROUND(SUMIF(Anlagenbewegungsdaten_AV!$B:$B,$A1778,Anlagenbewegungsdaten_AV!$D:$D),2)</f>
        <v>0</v>
      </c>
      <c r="Q1778" s="321">
        <f t="shared" si="67"/>
        <v>0</v>
      </c>
      <c r="S1778" s="324"/>
      <c r="T1778" s="317"/>
      <c r="U1778" s="325"/>
      <c r="V1778" s="325"/>
    </row>
    <row r="1779" spans="1:22" ht="15" customHeight="1" x14ac:dyDescent="0.25">
      <c r="A1779" s="129" t="s">
        <v>4361</v>
      </c>
      <c r="B1779" s="126" t="s">
        <v>2087</v>
      </c>
      <c r="C1779" s="127" t="s">
        <v>4021</v>
      </c>
      <c r="D1779" s="127" t="s">
        <v>4227</v>
      </c>
      <c r="E1779" s="127" t="s">
        <v>4069</v>
      </c>
      <c r="F1779" s="128">
        <v>12.51</v>
      </c>
      <c r="G1779" s="128">
        <v>12.709999999999999</v>
      </c>
      <c r="H1779" s="128">
        <v>10.01</v>
      </c>
      <c r="I1779" s="311"/>
      <c r="J1779" s="319">
        <f>ROUND(SUMIF(Anlagenbewegungsdaten!B:B,A1779,Anlagenbewegungsdaten!C:C),3)</f>
        <v>0</v>
      </c>
      <c r="K1779" s="320">
        <f>ROUND(SUMIF(Anlagenbewegungsdaten!$B:$B,$A1779,Anlagenbewegungsdaten!$D:$D),2)</f>
        <v>0</v>
      </c>
      <c r="L1779" s="321">
        <f t="shared" si="66"/>
        <v>0</v>
      </c>
      <c r="M1779" s="341" t="s">
        <v>4950</v>
      </c>
      <c r="N1779" s="341" t="s">
        <v>4963</v>
      </c>
      <c r="O1779" s="323">
        <f>ROUND(SUMIF(Anlagenbewegungsdaten_AV!B:B,A1779,Anlagenbewegungsdaten_AV!C:C),3)</f>
        <v>0</v>
      </c>
      <c r="P1779" s="320">
        <f>ROUND(SUMIF(Anlagenbewegungsdaten_AV!$B:$B,$A1779,Anlagenbewegungsdaten_AV!$D:$D),2)</f>
        <v>0</v>
      </c>
      <c r="Q1779" s="321">
        <f t="shared" si="67"/>
        <v>0</v>
      </c>
      <c r="S1779" s="324"/>
      <c r="T1779" s="317"/>
      <c r="U1779" s="325"/>
      <c r="V1779" s="325"/>
    </row>
    <row r="1780" spans="1:22" ht="15" customHeight="1" x14ac:dyDescent="0.25">
      <c r="A1780" s="129" t="s">
        <v>4362</v>
      </c>
      <c r="B1780" s="126" t="s">
        <v>2087</v>
      </c>
      <c r="C1780" s="127" t="s">
        <v>4021</v>
      </c>
      <c r="D1780" s="127" t="s">
        <v>4229</v>
      </c>
      <c r="E1780" s="127" t="s">
        <v>4069</v>
      </c>
      <c r="F1780" s="128">
        <v>13.51</v>
      </c>
      <c r="G1780" s="128">
        <v>13.709999999999999</v>
      </c>
      <c r="H1780" s="128">
        <v>10.81</v>
      </c>
      <c r="I1780" s="311"/>
      <c r="J1780" s="319">
        <f>ROUND(SUMIF(Anlagenbewegungsdaten!B:B,A1780,Anlagenbewegungsdaten!C:C),3)</f>
        <v>0</v>
      </c>
      <c r="K1780" s="320">
        <f>ROUND(SUMIF(Anlagenbewegungsdaten!$B:$B,$A1780,Anlagenbewegungsdaten!$D:$D),2)</f>
        <v>0</v>
      </c>
      <c r="L1780" s="321">
        <f t="shared" si="66"/>
        <v>0</v>
      </c>
      <c r="M1780" s="341" t="s">
        <v>4950</v>
      </c>
      <c r="N1780" s="341" t="s">
        <v>4963</v>
      </c>
      <c r="O1780" s="323">
        <f>ROUND(SUMIF(Anlagenbewegungsdaten_AV!B:B,A1780,Anlagenbewegungsdaten_AV!C:C),3)</f>
        <v>0</v>
      </c>
      <c r="P1780" s="320">
        <f>ROUND(SUMIF(Anlagenbewegungsdaten_AV!$B:$B,$A1780,Anlagenbewegungsdaten_AV!$D:$D),2)</f>
        <v>0</v>
      </c>
      <c r="Q1780" s="321">
        <f t="shared" si="67"/>
        <v>0</v>
      </c>
      <c r="S1780" s="324"/>
      <c r="T1780" s="317"/>
      <c r="U1780" s="325"/>
      <c r="V1780" s="325"/>
    </row>
    <row r="1781" spans="1:22" ht="15" customHeight="1" x14ac:dyDescent="0.25">
      <c r="A1781" s="129" t="s">
        <v>5338</v>
      </c>
      <c r="B1781" s="126" t="s">
        <v>2087</v>
      </c>
      <c r="C1781" s="127" t="s">
        <v>4021</v>
      </c>
      <c r="D1781" s="127" t="s">
        <v>5339</v>
      </c>
      <c r="E1781" s="127" t="s">
        <v>5023</v>
      </c>
      <c r="F1781" s="128">
        <v>12.48</v>
      </c>
      <c r="G1781" s="128">
        <v>12.68</v>
      </c>
      <c r="H1781" s="128">
        <v>9.98</v>
      </c>
      <c r="I1781" s="311"/>
      <c r="J1781" s="319">
        <f>ROUND(SUMIF(Anlagenbewegungsdaten!B:B,A1781,Anlagenbewegungsdaten!C:C),3)</f>
        <v>0</v>
      </c>
      <c r="K1781" s="320">
        <f>ROUND(SUMIF(Anlagenbewegungsdaten!$B:$B,$A1781,Anlagenbewegungsdaten!$D:$D),2)</f>
        <v>0</v>
      </c>
      <c r="L1781" s="321">
        <f t="shared" si="66"/>
        <v>0</v>
      </c>
      <c r="M1781" s="341" t="s">
        <v>4950</v>
      </c>
      <c r="N1781" s="341" t="s">
        <v>4963</v>
      </c>
      <c r="O1781" s="323">
        <f>ROUND(SUMIF(Anlagenbewegungsdaten_AV!B:B,A1781,Anlagenbewegungsdaten_AV!C:C),3)</f>
        <v>0</v>
      </c>
      <c r="P1781" s="320">
        <f>ROUND(SUMIF(Anlagenbewegungsdaten_AV!$B:$B,$A1781,Anlagenbewegungsdaten_AV!$D:$D),2)</f>
        <v>0</v>
      </c>
      <c r="Q1781" s="321">
        <f t="shared" si="67"/>
        <v>0</v>
      </c>
      <c r="S1781" s="324"/>
      <c r="T1781" s="317"/>
      <c r="U1781" s="325"/>
      <c r="V1781" s="325"/>
    </row>
    <row r="1782" spans="1:22" ht="15" customHeight="1" x14ac:dyDescent="0.25">
      <c r="A1782" s="129" t="s">
        <v>445</v>
      </c>
      <c r="B1782" s="126" t="s">
        <v>2087</v>
      </c>
      <c r="C1782" s="127" t="s">
        <v>4021</v>
      </c>
      <c r="D1782" s="127" t="s">
        <v>1968</v>
      </c>
      <c r="E1782" s="127" t="s">
        <v>1543</v>
      </c>
      <c r="F1782" s="128">
        <v>12.6</v>
      </c>
      <c r="G1782" s="128">
        <v>12.799999999999999</v>
      </c>
      <c r="H1782" s="128">
        <v>10.08</v>
      </c>
      <c r="I1782" s="311"/>
      <c r="J1782" s="319">
        <f>ROUND(SUMIF(Anlagenbewegungsdaten!B:B,A1782,Anlagenbewegungsdaten!C:C),3)</f>
        <v>0</v>
      </c>
      <c r="K1782" s="320">
        <f>ROUND(SUMIF(Anlagenbewegungsdaten!$B:$B,$A1782,Anlagenbewegungsdaten!$D:$D),2)</f>
        <v>0</v>
      </c>
      <c r="L1782" s="321">
        <f t="shared" si="66"/>
        <v>0</v>
      </c>
      <c r="M1782" s="341" t="s">
        <v>4950</v>
      </c>
      <c r="N1782" s="341" t="s">
        <v>4963</v>
      </c>
      <c r="O1782" s="323">
        <f>ROUND(SUMIF(Anlagenbewegungsdaten_AV!B:B,A1782,Anlagenbewegungsdaten_AV!C:C),3)</f>
        <v>0</v>
      </c>
      <c r="P1782" s="320">
        <f>ROUND(SUMIF(Anlagenbewegungsdaten_AV!$B:$B,$A1782,Anlagenbewegungsdaten_AV!$D:$D),2)</f>
        <v>0</v>
      </c>
      <c r="Q1782" s="321">
        <f t="shared" si="67"/>
        <v>0</v>
      </c>
      <c r="S1782" s="324"/>
      <c r="T1782" s="317"/>
      <c r="U1782" s="325"/>
      <c r="V1782" s="325"/>
    </row>
    <row r="1783" spans="1:22" ht="15" customHeight="1" x14ac:dyDescent="0.25">
      <c r="A1783" s="129" t="s">
        <v>449</v>
      </c>
      <c r="B1783" s="126" t="s">
        <v>2087</v>
      </c>
      <c r="C1783" s="127" t="s">
        <v>4021</v>
      </c>
      <c r="D1783" s="127" t="s">
        <v>1976</v>
      </c>
      <c r="E1783" s="127" t="s">
        <v>1543</v>
      </c>
      <c r="F1783" s="128">
        <v>13.6</v>
      </c>
      <c r="G1783" s="128">
        <v>13.799999999999999</v>
      </c>
      <c r="H1783" s="128">
        <v>10.88</v>
      </c>
      <c r="I1783" s="311"/>
      <c r="J1783" s="319">
        <f>ROUND(SUMIF(Anlagenbewegungsdaten!B:B,A1783,Anlagenbewegungsdaten!C:C),3)</f>
        <v>0</v>
      </c>
      <c r="K1783" s="320">
        <f>ROUND(SUMIF(Anlagenbewegungsdaten!$B:$B,$A1783,Anlagenbewegungsdaten!$D:$D),2)</f>
        <v>0</v>
      </c>
      <c r="L1783" s="321">
        <f t="shared" si="66"/>
        <v>0</v>
      </c>
      <c r="M1783" s="341" t="s">
        <v>4950</v>
      </c>
      <c r="N1783" s="341" t="s">
        <v>4963</v>
      </c>
      <c r="O1783" s="323">
        <f>ROUND(SUMIF(Anlagenbewegungsdaten_AV!B:B,A1783,Anlagenbewegungsdaten_AV!C:C),3)</f>
        <v>0</v>
      </c>
      <c r="P1783" s="320">
        <f>ROUND(SUMIF(Anlagenbewegungsdaten_AV!$B:$B,$A1783,Anlagenbewegungsdaten_AV!$D:$D),2)</f>
        <v>0</v>
      </c>
      <c r="Q1783" s="321">
        <f t="shared" si="67"/>
        <v>0</v>
      </c>
      <c r="S1783" s="324"/>
      <c r="T1783" s="317"/>
      <c r="U1783" s="325"/>
      <c r="V1783" s="325"/>
    </row>
    <row r="1784" spans="1:22" ht="15" customHeight="1" x14ac:dyDescent="0.25">
      <c r="A1784" s="129" t="s">
        <v>702</v>
      </c>
      <c r="B1784" s="126" t="s">
        <v>2087</v>
      </c>
      <c r="C1784" s="127" t="s">
        <v>4021</v>
      </c>
      <c r="D1784" s="127" t="s">
        <v>2479</v>
      </c>
      <c r="E1784" s="127" t="s">
        <v>2465</v>
      </c>
      <c r="F1784" s="128">
        <v>11.6</v>
      </c>
      <c r="G1784" s="128">
        <v>11.799999999999999</v>
      </c>
      <c r="H1784" s="128">
        <v>9.2799999999999994</v>
      </c>
      <c r="I1784" s="311"/>
      <c r="J1784" s="319">
        <f>ROUND(SUMIF(Anlagenbewegungsdaten!B:B,A1784,Anlagenbewegungsdaten!C:C),3)</f>
        <v>0</v>
      </c>
      <c r="K1784" s="320">
        <f>ROUND(SUMIF(Anlagenbewegungsdaten!$B:$B,$A1784,Anlagenbewegungsdaten!$D:$D),2)</f>
        <v>0</v>
      </c>
      <c r="L1784" s="321">
        <f t="shared" si="66"/>
        <v>0</v>
      </c>
      <c r="M1784" s="341" t="s">
        <v>4950</v>
      </c>
      <c r="N1784" s="341" t="s">
        <v>4963</v>
      </c>
      <c r="O1784" s="323">
        <f>ROUND(SUMIF(Anlagenbewegungsdaten_AV!B:B,A1784,Anlagenbewegungsdaten_AV!C:C),3)</f>
        <v>0</v>
      </c>
      <c r="P1784" s="320">
        <f>ROUND(SUMIF(Anlagenbewegungsdaten_AV!$B:$B,$A1784,Anlagenbewegungsdaten_AV!$D:$D),2)</f>
        <v>0</v>
      </c>
      <c r="Q1784" s="321">
        <f t="shared" si="67"/>
        <v>0</v>
      </c>
      <c r="S1784" s="324"/>
      <c r="T1784" s="317"/>
      <c r="U1784" s="325"/>
      <c r="V1784" s="325"/>
    </row>
    <row r="1785" spans="1:22" ht="15" customHeight="1" x14ac:dyDescent="0.25">
      <c r="A1785" s="129" t="s">
        <v>448</v>
      </c>
      <c r="B1785" s="126" t="s">
        <v>2087</v>
      </c>
      <c r="C1785" s="127" t="s">
        <v>4021</v>
      </c>
      <c r="D1785" s="127" t="s">
        <v>1974</v>
      </c>
      <c r="E1785" s="127" t="s">
        <v>2465</v>
      </c>
      <c r="F1785" s="128">
        <v>12.6</v>
      </c>
      <c r="G1785" s="128">
        <v>12.799999999999999</v>
      </c>
      <c r="H1785" s="128">
        <v>10.08</v>
      </c>
      <c r="I1785" s="311"/>
      <c r="J1785" s="319">
        <f>ROUND(SUMIF(Anlagenbewegungsdaten!B:B,A1785,Anlagenbewegungsdaten!C:C),3)</f>
        <v>0</v>
      </c>
      <c r="K1785" s="320">
        <f>ROUND(SUMIF(Anlagenbewegungsdaten!$B:$B,$A1785,Anlagenbewegungsdaten!$D:$D),2)</f>
        <v>0</v>
      </c>
      <c r="L1785" s="321">
        <f t="shared" si="66"/>
        <v>0</v>
      </c>
      <c r="M1785" s="341" t="s">
        <v>4950</v>
      </c>
      <c r="N1785" s="341" t="s">
        <v>4963</v>
      </c>
      <c r="O1785" s="323">
        <f>ROUND(SUMIF(Anlagenbewegungsdaten_AV!B:B,A1785,Anlagenbewegungsdaten_AV!C:C),3)</f>
        <v>0</v>
      </c>
      <c r="P1785" s="320">
        <f>ROUND(SUMIF(Anlagenbewegungsdaten_AV!$B:$B,$A1785,Anlagenbewegungsdaten_AV!$D:$D),2)</f>
        <v>0</v>
      </c>
      <c r="Q1785" s="321">
        <f t="shared" si="67"/>
        <v>0</v>
      </c>
      <c r="S1785" s="324"/>
      <c r="T1785" s="317"/>
      <c r="U1785" s="325"/>
      <c r="V1785" s="325"/>
    </row>
    <row r="1786" spans="1:22" ht="15" customHeight="1" x14ac:dyDescent="0.25">
      <c r="A1786" s="129" t="s">
        <v>473</v>
      </c>
      <c r="B1786" s="126" t="s">
        <v>2087</v>
      </c>
      <c r="C1786" s="127" t="s">
        <v>4021</v>
      </c>
      <c r="D1786" s="127" t="s">
        <v>255</v>
      </c>
      <c r="E1786" s="127" t="s">
        <v>2462</v>
      </c>
      <c r="F1786" s="128">
        <v>18.600000000000001</v>
      </c>
      <c r="G1786" s="128">
        <v>18.8</v>
      </c>
      <c r="H1786" s="128">
        <v>14.88</v>
      </c>
      <c r="I1786" s="311"/>
      <c r="J1786" s="319">
        <f>ROUND(SUMIF(Anlagenbewegungsdaten!B:B,A1786,Anlagenbewegungsdaten!C:C),3)</f>
        <v>0</v>
      </c>
      <c r="K1786" s="320">
        <f>ROUND(SUMIF(Anlagenbewegungsdaten!$B:$B,$A1786,Anlagenbewegungsdaten!$D:$D),2)</f>
        <v>0</v>
      </c>
      <c r="L1786" s="321">
        <f t="shared" si="66"/>
        <v>0</v>
      </c>
      <c r="M1786" s="341" t="s">
        <v>4950</v>
      </c>
      <c r="N1786" s="341" t="s">
        <v>4963</v>
      </c>
      <c r="O1786" s="323">
        <f>ROUND(SUMIF(Anlagenbewegungsdaten_AV!B:B,A1786,Anlagenbewegungsdaten_AV!C:C),3)</f>
        <v>0</v>
      </c>
      <c r="P1786" s="320">
        <f>ROUND(SUMIF(Anlagenbewegungsdaten_AV!$B:$B,$A1786,Anlagenbewegungsdaten_AV!$D:$D),2)</f>
        <v>0</v>
      </c>
      <c r="Q1786" s="321">
        <f t="shared" si="67"/>
        <v>0</v>
      </c>
      <c r="S1786" s="324"/>
      <c r="T1786" s="317"/>
      <c r="U1786" s="325"/>
      <c r="V1786" s="325"/>
    </row>
    <row r="1787" spans="1:22" ht="15" customHeight="1" x14ac:dyDescent="0.25">
      <c r="A1787" s="129" t="s">
        <v>517</v>
      </c>
      <c r="B1787" s="126" t="s">
        <v>2087</v>
      </c>
      <c r="C1787" s="127" t="s">
        <v>4021</v>
      </c>
      <c r="D1787" s="127" t="s">
        <v>1871</v>
      </c>
      <c r="E1787" s="127" t="s">
        <v>2462</v>
      </c>
      <c r="F1787" s="128">
        <v>20.6</v>
      </c>
      <c r="G1787" s="128">
        <v>20.8</v>
      </c>
      <c r="H1787" s="128">
        <v>16.48</v>
      </c>
      <c r="I1787" s="311"/>
      <c r="J1787" s="319">
        <f>ROUND(SUMIF(Anlagenbewegungsdaten!B:B,A1787,Anlagenbewegungsdaten!C:C),3)</f>
        <v>0</v>
      </c>
      <c r="K1787" s="320">
        <f>ROUND(SUMIF(Anlagenbewegungsdaten!$B:$B,$A1787,Anlagenbewegungsdaten!$D:$D),2)</f>
        <v>0</v>
      </c>
      <c r="L1787" s="321">
        <f t="shared" si="66"/>
        <v>0</v>
      </c>
      <c r="M1787" s="341" t="s">
        <v>4950</v>
      </c>
      <c r="N1787" s="341" t="s">
        <v>4963</v>
      </c>
      <c r="O1787" s="323">
        <f>ROUND(SUMIF(Anlagenbewegungsdaten_AV!B:B,A1787,Anlagenbewegungsdaten_AV!C:C),3)</f>
        <v>0</v>
      </c>
      <c r="P1787" s="320">
        <f>ROUND(SUMIF(Anlagenbewegungsdaten_AV!$B:$B,$A1787,Anlagenbewegungsdaten_AV!$D:$D),2)</f>
        <v>0</v>
      </c>
      <c r="Q1787" s="321">
        <f t="shared" si="67"/>
        <v>0</v>
      </c>
      <c r="S1787" s="324"/>
      <c r="T1787" s="317"/>
      <c r="U1787" s="325"/>
      <c r="V1787" s="325"/>
    </row>
    <row r="1788" spans="1:22" ht="15" customHeight="1" x14ac:dyDescent="0.25">
      <c r="A1788" s="129" t="s">
        <v>520</v>
      </c>
      <c r="B1788" s="126" t="s">
        <v>2087</v>
      </c>
      <c r="C1788" s="127" t="s">
        <v>4021</v>
      </c>
      <c r="D1788" s="127" t="s">
        <v>1877</v>
      </c>
      <c r="E1788" s="127" t="s">
        <v>1546</v>
      </c>
      <c r="F1788" s="128">
        <v>23.6</v>
      </c>
      <c r="G1788" s="128">
        <v>23.8</v>
      </c>
      <c r="H1788" s="128">
        <v>18.88</v>
      </c>
      <c r="I1788" s="311"/>
      <c r="J1788" s="319">
        <f>ROUND(SUMIF(Anlagenbewegungsdaten!B:B,A1788,Anlagenbewegungsdaten!C:C),3)</f>
        <v>0</v>
      </c>
      <c r="K1788" s="320">
        <f>ROUND(SUMIF(Anlagenbewegungsdaten!$B:$B,$A1788,Anlagenbewegungsdaten!$D:$D),2)</f>
        <v>0</v>
      </c>
      <c r="L1788" s="321">
        <f t="shared" si="66"/>
        <v>0</v>
      </c>
      <c r="M1788" s="341" t="s">
        <v>4950</v>
      </c>
      <c r="N1788" s="341" t="s">
        <v>4963</v>
      </c>
      <c r="O1788" s="323">
        <f>ROUND(SUMIF(Anlagenbewegungsdaten_AV!B:B,A1788,Anlagenbewegungsdaten_AV!C:C),3)</f>
        <v>0</v>
      </c>
      <c r="P1788" s="320">
        <f>ROUND(SUMIF(Anlagenbewegungsdaten_AV!$B:$B,$A1788,Anlagenbewegungsdaten_AV!$D:$D),2)</f>
        <v>0</v>
      </c>
      <c r="Q1788" s="321">
        <f t="shared" si="67"/>
        <v>0</v>
      </c>
      <c r="S1788" s="324"/>
      <c r="T1788" s="317"/>
      <c r="U1788" s="325"/>
      <c r="V1788" s="325"/>
    </row>
    <row r="1789" spans="1:22" ht="15" customHeight="1" x14ac:dyDescent="0.25">
      <c r="A1789" s="129" t="s">
        <v>524</v>
      </c>
      <c r="B1789" s="126" t="s">
        <v>2087</v>
      </c>
      <c r="C1789" s="127" t="s">
        <v>4021</v>
      </c>
      <c r="D1789" s="127" t="s">
        <v>546</v>
      </c>
      <c r="E1789" s="127" t="s">
        <v>1546</v>
      </c>
      <c r="F1789" s="128">
        <v>24.6</v>
      </c>
      <c r="G1789" s="128">
        <v>24.8</v>
      </c>
      <c r="H1789" s="128">
        <v>19.68</v>
      </c>
      <c r="I1789" s="311"/>
      <c r="J1789" s="319">
        <f>ROUND(SUMIF(Anlagenbewegungsdaten!B:B,A1789,Anlagenbewegungsdaten!C:C),3)</f>
        <v>0</v>
      </c>
      <c r="K1789" s="320">
        <f>ROUND(SUMIF(Anlagenbewegungsdaten!$B:$B,$A1789,Anlagenbewegungsdaten!$D:$D),2)</f>
        <v>0</v>
      </c>
      <c r="L1789" s="321">
        <f t="shared" si="66"/>
        <v>0</v>
      </c>
      <c r="M1789" s="341" t="s">
        <v>4950</v>
      </c>
      <c r="N1789" s="341" t="s">
        <v>4963</v>
      </c>
      <c r="O1789" s="323">
        <f>ROUND(SUMIF(Anlagenbewegungsdaten_AV!B:B,A1789,Anlagenbewegungsdaten_AV!C:C),3)</f>
        <v>0</v>
      </c>
      <c r="P1789" s="320">
        <f>ROUND(SUMIF(Anlagenbewegungsdaten_AV!$B:$B,$A1789,Anlagenbewegungsdaten_AV!$D:$D),2)</f>
        <v>0</v>
      </c>
      <c r="Q1789" s="321">
        <f t="shared" si="67"/>
        <v>0</v>
      </c>
      <c r="S1789" s="324"/>
      <c r="T1789" s="317"/>
      <c r="U1789" s="325"/>
      <c r="V1789" s="325"/>
    </row>
    <row r="1790" spans="1:22" ht="15" customHeight="1" x14ac:dyDescent="0.25">
      <c r="A1790" s="129" t="s">
        <v>2865</v>
      </c>
      <c r="B1790" s="126" t="s">
        <v>2087</v>
      </c>
      <c r="C1790" s="127" t="s">
        <v>4021</v>
      </c>
      <c r="D1790" s="127" t="s">
        <v>2745</v>
      </c>
      <c r="E1790" s="127" t="s">
        <v>2555</v>
      </c>
      <c r="F1790" s="128">
        <v>23.57</v>
      </c>
      <c r="G1790" s="128">
        <v>23.77</v>
      </c>
      <c r="H1790" s="128">
        <v>18.86</v>
      </c>
      <c r="I1790" s="311"/>
      <c r="J1790" s="319">
        <f>ROUND(SUMIF(Anlagenbewegungsdaten!B:B,A1790,Anlagenbewegungsdaten!C:C),3)</f>
        <v>0</v>
      </c>
      <c r="K1790" s="320">
        <f>ROUND(SUMIF(Anlagenbewegungsdaten!$B:$B,$A1790,Anlagenbewegungsdaten!$D:$D),2)</f>
        <v>0</v>
      </c>
      <c r="L1790" s="321">
        <f t="shared" si="66"/>
        <v>0</v>
      </c>
      <c r="M1790" s="341" t="s">
        <v>4950</v>
      </c>
      <c r="N1790" s="341" t="s">
        <v>4963</v>
      </c>
      <c r="O1790" s="323">
        <f>ROUND(SUMIF(Anlagenbewegungsdaten_AV!B:B,A1790,Anlagenbewegungsdaten_AV!C:C),3)</f>
        <v>0</v>
      </c>
      <c r="P1790" s="320">
        <f>ROUND(SUMIF(Anlagenbewegungsdaten_AV!$B:$B,$A1790,Anlagenbewegungsdaten_AV!$D:$D),2)</f>
        <v>0</v>
      </c>
      <c r="Q1790" s="321">
        <f t="shared" si="67"/>
        <v>0</v>
      </c>
      <c r="S1790" s="324"/>
      <c r="T1790" s="317"/>
      <c r="U1790" s="325"/>
      <c r="V1790" s="325"/>
    </row>
    <row r="1791" spans="1:22" ht="15" customHeight="1" x14ac:dyDescent="0.25">
      <c r="A1791" s="129" t="s">
        <v>2866</v>
      </c>
      <c r="B1791" s="126" t="s">
        <v>2087</v>
      </c>
      <c r="C1791" s="127" t="s">
        <v>4021</v>
      </c>
      <c r="D1791" s="127" t="s">
        <v>2747</v>
      </c>
      <c r="E1791" s="127" t="s">
        <v>2555</v>
      </c>
      <c r="F1791" s="128">
        <v>24.57</v>
      </c>
      <c r="G1791" s="128">
        <v>24.77</v>
      </c>
      <c r="H1791" s="128">
        <v>19.66</v>
      </c>
      <c r="I1791" s="311"/>
      <c r="J1791" s="319">
        <f>ROUND(SUMIF(Anlagenbewegungsdaten!B:B,A1791,Anlagenbewegungsdaten!C:C),3)</f>
        <v>0</v>
      </c>
      <c r="K1791" s="320">
        <f>ROUND(SUMIF(Anlagenbewegungsdaten!$B:$B,$A1791,Anlagenbewegungsdaten!$D:$D),2)</f>
        <v>0</v>
      </c>
      <c r="L1791" s="321">
        <f t="shared" si="66"/>
        <v>0</v>
      </c>
      <c r="M1791" s="341" t="s">
        <v>4950</v>
      </c>
      <c r="N1791" s="341" t="s">
        <v>4963</v>
      </c>
      <c r="O1791" s="323">
        <f>ROUND(SUMIF(Anlagenbewegungsdaten_AV!B:B,A1791,Anlagenbewegungsdaten_AV!C:C),3)</f>
        <v>0</v>
      </c>
      <c r="P1791" s="320">
        <f>ROUND(SUMIF(Anlagenbewegungsdaten_AV!$B:$B,$A1791,Anlagenbewegungsdaten_AV!$D:$D),2)</f>
        <v>0</v>
      </c>
      <c r="Q1791" s="321">
        <f t="shared" si="67"/>
        <v>0</v>
      </c>
      <c r="S1791" s="324"/>
      <c r="T1791" s="317"/>
      <c r="U1791" s="325"/>
      <c r="V1791" s="325"/>
    </row>
    <row r="1792" spans="1:22" ht="15" customHeight="1" x14ac:dyDescent="0.25">
      <c r="A1792" s="129" t="s">
        <v>3609</v>
      </c>
      <c r="B1792" s="126" t="s">
        <v>2087</v>
      </c>
      <c r="C1792" s="127" t="s">
        <v>4021</v>
      </c>
      <c r="D1792" s="127" t="s">
        <v>3489</v>
      </c>
      <c r="E1792" s="127" t="s">
        <v>3299</v>
      </c>
      <c r="F1792" s="128">
        <v>23.54</v>
      </c>
      <c r="G1792" s="128">
        <v>23.74</v>
      </c>
      <c r="H1792" s="128">
        <v>18.829999999999998</v>
      </c>
      <c r="I1792" s="311"/>
      <c r="J1792" s="319">
        <f>ROUND(SUMIF(Anlagenbewegungsdaten!B:B,A1792,Anlagenbewegungsdaten!C:C),3)</f>
        <v>0</v>
      </c>
      <c r="K1792" s="320">
        <f>ROUND(SUMIF(Anlagenbewegungsdaten!$B:$B,$A1792,Anlagenbewegungsdaten!$D:$D),2)</f>
        <v>0</v>
      </c>
      <c r="L1792" s="321">
        <f t="shared" si="66"/>
        <v>0</v>
      </c>
      <c r="M1792" s="341" t="s">
        <v>4950</v>
      </c>
      <c r="N1792" s="341" t="s">
        <v>4963</v>
      </c>
      <c r="O1792" s="323">
        <f>ROUND(SUMIF(Anlagenbewegungsdaten_AV!B:B,A1792,Anlagenbewegungsdaten_AV!C:C),3)</f>
        <v>0</v>
      </c>
      <c r="P1792" s="320">
        <f>ROUND(SUMIF(Anlagenbewegungsdaten_AV!$B:$B,$A1792,Anlagenbewegungsdaten_AV!$D:$D),2)</f>
        <v>0</v>
      </c>
      <c r="Q1792" s="321">
        <f t="shared" si="67"/>
        <v>0</v>
      </c>
      <c r="S1792" s="324"/>
      <c r="T1792" s="317"/>
      <c r="U1792" s="325"/>
      <c r="V1792" s="325"/>
    </row>
    <row r="1793" spans="1:22" ht="15" customHeight="1" x14ac:dyDescent="0.25">
      <c r="A1793" s="129" t="s">
        <v>3610</v>
      </c>
      <c r="B1793" s="126" t="s">
        <v>2087</v>
      </c>
      <c r="C1793" s="127" t="s">
        <v>4021</v>
      </c>
      <c r="D1793" s="127" t="s">
        <v>3491</v>
      </c>
      <c r="E1793" s="127" t="s">
        <v>3299</v>
      </c>
      <c r="F1793" s="128">
        <v>24.54</v>
      </c>
      <c r="G1793" s="128">
        <v>24.74</v>
      </c>
      <c r="H1793" s="128">
        <v>19.63</v>
      </c>
      <c r="I1793" s="311"/>
      <c r="J1793" s="319">
        <f>ROUND(SUMIF(Anlagenbewegungsdaten!B:B,A1793,Anlagenbewegungsdaten!C:C),3)</f>
        <v>0</v>
      </c>
      <c r="K1793" s="320">
        <f>ROUND(SUMIF(Anlagenbewegungsdaten!$B:$B,$A1793,Anlagenbewegungsdaten!$D:$D),2)</f>
        <v>0</v>
      </c>
      <c r="L1793" s="321">
        <f t="shared" si="66"/>
        <v>0</v>
      </c>
      <c r="M1793" s="341" t="s">
        <v>4950</v>
      </c>
      <c r="N1793" s="341" t="s">
        <v>4963</v>
      </c>
      <c r="O1793" s="323">
        <f>ROUND(SUMIF(Anlagenbewegungsdaten_AV!B:B,A1793,Anlagenbewegungsdaten_AV!C:C),3)</f>
        <v>0</v>
      </c>
      <c r="P1793" s="320">
        <f>ROUND(SUMIF(Anlagenbewegungsdaten_AV!$B:$B,$A1793,Anlagenbewegungsdaten_AV!$D:$D),2)</f>
        <v>0</v>
      </c>
      <c r="Q1793" s="321">
        <f t="shared" si="67"/>
        <v>0</v>
      </c>
      <c r="S1793" s="324"/>
      <c r="T1793" s="317"/>
      <c r="U1793" s="325"/>
      <c r="V1793" s="325"/>
    </row>
    <row r="1794" spans="1:22" ht="15" customHeight="1" x14ac:dyDescent="0.25">
      <c r="A1794" s="129" t="s">
        <v>4381</v>
      </c>
      <c r="B1794" s="126" t="s">
        <v>2087</v>
      </c>
      <c r="C1794" s="127" t="s">
        <v>4021</v>
      </c>
      <c r="D1794" s="127" t="s">
        <v>4260</v>
      </c>
      <c r="E1794" s="127" t="s">
        <v>4069</v>
      </c>
      <c r="F1794" s="128">
        <v>23.509999999999998</v>
      </c>
      <c r="G1794" s="128">
        <v>23.709999999999997</v>
      </c>
      <c r="H1794" s="128">
        <v>18.809999999999999</v>
      </c>
      <c r="I1794" s="311"/>
      <c r="J1794" s="319">
        <f>ROUND(SUMIF(Anlagenbewegungsdaten!B:B,A1794,Anlagenbewegungsdaten!C:C),3)</f>
        <v>0</v>
      </c>
      <c r="K1794" s="320">
        <f>ROUND(SUMIF(Anlagenbewegungsdaten!$B:$B,$A1794,Anlagenbewegungsdaten!$D:$D),2)</f>
        <v>0</v>
      </c>
      <c r="L1794" s="321">
        <f t="shared" si="66"/>
        <v>0</v>
      </c>
      <c r="M1794" s="341" t="s">
        <v>4950</v>
      </c>
      <c r="N1794" s="341" t="s">
        <v>4963</v>
      </c>
      <c r="O1794" s="323">
        <f>ROUND(SUMIF(Anlagenbewegungsdaten_AV!B:B,A1794,Anlagenbewegungsdaten_AV!C:C),3)</f>
        <v>0</v>
      </c>
      <c r="P1794" s="320">
        <f>ROUND(SUMIF(Anlagenbewegungsdaten_AV!$B:$B,$A1794,Anlagenbewegungsdaten_AV!$D:$D),2)</f>
        <v>0</v>
      </c>
      <c r="Q1794" s="321">
        <f t="shared" si="67"/>
        <v>0</v>
      </c>
      <c r="S1794" s="324"/>
      <c r="T1794" s="317"/>
      <c r="U1794" s="325"/>
      <c r="V1794" s="325"/>
    </row>
    <row r="1795" spans="1:22" ht="15" customHeight="1" x14ac:dyDescent="0.25">
      <c r="A1795" s="129" t="s">
        <v>4382</v>
      </c>
      <c r="B1795" s="126" t="s">
        <v>2087</v>
      </c>
      <c r="C1795" s="127" t="s">
        <v>4021</v>
      </c>
      <c r="D1795" s="127" t="s">
        <v>4262</v>
      </c>
      <c r="E1795" s="127" t="s">
        <v>4069</v>
      </c>
      <c r="F1795" s="128">
        <v>24.509999999999998</v>
      </c>
      <c r="G1795" s="128">
        <v>24.709999999999997</v>
      </c>
      <c r="H1795" s="128">
        <v>19.61</v>
      </c>
      <c r="I1795" s="311"/>
      <c r="J1795" s="319">
        <f>ROUND(SUMIF(Anlagenbewegungsdaten!B:B,A1795,Anlagenbewegungsdaten!C:C),3)</f>
        <v>0</v>
      </c>
      <c r="K1795" s="320">
        <f>ROUND(SUMIF(Anlagenbewegungsdaten!$B:$B,$A1795,Anlagenbewegungsdaten!$D:$D),2)</f>
        <v>0</v>
      </c>
      <c r="L1795" s="321">
        <f t="shared" si="66"/>
        <v>0</v>
      </c>
      <c r="M1795" s="341" t="s">
        <v>4950</v>
      </c>
      <c r="N1795" s="341" t="s">
        <v>4963</v>
      </c>
      <c r="O1795" s="323">
        <f>ROUND(SUMIF(Anlagenbewegungsdaten_AV!B:B,A1795,Anlagenbewegungsdaten_AV!C:C),3)</f>
        <v>0</v>
      </c>
      <c r="P1795" s="320">
        <f>ROUND(SUMIF(Anlagenbewegungsdaten_AV!$B:$B,$A1795,Anlagenbewegungsdaten_AV!$D:$D),2)</f>
        <v>0</v>
      </c>
      <c r="Q1795" s="321">
        <f t="shared" si="67"/>
        <v>0</v>
      </c>
      <c r="S1795" s="324"/>
      <c r="T1795" s="317"/>
      <c r="U1795" s="325"/>
      <c r="V1795" s="325"/>
    </row>
    <row r="1796" spans="1:22" ht="15" customHeight="1" x14ac:dyDescent="0.25">
      <c r="A1796" s="129" t="s">
        <v>519</v>
      </c>
      <c r="B1796" s="126" t="s">
        <v>2087</v>
      </c>
      <c r="C1796" s="127" t="s">
        <v>4021</v>
      </c>
      <c r="D1796" s="127" t="s">
        <v>1875</v>
      </c>
      <c r="E1796" s="127" t="s">
        <v>1543</v>
      </c>
      <c r="F1796" s="128">
        <v>23.6</v>
      </c>
      <c r="G1796" s="128">
        <v>23.8</v>
      </c>
      <c r="H1796" s="128">
        <v>18.88</v>
      </c>
      <c r="I1796" s="311"/>
      <c r="J1796" s="319">
        <f>ROUND(SUMIF(Anlagenbewegungsdaten!B:B,A1796,Anlagenbewegungsdaten!C:C),3)</f>
        <v>0</v>
      </c>
      <c r="K1796" s="320">
        <f>ROUND(SUMIF(Anlagenbewegungsdaten!$B:$B,$A1796,Anlagenbewegungsdaten!$D:$D),2)</f>
        <v>0</v>
      </c>
      <c r="L1796" s="321">
        <f t="shared" si="66"/>
        <v>0</v>
      </c>
      <c r="M1796" s="341" t="s">
        <v>4950</v>
      </c>
      <c r="N1796" s="341" t="s">
        <v>4963</v>
      </c>
      <c r="O1796" s="323">
        <f>ROUND(SUMIF(Anlagenbewegungsdaten_AV!B:B,A1796,Anlagenbewegungsdaten_AV!C:C),3)</f>
        <v>0</v>
      </c>
      <c r="P1796" s="320">
        <f>ROUND(SUMIF(Anlagenbewegungsdaten_AV!$B:$B,$A1796,Anlagenbewegungsdaten_AV!$D:$D),2)</f>
        <v>0</v>
      </c>
      <c r="Q1796" s="321">
        <f t="shared" si="67"/>
        <v>0</v>
      </c>
      <c r="S1796" s="324"/>
      <c r="T1796" s="317"/>
      <c r="U1796" s="325"/>
      <c r="V1796" s="325"/>
    </row>
    <row r="1797" spans="1:22" ht="15" customHeight="1" x14ac:dyDescent="0.25">
      <c r="A1797" s="129" t="s">
        <v>523</v>
      </c>
      <c r="B1797" s="126" t="s">
        <v>2087</v>
      </c>
      <c r="C1797" s="127" t="s">
        <v>4021</v>
      </c>
      <c r="D1797" s="127" t="s">
        <v>1883</v>
      </c>
      <c r="E1797" s="127" t="s">
        <v>1543</v>
      </c>
      <c r="F1797" s="128">
        <v>24.6</v>
      </c>
      <c r="G1797" s="128">
        <v>24.8</v>
      </c>
      <c r="H1797" s="128">
        <v>19.68</v>
      </c>
      <c r="I1797" s="311"/>
      <c r="J1797" s="319">
        <f>ROUND(SUMIF(Anlagenbewegungsdaten!B:B,A1797,Anlagenbewegungsdaten!C:C),3)</f>
        <v>0</v>
      </c>
      <c r="K1797" s="320">
        <f>ROUND(SUMIF(Anlagenbewegungsdaten!$B:$B,$A1797,Anlagenbewegungsdaten!$D:$D),2)</f>
        <v>0</v>
      </c>
      <c r="L1797" s="321">
        <f t="shared" si="66"/>
        <v>0</v>
      </c>
      <c r="M1797" s="341" t="s">
        <v>4950</v>
      </c>
      <c r="N1797" s="341" t="s">
        <v>4963</v>
      </c>
      <c r="O1797" s="323">
        <f>ROUND(SUMIF(Anlagenbewegungsdaten_AV!B:B,A1797,Anlagenbewegungsdaten_AV!C:C),3)</f>
        <v>0</v>
      </c>
      <c r="P1797" s="320">
        <f>ROUND(SUMIF(Anlagenbewegungsdaten_AV!$B:$B,$A1797,Anlagenbewegungsdaten_AV!$D:$D),2)</f>
        <v>0</v>
      </c>
      <c r="Q1797" s="321">
        <f t="shared" si="67"/>
        <v>0</v>
      </c>
      <c r="S1797" s="324"/>
      <c r="T1797" s="317"/>
      <c r="U1797" s="325"/>
      <c r="V1797" s="325"/>
    </row>
    <row r="1798" spans="1:22" ht="15" customHeight="1" x14ac:dyDescent="0.25">
      <c r="A1798" s="129" t="s">
        <v>518</v>
      </c>
      <c r="B1798" s="126" t="s">
        <v>2087</v>
      </c>
      <c r="C1798" s="127" t="s">
        <v>4021</v>
      </c>
      <c r="D1798" s="127" t="s">
        <v>1873</v>
      </c>
      <c r="E1798" s="127" t="s">
        <v>2465</v>
      </c>
      <c r="F1798" s="128">
        <v>22.6</v>
      </c>
      <c r="G1798" s="128">
        <v>22.8</v>
      </c>
      <c r="H1798" s="128">
        <v>18.079999999999998</v>
      </c>
      <c r="I1798" s="311"/>
      <c r="J1798" s="319">
        <f>ROUND(SUMIF(Anlagenbewegungsdaten!B:B,A1798,Anlagenbewegungsdaten!C:C),3)</f>
        <v>0</v>
      </c>
      <c r="K1798" s="320">
        <f>ROUND(SUMIF(Anlagenbewegungsdaten!$B:$B,$A1798,Anlagenbewegungsdaten!$D:$D),2)</f>
        <v>0</v>
      </c>
      <c r="L1798" s="321">
        <f t="shared" si="66"/>
        <v>0</v>
      </c>
      <c r="M1798" s="341" t="s">
        <v>4950</v>
      </c>
      <c r="N1798" s="341" t="s">
        <v>4963</v>
      </c>
      <c r="O1798" s="323">
        <f>ROUND(SUMIF(Anlagenbewegungsdaten_AV!B:B,A1798,Anlagenbewegungsdaten_AV!C:C),3)</f>
        <v>0</v>
      </c>
      <c r="P1798" s="320">
        <f>ROUND(SUMIF(Anlagenbewegungsdaten_AV!$B:$B,$A1798,Anlagenbewegungsdaten_AV!$D:$D),2)</f>
        <v>0</v>
      </c>
      <c r="Q1798" s="321">
        <f t="shared" si="67"/>
        <v>0</v>
      </c>
      <c r="S1798" s="324"/>
      <c r="T1798" s="317"/>
      <c r="U1798" s="325"/>
      <c r="V1798" s="325"/>
    </row>
    <row r="1799" spans="1:22" ht="15" customHeight="1" x14ac:dyDescent="0.25">
      <c r="A1799" s="129" t="s">
        <v>522</v>
      </c>
      <c r="B1799" s="126" t="s">
        <v>2087</v>
      </c>
      <c r="C1799" s="127" t="s">
        <v>4021</v>
      </c>
      <c r="D1799" s="127" t="s">
        <v>1881</v>
      </c>
      <c r="E1799" s="127" t="s">
        <v>2465</v>
      </c>
      <c r="F1799" s="128">
        <v>23.6</v>
      </c>
      <c r="G1799" s="128">
        <v>23.8</v>
      </c>
      <c r="H1799" s="128">
        <v>18.88</v>
      </c>
      <c r="I1799" s="311"/>
      <c r="J1799" s="319">
        <f>ROUND(SUMIF(Anlagenbewegungsdaten!B:B,A1799,Anlagenbewegungsdaten!C:C),3)</f>
        <v>0</v>
      </c>
      <c r="K1799" s="320">
        <f>ROUND(SUMIF(Anlagenbewegungsdaten!$B:$B,$A1799,Anlagenbewegungsdaten!$D:$D),2)</f>
        <v>0</v>
      </c>
      <c r="L1799" s="321">
        <f t="shared" si="66"/>
        <v>0</v>
      </c>
      <c r="M1799" s="341" t="s">
        <v>4950</v>
      </c>
      <c r="N1799" s="341" t="s">
        <v>4963</v>
      </c>
      <c r="O1799" s="323">
        <f>ROUND(SUMIF(Anlagenbewegungsdaten_AV!B:B,A1799,Anlagenbewegungsdaten_AV!C:C),3)</f>
        <v>0</v>
      </c>
      <c r="P1799" s="320">
        <f>ROUND(SUMIF(Anlagenbewegungsdaten_AV!$B:$B,$A1799,Anlagenbewegungsdaten_AV!$D:$D),2)</f>
        <v>0</v>
      </c>
      <c r="Q1799" s="321">
        <f t="shared" si="67"/>
        <v>0</v>
      </c>
      <c r="S1799" s="324"/>
      <c r="T1799" s="317"/>
      <c r="U1799" s="325"/>
      <c r="V1799" s="325"/>
    </row>
    <row r="1800" spans="1:22" ht="15" customHeight="1" x14ac:dyDescent="0.25">
      <c r="A1800" s="129" t="s">
        <v>521</v>
      </c>
      <c r="B1800" s="126" t="s">
        <v>2087</v>
      </c>
      <c r="C1800" s="127" t="s">
        <v>4021</v>
      </c>
      <c r="D1800" s="127" t="s">
        <v>1879</v>
      </c>
      <c r="E1800" s="127" t="s">
        <v>2462</v>
      </c>
      <c r="F1800" s="128">
        <v>21.6</v>
      </c>
      <c r="G1800" s="128">
        <v>21.8</v>
      </c>
      <c r="H1800" s="128">
        <v>17.28</v>
      </c>
      <c r="I1800" s="311"/>
      <c r="J1800" s="319">
        <f>ROUND(SUMIF(Anlagenbewegungsdaten!B:B,A1800,Anlagenbewegungsdaten!C:C),3)</f>
        <v>0</v>
      </c>
      <c r="K1800" s="320">
        <f>ROUND(SUMIF(Anlagenbewegungsdaten!$B:$B,$A1800,Anlagenbewegungsdaten!$D:$D),2)</f>
        <v>0</v>
      </c>
      <c r="L1800" s="321">
        <f t="shared" si="66"/>
        <v>0</v>
      </c>
      <c r="M1800" s="341" t="s">
        <v>4950</v>
      </c>
      <c r="N1800" s="341" t="s">
        <v>4963</v>
      </c>
      <c r="O1800" s="323">
        <f>ROUND(SUMIF(Anlagenbewegungsdaten_AV!B:B,A1800,Anlagenbewegungsdaten_AV!C:C),3)</f>
        <v>0</v>
      </c>
      <c r="P1800" s="320">
        <f>ROUND(SUMIF(Anlagenbewegungsdaten_AV!$B:$B,$A1800,Anlagenbewegungsdaten_AV!$D:$D),2)</f>
        <v>0</v>
      </c>
      <c r="Q1800" s="321">
        <f t="shared" si="67"/>
        <v>0</v>
      </c>
      <c r="S1800" s="324"/>
      <c r="T1800" s="317"/>
      <c r="U1800" s="325"/>
      <c r="V1800" s="325"/>
    </row>
    <row r="1801" spans="1:22" ht="15" customHeight="1" x14ac:dyDescent="0.25">
      <c r="A1801" s="129" t="s">
        <v>476</v>
      </c>
      <c r="B1801" s="126" t="s">
        <v>2087</v>
      </c>
      <c r="C1801" s="127" t="s">
        <v>4021</v>
      </c>
      <c r="D1801" s="127" t="s">
        <v>259</v>
      </c>
      <c r="E1801" s="127" t="s">
        <v>1546</v>
      </c>
      <c r="F1801" s="128">
        <v>21.6</v>
      </c>
      <c r="G1801" s="128">
        <v>21.8</v>
      </c>
      <c r="H1801" s="128">
        <v>17.28</v>
      </c>
      <c r="I1801" s="311"/>
      <c r="J1801" s="319">
        <f>ROUND(SUMIF(Anlagenbewegungsdaten!B:B,A1801,Anlagenbewegungsdaten!C:C),3)</f>
        <v>0</v>
      </c>
      <c r="K1801" s="320">
        <f>ROUND(SUMIF(Anlagenbewegungsdaten!$B:$B,$A1801,Anlagenbewegungsdaten!$D:$D),2)</f>
        <v>0</v>
      </c>
      <c r="L1801" s="321">
        <f t="shared" si="66"/>
        <v>0</v>
      </c>
      <c r="M1801" s="341" t="s">
        <v>4950</v>
      </c>
      <c r="N1801" s="341" t="s">
        <v>4963</v>
      </c>
      <c r="O1801" s="323">
        <f>ROUND(SUMIF(Anlagenbewegungsdaten_AV!B:B,A1801,Anlagenbewegungsdaten_AV!C:C),3)</f>
        <v>0</v>
      </c>
      <c r="P1801" s="320">
        <f>ROUND(SUMIF(Anlagenbewegungsdaten_AV!$B:$B,$A1801,Anlagenbewegungsdaten_AV!$D:$D),2)</f>
        <v>0</v>
      </c>
      <c r="Q1801" s="321">
        <f t="shared" si="67"/>
        <v>0</v>
      </c>
      <c r="S1801" s="324"/>
      <c r="T1801" s="317"/>
      <c r="U1801" s="325"/>
      <c r="V1801" s="325"/>
    </row>
    <row r="1802" spans="1:22" ht="15" customHeight="1" x14ac:dyDescent="0.25">
      <c r="A1802" s="129" t="s">
        <v>480</v>
      </c>
      <c r="B1802" s="126" t="s">
        <v>2087</v>
      </c>
      <c r="C1802" s="127" t="s">
        <v>4021</v>
      </c>
      <c r="D1802" s="127" t="s">
        <v>265</v>
      </c>
      <c r="E1802" s="127" t="s">
        <v>1546</v>
      </c>
      <c r="F1802" s="128">
        <v>22.6</v>
      </c>
      <c r="G1802" s="128">
        <v>22.8</v>
      </c>
      <c r="H1802" s="128">
        <v>18.079999999999998</v>
      </c>
      <c r="I1802" s="311"/>
      <c r="J1802" s="319">
        <f>ROUND(SUMIF(Anlagenbewegungsdaten!B:B,A1802,Anlagenbewegungsdaten!C:C),3)</f>
        <v>0</v>
      </c>
      <c r="K1802" s="320">
        <f>ROUND(SUMIF(Anlagenbewegungsdaten!$B:$B,$A1802,Anlagenbewegungsdaten!$D:$D),2)</f>
        <v>0</v>
      </c>
      <c r="L1802" s="321">
        <f t="shared" ref="L1802:L1865" si="68">IF(ISBLANK(F1802),0,IF(OR($J1802&gt;=100,$J1802&lt;=-100),F1802-(K1802/J1802*100),IF(OR(J1802&gt;-100,J1802&lt;100),(J1802*F1802%)-K1802)))</f>
        <v>0</v>
      </c>
      <c r="M1802" s="341" t="s">
        <v>4950</v>
      </c>
      <c r="N1802" s="341" t="s">
        <v>4963</v>
      </c>
      <c r="O1802" s="323">
        <f>ROUND(SUMIF(Anlagenbewegungsdaten_AV!B:B,A1802,Anlagenbewegungsdaten_AV!C:C),3)</f>
        <v>0</v>
      </c>
      <c r="P1802" s="320">
        <f>ROUND(SUMIF(Anlagenbewegungsdaten_AV!$B:$B,$A1802,Anlagenbewegungsdaten_AV!$D:$D),2)</f>
        <v>0</v>
      </c>
      <c r="Q1802" s="321">
        <f t="shared" ref="Q1802:Q1865" si="69">IF(ISBLANK(H1802),0,IF(OR($O1802&gt;=100,$O1802&lt;=-100),H1802-(P1802/O1802*100),IF(OR(O1802&gt;-100,O1802&lt;100),(O1802*G1802%)-P1802)))</f>
        <v>0</v>
      </c>
      <c r="S1802" s="324"/>
      <c r="T1802" s="317"/>
      <c r="U1802" s="325"/>
      <c r="V1802" s="325"/>
    </row>
    <row r="1803" spans="1:22" ht="15" customHeight="1" x14ac:dyDescent="0.25">
      <c r="A1803" s="129" t="s">
        <v>2853</v>
      </c>
      <c r="B1803" s="126" t="s">
        <v>2087</v>
      </c>
      <c r="C1803" s="127" t="s">
        <v>4021</v>
      </c>
      <c r="D1803" s="127" t="s">
        <v>2595</v>
      </c>
      <c r="E1803" s="127" t="s">
        <v>2555</v>
      </c>
      <c r="F1803" s="128">
        <v>21.57</v>
      </c>
      <c r="G1803" s="128">
        <v>21.77</v>
      </c>
      <c r="H1803" s="128">
        <v>17.260000000000002</v>
      </c>
      <c r="I1803" s="311"/>
      <c r="J1803" s="319">
        <f>ROUND(SUMIF(Anlagenbewegungsdaten!B:B,A1803,Anlagenbewegungsdaten!C:C),3)</f>
        <v>0</v>
      </c>
      <c r="K1803" s="320">
        <f>ROUND(SUMIF(Anlagenbewegungsdaten!$B:$B,$A1803,Anlagenbewegungsdaten!$D:$D),2)</f>
        <v>0</v>
      </c>
      <c r="L1803" s="321">
        <f t="shared" si="68"/>
        <v>0</v>
      </c>
      <c r="M1803" s="341" t="s">
        <v>4950</v>
      </c>
      <c r="N1803" s="341" t="s">
        <v>4963</v>
      </c>
      <c r="O1803" s="323">
        <f>ROUND(SUMIF(Anlagenbewegungsdaten_AV!B:B,A1803,Anlagenbewegungsdaten_AV!C:C),3)</f>
        <v>0</v>
      </c>
      <c r="P1803" s="320">
        <f>ROUND(SUMIF(Anlagenbewegungsdaten_AV!$B:$B,$A1803,Anlagenbewegungsdaten_AV!$D:$D),2)</f>
        <v>0</v>
      </c>
      <c r="Q1803" s="321">
        <f t="shared" si="69"/>
        <v>0</v>
      </c>
      <c r="S1803" s="324"/>
      <c r="T1803" s="317"/>
      <c r="U1803" s="325"/>
      <c r="V1803" s="325"/>
    </row>
    <row r="1804" spans="1:22" ht="15" customHeight="1" x14ac:dyDescent="0.25">
      <c r="A1804" s="129" t="s">
        <v>2854</v>
      </c>
      <c r="B1804" s="126" t="s">
        <v>2087</v>
      </c>
      <c r="C1804" s="127" t="s">
        <v>4021</v>
      </c>
      <c r="D1804" s="127" t="s">
        <v>2597</v>
      </c>
      <c r="E1804" s="127" t="s">
        <v>2555</v>
      </c>
      <c r="F1804" s="128">
        <v>22.57</v>
      </c>
      <c r="G1804" s="128">
        <v>22.77</v>
      </c>
      <c r="H1804" s="128">
        <v>18.059999999999999</v>
      </c>
      <c r="I1804" s="311"/>
      <c r="J1804" s="319">
        <f>ROUND(SUMIF(Anlagenbewegungsdaten!B:B,A1804,Anlagenbewegungsdaten!C:C),3)</f>
        <v>0</v>
      </c>
      <c r="K1804" s="320">
        <f>ROUND(SUMIF(Anlagenbewegungsdaten!$B:$B,$A1804,Anlagenbewegungsdaten!$D:$D),2)</f>
        <v>0</v>
      </c>
      <c r="L1804" s="321">
        <f t="shared" si="68"/>
        <v>0</v>
      </c>
      <c r="M1804" s="341" t="s">
        <v>4950</v>
      </c>
      <c r="N1804" s="341" t="s">
        <v>4963</v>
      </c>
      <c r="O1804" s="323">
        <f>ROUND(SUMIF(Anlagenbewegungsdaten_AV!B:B,A1804,Anlagenbewegungsdaten_AV!C:C),3)</f>
        <v>0</v>
      </c>
      <c r="P1804" s="320">
        <f>ROUND(SUMIF(Anlagenbewegungsdaten_AV!$B:$B,$A1804,Anlagenbewegungsdaten_AV!$D:$D),2)</f>
        <v>0</v>
      </c>
      <c r="Q1804" s="321">
        <f t="shared" si="69"/>
        <v>0</v>
      </c>
      <c r="S1804" s="324"/>
      <c r="T1804" s="317"/>
      <c r="U1804" s="325"/>
      <c r="V1804" s="325"/>
    </row>
    <row r="1805" spans="1:22" ht="15" customHeight="1" x14ac:dyDescent="0.25">
      <c r="A1805" s="129" t="s">
        <v>3597</v>
      </c>
      <c r="B1805" s="126" t="s">
        <v>2087</v>
      </c>
      <c r="C1805" s="127" t="s">
        <v>4021</v>
      </c>
      <c r="D1805" s="127" t="s">
        <v>3339</v>
      </c>
      <c r="E1805" s="127" t="s">
        <v>3299</v>
      </c>
      <c r="F1805" s="128">
        <v>21.54</v>
      </c>
      <c r="G1805" s="128">
        <v>21.74</v>
      </c>
      <c r="H1805" s="128">
        <v>17.23</v>
      </c>
      <c r="I1805" s="311"/>
      <c r="J1805" s="319">
        <f>ROUND(SUMIF(Anlagenbewegungsdaten!B:B,A1805,Anlagenbewegungsdaten!C:C),3)</f>
        <v>0</v>
      </c>
      <c r="K1805" s="320">
        <f>ROUND(SUMIF(Anlagenbewegungsdaten!$B:$B,$A1805,Anlagenbewegungsdaten!$D:$D),2)</f>
        <v>0</v>
      </c>
      <c r="L1805" s="321">
        <f t="shared" si="68"/>
        <v>0</v>
      </c>
      <c r="M1805" s="341" t="s">
        <v>4950</v>
      </c>
      <c r="N1805" s="341" t="s">
        <v>4963</v>
      </c>
      <c r="O1805" s="323">
        <f>ROUND(SUMIF(Anlagenbewegungsdaten_AV!B:B,A1805,Anlagenbewegungsdaten_AV!C:C),3)</f>
        <v>0</v>
      </c>
      <c r="P1805" s="320">
        <f>ROUND(SUMIF(Anlagenbewegungsdaten_AV!$B:$B,$A1805,Anlagenbewegungsdaten_AV!$D:$D),2)</f>
        <v>0</v>
      </c>
      <c r="Q1805" s="321">
        <f t="shared" si="69"/>
        <v>0</v>
      </c>
      <c r="S1805" s="324"/>
      <c r="T1805" s="317"/>
      <c r="U1805" s="325"/>
      <c r="V1805" s="325"/>
    </row>
    <row r="1806" spans="1:22" ht="15" customHeight="1" x14ac:dyDescent="0.25">
      <c r="A1806" s="129" t="s">
        <v>3598</v>
      </c>
      <c r="B1806" s="126" t="s">
        <v>2087</v>
      </c>
      <c r="C1806" s="127" t="s">
        <v>4021</v>
      </c>
      <c r="D1806" s="127" t="s">
        <v>3341</v>
      </c>
      <c r="E1806" s="127" t="s">
        <v>3299</v>
      </c>
      <c r="F1806" s="128">
        <v>22.54</v>
      </c>
      <c r="G1806" s="128">
        <v>22.74</v>
      </c>
      <c r="H1806" s="128">
        <v>18.03</v>
      </c>
      <c r="I1806" s="311"/>
      <c r="J1806" s="319">
        <f>ROUND(SUMIF(Anlagenbewegungsdaten!B:B,A1806,Anlagenbewegungsdaten!C:C),3)</f>
        <v>0</v>
      </c>
      <c r="K1806" s="320">
        <f>ROUND(SUMIF(Anlagenbewegungsdaten!$B:$B,$A1806,Anlagenbewegungsdaten!$D:$D),2)</f>
        <v>0</v>
      </c>
      <c r="L1806" s="321">
        <f t="shared" si="68"/>
        <v>0</v>
      </c>
      <c r="M1806" s="341" t="s">
        <v>4950</v>
      </c>
      <c r="N1806" s="341" t="s">
        <v>4963</v>
      </c>
      <c r="O1806" s="323">
        <f>ROUND(SUMIF(Anlagenbewegungsdaten_AV!B:B,A1806,Anlagenbewegungsdaten_AV!C:C),3)</f>
        <v>0</v>
      </c>
      <c r="P1806" s="320">
        <f>ROUND(SUMIF(Anlagenbewegungsdaten_AV!$B:$B,$A1806,Anlagenbewegungsdaten_AV!$D:$D),2)</f>
        <v>0</v>
      </c>
      <c r="Q1806" s="321">
        <f t="shared" si="69"/>
        <v>0</v>
      </c>
      <c r="S1806" s="324"/>
      <c r="T1806" s="317"/>
      <c r="U1806" s="325"/>
      <c r="V1806" s="325"/>
    </row>
    <row r="1807" spans="1:22" ht="15" customHeight="1" x14ac:dyDescent="0.25">
      <c r="A1807" s="129" t="s">
        <v>4369</v>
      </c>
      <c r="B1807" s="126" t="s">
        <v>2087</v>
      </c>
      <c r="C1807" s="127" t="s">
        <v>4021</v>
      </c>
      <c r="D1807" s="127" t="s">
        <v>4109</v>
      </c>
      <c r="E1807" s="127" t="s">
        <v>4069</v>
      </c>
      <c r="F1807" s="128">
        <v>21.509999999999998</v>
      </c>
      <c r="G1807" s="128">
        <v>21.709999999999997</v>
      </c>
      <c r="H1807" s="128">
        <v>17.21</v>
      </c>
      <c r="I1807" s="311"/>
      <c r="J1807" s="319">
        <f>ROUND(SUMIF(Anlagenbewegungsdaten!B:B,A1807,Anlagenbewegungsdaten!C:C),3)</f>
        <v>0</v>
      </c>
      <c r="K1807" s="320">
        <f>ROUND(SUMIF(Anlagenbewegungsdaten!$B:$B,$A1807,Anlagenbewegungsdaten!$D:$D),2)</f>
        <v>0</v>
      </c>
      <c r="L1807" s="321">
        <f t="shared" si="68"/>
        <v>0</v>
      </c>
      <c r="M1807" s="341" t="s">
        <v>4950</v>
      </c>
      <c r="N1807" s="341" t="s">
        <v>4963</v>
      </c>
      <c r="O1807" s="323">
        <f>ROUND(SUMIF(Anlagenbewegungsdaten_AV!B:B,A1807,Anlagenbewegungsdaten_AV!C:C),3)</f>
        <v>0</v>
      </c>
      <c r="P1807" s="320">
        <f>ROUND(SUMIF(Anlagenbewegungsdaten_AV!$B:$B,$A1807,Anlagenbewegungsdaten_AV!$D:$D),2)</f>
        <v>0</v>
      </c>
      <c r="Q1807" s="321">
        <f t="shared" si="69"/>
        <v>0</v>
      </c>
      <c r="S1807" s="324"/>
      <c r="T1807" s="317"/>
      <c r="U1807" s="325"/>
      <c r="V1807" s="325"/>
    </row>
    <row r="1808" spans="1:22" ht="15" customHeight="1" x14ac:dyDescent="0.25">
      <c r="A1808" s="129" t="s">
        <v>4370</v>
      </c>
      <c r="B1808" s="126" t="s">
        <v>2087</v>
      </c>
      <c r="C1808" s="127" t="s">
        <v>4021</v>
      </c>
      <c r="D1808" s="127" t="s">
        <v>4111</v>
      </c>
      <c r="E1808" s="127" t="s">
        <v>4069</v>
      </c>
      <c r="F1808" s="128">
        <v>22.509999999999998</v>
      </c>
      <c r="G1808" s="128">
        <v>22.709999999999997</v>
      </c>
      <c r="H1808" s="128">
        <v>18.010000000000002</v>
      </c>
      <c r="I1808" s="311"/>
      <c r="J1808" s="319">
        <f>ROUND(SUMIF(Anlagenbewegungsdaten!B:B,A1808,Anlagenbewegungsdaten!C:C),3)</f>
        <v>0</v>
      </c>
      <c r="K1808" s="320">
        <f>ROUND(SUMIF(Anlagenbewegungsdaten!$B:$B,$A1808,Anlagenbewegungsdaten!$D:$D),2)</f>
        <v>0</v>
      </c>
      <c r="L1808" s="321">
        <f t="shared" si="68"/>
        <v>0</v>
      </c>
      <c r="M1808" s="341" t="s">
        <v>4950</v>
      </c>
      <c r="N1808" s="341" t="s">
        <v>4963</v>
      </c>
      <c r="O1808" s="323">
        <f>ROUND(SUMIF(Anlagenbewegungsdaten_AV!B:B,A1808,Anlagenbewegungsdaten_AV!C:C),3)</f>
        <v>0</v>
      </c>
      <c r="P1808" s="320">
        <f>ROUND(SUMIF(Anlagenbewegungsdaten_AV!$B:$B,$A1808,Anlagenbewegungsdaten_AV!$D:$D),2)</f>
        <v>0</v>
      </c>
      <c r="Q1808" s="321">
        <f t="shared" si="69"/>
        <v>0</v>
      </c>
      <c r="S1808" s="324"/>
      <c r="T1808" s="317"/>
      <c r="U1808" s="325"/>
      <c r="V1808" s="325"/>
    </row>
    <row r="1809" spans="1:22" ht="15" customHeight="1" x14ac:dyDescent="0.25">
      <c r="A1809" s="129" t="s">
        <v>475</v>
      </c>
      <c r="B1809" s="126" t="s">
        <v>2087</v>
      </c>
      <c r="C1809" s="127" t="s">
        <v>4021</v>
      </c>
      <c r="D1809" s="127" t="s">
        <v>257</v>
      </c>
      <c r="E1809" s="127" t="s">
        <v>1543</v>
      </c>
      <c r="F1809" s="128">
        <v>21.6</v>
      </c>
      <c r="G1809" s="128">
        <v>21.8</v>
      </c>
      <c r="H1809" s="128">
        <v>17.28</v>
      </c>
      <c r="I1809" s="311"/>
      <c r="J1809" s="319">
        <f>ROUND(SUMIF(Anlagenbewegungsdaten!B:B,A1809,Anlagenbewegungsdaten!C:C),3)</f>
        <v>0</v>
      </c>
      <c r="K1809" s="320">
        <f>ROUND(SUMIF(Anlagenbewegungsdaten!$B:$B,$A1809,Anlagenbewegungsdaten!$D:$D),2)</f>
        <v>0</v>
      </c>
      <c r="L1809" s="321">
        <f t="shared" si="68"/>
        <v>0</v>
      </c>
      <c r="M1809" s="341" t="s">
        <v>4950</v>
      </c>
      <c r="N1809" s="341" t="s">
        <v>4963</v>
      </c>
      <c r="O1809" s="323">
        <f>ROUND(SUMIF(Anlagenbewegungsdaten_AV!B:B,A1809,Anlagenbewegungsdaten_AV!C:C),3)</f>
        <v>0</v>
      </c>
      <c r="P1809" s="320">
        <f>ROUND(SUMIF(Anlagenbewegungsdaten_AV!$B:$B,$A1809,Anlagenbewegungsdaten_AV!$D:$D),2)</f>
        <v>0</v>
      </c>
      <c r="Q1809" s="321">
        <f t="shared" si="69"/>
        <v>0</v>
      </c>
      <c r="S1809" s="324"/>
      <c r="T1809" s="317"/>
      <c r="U1809" s="325"/>
      <c r="V1809" s="325"/>
    </row>
    <row r="1810" spans="1:22" ht="15" customHeight="1" x14ac:dyDescent="0.25">
      <c r="A1810" s="129" t="s">
        <v>479</v>
      </c>
      <c r="B1810" s="126" t="s">
        <v>2087</v>
      </c>
      <c r="C1810" s="127" t="s">
        <v>4021</v>
      </c>
      <c r="D1810" s="127" t="s">
        <v>263</v>
      </c>
      <c r="E1810" s="127" t="s">
        <v>1543</v>
      </c>
      <c r="F1810" s="128">
        <v>22.6</v>
      </c>
      <c r="G1810" s="128">
        <v>22.8</v>
      </c>
      <c r="H1810" s="128">
        <v>18.079999999999998</v>
      </c>
      <c r="I1810" s="311"/>
      <c r="J1810" s="319">
        <f>ROUND(SUMIF(Anlagenbewegungsdaten!B:B,A1810,Anlagenbewegungsdaten!C:C),3)</f>
        <v>0</v>
      </c>
      <c r="K1810" s="320">
        <f>ROUND(SUMIF(Anlagenbewegungsdaten!$B:$B,$A1810,Anlagenbewegungsdaten!$D:$D),2)</f>
        <v>0</v>
      </c>
      <c r="L1810" s="321">
        <f t="shared" si="68"/>
        <v>0</v>
      </c>
      <c r="M1810" s="341" t="s">
        <v>4950</v>
      </c>
      <c r="N1810" s="341" t="s">
        <v>4963</v>
      </c>
      <c r="O1810" s="323">
        <f>ROUND(SUMIF(Anlagenbewegungsdaten_AV!B:B,A1810,Anlagenbewegungsdaten_AV!C:C),3)</f>
        <v>0</v>
      </c>
      <c r="P1810" s="320">
        <f>ROUND(SUMIF(Anlagenbewegungsdaten_AV!$B:$B,$A1810,Anlagenbewegungsdaten_AV!$D:$D),2)</f>
        <v>0</v>
      </c>
      <c r="Q1810" s="321">
        <f t="shared" si="69"/>
        <v>0</v>
      </c>
      <c r="S1810" s="324"/>
      <c r="T1810" s="317"/>
      <c r="U1810" s="325"/>
      <c r="V1810" s="325"/>
    </row>
    <row r="1811" spans="1:22" ht="15" customHeight="1" x14ac:dyDescent="0.25">
      <c r="A1811" s="129" t="s">
        <v>474</v>
      </c>
      <c r="B1811" s="126" t="s">
        <v>2087</v>
      </c>
      <c r="C1811" s="127" t="s">
        <v>4021</v>
      </c>
      <c r="D1811" s="127" t="s">
        <v>1795</v>
      </c>
      <c r="E1811" s="127" t="s">
        <v>2465</v>
      </c>
      <c r="F1811" s="128">
        <v>20.6</v>
      </c>
      <c r="G1811" s="128">
        <v>20.8</v>
      </c>
      <c r="H1811" s="128">
        <v>16.48</v>
      </c>
      <c r="I1811" s="311"/>
      <c r="J1811" s="319">
        <f>ROUND(SUMIF(Anlagenbewegungsdaten!B:B,A1811,Anlagenbewegungsdaten!C:C),3)</f>
        <v>0</v>
      </c>
      <c r="K1811" s="320">
        <f>ROUND(SUMIF(Anlagenbewegungsdaten!$B:$B,$A1811,Anlagenbewegungsdaten!$D:$D),2)</f>
        <v>0</v>
      </c>
      <c r="L1811" s="321">
        <f t="shared" si="68"/>
        <v>0</v>
      </c>
      <c r="M1811" s="341" t="s">
        <v>4950</v>
      </c>
      <c r="N1811" s="341" t="s">
        <v>4963</v>
      </c>
      <c r="O1811" s="323">
        <f>ROUND(SUMIF(Anlagenbewegungsdaten_AV!B:B,A1811,Anlagenbewegungsdaten_AV!C:C),3)</f>
        <v>0</v>
      </c>
      <c r="P1811" s="320">
        <f>ROUND(SUMIF(Anlagenbewegungsdaten_AV!$B:$B,$A1811,Anlagenbewegungsdaten_AV!$D:$D),2)</f>
        <v>0</v>
      </c>
      <c r="Q1811" s="321">
        <f t="shared" si="69"/>
        <v>0</v>
      </c>
      <c r="S1811" s="324"/>
      <c r="T1811" s="317"/>
      <c r="U1811" s="325"/>
      <c r="V1811" s="325"/>
    </row>
    <row r="1812" spans="1:22" ht="15" customHeight="1" x14ac:dyDescent="0.25">
      <c r="A1812" s="129" t="s">
        <v>478</v>
      </c>
      <c r="B1812" s="126" t="s">
        <v>2087</v>
      </c>
      <c r="C1812" s="127" t="s">
        <v>4021</v>
      </c>
      <c r="D1812" s="127" t="s">
        <v>1800</v>
      </c>
      <c r="E1812" s="127" t="s">
        <v>2465</v>
      </c>
      <c r="F1812" s="128">
        <v>21.6</v>
      </c>
      <c r="G1812" s="128">
        <v>21.8</v>
      </c>
      <c r="H1812" s="128">
        <v>17.28</v>
      </c>
      <c r="I1812" s="311"/>
      <c r="J1812" s="319">
        <f>ROUND(SUMIF(Anlagenbewegungsdaten!B:B,A1812,Anlagenbewegungsdaten!C:C),3)</f>
        <v>0</v>
      </c>
      <c r="K1812" s="320">
        <f>ROUND(SUMIF(Anlagenbewegungsdaten!$B:$B,$A1812,Anlagenbewegungsdaten!$D:$D),2)</f>
        <v>0</v>
      </c>
      <c r="L1812" s="321">
        <f t="shared" si="68"/>
        <v>0</v>
      </c>
      <c r="M1812" s="341" t="s">
        <v>4950</v>
      </c>
      <c r="N1812" s="341" t="s">
        <v>4963</v>
      </c>
      <c r="O1812" s="323">
        <f>ROUND(SUMIF(Anlagenbewegungsdaten_AV!B:B,A1812,Anlagenbewegungsdaten_AV!C:C),3)</f>
        <v>0</v>
      </c>
      <c r="P1812" s="320">
        <f>ROUND(SUMIF(Anlagenbewegungsdaten_AV!$B:$B,$A1812,Anlagenbewegungsdaten_AV!$D:$D),2)</f>
        <v>0</v>
      </c>
      <c r="Q1812" s="321">
        <f t="shared" si="69"/>
        <v>0</v>
      </c>
      <c r="S1812" s="324"/>
      <c r="T1812" s="317"/>
      <c r="U1812" s="325"/>
      <c r="V1812" s="325"/>
    </row>
    <row r="1813" spans="1:22" ht="15" customHeight="1" x14ac:dyDescent="0.25">
      <c r="A1813" s="129" t="s">
        <v>477</v>
      </c>
      <c r="B1813" s="126" t="s">
        <v>2087</v>
      </c>
      <c r="C1813" s="127" t="s">
        <v>4021</v>
      </c>
      <c r="D1813" s="127" t="s">
        <v>261</v>
      </c>
      <c r="E1813" s="127" t="s">
        <v>2462</v>
      </c>
      <c r="F1813" s="128">
        <v>19.600000000000001</v>
      </c>
      <c r="G1813" s="128">
        <v>19.8</v>
      </c>
      <c r="H1813" s="128">
        <v>15.68</v>
      </c>
      <c r="I1813" s="311"/>
      <c r="J1813" s="319">
        <f>ROUND(SUMIF(Anlagenbewegungsdaten!B:B,A1813,Anlagenbewegungsdaten!C:C),3)</f>
        <v>0</v>
      </c>
      <c r="K1813" s="320">
        <f>ROUND(SUMIF(Anlagenbewegungsdaten!$B:$B,$A1813,Anlagenbewegungsdaten!$D:$D),2)</f>
        <v>0</v>
      </c>
      <c r="L1813" s="321">
        <f t="shared" si="68"/>
        <v>0</v>
      </c>
      <c r="M1813" s="341" t="s">
        <v>4950</v>
      </c>
      <c r="N1813" s="341" t="s">
        <v>4963</v>
      </c>
      <c r="O1813" s="323">
        <f>ROUND(SUMIF(Anlagenbewegungsdaten_AV!B:B,A1813,Anlagenbewegungsdaten_AV!C:C),3)</f>
        <v>0</v>
      </c>
      <c r="P1813" s="320">
        <f>ROUND(SUMIF(Anlagenbewegungsdaten_AV!$B:$B,$A1813,Anlagenbewegungsdaten_AV!$D:$D),2)</f>
        <v>0</v>
      </c>
      <c r="Q1813" s="321">
        <f t="shared" si="69"/>
        <v>0</v>
      </c>
      <c r="S1813" s="324"/>
      <c r="T1813" s="317"/>
      <c r="U1813" s="325"/>
      <c r="V1813" s="325"/>
    </row>
    <row r="1814" spans="1:22" ht="15" customHeight="1" x14ac:dyDescent="0.25">
      <c r="A1814" s="129" t="s">
        <v>465</v>
      </c>
      <c r="B1814" s="126" t="s">
        <v>2087</v>
      </c>
      <c r="C1814" s="127" t="s">
        <v>4021</v>
      </c>
      <c r="D1814" s="127" t="s">
        <v>243</v>
      </c>
      <c r="E1814" s="127" t="s">
        <v>2462</v>
      </c>
      <c r="F1814" s="128">
        <v>17.600000000000001</v>
      </c>
      <c r="G1814" s="128">
        <v>17.8</v>
      </c>
      <c r="H1814" s="128">
        <v>14.08</v>
      </c>
      <c r="I1814" s="311"/>
      <c r="J1814" s="319">
        <f>ROUND(SUMIF(Anlagenbewegungsdaten!B:B,A1814,Anlagenbewegungsdaten!C:C),3)</f>
        <v>0</v>
      </c>
      <c r="K1814" s="320">
        <f>ROUND(SUMIF(Anlagenbewegungsdaten!$B:$B,$A1814,Anlagenbewegungsdaten!$D:$D),2)</f>
        <v>0</v>
      </c>
      <c r="L1814" s="321">
        <f t="shared" si="68"/>
        <v>0</v>
      </c>
      <c r="M1814" s="341" t="s">
        <v>4950</v>
      </c>
      <c r="N1814" s="341" t="s">
        <v>4963</v>
      </c>
      <c r="O1814" s="323">
        <f>ROUND(SUMIF(Anlagenbewegungsdaten_AV!B:B,A1814,Anlagenbewegungsdaten_AV!C:C),3)</f>
        <v>0</v>
      </c>
      <c r="P1814" s="320">
        <f>ROUND(SUMIF(Anlagenbewegungsdaten_AV!$B:$B,$A1814,Anlagenbewegungsdaten_AV!$D:$D),2)</f>
        <v>0</v>
      </c>
      <c r="Q1814" s="321">
        <f t="shared" si="69"/>
        <v>0</v>
      </c>
      <c r="S1814" s="324"/>
      <c r="T1814" s="317"/>
      <c r="U1814" s="325"/>
      <c r="V1814" s="325"/>
    </row>
    <row r="1815" spans="1:22" ht="15" customHeight="1" x14ac:dyDescent="0.25">
      <c r="A1815" s="129" t="s">
        <v>509</v>
      </c>
      <c r="B1815" s="126" t="s">
        <v>2087</v>
      </c>
      <c r="C1815" s="127" t="s">
        <v>4021</v>
      </c>
      <c r="D1815" s="127" t="s">
        <v>1855</v>
      </c>
      <c r="E1815" s="127" t="s">
        <v>2462</v>
      </c>
      <c r="F1815" s="128">
        <v>19.600000000000001</v>
      </c>
      <c r="G1815" s="128">
        <v>19.8</v>
      </c>
      <c r="H1815" s="128">
        <v>15.68</v>
      </c>
      <c r="I1815" s="311"/>
      <c r="J1815" s="319">
        <f>ROUND(SUMIF(Anlagenbewegungsdaten!B:B,A1815,Anlagenbewegungsdaten!C:C),3)</f>
        <v>0</v>
      </c>
      <c r="K1815" s="320">
        <f>ROUND(SUMIF(Anlagenbewegungsdaten!$B:$B,$A1815,Anlagenbewegungsdaten!$D:$D),2)</f>
        <v>0</v>
      </c>
      <c r="L1815" s="321">
        <f t="shared" si="68"/>
        <v>0</v>
      </c>
      <c r="M1815" s="341" t="s">
        <v>4950</v>
      </c>
      <c r="N1815" s="341" t="s">
        <v>4963</v>
      </c>
      <c r="O1815" s="323">
        <f>ROUND(SUMIF(Anlagenbewegungsdaten_AV!B:B,A1815,Anlagenbewegungsdaten_AV!C:C),3)</f>
        <v>0</v>
      </c>
      <c r="P1815" s="320">
        <f>ROUND(SUMIF(Anlagenbewegungsdaten_AV!$B:$B,$A1815,Anlagenbewegungsdaten_AV!$D:$D),2)</f>
        <v>0</v>
      </c>
      <c r="Q1815" s="321">
        <f t="shared" si="69"/>
        <v>0</v>
      </c>
      <c r="S1815" s="324"/>
      <c r="T1815" s="317"/>
      <c r="U1815" s="325"/>
      <c r="V1815" s="325"/>
    </row>
    <row r="1816" spans="1:22" ht="15" customHeight="1" x14ac:dyDescent="0.25">
      <c r="A1816" s="129" t="s">
        <v>512</v>
      </c>
      <c r="B1816" s="126" t="s">
        <v>2087</v>
      </c>
      <c r="C1816" s="127" t="s">
        <v>4021</v>
      </c>
      <c r="D1816" s="127" t="s">
        <v>1861</v>
      </c>
      <c r="E1816" s="127" t="s">
        <v>1546</v>
      </c>
      <c r="F1816" s="128">
        <v>22.6</v>
      </c>
      <c r="G1816" s="128">
        <v>22.8</v>
      </c>
      <c r="H1816" s="128">
        <v>18.079999999999998</v>
      </c>
      <c r="I1816" s="311"/>
      <c r="J1816" s="319">
        <f>ROUND(SUMIF(Anlagenbewegungsdaten!B:B,A1816,Anlagenbewegungsdaten!C:C),3)</f>
        <v>0</v>
      </c>
      <c r="K1816" s="320">
        <f>ROUND(SUMIF(Anlagenbewegungsdaten!$B:$B,$A1816,Anlagenbewegungsdaten!$D:$D),2)</f>
        <v>0</v>
      </c>
      <c r="L1816" s="321">
        <f t="shared" si="68"/>
        <v>0</v>
      </c>
      <c r="M1816" s="341" t="s">
        <v>4950</v>
      </c>
      <c r="N1816" s="341" t="s">
        <v>4963</v>
      </c>
      <c r="O1816" s="323">
        <f>ROUND(SUMIF(Anlagenbewegungsdaten_AV!B:B,A1816,Anlagenbewegungsdaten_AV!C:C),3)</f>
        <v>0</v>
      </c>
      <c r="P1816" s="320">
        <f>ROUND(SUMIF(Anlagenbewegungsdaten_AV!$B:$B,$A1816,Anlagenbewegungsdaten_AV!$D:$D),2)</f>
        <v>0</v>
      </c>
      <c r="Q1816" s="321">
        <f t="shared" si="69"/>
        <v>0</v>
      </c>
      <c r="S1816" s="324"/>
      <c r="T1816" s="317"/>
      <c r="U1816" s="325"/>
      <c r="V1816" s="325"/>
    </row>
    <row r="1817" spans="1:22" ht="15" customHeight="1" x14ac:dyDescent="0.25">
      <c r="A1817" s="129" t="s">
        <v>516</v>
      </c>
      <c r="B1817" s="126" t="s">
        <v>2087</v>
      </c>
      <c r="C1817" s="127" t="s">
        <v>4021</v>
      </c>
      <c r="D1817" s="127" t="s">
        <v>1869</v>
      </c>
      <c r="E1817" s="127" t="s">
        <v>1546</v>
      </c>
      <c r="F1817" s="128">
        <v>23.6</v>
      </c>
      <c r="G1817" s="128">
        <v>23.8</v>
      </c>
      <c r="H1817" s="128">
        <v>18.88</v>
      </c>
      <c r="I1817" s="311"/>
      <c r="J1817" s="319">
        <f>ROUND(SUMIF(Anlagenbewegungsdaten!B:B,A1817,Anlagenbewegungsdaten!C:C),3)</f>
        <v>0</v>
      </c>
      <c r="K1817" s="320">
        <f>ROUND(SUMIF(Anlagenbewegungsdaten!$B:$B,$A1817,Anlagenbewegungsdaten!$D:$D),2)</f>
        <v>0</v>
      </c>
      <c r="L1817" s="321">
        <f t="shared" si="68"/>
        <v>0</v>
      </c>
      <c r="M1817" s="341" t="s">
        <v>4950</v>
      </c>
      <c r="N1817" s="341" t="s">
        <v>4963</v>
      </c>
      <c r="O1817" s="323">
        <f>ROUND(SUMIF(Anlagenbewegungsdaten_AV!B:B,A1817,Anlagenbewegungsdaten_AV!C:C),3)</f>
        <v>0</v>
      </c>
      <c r="P1817" s="320">
        <f>ROUND(SUMIF(Anlagenbewegungsdaten_AV!$B:$B,$A1817,Anlagenbewegungsdaten_AV!$D:$D),2)</f>
        <v>0</v>
      </c>
      <c r="Q1817" s="321">
        <f t="shared" si="69"/>
        <v>0</v>
      </c>
      <c r="S1817" s="324"/>
      <c r="T1817" s="317"/>
      <c r="U1817" s="325"/>
      <c r="V1817" s="325"/>
    </row>
    <row r="1818" spans="1:22" ht="15" customHeight="1" x14ac:dyDescent="0.25">
      <c r="A1818" s="129" t="s">
        <v>2863</v>
      </c>
      <c r="B1818" s="126" t="s">
        <v>2087</v>
      </c>
      <c r="C1818" s="127" t="s">
        <v>4021</v>
      </c>
      <c r="D1818" s="127" t="s">
        <v>2741</v>
      </c>
      <c r="E1818" s="127" t="s">
        <v>2555</v>
      </c>
      <c r="F1818" s="128">
        <v>22.57</v>
      </c>
      <c r="G1818" s="128">
        <v>22.77</v>
      </c>
      <c r="H1818" s="128">
        <v>18.059999999999999</v>
      </c>
      <c r="I1818" s="311"/>
      <c r="J1818" s="319">
        <f>ROUND(SUMIF(Anlagenbewegungsdaten!B:B,A1818,Anlagenbewegungsdaten!C:C),3)</f>
        <v>0</v>
      </c>
      <c r="K1818" s="320">
        <f>ROUND(SUMIF(Anlagenbewegungsdaten!$B:$B,$A1818,Anlagenbewegungsdaten!$D:$D),2)</f>
        <v>0</v>
      </c>
      <c r="L1818" s="321">
        <f t="shared" si="68"/>
        <v>0</v>
      </c>
      <c r="M1818" s="341" t="s">
        <v>4950</v>
      </c>
      <c r="N1818" s="341" t="s">
        <v>4963</v>
      </c>
      <c r="O1818" s="323">
        <f>ROUND(SUMIF(Anlagenbewegungsdaten_AV!B:B,A1818,Anlagenbewegungsdaten_AV!C:C),3)</f>
        <v>0</v>
      </c>
      <c r="P1818" s="320">
        <f>ROUND(SUMIF(Anlagenbewegungsdaten_AV!$B:$B,$A1818,Anlagenbewegungsdaten_AV!$D:$D),2)</f>
        <v>0</v>
      </c>
      <c r="Q1818" s="321">
        <f t="shared" si="69"/>
        <v>0</v>
      </c>
      <c r="S1818" s="324"/>
      <c r="T1818" s="317"/>
      <c r="U1818" s="325"/>
      <c r="V1818" s="325"/>
    </row>
    <row r="1819" spans="1:22" ht="15" customHeight="1" x14ac:dyDescent="0.25">
      <c r="A1819" s="129" t="s">
        <v>2864</v>
      </c>
      <c r="B1819" s="126" t="s">
        <v>2087</v>
      </c>
      <c r="C1819" s="127" t="s">
        <v>4021</v>
      </c>
      <c r="D1819" s="127" t="s">
        <v>2743</v>
      </c>
      <c r="E1819" s="127" t="s">
        <v>2555</v>
      </c>
      <c r="F1819" s="128">
        <v>23.57</v>
      </c>
      <c r="G1819" s="128">
        <v>23.77</v>
      </c>
      <c r="H1819" s="128">
        <v>18.86</v>
      </c>
      <c r="I1819" s="311"/>
      <c r="J1819" s="319">
        <f>ROUND(SUMIF(Anlagenbewegungsdaten!B:B,A1819,Anlagenbewegungsdaten!C:C),3)</f>
        <v>0</v>
      </c>
      <c r="K1819" s="320">
        <f>ROUND(SUMIF(Anlagenbewegungsdaten!$B:$B,$A1819,Anlagenbewegungsdaten!$D:$D),2)</f>
        <v>0</v>
      </c>
      <c r="L1819" s="321">
        <f t="shared" si="68"/>
        <v>0</v>
      </c>
      <c r="M1819" s="341" t="s">
        <v>4950</v>
      </c>
      <c r="N1819" s="341" t="s">
        <v>4963</v>
      </c>
      <c r="O1819" s="323">
        <f>ROUND(SUMIF(Anlagenbewegungsdaten_AV!B:B,A1819,Anlagenbewegungsdaten_AV!C:C),3)</f>
        <v>0</v>
      </c>
      <c r="P1819" s="320">
        <f>ROUND(SUMIF(Anlagenbewegungsdaten_AV!$B:$B,$A1819,Anlagenbewegungsdaten_AV!$D:$D),2)</f>
        <v>0</v>
      </c>
      <c r="Q1819" s="321">
        <f t="shared" si="69"/>
        <v>0</v>
      </c>
      <c r="S1819" s="324"/>
      <c r="T1819" s="317"/>
      <c r="U1819" s="325"/>
      <c r="V1819" s="325"/>
    </row>
    <row r="1820" spans="1:22" ht="15" customHeight="1" x14ac:dyDescent="0.25">
      <c r="A1820" s="129" t="s">
        <v>3607</v>
      </c>
      <c r="B1820" s="126" t="s">
        <v>2087</v>
      </c>
      <c r="C1820" s="127" t="s">
        <v>4021</v>
      </c>
      <c r="D1820" s="127" t="s">
        <v>3485</v>
      </c>
      <c r="E1820" s="127" t="s">
        <v>3299</v>
      </c>
      <c r="F1820" s="128">
        <v>22.54</v>
      </c>
      <c r="G1820" s="128">
        <v>22.74</v>
      </c>
      <c r="H1820" s="128">
        <v>18.03</v>
      </c>
      <c r="I1820" s="311"/>
      <c r="J1820" s="319">
        <f>ROUND(SUMIF(Anlagenbewegungsdaten!B:B,A1820,Anlagenbewegungsdaten!C:C),3)</f>
        <v>0</v>
      </c>
      <c r="K1820" s="320">
        <f>ROUND(SUMIF(Anlagenbewegungsdaten!$B:$B,$A1820,Anlagenbewegungsdaten!$D:$D),2)</f>
        <v>0</v>
      </c>
      <c r="L1820" s="321">
        <f t="shared" si="68"/>
        <v>0</v>
      </c>
      <c r="M1820" s="341" t="s">
        <v>4950</v>
      </c>
      <c r="N1820" s="341" t="s">
        <v>4963</v>
      </c>
      <c r="O1820" s="323">
        <f>ROUND(SUMIF(Anlagenbewegungsdaten_AV!B:B,A1820,Anlagenbewegungsdaten_AV!C:C),3)</f>
        <v>0</v>
      </c>
      <c r="P1820" s="320">
        <f>ROUND(SUMIF(Anlagenbewegungsdaten_AV!$B:$B,$A1820,Anlagenbewegungsdaten_AV!$D:$D),2)</f>
        <v>0</v>
      </c>
      <c r="Q1820" s="321">
        <f t="shared" si="69"/>
        <v>0</v>
      </c>
      <c r="S1820" s="324"/>
      <c r="T1820" s="317"/>
      <c r="U1820" s="325"/>
      <c r="V1820" s="325"/>
    </row>
    <row r="1821" spans="1:22" ht="15" customHeight="1" x14ac:dyDescent="0.25">
      <c r="A1821" s="129" t="s">
        <v>3608</v>
      </c>
      <c r="B1821" s="126" t="s">
        <v>2087</v>
      </c>
      <c r="C1821" s="127" t="s">
        <v>4021</v>
      </c>
      <c r="D1821" s="127" t="s">
        <v>3487</v>
      </c>
      <c r="E1821" s="127" t="s">
        <v>3299</v>
      </c>
      <c r="F1821" s="128">
        <v>23.54</v>
      </c>
      <c r="G1821" s="128">
        <v>23.74</v>
      </c>
      <c r="H1821" s="128">
        <v>18.829999999999998</v>
      </c>
      <c r="I1821" s="311"/>
      <c r="J1821" s="319">
        <f>ROUND(SUMIF(Anlagenbewegungsdaten!B:B,A1821,Anlagenbewegungsdaten!C:C),3)</f>
        <v>0</v>
      </c>
      <c r="K1821" s="320">
        <f>ROUND(SUMIF(Anlagenbewegungsdaten!$B:$B,$A1821,Anlagenbewegungsdaten!$D:$D),2)</f>
        <v>0</v>
      </c>
      <c r="L1821" s="321">
        <f t="shared" si="68"/>
        <v>0</v>
      </c>
      <c r="M1821" s="341" t="s">
        <v>4950</v>
      </c>
      <c r="N1821" s="341" t="s">
        <v>4963</v>
      </c>
      <c r="O1821" s="323">
        <f>ROUND(SUMIF(Anlagenbewegungsdaten_AV!B:B,A1821,Anlagenbewegungsdaten_AV!C:C),3)</f>
        <v>0</v>
      </c>
      <c r="P1821" s="320">
        <f>ROUND(SUMIF(Anlagenbewegungsdaten_AV!$B:$B,$A1821,Anlagenbewegungsdaten_AV!$D:$D),2)</f>
        <v>0</v>
      </c>
      <c r="Q1821" s="321">
        <f t="shared" si="69"/>
        <v>0</v>
      </c>
      <c r="S1821" s="324"/>
      <c r="T1821" s="317"/>
      <c r="U1821" s="325"/>
      <c r="V1821" s="325"/>
    </row>
    <row r="1822" spans="1:22" ht="15" customHeight="1" x14ac:dyDescent="0.25">
      <c r="A1822" s="129" t="s">
        <v>4379</v>
      </c>
      <c r="B1822" s="126" t="s">
        <v>2087</v>
      </c>
      <c r="C1822" s="127" t="s">
        <v>4021</v>
      </c>
      <c r="D1822" s="127" t="s">
        <v>4256</v>
      </c>
      <c r="E1822" s="127" t="s">
        <v>4069</v>
      </c>
      <c r="F1822" s="128">
        <v>22.509999999999998</v>
      </c>
      <c r="G1822" s="128">
        <v>22.709999999999997</v>
      </c>
      <c r="H1822" s="128">
        <v>18.010000000000002</v>
      </c>
      <c r="I1822" s="311"/>
      <c r="J1822" s="319">
        <f>ROUND(SUMIF(Anlagenbewegungsdaten!B:B,A1822,Anlagenbewegungsdaten!C:C),3)</f>
        <v>0</v>
      </c>
      <c r="K1822" s="320">
        <f>ROUND(SUMIF(Anlagenbewegungsdaten!$B:$B,$A1822,Anlagenbewegungsdaten!$D:$D),2)</f>
        <v>0</v>
      </c>
      <c r="L1822" s="321">
        <f t="shared" si="68"/>
        <v>0</v>
      </c>
      <c r="M1822" s="341" t="s">
        <v>4950</v>
      </c>
      <c r="N1822" s="341" t="s">
        <v>4963</v>
      </c>
      <c r="O1822" s="323">
        <f>ROUND(SUMIF(Anlagenbewegungsdaten_AV!B:B,A1822,Anlagenbewegungsdaten_AV!C:C),3)</f>
        <v>0</v>
      </c>
      <c r="P1822" s="320">
        <f>ROUND(SUMIF(Anlagenbewegungsdaten_AV!$B:$B,$A1822,Anlagenbewegungsdaten_AV!$D:$D),2)</f>
        <v>0</v>
      </c>
      <c r="Q1822" s="321">
        <f t="shared" si="69"/>
        <v>0</v>
      </c>
      <c r="S1822" s="324"/>
      <c r="T1822" s="317"/>
      <c r="U1822" s="325"/>
      <c r="V1822" s="325"/>
    </row>
    <row r="1823" spans="1:22" ht="15" customHeight="1" x14ac:dyDescent="0.25">
      <c r="A1823" s="129" t="s">
        <v>4380</v>
      </c>
      <c r="B1823" s="126" t="s">
        <v>2087</v>
      </c>
      <c r="C1823" s="127" t="s">
        <v>4021</v>
      </c>
      <c r="D1823" s="127" t="s">
        <v>4258</v>
      </c>
      <c r="E1823" s="127" t="s">
        <v>4069</v>
      </c>
      <c r="F1823" s="128">
        <v>23.509999999999998</v>
      </c>
      <c r="G1823" s="128">
        <v>23.709999999999997</v>
      </c>
      <c r="H1823" s="128">
        <v>18.809999999999999</v>
      </c>
      <c r="I1823" s="311"/>
      <c r="J1823" s="319">
        <f>ROUND(SUMIF(Anlagenbewegungsdaten!B:B,A1823,Anlagenbewegungsdaten!C:C),3)</f>
        <v>0</v>
      </c>
      <c r="K1823" s="320">
        <f>ROUND(SUMIF(Anlagenbewegungsdaten!$B:$B,$A1823,Anlagenbewegungsdaten!$D:$D),2)</f>
        <v>0</v>
      </c>
      <c r="L1823" s="321">
        <f t="shared" si="68"/>
        <v>0</v>
      </c>
      <c r="M1823" s="341" t="s">
        <v>4950</v>
      </c>
      <c r="N1823" s="341" t="s">
        <v>4963</v>
      </c>
      <c r="O1823" s="323">
        <f>ROUND(SUMIF(Anlagenbewegungsdaten_AV!B:B,A1823,Anlagenbewegungsdaten_AV!C:C),3)</f>
        <v>0</v>
      </c>
      <c r="P1823" s="320">
        <f>ROUND(SUMIF(Anlagenbewegungsdaten_AV!$B:$B,$A1823,Anlagenbewegungsdaten_AV!$D:$D),2)</f>
        <v>0</v>
      </c>
      <c r="Q1823" s="321">
        <f t="shared" si="69"/>
        <v>0</v>
      </c>
      <c r="S1823" s="324"/>
      <c r="T1823" s="317"/>
      <c r="U1823" s="325"/>
      <c r="V1823" s="325"/>
    </row>
    <row r="1824" spans="1:22" ht="15" customHeight="1" x14ac:dyDescent="0.25">
      <c r="A1824" s="129" t="s">
        <v>5899</v>
      </c>
      <c r="B1824" s="126" t="s">
        <v>2087</v>
      </c>
      <c r="C1824" s="127" t="s">
        <v>4021</v>
      </c>
      <c r="D1824" s="127" t="s">
        <v>5900</v>
      </c>
      <c r="E1824" s="127" t="s">
        <v>5023</v>
      </c>
      <c r="F1824" s="128">
        <v>23.48</v>
      </c>
      <c r="G1824" s="128">
        <v>23.68</v>
      </c>
      <c r="H1824" s="128">
        <v>18.78</v>
      </c>
      <c r="I1824" s="311"/>
      <c r="J1824" s="319">
        <f>ROUND(SUMIF(Anlagenbewegungsdaten!B:B,A1824,Anlagenbewegungsdaten!C:C),3)</f>
        <v>0</v>
      </c>
      <c r="K1824" s="320">
        <f>ROUND(SUMIF(Anlagenbewegungsdaten!$B:$B,$A1824,Anlagenbewegungsdaten!$D:$D),2)</f>
        <v>0</v>
      </c>
      <c r="L1824" s="321">
        <f t="shared" si="68"/>
        <v>0</v>
      </c>
      <c r="M1824" s="341" t="s">
        <v>4950</v>
      </c>
      <c r="N1824" s="341" t="s">
        <v>4963</v>
      </c>
      <c r="O1824" s="323">
        <f>ROUND(SUMIF(Anlagenbewegungsdaten_AV!B:B,A1824,Anlagenbewegungsdaten_AV!C:C),3)</f>
        <v>0</v>
      </c>
      <c r="P1824" s="320">
        <f>ROUND(SUMIF(Anlagenbewegungsdaten_AV!$B:$B,$A1824,Anlagenbewegungsdaten_AV!$D:$D),2)</f>
        <v>0</v>
      </c>
      <c r="Q1824" s="321">
        <f t="shared" si="69"/>
        <v>0</v>
      </c>
      <c r="S1824" s="324"/>
      <c r="T1824" s="317"/>
      <c r="U1824" s="325"/>
      <c r="V1824" s="325"/>
    </row>
    <row r="1825" spans="1:22" ht="15" customHeight="1" x14ac:dyDescent="0.25">
      <c r="A1825" s="129" t="s">
        <v>511</v>
      </c>
      <c r="B1825" s="126" t="s">
        <v>2087</v>
      </c>
      <c r="C1825" s="127" t="s">
        <v>4021</v>
      </c>
      <c r="D1825" s="127" t="s">
        <v>1859</v>
      </c>
      <c r="E1825" s="127" t="s">
        <v>1543</v>
      </c>
      <c r="F1825" s="128">
        <v>22.6</v>
      </c>
      <c r="G1825" s="128">
        <v>22.8</v>
      </c>
      <c r="H1825" s="128">
        <v>18.079999999999998</v>
      </c>
      <c r="I1825" s="311"/>
      <c r="J1825" s="319">
        <f>ROUND(SUMIF(Anlagenbewegungsdaten!B:B,A1825,Anlagenbewegungsdaten!C:C),3)</f>
        <v>0</v>
      </c>
      <c r="K1825" s="320">
        <f>ROUND(SUMIF(Anlagenbewegungsdaten!$B:$B,$A1825,Anlagenbewegungsdaten!$D:$D),2)</f>
        <v>0</v>
      </c>
      <c r="L1825" s="321">
        <f t="shared" si="68"/>
        <v>0</v>
      </c>
      <c r="M1825" s="341" t="s">
        <v>4950</v>
      </c>
      <c r="N1825" s="341" t="s">
        <v>4963</v>
      </c>
      <c r="O1825" s="323">
        <f>ROUND(SUMIF(Anlagenbewegungsdaten_AV!B:B,A1825,Anlagenbewegungsdaten_AV!C:C),3)</f>
        <v>0</v>
      </c>
      <c r="P1825" s="320">
        <f>ROUND(SUMIF(Anlagenbewegungsdaten_AV!$B:$B,$A1825,Anlagenbewegungsdaten_AV!$D:$D),2)</f>
        <v>0</v>
      </c>
      <c r="Q1825" s="321">
        <f t="shared" si="69"/>
        <v>0</v>
      </c>
      <c r="S1825" s="324"/>
      <c r="T1825" s="317"/>
      <c r="U1825" s="325"/>
      <c r="V1825" s="325"/>
    </row>
    <row r="1826" spans="1:22" ht="15" customHeight="1" x14ac:dyDescent="0.25">
      <c r="A1826" s="129" t="s">
        <v>515</v>
      </c>
      <c r="B1826" s="126" t="s">
        <v>2087</v>
      </c>
      <c r="C1826" s="127" t="s">
        <v>4021</v>
      </c>
      <c r="D1826" s="127" t="s">
        <v>1867</v>
      </c>
      <c r="E1826" s="127" t="s">
        <v>1543</v>
      </c>
      <c r="F1826" s="128">
        <v>23.6</v>
      </c>
      <c r="G1826" s="128">
        <v>23.8</v>
      </c>
      <c r="H1826" s="128">
        <v>18.88</v>
      </c>
      <c r="I1826" s="311"/>
      <c r="J1826" s="319">
        <f>ROUND(SUMIF(Anlagenbewegungsdaten!B:B,A1826,Anlagenbewegungsdaten!C:C),3)</f>
        <v>0</v>
      </c>
      <c r="K1826" s="320">
        <f>ROUND(SUMIF(Anlagenbewegungsdaten!$B:$B,$A1826,Anlagenbewegungsdaten!$D:$D),2)</f>
        <v>0</v>
      </c>
      <c r="L1826" s="321">
        <f t="shared" si="68"/>
        <v>0</v>
      </c>
      <c r="M1826" s="341" t="s">
        <v>4950</v>
      </c>
      <c r="N1826" s="341" t="s">
        <v>4963</v>
      </c>
      <c r="O1826" s="323">
        <f>ROUND(SUMIF(Anlagenbewegungsdaten_AV!B:B,A1826,Anlagenbewegungsdaten_AV!C:C),3)</f>
        <v>0</v>
      </c>
      <c r="P1826" s="320">
        <f>ROUND(SUMIF(Anlagenbewegungsdaten_AV!$B:$B,$A1826,Anlagenbewegungsdaten_AV!$D:$D),2)</f>
        <v>0</v>
      </c>
      <c r="Q1826" s="321">
        <f t="shared" si="69"/>
        <v>0</v>
      </c>
      <c r="S1826" s="324"/>
      <c r="T1826" s="317"/>
      <c r="U1826" s="325"/>
      <c r="V1826" s="325"/>
    </row>
    <row r="1827" spans="1:22" ht="15" customHeight="1" x14ac:dyDescent="0.25">
      <c r="A1827" s="129" t="s">
        <v>510</v>
      </c>
      <c r="B1827" s="126" t="s">
        <v>2087</v>
      </c>
      <c r="C1827" s="127" t="s">
        <v>4021</v>
      </c>
      <c r="D1827" s="127" t="s">
        <v>1857</v>
      </c>
      <c r="E1827" s="127" t="s">
        <v>2465</v>
      </c>
      <c r="F1827" s="128">
        <v>21.6</v>
      </c>
      <c r="G1827" s="128">
        <v>21.8</v>
      </c>
      <c r="H1827" s="128">
        <v>17.28</v>
      </c>
      <c r="I1827" s="311"/>
      <c r="J1827" s="319">
        <f>ROUND(SUMIF(Anlagenbewegungsdaten!B:B,A1827,Anlagenbewegungsdaten!C:C),3)</f>
        <v>0</v>
      </c>
      <c r="K1827" s="320">
        <f>ROUND(SUMIF(Anlagenbewegungsdaten!$B:$B,$A1827,Anlagenbewegungsdaten!$D:$D),2)</f>
        <v>0</v>
      </c>
      <c r="L1827" s="321">
        <f t="shared" si="68"/>
        <v>0</v>
      </c>
      <c r="M1827" s="341" t="s">
        <v>4950</v>
      </c>
      <c r="N1827" s="341" t="s">
        <v>4963</v>
      </c>
      <c r="O1827" s="323">
        <f>ROUND(SUMIF(Anlagenbewegungsdaten_AV!B:B,A1827,Anlagenbewegungsdaten_AV!C:C),3)</f>
        <v>0</v>
      </c>
      <c r="P1827" s="320">
        <f>ROUND(SUMIF(Anlagenbewegungsdaten_AV!$B:$B,$A1827,Anlagenbewegungsdaten_AV!$D:$D),2)</f>
        <v>0</v>
      </c>
      <c r="Q1827" s="321">
        <f t="shared" si="69"/>
        <v>0</v>
      </c>
      <c r="S1827" s="324"/>
      <c r="T1827" s="317"/>
      <c r="U1827" s="325"/>
      <c r="V1827" s="325"/>
    </row>
    <row r="1828" spans="1:22" ht="15" customHeight="1" x14ac:dyDescent="0.25">
      <c r="A1828" s="129" t="s">
        <v>514</v>
      </c>
      <c r="B1828" s="126" t="s">
        <v>2087</v>
      </c>
      <c r="C1828" s="127" t="s">
        <v>4021</v>
      </c>
      <c r="D1828" s="127" t="s">
        <v>1865</v>
      </c>
      <c r="E1828" s="127" t="s">
        <v>2465</v>
      </c>
      <c r="F1828" s="128">
        <v>22.6</v>
      </c>
      <c r="G1828" s="128">
        <v>22.8</v>
      </c>
      <c r="H1828" s="128">
        <v>18.079999999999998</v>
      </c>
      <c r="I1828" s="311"/>
      <c r="J1828" s="319">
        <f>ROUND(SUMIF(Anlagenbewegungsdaten!B:B,A1828,Anlagenbewegungsdaten!C:C),3)</f>
        <v>0</v>
      </c>
      <c r="K1828" s="320">
        <f>ROUND(SUMIF(Anlagenbewegungsdaten!$B:$B,$A1828,Anlagenbewegungsdaten!$D:$D),2)</f>
        <v>0</v>
      </c>
      <c r="L1828" s="321">
        <f t="shared" si="68"/>
        <v>0</v>
      </c>
      <c r="M1828" s="341" t="s">
        <v>4950</v>
      </c>
      <c r="N1828" s="341" t="s">
        <v>4963</v>
      </c>
      <c r="O1828" s="323">
        <f>ROUND(SUMIF(Anlagenbewegungsdaten_AV!B:B,A1828,Anlagenbewegungsdaten_AV!C:C),3)</f>
        <v>0</v>
      </c>
      <c r="P1828" s="320">
        <f>ROUND(SUMIF(Anlagenbewegungsdaten_AV!$B:$B,$A1828,Anlagenbewegungsdaten_AV!$D:$D),2)</f>
        <v>0</v>
      </c>
      <c r="Q1828" s="321">
        <f t="shared" si="69"/>
        <v>0</v>
      </c>
      <c r="S1828" s="324"/>
      <c r="T1828" s="317"/>
      <c r="U1828" s="325"/>
      <c r="V1828" s="325"/>
    </row>
    <row r="1829" spans="1:22" ht="15" customHeight="1" x14ac:dyDescent="0.25">
      <c r="A1829" s="129" t="s">
        <v>513</v>
      </c>
      <c r="B1829" s="126" t="s">
        <v>2087</v>
      </c>
      <c r="C1829" s="127" t="s">
        <v>4021</v>
      </c>
      <c r="D1829" s="127" t="s">
        <v>1863</v>
      </c>
      <c r="E1829" s="127" t="s">
        <v>2462</v>
      </c>
      <c r="F1829" s="128">
        <v>20.6</v>
      </c>
      <c r="G1829" s="128">
        <v>20.8</v>
      </c>
      <c r="H1829" s="128">
        <v>16.48</v>
      </c>
      <c r="I1829" s="311"/>
      <c r="J1829" s="319">
        <f>ROUND(SUMIF(Anlagenbewegungsdaten!B:B,A1829,Anlagenbewegungsdaten!C:C),3)</f>
        <v>0</v>
      </c>
      <c r="K1829" s="320">
        <f>ROUND(SUMIF(Anlagenbewegungsdaten!$B:$B,$A1829,Anlagenbewegungsdaten!$D:$D),2)</f>
        <v>0</v>
      </c>
      <c r="L1829" s="321">
        <f t="shared" si="68"/>
        <v>0</v>
      </c>
      <c r="M1829" s="341" t="s">
        <v>4950</v>
      </c>
      <c r="N1829" s="341" t="s">
        <v>4963</v>
      </c>
      <c r="O1829" s="323">
        <f>ROUND(SUMIF(Anlagenbewegungsdaten_AV!B:B,A1829,Anlagenbewegungsdaten_AV!C:C),3)</f>
        <v>0</v>
      </c>
      <c r="P1829" s="320">
        <f>ROUND(SUMIF(Anlagenbewegungsdaten_AV!$B:$B,$A1829,Anlagenbewegungsdaten_AV!$D:$D),2)</f>
        <v>0</v>
      </c>
      <c r="Q1829" s="321">
        <f t="shared" si="69"/>
        <v>0</v>
      </c>
      <c r="S1829" s="324"/>
      <c r="T1829" s="317"/>
      <c r="U1829" s="325"/>
      <c r="V1829" s="325"/>
    </row>
    <row r="1830" spans="1:22" ht="15" customHeight="1" x14ac:dyDescent="0.25">
      <c r="A1830" s="129" t="s">
        <v>468</v>
      </c>
      <c r="B1830" s="126" t="s">
        <v>2087</v>
      </c>
      <c r="C1830" s="127" t="s">
        <v>4021</v>
      </c>
      <c r="D1830" s="127" t="s">
        <v>2006</v>
      </c>
      <c r="E1830" s="127" t="s">
        <v>1546</v>
      </c>
      <c r="F1830" s="128">
        <v>20.6</v>
      </c>
      <c r="G1830" s="128">
        <v>20.8</v>
      </c>
      <c r="H1830" s="128">
        <v>16.48</v>
      </c>
      <c r="I1830" s="311"/>
      <c r="J1830" s="319">
        <f>ROUND(SUMIF(Anlagenbewegungsdaten!B:B,A1830,Anlagenbewegungsdaten!C:C),3)</f>
        <v>0</v>
      </c>
      <c r="K1830" s="320">
        <f>ROUND(SUMIF(Anlagenbewegungsdaten!$B:$B,$A1830,Anlagenbewegungsdaten!$D:$D),2)</f>
        <v>0</v>
      </c>
      <c r="L1830" s="321">
        <f t="shared" si="68"/>
        <v>0</v>
      </c>
      <c r="M1830" s="341" t="s">
        <v>4950</v>
      </c>
      <c r="N1830" s="341" t="s">
        <v>4963</v>
      </c>
      <c r="O1830" s="323">
        <f>ROUND(SUMIF(Anlagenbewegungsdaten_AV!B:B,A1830,Anlagenbewegungsdaten_AV!C:C),3)</f>
        <v>0</v>
      </c>
      <c r="P1830" s="320">
        <f>ROUND(SUMIF(Anlagenbewegungsdaten_AV!$B:$B,$A1830,Anlagenbewegungsdaten_AV!$D:$D),2)</f>
        <v>0</v>
      </c>
      <c r="Q1830" s="321">
        <f t="shared" si="69"/>
        <v>0</v>
      </c>
      <c r="S1830" s="324"/>
      <c r="T1830" s="317"/>
      <c r="U1830" s="325"/>
      <c r="V1830" s="325"/>
    </row>
    <row r="1831" spans="1:22" ht="15" customHeight="1" x14ac:dyDescent="0.25">
      <c r="A1831" s="129" t="s">
        <v>472</v>
      </c>
      <c r="B1831" s="126" t="s">
        <v>2087</v>
      </c>
      <c r="C1831" s="127" t="s">
        <v>4021</v>
      </c>
      <c r="D1831" s="127" t="s">
        <v>253</v>
      </c>
      <c r="E1831" s="127" t="s">
        <v>1546</v>
      </c>
      <c r="F1831" s="128">
        <v>21.6</v>
      </c>
      <c r="G1831" s="128">
        <v>21.8</v>
      </c>
      <c r="H1831" s="128">
        <v>17.28</v>
      </c>
      <c r="I1831" s="311"/>
      <c r="J1831" s="319">
        <f>ROUND(SUMIF(Anlagenbewegungsdaten!B:B,A1831,Anlagenbewegungsdaten!C:C),3)</f>
        <v>0</v>
      </c>
      <c r="K1831" s="320">
        <f>ROUND(SUMIF(Anlagenbewegungsdaten!$B:$B,$A1831,Anlagenbewegungsdaten!$D:$D),2)</f>
        <v>0</v>
      </c>
      <c r="L1831" s="321">
        <f t="shared" si="68"/>
        <v>0</v>
      </c>
      <c r="M1831" s="341" t="s">
        <v>4950</v>
      </c>
      <c r="N1831" s="341" t="s">
        <v>4963</v>
      </c>
      <c r="O1831" s="323">
        <f>ROUND(SUMIF(Anlagenbewegungsdaten_AV!B:B,A1831,Anlagenbewegungsdaten_AV!C:C),3)</f>
        <v>0</v>
      </c>
      <c r="P1831" s="320">
        <f>ROUND(SUMIF(Anlagenbewegungsdaten_AV!$B:$B,$A1831,Anlagenbewegungsdaten_AV!$D:$D),2)</f>
        <v>0</v>
      </c>
      <c r="Q1831" s="321">
        <f t="shared" si="69"/>
        <v>0</v>
      </c>
      <c r="S1831" s="324"/>
      <c r="T1831" s="317"/>
      <c r="U1831" s="325"/>
      <c r="V1831" s="325"/>
    </row>
    <row r="1832" spans="1:22" ht="15" customHeight="1" x14ac:dyDescent="0.25">
      <c r="A1832" s="129" t="s">
        <v>2851</v>
      </c>
      <c r="B1832" s="126" t="s">
        <v>2087</v>
      </c>
      <c r="C1832" s="127" t="s">
        <v>4021</v>
      </c>
      <c r="D1832" s="127" t="s">
        <v>2722</v>
      </c>
      <c r="E1832" s="127" t="s">
        <v>2555</v>
      </c>
      <c r="F1832" s="128">
        <v>20.57</v>
      </c>
      <c r="G1832" s="128">
        <v>20.77</v>
      </c>
      <c r="H1832" s="128">
        <v>16.46</v>
      </c>
      <c r="I1832" s="311"/>
      <c r="J1832" s="319">
        <f>ROUND(SUMIF(Anlagenbewegungsdaten!B:B,A1832,Anlagenbewegungsdaten!C:C),3)</f>
        <v>0</v>
      </c>
      <c r="K1832" s="320">
        <f>ROUND(SUMIF(Anlagenbewegungsdaten!$B:$B,$A1832,Anlagenbewegungsdaten!$D:$D),2)</f>
        <v>0</v>
      </c>
      <c r="L1832" s="321">
        <f t="shared" si="68"/>
        <v>0</v>
      </c>
      <c r="M1832" s="341" t="s">
        <v>4950</v>
      </c>
      <c r="N1832" s="341" t="s">
        <v>4963</v>
      </c>
      <c r="O1832" s="323">
        <f>ROUND(SUMIF(Anlagenbewegungsdaten_AV!B:B,A1832,Anlagenbewegungsdaten_AV!C:C),3)</f>
        <v>0</v>
      </c>
      <c r="P1832" s="320">
        <f>ROUND(SUMIF(Anlagenbewegungsdaten_AV!$B:$B,$A1832,Anlagenbewegungsdaten_AV!$D:$D),2)</f>
        <v>0</v>
      </c>
      <c r="Q1832" s="321">
        <f t="shared" si="69"/>
        <v>0</v>
      </c>
      <c r="S1832" s="324"/>
      <c r="T1832" s="317"/>
      <c r="U1832" s="325"/>
      <c r="V1832" s="325"/>
    </row>
    <row r="1833" spans="1:22" ht="15" customHeight="1" x14ac:dyDescent="0.25">
      <c r="A1833" s="129" t="s">
        <v>2852</v>
      </c>
      <c r="B1833" s="126" t="s">
        <v>2087</v>
      </c>
      <c r="C1833" s="127" t="s">
        <v>4021</v>
      </c>
      <c r="D1833" s="127" t="s">
        <v>2593</v>
      </c>
      <c r="E1833" s="127" t="s">
        <v>2555</v>
      </c>
      <c r="F1833" s="128">
        <v>21.57</v>
      </c>
      <c r="G1833" s="128">
        <v>21.77</v>
      </c>
      <c r="H1833" s="128">
        <v>17.260000000000002</v>
      </c>
      <c r="I1833" s="311"/>
      <c r="J1833" s="319">
        <f>ROUND(SUMIF(Anlagenbewegungsdaten!B:B,A1833,Anlagenbewegungsdaten!C:C),3)</f>
        <v>0</v>
      </c>
      <c r="K1833" s="320">
        <f>ROUND(SUMIF(Anlagenbewegungsdaten!$B:$B,$A1833,Anlagenbewegungsdaten!$D:$D),2)</f>
        <v>0</v>
      </c>
      <c r="L1833" s="321">
        <f t="shared" si="68"/>
        <v>0</v>
      </c>
      <c r="M1833" s="341" t="s">
        <v>4950</v>
      </c>
      <c r="N1833" s="341" t="s">
        <v>4963</v>
      </c>
      <c r="O1833" s="323">
        <f>ROUND(SUMIF(Anlagenbewegungsdaten_AV!B:B,A1833,Anlagenbewegungsdaten_AV!C:C),3)</f>
        <v>0</v>
      </c>
      <c r="P1833" s="320">
        <f>ROUND(SUMIF(Anlagenbewegungsdaten_AV!$B:$B,$A1833,Anlagenbewegungsdaten_AV!$D:$D),2)</f>
        <v>0</v>
      </c>
      <c r="Q1833" s="321">
        <f t="shared" si="69"/>
        <v>0</v>
      </c>
      <c r="S1833" s="324"/>
      <c r="T1833" s="317"/>
      <c r="U1833" s="325"/>
      <c r="V1833" s="325"/>
    </row>
    <row r="1834" spans="1:22" ht="15" customHeight="1" x14ac:dyDescent="0.25">
      <c r="A1834" s="129" t="s">
        <v>3595</v>
      </c>
      <c r="B1834" s="126" t="s">
        <v>2087</v>
      </c>
      <c r="C1834" s="127" t="s">
        <v>4021</v>
      </c>
      <c r="D1834" s="127" t="s">
        <v>3466</v>
      </c>
      <c r="E1834" s="127" t="s">
        <v>3299</v>
      </c>
      <c r="F1834" s="128">
        <v>20.54</v>
      </c>
      <c r="G1834" s="128">
        <v>20.74</v>
      </c>
      <c r="H1834" s="128">
        <v>16.43</v>
      </c>
      <c r="I1834" s="311"/>
      <c r="J1834" s="319">
        <f>ROUND(SUMIF(Anlagenbewegungsdaten!B:B,A1834,Anlagenbewegungsdaten!C:C),3)</f>
        <v>0</v>
      </c>
      <c r="K1834" s="320">
        <f>ROUND(SUMIF(Anlagenbewegungsdaten!$B:$B,$A1834,Anlagenbewegungsdaten!$D:$D),2)</f>
        <v>0</v>
      </c>
      <c r="L1834" s="321">
        <f t="shared" si="68"/>
        <v>0</v>
      </c>
      <c r="M1834" s="341" t="s">
        <v>4950</v>
      </c>
      <c r="N1834" s="341" t="s">
        <v>4963</v>
      </c>
      <c r="O1834" s="323">
        <f>ROUND(SUMIF(Anlagenbewegungsdaten_AV!B:B,A1834,Anlagenbewegungsdaten_AV!C:C),3)</f>
        <v>0</v>
      </c>
      <c r="P1834" s="320">
        <f>ROUND(SUMIF(Anlagenbewegungsdaten_AV!$B:$B,$A1834,Anlagenbewegungsdaten_AV!$D:$D),2)</f>
        <v>0</v>
      </c>
      <c r="Q1834" s="321">
        <f t="shared" si="69"/>
        <v>0</v>
      </c>
      <c r="S1834" s="324"/>
      <c r="T1834" s="317"/>
      <c r="U1834" s="325"/>
      <c r="V1834" s="325"/>
    </row>
    <row r="1835" spans="1:22" ht="15" customHeight="1" x14ac:dyDescent="0.25">
      <c r="A1835" s="129" t="s">
        <v>3596</v>
      </c>
      <c r="B1835" s="126" t="s">
        <v>2087</v>
      </c>
      <c r="C1835" s="127" t="s">
        <v>4021</v>
      </c>
      <c r="D1835" s="127" t="s">
        <v>3337</v>
      </c>
      <c r="E1835" s="127" t="s">
        <v>3299</v>
      </c>
      <c r="F1835" s="128">
        <v>21.54</v>
      </c>
      <c r="G1835" s="128">
        <v>21.74</v>
      </c>
      <c r="H1835" s="128">
        <v>17.23</v>
      </c>
      <c r="I1835" s="311"/>
      <c r="J1835" s="319">
        <f>ROUND(SUMIF(Anlagenbewegungsdaten!B:B,A1835,Anlagenbewegungsdaten!C:C),3)</f>
        <v>0</v>
      </c>
      <c r="K1835" s="320">
        <f>ROUND(SUMIF(Anlagenbewegungsdaten!$B:$B,$A1835,Anlagenbewegungsdaten!$D:$D),2)</f>
        <v>0</v>
      </c>
      <c r="L1835" s="321">
        <f t="shared" si="68"/>
        <v>0</v>
      </c>
      <c r="M1835" s="341" t="s">
        <v>4950</v>
      </c>
      <c r="N1835" s="341" t="s">
        <v>4963</v>
      </c>
      <c r="O1835" s="323">
        <f>ROUND(SUMIF(Anlagenbewegungsdaten_AV!B:B,A1835,Anlagenbewegungsdaten_AV!C:C),3)</f>
        <v>0</v>
      </c>
      <c r="P1835" s="320">
        <f>ROUND(SUMIF(Anlagenbewegungsdaten_AV!$B:$B,$A1835,Anlagenbewegungsdaten_AV!$D:$D),2)</f>
        <v>0</v>
      </c>
      <c r="Q1835" s="321">
        <f t="shared" si="69"/>
        <v>0</v>
      </c>
      <c r="S1835" s="324"/>
      <c r="T1835" s="317"/>
      <c r="U1835" s="325"/>
      <c r="V1835" s="325"/>
    </row>
    <row r="1836" spans="1:22" ht="15" customHeight="1" x14ac:dyDescent="0.25">
      <c r="A1836" s="129" t="s">
        <v>4367</v>
      </c>
      <c r="B1836" s="126" t="s">
        <v>2087</v>
      </c>
      <c r="C1836" s="127" t="s">
        <v>4021</v>
      </c>
      <c r="D1836" s="127" t="s">
        <v>4237</v>
      </c>
      <c r="E1836" s="127" t="s">
        <v>4069</v>
      </c>
      <c r="F1836" s="128">
        <v>20.509999999999998</v>
      </c>
      <c r="G1836" s="128">
        <v>20.709999999999997</v>
      </c>
      <c r="H1836" s="128">
        <v>16.41</v>
      </c>
      <c r="I1836" s="311"/>
      <c r="J1836" s="319">
        <f>ROUND(SUMIF(Anlagenbewegungsdaten!B:B,A1836,Anlagenbewegungsdaten!C:C),3)</f>
        <v>0</v>
      </c>
      <c r="K1836" s="320">
        <f>ROUND(SUMIF(Anlagenbewegungsdaten!$B:$B,$A1836,Anlagenbewegungsdaten!$D:$D),2)</f>
        <v>0</v>
      </c>
      <c r="L1836" s="321">
        <f t="shared" si="68"/>
        <v>0</v>
      </c>
      <c r="M1836" s="341" t="s">
        <v>4950</v>
      </c>
      <c r="N1836" s="341" t="s">
        <v>4963</v>
      </c>
      <c r="O1836" s="323">
        <f>ROUND(SUMIF(Anlagenbewegungsdaten_AV!B:B,A1836,Anlagenbewegungsdaten_AV!C:C),3)</f>
        <v>0</v>
      </c>
      <c r="P1836" s="320">
        <f>ROUND(SUMIF(Anlagenbewegungsdaten_AV!$B:$B,$A1836,Anlagenbewegungsdaten_AV!$D:$D),2)</f>
        <v>0</v>
      </c>
      <c r="Q1836" s="321">
        <f t="shared" si="69"/>
        <v>0</v>
      </c>
      <c r="S1836" s="324"/>
      <c r="T1836" s="317"/>
      <c r="U1836" s="325"/>
      <c r="V1836" s="325"/>
    </row>
    <row r="1837" spans="1:22" ht="15" customHeight="1" x14ac:dyDescent="0.25">
      <c r="A1837" s="129" t="s">
        <v>4368</v>
      </c>
      <c r="B1837" s="126" t="s">
        <v>2087</v>
      </c>
      <c r="C1837" s="127" t="s">
        <v>4021</v>
      </c>
      <c r="D1837" s="127" t="s">
        <v>4107</v>
      </c>
      <c r="E1837" s="127" t="s">
        <v>4069</v>
      </c>
      <c r="F1837" s="128">
        <v>21.509999999999998</v>
      </c>
      <c r="G1837" s="128">
        <v>21.709999999999997</v>
      </c>
      <c r="H1837" s="128">
        <v>17.21</v>
      </c>
      <c r="I1837" s="311"/>
      <c r="J1837" s="319">
        <f>ROUND(SUMIF(Anlagenbewegungsdaten!B:B,A1837,Anlagenbewegungsdaten!C:C),3)</f>
        <v>0</v>
      </c>
      <c r="K1837" s="320">
        <f>ROUND(SUMIF(Anlagenbewegungsdaten!$B:$B,$A1837,Anlagenbewegungsdaten!$D:$D),2)</f>
        <v>0</v>
      </c>
      <c r="L1837" s="321">
        <f t="shared" si="68"/>
        <v>0</v>
      </c>
      <c r="M1837" s="341" t="s">
        <v>4950</v>
      </c>
      <c r="N1837" s="341" t="s">
        <v>4963</v>
      </c>
      <c r="O1837" s="323">
        <f>ROUND(SUMIF(Anlagenbewegungsdaten_AV!B:B,A1837,Anlagenbewegungsdaten_AV!C:C),3)</f>
        <v>0</v>
      </c>
      <c r="P1837" s="320">
        <f>ROUND(SUMIF(Anlagenbewegungsdaten_AV!$B:$B,$A1837,Anlagenbewegungsdaten_AV!$D:$D),2)</f>
        <v>0</v>
      </c>
      <c r="Q1837" s="321">
        <f t="shared" si="69"/>
        <v>0</v>
      </c>
      <c r="S1837" s="324"/>
      <c r="T1837" s="317"/>
      <c r="U1837" s="325"/>
      <c r="V1837" s="325"/>
    </row>
    <row r="1838" spans="1:22" ht="15" customHeight="1" x14ac:dyDescent="0.25">
      <c r="A1838" s="129" t="s">
        <v>5341</v>
      </c>
      <c r="B1838" s="126" t="s">
        <v>2087</v>
      </c>
      <c r="C1838" s="127" t="s">
        <v>4021</v>
      </c>
      <c r="D1838" s="127" t="s">
        <v>5331</v>
      </c>
      <c r="E1838" s="127" t="s">
        <v>5023</v>
      </c>
      <c r="F1838" s="128">
        <v>20.48</v>
      </c>
      <c r="G1838" s="128">
        <v>20.68</v>
      </c>
      <c r="H1838" s="128">
        <v>16.38</v>
      </c>
      <c r="I1838" s="311"/>
      <c r="J1838" s="319">
        <f>ROUND(SUMIF(Anlagenbewegungsdaten!B:B,A1838,Anlagenbewegungsdaten!C:C),3)</f>
        <v>0</v>
      </c>
      <c r="K1838" s="320">
        <f>ROUND(SUMIF(Anlagenbewegungsdaten!$B:$B,$A1838,Anlagenbewegungsdaten!$D:$D),2)</f>
        <v>0</v>
      </c>
      <c r="L1838" s="321">
        <f t="shared" si="68"/>
        <v>0</v>
      </c>
      <c r="M1838" s="341" t="s">
        <v>4950</v>
      </c>
      <c r="N1838" s="341" t="s">
        <v>4963</v>
      </c>
      <c r="O1838" s="323">
        <f>ROUND(SUMIF(Anlagenbewegungsdaten_AV!B:B,A1838,Anlagenbewegungsdaten_AV!C:C),3)</f>
        <v>0</v>
      </c>
      <c r="P1838" s="320">
        <f>ROUND(SUMIF(Anlagenbewegungsdaten_AV!$B:$B,$A1838,Anlagenbewegungsdaten_AV!$D:$D),2)</f>
        <v>0</v>
      </c>
      <c r="Q1838" s="321">
        <f t="shared" si="69"/>
        <v>0</v>
      </c>
      <c r="S1838" s="324"/>
      <c r="T1838" s="317"/>
      <c r="U1838" s="325"/>
      <c r="V1838" s="325"/>
    </row>
    <row r="1839" spans="1:22" ht="15" customHeight="1" x14ac:dyDescent="0.25">
      <c r="A1839" s="129" t="s">
        <v>5032</v>
      </c>
      <c r="B1839" s="126" t="s">
        <v>2087</v>
      </c>
      <c r="C1839" s="127" t="s">
        <v>4021</v>
      </c>
      <c r="D1839" s="127" t="s">
        <v>5033</v>
      </c>
      <c r="E1839" s="127" t="s">
        <v>5023</v>
      </c>
      <c r="F1839" s="128">
        <v>21.48</v>
      </c>
      <c r="G1839" s="128">
        <v>21.68</v>
      </c>
      <c r="H1839" s="128">
        <v>17.18</v>
      </c>
      <c r="I1839" s="311"/>
      <c r="J1839" s="319">
        <f>ROUND(SUMIF(Anlagenbewegungsdaten!B:B,A1839,Anlagenbewegungsdaten!C:C),3)</f>
        <v>0</v>
      </c>
      <c r="K1839" s="320">
        <f>ROUND(SUMIF(Anlagenbewegungsdaten!$B:$B,$A1839,Anlagenbewegungsdaten!$D:$D),2)</f>
        <v>0</v>
      </c>
      <c r="L1839" s="321">
        <f t="shared" si="68"/>
        <v>0</v>
      </c>
      <c r="M1839" s="341" t="s">
        <v>4950</v>
      </c>
      <c r="N1839" s="341" t="s">
        <v>4963</v>
      </c>
      <c r="O1839" s="323">
        <f>ROUND(SUMIF(Anlagenbewegungsdaten_AV!B:B,A1839,Anlagenbewegungsdaten_AV!C:C),3)</f>
        <v>0</v>
      </c>
      <c r="P1839" s="320">
        <f>ROUND(SUMIF(Anlagenbewegungsdaten_AV!$B:$B,$A1839,Anlagenbewegungsdaten_AV!$D:$D),2)</f>
        <v>0</v>
      </c>
      <c r="Q1839" s="321">
        <f t="shared" si="69"/>
        <v>0</v>
      </c>
      <c r="S1839" s="324"/>
      <c r="T1839" s="317"/>
      <c r="U1839" s="325"/>
      <c r="V1839" s="325"/>
    </row>
    <row r="1840" spans="1:22" ht="15" customHeight="1" x14ac:dyDescent="0.25">
      <c r="A1840" s="129" t="s">
        <v>5903</v>
      </c>
      <c r="B1840" s="126" t="s">
        <v>2087</v>
      </c>
      <c r="C1840" s="127" t="s">
        <v>4021</v>
      </c>
      <c r="D1840" s="127" t="s">
        <v>5904</v>
      </c>
      <c r="E1840" s="127" t="s">
        <v>5305</v>
      </c>
      <c r="F1840" s="128">
        <v>20.450000000000003</v>
      </c>
      <c r="G1840" s="128">
        <v>20.650000000000002</v>
      </c>
      <c r="H1840" s="128">
        <v>16.36</v>
      </c>
      <c r="I1840" s="311"/>
      <c r="J1840" s="319">
        <f>ROUND(SUMIF(Anlagenbewegungsdaten!B:B,A1840,Anlagenbewegungsdaten!C:C),3)</f>
        <v>0</v>
      </c>
      <c r="K1840" s="320">
        <f>ROUND(SUMIF(Anlagenbewegungsdaten!$B:$B,$A1840,Anlagenbewegungsdaten!$D:$D),2)</f>
        <v>0</v>
      </c>
      <c r="L1840" s="321">
        <f t="shared" si="68"/>
        <v>0</v>
      </c>
      <c r="M1840" s="341" t="s">
        <v>4950</v>
      </c>
      <c r="N1840" s="341" t="s">
        <v>4963</v>
      </c>
      <c r="O1840" s="323">
        <f>ROUND(SUMIF(Anlagenbewegungsdaten_AV!B:B,A1840,Anlagenbewegungsdaten_AV!C:C),3)</f>
        <v>0</v>
      </c>
      <c r="P1840" s="320">
        <f>ROUND(SUMIF(Anlagenbewegungsdaten_AV!$B:$B,$A1840,Anlagenbewegungsdaten_AV!$D:$D),2)</f>
        <v>0</v>
      </c>
      <c r="Q1840" s="321">
        <f t="shared" si="69"/>
        <v>0</v>
      </c>
      <c r="S1840" s="324"/>
      <c r="T1840" s="317"/>
      <c r="U1840" s="325"/>
      <c r="V1840" s="325"/>
    </row>
    <row r="1841" spans="1:22" ht="15" customHeight="1" x14ac:dyDescent="0.25">
      <c r="A1841" s="129" t="s">
        <v>6048</v>
      </c>
      <c r="B1841" s="126" t="s">
        <v>2087</v>
      </c>
      <c r="C1841" s="127" t="s">
        <v>4021</v>
      </c>
      <c r="D1841" s="127" t="s">
        <v>6049</v>
      </c>
      <c r="E1841" s="127" t="s">
        <v>5305</v>
      </c>
      <c r="F1841" s="128">
        <v>21.450000000000003</v>
      </c>
      <c r="G1841" s="128">
        <v>21.650000000000002</v>
      </c>
      <c r="H1841" s="128">
        <v>17.16</v>
      </c>
      <c r="I1841" s="311"/>
      <c r="J1841" s="319">
        <f>ROUND(SUMIF(Anlagenbewegungsdaten!B:B,A1841,Anlagenbewegungsdaten!C:C),3)</f>
        <v>0</v>
      </c>
      <c r="K1841" s="320">
        <f>ROUND(SUMIF(Anlagenbewegungsdaten!$B:$B,$A1841,Anlagenbewegungsdaten!$D:$D),2)</f>
        <v>0</v>
      </c>
      <c r="L1841" s="321">
        <f t="shared" si="68"/>
        <v>0</v>
      </c>
      <c r="M1841" s="341" t="s">
        <v>4950</v>
      </c>
      <c r="N1841" s="341" t="s">
        <v>4963</v>
      </c>
      <c r="O1841" s="323">
        <f>ROUND(SUMIF(Anlagenbewegungsdaten_AV!B:B,A1841,Anlagenbewegungsdaten_AV!C:C),3)</f>
        <v>0</v>
      </c>
      <c r="P1841" s="320">
        <f>ROUND(SUMIF(Anlagenbewegungsdaten_AV!$B:$B,$A1841,Anlagenbewegungsdaten_AV!$D:$D),2)</f>
        <v>0</v>
      </c>
      <c r="Q1841" s="321">
        <f t="shared" si="69"/>
        <v>0</v>
      </c>
      <c r="S1841" s="324"/>
      <c r="T1841" s="317"/>
      <c r="U1841" s="325"/>
      <c r="V1841" s="325"/>
    </row>
    <row r="1842" spans="1:22" ht="15" customHeight="1" x14ac:dyDescent="0.25">
      <c r="A1842" s="129" t="s">
        <v>6052</v>
      </c>
      <c r="B1842" s="126" t="s">
        <v>2087</v>
      </c>
      <c r="C1842" s="127" t="s">
        <v>4021</v>
      </c>
      <c r="D1842" s="127" t="s">
        <v>6053</v>
      </c>
      <c r="E1842" s="127" t="s">
        <v>6045</v>
      </c>
      <c r="F1842" s="128">
        <v>20.400000000000002</v>
      </c>
      <c r="G1842" s="128">
        <v>20.6</v>
      </c>
      <c r="H1842" s="128">
        <v>16.32</v>
      </c>
      <c r="I1842" s="311"/>
      <c r="J1842" s="319">
        <f>ROUND(SUMIF(Anlagenbewegungsdaten!B:B,A1842,Anlagenbewegungsdaten!C:C),3)</f>
        <v>0</v>
      </c>
      <c r="K1842" s="320">
        <f>ROUND(SUMIF(Anlagenbewegungsdaten!$B:$B,$A1842,Anlagenbewegungsdaten!$D:$D),2)</f>
        <v>0</v>
      </c>
      <c r="L1842" s="321">
        <f t="shared" si="68"/>
        <v>0</v>
      </c>
      <c r="M1842" s="341" t="s">
        <v>4950</v>
      </c>
      <c r="N1842" s="341" t="s">
        <v>4963</v>
      </c>
      <c r="O1842" s="323">
        <f>ROUND(SUMIF(Anlagenbewegungsdaten_AV!B:B,A1842,Anlagenbewegungsdaten_AV!C:C),3)</f>
        <v>0</v>
      </c>
      <c r="P1842" s="320">
        <f>ROUND(SUMIF(Anlagenbewegungsdaten_AV!$B:$B,$A1842,Anlagenbewegungsdaten_AV!$D:$D),2)</f>
        <v>0</v>
      </c>
      <c r="Q1842" s="321">
        <f t="shared" si="69"/>
        <v>0</v>
      </c>
      <c r="S1842" s="324"/>
      <c r="T1842" s="317"/>
      <c r="U1842" s="325"/>
      <c r="V1842" s="325"/>
    </row>
    <row r="1843" spans="1:22" ht="15" customHeight="1" x14ac:dyDescent="0.25">
      <c r="A1843" s="129" t="s">
        <v>467</v>
      </c>
      <c r="B1843" s="126" t="s">
        <v>2087</v>
      </c>
      <c r="C1843" s="127" t="s">
        <v>4021</v>
      </c>
      <c r="D1843" s="127" t="s">
        <v>245</v>
      </c>
      <c r="E1843" s="127" t="s">
        <v>1543</v>
      </c>
      <c r="F1843" s="128">
        <v>20.6</v>
      </c>
      <c r="G1843" s="128">
        <v>20.8</v>
      </c>
      <c r="H1843" s="128">
        <v>16.48</v>
      </c>
      <c r="I1843" s="311"/>
      <c r="J1843" s="319">
        <f>ROUND(SUMIF(Anlagenbewegungsdaten!B:B,A1843,Anlagenbewegungsdaten!C:C),3)</f>
        <v>0</v>
      </c>
      <c r="K1843" s="320">
        <f>ROUND(SUMIF(Anlagenbewegungsdaten!$B:$B,$A1843,Anlagenbewegungsdaten!$D:$D),2)</f>
        <v>0</v>
      </c>
      <c r="L1843" s="321">
        <f t="shared" si="68"/>
        <v>0</v>
      </c>
      <c r="M1843" s="341" t="s">
        <v>4950</v>
      </c>
      <c r="N1843" s="341" t="s">
        <v>4963</v>
      </c>
      <c r="O1843" s="323">
        <f>ROUND(SUMIF(Anlagenbewegungsdaten_AV!B:B,A1843,Anlagenbewegungsdaten_AV!C:C),3)</f>
        <v>0</v>
      </c>
      <c r="P1843" s="320">
        <f>ROUND(SUMIF(Anlagenbewegungsdaten_AV!$B:$B,$A1843,Anlagenbewegungsdaten_AV!$D:$D),2)</f>
        <v>0</v>
      </c>
      <c r="Q1843" s="321">
        <f t="shared" si="69"/>
        <v>0</v>
      </c>
      <c r="S1843" s="324"/>
      <c r="T1843" s="317"/>
      <c r="U1843" s="325"/>
      <c r="V1843" s="325"/>
    </row>
    <row r="1844" spans="1:22" ht="15" customHeight="1" x14ac:dyDescent="0.25">
      <c r="A1844" s="129" t="s">
        <v>471</v>
      </c>
      <c r="B1844" s="126" t="s">
        <v>2087</v>
      </c>
      <c r="C1844" s="127" t="s">
        <v>4021</v>
      </c>
      <c r="D1844" s="127" t="s">
        <v>251</v>
      </c>
      <c r="E1844" s="127" t="s">
        <v>1543</v>
      </c>
      <c r="F1844" s="128">
        <v>21.6</v>
      </c>
      <c r="G1844" s="128">
        <v>21.8</v>
      </c>
      <c r="H1844" s="128">
        <v>17.28</v>
      </c>
      <c r="I1844" s="311"/>
      <c r="J1844" s="319">
        <f>ROUND(SUMIF(Anlagenbewegungsdaten!B:B,A1844,Anlagenbewegungsdaten!C:C),3)</f>
        <v>0</v>
      </c>
      <c r="K1844" s="320">
        <f>ROUND(SUMIF(Anlagenbewegungsdaten!$B:$B,$A1844,Anlagenbewegungsdaten!$D:$D),2)</f>
        <v>0</v>
      </c>
      <c r="L1844" s="321">
        <f t="shared" si="68"/>
        <v>0</v>
      </c>
      <c r="M1844" s="341" t="s">
        <v>4950</v>
      </c>
      <c r="N1844" s="341" t="s">
        <v>4963</v>
      </c>
      <c r="O1844" s="323">
        <f>ROUND(SUMIF(Anlagenbewegungsdaten_AV!B:B,A1844,Anlagenbewegungsdaten_AV!C:C),3)</f>
        <v>0</v>
      </c>
      <c r="P1844" s="320">
        <f>ROUND(SUMIF(Anlagenbewegungsdaten_AV!$B:$B,$A1844,Anlagenbewegungsdaten_AV!$D:$D),2)</f>
        <v>0</v>
      </c>
      <c r="Q1844" s="321">
        <f t="shared" si="69"/>
        <v>0</v>
      </c>
      <c r="S1844" s="324"/>
      <c r="T1844" s="317"/>
      <c r="U1844" s="325"/>
      <c r="V1844" s="325"/>
    </row>
    <row r="1845" spans="1:22" ht="15" customHeight="1" x14ac:dyDescent="0.25">
      <c r="A1845" s="129" t="s">
        <v>466</v>
      </c>
      <c r="B1845" s="126" t="s">
        <v>2087</v>
      </c>
      <c r="C1845" s="127" t="s">
        <v>4021</v>
      </c>
      <c r="D1845" s="127" t="s">
        <v>2003</v>
      </c>
      <c r="E1845" s="127" t="s">
        <v>2465</v>
      </c>
      <c r="F1845" s="128">
        <v>19.600000000000001</v>
      </c>
      <c r="G1845" s="128">
        <v>19.8</v>
      </c>
      <c r="H1845" s="128">
        <v>15.68</v>
      </c>
      <c r="I1845" s="311"/>
      <c r="J1845" s="319">
        <f>ROUND(SUMIF(Anlagenbewegungsdaten!B:B,A1845,Anlagenbewegungsdaten!C:C),3)</f>
        <v>0</v>
      </c>
      <c r="K1845" s="320">
        <f>ROUND(SUMIF(Anlagenbewegungsdaten!$B:$B,$A1845,Anlagenbewegungsdaten!$D:$D),2)</f>
        <v>0</v>
      </c>
      <c r="L1845" s="321">
        <f t="shared" si="68"/>
        <v>0</v>
      </c>
      <c r="M1845" s="341" t="s">
        <v>4950</v>
      </c>
      <c r="N1845" s="341" t="s">
        <v>4963</v>
      </c>
      <c r="O1845" s="323">
        <f>ROUND(SUMIF(Anlagenbewegungsdaten_AV!B:B,A1845,Anlagenbewegungsdaten_AV!C:C),3)</f>
        <v>0</v>
      </c>
      <c r="P1845" s="320">
        <f>ROUND(SUMIF(Anlagenbewegungsdaten_AV!$B:$B,$A1845,Anlagenbewegungsdaten_AV!$D:$D),2)</f>
        <v>0</v>
      </c>
      <c r="Q1845" s="321">
        <f t="shared" si="69"/>
        <v>0</v>
      </c>
      <c r="S1845" s="324"/>
      <c r="T1845" s="317"/>
      <c r="U1845" s="325"/>
      <c r="V1845" s="325"/>
    </row>
    <row r="1846" spans="1:22" ht="15" customHeight="1" x14ac:dyDescent="0.25">
      <c r="A1846" s="129" t="s">
        <v>470</v>
      </c>
      <c r="B1846" s="126" t="s">
        <v>2087</v>
      </c>
      <c r="C1846" s="127" t="s">
        <v>4021</v>
      </c>
      <c r="D1846" s="127" t="s">
        <v>1790</v>
      </c>
      <c r="E1846" s="127" t="s">
        <v>2465</v>
      </c>
      <c r="F1846" s="128">
        <v>20.6</v>
      </c>
      <c r="G1846" s="128">
        <v>20.8</v>
      </c>
      <c r="H1846" s="128">
        <v>16.48</v>
      </c>
      <c r="I1846" s="311"/>
      <c r="J1846" s="319">
        <f>ROUND(SUMIF(Anlagenbewegungsdaten!B:B,A1846,Anlagenbewegungsdaten!C:C),3)</f>
        <v>0</v>
      </c>
      <c r="K1846" s="320">
        <f>ROUND(SUMIF(Anlagenbewegungsdaten!$B:$B,$A1846,Anlagenbewegungsdaten!$D:$D),2)</f>
        <v>0</v>
      </c>
      <c r="L1846" s="321">
        <f t="shared" si="68"/>
        <v>0</v>
      </c>
      <c r="M1846" s="341" t="s">
        <v>4950</v>
      </c>
      <c r="N1846" s="341" t="s">
        <v>4963</v>
      </c>
      <c r="O1846" s="323">
        <f>ROUND(SUMIF(Anlagenbewegungsdaten_AV!B:B,A1846,Anlagenbewegungsdaten_AV!C:C),3)</f>
        <v>0</v>
      </c>
      <c r="P1846" s="320">
        <f>ROUND(SUMIF(Anlagenbewegungsdaten_AV!$B:$B,$A1846,Anlagenbewegungsdaten_AV!$D:$D),2)</f>
        <v>0</v>
      </c>
      <c r="Q1846" s="321">
        <f t="shared" si="69"/>
        <v>0</v>
      </c>
      <c r="S1846" s="324"/>
      <c r="T1846" s="317"/>
      <c r="U1846" s="325"/>
      <c r="V1846" s="325"/>
    </row>
    <row r="1847" spans="1:22" ht="15" customHeight="1" x14ac:dyDescent="0.25">
      <c r="A1847" s="129" t="s">
        <v>469</v>
      </c>
      <c r="B1847" s="126" t="s">
        <v>2087</v>
      </c>
      <c r="C1847" s="127" t="s">
        <v>4021</v>
      </c>
      <c r="D1847" s="127" t="s">
        <v>249</v>
      </c>
      <c r="E1847" s="127" t="s">
        <v>2462</v>
      </c>
      <c r="F1847" s="128">
        <v>18.600000000000001</v>
      </c>
      <c r="G1847" s="128">
        <v>18.8</v>
      </c>
      <c r="H1847" s="128">
        <v>14.88</v>
      </c>
      <c r="I1847" s="311"/>
      <c r="J1847" s="319">
        <f>ROUND(SUMIF(Anlagenbewegungsdaten!B:B,A1847,Anlagenbewegungsdaten!C:C),3)</f>
        <v>0</v>
      </c>
      <c r="K1847" s="320">
        <f>ROUND(SUMIF(Anlagenbewegungsdaten!$B:$B,$A1847,Anlagenbewegungsdaten!$D:$D),2)</f>
        <v>0</v>
      </c>
      <c r="L1847" s="321">
        <f t="shared" si="68"/>
        <v>0</v>
      </c>
      <c r="M1847" s="341" t="s">
        <v>4950</v>
      </c>
      <c r="N1847" s="341" t="s">
        <v>4963</v>
      </c>
      <c r="O1847" s="323">
        <f>ROUND(SUMIF(Anlagenbewegungsdaten_AV!B:B,A1847,Anlagenbewegungsdaten_AV!C:C),3)</f>
        <v>0</v>
      </c>
      <c r="P1847" s="320">
        <f>ROUND(SUMIF(Anlagenbewegungsdaten_AV!$B:$B,$A1847,Anlagenbewegungsdaten_AV!$D:$D),2)</f>
        <v>0</v>
      </c>
      <c r="Q1847" s="321">
        <f t="shared" si="69"/>
        <v>0</v>
      </c>
      <c r="S1847" s="324"/>
      <c r="T1847" s="317"/>
      <c r="U1847" s="325"/>
      <c r="V1847" s="325"/>
    </row>
    <row r="1848" spans="1:22" ht="15" customHeight="1" x14ac:dyDescent="0.25">
      <c r="A1848" s="129" t="s">
        <v>481</v>
      </c>
      <c r="B1848" s="126" t="s">
        <v>2087</v>
      </c>
      <c r="C1848" s="127" t="s">
        <v>4021</v>
      </c>
      <c r="D1848" s="127" t="s">
        <v>267</v>
      </c>
      <c r="E1848" s="127" t="s">
        <v>2462</v>
      </c>
      <c r="F1848" s="128">
        <v>19.600000000000001</v>
      </c>
      <c r="G1848" s="128">
        <v>19.8</v>
      </c>
      <c r="H1848" s="128">
        <v>15.68</v>
      </c>
      <c r="I1848" s="311"/>
      <c r="J1848" s="319">
        <f>ROUND(SUMIF(Anlagenbewegungsdaten!B:B,A1848,Anlagenbewegungsdaten!C:C),3)</f>
        <v>0</v>
      </c>
      <c r="K1848" s="320">
        <f>ROUND(SUMIF(Anlagenbewegungsdaten!$B:$B,$A1848,Anlagenbewegungsdaten!$D:$D),2)</f>
        <v>0</v>
      </c>
      <c r="L1848" s="321">
        <f t="shared" si="68"/>
        <v>0</v>
      </c>
      <c r="M1848" s="341" t="s">
        <v>4950</v>
      </c>
      <c r="N1848" s="341" t="s">
        <v>4963</v>
      </c>
      <c r="O1848" s="323">
        <f>ROUND(SUMIF(Anlagenbewegungsdaten_AV!B:B,A1848,Anlagenbewegungsdaten_AV!C:C),3)</f>
        <v>0</v>
      </c>
      <c r="P1848" s="320">
        <f>ROUND(SUMIF(Anlagenbewegungsdaten_AV!$B:$B,$A1848,Anlagenbewegungsdaten_AV!$D:$D),2)</f>
        <v>0</v>
      </c>
      <c r="Q1848" s="321">
        <f t="shared" si="69"/>
        <v>0</v>
      </c>
      <c r="S1848" s="324"/>
      <c r="T1848" s="317"/>
      <c r="U1848" s="325"/>
      <c r="V1848" s="325"/>
    </row>
    <row r="1849" spans="1:22" ht="15" customHeight="1" x14ac:dyDescent="0.25">
      <c r="A1849" s="129" t="s">
        <v>525</v>
      </c>
      <c r="B1849" s="126" t="s">
        <v>2087</v>
      </c>
      <c r="C1849" s="127" t="s">
        <v>4021</v>
      </c>
      <c r="D1849" s="127" t="s">
        <v>548</v>
      </c>
      <c r="E1849" s="127" t="s">
        <v>2462</v>
      </c>
      <c r="F1849" s="128">
        <v>21.6</v>
      </c>
      <c r="G1849" s="128">
        <v>21.8</v>
      </c>
      <c r="H1849" s="128">
        <v>17.28</v>
      </c>
      <c r="I1849" s="311"/>
      <c r="J1849" s="319">
        <f>ROUND(SUMIF(Anlagenbewegungsdaten!B:B,A1849,Anlagenbewegungsdaten!C:C),3)</f>
        <v>0</v>
      </c>
      <c r="K1849" s="320">
        <f>ROUND(SUMIF(Anlagenbewegungsdaten!$B:$B,$A1849,Anlagenbewegungsdaten!$D:$D),2)</f>
        <v>0</v>
      </c>
      <c r="L1849" s="321">
        <f t="shared" si="68"/>
        <v>0</v>
      </c>
      <c r="M1849" s="341" t="s">
        <v>4950</v>
      </c>
      <c r="N1849" s="341" t="s">
        <v>4963</v>
      </c>
      <c r="O1849" s="323">
        <f>ROUND(SUMIF(Anlagenbewegungsdaten_AV!B:B,A1849,Anlagenbewegungsdaten_AV!C:C),3)</f>
        <v>0</v>
      </c>
      <c r="P1849" s="320">
        <f>ROUND(SUMIF(Anlagenbewegungsdaten_AV!$B:$B,$A1849,Anlagenbewegungsdaten_AV!$D:$D),2)</f>
        <v>0</v>
      </c>
      <c r="Q1849" s="321">
        <f t="shared" si="69"/>
        <v>0</v>
      </c>
      <c r="S1849" s="324"/>
      <c r="T1849" s="317"/>
      <c r="U1849" s="325"/>
      <c r="V1849" s="325"/>
    </row>
    <row r="1850" spans="1:22" ht="15" customHeight="1" x14ac:dyDescent="0.25">
      <c r="A1850" s="129" t="s">
        <v>528</v>
      </c>
      <c r="B1850" s="126" t="s">
        <v>2087</v>
      </c>
      <c r="C1850" s="127" t="s">
        <v>4021</v>
      </c>
      <c r="D1850" s="127" t="s">
        <v>554</v>
      </c>
      <c r="E1850" s="127" t="s">
        <v>1546</v>
      </c>
      <c r="F1850" s="128">
        <v>24.6</v>
      </c>
      <c r="G1850" s="128">
        <v>24.8</v>
      </c>
      <c r="H1850" s="128">
        <v>19.68</v>
      </c>
      <c r="I1850" s="311"/>
      <c r="J1850" s="319">
        <f>ROUND(SUMIF(Anlagenbewegungsdaten!B:B,A1850,Anlagenbewegungsdaten!C:C),3)</f>
        <v>0</v>
      </c>
      <c r="K1850" s="320">
        <f>ROUND(SUMIF(Anlagenbewegungsdaten!$B:$B,$A1850,Anlagenbewegungsdaten!$D:$D),2)</f>
        <v>0</v>
      </c>
      <c r="L1850" s="321">
        <f t="shared" si="68"/>
        <v>0</v>
      </c>
      <c r="M1850" s="341" t="s">
        <v>4950</v>
      </c>
      <c r="N1850" s="341" t="s">
        <v>4963</v>
      </c>
      <c r="O1850" s="323">
        <f>ROUND(SUMIF(Anlagenbewegungsdaten_AV!B:B,A1850,Anlagenbewegungsdaten_AV!C:C),3)</f>
        <v>0</v>
      </c>
      <c r="P1850" s="320">
        <f>ROUND(SUMIF(Anlagenbewegungsdaten_AV!$B:$B,$A1850,Anlagenbewegungsdaten_AV!$D:$D),2)</f>
        <v>0</v>
      </c>
      <c r="Q1850" s="321">
        <f t="shared" si="69"/>
        <v>0</v>
      </c>
      <c r="S1850" s="324"/>
      <c r="T1850" s="317"/>
      <c r="U1850" s="325"/>
      <c r="V1850" s="325"/>
    </row>
    <row r="1851" spans="1:22" ht="15" customHeight="1" x14ac:dyDescent="0.25">
      <c r="A1851" s="129" t="s">
        <v>532</v>
      </c>
      <c r="B1851" s="126" t="s">
        <v>2087</v>
      </c>
      <c r="C1851" s="127" t="s">
        <v>4021</v>
      </c>
      <c r="D1851" s="127" t="s">
        <v>562</v>
      </c>
      <c r="E1851" s="127" t="s">
        <v>1546</v>
      </c>
      <c r="F1851" s="128">
        <v>25.6</v>
      </c>
      <c r="G1851" s="128">
        <v>25.8</v>
      </c>
      <c r="H1851" s="128">
        <v>20.48</v>
      </c>
      <c r="I1851" s="311"/>
      <c r="J1851" s="319">
        <f>ROUND(SUMIF(Anlagenbewegungsdaten!B:B,A1851,Anlagenbewegungsdaten!C:C),3)</f>
        <v>0</v>
      </c>
      <c r="K1851" s="320">
        <f>ROUND(SUMIF(Anlagenbewegungsdaten!$B:$B,$A1851,Anlagenbewegungsdaten!$D:$D),2)</f>
        <v>0</v>
      </c>
      <c r="L1851" s="321">
        <f t="shared" si="68"/>
        <v>0</v>
      </c>
      <c r="M1851" s="341" t="s">
        <v>4950</v>
      </c>
      <c r="N1851" s="341" t="s">
        <v>4963</v>
      </c>
      <c r="O1851" s="323">
        <f>ROUND(SUMIF(Anlagenbewegungsdaten_AV!B:B,A1851,Anlagenbewegungsdaten_AV!C:C),3)</f>
        <v>0</v>
      </c>
      <c r="P1851" s="320">
        <f>ROUND(SUMIF(Anlagenbewegungsdaten_AV!$B:$B,$A1851,Anlagenbewegungsdaten_AV!$D:$D),2)</f>
        <v>0</v>
      </c>
      <c r="Q1851" s="321">
        <f t="shared" si="69"/>
        <v>0</v>
      </c>
      <c r="S1851" s="324"/>
      <c r="T1851" s="317"/>
      <c r="U1851" s="325"/>
      <c r="V1851" s="325"/>
    </row>
    <row r="1852" spans="1:22" ht="15" customHeight="1" x14ac:dyDescent="0.25">
      <c r="A1852" s="129" t="s">
        <v>2867</v>
      </c>
      <c r="B1852" s="126" t="s">
        <v>2087</v>
      </c>
      <c r="C1852" s="127" t="s">
        <v>4021</v>
      </c>
      <c r="D1852" s="127" t="s">
        <v>2749</v>
      </c>
      <c r="E1852" s="127" t="s">
        <v>2555</v>
      </c>
      <c r="F1852" s="128">
        <v>24.57</v>
      </c>
      <c r="G1852" s="128">
        <v>24.77</v>
      </c>
      <c r="H1852" s="128">
        <v>19.66</v>
      </c>
      <c r="I1852" s="311"/>
      <c r="J1852" s="319">
        <f>ROUND(SUMIF(Anlagenbewegungsdaten!B:B,A1852,Anlagenbewegungsdaten!C:C),3)</f>
        <v>0</v>
      </c>
      <c r="K1852" s="320">
        <f>ROUND(SUMIF(Anlagenbewegungsdaten!$B:$B,$A1852,Anlagenbewegungsdaten!$D:$D),2)</f>
        <v>0</v>
      </c>
      <c r="L1852" s="321">
        <f t="shared" si="68"/>
        <v>0</v>
      </c>
      <c r="M1852" s="341" t="s">
        <v>4950</v>
      </c>
      <c r="N1852" s="341" t="s">
        <v>4963</v>
      </c>
      <c r="O1852" s="323">
        <f>ROUND(SUMIF(Anlagenbewegungsdaten_AV!B:B,A1852,Anlagenbewegungsdaten_AV!C:C),3)</f>
        <v>0</v>
      </c>
      <c r="P1852" s="320">
        <f>ROUND(SUMIF(Anlagenbewegungsdaten_AV!$B:$B,$A1852,Anlagenbewegungsdaten_AV!$D:$D),2)</f>
        <v>0</v>
      </c>
      <c r="Q1852" s="321">
        <f t="shared" si="69"/>
        <v>0</v>
      </c>
      <c r="S1852" s="324"/>
      <c r="T1852" s="317"/>
      <c r="U1852" s="325"/>
      <c r="V1852" s="325"/>
    </row>
    <row r="1853" spans="1:22" ht="15" customHeight="1" x14ac:dyDescent="0.25">
      <c r="A1853" s="129" t="s">
        <v>2868</v>
      </c>
      <c r="B1853" s="126" t="s">
        <v>2087</v>
      </c>
      <c r="C1853" s="127" t="s">
        <v>4021</v>
      </c>
      <c r="D1853" s="127" t="s">
        <v>2751</v>
      </c>
      <c r="E1853" s="127" t="s">
        <v>2555</v>
      </c>
      <c r="F1853" s="128">
        <v>25.57</v>
      </c>
      <c r="G1853" s="128">
        <v>25.77</v>
      </c>
      <c r="H1853" s="128">
        <v>20.46</v>
      </c>
      <c r="I1853" s="311"/>
      <c r="J1853" s="319">
        <f>ROUND(SUMIF(Anlagenbewegungsdaten!B:B,A1853,Anlagenbewegungsdaten!C:C),3)</f>
        <v>0</v>
      </c>
      <c r="K1853" s="320">
        <f>ROUND(SUMIF(Anlagenbewegungsdaten!$B:$B,$A1853,Anlagenbewegungsdaten!$D:$D),2)</f>
        <v>0</v>
      </c>
      <c r="L1853" s="321">
        <f t="shared" si="68"/>
        <v>0</v>
      </c>
      <c r="M1853" s="341" t="s">
        <v>4950</v>
      </c>
      <c r="N1853" s="341" t="s">
        <v>4963</v>
      </c>
      <c r="O1853" s="323">
        <f>ROUND(SUMIF(Anlagenbewegungsdaten_AV!B:B,A1853,Anlagenbewegungsdaten_AV!C:C),3)</f>
        <v>0</v>
      </c>
      <c r="P1853" s="320">
        <f>ROUND(SUMIF(Anlagenbewegungsdaten_AV!$B:$B,$A1853,Anlagenbewegungsdaten_AV!$D:$D),2)</f>
        <v>0</v>
      </c>
      <c r="Q1853" s="321">
        <f t="shared" si="69"/>
        <v>0</v>
      </c>
      <c r="S1853" s="324"/>
      <c r="T1853" s="317"/>
      <c r="U1853" s="325"/>
      <c r="V1853" s="325"/>
    </row>
    <row r="1854" spans="1:22" ht="15" customHeight="1" x14ac:dyDescent="0.25">
      <c r="A1854" s="129" t="s">
        <v>3611</v>
      </c>
      <c r="B1854" s="126" t="s">
        <v>2087</v>
      </c>
      <c r="C1854" s="127" t="s">
        <v>4021</v>
      </c>
      <c r="D1854" s="127" t="s">
        <v>3493</v>
      </c>
      <c r="E1854" s="127" t="s">
        <v>3299</v>
      </c>
      <c r="F1854" s="128">
        <v>24.54</v>
      </c>
      <c r="G1854" s="128">
        <v>24.74</v>
      </c>
      <c r="H1854" s="128">
        <v>19.63</v>
      </c>
      <c r="I1854" s="311"/>
      <c r="J1854" s="319">
        <f>ROUND(SUMIF(Anlagenbewegungsdaten!B:B,A1854,Anlagenbewegungsdaten!C:C),3)</f>
        <v>0</v>
      </c>
      <c r="K1854" s="320">
        <f>ROUND(SUMIF(Anlagenbewegungsdaten!$B:$B,$A1854,Anlagenbewegungsdaten!$D:$D),2)</f>
        <v>0</v>
      </c>
      <c r="L1854" s="321">
        <f t="shared" si="68"/>
        <v>0</v>
      </c>
      <c r="M1854" s="341" t="s">
        <v>4950</v>
      </c>
      <c r="N1854" s="341" t="s">
        <v>4963</v>
      </c>
      <c r="O1854" s="323">
        <f>ROUND(SUMIF(Anlagenbewegungsdaten_AV!B:B,A1854,Anlagenbewegungsdaten_AV!C:C),3)</f>
        <v>0</v>
      </c>
      <c r="P1854" s="320">
        <f>ROUND(SUMIF(Anlagenbewegungsdaten_AV!$B:$B,$A1854,Anlagenbewegungsdaten_AV!$D:$D),2)</f>
        <v>0</v>
      </c>
      <c r="Q1854" s="321">
        <f t="shared" si="69"/>
        <v>0</v>
      </c>
      <c r="S1854" s="324"/>
      <c r="T1854" s="317"/>
      <c r="U1854" s="325"/>
      <c r="V1854" s="325"/>
    </row>
    <row r="1855" spans="1:22" ht="15" customHeight="1" x14ac:dyDescent="0.25">
      <c r="A1855" s="129" t="s">
        <v>3612</v>
      </c>
      <c r="B1855" s="126" t="s">
        <v>2087</v>
      </c>
      <c r="C1855" s="127" t="s">
        <v>4021</v>
      </c>
      <c r="D1855" s="127" t="s">
        <v>3495</v>
      </c>
      <c r="E1855" s="127" t="s">
        <v>3299</v>
      </c>
      <c r="F1855" s="128">
        <v>25.54</v>
      </c>
      <c r="G1855" s="128">
        <v>25.74</v>
      </c>
      <c r="H1855" s="128">
        <v>20.43</v>
      </c>
      <c r="I1855" s="311"/>
      <c r="J1855" s="319">
        <f>ROUND(SUMIF(Anlagenbewegungsdaten!B:B,A1855,Anlagenbewegungsdaten!C:C),3)</f>
        <v>0</v>
      </c>
      <c r="K1855" s="320">
        <f>ROUND(SUMIF(Anlagenbewegungsdaten!$B:$B,$A1855,Anlagenbewegungsdaten!$D:$D),2)</f>
        <v>0</v>
      </c>
      <c r="L1855" s="321">
        <f t="shared" si="68"/>
        <v>0</v>
      </c>
      <c r="M1855" s="341" t="s">
        <v>4950</v>
      </c>
      <c r="N1855" s="341" t="s">
        <v>4963</v>
      </c>
      <c r="O1855" s="323">
        <f>ROUND(SUMIF(Anlagenbewegungsdaten_AV!B:B,A1855,Anlagenbewegungsdaten_AV!C:C),3)</f>
        <v>0</v>
      </c>
      <c r="P1855" s="320">
        <f>ROUND(SUMIF(Anlagenbewegungsdaten_AV!$B:$B,$A1855,Anlagenbewegungsdaten_AV!$D:$D),2)</f>
        <v>0</v>
      </c>
      <c r="Q1855" s="321">
        <f t="shared" si="69"/>
        <v>0</v>
      </c>
      <c r="S1855" s="324"/>
      <c r="T1855" s="317"/>
      <c r="U1855" s="325"/>
      <c r="V1855" s="325"/>
    </row>
    <row r="1856" spans="1:22" ht="15" customHeight="1" x14ac:dyDescent="0.25">
      <c r="A1856" s="129" t="s">
        <v>4383</v>
      </c>
      <c r="B1856" s="126" t="s">
        <v>2087</v>
      </c>
      <c r="C1856" s="127" t="s">
        <v>4021</v>
      </c>
      <c r="D1856" s="127" t="s">
        <v>4264</v>
      </c>
      <c r="E1856" s="127" t="s">
        <v>4069</v>
      </c>
      <c r="F1856" s="128">
        <v>24.509999999999998</v>
      </c>
      <c r="G1856" s="128">
        <v>24.709999999999997</v>
      </c>
      <c r="H1856" s="128">
        <v>19.61</v>
      </c>
      <c r="I1856" s="311"/>
      <c r="J1856" s="319">
        <f>ROUND(SUMIF(Anlagenbewegungsdaten!B:B,A1856,Anlagenbewegungsdaten!C:C),3)</f>
        <v>0</v>
      </c>
      <c r="K1856" s="320">
        <f>ROUND(SUMIF(Anlagenbewegungsdaten!$B:$B,$A1856,Anlagenbewegungsdaten!$D:$D),2)</f>
        <v>0</v>
      </c>
      <c r="L1856" s="321">
        <f t="shared" si="68"/>
        <v>0</v>
      </c>
      <c r="M1856" s="341" t="s">
        <v>4950</v>
      </c>
      <c r="N1856" s="341" t="s">
        <v>4963</v>
      </c>
      <c r="O1856" s="323">
        <f>ROUND(SUMIF(Anlagenbewegungsdaten_AV!B:B,A1856,Anlagenbewegungsdaten_AV!C:C),3)</f>
        <v>0</v>
      </c>
      <c r="P1856" s="320">
        <f>ROUND(SUMIF(Anlagenbewegungsdaten_AV!$B:$B,$A1856,Anlagenbewegungsdaten_AV!$D:$D),2)</f>
        <v>0</v>
      </c>
      <c r="Q1856" s="321">
        <f t="shared" si="69"/>
        <v>0</v>
      </c>
      <c r="S1856" s="324"/>
      <c r="T1856" s="317"/>
      <c r="U1856" s="325"/>
      <c r="V1856" s="325"/>
    </row>
    <row r="1857" spans="1:22" ht="15" customHeight="1" x14ac:dyDescent="0.25">
      <c r="A1857" s="129" t="s">
        <v>4384</v>
      </c>
      <c r="B1857" s="126" t="s">
        <v>2087</v>
      </c>
      <c r="C1857" s="127" t="s">
        <v>4021</v>
      </c>
      <c r="D1857" s="127" t="s">
        <v>4266</v>
      </c>
      <c r="E1857" s="127" t="s">
        <v>4069</v>
      </c>
      <c r="F1857" s="128">
        <v>25.509999999999998</v>
      </c>
      <c r="G1857" s="128">
        <v>25.709999999999997</v>
      </c>
      <c r="H1857" s="128">
        <v>20.41</v>
      </c>
      <c r="I1857" s="311"/>
      <c r="J1857" s="319">
        <f>ROUND(SUMIF(Anlagenbewegungsdaten!B:B,A1857,Anlagenbewegungsdaten!C:C),3)</f>
        <v>0</v>
      </c>
      <c r="K1857" s="320">
        <f>ROUND(SUMIF(Anlagenbewegungsdaten!$B:$B,$A1857,Anlagenbewegungsdaten!$D:$D),2)</f>
        <v>0</v>
      </c>
      <c r="L1857" s="321">
        <f t="shared" si="68"/>
        <v>0</v>
      </c>
      <c r="M1857" s="341" t="s">
        <v>4950</v>
      </c>
      <c r="N1857" s="341" t="s">
        <v>4963</v>
      </c>
      <c r="O1857" s="323">
        <f>ROUND(SUMIF(Anlagenbewegungsdaten_AV!B:B,A1857,Anlagenbewegungsdaten_AV!C:C),3)</f>
        <v>0</v>
      </c>
      <c r="P1857" s="320">
        <f>ROUND(SUMIF(Anlagenbewegungsdaten_AV!$B:$B,$A1857,Anlagenbewegungsdaten_AV!$D:$D),2)</f>
        <v>0</v>
      </c>
      <c r="Q1857" s="321">
        <f t="shared" si="69"/>
        <v>0</v>
      </c>
      <c r="S1857" s="324"/>
      <c r="T1857" s="317"/>
      <c r="U1857" s="325"/>
      <c r="V1857" s="325"/>
    </row>
    <row r="1858" spans="1:22" ht="15" customHeight="1" x14ac:dyDescent="0.25">
      <c r="A1858" s="129" t="s">
        <v>527</v>
      </c>
      <c r="B1858" s="126" t="s">
        <v>2087</v>
      </c>
      <c r="C1858" s="127" t="s">
        <v>4021</v>
      </c>
      <c r="D1858" s="127" t="s">
        <v>552</v>
      </c>
      <c r="E1858" s="127" t="s">
        <v>1543</v>
      </c>
      <c r="F1858" s="128">
        <v>24.6</v>
      </c>
      <c r="G1858" s="128">
        <v>24.8</v>
      </c>
      <c r="H1858" s="128">
        <v>19.68</v>
      </c>
      <c r="I1858" s="311"/>
      <c r="J1858" s="319">
        <f>ROUND(SUMIF(Anlagenbewegungsdaten!B:B,A1858,Anlagenbewegungsdaten!C:C),3)</f>
        <v>0</v>
      </c>
      <c r="K1858" s="320">
        <f>ROUND(SUMIF(Anlagenbewegungsdaten!$B:$B,$A1858,Anlagenbewegungsdaten!$D:$D),2)</f>
        <v>0</v>
      </c>
      <c r="L1858" s="321">
        <f t="shared" si="68"/>
        <v>0</v>
      </c>
      <c r="M1858" s="341" t="s">
        <v>4950</v>
      </c>
      <c r="N1858" s="341" t="s">
        <v>4963</v>
      </c>
      <c r="O1858" s="323">
        <f>ROUND(SUMIF(Anlagenbewegungsdaten_AV!B:B,A1858,Anlagenbewegungsdaten_AV!C:C),3)</f>
        <v>0</v>
      </c>
      <c r="P1858" s="320">
        <f>ROUND(SUMIF(Anlagenbewegungsdaten_AV!$B:$B,$A1858,Anlagenbewegungsdaten_AV!$D:$D),2)</f>
        <v>0</v>
      </c>
      <c r="Q1858" s="321">
        <f t="shared" si="69"/>
        <v>0</v>
      </c>
      <c r="S1858" s="324"/>
      <c r="T1858" s="317"/>
      <c r="U1858" s="325"/>
      <c r="V1858" s="325"/>
    </row>
    <row r="1859" spans="1:22" ht="15" customHeight="1" x14ac:dyDescent="0.25">
      <c r="A1859" s="129" t="s">
        <v>531</v>
      </c>
      <c r="B1859" s="126" t="s">
        <v>2087</v>
      </c>
      <c r="C1859" s="127" t="s">
        <v>4021</v>
      </c>
      <c r="D1859" s="127" t="s">
        <v>560</v>
      </c>
      <c r="E1859" s="127" t="s">
        <v>1543</v>
      </c>
      <c r="F1859" s="128">
        <v>25.6</v>
      </c>
      <c r="G1859" s="128">
        <v>25.8</v>
      </c>
      <c r="H1859" s="128">
        <v>20.48</v>
      </c>
      <c r="I1859" s="311"/>
      <c r="J1859" s="319">
        <f>ROUND(SUMIF(Anlagenbewegungsdaten!B:B,A1859,Anlagenbewegungsdaten!C:C),3)</f>
        <v>0</v>
      </c>
      <c r="K1859" s="320">
        <f>ROUND(SUMIF(Anlagenbewegungsdaten!$B:$B,$A1859,Anlagenbewegungsdaten!$D:$D),2)</f>
        <v>0</v>
      </c>
      <c r="L1859" s="321">
        <f t="shared" si="68"/>
        <v>0</v>
      </c>
      <c r="M1859" s="341" t="s">
        <v>4950</v>
      </c>
      <c r="N1859" s="341" t="s">
        <v>4963</v>
      </c>
      <c r="O1859" s="323">
        <f>ROUND(SUMIF(Anlagenbewegungsdaten_AV!B:B,A1859,Anlagenbewegungsdaten_AV!C:C),3)</f>
        <v>0</v>
      </c>
      <c r="P1859" s="320">
        <f>ROUND(SUMIF(Anlagenbewegungsdaten_AV!$B:$B,$A1859,Anlagenbewegungsdaten_AV!$D:$D),2)</f>
        <v>0</v>
      </c>
      <c r="Q1859" s="321">
        <f t="shared" si="69"/>
        <v>0</v>
      </c>
      <c r="S1859" s="324"/>
      <c r="T1859" s="317"/>
      <c r="U1859" s="325"/>
      <c r="V1859" s="325"/>
    </row>
    <row r="1860" spans="1:22" ht="15" customHeight="1" x14ac:dyDescent="0.25">
      <c r="A1860" s="129" t="s">
        <v>526</v>
      </c>
      <c r="B1860" s="126" t="s">
        <v>2087</v>
      </c>
      <c r="C1860" s="127" t="s">
        <v>4021</v>
      </c>
      <c r="D1860" s="127" t="s">
        <v>550</v>
      </c>
      <c r="E1860" s="127" t="s">
        <v>2465</v>
      </c>
      <c r="F1860" s="128">
        <v>23.6</v>
      </c>
      <c r="G1860" s="128">
        <v>23.8</v>
      </c>
      <c r="H1860" s="128">
        <v>18.88</v>
      </c>
      <c r="I1860" s="311"/>
      <c r="J1860" s="319">
        <f>ROUND(SUMIF(Anlagenbewegungsdaten!B:B,A1860,Anlagenbewegungsdaten!C:C),3)</f>
        <v>0</v>
      </c>
      <c r="K1860" s="320">
        <f>ROUND(SUMIF(Anlagenbewegungsdaten!$B:$B,$A1860,Anlagenbewegungsdaten!$D:$D),2)</f>
        <v>0</v>
      </c>
      <c r="L1860" s="321">
        <f t="shared" si="68"/>
        <v>0</v>
      </c>
      <c r="M1860" s="341" t="s">
        <v>4950</v>
      </c>
      <c r="N1860" s="341" t="s">
        <v>4963</v>
      </c>
      <c r="O1860" s="323">
        <f>ROUND(SUMIF(Anlagenbewegungsdaten_AV!B:B,A1860,Anlagenbewegungsdaten_AV!C:C),3)</f>
        <v>0</v>
      </c>
      <c r="P1860" s="320">
        <f>ROUND(SUMIF(Anlagenbewegungsdaten_AV!$B:$B,$A1860,Anlagenbewegungsdaten_AV!$D:$D),2)</f>
        <v>0</v>
      </c>
      <c r="Q1860" s="321">
        <f t="shared" si="69"/>
        <v>0</v>
      </c>
      <c r="S1860" s="324"/>
      <c r="T1860" s="317"/>
      <c r="U1860" s="325"/>
      <c r="V1860" s="325"/>
    </row>
    <row r="1861" spans="1:22" ht="15" customHeight="1" x14ac:dyDescent="0.25">
      <c r="A1861" s="129" t="s">
        <v>530</v>
      </c>
      <c r="B1861" s="126" t="s">
        <v>2087</v>
      </c>
      <c r="C1861" s="127" t="s">
        <v>4021</v>
      </c>
      <c r="D1861" s="127" t="s">
        <v>558</v>
      </c>
      <c r="E1861" s="127" t="s">
        <v>2465</v>
      </c>
      <c r="F1861" s="128">
        <v>24.6</v>
      </c>
      <c r="G1861" s="128">
        <v>24.8</v>
      </c>
      <c r="H1861" s="128">
        <v>19.68</v>
      </c>
      <c r="I1861" s="311"/>
      <c r="J1861" s="319">
        <f>ROUND(SUMIF(Anlagenbewegungsdaten!B:B,A1861,Anlagenbewegungsdaten!C:C),3)</f>
        <v>0</v>
      </c>
      <c r="K1861" s="320">
        <f>ROUND(SUMIF(Anlagenbewegungsdaten!$B:$B,$A1861,Anlagenbewegungsdaten!$D:$D),2)</f>
        <v>0</v>
      </c>
      <c r="L1861" s="321">
        <f t="shared" si="68"/>
        <v>0</v>
      </c>
      <c r="M1861" s="341" t="s">
        <v>4950</v>
      </c>
      <c r="N1861" s="341" t="s">
        <v>4963</v>
      </c>
      <c r="O1861" s="323">
        <f>ROUND(SUMIF(Anlagenbewegungsdaten_AV!B:B,A1861,Anlagenbewegungsdaten_AV!C:C),3)</f>
        <v>0</v>
      </c>
      <c r="P1861" s="320">
        <f>ROUND(SUMIF(Anlagenbewegungsdaten_AV!$B:$B,$A1861,Anlagenbewegungsdaten_AV!$D:$D),2)</f>
        <v>0</v>
      </c>
      <c r="Q1861" s="321">
        <f t="shared" si="69"/>
        <v>0</v>
      </c>
      <c r="S1861" s="324"/>
      <c r="T1861" s="317"/>
      <c r="U1861" s="325"/>
      <c r="V1861" s="325"/>
    </row>
    <row r="1862" spans="1:22" ht="15" customHeight="1" x14ac:dyDescent="0.25">
      <c r="A1862" s="129" t="s">
        <v>529</v>
      </c>
      <c r="B1862" s="126" t="s">
        <v>2087</v>
      </c>
      <c r="C1862" s="127" t="s">
        <v>4021</v>
      </c>
      <c r="D1862" s="127" t="s">
        <v>556</v>
      </c>
      <c r="E1862" s="127" t="s">
        <v>2462</v>
      </c>
      <c r="F1862" s="128">
        <v>22.6</v>
      </c>
      <c r="G1862" s="128">
        <v>22.8</v>
      </c>
      <c r="H1862" s="128">
        <v>18.079999999999998</v>
      </c>
      <c r="I1862" s="311"/>
      <c r="J1862" s="319">
        <f>ROUND(SUMIF(Anlagenbewegungsdaten!B:B,A1862,Anlagenbewegungsdaten!C:C),3)</f>
        <v>0</v>
      </c>
      <c r="K1862" s="320">
        <f>ROUND(SUMIF(Anlagenbewegungsdaten!$B:$B,$A1862,Anlagenbewegungsdaten!$D:$D),2)</f>
        <v>0</v>
      </c>
      <c r="L1862" s="321">
        <f t="shared" si="68"/>
        <v>0</v>
      </c>
      <c r="M1862" s="341" t="s">
        <v>4950</v>
      </c>
      <c r="N1862" s="341" t="s">
        <v>4963</v>
      </c>
      <c r="O1862" s="323">
        <f>ROUND(SUMIF(Anlagenbewegungsdaten_AV!B:B,A1862,Anlagenbewegungsdaten_AV!C:C),3)</f>
        <v>0</v>
      </c>
      <c r="P1862" s="320">
        <f>ROUND(SUMIF(Anlagenbewegungsdaten_AV!$B:$B,$A1862,Anlagenbewegungsdaten_AV!$D:$D),2)</f>
        <v>0</v>
      </c>
      <c r="Q1862" s="321">
        <f t="shared" si="69"/>
        <v>0</v>
      </c>
      <c r="S1862" s="324"/>
      <c r="T1862" s="317"/>
      <c r="U1862" s="325"/>
      <c r="V1862" s="325"/>
    </row>
    <row r="1863" spans="1:22" ht="15" customHeight="1" x14ac:dyDescent="0.25">
      <c r="A1863" s="129" t="s">
        <v>484</v>
      </c>
      <c r="B1863" s="126" t="s">
        <v>2087</v>
      </c>
      <c r="C1863" s="127" t="s">
        <v>4021</v>
      </c>
      <c r="D1863" s="127" t="s">
        <v>1635</v>
      </c>
      <c r="E1863" s="127" t="s">
        <v>1546</v>
      </c>
      <c r="F1863" s="128">
        <v>22.6</v>
      </c>
      <c r="G1863" s="128">
        <v>22.8</v>
      </c>
      <c r="H1863" s="128">
        <v>18.079999999999998</v>
      </c>
      <c r="I1863" s="311"/>
      <c r="J1863" s="319">
        <f>ROUND(SUMIF(Anlagenbewegungsdaten!B:B,A1863,Anlagenbewegungsdaten!C:C),3)</f>
        <v>0</v>
      </c>
      <c r="K1863" s="320">
        <f>ROUND(SUMIF(Anlagenbewegungsdaten!$B:$B,$A1863,Anlagenbewegungsdaten!$D:$D),2)</f>
        <v>0</v>
      </c>
      <c r="L1863" s="321">
        <f t="shared" si="68"/>
        <v>0</v>
      </c>
      <c r="M1863" s="341" t="s">
        <v>4950</v>
      </c>
      <c r="N1863" s="341" t="s">
        <v>4963</v>
      </c>
      <c r="O1863" s="323">
        <f>ROUND(SUMIF(Anlagenbewegungsdaten_AV!B:B,A1863,Anlagenbewegungsdaten_AV!C:C),3)</f>
        <v>0</v>
      </c>
      <c r="P1863" s="320">
        <f>ROUND(SUMIF(Anlagenbewegungsdaten_AV!$B:$B,$A1863,Anlagenbewegungsdaten_AV!$D:$D),2)</f>
        <v>0</v>
      </c>
      <c r="Q1863" s="321">
        <f t="shared" si="69"/>
        <v>0</v>
      </c>
      <c r="S1863" s="324"/>
      <c r="T1863" s="317"/>
      <c r="U1863" s="325"/>
      <c r="V1863" s="325"/>
    </row>
    <row r="1864" spans="1:22" ht="15" customHeight="1" x14ac:dyDescent="0.25">
      <c r="A1864" s="129" t="s">
        <v>488</v>
      </c>
      <c r="B1864" s="126" t="s">
        <v>2087</v>
      </c>
      <c r="C1864" s="127" t="s">
        <v>4021</v>
      </c>
      <c r="D1864" s="127" t="s">
        <v>1641</v>
      </c>
      <c r="E1864" s="127" t="s">
        <v>1546</v>
      </c>
      <c r="F1864" s="128">
        <v>23.6</v>
      </c>
      <c r="G1864" s="128">
        <v>23.8</v>
      </c>
      <c r="H1864" s="128">
        <v>18.88</v>
      </c>
      <c r="I1864" s="311"/>
      <c r="J1864" s="319">
        <f>ROUND(SUMIF(Anlagenbewegungsdaten!B:B,A1864,Anlagenbewegungsdaten!C:C),3)</f>
        <v>0</v>
      </c>
      <c r="K1864" s="320">
        <f>ROUND(SUMIF(Anlagenbewegungsdaten!$B:$B,$A1864,Anlagenbewegungsdaten!$D:$D),2)</f>
        <v>0</v>
      </c>
      <c r="L1864" s="321">
        <f t="shared" si="68"/>
        <v>0</v>
      </c>
      <c r="M1864" s="341" t="s">
        <v>4950</v>
      </c>
      <c r="N1864" s="341" t="s">
        <v>4963</v>
      </c>
      <c r="O1864" s="323">
        <f>ROUND(SUMIF(Anlagenbewegungsdaten_AV!B:B,A1864,Anlagenbewegungsdaten_AV!C:C),3)</f>
        <v>0</v>
      </c>
      <c r="P1864" s="320">
        <f>ROUND(SUMIF(Anlagenbewegungsdaten_AV!$B:$B,$A1864,Anlagenbewegungsdaten_AV!$D:$D),2)</f>
        <v>0</v>
      </c>
      <c r="Q1864" s="321">
        <f t="shared" si="69"/>
        <v>0</v>
      </c>
      <c r="S1864" s="324"/>
      <c r="T1864" s="317"/>
      <c r="U1864" s="325"/>
      <c r="V1864" s="325"/>
    </row>
    <row r="1865" spans="1:22" ht="15" customHeight="1" x14ac:dyDescent="0.25">
      <c r="A1865" s="129" t="s">
        <v>2855</v>
      </c>
      <c r="B1865" s="126" t="s">
        <v>2087</v>
      </c>
      <c r="C1865" s="127" t="s">
        <v>4021</v>
      </c>
      <c r="D1865" s="127" t="s">
        <v>2599</v>
      </c>
      <c r="E1865" s="127" t="s">
        <v>2555</v>
      </c>
      <c r="F1865" s="128">
        <v>22.57</v>
      </c>
      <c r="G1865" s="128">
        <v>22.77</v>
      </c>
      <c r="H1865" s="128">
        <v>18.059999999999999</v>
      </c>
      <c r="I1865" s="311"/>
      <c r="J1865" s="319">
        <f>ROUND(SUMIF(Anlagenbewegungsdaten!B:B,A1865,Anlagenbewegungsdaten!C:C),3)</f>
        <v>0</v>
      </c>
      <c r="K1865" s="320">
        <f>ROUND(SUMIF(Anlagenbewegungsdaten!$B:$B,$A1865,Anlagenbewegungsdaten!$D:$D),2)</f>
        <v>0</v>
      </c>
      <c r="L1865" s="321">
        <f t="shared" si="68"/>
        <v>0</v>
      </c>
      <c r="M1865" s="341" t="s">
        <v>4950</v>
      </c>
      <c r="N1865" s="341" t="s">
        <v>4963</v>
      </c>
      <c r="O1865" s="323">
        <f>ROUND(SUMIF(Anlagenbewegungsdaten_AV!B:B,A1865,Anlagenbewegungsdaten_AV!C:C),3)</f>
        <v>0</v>
      </c>
      <c r="P1865" s="320">
        <f>ROUND(SUMIF(Anlagenbewegungsdaten_AV!$B:$B,$A1865,Anlagenbewegungsdaten_AV!$D:$D),2)</f>
        <v>0</v>
      </c>
      <c r="Q1865" s="321">
        <f t="shared" si="69"/>
        <v>0</v>
      </c>
      <c r="S1865" s="324"/>
      <c r="T1865" s="317"/>
      <c r="U1865" s="325"/>
      <c r="V1865" s="325"/>
    </row>
    <row r="1866" spans="1:22" ht="15" customHeight="1" x14ac:dyDescent="0.25">
      <c r="A1866" s="129" t="s">
        <v>2856</v>
      </c>
      <c r="B1866" s="126" t="s">
        <v>2087</v>
      </c>
      <c r="C1866" s="127" t="s">
        <v>4021</v>
      </c>
      <c r="D1866" s="127" t="s">
        <v>2601</v>
      </c>
      <c r="E1866" s="127" t="s">
        <v>2555</v>
      </c>
      <c r="F1866" s="128">
        <v>23.57</v>
      </c>
      <c r="G1866" s="128">
        <v>23.77</v>
      </c>
      <c r="H1866" s="128">
        <v>18.86</v>
      </c>
      <c r="I1866" s="311"/>
      <c r="J1866" s="319">
        <f>ROUND(SUMIF(Anlagenbewegungsdaten!B:B,A1866,Anlagenbewegungsdaten!C:C),3)</f>
        <v>0</v>
      </c>
      <c r="K1866" s="320">
        <f>ROUND(SUMIF(Anlagenbewegungsdaten!$B:$B,$A1866,Anlagenbewegungsdaten!$D:$D),2)</f>
        <v>0</v>
      </c>
      <c r="L1866" s="321">
        <f t="shared" ref="L1866:L1929" si="70">IF(ISBLANK(F1866),0,IF(OR($J1866&gt;=100,$J1866&lt;=-100),F1866-(K1866/J1866*100),IF(OR(J1866&gt;-100,J1866&lt;100),(J1866*F1866%)-K1866)))</f>
        <v>0</v>
      </c>
      <c r="M1866" s="341" t="s">
        <v>4950</v>
      </c>
      <c r="N1866" s="341" t="s">
        <v>4963</v>
      </c>
      <c r="O1866" s="323">
        <f>ROUND(SUMIF(Anlagenbewegungsdaten_AV!B:B,A1866,Anlagenbewegungsdaten_AV!C:C),3)</f>
        <v>0</v>
      </c>
      <c r="P1866" s="320">
        <f>ROUND(SUMIF(Anlagenbewegungsdaten_AV!$B:$B,$A1866,Anlagenbewegungsdaten_AV!$D:$D),2)</f>
        <v>0</v>
      </c>
      <c r="Q1866" s="321">
        <f t="shared" ref="Q1866:Q1929" si="71">IF(ISBLANK(H1866),0,IF(OR($O1866&gt;=100,$O1866&lt;=-100),H1866-(P1866/O1866*100),IF(OR(O1866&gt;-100,O1866&lt;100),(O1866*G1866%)-P1866)))</f>
        <v>0</v>
      </c>
      <c r="S1866" s="324"/>
      <c r="T1866" s="317"/>
      <c r="U1866" s="325"/>
      <c r="V1866" s="325"/>
    </row>
    <row r="1867" spans="1:22" ht="15" customHeight="1" x14ac:dyDescent="0.25">
      <c r="A1867" s="129" t="s">
        <v>3599</v>
      </c>
      <c r="B1867" s="126" t="s">
        <v>2087</v>
      </c>
      <c r="C1867" s="127" t="s">
        <v>4021</v>
      </c>
      <c r="D1867" s="127" t="s">
        <v>3343</v>
      </c>
      <c r="E1867" s="127" t="s">
        <v>3299</v>
      </c>
      <c r="F1867" s="128">
        <v>22.54</v>
      </c>
      <c r="G1867" s="128">
        <v>22.74</v>
      </c>
      <c r="H1867" s="128">
        <v>18.03</v>
      </c>
      <c r="I1867" s="311"/>
      <c r="J1867" s="319">
        <f>ROUND(SUMIF(Anlagenbewegungsdaten!B:B,A1867,Anlagenbewegungsdaten!C:C),3)</f>
        <v>0</v>
      </c>
      <c r="K1867" s="320">
        <f>ROUND(SUMIF(Anlagenbewegungsdaten!$B:$B,$A1867,Anlagenbewegungsdaten!$D:$D),2)</f>
        <v>0</v>
      </c>
      <c r="L1867" s="321">
        <f t="shared" si="70"/>
        <v>0</v>
      </c>
      <c r="M1867" s="341" t="s">
        <v>4950</v>
      </c>
      <c r="N1867" s="341" t="s">
        <v>4963</v>
      </c>
      <c r="O1867" s="323">
        <f>ROUND(SUMIF(Anlagenbewegungsdaten_AV!B:B,A1867,Anlagenbewegungsdaten_AV!C:C),3)</f>
        <v>0</v>
      </c>
      <c r="P1867" s="320">
        <f>ROUND(SUMIF(Anlagenbewegungsdaten_AV!$B:$B,$A1867,Anlagenbewegungsdaten_AV!$D:$D),2)</f>
        <v>0</v>
      </c>
      <c r="Q1867" s="321">
        <f t="shared" si="71"/>
        <v>0</v>
      </c>
      <c r="S1867" s="324"/>
      <c r="T1867" s="317"/>
      <c r="U1867" s="325"/>
      <c r="V1867" s="325"/>
    </row>
    <row r="1868" spans="1:22" ht="15" customHeight="1" x14ac:dyDescent="0.25">
      <c r="A1868" s="129" t="s">
        <v>3600</v>
      </c>
      <c r="B1868" s="126" t="s">
        <v>2087</v>
      </c>
      <c r="C1868" s="127" t="s">
        <v>4021</v>
      </c>
      <c r="D1868" s="127" t="s">
        <v>3345</v>
      </c>
      <c r="E1868" s="127" t="s">
        <v>3299</v>
      </c>
      <c r="F1868" s="128">
        <v>23.54</v>
      </c>
      <c r="G1868" s="128">
        <v>23.74</v>
      </c>
      <c r="H1868" s="128">
        <v>18.829999999999998</v>
      </c>
      <c r="I1868" s="311"/>
      <c r="J1868" s="319">
        <f>ROUND(SUMIF(Anlagenbewegungsdaten!B:B,A1868,Anlagenbewegungsdaten!C:C),3)</f>
        <v>0</v>
      </c>
      <c r="K1868" s="320">
        <f>ROUND(SUMIF(Anlagenbewegungsdaten!$B:$B,$A1868,Anlagenbewegungsdaten!$D:$D),2)</f>
        <v>0</v>
      </c>
      <c r="L1868" s="321">
        <f t="shared" si="70"/>
        <v>0</v>
      </c>
      <c r="M1868" s="341" t="s">
        <v>4950</v>
      </c>
      <c r="N1868" s="341" t="s">
        <v>4963</v>
      </c>
      <c r="O1868" s="323">
        <f>ROUND(SUMIF(Anlagenbewegungsdaten_AV!B:B,A1868,Anlagenbewegungsdaten_AV!C:C),3)</f>
        <v>0</v>
      </c>
      <c r="P1868" s="320">
        <f>ROUND(SUMIF(Anlagenbewegungsdaten_AV!$B:$B,$A1868,Anlagenbewegungsdaten_AV!$D:$D),2)</f>
        <v>0</v>
      </c>
      <c r="Q1868" s="321">
        <f t="shared" si="71"/>
        <v>0</v>
      </c>
      <c r="S1868" s="324"/>
      <c r="T1868" s="317"/>
      <c r="U1868" s="325"/>
      <c r="V1868" s="325"/>
    </row>
    <row r="1869" spans="1:22" ht="15" customHeight="1" x14ac:dyDescent="0.25">
      <c r="A1869" s="129" t="s">
        <v>4371</v>
      </c>
      <c r="B1869" s="126" t="s">
        <v>2087</v>
      </c>
      <c r="C1869" s="127" t="s">
        <v>4021</v>
      </c>
      <c r="D1869" s="127" t="s">
        <v>4113</v>
      </c>
      <c r="E1869" s="127" t="s">
        <v>4069</v>
      </c>
      <c r="F1869" s="128">
        <v>22.509999999999998</v>
      </c>
      <c r="G1869" s="128">
        <v>22.709999999999997</v>
      </c>
      <c r="H1869" s="128">
        <v>18.010000000000002</v>
      </c>
      <c r="I1869" s="311"/>
      <c r="J1869" s="319">
        <f>ROUND(SUMIF(Anlagenbewegungsdaten!B:B,A1869,Anlagenbewegungsdaten!C:C),3)</f>
        <v>0</v>
      </c>
      <c r="K1869" s="320">
        <f>ROUND(SUMIF(Anlagenbewegungsdaten!$B:$B,$A1869,Anlagenbewegungsdaten!$D:$D),2)</f>
        <v>0</v>
      </c>
      <c r="L1869" s="321">
        <f t="shared" si="70"/>
        <v>0</v>
      </c>
      <c r="M1869" s="341" t="s">
        <v>4950</v>
      </c>
      <c r="N1869" s="341" t="s">
        <v>4963</v>
      </c>
      <c r="O1869" s="323">
        <f>ROUND(SUMIF(Anlagenbewegungsdaten_AV!B:B,A1869,Anlagenbewegungsdaten_AV!C:C),3)</f>
        <v>0</v>
      </c>
      <c r="P1869" s="320">
        <f>ROUND(SUMIF(Anlagenbewegungsdaten_AV!$B:$B,$A1869,Anlagenbewegungsdaten_AV!$D:$D),2)</f>
        <v>0</v>
      </c>
      <c r="Q1869" s="321">
        <f t="shared" si="71"/>
        <v>0</v>
      </c>
      <c r="S1869" s="324"/>
      <c r="T1869" s="317"/>
      <c r="U1869" s="325"/>
      <c r="V1869" s="325"/>
    </row>
    <row r="1870" spans="1:22" ht="15" customHeight="1" x14ac:dyDescent="0.25">
      <c r="A1870" s="129" t="s">
        <v>4372</v>
      </c>
      <c r="B1870" s="126" t="s">
        <v>2087</v>
      </c>
      <c r="C1870" s="127" t="s">
        <v>4021</v>
      </c>
      <c r="D1870" s="127" t="s">
        <v>4115</v>
      </c>
      <c r="E1870" s="127" t="s">
        <v>4069</v>
      </c>
      <c r="F1870" s="128">
        <v>23.509999999999998</v>
      </c>
      <c r="G1870" s="128">
        <v>23.709999999999997</v>
      </c>
      <c r="H1870" s="128">
        <v>18.809999999999999</v>
      </c>
      <c r="I1870" s="311"/>
      <c r="J1870" s="319">
        <f>ROUND(SUMIF(Anlagenbewegungsdaten!B:B,A1870,Anlagenbewegungsdaten!C:C),3)</f>
        <v>0</v>
      </c>
      <c r="K1870" s="320">
        <f>ROUND(SUMIF(Anlagenbewegungsdaten!$B:$B,$A1870,Anlagenbewegungsdaten!$D:$D),2)</f>
        <v>0</v>
      </c>
      <c r="L1870" s="321">
        <f t="shared" si="70"/>
        <v>0</v>
      </c>
      <c r="M1870" s="341" t="s">
        <v>4950</v>
      </c>
      <c r="N1870" s="341" t="s">
        <v>4963</v>
      </c>
      <c r="O1870" s="323">
        <f>ROUND(SUMIF(Anlagenbewegungsdaten_AV!B:B,A1870,Anlagenbewegungsdaten_AV!C:C),3)</f>
        <v>0</v>
      </c>
      <c r="P1870" s="320">
        <f>ROUND(SUMIF(Anlagenbewegungsdaten_AV!$B:$B,$A1870,Anlagenbewegungsdaten_AV!$D:$D),2)</f>
        <v>0</v>
      </c>
      <c r="Q1870" s="321">
        <f t="shared" si="71"/>
        <v>0</v>
      </c>
      <c r="S1870" s="324"/>
      <c r="T1870" s="317"/>
      <c r="U1870" s="325"/>
      <c r="V1870" s="325"/>
    </row>
    <row r="1871" spans="1:22" ht="15" customHeight="1" x14ac:dyDescent="0.25">
      <c r="A1871" s="129" t="s">
        <v>5034</v>
      </c>
      <c r="B1871" s="126" t="s">
        <v>2087</v>
      </c>
      <c r="C1871" s="127" t="s">
        <v>4021</v>
      </c>
      <c r="D1871" s="127" t="s">
        <v>5035</v>
      </c>
      <c r="E1871" s="127" t="s">
        <v>5023</v>
      </c>
      <c r="F1871" s="128">
        <v>23.48</v>
      </c>
      <c r="G1871" s="128">
        <v>23.68</v>
      </c>
      <c r="H1871" s="128">
        <v>18.78</v>
      </c>
      <c r="I1871" s="311"/>
      <c r="J1871" s="319">
        <f>ROUND(SUMIF(Anlagenbewegungsdaten!B:B,A1871,Anlagenbewegungsdaten!C:C),3)</f>
        <v>0</v>
      </c>
      <c r="K1871" s="320">
        <f>ROUND(SUMIF(Anlagenbewegungsdaten!$B:$B,$A1871,Anlagenbewegungsdaten!$D:$D),2)</f>
        <v>0</v>
      </c>
      <c r="L1871" s="321">
        <f t="shared" si="70"/>
        <v>0</v>
      </c>
      <c r="M1871" s="341" t="s">
        <v>4950</v>
      </c>
      <c r="N1871" s="341" t="s">
        <v>4963</v>
      </c>
      <c r="O1871" s="323">
        <f>ROUND(SUMIF(Anlagenbewegungsdaten_AV!B:B,A1871,Anlagenbewegungsdaten_AV!C:C),3)</f>
        <v>0</v>
      </c>
      <c r="P1871" s="320">
        <f>ROUND(SUMIF(Anlagenbewegungsdaten_AV!$B:$B,$A1871,Anlagenbewegungsdaten_AV!$D:$D),2)</f>
        <v>0</v>
      </c>
      <c r="Q1871" s="321">
        <f t="shared" si="71"/>
        <v>0</v>
      </c>
      <c r="S1871" s="324"/>
      <c r="T1871" s="317"/>
      <c r="U1871" s="325"/>
      <c r="V1871" s="325"/>
    </row>
    <row r="1872" spans="1:22" ht="15" customHeight="1" x14ac:dyDescent="0.25">
      <c r="A1872" s="129" t="s">
        <v>483</v>
      </c>
      <c r="B1872" s="126" t="s">
        <v>2087</v>
      </c>
      <c r="C1872" s="127" t="s">
        <v>4021</v>
      </c>
      <c r="D1872" s="127" t="s">
        <v>1633</v>
      </c>
      <c r="E1872" s="127" t="s">
        <v>1543</v>
      </c>
      <c r="F1872" s="128">
        <v>22.6</v>
      </c>
      <c r="G1872" s="128">
        <v>22.8</v>
      </c>
      <c r="H1872" s="128">
        <v>18.079999999999998</v>
      </c>
      <c r="I1872" s="311"/>
      <c r="J1872" s="319">
        <f>ROUND(SUMIF(Anlagenbewegungsdaten!B:B,A1872,Anlagenbewegungsdaten!C:C),3)</f>
        <v>0</v>
      </c>
      <c r="K1872" s="320">
        <f>ROUND(SUMIF(Anlagenbewegungsdaten!$B:$B,$A1872,Anlagenbewegungsdaten!$D:$D),2)</f>
        <v>0</v>
      </c>
      <c r="L1872" s="321">
        <f t="shared" si="70"/>
        <v>0</v>
      </c>
      <c r="M1872" s="341" t="s">
        <v>4950</v>
      </c>
      <c r="N1872" s="341" t="s">
        <v>4963</v>
      </c>
      <c r="O1872" s="323">
        <f>ROUND(SUMIF(Anlagenbewegungsdaten_AV!B:B,A1872,Anlagenbewegungsdaten_AV!C:C),3)</f>
        <v>0</v>
      </c>
      <c r="P1872" s="320">
        <f>ROUND(SUMIF(Anlagenbewegungsdaten_AV!$B:$B,$A1872,Anlagenbewegungsdaten_AV!$D:$D),2)</f>
        <v>0</v>
      </c>
      <c r="Q1872" s="321">
        <f t="shared" si="71"/>
        <v>0</v>
      </c>
      <c r="S1872" s="324"/>
      <c r="T1872" s="317"/>
      <c r="U1872" s="325"/>
      <c r="V1872" s="325"/>
    </row>
    <row r="1873" spans="1:22" ht="15" customHeight="1" x14ac:dyDescent="0.25">
      <c r="A1873" s="129" t="s">
        <v>487</v>
      </c>
      <c r="B1873" s="126" t="s">
        <v>2087</v>
      </c>
      <c r="C1873" s="127" t="s">
        <v>4021</v>
      </c>
      <c r="D1873" s="127" t="s">
        <v>1639</v>
      </c>
      <c r="E1873" s="127" t="s">
        <v>1543</v>
      </c>
      <c r="F1873" s="128">
        <v>23.6</v>
      </c>
      <c r="G1873" s="128">
        <v>23.8</v>
      </c>
      <c r="H1873" s="128">
        <v>18.88</v>
      </c>
      <c r="I1873" s="311"/>
      <c r="J1873" s="319">
        <f>ROUND(SUMIF(Anlagenbewegungsdaten!B:B,A1873,Anlagenbewegungsdaten!C:C),3)</f>
        <v>0</v>
      </c>
      <c r="K1873" s="320">
        <f>ROUND(SUMIF(Anlagenbewegungsdaten!$B:$B,$A1873,Anlagenbewegungsdaten!$D:$D),2)</f>
        <v>0</v>
      </c>
      <c r="L1873" s="321">
        <f t="shared" si="70"/>
        <v>0</v>
      </c>
      <c r="M1873" s="341" t="s">
        <v>4950</v>
      </c>
      <c r="N1873" s="341" t="s">
        <v>4963</v>
      </c>
      <c r="O1873" s="323">
        <f>ROUND(SUMIF(Anlagenbewegungsdaten_AV!B:B,A1873,Anlagenbewegungsdaten_AV!C:C),3)</f>
        <v>0</v>
      </c>
      <c r="P1873" s="320">
        <f>ROUND(SUMIF(Anlagenbewegungsdaten_AV!$B:$B,$A1873,Anlagenbewegungsdaten_AV!$D:$D),2)</f>
        <v>0</v>
      </c>
      <c r="Q1873" s="321">
        <f t="shared" si="71"/>
        <v>0</v>
      </c>
      <c r="S1873" s="324"/>
      <c r="T1873" s="317"/>
      <c r="U1873" s="325"/>
      <c r="V1873" s="325"/>
    </row>
    <row r="1874" spans="1:22" ht="15" customHeight="1" x14ac:dyDescent="0.25">
      <c r="A1874" s="129" t="s">
        <v>482</v>
      </c>
      <c r="B1874" s="126" t="s">
        <v>2087</v>
      </c>
      <c r="C1874" s="127" t="s">
        <v>4021</v>
      </c>
      <c r="D1874" s="127" t="s">
        <v>1805</v>
      </c>
      <c r="E1874" s="127" t="s">
        <v>2465</v>
      </c>
      <c r="F1874" s="128">
        <v>21.6</v>
      </c>
      <c r="G1874" s="128">
        <v>21.8</v>
      </c>
      <c r="H1874" s="128">
        <v>17.28</v>
      </c>
      <c r="I1874" s="311"/>
      <c r="J1874" s="319">
        <f>ROUND(SUMIF(Anlagenbewegungsdaten!B:B,A1874,Anlagenbewegungsdaten!C:C),3)</f>
        <v>0</v>
      </c>
      <c r="K1874" s="320">
        <f>ROUND(SUMIF(Anlagenbewegungsdaten!$B:$B,$A1874,Anlagenbewegungsdaten!$D:$D),2)</f>
        <v>0</v>
      </c>
      <c r="L1874" s="321">
        <f t="shared" si="70"/>
        <v>0</v>
      </c>
      <c r="M1874" s="341" t="s">
        <v>4950</v>
      </c>
      <c r="N1874" s="341" t="s">
        <v>4963</v>
      </c>
      <c r="O1874" s="323">
        <f>ROUND(SUMIF(Anlagenbewegungsdaten_AV!B:B,A1874,Anlagenbewegungsdaten_AV!C:C),3)</f>
        <v>0</v>
      </c>
      <c r="P1874" s="320">
        <f>ROUND(SUMIF(Anlagenbewegungsdaten_AV!$B:$B,$A1874,Anlagenbewegungsdaten_AV!$D:$D),2)</f>
        <v>0</v>
      </c>
      <c r="Q1874" s="321">
        <f t="shared" si="71"/>
        <v>0</v>
      </c>
      <c r="S1874" s="324"/>
      <c r="T1874" s="317"/>
      <c r="U1874" s="325"/>
      <c r="V1874" s="325"/>
    </row>
    <row r="1875" spans="1:22" ht="15" customHeight="1" x14ac:dyDescent="0.25">
      <c r="A1875" s="129" t="s">
        <v>486</v>
      </c>
      <c r="B1875" s="126" t="s">
        <v>2087</v>
      </c>
      <c r="C1875" s="127" t="s">
        <v>4021</v>
      </c>
      <c r="D1875" s="127" t="s">
        <v>1810</v>
      </c>
      <c r="E1875" s="127" t="s">
        <v>2465</v>
      </c>
      <c r="F1875" s="128">
        <v>22.6</v>
      </c>
      <c r="G1875" s="128">
        <v>22.8</v>
      </c>
      <c r="H1875" s="128">
        <v>18.079999999999998</v>
      </c>
      <c r="I1875" s="311"/>
      <c r="J1875" s="319">
        <f>ROUND(SUMIF(Anlagenbewegungsdaten!B:B,A1875,Anlagenbewegungsdaten!C:C),3)</f>
        <v>0</v>
      </c>
      <c r="K1875" s="320">
        <f>ROUND(SUMIF(Anlagenbewegungsdaten!$B:$B,$A1875,Anlagenbewegungsdaten!$D:$D),2)</f>
        <v>0</v>
      </c>
      <c r="L1875" s="321">
        <f t="shared" si="70"/>
        <v>0</v>
      </c>
      <c r="M1875" s="341" t="s">
        <v>4950</v>
      </c>
      <c r="N1875" s="341" t="s">
        <v>4963</v>
      </c>
      <c r="O1875" s="323">
        <f>ROUND(SUMIF(Anlagenbewegungsdaten_AV!B:B,A1875,Anlagenbewegungsdaten_AV!C:C),3)</f>
        <v>0</v>
      </c>
      <c r="P1875" s="320">
        <f>ROUND(SUMIF(Anlagenbewegungsdaten_AV!$B:$B,$A1875,Anlagenbewegungsdaten_AV!$D:$D),2)</f>
        <v>0</v>
      </c>
      <c r="Q1875" s="321">
        <f t="shared" si="71"/>
        <v>0</v>
      </c>
      <c r="S1875" s="324"/>
      <c r="T1875" s="317"/>
      <c r="U1875" s="325"/>
      <c r="V1875" s="325"/>
    </row>
    <row r="1876" spans="1:22" ht="15" customHeight="1" x14ac:dyDescent="0.25">
      <c r="A1876" s="129" t="s">
        <v>485</v>
      </c>
      <c r="B1876" s="126" t="s">
        <v>2087</v>
      </c>
      <c r="C1876" s="127" t="s">
        <v>4021</v>
      </c>
      <c r="D1876" s="127" t="s">
        <v>1637</v>
      </c>
      <c r="E1876" s="127" t="s">
        <v>2462</v>
      </c>
      <c r="F1876" s="128">
        <v>20.6</v>
      </c>
      <c r="G1876" s="128">
        <v>20.8</v>
      </c>
      <c r="H1876" s="128">
        <v>16.48</v>
      </c>
      <c r="I1876" s="311"/>
      <c r="J1876" s="319">
        <f>ROUND(SUMIF(Anlagenbewegungsdaten!B:B,A1876,Anlagenbewegungsdaten!C:C),3)</f>
        <v>0</v>
      </c>
      <c r="K1876" s="320">
        <f>ROUND(SUMIF(Anlagenbewegungsdaten!$B:$B,$A1876,Anlagenbewegungsdaten!$D:$D),2)</f>
        <v>0</v>
      </c>
      <c r="L1876" s="321">
        <f t="shared" si="70"/>
        <v>0</v>
      </c>
      <c r="M1876" s="341" t="s">
        <v>4950</v>
      </c>
      <c r="N1876" s="341" t="s">
        <v>4963</v>
      </c>
      <c r="O1876" s="323">
        <f>ROUND(SUMIF(Anlagenbewegungsdaten_AV!B:B,A1876,Anlagenbewegungsdaten_AV!C:C),3)</f>
        <v>0</v>
      </c>
      <c r="P1876" s="320">
        <f>ROUND(SUMIF(Anlagenbewegungsdaten_AV!$B:$B,$A1876,Anlagenbewegungsdaten_AV!$D:$D),2)</f>
        <v>0</v>
      </c>
      <c r="Q1876" s="321">
        <f t="shared" si="71"/>
        <v>0</v>
      </c>
      <c r="S1876" s="324"/>
      <c r="T1876" s="317"/>
      <c r="U1876" s="325"/>
      <c r="V1876" s="325"/>
    </row>
    <row r="1877" spans="1:22" ht="15" customHeight="1" x14ac:dyDescent="0.25">
      <c r="A1877" s="129" t="s">
        <v>447</v>
      </c>
      <c r="B1877" s="126" t="s">
        <v>2087</v>
      </c>
      <c r="C1877" s="127" t="s">
        <v>4021</v>
      </c>
      <c r="D1877" s="127" t="s">
        <v>1972</v>
      </c>
      <c r="E1877" s="127" t="s">
        <v>2462</v>
      </c>
      <c r="F1877" s="128">
        <v>10.6</v>
      </c>
      <c r="G1877" s="128">
        <v>10.799999999999999</v>
      </c>
      <c r="H1877" s="128">
        <v>8.48</v>
      </c>
      <c r="I1877" s="311"/>
      <c r="J1877" s="319">
        <f>ROUND(SUMIF(Anlagenbewegungsdaten!B:B,A1877,Anlagenbewegungsdaten!C:C),3)</f>
        <v>0</v>
      </c>
      <c r="K1877" s="320">
        <f>ROUND(SUMIF(Anlagenbewegungsdaten!$B:$B,$A1877,Anlagenbewegungsdaten!$D:$D),2)</f>
        <v>0</v>
      </c>
      <c r="L1877" s="321">
        <f t="shared" si="70"/>
        <v>0</v>
      </c>
      <c r="M1877" s="341" t="s">
        <v>4950</v>
      </c>
      <c r="N1877" s="341" t="s">
        <v>4963</v>
      </c>
      <c r="O1877" s="323">
        <f>ROUND(SUMIF(Anlagenbewegungsdaten_AV!B:B,A1877,Anlagenbewegungsdaten_AV!C:C),3)</f>
        <v>0</v>
      </c>
      <c r="P1877" s="320">
        <f>ROUND(SUMIF(Anlagenbewegungsdaten_AV!$B:$B,$A1877,Anlagenbewegungsdaten_AV!$D:$D),2)</f>
        <v>0</v>
      </c>
      <c r="Q1877" s="321">
        <f t="shared" si="71"/>
        <v>0</v>
      </c>
      <c r="S1877" s="324"/>
      <c r="T1877" s="317"/>
      <c r="U1877" s="325"/>
      <c r="V1877" s="325"/>
    </row>
    <row r="1878" spans="1:22" ht="15" customHeight="1" x14ac:dyDescent="0.25">
      <c r="A1878" s="129" t="s">
        <v>709</v>
      </c>
      <c r="B1878" s="126" t="s">
        <v>2087</v>
      </c>
      <c r="C1878" s="127" t="s">
        <v>4021</v>
      </c>
      <c r="D1878" s="127" t="s">
        <v>2390</v>
      </c>
      <c r="E1878" s="127" t="s">
        <v>2462</v>
      </c>
      <c r="F1878" s="128">
        <v>8.64</v>
      </c>
      <c r="G1878" s="128">
        <v>8.84</v>
      </c>
      <c r="H1878" s="128">
        <v>6.91</v>
      </c>
      <c r="I1878" s="311"/>
      <c r="J1878" s="319">
        <f>ROUND(SUMIF(Anlagenbewegungsdaten!B:B,A1878,Anlagenbewegungsdaten!C:C),3)</f>
        <v>0</v>
      </c>
      <c r="K1878" s="320">
        <f>ROUND(SUMIF(Anlagenbewegungsdaten!$B:$B,$A1878,Anlagenbewegungsdaten!$D:$D),2)</f>
        <v>0</v>
      </c>
      <c r="L1878" s="321">
        <f t="shared" si="70"/>
        <v>0</v>
      </c>
      <c r="M1878" s="341" t="s">
        <v>4950</v>
      </c>
      <c r="N1878" s="341" t="s">
        <v>4963</v>
      </c>
      <c r="O1878" s="323">
        <f>ROUND(SUMIF(Anlagenbewegungsdaten_AV!B:B,A1878,Anlagenbewegungsdaten_AV!C:C),3)</f>
        <v>0</v>
      </c>
      <c r="P1878" s="320">
        <f>ROUND(SUMIF(Anlagenbewegungsdaten_AV!$B:$B,$A1878,Anlagenbewegungsdaten_AV!$D:$D),2)</f>
        <v>0</v>
      </c>
      <c r="Q1878" s="321">
        <f t="shared" si="71"/>
        <v>0</v>
      </c>
      <c r="S1878" s="324"/>
      <c r="T1878" s="317"/>
      <c r="U1878" s="325"/>
      <c r="V1878" s="325"/>
    </row>
    <row r="1879" spans="1:22" ht="15" customHeight="1" x14ac:dyDescent="0.25">
      <c r="A1879" s="129" t="s">
        <v>711</v>
      </c>
      <c r="B1879" s="126" t="s">
        <v>2087</v>
      </c>
      <c r="C1879" s="127" t="s">
        <v>4021</v>
      </c>
      <c r="D1879" s="127" t="s">
        <v>2443</v>
      </c>
      <c r="E1879" s="127" t="s">
        <v>2462</v>
      </c>
      <c r="F1879" s="128">
        <v>12.64</v>
      </c>
      <c r="G1879" s="128">
        <v>12.84</v>
      </c>
      <c r="H1879" s="128">
        <v>10.11</v>
      </c>
      <c r="I1879" s="311"/>
      <c r="J1879" s="319">
        <f>ROUND(SUMIF(Anlagenbewegungsdaten!B:B,A1879,Anlagenbewegungsdaten!C:C),3)</f>
        <v>0</v>
      </c>
      <c r="K1879" s="320">
        <f>ROUND(SUMIF(Anlagenbewegungsdaten!$B:$B,$A1879,Anlagenbewegungsdaten!$D:$D),2)</f>
        <v>0</v>
      </c>
      <c r="L1879" s="321">
        <f t="shared" si="70"/>
        <v>0</v>
      </c>
      <c r="M1879" s="341" t="s">
        <v>4950</v>
      </c>
      <c r="N1879" s="341" t="s">
        <v>4963</v>
      </c>
      <c r="O1879" s="323">
        <f>ROUND(SUMIF(Anlagenbewegungsdaten_AV!B:B,A1879,Anlagenbewegungsdaten_AV!C:C),3)</f>
        <v>0</v>
      </c>
      <c r="P1879" s="320">
        <f>ROUND(SUMIF(Anlagenbewegungsdaten_AV!$B:$B,$A1879,Anlagenbewegungsdaten_AV!$D:$D),2)</f>
        <v>0</v>
      </c>
      <c r="Q1879" s="321">
        <f t="shared" si="71"/>
        <v>0</v>
      </c>
      <c r="S1879" s="324"/>
      <c r="T1879" s="317"/>
      <c r="U1879" s="325"/>
      <c r="V1879" s="325"/>
    </row>
    <row r="1880" spans="1:22" ht="15" customHeight="1" x14ac:dyDescent="0.25">
      <c r="A1880" s="129" t="s">
        <v>717</v>
      </c>
      <c r="B1880" s="126" t="s">
        <v>2087</v>
      </c>
      <c r="C1880" s="127" t="s">
        <v>4021</v>
      </c>
      <c r="D1880" s="127" t="s">
        <v>2505</v>
      </c>
      <c r="E1880" s="127" t="s">
        <v>2462</v>
      </c>
      <c r="F1880" s="128">
        <v>14.64</v>
      </c>
      <c r="G1880" s="128">
        <v>14.84</v>
      </c>
      <c r="H1880" s="128">
        <v>11.71</v>
      </c>
      <c r="I1880" s="311"/>
      <c r="J1880" s="319">
        <f>ROUND(SUMIF(Anlagenbewegungsdaten!B:B,A1880,Anlagenbewegungsdaten!C:C),3)</f>
        <v>0</v>
      </c>
      <c r="K1880" s="320">
        <f>ROUND(SUMIF(Anlagenbewegungsdaten!$B:$B,$A1880,Anlagenbewegungsdaten!$D:$D),2)</f>
        <v>0</v>
      </c>
      <c r="L1880" s="321">
        <f t="shared" si="70"/>
        <v>0</v>
      </c>
      <c r="M1880" s="341" t="s">
        <v>4950</v>
      </c>
      <c r="N1880" s="341" t="s">
        <v>4963</v>
      </c>
      <c r="O1880" s="323">
        <f>ROUND(SUMIF(Anlagenbewegungsdaten_AV!B:B,A1880,Anlagenbewegungsdaten_AV!C:C),3)</f>
        <v>0</v>
      </c>
      <c r="P1880" s="320">
        <f>ROUND(SUMIF(Anlagenbewegungsdaten_AV!$B:$B,$A1880,Anlagenbewegungsdaten_AV!$D:$D),2)</f>
        <v>0</v>
      </c>
      <c r="Q1880" s="321">
        <f t="shared" si="71"/>
        <v>0</v>
      </c>
      <c r="S1880" s="324"/>
      <c r="T1880" s="317"/>
      <c r="U1880" s="325"/>
      <c r="V1880" s="325"/>
    </row>
    <row r="1881" spans="1:22" ht="15" customHeight="1" x14ac:dyDescent="0.25">
      <c r="A1881" s="129" t="s">
        <v>537</v>
      </c>
      <c r="B1881" s="126" t="s">
        <v>2087</v>
      </c>
      <c r="C1881" s="127" t="s">
        <v>4021</v>
      </c>
      <c r="D1881" s="127" t="s">
        <v>571</v>
      </c>
      <c r="E1881" s="127" t="s">
        <v>1546</v>
      </c>
      <c r="F1881" s="128">
        <v>17.64</v>
      </c>
      <c r="G1881" s="128">
        <v>17.84</v>
      </c>
      <c r="H1881" s="128">
        <v>14.11</v>
      </c>
      <c r="I1881" s="311"/>
      <c r="J1881" s="319">
        <f>ROUND(SUMIF(Anlagenbewegungsdaten!B:B,A1881,Anlagenbewegungsdaten!C:C),3)</f>
        <v>0</v>
      </c>
      <c r="K1881" s="320">
        <f>ROUND(SUMIF(Anlagenbewegungsdaten!$B:$B,$A1881,Anlagenbewegungsdaten!$D:$D),2)</f>
        <v>0</v>
      </c>
      <c r="L1881" s="321">
        <f t="shared" si="70"/>
        <v>0</v>
      </c>
      <c r="M1881" s="341" t="s">
        <v>4950</v>
      </c>
      <c r="N1881" s="341" t="s">
        <v>4963</v>
      </c>
      <c r="O1881" s="323">
        <f>ROUND(SUMIF(Anlagenbewegungsdaten_AV!B:B,A1881,Anlagenbewegungsdaten_AV!C:C),3)</f>
        <v>0</v>
      </c>
      <c r="P1881" s="320">
        <f>ROUND(SUMIF(Anlagenbewegungsdaten_AV!$B:$B,$A1881,Anlagenbewegungsdaten_AV!$D:$D),2)</f>
        <v>0</v>
      </c>
      <c r="Q1881" s="321">
        <f t="shared" si="71"/>
        <v>0</v>
      </c>
      <c r="S1881" s="324"/>
      <c r="T1881" s="317"/>
      <c r="U1881" s="325"/>
      <c r="V1881" s="325"/>
    </row>
    <row r="1882" spans="1:22" ht="15" customHeight="1" x14ac:dyDescent="0.25">
      <c r="A1882" s="129" t="s">
        <v>2873</v>
      </c>
      <c r="B1882" s="126" t="s">
        <v>2087</v>
      </c>
      <c r="C1882" s="127" t="s">
        <v>4021</v>
      </c>
      <c r="D1882" s="127" t="s">
        <v>2760</v>
      </c>
      <c r="E1882" s="127" t="s">
        <v>2555</v>
      </c>
      <c r="F1882" s="128">
        <v>17.61</v>
      </c>
      <c r="G1882" s="128">
        <v>17.809999999999999</v>
      </c>
      <c r="H1882" s="128">
        <v>14.09</v>
      </c>
      <c r="I1882" s="311"/>
      <c r="J1882" s="319">
        <f>ROUND(SUMIF(Anlagenbewegungsdaten!B:B,A1882,Anlagenbewegungsdaten!C:C),3)</f>
        <v>0</v>
      </c>
      <c r="K1882" s="320">
        <f>ROUND(SUMIF(Anlagenbewegungsdaten!$B:$B,$A1882,Anlagenbewegungsdaten!$D:$D),2)</f>
        <v>0</v>
      </c>
      <c r="L1882" s="321">
        <f t="shared" si="70"/>
        <v>0</v>
      </c>
      <c r="M1882" s="341" t="s">
        <v>4950</v>
      </c>
      <c r="N1882" s="341" t="s">
        <v>4963</v>
      </c>
      <c r="O1882" s="323">
        <f>ROUND(SUMIF(Anlagenbewegungsdaten_AV!B:B,A1882,Anlagenbewegungsdaten_AV!C:C),3)</f>
        <v>0</v>
      </c>
      <c r="P1882" s="320">
        <f>ROUND(SUMIF(Anlagenbewegungsdaten_AV!$B:$B,$A1882,Anlagenbewegungsdaten_AV!$D:$D),2)</f>
        <v>0</v>
      </c>
      <c r="Q1882" s="321">
        <f t="shared" si="71"/>
        <v>0</v>
      </c>
      <c r="S1882" s="324"/>
      <c r="T1882" s="317"/>
      <c r="U1882" s="325"/>
      <c r="V1882" s="325"/>
    </row>
    <row r="1883" spans="1:22" ht="15" customHeight="1" x14ac:dyDescent="0.25">
      <c r="A1883" s="129" t="s">
        <v>3617</v>
      </c>
      <c r="B1883" s="126" t="s">
        <v>2087</v>
      </c>
      <c r="C1883" s="127" t="s">
        <v>4021</v>
      </c>
      <c r="D1883" s="127" t="s">
        <v>3504</v>
      </c>
      <c r="E1883" s="127" t="s">
        <v>3299</v>
      </c>
      <c r="F1883" s="128">
        <v>17.579999999999998</v>
      </c>
      <c r="G1883" s="128">
        <v>17.779999999999998</v>
      </c>
      <c r="H1883" s="128">
        <v>14.06</v>
      </c>
      <c r="I1883" s="311"/>
      <c r="J1883" s="319">
        <f>ROUND(SUMIF(Anlagenbewegungsdaten!B:B,A1883,Anlagenbewegungsdaten!C:C),3)</f>
        <v>0</v>
      </c>
      <c r="K1883" s="320">
        <f>ROUND(SUMIF(Anlagenbewegungsdaten!$B:$B,$A1883,Anlagenbewegungsdaten!$D:$D),2)</f>
        <v>0</v>
      </c>
      <c r="L1883" s="321">
        <f t="shared" si="70"/>
        <v>0</v>
      </c>
      <c r="M1883" s="341" t="s">
        <v>4950</v>
      </c>
      <c r="N1883" s="341" t="s">
        <v>4963</v>
      </c>
      <c r="O1883" s="323">
        <f>ROUND(SUMIF(Anlagenbewegungsdaten_AV!B:B,A1883,Anlagenbewegungsdaten_AV!C:C),3)</f>
        <v>0</v>
      </c>
      <c r="P1883" s="320">
        <f>ROUND(SUMIF(Anlagenbewegungsdaten_AV!$B:$B,$A1883,Anlagenbewegungsdaten_AV!$D:$D),2)</f>
        <v>0</v>
      </c>
      <c r="Q1883" s="321">
        <f t="shared" si="71"/>
        <v>0</v>
      </c>
      <c r="S1883" s="324"/>
      <c r="T1883" s="317"/>
      <c r="U1883" s="325"/>
      <c r="V1883" s="325"/>
    </row>
    <row r="1884" spans="1:22" ht="15" customHeight="1" x14ac:dyDescent="0.25">
      <c r="A1884" s="129" t="s">
        <v>4389</v>
      </c>
      <c r="B1884" s="126" t="s">
        <v>2087</v>
      </c>
      <c r="C1884" s="127" t="s">
        <v>4021</v>
      </c>
      <c r="D1884" s="127" t="s">
        <v>4275</v>
      </c>
      <c r="E1884" s="127" t="s">
        <v>4069</v>
      </c>
      <c r="F1884" s="128">
        <v>17.55</v>
      </c>
      <c r="G1884" s="128">
        <v>17.75</v>
      </c>
      <c r="H1884" s="128">
        <v>14.04</v>
      </c>
      <c r="I1884" s="311"/>
      <c r="J1884" s="319">
        <f>ROUND(SUMIF(Anlagenbewegungsdaten!B:B,A1884,Anlagenbewegungsdaten!C:C),3)</f>
        <v>0</v>
      </c>
      <c r="K1884" s="320">
        <f>ROUND(SUMIF(Anlagenbewegungsdaten!$B:$B,$A1884,Anlagenbewegungsdaten!$D:$D),2)</f>
        <v>0</v>
      </c>
      <c r="L1884" s="321">
        <f t="shared" si="70"/>
        <v>0</v>
      </c>
      <c r="M1884" s="341" t="s">
        <v>4950</v>
      </c>
      <c r="N1884" s="341" t="s">
        <v>4963</v>
      </c>
      <c r="O1884" s="323">
        <f>ROUND(SUMIF(Anlagenbewegungsdaten_AV!B:B,A1884,Anlagenbewegungsdaten_AV!C:C),3)</f>
        <v>0</v>
      </c>
      <c r="P1884" s="320">
        <f>ROUND(SUMIF(Anlagenbewegungsdaten_AV!$B:$B,$A1884,Anlagenbewegungsdaten_AV!$D:$D),2)</f>
        <v>0</v>
      </c>
      <c r="Q1884" s="321">
        <f t="shared" si="71"/>
        <v>0</v>
      </c>
      <c r="S1884" s="324"/>
      <c r="T1884" s="317"/>
      <c r="U1884" s="325"/>
      <c r="V1884" s="325"/>
    </row>
    <row r="1885" spans="1:22" ht="15" customHeight="1" x14ac:dyDescent="0.25">
      <c r="A1885" s="129" t="s">
        <v>5343</v>
      </c>
      <c r="B1885" s="126" t="s">
        <v>2087</v>
      </c>
      <c r="C1885" s="127" t="s">
        <v>4021</v>
      </c>
      <c r="D1885" s="127" t="s">
        <v>5320</v>
      </c>
      <c r="E1885" s="127" t="s">
        <v>5023</v>
      </c>
      <c r="F1885" s="128">
        <v>17.52</v>
      </c>
      <c r="G1885" s="128">
        <v>17.72</v>
      </c>
      <c r="H1885" s="128">
        <v>14.02</v>
      </c>
      <c r="I1885" s="311"/>
      <c r="J1885" s="319">
        <f>ROUND(SUMIF(Anlagenbewegungsdaten!B:B,A1885,Anlagenbewegungsdaten!C:C),3)</f>
        <v>0</v>
      </c>
      <c r="K1885" s="320">
        <f>ROUND(SUMIF(Anlagenbewegungsdaten!$B:$B,$A1885,Anlagenbewegungsdaten!$D:$D),2)</f>
        <v>0</v>
      </c>
      <c r="L1885" s="321">
        <f t="shared" si="70"/>
        <v>0</v>
      </c>
      <c r="M1885" s="341" t="s">
        <v>4950</v>
      </c>
      <c r="N1885" s="341" t="s">
        <v>4963</v>
      </c>
      <c r="O1885" s="323">
        <f>ROUND(SUMIF(Anlagenbewegungsdaten_AV!B:B,A1885,Anlagenbewegungsdaten_AV!C:C),3)</f>
        <v>0</v>
      </c>
      <c r="P1885" s="320">
        <f>ROUND(SUMIF(Anlagenbewegungsdaten_AV!$B:$B,$A1885,Anlagenbewegungsdaten_AV!$D:$D),2)</f>
        <v>0</v>
      </c>
      <c r="Q1885" s="321">
        <f t="shared" si="71"/>
        <v>0</v>
      </c>
      <c r="S1885" s="324"/>
      <c r="T1885" s="317"/>
      <c r="U1885" s="325"/>
      <c r="V1885" s="325"/>
    </row>
    <row r="1886" spans="1:22" ht="15" customHeight="1" x14ac:dyDescent="0.25">
      <c r="A1886" s="129" t="s">
        <v>6000</v>
      </c>
      <c r="B1886" s="126" t="s">
        <v>2087</v>
      </c>
      <c r="C1886" s="127" t="s">
        <v>4021</v>
      </c>
      <c r="D1886" s="127" t="s">
        <v>6001</v>
      </c>
      <c r="E1886" s="127" t="s">
        <v>5886</v>
      </c>
      <c r="F1886" s="128">
        <v>17.46</v>
      </c>
      <c r="G1886" s="128">
        <v>17.66</v>
      </c>
      <c r="H1886" s="128">
        <v>13.97</v>
      </c>
      <c r="I1886" s="311"/>
      <c r="J1886" s="319">
        <f>ROUND(SUMIF(Anlagenbewegungsdaten!B:B,A1886,Anlagenbewegungsdaten!C:C),3)</f>
        <v>0</v>
      </c>
      <c r="K1886" s="320">
        <f>ROUND(SUMIF(Anlagenbewegungsdaten!$B:$B,$A1886,Anlagenbewegungsdaten!$D:$D),2)</f>
        <v>0</v>
      </c>
      <c r="L1886" s="321">
        <f t="shared" si="70"/>
        <v>0</v>
      </c>
      <c r="M1886" s="341" t="s">
        <v>4950</v>
      </c>
      <c r="N1886" s="341" t="s">
        <v>4963</v>
      </c>
      <c r="O1886" s="323">
        <f>ROUND(SUMIF(Anlagenbewegungsdaten_AV!B:B,A1886,Anlagenbewegungsdaten_AV!C:C),3)</f>
        <v>0</v>
      </c>
      <c r="P1886" s="320">
        <f>ROUND(SUMIF(Anlagenbewegungsdaten_AV!$B:$B,$A1886,Anlagenbewegungsdaten_AV!$D:$D),2)</f>
        <v>0</v>
      </c>
      <c r="Q1886" s="321">
        <f t="shared" si="71"/>
        <v>0</v>
      </c>
      <c r="S1886" s="324"/>
      <c r="T1886" s="317"/>
      <c r="U1886" s="325"/>
      <c r="V1886" s="325"/>
    </row>
    <row r="1887" spans="1:22" ht="15" customHeight="1" x14ac:dyDescent="0.25">
      <c r="A1887" s="129" t="s">
        <v>718</v>
      </c>
      <c r="B1887" s="126" t="s">
        <v>2087</v>
      </c>
      <c r="C1887" s="127" t="s">
        <v>4021</v>
      </c>
      <c r="D1887" s="127" t="s">
        <v>2507</v>
      </c>
      <c r="E1887" s="127" t="s">
        <v>2465</v>
      </c>
      <c r="F1887" s="128">
        <v>16.64</v>
      </c>
      <c r="G1887" s="128">
        <v>16.84</v>
      </c>
      <c r="H1887" s="128">
        <v>13.31</v>
      </c>
      <c r="I1887" s="311"/>
      <c r="J1887" s="319">
        <f>ROUND(SUMIF(Anlagenbewegungsdaten!B:B,A1887,Anlagenbewegungsdaten!C:C),3)</f>
        <v>0</v>
      </c>
      <c r="K1887" s="320">
        <f>ROUND(SUMIF(Anlagenbewegungsdaten!$B:$B,$A1887,Anlagenbewegungsdaten!$D:$D),2)</f>
        <v>0</v>
      </c>
      <c r="L1887" s="321">
        <f t="shared" si="70"/>
        <v>0</v>
      </c>
      <c r="M1887" s="341" t="s">
        <v>4950</v>
      </c>
      <c r="N1887" s="341" t="s">
        <v>4963</v>
      </c>
      <c r="O1887" s="323">
        <f>ROUND(SUMIF(Anlagenbewegungsdaten_AV!B:B,A1887,Anlagenbewegungsdaten_AV!C:C),3)</f>
        <v>0</v>
      </c>
      <c r="P1887" s="320">
        <f>ROUND(SUMIF(Anlagenbewegungsdaten_AV!$B:$B,$A1887,Anlagenbewegungsdaten_AV!$D:$D),2)</f>
        <v>0</v>
      </c>
      <c r="Q1887" s="321">
        <f t="shared" si="71"/>
        <v>0</v>
      </c>
      <c r="S1887" s="324"/>
      <c r="T1887" s="317"/>
      <c r="U1887" s="325"/>
      <c r="V1887" s="325"/>
    </row>
    <row r="1888" spans="1:22" ht="15" customHeight="1" x14ac:dyDescent="0.25">
      <c r="A1888" s="129" t="s">
        <v>534</v>
      </c>
      <c r="B1888" s="126" t="s">
        <v>2087</v>
      </c>
      <c r="C1888" s="127" t="s">
        <v>4021</v>
      </c>
      <c r="D1888" s="127" t="s">
        <v>565</v>
      </c>
      <c r="E1888" s="127" t="s">
        <v>1546</v>
      </c>
      <c r="F1888" s="128">
        <v>15.64</v>
      </c>
      <c r="G1888" s="128">
        <v>15.84</v>
      </c>
      <c r="H1888" s="128">
        <v>12.51</v>
      </c>
      <c r="I1888" s="311"/>
      <c r="J1888" s="319">
        <f>ROUND(SUMIF(Anlagenbewegungsdaten!B:B,A1888,Anlagenbewegungsdaten!C:C),3)</f>
        <v>0</v>
      </c>
      <c r="K1888" s="320">
        <f>ROUND(SUMIF(Anlagenbewegungsdaten!$B:$B,$A1888,Anlagenbewegungsdaten!$D:$D),2)</f>
        <v>0</v>
      </c>
      <c r="L1888" s="321">
        <f t="shared" si="70"/>
        <v>0</v>
      </c>
      <c r="M1888" s="341" t="s">
        <v>4950</v>
      </c>
      <c r="N1888" s="341" t="s">
        <v>4963</v>
      </c>
      <c r="O1888" s="323">
        <f>ROUND(SUMIF(Anlagenbewegungsdaten_AV!B:B,A1888,Anlagenbewegungsdaten_AV!C:C),3)</f>
        <v>0</v>
      </c>
      <c r="P1888" s="320">
        <f>ROUND(SUMIF(Anlagenbewegungsdaten_AV!$B:$B,$A1888,Anlagenbewegungsdaten_AV!$D:$D),2)</f>
        <v>0</v>
      </c>
      <c r="Q1888" s="321">
        <f t="shared" si="71"/>
        <v>0</v>
      </c>
      <c r="S1888" s="324"/>
      <c r="T1888" s="317"/>
      <c r="U1888" s="325"/>
      <c r="V1888" s="325"/>
    </row>
    <row r="1889" spans="1:22" ht="15" customHeight="1" x14ac:dyDescent="0.25">
      <c r="A1889" s="129" t="s">
        <v>2870</v>
      </c>
      <c r="B1889" s="126" t="s">
        <v>2087</v>
      </c>
      <c r="C1889" s="127" t="s">
        <v>4021</v>
      </c>
      <c r="D1889" s="127" t="s">
        <v>2754</v>
      </c>
      <c r="E1889" s="127" t="s">
        <v>2555</v>
      </c>
      <c r="F1889" s="128">
        <v>15.610000000000001</v>
      </c>
      <c r="G1889" s="128">
        <v>15.81</v>
      </c>
      <c r="H1889" s="128">
        <v>12.49</v>
      </c>
      <c r="I1889" s="311"/>
      <c r="J1889" s="319">
        <f>ROUND(SUMIF(Anlagenbewegungsdaten!B:B,A1889,Anlagenbewegungsdaten!C:C),3)</f>
        <v>0</v>
      </c>
      <c r="K1889" s="320">
        <f>ROUND(SUMIF(Anlagenbewegungsdaten!$B:$B,$A1889,Anlagenbewegungsdaten!$D:$D),2)</f>
        <v>0</v>
      </c>
      <c r="L1889" s="321">
        <f t="shared" si="70"/>
        <v>0</v>
      </c>
      <c r="M1889" s="341" t="s">
        <v>4950</v>
      </c>
      <c r="N1889" s="341" t="s">
        <v>4963</v>
      </c>
      <c r="O1889" s="323">
        <f>ROUND(SUMIF(Anlagenbewegungsdaten_AV!B:B,A1889,Anlagenbewegungsdaten_AV!C:C),3)</f>
        <v>0</v>
      </c>
      <c r="P1889" s="320">
        <f>ROUND(SUMIF(Anlagenbewegungsdaten_AV!$B:$B,$A1889,Anlagenbewegungsdaten_AV!$D:$D),2)</f>
        <v>0</v>
      </c>
      <c r="Q1889" s="321">
        <f t="shared" si="71"/>
        <v>0</v>
      </c>
      <c r="S1889" s="324"/>
      <c r="T1889" s="317"/>
      <c r="U1889" s="325"/>
      <c r="V1889" s="325"/>
    </row>
    <row r="1890" spans="1:22" ht="15" customHeight="1" x14ac:dyDescent="0.25">
      <c r="A1890" s="129" t="s">
        <v>3614</v>
      </c>
      <c r="B1890" s="126" t="s">
        <v>2087</v>
      </c>
      <c r="C1890" s="127" t="s">
        <v>4021</v>
      </c>
      <c r="D1890" s="127" t="s">
        <v>3498</v>
      </c>
      <c r="E1890" s="127" t="s">
        <v>3299</v>
      </c>
      <c r="F1890" s="128">
        <v>15.58</v>
      </c>
      <c r="G1890" s="128">
        <v>15.78</v>
      </c>
      <c r="H1890" s="128">
        <v>12.46</v>
      </c>
      <c r="I1890" s="311"/>
      <c r="J1890" s="319">
        <f>ROUND(SUMIF(Anlagenbewegungsdaten!B:B,A1890,Anlagenbewegungsdaten!C:C),3)</f>
        <v>0</v>
      </c>
      <c r="K1890" s="320">
        <f>ROUND(SUMIF(Anlagenbewegungsdaten!$B:$B,$A1890,Anlagenbewegungsdaten!$D:$D),2)</f>
        <v>0</v>
      </c>
      <c r="L1890" s="321">
        <f t="shared" si="70"/>
        <v>0</v>
      </c>
      <c r="M1890" s="341" t="s">
        <v>4950</v>
      </c>
      <c r="N1890" s="341" t="s">
        <v>4963</v>
      </c>
      <c r="O1890" s="323">
        <f>ROUND(SUMIF(Anlagenbewegungsdaten_AV!B:B,A1890,Anlagenbewegungsdaten_AV!C:C),3)</f>
        <v>0</v>
      </c>
      <c r="P1890" s="320">
        <f>ROUND(SUMIF(Anlagenbewegungsdaten_AV!$B:$B,$A1890,Anlagenbewegungsdaten_AV!$D:$D),2)</f>
        <v>0</v>
      </c>
      <c r="Q1890" s="321">
        <f t="shared" si="71"/>
        <v>0</v>
      </c>
      <c r="S1890" s="324"/>
      <c r="T1890" s="317"/>
      <c r="U1890" s="325"/>
      <c r="V1890" s="325"/>
    </row>
    <row r="1891" spans="1:22" ht="15" customHeight="1" x14ac:dyDescent="0.25">
      <c r="A1891" s="129" t="s">
        <v>4386</v>
      </c>
      <c r="B1891" s="126" t="s">
        <v>2087</v>
      </c>
      <c r="C1891" s="127" t="s">
        <v>4021</v>
      </c>
      <c r="D1891" s="127" t="s">
        <v>4269</v>
      </c>
      <c r="E1891" s="127" t="s">
        <v>4069</v>
      </c>
      <c r="F1891" s="128">
        <v>15.55</v>
      </c>
      <c r="G1891" s="128">
        <v>15.75</v>
      </c>
      <c r="H1891" s="128">
        <v>12.44</v>
      </c>
      <c r="I1891" s="311"/>
      <c r="J1891" s="319">
        <f>ROUND(SUMIF(Anlagenbewegungsdaten!B:B,A1891,Anlagenbewegungsdaten!C:C),3)</f>
        <v>0</v>
      </c>
      <c r="K1891" s="320">
        <f>ROUND(SUMIF(Anlagenbewegungsdaten!$B:$B,$A1891,Anlagenbewegungsdaten!$D:$D),2)</f>
        <v>0</v>
      </c>
      <c r="L1891" s="321">
        <f t="shared" si="70"/>
        <v>0</v>
      </c>
      <c r="M1891" s="341" t="s">
        <v>4950</v>
      </c>
      <c r="N1891" s="341" t="s">
        <v>4963</v>
      </c>
      <c r="O1891" s="323">
        <f>ROUND(SUMIF(Anlagenbewegungsdaten_AV!B:B,A1891,Anlagenbewegungsdaten_AV!C:C),3)</f>
        <v>0</v>
      </c>
      <c r="P1891" s="320">
        <f>ROUND(SUMIF(Anlagenbewegungsdaten_AV!$B:$B,$A1891,Anlagenbewegungsdaten_AV!$D:$D),2)</f>
        <v>0</v>
      </c>
      <c r="Q1891" s="321">
        <f t="shared" si="71"/>
        <v>0</v>
      </c>
      <c r="S1891" s="324"/>
      <c r="T1891" s="317"/>
      <c r="U1891" s="325"/>
      <c r="V1891" s="325"/>
    </row>
    <row r="1892" spans="1:22" ht="15" customHeight="1" x14ac:dyDescent="0.25">
      <c r="A1892" s="129" t="s">
        <v>5036</v>
      </c>
      <c r="B1892" s="126" t="s">
        <v>2087</v>
      </c>
      <c r="C1892" s="127" t="s">
        <v>4021</v>
      </c>
      <c r="D1892" s="127" t="s">
        <v>5037</v>
      </c>
      <c r="E1892" s="127" t="s">
        <v>5023</v>
      </c>
      <c r="F1892" s="128">
        <v>15.52</v>
      </c>
      <c r="G1892" s="128">
        <v>15.719999999999999</v>
      </c>
      <c r="H1892" s="128">
        <v>12.42</v>
      </c>
      <c r="I1892" s="311"/>
      <c r="J1892" s="319">
        <f>ROUND(SUMIF(Anlagenbewegungsdaten!B:B,A1892,Anlagenbewegungsdaten!C:C),3)</f>
        <v>0</v>
      </c>
      <c r="K1892" s="320">
        <f>ROUND(SUMIF(Anlagenbewegungsdaten!$B:$B,$A1892,Anlagenbewegungsdaten!$D:$D),2)</f>
        <v>0</v>
      </c>
      <c r="L1892" s="321">
        <f t="shared" si="70"/>
        <v>0</v>
      </c>
      <c r="M1892" s="341" t="s">
        <v>4950</v>
      </c>
      <c r="N1892" s="341" t="s">
        <v>4963</v>
      </c>
      <c r="O1892" s="323">
        <f>ROUND(SUMIF(Anlagenbewegungsdaten_AV!B:B,A1892,Anlagenbewegungsdaten_AV!C:C),3)</f>
        <v>0</v>
      </c>
      <c r="P1892" s="320">
        <f>ROUND(SUMIF(Anlagenbewegungsdaten_AV!$B:$B,$A1892,Anlagenbewegungsdaten_AV!$D:$D),2)</f>
        <v>0</v>
      </c>
      <c r="Q1892" s="321">
        <f t="shared" si="71"/>
        <v>0</v>
      </c>
      <c r="S1892" s="324"/>
      <c r="T1892" s="317"/>
      <c r="U1892" s="325"/>
      <c r="V1892" s="325"/>
    </row>
    <row r="1893" spans="1:22" ht="15" customHeight="1" x14ac:dyDescent="0.25">
      <c r="A1893" s="129" t="s">
        <v>712</v>
      </c>
      <c r="B1893" s="126" t="s">
        <v>2087</v>
      </c>
      <c r="C1893" s="127" t="s">
        <v>4021</v>
      </c>
      <c r="D1893" s="127" t="s">
        <v>2496</v>
      </c>
      <c r="E1893" s="127" t="s">
        <v>2465</v>
      </c>
      <c r="F1893" s="128">
        <v>14.64</v>
      </c>
      <c r="G1893" s="128">
        <v>14.84</v>
      </c>
      <c r="H1893" s="128">
        <v>11.71</v>
      </c>
      <c r="I1893" s="311"/>
      <c r="J1893" s="319">
        <f>ROUND(SUMIF(Anlagenbewegungsdaten!B:B,A1893,Anlagenbewegungsdaten!C:C),3)</f>
        <v>0</v>
      </c>
      <c r="K1893" s="320">
        <f>ROUND(SUMIF(Anlagenbewegungsdaten!$B:$B,$A1893,Anlagenbewegungsdaten!$D:$D),2)</f>
        <v>0</v>
      </c>
      <c r="L1893" s="321">
        <f t="shared" si="70"/>
        <v>0</v>
      </c>
      <c r="M1893" s="341" t="s">
        <v>4950</v>
      </c>
      <c r="N1893" s="341" t="s">
        <v>4963</v>
      </c>
      <c r="O1893" s="323">
        <f>ROUND(SUMIF(Anlagenbewegungsdaten_AV!B:B,A1893,Anlagenbewegungsdaten_AV!C:C),3)</f>
        <v>0</v>
      </c>
      <c r="P1893" s="320">
        <f>ROUND(SUMIF(Anlagenbewegungsdaten_AV!$B:$B,$A1893,Anlagenbewegungsdaten_AV!$D:$D),2)</f>
        <v>0</v>
      </c>
      <c r="Q1893" s="321">
        <f t="shared" si="71"/>
        <v>0</v>
      </c>
      <c r="S1893" s="324"/>
      <c r="T1893" s="317"/>
      <c r="U1893" s="325"/>
      <c r="V1893" s="325"/>
    </row>
    <row r="1894" spans="1:22" ht="15" customHeight="1" x14ac:dyDescent="0.25">
      <c r="A1894" s="129" t="s">
        <v>713</v>
      </c>
      <c r="B1894" s="126" t="s">
        <v>2087</v>
      </c>
      <c r="C1894" s="127" t="s">
        <v>4021</v>
      </c>
      <c r="D1894" s="127" t="s">
        <v>2445</v>
      </c>
      <c r="E1894" s="127" t="s">
        <v>2462</v>
      </c>
      <c r="F1894" s="128">
        <v>11.14</v>
      </c>
      <c r="G1894" s="128">
        <v>11.34</v>
      </c>
      <c r="H1894" s="128">
        <v>8.91</v>
      </c>
      <c r="I1894" s="311"/>
      <c r="J1894" s="319">
        <f>ROUND(SUMIF(Anlagenbewegungsdaten!B:B,A1894,Anlagenbewegungsdaten!C:C),3)</f>
        <v>0</v>
      </c>
      <c r="K1894" s="320">
        <f>ROUND(SUMIF(Anlagenbewegungsdaten!$B:$B,$A1894,Anlagenbewegungsdaten!$D:$D),2)</f>
        <v>0</v>
      </c>
      <c r="L1894" s="321">
        <f t="shared" si="70"/>
        <v>0</v>
      </c>
      <c r="M1894" s="341" t="s">
        <v>4950</v>
      </c>
      <c r="N1894" s="341" t="s">
        <v>4963</v>
      </c>
      <c r="O1894" s="323">
        <f>ROUND(SUMIF(Anlagenbewegungsdaten_AV!B:B,A1894,Anlagenbewegungsdaten_AV!C:C),3)</f>
        <v>0</v>
      </c>
      <c r="P1894" s="320">
        <f>ROUND(SUMIF(Anlagenbewegungsdaten_AV!$B:$B,$A1894,Anlagenbewegungsdaten_AV!$D:$D),2)</f>
        <v>0</v>
      </c>
      <c r="Q1894" s="321">
        <f t="shared" si="71"/>
        <v>0</v>
      </c>
      <c r="S1894" s="324"/>
      <c r="T1894" s="317"/>
      <c r="U1894" s="325"/>
      <c r="V1894" s="325"/>
    </row>
    <row r="1895" spans="1:22" ht="15" customHeight="1" x14ac:dyDescent="0.25">
      <c r="A1895" s="129" t="s">
        <v>719</v>
      </c>
      <c r="B1895" s="126" t="s">
        <v>2087</v>
      </c>
      <c r="C1895" s="127" t="s">
        <v>4021</v>
      </c>
      <c r="D1895" s="127" t="s">
        <v>2509</v>
      </c>
      <c r="E1895" s="127" t="s">
        <v>2462</v>
      </c>
      <c r="F1895" s="128">
        <v>13.14</v>
      </c>
      <c r="G1895" s="128">
        <v>13.34</v>
      </c>
      <c r="H1895" s="128">
        <v>10.51</v>
      </c>
      <c r="I1895" s="311"/>
      <c r="J1895" s="319">
        <f>ROUND(SUMIF(Anlagenbewegungsdaten!B:B,A1895,Anlagenbewegungsdaten!C:C),3)</f>
        <v>0</v>
      </c>
      <c r="K1895" s="320">
        <f>ROUND(SUMIF(Anlagenbewegungsdaten!$B:$B,$A1895,Anlagenbewegungsdaten!$D:$D),2)</f>
        <v>0</v>
      </c>
      <c r="L1895" s="321">
        <f t="shared" si="70"/>
        <v>0</v>
      </c>
      <c r="M1895" s="341" t="s">
        <v>4950</v>
      </c>
      <c r="N1895" s="341" t="s">
        <v>4963</v>
      </c>
      <c r="O1895" s="323">
        <f>ROUND(SUMIF(Anlagenbewegungsdaten_AV!B:B,A1895,Anlagenbewegungsdaten_AV!C:C),3)</f>
        <v>0</v>
      </c>
      <c r="P1895" s="320">
        <f>ROUND(SUMIF(Anlagenbewegungsdaten_AV!$B:$B,$A1895,Anlagenbewegungsdaten_AV!$D:$D),2)</f>
        <v>0</v>
      </c>
      <c r="Q1895" s="321">
        <f t="shared" si="71"/>
        <v>0</v>
      </c>
      <c r="S1895" s="324"/>
      <c r="T1895" s="317"/>
      <c r="U1895" s="325"/>
      <c r="V1895" s="325"/>
    </row>
    <row r="1896" spans="1:22" ht="15" customHeight="1" x14ac:dyDescent="0.25">
      <c r="A1896" s="129" t="s">
        <v>538</v>
      </c>
      <c r="B1896" s="126" t="s">
        <v>2087</v>
      </c>
      <c r="C1896" s="127" t="s">
        <v>4021</v>
      </c>
      <c r="D1896" s="127" t="s">
        <v>573</v>
      </c>
      <c r="E1896" s="127" t="s">
        <v>1546</v>
      </c>
      <c r="F1896" s="128">
        <v>16.14</v>
      </c>
      <c r="G1896" s="128">
        <v>16.34</v>
      </c>
      <c r="H1896" s="128">
        <v>12.91</v>
      </c>
      <c r="I1896" s="311"/>
      <c r="J1896" s="319">
        <f>ROUND(SUMIF(Anlagenbewegungsdaten!B:B,A1896,Anlagenbewegungsdaten!C:C),3)</f>
        <v>0</v>
      </c>
      <c r="K1896" s="320">
        <f>ROUND(SUMIF(Anlagenbewegungsdaten!$B:$B,$A1896,Anlagenbewegungsdaten!$D:$D),2)</f>
        <v>0</v>
      </c>
      <c r="L1896" s="321">
        <f t="shared" si="70"/>
        <v>0</v>
      </c>
      <c r="M1896" s="341" t="s">
        <v>4950</v>
      </c>
      <c r="N1896" s="341" t="s">
        <v>4963</v>
      </c>
      <c r="O1896" s="323">
        <f>ROUND(SUMIF(Anlagenbewegungsdaten_AV!B:B,A1896,Anlagenbewegungsdaten_AV!C:C),3)</f>
        <v>0</v>
      </c>
      <c r="P1896" s="320">
        <f>ROUND(SUMIF(Anlagenbewegungsdaten_AV!$B:$B,$A1896,Anlagenbewegungsdaten_AV!$D:$D),2)</f>
        <v>0</v>
      </c>
      <c r="Q1896" s="321">
        <f t="shared" si="71"/>
        <v>0</v>
      </c>
      <c r="S1896" s="324"/>
      <c r="T1896" s="317"/>
      <c r="U1896" s="325"/>
      <c r="V1896" s="325"/>
    </row>
    <row r="1897" spans="1:22" ht="15" customHeight="1" x14ac:dyDescent="0.25">
      <c r="A1897" s="129" t="s">
        <v>2874</v>
      </c>
      <c r="B1897" s="126" t="s">
        <v>2087</v>
      </c>
      <c r="C1897" s="127" t="s">
        <v>4021</v>
      </c>
      <c r="D1897" s="127" t="s">
        <v>2762</v>
      </c>
      <c r="E1897" s="127" t="s">
        <v>2555</v>
      </c>
      <c r="F1897" s="128">
        <v>16.11</v>
      </c>
      <c r="G1897" s="128">
        <v>16.309999999999999</v>
      </c>
      <c r="H1897" s="128">
        <v>12.89</v>
      </c>
      <c r="I1897" s="311"/>
      <c r="J1897" s="319">
        <f>ROUND(SUMIF(Anlagenbewegungsdaten!B:B,A1897,Anlagenbewegungsdaten!C:C),3)</f>
        <v>0</v>
      </c>
      <c r="K1897" s="320">
        <f>ROUND(SUMIF(Anlagenbewegungsdaten!$B:$B,$A1897,Anlagenbewegungsdaten!$D:$D),2)</f>
        <v>0</v>
      </c>
      <c r="L1897" s="321">
        <f t="shared" si="70"/>
        <v>0</v>
      </c>
      <c r="M1897" s="341" t="s">
        <v>4950</v>
      </c>
      <c r="N1897" s="341" t="s">
        <v>4963</v>
      </c>
      <c r="O1897" s="323">
        <f>ROUND(SUMIF(Anlagenbewegungsdaten_AV!B:B,A1897,Anlagenbewegungsdaten_AV!C:C),3)</f>
        <v>0</v>
      </c>
      <c r="P1897" s="320">
        <f>ROUND(SUMIF(Anlagenbewegungsdaten_AV!$B:$B,$A1897,Anlagenbewegungsdaten_AV!$D:$D),2)</f>
        <v>0</v>
      </c>
      <c r="Q1897" s="321">
        <f t="shared" si="71"/>
        <v>0</v>
      </c>
      <c r="S1897" s="324"/>
      <c r="T1897" s="317"/>
      <c r="U1897" s="325"/>
      <c r="V1897" s="325"/>
    </row>
    <row r="1898" spans="1:22" ht="15" customHeight="1" x14ac:dyDescent="0.25">
      <c r="A1898" s="129" t="s">
        <v>3618</v>
      </c>
      <c r="B1898" s="126" t="s">
        <v>2087</v>
      </c>
      <c r="C1898" s="127" t="s">
        <v>4021</v>
      </c>
      <c r="D1898" s="127" t="s">
        <v>3506</v>
      </c>
      <c r="E1898" s="127" t="s">
        <v>3299</v>
      </c>
      <c r="F1898" s="128">
        <v>16.079999999999998</v>
      </c>
      <c r="G1898" s="128">
        <v>16.279999999999998</v>
      </c>
      <c r="H1898" s="128">
        <v>12.86</v>
      </c>
      <c r="I1898" s="311"/>
      <c r="J1898" s="319">
        <f>ROUND(SUMIF(Anlagenbewegungsdaten!B:B,A1898,Anlagenbewegungsdaten!C:C),3)</f>
        <v>0</v>
      </c>
      <c r="K1898" s="320">
        <f>ROUND(SUMIF(Anlagenbewegungsdaten!$B:$B,$A1898,Anlagenbewegungsdaten!$D:$D),2)</f>
        <v>0</v>
      </c>
      <c r="L1898" s="321">
        <f t="shared" si="70"/>
        <v>0</v>
      </c>
      <c r="M1898" s="341" t="s">
        <v>4950</v>
      </c>
      <c r="N1898" s="341" t="s">
        <v>4963</v>
      </c>
      <c r="O1898" s="323">
        <f>ROUND(SUMIF(Anlagenbewegungsdaten_AV!B:B,A1898,Anlagenbewegungsdaten_AV!C:C),3)</f>
        <v>0</v>
      </c>
      <c r="P1898" s="320">
        <f>ROUND(SUMIF(Anlagenbewegungsdaten_AV!$B:$B,$A1898,Anlagenbewegungsdaten_AV!$D:$D),2)</f>
        <v>0</v>
      </c>
      <c r="Q1898" s="321">
        <f t="shared" si="71"/>
        <v>0</v>
      </c>
      <c r="S1898" s="324"/>
      <c r="T1898" s="317"/>
      <c r="U1898" s="325"/>
      <c r="V1898" s="325"/>
    </row>
    <row r="1899" spans="1:22" ht="15" customHeight="1" x14ac:dyDescent="0.25">
      <c r="A1899" s="129" t="s">
        <v>4390</v>
      </c>
      <c r="B1899" s="126" t="s">
        <v>2087</v>
      </c>
      <c r="C1899" s="127" t="s">
        <v>4021</v>
      </c>
      <c r="D1899" s="127" t="s">
        <v>4277</v>
      </c>
      <c r="E1899" s="127" t="s">
        <v>4069</v>
      </c>
      <c r="F1899" s="128">
        <v>16.05</v>
      </c>
      <c r="G1899" s="128">
        <v>16.25</v>
      </c>
      <c r="H1899" s="128">
        <v>12.84</v>
      </c>
      <c r="I1899" s="311"/>
      <c r="J1899" s="319">
        <f>ROUND(SUMIF(Anlagenbewegungsdaten!B:B,A1899,Anlagenbewegungsdaten!C:C),3)</f>
        <v>0</v>
      </c>
      <c r="K1899" s="320">
        <f>ROUND(SUMIF(Anlagenbewegungsdaten!$B:$B,$A1899,Anlagenbewegungsdaten!$D:$D),2)</f>
        <v>0</v>
      </c>
      <c r="L1899" s="321">
        <f t="shared" si="70"/>
        <v>0</v>
      </c>
      <c r="M1899" s="341" t="s">
        <v>4950</v>
      </c>
      <c r="N1899" s="341" t="s">
        <v>4963</v>
      </c>
      <c r="O1899" s="323">
        <f>ROUND(SUMIF(Anlagenbewegungsdaten_AV!B:B,A1899,Anlagenbewegungsdaten_AV!C:C),3)</f>
        <v>0</v>
      </c>
      <c r="P1899" s="320">
        <f>ROUND(SUMIF(Anlagenbewegungsdaten_AV!$B:$B,$A1899,Anlagenbewegungsdaten_AV!$D:$D),2)</f>
        <v>0</v>
      </c>
      <c r="Q1899" s="321">
        <f t="shared" si="71"/>
        <v>0</v>
      </c>
      <c r="S1899" s="324"/>
      <c r="T1899" s="317"/>
      <c r="U1899" s="325"/>
      <c r="V1899" s="325"/>
    </row>
    <row r="1900" spans="1:22" ht="15" customHeight="1" x14ac:dyDescent="0.25">
      <c r="A1900" s="129" t="s">
        <v>720</v>
      </c>
      <c r="B1900" s="126" t="s">
        <v>2087</v>
      </c>
      <c r="C1900" s="127" t="s">
        <v>4021</v>
      </c>
      <c r="D1900" s="127" t="s">
        <v>2511</v>
      </c>
      <c r="E1900" s="127" t="s">
        <v>2465</v>
      </c>
      <c r="F1900" s="128">
        <v>15.14</v>
      </c>
      <c r="G1900" s="128">
        <v>15.34</v>
      </c>
      <c r="H1900" s="128">
        <v>12.11</v>
      </c>
      <c r="I1900" s="311"/>
      <c r="J1900" s="319">
        <f>ROUND(SUMIF(Anlagenbewegungsdaten!B:B,A1900,Anlagenbewegungsdaten!C:C),3)</f>
        <v>0</v>
      </c>
      <c r="K1900" s="320">
        <f>ROUND(SUMIF(Anlagenbewegungsdaten!$B:$B,$A1900,Anlagenbewegungsdaten!$D:$D),2)</f>
        <v>0</v>
      </c>
      <c r="L1900" s="321">
        <f t="shared" si="70"/>
        <v>0</v>
      </c>
      <c r="M1900" s="341" t="s">
        <v>4950</v>
      </c>
      <c r="N1900" s="341" t="s">
        <v>4963</v>
      </c>
      <c r="O1900" s="323">
        <f>ROUND(SUMIF(Anlagenbewegungsdaten_AV!B:B,A1900,Anlagenbewegungsdaten_AV!C:C),3)</f>
        <v>0</v>
      </c>
      <c r="P1900" s="320">
        <f>ROUND(SUMIF(Anlagenbewegungsdaten_AV!$B:$B,$A1900,Anlagenbewegungsdaten_AV!$D:$D),2)</f>
        <v>0</v>
      </c>
      <c r="Q1900" s="321">
        <f t="shared" si="71"/>
        <v>0</v>
      </c>
      <c r="S1900" s="324"/>
      <c r="T1900" s="317"/>
      <c r="U1900" s="325"/>
      <c r="V1900" s="325"/>
    </row>
    <row r="1901" spans="1:22" ht="15" customHeight="1" x14ac:dyDescent="0.25">
      <c r="A1901" s="129" t="s">
        <v>535</v>
      </c>
      <c r="B1901" s="126" t="s">
        <v>2087</v>
      </c>
      <c r="C1901" s="127" t="s">
        <v>4021</v>
      </c>
      <c r="D1901" s="127" t="s">
        <v>567</v>
      </c>
      <c r="E1901" s="127" t="s">
        <v>1546</v>
      </c>
      <c r="F1901" s="128">
        <v>14.14</v>
      </c>
      <c r="G1901" s="128">
        <v>14.34</v>
      </c>
      <c r="H1901" s="128">
        <v>11.31</v>
      </c>
      <c r="I1901" s="311"/>
      <c r="J1901" s="319">
        <f>ROUND(SUMIF(Anlagenbewegungsdaten!B:B,A1901,Anlagenbewegungsdaten!C:C),3)</f>
        <v>0</v>
      </c>
      <c r="K1901" s="320">
        <f>ROUND(SUMIF(Anlagenbewegungsdaten!$B:$B,$A1901,Anlagenbewegungsdaten!$D:$D),2)</f>
        <v>0</v>
      </c>
      <c r="L1901" s="321">
        <f t="shared" si="70"/>
        <v>0</v>
      </c>
      <c r="M1901" s="341" t="s">
        <v>4950</v>
      </c>
      <c r="N1901" s="341" t="s">
        <v>4963</v>
      </c>
      <c r="O1901" s="323">
        <f>ROUND(SUMIF(Anlagenbewegungsdaten_AV!B:B,A1901,Anlagenbewegungsdaten_AV!C:C),3)</f>
        <v>0</v>
      </c>
      <c r="P1901" s="320">
        <f>ROUND(SUMIF(Anlagenbewegungsdaten_AV!$B:$B,$A1901,Anlagenbewegungsdaten_AV!$D:$D),2)</f>
        <v>0</v>
      </c>
      <c r="Q1901" s="321">
        <f t="shared" si="71"/>
        <v>0</v>
      </c>
      <c r="S1901" s="324"/>
      <c r="T1901" s="317"/>
      <c r="U1901" s="325"/>
      <c r="V1901" s="325"/>
    </row>
    <row r="1902" spans="1:22" ht="15" customHeight="1" x14ac:dyDescent="0.25">
      <c r="A1902" s="129" t="s">
        <v>2871</v>
      </c>
      <c r="B1902" s="126" t="s">
        <v>2087</v>
      </c>
      <c r="C1902" s="127" t="s">
        <v>4021</v>
      </c>
      <c r="D1902" s="127" t="s">
        <v>2756</v>
      </c>
      <c r="E1902" s="127" t="s">
        <v>2555</v>
      </c>
      <c r="F1902" s="128">
        <v>14.110000000000001</v>
      </c>
      <c r="G1902" s="128">
        <v>14.31</v>
      </c>
      <c r="H1902" s="128">
        <v>11.29</v>
      </c>
      <c r="I1902" s="311"/>
      <c r="J1902" s="319">
        <f>ROUND(SUMIF(Anlagenbewegungsdaten!B:B,A1902,Anlagenbewegungsdaten!C:C),3)</f>
        <v>0</v>
      </c>
      <c r="K1902" s="320">
        <f>ROUND(SUMIF(Anlagenbewegungsdaten!$B:$B,$A1902,Anlagenbewegungsdaten!$D:$D),2)</f>
        <v>0</v>
      </c>
      <c r="L1902" s="321">
        <f t="shared" si="70"/>
        <v>0</v>
      </c>
      <c r="M1902" s="341" t="s">
        <v>4950</v>
      </c>
      <c r="N1902" s="341" t="s">
        <v>4963</v>
      </c>
      <c r="O1902" s="323">
        <f>ROUND(SUMIF(Anlagenbewegungsdaten_AV!B:B,A1902,Anlagenbewegungsdaten_AV!C:C),3)</f>
        <v>0</v>
      </c>
      <c r="P1902" s="320">
        <f>ROUND(SUMIF(Anlagenbewegungsdaten_AV!$B:$B,$A1902,Anlagenbewegungsdaten_AV!$D:$D),2)</f>
        <v>0</v>
      </c>
      <c r="Q1902" s="321">
        <f t="shared" si="71"/>
        <v>0</v>
      </c>
      <c r="S1902" s="324"/>
      <c r="T1902" s="317"/>
      <c r="U1902" s="325"/>
      <c r="V1902" s="325"/>
    </row>
    <row r="1903" spans="1:22" ht="15" customHeight="1" x14ac:dyDescent="0.25">
      <c r="A1903" s="129" t="s">
        <v>3615</v>
      </c>
      <c r="B1903" s="126" t="s">
        <v>2087</v>
      </c>
      <c r="C1903" s="127" t="s">
        <v>4021</v>
      </c>
      <c r="D1903" s="127" t="s">
        <v>3500</v>
      </c>
      <c r="E1903" s="127" t="s">
        <v>3299</v>
      </c>
      <c r="F1903" s="128">
        <v>14.08</v>
      </c>
      <c r="G1903" s="128">
        <v>14.28</v>
      </c>
      <c r="H1903" s="128">
        <v>11.26</v>
      </c>
      <c r="I1903" s="311"/>
      <c r="J1903" s="319">
        <f>ROUND(SUMIF(Anlagenbewegungsdaten!B:B,A1903,Anlagenbewegungsdaten!C:C),3)</f>
        <v>0</v>
      </c>
      <c r="K1903" s="320">
        <f>ROUND(SUMIF(Anlagenbewegungsdaten!$B:$B,$A1903,Anlagenbewegungsdaten!$D:$D),2)</f>
        <v>0</v>
      </c>
      <c r="L1903" s="321">
        <f t="shared" si="70"/>
        <v>0</v>
      </c>
      <c r="M1903" s="341" t="s">
        <v>4950</v>
      </c>
      <c r="N1903" s="341" t="s">
        <v>4963</v>
      </c>
      <c r="O1903" s="323">
        <f>ROUND(SUMIF(Anlagenbewegungsdaten_AV!B:B,A1903,Anlagenbewegungsdaten_AV!C:C),3)</f>
        <v>0</v>
      </c>
      <c r="P1903" s="320">
        <f>ROUND(SUMIF(Anlagenbewegungsdaten_AV!$B:$B,$A1903,Anlagenbewegungsdaten_AV!$D:$D),2)</f>
        <v>0</v>
      </c>
      <c r="Q1903" s="321">
        <f t="shared" si="71"/>
        <v>0</v>
      </c>
      <c r="S1903" s="324"/>
      <c r="T1903" s="317"/>
      <c r="U1903" s="325"/>
      <c r="V1903" s="325"/>
    </row>
    <row r="1904" spans="1:22" ht="15" customHeight="1" x14ac:dyDescent="0.25">
      <c r="A1904" s="129" t="s">
        <v>4387</v>
      </c>
      <c r="B1904" s="126" t="s">
        <v>2087</v>
      </c>
      <c r="C1904" s="127" t="s">
        <v>4021</v>
      </c>
      <c r="D1904" s="127" t="s">
        <v>4271</v>
      </c>
      <c r="E1904" s="127" t="s">
        <v>4069</v>
      </c>
      <c r="F1904" s="128">
        <v>14.05</v>
      </c>
      <c r="G1904" s="128">
        <v>14.25</v>
      </c>
      <c r="H1904" s="128">
        <v>11.24</v>
      </c>
      <c r="I1904" s="311"/>
      <c r="J1904" s="319">
        <f>ROUND(SUMIF(Anlagenbewegungsdaten!B:B,A1904,Anlagenbewegungsdaten!C:C),3)</f>
        <v>0</v>
      </c>
      <c r="K1904" s="320">
        <f>ROUND(SUMIF(Anlagenbewegungsdaten!$B:$B,$A1904,Anlagenbewegungsdaten!$D:$D),2)</f>
        <v>0</v>
      </c>
      <c r="L1904" s="321">
        <f t="shared" si="70"/>
        <v>0</v>
      </c>
      <c r="M1904" s="341" t="s">
        <v>4950</v>
      </c>
      <c r="N1904" s="341" t="s">
        <v>4963</v>
      </c>
      <c r="O1904" s="323">
        <f>ROUND(SUMIF(Anlagenbewegungsdaten_AV!B:B,A1904,Anlagenbewegungsdaten_AV!C:C),3)</f>
        <v>0</v>
      </c>
      <c r="P1904" s="320">
        <f>ROUND(SUMIF(Anlagenbewegungsdaten_AV!$B:$B,$A1904,Anlagenbewegungsdaten_AV!$D:$D),2)</f>
        <v>0</v>
      </c>
      <c r="Q1904" s="321">
        <f t="shared" si="71"/>
        <v>0</v>
      </c>
      <c r="S1904" s="324"/>
      <c r="T1904" s="317"/>
      <c r="U1904" s="325"/>
      <c r="V1904" s="325"/>
    </row>
    <row r="1905" spans="1:22" ht="15" customHeight="1" x14ac:dyDescent="0.25">
      <c r="A1905" s="129" t="s">
        <v>714</v>
      </c>
      <c r="B1905" s="126" t="s">
        <v>2087</v>
      </c>
      <c r="C1905" s="127" t="s">
        <v>4021</v>
      </c>
      <c r="D1905" s="127" t="s">
        <v>2499</v>
      </c>
      <c r="E1905" s="127" t="s">
        <v>2465</v>
      </c>
      <c r="F1905" s="128">
        <v>13.14</v>
      </c>
      <c r="G1905" s="128">
        <v>13.34</v>
      </c>
      <c r="H1905" s="128">
        <v>10.51</v>
      </c>
      <c r="I1905" s="311"/>
      <c r="J1905" s="319">
        <f>ROUND(SUMIF(Anlagenbewegungsdaten!B:B,A1905,Anlagenbewegungsdaten!C:C),3)</f>
        <v>0</v>
      </c>
      <c r="K1905" s="320">
        <f>ROUND(SUMIF(Anlagenbewegungsdaten!$B:$B,$A1905,Anlagenbewegungsdaten!$D:$D),2)</f>
        <v>0</v>
      </c>
      <c r="L1905" s="321">
        <f t="shared" si="70"/>
        <v>0</v>
      </c>
      <c r="M1905" s="341" t="s">
        <v>4950</v>
      </c>
      <c r="N1905" s="341" t="s">
        <v>4963</v>
      </c>
      <c r="O1905" s="323">
        <f>ROUND(SUMIF(Anlagenbewegungsdaten_AV!B:B,A1905,Anlagenbewegungsdaten_AV!C:C),3)</f>
        <v>0</v>
      </c>
      <c r="P1905" s="320">
        <f>ROUND(SUMIF(Anlagenbewegungsdaten_AV!$B:$B,$A1905,Anlagenbewegungsdaten_AV!$D:$D),2)</f>
        <v>0</v>
      </c>
      <c r="Q1905" s="321">
        <f t="shared" si="71"/>
        <v>0</v>
      </c>
      <c r="S1905" s="324"/>
      <c r="T1905" s="317"/>
      <c r="U1905" s="325"/>
      <c r="V1905" s="325"/>
    </row>
    <row r="1906" spans="1:22" ht="15" customHeight="1" x14ac:dyDescent="0.25">
      <c r="A1906" s="129" t="s">
        <v>715</v>
      </c>
      <c r="B1906" s="126" t="s">
        <v>2087</v>
      </c>
      <c r="C1906" s="127" t="s">
        <v>4021</v>
      </c>
      <c r="D1906" s="127" t="s">
        <v>2501</v>
      </c>
      <c r="E1906" s="127" t="s">
        <v>2462</v>
      </c>
      <c r="F1906" s="128">
        <v>10.64</v>
      </c>
      <c r="G1906" s="128">
        <v>10.84</v>
      </c>
      <c r="H1906" s="128">
        <v>8.51</v>
      </c>
      <c r="I1906" s="311"/>
      <c r="J1906" s="319">
        <f>ROUND(SUMIF(Anlagenbewegungsdaten!B:B,A1906,Anlagenbewegungsdaten!C:C),3)</f>
        <v>0</v>
      </c>
      <c r="K1906" s="320">
        <f>ROUND(SUMIF(Anlagenbewegungsdaten!$B:$B,$A1906,Anlagenbewegungsdaten!$D:$D),2)</f>
        <v>0</v>
      </c>
      <c r="L1906" s="321">
        <f t="shared" si="70"/>
        <v>0</v>
      </c>
      <c r="M1906" s="341" t="s">
        <v>4950</v>
      </c>
      <c r="N1906" s="341" t="s">
        <v>4963</v>
      </c>
      <c r="O1906" s="323">
        <f>ROUND(SUMIF(Anlagenbewegungsdaten_AV!B:B,A1906,Anlagenbewegungsdaten_AV!C:C),3)</f>
        <v>0</v>
      </c>
      <c r="P1906" s="320">
        <f>ROUND(SUMIF(Anlagenbewegungsdaten_AV!$B:$B,$A1906,Anlagenbewegungsdaten_AV!$D:$D),2)</f>
        <v>0</v>
      </c>
      <c r="Q1906" s="321">
        <f t="shared" si="71"/>
        <v>0</v>
      </c>
      <c r="S1906" s="324"/>
      <c r="T1906" s="317"/>
      <c r="U1906" s="325"/>
      <c r="V1906" s="325"/>
    </row>
    <row r="1907" spans="1:22" ht="15" customHeight="1" x14ac:dyDescent="0.25">
      <c r="A1907" s="129" t="s">
        <v>536</v>
      </c>
      <c r="B1907" s="126" t="s">
        <v>2087</v>
      </c>
      <c r="C1907" s="127" t="s">
        <v>4021</v>
      </c>
      <c r="D1907" s="127" t="s">
        <v>569</v>
      </c>
      <c r="E1907" s="127" t="s">
        <v>1546</v>
      </c>
      <c r="F1907" s="128">
        <v>13.64</v>
      </c>
      <c r="G1907" s="128">
        <v>13.84</v>
      </c>
      <c r="H1907" s="128">
        <v>10.91</v>
      </c>
      <c r="I1907" s="311"/>
      <c r="J1907" s="319">
        <f>ROUND(SUMIF(Anlagenbewegungsdaten!B:B,A1907,Anlagenbewegungsdaten!C:C),3)</f>
        <v>0</v>
      </c>
      <c r="K1907" s="320">
        <f>ROUND(SUMIF(Anlagenbewegungsdaten!$B:$B,$A1907,Anlagenbewegungsdaten!$D:$D),2)</f>
        <v>0</v>
      </c>
      <c r="L1907" s="321">
        <f t="shared" si="70"/>
        <v>0</v>
      </c>
      <c r="M1907" s="341" t="s">
        <v>4950</v>
      </c>
      <c r="N1907" s="341" t="s">
        <v>4963</v>
      </c>
      <c r="O1907" s="323">
        <f>ROUND(SUMIF(Anlagenbewegungsdaten_AV!B:B,A1907,Anlagenbewegungsdaten_AV!C:C),3)</f>
        <v>0</v>
      </c>
      <c r="P1907" s="320">
        <f>ROUND(SUMIF(Anlagenbewegungsdaten_AV!$B:$B,$A1907,Anlagenbewegungsdaten_AV!$D:$D),2)</f>
        <v>0</v>
      </c>
      <c r="Q1907" s="321">
        <f t="shared" si="71"/>
        <v>0</v>
      </c>
      <c r="S1907" s="324"/>
      <c r="T1907" s="317"/>
      <c r="U1907" s="325"/>
      <c r="V1907" s="325"/>
    </row>
    <row r="1908" spans="1:22" ht="15" customHeight="1" x14ac:dyDescent="0.25">
      <c r="A1908" s="129" t="s">
        <v>2872</v>
      </c>
      <c r="B1908" s="126" t="s">
        <v>2087</v>
      </c>
      <c r="C1908" s="127" t="s">
        <v>4021</v>
      </c>
      <c r="D1908" s="127" t="s">
        <v>2758</v>
      </c>
      <c r="E1908" s="127" t="s">
        <v>2555</v>
      </c>
      <c r="F1908" s="128">
        <v>13.610000000000001</v>
      </c>
      <c r="G1908" s="128">
        <v>13.81</v>
      </c>
      <c r="H1908" s="128">
        <v>10.89</v>
      </c>
      <c r="I1908" s="311"/>
      <c r="J1908" s="319">
        <f>ROUND(SUMIF(Anlagenbewegungsdaten!B:B,A1908,Anlagenbewegungsdaten!C:C),3)</f>
        <v>0</v>
      </c>
      <c r="K1908" s="320">
        <f>ROUND(SUMIF(Anlagenbewegungsdaten!$B:$B,$A1908,Anlagenbewegungsdaten!$D:$D),2)</f>
        <v>0</v>
      </c>
      <c r="L1908" s="321">
        <f t="shared" si="70"/>
        <v>0</v>
      </c>
      <c r="M1908" s="341" t="s">
        <v>4950</v>
      </c>
      <c r="N1908" s="341" t="s">
        <v>4963</v>
      </c>
      <c r="O1908" s="323">
        <f>ROUND(SUMIF(Anlagenbewegungsdaten_AV!B:B,A1908,Anlagenbewegungsdaten_AV!C:C),3)</f>
        <v>0</v>
      </c>
      <c r="P1908" s="320">
        <f>ROUND(SUMIF(Anlagenbewegungsdaten_AV!$B:$B,$A1908,Anlagenbewegungsdaten_AV!$D:$D),2)</f>
        <v>0</v>
      </c>
      <c r="Q1908" s="321">
        <f t="shared" si="71"/>
        <v>0</v>
      </c>
      <c r="S1908" s="324"/>
      <c r="T1908" s="317"/>
      <c r="U1908" s="325"/>
      <c r="V1908" s="325"/>
    </row>
    <row r="1909" spans="1:22" ht="15" customHeight="1" x14ac:dyDescent="0.25">
      <c r="A1909" s="129" t="s">
        <v>3616</v>
      </c>
      <c r="B1909" s="126" t="s">
        <v>2087</v>
      </c>
      <c r="C1909" s="127" t="s">
        <v>4021</v>
      </c>
      <c r="D1909" s="127" t="s">
        <v>3502</v>
      </c>
      <c r="E1909" s="127" t="s">
        <v>3299</v>
      </c>
      <c r="F1909" s="128">
        <v>13.58</v>
      </c>
      <c r="G1909" s="128">
        <v>13.78</v>
      </c>
      <c r="H1909" s="128">
        <v>10.86</v>
      </c>
      <c r="I1909" s="311"/>
      <c r="J1909" s="319">
        <f>ROUND(SUMIF(Anlagenbewegungsdaten!B:B,A1909,Anlagenbewegungsdaten!C:C),3)</f>
        <v>0</v>
      </c>
      <c r="K1909" s="320">
        <f>ROUND(SUMIF(Anlagenbewegungsdaten!$B:$B,$A1909,Anlagenbewegungsdaten!$D:$D),2)</f>
        <v>0</v>
      </c>
      <c r="L1909" s="321">
        <f t="shared" si="70"/>
        <v>0</v>
      </c>
      <c r="M1909" s="341" t="s">
        <v>4950</v>
      </c>
      <c r="N1909" s="341" t="s">
        <v>4963</v>
      </c>
      <c r="O1909" s="323">
        <f>ROUND(SUMIF(Anlagenbewegungsdaten_AV!B:B,A1909,Anlagenbewegungsdaten_AV!C:C),3)</f>
        <v>0</v>
      </c>
      <c r="P1909" s="320">
        <f>ROUND(SUMIF(Anlagenbewegungsdaten_AV!$B:$B,$A1909,Anlagenbewegungsdaten_AV!$D:$D),2)</f>
        <v>0</v>
      </c>
      <c r="Q1909" s="321">
        <f t="shared" si="71"/>
        <v>0</v>
      </c>
      <c r="S1909" s="324"/>
      <c r="T1909" s="317"/>
      <c r="U1909" s="325"/>
      <c r="V1909" s="325"/>
    </row>
    <row r="1910" spans="1:22" ht="15" customHeight="1" x14ac:dyDescent="0.25">
      <c r="A1910" s="129" t="s">
        <v>4388</v>
      </c>
      <c r="B1910" s="126" t="s">
        <v>2087</v>
      </c>
      <c r="C1910" s="127" t="s">
        <v>4021</v>
      </c>
      <c r="D1910" s="127" t="s">
        <v>4273</v>
      </c>
      <c r="E1910" s="127" t="s">
        <v>4069</v>
      </c>
      <c r="F1910" s="128">
        <v>13.55</v>
      </c>
      <c r="G1910" s="128">
        <v>13.75</v>
      </c>
      <c r="H1910" s="128">
        <v>10.84</v>
      </c>
      <c r="I1910" s="311"/>
      <c r="J1910" s="319">
        <f>ROUND(SUMIF(Anlagenbewegungsdaten!B:B,A1910,Anlagenbewegungsdaten!C:C),3)</f>
        <v>0</v>
      </c>
      <c r="K1910" s="320">
        <f>ROUND(SUMIF(Anlagenbewegungsdaten!$B:$B,$A1910,Anlagenbewegungsdaten!$D:$D),2)</f>
        <v>0</v>
      </c>
      <c r="L1910" s="321">
        <f t="shared" si="70"/>
        <v>0</v>
      </c>
      <c r="M1910" s="341" t="s">
        <v>4950</v>
      </c>
      <c r="N1910" s="341" t="s">
        <v>4963</v>
      </c>
      <c r="O1910" s="323">
        <f>ROUND(SUMIF(Anlagenbewegungsdaten_AV!B:B,A1910,Anlagenbewegungsdaten_AV!C:C),3)</f>
        <v>0</v>
      </c>
      <c r="P1910" s="320">
        <f>ROUND(SUMIF(Anlagenbewegungsdaten_AV!$B:$B,$A1910,Anlagenbewegungsdaten_AV!$D:$D),2)</f>
        <v>0</v>
      </c>
      <c r="Q1910" s="321">
        <f t="shared" si="71"/>
        <v>0</v>
      </c>
      <c r="S1910" s="324"/>
      <c r="T1910" s="317"/>
      <c r="U1910" s="325"/>
      <c r="V1910" s="325"/>
    </row>
    <row r="1911" spans="1:22" ht="15" customHeight="1" x14ac:dyDescent="0.25">
      <c r="A1911" s="129" t="s">
        <v>716</v>
      </c>
      <c r="B1911" s="126" t="s">
        <v>2087</v>
      </c>
      <c r="C1911" s="127" t="s">
        <v>4021</v>
      </c>
      <c r="D1911" s="127" t="s">
        <v>2503</v>
      </c>
      <c r="E1911" s="127" t="s">
        <v>2465</v>
      </c>
      <c r="F1911" s="128">
        <v>12.64</v>
      </c>
      <c r="G1911" s="128">
        <v>12.84</v>
      </c>
      <c r="H1911" s="128">
        <v>10.11</v>
      </c>
      <c r="I1911" s="311"/>
      <c r="J1911" s="319">
        <f>ROUND(SUMIF(Anlagenbewegungsdaten!B:B,A1911,Anlagenbewegungsdaten!C:C),3)</f>
        <v>0</v>
      </c>
      <c r="K1911" s="320">
        <f>ROUND(SUMIF(Anlagenbewegungsdaten!$B:$B,$A1911,Anlagenbewegungsdaten!$D:$D),2)</f>
        <v>0</v>
      </c>
      <c r="L1911" s="321">
        <f t="shared" si="70"/>
        <v>0</v>
      </c>
      <c r="M1911" s="341" t="s">
        <v>4950</v>
      </c>
      <c r="N1911" s="341" t="s">
        <v>4963</v>
      </c>
      <c r="O1911" s="323">
        <f>ROUND(SUMIF(Anlagenbewegungsdaten_AV!B:B,A1911,Anlagenbewegungsdaten_AV!C:C),3)</f>
        <v>0</v>
      </c>
      <c r="P1911" s="320">
        <f>ROUND(SUMIF(Anlagenbewegungsdaten_AV!$B:$B,$A1911,Anlagenbewegungsdaten_AV!$D:$D),2)</f>
        <v>0</v>
      </c>
      <c r="Q1911" s="321">
        <f t="shared" si="71"/>
        <v>0</v>
      </c>
      <c r="S1911" s="324"/>
      <c r="T1911" s="317"/>
      <c r="U1911" s="325"/>
      <c r="V1911" s="325"/>
    </row>
    <row r="1912" spans="1:22" ht="15" customHeight="1" x14ac:dyDescent="0.25">
      <c r="A1912" s="129" t="s">
        <v>533</v>
      </c>
      <c r="B1912" s="126" t="s">
        <v>2087</v>
      </c>
      <c r="C1912" s="127" t="s">
        <v>4021</v>
      </c>
      <c r="D1912" s="127" t="s">
        <v>1643</v>
      </c>
      <c r="E1912" s="127" t="s">
        <v>1546</v>
      </c>
      <c r="F1912" s="128">
        <v>11.64</v>
      </c>
      <c r="G1912" s="128">
        <v>11.84</v>
      </c>
      <c r="H1912" s="128">
        <v>9.31</v>
      </c>
      <c r="I1912" s="311"/>
      <c r="J1912" s="319">
        <f>ROUND(SUMIF(Anlagenbewegungsdaten!B:B,A1912,Anlagenbewegungsdaten!C:C),3)</f>
        <v>0</v>
      </c>
      <c r="K1912" s="320">
        <f>ROUND(SUMIF(Anlagenbewegungsdaten!$B:$B,$A1912,Anlagenbewegungsdaten!$D:$D),2)</f>
        <v>0</v>
      </c>
      <c r="L1912" s="321">
        <f t="shared" si="70"/>
        <v>0</v>
      </c>
      <c r="M1912" s="341" t="s">
        <v>4950</v>
      </c>
      <c r="N1912" s="341" t="s">
        <v>4963</v>
      </c>
      <c r="O1912" s="323">
        <f>ROUND(SUMIF(Anlagenbewegungsdaten_AV!B:B,A1912,Anlagenbewegungsdaten_AV!C:C),3)</f>
        <v>0</v>
      </c>
      <c r="P1912" s="320">
        <f>ROUND(SUMIF(Anlagenbewegungsdaten_AV!$B:$B,$A1912,Anlagenbewegungsdaten_AV!$D:$D),2)</f>
        <v>0</v>
      </c>
      <c r="Q1912" s="321">
        <f t="shared" si="71"/>
        <v>0</v>
      </c>
      <c r="S1912" s="324"/>
      <c r="T1912" s="317"/>
      <c r="U1912" s="325"/>
      <c r="V1912" s="325"/>
    </row>
    <row r="1913" spans="1:22" ht="15" customHeight="1" x14ac:dyDescent="0.25">
      <c r="A1913" s="129" t="s">
        <v>2869</v>
      </c>
      <c r="B1913" s="126" t="s">
        <v>2087</v>
      </c>
      <c r="C1913" s="127" t="s">
        <v>4021</v>
      </c>
      <c r="D1913" s="127" t="s">
        <v>2603</v>
      </c>
      <c r="E1913" s="127" t="s">
        <v>2555</v>
      </c>
      <c r="F1913" s="128">
        <v>11.610000000000001</v>
      </c>
      <c r="G1913" s="128">
        <v>11.81</v>
      </c>
      <c r="H1913" s="128">
        <v>9.2899999999999991</v>
      </c>
      <c r="I1913" s="311"/>
      <c r="J1913" s="319">
        <f>ROUND(SUMIF(Anlagenbewegungsdaten!B:B,A1913,Anlagenbewegungsdaten!C:C),3)</f>
        <v>0</v>
      </c>
      <c r="K1913" s="320">
        <f>ROUND(SUMIF(Anlagenbewegungsdaten!$B:$B,$A1913,Anlagenbewegungsdaten!$D:$D),2)</f>
        <v>0</v>
      </c>
      <c r="L1913" s="321">
        <f t="shared" si="70"/>
        <v>0</v>
      </c>
      <c r="M1913" s="341" t="s">
        <v>4950</v>
      </c>
      <c r="N1913" s="341" t="s">
        <v>4963</v>
      </c>
      <c r="O1913" s="323">
        <f>ROUND(SUMIF(Anlagenbewegungsdaten_AV!B:B,A1913,Anlagenbewegungsdaten_AV!C:C),3)</f>
        <v>0</v>
      </c>
      <c r="P1913" s="320">
        <f>ROUND(SUMIF(Anlagenbewegungsdaten_AV!$B:$B,$A1913,Anlagenbewegungsdaten_AV!$D:$D),2)</f>
        <v>0</v>
      </c>
      <c r="Q1913" s="321">
        <f t="shared" si="71"/>
        <v>0</v>
      </c>
      <c r="S1913" s="324"/>
      <c r="T1913" s="317"/>
      <c r="U1913" s="325"/>
      <c r="V1913" s="325"/>
    </row>
    <row r="1914" spans="1:22" ht="15" customHeight="1" x14ac:dyDescent="0.25">
      <c r="A1914" s="129" t="s">
        <v>3613</v>
      </c>
      <c r="B1914" s="126" t="s">
        <v>2087</v>
      </c>
      <c r="C1914" s="127" t="s">
        <v>4021</v>
      </c>
      <c r="D1914" s="127" t="s">
        <v>3347</v>
      </c>
      <c r="E1914" s="127" t="s">
        <v>3299</v>
      </c>
      <c r="F1914" s="128">
        <v>11.58</v>
      </c>
      <c r="G1914" s="128">
        <v>11.78</v>
      </c>
      <c r="H1914" s="128">
        <v>9.26</v>
      </c>
      <c r="I1914" s="311"/>
      <c r="J1914" s="319">
        <f>ROUND(SUMIF(Anlagenbewegungsdaten!B:B,A1914,Anlagenbewegungsdaten!C:C),3)</f>
        <v>0</v>
      </c>
      <c r="K1914" s="320">
        <f>ROUND(SUMIF(Anlagenbewegungsdaten!$B:$B,$A1914,Anlagenbewegungsdaten!$D:$D),2)</f>
        <v>0</v>
      </c>
      <c r="L1914" s="321">
        <f t="shared" si="70"/>
        <v>0</v>
      </c>
      <c r="M1914" s="341" t="s">
        <v>4950</v>
      </c>
      <c r="N1914" s="341" t="s">
        <v>4963</v>
      </c>
      <c r="O1914" s="323">
        <f>ROUND(SUMIF(Anlagenbewegungsdaten_AV!B:B,A1914,Anlagenbewegungsdaten_AV!C:C),3)</f>
        <v>0</v>
      </c>
      <c r="P1914" s="320">
        <f>ROUND(SUMIF(Anlagenbewegungsdaten_AV!$B:$B,$A1914,Anlagenbewegungsdaten_AV!$D:$D),2)</f>
        <v>0</v>
      </c>
      <c r="Q1914" s="321">
        <f t="shared" si="71"/>
        <v>0</v>
      </c>
      <c r="S1914" s="324"/>
      <c r="T1914" s="317"/>
      <c r="U1914" s="325"/>
      <c r="V1914" s="325"/>
    </row>
    <row r="1915" spans="1:22" ht="15" customHeight="1" x14ac:dyDescent="0.25">
      <c r="A1915" s="129" t="s">
        <v>4385</v>
      </c>
      <c r="B1915" s="126" t="s">
        <v>2087</v>
      </c>
      <c r="C1915" s="127" t="s">
        <v>4021</v>
      </c>
      <c r="D1915" s="127" t="s">
        <v>4117</v>
      </c>
      <c r="E1915" s="127" t="s">
        <v>4069</v>
      </c>
      <c r="F1915" s="128">
        <v>11.55</v>
      </c>
      <c r="G1915" s="128">
        <v>11.75</v>
      </c>
      <c r="H1915" s="128">
        <v>9.24</v>
      </c>
      <c r="I1915" s="311"/>
      <c r="J1915" s="319">
        <f>ROUND(SUMIF(Anlagenbewegungsdaten!B:B,A1915,Anlagenbewegungsdaten!C:C),3)</f>
        <v>0</v>
      </c>
      <c r="K1915" s="320">
        <f>ROUND(SUMIF(Anlagenbewegungsdaten!$B:$B,$A1915,Anlagenbewegungsdaten!$D:$D),2)</f>
        <v>0</v>
      </c>
      <c r="L1915" s="321">
        <f t="shared" si="70"/>
        <v>0</v>
      </c>
      <c r="M1915" s="341" t="s">
        <v>4950</v>
      </c>
      <c r="N1915" s="341" t="s">
        <v>4963</v>
      </c>
      <c r="O1915" s="323">
        <f>ROUND(SUMIF(Anlagenbewegungsdaten_AV!B:B,A1915,Anlagenbewegungsdaten_AV!C:C),3)</f>
        <v>0</v>
      </c>
      <c r="P1915" s="320">
        <f>ROUND(SUMIF(Anlagenbewegungsdaten_AV!$B:$B,$A1915,Anlagenbewegungsdaten_AV!$D:$D),2)</f>
        <v>0</v>
      </c>
      <c r="Q1915" s="321">
        <f t="shared" si="71"/>
        <v>0</v>
      </c>
      <c r="S1915" s="324"/>
      <c r="T1915" s="317"/>
      <c r="U1915" s="325"/>
      <c r="V1915" s="325"/>
    </row>
    <row r="1916" spans="1:22" ht="15" customHeight="1" x14ac:dyDescent="0.25">
      <c r="A1916" s="129" t="s">
        <v>5342</v>
      </c>
      <c r="B1916" s="126" t="s">
        <v>2087</v>
      </c>
      <c r="C1916" s="127" t="s">
        <v>4021</v>
      </c>
      <c r="D1916" s="127" t="s">
        <v>5027</v>
      </c>
      <c r="E1916" s="127" t="s">
        <v>5023</v>
      </c>
      <c r="F1916" s="128">
        <v>11.52</v>
      </c>
      <c r="G1916" s="128">
        <v>11.719999999999999</v>
      </c>
      <c r="H1916" s="128">
        <v>9.2200000000000006</v>
      </c>
      <c r="I1916" s="311"/>
      <c r="J1916" s="319">
        <f>ROUND(SUMIF(Anlagenbewegungsdaten!B:B,A1916,Anlagenbewegungsdaten!C:C),3)</f>
        <v>0</v>
      </c>
      <c r="K1916" s="320">
        <f>ROUND(SUMIF(Anlagenbewegungsdaten!$B:$B,$A1916,Anlagenbewegungsdaten!$D:$D),2)</f>
        <v>0</v>
      </c>
      <c r="L1916" s="321">
        <f t="shared" si="70"/>
        <v>0</v>
      </c>
      <c r="M1916" s="341" t="s">
        <v>4950</v>
      </c>
      <c r="N1916" s="341" t="s">
        <v>4963</v>
      </c>
      <c r="O1916" s="323">
        <f>ROUND(SUMIF(Anlagenbewegungsdaten_AV!B:B,A1916,Anlagenbewegungsdaten_AV!C:C),3)</f>
        <v>0</v>
      </c>
      <c r="P1916" s="320">
        <f>ROUND(SUMIF(Anlagenbewegungsdaten_AV!$B:$B,$A1916,Anlagenbewegungsdaten_AV!$D:$D),2)</f>
        <v>0</v>
      </c>
      <c r="Q1916" s="321">
        <f t="shared" si="71"/>
        <v>0</v>
      </c>
      <c r="S1916" s="324"/>
      <c r="T1916" s="317"/>
      <c r="U1916" s="325"/>
      <c r="V1916" s="325"/>
    </row>
    <row r="1917" spans="1:22" ht="15" customHeight="1" x14ac:dyDescent="0.25">
      <c r="A1917" s="129" t="s">
        <v>710</v>
      </c>
      <c r="B1917" s="126" t="s">
        <v>2087</v>
      </c>
      <c r="C1917" s="127" t="s">
        <v>4021</v>
      </c>
      <c r="D1917" s="127" t="s">
        <v>2493</v>
      </c>
      <c r="E1917" s="127" t="s">
        <v>2465</v>
      </c>
      <c r="F1917" s="128">
        <v>10.64</v>
      </c>
      <c r="G1917" s="128">
        <v>10.84</v>
      </c>
      <c r="H1917" s="128">
        <v>8.51</v>
      </c>
      <c r="I1917" s="311"/>
      <c r="J1917" s="319">
        <f>ROUND(SUMIF(Anlagenbewegungsdaten!B:B,A1917,Anlagenbewegungsdaten!C:C),3)</f>
        <v>0</v>
      </c>
      <c r="K1917" s="320">
        <f>ROUND(SUMIF(Anlagenbewegungsdaten!$B:$B,$A1917,Anlagenbewegungsdaten!$D:$D),2)</f>
        <v>0</v>
      </c>
      <c r="L1917" s="321">
        <f t="shared" si="70"/>
        <v>0</v>
      </c>
      <c r="M1917" s="341" t="s">
        <v>4950</v>
      </c>
      <c r="N1917" s="341" t="s">
        <v>4963</v>
      </c>
      <c r="O1917" s="323">
        <f>ROUND(SUMIF(Anlagenbewegungsdaten_AV!B:B,A1917,Anlagenbewegungsdaten_AV!C:C),3)</f>
        <v>0</v>
      </c>
      <c r="P1917" s="320">
        <f>ROUND(SUMIF(Anlagenbewegungsdaten_AV!$B:$B,$A1917,Anlagenbewegungsdaten_AV!$D:$D),2)</f>
        <v>0</v>
      </c>
      <c r="Q1917" s="321">
        <f t="shared" si="71"/>
        <v>0</v>
      </c>
      <c r="S1917" s="324"/>
      <c r="T1917" s="317"/>
      <c r="U1917" s="325"/>
      <c r="V1917" s="325"/>
    </row>
    <row r="1918" spans="1:22" ht="15" customHeight="1" x14ac:dyDescent="0.25">
      <c r="A1918" s="129" t="s">
        <v>2295</v>
      </c>
      <c r="B1918" s="126" t="s">
        <v>2087</v>
      </c>
      <c r="C1918" s="127" t="s">
        <v>4021</v>
      </c>
      <c r="D1918" s="127" t="s">
        <v>2513</v>
      </c>
      <c r="E1918" s="127" t="s">
        <v>2462</v>
      </c>
      <c r="F1918" s="128">
        <v>8.15</v>
      </c>
      <c r="G1918" s="128">
        <v>8.35</v>
      </c>
      <c r="H1918" s="128">
        <v>6.52</v>
      </c>
      <c r="I1918" s="311"/>
      <c r="J1918" s="319">
        <f>ROUND(SUMIF(Anlagenbewegungsdaten!B:B,A1918,Anlagenbewegungsdaten!C:C),3)</f>
        <v>0</v>
      </c>
      <c r="K1918" s="320">
        <f>ROUND(SUMIF(Anlagenbewegungsdaten!$B:$B,$A1918,Anlagenbewegungsdaten!$D:$D),2)</f>
        <v>0</v>
      </c>
      <c r="L1918" s="321">
        <f t="shared" si="70"/>
        <v>0</v>
      </c>
      <c r="M1918" s="341" t="s">
        <v>4950</v>
      </c>
      <c r="N1918" s="341" t="s">
        <v>4963</v>
      </c>
      <c r="O1918" s="323">
        <f>ROUND(SUMIF(Anlagenbewegungsdaten_AV!B:B,A1918,Anlagenbewegungsdaten_AV!C:C),3)</f>
        <v>0</v>
      </c>
      <c r="P1918" s="320">
        <f>ROUND(SUMIF(Anlagenbewegungsdaten_AV!$B:$B,$A1918,Anlagenbewegungsdaten_AV!$D:$D),2)</f>
        <v>0</v>
      </c>
      <c r="Q1918" s="321">
        <f t="shared" si="71"/>
        <v>0</v>
      </c>
      <c r="S1918" s="324"/>
      <c r="T1918" s="317"/>
      <c r="U1918" s="325"/>
      <c r="V1918" s="325"/>
    </row>
    <row r="1919" spans="1:22" ht="15" customHeight="1" x14ac:dyDescent="0.25">
      <c r="A1919" s="129" t="s">
        <v>539</v>
      </c>
      <c r="B1919" s="126" t="s">
        <v>2087</v>
      </c>
      <c r="C1919" s="127" t="s">
        <v>4021</v>
      </c>
      <c r="D1919" s="127" t="s">
        <v>1649</v>
      </c>
      <c r="E1919" s="127" t="s">
        <v>1546</v>
      </c>
      <c r="F1919" s="128">
        <v>11.15</v>
      </c>
      <c r="G1919" s="128">
        <v>11.35</v>
      </c>
      <c r="H1919" s="128">
        <v>8.92</v>
      </c>
      <c r="I1919" s="311"/>
      <c r="J1919" s="319">
        <f>ROUND(SUMIF(Anlagenbewegungsdaten!B:B,A1919,Anlagenbewegungsdaten!C:C),3)</f>
        <v>0</v>
      </c>
      <c r="K1919" s="320">
        <f>ROUND(SUMIF(Anlagenbewegungsdaten!$B:$B,$A1919,Anlagenbewegungsdaten!$D:$D),2)</f>
        <v>0</v>
      </c>
      <c r="L1919" s="321">
        <f t="shared" si="70"/>
        <v>0</v>
      </c>
      <c r="M1919" s="341" t="s">
        <v>4950</v>
      </c>
      <c r="N1919" s="341" t="s">
        <v>4963</v>
      </c>
      <c r="O1919" s="323">
        <f>ROUND(SUMIF(Anlagenbewegungsdaten_AV!B:B,A1919,Anlagenbewegungsdaten_AV!C:C),3)</f>
        <v>0</v>
      </c>
      <c r="P1919" s="320">
        <f>ROUND(SUMIF(Anlagenbewegungsdaten_AV!$B:$B,$A1919,Anlagenbewegungsdaten_AV!$D:$D),2)</f>
        <v>0</v>
      </c>
      <c r="Q1919" s="321">
        <f t="shared" si="71"/>
        <v>0</v>
      </c>
      <c r="S1919" s="324"/>
      <c r="T1919" s="317"/>
      <c r="U1919" s="325"/>
      <c r="V1919" s="325"/>
    </row>
    <row r="1920" spans="1:22" ht="15" customHeight="1" x14ac:dyDescent="0.25">
      <c r="A1920" s="129" t="s">
        <v>2875</v>
      </c>
      <c r="B1920" s="126" t="s">
        <v>2087</v>
      </c>
      <c r="C1920" s="127" t="s">
        <v>4021</v>
      </c>
      <c r="D1920" s="127" t="s">
        <v>2609</v>
      </c>
      <c r="E1920" s="127" t="s">
        <v>2555</v>
      </c>
      <c r="F1920" s="128">
        <v>11.120000000000001</v>
      </c>
      <c r="G1920" s="128">
        <v>11.32</v>
      </c>
      <c r="H1920" s="128">
        <v>8.9</v>
      </c>
      <c r="I1920" s="311"/>
      <c r="J1920" s="319">
        <f>ROUND(SUMIF(Anlagenbewegungsdaten!B:B,A1920,Anlagenbewegungsdaten!C:C),3)</f>
        <v>0</v>
      </c>
      <c r="K1920" s="320">
        <f>ROUND(SUMIF(Anlagenbewegungsdaten!$B:$B,$A1920,Anlagenbewegungsdaten!$D:$D),2)</f>
        <v>0</v>
      </c>
      <c r="L1920" s="321">
        <f t="shared" si="70"/>
        <v>0</v>
      </c>
      <c r="M1920" s="341" t="s">
        <v>4950</v>
      </c>
      <c r="N1920" s="341" t="s">
        <v>4963</v>
      </c>
      <c r="O1920" s="323">
        <f>ROUND(SUMIF(Anlagenbewegungsdaten_AV!B:B,A1920,Anlagenbewegungsdaten_AV!C:C),3)</f>
        <v>0</v>
      </c>
      <c r="P1920" s="320">
        <f>ROUND(SUMIF(Anlagenbewegungsdaten_AV!$B:$B,$A1920,Anlagenbewegungsdaten_AV!$D:$D),2)</f>
        <v>0</v>
      </c>
      <c r="Q1920" s="321">
        <f t="shared" si="71"/>
        <v>0</v>
      </c>
      <c r="S1920" s="324"/>
      <c r="T1920" s="317"/>
      <c r="U1920" s="325"/>
      <c r="V1920" s="325"/>
    </row>
    <row r="1921" spans="1:22" ht="15" customHeight="1" x14ac:dyDescent="0.25">
      <c r="A1921" s="129" t="s">
        <v>3619</v>
      </c>
      <c r="B1921" s="126" t="s">
        <v>2087</v>
      </c>
      <c r="C1921" s="127" t="s">
        <v>4021</v>
      </c>
      <c r="D1921" s="127" t="s">
        <v>3353</v>
      </c>
      <c r="E1921" s="127" t="s">
        <v>3299</v>
      </c>
      <c r="F1921" s="128">
        <v>11.09</v>
      </c>
      <c r="G1921" s="128">
        <v>11.29</v>
      </c>
      <c r="H1921" s="128">
        <v>8.8699999999999992</v>
      </c>
      <c r="I1921" s="311"/>
      <c r="J1921" s="319">
        <f>ROUND(SUMIF(Anlagenbewegungsdaten!B:B,A1921,Anlagenbewegungsdaten!C:C),3)</f>
        <v>0</v>
      </c>
      <c r="K1921" s="320">
        <f>ROUND(SUMIF(Anlagenbewegungsdaten!$B:$B,$A1921,Anlagenbewegungsdaten!$D:$D),2)</f>
        <v>0</v>
      </c>
      <c r="L1921" s="321">
        <f t="shared" si="70"/>
        <v>0</v>
      </c>
      <c r="M1921" s="341" t="s">
        <v>4950</v>
      </c>
      <c r="N1921" s="341" t="s">
        <v>4963</v>
      </c>
      <c r="O1921" s="323">
        <f>ROUND(SUMIF(Anlagenbewegungsdaten_AV!B:B,A1921,Anlagenbewegungsdaten_AV!C:C),3)</f>
        <v>0</v>
      </c>
      <c r="P1921" s="320">
        <f>ROUND(SUMIF(Anlagenbewegungsdaten_AV!$B:$B,$A1921,Anlagenbewegungsdaten_AV!$D:$D),2)</f>
        <v>0</v>
      </c>
      <c r="Q1921" s="321">
        <f t="shared" si="71"/>
        <v>0</v>
      </c>
      <c r="S1921" s="324"/>
      <c r="T1921" s="317"/>
      <c r="U1921" s="325"/>
      <c r="V1921" s="325"/>
    </row>
    <row r="1922" spans="1:22" ht="15" customHeight="1" x14ac:dyDescent="0.25">
      <c r="A1922" s="129" t="s">
        <v>4391</v>
      </c>
      <c r="B1922" s="126" t="s">
        <v>2087</v>
      </c>
      <c r="C1922" s="127" t="s">
        <v>4021</v>
      </c>
      <c r="D1922" s="127" t="s">
        <v>4123</v>
      </c>
      <c r="E1922" s="127" t="s">
        <v>4069</v>
      </c>
      <c r="F1922" s="128">
        <v>11.06</v>
      </c>
      <c r="G1922" s="128">
        <v>11.26</v>
      </c>
      <c r="H1922" s="128">
        <v>8.85</v>
      </c>
      <c r="I1922" s="311"/>
      <c r="J1922" s="319">
        <f>ROUND(SUMIF(Anlagenbewegungsdaten!B:B,A1922,Anlagenbewegungsdaten!C:C),3)</f>
        <v>0</v>
      </c>
      <c r="K1922" s="320">
        <f>ROUND(SUMIF(Anlagenbewegungsdaten!$B:$B,$A1922,Anlagenbewegungsdaten!$D:$D),2)</f>
        <v>0</v>
      </c>
      <c r="L1922" s="321">
        <f t="shared" si="70"/>
        <v>0</v>
      </c>
      <c r="M1922" s="341" t="s">
        <v>4950</v>
      </c>
      <c r="N1922" s="341" t="s">
        <v>4963</v>
      </c>
      <c r="O1922" s="323">
        <f>ROUND(SUMIF(Anlagenbewegungsdaten_AV!B:B,A1922,Anlagenbewegungsdaten_AV!C:C),3)</f>
        <v>0</v>
      </c>
      <c r="P1922" s="320">
        <f>ROUND(SUMIF(Anlagenbewegungsdaten_AV!$B:$B,$A1922,Anlagenbewegungsdaten_AV!$D:$D),2)</f>
        <v>0</v>
      </c>
      <c r="Q1922" s="321">
        <f t="shared" si="71"/>
        <v>0</v>
      </c>
      <c r="S1922" s="324"/>
      <c r="T1922" s="317"/>
      <c r="U1922" s="325"/>
      <c r="V1922" s="325"/>
    </row>
    <row r="1923" spans="1:22" ht="15" customHeight="1" x14ac:dyDescent="0.25">
      <c r="A1923" s="129" t="s">
        <v>2296</v>
      </c>
      <c r="B1923" s="126" t="s">
        <v>2087</v>
      </c>
      <c r="C1923" s="127" t="s">
        <v>4021</v>
      </c>
      <c r="D1923" s="127" t="s">
        <v>2515</v>
      </c>
      <c r="E1923" s="127" t="s">
        <v>2465</v>
      </c>
      <c r="F1923" s="128">
        <v>10.15</v>
      </c>
      <c r="G1923" s="128">
        <v>10.35</v>
      </c>
      <c r="H1923" s="128">
        <v>8.1199999999999992</v>
      </c>
      <c r="I1923" s="311"/>
      <c r="J1923" s="319">
        <f>ROUND(SUMIF(Anlagenbewegungsdaten!B:B,A1923,Anlagenbewegungsdaten!C:C),3)</f>
        <v>0</v>
      </c>
      <c r="K1923" s="320">
        <f>ROUND(SUMIF(Anlagenbewegungsdaten!$B:$B,$A1923,Anlagenbewegungsdaten!$D:$D),2)</f>
        <v>0</v>
      </c>
      <c r="L1923" s="321">
        <f t="shared" si="70"/>
        <v>0</v>
      </c>
      <c r="M1923" s="341" t="s">
        <v>4950</v>
      </c>
      <c r="N1923" s="341" t="s">
        <v>4963</v>
      </c>
      <c r="O1923" s="323">
        <f>ROUND(SUMIF(Anlagenbewegungsdaten_AV!B:B,A1923,Anlagenbewegungsdaten_AV!C:C),3)</f>
        <v>0</v>
      </c>
      <c r="P1923" s="320">
        <f>ROUND(SUMIF(Anlagenbewegungsdaten_AV!$B:$B,$A1923,Anlagenbewegungsdaten_AV!$D:$D),2)</f>
        <v>0</v>
      </c>
      <c r="Q1923" s="321">
        <f t="shared" si="71"/>
        <v>0</v>
      </c>
      <c r="S1923" s="324"/>
      <c r="T1923" s="317"/>
      <c r="U1923" s="325"/>
      <c r="V1923" s="325"/>
    </row>
    <row r="1924" spans="1:22" ht="15" customHeight="1" x14ac:dyDescent="0.25">
      <c r="A1924" s="129" t="s">
        <v>2297</v>
      </c>
      <c r="B1924" s="126" t="s">
        <v>2087</v>
      </c>
      <c r="C1924" s="127" t="s">
        <v>4392</v>
      </c>
      <c r="D1924" s="127" t="s">
        <v>540</v>
      </c>
      <c r="E1924" s="127" t="s">
        <v>4066</v>
      </c>
      <c r="F1924" s="128">
        <v>3.78</v>
      </c>
      <c r="G1924" s="128">
        <v>3.98</v>
      </c>
      <c r="H1924" s="128">
        <v>3.02</v>
      </c>
      <c r="I1924" s="311"/>
      <c r="J1924" s="319">
        <f>ROUND(SUMIF(Anlagenbewegungsdaten!B:B,A1924,Anlagenbewegungsdaten!C:C),3)</f>
        <v>0</v>
      </c>
      <c r="K1924" s="320">
        <f>ROUND(SUMIF(Anlagenbewegungsdaten!$B:$B,$A1924,Anlagenbewegungsdaten!$D:$D),2)</f>
        <v>0</v>
      </c>
      <c r="L1924" s="321">
        <f t="shared" si="70"/>
        <v>0</v>
      </c>
      <c r="M1924" s="341" t="s">
        <v>4950</v>
      </c>
      <c r="N1924" s="341" t="s">
        <v>4963</v>
      </c>
      <c r="O1924" s="323">
        <f>ROUND(SUMIF(Anlagenbewegungsdaten_AV!B:B,A1924,Anlagenbewegungsdaten_AV!C:C),3)</f>
        <v>0</v>
      </c>
      <c r="P1924" s="320">
        <f>ROUND(SUMIF(Anlagenbewegungsdaten_AV!$B:$B,$A1924,Anlagenbewegungsdaten_AV!$D:$D),2)</f>
        <v>0</v>
      </c>
      <c r="Q1924" s="321">
        <f t="shared" si="71"/>
        <v>0</v>
      </c>
      <c r="S1924" s="324"/>
      <c r="T1924" s="317"/>
      <c r="U1924" s="325"/>
      <c r="V1924" s="325"/>
    </row>
    <row r="1925" spans="1:22" ht="15" customHeight="1" x14ac:dyDescent="0.25">
      <c r="A1925" s="129" t="s">
        <v>541</v>
      </c>
      <c r="B1925" s="126" t="s">
        <v>2087</v>
      </c>
      <c r="C1925" s="127" t="s">
        <v>4392</v>
      </c>
      <c r="D1925" s="127" t="s">
        <v>542</v>
      </c>
      <c r="E1925" s="127" t="s">
        <v>1546</v>
      </c>
      <c r="F1925" s="128">
        <v>6.7799999999999994</v>
      </c>
      <c r="G1925" s="128">
        <v>6.9799999999999995</v>
      </c>
      <c r="H1925" s="128">
        <v>5.42</v>
      </c>
      <c r="I1925" s="311"/>
      <c r="J1925" s="319">
        <f>ROUND(SUMIF(Anlagenbewegungsdaten!B:B,A1925,Anlagenbewegungsdaten!C:C),3)</f>
        <v>0</v>
      </c>
      <c r="K1925" s="320">
        <f>ROUND(SUMIF(Anlagenbewegungsdaten!$B:$B,$A1925,Anlagenbewegungsdaten!$D:$D),2)</f>
        <v>0</v>
      </c>
      <c r="L1925" s="321">
        <f t="shared" si="70"/>
        <v>0</v>
      </c>
      <c r="M1925" s="341" t="s">
        <v>4950</v>
      </c>
      <c r="N1925" s="341" t="s">
        <v>4963</v>
      </c>
      <c r="O1925" s="323">
        <f>ROUND(SUMIF(Anlagenbewegungsdaten_AV!B:B,A1925,Anlagenbewegungsdaten_AV!C:C),3)</f>
        <v>0</v>
      </c>
      <c r="P1925" s="320">
        <f>ROUND(SUMIF(Anlagenbewegungsdaten_AV!$B:$B,$A1925,Anlagenbewegungsdaten_AV!$D:$D),2)</f>
        <v>0</v>
      </c>
      <c r="Q1925" s="321">
        <f t="shared" si="71"/>
        <v>0</v>
      </c>
      <c r="S1925" s="324"/>
      <c r="T1925" s="317"/>
      <c r="U1925" s="325"/>
      <c r="V1925" s="325"/>
    </row>
    <row r="1926" spans="1:22" ht="15" customHeight="1" x14ac:dyDescent="0.25">
      <c r="A1926" s="129" t="s">
        <v>2876</v>
      </c>
      <c r="B1926" s="126" t="s">
        <v>2087</v>
      </c>
      <c r="C1926" s="127" t="s">
        <v>4392</v>
      </c>
      <c r="D1926" s="127" t="s">
        <v>2877</v>
      </c>
      <c r="E1926" s="127" t="s">
        <v>2555</v>
      </c>
      <c r="F1926" s="128">
        <v>6.75</v>
      </c>
      <c r="G1926" s="128">
        <v>6.95</v>
      </c>
      <c r="H1926" s="128">
        <v>5.4</v>
      </c>
      <c r="I1926" s="311"/>
      <c r="J1926" s="319">
        <f>ROUND(SUMIF(Anlagenbewegungsdaten!B:B,A1926,Anlagenbewegungsdaten!C:C),3)</f>
        <v>0</v>
      </c>
      <c r="K1926" s="320">
        <f>ROUND(SUMIF(Anlagenbewegungsdaten!$B:$B,$A1926,Anlagenbewegungsdaten!$D:$D),2)</f>
        <v>0</v>
      </c>
      <c r="L1926" s="321">
        <f t="shared" si="70"/>
        <v>0</v>
      </c>
      <c r="M1926" s="341" t="s">
        <v>4950</v>
      </c>
      <c r="N1926" s="341" t="s">
        <v>4963</v>
      </c>
      <c r="O1926" s="323">
        <f>ROUND(SUMIF(Anlagenbewegungsdaten_AV!B:B,A1926,Anlagenbewegungsdaten_AV!C:C),3)</f>
        <v>0</v>
      </c>
      <c r="P1926" s="320">
        <f>ROUND(SUMIF(Anlagenbewegungsdaten_AV!$B:$B,$A1926,Anlagenbewegungsdaten_AV!$D:$D),2)</f>
        <v>0</v>
      </c>
      <c r="Q1926" s="321">
        <f t="shared" si="71"/>
        <v>0</v>
      </c>
      <c r="S1926" s="324"/>
      <c r="T1926" s="317"/>
      <c r="U1926" s="325"/>
      <c r="V1926" s="325"/>
    </row>
    <row r="1927" spans="1:22" ht="15" customHeight="1" x14ac:dyDescent="0.25">
      <c r="A1927" s="129" t="s">
        <v>3620</v>
      </c>
      <c r="B1927" s="126" t="s">
        <v>2087</v>
      </c>
      <c r="C1927" s="127" t="s">
        <v>4392</v>
      </c>
      <c r="D1927" s="127" t="s">
        <v>3621</v>
      </c>
      <c r="E1927" s="127" t="s">
        <v>3299</v>
      </c>
      <c r="F1927" s="128">
        <v>6.72</v>
      </c>
      <c r="G1927" s="128">
        <v>6.92</v>
      </c>
      <c r="H1927" s="128">
        <v>5.38</v>
      </c>
      <c r="I1927" s="311"/>
      <c r="J1927" s="319">
        <f>ROUND(SUMIF(Anlagenbewegungsdaten!B:B,A1927,Anlagenbewegungsdaten!C:C),3)</f>
        <v>0</v>
      </c>
      <c r="K1927" s="320">
        <f>ROUND(SUMIF(Anlagenbewegungsdaten!$B:$B,$A1927,Anlagenbewegungsdaten!$D:$D),2)</f>
        <v>0</v>
      </c>
      <c r="L1927" s="321">
        <f t="shared" si="70"/>
        <v>0</v>
      </c>
      <c r="M1927" s="341" t="s">
        <v>4950</v>
      </c>
      <c r="N1927" s="341" t="s">
        <v>4963</v>
      </c>
      <c r="O1927" s="323">
        <f>ROUND(SUMIF(Anlagenbewegungsdaten_AV!B:B,A1927,Anlagenbewegungsdaten_AV!C:C),3)</f>
        <v>0</v>
      </c>
      <c r="P1927" s="320">
        <f>ROUND(SUMIF(Anlagenbewegungsdaten_AV!$B:$B,$A1927,Anlagenbewegungsdaten_AV!$D:$D),2)</f>
        <v>0</v>
      </c>
      <c r="Q1927" s="321">
        <f t="shared" si="71"/>
        <v>0</v>
      </c>
      <c r="S1927" s="324"/>
      <c r="T1927" s="317"/>
      <c r="U1927" s="325"/>
      <c r="V1927" s="325"/>
    </row>
    <row r="1928" spans="1:22" ht="15" customHeight="1" x14ac:dyDescent="0.25">
      <c r="A1928" s="129" t="s">
        <v>4393</v>
      </c>
      <c r="B1928" s="126" t="s">
        <v>2087</v>
      </c>
      <c r="C1928" s="127" t="s">
        <v>4392</v>
      </c>
      <c r="D1928" s="127" t="s">
        <v>4394</v>
      </c>
      <c r="E1928" s="127" t="s">
        <v>4069</v>
      </c>
      <c r="F1928" s="128">
        <v>6.6899999999999995</v>
      </c>
      <c r="G1928" s="128">
        <v>6.89</v>
      </c>
      <c r="H1928" s="128">
        <v>5.35</v>
      </c>
      <c r="I1928" s="311"/>
      <c r="J1928" s="319">
        <f>ROUND(SUMIF(Anlagenbewegungsdaten!B:B,A1928,Anlagenbewegungsdaten!C:C),3)</f>
        <v>0</v>
      </c>
      <c r="K1928" s="320">
        <f>ROUND(SUMIF(Anlagenbewegungsdaten!$B:$B,$A1928,Anlagenbewegungsdaten!$D:$D),2)</f>
        <v>0</v>
      </c>
      <c r="L1928" s="321">
        <f t="shared" si="70"/>
        <v>0</v>
      </c>
      <c r="M1928" s="341" t="s">
        <v>4950</v>
      </c>
      <c r="N1928" s="341" t="s">
        <v>4963</v>
      </c>
      <c r="O1928" s="323">
        <f>ROUND(SUMIF(Anlagenbewegungsdaten_AV!B:B,A1928,Anlagenbewegungsdaten_AV!C:C),3)</f>
        <v>0</v>
      </c>
      <c r="P1928" s="320">
        <f>ROUND(SUMIF(Anlagenbewegungsdaten_AV!$B:$B,$A1928,Anlagenbewegungsdaten_AV!$D:$D),2)</f>
        <v>0</v>
      </c>
      <c r="Q1928" s="321">
        <f t="shared" si="71"/>
        <v>0</v>
      </c>
      <c r="S1928" s="324"/>
      <c r="T1928" s="317"/>
      <c r="U1928" s="325"/>
      <c r="V1928" s="325"/>
    </row>
    <row r="1929" spans="1:22" ht="15" customHeight="1" x14ac:dyDescent="0.25">
      <c r="A1929" s="129" t="s">
        <v>2298</v>
      </c>
      <c r="B1929" s="126" t="s">
        <v>2087</v>
      </c>
      <c r="C1929" s="127" t="s">
        <v>4022</v>
      </c>
      <c r="D1929" s="127" t="s">
        <v>2461</v>
      </c>
      <c r="E1929" s="127" t="s">
        <v>2462</v>
      </c>
      <c r="F1929" s="128">
        <v>11.67</v>
      </c>
      <c r="G1929" s="128">
        <v>11.87</v>
      </c>
      <c r="H1929" s="128">
        <v>9.34</v>
      </c>
      <c r="I1929" s="311"/>
      <c r="J1929" s="319">
        <f>ROUND(SUMIF(Anlagenbewegungsdaten!B:B,A1929,Anlagenbewegungsdaten!C:C),3)</f>
        <v>0</v>
      </c>
      <c r="K1929" s="320">
        <f>ROUND(SUMIF(Anlagenbewegungsdaten!$B:$B,$A1929,Anlagenbewegungsdaten!$D:$D),2)</f>
        <v>0</v>
      </c>
      <c r="L1929" s="321">
        <f t="shared" si="70"/>
        <v>0</v>
      </c>
      <c r="M1929" s="341" t="s">
        <v>4950</v>
      </c>
      <c r="N1929" s="341" t="s">
        <v>4963</v>
      </c>
      <c r="O1929" s="323">
        <f>ROUND(SUMIF(Anlagenbewegungsdaten_AV!B:B,A1929,Anlagenbewegungsdaten_AV!C:C),3)</f>
        <v>0</v>
      </c>
      <c r="P1929" s="320">
        <f>ROUND(SUMIF(Anlagenbewegungsdaten_AV!$B:$B,$A1929,Anlagenbewegungsdaten_AV!$D:$D),2)</f>
        <v>0</v>
      </c>
      <c r="Q1929" s="321">
        <f t="shared" si="71"/>
        <v>0</v>
      </c>
      <c r="S1929" s="324"/>
      <c r="T1929" s="317"/>
      <c r="U1929" s="325"/>
      <c r="V1929" s="325"/>
    </row>
    <row r="1930" spans="1:22" ht="15" customHeight="1" x14ac:dyDescent="0.25">
      <c r="A1930" s="129" t="s">
        <v>2299</v>
      </c>
      <c r="B1930" s="126" t="s">
        <v>2087</v>
      </c>
      <c r="C1930" s="127" t="s">
        <v>4022</v>
      </c>
      <c r="D1930" s="127" t="s">
        <v>2464</v>
      </c>
      <c r="E1930" s="127" t="s">
        <v>2465</v>
      </c>
      <c r="F1930" s="128">
        <v>13.67</v>
      </c>
      <c r="G1930" s="128">
        <v>13.87</v>
      </c>
      <c r="H1930" s="128">
        <v>10.94</v>
      </c>
      <c r="I1930" s="311"/>
      <c r="J1930" s="319">
        <f>ROUND(SUMIF(Anlagenbewegungsdaten!B:B,A1930,Anlagenbewegungsdaten!C:C),3)</f>
        <v>0</v>
      </c>
      <c r="K1930" s="320">
        <f>ROUND(SUMIF(Anlagenbewegungsdaten!$B:$B,$A1930,Anlagenbewegungsdaten!$D:$D),2)</f>
        <v>0</v>
      </c>
      <c r="L1930" s="321">
        <f t="shared" ref="L1930:L1993" si="72">IF(ISBLANK(F1930),0,IF(OR($J1930&gt;=100,$J1930&lt;=-100),F1930-(K1930/J1930*100),IF(OR(J1930&gt;-100,J1930&lt;100),(J1930*F1930%)-K1930)))</f>
        <v>0</v>
      </c>
      <c r="M1930" s="341" t="s">
        <v>4950</v>
      </c>
      <c r="N1930" s="341" t="s">
        <v>4963</v>
      </c>
      <c r="O1930" s="323">
        <f>ROUND(SUMIF(Anlagenbewegungsdaten_AV!B:B,A1930,Anlagenbewegungsdaten_AV!C:C),3)</f>
        <v>0</v>
      </c>
      <c r="P1930" s="320">
        <f>ROUND(SUMIF(Anlagenbewegungsdaten_AV!$B:$B,$A1930,Anlagenbewegungsdaten_AV!$D:$D),2)</f>
        <v>0</v>
      </c>
      <c r="Q1930" s="321">
        <f t="shared" ref="Q1930:Q1993" si="73">IF(ISBLANK(H1930),0,IF(OR($O1930&gt;=100,$O1930&lt;=-100),H1930-(P1930/O1930*100),IF(OR(O1930&gt;-100,O1930&lt;100),(O1930*G1930%)-P1930)))</f>
        <v>0</v>
      </c>
      <c r="S1930" s="324"/>
      <c r="T1930" s="317"/>
      <c r="U1930" s="325"/>
      <c r="V1930" s="325"/>
    </row>
    <row r="1931" spans="1:22" ht="15" customHeight="1" x14ac:dyDescent="0.25">
      <c r="A1931" s="129" t="s">
        <v>543</v>
      </c>
      <c r="B1931" s="126" t="s">
        <v>2087</v>
      </c>
      <c r="C1931" s="127" t="s">
        <v>4022</v>
      </c>
      <c r="D1931" s="127" t="s">
        <v>1</v>
      </c>
      <c r="E1931" s="127" t="s">
        <v>1543</v>
      </c>
      <c r="F1931" s="128">
        <v>14.67</v>
      </c>
      <c r="G1931" s="128">
        <v>14.87</v>
      </c>
      <c r="H1931" s="128">
        <v>11.74</v>
      </c>
      <c r="I1931" s="311"/>
      <c r="J1931" s="319">
        <f>ROUND(SUMIF(Anlagenbewegungsdaten!B:B,A1931,Anlagenbewegungsdaten!C:C),3)</f>
        <v>0</v>
      </c>
      <c r="K1931" s="320">
        <f>ROUND(SUMIF(Anlagenbewegungsdaten!$B:$B,$A1931,Anlagenbewegungsdaten!$D:$D),2)</f>
        <v>0</v>
      </c>
      <c r="L1931" s="321">
        <f t="shared" si="72"/>
        <v>0</v>
      </c>
      <c r="M1931" s="341" t="s">
        <v>4950</v>
      </c>
      <c r="N1931" s="341" t="s">
        <v>4963</v>
      </c>
      <c r="O1931" s="323">
        <f>ROUND(SUMIF(Anlagenbewegungsdaten_AV!B:B,A1931,Anlagenbewegungsdaten_AV!C:C),3)</f>
        <v>0</v>
      </c>
      <c r="P1931" s="320">
        <f>ROUND(SUMIF(Anlagenbewegungsdaten_AV!$B:$B,$A1931,Anlagenbewegungsdaten_AV!$D:$D),2)</f>
        <v>0</v>
      </c>
      <c r="Q1931" s="321">
        <f t="shared" si="73"/>
        <v>0</v>
      </c>
      <c r="S1931" s="324"/>
      <c r="T1931" s="317"/>
      <c r="U1931" s="325"/>
      <c r="V1931" s="325"/>
    </row>
    <row r="1932" spans="1:22" ht="15" customHeight="1" x14ac:dyDescent="0.25">
      <c r="A1932" s="129" t="s">
        <v>544</v>
      </c>
      <c r="B1932" s="126" t="s">
        <v>2087</v>
      </c>
      <c r="C1932" s="127" t="s">
        <v>4022</v>
      </c>
      <c r="D1932" s="127" t="s">
        <v>3</v>
      </c>
      <c r="E1932" s="127" t="s">
        <v>1546</v>
      </c>
      <c r="F1932" s="128">
        <v>14.67</v>
      </c>
      <c r="G1932" s="128">
        <v>14.87</v>
      </c>
      <c r="H1932" s="128">
        <v>11.74</v>
      </c>
      <c r="I1932" s="311"/>
      <c r="J1932" s="319">
        <f>ROUND(SUMIF(Anlagenbewegungsdaten!B:B,A1932,Anlagenbewegungsdaten!C:C),3)</f>
        <v>0</v>
      </c>
      <c r="K1932" s="320">
        <f>ROUND(SUMIF(Anlagenbewegungsdaten!$B:$B,$A1932,Anlagenbewegungsdaten!$D:$D),2)</f>
        <v>0</v>
      </c>
      <c r="L1932" s="321">
        <f t="shared" si="72"/>
        <v>0</v>
      </c>
      <c r="M1932" s="341" t="s">
        <v>4950</v>
      </c>
      <c r="N1932" s="341" t="s">
        <v>4963</v>
      </c>
      <c r="O1932" s="323">
        <f>ROUND(SUMIF(Anlagenbewegungsdaten_AV!B:B,A1932,Anlagenbewegungsdaten_AV!C:C),3)</f>
        <v>0</v>
      </c>
      <c r="P1932" s="320">
        <f>ROUND(SUMIF(Anlagenbewegungsdaten_AV!$B:$B,$A1932,Anlagenbewegungsdaten_AV!$D:$D),2)</f>
        <v>0</v>
      </c>
      <c r="Q1932" s="321">
        <f t="shared" si="73"/>
        <v>0</v>
      </c>
      <c r="S1932" s="324"/>
      <c r="T1932" s="317"/>
      <c r="U1932" s="325"/>
      <c r="V1932" s="325"/>
    </row>
    <row r="1933" spans="1:22" ht="15" customHeight="1" x14ac:dyDescent="0.25">
      <c r="A1933" s="129" t="s">
        <v>2878</v>
      </c>
      <c r="B1933" s="126" t="s">
        <v>2087</v>
      </c>
      <c r="C1933" s="127" t="s">
        <v>4022</v>
      </c>
      <c r="D1933" s="127" t="s">
        <v>2671</v>
      </c>
      <c r="E1933" s="127" t="s">
        <v>2555</v>
      </c>
      <c r="F1933" s="128">
        <v>14.64</v>
      </c>
      <c r="G1933" s="128">
        <v>14.84</v>
      </c>
      <c r="H1933" s="128">
        <v>11.71</v>
      </c>
      <c r="I1933" s="311"/>
      <c r="J1933" s="319">
        <f>ROUND(SUMIF(Anlagenbewegungsdaten!B:B,A1933,Anlagenbewegungsdaten!C:C),3)</f>
        <v>0</v>
      </c>
      <c r="K1933" s="320">
        <f>ROUND(SUMIF(Anlagenbewegungsdaten!$B:$B,$A1933,Anlagenbewegungsdaten!$D:$D),2)</f>
        <v>0</v>
      </c>
      <c r="L1933" s="321">
        <f t="shared" si="72"/>
        <v>0</v>
      </c>
      <c r="M1933" s="341" t="s">
        <v>4950</v>
      </c>
      <c r="N1933" s="341" t="s">
        <v>4963</v>
      </c>
      <c r="O1933" s="323">
        <f>ROUND(SUMIF(Anlagenbewegungsdaten_AV!B:B,A1933,Anlagenbewegungsdaten_AV!C:C),3)</f>
        <v>0</v>
      </c>
      <c r="P1933" s="320">
        <f>ROUND(SUMIF(Anlagenbewegungsdaten_AV!$B:$B,$A1933,Anlagenbewegungsdaten_AV!$D:$D),2)</f>
        <v>0</v>
      </c>
      <c r="Q1933" s="321">
        <f t="shared" si="73"/>
        <v>0</v>
      </c>
      <c r="S1933" s="324"/>
      <c r="T1933" s="317"/>
      <c r="U1933" s="325"/>
      <c r="V1933" s="325"/>
    </row>
    <row r="1934" spans="1:22" ht="15" customHeight="1" x14ac:dyDescent="0.25">
      <c r="A1934" s="129" t="s">
        <v>3622</v>
      </c>
      <c r="B1934" s="126" t="s">
        <v>2087</v>
      </c>
      <c r="C1934" s="127" t="s">
        <v>4022</v>
      </c>
      <c r="D1934" s="127" t="s">
        <v>3415</v>
      </c>
      <c r="E1934" s="127" t="s">
        <v>3299</v>
      </c>
      <c r="F1934" s="128">
        <v>14.61</v>
      </c>
      <c r="G1934" s="128">
        <v>14.809999999999999</v>
      </c>
      <c r="H1934" s="128">
        <v>11.69</v>
      </c>
      <c r="I1934" s="311"/>
      <c r="J1934" s="319">
        <f>ROUND(SUMIF(Anlagenbewegungsdaten!B:B,A1934,Anlagenbewegungsdaten!C:C),3)</f>
        <v>0</v>
      </c>
      <c r="K1934" s="320">
        <f>ROUND(SUMIF(Anlagenbewegungsdaten!$B:$B,$A1934,Anlagenbewegungsdaten!$D:$D),2)</f>
        <v>0</v>
      </c>
      <c r="L1934" s="321">
        <f t="shared" si="72"/>
        <v>0</v>
      </c>
      <c r="M1934" s="341" t="s">
        <v>4950</v>
      </c>
      <c r="N1934" s="341" t="s">
        <v>4963</v>
      </c>
      <c r="O1934" s="323">
        <f>ROUND(SUMIF(Anlagenbewegungsdaten_AV!B:B,A1934,Anlagenbewegungsdaten_AV!C:C),3)</f>
        <v>0</v>
      </c>
      <c r="P1934" s="320">
        <f>ROUND(SUMIF(Anlagenbewegungsdaten_AV!$B:$B,$A1934,Anlagenbewegungsdaten_AV!$D:$D),2)</f>
        <v>0</v>
      </c>
      <c r="Q1934" s="321">
        <f t="shared" si="73"/>
        <v>0</v>
      </c>
      <c r="S1934" s="324"/>
      <c r="T1934" s="317"/>
      <c r="U1934" s="325"/>
      <c r="V1934" s="325"/>
    </row>
    <row r="1935" spans="1:22" ht="15" customHeight="1" x14ac:dyDescent="0.25">
      <c r="A1935" s="129" t="s">
        <v>4395</v>
      </c>
      <c r="B1935" s="126" t="s">
        <v>2087</v>
      </c>
      <c r="C1935" s="127" t="s">
        <v>4022</v>
      </c>
      <c r="D1935" s="127" t="s">
        <v>4186</v>
      </c>
      <c r="E1935" s="127" t="s">
        <v>4069</v>
      </c>
      <c r="F1935" s="128">
        <v>14.58</v>
      </c>
      <c r="G1935" s="128">
        <v>14.78</v>
      </c>
      <c r="H1935" s="128">
        <v>11.66</v>
      </c>
      <c r="I1935" s="311"/>
      <c r="J1935" s="319">
        <f>ROUND(SUMIF(Anlagenbewegungsdaten!B:B,A1935,Anlagenbewegungsdaten!C:C),3)</f>
        <v>0</v>
      </c>
      <c r="K1935" s="320">
        <f>ROUND(SUMIF(Anlagenbewegungsdaten!$B:$B,$A1935,Anlagenbewegungsdaten!$D:$D),2)</f>
        <v>0</v>
      </c>
      <c r="L1935" s="321">
        <f t="shared" si="72"/>
        <v>0</v>
      </c>
      <c r="M1935" s="341" t="s">
        <v>4950</v>
      </c>
      <c r="N1935" s="341" t="s">
        <v>4963</v>
      </c>
      <c r="O1935" s="323">
        <f>ROUND(SUMIF(Anlagenbewegungsdaten_AV!B:B,A1935,Anlagenbewegungsdaten_AV!C:C),3)</f>
        <v>0</v>
      </c>
      <c r="P1935" s="320">
        <f>ROUND(SUMIF(Anlagenbewegungsdaten_AV!$B:$B,$A1935,Anlagenbewegungsdaten_AV!$D:$D),2)</f>
        <v>0</v>
      </c>
      <c r="Q1935" s="321">
        <f t="shared" si="73"/>
        <v>0</v>
      </c>
      <c r="S1935" s="324"/>
      <c r="T1935" s="317"/>
      <c r="U1935" s="325"/>
      <c r="V1935" s="325"/>
    </row>
    <row r="1936" spans="1:22" ht="15" customHeight="1" x14ac:dyDescent="0.25">
      <c r="A1936" s="129" t="s">
        <v>2337</v>
      </c>
      <c r="B1936" s="126" t="s">
        <v>2087</v>
      </c>
      <c r="C1936" s="127" t="s">
        <v>4022</v>
      </c>
      <c r="D1936" s="127" t="s">
        <v>5</v>
      </c>
      <c r="E1936" s="127" t="s">
        <v>2462</v>
      </c>
      <c r="F1936" s="128">
        <v>12.67</v>
      </c>
      <c r="G1936" s="128">
        <v>12.87</v>
      </c>
      <c r="H1936" s="128">
        <v>10.14</v>
      </c>
      <c r="I1936" s="311"/>
      <c r="J1936" s="319">
        <f>ROUND(SUMIF(Anlagenbewegungsdaten!B:B,A1936,Anlagenbewegungsdaten!C:C),3)</f>
        <v>0</v>
      </c>
      <c r="K1936" s="320">
        <f>ROUND(SUMIF(Anlagenbewegungsdaten!$B:$B,$A1936,Anlagenbewegungsdaten!$D:$D),2)</f>
        <v>0</v>
      </c>
      <c r="L1936" s="321">
        <f t="shared" si="72"/>
        <v>0</v>
      </c>
      <c r="M1936" s="341" t="s">
        <v>4950</v>
      </c>
      <c r="N1936" s="341" t="s">
        <v>4963</v>
      </c>
      <c r="O1936" s="323">
        <f>ROUND(SUMIF(Anlagenbewegungsdaten_AV!B:B,A1936,Anlagenbewegungsdaten_AV!C:C),3)</f>
        <v>0</v>
      </c>
      <c r="P1936" s="320">
        <f>ROUND(SUMIF(Anlagenbewegungsdaten_AV!$B:$B,$A1936,Anlagenbewegungsdaten_AV!$D:$D),2)</f>
        <v>0</v>
      </c>
      <c r="Q1936" s="321">
        <f t="shared" si="73"/>
        <v>0</v>
      </c>
      <c r="S1936" s="324"/>
      <c r="T1936" s="317"/>
      <c r="U1936" s="325"/>
      <c r="V1936" s="325"/>
    </row>
    <row r="1937" spans="1:22" ht="15" customHeight="1" x14ac:dyDescent="0.25">
      <c r="A1937" s="129" t="s">
        <v>2338</v>
      </c>
      <c r="B1937" s="126" t="s">
        <v>2087</v>
      </c>
      <c r="C1937" s="127" t="s">
        <v>4022</v>
      </c>
      <c r="D1937" s="127" t="s">
        <v>7</v>
      </c>
      <c r="E1937" s="127" t="s">
        <v>2465</v>
      </c>
      <c r="F1937" s="128">
        <v>14.67</v>
      </c>
      <c r="G1937" s="128">
        <v>14.87</v>
      </c>
      <c r="H1937" s="128">
        <v>11.74</v>
      </c>
      <c r="I1937" s="311"/>
      <c r="J1937" s="319">
        <f>ROUND(SUMIF(Anlagenbewegungsdaten!B:B,A1937,Anlagenbewegungsdaten!C:C),3)</f>
        <v>0</v>
      </c>
      <c r="K1937" s="320">
        <f>ROUND(SUMIF(Anlagenbewegungsdaten!$B:$B,$A1937,Anlagenbewegungsdaten!$D:$D),2)</f>
        <v>0</v>
      </c>
      <c r="L1937" s="321">
        <f t="shared" si="72"/>
        <v>0</v>
      </c>
      <c r="M1937" s="341" t="s">
        <v>4950</v>
      </c>
      <c r="N1937" s="341" t="s">
        <v>4963</v>
      </c>
      <c r="O1937" s="323">
        <f>ROUND(SUMIF(Anlagenbewegungsdaten_AV!B:B,A1937,Anlagenbewegungsdaten_AV!C:C),3)</f>
        <v>0</v>
      </c>
      <c r="P1937" s="320">
        <f>ROUND(SUMIF(Anlagenbewegungsdaten_AV!$B:$B,$A1937,Anlagenbewegungsdaten_AV!$D:$D),2)</f>
        <v>0</v>
      </c>
      <c r="Q1937" s="321">
        <f t="shared" si="73"/>
        <v>0</v>
      </c>
      <c r="S1937" s="324"/>
      <c r="T1937" s="317"/>
      <c r="U1937" s="325"/>
      <c r="V1937" s="325"/>
    </row>
    <row r="1938" spans="1:22" ht="15" customHeight="1" x14ac:dyDescent="0.25">
      <c r="A1938" s="129" t="s">
        <v>2339</v>
      </c>
      <c r="B1938" s="126" t="s">
        <v>2087</v>
      </c>
      <c r="C1938" s="127" t="s">
        <v>4022</v>
      </c>
      <c r="D1938" s="127" t="s">
        <v>9</v>
      </c>
      <c r="E1938" s="127" t="s">
        <v>1543</v>
      </c>
      <c r="F1938" s="128">
        <v>15.67</v>
      </c>
      <c r="G1938" s="128">
        <v>15.87</v>
      </c>
      <c r="H1938" s="128">
        <v>12.54</v>
      </c>
      <c r="I1938" s="311"/>
      <c r="J1938" s="319">
        <f>ROUND(SUMIF(Anlagenbewegungsdaten!B:B,A1938,Anlagenbewegungsdaten!C:C),3)</f>
        <v>0</v>
      </c>
      <c r="K1938" s="320">
        <f>ROUND(SUMIF(Anlagenbewegungsdaten!$B:$B,$A1938,Anlagenbewegungsdaten!$D:$D),2)</f>
        <v>0</v>
      </c>
      <c r="L1938" s="321">
        <f t="shared" si="72"/>
        <v>0</v>
      </c>
      <c r="M1938" s="341" t="s">
        <v>4950</v>
      </c>
      <c r="N1938" s="341" t="s">
        <v>4963</v>
      </c>
      <c r="O1938" s="323">
        <f>ROUND(SUMIF(Anlagenbewegungsdaten_AV!B:B,A1938,Anlagenbewegungsdaten_AV!C:C),3)</f>
        <v>0</v>
      </c>
      <c r="P1938" s="320">
        <f>ROUND(SUMIF(Anlagenbewegungsdaten_AV!$B:$B,$A1938,Anlagenbewegungsdaten_AV!$D:$D),2)</f>
        <v>0</v>
      </c>
      <c r="Q1938" s="321">
        <f t="shared" si="73"/>
        <v>0</v>
      </c>
      <c r="S1938" s="324"/>
      <c r="T1938" s="317"/>
      <c r="U1938" s="325"/>
      <c r="V1938" s="325"/>
    </row>
    <row r="1939" spans="1:22" ht="15" customHeight="1" x14ac:dyDescent="0.25">
      <c r="A1939" s="129" t="s">
        <v>2340</v>
      </c>
      <c r="B1939" s="126" t="s">
        <v>2087</v>
      </c>
      <c r="C1939" s="127" t="s">
        <v>4022</v>
      </c>
      <c r="D1939" s="127" t="s">
        <v>11</v>
      </c>
      <c r="E1939" s="127" t="s">
        <v>1546</v>
      </c>
      <c r="F1939" s="128">
        <v>15.67</v>
      </c>
      <c r="G1939" s="128">
        <v>15.87</v>
      </c>
      <c r="H1939" s="128">
        <v>12.54</v>
      </c>
      <c r="I1939" s="311"/>
      <c r="J1939" s="319">
        <f>ROUND(SUMIF(Anlagenbewegungsdaten!B:B,A1939,Anlagenbewegungsdaten!C:C),3)</f>
        <v>0</v>
      </c>
      <c r="K1939" s="320">
        <f>ROUND(SUMIF(Anlagenbewegungsdaten!$B:$B,$A1939,Anlagenbewegungsdaten!$D:$D),2)</f>
        <v>0</v>
      </c>
      <c r="L1939" s="321">
        <f t="shared" si="72"/>
        <v>0</v>
      </c>
      <c r="M1939" s="341" t="s">
        <v>4950</v>
      </c>
      <c r="N1939" s="341" t="s">
        <v>4963</v>
      </c>
      <c r="O1939" s="323">
        <f>ROUND(SUMIF(Anlagenbewegungsdaten_AV!B:B,A1939,Anlagenbewegungsdaten_AV!C:C),3)</f>
        <v>0</v>
      </c>
      <c r="P1939" s="320">
        <f>ROUND(SUMIF(Anlagenbewegungsdaten_AV!$B:$B,$A1939,Anlagenbewegungsdaten_AV!$D:$D),2)</f>
        <v>0</v>
      </c>
      <c r="Q1939" s="321">
        <f t="shared" si="73"/>
        <v>0</v>
      </c>
      <c r="S1939" s="324"/>
      <c r="T1939" s="317"/>
      <c r="U1939" s="325"/>
      <c r="V1939" s="325"/>
    </row>
    <row r="1940" spans="1:22" ht="15" customHeight="1" x14ac:dyDescent="0.25">
      <c r="A1940" s="129" t="s">
        <v>2879</v>
      </c>
      <c r="B1940" s="126" t="s">
        <v>2087</v>
      </c>
      <c r="C1940" s="127" t="s">
        <v>4022</v>
      </c>
      <c r="D1940" s="127" t="s">
        <v>2673</v>
      </c>
      <c r="E1940" s="127" t="s">
        <v>2555</v>
      </c>
      <c r="F1940" s="128">
        <v>15.64</v>
      </c>
      <c r="G1940" s="128">
        <v>15.84</v>
      </c>
      <c r="H1940" s="128">
        <v>12.51</v>
      </c>
      <c r="I1940" s="311"/>
      <c r="J1940" s="319">
        <f>ROUND(SUMIF(Anlagenbewegungsdaten!B:B,A1940,Anlagenbewegungsdaten!C:C),3)</f>
        <v>0</v>
      </c>
      <c r="K1940" s="320">
        <f>ROUND(SUMIF(Anlagenbewegungsdaten!$B:$B,$A1940,Anlagenbewegungsdaten!$D:$D),2)</f>
        <v>0</v>
      </c>
      <c r="L1940" s="321">
        <f t="shared" si="72"/>
        <v>0</v>
      </c>
      <c r="M1940" s="341" t="s">
        <v>4950</v>
      </c>
      <c r="N1940" s="341" t="s">
        <v>4963</v>
      </c>
      <c r="O1940" s="323">
        <f>ROUND(SUMIF(Anlagenbewegungsdaten_AV!B:B,A1940,Anlagenbewegungsdaten_AV!C:C),3)</f>
        <v>0</v>
      </c>
      <c r="P1940" s="320">
        <f>ROUND(SUMIF(Anlagenbewegungsdaten_AV!$B:$B,$A1940,Anlagenbewegungsdaten_AV!$D:$D),2)</f>
        <v>0</v>
      </c>
      <c r="Q1940" s="321">
        <f t="shared" si="73"/>
        <v>0</v>
      </c>
      <c r="S1940" s="324"/>
      <c r="T1940" s="317"/>
      <c r="U1940" s="325"/>
      <c r="V1940" s="325"/>
    </row>
    <row r="1941" spans="1:22" ht="15" customHeight="1" x14ac:dyDescent="0.25">
      <c r="A1941" s="129" t="s">
        <v>3623</v>
      </c>
      <c r="B1941" s="126" t="s">
        <v>2087</v>
      </c>
      <c r="C1941" s="127" t="s">
        <v>4022</v>
      </c>
      <c r="D1941" s="127" t="s">
        <v>3417</v>
      </c>
      <c r="E1941" s="127" t="s">
        <v>3299</v>
      </c>
      <c r="F1941" s="128">
        <v>15.61</v>
      </c>
      <c r="G1941" s="128">
        <v>15.809999999999999</v>
      </c>
      <c r="H1941" s="128">
        <v>12.49</v>
      </c>
      <c r="I1941" s="311"/>
      <c r="J1941" s="319">
        <f>ROUND(SUMIF(Anlagenbewegungsdaten!B:B,A1941,Anlagenbewegungsdaten!C:C),3)</f>
        <v>0</v>
      </c>
      <c r="K1941" s="320">
        <f>ROUND(SUMIF(Anlagenbewegungsdaten!$B:$B,$A1941,Anlagenbewegungsdaten!$D:$D),2)</f>
        <v>0</v>
      </c>
      <c r="L1941" s="321">
        <f t="shared" si="72"/>
        <v>0</v>
      </c>
      <c r="M1941" s="341" t="s">
        <v>4950</v>
      </c>
      <c r="N1941" s="341" t="s">
        <v>4963</v>
      </c>
      <c r="O1941" s="323">
        <f>ROUND(SUMIF(Anlagenbewegungsdaten_AV!B:B,A1941,Anlagenbewegungsdaten_AV!C:C),3)</f>
        <v>0</v>
      </c>
      <c r="P1941" s="320">
        <f>ROUND(SUMIF(Anlagenbewegungsdaten_AV!$B:$B,$A1941,Anlagenbewegungsdaten_AV!$D:$D),2)</f>
        <v>0</v>
      </c>
      <c r="Q1941" s="321">
        <f t="shared" si="73"/>
        <v>0</v>
      </c>
      <c r="S1941" s="324"/>
      <c r="T1941" s="317"/>
      <c r="U1941" s="325"/>
      <c r="V1941" s="325"/>
    </row>
    <row r="1942" spans="1:22" ht="15" customHeight="1" x14ac:dyDescent="0.25">
      <c r="A1942" s="129" t="s">
        <v>4396</v>
      </c>
      <c r="B1942" s="126" t="s">
        <v>2087</v>
      </c>
      <c r="C1942" s="127" t="s">
        <v>4022</v>
      </c>
      <c r="D1942" s="127" t="s">
        <v>4188</v>
      </c>
      <c r="E1942" s="127" t="s">
        <v>4069</v>
      </c>
      <c r="F1942" s="128">
        <v>15.58</v>
      </c>
      <c r="G1942" s="128">
        <v>15.78</v>
      </c>
      <c r="H1942" s="128">
        <v>12.46</v>
      </c>
      <c r="I1942" s="311"/>
      <c r="J1942" s="319">
        <f>ROUND(SUMIF(Anlagenbewegungsdaten!B:B,A1942,Anlagenbewegungsdaten!C:C),3)</f>
        <v>0</v>
      </c>
      <c r="K1942" s="320">
        <f>ROUND(SUMIF(Anlagenbewegungsdaten!$B:$B,$A1942,Anlagenbewegungsdaten!$D:$D),2)</f>
        <v>0</v>
      </c>
      <c r="L1942" s="321">
        <f t="shared" si="72"/>
        <v>0</v>
      </c>
      <c r="M1942" s="341" t="s">
        <v>4950</v>
      </c>
      <c r="N1942" s="341" t="s">
        <v>4963</v>
      </c>
      <c r="O1942" s="323">
        <f>ROUND(SUMIF(Anlagenbewegungsdaten_AV!B:B,A1942,Anlagenbewegungsdaten_AV!C:C),3)</f>
        <v>0</v>
      </c>
      <c r="P1942" s="320">
        <f>ROUND(SUMIF(Anlagenbewegungsdaten_AV!$B:$B,$A1942,Anlagenbewegungsdaten_AV!$D:$D),2)</f>
        <v>0</v>
      </c>
      <c r="Q1942" s="321">
        <f t="shared" si="73"/>
        <v>0</v>
      </c>
      <c r="S1942" s="324"/>
      <c r="T1942" s="317"/>
      <c r="U1942" s="325"/>
      <c r="V1942" s="325"/>
    </row>
    <row r="1943" spans="1:22" ht="15" customHeight="1" x14ac:dyDescent="0.25">
      <c r="A1943" s="129" t="s">
        <v>2300</v>
      </c>
      <c r="B1943" s="126" t="s">
        <v>2087</v>
      </c>
      <c r="C1943" s="127" t="s">
        <v>4022</v>
      </c>
      <c r="D1943" s="127" t="s">
        <v>2467</v>
      </c>
      <c r="E1943" s="127" t="s">
        <v>2462</v>
      </c>
      <c r="F1943" s="128">
        <v>17.670000000000002</v>
      </c>
      <c r="G1943" s="128">
        <v>17.87</v>
      </c>
      <c r="H1943" s="128">
        <v>14.14</v>
      </c>
      <c r="I1943" s="311"/>
      <c r="J1943" s="319">
        <f>ROUND(SUMIF(Anlagenbewegungsdaten!B:B,A1943,Anlagenbewegungsdaten!C:C),3)</f>
        <v>0</v>
      </c>
      <c r="K1943" s="320">
        <f>ROUND(SUMIF(Anlagenbewegungsdaten!$B:$B,$A1943,Anlagenbewegungsdaten!$D:$D),2)</f>
        <v>0</v>
      </c>
      <c r="L1943" s="321">
        <f t="shared" si="72"/>
        <v>0</v>
      </c>
      <c r="M1943" s="341" t="s">
        <v>4950</v>
      </c>
      <c r="N1943" s="341" t="s">
        <v>4963</v>
      </c>
      <c r="O1943" s="323">
        <f>ROUND(SUMIF(Anlagenbewegungsdaten_AV!B:B,A1943,Anlagenbewegungsdaten_AV!C:C),3)</f>
        <v>0</v>
      </c>
      <c r="P1943" s="320">
        <f>ROUND(SUMIF(Anlagenbewegungsdaten_AV!$B:$B,$A1943,Anlagenbewegungsdaten_AV!$D:$D),2)</f>
        <v>0</v>
      </c>
      <c r="Q1943" s="321">
        <f t="shared" si="73"/>
        <v>0</v>
      </c>
      <c r="S1943" s="324"/>
      <c r="T1943" s="317"/>
      <c r="U1943" s="325"/>
      <c r="V1943" s="325"/>
    </row>
    <row r="1944" spans="1:22" ht="15" customHeight="1" x14ac:dyDescent="0.25">
      <c r="A1944" s="129" t="s">
        <v>2301</v>
      </c>
      <c r="B1944" s="126" t="s">
        <v>2087</v>
      </c>
      <c r="C1944" s="127" t="s">
        <v>4022</v>
      </c>
      <c r="D1944" s="127" t="s">
        <v>12</v>
      </c>
      <c r="E1944" s="127" t="s">
        <v>2465</v>
      </c>
      <c r="F1944" s="128">
        <v>19.670000000000002</v>
      </c>
      <c r="G1944" s="128">
        <v>19.87</v>
      </c>
      <c r="H1944" s="128">
        <v>15.74</v>
      </c>
      <c r="I1944" s="311"/>
      <c r="J1944" s="319">
        <f>ROUND(SUMIF(Anlagenbewegungsdaten!B:B,A1944,Anlagenbewegungsdaten!C:C),3)</f>
        <v>0</v>
      </c>
      <c r="K1944" s="320">
        <f>ROUND(SUMIF(Anlagenbewegungsdaten!$B:$B,$A1944,Anlagenbewegungsdaten!$D:$D),2)</f>
        <v>0</v>
      </c>
      <c r="L1944" s="321">
        <f t="shared" si="72"/>
        <v>0</v>
      </c>
      <c r="M1944" s="341" t="s">
        <v>4950</v>
      </c>
      <c r="N1944" s="341" t="s">
        <v>4963</v>
      </c>
      <c r="O1944" s="323">
        <f>ROUND(SUMIF(Anlagenbewegungsdaten_AV!B:B,A1944,Anlagenbewegungsdaten_AV!C:C),3)</f>
        <v>0</v>
      </c>
      <c r="P1944" s="320">
        <f>ROUND(SUMIF(Anlagenbewegungsdaten_AV!$B:$B,$A1944,Anlagenbewegungsdaten_AV!$D:$D),2)</f>
        <v>0</v>
      </c>
      <c r="Q1944" s="321">
        <f t="shared" si="73"/>
        <v>0</v>
      </c>
      <c r="S1944" s="324"/>
      <c r="T1944" s="317"/>
      <c r="U1944" s="325"/>
      <c r="V1944" s="325"/>
    </row>
    <row r="1945" spans="1:22" ht="15" customHeight="1" x14ac:dyDescent="0.25">
      <c r="A1945" s="129" t="s">
        <v>2341</v>
      </c>
      <c r="B1945" s="126" t="s">
        <v>2087</v>
      </c>
      <c r="C1945" s="127" t="s">
        <v>4022</v>
      </c>
      <c r="D1945" s="127" t="s">
        <v>14</v>
      </c>
      <c r="E1945" s="127" t="s">
        <v>1543</v>
      </c>
      <c r="F1945" s="128">
        <v>20.67</v>
      </c>
      <c r="G1945" s="128">
        <v>20.87</v>
      </c>
      <c r="H1945" s="128">
        <v>16.54</v>
      </c>
      <c r="I1945" s="311"/>
      <c r="J1945" s="319">
        <f>ROUND(SUMIF(Anlagenbewegungsdaten!B:B,A1945,Anlagenbewegungsdaten!C:C),3)</f>
        <v>551100.65</v>
      </c>
      <c r="K1945" s="320">
        <f>ROUND(SUMIF(Anlagenbewegungsdaten!$B:$B,$A1945,Anlagenbewegungsdaten!$D:$D),2)</f>
        <v>113912.5</v>
      </c>
      <c r="L1945" s="321">
        <f t="shared" si="72"/>
        <v>7.9023677912459789E-7</v>
      </c>
      <c r="M1945" s="341" t="s">
        <v>4950</v>
      </c>
      <c r="N1945" s="341" t="s">
        <v>4963</v>
      </c>
      <c r="O1945" s="323">
        <f>ROUND(SUMIF(Anlagenbewegungsdaten_AV!B:B,A1945,Anlagenbewegungsdaten_AV!C:C),3)</f>
        <v>0</v>
      </c>
      <c r="P1945" s="320">
        <f>ROUND(SUMIF(Anlagenbewegungsdaten_AV!$B:$B,$A1945,Anlagenbewegungsdaten_AV!$D:$D),2)</f>
        <v>0</v>
      </c>
      <c r="Q1945" s="321">
        <f t="shared" si="73"/>
        <v>0</v>
      </c>
      <c r="S1945" s="324"/>
      <c r="T1945" s="317"/>
      <c r="U1945" s="325"/>
      <c r="V1945" s="325"/>
    </row>
    <row r="1946" spans="1:22" ht="15" customHeight="1" x14ac:dyDescent="0.25">
      <c r="A1946" s="129" t="s">
        <v>2342</v>
      </c>
      <c r="B1946" s="126" t="s">
        <v>2087</v>
      </c>
      <c r="C1946" s="127" t="s">
        <v>4022</v>
      </c>
      <c r="D1946" s="127" t="s">
        <v>16</v>
      </c>
      <c r="E1946" s="127" t="s">
        <v>1546</v>
      </c>
      <c r="F1946" s="128">
        <v>20.67</v>
      </c>
      <c r="G1946" s="128">
        <v>20.87</v>
      </c>
      <c r="H1946" s="128">
        <v>16.54</v>
      </c>
      <c r="I1946" s="311"/>
      <c r="J1946" s="319">
        <f>ROUND(SUMIF(Anlagenbewegungsdaten!B:B,A1946,Anlagenbewegungsdaten!C:C),3)</f>
        <v>0</v>
      </c>
      <c r="K1946" s="320">
        <f>ROUND(SUMIF(Anlagenbewegungsdaten!$B:$B,$A1946,Anlagenbewegungsdaten!$D:$D),2)</f>
        <v>0</v>
      </c>
      <c r="L1946" s="321">
        <f t="shared" si="72"/>
        <v>0</v>
      </c>
      <c r="M1946" s="341" t="s">
        <v>4950</v>
      </c>
      <c r="N1946" s="341" t="s">
        <v>4963</v>
      </c>
      <c r="O1946" s="323">
        <f>ROUND(SUMIF(Anlagenbewegungsdaten_AV!B:B,A1946,Anlagenbewegungsdaten_AV!C:C),3)</f>
        <v>0</v>
      </c>
      <c r="P1946" s="320">
        <f>ROUND(SUMIF(Anlagenbewegungsdaten_AV!$B:$B,$A1946,Anlagenbewegungsdaten_AV!$D:$D),2)</f>
        <v>0</v>
      </c>
      <c r="Q1946" s="321">
        <f t="shared" si="73"/>
        <v>0</v>
      </c>
      <c r="S1946" s="324"/>
      <c r="T1946" s="317"/>
      <c r="U1946" s="325"/>
      <c r="V1946" s="325"/>
    </row>
    <row r="1947" spans="1:22" ht="15" customHeight="1" x14ac:dyDescent="0.25">
      <c r="A1947" s="129" t="s">
        <v>2880</v>
      </c>
      <c r="B1947" s="126" t="s">
        <v>2087</v>
      </c>
      <c r="C1947" s="127" t="s">
        <v>4022</v>
      </c>
      <c r="D1947" s="127" t="s">
        <v>2675</v>
      </c>
      <c r="E1947" s="127" t="s">
        <v>2555</v>
      </c>
      <c r="F1947" s="128">
        <v>20.64</v>
      </c>
      <c r="G1947" s="128">
        <v>20.84</v>
      </c>
      <c r="H1947" s="128">
        <v>16.510000000000002</v>
      </c>
      <c r="I1947" s="311"/>
      <c r="J1947" s="319">
        <f>ROUND(SUMIF(Anlagenbewegungsdaten!B:B,A1947,Anlagenbewegungsdaten!C:C),3)</f>
        <v>0</v>
      </c>
      <c r="K1947" s="320">
        <f>ROUND(SUMIF(Anlagenbewegungsdaten!$B:$B,$A1947,Anlagenbewegungsdaten!$D:$D),2)</f>
        <v>0</v>
      </c>
      <c r="L1947" s="321">
        <f t="shared" si="72"/>
        <v>0</v>
      </c>
      <c r="M1947" s="341" t="s">
        <v>4950</v>
      </c>
      <c r="N1947" s="341" t="s">
        <v>4963</v>
      </c>
      <c r="O1947" s="323">
        <f>ROUND(SUMIF(Anlagenbewegungsdaten_AV!B:B,A1947,Anlagenbewegungsdaten_AV!C:C),3)</f>
        <v>0</v>
      </c>
      <c r="P1947" s="320">
        <f>ROUND(SUMIF(Anlagenbewegungsdaten_AV!$B:$B,$A1947,Anlagenbewegungsdaten_AV!$D:$D),2)</f>
        <v>0</v>
      </c>
      <c r="Q1947" s="321">
        <f t="shared" si="73"/>
        <v>0</v>
      </c>
      <c r="S1947" s="324"/>
      <c r="T1947" s="317"/>
      <c r="U1947" s="325"/>
      <c r="V1947" s="325"/>
    </row>
    <row r="1948" spans="1:22" ht="15" customHeight="1" x14ac:dyDescent="0.25">
      <c r="A1948" s="129" t="s">
        <v>3624</v>
      </c>
      <c r="B1948" s="126" t="s">
        <v>2087</v>
      </c>
      <c r="C1948" s="127" t="s">
        <v>4022</v>
      </c>
      <c r="D1948" s="127" t="s">
        <v>3419</v>
      </c>
      <c r="E1948" s="127" t="s">
        <v>3299</v>
      </c>
      <c r="F1948" s="128">
        <v>20.61</v>
      </c>
      <c r="G1948" s="128">
        <v>20.81</v>
      </c>
      <c r="H1948" s="128">
        <v>16.489999999999998</v>
      </c>
      <c r="I1948" s="311"/>
      <c r="J1948" s="319">
        <f>ROUND(SUMIF(Anlagenbewegungsdaten!B:B,A1948,Anlagenbewegungsdaten!C:C),3)</f>
        <v>0</v>
      </c>
      <c r="K1948" s="320">
        <f>ROUND(SUMIF(Anlagenbewegungsdaten!$B:$B,$A1948,Anlagenbewegungsdaten!$D:$D),2)</f>
        <v>0</v>
      </c>
      <c r="L1948" s="321">
        <f t="shared" si="72"/>
        <v>0</v>
      </c>
      <c r="M1948" s="341" t="s">
        <v>4950</v>
      </c>
      <c r="N1948" s="341" t="s">
        <v>4963</v>
      </c>
      <c r="O1948" s="323">
        <f>ROUND(SUMIF(Anlagenbewegungsdaten_AV!B:B,A1948,Anlagenbewegungsdaten_AV!C:C),3)</f>
        <v>0</v>
      </c>
      <c r="P1948" s="320">
        <f>ROUND(SUMIF(Anlagenbewegungsdaten_AV!$B:$B,$A1948,Anlagenbewegungsdaten_AV!$D:$D),2)</f>
        <v>0</v>
      </c>
      <c r="Q1948" s="321">
        <f t="shared" si="73"/>
        <v>0</v>
      </c>
      <c r="S1948" s="324"/>
      <c r="T1948" s="317"/>
      <c r="U1948" s="325"/>
      <c r="V1948" s="325"/>
    </row>
    <row r="1949" spans="1:22" ht="15" customHeight="1" x14ac:dyDescent="0.25">
      <c r="A1949" s="129" t="s">
        <v>4397</v>
      </c>
      <c r="B1949" s="126" t="s">
        <v>2087</v>
      </c>
      <c r="C1949" s="127" t="s">
        <v>4022</v>
      </c>
      <c r="D1949" s="127" t="s">
        <v>4190</v>
      </c>
      <c r="E1949" s="127" t="s">
        <v>4069</v>
      </c>
      <c r="F1949" s="128">
        <v>20.58</v>
      </c>
      <c r="G1949" s="128">
        <v>20.779999999999998</v>
      </c>
      <c r="H1949" s="128">
        <v>16.46</v>
      </c>
      <c r="I1949" s="311"/>
      <c r="J1949" s="319">
        <f>ROUND(SUMIF(Anlagenbewegungsdaten!B:B,A1949,Anlagenbewegungsdaten!C:C),3)</f>
        <v>0</v>
      </c>
      <c r="K1949" s="320">
        <f>ROUND(SUMIF(Anlagenbewegungsdaten!$B:$B,$A1949,Anlagenbewegungsdaten!$D:$D),2)</f>
        <v>0</v>
      </c>
      <c r="L1949" s="321">
        <f t="shared" si="72"/>
        <v>0</v>
      </c>
      <c r="M1949" s="341" t="s">
        <v>4950</v>
      </c>
      <c r="N1949" s="341" t="s">
        <v>4963</v>
      </c>
      <c r="O1949" s="323">
        <f>ROUND(SUMIF(Anlagenbewegungsdaten_AV!B:B,A1949,Anlagenbewegungsdaten_AV!C:C),3)</f>
        <v>0</v>
      </c>
      <c r="P1949" s="320">
        <f>ROUND(SUMIF(Anlagenbewegungsdaten_AV!$B:$B,$A1949,Anlagenbewegungsdaten_AV!$D:$D),2)</f>
        <v>0</v>
      </c>
      <c r="Q1949" s="321">
        <f t="shared" si="73"/>
        <v>0</v>
      </c>
      <c r="S1949" s="324"/>
      <c r="T1949" s="317"/>
      <c r="U1949" s="325"/>
      <c r="V1949" s="325"/>
    </row>
    <row r="1950" spans="1:22" ht="15" customHeight="1" x14ac:dyDescent="0.25">
      <c r="A1950" s="129" t="s">
        <v>2343</v>
      </c>
      <c r="B1950" s="126" t="s">
        <v>2087</v>
      </c>
      <c r="C1950" s="127" t="s">
        <v>4022</v>
      </c>
      <c r="D1950" s="127" t="s">
        <v>18</v>
      </c>
      <c r="E1950" s="127" t="s">
        <v>2462</v>
      </c>
      <c r="F1950" s="128">
        <v>18.670000000000002</v>
      </c>
      <c r="G1950" s="128">
        <v>18.87</v>
      </c>
      <c r="H1950" s="128">
        <v>14.94</v>
      </c>
      <c r="I1950" s="311"/>
      <c r="J1950" s="319">
        <f>ROUND(SUMIF(Anlagenbewegungsdaten!B:B,A1950,Anlagenbewegungsdaten!C:C),3)</f>
        <v>0</v>
      </c>
      <c r="K1950" s="320">
        <f>ROUND(SUMIF(Anlagenbewegungsdaten!$B:$B,$A1950,Anlagenbewegungsdaten!$D:$D),2)</f>
        <v>0</v>
      </c>
      <c r="L1950" s="321">
        <f t="shared" si="72"/>
        <v>0</v>
      </c>
      <c r="M1950" s="341" t="s">
        <v>4950</v>
      </c>
      <c r="N1950" s="341" t="s">
        <v>4963</v>
      </c>
      <c r="O1950" s="323">
        <f>ROUND(SUMIF(Anlagenbewegungsdaten_AV!B:B,A1950,Anlagenbewegungsdaten_AV!C:C),3)</f>
        <v>0</v>
      </c>
      <c r="P1950" s="320">
        <f>ROUND(SUMIF(Anlagenbewegungsdaten_AV!$B:$B,$A1950,Anlagenbewegungsdaten_AV!$D:$D),2)</f>
        <v>0</v>
      </c>
      <c r="Q1950" s="321">
        <f t="shared" si="73"/>
        <v>0</v>
      </c>
      <c r="S1950" s="324"/>
      <c r="T1950" s="317"/>
      <c r="U1950" s="325"/>
      <c r="V1950" s="325"/>
    </row>
    <row r="1951" spans="1:22" ht="15" customHeight="1" x14ac:dyDescent="0.25">
      <c r="A1951" s="129" t="s">
        <v>2344</v>
      </c>
      <c r="B1951" s="126" t="s">
        <v>2087</v>
      </c>
      <c r="C1951" s="127" t="s">
        <v>4022</v>
      </c>
      <c r="D1951" s="127" t="s">
        <v>20</v>
      </c>
      <c r="E1951" s="127" t="s">
        <v>2465</v>
      </c>
      <c r="F1951" s="128">
        <v>20.67</v>
      </c>
      <c r="G1951" s="128">
        <v>20.87</v>
      </c>
      <c r="H1951" s="128">
        <v>16.54</v>
      </c>
      <c r="I1951" s="311"/>
      <c r="J1951" s="319">
        <f>ROUND(SUMIF(Anlagenbewegungsdaten!B:B,A1951,Anlagenbewegungsdaten!C:C),3)</f>
        <v>0</v>
      </c>
      <c r="K1951" s="320">
        <f>ROUND(SUMIF(Anlagenbewegungsdaten!$B:$B,$A1951,Anlagenbewegungsdaten!$D:$D),2)</f>
        <v>0</v>
      </c>
      <c r="L1951" s="321">
        <f t="shared" si="72"/>
        <v>0</v>
      </c>
      <c r="M1951" s="341" t="s">
        <v>4950</v>
      </c>
      <c r="N1951" s="341" t="s">
        <v>4963</v>
      </c>
      <c r="O1951" s="323">
        <f>ROUND(SUMIF(Anlagenbewegungsdaten_AV!B:B,A1951,Anlagenbewegungsdaten_AV!C:C),3)</f>
        <v>0</v>
      </c>
      <c r="P1951" s="320">
        <f>ROUND(SUMIF(Anlagenbewegungsdaten_AV!$B:$B,$A1951,Anlagenbewegungsdaten_AV!$D:$D),2)</f>
        <v>0</v>
      </c>
      <c r="Q1951" s="321">
        <f t="shared" si="73"/>
        <v>0</v>
      </c>
      <c r="S1951" s="324"/>
      <c r="T1951" s="317"/>
      <c r="U1951" s="325"/>
      <c r="V1951" s="325"/>
    </row>
    <row r="1952" spans="1:22" ht="15" customHeight="1" x14ac:dyDescent="0.25">
      <c r="A1952" s="129" t="s">
        <v>2345</v>
      </c>
      <c r="B1952" s="126" t="s">
        <v>2087</v>
      </c>
      <c r="C1952" s="127" t="s">
        <v>4022</v>
      </c>
      <c r="D1952" s="127" t="s">
        <v>22</v>
      </c>
      <c r="E1952" s="127" t="s">
        <v>1543</v>
      </c>
      <c r="F1952" s="128">
        <v>21.67</v>
      </c>
      <c r="G1952" s="128">
        <v>21.87</v>
      </c>
      <c r="H1952" s="128">
        <v>17.34</v>
      </c>
      <c r="I1952" s="311"/>
      <c r="J1952" s="319">
        <f>ROUND(SUMIF(Anlagenbewegungsdaten!B:B,A1952,Anlagenbewegungsdaten!C:C),3)</f>
        <v>0</v>
      </c>
      <c r="K1952" s="320">
        <f>ROUND(SUMIF(Anlagenbewegungsdaten!$B:$B,$A1952,Anlagenbewegungsdaten!$D:$D),2)</f>
        <v>0</v>
      </c>
      <c r="L1952" s="321">
        <f t="shared" si="72"/>
        <v>0</v>
      </c>
      <c r="M1952" s="341" t="s">
        <v>4950</v>
      </c>
      <c r="N1952" s="341" t="s">
        <v>4963</v>
      </c>
      <c r="O1952" s="323">
        <f>ROUND(SUMIF(Anlagenbewegungsdaten_AV!B:B,A1952,Anlagenbewegungsdaten_AV!C:C),3)</f>
        <v>0</v>
      </c>
      <c r="P1952" s="320">
        <f>ROUND(SUMIF(Anlagenbewegungsdaten_AV!$B:$B,$A1952,Anlagenbewegungsdaten_AV!$D:$D),2)</f>
        <v>0</v>
      </c>
      <c r="Q1952" s="321">
        <f t="shared" si="73"/>
        <v>0</v>
      </c>
      <c r="S1952" s="324"/>
      <c r="T1952" s="317"/>
      <c r="U1952" s="325"/>
      <c r="V1952" s="325"/>
    </row>
    <row r="1953" spans="1:22" ht="15" customHeight="1" x14ac:dyDescent="0.25">
      <c r="A1953" s="129" t="s">
        <v>2346</v>
      </c>
      <c r="B1953" s="126" t="s">
        <v>2087</v>
      </c>
      <c r="C1953" s="127" t="s">
        <v>4022</v>
      </c>
      <c r="D1953" s="127" t="s">
        <v>24</v>
      </c>
      <c r="E1953" s="127" t="s">
        <v>1546</v>
      </c>
      <c r="F1953" s="128">
        <v>21.67</v>
      </c>
      <c r="G1953" s="128">
        <v>21.87</v>
      </c>
      <c r="H1953" s="128">
        <v>17.34</v>
      </c>
      <c r="I1953" s="311"/>
      <c r="J1953" s="319">
        <f>ROUND(SUMIF(Anlagenbewegungsdaten!B:B,A1953,Anlagenbewegungsdaten!C:C),3)</f>
        <v>0</v>
      </c>
      <c r="K1953" s="320">
        <f>ROUND(SUMIF(Anlagenbewegungsdaten!$B:$B,$A1953,Anlagenbewegungsdaten!$D:$D),2)</f>
        <v>0</v>
      </c>
      <c r="L1953" s="321">
        <f t="shared" si="72"/>
        <v>0</v>
      </c>
      <c r="M1953" s="341" t="s">
        <v>4950</v>
      </c>
      <c r="N1953" s="341" t="s">
        <v>4963</v>
      </c>
      <c r="O1953" s="323">
        <f>ROUND(SUMIF(Anlagenbewegungsdaten_AV!B:B,A1953,Anlagenbewegungsdaten_AV!C:C),3)</f>
        <v>0</v>
      </c>
      <c r="P1953" s="320">
        <f>ROUND(SUMIF(Anlagenbewegungsdaten_AV!$B:$B,$A1953,Anlagenbewegungsdaten_AV!$D:$D),2)</f>
        <v>0</v>
      </c>
      <c r="Q1953" s="321">
        <f t="shared" si="73"/>
        <v>0</v>
      </c>
      <c r="S1953" s="324"/>
      <c r="T1953" s="317"/>
      <c r="U1953" s="325"/>
      <c r="V1953" s="325"/>
    </row>
    <row r="1954" spans="1:22" ht="15" customHeight="1" x14ac:dyDescent="0.25">
      <c r="A1954" s="129" t="s">
        <v>2881</v>
      </c>
      <c r="B1954" s="126" t="s">
        <v>2087</v>
      </c>
      <c r="C1954" s="127" t="s">
        <v>4022</v>
      </c>
      <c r="D1954" s="127" t="s">
        <v>2677</v>
      </c>
      <c r="E1954" s="127" t="s">
        <v>2555</v>
      </c>
      <c r="F1954" s="128">
        <v>21.64</v>
      </c>
      <c r="G1954" s="128">
        <v>21.84</v>
      </c>
      <c r="H1954" s="128">
        <v>17.309999999999999</v>
      </c>
      <c r="I1954" s="311"/>
      <c r="J1954" s="319">
        <f>ROUND(SUMIF(Anlagenbewegungsdaten!B:B,A1954,Anlagenbewegungsdaten!C:C),3)</f>
        <v>0</v>
      </c>
      <c r="K1954" s="320">
        <f>ROUND(SUMIF(Anlagenbewegungsdaten!$B:$B,$A1954,Anlagenbewegungsdaten!$D:$D),2)</f>
        <v>0</v>
      </c>
      <c r="L1954" s="321">
        <f t="shared" si="72"/>
        <v>0</v>
      </c>
      <c r="M1954" s="341" t="s">
        <v>4950</v>
      </c>
      <c r="N1954" s="341" t="s">
        <v>4963</v>
      </c>
      <c r="O1954" s="323">
        <f>ROUND(SUMIF(Anlagenbewegungsdaten_AV!B:B,A1954,Anlagenbewegungsdaten_AV!C:C),3)</f>
        <v>0</v>
      </c>
      <c r="P1954" s="320">
        <f>ROUND(SUMIF(Anlagenbewegungsdaten_AV!$B:$B,$A1954,Anlagenbewegungsdaten_AV!$D:$D),2)</f>
        <v>0</v>
      </c>
      <c r="Q1954" s="321">
        <f t="shared" si="73"/>
        <v>0</v>
      </c>
      <c r="S1954" s="324"/>
      <c r="T1954" s="317"/>
      <c r="U1954" s="325"/>
      <c r="V1954" s="325"/>
    </row>
    <row r="1955" spans="1:22" ht="15" customHeight="1" x14ac:dyDescent="0.25">
      <c r="A1955" s="129" t="s">
        <v>3625</v>
      </c>
      <c r="B1955" s="126" t="s">
        <v>2087</v>
      </c>
      <c r="C1955" s="127" t="s">
        <v>4022</v>
      </c>
      <c r="D1955" s="127" t="s">
        <v>3421</v>
      </c>
      <c r="E1955" s="127" t="s">
        <v>3299</v>
      </c>
      <c r="F1955" s="128">
        <v>21.61</v>
      </c>
      <c r="G1955" s="128">
        <v>21.81</v>
      </c>
      <c r="H1955" s="128">
        <v>17.29</v>
      </c>
      <c r="I1955" s="311"/>
      <c r="J1955" s="319">
        <f>ROUND(SUMIF(Anlagenbewegungsdaten!B:B,A1955,Anlagenbewegungsdaten!C:C),3)</f>
        <v>0</v>
      </c>
      <c r="K1955" s="320">
        <f>ROUND(SUMIF(Anlagenbewegungsdaten!$B:$B,$A1955,Anlagenbewegungsdaten!$D:$D),2)</f>
        <v>0</v>
      </c>
      <c r="L1955" s="321">
        <f t="shared" si="72"/>
        <v>0</v>
      </c>
      <c r="M1955" s="341" t="s">
        <v>4950</v>
      </c>
      <c r="N1955" s="341" t="s">
        <v>4963</v>
      </c>
      <c r="O1955" s="323">
        <f>ROUND(SUMIF(Anlagenbewegungsdaten_AV!B:B,A1955,Anlagenbewegungsdaten_AV!C:C),3)</f>
        <v>0</v>
      </c>
      <c r="P1955" s="320">
        <f>ROUND(SUMIF(Anlagenbewegungsdaten_AV!$B:$B,$A1955,Anlagenbewegungsdaten_AV!$D:$D),2)</f>
        <v>0</v>
      </c>
      <c r="Q1955" s="321">
        <f t="shared" si="73"/>
        <v>0</v>
      </c>
      <c r="S1955" s="324"/>
      <c r="T1955" s="317"/>
      <c r="U1955" s="325"/>
      <c r="V1955" s="325"/>
    </row>
    <row r="1956" spans="1:22" ht="15" customHeight="1" x14ac:dyDescent="0.25">
      <c r="A1956" s="129" t="s">
        <v>4398</v>
      </c>
      <c r="B1956" s="126" t="s">
        <v>2087</v>
      </c>
      <c r="C1956" s="127" t="s">
        <v>4022</v>
      </c>
      <c r="D1956" s="127" t="s">
        <v>4192</v>
      </c>
      <c r="E1956" s="127" t="s">
        <v>4069</v>
      </c>
      <c r="F1956" s="128">
        <v>21.58</v>
      </c>
      <c r="G1956" s="128">
        <v>21.779999999999998</v>
      </c>
      <c r="H1956" s="128">
        <v>17.260000000000002</v>
      </c>
      <c r="I1956" s="311"/>
      <c r="J1956" s="319">
        <f>ROUND(SUMIF(Anlagenbewegungsdaten!B:B,A1956,Anlagenbewegungsdaten!C:C),3)</f>
        <v>0</v>
      </c>
      <c r="K1956" s="320">
        <f>ROUND(SUMIF(Anlagenbewegungsdaten!$B:$B,$A1956,Anlagenbewegungsdaten!$D:$D),2)</f>
        <v>0</v>
      </c>
      <c r="L1956" s="321">
        <f t="shared" si="72"/>
        <v>0</v>
      </c>
      <c r="M1956" s="341" t="s">
        <v>4950</v>
      </c>
      <c r="N1956" s="341" t="s">
        <v>4963</v>
      </c>
      <c r="O1956" s="323">
        <f>ROUND(SUMIF(Anlagenbewegungsdaten_AV!B:B,A1956,Anlagenbewegungsdaten_AV!C:C),3)</f>
        <v>0</v>
      </c>
      <c r="P1956" s="320">
        <f>ROUND(SUMIF(Anlagenbewegungsdaten_AV!$B:$B,$A1956,Anlagenbewegungsdaten_AV!$D:$D),2)</f>
        <v>0</v>
      </c>
      <c r="Q1956" s="321">
        <f t="shared" si="73"/>
        <v>0</v>
      </c>
      <c r="S1956" s="324"/>
      <c r="T1956" s="317"/>
      <c r="U1956" s="325"/>
      <c r="V1956" s="325"/>
    </row>
    <row r="1957" spans="1:22" ht="15" customHeight="1" x14ac:dyDescent="0.25">
      <c r="A1957" s="129" t="s">
        <v>2347</v>
      </c>
      <c r="B1957" s="126" t="s">
        <v>2087</v>
      </c>
      <c r="C1957" s="127" t="s">
        <v>4022</v>
      </c>
      <c r="D1957" s="127" t="s">
        <v>1566</v>
      </c>
      <c r="E1957" s="127" t="s">
        <v>2462</v>
      </c>
      <c r="F1957" s="128">
        <v>18.670000000000002</v>
      </c>
      <c r="G1957" s="128">
        <v>18.87</v>
      </c>
      <c r="H1957" s="128">
        <v>14.94</v>
      </c>
      <c r="I1957" s="311"/>
      <c r="J1957" s="319">
        <f>ROUND(SUMIF(Anlagenbewegungsdaten!B:B,A1957,Anlagenbewegungsdaten!C:C),3)</f>
        <v>0</v>
      </c>
      <c r="K1957" s="320">
        <f>ROUND(SUMIF(Anlagenbewegungsdaten!$B:$B,$A1957,Anlagenbewegungsdaten!$D:$D),2)</f>
        <v>0</v>
      </c>
      <c r="L1957" s="321">
        <f t="shared" si="72"/>
        <v>0</v>
      </c>
      <c r="M1957" s="341" t="s">
        <v>4950</v>
      </c>
      <c r="N1957" s="341" t="s">
        <v>4963</v>
      </c>
      <c r="O1957" s="323">
        <f>ROUND(SUMIF(Anlagenbewegungsdaten_AV!B:B,A1957,Anlagenbewegungsdaten_AV!C:C),3)</f>
        <v>0</v>
      </c>
      <c r="P1957" s="320">
        <f>ROUND(SUMIF(Anlagenbewegungsdaten_AV!$B:$B,$A1957,Anlagenbewegungsdaten_AV!$D:$D),2)</f>
        <v>0</v>
      </c>
      <c r="Q1957" s="321">
        <f t="shared" si="73"/>
        <v>0</v>
      </c>
      <c r="S1957" s="324"/>
      <c r="T1957" s="317"/>
      <c r="U1957" s="325"/>
      <c r="V1957" s="325"/>
    </row>
    <row r="1958" spans="1:22" ht="15" customHeight="1" x14ac:dyDescent="0.25">
      <c r="A1958" s="129" t="s">
        <v>2348</v>
      </c>
      <c r="B1958" s="126" t="s">
        <v>2087</v>
      </c>
      <c r="C1958" s="127" t="s">
        <v>4022</v>
      </c>
      <c r="D1958" s="127" t="s">
        <v>27</v>
      </c>
      <c r="E1958" s="127" t="s">
        <v>2465</v>
      </c>
      <c r="F1958" s="128">
        <v>20.67</v>
      </c>
      <c r="G1958" s="128">
        <v>20.87</v>
      </c>
      <c r="H1958" s="128">
        <v>16.54</v>
      </c>
      <c r="I1958" s="311"/>
      <c r="J1958" s="319">
        <f>ROUND(SUMIF(Anlagenbewegungsdaten!B:B,A1958,Anlagenbewegungsdaten!C:C),3)</f>
        <v>0</v>
      </c>
      <c r="K1958" s="320">
        <f>ROUND(SUMIF(Anlagenbewegungsdaten!$B:$B,$A1958,Anlagenbewegungsdaten!$D:$D),2)</f>
        <v>0</v>
      </c>
      <c r="L1958" s="321">
        <f t="shared" si="72"/>
        <v>0</v>
      </c>
      <c r="M1958" s="341" t="s">
        <v>4950</v>
      </c>
      <c r="N1958" s="341" t="s">
        <v>4963</v>
      </c>
      <c r="O1958" s="323">
        <f>ROUND(SUMIF(Anlagenbewegungsdaten_AV!B:B,A1958,Anlagenbewegungsdaten_AV!C:C),3)</f>
        <v>0</v>
      </c>
      <c r="P1958" s="320">
        <f>ROUND(SUMIF(Anlagenbewegungsdaten_AV!$B:$B,$A1958,Anlagenbewegungsdaten_AV!$D:$D),2)</f>
        <v>0</v>
      </c>
      <c r="Q1958" s="321">
        <f t="shared" si="73"/>
        <v>0</v>
      </c>
      <c r="S1958" s="324"/>
      <c r="T1958" s="317"/>
      <c r="U1958" s="325"/>
      <c r="V1958" s="325"/>
    </row>
    <row r="1959" spans="1:22" ht="15" customHeight="1" x14ac:dyDescent="0.25">
      <c r="A1959" s="129" t="s">
        <v>2349</v>
      </c>
      <c r="B1959" s="126" t="s">
        <v>2087</v>
      </c>
      <c r="C1959" s="127" t="s">
        <v>4022</v>
      </c>
      <c r="D1959" s="127" t="s">
        <v>1568</v>
      </c>
      <c r="E1959" s="127" t="s">
        <v>1543</v>
      </c>
      <c r="F1959" s="128">
        <v>21.67</v>
      </c>
      <c r="G1959" s="128">
        <v>21.87</v>
      </c>
      <c r="H1959" s="128">
        <v>17.34</v>
      </c>
      <c r="I1959" s="311"/>
      <c r="J1959" s="319">
        <f>ROUND(SUMIF(Anlagenbewegungsdaten!B:B,A1959,Anlagenbewegungsdaten!C:C),3)</f>
        <v>0</v>
      </c>
      <c r="K1959" s="320">
        <f>ROUND(SUMIF(Anlagenbewegungsdaten!$B:$B,$A1959,Anlagenbewegungsdaten!$D:$D),2)</f>
        <v>0</v>
      </c>
      <c r="L1959" s="321">
        <f t="shared" si="72"/>
        <v>0</v>
      </c>
      <c r="M1959" s="341" t="s">
        <v>4950</v>
      </c>
      <c r="N1959" s="341" t="s">
        <v>4963</v>
      </c>
      <c r="O1959" s="323">
        <f>ROUND(SUMIF(Anlagenbewegungsdaten_AV!B:B,A1959,Anlagenbewegungsdaten_AV!C:C),3)</f>
        <v>0</v>
      </c>
      <c r="P1959" s="320">
        <f>ROUND(SUMIF(Anlagenbewegungsdaten_AV!$B:$B,$A1959,Anlagenbewegungsdaten_AV!$D:$D),2)</f>
        <v>0</v>
      </c>
      <c r="Q1959" s="321">
        <f t="shared" si="73"/>
        <v>0</v>
      </c>
      <c r="S1959" s="324"/>
      <c r="T1959" s="317"/>
      <c r="U1959" s="325"/>
      <c r="V1959" s="325"/>
    </row>
    <row r="1960" spans="1:22" ht="15" customHeight="1" x14ac:dyDescent="0.25">
      <c r="A1960" s="129" t="s">
        <v>2350</v>
      </c>
      <c r="B1960" s="126" t="s">
        <v>2087</v>
      </c>
      <c r="C1960" s="127" t="s">
        <v>4022</v>
      </c>
      <c r="D1960" s="127" t="s">
        <v>1570</v>
      </c>
      <c r="E1960" s="127" t="s">
        <v>1546</v>
      </c>
      <c r="F1960" s="128">
        <v>21.67</v>
      </c>
      <c r="G1960" s="128">
        <v>21.87</v>
      </c>
      <c r="H1960" s="128">
        <v>17.34</v>
      </c>
      <c r="I1960" s="311"/>
      <c r="J1960" s="319">
        <f>ROUND(SUMIF(Anlagenbewegungsdaten!B:B,A1960,Anlagenbewegungsdaten!C:C),3)</f>
        <v>0</v>
      </c>
      <c r="K1960" s="320">
        <f>ROUND(SUMIF(Anlagenbewegungsdaten!$B:$B,$A1960,Anlagenbewegungsdaten!$D:$D),2)</f>
        <v>0</v>
      </c>
      <c r="L1960" s="321">
        <f t="shared" si="72"/>
        <v>0</v>
      </c>
      <c r="M1960" s="341" t="s">
        <v>4950</v>
      </c>
      <c r="N1960" s="341" t="s">
        <v>4963</v>
      </c>
      <c r="O1960" s="323">
        <f>ROUND(SUMIF(Anlagenbewegungsdaten_AV!B:B,A1960,Anlagenbewegungsdaten_AV!C:C),3)</f>
        <v>0</v>
      </c>
      <c r="P1960" s="320">
        <f>ROUND(SUMIF(Anlagenbewegungsdaten_AV!$B:$B,$A1960,Anlagenbewegungsdaten_AV!$D:$D),2)</f>
        <v>0</v>
      </c>
      <c r="Q1960" s="321">
        <f t="shared" si="73"/>
        <v>0</v>
      </c>
      <c r="S1960" s="324"/>
      <c r="T1960" s="317"/>
      <c r="U1960" s="325"/>
      <c r="V1960" s="325"/>
    </row>
    <row r="1961" spans="1:22" ht="15" customHeight="1" x14ac:dyDescent="0.25">
      <c r="A1961" s="129" t="s">
        <v>2882</v>
      </c>
      <c r="B1961" s="126" t="s">
        <v>2087</v>
      </c>
      <c r="C1961" s="127" t="s">
        <v>4022</v>
      </c>
      <c r="D1961" s="127" t="s">
        <v>2563</v>
      </c>
      <c r="E1961" s="127" t="s">
        <v>2555</v>
      </c>
      <c r="F1961" s="128">
        <v>21.64</v>
      </c>
      <c r="G1961" s="128">
        <v>21.84</v>
      </c>
      <c r="H1961" s="128">
        <v>17.309999999999999</v>
      </c>
      <c r="I1961" s="311"/>
      <c r="J1961" s="319">
        <f>ROUND(SUMIF(Anlagenbewegungsdaten!B:B,A1961,Anlagenbewegungsdaten!C:C),3)</f>
        <v>0</v>
      </c>
      <c r="K1961" s="320">
        <f>ROUND(SUMIF(Anlagenbewegungsdaten!$B:$B,$A1961,Anlagenbewegungsdaten!$D:$D),2)</f>
        <v>0</v>
      </c>
      <c r="L1961" s="321">
        <f t="shared" si="72"/>
        <v>0</v>
      </c>
      <c r="M1961" s="341" t="s">
        <v>4950</v>
      </c>
      <c r="N1961" s="341" t="s">
        <v>4963</v>
      </c>
      <c r="O1961" s="323">
        <f>ROUND(SUMIF(Anlagenbewegungsdaten_AV!B:B,A1961,Anlagenbewegungsdaten_AV!C:C),3)</f>
        <v>0</v>
      </c>
      <c r="P1961" s="320">
        <f>ROUND(SUMIF(Anlagenbewegungsdaten_AV!$B:$B,$A1961,Anlagenbewegungsdaten_AV!$D:$D),2)</f>
        <v>0</v>
      </c>
      <c r="Q1961" s="321">
        <f t="shared" si="73"/>
        <v>0</v>
      </c>
      <c r="S1961" s="324"/>
      <c r="T1961" s="317"/>
      <c r="U1961" s="325"/>
      <c r="V1961" s="325"/>
    </row>
    <row r="1962" spans="1:22" ht="15" customHeight="1" x14ac:dyDescent="0.25">
      <c r="A1962" s="129" t="s">
        <v>3626</v>
      </c>
      <c r="B1962" s="126" t="s">
        <v>2087</v>
      </c>
      <c r="C1962" s="127" t="s">
        <v>4022</v>
      </c>
      <c r="D1962" s="127" t="s">
        <v>3307</v>
      </c>
      <c r="E1962" s="127" t="s">
        <v>3299</v>
      </c>
      <c r="F1962" s="128">
        <v>21.61</v>
      </c>
      <c r="G1962" s="128">
        <v>21.81</v>
      </c>
      <c r="H1962" s="128">
        <v>17.29</v>
      </c>
      <c r="I1962" s="311"/>
      <c r="J1962" s="319">
        <f>ROUND(SUMIF(Anlagenbewegungsdaten!B:B,A1962,Anlagenbewegungsdaten!C:C),3)</f>
        <v>0</v>
      </c>
      <c r="K1962" s="320">
        <f>ROUND(SUMIF(Anlagenbewegungsdaten!$B:$B,$A1962,Anlagenbewegungsdaten!$D:$D),2)</f>
        <v>0</v>
      </c>
      <c r="L1962" s="321">
        <f t="shared" si="72"/>
        <v>0</v>
      </c>
      <c r="M1962" s="341" t="s">
        <v>4950</v>
      </c>
      <c r="N1962" s="341" t="s">
        <v>4963</v>
      </c>
      <c r="O1962" s="323">
        <f>ROUND(SUMIF(Anlagenbewegungsdaten_AV!B:B,A1962,Anlagenbewegungsdaten_AV!C:C),3)</f>
        <v>0</v>
      </c>
      <c r="P1962" s="320">
        <f>ROUND(SUMIF(Anlagenbewegungsdaten_AV!$B:$B,$A1962,Anlagenbewegungsdaten_AV!$D:$D),2)</f>
        <v>0</v>
      </c>
      <c r="Q1962" s="321">
        <f t="shared" si="73"/>
        <v>0</v>
      </c>
      <c r="S1962" s="324"/>
      <c r="T1962" s="317"/>
      <c r="U1962" s="325"/>
      <c r="V1962" s="325"/>
    </row>
    <row r="1963" spans="1:22" ht="15" customHeight="1" x14ac:dyDescent="0.25">
      <c r="A1963" s="129" t="s">
        <v>4399</v>
      </c>
      <c r="B1963" s="126" t="s">
        <v>2087</v>
      </c>
      <c r="C1963" s="127" t="s">
        <v>4022</v>
      </c>
      <c r="D1963" s="127" t="s">
        <v>4077</v>
      </c>
      <c r="E1963" s="127" t="s">
        <v>4069</v>
      </c>
      <c r="F1963" s="128">
        <v>21.58</v>
      </c>
      <c r="G1963" s="128">
        <v>21.779999999999998</v>
      </c>
      <c r="H1963" s="128">
        <v>17.260000000000002</v>
      </c>
      <c r="I1963" s="311"/>
      <c r="J1963" s="319">
        <f>ROUND(SUMIF(Anlagenbewegungsdaten!B:B,A1963,Anlagenbewegungsdaten!C:C),3)</f>
        <v>0</v>
      </c>
      <c r="K1963" s="320">
        <f>ROUND(SUMIF(Anlagenbewegungsdaten!$B:$B,$A1963,Anlagenbewegungsdaten!$D:$D),2)</f>
        <v>0</v>
      </c>
      <c r="L1963" s="321">
        <f t="shared" si="72"/>
        <v>0</v>
      </c>
      <c r="M1963" s="341" t="s">
        <v>4950</v>
      </c>
      <c r="N1963" s="341" t="s">
        <v>4963</v>
      </c>
      <c r="O1963" s="323">
        <f>ROUND(SUMIF(Anlagenbewegungsdaten_AV!B:B,A1963,Anlagenbewegungsdaten_AV!C:C),3)</f>
        <v>0</v>
      </c>
      <c r="P1963" s="320">
        <f>ROUND(SUMIF(Anlagenbewegungsdaten_AV!$B:$B,$A1963,Anlagenbewegungsdaten_AV!$D:$D),2)</f>
        <v>0</v>
      </c>
      <c r="Q1963" s="321">
        <f t="shared" si="73"/>
        <v>0</v>
      </c>
      <c r="S1963" s="324"/>
      <c r="T1963" s="317"/>
      <c r="U1963" s="325"/>
      <c r="V1963" s="325"/>
    </row>
    <row r="1964" spans="1:22" ht="15" customHeight="1" x14ac:dyDescent="0.25">
      <c r="A1964" s="129" t="s">
        <v>2351</v>
      </c>
      <c r="B1964" s="126" t="s">
        <v>2087</v>
      </c>
      <c r="C1964" s="127" t="s">
        <v>4022</v>
      </c>
      <c r="D1964" s="127" t="s">
        <v>1572</v>
      </c>
      <c r="E1964" s="127" t="s">
        <v>2462</v>
      </c>
      <c r="F1964" s="128">
        <v>19.670000000000002</v>
      </c>
      <c r="G1964" s="128">
        <v>19.87</v>
      </c>
      <c r="H1964" s="128">
        <v>15.74</v>
      </c>
      <c r="I1964" s="311"/>
      <c r="J1964" s="319">
        <f>ROUND(SUMIF(Anlagenbewegungsdaten!B:B,A1964,Anlagenbewegungsdaten!C:C),3)</f>
        <v>0</v>
      </c>
      <c r="K1964" s="320">
        <f>ROUND(SUMIF(Anlagenbewegungsdaten!$B:$B,$A1964,Anlagenbewegungsdaten!$D:$D),2)</f>
        <v>0</v>
      </c>
      <c r="L1964" s="321">
        <f t="shared" si="72"/>
        <v>0</v>
      </c>
      <c r="M1964" s="341" t="s">
        <v>4950</v>
      </c>
      <c r="N1964" s="341" t="s">
        <v>4963</v>
      </c>
      <c r="O1964" s="323">
        <f>ROUND(SUMIF(Anlagenbewegungsdaten_AV!B:B,A1964,Anlagenbewegungsdaten_AV!C:C),3)</f>
        <v>0</v>
      </c>
      <c r="P1964" s="320">
        <f>ROUND(SUMIF(Anlagenbewegungsdaten_AV!$B:$B,$A1964,Anlagenbewegungsdaten_AV!$D:$D),2)</f>
        <v>0</v>
      </c>
      <c r="Q1964" s="321">
        <f t="shared" si="73"/>
        <v>0</v>
      </c>
      <c r="S1964" s="324"/>
      <c r="T1964" s="317"/>
      <c r="U1964" s="325"/>
      <c r="V1964" s="325"/>
    </row>
    <row r="1965" spans="1:22" ht="15" customHeight="1" x14ac:dyDescent="0.25">
      <c r="A1965" s="129" t="s">
        <v>2352</v>
      </c>
      <c r="B1965" s="126" t="s">
        <v>2087</v>
      </c>
      <c r="C1965" s="127" t="s">
        <v>4022</v>
      </c>
      <c r="D1965" s="127" t="s">
        <v>32</v>
      </c>
      <c r="E1965" s="127" t="s">
        <v>2465</v>
      </c>
      <c r="F1965" s="128">
        <v>21.67</v>
      </c>
      <c r="G1965" s="128">
        <v>21.87</v>
      </c>
      <c r="H1965" s="128">
        <v>17.34</v>
      </c>
      <c r="I1965" s="311"/>
      <c r="J1965" s="319">
        <f>ROUND(SUMIF(Anlagenbewegungsdaten!B:B,A1965,Anlagenbewegungsdaten!C:C),3)</f>
        <v>0</v>
      </c>
      <c r="K1965" s="320">
        <f>ROUND(SUMIF(Anlagenbewegungsdaten!$B:$B,$A1965,Anlagenbewegungsdaten!$D:$D),2)</f>
        <v>0</v>
      </c>
      <c r="L1965" s="321">
        <f t="shared" si="72"/>
        <v>0</v>
      </c>
      <c r="M1965" s="341" t="s">
        <v>4950</v>
      </c>
      <c r="N1965" s="341" t="s">
        <v>4963</v>
      </c>
      <c r="O1965" s="323">
        <f>ROUND(SUMIF(Anlagenbewegungsdaten_AV!B:B,A1965,Anlagenbewegungsdaten_AV!C:C),3)</f>
        <v>0</v>
      </c>
      <c r="P1965" s="320">
        <f>ROUND(SUMIF(Anlagenbewegungsdaten_AV!$B:$B,$A1965,Anlagenbewegungsdaten_AV!$D:$D),2)</f>
        <v>0</v>
      </c>
      <c r="Q1965" s="321">
        <f t="shared" si="73"/>
        <v>0</v>
      </c>
      <c r="S1965" s="324"/>
      <c r="T1965" s="317"/>
      <c r="U1965" s="325"/>
      <c r="V1965" s="325"/>
    </row>
    <row r="1966" spans="1:22" ht="15" customHeight="1" x14ac:dyDescent="0.25">
      <c r="A1966" s="129" t="s">
        <v>2353</v>
      </c>
      <c r="B1966" s="126" t="s">
        <v>2087</v>
      </c>
      <c r="C1966" s="127" t="s">
        <v>4022</v>
      </c>
      <c r="D1966" s="127" t="s">
        <v>1574</v>
      </c>
      <c r="E1966" s="127" t="s">
        <v>1543</v>
      </c>
      <c r="F1966" s="128">
        <v>22.67</v>
      </c>
      <c r="G1966" s="128">
        <v>22.87</v>
      </c>
      <c r="H1966" s="128">
        <v>18.14</v>
      </c>
      <c r="I1966" s="311"/>
      <c r="J1966" s="319">
        <f>ROUND(SUMIF(Anlagenbewegungsdaten!B:B,A1966,Anlagenbewegungsdaten!C:C),3)</f>
        <v>0</v>
      </c>
      <c r="K1966" s="320">
        <f>ROUND(SUMIF(Anlagenbewegungsdaten!$B:$B,$A1966,Anlagenbewegungsdaten!$D:$D),2)</f>
        <v>0</v>
      </c>
      <c r="L1966" s="321">
        <f t="shared" si="72"/>
        <v>0</v>
      </c>
      <c r="M1966" s="341" t="s">
        <v>4950</v>
      </c>
      <c r="N1966" s="341" t="s">
        <v>4963</v>
      </c>
      <c r="O1966" s="323">
        <f>ROUND(SUMIF(Anlagenbewegungsdaten_AV!B:B,A1966,Anlagenbewegungsdaten_AV!C:C),3)</f>
        <v>0</v>
      </c>
      <c r="P1966" s="320">
        <f>ROUND(SUMIF(Anlagenbewegungsdaten_AV!$B:$B,$A1966,Anlagenbewegungsdaten_AV!$D:$D),2)</f>
        <v>0</v>
      </c>
      <c r="Q1966" s="321">
        <f t="shared" si="73"/>
        <v>0</v>
      </c>
      <c r="S1966" s="324"/>
      <c r="T1966" s="317"/>
      <c r="U1966" s="325"/>
      <c r="V1966" s="325"/>
    </row>
    <row r="1967" spans="1:22" ht="15" customHeight="1" x14ac:dyDescent="0.25">
      <c r="A1967" s="129" t="s">
        <v>2354</v>
      </c>
      <c r="B1967" s="126" t="s">
        <v>2087</v>
      </c>
      <c r="C1967" s="127" t="s">
        <v>4022</v>
      </c>
      <c r="D1967" s="127" t="s">
        <v>1576</v>
      </c>
      <c r="E1967" s="127" t="s">
        <v>1546</v>
      </c>
      <c r="F1967" s="128">
        <v>22.67</v>
      </c>
      <c r="G1967" s="128">
        <v>22.87</v>
      </c>
      <c r="H1967" s="128">
        <v>18.14</v>
      </c>
      <c r="I1967" s="311"/>
      <c r="J1967" s="319">
        <f>ROUND(SUMIF(Anlagenbewegungsdaten!B:B,A1967,Anlagenbewegungsdaten!C:C),3)</f>
        <v>0</v>
      </c>
      <c r="K1967" s="320">
        <f>ROUND(SUMIF(Anlagenbewegungsdaten!$B:$B,$A1967,Anlagenbewegungsdaten!$D:$D),2)</f>
        <v>0</v>
      </c>
      <c r="L1967" s="321">
        <f t="shared" si="72"/>
        <v>0</v>
      </c>
      <c r="M1967" s="341" t="s">
        <v>4950</v>
      </c>
      <c r="N1967" s="341" t="s">
        <v>4963</v>
      </c>
      <c r="O1967" s="323">
        <f>ROUND(SUMIF(Anlagenbewegungsdaten_AV!B:B,A1967,Anlagenbewegungsdaten_AV!C:C),3)</f>
        <v>0</v>
      </c>
      <c r="P1967" s="320">
        <f>ROUND(SUMIF(Anlagenbewegungsdaten_AV!$B:$B,$A1967,Anlagenbewegungsdaten_AV!$D:$D),2)</f>
        <v>0</v>
      </c>
      <c r="Q1967" s="321">
        <f t="shared" si="73"/>
        <v>0</v>
      </c>
      <c r="S1967" s="324"/>
      <c r="T1967" s="317"/>
      <c r="U1967" s="325"/>
      <c r="V1967" s="325"/>
    </row>
    <row r="1968" spans="1:22" ht="15" customHeight="1" x14ac:dyDescent="0.25">
      <c r="A1968" s="129" t="s">
        <v>2883</v>
      </c>
      <c r="B1968" s="126" t="s">
        <v>2087</v>
      </c>
      <c r="C1968" s="127" t="s">
        <v>4022</v>
      </c>
      <c r="D1968" s="127" t="s">
        <v>2565</v>
      </c>
      <c r="E1968" s="127" t="s">
        <v>2555</v>
      </c>
      <c r="F1968" s="128">
        <v>22.64</v>
      </c>
      <c r="G1968" s="128">
        <v>22.84</v>
      </c>
      <c r="H1968" s="128">
        <v>18.11</v>
      </c>
      <c r="I1968" s="311"/>
      <c r="J1968" s="319">
        <f>ROUND(SUMIF(Anlagenbewegungsdaten!B:B,A1968,Anlagenbewegungsdaten!C:C),3)</f>
        <v>0</v>
      </c>
      <c r="K1968" s="320">
        <f>ROUND(SUMIF(Anlagenbewegungsdaten!$B:$B,$A1968,Anlagenbewegungsdaten!$D:$D),2)</f>
        <v>0</v>
      </c>
      <c r="L1968" s="321">
        <f t="shared" si="72"/>
        <v>0</v>
      </c>
      <c r="M1968" s="341" t="s">
        <v>4950</v>
      </c>
      <c r="N1968" s="341" t="s">
        <v>4963</v>
      </c>
      <c r="O1968" s="323">
        <f>ROUND(SUMIF(Anlagenbewegungsdaten_AV!B:B,A1968,Anlagenbewegungsdaten_AV!C:C),3)</f>
        <v>0</v>
      </c>
      <c r="P1968" s="320">
        <f>ROUND(SUMIF(Anlagenbewegungsdaten_AV!$B:$B,$A1968,Anlagenbewegungsdaten_AV!$D:$D),2)</f>
        <v>0</v>
      </c>
      <c r="Q1968" s="321">
        <f t="shared" si="73"/>
        <v>0</v>
      </c>
      <c r="S1968" s="324"/>
      <c r="T1968" s="317"/>
      <c r="U1968" s="325"/>
      <c r="V1968" s="325"/>
    </row>
    <row r="1969" spans="1:22" ht="15" customHeight="1" x14ac:dyDescent="0.25">
      <c r="A1969" s="129" t="s">
        <v>3627</v>
      </c>
      <c r="B1969" s="126" t="s">
        <v>2087</v>
      </c>
      <c r="C1969" s="127" t="s">
        <v>4022</v>
      </c>
      <c r="D1969" s="127" t="s">
        <v>3309</v>
      </c>
      <c r="E1969" s="127" t="s">
        <v>3299</v>
      </c>
      <c r="F1969" s="128">
        <v>22.61</v>
      </c>
      <c r="G1969" s="128">
        <v>22.81</v>
      </c>
      <c r="H1969" s="128">
        <v>18.09</v>
      </c>
      <c r="I1969" s="311"/>
      <c r="J1969" s="319">
        <f>ROUND(SUMIF(Anlagenbewegungsdaten!B:B,A1969,Anlagenbewegungsdaten!C:C),3)</f>
        <v>0</v>
      </c>
      <c r="K1969" s="320">
        <f>ROUND(SUMIF(Anlagenbewegungsdaten!$B:$B,$A1969,Anlagenbewegungsdaten!$D:$D),2)</f>
        <v>0</v>
      </c>
      <c r="L1969" s="321">
        <f t="shared" si="72"/>
        <v>0</v>
      </c>
      <c r="M1969" s="341" t="s">
        <v>4950</v>
      </c>
      <c r="N1969" s="341" t="s">
        <v>4963</v>
      </c>
      <c r="O1969" s="323">
        <f>ROUND(SUMIF(Anlagenbewegungsdaten_AV!B:B,A1969,Anlagenbewegungsdaten_AV!C:C),3)</f>
        <v>0</v>
      </c>
      <c r="P1969" s="320">
        <f>ROUND(SUMIF(Anlagenbewegungsdaten_AV!$B:$B,$A1969,Anlagenbewegungsdaten_AV!$D:$D),2)</f>
        <v>0</v>
      </c>
      <c r="Q1969" s="321">
        <f t="shared" si="73"/>
        <v>0</v>
      </c>
      <c r="S1969" s="324"/>
      <c r="T1969" s="317"/>
      <c r="U1969" s="325"/>
      <c r="V1969" s="325"/>
    </row>
    <row r="1970" spans="1:22" ht="15" customHeight="1" x14ac:dyDescent="0.25">
      <c r="A1970" s="129" t="s">
        <v>4400</v>
      </c>
      <c r="B1970" s="126" t="s">
        <v>2087</v>
      </c>
      <c r="C1970" s="127" t="s">
        <v>4022</v>
      </c>
      <c r="D1970" s="127" t="s">
        <v>4079</v>
      </c>
      <c r="E1970" s="127" t="s">
        <v>4069</v>
      </c>
      <c r="F1970" s="128">
        <v>22.58</v>
      </c>
      <c r="G1970" s="128">
        <v>22.779999999999998</v>
      </c>
      <c r="H1970" s="128">
        <v>18.059999999999999</v>
      </c>
      <c r="I1970" s="311"/>
      <c r="J1970" s="319">
        <f>ROUND(SUMIF(Anlagenbewegungsdaten!B:B,A1970,Anlagenbewegungsdaten!C:C),3)</f>
        <v>0</v>
      </c>
      <c r="K1970" s="320">
        <f>ROUND(SUMIF(Anlagenbewegungsdaten!$B:$B,$A1970,Anlagenbewegungsdaten!$D:$D),2)</f>
        <v>0</v>
      </c>
      <c r="L1970" s="321">
        <f t="shared" si="72"/>
        <v>0</v>
      </c>
      <c r="M1970" s="341" t="s">
        <v>4950</v>
      </c>
      <c r="N1970" s="341" t="s">
        <v>4963</v>
      </c>
      <c r="O1970" s="323">
        <f>ROUND(SUMIF(Anlagenbewegungsdaten_AV!B:B,A1970,Anlagenbewegungsdaten_AV!C:C),3)</f>
        <v>0</v>
      </c>
      <c r="P1970" s="320">
        <f>ROUND(SUMIF(Anlagenbewegungsdaten_AV!$B:$B,$A1970,Anlagenbewegungsdaten_AV!$D:$D),2)</f>
        <v>0</v>
      </c>
      <c r="Q1970" s="321">
        <f t="shared" si="73"/>
        <v>0</v>
      </c>
      <c r="S1970" s="324"/>
      <c r="T1970" s="317"/>
      <c r="U1970" s="325"/>
      <c r="V1970" s="325"/>
    </row>
    <row r="1971" spans="1:22" ht="15" customHeight="1" x14ac:dyDescent="0.25">
      <c r="A1971" s="129" t="s">
        <v>2355</v>
      </c>
      <c r="B1971" s="126" t="s">
        <v>2087</v>
      </c>
      <c r="C1971" s="127" t="s">
        <v>4022</v>
      </c>
      <c r="D1971" s="127" t="s">
        <v>1578</v>
      </c>
      <c r="E1971" s="127" t="s">
        <v>2462</v>
      </c>
      <c r="F1971" s="128">
        <v>22.67</v>
      </c>
      <c r="G1971" s="128">
        <v>22.87</v>
      </c>
      <c r="H1971" s="128">
        <v>18.14</v>
      </c>
      <c r="I1971" s="311"/>
      <c r="J1971" s="319">
        <f>ROUND(SUMIF(Anlagenbewegungsdaten!B:B,A1971,Anlagenbewegungsdaten!C:C),3)</f>
        <v>200282.473</v>
      </c>
      <c r="K1971" s="320">
        <f>ROUND(SUMIF(Anlagenbewegungsdaten!$B:$B,$A1971,Anlagenbewegungsdaten!$D:$D),2)</f>
        <v>45404.05</v>
      </c>
      <c r="L1971" s="321">
        <f t="shared" si="72"/>
        <v>-6.676021023110934E-6</v>
      </c>
      <c r="M1971" s="341" t="s">
        <v>4950</v>
      </c>
      <c r="N1971" s="341" t="s">
        <v>4963</v>
      </c>
      <c r="O1971" s="323">
        <f>ROUND(SUMIF(Anlagenbewegungsdaten_AV!B:B,A1971,Anlagenbewegungsdaten_AV!C:C),3)</f>
        <v>0</v>
      </c>
      <c r="P1971" s="320">
        <f>ROUND(SUMIF(Anlagenbewegungsdaten_AV!$B:$B,$A1971,Anlagenbewegungsdaten_AV!$D:$D),2)</f>
        <v>0</v>
      </c>
      <c r="Q1971" s="321">
        <f t="shared" si="73"/>
        <v>0</v>
      </c>
      <c r="S1971" s="324"/>
      <c r="T1971" s="317"/>
      <c r="U1971" s="325"/>
      <c r="V1971" s="325"/>
    </row>
    <row r="1972" spans="1:22" ht="15" customHeight="1" x14ac:dyDescent="0.25">
      <c r="A1972" s="129" t="s">
        <v>2356</v>
      </c>
      <c r="B1972" s="126" t="s">
        <v>2087</v>
      </c>
      <c r="C1972" s="127" t="s">
        <v>4022</v>
      </c>
      <c r="D1972" s="127" t="s">
        <v>37</v>
      </c>
      <c r="E1972" s="127" t="s">
        <v>2465</v>
      </c>
      <c r="F1972" s="128">
        <v>24.67</v>
      </c>
      <c r="G1972" s="128">
        <v>24.87</v>
      </c>
      <c r="H1972" s="128">
        <v>19.739999999999998</v>
      </c>
      <c r="I1972" s="311"/>
      <c r="J1972" s="319">
        <f>ROUND(SUMIF(Anlagenbewegungsdaten!B:B,A1972,Anlagenbewegungsdaten!C:C),3)</f>
        <v>0</v>
      </c>
      <c r="K1972" s="320">
        <f>ROUND(SUMIF(Anlagenbewegungsdaten!$B:$B,$A1972,Anlagenbewegungsdaten!$D:$D),2)</f>
        <v>0</v>
      </c>
      <c r="L1972" s="321">
        <f t="shared" si="72"/>
        <v>0</v>
      </c>
      <c r="M1972" s="341" t="s">
        <v>4950</v>
      </c>
      <c r="N1972" s="341" t="s">
        <v>4963</v>
      </c>
      <c r="O1972" s="323">
        <f>ROUND(SUMIF(Anlagenbewegungsdaten_AV!B:B,A1972,Anlagenbewegungsdaten_AV!C:C),3)</f>
        <v>0</v>
      </c>
      <c r="P1972" s="320">
        <f>ROUND(SUMIF(Anlagenbewegungsdaten_AV!$B:$B,$A1972,Anlagenbewegungsdaten_AV!$D:$D),2)</f>
        <v>0</v>
      </c>
      <c r="Q1972" s="321">
        <f t="shared" si="73"/>
        <v>0</v>
      </c>
      <c r="S1972" s="324"/>
      <c r="T1972" s="317"/>
      <c r="U1972" s="325"/>
      <c r="V1972" s="325"/>
    </row>
    <row r="1973" spans="1:22" ht="15" customHeight="1" x14ac:dyDescent="0.25">
      <c r="A1973" s="129" t="s">
        <v>2357</v>
      </c>
      <c r="B1973" s="126" t="s">
        <v>2087</v>
      </c>
      <c r="C1973" s="127" t="s">
        <v>4022</v>
      </c>
      <c r="D1973" s="127" t="s">
        <v>1580</v>
      </c>
      <c r="E1973" s="127" t="s">
        <v>1543</v>
      </c>
      <c r="F1973" s="128">
        <v>25.67</v>
      </c>
      <c r="G1973" s="128">
        <v>25.87</v>
      </c>
      <c r="H1973" s="128">
        <v>20.54</v>
      </c>
      <c r="I1973" s="311"/>
      <c r="J1973" s="319">
        <f>ROUND(SUMIF(Anlagenbewegungsdaten!B:B,A1973,Anlagenbewegungsdaten!C:C),3)</f>
        <v>596034.29200000002</v>
      </c>
      <c r="K1973" s="320">
        <f>ROUND(SUMIF(Anlagenbewegungsdaten!$B:$B,$A1973,Anlagenbewegungsdaten!$D:$D),2)</f>
        <v>153002</v>
      </c>
      <c r="L1973" s="321">
        <f t="shared" si="72"/>
        <v>4.6245661522448245E-7</v>
      </c>
      <c r="M1973" s="341" t="s">
        <v>4950</v>
      </c>
      <c r="N1973" s="341" t="s">
        <v>4963</v>
      </c>
      <c r="O1973" s="323">
        <f>ROUND(SUMIF(Anlagenbewegungsdaten_AV!B:B,A1973,Anlagenbewegungsdaten_AV!C:C),3)</f>
        <v>0</v>
      </c>
      <c r="P1973" s="320">
        <f>ROUND(SUMIF(Anlagenbewegungsdaten_AV!$B:$B,$A1973,Anlagenbewegungsdaten_AV!$D:$D),2)</f>
        <v>0</v>
      </c>
      <c r="Q1973" s="321">
        <f t="shared" si="73"/>
        <v>0</v>
      </c>
      <c r="S1973" s="324"/>
      <c r="T1973" s="317"/>
      <c r="U1973" s="325"/>
      <c r="V1973" s="325"/>
    </row>
    <row r="1974" spans="1:22" ht="15" customHeight="1" x14ac:dyDescent="0.25">
      <c r="A1974" s="129" t="s">
        <v>2358</v>
      </c>
      <c r="B1974" s="126" t="s">
        <v>2087</v>
      </c>
      <c r="C1974" s="127" t="s">
        <v>4022</v>
      </c>
      <c r="D1974" s="127" t="s">
        <v>40</v>
      </c>
      <c r="E1974" s="127" t="s">
        <v>1546</v>
      </c>
      <c r="F1974" s="128">
        <v>25.67</v>
      </c>
      <c r="G1974" s="128">
        <v>25.87</v>
      </c>
      <c r="H1974" s="128">
        <v>20.54</v>
      </c>
      <c r="I1974" s="311"/>
      <c r="J1974" s="319">
        <f>ROUND(SUMIF(Anlagenbewegungsdaten!B:B,A1974,Anlagenbewegungsdaten!C:C),3)</f>
        <v>0</v>
      </c>
      <c r="K1974" s="320">
        <f>ROUND(SUMIF(Anlagenbewegungsdaten!$B:$B,$A1974,Anlagenbewegungsdaten!$D:$D),2)</f>
        <v>0</v>
      </c>
      <c r="L1974" s="321">
        <f t="shared" si="72"/>
        <v>0</v>
      </c>
      <c r="M1974" s="341" t="s">
        <v>4950</v>
      </c>
      <c r="N1974" s="341" t="s">
        <v>4963</v>
      </c>
      <c r="O1974" s="323">
        <f>ROUND(SUMIF(Anlagenbewegungsdaten_AV!B:B,A1974,Anlagenbewegungsdaten_AV!C:C),3)</f>
        <v>0</v>
      </c>
      <c r="P1974" s="320">
        <f>ROUND(SUMIF(Anlagenbewegungsdaten_AV!$B:$B,$A1974,Anlagenbewegungsdaten_AV!$D:$D),2)</f>
        <v>0</v>
      </c>
      <c r="Q1974" s="321">
        <f t="shared" si="73"/>
        <v>0</v>
      </c>
      <c r="S1974" s="324"/>
      <c r="T1974" s="317"/>
      <c r="U1974" s="325"/>
      <c r="V1974" s="325"/>
    </row>
    <row r="1975" spans="1:22" ht="15" customHeight="1" x14ac:dyDescent="0.25">
      <c r="A1975" s="129" t="s">
        <v>2884</v>
      </c>
      <c r="B1975" s="126" t="s">
        <v>2087</v>
      </c>
      <c r="C1975" s="127" t="s">
        <v>4022</v>
      </c>
      <c r="D1975" s="127" t="s">
        <v>2681</v>
      </c>
      <c r="E1975" s="127" t="s">
        <v>2555</v>
      </c>
      <c r="F1975" s="128">
        <v>25.64</v>
      </c>
      <c r="G1975" s="128">
        <v>25.84</v>
      </c>
      <c r="H1975" s="128">
        <v>20.51</v>
      </c>
      <c r="I1975" s="311"/>
      <c r="J1975" s="319">
        <f>ROUND(SUMIF(Anlagenbewegungsdaten!B:B,A1975,Anlagenbewegungsdaten!C:C),3)</f>
        <v>0</v>
      </c>
      <c r="K1975" s="320">
        <f>ROUND(SUMIF(Anlagenbewegungsdaten!$B:$B,$A1975,Anlagenbewegungsdaten!$D:$D),2)</f>
        <v>0</v>
      </c>
      <c r="L1975" s="321">
        <f t="shared" si="72"/>
        <v>0</v>
      </c>
      <c r="M1975" s="341" t="s">
        <v>4950</v>
      </c>
      <c r="N1975" s="341" t="s">
        <v>4963</v>
      </c>
      <c r="O1975" s="323">
        <f>ROUND(SUMIF(Anlagenbewegungsdaten_AV!B:B,A1975,Anlagenbewegungsdaten_AV!C:C),3)</f>
        <v>0</v>
      </c>
      <c r="P1975" s="320">
        <f>ROUND(SUMIF(Anlagenbewegungsdaten_AV!$B:$B,$A1975,Anlagenbewegungsdaten_AV!$D:$D),2)</f>
        <v>0</v>
      </c>
      <c r="Q1975" s="321">
        <f t="shared" si="73"/>
        <v>0</v>
      </c>
      <c r="S1975" s="324"/>
      <c r="T1975" s="317"/>
      <c r="U1975" s="325"/>
      <c r="V1975" s="325"/>
    </row>
    <row r="1976" spans="1:22" ht="15" customHeight="1" x14ac:dyDescent="0.25">
      <c r="A1976" s="129" t="s">
        <v>3628</v>
      </c>
      <c r="B1976" s="126" t="s">
        <v>2087</v>
      </c>
      <c r="C1976" s="127" t="s">
        <v>4022</v>
      </c>
      <c r="D1976" s="127" t="s">
        <v>3425</v>
      </c>
      <c r="E1976" s="127" t="s">
        <v>3299</v>
      </c>
      <c r="F1976" s="128">
        <v>25.61</v>
      </c>
      <c r="G1976" s="128">
        <v>25.81</v>
      </c>
      <c r="H1976" s="128">
        <v>20.49</v>
      </c>
      <c r="I1976" s="311"/>
      <c r="J1976" s="319">
        <f>ROUND(SUMIF(Anlagenbewegungsdaten!B:B,A1976,Anlagenbewegungsdaten!C:C),3)</f>
        <v>0</v>
      </c>
      <c r="K1976" s="320">
        <f>ROUND(SUMIF(Anlagenbewegungsdaten!$B:$B,$A1976,Anlagenbewegungsdaten!$D:$D),2)</f>
        <v>0</v>
      </c>
      <c r="L1976" s="321">
        <f t="shared" si="72"/>
        <v>0</v>
      </c>
      <c r="M1976" s="341" t="s">
        <v>4950</v>
      </c>
      <c r="N1976" s="341" t="s">
        <v>4963</v>
      </c>
      <c r="O1976" s="323">
        <f>ROUND(SUMIF(Anlagenbewegungsdaten_AV!B:B,A1976,Anlagenbewegungsdaten_AV!C:C),3)</f>
        <v>0</v>
      </c>
      <c r="P1976" s="320">
        <f>ROUND(SUMIF(Anlagenbewegungsdaten_AV!$B:$B,$A1976,Anlagenbewegungsdaten_AV!$D:$D),2)</f>
        <v>0</v>
      </c>
      <c r="Q1976" s="321">
        <f t="shared" si="73"/>
        <v>0</v>
      </c>
      <c r="S1976" s="324"/>
      <c r="T1976" s="317"/>
      <c r="U1976" s="325"/>
      <c r="V1976" s="325"/>
    </row>
    <row r="1977" spans="1:22" ht="15" customHeight="1" x14ac:dyDescent="0.25">
      <c r="A1977" s="129" t="s">
        <v>4401</v>
      </c>
      <c r="B1977" s="126" t="s">
        <v>2087</v>
      </c>
      <c r="C1977" s="127" t="s">
        <v>4022</v>
      </c>
      <c r="D1977" s="127" t="s">
        <v>4196</v>
      </c>
      <c r="E1977" s="127" t="s">
        <v>4069</v>
      </c>
      <c r="F1977" s="128">
        <v>25.58</v>
      </c>
      <c r="G1977" s="128">
        <v>25.779999999999998</v>
      </c>
      <c r="H1977" s="128">
        <v>20.46</v>
      </c>
      <c r="I1977" s="311"/>
      <c r="J1977" s="319">
        <f>ROUND(SUMIF(Anlagenbewegungsdaten!B:B,A1977,Anlagenbewegungsdaten!C:C),3)</f>
        <v>0</v>
      </c>
      <c r="K1977" s="320">
        <f>ROUND(SUMIF(Anlagenbewegungsdaten!$B:$B,$A1977,Anlagenbewegungsdaten!$D:$D),2)</f>
        <v>0</v>
      </c>
      <c r="L1977" s="321">
        <f t="shared" si="72"/>
        <v>0</v>
      </c>
      <c r="M1977" s="341" t="s">
        <v>4950</v>
      </c>
      <c r="N1977" s="341" t="s">
        <v>4963</v>
      </c>
      <c r="O1977" s="323">
        <f>ROUND(SUMIF(Anlagenbewegungsdaten_AV!B:B,A1977,Anlagenbewegungsdaten_AV!C:C),3)</f>
        <v>0</v>
      </c>
      <c r="P1977" s="320">
        <f>ROUND(SUMIF(Anlagenbewegungsdaten_AV!$B:$B,$A1977,Anlagenbewegungsdaten_AV!$D:$D),2)</f>
        <v>0</v>
      </c>
      <c r="Q1977" s="321">
        <f t="shared" si="73"/>
        <v>0</v>
      </c>
      <c r="S1977" s="324"/>
      <c r="T1977" s="317"/>
      <c r="U1977" s="325"/>
      <c r="V1977" s="325"/>
    </row>
    <row r="1978" spans="1:22" ht="15" customHeight="1" x14ac:dyDescent="0.25">
      <c r="A1978" s="129" t="s">
        <v>2359</v>
      </c>
      <c r="B1978" s="126" t="s">
        <v>2087</v>
      </c>
      <c r="C1978" s="127" t="s">
        <v>4022</v>
      </c>
      <c r="D1978" s="127" t="s">
        <v>1584</v>
      </c>
      <c r="E1978" s="127" t="s">
        <v>2462</v>
      </c>
      <c r="F1978" s="128">
        <v>23.67</v>
      </c>
      <c r="G1978" s="128">
        <v>23.87</v>
      </c>
      <c r="H1978" s="128">
        <v>18.940000000000001</v>
      </c>
      <c r="I1978" s="311"/>
      <c r="J1978" s="319">
        <f>ROUND(SUMIF(Anlagenbewegungsdaten!B:B,A1978,Anlagenbewegungsdaten!C:C),3)</f>
        <v>0</v>
      </c>
      <c r="K1978" s="320">
        <f>ROUND(SUMIF(Anlagenbewegungsdaten!$B:$B,$A1978,Anlagenbewegungsdaten!$D:$D),2)</f>
        <v>0</v>
      </c>
      <c r="L1978" s="321">
        <f t="shared" si="72"/>
        <v>0</v>
      </c>
      <c r="M1978" s="341" t="s">
        <v>4950</v>
      </c>
      <c r="N1978" s="341" t="s">
        <v>4963</v>
      </c>
      <c r="O1978" s="323">
        <f>ROUND(SUMIF(Anlagenbewegungsdaten_AV!B:B,A1978,Anlagenbewegungsdaten_AV!C:C),3)</f>
        <v>0</v>
      </c>
      <c r="P1978" s="320">
        <f>ROUND(SUMIF(Anlagenbewegungsdaten_AV!$B:$B,$A1978,Anlagenbewegungsdaten_AV!$D:$D),2)</f>
        <v>0</v>
      </c>
      <c r="Q1978" s="321">
        <f t="shared" si="73"/>
        <v>0</v>
      </c>
      <c r="S1978" s="324"/>
      <c r="T1978" s="317"/>
      <c r="U1978" s="325"/>
      <c r="V1978" s="325"/>
    </row>
    <row r="1979" spans="1:22" ht="15" customHeight="1" x14ac:dyDescent="0.25">
      <c r="A1979" s="129" t="s">
        <v>2360</v>
      </c>
      <c r="B1979" s="126" t="s">
        <v>2087</v>
      </c>
      <c r="C1979" s="127" t="s">
        <v>4022</v>
      </c>
      <c r="D1979" s="127" t="s">
        <v>43</v>
      </c>
      <c r="E1979" s="127" t="s">
        <v>2465</v>
      </c>
      <c r="F1979" s="128">
        <v>25.67</v>
      </c>
      <c r="G1979" s="128">
        <v>25.87</v>
      </c>
      <c r="H1979" s="128">
        <v>20.54</v>
      </c>
      <c r="I1979" s="311"/>
      <c r="J1979" s="319">
        <f>ROUND(SUMIF(Anlagenbewegungsdaten!B:B,A1979,Anlagenbewegungsdaten!C:C),3)</f>
        <v>0</v>
      </c>
      <c r="K1979" s="320">
        <f>ROUND(SUMIF(Anlagenbewegungsdaten!$B:$B,$A1979,Anlagenbewegungsdaten!$D:$D),2)</f>
        <v>0</v>
      </c>
      <c r="L1979" s="321">
        <f t="shared" si="72"/>
        <v>0</v>
      </c>
      <c r="M1979" s="341" t="s">
        <v>4950</v>
      </c>
      <c r="N1979" s="341" t="s">
        <v>4963</v>
      </c>
      <c r="O1979" s="323">
        <f>ROUND(SUMIF(Anlagenbewegungsdaten_AV!B:B,A1979,Anlagenbewegungsdaten_AV!C:C),3)</f>
        <v>0</v>
      </c>
      <c r="P1979" s="320">
        <f>ROUND(SUMIF(Anlagenbewegungsdaten_AV!$B:$B,$A1979,Anlagenbewegungsdaten_AV!$D:$D),2)</f>
        <v>0</v>
      </c>
      <c r="Q1979" s="321">
        <f t="shared" si="73"/>
        <v>0</v>
      </c>
      <c r="S1979" s="324"/>
      <c r="T1979" s="317"/>
      <c r="U1979" s="325"/>
      <c r="V1979" s="325"/>
    </row>
    <row r="1980" spans="1:22" ht="15" customHeight="1" x14ac:dyDescent="0.25">
      <c r="A1980" s="129" t="s">
        <v>2361</v>
      </c>
      <c r="B1980" s="126" t="s">
        <v>2087</v>
      </c>
      <c r="C1980" s="127" t="s">
        <v>4022</v>
      </c>
      <c r="D1980" s="127" t="s">
        <v>1586</v>
      </c>
      <c r="E1980" s="127" t="s">
        <v>1543</v>
      </c>
      <c r="F1980" s="128">
        <v>26.67</v>
      </c>
      <c r="G1980" s="128">
        <v>26.87</v>
      </c>
      <c r="H1980" s="128">
        <v>21.34</v>
      </c>
      <c r="I1980" s="311"/>
      <c r="J1980" s="319">
        <f>ROUND(SUMIF(Anlagenbewegungsdaten!B:B,A1980,Anlagenbewegungsdaten!C:C),3)</f>
        <v>0</v>
      </c>
      <c r="K1980" s="320">
        <f>ROUND(SUMIF(Anlagenbewegungsdaten!$B:$B,$A1980,Anlagenbewegungsdaten!$D:$D),2)</f>
        <v>0</v>
      </c>
      <c r="L1980" s="321">
        <f t="shared" si="72"/>
        <v>0</v>
      </c>
      <c r="M1980" s="341" t="s">
        <v>4950</v>
      </c>
      <c r="N1980" s="341" t="s">
        <v>4963</v>
      </c>
      <c r="O1980" s="323">
        <f>ROUND(SUMIF(Anlagenbewegungsdaten_AV!B:B,A1980,Anlagenbewegungsdaten_AV!C:C),3)</f>
        <v>0</v>
      </c>
      <c r="P1980" s="320">
        <f>ROUND(SUMIF(Anlagenbewegungsdaten_AV!$B:$B,$A1980,Anlagenbewegungsdaten_AV!$D:$D),2)</f>
        <v>0</v>
      </c>
      <c r="Q1980" s="321">
        <f t="shared" si="73"/>
        <v>0</v>
      </c>
      <c r="S1980" s="324"/>
      <c r="T1980" s="317"/>
      <c r="U1980" s="325"/>
      <c r="V1980" s="325"/>
    </row>
    <row r="1981" spans="1:22" ht="15" customHeight="1" x14ac:dyDescent="0.25">
      <c r="A1981" s="129" t="s">
        <v>2362</v>
      </c>
      <c r="B1981" s="126" t="s">
        <v>2087</v>
      </c>
      <c r="C1981" s="127" t="s">
        <v>4022</v>
      </c>
      <c r="D1981" s="127" t="s">
        <v>1588</v>
      </c>
      <c r="E1981" s="127" t="s">
        <v>1546</v>
      </c>
      <c r="F1981" s="128">
        <v>26.67</v>
      </c>
      <c r="G1981" s="128">
        <v>26.87</v>
      </c>
      <c r="H1981" s="128">
        <v>21.34</v>
      </c>
      <c r="I1981" s="311"/>
      <c r="J1981" s="319">
        <f>ROUND(SUMIF(Anlagenbewegungsdaten!B:B,A1981,Anlagenbewegungsdaten!C:C),3)</f>
        <v>0</v>
      </c>
      <c r="K1981" s="320">
        <f>ROUND(SUMIF(Anlagenbewegungsdaten!$B:$B,$A1981,Anlagenbewegungsdaten!$D:$D),2)</f>
        <v>0</v>
      </c>
      <c r="L1981" s="321">
        <f t="shared" si="72"/>
        <v>0</v>
      </c>
      <c r="M1981" s="341" t="s">
        <v>4950</v>
      </c>
      <c r="N1981" s="341" t="s">
        <v>4963</v>
      </c>
      <c r="O1981" s="323">
        <f>ROUND(SUMIF(Anlagenbewegungsdaten_AV!B:B,A1981,Anlagenbewegungsdaten_AV!C:C),3)</f>
        <v>0</v>
      </c>
      <c r="P1981" s="320">
        <f>ROUND(SUMIF(Anlagenbewegungsdaten_AV!$B:$B,$A1981,Anlagenbewegungsdaten_AV!$D:$D),2)</f>
        <v>0</v>
      </c>
      <c r="Q1981" s="321">
        <f t="shared" si="73"/>
        <v>0</v>
      </c>
      <c r="S1981" s="324"/>
      <c r="T1981" s="317"/>
      <c r="U1981" s="325"/>
      <c r="V1981" s="325"/>
    </row>
    <row r="1982" spans="1:22" ht="15" customHeight="1" x14ac:dyDescent="0.25">
      <c r="A1982" s="129" t="s">
        <v>2885</v>
      </c>
      <c r="B1982" s="126" t="s">
        <v>2087</v>
      </c>
      <c r="C1982" s="127" t="s">
        <v>4022</v>
      </c>
      <c r="D1982" s="127" t="s">
        <v>2569</v>
      </c>
      <c r="E1982" s="127" t="s">
        <v>2555</v>
      </c>
      <c r="F1982" s="128">
        <v>26.64</v>
      </c>
      <c r="G1982" s="128">
        <v>26.84</v>
      </c>
      <c r="H1982" s="128">
        <v>21.31</v>
      </c>
      <c r="I1982" s="311"/>
      <c r="J1982" s="319">
        <f>ROUND(SUMIF(Anlagenbewegungsdaten!B:B,A1982,Anlagenbewegungsdaten!C:C),3)</f>
        <v>0</v>
      </c>
      <c r="K1982" s="320">
        <f>ROUND(SUMIF(Anlagenbewegungsdaten!$B:$B,$A1982,Anlagenbewegungsdaten!$D:$D),2)</f>
        <v>0</v>
      </c>
      <c r="L1982" s="321">
        <f t="shared" si="72"/>
        <v>0</v>
      </c>
      <c r="M1982" s="341" t="s">
        <v>4950</v>
      </c>
      <c r="N1982" s="341" t="s">
        <v>4963</v>
      </c>
      <c r="O1982" s="323">
        <f>ROUND(SUMIF(Anlagenbewegungsdaten_AV!B:B,A1982,Anlagenbewegungsdaten_AV!C:C),3)</f>
        <v>0</v>
      </c>
      <c r="P1982" s="320">
        <f>ROUND(SUMIF(Anlagenbewegungsdaten_AV!$B:$B,$A1982,Anlagenbewegungsdaten_AV!$D:$D),2)</f>
        <v>0</v>
      </c>
      <c r="Q1982" s="321">
        <f t="shared" si="73"/>
        <v>0</v>
      </c>
      <c r="S1982" s="324"/>
      <c r="T1982" s="317"/>
      <c r="U1982" s="325"/>
      <c r="V1982" s="325"/>
    </row>
    <row r="1983" spans="1:22" ht="15" customHeight="1" x14ac:dyDescent="0.25">
      <c r="A1983" s="129" t="s">
        <v>3629</v>
      </c>
      <c r="B1983" s="126" t="s">
        <v>2087</v>
      </c>
      <c r="C1983" s="127" t="s">
        <v>4022</v>
      </c>
      <c r="D1983" s="127" t="s">
        <v>3313</v>
      </c>
      <c r="E1983" s="127" t="s">
        <v>3299</v>
      </c>
      <c r="F1983" s="128">
        <v>26.61</v>
      </c>
      <c r="G1983" s="128">
        <v>26.81</v>
      </c>
      <c r="H1983" s="128">
        <v>21.29</v>
      </c>
      <c r="I1983" s="311"/>
      <c r="J1983" s="319">
        <f>ROUND(SUMIF(Anlagenbewegungsdaten!B:B,A1983,Anlagenbewegungsdaten!C:C),3)</f>
        <v>0</v>
      </c>
      <c r="K1983" s="320">
        <f>ROUND(SUMIF(Anlagenbewegungsdaten!$B:$B,$A1983,Anlagenbewegungsdaten!$D:$D),2)</f>
        <v>0</v>
      </c>
      <c r="L1983" s="321">
        <f t="shared" si="72"/>
        <v>0</v>
      </c>
      <c r="M1983" s="341" t="s">
        <v>4950</v>
      </c>
      <c r="N1983" s="341" t="s">
        <v>4963</v>
      </c>
      <c r="O1983" s="323">
        <f>ROUND(SUMIF(Anlagenbewegungsdaten_AV!B:B,A1983,Anlagenbewegungsdaten_AV!C:C),3)</f>
        <v>0</v>
      </c>
      <c r="P1983" s="320">
        <f>ROUND(SUMIF(Anlagenbewegungsdaten_AV!$B:$B,$A1983,Anlagenbewegungsdaten_AV!$D:$D),2)</f>
        <v>0</v>
      </c>
      <c r="Q1983" s="321">
        <f t="shared" si="73"/>
        <v>0</v>
      </c>
      <c r="S1983" s="324"/>
      <c r="T1983" s="317"/>
      <c r="U1983" s="325"/>
      <c r="V1983" s="325"/>
    </row>
    <row r="1984" spans="1:22" ht="15" customHeight="1" x14ac:dyDescent="0.25">
      <c r="A1984" s="129" t="s">
        <v>4402</v>
      </c>
      <c r="B1984" s="126" t="s">
        <v>2087</v>
      </c>
      <c r="C1984" s="127" t="s">
        <v>4022</v>
      </c>
      <c r="D1984" s="127" t="s">
        <v>4083</v>
      </c>
      <c r="E1984" s="127" t="s">
        <v>4069</v>
      </c>
      <c r="F1984" s="128">
        <v>26.58</v>
      </c>
      <c r="G1984" s="128">
        <v>26.779999999999998</v>
      </c>
      <c r="H1984" s="128">
        <v>21.26</v>
      </c>
      <c r="I1984" s="311"/>
      <c r="J1984" s="319">
        <f>ROUND(SUMIF(Anlagenbewegungsdaten!B:B,A1984,Anlagenbewegungsdaten!C:C),3)</f>
        <v>0</v>
      </c>
      <c r="K1984" s="320">
        <f>ROUND(SUMIF(Anlagenbewegungsdaten!$B:$B,$A1984,Anlagenbewegungsdaten!$D:$D),2)</f>
        <v>0</v>
      </c>
      <c r="L1984" s="321">
        <f t="shared" si="72"/>
        <v>0</v>
      </c>
      <c r="M1984" s="341" t="s">
        <v>4950</v>
      </c>
      <c r="N1984" s="341" t="s">
        <v>4963</v>
      </c>
      <c r="O1984" s="323">
        <f>ROUND(SUMIF(Anlagenbewegungsdaten_AV!B:B,A1984,Anlagenbewegungsdaten_AV!C:C),3)</f>
        <v>0</v>
      </c>
      <c r="P1984" s="320">
        <f>ROUND(SUMIF(Anlagenbewegungsdaten_AV!$B:$B,$A1984,Anlagenbewegungsdaten_AV!$D:$D),2)</f>
        <v>0</v>
      </c>
      <c r="Q1984" s="321">
        <f t="shared" si="73"/>
        <v>0</v>
      </c>
      <c r="S1984" s="324"/>
      <c r="T1984" s="317"/>
      <c r="U1984" s="325"/>
      <c r="V1984" s="325"/>
    </row>
    <row r="1985" spans="1:22" ht="15" customHeight="1" x14ac:dyDescent="0.25">
      <c r="A1985" s="129" t="s">
        <v>2363</v>
      </c>
      <c r="B1985" s="126" t="s">
        <v>2087</v>
      </c>
      <c r="C1985" s="127" t="s">
        <v>4022</v>
      </c>
      <c r="D1985" s="127" t="s">
        <v>1590</v>
      </c>
      <c r="E1985" s="127" t="s">
        <v>2462</v>
      </c>
      <c r="F1985" s="128">
        <v>20.67</v>
      </c>
      <c r="G1985" s="128">
        <v>20.87</v>
      </c>
      <c r="H1985" s="128">
        <v>16.54</v>
      </c>
      <c r="I1985" s="311"/>
      <c r="J1985" s="319">
        <f>ROUND(SUMIF(Anlagenbewegungsdaten!B:B,A1985,Anlagenbewegungsdaten!C:C),3)</f>
        <v>0</v>
      </c>
      <c r="K1985" s="320">
        <f>ROUND(SUMIF(Anlagenbewegungsdaten!$B:$B,$A1985,Anlagenbewegungsdaten!$D:$D),2)</f>
        <v>0</v>
      </c>
      <c r="L1985" s="321">
        <f t="shared" si="72"/>
        <v>0</v>
      </c>
      <c r="M1985" s="341" t="s">
        <v>4950</v>
      </c>
      <c r="N1985" s="341" t="s">
        <v>4963</v>
      </c>
      <c r="O1985" s="323">
        <f>ROUND(SUMIF(Anlagenbewegungsdaten_AV!B:B,A1985,Anlagenbewegungsdaten_AV!C:C),3)</f>
        <v>0</v>
      </c>
      <c r="P1985" s="320">
        <f>ROUND(SUMIF(Anlagenbewegungsdaten_AV!$B:$B,$A1985,Anlagenbewegungsdaten_AV!$D:$D),2)</f>
        <v>0</v>
      </c>
      <c r="Q1985" s="321">
        <f t="shared" si="73"/>
        <v>0</v>
      </c>
      <c r="S1985" s="324"/>
      <c r="T1985" s="317"/>
      <c r="U1985" s="325"/>
      <c r="V1985" s="325"/>
    </row>
    <row r="1986" spans="1:22" ht="15" customHeight="1" x14ac:dyDescent="0.25">
      <c r="A1986" s="129" t="s">
        <v>2364</v>
      </c>
      <c r="B1986" s="126" t="s">
        <v>2087</v>
      </c>
      <c r="C1986" s="127" t="s">
        <v>4022</v>
      </c>
      <c r="D1986" s="127" t="s">
        <v>48</v>
      </c>
      <c r="E1986" s="127" t="s">
        <v>2465</v>
      </c>
      <c r="F1986" s="128">
        <v>22.67</v>
      </c>
      <c r="G1986" s="128">
        <v>22.87</v>
      </c>
      <c r="H1986" s="128">
        <v>18.14</v>
      </c>
      <c r="I1986" s="311"/>
      <c r="J1986" s="319">
        <f>ROUND(SUMIF(Anlagenbewegungsdaten!B:B,A1986,Anlagenbewegungsdaten!C:C),3)</f>
        <v>0</v>
      </c>
      <c r="K1986" s="320">
        <f>ROUND(SUMIF(Anlagenbewegungsdaten!$B:$B,$A1986,Anlagenbewegungsdaten!$D:$D),2)</f>
        <v>0</v>
      </c>
      <c r="L1986" s="321">
        <f t="shared" si="72"/>
        <v>0</v>
      </c>
      <c r="M1986" s="341" t="s">
        <v>4950</v>
      </c>
      <c r="N1986" s="341" t="s">
        <v>4963</v>
      </c>
      <c r="O1986" s="323">
        <f>ROUND(SUMIF(Anlagenbewegungsdaten_AV!B:B,A1986,Anlagenbewegungsdaten_AV!C:C),3)</f>
        <v>0</v>
      </c>
      <c r="P1986" s="320">
        <f>ROUND(SUMIF(Anlagenbewegungsdaten_AV!$B:$B,$A1986,Anlagenbewegungsdaten_AV!$D:$D),2)</f>
        <v>0</v>
      </c>
      <c r="Q1986" s="321">
        <f t="shared" si="73"/>
        <v>0</v>
      </c>
      <c r="S1986" s="324"/>
      <c r="T1986" s="317"/>
      <c r="U1986" s="325"/>
      <c r="V1986" s="325"/>
    </row>
    <row r="1987" spans="1:22" ht="15" customHeight="1" x14ac:dyDescent="0.25">
      <c r="A1987" s="129" t="s">
        <v>2365</v>
      </c>
      <c r="B1987" s="126" t="s">
        <v>2087</v>
      </c>
      <c r="C1987" s="127" t="s">
        <v>4022</v>
      </c>
      <c r="D1987" s="127" t="s">
        <v>1592</v>
      </c>
      <c r="E1987" s="127" t="s">
        <v>1543</v>
      </c>
      <c r="F1987" s="128">
        <v>23.67</v>
      </c>
      <c r="G1987" s="128">
        <v>23.87</v>
      </c>
      <c r="H1987" s="128">
        <v>18.940000000000001</v>
      </c>
      <c r="I1987" s="311"/>
      <c r="J1987" s="319">
        <f>ROUND(SUMIF(Anlagenbewegungsdaten!B:B,A1987,Anlagenbewegungsdaten!C:C),3)</f>
        <v>0</v>
      </c>
      <c r="K1987" s="320">
        <f>ROUND(SUMIF(Anlagenbewegungsdaten!$B:$B,$A1987,Anlagenbewegungsdaten!$D:$D),2)</f>
        <v>0</v>
      </c>
      <c r="L1987" s="321">
        <f t="shared" si="72"/>
        <v>0</v>
      </c>
      <c r="M1987" s="341" t="s">
        <v>4950</v>
      </c>
      <c r="N1987" s="341" t="s">
        <v>4963</v>
      </c>
      <c r="O1987" s="323">
        <f>ROUND(SUMIF(Anlagenbewegungsdaten_AV!B:B,A1987,Anlagenbewegungsdaten_AV!C:C),3)</f>
        <v>0</v>
      </c>
      <c r="P1987" s="320">
        <f>ROUND(SUMIF(Anlagenbewegungsdaten_AV!$B:$B,$A1987,Anlagenbewegungsdaten_AV!$D:$D),2)</f>
        <v>0</v>
      </c>
      <c r="Q1987" s="321">
        <f t="shared" si="73"/>
        <v>0</v>
      </c>
      <c r="S1987" s="324"/>
      <c r="T1987" s="317"/>
      <c r="U1987" s="325"/>
      <c r="V1987" s="325"/>
    </row>
    <row r="1988" spans="1:22" ht="15" customHeight="1" x14ac:dyDescent="0.25">
      <c r="A1988" s="129" t="s">
        <v>2366</v>
      </c>
      <c r="B1988" s="126" t="s">
        <v>2087</v>
      </c>
      <c r="C1988" s="127" t="s">
        <v>4022</v>
      </c>
      <c r="D1988" s="127" t="s">
        <v>1594</v>
      </c>
      <c r="E1988" s="127" t="s">
        <v>1546</v>
      </c>
      <c r="F1988" s="128">
        <v>23.67</v>
      </c>
      <c r="G1988" s="128">
        <v>23.87</v>
      </c>
      <c r="H1988" s="128">
        <v>18.940000000000001</v>
      </c>
      <c r="I1988" s="311"/>
      <c r="J1988" s="319">
        <f>ROUND(SUMIF(Anlagenbewegungsdaten!B:B,A1988,Anlagenbewegungsdaten!C:C),3)</f>
        <v>0</v>
      </c>
      <c r="K1988" s="320">
        <f>ROUND(SUMIF(Anlagenbewegungsdaten!$B:$B,$A1988,Anlagenbewegungsdaten!$D:$D),2)</f>
        <v>0</v>
      </c>
      <c r="L1988" s="321">
        <f t="shared" si="72"/>
        <v>0</v>
      </c>
      <c r="M1988" s="341" t="s">
        <v>4950</v>
      </c>
      <c r="N1988" s="341" t="s">
        <v>4963</v>
      </c>
      <c r="O1988" s="323">
        <f>ROUND(SUMIF(Anlagenbewegungsdaten_AV!B:B,A1988,Anlagenbewegungsdaten_AV!C:C),3)</f>
        <v>0</v>
      </c>
      <c r="P1988" s="320">
        <f>ROUND(SUMIF(Anlagenbewegungsdaten_AV!$B:$B,$A1988,Anlagenbewegungsdaten_AV!$D:$D),2)</f>
        <v>0</v>
      </c>
      <c r="Q1988" s="321">
        <f t="shared" si="73"/>
        <v>0</v>
      </c>
      <c r="S1988" s="324"/>
      <c r="T1988" s="317"/>
      <c r="U1988" s="325"/>
      <c r="V1988" s="325"/>
    </row>
    <row r="1989" spans="1:22" ht="15" customHeight="1" x14ac:dyDescent="0.25">
      <c r="A1989" s="129" t="s">
        <v>2886</v>
      </c>
      <c r="B1989" s="126" t="s">
        <v>2087</v>
      </c>
      <c r="C1989" s="127" t="s">
        <v>4022</v>
      </c>
      <c r="D1989" s="127" t="s">
        <v>2571</v>
      </c>
      <c r="E1989" s="127" t="s">
        <v>2555</v>
      </c>
      <c r="F1989" s="128">
        <v>23.64</v>
      </c>
      <c r="G1989" s="128">
        <v>23.84</v>
      </c>
      <c r="H1989" s="128">
        <v>18.91</v>
      </c>
      <c r="I1989" s="311"/>
      <c r="J1989" s="319">
        <f>ROUND(SUMIF(Anlagenbewegungsdaten!B:B,A1989,Anlagenbewegungsdaten!C:C),3)</f>
        <v>0</v>
      </c>
      <c r="K1989" s="320">
        <f>ROUND(SUMIF(Anlagenbewegungsdaten!$B:$B,$A1989,Anlagenbewegungsdaten!$D:$D),2)</f>
        <v>0</v>
      </c>
      <c r="L1989" s="321">
        <f t="shared" si="72"/>
        <v>0</v>
      </c>
      <c r="M1989" s="341" t="s">
        <v>4950</v>
      </c>
      <c r="N1989" s="341" t="s">
        <v>4963</v>
      </c>
      <c r="O1989" s="323">
        <f>ROUND(SUMIF(Anlagenbewegungsdaten_AV!B:B,A1989,Anlagenbewegungsdaten_AV!C:C),3)</f>
        <v>0</v>
      </c>
      <c r="P1989" s="320">
        <f>ROUND(SUMIF(Anlagenbewegungsdaten_AV!$B:$B,$A1989,Anlagenbewegungsdaten_AV!$D:$D),2)</f>
        <v>0</v>
      </c>
      <c r="Q1989" s="321">
        <f t="shared" si="73"/>
        <v>0</v>
      </c>
      <c r="S1989" s="324"/>
      <c r="T1989" s="317"/>
      <c r="U1989" s="325"/>
      <c r="V1989" s="325"/>
    </row>
    <row r="1990" spans="1:22" ht="15" customHeight="1" x14ac:dyDescent="0.25">
      <c r="A1990" s="129" t="s">
        <v>3630</v>
      </c>
      <c r="B1990" s="126" t="s">
        <v>2087</v>
      </c>
      <c r="C1990" s="127" t="s">
        <v>4022</v>
      </c>
      <c r="D1990" s="127" t="s">
        <v>3315</v>
      </c>
      <c r="E1990" s="127" t="s">
        <v>3299</v>
      </c>
      <c r="F1990" s="128">
        <v>23.61</v>
      </c>
      <c r="G1990" s="128">
        <v>23.81</v>
      </c>
      <c r="H1990" s="128">
        <v>18.89</v>
      </c>
      <c r="I1990" s="311"/>
      <c r="J1990" s="319">
        <f>ROUND(SUMIF(Anlagenbewegungsdaten!B:B,A1990,Anlagenbewegungsdaten!C:C),3)</f>
        <v>0</v>
      </c>
      <c r="K1990" s="320">
        <f>ROUND(SUMIF(Anlagenbewegungsdaten!$B:$B,$A1990,Anlagenbewegungsdaten!$D:$D),2)</f>
        <v>0</v>
      </c>
      <c r="L1990" s="321">
        <f t="shared" si="72"/>
        <v>0</v>
      </c>
      <c r="M1990" s="341" t="s">
        <v>4950</v>
      </c>
      <c r="N1990" s="341" t="s">
        <v>4963</v>
      </c>
      <c r="O1990" s="323">
        <f>ROUND(SUMIF(Anlagenbewegungsdaten_AV!B:B,A1990,Anlagenbewegungsdaten_AV!C:C),3)</f>
        <v>0</v>
      </c>
      <c r="P1990" s="320">
        <f>ROUND(SUMIF(Anlagenbewegungsdaten_AV!$B:$B,$A1990,Anlagenbewegungsdaten_AV!$D:$D),2)</f>
        <v>0</v>
      </c>
      <c r="Q1990" s="321">
        <f t="shared" si="73"/>
        <v>0</v>
      </c>
      <c r="S1990" s="324"/>
      <c r="T1990" s="317"/>
      <c r="U1990" s="325"/>
      <c r="V1990" s="325"/>
    </row>
    <row r="1991" spans="1:22" ht="15" customHeight="1" x14ac:dyDescent="0.25">
      <c r="A1991" s="129" t="s">
        <v>4403</v>
      </c>
      <c r="B1991" s="126" t="s">
        <v>2087</v>
      </c>
      <c r="C1991" s="127" t="s">
        <v>4022</v>
      </c>
      <c r="D1991" s="127" t="s">
        <v>4085</v>
      </c>
      <c r="E1991" s="127" t="s">
        <v>4069</v>
      </c>
      <c r="F1991" s="128">
        <v>23.58</v>
      </c>
      <c r="G1991" s="128">
        <v>23.779999999999998</v>
      </c>
      <c r="H1991" s="128">
        <v>18.86</v>
      </c>
      <c r="I1991" s="311"/>
      <c r="J1991" s="319">
        <f>ROUND(SUMIF(Anlagenbewegungsdaten!B:B,A1991,Anlagenbewegungsdaten!C:C),3)</f>
        <v>0</v>
      </c>
      <c r="K1991" s="320">
        <f>ROUND(SUMIF(Anlagenbewegungsdaten!$B:$B,$A1991,Anlagenbewegungsdaten!$D:$D),2)</f>
        <v>0</v>
      </c>
      <c r="L1991" s="321">
        <f t="shared" si="72"/>
        <v>0</v>
      </c>
      <c r="M1991" s="341" t="s">
        <v>4950</v>
      </c>
      <c r="N1991" s="341" t="s">
        <v>4963</v>
      </c>
      <c r="O1991" s="323">
        <f>ROUND(SUMIF(Anlagenbewegungsdaten_AV!B:B,A1991,Anlagenbewegungsdaten_AV!C:C),3)</f>
        <v>0</v>
      </c>
      <c r="P1991" s="320">
        <f>ROUND(SUMIF(Anlagenbewegungsdaten_AV!$B:$B,$A1991,Anlagenbewegungsdaten_AV!$D:$D),2)</f>
        <v>0</v>
      </c>
      <c r="Q1991" s="321">
        <f t="shared" si="73"/>
        <v>0</v>
      </c>
      <c r="S1991" s="324"/>
      <c r="T1991" s="317"/>
      <c r="U1991" s="325"/>
      <c r="V1991" s="325"/>
    </row>
    <row r="1992" spans="1:22" ht="15" customHeight="1" x14ac:dyDescent="0.25">
      <c r="A1992" s="129" t="s">
        <v>2367</v>
      </c>
      <c r="B1992" s="126" t="s">
        <v>2087</v>
      </c>
      <c r="C1992" s="127" t="s">
        <v>4022</v>
      </c>
      <c r="D1992" s="127" t="s">
        <v>1596</v>
      </c>
      <c r="E1992" s="127" t="s">
        <v>2462</v>
      </c>
      <c r="F1992" s="128">
        <v>21.67</v>
      </c>
      <c r="G1992" s="128">
        <v>21.87</v>
      </c>
      <c r="H1992" s="128">
        <v>17.34</v>
      </c>
      <c r="I1992" s="311"/>
      <c r="J1992" s="319">
        <f>ROUND(SUMIF(Anlagenbewegungsdaten!B:B,A1992,Anlagenbewegungsdaten!C:C),3)</f>
        <v>0</v>
      </c>
      <c r="K1992" s="320">
        <f>ROUND(SUMIF(Anlagenbewegungsdaten!$B:$B,$A1992,Anlagenbewegungsdaten!$D:$D),2)</f>
        <v>0</v>
      </c>
      <c r="L1992" s="321">
        <f t="shared" si="72"/>
        <v>0</v>
      </c>
      <c r="M1992" s="341" t="s">
        <v>4950</v>
      </c>
      <c r="N1992" s="341" t="s">
        <v>4963</v>
      </c>
      <c r="O1992" s="323">
        <f>ROUND(SUMIF(Anlagenbewegungsdaten_AV!B:B,A1992,Anlagenbewegungsdaten_AV!C:C),3)</f>
        <v>0</v>
      </c>
      <c r="P1992" s="320">
        <f>ROUND(SUMIF(Anlagenbewegungsdaten_AV!$B:$B,$A1992,Anlagenbewegungsdaten_AV!$D:$D),2)</f>
        <v>0</v>
      </c>
      <c r="Q1992" s="321">
        <f t="shared" si="73"/>
        <v>0</v>
      </c>
      <c r="S1992" s="324"/>
      <c r="T1992" s="317"/>
      <c r="U1992" s="325"/>
      <c r="V1992" s="325"/>
    </row>
    <row r="1993" spans="1:22" ht="15" customHeight="1" x14ac:dyDescent="0.25">
      <c r="A1993" s="129" t="s">
        <v>2368</v>
      </c>
      <c r="B1993" s="126" t="s">
        <v>2087</v>
      </c>
      <c r="C1993" s="127" t="s">
        <v>4022</v>
      </c>
      <c r="D1993" s="127" t="s">
        <v>53</v>
      </c>
      <c r="E1993" s="127" t="s">
        <v>2465</v>
      </c>
      <c r="F1993" s="128">
        <v>23.67</v>
      </c>
      <c r="G1993" s="128">
        <v>23.87</v>
      </c>
      <c r="H1993" s="128">
        <v>18.940000000000001</v>
      </c>
      <c r="I1993" s="311"/>
      <c r="J1993" s="319">
        <f>ROUND(SUMIF(Anlagenbewegungsdaten!B:B,A1993,Anlagenbewegungsdaten!C:C),3)</f>
        <v>0</v>
      </c>
      <c r="K1993" s="320">
        <f>ROUND(SUMIF(Anlagenbewegungsdaten!$B:$B,$A1993,Anlagenbewegungsdaten!$D:$D),2)</f>
        <v>0</v>
      </c>
      <c r="L1993" s="321">
        <f t="shared" si="72"/>
        <v>0</v>
      </c>
      <c r="M1993" s="341" t="s">
        <v>4950</v>
      </c>
      <c r="N1993" s="341" t="s">
        <v>4963</v>
      </c>
      <c r="O1993" s="323">
        <f>ROUND(SUMIF(Anlagenbewegungsdaten_AV!B:B,A1993,Anlagenbewegungsdaten_AV!C:C),3)</f>
        <v>0</v>
      </c>
      <c r="P1993" s="320">
        <f>ROUND(SUMIF(Anlagenbewegungsdaten_AV!$B:$B,$A1993,Anlagenbewegungsdaten_AV!$D:$D),2)</f>
        <v>0</v>
      </c>
      <c r="Q1993" s="321">
        <f t="shared" si="73"/>
        <v>0</v>
      </c>
      <c r="S1993" s="324"/>
      <c r="T1993" s="317"/>
      <c r="U1993" s="325"/>
      <c r="V1993" s="325"/>
    </row>
    <row r="1994" spans="1:22" ht="15" customHeight="1" x14ac:dyDescent="0.25">
      <c r="A1994" s="129" t="s">
        <v>2369</v>
      </c>
      <c r="B1994" s="126" t="s">
        <v>2087</v>
      </c>
      <c r="C1994" s="127" t="s">
        <v>4022</v>
      </c>
      <c r="D1994" s="127" t="s">
        <v>1598</v>
      </c>
      <c r="E1994" s="127" t="s">
        <v>1543</v>
      </c>
      <c r="F1994" s="128">
        <v>24.67</v>
      </c>
      <c r="G1994" s="128">
        <v>24.87</v>
      </c>
      <c r="H1994" s="128">
        <v>19.739999999999998</v>
      </c>
      <c r="I1994" s="311"/>
      <c r="J1994" s="319">
        <f>ROUND(SUMIF(Anlagenbewegungsdaten!B:B,A1994,Anlagenbewegungsdaten!C:C),3)</f>
        <v>0</v>
      </c>
      <c r="K1994" s="320">
        <f>ROUND(SUMIF(Anlagenbewegungsdaten!$B:$B,$A1994,Anlagenbewegungsdaten!$D:$D),2)</f>
        <v>0</v>
      </c>
      <c r="L1994" s="321">
        <f t="shared" ref="L1994:L2057" si="74">IF(ISBLANK(F1994),0,IF(OR($J1994&gt;=100,$J1994&lt;=-100),F1994-(K1994/J1994*100),IF(OR(J1994&gt;-100,J1994&lt;100),(J1994*F1994%)-K1994)))</f>
        <v>0</v>
      </c>
      <c r="M1994" s="341" t="s">
        <v>4950</v>
      </c>
      <c r="N1994" s="341" t="s">
        <v>4963</v>
      </c>
      <c r="O1994" s="323">
        <f>ROUND(SUMIF(Anlagenbewegungsdaten_AV!B:B,A1994,Anlagenbewegungsdaten_AV!C:C),3)</f>
        <v>0</v>
      </c>
      <c r="P1994" s="320">
        <f>ROUND(SUMIF(Anlagenbewegungsdaten_AV!$B:$B,$A1994,Anlagenbewegungsdaten_AV!$D:$D),2)</f>
        <v>0</v>
      </c>
      <c r="Q1994" s="321">
        <f t="shared" ref="Q1994:Q2057" si="75">IF(ISBLANK(H1994),0,IF(OR($O1994&gt;=100,$O1994&lt;=-100),H1994-(P1994/O1994*100),IF(OR(O1994&gt;-100,O1994&lt;100),(O1994*G1994%)-P1994)))</f>
        <v>0</v>
      </c>
      <c r="S1994" s="324"/>
      <c r="T1994" s="317"/>
      <c r="U1994" s="325"/>
      <c r="V1994" s="325"/>
    </row>
    <row r="1995" spans="1:22" ht="15" customHeight="1" x14ac:dyDescent="0.25">
      <c r="A1995" s="129" t="s">
        <v>2370</v>
      </c>
      <c r="B1995" s="126" t="s">
        <v>2087</v>
      </c>
      <c r="C1995" s="127" t="s">
        <v>4022</v>
      </c>
      <c r="D1995" s="127" t="s">
        <v>1600</v>
      </c>
      <c r="E1995" s="127" t="s">
        <v>1546</v>
      </c>
      <c r="F1995" s="128">
        <v>24.67</v>
      </c>
      <c r="G1995" s="128">
        <v>24.87</v>
      </c>
      <c r="H1995" s="128">
        <v>19.739999999999998</v>
      </c>
      <c r="I1995" s="311"/>
      <c r="J1995" s="319">
        <f>ROUND(SUMIF(Anlagenbewegungsdaten!B:B,A1995,Anlagenbewegungsdaten!C:C),3)</f>
        <v>0</v>
      </c>
      <c r="K1995" s="320">
        <f>ROUND(SUMIF(Anlagenbewegungsdaten!$B:$B,$A1995,Anlagenbewegungsdaten!$D:$D),2)</f>
        <v>0</v>
      </c>
      <c r="L1995" s="321">
        <f t="shared" si="74"/>
        <v>0</v>
      </c>
      <c r="M1995" s="341" t="s">
        <v>4950</v>
      </c>
      <c r="N1995" s="341" t="s">
        <v>4963</v>
      </c>
      <c r="O1995" s="323">
        <f>ROUND(SUMIF(Anlagenbewegungsdaten_AV!B:B,A1995,Anlagenbewegungsdaten_AV!C:C),3)</f>
        <v>0</v>
      </c>
      <c r="P1995" s="320">
        <f>ROUND(SUMIF(Anlagenbewegungsdaten_AV!$B:$B,$A1995,Anlagenbewegungsdaten_AV!$D:$D),2)</f>
        <v>0</v>
      </c>
      <c r="Q1995" s="321">
        <f t="shared" si="75"/>
        <v>0</v>
      </c>
      <c r="S1995" s="324"/>
      <c r="T1995" s="317"/>
      <c r="U1995" s="325"/>
      <c r="V1995" s="325"/>
    </row>
    <row r="1996" spans="1:22" ht="15" customHeight="1" x14ac:dyDescent="0.25">
      <c r="A1996" s="129" t="s">
        <v>2887</v>
      </c>
      <c r="B1996" s="126" t="s">
        <v>2087</v>
      </c>
      <c r="C1996" s="127" t="s">
        <v>4022</v>
      </c>
      <c r="D1996" s="127" t="s">
        <v>2573</v>
      </c>
      <c r="E1996" s="127" t="s">
        <v>2555</v>
      </c>
      <c r="F1996" s="128">
        <v>24.64</v>
      </c>
      <c r="G1996" s="128">
        <v>24.84</v>
      </c>
      <c r="H1996" s="128">
        <v>19.71</v>
      </c>
      <c r="I1996" s="311"/>
      <c r="J1996" s="319">
        <f>ROUND(SUMIF(Anlagenbewegungsdaten!B:B,A1996,Anlagenbewegungsdaten!C:C),3)</f>
        <v>0</v>
      </c>
      <c r="K1996" s="320">
        <f>ROUND(SUMIF(Anlagenbewegungsdaten!$B:$B,$A1996,Anlagenbewegungsdaten!$D:$D),2)</f>
        <v>0</v>
      </c>
      <c r="L1996" s="321">
        <f t="shared" si="74"/>
        <v>0</v>
      </c>
      <c r="M1996" s="341" t="s">
        <v>4950</v>
      </c>
      <c r="N1996" s="341" t="s">
        <v>4963</v>
      </c>
      <c r="O1996" s="323">
        <f>ROUND(SUMIF(Anlagenbewegungsdaten_AV!B:B,A1996,Anlagenbewegungsdaten_AV!C:C),3)</f>
        <v>0</v>
      </c>
      <c r="P1996" s="320">
        <f>ROUND(SUMIF(Anlagenbewegungsdaten_AV!$B:$B,$A1996,Anlagenbewegungsdaten_AV!$D:$D),2)</f>
        <v>0</v>
      </c>
      <c r="Q1996" s="321">
        <f t="shared" si="75"/>
        <v>0</v>
      </c>
      <c r="S1996" s="324"/>
      <c r="T1996" s="317"/>
      <c r="U1996" s="325"/>
      <c r="V1996" s="325"/>
    </row>
    <row r="1997" spans="1:22" ht="15" customHeight="1" x14ac:dyDescent="0.25">
      <c r="A1997" s="129" t="s">
        <v>3631</v>
      </c>
      <c r="B1997" s="126" t="s">
        <v>2087</v>
      </c>
      <c r="C1997" s="127" t="s">
        <v>4022</v>
      </c>
      <c r="D1997" s="127" t="s">
        <v>3317</v>
      </c>
      <c r="E1997" s="127" t="s">
        <v>3299</v>
      </c>
      <c r="F1997" s="128">
        <v>24.61</v>
      </c>
      <c r="G1997" s="128">
        <v>24.81</v>
      </c>
      <c r="H1997" s="128">
        <v>19.690000000000001</v>
      </c>
      <c r="I1997" s="311"/>
      <c r="J1997" s="319">
        <f>ROUND(SUMIF(Anlagenbewegungsdaten!B:B,A1997,Anlagenbewegungsdaten!C:C),3)</f>
        <v>0</v>
      </c>
      <c r="K1997" s="320">
        <f>ROUND(SUMIF(Anlagenbewegungsdaten!$B:$B,$A1997,Anlagenbewegungsdaten!$D:$D),2)</f>
        <v>0</v>
      </c>
      <c r="L1997" s="321">
        <f t="shared" si="74"/>
        <v>0</v>
      </c>
      <c r="M1997" s="341" t="s">
        <v>4950</v>
      </c>
      <c r="N1997" s="341" t="s">
        <v>4963</v>
      </c>
      <c r="O1997" s="323">
        <f>ROUND(SUMIF(Anlagenbewegungsdaten_AV!B:B,A1997,Anlagenbewegungsdaten_AV!C:C),3)</f>
        <v>0</v>
      </c>
      <c r="P1997" s="320">
        <f>ROUND(SUMIF(Anlagenbewegungsdaten_AV!$B:$B,$A1997,Anlagenbewegungsdaten_AV!$D:$D),2)</f>
        <v>0</v>
      </c>
      <c r="Q1997" s="321">
        <f t="shared" si="75"/>
        <v>0</v>
      </c>
      <c r="S1997" s="324"/>
      <c r="T1997" s="317"/>
      <c r="U1997" s="325"/>
      <c r="V1997" s="325"/>
    </row>
    <row r="1998" spans="1:22" ht="15" customHeight="1" x14ac:dyDescent="0.25">
      <c r="A1998" s="129" t="s">
        <v>4404</v>
      </c>
      <c r="B1998" s="126" t="s">
        <v>2087</v>
      </c>
      <c r="C1998" s="127" t="s">
        <v>4022</v>
      </c>
      <c r="D1998" s="127" t="s">
        <v>4087</v>
      </c>
      <c r="E1998" s="127" t="s">
        <v>4069</v>
      </c>
      <c r="F1998" s="128">
        <v>24.58</v>
      </c>
      <c r="G1998" s="128">
        <v>24.779999999999998</v>
      </c>
      <c r="H1998" s="128">
        <v>19.66</v>
      </c>
      <c r="I1998" s="311"/>
      <c r="J1998" s="319">
        <f>ROUND(SUMIF(Anlagenbewegungsdaten!B:B,A1998,Anlagenbewegungsdaten!C:C),3)</f>
        <v>0</v>
      </c>
      <c r="K1998" s="320">
        <f>ROUND(SUMIF(Anlagenbewegungsdaten!$B:$B,$A1998,Anlagenbewegungsdaten!$D:$D),2)</f>
        <v>0</v>
      </c>
      <c r="L1998" s="321">
        <f t="shared" si="74"/>
        <v>0</v>
      </c>
      <c r="M1998" s="341" t="s">
        <v>4950</v>
      </c>
      <c r="N1998" s="341" t="s">
        <v>4963</v>
      </c>
      <c r="O1998" s="323">
        <f>ROUND(SUMIF(Anlagenbewegungsdaten_AV!B:B,A1998,Anlagenbewegungsdaten_AV!C:C),3)</f>
        <v>0</v>
      </c>
      <c r="P1998" s="320">
        <f>ROUND(SUMIF(Anlagenbewegungsdaten_AV!$B:$B,$A1998,Anlagenbewegungsdaten_AV!$D:$D),2)</f>
        <v>0</v>
      </c>
      <c r="Q1998" s="321">
        <f t="shared" si="75"/>
        <v>0</v>
      </c>
      <c r="S1998" s="324"/>
      <c r="T1998" s="317"/>
      <c r="U1998" s="325"/>
      <c r="V1998" s="325"/>
    </row>
    <row r="1999" spans="1:22" ht="15" customHeight="1" x14ac:dyDescent="0.25">
      <c r="A1999" s="129" t="s">
        <v>2371</v>
      </c>
      <c r="B1999" s="126" t="s">
        <v>2087</v>
      </c>
      <c r="C1999" s="127" t="s">
        <v>4022</v>
      </c>
      <c r="D1999" s="127" t="s">
        <v>1602</v>
      </c>
      <c r="E1999" s="127" t="s">
        <v>2462</v>
      </c>
      <c r="F1999" s="128">
        <v>24.67</v>
      </c>
      <c r="G1999" s="128">
        <v>24.87</v>
      </c>
      <c r="H1999" s="128">
        <v>19.739999999999998</v>
      </c>
      <c r="I1999" s="311"/>
      <c r="J1999" s="319">
        <f>ROUND(SUMIF(Anlagenbewegungsdaten!B:B,A1999,Anlagenbewegungsdaten!C:C),3)</f>
        <v>0</v>
      </c>
      <c r="K1999" s="320">
        <f>ROUND(SUMIF(Anlagenbewegungsdaten!$B:$B,$A1999,Anlagenbewegungsdaten!$D:$D),2)</f>
        <v>0</v>
      </c>
      <c r="L1999" s="321">
        <f t="shared" si="74"/>
        <v>0</v>
      </c>
      <c r="M1999" s="341" t="s">
        <v>4950</v>
      </c>
      <c r="N1999" s="341" t="s">
        <v>4963</v>
      </c>
      <c r="O1999" s="323">
        <f>ROUND(SUMIF(Anlagenbewegungsdaten_AV!B:B,A1999,Anlagenbewegungsdaten_AV!C:C),3)</f>
        <v>0</v>
      </c>
      <c r="P1999" s="320">
        <f>ROUND(SUMIF(Anlagenbewegungsdaten_AV!$B:$B,$A1999,Anlagenbewegungsdaten_AV!$D:$D),2)</f>
        <v>0</v>
      </c>
      <c r="Q1999" s="321">
        <f t="shared" si="75"/>
        <v>0</v>
      </c>
      <c r="S1999" s="324"/>
      <c r="T1999" s="317"/>
      <c r="U1999" s="325"/>
      <c r="V1999" s="325"/>
    </row>
    <row r="2000" spans="1:22" ht="15" customHeight="1" x14ac:dyDescent="0.25">
      <c r="A2000" s="129" t="s">
        <v>2372</v>
      </c>
      <c r="B2000" s="126" t="s">
        <v>2087</v>
      </c>
      <c r="C2000" s="127" t="s">
        <v>4022</v>
      </c>
      <c r="D2000" s="127" t="s">
        <v>58</v>
      </c>
      <c r="E2000" s="127" t="s">
        <v>2465</v>
      </c>
      <c r="F2000" s="128">
        <v>26.67</v>
      </c>
      <c r="G2000" s="128">
        <v>26.87</v>
      </c>
      <c r="H2000" s="128">
        <v>21.34</v>
      </c>
      <c r="I2000" s="311"/>
      <c r="J2000" s="319">
        <f>ROUND(SUMIF(Anlagenbewegungsdaten!B:B,A2000,Anlagenbewegungsdaten!C:C),3)</f>
        <v>0</v>
      </c>
      <c r="K2000" s="320">
        <f>ROUND(SUMIF(Anlagenbewegungsdaten!$B:$B,$A2000,Anlagenbewegungsdaten!$D:$D),2)</f>
        <v>0</v>
      </c>
      <c r="L2000" s="321">
        <f t="shared" si="74"/>
        <v>0</v>
      </c>
      <c r="M2000" s="341" t="s">
        <v>4950</v>
      </c>
      <c r="N2000" s="341" t="s">
        <v>4963</v>
      </c>
      <c r="O2000" s="323">
        <f>ROUND(SUMIF(Anlagenbewegungsdaten_AV!B:B,A2000,Anlagenbewegungsdaten_AV!C:C),3)</f>
        <v>0</v>
      </c>
      <c r="P2000" s="320">
        <f>ROUND(SUMIF(Anlagenbewegungsdaten_AV!$B:$B,$A2000,Anlagenbewegungsdaten_AV!$D:$D),2)</f>
        <v>0</v>
      </c>
      <c r="Q2000" s="321">
        <f t="shared" si="75"/>
        <v>0</v>
      </c>
      <c r="S2000" s="324"/>
      <c r="T2000" s="317"/>
      <c r="U2000" s="325"/>
      <c r="V2000" s="325"/>
    </row>
    <row r="2001" spans="1:22" ht="15" customHeight="1" x14ac:dyDescent="0.25">
      <c r="A2001" s="129" t="s">
        <v>2373</v>
      </c>
      <c r="B2001" s="126" t="s">
        <v>2087</v>
      </c>
      <c r="C2001" s="127" t="s">
        <v>4022</v>
      </c>
      <c r="D2001" s="127" t="s">
        <v>1604</v>
      </c>
      <c r="E2001" s="127" t="s">
        <v>1543</v>
      </c>
      <c r="F2001" s="128">
        <v>27.67</v>
      </c>
      <c r="G2001" s="128">
        <v>27.87</v>
      </c>
      <c r="H2001" s="128">
        <v>22.14</v>
      </c>
      <c r="I2001" s="311"/>
      <c r="J2001" s="319">
        <f>ROUND(SUMIF(Anlagenbewegungsdaten!B:B,A2001,Anlagenbewegungsdaten!C:C),3)</f>
        <v>0</v>
      </c>
      <c r="K2001" s="320">
        <f>ROUND(SUMIF(Anlagenbewegungsdaten!$B:$B,$A2001,Anlagenbewegungsdaten!$D:$D),2)</f>
        <v>0</v>
      </c>
      <c r="L2001" s="321">
        <f t="shared" si="74"/>
        <v>0</v>
      </c>
      <c r="M2001" s="341" t="s">
        <v>4950</v>
      </c>
      <c r="N2001" s="341" t="s">
        <v>4963</v>
      </c>
      <c r="O2001" s="323">
        <f>ROUND(SUMIF(Anlagenbewegungsdaten_AV!B:B,A2001,Anlagenbewegungsdaten_AV!C:C),3)</f>
        <v>0</v>
      </c>
      <c r="P2001" s="320">
        <f>ROUND(SUMIF(Anlagenbewegungsdaten_AV!$B:$B,$A2001,Anlagenbewegungsdaten_AV!$D:$D),2)</f>
        <v>0</v>
      </c>
      <c r="Q2001" s="321">
        <f t="shared" si="75"/>
        <v>0</v>
      </c>
      <c r="S2001" s="324"/>
      <c r="T2001" s="317"/>
      <c r="U2001" s="325"/>
      <c r="V2001" s="325"/>
    </row>
    <row r="2002" spans="1:22" ht="15" customHeight="1" x14ac:dyDescent="0.25">
      <c r="A2002" s="129" t="s">
        <v>2374</v>
      </c>
      <c r="B2002" s="126" t="s">
        <v>2087</v>
      </c>
      <c r="C2002" s="127" t="s">
        <v>4022</v>
      </c>
      <c r="D2002" s="127" t="s">
        <v>1606</v>
      </c>
      <c r="E2002" s="127" t="s">
        <v>1546</v>
      </c>
      <c r="F2002" s="128">
        <v>27.67</v>
      </c>
      <c r="G2002" s="128">
        <v>27.87</v>
      </c>
      <c r="H2002" s="128">
        <v>22.14</v>
      </c>
      <c r="I2002" s="311"/>
      <c r="J2002" s="319">
        <f>ROUND(SUMIF(Anlagenbewegungsdaten!B:B,A2002,Anlagenbewegungsdaten!C:C),3)</f>
        <v>0</v>
      </c>
      <c r="K2002" s="320">
        <f>ROUND(SUMIF(Anlagenbewegungsdaten!$B:$B,$A2002,Anlagenbewegungsdaten!$D:$D),2)</f>
        <v>0</v>
      </c>
      <c r="L2002" s="321">
        <f t="shared" si="74"/>
        <v>0</v>
      </c>
      <c r="M2002" s="341" t="s">
        <v>4950</v>
      </c>
      <c r="N2002" s="341" t="s">
        <v>4963</v>
      </c>
      <c r="O2002" s="323">
        <f>ROUND(SUMIF(Anlagenbewegungsdaten_AV!B:B,A2002,Anlagenbewegungsdaten_AV!C:C),3)</f>
        <v>0</v>
      </c>
      <c r="P2002" s="320">
        <f>ROUND(SUMIF(Anlagenbewegungsdaten_AV!$B:$B,$A2002,Anlagenbewegungsdaten_AV!$D:$D),2)</f>
        <v>0</v>
      </c>
      <c r="Q2002" s="321">
        <f t="shared" si="75"/>
        <v>0</v>
      </c>
      <c r="S2002" s="324"/>
      <c r="T2002" s="317"/>
      <c r="U2002" s="325"/>
      <c r="V2002" s="325"/>
    </row>
    <row r="2003" spans="1:22" ht="15" customHeight="1" x14ac:dyDescent="0.25">
      <c r="A2003" s="129" t="s">
        <v>2888</v>
      </c>
      <c r="B2003" s="126" t="s">
        <v>2087</v>
      </c>
      <c r="C2003" s="127" t="s">
        <v>4022</v>
      </c>
      <c r="D2003" s="127" t="s">
        <v>2575</v>
      </c>
      <c r="E2003" s="127" t="s">
        <v>2555</v>
      </c>
      <c r="F2003" s="128">
        <v>27.64</v>
      </c>
      <c r="G2003" s="128">
        <v>27.84</v>
      </c>
      <c r="H2003" s="128">
        <v>22.11</v>
      </c>
      <c r="I2003" s="311"/>
      <c r="J2003" s="319">
        <f>ROUND(SUMIF(Anlagenbewegungsdaten!B:B,A2003,Anlagenbewegungsdaten!C:C),3)</f>
        <v>0</v>
      </c>
      <c r="K2003" s="320">
        <f>ROUND(SUMIF(Anlagenbewegungsdaten!$B:$B,$A2003,Anlagenbewegungsdaten!$D:$D),2)</f>
        <v>0</v>
      </c>
      <c r="L2003" s="321">
        <f t="shared" si="74"/>
        <v>0</v>
      </c>
      <c r="M2003" s="341" t="s">
        <v>4950</v>
      </c>
      <c r="N2003" s="341" t="s">
        <v>4963</v>
      </c>
      <c r="O2003" s="323">
        <f>ROUND(SUMIF(Anlagenbewegungsdaten_AV!B:B,A2003,Anlagenbewegungsdaten_AV!C:C),3)</f>
        <v>0</v>
      </c>
      <c r="P2003" s="320">
        <f>ROUND(SUMIF(Anlagenbewegungsdaten_AV!$B:$B,$A2003,Anlagenbewegungsdaten_AV!$D:$D),2)</f>
        <v>0</v>
      </c>
      <c r="Q2003" s="321">
        <f t="shared" si="75"/>
        <v>0</v>
      </c>
      <c r="S2003" s="324"/>
      <c r="T2003" s="317"/>
      <c r="U2003" s="325"/>
      <c r="V2003" s="325"/>
    </row>
    <row r="2004" spans="1:22" ht="15" customHeight="1" x14ac:dyDescent="0.25">
      <c r="A2004" s="129" t="s">
        <v>3632</v>
      </c>
      <c r="B2004" s="126" t="s">
        <v>2087</v>
      </c>
      <c r="C2004" s="127" t="s">
        <v>4022</v>
      </c>
      <c r="D2004" s="127" t="s">
        <v>3319</v>
      </c>
      <c r="E2004" s="127" t="s">
        <v>3299</v>
      </c>
      <c r="F2004" s="128">
        <v>27.61</v>
      </c>
      <c r="G2004" s="128">
        <v>27.81</v>
      </c>
      <c r="H2004" s="128">
        <v>22.09</v>
      </c>
      <c r="I2004" s="311"/>
      <c r="J2004" s="319">
        <f>ROUND(SUMIF(Anlagenbewegungsdaten!B:B,A2004,Anlagenbewegungsdaten!C:C),3)</f>
        <v>0</v>
      </c>
      <c r="K2004" s="320">
        <f>ROUND(SUMIF(Anlagenbewegungsdaten!$B:$B,$A2004,Anlagenbewegungsdaten!$D:$D),2)</f>
        <v>0</v>
      </c>
      <c r="L2004" s="321">
        <f t="shared" si="74"/>
        <v>0</v>
      </c>
      <c r="M2004" s="341" t="s">
        <v>4950</v>
      </c>
      <c r="N2004" s="341" t="s">
        <v>4963</v>
      </c>
      <c r="O2004" s="323">
        <f>ROUND(SUMIF(Anlagenbewegungsdaten_AV!B:B,A2004,Anlagenbewegungsdaten_AV!C:C),3)</f>
        <v>0</v>
      </c>
      <c r="P2004" s="320">
        <f>ROUND(SUMIF(Anlagenbewegungsdaten_AV!$B:$B,$A2004,Anlagenbewegungsdaten_AV!$D:$D),2)</f>
        <v>0</v>
      </c>
      <c r="Q2004" s="321">
        <f t="shared" si="75"/>
        <v>0</v>
      </c>
      <c r="S2004" s="324"/>
      <c r="T2004" s="317"/>
      <c r="U2004" s="325"/>
      <c r="V2004" s="325"/>
    </row>
    <row r="2005" spans="1:22" ht="15" customHeight="1" x14ac:dyDescent="0.25">
      <c r="A2005" s="129" t="s">
        <v>4405</v>
      </c>
      <c r="B2005" s="126" t="s">
        <v>2087</v>
      </c>
      <c r="C2005" s="127" t="s">
        <v>4022</v>
      </c>
      <c r="D2005" s="127" t="s">
        <v>4089</v>
      </c>
      <c r="E2005" s="127" t="s">
        <v>4069</v>
      </c>
      <c r="F2005" s="128">
        <v>27.58</v>
      </c>
      <c r="G2005" s="128">
        <v>27.779999999999998</v>
      </c>
      <c r="H2005" s="128">
        <v>22.06</v>
      </c>
      <c r="I2005" s="311"/>
      <c r="J2005" s="319">
        <f>ROUND(SUMIF(Anlagenbewegungsdaten!B:B,A2005,Anlagenbewegungsdaten!C:C),3)</f>
        <v>0</v>
      </c>
      <c r="K2005" s="320">
        <f>ROUND(SUMIF(Anlagenbewegungsdaten!$B:$B,$A2005,Anlagenbewegungsdaten!$D:$D),2)</f>
        <v>0</v>
      </c>
      <c r="L2005" s="321">
        <f t="shared" si="74"/>
        <v>0</v>
      </c>
      <c r="M2005" s="341" t="s">
        <v>4950</v>
      </c>
      <c r="N2005" s="341" t="s">
        <v>4963</v>
      </c>
      <c r="O2005" s="323">
        <f>ROUND(SUMIF(Anlagenbewegungsdaten_AV!B:B,A2005,Anlagenbewegungsdaten_AV!C:C),3)</f>
        <v>0</v>
      </c>
      <c r="P2005" s="320">
        <f>ROUND(SUMIF(Anlagenbewegungsdaten_AV!$B:$B,$A2005,Anlagenbewegungsdaten_AV!$D:$D),2)</f>
        <v>0</v>
      </c>
      <c r="Q2005" s="321">
        <f t="shared" si="75"/>
        <v>0</v>
      </c>
      <c r="S2005" s="324"/>
      <c r="T2005" s="317"/>
      <c r="U2005" s="325"/>
      <c r="V2005" s="325"/>
    </row>
    <row r="2006" spans="1:22" ht="15" customHeight="1" x14ac:dyDescent="0.25">
      <c r="A2006" s="129" t="s">
        <v>2375</v>
      </c>
      <c r="B2006" s="126" t="s">
        <v>2087</v>
      </c>
      <c r="C2006" s="127" t="s">
        <v>4022</v>
      </c>
      <c r="D2006" s="127" t="s">
        <v>1608</v>
      </c>
      <c r="E2006" s="127" t="s">
        <v>2462</v>
      </c>
      <c r="F2006" s="128">
        <v>25.67</v>
      </c>
      <c r="G2006" s="128">
        <v>25.87</v>
      </c>
      <c r="H2006" s="128">
        <v>20.54</v>
      </c>
      <c r="I2006" s="311"/>
      <c r="J2006" s="319">
        <f>ROUND(SUMIF(Anlagenbewegungsdaten!B:B,A2006,Anlagenbewegungsdaten!C:C),3)</f>
        <v>0</v>
      </c>
      <c r="K2006" s="320">
        <f>ROUND(SUMIF(Anlagenbewegungsdaten!$B:$B,$A2006,Anlagenbewegungsdaten!$D:$D),2)</f>
        <v>0</v>
      </c>
      <c r="L2006" s="321">
        <f t="shared" si="74"/>
        <v>0</v>
      </c>
      <c r="M2006" s="341" t="s">
        <v>4950</v>
      </c>
      <c r="N2006" s="341" t="s">
        <v>4963</v>
      </c>
      <c r="O2006" s="323">
        <f>ROUND(SUMIF(Anlagenbewegungsdaten_AV!B:B,A2006,Anlagenbewegungsdaten_AV!C:C),3)</f>
        <v>0</v>
      </c>
      <c r="P2006" s="320">
        <f>ROUND(SUMIF(Anlagenbewegungsdaten_AV!$B:$B,$A2006,Anlagenbewegungsdaten_AV!$D:$D),2)</f>
        <v>0</v>
      </c>
      <c r="Q2006" s="321">
        <f t="shared" si="75"/>
        <v>0</v>
      </c>
      <c r="S2006" s="324"/>
      <c r="T2006" s="317"/>
      <c r="U2006" s="325"/>
      <c r="V2006" s="325"/>
    </row>
    <row r="2007" spans="1:22" ht="15" customHeight="1" x14ac:dyDescent="0.25">
      <c r="A2007" s="129" t="s">
        <v>2376</v>
      </c>
      <c r="B2007" s="126" t="s">
        <v>2087</v>
      </c>
      <c r="C2007" s="127" t="s">
        <v>4022</v>
      </c>
      <c r="D2007" s="127" t="s">
        <v>63</v>
      </c>
      <c r="E2007" s="127" t="s">
        <v>2465</v>
      </c>
      <c r="F2007" s="128">
        <v>27.67</v>
      </c>
      <c r="G2007" s="128">
        <v>27.87</v>
      </c>
      <c r="H2007" s="128">
        <v>22.14</v>
      </c>
      <c r="I2007" s="311"/>
      <c r="J2007" s="319">
        <f>ROUND(SUMIF(Anlagenbewegungsdaten!B:B,A2007,Anlagenbewegungsdaten!C:C),3)</f>
        <v>0</v>
      </c>
      <c r="K2007" s="320">
        <f>ROUND(SUMIF(Anlagenbewegungsdaten!$B:$B,$A2007,Anlagenbewegungsdaten!$D:$D),2)</f>
        <v>0</v>
      </c>
      <c r="L2007" s="321">
        <f t="shared" si="74"/>
        <v>0</v>
      </c>
      <c r="M2007" s="341" t="s">
        <v>4950</v>
      </c>
      <c r="N2007" s="341" t="s">
        <v>4963</v>
      </c>
      <c r="O2007" s="323">
        <f>ROUND(SUMIF(Anlagenbewegungsdaten_AV!B:B,A2007,Anlagenbewegungsdaten_AV!C:C),3)</f>
        <v>0</v>
      </c>
      <c r="P2007" s="320">
        <f>ROUND(SUMIF(Anlagenbewegungsdaten_AV!$B:$B,$A2007,Anlagenbewegungsdaten_AV!$D:$D),2)</f>
        <v>0</v>
      </c>
      <c r="Q2007" s="321">
        <f t="shared" si="75"/>
        <v>0</v>
      </c>
      <c r="S2007" s="324"/>
      <c r="T2007" s="317"/>
      <c r="U2007" s="325"/>
      <c r="V2007" s="325"/>
    </row>
    <row r="2008" spans="1:22" ht="15" customHeight="1" x14ac:dyDescent="0.25">
      <c r="A2008" s="129" t="s">
        <v>2377</v>
      </c>
      <c r="B2008" s="126" t="s">
        <v>2087</v>
      </c>
      <c r="C2008" s="127" t="s">
        <v>4022</v>
      </c>
      <c r="D2008" s="127" t="s">
        <v>1610</v>
      </c>
      <c r="E2008" s="127" t="s">
        <v>1543</v>
      </c>
      <c r="F2008" s="128">
        <v>28.67</v>
      </c>
      <c r="G2008" s="128">
        <v>28.87</v>
      </c>
      <c r="H2008" s="128">
        <v>22.94</v>
      </c>
      <c r="I2008" s="311"/>
      <c r="J2008" s="319">
        <f>ROUND(SUMIF(Anlagenbewegungsdaten!B:B,A2008,Anlagenbewegungsdaten!C:C),3)</f>
        <v>0</v>
      </c>
      <c r="K2008" s="320">
        <f>ROUND(SUMIF(Anlagenbewegungsdaten!$B:$B,$A2008,Anlagenbewegungsdaten!$D:$D),2)</f>
        <v>0</v>
      </c>
      <c r="L2008" s="321">
        <f t="shared" si="74"/>
        <v>0</v>
      </c>
      <c r="M2008" s="341" t="s">
        <v>4950</v>
      </c>
      <c r="N2008" s="341" t="s">
        <v>4963</v>
      </c>
      <c r="O2008" s="323">
        <f>ROUND(SUMIF(Anlagenbewegungsdaten_AV!B:B,A2008,Anlagenbewegungsdaten_AV!C:C),3)</f>
        <v>0</v>
      </c>
      <c r="P2008" s="320">
        <f>ROUND(SUMIF(Anlagenbewegungsdaten_AV!$B:$B,$A2008,Anlagenbewegungsdaten_AV!$D:$D),2)</f>
        <v>0</v>
      </c>
      <c r="Q2008" s="321">
        <f t="shared" si="75"/>
        <v>0</v>
      </c>
      <c r="S2008" s="324"/>
      <c r="T2008" s="317"/>
      <c r="U2008" s="325"/>
      <c r="V2008" s="325"/>
    </row>
    <row r="2009" spans="1:22" ht="15" customHeight="1" x14ac:dyDescent="0.25">
      <c r="A2009" s="129" t="s">
        <v>2378</v>
      </c>
      <c r="B2009" s="126" t="s">
        <v>2087</v>
      </c>
      <c r="C2009" s="127" t="s">
        <v>4022</v>
      </c>
      <c r="D2009" s="127" t="s">
        <v>1612</v>
      </c>
      <c r="E2009" s="127" t="s">
        <v>1546</v>
      </c>
      <c r="F2009" s="128">
        <v>28.67</v>
      </c>
      <c r="G2009" s="128">
        <v>28.87</v>
      </c>
      <c r="H2009" s="128">
        <v>22.94</v>
      </c>
      <c r="I2009" s="311"/>
      <c r="J2009" s="319">
        <f>ROUND(SUMIF(Anlagenbewegungsdaten!B:B,A2009,Anlagenbewegungsdaten!C:C),3)</f>
        <v>0</v>
      </c>
      <c r="K2009" s="320">
        <f>ROUND(SUMIF(Anlagenbewegungsdaten!$B:$B,$A2009,Anlagenbewegungsdaten!$D:$D),2)</f>
        <v>0</v>
      </c>
      <c r="L2009" s="321">
        <f t="shared" si="74"/>
        <v>0</v>
      </c>
      <c r="M2009" s="341" t="s">
        <v>4950</v>
      </c>
      <c r="N2009" s="341" t="s">
        <v>4963</v>
      </c>
      <c r="O2009" s="323">
        <f>ROUND(SUMIF(Anlagenbewegungsdaten_AV!B:B,A2009,Anlagenbewegungsdaten_AV!C:C),3)</f>
        <v>0</v>
      </c>
      <c r="P2009" s="320">
        <f>ROUND(SUMIF(Anlagenbewegungsdaten_AV!$B:$B,$A2009,Anlagenbewegungsdaten_AV!$D:$D),2)</f>
        <v>0</v>
      </c>
      <c r="Q2009" s="321">
        <f t="shared" si="75"/>
        <v>0</v>
      </c>
      <c r="S2009" s="324"/>
      <c r="T2009" s="317"/>
      <c r="U2009" s="325"/>
      <c r="V2009" s="325"/>
    </row>
    <row r="2010" spans="1:22" ht="15" customHeight="1" x14ac:dyDescent="0.25">
      <c r="A2010" s="129" t="s">
        <v>2889</v>
      </c>
      <c r="B2010" s="126" t="s">
        <v>2087</v>
      </c>
      <c r="C2010" s="127" t="s">
        <v>4022</v>
      </c>
      <c r="D2010" s="127" t="s">
        <v>2577</v>
      </c>
      <c r="E2010" s="127" t="s">
        <v>2555</v>
      </c>
      <c r="F2010" s="128">
        <v>28.64</v>
      </c>
      <c r="G2010" s="128">
        <v>28.84</v>
      </c>
      <c r="H2010" s="128">
        <v>22.91</v>
      </c>
      <c r="I2010" s="311"/>
      <c r="J2010" s="319">
        <f>ROUND(SUMIF(Anlagenbewegungsdaten!B:B,A2010,Anlagenbewegungsdaten!C:C),3)</f>
        <v>0</v>
      </c>
      <c r="K2010" s="320">
        <f>ROUND(SUMIF(Anlagenbewegungsdaten!$B:$B,$A2010,Anlagenbewegungsdaten!$D:$D),2)</f>
        <v>0</v>
      </c>
      <c r="L2010" s="321">
        <f t="shared" si="74"/>
        <v>0</v>
      </c>
      <c r="M2010" s="341" t="s">
        <v>4950</v>
      </c>
      <c r="N2010" s="341" t="s">
        <v>4963</v>
      </c>
      <c r="O2010" s="323">
        <f>ROUND(SUMIF(Anlagenbewegungsdaten_AV!B:B,A2010,Anlagenbewegungsdaten_AV!C:C),3)</f>
        <v>0</v>
      </c>
      <c r="P2010" s="320">
        <f>ROUND(SUMIF(Anlagenbewegungsdaten_AV!$B:$B,$A2010,Anlagenbewegungsdaten_AV!$D:$D),2)</f>
        <v>0</v>
      </c>
      <c r="Q2010" s="321">
        <f t="shared" si="75"/>
        <v>0</v>
      </c>
      <c r="S2010" s="324"/>
      <c r="T2010" s="317"/>
      <c r="U2010" s="325"/>
      <c r="V2010" s="325"/>
    </row>
    <row r="2011" spans="1:22" ht="15" customHeight="1" x14ac:dyDescent="0.25">
      <c r="A2011" s="129" t="s">
        <v>3633</v>
      </c>
      <c r="B2011" s="126" t="s">
        <v>2087</v>
      </c>
      <c r="C2011" s="127" t="s">
        <v>4022</v>
      </c>
      <c r="D2011" s="127" t="s">
        <v>3321</v>
      </c>
      <c r="E2011" s="127" t="s">
        <v>3299</v>
      </c>
      <c r="F2011" s="128">
        <v>28.61</v>
      </c>
      <c r="G2011" s="128">
        <v>28.81</v>
      </c>
      <c r="H2011" s="128">
        <v>22.89</v>
      </c>
      <c r="I2011" s="311"/>
      <c r="J2011" s="319">
        <f>ROUND(SUMIF(Anlagenbewegungsdaten!B:B,A2011,Anlagenbewegungsdaten!C:C),3)</f>
        <v>0</v>
      </c>
      <c r="K2011" s="320">
        <f>ROUND(SUMIF(Anlagenbewegungsdaten!$B:$B,$A2011,Anlagenbewegungsdaten!$D:$D),2)</f>
        <v>0</v>
      </c>
      <c r="L2011" s="321">
        <f t="shared" si="74"/>
        <v>0</v>
      </c>
      <c r="M2011" s="341" t="s">
        <v>4950</v>
      </c>
      <c r="N2011" s="341" t="s">
        <v>4963</v>
      </c>
      <c r="O2011" s="323">
        <f>ROUND(SUMIF(Anlagenbewegungsdaten_AV!B:B,A2011,Anlagenbewegungsdaten_AV!C:C),3)</f>
        <v>0</v>
      </c>
      <c r="P2011" s="320">
        <f>ROUND(SUMIF(Anlagenbewegungsdaten_AV!$B:$B,$A2011,Anlagenbewegungsdaten_AV!$D:$D),2)</f>
        <v>0</v>
      </c>
      <c r="Q2011" s="321">
        <f t="shared" si="75"/>
        <v>0</v>
      </c>
      <c r="S2011" s="324"/>
      <c r="T2011" s="317"/>
      <c r="U2011" s="325"/>
      <c r="V2011" s="325"/>
    </row>
    <row r="2012" spans="1:22" ht="15" customHeight="1" x14ac:dyDescent="0.25">
      <c r="A2012" s="129" t="s">
        <v>4406</v>
      </c>
      <c r="B2012" s="126" t="s">
        <v>2087</v>
      </c>
      <c r="C2012" s="127" t="s">
        <v>4022</v>
      </c>
      <c r="D2012" s="127" t="s">
        <v>4091</v>
      </c>
      <c r="E2012" s="127" t="s">
        <v>4069</v>
      </c>
      <c r="F2012" s="128">
        <v>28.58</v>
      </c>
      <c r="G2012" s="128">
        <v>28.779999999999998</v>
      </c>
      <c r="H2012" s="128">
        <v>22.86</v>
      </c>
      <c r="I2012" s="311"/>
      <c r="J2012" s="319">
        <f>ROUND(SUMIF(Anlagenbewegungsdaten!B:B,A2012,Anlagenbewegungsdaten!C:C),3)</f>
        <v>0</v>
      </c>
      <c r="K2012" s="320">
        <f>ROUND(SUMIF(Anlagenbewegungsdaten!$B:$B,$A2012,Anlagenbewegungsdaten!$D:$D),2)</f>
        <v>0</v>
      </c>
      <c r="L2012" s="321">
        <f t="shared" si="74"/>
        <v>0</v>
      </c>
      <c r="M2012" s="341" t="s">
        <v>4950</v>
      </c>
      <c r="N2012" s="341" t="s">
        <v>4963</v>
      </c>
      <c r="O2012" s="323">
        <f>ROUND(SUMIF(Anlagenbewegungsdaten_AV!B:B,A2012,Anlagenbewegungsdaten_AV!C:C),3)</f>
        <v>0</v>
      </c>
      <c r="P2012" s="320">
        <f>ROUND(SUMIF(Anlagenbewegungsdaten_AV!$B:$B,$A2012,Anlagenbewegungsdaten_AV!$D:$D),2)</f>
        <v>0</v>
      </c>
      <c r="Q2012" s="321">
        <f t="shared" si="75"/>
        <v>0</v>
      </c>
      <c r="S2012" s="324"/>
      <c r="T2012" s="317"/>
      <c r="U2012" s="325"/>
      <c r="V2012" s="325"/>
    </row>
    <row r="2013" spans="1:22" ht="15" customHeight="1" x14ac:dyDescent="0.25">
      <c r="A2013" s="129" t="s">
        <v>2302</v>
      </c>
      <c r="B2013" s="126" t="s">
        <v>2087</v>
      </c>
      <c r="C2013" s="127" t="s">
        <v>4022</v>
      </c>
      <c r="D2013" s="127" t="s">
        <v>2470</v>
      </c>
      <c r="E2013" s="127" t="s">
        <v>2462</v>
      </c>
      <c r="F2013" s="128">
        <v>13.67</v>
      </c>
      <c r="G2013" s="128">
        <v>13.87</v>
      </c>
      <c r="H2013" s="128">
        <v>10.94</v>
      </c>
      <c r="I2013" s="311"/>
      <c r="J2013" s="319">
        <f>ROUND(SUMIF(Anlagenbewegungsdaten!B:B,A2013,Anlagenbewegungsdaten!C:C),3)</f>
        <v>0</v>
      </c>
      <c r="K2013" s="320">
        <f>ROUND(SUMIF(Anlagenbewegungsdaten!$B:$B,$A2013,Anlagenbewegungsdaten!$D:$D),2)</f>
        <v>0</v>
      </c>
      <c r="L2013" s="321">
        <f t="shared" si="74"/>
        <v>0</v>
      </c>
      <c r="M2013" s="341" t="s">
        <v>4950</v>
      </c>
      <c r="N2013" s="341" t="s">
        <v>4963</v>
      </c>
      <c r="O2013" s="323">
        <f>ROUND(SUMIF(Anlagenbewegungsdaten_AV!B:B,A2013,Anlagenbewegungsdaten_AV!C:C),3)</f>
        <v>0</v>
      </c>
      <c r="P2013" s="320">
        <f>ROUND(SUMIF(Anlagenbewegungsdaten_AV!$B:$B,$A2013,Anlagenbewegungsdaten_AV!$D:$D),2)</f>
        <v>0</v>
      </c>
      <c r="Q2013" s="321">
        <f t="shared" si="75"/>
        <v>0</v>
      </c>
      <c r="S2013" s="324"/>
      <c r="T2013" s="317"/>
      <c r="U2013" s="325"/>
      <c r="V2013" s="325"/>
    </row>
    <row r="2014" spans="1:22" ht="15" customHeight="1" x14ac:dyDescent="0.25">
      <c r="A2014" s="129" t="s">
        <v>2303</v>
      </c>
      <c r="B2014" s="126" t="s">
        <v>2087</v>
      </c>
      <c r="C2014" s="127" t="s">
        <v>4022</v>
      </c>
      <c r="D2014" s="127" t="s">
        <v>66</v>
      </c>
      <c r="E2014" s="127" t="s">
        <v>2465</v>
      </c>
      <c r="F2014" s="128">
        <v>15.67</v>
      </c>
      <c r="G2014" s="128">
        <v>15.87</v>
      </c>
      <c r="H2014" s="128">
        <v>12.54</v>
      </c>
      <c r="I2014" s="311"/>
      <c r="J2014" s="319">
        <f>ROUND(SUMIF(Anlagenbewegungsdaten!B:B,A2014,Anlagenbewegungsdaten!C:C),3)</f>
        <v>0</v>
      </c>
      <c r="K2014" s="320">
        <f>ROUND(SUMIF(Anlagenbewegungsdaten!$B:$B,$A2014,Anlagenbewegungsdaten!$D:$D),2)</f>
        <v>0</v>
      </c>
      <c r="L2014" s="321">
        <f t="shared" si="74"/>
        <v>0</v>
      </c>
      <c r="M2014" s="341" t="s">
        <v>4950</v>
      </c>
      <c r="N2014" s="341" t="s">
        <v>4963</v>
      </c>
      <c r="O2014" s="323">
        <f>ROUND(SUMIF(Anlagenbewegungsdaten_AV!B:B,A2014,Anlagenbewegungsdaten_AV!C:C),3)</f>
        <v>0</v>
      </c>
      <c r="P2014" s="320">
        <f>ROUND(SUMIF(Anlagenbewegungsdaten_AV!$B:$B,$A2014,Anlagenbewegungsdaten_AV!$D:$D),2)</f>
        <v>0</v>
      </c>
      <c r="Q2014" s="321">
        <f t="shared" si="75"/>
        <v>0</v>
      </c>
      <c r="S2014" s="324"/>
      <c r="T2014" s="317"/>
      <c r="U2014" s="325"/>
      <c r="V2014" s="325"/>
    </row>
    <row r="2015" spans="1:22" ht="15" customHeight="1" x14ac:dyDescent="0.25">
      <c r="A2015" s="129" t="s">
        <v>2379</v>
      </c>
      <c r="B2015" s="126" t="s">
        <v>2087</v>
      </c>
      <c r="C2015" s="127" t="s">
        <v>4022</v>
      </c>
      <c r="D2015" s="127" t="s">
        <v>68</v>
      </c>
      <c r="E2015" s="127" t="s">
        <v>1543</v>
      </c>
      <c r="F2015" s="128">
        <v>16.670000000000002</v>
      </c>
      <c r="G2015" s="128">
        <v>16.87</v>
      </c>
      <c r="H2015" s="128">
        <v>13.34</v>
      </c>
      <c r="I2015" s="311"/>
      <c r="J2015" s="319">
        <f>ROUND(SUMIF(Anlagenbewegungsdaten!B:B,A2015,Anlagenbewegungsdaten!C:C),3)</f>
        <v>0</v>
      </c>
      <c r="K2015" s="320">
        <f>ROUND(SUMIF(Anlagenbewegungsdaten!$B:$B,$A2015,Anlagenbewegungsdaten!$D:$D),2)</f>
        <v>0</v>
      </c>
      <c r="L2015" s="321">
        <f t="shared" si="74"/>
        <v>0</v>
      </c>
      <c r="M2015" s="341" t="s">
        <v>4950</v>
      </c>
      <c r="N2015" s="341" t="s">
        <v>4963</v>
      </c>
      <c r="O2015" s="323">
        <f>ROUND(SUMIF(Anlagenbewegungsdaten_AV!B:B,A2015,Anlagenbewegungsdaten_AV!C:C),3)</f>
        <v>0</v>
      </c>
      <c r="P2015" s="320">
        <f>ROUND(SUMIF(Anlagenbewegungsdaten_AV!$B:$B,$A2015,Anlagenbewegungsdaten_AV!$D:$D),2)</f>
        <v>0</v>
      </c>
      <c r="Q2015" s="321">
        <f t="shared" si="75"/>
        <v>0</v>
      </c>
      <c r="S2015" s="324"/>
      <c r="T2015" s="317"/>
      <c r="U2015" s="325"/>
      <c r="V2015" s="325"/>
    </row>
    <row r="2016" spans="1:22" ht="15" customHeight="1" x14ac:dyDescent="0.25">
      <c r="A2016" s="129" t="s">
        <v>2380</v>
      </c>
      <c r="B2016" s="126" t="s">
        <v>2087</v>
      </c>
      <c r="C2016" s="127" t="s">
        <v>4022</v>
      </c>
      <c r="D2016" s="127" t="s">
        <v>70</v>
      </c>
      <c r="E2016" s="127" t="s">
        <v>1546</v>
      </c>
      <c r="F2016" s="128">
        <v>16.670000000000002</v>
      </c>
      <c r="G2016" s="128">
        <v>16.87</v>
      </c>
      <c r="H2016" s="128">
        <v>13.34</v>
      </c>
      <c r="I2016" s="311"/>
      <c r="J2016" s="319">
        <f>ROUND(SUMIF(Anlagenbewegungsdaten!B:B,A2016,Anlagenbewegungsdaten!C:C),3)</f>
        <v>0</v>
      </c>
      <c r="K2016" s="320">
        <f>ROUND(SUMIF(Anlagenbewegungsdaten!$B:$B,$A2016,Anlagenbewegungsdaten!$D:$D),2)</f>
        <v>0</v>
      </c>
      <c r="L2016" s="321">
        <f t="shared" si="74"/>
        <v>0</v>
      </c>
      <c r="M2016" s="341" t="s">
        <v>4950</v>
      </c>
      <c r="N2016" s="341" t="s">
        <v>4963</v>
      </c>
      <c r="O2016" s="323">
        <f>ROUND(SUMIF(Anlagenbewegungsdaten_AV!B:B,A2016,Anlagenbewegungsdaten_AV!C:C),3)</f>
        <v>0</v>
      </c>
      <c r="P2016" s="320">
        <f>ROUND(SUMIF(Anlagenbewegungsdaten_AV!$B:$B,$A2016,Anlagenbewegungsdaten_AV!$D:$D),2)</f>
        <v>0</v>
      </c>
      <c r="Q2016" s="321">
        <f t="shared" si="75"/>
        <v>0</v>
      </c>
      <c r="S2016" s="324"/>
      <c r="T2016" s="317"/>
      <c r="U2016" s="325"/>
      <c r="V2016" s="325"/>
    </row>
    <row r="2017" spans="1:22" ht="15" customHeight="1" x14ac:dyDescent="0.25">
      <c r="A2017" s="129" t="s">
        <v>2890</v>
      </c>
      <c r="B2017" s="126" t="s">
        <v>2087</v>
      </c>
      <c r="C2017" s="127" t="s">
        <v>4022</v>
      </c>
      <c r="D2017" s="127" t="s">
        <v>2688</v>
      </c>
      <c r="E2017" s="127" t="s">
        <v>2555</v>
      </c>
      <c r="F2017" s="128">
        <v>16.64</v>
      </c>
      <c r="G2017" s="128">
        <v>16.84</v>
      </c>
      <c r="H2017" s="128">
        <v>13.31</v>
      </c>
      <c r="I2017" s="311"/>
      <c r="J2017" s="319">
        <f>ROUND(SUMIF(Anlagenbewegungsdaten!B:B,A2017,Anlagenbewegungsdaten!C:C),3)</f>
        <v>0</v>
      </c>
      <c r="K2017" s="320">
        <f>ROUND(SUMIF(Anlagenbewegungsdaten!$B:$B,$A2017,Anlagenbewegungsdaten!$D:$D),2)</f>
        <v>0</v>
      </c>
      <c r="L2017" s="321">
        <f t="shared" si="74"/>
        <v>0</v>
      </c>
      <c r="M2017" s="341" t="s">
        <v>4950</v>
      </c>
      <c r="N2017" s="341" t="s">
        <v>4963</v>
      </c>
      <c r="O2017" s="323">
        <f>ROUND(SUMIF(Anlagenbewegungsdaten_AV!B:B,A2017,Anlagenbewegungsdaten_AV!C:C),3)</f>
        <v>0</v>
      </c>
      <c r="P2017" s="320">
        <f>ROUND(SUMIF(Anlagenbewegungsdaten_AV!$B:$B,$A2017,Anlagenbewegungsdaten_AV!$D:$D),2)</f>
        <v>0</v>
      </c>
      <c r="Q2017" s="321">
        <f t="shared" si="75"/>
        <v>0</v>
      </c>
      <c r="S2017" s="324"/>
      <c r="T2017" s="317"/>
      <c r="U2017" s="325"/>
      <c r="V2017" s="325"/>
    </row>
    <row r="2018" spans="1:22" ht="15" customHeight="1" x14ac:dyDescent="0.25">
      <c r="A2018" s="129" t="s">
        <v>3634</v>
      </c>
      <c r="B2018" s="126" t="s">
        <v>2087</v>
      </c>
      <c r="C2018" s="127" t="s">
        <v>4022</v>
      </c>
      <c r="D2018" s="127" t="s">
        <v>3432</v>
      </c>
      <c r="E2018" s="127" t="s">
        <v>3299</v>
      </c>
      <c r="F2018" s="128">
        <v>16.61</v>
      </c>
      <c r="G2018" s="128">
        <v>16.809999999999999</v>
      </c>
      <c r="H2018" s="128">
        <v>13.29</v>
      </c>
      <c r="I2018" s="311"/>
      <c r="J2018" s="319">
        <f>ROUND(SUMIF(Anlagenbewegungsdaten!B:B,A2018,Anlagenbewegungsdaten!C:C),3)</f>
        <v>0</v>
      </c>
      <c r="K2018" s="320">
        <f>ROUND(SUMIF(Anlagenbewegungsdaten!$B:$B,$A2018,Anlagenbewegungsdaten!$D:$D),2)</f>
        <v>0</v>
      </c>
      <c r="L2018" s="321">
        <f t="shared" si="74"/>
        <v>0</v>
      </c>
      <c r="M2018" s="341" t="s">
        <v>4950</v>
      </c>
      <c r="N2018" s="341" t="s">
        <v>4963</v>
      </c>
      <c r="O2018" s="323">
        <f>ROUND(SUMIF(Anlagenbewegungsdaten_AV!B:B,A2018,Anlagenbewegungsdaten_AV!C:C),3)</f>
        <v>0</v>
      </c>
      <c r="P2018" s="320">
        <f>ROUND(SUMIF(Anlagenbewegungsdaten_AV!$B:$B,$A2018,Anlagenbewegungsdaten_AV!$D:$D),2)</f>
        <v>0</v>
      </c>
      <c r="Q2018" s="321">
        <f t="shared" si="75"/>
        <v>0</v>
      </c>
      <c r="S2018" s="324"/>
      <c r="T2018" s="317"/>
      <c r="U2018" s="325"/>
      <c r="V2018" s="325"/>
    </row>
    <row r="2019" spans="1:22" ht="15" customHeight="1" x14ac:dyDescent="0.25">
      <c r="A2019" s="129" t="s">
        <v>4407</v>
      </c>
      <c r="B2019" s="126" t="s">
        <v>2087</v>
      </c>
      <c r="C2019" s="127" t="s">
        <v>4022</v>
      </c>
      <c r="D2019" s="127" t="s">
        <v>4203</v>
      </c>
      <c r="E2019" s="127" t="s">
        <v>4069</v>
      </c>
      <c r="F2019" s="128">
        <v>16.579999999999998</v>
      </c>
      <c r="G2019" s="128">
        <v>16.779999999999998</v>
      </c>
      <c r="H2019" s="128">
        <v>13.26</v>
      </c>
      <c r="I2019" s="311"/>
      <c r="J2019" s="319">
        <f>ROUND(SUMIF(Anlagenbewegungsdaten!B:B,A2019,Anlagenbewegungsdaten!C:C),3)</f>
        <v>0</v>
      </c>
      <c r="K2019" s="320">
        <f>ROUND(SUMIF(Anlagenbewegungsdaten!$B:$B,$A2019,Anlagenbewegungsdaten!$D:$D),2)</f>
        <v>0</v>
      </c>
      <c r="L2019" s="321">
        <f t="shared" si="74"/>
        <v>0</v>
      </c>
      <c r="M2019" s="341" t="s">
        <v>4950</v>
      </c>
      <c r="N2019" s="341" t="s">
        <v>4963</v>
      </c>
      <c r="O2019" s="323">
        <f>ROUND(SUMIF(Anlagenbewegungsdaten_AV!B:B,A2019,Anlagenbewegungsdaten_AV!C:C),3)</f>
        <v>0</v>
      </c>
      <c r="P2019" s="320">
        <f>ROUND(SUMIF(Anlagenbewegungsdaten_AV!$B:$B,$A2019,Anlagenbewegungsdaten_AV!$D:$D),2)</f>
        <v>0</v>
      </c>
      <c r="Q2019" s="321">
        <f t="shared" si="75"/>
        <v>0</v>
      </c>
      <c r="S2019" s="324"/>
      <c r="T2019" s="317"/>
      <c r="U2019" s="325"/>
      <c r="V2019" s="325"/>
    </row>
    <row r="2020" spans="1:22" ht="15" customHeight="1" x14ac:dyDescent="0.25">
      <c r="A2020" s="129" t="s">
        <v>2381</v>
      </c>
      <c r="B2020" s="126" t="s">
        <v>2087</v>
      </c>
      <c r="C2020" s="127" t="s">
        <v>4022</v>
      </c>
      <c r="D2020" s="127" t="s">
        <v>1884</v>
      </c>
      <c r="E2020" s="127" t="s">
        <v>2462</v>
      </c>
      <c r="F2020" s="128">
        <v>14.67</v>
      </c>
      <c r="G2020" s="128">
        <v>14.87</v>
      </c>
      <c r="H2020" s="128">
        <v>11.74</v>
      </c>
      <c r="I2020" s="311"/>
      <c r="J2020" s="319">
        <f>ROUND(SUMIF(Anlagenbewegungsdaten!B:B,A2020,Anlagenbewegungsdaten!C:C),3)</f>
        <v>0</v>
      </c>
      <c r="K2020" s="320">
        <f>ROUND(SUMIF(Anlagenbewegungsdaten!$B:$B,$A2020,Anlagenbewegungsdaten!$D:$D),2)</f>
        <v>0</v>
      </c>
      <c r="L2020" s="321">
        <f t="shared" si="74"/>
        <v>0</v>
      </c>
      <c r="M2020" s="341" t="s">
        <v>4950</v>
      </c>
      <c r="N2020" s="341" t="s">
        <v>4963</v>
      </c>
      <c r="O2020" s="323">
        <f>ROUND(SUMIF(Anlagenbewegungsdaten_AV!B:B,A2020,Anlagenbewegungsdaten_AV!C:C),3)</f>
        <v>0</v>
      </c>
      <c r="P2020" s="320">
        <f>ROUND(SUMIF(Anlagenbewegungsdaten_AV!$B:$B,$A2020,Anlagenbewegungsdaten_AV!$D:$D),2)</f>
        <v>0</v>
      </c>
      <c r="Q2020" s="321">
        <f t="shared" si="75"/>
        <v>0</v>
      </c>
      <c r="S2020" s="324"/>
      <c r="T2020" s="317"/>
      <c r="U2020" s="325"/>
      <c r="V2020" s="325"/>
    </row>
    <row r="2021" spans="1:22" ht="15" customHeight="1" x14ac:dyDescent="0.25">
      <c r="A2021" s="129" t="s">
        <v>2382</v>
      </c>
      <c r="B2021" s="126" t="s">
        <v>2087</v>
      </c>
      <c r="C2021" s="127" t="s">
        <v>4022</v>
      </c>
      <c r="D2021" s="127" t="s">
        <v>1886</v>
      </c>
      <c r="E2021" s="127" t="s">
        <v>2465</v>
      </c>
      <c r="F2021" s="128">
        <v>16.670000000000002</v>
      </c>
      <c r="G2021" s="128">
        <v>16.87</v>
      </c>
      <c r="H2021" s="128">
        <v>13.34</v>
      </c>
      <c r="I2021" s="311"/>
      <c r="J2021" s="319">
        <f>ROUND(SUMIF(Anlagenbewegungsdaten!B:B,A2021,Anlagenbewegungsdaten!C:C),3)</f>
        <v>0</v>
      </c>
      <c r="K2021" s="320">
        <f>ROUND(SUMIF(Anlagenbewegungsdaten!$B:$B,$A2021,Anlagenbewegungsdaten!$D:$D),2)</f>
        <v>0</v>
      </c>
      <c r="L2021" s="321">
        <f t="shared" si="74"/>
        <v>0</v>
      </c>
      <c r="M2021" s="341" t="s">
        <v>4950</v>
      </c>
      <c r="N2021" s="341" t="s">
        <v>4963</v>
      </c>
      <c r="O2021" s="323">
        <f>ROUND(SUMIF(Anlagenbewegungsdaten_AV!B:B,A2021,Anlagenbewegungsdaten_AV!C:C),3)</f>
        <v>0</v>
      </c>
      <c r="P2021" s="320">
        <f>ROUND(SUMIF(Anlagenbewegungsdaten_AV!$B:$B,$A2021,Anlagenbewegungsdaten_AV!$D:$D),2)</f>
        <v>0</v>
      </c>
      <c r="Q2021" s="321">
        <f t="shared" si="75"/>
        <v>0</v>
      </c>
      <c r="S2021" s="324"/>
      <c r="T2021" s="317"/>
      <c r="U2021" s="325"/>
      <c r="V2021" s="325"/>
    </row>
    <row r="2022" spans="1:22" ht="15" customHeight="1" x14ac:dyDescent="0.25">
      <c r="A2022" s="129" t="s">
        <v>2383</v>
      </c>
      <c r="B2022" s="126" t="s">
        <v>2087</v>
      </c>
      <c r="C2022" s="127" t="s">
        <v>4022</v>
      </c>
      <c r="D2022" s="127" t="s">
        <v>1888</v>
      </c>
      <c r="E2022" s="127" t="s">
        <v>1543</v>
      </c>
      <c r="F2022" s="128">
        <v>17.670000000000002</v>
      </c>
      <c r="G2022" s="128">
        <v>17.87</v>
      </c>
      <c r="H2022" s="128">
        <v>14.14</v>
      </c>
      <c r="I2022" s="311"/>
      <c r="J2022" s="319">
        <f>ROUND(SUMIF(Anlagenbewegungsdaten!B:B,A2022,Anlagenbewegungsdaten!C:C),3)</f>
        <v>0</v>
      </c>
      <c r="K2022" s="320">
        <f>ROUND(SUMIF(Anlagenbewegungsdaten!$B:$B,$A2022,Anlagenbewegungsdaten!$D:$D),2)</f>
        <v>0</v>
      </c>
      <c r="L2022" s="321">
        <f t="shared" si="74"/>
        <v>0</v>
      </c>
      <c r="M2022" s="341" t="s">
        <v>4950</v>
      </c>
      <c r="N2022" s="341" t="s">
        <v>4963</v>
      </c>
      <c r="O2022" s="323">
        <f>ROUND(SUMIF(Anlagenbewegungsdaten_AV!B:B,A2022,Anlagenbewegungsdaten_AV!C:C),3)</f>
        <v>0</v>
      </c>
      <c r="P2022" s="320">
        <f>ROUND(SUMIF(Anlagenbewegungsdaten_AV!$B:$B,$A2022,Anlagenbewegungsdaten_AV!$D:$D),2)</f>
        <v>0</v>
      </c>
      <c r="Q2022" s="321">
        <f t="shared" si="75"/>
        <v>0</v>
      </c>
      <c r="S2022" s="324"/>
      <c r="T2022" s="317"/>
      <c r="U2022" s="325"/>
      <c r="V2022" s="325"/>
    </row>
    <row r="2023" spans="1:22" ht="15" customHeight="1" x14ac:dyDescent="0.25">
      <c r="A2023" s="129" t="s">
        <v>2384</v>
      </c>
      <c r="B2023" s="126" t="s">
        <v>2087</v>
      </c>
      <c r="C2023" s="127" t="s">
        <v>4022</v>
      </c>
      <c r="D2023" s="127" t="s">
        <v>1890</v>
      </c>
      <c r="E2023" s="127" t="s">
        <v>1546</v>
      </c>
      <c r="F2023" s="128">
        <v>17.670000000000002</v>
      </c>
      <c r="G2023" s="128">
        <v>17.87</v>
      </c>
      <c r="H2023" s="128">
        <v>14.14</v>
      </c>
      <c r="I2023" s="311"/>
      <c r="J2023" s="319">
        <f>ROUND(SUMIF(Anlagenbewegungsdaten!B:B,A2023,Anlagenbewegungsdaten!C:C),3)</f>
        <v>0</v>
      </c>
      <c r="K2023" s="320">
        <f>ROUND(SUMIF(Anlagenbewegungsdaten!$B:$B,$A2023,Anlagenbewegungsdaten!$D:$D),2)</f>
        <v>0</v>
      </c>
      <c r="L2023" s="321">
        <f t="shared" si="74"/>
        <v>0</v>
      </c>
      <c r="M2023" s="341" t="s">
        <v>4950</v>
      </c>
      <c r="N2023" s="341" t="s">
        <v>4963</v>
      </c>
      <c r="O2023" s="323">
        <f>ROUND(SUMIF(Anlagenbewegungsdaten_AV!B:B,A2023,Anlagenbewegungsdaten_AV!C:C),3)</f>
        <v>0</v>
      </c>
      <c r="P2023" s="320">
        <f>ROUND(SUMIF(Anlagenbewegungsdaten_AV!$B:$B,$A2023,Anlagenbewegungsdaten_AV!$D:$D),2)</f>
        <v>0</v>
      </c>
      <c r="Q2023" s="321">
        <f t="shared" si="75"/>
        <v>0</v>
      </c>
      <c r="S2023" s="324"/>
      <c r="T2023" s="317"/>
      <c r="U2023" s="325"/>
      <c r="V2023" s="325"/>
    </row>
    <row r="2024" spans="1:22" ht="15" customHeight="1" x14ac:dyDescent="0.25">
      <c r="A2024" s="129" t="s">
        <v>2891</v>
      </c>
      <c r="B2024" s="126" t="s">
        <v>2087</v>
      </c>
      <c r="C2024" s="127" t="s">
        <v>4022</v>
      </c>
      <c r="D2024" s="127" t="s">
        <v>2690</v>
      </c>
      <c r="E2024" s="127" t="s">
        <v>2555</v>
      </c>
      <c r="F2024" s="128">
        <v>17.64</v>
      </c>
      <c r="G2024" s="128">
        <v>17.84</v>
      </c>
      <c r="H2024" s="128">
        <v>14.11</v>
      </c>
      <c r="I2024" s="311"/>
      <c r="J2024" s="319">
        <f>ROUND(SUMIF(Anlagenbewegungsdaten!B:B,A2024,Anlagenbewegungsdaten!C:C),3)</f>
        <v>0</v>
      </c>
      <c r="K2024" s="320">
        <f>ROUND(SUMIF(Anlagenbewegungsdaten!$B:$B,$A2024,Anlagenbewegungsdaten!$D:$D),2)</f>
        <v>0</v>
      </c>
      <c r="L2024" s="321">
        <f t="shared" si="74"/>
        <v>0</v>
      </c>
      <c r="M2024" s="341" t="s">
        <v>4950</v>
      </c>
      <c r="N2024" s="341" t="s">
        <v>4963</v>
      </c>
      <c r="O2024" s="323">
        <f>ROUND(SUMIF(Anlagenbewegungsdaten_AV!B:B,A2024,Anlagenbewegungsdaten_AV!C:C),3)</f>
        <v>0</v>
      </c>
      <c r="P2024" s="320">
        <f>ROUND(SUMIF(Anlagenbewegungsdaten_AV!$B:$B,$A2024,Anlagenbewegungsdaten_AV!$D:$D),2)</f>
        <v>0</v>
      </c>
      <c r="Q2024" s="321">
        <f t="shared" si="75"/>
        <v>0</v>
      </c>
      <c r="S2024" s="324"/>
      <c r="T2024" s="317"/>
      <c r="U2024" s="325"/>
      <c r="V2024" s="325"/>
    </row>
    <row r="2025" spans="1:22" ht="15" customHeight="1" x14ac:dyDescent="0.25">
      <c r="A2025" s="129" t="s">
        <v>3635</v>
      </c>
      <c r="B2025" s="126" t="s">
        <v>2087</v>
      </c>
      <c r="C2025" s="127" t="s">
        <v>4022</v>
      </c>
      <c r="D2025" s="127" t="s">
        <v>3434</v>
      </c>
      <c r="E2025" s="127" t="s">
        <v>3299</v>
      </c>
      <c r="F2025" s="128">
        <v>17.61</v>
      </c>
      <c r="G2025" s="128">
        <v>17.809999999999999</v>
      </c>
      <c r="H2025" s="128">
        <v>14.09</v>
      </c>
      <c r="I2025" s="311"/>
      <c r="J2025" s="319">
        <f>ROUND(SUMIF(Anlagenbewegungsdaten!B:B,A2025,Anlagenbewegungsdaten!C:C),3)</f>
        <v>0</v>
      </c>
      <c r="K2025" s="320">
        <f>ROUND(SUMIF(Anlagenbewegungsdaten!$B:$B,$A2025,Anlagenbewegungsdaten!$D:$D),2)</f>
        <v>0</v>
      </c>
      <c r="L2025" s="321">
        <f t="shared" si="74"/>
        <v>0</v>
      </c>
      <c r="M2025" s="341" t="s">
        <v>4950</v>
      </c>
      <c r="N2025" s="341" t="s">
        <v>4963</v>
      </c>
      <c r="O2025" s="323">
        <f>ROUND(SUMIF(Anlagenbewegungsdaten_AV!B:B,A2025,Anlagenbewegungsdaten_AV!C:C),3)</f>
        <v>0</v>
      </c>
      <c r="P2025" s="320">
        <f>ROUND(SUMIF(Anlagenbewegungsdaten_AV!$B:$B,$A2025,Anlagenbewegungsdaten_AV!$D:$D),2)</f>
        <v>0</v>
      </c>
      <c r="Q2025" s="321">
        <f t="shared" si="75"/>
        <v>0</v>
      </c>
      <c r="S2025" s="324"/>
      <c r="T2025" s="317"/>
      <c r="U2025" s="325"/>
      <c r="V2025" s="325"/>
    </row>
    <row r="2026" spans="1:22" ht="15" customHeight="1" x14ac:dyDescent="0.25">
      <c r="A2026" s="129" t="s">
        <v>4408</v>
      </c>
      <c r="B2026" s="126" t="s">
        <v>2087</v>
      </c>
      <c r="C2026" s="127" t="s">
        <v>4022</v>
      </c>
      <c r="D2026" s="127" t="s">
        <v>4205</v>
      </c>
      <c r="E2026" s="127" t="s">
        <v>4069</v>
      </c>
      <c r="F2026" s="128">
        <v>17.579999999999998</v>
      </c>
      <c r="G2026" s="128">
        <v>17.779999999999998</v>
      </c>
      <c r="H2026" s="128">
        <v>14.06</v>
      </c>
      <c r="I2026" s="311"/>
      <c r="J2026" s="319">
        <f>ROUND(SUMIF(Anlagenbewegungsdaten!B:B,A2026,Anlagenbewegungsdaten!C:C),3)</f>
        <v>0</v>
      </c>
      <c r="K2026" s="320">
        <f>ROUND(SUMIF(Anlagenbewegungsdaten!$B:$B,$A2026,Anlagenbewegungsdaten!$D:$D),2)</f>
        <v>0</v>
      </c>
      <c r="L2026" s="321">
        <f t="shared" si="74"/>
        <v>0</v>
      </c>
      <c r="M2026" s="341" t="s">
        <v>4950</v>
      </c>
      <c r="N2026" s="341" t="s">
        <v>4963</v>
      </c>
      <c r="O2026" s="323">
        <f>ROUND(SUMIF(Anlagenbewegungsdaten_AV!B:B,A2026,Anlagenbewegungsdaten_AV!C:C),3)</f>
        <v>0</v>
      </c>
      <c r="P2026" s="320">
        <f>ROUND(SUMIF(Anlagenbewegungsdaten_AV!$B:$B,$A2026,Anlagenbewegungsdaten_AV!$D:$D),2)</f>
        <v>0</v>
      </c>
      <c r="Q2026" s="321">
        <f t="shared" si="75"/>
        <v>0</v>
      </c>
      <c r="S2026" s="324"/>
      <c r="T2026" s="317"/>
      <c r="U2026" s="325"/>
      <c r="V2026" s="325"/>
    </row>
    <row r="2027" spans="1:22" ht="15" customHeight="1" x14ac:dyDescent="0.25">
      <c r="A2027" s="129" t="s">
        <v>2304</v>
      </c>
      <c r="B2027" s="126" t="s">
        <v>2087</v>
      </c>
      <c r="C2027" s="127" t="s">
        <v>4022</v>
      </c>
      <c r="D2027" s="127" t="s">
        <v>2473</v>
      </c>
      <c r="E2027" s="127" t="s">
        <v>2462</v>
      </c>
      <c r="F2027" s="128">
        <v>19.670000000000002</v>
      </c>
      <c r="G2027" s="128">
        <v>19.87</v>
      </c>
      <c r="H2027" s="128">
        <v>15.74</v>
      </c>
      <c r="I2027" s="311"/>
      <c r="J2027" s="319">
        <f>ROUND(SUMIF(Anlagenbewegungsdaten!B:B,A2027,Anlagenbewegungsdaten!C:C),3)</f>
        <v>0</v>
      </c>
      <c r="K2027" s="320">
        <f>ROUND(SUMIF(Anlagenbewegungsdaten!$B:$B,$A2027,Anlagenbewegungsdaten!$D:$D),2)</f>
        <v>0</v>
      </c>
      <c r="L2027" s="321">
        <f t="shared" si="74"/>
        <v>0</v>
      </c>
      <c r="M2027" s="341" t="s">
        <v>4950</v>
      </c>
      <c r="N2027" s="341" t="s">
        <v>4963</v>
      </c>
      <c r="O2027" s="323">
        <f>ROUND(SUMIF(Anlagenbewegungsdaten_AV!B:B,A2027,Anlagenbewegungsdaten_AV!C:C),3)</f>
        <v>0</v>
      </c>
      <c r="P2027" s="320">
        <f>ROUND(SUMIF(Anlagenbewegungsdaten_AV!$B:$B,$A2027,Anlagenbewegungsdaten_AV!$D:$D),2)</f>
        <v>0</v>
      </c>
      <c r="Q2027" s="321">
        <f t="shared" si="75"/>
        <v>0</v>
      </c>
      <c r="S2027" s="324"/>
      <c r="T2027" s="317"/>
      <c r="U2027" s="325"/>
      <c r="V2027" s="325"/>
    </row>
    <row r="2028" spans="1:22" ht="15" customHeight="1" x14ac:dyDescent="0.25">
      <c r="A2028" s="129" t="s">
        <v>2305</v>
      </c>
      <c r="B2028" s="126" t="s">
        <v>2087</v>
      </c>
      <c r="C2028" s="127" t="s">
        <v>4022</v>
      </c>
      <c r="D2028" s="127" t="s">
        <v>2475</v>
      </c>
      <c r="E2028" s="127" t="s">
        <v>2465</v>
      </c>
      <c r="F2028" s="128">
        <v>21.67</v>
      </c>
      <c r="G2028" s="128">
        <v>21.87</v>
      </c>
      <c r="H2028" s="128">
        <v>17.34</v>
      </c>
      <c r="I2028" s="311"/>
      <c r="J2028" s="319">
        <f>ROUND(SUMIF(Anlagenbewegungsdaten!B:B,A2028,Anlagenbewegungsdaten!C:C),3)</f>
        <v>0</v>
      </c>
      <c r="K2028" s="320">
        <f>ROUND(SUMIF(Anlagenbewegungsdaten!$B:$B,$A2028,Anlagenbewegungsdaten!$D:$D),2)</f>
        <v>0</v>
      </c>
      <c r="L2028" s="321">
        <f t="shared" si="74"/>
        <v>0</v>
      </c>
      <c r="M2028" s="341" t="s">
        <v>4950</v>
      </c>
      <c r="N2028" s="341" t="s">
        <v>4963</v>
      </c>
      <c r="O2028" s="323">
        <f>ROUND(SUMIF(Anlagenbewegungsdaten_AV!B:B,A2028,Anlagenbewegungsdaten_AV!C:C),3)</f>
        <v>0</v>
      </c>
      <c r="P2028" s="320">
        <f>ROUND(SUMIF(Anlagenbewegungsdaten_AV!$B:$B,$A2028,Anlagenbewegungsdaten_AV!$D:$D),2)</f>
        <v>0</v>
      </c>
      <c r="Q2028" s="321">
        <f t="shared" si="75"/>
        <v>0</v>
      </c>
      <c r="S2028" s="324"/>
      <c r="T2028" s="317"/>
      <c r="U2028" s="325"/>
      <c r="V2028" s="325"/>
    </row>
    <row r="2029" spans="1:22" ht="15" customHeight="1" x14ac:dyDescent="0.25">
      <c r="A2029" s="129" t="s">
        <v>2385</v>
      </c>
      <c r="B2029" s="126" t="s">
        <v>2087</v>
      </c>
      <c r="C2029" s="127" t="s">
        <v>4022</v>
      </c>
      <c r="D2029" s="127" t="s">
        <v>1892</v>
      </c>
      <c r="E2029" s="127" t="s">
        <v>1543</v>
      </c>
      <c r="F2029" s="128">
        <v>22.67</v>
      </c>
      <c r="G2029" s="128">
        <v>22.87</v>
      </c>
      <c r="H2029" s="128">
        <v>18.14</v>
      </c>
      <c r="I2029" s="311"/>
      <c r="J2029" s="319">
        <f>ROUND(SUMIF(Anlagenbewegungsdaten!B:B,A2029,Anlagenbewegungsdaten!C:C),3)</f>
        <v>0</v>
      </c>
      <c r="K2029" s="320">
        <f>ROUND(SUMIF(Anlagenbewegungsdaten!$B:$B,$A2029,Anlagenbewegungsdaten!$D:$D),2)</f>
        <v>0</v>
      </c>
      <c r="L2029" s="321">
        <f t="shared" si="74"/>
        <v>0</v>
      </c>
      <c r="M2029" s="341" t="s">
        <v>4950</v>
      </c>
      <c r="N2029" s="341" t="s">
        <v>4963</v>
      </c>
      <c r="O2029" s="323">
        <f>ROUND(SUMIF(Anlagenbewegungsdaten_AV!B:B,A2029,Anlagenbewegungsdaten_AV!C:C),3)</f>
        <v>0</v>
      </c>
      <c r="P2029" s="320">
        <f>ROUND(SUMIF(Anlagenbewegungsdaten_AV!$B:$B,$A2029,Anlagenbewegungsdaten_AV!$D:$D),2)</f>
        <v>0</v>
      </c>
      <c r="Q2029" s="321">
        <f t="shared" si="75"/>
        <v>0</v>
      </c>
      <c r="S2029" s="324"/>
      <c r="T2029" s="317"/>
      <c r="U2029" s="325"/>
      <c r="V2029" s="325"/>
    </row>
    <row r="2030" spans="1:22" ht="15" customHeight="1" x14ac:dyDescent="0.25">
      <c r="A2030" s="129" t="s">
        <v>2386</v>
      </c>
      <c r="B2030" s="126" t="s">
        <v>2087</v>
      </c>
      <c r="C2030" s="127" t="s">
        <v>4022</v>
      </c>
      <c r="D2030" s="127" t="s">
        <v>1894</v>
      </c>
      <c r="E2030" s="127" t="s">
        <v>1546</v>
      </c>
      <c r="F2030" s="128">
        <v>22.67</v>
      </c>
      <c r="G2030" s="128">
        <v>22.87</v>
      </c>
      <c r="H2030" s="128">
        <v>18.14</v>
      </c>
      <c r="I2030" s="311"/>
      <c r="J2030" s="319">
        <f>ROUND(SUMIF(Anlagenbewegungsdaten!B:B,A2030,Anlagenbewegungsdaten!C:C),3)</f>
        <v>0</v>
      </c>
      <c r="K2030" s="320">
        <f>ROUND(SUMIF(Anlagenbewegungsdaten!$B:$B,$A2030,Anlagenbewegungsdaten!$D:$D),2)</f>
        <v>0</v>
      </c>
      <c r="L2030" s="321">
        <f t="shared" si="74"/>
        <v>0</v>
      </c>
      <c r="M2030" s="341" t="s">
        <v>4950</v>
      </c>
      <c r="N2030" s="341" t="s">
        <v>4963</v>
      </c>
      <c r="O2030" s="323">
        <f>ROUND(SUMIF(Anlagenbewegungsdaten_AV!B:B,A2030,Anlagenbewegungsdaten_AV!C:C),3)</f>
        <v>0</v>
      </c>
      <c r="P2030" s="320">
        <f>ROUND(SUMIF(Anlagenbewegungsdaten_AV!$B:$B,$A2030,Anlagenbewegungsdaten_AV!$D:$D),2)</f>
        <v>0</v>
      </c>
      <c r="Q2030" s="321">
        <f t="shared" si="75"/>
        <v>0</v>
      </c>
      <c r="S2030" s="324"/>
      <c r="T2030" s="317"/>
      <c r="U2030" s="325"/>
      <c r="V2030" s="325"/>
    </row>
    <row r="2031" spans="1:22" ht="15" customHeight="1" x14ac:dyDescent="0.25">
      <c r="A2031" s="129" t="s">
        <v>2892</v>
      </c>
      <c r="B2031" s="126" t="s">
        <v>2087</v>
      </c>
      <c r="C2031" s="127" t="s">
        <v>4022</v>
      </c>
      <c r="D2031" s="127" t="s">
        <v>2692</v>
      </c>
      <c r="E2031" s="127" t="s">
        <v>2555</v>
      </c>
      <c r="F2031" s="128">
        <v>22.64</v>
      </c>
      <c r="G2031" s="128">
        <v>22.84</v>
      </c>
      <c r="H2031" s="128">
        <v>18.11</v>
      </c>
      <c r="I2031" s="311"/>
      <c r="J2031" s="319">
        <f>ROUND(SUMIF(Anlagenbewegungsdaten!B:B,A2031,Anlagenbewegungsdaten!C:C),3)</f>
        <v>0</v>
      </c>
      <c r="K2031" s="320">
        <f>ROUND(SUMIF(Anlagenbewegungsdaten!$B:$B,$A2031,Anlagenbewegungsdaten!$D:$D),2)</f>
        <v>0</v>
      </c>
      <c r="L2031" s="321">
        <f t="shared" si="74"/>
        <v>0</v>
      </c>
      <c r="M2031" s="341" t="s">
        <v>4950</v>
      </c>
      <c r="N2031" s="341" t="s">
        <v>4963</v>
      </c>
      <c r="O2031" s="323">
        <f>ROUND(SUMIF(Anlagenbewegungsdaten_AV!B:B,A2031,Anlagenbewegungsdaten_AV!C:C),3)</f>
        <v>0</v>
      </c>
      <c r="P2031" s="320">
        <f>ROUND(SUMIF(Anlagenbewegungsdaten_AV!$B:$B,$A2031,Anlagenbewegungsdaten_AV!$D:$D),2)</f>
        <v>0</v>
      </c>
      <c r="Q2031" s="321">
        <f t="shared" si="75"/>
        <v>0</v>
      </c>
      <c r="S2031" s="324"/>
      <c r="T2031" s="317"/>
      <c r="U2031" s="325"/>
      <c r="V2031" s="325"/>
    </row>
    <row r="2032" spans="1:22" ht="15" customHeight="1" x14ac:dyDescent="0.25">
      <c r="A2032" s="129" t="s">
        <v>3636</v>
      </c>
      <c r="B2032" s="126" t="s">
        <v>2087</v>
      </c>
      <c r="C2032" s="127" t="s">
        <v>4022</v>
      </c>
      <c r="D2032" s="127" t="s">
        <v>3436</v>
      </c>
      <c r="E2032" s="127" t="s">
        <v>3299</v>
      </c>
      <c r="F2032" s="128">
        <v>22.61</v>
      </c>
      <c r="G2032" s="128">
        <v>22.81</v>
      </c>
      <c r="H2032" s="128">
        <v>18.09</v>
      </c>
      <c r="I2032" s="311"/>
      <c r="J2032" s="319">
        <f>ROUND(SUMIF(Anlagenbewegungsdaten!B:B,A2032,Anlagenbewegungsdaten!C:C),3)</f>
        <v>0</v>
      </c>
      <c r="K2032" s="320">
        <f>ROUND(SUMIF(Anlagenbewegungsdaten!$B:$B,$A2032,Anlagenbewegungsdaten!$D:$D),2)</f>
        <v>0</v>
      </c>
      <c r="L2032" s="321">
        <f t="shared" si="74"/>
        <v>0</v>
      </c>
      <c r="M2032" s="341" t="s">
        <v>4950</v>
      </c>
      <c r="N2032" s="341" t="s">
        <v>4963</v>
      </c>
      <c r="O2032" s="323">
        <f>ROUND(SUMIF(Anlagenbewegungsdaten_AV!B:B,A2032,Anlagenbewegungsdaten_AV!C:C),3)</f>
        <v>0</v>
      </c>
      <c r="P2032" s="320">
        <f>ROUND(SUMIF(Anlagenbewegungsdaten_AV!$B:$B,$A2032,Anlagenbewegungsdaten_AV!$D:$D),2)</f>
        <v>0</v>
      </c>
      <c r="Q2032" s="321">
        <f t="shared" si="75"/>
        <v>0</v>
      </c>
      <c r="S2032" s="324"/>
      <c r="T2032" s="317"/>
      <c r="U2032" s="325"/>
      <c r="V2032" s="325"/>
    </row>
    <row r="2033" spans="1:22" ht="15" customHeight="1" x14ac:dyDescent="0.25">
      <c r="A2033" s="129" t="s">
        <v>4409</v>
      </c>
      <c r="B2033" s="126" t="s">
        <v>2087</v>
      </c>
      <c r="C2033" s="127" t="s">
        <v>4022</v>
      </c>
      <c r="D2033" s="127" t="s">
        <v>4207</v>
      </c>
      <c r="E2033" s="127" t="s">
        <v>4069</v>
      </c>
      <c r="F2033" s="128">
        <v>22.58</v>
      </c>
      <c r="G2033" s="128">
        <v>22.779999999999998</v>
      </c>
      <c r="H2033" s="128">
        <v>18.059999999999999</v>
      </c>
      <c r="I2033" s="311"/>
      <c r="J2033" s="319">
        <f>ROUND(SUMIF(Anlagenbewegungsdaten!B:B,A2033,Anlagenbewegungsdaten!C:C),3)</f>
        <v>0</v>
      </c>
      <c r="K2033" s="320">
        <f>ROUND(SUMIF(Anlagenbewegungsdaten!$B:$B,$A2033,Anlagenbewegungsdaten!$D:$D),2)</f>
        <v>0</v>
      </c>
      <c r="L2033" s="321">
        <f t="shared" si="74"/>
        <v>0</v>
      </c>
      <c r="M2033" s="341" t="s">
        <v>4950</v>
      </c>
      <c r="N2033" s="341" t="s">
        <v>4963</v>
      </c>
      <c r="O2033" s="323">
        <f>ROUND(SUMIF(Anlagenbewegungsdaten_AV!B:B,A2033,Anlagenbewegungsdaten_AV!C:C),3)</f>
        <v>0</v>
      </c>
      <c r="P2033" s="320">
        <f>ROUND(SUMIF(Anlagenbewegungsdaten_AV!$B:$B,$A2033,Anlagenbewegungsdaten_AV!$D:$D),2)</f>
        <v>0</v>
      </c>
      <c r="Q2033" s="321">
        <f t="shared" si="75"/>
        <v>0</v>
      </c>
      <c r="S2033" s="324"/>
      <c r="T2033" s="317"/>
      <c r="U2033" s="325"/>
      <c r="V2033" s="325"/>
    </row>
    <row r="2034" spans="1:22" ht="15" customHeight="1" x14ac:dyDescent="0.25">
      <c r="A2034" s="129" t="s">
        <v>2046</v>
      </c>
      <c r="B2034" s="126" t="s">
        <v>2087</v>
      </c>
      <c r="C2034" s="127" t="s">
        <v>4022</v>
      </c>
      <c r="D2034" s="127" t="s">
        <v>1896</v>
      </c>
      <c r="E2034" s="127" t="s">
        <v>2462</v>
      </c>
      <c r="F2034" s="128">
        <v>20.67</v>
      </c>
      <c r="G2034" s="128">
        <v>20.87</v>
      </c>
      <c r="H2034" s="128">
        <v>16.54</v>
      </c>
      <c r="I2034" s="311"/>
      <c r="J2034" s="319">
        <f>ROUND(SUMIF(Anlagenbewegungsdaten!B:B,A2034,Anlagenbewegungsdaten!C:C),3)</f>
        <v>0</v>
      </c>
      <c r="K2034" s="320">
        <f>ROUND(SUMIF(Anlagenbewegungsdaten!$B:$B,$A2034,Anlagenbewegungsdaten!$D:$D),2)</f>
        <v>0</v>
      </c>
      <c r="L2034" s="321">
        <f t="shared" si="74"/>
        <v>0</v>
      </c>
      <c r="M2034" s="341" t="s">
        <v>4950</v>
      </c>
      <c r="N2034" s="341" t="s">
        <v>4963</v>
      </c>
      <c r="O2034" s="323">
        <f>ROUND(SUMIF(Anlagenbewegungsdaten_AV!B:B,A2034,Anlagenbewegungsdaten_AV!C:C),3)</f>
        <v>0</v>
      </c>
      <c r="P2034" s="320">
        <f>ROUND(SUMIF(Anlagenbewegungsdaten_AV!$B:$B,$A2034,Anlagenbewegungsdaten_AV!$D:$D),2)</f>
        <v>0</v>
      </c>
      <c r="Q2034" s="321">
        <f t="shared" si="75"/>
        <v>0</v>
      </c>
      <c r="S2034" s="324"/>
      <c r="T2034" s="317"/>
      <c r="U2034" s="325"/>
      <c r="V2034" s="325"/>
    </row>
    <row r="2035" spans="1:22" ht="15" customHeight="1" x14ac:dyDescent="0.25">
      <c r="A2035" s="129" t="s">
        <v>2047</v>
      </c>
      <c r="B2035" s="126" t="s">
        <v>2087</v>
      </c>
      <c r="C2035" s="127" t="s">
        <v>4022</v>
      </c>
      <c r="D2035" s="127" t="s">
        <v>1898</v>
      </c>
      <c r="E2035" s="127" t="s">
        <v>2465</v>
      </c>
      <c r="F2035" s="128">
        <v>22.67</v>
      </c>
      <c r="G2035" s="128">
        <v>22.87</v>
      </c>
      <c r="H2035" s="128">
        <v>18.14</v>
      </c>
      <c r="I2035" s="311"/>
      <c r="J2035" s="319">
        <f>ROUND(SUMIF(Anlagenbewegungsdaten!B:B,A2035,Anlagenbewegungsdaten!C:C),3)</f>
        <v>0</v>
      </c>
      <c r="K2035" s="320">
        <f>ROUND(SUMIF(Anlagenbewegungsdaten!$B:$B,$A2035,Anlagenbewegungsdaten!$D:$D),2)</f>
        <v>0</v>
      </c>
      <c r="L2035" s="321">
        <f t="shared" si="74"/>
        <v>0</v>
      </c>
      <c r="M2035" s="341" t="s">
        <v>4950</v>
      </c>
      <c r="N2035" s="341" t="s">
        <v>4963</v>
      </c>
      <c r="O2035" s="323">
        <f>ROUND(SUMIF(Anlagenbewegungsdaten_AV!B:B,A2035,Anlagenbewegungsdaten_AV!C:C),3)</f>
        <v>0</v>
      </c>
      <c r="P2035" s="320">
        <f>ROUND(SUMIF(Anlagenbewegungsdaten_AV!$B:$B,$A2035,Anlagenbewegungsdaten_AV!$D:$D),2)</f>
        <v>0</v>
      </c>
      <c r="Q2035" s="321">
        <f t="shared" si="75"/>
        <v>0</v>
      </c>
      <c r="S2035" s="324"/>
      <c r="T2035" s="317"/>
      <c r="U2035" s="325"/>
      <c r="V2035" s="325"/>
    </row>
    <row r="2036" spans="1:22" ht="15" customHeight="1" x14ac:dyDescent="0.25">
      <c r="A2036" s="129" t="s">
        <v>2048</v>
      </c>
      <c r="B2036" s="126" t="s">
        <v>2087</v>
      </c>
      <c r="C2036" s="127" t="s">
        <v>4022</v>
      </c>
      <c r="D2036" s="127" t="s">
        <v>1900</v>
      </c>
      <c r="E2036" s="127" t="s">
        <v>1543</v>
      </c>
      <c r="F2036" s="128">
        <v>23.67</v>
      </c>
      <c r="G2036" s="128">
        <v>23.87</v>
      </c>
      <c r="H2036" s="128">
        <v>18.940000000000001</v>
      </c>
      <c r="I2036" s="311"/>
      <c r="J2036" s="319">
        <f>ROUND(SUMIF(Anlagenbewegungsdaten!B:B,A2036,Anlagenbewegungsdaten!C:C),3)</f>
        <v>0</v>
      </c>
      <c r="K2036" s="320">
        <f>ROUND(SUMIF(Anlagenbewegungsdaten!$B:$B,$A2036,Anlagenbewegungsdaten!$D:$D),2)</f>
        <v>0</v>
      </c>
      <c r="L2036" s="321">
        <f t="shared" si="74"/>
        <v>0</v>
      </c>
      <c r="M2036" s="341" t="s">
        <v>4950</v>
      </c>
      <c r="N2036" s="341" t="s">
        <v>4963</v>
      </c>
      <c r="O2036" s="323">
        <f>ROUND(SUMIF(Anlagenbewegungsdaten_AV!B:B,A2036,Anlagenbewegungsdaten_AV!C:C),3)</f>
        <v>0</v>
      </c>
      <c r="P2036" s="320">
        <f>ROUND(SUMIF(Anlagenbewegungsdaten_AV!$B:$B,$A2036,Anlagenbewegungsdaten_AV!$D:$D),2)</f>
        <v>0</v>
      </c>
      <c r="Q2036" s="321">
        <f t="shared" si="75"/>
        <v>0</v>
      </c>
      <c r="S2036" s="324"/>
      <c r="T2036" s="317"/>
      <c r="U2036" s="325"/>
      <c r="V2036" s="325"/>
    </row>
    <row r="2037" spans="1:22" ht="15" customHeight="1" x14ac:dyDescent="0.25">
      <c r="A2037" s="129" t="s">
        <v>2049</v>
      </c>
      <c r="B2037" s="126" t="s">
        <v>2087</v>
      </c>
      <c r="C2037" s="127" t="s">
        <v>4022</v>
      </c>
      <c r="D2037" s="127" t="s">
        <v>1902</v>
      </c>
      <c r="E2037" s="127" t="s">
        <v>1546</v>
      </c>
      <c r="F2037" s="128">
        <v>23.67</v>
      </c>
      <c r="G2037" s="128">
        <v>23.87</v>
      </c>
      <c r="H2037" s="128">
        <v>18.940000000000001</v>
      </c>
      <c r="I2037" s="311"/>
      <c r="J2037" s="319">
        <f>ROUND(SUMIF(Anlagenbewegungsdaten!B:B,A2037,Anlagenbewegungsdaten!C:C),3)</f>
        <v>0</v>
      </c>
      <c r="K2037" s="320">
        <f>ROUND(SUMIF(Anlagenbewegungsdaten!$B:$B,$A2037,Anlagenbewegungsdaten!$D:$D),2)</f>
        <v>0</v>
      </c>
      <c r="L2037" s="321">
        <f t="shared" si="74"/>
        <v>0</v>
      </c>
      <c r="M2037" s="341" t="s">
        <v>4950</v>
      </c>
      <c r="N2037" s="341" t="s">
        <v>4963</v>
      </c>
      <c r="O2037" s="323">
        <f>ROUND(SUMIF(Anlagenbewegungsdaten_AV!B:B,A2037,Anlagenbewegungsdaten_AV!C:C),3)</f>
        <v>0</v>
      </c>
      <c r="P2037" s="320">
        <f>ROUND(SUMIF(Anlagenbewegungsdaten_AV!$B:$B,$A2037,Anlagenbewegungsdaten_AV!$D:$D),2)</f>
        <v>0</v>
      </c>
      <c r="Q2037" s="321">
        <f t="shared" si="75"/>
        <v>0</v>
      </c>
      <c r="S2037" s="324"/>
      <c r="T2037" s="317"/>
      <c r="U2037" s="325"/>
      <c r="V2037" s="325"/>
    </row>
    <row r="2038" spans="1:22" ht="15" customHeight="1" x14ac:dyDescent="0.25">
      <c r="A2038" s="129" t="s">
        <v>2893</v>
      </c>
      <c r="B2038" s="126" t="s">
        <v>2087</v>
      </c>
      <c r="C2038" s="127" t="s">
        <v>4022</v>
      </c>
      <c r="D2038" s="127" t="s">
        <v>2694</v>
      </c>
      <c r="E2038" s="127" t="s">
        <v>2555</v>
      </c>
      <c r="F2038" s="128">
        <v>23.64</v>
      </c>
      <c r="G2038" s="128">
        <v>23.84</v>
      </c>
      <c r="H2038" s="128">
        <v>18.91</v>
      </c>
      <c r="I2038" s="311"/>
      <c r="J2038" s="319">
        <f>ROUND(SUMIF(Anlagenbewegungsdaten!B:B,A2038,Anlagenbewegungsdaten!C:C),3)</f>
        <v>0</v>
      </c>
      <c r="K2038" s="320">
        <f>ROUND(SUMIF(Anlagenbewegungsdaten!$B:$B,$A2038,Anlagenbewegungsdaten!$D:$D),2)</f>
        <v>0</v>
      </c>
      <c r="L2038" s="321">
        <f t="shared" si="74"/>
        <v>0</v>
      </c>
      <c r="M2038" s="341" t="s">
        <v>4950</v>
      </c>
      <c r="N2038" s="341" t="s">
        <v>4963</v>
      </c>
      <c r="O2038" s="323">
        <f>ROUND(SUMIF(Anlagenbewegungsdaten_AV!B:B,A2038,Anlagenbewegungsdaten_AV!C:C),3)</f>
        <v>0</v>
      </c>
      <c r="P2038" s="320">
        <f>ROUND(SUMIF(Anlagenbewegungsdaten_AV!$B:$B,$A2038,Anlagenbewegungsdaten_AV!$D:$D),2)</f>
        <v>0</v>
      </c>
      <c r="Q2038" s="321">
        <f t="shared" si="75"/>
        <v>0</v>
      </c>
      <c r="S2038" s="324"/>
      <c r="T2038" s="317"/>
      <c r="U2038" s="325"/>
      <c r="V2038" s="325"/>
    </row>
    <row r="2039" spans="1:22" ht="15" customHeight="1" x14ac:dyDescent="0.25">
      <c r="A2039" s="129" t="s">
        <v>3637</v>
      </c>
      <c r="B2039" s="126" t="s">
        <v>2087</v>
      </c>
      <c r="C2039" s="127" t="s">
        <v>4022</v>
      </c>
      <c r="D2039" s="127" t="s">
        <v>3438</v>
      </c>
      <c r="E2039" s="127" t="s">
        <v>3299</v>
      </c>
      <c r="F2039" s="128">
        <v>23.61</v>
      </c>
      <c r="G2039" s="128">
        <v>23.81</v>
      </c>
      <c r="H2039" s="128">
        <v>18.89</v>
      </c>
      <c r="I2039" s="311"/>
      <c r="J2039" s="319">
        <f>ROUND(SUMIF(Anlagenbewegungsdaten!B:B,A2039,Anlagenbewegungsdaten!C:C),3)</f>
        <v>0</v>
      </c>
      <c r="K2039" s="320">
        <f>ROUND(SUMIF(Anlagenbewegungsdaten!$B:$B,$A2039,Anlagenbewegungsdaten!$D:$D),2)</f>
        <v>0</v>
      </c>
      <c r="L2039" s="321">
        <f t="shared" si="74"/>
        <v>0</v>
      </c>
      <c r="M2039" s="341" t="s">
        <v>4950</v>
      </c>
      <c r="N2039" s="341" t="s">
        <v>4963</v>
      </c>
      <c r="O2039" s="323">
        <f>ROUND(SUMIF(Anlagenbewegungsdaten_AV!B:B,A2039,Anlagenbewegungsdaten_AV!C:C),3)</f>
        <v>0</v>
      </c>
      <c r="P2039" s="320">
        <f>ROUND(SUMIF(Anlagenbewegungsdaten_AV!$B:$B,$A2039,Anlagenbewegungsdaten_AV!$D:$D),2)</f>
        <v>0</v>
      </c>
      <c r="Q2039" s="321">
        <f t="shared" si="75"/>
        <v>0</v>
      </c>
      <c r="S2039" s="324"/>
      <c r="T2039" s="317"/>
      <c r="U2039" s="325"/>
      <c r="V2039" s="325"/>
    </row>
    <row r="2040" spans="1:22" ht="15" customHeight="1" x14ac:dyDescent="0.25">
      <c r="A2040" s="129" t="s">
        <v>4410</v>
      </c>
      <c r="B2040" s="126" t="s">
        <v>2087</v>
      </c>
      <c r="C2040" s="127" t="s">
        <v>4022</v>
      </c>
      <c r="D2040" s="127" t="s">
        <v>4209</v>
      </c>
      <c r="E2040" s="127" t="s">
        <v>4069</v>
      </c>
      <c r="F2040" s="128">
        <v>23.58</v>
      </c>
      <c r="G2040" s="128">
        <v>23.779999999999998</v>
      </c>
      <c r="H2040" s="128">
        <v>18.86</v>
      </c>
      <c r="I2040" s="311"/>
      <c r="J2040" s="319">
        <f>ROUND(SUMIF(Anlagenbewegungsdaten!B:B,A2040,Anlagenbewegungsdaten!C:C),3)</f>
        <v>0</v>
      </c>
      <c r="K2040" s="320">
        <f>ROUND(SUMIF(Anlagenbewegungsdaten!$B:$B,$A2040,Anlagenbewegungsdaten!$D:$D),2)</f>
        <v>0</v>
      </c>
      <c r="L2040" s="321">
        <f t="shared" si="74"/>
        <v>0</v>
      </c>
      <c r="M2040" s="341" t="s">
        <v>4950</v>
      </c>
      <c r="N2040" s="341" t="s">
        <v>4963</v>
      </c>
      <c r="O2040" s="323">
        <f>ROUND(SUMIF(Anlagenbewegungsdaten_AV!B:B,A2040,Anlagenbewegungsdaten_AV!C:C),3)</f>
        <v>0</v>
      </c>
      <c r="P2040" s="320">
        <f>ROUND(SUMIF(Anlagenbewegungsdaten_AV!$B:$B,$A2040,Anlagenbewegungsdaten_AV!$D:$D),2)</f>
        <v>0</v>
      </c>
      <c r="Q2040" s="321">
        <f t="shared" si="75"/>
        <v>0</v>
      </c>
      <c r="S2040" s="324"/>
      <c r="T2040" s="317"/>
      <c r="U2040" s="325"/>
      <c r="V2040" s="325"/>
    </row>
    <row r="2041" spans="1:22" ht="15" customHeight="1" x14ac:dyDescent="0.25">
      <c r="A2041" s="129" t="s">
        <v>2050</v>
      </c>
      <c r="B2041" s="126" t="s">
        <v>2087</v>
      </c>
      <c r="C2041" s="127" t="s">
        <v>4022</v>
      </c>
      <c r="D2041" s="127" t="s">
        <v>1904</v>
      </c>
      <c r="E2041" s="127" t="s">
        <v>2462</v>
      </c>
      <c r="F2041" s="128">
        <v>20.67</v>
      </c>
      <c r="G2041" s="128">
        <v>20.87</v>
      </c>
      <c r="H2041" s="128">
        <v>16.54</v>
      </c>
      <c r="I2041" s="311"/>
      <c r="J2041" s="319">
        <f>ROUND(SUMIF(Anlagenbewegungsdaten!B:B,A2041,Anlagenbewegungsdaten!C:C),3)</f>
        <v>0</v>
      </c>
      <c r="K2041" s="320">
        <f>ROUND(SUMIF(Anlagenbewegungsdaten!$B:$B,$A2041,Anlagenbewegungsdaten!$D:$D),2)</f>
        <v>0</v>
      </c>
      <c r="L2041" s="321">
        <f t="shared" si="74"/>
        <v>0</v>
      </c>
      <c r="M2041" s="341" t="s">
        <v>4950</v>
      </c>
      <c r="N2041" s="341" t="s">
        <v>4963</v>
      </c>
      <c r="O2041" s="323">
        <f>ROUND(SUMIF(Anlagenbewegungsdaten_AV!B:B,A2041,Anlagenbewegungsdaten_AV!C:C),3)</f>
        <v>0</v>
      </c>
      <c r="P2041" s="320">
        <f>ROUND(SUMIF(Anlagenbewegungsdaten_AV!$B:$B,$A2041,Anlagenbewegungsdaten_AV!$D:$D),2)</f>
        <v>0</v>
      </c>
      <c r="Q2041" s="321">
        <f t="shared" si="75"/>
        <v>0</v>
      </c>
      <c r="S2041" s="324"/>
      <c r="T2041" s="317"/>
      <c r="U2041" s="325"/>
      <c r="V2041" s="325"/>
    </row>
    <row r="2042" spans="1:22" ht="15" customHeight="1" x14ac:dyDescent="0.25">
      <c r="A2042" s="129" t="s">
        <v>2051</v>
      </c>
      <c r="B2042" s="126" t="s">
        <v>2087</v>
      </c>
      <c r="C2042" s="127" t="s">
        <v>4022</v>
      </c>
      <c r="D2042" s="127" t="s">
        <v>1906</v>
      </c>
      <c r="E2042" s="127" t="s">
        <v>2465</v>
      </c>
      <c r="F2042" s="128">
        <v>22.67</v>
      </c>
      <c r="G2042" s="128">
        <v>22.87</v>
      </c>
      <c r="H2042" s="128">
        <v>18.14</v>
      </c>
      <c r="I2042" s="311"/>
      <c r="J2042" s="319">
        <f>ROUND(SUMIF(Anlagenbewegungsdaten!B:B,A2042,Anlagenbewegungsdaten!C:C),3)</f>
        <v>0</v>
      </c>
      <c r="K2042" s="320">
        <f>ROUND(SUMIF(Anlagenbewegungsdaten!$B:$B,$A2042,Anlagenbewegungsdaten!$D:$D),2)</f>
        <v>0</v>
      </c>
      <c r="L2042" s="321">
        <f t="shared" si="74"/>
        <v>0</v>
      </c>
      <c r="M2042" s="341" t="s">
        <v>4950</v>
      </c>
      <c r="N2042" s="341" t="s">
        <v>4963</v>
      </c>
      <c r="O2042" s="323">
        <f>ROUND(SUMIF(Anlagenbewegungsdaten_AV!B:B,A2042,Anlagenbewegungsdaten_AV!C:C),3)</f>
        <v>0</v>
      </c>
      <c r="P2042" s="320">
        <f>ROUND(SUMIF(Anlagenbewegungsdaten_AV!$B:$B,$A2042,Anlagenbewegungsdaten_AV!$D:$D),2)</f>
        <v>0</v>
      </c>
      <c r="Q2042" s="321">
        <f t="shared" si="75"/>
        <v>0</v>
      </c>
      <c r="S2042" s="324"/>
      <c r="T2042" s="317"/>
      <c r="U2042" s="325"/>
      <c r="V2042" s="325"/>
    </row>
    <row r="2043" spans="1:22" ht="15" customHeight="1" x14ac:dyDescent="0.25">
      <c r="A2043" s="129" t="s">
        <v>2052</v>
      </c>
      <c r="B2043" s="126" t="s">
        <v>2087</v>
      </c>
      <c r="C2043" s="127" t="s">
        <v>4022</v>
      </c>
      <c r="D2043" s="127" t="s">
        <v>1908</v>
      </c>
      <c r="E2043" s="127" t="s">
        <v>1543</v>
      </c>
      <c r="F2043" s="128">
        <v>23.67</v>
      </c>
      <c r="G2043" s="128">
        <v>23.87</v>
      </c>
      <c r="H2043" s="128">
        <v>18.940000000000001</v>
      </c>
      <c r="I2043" s="311"/>
      <c r="J2043" s="319">
        <f>ROUND(SUMIF(Anlagenbewegungsdaten!B:B,A2043,Anlagenbewegungsdaten!C:C),3)</f>
        <v>1317600</v>
      </c>
      <c r="K2043" s="320">
        <f>ROUND(SUMIF(Anlagenbewegungsdaten!$B:$B,$A2043,Anlagenbewegungsdaten!$D:$D),2)</f>
        <v>311875.92</v>
      </c>
      <c r="L2043" s="321">
        <f t="shared" si="74"/>
        <v>3.5527136788005009E-15</v>
      </c>
      <c r="M2043" s="341" t="s">
        <v>4950</v>
      </c>
      <c r="N2043" s="341" t="s">
        <v>4963</v>
      </c>
      <c r="O2043" s="323">
        <f>ROUND(SUMIF(Anlagenbewegungsdaten_AV!B:B,A2043,Anlagenbewegungsdaten_AV!C:C),3)</f>
        <v>0</v>
      </c>
      <c r="P2043" s="320">
        <f>ROUND(SUMIF(Anlagenbewegungsdaten_AV!$B:$B,$A2043,Anlagenbewegungsdaten_AV!$D:$D),2)</f>
        <v>0</v>
      </c>
      <c r="Q2043" s="321">
        <f t="shared" si="75"/>
        <v>0</v>
      </c>
      <c r="S2043" s="324"/>
      <c r="T2043" s="317"/>
      <c r="U2043" s="325"/>
      <c r="V2043" s="325"/>
    </row>
    <row r="2044" spans="1:22" ht="15" customHeight="1" x14ac:dyDescent="0.25">
      <c r="A2044" s="129" t="s">
        <v>2053</v>
      </c>
      <c r="B2044" s="126" t="s">
        <v>2087</v>
      </c>
      <c r="C2044" s="127" t="s">
        <v>4022</v>
      </c>
      <c r="D2044" s="127" t="s">
        <v>1910</v>
      </c>
      <c r="E2044" s="127" t="s">
        <v>1546</v>
      </c>
      <c r="F2044" s="128">
        <v>23.67</v>
      </c>
      <c r="G2044" s="128">
        <v>23.87</v>
      </c>
      <c r="H2044" s="128">
        <v>18.940000000000001</v>
      </c>
      <c r="I2044" s="311"/>
      <c r="J2044" s="319">
        <f>ROUND(SUMIF(Anlagenbewegungsdaten!B:B,A2044,Anlagenbewegungsdaten!C:C),3)</f>
        <v>0</v>
      </c>
      <c r="K2044" s="320">
        <f>ROUND(SUMIF(Anlagenbewegungsdaten!$B:$B,$A2044,Anlagenbewegungsdaten!$D:$D),2)</f>
        <v>0</v>
      </c>
      <c r="L2044" s="321">
        <f t="shared" si="74"/>
        <v>0</v>
      </c>
      <c r="M2044" s="341" t="s">
        <v>4950</v>
      </c>
      <c r="N2044" s="341" t="s">
        <v>4963</v>
      </c>
      <c r="O2044" s="323">
        <f>ROUND(SUMIF(Anlagenbewegungsdaten_AV!B:B,A2044,Anlagenbewegungsdaten_AV!C:C),3)</f>
        <v>0</v>
      </c>
      <c r="P2044" s="320">
        <f>ROUND(SUMIF(Anlagenbewegungsdaten_AV!$B:$B,$A2044,Anlagenbewegungsdaten_AV!$D:$D),2)</f>
        <v>0</v>
      </c>
      <c r="Q2044" s="321">
        <f t="shared" si="75"/>
        <v>0</v>
      </c>
      <c r="S2044" s="324"/>
      <c r="T2044" s="317"/>
      <c r="U2044" s="325"/>
      <c r="V2044" s="325"/>
    </row>
    <row r="2045" spans="1:22" ht="15" customHeight="1" x14ac:dyDescent="0.25">
      <c r="A2045" s="129" t="s">
        <v>2894</v>
      </c>
      <c r="B2045" s="126" t="s">
        <v>2087</v>
      </c>
      <c r="C2045" s="127" t="s">
        <v>4022</v>
      </c>
      <c r="D2045" s="127" t="s">
        <v>2696</v>
      </c>
      <c r="E2045" s="127" t="s">
        <v>2555</v>
      </c>
      <c r="F2045" s="128">
        <v>23.64</v>
      </c>
      <c r="G2045" s="128">
        <v>23.84</v>
      </c>
      <c r="H2045" s="128">
        <v>18.91</v>
      </c>
      <c r="I2045" s="311"/>
      <c r="J2045" s="319">
        <f>ROUND(SUMIF(Anlagenbewegungsdaten!B:B,A2045,Anlagenbewegungsdaten!C:C),3)</f>
        <v>0</v>
      </c>
      <c r="K2045" s="320">
        <f>ROUND(SUMIF(Anlagenbewegungsdaten!$B:$B,$A2045,Anlagenbewegungsdaten!$D:$D),2)</f>
        <v>0</v>
      </c>
      <c r="L2045" s="321">
        <f t="shared" si="74"/>
        <v>0</v>
      </c>
      <c r="M2045" s="341" t="s">
        <v>4950</v>
      </c>
      <c r="N2045" s="341" t="s">
        <v>4963</v>
      </c>
      <c r="O2045" s="323">
        <f>ROUND(SUMIF(Anlagenbewegungsdaten_AV!B:B,A2045,Anlagenbewegungsdaten_AV!C:C),3)</f>
        <v>0</v>
      </c>
      <c r="P2045" s="320">
        <f>ROUND(SUMIF(Anlagenbewegungsdaten_AV!$B:$B,$A2045,Anlagenbewegungsdaten_AV!$D:$D),2)</f>
        <v>0</v>
      </c>
      <c r="Q2045" s="321">
        <f t="shared" si="75"/>
        <v>0</v>
      </c>
      <c r="S2045" s="324"/>
      <c r="T2045" s="317"/>
      <c r="U2045" s="325"/>
      <c r="V2045" s="325"/>
    </row>
    <row r="2046" spans="1:22" ht="15" customHeight="1" x14ac:dyDescent="0.25">
      <c r="A2046" s="129" t="s">
        <v>3638</v>
      </c>
      <c r="B2046" s="126" t="s">
        <v>2087</v>
      </c>
      <c r="C2046" s="127" t="s">
        <v>4022</v>
      </c>
      <c r="D2046" s="127" t="s">
        <v>3440</v>
      </c>
      <c r="E2046" s="127" t="s">
        <v>3299</v>
      </c>
      <c r="F2046" s="128">
        <v>23.61</v>
      </c>
      <c r="G2046" s="128">
        <v>23.81</v>
      </c>
      <c r="H2046" s="128">
        <v>18.89</v>
      </c>
      <c r="I2046" s="311"/>
      <c r="J2046" s="319">
        <f>ROUND(SUMIF(Anlagenbewegungsdaten!B:B,A2046,Anlagenbewegungsdaten!C:C),3)</f>
        <v>0</v>
      </c>
      <c r="K2046" s="320">
        <f>ROUND(SUMIF(Anlagenbewegungsdaten!$B:$B,$A2046,Anlagenbewegungsdaten!$D:$D),2)</f>
        <v>0</v>
      </c>
      <c r="L2046" s="321">
        <f t="shared" si="74"/>
        <v>0</v>
      </c>
      <c r="M2046" s="341" t="s">
        <v>4950</v>
      </c>
      <c r="N2046" s="341" t="s">
        <v>4963</v>
      </c>
      <c r="O2046" s="323">
        <f>ROUND(SUMIF(Anlagenbewegungsdaten_AV!B:B,A2046,Anlagenbewegungsdaten_AV!C:C),3)</f>
        <v>0</v>
      </c>
      <c r="P2046" s="320">
        <f>ROUND(SUMIF(Anlagenbewegungsdaten_AV!$B:$B,$A2046,Anlagenbewegungsdaten_AV!$D:$D),2)</f>
        <v>0</v>
      </c>
      <c r="Q2046" s="321">
        <f t="shared" si="75"/>
        <v>0</v>
      </c>
      <c r="S2046" s="324"/>
      <c r="T2046" s="317"/>
      <c r="U2046" s="325"/>
      <c r="V2046" s="325"/>
    </row>
    <row r="2047" spans="1:22" ht="15" customHeight="1" x14ac:dyDescent="0.25">
      <c r="A2047" s="129" t="s">
        <v>4411</v>
      </c>
      <c r="B2047" s="126" t="s">
        <v>2087</v>
      </c>
      <c r="C2047" s="127" t="s">
        <v>4022</v>
      </c>
      <c r="D2047" s="127" t="s">
        <v>4211</v>
      </c>
      <c r="E2047" s="127" t="s">
        <v>4069</v>
      </c>
      <c r="F2047" s="128">
        <v>23.58</v>
      </c>
      <c r="G2047" s="128">
        <v>23.779999999999998</v>
      </c>
      <c r="H2047" s="128">
        <v>18.86</v>
      </c>
      <c r="I2047" s="311"/>
      <c r="J2047" s="319">
        <f>ROUND(SUMIF(Anlagenbewegungsdaten!B:B,A2047,Anlagenbewegungsdaten!C:C),3)</f>
        <v>0</v>
      </c>
      <c r="K2047" s="320">
        <f>ROUND(SUMIF(Anlagenbewegungsdaten!$B:$B,$A2047,Anlagenbewegungsdaten!$D:$D),2)</f>
        <v>0</v>
      </c>
      <c r="L2047" s="321">
        <f t="shared" si="74"/>
        <v>0</v>
      </c>
      <c r="M2047" s="341" t="s">
        <v>4950</v>
      </c>
      <c r="N2047" s="341" t="s">
        <v>4963</v>
      </c>
      <c r="O2047" s="323">
        <f>ROUND(SUMIF(Anlagenbewegungsdaten_AV!B:B,A2047,Anlagenbewegungsdaten_AV!C:C),3)</f>
        <v>0</v>
      </c>
      <c r="P2047" s="320">
        <f>ROUND(SUMIF(Anlagenbewegungsdaten_AV!$B:$B,$A2047,Anlagenbewegungsdaten_AV!$D:$D),2)</f>
        <v>0</v>
      </c>
      <c r="Q2047" s="321">
        <f t="shared" si="75"/>
        <v>0</v>
      </c>
      <c r="S2047" s="324"/>
      <c r="T2047" s="317"/>
      <c r="U2047" s="325"/>
      <c r="V2047" s="325"/>
    </row>
    <row r="2048" spans="1:22" ht="15" customHeight="1" x14ac:dyDescent="0.25">
      <c r="A2048" s="129" t="s">
        <v>2054</v>
      </c>
      <c r="B2048" s="126" t="s">
        <v>2087</v>
      </c>
      <c r="C2048" s="127" t="s">
        <v>4022</v>
      </c>
      <c r="D2048" s="127" t="s">
        <v>1912</v>
      </c>
      <c r="E2048" s="127" t="s">
        <v>2462</v>
      </c>
      <c r="F2048" s="128">
        <v>21.67</v>
      </c>
      <c r="G2048" s="128">
        <v>21.87</v>
      </c>
      <c r="H2048" s="128">
        <v>17.34</v>
      </c>
      <c r="I2048" s="311"/>
      <c r="J2048" s="319">
        <f>ROUND(SUMIF(Anlagenbewegungsdaten!B:B,A2048,Anlagenbewegungsdaten!C:C),3)</f>
        <v>0</v>
      </c>
      <c r="K2048" s="320">
        <f>ROUND(SUMIF(Anlagenbewegungsdaten!$B:$B,$A2048,Anlagenbewegungsdaten!$D:$D),2)</f>
        <v>0</v>
      </c>
      <c r="L2048" s="321">
        <f t="shared" si="74"/>
        <v>0</v>
      </c>
      <c r="M2048" s="341" t="s">
        <v>4950</v>
      </c>
      <c r="N2048" s="341" t="s">
        <v>4963</v>
      </c>
      <c r="O2048" s="323">
        <f>ROUND(SUMIF(Anlagenbewegungsdaten_AV!B:B,A2048,Anlagenbewegungsdaten_AV!C:C),3)</f>
        <v>0</v>
      </c>
      <c r="P2048" s="320">
        <f>ROUND(SUMIF(Anlagenbewegungsdaten_AV!$B:$B,$A2048,Anlagenbewegungsdaten_AV!$D:$D),2)</f>
        <v>0</v>
      </c>
      <c r="Q2048" s="321">
        <f t="shared" si="75"/>
        <v>0</v>
      </c>
      <c r="S2048" s="324"/>
      <c r="T2048" s="317"/>
      <c r="U2048" s="325"/>
      <c r="V2048" s="325"/>
    </row>
    <row r="2049" spans="1:22" ht="15" customHeight="1" x14ac:dyDescent="0.25">
      <c r="A2049" s="129" t="s">
        <v>2055</v>
      </c>
      <c r="B2049" s="126" t="s">
        <v>2087</v>
      </c>
      <c r="C2049" s="127" t="s">
        <v>4022</v>
      </c>
      <c r="D2049" s="127" t="s">
        <v>1914</v>
      </c>
      <c r="E2049" s="127" t="s">
        <v>2465</v>
      </c>
      <c r="F2049" s="128">
        <v>23.67</v>
      </c>
      <c r="G2049" s="128">
        <v>23.87</v>
      </c>
      <c r="H2049" s="128">
        <v>18.940000000000001</v>
      </c>
      <c r="I2049" s="311"/>
      <c r="J2049" s="319">
        <f>ROUND(SUMIF(Anlagenbewegungsdaten!B:B,A2049,Anlagenbewegungsdaten!C:C),3)</f>
        <v>0</v>
      </c>
      <c r="K2049" s="320">
        <f>ROUND(SUMIF(Anlagenbewegungsdaten!$B:$B,$A2049,Anlagenbewegungsdaten!$D:$D),2)</f>
        <v>0</v>
      </c>
      <c r="L2049" s="321">
        <f t="shared" si="74"/>
        <v>0</v>
      </c>
      <c r="M2049" s="341" t="s">
        <v>4950</v>
      </c>
      <c r="N2049" s="341" t="s">
        <v>4963</v>
      </c>
      <c r="O2049" s="323">
        <f>ROUND(SUMIF(Anlagenbewegungsdaten_AV!B:B,A2049,Anlagenbewegungsdaten_AV!C:C),3)</f>
        <v>0</v>
      </c>
      <c r="P2049" s="320">
        <f>ROUND(SUMIF(Anlagenbewegungsdaten_AV!$B:$B,$A2049,Anlagenbewegungsdaten_AV!$D:$D),2)</f>
        <v>0</v>
      </c>
      <c r="Q2049" s="321">
        <f t="shared" si="75"/>
        <v>0</v>
      </c>
      <c r="S2049" s="324"/>
      <c r="T2049" s="317"/>
      <c r="U2049" s="325"/>
      <c r="V2049" s="325"/>
    </row>
    <row r="2050" spans="1:22" ht="15" customHeight="1" x14ac:dyDescent="0.25">
      <c r="A2050" s="129" t="s">
        <v>2056</v>
      </c>
      <c r="B2050" s="126" t="s">
        <v>2087</v>
      </c>
      <c r="C2050" s="127" t="s">
        <v>4022</v>
      </c>
      <c r="D2050" s="127" t="s">
        <v>1916</v>
      </c>
      <c r="E2050" s="127" t="s">
        <v>1543</v>
      </c>
      <c r="F2050" s="128">
        <v>24.67</v>
      </c>
      <c r="G2050" s="128">
        <v>24.87</v>
      </c>
      <c r="H2050" s="128">
        <v>19.739999999999998</v>
      </c>
      <c r="I2050" s="311"/>
      <c r="J2050" s="319">
        <f>ROUND(SUMIF(Anlagenbewegungsdaten!B:B,A2050,Anlagenbewegungsdaten!C:C),3)</f>
        <v>0</v>
      </c>
      <c r="K2050" s="320">
        <f>ROUND(SUMIF(Anlagenbewegungsdaten!$B:$B,$A2050,Anlagenbewegungsdaten!$D:$D),2)</f>
        <v>0</v>
      </c>
      <c r="L2050" s="321">
        <f t="shared" si="74"/>
        <v>0</v>
      </c>
      <c r="M2050" s="341" t="s">
        <v>4950</v>
      </c>
      <c r="N2050" s="341" t="s">
        <v>4963</v>
      </c>
      <c r="O2050" s="323">
        <f>ROUND(SUMIF(Anlagenbewegungsdaten_AV!B:B,A2050,Anlagenbewegungsdaten_AV!C:C),3)</f>
        <v>0</v>
      </c>
      <c r="P2050" s="320">
        <f>ROUND(SUMIF(Anlagenbewegungsdaten_AV!$B:$B,$A2050,Anlagenbewegungsdaten_AV!$D:$D),2)</f>
        <v>0</v>
      </c>
      <c r="Q2050" s="321">
        <f t="shared" si="75"/>
        <v>0</v>
      </c>
      <c r="S2050" s="324"/>
      <c r="T2050" s="317"/>
      <c r="U2050" s="325"/>
      <c r="V2050" s="325"/>
    </row>
    <row r="2051" spans="1:22" ht="15" customHeight="1" x14ac:dyDescent="0.25">
      <c r="A2051" s="129" t="s">
        <v>2057</v>
      </c>
      <c r="B2051" s="126" t="s">
        <v>2087</v>
      </c>
      <c r="C2051" s="127" t="s">
        <v>4022</v>
      </c>
      <c r="D2051" s="127" t="s">
        <v>1918</v>
      </c>
      <c r="E2051" s="127" t="s">
        <v>1546</v>
      </c>
      <c r="F2051" s="128">
        <v>24.67</v>
      </c>
      <c r="G2051" s="128">
        <v>24.87</v>
      </c>
      <c r="H2051" s="128">
        <v>19.739999999999998</v>
      </c>
      <c r="I2051" s="311"/>
      <c r="J2051" s="319">
        <f>ROUND(SUMIF(Anlagenbewegungsdaten!B:B,A2051,Anlagenbewegungsdaten!C:C),3)</f>
        <v>0</v>
      </c>
      <c r="K2051" s="320">
        <f>ROUND(SUMIF(Anlagenbewegungsdaten!$B:$B,$A2051,Anlagenbewegungsdaten!$D:$D),2)</f>
        <v>0</v>
      </c>
      <c r="L2051" s="321">
        <f t="shared" si="74"/>
        <v>0</v>
      </c>
      <c r="M2051" s="341" t="s">
        <v>4950</v>
      </c>
      <c r="N2051" s="341" t="s">
        <v>4963</v>
      </c>
      <c r="O2051" s="323">
        <f>ROUND(SUMIF(Anlagenbewegungsdaten_AV!B:B,A2051,Anlagenbewegungsdaten_AV!C:C),3)</f>
        <v>0</v>
      </c>
      <c r="P2051" s="320">
        <f>ROUND(SUMIF(Anlagenbewegungsdaten_AV!$B:$B,$A2051,Anlagenbewegungsdaten_AV!$D:$D),2)</f>
        <v>0</v>
      </c>
      <c r="Q2051" s="321">
        <f t="shared" si="75"/>
        <v>0</v>
      </c>
      <c r="S2051" s="324"/>
      <c r="T2051" s="317"/>
      <c r="U2051" s="325"/>
      <c r="V2051" s="325"/>
    </row>
    <row r="2052" spans="1:22" ht="15" customHeight="1" x14ac:dyDescent="0.25">
      <c r="A2052" s="129" t="s">
        <v>2895</v>
      </c>
      <c r="B2052" s="126" t="s">
        <v>2087</v>
      </c>
      <c r="C2052" s="127" t="s">
        <v>4022</v>
      </c>
      <c r="D2052" s="127" t="s">
        <v>2698</v>
      </c>
      <c r="E2052" s="127" t="s">
        <v>2555</v>
      </c>
      <c r="F2052" s="128">
        <v>24.64</v>
      </c>
      <c r="G2052" s="128">
        <v>24.84</v>
      </c>
      <c r="H2052" s="128">
        <v>19.71</v>
      </c>
      <c r="I2052" s="311"/>
      <c r="J2052" s="319">
        <f>ROUND(SUMIF(Anlagenbewegungsdaten!B:B,A2052,Anlagenbewegungsdaten!C:C),3)</f>
        <v>0</v>
      </c>
      <c r="K2052" s="320">
        <f>ROUND(SUMIF(Anlagenbewegungsdaten!$B:$B,$A2052,Anlagenbewegungsdaten!$D:$D),2)</f>
        <v>0</v>
      </c>
      <c r="L2052" s="321">
        <f t="shared" si="74"/>
        <v>0</v>
      </c>
      <c r="M2052" s="341" t="s">
        <v>4950</v>
      </c>
      <c r="N2052" s="341" t="s">
        <v>4963</v>
      </c>
      <c r="O2052" s="323">
        <f>ROUND(SUMIF(Anlagenbewegungsdaten_AV!B:B,A2052,Anlagenbewegungsdaten_AV!C:C),3)</f>
        <v>0</v>
      </c>
      <c r="P2052" s="320">
        <f>ROUND(SUMIF(Anlagenbewegungsdaten_AV!$B:$B,$A2052,Anlagenbewegungsdaten_AV!$D:$D),2)</f>
        <v>0</v>
      </c>
      <c r="Q2052" s="321">
        <f t="shared" si="75"/>
        <v>0</v>
      </c>
      <c r="S2052" s="324"/>
      <c r="T2052" s="317"/>
      <c r="U2052" s="325"/>
      <c r="V2052" s="325"/>
    </row>
    <row r="2053" spans="1:22" ht="15" customHeight="1" x14ac:dyDescent="0.25">
      <c r="A2053" s="129" t="s">
        <v>3639</v>
      </c>
      <c r="B2053" s="126" t="s">
        <v>2087</v>
      </c>
      <c r="C2053" s="127" t="s">
        <v>4022</v>
      </c>
      <c r="D2053" s="127" t="s">
        <v>3442</v>
      </c>
      <c r="E2053" s="127" t="s">
        <v>3299</v>
      </c>
      <c r="F2053" s="128">
        <v>24.61</v>
      </c>
      <c r="G2053" s="128">
        <v>24.81</v>
      </c>
      <c r="H2053" s="128">
        <v>19.690000000000001</v>
      </c>
      <c r="I2053" s="311"/>
      <c r="J2053" s="319">
        <f>ROUND(SUMIF(Anlagenbewegungsdaten!B:B,A2053,Anlagenbewegungsdaten!C:C),3)</f>
        <v>0</v>
      </c>
      <c r="K2053" s="320">
        <f>ROUND(SUMIF(Anlagenbewegungsdaten!$B:$B,$A2053,Anlagenbewegungsdaten!$D:$D),2)</f>
        <v>0</v>
      </c>
      <c r="L2053" s="321">
        <f t="shared" si="74"/>
        <v>0</v>
      </c>
      <c r="M2053" s="341" t="s">
        <v>4950</v>
      </c>
      <c r="N2053" s="341" t="s">
        <v>4963</v>
      </c>
      <c r="O2053" s="323">
        <f>ROUND(SUMIF(Anlagenbewegungsdaten_AV!B:B,A2053,Anlagenbewegungsdaten_AV!C:C),3)</f>
        <v>0</v>
      </c>
      <c r="P2053" s="320">
        <f>ROUND(SUMIF(Anlagenbewegungsdaten_AV!$B:$B,$A2053,Anlagenbewegungsdaten_AV!$D:$D),2)</f>
        <v>0</v>
      </c>
      <c r="Q2053" s="321">
        <f t="shared" si="75"/>
        <v>0</v>
      </c>
      <c r="S2053" s="324"/>
      <c r="T2053" s="317"/>
      <c r="U2053" s="325"/>
      <c r="V2053" s="325"/>
    </row>
    <row r="2054" spans="1:22" ht="15" customHeight="1" x14ac:dyDescent="0.25">
      <c r="A2054" s="129" t="s">
        <v>4412</v>
      </c>
      <c r="B2054" s="126" t="s">
        <v>2087</v>
      </c>
      <c r="C2054" s="127" t="s">
        <v>4022</v>
      </c>
      <c r="D2054" s="127" t="s">
        <v>4213</v>
      </c>
      <c r="E2054" s="127" t="s">
        <v>4069</v>
      </c>
      <c r="F2054" s="128">
        <v>24.58</v>
      </c>
      <c r="G2054" s="128">
        <v>24.779999999999998</v>
      </c>
      <c r="H2054" s="128">
        <v>19.66</v>
      </c>
      <c r="I2054" s="311"/>
      <c r="J2054" s="319">
        <f>ROUND(SUMIF(Anlagenbewegungsdaten!B:B,A2054,Anlagenbewegungsdaten!C:C),3)</f>
        <v>0</v>
      </c>
      <c r="K2054" s="320">
        <f>ROUND(SUMIF(Anlagenbewegungsdaten!$B:$B,$A2054,Anlagenbewegungsdaten!$D:$D),2)</f>
        <v>0</v>
      </c>
      <c r="L2054" s="321">
        <f t="shared" si="74"/>
        <v>0</v>
      </c>
      <c r="M2054" s="341" t="s">
        <v>4950</v>
      </c>
      <c r="N2054" s="341" t="s">
        <v>4963</v>
      </c>
      <c r="O2054" s="323">
        <f>ROUND(SUMIF(Anlagenbewegungsdaten_AV!B:B,A2054,Anlagenbewegungsdaten_AV!C:C),3)</f>
        <v>0</v>
      </c>
      <c r="P2054" s="320">
        <f>ROUND(SUMIF(Anlagenbewegungsdaten_AV!$B:$B,$A2054,Anlagenbewegungsdaten_AV!$D:$D),2)</f>
        <v>0</v>
      </c>
      <c r="Q2054" s="321">
        <f t="shared" si="75"/>
        <v>0</v>
      </c>
      <c r="S2054" s="324"/>
      <c r="T2054" s="317"/>
      <c r="U2054" s="325"/>
      <c r="V2054" s="325"/>
    </row>
    <row r="2055" spans="1:22" ht="15" customHeight="1" x14ac:dyDescent="0.25">
      <c r="A2055" s="129" t="s">
        <v>2058</v>
      </c>
      <c r="B2055" s="126" t="s">
        <v>2087</v>
      </c>
      <c r="C2055" s="127" t="s">
        <v>4022</v>
      </c>
      <c r="D2055" s="127" t="s">
        <v>1920</v>
      </c>
      <c r="E2055" s="127" t="s">
        <v>2462</v>
      </c>
      <c r="F2055" s="128">
        <v>24.67</v>
      </c>
      <c r="G2055" s="128">
        <v>24.87</v>
      </c>
      <c r="H2055" s="128">
        <v>19.739999999999998</v>
      </c>
      <c r="I2055" s="311"/>
      <c r="J2055" s="319">
        <f>ROUND(SUMIF(Anlagenbewegungsdaten!B:B,A2055,Anlagenbewegungsdaten!C:C),3)</f>
        <v>0</v>
      </c>
      <c r="K2055" s="320">
        <f>ROUND(SUMIF(Anlagenbewegungsdaten!$B:$B,$A2055,Anlagenbewegungsdaten!$D:$D),2)</f>
        <v>0</v>
      </c>
      <c r="L2055" s="321">
        <f t="shared" si="74"/>
        <v>0</v>
      </c>
      <c r="M2055" s="341" t="s">
        <v>4950</v>
      </c>
      <c r="N2055" s="341" t="s">
        <v>4963</v>
      </c>
      <c r="O2055" s="323">
        <f>ROUND(SUMIF(Anlagenbewegungsdaten_AV!B:B,A2055,Anlagenbewegungsdaten_AV!C:C),3)</f>
        <v>0</v>
      </c>
      <c r="P2055" s="320">
        <f>ROUND(SUMIF(Anlagenbewegungsdaten_AV!$B:$B,$A2055,Anlagenbewegungsdaten_AV!$D:$D),2)</f>
        <v>0</v>
      </c>
      <c r="Q2055" s="321">
        <f t="shared" si="75"/>
        <v>0</v>
      </c>
      <c r="S2055" s="324"/>
      <c r="T2055" s="317"/>
      <c r="U2055" s="325"/>
      <c r="V2055" s="325"/>
    </row>
    <row r="2056" spans="1:22" ht="15" customHeight="1" x14ac:dyDescent="0.25">
      <c r="A2056" s="129" t="s">
        <v>2059</v>
      </c>
      <c r="B2056" s="126" t="s">
        <v>2087</v>
      </c>
      <c r="C2056" s="127" t="s">
        <v>4022</v>
      </c>
      <c r="D2056" s="127" t="s">
        <v>1922</v>
      </c>
      <c r="E2056" s="127" t="s">
        <v>2465</v>
      </c>
      <c r="F2056" s="128">
        <v>26.67</v>
      </c>
      <c r="G2056" s="128">
        <v>26.87</v>
      </c>
      <c r="H2056" s="128">
        <v>21.34</v>
      </c>
      <c r="I2056" s="311"/>
      <c r="J2056" s="319">
        <f>ROUND(SUMIF(Anlagenbewegungsdaten!B:B,A2056,Anlagenbewegungsdaten!C:C),3)</f>
        <v>0</v>
      </c>
      <c r="K2056" s="320">
        <f>ROUND(SUMIF(Anlagenbewegungsdaten!$B:$B,$A2056,Anlagenbewegungsdaten!$D:$D),2)</f>
        <v>0</v>
      </c>
      <c r="L2056" s="321">
        <f t="shared" si="74"/>
        <v>0</v>
      </c>
      <c r="M2056" s="341" t="s">
        <v>4950</v>
      </c>
      <c r="N2056" s="341" t="s">
        <v>4963</v>
      </c>
      <c r="O2056" s="323">
        <f>ROUND(SUMIF(Anlagenbewegungsdaten_AV!B:B,A2056,Anlagenbewegungsdaten_AV!C:C),3)</f>
        <v>0</v>
      </c>
      <c r="P2056" s="320">
        <f>ROUND(SUMIF(Anlagenbewegungsdaten_AV!$B:$B,$A2056,Anlagenbewegungsdaten_AV!$D:$D),2)</f>
        <v>0</v>
      </c>
      <c r="Q2056" s="321">
        <f t="shared" si="75"/>
        <v>0</v>
      </c>
      <c r="S2056" s="324"/>
      <c r="T2056" s="317"/>
      <c r="U2056" s="325"/>
      <c r="V2056" s="325"/>
    </row>
    <row r="2057" spans="1:22" ht="15" customHeight="1" x14ac:dyDescent="0.25">
      <c r="A2057" s="129" t="s">
        <v>2060</v>
      </c>
      <c r="B2057" s="126" t="s">
        <v>2087</v>
      </c>
      <c r="C2057" s="127" t="s">
        <v>4022</v>
      </c>
      <c r="D2057" s="127" t="s">
        <v>1924</v>
      </c>
      <c r="E2057" s="127" t="s">
        <v>1543</v>
      </c>
      <c r="F2057" s="128">
        <v>27.67</v>
      </c>
      <c r="G2057" s="128">
        <v>27.87</v>
      </c>
      <c r="H2057" s="128">
        <v>22.14</v>
      </c>
      <c r="I2057" s="311"/>
      <c r="J2057" s="319">
        <f>ROUND(SUMIF(Anlagenbewegungsdaten!B:B,A2057,Anlagenbewegungsdaten!C:C),3)</f>
        <v>0</v>
      </c>
      <c r="K2057" s="320">
        <f>ROUND(SUMIF(Anlagenbewegungsdaten!$B:$B,$A2057,Anlagenbewegungsdaten!$D:$D),2)</f>
        <v>0</v>
      </c>
      <c r="L2057" s="321">
        <f t="shared" si="74"/>
        <v>0</v>
      </c>
      <c r="M2057" s="341" t="s">
        <v>4950</v>
      </c>
      <c r="N2057" s="341" t="s">
        <v>4963</v>
      </c>
      <c r="O2057" s="323">
        <f>ROUND(SUMIF(Anlagenbewegungsdaten_AV!B:B,A2057,Anlagenbewegungsdaten_AV!C:C),3)</f>
        <v>0</v>
      </c>
      <c r="P2057" s="320">
        <f>ROUND(SUMIF(Anlagenbewegungsdaten_AV!$B:$B,$A2057,Anlagenbewegungsdaten_AV!$D:$D),2)</f>
        <v>0</v>
      </c>
      <c r="Q2057" s="321">
        <f t="shared" si="75"/>
        <v>0</v>
      </c>
      <c r="S2057" s="324"/>
      <c r="T2057" s="317"/>
      <c r="U2057" s="325"/>
      <c r="V2057" s="325"/>
    </row>
    <row r="2058" spans="1:22" ht="15" customHeight="1" x14ac:dyDescent="0.25">
      <c r="A2058" s="129" t="s">
        <v>2061</v>
      </c>
      <c r="B2058" s="126" t="s">
        <v>2087</v>
      </c>
      <c r="C2058" s="127" t="s">
        <v>4022</v>
      </c>
      <c r="D2058" s="127" t="s">
        <v>1926</v>
      </c>
      <c r="E2058" s="127" t="s">
        <v>1546</v>
      </c>
      <c r="F2058" s="128">
        <v>27.67</v>
      </c>
      <c r="G2058" s="128">
        <v>27.87</v>
      </c>
      <c r="H2058" s="128">
        <v>22.14</v>
      </c>
      <c r="I2058" s="311"/>
      <c r="J2058" s="319">
        <f>ROUND(SUMIF(Anlagenbewegungsdaten!B:B,A2058,Anlagenbewegungsdaten!C:C),3)</f>
        <v>0</v>
      </c>
      <c r="K2058" s="320">
        <f>ROUND(SUMIF(Anlagenbewegungsdaten!$B:$B,$A2058,Anlagenbewegungsdaten!$D:$D),2)</f>
        <v>0</v>
      </c>
      <c r="L2058" s="321">
        <f t="shared" ref="L2058:L2121" si="76">IF(ISBLANK(F2058),0,IF(OR($J2058&gt;=100,$J2058&lt;=-100),F2058-(K2058/J2058*100),IF(OR(J2058&gt;-100,J2058&lt;100),(J2058*F2058%)-K2058)))</f>
        <v>0</v>
      </c>
      <c r="M2058" s="341" t="s">
        <v>4950</v>
      </c>
      <c r="N2058" s="341" t="s">
        <v>4963</v>
      </c>
      <c r="O2058" s="323">
        <f>ROUND(SUMIF(Anlagenbewegungsdaten_AV!B:B,A2058,Anlagenbewegungsdaten_AV!C:C),3)</f>
        <v>0</v>
      </c>
      <c r="P2058" s="320">
        <f>ROUND(SUMIF(Anlagenbewegungsdaten_AV!$B:$B,$A2058,Anlagenbewegungsdaten_AV!$D:$D),2)</f>
        <v>0</v>
      </c>
      <c r="Q2058" s="321">
        <f t="shared" ref="Q2058:Q2121" si="77">IF(ISBLANK(H2058),0,IF(OR($O2058&gt;=100,$O2058&lt;=-100),H2058-(P2058/O2058*100),IF(OR(O2058&gt;-100,O2058&lt;100),(O2058*G2058%)-P2058)))</f>
        <v>0</v>
      </c>
      <c r="S2058" s="324"/>
      <c r="T2058" s="317"/>
      <c r="U2058" s="325"/>
      <c r="V2058" s="325"/>
    </row>
    <row r="2059" spans="1:22" ht="15" customHeight="1" x14ac:dyDescent="0.25">
      <c r="A2059" s="129" t="s">
        <v>2896</v>
      </c>
      <c r="B2059" s="126" t="s">
        <v>2087</v>
      </c>
      <c r="C2059" s="127" t="s">
        <v>4022</v>
      </c>
      <c r="D2059" s="127" t="s">
        <v>2700</v>
      </c>
      <c r="E2059" s="127" t="s">
        <v>2555</v>
      </c>
      <c r="F2059" s="128">
        <v>27.64</v>
      </c>
      <c r="G2059" s="128">
        <v>27.84</v>
      </c>
      <c r="H2059" s="128">
        <v>22.11</v>
      </c>
      <c r="I2059" s="311"/>
      <c r="J2059" s="319">
        <f>ROUND(SUMIF(Anlagenbewegungsdaten!B:B,A2059,Anlagenbewegungsdaten!C:C),3)</f>
        <v>0</v>
      </c>
      <c r="K2059" s="320">
        <f>ROUND(SUMIF(Anlagenbewegungsdaten!$B:$B,$A2059,Anlagenbewegungsdaten!$D:$D),2)</f>
        <v>0</v>
      </c>
      <c r="L2059" s="321">
        <f t="shared" si="76"/>
        <v>0</v>
      </c>
      <c r="M2059" s="341" t="s">
        <v>4950</v>
      </c>
      <c r="N2059" s="341" t="s">
        <v>4963</v>
      </c>
      <c r="O2059" s="323">
        <f>ROUND(SUMIF(Anlagenbewegungsdaten_AV!B:B,A2059,Anlagenbewegungsdaten_AV!C:C),3)</f>
        <v>0</v>
      </c>
      <c r="P2059" s="320">
        <f>ROUND(SUMIF(Anlagenbewegungsdaten_AV!$B:$B,$A2059,Anlagenbewegungsdaten_AV!$D:$D),2)</f>
        <v>0</v>
      </c>
      <c r="Q2059" s="321">
        <f t="shared" si="77"/>
        <v>0</v>
      </c>
      <c r="S2059" s="324"/>
      <c r="T2059" s="317"/>
      <c r="U2059" s="325"/>
      <c r="V2059" s="325"/>
    </row>
    <row r="2060" spans="1:22" ht="15" customHeight="1" x14ac:dyDescent="0.25">
      <c r="A2060" s="129" t="s">
        <v>3640</v>
      </c>
      <c r="B2060" s="126" t="s">
        <v>2087</v>
      </c>
      <c r="C2060" s="127" t="s">
        <v>4022</v>
      </c>
      <c r="D2060" s="127" t="s">
        <v>3444</v>
      </c>
      <c r="E2060" s="127" t="s">
        <v>3299</v>
      </c>
      <c r="F2060" s="128">
        <v>27.61</v>
      </c>
      <c r="G2060" s="128">
        <v>27.81</v>
      </c>
      <c r="H2060" s="128">
        <v>22.09</v>
      </c>
      <c r="I2060" s="311"/>
      <c r="J2060" s="319">
        <f>ROUND(SUMIF(Anlagenbewegungsdaten!B:B,A2060,Anlagenbewegungsdaten!C:C),3)</f>
        <v>0</v>
      </c>
      <c r="K2060" s="320">
        <f>ROUND(SUMIF(Anlagenbewegungsdaten!$B:$B,$A2060,Anlagenbewegungsdaten!$D:$D),2)</f>
        <v>0</v>
      </c>
      <c r="L2060" s="321">
        <f t="shared" si="76"/>
        <v>0</v>
      </c>
      <c r="M2060" s="341" t="s">
        <v>4950</v>
      </c>
      <c r="N2060" s="341" t="s">
        <v>4963</v>
      </c>
      <c r="O2060" s="323">
        <f>ROUND(SUMIF(Anlagenbewegungsdaten_AV!B:B,A2060,Anlagenbewegungsdaten_AV!C:C),3)</f>
        <v>0</v>
      </c>
      <c r="P2060" s="320">
        <f>ROUND(SUMIF(Anlagenbewegungsdaten_AV!$B:$B,$A2060,Anlagenbewegungsdaten_AV!$D:$D),2)</f>
        <v>0</v>
      </c>
      <c r="Q2060" s="321">
        <f t="shared" si="77"/>
        <v>0</v>
      </c>
      <c r="S2060" s="324"/>
      <c r="T2060" s="317"/>
      <c r="U2060" s="325"/>
      <c r="V2060" s="325"/>
    </row>
    <row r="2061" spans="1:22" ht="15" customHeight="1" x14ac:dyDescent="0.25">
      <c r="A2061" s="129" t="s">
        <v>4413</v>
      </c>
      <c r="B2061" s="126" t="s">
        <v>2087</v>
      </c>
      <c r="C2061" s="127" t="s">
        <v>4022</v>
      </c>
      <c r="D2061" s="127" t="s">
        <v>4215</v>
      </c>
      <c r="E2061" s="127" t="s">
        <v>4069</v>
      </c>
      <c r="F2061" s="128">
        <v>27.58</v>
      </c>
      <c r="G2061" s="128">
        <v>27.779999999999998</v>
      </c>
      <c r="H2061" s="128">
        <v>22.06</v>
      </c>
      <c r="I2061" s="311"/>
      <c r="J2061" s="319">
        <f>ROUND(SUMIF(Anlagenbewegungsdaten!B:B,A2061,Anlagenbewegungsdaten!C:C),3)</f>
        <v>0</v>
      </c>
      <c r="K2061" s="320">
        <f>ROUND(SUMIF(Anlagenbewegungsdaten!$B:$B,$A2061,Anlagenbewegungsdaten!$D:$D),2)</f>
        <v>0</v>
      </c>
      <c r="L2061" s="321">
        <f t="shared" si="76"/>
        <v>0</v>
      </c>
      <c r="M2061" s="341" t="s">
        <v>4950</v>
      </c>
      <c r="N2061" s="341" t="s">
        <v>4963</v>
      </c>
      <c r="O2061" s="323">
        <f>ROUND(SUMIF(Anlagenbewegungsdaten_AV!B:B,A2061,Anlagenbewegungsdaten_AV!C:C),3)</f>
        <v>0</v>
      </c>
      <c r="P2061" s="320">
        <f>ROUND(SUMIF(Anlagenbewegungsdaten_AV!$B:$B,$A2061,Anlagenbewegungsdaten_AV!$D:$D),2)</f>
        <v>0</v>
      </c>
      <c r="Q2061" s="321">
        <f t="shared" si="77"/>
        <v>0</v>
      </c>
      <c r="S2061" s="324"/>
      <c r="T2061" s="317"/>
      <c r="U2061" s="325"/>
      <c r="V2061" s="325"/>
    </row>
    <row r="2062" spans="1:22" ht="15" customHeight="1" x14ac:dyDescent="0.25">
      <c r="A2062" s="129" t="s">
        <v>2062</v>
      </c>
      <c r="B2062" s="126" t="s">
        <v>2087</v>
      </c>
      <c r="C2062" s="127" t="s">
        <v>4022</v>
      </c>
      <c r="D2062" s="127" t="s">
        <v>1928</v>
      </c>
      <c r="E2062" s="127" t="s">
        <v>2462</v>
      </c>
      <c r="F2062" s="128">
        <v>25.67</v>
      </c>
      <c r="G2062" s="128">
        <v>25.87</v>
      </c>
      <c r="H2062" s="128">
        <v>20.54</v>
      </c>
      <c r="I2062" s="311"/>
      <c r="J2062" s="319">
        <f>ROUND(SUMIF(Anlagenbewegungsdaten!B:B,A2062,Anlagenbewegungsdaten!C:C),3)</f>
        <v>0</v>
      </c>
      <c r="K2062" s="320">
        <f>ROUND(SUMIF(Anlagenbewegungsdaten!$B:$B,$A2062,Anlagenbewegungsdaten!$D:$D),2)</f>
        <v>0</v>
      </c>
      <c r="L2062" s="321">
        <f t="shared" si="76"/>
        <v>0</v>
      </c>
      <c r="M2062" s="341" t="s">
        <v>4950</v>
      </c>
      <c r="N2062" s="341" t="s">
        <v>4963</v>
      </c>
      <c r="O2062" s="323">
        <f>ROUND(SUMIF(Anlagenbewegungsdaten_AV!B:B,A2062,Anlagenbewegungsdaten_AV!C:C),3)</f>
        <v>0</v>
      </c>
      <c r="P2062" s="320">
        <f>ROUND(SUMIF(Anlagenbewegungsdaten_AV!$B:$B,$A2062,Anlagenbewegungsdaten_AV!$D:$D),2)</f>
        <v>0</v>
      </c>
      <c r="Q2062" s="321">
        <f t="shared" si="77"/>
        <v>0</v>
      </c>
      <c r="S2062" s="324"/>
      <c r="T2062" s="317"/>
      <c r="U2062" s="325"/>
      <c r="V2062" s="325"/>
    </row>
    <row r="2063" spans="1:22" ht="15" customHeight="1" x14ac:dyDescent="0.25">
      <c r="A2063" s="129" t="s">
        <v>2063</v>
      </c>
      <c r="B2063" s="126" t="s">
        <v>2087</v>
      </c>
      <c r="C2063" s="127" t="s">
        <v>4022</v>
      </c>
      <c r="D2063" s="127" t="s">
        <v>1930</v>
      </c>
      <c r="E2063" s="127" t="s">
        <v>2465</v>
      </c>
      <c r="F2063" s="128">
        <v>27.67</v>
      </c>
      <c r="G2063" s="128">
        <v>27.87</v>
      </c>
      <c r="H2063" s="128">
        <v>22.14</v>
      </c>
      <c r="I2063" s="311"/>
      <c r="J2063" s="319">
        <f>ROUND(SUMIF(Anlagenbewegungsdaten!B:B,A2063,Anlagenbewegungsdaten!C:C),3)</f>
        <v>0</v>
      </c>
      <c r="K2063" s="320">
        <f>ROUND(SUMIF(Anlagenbewegungsdaten!$B:$B,$A2063,Anlagenbewegungsdaten!$D:$D),2)</f>
        <v>0</v>
      </c>
      <c r="L2063" s="321">
        <f t="shared" si="76"/>
        <v>0</v>
      </c>
      <c r="M2063" s="341" t="s">
        <v>4950</v>
      </c>
      <c r="N2063" s="341" t="s">
        <v>4963</v>
      </c>
      <c r="O2063" s="323">
        <f>ROUND(SUMIF(Anlagenbewegungsdaten_AV!B:B,A2063,Anlagenbewegungsdaten_AV!C:C),3)</f>
        <v>0</v>
      </c>
      <c r="P2063" s="320">
        <f>ROUND(SUMIF(Anlagenbewegungsdaten_AV!$B:$B,$A2063,Anlagenbewegungsdaten_AV!$D:$D),2)</f>
        <v>0</v>
      </c>
      <c r="Q2063" s="321">
        <f t="shared" si="77"/>
        <v>0</v>
      </c>
      <c r="S2063" s="324"/>
      <c r="T2063" s="317"/>
      <c r="U2063" s="325"/>
      <c r="V2063" s="325"/>
    </row>
    <row r="2064" spans="1:22" ht="15" customHeight="1" x14ac:dyDescent="0.25">
      <c r="A2064" s="129" t="s">
        <v>2064</v>
      </c>
      <c r="B2064" s="126" t="s">
        <v>2087</v>
      </c>
      <c r="C2064" s="127" t="s">
        <v>4022</v>
      </c>
      <c r="D2064" s="127" t="s">
        <v>1932</v>
      </c>
      <c r="E2064" s="127" t="s">
        <v>1543</v>
      </c>
      <c r="F2064" s="128">
        <v>28.67</v>
      </c>
      <c r="G2064" s="128">
        <v>28.87</v>
      </c>
      <c r="H2064" s="128">
        <v>22.94</v>
      </c>
      <c r="I2064" s="311"/>
      <c r="J2064" s="319">
        <f>ROUND(SUMIF(Anlagenbewegungsdaten!B:B,A2064,Anlagenbewegungsdaten!C:C),3)</f>
        <v>0</v>
      </c>
      <c r="K2064" s="320">
        <f>ROUND(SUMIF(Anlagenbewegungsdaten!$B:$B,$A2064,Anlagenbewegungsdaten!$D:$D),2)</f>
        <v>0</v>
      </c>
      <c r="L2064" s="321">
        <f t="shared" si="76"/>
        <v>0</v>
      </c>
      <c r="M2064" s="341" t="s">
        <v>4950</v>
      </c>
      <c r="N2064" s="341" t="s">
        <v>4963</v>
      </c>
      <c r="O2064" s="323">
        <f>ROUND(SUMIF(Anlagenbewegungsdaten_AV!B:B,A2064,Anlagenbewegungsdaten_AV!C:C),3)</f>
        <v>0</v>
      </c>
      <c r="P2064" s="320">
        <f>ROUND(SUMIF(Anlagenbewegungsdaten_AV!$B:$B,$A2064,Anlagenbewegungsdaten_AV!$D:$D),2)</f>
        <v>0</v>
      </c>
      <c r="Q2064" s="321">
        <f t="shared" si="77"/>
        <v>0</v>
      </c>
      <c r="S2064" s="324"/>
      <c r="T2064" s="317"/>
      <c r="U2064" s="325"/>
      <c r="V2064" s="325"/>
    </row>
    <row r="2065" spans="1:22" ht="15" customHeight="1" x14ac:dyDescent="0.25">
      <c r="A2065" s="129" t="s">
        <v>2065</v>
      </c>
      <c r="B2065" s="126" t="s">
        <v>2087</v>
      </c>
      <c r="C2065" s="127" t="s">
        <v>4022</v>
      </c>
      <c r="D2065" s="127" t="s">
        <v>1934</v>
      </c>
      <c r="E2065" s="127" t="s">
        <v>1546</v>
      </c>
      <c r="F2065" s="128">
        <v>28.67</v>
      </c>
      <c r="G2065" s="128">
        <v>28.87</v>
      </c>
      <c r="H2065" s="128">
        <v>22.94</v>
      </c>
      <c r="I2065" s="311"/>
      <c r="J2065" s="319">
        <f>ROUND(SUMIF(Anlagenbewegungsdaten!B:B,A2065,Anlagenbewegungsdaten!C:C),3)</f>
        <v>0</v>
      </c>
      <c r="K2065" s="320">
        <f>ROUND(SUMIF(Anlagenbewegungsdaten!$B:$B,$A2065,Anlagenbewegungsdaten!$D:$D),2)</f>
        <v>0</v>
      </c>
      <c r="L2065" s="321">
        <f t="shared" si="76"/>
        <v>0</v>
      </c>
      <c r="M2065" s="341" t="s">
        <v>4950</v>
      </c>
      <c r="N2065" s="341" t="s">
        <v>4963</v>
      </c>
      <c r="O2065" s="323">
        <f>ROUND(SUMIF(Anlagenbewegungsdaten_AV!B:B,A2065,Anlagenbewegungsdaten_AV!C:C),3)</f>
        <v>0</v>
      </c>
      <c r="P2065" s="320">
        <f>ROUND(SUMIF(Anlagenbewegungsdaten_AV!$B:$B,$A2065,Anlagenbewegungsdaten_AV!$D:$D),2)</f>
        <v>0</v>
      </c>
      <c r="Q2065" s="321">
        <f t="shared" si="77"/>
        <v>0</v>
      </c>
      <c r="S2065" s="324"/>
      <c r="T2065" s="317"/>
      <c r="U2065" s="325"/>
      <c r="V2065" s="325"/>
    </row>
    <row r="2066" spans="1:22" ht="15" customHeight="1" x14ac:dyDescent="0.25">
      <c r="A2066" s="129" t="s">
        <v>2897</v>
      </c>
      <c r="B2066" s="126" t="s">
        <v>2087</v>
      </c>
      <c r="C2066" s="127" t="s">
        <v>4022</v>
      </c>
      <c r="D2066" s="127" t="s">
        <v>2702</v>
      </c>
      <c r="E2066" s="127" t="s">
        <v>2555</v>
      </c>
      <c r="F2066" s="128">
        <v>28.64</v>
      </c>
      <c r="G2066" s="128">
        <v>28.84</v>
      </c>
      <c r="H2066" s="128">
        <v>22.91</v>
      </c>
      <c r="I2066" s="311"/>
      <c r="J2066" s="319">
        <f>ROUND(SUMIF(Anlagenbewegungsdaten!B:B,A2066,Anlagenbewegungsdaten!C:C),3)</f>
        <v>0</v>
      </c>
      <c r="K2066" s="320">
        <f>ROUND(SUMIF(Anlagenbewegungsdaten!$B:$B,$A2066,Anlagenbewegungsdaten!$D:$D),2)</f>
        <v>0</v>
      </c>
      <c r="L2066" s="321">
        <f t="shared" si="76"/>
        <v>0</v>
      </c>
      <c r="M2066" s="341" t="s">
        <v>4950</v>
      </c>
      <c r="N2066" s="341" t="s">
        <v>4963</v>
      </c>
      <c r="O2066" s="323">
        <f>ROUND(SUMIF(Anlagenbewegungsdaten_AV!B:B,A2066,Anlagenbewegungsdaten_AV!C:C),3)</f>
        <v>0</v>
      </c>
      <c r="P2066" s="320">
        <f>ROUND(SUMIF(Anlagenbewegungsdaten_AV!$B:$B,$A2066,Anlagenbewegungsdaten_AV!$D:$D),2)</f>
        <v>0</v>
      </c>
      <c r="Q2066" s="321">
        <f t="shared" si="77"/>
        <v>0</v>
      </c>
      <c r="S2066" s="324"/>
      <c r="T2066" s="317"/>
      <c r="U2066" s="325"/>
      <c r="V2066" s="325"/>
    </row>
    <row r="2067" spans="1:22" ht="15" customHeight="1" x14ac:dyDescent="0.25">
      <c r="A2067" s="129" t="s">
        <v>3641</v>
      </c>
      <c r="B2067" s="126" t="s">
        <v>2087</v>
      </c>
      <c r="C2067" s="127" t="s">
        <v>4022</v>
      </c>
      <c r="D2067" s="127" t="s">
        <v>3446</v>
      </c>
      <c r="E2067" s="127" t="s">
        <v>3299</v>
      </c>
      <c r="F2067" s="128">
        <v>28.61</v>
      </c>
      <c r="G2067" s="128">
        <v>28.81</v>
      </c>
      <c r="H2067" s="128">
        <v>22.89</v>
      </c>
      <c r="I2067" s="311"/>
      <c r="J2067" s="319">
        <f>ROUND(SUMIF(Anlagenbewegungsdaten!B:B,A2067,Anlagenbewegungsdaten!C:C),3)</f>
        <v>0</v>
      </c>
      <c r="K2067" s="320">
        <f>ROUND(SUMIF(Anlagenbewegungsdaten!$B:$B,$A2067,Anlagenbewegungsdaten!$D:$D),2)</f>
        <v>0</v>
      </c>
      <c r="L2067" s="321">
        <f t="shared" si="76"/>
        <v>0</v>
      </c>
      <c r="M2067" s="341" t="s">
        <v>4950</v>
      </c>
      <c r="N2067" s="341" t="s">
        <v>4963</v>
      </c>
      <c r="O2067" s="323">
        <f>ROUND(SUMIF(Anlagenbewegungsdaten_AV!B:B,A2067,Anlagenbewegungsdaten_AV!C:C),3)</f>
        <v>0</v>
      </c>
      <c r="P2067" s="320">
        <f>ROUND(SUMIF(Anlagenbewegungsdaten_AV!$B:$B,$A2067,Anlagenbewegungsdaten_AV!$D:$D),2)</f>
        <v>0</v>
      </c>
      <c r="Q2067" s="321">
        <f t="shared" si="77"/>
        <v>0</v>
      </c>
      <c r="S2067" s="324"/>
      <c r="T2067" s="317"/>
      <c r="U2067" s="325"/>
      <c r="V2067" s="325"/>
    </row>
    <row r="2068" spans="1:22" ht="15" customHeight="1" x14ac:dyDescent="0.25">
      <c r="A2068" s="129" t="s">
        <v>4414</v>
      </c>
      <c r="B2068" s="126" t="s">
        <v>2087</v>
      </c>
      <c r="C2068" s="127" t="s">
        <v>4022</v>
      </c>
      <c r="D2068" s="127" t="s">
        <v>4217</v>
      </c>
      <c r="E2068" s="127" t="s">
        <v>4069</v>
      </c>
      <c r="F2068" s="128">
        <v>28.58</v>
      </c>
      <c r="G2068" s="128">
        <v>28.779999999999998</v>
      </c>
      <c r="H2068" s="128">
        <v>22.86</v>
      </c>
      <c r="I2068" s="311"/>
      <c r="J2068" s="319">
        <f>ROUND(SUMIF(Anlagenbewegungsdaten!B:B,A2068,Anlagenbewegungsdaten!C:C),3)</f>
        <v>0</v>
      </c>
      <c r="K2068" s="320">
        <f>ROUND(SUMIF(Anlagenbewegungsdaten!$B:$B,$A2068,Anlagenbewegungsdaten!$D:$D),2)</f>
        <v>0</v>
      </c>
      <c r="L2068" s="321">
        <f t="shared" si="76"/>
        <v>0</v>
      </c>
      <c r="M2068" s="341" t="s">
        <v>4950</v>
      </c>
      <c r="N2068" s="341" t="s">
        <v>4963</v>
      </c>
      <c r="O2068" s="323">
        <f>ROUND(SUMIF(Anlagenbewegungsdaten_AV!B:B,A2068,Anlagenbewegungsdaten_AV!C:C),3)</f>
        <v>0</v>
      </c>
      <c r="P2068" s="320">
        <f>ROUND(SUMIF(Anlagenbewegungsdaten_AV!$B:$B,$A2068,Anlagenbewegungsdaten_AV!$D:$D),2)</f>
        <v>0</v>
      </c>
      <c r="Q2068" s="321">
        <f t="shared" si="77"/>
        <v>0</v>
      </c>
      <c r="S2068" s="324"/>
      <c r="T2068" s="317"/>
      <c r="U2068" s="325"/>
      <c r="V2068" s="325"/>
    </row>
    <row r="2069" spans="1:22" ht="15" customHeight="1" x14ac:dyDescent="0.25">
      <c r="A2069" s="129" t="s">
        <v>2066</v>
      </c>
      <c r="B2069" s="126" t="s">
        <v>2087</v>
      </c>
      <c r="C2069" s="127" t="s">
        <v>4022</v>
      </c>
      <c r="D2069" s="127" t="s">
        <v>1936</v>
      </c>
      <c r="E2069" s="127" t="s">
        <v>2462</v>
      </c>
      <c r="F2069" s="128">
        <v>22.67</v>
      </c>
      <c r="G2069" s="128">
        <v>22.87</v>
      </c>
      <c r="H2069" s="128">
        <v>18.14</v>
      </c>
      <c r="I2069" s="311"/>
      <c r="J2069" s="319">
        <f>ROUND(SUMIF(Anlagenbewegungsdaten!B:B,A2069,Anlagenbewegungsdaten!C:C),3)</f>
        <v>0</v>
      </c>
      <c r="K2069" s="320">
        <f>ROUND(SUMIF(Anlagenbewegungsdaten!$B:$B,$A2069,Anlagenbewegungsdaten!$D:$D),2)</f>
        <v>0</v>
      </c>
      <c r="L2069" s="321">
        <f t="shared" si="76"/>
        <v>0</v>
      </c>
      <c r="M2069" s="341" t="s">
        <v>4950</v>
      </c>
      <c r="N2069" s="341" t="s">
        <v>4963</v>
      </c>
      <c r="O2069" s="323">
        <f>ROUND(SUMIF(Anlagenbewegungsdaten_AV!B:B,A2069,Anlagenbewegungsdaten_AV!C:C),3)</f>
        <v>0</v>
      </c>
      <c r="P2069" s="320">
        <f>ROUND(SUMIF(Anlagenbewegungsdaten_AV!$B:$B,$A2069,Anlagenbewegungsdaten_AV!$D:$D),2)</f>
        <v>0</v>
      </c>
      <c r="Q2069" s="321">
        <f t="shared" si="77"/>
        <v>0</v>
      </c>
      <c r="S2069" s="324"/>
      <c r="T2069" s="317"/>
      <c r="U2069" s="325"/>
      <c r="V2069" s="325"/>
    </row>
    <row r="2070" spans="1:22" ht="15" customHeight="1" x14ac:dyDescent="0.25">
      <c r="A2070" s="129" t="s">
        <v>2067</v>
      </c>
      <c r="B2070" s="126" t="s">
        <v>2087</v>
      </c>
      <c r="C2070" s="127" t="s">
        <v>4022</v>
      </c>
      <c r="D2070" s="127" t="s">
        <v>1938</v>
      </c>
      <c r="E2070" s="127" t="s">
        <v>2465</v>
      </c>
      <c r="F2070" s="128">
        <v>24.67</v>
      </c>
      <c r="G2070" s="128">
        <v>24.87</v>
      </c>
      <c r="H2070" s="128">
        <v>19.739999999999998</v>
      </c>
      <c r="I2070" s="311"/>
      <c r="J2070" s="319">
        <f>ROUND(SUMIF(Anlagenbewegungsdaten!B:B,A2070,Anlagenbewegungsdaten!C:C),3)</f>
        <v>0</v>
      </c>
      <c r="K2070" s="320">
        <f>ROUND(SUMIF(Anlagenbewegungsdaten!$B:$B,$A2070,Anlagenbewegungsdaten!$D:$D),2)</f>
        <v>0</v>
      </c>
      <c r="L2070" s="321">
        <f t="shared" si="76"/>
        <v>0</v>
      </c>
      <c r="M2070" s="341" t="s">
        <v>4950</v>
      </c>
      <c r="N2070" s="341" t="s">
        <v>4963</v>
      </c>
      <c r="O2070" s="323">
        <f>ROUND(SUMIF(Anlagenbewegungsdaten_AV!B:B,A2070,Anlagenbewegungsdaten_AV!C:C),3)</f>
        <v>0</v>
      </c>
      <c r="P2070" s="320">
        <f>ROUND(SUMIF(Anlagenbewegungsdaten_AV!$B:$B,$A2070,Anlagenbewegungsdaten_AV!$D:$D),2)</f>
        <v>0</v>
      </c>
      <c r="Q2070" s="321">
        <f t="shared" si="77"/>
        <v>0</v>
      </c>
      <c r="S2070" s="324"/>
      <c r="T2070" s="317"/>
      <c r="U2070" s="325"/>
      <c r="V2070" s="325"/>
    </row>
    <row r="2071" spans="1:22" ht="15" customHeight="1" x14ac:dyDescent="0.25">
      <c r="A2071" s="129" t="s">
        <v>2068</v>
      </c>
      <c r="B2071" s="126" t="s">
        <v>2087</v>
      </c>
      <c r="C2071" s="127" t="s">
        <v>4022</v>
      </c>
      <c r="D2071" s="127" t="s">
        <v>1940</v>
      </c>
      <c r="E2071" s="127" t="s">
        <v>1543</v>
      </c>
      <c r="F2071" s="128">
        <v>25.67</v>
      </c>
      <c r="G2071" s="128">
        <v>25.87</v>
      </c>
      <c r="H2071" s="128">
        <v>20.54</v>
      </c>
      <c r="I2071" s="311"/>
      <c r="J2071" s="319">
        <f>ROUND(SUMIF(Anlagenbewegungsdaten!B:B,A2071,Anlagenbewegungsdaten!C:C),3)</f>
        <v>0</v>
      </c>
      <c r="K2071" s="320">
        <f>ROUND(SUMIF(Anlagenbewegungsdaten!$B:$B,$A2071,Anlagenbewegungsdaten!$D:$D),2)</f>
        <v>0</v>
      </c>
      <c r="L2071" s="321">
        <f t="shared" si="76"/>
        <v>0</v>
      </c>
      <c r="M2071" s="341" t="s">
        <v>4950</v>
      </c>
      <c r="N2071" s="341" t="s">
        <v>4963</v>
      </c>
      <c r="O2071" s="323">
        <f>ROUND(SUMIF(Anlagenbewegungsdaten_AV!B:B,A2071,Anlagenbewegungsdaten_AV!C:C),3)</f>
        <v>0</v>
      </c>
      <c r="P2071" s="320">
        <f>ROUND(SUMIF(Anlagenbewegungsdaten_AV!$B:$B,$A2071,Anlagenbewegungsdaten_AV!$D:$D),2)</f>
        <v>0</v>
      </c>
      <c r="Q2071" s="321">
        <f t="shared" si="77"/>
        <v>0</v>
      </c>
      <c r="S2071" s="324"/>
      <c r="T2071" s="317"/>
      <c r="U2071" s="325"/>
      <c r="V2071" s="325"/>
    </row>
    <row r="2072" spans="1:22" ht="15" customHeight="1" x14ac:dyDescent="0.25">
      <c r="A2072" s="129" t="s">
        <v>2069</v>
      </c>
      <c r="B2072" s="126" t="s">
        <v>2087</v>
      </c>
      <c r="C2072" s="127" t="s">
        <v>4022</v>
      </c>
      <c r="D2072" s="127" t="s">
        <v>1942</v>
      </c>
      <c r="E2072" s="127" t="s">
        <v>1546</v>
      </c>
      <c r="F2072" s="128">
        <v>25.67</v>
      </c>
      <c r="G2072" s="128">
        <v>25.87</v>
      </c>
      <c r="H2072" s="128">
        <v>20.54</v>
      </c>
      <c r="I2072" s="311"/>
      <c r="J2072" s="319">
        <f>ROUND(SUMIF(Anlagenbewegungsdaten!B:B,A2072,Anlagenbewegungsdaten!C:C),3)</f>
        <v>0</v>
      </c>
      <c r="K2072" s="320">
        <f>ROUND(SUMIF(Anlagenbewegungsdaten!$B:$B,$A2072,Anlagenbewegungsdaten!$D:$D),2)</f>
        <v>0</v>
      </c>
      <c r="L2072" s="321">
        <f t="shared" si="76"/>
        <v>0</v>
      </c>
      <c r="M2072" s="341" t="s">
        <v>4950</v>
      </c>
      <c r="N2072" s="341" t="s">
        <v>4963</v>
      </c>
      <c r="O2072" s="323">
        <f>ROUND(SUMIF(Anlagenbewegungsdaten_AV!B:B,A2072,Anlagenbewegungsdaten_AV!C:C),3)</f>
        <v>0</v>
      </c>
      <c r="P2072" s="320">
        <f>ROUND(SUMIF(Anlagenbewegungsdaten_AV!$B:$B,$A2072,Anlagenbewegungsdaten_AV!$D:$D),2)</f>
        <v>0</v>
      </c>
      <c r="Q2072" s="321">
        <f t="shared" si="77"/>
        <v>0</v>
      </c>
      <c r="S2072" s="324"/>
      <c r="T2072" s="317"/>
      <c r="U2072" s="325"/>
      <c r="V2072" s="325"/>
    </row>
    <row r="2073" spans="1:22" ht="15" customHeight="1" x14ac:dyDescent="0.25">
      <c r="A2073" s="129" t="s">
        <v>2898</v>
      </c>
      <c r="B2073" s="126" t="s">
        <v>2087</v>
      </c>
      <c r="C2073" s="127" t="s">
        <v>4022</v>
      </c>
      <c r="D2073" s="127" t="s">
        <v>2704</v>
      </c>
      <c r="E2073" s="127" t="s">
        <v>2555</v>
      </c>
      <c r="F2073" s="128">
        <v>25.64</v>
      </c>
      <c r="G2073" s="128">
        <v>25.84</v>
      </c>
      <c r="H2073" s="128">
        <v>20.51</v>
      </c>
      <c r="I2073" s="311"/>
      <c r="J2073" s="319">
        <f>ROUND(SUMIF(Anlagenbewegungsdaten!B:B,A2073,Anlagenbewegungsdaten!C:C),3)</f>
        <v>0</v>
      </c>
      <c r="K2073" s="320">
        <f>ROUND(SUMIF(Anlagenbewegungsdaten!$B:$B,$A2073,Anlagenbewegungsdaten!$D:$D),2)</f>
        <v>0</v>
      </c>
      <c r="L2073" s="321">
        <f t="shared" si="76"/>
        <v>0</v>
      </c>
      <c r="M2073" s="341" t="s">
        <v>4950</v>
      </c>
      <c r="N2073" s="341" t="s">
        <v>4963</v>
      </c>
      <c r="O2073" s="323">
        <f>ROUND(SUMIF(Anlagenbewegungsdaten_AV!B:B,A2073,Anlagenbewegungsdaten_AV!C:C),3)</f>
        <v>0</v>
      </c>
      <c r="P2073" s="320">
        <f>ROUND(SUMIF(Anlagenbewegungsdaten_AV!$B:$B,$A2073,Anlagenbewegungsdaten_AV!$D:$D),2)</f>
        <v>0</v>
      </c>
      <c r="Q2073" s="321">
        <f t="shared" si="77"/>
        <v>0</v>
      </c>
      <c r="S2073" s="324"/>
      <c r="T2073" s="317"/>
      <c r="U2073" s="325"/>
      <c r="V2073" s="325"/>
    </row>
    <row r="2074" spans="1:22" ht="15" customHeight="1" x14ac:dyDescent="0.25">
      <c r="A2074" s="129" t="s">
        <v>3642</v>
      </c>
      <c r="B2074" s="126" t="s">
        <v>2087</v>
      </c>
      <c r="C2074" s="127" t="s">
        <v>4022</v>
      </c>
      <c r="D2074" s="127" t="s">
        <v>3448</v>
      </c>
      <c r="E2074" s="127" t="s">
        <v>3299</v>
      </c>
      <c r="F2074" s="128">
        <v>25.61</v>
      </c>
      <c r="G2074" s="128">
        <v>25.81</v>
      </c>
      <c r="H2074" s="128">
        <v>20.49</v>
      </c>
      <c r="I2074" s="311"/>
      <c r="J2074" s="319">
        <f>ROUND(SUMIF(Anlagenbewegungsdaten!B:B,A2074,Anlagenbewegungsdaten!C:C),3)</f>
        <v>0</v>
      </c>
      <c r="K2074" s="320">
        <f>ROUND(SUMIF(Anlagenbewegungsdaten!$B:$B,$A2074,Anlagenbewegungsdaten!$D:$D),2)</f>
        <v>0</v>
      </c>
      <c r="L2074" s="321">
        <f t="shared" si="76"/>
        <v>0</v>
      </c>
      <c r="M2074" s="341" t="s">
        <v>4950</v>
      </c>
      <c r="N2074" s="341" t="s">
        <v>4963</v>
      </c>
      <c r="O2074" s="323">
        <f>ROUND(SUMIF(Anlagenbewegungsdaten_AV!B:B,A2074,Anlagenbewegungsdaten_AV!C:C),3)</f>
        <v>0</v>
      </c>
      <c r="P2074" s="320">
        <f>ROUND(SUMIF(Anlagenbewegungsdaten_AV!$B:$B,$A2074,Anlagenbewegungsdaten_AV!$D:$D),2)</f>
        <v>0</v>
      </c>
      <c r="Q2074" s="321">
        <f t="shared" si="77"/>
        <v>0</v>
      </c>
      <c r="S2074" s="324"/>
      <c r="T2074" s="317"/>
      <c r="U2074" s="325"/>
      <c r="V2074" s="325"/>
    </row>
    <row r="2075" spans="1:22" ht="15" customHeight="1" x14ac:dyDescent="0.25">
      <c r="A2075" s="129" t="s">
        <v>4415</v>
      </c>
      <c r="B2075" s="126" t="s">
        <v>2087</v>
      </c>
      <c r="C2075" s="127" t="s">
        <v>4022</v>
      </c>
      <c r="D2075" s="127" t="s">
        <v>4219</v>
      </c>
      <c r="E2075" s="127" t="s">
        <v>4069</v>
      </c>
      <c r="F2075" s="128">
        <v>25.58</v>
      </c>
      <c r="G2075" s="128">
        <v>25.779999999999998</v>
      </c>
      <c r="H2075" s="128">
        <v>20.46</v>
      </c>
      <c r="I2075" s="311"/>
      <c r="J2075" s="319">
        <f>ROUND(SUMIF(Anlagenbewegungsdaten!B:B,A2075,Anlagenbewegungsdaten!C:C),3)</f>
        <v>0</v>
      </c>
      <c r="K2075" s="320">
        <f>ROUND(SUMIF(Anlagenbewegungsdaten!$B:$B,$A2075,Anlagenbewegungsdaten!$D:$D),2)</f>
        <v>0</v>
      </c>
      <c r="L2075" s="321">
        <f t="shared" si="76"/>
        <v>0</v>
      </c>
      <c r="M2075" s="341" t="s">
        <v>4950</v>
      </c>
      <c r="N2075" s="341" t="s">
        <v>4963</v>
      </c>
      <c r="O2075" s="323">
        <f>ROUND(SUMIF(Anlagenbewegungsdaten_AV!B:B,A2075,Anlagenbewegungsdaten_AV!C:C),3)</f>
        <v>0</v>
      </c>
      <c r="P2075" s="320">
        <f>ROUND(SUMIF(Anlagenbewegungsdaten_AV!$B:$B,$A2075,Anlagenbewegungsdaten_AV!$D:$D),2)</f>
        <v>0</v>
      </c>
      <c r="Q2075" s="321">
        <f t="shared" si="77"/>
        <v>0</v>
      </c>
      <c r="S2075" s="324"/>
      <c r="T2075" s="317"/>
      <c r="U2075" s="325"/>
      <c r="V2075" s="325"/>
    </row>
    <row r="2076" spans="1:22" ht="15" customHeight="1" x14ac:dyDescent="0.25">
      <c r="A2076" s="129" t="s">
        <v>2070</v>
      </c>
      <c r="B2076" s="126" t="s">
        <v>2087</v>
      </c>
      <c r="C2076" s="127" t="s">
        <v>4022</v>
      </c>
      <c r="D2076" s="127" t="s">
        <v>1944</v>
      </c>
      <c r="E2076" s="127" t="s">
        <v>2462</v>
      </c>
      <c r="F2076" s="128">
        <v>23.67</v>
      </c>
      <c r="G2076" s="128">
        <v>23.87</v>
      </c>
      <c r="H2076" s="128">
        <v>18.940000000000001</v>
      </c>
      <c r="I2076" s="311"/>
      <c r="J2076" s="319">
        <f>ROUND(SUMIF(Anlagenbewegungsdaten!B:B,A2076,Anlagenbewegungsdaten!C:C),3)</f>
        <v>0</v>
      </c>
      <c r="K2076" s="320">
        <f>ROUND(SUMIF(Anlagenbewegungsdaten!$B:$B,$A2076,Anlagenbewegungsdaten!$D:$D),2)</f>
        <v>0</v>
      </c>
      <c r="L2076" s="321">
        <f t="shared" si="76"/>
        <v>0</v>
      </c>
      <c r="M2076" s="341" t="s">
        <v>4950</v>
      </c>
      <c r="N2076" s="341" t="s">
        <v>4963</v>
      </c>
      <c r="O2076" s="323">
        <f>ROUND(SUMIF(Anlagenbewegungsdaten_AV!B:B,A2076,Anlagenbewegungsdaten_AV!C:C),3)</f>
        <v>0</v>
      </c>
      <c r="P2076" s="320">
        <f>ROUND(SUMIF(Anlagenbewegungsdaten_AV!$B:$B,$A2076,Anlagenbewegungsdaten_AV!$D:$D),2)</f>
        <v>0</v>
      </c>
      <c r="Q2076" s="321">
        <f t="shared" si="77"/>
        <v>0</v>
      </c>
      <c r="S2076" s="324"/>
      <c r="T2076" s="317"/>
      <c r="U2076" s="325"/>
      <c r="V2076" s="325"/>
    </row>
    <row r="2077" spans="1:22" ht="15" customHeight="1" x14ac:dyDescent="0.25">
      <c r="A2077" s="129" t="s">
        <v>2071</v>
      </c>
      <c r="B2077" s="126" t="s">
        <v>2087</v>
      </c>
      <c r="C2077" s="127" t="s">
        <v>4022</v>
      </c>
      <c r="D2077" s="127" t="s">
        <v>1946</v>
      </c>
      <c r="E2077" s="127" t="s">
        <v>2465</v>
      </c>
      <c r="F2077" s="128">
        <v>25.67</v>
      </c>
      <c r="G2077" s="128">
        <v>25.87</v>
      </c>
      <c r="H2077" s="128">
        <v>20.54</v>
      </c>
      <c r="I2077" s="311"/>
      <c r="J2077" s="319">
        <f>ROUND(SUMIF(Anlagenbewegungsdaten!B:B,A2077,Anlagenbewegungsdaten!C:C),3)</f>
        <v>0</v>
      </c>
      <c r="K2077" s="320">
        <f>ROUND(SUMIF(Anlagenbewegungsdaten!$B:$B,$A2077,Anlagenbewegungsdaten!$D:$D),2)</f>
        <v>0</v>
      </c>
      <c r="L2077" s="321">
        <f t="shared" si="76"/>
        <v>0</v>
      </c>
      <c r="M2077" s="341" t="s">
        <v>4950</v>
      </c>
      <c r="N2077" s="341" t="s">
        <v>4963</v>
      </c>
      <c r="O2077" s="323">
        <f>ROUND(SUMIF(Anlagenbewegungsdaten_AV!B:B,A2077,Anlagenbewegungsdaten_AV!C:C),3)</f>
        <v>0</v>
      </c>
      <c r="P2077" s="320">
        <f>ROUND(SUMIF(Anlagenbewegungsdaten_AV!$B:$B,$A2077,Anlagenbewegungsdaten_AV!$D:$D),2)</f>
        <v>0</v>
      </c>
      <c r="Q2077" s="321">
        <f t="shared" si="77"/>
        <v>0</v>
      </c>
      <c r="S2077" s="324"/>
      <c r="T2077" s="317"/>
      <c r="U2077" s="325"/>
      <c r="V2077" s="325"/>
    </row>
    <row r="2078" spans="1:22" ht="15" customHeight="1" x14ac:dyDescent="0.25">
      <c r="A2078" s="129" t="s">
        <v>2072</v>
      </c>
      <c r="B2078" s="126" t="s">
        <v>2087</v>
      </c>
      <c r="C2078" s="127" t="s">
        <v>4022</v>
      </c>
      <c r="D2078" s="127" t="s">
        <v>1948</v>
      </c>
      <c r="E2078" s="127" t="s">
        <v>1543</v>
      </c>
      <c r="F2078" s="128">
        <v>26.67</v>
      </c>
      <c r="G2078" s="128">
        <v>26.87</v>
      </c>
      <c r="H2078" s="128">
        <v>21.34</v>
      </c>
      <c r="I2078" s="311"/>
      <c r="J2078" s="319">
        <f>ROUND(SUMIF(Anlagenbewegungsdaten!B:B,A2078,Anlagenbewegungsdaten!C:C),3)</f>
        <v>0</v>
      </c>
      <c r="K2078" s="320">
        <f>ROUND(SUMIF(Anlagenbewegungsdaten!$B:$B,$A2078,Anlagenbewegungsdaten!$D:$D),2)</f>
        <v>0</v>
      </c>
      <c r="L2078" s="321">
        <f t="shared" si="76"/>
        <v>0</v>
      </c>
      <c r="M2078" s="341" t="s">
        <v>4950</v>
      </c>
      <c r="N2078" s="341" t="s">
        <v>4963</v>
      </c>
      <c r="O2078" s="323">
        <f>ROUND(SUMIF(Anlagenbewegungsdaten_AV!B:B,A2078,Anlagenbewegungsdaten_AV!C:C),3)</f>
        <v>0</v>
      </c>
      <c r="P2078" s="320">
        <f>ROUND(SUMIF(Anlagenbewegungsdaten_AV!$B:$B,$A2078,Anlagenbewegungsdaten_AV!$D:$D),2)</f>
        <v>0</v>
      </c>
      <c r="Q2078" s="321">
        <f t="shared" si="77"/>
        <v>0</v>
      </c>
      <c r="S2078" s="324"/>
      <c r="T2078" s="317"/>
      <c r="U2078" s="325"/>
      <c r="V2078" s="325"/>
    </row>
    <row r="2079" spans="1:22" ht="15" customHeight="1" x14ac:dyDescent="0.25">
      <c r="A2079" s="129" t="s">
        <v>2073</v>
      </c>
      <c r="B2079" s="126" t="s">
        <v>2087</v>
      </c>
      <c r="C2079" s="127" t="s">
        <v>4022</v>
      </c>
      <c r="D2079" s="127" t="s">
        <v>1950</v>
      </c>
      <c r="E2079" s="127" t="s">
        <v>1546</v>
      </c>
      <c r="F2079" s="128">
        <v>26.67</v>
      </c>
      <c r="G2079" s="128">
        <v>26.87</v>
      </c>
      <c r="H2079" s="128">
        <v>21.34</v>
      </c>
      <c r="I2079" s="311"/>
      <c r="J2079" s="319">
        <f>ROUND(SUMIF(Anlagenbewegungsdaten!B:B,A2079,Anlagenbewegungsdaten!C:C),3)</f>
        <v>0</v>
      </c>
      <c r="K2079" s="320">
        <f>ROUND(SUMIF(Anlagenbewegungsdaten!$B:$B,$A2079,Anlagenbewegungsdaten!$D:$D),2)</f>
        <v>0</v>
      </c>
      <c r="L2079" s="321">
        <f t="shared" si="76"/>
        <v>0</v>
      </c>
      <c r="M2079" s="341" t="s">
        <v>4950</v>
      </c>
      <c r="N2079" s="341" t="s">
        <v>4963</v>
      </c>
      <c r="O2079" s="323">
        <f>ROUND(SUMIF(Anlagenbewegungsdaten_AV!B:B,A2079,Anlagenbewegungsdaten_AV!C:C),3)</f>
        <v>0</v>
      </c>
      <c r="P2079" s="320">
        <f>ROUND(SUMIF(Anlagenbewegungsdaten_AV!$B:$B,$A2079,Anlagenbewegungsdaten_AV!$D:$D),2)</f>
        <v>0</v>
      </c>
      <c r="Q2079" s="321">
        <f t="shared" si="77"/>
        <v>0</v>
      </c>
      <c r="S2079" s="324"/>
      <c r="T2079" s="317"/>
      <c r="U2079" s="325"/>
      <c r="V2079" s="325"/>
    </row>
    <row r="2080" spans="1:22" ht="15" customHeight="1" x14ac:dyDescent="0.25">
      <c r="A2080" s="129" t="s">
        <v>2899</v>
      </c>
      <c r="B2080" s="126" t="s">
        <v>2087</v>
      </c>
      <c r="C2080" s="127" t="s">
        <v>4022</v>
      </c>
      <c r="D2080" s="127" t="s">
        <v>2706</v>
      </c>
      <c r="E2080" s="127" t="s">
        <v>2555</v>
      </c>
      <c r="F2080" s="128">
        <v>26.64</v>
      </c>
      <c r="G2080" s="128">
        <v>26.84</v>
      </c>
      <c r="H2080" s="128">
        <v>21.31</v>
      </c>
      <c r="I2080" s="311"/>
      <c r="J2080" s="319">
        <f>ROUND(SUMIF(Anlagenbewegungsdaten!B:B,A2080,Anlagenbewegungsdaten!C:C),3)</f>
        <v>0</v>
      </c>
      <c r="K2080" s="320">
        <f>ROUND(SUMIF(Anlagenbewegungsdaten!$B:$B,$A2080,Anlagenbewegungsdaten!$D:$D),2)</f>
        <v>0</v>
      </c>
      <c r="L2080" s="321">
        <f t="shared" si="76"/>
        <v>0</v>
      </c>
      <c r="M2080" s="341" t="s">
        <v>4950</v>
      </c>
      <c r="N2080" s="341" t="s">
        <v>4963</v>
      </c>
      <c r="O2080" s="323">
        <f>ROUND(SUMIF(Anlagenbewegungsdaten_AV!B:B,A2080,Anlagenbewegungsdaten_AV!C:C),3)</f>
        <v>0</v>
      </c>
      <c r="P2080" s="320">
        <f>ROUND(SUMIF(Anlagenbewegungsdaten_AV!$B:$B,$A2080,Anlagenbewegungsdaten_AV!$D:$D),2)</f>
        <v>0</v>
      </c>
      <c r="Q2080" s="321">
        <f t="shared" si="77"/>
        <v>0</v>
      </c>
      <c r="S2080" s="324"/>
      <c r="T2080" s="317"/>
      <c r="U2080" s="325"/>
      <c r="V2080" s="325"/>
    </row>
    <row r="2081" spans="1:22" ht="15" customHeight="1" x14ac:dyDescent="0.25">
      <c r="A2081" s="129" t="s">
        <v>3643</v>
      </c>
      <c r="B2081" s="126" t="s">
        <v>2087</v>
      </c>
      <c r="C2081" s="127" t="s">
        <v>4022</v>
      </c>
      <c r="D2081" s="127" t="s">
        <v>3450</v>
      </c>
      <c r="E2081" s="127" t="s">
        <v>3299</v>
      </c>
      <c r="F2081" s="128">
        <v>26.61</v>
      </c>
      <c r="G2081" s="128">
        <v>26.81</v>
      </c>
      <c r="H2081" s="128">
        <v>21.29</v>
      </c>
      <c r="I2081" s="311"/>
      <c r="J2081" s="319">
        <f>ROUND(SUMIF(Anlagenbewegungsdaten!B:B,A2081,Anlagenbewegungsdaten!C:C),3)</f>
        <v>0</v>
      </c>
      <c r="K2081" s="320">
        <f>ROUND(SUMIF(Anlagenbewegungsdaten!$B:$B,$A2081,Anlagenbewegungsdaten!$D:$D),2)</f>
        <v>0</v>
      </c>
      <c r="L2081" s="321">
        <f t="shared" si="76"/>
        <v>0</v>
      </c>
      <c r="M2081" s="341" t="s">
        <v>4950</v>
      </c>
      <c r="N2081" s="341" t="s">
        <v>4963</v>
      </c>
      <c r="O2081" s="323">
        <f>ROUND(SUMIF(Anlagenbewegungsdaten_AV!B:B,A2081,Anlagenbewegungsdaten_AV!C:C),3)</f>
        <v>0</v>
      </c>
      <c r="P2081" s="320">
        <f>ROUND(SUMIF(Anlagenbewegungsdaten_AV!$B:$B,$A2081,Anlagenbewegungsdaten_AV!$D:$D),2)</f>
        <v>0</v>
      </c>
      <c r="Q2081" s="321">
        <f t="shared" si="77"/>
        <v>0</v>
      </c>
      <c r="S2081" s="324"/>
      <c r="T2081" s="317"/>
      <c r="U2081" s="325"/>
      <c r="V2081" s="325"/>
    </row>
    <row r="2082" spans="1:22" ht="15" customHeight="1" x14ac:dyDescent="0.25">
      <c r="A2082" s="129" t="s">
        <v>4416</v>
      </c>
      <c r="B2082" s="126" t="s">
        <v>2087</v>
      </c>
      <c r="C2082" s="127" t="s">
        <v>4022</v>
      </c>
      <c r="D2082" s="127" t="s">
        <v>4221</v>
      </c>
      <c r="E2082" s="127" t="s">
        <v>4069</v>
      </c>
      <c r="F2082" s="128">
        <v>26.58</v>
      </c>
      <c r="G2082" s="128">
        <v>26.779999999999998</v>
      </c>
      <c r="H2082" s="128">
        <v>21.26</v>
      </c>
      <c r="I2082" s="311"/>
      <c r="J2082" s="319">
        <f>ROUND(SUMIF(Anlagenbewegungsdaten!B:B,A2082,Anlagenbewegungsdaten!C:C),3)</f>
        <v>0</v>
      </c>
      <c r="K2082" s="320">
        <f>ROUND(SUMIF(Anlagenbewegungsdaten!$B:$B,$A2082,Anlagenbewegungsdaten!$D:$D),2)</f>
        <v>0</v>
      </c>
      <c r="L2082" s="321">
        <f t="shared" si="76"/>
        <v>0</v>
      </c>
      <c r="M2082" s="341" t="s">
        <v>4950</v>
      </c>
      <c r="N2082" s="341" t="s">
        <v>4963</v>
      </c>
      <c r="O2082" s="323">
        <f>ROUND(SUMIF(Anlagenbewegungsdaten_AV!B:B,A2082,Anlagenbewegungsdaten_AV!C:C),3)</f>
        <v>0</v>
      </c>
      <c r="P2082" s="320">
        <f>ROUND(SUMIF(Anlagenbewegungsdaten_AV!$B:$B,$A2082,Anlagenbewegungsdaten_AV!$D:$D),2)</f>
        <v>0</v>
      </c>
      <c r="Q2082" s="321">
        <f t="shared" si="77"/>
        <v>0</v>
      </c>
      <c r="S2082" s="324"/>
      <c r="T2082" s="317"/>
      <c r="U2082" s="325"/>
      <c r="V2082" s="325"/>
    </row>
    <row r="2083" spans="1:22" ht="15" customHeight="1" x14ac:dyDescent="0.25">
      <c r="A2083" s="129" t="s">
        <v>2074</v>
      </c>
      <c r="B2083" s="126" t="s">
        <v>2087</v>
      </c>
      <c r="C2083" s="127" t="s">
        <v>4022</v>
      </c>
      <c r="D2083" s="127" t="s">
        <v>1952</v>
      </c>
      <c r="E2083" s="127" t="s">
        <v>2462</v>
      </c>
      <c r="F2083" s="128">
        <v>26.67</v>
      </c>
      <c r="G2083" s="128">
        <v>26.87</v>
      </c>
      <c r="H2083" s="128">
        <v>21.34</v>
      </c>
      <c r="I2083" s="311"/>
      <c r="J2083" s="319">
        <f>ROUND(SUMIF(Anlagenbewegungsdaten!B:B,A2083,Anlagenbewegungsdaten!C:C),3)</f>
        <v>0</v>
      </c>
      <c r="K2083" s="320">
        <f>ROUND(SUMIF(Anlagenbewegungsdaten!$B:$B,$A2083,Anlagenbewegungsdaten!$D:$D),2)</f>
        <v>0</v>
      </c>
      <c r="L2083" s="321">
        <f t="shared" si="76"/>
        <v>0</v>
      </c>
      <c r="M2083" s="341" t="s">
        <v>4950</v>
      </c>
      <c r="N2083" s="341" t="s">
        <v>4963</v>
      </c>
      <c r="O2083" s="323">
        <f>ROUND(SUMIF(Anlagenbewegungsdaten_AV!B:B,A2083,Anlagenbewegungsdaten_AV!C:C),3)</f>
        <v>0</v>
      </c>
      <c r="P2083" s="320">
        <f>ROUND(SUMIF(Anlagenbewegungsdaten_AV!$B:$B,$A2083,Anlagenbewegungsdaten_AV!$D:$D),2)</f>
        <v>0</v>
      </c>
      <c r="Q2083" s="321">
        <f t="shared" si="77"/>
        <v>0</v>
      </c>
      <c r="S2083" s="324"/>
      <c r="T2083" s="317"/>
      <c r="U2083" s="325"/>
      <c r="V2083" s="325"/>
    </row>
    <row r="2084" spans="1:22" ht="15" customHeight="1" x14ac:dyDescent="0.25">
      <c r="A2084" s="129" t="s">
        <v>742</v>
      </c>
      <c r="B2084" s="126" t="s">
        <v>2087</v>
      </c>
      <c r="C2084" s="127" t="s">
        <v>4022</v>
      </c>
      <c r="D2084" s="127" t="s">
        <v>1954</v>
      </c>
      <c r="E2084" s="127" t="s">
        <v>2465</v>
      </c>
      <c r="F2084" s="128">
        <v>28.67</v>
      </c>
      <c r="G2084" s="128">
        <v>28.87</v>
      </c>
      <c r="H2084" s="128">
        <v>22.94</v>
      </c>
      <c r="I2084" s="311"/>
      <c r="J2084" s="319">
        <f>ROUND(SUMIF(Anlagenbewegungsdaten!B:B,A2084,Anlagenbewegungsdaten!C:C),3)</f>
        <v>0</v>
      </c>
      <c r="K2084" s="320">
        <f>ROUND(SUMIF(Anlagenbewegungsdaten!$B:$B,$A2084,Anlagenbewegungsdaten!$D:$D),2)</f>
        <v>0</v>
      </c>
      <c r="L2084" s="321">
        <f t="shared" si="76"/>
        <v>0</v>
      </c>
      <c r="M2084" s="341" t="s">
        <v>4950</v>
      </c>
      <c r="N2084" s="341" t="s">
        <v>4963</v>
      </c>
      <c r="O2084" s="323">
        <f>ROUND(SUMIF(Anlagenbewegungsdaten_AV!B:B,A2084,Anlagenbewegungsdaten_AV!C:C),3)</f>
        <v>0</v>
      </c>
      <c r="P2084" s="320">
        <f>ROUND(SUMIF(Anlagenbewegungsdaten_AV!$B:$B,$A2084,Anlagenbewegungsdaten_AV!$D:$D),2)</f>
        <v>0</v>
      </c>
      <c r="Q2084" s="321">
        <f t="shared" si="77"/>
        <v>0</v>
      </c>
      <c r="S2084" s="324"/>
      <c r="T2084" s="317"/>
      <c r="U2084" s="325"/>
      <c r="V2084" s="325"/>
    </row>
    <row r="2085" spans="1:22" ht="15" customHeight="1" x14ac:dyDescent="0.25">
      <c r="A2085" s="129" t="s">
        <v>743</v>
      </c>
      <c r="B2085" s="126" t="s">
        <v>2087</v>
      </c>
      <c r="C2085" s="127" t="s">
        <v>4022</v>
      </c>
      <c r="D2085" s="127" t="s">
        <v>1956</v>
      </c>
      <c r="E2085" s="127" t="s">
        <v>1543</v>
      </c>
      <c r="F2085" s="128">
        <v>29.67</v>
      </c>
      <c r="G2085" s="128">
        <v>29.87</v>
      </c>
      <c r="H2085" s="128">
        <v>23.74</v>
      </c>
      <c r="I2085" s="311"/>
      <c r="J2085" s="319">
        <f>ROUND(SUMIF(Anlagenbewegungsdaten!B:B,A2085,Anlagenbewegungsdaten!C:C),3)</f>
        <v>0</v>
      </c>
      <c r="K2085" s="320">
        <f>ROUND(SUMIF(Anlagenbewegungsdaten!$B:$B,$A2085,Anlagenbewegungsdaten!$D:$D),2)</f>
        <v>0</v>
      </c>
      <c r="L2085" s="321">
        <f t="shared" si="76"/>
        <v>0</v>
      </c>
      <c r="M2085" s="341" t="s">
        <v>4950</v>
      </c>
      <c r="N2085" s="341" t="s">
        <v>4963</v>
      </c>
      <c r="O2085" s="323">
        <f>ROUND(SUMIF(Anlagenbewegungsdaten_AV!B:B,A2085,Anlagenbewegungsdaten_AV!C:C),3)</f>
        <v>0</v>
      </c>
      <c r="P2085" s="320">
        <f>ROUND(SUMIF(Anlagenbewegungsdaten_AV!$B:$B,$A2085,Anlagenbewegungsdaten_AV!$D:$D),2)</f>
        <v>0</v>
      </c>
      <c r="Q2085" s="321">
        <f t="shared" si="77"/>
        <v>0</v>
      </c>
      <c r="S2085" s="324"/>
      <c r="T2085" s="317"/>
      <c r="U2085" s="325"/>
      <c r="V2085" s="325"/>
    </row>
    <row r="2086" spans="1:22" ht="15" customHeight="1" x14ac:dyDescent="0.25">
      <c r="A2086" s="129" t="s">
        <v>744</v>
      </c>
      <c r="B2086" s="126" t="s">
        <v>2087</v>
      </c>
      <c r="C2086" s="127" t="s">
        <v>4022</v>
      </c>
      <c r="D2086" s="127" t="s">
        <v>1958</v>
      </c>
      <c r="E2086" s="127" t="s">
        <v>1546</v>
      </c>
      <c r="F2086" s="128">
        <v>29.67</v>
      </c>
      <c r="G2086" s="128">
        <v>29.87</v>
      </c>
      <c r="H2086" s="128">
        <v>23.74</v>
      </c>
      <c r="I2086" s="311"/>
      <c r="J2086" s="319">
        <f>ROUND(SUMIF(Anlagenbewegungsdaten!B:B,A2086,Anlagenbewegungsdaten!C:C),3)</f>
        <v>0</v>
      </c>
      <c r="K2086" s="320">
        <f>ROUND(SUMIF(Anlagenbewegungsdaten!$B:$B,$A2086,Anlagenbewegungsdaten!$D:$D),2)</f>
        <v>0</v>
      </c>
      <c r="L2086" s="321">
        <f t="shared" si="76"/>
        <v>0</v>
      </c>
      <c r="M2086" s="341" t="s">
        <v>4950</v>
      </c>
      <c r="N2086" s="341" t="s">
        <v>4963</v>
      </c>
      <c r="O2086" s="323">
        <f>ROUND(SUMIF(Anlagenbewegungsdaten_AV!B:B,A2086,Anlagenbewegungsdaten_AV!C:C),3)</f>
        <v>0</v>
      </c>
      <c r="P2086" s="320">
        <f>ROUND(SUMIF(Anlagenbewegungsdaten_AV!$B:$B,$A2086,Anlagenbewegungsdaten_AV!$D:$D),2)</f>
        <v>0</v>
      </c>
      <c r="Q2086" s="321">
        <f t="shared" si="77"/>
        <v>0</v>
      </c>
      <c r="S2086" s="324"/>
      <c r="T2086" s="317"/>
      <c r="U2086" s="325"/>
      <c r="V2086" s="325"/>
    </row>
    <row r="2087" spans="1:22" ht="15" customHeight="1" x14ac:dyDescent="0.25">
      <c r="A2087" s="129" t="s">
        <v>2900</v>
      </c>
      <c r="B2087" s="126" t="s">
        <v>2087</v>
      </c>
      <c r="C2087" s="127" t="s">
        <v>4022</v>
      </c>
      <c r="D2087" s="127" t="s">
        <v>2708</v>
      </c>
      <c r="E2087" s="127" t="s">
        <v>2555</v>
      </c>
      <c r="F2087" s="128">
        <v>29.64</v>
      </c>
      <c r="G2087" s="128">
        <v>29.84</v>
      </c>
      <c r="H2087" s="128">
        <v>23.71</v>
      </c>
      <c r="I2087" s="311"/>
      <c r="J2087" s="319">
        <f>ROUND(SUMIF(Anlagenbewegungsdaten!B:B,A2087,Anlagenbewegungsdaten!C:C),3)</f>
        <v>0</v>
      </c>
      <c r="K2087" s="320">
        <f>ROUND(SUMIF(Anlagenbewegungsdaten!$B:$B,$A2087,Anlagenbewegungsdaten!$D:$D),2)</f>
        <v>0</v>
      </c>
      <c r="L2087" s="321">
        <f t="shared" si="76"/>
        <v>0</v>
      </c>
      <c r="M2087" s="341" t="s">
        <v>4950</v>
      </c>
      <c r="N2087" s="341" t="s">
        <v>4963</v>
      </c>
      <c r="O2087" s="323">
        <f>ROUND(SUMIF(Anlagenbewegungsdaten_AV!B:B,A2087,Anlagenbewegungsdaten_AV!C:C),3)</f>
        <v>0</v>
      </c>
      <c r="P2087" s="320">
        <f>ROUND(SUMIF(Anlagenbewegungsdaten_AV!$B:$B,$A2087,Anlagenbewegungsdaten_AV!$D:$D),2)</f>
        <v>0</v>
      </c>
      <c r="Q2087" s="321">
        <f t="shared" si="77"/>
        <v>0</v>
      </c>
      <c r="S2087" s="324"/>
      <c r="T2087" s="317"/>
      <c r="U2087" s="325"/>
      <c r="V2087" s="325"/>
    </row>
    <row r="2088" spans="1:22" ht="15" customHeight="1" x14ac:dyDescent="0.25">
      <c r="A2088" s="129" t="s">
        <v>3644</v>
      </c>
      <c r="B2088" s="126" t="s">
        <v>2087</v>
      </c>
      <c r="C2088" s="127" t="s">
        <v>4022</v>
      </c>
      <c r="D2088" s="127" t="s">
        <v>3452</v>
      </c>
      <c r="E2088" s="127" t="s">
        <v>3299</v>
      </c>
      <c r="F2088" s="128">
        <v>29.61</v>
      </c>
      <c r="G2088" s="128">
        <v>29.81</v>
      </c>
      <c r="H2088" s="128">
        <v>23.69</v>
      </c>
      <c r="I2088" s="311"/>
      <c r="J2088" s="319">
        <f>ROUND(SUMIF(Anlagenbewegungsdaten!B:B,A2088,Anlagenbewegungsdaten!C:C),3)</f>
        <v>0</v>
      </c>
      <c r="K2088" s="320">
        <f>ROUND(SUMIF(Anlagenbewegungsdaten!$B:$B,$A2088,Anlagenbewegungsdaten!$D:$D),2)</f>
        <v>0</v>
      </c>
      <c r="L2088" s="321">
        <f t="shared" si="76"/>
        <v>0</v>
      </c>
      <c r="M2088" s="341" t="s">
        <v>4950</v>
      </c>
      <c r="N2088" s="341" t="s">
        <v>4963</v>
      </c>
      <c r="O2088" s="323">
        <f>ROUND(SUMIF(Anlagenbewegungsdaten_AV!B:B,A2088,Anlagenbewegungsdaten_AV!C:C),3)</f>
        <v>0</v>
      </c>
      <c r="P2088" s="320">
        <f>ROUND(SUMIF(Anlagenbewegungsdaten_AV!$B:$B,$A2088,Anlagenbewegungsdaten_AV!$D:$D),2)</f>
        <v>0</v>
      </c>
      <c r="Q2088" s="321">
        <f t="shared" si="77"/>
        <v>0</v>
      </c>
      <c r="S2088" s="324"/>
      <c r="T2088" s="317"/>
      <c r="U2088" s="325"/>
      <c r="V2088" s="325"/>
    </row>
    <row r="2089" spans="1:22" ht="15" customHeight="1" x14ac:dyDescent="0.25">
      <c r="A2089" s="129" t="s">
        <v>4417</v>
      </c>
      <c r="B2089" s="126" t="s">
        <v>2087</v>
      </c>
      <c r="C2089" s="127" t="s">
        <v>4022</v>
      </c>
      <c r="D2089" s="127" t="s">
        <v>4223</v>
      </c>
      <c r="E2089" s="127" t="s">
        <v>4069</v>
      </c>
      <c r="F2089" s="128">
        <v>29.58</v>
      </c>
      <c r="G2089" s="128">
        <v>29.779999999999998</v>
      </c>
      <c r="H2089" s="128">
        <v>23.66</v>
      </c>
      <c r="I2089" s="311"/>
      <c r="J2089" s="319">
        <f>ROUND(SUMIF(Anlagenbewegungsdaten!B:B,A2089,Anlagenbewegungsdaten!C:C),3)</f>
        <v>0</v>
      </c>
      <c r="K2089" s="320">
        <f>ROUND(SUMIF(Anlagenbewegungsdaten!$B:$B,$A2089,Anlagenbewegungsdaten!$D:$D),2)</f>
        <v>0</v>
      </c>
      <c r="L2089" s="321">
        <f t="shared" si="76"/>
        <v>0</v>
      </c>
      <c r="M2089" s="341" t="s">
        <v>4950</v>
      </c>
      <c r="N2089" s="341" t="s">
        <v>4963</v>
      </c>
      <c r="O2089" s="323">
        <f>ROUND(SUMIF(Anlagenbewegungsdaten_AV!B:B,A2089,Anlagenbewegungsdaten_AV!C:C),3)</f>
        <v>0</v>
      </c>
      <c r="P2089" s="320">
        <f>ROUND(SUMIF(Anlagenbewegungsdaten_AV!$B:$B,$A2089,Anlagenbewegungsdaten_AV!$D:$D),2)</f>
        <v>0</v>
      </c>
      <c r="Q2089" s="321">
        <f t="shared" si="77"/>
        <v>0</v>
      </c>
      <c r="S2089" s="324"/>
      <c r="T2089" s="317"/>
      <c r="U2089" s="325"/>
      <c r="V2089" s="325"/>
    </row>
    <row r="2090" spans="1:22" ht="15" customHeight="1" x14ac:dyDescent="0.25">
      <c r="A2090" s="129" t="s">
        <v>745</v>
      </c>
      <c r="B2090" s="126" t="s">
        <v>2087</v>
      </c>
      <c r="C2090" s="127" t="s">
        <v>4022</v>
      </c>
      <c r="D2090" s="127" t="s">
        <v>1960</v>
      </c>
      <c r="E2090" s="127" t="s">
        <v>2462</v>
      </c>
      <c r="F2090" s="128">
        <v>27.67</v>
      </c>
      <c r="G2090" s="128">
        <v>27.87</v>
      </c>
      <c r="H2090" s="128">
        <v>22.14</v>
      </c>
      <c r="I2090" s="311"/>
      <c r="J2090" s="319">
        <f>ROUND(SUMIF(Anlagenbewegungsdaten!B:B,A2090,Anlagenbewegungsdaten!C:C),3)</f>
        <v>0</v>
      </c>
      <c r="K2090" s="320">
        <f>ROUND(SUMIF(Anlagenbewegungsdaten!$B:$B,$A2090,Anlagenbewegungsdaten!$D:$D),2)</f>
        <v>0</v>
      </c>
      <c r="L2090" s="321">
        <f t="shared" si="76"/>
        <v>0</v>
      </c>
      <c r="M2090" s="341" t="s">
        <v>4950</v>
      </c>
      <c r="N2090" s="341" t="s">
        <v>4963</v>
      </c>
      <c r="O2090" s="323">
        <f>ROUND(SUMIF(Anlagenbewegungsdaten_AV!B:B,A2090,Anlagenbewegungsdaten_AV!C:C),3)</f>
        <v>0</v>
      </c>
      <c r="P2090" s="320">
        <f>ROUND(SUMIF(Anlagenbewegungsdaten_AV!$B:$B,$A2090,Anlagenbewegungsdaten_AV!$D:$D),2)</f>
        <v>0</v>
      </c>
      <c r="Q2090" s="321">
        <f t="shared" si="77"/>
        <v>0</v>
      </c>
      <c r="S2090" s="324"/>
      <c r="T2090" s="317"/>
      <c r="U2090" s="325"/>
      <c r="V2090" s="325"/>
    </row>
    <row r="2091" spans="1:22" ht="15" customHeight="1" x14ac:dyDescent="0.25">
      <c r="A2091" s="129" t="s">
        <v>746</v>
      </c>
      <c r="B2091" s="126" t="s">
        <v>2087</v>
      </c>
      <c r="C2091" s="127" t="s">
        <v>4022</v>
      </c>
      <c r="D2091" s="127" t="s">
        <v>1962</v>
      </c>
      <c r="E2091" s="127" t="s">
        <v>2465</v>
      </c>
      <c r="F2091" s="128">
        <v>29.67</v>
      </c>
      <c r="G2091" s="128">
        <v>29.87</v>
      </c>
      <c r="H2091" s="128">
        <v>23.74</v>
      </c>
      <c r="I2091" s="311"/>
      <c r="J2091" s="319">
        <f>ROUND(SUMIF(Anlagenbewegungsdaten!B:B,A2091,Anlagenbewegungsdaten!C:C),3)</f>
        <v>0</v>
      </c>
      <c r="K2091" s="320">
        <f>ROUND(SUMIF(Anlagenbewegungsdaten!$B:$B,$A2091,Anlagenbewegungsdaten!$D:$D),2)</f>
        <v>0</v>
      </c>
      <c r="L2091" s="321">
        <f t="shared" si="76"/>
        <v>0</v>
      </c>
      <c r="M2091" s="341" t="s">
        <v>4950</v>
      </c>
      <c r="N2091" s="341" t="s">
        <v>4963</v>
      </c>
      <c r="O2091" s="323">
        <f>ROUND(SUMIF(Anlagenbewegungsdaten_AV!B:B,A2091,Anlagenbewegungsdaten_AV!C:C),3)</f>
        <v>0</v>
      </c>
      <c r="P2091" s="320">
        <f>ROUND(SUMIF(Anlagenbewegungsdaten_AV!$B:$B,$A2091,Anlagenbewegungsdaten_AV!$D:$D),2)</f>
        <v>0</v>
      </c>
      <c r="Q2091" s="321">
        <f t="shared" si="77"/>
        <v>0</v>
      </c>
      <c r="S2091" s="324"/>
      <c r="T2091" s="317"/>
      <c r="U2091" s="325"/>
      <c r="V2091" s="325"/>
    </row>
    <row r="2092" spans="1:22" ht="15" customHeight="1" x14ac:dyDescent="0.25">
      <c r="A2092" s="129" t="s">
        <v>747</v>
      </c>
      <c r="B2092" s="126" t="s">
        <v>2087</v>
      </c>
      <c r="C2092" s="127" t="s">
        <v>4022</v>
      </c>
      <c r="D2092" s="127" t="s">
        <v>1964</v>
      </c>
      <c r="E2092" s="127" t="s">
        <v>1543</v>
      </c>
      <c r="F2092" s="128">
        <v>30.67</v>
      </c>
      <c r="G2092" s="128">
        <v>30.87</v>
      </c>
      <c r="H2092" s="128">
        <v>24.54</v>
      </c>
      <c r="I2092" s="311"/>
      <c r="J2092" s="319">
        <f>ROUND(SUMIF(Anlagenbewegungsdaten!B:B,A2092,Anlagenbewegungsdaten!C:C),3)</f>
        <v>0</v>
      </c>
      <c r="K2092" s="320">
        <f>ROUND(SUMIF(Anlagenbewegungsdaten!$B:$B,$A2092,Anlagenbewegungsdaten!$D:$D),2)</f>
        <v>0</v>
      </c>
      <c r="L2092" s="321">
        <f t="shared" si="76"/>
        <v>0</v>
      </c>
      <c r="M2092" s="341" t="s">
        <v>4950</v>
      </c>
      <c r="N2092" s="341" t="s">
        <v>4963</v>
      </c>
      <c r="O2092" s="323">
        <f>ROUND(SUMIF(Anlagenbewegungsdaten_AV!B:B,A2092,Anlagenbewegungsdaten_AV!C:C),3)</f>
        <v>0</v>
      </c>
      <c r="P2092" s="320">
        <f>ROUND(SUMIF(Anlagenbewegungsdaten_AV!$B:$B,$A2092,Anlagenbewegungsdaten_AV!$D:$D),2)</f>
        <v>0</v>
      </c>
      <c r="Q2092" s="321">
        <f t="shared" si="77"/>
        <v>0</v>
      </c>
      <c r="S2092" s="324"/>
      <c r="T2092" s="317"/>
      <c r="U2092" s="325"/>
      <c r="V2092" s="325"/>
    </row>
    <row r="2093" spans="1:22" ht="15" customHeight="1" x14ac:dyDescent="0.25">
      <c r="A2093" s="129" t="s">
        <v>748</v>
      </c>
      <c r="B2093" s="126" t="s">
        <v>2087</v>
      </c>
      <c r="C2093" s="127" t="s">
        <v>4022</v>
      </c>
      <c r="D2093" s="127" t="s">
        <v>1966</v>
      </c>
      <c r="E2093" s="127" t="s">
        <v>1546</v>
      </c>
      <c r="F2093" s="128">
        <v>30.67</v>
      </c>
      <c r="G2093" s="128">
        <v>30.87</v>
      </c>
      <c r="H2093" s="128">
        <v>24.54</v>
      </c>
      <c r="I2093" s="311"/>
      <c r="J2093" s="319">
        <f>ROUND(SUMIF(Anlagenbewegungsdaten!B:B,A2093,Anlagenbewegungsdaten!C:C),3)</f>
        <v>0</v>
      </c>
      <c r="K2093" s="320">
        <f>ROUND(SUMIF(Anlagenbewegungsdaten!$B:$B,$A2093,Anlagenbewegungsdaten!$D:$D),2)</f>
        <v>0</v>
      </c>
      <c r="L2093" s="321">
        <f t="shared" si="76"/>
        <v>0</v>
      </c>
      <c r="M2093" s="341" t="s">
        <v>4950</v>
      </c>
      <c r="N2093" s="341" t="s">
        <v>4963</v>
      </c>
      <c r="O2093" s="323">
        <f>ROUND(SUMIF(Anlagenbewegungsdaten_AV!B:B,A2093,Anlagenbewegungsdaten_AV!C:C),3)</f>
        <v>0</v>
      </c>
      <c r="P2093" s="320">
        <f>ROUND(SUMIF(Anlagenbewegungsdaten_AV!$B:$B,$A2093,Anlagenbewegungsdaten_AV!$D:$D),2)</f>
        <v>0</v>
      </c>
      <c r="Q2093" s="321">
        <f t="shared" si="77"/>
        <v>0</v>
      </c>
      <c r="S2093" s="324"/>
      <c r="T2093" s="317"/>
      <c r="U2093" s="325"/>
      <c r="V2093" s="325"/>
    </row>
    <row r="2094" spans="1:22" ht="15" customHeight="1" x14ac:dyDescent="0.25">
      <c r="A2094" s="129" t="s">
        <v>2901</v>
      </c>
      <c r="B2094" s="126" t="s">
        <v>2087</v>
      </c>
      <c r="C2094" s="127" t="s">
        <v>4022</v>
      </c>
      <c r="D2094" s="127" t="s">
        <v>2710</v>
      </c>
      <c r="E2094" s="127" t="s">
        <v>2555</v>
      </c>
      <c r="F2094" s="128">
        <v>30.64</v>
      </c>
      <c r="G2094" s="128">
        <v>30.84</v>
      </c>
      <c r="H2094" s="128">
        <v>24.51</v>
      </c>
      <c r="I2094" s="311"/>
      <c r="J2094" s="319">
        <f>ROUND(SUMIF(Anlagenbewegungsdaten!B:B,A2094,Anlagenbewegungsdaten!C:C),3)</f>
        <v>0</v>
      </c>
      <c r="K2094" s="320">
        <f>ROUND(SUMIF(Anlagenbewegungsdaten!$B:$B,$A2094,Anlagenbewegungsdaten!$D:$D),2)</f>
        <v>0</v>
      </c>
      <c r="L2094" s="321">
        <f t="shared" si="76"/>
        <v>0</v>
      </c>
      <c r="M2094" s="341" t="s">
        <v>4950</v>
      </c>
      <c r="N2094" s="341" t="s">
        <v>4963</v>
      </c>
      <c r="O2094" s="323">
        <f>ROUND(SUMIF(Anlagenbewegungsdaten_AV!B:B,A2094,Anlagenbewegungsdaten_AV!C:C),3)</f>
        <v>0</v>
      </c>
      <c r="P2094" s="320">
        <f>ROUND(SUMIF(Anlagenbewegungsdaten_AV!$B:$B,$A2094,Anlagenbewegungsdaten_AV!$D:$D),2)</f>
        <v>0</v>
      </c>
      <c r="Q2094" s="321">
        <f t="shared" si="77"/>
        <v>0</v>
      </c>
      <c r="S2094" s="324"/>
      <c r="T2094" s="317"/>
      <c r="U2094" s="325"/>
      <c r="V2094" s="325"/>
    </row>
    <row r="2095" spans="1:22" ht="15" customHeight="1" x14ac:dyDescent="0.25">
      <c r="A2095" s="129" t="s">
        <v>3645</v>
      </c>
      <c r="B2095" s="126" t="s">
        <v>2087</v>
      </c>
      <c r="C2095" s="127" t="s">
        <v>4022</v>
      </c>
      <c r="D2095" s="127" t="s">
        <v>3454</v>
      </c>
      <c r="E2095" s="127" t="s">
        <v>3299</v>
      </c>
      <c r="F2095" s="128">
        <v>30.61</v>
      </c>
      <c r="G2095" s="128">
        <v>30.81</v>
      </c>
      <c r="H2095" s="128">
        <v>24.49</v>
      </c>
      <c r="I2095" s="311"/>
      <c r="J2095" s="319">
        <f>ROUND(SUMIF(Anlagenbewegungsdaten!B:B,A2095,Anlagenbewegungsdaten!C:C),3)</f>
        <v>0</v>
      </c>
      <c r="K2095" s="320">
        <f>ROUND(SUMIF(Anlagenbewegungsdaten!$B:$B,$A2095,Anlagenbewegungsdaten!$D:$D),2)</f>
        <v>0</v>
      </c>
      <c r="L2095" s="321">
        <f t="shared" si="76"/>
        <v>0</v>
      </c>
      <c r="M2095" s="341" t="s">
        <v>4950</v>
      </c>
      <c r="N2095" s="341" t="s">
        <v>4963</v>
      </c>
      <c r="O2095" s="323">
        <f>ROUND(SUMIF(Anlagenbewegungsdaten_AV!B:B,A2095,Anlagenbewegungsdaten_AV!C:C),3)</f>
        <v>0</v>
      </c>
      <c r="P2095" s="320">
        <f>ROUND(SUMIF(Anlagenbewegungsdaten_AV!$B:$B,$A2095,Anlagenbewegungsdaten_AV!$D:$D),2)</f>
        <v>0</v>
      </c>
      <c r="Q2095" s="321">
        <f t="shared" si="77"/>
        <v>0</v>
      </c>
      <c r="S2095" s="324"/>
      <c r="T2095" s="317"/>
      <c r="U2095" s="325"/>
      <c r="V2095" s="325"/>
    </row>
    <row r="2096" spans="1:22" ht="15" customHeight="1" x14ac:dyDescent="0.25">
      <c r="A2096" s="129" t="s">
        <v>4418</v>
      </c>
      <c r="B2096" s="126" t="s">
        <v>2087</v>
      </c>
      <c r="C2096" s="127" t="s">
        <v>4022</v>
      </c>
      <c r="D2096" s="127" t="s">
        <v>4225</v>
      </c>
      <c r="E2096" s="127" t="s">
        <v>4069</v>
      </c>
      <c r="F2096" s="128">
        <v>30.58</v>
      </c>
      <c r="G2096" s="128">
        <v>30.779999999999998</v>
      </c>
      <c r="H2096" s="128">
        <v>24.46</v>
      </c>
      <c r="I2096" s="311"/>
      <c r="J2096" s="319">
        <f>ROUND(SUMIF(Anlagenbewegungsdaten!B:B,A2096,Anlagenbewegungsdaten!C:C),3)</f>
        <v>0</v>
      </c>
      <c r="K2096" s="320">
        <f>ROUND(SUMIF(Anlagenbewegungsdaten!$B:$B,$A2096,Anlagenbewegungsdaten!$D:$D),2)</f>
        <v>0</v>
      </c>
      <c r="L2096" s="321">
        <f t="shared" si="76"/>
        <v>0</v>
      </c>
      <c r="M2096" s="341" t="s">
        <v>4950</v>
      </c>
      <c r="N2096" s="341" t="s">
        <v>4963</v>
      </c>
      <c r="O2096" s="323">
        <f>ROUND(SUMIF(Anlagenbewegungsdaten_AV!B:B,A2096,Anlagenbewegungsdaten_AV!C:C),3)</f>
        <v>0</v>
      </c>
      <c r="P2096" s="320">
        <f>ROUND(SUMIF(Anlagenbewegungsdaten_AV!$B:$B,$A2096,Anlagenbewegungsdaten_AV!$D:$D),2)</f>
        <v>0</v>
      </c>
      <c r="Q2096" s="321">
        <f t="shared" si="77"/>
        <v>0</v>
      </c>
      <c r="S2096" s="324"/>
      <c r="T2096" s="317"/>
      <c r="U2096" s="325"/>
      <c r="V2096" s="325"/>
    </row>
    <row r="2097" spans="1:22" ht="15" customHeight="1" x14ac:dyDescent="0.25">
      <c r="A2097" s="129" t="s">
        <v>2306</v>
      </c>
      <c r="B2097" s="126" t="s">
        <v>2087</v>
      </c>
      <c r="C2097" s="127" t="s">
        <v>4022</v>
      </c>
      <c r="D2097" s="127" t="s">
        <v>2477</v>
      </c>
      <c r="E2097" s="127" t="s">
        <v>2462</v>
      </c>
      <c r="F2097" s="128">
        <v>9.4600000000000009</v>
      </c>
      <c r="G2097" s="128">
        <v>9.66</v>
      </c>
      <c r="H2097" s="128">
        <v>7.57</v>
      </c>
      <c r="I2097" s="311"/>
      <c r="J2097" s="319">
        <f>ROUND(SUMIF(Anlagenbewegungsdaten!B:B,A2097,Anlagenbewegungsdaten!C:C),3)</f>
        <v>0</v>
      </c>
      <c r="K2097" s="320">
        <f>ROUND(SUMIF(Anlagenbewegungsdaten!$B:$B,$A2097,Anlagenbewegungsdaten!$D:$D),2)</f>
        <v>0</v>
      </c>
      <c r="L2097" s="321">
        <f t="shared" si="76"/>
        <v>0</v>
      </c>
      <c r="M2097" s="341" t="s">
        <v>4950</v>
      </c>
      <c r="N2097" s="341" t="s">
        <v>4963</v>
      </c>
      <c r="O2097" s="323">
        <f>ROUND(SUMIF(Anlagenbewegungsdaten_AV!B:B,A2097,Anlagenbewegungsdaten_AV!C:C),3)</f>
        <v>0</v>
      </c>
      <c r="P2097" s="320">
        <f>ROUND(SUMIF(Anlagenbewegungsdaten_AV!$B:$B,$A2097,Anlagenbewegungsdaten_AV!$D:$D),2)</f>
        <v>0</v>
      </c>
      <c r="Q2097" s="321">
        <f t="shared" si="77"/>
        <v>0</v>
      </c>
      <c r="S2097" s="324"/>
      <c r="T2097" s="317"/>
      <c r="U2097" s="325"/>
      <c r="V2097" s="325"/>
    </row>
    <row r="2098" spans="1:22" ht="15" customHeight="1" x14ac:dyDescent="0.25">
      <c r="A2098" s="129" t="s">
        <v>2307</v>
      </c>
      <c r="B2098" s="126" t="s">
        <v>2087</v>
      </c>
      <c r="C2098" s="127" t="s">
        <v>4022</v>
      </c>
      <c r="D2098" s="127" t="s">
        <v>2479</v>
      </c>
      <c r="E2098" s="127" t="s">
        <v>2465</v>
      </c>
      <c r="F2098" s="128">
        <v>11.46</v>
      </c>
      <c r="G2098" s="128">
        <v>11.66</v>
      </c>
      <c r="H2098" s="128">
        <v>9.17</v>
      </c>
      <c r="I2098" s="311"/>
      <c r="J2098" s="319">
        <f>ROUND(SUMIF(Anlagenbewegungsdaten!B:B,A2098,Anlagenbewegungsdaten!C:C),3)</f>
        <v>0</v>
      </c>
      <c r="K2098" s="320">
        <f>ROUND(SUMIF(Anlagenbewegungsdaten!$B:$B,$A2098,Anlagenbewegungsdaten!$D:$D),2)</f>
        <v>0</v>
      </c>
      <c r="L2098" s="321">
        <f t="shared" si="76"/>
        <v>0</v>
      </c>
      <c r="M2098" s="341" t="s">
        <v>4950</v>
      </c>
      <c r="N2098" s="341" t="s">
        <v>4963</v>
      </c>
      <c r="O2098" s="323">
        <f>ROUND(SUMIF(Anlagenbewegungsdaten_AV!B:B,A2098,Anlagenbewegungsdaten_AV!C:C),3)</f>
        <v>0</v>
      </c>
      <c r="P2098" s="320">
        <f>ROUND(SUMIF(Anlagenbewegungsdaten_AV!$B:$B,$A2098,Anlagenbewegungsdaten_AV!$D:$D),2)</f>
        <v>0</v>
      </c>
      <c r="Q2098" s="321">
        <f t="shared" si="77"/>
        <v>0</v>
      </c>
      <c r="S2098" s="324"/>
      <c r="T2098" s="317"/>
      <c r="U2098" s="325"/>
      <c r="V2098" s="325"/>
    </row>
    <row r="2099" spans="1:22" ht="15" customHeight="1" x14ac:dyDescent="0.25">
      <c r="A2099" s="129" t="s">
        <v>749</v>
      </c>
      <c r="B2099" s="126" t="s">
        <v>2087</v>
      </c>
      <c r="C2099" s="127" t="s">
        <v>4022</v>
      </c>
      <c r="D2099" s="127" t="s">
        <v>1968</v>
      </c>
      <c r="E2099" s="127" t="s">
        <v>1543</v>
      </c>
      <c r="F2099" s="128">
        <v>12.46</v>
      </c>
      <c r="G2099" s="128">
        <v>12.66</v>
      </c>
      <c r="H2099" s="128">
        <v>9.9700000000000006</v>
      </c>
      <c r="I2099" s="311"/>
      <c r="J2099" s="319">
        <f>ROUND(SUMIF(Anlagenbewegungsdaten!B:B,A2099,Anlagenbewegungsdaten!C:C),3)</f>
        <v>0</v>
      </c>
      <c r="K2099" s="320">
        <f>ROUND(SUMIF(Anlagenbewegungsdaten!$B:$B,$A2099,Anlagenbewegungsdaten!$D:$D),2)</f>
        <v>0</v>
      </c>
      <c r="L2099" s="321">
        <f t="shared" si="76"/>
        <v>0</v>
      </c>
      <c r="M2099" s="341" t="s">
        <v>4950</v>
      </c>
      <c r="N2099" s="341" t="s">
        <v>4963</v>
      </c>
      <c r="O2099" s="323">
        <f>ROUND(SUMIF(Anlagenbewegungsdaten_AV!B:B,A2099,Anlagenbewegungsdaten_AV!C:C),3)</f>
        <v>0</v>
      </c>
      <c r="P2099" s="320">
        <f>ROUND(SUMIF(Anlagenbewegungsdaten_AV!$B:$B,$A2099,Anlagenbewegungsdaten_AV!$D:$D),2)</f>
        <v>0</v>
      </c>
      <c r="Q2099" s="321">
        <f t="shared" si="77"/>
        <v>0</v>
      </c>
      <c r="S2099" s="324"/>
      <c r="T2099" s="317"/>
      <c r="U2099" s="325"/>
      <c r="V2099" s="325"/>
    </row>
    <row r="2100" spans="1:22" ht="15" customHeight="1" x14ac:dyDescent="0.25">
      <c r="A2100" s="129" t="s">
        <v>750</v>
      </c>
      <c r="B2100" s="126" t="s">
        <v>2087</v>
      </c>
      <c r="C2100" s="127" t="s">
        <v>4022</v>
      </c>
      <c r="D2100" s="127" t="s">
        <v>1970</v>
      </c>
      <c r="E2100" s="127" t="s">
        <v>1546</v>
      </c>
      <c r="F2100" s="128">
        <v>12.46</v>
      </c>
      <c r="G2100" s="128">
        <v>12.66</v>
      </c>
      <c r="H2100" s="128">
        <v>9.9700000000000006</v>
      </c>
      <c r="I2100" s="311"/>
      <c r="J2100" s="319">
        <f>ROUND(SUMIF(Anlagenbewegungsdaten!B:B,A2100,Anlagenbewegungsdaten!C:C),3)</f>
        <v>0</v>
      </c>
      <c r="K2100" s="320">
        <f>ROUND(SUMIF(Anlagenbewegungsdaten!$B:$B,$A2100,Anlagenbewegungsdaten!$D:$D),2)</f>
        <v>0</v>
      </c>
      <c r="L2100" s="321">
        <f t="shared" si="76"/>
        <v>0</v>
      </c>
      <c r="M2100" s="341" t="s">
        <v>4950</v>
      </c>
      <c r="N2100" s="341" t="s">
        <v>4963</v>
      </c>
      <c r="O2100" s="323">
        <f>ROUND(SUMIF(Anlagenbewegungsdaten_AV!B:B,A2100,Anlagenbewegungsdaten_AV!C:C),3)</f>
        <v>0</v>
      </c>
      <c r="P2100" s="320">
        <f>ROUND(SUMIF(Anlagenbewegungsdaten_AV!$B:$B,$A2100,Anlagenbewegungsdaten_AV!$D:$D),2)</f>
        <v>0</v>
      </c>
      <c r="Q2100" s="321">
        <f t="shared" si="77"/>
        <v>0</v>
      </c>
      <c r="S2100" s="324"/>
      <c r="T2100" s="317"/>
      <c r="U2100" s="325"/>
      <c r="V2100" s="325"/>
    </row>
    <row r="2101" spans="1:22" ht="15" customHeight="1" x14ac:dyDescent="0.25">
      <c r="A2101" s="129" t="s">
        <v>2902</v>
      </c>
      <c r="B2101" s="126" t="s">
        <v>2087</v>
      </c>
      <c r="C2101" s="127" t="s">
        <v>4022</v>
      </c>
      <c r="D2101" s="127" t="s">
        <v>2712</v>
      </c>
      <c r="E2101" s="127" t="s">
        <v>2555</v>
      </c>
      <c r="F2101" s="128">
        <v>12.430000000000001</v>
      </c>
      <c r="G2101" s="128">
        <v>12.63</v>
      </c>
      <c r="H2101" s="128">
        <v>9.94</v>
      </c>
      <c r="I2101" s="311"/>
      <c r="J2101" s="319">
        <f>ROUND(SUMIF(Anlagenbewegungsdaten!B:B,A2101,Anlagenbewegungsdaten!C:C),3)</f>
        <v>0</v>
      </c>
      <c r="K2101" s="320">
        <f>ROUND(SUMIF(Anlagenbewegungsdaten!$B:$B,$A2101,Anlagenbewegungsdaten!$D:$D),2)</f>
        <v>0</v>
      </c>
      <c r="L2101" s="321">
        <f t="shared" si="76"/>
        <v>0</v>
      </c>
      <c r="M2101" s="341" t="s">
        <v>4950</v>
      </c>
      <c r="N2101" s="341" t="s">
        <v>4963</v>
      </c>
      <c r="O2101" s="323">
        <f>ROUND(SUMIF(Anlagenbewegungsdaten_AV!B:B,A2101,Anlagenbewegungsdaten_AV!C:C),3)</f>
        <v>0</v>
      </c>
      <c r="P2101" s="320">
        <f>ROUND(SUMIF(Anlagenbewegungsdaten_AV!$B:$B,$A2101,Anlagenbewegungsdaten_AV!$D:$D),2)</f>
        <v>0</v>
      </c>
      <c r="Q2101" s="321">
        <f t="shared" si="77"/>
        <v>0</v>
      </c>
      <c r="S2101" s="324"/>
      <c r="T2101" s="317"/>
      <c r="U2101" s="325"/>
      <c r="V2101" s="325"/>
    </row>
    <row r="2102" spans="1:22" ht="15" customHeight="1" x14ac:dyDescent="0.25">
      <c r="A2102" s="129" t="s">
        <v>3646</v>
      </c>
      <c r="B2102" s="126" t="s">
        <v>2087</v>
      </c>
      <c r="C2102" s="127" t="s">
        <v>4022</v>
      </c>
      <c r="D2102" s="127" t="s">
        <v>3456</v>
      </c>
      <c r="E2102" s="127" t="s">
        <v>3299</v>
      </c>
      <c r="F2102" s="128">
        <v>12.4</v>
      </c>
      <c r="G2102" s="128">
        <v>12.6</v>
      </c>
      <c r="H2102" s="128">
        <v>9.92</v>
      </c>
      <c r="I2102" s="311"/>
      <c r="J2102" s="319">
        <f>ROUND(SUMIF(Anlagenbewegungsdaten!B:B,A2102,Anlagenbewegungsdaten!C:C),3)</f>
        <v>0</v>
      </c>
      <c r="K2102" s="320">
        <f>ROUND(SUMIF(Anlagenbewegungsdaten!$B:$B,$A2102,Anlagenbewegungsdaten!$D:$D),2)</f>
        <v>0</v>
      </c>
      <c r="L2102" s="321">
        <f t="shared" si="76"/>
        <v>0</v>
      </c>
      <c r="M2102" s="341" t="s">
        <v>4950</v>
      </c>
      <c r="N2102" s="341" t="s">
        <v>4963</v>
      </c>
      <c r="O2102" s="323">
        <f>ROUND(SUMIF(Anlagenbewegungsdaten_AV!B:B,A2102,Anlagenbewegungsdaten_AV!C:C),3)</f>
        <v>0</v>
      </c>
      <c r="P2102" s="320">
        <f>ROUND(SUMIF(Anlagenbewegungsdaten_AV!$B:$B,$A2102,Anlagenbewegungsdaten_AV!$D:$D),2)</f>
        <v>0</v>
      </c>
      <c r="Q2102" s="321">
        <f t="shared" si="77"/>
        <v>0</v>
      </c>
      <c r="S2102" s="324"/>
      <c r="T2102" s="317"/>
      <c r="U2102" s="325"/>
      <c r="V2102" s="325"/>
    </row>
    <row r="2103" spans="1:22" ht="15" customHeight="1" x14ac:dyDescent="0.25">
      <c r="A2103" s="129" t="s">
        <v>4419</v>
      </c>
      <c r="B2103" s="126" t="s">
        <v>2087</v>
      </c>
      <c r="C2103" s="127" t="s">
        <v>4022</v>
      </c>
      <c r="D2103" s="127" t="s">
        <v>4227</v>
      </c>
      <c r="E2103" s="127" t="s">
        <v>4069</v>
      </c>
      <c r="F2103" s="128">
        <v>12.370000000000001</v>
      </c>
      <c r="G2103" s="128">
        <v>12.57</v>
      </c>
      <c r="H2103" s="128">
        <v>9.9</v>
      </c>
      <c r="I2103" s="311"/>
      <c r="J2103" s="319">
        <f>ROUND(SUMIF(Anlagenbewegungsdaten!B:B,A2103,Anlagenbewegungsdaten!C:C),3)</f>
        <v>0</v>
      </c>
      <c r="K2103" s="320">
        <f>ROUND(SUMIF(Anlagenbewegungsdaten!$B:$B,$A2103,Anlagenbewegungsdaten!$D:$D),2)</f>
        <v>0</v>
      </c>
      <c r="L2103" s="321">
        <f t="shared" si="76"/>
        <v>0</v>
      </c>
      <c r="M2103" s="341" t="s">
        <v>4950</v>
      </c>
      <c r="N2103" s="341" t="s">
        <v>4963</v>
      </c>
      <c r="O2103" s="323">
        <f>ROUND(SUMIF(Anlagenbewegungsdaten_AV!B:B,A2103,Anlagenbewegungsdaten_AV!C:C),3)</f>
        <v>0</v>
      </c>
      <c r="P2103" s="320">
        <f>ROUND(SUMIF(Anlagenbewegungsdaten_AV!$B:$B,$A2103,Anlagenbewegungsdaten_AV!$D:$D),2)</f>
        <v>0</v>
      </c>
      <c r="Q2103" s="321">
        <f t="shared" si="77"/>
        <v>0</v>
      </c>
      <c r="S2103" s="324"/>
      <c r="T2103" s="317"/>
      <c r="U2103" s="325"/>
      <c r="V2103" s="325"/>
    </row>
    <row r="2104" spans="1:22" ht="15" customHeight="1" x14ac:dyDescent="0.25">
      <c r="A2104" s="129" t="s">
        <v>751</v>
      </c>
      <c r="B2104" s="126" t="s">
        <v>2087</v>
      </c>
      <c r="C2104" s="127" t="s">
        <v>4022</v>
      </c>
      <c r="D2104" s="127" t="s">
        <v>1972</v>
      </c>
      <c r="E2104" s="127" t="s">
        <v>2462</v>
      </c>
      <c r="F2104" s="128">
        <v>10.46</v>
      </c>
      <c r="G2104" s="128">
        <v>10.66</v>
      </c>
      <c r="H2104" s="128">
        <v>8.3699999999999992</v>
      </c>
      <c r="I2104" s="311"/>
      <c r="J2104" s="319">
        <f>ROUND(SUMIF(Anlagenbewegungsdaten!B:B,A2104,Anlagenbewegungsdaten!C:C),3)</f>
        <v>0</v>
      </c>
      <c r="K2104" s="320">
        <f>ROUND(SUMIF(Anlagenbewegungsdaten!$B:$B,$A2104,Anlagenbewegungsdaten!$D:$D),2)</f>
        <v>0</v>
      </c>
      <c r="L2104" s="321">
        <f t="shared" si="76"/>
        <v>0</v>
      </c>
      <c r="M2104" s="341" t="s">
        <v>4950</v>
      </c>
      <c r="N2104" s="341" t="s">
        <v>4963</v>
      </c>
      <c r="O2104" s="323">
        <f>ROUND(SUMIF(Anlagenbewegungsdaten_AV!B:B,A2104,Anlagenbewegungsdaten_AV!C:C),3)</f>
        <v>0</v>
      </c>
      <c r="P2104" s="320">
        <f>ROUND(SUMIF(Anlagenbewegungsdaten_AV!$B:$B,$A2104,Anlagenbewegungsdaten_AV!$D:$D),2)</f>
        <v>0</v>
      </c>
      <c r="Q2104" s="321">
        <f t="shared" si="77"/>
        <v>0</v>
      </c>
      <c r="S2104" s="324"/>
      <c r="T2104" s="317"/>
      <c r="U2104" s="325"/>
      <c r="V2104" s="325"/>
    </row>
    <row r="2105" spans="1:22" ht="15" customHeight="1" x14ac:dyDescent="0.25">
      <c r="A2105" s="129" t="s">
        <v>752</v>
      </c>
      <c r="B2105" s="126" t="s">
        <v>2087</v>
      </c>
      <c r="C2105" s="127" t="s">
        <v>4022</v>
      </c>
      <c r="D2105" s="127" t="s">
        <v>1974</v>
      </c>
      <c r="E2105" s="127" t="s">
        <v>2465</v>
      </c>
      <c r="F2105" s="128">
        <v>12.46</v>
      </c>
      <c r="G2105" s="128">
        <v>12.66</v>
      </c>
      <c r="H2105" s="128">
        <v>9.9700000000000006</v>
      </c>
      <c r="I2105" s="311"/>
      <c r="J2105" s="319">
        <f>ROUND(SUMIF(Anlagenbewegungsdaten!B:B,A2105,Anlagenbewegungsdaten!C:C),3)</f>
        <v>0</v>
      </c>
      <c r="K2105" s="320">
        <f>ROUND(SUMIF(Anlagenbewegungsdaten!$B:$B,$A2105,Anlagenbewegungsdaten!$D:$D),2)</f>
        <v>0</v>
      </c>
      <c r="L2105" s="321">
        <f t="shared" si="76"/>
        <v>0</v>
      </c>
      <c r="M2105" s="341" t="s">
        <v>4950</v>
      </c>
      <c r="N2105" s="341" t="s">
        <v>4963</v>
      </c>
      <c r="O2105" s="323">
        <f>ROUND(SUMIF(Anlagenbewegungsdaten_AV!B:B,A2105,Anlagenbewegungsdaten_AV!C:C),3)</f>
        <v>0</v>
      </c>
      <c r="P2105" s="320">
        <f>ROUND(SUMIF(Anlagenbewegungsdaten_AV!$B:$B,$A2105,Anlagenbewegungsdaten_AV!$D:$D),2)</f>
        <v>0</v>
      </c>
      <c r="Q2105" s="321">
        <f t="shared" si="77"/>
        <v>0</v>
      </c>
      <c r="S2105" s="324"/>
      <c r="T2105" s="317"/>
      <c r="U2105" s="325"/>
      <c r="V2105" s="325"/>
    </row>
    <row r="2106" spans="1:22" ht="15" customHeight="1" x14ac:dyDescent="0.25">
      <c r="A2106" s="129" t="s">
        <v>753</v>
      </c>
      <c r="B2106" s="126" t="s">
        <v>2087</v>
      </c>
      <c r="C2106" s="127" t="s">
        <v>4022</v>
      </c>
      <c r="D2106" s="127" t="s">
        <v>1976</v>
      </c>
      <c r="E2106" s="127" t="s">
        <v>1543</v>
      </c>
      <c r="F2106" s="128">
        <v>13.46</v>
      </c>
      <c r="G2106" s="128">
        <v>13.66</v>
      </c>
      <c r="H2106" s="128">
        <v>10.77</v>
      </c>
      <c r="I2106" s="311"/>
      <c r="J2106" s="319">
        <f>ROUND(SUMIF(Anlagenbewegungsdaten!B:B,A2106,Anlagenbewegungsdaten!C:C),3)</f>
        <v>0</v>
      </c>
      <c r="K2106" s="320">
        <f>ROUND(SUMIF(Anlagenbewegungsdaten!$B:$B,$A2106,Anlagenbewegungsdaten!$D:$D),2)</f>
        <v>0</v>
      </c>
      <c r="L2106" s="321">
        <f t="shared" si="76"/>
        <v>0</v>
      </c>
      <c r="M2106" s="341" t="s">
        <v>4950</v>
      </c>
      <c r="N2106" s="341" t="s">
        <v>4963</v>
      </c>
      <c r="O2106" s="323">
        <f>ROUND(SUMIF(Anlagenbewegungsdaten_AV!B:B,A2106,Anlagenbewegungsdaten_AV!C:C),3)</f>
        <v>0</v>
      </c>
      <c r="P2106" s="320">
        <f>ROUND(SUMIF(Anlagenbewegungsdaten_AV!$B:$B,$A2106,Anlagenbewegungsdaten_AV!$D:$D),2)</f>
        <v>0</v>
      </c>
      <c r="Q2106" s="321">
        <f t="shared" si="77"/>
        <v>0</v>
      </c>
      <c r="S2106" s="324"/>
      <c r="T2106" s="317"/>
      <c r="U2106" s="325"/>
      <c r="V2106" s="325"/>
    </row>
    <row r="2107" spans="1:22" ht="15" customHeight="1" x14ac:dyDescent="0.25">
      <c r="A2107" s="129" t="s">
        <v>754</v>
      </c>
      <c r="B2107" s="126" t="s">
        <v>2087</v>
      </c>
      <c r="C2107" s="127" t="s">
        <v>4022</v>
      </c>
      <c r="D2107" s="127" t="s">
        <v>1978</v>
      </c>
      <c r="E2107" s="127" t="s">
        <v>1546</v>
      </c>
      <c r="F2107" s="128">
        <v>13.46</v>
      </c>
      <c r="G2107" s="128">
        <v>13.66</v>
      </c>
      <c r="H2107" s="128">
        <v>10.77</v>
      </c>
      <c r="I2107" s="311"/>
      <c r="J2107" s="319">
        <f>ROUND(SUMIF(Anlagenbewegungsdaten!B:B,A2107,Anlagenbewegungsdaten!C:C),3)</f>
        <v>0</v>
      </c>
      <c r="K2107" s="320">
        <f>ROUND(SUMIF(Anlagenbewegungsdaten!$B:$B,$A2107,Anlagenbewegungsdaten!$D:$D),2)</f>
        <v>0</v>
      </c>
      <c r="L2107" s="321">
        <f t="shared" si="76"/>
        <v>0</v>
      </c>
      <c r="M2107" s="341" t="s">
        <v>4950</v>
      </c>
      <c r="N2107" s="341" t="s">
        <v>4963</v>
      </c>
      <c r="O2107" s="323">
        <f>ROUND(SUMIF(Anlagenbewegungsdaten_AV!B:B,A2107,Anlagenbewegungsdaten_AV!C:C),3)</f>
        <v>0</v>
      </c>
      <c r="P2107" s="320">
        <f>ROUND(SUMIF(Anlagenbewegungsdaten_AV!$B:$B,$A2107,Anlagenbewegungsdaten_AV!$D:$D),2)</f>
        <v>0</v>
      </c>
      <c r="Q2107" s="321">
        <f t="shared" si="77"/>
        <v>0</v>
      </c>
      <c r="S2107" s="324"/>
      <c r="T2107" s="317"/>
      <c r="U2107" s="325"/>
      <c r="V2107" s="325"/>
    </row>
    <row r="2108" spans="1:22" ht="15" customHeight="1" x14ac:dyDescent="0.25">
      <c r="A2108" s="129" t="s">
        <v>2903</v>
      </c>
      <c r="B2108" s="126" t="s">
        <v>2087</v>
      </c>
      <c r="C2108" s="127" t="s">
        <v>4022</v>
      </c>
      <c r="D2108" s="127" t="s">
        <v>2714</v>
      </c>
      <c r="E2108" s="127" t="s">
        <v>2555</v>
      </c>
      <c r="F2108" s="128">
        <v>13.430000000000001</v>
      </c>
      <c r="G2108" s="128">
        <v>13.63</v>
      </c>
      <c r="H2108" s="128">
        <v>10.74</v>
      </c>
      <c r="I2108" s="311"/>
      <c r="J2108" s="319">
        <f>ROUND(SUMIF(Anlagenbewegungsdaten!B:B,A2108,Anlagenbewegungsdaten!C:C),3)</f>
        <v>0</v>
      </c>
      <c r="K2108" s="320">
        <f>ROUND(SUMIF(Anlagenbewegungsdaten!$B:$B,$A2108,Anlagenbewegungsdaten!$D:$D),2)</f>
        <v>0</v>
      </c>
      <c r="L2108" s="321">
        <f t="shared" si="76"/>
        <v>0</v>
      </c>
      <c r="M2108" s="341" t="s">
        <v>4950</v>
      </c>
      <c r="N2108" s="341" t="s">
        <v>4963</v>
      </c>
      <c r="O2108" s="323">
        <f>ROUND(SUMIF(Anlagenbewegungsdaten_AV!B:B,A2108,Anlagenbewegungsdaten_AV!C:C),3)</f>
        <v>0</v>
      </c>
      <c r="P2108" s="320">
        <f>ROUND(SUMIF(Anlagenbewegungsdaten_AV!$B:$B,$A2108,Anlagenbewegungsdaten_AV!$D:$D),2)</f>
        <v>0</v>
      </c>
      <c r="Q2108" s="321">
        <f t="shared" si="77"/>
        <v>0</v>
      </c>
      <c r="S2108" s="324"/>
      <c r="T2108" s="317"/>
      <c r="U2108" s="325"/>
      <c r="V2108" s="325"/>
    </row>
    <row r="2109" spans="1:22" ht="15" customHeight="1" x14ac:dyDescent="0.25">
      <c r="A2109" s="129" t="s">
        <v>3647</v>
      </c>
      <c r="B2109" s="126" t="s">
        <v>2087</v>
      </c>
      <c r="C2109" s="127" t="s">
        <v>4022</v>
      </c>
      <c r="D2109" s="127" t="s">
        <v>3458</v>
      </c>
      <c r="E2109" s="127" t="s">
        <v>3299</v>
      </c>
      <c r="F2109" s="128">
        <v>13.4</v>
      </c>
      <c r="G2109" s="128">
        <v>13.6</v>
      </c>
      <c r="H2109" s="128">
        <v>10.72</v>
      </c>
      <c r="I2109" s="311"/>
      <c r="J2109" s="319">
        <f>ROUND(SUMIF(Anlagenbewegungsdaten!B:B,A2109,Anlagenbewegungsdaten!C:C),3)</f>
        <v>0</v>
      </c>
      <c r="K2109" s="320">
        <f>ROUND(SUMIF(Anlagenbewegungsdaten!$B:$B,$A2109,Anlagenbewegungsdaten!$D:$D),2)</f>
        <v>0</v>
      </c>
      <c r="L2109" s="321">
        <f t="shared" si="76"/>
        <v>0</v>
      </c>
      <c r="M2109" s="341" t="s">
        <v>4950</v>
      </c>
      <c r="N2109" s="341" t="s">
        <v>4963</v>
      </c>
      <c r="O2109" s="323">
        <f>ROUND(SUMIF(Anlagenbewegungsdaten_AV!B:B,A2109,Anlagenbewegungsdaten_AV!C:C),3)</f>
        <v>0</v>
      </c>
      <c r="P2109" s="320">
        <f>ROUND(SUMIF(Anlagenbewegungsdaten_AV!$B:$B,$A2109,Anlagenbewegungsdaten_AV!$D:$D),2)</f>
        <v>0</v>
      </c>
      <c r="Q2109" s="321">
        <f t="shared" si="77"/>
        <v>0</v>
      </c>
      <c r="S2109" s="324"/>
      <c r="T2109" s="317"/>
      <c r="U2109" s="325"/>
      <c r="V2109" s="325"/>
    </row>
    <row r="2110" spans="1:22" ht="15" customHeight="1" x14ac:dyDescent="0.25">
      <c r="A2110" s="129" t="s">
        <v>4420</v>
      </c>
      <c r="B2110" s="126" t="s">
        <v>2087</v>
      </c>
      <c r="C2110" s="127" t="s">
        <v>4022</v>
      </c>
      <c r="D2110" s="127" t="s">
        <v>4229</v>
      </c>
      <c r="E2110" s="127" t="s">
        <v>4069</v>
      </c>
      <c r="F2110" s="128">
        <v>13.370000000000001</v>
      </c>
      <c r="G2110" s="128">
        <v>13.57</v>
      </c>
      <c r="H2110" s="128">
        <v>10.7</v>
      </c>
      <c r="I2110" s="311"/>
      <c r="J2110" s="319">
        <f>ROUND(SUMIF(Anlagenbewegungsdaten!B:B,A2110,Anlagenbewegungsdaten!C:C),3)</f>
        <v>0</v>
      </c>
      <c r="K2110" s="320">
        <f>ROUND(SUMIF(Anlagenbewegungsdaten!$B:$B,$A2110,Anlagenbewegungsdaten!$D:$D),2)</f>
        <v>0</v>
      </c>
      <c r="L2110" s="321">
        <f t="shared" si="76"/>
        <v>0</v>
      </c>
      <c r="M2110" s="341" t="s">
        <v>4950</v>
      </c>
      <c r="N2110" s="341" t="s">
        <v>4963</v>
      </c>
      <c r="O2110" s="323">
        <f>ROUND(SUMIF(Anlagenbewegungsdaten_AV!B:B,A2110,Anlagenbewegungsdaten_AV!C:C),3)</f>
        <v>0</v>
      </c>
      <c r="P2110" s="320">
        <f>ROUND(SUMIF(Anlagenbewegungsdaten_AV!$B:$B,$A2110,Anlagenbewegungsdaten_AV!$D:$D),2)</f>
        <v>0</v>
      </c>
      <c r="Q2110" s="321">
        <f t="shared" si="77"/>
        <v>0</v>
      </c>
      <c r="S2110" s="324"/>
      <c r="T2110" s="317"/>
      <c r="U2110" s="325"/>
      <c r="V2110" s="325"/>
    </row>
    <row r="2111" spans="1:22" ht="15" customHeight="1" x14ac:dyDescent="0.25">
      <c r="A2111" s="129" t="s">
        <v>2308</v>
      </c>
      <c r="B2111" s="126" t="s">
        <v>2087</v>
      </c>
      <c r="C2111" s="127" t="s">
        <v>4022</v>
      </c>
      <c r="D2111" s="127" t="s">
        <v>2481</v>
      </c>
      <c r="E2111" s="127" t="s">
        <v>2462</v>
      </c>
      <c r="F2111" s="128">
        <v>15.46</v>
      </c>
      <c r="G2111" s="128">
        <v>15.66</v>
      </c>
      <c r="H2111" s="128">
        <v>12.37</v>
      </c>
      <c r="I2111" s="311"/>
      <c r="J2111" s="319">
        <f>ROUND(SUMIF(Anlagenbewegungsdaten!B:B,A2111,Anlagenbewegungsdaten!C:C),3)</f>
        <v>0</v>
      </c>
      <c r="K2111" s="320">
        <f>ROUND(SUMIF(Anlagenbewegungsdaten!$B:$B,$A2111,Anlagenbewegungsdaten!$D:$D),2)</f>
        <v>0</v>
      </c>
      <c r="L2111" s="321">
        <f t="shared" si="76"/>
        <v>0</v>
      </c>
      <c r="M2111" s="341" t="s">
        <v>4950</v>
      </c>
      <c r="N2111" s="341" t="s">
        <v>4963</v>
      </c>
      <c r="O2111" s="323">
        <f>ROUND(SUMIF(Anlagenbewegungsdaten_AV!B:B,A2111,Anlagenbewegungsdaten_AV!C:C),3)</f>
        <v>0</v>
      </c>
      <c r="P2111" s="320">
        <f>ROUND(SUMIF(Anlagenbewegungsdaten_AV!$B:$B,$A2111,Anlagenbewegungsdaten_AV!$D:$D),2)</f>
        <v>0</v>
      </c>
      <c r="Q2111" s="321">
        <f t="shared" si="77"/>
        <v>0</v>
      </c>
      <c r="S2111" s="324"/>
      <c r="T2111" s="317"/>
      <c r="U2111" s="325"/>
      <c r="V2111" s="325"/>
    </row>
    <row r="2112" spans="1:22" ht="15" customHeight="1" x14ac:dyDescent="0.25">
      <c r="A2112" s="129" t="s">
        <v>2309</v>
      </c>
      <c r="B2112" s="126" t="s">
        <v>2087</v>
      </c>
      <c r="C2112" s="127" t="s">
        <v>4022</v>
      </c>
      <c r="D2112" s="127" t="s">
        <v>672</v>
      </c>
      <c r="E2112" s="127" t="s">
        <v>2465</v>
      </c>
      <c r="F2112" s="128">
        <v>17.46</v>
      </c>
      <c r="G2112" s="128">
        <v>17.66</v>
      </c>
      <c r="H2112" s="128">
        <v>13.97</v>
      </c>
      <c r="I2112" s="311"/>
      <c r="J2112" s="319">
        <f>ROUND(SUMIF(Anlagenbewegungsdaten!B:B,A2112,Anlagenbewegungsdaten!C:C),3)</f>
        <v>0</v>
      </c>
      <c r="K2112" s="320">
        <f>ROUND(SUMIF(Anlagenbewegungsdaten!$B:$B,$A2112,Anlagenbewegungsdaten!$D:$D),2)</f>
        <v>0</v>
      </c>
      <c r="L2112" s="321">
        <f t="shared" si="76"/>
        <v>0</v>
      </c>
      <c r="M2112" s="341" t="s">
        <v>4950</v>
      </c>
      <c r="N2112" s="341" t="s">
        <v>4963</v>
      </c>
      <c r="O2112" s="323">
        <f>ROUND(SUMIF(Anlagenbewegungsdaten_AV!B:B,A2112,Anlagenbewegungsdaten_AV!C:C),3)</f>
        <v>0</v>
      </c>
      <c r="P2112" s="320">
        <f>ROUND(SUMIF(Anlagenbewegungsdaten_AV!$B:$B,$A2112,Anlagenbewegungsdaten_AV!$D:$D),2)</f>
        <v>0</v>
      </c>
      <c r="Q2112" s="321">
        <f t="shared" si="77"/>
        <v>0</v>
      </c>
      <c r="S2112" s="324"/>
      <c r="T2112" s="317"/>
      <c r="U2112" s="325"/>
      <c r="V2112" s="325"/>
    </row>
    <row r="2113" spans="1:22" ht="15" customHeight="1" x14ac:dyDescent="0.25">
      <c r="A2113" s="129" t="s">
        <v>755</v>
      </c>
      <c r="B2113" s="126" t="s">
        <v>2087</v>
      </c>
      <c r="C2113" s="127" t="s">
        <v>4022</v>
      </c>
      <c r="D2113" s="127" t="s">
        <v>1980</v>
      </c>
      <c r="E2113" s="127" t="s">
        <v>1543</v>
      </c>
      <c r="F2113" s="128">
        <v>18.46</v>
      </c>
      <c r="G2113" s="128">
        <v>18.66</v>
      </c>
      <c r="H2113" s="128">
        <v>14.77</v>
      </c>
      <c r="I2113" s="311"/>
      <c r="J2113" s="319">
        <f>ROUND(SUMIF(Anlagenbewegungsdaten!B:B,A2113,Anlagenbewegungsdaten!C:C),3)</f>
        <v>0</v>
      </c>
      <c r="K2113" s="320">
        <f>ROUND(SUMIF(Anlagenbewegungsdaten!$B:$B,$A2113,Anlagenbewegungsdaten!$D:$D),2)</f>
        <v>0</v>
      </c>
      <c r="L2113" s="321">
        <f t="shared" si="76"/>
        <v>0</v>
      </c>
      <c r="M2113" s="341" t="s">
        <v>4950</v>
      </c>
      <c r="N2113" s="341" t="s">
        <v>4963</v>
      </c>
      <c r="O2113" s="323">
        <f>ROUND(SUMIF(Anlagenbewegungsdaten_AV!B:B,A2113,Anlagenbewegungsdaten_AV!C:C),3)</f>
        <v>0</v>
      </c>
      <c r="P2113" s="320">
        <f>ROUND(SUMIF(Anlagenbewegungsdaten_AV!$B:$B,$A2113,Anlagenbewegungsdaten_AV!$D:$D),2)</f>
        <v>0</v>
      </c>
      <c r="Q2113" s="321">
        <f t="shared" si="77"/>
        <v>0</v>
      </c>
      <c r="S2113" s="324"/>
      <c r="T2113" s="317"/>
      <c r="U2113" s="325"/>
      <c r="V2113" s="325"/>
    </row>
    <row r="2114" spans="1:22" ht="15" customHeight="1" x14ac:dyDescent="0.25">
      <c r="A2114" s="129" t="s">
        <v>756</v>
      </c>
      <c r="B2114" s="126" t="s">
        <v>2087</v>
      </c>
      <c r="C2114" s="127" t="s">
        <v>4022</v>
      </c>
      <c r="D2114" s="127" t="s">
        <v>1982</v>
      </c>
      <c r="E2114" s="127" t="s">
        <v>1546</v>
      </c>
      <c r="F2114" s="128">
        <v>18.46</v>
      </c>
      <c r="G2114" s="128">
        <v>18.66</v>
      </c>
      <c r="H2114" s="128">
        <v>14.77</v>
      </c>
      <c r="I2114" s="311"/>
      <c r="J2114" s="319">
        <f>ROUND(SUMIF(Anlagenbewegungsdaten!B:B,A2114,Anlagenbewegungsdaten!C:C),3)</f>
        <v>0</v>
      </c>
      <c r="K2114" s="320">
        <f>ROUND(SUMIF(Anlagenbewegungsdaten!$B:$B,$A2114,Anlagenbewegungsdaten!$D:$D),2)</f>
        <v>0</v>
      </c>
      <c r="L2114" s="321">
        <f t="shared" si="76"/>
        <v>0</v>
      </c>
      <c r="M2114" s="341" t="s">
        <v>4950</v>
      </c>
      <c r="N2114" s="341" t="s">
        <v>4963</v>
      </c>
      <c r="O2114" s="323">
        <f>ROUND(SUMIF(Anlagenbewegungsdaten_AV!B:B,A2114,Anlagenbewegungsdaten_AV!C:C),3)</f>
        <v>0</v>
      </c>
      <c r="P2114" s="320">
        <f>ROUND(SUMIF(Anlagenbewegungsdaten_AV!$B:$B,$A2114,Anlagenbewegungsdaten_AV!$D:$D),2)</f>
        <v>0</v>
      </c>
      <c r="Q2114" s="321">
        <f t="shared" si="77"/>
        <v>0</v>
      </c>
      <c r="S2114" s="324"/>
      <c r="T2114" s="317"/>
      <c r="U2114" s="325"/>
      <c r="V2114" s="325"/>
    </row>
    <row r="2115" spans="1:22" ht="15" customHeight="1" x14ac:dyDescent="0.25">
      <c r="A2115" s="129" t="s">
        <v>2904</v>
      </c>
      <c r="B2115" s="126" t="s">
        <v>2087</v>
      </c>
      <c r="C2115" s="127" t="s">
        <v>4022</v>
      </c>
      <c r="D2115" s="127" t="s">
        <v>2716</v>
      </c>
      <c r="E2115" s="127" t="s">
        <v>2555</v>
      </c>
      <c r="F2115" s="128">
        <v>18.43</v>
      </c>
      <c r="G2115" s="128">
        <v>18.63</v>
      </c>
      <c r="H2115" s="128">
        <v>14.74</v>
      </c>
      <c r="I2115" s="311"/>
      <c r="J2115" s="319">
        <f>ROUND(SUMIF(Anlagenbewegungsdaten!B:B,A2115,Anlagenbewegungsdaten!C:C),3)</f>
        <v>0</v>
      </c>
      <c r="K2115" s="320">
        <f>ROUND(SUMIF(Anlagenbewegungsdaten!$B:$B,$A2115,Anlagenbewegungsdaten!$D:$D),2)</f>
        <v>0</v>
      </c>
      <c r="L2115" s="321">
        <f t="shared" si="76"/>
        <v>0</v>
      </c>
      <c r="M2115" s="341" t="s">
        <v>4950</v>
      </c>
      <c r="N2115" s="341" t="s">
        <v>4963</v>
      </c>
      <c r="O2115" s="323">
        <f>ROUND(SUMIF(Anlagenbewegungsdaten_AV!B:B,A2115,Anlagenbewegungsdaten_AV!C:C),3)</f>
        <v>0</v>
      </c>
      <c r="P2115" s="320">
        <f>ROUND(SUMIF(Anlagenbewegungsdaten_AV!$B:$B,$A2115,Anlagenbewegungsdaten_AV!$D:$D),2)</f>
        <v>0</v>
      </c>
      <c r="Q2115" s="321">
        <f t="shared" si="77"/>
        <v>0</v>
      </c>
      <c r="S2115" s="324"/>
      <c r="T2115" s="317"/>
      <c r="U2115" s="325"/>
      <c r="V2115" s="325"/>
    </row>
    <row r="2116" spans="1:22" ht="15" customHeight="1" x14ac:dyDescent="0.25">
      <c r="A2116" s="129" t="s">
        <v>3648</v>
      </c>
      <c r="B2116" s="126" t="s">
        <v>2087</v>
      </c>
      <c r="C2116" s="127" t="s">
        <v>4022</v>
      </c>
      <c r="D2116" s="127" t="s">
        <v>3460</v>
      </c>
      <c r="E2116" s="127" t="s">
        <v>3299</v>
      </c>
      <c r="F2116" s="128">
        <v>18.399999999999999</v>
      </c>
      <c r="G2116" s="128">
        <v>18.599999999999998</v>
      </c>
      <c r="H2116" s="128">
        <v>14.72</v>
      </c>
      <c r="I2116" s="311"/>
      <c r="J2116" s="319">
        <f>ROUND(SUMIF(Anlagenbewegungsdaten!B:B,A2116,Anlagenbewegungsdaten!C:C),3)</f>
        <v>0</v>
      </c>
      <c r="K2116" s="320">
        <f>ROUND(SUMIF(Anlagenbewegungsdaten!$B:$B,$A2116,Anlagenbewegungsdaten!$D:$D),2)</f>
        <v>0</v>
      </c>
      <c r="L2116" s="321">
        <f t="shared" si="76"/>
        <v>0</v>
      </c>
      <c r="M2116" s="341" t="s">
        <v>4950</v>
      </c>
      <c r="N2116" s="341" t="s">
        <v>4963</v>
      </c>
      <c r="O2116" s="323">
        <f>ROUND(SUMIF(Anlagenbewegungsdaten_AV!B:B,A2116,Anlagenbewegungsdaten_AV!C:C),3)</f>
        <v>0</v>
      </c>
      <c r="P2116" s="320">
        <f>ROUND(SUMIF(Anlagenbewegungsdaten_AV!$B:$B,$A2116,Anlagenbewegungsdaten_AV!$D:$D),2)</f>
        <v>0</v>
      </c>
      <c r="Q2116" s="321">
        <f t="shared" si="77"/>
        <v>0</v>
      </c>
      <c r="S2116" s="324"/>
      <c r="T2116" s="317"/>
      <c r="U2116" s="325"/>
      <c r="V2116" s="325"/>
    </row>
    <row r="2117" spans="1:22" ht="15" customHeight="1" x14ac:dyDescent="0.25">
      <c r="A2117" s="129" t="s">
        <v>4421</v>
      </c>
      <c r="B2117" s="126" t="s">
        <v>2087</v>
      </c>
      <c r="C2117" s="127" t="s">
        <v>4022</v>
      </c>
      <c r="D2117" s="127" t="s">
        <v>4231</v>
      </c>
      <c r="E2117" s="127" t="s">
        <v>4069</v>
      </c>
      <c r="F2117" s="128">
        <v>18.37</v>
      </c>
      <c r="G2117" s="128">
        <v>18.57</v>
      </c>
      <c r="H2117" s="128">
        <v>14.7</v>
      </c>
      <c r="I2117" s="311"/>
      <c r="J2117" s="319">
        <f>ROUND(SUMIF(Anlagenbewegungsdaten!B:B,A2117,Anlagenbewegungsdaten!C:C),3)</f>
        <v>0</v>
      </c>
      <c r="K2117" s="320">
        <f>ROUND(SUMIF(Anlagenbewegungsdaten!$B:$B,$A2117,Anlagenbewegungsdaten!$D:$D),2)</f>
        <v>0</v>
      </c>
      <c r="L2117" s="321">
        <f t="shared" si="76"/>
        <v>0</v>
      </c>
      <c r="M2117" s="341" t="s">
        <v>4950</v>
      </c>
      <c r="N2117" s="341" t="s">
        <v>4963</v>
      </c>
      <c r="O2117" s="323">
        <f>ROUND(SUMIF(Anlagenbewegungsdaten_AV!B:B,A2117,Anlagenbewegungsdaten_AV!C:C),3)</f>
        <v>0</v>
      </c>
      <c r="P2117" s="320">
        <f>ROUND(SUMIF(Anlagenbewegungsdaten_AV!$B:$B,$A2117,Anlagenbewegungsdaten_AV!$D:$D),2)</f>
        <v>0</v>
      </c>
      <c r="Q2117" s="321">
        <f t="shared" si="77"/>
        <v>0</v>
      </c>
      <c r="S2117" s="324"/>
      <c r="T2117" s="317"/>
      <c r="U2117" s="325"/>
      <c r="V2117" s="325"/>
    </row>
    <row r="2118" spans="1:22" ht="15" customHeight="1" x14ac:dyDescent="0.25">
      <c r="A2118" s="129" t="s">
        <v>757</v>
      </c>
      <c r="B2118" s="126" t="s">
        <v>2087</v>
      </c>
      <c r="C2118" s="127" t="s">
        <v>4022</v>
      </c>
      <c r="D2118" s="127" t="s">
        <v>1984</v>
      </c>
      <c r="E2118" s="127" t="s">
        <v>2462</v>
      </c>
      <c r="F2118" s="128">
        <v>16.46</v>
      </c>
      <c r="G2118" s="128">
        <v>16.66</v>
      </c>
      <c r="H2118" s="128">
        <v>13.17</v>
      </c>
      <c r="I2118" s="311"/>
      <c r="J2118" s="319">
        <f>ROUND(SUMIF(Anlagenbewegungsdaten!B:B,A2118,Anlagenbewegungsdaten!C:C),3)</f>
        <v>0</v>
      </c>
      <c r="K2118" s="320">
        <f>ROUND(SUMIF(Anlagenbewegungsdaten!$B:$B,$A2118,Anlagenbewegungsdaten!$D:$D),2)</f>
        <v>0</v>
      </c>
      <c r="L2118" s="321">
        <f t="shared" si="76"/>
        <v>0</v>
      </c>
      <c r="M2118" s="341" t="s">
        <v>4950</v>
      </c>
      <c r="N2118" s="341" t="s">
        <v>4963</v>
      </c>
      <c r="O2118" s="323">
        <f>ROUND(SUMIF(Anlagenbewegungsdaten_AV!B:B,A2118,Anlagenbewegungsdaten_AV!C:C),3)</f>
        <v>0</v>
      </c>
      <c r="P2118" s="320">
        <f>ROUND(SUMIF(Anlagenbewegungsdaten_AV!$B:$B,$A2118,Anlagenbewegungsdaten_AV!$D:$D),2)</f>
        <v>0</v>
      </c>
      <c r="Q2118" s="321">
        <f t="shared" si="77"/>
        <v>0</v>
      </c>
      <c r="S2118" s="324"/>
      <c r="T2118" s="317"/>
      <c r="U2118" s="325"/>
      <c r="V2118" s="325"/>
    </row>
    <row r="2119" spans="1:22" ht="15" customHeight="1" x14ac:dyDescent="0.25">
      <c r="A2119" s="129" t="s">
        <v>758</v>
      </c>
      <c r="B2119" s="126" t="s">
        <v>2087</v>
      </c>
      <c r="C2119" s="127" t="s">
        <v>4022</v>
      </c>
      <c r="D2119" s="127" t="s">
        <v>1986</v>
      </c>
      <c r="E2119" s="127" t="s">
        <v>2465</v>
      </c>
      <c r="F2119" s="128">
        <v>18.46</v>
      </c>
      <c r="G2119" s="128">
        <v>18.66</v>
      </c>
      <c r="H2119" s="128">
        <v>14.77</v>
      </c>
      <c r="I2119" s="311"/>
      <c r="J2119" s="319">
        <f>ROUND(SUMIF(Anlagenbewegungsdaten!B:B,A2119,Anlagenbewegungsdaten!C:C),3)</f>
        <v>0</v>
      </c>
      <c r="K2119" s="320">
        <f>ROUND(SUMIF(Anlagenbewegungsdaten!$B:$B,$A2119,Anlagenbewegungsdaten!$D:$D),2)</f>
        <v>0</v>
      </c>
      <c r="L2119" s="321">
        <f t="shared" si="76"/>
        <v>0</v>
      </c>
      <c r="M2119" s="341" t="s">
        <v>4950</v>
      </c>
      <c r="N2119" s="341" t="s">
        <v>4963</v>
      </c>
      <c r="O2119" s="323">
        <f>ROUND(SUMIF(Anlagenbewegungsdaten_AV!B:B,A2119,Anlagenbewegungsdaten_AV!C:C),3)</f>
        <v>0</v>
      </c>
      <c r="P2119" s="320">
        <f>ROUND(SUMIF(Anlagenbewegungsdaten_AV!$B:$B,$A2119,Anlagenbewegungsdaten_AV!$D:$D),2)</f>
        <v>0</v>
      </c>
      <c r="Q2119" s="321">
        <f t="shared" si="77"/>
        <v>0</v>
      </c>
      <c r="S2119" s="324"/>
      <c r="T2119" s="317"/>
      <c r="U2119" s="325"/>
      <c r="V2119" s="325"/>
    </row>
    <row r="2120" spans="1:22" ht="15" customHeight="1" x14ac:dyDescent="0.25">
      <c r="A2120" s="129" t="s">
        <v>759</v>
      </c>
      <c r="B2120" s="126" t="s">
        <v>2087</v>
      </c>
      <c r="C2120" s="127" t="s">
        <v>4022</v>
      </c>
      <c r="D2120" s="127" t="s">
        <v>1988</v>
      </c>
      <c r="E2120" s="127" t="s">
        <v>1543</v>
      </c>
      <c r="F2120" s="128">
        <v>19.46</v>
      </c>
      <c r="G2120" s="128">
        <v>19.66</v>
      </c>
      <c r="H2120" s="128">
        <v>15.57</v>
      </c>
      <c r="I2120" s="311"/>
      <c r="J2120" s="319">
        <f>ROUND(SUMIF(Anlagenbewegungsdaten!B:B,A2120,Anlagenbewegungsdaten!C:C),3)</f>
        <v>0</v>
      </c>
      <c r="K2120" s="320">
        <f>ROUND(SUMIF(Anlagenbewegungsdaten!$B:$B,$A2120,Anlagenbewegungsdaten!$D:$D),2)</f>
        <v>0</v>
      </c>
      <c r="L2120" s="321">
        <f t="shared" si="76"/>
        <v>0</v>
      </c>
      <c r="M2120" s="341" t="s">
        <v>4950</v>
      </c>
      <c r="N2120" s="341" t="s">
        <v>4963</v>
      </c>
      <c r="O2120" s="323">
        <f>ROUND(SUMIF(Anlagenbewegungsdaten_AV!B:B,A2120,Anlagenbewegungsdaten_AV!C:C),3)</f>
        <v>0</v>
      </c>
      <c r="P2120" s="320">
        <f>ROUND(SUMIF(Anlagenbewegungsdaten_AV!$B:$B,$A2120,Anlagenbewegungsdaten_AV!$D:$D),2)</f>
        <v>0</v>
      </c>
      <c r="Q2120" s="321">
        <f t="shared" si="77"/>
        <v>0</v>
      </c>
      <c r="S2120" s="324"/>
      <c r="T2120" s="317"/>
      <c r="U2120" s="325"/>
      <c r="V2120" s="325"/>
    </row>
    <row r="2121" spans="1:22" ht="15" customHeight="1" x14ac:dyDescent="0.25">
      <c r="A2121" s="129" t="s">
        <v>760</v>
      </c>
      <c r="B2121" s="126" t="s">
        <v>2087</v>
      </c>
      <c r="C2121" s="127" t="s">
        <v>4022</v>
      </c>
      <c r="D2121" s="127" t="s">
        <v>1990</v>
      </c>
      <c r="E2121" s="127" t="s">
        <v>1546</v>
      </c>
      <c r="F2121" s="128">
        <v>19.46</v>
      </c>
      <c r="G2121" s="128">
        <v>19.66</v>
      </c>
      <c r="H2121" s="128">
        <v>15.57</v>
      </c>
      <c r="I2121" s="311"/>
      <c r="J2121" s="319">
        <f>ROUND(SUMIF(Anlagenbewegungsdaten!B:B,A2121,Anlagenbewegungsdaten!C:C),3)</f>
        <v>0</v>
      </c>
      <c r="K2121" s="320">
        <f>ROUND(SUMIF(Anlagenbewegungsdaten!$B:$B,$A2121,Anlagenbewegungsdaten!$D:$D),2)</f>
        <v>0</v>
      </c>
      <c r="L2121" s="321">
        <f t="shared" si="76"/>
        <v>0</v>
      </c>
      <c r="M2121" s="341" t="s">
        <v>4950</v>
      </c>
      <c r="N2121" s="341" t="s">
        <v>4963</v>
      </c>
      <c r="O2121" s="323">
        <f>ROUND(SUMIF(Anlagenbewegungsdaten_AV!B:B,A2121,Anlagenbewegungsdaten_AV!C:C),3)</f>
        <v>0</v>
      </c>
      <c r="P2121" s="320">
        <f>ROUND(SUMIF(Anlagenbewegungsdaten_AV!$B:$B,$A2121,Anlagenbewegungsdaten_AV!$D:$D),2)</f>
        <v>0</v>
      </c>
      <c r="Q2121" s="321">
        <f t="shared" si="77"/>
        <v>0</v>
      </c>
      <c r="S2121" s="324"/>
      <c r="T2121" s="317"/>
      <c r="U2121" s="325"/>
      <c r="V2121" s="325"/>
    </row>
    <row r="2122" spans="1:22" ht="15" customHeight="1" x14ac:dyDescent="0.25">
      <c r="A2122" s="129" t="s">
        <v>2905</v>
      </c>
      <c r="B2122" s="126" t="s">
        <v>2087</v>
      </c>
      <c r="C2122" s="127" t="s">
        <v>4022</v>
      </c>
      <c r="D2122" s="127" t="s">
        <v>2718</v>
      </c>
      <c r="E2122" s="127" t="s">
        <v>2555</v>
      </c>
      <c r="F2122" s="128">
        <v>19.43</v>
      </c>
      <c r="G2122" s="128">
        <v>19.63</v>
      </c>
      <c r="H2122" s="128">
        <v>15.54</v>
      </c>
      <c r="I2122" s="311"/>
      <c r="J2122" s="319">
        <f>ROUND(SUMIF(Anlagenbewegungsdaten!B:B,A2122,Anlagenbewegungsdaten!C:C),3)</f>
        <v>0</v>
      </c>
      <c r="K2122" s="320">
        <f>ROUND(SUMIF(Anlagenbewegungsdaten!$B:$B,$A2122,Anlagenbewegungsdaten!$D:$D),2)</f>
        <v>0</v>
      </c>
      <c r="L2122" s="321">
        <f t="shared" ref="L2122:L2185" si="78">IF(ISBLANK(F2122),0,IF(OR($J2122&gt;=100,$J2122&lt;=-100),F2122-(K2122/J2122*100),IF(OR(J2122&gt;-100,J2122&lt;100),(J2122*F2122%)-K2122)))</f>
        <v>0</v>
      </c>
      <c r="M2122" s="341" t="s">
        <v>4950</v>
      </c>
      <c r="N2122" s="341" t="s">
        <v>4963</v>
      </c>
      <c r="O2122" s="323">
        <f>ROUND(SUMIF(Anlagenbewegungsdaten_AV!B:B,A2122,Anlagenbewegungsdaten_AV!C:C),3)</f>
        <v>0</v>
      </c>
      <c r="P2122" s="320">
        <f>ROUND(SUMIF(Anlagenbewegungsdaten_AV!$B:$B,$A2122,Anlagenbewegungsdaten_AV!$D:$D),2)</f>
        <v>0</v>
      </c>
      <c r="Q2122" s="321">
        <f t="shared" ref="Q2122:Q2185" si="79">IF(ISBLANK(H2122),0,IF(OR($O2122&gt;=100,$O2122&lt;=-100),H2122-(P2122/O2122*100),IF(OR(O2122&gt;-100,O2122&lt;100),(O2122*G2122%)-P2122)))</f>
        <v>0</v>
      </c>
      <c r="S2122" s="324"/>
      <c r="T2122" s="317"/>
      <c r="U2122" s="325"/>
      <c r="V2122" s="325"/>
    </row>
    <row r="2123" spans="1:22" ht="15" customHeight="1" x14ac:dyDescent="0.25">
      <c r="A2123" s="129" t="s">
        <v>3649</v>
      </c>
      <c r="B2123" s="126" t="s">
        <v>2087</v>
      </c>
      <c r="C2123" s="127" t="s">
        <v>4022</v>
      </c>
      <c r="D2123" s="127" t="s">
        <v>3462</v>
      </c>
      <c r="E2123" s="127" t="s">
        <v>3299</v>
      </c>
      <c r="F2123" s="128">
        <v>19.399999999999999</v>
      </c>
      <c r="G2123" s="128">
        <v>19.599999999999998</v>
      </c>
      <c r="H2123" s="128">
        <v>15.52</v>
      </c>
      <c r="I2123" s="311"/>
      <c r="J2123" s="319">
        <f>ROUND(SUMIF(Anlagenbewegungsdaten!B:B,A2123,Anlagenbewegungsdaten!C:C),3)</f>
        <v>0</v>
      </c>
      <c r="K2123" s="320">
        <f>ROUND(SUMIF(Anlagenbewegungsdaten!$B:$B,$A2123,Anlagenbewegungsdaten!$D:$D),2)</f>
        <v>0</v>
      </c>
      <c r="L2123" s="321">
        <f t="shared" si="78"/>
        <v>0</v>
      </c>
      <c r="M2123" s="341" t="s">
        <v>4950</v>
      </c>
      <c r="N2123" s="341" t="s">
        <v>4963</v>
      </c>
      <c r="O2123" s="323">
        <f>ROUND(SUMIF(Anlagenbewegungsdaten_AV!B:B,A2123,Anlagenbewegungsdaten_AV!C:C),3)</f>
        <v>0</v>
      </c>
      <c r="P2123" s="320">
        <f>ROUND(SUMIF(Anlagenbewegungsdaten_AV!$B:$B,$A2123,Anlagenbewegungsdaten_AV!$D:$D),2)</f>
        <v>0</v>
      </c>
      <c r="Q2123" s="321">
        <f t="shared" si="79"/>
        <v>0</v>
      </c>
      <c r="S2123" s="324"/>
      <c r="T2123" s="317"/>
      <c r="U2123" s="325"/>
      <c r="V2123" s="325"/>
    </row>
    <row r="2124" spans="1:22" ht="15" customHeight="1" x14ac:dyDescent="0.25">
      <c r="A2124" s="129" t="s">
        <v>4422</v>
      </c>
      <c r="B2124" s="126" t="s">
        <v>2087</v>
      </c>
      <c r="C2124" s="127" t="s">
        <v>4022</v>
      </c>
      <c r="D2124" s="127" t="s">
        <v>4233</v>
      </c>
      <c r="E2124" s="127" t="s">
        <v>4069</v>
      </c>
      <c r="F2124" s="128">
        <v>19.37</v>
      </c>
      <c r="G2124" s="128">
        <v>19.57</v>
      </c>
      <c r="H2124" s="128">
        <v>15.5</v>
      </c>
      <c r="I2124" s="311"/>
      <c r="J2124" s="319">
        <f>ROUND(SUMIF(Anlagenbewegungsdaten!B:B,A2124,Anlagenbewegungsdaten!C:C),3)</f>
        <v>0</v>
      </c>
      <c r="K2124" s="320">
        <f>ROUND(SUMIF(Anlagenbewegungsdaten!$B:$B,$A2124,Anlagenbewegungsdaten!$D:$D),2)</f>
        <v>0</v>
      </c>
      <c r="L2124" s="321">
        <f t="shared" si="78"/>
        <v>0</v>
      </c>
      <c r="M2124" s="341" t="s">
        <v>4950</v>
      </c>
      <c r="N2124" s="341" t="s">
        <v>4963</v>
      </c>
      <c r="O2124" s="323">
        <f>ROUND(SUMIF(Anlagenbewegungsdaten_AV!B:B,A2124,Anlagenbewegungsdaten_AV!C:C),3)</f>
        <v>0</v>
      </c>
      <c r="P2124" s="320">
        <f>ROUND(SUMIF(Anlagenbewegungsdaten_AV!$B:$B,$A2124,Anlagenbewegungsdaten_AV!$D:$D),2)</f>
        <v>0</v>
      </c>
      <c r="Q2124" s="321">
        <f t="shared" si="79"/>
        <v>0</v>
      </c>
      <c r="S2124" s="324"/>
      <c r="T2124" s="317"/>
      <c r="U2124" s="325"/>
      <c r="V2124" s="325"/>
    </row>
    <row r="2125" spans="1:22" ht="15" customHeight="1" x14ac:dyDescent="0.25">
      <c r="A2125" s="129" t="s">
        <v>761</v>
      </c>
      <c r="B2125" s="126" t="s">
        <v>2087</v>
      </c>
      <c r="C2125" s="127" t="s">
        <v>4022</v>
      </c>
      <c r="D2125" s="127" t="s">
        <v>231</v>
      </c>
      <c r="E2125" s="127" t="s">
        <v>2462</v>
      </c>
      <c r="F2125" s="128">
        <v>16.46</v>
      </c>
      <c r="G2125" s="128">
        <v>16.66</v>
      </c>
      <c r="H2125" s="128">
        <v>13.17</v>
      </c>
      <c r="I2125" s="311"/>
      <c r="J2125" s="319">
        <f>ROUND(SUMIF(Anlagenbewegungsdaten!B:B,A2125,Anlagenbewegungsdaten!C:C),3)</f>
        <v>0</v>
      </c>
      <c r="K2125" s="320">
        <f>ROUND(SUMIF(Anlagenbewegungsdaten!$B:$B,$A2125,Anlagenbewegungsdaten!$D:$D),2)</f>
        <v>0</v>
      </c>
      <c r="L2125" s="321">
        <f t="shared" si="78"/>
        <v>0</v>
      </c>
      <c r="M2125" s="341" t="s">
        <v>4950</v>
      </c>
      <c r="N2125" s="341" t="s">
        <v>4963</v>
      </c>
      <c r="O2125" s="323">
        <f>ROUND(SUMIF(Anlagenbewegungsdaten_AV!B:B,A2125,Anlagenbewegungsdaten_AV!C:C),3)</f>
        <v>0</v>
      </c>
      <c r="P2125" s="320">
        <f>ROUND(SUMIF(Anlagenbewegungsdaten_AV!$B:$B,$A2125,Anlagenbewegungsdaten_AV!$D:$D),2)</f>
        <v>0</v>
      </c>
      <c r="Q2125" s="321">
        <f t="shared" si="79"/>
        <v>0</v>
      </c>
      <c r="S2125" s="324"/>
      <c r="T2125" s="317"/>
      <c r="U2125" s="325"/>
      <c r="V2125" s="325"/>
    </row>
    <row r="2126" spans="1:22" ht="15" customHeight="1" x14ac:dyDescent="0.25">
      <c r="A2126" s="129" t="s">
        <v>762</v>
      </c>
      <c r="B2126" s="126" t="s">
        <v>2087</v>
      </c>
      <c r="C2126" s="127" t="s">
        <v>4022</v>
      </c>
      <c r="D2126" s="127" t="s">
        <v>1993</v>
      </c>
      <c r="E2126" s="127" t="s">
        <v>2465</v>
      </c>
      <c r="F2126" s="128">
        <v>18.46</v>
      </c>
      <c r="G2126" s="128">
        <v>18.66</v>
      </c>
      <c r="H2126" s="128">
        <v>14.77</v>
      </c>
      <c r="I2126" s="311"/>
      <c r="J2126" s="319">
        <f>ROUND(SUMIF(Anlagenbewegungsdaten!B:B,A2126,Anlagenbewegungsdaten!C:C),3)</f>
        <v>0</v>
      </c>
      <c r="K2126" s="320">
        <f>ROUND(SUMIF(Anlagenbewegungsdaten!$B:$B,$A2126,Anlagenbewegungsdaten!$D:$D),2)</f>
        <v>0</v>
      </c>
      <c r="L2126" s="321">
        <f t="shared" si="78"/>
        <v>0</v>
      </c>
      <c r="M2126" s="341" t="s">
        <v>4950</v>
      </c>
      <c r="N2126" s="341" t="s">
        <v>4963</v>
      </c>
      <c r="O2126" s="323">
        <f>ROUND(SUMIF(Anlagenbewegungsdaten_AV!B:B,A2126,Anlagenbewegungsdaten_AV!C:C),3)</f>
        <v>0</v>
      </c>
      <c r="P2126" s="320">
        <f>ROUND(SUMIF(Anlagenbewegungsdaten_AV!$B:$B,$A2126,Anlagenbewegungsdaten_AV!$D:$D),2)</f>
        <v>0</v>
      </c>
      <c r="Q2126" s="321">
        <f t="shared" si="79"/>
        <v>0</v>
      </c>
      <c r="S2126" s="324"/>
      <c r="T2126" s="317"/>
      <c r="U2126" s="325"/>
      <c r="V2126" s="325"/>
    </row>
    <row r="2127" spans="1:22" ht="15" customHeight="1" x14ac:dyDescent="0.25">
      <c r="A2127" s="129" t="s">
        <v>763</v>
      </c>
      <c r="B2127" s="126" t="s">
        <v>2087</v>
      </c>
      <c r="C2127" s="127" t="s">
        <v>4022</v>
      </c>
      <c r="D2127" s="127" t="s">
        <v>233</v>
      </c>
      <c r="E2127" s="127" t="s">
        <v>1543</v>
      </c>
      <c r="F2127" s="128">
        <v>19.46</v>
      </c>
      <c r="G2127" s="128">
        <v>19.66</v>
      </c>
      <c r="H2127" s="128">
        <v>15.57</v>
      </c>
      <c r="I2127" s="311"/>
      <c r="J2127" s="319">
        <f>ROUND(SUMIF(Anlagenbewegungsdaten!B:B,A2127,Anlagenbewegungsdaten!C:C),3)</f>
        <v>0</v>
      </c>
      <c r="K2127" s="320">
        <f>ROUND(SUMIF(Anlagenbewegungsdaten!$B:$B,$A2127,Anlagenbewegungsdaten!$D:$D),2)</f>
        <v>0</v>
      </c>
      <c r="L2127" s="321">
        <f t="shared" si="78"/>
        <v>0</v>
      </c>
      <c r="M2127" s="341" t="s">
        <v>4950</v>
      </c>
      <c r="N2127" s="341" t="s">
        <v>4963</v>
      </c>
      <c r="O2127" s="323">
        <f>ROUND(SUMIF(Anlagenbewegungsdaten_AV!B:B,A2127,Anlagenbewegungsdaten_AV!C:C),3)</f>
        <v>0</v>
      </c>
      <c r="P2127" s="320">
        <f>ROUND(SUMIF(Anlagenbewegungsdaten_AV!$B:$B,$A2127,Anlagenbewegungsdaten_AV!$D:$D),2)</f>
        <v>0</v>
      </c>
      <c r="Q2127" s="321">
        <f t="shared" si="79"/>
        <v>0</v>
      </c>
      <c r="S2127" s="324"/>
      <c r="T2127" s="317"/>
      <c r="U2127" s="325"/>
      <c r="V2127" s="325"/>
    </row>
    <row r="2128" spans="1:22" ht="15" customHeight="1" x14ac:dyDescent="0.25">
      <c r="A2128" s="129" t="s">
        <v>764</v>
      </c>
      <c r="B2128" s="126" t="s">
        <v>2087</v>
      </c>
      <c r="C2128" s="127" t="s">
        <v>4022</v>
      </c>
      <c r="D2128" s="127" t="s">
        <v>235</v>
      </c>
      <c r="E2128" s="127" t="s">
        <v>1546</v>
      </c>
      <c r="F2128" s="128">
        <v>19.46</v>
      </c>
      <c r="G2128" s="128">
        <v>19.66</v>
      </c>
      <c r="H2128" s="128">
        <v>15.57</v>
      </c>
      <c r="I2128" s="311"/>
      <c r="J2128" s="319">
        <f>ROUND(SUMIF(Anlagenbewegungsdaten!B:B,A2128,Anlagenbewegungsdaten!C:C),3)</f>
        <v>0</v>
      </c>
      <c r="K2128" s="320">
        <f>ROUND(SUMIF(Anlagenbewegungsdaten!$B:$B,$A2128,Anlagenbewegungsdaten!$D:$D),2)</f>
        <v>0</v>
      </c>
      <c r="L2128" s="321">
        <f t="shared" si="78"/>
        <v>0</v>
      </c>
      <c r="M2128" s="341" t="s">
        <v>4950</v>
      </c>
      <c r="N2128" s="341" t="s">
        <v>4963</v>
      </c>
      <c r="O2128" s="323">
        <f>ROUND(SUMIF(Anlagenbewegungsdaten_AV!B:B,A2128,Anlagenbewegungsdaten_AV!C:C),3)</f>
        <v>0</v>
      </c>
      <c r="P2128" s="320">
        <f>ROUND(SUMIF(Anlagenbewegungsdaten_AV!$B:$B,$A2128,Anlagenbewegungsdaten_AV!$D:$D),2)</f>
        <v>0</v>
      </c>
      <c r="Q2128" s="321">
        <f t="shared" si="79"/>
        <v>0</v>
      </c>
      <c r="S2128" s="324"/>
      <c r="T2128" s="317"/>
      <c r="U2128" s="325"/>
      <c r="V2128" s="325"/>
    </row>
    <row r="2129" spans="1:22" ht="15" customHeight="1" x14ac:dyDescent="0.25">
      <c r="A2129" s="129" t="s">
        <v>2906</v>
      </c>
      <c r="B2129" s="126" t="s">
        <v>2087</v>
      </c>
      <c r="C2129" s="127" t="s">
        <v>4022</v>
      </c>
      <c r="D2129" s="127" t="s">
        <v>2587</v>
      </c>
      <c r="E2129" s="127" t="s">
        <v>2555</v>
      </c>
      <c r="F2129" s="128">
        <v>19.43</v>
      </c>
      <c r="G2129" s="128">
        <v>19.63</v>
      </c>
      <c r="H2129" s="128">
        <v>15.54</v>
      </c>
      <c r="I2129" s="311"/>
      <c r="J2129" s="319">
        <f>ROUND(SUMIF(Anlagenbewegungsdaten!B:B,A2129,Anlagenbewegungsdaten!C:C),3)</f>
        <v>0</v>
      </c>
      <c r="K2129" s="320">
        <f>ROUND(SUMIF(Anlagenbewegungsdaten!$B:$B,$A2129,Anlagenbewegungsdaten!$D:$D),2)</f>
        <v>0</v>
      </c>
      <c r="L2129" s="321">
        <f t="shared" si="78"/>
        <v>0</v>
      </c>
      <c r="M2129" s="341" t="s">
        <v>4950</v>
      </c>
      <c r="N2129" s="341" t="s">
        <v>4963</v>
      </c>
      <c r="O2129" s="323">
        <f>ROUND(SUMIF(Anlagenbewegungsdaten_AV!B:B,A2129,Anlagenbewegungsdaten_AV!C:C),3)</f>
        <v>0</v>
      </c>
      <c r="P2129" s="320">
        <f>ROUND(SUMIF(Anlagenbewegungsdaten_AV!$B:$B,$A2129,Anlagenbewegungsdaten_AV!$D:$D),2)</f>
        <v>0</v>
      </c>
      <c r="Q2129" s="321">
        <f t="shared" si="79"/>
        <v>0</v>
      </c>
      <c r="S2129" s="324"/>
      <c r="T2129" s="317"/>
      <c r="U2129" s="325"/>
      <c r="V2129" s="325"/>
    </row>
    <row r="2130" spans="1:22" ht="15" customHeight="1" x14ac:dyDescent="0.25">
      <c r="A2130" s="129" t="s">
        <v>3650</v>
      </c>
      <c r="B2130" s="126" t="s">
        <v>2087</v>
      </c>
      <c r="C2130" s="127" t="s">
        <v>4022</v>
      </c>
      <c r="D2130" s="127" t="s">
        <v>3331</v>
      </c>
      <c r="E2130" s="127" t="s">
        <v>3299</v>
      </c>
      <c r="F2130" s="128">
        <v>19.399999999999999</v>
      </c>
      <c r="G2130" s="128">
        <v>19.599999999999998</v>
      </c>
      <c r="H2130" s="128">
        <v>15.52</v>
      </c>
      <c r="I2130" s="311"/>
      <c r="J2130" s="319">
        <f>ROUND(SUMIF(Anlagenbewegungsdaten!B:B,A2130,Anlagenbewegungsdaten!C:C),3)</f>
        <v>0</v>
      </c>
      <c r="K2130" s="320">
        <f>ROUND(SUMIF(Anlagenbewegungsdaten!$B:$B,$A2130,Anlagenbewegungsdaten!$D:$D),2)</f>
        <v>0</v>
      </c>
      <c r="L2130" s="321">
        <f t="shared" si="78"/>
        <v>0</v>
      </c>
      <c r="M2130" s="341" t="s">
        <v>4950</v>
      </c>
      <c r="N2130" s="341" t="s">
        <v>4963</v>
      </c>
      <c r="O2130" s="323">
        <f>ROUND(SUMIF(Anlagenbewegungsdaten_AV!B:B,A2130,Anlagenbewegungsdaten_AV!C:C),3)</f>
        <v>0</v>
      </c>
      <c r="P2130" s="320">
        <f>ROUND(SUMIF(Anlagenbewegungsdaten_AV!$B:$B,$A2130,Anlagenbewegungsdaten_AV!$D:$D),2)</f>
        <v>0</v>
      </c>
      <c r="Q2130" s="321">
        <f t="shared" si="79"/>
        <v>0</v>
      </c>
      <c r="S2130" s="324"/>
      <c r="T2130" s="317"/>
      <c r="U2130" s="325"/>
      <c r="V2130" s="325"/>
    </row>
    <row r="2131" spans="1:22" ht="15" customHeight="1" x14ac:dyDescent="0.25">
      <c r="A2131" s="129" t="s">
        <v>4423</v>
      </c>
      <c r="B2131" s="126" t="s">
        <v>2087</v>
      </c>
      <c r="C2131" s="127" t="s">
        <v>4022</v>
      </c>
      <c r="D2131" s="127" t="s">
        <v>4101</v>
      </c>
      <c r="E2131" s="127" t="s">
        <v>4069</v>
      </c>
      <c r="F2131" s="128">
        <v>19.37</v>
      </c>
      <c r="G2131" s="128">
        <v>19.57</v>
      </c>
      <c r="H2131" s="128">
        <v>15.5</v>
      </c>
      <c r="I2131" s="311"/>
      <c r="J2131" s="319">
        <f>ROUND(SUMIF(Anlagenbewegungsdaten!B:B,A2131,Anlagenbewegungsdaten!C:C),3)</f>
        <v>0</v>
      </c>
      <c r="K2131" s="320">
        <f>ROUND(SUMIF(Anlagenbewegungsdaten!$B:$B,$A2131,Anlagenbewegungsdaten!$D:$D),2)</f>
        <v>0</v>
      </c>
      <c r="L2131" s="321">
        <f t="shared" si="78"/>
        <v>0</v>
      </c>
      <c r="M2131" s="341" t="s">
        <v>4950</v>
      </c>
      <c r="N2131" s="341" t="s">
        <v>4963</v>
      </c>
      <c r="O2131" s="323">
        <f>ROUND(SUMIF(Anlagenbewegungsdaten_AV!B:B,A2131,Anlagenbewegungsdaten_AV!C:C),3)</f>
        <v>0</v>
      </c>
      <c r="P2131" s="320">
        <f>ROUND(SUMIF(Anlagenbewegungsdaten_AV!$B:$B,$A2131,Anlagenbewegungsdaten_AV!$D:$D),2)</f>
        <v>0</v>
      </c>
      <c r="Q2131" s="321">
        <f t="shared" si="79"/>
        <v>0</v>
      </c>
      <c r="S2131" s="324"/>
      <c r="T2131" s="317"/>
      <c r="U2131" s="325"/>
      <c r="V2131" s="325"/>
    </row>
    <row r="2132" spans="1:22" ht="15" customHeight="1" x14ac:dyDescent="0.25">
      <c r="A2132" s="129" t="s">
        <v>765</v>
      </c>
      <c r="B2132" s="126" t="s">
        <v>2087</v>
      </c>
      <c r="C2132" s="127" t="s">
        <v>4022</v>
      </c>
      <c r="D2132" s="127" t="s">
        <v>237</v>
      </c>
      <c r="E2132" s="127" t="s">
        <v>2462</v>
      </c>
      <c r="F2132" s="128">
        <v>17.46</v>
      </c>
      <c r="G2132" s="128">
        <v>17.66</v>
      </c>
      <c r="H2132" s="128">
        <v>13.97</v>
      </c>
      <c r="I2132" s="311"/>
      <c r="J2132" s="319">
        <f>ROUND(SUMIF(Anlagenbewegungsdaten!B:B,A2132,Anlagenbewegungsdaten!C:C),3)</f>
        <v>0</v>
      </c>
      <c r="K2132" s="320">
        <f>ROUND(SUMIF(Anlagenbewegungsdaten!$B:$B,$A2132,Anlagenbewegungsdaten!$D:$D),2)</f>
        <v>0</v>
      </c>
      <c r="L2132" s="321">
        <f t="shared" si="78"/>
        <v>0</v>
      </c>
      <c r="M2132" s="341" t="s">
        <v>4950</v>
      </c>
      <c r="N2132" s="341" t="s">
        <v>4963</v>
      </c>
      <c r="O2132" s="323">
        <f>ROUND(SUMIF(Anlagenbewegungsdaten_AV!B:B,A2132,Anlagenbewegungsdaten_AV!C:C),3)</f>
        <v>0</v>
      </c>
      <c r="P2132" s="320">
        <f>ROUND(SUMIF(Anlagenbewegungsdaten_AV!$B:$B,$A2132,Anlagenbewegungsdaten_AV!$D:$D),2)</f>
        <v>0</v>
      </c>
      <c r="Q2132" s="321">
        <f t="shared" si="79"/>
        <v>0</v>
      </c>
      <c r="S2132" s="324"/>
      <c r="T2132" s="317"/>
      <c r="U2132" s="325"/>
      <c r="V2132" s="325"/>
    </row>
    <row r="2133" spans="1:22" ht="15" customHeight="1" x14ac:dyDescent="0.25">
      <c r="A2133" s="129" t="s">
        <v>766</v>
      </c>
      <c r="B2133" s="126" t="s">
        <v>2087</v>
      </c>
      <c r="C2133" s="127" t="s">
        <v>4022</v>
      </c>
      <c r="D2133" s="127" t="s">
        <v>1998</v>
      </c>
      <c r="E2133" s="127" t="s">
        <v>2465</v>
      </c>
      <c r="F2133" s="128">
        <v>19.46</v>
      </c>
      <c r="G2133" s="128">
        <v>19.66</v>
      </c>
      <c r="H2133" s="128">
        <v>15.57</v>
      </c>
      <c r="I2133" s="311"/>
      <c r="J2133" s="319">
        <f>ROUND(SUMIF(Anlagenbewegungsdaten!B:B,A2133,Anlagenbewegungsdaten!C:C),3)</f>
        <v>0</v>
      </c>
      <c r="K2133" s="320">
        <f>ROUND(SUMIF(Anlagenbewegungsdaten!$B:$B,$A2133,Anlagenbewegungsdaten!$D:$D),2)</f>
        <v>0</v>
      </c>
      <c r="L2133" s="321">
        <f t="shared" si="78"/>
        <v>0</v>
      </c>
      <c r="M2133" s="341" t="s">
        <v>4950</v>
      </c>
      <c r="N2133" s="341" t="s">
        <v>4963</v>
      </c>
      <c r="O2133" s="323">
        <f>ROUND(SUMIF(Anlagenbewegungsdaten_AV!B:B,A2133,Anlagenbewegungsdaten_AV!C:C),3)</f>
        <v>0</v>
      </c>
      <c r="P2133" s="320">
        <f>ROUND(SUMIF(Anlagenbewegungsdaten_AV!$B:$B,$A2133,Anlagenbewegungsdaten_AV!$D:$D),2)</f>
        <v>0</v>
      </c>
      <c r="Q2133" s="321">
        <f t="shared" si="79"/>
        <v>0</v>
      </c>
      <c r="S2133" s="324"/>
      <c r="T2133" s="317"/>
      <c r="U2133" s="325"/>
      <c r="V2133" s="325"/>
    </row>
    <row r="2134" spans="1:22" ht="15" customHeight="1" x14ac:dyDescent="0.25">
      <c r="A2134" s="129" t="s">
        <v>767</v>
      </c>
      <c r="B2134" s="126" t="s">
        <v>2087</v>
      </c>
      <c r="C2134" s="127" t="s">
        <v>4022</v>
      </c>
      <c r="D2134" s="127" t="s">
        <v>239</v>
      </c>
      <c r="E2134" s="127" t="s">
        <v>1543</v>
      </c>
      <c r="F2134" s="128">
        <v>20.46</v>
      </c>
      <c r="G2134" s="128">
        <v>20.66</v>
      </c>
      <c r="H2134" s="128">
        <v>16.37</v>
      </c>
      <c r="I2134" s="311"/>
      <c r="J2134" s="319">
        <f>ROUND(SUMIF(Anlagenbewegungsdaten!B:B,A2134,Anlagenbewegungsdaten!C:C),3)</f>
        <v>0</v>
      </c>
      <c r="K2134" s="320">
        <f>ROUND(SUMIF(Anlagenbewegungsdaten!$B:$B,$A2134,Anlagenbewegungsdaten!$D:$D),2)</f>
        <v>0</v>
      </c>
      <c r="L2134" s="321">
        <f t="shared" si="78"/>
        <v>0</v>
      </c>
      <c r="M2134" s="341" t="s">
        <v>4950</v>
      </c>
      <c r="N2134" s="341" t="s">
        <v>4963</v>
      </c>
      <c r="O2134" s="323">
        <f>ROUND(SUMIF(Anlagenbewegungsdaten_AV!B:B,A2134,Anlagenbewegungsdaten_AV!C:C),3)</f>
        <v>0</v>
      </c>
      <c r="P2134" s="320">
        <f>ROUND(SUMIF(Anlagenbewegungsdaten_AV!$B:$B,$A2134,Anlagenbewegungsdaten_AV!$D:$D),2)</f>
        <v>0</v>
      </c>
      <c r="Q2134" s="321">
        <f t="shared" si="79"/>
        <v>0</v>
      </c>
      <c r="S2134" s="324"/>
      <c r="T2134" s="317"/>
      <c r="U2134" s="325"/>
      <c r="V2134" s="325"/>
    </row>
    <row r="2135" spans="1:22" ht="15" customHeight="1" x14ac:dyDescent="0.25">
      <c r="A2135" s="129" t="s">
        <v>768</v>
      </c>
      <c r="B2135" s="126" t="s">
        <v>2087</v>
      </c>
      <c r="C2135" s="127" t="s">
        <v>4022</v>
      </c>
      <c r="D2135" s="127" t="s">
        <v>241</v>
      </c>
      <c r="E2135" s="127" t="s">
        <v>1546</v>
      </c>
      <c r="F2135" s="128">
        <v>20.46</v>
      </c>
      <c r="G2135" s="128">
        <v>20.66</v>
      </c>
      <c r="H2135" s="128">
        <v>16.37</v>
      </c>
      <c r="I2135" s="311"/>
      <c r="J2135" s="319">
        <f>ROUND(SUMIF(Anlagenbewegungsdaten!B:B,A2135,Anlagenbewegungsdaten!C:C),3)</f>
        <v>0</v>
      </c>
      <c r="K2135" s="320">
        <f>ROUND(SUMIF(Anlagenbewegungsdaten!$B:$B,$A2135,Anlagenbewegungsdaten!$D:$D),2)</f>
        <v>0</v>
      </c>
      <c r="L2135" s="321">
        <f t="shared" si="78"/>
        <v>0</v>
      </c>
      <c r="M2135" s="341" t="s">
        <v>4950</v>
      </c>
      <c r="N2135" s="341" t="s">
        <v>4963</v>
      </c>
      <c r="O2135" s="323">
        <f>ROUND(SUMIF(Anlagenbewegungsdaten_AV!B:B,A2135,Anlagenbewegungsdaten_AV!C:C),3)</f>
        <v>0</v>
      </c>
      <c r="P2135" s="320">
        <f>ROUND(SUMIF(Anlagenbewegungsdaten_AV!$B:$B,$A2135,Anlagenbewegungsdaten_AV!$D:$D),2)</f>
        <v>0</v>
      </c>
      <c r="Q2135" s="321">
        <f t="shared" si="79"/>
        <v>0</v>
      </c>
      <c r="S2135" s="324"/>
      <c r="T2135" s="317"/>
      <c r="U2135" s="325"/>
      <c r="V2135" s="325"/>
    </row>
    <row r="2136" spans="1:22" ht="15" customHeight="1" x14ac:dyDescent="0.25">
      <c r="A2136" s="129" t="s">
        <v>2907</v>
      </c>
      <c r="B2136" s="126" t="s">
        <v>2087</v>
      </c>
      <c r="C2136" s="127" t="s">
        <v>4022</v>
      </c>
      <c r="D2136" s="127" t="s">
        <v>2589</v>
      </c>
      <c r="E2136" s="127" t="s">
        <v>2555</v>
      </c>
      <c r="F2136" s="128">
        <v>20.43</v>
      </c>
      <c r="G2136" s="128">
        <v>20.63</v>
      </c>
      <c r="H2136" s="128">
        <v>16.34</v>
      </c>
      <c r="I2136" s="311"/>
      <c r="J2136" s="319">
        <f>ROUND(SUMIF(Anlagenbewegungsdaten!B:B,A2136,Anlagenbewegungsdaten!C:C),3)</f>
        <v>0</v>
      </c>
      <c r="K2136" s="320">
        <f>ROUND(SUMIF(Anlagenbewegungsdaten!$B:$B,$A2136,Anlagenbewegungsdaten!$D:$D),2)</f>
        <v>0</v>
      </c>
      <c r="L2136" s="321">
        <f t="shared" si="78"/>
        <v>0</v>
      </c>
      <c r="M2136" s="341" t="s">
        <v>4950</v>
      </c>
      <c r="N2136" s="341" t="s">
        <v>4963</v>
      </c>
      <c r="O2136" s="323">
        <f>ROUND(SUMIF(Anlagenbewegungsdaten_AV!B:B,A2136,Anlagenbewegungsdaten_AV!C:C),3)</f>
        <v>0</v>
      </c>
      <c r="P2136" s="320">
        <f>ROUND(SUMIF(Anlagenbewegungsdaten_AV!$B:$B,$A2136,Anlagenbewegungsdaten_AV!$D:$D),2)</f>
        <v>0</v>
      </c>
      <c r="Q2136" s="321">
        <f t="shared" si="79"/>
        <v>0</v>
      </c>
      <c r="S2136" s="324"/>
      <c r="T2136" s="317"/>
      <c r="U2136" s="325"/>
      <c r="V2136" s="325"/>
    </row>
    <row r="2137" spans="1:22" ht="15" customHeight="1" x14ac:dyDescent="0.25">
      <c r="A2137" s="129" t="s">
        <v>3651</v>
      </c>
      <c r="B2137" s="126" t="s">
        <v>2087</v>
      </c>
      <c r="C2137" s="127" t="s">
        <v>4022</v>
      </c>
      <c r="D2137" s="127" t="s">
        <v>3333</v>
      </c>
      <c r="E2137" s="127" t="s">
        <v>3299</v>
      </c>
      <c r="F2137" s="128">
        <v>20.399999999999999</v>
      </c>
      <c r="G2137" s="128">
        <v>20.599999999999998</v>
      </c>
      <c r="H2137" s="128">
        <v>16.32</v>
      </c>
      <c r="I2137" s="311"/>
      <c r="J2137" s="319">
        <f>ROUND(SUMIF(Anlagenbewegungsdaten!B:B,A2137,Anlagenbewegungsdaten!C:C),3)</f>
        <v>0</v>
      </c>
      <c r="K2137" s="320">
        <f>ROUND(SUMIF(Anlagenbewegungsdaten!$B:$B,$A2137,Anlagenbewegungsdaten!$D:$D),2)</f>
        <v>0</v>
      </c>
      <c r="L2137" s="321">
        <f t="shared" si="78"/>
        <v>0</v>
      </c>
      <c r="M2137" s="341" t="s">
        <v>4950</v>
      </c>
      <c r="N2137" s="341" t="s">
        <v>4963</v>
      </c>
      <c r="O2137" s="323">
        <f>ROUND(SUMIF(Anlagenbewegungsdaten_AV!B:B,A2137,Anlagenbewegungsdaten_AV!C:C),3)</f>
        <v>0</v>
      </c>
      <c r="P2137" s="320">
        <f>ROUND(SUMIF(Anlagenbewegungsdaten_AV!$B:$B,$A2137,Anlagenbewegungsdaten_AV!$D:$D),2)</f>
        <v>0</v>
      </c>
      <c r="Q2137" s="321">
        <f t="shared" si="79"/>
        <v>0</v>
      </c>
      <c r="S2137" s="324"/>
      <c r="T2137" s="317"/>
      <c r="U2137" s="325"/>
      <c r="V2137" s="325"/>
    </row>
    <row r="2138" spans="1:22" ht="15" customHeight="1" x14ac:dyDescent="0.25">
      <c r="A2138" s="129" t="s">
        <v>4424</v>
      </c>
      <c r="B2138" s="126" t="s">
        <v>2087</v>
      </c>
      <c r="C2138" s="127" t="s">
        <v>4022</v>
      </c>
      <c r="D2138" s="127" t="s">
        <v>4103</v>
      </c>
      <c r="E2138" s="127" t="s">
        <v>4069</v>
      </c>
      <c r="F2138" s="128">
        <v>20.37</v>
      </c>
      <c r="G2138" s="128">
        <v>20.57</v>
      </c>
      <c r="H2138" s="128">
        <v>16.3</v>
      </c>
      <c r="I2138" s="311"/>
      <c r="J2138" s="319">
        <f>ROUND(SUMIF(Anlagenbewegungsdaten!B:B,A2138,Anlagenbewegungsdaten!C:C),3)</f>
        <v>0</v>
      </c>
      <c r="K2138" s="320">
        <f>ROUND(SUMIF(Anlagenbewegungsdaten!$B:$B,$A2138,Anlagenbewegungsdaten!$D:$D),2)</f>
        <v>0</v>
      </c>
      <c r="L2138" s="321">
        <f t="shared" si="78"/>
        <v>0</v>
      </c>
      <c r="M2138" s="341" t="s">
        <v>4950</v>
      </c>
      <c r="N2138" s="341" t="s">
        <v>4963</v>
      </c>
      <c r="O2138" s="323">
        <f>ROUND(SUMIF(Anlagenbewegungsdaten_AV!B:B,A2138,Anlagenbewegungsdaten_AV!C:C),3)</f>
        <v>0</v>
      </c>
      <c r="P2138" s="320">
        <f>ROUND(SUMIF(Anlagenbewegungsdaten_AV!$B:$B,$A2138,Anlagenbewegungsdaten_AV!$D:$D),2)</f>
        <v>0</v>
      </c>
      <c r="Q2138" s="321">
        <f t="shared" si="79"/>
        <v>0</v>
      </c>
      <c r="S2138" s="324"/>
      <c r="T2138" s="317"/>
      <c r="U2138" s="325"/>
      <c r="V2138" s="325"/>
    </row>
    <row r="2139" spans="1:22" ht="15" customHeight="1" x14ac:dyDescent="0.25">
      <c r="A2139" s="129" t="s">
        <v>769</v>
      </c>
      <c r="B2139" s="126" t="s">
        <v>2087</v>
      </c>
      <c r="C2139" s="127" t="s">
        <v>4022</v>
      </c>
      <c r="D2139" s="127" t="s">
        <v>243</v>
      </c>
      <c r="E2139" s="127" t="s">
        <v>2462</v>
      </c>
      <c r="F2139" s="128">
        <v>17.46</v>
      </c>
      <c r="G2139" s="128">
        <v>17.66</v>
      </c>
      <c r="H2139" s="128">
        <v>13.97</v>
      </c>
      <c r="I2139" s="311"/>
      <c r="J2139" s="319">
        <f>ROUND(SUMIF(Anlagenbewegungsdaten!B:B,A2139,Anlagenbewegungsdaten!C:C),3)</f>
        <v>253285.38500000001</v>
      </c>
      <c r="K2139" s="320">
        <f>ROUND(SUMIF(Anlagenbewegungsdaten!$B:$B,$A2139,Anlagenbewegungsdaten!$D:$D),2)</f>
        <v>44223.63</v>
      </c>
      <c r="L2139" s="321">
        <f t="shared" si="78"/>
        <v>-7.0236977478543849E-7</v>
      </c>
      <c r="M2139" s="341" t="s">
        <v>4950</v>
      </c>
      <c r="N2139" s="341" t="s">
        <v>4963</v>
      </c>
      <c r="O2139" s="323">
        <f>ROUND(SUMIF(Anlagenbewegungsdaten_AV!B:B,A2139,Anlagenbewegungsdaten_AV!C:C),3)</f>
        <v>0</v>
      </c>
      <c r="P2139" s="320">
        <f>ROUND(SUMIF(Anlagenbewegungsdaten_AV!$B:$B,$A2139,Anlagenbewegungsdaten_AV!$D:$D),2)</f>
        <v>0</v>
      </c>
      <c r="Q2139" s="321">
        <f t="shared" si="79"/>
        <v>0</v>
      </c>
      <c r="S2139" s="324"/>
      <c r="T2139" s="317"/>
      <c r="U2139" s="325"/>
      <c r="V2139" s="325"/>
    </row>
    <row r="2140" spans="1:22" ht="15" customHeight="1" x14ac:dyDescent="0.25">
      <c r="A2140" s="129" t="s">
        <v>770</v>
      </c>
      <c r="B2140" s="126" t="s">
        <v>2087</v>
      </c>
      <c r="C2140" s="127" t="s">
        <v>4022</v>
      </c>
      <c r="D2140" s="127" t="s">
        <v>2003</v>
      </c>
      <c r="E2140" s="127" t="s">
        <v>2465</v>
      </c>
      <c r="F2140" s="128">
        <v>19.46</v>
      </c>
      <c r="G2140" s="128">
        <v>19.66</v>
      </c>
      <c r="H2140" s="128">
        <v>15.57</v>
      </c>
      <c r="I2140" s="311"/>
      <c r="J2140" s="319">
        <f>ROUND(SUMIF(Anlagenbewegungsdaten!B:B,A2140,Anlagenbewegungsdaten!C:C),3)</f>
        <v>0</v>
      </c>
      <c r="K2140" s="320">
        <f>ROUND(SUMIF(Anlagenbewegungsdaten!$B:$B,$A2140,Anlagenbewegungsdaten!$D:$D),2)</f>
        <v>0</v>
      </c>
      <c r="L2140" s="321">
        <f t="shared" si="78"/>
        <v>0</v>
      </c>
      <c r="M2140" s="341" t="s">
        <v>4950</v>
      </c>
      <c r="N2140" s="341" t="s">
        <v>4963</v>
      </c>
      <c r="O2140" s="323">
        <f>ROUND(SUMIF(Anlagenbewegungsdaten_AV!B:B,A2140,Anlagenbewegungsdaten_AV!C:C),3)</f>
        <v>0</v>
      </c>
      <c r="P2140" s="320">
        <f>ROUND(SUMIF(Anlagenbewegungsdaten_AV!$B:$B,$A2140,Anlagenbewegungsdaten_AV!$D:$D),2)</f>
        <v>0</v>
      </c>
      <c r="Q2140" s="321">
        <f t="shared" si="79"/>
        <v>0</v>
      </c>
      <c r="S2140" s="324"/>
      <c r="T2140" s="317"/>
      <c r="U2140" s="325"/>
      <c r="V2140" s="325"/>
    </row>
    <row r="2141" spans="1:22" ht="15" customHeight="1" x14ac:dyDescent="0.25">
      <c r="A2141" s="129" t="s">
        <v>771</v>
      </c>
      <c r="B2141" s="126" t="s">
        <v>2087</v>
      </c>
      <c r="C2141" s="127" t="s">
        <v>4022</v>
      </c>
      <c r="D2141" s="127" t="s">
        <v>245</v>
      </c>
      <c r="E2141" s="127" t="s">
        <v>1543</v>
      </c>
      <c r="F2141" s="128">
        <v>20.46</v>
      </c>
      <c r="G2141" s="128">
        <v>20.66</v>
      </c>
      <c r="H2141" s="128">
        <v>16.37</v>
      </c>
      <c r="I2141" s="311"/>
      <c r="J2141" s="319">
        <f>ROUND(SUMIF(Anlagenbewegungsdaten!B:B,A2141,Anlagenbewegungsdaten!C:C),3)</f>
        <v>753769.27899999998</v>
      </c>
      <c r="K2141" s="320">
        <f>ROUND(SUMIF(Anlagenbewegungsdaten!$B:$B,$A2141,Anlagenbewegungsdaten!$D:$D),2)</f>
        <v>154221.19</v>
      </c>
      <c r="L2141" s="321">
        <f t="shared" si="78"/>
        <v>5.9479738823142725E-7</v>
      </c>
      <c r="M2141" s="341" t="s">
        <v>4950</v>
      </c>
      <c r="N2141" s="341" t="s">
        <v>4963</v>
      </c>
      <c r="O2141" s="323">
        <f>ROUND(SUMIF(Anlagenbewegungsdaten_AV!B:B,A2141,Anlagenbewegungsdaten_AV!C:C),3)</f>
        <v>0</v>
      </c>
      <c r="P2141" s="320">
        <f>ROUND(SUMIF(Anlagenbewegungsdaten_AV!$B:$B,$A2141,Anlagenbewegungsdaten_AV!$D:$D),2)</f>
        <v>0</v>
      </c>
      <c r="Q2141" s="321">
        <f t="shared" si="79"/>
        <v>0</v>
      </c>
      <c r="S2141" s="324"/>
      <c r="T2141" s="317"/>
      <c r="U2141" s="325"/>
      <c r="V2141" s="325"/>
    </row>
    <row r="2142" spans="1:22" ht="15" customHeight="1" x14ac:dyDescent="0.25">
      <c r="A2142" s="129" t="s">
        <v>772</v>
      </c>
      <c r="B2142" s="126" t="s">
        <v>2087</v>
      </c>
      <c r="C2142" s="127" t="s">
        <v>4022</v>
      </c>
      <c r="D2142" s="127" t="s">
        <v>2006</v>
      </c>
      <c r="E2142" s="127" t="s">
        <v>1546</v>
      </c>
      <c r="F2142" s="128">
        <v>20.46</v>
      </c>
      <c r="G2142" s="128">
        <v>20.66</v>
      </c>
      <c r="H2142" s="128">
        <v>16.37</v>
      </c>
      <c r="I2142" s="311"/>
      <c r="J2142" s="319">
        <f>ROUND(SUMIF(Anlagenbewegungsdaten!B:B,A2142,Anlagenbewegungsdaten!C:C),3)</f>
        <v>0</v>
      </c>
      <c r="K2142" s="320">
        <f>ROUND(SUMIF(Anlagenbewegungsdaten!$B:$B,$A2142,Anlagenbewegungsdaten!$D:$D),2)</f>
        <v>0</v>
      </c>
      <c r="L2142" s="321">
        <f t="shared" si="78"/>
        <v>0</v>
      </c>
      <c r="M2142" s="341" t="s">
        <v>4950</v>
      </c>
      <c r="N2142" s="341" t="s">
        <v>4963</v>
      </c>
      <c r="O2142" s="323">
        <f>ROUND(SUMIF(Anlagenbewegungsdaten_AV!B:B,A2142,Anlagenbewegungsdaten_AV!C:C),3)</f>
        <v>0</v>
      </c>
      <c r="P2142" s="320">
        <f>ROUND(SUMIF(Anlagenbewegungsdaten_AV!$B:$B,$A2142,Anlagenbewegungsdaten_AV!$D:$D),2)</f>
        <v>0</v>
      </c>
      <c r="Q2142" s="321">
        <f t="shared" si="79"/>
        <v>0</v>
      </c>
      <c r="S2142" s="324"/>
      <c r="T2142" s="317"/>
      <c r="U2142" s="325"/>
      <c r="V2142" s="325"/>
    </row>
    <row r="2143" spans="1:22" ht="15" customHeight="1" x14ac:dyDescent="0.25">
      <c r="A2143" s="129" t="s">
        <v>2908</v>
      </c>
      <c r="B2143" s="126" t="s">
        <v>2087</v>
      </c>
      <c r="C2143" s="127" t="s">
        <v>4022</v>
      </c>
      <c r="D2143" s="127" t="s">
        <v>2722</v>
      </c>
      <c r="E2143" s="127" t="s">
        <v>2555</v>
      </c>
      <c r="F2143" s="128">
        <v>20.43</v>
      </c>
      <c r="G2143" s="128">
        <v>20.63</v>
      </c>
      <c r="H2143" s="128">
        <v>16.34</v>
      </c>
      <c r="I2143" s="311"/>
      <c r="J2143" s="319">
        <f>ROUND(SUMIF(Anlagenbewegungsdaten!B:B,A2143,Anlagenbewegungsdaten!C:C),3)</f>
        <v>0</v>
      </c>
      <c r="K2143" s="320">
        <f>ROUND(SUMIF(Anlagenbewegungsdaten!$B:$B,$A2143,Anlagenbewegungsdaten!$D:$D),2)</f>
        <v>0</v>
      </c>
      <c r="L2143" s="321">
        <f t="shared" si="78"/>
        <v>0</v>
      </c>
      <c r="M2143" s="341" t="s">
        <v>4950</v>
      </c>
      <c r="N2143" s="341" t="s">
        <v>4963</v>
      </c>
      <c r="O2143" s="323">
        <f>ROUND(SUMIF(Anlagenbewegungsdaten_AV!B:B,A2143,Anlagenbewegungsdaten_AV!C:C),3)</f>
        <v>0</v>
      </c>
      <c r="P2143" s="320">
        <f>ROUND(SUMIF(Anlagenbewegungsdaten_AV!$B:$B,$A2143,Anlagenbewegungsdaten_AV!$D:$D),2)</f>
        <v>0</v>
      </c>
      <c r="Q2143" s="321">
        <f t="shared" si="79"/>
        <v>0</v>
      </c>
      <c r="S2143" s="324"/>
      <c r="T2143" s="317"/>
      <c r="U2143" s="325"/>
      <c r="V2143" s="325"/>
    </row>
    <row r="2144" spans="1:22" ht="15" customHeight="1" x14ac:dyDescent="0.25">
      <c r="A2144" s="129" t="s">
        <v>3652</v>
      </c>
      <c r="B2144" s="126" t="s">
        <v>2087</v>
      </c>
      <c r="C2144" s="127" t="s">
        <v>4022</v>
      </c>
      <c r="D2144" s="127" t="s">
        <v>3466</v>
      </c>
      <c r="E2144" s="127" t="s">
        <v>3299</v>
      </c>
      <c r="F2144" s="128">
        <v>20.399999999999999</v>
      </c>
      <c r="G2144" s="128">
        <v>20.599999999999998</v>
      </c>
      <c r="H2144" s="128">
        <v>16.32</v>
      </c>
      <c r="I2144" s="311"/>
      <c r="J2144" s="319">
        <f>ROUND(SUMIF(Anlagenbewegungsdaten!B:B,A2144,Anlagenbewegungsdaten!C:C),3)</f>
        <v>0</v>
      </c>
      <c r="K2144" s="320">
        <f>ROUND(SUMIF(Anlagenbewegungsdaten!$B:$B,$A2144,Anlagenbewegungsdaten!$D:$D),2)</f>
        <v>0</v>
      </c>
      <c r="L2144" s="321">
        <f t="shared" si="78"/>
        <v>0</v>
      </c>
      <c r="M2144" s="341" t="s">
        <v>4950</v>
      </c>
      <c r="N2144" s="341" t="s">
        <v>4963</v>
      </c>
      <c r="O2144" s="323">
        <f>ROUND(SUMIF(Anlagenbewegungsdaten_AV!B:B,A2144,Anlagenbewegungsdaten_AV!C:C),3)</f>
        <v>0</v>
      </c>
      <c r="P2144" s="320">
        <f>ROUND(SUMIF(Anlagenbewegungsdaten_AV!$B:$B,$A2144,Anlagenbewegungsdaten_AV!$D:$D),2)</f>
        <v>0</v>
      </c>
      <c r="Q2144" s="321">
        <f t="shared" si="79"/>
        <v>0</v>
      </c>
      <c r="S2144" s="324"/>
      <c r="T2144" s="317"/>
      <c r="U2144" s="325"/>
      <c r="V2144" s="325"/>
    </row>
    <row r="2145" spans="1:22" ht="15" customHeight="1" x14ac:dyDescent="0.25">
      <c r="A2145" s="129" t="s">
        <v>4425</v>
      </c>
      <c r="B2145" s="126" t="s">
        <v>2087</v>
      </c>
      <c r="C2145" s="127" t="s">
        <v>4022</v>
      </c>
      <c r="D2145" s="127" t="s">
        <v>4237</v>
      </c>
      <c r="E2145" s="127" t="s">
        <v>4069</v>
      </c>
      <c r="F2145" s="128">
        <v>20.37</v>
      </c>
      <c r="G2145" s="128">
        <v>20.57</v>
      </c>
      <c r="H2145" s="128">
        <v>16.3</v>
      </c>
      <c r="I2145" s="311"/>
      <c r="J2145" s="319">
        <f>ROUND(SUMIF(Anlagenbewegungsdaten!B:B,A2145,Anlagenbewegungsdaten!C:C),3)</f>
        <v>0</v>
      </c>
      <c r="K2145" s="320">
        <f>ROUND(SUMIF(Anlagenbewegungsdaten!$B:$B,$A2145,Anlagenbewegungsdaten!$D:$D),2)</f>
        <v>0</v>
      </c>
      <c r="L2145" s="321">
        <f t="shared" si="78"/>
        <v>0</v>
      </c>
      <c r="M2145" s="341" t="s">
        <v>4950</v>
      </c>
      <c r="N2145" s="341" t="s">
        <v>4963</v>
      </c>
      <c r="O2145" s="323">
        <f>ROUND(SUMIF(Anlagenbewegungsdaten_AV!B:B,A2145,Anlagenbewegungsdaten_AV!C:C),3)</f>
        <v>0</v>
      </c>
      <c r="P2145" s="320">
        <f>ROUND(SUMIF(Anlagenbewegungsdaten_AV!$B:$B,$A2145,Anlagenbewegungsdaten_AV!$D:$D),2)</f>
        <v>0</v>
      </c>
      <c r="Q2145" s="321">
        <f t="shared" si="79"/>
        <v>0</v>
      </c>
      <c r="S2145" s="324"/>
      <c r="T2145" s="317"/>
      <c r="U2145" s="325"/>
      <c r="V2145" s="325"/>
    </row>
    <row r="2146" spans="1:22" ht="15" customHeight="1" x14ac:dyDescent="0.25">
      <c r="A2146" s="129" t="s">
        <v>773</v>
      </c>
      <c r="B2146" s="126" t="s">
        <v>2087</v>
      </c>
      <c r="C2146" s="127" t="s">
        <v>4022</v>
      </c>
      <c r="D2146" s="127" t="s">
        <v>249</v>
      </c>
      <c r="E2146" s="127" t="s">
        <v>2462</v>
      </c>
      <c r="F2146" s="128">
        <v>18.46</v>
      </c>
      <c r="G2146" s="128">
        <v>18.66</v>
      </c>
      <c r="H2146" s="128">
        <v>14.77</v>
      </c>
      <c r="I2146" s="311"/>
      <c r="J2146" s="319">
        <f>ROUND(SUMIF(Anlagenbewegungsdaten!B:B,A2146,Anlagenbewegungsdaten!C:C),3)</f>
        <v>0</v>
      </c>
      <c r="K2146" s="320">
        <f>ROUND(SUMIF(Anlagenbewegungsdaten!$B:$B,$A2146,Anlagenbewegungsdaten!$D:$D),2)</f>
        <v>0</v>
      </c>
      <c r="L2146" s="321">
        <f t="shared" si="78"/>
        <v>0</v>
      </c>
      <c r="M2146" s="341" t="s">
        <v>4950</v>
      </c>
      <c r="N2146" s="341" t="s">
        <v>4963</v>
      </c>
      <c r="O2146" s="323">
        <f>ROUND(SUMIF(Anlagenbewegungsdaten_AV!B:B,A2146,Anlagenbewegungsdaten_AV!C:C),3)</f>
        <v>0</v>
      </c>
      <c r="P2146" s="320">
        <f>ROUND(SUMIF(Anlagenbewegungsdaten_AV!$B:$B,$A2146,Anlagenbewegungsdaten_AV!$D:$D),2)</f>
        <v>0</v>
      </c>
      <c r="Q2146" s="321">
        <f t="shared" si="79"/>
        <v>0</v>
      </c>
      <c r="S2146" s="324"/>
      <c r="T2146" s="317"/>
      <c r="U2146" s="325"/>
      <c r="V2146" s="325"/>
    </row>
    <row r="2147" spans="1:22" ht="15" customHeight="1" x14ac:dyDescent="0.25">
      <c r="A2147" s="129" t="s">
        <v>774</v>
      </c>
      <c r="B2147" s="126" t="s">
        <v>2087</v>
      </c>
      <c r="C2147" s="127" t="s">
        <v>4022</v>
      </c>
      <c r="D2147" s="127" t="s">
        <v>1790</v>
      </c>
      <c r="E2147" s="127" t="s">
        <v>2465</v>
      </c>
      <c r="F2147" s="128">
        <v>20.46</v>
      </c>
      <c r="G2147" s="128">
        <v>20.66</v>
      </c>
      <c r="H2147" s="128">
        <v>16.37</v>
      </c>
      <c r="I2147" s="311"/>
      <c r="J2147" s="319">
        <f>ROUND(SUMIF(Anlagenbewegungsdaten!B:B,A2147,Anlagenbewegungsdaten!C:C),3)</f>
        <v>0</v>
      </c>
      <c r="K2147" s="320">
        <f>ROUND(SUMIF(Anlagenbewegungsdaten!$B:$B,$A2147,Anlagenbewegungsdaten!$D:$D),2)</f>
        <v>0</v>
      </c>
      <c r="L2147" s="321">
        <f t="shared" si="78"/>
        <v>0</v>
      </c>
      <c r="M2147" s="341" t="s">
        <v>4950</v>
      </c>
      <c r="N2147" s="341" t="s">
        <v>4963</v>
      </c>
      <c r="O2147" s="323">
        <f>ROUND(SUMIF(Anlagenbewegungsdaten_AV!B:B,A2147,Anlagenbewegungsdaten_AV!C:C),3)</f>
        <v>0</v>
      </c>
      <c r="P2147" s="320">
        <f>ROUND(SUMIF(Anlagenbewegungsdaten_AV!$B:$B,$A2147,Anlagenbewegungsdaten_AV!$D:$D),2)</f>
        <v>0</v>
      </c>
      <c r="Q2147" s="321">
        <f t="shared" si="79"/>
        <v>0</v>
      </c>
      <c r="S2147" s="324"/>
      <c r="T2147" s="317"/>
      <c r="U2147" s="325"/>
      <c r="V2147" s="325"/>
    </row>
    <row r="2148" spans="1:22" ht="15" customHeight="1" x14ac:dyDescent="0.25">
      <c r="A2148" s="129" t="s">
        <v>775</v>
      </c>
      <c r="B2148" s="126" t="s">
        <v>2087</v>
      </c>
      <c r="C2148" s="127" t="s">
        <v>4022</v>
      </c>
      <c r="D2148" s="127" t="s">
        <v>251</v>
      </c>
      <c r="E2148" s="127" t="s">
        <v>1543</v>
      </c>
      <c r="F2148" s="128">
        <v>21.46</v>
      </c>
      <c r="G2148" s="128">
        <v>21.66</v>
      </c>
      <c r="H2148" s="128">
        <v>17.170000000000002</v>
      </c>
      <c r="I2148" s="311"/>
      <c r="J2148" s="319">
        <f>ROUND(SUMIF(Anlagenbewegungsdaten!B:B,A2148,Anlagenbewegungsdaten!C:C),3)</f>
        <v>0</v>
      </c>
      <c r="K2148" s="320">
        <f>ROUND(SUMIF(Anlagenbewegungsdaten!$B:$B,$A2148,Anlagenbewegungsdaten!$D:$D),2)</f>
        <v>0</v>
      </c>
      <c r="L2148" s="321">
        <f t="shared" si="78"/>
        <v>0</v>
      </c>
      <c r="M2148" s="341" t="s">
        <v>4950</v>
      </c>
      <c r="N2148" s="341" t="s">
        <v>4963</v>
      </c>
      <c r="O2148" s="323">
        <f>ROUND(SUMIF(Anlagenbewegungsdaten_AV!B:B,A2148,Anlagenbewegungsdaten_AV!C:C),3)</f>
        <v>0</v>
      </c>
      <c r="P2148" s="320">
        <f>ROUND(SUMIF(Anlagenbewegungsdaten_AV!$B:$B,$A2148,Anlagenbewegungsdaten_AV!$D:$D),2)</f>
        <v>0</v>
      </c>
      <c r="Q2148" s="321">
        <f t="shared" si="79"/>
        <v>0</v>
      </c>
      <c r="S2148" s="324"/>
      <c r="T2148" s="317"/>
      <c r="U2148" s="325"/>
      <c r="V2148" s="325"/>
    </row>
    <row r="2149" spans="1:22" ht="15" customHeight="1" x14ac:dyDescent="0.25">
      <c r="A2149" s="129" t="s">
        <v>776</v>
      </c>
      <c r="B2149" s="126" t="s">
        <v>2087</v>
      </c>
      <c r="C2149" s="127" t="s">
        <v>4022</v>
      </c>
      <c r="D2149" s="127" t="s">
        <v>253</v>
      </c>
      <c r="E2149" s="127" t="s">
        <v>1546</v>
      </c>
      <c r="F2149" s="128">
        <v>21.46</v>
      </c>
      <c r="G2149" s="128">
        <v>21.66</v>
      </c>
      <c r="H2149" s="128">
        <v>17.170000000000002</v>
      </c>
      <c r="I2149" s="311"/>
      <c r="J2149" s="319">
        <f>ROUND(SUMIF(Anlagenbewegungsdaten!B:B,A2149,Anlagenbewegungsdaten!C:C),3)</f>
        <v>0</v>
      </c>
      <c r="K2149" s="320">
        <f>ROUND(SUMIF(Anlagenbewegungsdaten!$B:$B,$A2149,Anlagenbewegungsdaten!$D:$D),2)</f>
        <v>0</v>
      </c>
      <c r="L2149" s="321">
        <f t="shared" si="78"/>
        <v>0</v>
      </c>
      <c r="M2149" s="341" t="s">
        <v>4950</v>
      </c>
      <c r="N2149" s="341" t="s">
        <v>4963</v>
      </c>
      <c r="O2149" s="323">
        <f>ROUND(SUMIF(Anlagenbewegungsdaten_AV!B:B,A2149,Anlagenbewegungsdaten_AV!C:C),3)</f>
        <v>0</v>
      </c>
      <c r="P2149" s="320">
        <f>ROUND(SUMIF(Anlagenbewegungsdaten_AV!$B:$B,$A2149,Anlagenbewegungsdaten_AV!$D:$D),2)</f>
        <v>0</v>
      </c>
      <c r="Q2149" s="321">
        <f t="shared" si="79"/>
        <v>0</v>
      </c>
      <c r="S2149" s="324"/>
      <c r="T2149" s="317"/>
      <c r="U2149" s="325"/>
      <c r="V2149" s="325"/>
    </row>
    <row r="2150" spans="1:22" ht="15" customHeight="1" x14ac:dyDescent="0.25">
      <c r="A2150" s="129" t="s">
        <v>2909</v>
      </c>
      <c r="B2150" s="126" t="s">
        <v>2087</v>
      </c>
      <c r="C2150" s="127" t="s">
        <v>4022</v>
      </c>
      <c r="D2150" s="127" t="s">
        <v>2593</v>
      </c>
      <c r="E2150" s="127" t="s">
        <v>2555</v>
      </c>
      <c r="F2150" s="128">
        <v>21.43</v>
      </c>
      <c r="G2150" s="128">
        <v>21.63</v>
      </c>
      <c r="H2150" s="128">
        <v>17.14</v>
      </c>
      <c r="I2150" s="311"/>
      <c r="J2150" s="319">
        <f>ROUND(SUMIF(Anlagenbewegungsdaten!B:B,A2150,Anlagenbewegungsdaten!C:C),3)</f>
        <v>0</v>
      </c>
      <c r="K2150" s="320">
        <f>ROUND(SUMIF(Anlagenbewegungsdaten!$B:$B,$A2150,Anlagenbewegungsdaten!$D:$D),2)</f>
        <v>0</v>
      </c>
      <c r="L2150" s="321">
        <f t="shared" si="78"/>
        <v>0</v>
      </c>
      <c r="M2150" s="341" t="s">
        <v>4950</v>
      </c>
      <c r="N2150" s="341" t="s">
        <v>4963</v>
      </c>
      <c r="O2150" s="323">
        <f>ROUND(SUMIF(Anlagenbewegungsdaten_AV!B:B,A2150,Anlagenbewegungsdaten_AV!C:C),3)</f>
        <v>0</v>
      </c>
      <c r="P2150" s="320">
        <f>ROUND(SUMIF(Anlagenbewegungsdaten_AV!$B:$B,$A2150,Anlagenbewegungsdaten_AV!$D:$D),2)</f>
        <v>0</v>
      </c>
      <c r="Q2150" s="321">
        <f t="shared" si="79"/>
        <v>0</v>
      </c>
      <c r="S2150" s="324"/>
      <c r="T2150" s="317"/>
      <c r="U2150" s="325"/>
      <c r="V2150" s="325"/>
    </row>
    <row r="2151" spans="1:22" ht="15" customHeight="1" x14ac:dyDescent="0.25">
      <c r="A2151" s="129" t="s">
        <v>3653</v>
      </c>
      <c r="B2151" s="126" t="s">
        <v>2087</v>
      </c>
      <c r="C2151" s="127" t="s">
        <v>4022</v>
      </c>
      <c r="D2151" s="127" t="s">
        <v>3337</v>
      </c>
      <c r="E2151" s="127" t="s">
        <v>3299</v>
      </c>
      <c r="F2151" s="128">
        <v>21.4</v>
      </c>
      <c r="G2151" s="128">
        <v>21.599999999999998</v>
      </c>
      <c r="H2151" s="128">
        <v>17.12</v>
      </c>
      <c r="I2151" s="311"/>
      <c r="J2151" s="319">
        <f>ROUND(SUMIF(Anlagenbewegungsdaten!B:B,A2151,Anlagenbewegungsdaten!C:C),3)</f>
        <v>0</v>
      </c>
      <c r="K2151" s="320">
        <f>ROUND(SUMIF(Anlagenbewegungsdaten!$B:$B,$A2151,Anlagenbewegungsdaten!$D:$D),2)</f>
        <v>0</v>
      </c>
      <c r="L2151" s="321">
        <f t="shared" si="78"/>
        <v>0</v>
      </c>
      <c r="M2151" s="341" t="s">
        <v>4950</v>
      </c>
      <c r="N2151" s="341" t="s">
        <v>4963</v>
      </c>
      <c r="O2151" s="323">
        <f>ROUND(SUMIF(Anlagenbewegungsdaten_AV!B:B,A2151,Anlagenbewegungsdaten_AV!C:C),3)</f>
        <v>0</v>
      </c>
      <c r="P2151" s="320">
        <f>ROUND(SUMIF(Anlagenbewegungsdaten_AV!$B:$B,$A2151,Anlagenbewegungsdaten_AV!$D:$D),2)</f>
        <v>0</v>
      </c>
      <c r="Q2151" s="321">
        <f t="shared" si="79"/>
        <v>0</v>
      </c>
      <c r="S2151" s="324"/>
      <c r="T2151" s="317"/>
      <c r="U2151" s="325"/>
      <c r="V2151" s="325"/>
    </row>
    <row r="2152" spans="1:22" ht="15" customHeight="1" x14ac:dyDescent="0.25">
      <c r="A2152" s="129" t="s">
        <v>4426</v>
      </c>
      <c r="B2152" s="126" t="s">
        <v>2087</v>
      </c>
      <c r="C2152" s="127" t="s">
        <v>4022</v>
      </c>
      <c r="D2152" s="127" t="s">
        <v>4107</v>
      </c>
      <c r="E2152" s="127" t="s">
        <v>4069</v>
      </c>
      <c r="F2152" s="128">
        <v>21.37</v>
      </c>
      <c r="G2152" s="128">
        <v>21.57</v>
      </c>
      <c r="H2152" s="128">
        <v>17.100000000000001</v>
      </c>
      <c r="I2152" s="311"/>
      <c r="J2152" s="319">
        <f>ROUND(SUMIF(Anlagenbewegungsdaten!B:B,A2152,Anlagenbewegungsdaten!C:C),3)</f>
        <v>0</v>
      </c>
      <c r="K2152" s="320">
        <f>ROUND(SUMIF(Anlagenbewegungsdaten!$B:$B,$A2152,Anlagenbewegungsdaten!$D:$D),2)</f>
        <v>0</v>
      </c>
      <c r="L2152" s="321">
        <f t="shared" si="78"/>
        <v>0</v>
      </c>
      <c r="M2152" s="341" t="s">
        <v>4950</v>
      </c>
      <c r="N2152" s="341" t="s">
        <v>4963</v>
      </c>
      <c r="O2152" s="323">
        <f>ROUND(SUMIF(Anlagenbewegungsdaten_AV!B:B,A2152,Anlagenbewegungsdaten_AV!C:C),3)</f>
        <v>0</v>
      </c>
      <c r="P2152" s="320">
        <f>ROUND(SUMIF(Anlagenbewegungsdaten_AV!$B:$B,$A2152,Anlagenbewegungsdaten_AV!$D:$D),2)</f>
        <v>0</v>
      </c>
      <c r="Q2152" s="321">
        <f t="shared" si="79"/>
        <v>0</v>
      </c>
      <c r="S2152" s="324"/>
      <c r="T2152" s="317"/>
      <c r="U2152" s="325"/>
      <c r="V2152" s="325"/>
    </row>
    <row r="2153" spans="1:22" ht="15" customHeight="1" x14ac:dyDescent="0.25">
      <c r="A2153" s="129" t="s">
        <v>777</v>
      </c>
      <c r="B2153" s="126" t="s">
        <v>2087</v>
      </c>
      <c r="C2153" s="127" t="s">
        <v>4022</v>
      </c>
      <c r="D2153" s="127" t="s">
        <v>255</v>
      </c>
      <c r="E2153" s="127" t="s">
        <v>2462</v>
      </c>
      <c r="F2153" s="128">
        <v>18.46</v>
      </c>
      <c r="G2153" s="128">
        <v>18.66</v>
      </c>
      <c r="H2153" s="128">
        <v>14.77</v>
      </c>
      <c r="I2153" s="311"/>
      <c r="J2153" s="319">
        <f>ROUND(SUMIF(Anlagenbewegungsdaten!B:B,A2153,Anlagenbewegungsdaten!C:C),3)</f>
        <v>0</v>
      </c>
      <c r="K2153" s="320">
        <f>ROUND(SUMIF(Anlagenbewegungsdaten!$B:$B,$A2153,Anlagenbewegungsdaten!$D:$D),2)</f>
        <v>0</v>
      </c>
      <c r="L2153" s="321">
        <f t="shared" si="78"/>
        <v>0</v>
      </c>
      <c r="M2153" s="341" t="s">
        <v>4950</v>
      </c>
      <c r="N2153" s="341" t="s">
        <v>4963</v>
      </c>
      <c r="O2153" s="323">
        <f>ROUND(SUMIF(Anlagenbewegungsdaten_AV!B:B,A2153,Anlagenbewegungsdaten_AV!C:C),3)</f>
        <v>0</v>
      </c>
      <c r="P2153" s="320">
        <f>ROUND(SUMIF(Anlagenbewegungsdaten_AV!$B:$B,$A2153,Anlagenbewegungsdaten_AV!$D:$D),2)</f>
        <v>0</v>
      </c>
      <c r="Q2153" s="321">
        <f t="shared" si="79"/>
        <v>0</v>
      </c>
      <c r="S2153" s="324"/>
      <c r="T2153" s="317"/>
      <c r="U2153" s="325"/>
      <c r="V2153" s="325"/>
    </row>
    <row r="2154" spans="1:22" ht="15" customHeight="1" x14ac:dyDescent="0.25">
      <c r="A2154" s="129" t="s">
        <v>778</v>
      </c>
      <c r="B2154" s="126" t="s">
        <v>2087</v>
      </c>
      <c r="C2154" s="127" t="s">
        <v>4022</v>
      </c>
      <c r="D2154" s="127" t="s">
        <v>1795</v>
      </c>
      <c r="E2154" s="127" t="s">
        <v>2465</v>
      </c>
      <c r="F2154" s="128">
        <v>20.46</v>
      </c>
      <c r="G2154" s="128">
        <v>20.66</v>
      </c>
      <c r="H2154" s="128">
        <v>16.37</v>
      </c>
      <c r="I2154" s="311"/>
      <c r="J2154" s="319">
        <f>ROUND(SUMIF(Anlagenbewegungsdaten!B:B,A2154,Anlagenbewegungsdaten!C:C),3)</f>
        <v>0</v>
      </c>
      <c r="K2154" s="320">
        <f>ROUND(SUMIF(Anlagenbewegungsdaten!$B:$B,$A2154,Anlagenbewegungsdaten!$D:$D),2)</f>
        <v>0</v>
      </c>
      <c r="L2154" s="321">
        <f t="shared" si="78"/>
        <v>0</v>
      </c>
      <c r="M2154" s="341" t="s">
        <v>4950</v>
      </c>
      <c r="N2154" s="341" t="s">
        <v>4963</v>
      </c>
      <c r="O2154" s="323">
        <f>ROUND(SUMIF(Anlagenbewegungsdaten_AV!B:B,A2154,Anlagenbewegungsdaten_AV!C:C),3)</f>
        <v>0</v>
      </c>
      <c r="P2154" s="320">
        <f>ROUND(SUMIF(Anlagenbewegungsdaten_AV!$B:$B,$A2154,Anlagenbewegungsdaten_AV!$D:$D),2)</f>
        <v>0</v>
      </c>
      <c r="Q2154" s="321">
        <f t="shared" si="79"/>
        <v>0</v>
      </c>
      <c r="S2154" s="324"/>
      <c r="T2154" s="317"/>
      <c r="U2154" s="325"/>
      <c r="V2154" s="325"/>
    </row>
    <row r="2155" spans="1:22" ht="15" customHeight="1" x14ac:dyDescent="0.25">
      <c r="A2155" s="129" t="s">
        <v>779</v>
      </c>
      <c r="B2155" s="126" t="s">
        <v>2087</v>
      </c>
      <c r="C2155" s="127" t="s">
        <v>4022</v>
      </c>
      <c r="D2155" s="127" t="s">
        <v>257</v>
      </c>
      <c r="E2155" s="127" t="s">
        <v>1543</v>
      </c>
      <c r="F2155" s="128">
        <v>21.46</v>
      </c>
      <c r="G2155" s="128">
        <v>21.66</v>
      </c>
      <c r="H2155" s="128">
        <v>17.170000000000002</v>
      </c>
      <c r="I2155" s="311"/>
      <c r="J2155" s="319">
        <f>ROUND(SUMIF(Anlagenbewegungsdaten!B:B,A2155,Anlagenbewegungsdaten!C:C),3)</f>
        <v>0</v>
      </c>
      <c r="K2155" s="320">
        <f>ROUND(SUMIF(Anlagenbewegungsdaten!$B:$B,$A2155,Anlagenbewegungsdaten!$D:$D),2)</f>
        <v>0</v>
      </c>
      <c r="L2155" s="321">
        <f t="shared" si="78"/>
        <v>0</v>
      </c>
      <c r="M2155" s="341" t="s">
        <v>4950</v>
      </c>
      <c r="N2155" s="341" t="s">
        <v>4963</v>
      </c>
      <c r="O2155" s="323">
        <f>ROUND(SUMIF(Anlagenbewegungsdaten_AV!B:B,A2155,Anlagenbewegungsdaten_AV!C:C),3)</f>
        <v>0</v>
      </c>
      <c r="P2155" s="320">
        <f>ROUND(SUMIF(Anlagenbewegungsdaten_AV!$B:$B,$A2155,Anlagenbewegungsdaten_AV!$D:$D),2)</f>
        <v>0</v>
      </c>
      <c r="Q2155" s="321">
        <f t="shared" si="79"/>
        <v>0</v>
      </c>
      <c r="S2155" s="324"/>
      <c r="T2155" s="317"/>
      <c r="U2155" s="325"/>
      <c r="V2155" s="325"/>
    </row>
    <row r="2156" spans="1:22" ht="15" customHeight="1" x14ac:dyDescent="0.25">
      <c r="A2156" s="129" t="s">
        <v>780</v>
      </c>
      <c r="B2156" s="126" t="s">
        <v>2087</v>
      </c>
      <c r="C2156" s="127" t="s">
        <v>4022</v>
      </c>
      <c r="D2156" s="127" t="s">
        <v>259</v>
      </c>
      <c r="E2156" s="127" t="s">
        <v>1546</v>
      </c>
      <c r="F2156" s="128">
        <v>21.46</v>
      </c>
      <c r="G2156" s="128">
        <v>21.66</v>
      </c>
      <c r="H2156" s="128">
        <v>17.170000000000002</v>
      </c>
      <c r="I2156" s="311"/>
      <c r="J2156" s="319">
        <f>ROUND(SUMIF(Anlagenbewegungsdaten!B:B,A2156,Anlagenbewegungsdaten!C:C),3)</f>
        <v>0</v>
      </c>
      <c r="K2156" s="320">
        <f>ROUND(SUMIF(Anlagenbewegungsdaten!$B:$B,$A2156,Anlagenbewegungsdaten!$D:$D),2)</f>
        <v>0</v>
      </c>
      <c r="L2156" s="321">
        <f t="shared" si="78"/>
        <v>0</v>
      </c>
      <c r="M2156" s="341" t="s">
        <v>4950</v>
      </c>
      <c r="N2156" s="341" t="s">
        <v>4963</v>
      </c>
      <c r="O2156" s="323">
        <f>ROUND(SUMIF(Anlagenbewegungsdaten_AV!B:B,A2156,Anlagenbewegungsdaten_AV!C:C),3)</f>
        <v>0</v>
      </c>
      <c r="P2156" s="320">
        <f>ROUND(SUMIF(Anlagenbewegungsdaten_AV!$B:$B,$A2156,Anlagenbewegungsdaten_AV!$D:$D),2)</f>
        <v>0</v>
      </c>
      <c r="Q2156" s="321">
        <f t="shared" si="79"/>
        <v>0</v>
      </c>
      <c r="S2156" s="324"/>
      <c r="T2156" s="317"/>
      <c r="U2156" s="325"/>
      <c r="V2156" s="325"/>
    </row>
    <row r="2157" spans="1:22" ht="15" customHeight="1" x14ac:dyDescent="0.25">
      <c r="A2157" s="129" t="s">
        <v>2910</v>
      </c>
      <c r="B2157" s="126" t="s">
        <v>2087</v>
      </c>
      <c r="C2157" s="127" t="s">
        <v>4022</v>
      </c>
      <c r="D2157" s="127" t="s">
        <v>2595</v>
      </c>
      <c r="E2157" s="127" t="s">
        <v>2555</v>
      </c>
      <c r="F2157" s="128">
        <v>21.43</v>
      </c>
      <c r="G2157" s="128">
        <v>21.63</v>
      </c>
      <c r="H2157" s="128">
        <v>17.14</v>
      </c>
      <c r="I2157" s="311"/>
      <c r="J2157" s="319">
        <f>ROUND(SUMIF(Anlagenbewegungsdaten!B:B,A2157,Anlagenbewegungsdaten!C:C),3)</f>
        <v>0</v>
      </c>
      <c r="K2157" s="320">
        <f>ROUND(SUMIF(Anlagenbewegungsdaten!$B:$B,$A2157,Anlagenbewegungsdaten!$D:$D),2)</f>
        <v>0</v>
      </c>
      <c r="L2157" s="321">
        <f t="shared" si="78"/>
        <v>0</v>
      </c>
      <c r="M2157" s="341" t="s">
        <v>4950</v>
      </c>
      <c r="N2157" s="341" t="s">
        <v>4963</v>
      </c>
      <c r="O2157" s="323">
        <f>ROUND(SUMIF(Anlagenbewegungsdaten_AV!B:B,A2157,Anlagenbewegungsdaten_AV!C:C),3)</f>
        <v>0</v>
      </c>
      <c r="P2157" s="320">
        <f>ROUND(SUMIF(Anlagenbewegungsdaten_AV!$B:$B,$A2157,Anlagenbewegungsdaten_AV!$D:$D),2)</f>
        <v>0</v>
      </c>
      <c r="Q2157" s="321">
        <f t="shared" si="79"/>
        <v>0</v>
      </c>
      <c r="S2157" s="324"/>
      <c r="T2157" s="317"/>
      <c r="U2157" s="325"/>
      <c r="V2157" s="325"/>
    </row>
    <row r="2158" spans="1:22" ht="15" customHeight="1" x14ac:dyDescent="0.25">
      <c r="A2158" s="129" t="s">
        <v>3654</v>
      </c>
      <c r="B2158" s="126" t="s">
        <v>2087</v>
      </c>
      <c r="C2158" s="127" t="s">
        <v>4022</v>
      </c>
      <c r="D2158" s="127" t="s">
        <v>3339</v>
      </c>
      <c r="E2158" s="127" t="s">
        <v>3299</v>
      </c>
      <c r="F2158" s="128">
        <v>21.4</v>
      </c>
      <c r="G2158" s="128">
        <v>21.599999999999998</v>
      </c>
      <c r="H2158" s="128">
        <v>17.12</v>
      </c>
      <c r="I2158" s="311"/>
      <c r="J2158" s="319">
        <f>ROUND(SUMIF(Anlagenbewegungsdaten!B:B,A2158,Anlagenbewegungsdaten!C:C),3)</f>
        <v>0</v>
      </c>
      <c r="K2158" s="320">
        <f>ROUND(SUMIF(Anlagenbewegungsdaten!$B:$B,$A2158,Anlagenbewegungsdaten!$D:$D),2)</f>
        <v>0</v>
      </c>
      <c r="L2158" s="321">
        <f t="shared" si="78"/>
        <v>0</v>
      </c>
      <c r="M2158" s="341" t="s">
        <v>4950</v>
      </c>
      <c r="N2158" s="341" t="s">
        <v>4963</v>
      </c>
      <c r="O2158" s="323">
        <f>ROUND(SUMIF(Anlagenbewegungsdaten_AV!B:B,A2158,Anlagenbewegungsdaten_AV!C:C),3)</f>
        <v>0</v>
      </c>
      <c r="P2158" s="320">
        <f>ROUND(SUMIF(Anlagenbewegungsdaten_AV!$B:$B,$A2158,Anlagenbewegungsdaten_AV!$D:$D),2)</f>
        <v>0</v>
      </c>
      <c r="Q2158" s="321">
        <f t="shared" si="79"/>
        <v>0</v>
      </c>
      <c r="S2158" s="324"/>
      <c r="T2158" s="317"/>
      <c r="U2158" s="325"/>
      <c r="V2158" s="325"/>
    </row>
    <row r="2159" spans="1:22" ht="15" customHeight="1" x14ac:dyDescent="0.25">
      <c r="A2159" s="129" t="s">
        <v>4427</v>
      </c>
      <c r="B2159" s="126" t="s">
        <v>2087</v>
      </c>
      <c r="C2159" s="127" t="s">
        <v>4022</v>
      </c>
      <c r="D2159" s="127" t="s">
        <v>4109</v>
      </c>
      <c r="E2159" s="127" t="s">
        <v>4069</v>
      </c>
      <c r="F2159" s="128">
        <v>21.37</v>
      </c>
      <c r="G2159" s="128">
        <v>21.57</v>
      </c>
      <c r="H2159" s="128">
        <v>17.100000000000001</v>
      </c>
      <c r="I2159" s="311"/>
      <c r="J2159" s="319">
        <f>ROUND(SUMIF(Anlagenbewegungsdaten!B:B,A2159,Anlagenbewegungsdaten!C:C),3)</f>
        <v>0</v>
      </c>
      <c r="K2159" s="320">
        <f>ROUND(SUMIF(Anlagenbewegungsdaten!$B:$B,$A2159,Anlagenbewegungsdaten!$D:$D),2)</f>
        <v>0</v>
      </c>
      <c r="L2159" s="321">
        <f t="shared" si="78"/>
        <v>0</v>
      </c>
      <c r="M2159" s="341" t="s">
        <v>4950</v>
      </c>
      <c r="N2159" s="341" t="s">
        <v>4963</v>
      </c>
      <c r="O2159" s="323">
        <f>ROUND(SUMIF(Anlagenbewegungsdaten_AV!B:B,A2159,Anlagenbewegungsdaten_AV!C:C),3)</f>
        <v>0</v>
      </c>
      <c r="P2159" s="320">
        <f>ROUND(SUMIF(Anlagenbewegungsdaten_AV!$B:$B,$A2159,Anlagenbewegungsdaten_AV!$D:$D),2)</f>
        <v>0</v>
      </c>
      <c r="Q2159" s="321">
        <f t="shared" si="79"/>
        <v>0</v>
      </c>
      <c r="S2159" s="324"/>
      <c r="T2159" s="317"/>
      <c r="U2159" s="325"/>
      <c r="V2159" s="325"/>
    </row>
    <row r="2160" spans="1:22" ht="15" customHeight="1" x14ac:dyDescent="0.25">
      <c r="A2160" s="129" t="s">
        <v>781</v>
      </c>
      <c r="B2160" s="126" t="s">
        <v>2087</v>
      </c>
      <c r="C2160" s="127" t="s">
        <v>4022</v>
      </c>
      <c r="D2160" s="127" t="s">
        <v>261</v>
      </c>
      <c r="E2160" s="127" t="s">
        <v>2462</v>
      </c>
      <c r="F2160" s="128">
        <v>19.46</v>
      </c>
      <c r="G2160" s="128">
        <v>19.66</v>
      </c>
      <c r="H2160" s="128">
        <v>15.57</v>
      </c>
      <c r="I2160" s="311"/>
      <c r="J2160" s="319">
        <f>ROUND(SUMIF(Anlagenbewegungsdaten!B:B,A2160,Anlagenbewegungsdaten!C:C),3)</f>
        <v>0</v>
      </c>
      <c r="K2160" s="320">
        <f>ROUND(SUMIF(Anlagenbewegungsdaten!$B:$B,$A2160,Anlagenbewegungsdaten!$D:$D),2)</f>
        <v>0</v>
      </c>
      <c r="L2160" s="321">
        <f t="shared" si="78"/>
        <v>0</v>
      </c>
      <c r="M2160" s="341" t="s">
        <v>4950</v>
      </c>
      <c r="N2160" s="341" t="s">
        <v>4963</v>
      </c>
      <c r="O2160" s="323">
        <f>ROUND(SUMIF(Anlagenbewegungsdaten_AV!B:B,A2160,Anlagenbewegungsdaten_AV!C:C),3)</f>
        <v>0</v>
      </c>
      <c r="P2160" s="320">
        <f>ROUND(SUMIF(Anlagenbewegungsdaten_AV!$B:$B,$A2160,Anlagenbewegungsdaten_AV!$D:$D),2)</f>
        <v>0</v>
      </c>
      <c r="Q2160" s="321">
        <f t="shared" si="79"/>
        <v>0</v>
      </c>
      <c r="S2160" s="324"/>
      <c r="T2160" s="317"/>
      <c r="U2160" s="325"/>
      <c r="V2160" s="325"/>
    </row>
    <row r="2161" spans="1:22" ht="15" customHeight="1" x14ac:dyDescent="0.25">
      <c r="A2161" s="129" t="s">
        <v>782</v>
      </c>
      <c r="B2161" s="126" t="s">
        <v>2087</v>
      </c>
      <c r="C2161" s="127" t="s">
        <v>4022</v>
      </c>
      <c r="D2161" s="127" t="s">
        <v>1800</v>
      </c>
      <c r="E2161" s="127" t="s">
        <v>2465</v>
      </c>
      <c r="F2161" s="128">
        <v>21.46</v>
      </c>
      <c r="G2161" s="128">
        <v>21.66</v>
      </c>
      <c r="H2161" s="128">
        <v>17.170000000000002</v>
      </c>
      <c r="I2161" s="311"/>
      <c r="J2161" s="319">
        <f>ROUND(SUMIF(Anlagenbewegungsdaten!B:B,A2161,Anlagenbewegungsdaten!C:C),3)</f>
        <v>0</v>
      </c>
      <c r="K2161" s="320">
        <f>ROUND(SUMIF(Anlagenbewegungsdaten!$B:$B,$A2161,Anlagenbewegungsdaten!$D:$D),2)</f>
        <v>0</v>
      </c>
      <c r="L2161" s="321">
        <f t="shared" si="78"/>
        <v>0</v>
      </c>
      <c r="M2161" s="341" t="s">
        <v>4950</v>
      </c>
      <c r="N2161" s="341" t="s">
        <v>4963</v>
      </c>
      <c r="O2161" s="323">
        <f>ROUND(SUMIF(Anlagenbewegungsdaten_AV!B:B,A2161,Anlagenbewegungsdaten_AV!C:C),3)</f>
        <v>0</v>
      </c>
      <c r="P2161" s="320">
        <f>ROUND(SUMIF(Anlagenbewegungsdaten_AV!$B:$B,$A2161,Anlagenbewegungsdaten_AV!$D:$D),2)</f>
        <v>0</v>
      </c>
      <c r="Q2161" s="321">
        <f t="shared" si="79"/>
        <v>0</v>
      </c>
      <c r="S2161" s="324"/>
      <c r="T2161" s="317"/>
      <c r="U2161" s="325"/>
      <c r="V2161" s="325"/>
    </row>
    <row r="2162" spans="1:22" ht="15" customHeight="1" x14ac:dyDescent="0.25">
      <c r="A2162" s="129" t="s">
        <v>783</v>
      </c>
      <c r="B2162" s="126" t="s">
        <v>2087</v>
      </c>
      <c r="C2162" s="127" t="s">
        <v>4022</v>
      </c>
      <c r="D2162" s="127" t="s">
        <v>263</v>
      </c>
      <c r="E2162" s="127" t="s">
        <v>1543</v>
      </c>
      <c r="F2162" s="128">
        <v>22.46</v>
      </c>
      <c r="G2162" s="128">
        <v>22.66</v>
      </c>
      <c r="H2162" s="128">
        <v>17.97</v>
      </c>
      <c r="I2162" s="311"/>
      <c r="J2162" s="319">
        <f>ROUND(SUMIF(Anlagenbewegungsdaten!B:B,A2162,Anlagenbewegungsdaten!C:C),3)</f>
        <v>0</v>
      </c>
      <c r="K2162" s="320">
        <f>ROUND(SUMIF(Anlagenbewegungsdaten!$B:$B,$A2162,Anlagenbewegungsdaten!$D:$D),2)</f>
        <v>0</v>
      </c>
      <c r="L2162" s="321">
        <f t="shared" si="78"/>
        <v>0</v>
      </c>
      <c r="M2162" s="341" t="s">
        <v>4950</v>
      </c>
      <c r="N2162" s="341" t="s">
        <v>4963</v>
      </c>
      <c r="O2162" s="323">
        <f>ROUND(SUMIF(Anlagenbewegungsdaten_AV!B:B,A2162,Anlagenbewegungsdaten_AV!C:C),3)</f>
        <v>0</v>
      </c>
      <c r="P2162" s="320">
        <f>ROUND(SUMIF(Anlagenbewegungsdaten_AV!$B:$B,$A2162,Anlagenbewegungsdaten_AV!$D:$D),2)</f>
        <v>0</v>
      </c>
      <c r="Q2162" s="321">
        <f t="shared" si="79"/>
        <v>0</v>
      </c>
      <c r="S2162" s="324"/>
      <c r="T2162" s="317"/>
      <c r="U2162" s="325"/>
      <c r="V2162" s="325"/>
    </row>
    <row r="2163" spans="1:22" ht="15" customHeight="1" x14ac:dyDescent="0.25">
      <c r="A2163" s="129" t="s">
        <v>784</v>
      </c>
      <c r="B2163" s="126" t="s">
        <v>2087</v>
      </c>
      <c r="C2163" s="127" t="s">
        <v>4022</v>
      </c>
      <c r="D2163" s="127" t="s">
        <v>265</v>
      </c>
      <c r="E2163" s="127" t="s">
        <v>1546</v>
      </c>
      <c r="F2163" s="128">
        <v>22.46</v>
      </c>
      <c r="G2163" s="128">
        <v>22.66</v>
      </c>
      <c r="H2163" s="128">
        <v>17.97</v>
      </c>
      <c r="I2163" s="311"/>
      <c r="J2163" s="319">
        <f>ROUND(SUMIF(Anlagenbewegungsdaten!B:B,A2163,Anlagenbewegungsdaten!C:C),3)</f>
        <v>0</v>
      </c>
      <c r="K2163" s="320">
        <f>ROUND(SUMIF(Anlagenbewegungsdaten!$B:$B,$A2163,Anlagenbewegungsdaten!$D:$D),2)</f>
        <v>0</v>
      </c>
      <c r="L2163" s="321">
        <f t="shared" si="78"/>
        <v>0</v>
      </c>
      <c r="M2163" s="341" t="s">
        <v>4950</v>
      </c>
      <c r="N2163" s="341" t="s">
        <v>4963</v>
      </c>
      <c r="O2163" s="323">
        <f>ROUND(SUMIF(Anlagenbewegungsdaten_AV!B:B,A2163,Anlagenbewegungsdaten_AV!C:C),3)</f>
        <v>0</v>
      </c>
      <c r="P2163" s="320">
        <f>ROUND(SUMIF(Anlagenbewegungsdaten_AV!$B:$B,$A2163,Anlagenbewegungsdaten_AV!$D:$D),2)</f>
        <v>0</v>
      </c>
      <c r="Q2163" s="321">
        <f t="shared" si="79"/>
        <v>0</v>
      </c>
      <c r="S2163" s="324"/>
      <c r="T2163" s="317"/>
      <c r="U2163" s="325"/>
      <c r="V2163" s="325"/>
    </row>
    <row r="2164" spans="1:22" ht="15" customHeight="1" x14ac:dyDescent="0.25">
      <c r="A2164" s="129" t="s">
        <v>2911</v>
      </c>
      <c r="B2164" s="126" t="s">
        <v>2087</v>
      </c>
      <c r="C2164" s="127" t="s">
        <v>4022</v>
      </c>
      <c r="D2164" s="127" t="s">
        <v>2597</v>
      </c>
      <c r="E2164" s="127" t="s">
        <v>2555</v>
      </c>
      <c r="F2164" s="128">
        <v>22.43</v>
      </c>
      <c r="G2164" s="128">
        <v>22.63</v>
      </c>
      <c r="H2164" s="128">
        <v>17.940000000000001</v>
      </c>
      <c r="I2164" s="311"/>
      <c r="J2164" s="319">
        <f>ROUND(SUMIF(Anlagenbewegungsdaten!B:B,A2164,Anlagenbewegungsdaten!C:C),3)</f>
        <v>0</v>
      </c>
      <c r="K2164" s="320">
        <f>ROUND(SUMIF(Anlagenbewegungsdaten!$B:$B,$A2164,Anlagenbewegungsdaten!$D:$D),2)</f>
        <v>0</v>
      </c>
      <c r="L2164" s="321">
        <f t="shared" si="78"/>
        <v>0</v>
      </c>
      <c r="M2164" s="341" t="s">
        <v>4950</v>
      </c>
      <c r="N2164" s="341" t="s">
        <v>4963</v>
      </c>
      <c r="O2164" s="323">
        <f>ROUND(SUMIF(Anlagenbewegungsdaten_AV!B:B,A2164,Anlagenbewegungsdaten_AV!C:C),3)</f>
        <v>0</v>
      </c>
      <c r="P2164" s="320">
        <f>ROUND(SUMIF(Anlagenbewegungsdaten_AV!$B:$B,$A2164,Anlagenbewegungsdaten_AV!$D:$D),2)</f>
        <v>0</v>
      </c>
      <c r="Q2164" s="321">
        <f t="shared" si="79"/>
        <v>0</v>
      </c>
      <c r="S2164" s="324"/>
      <c r="T2164" s="317"/>
      <c r="U2164" s="325"/>
      <c r="V2164" s="325"/>
    </row>
    <row r="2165" spans="1:22" ht="15" customHeight="1" x14ac:dyDescent="0.25">
      <c r="A2165" s="129" t="s">
        <v>3655</v>
      </c>
      <c r="B2165" s="126" t="s">
        <v>2087</v>
      </c>
      <c r="C2165" s="127" t="s">
        <v>4022</v>
      </c>
      <c r="D2165" s="127" t="s">
        <v>3341</v>
      </c>
      <c r="E2165" s="127" t="s">
        <v>3299</v>
      </c>
      <c r="F2165" s="128">
        <v>22.4</v>
      </c>
      <c r="G2165" s="128">
        <v>22.599999999999998</v>
      </c>
      <c r="H2165" s="128">
        <v>17.920000000000002</v>
      </c>
      <c r="I2165" s="311"/>
      <c r="J2165" s="319">
        <f>ROUND(SUMIF(Anlagenbewegungsdaten!B:B,A2165,Anlagenbewegungsdaten!C:C),3)</f>
        <v>0</v>
      </c>
      <c r="K2165" s="320">
        <f>ROUND(SUMIF(Anlagenbewegungsdaten!$B:$B,$A2165,Anlagenbewegungsdaten!$D:$D),2)</f>
        <v>0</v>
      </c>
      <c r="L2165" s="321">
        <f t="shared" si="78"/>
        <v>0</v>
      </c>
      <c r="M2165" s="341" t="s">
        <v>4950</v>
      </c>
      <c r="N2165" s="341" t="s">
        <v>4963</v>
      </c>
      <c r="O2165" s="323">
        <f>ROUND(SUMIF(Anlagenbewegungsdaten_AV!B:B,A2165,Anlagenbewegungsdaten_AV!C:C),3)</f>
        <v>0</v>
      </c>
      <c r="P2165" s="320">
        <f>ROUND(SUMIF(Anlagenbewegungsdaten_AV!$B:$B,$A2165,Anlagenbewegungsdaten_AV!$D:$D),2)</f>
        <v>0</v>
      </c>
      <c r="Q2165" s="321">
        <f t="shared" si="79"/>
        <v>0</v>
      </c>
      <c r="S2165" s="324"/>
      <c r="T2165" s="317"/>
      <c r="U2165" s="325"/>
      <c r="V2165" s="325"/>
    </row>
    <row r="2166" spans="1:22" ht="15" customHeight="1" x14ac:dyDescent="0.25">
      <c r="A2166" s="129" t="s">
        <v>4428</v>
      </c>
      <c r="B2166" s="126" t="s">
        <v>2087</v>
      </c>
      <c r="C2166" s="127" t="s">
        <v>4022</v>
      </c>
      <c r="D2166" s="127" t="s">
        <v>4111</v>
      </c>
      <c r="E2166" s="127" t="s">
        <v>4069</v>
      </c>
      <c r="F2166" s="128">
        <v>22.37</v>
      </c>
      <c r="G2166" s="128">
        <v>22.57</v>
      </c>
      <c r="H2166" s="128">
        <v>17.899999999999999</v>
      </c>
      <c r="I2166" s="311"/>
      <c r="J2166" s="319">
        <f>ROUND(SUMIF(Anlagenbewegungsdaten!B:B,A2166,Anlagenbewegungsdaten!C:C),3)</f>
        <v>0</v>
      </c>
      <c r="K2166" s="320">
        <f>ROUND(SUMIF(Anlagenbewegungsdaten!$B:$B,$A2166,Anlagenbewegungsdaten!$D:$D),2)</f>
        <v>0</v>
      </c>
      <c r="L2166" s="321">
        <f t="shared" si="78"/>
        <v>0</v>
      </c>
      <c r="M2166" s="341" t="s">
        <v>4950</v>
      </c>
      <c r="N2166" s="341" t="s">
        <v>4963</v>
      </c>
      <c r="O2166" s="323">
        <f>ROUND(SUMIF(Anlagenbewegungsdaten_AV!B:B,A2166,Anlagenbewegungsdaten_AV!C:C),3)</f>
        <v>0</v>
      </c>
      <c r="P2166" s="320">
        <f>ROUND(SUMIF(Anlagenbewegungsdaten_AV!$B:$B,$A2166,Anlagenbewegungsdaten_AV!$D:$D),2)</f>
        <v>0</v>
      </c>
      <c r="Q2166" s="321">
        <f t="shared" si="79"/>
        <v>0</v>
      </c>
      <c r="S2166" s="324"/>
      <c r="T2166" s="317"/>
      <c r="U2166" s="325"/>
      <c r="V2166" s="325"/>
    </row>
    <row r="2167" spans="1:22" ht="15" customHeight="1" x14ac:dyDescent="0.25">
      <c r="A2167" s="129" t="s">
        <v>785</v>
      </c>
      <c r="B2167" s="126" t="s">
        <v>2087</v>
      </c>
      <c r="C2167" s="127" t="s">
        <v>4022</v>
      </c>
      <c r="D2167" s="127" t="s">
        <v>267</v>
      </c>
      <c r="E2167" s="127" t="s">
        <v>2462</v>
      </c>
      <c r="F2167" s="128">
        <v>19.46</v>
      </c>
      <c r="G2167" s="128">
        <v>19.66</v>
      </c>
      <c r="H2167" s="128">
        <v>15.57</v>
      </c>
      <c r="I2167" s="311"/>
      <c r="J2167" s="319">
        <f>ROUND(SUMIF(Anlagenbewegungsdaten!B:B,A2167,Anlagenbewegungsdaten!C:C),3)</f>
        <v>0</v>
      </c>
      <c r="K2167" s="320">
        <f>ROUND(SUMIF(Anlagenbewegungsdaten!$B:$B,$A2167,Anlagenbewegungsdaten!$D:$D),2)</f>
        <v>0</v>
      </c>
      <c r="L2167" s="321">
        <f t="shared" si="78"/>
        <v>0</v>
      </c>
      <c r="M2167" s="341" t="s">
        <v>4950</v>
      </c>
      <c r="N2167" s="341" t="s">
        <v>4963</v>
      </c>
      <c r="O2167" s="323">
        <f>ROUND(SUMIF(Anlagenbewegungsdaten_AV!B:B,A2167,Anlagenbewegungsdaten_AV!C:C),3)</f>
        <v>0</v>
      </c>
      <c r="P2167" s="320">
        <f>ROUND(SUMIF(Anlagenbewegungsdaten_AV!$B:$B,$A2167,Anlagenbewegungsdaten_AV!$D:$D),2)</f>
        <v>0</v>
      </c>
      <c r="Q2167" s="321">
        <f t="shared" si="79"/>
        <v>0</v>
      </c>
      <c r="S2167" s="324"/>
      <c r="T2167" s="317"/>
      <c r="U2167" s="325"/>
      <c r="V2167" s="325"/>
    </row>
    <row r="2168" spans="1:22" ht="15" customHeight="1" x14ac:dyDescent="0.25">
      <c r="A2168" s="129" t="s">
        <v>786</v>
      </c>
      <c r="B2168" s="126" t="s">
        <v>2087</v>
      </c>
      <c r="C2168" s="127" t="s">
        <v>4022</v>
      </c>
      <c r="D2168" s="127" t="s">
        <v>1805</v>
      </c>
      <c r="E2168" s="127" t="s">
        <v>2465</v>
      </c>
      <c r="F2168" s="128">
        <v>21.46</v>
      </c>
      <c r="G2168" s="128">
        <v>21.66</v>
      </c>
      <c r="H2168" s="128">
        <v>17.170000000000002</v>
      </c>
      <c r="I2168" s="311"/>
      <c r="J2168" s="319">
        <f>ROUND(SUMIF(Anlagenbewegungsdaten!B:B,A2168,Anlagenbewegungsdaten!C:C),3)</f>
        <v>0</v>
      </c>
      <c r="K2168" s="320">
        <f>ROUND(SUMIF(Anlagenbewegungsdaten!$B:$B,$A2168,Anlagenbewegungsdaten!$D:$D),2)</f>
        <v>0</v>
      </c>
      <c r="L2168" s="321">
        <f t="shared" si="78"/>
        <v>0</v>
      </c>
      <c r="M2168" s="341" t="s">
        <v>4950</v>
      </c>
      <c r="N2168" s="341" t="s">
        <v>4963</v>
      </c>
      <c r="O2168" s="323">
        <f>ROUND(SUMIF(Anlagenbewegungsdaten_AV!B:B,A2168,Anlagenbewegungsdaten_AV!C:C),3)</f>
        <v>0</v>
      </c>
      <c r="P2168" s="320">
        <f>ROUND(SUMIF(Anlagenbewegungsdaten_AV!$B:$B,$A2168,Anlagenbewegungsdaten_AV!$D:$D),2)</f>
        <v>0</v>
      </c>
      <c r="Q2168" s="321">
        <f t="shared" si="79"/>
        <v>0</v>
      </c>
      <c r="S2168" s="324"/>
      <c r="T2168" s="317"/>
      <c r="U2168" s="325"/>
      <c r="V2168" s="325"/>
    </row>
    <row r="2169" spans="1:22" ht="15" customHeight="1" x14ac:dyDescent="0.25">
      <c r="A2169" s="129" t="s">
        <v>787</v>
      </c>
      <c r="B2169" s="126" t="s">
        <v>2087</v>
      </c>
      <c r="C2169" s="127" t="s">
        <v>4022</v>
      </c>
      <c r="D2169" s="127" t="s">
        <v>1633</v>
      </c>
      <c r="E2169" s="127" t="s">
        <v>1543</v>
      </c>
      <c r="F2169" s="128">
        <v>22.46</v>
      </c>
      <c r="G2169" s="128">
        <v>22.66</v>
      </c>
      <c r="H2169" s="128">
        <v>17.97</v>
      </c>
      <c r="I2169" s="311"/>
      <c r="J2169" s="319">
        <f>ROUND(SUMIF(Anlagenbewegungsdaten!B:B,A2169,Anlagenbewegungsdaten!C:C),3)</f>
        <v>0</v>
      </c>
      <c r="K2169" s="320">
        <f>ROUND(SUMIF(Anlagenbewegungsdaten!$B:$B,$A2169,Anlagenbewegungsdaten!$D:$D),2)</f>
        <v>0</v>
      </c>
      <c r="L2169" s="321">
        <f t="shared" si="78"/>
        <v>0</v>
      </c>
      <c r="M2169" s="341" t="s">
        <v>4950</v>
      </c>
      <c r="N2169" s="341" t="s">
        <v>4963</v>
      </c>
      <c r="O2169" s="323">
        <f>ROUND(SUMIF(Anlagenbewegungsdaten_AV!B:B,A2169,Anlagenbewegungsdaten_AV!C:C),3)</f>
        <v>0</v>
      </c>
      <c r="P2169" s="320">
        <f>ROUND(SUMIF(Anlagenbewegungsdaten_AV!$B:$B,$A2169,Anlagenbewegungsdaten_AV!$D:$D),2)</f>
        <v>0</v>
      </c>
      <c r="Q2169" s="321">
        <f t="shared" si="79"/>
        <v>0</v>
      </c>
      <c r="S2169" s="324"/>
      <c r="T2169" s="317"/>
      <c r="U2169" s="325"/>
      <c r="V2169" s="325"/>
    </row>
    <row r="2170" spans="1:22" ht="15" customHeight="1" x14ac:dyDescent="0.25">
      <c r="A2170" s="129" t="s">
        <v>788</v>
      </c>
      <c r="B2170" s="126" t="s">
        <v>2087</v>
      </c>
      <c r="C2170" s="127" t="s">
        <v>4022</v>
      </c>
      <c r="D2170" s="127" t="s">
        <v>1635</v>
      </c>
      <c r="E2170" s="127" t="s">
        <v>1546</v>
      </c>
      <c r="F2170" s="128">
        <v>22.46</v>
      </c>
      <c r="G2170" s="128">
        <v>22.66</v>
      </c>
      <c r="H2170" s="128">
        <v>17.97</v>
      </c>
      <c r="I2170" s="311"/>
      <c r="J2170" s="319">
        <f>ROUND(SUMIF(Anlagenbewegungsdaten!B:B,A2170,Anlagenbewegungsdaten!C:C),3)</f>
        <v>0</v>
      </c>
      <c r="K2170" s="320">
        <f>ROUND(SUMIF(Anlagenbewegungsdaten!$B:$B,$A2170,Anlagenbewegungsdaten!$D:$D),2)</f>
        <v>0</v>
      </c>
      <c r="L2170" s="321">
        <f t="shared" si="78"/>
        <v>0</v>
      </c>
      <c r="M2170" s="341" t="s">
        <v>4950</v>
      </c>
      <c r="N2170" s="341" t="s">
        <v>4963</v>
      </c>
      <c r="O2170" s="323">
        <f>ROUND(SUMIF(Anlagenbewegungsdaten_AV!B:B,A2170,Anlagenbewegungsdaten_AV!C:C),3)</f>
        <v>0</v>
      </c>
      <c r="P2170" s="320">
        <f>ROUND(SUMIF(Anlagenbewegungsdaten_AV!$B:$B,$A2170,Anlagenbewegungsdaten_AV!$D:$D),2)</f>
        <v>0</v>
      </c>
      <c r="Q2170" s="321">
        <f t="shared" si="79"/>
        <v>0</v>
      </c>
      <c r="S2170" s="324"/>
      <c r="T2170" s="317"/>
      <c r="U2170" s="325"/>
      <c r="V2170" s="325"/>
    </row>
    <row r="2171" spans="1:22" ht="15" customHeight="1" x14ac:dyDescent="0.25">
      <c r="A2171" s="129" t="s">
        <v>2912</v>
      </c>
      <c r="B2171" s="126" t="s">
        <v>2087</v>
      </c>
      <c r="C2171" s="127" t="s">
        <v>4022</v>
      </c>
      <c r="D2171" s="127" t="s">
        <v>2599</v>
      </c>
      <c r="E2171" s="127" t="s">
        <v>2555</v>
      </c>
      <c r="F2171" s="128">
        <v>22.43</v>
      </c>
      <c r="G2171" s="128">
        <v>22.63</v>
      </c>
      <c r="H2171" s="128">
        <v>17.940000000000001</v>
      </c>
      <c r="I2171" s="311"/>
      <c r="J2171" s="319">
        <f>ROUND(SUMIF(Anlagenbewegungsdaten!B:B,A2171,Anlagenbewegungsdaten!C:C),3)</f>
        <v>0</v>
      </c>
      <c r="K2171" s="320">
        <f>ROUND(SUMIF(Anlagenbewegungsdaten!$B:$B,$A2171,Anlagenbewegungsdaten!$D:$D),2)</f>
        <v>0</v>
      </c>
      <c r="L2171" s="321">
        <f t="shared" si="78"/>
        <v>0</v>
      </c>
      <c r="M2171" s="341" t="s">
        <v>4950</v>
      </c>
      <c r="N2171" s="341" t="s">
        <v>4963</v>
      </c>
      <c r="O2171" s="323">
        <f>ROUND(SUMIF(Anlagenbewegungsdaten_AV!B:B,A2171,Anlagenbewegungsdaten_AV!C:C),3)</f>
        <v>0</v>
      </c>
      <c r="P2171" s="320">
        <f>ROUND(SUMIF(Anlagenbewegungsdaten_AV!$B:$B,$A2171,Anlagenbewegungsdaten_AV!$D:$D),2)</f>
        <v>0</v>
      </c>
      <c r="Q2171" s="321">
        <f t="shared" si="79"/>
        <v>0</v>
      </c>
      <c r="S2171" s="324"/>
      <c r="T2171" s="317"/>
      <c r="U2171" s="325"/>
      <c r="V2171" s="325"/>
    </row>
    <row r="2172" spans="1:22" ht="15" customHeight="1" x14ac:dyDescent="0.25">
      <c r="A2172" s="129" t="s">
        <v>3656</v>
      </c>
      <c r="B2172" s="126" t="s">
        <v>2087</v>
      </c>
      <c r="C2172" s="127" t="s">
        <v>4022</v>
      </c>
      <c r="D2172" s="127" t="s">
        <v>3343</v>
      </c>
      <c r="E2172" s="127" t="s">
        <v>3299</v>
      </c>
      <c r="F2172" s="128">
        <v>22.4</v>
      </c>
      <c r="G2172" s="128">
        <v>22.599999999999998</v>
      </c>
      <c r="H2172" s="128">
        <v>17.920000000000002</v>
      </c>
      <c r="I2172" s="311"/>
      <c r="J2172" s="319">
        <f>ROUND(SUMIF(Anlagenbewegungsdaten!B:B,A2172,Anlagenbewegungsdaten!C:C),3)</f>
        <v>0</v>
      </c>
      <c r="K2172" s="320">
        <f>ROUND(SUMIF(Anlagenbewegungsdaten!$B:$B,$A2172,Anlagenbewegungsdaten!$D:$D),2)</f>
        <v>0</v>
      </c>
      <c r="L2172" s="321">
        <f t="shared" si="78"/>
        <v>0</v>
      </c>
      <c r="M2172" s="341" t="s">
        <v>4950</v>
      </c>
      <c r="N2172" s="341" t="s">
        <v>4963</v>
      </c>
      <c r="O2172" s="323">
        <f>ROUND(SUMIF(Anlagenbewegungsdaten_AV!B:B,A2172,Anlagenbewegungsdaten_AV!C:C),3)</f>
        <v>0</v>
      </c>
      <c r="P2172" s="320">
        <f>ROUND(SUMIF(Anlagenbewegungsdaten_AV!$B:$B,$A2172,Anlagenbewegungsdaten_AV!$D:$D),2)</f>
        <v>0</v>
      </c>
      <c r="Q2172" s="321">
        <f t="shared" si="79"/>
        <v>0</v>
      </c>
      <c r="S2172" s="324"/>
      <c r="T2172" s="317"/>
      <c r="U2172" s="325"/>
      <c r="V2172" s="325"/>
    </row>
    <row r="2173" spans="1:22" ht="15" customHeight="1" x14ac:dyDescent="0.25">
      <c r="A2173" s="129" t="s">
        <v>4429</v>
      </c>
      <c r="B2173" s="126" t="s">
        <v>2087</v>
      </c>
      <c r="C2173" s="127" t="s">
        <v>4022</v>
      </c>
      <c r="D2173" s="127" t="s">
        <v>4113</v>
      </c>
      <c r="E2173" s="127" t="s">
        <v>4069</v>
      </c>
      <c r="F2173" s="128">
        <v>22.37</v>
      </c>
      <c r="G2173" s="128">
        <v>22.57</v>
      </c>
      <c r="H2173" s="128">
        <v>17.899999999999999</v>
      </c>
      <c r="I2173" s="311"/>
      <c r="J2173" s="319">
        <f>ROUND(SUMIF(Anlagenbewegungsdaten!B:B,A2173,Anlagenbewegungsdaten!C:C),3)</f>
        <v>0</v>
      </c>
      <c r="K2173" s="320">
        <f>ROUND(SUMIF(Anlagenbewegungsdaten!$B:$B,$A2173,Anlagenbewegungsdaten!$D:$D),2)</f>
        <v>0</v>
      </c>
      <c r="L2173" s="321">
        <f t="shared" si="78"/>
        <v>0</v>
      </c>
      <c r="M2173" s="341" t="s">
        <v>4950</v>
      </c>
      <c r="N2173" s="341" t="s">
        <v>4963</v>
      </c>
      <c r="O2173" s="323">
        <f>ROUND(SUMIF(Anlagenbewegungsdaten_AV!B:B,A2173,Anlagenbewegungsdaten_AV!C:C),3)</f>
        <v>0</v>
      </c>
      <c r="P2173" s="320">
        <f>ROUND(SUMIF(Anlagenbewegungsdaten_AV!$B:$B,$A2173,Anlagenbewegungsdaten_AV!$D:$D),2)</f>
        <v>0</v>
      </c>
      <c r="Q2173" s="321">
        <f t="shared" si="79"/>
        <v>0</v>
      </c>
      <c r="S2173" s="324"/>
      <c r="T2173" s="317"/>
      <c r="U2173" s="325"/>
      <c r="V2173" s="325"/>
    </row>
    <row r="2174" spans="1:22" ht="15" customHeight="1" x14ac:dyDescent="0.25">
      <c r="A2174" s="129" t="s">
        <v>789</v>
      </c>
      <c r="B2174" s="126" t="s">
        <v>2087</v>
      </c>
      <c r="C2174" s="127" t="s">
        <v>4022</v>
      </c>
      <c r="D2174" s="127" t="s">
        <v>1637</v>
      </c>
      <c r="E2174" s="127" t="s">
        <v>2462</v>
      </c>
      <c r="F2174" s="128">
        <v>20.46</v>
      </c>
      <c r="G2174" s="128">
        <v>20.66</v>
      </c>
      <c r="H2174" s="128">
        <v>16.37</v>
      </c>
      <c r="I2174" s="311"/>
      <c r="J2174" s="319">
        <f>ROUND(SUMIF(Anlagenbewegungsdaten!B:B,A2174,Anlagenbewegungsdaten!C:C),3)</f>
        <v>0</v>
      </c>
      <c r="K2174" s="320">
        <f>ROUND(SUMIF(Anlagenbewegungsdaten!$B:$B,$A2174,Anlagenbewegungsdaten!$D:$D),2)</f>
        <v>0</v>
      </c>
      <c r="L2174" s="321">
        <f t="shared" si="78"/>
        <v>0</v>
      </c>
      <c r="M2174" s="341" t="s">
        <v>4950</v>
      </c>
      <c r="N2174" s="341" t="s">
        <v>4963</v>
      </c>
      <c r="O2174" s="323">
        <f>ROUND(SUMIF(Anlagenbewegungsdaten_AV!B:B,A2174,Anlagenbewegungsdaten_AV!C:C),3)</f>
        <v>0</v>
      </c>
      <c r="P2174" s="320">
        <f>ROUND(SUMIF(Anlagenbewegungsdaten_AV!$B:$B,$A2174,Anlagenbewegungsdaten_AV!$D:$D),2)</f>
        <v>0</v>
      </c>
      <c r="Q2174" s="321">
        <f t="shared" si="79"/>
        <v>0</v>
      </c>
      <c r="S2174" s="324"/>
      <c r="T2174" s="317"/>
      <c r="U2174" s="325"/>
      <c r="V2174" s="325"/>
    </row>
    <row r="2175" spans="1:22" ht="15" customHeight="1" x14ac:dyDescent="0.25">
      <c r="A2175" s="129" t="s">
        <v>790</v>
      </c>
      <c r="B2175" s="126" t="s">
        <v>2087</v>
      </c>
      <c r="C2175" s="127" t="s">
        <v>4022</v>
      </c>
      <c r="D2175" s="127" t="s">
        <v>1810</v>
      </c>
      <c r="E2175" s="127" t="s">
        <v>2465</v>
      </c>
      <c r="F2175" s="128">
        <v>22.46</v>
      </c>
      <c r="G2175" s="128">
        <v>22.66</v>
      </c>
      <c r="H2175" s="128">
        <v>17.97</v>
      </c>
      <c r="I2175" s="311"/>
      <c r="J2175" s="319">
        <f>ROUND(SUMIF(Anlagenbewegungsdaten!B:B,A2175,Anlagenbewegungsdaten!C:C),3)</f>
        <v>0</v>
      </c>
      <c r="K2175" s="320">
        <f>ROUND(SUMIF(Anlagenbewegungsdaten!$B:$B,$A2175,Anlagenbewegungsdaten!$D:$D),2)</f>
        <v>0</v>
      </c>
      <c r="L2175" s="321">
        <f t="shared" si="78"/>
        <v>0</v>
      </c>
      <c r="M2175" s="341" t="s">
        <v>4950</v>
      </c>
      <c r="N2175" s="341" t="s">
        <v>4963</v>
      </c>
      <c r="O2175" s="323">
        <f>ROUND(SUMIF(Anlagenbewegungsdaten_AV!B:B,A2175,Anlagenbewegungsdaten_AV!C:C),3)</f>
        <v>0</v>
      </c>
      <c r="P2175" s="320">
        <f>ROUND(SUMIF(Anlagenbewegungsdaten_AV!$B:$B,$A2175,Anlagenbewegungsdaten_AV!$D:$D),2)</f>
        <v>0</v>
      </c>
      <c r="Q2175" s="321">
        <f t="shared" si="79"/>
        <v>0</v>
      </c>
      <c r="S2175" s="324"/>
      <c r="T2175" s="317"/>
      <c r="U2175" s="325"/>
      <c r="V2175" s="325"/>
    </row>
    <row r="2176" spans="1:22" ht="15" customHeight="1" x14ac:dyDescent="0.25">
      <c r="A2176" s="129" t="s">
        <v>791</v>
      </c>
      <c r="B2176" s="126" t="s">
        <v>2087</v>
      </c>
      <c r="C2176" s="127" t="s">
        <v>4022</v>
      </c>
      <c r="D2176" s="127" t="s">
        <v>1639</v>
      </c>
      <c r="E2176" s="127" t="s">
        <v>1543</v>
      </c>
      <c r="F2176" s="128">
        <v>23.46</v>
      </c>
      <c r="G2176" s="128">
        <v>23.66</v>
      </c>
      <c r="H2176" s="128">
        <v>18.77</v>
      </c>
      <c r="I2176" s="311"/>
      <c r="J2176" s="319">
        <f>ROUND(SUMIF(Anlagenbewegungsdaten!B:B,A2176,Anlagenbewegungsdaten!C:C),3)</f>
        <v>0</v>
      </c>
      <c r="K2176" s="320">
        <f>ROUND(SUMIF(Anlagenbewegungsdaten!$B:$B,$A2176,Anlagenbewegungsdaten!$D:$D),2)</f>
        <v>0</v>
      </c>
      <c r="L2176" s="321">
        <f t="shared" si="78"/>
        <v>0</v>
      </c>
      <c r="M2176" s="341" t="s">
        <v>4950</v>
      </c>
      <c r="N2176" s="341" t="s">
        <v>4963</v>
      </c>
      <c r="O2176" s="323">
        <f>ROUND(SUMIF(Anlagenbewegungsdaten_AV!B:B,A2176,Anlagenbewegungsdaten_AV!C:C),3)</f>
        <v>0</v>
      </c>
      <c r="P2176" s="320">
        <f>ROUND(SUMIF(Anlagenbewegungsdaten_AV!$B:$B,$A2176,Anlagenbewegungsdaten_AV!$D:$D),2)</f>
        <v>0</v>
      </c>
      <c r="Q2176" s="321">
        <f t="shared" si="79"/>
        <v>0</v>
      </c>
      <c r="S2176" s="324"/>
      <c r="T2176" s="317"/>
      <c r="U2176" s="325"/>
      <c r="V2176" s="325"/>
    </row>
    <row r="2177" spans="1:22" ht="15" customHeight="1" x14ac:dyDescent="0.25">
      <c r="A2177" s="129" t="s">
        <v>792</v>
      </c>
      <c r="B2177" s="126" t="s">
        <v>2087</v>
      </c>
      <c r="C2177" s="127" t="s">
        <v>4022</v>
      </c>
      <c r="D2177" s="127" t="s">
        <v>1641</v>
      </c>
      <c r="E2177" s="127" t="s">
        <v>1546</v>
      </c>
      <c r="F2177" s="128">
        <v>23.46</v>
      </c>
      <c r="G2177" s="128">
        <v>23.66</v>
      </c>
      <c r="H2177" s="128">
        <v>18.77</v>
      </c>
      <c r="I2177" s="311"/>
      <c r="J2177" s="319">
        <f>ROUND(SUMIF(Anlagenbewegungsdaten!B:B,A2177,Anlagenbewegungsdaten!C:C),3)</f>
        <v>0</v>
      </c>
      <c r="K2177" s="320">
        <f>ROUND(SUMIF(Anlagenbewegungsdaten!$B:$B,$A2177,Anlagenbewegungsdaten!$D:$D),2)</f>
        <v>0</v>
      </c>
      <c r="L2177" s="321">
        <f t="shared" si="78"/>
        <v>0</v>
      </c>
      <c r="M2177" s="341" t="s">
        <v>4950</v>
      </c>
      <c r="N2177" s="341" t="s">
        <v>4963</v>
      </c>
      <c r="O2177" s="323">
        <f>ROUND(SUMIF(Anlagenbewegungsdaten_AV!B:B,A2177,Anlagenbewegungsdaten_AV!C:C),3)</f>
        <v>0</v>
      </c>
      <c r="P2177" s="320">
        <f>ROUND(SUMIF(Anlagenbewegungsdaten_AV!$B:$B,$A2177,Anlagenbewegungsdaten_AV!$D:$D),2)</f>
        <v>0</v>
      </c>
      <c r="Q2177" s="321">
        <f t="shared" si="79"/>
        <v>0</v>
      </c>
      <c r="S2177" s="324"/>
      <c r="T2177" s="317"/>
      <c r="U2177" s="325"/>
      <c r="V2177" s="325"/>
    </row>
    <row r="2178" spans="1:22" ht="15" customHeight="1" x14ac:dyDescent="0.25">
      <c r="A2178" s="129" t="s">
        <v>2913</v>
      </c>
      <c r="B2178" s="126" t="s">
        <v>2087</v>
      </c>
      <c r="C2178" s="127" t="s">
        <v>4022</v>
      </c>
      <c r="D2178" s="127" t="s">
        <v>2601</v>
      </c>
      <c r="E2178" s="127" t="s">
        <v>2555</v>
      </c>
      <c r="F2178" s="128">
        <v>23.43</v>
      </c>
      <c r="G2178" s="128">
        <v>23.63</v>
      </c>
      <c r="H2178" s="128">
        <v>18.739999999999998</v>
      </c>
      <c r="I2178" s="311"/>
      <c r="J2178" s="319">
        <f>ROUND(SUMIF(Anlagenbewegungsdaten!B:B,A2178,Anlagenbewegungsdaten!C:C),3)</f>
        <v>0</v>
      </c>
      <c r="K2178" s="320">
        <f>ROUND(SUMIF(Anlagenbewegungsdaten!$B:$B,$A2178,Anlagenbewegungsdaten!$D:$D),2)</f>
        <v>0</v>
      </c>
      <c r="L2178" s="321">
        <f t="shared" si="78"/>
        <v>0</v>
      </c>
      <c r="M2178" s="341" t="s">
        <v>4950</v>
      </c>
      <c r="N2178" s="341" t="s">
        <v>4963</v>
      </c>
      <c r="O2178" s="323">
        <f>ROUND(SUMIF(Anlagenbewegungsdaten_AV!B:B,A2178,Anlagenbewegungsdaten_AV!C:C),3)</f>
        <v>0</v>
      </c>
      <c r="P2178" s="320">
        <f>ROUND(SUMIF(Anlagenbewegungsdaten_AV!$B:$B,$A2178,Anlagenbewegungsdaten_AV!$D:$D),2)</f>
        <v>0</v>
      </c>
      <c r="Q2178" s="321">
        <f t="shared" si="79"/>
        <v>0</v>
      </c>
      <c r="S2178" s="324"/>
      <c r="T2178" s="317"/>
      <c r="U2178" s="325"/>
      <c r="V2178" s="325"/>
    </row>
    <row r="2179" spans="1:22" ht="15" customHeight="1" x14ac:dyDescent="0.25">
      <c r="A2179" s="129" t="s">
        <v>3657</v>
      </c>
      <c r="B2179" s="126" t="s">
        <v>2087</v>
      </c>
      <c r="C2179" s="127" t="s">
        <v>4022</v>
      </c>
      <c r="D2179" s="127" t="s">
        <v>3345</v>
      </c>
      <c r="E2179" s="127" t="s">
        <v>3299</v>
      </c>
      <c r="F2179" s="128">
        <v>23.4</v>
      </c>
      <c r="G2179" s="128">
        <v>23.599999999999998</v>
      </c>
      <c r="H2179" s="128">
        <v>18.72</v>
      </c>
      <c r="I2179" s="311"/>
      <c r="J2179" s="319">
        <f>ROUND(SUMIF(Anlagenbewegungsdaten!B:B,A2179,Anlagenbewegungsdaten!C:C),3)</f>
        <v>0</v>
      </c>
      <c r="K2179" s="320">
        <f>ROUND(SUMIF(Anlagenbewegungsdaten!$B:$B,$A2179,Anlagenbewegungsdaten!$D:$D),2)</f>
        <v>0</v>
      </c>
      <c r="L2179" s="321">
        <f t="shared" si="78"/>
        <v>0</v>
      </c>
      <c r="M2179" s="341" t="s">
        <v>4950</v>
      </c>
      <c r="N2179" s="341" t="s">
        <v>4963</v>
      </c>
      <c r="O2179" s="323">
        <f>ROUND(SUMIF(Anlagenbewegungsdaten_AV!B:B,A2179,Anlagenbewegungsdaten_AV!C:C),3)</f>
        <v>0</v>
      </c>
      <c r="P2179" s="320">
        <f>ROUND(SUMIF(Anlagenbewegungsdaten_AV!$B:$B,$A2179,Anlagenbewegungsdaten_AV!$D:$D),2)</f>
        <v>0</v>
      </c>
      <c r="Q2179" s="321">
        <f t="shared" si="79"/>
        <v>0</v>
      </c>
      <c r="S2179" s="324"/>
      <c r="T2179" s="317"/>
      <c r="U2179" s="325"/>
      <c r="V2179" s="325"/>
    </row>
    <row r="2180" spans="1:22" ht="15" customHeight="1" x14ac:dyDescent="0.25">
      <c r="A2180" s="129" t="s">
        <v>4430</v>
      </c>
      <c r="B2180" s="126" t="s">
        <v>2087</v>
      </c>
      <c r="C2180" s="127" t="s">
        <v>4022</v>
      </c>
      <c r="D2180" s="127" t="s">
        <v>4115</v>
      </c>
      <c r="E2180" s="127" t="s">
        <v>4069</v>
      </c>
      <c r="F2180" s="128">
        <v>23.37</v>
      </c>
      <c r="G2180" s="128">
        <v>23.57</v>
      </c>
      <c r="H2180" s="128">
        <v>18.7</v>
      </c>
      <c r="I2180" s="311"/>
      <c r="J2180" s="319">
        <f>ROUND(SUMIF(Anlagenbewegungsdaten!B:B,A2180,Anlagenbewegungsdaten!C:C),3)</f>
        <v>0</v>
      </c>
      <c r="K2180" s="320">
        <f>ROUND(SUMIF(Anlagenbewegungsdaten!$B:$B,$A2180,Anlagenbewegungsdaten!$D:$D),2)</f>
        <v>0</v>
      </c>
      <c r="L2180" s="321">
        <f t="shared" si="78"/>
        <v>0</v>
      </c>
      <c r="M2180" s="341" t="s">
        <v>4950</v>
      </c>
      <c r="N2180" s="341" t="s">
        <v>4963</v>
      </c>
      <c r="O2180" s="323">
        <f>ROUND(SUMIF(Anlagenbewegungsdaten_AV!B:B,A2180,Anlagenbewegungsdaten_AV!C:C),3)</f>
        <v>0</v>
      </c>
      <c r="P2180" s="320">
        <f>ROUND(SUMIF(Anlagenbewegungsdaten_AV!$B:$B,$A2180,Anlagenbewegungsdaten_AV!$D:$D),2)</f>
        <v>0</v>
      </c>
      <c r="Q2180" s="321">
        <f t="shared" si="79"/>
        <v>0</v>
      </c>
      <c r="S2180" s="324"/>
      <c r="T2180" s="317"/>
      <c r="U2180" s="325"/>
      <c r="V2180" s="325"/>
    </row>
    <row r="2181" spans="1:22" ht="15" customHeight="1" x14ac:dyDescent="0.25">
      <c r="A2181" s="129" t="s">
        <v>2310</v>
      </c>
      <c r="B2181" s="126" t="s">
        <v>2087</v>
      </c>
      <c r="C2181" s="127" t="s">
        <v>4022</v>
      </c>
      <c r="D2181" s="127" t="s">
        <v>2485</v>
      </c>
      <c r="E2181" s="127" t="s">
        <v>2462</v>
      </c>
      <c r="F2181" s="128">
        <v>11.46</v>
      </c>
      <c r="G2181" s="128">
        <v>11.66</v>
      </c>
      <c r="H2181" s="128">
        <v>9.17</v>
      </c>
      <c r="I2181" s="311"/>
      <c r="J2181" s="319">
        <f>ROUND(SUMIF(Anlagenbewegungsdaten!B:B,A2181,Anlagenbewegungsdaten!C:C),3)</f>
        <v>0</v>
      </c>
      <c r="K2181" s="320">
        <f>ROUND(SUMIF(Anlagenbewegungsdaten!$B:$B,$A2181,Anlagenbewegungsdaten!$D:$D),2)</f>
        <v>0</v>
      </c>
      <c r="L2181" s="321">
        <f t="shared" si="78"/>
        <v>0</v>
      </c>
      <c r="M2181" s="341" t="s">
        <v>4950</v>
      </c>
      <c r="N2181" s="341" t="s">
        <v>4963</v>
      </c>
      <c r="O2181" s="323">
        <f>ROUND(SUMIF(Anlagenbewegungsdaten_AV!B:B,A2181,Anlagenbewegungsdaten_AV!C:C),3)</f>
        <v>0</v>
      </c>
      <c r="P2181" s="320">
        <f>ROUND(SUMIF(Anlagenbewegungsdaten_AV!$B:$B,$A2181,Anlagenbewegungsdaten_AV!$D:$D),2)</f>
        <v>0</v>
      </c>
      <c r="Q2181" s="321">
        <f t="shared" si="79"/>
        <v>0</v>
      </c>
      <c r="S2181" s="324"/>
      <c r="T2181" s="317"/>
      <c r="U2181" s="325"/>
      <c r="V2181" s="325"/>
    </row>
    <row r="2182" spans="1:22" ht="15" customHeight="1" x14ac:dyDescent="0.25">
      <c r="A2182" s="129" t="s">
        <v>2311</v>
      </c>
      <c r="B2182" s="126" t="s">
        <v>2087</v>
      </c>
      <c r="C2182" s="127" t="s">
        <v>4022</v>
      </c>
      <c r="D2182" s="127" t="s">
        <v>1813</v>
      </c>
      <c r="E2182" s="127" t="s">
        <v>2465</v>
      </c>
      <c r="F2182" s="128">
        <v>13.46</v>
      </c>
      <c r="G2182" s="128">
        <v>13.66</v>
      </c>
      <c r="H2182" s="128">
        <v>10.77</v>
      </c>
      <c r="I2182" s="311"/>
      <c r="J2182" s="319">
        <f>ROUND(SUMIF(Anlagenbewegungsdaten!B:B,A2182,Anlagenbewegungsdaten!C:C),3)</f>
        <v>0</v>
      </c>
      <c r="K2182" s="320">
        <f>ROUND(SUMIF(Anlagenbewegungsdaten!$B:$B,$A2182,Anlagenbewegungsdaten!$D:$D),2)</f>
        <v>0</v>
      </c>
      <c r="L2182" s="321">
        <f t="shared" si="78"/>
        <v>0</v>
      </c>
      <c r="M2182" s="341" t="s">
        <v>4950</v>
      </c>
      <c r="N2182" s="341" t="s">
        <v>4963</v>
      </c>
      <c r="O2182" s="323">
        <f>ROUND(SUMIF(Anlagenbewegungsdaten_AV!B:B,A2182,Anlagenbewegungsdaten_AV!C:C),3)</f>
        <v>0</v>
      </c>
      <c r="P2182" s="320">
        <f>ROUND(SUMIF(Anlagenbewegungsdaten_AV!$B:$B,$A2182,Anlagenbewegungsdaten_AV!$D:$D),2)</f>
        <v>0</v>
      </c>
      <c r="Q2182" s="321">
        <f t="shared" si="79"/>
        <v>0</v>
      </c>
      <c r="S2182" s="324"/>
      <c r="T2182" s="317"/>
      <c r="U2182" s="325"/>
      <c r="V2182" s="325"/>
    </row>
    <row r="2183" spans="1:22" ht="15" customHeight="1" x14ac:dyDescent="0.25">
      <c r="A2183" s="129" t="s">
        <v>793</v>
      </c>
      <c r="B2183" s="126" t="s">
        <v>2087</v>
      </c>
      <c r="C2183" s="127" t="s">
        <v>4022</v>
      </c>
      <c r="D2183" s="127" t="s">
        <v>1815</v>
      </c>
      <c r="E2183" s="127" t="s">
        <v>1543</v>
      </c>
      <c r="F2183" s="128">
        <v>14.46</v>
      </c>
      <c r="G2183" s="128">
        <v>14.66</v>
      </c>
      <c r="H2183" s="128">
        <v>11.57</v>
      </c>
      <c r="I2183" s="311"/>
      <c r="J2183" s="319">
        <f>ROUND(SUMIF(Anlagenbewegungsdaten!B:B,A2183,Anlagenbewegungsdaten!C:C),3)</f>
        <v>0</v>
      </c>
      <c r="K2183" s="320">
        <f>ROUND(SUMIF(Anlagenbewegungsdaten!$B:$B,$A2183,Anlagenbewegungsdaten!$D:$D),2)</f>
        <v>0</v>
      </c>
      <c r="L2183" s="321">
        <f t="shared" si="78"/>
        <v>0</v>
      </c>
      <c r="M2183" s="341" t="s">
        <v>4950</v>
      </c>
      <c r="N2183" s="341" t="s">
        <v>4963</v>
      </c>
      <c r="O2183" s="323">
        <f>ROUND(SUMIF(Anlagenbewegungsdaten_AV!B:B,A2183,Anlagenbewegungsdaten_AV!C:C),3)</f>
        <v>0</v>
      </c>
      <c r="P2183" s="320">
        <f>ROUND(SUMIF(Anlagenbewegungsdaten_AV!$B:$B,$A2183,Anlagenbewegungsdaten_AV!$D:$D),2)</f>
        <v>0</v>
      </c>
      <c r="Q2183" s="321">
        <f t="shared" si="79"/>
        <v>0</v>
      </c>
      <c r="S2183" s="324"/>
      <c r="T2183" s="317"/>
      <c r="U2183" s="325"/>
      <c r="V2183" s="325"/>
    </row>
    <row r="2184" spans="1:22" ht="15" customHeight="1" x14ac:dyDescent="0.25">
      <c r="A2184" s="129" t="s">
        <v>794</v>
      </c>
      <c r="B2184" s="126" t="s">
        <v>2087</v>
      </c>
      <c r="C2184" s="127" t="s">
        <v>4022</v>
      </c>
      <c r="D2184" s="127" t="s">
        <v>1817</v>
      </c>
      <c r="E2184" s="127" t="s">
        <v>1546</v>
      </c>
      <c r="F2184" s="128">
        <v>14.46</v>
      </c>
      <c r="G2184" s="128">
        <v>14.66</v>
      </c>
      <c r="H2184" s="128">
        <v>11.57</v>
      </c>
      <c r="I2184" s="311"/>
      <c r="J2184" s="319">
        <f>ROUND(SUMIF(Anlagenbewegungsdaten!B:B,A2184,Anlagenbewegungsdaten!C:C),3)</f>
        <v>0</v>
      </c>
      <c r="K2184" s="320">
        <f>ROUND(SUMIF(Anlagenbewegungsdaten!$B:$B,$A2184,Anlagenbewegungsdaten!$D:$D),2)</f>
        <v>0</v>
      </c>
      <c r="L2184" s="321">
        <f t="shared" si="78"/>
        <v>0</v>
      </c>
      <c r="M2184" s="341" t="s">
        <v>4950</v>
      </c>
      <c r="N2184" s="341" t="s">
        <v>4963</v>
      </c>
      <c r="O2184" s="323">
        <f>ROUND(SUMIF(Anlagenbewegungsdaten_AV!B:B,A2184,Anlagenbewegungsdaten_AV!C:C),3)</f>
        <v>0</v>
      </c>
      <c r="P2184" s="320">
        <f>ROUND(SUMIF(Anlagenbewegungsdaten_AV!$B:$B,$A2184,Anlagenbewegungsdaten_AV!$D:$D),2)</f>
        <v>0</v>
      </c>
      <c r="Q2184" s="321">
        <f t="shared" si="79"/>
        <v>0</v>
      </c>
      <c r="S2184" s="324"/>
      <c r="T2184" s="317"/>
      <c r="U2184" s="325"/>
      <c r="V2184" s="325"/>
    </row>
    <row r="2185" spans="1:22" ht="15" customHeight="1" x14ac:dyDescent="0.25">
      <c r="A2185" s="129" t="s">
        <v>2914</v>
      </c>
      <c r="B2185" s="126" t="s">
        <v>2087</v>
      </c>
      <c r="C2185" s="127" t="s">
        <v>4022</v>
      </c>
      <c r="D2185" s="127" t="s">
        <v>2729</v>
      </c>
      <c r="E2185" s="127" t="s">
        <v>2555</v>
      </c>
      <c r="F2185" s="128">
        <v>14.430000000000001</v>
      </c>
      <c r="G2185" s="128">
        <v>14.63</v>
      </c>
      <c r="H2185" s="128">
        <v>11.54</v>
      </c>
      <c r="I2185" s="311"/>
      <c r="J2185" s="319">
        <f>ROUND(SUMIF(Anlagenbewegungsdaten!B:B,A2185,Anlagenbewegungsdaten!C:C),3)</f>
        <v>0</v>
      </c>
      <c r="K2185" s="320">
        <f>ROUND(SUMIF(Anlagenbewegungsdaten!$B:$B,$A2185,Anlagenbewegungsdaten!$D:$D),2)</f>
        <v>0</v>
      </c>
      <c r="L2185" s="321">
        <f t="shared" si="78"/>
        <v>0</v>
      </c>
      <c r="M2185" s="341" t="s">
        <v>4950</v>
      </c>
      <c r="N2185" s="341" t="s">
        <v>4963</v>
      </c>
      <c r="O2185" s="323">
        <f>ROUND(SUMIF(Anlagenbewegungsdaten_AV!B:B,A2185,Anlagenbewegungsdaten_AV!C:C),3)</f>
        <v>0</v>
      </c>
      <c r="P2185" s="320">
        <f>ROUND(SUMIF(Anlagenbewegungsdaten_AV!$B:$B,$A2185,Anlagenbewegungsdaten_AV!$D:$D),2)</f>
        <v>0</v>
      </c>
      <c r="Q2185" s="321">
        <f t="shared" si="79"/>
        <v>0</v>
      </c>
      <c r="S2185" s="324"/>
      <c r="T2185" s="317"/>
      <c r="U2185" s="325"/>
      <c r="V2185" s="325"/>
    </row>
    <row r="2186" spans="1:22" ht="15" customHeight="1" x14ac:dyDescent="0.25">
      <c r="A2186" s="129" t="s">
        <v>3658</v>
      </c>
      <c r="B2186" s="126" t="s">
        <v>2087</v>
      </c>
      <c r="C2186" s="127" t="s">
        <v>4022</v>
      </c>
      <c r="D2186" s="127" t="s">
        <v>3473</v>
      </c>
      <c r="E2186" s="127" t="s">
        <v>3299</v>
      </c>
      <c r="F2186" s="128">
        <v>14.4</v>
      </c>
      <c r="G2186" s="128">
        <v>14.6</v>
      </c>
      <c r="H2186" s="128">
        <v>11.52</v>
      </c>
      <c r="I2186" s="311"/>
      <c r="J2186" s="319">
        <f>ROUND(SUMIF(Anlagenbewegungsdaten!B:B,A2186,Anlagenbewegungsdaten!C:C),3)</f>
        <v>0</v>
      </c>
      <c r="K2186" s="320">
        <f>ROUND(SUMIF(Anlagenbewegungsdaten!$B:$B,$A2186,Anlagenbewegungsdaten!$D:$D),2)</f>
        <v>0</v>
      </c>
      <c r="L2186" s="321">
        <f t="shared" ref="L2186:L2249" si="80">IF(ISBLANK(F2186),0,IF(OR($J2186&gt;=100,$J2186&lt;=-100),F2186-(K2186/J2186*100),IF(OR(J2186&gt;-100,J2186&lt;100),(J2186*F2186%)-K2186)))</f>
        <v>0</v>
      </c>
      <c r="M2186" s="341" t="s">
        <v>4950</v>
      </c>
      <c r="N2186" s="341" t="s">
        <v>4963</v>
      </c>
      <c r="O2186" s="323">
        <f>ROUND(SUMIF(Anlagenbewegungsdaten_AV!B:B,A2186,Anlagenbewegungsdaten_AV!C:C),3)</f>
        <v>0</v>
      </c>
      <c r="P2186" s="320">
        <f>ROUND(SUMIF(Anlagenbewegungsdaten_AV!$B:$B,$A2186,Anlagenbewegungsdaten_AV!$D:$D),2)</f>
        <v>0</v>
      </c>
      <c r="Q2186" s="321">
        <f t="shared" ref="Q2186:Q2249" si="81">IF(ISBLANK(H2186),0,IF(OR($O2186&gt;=100,$O2186&lt;=-100),H2186-(P2186/O2186*100),IF(OR(O2186&gt;-100,O2186&lt;100),(O2186*G2186%)-P2186)))</f>
        <v>0</v>
      </c>
      <c r="S2186" s="324"/>
      <c r="T2186" s="317"/>
      <c r="U2186" s="325"/>
      <c r="V2186" s="325"/>
    </row>
    <row r="2187" spans="1:22" ht="15" customHeight="1" x14ac:dyDescent="0.25">
      <c r="A2187" s="129" t="s">
        <v>4431</v>
      </c>
      <c r="B2187" s="126" t="s">
        <v>2087</v>
      </c>
      <c r="C2187" s="127" t="s">
        <v>4022</v>
      </c>
      <c r="D2187" s="127" t="s">
        <v>4244</v>
      </c>
      <c r="E2187" s="127" t="s">
        <v>4069</v>
      </c>
      <c r="F2187" s="128">
        <v>14.370000000000001</v>
      </c>
      <c r="G2187" s="128">
        <v>14.57</v>
      </c>
      <c r="H2187" s="128">
        <v>11.5</v>
      </c>
      <c r="I2187" s="311"/>
      <c r="J2187" s="319">
        <f>ROUND(SUMIF(Anlagenbewegungsdaten!B:B,A2187,Anlagenbewegungsdaten!C:C),3)</f>
        <v>0</v>
      </c>
      <c r="K2187" s="320">
        <f>ROUND(SUMIF(Anlagenbewegungsdaten!$B:$B,$A2187,Anlagenbewegungsdaten!$D:$D),2)</f>
        <v>0</v>
      </c>
      <c r="L2187" s="321">
        <f t="shared" si="80"/>
        <v>0</v>
      </c>
      <c r="M2187" s="341" t="s">
        <v>4950</v>
      </c>
      <c r="N2187" s="341" t="s">
        <v>4963</v>
      </c>
      <c r="O2187" s="323">
        <f>ROUND(SUMIF(Anlagenbewegungsdaten_AV!B:B,A2187,Anlagenbewegungsdaten_AV!C:C),3)</f>
        <v>0</v>
      </c>
      <c r="P2187" s="320">
        <f>ROUND(SUMIF(Anlagenbewegungsdaten_AV!$B:$B,$A2187,Anlagenbewegungsdaten_AV!$D:$D),2)</f>
        <v>0</v>
      </c>
      <c r="Q2187" s="321">
        <f t="shared" si="81"/>
        <v>0</v>
      </c>
      <c r="S2187" s="324"/>
      <c r="T2187" s="317"/>
      <c r="U2187" s="325"/>
      <c r="V2187" s="325"/>
    </row>
    <row r="2188" spans="1:22" ht="15" customHeight="1" x14ac:dyDescent="0.25">
      <c r="A2188" s="129" t="s">
        <v>795</v>
      </c>
      <c r="B2188" s="126" t="s">
        <v>2087</v>
      </c>
      <c r="C2188" s="127" t="s">
        <v>4022</v>
      </c>
      <c r="D2188" s="127" t="s">
        <v>1819</v>
      </c>
      <c r="E2188" s="127" t="s">
        <v>2462</v>
      </c>
      <c r="F2188" s="128">
        <v>12.46</v>
      </c>
      <c r="G2188" s="128">
        <v>12.66</v>
      </c>
      <c r="H2188" s="128">
        <v>9.9700000000000006</v>
      </c>
      <c r="I2188" s="311"/>
      <c r="J2188" s="319">
        <f>ROUND(SUMIF(Anlagenbewegungsdaten!B:B,A2188,Anlagenbewegungsdaten!C:C),3)</f>
        <v>0</v>
      </c>
      <c r="K2188" s="320">
        <f>ROUND(SUMIF(Anlagenbewegungsdaten!$B:$B,$A2188,Anlagenbewegungsdaten!$D:$D),2)</f>
        <v>0</v>
      </c>
      <c r="L2188" s="321">
        <f t="shared" si="80"/>
        <v>0</v>
      </c>
      <c r="M2188" s="341" t="s">
        <v>4950</v>
      </c>
      <c r="N2188" s="341" t="s">
        <v>4963</v>
      </c>
      <c r="O2188" s="323">
        <f>ROUND(SUMIF(Anlagenbewegungsdaten_AV!B:B,A2188,Anlagenbewegungsdaten_AV!C:C),3)</f>
        <v>0</v>
      </c>
      <c r="P2188" s="320">
        <f>ROUND(SUMIF(Anlagenbewegungsdaten_AV!$B:$B,$A2188,Anlagenbewegungsdaten_AV!$D:$D),2)</f>
        <v>0</v>
      </c>
      <c r="Q2188" s="321">
        <f t="shared" si="81"/>
        <v>0</v>
      </c>
      <c r="S2188" s="324"/>
      <c r="T2188" s="317"/>
      <c r="U2188" s="325"/>
      <c r="V2188" s="325"/>
    </row>
    <row r="2189" spans="1:22" ht="15" customHeight="1" x14ac:dyDescent="0.25">
      <c r="A2189" s="129" t="s">
        <v>796</v>
      </c>
      <c r="B2189" s="126" t="s">
        <v>2087</v>
      </c>
      <c r="C2189" s="127" t="s">
        <v>4022</v>
      </c>
      <c r="D2189" s="127" t="s">
        <v>1821</v>
      </c>
      <c r="E2189" s="127" t="s">
        <v>2465</v>
      </c>
      <c r="F2189" s="128">
        <v>14.46</v>
      </c>
      <c r="G2189" s="128">
        <v>14.66</v>
      </c>
      <c r="H2189" s="128">
        <v>11.57</v>
      </c>
      <c r="I2189" s="311"/>
      <c r="J2189" s="319">
        <f>ROUND(SUMIF(Anlagenbewegungsdaten!B:B,A2189,Anlagenbewegungsdaten!C:C),3)</f>
        <v>0</v>
      </c>
      <c r="K2189" s="320">
        <f>ROUND(SUMIF(Anlagenbewegungsdaten!$B:$B,$A2189,Anlagenbewegungsdaten!$D:$D),2)</f>
        <v>0</v>
      </c>
      <c r="L2189" s="321">
        <f t="shared" si="80"/>
        <v>0</v>
      </c>
      <c r="M2189" s="341" t="s">
        <v>4950</v>
      </c>
      <c r="N2189" s="341" t="s">
        <v>4963</v>
      </c>
      <c r="O2189" s="323">
        <f>ROUND(SUMIF(Anlagenbewegungsdaten_AV!B:B,A2189,Anlagenbewegungsdaten_AV!C:C),3)</f>
        <v>0</v>
      </c>
      <c r="P2189" s="320">
        <f>ROUND(SUMIF(Anlagenbewegungsdaten_AV!$B:$B,$A2189,Anlagenbewegungsdaten_AV!$D:$D),2)</f>
        <v>0</v>
      </c>
      <c r="Q2189" s="321">
        <f t="shared" si="81"/>
        <v>0</v>
      </c>
      <c r="S2189" s="324"/>
      <c r="T2189" s="317"/>
      <c r="U2189" s="325"/>
      <c r="V2189" s="325"/>
    </row>
    <row r="2190" spans="1:22" ht="15" customHeight="1" x14ac:dyDescent="0.25">
      <c r="A2190" s="129" t="s">
        <v>797</v>
      </c>
      <c r="B2190" s="126" t="s">
        <v>2087</v>
      </c>
      <c r="C2190" s="127" t="s">
        <v>4022</v>
      </c>
      <c r="D2190" s="127" t="s">
        <v>1823</v>
      </c>
      <c r="E2190" s="127" t="s">
        <v>1543</v>
      </c>
      <c r="F2190" s="128">
        <v>15.46</v>
      </c>
      <c r="G2190" s="128">
        <v>15.66</v>
      </c>
      <c r="H2190" s="128">
        <v>12.37</v>
      </c>
      <c r="I2190" s="311"/>
      <c r="J2190" s="319">
        <f>ROUND(SUMIF(Anlagenbewegungsdaten!B:B,A2190,Anlagenbewegungsdaten!C:C),3)</f>
        <v>0</v>
      </c>
      <c r="K2190" s="320">
        <f>ROUND(SUMIF(Anlagenbewegungsdaten!$B:$B,$A2190,Anlagenbewegungsdaten!$D:$D),2)</f>
        <v>0</v>
      </c>
      <c r="L2190" s="321">
        <f t="shared" si="80"/>
        <v>0</v>
      </c>
      <c r="M2190" s="341" t="s">
        <v>4950</v>
      </c>
      <c r="N2190" s="341" t="s">
        <v>4963</v>
      </c>
      <c r="O2190" s="323">
        <f>ROUND(SUMIF(Anlagenbewegungsdaten_AV!B:B,A2190,Anlagenbewegungsdaten_AV!C:C),3)</f>
        <v>0</v>
      </c>
      <c r="P2190" s="320">
        <f>ROUND(SUMIF(Anlagenbewegungsdaten_AV!$B:$B,$A2190,Anlagenbewegungsdaten_AV!$D:$D),2)</f>
        <v>0</v>
      </c>
      <c r="Q2190" s="321">
        <f t="shared" si="81"/>
        <v>0</v>
      </c>
      <c r="S2190" s="324"/>
      <c r="T2190" s="317"/>
      <c r="U2190" s="325"/>
      <c r="V2190" s="325"/>
    </row>
    <row r="2191" spans="1:22" ht="15" customHeight="1" x14ac:dyDescent="0.25">
      <c r="A2191" s="129" t="s">
        <v>798</v>
      </c>
      <c r="B2191" s="126" t="s">
        <v>2087</v>
      </c>
      <c r="C2191" s="127" t="s">
        <v>4022</v>
      </c>
      <c r="D2191" s="127" t="s">
        <v>1825</v>
      </c>
      <c r="E2191" s="127" t="s">
        <v>1546</v>
      </c>
      <c r="F2191" s="128">
        <v>15.46</v>
      </c>
      <c r="G2191" s="128">
        <v>15.66</v>
      </c>
      <c r="H2191" s="128">
        <v>12.37</v>
      </c>
      <c r="I2191" s="311"/>
      <c r="J2191" s="319">
        <f>ROUND(SUMIF(Anlagenbewegungsdaten!B:B,A2191,Anlagenbewegungsdaten!C:C),3)</f>
        <v>0</v>
      </c>
      <c r="K2191" s="320">
        <f>ROUND(SUMIF(Anlagenbewegungsdaten!$B:$B,$A2191,Anlagenbewegungsdaten!$D:$D),2)</f>
        <v>0</v>
      </c>
      <c r="L2191" s="321">
        <f t="shared" si="80"/>
        <v>0</v>
      </c>
      <c r="M2191" s="341" t="s">
        <v>4950</v>
      </c>
      <c r="N2191" s="341" t="s">
        <v>4963</v>
      </c>
      <c r="O2191" s="323">
        <f>ROUND(SUMIF(Anlagenbewegungsdaten_AV!B:B,A2191,Anlagenbewegungsdaten_AV!C:C),3)</f>
        <v>0</v>
      </c>
      <c r="P2191" s="320">
        <f>ROUND(SUMIF(Anlagenbewegungsdaten_AV!$B:$B,$A2191,Anlagenbewegungsdaten_AV!$D:$D),2)</f>
        <v>0</v>
      </c>
      <c r="Q2191" s="321">
        <f t="shared" si="81"/>
        <v>0</v>
      </c>
      <c r="S2191" s="324"/>
      <c r="T2191" s="317"/>
      <c r="U2191" s="325"/>
      <c r="V2191" s="325"/>
    </row>
    <row r="2192" spans="1:22" ht="15" customHeight="1" x14ac:dyDescent="0.25">
      <c r="A2192" s="129" t="s">
        <v>2915</v>
      </c>
      <c r="B2192" s="126" t="s">
        <v>2087</v>
      </c>
      <c r="C2192" s="127" t="s">
        <v>4022</v>
      </c>
      <c r="D2192" s="127" t="s">
        <v>2731</v>
      </c>
      <c r="E2192" s="127" t="s">
        <v>2555</v>
      </c>
      <c r="F2192" s="128">
        <v>15.430000000000001</v>
      </c>
      <c r="G2192" s="128">
        <v>15.63</v>
      </c>
      <c r="H2192" s="128">
        <v>12.34</v>
      </c>
      <c r="I2192" s="311"/>
      <c r="J2192" s="319">
        <f>ROUND(SUMIF(Anlagenbewegungsdaten!B:B,A2192,Anlagenbewegungsdaten!C:C),3)</f>
        <v>0</v>
      </c>
      <c r="K2192" s="320">
        <f>ROUND(SUMIF(Anlagenbewegungsdaten!$B:$B,$A2192,Anlagenbewegungsdaten!$D:$D),2)</f>
        <v>0</v>
      </c>
      <c r="L2192" s="321">
        <f t="shared" si="80"/>
        <v>0</v>
      </c>
      <c r="M2192" s="341" t="s">
        <v>4950</v>
      </c>
      <c r="N2192" s="341" t="s">
        <v>4963</v>
      </c>
      <c r="O2192" s="323">
        <f>ROUND(SUMIF(Anlagenbewegungsdaten_AV!B:B,A2192,Anlagenbewegungsdaten_AV!C:C),3)</f>
        <v>0</v>
      </c>
      <c r="P2192" s="320">
        <f>ROUND(SUMIF(Anlagenbewegungsdaten_AV!$B:$B,$A2192,Anlagenbewegungsdaten_AV!$D:$D),2)</f>
        <v>0</v>
      </c>
      <c r="Q2192" s="321">
        <f t="shared" si="81"/>
        <v>0</v>
      </c>
      <c r="S2192" s="324"/>
      <c r="T2192" s="317"/>
      <c r="U2192" s="325"/>
      <c r="V2192" s="325"/>
    </row>
    <row r="2193" spans="1:22" ht="15" customHeight="1" x14ac:dyDescent="0.25">
      <c r="A2193" s="129" t="s">
        <v>3659</v>
      </c>
      <c r="B2193" s="126" t="s">
        <v>2087</v>
      </c>
      <c r="C2193" s="127" t="s">
        <v>4022</v>
      </c>
      <c r="D2193" s="127" t="s">
        <v>3475</v>
      </c>
      <c r="E2193" s="127" t="s">
        <v>3299</v>
      </c>
      <c r="F2193" s="128">
        <v>15.4</v>
      </c>
      <c r="G2193" s="128">
        <v>15.6</v>
      </c>
      <c r="H2193" s="128">
        <v>12.32</v>
      </c>
      <c r="I2193" s="311"/>
      <c r="J2193" s="319">
        <f>ROUND(SUMIF(Anlagenbewegungsdaten!B:B,A2193,Anlagenbewegungsdaten!C:C),3)</f>
        <v>0</v>
      </c>
      <c r="K2193" s="320">
        <f>ROUND(SUMIF(Anlagenbewegungsdaten!$B:$B,$A2193,Anlagenbewegungsdaten!$D:$D),2)</f>
        <v>0</v>
      </c>
      <c r="L2193" s="321">
        <f t="shared" si="80"/>
        <v>0</v>
      </c>
      <c r="M2193" s="341" t="s">
        <v>4950</v>
      </c>
      <c r="N2193" s="341" t="s">
        <v>4963</v>
      </c>
      <c r="O2193" s="323">
        <f>ROUND(SUMIF(Anlagenbewegungsdaten_AV!B:B,A2193,Anlagenbewegungsdaten_AV!C:C),3)</f>
        <v>0</v>
      </c>
      <c r="P2193" s="320">
        <f>ROUND(SUMIF(Anlagenbewegungsdaten_AV!$B:$B,$A2193,Anlagenbewegungsdaten_AV!$D:$D),2)</f>
        <v>0</v>
      </c>
      <c r="Q2193" s="321">
        <f t="shared" si="81"/>
        <v>0</v>
      </c>
      <c r="S2193" s="324"/>
      <c r="T2193" s="317"/>
      <c r="U2193" s="325"/>
      <c r="V2193" s="325"/>
    </row>
    <row r="2194" spans="1:22" ht="15" customHeight="1" x14ac:dyDescent="0.25">
      <c r="A2194" s="129" t="s">
        <v>4432</v>
      </c>
      <c r="B2194" s="126" t="s">
        <v>2087</v>
      </c>
      <c r="C2194" s="127" t="s">
        <v>4022</v>
      </c>
      <c r="D2194" s="127" t="s">
        <v>4246</v>
      </c>
      <c r="E2194" s="127" t="s">
        <v>4069</v>
      </c>
      <c r="F2194" s="128">
        <v>15.370000000000001</v>
      </c>
      <c r="G2194" s="128">
        <v>15.57</v>
      </c>
      <c r="H2194" s="128">
        <v>12.3</v>
      </c>
      <c r="I2194" s="311"/>
      <c r="J2194" s="319">
        <f>ROUND(SUMIF(Anlagenbewegungsdaten!B:B,A2194,Anlagenbewegungsdaten!C:C),3)</f>
        <v>0</v>
      </c>
      <c r="K2194" s="320">
        <f>ROUND(SUMIF(Anlagenbewegungsdaten!$B:$B,$A2194,Anlagenbewegungsdaten!$D:$D),2)</f>
        <v>0</v>
      </c>
      <c r="L2194" s="321">
        <f t="shared" si="80"/>
        <v>0</v>
      </c>
      <c r="M2194" s="341" t="s">
        <v>4950</v>
      </c>
      <c r="N2194" s="341" t="s">
        <v>4963</v>
      </c>
      <c r="O2194" s="323">
        <f>ROUND(SUMIF(Anlagenbewegungsdaten_AV!B:B,A2194,Anlagenbewegungsdaten_AV!C:C),3)</f>
        <v>0</v>
      </c>
      <c r="P2194" s="320">
        <f>ROUND(SUMIF(Anlagenbewegungsdaten_AV!$B:$B,$A2194,Anlagenbewegungsdaten_AV!$D:$D),2)</f>
        <v>0</v>
      </c>
      <c r="Q2194" s="321">
        <f t="shared" si="81"/>
        <v>0</v>
      </c>
      <c r="S2194" s="324"/>
      <c r="T2194" s="317"/>
      <c r="U2194" s="325"/>
      <c r="V2194" s="325"/>
    </row>
    <row r="2195" spans="1:22" ht="15" customHeight="1" x14ac:dyDescent="0.25">
      <c r="A2195" s="129" t="s">
        <v>2312</v>
      </c>
      <c r="B2195" s="126" t="s">
        <v>2087</v>
      </c>
      <c r="C2195" s="127" t="s">
        <v>4022</v>
      </c>
      <c r="D2195" s="127" t="s">
        <v>2488</v>
      </c>
      <c r="E2195" s="127" t="s">
        <v>2462</v>
      </c>
      <c r="F2195" s="128">
        <v>17.46</v>
      </c>
      <c r="G2195" s="128">
        <v>17.66</v>
      </c>
      <c r="H2195" s="128">
        <v>13.97</v>
      </c>
      <c r="I2195" s="311"/>
      <c r="J2195" s="319">
        <f>ROUND(SUMIF(Anlagenbewegungsdaten!B:B,A2195,Anlagenbewegungsdaten!C:C),3)</f>
        <v>0</v>
      </c>
      <c r="K2195" s="320">
        <f>ROUND(SUMIF(Anlagenbewegungsdaten!$B:$B,$A2195,Anlagenbewegungsdaten!$D:$D),2)</f>
        <v>0</v>
      </c>
      <c r="L2195" s="321">
        <f t="shared" si="80"/>
        <v>0</v>
      </c>
      <c r="M2195" s="341" t="s">
        <v>4950</v>
      </c>
      <c r="N2195" s="341" t="s">
        <v>4963</v>
      </c>
      <c r="O2195" s="323">
        <f>ROUND(SUMIF(Anlagenbewegungsdaten_AV!B:B,A2195,Anlagenbewegungsdaten_AV!C:C),3)</f>
        <v>0</v>
      </c>
      <c r="P2195" s="320">
        <f>ROUND(SUMIF(Anlagenbewegungsdaten_AV!$B:$B,$A2195,Anlagenbewegungsdaten_AV!$D:$D),2)</f>
        <v>0</v>
      </c>
      <c r="Q2195" s="321">
        <f t="shared" si="81"/>
        <v>0</v>
      </c>
      <c r="S2195" s="324"/>
      <c r="T2195" s="317"/>
      <c r="U2195" s="325"/>
      <c r="V2195" s="325"/>
    </row>
    <row r="2196" spans="1:22" ht="15" customHeight="1" x14ac:dyDescent="0.25">
      <c r="A2196" s="129" t="s">
        <v>2313</v>
      </c>
      <c r="B2196" s="126" t="s">
        <v>2087</v>
      </c>
      <c r="C2196" s="127" t="s">
        <v>4022</v>
      </c>
      <c r="D2196" s="127" t="s">
        <v>2490</v>
      </c>
      <c r="E2196" s="127" t="s">
        <v>2465</v>
      </c>
      <c r="F2196" s="128">
        <v>19.46</v>
      </c>
      <c r="G2196" s="128">
        <v>19.66</v>
      </c>
      <c r="H2196" s="128">
        <v>15.57</v>
      </c>
      <c r="I2196" s="311"/>
      <c r="J2196" s="319">
        <f>ROUND(SUMIF(Anlagenbewegungsdaten!B:B,A2196,Anlagenbewegungsdaten!C:C),3)</f>
        <v>0</v>
      </c>
      <c r="K2196" s="320">
        <f>ROUND(SUMIF(Anlagenbewegungsdaten!$B:$B,$A2196,Anlagenbewegungsdaten!$D:$D),2)</f>
        <v>0</v>
      </c>
      <c r="L2196" s="321">
        <f t="shared" si="80"/>
        <v>0</v>
      </c>
      <c r="M2196" s="341" t="s">
        <v>4950</v>
      </c>
      <c r="N2196" s="341" t="s">
        <v>4963</v>
      </c>
      <c r="O2196" s="323">
        <f>ROUND(SUMIF(Anlagenbewegungsdaten_AV!B:B,A2196,Anlagenbewegungsdaten_AV!C:C),3)</f>
        <v>0</v>
      </c>
      <c r="P2196" s="320">
        <f>ROUND(SUMIF(Anlagenbewegungsdaten_AV!$B:$B,$A2196,Anlagenbewegungsdaten_AV!$D:$D),2)</f>
        <v>0</v>
      </c>
      <c r="Q2196" s="321">
        <f t="shared" si="81"/>
        <v>0</v>
      </c>
      <c r="S2196" s="324"/>
      <c r="T2196" s="317"/>
      <c r="U2196" s="325"/>
      <c r="V2196" s="325"/>
    </row>
    <row r="2197" spans="1:22" ht="15" customHeight="1" x14ac:dyDescent="0.25">
      <c r="A2197" s="129" t="s">
        <v>799</v>
      </c>
      <c r="B2197" s="126" t="s">
        <v>2087</v>
      </c>
      <c r="C2197" s="127" t="s">
        <v>4022</v>
      </c>
      <c r="D2197" s="127" t="s">
        <v>1827</v>
      </c>
      <c r="E2197" s="127" t="s">
        <v>1543</v>
      </c>
      <c r="F2197" s="128">
        <v>20.46</v>
      </c>
      <c r="G2197" s="128">
        <v>20.66</v>
      </c>
      <c r="H2197" s="128">
        <v>16.37</v>
      </c>
      <c r="I2197" s="311"/>
      <c r="J2197" s="319">
        <f>ROUND(SUMIF(Anlagenbewegungsdaten!B:B,A2197,Anlagenbewegungsdaten!C:C),3)</f>
        <v>0</v>
      </c>
      <c r="K2197" s="320">
        <f>ROUND(SUMIF(Anlagenbewegungsdaten!$B:$B,$A2197,Anlagenbewegungsdaten!$D:$D),2)</f>
        <v>0</v>
      </c>
      <c r="L2197" s="321">
        <f t="shared" si="80"/>
        <v>0</v>
      </c>
      <c r="M2197" s="341" t="s">
        <v>4950</v>
      </c>
      <c r="N2197" s="341" t="s">
        <v>4963</v>
      </c>
      <c r="O2197" s="323">
        <f>ROUND(SUMIF(Anlagenbewegungsdaten_AV!B:B,A2197,Anlagenbewegungsdaten_AV!C:C),3)</f>
        <v>0</v>
      </c>
      <c r="P2197" s="320">
        <f>ROUND(SUMIF(Anlagenbewegungsdaten_AV!$B:$B,$A2197,Anlagenbewegungsdaten_AV!$D:$D),2)</f>
        <v>0</v>
      </c>
      <c r="Q2197" s="321">
        <f t="shared" si="81"/>
        <v>0</v>
      </c>
      <c r="S2197" s="324"/>
      <c r="T2197" s="317"/>
      <c r="U2197" s="325"/>
      <c r="V2197" s="325"/>
    </row>
    <row r="2198" spans="1:22" ht="15" customHeight="1" x14ac:dyDescent="0.25">
      <c r="A2198" s="129" t="s">
        <v>800</v>
      </c>
      <c r="B2198" s="126" t="s">
        <v>2087</v>
      </c>
      <c r="C2198" s="127" t="s">
        <v>4022</v>
      </c>
      <c r="D2198" s="127" t="s">
        <v>1829</v>
      </c>
      <c r="E2198" s="127" t="s">
        <v>1546</v>
      </c>
      <c r="F2198" s="128">
        <v>20.46</v>
      </c>
      <c r="G2198" s="128">
        <v>20.66</v>
      </c>
      <c r="H2198" s="128">
        <v>16.37</v>
      </c>
      <c r="I2198" s="311"/>
      <c r="J2198" s="319">
        <f>ROUND(SUMIF(Anlagenbewegungsdaten!B:B,A2198,Anlagenbewegungsdaten!C:C),3)</f>
        <v>0</v>
      </c>
      <c r="K2198" s="320">
        <f>ROUND(SUMIF(Anlagenbewegungsdaten!$B:$B,$A2198,Anlagenbewegungsdaten!$D:$D),2)</f>
        <v>0</v>
      </c>
      <c r="L2198" s="321">
        <f t="shared" si="80"/>
        <v>0</v>
      </c>
      <c r="M2198" s="341" t="s">
        <v>4950</v>
      </c>
      <c r="N2198" s="341" t="s">
        <v>4963</v>
      </c>
      <c r="O2198" s="323">
        <f>ROUND(SUMIF(Anlagenbewegungsdaten_AV!B:B,A2198,Anlagenbewegungsdaten_AV!C:C),3)</f>
        <v>0</v>
      </c>
      <c r="P2198" s="320">
        <f>ROUND(SUMIF(Anlagenbewegungsdaten_AV!$B:$B,$A2198,Anlagenbewegungsdaten_AV!$D:$D),2)</f>
        <v>0</v>
      </c>
      <c r="Q2198" s="321">
        <f t="shared" si="81"/>
        <v>0</v>
      </c>
      <c r="S2198" s="324"/>
      <c r="T2198" s="317"/>
      <c r="U2198" s="325"/>
      <c r="V2198" s="325"/>
    </row>
    <row r="2199" spans="1:22" ht="15" customHeight="1" x14ac:dyDescent="0.25">
      <c r="A2199" s="129" t="s">
        <v>2916</v>
      </c>
      <c r="B2199" s="126" t="s">
        <v>2087</v>
      </c>
      <c r="C2199" s="127" t="s">
        <v>4022</v>
      </c>
      <c r="D2199" s="127" t="s">
        <v>2733</v>
      </c>
      <c r="E2199" s="127" t="s">
        <v>2555</v>
      </c>
      <c r="F2199" s="128">
        <v>20.43</v>
      </c>
      <c r="G2199" s="128">
        <v>20.63</v>
      </c>
      <c r="H2199" s="128">
        <v>16.34</v>
      </c>
      <c r="I2199" s="311"/>
      <c r="J2199" s="319">
        <f>ROUND(SUMIF(Anlagenbewegungsdaten!B:B,A2199,Anlagenbewegungsdaten!C:C),3)</f>
        <v>0</v>
      </c>
      <c r="K2199" s="320">
        <f>ROUND(SUMIF(Anlagenbewegungsdaten!$B:$B,$A2199,Anlagenbewegungsdaten!$D:$D),2)</f>
        <v>0</v>
      </c>
      <c r="L2199" s="321">
        <f t="shared" si="80"/>
        <v>0</v>
      </c>
      <c r="M2199" s="341" t="s">
        <v>4950</v>
      </c>
      <c r="N2199" s="341" t="s">
        <v>4963</v>
      </c>
      <c r="O2199" s="323">
        <f>ROUND(SUMIF(Anlagenbewegungsdaten_AV!B:B,A2199,Anlagenbewegungsdaten_AV!C:C),3)</f>
        <v>0</v>
      </c>
      <c r="P2199" s="320">
        <f>ROUND(SUMIF(Anlagenbewegungsdaten_AV!$B:$B,$A2199,Anlagenbewegungsdaten_AV!$D:$D),2)</f>
        <v>0</v>
      </c>
      <c r="Q2199" s="321">
        <f t="shared" si="81"/>
        <v>0</v>
      </c>
      <c r="S2199" s="324"/>
      <c r="T2199" s="317"/>
      <c r="U2199" s="325"/>
      <c r="V2199" s="325"/>
    </row>
    <row r="2200" spans="1:22" ht="15" customHeight="1" x14ac:dyDescent="0.25">
      <c r="A2200" s="129" t="s">
        <v>3660</v>
      </c>
      <c r="B2200" s="126" t="s">
        <v>2087</v>
      </c>
      <c r="C2200" s="127" t="s">
        <v>4022</v>
      </c>
      <c r="D2200" s="127" t="s">
        <v>3477</v>
      </c>
      <c r="E2200" s="127" t="s">
        <v>3299</v>
      </c>
      <c r="F2200" s="128">
        <v>20.399999999999999</v>
      </c>
      <c r="G2200" s="128">
        <v>20.599999999999998</v>
      </c>
      <c r="H2200" s="128">
        <v>16.32</v>
      </c>
      <c r="I2200" s="311"/>
      <c r="J2200" s="319">
        <f>ROUND(SUMIF(Anlagenbewegungsdaten!B:B,A2200,Anlagenbewegungsdaten!C:C),3)</f>
        <v>0</v>
      </c>
      <c r="K2200" s="320">
        <f>ROUND(SUMIF(Anlagenbewegungsdaten!$B:$B,$A2200,Anlagenbewegungsdaten!$D:$D),2)</f>
        <v>0</v>
      </c>
      <c r="L2200" s="321">
        <f t="shared" si="80"/>
        <v>0</v>
      </c>
      <c r="M2200" s="341" t="s">
        <v>4950</v>
      </c>
      <c r="N2200" s="341" t="s">
        <v>4963</v>
      </c>
      <c r="O2200" s="323">
        <f>ROUND(SUMIF(Anlagenbewegungsdaten_AV!B:B,A2200,Anlagenbewegungsdaten_AV!C:C),3)</f>
        <v>0</v>
      </c>
      <c r="P2200" s="320">
        <f>ROUND(SUMIF(Anlagenbewegungsdaten_AV!$B:$B,$A2200,Anlagenbewegungsdaten_AV!$D:$D),2)</f>
        <v>0</v>
      </c>
      <c r="Q2200" s="321">
        <f t="shared" si="81"/>
        <v>0</v>
      </c>
      <c r="S2200" s="324"/>
      <c r="T2200" s="317"/>
      <c r="U2200" s="325"/>
      <c r="V2200" s="325"/>
    </row>
    <row r="2201" spans="1:22" ht="15" customHeight="1" x14ac:dyDescent="0.25">
      <c r="A2201" s="129" t="s">
        <v>4433</v>
      </c>
      <c r="B2201" s="126" t="s">
        <v>2087</v>
      </c>
      <c r="C2201" s="127" t="s">
        <v>4022</v>
      </c>
      <c r="D2201" s="127" t="s">
        <v>4248</v>
      </c>
      <c r="E2201" s="127" t="s">
        <v>4069</v>
      </c>
      <c r="F2201" s="128">
        <v>20.37</v>
      </c>
      <c r="G2201" s="128">
        <v>20.57</v>
      </c>
      <c r="H2201" s="128">
        <v>16.3</v>
      </c>
      <c r="I2201" s="311"/>
      <c r="J2201" s="319">
        <f>ROUND(SUMIF(Anlagenbewegungsdaten!B:B,A2201,Anlagenbewegungsdaten!C:C),3)</f>
        <v>0</v>
      </c>
      <c r="K2201" s="320">
        <f>ROUND(SUMIF(Anlagenbewegungsdaten!$B:$B,$A2201,Anlagenbewegungsdaten!$D:$D),2)</f>
        <v>0</v>
      </c>
      <c r="L2201" s="321">
        <f t="shared" si="80"/>
        <v>0</v>
      </c>
      <c r="M2201" s="341" t="s">
        <v>4950</v>
      </c>
      <c r="N2201" s="341" t="s">
        <v>4963</v>
      </c>
      <c r="O2201" s="323">
        <f>ROUND(SUMIF(Anlagenbewegungsdaten_AV!B:B,A2201,Anlagenbewegungsdaten_AV!C:C),3)</f>
        <v>0</v>
      </c>
      <c r="P2201" s="320">
        <f>ROUND(SUMIF(Anlagenbewegungsdaten_AV!$B:$B,$A2201,Anlagenbewegungsdaten_AV!$D:$D),2)</f>
        <v>0</v>
      </c>
      <c r="Q2201" s="321">
        <f t="shared" si="81"/>
        <v>0</v>
      </c>
      <c r="S2201" s="324"/>
      <c r="T2201" s="317"/>
      <c r="U2201" s="325"/>
      <c r="V2201" s="325"/>
    </row>
    <row r="2202" spans="1:22" ht="15" customHeight="1" x14ac:dyDescent="0.25">
      <c r="A2202" s="129" t="s">
        <v>801</v>
      </c>
      <c r="B2202" s="126" t="s">
        <v>2087</v>
      </c>
      <c r="C2202" s="127" t="s">
        <v>4022</v>
      </c>
      <c r="D2202" s="127" t="s">
        <v>1831</v>
      </c>
      <c r="E2202" s="127" t="s">
        <v>2462</v>
      </c>
      <c r="F2202" s="128">
        <v>18.46</v>
      </c>
      <c r="G2202" s="128">
        <v>18.66</v>
      </c>
      <c r="H2202" s="128">
        <v>14.77</v>
      </c>
      <c r="I2202" s="311"/>
      <c r="J2202" s="319">
        <f>ROUND(SUMIF(Anlagenbewegungsdaten!B:B,A2202,Anlagenbewegungsdaten!C:C),3)</f>
        <v>0</v>
      </c>
      <c r="K2202" s="320">
        <f>ROUND(SUMIF(Anlagenbewegungsdaten!$B:$B,$A2202,Anlagenbewegungsdaten!$D:$D),2)</f>
        <v>0</v>
      </c>
      <c r="L2202" s="321">
        <f t="shared" si="80"/>
        <v>0</v>
      </c>
      <c r="M2202" s="341" t="s">
        <v>4950</v>
      </c>
      <c r="N2202" s="341" t="s">
        <v>4963</v>
      </c>
      <c r="O2202" s="323">
        <f>ROUND(SUMIF(Anlagenbewegungsdaten_AV!B:B,A2202,Anlagenbewegungsdaten_AV!C:C),3)</f>
        <v>0</v>
      </c>
      <c r="P2202" s="320">
        <f>ROUND(SUMIF(Anlagenbewegungsdaten_AV!$B:$B,$A2202,Anlagenbewegungsdaten_AV!$D:$D),2)</f>
        <v>0</v>
      </c>
      <c r="Q2202" s="321">
        <f t="shared" si="81"/>
        <v>0</v>
      </c>
      <c r="S2202" s="324"/>
      <c r="T2202" s="317"/>
      <c r="U2202" s="325"/>
      <c r="V2202" s="325"/>
    </row>
    <row r="2203" spans="1:22" ht="15" customHeight="1" x14ac:dyDescent="0.25">
      <c r="A2203" s="129" t="s">
        <v>802</v>
      </c>
      <c r="B2203" s="126" t="s">
        <v>2087</v>
      </c>
      <c r="C2203" s="127" t="s">
        <v>4022</v>
      </c>
      <c r="D2203" s="127" t="s">
        <v>1833</v>
      </c>
      <c r="E2203" s="127" t="s">
        <v>2465</v>
      </c>
      <c r="F2203" s="128">
        <v>20.46</v>
      </c>
      <c r="G2203" s="128">
        <v>20.66</v>
      </c>
      <c r="H2203" s="128">
        <v>16.37</v>
      </c>
      <c r="I2203" s="311"/>
      <c r="J2203" s="319">
        <f>ROUND(SUMIF(Anlagenbewegungsdaten!B:B,A2203,Anlagenbewegungsdaten!C:C),3)</f>
        <v>0</v>
      </c>
      <c r="K2203" s="320">
        <f>ROUND(SUMIF(Anlagenbewegungsdaten!$B:$B,$A2203,Anlagenbewegungsdaten!$D:$D),2)</f>
        <v>0</v>
      </c>
      <c r="L2203" s="321">
        <f t="shared" si="80"/>
        <v>0</v>
      </c>
      <c r="M2203" s="341" t="s">
        <v>4950</v>
      </c>
      <c r="N2203" s="341" t="s">
        <v>4963</v>
      </c>
      <c r="O2203" s="323">
        <f>ROUND(SUMIF(Anlagenbewegungsdaten_AV!B:B,A2203,Anlagenbewegungsdaten_AV!C:C),3)</f>
        <v>0</v>
      </c>
      <c r="P2203" s="320">
        <f>ROUND(SUMIF(Anlagenbewegungsdaten_AV!$B:$B,$A2203,Anlagenbewegungsdaten_AV!$D:$D),2)</f>
        <v>0</v>
      </c>
      <c r="Q2203" s="321">
        <f t="shared" si="81"/>
        <v>0</v>
      </c>
      <c r="S2203" s="324"/>
      <c r="T2203" s="317"/>
      <c r="U2203" s="325"/>
      <c r="V2203" s="325"/>
    </row>
    <row r="2204" spans="1:22" ht="15" customHeight="1" x14ac:dyDescent="0.25">
      <c r="A2204" s="129" t="s">
        <v>803</v>
      </c>
      <c r="B2204" s="126" t="s">
        <v>2087</v>
      </c>
      <c r="C2204" s="127" t="s">
        <v>4022</v>
      </c>
      <c r="D2204" s="127" t="s">
        <v>1835</v>
      </c>
      <c r="E2204" s="127" t="s">
        <v>1543</v>
      </c>
      <c r="F2204" s="128">
        <v>21.46</v>
      </c>
      <c r="G2204" s="128">
        <v>21.66</v>
      </c>
      <c r="H2204" s="128">
        <v>17.170000000000002</v>
      </c>
      <c r="I2204" s="311"/>
      <c r="J2204" s="319">
        <f>ROUND(SUMIF(Anlagenbewegungsdaten!B:B,A2204,Anlagenbewegungsdaten!C:C),3)</f>
        <v>0</v>
      </c>
      <c r="K2204" s="320">
        <f>ROUND(SUMIF(Anlagenbewegungsdaten!$B:$B,$A2204,Anlagenbewegungsdaten!$D:$D),2)</f>
        <v>0</v>
      </c>
      <c r="L2204" s="321">
        <f t="shared" si="80"/>
        <v>0</v>
      </c>
      <c r="M2204" s="341" t="s">
        <v>4950</v>
      </c>
      <c r="N2204" s="341" t="s">
        <v>4963</v>
      </c>
      <c r="O2204" s="323">
        <f>ROUND(SUMIF(Anlagenbewegungsdaten_AV!B:B,A2204,Anlagenbewegungsdaten_AV!C:C),3)</f>
        <v>0</v>
      </c>
      <c r="P2204" s="320">
        <f>ROUND(SUMIF(Anlagenbewegungsdaten_AV!$B:$B,$A2204,Anlagenbewegungsdaten_AV!$D:$D),2)</f>
        <v>0</v>
      </c>
      <c r="Q2204" s="321">
        <f t="shared" si="81"/>
        <v>0</v>
      </c>
      <c r="S2204" s="324"/>
      <c r="T2204" s="317"/>
      <c r="U2204" s="325"/>
      <c r="V2204" s="325"/>
    </row>
    <row r="2205" spans="1:22" ht="15" customHeight="1" x14ac:dyDescent="0.25">
      <c r="A2205" s="129" t="s">
        <v>2091</v>
      </c>
      <c r="B2205" s="126" t="s">
        <v>2087</v>
      </c>
      <c r="C2205" s="127" t="s">
        <v>4022</v>
      </c>
      <c r="D2205" s="127" t="s">
        <v>1837</v>
      </c>
      <c r="E2205" s="127" t="s">
        <v>1546</v>
      </c>
      <c r="F2205" s="128">
        <v>21.46</v>
      </c>
      <c r="G2205" s="128">
        <v>21.66</v>
      </c>
      <c r="H2205" s="128">
        <v>17.170000000000002</v>
      </c>
      <c r="I2205" s="311"/>
      <c r="J2205" s="319">
        <f>ROUND(SUMIF(Anlagenbewegungsdaten!B:B,A2205,Anlagenbewegungsdaten!C:C),3)</f>
        <v>0</v>
      </c>
      <c r="K2205" s="320">
        <f>ROUND(SUMIF(Anlagenbewegungsdaten!$B:$B,$A2205,Anlagenbewegungsdaten!$D:$D),2)</f>
        <v>0</v>
      </c>
      <c r="L2205" s="321">
        <f t="shared" si="80"/>
        <v>0</v>
      </c>
      <c r="M2205" s="341" t="s">
        <v>4950</v>
      </c>
      <c r="N2205" s="341" t="s">
        <v>4963</v>
      </c>
      <c r="O2205" s="323">
        <f>ROUND(SUMIF(Anlagenbewegungsdaten_AV!B:B,A2205,Anlagenbewegungsdaten_AV!C:C),3)</f>
        <v>0</v>
      </c>
      <c r="P2205" s="320">
        <f>ROUND(SUMIF(Anlagenbewegungsdaten_AV!$B:$B,$A2205,Anlagenbewegungsdaten_AV!$D:$D),2)</f>
        <v>0</v>
      </c>
      <c r="Q2205" s="321">
        <f t="shared" si="81"/>
        <v>0</v>
      </c>
      <c r="S2205" s="324"/>
      <c r="T2205" s="317"/>
      <c r="U2205" s="325"/>
      <c r="V2205" s="325"/>
    </row>
    <row r="2206" spans="1:22" ht="15" customHeight="1" x14ac:dyDescent="0.25">
      <c r="A2206" s="129" t="s">
        <v>2917</v>
      </c>
      <c r="B2206" s="126" t="s">
        <v>2087</v>
      </c>
      <c r="C2206" s="127" t="s">
        <v>4022</v>
      </c>
      <c r="D2206" s="127" t="s">
        <v>2735</v>
      </c>
      <c r="E2206" s="127" t="s">
        <v>2555</v>
      </c>
      <c r="F2206" s="128">
        <v>21.43</v>
      </c>
      <c r="G2206" s="128">
        <v>21.63</v>
      </c>
      <c r="H2206" s="128">
        <v>17.14</v>
      </c>
      <c r="I2206" s="311"/>
      <c r="J2206" s="319">
        <f>ROUND(SUMIF(Anlagenbewegungsdaten!B:B,A2206,Anlagenbewegungsdaten!C:C),3)</f>
        <v>0</v>
      </c>
      <c r="K2206" s="320">
        <f>ROUND(SUMIF(Anlagenbewegungsdaten!$B:$B,$A2206,Anlagenbewegungsdaten!$D:$D),2)</f>
        <v>0</v>
      </c>
      <c r="L2206" s="321">
        <f t="shared" si="80"/>
        <v>0</v>
      </c>
      <c r="M2206" s="341" t="s">
        <v>4950</v>
      </c>
      <c r="N2206" s="341" t="s">
        <v>4963</v>
      </c>
      <c r="O2206" s="323">
        <f>ROUND(SUMIF(Anlagenbewegungsdaten_AV!B:B,A2206,Anlagenbewegungsdaten_AV!C:C),3)</f>
        <v>0</v>
      </c>
      <c r="P2206" s="320">
        <f>ROUND(SUMIF(Anlagenbewegungsdaten_AV!$B:$B,$A2206,Anlagenbewegungsdaten_AV!$D:$D),2)</f>
        <v>0</v>
      </c>
      <c r="Q2206" s="321">
        <f t="shared" si="81"/>
        <v>0</v>
      </c>
      <c r="S2206" s="324"/>
      <c r="T2206" s="317"/>
      <c r="U2206" s="325"/>
      <c r="V2206" s="325"/>
    </row>
    <row r="2207" spans="1:22" ht="15" customHeight="1" x14ac:dyDescent="0.25">
      <c r="A2207" s="129" t="s">
        <v>3661</v>
      </c>
      <c r="B2207" s="126" t="s">
        <v>2087</v>
      </c>
      <c r="C2207" s="127" t="s">
        <v>4022</v>
      </c>
      <c r="D2207" s="127" t="s">
        <v>3479</v>
      </c>
      <c r="E2207" s="127" t="s">
        <v>3299</v>
      </c>
      <c r="F2207" s="128">
        <v>21.4</v>
      </c>
      <c r="G2207" s="128">
        <v>21.599999999999998</v>
      </c>
      <c r="H2207" s="128">
        <v>17.12</v>
      </c>
      <c r="I2207" s="311"/>
      <c r="J2207" s="319">
        <f>ROUND(SUMIF(Anlagenbewegungsdaten!B:B,A2207,Anlagenbewegungsdaten!C:C),3)</f>
        <v>0</v>
      </c>
      <c r="K2207" s="320">
        <f>ROUND(SUMIF(Anlagenbewegungsdaten!$B:$B,$A2207,Anlagenbewegungsdaten!$D:$D),2)</f>
        <v>0</v>
      </c>
      <c r="L2207" s="321">
        <f t="shared" si="80"/>
        <v>0</v>
      </c>
      <c r="M2207" s="341" t="s">
        <v>4950</v>
      </c>
      <c r="N2207" s="341" t="s">
        <v>4963</v>
      </c>
      <c r="O2207" s="323">
        <f>ROUND(SUMIF(Anlagenbewegungsdaten_AV!B:B,A2207,Anlagenbewegungsdaten_AV!C:C),3)</f>
        <v>0</v>
      </c>
      <c r="P2207" s="320">
        <f>ROUND(SUMIF(Anlagenbewegungsdaten_AV!$B:$B,$A2207,Anlagenbewegungsdaten_AV!$D:$D),2)</f>
        <v>0</v>
      </c>
      <c r="Q2207" s="321">
        <f t="shared" si="81"/>
        <v>0</v>
      </c>
      <c r="S2207" s="324"/>
      <c r="T2207" s="317"/>
      <c r="U2207" s="325"/>
      <c r="V2207" s="325"/>
    </row>
    <row r="2208" spans="1:22" ht="15" customHeight="1" x14ac:dyDescent="0.25">
      <c r="A2208" s="129" t="s">
        <v>4434</v>
      </c>
      <c r="B2208" s="126" t="s">
        <v>2087</v>
      </c>
      <c r="C2208" s="127" t="s">
        <v>4022</v>
      </c>
      <c r="D2208" s="127" t="s">
        <v>4250</v>
      </c>
      <c r="E2208" s="127" t="s">
        <v>4069</v>
      </c>
      <c r="F2208" s="128">
        <v>21.37</v>
      </c>
      <c r="G2208" s="128">
        <v>21.57</v>
      </c>
      <c r="H2208" s="128">
        <v>17.100000000000001</v>
      </c>
      <c r="I2208" s="311"/>
      <c r="J2208" s="319">
        <f>ROUND(SUMIF(Anlagenbewegungsdaten!B:B,A2208,Anlagenbewegungsdaten!C:C),3)</f>
        <v>0</v>
      </c>
      <c r="K2208" s="320">
        <f>ROUND(SUMIF(Anlagenbewegungsdaten!$B:$B,$A2208,Anlagenbewegungsdaten!$D:$D),2)</f>
        <v>0</v>
      </c>
      <c r="L2208" s="321">
        <f t="shared" si="80"/>
        <v>0</v>
      </c>
      <c r="M2208" s="341" t="s">
        <v>4950</v>
      </c>
      <c r="N2208" s="341" t="s">
        <v>4963</v>
      </c>
      <c r="O2208" s="323">
        <f>ROUND(SUMIF(Anlagenbewegungsdaten_AV!B:B,A2208,Anlagenbewegungsdaten_AV!C:C),3)</f>
        <v>0</v>
      </c>
      <c r="P2208" s="320">
        <f>ROUND(SUMIF(Anlagenbewegungsdaten_AV!$B:$B,$A2208,Anlagenbewegungsdaten_AV!$D:$D),2)</f>
        <v>0</v>
      </c>
      <c r="Q2208" s="321">
        <f t="shared" si="81"/>
        <v>0</v>
      </c>
      <c r="S2208" s="324"/>
      <c r="T2208" s="317"/>
      <c r="U2208" s="325"/>
      <c r="V2208" s="325"/>
    </row>
    <row r="2209" spans="1:22" ht="15" customHeight="1" x14ac:dyDescent="0.25">
      <c r="A2209" s="129" t="s">
        <v>2092</v>
      </c>
      <c r="B2209" s="126" t="s">
        <v>2087</v>
      </c>
      <c r="C2209" s="127" t="s">
        <v>4022</v>
      </c>
      <c r="D2209" s="127" t="s">
        <v>1839</v>
      </c>
      <c r="E2209" s="127" t="s">
        <v>2462</v>
      </c>
      <c r="F2209" s="128">
        <v>18.46</v>
      </c>
      <c r="G2209" s="128">
        <v>18.66</v>
      </c>
      <c r="H2209" s="128">
        <v>14.77</v>
      </c>
      <c r="I2209" s="311"/>
      <c r="J2209" s="319">
        <f>ROUND(SUMIF(Anlagenbewegungsdaten!B:B,A2209,Anlagenbewegungsdaten!C:C),3)</f>
        <v>0</v>
      </c>
      <c r="K2209" s="320">
        <f>ROUND(SUMIF(Anlagenbewegungsdaten!$B:$B,$A2209,Anlagenbewegungsdaten!$D:$D),2)</f>
        <v>0</v>
      </c>
      <c r="L2209" s="321">
        <f t="shared" si="80"/>
        <v>0</v>
      </c>
      <c r="M2209" s="341" t="s">
        <v>4950</v>
      </c>
      <c r="N2209" s="341" t="s">
        <v>4963</v>
      </c>
      <c r="O2209" s="323">
        <f>ROUND(SUMIF(Anlagenbewegungsdaten_AV!B:B,A2209,Anlagenbewegungsdaten_AV!C:C),3)</f>
        <v>0</v>
      </c>
      <c r="P2209" s="320">
        <f>ROUND(SUMIF(Anlagenbewegungsdaten_AV!$B:$B,$A2209,Anlagenbewegungsdaten_AV!$D:$D),2)</f>
        <v>0</v>
      </c>
      <c r="Q2209" s="321">
        <f t="shared" si="81"/>
        <v>0</v>
      </c>
      <c r="S2209" s="324"/>
      <c r="T2209" s="317"/>
      <c r="U2209" s="325"/>
      <c r="V2209" s="325"/>
    </row>
    <row r="2210" spans="1:22" ht="15" customHeight="1" x14ac:dyDescent="0.25">
      <c r="A2210" s="129" t="s">
        <v>2093</v>
      </c>
      <c r="B2210" s="126" t="s">
        <v>2087</v>
      </c>
      <c r="C2210" s="127" t="s">
        <v>4022</v>
      </c>
      <c r="D2210" s="127" t="s">
        <v>1841</v>
      </c>
      <c r="E2210" s="127" t="s">
        <v>2465</v>
      </c>
      <c r="F2210" s="128">
        <v>20.46</v>
      </c>
      <c r="G2210" s="128">
        <v>20.66</v>
      </c>
      <c r="H2210" s="128">
        <v>16.37</v>
      </c>
      <c r="I2210" s="311"/>
      <c r="J2210" s="319">
        <f>ROUND(SUMIF(Anlagenbewegungsdaten!B:B,A2210,Anlagenbewegungsdaten!C:C),3)</f>
        <v>0</v>
      </c>
      <c r="K2210" s="320">
        <f>ROUND(SUMIF(Anlagenbewegungsdaten!$B:$B,$A2210,Anlagenbewegungsdaten!$D:$D),2)</f>
        <v>0</v>
      </c>
      <c r="L2210" s="321">
        <f t="shared" si="80"/>
        <v>0</v>
      </c>
      <c r="M2210" s="341" t="s">
        <v>4950</v>
      </c>
      <c r="N2210" s="341" t="s">
        <v>4963</v>
      </c>
      <c r="O2210" s="323">
        <f>ROUND(SUMIF(Anlagenbewegungsdaten_AV!B:B,A2210,Anlagenbewegungsdaten_AV!C:C),3)</f>
        <v>0</v>
      </c>
      <c r="P2210" s="320">
        <f>ROUND(SUMIF(Anlagenbewegungsdaten_AV!$B:$B,$A2210,Anlagenbewegungsdaten_AV!$D:$D),2)</f>
        <v>0</v>
      </c>
      <c r="Q2210" s="321">
        <f t="shared" si="81"/>
        <v>0</v>
      </c>
      <c r="S2210" s="324"/>
      <c r="T2210" s="317"/>
      <c r="U2210" s="325"/>
      <c r="V2210" s="325"/>
    </row>
    <row r="2211" spans="1:22" ht="15" customHeight="1" x14ac:dyDescent="0.25">
      <c r="A2211" s="129" t="s">
        <v>2094</v>
      </c>
      <c r="B2211" s="126" t="s">
        <v>2087</v>
      </c>
      <c r="C2211" s="127" t="s">
        <v>4022</v>
      </c>
      <c r="D2211" s="127" t="s">
        <v>1843</v>
      </c>
      <c r="E2211" s="127" t="s">
        <v>1543</v>
      </c>
      <c r="F2211" s="128">
        <v>21.46</v>
      </c>
      <c r="G2211" s="128">
        <v>21.66</v>
      </c>
      <c r="H2211" s="128">
        <v>17.170000000000002</v>
      </c>
      <c r="I2211" s="311"/>
      <c r="J2211" s="319">
        <f>ROUND(SUMIF(Anlagenbewegungsdaten!B:B,A2211,Anlagenbewegungsdaten!C:C),3)</f>
        <v>587814.5</v>
      </c>
      <c r="K2211" s="320">
        <f>ROUND(SUMIF(Anlagenbewegungsdaten!$B:$B,$A2211,Anlagenbewegungsdaten!$D:$D),2)</f>
        <v>126144.99</v>
      </c>
      <c r="L2211" s="321">
        <f t="shared" si="80"/>
        <v>2.8920688421862906E-7</v>
      </c>
      <c r="M2211" s="341" t="s">
        <v>4950</v>
      </c>
      <c r="N2211" s="341" t="s">
        <v>4963</v>
      </c>
      <c r="O2211" s="323">
        <f>ROUND(SUMIF(Anlagenbewegungsdaten_AV!B:B,A2211,Anlagenbewegungsdaten_AV!C:C),3)</f>
        <v>0</v>
      </c>
      <c r="P2211" s="320">
        <f>ROUND(SUMIF(Anlagenbewegungsdaten_AV!$B:$B,$A2211,Anlagenbewegungsdaten_AV!$D:$D),2)</f>
        <v>0</v>
      </c>
      <c r="Q2211" s="321">
        <f t="shared" si="81"/>
        <v>0</v>
      </c>
      <c r="S2211" s="324"/>
      <c r="T2211" s="317"/>
      <c r="U2211" s="325"/>
      <c r="V2211" s="325"/>
    </row>
    <row r="2212" spans="1:22" ht="15" customHeight="1" x14ac:dyDescent="0.25">
      <c r="A2212" s="129" t="s">
        <v>2095</v>
      </c>
      <c r="B2212" s="126" t="s">
        <v>2087</v>
      </c>
      <c r="C2212" s="127" t="s">
        <v>4022</v>
      </c>
      <c r="D2212" s="127" t="s">
        <v>1845</v>
      </c>
      <c r="E2212" s="127" t="s">
        <v>1546</v>
      </c>
      <c r="F2212" s="128">
        <v>21.46</v>
      </c>
      <c r="G2212" s="128">
        <v>21.66</v>
      </c>
      <c r="H2212" s="128">
        <v>17.170000000000002</v>
      </c>
      <c r="I2212" s="311"/>
      <c r="J2212" s="319">
        <f>ROUND(SUMIF(Anlagenbewegungsdaten!B:B,A2212,Anlagenbewegungsdaten!C:C),3)</f>
        <v>0</v>
      </c>
      <c r="K2212" s="320">
        <f>ROUND(SUMIF(Anlagenbewegungsdaten!$B:$B,$A2212,Anlagenbewegungsdaten!$D:$D),2)</f>
        <v>0</v>
      </c>
      <c r="L2212" s="321">
        <f t="shared" si="80"/>
        <v>0</v>
      </c>
      <c r="M2212" s="341" t="s">
        <v>4950</v>
      </c>
      <c r="N2212" s="341" t="s">
        <v>4963</v>
      </c>
      <c r="O2212" s="323">
        <f>ROUND(SUMIF(Anlagenbewegungsdaten_AV!B:B,A2212,Anlagenbewegungsdaten_AV!C:C),3)</f>
        <v>0</v>
      </c>
      <c r="P2212" s="320">
        <f>ROUND(SUMIF(Anlagenbewegungsdaten_AV!$B:$B,$A2212,Anlagenbewegungsdaten_AV!$D:$D),2)</f>
        <v>0</v>
      </c>
      <c r="Q2212" s="321">
        <f t="shared" si="81"/>
        <v>0</v>
      </c>
      <c r="S2212" s="324"/>
      <c r="T2212" s="317"/>
      <c r="U2212" s="325"/>
      <c r="V2212" s="325"/>
    </row>
    <row r="2213" spans="1:22" ht="15" customHeight="1" x14ac:dyDescent="0.25">
      <c r="A2213" s="129" t="s">
        <v>2918</v>
      </c>
      <c r="B2213" s="126" t="s">
        <v>2087</v>
      </c>
      <c r="C2213" s="127" t="s">
        <v>4022</v>
      </c>
      <c r="D2213" s="127" t="s">
        <v>2737</v>
      </c>
      <c r="E2213" s="127" t="s">
        <v>2555</v>
      </c>
      <c r="F2213" s="128">
        <v>21.43</v>
      </c>
      <c r="G2213" s="128">
        <v>21.63</v>
      </c>
      <c r="H2213" s="128">
        <v>17.14</v>
      </c>
      <c r="I2213" s="311"/>
      <c r="J2213" s="319">
        <f>ROUND(SUMIF(Anlagenbewegungsdaten!B:B,A2213,Anlagenbewegungsdaten!C:C),3)</f>
        <v>0</v>
      </c>
      <c r="K2213" s="320">
        <f>ROUND(SUMIF(Anlagenbewegungsdaten!$B:$B,$A2213,Anlagenbewegungsdaten!$D:$D),2)</f>
        <v>0</v>
      </c>
      <c r="L2213" s="321">
        <f t="shared" si="80"/>
        <v>0</v>
      </c>
      <c r="M2213" s="341" t="s">
        <v>4950</v>
      </c>
      <c r="N2213" s="341" t="s">
        <v>4963</v>
      </c>
      <c r="O2213" s="323">
        <f>ROUND(SUMIF(Anlagenbewegungsdaten_AV!B:B,A2213,Anlagenbewegungsdaten_AV!C:C),3)</f>
        <v>0</v>
      </c>
      <c r="P2213" s="320">
        <f>ROUND(SUMIF(Anlagenbewegungsdaten_AV!$B:$B,$A2213,Anlagenbewegungsdaten_AV!$D:$D),2)</f>
        <v>0</v>
      </c>
      <c r="Q2213" s="321">
        <f t="shared" si="81"/>
        <v>0</v>
      </c>
      <c r="S2213" s="324"/>
      <c r="T2213" s="317"/>
      <c r="U2213" s="325"/>
      <c r="V2213" s="325"/>
    </row>
    <row r="2214" spans="1:22" ht="15" customHeight="1" x14ac:dyDescent="0.25">
      <c r="A2214" s="129" t="s">
        <v>3662</v>
      </c>
      <c r="B2214" s="126" t="s">
        <v>2087</v>
      </c>
      <c r="C2214" s="127" t="s">
        <v>4022</v>
      </c>
      <c r="D2214" s="127" t="s">
        <v>3481</v>
      </c>
      <c r="E2214" s="127" t="s">
        <v>3299</v>
      </c>
      <c r="F2214" s="128">
        <v>21.4</v>
      </c>
      <c r="G2214" s="128">
        <v>21.599999999999998</v>
      </c>
      <c r="H2214" s="128">
        <v>17.12</v>
      </c>
      <c r="I2214" s="311"/>
      <c r="J2214" s="319">
        <f>ROUND(SUMIF(Anlagenbewegungsdaten!B:B,A2214,Anlagenbewegungsdaten!C:C),3)</f>
        <v>0</v>
      </c>
      <c r="K2214" s="320">
        <f>ROUND(SUMIF(Anlagenbewegungsdaten!$B:$B,$A2214,Anlagenbewegungsdaten!$D:$D),2)</f>
        <v>0</v>
      </c>
      <c r="L2214" s="321">
        <f t="shared" si="80"/>
        <v>0</v>
      </c>
      <c r="M2214" s="341" t="s">
        <v>4950</v>
      </c>
      <c r="N2214" s="341" t="s">
        <v>4963</v>
      </c>
      <c r="O2214" s="323">
        <f>ROUND(SUMIF(Anlagenbewegungsdaten_AV!B:B,A2214,Anlagenbewegungsdaten_AV!C:C),3)</f>
        <v>0</v>
      </c>
      <c r="P2214" s="320">
        <f>ROUND(SUMIF(Anlagenbewegungsdaten_AV!$B:$B,$A2214,Anlagenbewegungsdaten_AV!$D:$D),2)</f>
        <v>0</v>
      </c>
      <c r="Q2214" s="321">
        <f t="shared" si="81"/>
        <v>0</v>
      </c>
      <c r="S2214" s="324"/>
      <c r="T2214" s="317"/>
      <c r="U2214" s="325"/>
      <c r="V2214" s="325"/>
    </row>
    <row r="2215" spans="1:22" ht="15" customHeight="1" x14ac:dyDescent="0.25">
      <c r="A2215" s="129" t="s">
        <v>4435</v>
      </c>
      <c r="B2215" s="126" t="s">
        <v>2087</v>
      </c>
      <c r="C2215" s="127" t="s">
        <v>4022</v>
      </c>
      <c r="D2215" s="127" t="s">
        <v>4252</v>
      </c>
      <c r="E2215" s="127" t="s">
        <v>4069</v>
      </c>
      <c r="F2215" s="128">
        <v>21.37</v>
      </c>
      <c r="G2215" s="128">
        <v>21.57</v>
      </c>
      <c r="H2215" s="128">
        <v>17.100000000000001</v>
      </c>
      <c r="I2215" s="311"/>
      <c r="J2215" s="319">
        <f>ROUND(SUMIF(Anlagenbewegungsdaten!B:B,A2215,Anlagenbewegungsdaten!C:C),3)</f>
        <v>0</v>
      </c>
      <c r="K2215" s="320">
        <f>ROUND(SUMIF(Anlagenbewegungsdaten!$B:$B,$A2215,Anlagenbewegungsdaten!$D:$D),2)</f>
        <v>0</v>
      </c>
      <c r="L2215" s="321">
        <f t="shared" si="80"/>
        <v>0</v>
      </c>
      <c r="M2215" s="341" t="s">
        <v>4950</v>
      </c>
      <c r="N2215" s="341" t="s">
        <v>4963</v>
      </c>
      <c r="O2215" s="323">
        <f>ROUND(SUMIF(Anlagenbewegungsdaten_AV!B:B,A2215,Anlagenbewegungsdaten_AV!C:C),3)</f>
        <v>0</v>
      </c>
      <c r="P2215" s="320">
        <f>ROUND(SUMIF(Anlagenbewegungsdaten_AV!$B:$B,$A2215,Anlagenbewegungsdaten_AV!$D:$D),2)</f>
        <v>0</v>
      </c>
      <c r="Q2215" s="321">
        <f t="shared" si="81"/>
        <v>0</v>
      </c>
      <c r="S2215" s="324"/>
      <c r="T2215" s="317"/>
      <c r="U2215" s="325"/>
      <c r="V2215" s="325"/>
    </row>
    <row r="2216" spans="1:22" ht="15" customHeight="1" x14ac:dyDescent="0.25">
      <c r="A2216" s="129" t="s">
        <v>2096</v>
      </c>
      <c r="B2216" s="126" t="s">
        <v>2087</v>
      </c>
      <c r="C2216" s="127" t="s">
        <v>4022</v>
      </c>
      <c r="D2216" s="127" t="s">
        <v>1847</v>
      </c>
      <c r="E2216" s="127" t="s">
        <v>2462</v>
      </c>
      <c r="F2216" s="128">
        <v>19.46</v>
      </c>
      <c r="G2216" s="128">
        <v>19.66</v>
      </c>
      <c r="H2216" s="128">
        <v>15.57</v>
      </c>
      <c r="I2216" s="311"/>
      <c r="J2216" s="319">
        <f>ROUND(SUMIF(Anlagenbewegungsdaten!B:B,A2216,Anlagenbewegungsdaten!C:C),3)</f>
        <v>0</v>
      </c>
      <c r="K2216" s="320">
        <f>ROUND(SUMIF(Anlagenbewegungsdaten!$B:$B,$A2216,Anlagenbewegungsdaten!$D:$D),2)</f>
        <v>0</v>
      </c>
      <c r="L2216" s="321">
        <f t="shared" si="80"/>
        <v>0</v>
      </c>
      <c r="M2216" s="341" t="s">
        <v>4950</v>
      </c>
      <c r="N2216" s="341" t="s">
        <v>4963</v>
      </c>
      <c r="O2216" s="323">
        <f>ROUND(SUMIF(Anlagenbewegungsdaten_AV!B:B,A2216,Anlagenbewegungsdaten_AV!C:C),3)</f>
        <v>0</v>
      </c>
      <c r="P2216" s="320">
        <f>ROUND(SUMIF(Anlagenbewegungsdaten_AV!$B:$B,$A2216,Anlagenbewegungsdaten_AV!$D:$D),2)</f>
        <v>0</v>
      </c>
      <c r="Q2216" s="321">
        <f t="shared" si="81"/>
        <v>0</v>
      </c>
      <c r="S2216" s="324"/>
      <c r="T2216" s="317"/>
      <c r="U2216" s="325"/>
      <c r="V2216" s="325"/>
    </row>
    <row r="2217" spans="1:22" ht="15" customHeight="1" x14ac:dyDescent="0.25">
      <c r="A2217" s="129" t="s">
        <v>2097</v>
      </c>
      <c r="B2217" s="126" t="s">
        <v>2087</v>
      </c>
      <c r="C2217" s="127" t="s">
        <v>4022</v>
      </c>
      <c r="D2217" s="127" t="s">
        <v>1849</v>
      </c>
      <c r="E2217" s="127" t="s">
        <v>2465</v>
      </c>
      <c r="F2217" s="128">
        <v>21.46</v>
      </c>
      <c r="G2217" s="128">
        <v>21.66</v>
      </c>
      <c r="H2217" s="128">
        <v>17.170000000000002</v>
      </c>
      <c r="I2217" s="311"/>
      <c r="J2217" s="319">
        <f>ROUND(SUMIF(Anlagenbewegungsdaten!B:B,A2217,Anlagenbewegungsdaten!C:C),3)</f>
        <v>0</v>
      </c>
      <c r="K2217" s="320">
        <f>ROUND(SUMIF(Anlagenbewegungsdaten!$B:$B,$A2217,Anlagenbewegungsdaten!$D:$D),2)</f>
        <v>0</v>
      </c>
      <c r="L2217" s="321">
        <f t="shared" si="80"/>
        <v>0</v>
      </c>
      <c r="M2217" s="341" t="s">
        <v>4950</v>
      </c>
      <c r="N2217" s="341" t="s">
        <v>4963</v>
      </c>
      <c r="O2217" s="323">
        <f>ROUND(SUMIF(Anlagenbewegungsdaten_AV!B:B,A2217,Anlagenbewegungsdaten_AV!C:C),3)</f>
        <v>0</v>
      </c>
      <c r="P2217" s="320">
        <f>ROUND(SUMIF(Anlagenbewegungsdaten_AV!$B:$B,$A2217,Anlagenbewegungsdaten_AV!$D:$D),2)</f>
        <v>0</v>
      </c>
      <c r="Q2217" s="321">
        <f t="shared" si="81"/>
        <v>0</v>
      </c>
      <c r="S2217" s="324"/>
      <c r="T2217" s="317"/>
      <c r="U2217" s="325"/>
      <c r="V2217" s="325"/>
    </row>
    <row r="2218" spans="1:22" ht="15" customHeight="1" x14ac:dyDescent="0.25">
      <c r="A2218" s="129" t="s">
        <v>2098</v>
      </c>
      <c r="B2218" s="126" t="s">
        <v>2087</v>
      </c>
      <c r="C2218" s="127" t="s">
        <v>4022</v>
      </c>
      <c r="D2218" s="127" t="s">
        <v>1851</v>
      </c>
      <c r="E2218" s="127" t="s">
        <v>1543</v>
      </c>
      <c r="F2218" s="128">
        <v>22.46</v>
      </c>
      <c r="G2218" s="128">
        <v>22.66</v>
      </c>
      <c r="H2218" s="128">
        <v>17.97</v>
      </c>
      <c r="I2218" s="311"/>
      <c r="J2218" s="319">
        <f>ROUND(SUMIF(Anlagenbewegungsdaten!B:B,A2218,Anlagenbewegungsdaten!C:C),3)</f>
        <v>0</v>
      </c>
      <c r="K2218" s="320">
        <f>ROUND(SUMIF(Anlagenbewegungsdaten!$B:$B,$A2218,Anlagenbewegungsdaten!$D:$D),2)</f>
        <v>0</v>
      </c>
      <c r="L2218" s="321">
        <f t="shared" si="80"/>
        <v>0</v>
      </c>
      <c r="M2218" s="341" t="s">
        <v>4950</v>
      </c>
      <c r="N2218" s="341" t="s">
        <v>4963</v>
      </c>
      <c r="O2218" s="323">
        <f>ROUND(SUMIF(Anlagenbewegungsdaten_AV!B:B,A2218,Anlagenbewegungsdaten_AV!C:C),3)</f>
        <v>0</v>
      </c>
      <c r="P2218" s="320">
        <f>ROUND(SUMIF(Anlagenbewegungsdaten_AV!$B:$B,$A2218,Anlagenbewegungsdaten_AV!$D:$D),2)</f>
        <v>0</v>
      </c>
      <c r="Q2218" s="321">
        <f t="shared" si="81"/>
        <v>0</v>
      </c>
      <c r="S2218" s="324"/>
      <c r="T2218" s="317"/>
      <c r="U2218" s="325"/>
      <c r="V2218" s="325"/>
    </row>
    <row r="2219" spans="1:22" ht="15" customHeight="1" x14ac:dyDescent="0.25">
      <c r="A2219" s="129" t="s">
        <v>2099</v>
      </c>
      <c r="B2219" s="126" t="s">
        <v>2087</v>
      </c>
      <c r="C2219" s="127" t="s">
        <v>4022</v>
      </c>
      <c r="D2219" s="127" t="s">
        <v>1853</v>
      </c>
      <c r="E2219" s="127" t="s">
        <v>1546</v>
      </c>
      <c r="F2219" s="128">
        <v>22.46</v>
      </c>
      <c r="G2219" s="128">
        <v>22.66</v>
      </c>
      <c r="H2219" s="128">
        <v>17.97</v>
      </c>
      <c r="I2219" s="311"/>
      <c r="J2219" s="319">
        <f>ROUND(SUMIF(Anlagenbewegungsdaten!B:B,A2219,Anlagenbewegungsdaten!C:C),3)</f>
        <v>0</v>
      </c>
      <c r="K2219" s="320">
        <f>ROUND(SUMIF(Anlagenbewegungsdaten!$B:$B,$A2219,Anlagenbewegungsdaten!$D:$D),2)</f>
        <v>0</v>
      </c>
      <c r="L2219" s="321">
        <f t="shared" si="80"/>
        <v>0</v>
      </c>
      <c r="M2219" s="341" t="s">
        <v>4950</v>
      </c>
      <c r="N2219" s="341" t="s">
        <v>4963</v>
      </c>
      <c r="O2219" s="323">
        <f>ROUND(SUMIF(Anlagenbewegungsdaten_AV!B:B,A2219,Anlagenbewegungsdaten_AV!C:C),3)</f>
        <v>0</v>
      </c>
      <c r="P2219" s="320">
        <f>ROUND(SUMIF(Anlagenbewegungsdaten_AV!$B:$B,$A2219,Anlagenbewegungsdaten_AV!$D:$D),2)</f>
        <v>0</v>
      </c>
      <c r="Q2219" s="321">
        <f t="shared" si="81"/>
        <v>0</v>
      </c>
      <c r="S2219" s="324"/>
      <c r="T2219" s="317"/>
      <c r="U2219" s="325"/>
      <c r="V2219" s="325"/>
    </row>
    <row r="2220" spans="1:22" ht="15" customHeight="1" x14ac:dyDescent="0.25">
      <c r="A2220" s="129" t="s">
        <v>2919</v>
      </c>
      <c r="B2220" s="126" t="s">
        <v>2087</v>
      </c>
      <c r="C2220" s="127" t="s">
        <v>4022</v>
      </c>
      <c r="D2220" s="127" t="s">
        <v>2739</v>
      </c>
      <c r="E2220" s="127" t="s">
        <v>2555</v>
      </c>
      <c r="F2220" s="128">
        <v>22.43</v>
      </c>
      <c r="G2220" s="128">
        <v>22.63</v>
      </c>
      <c r="H2220" s="128">
        <v>17.940000000000001</v>
      </c>
      <c r="I2220" s="311"/>
      <c r="J2220" s="319">
        <f>ROUND(SUMIF(Anlagenbewegungsdaten!B:B,A2220,Anlagenbewegungsdaten!C:C),3)</f>
        <v>0</v>
      </c>
      <c r="K2220" s="320">
        <f>ROUND(SUMIF(Anlagenbewegungsdaten!$B:$B,$A2220,Anlagenbewegungsdaten!$D:$D),2)</f>
        <v>0</v>
      </c>
      <c r="L2220" s="321">
        <f t="shared" si="80"/>
        <v>0</v>
      </c>
      <c r="M2220" s="341" t="s">
        <v>4950</v>
      </c>
      <c r="N2220" s="341" t="s">
        <v>4963</v>
      </c>
      <c r="O2220" s="323">
        <f>ROUND(SUMIF(Anlagenbewegungsdaten_AV!B:B,A2220,Anlagenbewegungsdaten_AV!C:C),3)</f>
        <v>0</v>
      </c>
      <c r="P2220" s="320">
        <f>ROUND(SUMIF(Anlagenbewegungsdaten_AV!$B:$B,$A2220,Anlagenbewegungsdaten_AV!$D:$D),2)</f>
        <v>0</v>
      </c>
      <c r="Q2220" s="321">
        <f t="shared" si="81"/>
        <v>0</v>
      </c>
      <c r="S2220" s="324"/>
      <c r="T2220" s="317"/>
      <c r="U2220" s="325"/>
      <c r="V2220" s="325"/>
    </row>
    <row r="2221" spans="1:22" ht="15" customHeight="1" x14ac:dyDescent="0.25">
      <c r="A2221" s="129" t="s">
        <v>3663</v>
      </c>
      <c r="B2221" s="126" t="s">
        <v>2087</v>
      </c>
      <c r="C2221" s="127" t="s">
        <v>4022</v>
      </c>
      <c r="D2221" s="127" t="s">
        <v>3483</v>
      </c>
      <c r="E2221" s="127" t="s">
        <v>3299</v>
      </c>
      <c r="F2221" s="128">
        <v>22.4</v>
      </c>
      <c r="G2221" s="128">
        <v>22.599999999999998</v>
      </c>
      <c r="H2221" s="128">
        <v>17.920000000000002</v>
      </c>
      <c r="I2221" s="311"/>
      <c r="J2221" s="319">
        <f>ROUND(SUMIF(Anlagenbewegungsdaten!B:B,A2221,Anlagenbewegungsdaten!C:C),3)</f>
        <v>0</v>
      </c>
      <c r="K2221" s="320">
        <f>ROUND(SUMIF(Anlagenbewegungsdaten!$B:$B,$A2221,Anlagenbewegungsdaten!$D:$D),2)</f>
        <v>0</v>
      </c>
      <c r="L2221" s="321">
        <f t="shared" si="80"/>
        <v>0</v>
      </c>
      <c r="M2221" s="341" t="s">
        <v>4950</v>
      </c>
      <c r="N2221" s="341" t="s">
        <v>4963</v>
      </c>
      <c r="O2221" s="323">
        <f>ROUND(SUMIF(Anlagenbewegungsdaten_AV!B:B,A2221,Anlagenbewegungsdaten_AV!C:C),3)</f>
        <v>0</v>
      </c>
      <c r="P2221" s="320">
        <f>ROUND(SUMIF(Anlagenbewegungsdaten_AV!$B:$B,$A2221,Anlagenbewegungsdaten_AV!$D:$D),2)</f>
        <v>0</v>
      </c>
      <c r="Q2221" s="321">
        <f t="shared" si="81"/>
        <v>0</v>
      </c>
      <c r="S2221" s="324"/>
      <c r="T2221" s="317"/>
      <c r="U2221" s="325"/>
      <c r="V2221" s="325"/>
    </row>
    <row r="2222" spans="1:22" ht="15" customHeight="1" x14ac:dyDescent="0.25">
      <c r="A2222" s="129" t="s">
        <v>4436</v>
      </c>
      <c r="B2222" s="126" t="s">
        <v>2087</v>
      </c>
      <c r="C2222" s="127" t="s">
        <v>4022</v>
      </c>
      <c r="D2222" s="127" t="s">
        <v>4254</v>
      </c>
      <c r="E2222" s="127" t="s">
        <v>4069</v>
      </c>
      <c r="F2222" s="128">
        <v>22.37</v>
      </c>
      <c r="G2222" s="128">
        <v>22.57</v>
      </c>
      <c r="H2222" s="128">
        <v>17.899999999999999</v>
      </c>
      <c r="I2222" s="311"/>
      <c r="J2222" s="319">
        <f>ROUND(SUMIF(Anlagenbewegungsdaten!B:B,A2222,Anlagenbewegungsdaten!C:C),3)</f>
        <v>0</v>
      </c>
      <c r="K2222" s="320">
        <f>ROUND(SUMIF(Anlagenbewegungsdaten!$B:$B,$A2222,Anlagenbewegungsdaten!$D:$D),2)</f>
        <v>0</v>
      </c>
      <c r="L2222" s="321">
        <f t="shared" si="80"/>
        <v>0</v>
      </c>
      <c r="M2222" s="341" t="s">
        <v>4950</v>
      </c>
      <c r="N2222" s="341" t="s">
        <v>4963</v>
      </c>
      <c r="O2222" s="323">
        <f>ROUND(SUMIF(Anlagenbewegungsdaten_AV!B:B,A2222,Anlagenbewegungsdaten_AV!C:C),3)</f>
        <v>0</v>
      </c>
      <c r="P2222" s="320">
        <f>ROUND(SUMIF(Anlagenbewegungsdaten_AV!$B:$B,$A2222,Anlagenbewegungsdaten_AV!$D:$D),2)</f>
        <v>0</v>
      </c>
      <c r="Q2222" s="321">
        <f t="shared" si="81"/>
        <v>0</v>
      </c>
      <c r="S2222" s="324"/>
      <c r="T2222" s="317"/>
      <c r="U2222" s="325"/>
      <c r="V2222" s="325"/>
    </row>
    <row r="2223" spans="1:22" ht="15" customHeight="1" x14ac:dyDescent="0.25">
      <c r="A2223" s="129" t="s">
        <v>2100</v>
      </c>
      <c r="B2223" s="126" t="s">
        <v>2087</v>
      </c>
      <c r="C2223" s="127" t="s">
        <v>4022</v>
      </c>
      <c r="D2223" s="127" t="s">
        <v>1855</v>
      </c>
      <c r="E2223" s="127" t="s">
        <v>2462</v>
      </c>
      <c r="F2223" s="128">
        <v>19.46</v>
      </c>
      <c r="G2223" s="128">
        <v>19.66</v>
      </c>
      <c r="H2223" s="128">
        <v>15.57</v>
      </c>
      <c r="I2223" s="311"/>
      <c r="J2223" s="319">
        <f>ROUND(SUMIF(Anlagenbewegungsdaten!B:B,A2223,Anlagenbewegungsdaten!C:C),3)</f>
        <v>0</v>
      </c>
      <c r="K2223" s="320">
        <f>ROUND(SUMIF(Anlagenbewegungsdaten!$B:$B,$A2223,Anlagenbewegungsdaten!$D:$D),2)</f>
        <v>0</v>
      </c>
      <c r="L2223" s="321">
        <f t="shared" si="80"/>
        <v>0</v>
      </c>
      <c r="M2223" s="341" t="s">
        <v>4950</v>
      </c>
      <c r="N2223" s="341" t="s">
        <v>4963</v>
      </c>
      <c r="O2223" s="323">
        <f>ROUND(SUMIF(Anlagenbewegungsdaten_AV!B:B,A2223,Anlagenbewegungsdaten_AV!C:C),3)</f>
        <v>0</v>
      </c>
      <c r="P2223" s="320">
        <f>ROUND(SUMIF(Anlagenbewegungsdaten_AV!$B:$B,$A2223,Anlagenbewegungsdaten_AV!$D:$D),2)</f>
        <v>0</v>
      </c>
      <c r="Q2223" s="321">
        <f t="shared" si="81"/>
        <v>0</v>
      </c>
      <c r="S2223" s="324"/>
      <c r="T2223" s="317"/>
      <c r="U2223" s="325"/>
      <c r="V2223" s="325"/>
    </row>
    <row r="2224" spans="1:22" ht="15" customHeight="1" x14ac:dyDescent="0.25">
      <c r="A2224" s="129" t="s">
        <v>2101</v>
      </c>
      <c r="B2224" s="126" t="s">
        <v>2087</v>
      </c>
      <c r="C2224" s="127" t="s">
        <v>4022</v>
      </c>
      <c r="D2224" s="127" t="s">
        <v>1857</v>
      </c>
      <c r="E2224" s="127" t="s">
        <v>2465</v>
      </c>
      <c r="F2224" s="128">
        <v>21.46</v>
      </c>
      <c r="G2224" s="128">
        <v>21.66</v>
      </c>
      <c r="H2224" s="128">
        <v>17.170000000000002</v>
      </c>
      <c r="I2224" s="311"/>
      <c r="J2224" s="319">
        <f>ROUND(SUMIF(Anlagenbewegungsdaten!B:B,A2224,Anlagenbewegungsdaten!C:C),3)</f>
        <v>0</v>
      </c>
      <c r="K2224" s="320">
        <f>ROUND(SUMIF(Anlagenbewegungsdaten!$B:$B,$A2224,Anlagenbewegungsdaten!$D:$D),2)</f>
        <v>0</v>
      </c>
      <c r="L2224" s="321">
        <f t="shared" si="80"/>
        <v>0</v>
      </c>
      <c r="M2224" s="341" t="s">
        <v>4950</v>
      </c>
      <c r="N2224" s="341" t="s">
        <v>4963</v>
      </c>
      <c r="O2224" s="323">
        <f>ROUND(SUMIF(Anlagenbewegungsdaten_AV!B:B,A2224,Anlagenbewegungsdaten_AV!C:C),3)</f>
        <v>0</v>
      </c>
      <c r="P2224" s="320">
        <f>ROUND(SUMIF(Anlagenbewegungsdaten_AV!$B:$B,$A2224,Anlagenbewegungsdaten_AV!$D:$D),2)</f>
        <v>0</v>
      </c>
      <c r="Q2224" s="321">
        <f t="shared" si="81"/>
        <v>0</v>
      </c>
      <c r="S2224" s="324"/>
      <c r="T2224" s="317"/>
      <c r="U2224" s="325"/>
      <c r="V2224" s="325"/>
    </row>
    <row r="2225" spans="1:22" ht="15" customHeight="1" x14ac:dyDescent="0.25">
      <c r="A2225" s="129" t="s">
        <v>2102</v>
      </c>
      <c r="B2225" s="126" t="s">
        <v>2087</v>
      </c>
      <c r="C2225" s="127" t="s">
        <v>4022</v>
      </c>
      <c r="D2225" s="127" t="s">
        <v>1859</v>
      </c>
      <c r="E2225" s="127" t="s">
        <v>1543</v>
      </c>
      <c r="F2225" s="128">
        <v>22.46</v>
      </c>
      <c r="G2225" s="128">
        <v>22.66</v>
      </c>
      <c r="H2225" s="128">
        <v>17.97</v>
      </c>
      <c r="I2225" s="311"/>
      <c r="J2225" s="319">
        <f>ROUND(SUMIF(Anlagenbewegungsdaten!B:B,A2225,Anlagenbewegungsdaten!C:C),3)</f>
        <v>0</v>
      </c>
      <c r="K2225" s="320">
        <f>ROUND(SUMIF(Anlagenbewegungsdaten!$B:$B,$A2225,Anlagenbewegungsdaten!$D:$D),2)</f>
        <v>0</v>
      </c>
      <c r="L2225" s="321">
        <f t="shared" si="80"/>
        <v>0</v>
      </c>
      <c r="M2225" s="341" t="s">
        <v>4950</v>
      </c>
      <c r="N2225" s="341" t="s">
        <v>4963</v>
      </c>
      <c r="O2225" s="323">
        <f>ROUND(SUMIF(Anlagenbewegungsdaten_AV!B:B,A2225,Anlagenbewegungsdaten_AV!C:C),3)</f>
        <v>0</v>
      </c>
      <c r="P2225" s="320">
        <f>ROUND(SUMIF(Anlagenbewegungsdaten_AV!$B:$B,$A2225,Anlagenbewegungsdaten_AV!$D:$D),2)</f>
        <v>0</v>
      </c>
      <c r="Q2225" s="321">
        <f t="shared" si="81"/>
        <v>0</v>
      </c>
      <c r="S2225" s="324"/>
      <c r="T2225" s="317"/>
      <c r="U2225" s="325"/>
      <c r="V2225" s="325"/>
    </row>
    <row r="2226" spans="1:22" ht="15" customHeight="1" x14ac:dyDescent="0.25">
      <c r="A2226" s="129" t="s">
        <v>2103</v>
      </c>
      <c r="B2226" s="126" t="s">
        <v>2087</v>
      </c>
      <c r="C2226" s="127" t="s">
        <v>4022</v>
      </c>
      <c r="D2226" s="127" t="s">
        <v>1861</v>
      </c>
      <c r="E2226" s="127" t="s">
        <v>1546</v>
      </c>
      <c r="F2226" s="128">
        <v>22.46</v>
      </c>
      <c r="G2226" s="128">
        <v>22.66</v>
      </c>
      <c r="H2226" s="128">
        <v>17.97</v>
      </c>
      <c r="I2226" s="311"/>
      <c r="J2226" s="319">
        <f>ROUND(SUMIF(Anlagenbewegungsdaten!B:B,A2226,Anlagenbewegungsdaten!C:C),3)</f>
        <v>0</v>
      </c>
      <c r="K2226" s="320">
        <f>ROUND(SUMIF(Anlagenbewegungsdaten!$B:$B,$A2226,Anlagenbewegungsdaten!$D:$D),2)</f>
        <v>0</v>
      </c>
      <c r="L2226" s="321">
        <f t="shared" si="80"/>
        <v>0</v>
      </c>
      <c r="M2226" s="341" t="s">
        <v>4950</v>
      </c>
      <c r="N2226" s="341" t="s">
        <v>4963</v>
      </c>
      <c r="O2226" s="323">
        <f>ROUND(SUMIF(Anlagenbewegungsdaten_AV!B:B,A2226,Anlagenbewegungsdaten_AV!C:C),3)</f>
        <v>0</v>
      </c>
      <c r="P2226" s="320">
        <f>ROUND(SUMIF(Anlagenbewegungsdaten_AV!$B:$B,$A2226,Anlagenbewegungsdaten_AV!$D:$D),2)</f>
        <v>0</v>
      </c>
      <c r="Q2226" s="321">
        <f t="shared" si="81"/>
        <v>0</v>
      </c>
      <c r="S2226" s="324"/>
      <c r="T2226" s="317"/>
      <c r="U2226" s="325"/>
      <c r="V2226" s="325"/>
    </row>
    <row r="2227" spans="1:22" ht="15" customHeight="1" x14ac:dyDescent="0.25">
      <c r="A2227" s="129" t="s">
        <v>2920</v>
      </c>
      <c r="B2227" s="126" t="s">
        <v>2087</v>
      </c>
      <c r="C2227" s="127" t="s">
        <v>4022</v>
      </c>
      <c r="D2227" s="127" t="s">
        <v>2741</v>
      </c>
      <c r="E2227" s="127" t="s">
        <v>2555</v>
      </c>
      <c r="F2227" s="128">
        <v>22.43</v>
      </c>
      <c r="G2227" s="128">
        <v>22.63</v>
      </c>
      <c r="H2227" s="128">
        <v>17.940000000000001</v>
      </c>
      <c r="I2227" s="311"/>
      <c r="J2227" s="319">
        <f>ROUND(SUMIF(Anlagenbewegungsdaten!B:B,A2227,Anlagenbewegungsdaten!C:C),3)</f>
        <v>0</v>
      </c>
      <c r="K2227" s="320">
        <f>ROUND(SUMIF(Anlagenbewegungsdaten!$B:$B,$A2227,Anlagenbewegungsdaten!$D:$D),2)</f>
        <v>0</v>
      </c>
      <c r="L2227" s="321">
        <f t="shared" si="80"/>
        <v>0</v>
      </c>
      <c r="M2227" s="341" t="s">
        <v>4950</v>
      </c>
      <c r="N2227" s="341" t="s">
        <v>4963</v>
      </c>
      <c r="O2227" s="323">
        <f>ROUND(SUMIF(Anlagenbewegungsdaten_AV!B:B,A2227,Anlagenbewegungsdaten_AV!C:C),3)</f>
        <v>0</v>
      </c>
      <c r="P2227" s="320">
        <f>ROUND(SUMIF(Anlagenbewegungsdaten_AV!$B:$B,$A2227,Anlagenbewegungsdaten_AV!$D:$D),2)</f>
        <v>0</v>
      </c>
      <c r="Q2227" s="321">
        <f t="shared" si="81"/>
        <v>0</v>
      </c>
      <c r="S2227" s="324"/>
      <c r="T2227" s="317"/>
      <c r="U2227" s="325"/>
      <c r="V2227" s="325"/>
    </row>
    <row r="2228" spans="1:22" ht="15" customHeight="1" x14ac:dyDescent="0.25">
      <c r="A2228" s="129" t="s">
        <v>3664</v>
      </c>
      <c r="B2228" s="126" t="s">
        <v>2087</v>
      </c>
      <c r="C2228" s="127" t="s">
        <v>4022</v>
      </c>
      <c r="D2228" s="127" t="s">
        <v>3485</v>
      </c>
      <c r="E2228" s="127" t="s">
        <v>3299</v>
      </c>
      <c r="F2228" s="128">
        <v>22.4</v>
      </c>
      <c r="G2228" s="128">
        <v>22.599999999999998</v>
      </c>
      <c r="H2228" s="128">
        <v>17.920000000000002</v>
      </c>
      <c r="I2228" s="311"/>
      <c r="J2228" s="319">
        <f>ROUND(SUMIF(Anlagenbewegungsdaten!B:B,A2228,Anlagenbewegungsdaten!C:C),3)</f>
        <v>0</v>
      </c>
      <c r="K2228" s="320">
        <f>ROUND(SUMIF(Anlagenbewegungsdaten!$B:$B,$A2228,Anlagenbewegungsdaten!$D:$D),2)</f>
        <v>0</v>
      </c>
      <c r="L2228" s="321">
        <f t="shared" si="80"/>
        <v>0</v>
      </c>
      <c r="M2228" s="341" t="s">
        <v>4950</v>
      </c>
      <c r="N2228" s="341" t="s">
        <v>4963</v>
      </c>
      <c r="O2228" s="323">
        <f>ROUND(SUMIF(Anlagenbewegungsdaten_AV!B:B,A2228,Anlagenbewegungsdaten_AV!C:C),3)</f>
        <v>0</v>
      </c>
      <c r="P2228" s="320">
        <f>ROUND(SUMIF(Anlagenbewegungsdaten_AV!$B:$B,$A2228,Anlagenbewegungsdaten_AV!$D:$D),2)</f>
        <v>0</v>
      </c>
      <c r="Q2228" s="321">
        <f t="shared" si="81"/>
        <v>0</v>
      </c>
      <c r="S2228" s="324"/>
      <c r="T2228" s="317"/>
      <c r="U2228" s="325"/>
      <c r="V2228" s="325"/>
    </row>
    <row r="2229" spans="1:22" ht="15" customHeight="1" x14ac:dyDescent="0.25">
      <c r="A2229" s="129" t="s">
        <v>4437</v>
      </c>
      <c r="B2229" s="126" t="s">
        <v>2087</v>
      </c>
      <c r="C2229" s="127" t="s">
        <v>4022</v>
      </c>
      <c r="D2229" s="127" t="s">
        <v>4256</v>
      </c>
      <c r="E2229" s="127" t="s">
        <v>4069</v>
      </c>
      <c r="F2229" s="128">
        <v>22.37</v>
      </c>
      <c r="G2229" s="128">
        <v>22.57</v>
      </c>
      <c r="H2229" s="128">
        <v>17.899999999999999</v>
      </c>
      <c r="I2229" s="311"/>
      <c r="J2229" s="319">
        <f>ROUND(SUMIF(Anlagenbewegungsdaten!B:B,A2229,Anlagenbewegungsdaten!C:C),3)</f>
        <v>0</v>
      </c>
      <c r="K2229" s="320">
        <f>ROUND(SUMIF(Anlagenbewegungsdaten!$B:$B,$A2229,Anlagenbewegungsdaten!$D:$D),2)</f>
        <v>0</v>
      </c>
      <c r="L2229" s="321">
        <f t="shared" si="80"/>
        <v>0</v>
      </c>
      <c r="M2229" s="341" t="s">
        <v>4950</v>
      </c>
      <c r="N2229" s="341" t="s">
        <v>4963</v>
      </c>
      <c r="O2229" s="323">
        <f>ROUND(SUMIF(Anlagenbewegungsdaten_AV!B:B,A2229,Anlagenbewegungsdaten_AV!C:C),3)</f>
        <v>0</v>
      </c>
      <c r="P2229" s="320">
        <f>ROUND(SUMIF(Anlagenbewegungsdaten_AV!$B:$B,$A2229,Anlagenbewegungsdaten_AV!$D:$D),2)</f>
        <v>0</v>
      </c>
      <c r="Q2229" s="321">
        <f t="shared" si="81"/>
        <v>0</v>
      </c>
      <c r="S2229" s="324"/>
      <c r="T2229" s="317"/>
      <c r="U2229" s="325"/>
      <c r="V2229" s="325"/>
    </row>
    <row r="2230" spans="1:22" ht="15" customHeight="1" x14ac:dyDescent="0.25">
      <c r="A2230" s="129" t="s">
        <v>2104</v>
      </c>
      <c r="B2230" s="126" t="s">
        <v>2087</v>
      </c>
      <c r="C2230" s="127" t="s">
        <v>4022</v>
      </c>
      <c r="D2230" s="127" t="s">
        <v>1863</v>
      </c>
      <c r="E2230" s="127" t="s">
        <v>2462</v>
      </c>
      <c r="F2230" s="128">
        <v>20.46</v>
      </c>
      <c r="G2230" s="128">
        <v>20.66</v>
      </c>
      <c r="H2230" s="128">
        <v>16.37</v>
      </c>
      <c r="I2230" s="311"/>
      <c r="J2230" s="319">
        <f>ROUND(SUMIF(Anlagenbewegungsdaten!B:B,A2230,Anlagenbewegungsdaten!C:C),3)</f>
        <v>0</v>
      </c>
      <c r="K2230" s="320">
        <f>ROUND(SUMIF(Anlagenbewegungsdaten!$B:$B,$A2230,Anlagenbewegungsdaten!$D:$D),2)</f>
        <v>0</v>
      </c>
      <c r="L2230" s="321">
        <f t="shared" si="80"/>
        <v>0</v>
      </c>
      <c r="M2230" s="341" t="s">
        <v>4950</v>
      </c>
      <c r="N2230" s="341" t="s">
        <v>4963</v>
      </c>
      <c r="O2230" s="323">
        <f>ROUND(SUMIF(Anlagenbewegungsdaten_AV!B:B,A2230,Anlagenbewegungsdaten_AV!C:C),3)</f>
        <v>0</v>
      </c>
      <c r="P2230" s="320">
        <f>ROUND(SUMIF(Anlagenbewegungsdaten_AV!$B:$B,$A2230,Anlagenbewegungsdaten_AV!$D:$D),2)</f>
        <v>0</v>
      </c>
      <c r="Q2230" s="321">
        <f t="shared" si="81"/>
        <v>0</v>
      </c>
      <c r="S2230" s="324"/>
      <c r="T2230" s="317"/>
      <c r="U2230" s="325"/>
      <c r="V2230" s="325"/>
    </row>
    <row r="2231" spans="1:22" ht="15" customHeight="1" x14ac:dyDescent="0.25">
      <c r="A2231" s="129" t="s">
        <v>2105</v>
      </c>
      <c r="B2231" s="126" t="s">
        <v>2087</v>
      </c>
      <c r="C2231" s="127" t="s">
        <v>4022</v>
      </c>
      <c r="D2231" s="127" t="s">
        <v>1865</v>
      </c>
      <c r="E2231" s="127" t="s">
        <v>2465</v>
      </c>
      <c r="F2231" s="128">
        <v>22.46</v>
      </c>
      <c r="G2231" s="128">
        <v>22.66</v>
      </c>
      <c r="H2231" s="128">
        <v>17.97</v>
      </c>
      <c r="I2231" s="311"/>
      <c r="J2231" s="319">
        <f>ROUND(SUMIF(Anlagenbewegungsdaten!B:B,A2231,Anlagenbewegungsdaten!C:C),3)</f>
        <v>0</v>
      </c>
      <c r="K2231" s="320">
        <f>ROUND(SUMIF(Anlagenbewegungsdaten!$B:$B,$A2231,Anlagenbewegungsdaten!$D:$D),2)</f>
        <v>0</v>
      </c>
      <c r="L2231" s="321">
        <f t="shared" si="80"/>
        <v>0</v>
      </c>
      <c r="M2231" s="341" t="s">
        <v>4950</v>
      </c>
      <c r="N2231" s="341" t="s">
        <v>4963</v>
      </c>
      <c r="O2231" s="323">
        <f>ROUND(SUMIF(Anlagenbewegungsdaten_AV!B:B,A2231,Anlagenbewegungsdaten_AV!C:C),3)</f>
        <v>0</v>
      </c>
      <c r="P2231" s="320">
        <f>ROUND(SUMIF(Anlagenbewegungsdaten_AV!$B:$B,$A2231,Anlagenbewegungsdaten_AV!$D:$D),2)</f>
        <v>0</v>
      </c>
      <c r="Q2231" s="321">
        <f t="shared" si="81"/>
        <v>0</v>
      </c>
      <c r="S2231" s="324"/>
      <c r="T2231" s="317"/>
      <c r="U2231" s="325"/>
      <c r="V2231" s="325"/>
    </row>
    <row r="2232" spans="1:22" ht="15" customHeight="1" x14ac:dyDescent="0.25">
      <c r="A2232" s="129" t="s">
        <v>2106</v>
      </c>
      <c r="B2232" s="126" t="s">
        <v>2087</v>
      </c>
      <c r="C2232" s="127" t="s">
        <v>4022</v>
      </c>
      <c r="D2232" s="127" t="s">
        <v>1867</v>
      </c>
      <c r="E2232" s="127" t="s">
        <v>1543</v>
      </c>
      <c r="F2232" s="128">
        <v>23.46</v>
      </c>
      <c r="G2232" s="128">
        <v>23.66</v>
      </c>
      <c r="H2232" s="128">
        <v>18.77</v>
      </c>
      <c r="I2232" s="311"/>
      <c r="J2232" s="319">
        <f>ROUND(SUMIF(Anlagenbewegungsdaten!B:B,A2232,Anlagenbewegungsdaten!C:C),3)</f>
        <v>0</v>
      </c>
      <c r="K2232" s="320">
        <f>ROUND(SUMIF(Anlagenbewegungsdaten!$B:$B,$A2232,Anlagenbewegungsdaten!$D:$D),2)</f>
        <v>0</v>
      </c>
      <c r="L2232" s="321">
        <f t="shared" si="80"/>
        <v>0</v>
      </c>
      <c r="M2232" s="341" t="s">
        <v>4950</v>
      </c>
      <c r="N2232" s="341" t="s">
        <v>4963</v>
      </c>
      <c r="O2232" s="323">
        <f>ROUND(SUMIF(Anlagenbewegungsdaten_AV!B:B,A2232,Anlagenbewegungsdaten_AV!C:C),3)</f>
        <v>0</v>
      </c>
      <c r="P2232" s="320">
        <f>ROUND(SUMIF(Anlagenbewegungsdaten_AV!$B:$B,$A2232,Anlagenbewegungsdaten_AV!$D:$D),2)</f>
        <v>0</v>
      </c>
      <c r="Q2232" s="321">
        <f t="shared" si="81"/>
        <v>0</v>
      </c>
      <c r="S2232" s="324"/>
      <c r="T2232" s="317"/>
      <c r="U2232" s="325"/>
      <c r="V2232" s="325"/>
    </row>
    <row r="2233" spans="1:22" ht="15" customHeight="1" x14ac:dyDescent="0.25">
      <c r="A2233" s="129" t="s">
        <v>2107</v>
      </c>
      <c r="B2233" s="126" t="s">
        <v>2087</v>
      </c>
      <c r="C2233" s="127" t="s">
        <v>4022</v>
      </c>
      <c r="D2233" s="127" t="s">
        <v>1869</v>
      </c>
      <c r="E2233" s="127" t="s">
        <v>1546</v>
      </c>
      <c r="F2233" s="128">
        <v>23.46</v>
      </c>
      <c r="G2233" s="128">
        <v>23.66</v>
      </c>
      <c r="H2233" s="128">
        <v>18.77</v>
      </c>
      <c r="I2233" s="311"/>
      <c r="J2233" s="319">
        <f>ROUND(SUMIF(Anlagenbewegungsdaten!B:B,A2233,Anlagenbewegungsdaten!C:C),3)</f>
        <v>0</v>
      </c>
      <c r="K2233" s="320">
        <f>ROUND(SUMIF(Anlagenbewegungsdaten!$B:$B,$A2233,Anlagenbewegungsdaten!$D:$D),2)</f>
        <v>0</v>
      </c>
      <c r="L2233" s="321">
        <f t="shared" si="80"/>
        <v>0</v>
      </c>
      <c r="M2233" s="341" t="s">
        <v>4950</v>
      </c>
      <c r="N2233" s="341" t="s">
        <v>4963</v>
      </c>
      <c r="O2233" s="323">
        <f>ROUND(SUMIF(Anlagenbewegungsdaten_AV!B:B,A2233,Anlagenbewegungsdaten_AV!C:C),3)</f>
        <v>0</v>
      </c>
      <c r="P2233" s="320">
        <f>ROUND(SUMIF(Anlagenbewegungsdaten_AV!$B:$B,$A2233,Anlagenbewegungsdaten_AV!$D:$D),2)</f>
        <v>0</v>
      </c>
      <c r="Q2233" s="321">
        <f t="shared" si="81"/>
        <v>0</v>
      </c>
      <c r="S2233" s="324"/>
      <c r="T2233" s="317"/>
      <c r="U2233" s="325"/>
      <c r="V2233" s="325"/>
    </row>
    <row r="2234" spans="1:22" ht="15" customHeight="1" x14ac:dyDescent="0.25">
      <c r="A2234" s="129" t="s">
        <v>2921</v>
      </c>
      <c r="B2234" s="126" t="s">
        <v>2087</v>
      </c>
      <c r="C2234" s="127" t="s">
        <v>4022</v>
      </c>
      <c r="D2234" s="127" t="s">
        <v>2743</v>
      </c>
      <c r="E2234" s="127" t="s">
        <v>2555</v>
      </c>
      <c r="F2234" s="128">
        <v>23.43</v>
      </c>
      <c r="G2234" s="128">
        <v>23.63</v>
      </c>
      <c r="H2234" s="128">
        <v>18.739999999999998</v>
      </c>
      <c r="I2234" s="311"/>
      <c r="J2234" s="319">
        <f>ROUND(SUMIF(Anlagenbewegungsdaten!B:B,A2234,Anlagenbewegungsdaten!C:C),3)</f>
        <v>0</v>
      </c>
      <c r="K2234" s="320">
        <f>ROUND(SUMIF(Anlagenbewegungsdaten!$B:$B,$A2234,Anlagenbewegungsdaten!$D:$D),2)</f>
        <v>0</v>
      </c>
      <c r="L2234" s="321">
        <f t="shared" si="80"/>
        <v>0</v>
      </c>
      <c r="M2234" s="341" t="s">
        <v>4950</v>
      </c>
      <c r="N2234" s="341" t="s">
        <v>4963</v>
      </c>
      <c r="O2234" s="323">
        <f>ROUND(SUMIF(Anlagenbewegungsdaten_AV!B:B,A2234,Anlagenbewegungsdaten_AV!C:C),3)</f>
        <v>0</v>
      </c>
      <c r="P2234" s="320">
        <f>ROUND(SUMIF(Anlagenbewegungsdaten_AV!$B:$B,$A2234,Anlagenbewegungsdaten_AV!$D:$D),2)</f>
        <v>0</v>
      </c>
      <c r="Q2234" s="321">
        <f t="shared" si="81"/>
        <v>0</v>
      </c>
      <c r="S2234" s="324"/>
      <c r="T2234" s="317"/>
      <c r="U2234" s="325"/>
      <c r="V2234" s="325"/>
    </row>
    <row r="2235" spans="1:22" ht="15" customHeight="1" x14ac:dyDescent="0.25">
      <c r="A2235" s="129" t="s">
        <v>3665</v>
      </c>
      <c r="B2235" s="126" t="s">
        <v>2087</v>
      </c>
      <c r="C2235" s="127" t="s">
        <v>4022</v>
      </c>
      <c r="D2235" s="127" t="s">
        <v>3487</v>
      </c>
      <c r="E2235" s="127" t="s">
        <v>3299</v>
      </c>
      <c r="F2235" s="128">
        <v>23.4</v>
      </c>
      <c r="G2235" s="128">
        <v>23.599999999999998</v>
      </c>
      <c r="H2235" s="128">
        <v>18.72</v>
      </c>
      <c r="I2235" s="311"/>
      <c r="J2235" s="319">
        <f>ROUND(SUMIF(Anlagenbewegungsdaten!B:B,A2235,Anlagenbewegungsdaten!C:C),3)</f>
        <v>0</v>
      </c>
      <c r="K2235" s="320">
        <f>ROUND(SUMIF(Anlagenbewegungsdaten!$B:$B,$A2235,Anlagenbewegungsdaten!$D:$D),2)</f>
        <v>0</v>
      </c>
      <c r="L2235" s="321">
        <f t="shared" si="80"/>
        <v>0</v>
      </c>
      <c r="M2235" s="341" t="s">
        <v>4950</v>
      </c>
      <c r="N2235" s="341" t="s">
        <v>4963</v>
      </c>
      <c r="O2235" s="323">
        <f>ROUND(SUMIF(Anlagenbewegungsdaten_AV!B:B,A2235,Anlagenbewegungsdaten_AV!C:C),3)</f>
        <v>0</v>
      </c>
      <c r="P2235" s="320">
        <f>ROUND(SUMIF(Anlagenbewegungsdaten_AV!$B:$B,$A2235,Anlagenbewegungsdaten_AV!$D:$D),2)</f>
        <v>0</v>
      </c>
      <c r="Q2235" s="321">
        <f t="shared" si="81"/>
        <v>0</v>
      </c>
      <c r="S2235" s="324"/>
      <c r="T2235" s="317"/>
      <c r="U2235" s="325"/>
      <c r="V2235" s="325"/>
    </row>
    <row r="2236" spans="1:22" ht="15" customHeight="1" x14ac:dyDescent="0.25">
      <c r="A2236" s="129" t="s">
        <v>4438</v>
      </c>
      <c r="B2236" s="126" t="s">
        <v>2087</v>
      </c>
      <c r="C2236" s="127" t="s">
        <v>4022</v>
      </c>
      <c r="D2236" s="127" t="s">
        <v>4258</v>
      </c>
      <c r="E2236" s="127" t="s">
        <v>4069</v>
      </c>
      <c r="F2236" s="128">
        <v>23.37</v>
      </c>
      <c r="G2236" s="128">
        <v>23.57</v>
      </c>
      <c r="H2236" s="128">
        <v>18.7</v>
      </c>
      <c r="I2236" s="311"/>
      <c r="J2236" s="319">
        <f>ROUND(SUMIF(Anlagenbewegungsdaten!B:B,A2236,Anlagenbewegungsdaten!C:C),3)</f>
        <v>0</v>
      </c>
      <c r="K2236" s="320">
        <f>ROUND(SUMIF(Anlagenbewegungsdaten!$B:$B,$A2236,Anlagenbewegungsdaten!$D:$D),2)</f>
        <v>0</v>
      </c>
      <c r="L2236" s="321">
        <f t="shared" si="80"/>
        <v>0</v>
      </c>
      <c r="M2236" s="341" t="s">
        <v>4950</v>
      </c>
      <c r="N2236" s="341" t="s">
        <v>4963</v>
      </c>
      <c r="O2236" s="323">
        <f>ROUND(SUMIF(Anlagenbewegungsdaten_AV!B:B,A2236,Anlagenbewegungsdaten_AV!C:C),3)</f>
        <v>0</v>
      </c>
      <c r="P2236" s="320">
        <f>ROUND(SUMIF(Anlagenbewegungsdaten_AV!$B:$B,$A2236,Anlagenbewegungsdaten_AV!$D:$D),2)</f>
        <v>0</v>
      </c>
      <c r="Q2236" s="321">
        <f t="shared" si="81"/>
        <v>0</v>
      </c>
      <c r="S2236" s="324"/>
      <c r="T2236" s="317"/>
      <c r="U2236" s="325"/>
      <c r="V2236" s="325"/>
    </row>
    <row r="2237" spans="1:22" ht="15" customHeight="1" x14ac:dyDescent="0.25">
      <c r="A2237" s="129" t="s">
        <v>2108</v>
      </c>
      <c r="B2237" s="126" t="s">
        <v>2087</v>
      </c>
      <c r="C2237" s="127" t="s">
        <v>4022</v>
      </c>
      <c r="D2237" s="127" t="s">
        <v>1871</v>
      </c>
      <c r="E2237" s="127" t="s">
        <v>2462</v>
      </c>
      <c r="F2237" s="128">
        <v>20.46</v>
      </c>
      <c r="G2237" s="128">
        <v>20.66</v>
      </c>
      <c r="H2237" s="128">
        <v>16.37</v>
      </c>
      <c r="I2237" s="311"/>
      <c r="J2237" s="319">
        <f>ROUND(SUMIF(Anlagenbewegungsdaten!B:B,A2237,Anlagenbewegungsdaten!C:C),3)</f>
        <v>0</v>
      </c>
      <c r="K2237" s="320">
        <f>ROUND(SUMIF(Anlagenbewegungsdaten!$B:$B,$A2237,Anlagenbewegungsdaten!$D:$D),2)</f>
        <v>0</v>
      </c>
      <c r="L2237" s="321">
        <f t="shared" si="80"/>
        <v>0</v>
      </c>
      <c r="M2237" s="341" t="s">
        <v>4950</v>
      </c>
      <c r="N2237" s="341" t="s">
        <v>4963</v>
      </c>
      <c r="O2237" s="323">
        <f>ROUND(SUMIF(Anlagenbewegungsdaten_AV!B:B,A2237,Anlagenbewegungsdaten_AV!C:C),3)</f>
        <v>0</v>
      </c>
      <c r="P2237" s="320">
        <f>ROUND(SUMIF(Anlagenbewegungsdaten_AV!$B:$B,$A2237,Anlagenbewegungsdaten_AV!$D:$D),2)</f>
        <v>0</v>
      </c>
      <c r="Q2237" s="321">
        <f t="shared" si="81"/>
        <v>0</v>
      </c>
      <c r="S2237" s="324"/>
      <c r="T2237" s="317"/>
      <c r="U2237" s="325"/>
      <c r="V2237" s="325"/>
    </row>
    <row r="2238" spans="1:22" ht="15" customHeight="1" x14ac:dyDescent="0.25">
      <c r="A2238" s="129" t="s">
        <v>2109</v>
      </c>
      <c r="B2238" s="126" t="s">
        <v>2087</v>
      </c>
      <c r="C2238" s="127" t="s">
        <v>4022</v>
      </c>
      <c r="D2238" s="127" t="s">
        <v>1873</v>
      </c>
      <c r="E2238" s="127" t="s">
        <v>2465</v>
      </c>
      <c r="F2238" s="128">
        <v>22.46</v>
      </c>
      <c r="G2238" s="128">
        <v>22.66</v>
      </c>
      <c r="H2238" s="128">
        <v>17.97</v>
      </c>
      <c r="I2238" s="311"/>
      <c r="J2238" s="319">
        <f>ROUND(SUMIF(Anlagenbewegungsdaten!B:B,A2238,Anlagenbewegungsdaten!C:C),3)</f>
        <v>0</v>
      </c>
      <c r="K2238" s="320">
        <f>ROUND(SUMIF(Anlagenbewegungsdaten!$B:$B,$A2238,Anlagenbewegungsdaten!$D:$D),2)</f>
        <v>0</v>
      </c>
      <c r="L2238" s="321">
        <f t="shared" si="80"/>
        <v>0</v>
      </c>
      <c r="M2238" s="341" t="s">
        <v>4950</v>
      </c>
      <c r="N2238" s="341" t="s">
        <v>4963</v>
      </c>
      <c r="O2238" s="323">
        <f>ROUND(SUMIF(Anlagenbewegungsdaten_AV!B:B,A2238,Anlagenbewegungsdaten_AV!C:C),3)</f>
        <v>0</v>
      </c>
      <c r="P2238" s="320">
        <f>ROUND(SUMIF(Anlagenbewegungsdaten_AV!$B:$B,$A2238,Anlagenbewegungsdaten_AV!$D:$D),2)</f>
        <v>0</v>
      </c>
      <c r="Q2238" s="321">
        <f t="shared" si="81"/>
        <v>0</v>
      </c>
      <c r="S2238" s="324"/>
      <c r="T2238" s="317"/>
      <c r="U2238" s="325"/>
      <c r="V2238" s="325"/>
    </row>
    <row r="2239" spans="1:22" ht="15" customHeight="1" x14ac:dyDescent="0.25">
      <c r="A2239" s="129" t="s">
        <v>2110</v>
      </c>
      <c r="B2239" s="126" t="s">
        <v>2087</v>
      </c>
      <c r="C2239" s="127" t="s">
        <v>4022</v>
      </c>
      <c r="D2239" s="127" t="s">
        <v>1875</v>
      </c>
      <c r="E2239" s="127" t="s">
        <v>1543</v>
      </c>
      <c r="F2239" s="128">
        <v>23.46</v>
      </c>
      <c r="G2239" s="128">
        <v>23.66</v>
      </c>
      <c r="H2239" s="128">
        <v>18.77</v>
      </c>
      <c r="I2239" s="311"/>
      <c r="J2239" s="319">
        <f>ROUND(SUMIF(Anlagenbewegungsdaten!B:B,A2239,Anlagenbewegungsdaten!C:C),3)</f>
        <v>0</v>
      </c>
      <c r="K2239" s="320">
        <f>ROUND(SUMIF(Anlagenbewegungsdaten!$B:$B,$A2239,Anlagenbewegungsdaten!$D:$D),2)</f>
        <v>0</v>
      </c>
      <c r="L2239" s="321">
        <f t="shared" si="80"/>
        <v>0</v>
      </c>
      <c r="M2239" s="341" t="s">
        <v>4950</v>
      </c>
      <c r="N2239" s="341" t="s">
        <v>4963</v>
      </c>
      <c r="O2239" s="323">
        <f>ROUND(SUMIF(Anlagenbewegungsdaten_AV!B:B,A2239,Anlagenbewegungsdaten_AV!C:C),3)</f>
        <v>0</v>
      </c>
      <c r="P2239" s="320">
        <f>ROUND(SUMIF(Anlagenbewegungsdaten_AV!$B:$B,$A2239,Anlagenbewegungsdaten_AV!$D:$D),2)</f>
        <v>0</v>
      </c>
      <c r="Q2239" s="321">
        <f t="shared" si="81"/>
        <v>0</v>
      </c>
      <c r="S2239" s="324"/>
      <c r="T2239" s="317"/>
      <c r="U2239" s="325"/>
      <c r="V2239" s="325"/>
    </row>
    <row r="2240" spans="1:22" ht="15" customHeight="1" x14ac:dyDescent="0.25">
      <c r="A2240" s="129" t="s">
        <v>2111</v>
      </c>
      <c r="B2240" s="126" t="s">
        <v>2087</v>
      </c>
      <c r="C2240" s="127" t="s">
        <v>4022</v>
      </c>
      <c r="D2240" s="127" t="s">
        <v>1877</v>
      </c>
      <c r="E2240" s="127" t="s">
        <v>1546</v>
      </c>
      <c r="F2240" s="128">
        <v>23.46</v>
      </c>
      <c r="G2240" s="128">
        <v>23.66</v>
      </c>
      <c r="H2240" s="128">
        <v>18.77</v>
      </c>
      <c r="I2240" s="311"/>
      <c r="J2240" s="319">
        <f>ROUND(SUMIF(Anlagenbewegungsdaten!B:B,A2240,Anlagenbewegungsdaten!C:C),3)</f>
        <v>0</v>
      </c>
      <c r="K2240" s="320">
        <f>ROUND(SUMIF(Anlagenbewegungsdaten!$B:$B,$A2240,Anlagenbewegungsdaten!$D:$D),2)</f>
        <v>0</v>
      </c>
      <c r="L2240" s="321">
        <f t="shared" si="80"/>
        <v>0</v>
      </c>
      <c r="M2240" s="341" t="s">
        <v>4950</v>
      </c>
      <c r="N2240" s="341" t="s">
        <v>4963</v>
      </c>
      <c r="O2240" s="323">
        <f>ROUND(SUMIF(Anlagenbewegungsdaten_AV!B:B,A2240,Anlagenbewegungsdaten_AV!C:C),3)</f>
        <v>0</v>
      </c>
      <c r="P2240" s="320">
        <f>ROUND(SUMIF(Anlagenbewegungsdaten_AV!$B:$B,$A2240,Anlagenbewegungsdaten_AV!$D:$D),2)</f>
        <v>0</v>
      </c>
      <c r="Q2240" s="321">
        <f t="shared" si="81"/>
        <v>0</v>
      </c>
      <c r="S2240" s="324"/>
      <c r="T2240" s="317"/>
      <c r="U2240" s="325"/>
      <c r="V2240" s="325"/>
    </row>
    <row r="2241" spans="1:22" ht="15" customHeight="1" x14ac:dyDescent="0.25">
      <c r="A2241" s="129" t="s">
        <v>2922</v>
      </c>
      <c r="B2241" s="126" t="s">
        <v>2087</v>
      </c>
      <c r="C2241" s="127" t="s">
        <v>4022</v>
      </c>
      <c r="D2241" s="127" t="s">
        <v>2745</v>
      </c>
      <c r="E2241" s="127" t="s">
        <v>2555</v>
      </c>
      <c r="F2241" s="128">
        <v>23.43</v>
      </c>
      <c r="G2241" s="128">
        <v>23.63</v>
      </c>
      <c r="H2241" s="128">
        <v>18.739999999999998</v>
      </c>
      <c r="I2241" s="311"/>
      <c r="J2241" s="319">
        <f>ROUND(SUMIF(Anlagenbewegungsdaten!B:B,A2241,Anlagenbewegungsdaten!C:C),3)</f>
        <v>0</v>
      </c>
      <c r="K2241" s="320">
        <f>ROUND(SUMIF(Anlagenbewegungsdaten!$B:$B,$A2241,Anlagenbewegungsdaten!$D:$D),2)</f>
        <v>0</v>
      </c>
      <c r="L2241" s="321">
        <f t="shared" si="80"/>
        <v>0</v>
      </c>
      <c r="M2241" s="341" t="s">
        <v>4950</v>
      </c>
      <c r="N2241" s="341" t="s">
        <v>4963</v>
      </c>
      <c r="O2241" s="323">
        <f>ROUND(SUMIF(Anlagenbewegungsdaten_AV!B:B,A2241,Anlagenbewegungsdaten_AV!C:C),3)</f>
        <v>0</v>
      </c>
      <c r="P2241" s="320">
        <f>ROUND(SUMIF(Anlagenbewegungsdaten_AV!$B:$B,$A2241,Anlagenbewegungsdaten_AV!$D:$D),2)</f>
        <v>0</v>
      </c>
      <c r="Q2241" s="321">
        <f t="shared" si="81"/>
        <v>0</v>
      </c>
      <c r="S2241" s="324"/>
      <c r="T2241" s="317"/>
      <c r="U2241" s="325"/>
      <c r="V2241" s="325"/>
    </row>
    <row r="2242" spans="1:22" ht="15" customHeight="1" x14ac:dyDescent="0.25">
      <c r="A2242" s="129" t="s">
        <v>3666</v>
      </c>
      <c r="B2242" s="126" t="s">
        <v>2087</v>
      </c>
      <c r="C2242" s="127" t="s">
        <v>4022</v>
      </c>
      <c r="D2242" s="127" t="s">
        <v>3489</v>
      </c>
      <c r="E2242" s="127" t="s">
        <v>3299</v>
      </c>
      <c r="F2242" s="128">
        <v>23.4</v>
      </c>
      <c r="G2242" s="128">
        <v>23.599999999999998</v>
      </c>
      <c r="H2242" s="128">
        <v>18.72</v>
      </c>
      <c r="I2242" s="311"/>
      <c r="J2242" s="319">
        <f>ROUND(SUMIF(Anlagenbewegungsdaten!B:B,A2242,Anlagenbewegungsdaten!C:C),3)</f>
        <v>0</v>
      </c>
      <c r="K2242" s="320">
        <f>ROUND(SUMIF(Anlagenbewegungsdaten!$B:$B,$A2242,Anlagenbewegungsdaten!$D:$D),2)</f>
        <v>0</v>
      </c>
      <c r="L2242" s="321">
        <f t="shared" si="80"/>
        <v>0</v>
      </c>
      <c r="M2242" s="341" t="s">
        <v>4950</v>
      </c>
      <c r="N2242" s="341" t="s">
        <v>4963</v>
      </c>
      <c r="O2242" s="323">
        <f>ROUND(SUMIF(Anlagenbewegungsdaten_AV!B:B,A2242,Anlagenbewegungsdaten_AV!C:C),3)</f>
        <v>0</v>
      </c>
      <c r="P2242" s="320">
        <f>ROUND(SUMIF(Anlagenbewegungsdaten_AV!$B:$B,$A2242,Anlagenbewegungsdaten_AV!$D:$D),2)</f>
        <v>0</v>
      </c>
      <c r="Q2242" s="321">
        <f t="shared" si="81"/>
        <v>0</v>
      </c>
      <c r="S2242" s="324"/>
      <c r="T2242" s="317"/>
      <c r="U2242" s="325"/>
      <c r="V2242" s="325"/>
    </row>
    <row r="2243" spans="1:22" ht="15" customHeight="1" x14ac:dyDescent="0.25">
      <c r="A2243" s="129" t="s">
        <v>4439</v>
      </c>
      <c r="B2243" s="126" t="s">
        <v>2087</v>
      </c>
      <c r="C2243" s="127" t="s">
        <v>4022</v>
      </c>
      <c r="D2243" s="127" t="s">
        <v>4260</v>
      </c>
      <c r="E2243" s="127" t="s">
        <v>4069</v>
      </c>
      <c r="F2243" s="128">
        <v>23.37</v>
      </c>
      <c r="G2243" s="128">
        <v>23.57</v>
      </c>
      <c r="H2243" s="128">
        <v>18.7</v>
      </c>
      <c r="I2243" s="311"/>
      <c r="J2243" s="319">
        <f>ROUND(SUMIF(Anlagenbewegungsdaten!B:B,A2243,Anlagenbewegungsdaten!C:C),3)</f>
        <v>0</v>
      </c>
      <c r="K2243" s="320">
        <f>ROUND(SUMIF(Anlagenbewegungsdaten!$B:$B,$A2243,Anlagenbewegungsdaten!$D:$D),2)</f>
        <v>0</v>
      </c>
      <c r="L2243" s="321">
        <f t="shared" si="80"/>
        <v>0</v>
      </c>
      <c r="M2243" s="341" t="s">
        <v>4950</v>
      </c>
      <c r="N2243" s="341" t="s">
        <v>4963</v>
      </c>
      <c r="O2243" s="323">
        <f>ROUND(SUMIF(Anlagenbewegungsdaten_AV!B:B,A2243,Anlagenbewegungsdaten_AV!C:C),3)</f>
        <v>0</v>
      </c>
      <c r="P2243" s="320">
        <f>ROUND(SUMIF(Anlagenbewegungsdaten_AV!$B:$B,$A2243,Anlagenbewegungsdaten_AV!$D:$D),2)</f>
        <v>0</v>
      </c>
      <c r="Q2243" s="321">
        <f t="shared" si="81"/>
        <v>0</v>
      </c>
      <c r="S2243" s="324"/>
      <c r="T2243" s="317"/>
      <c r="U2243" s="325"/>
      <c r="V2243" s="325"/>
    </row>
    <row r="2244" spans="1:22" ht="15" customHeight="1" x14ac:dyDescent="0.25">
      <c r="A2244" s="129" t="s">
        <v>2112</v>
      </c>
      <c r="B2244" s="126" t="s">
        <v>2087</v>
      </c>
      <c r="C2244" s="127" t="s">
        <v>4022</v>
      </c>
      <c r="D2244" s="127" t="s">
        <v>1879</v>
      </c>
      <c r="E2244" s="127" t="s">
        <v>2462</v>
      </c>
      <c r="F2244" s="128">
        <v>21.46</v>
      </c>
      <c r="G2244" s="128">
        <v>21.66</v>
      </c>
      <c r="H2244" s="128">
        <v>17.170000000000002</v>
      </c>
      <c r="I2244" s="311"/>
      <c r="J2244" s="319">
        <f>ROUND(SUMIF(Anlagenbewegungsdaten!B:B,A2244,Anlagenbewegungsdaten!C:C),3)</f>
        <v>0</v>
      </c>
      <c r="K2244" s="320">
        <f>ROUND(SUMIF(Anlagenbewegungsdaten!$B:$B,$A2244,Anlagenbewegungsdaten!$D:$D),2)</f>
        <v>0</v>
      </c>
      <c r="L2244" s="321">
        <f t="shared" si="80"/>
        <v>0</v>
      </c>
      <c r="M2244" s="341" t="s">
        <v>4950</v>
      </c>
      <c r="N2244" s="341" t="s">
        <v>4963</v>
      </c>
      <c r="O2244" s="323">
        <f>ROUND(SUMIF(Anlagenbewegungsdaten_AV!B:B,A2244,Anlagenbewegungsdaten_AV!C:C),3)</f>
        <v>0</v>
      </c>
      <c r="P2244" s="320">
        <f>ROUND(SUMIF(Anlagenbewegungsdaten_AV!$B:$B,$A2244,Anlagenbewegungsdaten_AV!$D:$D),2)</f>
        <v>0</v>
      </c>
      <c r="Q2244" s="321">
        <f t="shared" si="81"/>
        <v>0</v>
      </c>
      <c r="S2244" s="324"/>
      <c r="T2244" s="317"/>
      <c r="U2244" s="325"/>
      <c r="V2244" s="325"/>
    </row>
    <row r="2245" spans="1:22" ht="15" customHeight="1" x14ac:dyDescent="0.25">
      <c r="A2245" s="129" t="s">
        <v>2113</v>
      </c>
      <c r="B2245" s="126" t="s">
        <v>2087</v>
      </c>
      <c r="C2245" s="127" t="s">
        <v>4022</v>
      </c>
      <c r="D2245" s="127" t="s">
        <v>1881</v>
      </c>
      <c r="E2245" s="127" t="s">
        <v>2465</v>
      </c>
      <c r="F2245" s="128">
        <v>23.46</v>
      </c>
      <c r="G2245" s="128">
        <v>23.66</v>
      </c>
      <c r="H2245" s="128">
        <v>18.77</v>
      </c>
      <c r="I2245" s="311"/>
      <c r="J2245" s="319">
        <f>ROUND(SUMIF(Anlagenbewegungsdaten!B:B,A2245,Anlagenbewegungsdaten!C:C),3)</f>
        <v>0</v>
      </c>
      <c r="K2245" s="320">
        <f>ROUND(SUMIF(Anlagenbewegungsdaten!$B:$B,$A2245,Anlagenbewegungsdaten!$D:$D),2)</f>
        <v>0</v>
      </c>
      <c r="L2245" s="321">
        <f t="shared" si="80"/>
        <v>0</v>
      </c>
      <c r="M2245" s="341" t="s">
        <v>4950</v>
      </c>
      <c r="N2245" s="341" t="s">
        <v>4963</v>
      </c>
      <c r="O2245" s="323">
        <f>ROUND(SUMIF(Anlagenbewegungsdaten_AV!B:B,A2245,Anlagenbewegungsdaten_AV!C:C),3)</f>
        <v>0</v>
      </c>
      <c r="P2245" s="320">
        <f>ROUND(SUMIF(Anlagenbewegungsdaten_AV!$B:$B,$A2245,Anlagenbewegungsdaten_AV!$D:$D),2)</f>
        <v>0</v>
      </c>
      <c r="Q2245" s="321">
        <f t="shared" si="81"/>
        <v>0</v>
      </c>
      <c r="S2245" s="324"/>
      <c r="T2245" s="317"/>
      <c r="U2245" s="325"/>
      <c r="V2245" s="325"/>
    </row>
    <row r="2246" spans="1:22" ht="15" customHeight="1" x14ac:dyDescent="0.25">
      <c r="A2246" s="129" t="s">
        <v>2114</v>
      </c>
      <c r="B2246" s="126" t="s">
        <v>2087</v>
      </c>
      <c r="C2246" s="127" t="s">
        <v>4022</v>
      </c>
      <c r="D2246" s="127" t="s">
        <v>1883</v>
      </c>
      <c r="E2246" s="127" t="s">
        <v>1543</v>
      </c>
      <c r="F2246" s="128">
        <v>24.46</v>
      </c>
      <c r="G2246" s="128">
        <v>24.66</v>
      </c>
      <c r="H2246" s="128">
        <v>19.57</v>
      </c>
      <c r="I2246" s="311"/>
      <c r="J2246" s="319">
        <f>ROUND(SUMIF(Anlagenbewegungsdaten!B:B,A2246,Anlagenbewegungsdaten!C:C),3)</f>
        <v>0</v>
      </c>
      <c r="K2246" s="320">
        <f>ROUND(SUMIF(Anlagenbewegungsdaten!$B:$B,$A2246,Anlagenbewegungsdaten!$D:$D),2)</f>
        <v>0</v>
      </c>
      <c r="L2246" s="321">
        <f t="shared" si="80"/>
        <v>0</v>
      </c>
      <c r="M2246" s="341" t="s">
        <v>4950</v>
      </c>
      <c r="N2246" s="341" t="s">
        <v>4963</v>
      </c>
      <c r="O2246" s="323">
        <f>ROUND(SUMIF(Anlagenbewegungsdaten_AV!B:B,A2246,Anlagenbewegungsdaten_AV!C:C),3)</f>
        <v>0</v>
      </c>
      <c r="P2246" s="320">
        <f>ROUND(SUMIF(Anlagenbewegungsdaten_AV!$B:$B,$A2246,Anlagenbewegungsdaten_AV!$D:$D),2)</f>
        <v>0</v>
      </c>
      <c r="Q2246" s="321">
        <f t="shared" si="81"/>
        <v>0</v>
      </c>
      <c r="S2246" s="324"/>
      <c r="T2246" s="317"/>
      <c r="U2246" s="325"/>
      <c r="V2246" s="325"/>
    </row>
    <row r="2247" spans="1:22" ht="15" customHeight="1" x14ac:dyDescent="0.25">
      <c r="A2247" s="129" t="s">
        <v>2115</v>
      </c>
      <c r="B2247" s="126" t="s">
        <v>2087</v>
      </c>
      <c r="C2247" s="127" t="s">
        <v>4022</v>
      </c>
      <c r="D2247" s="127" t="s">
        <v>546</v>
      </c>
      <c r="E2247" s="127" t="s">
        <v>1546</v>
      </c>
      <c r="F2247" s="128">
        <v>24.46</v>
      </c>
      <c r="G2247" s="128">
        <v>24.66</v>
      </c>
      <c r="H2247" s="128">
        <v>19.57</v>
      </c>
      <c r="I2247" s="311"/>
      <c r="J2247" s="319">
        <f>ROUND(SUMIF(Anlagenbewegungsdaten!B:B,A2247,Anlagenbewegungsdaten!C:C),3)</f>
        <v>0</v>
      </c>
      <c r="K2247" s="320">
        <f>ROUND(SUMIF(Anlagenbewegungsdaten!$B:$B,$A2247,Anlagenbewegungsdaten!$D:$D),2)</f>
        <v>0</v>
      </c>
      <c r="L2247" s="321">
        <f t="shared" si="80"/>
        <v>0</v>
      </c>
      <c r="M2247" s="341" t="s">
        <v>4950</v>
      </c>
      <c r="N2247" s="341" t="s">
        <v>4963</v>
      </c>
      <c r="O2247" s="323">
        <f>ROUND(SUMIF(Anlagenbewegungsdaten_AV!B:B,A2247,Anlagenbewegungsdaten_AV!C:C),3)</f>
        <v>0</v>
      </c>
      <c r="P2247" s="320">
        <f>ROUND(SUMIF(Anlagenbewegungsdaten_AV!$B:$B,$A2247,Anlagenbewegungsdaten_AV!$D:$D),2)</f>
        <v>0</v>
      </c>
      <c r="Q2247" s="321">
        <f t="shared" si="81"/>
        <v>0</v>
      </c>
      <c r="S2247" s="324"/>
      <c r="T2247" s="317"/>
      <c r="U2247" s="325"/>
      <c r="V2247" s="325"/>
    </row>
    <row r="2248" spans="1:22" ht="15" customHeight="1" x14ac:dyDescent="0.25">
      <c r="A2248" s="129" t="s">
        <v>2923</v>
      </c>
      <c r="B2248" s="126" t="s">
        <v>2087</v>
      </c>
      <c r="C2248" s="127" t="s">
        <v>4022</v>
      </c>
      <c r="D2248" s="127" t="s">
        <v>2747</v>
      </c>
      <c r="E2248" s="127" t="s">
        <v>2555</v>
      </c>
      <c r="F2248" s="128">
        <v>24.43</v>
      </c>
      <c r="G2248" s="128">
        <v>24.63</v>
      </c>
      <c r="H2248" s="128">
        <v>19.54</v>
      </c>
      <c r="I2248" s="311"/>
      <c r="J2248" s="319">
        <f>ROUND(SUMIF(Anlagenbewegungsdaten!B:B,A2248,Anlagenbewegungsdaten!C:C),3)</f>
        <v>0</v>
      </c>
      <c r="K2248" s="320">
        <f>ROUND(SUMIF(Anlagenbewegungsdaten!$B:$B,$A2248,Anlagenbewegungsdaten!$D:$D),2)</f>
        <v>0</v>
      </c>
      <c r="L2248" s="321">
        <f t="shared" si="80"/>
        <v>0</v>
      </c>
      <c r="M2248" s="341" t="s">
        <v>4950</v>
      </c>
      <c r="N2248" s="341" t="s">
        <v>4963</v>
      </c>
      <c r="O2248" s="323">
        <f>ROUND(SUMIF(Anlagenbewegungsdaten_AV!B:B,A2248,Anlagenbewegungsdaten_AV!C:C),3)</f>
        <v>0</v>
      </c>
      <c r="P2248" s="320">
        <f>ROUND(SUMIF(Anlagenbewegungsdaten_AV!$B:$B,$A2248,Anlagenbewegungsdaten_AV!$D:$D),2)</f>
        <v>0</v>
      </c>
      <c r="Q2248" s="321">
        <f t="shared" si="81"/>
        <v>0</v>
      </c>
      <c r="S2248" s="324"/>
      <c r="T2248" s="317"/>
      <c r="U2248" s="325"/>
      <c r="V2248" s="325"/>
    </row>
    <row r="2249" spans="1:22" ht="15" customHeight="1" x14ac:dyDescent="0.25">
      <c r="A2249" s="129" t="s">
        <v>3667</v>
      </c>
      <c r="B2249" s="126" t="s">
        <v>2087</v>
      </c>
      <c r="C2249" s="127" t="s">
        <v>4022</v>
      </c>
      <c r="D2249" s="127" t="s">
        <v>3491</v>
      </c>
      <c r="E2249" s="127" t="s">
        <v>3299</v>
      </c>
      <c r="F2249" s="128">
        <v>24.4</v>
      </c>
      <c r="G2249" s="128">
        <v>24.599999999999998</v>
      </c>
      <c r="H2249" s="128">
        <v>19.52</v>
      </c>
      <c r="I2249" s="311"/>
      <c r="J2249" s="319">
        <f>ROUND(SUMIF(Anlagenbewegungsdaten!B:B,A2249,Anlagenbewegungsdaten!C:C),3)</f>
        <v>0</v>
      </c>
      <c r="K2249" s="320">
        <f>ROUND(SUMIF(Anlagenbewegungsdaten!$B:$B,$A2249,Anlagenbewegungsdaten!$D:$D),2)</f>
        <v>0</v>
      </c>
      <c r="L2249" s="321">
        <f t="shared" si="80"/>
        <v>0</v>
      </c>
      <c r="M2249" s="341" t="s">
        <v>4950</v>
      </c>
      <c r="N2249" s="341" t="s">
        <v>4963</v>
      </c>
      <c r="O2249" s="323">
        <f>ROUND(SUMIF(Anlagenbewegungsdaten_AV!B:B,A2249,Anlagenbewegungsdaten_AV!C:C),3)</f>
        <v>0</v>
      </c>
      <c r="P2249" s="320">
        <f>ROUND(SUMIF(Anlagenbewegungsdaten_AV!$B:$B,$A2249,Anlagenbewegungsdaten_AV!$D:$D),2)</f>
        <v>0</v>
      </c>
      <c r="Q2249" s="321">
        <f t="shared" si="81"/>
        <v>0</v>
      </c>
      <c r="S2249" s="324"/>
      <c r="T2249" s="317"/>
      <c r="U2249" s="325"/>
      <c r="V2249" s="325"/>
    </row>
    <row r="2250" spans="1:22" ht="15" customHeight="1" x14ac:dyDescent="0.25">
      <c r="A2250" s="129" t="s">
        <v>4440</v>
      </c>
      <c r="B2250" s="126" t="s">
        <v>2087</v>
      </c>
      <c r="C2250" s="127" t="s">
        <v>4022</v>
      </c>
      <c r="D2250" s="127" t="s">
        <v>4262</v>
      </c>
      <c r="E2250" s="127" t="s">
        <v>4069</v>
      </c>
      <c r="F2250" s="128">
        <v>24.37</v>
      </c>
      <c r="G2250" s="128">
        <v>24.57</v>
      </c>
      <c r="H2250" s="128">
        <v>19.5</v>
      </c>
      <c r="I2250" s="311"/>
      <c r="J2250" s="319">
        <f>ROUND(SUMIF(Anlagenbewegungsdaten!B:B,A2250,Anlagenbewegungsdaten!C:C),3)</f>
        <v>0</v>
      </c>
      <c r="K2250" s="320">
        <f>ROUND(SUMIF(Anlagenbewegungsdaten!$B:$B,$A2250,Anlagenbewegungsdaten!$D:$D),2)</f>
        <v>0</v>
      </c>
      <c r="L2250" s="321">
        <f t="shared" ref="L2250:L2313" si="82">IF(ISBLANK(F2250),0,IF(OR($J2250&gt;=100,$J2250&lt;=-100),F2250-(K2250/J2250*100),IF(OR(J2250&gt;-100,J2250&lt;100),(J2250*F2250%)-K2250)))</f>
        <v>0</v>
      </c>
      <c r="M2250" s="341" t="s">
        <v>4950</v>
      </c>
      <c r="N2250" s="341" t="s">
        <v>4963</v>
      </c>
      <c r="O2250" s="323">
        <f>ROUND(SUMIF(Anlagenbewegungsdaten_AV!B:B,A2250,Anlagenbewegungsdaten_AV!C:C),3)</f>
        <v>0</v>
      </c>
      <c r="P2250" s="320">
        <f>ROUND(SUMIF(Anlagenbewegungsdaten_AV!$B:$B,$A2250,Anlagenbewegungsdaten_AV!$D:$D),2)</f>
        <v>0</v>
      </c>
      <c r="Q2250" s="321">
        <f t="shared" ref="Q2250:Q2313" si="83">IF(ISBLANK(H2250),0,IF(OR($O2250&gt;=100,$O2250&lt;=-100),H2250-(P2250/O2250*100),IF(OR(O2250&gt;-100,O2250&lt;100),(O2250*G2250%)-P2250)))</f>
        <v>0</v>
      </c>
      <c r="S2250" s="324"/>
      <c r="T2250" s="317"/>
      <c r="U2250" s="325"/>
      <c r="V2250" s="325"/>
    </row>
    <row r="2251" spans="1:22" ht="15" customHeight="1" x14ac:dyDescent="0.25">
      <c r="A2251" s="129" t="s">
        <v>2116</v>
      </c>
      <c r="B2251" s="126" t="s">
        <v>2087</v>
      </c>
      <c r="C2251" s="127" t="s">
        <v>4022</v>
      </c>
      <c r="D2251" s="127" t="s">
        <v>548</v>
      </c>
      <c r="E2251" s="127" t="s">
        <v>2462</v>
      </c>
      <c r="F2251" s="128">
        <v>21.46</v>
      </c>
      <c r="G2251" s="128">
        <v>21.66</v>
      </c>
      <c r="H2251" s="128">
        <v>17.170000000000002</v>
      </c>
      <c r="I2251" s="311"/>
      <c r="J2251" s="319">
        <f>ROUND(SUMIF(Anlagenbewegungsdaten!B:B,A2251,Anlagenbewegungsdaten!C:C),3)</f>
        <v>0</v>
      </c>
      <c r="K2251" s="320">
        <f>ROUND(SUMIF(Anlagenbewegungsdaten!$B:$B,$A2251,Anlagenbewegungsdaten!$D:$D),2)</f>
        <v>0</v>
      </c>
      <c r="L2251" s="321">
        <f t="shared" si="82"/>
        <v>0</v>
      </c>
      <c r="M2251" s="341" t="s">
        <v>4950</v>
      </c>
      <c r="N2251" s="341" t="s">
        <v>4963</v>
      </c>
      <c r="O2251" s="323">
        <f>ROUND(SUMIF(Anlagenbewegungsdaten_AV!B:B,A2251,Anlagenbewegungsdaten_AV!C:C),3)</f>
        <v>0</v>
      </c>
      <c r="P2251" s="320">
        <f>ROUND(SUMIF(Anlagenbewegungsdaten_AV!$B:$B,$A2251,Anlagenbewegungsdaten_AV!$D:$D),2)</f>
        <v>0</v>
      </c>
      <c r="Q2251" s="321">
        <f t="shared" si="83"/>
        <v>0</v>
      </c>
      <c r="S2251" s="324"/>
      <c r="T2251" s="317"/>
      <c r="U2251" s="325"/>
      <c r="V2251" s="325"/>
    </row>
    <row r="2252" spans="1:22" ht="15" customHeight="1" x14ac:dyDescent="0.25">
      <c r="A2252" s="129" t="s">
        <v>2117</v>
      </c>
      <c r="B2252" s="126" t="s">
        <v>2087</v>
      </c>
      <c r="C2252" s="127" t="s">
        <v>4022</v>
      </c>
      <c r="D2252" s="127" t="s">
        <v>550</v>
      </c>
      <c r="E2252" s="127" t="s">
        <v>2465</v>
      </c>
      <c r="F2252" s="128">
        <v>23.46</v>
      </c>
      <c r="G2252" s="128">
        <v>23.66</v>
      </c>
      <c r="H2252" s="128">
        <v>18.77</v>
      </c>
      <c r="I2252" s="311"/>
      <c r="J2252" s="319">
        <f>ROUND(SUMIF(Anlagenbewegungsdaten!B:B,A2252,Anlagenbewegungsdaten!C:C),3)</f>
        <v>0</v>
      </c>
      <c r="K2252" s="320">
        <f>ROUND(SUMIF(Anlagenbewegungsdaten!$B:$B,$A2252,Anlagenbewegungsdaten!$D:$D),2)</f>
        <v>0</v>
      </c>
      <c r="L2252" s="321">
        <f t="shared" si="82"/>
        <v>0</v>
      </c>
      <c r="M2252" s="341" t="s">
        <v>4950</v>
      </c>
      <c r="N2252" s="341" t="s">
        <v>4963</v>
      </c>
      <c r="O2252" s="323">
        <f>ROUND(SUMIF(Anlagenbewegungsdaten_AV!B:B,A2252,Anlagenbewegungsdaten_AV!C:C),3)</f>
        <v>0</v>
      </c>
      <c r="P2252" s="320">
        <f>ROUND(SUMIF(Anlagenbewegungsdaten_AV!$B:$B,$A2252,Anlagenbewegungsdaten_AV!$D:$D),2)</f>
        <v>0</v>
      </c>
      <c r="Q2252" s="321">
        <f t="shared" si="83"/>
        <v>0</v>
      </c>
      <c r="S2252" s="324"/>
      <c r="T2252" s="317"/>
      <c r="U2252" s="325"/>
      <c r="V2252" s="325"/>
    </row>
    <row r="2253" spans="1:22" ht="15" customHeight="1" x14ac:dyDescent="0.25">
      <c r="A2253" s="129" t="s">
        <v>2118</v>
      </c>
      <c r="B2253" s="126" t="s">
        <v>2087</v>
      </c>
      <c r="C2253" s="127" t="s">
        <v>4022</v>
      </c>
      <c r="D2253" s="127" t="s">
        <v>552</v>
      </c>
      <c r="E2253" s="127" t="s">
        <v>1543</v>
      </c>
      <c r="F2253" s="128">
        <v>24.46</v>
      </c>
      <c r="G2253" s="128">
        <v>24.66</v>
      </c>
      <c r="H2253" s="128">
        <v>19.57</v>
      </c>
      <c r="I2253" s="311"/>
      <c r="J2253" s="319">
        <f>ROUND(SUMIF(Anlagenbewegungsdaten!B:B,A2253,Anlagenbewegungsdaten!C:C),3)</f>
        <v>0</v>
      </c>
      <c r="K2253" s="320">
        <f>ROUND(SUMIF(Anlagenbewegungsdaten!$B:$B,$A2253,Anlagenbewegungsdaten!$D:$D),2)</f>
        <v>0</v>
      </c>
      <c r="L2253" s="321">
        <f t="shared" si="82"/>
        <v>0</v>
      </c>
      <c r="M2253" s="341" t="s">
        <v>4950</v>
      </c>
      <c r="N2253" s="341" t="s">
        <v>4963</v>
      </c>
      <c r="O2253" s="323">
        <f>ROUND(SUMIF(Anlagenbewegungsdaten_AV!B:B,A2253,Anlagenbewegungsdaten_AV!C:C),3)</f>
        <v>0</v>
      </c>
      <c r="P2253" s="320">
        <f>ROUND(SUMIF(Anlagenbewegungsdaten_AV!$B:$B,$A2253,Anlagenbewegungsdaten_AV!$D:$D),2)</f>
        <v>0</v>
      </c>
      <c r="Q2253" s="321">
        <f t="shared" si="83"/>
        <v>0</v>
      </c>
      <c r="S2253" s="324"/>
      <c r="T2253" s="317"/>
      <c r="U2253" s="325"/>
      <c r="V2253" s="325"/>
    </row>
    <row r="2254" spans="1:22" ht="15" customHeight="1" x14ac:dyDescent="0.25">
      <c r="A2254" s="129" t="s">
        <v>2119</v>
      </c>
      <c r="B2254" s="126" t="s">
        <v>2087</v>
      </c>
      <c r="C2254" s="127" t="s">
        <v>4022</v>
      </c>
      <c r="D2254" s="127" t="s">
        <v>554</v>
      </c>
      <c r="E2254" s="127" t="s">
        <v>1546</v>
      </c>
      <c r="F2254" s="128">
        <v>24.46</v>
      </c>
      <c r="G2254" s="128">
        <v>24.66</v>
      </c>
      <c r="H2254" s="128">
        <v>19.57</v>
      </c>
      <c r="I2254" s="311"/>
      <c r="J2254" s="319">
        <f>ROUND(SUMIF(Anlagenbewegungsdaten!B:B,A2254,Anlagenbewegungsdaten!C:C),3)</f>
        <v>0</v>
      </c>
      <c r="K2254" s="320">
        <f>ROUND(SUMIF(Anlagenbewegungsdaten!$B:$B,$A2254,Anlagenbewegungsdaten!$D:$D),2)</f>
        <v>0</v>
      </c>
      <c r="L2254" s="321">
        <f t="shared" si="82"/>
        <v>0</v>
      </c>
      <c r="M2254" s="341" t="s">
        <v>4950</v>
      </c>
      <c r="N2254" s="341" t="s">
        <v>4963</v>
      </c>
      <c r="O2254" s="323">
        <f>ROUND(SUMIF(Anlagenbewegungsdaten_AV!B:B,A2254,Anlagenbewegungsdaten_AV!C:C),3)</f>
        <v>0</v>
      </c>
      <c r="P2254" s="320">
        <f>ROUND(SUMIF(Anlagenbewegungsdaten_AV!$B:$B,$A2254,Anlagenbewegungsdaten_AV!$D:$D),2)</f>
        <v>0</v>
      </c>
      <c r="Q2254" s="321">
        <f t="shared" si="83"/>
        <v>0</v>
      </c>
      <c r="S2254" s="324"/>
      <c r="T2254" s="317"/>
      <c r="U2254" s="325"/>
      <c r="V2254" s="325"/>
    </row>
    <row r="2255" spans="1:22" ht="15" customHeight="1" x14ac:dyDescent="0.25">
      <c r="A2255" s="129" t="s">
        <v>2924</v>
      </c>
      <c r="B2255" s="126" t="s">
        <v>2087</v>
      </c>
      <c r="C2255" s="127" t="s">
        <v>4022</v>
      </c>
      <c r="D2255" s="127" t="s">
        <v>2749</v>
      </c>
      <c r="E2255" s="127" t="s">
        <v>2555</v>
      </c>
      <c r="F2255" s="128">
        <v>24.43</v>
      </c>
      <c r="G2255" s="128">
        <v>24.63</v>
      </c>
      <c r="H2255" s="128">
        <v>19.54</v>
      </c>
      <c r="I2255" s="311"/>
      <c r="J2255" s="319">
        <f>ROUND(SUMIF(Anlagenbewegungsdaten!B:B,A2255,Anlagenbewegungsdaten!C:C),3)</f>
        <v>0</v>
      </c>
      <c r="K2255" s="320">
        <f>ROUND(SUMIF(Anlagenbewegungsdaten!$B:$B,$A2255,Anlagenbewegungsdaten!$D:$D),2)</f>
        <v>0</v>
      </c>
      <c r="L2255" s="321">
        <f t="shared" si="82"/>
        <v>0</v>
      </c>
      <c r="M2255" s="341" t="s">
        <v>4950</v>
      </c>
      <c r="N2255" s="341" t="s">
        <v>4963</v>
      </c>
      <c r="O2255" s="323">
        <f>ROUND(SUMIF(Anlagenbewegungsdaten_AV!B:B,A2255,Anlagenbewegungsdaten_AV!C:C),3)</f>
        <v>0</v>
      </c>
      <c r="P2255" s="320">
        <f>ROUND(SUMIF(Anlagenbewegungsdaten_AV!$B:$B,$A2255,Anlagenbewegungsdaten_AV!$D:$D),2)</f>
        <v>0</v>
      </c>
      <c r="Q2255" s="321">
        <f t="shared" si="83"/>
        <v>0</v>
      </c>
      <c r="S2255" s="324"/>
      <c r="T2255" s="317"/>
      <c r="U2255" s="325"/>
      <c r="V2255" s="325"/>
    </row>
    <row r="2256" spans="1:22" ht="15" customHeight="1" x14ac:dyDescent="0.25">
      <c r="A2256" s="129" t="s">
        <v>3668</v>
      </c>
      <c r="B2256" s="126" t="s">
        <v>2087</v>
      </c>
      <c r="C2256" s="127" t="s">
        <v>4022</v>
      </c>
      <c r="D2256" s="127" t="s">
        <v>3493</v>
      </c>
      <c r="E2256" s="127" t="s">
        <v>3299</v>
      </c>
      <c r="F2256" s="128">
        <v>24.4</v>
      </c>
      <c r="G2256" s="128">
        <v>24.599999999999998</v>
      </c>
      <c r="H2256" s="128">
        <v>19.52</v>
      </c>
      <c r="I2256" s="311"/>
      <c r="J2256" s="319">
        <f>ROUND(SUMIF(Anlagenbewegungsdaten!B:B,A2256,Anlagenbewegungsdaten!C:C),3)</f>
        <v>0</v>
      </c>
      <c r="K2256" s="320">
        <f>ROUND(SUMIF(Anlagenbewegungsdaten!$B:$B,$A2256,Anlagenbewegungsdaten!$D:$D),2)</f>
        <v>0</v>
      </c>
      <c r="L2256" s="321">
        <f t="shared" si="82"/>
        <v>0</v>
      </c>
      <c r="M2256" s="341" t="s">
        <v>4950</v>
      </c>
      <c r="N2256" s="341" t="s">
        <v>4963</v>
      </c>
      <c r="O2256" s="323">
        <f>ROUND(SUMIF(Anlagenbewegungsdaten_AV!B:B,A2256,Anlagenbewegungsdaten_AV!C:C),3)</f>
        <v>0</v>
      </c>
      <c r="P2256" s="320">
        <f>ROUND(SUMIF(Anlagenbewegungsdaten_AV!$B:$B,$A2256,Anlagenbewegungsdaten_AV!$D:$D),2)</f>
        <v>0</v>
      </c>
      <c r="Q2256" s="321">
        <f t="shared" si="83"/>
        <v>0</v>
      </c>
      <c r="S2256" s="324"/>
      <c r="T2256" s="317"/>
      <c r="U2256" s="325"/>
      <c r="V2256" s="325"/>
    </row>
    <row r="2257" spans="1:22" ht="15" customHeight="1" x14ac:dyDescent="0.25">
      <c r="A2257" s="129" t="s">
        <v>4441</v>
      </c>
      <c r="B2257" s="126" t="s">
        <v>2087</v>
      </c>
      <c r="C2257" s="127" t="s">
        <v>4022</v>
      </c>
      <c r="D2257" s="127" t="s">
        <v>4264</v>
      </c>
      <c r="E2257" s="127" t="s">
        <v>4069</v>
      </c>
      <c r="F2257" s="128">
        <v>24.37</v>
      </c>
      <c r="G2257" s="128">
        <v>24.57</v>
      </c>
      <c r="H2257" s="128">
        <v>19.5</v>
      </c>
      <c r="I2257" s="311"/>
      <c r="J2257" s="319">
        <f>ROUND(SUMIF(Anlagenbewegungsdaten!B:B,A2257,Anlagenbewegungsdaten!C:C),3)</f>
        <v>0</v>
      </c>
      <c r="K2257" s="320">
        <f>ROUND(SUMIF(Anlagenbewegungsdaten!$B:$B,$A2257,Anlagenbewegungsdaten!$D:$D),2)</f>
        <v>0</v>
      </c>
      <c r="L2257" s="321">
        <f t="shared" si="82"/>
        <v>0</v>
      </c>
      <c r="M2257" s="341" t="s">
        <v>4950</v>
      </c>
      <c r="N2257" s="341" t="s">
        <v>4963</v>
      </c>
      <c r="O2257" s="323">
        <f>ROUND(SUMIF(Anlagenbewegungsdaten_AV!B:B,A2257,Anlagenbewegungsdaten_AV!C:C),3)</f>
        <v>0</v>
      </c>
      <c r="P2257" s="320">
        <f>ROUND(SUMIF(Anlagenbewegungsdaten_AV!$B:$B,$A2257,Anlagenbewegungsdaten_AV!$D:$D),2)</f>
        <v>0</v>
      </c>
      <c r="Q2257" s="321">
        <f t="shared" si="83"/>
        <v>0</v>
      </c>
      <c r="S2257" s="324"/>
      <c r="T2257" s="317"/>
      <c r="U2257" s="325"/>
      <c r="V2257" s="325"/>
    </row>
    <row r="2258" spans="1:22" ht="15" customHeight="1" x14ac:dyDescent="0.25">
      <c r="A2258" s="129" t="s">
        <v>2120</v>
      </c>
      <c r="B2258" s="126" t="s">
        <v>2087</v>
      </c>
      <c r="C2258" s="127" t="s">
        <v>4022</v>
      </c>
      <c r="D2258" s="127" t="s">
        <v>556</v>
      </c>
      <c r="E2258" s="127" t="s">
        <v>2462</v>
      </c>
      <c r="F2258" s="128">
        <v>22.46</v>
      </c>
      <c r="G2258" s="128">
        <v>22.66</v>
      </c>
      <c r="H2258" s="128">
        <v>17.97</v>
      </c>
      <c r="I2258" s="311"/>
      <c r="J2258" s="319">
        <f>ROUND(SUMIF(Anlagenbewegungsdaten!B:B,A2258,Anlagenbewegungsdaten!C:C),3)</f>
        <v>0</v>
      </c>
      <c r="K2258" s="320">
        <f>ROUND(SUMIF(Anlagenbewegungsdaten!$B:$B,$A2258,Anlagenbewegungsdaten!$D:$D),2)</f>
        <v>0</v>
      </c>
      <c r="L2258" s="321">
        <f t="shared" si="82"/>
        <v>0</v>
      </c>
      <c r="M2258" s="341" t="s">
        <v>4950</v>
      </c>
      <c r="N2258" s="341" t="s">
        <v>4963</v>
      </c>
      <c r="O2258" s="323">
        <f>ROUND(SUMIF(Anlagenbewegungsdaten_AV!B:B,A2258,Anlagenbewegungsdaten_AV!C:C),3)</f>
        <v>0</v>
      </c>
      <c r="P2258" s="320">
        <f>ROUND(SUMIF(Anlagenbewegungsdaten_AV!$B:$B,$A2258,Anlagenbewegungsdaten_AV!$D:$D),2)</f>
        <v>0</v>
      </c>
      <c r="Q2258" s="321">
        <f t="shared" si="83"/>
        <v>0</v>
      </c>
      <c r="S2258" s="324"/>
      <c r="T2258" s="317"/>
      <c r="U2258" s="325"/>
      <c r="V2258" s="325"/>
    </row>
    <row r="2259" spans="1:22" ht="15" customHeight="1" x14ac:dyDescent="0.25">
      <c r="A2259" s="129" t="s">
        <v>2121</v>
      </c>
      <c r="B2259" s="126" t="s">
        <v>2087</v>
      </c>
      <c r="C2259" s="127" t="s">
        <v>4022</v>
      </c>
      <c r="D2259" s="127" t="s">
        <v>558</v>
      </c>
      <c r="E2259" s="127" t="s">
        <v>2465</v>
      </c>
      <c r="F2259" s="128">
        <v>24.46</v>
      </c>
      <c r="G2259" s="128">
        <v>24.66</v>
      </c>
      <c r="H2259" s="128">
        <v>19.57</v>
      </c>
      <c r="I2259" s="311"/>
      <c r="J2259" s="319">
        <f>ROUND(SUMIF(Anlagenbewegungsdaten!B:B,A2259,Anlagenbewegungsdaten!C:C),3)</f>
        <v>0</v>
      </c>
      <c r="K2259" s="320">
        <f>ROUND(SUMIF(Anlagenbewegungsdaten!$B:$B,$A2259,Anlagenbewegungsdaten!$D:$D),2)</f>
        <v>0</v>
      </c>
      <c r="L2259" s="321">
        <f t="shared" si="82"/>
        <v>0</v>
      </c>
      <c r="M2259" s="341" t="s">
        <v>4950</v>
      </c>
      <c r="N2259" s="341" t="s">
        <v>4963</v>
      </c>
      <c r="O2259" s="323">
        <f>ROUND(SUMIF(Anlagenbewegungsdaten_AV!B:B,A2259,Anlagenbewegungsdaten_AV!C:C),3)</f>
        <v>0</v>
      </c>
      <c r="P2259" s="320">
        <f>ROUND(SUMIF(Anlagenbewegungsdaten_AV!$B:$B,$A2259,Anlagenbewegungsdaten_AV!$D:$D),2)</f>
        <v>0</v>
      </c>
      <c r="Q2259" s="321">
        <f t="shared" si="83"/>
        <v>0</v>
      </c>
      <c r="S2259" s="324"/>
      <c r="T2259" s="317"/>
      <c r="U2259" s="325"/>
      <c r="V2259" s="325"/>
    </row>
    <row r="2260" spans="1:22" ht="15" customHeight="1" x14ac:dyDescent="0.25">
      <c r="A2260" s="129" t="s">
        <v>2122</v>
      </c>
      <c r="B2260" s="126" t="s">
        <v>2087</v>
      </c>
      <c r="C2260" s="127" t="s">
        <v>4022</v>
      </c>
      <c r="D2260" s="127" t="s">
        <v>560</v>
      </c>
      <c r="E2260" s="127" t="s">
        <v>1543</v>
      </c>
      <c r="F2260" s="128">
        <v>25.46</v>
      </c>
      <c r="G2260" s="128">
        <v>25.66</v>
      </c>
      <c r="H2260" s="128">
        <v>20.37</v>
      </c>
      <c r="I2260" s="311"/>
      <c r="J2260" s="319">
        <f>ROUND(SUMIF(Anlagenbewegungsdaten!B:B,A2260,Anlagenbewegungsdaten!C:C),3)</f>
        <v>0</v>
      </c>
      <c r="K2260" s="320">
        <f>ROUND(SUMIF(Anlagenbewegungsdaten!$B:$B,$A2260,Anlagenbewegungsdaten!$D:$D),2)</f>
        <v>0</v>
      </c>
      <c r="L2260" s="321">
        <f t="shared" si="82"/>
        <v>0</v>
      </c>
      <c r="M2260" s="341" t="s">
        <v>4950</v>
      </c>
      <c r="N2260" s="341" t="s">
        <v>4963</v>
      </c>
      <c r="O2260" s="323">
        <f>ROUND(SUMIF(Anlagenbewegungsdaten_AV!B:B,A2260,Anlagenbewegungsdaten_AV!C:C),3)</f>
        <v>0</v>
      </c>
      <c r="P2260" s="320">
        <f>ROUND(SUMIF(Anlagenbewegungsdaten_AV!$B:$B,$A2260,Anlagenbewegungsdaten_AV!$D:$D),2)</f>
        <v>0</v>
      </c>
      <c r="Q2260" s="321">
        <f t="shared" si="83"/>
        <v>0</v>
      </c>
      <c r="S2260" s="324"/>
      <c r="T2260" s="317"/>
      <c r="U2260" s="325"/>
      <c r="V2260" s="325"/>
    </row>
    <row r="2261" spans="1:22" ht="15" customHeight="1" x14ac:dyDescent="0.25">
      <c r="A2261" s="129" t="s">
        <v>2123</v>
      </c>
      <c r="B2261" s="126" t="s">
        <v>2087</v>
      </c>
      <c r="C2261" s="127" t="s">
        <v>4022</v>
      </c>
      <c r="D2261" s="127" t="s">
        <v>562</v>
      </c>
      <c r="E2261" s="127" t="s">
        <v>1546</v>
      </c>
      <c r="F2261" s="128">
        <v>25.46</v>
      </c>
      <c r="G2261" s="128">
        <v>25.66</v>
      </c>
      <c r="H2261" s="128">
        <v>20.37</v>
      </c>
      <c r="I2261" s="311"/>
      <c r="J2261" s="319">
        <f>ROUND(SUMIF(Anlagenbewegungsdaten!B:B,A2261,Anlagenbewegungsdaten!C:C),3)</f>
        <v>0</v>
      </c>
      <c r="K2261" s="320">
        <f>ROUND(SUMIF(Anlagenbewegungsdaten!$B:$B,$A2261,Anlagenbewegungsdaten!$D:$D),2)</f>
        <v>0</v>
      </c>
      <c r="L2261" s="321">
        <f t="shared" si="82"/>
        <v>0</v>
      </c>
      <c r="M2261" s="341" t="s">
        <v>4950</v>
      </c>
      <c r="N2261" s="341" t="s">
        <v>4963</v>
      </c>
      <c r="O2261" s="323">
        <f>ROUND(SUMIF(Anlagenbewegungsdaten_AV!B:B,A2261,Anlagenbewegungsdaten_AV!C:C),3)</f>
        <v>0</v>
      </c>
      <c r="P2261" s="320">
        <f>ROUND(SUMIF(Anlagenbewegungsdaten_AV!$B:$B,$A2261,Anlagenbewegungsdaten_AV!$D:$D),2)</f>
        <v>0</v>
      </c>
      <c r="Q2261" s="321">
        <f t="shared" si="83"/>
        <v>0</v>
      </c>
      <c r="S2261" s="324"/>
      <c r="T2261" s="317"/>
      <c r="U2261" s="325"/>
      <c r="V2261" s="325"/>
    </row>
    <row r="2262" spans="1:22" ht="15" customHeight="1" x14ac:dyDescent="0.25">
      <c r="A2262" s="129" t="s">
        <v>2925</v>
      </c>
      <c r="B2262" s="126" t="s">
        <v>2087</v>
      </c>
      <c r="C2262" s="127" t="s">
        <v>4022</v>
      </c>
      <c r="D2262" s="127" t="s">
        <v>2751</v>
      </c>
      <c r="E2262" s="127" t="s">
        <v>2555</v>
      </c>
      <c r="F2262" s="128">
        <v>25.43</v>
      </c>
      <c r="G2262" s="128">
        <v>25.63</v>
      </c>
      <c r="H2262" s="128">
        <v>20.34</v>
      </c>
      <c r="I2262" s="311"/>
      <c r="J2262" s="319">
        <f>ROUND(SUMIF(Anlagenbewegungsdaten!B:B,A2262,Anlagenbewegungsdaten!C:C),3)</f>
        <v>0</v>
      </c>
      <c r="K2262" s="320">
        <f>ROUND(SUMIF(Anlagenbewegungsdaten!$B:$B,$A2262,Anlagenbewegungsdaten!$D:$D),2)</f>
        <v>0</v>
      </c>
      <c r="L2262" s="321">
        <f t="shared" si="82"/>
        <v>0</v>
      </c>
      <c r="M2262" s="341" t="s">
        <v>4950</v>
      </c>
      <c r="N2262" s="341" t="s">
        <v>4963</v>
      </c>
      <c r="O2262" s="323">
        <f>ROUND(SUMIF(Anlagenbewegungsdaten_AV!B:B,A2262,Anlagenbewegungsdaten_AV!C:C),3)</f>
        <v>0</v>
      </c>
      <c r="P2262" s="320">
        <f>ROUND(SUMIF(Anlagenbewegungsdaten_AV!$B:$B,$A2262,Anlagenbewegungsdaten_AV!$D:$D),2)</f>
        <v>0</v>
      </c>
      <c r="Q2262" s="321">
        <f t="shared" si="83"/>
        <v>0</v>
      </c>
      <c r="S2262" s="324"/>
      <c r="T2262" s="317"/>
      <c r="U2262" s="325"/>
      <c r="V2262" s="325"/>
    </row>
    <row r="2263" spans="1:22" ht="15" customHeight="1" x14ac:dyDescent="0.25">
      <c r="A2263" s="129" t="s">
        <v>3669</v>
      </c>
      <c r="B2263" s="126" t="s">
        <v>2087</v>
      </c>
      <c r="C2263" s="127" t="s">
        <v>4022</v>
      </c>
      <c r="D2263" s="127" t="s">
        <v>3495</v>
      </c>
      <c r="E2263" s="127" t="s">
        <v>3299</v>
      </c>
      <c r="F2263" s="128">
        <v>25.4</v>
      </c>
      <c r="G2263" s="128">
        <v>25.599999999999998</v>
      </c>
      <c r="H2263" s="128">
        <v>20.32</v>
      </c>
      <c r="I2263" s="311"/>
      <c r="J2263" s="319">
        <f>ROUND(SUMIF(Anlagenbewegungsdaten!B:B,A2263,Anlagenbewegungsdaten!C:C),3)</f>
        <v>0</v>
      </c>
      <c r="K2263" s="320">
        <f>ROUND(SUMIF(Anlagenbewegungsdaten!$B:$B,$A2263,Anlagenbewegungsdaten!$D:$D),2)</f>
        <v>0</v>
      </c>
      <c r="L2263" s="321">
        <f t="shared" si="82"/>
        <v>0</v>
      </c>
      <c r="M2263" s="341" t="s">
        <v>4950</v>
      </c>
      <c r="N2263" s="341" t="s">
        <v>4963</v>
      </c>
      <c r="O2263" s="323">
        <f>ROUND(SUMIF(Anlagenbewegungsdaten_AV!B:B,A2263,Anlagenbewegungsdaten_AV!C:C),3)</f>
        <v>0</v>
      </c>
      <c r="P2263" s="320">
        <f>ROUND(SUMIF(Anlagenbewegungsdaten_AV!$B:$B,$A2263,Anlagenbewegungsdaten_AV!$D:$D),2)</f>
        <v>0</v>
      </c>
      <c r="Q2263" s="321">
        <f t="shared" si="83"/>
        <v>0</v>
      </c>
      <c r="S2263" s="324"/>
      <c r="T2263" s="317"/>
      <c r="U2263" s="325"/>
      <c r="V2263" s="325"/>
    </row>
    <row r="2264" spans="1:22" ht="15" customHeight="1" x14ac:dyDescent="0.25">
      <c r="A2264" s="129" t="s">
        <v>4442</v>
      </c>
      <c r="B2264" s="126" t="s">
        <v>2087</v>
      </c>
      <c r="C2264" s="127" t="s">
        <v>4022</v>
      </c>
      <c r="D2264" s="127" t="s">
        <v>4266</v>
      </c>
      <c r="E2264" s="127" t="s">
        <v>4069</v>
      </c>
      <c r="F2264" s="128">
        <v>25.37</v>
      </c>
      <c r="G2264" s="128">
        <v>25.57</v>
      </c>
      <c r="H2264" s="128">
        <v>20.3</v>
      </c>
      <c r="I2264" s="311"/>
      <c r="J2264" s="319">
        <f>ROUND(SUMIF(Anlagenbewegungsdaten!B:B,A2264,Anlagenbewegungsdaten!C:C),3)</f>
        <v>0</v>
      </c>
      <c r="K2264" s="320">
        <f>ROUND(SUMIF(Anlagenbewegungsdaten!$B:$B,$A2264,Anlagenbewegungsdaten!$D:$D),2)</f>
        <v>0</v>
      </c>
      <c r="L2264" s="321">
        <f t="shared" si="82"/>
        <v>0</v>
      </c>
      <c r="M2264" s="341" t="s">
        <v>4950</v>
      </c>
      <c r="N2264" s="341" t="s">
        <v>4963</v>
      </c>
      <c r="O2264" s="323">
        <f>ROUND(SUMIF(Anlagenbewegungsdaten_AV!B:B,A2264,Anlagenbewegungsdaten_AV!C:C),3)</f>
        <v>0</v>
      </c>
      <c r="P2264" s="320">
        <f>ROUND(SUMIF(Anlagenbewegungsdaten_AV!$B:$B,$A2264,Anlagenbewegungsdaten_AV!$D:$D),2)</f>
        <v>0</v>
      </c>
      <c r="Q2264" s="321">
        <f t="shared" si="83"/>
        <v>0</v>
      </c>
      <c r="S2264" s="324"/>
      <c r="T2264" s="317"/>
      <c r="U2264" s="325"/>
      <c r="V2264" s="325"/>
    </row>
    <row r="2265" spans="1:22" ht="15" customHeight="1" x14ac:dyDescent="0.25">
      <c r="A2265" s="129" t="s">
        <v>2314</v>
      </c>
      <c r="B2265" s="126" t="s">
        <v>2087</v>
      </c>
      <c r="C2265" s="127" t="s">
        <v>4022</v>
      </c>
      <c r="D2265" s="127" t="s">
        <v>2390</v>
      </c>
      <c r="E2265" s="127" t="s">
        <v>2462</v>
      </c>
      <c r="F2265" s="128">
        <v>8.51</v>
      </c>
      <c r="G2265" s="128">
        <v>8.7099999999999991</v>
      </c>
      <c r="H2265" s="128">
        <v>6.81</v>
      </c>
      <c r="I2265" s="311"/>
      <c r="J2265" s="319">
        <f>ROUND(SUMIF(Anlagenbewegungsdaten!B:B,A2265,Anlagenbewegungsdaten!C:C),3)</f>
        <v>0</v>
      </c>
      <c r="K2265" s="320">
        <f>ROUND(SUMIF(Anlagenbewegungsdaten!$B:$B,$A2265,Anlagenbewegungsdaten!$D:$D),2)</f>
        <v>0</v>
      </c>
      <c r="L2265" s="321">
        <f t="shared" si="82"/>
        <v>0</v>
      </c>
      <c r="M2265" s="341" t="s">
        <v>4950</v>
      </c>
      <c r="N2265" s="341" t="s">
        <v>4963</v>
      </c>
      <c r="O2265" s="323">
        <f>ROUND(SUMIF(Anlagenbewegungsdaten_AV!B:B,A2265,Anlagenbewegungsdaten_AV!C:C),3)</f>
        <v>0</v>
      </c>
      <c r="P2265" s="320">
        <f>ROUND(SUMIF(Anlagenbewegungsdaten_AV!$B:$B,$A2265,Anlagenbewegungsdaten_AV!$D:$D),2)</f>
        <v>0</v>
      </c>
      <c r="Q2265" s="321">
        <f t="shared" si="83"/>
        <v>0</v>
      </c>
      <c r="S2265" s="324"/>
      <c r="T2265" s="317"/>
      <c r="U2265" s="325"/>
      <c r="V2265" s="325"/>
    </row>
    <row r="2266" spans="1:22" ht="15" customHeight="1" x14ac:dyDescent="0.25">
      <c r="A2266" s="129" t="s">
        <v>2315</v>
      </c>
      <c r="B2266" s="126" t="s">
        <v>2087</v>
      </c>
      <c r="C2266" s="127" t="s">
        <v>4022</v>
      </c>
      <c r="D2266" s="127" t="s">
        <v>2493</v>
      </c>
      <c r="E2266" s="127" t="s">
        <v>2465</v>
      </c>
      <c r="F2266" s="128">
        <v>10.51</v>
      </c>
      <c r="G2266" s="128">
        <v>10.709999999999999</v>
      </c>
      <c r="H2266" s="128">
        <v>8.41</v>
      </c>
      <c r="I2266" s="311"/>
      <c r="J2266" s="319">
        <f>ROUND(SUMIF(Anlagenbewegungsdaten!B:B,A2266,Anlagenbewegungsdaten!C:C),3)</f>
        <v>0</v>
      </c>
      <c r="K2266" s="320">
        <f>ROUND(SUMIF(Anlagenbewegungsdaten!$B:$B,$A2266,Anlagenbewegungsdaten!$D:$D),2)</f>
        <v>0</v>
      </c>
      <c r="L2266" s="321">
        <f t="shared" si="82"/>
        <v>0</v>
      </c>
      <c r="M2266" s="341" t="s">
        <v>4950</v>
      </c>
      <c r="N2266" s="341" t="s">
        <v>4963</v>
      </c>
      <c r="O2266" s="323">
        <f>ROUND(SUMIF(Anlagenbewegungsdaten_AV!B:B,A2266,Anlagenbewegungsdaten_AV!C:C),3)</f>
        <v>0</v>
      </c>
      <c r="P2266" s="320">
        <f>ROUND(SUMIF(Anlagenbewegungsdaten_AV!$B:$B,$A2266,Anlagenbewegungsdaten_AV!$D:$D),2)</f>
        <v>0</v>
      </c>
      <c r="Q2266" s="321">
        <f t="shared" si="83"/>
        <v>0</v>
      </c>
      <c r="S2266" s="324"/>
      <c r="T2266" s="317"/>
      <c r="U2266" s="325"/>
      <c r="V2266" s="325"/>
    </row>
    <row r="2267" spans="1:22" ht="15" customHeight="1" x14ac:dyDescent="0.25">
      <c r="A2267" s="129" t="s">
        <v>2124</v>
      </c>
      <c r="B2267" s="126" t="s">
        <v>2087</v>
      </c>
      <c r="C2267" s="127" t="s">
        <v>4022</v>
      </c>
      <c r="D2267" s="127" t="s">
        <v>1643</v>
      </c>
      <c r="E2267" s="127" t="s">
        <v>1546</v>
      </c>
      <c r="F2267" s="128">
        <v>11.51</v>
      </c>
      <c r="G2267" s="128">
        <v>11.709999999999999</v>
      </c>
      <c r="H2267" s="128">
        <v>9.2100000000000009</v>
      </c>
      <c r="I2267" s="311"/>
      <c r="J2267" s="319">
        <f>ROUND(SUMIF(Anlagenbewegungsdaten!B:B,A2267,Anlagenbewegungsdaten!C:C),3)</f>
        <v>0</v>
      </c>
      <c r="K2267" s="320">
        <f>ROUND(SUMIF(Anlagenbewegungsdaten!$B:$B,$A2267,Anlagenbewegungsdaten!$D:$D),2)</f>
        <v>0</v>
      </c>
      <c r="L2267" s="321">
        <f t="shared" si="82"/>
        <v>0</v>
      </c>
      <c r="M2267" s="341" t="s">
        <v>4950</v>
      </c>
      <c r="N2267" s="341" t="s">
        <v>4963</v>
      </c>
      <c r="O2267" s="323">
        <f>ROUND(SUMIF(Anlagenbewegungsdaten_AV!B:B,A2267,Anlagenbewegungsdaten_AV!C:C),3)</f>
        <v>0</v>
      </c>
      <c r="P2267" s="320">
        <f>ROUND(SUMIF(Anlagenbewegungsdaten_AV!$B:$B,$A2267,Anlagenbewegungsdaten_AV!$D:$D),2)</f>
        <v>0</v>
      </c>
      <c r="Q2267" s="321">
        <f t="shared" si="83"/>
        <v>0</v>
      </c>
      <c r="S2267" s="324"/>
      <c r="T2267" s="317"/>
      <c r="U2267" s="325"/>
      <c r="V2267" s="325"/>
    </row>
    <row r="2268" spans="1:22" ht="15" customHeight="1" x14ac:dyDescent="0.25">
      <c r="A2268" s="129" t="s">
        <v>2926</v>
      </c>
      <c r="B2268" s="126" t="s">
        <v>2087</v>
      </c>
      <c r="C2268" s="127" t="s">
        <v>4022</v>
      </c>
      <c r="D2268" s="127" t="s">
        <v>2603</v>
      </c>
      <c r="E2268" s="127" t="s">
        <v>2555</v>
      </c>
      <c r="F2268" s="128">
        <v>11.48</v>
      </c>
      <c r="G2268" s="128">
        <v>11.68</v>
      </c>
      <c r="H2268" s="128">
        <v>9.18</v>
      </c>
      <c r="I2268" s="311"/>
      <c r="J2268" s="319">
        <f>ROUND(SUMIF(Anlagenbewegungsdaten!B:B,A2268,Anlagenbewegungsdaten!C:C),3)</f>
        <v>0</v>
      </c>
      <c r="K2268" s="320">
        <f>ROUND(SUMIF(Anlagenbewegungsdaten!$B:$B,$A2268,Anlagenbewegungsdaten!$D:$D),2)</f>
        <v>0</v>
      </c>
      <c r="L2268" s="321">
        <f t="shared" si="82"/>
        <v>0</v>
      </c>
      <c r="M2268" s="341" t="s">
        <v>4950</v>
      </c>
      <c r="N2268" s="341" t="s">
        <v>4963</v>
      </c>
      <c r="O2268" s="323">
        <f>ROUND(SUMIF(Anlagenbewegungsdaten_AV!B:B,A2268,Anlagenbewegungsdaten_AV!C:C),3)</f>
        <v>0</v>
      </c>
      <c r="P2268" s="320">
        <f>ROUND(SUMIF(Anlagenbewegungsdaten_AV!$B:$B,$A2268,Anlagenbewegungsdaten_AV!$D:$D),2)</f>
        <v>0</v>
      </c>
      <c r="Q2268" s="321">
        <f t="shared" si="83"/>
        <v>0</v>
      </c>
      <c r="S2268" s="324"/>
      <c r="T2268" s="317"/>
      <c r="U2268" s="325"/>
      <c r="V2268" s="325"/>
    </row>
    <row r="2269" spans="1:22" ht="15" customHeight="1" x14ac:dyDescent="0.25">
      <c r="A2269" s="129" t="s">
        <v>3670</v>
      </c>
      <c r="B2269" s="126" t="s">
        <v>2087</v>
      </c>
      <c r="C2269" s="127" t="s">
        <v>4022</v>
      </c>
      <c r="D2269" s="127" t="s">
        <v>3347</v>
      </c>
      <c r="E2269" s="127" t="s">
        <v>3299</v>
      </c>
      <c r="F2269" s="128">
        <v>11.45</v>
      </c>
      <c r="G2269" s="128">
        <v>11.649999999999999</v>
      </c>
      <c r="H2269" s="128">
        <v>9.16</v>
      </c>
      <c r="I2269" s="311"/>
      <c r="J2269" s="319">
        <f>ROUND(SUMIF(Anlagenbewegungsdaten!B:B,A2269,Anlagenbewegungsdaten!C:C),3)</f>
        <v>0</v>
      </c>
      <c r="K2269" s="320">
        <f>ROUND(SUMIF(Anlagenbewegungsdaten!$B:$B,$A2269,Anlagenbewegungsdaten!$D:$D),2)</f>
        <v>0</v>
      </c>
      <c r="L2269" s="321">
        <f t="shared" si="82"/>
        <v>0</v>
      </c>
      <c r="M2269" s="341" t="s">
        <v>4950</v>
      </c>
      <c r="N2269" s="341" t="s">
        <v>4963</v>
      </c>
      <c r="O2269" s="323">
        <f>ROUND(SUMIF(Anlagenbewegungsdaten_AV!B:B,A2269,Anlagenbewegungsdaten_AV!C:C),3)</f>
        <v>0</v>
      </c>
      <c r="P2269" s="320">
        <f>ROUND(SUMIF(Anlagenbewegungsdaten_AV!$B:$B,$A2269,Anlagenbewegungsdaten_AV!$D:$D),2)</f>
        <v>0</v>
      </c>
      <c r="Q2269" s="321">
        <f t="shared" si="83"/>
        <v>0</v>
      </c>
      <c r="S2269" s="324"/>
      <c r="T2269" s="317"/>
      <c r="U2269" s="325"/>
      <c r="V2269" s="325"/>
    </row>
    <row r="2270" spans="1:22" ht="15" customHeight="1" x14ac:dyDescent="0.25">
      <c r="A2270" s="129" t="s">
        <v>4443</v>
      </c>
      <c r="B2270" s="126" t="s">
        <v>2087</v>
      </c>
      <c r="C2270" s="127" t="s">
        <v>4022</v>
      </c>
      <c r="D2270" s="127" t="s">
        <v>4117</v>
      </c>
      <c r="E2270" s="127" t="s">
        <v>4069</v>
      </c>
      <c r="F2270" s="128">
        <v>11.42</v>
      </c>
      <c r="G2270" s="128">
        <v>11.62</v>
      </c>
      <c r="H2270" s="128">
        <v>9.14</v>
      </c>
      <c r="I2270" s="311"/>
      <c r="J2270" s="319">
        <f>ROUND(SUMIF(Anlagenbewegungsdaten!B:B,A2270,Anlagenbewegungsdaten!C:C),3)</f>
        <v>0</v>
      </c>
      <c r="K2270" s="320">
        <f>ROUND(SUMIF(Anlagenbewegungsdaten!$B:$B,$A2270,Anlagenbewegungsdaten!$D:$D),2)</f>
        <v>0</v>
      </c>
      <c r="L2270" s="321">
        <f t="shared" si="82"/>
        <v>0</v>
      </c>
      <c r="M2270" s="341" t="s">
        <v>4950</v>
      </c>
      <c r="N2270" s="341" t="s">
        <v>4963</v>
      </c>
      <c r="O2270" s="323">
        <f>ROUND(SUMIF(Anlagenbewegungsdaten_AV!B:B,A2270,Anlagenbewegungsdaten_AV!C:C),3)</f>
        <v>0</v>
      </c>
      <c r="P2270" s="320">
        <f>ROUND(SUMIF(Anlagenbewegungsdaten_AV!$B:$B,$A2270,Anlagenbewegungsdaten_AV!$D:$D),2)</f>
        <v>0</v>
      </c>
      <c r="Q2270" s="321">
        <f t="shared" si="83"/>
        <v>0</v>
      </c>
      <c r="S2270" s="324"/>
      <c r="T2270" s="317"/>
      <c r="U2270" s="325"/>
      <c r="V2270" s="325"/>
    </row>
    <row r="2271" spans="1:22" ht="15" customHeight="1" x14ac:dyDescent="0.25">
      <c r="A2271" s="129" t="s">
        <v>2316</v>
      </c>
      <c r="B2271" s="126" t="s">
        <v>2087</v>
      </c>
      <c r="C2271" s="127" t="s">
        <v>4022</v>
      </c>
      <c r="D2271" s="127" t="s">
        <v>2443</v>
      </c>
      <c r="E2271" s="127" t="s">
        <v>2462</v>
      </c>
      <c r="F2271" s="128">
        <v>12.51</v>
      </c>
      <c r="G2271" s="128">
        <v>12.709999999999999</v>
      </c>
      <c r="H2271" s="128">
        <v>10.01</v>
      </c>
      <c r="I2271" s="311"/>
      <c r="J2271" s="319">
        <f>ROUND(SUMIF(Anlagenbewegungsdaten!B:B,A2271,Anlagenbewegungsdaten!C:C),3)</f>
        <v>0</v>
      </c>
      <c r="K2271" s="320">
        <f>ROUND(SUMIF(Anlagenbewegungsdaten!$B:$B,$A2271,Anlagenbewegungsdaten!$D:$D),2)</f>
        <v>0</v>
      </c>
      <c r="L2271" s="321">
        <f t="shared" si="82"/>
        <v>0</v>
      </c>
      <c r="M2271" s="341" t="s">
        <v>4950</v>
      </c>
      <c r="N2271" s="341" t="s">
        <v>4963</v>
      </c>
      <c r="O2271" s="323">
        <f>ROUND(SUMIF(Anlagenbewegungsdaten_AV!B:B,A2271,Anlagenbewegungsdaten_AV!C:C),3)</f>
        <v>0</v>
      </c>
      <c r="P2271" s="320">
        <f>ROUND(SUMIF(Anlagenbewegungsdaten_AV!$B:$B,$A2271,Anlagenbewegungsdaten_AV!$D:$D),2)</f>
        <v>0</v>
      </c>
      <c r="Q2271" s="321">
        <f t="shared" si="83"/>
        <v>0</v>
      </c>
      <c r="S2271" s="324"/>
      <c r="T2271" s="317"/>
      <c r="U2271" s="325"/>
      <c r="V2271" s="325"/>
    </row>
    <row r="2272" spans="1:22" ht="15" customHeight="1" x14ac:dyDescent="0.25">
      <c r="A2272" s="129" t="s">
        <v>2317</v>
      </c>
      <c r="B2272" s="126" t="s">
        <v>2087</v>
      </c>
      <c r="C2272" s="127" t="s">
        <v>4022</v>
      </c>
      <c r="D2272" s="127" t="s">
        <v>2496</v>
      </c>
      <c r="E2272" s="127" t="s">
        <v>2465</v>
      </c>
      <c r="F2272" s="128">
        <v>14.51</v>
      </c>
      <c r="G2272" s="128">
        <v>14.709999999999999</v>
      </c>
      <c r="H2272" s="128">
        <v>11.61</v>
      </c>
      <c r="I2272" s="311"/>
      <c r="J2272" s="319">
        <f>ROUND(SUMIF(Anlagenbewegungsdaten!B:B,A2272,Anlagenbewegungsdaten!C:C),3)</f>
        <v>0</v>
      </c>
      <c r="K2272" s="320">
        <f>ROUND(SUMIF(Anlagenbewegungsdaten!$B:$B,$A2272,Anlagenbewegungsdaten!$D:$D),2)</f>
        <v>0</v>
      </c>
      <c r="L2272" s="321">
        <f t="shared" si="82"/>
        <v>0</v>
      </c>
      <c r="M2272" s="341" t="s">
        <v>4950</v>
      </c>
      <c r="N2272" s="341" t="s">
        <v>4963</v>
      </c>
      <c r="O2272" s="323">
        <f>ROUND(SUMIF(Anlagenbewegungsdaten_AV!B:B,A2272,Anlagenbewegungsdaten_AV!C:C),3)</f>
        <v>0</v>
      </c>
      <c r="P2272" s="320">
        <f>ROUND(SUMIF(Anlagenbewegungsdaten_AV!$B:$B,$A2272,Anlagenbewegungsdaten_AV!$D:$D),2)</f>
        <v>0</v>
      </c>
      <c r="Q2272" s="321">
        <f t="shared" si="83"/>
        <v>0</v>
      </c>
      <c r="S2272" s="324"/>
      <c r="T2272" s="317"/>
      <c r="U2272" s="325"/>
      <c r="V2272" s="325"/>
    </row>
    <row r="2273" spans="1:22" ht="15" customHeight="1" x14ac:dyDescent="0.25">
      <c r="A2273" s="129" t="s">
        <v>2125</v>
      </c>
      <c r="B2273" s="126" t="s">
        <v>2087</v>
      </c>
      <c r="C2273" s="127" t="s">
        <v>4022</v>
      </c>
      <c r="D2273" s="127" t="s">
        <v>565</v>
      </c>
      <c r="E2273" s="127" t="s">
        <v>1546</v>
      </c>
      <c r="F2273" s="128">
        <v>15.51</v>
      </c>
      <c r="G2273" s="128">
        <v>15.709999999999999</v>
      </c>
      <c r="H2273" s="128">
        <v>12.41</v>
      </c>
      <c r="I2273" s="311"/>
      <c r="J2273" s="319">
        <f>ROUND(SUMIF(Anlagenbewegungsdaten!B:B,A2273,Anlagenbewegungsdaten!C:C),3)</f>
        <v>0</v>
      </c>
      <c r="K2273" s="320">
        <f>ROUND(SUMIF(Anlagenbewegungsdaten!$B:$B,$A2273,Anlagenbewegungsdaten!$D:$D),2)</f>
        <v>0</v>
      </c>
      <c r="L2273" s="321">
        <f t="shared" si="82"/>
        <v>0</v>
      </c>
      <c r="M2273" s="341" t="s">
        <v>4950</v>
      </c>
      <c r="N2273" s="341" t="s">
        <v>4963</v>
      </c>
      <c r="O2273" s="323">
        <f>ROUND(SUMIF(Anlagenbewegungsdaten_AV!B:B,A2273,Anlagenbewegungsdaten_AV!C:C),3)</f>
        <v>0</v>
      </c>
      <c r="P2273" s="320">
        <f>ROUND(SUMIF(Anlagenbewegungsdaten_AV!$B:$B,$A2273,Anlagenbewegungsdaten_AV!$D:$D),2)</f>
        <v>0</v>
      </c>
      <c r="Q2273" s="321">
        <f t="shared" si="83"/>
        <v>0</v>
      </c>
      <c r="S2273" s="324"/>
      <c r="T2273" s="317"/>
      <c r="U2273" s="325"/>
      <c r="V2273" s="325"/>
    </row>
    <row r="2274" spans="1:22" ht="15" customHeight="1" x14ac:dyDescent="0.25">
      <c r="A2274" s="129" t="s">
        <v>2927</v>
      </c>
      <c r="B2274" s="126" t="s">
        <v>2087</v>
      </c>
      <c r="C2274" s="127" t="s">
        <v>4022</v>
      </c>
      <c r="D2274" s="127" t="s">
        <v>2754</v>
      </c>
      <c r="E2274" s="127" t="s">
        <v>2555</v>
      </c>
      <c r="F2274" s="128">
        <v>15.48</v>
      </c>
      <c r="G2274" s="128">
        <v>15.68</v>
      </c>
      <c r="H2274" s="128">
        <v>12.38</v>
      </c>
      <c r="I2274" s="311"/>
      <c r="J2274" s="319">
        <f>ROUND(SUMIF(Anlagenbewegungsdaten!B:B,A2274,Anlagenbewegungsdaten!C:C),3)</f>
        <v>0</v>
      </c>
      <c r="K2274" s="320">
        <f>ROUND(SUMIF(Anlagenbewegungsdaten!$B:$B,$A2274,Anlagenbewegungsdaten!$D:$D),2)</f>
        <v>0</v>
      </c>
      <c r="L2274" s="321">
        <f t="shared" si="82"/>
        <v>0</v>
      </c>
      <c r="M2274" s="341" t="s">
        <v>4950</v>
      </c>
      <c r="N2274" s="341" t="s">
        <v>4963</v>
      </c>
      <c r="O2274" s="323">
        <f>ROUND(SUMIF(Anlagenbewegungsdaten_AV!B:B,A2274,Anlagenbewegungsdaten_AV!C:C),3)</f>
        <v>0</v>
      </c>
      <c r="P2274" s="320">
        <f>ROUND(SUMIF(Anlagenbewegungsdaten_AV!$B:$B,$A2274,Anlagenbewegungsdaten_AV!$D:$D),2)</f>
        <v>0</v>
      </c>
      <c r="Q2274" s="321">
        <f t="shared" si="83"/>
        <v>0</v>
      </c>
      <c r="S2274" s="324"/>
      <c r="T2274" s="317"/>
      <c r="U2274" s="325"/>
      <c r="V2274" s="325"/>
    </row>
    <row r="2275" spans="1:22" ht="15" customHeight="1" x14ac:dyDescent="0.25">
      <c r="A2275" s="129" t="s">
        <v>3671</v>
      </c>
      <c r="B2275" s="126" t="s">
        <v>2087</v>
      </c>
      <c r="C2275" s="127" t="s">
        <v>4022</v>
      </c>
      <c r="D2275" s="127" t="s">
        <v>3498</v>
      </c>
      <c r="E2275" s="127" t="s">
        <v>3299</v>
      </c>
      <c r="F2275" s="128">
        <v>15.45</v>
      </c>
      <c r="G2275" s="128">
        <v>15.649999999999999</v>
      </c>
      <c r="H2275" s="128">
        <v>12.36</v>
      </c>
      <c r="I2275" s="311"/>
      <c r="J2275" s="319">
        <f>ROUND(SUMIF(Anlagenbewegungsdaten!B:B,A2275,Anlagenbewegungsdaten!C:C),3)</f>
        <v>0</v>
      </c>
      <c r="K2275" s="320">
        <f>ROUND(SUMIF(Anlagenbewegungsdaten!$B:$B,$A2275,Anlagenbewegungsdaten!$D:$D),2)</f>
        <v>0</v>
      </c>
      <c r="L2275" s="321">
        <f t="shared" si="82"/>
        <v>0</v>
      </c>
      <c r="M2275" s="341" t="s">
        <v>4950</v>
      </c>
      <c r="N2275" s="341" t="s">
        <v>4963</v>
      </c>
      <c r="O2275" s="323">
        <f>ROUND(SUMIF(Anlagenbewegungsdaten_AV!B:B,A2275,Anlagenbewegungsdaten_AV!C:C),3)</f>
        <v>0</v>
      </c>
      <c r="P2275" s="320">
        <f>ROUND(SUMIF(Anlagenbewegungsdaten_AV!$B:$B,$A2275,Anlagenbewegungsdaten_AV!$D:$D),2)</f>
        <v>0</v>
      </c>
      <c r="Q2275" s="321">
        <f t="shared" si="83"/>
        <v>0</v>
      </c>
      <c r="S2275" s="324"/>
      <c r="T2275" s="317"/>
      <c r="U2275" s="325"/>
      <c r="V2275" s="325"/>
    </row>
    <row r="2276" spans="1:22" ht="15" customHeight="1" x14ac:dyDescent="0.25">
      <c r="A2276" s="129" t="s">
        <v>4444</v>
      </c>
      <c r="B2276" s="126" t="s">
        <v>2087</v>
      </c>
      <c r="C2276" s="127" t="s">
        <v>4022</v>
      </c>
      <c r="D2276" s="127" t="s">
        <v>4269</v>
      </c>
      <c r="E2276" s="127" t="s">
        <v>4069</v>
      </c>
      <c r="F2276" s="128">
        <v>15.42</v>
      </c>
      <c r="G2276" s="128">
        <v>15.62</v>
      </c>
      <c r="H2276" s="128">
        <v>12.34</v>
      </c>
      <c r="I2276" s="311"/>
      <c r="J2276" s="319">
        <f>ROUND(SUMIF(Anlagenbewegungsdaten!B:B,A2276,Anlagenbewegungsdaten!C:C),3)</f>
        <v>0</v>
      </c>
      <c r="K2276" s="320">
        <f>ROUND(SUMIF(Anlagenbewegungsdaten!$B:$B,$A2276,Anlagenbewegungsdaten!$D:$D),2)</f>
        <v>0</v>
      </c>
      <c r="L2276" s="321">
        <f t="shared" si="82"/>
        <v>0</v>
      </c>
      <c r="M2276" s="341" t="s">
        <v>4950</v>
      </c>
      <c r="N2276" s="341" t="s">
        <v>4963</v>
      </c>
      <c r="O2276" s="323">
        <f>ROUND(SUMIF(Anlagenbewegungsdaten_AV!B:B,A2276,Anlagenbewegungsdaten_AV!C:C),3)</f>
        <v>0</v>
      </c>
      <c r="P2276" s="320">
        <f>ROUND(SUMIF(Anlagenbewegungsdaten_AV!$B:$B,$A2276,Anlagenbewegungsdaten_AV!$D:$D),2)</f>
        <v>0</v>
      </c>
      <c r="Q2276" s="321">
        <f t="shared" si="83"/>
        <v>0</v>
      </c>
      <c r="S2276" s="324"/>
      <c r="T2276" s="317"/>
      <c r="U2276" s="325"/>
      <c r="V2276" s="325"/>
    </row>
    <row r="2277" spans="1:22" ht="15" customHeight="1" x14ac:dyDescent="0.25">
      <c r="A2277" s="129" t="s">
        <v>2318</v>
      </c>
      <c r="B2277" s="126" t="s">
        <v>2087</v>
      </c>
      <c r="C2277" s="127" t="s">
        <v>4022</v>
      </c>
      <c r="D2277" s="127" t="s">
        <v>2445</v>
      </c>
      <c r="E2277" s="127" t="s">
        <v>2462</v>
      </c>
      <c r="F2277" s="128">
        <v>11.01</v>
      </c>
      <c r="G2277" s="128">
        <v>11.209999999999999</v>
      </c>
      <c r="H2277" s="128">
        <v>8.81</v>
      </c>
      <c r="I2277" s="311"/>
      <c r="J2277" s="319">
        <f>ROUND(SUMIF(Anlagenbewegungsdaten!B:B,A2277,Anlagenbewegungsdaten!C:C),3)</f>
        <v>0</v>
      </c>
      <c r="K2277" s="320">
        <f>ROUND(SUMIF(Anlagenbewegungsdaten!$B:$B,$A2277,Anlagenbewegungsdaten!$D:$D),2)</f>
        <v>0</v>
      </c>
      <c r="L2277" s="321">
        <f t="shared" si="82"/>
        <v>0</v>
      </c>
      <c r="M2277" s="341" t="s">
        <v>4950</v>
      </c>
      <c r="N2277" s="341" t="s">
        <v>4963</v>
      </c>
      <c r="O2277" s="323">
        <f>ROUND(SUMIF(Anlagenbewegungsdaten_AV!B:B,A2277,Anlagenbewegungsdaten_AV!C:C),3)</f>
        <v>0</v>
      </c>
      <c r="P2277" s="320">
        <f>ROUND(SUMIF(Anlagenbewegungsdaten_AV!$B:$B,$A2277,Anlagenbewegungsdaten_AV!$D:$D),2)</f>
        <v>0</v>
      </c>
      <c r="Q2277" s="321">
        <f t="shared" si="83"/>
        <v>0</v>
      </c>
      <c r="S2277" s="324"/>
      <c r="T2277" s="317"/>
      <c r="U2277" s="325"/>
      <c r="V2277" s="325"/>
    </row>
    <row r="2278" spans="1:22" ht="15" customHeight="1" x14ac:dyDescent="0.25">
      <c r="A2278" s="129" t="s">
        <v>2319</v>
      </c>
      <c r="B2278" s="126" t="s">
        <v>2087</v>
      </c>
      <c r="C2278" s="127" t="s">
        <v>4022</v>
      </c>
      <c r="D2278" s="127" t="s">
        <v>2499</v>
      </c>
      <c r="E2278" s="127" t="s">
        <v>2465</v>
      </c>
      <c r="F2278" s="128">
        <v>13.01</v>
      </c>
      <c r="G2278" s="128">
        <v>13.209999999999999</v>
      </c>
      <c r="H2278" s="128">
        <v>10.41</v>
      </c>
      <c r="I2278" s="311"/>
      <c r="J2278" s="319">
        <f>ROUND(SUMIF(Anlagenbewegungsdaten!B:B,A2278,Anlagenbewegungsdaten!C:C),3)</f>
        <v>0</v>
      </c>
      <c r="K2278" s="320">
        <f>ROUND(SUMIF(Anlagenbewegungsdaten!$B:$B,$A2278,Anlagenbewegungsdaten!$D:$D),2)</f>
        <v>0</v>
      </c>
      <c r="L2278" s="321">
        <f t="shared" si="82"/>
        <v>0</v>
      </c>
      <c r="M2278" s="341" t="s">
        <v>4950</v>
      </c>
      <c r="N2278" s="341" t="s">
        <v>4963</v>
      </c>
      <c r="O2278" s="323">
        <f>ROUND(SUMIF(Anlagenbewegungsdaten_AV!B:B,A2278,Anlagenbewegungsdaten_AV!C:C),3)</f>
        <v>0</v>
      </c>
      <c r="P2278" s="320">
        <f>ROUND(SUMIF(Anlagenbewegungsdaten_AV!$B:$B,$A2278,Anlagenbewegungsdaten_AV!$D:$D),2)</f>
        <v>0</v>
      </c>
      <c r="Q2278" s="321">
        <f t="shared" si="83"/>
        <v>0</v>
      </c>
      <c r="S2278" s="324"/>
      <c r="T2278" s="317"/>
      <c r="U2278" s="325"/>
      <c r="V2278" s="325"/>
    </row>
    <row r="2279" spans="1:22" ht="15" customHeight="1" x14ac:dyDescent="0.25">
      <c r="A2279" s="129" t="s">
        <v>2126</v>
      </c>
      <c r="B2279" s="126" t="s">
        <v>2087</v>
      </c>
      <c r="C2279" s="127" t="s">
        <v>4022</v>
      </c>
      <c r="D2279" s="127" t="s">
        <v>567</v>
      </c>
      <c r="E2279" s="127" t="s">
        <v>1546</v>
      </c>
      <c r="F2279" s="128">
        <v>14.01</v>
      </c>
      <c r="G2279" s="128">
        <v>14.209999999999999</v>
      </c>
      <c r="H2279" s="128">
        <v>11.21</v>
      </c>
      <c r="I2279" s="311"/>
      <c r="J2279" s="319">
        <f>ROUND(SUMIF(Anlagenbewegungsdaten!B:B,A2279,Anlagenbewegungsdaten!C:C),3)</f>
        <v>0</v>
      </c>
      <c r="K2279" s="320">
        <f>ROUND(SUMIF(Anlagenbewegungsdaten!$B:$B,$A2279,Anlagenbewegungsdaten!$D:$D),2)</f>
        <v>0</v>
      </c>
      <c r="L2279" s="321">
        <f t="shared" si="82"/>
        <v>0</v>
      </c>
      <c r="M2279" s="341" t="s">
        <v>4950</v>
      </c>
      <c r="N2279" s="341" t="s">
        <v>4963</v>
      </c>
      <c r="O2279" s="323">
        <f>ROUND(SUMIF(Anlagenbewegungsdaten_AV!B:B,A2279,Anlagenbewegungsdaten_AV!C:C),3)</f>
        <v>0</v>
      </c>
      <c r="P2279" s="320">
        <f>ROUND(SUMIF(Anlagenbewegungsdaten_AV!$B:$B,$A2279,Anlagenbewegungsdaten_AV!$D:$D),2)</f>
        <v>0</v>
      </c>
      <c r="Q2279" s="321">
        <f t="shared" si="83"/>
        <v>0</v>
      </c>
      <c r="S2279" s="324"/>
      <c r="T2279" s="317"/>
      <c r="U2279" s="325"/>
      <c r="V2279" s="325"/>
    </row>
    <row r="2280" spans="1:22" ht="15" customHeight="1" x14ac:dyDescent="0.25">
      <c r="A2280" s="129" t="s">
        <v>2928</v>
      </c>
      <c r="B2280" s="126" t="s">
        <v>2087</v>
      </c>
      <c r="C2280" s="127" t="s">
        <v>4022</v>
      </c>
      <c r="D2280" s="127" t="s">
        <v>2756</v>
      </c>
      <c r="E2280" s="127" t="s">
        <v>2555</v>
      </c>
      <c r="F2280" s="128">
        <v>13.98</v>
      </c>
      <c r="G2280" s="128">
        <v>14.18</v>
      </c>
      <c r="H2280" s="128">
        <v>11.18</v>
      </c>
      <c r="I2280" s="311"/>
      <c r="J2280" s="319">
        <f>ROUND(SUMIF(Anlagenbewegungsdaten!B:B,A2280,Anlagenbewegungsdaten!C:C),3)</f>
        <v>0</v>
      </c>
      <c r="K2280" s="320">
        <f>ROUND(SUMIF(Anlagenbewegungsdaten!$B:$B,$A2280,Anlagenbewegungsdaten!$D:$D),2)</f>
        <v>0</v>
      </c>
      <c r="L2280" s="321">
        <f t="shared" si="82"/>
        <v>0</v>
      </c>
      <c r="M2280" s="341" t="s">
        <v>4950</v>
      </c>
      <c r="N2280" s="341" t="s">
        <v>4963</v>
      </c>
      <c r="O2280" s="323">
        <f>ROUND(SUMIF(Anlagenbewegungsdaten_AV!B:B,A2280,Anlagenbewegungsdaten_AV!C:C),3)</f>
        <v>0</v>
      </c>
      <c r="P2280" s="320">
        <f>ROUND(SUMIF(Anlagenbewegungsdaten_AV!$B:$B,$A2280,Anlagenbewegungsdaten_AV!$D:$D),2)</f>
        <v>0</v>
      </c>
      <c r="Q2280" s="321">
        <f t="shared" si="83"/>
        <v>0</v>
      </c>
      <c r="S2280" s="324"/>
      <c r="T2280" s="317"/>
      <c r="U2280" s="325"/>
      <c r="V2280" s="325"/>
    </row>
    <row r="2281" spans="1:22" ht="15" customHeight="1" x14ac:dyDescent="0.25">
      <c r="A2281" s="129" t="s">
        <v>3672</v>
      </c>
      <c r="B2281" s="126" t="s">
        <v>2087</v>
      </c>
      <c r="C2281" s="127" t="s">
        <v>4022</v>
      </c>
      <c r="D2281" s="127" t="s">
        <v>3500</v>
      </c>
      <c r="E2281" s="127" t="s">
        <v>3299</v>
      </c>
      <c r="F2281" s="128">
        <v>13.95</v>
      </c>
      <c r="G2281" s="128">
        <v>14.149999999999999</v>
      </c>
      <c r="H2281" s="128">
        <v>11.16</v>
      </c>
      <c r="I2281" s="311"/>
      <c r="J2281" s="319">
        <f>ROUND(SUMIF(Anlagenbewegungsdaten!B:B,A2281,Anlagenbewegungsdaten!C:C),3)</f>
        <v>0</v>
      </c>
      <c r="K2281" s="320">
        <f>ROUND(SUMIF(Anlagenbewegungsdaten!$B:$B,$A2281,Anlagenbewegungsdaten!$D:$D),2)</f>
        <v>0</v>
      </c>
      <c r="L2281" s="321">
        <f t="shared" si="82"/>
        <v>0</v>
      </c>
      <c r="M2281" s="341" t="s">
        <v>4950</v>
      </c>
      <c r="N2281" s="341" t="s">
        <v>4963</v>
      </c>
      <c r="O2281" s="323">
        <f>ROUND(SUMIF(Anlagenbewegungsdaten_AV!B:B,A2281,Anlagenbewegungsdaten_AV!C:C),3)</f>
        <v>0</v>
      </c>
      <c r="P2281" s="320">
        <f>ROUND(SUMIF(Anlagenbewegungsdaten_AV!$B:$B,$A2281,Anlagenbewegungsdaten_AV!$D:$D),2)</f>
        <v>0</v>
      </c>
      <c r="Q2281" s="321">
        <f t="shared" si="83"/>
        <v>0</v>
      </c>
      <c r="S2281" s="324"/>
      <c r="T2281" s="317"/>
      <c r="U2281" s="325"/>
      <c r="V2281" s="325"/>
    </row>
    <row r="2282" spans="1:22" ht="15" customHeight="1" x14ac:dyDescent="0.25">
      <c r="A2282" s="129" t="s">
        <v>4445</v>
      </c>
      <c r="B2282" s="126" t="s">
        <v>2087</v>
      </c>
      <c r="C2282" s="127" t="s">
        <v>4022</v>
      </c>
      <c r="D2282" s="127" t="s">
        <v>4271</v>
      </c>
      <c r="E2282" s="127" t="s">
        <v>4069</v>
      </c>
      <c r="F2282" s="128">
        <v>13.92</v>
      </c>
      <c r="G2282" s="128">
        <v>14.12</v>
      </c>
      <c r="H2282" s="128">
        <v>11.14</v>
      </c>
      <c r="I2282" s="311"/>
      <c r="J2282" s="319">
        <f>ROUND(SUMIF(Anlagenbewegungsdaten!B:B,A2282,Anlagenbewegungsdaten!C:C),3)</f>
        <v>0</v>
      </c>
      <c r="K2282" s="320">
        <f>ROUND(SUMIF(Anlagenbewegungsdaten!$B:$B,$A2282,Anlagenbewegungsdaten!$D:$D),2)</f>
        <v>0</v>
      </c>
      <c r="L2282" s="321">
        <f t="shared" si="82"/>
        <v>0</v>
      </c>
      <c r="M2282" s="341" t="s">
        <v>4950</v>
      </c>
      <c r="N2282" s="341" t="s">
        <v>4963</v>
      </c>
      <c r="O2282" s="323">
        <f>ROUND(SUMIF(Anlagenbewegungsdaten_AV!B:B,A2282,Anlagenbewegungsdaten_AV!C:C),3)</f>
        <v>0</v>
      </c>
      <c r="P2282" s="320">
        <f>ROUND(SUMIF(Anlagenbewegungsdaten_AV!$B:$B,$A2282,Anlagenbewegungsdaten_AV!$D:$D),2)</f>
        <v>0</v>
      </c>
      <c r="Q2282" s="321">
        <f t="shared" si="83"/>
        <v>0</v>
      </c>
      <c r="S2282" s="324"/>
      <c r="T2282" s="317"/>
      <c r="U2282" s="325"/>
      <c r="V2282" s="325"/>
    </row>
    <row r="2283" spans="1:22" ht="15" customHeight="1" x14ac:dyDescent="0.25">
      <c r="A2283" s="129" t="s">
        <v>2320</v>
      </c>
      <c r="B2283" s="126" t="s">
        <v>2087</v>
      </c>
      <c r="C2283" s="127" t="s">
        <v>4022</v>
      </c>
      <c r="D2283" s="127" t="s">
        <v>2501</v>
      </c>
      <c r="E2283" s="127" t="s">
        <v>2462</v>
      </c>
      <c r="F2283" s="128">
        <v>10.51</v>
      </c>
      <c r="G2283" s="128">
        <v>10.709999999999999</v>
      </c>
      <c r="H2283" s="128">
        <v>8.41</v>
      </c>
      <c r="I2283" s="311"/>
      <c r="J2283" s="319">
        <f>ROUND(SUMIF(Anlagenbewegungsdaten!B:B,A2283,Anlagenbewegungsdaten!C:C),3)</f>
        <v>0</v>
      </c>
      <c r="K2283" s="320">
        <f>ROUND(SUMIF(Anlagenbewegungsdaten!$B:$B,$A2283,Anlagenbewegungsdaten!$D:$D),2)</f>
        <v>0</v>
      </c>
      <c r="L2283" s="321">
        <f t="shared" si="82"/>
        <v>0</v>
      </c>
      <c r="M2283" s="341" t="s">
        <v>4950</v>
      </c>
      <c r="N2283" s="341" t="s">
        <v>4963</v>
      </c>
      <c r="O2283" s="323">
        <f>ROUND(SUMIF(Anlagenbewegungsdaten_AV!B:B,A2283,Anlagenbewegungsdaten_AV!C:C),3)</f>
        <v>0</v>
      </c>
      <c r="P2283" s="320">
        <f>ROUND(SUMIF(Anlagenbewegungsdaten_AV!$B:$B,$A2283,Anlagenbewegungsdaten_AV!$D:$D),2)</f>
        <v>0</v>
      </c>
      <c r="Q2283" s="321">
        <f t="shared" si="83"/>
        <v>0</v>
      </c>
      <c r="S2283" s="324"/>
      <c r="T2283" s="317"/>
      <c r="U2283" s="325"/>
      <c r="V2283" s="325"/>
    </row>
    <row r="2284" spans="1:22" ht="15" customHeight="1" x14ac:dyDescent="0.25">
      <c r="A2284" s="129" t="s">
        <v>2321</v>
      </c>
      <c r="B2284" s="126" t="s">
        <v>2087</v>
      </c>
      <c r="C2284" s="127" t="s">
        <v>4022</v>
      </c>
      <c r="D2284" s="127" t="s">
        <v>2503</v>
      </c>
      <c r="E2284" s="127" t="s">
        <v>2465</v>
      </c>
      <c r="F2284" s="128">
        <v>12.51</v>
      </c>
      <c r="G2284" s="128">
        <v>12.709999999999999</v>
      </c>
      <c r="H2284" s="128">
        <v>10.01</v>
      </c>
      <c r="I2284" s="311"/>
      <c r="J2284" s="319">
        <f>ROUND(SUMIF(Anlagenbewegungsdaten!B:B,A2284,Anlagenbewegungsdaten!C:C),3)</f>
        <v>0</v>
      </c>
      <c r="K2284" s="320">
        <f>ROUND(SUMIF(Anlagenbewegungsdaten!$B:$B,$A2284,Anlagenbewegungsdaten!$D:$D),2)</f>
        <v>0</v>
      </c>
      <c r="L2284" s="321">
        <f t="shared" si="82"/>
        <v>0</v>
      </c>
      <c r="M2284" s="341" t="s">
        <v>4950</v>
      </c>
      <c r="N2284" s="341" t="s">
        <v>4963</v>
      </c>
      <c r="O2284" s="323">
        <f>ROUND(SUMIF(Anlagenbewegungsdaten_AV!B:B,A2284,Anlagenbewegungsdaten_AV!C:C),3)</f>
        <v>0</v>
      </c>
      <c r="P2284" s="320">
        <f>ROUND(SUMIF(Anlagenbewegungsdaten_AV!$B:$B,$A2284,Anlagenbewegungsdaten_AV!$D:$D),2)</f>
        <v>0</v>
      </c>
      <c r="Q2284" s="321">
        <f t="shared" si="83"/>
        <v>0</v>
      </c>
      <c r="S2284" s="324"/>
      <c r="T2284" s="317"/>
      <c r="U2284" s="325"/>
      <c r="V2284" s="325"/>
    </row>
    <row r="2285" spans="1:22" ht="15" customHeight="1" x14ac:dyDescent="0.25">
      <c r="A2285" s="129" t="s">
        <v>2127</v>
      </c>
      <c r="B2285" s="126" t="s">
        <v>2087</v>
      </c>
      <c r="C2285" s="127" t="s">
        <v>4022</v>
      </c>
      <c r="D2285" s="127" t="s">
        <v>569</v>
      </c>
      <c r="E2285" s="127" t="s">
        <v>1546</v>
      </c>
      <c r="F2285" s="128">
        <v>13.51</v>
      </c>
      <c r="G2285" s="128">
        <v>13.709999999999999</v>
      </c>
      <c r="H2285" s="128">
        <v>10.81</v>
      </c>
      <c r="I2285" s="311"/>
      <c r="J2285" s="319">
        <f>ROUND(SUMIF(Anlagenbewegungsdaten!B:B,A2285,Anlagenbewegungsdaten!C:C),3)</f>
        <v>0</v>
      </c>
      <c r="K2285" s="320">
        <f>ROUND(SUMIF(Anlagenbewegungsdaten!$B:$B,$A2285,Anlagenbewegungsdaten!$D:$D),2)</f>
        <v>0</v>
      </c>
      <c r="L2285" s="321">
        <f t="shared" si="82"/>
        <v>0</v>
      </c>
      <c r="M2285" s="341" t="s">
        <v>4950</v>
      </c>
      <c r="N2285" s="341" t="s">
        <v>4963</v>
      </c>
      <c r="O2285" s="323">
        <f>ROUND(SUMIF(Anlagenbewegungsdaten_AV!B:B,A2285,Anlagenbewegungsdaten_AV!C:C),3)</f>
        <v>0</v>
      </c>
      <c r="P2285" s="320">
        <f>ROUND(SUMIF(Anlagenbewegungsdaten_AV!$B:$B,$A2285,Anlagenbewegungsdaten_AV!$D:$D),2)</f>
        <v>0</v>
      </c>
      <c r="Q2285" s="321">
        <f t="shared" si="83"/>
        <v>0</v>
      </c>
      <c r="S2285" s="324"/>
      <c r="T2285" s="317"/>
      <c r="U2285" s="325"/>
      <c r="V2285" s="325"/>
    </row>
    <row r="2286" spans="1:22" ht="15" customHeight="1" x14ac:dyDescent="0.25">
      <c r="A2286" s="129" t="s">
        <v>2929</v>
      </c>
      <c r="B2286" s="126" t="s">
        <v>2087</v>
      </c>
      <c r="C2286" s="127" t="s">
        <v>4022</v>
      </c>
      <c r="D2286" s="127" t="s">
        <v>2758</v>
      </c>
      <c r="E2286" s="127" t="s">
        <v>2555</v>
      </c>
      <c r="F2286" s="128">
        <v>13.48</v>
      </c>
      <c r="G2286" s="128">
        <v>13.68</v>
      </c>
      <c r="H2286" s="128">
        <v>10.78</v>
      </c>
      <c r="I2286" s="311"/>
      <c r="J2286" s="319">
        <f>ROUND(SUMIF(Anlagenbewegungsdaten!B:B,A2286,Anlagenbewegungsdaten!C:C),3)</f>
        <v>0</v>
      </c>
      <c r="K2286" s="320">
        <f>ROUND(SUMIF(Anlagenbewegungsdaten!$B:$B,$A2286,Anlagenbewegungsdaten!$D:$D),2)</f>
        <v>0</v>
      </c>
      <c r="L2286" s="321">
        <f t="shared" si="82"/>
        <v>0</v>
      </c>
      <c r="M2286" s="341" t="s">
        <v>4950</v>
      </c>
      <c r="N2286" s="341" t="s">
        <v>4963</v>
      </c>
      <c r="O2286" s="323">
        <f>ROUND(SUMIF(Anlagenbewegungsdaten_AV!B:B,A2286,Anlagenbewegungsdaten_AV!C:C),3)</f>
        <v>0</v>
      </c>
      <c r="P2286" s="320">
        <f>ROUND(SUMIF(Anlagenbewegungsdaten_AV!$B:$B,$A2286,Anlagenbewegungsdaten_AV!$D:$D),2)</f>
        <v>0</v>
      </c>
      <c r="Q2286" s="321">
        <f t="shared" si="83"/>
        <v>0</v>
      </c>
      <c r="S2286" s="324"/>
      <c r="T2286" s="317"/>
      <c r="U2286" s="325"/>
      <c r="V2286" s="325"/>
    </row>
    <row r="2287" spans="1:22" ht="15" customHeight="1" x14ac:dyDescent="0.25">
      <c r="A2287" s="129" t="s">
        <v>3673</v>
      </c>
      <c r="B2287" s="126" t="s">
        <v>2087</v>
      </c>
      <c r="C2287" s="127" t="s">
        <v>4022</v>
      </c>
      <c r="D2287" s="127" t="s">
        <v>3502</v>
      </c>
      <c r="E2287" s="127" t="s">
        <v>3299</v>
      </c>
      <c r="F2287" s="128">
        <v>13.45</v>
      </c>
      <c r="G2287" s="128">
        <v>13.649999999999999</v>
      </c>
      <c r="H2287" s="128">
        <v>10.76</v>
      </c>
      <c r="I2287" s="311"/>
      <c r="J2287" s="319">
        <f>ROUND(SUMIF(Anlagenbewegungsdaten!B:B,A2287,Anlagenbewegungsdaten!C:C),3)</f>
        <v>0</v>
      </c>
      <c r="K2287" s="320">
        <f>ROUND(SUMIF(Anlagenbewegungsdaten!$B:$B,$A2287,Anlagenbewegungsdaten!$D:$D),2)</f>
        <v>0</v>
      </c>
      <c r="L2287" s="321">
        <f t="shared" si="82"/>
        <v>0</v>
      </c>
      <c r="M2287" s="341" t="s">
        <v>4950</v>
      </c>
      <c r="N2287" s="341" t="s">
        <v>4963</v>
      </c>
      <c r="O2287" s="323">
        <f>ROUND(SUMIF(Anlagenbewegungsdaten_AV!B:B,A2287,Anlagenbewegungsdaten_AV!C:C),3)</f>
        <v>0</v>
      </c>
      <c r="P2287" s="320">
        <f>ROUND(SUMIF(Anlagenbewegungsdaten_AV!$B:$B,$A2287,Anlagenbewegungsdaten_AV!$D:$D),2)</f>
        <v>0</v>
      </c>
      <c r="Q2287" s="321">
        <f t="shared" si="83"/>
        <v>0</v>
      </c>
      <c r="S2287" s="324"/>
      <c r="T2287" s="317"/>
      <c r="U2287" s="325"/>
      <c r="V2287" s="325"/>
    </row>
    <row r="2288" spans="1:22" ht="15" customHeight="1" x14ac:dyDescent="0.25">
      <c r="A2288" s="129" t="s">
        <v>4446</v>
      </c>
      <c r="B2288" s="126" t="s">
        <v>2087</v>
      </c>
      <c r="C2288" s="127" t="s">
        <v>4022</v>
      </c>
      <c r="D2288" s="127" t="s">
        <v>4273</v>
      </c>
      <c r="E2288" s="127" t="s">
        <v>4069</v>
      </c>
      <c r="F2288" s="128">
        <v>13.42</v>
      </c>
      <c r="G2288" s="128">
        <v>13.62</v>
      </c>
      <c r="H2288" s="128">
        <v>10.74</v>
      </c>
      <c r="I2288" s="311"/>
      <c r="J2288" s="319">
        <f>ROUND(SUMIF(Anlagenbewegungsdaten!B:B,A2288,Anlagenbewegungsdaten!C:C),3)</f>
        <v>0</v>
      </c>
      <c r="K2288" s="320">
        <f>ROUND(SUMIF(Anlagenbewegungsdaten!$B:$B,$A2288,Anlagenbewegungsdaten!$D:$D),2)</f>
        <v>0</v>
      </c>
      <c r="L2288" s="321">
        <f t="shared" si="82"/>
        <v>0</v>
      </c>
      <c r="M2288" s="341" t="s">
        <v>4950</v>
      </c>
      <c r="N2288" s="341" t="s">
        <v>4963</v>
      </c>
      <c r="O2288" s="323">
        <f>ROUND(SUMIF(Anlagenbewegungsdaten_AV!B:B,A2288,Anlagenbewegungsdaten_AV!C:C),3)</f>
        <v>0</v>
      </c>
      <c r="P2288" s="320">
        <f>ROUND(SUMIF(Anlagenbewegungsdaten_AV!$B:$B,$A2288,Anlagenbewegungsdaten_AV!$D:$D),2)</f>
        <v>0</v>
      </c>
      <c r="Q2288" s="321">
        <f t="shared" si="83"/>
        <v>0</v>
      </c>
      <c r="S2288" s="324"/>
      <c r="T2288" s="317"/>
      <c r="U2288" s="325"/>
      <c r="V2288" s="325"/>
    </row>
    <row r="2289" spans="1:22" ht="15" customHeight="1" x14ac:dyDescent="0.25">
      <c r="A2289" s="129" t="s">
        <v>2322</v>
      </c>
      <c r="B2289" s="126" t="s">
        <v>2087</v>
      </c>
      <c r="C2289" s="127" t="s">
        <v>4022</v>
      </c>
      <c r="D2289" s="127" t="s">
        <v>2505</v>
      </c>
      <c r="E2289" s="127" t="s">
        <v>2462</v>
      </c>
      <c r="F2289" s="128">
        <v>14.51</v>
      </c>
      <c r="G2289" s="128">
        <v>14.709999999999999</v>
      </c>
      <c r="H2289" s="128">
        <v>11.61</v>
      </c>
      <c r="I2289" s="311"/>
      <c r="J2289" s="319">
        <f>ROUND(SUMIF(Anlagenbewegungsdaten!B:B,A2289,Anlagenbewegungsdaten!C:C),3)</f>
        <v>0</v>
      </c>
      <c r="K2289" s="320">
        <f>ROUND(SUMIF(Anlagenbewegungsdaten!$B:$B,$A2289,Anlagenbewegungsdaten!$D:$D),2)</f>
        <v>0</v>
      </c>
      <c r="L2289" s="321">
        <f t="shared" si="82"/>
        <v>0</v>
      </c>
      <c r="M2289" s="341" t="s">
        <v>4950</v>
      </c>
      <c r="N2289" s="341" t="s">
        <v>4963</v>
      </c>
      <c r="O2289" s="323">
        <f>ROUND(SUMIF(Anlagenbewegungsdaten_AV!B:B,A2289,Anlagenbewegungsdaten_AV!C:C),3)</f>
        <v>0</v>
      </c>
      <c r="P2289" s="320">
        <f>ROUND(SUMIF(Anlagenbewegungsdaten_AV!$B:$B,$A2289,Anlagenbewegungsdaten_AV!$D:$D),2)</f>
        <v>0</v>
      </c>
      <c r="Q2289" s="321">
        <f t="shared" si="83"/>
        <v>0</v>
      </c>
      <c r="S2289" s="324"/>
      <c r="T2289" s="317"/>
      <c r="U2289" s="325"/>
      <c r="V2289" s="325"/>
    </row>
    <row r="2290" spans="1:22" ht="15" customHeight="1" x14ac:dyDescent="0.25">
      <c r="A2290" s="129" t="s">
        <v>2323</v>
      </c>
      <c r="B2290" s="126" t="s">
        <v>2087</v>
      </c>
      <c r="C2290" s="127" t="s">
        <v>4022</v>
      </c>
      <c r="D2290" s="127" t="s">
        <v>2507</v>
      </c>
      <c r="E2290" s="127" t="s">
        <v>2465</v>
      </c>
      <c r="F2290" s="128">
        <v>16.509999999999998</v>
      </c>
      <c r="G2290" s="128">
        <v>16.709999999999997</v>
      </c>
      <c r="H2290" s="128">
        <v>13.21</v>
      </c>
      <c r="I2290" s="311"/>
      <c r="J2290" s="319">
        <f>ROUND(SUMIF(Anlagenbewegungsdaten!B:B,A2290,Anlagenbewegungsdaten!C:C),3)</f>
        <v>0</v>
      </c>
      <c r="K2290" s="320">
        <f>ROUND(SUMIF(Anlagenbewegungsdaten!$B:$B,$A2290,Anlagenbewegungsdaten!$D:$D),2)</f>
        <v>0</v>
      </c>
      <c r="L2290" s="321">
        <f t="shared" si="82"/>
        <v>0</v>
      </c>
      <c r="M2290" s="341" t="s">
        <v>4950</v>
      </c>
      <c r="N2290" s="341" t="s">
        <v>4963</v>
      </c>
      <c r="O2290" s="323">
        <f>ROUND(SUMIF(Anlagenbewegungsdaten_AV!B:B,A2290,Anlagenbewegungsdaten_AV!C:C),3)</f>
        <v>0</v>
      </c>
      <c r="P2290" s="320">
        <f>ROUND(SUMIF(Anlagenbewegungsdaten_AV!$B:$B,$A2290,Anlagenbewegungsdaten_AV!$D:$D),2)</f>
        <v>0</v>
      </c>
      <c r="Q2290" s="321">
        <f t="shared" si="83"/>
        <v>0</v>
      </c>
      <c r="S2290" s="324"/>
      <c r="T2290" s="317"/>
      <c r="U2290" s="325"/>
      <c r="V2290" s="325"/>
    </row>
    <row r="2291" spans="1:22" ht="15" customHeight="1" x14ac:dyDescent="0.25">
      <c r="A2291" s="129" t="s">
        <v>2128</v>
      </c>
      <c r="B2291" s="126" t="s">
        <v>2087</v>
      </c>
      <c r="C2291" s="127" t="s">
        <v>4022</v>
      </c>
      <c r="D2291" s="127" t="s">
        <v>571</v>
      </c>
      <c r="E2291" s="127" t="s">
        <v>1546</v>
      </c>
      <c r="F2291" s="128">
        <v>17.509999999999998</v>
      </c>
      <c r="G2291" s="128">
        <v>17.709999999999997</v>
      </c>
      <c r="H2291" s="128">
        <v>14.01</v>
      </c>
      <c r="I2291" s="311"/>
      <c r="J2291" s="319">
        <f>ROUND(SUMIF(Anlagenbewegungsdaten!B:B,A2291,Anlagenbewegungsdaten!C:C),3)</f>
        <v>0</v>
      </c>
      <c r="K2291" s="320">
        <f>ROUND(SUMIF(Anlagenbewegungsdaten!$B:$B,$A2291,Anlagenbewegungsdaten!$D:$D),2)</f>
        <v>0</v>
      </c>
      <c r="L2291" s="321">
        <f t="shared" si="82"/>
        <v>0</v>
      </c>
      <c r="M2291" s="341" t="s">
        <v>4950</v>
      </c>
      <c r="N2291" s="341" t="s">
        <v>4963</v>
      </c>
      <c r="O2291" s="323">
        <f>ROUND(SUMIF(Anlagenbewegungsdaten_AV!B:B,A2291,Anlagenbewegungsdaten_AV!C:C),3)</f>
        <v>0</v>
      </c>
      <c r="P2291" s="320">
        <f>ROUND(SUMIF(Anlagenbewegungsdaten_AV!$B:$B,$A2291,Anlagenbewegungsdaten_AV!$D:$D),2)</f>
        <v>0</v>
      </c>
      <c r="Q2291" s="321">
        <f t="shared" si="83"/>
        <v>0</v>
      </c>
      <c r="S2291" s="324"/>
      <c r="T2291" s="317"/>
      <c r="U2291" s="325"/>
      <c r="V2291" s="325"/>
    </row>
    <row r="2292" spans="1:22" ht="15" customHeight="1" x14ac:dyDescent="0.25">
      <c r="A2292" s="129" t="s">
        <v>2930</v>
      </c>
      <c r="B2292" s="126" t="s">
        <v>2087</v>
      </c>
      <c r="C2292" s="127" t="s">
        <v>4022</v>
      </c>
      <c r="D2292" s="127" t="s">
        <v>2760</v>
      </c>
      <c r="E2292" s="127" t="s">
        <v>2555</v>
      </c>
      <c r="F2292" s="128">
        <v>17.48</v>
      </c>
      <c r="G2292" s="128">
        <v>17.68</v>
      </c>
      <c r="H2292" s="128">
        <v>13.98</v>
      </c>
      <c r="I2292" s="311"/>
      <c r="J2292" s="319">
        <f>ROUND(SUMIF(Anlagenbewegungsdaten!B:B,A2292,Anlagenbewegungsdaten!C:C),3)</f>
        <v>0</v>
      </c>
      <c r="K2292" s="320">
        <f>ROUND(SUMIF(Anlagenbewegungsdaten!$B:$B,$A2292,Anlagenbewegungsdaten!$D:$D),2)</f>
        <v>0</v>
      </c>
      <c r="L2292" s="321">
        <f t="shared" si="82"/>
        <v>0</v>
      </c>
      <c r="M2292" s="341" t="s">
        <v>4950</v>
      </c>
      <c r="N2292" s="341" t="s">
        <v>4963</v>
      </c>
      <c r="O2292" s="323">
        <f>ROUND(SUMIF(Anlagenbewegungsdaten_AV!B:B,A2292,Anlagenbewegungsdaten_AV!C:C),3)</f>
        <v>0</v>
      </c>
      <c r="P2292" s="320">
        <f>ROUND(SUMIF(Anlagenbewegungsdaten_AV!$B:$B,$A2292,Anlagenbewegungsdaten_AV!$D:$D),2)</f>
        <v>0</v>
      </c>
      <c r="Q2292" s="321">
        <f t="shared" si="83"/>
        <v>0</v>
      </c>
      <c r="S2292" s="324"/>
      <c r="T2292" s="317"/>
      <c r="U2292" s="325"/>
      <c r="V2292" s="325"/>
    </row>
    <row r="2293" spans="1:22" ht="15" customHeight="1" x14ac:dyDescent="0.25">
      <c r="A2293" s="129" t="s">
        <v>3674</v>
      </c>
      <c r="B2293" s="126" t="s">
        <v>2087</v>
      </c>
      <c r="C2293" s="127" t="s">
        <v>4022</v>
      </c>
      <c r="D2293" s="127" t="s">
        <v>3504</v>
      </c>
      <c r="E2293" s="127" t="s">
        <v>3299</v>
      </c>
      <c r="F2293" s="128">
        <v>17.45</v>
      </c>
      <c r="G2293" s="128">
        <v>17.649999999999999</v>
      </c>
      <c r="H2293" s="128">
        <v>13.96</v>
      </c>
      <c r="I2293" s="311"/>
      <c r="J2293" s="319">
        <f>ROUND(SUMIF(Anlagenbewegungsdaten!B:B,A2293,Anlagenbewegungsdaten!C:C),3)</f>
        <v>0</v>
      </c>
      <c r="K2293" s="320">
        <f>ROUND(SUMIF(Anlagenbewegungsdaten!$B:$B,$A2293,Anlagenbewegungsdaten!$D:$D),2)</f>
        <v>0</v>
      </c>
      <c r="L2293" s="321">
        <f t="shared" si="82"/>
        <v>0</v>
      </c>
      <c r="M2293" s="341" t="s">
        <v>4950</v>
      </c>
      <c r="N2293" s="341" t="s">
        <v>4963</v>
      </c>
      <c r="O2293" s="323">
        <f>ROUND(SUMIF(Anlagenbewegungsdaten_AV!B:B,A2293,Anlagenbewegungsdaten_AV!C:C),3)</f>
        <v>0</v>
      </c>
      <c r="P2293" s="320">
        <f>ROUND(SUMIF(Anlagenbewegungsdaten_AV!$B:$B,$A2293,Anlagenbewegungsdaten_AV!$D:$D),2)</f>
        <v>0</v>
      </c>
      <c r="Q2293" s="321">
        <f t="shared" si="83"/>
        <v>0</v>
      </c>
      <c r="S2293" s="324"/>
      <c r="T2293" s="317"/>
      <c r="U2293" s="325"/>
      <c r="V2293" s="325"/>
    </row>
    <row r="2294" spans="1:22" ht="15" customHeight="1" x14ac:dyDescent="0.25">
      <c r="A2294" s="129" t="s">
        <v>4447</v>
      </c>
      <c r="B2294" s="126" t="s">
        <v>2087</v>
      </c>
      <c r="C2294" s="127" t="s">
        <v>4022</v>
      </c>
      <c r="D2294" s="127" t="s">
        <v>4275</v>
      </c>
      <c r="E2294" s="127" t="s">
        <v>4069</v>
      </c>
      <c r="F2294" s="128">
        <v>17.420000000000002</v>
      </c>
      <c r="G2294" s="128">
        <v>17.62</v>
      </c>
      <c r="H2294" s="128">
        <v>13.94</v>
      </c>
      <c r="I2294" s="311"/>
      <c r="J2294" s="319">
        <f>ROUND(SUMIF(Anlagenbewegungsdaten!B:B,A2294,Anlagenbewegungsdaten!C:C),3)</f>
        <v>0</v>
      </c>
      <c r="K2294" s="320">
        <f>ROUND(SUMIF(Anlagenbewegungsdaten!$B:$B,$A2294,Anlagenbewegungsdaten!$D:$D),2)</f>
        <v>0</v>
      </c>
      <c r="L2294" s="321">
        <f t="shared" si="82"/>
        <v>0</v>
      </c>
      <c r="M2294" s="341" t="s">
        <v>4950</v>
      </c>
      <c r="N2294" s="341" t="s">
        <v>4963</v>
      </c>
      <c r="O2294" s="323">
        <f>ROUND(SUMIF(Anlagenbewegungsdaten_AV!B:B,A2294,Anlagenbewegungsdaten_AV!C:C),3)</f>
        <v>0</v>
      </c>
      <c r="P2294" s="320">
        <f>ROUND(SUMIF(Anlagenbewegungsdaten_AV!$B:$B,$A2294,Anlagenbewegungsdaten_AV!$D:$D),2)</f>
        <v>0</v>
      </c>
      <c r="Q2294" s="321">
        <f t="shared" si="83"/>
        <v>0</v>
      </c>
      <c r="S2294" s="324"/>
      <c r="T2294" s="317"/>
      <c r="U2294" s="325"/>
      <c r="V2294" s="325"/>
    </row>
    <row r="2295" spans="1:22" ht="15" customHeight="1" x14ac:dyDescent="0.25">
      <c r="A2295" s="129" t="s">
        <v>2324</v>
      </c>
      <c r="B2295" s="126" t="s">
        <v>2087</v>
      </c>
      <c r="C2295" s="127" t="s">
        <v>4022</v>
      </c>
      <c r="D2295" s="127" t="s">
        <v>2509</v>
      </c>
      <c r="E2295" s="127" t="s">
        <v>2462</v>
      </c>
      <c r="F2295" s="128">
        <v>13.01</v>
      </c>
      <c r="G2295" s="128">
        <v>13.209999999999999</v>
      </c>
      <c r="H2295" s="128">
        <v>10.41</v>
      </c>
      <c r="I2295" s="311"/>
      <c r="J2295" s="319">
        <f>ROUND(SUMIF(Anlagenbewegungsdaten!B:B,A2295,Anlagenbewegungsdaten!C:C),3)</f>
        <v>0</v>
      </c>
      <c r="K2295" s="320">
        <f>ROUND(SUMIF(Anlagenbewegungsdaten!$B:$B,$A2295,Anlagenbewegungsdaten!$D:$D),2)</f>
        <v>0</v>
      </c>
      <c r="L2295" s="321">
        <f t="shared" si="82"/>
        <v>0</v>
      </c>
      <c r="M2295" s="341" t="s">
        <v>4950</v>
      </c>
      <c r="N2295" s="341" t="s">
        <v>4963</v>
      </c>
      <c r="O2295" s="323">
        <f>ROUND(SUMIF(Anlagenbewegungsdaten_AV!B:B,A2295,Anlagenbewegungsdaten_AV!C:C),3)</f>
        <v>0</v>
      </c>
      <c r="P2295" s="320">
        <f>ROUND(SUMIF(Anlagenbewegungsdaten_AV!$B:$B,$A2295,Anlagenbewegungsdaten_AV!$D:$D),2)</f>
        <v>0</v>
      </c>
      <c r="Q2295" s="321">
        <f t="shared" si="83"/>
        <v>0</v>
      </c>
      <c r="S2295" s="324"/>
      <c r="T2295" s="317"/>
      <c r="U2295" s="325"/>
      <c r="V2295" s="325"/>
    </row>
    <row r="2296" spans="1:22" ht="15" customHeight="1" x14ac:dyDescent="0.25">
      <c r="A2296" s="129" t="s">
        <v>2325</v>
      </c>
      <c r="B2296" s="126" t="s">
        <v>2087</v>
      </c>
      <c r="C2296" s="127" t="s">
        <v>4022</v>
      </c>
      <c r="D2296" s="127" t="s">
        <v>2511</v>
      </c>
      <c r="E2296" s="127" t="s">
        <v>2465</v>
      </c>
      <c r="F2296" s="128">
        <v>15.01</v>
      </c>
      <c r="G2296" s="128">
        <v>15.209999999999999</v>
      </c>
      <c r="H2296" s="128">
        <v>12.01</v>
      </c>
      <c r="I2296" s="311"/>
      <c r="J2296" s="319">
        <f>ROUND(SUMIF(Anlagenbewegungsdaten!B:B,A2296,Anlagenbewegungsdaten!C:C),3)</f>
        <v>0</v>
      </c>
      <c r="K2296" s="320">
        <f>ROUND(SUMIF(Anlagenbewegungsdaten!$B:$B,$A2296,Anlagenbewegungsdaten!$D:$D),2)</f>
        <v>0</v>
      </c>
      <c r="L2296" s="321">
        <f t="shared" si="82"/>
        <v>0</v>
      </c>
      <c r="M2296" s="341" t="s">
        <v>4950</v>
      </c>
      <c r="N2296" s="341" t="s">
        <v>4963</v>
      </c>
      <c r="O2296" s="323">
        <f>ROUND(SUMIF(Anlagenbewegungsdaten_AV!B:B,A2296,Anlagenbewegungsdaten_AV!C:C),3)</f>
        <v>0</v>
      </c>
      <c r="P2296" s="320">
        <f>ROUND(SUMIF(Anlagenbewegungsdaten_AV!$B:$B,$A2296,Anlagenbewegungsdaten_AV!$D:$D),2)</f>
        <v>0</v>
      </c>
      <c r="Q2296" s="321">
        <f t="shared" si="83"/>
        <v>0</v>
      </c>
      <c r="S2296" s="324"/>
      <c r="T2296" s="317"/>
      <c r="U2296" s="325"/>
      <c r="V2296" s="325"/>
    </row>
    <row r="2297" spans="1:22" ht="15" customHeight="1" x14ac:dyDescent="0.25">
      <c r="A2297" s="129" t="s">
        <v>2129</v>
      </c>
      <c r="B2297" s="126" t="s">
        <v>2087</v>
      </c>
      <c r="C2297" s="127" t="s">
        <v>4022</v>
      </c>
      <c r="D2297" s="127" t="s">
        <v>573</v>
      </c>
      <c r="E2297" s="127" t="s">
        <v>1546</v>
      </c>
      <c r="F2297" s="128">
        <v>16.009999999999998</v>
      </c>
      <c r="G2297" s="128">
        <v>16.209999999999997</v>
      </c>
      <c r="H2297" s="128">
        <v>12.81</v>
      </c>
      <c r="I2297" s="311"/>
      <c r="J2297" s="319">
        <f>ROUND(SUMIF(Anlagenbewegungsdaten!B:B,A2297,Anlagenbewegungsdaten!C:C),3)</f>
        <v>0</v>
      </c>
      <c r="K2297" s="320">
        <f>ROUND(SUMIF(Anlagenbewegungsdaten!$B:$B,$A2297,Anlagenbewegungsdaten!$D:$D),2)</f>
        <v>0</v>
      </c>
      <c r="L2297" s="321">
        <f t="shared" si="82"/>
        <v>0</v>
      </c>
      <c r="M2297" s="341" t="s">
        <v>4950</v>
      </c>
      <c r="N2297" s="341" t="s">
        <v>4963</v>
      </c>
      <c r="O2297" s="323">
        <f>ROUND(SUMIF(Anlagenbewegungsdaten_AV!B:B,A2297,Anlagenbewegungsdaten_AV!C:C),3)</f>
        <v>0</v>
      </c>
      <c r="P2297" s="320">
        <f>ROUND(SUMIF(Anlagenbewegungsdaten_AV!$B:$B,$A2297,Anlagenbewegungsdaten_AV!$D:$D),2)</f>
        <v>0</v>
      </c>
      <c r="Q2297" s="321">
        <f t="shared" si="83"/>
        <v>0</v>
      </c>
      <c r="S2297" s="324"/>
      <c r="T2297" s="317"/>
      <c r="U2297" s="325"/>
      <c r="V2297" s="325"/>
    </row>
    <row r="2298" spans="1:22" ht="15" customHeight="1" x14ac:dyDescent="0.25">
      <c r="A2298" s="129" t="s">
        <v>2931</v>
      </c>
      <c r="B2298" s="126" t="s">
        <v>2087</v>
      </c>
      <c r="C2298" s="127" t="s">
        <v>4022</v>
      </c>
      <c r="D2298" s="127" t="s">
        <v>2762</v>
      </c>
      <c r="E2298" s="127" t="s">
        <v>2555</v>
      </c>
      <c r="F2298" s="128">
        <v>15.98</v>
      </c>
      <c r="G2298" s="128">
        <v>16.18</v>
      </c>
      <c r="H2298" s="128">
        <v>12.78</v>
      </c>
      <c r="I2298" s="311"/>
      <c r="J2298" s="319">
        <f>ROUND(SUMIF(Anlagenbewegungsdaten!B:B,A2298,Anlagenbewegungsdaten!C:C),3)</f>
        <v>0</v>
      </c>
      <c r="K2298" s="320">
        <f>ROUND(SUMIF(Anlagenbewegungsdaten!$B:$B,$A2298,Anlagenbewegungsdaten!$D:$D),2)</f>
        <v>0</v>
      </c>
      <c r="L2298" s="321">
        <f t="shared" si="82"/>
        <v>0</v>
      </c>
      <c r="M2298" s="341" t="s">
        <v>4950</v>
      </c>
      <c r="N2298" s="341" t="s">
        <v>4963</v>
      </c>
      <c r="O2298" s="323">
        <f>ROUND(SUMIF(Anlagenbewegungsdaten_AV!B:B,A2298,Anlagenbewegungsdaten_AV!C:C),3)</f>
        <v>0</v>
      </c>
      <c r="P2298" s="320">
        <f>ROUND(SUMIF(Anlagenbewegungsdaten_AV!$B:$B,$A2298,Anlagenbewegungsdaten_AV!$D:$D),2)</f>
        <v>0</v>
      </c>
      <c r="Q2298" s="321">
        <f t="shared" si="83"/>
        <v>0</v>
      </c>
      <c r="S2298" s="324"/>
      <c r="T2298" s="317"/>
      <c r="U2298" s="325"/>
      <c r="V2298" s="325"/>
    </row>
    <row r="2299" spans="1:22" ht="15" customHeight="1" x14ac:dyDescent="0.25">
      <c r="A2299" s="129" t="s">
        <v>3675</v>
      </c>
      <c r="B2299" s="126" t="s">
        <v>2087</v>
      </c>
      <c r="C2299" s="127" t="s">
        <v>4022</v>
      </c>
      <c r="D2299" s="127" t="s">
        <v>3506</v>
      </c>
      <c r="E2299" s="127" t="s">
        <v>3299</v>
      </c>
      <c r="F2299" s="128">
        <v>15.95</v>
      </c>
      <c r="G2299" s="128">
        <v>16.149999999999999</v>
      </c>
      <c r="H2299" s="128">
        <v>12.76</v>
      </c>
      <c r="I2299" s="311"/>
      <c r="J2299" s="319">
        <f>ROUND(SUMIF(Anlagenbewegungsdaten!B:B,A2299,Anlagenbewegungsdaten!C:C),3)</f>
        <v>0</v>
      </c>
      <c r="K2299" s="320">
        <f>ROUND(SUMIF(Anlagenbewegungsdaten!$B:$B,$A2299,Anlagenbewegungsdaten!$D:$D),2)</f>
        <v>0</v>
      </c>
      <c r="L2299" s="321">
        <f t="shared" si="82"/>
        <v>0</v>
      </c>
      <c r="M2299" s="341" t="s">
        <v>4950</v>
      </c>
      <c r="N2299" s="341" t="s">
        <v>4963</v>
      </c>
      <c r="O2299" s="323">
        <f>ROUND(SUMIF(Anlagenbewegungsdaten_AV!B:B,A2299,Anlagenbewegungsdaten_AV!C:C),3)</f>
        <v>0</v>
      </c>
      <c r="P2299" s="320">
        <f>ROUND(SUMIF(Anlagenbewegungsdaten_AV!$B:$B,$A2299,Anlagenbewegungsdaten_AV!$D:$D),2)</f>
        <v>0</v>
      </c>
      <c r="Q2299" s="321">
        <f t="shared" si="83"/>
        <v>0</v>
      </c>
      <c r="S2299" s="324"/>
      <c r="T2299" s="317"/>
      <c r="U2299" s="325"/>
      <c r="V2299" s="325"/>
    </row>
    <row r="2300" spans="1:22" ht="15" customHeight="1" x14ac:dyDescent="0.25">
      <c r="A2300" s="129" t="s">
        <v>4448</v>
      </c>
      <c r="B2300" s="126" t="s">
        <v>2087</v>
      </c>
      <c r="C2300" s="127" t="s">
        <v>4022</v>
      </c>
      <c r="D2300" s="127" t="s">
        <v>4277</v>
      </c>
      <c r="E2300" s="127" t="s">
        <v>4069</v>
      </c>
      <c r="F2300" s="128">
        <v>15.92</v>
      </c>
      <c r="G2300" s="128">
        <v>16.12</v>
      </c>
      <c r="H2300" s="128">
        <v>12.74</v>
      </c>
      <c r="I2300" s="311"/>
      <c r="J2300" s="319">
        <f>ROUND(SUMIF(Anlagenbewegungsdaten!B:B,A2300,Anlagenbewegungsdaten!C:C),3)</f>
        <v>0</v>
      </c>
      <c r="K2300" s="320">
        <f>ROUND(SUMIF(Anlagenbewegungsdaten!$B:$B,$A2300,Anlagenbewegungsdaten!$D:$D),2)</f>
        <v>0</v>
      </c>
      <c r="L2300" s="321">
        <f t="shared" si="82"/>
        <v>0</v>
      </c>
      <c r="M2300" s="341" t="s">
        <v>4950</v>
      </c>
      <c r="N2300" s="341" t="s">
        <v>4963</v>
      </c>
      <c r="O2300" s="323">
        <f>ROUND(SUMIF(Anlagenbewegungsdaten_AV!B:B,A2300,Anlagenbewegungsdaten_AV!C:C),3)</f>
        <v>0</v>
      </c>
      <c r="P2300" s="320">
        <f>ROUND(SUMIF(Anlagenbewegungsdaten_AV!$B:$B,$A2300,Anlagenbewegungsdaten_AV!$D:$D),2)</f>
        <v>0</v>
      </c>
      <c r="Q2300" s="321">
        <f t="shared" si="83"/>
        <v>0</v>
      </c>
      <c r="S2300" s="324"/>
      <c r="T2300" s="317"/>
      <c r="U2300" s="325"/>
      <c r="V2300" s="325"/>
    </row>
    <row r="2301" spans="1:22" ht="15" customHeight="1" x14ac:dyDescent="0.25">
      <c r="A2301" s="129" t="s">
        <v>2326</v>
      </c>
      <c r="B2301" s="126" t="s">
        <v>2087</v>
      </c>
      <c r="C2301" s="127" t="s">
        <v>4022</v>
      </c>
      <c r="D2301" s="127" t="s">
        <v>2513</v>
      </c>
      <c r="E2301" s="127" t="s">
        <v>2462</v>
      </c>
      <c r="F2301" s="128">
        <v>8.0299999999999994</v>
      </c>
      <c r="G2301" s="128">
        <v>8.2299999999999986</v>
      </c>
      <c r="H2301" s="128">
        <v>6.42</v>
      </c>
      <c r="I2301" s="311"/>
      <c r="J2301" s="319">
        <f>ROUND(SUMIF(Anlagenbewegungsdaten!B:B,A2301,Anlagenbewegungsdaten!C:C),3)</f>
        <v>0</v>
      </c>
      <c r="K2301" s="320">
        <f>ROUND(SUMIF(Anlagenbewegungsdaten!$B:$B,$A2301,Anlagenbewegungsdaten!$D:$D),2)</f>
        <v>0</v>
      </c>
      <c r="L2301" s="321">
        <f t="shared" si="82"/>
        <v>0</v>
      </c>
      <c r="M2301" s="341" t="s">
        <v>4950</v>
      </c>
      <c r="N2301" s="341" t="s">
        <v>4963</v>
      </c>
      <c r="O2301" s="323">
        <f>ROUND(SUMIF(Anlagenbewegungsdaten_AV!B:B,A2301,Anlagenbewegungsdaten_AV!C:C),3)</f>
        <v>0</v>
      </c>
      <c r="P2301" s="320">
        <f>ROUND(SUMIF(Anlagenbewegungsdaten_AV!$B:$B,$A2301,Anlagenbewegungsdaten_AV!$D:$D),2)</f>
        <v>0</v>
      </c>
      <c r="Q2301" s="321">
        <f t="shared" si="83"/>
        <v>0</v>
      </c>
      <c r="S2301" s="324"/>
      <c r="T2301" s="317"/>
      <c r="U2301" s="325"/>
      <c r="V2301" s="325"/>
    </row>
    <row r="2302" spans="1:22" ht="15" customHeight="1" x14ac:dyDescent="0.25">
      <c r="A2302" s="129" t="s">
        <v>2327</v>
      </c>
      <c r="B2302" s="126" t="s">
        <v>2087</v>
      </c>
      <c r="C2302" s="127" t="s">
        <v>4022</v>
      </c>
      <c r="D2302" s="127" t="s">
        <v>2515</v>
      </c>
      <c r="E2302" s="127" t="s">
        <v>2465</v>
      </c>
      <c r="F2302" s="128">
        <v>10.029999999999999</v>
      </c>
      <c r="G2302" s="128">
        <v>10.229999999999999</v>
      </c>
      <c r="H2302" s="128">
        <v>8.02</v>
      </c>
      <c r="I2302" s="311"/>
      <c r="J2302" s="319">
        <f>ROUND(SUMIF(Anlagenbewegungsdaten!B:B,A2302,Anlagenbewegungsdaten!C:C),3)</f>
        <v>0</v>
      </c>
      <c r="K2302" s="320">
        <f>ROUND(SUMIF(Anlagenbewegungsdaten!$B:$B,$A2302,Anlagenbewegungsdaten!$D:$D),2)</f>
        <v>0</v>
      </c>
      <c r="L2302" s="321">
        <f t="shared" si="82"/>
        <v>0</v>
      </c>
      <c r="M2302" s="341" t="s">
        <v>4950</v>
      </c>
      <c r="N2302" s="341" t="s">
        <v>4963</v>
      </c>
      <c r="O2302" s="323">
        <f>ROUND(SUMIF(Anlagenbewegungsdaten_AV!B:B,A2302,Anlagenbewegungsdaten_AV!C:C),3)</f>
        <v>0</v>
      </c>
      <c r="P2302" s="320">
        <f>ROUND(SUMIF(Anlagenbewegungsdaten_AV!$B:$B,$A2302,Anlagenbewegungsdaten_AV!$D:$D),2)</f>
        <v>0</v>
      </c>
      <c r="Q2302" s="321">
        <f t="shared" si="83"/>
        <v>0</v>
      </c>
      <c r="S2302" s="324"/>
      <c r="T2302" s="317"/>
      <c r="U2302" s="325"/>
      <c r="V2302" s="325"/>
    </row>
    <row r="2303" spans="1:22" ht="15" customHeight="1" x14ac:dyDescent="0.25">
      <c r="A2303" s="129" t="s">
        <v>2130</v>
      </c>
      <c r="B2303" s="126" t="s">
        <v>2087</v>
      </c>
      <c r="C2303" s="127" t="s">
        <v>4022</v>
      </c>
      <c r="D2303" s="127" t="s">
        <v>1649</v>
      </c>
      <c r="E2303" s="127" t="s">
        <v>1546</v>
      </c>
      <c r="F2303" s="128">
        <v>11.03</v>
      </c>
      <c r="G2303" s="128">
        <v>11.229999999999999</v>
      </c>
      <c r="H2303" s="128">
        <v>8.82</v>
      </c>
      <c r="I2303" s="311"/>
      <c r="J2303" s="319">
        <f>ROUND(SUMIF(Anlagenbewegungsdaten!B:B,A2303,Anlagenbewegungsdaten!C:C),3)</f>
        <v>0</v>
      </c>
      <c r="K2303" s="320">
        <f>ROUND(SUMIF(Anlagenbewegungsdaten!$B:$B,$A2303,Anlagenbewegungsdaten!$D:$D),2)</f>
        <v>0</v>
      </c>
      <c r="L2303" s="321">
        <f t="shared" si="82"/>
        <v>0</v>
      </c>
      <c r="M2303" s="341" t="s">
        <v>4950</v>
      </c>
      <c r="N2303" s="341" t="s">
        <v>4963</v>
      </c>
      <c r="O2303" s="323">
        <f>ROUND(SUMIF(Anlagenbewegungsdaten_AV!B:B,A2303,Anlagenbewegungsdaten_AV!C:C),3)</f>
        <v>0</v>
      </c>
      <c r="P2303" s="320">
        <f>ROUND(SUMIF(Anlagenbewegungsdaten_AV!$B:$B,$A2303,Anlagenbewegungsdaten_AV!$D:$D),2)</f>
        <v>0</v>
      </c>
      <c r="Q2303" s="321">
        <f t="shared" si="83"/>
        <v>0</v>
      </c>
      <c r="S2303" s="324"/>
      <c r="T2303" s="317"/>
      <c r="U2303" s="325"/>
      <c r="V2303" s="325"/>
    </row>
    <row r="2304" spans="1:22" ht="15" customHeight="1" x14ac:dyDescent="0.25">
      <c r="A2304" s="129" t="s">
        <v>2932</v>
      </c>
      <c r="B2304" s="126" t="s">
        <v>2087</v>
      </c>
      <c r="C2304" s="127" t="s">
        <v>4022</v>
      </c>
      <c r="D2304" s="127" t="s">
        <v>2609</v>
      </c>
      <c r="E2304" s="127" t="s">
        <v>2555</v>
      </c>
      <c r="F2304" s="128">
        <v>11</v>
      </c>
      <c r="G2304" s="128">
        <v>11.2</v>
      </c>
      <c r="H2304" s="128">
        <v>8.8000000000000007</v>
      </c>
      <c r="I2304" s="311"/>
      <c r="J2304" s="319">
        <f>ROUND(SUMIF(Anlagenbewegungsdaten!B:B,A2304,Anlagenbewegungsdaten!C:C),3)</f>
        <v>0</v>
      </c>
      <c r="K2304" s="320">
        <f>ROUND(SUMIF(Anlagenbewegungsdaten!$B:$B,$A2304,Anlagenbewegungsdaten!$D:$D),2)</f>
        <v>0</v>
      </c>
      <c r="L2304" s="321">
        <f t="shared" si="82"/>
        <v>0</v>
      </c>
      <c r="M2304" s="341" t="s">
        <v>4950</v>
      </c>
      <c r="N2304" s="341" t="s">
        <v>4963</v>
      </c>
      <c r="O2304" s="323">
        <f>ROUND(SUMIF(Anlagenbewegungsdaten_AV!B:B,A2304,Anlagenbewegungsdaten_AV!C:C),3)</f>
        <v>0</v>
      </c>
      <c r="P2304" s="320">
        <f>ROUND(SUMIF(Anlagenbewegungsdaten_AV!$B:$B,$A2304,Anlagenbewegungsdaten_AV!$D:$D),2)</f>
        <v>0</v>
      </c>
      <c r="Q2304" s="321">
        <f t="shared" si="83"/>
        <v>0</v>
      </c>
      <c r="S2304" s="324"/>
      <c r="T2304" s="317"/>
      <c r="U2304" s="325"/>
      <c r="V2304" s="325"/>
    </row>
    <row r="2305" spans="1:22" ht="15" customHeight="1" x14ac:dyDescent="0.25">
      <c r="A2305" s="129" t="s">
        <v>3676</v>
      </c>
      <c r="B2305" s="126" t="s">
        <v>2087</v>
      </c>
      <c r="C2305" s="127" t="s">
        <v>4022</v>
      </c>
      <c r="D2305" s="127" t="s">
        <v>3353</v>
      </c>
      <c r="E2305" s="127" t="s">
        <v>3299</v>
      </c>
      <c r="F2305" s="128">
        <v>10.969999999999999</v>
      </c>
      <c r="G2305" s="128">
        <v>11.169999999999998</v>
      </c>
      <c r="H2305" s="128">
        <v>8.7799999999999994</v>
      </c>
      <c r="I2305" s="311"/>
      <c r="J2305" s="319">
        <f>ROUND(SUMIF(Anlagenbewegungsdaten!B:B,A2305,Anlagenbewegungsdaten!C:C),3)</f>
        <v>0</v>
      </c>
      <c r="K2305" s="320">
        <f>ROUND(SUMIF(Anlagenbewegungsdaten!$B:$B,$A2305,Anlagenbewegungsdaten!$D:$D),2)</f>
        <v>0</v>
      </c>
      <c r="L2305" s="321">
        <f t="shared" si="82"/>
        <v>0</v>
      </c>
      <c r="M2305" s="341" t="s">
        <v>4950</v>
      </c>
      <c r="N2305" s="341" t="s">
        <v>4963</v>
      </c>
      <c r="O2305" s="323">
        <f>ROUND(SUMIF(Anlagenbewegungsdaten_AV!B:B,A2305,Anlagenbewegungsdaten_AV!C:C),3)</f>
        <v>0</v>
      </c>
      <c r="P2305" s="320">
        <f>ROUND(SUMIF(Anlagenbewegungsdaten_AV!$B:$B,$A2305,Anlagenbewegungsdaten_AV!$D:$D),2)</f>
        <v>0</v>
      </c>
      <c r="Q2305" s="321">
        <f t="shared" si="83"/>
        <v>0</v>
      </c>
      <c r="S2305" s="324"/>
      <c r="T2305" s="317"/>
      <c r="U2305" s="325"/>
      <c r="V2305" s="325"/>
    </row>
    <row r="2306" spans="1:22" ht="15" customHeight="1" x14ac:dyDescent="0.25">
      <c r="A2306" s="129" t="s">
        <v>4449</v>
      </c>
      <c r="B2306" s="126" t="s">
        <v>2087</v>
      </c>
      <c r="C2306" s="127" t="s">
        <v>4022</v>
      </c>
      <c r="D2306" s="127" t="s">
        <v>4123</v>
      </c>
      <c r="E2306" s="127" t="s">
        <v>4069</v>
      </c>
      <c r="F2306" s="128">
        <v>10.94</v>
      </c>
      <c r="G2306" s="128">
        <v>11.139999999999999</v>
      </c>
      <c r="H2306" s="128">
        <v>8.75</v>
      </c>
      <c r="I2306" s="311"/>
      <c r="J2306" s="319">
        <f>ROUND(SUMIF(Anlagenbewegungsdaten!B:B,A2306,Anlagenbewegungsdaten!C:C),3)</f>
        <v>0</v>
      </c>
      <c r="K2306" s="320">
        <f>ROUND(SUMIF(Anlagenbewegungsdaten!$B:$B,$A2306,Anlagenbewegungsdaten!$D:$D),2)</f>
        <v>0</v>
      </c>
      <c r="L2306" s="321">
        <f t="shared" si="82"/>
        <v>0</v>
      </c>
      <c r="M2306" s="341" t="s">
        <v>4950</v>
      </c>
      <c r="N2306" s="341" t="s">
        <v>4963</v>
      </c>
      <c r="O2306" s="323">
        <f>ROUND(SUMIF(Anlagenbewegungsdaten_AV!B:B,A2306,Anlagenbewegungsdaten_AV!C:C),3)</f>
        <v>0</v>
      </c>
      <c r="P2306" s="320">
        <f>ROUND(SUMIF(Anlagenbewegungsdaten_AV!$B:$B,$A2306,Anlagenbewegungsdaten_AV!$D:$D),2)</f>
        <v>0</v>
      </c>
      <c r="Q2306" s="321">
        <f t="shared" si="83"/>
        <v>0</v>
      </c>
      <c r="S2306" s="324"/>
      <c r="T2306" s="317"/>
      <c r="U2306" s="325"/>
      <c r="V2306" s="325"/>
    </row>
    <row r="2307" spans="1:22" ht="15" customHeight="1" x14ac:dyDescent="0.25">
      <c r="A2307" s="129" t="s">
        <v>2328</v>
      </c>
      <c r="B2307" s="126" t="s">
        <v>2087</v>
      </c>
      <c r="C2307" s="127" t="s">
        <v>4022</v>
      </c>
      <c r="D2307" s="127" t="s">
        <v>2131</v>
      </c>
      <c r="E2307" s="127" t="s">
        <v>4066</v>
      </c>
      <c r="F2307" s="128">
        <v>3.72</v>
      </c>
      <c r="G2307" s="128">
        <v>3.9200000000000004</v>
      </c>
      <c r="H2307" s="128">
        <v>2.98</v>
      </c>
      <c r="I2307" s="311"/>
      <c r="J2307" s="319">
        <f>ROUND(SUMIF(Anlagenbewegungsdaten!B:B,A2307,Anlagenbewegungsdaten!C:C),3)</f>
        <v>0</v>
      </c>
      <c r="K2307" s="320">
        <f>ROUND(SUMIF(Anlagenbewegungsdaten!$B:$B,$A2307,Anlagenbewegungsdaten!$D:$D),2)</f>
        <v>0</v>
      </c>
      <c r="L2307" s="321">
        <f t="shared" si="82"/>
        <v>0</v>
      </c>
      <c r="M2307" s="341" t="s">
        <v>4950</v>
      </c>
      <c r="N2307" s="341" t="s">
        <v>4963</v>
      </c>
      <c r="O2307" s="323">
        <f>ROUND(SUMIF(Anlagenbewegungsdaten_AV!B:B,A2307,Anlagenbewegungsdaten_AV!C:C),3)</f>
        <v>0</v>
      </c>
      <c r="P2307" s="320">
        <f>ROUND(SUMIF(Anlagenbewegungsdaten_AV!$B:$B,$A2307,Anlagenbewegungsdaten_AV!$D:$D),2)</f>
        <v>0</v>
      </c>
      <c r="Q2307" s="321">
        <f t="shared" si="83"/>
        <v>0</v>
      </c>
      <c r="S2307" s="324"/>
      <c r="T2307" s="317"/>
      <c r="U2307" s="325"/>
      <c r="V2307" s="325"/>
    </row>
    <row r="2308" spans="1:22" ht="15" customHeight="1" x14ac:dyDescent="0.25">
      <c r="A2308" s="129" t="s">
        <v>2132</v>
      </c>
      <c r="B2308" s="126" t="s">
        <v>2087</v>
      </c>
      <c r="C2308" s="127" t="s">
        <v>4022</v>
      </c>
      <c r="D2308" s="127" t="s">
        <v>542</v>
      </c>
      <c r="E2308" s="127" t="s">
        <v>1546</v>
      </c>
      <c r="F2308" s="128">
        <v>6.7200000000000006</v>
      </c>
      <c r="G2308" s="128">
        <v>6.9200000000000008</v>
      </c>
      <c r="H2308" s="128">
        <v>5.38</v>
      </c>
      <c r="I2308" s="311"/>
      <c r="J2308" s="319">
        <f>ROUND(SUMIF(Anlagenbewegungsdaten!B:B,A2308,Anlagenbewegungsdaten!C:C),3)</f>
        <v>0</v>
      </c>
      <c r="K2308" s="320">
        <f>ROUND(SUMIF(Anlagenbewegungsdaten!$B:$B,$A2308,Anlagenbewegungsdaten!$D:$D),2)</f>
        <v>0</v>
      </c>
      <c r="L2308" s="321">
        <f t="shared" si="82"/>
        <v>0</v>
      </c>
      <c r="M2308" s="341" t="s">
        <v>4950</v>
      </c>
      <c r="N2308" s="341" t="s">
        <v>4963</v>
      </c>
      <c r="O2308" s="323">
        <f>ROUND(SUMIF(Anlagenbewegungsdaten_AV!B:B,A2308,Anlagenbewegungsdaten_AV!C:C),3)</f>
        <v>0</v>
      </c>
      <c r="P2308" s="320">
        <f>ROUND(SUMIF(Anlagenbewegungsdaten_AV!$B:$B,$A2308,Anlagenbewegungsdaten_AV!$D:$D),2)</f>
        <v>0</v>
      </c>
      <c r="Q2308" s="321">
        <f t="shared" si="83"/>
        <v>0</v>
      </c>
      <c r="S2308" s="324"/>
      <c r="T2308" s="317"/>
      <c r="U2308" s="325"/>
      <c r="V2308" s="325"/>
    </row>
    <row r="2309" spans="1:22" ht="15" customHeight="1" x14ac:dyDescent="0.25">
      <c r="A2309" s="129" t="s">
        <v>2933</v>
      </c>
      <c r="B2309" s="126" t="s">
        <v>2087</v>
      </c>
      <c r="C2309" s="127" t="s">
        <v>4022</v>
      </c>
      <c r="D2309" s="127" t="s">
        <v>2877</v>
      </c>
      <c r="E2309" s="127" t="s">
        <v>2555</v>
      </c>
      <c r="F2309" s="128">
        <v>6.69</v>
      </c>
      <c r="G2309" s="128">
        <v>6.8900000000000006</v>
      </c>
      <c r="H2309" s="128">
        <v>5.35</v>
      </c>
      <c r="I2309" s="311"/>
      <c r="J2309" s="319">
        <f>ROUND(SUMIF(Anlagenbewegungsdaten!B:B,A2309,Anlagenbewegungsdaten!C:C),3)</f>
        <v>0</v>
      </c>
      <c r="K2309" s="320">
        <f>ROUND(SUMIF(Anlagenbewegungsdaten!$B:$B,$A2309,Anlagenbewegungsdaten!$D:$D),2)</f>
        <v>0</v>
      </c>
      <c r="L2309" s="321">
        <f t="shared" si="82"/>
        <v>0</v>
      </c>
      <c r="M2309" s="341" t="s">
        <v>4950</v>
      </c>
      <c r="N2309" s="341" t="s">
        <v>4963</v>
      </c>
      <c r="O2309" s="323">
        <f>ROUND(SUMIF(Anlagenbewegungsdaten_AV!B:B,A2309,Anlagenbewegungsdaten_AV!C:C),3)</f>
        <v>0</v>
      </c>
      <c r="P2309" s="320">
        <f>ROUND(SUMIF(Anlagenbewegungsdaten_AV!$B:$B,$A2309,Anlagenbewegungsdaten_AV!$D:$D),2)</f>
        <v>0</v>
      </c>
      <c r="Q2309" s="321">
        <f t="shared" si="83"/>
        <v>0</v>
      </c>
      <c r="S2309" s="324"/>
      <c r="T2309" s="317"/>
      <c r="U2309" s="325"/>
      <c r="V2309" s="325"/>
    </row>
    <row r="2310" spans="1:22" ht="15" customHeight="1" x14ac:dyDescent="0.25">
      <c r="A2310" s="129" t="s">
        <v>3677</v>
      </c>
      <c r="B2310" s="126" t="s">
        <v>2087</v>
      </c>
      <c r="C2310" s="127" t="s">
        <v>4022</v>
      </c>
      <c r="D2310" s="127" t="s">
        <v>3621</v>
      </c>
      <c r="E2310" s="127" t="s">
        <v>3299</v>
      </c>
      <c r="F2310" s="128">
        <v>6.66</v>
      </c>
      <c r="G2310" s="128">
        <v>6.86</v>
      </c>
      <c r="H2310" s="128">
        <v>5.33</v>
      </c>
      <c r="I2310" s="311"/>
      <c r="J2310" s="319">
        <f>ROUND(SUMIF(Anlagenbewegungsdaten!B:B,A2310,Anlagenbewegungsdaten!C:C),3)</f>
        <v>0</v>
      </c>
      <c r="K2310" s="320">
        <f>ROUND(SUMIF(Anlagenbewegungsdaten!$B:$B,$A2310,Anlagenbewegungsdaten!$D:$D),2)</f>
        <v>0</v>
      </c>
      <c r="L2310" s="321">
        <f t="shared" si="82"/>
        <v>0</v>
      </c>
      <c r="M2310" s="341" t="s">
        <v>4950</v>
      </c>
      <c r="N2310" s="341" t="s">
        <v>4963</v>
      </c>
      <c r="O2310" s="323">
        <f>ROUND(SUMIF(Anlagenbewegungsdaten_AV!B:B,A2310,Anlagenbewegungsdaten_AV!C:C),3)</f>
        <v>0</v>
      </c>
      <c r="P2310" s="320">
        <f>ROUND(SUMIF(Anlagenbewegungsdaten_AV!$B:$B,$A2310,Anlagenbewegungsdaten_AV!$D:$D),2)</f>
        <v>0</v>
      </c>
      <c r="Q2310" s="321">
        <f t="shared" si="83"/>
        <v>0</v>
      </c>
      <c r="S2310" s="324"/>
      <c r="T2310" s="317"/>
      <c r="U2310" s="325"/>
      <c r="V2310" s="325"/>
    </row>
    <row r="2311" spans="1:22" ht="15" customHeight="1" x14ac:dyDescent="0.25">
      <c r="A2311" s="129" t="s">
        <v>4450</v>
      </c>
      <c r="B2311" s="126" t="s">
        <v>2087</v>
      </c>
      <c r="C2311" s="127" t="s">
        <v>4022</v>
      </c>
      <c r="D2311" s="127" t="s">
        <v>4394</v>
      </c>
      <c r="E2311" s="127" t="s">
        <v>4069</v>
      </c>
      <c r="F2311" s="128">
        <v>6.6300000000000008</v>
      </c>
      <c r="G2311" s="128">
        <v>6.830000000000001</v>
      </c>
      <c r="H2311" s="128">
        <v>5.3</v>
      </c>
      <c r="I2311" s="311"/>
      <c r="J2311" s="319">
        <f>ROUND(SUMIF(Anlagenbewegungsdaten!B:B,A2311,Anlagenbewegungsdaten!C:C),3)</f>
        <v>0</v>
      </c>
      <c r="K2311" s="320">
        <f>ROUND(SUMIF(Anlagenbewegungsdaten!$B:$B,$A2311,Anlagenbewegungsdaten!$D:$D),2)</f>
        <v>0</v>
      </c>
      <c r="L2311" s="321">
        <f t="shared" si="82"/>
        <v>0</v>
      </c>
      <c r="M2311" s="341" t="s">
        <v>4950</v>
      </c>
      <c r="N2311" s="341" t="s">
        <v>4963</v>
      </c>
      <c r="O2311" s="323">
        <f>ROUND(SUMIF(Anlagenbewegungsdaten_AV!B:B,A2311,Anlagenbewegungsdaten_AV!C:C),3)</f>
        <v>0</v>
      </c>
      <c r="P2311" s="320">
        <f>ROUND(SUMIF(Anlagenbewegungsdaten_AV!$B:$B,$A2311,Anlagenbewegungsdaten_AV!$D:$D),2)</f>
        <v>0</v>
      </c>
      <c r="Q2311" s="321">
        <f t="shared" si="83"/>
        <v>0</v>
      </c>
      <c r="S2311" s="324"/>
      <c r="T2311" s="317"/>
      <c r="U2311" s="325"/>
      <c r="V2311" s="325"/>
    </row>
    <row r="2312" spans="1:22" ht="15" customHeight="1" x14ac:dyDescent="0.25">
      <c r="A2312" s="129" t="s">
        <v>5344</v>
      </c>
      <c r="B2312" s="126" t="s">
        <v>2087</v>
      </c>
      <c r="C2312" s="127" t="s">
        <v>4022</v>
      </c>
      <c r="D2312" s="127" t="s">
        <v>5326</v>
      </c>
      <c r="E2312" s="127" t="s">
        <v>5023</v>
      </c>
      <c r="F2312" s="128">
        <v>25.55</v>
      </c>
      <c r="G2312" s="128">
        <v>25.75</v>
      </c>
      <c r="H2312" s="128">
        <v>20.440000000000001</v>
      </c>
      <c r="I2312" s="311"/>
      <c r="J2312" s="319">
        <f>ROUND(SUMIF(Anlagenbewegungsdaten!B:B,A2312,Anlagenbewegungsdaten!C:C),3)</f>
        <v>0</v>
      </c>
      <c r="K2312" s="320">
        <f>ROUND(SUMIF(Anlagenbewegungsdaten!$B:$B,$A2312,Anlagenbewegungsdaten!$D:$D),2)</f>
        <v>0</v>
      </c>
      <c r="L2312" s="321">
        <f t="shared" si="82"/>
        <v>0</v>
      </c>
      <c r="M2312" s="341" t="s">
        <v>4950</v>
      </c>
      <c r="N2312" s="341" t="s">
        <v>4963</v>
      </c>
      <c r="O2312" s="323">
        <f>ROUND(SUMIF(Anlagenbewegungsdaten_AV!B:B,A2312,Anlagenbewegungsdaten_AV!C:C),3)</f>
        <v>0</v>
      </c>
      <c r="P2312" s="320">
        <f>ROUND(SUMIF(Anlagenbewegungsdaten_AV!$B:$B,$A2312,Anlagenbewegungsdaten_AV!$D:$D),2)</f>
        <v>0</v>
      </c>
      <c r="Q2312" s="321">
        <f t="shared" si="83"/>
        <v>0</v>
      </c>
      <c r="S2312" s="324"/>
      <c r="T2312" s="317"/>
      <c r="U2312" s="325"/>
      <c r="V2312" s="325"/>
    </row>
    <row r="2313" spans="1:22" ht="15" customHeight="1" x14ac:dyDescent="0.25">
      <c r="A2313" s="129" t="s">
        <v>5345</v>
      </c>
      <c r="B2313" s="126" t="s">
        <v>2087</v>
      </c>
      <c r="C2313" s="127" t="s">
        <v>4022</v>
      </c>
      <c r="D2313" s="127" t="s">
        <v>5029</v>
      </c>
      <c r="E2313" s="127" t="s">
        <v>5023</v>
      </c>
      <c r="F2313" s="128">
        <v>26.55</v>
      </c>
      <c r="G2313" s="128">
        <v>26.75</v>
      </c>
      <c r="H2313" s="128">
        <v>21.24</v>
      </c>
      <c r="I2313" s="311"/>
      <c r="J2313" s="319">
        <f>ROUND(SUMIF(Anlagenbewegungsdaten!B:B,A2313,Anlagenbewegungsdaten!C:C),3)</f>
        <v>0</v>
      </c>
      <c r="K2313" s="320">
        <f>ROUND(SUMIF(Anlagenbewegungsdaten!$B:$B,$A2313,Anlagenbewegungsdaten!$D:$D),2)</f>
        <v>0</v>
      </c>
      <c r="L2313" s="321">
        <f t="shared" si="82"/>
        <v>0</v>
      </c>
      <c r="M2313" s="341" t="s">
        <v>4950</v>
      </c>
      <c r="N2313" s="341" t="s">
        <v>4963</v>
      </c>
      <c r="O2313" s="323">
        <f>ROUND(SUMIF(Anlagenbewegungsdaten_AV!B:B,A2313,Anlagenbewegungsdaten_AV!C:C),3)</f>
        <v>0</v>
      </c>
      <c r="P2313" s="320">
        <f>ROUND(SUMIF(Anlagenbewegungsdaten_AV!$B:$B,$A2313,Anlagenbewegungsdaten_AV!$D:$D),2)</f>
        <v>0</v>
      </c>
      <c r="Q2313" s="321">
        <f t="shared" si="83"/>
        <v>0</v>
      </c>
      <c r="S2313" s="324"/>
      <c r="T2313" s="317"/>
      <c r="U2313" s="325"/>
      <c r="V2313" s="325"/>
    </row>
    <row r="2314" spans="1:22" ht="15" customHeight="1" x14ac:dyDescent="0.25">
      <c r="A2314" s="129" t="s">
        <v>5905</v>
      </c>
      <c r="B2314" s="126" t="s">
        <v>2087</v>
      </c>
      <c r="C2314" s="127" t="s">
        <v>4022</v>
      </c>
      <c r="D2314" s="127" t="s">
        <v>5898</v>
      </c>
      <c r="E2314" s="127" t="s">
        <v>5023</v>
      </c>
      <c r="F2314" s="128">
        <v>28.55</v>
      </c>
      <c r="G2314" s="128">
        <v>28.75</v>
      </c>
      <c r="H2314" s="128">
        <v>22.84</v>
      </c>
      <c r="I2314" s="311"/>
      <c r="J2314" s="319">
        <f>ROUND(SUMIF(Anlagenbewegungsdaten!B:B,A2314,Anlagenbewegungsdaten!C:C),3)</f>
        <v>0</v>
      </c>
      <c r="K2314" s="320">
        <f>ROUND(SUMIF(Anlagenbewegungsdaten!$B:$B,$A2314,Anlagenbewegungsdaten!$D:$D),2)</f>
        <v>0</v>
      </c>
      <c r="L2314" s="321">
        <f t="shared" ref="L2314:L2377" si="84">IF(ISBLANK(F2314),0,IF(OR($J2314&gt;=100,$J2314&lt;=-100),F2314-(K2314/J2314*100),IF(OR(J2314&gt;-100,J2314&lt;100),(J2314*F2314%)-K2314)))</f>
        <v>0</v>
      </c>
      <c r="M2314" s="341" t="s">
        <v>4950</v>
      </c>
      <c r="N2314" s="341" t="s">
        <v>4963</v>
      </c>
      <c r="O2314" s="323">
        <f>ROUND(SUMIF(Anlagenbewegungsdaten_AV!B:B,A2314,Anlagenbewegungsdaten_AV!C:C),3)</f>
        <v>0</v>
      </c>
      <c r="P2314" s="320">
        <f>ROUND(SUMIF(Anlagenbewegungsdaten_AV!$B:$B,$A2314,Anlagenbewegungsdaten_AV!$D:$D),2)</f>
        <v>0</v>
      </c>
      <c r="Q2314" s="321">
        <f t="shared" ref="Q2314:Q2377" si="85">IF(ISBLANK(H2314),0,IF(OR($O2314&gt;=100,$O2314&lt;=-100),H2314-(P2314/O2314*100),IF(OR(O2314&gt;-100,O2314&lt;100),(O2314*G2314%)-P2314)))</f>
        <v>0</v>
      </c>
      <c r="S2314" s="324"/>
      <c r="T2314" s="317"/>
      <c r="U2314" s="325"/>
      <c r="V2314" s="325"/>
    </row>
    <row r="2315" spans="1:22" ht="15" customHeight="1" x14ac:dyDescent="0.25">
      <c r="A2315" s="129" t="s">
        <v>5346</v>
      </c>
      <c r="B2315" s="126" t="s">
        <v>2087</v>
      </c>
      <c r="C2315" s="127" t="s">
        <v>4022</v>
      </c>
      <c r="D2315" s="127" t="s">
        <v>5331</v>
      </c>
      <c r="E2315" s="127" t="s">
        <v>5023</v>
      </c>
      <c r="F2315" s="128">
        <v>20.34</v>
      </c>
      <c r="G2315" s="128">
        <v>20.54</v>
      </c>
      <c r="H2315" s="128">
        <v>16.27</v>
      </c>
      <c r="I2315" s="311"/>
      <c r="J2315" s="319">
        <f>ROUND(SUMIF(Anlagenbewegungsdaten!B:B,A2315,Anlagenbewegungsdaten!C:C),3)</f>
        <v>0</v>
      </c>
      <c r="K2315" s="320">
        <f>ROUND(SUMIF(Anlagenbewegungsdaten!$B:$B,$A2315,Anlagenbewegungsdaten!$D:$D),2)</f>
        <v>0</v>
      </c>
      <c r="L2315" s="321">
        <f t="shared" si="84"/>
        <v>0</v>
      </c>
      <c r="M2315" s="341" t="s">
        <v>4950</v>
      </c>
      <c r="N2315" s="341" t="s">
        <v>4963</v>
      </c>
      <c r="O2315" s="323">
        <f>ROUND(SUMIF(Anlagenbewegungsdaten_AV!B:B,A2315,Anlagenbewegungsdaten_AV!C:C),3)</f>
        <v>0</v>
      </c>
      <c r="P2315" s="320">
        <f>ROUND(SUMIF(Anlagenbewegungsdaten_AV!$B:$B,$A2315,Anlagenbewegungsdaten_AV!$D:$D),2)</f>
        <v>0</v>
      </c>
      <c r="Q2315" s="321">
        <f t="shared" si="85"/>
        <v>0</v>
      </c>
      <c r="S2315" s="324"/>
      <c r="T2315" s="317"/>
      <c r="U2315" s="325"/>
      <c r="V2315" s="325"/>
    </row>
    <row r="2316" spans="1:22" ht="15" customHeight="1" x14ac:dyDescent="0.25">
      <c r="A2316" s="129" t="s">
        <v>5347</v>
      </c>
      <c r="B2316" s="126" t="s">
        <v>2087</v>
      </c>
      <c r="C2316" s="127" t="s">
        <v>4022</v>
      </c>
      <c r="D2316" s="127" t="s">
        <v>5033</v>
      </c>
      <c r="E2316" s="127" t="s">
        <v>5023</v>
      </c>
      <c r="F2316" s="128">
        <v>21.34</v>
      </c>
      <c r="G2316" s="128">
        <v>21.54</v>
      </c>
      <c r="H2316" s="128">
        <v>17.07</v>
      </c>
      <c r="I2316" s="311"/>
      <c r="J2316" s="319">
        <f>ROUND(SUMIF(Anlagenbewegungsdaten!B:B,A2316,Anlagenbewegungsdaten!C:C),3)</f>
        <v>0</v>
      </c>
      <c r="K2316" s="320">
        <f>ROUND(SUMIF(Anlagenbewegungsdaten!$B:$B,$A2316,Anlagenbewegungsdaten!$D:$D),2)</f>
        <v>0</v>
      </c>
      <c r="L2316" s="321">
        <f t="shared" si="84"/>
        <v>0</v>
      </c>
      <c r="M2316" s="341" t="s">
        <v>4950</v>
      </c>
      <c r="N2316" s="341" t="s">
        <v>4963</v>
      </c>
      <c r="O2316" s="323">
        <f>ROUND(SUMIF(Anlagenbewegungsdaten_AV!B:B,A2316,Anlagenbewegungsdaten_AV!C:C),3)</f>
        <v>0</v>
      </c>
      <c r="P2316" s="320">
        <f>ROUND(SUMIF(Anlagenbewegungsdaten_AV!$B:$B,$A2316,Anlagenbewegungsdaten_AV!$D:$D),2)</f>
        <v>0</v>
      </c>
      <c r="Q2316" s="321">
        <f t="shared" si="85"/>
        <v>0</v>
      </c>
      <c r="S2316" s="324"/>
      <c r="T2316" s="317"/>
      <c r="U2316" s="325"/>
      <c r="V2316" s="325"/>
    </row>
    <row r="2317" spans="1:22" ht="15" customHeight="1" x14ac:dyDescent="0.25">
      <c r="A2317" s="129" t="s">
        <v>5906</v>
      </c>
      <c r="B2317" s="126" t="s">
        <v>2087</v>
      </c>
      <c r="C2317" s="127" t="s">
        <v>4022</v>
      </c>
      <c r="D2317" s="127" t="s">
        <v>5900</v>
      </c>
      <c r="E2317" s="127" t="s">
        <v>5023</v>
      </c>
      <c r="F2317" s="128">
        <v>23.34</v>
      </c>
      <c r="G2317" s="128">
        <v>23.54</v>
      </c>
      <c r="H2317" s="128">
        <v>18.670000000000002</v>
      </c>
      <c r="I2317" s="311"/>
      <c r="J2317" s="319">
        <f>ROUND(SUMIF(Anlagenbewegungsdaten!B:B,A2317,Anlagenbewegungsdaten!C:C),3)</f>
        <v>0</v>
      </c>
      <c r="K2317" s="320">
        <f>ROUND(SUMIF(Anlagenbewegungsdaten!$B:$B,$A2317,Anlagenbewegungsdaten!$D:$D),2)</f>
        <v>0</v>
      </c>
      <c r="L2317" s="321">
        <f t="shared" si="84"/>
        <v>0</v>
      </c>
      <c r="M2317" s="341" t="s">
        <v>4950</v>
      </c>
      <c r="N2317" s="341" t="s">
        <v>4963</v>
      </c>
      <c r="O2317" s="323">
        <f>ROUND(SUMIF(Anlagenbewegungsdaten_AV!B:B,A2317,Anlagenbewegungsdaten_AV!C:C),3)</f>
        <v>0</v>
      </c>
      <c r="P2317" s="320">
        <f>ROUND(SUMIF(Anlagenbewegungsdaten_AV!$B:$B,$A2317,Anlagenbewegungsdaten_AV!$D:$D),2)</f>
        <v>0</v>
      </c>
      <c r="Q2317" s="321">
        <f t="shared" si="85"/>
        <v>0</v>
      </c>
      <c r="S2317" s="324"/>
      <c r="T2317" s="317"/>
      <c r="U2317" s="325"/>
      <c r="V2317" s="325"/>
    </row>
    <row r="2318" spans="1:22" ht="15" customHeight="1" x14ac:dyDescent="0.25">
      <c r="A2318" s="129" t="s">
        <v>5348</v>
      </c>
      <c r="B2318" s="126" t="s">
        <v>2087</v>
      </c>
      <c r="C2318" s="127" t="s">
        <v>4022</v>
      </c>
      <c r="D2318" s="127" t="s">
        <v>5037</v>
      </c>
      <c r="E2318" s="127" t="s">
        <v>5023</v>
      </c>
      <c r="F2318" s="128">
        <v>15.39</v>
      </c>
      <c r="G2318" s="128">
        <v>15.59</v>
      </c>
      <c r="H2318" s="128">
        <v>12.31</v>
      </c>
      <c r="I2318" s="311"/>
      <c r="J2318" s="319">
        <f>ROUND(SUMIF(Anlagenbewegungsdaten!B:B,A2318,Anlagenbewegungsdaten!C:C),3)</f>
        <v>0</v>
      </c>
      <c r="K2318" s="320">
        <f>ROUND(SUMIF(Anlagenbewegungsdaten!$B:$B,$A2318,Anlagenbewegungsdaten!$D:$D),2)</f>
        <v>0</v>
      </c>
      <c r="L2318" s="321">
        <f t="shared" si="84"/>
        <v>0</v>
      </c>
      <c r="M2318" s="341" t="s">
        <v>4950</v>
      </c>
      <c r="N2318" s="341" t="s">
        <v>4963</v>
      </c>
      <c r="O2318" s="323">
        <f>ROUND(SUMIF(Anlagenbewegungsdaten_AV!B:B,A2318,Anlagenbewegungsdaten_AV!C:C),3)</f>
        <v>0</v>
      </c>
      <c r="P2318" s="320">
        <f>ROUND(SUMIF(Anlagenbewegungsdaten_AV!$B:$B,$A2318,Anlagenbewegungsdaten_AV!$D:$D),2)</f>
        <v>0</v>
      </c>
      <c r="Q2318" s="321">
        <f t="shared" si="85"/>
        <v>0</v>
      </c>
      <c r="S2318" s="324"/>
      <c r="T2318" s="317"/>
      <c r="U2318" s="325"/>
      <c r="V2318" s="325"/>
    </row>
    <row r="2319" spans="1:22" ht="15" customHeight="1" x14ac:dyDescent="0.25">
      <c r="A2319" s="129" t="s">
        <v>5907</v>
      </c>
      <c r="B2319" s="126" t="s">
        <v>2087</v>
      </c>
      <c r="C2319" s="127" t="s">
        <v>4022</v>
      </c>
      <c r="D2319" s="127" t="s">
        <v>5908</v>
      </c>
      <c r="E2319" s="127" t="s">
        <v>5886</v>
      </c>
      <c r="F2319" s="128">
        <v>25.490000000000002</v>
      </c>
      <c r="G2319" s="128">
        <v>25.69</v>
      </c>
      <c r="H2319" s="128">
        <v>20.39</v>
      </c>
      <c r="I2319" s="311"/>
      <c r="J2319" s="319">
        <f>ROUND(SUMIF(Anlagenbewegungsdaten!B:B,A2319,Anlagenbewegungsdaten!C:C),3)</f>
        <v>0</v>
      </c>
      <c r="K2319" s="320">
        <f>ROUND(SUMIF(Anlagenbewegungsdaten!$B:$B,$A2319,Anlagenbewegungsdaten!$D:$D),2)</f>
        <v>0</v>
      </c>
      <c r="L2319" s="321">
        <f t="shared" si="84"/>
        <v>0</v>
      </c>
      <c r="M2319" s="341" t="s">
        <v>4950</v>
      </c>
      <c r="N2319" s="341" t="s">
        <v>4963</v>
      </c>
      <c r="O2319" s="323">
        <f>ROUND(SUMIF(Anlagenbewegungsdaten_AV!B:B,A2319,Anlagenbewegungsdaten_AV!C:C),3)</f>
        <v>0</v>
      </c>
      <c r="P2319" s="320">
        <f>ROUND(SUMIF(Anlagenbewegungsdaten_AV!$B:$B,$A2319,Anlagenbewegungsdaten_AV!$D:$D),2)</f>
        <v>0</v>
      </c>
      <c r="Q2319" s="321">
        <f t="shared" si="85"/>
        <v>0</v>
      </c>
      <c r="S2319" s="324"/>
      <c r="T2319" s="317"/>
      <c r="U2319" s="325"/>
      <c r="V2319" s="325"/>
    </row>
    <row r="2320" spans="1:22" ht="15" customHeight="1" x14ac:dyDescent="0.25">
      <c r="A2320" s="129" t="s">
        <v>5909</v>
      </c>
      <c r="B2320" s="126" t="s">
        <v>2087</v>
      </c>
      <c r="C2320" s="127" t="s">
        <v>4022</v>
      </c>
      <c r="D2320" s="127" t="s">
        <v>5910</v>
      </c>
      <c r="E2320" s="127" t="s">
        <v>5886</v>
      </c>
      <c r="F2320" s="128">
        <v>20.28</v>
      </c>
      <c r="G2320" s="128">
        <v>20.48</v>
      </c>
      <c r="H2320" s="128">
        <v>16.22</v>
      </c>
      <c r="I2320" s="311"/>
      <c r="J2320" s="319">
        <f>ROUND(SUMIF(Anlagenbewegungsdaten!B:B,A2320,Anlagenbewegungsdaten!C:C),3)</f>
        <v>0</v>
      </c>
      <c r="K2320" s="329">
        <f>ROUND(SUMIF(Anlagenbewegungsdaten!$B:$B,$A2320,Anlagenbewegungsdaten!$D:$D),2)</f>
        <v>0</v>
      </c>
      <c r="L2320" s="321">
        <f t="shared" si="84"/>
        <v>0</v>
      </c>
      <c r="M2320" s="341" t="s">
        <v>4950</v>
      </c>
      <c r="N2320" s="341" t="s">
        <v>4963</v>
      </c>
      <c r="O2320" s="323">
        <f>ROUND(SUMIF(Anlagenbewegungsdaten_AV!B:B,A2320,Anlagenbewegungsdaten_AV!C:C),3)</f>
        <v>0</v>
      </c>
      <c r="P2320" s="320">
        <f>ROUND(SUMIF(Anlagenbewegungsdaten_AV!$B:$B,$A2320,Anlagenbewegungsdaten_AV!$D:$D),2)</f>
        <v>0</v>
      </c>
      <c r="Q2320" s="321">
        <f t="shared" si="85"/>
        <v>0</v>
      </c>
      <c r="S2320" s="324"/>
      <c r="T2320" s="317"/>
      <c r="U2320" s="325"/>
      <c r="V2320" s="325"/>
    </row>
    <row r="2321" spans="1:22" ht="15" customHeight="1" x14ac:dyDescent="0.25">
      <c r="A2321" s="129" t="s">
        <v>6002</v>
      </c>
      <c r="B2321" s="126" t="s">
        <v>2087</v>
      </c>
      <c r="C2321" s="127" t="s">
        <v>4022</v>
      </c>
      <c r="D2321" s="127" t="s">
        <v>5885</v>
      </c>
      <c r="E2321" s="127" t="s">
        <v>5886</v>
      </c>
      <c r="F2321" s="128">
        <v>26.490000000000002</v>
      </c>
      <c r="G2321" s="128">
        <v>26.69</v>
      </c>
      <c r="H2321" s="128">
        <v>21.19</v>
      </c>
      <c r="I2321" s="311"/>
      <c r="J2321" s="319">
        <f>ROUND(SUMIF(Anlagenbewegungsdaten!B:B,A2321,Anlagenbewegungsdaten!C:C),3)</f>
        <v>0</v>
      </c>
      <c r="K2321" s="320">
        <f>ROUND(SUMIF(Anlagenbewegungsdaten!$B:$B,$A2321,Anlagenbewegungsdaten!$D:$D),2)</f>
        <v>0</v>
      </c>
      <c r="L2321" s="321">
        <f t="shared" si="84"/>
        <v>0</v>
      </c>
      <c r="M2321" s="341" t="s">
        <v>4950</v>
      </c>
      <c r="N2321" s="341" t="s">
        <v>4963</v>
      </c>
      <c r="O2321" s="323">
        <f>ROUND(SUMIF(Anlagenbewegungsdaten_AV!B:B,A2321,Anlagenbewegungsdaten_AV!C:C),3)</f>
        <v>0</v>
      </c>
      <c r="P2321" s="320">
        <f>ROUND(SUMIF(Anlagenbewegungsdaten_AV!$B:$B,$A2321,Anlagenbewegungsdaten_AV!$D:$D),2)</f>
        <v>0</v>
      </c>
      <c r="Q2321" s="321">
        <f t="shared" si="85"/>
        <v>0</v>
      </c>
      <c r="S2321" s="324"/>
      <c r="T2321" s="317"/>
      <c r="U2321" s="325"/>
      <c r="V2321" s="325"/>
    </row>
    <row r="2322" spans="1:22" ht="15" customHeight="1" x14ac:dyDescent="0.25">
      <c r="A2322" s="129" t="s">
        <v>6003</v>
      </c>
      <c r="B2322" s="126" t="s">
        <v>2087</v>
      </c>
      <c r="C2322" s="127" t="s">
        <v>4022</v>
      </c>
      <c r="D2322" s="127" t="s">
        <v>6004</v>
      </c>
      <c r="E2322" s="127" t="s">
        <v>5886</v>
      </c>
      <c r="F2322" s="128">
        <v>28.490000000000002</v>
      </c>
      <c r="G2322" s="128">
        <v>28.69</v>
      </c>
      <c r="H2322" s="128">
        <v>22.79</v>
      </c>
      <c r="I2322" s="311"/>
      <c r="J2322" s="319">
        <f>ROUND(SUMIF(Anlagenbewegungsdaten!B:B,A2322,Anlagenbewegungsdaten!C:C),3)</f>
        <v>0</v>
      </c>
      <c r="K2322" s="320">
        <f>ROUND(SUMIF(Anlagenbewegungsdaten!$B:$B,$A2322,Anlagenbewegungsdaten!$D:$D),2)</f>
        <v>0</v>
      </c>
      <c r="L2322" s="321">
        <f t="shared" si="84"/>
        <v>0</v>
      </c>
      <c r="M2322" s="341" t="s">
        <v>4950</v>
      </c>
      <c r="N2322" s="341" t="s">
        <v>4963</v>
      </c>
      <c r="O2322" s="323">
        <f>ROUND(SUMIF(Anlagenbewegungsdaten_AV!B:B,A2322,Anlagenbewegungsdaten_AV!C:C),3)</f>
        <v>0</v>
      </c>
      <c r="P2322" s="320">
        <f>ROUND(SUMIF(Anlagenbewegungsdaten_AV!$B:$B,$A2322,Anlagenbewegungsdaten_AV!$D:$D),2)</f>
        <v>0</v>
      </c>
      <c r="Q2322" s="321">
        <f t="shared" si="85"/>
        <v>0</v>
      </c>
      <c r="S2322" s="324"/>
      <c r="T2322" s="317"/>
      <c r="U2322" s="325"/>
      <c r="V2322" s="325"/>
    </row>
    <row r="2323" spans="1:22" ht="15" customHeight="1" x14ac:dyDescent="0.25">
      <c r="A2323" s="129" t="s">
        <v>6005</v>
      </c>
      <c r="B2323" s="126" t="s">
        <v>2087</v>
      </c>
      <c r="C2323" s="127" t="s">
        <v>4022</v>
      </c>
      <c r="D2323" s="127" t="s">
        <v>5888</v>
      </c>
      <c r="E2323" s="127" t="s">
        <v>5886</v>
      </c>
      <c r="F2323" s="128">
        <v>21.28</v>
      </c>
      <c r="G2323" s="128">
        <v>21.48</v>
      </c>
      <c r="H2323" s="128">
        <v>17.02</v>
      </c>
      <c r="I2323" s="311"/>
      <c r="J2323" s="319">
        <f>ROUND(SUMIF(Anlagenbewegungsdaten!B:B,A2323,Anlagenbewegungsdaten!C:C),3)</f>
        <v>0</v>
      </c>
      <c r="K2323" s="320">
        <f>ROUND(SUMIF(Anlagenbewegungsdaten!$B:$B,$A2323,Anlagenbewegungsdaten!$D:$D),2)</f>
        <v>0</v>
      </c>
      <c r="L2323" s="321">
        <f t="shared" si="84"/>
        <v>0</v>
      </c>
      <c r="M2323" s="341" t="s">
        <v>4950</v>
      </c>
      <c r="N2323" s="341" t="s">
        <v>4963</v>
      </c>
      <c r="O2323" s="323">
        <f>ROUND(SUMIF(Anlagenbewegungsdaten_AV!B:B,A2323,Anlagenbewegungsdaten_AV!C:C),3)</f>
        <v>0</v>
      </c>
      <c r="P2323" s="320">
        <f>ROUND(SUMIF(Anlagenbewegungsdaten_AV!$B:$B,$A2323,Anlagenbewegungsdaten_AV!$D:$D),2)</f>
        <v>0</v>
      </c>
      <c r="Q2323" s="321">
        <f t="shared" si="85"/>
        <v>0</v>
      </c>
      <c r="S2323" s="324"/>
      <c r="T2323" s="317"/>
      <c r="U2323" s="325"/>
      <c r="V2323" s="325"/>
    </row>
    <row r="2324" spans="1:22" ht="15" customHeight="1" x14ac:dyDescent="0.25">
      <c r="A2324" s="129" t="s">
        <v>6006</v>
      </c>
      <c r="B2324" s="126" t="s">
        <v>2087</v>
      </c>
      <c r="C2324" s="127" t="s">
        <v>4022</v>
      </c>
      <c r="D2324" s="127" t="s">
        <v>6007</v>
      </c>
      <c r="E2324" s="127" t="s">
        <v>5886</v>
      </c>
      <c r="F2324" s="128">
        <v>23.28</v>
      </c>
      <c r="G2324" s="128">
        <v>23.48</v>
      </c>
      <c r="H2324" s="128">
        <v>18.62</v>
      </c>
      <c r="I2324" s="311"/>
      <c r="J2324" s="319">
        <f>ROUND(SUMIF(Anlagenbewegungsdaten!B:B,A2324,Anlagenbewegungsdaten!C:C),3)</f>
        <v>0</v>
      </c>
      <c r="K2324" s="320">
        <f>ROUND(SUMIF(Anlagenbewegungsdaten!$B:$B,$A2324,Anlagenbewegungsdaten!$D:$D),2)</f>
        <v>0</v>
      </c>
      <c r="L2324" s="321">
        <f t="shared" si="84"/>
        <v>0</v>
      </c>
      <c r="M2324" s="341" t="s">
        <v>4950</v>
      </c>
      <c r="N2324" s="341" t="s">
        <v>4963</v>
      </c>
      <c r="O2324" s="323">
        <f>ROUND(SUMIF(Anlagenbewegungsdaten_AV!B:B,A2324,Anlagenbewegungsdaten_AV!C:C),3)</f>
        <v>0</v>
      </c>
      <c r="P2324" s="320">
        <f>ROUND(SUMIF(Anlagenbewegungsdaten_AV!$B:$B,$A2324,Anlagenbewegungsdaten_AV!$D:$D),2)</f>
        <v>0</v>
      </c>
      <c r="Q2324" s="321">
        <f t="shared" si="85"/>
        <v>0</v>
      </c>
      <c r="S2324" s="324"/>
      <c r="T2324" s="317"/>
      <c r="U2324" s="325"/>
      <c r="V2324" s="325"/>
    </row>
    <row r="2325" spans="1:22" ht="15" customHeight="1" x14ac:dyDescent="0.25">
      <c r="A2325" s="129" t="s">
        <v>2329</v>
      </c>
      <c r="B2325" s="126" t="s">
        <v>2087</v>
      </c>
      <c r="C2325" s="127" t="s">
        <v>4023</v>
      </c>
      <c r="D2325" s="127" t="s">
        <v>2461</v>
      </c>
      <c r="E2325" s="127" t="s">
        <v>2462</v>
      </c>
      <c r="F2325" s="128">
        <v>11.67</v>
      </c>
      <c r="G2325" s="128">
        <v>11.87</v>
      </c>
      <c r="H2325" s="128">
        <v>9.34</v>
      </c>
      <c r="I2325" s="311"/>
      <c r="J2325" s="319">
        <f>ROUND(SUMIF(Anlagenbewegungsdaten!B:B,A2325,Anlagenbewegungsdaten!C:C),3)</f>
        <v>86582.517000000007</v>
      </c>
      <c r="K2325" s="320">
        <f>ROUND(SUMIF(Anlagenbewegungsdaten!$B:$B,$A2325,Anlagenbewegungsdaten!$D:$D),2)</f>
        <v>10104.18</v>
      </c>
      <c r="L2325" s="321">
        <f t="shared" si="84"/>
        <v>-3.0733687239603569E-7</v>
      </c>
      <c r="M2325" s="341" t="s">
        <v>4950</v>
      </c>
      <c r="N2325" s="341" t="s">
        <v>4963</v>
      </c>
      <c r="O2325" s="323">
        <f>ROUND(SUMIF(Anlagenbewegungsdaten_AV!B:B,A2325,Anlagenbewegungsdaten_AV!C:C),3)</f>
        <v>0</v>
      </c>
      <c r="P2325" s="320">
        <f>ROUND(SUMIF(Anlagenbewegungsdaten_AV!$B:$B,$A2325,Anlagenbewegungsdaten_AV!$D:$D),2)</f>
        <v>0</v>
      </c>
      <c r="Q2325" s="321">
        <f t="shared" si="85"/>
        <v>0</v>
      </c>
      <c r="S2325" s="324"/>
      <c r="T2325" s="317"/>
      <c r="U2325" s="325"/>
      <c r="V2325" s="325"/>
    </row>
    <row r="2326" spans="1:22" ht="15" customHeight="1" x14ac:dyDescent="0.25">
      <c r="A2326" s="129" t="s">
        <v>2330</v>
      </c>
      <c r="B2326" s="126" t="s">
        <v>2087</v>
      </c>
      <c r="C2326" s="127" t="s">
        <v>4023</v>
      </c>
      <c r="D2326" s="127" t="s">
        <v>2464</v>
      </c>
      <c r="E2326" s="127" t="s">
        <v>2465</v>
      </c>
      <c r="F2326" s="128">
        <v>13.67</v>
      </c>
      <c r="G2326" s="128">
        <v>13.87</v>
      </c>
      <c r="H2326" s="128">
        <v>10.94</v>
      </c>
      <c r="I2326" s="311"/>
      <c r="J2326" s="319">
        <f>ROUND(SUMIF(Anlagenbewegungsdaten!B:B,A2326,Anlagenbewegungsdaten!C:C),3)</f>
        <v>0</v>
      </c>
      <c r="K2326" s="320">
        <f>ROUND(SUMIF(Anlagenbewegungsdaten!$B:$B,$A2326,Anlagenbewegungsdaten!$D:$D),2)</f>
        <v>0</v>
      </c>
      <c r="L2326" s="321">
        <f t="shared" si="84"/>
        <v>0</v>
      </c>
      <c r="M2326" s="341" t="s">
        <v>4950</v>
      </c>
      <c r="N2326" s="341" t="s">
        <v>4963</v>
      </c>
      <c r="O2326" s="323">
        <f>ROUND(SUMIF(Anlagenbewegungsdaten_AV!B:B,A2326,Anlagenbewegungsdaten_AV!C:C),3)</f>
        <v>0</v>
      </c>
      <c r="P2326" s="320">
        <f>ROUND(SUMIF(Anlagenbewegungsdaten_AV!$B:$B,$A2326,Anlagenbewegungsdaten_AV!$D:$D),2)</f>
        <v>0</v>
      </c>
      <c r="Q2326" s="321">
        <f t="shared" si="85"/>
        <v>0</v>
      </c>
      <c r="S2326" s="324"/>
      <c r="T2326" s="317"/>
      <c r="U2326" s="325"/>
      <c r="V2326" s="325"/>
    </row>
    <row r="2327" spans="1:22" ht="15" customHeight="1" x14ac:dyDescent="0.25">
      <c r="A2327" s="129" t="s">
        <v>2133</v>
      </c>
      <c r="B2327" s="126" t="s">
        <v>2087</v>
      </c>
      <c r="C2327" s="127" t="s">
        <v>4023</v>
      </c>
      <c r="D2327" s="127" t="s">
        <v>1</v>
      </c>
      <c r="E2327" s="127" t="s">
        <v>1543</v>
      </c>
      <c r="F2327" s="128">
        <v>14.67</v>
      </c>
      <c r="G2327" s="128">
        <v>14.87</v>
      </c>
      <c r="H2327" s="128">
        <v>11.74</v>
      </c>
      <c r="I2327" s="311"/>
      <c r="J2327" s="319">
        <f>ROUND(SUMIF(Anlagenbewegungsdaten!B:B,A2327,Anlagenbewegungsdaten!C:C),3)</f>
        <v>0</v>
      </c>
      <c r="K2327" s="320">
        <f>ROUND(SUMIF(Anlagenbewegungsdaten!$B:$B,$A2327,Anlagenbewegungsdaten!$D:$D),2)</f>
        <v>0</v>
      </c>
      <c r="L2327" s="321">
        <f t="shared" si="84"/>
        <v>0</v>
      </c>
      <c r="M2327" s="341" t="s">
        <v>4950</v>
      </c>
      <c r="N2327" s="341" t="s">
        <v>4963</v>
      </c>
      <c r="O2327" s="323">
        <f>ROUND(SUMIF(Anlagenbewegungsdaten_AV!B:B,A2327,Anlagenbewegungsdaten_AV!C:C),3)</f>
        <v>0</v>
      </c>
      <c r="P2327" s="320">
        <f>ROUND(SUMIF(Anlagenbewegungsdaten_AV!$B:$B,$A2327,Anlagenbewegungsdaten_AV!$D:$D),2)</f>
        <v>0</v>
      </c>
      <c r="Q2327" s="321">
        <f t="shared" si="85"/>
        <v>0</v>
      </c>
      <c r="S2327" s="324"/>
      <c r="T2327" s="317"/>
      <c r="U2327" s="325"/>
      <c r="V2327" s="325"/>
    </row>
    <row r="2328" spans="1:22" ht="15" customHeight="1" x14ac:dyDescent="0.25">
      <c r="A2328" s="129" t="s">
        <v>2134</v>
      </c>
      <c r="B2328" s="126" t="s">
        <v>2087</v>
      </c>
      <c r="C2328" s="127" t="s">
        <v>4023</v>
      </c>
      <c r="D2328" s="127" t="s">
        <v>3</v>
      </c>
      <c r="E2328" s="127" t="s">
        <v>1546</v>
      </c>
      <c r="F2328" s="128">
        <v>14.67</v>
      </c>
      <c r="G2328" s="128">
        <v>14.87</v>
      </c>
      <c r="H2328" s="128">
        <v>11.74</v>
      </c>
      <c r="I2328" s="311"/>
      <c r="J2328" s="319">
        <f>ROUND(SUMIF(Anlagenbewegungsdaten!B:B,A2328,Anlagenbewegungsdaten!C:C),3)</f>
        <v>0</v>
      </c>
      <c r="K2328" s="320">
        <f>ROUND(SUMIF(Anlagenbewegungsdaten!$B:$B,$A2328,Anlagenbewegungsdaten!$D:$D),2)</f>
        <v>0</v>
      </c>
      <c r="L2328" s="321">
        <f t="shared" si="84"/>
        <v>0</v>
      </c>
      <c r="M2328" s="341" t="s">
        <v>4950</v>
      </c>
      <c r="N2328" s="341" t="s">
        <v>4963</v>
      </c>
      <c r="O2328" s="323">
        <f>ROUND(SUMIF(Anlagenbewegungsdaten_AV!B:B,A2328,Anlagenbewegungsdaten_AV!C:C),3)</f>
        <v>0</v>
      </c>
      <c r="P2328" s="320">
        <f>ROUND(SUMIF(Anlagenbewegungsdaten_AV!$B:$B,$A2328,Anlagenbewegungsdaten_AV!$D:$D),2)</f>
        <v>0</v>
      </c>
      <c r="Q2328" s="321">
        <f t="shared" si="85"/>
        <v>0</v>
      </c>
      <c r="S2328" s="324"/>
      <c r="T2328" s="317"/>
      <c r="U2328" s="325"/>
      <c r="V2328" s="325"/>
    </row>
    <row r="2329" spans="1:22" ht="15" customHeight="1" x14ac:dyDescent="0.25">
      <c r="A2329" s="129" t="s">
        <v>2934</v>
      </c>
      <c r="B2329" s="126" t="s">
        <v>2087</v>
      </c>
      <c r="C2329" s="127" t="s">
        <v>4023</v>
      </c>
      <c r="D2329" s="127" t="s">
        <v>2671</v>
      </c>
      <c r="E2329" s="127" t="s">
        <v>2555</v>
      </c>
      <c r="F2329" s="128">
        <v>14.64</v>
      </c>
      <c r="G2329" s="128">
        <v>14.84</v>
      </c>
      <c r="H2329" s="128">
        <v>11.71</v>
      </c>
      <c r="I2329" s="311"/>
      <c r="J2329" s="319">
        <f>ROUND(SUMIF(Anlagenbewegungsdaten!B:B,A2329,Anlagenbewegungsdaten!C:C),3)</f>
        <v>0</v>
      </c>
      <c r="K2329" s="320">
        <f>ROUND(SUMIF(Anlagenbewegungsdaten!$B:$B,$A2329,Anlagenbewegungsdaten!$D:$D),2)</f>
        <v>0</v>
      </c>
      <c r="L2329" s="321">
        <f t="shared" si="84"/>
        <v>0</v>
      </c>
      <c r="M2329" s="341" t="s">
        <v>4950</v>
      </c>
      <c r="N2329" s="341" t="s">
        <v>4963</v>
      </c>
      <c r="O2329" s="323">
        <f>ROUND(SUMIF(Anlagenbewegungsdaten_AV!B:B,A2329,Anlagenbewegungsdaten_AV!C:C),3)</f>
        <v>0</v>
      </c>
      <c r="P2329" s="320">
        <f>ROUND(SUMIF(Anlagenbewegungsdaten_AV!$B:$B,$A2329,Anlagenbewegungsdaten_AV!$D:$D),2)</f>
        <v>0</v>
      </c>
      <c r="Q2329" s="321">
        <f t="shared" si="85"/>
        <v>0</v>
      </c>
      <c r="S2329" s="324"/>
      <c r="T2329" s="317"/>
      <c r="U2329" s="325"/>
      <c r="V2329" s="325"/>
    </row>
    <row r="2330" spans="1:22" ht="15" customHeight="1" x14ac:dyDescent="0.25">
      <c r="A2330" s="129" t="s">
        <v>3678</v>
      </c>
      <c r="B2330" s="126" t="s">
        <v>2087</v>
      </c>
      <c r="C2330" s="127" t="s">
        <v>4023</v>
      </c>
      <c r="D2330" s="127" t="s">
        <v>3415</v>
      </c>
      <c r="E2330" s="127" t="s">
        <v>3299</v>
      </c>
      <c r="F2330" s="128">
        <v>14.61</v>
      </c>
      <c r="G2330" s="128">
        <v>14.809999999999999</v>
      </c>
      <c r="H2330" s="128">
        <v>11.69</v>
      </c>
      <c r="I2330" s="311"/>
      <c r="J2330" s="319">
        <f>ROUND(SUMIF(Anlagenbewegungsdaten!B:B,A2330,Anlagenbewegungsdaten!C:C),3)</f>
        <v>0</v>
      </c>
      <c r="K2330" s="320">
        <f>ROUND(SUMIF(Anlagenbewegungsdaten!$B:$B,$A2330,Anlagenbewegungsdaten!$D:$D),2)</f>
        <v>0</v>
      </c>
      <c r="L2330" s="321">
        <f t="shared" si="84"/>
        <v>0</v>
      </c>
      <c r="M2330" s="341" t="s">
        <v>4950</v>
      </c>
      <c r="N2330" s="341" t="s">
        <v>4963</v>
      </c>
      <c r="O2330" s="323">
        <f>ROUND(SUMIF(Anlagenbewegungsdaten_AV!B:B,A2330,Anlagenbewegungsdaten_AV!C:C),3)</f>
        <v>0</v>
      </c>
      <c r="P2330" s="320">
        <f>ROUND(SUMIF(Anlagenbewegungsdaten_AV!$B:$B,$A2330,Anlagenbewegungsdaten_AV!$D:$D),2)</f>
        <v>0</v>
      </c>
      <c r="Q2330" s="321">
        <f t="shared" si="85"/>
        <v>0</v>
      </c>
      <c r="S2330" s="324"/>
      <c r="T2330" s="317"/>
      <c r="U2330" s="325"/>
      <c r="V2330" s="325"/>
    </row>
    <row r="2331" spans="1:22" ht="15" customHeight="1" x14ac:dyDescent="0.25">
      <c r="A2331" s="129" t="s">
        <v>4451</v>
      </c>
      <c r="B2331" s="126" t="s">
        <v>2087</v>
      </c>
      <c r="C2331" s="127" t="s">
        <v>4023</v>
      </c>
      <c r="D2331" s="127" t="s">
        <v>4186</v>
      </c>
      <c r="E2331" s="127" t="s">
        <v>4069</v>
      </c>
      <c r="F2331" s="128">
        <v>14.58</v>
      </c>
      <c r="G2331" s="128">
        <v>14.78</v>
      </c>
      <c r="H2331" s="128">
        <v>11.66</v>
      </c>
      <c r="I2331" s="311"/>
      <c r="J2331" s="319">
        <f>ROUND(SUMIF(Anlagenbewegungsdaten!B:B,A2331,Anlagenbewegungsdaten!C:C),3)</f>
        <v>0</v>
      </c>
      <c r="K2331" s="320">
        <f>ROUND(SUMIF(Anlagenbewegungsdaten!$B:$B,$A2331,Anlagenbewegungsdaten!$D:$D),2)</f>
        <v>0</v>
      </c>
      <c r="L2331" s="321">
        <f t="shared" si="84"/>
        <v>0</v>
      </c>
      <c r="M2331" s="341" t="s">
        <v>4950</v>
      </c>
      <c r="N2331" s="341" t="s">
        <v>4963</v>
      </c>
      <c r="O2331" s="323">
        <f>ROUND(SUMIF(Anlagenbewegungsdaten_AV!B:B,A2331,Anlagenbewegungsdaten_AV!C:C),3)</f>
        <v>0</v>
      </c>
      <c r="P2331" s="320">
        <f>ROUND(SUMIF(Anlagenbewegungsdaten_AV!$B:$B,$A2331,Anlagenbewegungsdaten_AV!$D:$D),2)</f>
        <v>0</v>
      </c>
      <c r="Q2331" s="321">
        <f t="shared" si="85"/>
        <v>0</v>
      </c>
      <c r="S2331" s="324"/>
      <c r="T2331" s="317"/>
      <c r="U2331" s="325"/>
      <c r="V2331" s="325"/>
    </row>
    <row r="2332" spans="1:22" ht="15" customHeight="1" x14ac:dyDescent="0.25">
      <c r="A2332" s="129" t="s">
        <v>2135</v>
      </c>
      <c r="B2332" s="126" t="s">
        <v>2087</v>
      </c>
      <c r="C2332" s="127" t="s">
        <v>4023</v>
      </c>
      <c r="D2332" s="127" t="s">
        <v>5</v>
      </c>
      <c r="E2332" s="127" t="s">
        <v>2462</v>
      </c>
      <c r="F2332" s="128">
        <v>12.67</v>
      </c>
      <c r="G2332" s="128">
        <v>12.87</v>
      </c>
      <c r="H2332" s="128">
        <v>10.14</v>
      </c>
      <c r="I2332" s="311"/>
      <c r="J2332" s="319">
        <f>ROUND(SUMIF(Anlagenbewegungsdaten!B:B,A2332,Anlagenbewegungsdaten!C:C),3)</f>
        <v>1231017.483</v>
      </c>
      <c r="K2332" s="320">
        <f>ROUND(SUMIF(Anlagenbewegungsdaten!$B:$B,$A2332,Anlagenbewegungsdaten!$D:$D),2)</f>
        <v>155969.92000000001</v>
      </c>
      <c r="L2332" s="321">
        <f t="shared" si="84"/>
        <v>-3.9836152510019929E-7</v>
      </c>
      <c r="M2332" s="341" t="s">
        <v>4950</v>
      </c>
      <c r="N2332" s="341" t="s">
        <v>4963</v>
      </c>
      <c r="O2332" s="323">
        <f>ROUND(SUMIF(Anlagenbewegungsdaten_AV!B:B,A2332,Anlagenbewegungsdaten_AV!C:C),3)</f>
        <v>0</v>
      </c>
      <c r="P2332" s="320">
        <f>ROUND(SUMIF(Anlagenbewegungsdaten_AV!$B:$B,$A2332,Anlagenbewegungsdaten_AV!$D:$D),2)</f>
        <v>0</v>
      </c>
      <c r="Q2332" s="321">
        <f t="shared" si="85"/>
        <v>0</v>
      </c>
      <c r="S2332" s="324"/>
      <c r="T2332" s="317"/>
      <c r="U2332" s="325"/>
      <c r="V2332" s="325"/>
    </row>
    <row r="2333" spans="1:22" ht="15" customHeight="1" x14ac:dyDescent="0.25">
      <c r="A2333" s="129" t="s">
        <v>2136</v>
      </c>
      <c r="B2333" s="126" t="s">
        <v>2087</v>
      </c>
      <c r="C2333" s="127" t="s">
        <v>4023</v>
      </c>
      <c r="D2333" s="127" t="s">
        <v>2137</v>
      </c>
      <c r="E2333" s="127" t="s">
        <v>2465</v>
      </c>
      <c r="F2333" s="128">
        <v>14.67</v>
      </c>
      <c r="G2333" s="128">
        <v>14.87</v>
      </c>
      <c r="H2333" s="128">
        <v>11.74</v>
      </c>
      <c r="I2333" s="311"/>
      <c r="J2333" s="319">
        <f>ROUND(SUMIF(Anlagenbewegungsdaten!B:B,A2333,Anlagenbewegungsdaten!C:C),3)</f>
        <v>0</v>
      </c>
      <c r="K2333" s="320">
        <f>ROUND(SUMIF(Anlagenbewegungsdaten!$B:$B,$A2333,Anlagenbewegungsdaten!$D:$D),2)</f>
        <v>0</v>
      </c>
      <c r="L2333" s="321">
        <f t="shared" si="84"/>
        <v>0</v>
      </c>
      <c r="M2333" s="341" t="s">
        <v>4950</v>
      </c>
      <c r="N2333" s="341" t="s">
        <v>4963</v>
      </c>
      <c r="O2333" s="323">
        <f>ROUND(SUMIF(Anlagenbewegungsdaten_AV!B:B,A2333,Anlagenbewegungsdaten_AV!C:C),3)</f>
        <v>0</v>
      </c>
      <c r="P2333" s="320">
        <f>ROUND(SUMIF(Anlagenbewegungsdaten_AV!$B:$B,$A2333,Anlagenbewegungsdaten_AV!$D:$D),2)</f>
        <v>0</v>
      </c>
      <c r="Q2333" s="321">
        <f t="shared" si="85"/>
        <v>0</v>
      </c>
      <c r="S2333" s="324"/>
      <c r="T2333" s="317"/>
      <c r="U2333" s="325"/>
      <c r="V2333" s="325"/>
    </row>
    <row r="2334" spans="1:22" ht="15" customHeight="1" x14ac:dyDescent="0.25">
      <c r="A2334" s="129" t="s">
        <v>2138</v>
      </c>
      <c r="B2334" s="126" t="s">
        <v>2087</v>
      </c>
      <c r="C2334" s="127" t="s">
        <v>4023</v>
      </c>
      <c r="D2334" s="127" t="s">
        <v>2139</v>
      </c>
      <c r="E2334" s="127" t="s">
        <v>1543</v>
      </c>
      <c r="F2334" s="128">
        <v>15.67</v>
      </c>
      <c r="G2334" s="128">
        <v>15.87</v>
      </c>
      <c r="H2334" s="128">
        <v>12.54</v>
      </c>
      <c r="I2334" s="311"/>
      <c r="J2334" s="319">
        <f>ROUND(SUMIF(Anlagenbewegungsdaten!B:B,A2334,Anlagenbewegungsdaten!C:C),3)</f>
        <v>0</v>
      </c>
      <c r="K2334" s="320">
        <f>ROUND(SUMIF(Anlagenbewegungsdaten!$B:$B,$A2334,Anlagenbewegungsdaten!$D:$D),2)</f>
        <v>0</v>
      </c>
      <c r="L2334" s="321">
        <f t="shared" si="84"/>
        <v>0</v>
      </c>
      <c r="M2334" s="341" t="s">
        <v>4950</v>
      </c>
      <c r="N2334" s="341" t="s">
        <v>4963</v>
      </c>
      <c r="O2334" s="323">
        <f>ROUND(SUMIF(Anlagenbewegungsdaten_AV!B:B,A2334,Anlagenbewegungsdaten_AV!C:C),3)</f>
        <v>0</v>
      </c>
      <c r="P2334" s="320">
        <f>ROUND(SUMIF(Anlagenbewegungsdaten_AV!$B:$B,$A2334,Anlagenbewegungsdaten_AV!$D:$D),2)</f>
        <v>0</v>
      </c>
      <c r="Q2334" s="321">
        <f t="shared" si="85"/>
        <v>0</v>
      </c>
      <c r="S2334" s="324"/>
      <c r="T2334" s="317"/>
      <c r="U2334" s="325"/>
      <c r="V2334" s="325"/>
    </row>
    <row r="2335" spans="1:22" ht="15" customHeight="1" x14ac:dyDescent="0.25">
      <c r="A2335" s="129" t="s">
        <v>2140</v>
      </c>
      <c r="B2335" s="126" t="s">
        <v>2087</v>
      </c>
      <c r="C2335" s="127" t="s">
        <v>4023</v>
      </c>
      <c r="D2335" s="127" t="s">
        <v>2141</v>
      </c>
      <c r="E2335" s="127" t="s">
        <v>1546</v>
      </c>
      <c r="F2335" s="128">
        <v>15.67</v>
      </c>
      <c r="G2335" s="128">
        <v>15.87</v>
      </c>
      <c r="H2335" s="128">
        <v>12.54</v>
      </c>
      <c r="I2335" s="311"/>
      <c r="J2335" s="319">
        <f>ROUND(SUMIF(Anlagenbewegungsdaten!B:B,A2335,Anlagenbewegungsdaten!C:C),3)</f>
        <v>0</v>
      </c>
      <c r="K2335" s="320">
        <f>ROUND(SUMIF(Anlagenbewegungsdaten!$B:$B,$A2335,Anlagenbewegungsdaten!$D:$D),2)</f>
        <v>0</v>
      </c>
      <c r="L2335" s="321">
        <f t="shared" si="84"/>
        <v>0</v>
      </c>
      <c r="M2335" s="341" t="s">
        <v>4950</v>
      </c>
      <c r="N2335" s="341" t="s">
        <v>4963</v>
      </c>
      <c r="O2335" s="323">
        <f>ROUND(SUMIF(Anlagenbewegungsdaten_AV!B:B,A2335,Anlagenbewegungsdaten_AV!C:C),3)</f>
        <v>0</v>
      </c>
      <c r="P2335" s="320">
        <f>ROUND(SUMIF(Anlagenbewegungsdaten_AV!$B:$B,$A2335,Anlagenbewegungsdaten_AV!$D:$D),2)</f>
        <v>0</v>
      </c>
      <c r="Q2335" s="321">
        <f t="shared" si="85"/>
        <v>0</v>
      </c>
      <c r="S2335" s="324"/>
      <c r="T2335" s="317"/>
      <c r="U2335" s="325"/>
      <c r="V2335" s="325"/>
    </row>
    <row r="2336" spans="1:22" ht="15" customHeight="1" x14ac:dyDescent="0.25">
      <c r="A2336" s="129" t="s">
        <v>2935</v>
      </c>
      <c r="B2336" s="126" t="s">
        <v>2087</v>
      </c>
      <c r="C2336" s="127" t="s">
        <v>4023</v>
      </c>
      <c r="D2336" s="127" t="s">
        <v>2936</v>
      </c>
      <c r="E2336" s="127" t="s">
        <v>2555</v>
      </c>
      <c r="F2336" s="128">
        <v>15.64</v>
      </c>
      <c r="G2336" s="128">
        <v>15.84</v>
      </c>
      <c r="H2336" s="128">
        <v>12.51</v>
      </c>
      <c r="I2336" s="311"/>
      <c r="J2336" s="319">
        <f>ROUND(SUMIF(Anlagenbewegungsdaten!B:B,A2336,Anlagenbewegungsdaten!C:C),3)</f>
        <v>0</v>
      </c>
      <c r="K2336" s="320">
        <f>ROUND(SUMIF(Anlagenbewegungsdaten!$B:$B,$A2336,Anlagenbewegungsdaten!$D:$D),2)</f>
        <v>0</v>
      </c>
      <c r="L2336" s="321">
        <f t="shared" si="84"/>
        <v>0</v>
      </c>
      <c r="M2336" s="341" t="s">
        <v>4950</v>
      </c>
      <c r="N2336" s="341" t="s">
        <v>4963</v>
      </c>
      <c r="O2336" s="323">
        <f>ROUND(SUMIF(Anlagenbewegungsdaten_AV!B:B,A2336,Anlagenbewegungsdaten_AV!C:C),3)</f>
        <v>0</v>
      </c>
      <c r="P2336" s="320">
        <f>ROUND(SUMIF(Anlagenbewegungsdaten_AV!$B:$B,$A2336,Anlagenbewegungsdaten_AV!$D:$D),2)</f>
        <v>0</v>
      </c>
      <c r="Q2336" s="321">
        <f t="shared" si="85"/>
        <v>0</v>
      </c>
      <c r="S2336" s="324"/>
      <c r="T2336" s="317"/>
      <c r="U2336" s="325"/>
      <c r="V2336" s="325"/>
    </row>
    <row r="2337" spans="1:22" ht="15" customHeight="1" x14ac:dyDescent="0.25">
      <c r="A2337" s="129" t="s">
        <v>3679</v>
      </c>
      <c r="B2337" s="126" t="s">
        <v>2087</v>
      </c>
      <c r="C2337" s="127" t="s">
        <v>4023</v>
      </c>
      <c r="D2337" s="127" t="s">
        <v>3680</v>
      </c>
      <c r="E2337" s="127" t="s">
        <v>3299</v>
      </c>
      <c r="F2337" s="128">
        <v>15.61</v>
      </c>
      <c r="G2337" s="128">
        <v>15.809999999999999</v>
      </c>
      <c r="H2337" s="128">
        <v>12.49</v>
      </c>
      <c r="I2337" s="311"/>
      <c r="J2337" s="319">
        <f>ROUND(SUMIF(Anlagenbewegungsdaten!B:B,A2337,Anlagenbewegungsdaten!C:C),3)</f>
        <v>0</v>
      </c>
      <c r="K2337" s="320">
        <f>ROUND(SUMIF(Anlagenbewegungsdaten!$B:$B,$A2337,Anlagenbewegungsdaten!$D:$D),2)</f>
        <v>0</v>
      </c>
      <c r="L2337" s="321">
        <f t="shared" si="84"/>
        <v>0</v>
      </c>
      <c r="M2337" s="341" t="s">
        <v>4950</v>
      </c>
      <c r="N2337" s="341" t="s">
        <v>4963</v>
      </c>
      <c r="O2337" s="323">
        <f>ROUND(SUMIF(Anlagenbewegungsdaten_AV!B:B,A2337,Anlagenbewegungsdaten_AV!C:C),3)</f>
        <v>0</v>
      </c>
      <c r="P2337" s="320">
        <f>ROUND(SUMIF(Anlagenbewegungsdaten_AV!$B:$B,$A2337,Anlagenbewegungsdaten_AV!$D:$D),2)</f>
        <v>0</v>
      </c>
      <c r="Q2337" s="321">
        <f t="shared" si="85"/>
        <v>0</v>
      </c>
      <c r="S2337" s="324"/>
      <c r="T2337" s="317"/>
      <c r="U2337" s="325"/>
      <c r="V2337" s="325"/>
    </row>
    <row r="2338" spans="1:22" ht="15" customHeight="1" x14ac:dyDescent="0.25">
      <c r="A2338" s="129" t="s">
        <v>4452</v>
      </c>
      <c r="B2338" s="126" t="s">
        <v>2087</v>
      </c>
      <c r="C2338" s="127" t="s">
        <v>4023</v>
      </c>
      <c r="D2338" s="127" t="s">
        <v>4453</v>
      </c>
      <c r="E2338" s="127" t="s">
        <v>4069</v>
      </c>
      <c r="F2338" s="128">
        <v>15.58</v>
      </c>
      <c r="G2338" s="128">
        <v>15.78</v>
      </c>
      <c r="H2338" s="128">
        <v>12.46</v>
      </c>
      <c r="I2338" s="311"/>
      <c r="J2338" s="319">
        <f>ROUND(SUMIF(Anlagenbewegungsdaten!B:B,A2338,Anlagenbewegungsdaten!C:C),3)</f>
        <v>0</v>
      </c>
      <c r="K2338" s="320">
        <f>ROUND(SUMIF(Anlagenbewegungsdaten!$B:$B,$A2338,Anlagenbewegungsdaten!$D:$D),2)</f>
        <v>0</v>
      </c>
      <c r="L2338" s="321">
        <f t="shared" si="84"/>
        <v>0</v>
      </c>
      <c r="M2338" s="341" t="s">
        <v>4950</v>
      </c>
      <c r="N2338" s="341" t="s">
        <v>4963</v>
      </c>
      <c r="O2338" s="323">
        <f>ROUND(SUMIF(Anlagenbewegungsdaten_AV!B:B,A2338,Anlagenbewegungsdaten_AV!C:C),3)</f>
        <v>0</v>
      </c>
      <c r="P2338" s="320">
        <f>ROUND(SUMIF(Anlagenbewegungsdaten_AV!$B:$B,$A2338,Anlagenbewegungsdaten_AV!$D:$D),2)</f>
        <v>0</v>
      </c>
      <c r="Q2338" s="321">
        <f t="shared" si="85"/>
        <v>0</v>
      </c>
      <c r="S2338" s="324"/>
      <c r="T2338" s="317"/>
      <c r="U2338" s="325"/>
      <c r="V2338" s="325"/>
    </row>
    <row r="2339" spans="1:22" ht="15" customHeight="1" x14ac:dyDescent="0.25">
      <c r="A2339" s="129" t="s">
        <v>2331</v>
      </c>
      <c r="B2339" s="126" t="s">
        <v>2087</v>
      </c>
      <c r="C2339" s="127" t="s">
        <v>4023</v>
      </c>
      <c r="D2339" s="127" t="s">
        <v>2467</v>
      </c>
      <c r="E2339" s="127" t="s">
        <v>2462</v>
      </c>
      <c r="F2339" s="128">
        <v>17.670000000000002</v>
      </c>
      <c r="G2339" s="128">
        <v>17.87</v>
      </c>
      <c r="H2339" s="128">
        <v>14.14</v>
      </c>
      <c r="I2339" s="311"/>
      <c r="J2339" s="319">
        <f>ROUND(SUMIF(Anlagenbewegungsdaten!B:B,A2339,Anlagenbewegungsdaten!C:C),3)</f>
        <v>0</v>
      </c>
      <c r="K2339" s="320">
        <f>ROUND(SUMIF(Anlagenbewegungsdaten!$B:$B,$A2339,Anlagenbewegungsdaten!$D:$D),2)</f>
        <v>0</v>
      </c>
      <c r="L2339" s="321">
        <f t="shared" si="84"/>
        <v>0</v>
      </c>
      <c r="M2339" s="341" t="s">
        <v>4950</v>
      </c>
      <c r="N2339" s="341" t="s">
        <v>4963</v>
      </c>
      <c r="O2339" s="323">
        <f>ROUND(SUMIF(Anlagenbewegungsdaten_AV!B:B,A2339,Anlagenbewegungsdaten_AV!C:C),3)</f>
        <v>0</v>
      </c>
      <c r="P2339" s="320">
        <f>ROUND(SUMIF(Anlagenbewegungsdaten_AV!$B:$B,$A2339,Anlagenbewegungsdaten_AV!$D:$D),2)</f>
        <v>0</v>
      </c>
      <c r="Q2339" s="321">
        <f t="shared" si="85"/>
        <v>0</v>
      </c>
      <c r="S2339" s="324"/>
      <c r="T2339" s="317"/>
      <c r="U2339" s="325"/>
      <c r="V2339" s="325"/>
    </row>
    <row r="2340" spans="1:22" ht="15" customHeight="1" x14ac:dyDescent="0.25">
      <c r="A2340" s="129" t="s">
        <v>2332</v>
      </c>
      <c r="B2340" s="126" t="s">
        <v>2087</v>
      </c>
      <c r="C2340" s="127" t="s">
        <v>4023</v>
      </c>
      <c r="D2340" s="127" t="s">
        <v>12</v>
      </c>
      <c r="E2340" s="127" t="s">
        <v>2465</v>
      </c>
      <c r="F2340" s="128">
        <v>19.670000000000002</v>
      </c>
      <c r="G2340" s="128">
        <v>19.87</v>
      </c>
      <c r="H2340" s="128">
        <v>15.74</v>
      </c>
      <c r="I2340" s="311"/>
      <c r="J2340" s="319">
        <f>ROUND(SUMIF(Anlagenbewegungsdaten!B:B,A2340,Anlagenbewegungsdaten!C:C),3)</f>
        <v>0</v>
      </c>
      <c r="K2340" s="320">
        <f>ROUND(SUMIF(Anlagenbewegungsdaten!$B:$B,$A2340,Anlagenbewegungsdaten!$D:$D),2)</f>
        <v>0</v>
      </c>
      <c r="L2340" s="321">
        <f t="shared" si="84"/>
        <v>0</v>
      </c>
      <c r="M2340" s="341" t="s">
        <v>4950</v>
      </c>
      <c r="N2340" s="341" t="s">
        <v>4963</v>
      </c>
      <c r="O2340" s="323">
        <f>ROUND(SUMIF(Anlagenbewegungsdaten_AV!B:B,A2340,Anlagenbewegungsdaten_AV!C:C),3)</f>
        <v>0</v>
      </c>
      <c r="P2340" s="320">
        <f>ROUND(SUMIF(Anlagenbewegungsdaten_AV!$B:$B,$A2340,Anlagenbewegungsdaten_AV!$D:$D),2)</f>
        <v>0</v>
      </c>
      <c r="Q2340" s="321">
        <f t="shared" si="85"/>
        <v>0</v>
      </c>
      <c r="S2340" s="324"/>
      <c r="T2340" s="317"/>
      <c r="U2340" s="325"/>
      <c r="V2340" s="325"/>
    </row>
    <row r="2341" spans="1:22" ht="15" customHeight="1" x14ac:dyDescent="0.25">
      <c r="A2341" s="129" t="s">
        <v>2142</v>
      </c>
      <c r="B2341" s="126" t="s">
        <v>2087</v>
      </c>
      <c r="C2341" s="127" t="s">
        <v>4023</v>
      </c>
      <c r="D2341" s="127" t="s">
        <v>14</v>
      </c>
      <c r="E2341" s="127" t="s">
        <v>1543</v>
      </c>
      <c r="F2341" s="128">
        <v>20.67</v>
      </c>
      <c r="G2341" s="128">
        <v>20.87</v>
      </c>
      <c r="H2341" s="128">
        <v>16.54</v>
      </c>
      <c r="I2341" s="311"/>
      <c r="J2341" s="319">
        <f>ROUND(SUMIF(Anlagenbewegungsdaten!B:B,A2341,Anlagenbewegungsdaten!C:C),3)</f>
        <v>0</v>
      </c>
      <c r="K2341" s="320">
        <f>ROUND(SUMIF(Anlagenbewegungsdaten!$B:$B,$A2341,Anlagenbewegungsdaten!$D:$D),2)</f>
        <v>0</v>
      </c>
      <c r="L2341" s="321">
        <f t="shared" si="84"/>
        <v>0</v>
      </c>
      <c r="M2341" s="341" t="s">
        <v>4950</v>
      </c>
      <c r="N2341" s="341" t="s">
        <v>4963</v>
      </c>
      <c r="O2341" s="323">
        <f>ROUND(SUMIF(Anlagenbewegungsdaten_AV!B:B,A2341,Anlagenbewegungsdaten_AV!C:C),3)</f>
        <v>0</v>
      </c>
      <c r="P2341" s="320">
        <f>ROUND(SUMIF(Anlagenbewegungsdaten_AV!$B:$B,$A2341,Anlagenbewegungsdaten_AV!$D:$D),2)</f>
        <v>0</v>
      </c>
      <c r="Q2341" s="321">
        <f t="shared" si="85"/>
        <v>0</v>
      </c>
      <c r="S2341" s="324"/>
      <c r="T2341" s="317"/>
      <c r="U2341" s="325"/>
      <c r="V2341" s="325"/>
    </row>
    <row r="2342" spans="1:22" ht="15" customHeight="1" x14ac:dyDescent="0.25">
      <c r="A2342" s="129" t="s">
        <v>2143</v>
      </c>
      <c r="B2342" s="126" t="s">
        <v>2087</v>
      </c>
      <c r="C2342" s="127" t="s">
        <v>4023</v>
      </c>
      <c r="D2342" s="127" t="s">
        <v>585</v>
      </c>
      <c r="E2342" s="127" t="s">
        <v>1546</v>
      </c>
      <c r="F2342" s="128">
        <v>20.67</v>
      </c>
      <c r="G2342" s="128">
        <v>20.87</v>
      </c>
      <c r="H2342" s="128">
        <v>16.54</v>
      </c>
      <c r="I2342" s="311"/>
      <c r="J2342" s="319">
        <f>ROUND(SUMIF(Anlagenbewegungsdaten!B:B,A2342,Anlagenbewegungsdaten!C:C),3)</f>
        <v>0</v>
      </c>
      <c r="K2342" s="320">
        <f>ROUND(SUMIF(Anlagenbewegungsdaten!$B:$B,$A2342,Anlagenbewegungsdaten!$D:$D),2)</f>
        <v>0</v>
      </c>
      <c r="L2342" s="321">
        <f t="shared" si="84"/>
        <v>0</v>
      </c>
      <c r="M2342" s="341" t="s">
        <v>4950</v>
      </c>
      <c r="N2342" s="341" t="s">
        <v>4963</v>
      </c>
      <c r="O2342" s="323">
        <f>ROUND(SUMIF(Anlagenbewegungsdaten_AV!B:B,A2342,Anlagenbewegungsdaten_AV!C:C),3)</f>
        <v>0</v>
      </c>
      <c r="P2342" s="320">
        <f>ROUND(SUMIF(Anlagenbewegungsdaten_AV!$B:$B,$A2342,Anlagenbewegungsdaten_AV!$D:$D),2)</f>
        <v>0</v>
      </c>
      <c r="Q2342" s="321">
        <f t="shared" si="85"/>
        <v>0</v>
      </c>
      <c r="S2342" s="324"/>
      <c r="T2342" s="317"/>
      <c r="U2342" s="325"/>
      <c r="V2342" s="325"/>
    </row>
    <row r="2343" spans="1:22" ht="15" customHeight="1" x14ac:dyDescent="0.25">
      <c r="A2343" s="129" t="s">
        <v>2937</v>
      </c>
      <c r="B2343" s="126" t="s">
        <v>2087</v>
      </c>
      <c r="C2343" s="127" t="s">
        <v>4023</v>
      </c>
      <c r="D2343" s="127" t="s">
        <v>2768</v>
      </c>
      <c r="E2343" s="127" t="s">
        <v>2555</v>
      </c>
      <c r="F2343" s="128">
        <v>20.64</v>
      </c>
      <c r="G2343" s="128">
        <v>20.84</v>
      </c>
      <c r="H2343" s="128">
        <v>16.510000000000002</v>
      </c>
      <c r="I2343" s="311"/>
      <c r="J2343" s="319">
        <f>ROUND(SUMIF(Anlagenbewegungsdaten!B:B,A2343,Anlagenbewegungsdaten!C:C),3)</f>
        <v>0</v>
      </c>
      <c r="K2343" s="320">
        <f>ROUND(SUMIF(Anlagenbewegungsdaten!$B:$B,$A2343,Anlagenbewegungsdaten!$D:$D),2)</f>
        <v>0</v>
      </c>
      <c r="L2343" s="321">
        <f t="shared" si="84"/>
        <v>0</v>
      </c>
      <c r="M2343" s="341" t="s">
        <v>4950</v>
      </c>
      <c r="N2343" s="341" t="s">
        <v>4963</v>
      </c>
      <c r="O2343" s="323">
        <f>ROUND(SUMIF(Anlagenbewegungsdaten_AV!B:B,A2343,Anlagenbewegungsdaten_AV!C:C),3)</f>
        <v>0</v>
      </c>
      <c r="P2343" s="320">
        <f>ROUND(SUMIF(Anlagenbewegungsdaten_AV!$B:$B,$A2343,Anlagenbewegungsdaten_AV!$D:$D),2)</f>
        <v>0</v>
      </c>
      <c r="Q2343" s="321">
        <f t="shared" si="85"/>
        <v>0</v>
      </c>
      <c r="S2343" s="324"/>
      <c r="T2343" s="317"/>
      <c r="U2343" s="325"/>
      <c r="V2343" s="325"/>
    </row>
    <row r="2344" spans="1:22" ht="15" customHeight="1" x14ac:dyDescent="0.25">
      <c r="A2344" s="129" t="s">
        <v>3681</v>
      </c>
      <c r="B2344" s="126" t="s">
        <v>2087</v>
      </c>
      <c r="C2344" s="127" t="s">
        <v>4023</v>
      </c>
      <c r="D2344" s="127" t="s">
        <v>3512</v>
      </c>
      <c r="E2344" s="127" t="s">
        <v>3299</v>
      </c>
      <c r="F2344" s="128">
        <v>20.61</v>
      </c>
      <c r="G2344" s="128">
        <v>20.81</v>
      </c>
      <c r="H2344" s="128">
        <v>16.489999999999998</v>
      </c>
      <c r="I2344" s="311"/>
      <c r="J2344" s="319">
        <f>ROUND(SUMIF(Anlagenbewegungsdaten!B:B,A2344,Anlagenbewegungsdaten!C:C),3)</f>
        <v>0</v>
      </c>
      <c r="K2344" s="320">
        <f>ROUND(SUMIF(Anlagenbewegungsdaten!$B:$B,$A2344,Anlagenbewegungsdaten!$D:$D),2)</f>
        <v>0</v>
      </c>
      <c r="L2344" s="321">
        <f t="shared" si="84"/>
        <v>0</v>
      </c>
      <c r="M2344" s="341" t="s">
        <v>4950</v>
      </c>
      <c r="N2344" s="341" t="s">
        <v>4963</v>
      </c>
      <c r="O2344" s="323">
        <f>ROUND(SUMIF(Anlagenbewegungsdaten_AV!B:B,A2344,Anlagenbewegungsdaten_AV!C:C),3)</f>
        <v>0</v>
      </c>
      <c r="P2344" s="320">
        <f>ROUND(SUMIF(Anlagenbewegungsdaten_AV!$B:$B,$A2344,Anlagenbewegungsdaten_AV!$D:$D),2)</f>
        <v>0</v>
      </c>
      <c r="Q2344" s="321">
        <f t="shared" si="85"/>
        <v>0</v>
      </c>
      <c r="S2344" s="324"/>
      <c r="T2344" s="317"/>
      <c r="U2344" s="325"/>
      <c r="V2344" s="325"/>
    </row>
    <row r="2345" spans="1:22" ht="15" customHeight="1" x14ac:dyDescent="0.25">
      <c r="A2345" s="129" t="s">
        <v>4454</v>
      </c>
      <c r="B2345" s="126" t="s">
        <v>2087</v>
      </c>
      <c r="C2345" s="127" t="s">
        <v>4023</v>
      </c>
      <c r="D2345" s="127" t="s">
        <v>4284</v>
      </c>
      <c r="E2345" s="127" t="s">
        <v>4069</v>
      </c>
      <c r="F2345" s="128">
        <v>20.58</v>
      </c>
      <c r="G2345" s="128">
        <v>20.779999999999998</v>
      </c>
      <c r="H2345" s="128">
        <v>16.46</v>
      </c>
      <c r="I2345" s="311"/>
      <c r="J2345" s="319">
        <f>ROUND(SUMIF(Anlagenbewegungsdaten!B:B,A2345,Anlagenbewegungsdaten!C:C),3)</f>
        <v>0</v>
      </c>
      <c r="K2345" s="320">
        <f>ROUND(SUMIF(Anlagenbewegungsdaten!$B:$B,$A2345,Anlagenbewegungsdaten!$D:$D),2)</f>
        <v>0</v>
      </c>
      <c r="L2345" s="321">
        <f t="shared" si="84"/>
        <v>0</v>
      </c>
      <c r="M2345" s="341" t="s">
        <v>4950</v>
      </c>
      <c r="N2345" s="341" t="s">
        <v>4963</v>
      </c>
      <c r="O2345" s="323">
        <f>ROUND(SUMIF(Anlagenbewegungsdaten_AV!B:B,A2345,Anlagenbewegungsdaten_AV!C:C),3)</f>
        <v>0</v>
      </c>
      <c r="P2345" s="320">
        <f>ROUND(SUMIF(Anlagenbewegungsdaten_AV!$B:$B,$A2345,Anlagenbewegungsdaten_AV!$D:$D),2)</f>
        <v>0</v>
      </c>
      <c r="Q2345" s="321">
        <f t="shared" si="85"/>
        <v>0</v>
      </c>
      <c r="S2345" s="324"/>
      <c r="T2345" s="317"/>
      <c r="U2345" s="325"/>
      <c r="V2345" s="325"/>
    </row>
    <row r="2346" spans="1:22" ht="15" customHeight="1" x14ac:dyDescent="0.25">
      <c r="A2346" s="129" t="s">
        <v>2144</v>
      </c>
      <c r="B2346" s="126" t="s">
        <v>2087</v>
      </c>
      <c r="C2346" s="127" t="s">
        <v>4023</v>
      </c>
      <c r="D2346" s="127" t="s">
        <v>18</v>
      </c>
      <c r="E2346" s="127" t="s">
        <v>2462</v>
      </c>
      <c r="F2346" s="128">
        <v>18.670000000000002</v>
      </c>
      <c r="G2346" s="128">
        <v>18.87</v>
      </c>
      <c r="H2346" s="128">
        <v>14.94</v>
      </c>
      <c r="I2346" s="311"/>
      <c r="J2346" s="319">
        <f>ROUND(SUMIF(Anlagenbewegungsdaten!B:B,A2346,Anlagenbewegungsdaten!C:C),3)</f>
        <v>0</v>
      </c>
      <c r="K2346" s="320">
        <f>ROUND(SUMIF(Anlagenbewegungsdaten!$B:$B,$A2346,Anlagenbewegungsdaten!$D:$D),2)</f>
        <v>0</v>
      </c>
      <c r="L2346" s="321">
        <f t="shared" si="84"/>
        <v>0</v>
      </c>
      <c r="M2346" s="341" t="s">
        <v>4950</v>
      </c>
      <c r="N2346" s="341" t="s">
        <v>4963</v>
      </c>
      <c r="O2346" s="323">
        <f>ROUND(SUMIF(Anlagenbewegungsdaten_AV!B:B,A2346,Anlagenbewegungsdaten_AV!C:C),3)</f>
        <v>0</v>
      </c>
      <c r="P2346" s="320">
        <f>ROUND(SUMIF(Anlagenbewegungsdaten_AV!$B:$B,$A2346,Anlagenbewegungsdaten_AV!$D:$D),2)</f>
        <v>0</v>
      </c>
      <c r="Q2346" s="321">
        <f t="shared" si="85"/>
        <v>0</v>
      </c>
      <c r="S2346" s="324"/>
      <c r="T2346" s="317"/>
      <c r="U2346" s="325"/>
      <c r="V2346" s="325"/>
    </row>
    <row r="2347" spans="1:22" ht="15" customHeight="1" x14ac:dyDescent="0.25">
      <c r="A2347" s="129" t="s">
        <v>2145</v>
      </c>
      <c r="B2347" s="126" t="s">
        <v>2087</v>
      </c>
      <c r="C2347" s="127" t="s">
        <v>4023</v>
      </c>
      <c r="D2347" s="127" t="s">
        <v>20</v>
      </c>
      <c r="E2347" s="127" t="s">
        <v>2465</v>
      </c>
      <c r="F2347" s="128">
        <v>20.67</v>
      </c>
      <c r="G2347" s="128">
        <v>20.87</v>
      </c>
      <c r="H2347" s="128">
        <v>16.54</v>
      </c>
      <c r="I2347" s="311"/>
      <c r="J2347" s="319">
        <f>ROUND(SUMIF(Anlagenbewegungsdaten!B:B,A2347,Anlagenbewegungsdaten!C:C),3)</f>
        <v>0</v>
      </c>
      <c r="K2347" s="320">
        <f>ROUND(SUMIF(Anlagenbewegungsdaten!$B:$B,$A2347,Anlagenbewegungsdaten!$D:$D),2)</f>
        <v>0</v>
      </c>
      <c r="L2347" s="321">
        <f t="shared" si="84"/>
        <v>0</v>
      </c>
      <c r="M2347" s="341" t="s">
        <v>4950</v>
      </c>
      <c r="N2347" s="341" t="s">
        <v>4963</v>
      </c>
      <c r="O2347" s="323">
        <f>ROUND(SUMIF(Anlagenbewegungsdaten_AV!B:B,A2347,Anlagenbewegungsdaten_AV!C:C),3)</f>
        <v>0</v>
      </c>
      <c r="P2347" s="320">
        <f>ROUND(SUMIF(Anlagenbewegungsdaten_AV!$B:$B,$A2347,Anlagenbewegungsdaten_AV!$D:$D),2)</f>
        <v>0</v>
      </c>
      <c r="Q2347" s="321">
        <f t="shared" si="85"/>
        <v>0</v>
      </c>
      <c r="S2347" s="324"/>
      <c r="T2347" s="317"/>
      <c r="U2347" s="325"/>
      <c r="V2347" s="325"/>
    </row>
    <row r="2348" spans="1:22" ht="15" customHeight="1" x14ac:dyDescent="0.25">
      <c r="A2348" s="129" t="s">
        <v>2146</v>
      </c>
      <c r="B2348" s="126" t="s">
        <v>2087</v>
      </c>
      <c r="C2348" s="127" t="s">
        <v>4023</v>
      </c>
      <c r="D2348" s="127" t="s">
        <v>22</v>
      </c>
      <c r="E2348" s="127" t="s">
        <v>1543</v>
      </c>
      <c r="F2348" s="128">
        <v>21.67</v>
      </c>
      <c r="G2348" s="128">
        <v>21.87</v>
      </c>
      <c r="H2348" s="128">
        <v>17.34</v>
      </c>
      <c r="I2348" s="311"/>
      <c r="J2348" s="319">
        <f>ROUND(SUMIF(Anlagenbewegungsdaten!B:B,A2348,Anlagenbewegungsdaten!C:C),3)</f>
        <v>0</v>
      </c>
      <c r="K2348" s="320">
        <f>ROUND(SUMIF(Anlagenbewegungsdaten!$B:$B,$A2348,Anlagenbewegungsdaten!$D:$D),2)</f>
        <v>0</v>
      </c>
      <c r="L2348" s="321">
        <f t="shared" si="84"/>
        <v>0</v>
      </c>
      <c r="M2348" s="341" t="s">
        <v>4950</v>
      </c>
      <c r="N2348" s="341" t="s">
        <v>4963</v>
      </c>
      <c r="O2348" s="323">
        <f>ROUND(SUMIF(Anlagenbewegungsdaten_AV!B:B,A2348,Anlagenbewegungsdaten_AV!C:C),3)</f>
        <v>0</v>
      </c>
      <c r="P2348" s="320">
        <f>ROUND(SUMIF(Anlagenbewegungsdaten_AV!$B:$B,$A2348,Anlagenbewegungsdaten_AV!$D:$D),2)</f>
        <v>0</v>
      </c>
      <c r="Q2348" s="321">
        <f t="shared" si="85"/>
        <v>0</v>
      </c>
      <c r="S2348" s="324"/>
      <c r="T2348" s="317"/>
      <c r="U2348" s="325"/>
      <c r="V2348" s="325"/>
    </row>
    <row r="2349" spans="1:22" ht="15" customHeight="1" x14ac:dyDescent="0.25">
      <c r="A2349" s="129" t="s">
        <v>2147</v>
      </c>
      <c r="B2349" s="126" t="s">
        <v>2087</v>
      </c>
      <c r="C2349" s="127" t="s">
        <v>4023</v>
      </c>
      <c r="D2349" s="127" t="s">
        <v>24</v>
      </c>
      <c r="E2349" s="127" t="s">
        <v>1546</v>
      </c>
      <c r="F2349" s="128">
        <v>21.67</v>
      </c>
      <c r="G2349" s="128">
        <v>21.87</v>
      </c>
      <c r="H2349" s="128">
        <v>17.34</v>
      </c>
      <c r="I2349" s="311"/>
      <c r="J2349" s="319">
        <f>ROUND(SUMIF(Anlagenbewegungsdaten!B:B,A2349,Anlagenbewegungsdaten!C:C),3)</f>
        <v>0</v>
      </c>
      <c r="K2349" s="320">
        <f>ROUND(SUMIF(Anlagenbewegungsdaten!$B:$B,$A2349,Anlagenbewegungsdaten!$D:$D),2)</f>
        <v>0</v>
      </c>
      <c r="L2349" s="321">
        <f t="shared" si="84"/>
        <v>0</v>
      </c>
      <c r="M2349" s="341" t="s">
        <v>4950</v>
      </c>
      <c r="N2349" s="341" t="s">
        <v>4963</v>
      </c>
      <c r="O2349" s="323">
        <f>ROUND(SUMIF(Anlagenbewegungsdaten_AV!B:B,A2349,Anlagenbewegungsdaten_AV!C:C),3)</f>
        <v>0</v>
      </c>
      <c r="P2349" s="320">
        <f>ROUND(SUMIF(Anlagenbewegungsdaten_AV!$B:$B,$A2349,Anlagenbewegungsdaten_AV!$D:$D),2)</f>
        <v>0</v>
      </c>
      <c r="Q2349" s="321">
        <f t="shared" si="85"/>
        <v>0</v>
      </c>
      <c r="S2349" s="324"/>
      <c r="T2349" s="317"/>
      <c r="U2349" s="325"/>
      <c r="V2349" s="325"/>
    </row>
    <row r="2350" spans="1:22" ht="15" customHeight="1" x14ac:dyDescent="0.25">
      <c r="A2350" s="129" t="s">
        <v>2938</v>
      </c>
      <c r="B2350" s="126" t="s">
        <v>2087</v>
      </c>
      <c r="C2350" s="127" t="s">
        <v>4023</v>
      </c>
      <c r="D2350" s="127" t="s">
        <v>2677</v>
      </c>
      <c r="E2350" s="127" t="s">
        <v>2555</v>
      </c>
      <c r="F2350" s="128">
        <v>21.64</v>
      </c>
      <c r="G2350" s="128">
        <v>21.84</v>
      </c>
      <c r="H2350" s="128">
        <v>17.309999999999999</v>
      </c>
      <c r="I2350" s="311"/>
      <c r="J2350" s="319">
        <f>ROUND(SUMIF(Anlagenbewegungsdaten!B:B,A2350,Anlagenbewegungsdaten!C:C),3)</f>
        <v>0</v>
      </c>
      <c r="K2350" s="320">
        <f>ROUND(SUMIF(Anlagenbewegungsdaten!$B:$B,$A2350,Anlagenbewegungsdaten!$D:$D),2)</f>
        <v>0</v>
      </c>
      <c r="L2350" s="321">
        <f t="shared" si="84"/>
        <v>0</v>
      </c>
      <c r="M2350" s="341" t="s">
        <v>4950</v>
      </c>
      <c r="N2350" s="341" t="s">
        <v>4963</v>
      </c>
      <c r="O2350" s="323">
        <f>ROUND(SUMIF(Anlagenbewegungsdaten_AV!B:B,A2350,Anlagenbewegungsdaten_AV!C:C),3)</f>
        <v>0</v>
      </c>
      <c r="P2350" s="320">
        <f>ROUND(SUMIF(Anlagenbewegungsdaten_AV!$B:$B,$A2350,Anlagenbewegungsdaten_AV!$D:$D),2)</f>
        <v>0</v>
      </c>
      <c r="Q2350" s="321">
        <f t="shared" si="85"/>
        <v>0</v>
      </c>
      <c r="S2350" s="324"/>
      <c r="T2350" s="317"/>
      <c r="U2350" s="325"/>
      <c r="V2350" s="325"/>
    </row>
    <row r="2351" spans="1:22" ht="15" customHeight="1" x14ac:dyDescent="0.25">
      <c r="A2351" s="129" t="s">
        <v>3682</v>
      </c>
      <c r="B2351" s="126" t="s">
        <v>2087</v>
      </c>
      <c r="C2351" s="127" t="s">
        <v>4023</v>
      </c>
      <c r="D2351" s="127" t="s">
        <v>3421</v>
      </c>
      <c r="E2351" s="127" t="s">
        <v>3299</v>
      </c>
      <c r="F2351" s="128">
        <v>21.61</v>
      </c>
      <c r="G2351" s="128">
        <v>21.81</v>
      </c>
      <c r="H2351" s="128">
        <v>17.29</v>
      </c>
      <c r="I2351" s="311"/>
      <c r="J2351" s="319">
        <f>ROUND(SUMIF(Anlagenbewegungsdaten!B:B,A2351,Anlagenbewegungsdaten!C:C),3)</f>
        <v>0</v>
      </c>
      <c r="K2351" s="320">
        <f>ROUND(SUMIF(Anlagenbewegungsdaten!$B:$B,$A2351,Anlagenbewegungsdaten!$D:$D),2)</f>
        <v>0</v>
      </c>
      <c r="L2351" s="321">
        <f t="shared" si="84"/>
        <v>0</v>
      </c>
      <c r="M2351" s="341" t="s">
        <v>4950</v>
      </c>
      <c r="N2351" s="341" t="s">
        <v>4963</v>
      </c>
      <c r="O2351" s="323">
        <f>ROUND(SUMIF(Anlagenbewegungsdaten_AV!B:B,A2351,Anlagenbewegungsdaten_AV!C:C),3)</f>
        <v>0</v>
      </c>
      <c r="P2351" s="320">
        <f>ROUND(SUMIF(Anlagenbewegungsdaten_AV!$B:$B,$A2351,Anlagenbewegungsdaten_AV!$D:$D),2)</f>
        <v>0</v>
      </c>
      <c r="Q2351" s="321">
        <f t="shared" si="85"/>
        <v>0</v>
      </c>
      <c r="S2351" s="324"/>
      <c r="T2351" s="317"/>
      <c r="U2351" s="325"/>
      <c r="V2351" s="325"/>
    </row>
    <row r="2352" spans="1:22" ht="15" customHeight="1" x14ac:dyDescent="0.25">
      <c r="A2352" s="129" t="s">
        <v>4455</v>
      </c>
      <c r="B2352" s="126" t="s">
        <v>2087</v>
      </c>
      <c r="C2352" s="127" t="s">
        <v>4023</v>
      </c>
      <c r="D2352" s="127" t="s">
        <v>4192</v>
      </c>
      <c r="E2352" s="127" t="s">
        <v>4069</v>
      </c>
      <c r="F2352" s="128">
        <v>21.58</v>
      </c>
      <c r="G2352" s="128">
        <v>21.779999999999998</v>
      </c>
      <c r="H2352" s="128">
        <v>17.260000000000002</v>
      </c>
      <c r="I2352" s="311"/>
      <c r="J2352" s="319">
        <f>ROUND(SUMIF(Anlagenbewegungsdaten!B:B,A2352,Anlagenbewegungsdaten!C:C),3)</f>
        <v>0</v>
      </c>
      <c r="K2352" s="320">
        <f>ROUND(SUMIF(Anlagenbewegungsdaten!$B:$B,$A2352,Anlagenbewegungsdaten!$D:$D),2)</f>
        <v>0</v>
      </c>
      <c r="L2352" s="321">
        <f t="shared" si="84"/>
        <v>0</v>
      </c>
      <c r="M2352" s="341" t="s">
        <v>4950</v>
      </c>
      <c r="N2352" s="341" t="s">
        <v>4963</v>
      </c>
      <c r="O2352" s="323">
        <f>ROUND(SUMIF(Anlagenbewegungsdaten_AV!B:B,A2352,Anlagenbewegungsdaten_AV!C:C),3)</f>
        <v>0</v>
      </c>
      <c r="P2352" s="320">
        <f>ROUND(SUMIF(Anlagenbewegungsdaten_AV!$B:$B,$A2352,Anlagenbewegungsdaten_AV!$D:$D),2)</f>
        <v>0</v>
      </c>
      <c r="Q2352" s="321">
        <f t="shared" si="85"/>
        <v>0</v>
      </c>
      <c r="S2352" s="324"/>
      <c r="T2352" s="317"/>
      <c r="U2352" s="325"/>
      <c r="V2352" s="325"/>
    </row>
    <row r="2353" spans="1:22" ht="15" customHeight="1" x14ac:dyDescent="0.25">
      <c r="A2353" s="129" t="s">
        <v>2148</v>
      </c>
      <c r="B2353" s="126" t="s">
        <v>2087</v>
      </c>
      <c r="C2353" s="127" t="s">
        <v>4023</v>
      </c>
      <c r="D2353" s="127" t="s">
        <v>1566</v>
      </c>
      <c r="E2353" s="127" t="s">
        <v>2462</v>
      </c>
      <c r="F2353" s="128">
        <v>18.670000000000002</v>
      </c>
      <c r="G2353" s="128">
        <v>18.87</v>
      </c>
      <c r="H2353" s="128">
        <v>14.94</v>
      </c>
      <c r="I2353" s="311"/>
      <c r="J2353" s="319">
        <f>ROUND(SUMIF(Anlagenbewegungsdaten!B:B,A2353,Anlagenbewegungsdaten!C:C),3)</f>
        <v>0</v>
      </c>
      <c r="K2353" s="320">
        <f>ROUND(SUMIF(Anlagenbewegungsdaten!$B:$B,$A2353,Anlagenbewegungsdaten!$D:$D),2)</f>
        <v>0</v>
      </c>
      <c r="L2353" s="321">
        <f t="shared" si="84"/>
        <v>0</v>
      </c>
      <c r="M2353" s="341" t="s">
        <v>4950</v>
      </c>
      <c r="N2353" s="341" t="s">
        <v>4963</v>
      </c>
      <c r="O2353" s="323">
        <f>ROUND(SUMIF(Anlagenbewegungsdaten_AV!B:B,A2353,Anlagenbewegungsdaten_AV!C:C),3)</f>
        <v>0</v>
      </c>
      <c r="P2353" s="320">
        <f>ROUND(SUMIF(Anlagenbewegungsdaten_AV!$B:$B,$A2353,Anlagenbewegungsdaten_AV!$D:$D),2)</f>
        <v>0</v>
      </c>
      <c r="Q2353" s="321">
        <f t="shared" si="85"/>
        <v>0</v>
      </c>
      <c r="S2353" s="324"/>
      <c r="T2353" s="317"/>
      <c r="U2353" s="325"/>
      <c r="V2353" s="325"/>
    </row>
    <row r="2354" spans="1:22" ht="15" customHeight="1" x14ac:dyDescent="0.25">
      <c r="A2354" s="129" t="s">
        <v>2149</v>
      </c>
      <c r="B2354" s="126" t="s">
        <v>2087</v>
      </c>
      <c r="C2354" s="127" t="s">
        <v>4023</v>
      </c>
      <c r="D2354" s="127" t="s">
        <v>27</v>
      </c>
      <c r="E2354" s="127" t="s">
        <v>2465</v>
      </c>
      <c r="F2354" s="128">
        <v>20.67</v>
      </c>
      <c r="G2354" s="128">
        <v>20.87</v>
      </c>
      <c r="H2354" s="128">
        <v>16.54</v>
      </c>
      <c r="I2354" s="311"/>
      <c r="J2354" s="319">
        <f>ROUND(SUMIF(Anlagenbewegungsdaten!B:B,A2354,Anlagenbewegungsdaten!C:C),3)</f>
        <v>0</v>
      </c>
      <c r="K2354" s="320">
        <f>ROUND(SUMIF(Anlagenbewegungsdaten!$B:$B,$A2354,Anlagenbewegungsdaten!$D:$D),2)</f>
        <v>0</v>
      </c>
      <c r="L2354" s="321">
        <f t="shared" si="84"/>
        <v>0</v>
      </c>
      <c r="M2354" s="341" t="s">
        <v>4950</v>
      </c>
      <c r="N2354" s="341" t="s">
        <v>4963</v>
      </c>
      <c r="O2354" s="323">
        <f>ROUND(SUMIF(Anlagenbewegungsdaten_AV!B:B,A2354,Anlagenbewegungsdaten_AV!C:C),3)</f>
        <v>0</v>
      </c>
      <c r="P2354" s="320">
        <f>ROUND(SUMIF(Anlagenbewegungsdaten_AV!$B:$B,$A2354,Anlagenbewegungsdaten_AV!$D:$D),2)</f>
        <v>0</v>
      </c>
      <c r="Q2354" s="321">
        <f t="shared" si="85"/>
        <v>0</v>
      </c>
      <c r="S2354" s="324"/>
      <c r="T2354" s="317"/>
      <c r="U2354" s="325"/>
      <c r="V2354" s="325"/>
    </row>
    <row r="2355" spans="1:22" ht="15" customHeight="1" x14ac:dyDescent="0.25">
      <c r="A2355" s="129" t="s">
        <v>2150</v>
      </c>
      <c r="B2355" s="126" t="s">
        <v>2087</v>
      </c>
      <c r="C2355" s="127" t="s">
        <v>4023</v>
      </c>
      <c r="D2355" s="127" t="s">
        <v>1568</v>
      </c>
      <c r="E2355" s="127" t="s">
        <v>1543</v>
      </c>
      <c r="F2355" s="128">
        <v>21.67</v>
      </c>
      <c r="G2355" s="128">
        <v>21.87</v>
      </c>
      <c r="H2355" s="128">
        <v>17.34</v>
      </c>
      <c r="I2355" s="311"/>
      <c r="J2355" s="319">
        <f>ROUND(SUMIF(Anlagenbewegungsdaten!B:B,A2355,Anlagenbewegungsdaten!C:C),3)</f>
        <v>0</v>
      </c>
      <c r="K2355" s="320">
        <f>ROUND(SUMIF(Anlagenbewegungsdaten!$B:$B,$A2355,Anlagenbewegungsdaten!$D:$D),2)</f>
        <v>0</v>
      </c>
      <c r="L2355" s="321">
        <f t="shared" si="84"/>
        <v>0</v>
      </c>
      <c r="M2355" s="341" t="s">
        <v>4950</v>
      </c>
      <c r="N2355" s="341" t="s">
        <v>4963</v>
      </c>
      <c r="O2355" s="323">
        <f>ROUND(SUMIF(Anlagenbewegungsdaten_AV!B:B,A2355,Anlagenbewegungsdaten_AV!C:C),3)</f>
        <v>0</v>
      </c>
      <c r="P2355" s="320">
        <f>ROUND(SUMIF(Anlagenbewegungsdaten_AV!$B:$B,$A2355,Anlagenbewegungsdaten_AV!$D:$D),2)</f>
        <v>0</v>
      </c>
      <c r="Q2355" s="321">
        <f t="shared" si="85"/>
        <v>0</v>
      </c>
      <c r="S2355" s="324"/>
      <c r="T2355" s="317"/>
      <c r="U2355" s="325"/>
      <c r="V2355" s="325"/>
    </row>
    <row r="2356" spans="1:22" ht="15" customHeight="1" x14ac:dyDescent="0.25">
      <c r="A2356" s="129" t="s">
        <v>2151</v>
      </c>
      <c r="B2356" s="126" t="s">
        <v>2087</v>
      </c>
      <c r="C2356" s="127" t="s">
        <v>4023</v>
      </c>
      <c r="D2356" s="127" t="s">
        <v>1570</v>
      </c>
      <c r="E2356" s="127" t="s">
        <v>1546</v>
      </c>
      <c r="F2356" s="128">
        <v>21.67</v>
      </c>
      <c r="G2356" s="128">
        <v>21.87</v>
      </c>
      <c r="H2356" s="128">
        <v>17.34</v>
      </c>
      <c r="I2356" s="311"/>
      <c r="J2356" s="319">
        <f>ROUND(SUMIF(Anlagenbewegungsdaten!B:B,A2356,Anlagenbewegungsdaten!C:C),3)</f>
        <v>0</v>
      </c>
      <c r="K2356" s="320">
        <f>ROUND(SUMIF(Anlagenbewegungsdaten!$B:$B,$A2356,Anlagenbewegungsdaten!$D:$D),2)</f>
        <v>0</v>
      </c>
      <c r="L2356" s="321">
        <f t="shared" si="84"/>
        <v>0</v>
      </c>
      <c r="M2356" s="341" t="s">
        <v>4950</v>
      </c>
      <c r="N2356" s="341" t="s">
        <v>4963</v>
      </c>
      <c r="O2356" s="323">
        <f>ROUND(SUMIF(Anlagenbewegungsdaten_AV!B:B,A2356,Anlagenbewegungsdaten_AV!C:C),3)</f>
        <v>0</v>
      </c>
      <c r="P2356" s="320">
        <f>ROUND(SUMIF(Anlagenbewegungsdaten_AV!$B:$B,$A2356,Anlagenbewegungsdaten_AV!$D:$D),2)</f>
        <v>0</v>
      </c>
      <c r="Q2356" s="321">
        <f t="shared" si="85"/>
        <v>0</v>
      </c>
      <c r="S2356" s="324"/>
      <c r="T2356" s="317"/>
      <c r="U2356" s="325"/>
      <c r="V2356" s="325"/>
    </row>
    <row r="2357" spans="1:22" ht="15" customHeight="1" x14ac:dyDescent="0.25">
      <c r="A2357" s="129" t="s">
        <v>2939</v>
      </c>
      <c r="B2357" s="126" t="s">
        <v>2087</v>
      </c>
      <c r="C2357" s="127" t="s">
        <v>4023</v>
      </c>
      <c r="D2357" s="127" t="s">
        <v>2563</v>
      </c>
      <c r="E2357" s="127" t="s">
        <v>2555</v>
      </c>
      <c r="F2357" s="128">
        <v>21.64</v>
      </c>
      <c r="G2357" s="128">
        <v>21.84</v>
      </c>
      <c r="H2357" s="128">
        <v>17.309999999999999</v>
      </c>
      <c r="I2357" s="311"/>
      <c r="J2357" s="319">
        <f>ROUND(SUMIF(Anlagenbewegungsdaten!B:B,A2357,Anlagenbewegungsdaten!C:C),3)</f>
        <v>0</v>
      </c>
      <c r="K2357" s="320">
        <f>ROUND(SUMIF(Anlagenbewegungsdaten!$B:$B,$A2357,Anlagenbewegungsdaten!$D:$D),2)</f>
        <v>0</v>
      </c>
      <c r="L2357" s="321">
        <f t="shared" si="84"/>
        <v>0</v>
      </c>
      <c r="M2357" s="341" t="s">
        <v>4950</v>
      </c>
      <c r="N2357" s="341" t="s">
        <v>4963</v>
      </c>
      <c r="O2357" s="323">
        <f>ROUND(SUMIF(Anlagenbewegungsdaten_AV!B:B,A2357,Anlagenbewegungsdaten_AV!C:C),3)</f>
        <v>0</v>
      </c>
      <c r="P2357" s="320">
        <f>ROUND(SUMIF(Anlagenbewegungsdaten_AV!$B:$B,$A2357,Anlagenbewegungsdaten_AV!$D:$D),2)</f>
        <v>0</v>
      </c>
      <c r="Q2357" s="321">
        <f t="shared" si="85"/>
        <v>0</v>
      </c>
      <c r="S2357" s="324"/>
      <c r="T2357" s="317"/>
      <c r="U2357" s="325"/>
      <c r="V2357" s="325"/>
    </row>
    <row r="2358" spans="1:22" ht="15" customHeight="1" x14ac:dyDescent="0.25">
      <c r="A2358" s="129" t="s">
        <v>3683</v>
      </c>
      <c r="B2358" s="126" t="s">
        <v>2087</v>
      </c>
      <c r="C2358" s="127" t="s">
        <v>4023</v>
      </c>
      <c r="D2358" s="127" t="s">
        <v>3307</v>
      </c>
      <c r="E2358" s="127" t="s">
        <v>3299</v>
      </c>
      <c r="F2358" s="128">
        <v>21.61</v>
      </c>
      <c r="G2358" s="128">
        <v>21.81</v>
      </c>
      <c r="H2358" s="128">
        <v>17.29</v>
      </c>
      <c r="I2358" s="311"/>
      <c r="J2358" s="319">
        <f>ROUND(SUMIF(Anlagenbewegungsdaten!B:B,A2358,Anlagenbewegungsdaten!C:C),3)</f>
        <v>0</v>
      </c>
      <c r="K2358" s="320">
        <f>ROUND(SUMIF(Anlagenbewegungsdaten!$B:$B,$A2358,Anlagenbewegungsdaten!$D:$D),2)</f>
        <v>0</v>
      </c>
      <c r="L2358" s="321">
        <f t="shared" si="84"/>
        <v>0</v>
      </c>
      <c r="M2358" s="341" t="s">
        <v>4950</v>
      </c>
      <c r="N2358" s="341" t="s">
        <v>4963</v>
      </c>
      <c r="O2358" s="323">
        <f>ROUND(SUMIF(Anlagenbewegungsdaten_AV!B:B,A2358,Anlagenbewegungsdaten_AV!C:C),3)</f>
        <v>0</v>
      </c>
      <c r="P2358" s="320">
        <f>ROUND(SUMIF(Anlagenbewegungsdaten_AV!$B:$B,$A2358,Anlagenbewegungsdaten_AV!$D:$D),2)</f>
        <v>0</v>
      </c>
      <c r="Q2358" s="321">
        <f t="shared" si="85"/>
        <v>0</v>
      </c>
      <c r="S2358" s="324"/>
      <c r="T2358" s="317"/>
      <c r="U2358" s="325"/>
      <c r="V2358" s="325"/>
    </row>
    <row r="2359" spans="1:22" ht="15" customHeight="1" x14ac:dyDescent="0.25">
      <c r="A2359" s="129" t="s">
        <v>4456</v>
      </c>
      <c r="B2359" s="126" t="s">
        <v>2087</v>
      </c>
      <c r="C2359" s="127" t="s">
        <v>4023</v>
      </c>
      <c r="D2359" s="127" t="s">
        <v>4077</v>
      </c>
      <c r="E2359" s="127" t="s">
        <v>4069</v>
      </c>
      <c r="F2359" s="128">
        <v>21.58</v>
      </c>
      <c r="G2359" s="128">
        <v>21.779999999999998</v>
      </c>
      <c r="H2359" s="128">
        <v>17.260000000000002</v>
      </c>
      <c r="I2359" s="311"/>
      <c r="J2359" s="319">
        <f>ROUND(SUMIF(Anlagenbewegungsdaten!B:B,A2359,Anlagenbewegungsdaten!C:C),3)</f>
        <v>0</v>
      </c>
      <c r="K2359" s="320">
        <f>ROUND(SUMIF(Anlagenbewegungsdaten!$B:$B,$A2359,Anlagenbewegungsdaten!$D:$D),2)</f>
        <v>0</v>
      </c>
      <c r="L2359" s="321">
        <f t="shared" si="84"/>
        <v>0</v>
      </c>
      <c r="M2359" s="341" t="s">
        <v>4950</v>
      </c>
      <c r="N2359" s="341" t="s">
        <v>4963</v>
      </c>
      <c r="O2359" s="323">
        <f>ROUND(SUMIF(Anlagenbewegungsdaten_AV!B:B,A2359,Anlagenbewegungsdaten_AV!C:C),3)</f>
        <v>0</v>
      </c>
      <c r="P2359" s="320">
        <f>ROUND(SUMIF(Anlagenbewegungsdaten_AV!$B:$B,$A2359,Anlagenbewegungsdaten_AV!$D:$D),2)</f>
        <v>0</v>
      </c>
      <c r="Q2359" s="321">
        <f t="shared" si="85"/>
        <v>0</v>
      </c>
      <c r="S2359" s="324"/>
      <c r="T2359" s="317"/>
      <c r="U2359" s="325"/>
      <c r="V2359" s="325"/>
    </row>
    <row r="2360" spans="1:22" ht="15" customHeight="1" x14ac:dyDescent="0.25">
      <c r="A2360" s="129" t="s">
        <v>2152</v>
      </c>
      <c r="B2360" s="126" t="s">
        <v>2087</v>
      </c>
      <c r="C2360" s="127" t="s">
        <v>4023</v>
      </c>
      <c r="D2360" s="127" t="s">
        <v>1747</v>
      </c>
      <c r="E2360" s="127" t="s">
        <v>2462</v>
      </c>
      <c r="F2360" s="128">
        <v>19.670000000000002</v>
      </c>
      <c r="G2360" s="128">
        <v>19.87</v>
      </c>
      <c r="H2360" s="128">
        <v>15.74</v>
      </c>
      <c r="I2360" s="311"/>
      <c r="J2360" s="319">
        <f>ROUND(SUMIF(Anlagenbewegungsdaten!B:B,A2360,Anlagenbewegungsdaten!C:C),3)</f>
        <v>0</v>
      </c>
      <c r="K2360" s="320">
        <f>ROUND(SUMIF(Anlagenbewegungsdaten!$B:$B,$A2360,Anlagenbewegungsdaten!$D:$D),2)</f>
        <v>0</v>
      </c>
      <c r="L2360" s="321">
        <f t="shared" si="84"/>
        <v>0</v>
      </c>
      <c r="M2360" s="341" t="s">
        <v>4950</v>
      </c>
      <c r="N2360" s="341" t="s">
        <v>4963</v>
      </c>
      <c r="O2360" s="323">
        <f>ROUND(SUMIF(Anlagenbewegungsdaten_AV!B:B,A2360,Anlagenbewegungsdaten_AV!C:C),3)</f>
        <v>0</v>
      </c>
      <c r="P2360" s="320">
        <f>ROUND(SUMIF(Anlagenbewegungsdaten_AV!$B:$B,$A2360,Anlagenbewegungsdaten_AV!$D:$D),2)</f>
        <v>0</v>
      </c>
      <c r="Q2360" s="321">
        <f t="shared" si="85"/>
        <v>0</v>
      </c>
      <c r="S2360" s="324"/>
      <c r="T2360" s="317"/>
      <c r="U2360" s="325"/>
      <c r="V2360" s="325"/>
    </row>
    <row r="2361" spans="1:22" ht="15" customHeight="1" x14ac:dyDescent="0.25">
      <c r="A2361" s="129" t="s">
        <v>2153</v>
      </c>
      <c r="B2361" s="126" t="s">
        <v>2087</v>
      </c>
      <c r="C2361" s="127" t="s">
        <v>4023</v>
      </c>
      <c r="D2361" s="127" t="s">
        <v>32</v>
      </c>
      <c r="E2361" s="127" t="s">
        <v>2465</v>
      </c>
      <c r="F2361" s="128">
        <v>21.67</v>
      </c>
      <c r="G2361" s="128">
        <v>21.87</v>
      </c>
      <c r="H2361" s="128">
        <v>17.34</v>
      </c>
      <c r="I2361" s="311"/>
      <c r="J2361" s="319">
        <f>ROUND(SUMIF(Anlagenbewegungsdaten!B:B,A2361,Anlagenbewegungsdaten!C:C),3)</f>
        <v>0</v>
      </c>
      <c r="K2361" s="320">
        <f>ROUND(SUMIF(Anlagenbewegungsdaten!$B:$B,$A2361,Anlagenbewegungsdaten!$D:$D),2)</f>
        <v>0</v>
      </c>
      <c r="L2361" s="321">
        <f t="shared" si="84"/>
        <v>0</v>
      </c>
      <c r="M2361" s="341" t="s">
        <v>4950</v>
      </c>
      <c r="N2361" s="341" t="s">
        <v>4963</v>
      </c>
      <c r="O2361" s="323">
        <f>ROUND(SUMIF(Anlagenbewegungsdaten_AV!B:B,A2361,Anlagenbewegungsdaten_AV!C:C),3)</f>
        <v>0</v>
      </c>
      <c r="P2361" s="320">
        <f>ROUND(SUMIF(Anlagenbewegungsdaten_AV!$B:$B,$A2361,Anlagenbewegungsdaten_AV!$D:$D),2)</f>
        <v>0</v>
      </c>
      <c r="Q2361" s="321">
        <f t="shared" si="85"/>
        <v>0</v>
      </c>
      <c r="S2361" s="324"/>
      <c r="T2361" s="317"/>
      <c r="U2361" s="325"/>
      <c r="V2361" s="325"/>
    </row>
    <row r="2362" spans="1:22" ht="15" customHeight="1" x14ac:dyDescent="0.25">
      <c r="A2362" s="129" t="s">
        <v>2154</v>
      </c>
      <c r="B2362" s="126" t="s">
        <v>2087</v>
      </c>
      <c r="C2362" s="127" t="s">
        <v>4023</v>
      </c>
      <c r="D2362" s="127" t="s">
        <v>1574</v>
      </c>
      <c r="E2362" s="127" t="s">
        <v>1543</v>
      </c>
      <c r="F2362" s="128">
        <v>22.67</v>
      </c>
      <c r="G2362" s="128">
        <v>22.87</v>
      </c>
      <c r="H2362" s="128">
        <v>18.14</v>
      </c>
      <c r="I2362" s="311"/>
      <c r="J2362" s="319">
        <f>ROUND(SUMIF(Anlagenbewegungsdaten!B:B,A2362,Anlagenbewegungsdaten!C:C),3)</f>
        <v>0</v>
      </c>
      <c r="K2362" s="320">
        <f>ROUND(SUMIF(Anlagenbewegungsdaten!$B:$B,$A2362,Anlagenbewegungsdaten!$D:$D),2)</f>
        <v>0</v>
      </c>
      <c r="L2362" s="321">
        <f t="shared" si="84"/>
        <v>0</v>
      </c>
      <c r="M2362" s="341" t="s">
        <v>4950</v>
      </c>
      <c r="N2362" s="341" t="s">
        <v>4963</v>
      </c>
      <c r="O2362" s="323">
        <f>ROUND(SUMIF(Anlagenbewegungsdaten_AV!B:B,A2362,Anlagenbewegungsdaten_AV!C:C),3)</f>
        <v>0</v>
      </c>
      <c r="P2362" s="320">
        <f>ROUND(SUMIF(Anlagenbewegungsdaten_AV!$B:$B,$A2362,Anlagenbewegungsdaten_AV!$D:$D),2)</f>
        <v>0</v>
      </c>
      <c r="Q2362" s="321">
        <f t="shared" si="85"/>
        <v>0</v>
      </c>
      <c r="S2362" s="324"/>
      <c r="T2362" s="317"/>
      <c r="U2362" s="325"/>
      <c r="V2362" s="325"/>
    </row>
    <row r="2363" spans="1:22" ht="15" customHeight="1" x14ac:dyDescent="0.25">
      <c r="A2363" s="129" t="s">
        <v>2155</v>
      </c>
      <c r="B2363" s="126" t="s">
        <v>2087</v>
      </c>
      <c r="C2363" s="127" t="s">
        <v>4023</v>
      </c>
      <c r="D2363" s="127" t="s">
        <v>1576</v>
      </c>
      <c r="E2363" s="127" t="s">
        <v>1546</v>
      </c>
      <c r="F2363" s="128">
        <v>22.67</v>
      </c>
      <c r="G2363" s="128">
        <v>22.87</v>
      </c>
      <c r="H2363" s="128">
        <v>18.14</v>
      </c>
      <c r="I2363" s="311"/>
      <c r="J2363" s="319">
        <f>ROUND(SUMIF(Anlagenbewegungsdaten!B:B,A2363,Anlagenbewegungsdaten!C:C),3)</f>
        <v>0</v>
      </c>
      <c r="K2363" s="320">
        <f>ROUND(SUMIF(Anlagenbewegungsdaten!$B:$B,$A2363,Anlagenbewegungsdaten!$D:$D),2)</f>
        <v>0</v>
      </c>
      <c r="L2363" s="321">
        <f t="shared" si="84"/>
        <v>0</v>
      </c>
      <c r="M2363" s="341" t="s">
        <v>4950</v>
      </c>
      <c r="N2363" s="341" t="s">
        <v>4963</v>
      </c>
      <c r="O2363" s="323">
        <f>ROUND(SUMIF(Anlagenbewegungsdaten_AV!B:B,A2363,Anlagenbewegungsdaten_AV!C:C),3)</f>
        <v>0</v>
      </c>
      <c r="P2363" s="320">
        <f>ROUND(SUMIF(Anlagenbewegungsdaten_AV!$B:$B,$A2363,Anlagenbewegungsdaten_AV!$D:$D),2)</f>
        <v>0</v>
      </c>
      <c r="Q2363" s="321">
        <f t="shared" si="85"/>
        <v>0</v>
      </c>
      <c r="S2363" s="324"/>
      <c r="T2363" s="317"/>
      <c r="U2363" s="325"/>
      <c r="V2363" s="325"/>
    </row>
    <row r="2364" spans="1:22" ht="15" customHeight="1" x14ac:dyDescent="0.25">
      <c r="A2364" s="129" t="s">
        <v>2940</v>
      </c>
      <c r="B2364" s="126" t="s">
        <v>2087</v>
      </c>
      <c r="C2364" s="127" t="s">
        <v>4023</v>
      </c>
      <c r="D2364" s="127" t="s">
        <v>2565</v>
      </c>
      <c r="E2364" s="127" t="s">
        <v>2555</v>
      </c>
      <c r="F2364" s="128">
        <v>22.64</v>
      </c>
      <c r="G2364" s="128">
        <v>22.84</v>
      </c>
      <c r="H2364" s="128">
        <v>18.11</v>
      </c>
      <c r="I2364" s="311"/>
      <c r="J2364" s="319">
        <f>ROUND(SUMIF(Anlagenbewegungsdaten!B:B,A2364,Anlagenbewegungsdaten!C:C),3)</f>
        <v>0</v>
      </c>
      <c r="K2364" s="320">
        <f>ROUND(SUMIF(Anlagenbewegungsdaten!$B:$B,$A2364,Anlagenbewegungsdaten!$D:$D),2)</f>
        <v>0</v>
      </c>
      <c r="L2364" s="321">
        <f t="shared" si="84"/>
        <v>0</v>
      </c>
      <c r="M2364" s="341" t="s">
        <v>4950</v>
      </c>
      <c r="N2364" s="341" t="s">
        <v>4963</v>
      </c>
      <c r="O2364" s="323">
        <f>ROUND(SUMIF(Anlagenbewegungsdaten_AV!B:B,A2364,Anlagenbewegungsdaten_AV!C:C),3)</f>
        <v>0</v>
      </c>
      <c r="P2364" s="320">
        <f>ROUND(SUMIF(Anlagenbewegungsdaten_AV!$B:$B,$A2364,Anlagenbewegungsdaten_AV!$D:$D),2)</f>
        <v>0</v>
      </c>
      <c r="Q2364" s="321">
        <f t="shared" si="85"/>
        <v>0</v>
      </c>
      <c r="S2364" s="324"/>
      <c r="T2364" s="317"/>
      <c r="U2364" s="325"/>
      <c r="V2364" s="325"/>
    </row>
    <row r="2365" spans="1:22" ht="15" customHeight="1" x14ac:dyDescent="0.25">
      <c r="A2365" s="129" t="s">
        <v>3684</v>
      </c>
      <c r="B2365" s="126" t="s">
        <v>2087</v>
      </c>
      <c r="C2365" s="127" t="s">
        <v>4023</v>
      </c>
      <c r="D2365" s="127" t="s">
        <v>3309</v>
      </c>
      <c r="E2365" s="127" t="s">
        <v>3299</v>
      </c>
      <c r="F2365" s="128">
        <v>22.61</v>
      </c>
      <c r="G2365" s="128">
        <v>22.81</v>
      </c>
      <c r="H2365" s="128">
        <v>18.09</v>
      </c>
      <c r="I2365" s="311"/>
      <c r="J2365" s="319">
        <f>ROUND(SUMIF(Anlagenbewegungsdaten!B:B,A2365,Anlagenbewegungsdaten!C:C),3)</f>
        <v>0</v>
      </c>
      <c r="K2365" s="320">
        <f>ROUND(SUMIF(Anlagenbewegungsdaten!$B:$B,$A2365,Anlagenbewegungsdaten!$D:$D),2)</f>
        <v>0</v>
      </c>
      <c r="L2365" s="321">
        <f t="shared" si="84"/>
        <v>0</v>
      </c>
      <c r="M2365" s="341" t="s">
        <v>4950</v>
      </c>
      <c r="N2365" s="341" t="s">
        <v>4963</v>
      </c>
      <c r="O2365" s="323">
        <f>ROUND(SUMIF(Anlagenbewegungsdaten_AV!B:B,A2365,Anlagenbewegungsdaten_AV!C:C),3)</f>
        <v>0</v>
      </c>
      <c r="P2365" s="320">
        <f>ROUND(SUMIF(Anlagenbewegungsdaten_AV!$B:$B,$A2365,Anlagenbewegungsdaten_AV!$D:$D),2)</f>
        <v>0</v>
      </c>
      <c r="Q2365" s="321">
        <f t="shared" si="85"/>
        <v>0</v>
      </c>
      <c r="S2365" s="324"/>
      <c r="T2365" s="317"/>
      <c r="U2365" s="325"/>
      <c r="V2365" s="325"/>
    </row>
    <row r="2366" spans="1:22" ht="15" customHeight="1" x14ac:dyDescent="0.25">
      <c r="A2366" s="129" t="s">
        <v>4457</v>
      </c>
      <c r="B2366" s="126" t="s">
        <v>2087</v>
      </c>
      <c r="C2366" s="127" t="s">
        <v>4023</v>
      </c>
      <c r="D2366" s="127" t="s">
        <v>4079</v>
      </c>
      <c r="E2366" s="127" t="s">
        <v>4069</v>
      </c>
      <c r="F2366" s="128">
        <v>22.58</v>
      </c>
      <c r="G2366" s="128">
        <v>22.779999999999998</v>
      </c>
      <c r="H2366" s="128">
        <v>18.059999999999999</v>
      </c>
      <c r="I2366" s="311"/>
      <c r="J2366" s="319">
        <f>ROUND(SUMIF(Anlagenbewegungsdaten!B:B,A2366,Anlagenbewegungsdaten!C:C),3)</f>
        <v>0</v>
      </c>
      <c r="K2366" s="320">
        <f>ROUND(SUMIF(Anlagenbewegungsdaten!$B:$B,$A2366,Anlagenbewegungsdaten!$D:$D),2)</f>
        <v>0</v>
      </c>
      <c r="L2366" s="321">
        <f t="shared" si="84"/>
        <v>0</v>
      </c>
      <c r="M2366" s="341" t="s">
        <v>4950</v>
      </c>
      <c r="N2366" s="341" t="s">
        <v>4963</v>
      </c>
      <c r="O2366" s="323">
        <f>ROUND(SUMIF(Anlagenbewegungsdaten_AV!B:B,A2366,Anlagenbewegungsdaten_AV!C:C),3)</f>
        <v>0</v>
      </c>
      <c r="P2366" s="320">
        <f>ROUND(SUMIF(Anlagenbewegungsdaten_AV!$B:$B,$A2366,Anlagenbewegungsdaten_AV!$D:$D),2)</f>
        <v>0</v>
      </c>
      <c r="Q2366" s="321">
        <f t="shared" si="85"/>
        <v>0</v>
      </c>
      <c r="S2366" s="324"/>
      <c r="T2366" s="317"/>
      <c r="U2366" s="325"/>
      <c r="V2366" s="325"/>
    </row>
    <row r="2367" spans="1:22" ht="15" customHeight="1" x14ac:dyDescent="0.25">
      <c r="A2367" s="129" t="s">
        <v>2156</v>
      </c>
      <c r="B2367" s="126" t="s">
        <v>2087</v>
      </c>
      <c r="C2367" s="127" t="s">
        <v>4023</v>
      </c>
      <c r="D2367" s="127" t="s">
        <v>1578</v>
      </c>
      <c r="E2367" s="127" t="s">
        <v>2462</v>
      </c>
      <c r="F2367" s="128">
        <v>22.67</v>
      </c>
      <c r="G2367" s="128">
        <v>22.87</v>
      </c>
      <c r="H2367" s="128">
        <v>18.14</v>
      </c>
      <c r="I2367" s="311"/>
      <c r="J2367" s="319">
        <f>ROUND(SUMIF(Anlagenbewegungsdaten!B:B,A2367,Anlagenbewegungsdaten!C:C),3)</f>
        <v>136192.08100000001</v>
      </c>
      <c r="K2367" s="320">
        <f>ROUND(SUMIF(Anlagenbewegungsdaten!$B:$B,$A2367,Anlagenbewegungsdaten!$D:$D),2)</f>
        <v>30874.720000000001</v>
      </c>
      <c r="L2367" s="321">
        <f t="shared" si="84"/>
        <v>1.8182187847770592E-5</v>
      </c>
      <c r="M2367" s="341" t="s">
        <v>4950</v>
      </c>
      <c r="N2367" s="341" t="s">
        <v>4963</v>
      </c>
      <c r="O2367" s="323">
        <f>ROUND(SUMIF(Anlagenbewegungsdaten_AV!B:B,A2367,Anlagenbewegungsdaten_AV!C:C),3)</f>
        <v>0</v>
      </c>
      <c r="P2367" s="320">
        <f>ROUND(SUMIF(Anlagenbewegungsdaten_AV!$B:$B,$A2367,Anlagenbewegungsdaten_AV!$D:$D),2)</f>
        <v>0</v>
      </c>
      <c r="Q2367" s="321">
        <f t="shared" si="85"/>
        <v>0</v>
      </c>
      <c r="S2367" s="324"/>
      <c r="T2367" s="317"/>
      <c r="U2367" s="325"/>
      <c r="V2367" s="325"/>
    </row>
    <row r="2368" spans="1:22" ht="15" customHeight="1" x14ac:dyDescent="0.25">
      <c r="A2368" s="129" t="s">
        <v>2157</v>
      </c>
      <c r="B2368" s="126" t="s">
        <v>2087</v>
      </c>
      <c r="C2368" s="127" t="s">
        <v>4023</v>
      </c>
      <c r="D2368" s="127" t="s">
        <v>37</v>
      </c>
      <c r="E2368" s="127" t="s">
        <v>2465</v>
      </c>
      <c r="F2368" s="128">
        <v>24.67</v>
      </c>
      <c r="G2368" s="128">
        <v>24.87</v>
      </c>
      <c r="H2368" s="128">
        <v>19.739999999999998</v>
      </c>
      <c r="I2368" s="311"/>
      <c r="J2368" s="319">
        <f>ROUND(SUMIF(Anlagenbewegungsdaten!B:B,A2368,Anlagenbewegungsdaten!C:C),3)</f>
        <v>0</v>
      </c>
      <c r="K2368" s="320">
        <f>ROUND(SUMIF(Anlagenbewegungsdaten!$B:$B,$A2368,Anlagenbewegungsdaten!$D:$D),2)</f>
        <v>0</v>
      </c>
      <c r="L2368" s="321">
        <f t="shared" si="84"/>
        <v>0</v>
      </c>
      <c r="M2368" s="341" t="s">
        <v>4950</v>
      </c>
      <c r="N2368" s="341" t="s">
        <v>4963</v>
      </c>
      <c r="O2368" s="323">
        <f>ROUND(SUMIF(Anlagenbewegungsdaten_AV!B:B,A2368,Anlagenbewegungsdaten_AV!C:C),3)</f>
        <v>0</v>
      </c>
      <c r="P2368" s="320">
        <f>ROUND(SUMIF(Anlagenbewegungsdaten_AV!$B:$B,$A2368,Anlagenbewegungsdaten_AV!$D:$D),2)</f>
        <v>0</v>
      </c>
      <c r="Q2368" s="321">
        <f t="shared" si="85"/>
        <v>0</v>
      </c>
      <c r="S2368" s="324"/>
      <c r="T2368" s="317"/>
      <c r="U2368" s="325"/>
      <c r="V2368" s="325"/>
    </row>
    <row r="2369" spans="1:22" ht="15" customHeight="1" x14ac:dyDescent="0.25">
      <c r="A2369" s="129" t="s">
        <v>2158</v>
      </c>
      <c r="B2369" s="126" t="s">
        <v>2087</v>
      </c>
      <c r="C2369" s="127" t="s">
        <v>4023</v>
      </c>
      <c r="D2369" s="127" t="s">
        <v>1580</v>
      </c>
      <c r="E2369" s="127" t="s">
        <v>1543</v>
      </c>
      <c r="F2369" s="128">
        <v>25.67</v>
      </c>
      <c r="G2369" s="128">
        <v>25.87</v>
      </c>
      <c r="H2369" s="128">
        <v>20.54</v>
      </c>
      <c r="I2369" s="311"/>
      <c r="J2369" s="319">
        <f>ROUND(SUMIF(Anlagenbewegungsdaten!B:B,A2369,Anlagenbewegungsdaten!C:C),3)</f>
        <v>405303.31900000002</v>
      </c>
      <c r="K2369" s="320">
        <f>ROUND(SUMIF(Anlagenbewegungsdaten!$B:$B,$A2369,Anlagenbewegungsdaten!$D:$D),2)</f>
        <v>104041.34</v>
      </c>
      <c r="L2369" s="321">
        <f t="shared" si="84"/>
        <v>5.4249000669415182E-6</v>
      </c>
      <c r="M2369" s="341" t="s">
        <v>4950</v>
      </c>
      <c r="N2369" s="341" t="s">
        <v>4963</v>
      </c>
      <c r="O2369" s="323">
        <f>ROUND(SUMIF(Anlagenbewegungsdaten_AV!B:B,A2369,Anlagenbewegungsdaten_AV!C:C),3)</f>
        <v>0</v>
      </c>
      <c r="P2369" s="320">
        <f>ROUND(SUMIF(Anlagenbewegungsdaten_AV!$B:$B,$A2369,Anlagenbewegungsdaten_AV!$D:$D),2)</f>
        <v>0</v>
      </c>
      <c r="Q2369" s="321">
        <f t="shared" si="85"/>
        <v>0</v>
      </c>
      <c r="S2369" s="324"/>
      <c r="T2369" s="317"/>
      <c r="U2369" s="325"/>
      <c r="V2369" s="325"/>
    </row>
    <row r="2370" spans="1:22" ht="15" customHeight="1" x14ac:dyDescent="0.25">
      <c r="A2370" s="129" t="s">
        <v>2159</v>
      </c>
      <c r="B2370" s="126" t="s">
        <v>2087</v>
      </c>
      <c r="C2370" s="127" t="s">
        <v>4023</v>
      </c>
      <c r="D2370" s="127" t="s">
        <v>40</v>
      </c>
      <c r="E2370" s="127" t="s">
        <v>1546</v>
      </c>
      <c r="F2370" s="128">
        <v>25.67</v>
      </c>
      <c r="G2370" s="128">
        <v>25.87</v>
      </c>
      <c r="H2370" s="128">
        <v>20.54</v>
      </c>
      <c r="I2370" s="311"/>
      <c r="J2370" s="319">
        <f>ROUND(SUMIF(Anlagenbewegungsdaten!B:B,A2370,Anlagenbewegungsdaten!C:C),3)</f>
        <v>0</v>
      </c>
      <c r="K2370" s="320">
        <f>ROUND(SUMIF(Anlagenbewegungsdaten!$B:$B,$A2370,Anlagenbewegungsdaten!$D:$D),2)</f>
        <v>0</v>
      </c>
      <c r="L2370" s="321">
        <f t="shared" si="84"/>
        <v>0</v>
      </c>
      <c r="M2370" s="341" t="s">
        <v>4950</v>
      </c>
      <c r="N2370" s="341" t="s">
        <v>4963</v>
      </c>
      <c r="O2370" s="323">
        <f>ROUND(SUMIF(Anlagenbewegungsdaten_AV!B:B,A2370,Anlagenbewegungsdaten_AV!C:C),3)</f>
        <v>0</v>
      </c>
      <c r="P2370" s="320">
        <f>ROUND(SUMIF(Anlagenbewegungsdaten_AV!$B:$B,$A2370,Anlagenbewegungsdaten_AV!$D:$D),2)</f>
        <v>0</v>
      </c>
      <c r="Q2370" s="321">
        <f t="shared" si="85"/>
        <v>0</v>
      </c>
      <c r="S2370" s="324"/>
      <c r="T2370" s="317"/>
      <c r="U2370" s="325"/>
      <c r="V2370" s="325"/>
    </row>
    <row r="2371" spans="1:22" ht="15" customHeight="1" x14ac:dyDescent="0.25">
      <c r="A2371" s="129" t="s">
        <v>2941</v>
      </c>
      <c r="B2371" s="126" t="s">
        <v>2087</v>
      </c>
      <c r="C2371" s="127" t="s">
        <v>4023</v>
      </c>
      <c r="D2371" s="127" t="s">
        <v>2681</v>
      </c>
      <c r="E2371" s="127" t="s">
        <v>2555</v>
      </c>
      <c r="F2371" s="128">
        <v>25.64</v>
      </c>
      <c r="G2371" s="128">
        <v>25.84</v>
      </c>
      <c r="H2371" s="128">
        <v>20.51</v>
      </c>
      <c r="I2371" s="311"/>
      <c r="J2371" s="319">
        <f>ROUND(SUMIF(Anlagenbewegungsdaten!B:B,A2371,Anlagenbewegungsdaten!C:C),3)</f>
        <v>0</v>
      </c>
      <c r="K2371" s="320">
        <f>ROUND(SUMIF(Anlagenbewegungsdaten!$B:$B,$A2371,Anlagenbewegungsdaten!$D:$D),2)</f>
        <v>0</v>
      </c>
      <c r="L2371" s="321">
        <f t="shared" si="84"/>
        <v>0</v>
      </c>
      <c r="M2371" s="341" t="s">
        <v>4950</v>
      </c>
      <c r="N2371" s="341" t="s">
        <v>4963</v>
      </c>
      <c r="O2371" s="323">
        <f>ROUND(SUMIF(Anlagenbewegungsdaten_AV!B:B,A2371,Anlagenbewegungsdaten_AV!C:C),3)</f>
        <v>0</v>
      </c>
      <c r="P2371" s="320">
        <f>ROUND(SUMIF(Anlagenbewegungsdaten_AV!$B:$B,$A2371,Anlagenbewegungsdaten_AV!$D:$D),2)</f>
        <v>0</v>
      </c>
      <c r="Q2371" s="321">
        <f t="shared" si="85"/>
        <v>0</v>
      </c>
      <c r="S2371" s="324"/>
      <c r="T2371" s="317"/>
      <c r="U2371" s="325"/>
      <c r="V2371" s="325"/>
    </row>
    <row r="2372" spans="1:22" ht="15" customHeight="1" x14ac:dyDescent="0.25">
      <c r="A2372" s="129" t="s">
        <v>3685</v>
      </c>
      <c r="B2372" s="126" t="s">
        <v>2087</v>
      </c>
      <c r="C2372" s="127" t="s">
        <v>4023</v>
      </c>
      <c r="D2372" s="127" t="s">
        <v>3425</v>
      </c>
      <c r="E2372" s="127" t="s">
        <v>3299</v>
      </c>
      <c r="F2372" s="128">
        <v>25.61</v>
      </c>
      <c r="G2372" s="128">
        <v>25.81</v>
      </c>
      <c r="H2372" s="128">
        <v>20.49</v>
      </c>
      <c r="I2372" s="311"/>
      <c r="J2372" s="319">
        <f>ROUND(SUMIF(Anlagenbewegungsdaten!B:B,A2372,Anlagenbewegungsdaten!C:C),3)</f>
        <v>0</v>
      </c>
      <c r="K2372" s="320">
        <f>ROUND(SUMIF(Anlagenbewegungsdaten!$B:$B,$A2372,Anlagenbewegungsdaten!$D:$D),2)</f>
        <v>0</v>
      </c>
      <c r="L2372" s="321">
        <f t="shared" si="84"/>
        <v>0</v>
      </c>
      <c r="M2372" s="341" t="s">
        <v>4950</v>
      </c>
      <c r="N2372" s="341" t="s">
        <v>4963</v>
      </c>
      <c r="O2372" s="323">
        <f>ROUND(SUMIF(Anlagenbewegungsdaten_AV!B:B,A2372,Anlagenbewegungsdaten_AV!C:C),3)</f>
        <v>0</v>
      </c>
      <c r="P2372" s="320">
        <f>ROUND(SUMIF(Anlagenbewegungsdaten_AV!$B:$B,$A2372,Anlagenbewegungsdaten_AV!$D:$D),2)</f>
        <v>0</v>
      </c>
      <c r="Q2372" s="321">
        <f t="shared" si="85"/>
        <v>0</v>
      </c>
      <c r="S2372" s="324"/>
      <c r="T2372" s="317"/>
      <c r="U2372" s="325"/>
      <c r="V2372" s="325"/>
    </row>
    <row r="2373" spans="1:22" ht="15" customHeight="1" x14ac:dyDescent="0.25">
      <c r="A2373" s="129" t="s">
        <v>4458</v>
      </c>
      <c r="B2373" s="126" t="s">
        <v>2087</v>
      </c>
      <c r="C2373" s="127" t="s">
        <v>4023</v>
      </c>
      <c r="D2373" s="127" t="s">
        <v>4196</v>
      </c>
      <c r="E2373" s="127" t="s">
        <v>4069</v>
      </c>
      <c r="F2373" s="128">
        <v>25.58</v>
      </c>
      <c r="G2373" s="128">
        <v>25.779999999999998</v>
      </c>
      <c r="H2373" s="128">
        <v>20.46</v>
      </c>
      <c r="I2373" s="311"/>
      <c r="J2373" s="319">
        <f>ROUND(SUMIF(Anlagenbewegungsdaten!B:B,A2373,Anlagenbewegungsdaten!C:C),3)</f>
        <v>0</v>
      </c>
      <c r="K2373" s="320">
        <f>ROUND(SUMIF(Anlagenbewegungsdaten!$B:$B,$A2373,Anlagenbewegungsdaten!$D:$D),2)</f>
        <v>0</v>
      </c>
      <c r="L2373" s="321">
        <f t="shared" si="84"/>
        <v>0</v>
      </c>
      <c r="M2373" s="341" t="s">
        <v>4950</v>
      </c>
      <c r="N2373" s="341" t="s">
        <v>4963</v>
      </c>
      <c r="O2373" s="323">
        <f>ROUND(SUMIF(Anlagenbewegungsdaten_AV!B:B,A2373,Anlagenbewegungsdaten_AV!C:C),3)</f>
        <v>0</v>
      </c>
      <c r="P2373" s="320">
        <f>ROUND(SUMIF(Anlagenbewegungsdaten_AV!$B:$B,$A2373,Anlagenbewegungsdaten_AV!$D:$D),2)</f>
        <v>0</v>
      </c>
      <c r="Q2373" s="321">
        <f t="shared" si="85"/>
        <v>0</v>
      </c>
      <c r="S2373" s="324"/>
      <c r="T2373" s="317"/>
      <c r="U2373" s="325"/>
      <c r="V2373" s="325"/>
    </row>
    <row r="2374" spans="1:22" ht="15" customHeight="1" x14ac:dyDescent="0.25">
      <c r="A2374" s="129" t="s">
        <v>2160</v>
      </c>
      <c r="B2374" s="126" t="s">
        <v>2087</v>
      </c>
      <c r="C2374" s="127" t="s">
        <v>4023</v>
      </c>
      <c r="D2374" s="127" t="s">
        <v>1584</v>
      </c>
      <c r="E2374" s="127" t="s">
        <v>2462</v>
      </c>
      <c r="F2374" s="128">
        <v>23.67</v>
      </c>
      <c r="G2374" s="128">
        <v>23.87</v>
      </c>
      <c r="H2374" s="128">
        <v>18.940000000000001</v>
      </c>
      <c r="I2374" s="311"/>
      <c r="J2374" s="319">
        <f>ROUND(SUMIF(Anlagenbewegungsdaten!B:B,A2374,Anlagenbewegungsdaten!C:C),3)</f>
        <v>0</v>
      </c>
      <c r="K2374" s="320">
        <f>ROUND(SUMIF(Anlagenbewegungsdaten!$B:$B,$A2374,Anlagenbewegungsdaten!$D:$D),2)</f>
        <v>0</v>
      </c>
      <c r="L2374" s="321">
        <f t="shared" si="84"/>
        <v>0</v>
      </c>
      <c r="M2374" s="341" t="s">
        <v>4950</v>
      </c>
      <c r="N2374" s="341" t="s">
        <v>4963</v>
      </c>
      <c r="O2374" s="323">
        <f>ROUND(SUMIF(Anlagenbewegungsdaten_AV!B:B,A2374,Anlagenbewegungsdaten_AV!C:C),3)</f>
        <v>0</v>
      </c>
      <c r="P2374" s="320">
        <f>ROUND(SUMIF(Anlagenbewegungsdaten_AV!$B:$B,$A2374,Anlagenbewegungsdaten_AV!$D:$D),2)</f>
        <v>0</v>
      </c>
      <c r="Q2374" s="321">
        <f t="shared" si="85"/>
        <v>0</v>
      </c>
      <c r="S2374" s="324"/>
      <c r="T2374" s="317"/>
      <c r="U2374" s="325"/>
      <c r="V2374" s="325"/>
    </row>
    <row r="2375" spans="1:22" ht="15" customHeight="1" x14ac:dyDescent="0.25">
      <c r="A2375" s="129" t="s">
        <v>2161</v>
      </c>
      <c r="B2375" s="126" t="s">
        <v>2087</v>
      </c>
      <c r="C2375" s="127" t="s">
        <v>4023</v>
      </c>
      <c r="D2375" s="127" t="s">
        <v>43</v>
      </c>
      <c r="E2375" s="127" t="s">
        <v>2465</v>
      </c>
      <c r="F2375" s="128">
        <v>25.67</v>
      </c>
      <c r="G2375" s="128">
        <v>25.87</v>
      </c>
      <c r="H2375" s="128">
        <v>20.54</v>
      </c>
      <c r="I2375" s="311"/>
      <c r="J2375" s="319">
        <f>ROUND(SUMIF(Anlagenbewegungsdaten!B:B,A2375,Anlagenbewegungsdaten!C:C),3)</f>
        <v>0</v>
      </c>
      <c r="K2375" s="320">
        <f>ROUND(SUMIF(Anlagenbewegungsdaten!$B:$B,$A2375,Anlagenbewegungsdaten!$D:$D),2)</f>
        <v>0</v>
      </c>
      <c r="L2375" s="321">
        <f t="shared" si="84"/>
        <v>0</v>
      </c>
      <c r="M2375" s="341" t="s">
        <v>4950</v>
      </c>
      <c r="N2375" s="341" t="s">
        <v>4963</v>
      </c>
      <c r="O2375" s="323">
        <f>ROUND(SUMIF(Anlagenbewegungsdaten_AV!B:B,A2375,Anlagenbewegungsdaten_AV!C:C),3)</f>
        <v>0</v>
      </c>
      <c r="P2375" s="320">
        <f>ROUND(SUMIF(Anlagenbewegungsdaten_AV!$B:$B,$A2375,Anlagenbewegungsdaten_AV!$D:$D),2)</f>
        <v>0</v>
      </c>
      <c r="Q2375" s="321">
        <f t="shared" si="85"/>
        <v>0</v>
      </c>
      <c r="S2375" s="324"/>
      <c r="T2375" s="317"/>
      <c r="U2375" s="325"/>
      <c r="V2375" s="325"/>
    </row>
    <row r="2376" spans="1:22" ht="15" customHeight="1" x14ac:dyDescent="0.25">
      <c r="A2376" s="129" t="s">
        <v>2162</v>
      </c>
      <c r="B2376" s="126" t="s">
        <v>2087</v>
      </c>
      <c r="C2376" s="127" t="s">
        <v>4023</v>
      </c>
      <c r="D2376" s="127" t="s">
        <v>1586</v>
      </c>
      <c r="E2376" s="127" t="s">
        <v>1543</v>
      </c>
      <c r="F2376" s="128">
        <v>26.67</v>
      </c>
      <c r="G2376" s="128">
        <v>26.87</v>
      </c>
      <c r="H2376" s="128">
        <v>21.34</v>
      </c>
      <c r="I2376" s="311"/>
      <c r="J2376" s="319">
        <f>ROUND(SUMIF(Anlagenbewegungsdaten!B:B,A2376,Anlagenbewegungsdaten!C:C),3)</f>
        <v>0</v>
      </c>
      <c r="K2376" s="320">
        <f>ROUND(SUMIF(Anlagenbewegungsdaten!$B:$B,$A2376,Anlagenbewegungsdaten!$D:$D),2)</f>
        <v>0</v>
      </c>
      <c r="L2376" s="321">
        <f t="shared" si="84"/>
        <v>0</v>
      </c>
      <c r="M2376" s="341" t="s">
        <v>4950</v>
      </c>
      <c r="N2376" s="341" t="s">
        <v>4963</v>
      </c>
      <c r="O2376" s="323">
        <f>ROUND(SUMIF(Anlagenbewegungsdaten_AV!B:B,A2376,Anlagenbewegungsdaten_AV!C:C),3)</f>
        <v>0</v>
      </c>
      <c r="P2376" s="320">
        <f>ROUND(SUMIF(Anlagenbewegungsdaten_AV!$B:$B,$A2376,Anlagenbewegungsdaten_AV!$D:$D),2)</f>
        <v>0</v>
      </c>
      <c r="Q2376" s="321">
        <f t="shared" si="85"/>
        <v>0</v>
      </c>
      <c r="S2376" s="324"/>
      <c r="T2376" s="317"/>
      <c r="U2376" s="325"/>
      <c r="V2376" s="325"/>
    </row>
    <row r="2377" spans="1:22" ht="15" customHeight="1" x14ac:dyDescent="0.25">
      <c r="A2377" s="129" t="s">
        <v>2163</v>
      </c>
      <c r="B2377" s="126" t="s">
        <v>2087</v>
      </c>
      <c r="C2377" s="127" t="s">
        <v>4023</v>
      </c>
      <c r="D2377" s="127" t="s">
        <v>1588</v>
      </c>
      <c r="E2377" s="127" t="s">
        <v>1546</v>
      </c>
      <c r="F2377" s="128">
        <v>26.67</v>
      </c>
      <c r="G2377" s="128">
        <v>26.87</v>
      </c>
      <c r="H2377" s="128">
        <v>21.34</v>
      </c>
      <c r="I2377" s="311"/>
      <c r="J2377" s="319">
        <f>ROUND(SUMIF(Anlagenbewegungsdaten!B:B,A2377,Anlagenbewegungsdaten!C:C),3)</f>
        <v>0</v>
      </c>
      <c r="K2377" s="320">
        <f>ROUND(SUMIF(Anlagenbewegungsdaten!$B:$B,$A2377,Anlagenbewegungsdaten!$D:$D),2)</f>
        <v>0</v>
      </c>
      <c r="L2377" s="321">
        <f t="shared" si="84"/>
        <v>0</v>
      </c>
      <c r="M2377" s="341" t="s">
        <v>4950</v>
      </c>
      <c r="N2377" s="341" t="s">
        <v>4963</v>
      </c>
      <c r="O2377" s="323">
        <f>ROUND(SUMIF(Anlagenbewegungsdaten_AV!B:B,A2377,Anlagenbewegungsdaten_AV!C:C),3)</f>
        <v>0</v>
      </c>
      <c r="P2377" s="320">
        <f>ROUND(SUMIF(Anlagenbewegungsdaten_AV!$B:$B,$A2377,Anlagenbewegungsdaten_AV!$D:$D),2)</f>
        <v>0</v>
      </c>
      <c r="Q2377" s="321">
        <f t="shared" si="85"/>
        <v>0</v>
      </c>
      <c r="S2377" s="324"/>
      <c r="T2377" s="317"/>
      <c r="U2377" s="325"/>
      <c r="V2377" s="325"/>
    </row>
    <row r="2378" spans="1:22" ht="15" customHeight="1" x14ac:dyDescent="0.25">
      <c r="A2378" s="129" t="s">
        <v>2942</v>
      </c>
      <c r="B2378" s="126" t="s">
        <v>2087</v>
      </c>
      <c r="C2378" s="127" t="s">
        <v>4023</v>
      </c>
      <c r="D2378" s="127" t="s">
        <v>2569</v>
      </c>
      <c r="E2378" s="127" t="s">
        <v>2555</v>
      </c>
      <c r="F2378" s="128">
        <v>26.64</v>
      </c>
      <c r="G2378" s="128">
        <v>26.84</v>
      </c>
      <c r="H2378" s="128">
        <v>21.31</v>
      </c>
      <c r="I2378" s="311"/>
      <c r="J2378" s="319">
        <f>ROUND(SUMIF(Anlagenbewegungsdaten!B:B,A2378,Anlagenbewegungsdaten!C:C),3)</f>
        <v>0</v>
      </c>
      <c r="K2378" s="320">
        <f>ROUND(SUMIF(Anlagenbewegungsdaten!$B:$B,$A2378,Anlagenbewegungsdaten!$D:$D),2)</f>
        <v>0</v>
      </c>
      <c r="L2378" s="321">
        <f t="shared" ref="L2378:L2441" si="86">IF(ISBLANK(F2378),0,IF(OR($J2378&gt;=100,$J2378&lt;=-100),F2378-(K2378/J2378*100),IF(OR(J2378&gt;-100,J2378&lt;100),(J2378*F2378%)-K2378)))</f>
        <v>0</v>
      </c>
      <c r="M2378" s="341" t="s">
        <v>4950</v>
      </c>
      <c r="N2378" s="341" t="s">
        <v>4963</v>
      </c>
      <c r="O2378" s="323">
        <f>ROUND(SUMIF(Anlagenbewegungsdaten_AV!B:B,A2378,Anlagenbewegungsdaten_AV!C:C),3)</f>
        <v>0</v>
      </c>
      <c r="P2378" s="320">
        <f>ROUND(SUMIF(Anlagenbewegungsdaten_AV!$B:$B,$A2378,Anlagenbewegungsdaten_AV!$D:$D),2)</f>
        <v>0</v>
      </c>
      <c r="Q2378" s="321">
        <f t="shared" ref="Q2378:Q2441" si="87">IF(ISBLANK(H2378),0,IF(OR($O2378&gt;=100,$O2378&lt;=-100),H2378-(P2378/O2378*100),IF(OR(O2378&gt;-100,O2378&lt;100),(O2378*G2378%)-P2378)))</f>
        <v>0</v>
      </c>
      <c r="S2378" s="324"/>
      <c r="T2378" s="317"/>
      <c r="U2378" s="325"/>
      <c r="V2378" s="325"/>
    </row>
    <row r="2379" spans="1:22" ht="15" customHeight="1" x14ac:dyDescent="0.25">
      <c r="A2379" s="129" t="s">
        <v>3686</v>
      </c>
      <c r="B2379" s="126" t="s">
        <v>2087</v>
      </c>
      <c r="C2379" s="127" t="s">
        <v>4023</v>
      </c>
      <c r="D2379" s="127" t="s">
        <v>3313</v>
      </c>
      <c r="E2379" s="127" t="s">
        <v>3299</v>
      </c>
      <c r="F2379" s="128">
        <v>26.61</v>
      </c>
      <c r="G2379" s="128">
        <v>26.81</v>
      </c>
      <c r="H2379" s="128">
        <v>21.29</v>
      </c>
      <c r="I2379" s="311"/>
      <c r="J2379" s="319">
        <f>ROUND(SUMIF(Anlagenbewegungsdaten!B:B,A2379,Anlagenbewegungsdaten!C:C),3)</f>
        <v>0</v>
      </c>
      <c r="K2379" s="320">
        <f>ROUND(SUMIF(Anlagenbewegungsdaten!$B:$B,$A2379,Anlagenbewegungsdaten!$D:$D),2)</f>
        <v>0</v>
      </c>
      <c r="L2379" s="321">
        <f t="shared" si="86"/>
        <v>0</v>
      </c>
      <c r="M2379" s="341" t="s">
        <v>4950</v>
      </c>
      <c r="N2379" s="341" t="s">
        <v>4963</v>
      </c>
      <c r="O2379" s="323">
        <f>ROUND(SUMIF(Anlagenbewegungsdaten_AV!B:B,A2379,Anlagenbewegungsdaten_AV!C:C),3)</f>
        <v>0</v>
      </c>
      <c r="P2379" s="320">
        <f>ROUND(SUMIF(Anlagenbewegungsdaten_AV!$B:$B,$A2379,Anlagenbewegungsdaten_AV!$D:$D),2)</f>
        <v>0</v>
      </c>
      <c r="Q2379" s="321">
        <f t="shared" si="87"/>
        <v>0</v>
      </c>
      <c r="S2379" s="324"/>
      <c r="T2379" s="317"/>
      <c r="U2379" s="325"/>
      <c r="V2379" s="325"/>
    </row>
    <row r="2380" spans="1:22" ht="15" customHeight="1" x14ac:dyDescent="0.25">
      <c r="A2380" s="129" t="s">
        <v>4459</v>
      </c>
      <c r="B2380" s="126" t="s">
        <v>2087</v>
      </c>
      <c r="C2380" s="127" t="s">
        <v>4023</v>
      </c>
      <c r="D2380" s="127" t="s">
        <v>4083</v>
      </c>
      <c r="E2380" s="127" t="s">
        <v>4069</v>
      </c>
      <c r="F2380" s="128">
        <v>26.58</v>
      </c>
      <c r="G2380" s="128">
        <v>26.779999999999998</v>
      </c>
      <c r="H2380" s="128">
        <v>21.26</v>
      </c>
      <c r="I2380" s="311"/>
      <c r="J2380" s="319">
        <f>ROUND(SUMIF(Anlagenbewegungsdaten!B:B,A2380,Anlagenbewegungsdaten!C:C),3)</f>
        <v>0</v>
      </c>
      <c r="K2380" s="320">
        <f>ROUND(SUMIF(Anlagenbewegungsdaten!$B:$B,$A2380,Anlagenbewegungsdaten!$D:$D),2)</f>
        <v>0</v>
      </c>
      <c r="L2380" s="321">
        <f t="shared" si="86"/>
        <v>0</v>
      </c>
      <c r="M2380" s="341" t="s">
        <v>4950</v>
      </c>
      <c r="N2380" s="341" t="s">
        <v>4963</v>
      </c>
      <c r="O2380" s="323">
        <f>ROUND(SUMIF(Anlagenbewegungsdaten_AV!B:B,A2380,Anlagenbewegungsdaten_AV!C:C),3)</f>
        <v>0</v>
      </c>
      <c r="P2380" s="320">
        <f>ROUND(SUMIF(Anlagenbewegungsdaten_AV!$B:$B,$A2380,Anlagenbewegungsdaten_AV!$D:$D),2)</f>
        <v>0</v>
      </c>
      <c r="Q2380" s="321">
        <f t="shared" si="87"/>
        <v>0</v>
      </c>
      <c r="S2380" s="324"/>
      <c r="T2380" s="317"/>
      <c r="U2380" s="325"/>
      <c r="V2380" s="325"/>
    </row>
    <row r="2381" spans="1:22" ht="15" customHeight="1" x14ac:dyDescent="0.25">
      <c r="A2381" s="129" t="s">
        <v>2164</v>
      </c>
      <c r="B2381" s="126" t="s">
        <v>2087</v>
      </c>
      <c r="C2381" s="127" t="s">
        <v>4023</v>
      </c>
      <c r="D2381" s="127" t="s">
        <v>1590</v>
      </c>
      <c r="E2381" s="127" t="s">
        <v>2462</v>
      </c>
      <c r="F2381" s="128">
        <v>20.67</v>
      </c>
      <c r="G2381" s="128">
        <v>20.87</v>
      </c>
      <c r="H2381" s="128">
        <v>16.54</v>
      </c>
      <c r="I2381" s="311"/>
      <c r="J2381" s="319">
        <f>ROUND(SUMIF(Anlagenbewegungsdaten!B:B,A2381,Anlagenbewegungsdaten!C:C),3)</f>
        <v>0</v>
      </c>
      <c r="K2381" s="320">
        <f>ROUND(SUMIF(Anlagenbewegungsdaten!$B:$B,$A2381,Anlagenbewegungsdaten!$D:$D),2)</f>
        <v>0</v>
      </c>
      <c r="L2381" s="321">
        <f t="shared" si="86"/>
        <v>0</v>
      </c>
      <c r="M2381" s="341" t="s">
        <v>4950</v>
      </c>
      <c r="N2381" s="341" t="s">
        <v>4963</v>
      </c>
      <c r="O2381" s="323">
        <f>ROUND(SUMIF(Anlagenbewegungsdaten_AV!B:B,A2381,Anlagenbewegungsdaten_AV!C:C),3)</f>
        <v>0</v>
      </c>
      <c r="P2381" s="320">
        <f>ROUND(SUMIF(Anlagenbewegungsdaten_AV!$B:$B,$A2381,Anlagenbewegungsdaten_AV!$D:$D),2)</f>
        <v>0</v>
      </c>
      <c r="Q2381" s="321">
        <f t="shared" si="87"/>
        <v>0</v>
      </c>
      <c r="S2381" s="324"/>
      <c r="T2381" s="317"/>
      <c r="U2381" s="325"/>
      <c r="V2381" s="325"/>
    </row>
    <row r="2382" spans="1:22" ht="15" customHeight="1" x14ac:dyDescent="0.25">
      <c r="A2382" s="129" t="s">
        <v>2165</v>
      </c>
      <c r="B2382" s="126" t="s">
        <v>2087</v>
      </c>
      <c r="C2382" s="127" t="s">
        <v>4023</v>
      </c>
      <c r="D2382" s="127" t="s">
        <v>48</v>
      </c>
      <c r="E2382" s="127" t="s">
        <v>2465</v>
      </c>
      <c r="F2382" s="128">
        <v>22.67</v>
      </c>
      <c r="G2382" s="128">
        <v>22.87</v>
      </c>
      <c r="H2382" s="128">
        <v>18.14</v>
      </c>
      <c r="I2382" s="311"/>
      <c r="J2382" s="319">
        <f>ROUND(SUMIF(Anlagenbewegungsdaten!B:B,A2382,Anlagenbewegungsdaten!C:C),3)</f>
        <v>0</v>
      </c>
      <c r="K2382" s="320">
        <f>ROUND(SUMIF(Anlagenbewegungsdaten!$B:$B,$A2382,Anlagenbewegungsdaten!$D:$D),2)</f>
        <v>0</v>
      </c>
      <c r="L2382" s="321">
        <f t="shared" si="86"/>
        <v>0</v>
      </c>
      <c r="M2382" s="341" t="s">
        <v>4950</v>
      </c>
      <c r="N2382" s="341" t="s">
        <v>4963</v>
      </c>
      <c r="O2382" s="323">
        <f>ROUND(SUMIF(Anlagenbewegungsdaten_AV!B:B,A2382,Anlagenbewegungsdaten_AV!C:C),3)</f>
        <v>0</v>
      </c>
      <c r="P2382" s="320">
        <f>ROUND(SUMIF(Anlagenbewegungsdaten_AV!$B:$B,$A2382,Anlagenbewegungsdaten_AV!$D:$D),2)</f>
        <v>0</v>
      </c>
      <c r="Q2382" s="321">
        <f t="shared" si="87"/>
        <v>0</v>
      </c>
      <c r="S2382" s="324"/>
      <c r="T2382" s="317"/>
      <c r="U2382" s="325"/>
      <c r="V2382" s="325"/>
    </row>
    <row r="2383" spans="1:22" ht="15" customHeight="1" x14ac:dyDescent="0.25">
      <c r="A2383" s="129" t="s">
        <v>2166</v>
      </c>
      <c r="B2383" s="126" t="s">
        <v>2087</v>
      </c>
      <c r="C2383" s="127" t="s">
        <v>4023</v>
      </c>
      <c r="D2383" s="127" t="s">
        <v>1592</v>
      </c>
      <c r="E2383" s="127" t="s">
        <v>1543</v>
      </c>
      <c r="F2383" s="128">
        <v>23.67</v>
      </c>
      <c r="G2383" s="128">
        <v>23.87</v>
      </c>
      <c r="H2383" s="128">
        <v>18.940000000000001</v>
      </c>
      <c r="I2383" s="311"/>
      <c r="J2383" s="319">
        <f>ROUND(SUMIF(Anlagenbewegungsdaten!B:B,A2383,Anlagenbewegungsdaten!C:C),3)</f>
        <v>0</v>
      </c>
      <c r="K2383" s="320">
        <f>ROUND(SUMIF(Anlagenbewegungsdaten!$B:$B,$A2383,Anlagenbewegungsdaten!$D:$D),2)</f>
        <v>0</v>
      </c>
      <c r="L2383" s="321">
        <f t="shared" si="86"/>
        <v>0</v>
      </c>
      <c r="M2383" s="341" t="s">
        <v>4950</v>
      </c>
      <c r="N2383" s="341" t="s">
        <v>4963</v>
      </c>
      <c r="O2383" s="323">
        <f>ROUND(SUMIF(Anlagenbewegungsdaten_AV!B:B,A2383,Anlagenbewegungsdaten_AV!C:C),3)</f>
        <v>0</v>
      </c>
      <c r="P2383" s="320">
        <f>ROUND(SUMIF(Anlagenbewegungsdaten_AV!$B:$B,$A2383,Anlagenbewegungsdaten_AV!$D:$D),2)</f>
        <v>0</v>
      </c>
      <c r="Q2383" s="321">
        <f t="shared" si="87"/>
        <v>0</v>
      </c>
      <c r="S2383" s="324"/>
      <c r="T2383" s="317"/>
      <c r="U2383" s="325"/>
      <c r="V2383" s="325"/>
    </row>
    <row r="2384" spans="1:22" ht="15" customHeight="1" x14ac:dyDescent="0.25">
      <c r="A2384" s="129" t="s">
        <v>2167</v>
      </c>
      <c r="B2384" s="126" t="s">
        <v>2087</v>
      </c>
      <c r="C2384" s="127" t="s">
        <v>4023</v>
      </c>
      <c r="D2384" s="127" t="s">
        <v>1594</v>
      </c>
      <c r="E2384" s="127" t="s">
        <v>1546</v>
      </c>
      <c r="F2384" s="128">
        <v>23.67</v>
      </c>
      <c r="G2384" s="128">
        <v>23.87</v>
      </c>
      <c r="H2384" s="128">
        <v>18.940000000000001</v>
      </c>
      <c r="I2384" s="311"/>
      <c r="J2384" s="319">
        <f>ROUND(SUMIF(Anlagenbewegungsdaten!B:B,A2384,Anlagenbewegungsdaten!C:C),3)</f>
        <v>0</v>
      </c>
      <c r="K2384" s="320">
        <f>ROUND(SUMIF(Anlagenbewegungsdaten!$B:$B,$A2384,Anlagenbewegungsdaten!$D:$D),2)</f>
        <v>0</v>
      </c>
      <c r="L2384" s="321">
        <f t="shared" si="86"/>
        <v>0</v>
      </c>
      <c r="M2384" s="341" t="s">
        <v>4950</v>
      </c>
      <c r="N2384" s="341" t="s">
        <v>4963</v>
      </c>
      <c r="O2384" s="323">
        <f>ROUND(SUMIF(Anlagenbewegungsdaten_AV!B:B,A2384,Anlagenbewegungsdaten_AV!C:C),3)</f>
        <v>0</v>
      </c>
      <c r="P2384" s="320">
        <f>ROUND(SUMIF(Anlagenbewegungsdaten_AV!$B:$B,$A2384,Anlagenbewegungsdaten_AV!$D:$D),2)</f>
        <v>0</v>
      </c>
      <c r="Q2384" s="321">
        <f t="shared" si="87"/>
        <v>0</v>
      </c>
      <c r="S2384" s="324"/>
      <c r="T2384" s="317"/>
      <c r="U2384" s="325"/>
      <c r="V2384" s="325"/>
    </row>
    <row r="2385" spans="1:22" ht="15" customHeight="1" x14ac:dyDescent="0.25">
      <c r="A2385" s="129" t="s">
        <v>2943</v>
      </c>
      <c r="B2385" s="126" t="s">
        <v>2087</v>
      </c>
      <c r="C2385" s="127" t="s">
        <v>4023</v>
      </c>
      <c r="D2385" s="127" t="s">
        <v>2571</v>
      </c>
      <c r="E2385" s="127" t="s">
        <v>2555</v>
      </c>
      <c r="F2385" s="128">
        <v>23.64</v>
      </c>
      <c r="G2385" s="128">
        <v>23.84</v>
      </c>
      <c r="H2385" s="128">
        <v>18.91</v>
      </c>
      <c r="I2385" s="311"/>
      <c r="J2385" s="319">
        <f>ROUND(SUMIF(Anlagenbewegungsdaten!B:B,A2385,Anlagenbewegungsdaten!C:C),3)</f>
        <v>0</v>
      </c>
      <c r="K2385" s="320">
        <f>ROUND(SUMIF(Anlagenbewegungsdaten!$B:$B,$A2385,Anlagenbewegungsdaten!$D:$D),2)</f>
        <v>0</v>
      </c>
      <c r="L2385" s="321">
        <f t="shared" si="86"/>
        <v>0</v>
      </c>
      <c r="M2385" s="341" t="s">
        <v>4950</v>
      </c>
      <c r="N2385" s="341" t="s">
        <v>4963</v>
      </c>
      <c r="O2385" s="323">
        <f>ROUND(SUMIF(Anlagenbewegungsdaten_AV!B:B,A2385,Anlagenbewegungsdaten_AV!C:C),3)</f>
        <v>0</v>
      </c>
      <c r="P2385" s="320">
        <f>ROUND(SUMIF(Anlagenbewegungsdaten_AV!$B:$B,$A2385,Anlagenbewegungsdaten_AV!$D:$D),2)</f>
        <v>0</v>
      </c>
      <c r="Q2385" s="321">
        <f t="shared" si="87"/>
        <v>0</v>
      </c>
      <c r="S2385" s="324"/>
      <c r="T2385" s="317"/>
      <c r="U2385" s="325"/>
      <c r="V2385" s="325"/>
    </row>
    <row r="2386" spans="1:22" ht="15" customHeight="1" x14ac:dyDescent="0.25">
      <c r="A2386" s="129" t="s">
        <v>3687</v>
      </c>
      <c r="B2386" s="126" t="s">
        <v>2087</v>
      </c>
      <c r="C2386" s="127" t="s">
        <v>4023</v>
      </c>
      <c r="D2386" s="127" t="s">
        <v>3315</v>
      </c>
      <c r="E2386" s="127" t="s">
        <v>3299</v>
      </c>
      <c r="F2386" s="128">
        <v>23.61</v>
      </c>
      <c r="G2386" s="128">
        <v>23.81</v>
      </c>
      <c r="H2386" s="128">
        <v>18.89</v>
      </c>
      <c r="I2386" s="311"/>
      <c r="J2386" s="319">
        <f>ROUND(SUMIF(Anlagenbewegungsdaten!B:B,A2386,Anlagenbewegungsdaten!C:C),3)</f>
        <v>0</v>
      </c>
      <c r="K2386" s="320">
        <f>ROUND(SUMIF(Anlagenbewegungsdaten!$B:$B,$A2386,Anlagenbewegungsdaten!$D:$D),2)</f>
        <v>0</v>
      </c>
      <c r="L2386" s="321">
        <f t="shared" si="86"/>
        <v>0</v>
      </c>
      <c r="M2386" s="341" t="s">
        <v>4950</v>
      </c>
      <c r="N2386" s="341" t="s">
        <v>4963</v>
      </c>
      <c r="O2386" s="323">
        <f>ROUND(SUMIF(Anlagenbewegungsdaten_AV!B:B,A2386,Anlagenbewegungsdaten_AV!C:C),3)</f>
        <v>0</v>
      </c>
      <c r="P2386" s="320">
        <f>ROUND(SUMIF(Anlagenbewegungsdaten_AV!$B:$B,$A2386,Anlagenbewegungsdaten_AV!$D:$D),2)</f>
        <v>0</v>
      </c>
      <c r="Q2386" s="321">
        <f t="shared" si="87"/>
        <v>0</v>
      </c>
      <c r="S2386" s="324"/>
      <c r="T2386" s="317"/>
      <c r="U2386" s="325"/>
      <c r="V2386" s="325"/>
    </row>
    <row r="2387" spans="1:22" ht="15" customHeight="1" x14ac:dyDescent="0.25">
      <c r="A2387" s="129" t="s">
        <v>4460</v>
      </c>
      <c r="B2387" s="126" t="s">
        <v>2087</v>
      </c>
      <c r="C2387" s="127" t="s">
        <v>4023</v>
      </c>
      <c r="D2387" s="127" t="s">
        <v>4085</v>
      </c>
      <c r="E2387" s="127" t="s">
        <v>4069</v>
      </c>
      <c r="F2387" s="128">
        <v>23.58</v>
      </c>
      <c r="G2387" s="128">
        <v>23.779999999999998</v>
      </c>
      <c r="H2387" s="128">
        <v>18.86</v>
      </c>
      <c r="I2387" s="311"/>
      <c r="J2387" s="319">
        <f>ROUND(SUMIF(Anlagenbewegungsdaten!B:B,A2387,Anlagenbewegungsdaten!C:C),3)</f>
        <v>0</v>
      </c>
      <c r="K2387" s="320">
        <f>ROUND(SUMIF(Anlagenbewegungsdaten!$B:$B,$A2387,Anlagenbewegungsdaten!$D:$D),2)</f>
        <v>0</v>
      </c>
      <c r="L2387" s="321">
        <f t="shared" si="86"/>
        <v>0</v>
      </c>
      <c r="M2387" s="341" t="s">
        <v>4950</v>
      </c>
      <c r="N2387" s="341" t="s">
        <v>4963</v>
      </c>
      <c r="O2387" s="323">
        <f>ROUND(SUMIF(Anlagenbewegungsdaten_AV!B:B,A2387,Anlagenbewegungsdaten_AV!C:C),3)</f>
        <v>0</v>
      </c>
      <c r="P2387" s="320">
        <f>ROUND(SUMIF(Anlagenbewegungsdaten_AV!$B:$B,$A2387,Anlagenbewegungsdaten_AV!$D:$D),2)</f>
        <v>0</v>
      </c>
      <c r="Q2387" s="321">
        <f t="shared" si="87"/>
        <v>0</v>
      </c>
      <c r="S2387" s="324"/>
      <c r="T2387" s="317"/>
      <c r="U2387" s="325"/>
      <c r="V2387" s="325"/>
    </row>
    <row r="2388" spans="1:22" ht="15" customHeight="1" x14ac:dyDescent="0.25">
      <c r="A2388" s="129" t="s">
        <v>2168</v>
      </c>
      <c r="B2388" s="126" t="s">
        <v>2087</v>
      </c>
      <c r="C2388" s="127" t="s">
        <v>4023</v>
      </c>
      <c r="D2388" s="127" t="s">
        <v>1596</v>
      </c>
      <c r="E2388" s="127" t="s">
        <v>2462</v>
      </c>
      <c r="F2388" s="128">
        <v>21.67</v>
      </c>
      <c r="G2388" s="128">
        <v>21.87</v>
      </c>
      <c r="H2388" s="128">
        <v>17.34</v>
      </c>
      <c r="I2388" s="311"/>
      <c r="J2388" s="319">
        <f>ROUND(SUMIF(Anlagenbewegungsdaten!B:B,A2388,Anlagenbewegungsdaten!C:C),3)</f>
        <v>0</v>
      </c>
      <c r="K2388" s="320">
        <f>ROUND(SUMIF(Anlagenbewegungsdaten!$B:$B,$A2388,Anlagenbewegungsdaten!$D:$D),2)</f>
        <v>0</v>
      </c>
      <c r="L2388" s="321">
        <f t="shared" si="86"/>
        <v>0</v>
      </c>
      <c r="M2388" s="341" t="s">
        <v>4950</v>
      </c>
      <c r="N2388" s="341" t="s">
        <v>4963</v>
      </c>
      <c r="O2388" s="323">
        <f>ROUND(SUMIF(Anlagenbewegungsdaten_AV!B:B,A2388,Anlagenbewegungsdaten_AV!C:C),3)</f>
        <v>0</v>
      </c>
      <c r="P2388" s="320">
        <f>ROUND(SUMIF(Anlagenbewegungsdaten_AV!$B:$B,$A2388,Anlagenbewegungsdaten_AV!$D:$D),2)</f>
        <v>0</v>
      </c>
      <c r="Q2388" s="321">
        <f t="shared" si="87"/>
        <v>0</v>
      </c>
      <c r="S2388" s="324"/>
      <c r="T2388" s="317"/>
      <c r="U2388" s="325"/>
      <c r="V2388" s="325"/>
    </row>
    <row r="2389" spans="1:22" ht="15" customHeight="1" x14ac:dyDescent="0.25">
      <c r="A2389" s="129" t="s">
        <v>2169</v>
      </c>
      <c r="B2389" s="126" t="s">
        <v>2087</v>
      </c>
      <c r="C2389" s="127" t="s">
        <v>4023</v>
      </c>
      <c r="D2389" s="127" t="s">
        <v>53</v>
      </c>
      <c r="E2389" s="127" t="s">
        <v>2465</v>
      </c>
      <c r="F2389" s="128">
        <v>23.67</v>
      </c>
      <c r="G2389" s="128">
        <v>23.87</v>
      </c>
      <c r="H2389" s="128">
        <v>18.940000000000001</v>
      </c>
      <c r="I2389" s="311"/>
      <c r="J2389" s="319">
        <f>ROUND(SUMIF(Anlagenbewegungsdaten!B:B,A2389,Anlagenbewegungsdaten!C:C),3)</f>
        <v>0</v>
      </c>
      <c r="K2389" s="320">
        <f>ROUND(SUMIF(Anlagenbewegungsdaten!$B:$B,$A2389,Anlagenbewegungsdaten!$D:$D),2)</f>
        <v>0</v>
      </c>
      <c r="L2389" s="321">
        <f t="shared" si="86"/>
        <v>0</v>
      </c>
      <c r="M2389" s="341" t="s">
        <v>4950</v>
      </c>
      <c r="N2389" s="341" t="s">
        <v>4963</v>
      </c>
      <c r="O2389" s="323">
        <f>ROUND(SUMIF(Anlagenbewegungsdaten_AV!B:B,A2389,Anlagenbewegungsdaten_AV!C:C),3)</f>
        <v>0</v>
      </c>
      <c r="P2389" s="320">
        <f>ROUND(SUMIF(Anlagenbewegungsdaten_AV!$B:$B,$A2389,Anlagenbewegungsdaten_AV!$D:$D),2)</f>
        <v>0</v>
      </c>
      <c r="Q2389" s="321">
        <f t="shared" si="87"/>
        <v>0</v>
      </c>
      <c r="S2389" s="324"/>
      <c r="T2389" s="317"/>
      <c r="U2389" s="325"/>
      <c r="V2389" s="325"/>
    </row>
    <row r="2390" spans="1:22" ht="15" customHeight="1" x14ac:dyDescent="0.25">
      <c r="A2390" s="129" t="s">
        <v>2170</v>
      </c>
      <c r="B2390" s="126" t="s">
        <v>2087</v>
      </c>
      <c r="C2390" s="127" t="s">
        <v>4023</v>
      </c>
      <c r="D2390" s="127" t="s">
        <v>1598</v>
      </c>
      <c r="E2390" s="127" t="s">
        <v>1543</v>
      </c>
      <c r="F2390" s="128">
        <v>24.67</v>
      </c>
      <c r="G2390" s="128">
        <v>24.87</v>
      </c>
      <c r="H2390" s="128">
        <v>19.739999999999998</v>
      </c>
      <c r="I2390" s="311"/>
      <c r="J2390" s="319">
        <f>ROUND(SUMIF(Anlagenbewegungsdaten!B:B,A2390,Anlagenbewegungsdaten!C:C),3)</f>
        <v>0</v>
      </c>
      <c r="K2390" s="320">
        <f>ROUND(SUMIF(Anlagenbewegungsdaten!$B:$B,$A2390,Anlagenbewegungsdaten!$D:$D),2)</f>
        <v>0</v>
      </c>
      <c r="L2390" s="321">
        <f t="shared" si="86"/>
        <v>0</v>
      </c>
      <c r="M2390" s="341" t="s">
        <v>4950</v>
      </c>
      <c r="N2390" s="341" t="s">
        <v>4963</v>
      </c>
      <c r="O2390" s="323">
        <f>ROUND(SUMIF(Anlagenbewegungsdaten_AV!B:B,A2390,Anlagenbewegungsdaten_AV!C:C),3)</f>
        <v>0</v>
      </c>
      <c r="P2390" s="320">
        <f>ROUND(SUMIF(Anlagenbewegungsdaten_AV!$B:$B,$A2390,Anlagenbewegungsdaten_AV!$D:$D),2)</f>
        <v>0</v>
      </c>
      <c r="Q2390" s="321">
        <f t="shared" si="87"/>
        <v>0</v>
      </c>
      <c r="S2390" s="324"/>
      <c r="T2390" s="317"/>
      <c r="U2390" s="325"/>
      <c r="V2390" s="325"/>
    </row>
    <row r="2391" spans="1:22" ht="15" customHeight="1" x14ac:dyDescent="0.25">
      <c r="A2391" s="129" t="s">
        <v>2171</v>
      </c>
      <c r="B2391" s="126" t="s">
        <v>2087</v>
      </c>
      <c r="C2391" s="127" t="s">
        <v>4023</v>
      </c>
      <c r="D2391" s="127" t="s">
        <v>1600</v>
      </c>
      <c r="E2391" s="127" t="s">
        <v>1546</v>
      </c>
      <c r="F2391" s="128">
        <v>24.67</v>
      </c>
      <c r="G2391" s="128">
        <v>24.87</v>
      </c>
      <c r="H2391" s="128">
        <v>19.739999999999998</v>
      </c>
      <c r="I2391" s="311"/>
      <c r="J2391" s="319">
        <f>ROUND(SUMIF(Anlagenbewegungsdaten!B:B,A2391,Anlagenbewegungsdaten!C:C),3)</f>
        <v>0</v>
      </c>
      <c r="K2391" s="320">
        <f>ROUND(SUMIF(Anlagenbewegungsdaten!$B:$B,$A2391,Anlagenbewegungsdaten!$D:$D),2)</f>
        <v>0</v>
      </c>
      <c r="L2391" s="321">
        <f t="shared" si="86"/>
        <v>0</v>
      </c>
      <c r="M2391" s="341" t="s">
        <v>4950</v>
      </c>
      <c r="N2391" s="341" t="s">
        <v>4963</v>
      </c>
      <c r="O2391" s="323">
        <f>ROUND(SUMIF(Anlagenbewegungsdaten_AV!B:B,A2391,Anlagenbewegungsdaten_AV!C:C),3)</f>
        <v>0</v>
      </c>
      <c r="P2391" s="320">
        <f>ROUND(SUMIF(Anlagenbewegungsdaten_AV!$B:$B,$A2391,Anlagenbewegungsdaten_AV!$D:$D),2)</f>
        <v>0</v>
      </c>
      <c r="Q2391" s="321">
        <f t="shared" si="87"/>
        <v>0</v>
      </c>
      <c r="S2391" s="324"/>
      <c r="T2391" s="317"/>
      <c r="U2391" s="325"/>
      <c r="V2391" s="325"/>
    </row>
    <row r="2392" spans="1:22" ht="15" customHeight="1" x14ac:dyDescent="0.25">
      <c r="A2392" s="129" t="s">
        <v>2944</v>
      </c>
      <c r="B2392" s="126" t="s">
        <v>2087</v>
      </c>
      <c r="C2392" s="127" t="s">
        <v>4023</v>
      </c>
      <c r="D2392" s="127" t="s">
        <v>2573</v>
      </c>
      <c r="E2392" s="127" t="s">
        <v>2555</v>
      </c>
      <c r="F2392" s="128">
        <v>24.64</v>
      </c>
      <c r="G2392" s="128">
        <v>24.84</v>
      </c>
      <c r="H2392" s="128">
        <v>19.71</v>
      </c>
      <c r="I2392" s="311"/>
      <c r="J2392" s="319">
        <f>ROUND(SUMIF(Anlagenbewegungsdaten!B:B,A2392,Anlagenbewegungsdaten!C:C),3)</f>
        <v>0</v>
      </c>
      <c r="K2392" s="320">
        <f>ROUND(SUMIF(Anlagenbewegungsdaten!$B:$B,$A2392,Anlagenbewegungsdaten!$D:$D),2)</f>
        <v>0</v>
      </c>
      <c r="L2392" s="321">
        <f t="shared" si="86"/>
        <v>0</v>
      </c>
      <c r="M2392" s="341" t="s">
        <v>4950</v>
      </c>
      <c r="N2392" s="341" t="s">
        <v>4963</v>
      </c>
      <c r="O2392" s="323">
        <f>ROUND(SUMIF(Anlagenbewegungsdaten_AV!B:B,A2392,Anlagenbewegungsdaten_AV!C:C),3)</f>
        <v>0</v>
      </c>
      <c r="P2392" s="320">
        <f>ROUND(SUMIF(Anlagenbewegungsdaten_AV!$B:$B,$A2392,Anlagenbewegungsdaten_AV!$D:$D),2)</f>
        <v>0</v>
      </c>
      <c r="Q2392" s="321">
        <f t="shared" si="87"/>
        <v>0</v>
      </c>
      <c r="S2392" s="324"/>
      <c r="T2392" s="317"/>
      <c r="U2392" s="325"/>
      <c r="V2392" s="325"/>
    </row>
    <row r="2393" spans="1:22" ht="15" customHeight="1" x14ac:dyDescent="0.25">
      <c r="A2393" s="129" t="s">
        <v>3688</v>
      </c>
      <c r="B2393" s="126" t="s">
        <v>2087</v>
      </c>
      <c r="C2393" s="127" t="s">
        <v>4023</v>
      </c>
      <c r="D2393" s="127" t="s">
        <v>3317</v>
      </c>
      <c r="E2393" s="127" t="s">
        <v>3299</v>
      </c>
      <c r="F2393" s="128">
        <v>24.61</v>
      </c>
      <c r="G2393" s="128">
        <v>24.81</v>
      </c>
      <c r="H2393" s="128">
        <v>19.690000000000001</v>
      </c>
      <c r="I2393" s="311"/>
      <c r="J2393" s="319">
        <f>ROUND(SUMIF(Anlagenbewegungsdaten!B:B,A2393,Anlagenbewegungsdaten!C:C),3)</f>
        <v>0</v>
      </c>
      <c r="K2393" s="320">
        <f>ROUND(SUMIF(Anlagenbewegungsdaten!$B:$B,$A2393,Anlagenbewegungsdaten!$D:$D),2)</f>
        <v>0</v>
      </c>
      <c r="L2393" s="321">
        <f t="shared" si="86"/>
        <v>0</v>
      </c>
      <c r="M2393" s="341" t="s">
        <v>4950</v>
      </c>
      <c r="N2393" s="341" t="s">
        <v>4963</v>
      </c>
      <c r="O2393" s="323">
        <f>ROUND(SUMIF(Anlagenbewegungsdaten_AV!B:B,A2393,Anlagenbewegungsdaten_AV!C:C),3)</f>
        <v>0</v>
      </c>
      <c r="P2393" s="320">
        <f>ROUND(SUMIF(Anlagenbewegungsdaten_AV!$B:$B,$A2393,Anlagenbewegungsdaten_AV!$D:$D),2)</f>
        <v>0</v>
      </c>
      <c r="Q2393" s="321">
        <f t="shared" si="87"/>
        <v>0</v>
      </c>
      <c r="S2393" s="324"/>
      <c r="T2393" s="317"/>
      <c r="U2393" s="325"/>
      <c r="V2393" s="325"/>
    </row>
    <row r="2394" spans="1:22" ht="15" customHeight="1" x14ac:dyDescent="0.25">
      <c r="A2394" s="129" t="s">
        <v>4461</v>
      </c>
      <c r="B2394" s="126" t="s">
        <v>2087</v>
      </c>
      <c r="C2394" s="127" t="s">
        <v>4023</v>
      </c>
      <c r="D2394" s="127" t="s">
        <v>4087</v>
      </c>
      <c r="E2394" s="127" t="s">
        <v>4069</v>
      </c>
      <c r="F2394" s="128">
        <v>24.58</v>
      </c>
      <c r="G2394" s="128">
        <v>24.779999999999998</v>
      </c>
      <c r="H2394" s="128">
        <v>19.66</v>
      </c>
      <c r="I2394" s="311"/>
      <c r="J2394" s="319">
        <f>ROUND(SUMIF(Anlagenbewegungsdaten!B:B,A2394,Anlagenbewegungsdaten!C:C),3)</f>
        <v>0</v>
      </c>
      <c r="K2394" s="320">
        <f>ROUND(SUMIF(Anlagenbewegungsdaten!$B:$B,$A2394,Anlagenbewegungsdaten!$D:$D),2)</f>
        <v>0</v>
      </c>
      <c r="L2394" s="321">
        <f t="shared" si="86"/>
        <v>0</v>
      </c>
      <c r="M2394" s="341" t="s">
        <v>4950</v>
      </c>
      <c r="N2394" s="341" t="s">
        <v>4963</v>
      </c>
      <c r="O2394" s="323">
        <f>ROUND(SUMIF(Anlagenbewegungsdaten_AV!B:B,A2394,Anlagenbewegungsdaten_AV!C:C),3)</f>
        <v>0</v>
      </c>
      <c r="P2394" s="320">
        <f>ROUND(SUMIF(Anlagenbewegungsdaten_AV!$B:$B,$A2394,Anlagenbewegungsdaten_AV!$D:$D),2)</f>
        <v>0</v>
      </c>
      <c r="Q2394" s="321">
        <f t="shared" si="87"/>
        <v>0</v>
      </c>
      <c r="S2394" s="324"/>
      <c r="T2394" s="317"/>
      <c r="U2394" s="325"/>
      <c r="V2394" s="325"/>
    </row>
    <row r="2395" spans="1:22" ht="15" customHeight="1" x14ac:dyDescent="0.25">
      <c r="A2395" s="129" t="s">
        <v>2172</v>
      </c>
      <c r="B2395" s="126" t="s">
        <v>2087</v>
      </c>
      <c r="C2395" s="127" t="s">
        <v>4023</v>
      </c>
      <c r="D2395" s="127" t="s">
        <v>1602</v>
      </c>
      <c r="E2395" s="127" t="s">
        <v>2462</v>
      </c>
      <c r="F2395" s="128">
        <v>24.67</v>
      </c>
      <c r="G2395" s="128">
        <v>24.87</v>
      </c>
      <c r="H2395" s="128">
        <v>19.739999999999998</v>
      </c>
      <c r="I2395" s="311"/>
      <c r="J2395" s="319">
        <f>ROUND(SUMIF(Anlagenbewegungsdaten!B:B,A2395,Anlagenbewegungsdaten!C:C),3)</f>
        <v>0</v>
      </c>
      <c r="K2395" s="320">
        <f>ROUND(SUMIF(Anlagenbewegungsdaten!$B:$B,$A2395,Anlagenbewegungsdaten!$D:$D),2)</f>
        <v>0</v>
      </c>
      <c r="L2395" s="321">
        <f t="shared" si="86"/>
        <v>0</v>
      </c>
      <c r="M2395" s="341" t="s">
        <v>4950</v>
      </c>
      <c r="N2395" s="341" t="s">
        <v>4963</v>
      </c>
      <c r="O2395" s="323">
        <f>ROUND(SUMIF(Anlagenbewegungsdaten_AV!B:B,A2395,Anlagenbewegungsdaten_AV!C:C),3)</f>
        <v>0</v>
      </c>
      <c r="P2395" s="320">
        <f>ROUND(SUMIF(Anlagenbewegungsdaten_AV!$B:$B,$A2395,Anlagenbewegungsdaten_AV!$D:$D),2)</f>
        <v>0</v>
      </c>
      <c r="Q2395" s="321">
        <f t="shared" si="87"/>
        <v>0</v>
      </c>
      <c r="S2395" s="324"/>
      <c r="T2395" s="317"/>
      <c r="U2395" s="325"/>
      <c r="V2395" s="325"/>
    </row>
    <row r="2396" spans="1:22" ht="15" customHeight="1" x14ac:dyDescent="0.25">
      <c r="A2396" s="129" t="s">
        <v>2173</v>
      </c>
      <c r="B2396" s="126" t="s">
        <v>2087</v>
      </c>
      <c r="C2396" s="127" t="s">
        <v>4023</v>
      </c>
      <c r="D2396" s="127" t="s">
        <v>58</v>
      </c>
      <c r="E2396" s="127" t="s">
        <v>2465</v>
      </c>
      <c r="F2396" s="128">
        <v>26.67</v>
      </c>
      <c r="G2396" s="128">
        <v>26.87</v>
      </c>
      <c r="H2396" s="128">
        <v>21.34</v>
      </c>
      <c r="I2396" s="311"/>
      <c r="J2396" s="319">
        <f>ROUND(SUMIF(Anlagenbewegungsdaten!B:B,A2396,Anlagenbewegungsdaten!C:C),3)</f>
        <v>0</v>
      </c>
      <c r="K2396" s="320">
        <f>ROUND(SUMIF(Anlagenbewegungsdaten!$B:$B,$A2396,Anlagenbewegungsdaten!$D:$D),2)</f>
        <v>0</v>
      </c>
      <c r="L2396" s="321">
        <f t="shared" si="86"/>
        <v>0</v>
      </c>
      <c r="M2396" s="341" t="s">
        <v>4950</v>
      </c>
      <c r="N2396" s="341" t="s">
        <v>4963</v>
      </c>
      <c r="O2396" s="323">
        <f>ROUND(SUMIF(Anlagenbewegungsdaten_AV!B:B,A2396,Anlagenbewegungsdaten_AV!C:C),3)</f>
        <v>0</v>
      </c>
      <c r="P2396" s="320">
        <f>ROUND(SUMIF(Anlagenbewegungsdaten_AV!$B:$B,$A2396,Anlagenbewegungsdaten_AV!$D:$D),2)</f>
        <v>0</v>
      </c>
      <c r="Q2396" s="321">
        <f t="shared" si="87"/>
        <v>0</v>
      </c>
      <c r="S2396" s="324"/>
      <c r="T2396" s="317"/>
      <c r="U2396" s="325"/>
      <c r="V2396" s="325"/>
    </row>
    <row r="2397" spans="1:22" ht="15" customHeight="1" x14ac:dyDescent="0.25">
      <c r="A2397" s="129" t="s">
        <v>2174</v>
      </c>
      <c r="B2397" s="126" t="s">
        <v>2087</v>
      </c>
      <c r="C2397" s="127" t="s">
        <v>4023</v>
      </c>
      <c r="D2397" s="127" t="s">
        <v>1604</v>
      </c>
      <c r="E2397" s="127" t="s">
        <v>1543</v>
      </c>
      <c r="F2397" s="128">
        <v>27.67</v>
      </c>
      <c r="G2397" s="128">
        <v>27.87</v>
      </c>
      <c r="H2397" s="128">
        <v>22.14</v>
      </c>
      <c r="I2397" s="311"/>
      <c r="J2397" s="319">
        <f>ROUND(SUMIF(Anlagenbewegungsdaten!B:B,A2397,Anlagenbewegungsdaten!C:C),3)</f>
        <v>0</v>
      </c>
      <c r="K2397" s="320">
        <f>ROUND(SUMIF(Anlagenbewegungsdaten!$B:$B,$A2397,Anlagenbewegungsdaten!$D:$D),2)</f>
        <v>0</v>
      </c>
      <c r="L2397" s="321">
        <f t="shared" si="86"/>
        <v>0</v>
      </c>
      <c r="M2397" s="341" t="s">
        <v>4950</v>
      </c>
      <c r="N2397" s="341" t="s">
        <v>4963</v>
      </c>
      <c r="O2397" s="323">
        <f>ROUND(SUMIF(Anlagenbewegungsdaten_AV!B:B,A2397,Anlagenbewegungsdaten_AV!C:C),3)</f>
        <v>0</v>
      </c>
      <c r="P2397" s="320">
        <f>ROUND(SUMIF(Anlagenbewegungsdaten_AV!$B:$B,$A2397,Anlagenbewegungsdaten_AV!$D:$D),2)</f>
        <v>0</v>
      </c>
      <c r="Q2397" s="321">
        <f t="shared" si="87"/>
        <v>0</v>
      </c>
      <c r="S2397" s="324"/>
      <c r="T2397" s="317"/>
      <c r="U2397" s="325"/>
      <c r="V2397" s="325"/>
    </row>
    <row r="2398" spans="1:22" ht="15" customHeight="1" x14ac:dyDescent="0.25">
      <c r="A2398" s="129" t="s">
        <v>2175</v>
      </c>
      <c r="B2398" s="126" t="s">
        <v>2087</v>
      </c>
      <c r="C2398" s="127" t="s">
        <v>4023</v>
      </c>
      <c r="D2398" s="127" t="s">
        <v>1606</v>
      </c>
      <c r="E2398" s="127" t="s">
        <v>1546</v>
      </c>
      <c r="F2398" s="128">
        <v>27.67</v>
      </c>
      <c r="G2398" s="128">
        <v>27.87</v>
      </c>
      <c r="H2398" s="128">
        <v>22.14</v>
      </c>
      <c r="I2398" s="311"/>
      <c r="J2398" s="319">
        <f>ROUND(SUMIF(Anlagenbewegungsdaten!B:B,A2398,Anlagenbewegungsdaten!C:C),3)</f>
        <v>0</v>
      </c>
      <c r="K2398" s="320">
        <f>ROUND(SUMIF(Anlagenbewegungsdaten!$B:$B,$A2398,Anlagenbewegungsdaten!$D:$D),2)</f>
        <v>0</v>
      </c>
      <c r="L2398" s="321">
        <f t="shared" si="86"/>
        <v>0</v>
      </c>
      <c r="M2398" s="341" t="s">
        <v>4950</v>
      </c>
      <c r="N2398" s="341" t="s">
        <v>4963</v>
      </c>
      <c r="O2398" s="323">
        <f>ROUND(SUMIF(Anlagenbewegungsdaten_AV!B:B,A2398,Anlagenbewegungsdaten_AV!C:C),3)</f>
        <v>0</v>
      </c>
      <c r="P2398" s="320">
        <f>ROUND(SUMIF(Anlagenbewegungsdaten_AV!$B:$B,$A2398,Anlagenbewegungsdaten_AV!$D:$D),2)</f>
        <v>0</v>
      </c>
      <c r="Q2398" s="321">
        <f t="shared" si="87"/>
        <v>0</v>
      </c>
      <c r="S2398" s="324"/>
      <c r="T2398" s="317"/>
      <c r="U2398" s="325"/>
      <c r="V2398" s="325"/>
    </row>
    <row r="2399" spans="1:22" ht="15" customHeight="1" x14ac:dyDescent="0.25">
      <c r="A2399" s="129" t="s">
        <v>2945</v>
      </c>
      <c r="B2399" s="126" t="s">
        <v>2087</v>
      </c>
      <c r="C2399" s="127" t="s">
        <v>4023</v>
      </c>
      <c r="D2399" s="127" t="s">
        <v>2575</v>
      </c>
      <c r="E2399" s="127" t="s">
        <v>2555</v>
      </c>
      <c r="F2399" s="128">
        <v>27.64</v>
      </c>
      <c r="G2399" s="128">
        <v>27.84</v>
      </c>
      <c r="H2399" s="128">
        <v>22.11</v>
      </c>
      <c r="I2399" s="311"/>
      <c r="J2399" s="319">
        <f>ROUND(SUMIF(Anlagenbewegungsdaten!B:B,A2399,Anlagenbewegungsdaten!C:C),3)</f>
        <v>0</v>
      </c>
      <c r="K2399" s="320">
        <f>ROUND(SUMIF(Anlagenbewegungsdaten!$B:$B,$A2399,Anlagenbewegungsdaten!$D:$D),2)</f>
        <v>0</v>
      </c>
      <c r="L2399" s="321">
        <f t="shared" si="86"/>
        <v>0</v>
      </c>
      <c r="M2399" s="341" t="s">
        <v>4950</v>
      </c>
      <c r="N2399" s="341" t="s">
        <v>4963</v>
      </c>
      <c r="O2399" s="323">
        <f>ROUND(SUMIF(Anlagenbewegungsdaten_AV!B:B,A2399,Anlagenbewegungsdaten_AV!C:C),3)</f>
        <v>0</v>
      </c>
      <c r="P2399" s="320">
        <f>ROUND(SUMIF(Anlagenbewegungsdaten_AV!$B:$B,$A2399,Anlagenbewegungsdaten_AV!$D:$D),2)</f>
        <v>0</v>
      </c>
      <c r="Q2399" s="321">
        <f t="shared" si="87"/>
        <v>0</v>
      </c>
      <c r="S2399" s="324"/>
      <c r="T2399" s="317"/>
      <c r="U2399" s="325"/>
      <c r="V2399" s="325"/>
    </row>
    <row r="2400" spans="1:22" ht="15" customHeight="1" x14ac:dyDescent="0.25">
      <c r="A2400" s="129" t="s">
        <v>3689</v>
      </c>
      <c r="B2400" s="126" t="s">
        <v>2087</v>
      </c>
      <c r="C2400" s="127" t="s">
        <v>4023</v>
      </c>
      <c r="D2400" s="127" t="s">
        <v>3319</v>
      </c>
      <c r="E2400" s="127" t="s">
        <v>3299</v>
      </c>
      <c r="F2400" s="128">
        <v>27.61</v>
      </c>
      <c r="G2400" s="128">
        <v>27.81</v>
      </c>
      <c r="H2400" s="128">
        <v>22.09</v>
      </c>
      <c r="I2400" s="311"/>
      <c r="J2400" s="319">
        <f>ROUND(SUMIF(Anlagenbewegungsdaten!B:B,A2400,Anlagenbewegungsdaten!C:C),3)</f>
        <v>0</v>
      </c>
      <c r="K2400" s="320">
        <f>ROUND(SUMIF(Anlagenbewegungsdaten!$B:$B,$A2400,Anlagenbewegungsdaten!$D:$D),2)</f>
        <v>0</v>
      </c>
      <c r="L2400" s="321">
        <f t="shared" si="86"/>
        <v>0</v>
      </c>
      <c r="M2400" s="341" t="s">
        <v>4950</v>
      </c>
      <c r="N2400" s="341" t="s">
        <v>4963</v>
      </c>
      <c r="O2400" s="323">
        <f>ROUND(SUMIF(Anlagenbewegungsdaten_AV!B:B,A2400,Anlagenbewegungsdaten_AV!C:C),3)</f>
        <v>0</v>
      </c>
      <c r="P2400" s="320">
        <f>ROUND(SUMIF(Anlagenbewegungsdaten_AV!$B:$B,$A2400,Anlagenbewegungsdaten_AV!$D:$D),2)</f>
        <v>0</v>
      </c>
      <c r="Q2400" s="321">
        <f t="shared" si="87"/>
        <v>0</v>
      </c>
      <c r="S2400" s="324"/>
      <c r="T2400" s="317"/>
      <c r="U2400" s="325"/>
      <c r="V2400" s="325"/>
    </row>
    <row r="2401" spans="1:22" ht="15" customHeight="1" x14ac:dyDescent="0.25">
      <c r="A2401" s="129" t="s">
        <v>4462</v>
      </c>
      <c r="B2401" s="126" t="s">
        <v>2087</v>
      </c>
      <c r="C2401" s="127" t="s">
        <v>4023</v>
      </c>
      <c r="D2401" s="127" t="s">
        <v>4089</v>
      </c>
      <c r="E2401" s="127" t="s">
        <v>4069</v>
      </c>
      <c r="F2401" s="128">
        <v>27.58</v>
      </c>
      <c r="G2401" s="128">
        <v>27.779999999999998</v>
      </c>
      <c r="H2401" s="128">
        <v>22.06</v>
      </c>
      <c r="I2401" s="311"/>
      <c r="J2401" s="319">
        <f>ROUND(SUMIF(Anlagenbewegungsdaten!B:B,A2401,Anlagenbewegungsdaten!C:C),3)</f>
        <v>0</v>
      </c>
      <c r="K2401" s="320">
        <f>ROUND(SUMIF(Anlagenbewegungsdaten!$B:$B,$A2401,Anlagenbewegungsdaten!$D:$D),2)</f>
        <v>0</v>
      </c>
      <c r="L2401" s="321">
        <f t="shared" si="86"/>
        <v>0</v>
      </c>
      <c r="M2401" s="341" t="s">
        <v>4950</v>
      </c>
      <c r="N2401" s="341" t="s">
        <v>4963</v>
      </c>
      <c r="O2401" s="323">
        <f>ROUND(SUMIF(Anlagenbewegungsdaten_AV!B:B,A2401,Anlagenbewegungsdaten_AV!C:C),3)</f>
        <v>0</v>
      </c>
      <c r="P2401" s="320">
        <f>ROUND(SUMIF(Anlagenbewegungsdaten_AV!$B:$B,$A2401,Anlagenbewegungsdaten_AV!$D:$D),2)</f>
        <v>0</v>
      </c>
      <c r="Q2401" s="321">
        <f t="shared" si="87"/>
        <v>0</v>
      </c>
      <c r="S2401" s="324"/>
      <c r="T2401" s="317"/>
      <c r="U2401" s="325"/>
      <c r="V2401" s="325"/>
    </row>
    <row r="2402" spans="1:22" ht="15" customHeight="1" x14ac:dyDescent="0.25">
      <c r="A2402" s="129" t="s">
        <v>2176</v>
      </c>
      <c r="B2402" s="126" t="s">
        <v>2087</v>
      </c>
      <c r="C2402" s="127" t="s">
        <v>4023</v>
      </c>
      <c r="D2402" s="127" t="s">
        <v>1608</v>
      </c>
      <c r="E2402" s="127" t="s">
        <v>2462</v>
      </c>
      <c r="F2402" s="128">
        <v>25.67</v>
      </c>
      <c r="G2402" s="128">
        <v>25.87</v>
      </c>
      <c r="H2402" s="128">
        <v>20.54</v>
      </c>
      <c r="I2402" s="311"/>
      <c r="J2402" s="319">
        <f>ROUND(SUMIF(Anlagenbewegungsdaten!B:B,A2402,Anlagenbewegungsdaten!C:C),3)</f>
        <v>0</v>
      </c>
      <c r="K2402" s="320">
        <f>ROUND(SUMIF(Anlagenbewegungsdaten!$B:$B,$A2402,Anlagenbewegungsdaten!$D:$D),2)</f>
        <v>0</v>
      </c>
      <c r="L2402" s="321">
        <f t="shared" si="86"/>
        <v>0</v>
      </c>
      <c r="M2402" s="341" t="s">
        <v>4950</v>
      </c>
      <c r="N2402" s="341" t="s">
        <v>4963</v>
      </c>
      <c r="O2402" s="323">
        <f>ROUND(SUMIF(Anlagenbewegungsdaten_AV!B:B,A2402,Anlagenbewegungsdaten_AV!C:C),3)</f>
        <v>0</v>
      </c>
      <c r="P2402" s="320">
        <f>ROUND(SUMIF(Anlagenbewegungsdaten_AV!$B:$B,$A2402,Anlagenbewegungsdaten_AV!$D:$D),2)</f>
        <v>0</v>
      </c>
      <c r="Q2402" s="321">
        <f t="shared" si="87"/>
        <v>0</v>
      </c>
      <c r="S2402" s="324"/>
      <c r="T2402" s="317"/>
      <c r="U2402" s="325"/>
      <c r="V2402" s="325"/>
    </row>
    <row r="2403" spans="1:22" ht="15" customHeight="1" x14ac:dyDescent="0.25">
      <c r="A2403" s="129" t="s">
        <v>2177</v>
      </c>
      <c r="B2403" s="126" t="s">
        <v>2087</v>
      </c>
      <c r="C2403" s="127" t="s">
        <v>4023</v>
      </c>
      <c r="D2403" s="127" t="s">
        <v>63</v>
      </c>
      <c r="E2403" s="127" t="s">
        <v>2465</v>
      </c>
      <c r="F2403" s="128">
        <v>27.67</v>
      </c>
      <c r="G2403" s="128">
        <v>27.87</v>
      </c>
      <c r="H2403" s="128">
        <v>22.14</v>
      </c>
      <c r="I2403" s="311"/>
      <c r="J2403" s="319">
        <f>ROUND(SUMIF(Anlagenbewegungsdaten!B:B,A2403,Anlagenbewegungsdaten!C:C),3)</f>
        <v>0</v>
      </c>
      <c r="K2403" s="320">
        <f>ROUND(SUMIF(Anlagenbewegungsdaten!$B:$B,$A2403,Anlagenbewegungsdaten!$D:$D),2)</f>
        <v>0</v>
      </c>
      <c r="L2403" s="321">
        <f t="shared" si="86"/>
        <v>0</v>
      </c>
      <c r="M2403" s="341" t="s">
        <v>4950</v>
      </c>
      <c r="N2403" s="341" t="s">
        <v>4963</v>
      </c>
      <c r="O2403" s="323">
        <f>ROUND(SUMIF(Anlagenbewegungsdaten_AV!B:B,A2403,Anlagenbewegungsdaten_AV!C:C),3)</f>
        <v>0</v>
      </c>
      <c r="P2403" s="320">
        <f>ROUND(SUMIF(Anlagenbewegungsdaten_AV!$B:$B,$A2403,Anlagenbewegungsdaten_AV!$D:$D),2)</f>
        <v>0</v>
      </c>
      <c r="Q2403" s="321">
        <f t="shared" si="87"/>
        <v>0</v>
      </c>
      <c r="S2403" s="324"/>
      <c r="T2403" s="317"/>
      <c r="U2403" s="325"/>
      <c r="V2403" s="325"/>
    </row>
    <row r="2404" spans="1:22" ht="15" customHeight="1" x14ac:dyDescent="0.25">
      <c r="A2404" s="129" t="s">
        <v>2178</v>
      </c>
      <c r="B2404" s="126" t="s">
        <v>2087</v>
      </c>
      <c r="C2404" s="127" t="s">
        <v>4023</v>
      </c>
      <c r="D2404" s="127" t="s">
        <v>1610</v>
      </c>
      <c r="E2404" s="127" t="s">
        <v>1543</v>
      </c>
      <c r="F2404" s="128">
        <v>28.67</v>
      </c>
      <c r="G2404" s="128">
        <v>28.87</v>
      </c>
      <c r="H2404" s="128">
        <v>22.94</v>
      </c>
      <c r="I2404" s="311"/>
      <c r="J2404" s="319">
        <f>ROUND(SUMIF(Anlagenbewegungsdaten!B:B,A2404,Anlagenbewegungsdaten!C:C),3)</f>
        <v>0</v>
      </c>
      <c r="K2404" s="320">
        <f>ROUND(SUMIF(Anlagenbewegungsdaten!$B:$B,$A2404,Anlagenbewegungsdaten!$D:$D),2)</f>
        <v>0</v>
      </c>
      <c r="L2404" s="321">
        <f t="shared" si="86"/>
        <v>0</v>
      </c>
      <c r="M2404" s="341" t="s">
        <v>4950</v>
      </c>
      <c r="N2404" s="341" t="s">
        <v>4963</v>
      </c>
      <c r="O2404" s="323">
        <f>ROUND(SUMIF(Anlagenbewegungsdaten_AV!B:B,A2404,Anlagenbewegungsdaten_AV!C:C),3)</f>
        <v>0</v>
      </c>
      <c r="P2404" s="320">
        <f>ROUND(SUMIF(Anlagenbewegungsdaten_AV!$B:$B,$A2404,Anlagenbewegungsdaten_AV!$D:$D),2)</f>
        <v>0</v>
      </c>
      <c r="Q2404" s="321">
        <f t="shared" si="87"/>
        <v>0</v>
      </c>
      <c r="S2404" s="324"/>
      <c r="T2404" s="317"/>
      <c r="U2404" s="325"/>
      <c r="V2404" s="325"/>
    </row>
    <row r="2405" spans="1:22" ht="15" customHeight="1" x14ac:dyDescent="0.25">
      <c r="A2405" s="129" t="s">
        <v>2179</v>
      </c>
      <c r="B2405" s="126" t="s">
        <v>2087</v>
      </c>
      <c r="C2405" s="127" t="s">
        <v>4023</v>
      </c>
      <c r="D2405" s="127" t="s">
        <v>1612</v>
      </c>
      <c r="E2405" s="127" t="s">
        <v>1546</v>
      </c>
      <c r="F2405" s="128">
        <v>28.67</v>
      </c>
      <c r="G2405" s="128">
        <v>28.87</v>
      </c>
      <c r="H2405" s="128">
        <v>22.94</v>
      </c>
      <c r="I2405" s="311"/>
      <c r="J2405" s="319">
        <f>ROUND(SUMIF(Anlagenbewegungsdaten!B:B,A2405,Anlagenbewegungsdaten!C:C),3)</f>
        <v>0</v>
      </c>
      <c r="K2405" s="320">
        <f>ROUND(SUMIF(Anlagenbewegungsdaten!$B:$B,$A2405,Anlagenbewegungsdaten!$D:$D),2)</f>
        <v>0</v>
      </c>
      <c r="L2405" s="321">
        <f t="shared" si="86"/>
        <v>0</v>
      </c>
      <c r="M2405" s="341" t="s">
        <v>4950</v>
      </c>
      <c r="N2405" s="341" t="s">
        <v>4963</v>
      </c>
      <c r="O2405" s="323">
        <f>ROUND(SUMIF(Anlagenbewegungsdaten_AV!B:B,A2405,Anlagenbewegungsdaten_AV!C:C),3)</f>
        <v>0</v>
      </c>
      <c r="P2405" s="320">
        <f>ROUND(SUMIF(Anlagenbewegungsdaten_AV!$B:$B,$A2405,Anlagenbewegungsdaten_AV!$D:$D),2)</f>
        <v>0</v>
      </c>
      <c r="Q2405" s="321">
        <f t="shared" si="87"/>
        <v>0</v>
      </c>
      <c r="S2405" s="324"/>
      <c r="T2405" s="317"/>
      <c r="U2405" s="325"/>
      <c r="V2405" s="325"/>
    </row>
    <row r="2406" spans="1:22" ht="15" customHeight="1" x14ac:dyDescent="0.25">
      <c r="A2406" s="129" t="s">
        <v>2946</v>
      </c>
      <c r="B2406" s="126" t="s">
        <v>2087</v>
      </c>
      <c r="C2406" s="127" t="s">
        <v>4023</v>
      </c>
      <c r="D2406" s="127" t="s">
        <v>2577</v>
      </c>
      <c r="E2406" s="127" t="s">
        <v>2555</v>
      </c>
      <c r="F2406" s="128">
        <v>28.64</v>
      </c>
      <c r="G2406" s="128">
        <v>28.84</v>
      </c>
      <c r="H2406" s="128">
        <v>22.91</v>
      </c>
      <c r="I2406" s="311"/>
      <c r="J2406" s="319">
        <f>ROUND(SUMIF(Anlagenbewegungsdaten!B:B,A2406,Anlagenbewegungsdaten!C:C),3)</f>
        <v>0</v>
      </c>
      <c r="K2406" s="320">
        <f>ROUND(SUMIF(Anlagenbewegungsdaten!$B:$B,$A2406,Anlagenbewegungsdaten!$D:$D),2)</f>
        <v>0</v>
      </c>
      <c r="L2406" s="321">
        <f t="shared" si="86"/>
        <v>0</v>
      </c>
      <c r="M2406" s="341" t="s">
        <v>4950</v>
      </c>
      <c r="N2406" s="341" t="s">
        <v>4963</v>
      </c>
      <c r="O2406" s="323">
        <f>ROUND(SUMIF(Anlagenbewegungsdaten_AV!B:B,A2406,Anlagenbewegungsdaten_AV!C:C),3)</f>
        <v>0</v>
      </c>
      <c r="P2406" s="320">
        <f>ROUND(SUMIF(Anlagenbewegungsdaten_AV!$B:$B,$A2406,Anlagenbewegungsdaten_AV!$D:$D),2)</f>
        <v>0</v>
      </c>
      <c r="Q2406" s="321">
        <f t="shared" si="87"/>
        <v>0</v>
      </c>
      <c r="S2406" s="324"/>
      <c r="T2406" s="317"/>
      <c r="U2406" s="325"/>
      <c r="V2406" s="325"/>
    </row>
    <row r="2407" spans="1:22" ht="15" customHeight="1" x14ac:dyDescent="0.25">
      <c r="A2407" s="129" t="s">
        <v>3690</v>
      </c>
      <c r="B2407" s="126" t="s">
        <v>2087</v>
      </c>
      <c r="C2407" s="127" t="s">
        <v>4023</v>
      </c>
      <c r="D2407" s="127" t="s">
        <v>3321</v>
      </c>
      <c r="E2407" s="127" t="s">
        <v>3299</v>
      </c>
      <c r="F2407" s="128">
        <v>28.61</v>
      </c>
      <c r="G2407" s="128">
        <v>28.81</v>
      </c>
      <c r="H2407" s="128">
        <v>22.89</v>
      </c>
      <c r="I2407" s="311"/>
      <c r="J2407" s="319">
        <f>ROUND(SUMIF(Anlagenbewegungsdaten!B:B,A2407,Anlagenbewegungsdaten!C:C),3)</f>
        <v>0</v>
      </c>
      <c r="K2407" s="320">
        <f>ROUND(SUMIF(Anlagenbewegungsdaten!$B:$B,$A2407,Anlagenbewegungsdaten!$D:$D),2)</f>
        <v>0</v>
      </c>
      <c r="L2407" s="321">
        <f t="shared" si="86"/>
        <v>0</v>
      </c>
      <c r="M2407" s="341" t="s">
        <v>4950</v>
      </c>
      <c r="N2407" s="341" t="s">
        <v>4963</v>
      </c>
      <c r="O2407" s="323">
        <f>ROUND(SUMIF(Anlagenbewegungsdaten_AV!B:B,A2407,Anlagenbewegungsdaten_AV!C:C),3)</f>
        <v>0</v>
      </c>
      <c r="P2407" s="320">
        <f>ROUND(SUMIF(Anlagenbewegungsdaten_AV!$B:$B,$A2407,Anlagenbewegungsdaten_AV!$D:$D),2)</f>
        <v>0</v>
      </c>
      <c r="Q2407" s="321">
        <f t="shared" si="87"/>
        <v>0</v>
      </c>
      <c r="S2407" s="324"/>
      <c r="T2407" s="317"/>
      <c r="U2407" s="325"/>
      <c r="V2407" s="325"/>
    </row>
    <row r="2408" spans="1:22" ht="15" customHeight="1" x14ac:dyDescent="0.25">
      <c r="A2408" s="129" t="s">
        <v>4463</v>
      </c>
      <c r="B2408" s="126" t="s">
        <v>2087</v>
      </c>
      <c r="C2408" s="127" t="s">
        <v>4023</v>
      </c>
      <c r="D2408" s="127" t="s">
        <v>4091</v>
      </c>
      <c r="E2408" s="127" t="s">
        <v>4069</v>
      </c>
      <c r="F2408" s="128">
        <v>28.58</v>
      </c>
      <c r="G2408" s="128">
        <v>28.779999999999998</v>
      </c>
      <c r="H2408" s="128">
        <v>22.86</v>
      </c>
      <c r="I2408" s="311"/>
      <c r="J2408" s="319">
        <f>ROUND(SUMIF(Anlagenbewegungsdaten!B:B,A2408,Anlagenbewegungsdaten!C:C),3)</f>
        <v>0</v>
      </c>
      <c r="K2408" s="320">
        <f>ROUND(SUMIF(Anlagenbewegungsdaten!$B:$B,$A2408,Anlagenbewegungsdaten!$D:$D),2)</f>
        <v>0</v>
      </c>
      <c r="L2408" s="321">
        <f t="shared" si="86"/>
        <v>0</v>
      </c>
      <c r="M2408" s="341" t="s">
        <v>4950</v>
      </c>
      <c r="N2408" s="341" t="s">
        <v>4963</v>
      </c>
      <c r="O2408" s="323">
        <f>ROUND(SUMIF(Anlagenbewegungsdaten_AV!B:B,A2408,Anlagenbewegungsdaten_AV!C:C),3)</f>
        <v>0</v>
      </c>
      <c r="P2408" s="320">
        <f>ROUND(SUMIF(Anlagenbewegungsdaten_AV!$B:$B,$A2408,Anlagenbewegungsdaten_AV!$D:$D),2)</f>
        <v>0</v>
      </c>
      <c r="Q2408" s="321">
        <f t="shared" si="87"/>
        <v>0</v>
      </c>
      <c r="S2408" s="324"/>
      <c r="T2408" s="317"/>
      <c r="U2408" s="325"/>
      <c r="V2408" s="325"/>
    </row>
    <row r="2409" spans="1:22" ht="15" customHeight="1" x14ac:dyDescent="0.25">
      <c r="A2409" s="129" t="s">
        <v>2333</v>
      </c>
      <c r="B2409" s="126" t="s">
        <v>2087</v>
      </c>
      <c r="C2409" s="127" t="s">
        <v>4023</v>
      </c>
      <c r="D2409" s="127" t="s">
        <v>2470</v>
      </c>
      <c r="E2409" s="127" t="s">
        <v>2462</v>
      </c>
      <c r="F2409" s="128">
        <v>13.67</v>
      </c>
      <c r="G2409" s="128">
        <v>13.87</v>
      </c>
      <c r="H2409" s="128">
        <v>10.94</v>
      </c>
      <c r="I2409" s="311"/>
      <c r="J2409" s="319">
        <f>ROUND(SUMIF(Anlagenbewegungsdaten!B:B,A2409,Anlagenbewegungsdaten!C:C),3)</f>
        <v>0</v>
      </c>
      <c r="K2409" s="320">
        <f>ROUND(SUMIF(Anlagenbewegungsdaten!$B:$B,$A2409,Anlagenbewegungsdaten!$D:$D),2)</f>
        <v>0</v>
      </c>
      <c r="L2409" s="321">
        <f t="shared" si="86"/>
        <v>0</v>
      </c>
      <c r="M2409" s="341" t="s">
        <v>4950</v>
      </c>
      <c r="N2409" s="341" t="s">
        <v>4963</v>
      </c>
      <c r="O2409" s="323">
        <f>ROUND(SUMIF(Anlagenbewegungsdaten_AV!B:B,A2409,Anlagenbewegungsdaten_AV!C:C),3)</f>
        <v>0</v>
      </c>
      <c r="P2409" s="320">
        <f>ROUND(SUMIF(Anlagenbewegungsdaten_AV!$B:$B,$A2409,Anlagenbewegungsdaten_AV!$D:$D),2)</f>
        <v>0</v>
      </c>
      <c r="Q2409" s="321">
        <f t="shared" si="87"/>
        <v>0</v>
      </c>
      <c r="S2409" s="324"/>
      <c r="T2409" s="317"/>
      <c r="U2409" s="325"/>
      <c r="V2409" s="325"/>
    </row>
    <row r="2410" spans="1:22" ht="15" customHeight="1" x14ac:dyDescent="0.25">
      <c r="A2410" s="129" t="s">
        <v>2334</v>
      </c>
      <c r="B2410" s="126" t="s">
        <v>2087</v>
      </c>
      <c r="C2410" s="127" t="s">
        <v>4023</v>
      </c>
      <c r="D2410" s="127" t="s">
        <v>66</v>
      </c>
      <c r="E2410" s="127" t="s">
        <v>2465</v>
      </c>
      <c r="F2410" s="128">
        <v>15.67</v>
      </c>
      <c r="G2410" s="128">
        <v>15.87</v>
      </c>
      <c r="H2410" s="128">
        <v>12.54</v>
      </c>
      <c r="I2410" s="311"/>
      <c r="J2410" s="319">
        <f>ROUND(SUMIF(Anlagenbewegungsdaten!B:B,A2410,Anlagenbewegungsdaten!C:C),3)</f>
        <v>0</v>
      </c>
      <c r="K2410" s="320">
        <f>ROUND(SUMIF(Anlagenbewegungsdaten!$B:$B,$A2410,Anlagenbewegungsdaten!$D:$D),2)</f>
        <v>0</v>
      </c>
      <c r="L2410" s="321">
        <f t="shared" si="86"/>
        <v>0</v>
      </c>
      <c r="M2410" s="341" t="s">
        <v>4950</v>
      </c>
      <c r="N2410" s="341" t="s">
        <v>4963</v>
      </c>
      <c r="O2410" s="323">
        <f>ROUND(SUMIF(Anlagenbewegungsdaten_AV!B:B,A2410,Anlagenbewegungsdaten_AV!C:C),3)</f>
        <v>0</v>
      </c>
      <c r="P2410" s="320">
        <f>ROUND(SUMIF(Anlagenbewegungsdaten_AV!$B:$B,$A2410,Anlagenbewegungsdaten_AV!$D:$D),2)</f>
        <v>0</v>
      </c>
      <c r="Q2410" s="321">
        <f t="shared" si="87"/>
        <v>0</v>
      </c>
      <c r="S2410" s="324"/>
      <c r="T2410" s="317"/>
      <c r="U2410" s="325"/>
      <c r="V2410" s="325"/>
    </row>
    <row r="2411" spans="1:22" ht="15" customHeight="1" x14ac:dyDescent="0.25">
      <c r="A2411" s="129" t="s">
        <v>2180</v>
      </c>
      <c r="B2411" s="126" t="s">
        <v>2087</v>
      </c>
      <c r="C2411" s="127" t="s">
        <v>4023</v>
      </c>
      <c r="D2411" s="127" t="s">
        <v>68</v>
      </c>
      <c r="E2411" s="127" t="s">
        <v>1543</v>
      </c>
      <c r="F2411" s="128">
        <v>16.670000000000002</v>
      </c>
      <c r="G2411" s="128">
        <v>16.87</v>
      </c>
      <c r="H2411" s="128">
        <v>13.34</v>
      </c>
      <c r="I2411" s="311"/>
      <c r="J2411" s="319">
        <f>ROUND(SUMIF(Anlagenbewegungsdaten!B:B,A2411,Anlagenbewegungsdaten!C:C),3)</f>
        <v>0</v>
      </c>
      <c r="K2411" s="320">
        <f>ROUND(SUMIF(Anlagenbewegungsdaten!$B:$B,$A2411,Anlagenbewegungsdaten!$D:$D),2)</f>
        <v>0</v>
      </c>
      <c r="L2411" s="321">
        <f t="shared" si="86"/>
        <v>0</v>
      </c>
      <c r="M2411" s="341" t="s">
        <v>4950</v>
      </c>
      <c r="N2411" s="341" t="s">
        <v>4963</v>
      </c>
      <c r="O2411" s="323">
        <f>ROUND(SUMIF(Anlagenbewegungsdaten_AV!B:B,A2411,Anlagenbewegungsdaten_AV!C:C),3)</f>
        <v>0</v>
      </c>
      <c r="P2411" s="320">
        <f>ROUND(SUMIF(Anlagenbewegungsdaten_AV!$B:$B,$A2411,Anlagenbewegungsdaten_AV!$D:$D),2)</f>
        <v>0</v>
      </c>
      <c r="Q2411" s="321">
        <f t="shared" si="87"/>
        <v>0</v>
      </c>
      <c r="S2411" s="324"/>
      <c r="T2411" s="317"/>
      <c r="U2411" s="325"/>
      <c r="V2411" s="325"/>
    </row>
    <row r="2412" spans="1:22" ht="15" customHeight="1" x14ac:dyDescent="0.25">
      <c r="A2412" s="129" t="s">
        <v>2181</v>
      </c>
      <c r="B2412" s="126" t="s">
        <v>2087</v>
      </c>
      <c r="C2412" s="127" t="s">
        <v>4023</v>
      </c>
      <c r="D2412" s="127" t="s">
        <v>70</v>
      </c>
      <c r="E2412" s="127" t="s">
        <v>1546</v>
      </c>
      <c r="F2412" s="128">
        <v>16.670000000000002</v>
      </c>
      <c r="G2412" s="128">
        <v>16.87</v>
      </c>
      <c r="H2412" s="128">
        <v>13.34</v>
      </c>
      <c r="I2412" s="311"/>
      <c r="J2412" s="319">
        <f>ROUND(SUMIF(Anlagenbewegungsdaten!B:B,A2412,Anlagenbewegungsdaten!C:C),3)</f>
        <v>0</v>
      </c>
      <c r="K2412" s="320">
        <f>ROUND(SUMIF(Anlagenbewegungsdaten!$B:$B,$A2412,Anlagenbewegungsdaten!$D:$D),2)</f>
        <v>0</v>
      </c>
      <c r="L2412" s="321">
        <f t="shared" si="86"/>
        <v>0</v>
      </c>
      <c r="M2412" s="341" t="s">
        <v>4950</v>
      </c>
      <c r="N2412" s="341" t="s">
        <v>4963</v>
      </c>
      <c r="O2412" s="323">
        <f>ROUND(SUMIF(Anlagenbewegungsdaten_AV!B:B,A2412,Anlagenbewegungsdaten_AV!C:C),3)</f>
        <v>0</v>
      </c>
      <c r="P2412" s="320">
        <f>ROUND(SUMIF(Anlagenbewegungsdaten_AV!$B:$B,$A2412,Anlagenbewegungsdaten_AV!$D:$D),2)</f>
        <v>0</v>
      </c>
      <c r="Q2412" s="321">
        <f t="shared" si="87"/>
        <v>0</v>
      </c>
      <c r="S2412" s="324"/>
      <c r="T2412" s="317"/>
      <c r="U2412" s="325"/>
      <c r="V2412" s="325"/>
    </row>
    <row r="2413" spans="1:22" ht="15" customHeight="1" x14ac:dyDescent="0.25">
      <c r="A2413" s="129" t="s">
        <v>2947</v>
      </c>
      <c r="B2413" s="126" t="s">
        <v>2087</v>
      </c>
      <c r="C2413" s="127" t="s">
        <v>4023</v>
      </c>
      <c r="D2413" s="127" t="s">
        <v>2688</v>
      </c>
      <c r="E2413" s="127" t="s">
        <v>2555</v>
      </c>
      <c r="F2413" s="128">
        <v>16.64</v>
      </c>
      <c r="G2413" s="128">
        <v>16.84</v>
      </c>
      <c r="H2413" s="128">
        <v>13.31</v>
      </c>
      <c r="I2413" s="311"/>
      <c r="J2413" s="319">
        <f>ROUND(SUMIF(Anlagenbewegungsdaten!B:B,A2413,Anlagenbewegungsdaten!C:C),3)</f>
        <v>0</v>
      </c>
      <c r="K2413" s="320">
        <f>ROUND(SUMIF(Anlagenbewegungsdaten!$B:$B,$A2413,Anlagenbewegungsdaten!$D:$D),2)</f>
        <v>0</v>
      </c>
      <c r="L2413" s="321">
        <f t="shared" si="86"/>
        <v>0</v>
      </c>
      <c r="M2413" s="341" t="s">
        <v>4950</v>
      </c>
      <c r="N2413" s="341" t="s">
        <v>4963</v>
      </c>
      <c r="O2413" s="323">
        <f>ROUND(SUMIF(Anlagenbewegungsdaten_AV!B:B,A2413,Anlagenbewegungsdaten_AV!C:C),3)</f>
        <v>0</v>
      </c>
      <c r="P2413" s="320">
        <f>ROUND(SUMIF(Anlagenbewegungsdaten_AV!$B:$B,$A2413,Anlagenbewegungsdaten_AV!$D:$D),2)</f>
        <v>0</v>
      </c>
      <c r="Q2413" s="321">
        <f t="shared" si="87"/>
        <v>0</v>
      </c>
      <c r="S2413" s="324"/>
      <c r="T2413" s="317"/>
      <c r="U2413" s="325"/>
      <c r="V2413" s="325"/>
    </row>
    <row r="2414" spans="1:22" ht="15" customHeight="1" x14ac:dyDescent="0.25">
      <c r="A2414" s="129" t="s">
        <v>3691</v>
      </c>
      <c r="B2414" s="126" t="s">
        <v>2087</v>
      </c>
      <c r="C2414" s="127" t="s">
        <v>4023</v>
      </c>
      <c r="D2414" s="127" t="s">
        <v>3432</v>
      </c>
      <c r="E2414" s="127" t="s">
        <v>3299</v>
      </c>
      <c r="F2414" s="128">
        <v>16.61</v>
      </c>
      <c r="G2414" s="128">
        <v>16.809999999999999</v>
      </c>
      <c r="H2414" s="128">
        <v>13.29</v>
      </c>
      <c r="I2414" s="311"/>
      <c r="J2414" s="319">
        <f>ROUND(SUMIF(Anlagenbewegungsdaten!B:B,A2414,Anlagenbewegungsdaten!C:C),3)</f>
        <v>0</v>
      </c>
      <c r="K2414" s="320">
        <f>ROUND(SUMIF(Anlagenbewegungsdaten!$B:$B,$A2414,Anlagenbewegungsdaten!$D:$D),2)</f>
        <v>0</v>
      </c>
      <c r="L2414" s="321">
        <f t="shared" si="86"/>
        <v>0</v>
      </c>
      <c r="M2414" s="341" t="s">
        <v>4950</v>
      </c>
      <c r="N2414" s="341" t="s">
        <v>4963</v>
      </c>
      <c r="O2414" s="323">
        <f>ROUND(SUMIF(Anlagenbewegungsdaten_AV!B:B,A2414,Anlagenbewegungsdaten_AV!C:C),3)</f>
        <v>0</v>
      </c>
      <c r="P2414" s="320">
        <f>ROUND(SUMIF(Anlagenbewegungsdaten_AV!$B:$B,$A2414,Anlagenbewegungsdaten_AV!$D:$D),2)</f>
        <v>0</v>
      </c>
      <c r="Q2414" s="321">
        <f t="shared" si="87"/>
        <v>0</v>
      </c>
      <c r="S2414" s="324"/>
      <c r="T2414" s="317"/>
      <c r="U2414" s="325"/>
      <c r="V2414" s="325"/>
    </row>
    <row r="2415" spans="1:22" ht="15" customHeight="1" x14ac:dyDescent="0.25">
      <c r="A2415" s="129" t="s">
        <v>4464</v>
      </c>
      <c r="B2415" s="126" t="s">
        <v>2087</v>
      </c>
      <c r="C2415" s="127" t="s">
        <v>4023</v>
      </c>
      <c r="D2415" s="127" t="s">
        <v>4203</v>
      </c>
      <c r="E2415" s="127" t="s">
        <v>4069</v>
      </c>
      <c r="F2415" s="128">
        <v>16.579999999999998</v>
      </c>
      <c r="G2415" s="128">
        <v>16.779999999999998</v>
      </c>
      <c r="H2415" s="128">
        <v>13.26</v>
      </c>
      <c r="I2415" s="311"/>
      <c r="J2415" s="319">
        <f>ROUND(SUMIF(Anlagenbewegungsdaten!B:B,A2415,Anlagenbewegungsdaten!C:C),3)</f>
        <v>0</v>
      </c>
      <c r="K2415" s="320">
        <f>ROUND(SUMIF(Anlagenbewegungsdaten!$B:$B,$A2415,Anlagenbewegungsdaten!$D:$D),2)</f>
        <v>0</v>
      </c>
      <c r="L2415" s="321">
        <f t="shared" si="86"/>
        <v>0</v>
      </c>
      <c r="M2415" s="341" t="s">
        <v>4950</v>
      </c>
      <c r="N2415" s="341" t="s">
        <v>4963</v>
      </c>
      <c r="O2415" s="323">
        <f>ROUND(SUMIF(Anlagenbewegungsdaten_AV!B:B,A2415,Anlagenbewegungsdaten_AV!C:C),3)</f>
        <v>0</v>
      </c>
      <c r="P2415" s="320">
        <f>ROUND(SUMIF(Anlagenbewegungsdaten_AV!$B:$B,$A2415,Anlagenbewegungsdaten_AV!$D:$D),2)</f>
        <v>0</v>
      </c>
      <c r="Q2415" s="321">
        <f t="shared" si="87"/>
        <v>0</v>
      </c>
      <c r="S2415" s="324"/>
      <c r="T2415" s="317"/>
      <c r="U2415" s="325"/>
      <c r="V2415" s="325"/>
    </row>
    <row r="2416" spans="1:22" ht="15" customHeight="1" x14ac:dyDescent="0.25">
      <c r="A2416" s="129" t="s">
        <v>2182</v>
      </c>
      <c r="B2416" s="126" t="s">
        <v>2087</v>
      </c>
      <c r="C2416" s="127" t="s">
        <v>4023</v>
      </c>
      <c r="D2416" s="127" t="s">
        <v>1884</v>
      </c>
      <c r="E2416" s="127" t="s">
        <v>2462</v>
      </c>
      <c r="F2416" s="128">
        <v>14.67</v>
      </c>
      <c r="G2416" s="128">
        <v>14.87</v>
      </c>
      <c r="H2416" s="128">
        <v>11.74</v>
      </c>
      <c r="I2416" s="311"/>
      <c r="J2416" s="319">
        <f>ROUND(SUMIF(Anlagenbewegungsdaten!B:B,A2416,Anlagenbewegungsdaten!C:C),3)</f>
        <v>0</v>
      </c>
      <c r="K2416" s="320">
        <f>ROUND(SUMIF(Anlagenbewegungsdaten!$B:$B,$A2416,Anlagenbewegungsdaten!$D:$D),2)</f>
        <v>0</v>
      </c>
      <c r="L2416" s="321">
        <f t="shared" si="86"/>
        <v>0</v>
      </c>
      <c r="M2416" s="341" t="s">
        <v>4950</v>
      </c>
      <c r="N2416" s="341" t="s">
        <v>4963</v>
      </c>
      <c r="O2416" s="323">
        <f>ROUND(SUMIF(Anlagenbewegungsdaten_AV!B:B,A2416,Anlagenbewegungsdaten_AV!C:C),3)</f>
        <v>0</v>
      </c>
      <c r="P2416" s="320">
        <f>ROUND(SUMIF(Anlagenbewegungsdaten_AV!$B:$B,$A2416,Anlagenbewegungsdaten_AV!$D:$D),2)</f>
        <v>0</v>
      </c>
      <c r="Q2416" s="321">
        <f t="shared" si="87"/>
        <v>0</v>
      </c>
      <c r="S2416" s="324"/>
      <c r="T2416" s="317"/>
      <c r="U2416" s="325"/>
      <c r="V2416" s="325"/>
    </row>
    <row r="2417" spans="1:22" ht="15" customHeight="1" x14ac:dyDescent="0.25">
      <c r="A2417" s="129" t="s">
        <v>2183</v>
      </c>
      <c r="B2417" s="126" t="s">
        <v>2087</v>
      </c>
      <c r="C2417" s="127" t="s">
        <v>4023</v>
      </c>
      <c r="D2417" s="127" t="s">
        <v>1886</v>
      </c>
      <c r="E2417" s="127" t="s">
        <v>2465</v>
      </c>
      <c r="F2417" s="128">
        <v>16.670000000000002</v>
      </c>
      <c r="G2417" s="128">
        <v>16.87</v>
      </c>
      <c r="H2417" s="128">
        <v>13.34</v>
      </c>
      <c r="I2417" s="311"/>
      <c r="J2417" s="319">
        <f>ROUND(SUMIF(Anlagenbewegungsdaten!B:B,A2417,Anlagenbewegungsdaten!C:C),3)</f>
        <v>0</v>
      </c>
      <c r="K2417" s="320">
        <f>ROUND(SUMIF(Anlagenbewegungsdaten!$B:$B,$A2417,Anlagenbewegungsdaten!$D:$D),2)</f>
        <v>0</v>
      </c>
      <c r="L2417" s="321">
        <f t="shared" si="86"/>
        <v>0</v>
      </c>
      <c r="M2417" s="341" t="s">
        <v>4950</v>
      </c>
      <c r="N2417" s="341" t="s">
        <v>4963</v>
      </c>
      <c r="O2417" s="323">
        <f>ROUND(SUMIF(Anlagenbewegungsdaten_AV!B:B,A2417,Anlagenbewegungsdaten_AV!C:C),3)</f>
        <v>0</v>
      </c>
      <c r="P2417" s="320">
        <f>ROUND(SUMIF(Anlagenbewegungsdaten_AV!$B:$B,$A2417,Anlagenbewegungsdaten_AV!$D:$D),2)</f>
        <v>0</v>
      </c>
      <c r="Q2417" s="321">
        <f t="shared" si="87"/>
        <v>0</v>
      </c>
      <c r="S2417" s="324"/>
      <c r="T2417" s="317"/>
      <c r="U2417" s="325"/>
      <c r="V2417" s="325"/>
    </row>
    <row r="2418" spans="1:22" ht="15" customHeight="1" x14ac:dyDescent="0.25">
      <c r="A2418" s="129" t="s">
        <v>2184</v>
      </c>
      <c r="B2418" s="126" t="s">
        <v>2087</v>
      </c>
      <c r="C2418" s="127" t="s">
        <v>4023</v>
      </c>
      <c r="D2418" s="127" t="s">
        <v>1888</v>
      </c>
      <c r="E2418" s="127" t="s">
        <v>1543</v>
      </c>
      <c r="F2418" s="128">
        <v>17.670000000000002</v>
      </c>
      <c r="G2418" s="128">
        <v>17.87</v>
      </c>
      <c r="H2418" s="128">
        <v>14.14</v>
      </c>
      <c r="I2418" s="311"/>
      <c r="J2418" s="319">
        <f>ROUND(SUMIF(Anlagenbewegungsdaten!B:B,A2418,Anlagenbewegungsdaten!C:C),3)</f>
        <v>0</v>
      </c>
      <c r="K2418" s="320">
        <f>ROUND(SUMIF(Anlagenbewegungsdaten!$B:$B,$A2418,Anlagenbewegungsdaten!$D:$D),2)</f>
        <v>0</v>
      </c>
      <c r="L2418" s="321">
        <f t="shared" si="86"/>
        <v>0</v>
      </c>
      <c r="M2418" s="341" t="s">
        <v>4950</v>
      </c>
      <c r="N2418" s="341" t="s">
        <v>4963</v>
      </c>
      <c r="O2418" s="323">
        <f>ROUND(SUMIF(Anlagenbewegungsdaten_AV!B:B,A2418,Anlagenbewegungsdaten_AV!C:C),3)</f>
        <v>0</v>
      </c>
      <c r="P2418" s="320">
        <f>ROUND(SUMIF(Anlagenbewegungsdaten_AV!$B:$B,$A2418,Anlagenbewegungsdaten_AV!$D:$D),2)</f>
        <v>0</v>
      </c>
      <c r="Q2418" s="321">
        <f t="shared" si="87"/>
        <v>0</v>
      </c>
      <c r="S2418" s="324"/>
      <c r="T2418" s="317"/>
      <c r="U2418" s="325"/>
      <c r="V2418" s="325"/>
    </row>
    <row r="2419" spans="1:22" ht="15" customHeight="1" x14ac:dyDescent="0.25">
      <c r="A2419" s="129" t="s">
        <v>2185</v>
      </c>
      <c r="B2419" s="126" t="s">
        <v>2087</v>
      </c>
      <c r="C2419" s="127" t="s">
        <v>4023</v>
      </c>
      <c r="D2419" s="127" t="s">
        <v>1890</v>
      </c>
      <c r="E2419" s="127" t="s">
        <v>1546</v>
      </c>
      <c r="F2419" s="128">
        <v>17.670000000000002</v>
      </c>
      <c r="G2419" s="128">
        <v>17.87</v>
      </c>
      <c r="H2419" s="128">
        <v>14.14</v>
      </c>
      <c r="I2419" s="311"/>
      <c r="J2419" s="319">
        <f>ROUND(SUMIF(Anlagenbewegungsdaten!B:B,A2419,Anlagenbewegungsdaten!C:C),3)</f>
        <v>0</v>
      </c>
      <c r="K2419" s="320">
        <f>ROUND(SUMIF(Anlagenbewegungsdaten!$B:$B,$A2419,Anlagenbewegungsdaten!$D:$D),2)</f>
        <v>0</v>
      </c>
      <c r="L2419" s="321">
        <f t="shared" si="86"/>
        <v>0</v>
      </c>
      <c r="M2419" s="341" t="s">
        <v>4950</v>
      </c>
      <c r="N2419" s="341" t="s">
        <v>4963</v>
      </c>
      <c r="O2419" s="323">
        <f>ROUND(SUMIF(Anlagenbewegungsdaten_AV!B:B,A2419,Anlagenbewegungsdaten_AV!C:C),3)</f>
        <v>0</v>
      </c>
      <c r="P2419" s="320">
        <f>ROUND(SUMIF(Anlagenbewegungsdaten_AV!$B:$B,$A2419,Anlagenbewegungsdaten_AV!$D:$D),2)</f>
        <v>0</v>
      </c>
      <c r="Q2419" s="321">
        <f t="shared" si="87"/>
        <v>0</v>
      </c>
      <c r="S2419" s="324"/>
      <c r="T2419" s="317"/>
      <c r="U2419" s="325"/>
      <c r="V2419" s="325"/>
    </row>
    <row r="2420" spans="1:22" ht="15" customHeight="1" x14ac:dyDescent="0.25">
      <c r="A2420" s="129" t="s">
        <v>2948</v>
      </c>
      <c r="B2420" s="126" t="s">
        <v>2087</v>
      </c>
      <c r="C2420" s="127" t="s">
        <v>4023</v>
      </c>
      <c r="D2420" s="127" t="s">
        <v>2690</v>
      </c>
      <c r="E2420" s="127" t="s">
        <v>2555</v>
      </c>
      <c r="F2420" s="128">
        <v>17.64</v>
      </c>
      <c r="G2420" s="128">
        <v>17.84</v>
      </c>
      <c r="H2420" s="128">
        <v>14.11</v>
      </c>
      <c r="I2420" s="311"/>
      <c r="J2420" s="319">
        <f>ROUND(SUMIF(Anlagenbewegungsdaten!B:B,A2420,Anlagenbewegungsdaten!C:C),3)</f>
        <v>0</v>
      </c>
      <c r="K2420" s="320">
        <f>ROUND(SUMIF(Anlagenbewegungsdaten!$B:$B,$A2420,Anlagenbewegungsdaten!$D:$D),2)</f>
        <v>0</v>
      </c>
      <c r="L2420" s="321">
        <f t="shared" si="86"/>
        <v>0</v>
      </c>
      <c r="M2420" s="341" t="s">
        <v>4950</v>
      </c>
      <c r="N2420" s="341" t="s">
        <v>4963</v>
      </c>
      <c r="O2420" s="323">
        <f>ROUND(SUMIF(Anlagenbewegungsdaten_AV!B:B,A2420,Anlagenbewegungsdaten_AV!C:C),3)</f>
        <v>0</v>
      </c>
      <c r="P2420" s="320">
        <f>ROUND(SUMIF(Anlagenbewegungsdaten_AV!$B:$B,$A2420,Anlagenbewegungsdaten_AV!$D:$D),2)</f>
        <v>0</v>
      </c>
      <c r="Q2420" s="321">
        <f t="shared" si="87"/>
        <v>0</v>
      </c>
      <c r="S2420" s="324"/>
      <c r="T2420" s="317"/>
      <c r="U2420" s="325"/>
      <c r="V2420" s="325"/>
    </row>
    <row r="2421" spans="1:22" ht="15" customHeight="1" x14ac:dyDescent="0.25">
      <c r="A2421" s="129" t="s">
        <v>3692</v>
      </c>
      <c r="B2421" s="126" t="s">
        <v>2087</v>
      </c>
      <c r="C2421" s="127" t="s">
        <v>4023</v>
      </c>
      <c r="D2421" s="127" t="s">
        <v>3434</v>
      </c>
      <c r="E2421" s="127" t="s">
        <v>3299</v>
      </c>
      <c r="F2421" s="128">
        <v>17.61</v>
      </c>
      <c r="G2421" s="128">
        <v>17.809999999999999</v>
      </c>
      <c r="H2421" s="128">
        <v>14.09</v>
      </c>
      <c r="I2421" s="311"/>
      <c r="J2421" s="319">
        <f>ROUND(SUMIF(Anlagenbewegungsdaten!B:B,A2421,Anlagenbewegungsdaten!C:C),3)</f>
        <v>0</v>
      </c>
      <c r="K2421" s="320">
        <f>ROUND(SUMIF(Anlagenbewegungsdaten!$B:$B,$A2421,Anlagenbewegungsdaten!$D:$D),2)</f>
        <v>0</v>
      </c>
      <c r="L2421" s="321">
        <f t="shared" si="86"/>
        <v>0</v>
      </c>
      <c r="M2421" s="341" t="s">
        <v>4950</v>
      </c>
      <c r="N2421" s="341" t="s">
        <v>4963</v>
      </c>
      <c r="O2421" s="323">
        <f>ROUND(SUMIF(Anlagenbewegungsdaten_AV!B:B,A2421,Anlagenbewegungsdaten_AV!C:C),3)</f>
        <v>0</v>
      </c>
      <c r="P2421" s="320">
        <f>ROUND(SUMIF(Anlagenbewegungsdaten_AV!$B:$B,$A2421,Anlagenbewegungsdaten_AV!$D:$D),2)</f>
        <v>0</v>
      </c>
      <c r="Q2421" s="321">
        <f t="shared" si="87"/>
        <v>0</v>
      </c>
      <c r="S2421" s="324"/>
      <c r="T2421" s="317"/>
      <c r="U2421" s="325"/>
      <c r="V2421" s="325"/>
    </row>
    <row r="2422" spans="1:22" ht="15" customHeight="1" x14ac:dyDescent="0.25">
      <c r="A2422" s="129" t="s">
        <v>4465</v>
      </c>
      <c r="B2422" s="126" t="s">
        <v>2087</v>
      </c>
      <c r="C2422" s="127" t="s">
        <v>4023</v>
      </c>
      <c r="D2422" s="127" t="s">
        <v>4205</v>
      </c>
      <c r="E2422" s="127" t="s">
        <v>4069</v>
      </c>
      <c r="F2422" s="128">
        <v>17.579999999999998</v>
      </c>
      <c r="G2422" s="128">
        <v>17.779999999999998</v>
      </c>
      <c r="H2422" s="128">
        <v>14.06</v>
      </c>
      <c r="I2422" s="311"/>
      <c r="J2422" s="319">
        <f>ROUND(SUMIF(Anlagenbewegungsdaten!B:B,A2422,Anlagenbewegungsdaten!C:C),3)</f>
        <v>0</v>
      </c>
      <c r="K2422" s="320">
        <f>ROUND(SUMIF(Anlagenbewegungsdaten!$B:$B,$A2422,Anlagenbewegungsdaten!$D:$D),2)</f>
        <v>0</v>
      </c>
      <c r="L2422" s="321">
        <f t="shared" si="86"/>
        <v>0</v>
      </c>
      <c r="M2422" s="341" t="s">
        <v>4950</v>
      </c>
      <c r="N2422" s="341" t="s">
        <v>4963</v>
      </c>
      <c r="O2422" s="323">
        <f>ROUND(SUMIF(Anlagenbewegungsdaten_AV!B:B,A2422,Anlagenbewegungsdaten_AV!C:C),3)</f>
        <v>0</v>
      </c>
      <c r="P2422" s="320">
        <f>ROUND(SUMIF(Anlagenbewegungsdaten_AV!$B:$B,$A2422,Anlagenbewegungsdaten_AV!$D:$D),2)</f>
        <v>0</v>
      </c>
      <c r="Q2422" s="321">
        <f t="shared" si="87"/>
        <v>0</v>
      </c>
      <c r="S2422" s="324"/>
      <c r="T2422" s="317"/>
      <c r="U2422" s="325"/>
      <c r="V2422" s="325"/>
    </row>
    <row r="2423" spans="1:22" ht="15" customHeight="1" x14ac:dyDescent="0.25">
      <c r="A2423" s="129" t="s">
        <v>2335</v>
      </c>
      <c r="B2423" s="126" t="s">
        <v>2087</v>
      </c>
      <c r="C2423" s="127" t="s">
        <v>4023</v>
      </c>
      <c r="D2423" s="127" t="s">
        <v>2186</v>
      </c>
      <c r="E2423" s="127" t="s">
        <v>2462</v>
      </c>
      <c r="F2423" s="128">
        <v>19.670000000000002</v>
      </c>
      <c r="G2423" s="128">
        <v>19.87</v>
      </c>
      <c r="H2423" s="128">
        <v>15.74</v>
      </c>
      <c r="I2423" s="311"/>
      <c r="J2423" s="319">
        <f>ROUND(SUMIF(Anlagenbewegungsdaten!B:B,A2423,Anlagenbewegungsdaten!C:C),3)</f>
        <v>0</v>
      </c>
      <c r="K2423" s="320">
        <f>ROUND(SUMIF(Anlagenbewegungsdaten!$B:$B,$A2423,Anlagenbewegungsdaten!$D:$D),2)</f>
        <v>0</v>
      </c>
      <c r="L2423" s="321">
        <f t="shared" si="86"/>
        <v>0</v>
      </c>
      <c r="M2423" s="341" t="s">
        <v>4950</v>
      </c>
      <c r="N2423" s="341" t="s">
        <v>4963</v>
      </c>
      <c r="O2423" s="323">
        <f>ROUND(SUMIF(Anlagenbewegungsdaten_AV!B:B,A2423,Anlagenbewegungsdaten_AV!C:C),3)</f>
        <v>0</v>
      </c>
      <c r="P2423" s="320">
        <f>ROUND(SUMIF(Anlagenbewegungsdaten_AV!$B:$B,$A2423,Anlagenbewegungsdaten_AV!$D:$D),2)</f>
        <v>0</v>
      </c>
      <c r="Q2423" s="321">
        <f t="shared" si="87"/>
        <v>0</v>
      </c>
      <c r="S2423" s="324"/>
      <c r="T2423" s="317"/>
      <c r="U2423" s="325"/>
      <c r="V2423" s="325"/>
    </row>
    <row r="2424" spans="1:22" ht="15" customHeight="1" x14ac:dyDescent="0.25">
      <c r="A2424" s="129" t="s">
        <v>2336</v>
      </c>
      <c r="B2424" s="126" t="s">
        <v>2087</v>
      </c>
      <c r="C2424" s="127" t="s">
        <v>4023</v>
      </c>
      <c r="D2424" s="127" t="s">
        <v>2475</v>
      </c>
      <c r="E2424" s="127" t="s">
        <v>2465</v>
      </c>
      <c r="F2424" s="128">
        <v>21.67</v>
      </c>
      <c r="G2424" s="128">
        <v>21.87</v>
      </c>
      <c r="H2424" s="128">
        <v>17.34</v>
      </c>
      <c r="I2424" s="311"/>
      <c r="J2424" s="319">
        <f>ROUND(SUMIF(Anlagenbewegungsdaten!B:B,A2424,Anlagenbewegungsdaten!C:C),3)</f>
        <v>0</v>
      </c>
      <c r="K2424" s="320">
        <f>ROUND(SUMIF(Anlagenbewegungsdaten!$B:$B,$A2424,Anlagenbewegungsdaten!$D:$D),2)</f>
        <v>0</v>
      </c>
      <c r="L2424" s="321">
        <f t="shared" si="86"/>
        <v>0</v>
      </c>
      <c r="M2424" s="341" t="s">
        <v>4950</v>
      </c>
      <c r="N2424" s="341" t="s">
        <v>4963</v>
      </c>
      <c r="O2424" s="323">
        <f>ROUND(SUMIF(Anlagenbewegungsdaten_AV!B:B,A2424,Anlagenbewegungsdaten_AV!C:C),3)</f>
        <v>0</v>
      </c>
      <c r="P2424" s="320">
        <f>ROUND(SUMIF(Anlagenbewegungsdaten_AV!$B:$B,$A2424,Anlagenbewegungsdaten_AV!$D:$D),2)</f>
        <v>0</v>
      </c>
      <c r="Q2424" s="321">
        <f t="shared" si="87"/>
        <v>0</v>
      </c>
      <c r="S2424" s="324"/>
      <c r="T2424" s="317"/>
      <c r="U2424" s="325"/>
      <c r="V2424" s="325"/>
    </row>
    <row r="2425" spans="1:22" ht="15" customHeight="1" x14ac:dyDescent="0.25">
      <c r="A2425" s="129" t="s">
        <v>2187</v>
      </c>
      <c r="B2425" s="126" t="s">
        <v>2087</v>
      </c>
      <c r="C2425" s="127" t="s">
        <v>4023</v>
      </c>
      <c r="D2425" s="127" t="s">
        <v>1892</v>
      </c>
      <c r="E2425" s="127" t="s">
        <v>1543</v>
      </c>
      <c r="F2425" s="128">
        <v>22.67</v>
      </c>
      <c r="G2425" s="128">
        <v>22.87</v>
      </c>
      <c r="H2425" s="128">
        <v>18.14</v>
      </c>
      <c r="I2425" s="311"/>
      <c r="J2425" s="319">
        <f>ROUND(SUMIF(Anlagenbewegungsdaten!B:B,A2425,Anlagenbewegungsdaten!C:C),3)</f>
        <v>0</v>
      </c>
      <c r="K2425" s="320">
        <f>ROUND(SUMIF(Anlagenbewegungsdaten!$B:$B,$A2425,Anlagenbewegungsdaten!$D:$D),2)</f>
        <v>0</v>
      </c>
      <c r="L2425" s="321">
        <f t="shared" si="86"/>
        <v>0</v>
      </c>
      <c r="M2425" s="341" t="s">
        <v>4950</v>
      </c>
      <c r="N2425" s="341" t="s">
        <v>4963</v>
      </c>
      <c r="O2425" s="323">
        <f>ROUND(SUMIF(Anlagenbewegungsdaten_AV!B:B,A2425,Anlagenbewegungsdaten_AV!C:C),3)</f>
        <v>0</v>
      </c>
      <c r="P2425" s="320">
        <f>ROUND(SUMIF(Anlagenbewegungsdaten_AV!$B:$B,$A2425,Anlagenbewegungsdaten_AV!$D:$D),2)</f>
        <v>0</v>
      </c>
      <c r="Q2425" s="321">
        <f t="shared" si="87"/>
        <v>0</v>
      </c>
      <c r="S2425" s="324"/>
      <c r="T2425" s="317"/>
      <c r="U2425" s="325"/>
      <c r="V2425" s="325"/>
    </row>
    <row r="2426" spans="1:22" ht="15" customHeight="1" x14ac:dyDescent="0.25">
      <c r="A2426" s="129" t="s">
        <v>2188</v>
      </c>
      <c r="B2426" s="126" t="s">
        <v>2087</v>
      </c>
      <c r="C2426" s="127" t="s">
        <v>4023</v>
      </c>
      <c r="D2426" s="127" t="s">
        <v>1894</v>
      </c>
      <c r="E2426" s="127" t="s">
        <v>1546</v>
      </c>
      <c r="F2426" s="128">
        <v>22.67</v>
      </c>
      <c r="G2426" s="128">
        <v>22.87</v>
      </c>
      <c r="H2426" s="128">
        <v>18.14</v>
      </c>
      <c r="I2426" s="311"/>
      <c r="J2426" s="319">
        <f>ROUND(SUMIF(Anlagenbewegungsdaten!B:B,A2426,Anlagenbewegungsdaten!C:C),3)</f>
        <v>0</v>
      </c>
      <c r="K2426" s="320">
        <f>ROUND(SUMIF(Anlagenbewegungsdaten!$B:$B,$A2426,Anlagenbewegungsdaten!$D:$D),2)</f>
        <v>0</v>
      </c>
      <c r="L2426" s="321">
        <f t="shared" si="86"/>
        <v>0</v>
      </c>
      <c r="M2426" s="341" t="s">
        <v>4950</v>
      </c>
      <c r="N2426" s="341" t="s">
        <v>4963</v>
      </c>
      <c r="O2426" s="323">
        <f>ROUND(SUMIF(Anlagenbewegungsdaten_AV!B:B,A2426,Anlagenbewegungsdaten_AV!C:C),3)</f>
        <v>0</v>
      </c>
      <c r="P2426" s="320">
        <f>ROUND(SUMIF(Anlagenbewegungsdaten_AV!$B:$B,$A2426,Anlagenbewegungsdaten_AV!$D:$D),2)</f>
        <v>0</v>
      </c>
      <c r="Q2426" s="321">
        <f t="shared" si="87"/>
        <v>0</v>
      </c>
      <c r="S2426" s="324"/>
      <c r="T2426" s="317"/>
      <c r="U2426" s="325"/>
      <c r="V2426" s="325"/>
    </row>
    <row r="2427" spans="1:22" ht="15" customHeight="1" x14ac:dyDescent="0.25">
      <c r="A2427" s="129" t="s">
        <v>2949</v>
      </c>
      <c r="B2427" s="126" t="s">
        <v>2087</v>
      </c>
      <c r="C2427" s="127" t="s">
        <v>4023</v>
      </c>
      <c r="D2427" s="127" t="s">
        <v>2692</v>
      </c>
      <c r="E2427" s="127" t="s">
        <v>2555</v>
      </c>
      <c r="F2427" s="128">
        <v>22.64</v>
      </c>
      <c r="G2427" s="128">
        <v>22.84</v>
      </c>
      <c r="H2427" s="128">
        <v>18.11</v>
      </c>
      <c r="I2427" s="311"/>
      <c r="J2427" s="319">
        <f>ROUND(SUMIF(Anlagenbewegungsdaten!B:B,A2427,Anlagenbewegungsdaten!C:C),3)</f>
        <v>0</v>
      </c>
      <c r="K2427" s="320">
        <f>ROUND(SUMIF(Anlagenbewegungsdaten!$B:$B,$A2427,Anlagenbewegungsdaten!$D:$D),2)</f>
        <v>0</v>
      </c>
      <c r="L2427" s="321">
        <f t="shared" si="86"/>
        <v>0</v>
      </c>
      <c r="M2427" s="341" t="s">
        <v>4950</v>
      </c>
      <c r="N2427" s="341" t="s">
        <v>4963</v>
      </c>
      <c r="O2427" s="323">
        <f>ROUND(SUMIF(Anlagenbewegungsdaten_AV!B:B,A2427,Anlagenbewegungsdaten_AV!C:C),3)</f>
        <v>0</v>
      </c>
      <c r="P2427" s="320">
        <f>ROUND(SUMIF(Anlagenbewegungsdaten_AV!$B:$B,$A2427,Anlagenbewegungsdaten_AV!$D:$D),2)</f>
        <v>0</v>
      </c>
      <c r="Q2427" s="321">
        <f t="shared" si="87"/>
        <v>0</v>
      </c>
      <c r="S2427" s="324"/>
      <c r="T2427" s="317"/>
      <c r="U2427" s="325"/>
      <c r="V2427" s="325"/>
    </row>
    <row r="2428" spans="1:22" ht="15" customHeight="1" x14ac:dyDescent="0.25">
      <c r="A2428" s="129" t="s">
        <v>3693</v>
      </c>
      <c r="B2428" s="126" t="s">
        <v>2087</v>
      </c>
      <c r="C2428" s="127" t="s">
        <v>4023</v>
      </c>
      <c r="D2428" s="127" t="s">
        <v>3436</v>
      </c>
      <c r="E2428" s="127" t="s">
        <v>3299</v>
      </c>
      <c r="F2428" s="128">
        <v>22.61</v>
      </c>
      <c r="G2428" s="128">
        <v>22.81</v>
      </c>
      <c r="H2428" s="128">
        <v>18.09</v>
      </c>
      <c r="I2428" s="311"/>
      <c r="J2428" s="319">
        <f>ROUND(SUMIF(Anlagenbewegungsdaten!B:B,A2428,Anlagenbewegungsdaten!C:C),3)</f>
        <v>0</v>
      </c>
      <c r="K2428" s="320">
        <f>ROUND(SUMIF(Anlagenbewegungsdaten!$B:$B,$A2428,Anlagenbewegungsdaten!$D:$D),2)</f>
        <v>0</v>
      </c>
      <c r="L2428" s="321">
        <f t="shared" si="86"/>
        <v>0</v>
      </c>
      <c r="M2428" s="341" t="s">
        <v>4950</v>
      </c>
      <c r="N2428" s="341" t="s">
        <v>4963</v>
      </c>
      <c r="O2428" s="323">
        <f>ROUND(SUMIF(Anlagenbewegungsdaten_AV!B:B,A2428,Anlagenbewegungsdaten_AV!C:C),3)</f>
        <v>0</v>
      </c>
      <c r="P2428" s="320">
        <f>ROUND(SUMIF(Anlagenbewegungsdaten_AV!$B:$B,$A2428,Anlagenbewegungsdaten_AV!$D:$D),2)</f>
        <v>0</v>
      </c>
      <c r="Q2428" s="321">
        <f t="shared" si="87"/>
        <v>0</v>
      </c>
      <c r="S2428" s="324"/>
      <c r="T2428" s="317"/>
      <c r="U2428" s="325"/>
      <c r="V2428" s="325"/>
    </row>
    <row r="2429" spans="1:22" ht="15" customHeight="1" x14ac:dyDescent="0.25">
      <c r="A2429" s="129" t="s">
        <v>4466</v>
      </c>
      <c r="B2429" s="126" t="s">
        <v>2087</v>
      </c>
      <c r="C2429" s="127" t="s">
        <v>4023</v>
      </c>
      <c r="D2429" s="127" t="s">
        <v>4207</v>
      </c>
      <c r="E2429" s="127" t="s">
        <v>4069</v>
      </c>
      <c r="F2429" s="128">
        <v>22.58</v>
      </c>
      <c r="G2429" s="128">
        <v>22.779999999999998</v>
      </c>
      <c r="H2429" s="128">
        <v>18.059999999999999</v>
      </c>
      <c r="I2429" s="311"/>
      <c r="J2429" s="319">
        <f>ROUND(SUMIF(Anlagenbewegungsdaten!B:B,A2429,Anlagenbewegungsdaten!C:C),3)</f>
        <v>0</v>
      </c>
      <c r="K2429" s="320">
        <f>ROUND(SUMIF(Anlagenbewegungsdaten!$B:$B,$A2429,Anlagenbewegungsdaten!$D:$D),2)</f>
        <v>0</v>
      </c>
      <c r="L2429" s="321">
        <f t="shared" si="86"/>
        <v>0</v>
      </c>
      <c r="M2429" s="341" t="s">
        <v>4950</v>
      </c>
      <c r="N2429" s="341" t="s">
        <v>4963</v>
      </c>
      <c r="O2429" s="323">
        <f>ROUND(SUMIF(Anlagenbewegungsdaten_AV!B:B,A2429,Anlagenbewegungsdaten_AV!C:C),3)</f>
        <v>0</v>
      </c>
      <c r="P2429" s="320">
        <f>ROUND(SUMIF(Anlagenbewegungsdaten_AV!$B:$B,$A2429,Anlagenbewegungsdaten_AV!$D:$D),2)</f>
        <v>0</v>
      </c>
      <c r="Q2429" s="321">
        <f t="shared" si="87"/>
        <v>0</v>
      </c>
      <c r="S2429" s="324"/>
      <c r="T2429" s="317"/>
      <c r="U2429" s="325"/>
      <c r="V2429" s="325"/>
    </row>
    <row r="2430" spans="1:22" ht="15" customHeight="1" x14ac:dyDescent="0.25">
      <c r="A2430" s="129" t="s">
        <v>2189</v>
      </c>
      <c r="B2430" s="126" t="s">
        <v>2087</v>
      </c>
      <c r="C2430" s="127" t="s">
        <v>4023</v>
      </c>
      <c r="D2430" s="127" t="s">
        <v>1896</v>
      </c>
      <c r="E2430" s="127" t="s">
        <v>2462</v>
      </c>
      <c r="F2430" s="128">
        <v>20.67</v>
      </c>
      <c r="G2430" s="128">
        <v>20.87</v>
      </c>
      <c r="H2430" s="128">
        <v>16.54</v>
      </c>
      <c r="I2430" s="311"/>
      <c r="J2430" s="319">
        <f>ROUND(SUMIF(Anlagenbewegungsdaten!B:B,A2430,Anlagenbewegungsdaten!C:C),3)</f>
        <v>0</v>
      </c>
      <c r="K2430" s="320">
        <f>ROUND(SUMIF(Anlagenbewegungsdaten!$B:$B,$A2430,Anlagenbewegungsdaten!$D:$D),2)</f>
        <v>0</v>
      </c>
      <c r="L2430" s="321">
        <f t="shared" si="86"/>
        <v>0</v>
      </c>
      <c r="M2430" s="341" t="s">
        <v>4950</v>
      </c>
      <c r="N2430" s="341" t="s">
        <v>4963</v>
      </c>
      <c r="O2430" s="323">
        <f>ROUND(SUMIF(Anlagenbewegungsdaten_AV!B:B,A2430,Anlagenbewegungsdaten_AV!C:C),3)</f>
        <v>0</v>
      </c>
      <c r="P2430" s="320">
        <f>ROUND(SUMIF(Anlagenbewegungsdaten_AV!$B:$B,$A2430,Anlagenbewegungsdaten_AV!$D:$D),2)</f>
        <v>0</v>
      </c>
      <c r="Q2430" s="321">
        <f t="shared" si="87"/>
        <v>0</v>
      </c>
      <c r="S2430" s="324"/>
      <c r="T2430" s="317"/>
      <c r="U2430" s="325"/>
      <c r="V2430" s="325"/>
    </row>
    <row r="2431" spans="1:22" ht="15" customHeight="1" x14ac:dyDescent="0.25">
      <c r="A2431" s="129" t="s">
        <v>2190</v>
      </c>
      <c r="B2431" s="126" t="s">
        <v>2087</v>
      </c>
      <c r="C2431" s="127" t="s">
        <v>4023</v>
      </c>
      <c r="D2431" s="127" t="s">
        <v>1898</v>
      </c>
      <c r="E2431" s="127" t="s">
        <v>2465</v>
      </c>
      <c r="F2431" s="128">
        <v>22.67</v>
      </c>
      <c r="G2431" s="128">
        <v>22.87</v>
      </c>
      <c r="H2431" s="128">
        <v>18.14</v>
      </c>
      <c r="I2431" s="311"/>
      <c r="J2431" s="319">
        <f>ROUND(SUMIF(Anlagenbewegungsdaten!B:B,A2431,Anlagenbewegungsdaten!C:C),3)</f>
        <v>0</v>
      </c>
      <c r="K2431" s="320">
        <f>ROUND(SUMIF(Anlagenbewegungsdaten!$B:$B,$A2431,Anlagenbewegungsdaten!$D:$D),2)</f>
        <v>0</v>
      </c>
      <c r="L2431" s="321">
        <f t="shared" si="86"/>
        <v>0</v>
      </c>
      <c r="M2431" s="341" t="s">
        <v>4950</v>
      </c>
      <c r="N2431" s="341" t="s">
        <v>4963</v>
      </c>
      <c r="O2431" s="323">
        <f>ROUND(SUMIF(Anlagenbewegungsdaten_AV!B:B,A2431,Anlagenbewegungsdaten_AV!C:C),3)</f>
        <v>0</v>
      </c>
      <c r="P2431" s="320">
        <f>ROUND(SUMIF(Anlagenbewegungsdaten_AV!$B:$B,$A2431,Anlagenbewegungsdaten_AV!$D:$D),2)</f>
        <v>0</v>
      </c>
      <c r="Q2431" s="321">
        <f t="shared" si="87"/>
        <v>0</v>
      </c>
      <c r="S2431" s="324"/>
      <c r="T2431" s="317"/>
      <c r="U2431" s="325"/>
      <c r="V2431" s="325"/>
    </row>
    <row r="2432" spans="1:22" ht="15" customHeight="1" x14ac:dyDescent="0.25">
      <c r="A2432" s="129" t="s">
        <v>2191</v>
      </c>
      <c r="B2432" s="126" t="s">
        <v>2087</v>
      </c>
      <c r="C2432" s="127" t="s">
        <v>4023</v>
      </c>
      <c r="D2432" s="127" t="s">
        <v>1900</v>
      </c>
      <c r="E2432" s="127" t="s">
        <v>1543</v>
      </c>
      <c r="F2432" s="128">
        <v>23.67</v>
      </c>
      <c r="G2432" s="128">
        <v>23.87</v>
      </c>
      <c r="H2432" s="128">
        <v>18.940000000000001</v>
      </c>
      <c r="I2432" s="311"/>
      <c r="J2432" s="319">
        <f>ROUND(SUMIF(Anlagenbewegungsdaten!B:B,A2432,Anlagenbewegungsdaten!C:C),3)</f>
        <v>0</v>
      </c>
      <c r="K2432" s="320">
        <f>ROUND(SUMIF(Anlagenbewegungsdaten!$B:$B,$A2432,Anlagenbewegungsdaten!$D:$D),2)</f>
        <v>0</v>
      </c>
      <c r="L2432" s="321">
        <f t="shared" si="86"/>
        <v>0</v>
      </c>
      <c r="M2432" s="341" t="s">
        <v>4950</v>
      </c>
      <c r="N2432" s="341" t="s">
        <v>4963</v>
      </c>
      <c r="O2432" s="323">
        <f>ROUND(SUMIF(Anlagenbewegungsdaten_AV!B:B,A2432,Anlagenbewegungsdaten_AV!C:C),3)</f>
        <v>0</v>
      </c>
      <c r="P2432" s="320">
        <f>ROUND(SUMIF(Anlagenbewegungsdaten_AV!$B:$B,$A2432,Anlagenbewegungsdaten_AV!$D:$D),2)</f>
        <v>0</v>
      </c>
      <c r="Q2432" s="321">
        <f t="shared" si="87"/>
        <v>0</v>
      </c>
      <c r="S2432" s="324"/>
      <c r="T2432" s="317"/>
      <c r="U2432" s="325"/>
      <c r="V2432" s="325"/>
    </row>
    <row r="2433" spans="1:22" ht="15" customHeight="1" x14ac:dyDescent="0.25">
      <c r="A2433" s="129" t="s">
        <v>2192</v>
      </c>
      <c r="B2433" s="126" t="s">
        <v>2087</v>
      </c>
      <c r="C2433" s="127" t="s">
        <v>4023</v>
      </c>
      <c r="D2433" s="127" t="s">
        <v>1902</v>
      </c>
      <c r="E2433" s="127" t="s">
        <v>1546</v>
      </c>
      <c r="F2433" s="128">
        <v>23.67</v>
      </c>
      <c r="G2433" s="128">
        <v>23.87</v>
      </c>
      <c r="H2433" s="128">
        <v>18.940000000000001</v>
      </c>
      <c r="I2433" s="311"/>
      <c r="J2433" s="319">
        <f>ROUND(SUMIF(Anlagenbewegungsdaten!B:B,A2433,Anlagenbewegungsdaten!C:C),3)</f>
        <v>0</v>
      </c>
      <c r="K2433" s="320">
        <f>ROUND(SUMIF(Anlagenbewegungsdaten!$B:$B,$A2433,Anlagenbewegungsdaten!$D:$D),2)</f>
        <v>0</v>
      </c>
      <c r="L2433" s="321">
        <f t="shared" si="86"/>
        <v>0</v>
      </c>
      <c r="M2433" s="341" t="s">
        <v>4950</v>
      </c>
      <c r="N2433" s="341" t="s">
        <v>4963</v>
      </c>
      <c r="O2433" s="323">
        <f>ROUND(SUMIF(Anlagenbewegungsdaten_AV!B:B,A2433,Anlagenbewegungsdaten_AV!C:C),3)</f>
        <v>0</v>
      </c>
      <c r="P2433" s="320">
        <f>ROUND(SUMIF(Anlagenbewegungsdaten_AV!$B:$B,$A2433,Anlagenbewegungsdaten_AV!$D:$D),2)</f>
        <v>0</v>
      </c>
      <c r="Q2433" s="321">
        <f t="shared" si="87"/>
        <v>0</v>
      </c>
      <c r="S2433" s="324"/>
      <c r="T2433" s="317"/>
      <c r="U2433" s="325"/>
      <c r="V2433" s="325"/>
    </row>
    <row r="2434" spans="1:22" ht="15" customHeight="1" x14ac:dyDescent="0.25">
      <c r="A2434" s="129" t="s">
        <v>2950</v>
      </c>
      <c r="B2434" s="126" t="s">
        <v>2087</v>
      </c>
      <c r="C2434" s="127" t="s">
        <v>4023</v>
      </c>
      <c r="D2434" s="127" t="s">
        <v>2694</v>
      </c>
      <c r="E2434" s="127" t="s">
        <v>2555</v>
      </c>
      <c r="F2434" s="128">
        <v>23.64</v>
      </c>
      <c r="G2434" s="128">
        <v>23.84</v>
      </c>
      <c r="H2434" s="128">
        <v>18.91</v>
      </c>
      <c r="I2434" s="311"/>
      <c r="J2434" s="319">
        <f>ROUND(SUMIF(Anlagenbewegungsdaten!B:B,A2434,Anlagenbewegungsdaten!C:C),3)</f>
        <v>0</v>
      </c>
      <c r="K2434" s="320">
        <f>ROUND(SUMIF(Anlagenbewegungsdaten!$B:$B,$A2434,Anlagenbewegungsdaten!$D:$D),2)</f>
        <v>0</v>
      </c>
      <c r="L2434" s="321">
        <f t="shared" si="86"/>
        <v>0</v>
      </c>
      <c r="M2434" s="341" t="s">
        <v>4950</v>
      </c>
      <c r="N2434" s="341" t="s">
        <v>4963</v>
      </c>
      <c r="O2434" s="323">
        <f>ROUND(SUMIF(Anlagenbewegungsdaten_AV!B:B,A2434,Anlagenbewegungsdaten_AV!C:C),3)</f>
        <v>0</v>
      </c>
      <c r="P2434" s="320">
        <f>ROUND(SUMIF(Anlagenbewegungsdaten_AV!$B:$B,$A2434,Anlagenbewegungsdaten_AV!$D:$D),2)</f>
        <v>0</v>
      </c>
      <c r="Q2434" s="321">
        <f t="shared" si="87"/>
        <v>0</v>
      </c>
      <c r="S2434" s="324"/>
      <c r="T2434" s="317"/>
      <c r="U2434" s="325"/>
      <c r="V2434" s="325"/>
    </row>
    <row r="2435" spans="1:22" ht="15" customHeight="1" x14ac:dyDescent="0.25">
      <c r="A2435" s="129" t="s">
        <v>3694</v>
      </c>
      <c r="B2435" s="126" t="s">
        <v>2087</v>
      </c>
      <c r="C2435" s="127" t="s">
        <v>4023</v>
      </c>
      <c r="D2435" s="127" t="s">
        <v>3438</v>
      </c>
      <c r="E2435" s="127" t="s">
        <v>3299</v>
      </c>
      <c r="F2435" s="128">
        <v>23.61</v>
      </c>
      <c r="G2435" s="128">
        <v>23.81</v>
      </c>
      <c r="H2435" s="128">
        <v>18.89</v>
      </c>
      <c r="I2435" s="311"/>
      <c r="J2435" s="319">
        <f>ROUND(SUMIF(Anlagenbewegungsdaten!B:B,A2435,Anlagenbewegungsdaten!C:C),3)</f>
        <v>0</v>
      </c>
      <c r="K2435" s="320">
        <f>ROUND(SUMIF(Anlagenbewegungsdaten!$B:$B,$A2435,Anlagenbewegungsdaten!$D:$D),2)</f>
        <v>0</v>
      </c>
      <c r="L2435" s="321">
        <f t="shared" si="86"/>
        <v>0</v>
      </c>
      <c r="M2435" s="341" t="s">
        <v>4950</v>
      </c>
      <c r="N2435" s="341" t="s">
        <v>4963</v>
      </c>
      <c r="O2435" s="323">
        <f>ROUND(SUMIF(Anlagenbewegungsdaten_AV!B:B,A2435,Anlagenbewegungsdaten_AV!C:C),3)</f>
        <v>0</v>
      </c>
      <c r="P2435" s="320">
        <f>ROUND(SUMIF(Anlagenbewegungsdaten_AV!$B:$B,$A2435,Anlagenbewegungsdaten_AV!$D:$D),2)</f>
        <v>0</v>
      </c>
      <c r="Q2435" s="321">
        <f t="shared" si="87"/>
        <v>0</v>
      </c>
      <c r="S2435" s="324"/>
      <c r="T2435" s="317"/>
      <c r="U2435" s="325"/>
      <c r="V2435" s="325"/>
    </row>
    <row r="2436" spans="1:22" ht="15" customHeight="1" x14ac:dyDescent="0.25">
      <c r="A2436" s="129" t="s">
        <v>4467</v>
      </c>
      <c r="B2436" s="126" t="s">
        <v>2087</v>
      </c>
      <c r="C2436" s="127" t="s">
        <v>4023</v>
      </c>
      <c r="D2436" s="127" t="s">
        <v>4209</v>
      </c>
      <c r="E2436" s="127" t="s">
        <v>4069</v>
      </c>
      <c r="F2436" s="128">
        <v>23.58</v>
      </c>
      <c r="G2436" s="128">
        <v>23.779999999999998</v>
      </c>
      <c r="H2436" s="128">
        <v>18.86</v>
      </c>
      <c r="I2436" s="311"/>
      <c r="J2436" s="319">
        <f>ROUND(SUMIF(Anlagenbewegungsdaten!B:B,A2436,Anlagenbewegungsdaten!C:C),3)</f>
        <v>0</v>
      </c>
      <c r="K2436" s="320">
        <f>ROUND(SUMIF(Anlagenbewegungsdaten!$B:$B,$A2436,Anlagenbewegungsdaten!$D:$D),2)</f>
        <v>0</v>
      </c>
      <c r="L2436" s="321">
        <f t="shared" si="86"/>
        <v>0</v>
      </c>
      <c r="M2436" s="341" t="s">
        <v>4950</v>
      </c>
      <c r="N2436" s="341" t="s">
        <v>4963</v>
      </c>
      <c r="O2436" s="323">
        <f>ROUND(SUMIF(Anlagenbewegungsdaten_AV!B:B,A2436,Anlagenbewegungsdaten_AV!C:C),3)</f>
        <v>0</v>
      </c>
      <c r="P2436" s="320">
        <f>ROUND(SUMIF(Anlagenbewegungsdaten_AV!$B:$B,$A2436,Anlagenbewegungsdaten_AV!$D:$D),2)</f>
        <v>0</v>
      </c>
      <c r="Q2436" s="321">
        <f t="shared" si="87"/>
        <v>0</v>
      </c>
      <c r="S2436" s="324"/>
      <c r="T2436" s="317"/>
      <c r="U2436" s="325"/>
      <c r="V2436" s="325"/>
    </row>
    <row r="2437" spans="1:22" ht="15" customHeight="1" x14ac:dyDescent="0.25">
      <c r="A2437" s="129" t="s">
        <v>2193</v>
      </c>
      <c r="B2437" s="126" t="s">
        <v>2087</v>
      </c>
      <c r="C2437" s="127" t="s">
        <v>4023</v>
      </c>
      <c r="D2437" s="127" t="s">
        <v>1904</v>
      </c>
      <c r="E2437" s="127" t="s">
        <v>2462</v>
      </c>
      <c r="F2437" s="128">
        <v>20.67</v>
      </c>
      <c r="G2437" s="128">
        <v>20.87</v>
      </c>
      <c r="H2437" s="128">
        <v>16.54</v>
      </c>
      <c r="I2437" s="311"/>
      <c r="J2437" s="319">
        <f>ROUND(SUMIF(Anlagenbewegungsdaten!B:B,A2437,Anlagenbewegungsdaten!C:C),3)</f>
        <v>0</v>
      </c>
      <c r="K2437" s="320">
        <f>ROUND(SUMIF(Anlagenbewegungsdaten!$B:$B,$A2437,Anlagenbewegungsdaten!$D:$D),2)</f>
        <v>0</v>
      </c>
      <c r="L2437" s="321">
        <f t="shared" si="86"/>
        <v>0</v>
      </c>
      <c r="M2437" s="341" t="s">
        <v>4950</v>
      </c>
      <c r="N2437" s="341" t="s">
        <v>4963</v>
      </c>
      <c r="O2437" s="323">
        <f>ROUND(SUMIF(Anlagenbewegungsdaten_AV!B:B,A2437,Anlagenbewegungsdaten_AV!C:C),3)</f>
        <v>0</v>
      </c>
      <c r="P2437" s="320">
        <f>ROUND(SUMIF(Anlagenbewegungsdaten_AV!$B:$B,$A2437,Anlagenbewegungsdaten_AV!$D:$D),2)</f>
        <v>0</v>
      </c>
      <c r="Q2437" s="321">
        <f t="shared" si="87"/>
        <v>0</v>
      </c>
      <c r="S2437" s="324"/>
      <c r="T2437" s="317"/>
      <c r="U2437" s="325"/>
      <c r="V2437" s="325"/>
    </row>
    <row r="2438" spans="1:22" ht="15" customHeight="1" x14ac:dyDescent="0.25">
      <c r="A2438" s="129" t="s">
        <v>2194</v>
      </c>
      <c r="B2438" s="126" t="s">
        <v>2087</v>
      </c>
      <c r="C2438" s="127" t="s">
        <v>4023</v>
      </c>
      <c r="D2438" s="127" t="s">
        <v>1906</v>
      </c>
      <c r="E2438" s="127" t="s">
        <v>2465</v>
      </c>
      <c r="F2438" s="128">
        <v>22.67</v>
      </c>
      <c r="G2438" s="128">
        <v>22.87</v>
      </c>
      <c r="H2438" s="128">
        <v>18.14</v>
      </c>
      <c r="I2438" s="311"/>
      <c r="J2438" s="319">
        <f>ROUND(SUMIF(Anlagenbewegungsdaten!B:B,A2438,Anlagenbewegungsdaten!C:C),3)</f>
        <v>0</v>
      </c>
      <c r="K2438" s="320">
        <f>ROUND(SUMIF(Anlagenbewegungsdaten!$B:$B,$A2438,Anlagenbewegungsdaten!$D:$D),2)</f>
        <v>0</v>
      </c>
      <c r="L2438" s="321">
        <f t="shared" si="86"/>
        <v>0</v>
      </c>
      <c r="M2438" s="341" t="s">
        <v>4950</v>
      </c>
      <c r="N2438" s="341" t="s">
        <v>4963</v>
      </c>
      <c r="O2438" s="323">
        <f>ROUND(SUMIF(Anlagenbewegungsdaten_AV!B:B,A2438,Anlagenbewegungsdaten_AV!C:C),3)</f>
        <v>0</v>
      </c>
      <c r="P2438" s="320">
        <f>ROUND(SUMIF(Anlagenbewegungsdaten_AV!$B:$B,$A2438,Anlagenbewegungsdaten_AV!$D:$D),2)</f>
        <v>0</v>
      </c>
      <c r="Q2438" s="321">
        <f t="shared" si="87"/>
        <v>0</v>
      </c>
      <c r="S2438" s="324"/>
      <c r="T2438" s="317"/>
      <c r="U2438" s="325"/>
      <c r="V2438" s="325"/>
    </row>
    <row r="2439" spans="1:22" ht="15" customHeight="1" x14ac:dyDescent="0.25">
      <c r="A2439" s="129" t="s">
        <v>2195</v>
      </c>
      <c r="B2439" s="126" t="s">
        <v>2087</v>
      </c>
      <c r="C2439" s="127" t="s">
        <v>4023</v>
      </c>
      <c r="D2439" s="127" t="s">
        <v>1908</v>
      </c>
      <c r="E2439" s="127" t="s">
        <v>1543</v>
      </c>
      <c r="F2439" s="128">
        <v>23.67</v>
      </c>
      <c r="G2439" s="128">
        <v>23.87</v>
      </c>
      <c r="H2439" s="128">
        <v>18.940000000000001</v>
      </c>
      <c r="I2439" s="311"/>
      <c r="J2439" s="319">
        <f>ROUND(SUMIF(Anlagenbewegungsdaten!B:B,A2439,Anlagenbewegungsdaten!C:C),3)</f>
        <v>0</v>
      </c>
      <c r="K2439" s="320">
        <f>ROUND(SUMIF(Anlagenbewegungsdaten!$B:$B,$A2439,Anlagenbewegungsdaten!$D:$D),2)</f>
        <v>0</v>
      </c>
      <c r="L2439" s="321">
        <f t="shared" si="86"/>
        <v>0</v>
      </c>
      <c r="M2439" s="341" t="s">
        <v>4950</v>
      </c>
      <c r="N2439" s="341" t="s">
        <v>4963</v>
      </c>
      <c r="O2439" s="323">
        <f>ROUND(SUMIF(Anlagenbewegungsdaten_AV!B:B,A2439,Anlagenbewegungsdaten_AV!C:C),3)</f>
        <v>0</v>
      </c>
      <c r="P2439" s="320">
        <f>ROUND(SUMIF(Anlagenbewegungsdaten_AV!$B:$B,$A2439,Anlagenbewegungsdaten_AV!$D:$D),2)</f>
        <v>0</v>
      </c>
      <c r="Q2439" s="321">
        <f t="shared" si="87"/>
        <v>0</v>
      </c>
      <c r="S2439" s="324"/>
      <c r="T2439" s="317"/>
      <c r="U2439" s="325"/>
      <c r="V2439" s="325"/>
    </row>
    <row r="2440" spans="1:22" ht="15" customHeight="1" x14ac:dyDescent="0.25">
      <c r="A2440" s="129" t="s">
        <v>2196</v>
      </c>
      <c r="B2440" s="126" t="s">
        <v>2087</v>
      </c>
      <c r="C2440" s="127" t="s">
        <v>4023</v>
      </c>
      <c r="D2440" s="127" t="s">
        <v>1910</v>
      </c>
      <c r="E2440" s="127" t="s">
        <v>1546</v>
      </c>
      <c r="F2440" s="128">
        <v>23.67</v>
      </c>
      <c r="G2440" s="128">
        <v>23.87</v>
      </c>
      <c r="H2440" s="128">
        <v>18.940000000000001</v>
      </c>
      <c r="I2440" s="311"/>
      <c r="J2440" s="319">
        <f>ROUND(SUMIF(Anlagenbewegungsdaten!B:B,A2440,Anlagenbewegungsdaten!C:C),3)</f>
        <v>0</v>
      </c>
      <c r="K2440" s="320">
        <f>ROUND(SUMIF(Anlagenbewegungsdaten!$B:$B,$A2440,Anlagenbewegungsdaten!$D:$D),2)</f>
        <v>0</v>
      </c>
      <c r="L2440" s="321">
        <f t="shared" si="86"/>
        <v>0</v>
      </c>
      <c r="M2440" s="341" t="s">
        <v>4950</v>
      </c>
      <c r="N2440" s="341" t="s">
        <v>4963</v>
      </c>
      <c r="O2440" s="323">
        <f>ROUND(SUMIF(Anlagenbewegungsdaten_AV!B:B,A2440,Anlagenbewegungsdaten_AV!C:C),3)</f>
        <v>0</v>
      </c>
      <c r="P2440" s="320">
        <f>ROUND(SUMIF(Anlagenbewegungsdaten_AV!$B:$B,$A2440,Anlagenbewegungsdaten_AV!$D:$D),2)</f>
        <v>0</v>
      </c>
      <c r="Q2440" s="321">
        <f t="shared" si="87"/>
        <v>0</v>
      </c>
      <c r="S2440" s="324"/>
      <c r="T2440" s="317"/>
      <c r="U2440" s="325"/>
      <c r="V2440" s="325"/>
    </row>
    <row r="2441" spans="1:22" ht="15" customHeight="1" x14ac:dyDescent="0.25">
      <c r="A2441" s="129" t="s">
        <v>2951</v>
      </c>
      <c r="B2441" s="126" t="s">
        <v>2087</v>
      </c>
      <c r="C2441" s="127" t="s">
        <v>4023</v>
      </c>
      <c r="D2441" s="127" t="s">
        <v>2696</v>
      </c>
      <c r="E2441" s="127" t="s">
        <v>2555</v>
      </c>
      <c r="F2441" s="128">
        <v>23.64</v>
      </c>
      <c r="G2441" s="128">
        <v>23.84</v>
      </c>
      <c r="H2441" s="128">
        <v>18.91</v>
      </c>
      <c r="I2441" s="311"/>
      <c r="J2441" s="319">
        <f>ROUND(SUMIF(Anlagenbewegungsdaten!B:B,A2441,Anlagenbewegungsdaten!C:C),3)</f>
        <v>0</v>
      </c>
      <c r="K2441" s="320">
        <f>ROUND(SUMIF(Anlagenbewegungsdaten!$B:$B,$A2441,Anlagenbewegungsdaten!$D:$D),2)</f>
        <v>0</v>
      </c>
      <c r="L2441" s="321">
        <f t="shared" si="86"/>
        <v>0</v>
      </c>
      <c r="M2441" s="341" t="s">
        <v>4950</v>
      </c>
      <c r="N2441" s="341" t="s">
        <v>4963</v>
      </c>
      <c r="O2441" s="323">
        <f>ROUND(SUMIF(Anlagenbewegungsdaten_AV!B:B,A2441,Anlagenbewegungsdaten_AV!C:C),3)</f>
        <v>0</v>
      </c>
      <c r="P2441" s="320">
        <f>ROUND(SUMIF(Anlagenbewegungsdaten_AV!$B:$B,$A2441,Anlagenbewegungsdaten_AV!$D:$D),2)</f>
        <v>0</v>
      </c>
      <c r="Q2441" s="321">
        <f t="shared" si="87"/>
        <v>0</v>
      </c>
      <c r="S2441" s="324"/>
      <c r="T2441" s="317"/>
      <c r="U2441" s="325"/>
      <c r="V2441" s="325"/>
    </row>
    <row r="2442" spans="1:22" ht="15" customHeight="1" x14ac:dyDescent="0.25">
      <c r="A2442" s="129" t="s">
        <v>3695</v>
      </c>
      <c r="B2442" s="126" t="s">
        <v>2087</v>
      </c>
      <c r="C2442" s="127" t="s">
        <v>4023</v>
      </c>
      <c r="D2442" s="127" t="s">
        <v>3440</v>
      </c>
      <c r="E2442" s="127" t="s">
        <v>3299</v>
      </c>
      <c r="F2442" s="128">
        <v>23.61</v>
      </c>
      <c r="G2442" s="128">
        <v>23.81</v>
      </c>
      <c r="H2442" s="128">
        <v>18.89</v>
      </c>
      <c r="I2442" s="311"/>
      <c r="J2442" s="319">
        <f>ROUND(SUMIF(Anlagenbewegungsdaten!B:B,A2442,Anlagenbewegungsdaten!C:C),3)</f>
        <v>0</v>
      </c>
      <c r="K2442" s="320">
        <f>ROUND(SUMIF(Anlagenbewegungsdaten!$B:$B,$A2442,Anlagenbewegungsdaten!$D:$D),2)</f>
        <v>0</v>
      </c>
      <c r="L2442" s="321">
        <f t="shared" ref="L2442:L2505" si="88">IF(ISBLANK(F2442),0,IF(OR($J2442&gt;=100,$J2442&lt;=-100),F2442-(K2442/J2442*100),IF(OR(J2442&gt;-100,J2442&lt;100),(J2442*F2442%)-K2442)))</f>
        <v>0</v>
      </c>
      <c r="M2442" s="341" t="s">
        <v>4950</v>
      </c>
      <c r="N2442" s="341" t="s">
        <v>4963</v>
      </c>
      <c r="O2442" s="323">
        <f>ROUND(SUMIF(Anlagenbewegungsdaten_AV!B:B,A2442,Anlagenbewegungsdaten_AV!C:C),3)</f>
        <v>0</v>
      </c>
      <c r="P2442" s="320">
        <f>ROUND(SUMIF(Anlagenbewegungsdaten_AV!$B:$B,$A2442,Anlagenbewegungsdaten_AV!$D:$D),2)</f>
        <v>0</v>
      </c>
      <c r="Q2442" s="321">
        <f t="shared" ref="Q2442:Q2505" si="89">IF(ISBLANK(H2442),0,IF(OR($O2442&gt;=100,$O2442&lt;=-100),H2442-(P2442/O2442*100),IF(OR(O2442&gt;-100,O2442&lt;100),(O2442*G2442%)-P2442)))</f>
        <v>0</v>
      </c>
      <c r="S2442" s="324"/>
      <c r="T2442" s="317"/>
      <c r="U2442" s="325"/>
      <c r="V2442" s="325"/>
    </row>
    <row r="2443" spans="1:22" ht="15" customHeight="1" x14ac:dyDescent="0.25">
      <c r="A2443" s="129" t="s">
        <v>4468</v>
      </c>
      <c r="B2443" s="126" t="s">
        <v>2087</v>
      </c>
      <c r="C2443" s="127" t="s">
        <v>4023</v>
      </c>
      <c r="D2443" s="127" t="s">
        <v>4211</v>
      </c>
      <c r="E2443" s="127" t="s">
        <v>4069</v>
      </c>
      <c r="F2443" s="128">
        <v>23.58</v>
      </c>
      <c r="G2443" s="128">
        <v>23.779999999999998</v>
      </c>
      <c r="H2443" s="128">
        <v>18.86</v>
      </c>
      <c r="I2443" s="311"/>
      <c r="J2443" s="319">
        <f>ROUND(SUMIF(Anlagenbewegungsdaten!B:B,A2443,Anlagenbewegungsdaten!C:C),3)</f>
        <v>0</v>
      </c>
      <c r="K2443" s="320">
        <f>ROUND(SUMIF(Anlagenbewegungsdaten!$B:$B,$A2443,Anlagenbewegungsdaten!$D:$D),2)</f>
        <v>0</v>
      </c>
      <c r="L2443" s="321">
        <f t="shared" si="88"/>
        <v>0</v>
      </c>
      <c r="M2443" s="341" t="s">
        <v>4950</v>
      </c>
      <c r="N2443" s="341" t="s">
        <v>4963</v>
      </c>
      <c r="O2443" s="323">
        <f>ROUND(SUMIF(Anlagenbewegungsdaten_AV!B:B,A2443,Anlagenbewegungsdaten_AV!C:C),3)</f>
        <v>0</v>
      </c>
      <c r="P2443" s="320">
        <f>ROUND(SUMIF(Anlagenbewegungsdaten_AV!$B:$B,$A2443,Anlagenbewegungsdaten_AV!$D:$D),2)</f>
        <v>0</v>
      </c>
      <c r="Q2443" s="321">
        <f t="shared" si="89"/>
        <v>0</v>
      </c>
      <c r="S2443" s="324"/>
      <c r="T2443" s="317"/>
      <c r="U2443" s="325"/>
      <c r="V2443" s="325"/>
    </row>
    <row r="2444" spans="1:22" ht="15" customHeight="1" x14ac:dyDescent="0.25">
      <c r="A2444" s="129" t="s">
        <v>2197</v>
      </c>
      <c r="B2444" s="126" t="s">
        <v>2087</v>
      </c>
      <c r="C2444" s="127" t="s">
        <v>4023</v>
      </c>
      <c r="D2444" s="127" t="s">
        <v>1912</v>
      </c>
      <c r="E2444" s="127" t="s">
        <v>2462</v>
      </c>
      <c r="F2444" s="128">
        <v>21.67</v>
      </c>
      <c r="G2444" s="128">
        <v>21.87</v>
      </c>
      <c r="H2444" s="128">
        <v>17.34</v>
      </c>
      <c r="I2444" s="311"/>
      <c r="J2444" s="319">
        <f>ROUND(SUMIF(Anlagenbewegungsdaten!B:B,A2444,Anlagenbewegungsdaten!C:C),3)</f>
        <v>0</v>
      </c>
      <c r="K2444" s="320">
        <f>ROUND(SUMIF(Anlagenbewegungsdaten!$B:$B,$A2444,Anlagenbewegungsdaten!$D:$D),2)</f>
        <v>0</v>
      </c>
      <c r="L2444" s="321">
        <f t="shared" si="88"/>
        <v>0</v>
      </c>
      <c r="M2444" s="341" t="s">
        <v>4950</v>
      </c>
      <c r="N2444" s="341" t="s">
        <v>4963</v>
      </c>
      <c r="O2444" s="323">
        <f>ROUND(SUMIF(Anlagenbewegungsdaten_AV!B:B,A2444,Anlagenbewegungsdaten_AV!C:C),3)</f>
        <v>0</v>
      </c>
      <c r="P2444" s="320">
        <f>ROUND(SUMIF(Anlagenbewegungsdaten_AV!$B:$B,$A2444,Anlagenbewegungsdaten_AV!$D:$D),2)</f>
        <v>0</v>
      </c>
      <c r="Q2444" s="321">
        <f t="shared" si="89"/>
        <v>0</v>
      </c>
      <c r="S2444" s="324"/>
      <c r="T2444" s="317"/>
      <c r="U2444" s="325"/>
      <c r="V2444" s="325"/>
    </row>
    <row r="2445" spans="1:22" ht="15" customHeight="1" x14ac:dyDescent="0.25">
      <c r="A2445" s="129" t="s">
        <v>2198</v>
      </c>
      <c r="B2445" s="126" t="s">
        <v>2087</v>
      </c>
      <c r="C2445" s="127" t="s">
        <v>4023</v>
      </c>
      <c r="D2445" s="127" t="s">
        <v>1914</v>
      </c>
      <c r="E2445" s="127" t="s">
        <v>2465</v>
      </c>
      <c r="F2445" s="128">
        <v>23.67</v>
      </c>
      <c r="G2445" s="128">
        <v>23.87</v>
      </c>
      <c r="H2445" s="128">
        <v>18.940000000000001</v>
      </c>
      <c r="I2445" s="311"/>
      <c r="J2445" s="319">
        <f>ROUND(SUMIF(Anlagenbewegungsdaten!B:B,A2445,Anlagenbewegungsdaten!C:C),3)</f>
        <v>0</v>
      </c>
      <c r="K2445" s="320">
        <f>ROUND(SUMIF(Anlagenbewegungsdaten!$B:$B,$A2445,Anlagenbewegungsdaten!$D:$D),2)</f>
        <v>0</v>
      </c>
      <c r="L2445" s="321">
        <f t="shared" si="88"/>
        <v>0</v>
      </c>
      <c r="M2445" s="341" t="s">
        <v>4950</v>
      </c>
      <c r="N2445" s="341" t="s">
        <v>4963</v>
      </c>
      <c r="O2445" s="323">
        <f>ROUND(SUMIF(Anlagenbewegungsdaten_AV!B:B,A2445,Anlagenbewegungsdaten_AV!C:C),3)</f>
        <v>0</v>
      </c>
      <c r="P2445" s="320">
        <f>ROUND(SUMIF(Anlagenbewegungsdaten_AV!$B:$B,$A2445,Anlagenbewegungsdaten_AV!$D:$D),2)</f>
        <v>0</v>
      </c>
      <c r="Q2445" s="321">
        <f t="shared" si="89"/>
        <v>0</v>
      </c>
      <c r="S2445" s="324"/>
      <c r="T2445" s="317"/>
      <c r="U2445" s="325"/>
      <c r="V2445" s="325"/>
    </row>
    <row r="2446" spans="1:22" ht="15" customHeight="1" x14ac:dyDescent="0.25">
      <c r="A2446" s="129" t="s">
        <v>2199</v>
      </c>
      <c r="B2446" s="126" t="s">
        <v>2087</v>
      </c>
      <c r="C2446" s="127" t="s">
        <v>4023</v>
      </c>
      <c r="D2446" s="127" t="s">
        <v>1916</v>
      </c>
      <c r="E2446" s="127" t="s">
        <v>1543</v>
      </c>
      <c r="F2446" s="128">
        <v>24.67</v>
      </c>
      <c r="G2446" s="128">
        <v>24.87</v>
      </c>
      <c r="H2446" s="128">
        <v>19.739999999999998</v>
      </c>
      <c r="I2446" s="311"/>
      <c r="J2446" s="319">
        <f>ROUND(SUMIF(Anlagenbewegungsdaten!B:B,A2446,Anlagenbewegungsdaten!C:C),3)</f>
        <v>0</v>
      </c>
      <c r="K2446" s="320">
        <f>ROUND(SUMIF(Anlagenbewegungsdaten!$B:$B,$A2446,Anlagenbewegungsdaten!$D:$D),2)</f>
        <v>0</v>
      </c>
      <c r="L2446" s="321">
        <f t="shared" si="88"/>
        <v>0</v>
      </c>
      <c r="M2446" s="341" t="s">
        <v>4950</v>
      </c>
      <c r="N2446" s="341" t="s">
        <v>4963</v>
      </c>
      <c r="O2446" s="323">
        <f>ROUND(SUMIF(Anlagenbewegungsdaten_AV!B:B,A2446,Anlagenbewegungsdaten_AV!C:C),3)</f>
        <v>0</v>
      </c>
      <c r="P2446" s="320">
        <f>ROUND(SUMIF(Anlagenbewegungsdaten_AV!$B:$B,$A2446,Anlagenbewegungsdaten_AV!$D:$D),2)</f>
        <v>0</v>
      </c>
      <c r="Q2446" s="321">
        <f t="shared" si="89"/>
        <v>0</v>
      </c>
      <c r="S2446" s="324"/>
      <c r="T2446" s="317"/>
      <c r="U2446" s="325"/>
      <c r="V2446" s="325"/>
    </row>
    <row r="2447" spans="1:22" ht="15" customHeight="1" x14ac:dyDescent="0.25">
      <c r="A2447" s="129" t="s">
        <v>2200</v>
      </c>
      <c r="B2447" s="126" t="s">
        <v>2087</v>
      </c>
      <c r="C2447" s="127" t="s">
        <v>4023</v>
      </c>
      <c r="D2447" s="127" t="s">
        <v>1918</v>
      </c>
      <c r="E2447" s="127" t="s">
        <v>1546</v>
      </c>
      <c r="F2447" s="128">
        <v>24.67</v>
      </c>
      <c r="G2447" s="128">
        <v>24.87</v>
      </c>
      <c r="H2447" s="128">
        <v>19.739999999999998</v>
      </c>
      <c r="I2447" s="311"/>
      <c r="J2447" s="319">
        <f>ROUND(SUMIF(Anlagenbewegungsdaten!B:B,A2447,Anlagenbewegungsdaten!C:C),3)</f>
        <v>0</v>
      </c>
      <c r="K2447" s="320">
        <f>ROUND(SUMIF(Anlagenbewegungsdaten!$B:$B,$A2447,Anlagenbewegungsdaten!$D:$D),2)</f>
        <v>0</v>
      </c>
      <c r="L2447" s="321">
        <f t="shared" si="88"/>
        <v>0</v>
      </c>
      <c r="M2447" s="341" t="s">
        <v>4950</v>
      </c>
      <c r="N2447" s="341" t="s">
        <v>4963</v>
      </c>
      <c r="O2447" s="323">
        <f>ROUND(SUMIF(Anlagenbewegungsdaten_AV!B:B,A2447,Anlagenbewegungsdaten_AV!C:C),3)</f>
        <v>0</v>
      </c>
      <c r="P2447" s="320">
        <f>ROUND(SUMIF(Anlagenbewegungsdaten_AV!$B:$B,$A2447,Anlagenbewegungsdaten_AV!$D:$D),2)</f>
        <v>0</v>
      </c>
      <c r="Q2447" s="321">
        <f t="shared" si="89"/>
        <v>0</v>
      </c>
      <c r="S2447" s="324"/>
      <c r="T2447" s="317"/>
      <c r="U2447" s="325"/>
      <c r="V2447" s="325"/>
    </row>
    <row r="2448" spans="1:22" ht="15" customHeight="1" x14ac:dyDescent="0.25">
      <c r="A2448" s="129" t="s">
        <v>2952</v>
      </c>
      <c r="B2448" s="126" t="s">
        <v>2087</v>
      </c>
      <c r="C2448" s="127" t="s">
        <v>4023</v>
      </c>
      <c r="D2448" s="127" t="s">
        <v>2698</v>
      </c>
      <c r="E2448" s="127" t="s">
        <v>2555</v>
      </c>
      <c r="F2448" s="128">
        <v>24.64</v>
      </c>
      <c r="G2448" s="128">
        <v>24.84</v>
      </c>
      <c r="H2448" s="128">
        <v>19.71</v>
      </c>
      <c r="I2448" s="311"/>
      <c r="J2448" s="319">
        <f>ROUND(SUMIF(Anlagenbewegungsdaten!B:B,A2448,Anlagenbewegungsdaten!C:C),3)</f>
        <v>0</v>
      </c>
      <c r="K2448" s="320">
        <f>ROUND(SUMIF(Anlagenbewegungsdaten!$B:$B,$A2448,Anlagenbewegungsdaten!$D:$D),2)</f>
        <v>0</v>
      </c>
      <c r="L2448" s="321">
        <f t="shared" si="88"/>
        <v>0</v>
      </c>
      <c r="M2448" s="341" t="s">
        <v>4950</v>
      </c>
      <c r="N2448" s="341" t="s">
        <v>4963</v>
      </c>
      <c r="O2448" s="323">
        <f>ROUND(SUMIF(Anlagenbewegungsdaten_AV!B:B,A2448,Anlagenbewegungsdaten_AV!C:C),3)</f>
        <v>0</v>
      </c>
      <c r="P2448" s="320">
        <f>ROUND(SUMIF(Anlagenbewegungsdaten_AV!$B:$B,$A2448,Anlagenbewegungsdaten_AV!$D:$D),2)</f>
        <v>0</v>
      </c>
      <c r="Q2448" s="321">
        <f t="shared" si="89"/>
        <v>0</v>
      </c>
      <c r="S2448" s="324"/>
      <c r="T2448" s="317"/>
      <c r="U2448" s="325"/>
      <c r="V2448" s="325"/>
    </row>
    <row r="2449" spans="1:22" ht="15" customHeight="1" x14ac:dyDescent="0.25">
      <c r="A2449" s="129" t="s">
        <v>3696</v>
      </c>
      <c r="B2449" s="126" t="s">
        <v>2087</v>
      </c>
      <c r="C2449" s="127" t="s">
        <v>4023</v>
      </c>
      <c r="D2449" s="127" t="s">
        <v>3442</v>
      </c>
      <c r="E2449" s="127" t="s">
        <v>3299</v>
      </c>
      <c r="F2449" s="128">
        <v>24.61</v>
      </c>
      <c r="G2449" s="128">
        <v>24.81</v>
      </c>
      <c r="H2449" s="128">
        <v>19.690000000000001</v>
      </c>
      <c r="I2449" s="311"/>
      <c r="J2449" s="319">
        <f>ROUND(SUMIF(Anlagenbewegungsdaten!B:B,A2449,Anlagenbewegungsdaten!C:C),3)</f>
        <v>0</v>
      </c>
      <c r="K2449" s="320">
        <f>ROUND(SUMIF(Anlagenbewegungsdaten!$B:$B,$A2449,Anlagenbewegungsdaten!$D:$D),2)</f>
        <v>0</v>
      </c>
      <c r="L2449" s="321">
        <f t="shared" si="88"/>
        <v>0</v>
      </c>
      <c r="M2449" s="341" t="s">
        <v>4950</v>
      </c>
      <c r="N2449" s="341" t="s">
        <v>4963</v>
      </c>
      <c r="O2449" s="323">
        <f>ROUND(SUMIF(Anlagenbewegungsdaten_AV!B:B,A2449,Anlagenbewegungsdaten_AV!C:C),3)</f>
        <v>0</v>
      </c>
      <c r="P2449" s="320">
        <f>ROUND(SUMIF(Anlagenbewegungsdaten_AV!$B:$B,$A2449,Anlagenbewegungsdaten_AV!$D:$D),2)</f>
        <v>0</v>
      </c>
      <c r="Q2449" s="321">
        <f t="shared" si="89"/>
        <v>0</v>
      </c>
      <c r="S2449" s="324"/>
      <c r="T2449" s="317"/>
      <c r="U2449" s="325"/>
      <c r="V2449" s="325"/>
    </row>
    <row r="2450" spans="1:22" ht="15" customHeight="1" x14ac:dyDescent="0.25">
      <c r="A2450" s="129" t="s">
        <v>4469</v>
      </c>
      <c r="B2450" s="126" t="s">
        <v>2087</v>
      </c>
      <c r="C2450" s="127" t="s">
        <v>4023</v>
      </c>
      <c r="D2450" s="127" t="s">
        <v>4213</v>
      </c>
      <c r="E2450" s="127" t="s">
        <v>4069</v>
      </c>
      <c r="F2450" s="128">
        <v>24.58</v>
      </c>
      <c r="G2450" s="128">
        <v>24.779999999999998</v>
      </c>
      <c r="H2450" s="128">
        <v>19.66</v>
      </c>
      <c r="I2450" s="311"/>
      <c r="J2450" s="319">
        <f>ROUND(SUMIF(Anlagenbewegungsdaten!B:B,A2450,Anlagenbewegungsdaten!C:C),3)</f>
        <v>0</v>
      </c>
      <c r="K2450" s="320">
        <f>ROUND(SUMIF(Anlagenbewegungsdaten!$B:$B,$A2450,Anlagenbewegungsdaten!$D:$D),2)</f>
        <v>0</v>
      </c>
      <c r="L2450" s="321">
        <f t="shared" si="88"/>
        <v>0</v>
      </c>
      <c r="M2450" s="341" t="s">
        <v>4950</v>
      </c>
      <c r="N2450" s="341" t="s">
        <v>4963</v>
      </c>
      <c r="O2450" s="323">
        <f>ROUND(SUMIF(Anlagenbewegungsdaten_AV!B:B,A2450,Anlagenbewegungsdaten_AV!C:C),3)</f>
        <v>0</v>
      </c>
      <c r="P2450" s="320">
        <f>ROUND(SUMIF(Anlagenbewegungsdaten_AV!$B:$B,$A2450,Anlagenbewegungsdaten_AV!$D:$D),2)</f>
        <v>0</v>
      </c>
      <c r="Q2450" s="321">
        <f t="shared" si="89"/>
        <v>0</v>
      </c>
      <c r="S2450" s="324"/>
      <c r="T2450" s="317"/>
      <c r="U2450" s="325"/>
      <c r="V2450" s="325"/>
    </row>
    <row r="2451" spans="1:22" ht="15" customHeight="1" x14ac:dyDescent="0.25">
      <c r="A2451" s="129" t="s">
        <v>2201</v>
      </c>
      <c r="B2451" s="126" t="s">
        <v>2087</v>
      </c>
      <c r="C2451" s="127" t="s">
        <v>4023</v>
      </c>
      <c r="D2451" s="127" t="s">
        <v>1920</v>
      </c>
      <c r="E2451" s="127" t="s">
        <v>2462</v>
      </c>
      <c r="F2451" s="128">
        <v>24.67</v>
      </c>
      <c r="G2451" s="128">
        <v>24.87</v>
      </c>
      <c r="H2451" s="128">
        <v>19.739999999999998</v>
      </c>
      <c r="I2451" s="311"/>
      <c r="J2451" s="319">
        <f>ROUND(SUMIF(Anlagenbewegungsdaten!B:B,A2451,Anlagenbewegungsdaten!C:C),3)</f>
        <v>0</v>
      </c>
      <c r="K2451" s="320">
        <f>ROUND(SUMIF(Anlagenbewegungsdaten!$B:$B,$A2451,Anlagenbewegungsdaten!$D:$D),2)</f>
        <v>0</v>
      </c>
      <c r="L2451" s="321">
        <f t="shared" si="88"/>
        <v>0</v>
      </c>
      <c r="M2451" s="341" t="s">
        <v>4950</v>
      </c>
      <c r="N2451" s="341" t="s">
        <v>4963</v>
      </c>
      <c r="O2451" s="323">
        <f>ROUND(SUMIF(Anlagenbewegungsdaten_AV!B:B,A2451,Anlagenbewegungsdaten_AV!C:C),3)</f>
        <v>0</v>
      </c>
      <c r="P2451" s="320">
        <f>ROUND(SUMIF(Anlagenbewegungsdaten_AV!$B:$B,$A2451,Anlagenbewegungsdaten_AV!$D:$D),2)</f>
        <v>0</v>
      </c>
      <c r="Q2451" s="321">
        <f t="shared" si="89"/>
        <v>0</v>
      </c>
      <c r="S2451" s="324"/>
      <c r="T2451" s="317"/>
      <c r="U2451" s="325"/>
      <c r="V2451" s="325"/>
    </row>
    <row r="2452" spans="1:22" ht="15" customHeight="1" x14ac:dyDescent="0.25">
      <c r="A2452" s="129" t="s">
        <v>2202</v>
      </c>
      <c r="B2452" s="126" t="s">
        <v>2087</v>
      </c>
      <c r="C2452" s="127" t="s">
        <v>4023</v>
      </c>
      <c r="D2452" s="127" t="s">
        <v>1922</v>
      </c>
      <c r="E2452" s="127" t="s">
        <v>2465</v>
      </c>
      <c r="F2452" s="128">
        <v>26.67</v>
      </c>
      <c r="G2452" s="128">
        <v>26.87</v>
      </c>
      <c r="H2452" s="128">
        <v>21.34</v>
      </c>
      <c r="I2452" s="311"/>
      <c r="J2452" s="319">
        <f>ROUND(SUMIF(Anlagenbewegungsdaten!B:B,A2452,Anlagenbewegungsdaten!C:C),3)</f>
        <v>0</v>
      </c>
      <c r="K2452" s="320">
        <f>ROUND(SUMIF(Anlagenbewegungsdaten!$B:$B,$A2452,Anlagenbewegungsdaten!$D:$D),2)</f>
        <v>0</v>
      </c>
      <c r="L2452" s="321">
        <f t="shared" si="88"/>
        <v>0</v>
      </c>
      <c r="M2452" s="341" t="s">
        <v>4950</v>
      </c>
      <c r="N2452" s="341" t="s">
        <v>4963</v>
      </c>
      <c r="O2452" s="323">
        <f>ROUND(SUMIF(Anlagenbewegungsdaten_AV!B:B,A2452,Anlagenbewegungsdaten_AV!C:C),3)</f>
        <v>0</v>
      </c>
      <c r="P2452" s="320">
        <f>ROUND(SUMIF(Anlagenbewegungsdaten_AV!$B:$B,$A2452,Anlagenbewegungsdaten_AV!$D:$D),2)</f>
        <v>0</v>
      </c>
      <c r="Q2452" s="321">
        <f t="shared" si="89"/>
        <v>0</v>
      </c>
      <c r="S2452" s="324"/>
      <c r="T2452" s="317"/>
      <c r="U2452" s="325"/>
      <c r="V2452" s="325"/>
    </row>
    <row r="2453" spans="1:22" ht="15" customHeight="1" x14ac:dyDescent="0.25">
      <c r="A2453" s="129" t="s">
        <v>2203</v>
      </c>
      <c r="B2453" s="126" t="s">
        <v>2087</v>
      </c>
      <c r="C2453" s="127" t="s">
        <v>4023</v>
      </c>
      <c r="D2453" s="127" t="s">
        <v>1924</v>
      </c>
      <c r="E2453" s="127" t="s">
        <v>1543</v>
      </c>
      <c r="F2453" s="128">
        <v>27.67</v>
      </c>
      <c r="G2453" s="128">
        <v>27.87</v>
      </c>
      <c r="H2453" s="128">
        <v>22.14</v>
      </c>
      <c r="I2453" s="311"/>
      <c r="J2453" s="319">
        <f>ROUND(SUMIF(Anlagenbewegungsdaten!B:B,A2453,Anlagenbewegungsdaten!C:C),3)</f>
        <v>0</v>
      </c>
      <c r="K2453" s="320">
        <f>ROUND(SUMIF(Anlagenbewegungsdaten!$B:$B,$A2453,Anlagenbewegungsdaten!$D:$D),2)</f>
        <v>0</v>
      </c>
      <c r="L2453" s="321">
        <f t="shared" si="88"/>
        <v>0</v>
      </c>
      <c r="M2453" s="341" t="s">
        <v>4950</v>
      </c>
      <c r="N2453" s="341" t="s">
        <v>4963</v>
      </c>
      <c r="O2453" s="323">
        <f>ROUND(SUMIF(Anlagenbewegungsdaten_AV!B:B,A2453,Anlagenbewegungsdaten_AV!C:C),3)</f>
        <v>0</v>
      </c>
      <c r="P2453" s="320">
        <f>ROUND(SUMIF(Anlagenbewegungsdaten_AV!$B:$B,$A2453,Anlagenbewegungsdaten_AV!$D:$D),2)</f>
        <v>0</v>
      </c>
      <c r="Q2453" s="321">
        <f t="shared" si="89"/>
        <v>0</v>
      </c>
      <c r="S2453" s="324"/>
      <c r="T2453" s="317"/>
      <c r="U2453" s="325"/>
      <c r="V2453" s="325"/>
    </row>
    <row r="2454" spans="1:22" ht="15" customHeight="1" x14ac:dyDescent="0.25">
      <c r="A2454" s="129" t="s">
        <v>2204</v>
      </c>
      <c r="B2454" s="126" t="s">
        <v>2087</v>
      </c>
      <c r="C2454" s="127" t="s">
        <v>4023</v>
      </c>
      <c r="D2454" s="127" t="s">
        <v>1926</v>
      </c>
      <c r="E2454" s="127" t="s">
        <v>1546</v>
      </c>
      <c r="F2454" s="128">
        <v>27.67</v>
      </c>
      <c r="G2454" s="128">
        <v>27.87</v>
      </c>
      <c r="H2454" s="128">
        <v>22.14</v>
      </c>
      <c r="I2454" s="311"/>
      <c r="J2454" s="319">
        <f>ROUND(SUMIF(Anlagenbewegungsdaten!B:B,A2454,Anlagenbewegungsdaten!C:C),3)</f>
        <v>0</v>
      </c>
      <c r="K2454" s="320">
        <f>ROUND(SUMIF(Anlagenbewegungsdaten!$B:$B,$A2454,Anlagenbewegungsdaten!$D:$D),2)</f>
        <v>0</v>
      </c>
      <c r="L2454" s="321">
        <f t="shared" si="88"/>
        <v>0</v>
      </c>
      <c r="M2454" s="341" t="s">
        <v>4950</v>
      </c>
      <c r="N2454" s="341" t="s">
        <v>4963</v>
      </c>
      <c r="O2454" s="323">
        <f>ROUND(SUMIF(Anlagenbewegungsdaten_AV!B:B,A2454,Anlagenbewegungsdaten_AV!C:C),3)</f>
        <v>0</v>
      </c>
      <c r="P2454" s="320">
        <f>ROUND(SUMIF(Anlagenbewegungsdaten_AV!$B:$B,$A2454,Anlagenbewegungsdaten_AV!$D:$D),2)</f>
        <v>0</v>
      </c>
      <c r="Q2454" s="321">
        <f t="shared" si="89"/>
        <v>0</v>
      </c>
      <c r="S2454" s="324"/>
      <c r="T2454" s="317"/>
      <c r="U2454" s="325"/>
      <c r="V2454" s="325"/>
    </row>
    <row r="2455" spans="1:22" ht="15" customHeight="1" x14ac:dyDescent="0.25">
      <c r="A2455" s="129" t="s">
        <v>2953</v>
      </c>
      <c r="B2455" s="126" t="s">
        <v>2087</v>
      </c>
      <c r="C2455" s="127" t="s">
        <v>4023</v>
      </c>
      <c r="D2455" s="127" t="s">
        <v>2700</v>
      </c>
      <c r="E2455" s="127" t="s">
        <v>2555</v>
      </c>
      <c r="F2455" s="128">
        <v>27.64</v>
      </c>
      <c r="G2455" s="128">
        <v>27.84</v>
      </c>
      <c r="H2455" s="128">
        <v>22.11</v>
      </c>
      <c r="I2455" s="311"/>
      <c r="J2455" s="319">
        <f>ROUND(SUMIF(Anlagenbewegungsdaten!B:B,A2455,Anlagenbewegungsdaten!C:C),3)</f>
        <v>0</v>
      </c>
      <c r="K2455" s="320">
        <f>ROUND(SUMIF(Anlagenbewegungsdaten!$B:$B,$A2455,Anlagenbewegungsdaten!$D:$D),2)</f>
        <v>0</v>
      </c>
      <c r="L2455" s="321">
        <f t="shared" si="88"/>
        <v>0</v>
      </c>
      <c r="M2455" s="341" t="s">
        <v>4950</v>
      </c>
      <c r="N2455" s="341" t="s">
        <v>4963</v>
      </c>
      <c r="O2455" s="323">
        <f>ROUND(SUMIF(Anlagenbewegungsdaten_AV!B:B,A2455,Anlagenbewegungsdaten_AV!C:C),3)</f>
        <v>0</v>
      </c>
      <c r="P2455" s="320">
        <f>ROUND(SUMIF(Anlagenbewegungsdaten_AV!$B:$B,$A2455,Anlagenbewegungsdaten_AV!$D:$D),2)</f>
        <v>0</v>
      </c>
      <c r="Q2455" s="321">
        <f t="shared" si="89"/>
        <v>0</v>
      </c>
      <c r="S2455" s="324"/>
      <c r="T2455" s="317"/>
      <c r="U2455" s="325"/>
      <c r="V2455" s="325"/>
    </row>
    <row r="2456" spans="1:22" ht="15" customHeight="1" x14ac:dyDescent="0.25">
      <c r="A2456" s="129" t="s">
        <v>3697</v>
      </c>
      <c r="B2456" s="126" t="s">
        <v>2087</v>
      </c>
      <c r="C2456" s="127" t="s">
        <v>4023</v>
      </c>
      <c r="D2456" s="127" t="s">
        <v>3444</v>
      </c>
      <c r="E2456" s="127" t="s">
        <v>3299</v>
      </c>
      <c r="F2456" s="128">
        <v>27.61</v>
      </c>
      <c r="G2456" s="128">
        <v>27.81</v>
      </c>
      <c r="H2456" s="128">
        <v>22.09</v>
      </c>
      <c r="I2456" s="311"/>
      <c r="J2456" s="319">
        <f>ROUND(SUMIF(Anlagenbewegungsdaten!B:B,A2456,Anlagenbewegungsdaten!C:C),3)</f>
        <v>0</v>
      </c>
      <c r="K2456" s="320">
        <f>ROUND(SUMIF(Anlagenbewegungsdaten!$B:$B,$A2456,Anlagenbewegungsdaten!$D:$D),2)</f>
        <v>0</v>
      </c>
      <c r="L2456" s="321">
        <f t="shared" si="88"/>
        <v>0</v>
      </c>
      <c r="M2456" s="341" t="s">
        <v>4950</v>
      </c>
      <c r="N2456" s="341" t="s">
        <v>4963</v>
      </c>
      <c r="O2456" s="323">
        <f>ROUND(SUMIF(Anlagenbewegungsdaten_AV!B:B,A2456,Anlagenbewegungsdaten_AV!C:C),3)</f>
        <v>0</v>
      </c>
      <c r="P2456" s="320">
        <f>ROUND(SUMIF(Anlagenbewegungsdaten_AV!$B:$B,$A2456,Anlagenbewegungsdaten_AV!$D:$D),2)</f>
        <v>0</v>
      </c>
      <c r="Q2456" s="321">
        <f t="shared" si="89"/>
        <v>0</v>
      </c>
      <c r="S2456" s="324"/>
      <c r="T2456" s="317"/>
      <c r="U2456" s="325"/>
      <c r="V2456" s="325"/>
    </row>
    <row r="2457" spans="1:22" ht="15" customHeight="1" x14ac:dyDescent="0.25">
      <c r="A2457" s="129" t="s">
        <v>4470</v>
      </c>
      <c r="B2457" s="126" t="s">
        <v>2087</v>
      </c>
      <c r="C2457" s="127" t="s">
        <v>4023</v>
      </c>
      <c r="D2457" s="127" t="s">
        <v>4215</v>
      </c>
      <c r="E2457" s="127" t="s">
        <v>4069</v>
      </c>
      <c r="F2457" s="128">
        <v>27.58</v>
      </c>
      <c r="G2457" s="128">
        <v>27.779999999999998</v>
      </c>
      <c r="H2457" s="128">
        <v>22.06</v>
      </c>
      <c r="I2457" s="311"/>
      <c r="J2457" s="319">
        <f>ROUND(SUMIF(Anlagenbewegungsdaten!B:B,A2457,Anlagenbewegungsdaten!C:C),3)</f>
        <v>0</v>
      </c>
      <c r="K2457" s="320">
        <f>ROUND(SUMIF(Anlagenbewegungsdaten!$B:$B,$A2457,Anlagenbewegungsdaten!$D:$D),2)</f>
        <v>0</v>
      </c>
      <c r="L2457" s="321">
        <f t="shared" si="88"/>
        <v>0</v>
      </c>
      <c r="M2457" s="341" t="s">
        <v>4950</v>
      </c>
      <c r="N2457" s="341" t="s">
        <v>4963</v>
      </c>
      <c r="O2457" s="323">
        <f>ROUND(SUMIF(Anlagenbewegungsdaten_AV!B:B,A2457,Anlagenbewegungsdaten_AV!C:C),3)</f>
        <v>0</v>
      </c>
      <c r="P2457" s="320">
        <f>ROUND(SUMIF(Anlagenbewegungsdaten_AV!$B:$B,$A2457,Anlagenbewegungsdaten_AV!$D:$D),2)</f>
        <v>0</v>
      </c>
      <c r="Q2457" s="321">
        <f t="shared" si="89"/>
        <v>0</v>
      </c>
      <c r="S2457" s="324"/>
      <c r="T2457" s="317"/>
      <c r="U2457" s="325"/>
      <c r="V2457" s="325"/>
    </row>
    <row r="2458" spans="1:22" ht="15" customHeight="1" x14ac:dyDescent="0.25">
      <c r="A2458" s="129" t="s">
        <v>2205</v>
      </c>
      <c r="B2458" s="126" t="s">
        <v>2087</v>
      </c>
      <c r="C2458" s="127" t="s">
        <v>4023</v>
      </c>
      <c r="D2458" s="127" t="s">
        <v>1928</v>
      </c>
      <c r="E2458" s="127" t="s">
        <v>2462</v>
      </c>
      <c r="F2458" s="128">
        <v>25.67</v>
      </c>
      <c r="G2458" s="128">
        <v>25.87</v>
      </c>
      <c r="H2458" s="128">
        <v>20.54</v>
      </c>
      <c r="I2458" s="311"/>
      <c r="J2458" s="319">
        <f>ROUND(SUMIF(Anlagenbewegungsdaten!B:B,A2458,Anlagenbewegungsdaten!C:C),3)</f>
        <v>0</v>
      </c>
      <c r="K2458" s="320">
        <f>ROUND(SUMIF(Anlagenbewegungsdaten!$B:$B,$A2458,Anlagenbewegungsdaten!$D:$D),2)</f>
        <v>0</v>
      </c>
      <c r="L2458" s="321">
        <f t="shared" si="88"/>
        <v>0</v>
      </c>
      <c r="M2458" s="341" t="s">
        <v>4950</v>
      </c>
      <c r="N2458" s="341" t="s">
        <v>4963</v>
      </c>
      <c r="O2458" s="323">
        <f>ROUND(SUMIF(Anlagenbewegungsdaten_AV!B:B,A2458,Anlagenbewegungsdaten_AV!C:C),3)</f>
        <v>0</v>
      </c>
      <c r="P2458" s="320">
        <f>ROUND(SUMIF(Anlagenbewegungsdaten_AV!$B:$B,$A2458,Anlagenbewegungsdaten_AV!$D:$D),2)</f>
        <v>0</v>
      </c>
      <c r="Q2458" s="321">
        <f t="shared" si="89"/>
        <v>0</v>
      </c>
      <c r="S2458" s="324"/>
      <c r="T2458" s="317"/>
      <c r="U2458" s="325"/>
      <c r="V2458" s="325"/>
    </row>
    <row r="2459" spans="1:22" ht="15" customHeight="1" x14ac:dyDescent="0.25">
      <c r="A2459" s="129" t="s">
        <v>2206</v>
      </c>
      <c r="B2459" s="126" t="s">
        <v>2087</v>
      </c>
      <c r="C2459" s="127" t="s">
        <v>4023</v>
      </c>
      <c r="D2459" s="127" t="s">
        <v>1930</v>
      </c>
      <c r="E2459" s="127" t="s">
        <v>2465</v>
      </c>
      <c r="F2459" s="128">
        <v>27.67</v>
      </c>
      <c r="G2459" s="128">
        <v>27.87</v>
      </c>
      <c r="H2459" s="128">
        <v>22.14</v>
      </c>
      <c r="I2459" s="311"/>
      <c r="J2459" s="319">
        <f>ROUND(SUMIF(Anlagenbewegungsdaten!B:B,A2459,Anlagenbewegungsdaten!C:C),3)</f>
        <v>0</v>
      </c>
      <c r="K2459" s="320">
        <f>ROUND(SUMIF(Anlagenbewegungsdaten!$B:$B,$A2459,Anlagenbewegungsdaten!$D:$D),2)</f>
        <v>0</v>
      </c>
      <c r="L2459" s="321">
        <f t="shared" si="88"/>
        <v>0</v>
      </c>
      <c r="M2459" s="341" t="s">
        <v>4950</v>
      </c>
      <c r="N2459" s="341" t="s">
        <v>4963</v>
      </c>
      <c r="O2459" s="323">
        <f>ROUND(SUMIF(Anlagenbewegungsdaten_AV!B:B,A2459,Anlagenbewegungsdaten_AV!C:C),3)</f>
        <v>0</v>
      </c>
      <c r="P2459" s="320">
        <f>ROUND(SUMIF(Anlagenbewegungsdaten_AV!$B:$B,$A2459,Anlagenbewegungsdaten_AV!$D:$D),2)</f>
        <v>0</v>
      </c>
      <c r="Q2459" s="321">
        <f t="shared" si="89"/>
        <v>0</v>
      </c>
      <c r="S2459" s="324"/>
      <c r="T2459" s="317"/>
      <c r="U2459" s="325"/>
      <c r="V2459" s="325"/>
    </row>
    <row r="2460" spans="1:22" ht="15" customHeight="1" x14ac:dyDescent="0.25">
      <c r="A2460" s="129" t="s">
        <v>2207</v>
      </c>
      <c r="B2460" s="126" t="s">
        <v>2087</v>
      </c>
      <c r="C2460" s="127" t="s">
        <v>4023</v>
      </c>
      <c r="D2460" s="127" t="s">
        <v>1932</v>
      </c>
      <c r="E2460" s="127" t="s">
        <v>1543</v>
      </c>
      <c r="F2460" s="128">
        <v>28.67</v>
      </c>
      <c r="G2460" s="128">
        <v>28.87</v>
      </c>
      <c r="H2460" s="128">
        <v>22.94</v>
      </c>
      <c r="I2460" s="311"/>
      <c r="J2460" s="319">
        <f>ROUND(SUMIF(Anlagenbewegungsdaten!B:B,A2460,Anlagenbewegungsdaten!C:C),3)</f>
        <v>0</v>
      </c>
      <c r="K2460" s="320">
        <f>ROUND(SUMIF(Anlagenbewegungsdaten!$B:$B,$A2460,Anlagenbewegungsdaten!$D:$D),2)</f>
        <v>0</v>
      </c>
      <c r="L2460" s="321">
        <f t="shared" si="88"/>
        <v>0</v>
      </c>
      <c r="M2460" s="341" t="s">
        <v>4950</v>
      </c>
      <c r="N2460" s="341" t="s">
        <v>4963</v>
      </c>
      <c r="O2460" s="323">
        <f>ROUND(SUMIF(Anlagenbewegungsdaten_AV!B:B,A2460,Anlagenbewegungsdaten_AV!C:C),3)</f>
        <v>0</v>
      </c>
      <c r="P2460" s="320">
        <f>ROUND(SUMIF(Anlagenbewegungsdaten_AV!$B:$B,$A2460,Anlagenbewegungsdaten_AV!$D:$D),2)</f>
        <v>0</v>
      </c>
      <c r="Q2460" s="321">
        <f t="shared" si="89"/>
        <v>0</v>
      </c>
      <c r="S2460" s="324"/>
      <c r="T2460" s="317"/>
      <c r="U2460" s="325"/>
      <c r="V2460" s="325"/>
    </row>
    <row r="2461" spans="1:22" ht="15" customHeight="1" x14ac:dyDescent="0.25">
      <c r="A2461" s="129" t="s">
        <v>2208</v>
      </c>
      <c r="B2461" s="126" t="s">
        <v>2087</v>
      </c>
      <c r="C2461" s="127" t="s">
        <v>4023</v>
      </c>
      <c r="D2461" s="127" t="s">
        <v>1934</v>
      </c>
      <c r="E2461" s="127" t="s">
        <v>1546</v>
      </c>
      <c r="F2461" s="128">
        <v>28.67</v>
      </c>
      <c r="G2461" s="128">
        <v>28.87</v>
      </c>
      <c r="H2461" s="128">
        <v>22.94</v>
      </c>
      <c r="I2461" s="311"/>
      <c r="J2461" s="319">
        <f>ROUND(SUMIF(Anlagenbewegungsdaten!B:B,A2461,Anlagenbewegungsdaten!C:C),3)</f>
        <v>0</v>
      </c>
      <c r="K2461" s="320">
        <f>ROUND(SUMIF(Anlagenbewegungsdaten!$B:$B,$A2461,Anlagenbewegungsdaten!$D:$D),2)</f>
        <v>0</v>
      </c>
      <c r="L2461" s="321">
        <f t="shared" si="88"/>
        <v>0</v>
      </c>
      <c r="M2461" s="341" t="s">
        <v>4950</v>
      </c>
      <c r="N2461" s="341" t="s">
        <v>4963</v>
      </c>
      <c r="O2461" s="323">
        <f>ROUND(SUMIF(Anlagenbewegungsdaten_AV!B:B,A2461,Anlagenbewegungsdaten_AV!C:C),3)</f>
        <v>0</v>
      </c>
      <c r="P2461" s="320">
        <f>ROUND(SUMIF(Anlagenbewegungsdaten_AV!$B:$B,$A2461,Anlagenbewegungsdaten_AV!$D:$D),2)</f>
        <v>0</v>
      </c>
      <c r="Q2461" s="321">
        <f t="shared" si="89"/>
        <v>0</v>
      </c>
      <c r="S2461" s="324"/>
      <c r="T2461" s="317"/>
      <c r="U2461" s="325"/>
      <c r="V2461" s="325"/>
    </row>
    <row r="2462" spans="1:22" ht="15" customHeight="1" x14ac:dyDescent="0.25">
      <c r="A2462" s="129" t="s">
        <v>2954</v>
      </c>
      <c r="B2462" s="126" t="s">
        <v>2087</v>
      </c>
      <c r="C2462" s="127" t="s">
        <v>4023</v>
      </c>
      <c r="D2462" s="127" t="s">
        <v>2702</v>
      </c>
      <c r="E2462" s="127" t="s">
        <v>2555</v>
      </c>
      <c r="F2462" s="128">
        <v>28.64</v>
      </c>
      <c r="G2462" s="128">
        <v>28.84</v>
      </c>
      <c r="H2462" s="128">
        <v>22.91</v>
      </c>
      <c r="I2462" s="311"/>
      <c r="J2462" s="319">
        <f>ROUND(SUMIF(Anlagenbewegungsdaten!B:B,A2462,Anlagenbewegungsdaten!C:C),3)</f>
        <v>0</v>
      </c>
      <c r="K2462" s="320">
        <f>ROUND(SUMIF(Anlagenbewegungsdaten!$B:$B,$A2462,Anlagenbewegungsdaten!$D:$D),2)</f>
        <v>0</v>
      </c>
      <c r="L2462" s="321">
        <f t="shared" si="88"/>
        <v>0</v>
      </c>
      <c r="M2462" s="341" t="s">
        <v>4950</v>
      </c>
      <c r="N2462" s="341" t="s">
        <v>4963</v>
      </c>
      <c r="O2462" s="323">
        <f>ROUND(SUMIF(Anlagenbewegungsdaten_AV!B:B,A2462,Anlagenbewegungsdaten_AV!C:C),3)</f>
        <v>0</v>
      </c>
      <c r="P2462" s="320">
        <f>ROUND(SUMIF(Anlagenbewegungsdaten_AV!$B:$B,$A2462,Anlagenbewegungsdaten_AV!$D:$D),2)</f>
        <v>0</v>
      </c>
      <c r="Q2462" s="321">
        <f t="shared" si="89"/>
        <v>0</v>
      </c>
      <c r="S2462" s="324"/>
      <c r="T2462" s="317"/>
      <c r="U2462" s="325"/>
      <c r="V2462" s="325"/>
    </row>
    <row r="2463" spans="1:22" ht="15" customHeight="1" x14ac:dyDescent="0.25">
      <c r="A2463" s="129" t="s">
        <v>3698</v>
      </c>
      <c r="B2463" s="126" t="s">
        <v>2087</v>
      </c>
      <c r="C2463" s="127" t="s">
        <v>4023</v>
      </c>
      <c r="D2463" s="127" t="s">
        <v>3446</v>
      </c>
      <c r="E2463" s="127" t="s">
        <v>3299</v>
      </c>
      <c r="F2463" s="128">
        <v>28.61</v>
      </c>
      <c r="G2463" s="128">
        <v>28.81</v>
      </c>
      <c r="H2463" s="128">
        <v>22.89</v>
      </c>
      <c r="I2463" s="311"/>
      <c r="J2463" s="319">
        <f>ROUND(SUMIF(Anlagenbewegungsdaten!B:B,A2463,Anlagenbewegungsdaten!C:C),3)</f>
        <v>0</v>
      </c>
      <c r="K2463" s="320">
        <f>ROUND(SUMIF(Anlagenbewegungsdaten!$B:$B,$A2463,Anlagenbewegungsdaten!$D:$D),2)</f>
        <v>0</v>
      </c>
      <c r="L2463" s="321">
        <f t="shared" si="88"/>
        <v>0</v>
      </c>
      <c r="M2463" s="341" t="s">
        <v>4950</v>
      </c>
      <c r="N2463" s="341" t="s">
        <v>4963</v>
      </c>
      <c r="O2463" s="323">
        <f>ROUND(SUMIF(Anlagenbewegungsdaten_AV!B:B,A2463,Anlagenbewegungsdaten_AV!C:C),3)</f>
        <v>0</v>
      </c>
      <c r="P2463" s="320">
        <f>ROUND(SUMIF(Anlagenbewegungsdaten_AV!$B:$B,$A2463,Anlagenbewegungsdaten_AV!$D:$D),2)</f>
        <v>0</v>
      </c>
      <c r="Q2463" s="321">
        <f t="shared" si="89"/>
        <v>0</v>
      </c>
      <c r="S2463" s="324"/>
      <c r="T2463" s="317"/>
      <c r="U2463" s="325"/>
      <c r="V2463" s="325"/>
    </row>
    <row r="2464" spans="1:22" ht="15" customHeight="1" x14ac:dyDescent="0.25">
      <c r="A2464" s="129" t="s">
        <v>4471</v>
      </c>
      <c r="B2464" s="126" t="s">
        <v>2087</v>
      </c>
      <c r="C2464" s="127" t="s">
        <v>4023</v>
      </c>
      <c r="D2464" s="127" t="s">
        <v>4217</v>
      </c>
      <c r="E2464" s="127" t="s">
        <v>4069</v>
      </c>
      <c r="F2464" s="128">
        <v>28.58</v>
      </c>
      <c r="G2464" s="128">
        <v>28.779999999999998</v>
      </c>
      <c r="H2464" s="128">
        <v>22.86</v>
      </c>
      <c r="I2464" s="311"/>
      <c r="J2464" s="319">
        <f>ROUND(SUMIF(Anlagenbewegungsdaten!B:B,A2464,Anlagenbewegungsdaten!C:C),3)</f>
        <v>0</v>
      </c>
      <c r="K2464" s="320">
        <f>ROUND(SUMIF(Anlagenbewegungsdaten!$B:$B,$A2464,Anlagenbewegungsdaten!$D:$D),2)</f>
        <v>0</v>
      </c>
      <c r="L2464" s="321">
        <f t="shared" si="88"/>
        <v>0</v>
      </c>
      <c r="M2464" s="341" t="s">
        <v>4950</v>
      </c>
      <c r="N2464" s="341" t="s">
        <v>4963</v>
      </c>
      <c r="O2464" s="323">
        <f>ROUND(SUMIF(Anlagenbewegungsdaten_AV!B:B,A2464,Anlagenbewegungsdaten_AV!C:C),3)</f>
        <v>0</v>
      </c>
      <c r="P2464" s="320">
        <f>ROUND(SUMIF(Anlagenbewegungsdaten_AV!$B:$B,$A2464,Anlagenbewegungsdaten_AV!$D:$D),2)</f>
        <v>0</v>
      </c>
      <c r="Q2464" s="321">
        <f t="shared" si="89"/>
        <v>0</v>
      </c>
      <c r="S2464" s="324"/>
      <c r="T2464" s="317"/>
      <c r="U2464" s="325"/>
      <c r="V2464" s="325"/>
    </row>
    <row r="2465" spans="1:22" ht="15" customHeight="1" x14ac:dyDescent="0.25">
      <c r="A2465" s="129" t="s">
        <v>2209</v>
      </c>
      <c r="B2465" s="126" t="s">
        <v>2087</v>
      </c>
      <c r="C2465" s="127" t="s">
        <v>4023</v>
      </c>
      <c r="D2465" s="127" t="s">
        <v>1936</v>
      </c>
      <c r="E2465" s="127" t="s">
        <v>2462</v>
      </c>
      <c r="F2465" s="128">
        <v>22.67</v>
      </c>
      <c r="G2465" s="128">
        <v>22.87</v>
      </c>
      <c r="H2465" s="128">
        <v>18.14</v>
      </c>
      <c r="I2465" s="311"/>
      <c r="J2465" s="319">
        <f>ROUND(SUMIF(Anlagenbewegungsdaten!B:B,A2465,Anlagenbewegungsdaten!C:C),3)</f>
        <v>0</v>
      </c>
      <c r="K2465" s="320">
        <f>ROUND(SUMIF(Anlagenbewegungsdaten!$B:$B,$A2465,Anlagenbewegungsdaten!$D:$D),2)</f>
        <v>0</v>
      </c>
      <c r="L2465" s="321">
        <f t="shared" si="88"/>
        <v>0</v>
      </c>
      <c r="M2465" s="341" t="s">
        <v>4950</v>
      </c>
      <c r="N2465" s="341" t="s">
        <v>4963</v>
      </c>
      <c r="O2465" s="323">
        <f>ROUND(SUMIF(Anlagenbewegungsdaten_AV!B:B,A2465,Anlagenbewegungsdaten_AV!C:C),3)</f>
        <v>0</v>
      </c>
      <c r="P2465" s="320">
        <f>ROUND(SUMIF(Anlagenbewegungsdaten_AV!$B:$B,$A2465,Anlagenbewegungsdaten_AV!$D:$D),2)</f>
        <v>0</v>
      </c>
      <c r="Q2465" s="321">
        <f t="shared" si="89"/>
        <v>0</v>
      </c>
      <c r="S2465" s="324"/>
      <c r="T2465" s="317"/>
      <c r="U2465" s="325"/>
      <c r="V2465" s="325"/>
    </row>
    <row r="2466" spans="1:22" ht="15" customHeight="1" x14ac:dyDescent="0.25">
      <c r="A2466" s="129" t="s">
        <v>2210</v>
      </c>
      <c r="B2466" s="126" t="s">
        <v>2087</v>
      </c>
      <c r="C2466" s="127" t="s">
        <v>4023</v>
      </c>
      <c r="D2466" s="127" t="s">
        <v>1938</v>
      </c>
      <c r="E2466" s="127" t="s">
        <v>2465</v>
      </c>
      <c r="F2466" s="128">
        <v>24.67</v>
      </c>
      <c r="G2466" s="128">
        <v>24.87</v>
      </c>
      <c r="H2466" s="128">
        <v>19.739999999999998</v>
      </c>
      <c r="I2466" s="311"/>
      <c r="J2466" s="319">
        <f>ROUND(SUMIF(Anlagenbewegungsdaten!B:B,A2466,Anlagenbewegungsdaten!C:C),3)</f>
        <v>0</v>
      </c>
      <c r="K2466" s="320">
        <f>ROUND(SUMIF(Anlagenbewegungsdaten!$B:$B,$A2466,Anlagenbewegungsdaten!$D:$D),2)</f>
        <v>0</v>
      </c>
      <c r="L2466" s="321">
        <f t="shared" si="88"/>
        <v>0</v>
      </c>
      <c r="M2466" s="341" t="s">
        <v>4950</v>
      </c>
      <c r="N2466" s="341" t="s">
        <v>4963</v>
      </c>
      <c r="O2466" s="323">
        <f>ROUND(SUMIF(Anlagenbewegungsdaten_AV!B:B,A2466,Anlagenbewegungsdaten_AV!C:C),3)</f>
        <v>0</v>
      </c>
      <c r="P2466" s="320">
        <f>ROUND(SUMIF(Anlagenbewegungsdaten_AV!$B:$B,$A2466,Anlagenbewegungsdaten_AV!$D:$D),2)</f>
        <v>0</v>
      </c>
      <c r="Q2466" s="321">
        <f t="shared" si="89"/>
        <v>0</v>
      </c>
      <c r="S2466" s="324"/>
      <c r="T2466" s="317"/>
      <c r="U2466" s="325"/>
      <c r="V2466" s="325"/>
    </row>
    <row r="2467" spans="1:22" ht="15" customHeight="1" x14ac:dyDescent="0.25">
      <c r="A2467" s="129" t="s">
        <v>2211</v>
      </c>
      <c r="B2467" s="126" t="s">
        <v>2087</v>
      </c>
      <c r="C2467" s="127" t="s">
        <v>4023</v>
      </c>
      <c r="D2467" s="127" t="s">
        <v>1940</v>
      </c>
      <c r="E2467" s="127" t="s">
        <v>1543</v>
      </c>
      <c r="F2467" s="128">
        <v>25.67</v>
      </c>
      <c r="G2467" s="128">
        <v>25.87</v>
      </c>
      <c r="H2467" s="128">
        <v>20.54</v>
      </c>
      <c r="I2467" s="311"/>
      <c r="J2467" s="319">
        <f>ROUND(SUMIF(Anlagenbewegungsdaten!B:B,A2467,Anlagenbewegungsdaten!C:C),3)</f>
        <v>0</v>
      </c>
      <c r="K2467" s="320">
        <f>ROUND(SUMIF(Anlagenbewegungsdaten!$B:$B,$A2467,Anlagenbewegungsdaten!$D:$D),2)</f>
        <v>0</v>
      </c>
      <c r="L2467" s="321">
        <f t="shared" si="88"/>
        <v>0</v>
      </c>
      <c r="M2467" s="341" t="s">
        <v>4950</v>
      </c>
      <c r="N2467" s="341" t="s">
        <v>4963</v>
      </c>
      <c r="O2467" s="323">
        <f>ROUND(SUMIF(Anlagenbewegungsdaten_AV!B:B,A2467,Anlagenbewegungsdaten_AV!C:C),3)</f>
        <v>0</v>
      </c>
      <c r="P2467" s="320">
        <f>ROUND(SUMIF(Anlagenbewegungsdaten_AV!$B:$B,$A2467,Anlagenbewegungsdaten_AV!$D:$D),2)</f>
        <v>0</v>
      </c>
      <c r="Q2467" s="321">
        <f t="shared" si="89"/>
        <v>0</v>
      </c>
      <c r="S2467" s="324"/>
      <c r="T2467" s="317"/>
      <c r="U2467" s="325"/>
      <c r="V2467" s="325"/>
    </row>
    <row r="2468" spans="1:22" ht="15" customHeight="1" x14ac:dyDescent="0.25">
      <c r="A2468" s="129" t="s">
        <v>2212</v>
      </c>
      <c r="B2468" s="126" t="s">
        <v>2087</v>
      </c>
      <c r="C2468" s="127" t="s">
        <v>4023</v>
      </c>
      <c r="D2468" s="127" t="s">
        <v>1942</v>
      </c>
      <c r="E2468" s="127" t="s">
        <v>1546</v>
      </c>
      <c r="F2468" s="128">
        <v>25.67</v>
      </c>
      <c r="G2468" s="128">
        <v>25.87</v>
      </c>
      <c r="H2468" s="128">
        <v>20.54</v>
      </c>
      <c r="I2468" s="311"/>
      <c r="J2468" s="319">
        <f>ROUND(SUMIF(Anlagenbewegungsdaten!B:B,A2468,Anlagenbewegungsdaten!C:C),3)</f>
        <v>0</v>
      </c>
      <c r="K2468" s="320">
        <f>ROUND(SUMIF(Anlagenbewegungsdaten!$B:$B,$A2468,Anlagenbewegungsdaten!$D:$D),2)</f>
        <v>0</v>
      </c>
      <c r="L2468" s="321">
        <f t="shared" si="88"/>
        <v>0</v>
      </c>
      <c r="M2468" s="341" t="s">
        <v>4950</v>
      </c>
      <c r="N2468" s="341" t="s">
        <v>4963</v>
      </c>
      <c r="O2468" s="323">
        <f>ROUND(SUMIF(Anlagenbewegungsdaten_AV!B:B,A2468,Anlagenbewegungsdaten_AV!C:C),3)</f>
        <v>0</v>
      </c>
      <c r="P2468" s="320">
        <f>ROUND(SUMIF(Anlagenbewegungsdaten_AV!$B:$B,$A2468,Anlagenbewegungsdaten_AV!$D:$D),2)</f>
        <v>0</v>
      </c>
      <c r="Q2468" s="321">
        <f t="shared" si="89"/>
        <v>0</v>
      </c>
      <c r="S2468" s="324"/>
      <c r="T2468" s="317"/>
      <c r="U2468" s="325"/>
      <c r="V2468" s="325"/>
    </row>
    <row r="2469" spans="1:22" ht="15" customHeight="1" x14ac:dyDescent="0.25">
      <c r="A2469" s="129" t="s">
        <v>2955</v>
      </c>
      <c r="B2469" s="126" t="s">
        <v>2087</v>
      </c>
      <c r="C2469" s="127" t="s">
        <v>4023</v>
      </c>
      <c r="D2469" s="127" t="s">
        <v>2704</v>
      </c>
      <c r="E2469" s="127" t="s">
        <v>2555</v>
      </c>
      <c r="F2469" s="128">
        <v>25.64</v>
      </c>
      <c r="G2469" s="128">
        <v>25.84</v>
      </c>
      <c r="H2469" s="128">
        <v>20.51</v>
      </c>
      <c r="I2469" s="311"/>
      <c r="J2469" s="319">
        <f>ROUND(SUMIF(Anlagenbewegungsdaten!B:B,A2469,Anlagenbewegungsdaten!C:C),3)</f>
        <v>0</v>
      </c>
      <c r="K2469" s="320">
        <f>ROUND(SUMIF(Anlagenbewegungsdaten!$B:$B,$A2469,Anlagenbewegungsdaten!$D:$D),2)</f>
        <v>0</v>
      </c>
      <c r="L2469" s="321">
        <f t="shared" si="88"/>
        <v>0</v>
      </c>
      <c r="M2469" s="341" t="s">
        <v>4950</v>
      </c>
      <c r="N2469" s="341" t="s">
        <v>4963</v>
      </c>
      <c r="O2469" s="323">
        <f>ROUND(SUMIF(Anlagenbewegungsdaten_AV!B:B,A2469,Anlagenbewegungsdaten_AV!C:C),3)</f>
        <v>0</v>
      </c>
      <c r="P2469" s="320">
        <f>ROUND(SUMIF(Anlagenbewegungsdaten_AV!$B:$B,$A2469,Anlagenbewegungsdaten_AV!$D:$D),2)</f>
        <v>0</v>
      </c>
      <c r="Q2469" s="321">
        <f t="shared" si="89"/>
        <v>0</v>
      </c>
      <c r="S2469" s="324"/>
      <c r="T2469" s="317"/>
      <c r="U2469" s="325"/>
      <c r="V2469" s="325"/>
    </row>
    <row r="2470" spans="1:22" ht="15" customHeight="1" x14ac:dyDescent="0.25">
      <c r="A2470" s="129" t="s">
        <v>3699</v>
      </c>
      <c r="B2470" s="126" t="s">
        <v>2087</v>
      </c>
      <c r="C2470" s="127" t="s">
        <v>4023</v>
      </c>
      <c r="D2470" s="127" t="s">
        <v>3448</v>
      </c>
      <c r="E2470" s="127" t="s">
        <v>3299</v>
      </c>
      <c r="F2470" s="128">
        <v>25.61</v>
      </c>
      <c r="G2470" s="128">
        <v>25.81</v>
      </c>
      <c r="H2470" s="128">
        <v>20.49</v>
      </c>
      <c r="I2470" s="311"/>
      <c r="J2470" s="319">
        <f>ROUND(SUMIF(Anlagenbewegungsdaten!B:B,A2470,Anlagenbewegungsdaten!C:C),3)</f>
        <v>0</v>
      </c>
      <c r="K2470" s="320">
        <f>ROUND(SUMIF(Anlagenbewegungsdaten!$B:$B,$A2470,Anlagenbewegungsdaten!$D:$D),2)</f>
        <v>0</v>
      </c>
      <c r="L2470" s="321">
        <f t="shared" si="88"/>
        <v>0</v>
      </c>
      <c r="M2470" s="341" t="s">
        <v>4950</v>
      </c>
      <c r="N2470" s="341" t="s">
        <v>4963</v>
      </c>
      <c r="O2470" s="323">
        <f>ROUND(SUMIF(Anlagenbewegungsdaten_AV!B:B,A2470,Anlagenbewegungsdaten_AV!C:C),3)</f>
        <v>0</v>
      </c>
      <c r="P2470" s="320">
        <f>ROUND(SUMIF(Anlagenbewegungsdaten_AV!$B:$B,$A2470,Anlagenbewegungsdaten_AV!$D:$D),2)</f>
        <v>0</v>
      </c>
      <c r="Q2470" s="321">
        <f t="shared" si="89"/>
        <v>0</v>
      </c>
      <c r="S2470" s="324"/>
      <c r="T2470" s="317"/>
      <c r="U2470" s="325"/>
      <c r="V2470" s="325"/>
    </row>
    <row r="2471" spans="1:22" ht="15" customHeight="1" x14ac:dyDescent="0.25">
      <c r="A2471" s="129" t="s">
        <v>4472</v>
      </c>
      <c r="B2471" s="126" t="s">
        <v>2087</v>
      </c>
      <c r="C2471" s="127" t="s">
        <v>4023</v>
      </c>
      <c r="D2471" s="127" t="s">
        <v>4219</v>
      </c>
      <c r="E2471" s="127" t="s">
        <v>4069</v>
      </c>
      <c r="F2471" s="128">
        <v>25.58</v>
      </c>
      <c r="G2471" s="128">
        <v>25.779999999999998</v>
      </c>
      <c r="H2471" s="128">
        <v>20.46</v>
      </c>
      <c r="I2471" s="311"/>
      <c r="J2471" s="319">
        <f>ROUND(SUMIF(Anlagenbewegungsdaten!B:B,A2471,Anlagenbewegungsdaten!C:C),3)</f>
        <v>0</v>
      </c>
      <c r="K2471" s="320">
        <f>ROUND(SUMIF(Anlagenbewegungsdaten!$B:$B,$A2471,Anlagenbewegungsdaten!$D:$D),2)</f>
        <v>0</v>
      </c>
      <c r="L2471" s="321">
        <f t="shared" si="88"/>
        <v>0</v>
      </c>
      <c r="M2471" s="341" t="s">
        <v>4950</v>
      </c>
      <c r="N2471" s="341" t="s">
        <v>4963</v>
      </c>
      <c r="O2471" s="323">
        <f>ROUND(SUMIF(Anlagenbewegungsdaten_AV!B:B,A2471,Anlagenbewegungsdaten_AV!C:C),3)</f>
        <v>0</v>
      </c>
      <c r="P2471" s="320">
        <f>ROUND(SUMIF(Anlagenbewegungsdaten_AV!$B:$B,$A2471,Anlagenbewegungsdaten_AV!$D:$D),2)</f>
        <v>0</v>
      </c>
      <c r="Q2471" s="321">
        <f t="shared" si="89"/>
        <v>0</v>
      </c>
      <c r="S2471" s="324"/>
      <c r="T2471" s="317"/>
      <c r="U2471" s="325"/>
      <c r="V2471" s="325"/>
    </row>
    <row r="2472" spans="1:22" ht="15" customHeight="1" x14ac:dyDescent="0.25">
      <c r="A2472" s="129" t="s">
        <v>2213</v>
      </c>
      <c r="B2472" s="126" t="s">
        <v>2087</v>
      </c>
      <c r="C2472" s="127" t="s">
        <v>4023</v>
      </c>
      <c r="D2472" s="127" t="s">
        <v>1944</v>
      </c>
      <c r="E2472" s="127" t="s">
        <v>2462</v>
      </c>
      <c r="F2472" s="128">
        <v>23.67</v>
      </c>
      <c r="G2472" s="128">
        <v>23.87</v>
      </c>
      <c r="H2472" s="128">
        <v>18.940000000000001</v>
      </c>
      <c r="I2472" s="311"/>
      <c r="J2472" s="319">
        <f>ROUND(SUMIF(Anlagenbewegungsdaten!B:B,A2472,Anlagenbewegungsdaten!C:C),3)</f>
        <v>0</v>
      </c>
      <c r="K2472" s="320">
        <f>ROUND(SUMIF(Anlagenbewegungsdaten!$B:$B,$A2472,Anlagenbewegungsdaten!$D:$D),2)</f>
        <v>0</v>
      </c>
      <c r="L2472" s="321">
        <f t="shared" si="88"/>
        <v>0</v>
      </c>
      <c r="M2472" s="341" t="s">
        <v>4950</v>
      </c>
      <c r="N2472" s="341" t="s">
        <v>4963</v>
      </c>
      <c r="O2472" s="323">
        <f>ROUND(SUMIF(Anlagenbewegungsdaten_AV!B:B,A2472,Anlagenbewegungsdaten_AV!C:C),3)</f>
        <v>0</v>
      </c>
      <c r="P2472" s="320">
        <f>ROUND(SUMIF(Anlagenbewegungsdaten_AV!$B:$B,$A2472,Anlagenbewegungsdaten_AV!$D:$D),2)</f>
        <v>0</v>
      </c>
      <c r="Q2472" s="321">
        <f t="shared" si="89"/>
        <v>0</v>
      </c>
      <c r="S2472" s="324"/>
      <c r="T2472" s="317"/>
      <c r="U2472" s="325"/>
      <c r="V2472" s="325"/>
    </row>
    <row r="2473" spans="1:22" ht="15" customHeight="1" x14ac:dyDescent="0.25">
      <c r="A2473" s="129" t="s">
        <v>2214</v>
      </c>
      <c r="B2473" s="126" t="s">
        <v>2087</v>
      </c>
      <c r="C2473" s="127" t="s">
        <v>4023</v>
      </c>
      <c r="D2473" s="127" t="s">
        <v>1946</v>
      </c>
      <c r="E2473" s="127" t="s">
        <v>2465</v>
      </c>
      <c r="F2473" s="128">
        <v>25.67</v>
      </c>
      <c r="G2473" s="128">
        <v>25.87</v>
      </c>
      <c r="H2473" s="128">
        <v>20.54</v>
      </c>
      <c r="I2473" s="311"/>
      <c r="J2473" s="319">
        <f>ROUND(SUMIF(Anlagenbewegungsdaten!B:B,A2473,Anlagenbewegungsdaten!C:C),3)</f>
        <v>0</v>
      </c>
      <c r="K2473" s="320">
        <f>ROUND(SUMIF(Anlagenbewegungsdaten!$B:$B,$A2473,Anlagenbewegungsdaten!$D:$D),2)</f>
        <v>0</v>
      </c>
      <c r="L2473" s="321">
        <f t="shared" si="88"/>
        <v>0</v>
      </c>
      <c r="M2473" s="341" t="s">
        <v>4950</v>
      </c>
      <c r="N2473" s="341" t="s">
        <v>4963</v>
      </c>
      <c r="O2473" s="323">
        <f>ROUND(SUMIF(Anlagenbewegungsdaten_AV!B:B,A2473,Anlagenbewegungsdaten_AV!C:C),3)</f>
        <v>0</v>
      </c>
      <c r="P2473" s="320">
        <f>ROUND(SUMIF(Anlagenbewegungsdaten_AV!$B:$B,$A2473,Anlagenbewegungsdaten_AV!$D:$D),2)</f>
        <v>0</v>
      </c>
      <c r="Q2473" s="321">
        <f t="shared" si="89"/>
        <v>0</v>
      </c>
      <c r="S2473" s="324"/>
      <c r="T2473" s="317"/>
      <c r="U2473" s="325"/>
      <c r="V2473" s="325"/>
    </row>
    <row r="2474" spans="1:22" ht="15" customHeight="1" x14ac:dyDescent="0.25">
      <c r="A2474" s="129" t="s">
        <v>2215</v>
      </c>
      <c r="B2474" s="126" t="s">
        <v>2087</v>
      </c>
      <c r="C2474" s="127" t="s">
        <v>4023</v>
      </c>
      <c r="D2474" s="127" t="s">
        <v>1948</v>
      </c>
      <c r="E2474" s="127" t="s">
        <v>1543</v>
      </c>
      <c r="F2474" s="128">
        <v>26.67</v>
      </c>
      <c r="G2474" s="128">
        <v>26.87</v>
      </c>
      <c r="H2474" s="128">
        <v>21.34</v>
      </c>
      <c r="I2474" s="311"/>
      <c r="J2474" s="319">
        <f>ROUND(SUMIF(Anlagenbewegungsdaten!B:B,A2474,Anlagenbewegungsdaten!C:C),3)</f>
        <v>0</v>
      </c>
      <c r="K2474" s="320">
        <f>ROUND(SUMIF(Anlagenbewegungsdaten!$B:$B,$A2474,Anlagenbewegungsdaten!$D:$D),2)</f>
        <v>0</v>
      </c>
      <c r="L2474" s="321">
        <f t="shared" si="88"/>
        <v>0</v>
      </c>
      <c r="M2474" s="341" t="s">
        <v>4950</v>
      </c>
      <c r="N2474" s="341" t="s">
        <v>4963</v>
      </c>
      <c r="O2474" s="323">
        <f>ROUND(SUMIF(Anlagenbewegungsdaten_AV!B:B,A2474,Anlagenbewegungsdaten_AV!C:C),3)</f>
        <v>0</v>
      </c>
      <c r="P2474" s="320">
        <f>ROUND(SUMIF(Anlagenbewegungsdaten_AV!$B:$B,$A2474,Anlagenbewegungsdaten_AV!$D:$D),2)</f>
        <v>0</v>
      </c>
      <c r="Q2474" s="321">
        <f t="shared" si="89"/>
        <v>0</v>
      </c>
      <c r="S2474" s="324"/>
      <c r="T2474" s="317"/>
      <c r="U2474" s="325"/>
      <c r="V2474" s="325"/>
    </row>
    <row r="2475" spans="1:22" ht="15" customHeight="1" x14ac:dyDescent="0.25">
      <c r="A2475" s="129" t="s">
        <v>2216</v>
      </c>
      <c r="B2475" s="126" t="s">
        <v>2087</v>
      </c>
      <c r="C2475" s="127" t="s">
        <v>4023</v>
      </c>
      <c r="D2475" s="127" t="s">
        <v>1950</v>
      </c>
      <c r="E2475" s="127" t="s">
        <v>1546</v>
      </c>
      <c r="F2475" s="128">
        <v>26.67</v>
      </c>
      <c r="G2475" s="128">
        <v>26.87</v>
      </c>
      <c r="H2475" s="128">
        <v>21.34</v>
      </c>
      <c r="I2475" s="311"/>
      <c r="J2475" s="319">
        <f>ROUND(SUMIF(Anlagenbewegungsdaten!B:B,A2475,Anlagenbewegungsdaten!C:C),3)</f>
        <v>0</v>
      </c>
      <c r="K2475" s="320">
        <f>ROUND(SUMIF(Anlagenbewegungsdaten!$B:$B,$A2475,Anlagenbewegungsdaten!$D:$D),2)</f>
        <v>0</v>
      </c>
      <c r="L2475" s="321">
        <f t="shared" si="88"/>
        <v>0</v>
      </c>
      <c r="M2475" s="341" t="s">
        <v>4950</v>
      </c>
      <c r="N2475" s="341" t="s">
        <v>4963</v>
      </c>
      <c r="O2475" s="323">
        <f>ROUND(SUMIF(Anlagenbewegungsdaten_AV!B:B,A2475,Anlagenbewegungsdaten_AV!C:C),3)</f>
        <v>0</v>
      </c>
      <c r="P2475" s="320">
        <f>ROUND(SUMIF(Anlagenbewegungsdaten_AV!$B:$B,$A2475,Anlagenbewegungsdaten_AV!$D:$D),2)</f>
        <v>0</v>
      </c>
      <c r="Q2475" s="321">
        <f t="shared" si="89"/>
        <v>0</v>
      </c>
      <c r="S2475" s="324"/>
      <c r="T2475" s="317"/>
      <c r="U2475" s="325"/>
      <c r="V2475" s="325"/>
    </row>
    <row r="2476" spans="1:22" ht="15" customHeight="1" x14ac:dyDescent="0.25">
      <c r="A2476" s="129" t="s">
        <v>2956</v>
      </c>
      <c r="B2476" s="126" t="s">
        <v>2087</v>
      </c>
      <c r="C2476" s="127" t="s">
        <v>4023</v>
      </c>
      <c r="D2476" s="127" t="s">
        <v>2706</v>
      </c>
      <c r="E2476" s="127" t="s">
        <v>2555</v>
      </c>
      <c r="F2476" s="128">
        <v>26.64</v>
      </c>
      <c r="G2476" s="128">
        <v>26.84</v>
      </c>
      <c r="H2476" s="128">
        <v>21.31</v>
      </c>
      <c r="I2476" s="311"/>
      <c r="J2476" s="319">
        <f>ROUND(SUMIF(Anlagenbewegungsdaten!B:B,A2476,Anlagenbewegungsdaten!C:C),3)</f>
        <v>0</v>
      </c>
      <c r="K2476" s="320">
        <f>ROUND(SUMIF(Anlagenbewegungsdaten!$B:$B,$A2476,Anlagenbewegungsdaten!$D:$D),2)</f>
        <v>0</v>
      </c>
      <c r="L2476" s="321">
        <f t="shared" si="88"/>
        <v>0</v>
      </c>
      <c r="M2476" s="341" t="s">
        <v>4950</v>
      </c>
      <c r="N2476" s="341" t="s">
        <v>4963</v>
      </c>
      <c r="O2476" s="323">
        <f>ROUND(SUMIF(Anlagenbewegungsdaten_AV!B:B,A2476,Anlagenbewegungsdaten_AV!C:C),3)</f>
        <v>0</v>
      </c>
      <c r="P2476" s="320">
        <f>ROUND(SUMIF(Anlagenbewegungsdaten_AV!$B:$B,$A2476,Anlagenbewegungsdaten_AV!$D:$D),2)</f>
        <v>0</v>
      </c>
      <c r="Q2476" s="321">
        <f t="shared" si="89"/>
        <v>0</v>
      </c>
      <c r="S2476" s="324"/>
      <c r="T2476" s="317"/>
      <c r="U2476" s="325"/>
      <c r="V2476" s="325"/>
    </row>
    <row r="2477" spans="1:22" ht="15" customHeight="1" x14ac:dyDescent="0.25">
      <c r="A2477" s="129" t="s">
        <v>3700</v>
      </c>
      <c r="B2477" s="126" t="s">
        <v>2087</v>
      </c>
      <c r="C2477" s="127" t="s">
        <v>4023</v>
      </c>
      <c r="D2477" s="127" t="s">
        <v>3450</v>
      </c>
      <c r="E2477" s="127" t="s">
        <v>3299</v>
      </c>
      <c r="F2477" s="128">
        <v>26.61</v>
      </c>
      <c r="G2477" s="128">
        <v>26.81</v>
      </c>
      <c r="H2477" s="128">
        <v>21.29</v>
      </c>
      <c r="I2477" s="311"/>
      <c r="J2477" s="319">
        <f>ROUND(SUMIF(Anlagenbewegungsdaten!B:B,A2477,Anlagenbewegungsdaten!C:C),3)</f>
        <v>0</v>
      </c>
      <c r="K2477" s="320">
        <f>ROUND(SUMIF(Anlagenbewegungsdaten!$B:$B,$A2477,Anlagenbewegungsdaten!$D:$D),2)</f>
        <v>0</v>
      </c>
      <c r="L2477" s="321">
        <f t="shared" si="88"/>
        <v>0</v>
      </c>
      <c r="M2477" s="341" t="s">
        <v>4950</v>
      </c>
      <c r="N2477" s="341" t="s">
        <v>4963</v>
      </c>
      <c r="O2477" s="323">
        <f>ROUND(SUMIF(Anlagenbewegungsdaten_AV!B:B,A2477,Anlagenbewegungsdaten_AV!C:C),3)</f>
        <v>0</v>
      </c>
      <c r="P2477" s="320">
        <f>ROUND(SUMIF(Anlagenbewegungsdaten_AV!$B:$B,$A2477,Anlagenbewegungsdaten_AV!$D:$D),2)</f>
        <v>0</v>
      </c>
      <c r="Q2477" s="321">
        <f t="shared" si="89"/>
        <v>0</v>
      </c>
      <c r="S2477" s="324"/>
      <c r="T2477" s="317"/>
      <c r="U2477" s="325"/>
      <c r="V2477" s="325"/>
    </row>
    <row r="2478" spans="1:22" ht="15" customHeight="1" x14ac:dyDescent="0.25">
      <c r="A2478" s="129" t="s">
        <v>4473</v>
      </c>
      <c r="B2478" s="126" t="s">
        <v>2087</v>
      </c>
      <c r="C2478" s="127" t="s">
        <v>4023</v>
      </c>
      <c r="D2478" s="127" t="s">
        <v>4221</v>
      </c>
      <c r="E2478" s="127" t="s">
        <v>4069</v>
      </c>
      <c r="F2478" s="128">
        <v>26.58</v>
      </c>
      <c r="G2478" s="128">
        <v>26.779999999999998</v>
      </c>
      <c r="H2478" s="128">
        <v>21.26</v>
      </c>
      <c r="I2478" s="311"/>
      <c r="J2478" s="319">
        <f>ROUND(SUMIF(Anlagenbewegungsdaten!B:B,A2478,Anlagenbewegungsdaten!C:C),3)</f>
        <v>0</v>
      </c>
      <c r="K2478" s="320">
        <f>ROUND(SUMIF(Anlagenbewegungsdaten!$B:$B,$A2478,Anlagenbewegungsdaten!$D:$D),2)</f>
        <v>0</v>
      </c>
      <c r="L2478" s="321">
        <f t="shared" si="88"/>
        <v>0</v>
      </c>
      <c r="M2478" s="341" t="s">
        <v>4950</v>
      </c>
      <c r="N2478" s="341" t="s">
        <v>4963</v>
      </c>
      <c r="O2478" s="323">
        <f>ROUND(SUMIF(Anlagenbewegungsdaten_AV!B:B,A2478,Anlagenbewegungsdaten_AV!C:C),3)</f>
        <v>0</v>
      </c>
      <c r="P2478" s="320">
        <f>ROUND(SUMIF(Anlagenbewegungsdaten_AV!$B:$B,$A2478,Anlagenbewegungsdaten_AV!$D:$D),2)</f>
        <v>0</v>
      </c>
      <c r="Q2478" s="321">
        <f t="shared" si="89"/>
        <v>0</v>
      </c>
      <c r="S2478" s="324"/>
      <c r="T2478" s="317"/>
      <c r="U2478" s="325"/>
      <c r="V2478" s="325"/>
    </row>
    <row r="2479" spans="1:22" ht="15" customHeight="1" x14ac:dyDescent="0.25">
      <c r="A2479" s="129" t="s">
        <v>2217</v>
      </c>
      <c r="B2479" s="126" t="s">
        <v>2087</v>
      </c>
      <c r="C2479" s="127" t="s">
        <v>4023</v>
      </c>
      <c r="D2479" s="127" t="s">
        <v>1952</v>
      </c>
      <c r="E2479" s="127" t="s">
        <v>2462</v>
      </c>
      <c r="F2479" s="128">
        <v>26.67</v>
      </c>
      <c r="G2479" s="128">
        <v>26.87</v>
      </c>
      <c r="H2479" s="128">
        <v>21.34</v>
      </c>
      <c r="I2479" s="311"/>
      <c r="J2479" s="319">
        <f>ROUND(SUMIF(Anlagenbewegungsdaten!B:B,A2479,Anlagenbewegungsdaten!C:C),3)</f>
        <v>0</v>
      </c>
      <c r="K2479" s="320">
        <f>ROUND(SUMIF(Anlagenbewegungsdaten!$B:$B,$A2479,Anlagenbewegungsdaten!$D:$D),2)</f>
        <v>0</v>
      </c>
      <c r="L2479" s="321">
        <f t="shared" si="88"/>
        <v>0</v>
      </c>
      <c r="M2479" s="341" t="s">
        <v>4950</v>
      </c>
      <c r="N2479" s="341" t="s">
        <v>4963</v>
      </c>
      <c r="O2479" s="323">
        <f>ROUND(SUMIF(Anlagenbewegungsdaten_AV!B:B,A2479,Anlagenbewegungsdaten_AV!C:C),3)</f>
        <v>0</v>
      </c>
      <c r="P2479" s="320">
        <f>ROUND(SUMIF(Anlagenbewegungsdaten_AV!$B:$B,$A2479,Anlagenbewegungsdaten_AV!$D:$D),2)</f>
        <v>0</v>
      </c>
      <c r="Q2479" s="321">
        <f t="shared" si="89"/>
        <v>0</v>
      </c>
      <c r="S2479" s="324"/>
      <c r="T2479" s="317"/>
      <c r="U2479" s="325"/>
      <c r="V2479" s="325"/>
    </row>
    <row r="2480" spans="1:22" ht="15" customHeight="1" x14ac:dyDescent="0.25">
      <c r="A2480" s="129" t="s">
        <v>2218</v>
      </c>
      <c r="B2480" s="126" t="s">
        <v>2087</v>
      </c>
      <c r="C2480" s="127" t="s">
        <v>4023</v>
      </c>
      <c r="D2480" s="127" t="s">
        <v>1954</v>
      </c>
      <c r="E2480" s="127" t="s">
        <v>2465</v>
      </c>
      <c r="F2480" s="128">
        <v>28.67</v>
      </c>
      <c r="G2480" s="128">
        <v>28.87</v>
      </c>
      <c r="H2480" s="128">
        <v>22.94</v>
      </c>
      <c r="I2480" s="311"/>
      <c r="J2480" s="319">
        <f>ROUND(SUMIF(Anlagenbewegungsdaten!B:B,A2480,Anlagenbewegungsdaten!C:C),3)</f>
        <v>0</v>
      </c>
      <c r="K2480" s="320">
        <f>ROUND(SUMIF(Anlagenbewegungsdaten!$B:$B,$A2480,Anlagenbewegungsdaten!$D:$D),2)</f>
        <v>0</v>
      </c>
      <c r="L2480" s="321">
        <f t="shared" si="88"/>
        <v>0</v>
      </c>
      <c r="M2480" s="341" t="s">
        <v>4950</v>
      </c>
      <c r="N2480" s="341" t="s">
        <v>4963</v>
      </c>
      <c r="O2480" s="323">
        <f>ROUND(SUMIF(Anlagenbewegungsdaten_AV!B:B,A2480,Anlagenbewegungsdaten_AV!C:C),3)</f>
        <v>0</v>
      </c>
      <c r="P2480" s="320">
        <f>ROUND(SUMIF(Anlagenbewegungsdaten_AV!$B:$B,$A2480,Anlagenbewegungsdaten_AV!$D:$D),2)</f>
        <v>0</v>
      </c>
      <c r="Q2480" s="321">
        <f t="shared" si="89"/>
        <v>0</v>
      </c>
      <c r="S2480" s="324"/>
      <c r="T2480" s="317"/>
      <c r="U2480" s="325"/>
      <c r="V2480" s="325"/>
    </row>
    <row r="2481" spans="1:22" ht="15" customHeight="1" x14ac:dyDescent="0.25">
      <c r="A2481" s="129" t="s">
        <v>2219</v>
      </c>
      <c r="B2481" s="126" t="s">
        <v>2087</v>
      </c>
      <c r="C2481" s="127" t="s">
        <v>4023</v>
      </c>
      <c r="D2481" s="127" t="s">
        <v>1956</v>
      </c>
      <c r="E2481" s="127" t="s">
        <v>1543</v>
      </c>
      <c r="F2481" s="128">
        <v>29.67</v>
      </c>
      <c r="G2481" s="128">
        <v>29.87</v>
      </c>
      <c r="H2481" s="128">
        <v>23.74</v>
      </c>
      <c r="I2481" s="311"/>
      <c r="J2481" s="319">
        <f>ROUND(SUMIF(Anlagenbewegungsdaten!B:B,A2481,Anlagenbewegungsdaten!C:C),3)</f>
        <v>0</v>
      </c>
      <c r="K2481" s="320">
        <f>ROUND(SUMIF(Anlagenbewegungsdaten!$B:$B,$A2481,Anlagenbewegungsdaten!$D:$D),2)</f>
        <v>0</v>
      </c>
      <c r="L2481" s="321">
        <f t="shared" si="88"/>
        <v>0</v>
      </c>
      <c r="M2481" s="341" t="s">
        <v>4950</v>
      </c>
      <c r="N2481" s="341" t="s">
        <v>4963</v>
      </c>
      <c r="O2481" s="323">
        <f>ROUND(SUMIF(Anlagenbewegungsdaten_AV!B:B,A2481,Anlagenbewegungsdaten_AV!C:C),3)</f>
        <v>0</v>
      </c>
      <c r="P2481" s="320">
        <f>ROUND(SUMIF(Anlagenbewegungsdaten_AV!$B:$B,$A2481,Anlagenbewegungsdaten_AV!$D:$D),2)</f>
        <v>0</v>
      </c>
      <c r="Q2481" s="321">
        <f t="shared" si="89"/>
        <v>0</v>
      </c>
      <c r="S2481" s="324"/>
      <c r="T2481" s="317"/>
      <c r="U2481" s="325"/>
      <c r="V2481" s="325"/>
    </row>
    <row r="2482" spans="1:22" ht="15" customHeight="1" x14ac:dyDescent="0.25">
      <c r="A2482" s="129" t="s">
        <v>2220</v>
      </c>
      <c r="B2482" s="126" t="s">
        <v>2087</v>
      </c>
      <c r="C2482" s="127" t="s">
        <v>4023</v>
      </c>
      <c r="D2482" s="127" t="s">
        <v>1958</v>
      </c>
      <c r="E2482" s="127" t="s">
        <v>1546</v>
      </c>
      <c r="F2482" s="128">
        <v>29.67</v>
      </c>
      <c r="G2482" s="128">
        <v>29.87</v>
      </c>
      <c r="H2482" s="128">
        <v>23.74</v>
      </c>
      <c r="I2482" s="311"/>
      <c r="J2482" s="319">
        <f>ROUND(SUMIF(Anlagenbewegungsdaten!B:B,A2482,Anlagenbewegungsdaten!C:C),3)</f>
        <v>0</v>
      </c>
      <c r="K2482" s="320">
        <f>ROUND(SUMIF(Anlagenbewegungsdaten!$B:$B,$A2482,Anlagenbewegungsdaten!$D:$D),2)</f>
        <v>0</v>
      </c>
      <c r="L2482" s="321">
        <f t="shared" si="88"/>
        <v>0</v>
      </c>
      <c r="M2482" s="341" t="s">
        <v>4950</v>
      </c>
      <c r="N2482" s="341" t="s">
        <v>4963</v>
      </c>
      <c r="O2482" s="323">
        <f>ROUND(SUMIF(Anlagenbewegungsdaten_AV!B:B,A2482,Anlagenbewegungsdaten_AV!C:C),3)</f>
        <v>0</v>
      </c>
      <c r="P2482" s="320">
        <f>ROUND(SUMIF(Anlagenbewegungsdaten_AV!$B:$B,$A2482,Anlagenbewegungsdaten_AV!$D:$D),2)</f>
        <v>0</v>
      </c>
      <c r="Q2482" s="321">
        <f t="shared" si="89"/>
        <v>0</v>
      </c>
      <c r="S2482" s="324"/>
      <c r="T2482" s="317"/>
      <c r="U2482" s="325"/>
      <c r="V2482" s="325"/>
    </row>
    <row r="2483" spans="1:22" ht="15" customHeight="1" x14ac:dyDescent="0.25">
      <c r="A2483" s="129" t="s">
        <v>2957</v>
      </c>
      <c r="B2483" s="126" t="s">
        <v>2087</v>
      </c>
      <c r="C2483" s="127" t="s">
        <v>4023</v>
      </c>
      <c r="D2483" s="127" t="s">
        <v>2708</v>
      </c>
      <c r="E2483" s="127" t="s">
        <v>2555</v>
      </c>
      <c r="F2483" s="128">
        <v>29.64</v>
      </c>
      <c r="G2483" s="128">
        <v>29.84</v>
      </c>
      <c r="H2483" s="128">
        <v>23.71</v>
      </c>
      <c r="I2483" s="311"/>
      <c r="J2483" s="319">
        <f>ROUND(SUMIF(Anlagenbewegungsdaten!B:B,A2483,Anlagenbewegungsdaten!C:C),3)</f>
        <v>0</v>
      </c>
      <c r="K2483" s="320">
        <f>ROUND(SUMIF(Anlagenbewegungsdaten!$B:$B,$A2483,Anlagenbewegungsdaten!$D:$D),2)</f>
        <v>0</v>
      </c>
      <c r="L2483" s="321">
        <f t="shared" si="88"/>
        <v>0</v>
      </c>
      <c r="M2483" s="341" t="s">
        <v>4950</v>
      </c>
      <c r="N2483" s="341" t="s">
        <v>4963</v>
      </c>
      <c r="O2483" s="323">
        <f>ROUND(SUMIF(Anlagenbewegungsdaten_AV!B:B,A2483,Anlagenbewegungsdaten_AV!C:C),3)</f>
        <v>0</v>
      </c>
      <c r="P2483" s="320">
        <f>ROUND(SUMIF(Anlagenbewegungsdaten_AV!$B:$B,$A2483,Anlagenbewegungsdaten_AV!$D:$D),2)</f>
        <v>0</v>
      </c>
      <c r="Q2483" s="321">
        <f t="shared" si="89"/>
        <v>0</v>
      </c>
      <c r="S2483" s="324"/>
      <c r="T2483" s="317"/>
      <c r="U2483" s="325"/>
      <c r="V2483" s="325"/>
    </row>
    <row r="2484" spans="1:22" ht="15" customHeight="1" x14ac:dyDescent="0.25">
      <c r="A2484" s="129" t="s">
        <v>3701</v>
      </c>
      <c r="B2484" s="126" t="s">
        <v>2087</v>
      </c>
      <c r="C2484" s="127" t="s">
        <v>4023</v>
      </c>
      <c r="D2484" s="127" t="s">
        <v>3452</v>
      </c>
      <c r="E2484" s="127" t="s">
        <v>3299</v>
      </c>
      <c r="F2484" s="128">
        <v>29.61</v>
      </c>
      <c r="G2484" s="128">
        <v>29.81</v>
      </c>
      <c r="H2484" s="128">
        <v>23.69</v>
      </c>
      <c r="I2484" s="311"/>
      <c r="J2484" s="319">
        <f>ROUND(SUMIF(Anlagenbewegungsdaten!B:B,A2484,Anlagenbewegungsdaten!C:C),3)</f>
        <v>0</v>
      </c>
      <c r="K2484" s="320">
        <f>ROUND(SUMIF(Anlagenbewegungsdaten!$B:$B,$A2484,Anlagenbewegungsdaten!$D:$D),2)</f>
        <v>0</v>
      </c>
      <c r="L2484" s="321">
        <f t="shared" si="88"/>
        <v>0</v>
      </c>
      <c r="M2484" s="341" t="s">
        <v>4950</v>
      </c>
      <c r="N2484" s="341" t="s">
        <v>4963</v>
      </c>
      <c r="O2484" s="323">
        <f>ROUND(SUMIF(Anlagenbewegungsdaten_AV!B:B,A2484,Anlagenbewegungsdaten_AV!C:C),3)</f>
        <v>0</v>
      </c>
      <c r="P2484" s="320">
        <f>ROUND(SUMIF(Anlagenbewegungsdaten_AV!$B:$B,$A2484,Anlagenbewegungsdaten_AV!$D:$D),2)</f>
        <v>0</v>
      </c>
      <c r="Q2484" s="321">
        <f t="shared" si="89"/>
        <v>0</v>
      </c>
      <c r="S2484" s="324"/>
      <c r="T2484" s="317"/>
      <c r="U2484" s="325"/>
      <c r="V2484" s="325"/>
    </row>
    <row r="2485" spans="1:22" ht="15" customHeight="1" x14ac:dyDescent="0.25">
      <c r="A2485" s="129" t="s">
        <v>4474</v>
      </c>
      <c r="B2485" s="126" t="s">
        <v>2087</v>
      </c>
      <c r="C2485" s="127" t="s">
        <v>4023</v>
      </c>
      <c r="D2485" s="127" t="s">
        <v>4223</v>
      </c>
      <c r="E2485" s="127" t="s">
        <v>4069</v>
      </c>
      <c r="F2485" s="128">
        <v>29.58</v>
      </c>
      <c r="G2485" s="128">
        <v>29.779999999999998</v>
      </c>
      <c r="H2485" s="128">
        <v>23.66</v>
      </c>
      <c r="I2485" s="311"/>
      <c r="J2485" s="319">
        <f>ROUND(SUMIF(Anlagenbewegungsdaten!B:B,A2485,Anlagenbewegungsdaten!C:C),3)</f>
        <v>0</v>
      </c>
      <c r="K2485" s="320">
        <f>ROUND(SUMIF(Anlagenbewegungsdaten!$B:$B,$A2485,Anlagenbewegungsdaten!$D:$D),2)</f>
        <v>0</v>
      </c>
      <c r="L2485" s="321">
        <f t="shared" si="88"/>
        <v>0</v>
      </c>
      <c r="M2485" s="341" t="s">
        <v>4950</v>
      </c>
      <c r="N2485" s="341" t="s">
        <v>4963</v>
      </c>
      <c r="O2485" s="323">
        <f>ROUND(SUMIF(Anlagenbewegungsdaten_AV!B:B,A2485,Anlagenbewegungsdaten_AV!C:C),3)</f>
        <v>0</v>
      </c>
      <c r="P2485" s="320">
        <f>ROUND(SUMIF(Anlagenbewegungsdaten_AV!$B:$B,$A2485,Anlagenbewegungsdaten_AV!$D:$D),2)</f>
        <v>0</v>
      </c>
      <c r="Q2485" s="321">
        <f t="shared" si="89"/>
        <v>0</v>
      </c>
      <c r="S2485" s="324"/>
      <c r="T2485" s="317"/>
      <c r="U2485" s="325"/>
      <c r="V2485" s="325"/>
    </row>
    <row r="2486" spans="1:22" ht="15" customHeight="1" x14ac:dyDescent="0.25">
      <c r="A2486" s="129" t="s">
        <v>2221</v>
      </c>
      <c r="B2486" s="126" t="s">
        <v>2087</v>
      </c>
      <c r="C2486" s="127" t="s">
        <v>4023</v>
      </c>
      <c r="D2486" s="127" t="s">
        <v>1960</v>
      </c>
      <c r="E2486" s="127" t="s">
        <v>2462</v>
      </c>
      <c r="F2486" s="128">
        <v>27.67</v>
      </c>
      <c r="G2486" s="128">
        <v>27.87</v>
      </c>
      <c r="H2486" s="128">
        <v>22.14</v>
      </c>
      <c r="I2486" s="311"/>
      <c r="J2486" s="319">
        <f>ROUND(SUMIF(Anlagenbewegungsdaten!B:B,A2486,Anlagenbewegungsdaten!C:C),3)</f>
        <v>0</v>
      </c>
      <c r="K2486" s="320">
        <f>ROUND(SUMIF(Anlagenbewegungsdaten!$B:$B,$A2486,Anlagenbewegungsdaten!$D:$D),2)</f>
        <v>0</v>
      </c>
      <c r="L2486" s="321">
        <f t="shared" si="88"/>
        <v>0</v>
      </c>
      <c r="M2486" s="341" t="s">
        <v>4950</v>
      </c>
      <c r="N2486" s="341" t="s">
        <v>4963</v>
      </c>
      <c r="O2486" s="323">
        <f>ROUND(SUMIF(Anlagenbewegungsdaten_AV!B:B,A2486,Anlagenbewegungsdaten_AV!C:C),3)</f>
        <v>0</v>
      </c>
      <c r="P2486" s="320">
        <f>ROUND(SUMIF(Anlagenbewegungsdaten_AV!$B:$B,$A2486,Anlagenbewegungsdaten_AV!$D:$D),2)</f>
        <v>0</v>
      </c>
      <c r="Q2486" s="321">
        <f t="shared" si="89"/>
        <v>0</v>
      </c>
      <c r="S2486" s="324"/>
      <c r="T2486" s="317"/>
      <c r="U2486" s="325"/>
      <c r="V2486" s="325"/>
    </row>
    <row r="2487" spans="1:22" ht="15" customHeight="1" x14ac:dyDescent="0.25">
      <c r="A2487" s="129" t="s">
        <v>2222</v>
      </c>
      <c r="B2487" s="126" t="s">
        <v>2087</v>
      </c>
      <c r="C2487" s="127" t="s">
        <v>4023</v>
      </c>
      <c r="D2487" s="127" t="s">
        <v>1962</v>
      </c>
      <c r="E2487" s="127" t="s">
        <v>2465</v>
      </c>
      <c r="F2487" s="128">
        <v>29.67</v>
      </c>
      <c r="G2487" s="128">
        <v>29.87</v>
      </c>
      <c r="H2487" s="128">
        <v>23.74</v>
      </c>
      <c r="I2487" s="311"/>
      <c r="J2487" s="319">
        <f>ROUND(SUMIF(Anlagenbewegungsdaten!B:B,A2487,Anlagenbewegungsdaten!C:C),3)</f>
        <v>0</v>
      </c>
      <c r="K2487" s="320">
        <f>ROUND(SUMIF(Anlagenbewegungsdaten!$B:$B,$A2487,Anlagenbewegungsdaten!$D:$D),2)</f>
        <v>0</v>
      </c>
      <c r="L2487" s="321">
        <f t="shared" si="88"/>
        <v>0</v>
      </c>
      <c r="M2487" s="341" t="s">
        <v>4950</v>
      </c>
      <c r="N2487" s="341" t="s">
        <v>4963</v>
      </c>
      <c r="O2487" s="323">
        <f>ROUND(SUMIF(Anlagenbewegungsdaten_AV!B:B,A2487,Anlagenbewegungsdaten_AV!C:C),3)</f>
        <v>0</v>
      </c>
      <c r="P2487" s="320">
        <f>ROUND(SUMIF(Anlagenbewegungsdaten_AV!$B:$B,$A2487,Anlagenbewegungsdaten_AV!$D:$D),2)</f>
        <v>0</v>
      </c>
      <c r="Q2487" s="321">
        <f t="shared" si="89"/>
        <v>0</v>
      </c>
      <c r="S2487" s="324"/>
      <c r="T2487" s="317"/>
      <c r="U2487" s="325"/>
      <c r="V2487" s="325"/>
    </row>
    <row r="2488" spans="1:22" ht="15" customHeight="1" x14ac:dyDescent="0.25">
      <c r="A2488" s="129" t="s">
        <v>2223</v>
      </c>
      <c r="B2488" s="126" t="s">
        <v>2087</v>
      </c>
      <c r="C2488" s="127" t="s">
        <v>4023</v>
      </c>
      <c r="D2488" s="127" t="s">
        <v>1964</v>
      </c>
      <c r="E2488" s="127" t="s">
        <v>1543</v>
      </c>
      <c r="F2488" s="128">
        <v>30.67</v>
      </c>
      <c r="G2488" s="128">
        <v>30.87</v>
      </c>
      <c r="H2488" s="128">
        <v>24.54</v>
      </c>
      <c r="I2488" s="311"/>
      <c r="J2488" s="319">
        <f>ROUND(SUMIF(Anlagenbewegungsdaten!B:B,A2488,Anlagenbewegungsdaten!C:C),3)</f>
        <v>0</v>
      </c>
      <c r="K2488" s="320">
        <f>ROUND(SUMIF(Anlagenbewegungsdaten!$B:$B,$A2488,Anlagenbewegungsdaten!$D:$D),2)</f>
        <v>0</v>
      </c>
      <c r="L2488" s="321">
        <f t="shared" si="88"/>
        <v>0</v>
      </c>
      <c r="M2488" s="341" t="s">
        <v>4950</v>
      </c>
      <c r="N2488" s="341" t="s">
        <v>4963</v>
      </c>
      <c r="O2488" s="323">
        <f>ROUND(SUMIF(Anlagenbewegungsdaten_AV!B:B,A2488,Anlagenbewegungsdaten_AV!C:C),3)</f>
        <v>0</v>
      </c>
      <c r="P2488" s="320">
        <f>ROUND(SUMIF(Anlagenbewegungsdaten_AV!$B:$B,$A2488,Anlagenbewegungsdaten_AV!$D:$D),2)</f>
        <v>0</v>
      </c>
      <c r="Q2488" s="321">
        <f t="shared" si="89"/>
        <v>0</v>
      </c>
      <c r="S2488" s="324"/>
      <c r="T2488" s="317"/>
      <c r="U2488" s="325"/>
      <c r="V2488" s="325"/>
    </row>
    <row r="2489" spans="1:22" ht="15" customHeight="1" x14ac:dyDescent="0.25">
      <c r="A2489" s="129" t="s">
        <v>2224</v>
      </c>
      <c r="B2489" s="126" t="s">
        <v>2087</v>
      </c>
      <c r="C2489" s="127" t="s">
        <v>4023</v>
      </c>
      <c r="D2489" s="127" t="s">
        <v>1966</v>
      </c>
      <c r="E2489" s="127" t="s">
        <v>1546</v>
      </c>
      <c r="F2489" s="128">
        <v>30.67</v>
      </c>
      <c r="G2489" s="128">
        <v>30.87</v>
      </c>
      <c r="H2489" s="128">
        <v>24.54</v>
      </c>
      <c r="I2489" s="311"/>
      <c r="J2489" s="319">
        <f>ROUND(SUMIF(Anlagenbewegungsdaten!B:B,A2489,Anlagenbewegungsdaten!C:C),3)</f>
        <v>0</v>
      </c>
      <c r="K2489" s="320">
        <f>ROUND(SUMIF(Anlagenbewegungsdaten!$B:$B,$A2489,Anlagenbewegungsdaten!$D:$D),2)</f>
        <v>0</v>
      </c>
      <c r="L2489" s="321">
        <f t="shared" si="88"/>
        <v>0</v>
      </c>
      <c r="M2489" s="341" t="s">
        <v>4950</v>
      </c>
      <c r="N2489" s="341" t="s">
        <v>4963</v>
      </c>
      <c r="O2489" s="323">
        <f>ROUND(SUMIF(Anlagenbewegungsdaten_AV!B:B,A2489,Anlagenbewegungsdaten_AV!C:C),3)</f>
        <v>0</v>
      </c>
      <c r="P2489" s="320">
        <f>ROUND(SUMIF(Anlagenbewegungsdaten_AV!$B:$B,$A2489,Anlagenbewegungsdaten_AV!$D:$D),2)</f>
        <v>0</v>
      </c>
      <c r="Q2489" s="321">
        <f t="shared" si="89"/>
        <v>0</v>
      </c>
      <c r="S2489" s="324"/>
      <c r="T2489" s="317"/>
      <c r="U2489" s="325"/>
      <c r="V2489" s="325"/>
    </row>
    <row r="2490" spans="1:22" ht="15" customHeight="1" x14ac:dyDescent="0.25">
      <c r="A2490" s="129" t="s">
        <v>2958</v>
      </c>
      <c r="B2490" s="126" t="s">
        <v>2087</v>
      </c>
      <c r="C2490" s="127" t="s">
        <v>4023</v>
      </c>
      <c r="D2490" s="127" t="s">
        <v>2710</v>
      </c>
      <c r="E2490" s="127" t="s">
        <v>2555</v>
      </c>
      <c r="F2490" s="128">
        <v>30.64</v>
      </c>
      <c r="G2490" s="128">
        <v>30.84</v>
      </c>
      <c r="H2490" s="128">
        <v>24.51</v>
      </c>
      <c r="I2490" s="311"/>
      <c r="J2490" s="319">
        <f>ROUND(SUMIF(Anlagenbewegungsdaten!B:B,A2490,Anlagenbewegungsdaten!C:C),3)</f>
        <v>0</v>
      </c>
      <c r="K2490" s="320">
        <f>ROUND(SUMIF(Anlagenbewegungsdaten!$B:$B,$A2490,Anlagenbewegungsdaten!$D:$D),2)</f>
        <v>0</v>
      </c>
      <c r="L2490" s="321">
        <f t="shared" si="88"/>
        <v>0</v>
      </c>
      <c r="M2490" s="341" t="s">
        <v>4950</v>
      </c>
      <c r="N2490" s="341" t="s">
        <v>4963</v>
      </c>
      <c r="O2490" s="323">
        <f>ROUND(SUMIF(Anlagenbewegungsdaten_AV!B:B,A2490,Anlagenbewegungsdaten_AV!C:C),3)</f>
        <v>0</v>
      </c>
      <c r="P2490" s="320">
        <f>ROUND(SUMIF(Anlagenbewegungsdaten_AV!$B:$B,$A2490,Anlagenbewegungsdaten_AV!$D:$D),2)</f>
        <v>0</v>
      </c>
      <c r="Q2490" s="321">
        <f t="shared" si="89"/>
        <v>0</v>
      </c>
      <c r="S2490" s="324"/>
      <c r="T2490" s="317"/>
      <c r="U2490" s="325"/>
      <c r="V2490" s="325"/>
    </row>
    <row r="2491" spans="1:22" ht="15" customHeight="1" x14ac:dyDescent="0.25">
      <c r="A2491" s="129" t="s">
        <v>3702</v>
      </c>
      <c r="B2491" s="126" t="s">
        <v>2087</v>
      </c>
      <c r="C2491" s="127" t="s">
        <v>4023</v>
      </c>
      <c r="D2491" s="127" t="s">
        <v>3454</v>
      </c>
      <c r="E2491" s="127" t="s">
        <v>3299</v>
      </c>
      <c r="F2491" s="128">
        <v>30.61</v>
      </c>
      <c r="G2491" s="128">
        <v>30.81</v>
      </c>
      <c r="H2491" s="128">
        <v>24.49</v>
      </c>
      <c r="I2491" s="311"/>
      <c r="J2491" s="319">
        <f>ROUND(SUMIF(Anlagenbewegungsdaten!B:B,A2491,Anlagenbewegungsdaten!C:C),3)</f>
        <v>0</v>
      </c>
      <c r="K2491" s="320">
        <f>ROUND(SUMIF(Anlagenbewegungsdaten!$B:$B,$A2491,Anlagenbewegungsdaten!$D:$D),2)</f>
        <v>0</v>
      </c>
      <c r="L2491" s="321">
        <f t="shared" si="88"/>
        <v>0</v>
      </c>
      <c r="M2491" s="341" t="s">
        <v>4950</v>
      </c>
      <c r="N2491" s="341" t="s">
        <v>4963</v>
      </c>
      <c r="O2491" s="323">
        <f>ROUND(SUMIF(Anlagenbewegungsdaten_AV!B:B,A2491,Anlagenbewegungsdaten_AV!C:C),3)</f>
        <v>0</v>
      </c>
      <c r="P2491" s="320">
        <f>ROUND(SUMIF(Anlagenbewegungsdaten_AV!$B:$B,$A2491,Anlagenbewegungsdaten_AV!$D:$D),2)</f>
        <v>0</v>
      </c>
      <c r="Q2491" s="321">
        <f t="shared" si="89"/>
        <v>0</v>
      </c>
      <c r="S2491" s="324"/>
      <c r="T2491" s="317"/>
      <c r="U2491" s="325"/>
      <c r="V2491" s="325"/>
    </row>
    <row r="2492" spans="1:22" ht="15" customHeight="1" x14ac:dyDescent="0.25">
      <c r="A2492" s="129" t="s">
        <v>4475</v>
      </c>
      <c r="B2492" s="126" t="s">
        <v>2087</v>
      </c>
      <c r="C2492" s="127" t="s">
        <v>4023</v>
      </c>
      <c r="D2492" s="127" t="s">
        <v>4225</v>
      </c>
      <c r="E2492" s="127" t="s">
        <v>4069</v>
      </c>
      <c r="F2492" s="128">
        <v>30.58</v>
      </c>
      <c r="G2492" s="128">
        <v>30.779999999999998</v>
      </c>
      <c r="H2492" s="128">
        <v>24.46</v>
      </c>
      <c r="I2492" s="311"/>
      <c r="J2492" s="319">
        <f>ROUND(SUMIF(Anlagenbewegungsdaten!B:B,A2492,Anlagenbewegungsdaten!C:C),3)</f>
        <v>0</v>
      </c>
      <c r="K2492" s="320">
        <f>ROUND(SUMIF(Anlagenbewegungsdaten!$B:$B,$A2492,Anlagenbewegungsdaten!$D:$D),2)</f>
        <v>0</v>
      </c>
      <c r="L2492" s="321">
        <f t="shared" si="88"/>
        <v>0</v>
      </c>
      <c r="M2492" s="341" t="s">
        <v>4950</v>
      </c>
      <c r="N2492" s="341" t="s">
        <v>4963</v>
      </c>
      <c r="O2492" s="323">
        <f>ROUND(SUMIF(Anlagenbewegungsdaten_AV!B:B,A2492,Anlagenbewegungsdaten_AV!C:C),3)</f>
        <v>0</v>
      </c>
      <c r="P2492" s="320">
        <f>ROUND(SUMIF(Anlagenbewegungsdaten_AV!$B:$B,$A2492,Anlagenbewegungsdaten_AV!$D:$D),2)</f>
        <v>0</v>
      </c>
      <c r="Q2492" s="321">
        <f t="shared" si="89"/>
        <v>0</v>
      </c>
      <c r="S2492" s="324"/>
      <c r="T2492" s="317"/>
      <c r="U2492" s="325"/>
      <c r="V2492" s="325"/>
    </row>
    <row r="2493" spans="1:22" ht="15" customHeight="1" x14ac:dyDescent="0.25">
      <c r="A2493" s="129" t="s">
        <v>970</v>
      </c>
      <c r="B2493" s="126" t="s">
        <v>2087</v>
      </c>
      <c r="C2493" s="127" t="s">
        <v>4023</v>
      </c>
      <c r="D2493" s="127" t="s">
        <v>2477</v>
      </c>
      <c r="E2493" s="127" t="s">
        <v>2462</v>
      </c>
      <c r="F2493" s="128">
        <v>9.32</v>
      </c>
      <c r="G2493" s="128">
        <v>9.52</v>
      </c>
      <c r="H2493" s="128">
        <v>7.46</v>
      </c>
      <c r="I2493" s="311"/>
      <c r="J2493" s="319">
        <f>ROUND(SUMIF(Anlagenbewegungsdaten!B:B,A2493,Anlagenbewegungsdaten!C:C),3)</f>
        <v>79217.482999999993</v>
      </c>
      <c r="K2493" s="320">
        <f>ROUND(SUMIF(Anlagenbewegungsdaten!$B:$B,$A2493,Anlagenbewegungsdaten!$D:$D),2)</f>
        <v>7383.07</v>
      </c>
      <c r="L2493" s="321">
        <f t="shared" si="88"/>
        <v>-7.3771594166771592E-7</v>
      </c>
      <c r="M2493" s="341" t="s">
        <v>4950</v>
      </c>
      <c r="N2493" s="341" t="s">
        <v>4963</v>
      </c>
      <c r="O2493" s="323">
        <f>ROUND(SUMIF(Anlagenbewegungsdaten_AV!B:B,A2493,Anlagenbewegungsdaten_AV!C:C),3)</f>
        <v>0</v>
      </c>
      <c r="P2493" s="320">
        <f>ROUND(SUMIF(Anlagenbewegungsdaten_AV!$B:$B,$A2493,Anlagenbewegungsdaten_AV!$D:$D),2)</f>
        <v>0</v>
      </c>
      <c r="Q2493" s="321">
        <f t="shared" si="89"/>
        <v>0</v>
      </c>
      <c r="S2493" s="324"/>
      <c r="T2493" s="317"/>
      <c r="U2493" s="325"/>
      <c r="V2493" s="325"/>
    </row>
    <row r="2494" spans="1:22" ht="15" customHeight="1" x14ac:dyDescent="0.25">
      <c r="A2494" s="129" t="s">
        <v>971</v>
      </c>
      <c r="B2494" s="126" t="s">
        <v>2087</v>
      </c>
      <c r="C2494" s="127" t="s">
        <v>4023</v>
      </c>
      <c r="D2494" s="127" t="s">
        <v>2479</v>
      </c>
      <c r="E2494" s="127" t="s">
        <v>2465</v>
      </c>
      <c r="F2494" s="128">
        <v>11.32</v>
      </c>
      <c r="G2494" s="128">
        <v>11.52</v>
      </c>
      <c r="H2494" s="128">
        <v>9.06</v>
      </c>
      <c r="I2494" s="311"/>
      <c r="J2494" s="319">
        <f>ROUND(SUMIF(Anlagenbewegungsdaten!B:B,A2494,Anlagenbewegungsdaten!C:C),3)</f>
        <v>0</v>
      </c>
      <c r="K2494" s="320">
        <f>ROUND(SUMIF(Anlagenbewegungsdaten!$B:$B,$A2494,Anlagenbewegungsdaten!$D:$D),2)</f>
        <v>0</v>
      </c>
      <c r="L2494" s="321">
        <f t="shared" si="88"/>
        <v>0</v>
      </c>
      <c r="M2494" s="341" t="s">
        <v>4950</v>
      </c>
      <c r="N2494" s="341" t="s">
        <v>4963</v>
      </c>
      <c r="O2494" s="323">
        <f>ROUND(SUMIF(Anlagenbewegungsdaten_AV!B:B,A2494,Anlagenbewegungsdaten_AV!C:C),3)</f>
        <v>0</v>
      </c>
      <c r="P2494" s="320">
        <f>ROUND(SUMIF(Anlagenbewegungsdaten_AV!$B:$B,$A2494,Anlagenbewegungsdaten_AV!$D:$D),2)</f>
        <v>0</v>
      </c>
      <c r="Q2494" s="321">
        <f t="shared" si="89"/>
        <v>0</v>
      </c>
      <c r="S2494" s="324"/>
      <c r="T2494" s="317"/>
      <c r="U2494" s="325"/>
      <c r="V2494" s="325"/>
    </row>
    <row r="2495" spans="1:22" ht="15" customHeight="1" x14ac:dyDescent="0.25">
      <c r="A2495" s="129" t="s">
        <v>2225</v>
      </c>
      <c r="B2495" s="126" t="s">
        <v>2087</v>
      </c>
      <c r="C2495" s="127" t="s">
        <v>4023</v>
      </c>
      <c r="D2495" s="127" t="s">
        <v>1968</v>
      </c>
      <c r="E2495" s="127" t="s">
        <v>1543</v>
      </c>
      <c r="F2495" s="128">
        <v>12.32</v>
      </c>
      <c r="G2495" s="128">
        <v>12.52</v>
      </c>
      <c r="H2495" s="128">
        <v>9.86</v>
      </c>
      <c r="I2495" s="311"/>
      <c r="J2495" s="319">
        <f>ROUND(SUMIF(Anlagenbewegungsdaten!B:B,A2495,Anlagenbewegungsdaten!C:C),3)</f>
        <v>0</v>
      </c>
      <c r="K2495" s="320">
        <f>ROUND(SUMIF(Anlagenbewegungsdaten!$B:$B,$A2495,Anlagenbewegungsdaten!$D:$D),2)</f>
        <v>0</v>
      </c>
      <c r="L2495" s="321">
        <f t="shared" si="88"/>
        <v>0</v>
      </c>
      <c r="M2495" s="341" t="s">
        <v>4950</v>
      </c>
      <c r="N2495" s="341" t="s">
        <v>4963</v>
      </c>
      <c r="O2495" s="323">
        <f>ROUND(SUMIF(Anlagenbewegungsdaten_AV!B:B,A2495,Anlagenbewegungsdaten_AV!C:C),3)</f>
        <v>0</v>
      </c>
      <c r="P2495" s="320">
        <f>ROUND(SUMIF(Anlagenbewegungsdaten_AV!$B:$B,$A2495,Anlagenbewegungsdaten_AV!$D:$D),2)</f>
        <v>0</v>
      </c>
      <c r="Q2495" s="321">
        <f t="shared" si="89"/>
        <v>0</v>
      </c>
      <c r="S2495" s="324"/>
      <c r="T2495" s="317"/>
      <c r="U2495" s="325"/>
      <c r="V2495" s="325"/>
    </row>
    <row r="2496" spans="1:22" ht="15" customHeight="1" x14ac:dyDescent="0.25">
      <c r="A2496" s="129" t="s">
        <v>2226</v>
      </c>
      <c r="B2496" s="126" t="s">
        <v>2087</v>
      </c>
      <c r="C2496" s="127" t="s">
        <v>4023</v>
      </c>
      <c r="D2496" s="127" t="s">
        <v>1970</v>
      </c>
      <c r="E2496" s="127" t="s">
        <v>1546</v>
      </c>
      <c r="F2496" s="128">
        <v>12.32</v>
      </c>
      <c r="G2496" s="128">
        <v>12.52</v>
      </c>
      <c r="H2496" s="128">
        <v>9.86</v>
      </c>
      <c r="I2496" s="311"/>
      <c r="J2496" s="319">
        <f>ROUND(SUMIF(Anlagenbewegungsdaten!B:B,A2496,Anlagenbewegungsdaten!C:C),3)</f>
        <v>0</v>
      </c>
      <c r="K2496" s="320">
        <f>ROUND(SUMIF(Anlagenbewegungsdaten!$B:$B,$A2496,Anlagenbewegungsdaten!$D:$D),2)</f>
        <v>0</v>
      </c>
      <c r="L2496" s="321">
        <f t="shared" si="88"/>
        <v>0</v>
      </c>
      <c r="M2496" s="341" t="s">
        <v>4950</v>
      </c>
      <c r="N2496" s="341" t="s">
        <v>4963</v>
      </c>
      <c r="O2496" s="323">
        <f>ROUND(SUMIF(Anlagenbewegungsdaten_AV!B:B,A2496,Anlagenbewegungsdaten_AV!C:C),3)</f>
        <v>0</v>
      </c>
      <c r="P2496" s="320">
        <f>ROUND(SUMIF(Anlagenbewegungsdaten_AV!$B:$B,$A2496,Anlagenbewegungsdaten_AV!$D:$D),2)</f>
        <v>0</v>
      </c>
      <c r="Q2496" s="321">
        <f t="shared" si="89"/>
        <v>0</v>
      </c>
      <c r="S2496" s="324"/>
      <c r="T2496" s="317"/>
      <c r="U2496" s="325"/>
      <c r="V2496" s="325"/>
    </row>
    <row r="2497" spans="1:22" ht="15" customHeight="1" x14ac:dyDescent="0.25">
      <c r="A2497" s="129" t="s">
        <v>2959</v>
      </c>
      <c r="B2497" s="126" t="s">
        <v>2087</v>
      </c>
      <c r="C2497" s="127" t="s">
        <v>4023</v>
      </c>
      <c r="D2497" s="127" t="s">
        <v>2712</v>
      </c>
      <c r="E2497" s="127" t="s">
        <v>2555</v>
      </c>
      <c r="F2497" s="128">
        <v>12.290000000000001</v>
      </c>
      <c r="G2497" s="128">
        <v>12.49</v>
      </c>
      <c r="H2497" s="128">
        <v>9.83</v>
      </c>
      <c r="I2497" s="311"/>
      <c r="J2497" s="319">
        <f>ROUND(SUMIF(Anlagenbewegungsdaten!B:B,A2497,Anlagenbewegungsdaten!C:C),3)</f>
        <v>0</v>
      </c>
      <c r="K2497" s="320">
        <f>ROUND(SUMIF(Anlagenbewegungsdaten!$B:$B,$A2497,Anlagenbewegungsdaten!$D:$D),2)</f>
        <v>0</v>
      </c>
      <c r="L2497" s="321">
        <f t="shared" si="88"/>
        <v>0</v>
      </c>
      <c r="M2497" s="341" t="s">
        <v>4950</v>
      </c>
      <c r="N2497" s="341" t="s">
        <v>4963</v>
      </c>
      <c r="O2497" s="323">
        <f>ROUND(SUMIF(Anlagenbewegungsdaten_AV!B:B,A2497,Anlagenbewegungsdaten_AV!C:C),3)</f>
        <v>0</v>
      </c>
      <c r="P2497" s="320">
        <f>ROUND(SUMIF(Anlagenbewegungsdaten_AV!$B:$B,$A2497,Anlagenbewegungsdaten_AV!$D:$D),2)</f>
        <v>0</v>
      </c>
      <c r="Q2497" s="321">
        <f t="shared" si="89"/>
        <v>0</v>
      </c>
      <c r="S2497" s="324"/>
      <c r="T2497" s="317"/>
      <c r="U2497" s="325"/>
      <c r="V2497" s="325"/>
    </row>
    <row r="2498" spans="1:22" ht="15" customHeight="1" x14ac:dyDescent="0.25">
      <c r="A2498" s="129" t="s">
        <v>3703</v>
      </c>
      <c r="B2498" s="126" t="s">
        <v>2087</v>
      </c>
      <c r="C2498" s="127" t="s">
        <v>4023</v>
      </c>
      <c r="D2498" s="127" t="s">
        <v>3456</v>
      </c>
      <c r="E2498" s="127" t="s">
        <v>3299</v>
      </c>
      <c r="F2498" s="128">
        <v>12.26</v>
      </c>
      <c r="G2498" s="128">
        <v>12.459999999999999</v>
      </c>
      <c r="H2498" s="128">
        <v>9.81</v>
      </c>
      <c r="I2498" s="311"/>
      <c r="J2498" s="319">
        <f>ROUND(SUMIF(Anlagenbewegungsdaten!B:B,A2498,Anlagenbewegungsdaten!C:C),3)</f>
        <v>0</v>
      </c>
      <c r="K2498" s="320">
        <f>ROUND(SUMIF(Anlagenbewegungsdaten!$B:$B,$A2498,Anlagenbewegungsdaten!$D:$D),2)</f>
        <v>0</v>
      </c>
      <c r="L2498" s="321">
        <f t="shared" si="88"/>
        <v>0</v>
      </c>
      <c r="M2498" s="341" t="s">
        <v>4950</v>
      </c>
      <c r="N2498" s="341" t="s">
        <v>4963</v>
      </c>
      <c r="O2498" s="323">
        <f>ROUND(SUMIF(Anlagenbewegungsdaten_AV!B:B,A2498,Anlagenbewegungsdaten_AV!C:C),3)</f>
        <v>0</v>
      </c>
      <c r="P2498" s="320">
        <f>ROUND(SUMIF(Anlagenbewegungsdaten_AV!$B:$B,$A2498,Anlagenbewegungsdaten_AV!$D:$D),2)</f>
        <v>0</v>
      </c>
      <c r="Q2498" s="321">
        <f t="shared" si="89"/>
        <v>0</v>
      </c>
      <c r="S2498" s="324"/>
      <c r="T2498" s="317"/>
      <c r="U2498" s="325"/>
      <c r="V2498" s="325"/>
    </row>
    <row r="2499" spans="1:22" ht="15" customHeight="1" x14ac:dyDescent="0.25">
      <c r="A2499" s="129" t="s">
        <v>4476</v>
      </c>
      <c r="B2499" s="126" t="s">
        <v>2087</v>
      </c>
      <c r="C2499" s="127" t="s">
        <v>4023</v>
      </c>
      <c r="D2499" s="127" t="s">
        <v>4227</v>
      </c>
      <c r="E2499" s="127" t="s">
        <v>4069</v>
      </c>
      <c r="F2499" s="128">
        <v>12.23</v>
      </c>
      <c r="G2499" s="128">
        <v>12.43</v>
      </c>
      <c r="H2499" s="128">
        <v>9.7799999999999994</v>
      </c>
      <c r="I2499" s="311"/>
      <c r="J2499" s="319">
        <f>ROUND(SUMIF(Anlagenbewegungsdaten!B:B,A2499,Anlagenbewegungsdaten!C:C),3)</f>
        <v>0</v>
      </c>
      <c r="K2499" s="320">
        <f>ROUND(SUMIF(Anlagenbewegungsdaten!$B:$B,$A2499,Anlagenbewegungsdaten!$D:$D),2)</f>
        <v>0</v>
      </c>
      <c r="L2499" s="321">
        <f t="shared" si="88"/>
        <v>0</v>
      </c>
      <c r="M2499" s="341" t="s">
        <v>4950</v>
      </c>
      <c r="N2499" s="341" t="s">
        <v>4963</v>
      </c>
      <c r="O2499" s="323">
        <f>ROUND(SUMIF(Anlagenbewegungsdaten_AV!B:B,A2499,Anlagenbewegungsdaten_AV!C:C),3)</f>
        <v>0</v>
      </c>
      <c r="P2499" s="320">
        <f>ROUND(SUMIF(Anlagenbewegungsdaten_AV!$B:$B,$A2499,Anlagenbewegungsdaten_AV!$D:$D),2)</f>
        <v>0</v>
      </c>
      <c r="Q2499" s="321">
        <f t="shared" si="89"/>
        <v>0</v>
      </c>
      <c r="S2499" s="324"/>
      <c r="T2499" s="317"/>
      <c r="U2499" s="325"/>
      <c r="V2499" s="325"/>
    </row>
    <row r="2500" spans="1:22" ht="15" customHeight="1" x14ac:dyDescent="0.25">
      <c r="A2500" s="129" t="s">
        <v>2227</v>
      </c>
      <c r="B2500" s="126" t="s">
        <v>2087</v>
      </c>
      <c r="C2500" s="127" t="s">
        <v>4023</v>
      </c>
      <c r="D2500" s="127" t="s">
        <v>1972</v>
      </c>
      <c r="E2500" s="127" t="s">
        <v>2462</v>
      </c>
      <c r="F2500" s="128">
        <v>10.32</v>
      </c>
      <c r="G2500" s="128">
        <v>10.52</v>
      </c>
      <c r="H2500" s="128">
        <v>8.26</v>
      </c>
      <c r="I2500" s="311"/>
      <c r="J2500" s="319">
        <f>ROUND(SUMIF(Anlagenbewegungsdaten!B:B,A2500,Anlagenbewegungsdaten!C:C),3)</f>
        <v>1126302.517</v>
      </c>
      <c r="K2500" s="320">
        <f>ROUND(SUMIF(Anlagenbewegungsdaten!$B:$B,$A2500,Anlagenbewegungsdaten!$D:$D),2)</f>
        <v>116234.42</v>
      </c>
      <c r="L2500" s="321">
        <f t="shared" si="88"/>
        <v>-2.1805863781310109E-8</v>
      </c>
      <c r="M2500" s="341" t="s">
        <v>4950</v>
      </c>
      <c r="N2500" s="341" t="s">
        <v>4963</v>
      </c>
      <c r="O2500" s="323">
        <f>ROUND(SUMIF(Anlagenbewegungsdaten_AV!B:B,A2500,Anlagenbewegungsdaten_AV!C:C),3)</f>
        <v>0</v>
      </c>
      <c r="P2500" s="320">
        <f>ROUND(SUMIF(Anlagenbewegungsdaten_AV!$B:$B,$A2500,Anlagenbewegungsdaten_AV!$D:$D),2)</f>
        <v>0</v>
      </c>
      <c r="Q2500" s="321">
        <f t="shared" si="89"/>
        <v>0</v>
      </c>
      <c r="S2500" s="324"/>
      <c r="T2500" s="317"/>
      <c r="U2500" s="325"/>
      <c r="V2500" s="325"/>
    </row>
    <row r="2501" spans="1:22" ht="15" customHeight="1" x14ac:dyDescent="0.25">
      <c r="A2501" s="129" t="s">
        <v>2228</v>
      </c>
      <c r="B2501" s="126" t="s">
        <v>2087</v>
      </c>
      <c r="C2501" s="127" t="s">
        <v>4023</v>
      </c>
      <c r="D2501" s="127" t="s">
        <v>1974</v>
      </c>
      <c r="E2501" s="127" t="s">
        <v>2465</v>
      </c>
      <c r="F2501" s="128">
        <v>12.32</v>
      </c>
      <c r="G2501" s="128">
        <v>12.52</v>
      </c>
      <c r="H2501" s="128">
        <v>9.86</v>
      </c>
      <c r="I2501" s="311"/>
      <c r="J2501" s="319">
        <f>ROUND(SUMIF(Anlagenbewegungsdaten!B:B,A2501,Anlagenbewegungsdaten!C:C),3)</f>
        <v>0</v>
      </c>
      <c r="K2501" s="320">
        <f>ROUND(SUMIF(Anlagenbewegungsdaten!$B:$B,$A2501,Anlagenbewegungsdaten!$D:$D),2)</f>
        <v>0</v>
      </c>
      <c r="L2501" s="321">
        <f t="shared" si="88"/>
        <v>0</v>
      </c>
      <c r="M2501" s="341" t="s">
        <v>4950</v>
      </c>
      <c r="N2501" s="341" t="s">
        <v>4963</v>
      </c>
      <c r="O2501" s="323">
        <f>ROUND(SUMIF(Anlagenbewegungsdaten_AV!B:B,A2501,Anlagenbewegungsdaten_AV!C:C),3)</f>
        <v>0</v>
      </c>
      <c r="P2501" s="320">
        <f>ROUND(SUMIF(Anlagenbewegungsdaten_AV!$B:$B,$A2501,Anlagenbewegungsdaten_AV!$D:$D),2)</f>
        <v>0</v>
      </c>
      <c r="Q2501" s="321">
        <f t="shared" si="89"/>
        <v>0</v>
      </c>
      <c r="S2501" s="324"/>
      <c r="T2501" s="317"/>
      <c r="U2501" s="325"/>
      <c r="V2501" s="325"/>
    </row>
    <row r="2502" spans="1:22" ht="15" customHeight="1" x14ac:dyDescent="0.25">
      <c r="A2502" s="129" t="s">
        <v>2229</v>
      </c>
      <c r="B2502" s="126" t="s">
        <v>2087</v>
      </c>
      <c r="C2502" s="127" t="s">
        <v>4023</v>
      </c>
      <c r="D2502" s="127" t="s">
        <v>1976</v>
      </c>
      <c r="E2502" s="127" t="s">
        <v>1543</v>
      </c>
      <c r="F2502" s="128">
        <v>13.32</v>
      </c>
      <c r="G2502" s="128">
        <v>13.52</v>
      </c>
      <c r="H2502" s="128">
        <v>10.66</v>
      </c>
      <c r="I2502" s="311"/>
      <c r="J2502" s="319">
        <f>ROUND(SUMIF(Anlagenbewegungsdaten!B:B,A2502,Anlagenbewegungsdaten!C:C),3)</f>
        <v>0</v>
      </c>
      <c r="K2502" s="320">
        <f>ROUND(SUMIF(Anlagenbewegungsdaten!$B:$B,$A2502,Anlagenbewegungsdaten!$D:$D),2)</f>
        <v>0</v>
      </c>
      <c r="L2502" s="321">
        <f t="shared" si="88"/>
        <v>0</v>
      </c>
      <c r="M2502" s="341" t="s">
        <v>4950</v>
      </c>
      <c r="N2502" s="341" t="s">
        <v>4963</v>
      </c>
      <c r="O2502" s="323">
        <f>ROUND(SUMIF(Anlagenbewegungsdaten_AV!B:B,A2502,Anlagenbewegungsdaten_AV!C:C),3)</f>
        <v>0</v>
      </c>
      <c r="P2502" s="320">
        <f>ROUND(SUMIF(Anlagenbewegungsdaten_AV!$B:$B,$A2502,Anlagenbewegungsdaten_AV!$D:$D),2)</f>
        <v>0</v>
      </c>
      <c r="Q2502" s="321">
        <f t="shared" si="89"/>
        <v>0</v>
      </c>
      <c r="S2502" s="324"/>
      <c r="T2502" s="317"/>
      <c r="U2502" s="325"/>
      <c r="V2502" s="325"/>
    </row>
    <row r="2503" spans="1:22" ht="15" customHeight="1" x14ac:dyDescent="0.25">
      <c r="A2503" s="129" t="s">
        <v>2230</v>
      </c>
      <c r="B2503" s="126" t="s">
        <v>2087</v>
      </c>
      <c r="C2503" s="127" t="s">
        <v>4023</v>
      </c>
      <c r="D2503" s="127" t="s">
        <v>1978</v>
      </c>
      <c r="E2503" s="127" t="s">
        <v>1546</v>
      </c>
      <c r="F2503" s="128">
        <v>13.32</v>
      </c>
      <c r="G2503" s="128">
        <v>13.52</v>
      </c>
      <c r="H2503" s="128">
        <v>10.66</v>
      </c>
      <c r="I2503" s="311"/>
      <c r="J2503" s="319">
        <f>ROUND(SUMIF(Anlagenbewegungsdaten!B:B,A2503,Anlagenbewegungsdaten!C:C),3)</f>
        <v>0</v>
      </c>
      <c r="K2503" s="320">
        <f>ROUND(SUMIF(Anlagenbewegungsdaten!$B:$B,$A2503,Anlagenbewegungsdaten!$D:$D),2)</f>
        <v>0</v>
      </c>
      <c r="L2503" s="321">
        <f t="shared" si="88"/>
        <v>0</v>
      </c>
      <c r="M2503" s="341" t="s">
        <v>4950</v>
      </c>
      <c r="N2503" s="341" t="s">
        <v>4963</v>
      </c>
      <c r="O2503" s="323">
        <f>ROUND(SUMIF(Anlagenbewegungsdaten_AV!B:B,A2503,Anlagenbewegungsdaten_AV!C:C),3)</f>
        <v>0</v>
      </c>
      <c r="P2503" s="320">
        <f>ROUND(SUMIF(Anlagenbewegungsdaten_AV!$B:$B,$A2503,Anlagenbewegungsdaten_AV!$D:$D),2)</f>
        <v>0</v>
      </c>
      <c r="Q2503" s="321">
        <f t="shared" si="89"/>
        <v>0</v>
      </c>
      <c r="S2503" s="324"/>
      <c r="T2503" s="317"/>
      <c r="U2503" s="325"/>
      <c r="V2503" s="325"/>
    </row>
    <row r="2504" spans="1:22" ht="15" customHeight="1" x14ac:dyDescent="0.25">
      <c r="A2504" s="129" t="s">
        <v>2960</v>
      </c>
      <c r="B2504" s="126" t="s">
        <v>2087</v>
      </c>
      <c r="C2504" s="127" t="s">
        <v>4023</v>
      </c>
      <c r="D2504" s="127" t="s">
        <v>2714</v>
      </c>
      <c r="E2504" s="127" t="s">
        <v>2555</v>
      </c>
      <c r="F2504" s="128">
        <v>13.290000000000001</v>
      </c>
      <c r="G2504" s="128">
        <v>13.49</v>
      </c>
      <c r="H2504" s="128">
        <v>10.63</v>
      </c>
      <c r="I2504" s="311"/>
      <c r="J2504" s="319">
        <f>ROUND(SUMIF(Anlagenbewegungsdaten!B:B,A2504,Anlagenbewegungsdaten!C:C),3)</f>
        <v>0</v>
      </c>
      <c r="K2504" s="320">
        <f>ROUND(SUMIF(Anlagenbewegungsdaten!$B:$B,$A2504,Anlagenbewegungsdaten!$D:$D),2)</f>
        <v>0</v>
      </c>
      <c r="L2504" s="321">
        <f t="shared" si="88"/>
        <v>0</v>
      </c>
      <c r="M2504" s="341" t="s">
        <v>4950</v>
      </c>
      <c r="N2504" s="341" t="s">
        <v>4963</v>
      </c>
      <c r="O2504" s="323">
        <f>ROUND(SUMIF(Anlagenbewegungsdaten_AV!B:B,A2504,Anlagenbewegungsdaten_AV!C:C),3)</f>
        <v>0</v>
      </c>
      <c r="P2504" s="320">
        <f>ROUND(SUMIF(Anlagenbewegungsdaten_AV!$B:$B,$A2504,Anlagenbewegungsdaten_AV!$D:$D),2)</f>
        <v>0</v>
      </c>
      <c r="Q2504" s="321">
        <f t="shared" si="89"/>
        <v>0</v>
      </c>
      <c r="S2504" s="324"/>
      <c r="T2504" s="317"/>
      <c r="U2504" s="325"/>
      <c r="V2504" s="325"/>
    </row>
    <row r="2505" spans="1:22" ht="15" customHeight="1" x14ac:dyDescent="0.25">
      <c r="A2505" s="129" t="s">
        <v>3704</v>
      </c>
      <c r="B2505" s="126" t="s">
        <v>2087</v>
      </c>
      <c r="C2505" s="127" t="s">
        <v>4023</v>
      </c>
      <c r="D2505" s="127" t="s">
        <v>3458</v>
      </c>
      <c r="E2505" s="127" t="s">
        <v>3299</v>
      </c>
      <c r="F2505" s="128">
        <v>13.26</v>
      </c>
      <c r="G2505" s="128">
        <v>13.459999999999999</v>
      </c>
      <c r="H2505" s="128">
        <v>10.61</v>
      </c>
      <c r="I2505" s="311"/>
      <c r="J2505" s="319">
        <f>ROUND(SUMIF(Anlagenbewegungsdaten!B:B,A2505,Anlagenbewegungsdaten!C:C),3)</f>
        <v>0</v>
      </c>
      <c r="K2505" s="320">
        <f>ROUND(SUMIF(Anlagenbewegungsdaten!$B:$B,$A2505,Anlagenbewegungsdaten!$D:$D),2)</f>
        <v>0</v>
      </c>
      <c r="L2505" s="321">
        <f t="shared" si="88"/>
        <v>0</v>
      </c>
      <c r="M2505" s="341" t="s">
        <v>4950</v>
      </c>
      <c r="N2505" s="341" t="s">
        <v>4963</v>
      </c>
      <c r="O2505" s="323">
        <f>ROUND(SUMIF(Anlagenbewegungsdaten_AV!B:B,A2505,Anlagenbewegungsdaten_AV!C:C),3)</f>
        <v>0</v>
      </c>
      <c r="P2505" s="320">
        <f>ROUND(SUMIF(Anlagenbewegungsdaten_AV!$B:$B,$A2505,Anlagenbewegungsdaten_AV!$D:$D),2)</f>
        <v>0</v>
      </c>
      <c r="Q2505" s="321">
        <f t="shared" si="89"/>
        <v>0</v>
      </c>
      <c r="S2505" s="324"/>
      <c r="T2505" s="317"/>
      <c r="U2505" s="325"/>
      <c r="V2505" s="325"/>
    </row>
    <row r="2506" spans="1:22" ht="15" customHeight="1" x14ac:dyDescent="0.25">
      <c r="A2506" s="129" t="s">
        <v>4477</v>
      </c>
      <c r="B2506" s="126" t="s">
        <v>2087</v>
      </c>
      <c r="C2506" s="127" t="s">
        <v>4023</v>
      </c>
      <c r="D2506" s="127" t="s">
        <v>4229</v>
      </c>
      <c r="E2506" s="127" t="s">
        <v>4069</v>
      </c>
      <c r="F2506" s="128">
        <v>13.23</v>
      </c>
      <c r="G2506" s="128">
        <v>13.43</v>
      </c>
      <c r="H2506" s="128">
        <v>10.58</v>
      </c>
      <c r="I2506" s="311"/>
      <c r="J2506" s="319">
        <f>ROUND(SUMIF(Anlagenbewegungsdaten!B:B,A2506,Anlagenbewegungsdaten!C:C),3)</f>
        <v>0</v>
      </c>
      <c r="K2506" s="320">
        <f>ROUND(SUMIF(Anlagenbewegungsdaten!$B:$B,$A2506,Anlagenbewegungsdaten!$D:$D),2)</f>
        <v>0</v>
      </c>
      <c r="L2506" s="321">
        <f t="shared" ref="L2506:L2569" si="90">IF(ISBLANK(F2506),0,IF(OR($J2506&gt;=100,$J2506&lt;=-100),F2506-(K2506/J2506*100),IF(OR(J2506&gt;-100,J2506&lt;100),(J2506*F2506%)-K2506)))</f>
        <v>0</v>
      </c>
      <c r="M2506" s="341" t="s">
        <v>4950</v>
      </c>
      <c r="N2506" s="341" t="s">
        <v>4963</v>
      </c>
      <c r="O2506" s="323">
        <f>ROUND(SUMIF(Anlagenbewegungsdaten_AV!B:B,A2506,Anlagenbewegungsdaten_AV!C:C),3)</f>
        <v>0</v>
      </c>
      <c r="P2506" s="320">
        <f>ROUND(SUMIF(Anlagenbewegungsdaten_AV!$B:$B,$A2506,Anlagenbewegungsdaten_AV!$D:$D),2)</f>
        <v>0</v>
      </c>
      <c r="Q2506" s="321">
        <f t="shared" ref="Q2506:Q2569" si="91">IF(ISBLANK(H2506),0,IF(OR($O2506&gt;=100,$O2506&lt;=-100),H2506-(P2506/O2506*100),IF(OR(O2506&gt;-100,O2506&lt;100),(O2506*G2506%)-P2506)))</f>
        <v>0</v>
      </c>
      <c r="S2506" s="324"/>
      <c r="T2506" s="317"/>
      <c r="U2506" s="325"/>
      <c r="V2506" s="325"/>
    </row>
    <row r="2507" spans="1:22" ht="15" customHeight="1" x14ac:dyDescent="0.25">
      <c r="A2507" s="129" t="s">
        <v>972</v>
      </c>
      <c r="B2507" s="126" t="s">
        <v>2087</v>
      </c>
      <c r="C2507" s="127" t="s">
        <v>4023</v>
      </c>
      <c r="D2507" s="127" t="s">
        <v>2481</v>
      </c>
      <c r="E2507" s="127" t="s">
        <v>2462</v>
      </c>
      <c r="F2507" s="128">
        <v>15.32</v>
      </c>
      <c r="G2507" s="128">
        <v>15.52</v>
      </c>
      <c r="H2507" s="128">
        <v>12.26</v>
      </c>
      <c r="I2507" s="311"/>
      <c r="J2507" s="319">
        <f>ROUND(SUMIF(Anlagenbewegungsdaten!B:B,A2507,Anlagenbewegungsdaten!C:C),3)</f>
        <v>0</v>
      </c>
      <c r="K2507" s="320">
        <f>ROUND(SUMIF(Anlagenbewegungsdaten!$B:$B,$A2507,Anlagenbewegungsdaten!$D:$D),2)</f>
        <v>0</v>
      </c>
      <c r="L2507" s="321">
        <f t="shared" si="90"/>
        <v>0</v>
      </c>
      <c r="M2507" s="341" t="s">
        <v>4950</v>
      </c>
      <c r="N2507" s="341" t="s">
        <v>4963</v>
      </c>
      <c r="O2507" s="323">
        <f>ROUND(SUMIF(Anlagenbewegungsdaten_AV!B:B,A2507,Anlagenbewegungsdaten_AV!C:C),3)</f>
        <v>0</v>
      </c>
      <c r="P2507" s="320">
        <f>ROUND(SUMIF(Anlagenbewegungsdaten_AV!$B:$B,$A2507,Anlagenbewegungsdaten_AV!$D:$D),2)</f>
        <v>0</v>
      </c>
      <c r="Q2507" s="321">
        <f t="shared" si="91"/>
        <v>0</v>
      </c>
      <c r="S2507" s="324"/>
      <c r="T2507" s="317"/>
      <c r="U2507" s="325"/>
      <c r="V2507" s="325"/>
    </row>
    <row r="2508" spans="1:22" ht="15" customHeight="1" x14ac:dyDescent="0.25">
      <c r="A2508" s="129" t="s">
        <v>973</v>
      </c>
      <c r="B2508" s="126" t="s">
        <v>2087</v>
      </c>
      <c r="C2508" s="127" t="s">
        <v>4023</v>
      </c>
      <c r="D2508" s="127" t="s">
        <v>672</v>
      </c>
      <c r="E2508" s="127" t="s">
        <v>2465</v>
      </c>
      <c r="F2508" s="128">
        <v>17.32</v>
      </c>
      <c r="G2508" s="128">
        <v>17.52</v>
      </c>
      <c r="H2508" s="128">
        <v>13.86</v>
      </c>
      <c r="I2508" s="311"/>
      <c r="J2508" s="319">
        <f>ROUND(SUMIF(Anlagenbewegungsdaten!B:B,A2508,Anlagenbewegungsdaten!C:C),3)</f>
        <v>0</v>
      </c>
      <c r="K2508" s="320">
        <f>ROUND(SUMIF(Anlagenbewegungsdaten!$B:$B,$A2508,Anlagenbewegungsdaten!$D:$D),2)</f>
        <v>0</v>
      </c>
      <c r="L2508" s="321">
        <f t="shared" si="90"/>
        <v>0</v>
      </c>
      <c r="M2508" s="341" t="s">
        <v>4950</v>
      </c>
      <c r="N2508" s="341" t="s">
        <v>4963</v>
      </c>
      <c r="O2508" s="323">
        <f>ROUND(SUMIF(Anlagenbewegungsdaten_AV!B:B,A2508,Anlagenbewegungsdaten_AV!C:C),3)</f>
        <v>0</v>
      </c>
      <c r="P2508" s="320">
        <f>ROUND(SUMIF(Anlagenbewegungsdaten_AV!$B:$B,$A2508,Anlagenbewegungsdaten_AV!$D:$D),2)</f>
        <v>0</v>
      </c>
      <c r="Q2508" s="321">
        <f t="shared" si="91"/>
        <v>0</v>
      </c>
      <c r="S2508" s="324"/>
      <c r="T2508" s="317"/>
      <c r="U2508" s="325"/>
      <c r="V2508" s="325"/>
    </row>
    <row r="2509" spans="1:22" ht="15" customHeight="1" x14ac:dyDescent="0.25">
      <c r="A2509" s="129" t="s">
        <v>2231</v>
      </c>
      <c r="B2509" s="126" t="s">
        <v>2087</v>
      </c>
      <c r="C2509" s="127" t="s">
        <v>4023</v>
      </c>
      <c r="D2509" s="127" t="s">
        <v>1980</v>
      </c>
      <c r="E2509" s="127" t="s">
        <v>1543</v>
      </c>
      <c r="F2509" s="128">
        <v>18.32</v>
      </c>
      <c r="G2509" s="128">
        <v>18.52</v>
      </c>
      <c r="H2509" s="128">
        <v>14.66</v>
      </c>
      <c r="I2509" s="311"/>
      <c r="J2509" s="319">
        <f>ROUND(SUMIF(Anlagenbewegungsdaten!B:B,A2509,Anlagenbewegungsdaten!C:C),3)</f>
        <v>0</v>
      </c>
      <c r="K2509" s="320">
        <f>ROUND(SUMIF(Anlagenbewegungsdaten!$B:$B,$A2509,Anlagenbewegungsdaten!$D:$D),2)</f>
        <v>0</v>
      </c>
      <c r="L2509" s="321">
        <f t="shared" si="90"/>
        <v>0</v>
      </c>
      <c r="M2509" s="341" t="s">
        <v>4950</v>
      </c>
      <c r="N2509" s="341" t="s">
        <v>4963</v>
      </c>
      <c r="O2509" s="323">
        <f>ROUND(SUMIF(Anlagenbewegungsdaten_AV!B:B,A2509,Anlagenbewegungsdaten_AV!C:C),3)</f>
        <v>0</v>
      </c>
      <c r="P2509" s="320">
        <f>ROUND(SUMIF(Anlagenbewegungsdaten_AV!$B:$B,$A2509,Anlagenbewegungsdaten_AV!$D:$D),2)</f>
        <v>0</v>
      </c>
      <c r="Q2509" s="321">
        <f t="shared" si="91"/>
        <v>0</v>
      </c>
      <c r="S2509" s="324"/>
      <c r="T2509" s="317"/>
      <c r="U2509" s="325"/>
      <c r="V2509" s="325"/>
    </row>
    <row r="2510" spans="1:22" ht="15" customHeight="1" x14ac:dyDescent="0.25">
      <c r="A2510" s="129" t="s">
        <v>2232</v>
      </c>
      <c r="B2510" s="126" t="s">
        <v>2087</v>
      </c>
      <c r="C2510" s="127" t="s">
        <v>4023</v>
      </c>
      <c r="D2510" s="127" t="s">
        <v>1982</v>
      </c>
      <c r="E2510" s="127" t="s">
        <v>1546</v>
      </c>
      <c r="F2510" s="128">
        <v>18.32</v>
      </c>
      <c r="G2510" s="128">
        <v>18.52</v>
      </c>
      <c r="H2510" s="128">
        <v>14.66</v>
      </c>
      <c r="I2510" s="311"/>
      <c r="J2510" s="319">
        <f>ROUND(SUMIF(Anlagenbewegungsdaten!B:B,A2510,Anlagenbewegungsdaten!C:C),3)</f>
        <v>0</v>
      </c>
      <c r="K2510" s="320">
        <f>ROUND(SUMIF(Anlagenbewegungsdaten!$B:$B,$A2510,Anlagenbewegungsdaten!$D:$D),2)</f>
        <v>0</v>
      </c>
      <c r="L2510" s="321">
        <f t="shared" si="90"/>
        <v>0</v>
      </c>
      <c r="M2510" s="341" t="s">
        <v>4950</v>
      </c>
      <c r="N2510" s="341" t="s">
        <v>4963</v>
      </c>
      <c r="O2510" s="323">
        <f>ROUND(SUMIF(Anlagenbewegungsdaten_AV!B:B,A2510,Anlagenbewegungsdaten_AV!C:C),3)</f>
        <v>0</v>
      </c>
      <c r="P2510" s="320">
        <f>ROUND(SUMIF(Anlagenbewegungsdaten_AV!$B:$B,$A2510,Anlagenbewegungsdaten_AV!$D:$D),2)</f>
        <v>0</v>
      </c>
      <c r="Q2510" s="321">
        <f t="shared" si="91"/>
        <v>0</v>
      </c>
      <c r="S2510" s="324"/>
      <c r="T2510" s="317"/>
      <c r="U2510" s="325"/>
      <c r="V2510" s="325"/>
    </row>
    <row r="2511" spans="1:22" ht="15" customHeight="1" x14ac:dyDescent="0.25">
      <c r="A2511" s="129" t="s">
        <v>2961</v>
      </c>
      <c r="B2511" s="126" t="s">
        <v>2087</v>
      </c>
      <c r="C2511" s="127" t="s">
        <v>4023</v>
      </c>
      <c r="D2511" s="127" t="s">
        <v>2716</v>
      </c>
      <c r="E2511" s="127" t="s">
        <v>2555</v>
      </c>
      <c r="F2511" s="128">
        <v>18.29</v>
      </c>
      <c r="G2511" s="128">
        <v>18.489999999999998</v>
      </c>
      <c r="H2511" s="128">
        <v>14.63</v>
      </c>
      <c r="I2511" s="311"/>
      <c r="J2511" s="319">
        <f>ROUND(SUMIF(Anlagenbewegungsdaten!B:B,A2511,Anlagenbewegungsdaten!C:C),3)</f>
        <v>0</v>
      </c>
      <c r="K2511" s="320">
        <f>ROUND(SUMIF(Anlagenbewegungsdaten!$B:$B,$A2511,Anlagenbewegungsdaten!$D:$D),2)</f>
        <v>0</v>
      </c>
      <c r="L2511" s="321">
        <f t="shared" si="90"/>
        <v>0</v>
      </c>
      <c r="M2511" s="341" t="s">
        <v>4950</v>
      </c>
      <c r="N2511" s="341" t="s">
        <v>4963</v>
      </c>
      <c r="O2511" s="323">
        <f>ROUND(SUMIF(Anlagenbewegungsdaten_AV!B:B,A2511,Anlagenbewegungsdaten_AV!C:C),3)</f>
        <v>0</v>
      </c>
      <c r="P2511" s="320">
        <f>ROUND(SUMIF(Anlagenbewegungsdaten_AV!$B:$B,$A2511,Anlagenbewegungsdaten_AV!$D:$D),2)</f>
        <v>0</v>
      </c>
      <c r="Q2511" s="321">
        <f t="shared" si="91"/>
        <v>0</v>
      </c>
      <c r="S2511" s="324"/>
      <c r="T2511" s="317"/>
      <c r="U2511" s="325"/>
      <c r="V2511" s="325"/>
    </row>
    <row r="2512" spans="1:22" ht="15" customHeight="1" x14ac:dyDescent="0.25">
      <c r="A2512" s="129" t="s">
        <v>3705</v>
      </c>
      <c r="B2512" s="126" t="s">
        <v>2087</v>
      </c>
      <c r="C2512" s="127" t="s">
        <v>4023</v>
      </c>
      <c r="D2512" s="127" t="s">
        <v>3460</v>
      </c>
      <c r="E2512" s="127" t="s">
        <v>3299</v>
      </c>
      <c r="F2512" s="128">
        <v>18.259999999999998</v>
      </c>
      <c r="G2512" s="128">
        <v>18.459999999999997</v>
      </c>
      <c r="H2512" s="128">
        <v>14.61</v>
      </c>
      <c r="I2512" s="311"/>
      <c r="J2512" s="319">
        <f>ROUND(SUMIF(Anlagenbewegungsdaten!B:B,A2512,Anlagenbewegungsdaten!C:C),3)</f>
        <v>0</v>
      </c>
      <c r="K2512" s="320">
        <f>ROUND(SUMIF(Anlagenbewegungsdaten!$B:$B,$A2512,Anlagenbewegungsdaten!$D:$D),2)</f>
        <v>0</v>
      </c>
      <c r="L2512" s="321">
        <f t="shared" si="90"/>
        <v>0</v>
      </c>
      <c r="M2512" s="341" t="s">
        <v>4950</v>
      </c>
      <c r="N2512" s="341" t="s">
        <v>4963</v>
      </c>
      <c r="O2512" s="323">
        <f>ROUND(SUMIF(Anlagenbewegungsdaten_AV!B:B,A2512,Anlagenbewegungsdaten_AV!C:C),3)</f>
        <v>0</v>
      </c>
      <c r="P2512" s="320">
        <f>ROUND(SUMIF(Anlagenbewegungsdaten_AV!$B:$B,$A2512,Anlagenbewegungsdaten_AV!$D:$D),2)</f>
        <v>0</v>
      </c>
      <c r="Q2512" s="321">
        <f t="shared" si="91"/>
        <v>0</v>
      </c>
      <c r="S2512" s="324"/>
      <c r="T2512" s="317"/>
      <c r="U2512" s="325"/>
      <c r="V2512" s="325"/>
    </row>
    <row r="2513" spans="1:22" ht="15" customHeight="1" x14ac:dyDescent="0.25">
      <c r="A2513" s="129" t="s">
        <v>4478</v>
      </c>
      <c r="B2513" s="126" t="s">
        <v>2087</v>
      </c>
      <c r="C2513" s="127" t="s">
        <v>4023</v>
      </c>
      <c r="D2513" s="127" t="s">
        <v>4231</v>
      </c>
      <c r="E2513" s="127" t="s">
        <v>4069</v>
      </c>
      <c r="F2513" s="128">
        <v>18.23</v>
      </c>
      <c r="G2513" s="128">
        <v>18.43</v>
      </c>
      <c r="H2513" s="128">
        <v>14.58</v>
      </c>
      <c r="I2513" s="311"/>
      <c r="J2513" s="319">
        <f>ROUND(SUMIF(Anlagenbewegungsdaten!B:B,A2513,Anlagenbewegungsdaten!C:C),3)</f>
        <v>0</v>
      </c>
      <c r="K2513" s="320">
        <f>ROUND(SUMIF(Anlagenbewegungsdaten!$B:$B,$A2513,Anlagenbewegungsdaten!$D:$D),2)</f>
        <v>0</v>
      </c>
      <c r="L2513" s="321">
        <f t="shared" si="90"/>
        <v>0</v>
      </c>
      <c r="M2513" s="341" t="s">
        <v>4950</v>
      </c>
      <c r="N2513" s="341" t="s">
        <v>4963</v>
      </c>
      <c r="O2513" s="323">
        <f>ROUND(SUMIF(Anlagenbewegungsdaten_AV!B:B,A2513,Anlagenbewegungsdaten_AV!C:C),3)</f>
        <v>0</v>
      </c>
      <c r="P2513" s="320">
        <f>ROUND(SUMIF(Anlagenbewegungsdaten_AV!$B:$B,$A2513,Anlagenbewegungsdaten_AV!$D:$D),2)</f>
        <v>0</v>
      </c>
      <c r="Q2513" s="321">
        <f t="shared" si="91"/>
        <v>0</v>
      </c>
      <c r="S2513" s="324"/>
      <c r="T2513" s="317"/>
      <c r="U2513" s="325"/>
      <c r="V2513" s="325"/>
    </row>
    <row r="2514" spans="1:22" ht="15" customHeight="1" x14ac:dyDescent="0.25">
      <c r="A2514" s="129" t="s">
        <v>2233</v>
      </c>
      <c r="B2514" s="126" t="s">
        <v>2087</v>
      </c>
      <c r="C2514" s="127" t="s">
        <v>4023</v>
      </c>
      <c r="D2514" s="127" t="s">
        <v>1984</v>
      </c>
      <c r="E2514" s="127" t="s">
        <v>2462</v>
      </c>
      <c r="F2514" s="128">
        <v>16.32</v>
      </c>
      <c r="G2514" s="128">
        <v>16.52</v>
      </c>
      <c r="H2514" s="128">
        <v>13.06</v>
      </c>
      <c r="I2514" s="311"/>
      <c r="J2514" s="319">
        <f>ROUND(SUMIF(Anlagenbewegungsdaten!B:B,A2514,Anlagenbewegungsdaten!C:C),3)</f>
        <v>0</v>
      </c>
      <c r="K2514" s="320">
        <f>ROUND(SUMIF(Anlagenbewegungsdaten!$B:$B,$A2514,Anlagenbewegungsdaten!$D:$D),2)</f>
        <v>0</v>
      </c>
      <c r="L2514" s="321">
        <f t="shared" si="90"/>
        <v>0</v>
      </c>
      <c r="M2514" s="341" t="s">
        <v>4950</v>
      </c>
      <c r="N2514" s="341" t="s">
        <v>4963</v>
      </c>
      <c r="O2514" s="323">
        <f>ROUND(SUMIF(Anlagenbewegungsdaten_AV!B:B,A2514,Anlagenbewegungsdaten_AV!C:C),3)</f>
        <v>0</v>
      </c>
      <c r="P2514" s="320">
        <f>ROUND(SUMIF(Anlagenbewegungsdaten_AV!$B:$B,$A2514,Anlagenbewegungsdaten_AV!$D:$D),2)</f>
        <v>0</v>
      </c>
      <c r="Q2514" s="321">
        <f t="shared" si="91"/>
        <v>0</v>
      </c>
      <c r="S2514" s="324"/>
      <c r="T2514" s="317"/>
      <c r="U2514" s="325"/>
      <c r="V2514" s="325"/>
    </row>
    <row r="2515" spans="1:22" ht="15" customHeight="1" x14ac:dyDescent="0.25">
      <c r="A2515" s="129" t="s">
        <v>2234</v>
      </c>
      <c r="B2515" s="126" t="s">
        <v>2087</v>
      </c>
      <c r="C2515" s="127" t="s">
        <v>4023</v>
      </c>
      <c r="D2515" s="127" t="s">
        <v>1986</v>
      </c>
      <c r="E2515" s="127" t="s">
        <v>2465</v>
      </c>
      <c r="F2515" s="128">
        <v>18.32</v>
      </c>
      <c r="G2515" s="128">
        <v>18.52</v>
      </c>
      <c r="H2515" s="128">
        <v>14.66</v>
      </c>
      <c r="I2515" s="311"/>
      <c r="J2515" s="319">
        <f>ROUND(SUMIF(Anlagenbewegungsdaten!B:B,A2515,Anlagenbewegungsdaten!C:C),3)</f>
        <v>0</v>
      </c>
      <c r="K2515" s="320">
        <f>ROUND(SUMIF(Anlagenbewegungsdaten!$B:$B,$A2515,Anlagenbewegungsdaten!$D:$D),2)</f>
        <v>0</v>
      </c>
      <c r="L2515" s="321">
        <f t="shared" si="90"/>
        <v>0</v>
      </c>
      <c r="M2515" s="341" t="s">
        <v>4950</v>
      </c>
      <c r="N2515" s="341" t="s">
        <v>4963</v>
      </c>
      <c r="O2515" s="323">
        <f>ROUND(SUMIF(Anlagenbewegungsdaten_AV!B:B,A2515,Anlagenbewegungsdaten_AV!C:C),3)</f>
        <v>0</v>
      </c>
      <c r="P2515" s="320">
        <f>ROUND(SUMIF(Anlagenbewegungsdaten_AV!$B:$B,$A2515,Anlagenbewegungsdaten_AV!$D:$D),2)</f>
        <v>0</v>
      </c>
      <c r="Q2515" s="321">
        <f t="shared" si="91"/>
        <v>0</v>
      </c>
      <c r="S2515" s="324"/>
      <c r="T2515" s="317"/>
      <c r="U2515" s="325"/>
      <c r="V2515" s="325"/>
    </row>
    <row r="2516" spans="1:22" ht="15" customHeight="1" x14ac:dyDescent="0.25">
      <c r="A2516" s="129" t="s">
        <v>2235</v>
      </c>
      <c r="B2516" s="126" t="s">
        <v>2087</v>
      </c>
      <c r="C2516" s="127" t="s">
        <v>4023</v>
      </c>
      <c r="D2516" s="127" t="s">
        <v>1988</v>
      </c>
      <c r="E2516" s="127" t="s">
        <v>1543</v>
      </c>
      <c r="F2516" s="128">
        <v>19.32</v>
      </c>
      <c r="G2516" s="128">
        <v>19.52</v>
      </c>
      <c r="H2516" s="128">
        <v>15.46</v>
      </c>
      <c r="I2516" s="311"/>
      <c r="J2516" s="319">
        <f>ROUND(SUMIF(Anlagenbewegungsdaten!B:B,A2516,Anlagenbewegungsdaten!C:C),3)</f>
        <v>0</v>
      </c>
      <c r="K2516" s="320">
        <f>ROUND(SUMIF(Anlagenbewegungsdaten!$B:$B,$A2516,Anlagenbewegungsdaten!$D:$D),2)</f>
        <v>0</v>
      </c>
      <c r="L2516" s="321">
        <f t="shared" si="90"/>
        <v>0</v>
      </c>
      <c r="M2516" s="341" t="s">
        <v>4950</v>
      </c>
      <c r="N2516" s="341" t="s">
        <v>4963</v>
      </c>
      <c r="O2516" s="323">
        <f>ROUND(SUMIF(Anlagenbewegungsdaten_AV!B:B,A2516,Anlagenbewegungsdaten_AV!C:C),3)</f>
        <v>0</v>
      </c>
      <c r="P2516" s="320">
        <f>ROUND(SUMIF(Anlagenbewegungsdaten_AV!$B:$B,$A2516,Anlagenbewegungsdaten_AV!$D:$D),2)</f>
        <v>0</v>
      </c>
      <c r="Q2516" s="321">
        <f t="shared" si="91"/>
        <v>0</v>
      </c>
      <c r="S2516" s="324"/>
      <c r="T2516" s="317"/>
      <c r="U2516" s="325"/>
      <c r="V2516" s="325"/>
    </row>
    <row r="2517" spans="1:22" ht="15" customHeight="1" x14ac:dyDescent="0.25">
      <c r="A2517" s="129" t="s">
        <v>2236</v>
      </c>
      <c r="B2517" s="126" t="s">
        <v>2087</v>
      </c>
      <c r="C2517" s="127" t="s">
        <v>4023</v>
      </c>
      <c r="D2517" s="127" t="s">
        <v>1990</v>
      </c>
      <c r="E2517" s="127" t="s">
        <v>1546</v>
      </c>
      <c r="F2517" s="128">
        <v>19.32</v>
      </c>
      <c r="G2517" s="128">
        <v>19.52</v>
      </c>
      <c r="H2517" s="128">
        <v>15.46</v>
      </c>
      <c r="I2517" s="311"/>
      <c r="J2517" s="319">
        <f>ROUND(SUMIF(Anlagenbewegungsdaten!B:B,A2517,Anlagenbewegungsdaten!C:C),3)</f>
        <v>0</v>
      </c>
      <c r="K2517" s="320">
        <f>ROUND(SUMIF(Anlagenbewegungsdaten!$B:$B,$A2517,Anlagenbewegungsdaten!$D:$D),2)</f>
        <v>0</v>
      </c>
      <c r="L2517" s="321">
        <f t="shared" si="90"/>
        <v>0</v>
      </c>
      <c r="M2517" s="341" t="s">
        <v>4950</v>
      </c>
      <c r="N2517" s="341" t="s">
        <v>4963</v>
      </c>
      <c r="O2517" s="323">
        <f>ROUND(SUMIF(Anlagenbewegungsdaten_AV!B:B,A2517,Anlagenbewegungsdaten_AV!C:C),3)</f>
        <v>0</v>
      </c>
      <c r="P2517" s="320">
        <f>ROUND(SUMIF(Anlagenbewegungsdaten_AV!$B:$B,$A2517,Anlagenbewegungsdaten_AV!$D:$D),2)</f>
        <v>0</v>
      </c>
      <c r="Q2517" s="321">
        <f t="shared" si="91"/>
        <v>0</v>
      </c>
      <c r="S2517" s="324"/>
      <c r="T2517" s="317"/>
      <c r="U2517" s="325"/>
      <c r="V2517" s="325"/>
    </row>
    <row r="2518" spans="1:22" ht="15" customHeight="1" x14ac:dyDescent="0.25">
      <c r="A2518" s="129" t="s">
        <v>2962</v>
      </c>
      <c r="B2518" s="126" t="s">
        <v>2087</v>
      </c>
      <c r="C2518" s="127" t="s">
        <v>4023</v>
      </c>
      <c r="D2518" s="127" t="s">
        <v>2718</v>
      </c>
      <c r="E2518" s="127" t="s">
        <v>2555</v>
      </c>
      <c r="F2518" s="128">
        <v>19.29</v>
      </c>
      <c r="G2518" s="128">
        <v>19.489999999999998</v>
      </c>
      <c r="H2518" s="128">
        <v>15.43</v>
      </c>
      <c r="I2518" s="311"/>
      <c r="J2518" s="319">
        <f>ROUND(SUMIF(Anlagenbewegungsdaten!B:B,A2518,Anlagenbewegungsdaten!C:C),3)</f>
        <v>0</v>
      </c>
      <c r="K2518" s="320">
        <f>ROUND(SUMIF(Anlagenbewegungsdaten!$B:$B,$A2518,Anlagenbewegungsdaten!$D:$D),2)</f>
        <v>0</v>
      </c>
      <c r="L2518" s="321">
        <f t="shared" si="90"/>
        <v>0</v>
      </c>
      <c r="M2518" s="341" t="s">
        <v>4950</v>
      </c>
      <c r="N2518" s="341" t="s">
        <v>4963</v>
      </c>
      <c r="O2518" s="323">
        <f>ROUND(SUMIF(Anlagenbewegungsdaten_AV!B:B,A2518,Anlagenbewegungsdaten_AV!C:C),3)</f>
        <v>0</v>
      </c>
      <c r="P2518" s="320">
        <f>ROUND(SUMIF(Anlagenbewegungsdaten_AV!$B:$B,$A2518,Anlagenbewegungsdaten_AV!$D:$D),2)</f>
        <v>0</v>
      </c>
      <c r="Q2518" s="321">
        <f t="shared" si="91"/>
        <v>0</v>
      </c>
      <c r="S2518" s="324"/>
      <c r="T2518" s="317"/>
      <c r="U2518" s="325"/>
      <c r="V2518" s="325"/>
    </row>
    <row r="2519" spans="1:22" ht="15" customHeight="1" x14ac:dyDescent="0.25">
      <c r="A2519" s="129" t="s">
        <v>3706</v>
      </c>
      <c r="B2519" s="126" t="s">
        <v>2087</v>
      </c>
      <c r="C2519" s="127" t="s">
        <v>4023</v>
      </c>
      <c r="D2519" s="127" t="s">
        <v>3462</v>
      </c>
      <c r="E2519" s="127" t="s">
        <v>3299</v>
      </c>
      <c r="F2519" s="128">
        <v>19.259999999999998</v>
      </c>
      <c r="G2519" s="128">
        <v>19.459999999999997</v>
      </c>
      <c r="H2519" s="128">
        <v>15.41</v>
      </c>
      <c r="I2519" s="311"/>
      <c r="J2519" s="319">
        <f>ROUND(SUMIF(Anlagenbewegungsdaten!B:B,A2519,Anlagenbewegungsdaten!C:C),3)</f>
        <v>0</v>
      </c>
      <c r="K2519" s="320">
        <f>ROUND(SUMIF(Anlagenbewegungsdaten!$B:$B,$A2519,Anlagenbewegungsdaten!$D:$D),2)</f>
        <v>0</v>
      </c>
      <c r="L2519" s="321">
        <f t="shared" si="90"/>
        <v>0</v>
      </c>
      <c r="M2519" s="341" t="s">
        <v>4950</v>
      </c>
      <c r="N2519" s="341" t="s">
        <v>4963</v>
      </c>
      <c r="O2519" s="323">
        <f>ROUND(SUMIF(Anlagenbewegungsdaten_AV!B:B,A2519,Anlagenbewegungsdaten_AV!C:C),3)</f>
        <v>0</v>
      </c>
      <c r="P2519" s="320">
        <f>ROUND(SUMIF(Anlagenbewegungsdaten_AV!$B:$B,$A2519,Anlagenbewegungsdaten_AV!$D:$D),2)</f>
        <v>0</v>
      </c>
      <c r="Q2519" s="321">
        <f t="shared" si="91"/>
        <v>0</v>
      </c>
      <c r="S2519" s="324"/>
      <c r="T2519" s="317"/>
      <c r="U2519" s="325"/>
      <c r="V2519" s="325"/>
    </row>
    <row r="2520" spans="1:22" ht="15" customHeight="1" x14ac:dyDescent="0.25">
      <c r="A2520" s="129" t="s">
        <v>4479</v>
      </c>
      <c r="B2520" s="126" t="s">
        <v>2087</v>
      </c>
      <c r="C2520" s="127" t="s">
        <v>4023</v>
      </c>
      <c r="D2520" s="127" t="s">
        <v>4233</v>
      </c>
      <c r="E2520" s="127" t="s">
        <v>4069</v>
      </c>
      <c r="F2520" s="128">
        <v>19.23</v>
      </c>
      <c r="G2520" s="128">
        <v>19.43</v>
      </c>
      <c r="H2520" s="128">
        <v>15.38</v>
      </c>
      <c r="I2520" s="311"/>
      <c r="J2520" s="319">
        <f>ROUND(SUMIF(Anlagenbewegungsdaten!B:B,A2520,Anlagenbewegungsdaten!C:C),3)</f>
        <v>0</v>
      </c>
      <c r="K2520" s="320">
        <f>ROUND(SUMIF(Anlagenbewegungsdaten!$B:$B,$A2520,Anlagenbewegungsdaten!$D:$D),2)</f>
        <v>0</v>
      </c>
      <c r="L2520" s="321">
        <f t="shared" si="90"/>
        <v>0</v>
      </c>
      <c r="M2520" s="341" t="s">
        <v>4950</v>
      </c>
      <c r="N2520" s="341" t="s">
        <v>4963</v>
      </c>
      <c r="O2520" s="323">
        <f>ROUND(SUMIF(Anlagenbewegungsdaten_AV!B:B,A2520,Anlagenbewegungsdaten_AV!C:C),3)</f>
        <v>0</v>
      </c>
      <c r="P2520" s="320">
        <f>ROUND(SUMIF(Anlagenbewegungsdaten_AV!$B:$B,$A2520,Anlagenbewegungsdaten_AV!$D:$D),2)</f>
        <v>0</v>
      </c>
      <c r="Q2520" s="321">
        <f t="shared" si="91"/>
        <v>0</v>
      </c>
      <c r="S2520" s="324"/>
      <c r="T2520" s="317"/>
      <c r="U2520" s="325"/>
      <c r="V2520" s="325"/>
    </row>
    <row r="2521" spans="1:22" ht="15" customHeight="1" x14ac:dyDescent="0.25">
      <c r="A2521" s="129" t="s">
        <v>2237</v>
      </c>
      <c r="B2521" s="126" t="s">
        <v>2087</v>
      </c>
      <c r="C2521" s="127" t="s">
        <v>4023</v>
      </c>
      <c r="D2521" s="127" t="s">
        <v>231</v>
      </c>
      <c r="E2521" s="127" t="s">
        <v>2462</v>
      </c>
      <c r="F2521" s="128">
        <v>16.32</v>
      </c>
      <c r="G2521" s="128">
        <v>16.52</v>
      </c>
      <c r="H2521" s="128">
        <v>13.06</v>
      </c>
      <c r="I2521" s="311"/>
      <c r="J2521" s="319">
        <f>ROUND(SUMIF(Anlagenbewegungsdaten!B:B,A2521,Anlagenbewegungsdaten!C:C),3)</f>
        <v>0</v>
      </c>
      <c r="K2521" s="320">
        <f>ROUND(SUMIF(Anlagenbewegungsdaten!$B:$B,$A2521,Anlagenbewegungsdaten!$D:$D),2)</f>
        <v>0</v>
      </c>
      <c r="L2521" s="321">
        <f t="shared" si="90"/>
        <v>0</v>
      </c>
      <c r="M2521" s="341" t="s">
        <v>4950</v>
      </c>
      <c r="N2521" s="341" t="s">
        <v>4963</v>
      </c>
      <c r="O2521" s="323">
        <f>ROUND(SUMIF(Anlagenbewegungsdaten_AV!B:B,A2521,Anlagenbewegungsdaten_AV!C:C),3)</f>
        <v>0</v>
      </c>
      <c r="P2521" s="320">
        <f>ROUND(SUMIF(Anlagenbewegungsdaten_AV!$B:$B,$A2521,Anlagenbewegungsdaten_AV!$D:$D),2)</f>
        <v>0</v>
      </c>
      <c r="Q2521" s="321">
        <f t="shared" si="91"/>
        <v>0</v>
      </c>
      <c r="S2521" s="324"/>
      <c r="T2521" s="317"/>
      <c r="U2521" s="325"/>
      <c r="V2521" s="325"/>
    </row>
    <row r="2522" spans="1:22" ht="15" customHeight="1" x14ac:dyDescent="0.25">
      <c r="A2522" s="129" t="s">
        <v>2238</v>
      </c>
      <c r="B2522" s="126" t="s">
        <v>2087</v>
      </c>
      <c r="C2522" s="127" t="s">
        <v>4023</v>
      </c>
      <c r="D2522" s="127" t="s">
        <v>1993</v>
      </c>
      <c r="E2522" s="127" t="s">
        <v>2465</v>
      </c>
      <c r="F2522" s="128">
        <v>18.32</v>
      </c>
      <c r="G2522" s="128">
        <v>18.52</v>
      </c>
      <c r="H2522" s="128">
        <v>14.66</v>
      </c>
      <c r="I2522" s="311"/>
      <c r="J2522" s="319">
        <f>ROUND(SUMIF(Anlagenbewegungsdaten!B:B,A2522,Anlagenbewegungsdaten!C:C),3)</f>
        <v>0</v>
      </c>
      <c r="K2522" s="320">
        <f>ROUND(SUMIF(Anlagenbewegungsdaten!$B:$B,$A2522,Anlagenbewegungsdaten!$D:$D),2)</f>
        <v>0</v>
      </c>
      <c r="L2522" s="321">
        <f t="shared" si="90"/>
        <v>0</v>
      </c>
      <c r="M2522" s="341" t="s">
        <v>4950</v>
      </c>
      <c r="N2522" s="341" t="s">
        <v>4963</v>
      </c>
      <c r="O2522" s="323">
        <f>ROUND(SUMIF(Anlagenbewegungsdaten_AV!B:B,A2522,Anlagenbewegungsdaten_AV!C:C),3)</f>
        <v>0</v>
      </c>
      <c r="P2522" s="320">
        <f>ROUND(SUMIF(Anlagenbewegungsdaten_AV!$B:$B,$A2522,Anlagenbewegungsdaten_AV!$D:$D),2)</f>
        <v>0</v>
      </c>
      <c r="Q2522" s="321">
        <f t="shared" si="91"/>
        <v>0</v>
      </c>
      <c r="S2522" s="324"/>
      <c r="T2522" s="317"/>
      <c r="U2522" s="325"/>
      <c r="V2522" s="325"/>
    </row>
    <row r="2523" spans="1:22" ht="15" customHeight="1" x14ac:dyDescent="0.25">
      <c r="A2523" s="129" t="s">
        <v>2239</v>
      </c>
      <c r="B2523" s="126" t="s">
        <v>2087</v>
      </c>
      <c r="C2523" s="127" t="s">
        <v>4023</v>
      </c>
      <c r="D2523" s="127" t="s">
        <v>233</v>
      </c>
      <c r="E2523" s="127" t="s">
        <v>1543</v>
      </c>
      <c r="F2523" s="128">
        <v>19.32</v>
      </c>
      <c r="G2523" s="128">
        <v>19.52</v>
      </c>
      <c r="H2523" s="128">
        <v>15.46</v>
      </c>
      <c r="I2523" s="311"/>
      <c r="J2523" s="319">
        <f>ROUND(SUMIF(Anlagenbewegungsdaten!B:B,A2523,Anlagenbewegungsdaten!C:C),3)</f>
        <v>0</v>
      </c>
      <c r="K2523" s="320">
        <f>ROUND(SUMIF(Anlagenbewegungsdaten!$B:$B,$A2523,Anlagenbewegungsdaten!$D:$D),2)</f>
        <v>0</v>
      </c>
      <c r="L2523" s="321">
        <f t="shared" si="90"/>
        <v>0</v>
      </c>
      <c r="M2523" s="341" t="s">
        <v>4950</v>
      </c>
      <c r="N2523" s="341" t="s">
        <v>4963</v>
      </c>
      <c r="O2523" s="323">
        <f>ROUND(SUMIF(Anlagenbewegungsdaten_AV!B:B,A2523,Anlagenbewegungsdaten_AV!C:C),3)</f>
        <v>0</v>
      </c>
      <c r="P2523" s="320">
        <f>ROUND(SUMIF(Anlagenbewegungsdaten_AV!$B:$B,$A2523,Anlagenbewegungsdaten_AV!$D:$D),2)</f>
        <v>0</v>
      </c>
      <c r="Q2523" s="321">
        <f t="shared" si="91"/>
        <v>0</v>
      </c>
      <c r="S2523" s="324"/>
      <c r="T2523" s="317"/>
      <c r="U2523" s="325"/>
      <c r="V2523" s="325"/>
    </row>
    <row r="2524" spans="1:22" ht="15" customHeight="1" x14ac:dyDescent="0.25">
      <c r="A2524" s="129" t="s">
        <v>2240</v>
      </c>
      <c r="B2524" s="126" t="s">
        <v>2087</v>
      </c>
      <c r="C2524" s="127" t="s">
        <v>4023</v>
      </c>
      <c r="D2524" s="127" t="s">
        <v>235</v>
      </c>
      <c r="E2524" s="127" t="s">
        <v>1546</v>
      </c>
      <c r="F2524" s="128">
        <v>19.32</v>
      </c>
      <c r="G2524" s="128">
        <v>19.52</v>
      </c>
      <c r="H2524" s="128">
        <v>15.46</v>
      </c>
      <c r="I2524" s="311"/>
      <c r="J2524" s="319">
        <f>ROUND(SUMIF(Anlagenbewegungsdaten!B:B,A2524,Anlagenbewegungsdaten!C:C),3)</f>
        <v>0</v>
      </c>
      <c r="K2524" s="320">
        <f>ROUND(SUMIF(Anlagenbewegungsdaten!$B:$B,$A2524,Anlagenbewegungsdaten!$D:$D),2)</f>
        <v>0</v>
      </c>
      <c r="L2524" s="321">
        <f t="shared" si="90"/>
        <v>0</v>
      </c>
      <c r="M2524" s="341" t="s">
        <v>4950</v>
      </c>
      <c r="N2524" s="341" t="s">
        <v>4963</v>
      </c>
      <c r="O2524" s="323">
        <f>ROUND(SUMIF(Anlagenbewegungsdaten_AV!B:B,A2524,Anlagenbewegungsdaten_AV!C:C),3)</f>
        <v>0</v>
      </c>
      <c r="P2524" s="320">
        <f>ROUND(SUMIF(Anlagenbewegungsdaten_AV!$B:$B,$A2524,Anlagenbewegungsdaten_AV!$D:$D),2)</f>
        <v>0</v>
      </c>
      <c r="Q2524" s="321">
        <f t="shared" si="91"/>
        <v>0</v>
      </c>
      <c r="S2524" s="324"/>
      <c r="T2524" s="317"/>
      <c r="U2524" s="325"/>
      <c r="V2524" s="325"/>
    </row>
    <row r="2525" spans="1:22" ht="15" customHeight="1" x14ac:dyDescent="0.25">
      <c r="A2525" s="129" t="s">
        <v>2963</v>
      </c>
      <c r="B2525" s="126" t="s">
        <v>2087</v>
      </c>
      <c r="C2525" s="127" t="s">
        <v>4023</v>
      </c>
      <c r="D2525" s="127" t="s">
        <v>2587</v>
      </c>
      <c r="E2525" s="127" t="s">
        <v>2555</v>
      </c>
      <c r="F2525" s="128">
        <v>19.29</v>
      </c>
      <c r="G2525" s="128">
        <v>19.489999999999998</v>
      </c>
      <c r="H2525" s="128">
        <v>15.43</v>
      </c>
      <c r="I2525" s="311"/>
      <c r="J2525" s="319">
        <f>ROUND(SUMIF(Anlagenbewegungsdaten!B:B,A2525,Anlagenbewegungsdaten!C:C),3)</f>
        <v>0</v>
      </c>
      <c r="K2525" s="320">
        <f>ROUND(SUMIF(Anlagenbewegungsdaten!$B:$B,$A2525,Anlagenbewegungsdaten!$D:$D),2)</f>
        <v>0</v>
      </c>
      <c r="L2525" s="321">
        <f t="shared" si="90"/>
        <v>0</v>
      </c>
      <c r="M2525" s="341" t="s">
        <v>4950</v>
      </c>
      <c r="N2525" s="341" t="s">
        <v>4963</v>
      </c>
      <c r="O2525" s="323">
        <f>ROUND(SUMIF(Anlagenbewegungsdaten_AV!B:B,A2525,Anlagenbewegungsdaten_AV!C:C),3)</f>
        <v>0</v>
      </c>
      <c r="P2525" s="320">
        <f>ROUND(SUMIF(Anlagenbewegungsdaten_AV!$B:$B,$A2525,Anlagenbewegungsdaten_AV!$D:$D),2)</f>
        <v>0</v>
      </c>
      <c r="Q2525" s="321">
        <f t="shared" si="91"/>
        <v>0</v>
      </c>
      <c r="S2525" s="324"/>
      <c r="T2525" s="317"/>
      <c r="U2525" s="325"/>
      <c r="V2525" s="325"/>
    </row>
    <row r="2526" spans="1:22" ht="15" customHeight="1" x14ac:dyDescent="0.25">
      <c r="A2526" s="129" t="s">
        <v>3707</v>
      </c>
      <c r="B2526" s="126" t="s">
        <v>2087</v>
      </c>
      <c r="C2526" s="127" t="s">
        <v>4023</v>
      </c>
      <c r="D2526" s="127" t="s">
        <v>3331</v>
      </c>
      <c r="E2526" s="127" t="s">
        <v>3299</v>
      </c>
      <c r="F2526" s="128">
        <v>19.259999999999998</v>
      </c>
      <c r="G2526" s="128">
        <v>19.459999999999997</v>
      </c>
      <c r="H2526" s="128">
        <v>15.41</v>
      </c>
      <c r="I2526" s="311"/>
      <c r="J2526" s="319">
        <f>ROUND(SUMIF(Anlagenbewegungsdaten!B:B,A2526,Anlagenbewegungsdaten!C:C),3)</f>
        <v>0</v>
      </c>
      <c r="K2526" s="320">
        <f>ROUND(SUMIF(Anlagenbewegungsdaten!$B:$B,$A2526,Anlagenbewegungsdaten!$D:$D),2)</f>
        <v>0</v>
      </c>
      <c r="L2526" s="321">
        <f t="shared" si="90"/>
        <v>0</v>
      </c>
      <c r="M2526" s="341" t="s">
        <v>4950</v>
      </c>
      <c r="N2526" s="341" t="s">
        <v>4963</v>
      </c>
      <c r="O2526" s="323">
        <f>ROUND(SUMIF(Anlagenbewegungsdaten_AV!B:B,A2526,Anlagenbewegungsdaten_AV!C:C),3)</f>
        <v>0</v>
      </c>
      <c r="P2526" s="320">
        <f>ROUND(SUMIF(Anlagenbewegungsdaten_AV!$B:$B,$A2526,Anlagenbewegungsdaten_AV!$D:$D),2)</f>
        <v>0</v>
      </c>
      <c r="Q2526" s="321">
        <f t="shared" si="91"/>
        <v>0</v>
      </c>
      <c r="S2526" s="324"/>
      <c r="T2526" s="317"/>
      <c r="U2526" s="325"/>
      <c r="V2526" s="325"/>
    </row>
    <row r="2527" spans="1:22" ht="15" customHeight="1" x14ac:dyDescent="0.25">
      <c r="A2527" s="129" t="s">
        <v>4480</v>
      </c>
      <c r="B2527" s="126" t="s">
        <v>2087</v>
      </c>
      <c r="C2527" s="127" t="s">
        <v>4023</v>
      </c>
      <c r="D2527" s="127" t="s">
        <v>4101</v>
      </c>
      <c r="E2527" s="127" t="s">
        <v>4069</v>
      </c>
      <c r="F2527" s="128">
        <v>19.23</v>
      </c>
      <c r="G2527" s="128">
        <v>19.43</v>
      </c>
      <c r="H2527" s="128">
        <v>15.38</v>
      </c>
      <c r="I2527" s="311"/>
      <c r="J2527" s="319">
        <f>ROUND(SUMIF(Anlagenbewegungsdaten!B:B,A2527,Anlagenbewegungsdaten!C:C),3)</f>
        <v>0</v>
      </c>
      <c r="K2527" s="320">
        <f>ROUND(SUMIF(Anlagenbewegungsdaten!$B:$B,$A2527,Anlagenbewegungsdaten!$D:$D),2)</f>
        <v>0</v>
      </c>
      <c r="L2527" s="321">
        <f t="shared" si="90"/>
        <v>0</v>
      </c>
      <c r="M2527" s="341" t="s">
        <v>4950</v>
      </c>
      <c r="N2527" s="341" t="s">
        <v>4963</v>
      </c>
      <c r="O2527" s="323">
        <f>ROUND(SUMIF(Anlagenbewegungsdaten_AV!B:B,A2527,Anlagenbewegungsdaten_AV!C:C),3)</f>
        <v>0</v>
      </c>
      <c r="P2527" s="320">
        <f>ROUND(SUMIF(Anlagenbewegungsdaten_AV!$B:$B,$A2527,Anlagenbewegungsdaten_AV!$D:$D),2)</f>
        <v>0</v>
      </c>
      <c r="Q2527" s="321">
        <f t="shared" si="91"/>
        <v>0</v>
      </c>
      <c r="S2527" s="324"/>
      <c r="T2527" s="317"/>
      <c r="U2527" s="325"/>
      <c r="V2527" s="325"/>
    </row>
    <row r="2528" spans="1:22" ht="15" customHeight="1" x14ac:dyDescent="0.25">
      <c r="A2528" s="129" t="s">
        <v>2241</v>
      </c>
      <c r="B2528" s="126" t="s">
        <v>2087</v>
      </c>
      <c r="C2528" s="127" t="s">
        <v>4023</v>
      </c>
      <c r="D2528" s="127" t="s">
        <v>237</v>
      </c>
      <c r="E2528" s="127" t="s">
        <v>2462</v>
      </c>
      <c r="F2528" s="128">
        <v>17.32</v>
      </c>
      <c r="G2528" s="128">
        <v>17.52</v>
      </c>
      <c r="H2528" s="128">
        <v>13.86</v>
      </c>
      <c r="I2528" s="311"/>
      <c r="J2528" s="319">
        <f>ROUND(SUMIF(Anlagenbewegungsdaten!B:B,A2528,Anlagenbewegungsdaten!C:C),3)</f>
        <v>0</v>
      </c>
      <c r="K2528" s="320">
        <f>ROUND(SUMIF(Anlagenbewegungsdaten!$B:$B,$A2528,Anlagenbewegungsdaten!$D:$D),2)</f>
        <v>0</v>
      </c>
      <c r="L2528" s="321">
        <f t="shared" si="90"/>
        <v>0</v>
      </c>
      <c r="M2528" s="341" t="s">
        <v>4950</v>
      </c>
      <c r="N2528" s="341" t="s">
        <v>4963</v>
      </c>
      <c r="O2528" s="323">
        <f>ROUND(SUMIF(Anlagenbewegungsdaten_AV!B:B,A2528,Anlagenbewegungsdaten_AV!C:C),3)</f>
        <v>0</v>
      </c>
      <c r="P2528" s="320">
        <f>ROUND(SUMIF(Anlagenbewegungsdaten_AV!$B:$B,$A2528,Anlagenbewegungsdaten_AV!$D:$D),2)</f>
        <v>0</v>
      </c>
      <c r="Q2528" s="321">
        <f t="shared" si="91"/>
        <v>0</v>
      </c>
      <c r="S2528" s="324"/>
      <c r="T2528" s="317"/>
      <c r="U2528" s="325"/>
      <c r="V2528" s="325"/>
    </row>
    <row r="2529" spans="1:22" ht="15" customHeight="1" x14ac:dyDescent="0.25">
      <c r="A2529" s="129" t="s">
        <v>2242</v>
      </c>
      <c r="B2529" s="126" t="s">
        <v>2087</v>
      </c>
      <c r="C2529" s="127" t="s">
        <v>4023</v>
      </c>
      <c r="D2529" s="127" t="s">
        <v>1998</v>
      </c>
      <c r="E2529" s="127" t="s">
        <v>2465</v>
      </c>
      <c r="F2529" s="128">
        <v>19.32</v>
      </c>
      <c r="G2529" s="128">
        <v>19.52</v>
      </c>
      <c r="H2529" s="128">
        <v>15.46</v>
      </c>
      <c r="I2529" s="311"/>
      <c r="J2529" s="319">
        <f>ROUND(SUMIF(Anlagenbewegungsdaten!B:B,A2529,Anlagenbewegungsdaten!C:C),3)</f>
        <v>0</v>
      </c>
      <c r="K2529" s="320">
        <f>ROUND(SUMIF(Anlagenbewegungsdaten!$B:$B,$A2529,Anlagenbewegungsdaten!$D:$D),2)</f>
        <v>0</v>
      </c>
      <c r="L2529" s="321">
        <f t="shared" si="90"/>
        <v>0</v>
      </c>
      <c r="M2529" s="341" t="s">
        <v>4950</v>
      </c>
      <c r="N2529" s="341" t="s">
        <v>4963</v>
      </c>
      <c r="O2529" s="323">
        <f>ROUND(SUMIF(Anlagenbewegungsdaten_AV!B:B,A2529,Anlagenbewegungsdaten_AV!C:C),3)</f>
        <v>0</v>
      </c>
      <c r="P2529" s="320">
        <f>ROUND(SUMIF(Anlagenbewegungsdaten_AV!$B:$B,$A2529,Anlagenbewegungsdaten_AV!$D:$D),2)</f>
        <v>0</v>
      </c>
      <c r="Q2529" s="321">
        <f t="shared" si="91"/>
        <v>0</v>
      </c>
      <c r="S2529" s="324"/>
      <c r="T2529" s="317"/>
      <c r="U2529" s="325"/>
      <c r="V2529" s="325"/>
    </row>
    <row r="2530" spans="1:22" ht="15" customHeight="1" x14ac:dyDescent="0.25">
      <c r="A2530" s="129" t="s">
        <v>2243</v>
      </c>
      <c r="B2530" s="126" t="s">
        <v>2087</v>
      </c>
      <c r="C2530" s="127" t="s">
        <v>4023</v>
      </c>
      <c r="D2530" s="127" t="s">
        <v>239</v>
      </c>
      <c r="E2530" s="127" t="s">
        <v>1543</v>
      </c>
      <c r="F2530" s="128">
        <v>20.32</v>
      </c>
      <c r="G2530" s="128">
        <v>20.52</v>
      </c>
      <c r="H2530" s="128">
        <v>16.260000000000002</v>
      </c>
      <c r="I2530" s="311"/>
      <c r="J2530" s="319">
        <f>ROUND(SUMIF(Anlagenbewegungsdaten!B:B,A2530,Anlagenbewegungsdaten!C:C),3)</f>
        <v>0</v>
      </c>
      <c r="K2530" s="320">
        <f>ROUND(SUMIF(Anlagenbewegungsdaten!$B:$B,$A2530,Anlagenbewegungsdaten!$D:$D),2)</f>
        <v>0</v>
      </c>
      <c r="L2530" s="321">
        <f t="shared" si="90"/>
        <v>0</v>
      </c>
      <c r="M2530" s="341" t="s">
        <v>4950</v>
      </c>
      <c r="N2530" s="341" t="s">
        <v>4963</v>
      </c>
      <c r="O2530" s="323">
        <f>ROUND(SUMIF(Anlagenbewegungsdaten_AV!B:B,A2530,Anlagenbewegungsdaten_AV!C:C),3)</f>
        <v>0</v>
      </c>
      <c r="P2530" s="320">
        <f>ROUND(SUMIF(Anlagenbewegungsdaten_AV!$B:$B,$A2530,Anlagenbewegungsdaten_AV!$D:$D),2)</f>
        <v>0</v>
      </c>
      <c r="Q2530" s="321">
        <f t="shared" si="91"/>
        <v>0</v>
      </c>
      <c r="S2530" s="324"/>
      <c r="T2530" s="317"/>
      <c r="U2530" s="325"/>
      <c r="V2530" s="325"/>
    </row>
    <row r="2531" spans="1:22" ht="15" customHeight="1" x14ac:dyDescent="0.25">
      <c r="A2531" s="129" t="s">
        <v>2244</v>
      </c>
      <c r="B2531" s="126" t="s">
        <v>2087</v>
      </c>
      <c r="C2531" s="127" t="s">
        <v>4023</v>
      </c>
      <c r="D2531" s="127" t="s">
        <v>241</v>
      </c>
      <c r="E2531" s="127" t="s">
        <v>1546</v>
      </c>
      <c r="F2531" s="128">
        <v>20.32</v>
      </c>
      <c r="G2531" s="128">
        <v>20.52</v>
      </c>
      <c r="H2531" s="128">
        <v>16.260000000000002</v>
      </c>
      <c r="I2531" s="311"/>
      <c r="J2531" s="319">
        <f>ROUND(SUMIF(Anlagenbewegungsdaten!B:B,A2531,Anlagenbewegungsdaten!C:C),3)</f>
        <v>0</v>
      </c>
      <c r="K2531" s="320">
        <f>ROUND(SUMIF(Anlagenbewegungsdaten!$B:$B,$A2531,Anlagenbewegungsdaten!$D:$D),2)</f>
        <v>0</v>
      </c>
      <c r="L2531" s="321">
        <f t="shared" si="90"/>
        <v>0</v>
      </c>
      <c r="M2531" s="341" t="s">
        <v>4950</v>
      </c>
      <c r="N2531" s="341" t="s">
        <v>4963</v>
      </c>
      <c r="O2531" s="323">
        <f>ROUND(SUMIF(Anlagenbewegungsdaten_AV!B:B,A2531,Anlagenbewegungsdaten_AV!C:C),3)</f>
        <v>0</v>
      </c>
      <c r="P2531" s="320">
        <f>ROUND(SUMIF(Anlagenbewegungsdaten_AV!$B:$B,$A2531,Anlagenbewegungsdaten_AV!$D:$D),2)</f>
        <v>0</v>
      </c>
      <c r="Q2531" s="321">
        <f t="shared" si="91"/>
        <v>0</v>
      </c>
      <c r="S2531" s="324"/>
      <c r="T2531" s="317"/>
      <c r="U2531" s="325"/>
      <c r="V2531" s="325"/>
    </row>
    <row r="2532" spans="1:22" ht="15" customHeight="1" x14ac:dyDescent="0.25">
      <c r="A2532" s="129" t="s">
        <v>2964</v>
      </c>
      <c r="B2532" s="126" t="s">
        <v>2087</v>
      </c>
      <c r="C2532" s="127" t="s">
        <v>4023</v>
      </c>
      <c r="D2532" s="127" t="s">
        <v>2589</v>
      </c>
      <c r="E2532" s="127" t="s">
        <v>2555</v>
      </c>
      <c r="F2532" s="128">
        <v>20.29</v>
      </c>
      <c r="G2532" s="128">
        <v>20.49</v>
      </c>
      <c r="H2532" s="128">
        <v>16.23</v>
      </c>
      <c r="I2532" s="311"/>
      <c r="J2532" s="319">
        <f>ROUND(SUMIF(Anlagenbewegungsdaten!B:B,A2532,Anlagenbewegungsdaten!C:C),3)</f>
        <v>0</v>
      </c>
      <c r="K2532" s="320">
        <f>ROUND(SUMIF(Anlagenbewegungsdaten!$B:$B,$A2532,Anlagenbewegungsdaten!$D:$D),2)</f>
        <v>0</v>
      </c>
      <c r="L2532" s="321">
        <f t="shared" si="90"/>
        <v>0</v>
      </c>
      <c r="M2532" s="341" t="s">
        <v>4950</v>
      </c>
      <c r="N2532" s="341" t="s">
        <v>4963</v>
      </c>
      <c r="O2532" s="323">
        <f>ROUND(SUMIF(Anlagenbewegungsdaten_AV!B:B,A2532,Anlagenbewegungsdaten_AV!C:C),3)</f>
        <v>0</v>
      </c>
      <c r="P2532" s="320">
        <f>ROUND(SUMIF(Anlagenbewegungsdaten_AV!$B:$B,$A2532,Anlagenbewegungsdaten_AV!$D:$D),2)</f>
        <v>0</v>
      </c>
      <c r="Q2532" s="321">
        <f t="shared" si="91"/>
        <v>0</v>
      </c>
      <c r="S2532" s="324"/>
      <c r="T2532" s="317"/>
      <c r="U2532" s="325"/>
      <c r="V2532" s="325"/>
    </row>
    <row r="2533" spans="1:22" ht="15" customHeight="1" x14ac:dyDescent="0.25">
      <c r="A2533" s="129" t="s">
        <v>3708</v>
      </c>
      <c r="B2533" s="126" t="s">
        <v>2087</v>
      </c>
      <c r="C2533" s="127" t="s">
        <v>4023</v>
      </c>
      <c r="D2533" s="127" t="s">
        <v>3333</v>
      </c>
      <c r="E2533" s="127" t="s">
        <v>3299</v>
      </c>
      <c r="F2533" s="128">
        <v>20.259999999999998</v>
      </c>
      <c r="G2533" s="128">
        <v>20.459999999999997</v>
      </c>
      <c r="H2533" s="128">
        <v>16.21</v>
      </c>
      <c r="I2533" s="311"/>
      <c r="J2533" s="319">
        <f>ROUND(SUMIF(Anlagenbewegungsdaten!B:B,A2533,Anlagenbewegungsdaten!C:C),3)</f>
        <v>0</v>
      </c>
      <c r="K2533" s="320">
        <f>ROUND(SUMIF(Anlagenbewegungsdaten!$B:$B,$A2533,Anlagenbewegungsdaten!$D:$D),2)</f>
        <v>0</v>
      </c>
      <c r="L2533" s="321">
        <f t="shared" si="90"/>
        <v>0</v>
      </c>
      <c r="M2533" s="341" t="s">
        <v>4950</v>
      </c>
      <c r="N2533" s="341" t="s">
        <v>4963</v>
      </c>
      <c r="O2533" s="323">
        <f>ROUND(SUMIF(Anlagenbewegungsdaten_AV!B:B,A2533,Anlagenbewegungsdaten_AV!C:C),3)</f>
        <v>0</v>
      </c>
      <c r="P2533" s="320">
        <f>ROUND(SUMIF(Anlagenbewegungsdaten_AV!$B:$B,$A2533,Anlagenbewegungsdaten_AV!$D:$D),2)</f>
        <v>0</v>
      </c>
      <c r="Q2533" s="321">
        <f t="shared" si="91"/>
        <v>0</v>
      </c>
      <c r="S2533" s="324"/>
      <c r="T2533" s="317"/>
      <c r="U2533" s="325"/>
      <c r="V2533" s="325"/>
    </row>
    <row r="2534" spans="1:22" ht="15" customHeight="1" x14ac:dyDescent="0.25">
      <c r="A2534" s="129" t="s">
        <v>4481</v>
      </c>
      <c r="B2534" s="126" t="s">
        <v>2087</v>
      </c>
      <c r="C2534" s="127" t="s">
        <v>4023</v>
      </c>
      <c r="D2534" s="127" t="s">
        <v>4103</v>
      </c>
      <c r="E2534" s="127" t="s">
        <v>4069</v>
      </c>
      <c r="F2534" s="128">
        <v>20.23</v>
      </c>
      <c r="G2534" s="128">
        <v>20.43</v>
      </c>
      <c r="H2534" s="128">
        <v>16.18</v>
      </c>
      <c r="I2534" s="311"/>
      <c r="J2534" s="319">
        <f>ROUND(SUMIF(Anlagenbewegungsdaten!B:B,A2534,Anlagenbewegungsdaten!C:C),3)</f>
        <v>0</v>
      </c>
      <c r="K2534" s="320">
        <f>ROUND(SUMIF(Anlagenbewegungsdaten!$B:$B,$A2534,Anlagenbewegungsdaten!$D:$D),2)</f>
        <v>0</v>
      </c>
      <c r="L2534" s="321">
        <f t="shared" si="90"/>
        <v>0</v>
      </c>
      <c r="M2534" s="341" t="s">
        <v>4950</v>
      </c>
      <c r="N2534" s="341" t="s">
        <v>4963</v>
      </c>
      <c r="O2534" s="323">
        <f>ROUND(SUMIF(Anlagenbewegungsdaten_AV!B:B,A2534,Anlagenbewegungsdaten_AV!C:C),3)</f>
        <v>0</v>
      </c>
      <c r="P2534" s="320">
        <f>ROUND(SUMIF(Anlagenbewegungsdaten_AV!$B:$B,$A2534,Anlagenbewegungsdaten_AV!$D:$D),2)</f>
        <v>0</v>
      </c>
      <c r="Q2534" s="321">
        <f t="shared" si="91"/>
        <v>0</v>
      </c>
      <c r="S2534" s="324"/>
      <c r="T2534" s="317"/>
      <c r="U2534" s="325"/>
      <c r="V2534" s="325"/>
    </row>
    <row r="2535" spans="1:22" ht="15" customHeight="1" x14ac:dyDescent="0.25">
      <c r="A2535" s="129" t="s">
        <v>2245</v>
      </c>
      <c r="B2535" s="126" t="s">
        <v>2087</v>
      </c>
      <c r="C2535" s="127" t="s">
        <v>4023</v>
      </c>
      <c r="D2535" s="127" t="s">
        <v>243</v>
      </c>
      <c r="E2535" s="127" t="s">
        <v>2462</v>
      </c>
      <c r="F2535" s="128">
        <v>17.32</v>
      </c>
      <c r="G2535" s="128">
        <v>17.52</v>
      </c>
      <c r="H2535" s="128">
        <v>13.86</v>
      </c>
      <c r="I2535" s="311"/>
      <c r="J2535" s="319">
        <f>ROUND(SUMIF(Anlagenbewegungsdaten!B:B,A2535,Anlagenbewegungsdaten!C:C),3)</f>
        <v>172234.06200000001</v>
      </c>
      <c r="K2535" s="320">
        <f>ROUND(SUMIF(Anlagenbewegungsdaten!$B:$B,$A2535,Anlagenbewegungsdaten!$D:$D),2)</f>
        <v>29830.93</v>
      </c>
      <c r="L2535" s="321">
        <f t="shared" si="90"/>
        <v>5.5380450802999803E-6</v>
      </c>
      <c r="M2535" s="341" t="s">
        <v>4950</v>
      </c>
      <c r="N2535" s="341" t="s">
        <v>4963</v>
      </c>
      <c r="O2535" s="323">
        <f>ROUND(SUMIF(Anlagenbewegungsdaten_AV!B:B,A2535,Anlagenbewegungsdaten_AV!C:C),3)</f>
        <v>0</v>
      </c>
      <c r="P2535" s="320">
        <f>ROUND(SUMIF(Anlagenbewegungsdaten_AV!$B:$B,$A2535,Anlagenbewegungsdaten_AV!$D:$D),2)</f>
        <v>0</v>
      </c>
      <c r="Q2535" s="321">
        <f t="shared" si="91"/>
        <v>0</v>
      </c>
      <c r="S2535" s="324"/>
      <c r="T2535" s="317"/>
      <c r="U2535" s="325"/>
      <c r="V2535" s="325"/>
    </row>
    <row r="2536" spans="1:22" ht="15" customHeight="1" x14ac:dyDescent="0.25">
      <c r="A2536" s="129" t="s">
        <v>2246</v>
      </c>
      <c r="B2536" s="126" t="s">
        <v>2087</v>
      </c>
      <c r="C2536" s="127" t="s">
        <v>4023</v>
      </c>
      <c r="D2536" s="127" t="s">
        <v>2003</v>
      </c>
      <c r="E2536" s="127" t="s">
        <v>2465</v>
      </c>
      <c r="F2536" s="128">
        <v>19.32</v>
      </c>
      <c r="G2536" s="128">
        <v>19.52</v>
      </c>
      <c r="H2536" s="128">
        <v>15.46</v>
      </c>
      <c r="I2536" s="311"/>
      <c r="J2536" s="319">
        <f>ROUND(SUMIF(Anlagenbewegungsdaten!B:B,A2536,Anlagenbewegungsdaten!C:C),3)</f>
        <v>0</v>
      </c>
      <c r="K2536" s="320">
        <f>ROUND(SUMIF(Anlagenbewegungsdaten!$B:$B,$A2536,Anlagenbewegungsdaten!$D:$D),2)</f>
        <v>0</v>
      </c>
      <c r="L2536" s="321">
        <f t="shared" si="90"/>
        <v>0</v>
      </c>
      <c r="M2536" s="341" t="s">
        <v>4950</v>
      </c>
      <c r="N2536" s="341" t="s">
        <v>4963</v>
      </c>
      <c r="O2536" s="323">
        <f>ROUND(SUMIF(Anlagenbewegungsdaten_AV!B:B,A2536,Anlagenbewegungsdaten_AV!C:C),3)</f>
        <v>0</v>
      </c>
      <c r="P2536" s="320">
        <f>ROUND(SUMIF(Anlagenbewegungsdaten_AV!$B:$B,$A2536,Anlagenbewegungsdaten_AV!$D:$D),2)</f>
        <v>0</v>
      </c>
      <c r="Q2536" s="321">
        <f t="shared" si="91"/>
        <v>0</v>
      </c>
      <c r="S2536" s="324"/>
      <c r="T2536" s="317"/>
      <c r="U2536" s="325"/>
      <c r="V2536" s="325"/>
    </row>
    <row r="2537" spans="1:22" ht="15" customHeight="1" x14ac:dyDescent="0.25">
      <c r="A2537" s="129" t="s">
        <v>2247</v>
      </c>
      <c r="B2537" s="126" t="s">
        <v>2087</v>
      </c>
      <c r="C2537" s="127" t="s">
        <v>4023</v>
      </c>
      <c r="D2537" s="127" t="s">
        <v>245</v>
      </c>
      <c r="E2537" s="127" t="s">
        <v>1543</v>
      </c>
      <c r="F2537" s="128">
        <v>20.32</v>
      </c>
      <c r="G2537" s="128">
        <v>20.52</v>
      </c>
      <c r="H2537" s="128">
        <v>16.260000000000002</v>
      </c>
      <c r="I2537" s="311"/>
      <c r="J2537" s="319">
        <f>ROUND(SUMIF(Anlagenbewegungsdaten!B:B,A2537,Anlagenbewegungsdaten!C:C),3)</f>
        <v>512563.11</v>
      </c>
      <c r="K2537" s="320">
        <f>ROUND(SUMIF(Anlagenbewegungsdaten!$B:$B,$A2537,Anlagenbewegungsdaten!$D:$D),2)</f>
        <v>104152.81</v>
      </c>
      <c r="L2537" s="321">
        <f t="shared" si="90"/>
        <v>2.7220062719379712E-6</v>
      </c>
      <c r="M2537" s="341" t="s">
        <v>4950</v>
      </c>
      <c r="N2537" s="341" t="s">
        <v>4963</v>
      </c>
      <c r="O2537" s="323">
        <f>ROUND(SUMIF(Anlagenbewegungsdaten_AV!B:B,A2537,Anlagenbewegungsdaten_AV!C:C),3)</f>
        <v>0</v>
      </c>
      <c r="P2537" s="320">
        <f>ROUND(SUMIF(Anlagenbewegungsdaten_AV!$B:$B,$A2537,Anlagenbewegungsdaten_AV!$D:$D),2)</f>
        <v>0</v>
      </c>
      <c r="Q2537" s="321">
        <f t="shared" si="91"/>
        <v>0</v>
      </c>
      <c r="S2537" s="324"/>
      <c r="T2537" s="317"/>
      <c r="U2537" s="325"/>
      <c r="V2537" s="325"/>
    </row>
    <row r="2538" spans="1:22" ht="15" customHeight="1" x14ac:dyDescent="0.25">
      <c r="A2538" s="129" t="s">
        <v>2248</v>
      </c>
      <c r="B2538" s="126" t="s">
        <v>2087</v>
      </c>
      <c r="C2538" s="127" t="s">
        <v>4023</v>
      </c>
      <c r="D2538" s="127" t="s">
        <v>2006</v>
      </c>
      <c r="E2538" s="127" t="s">
        <v>1546</v>
      </c>
      <c r="F2538" s="128">
        <v>20.32</v>
      </c>
      <c r="G2538" s="128">
        <v>20.52</v>
      </c>
      <c r="H2538" s="128">
        <v>16.260000000000002</v>
      </c>
      <c r="I2538" s="311"/>
      <c r="J2538" s="319">
        <f>ROUND(SUMIF(Anlagenbewegungsdaten!B:B,A2538,Anlagenbewegungsdaten!C:C),3)</f>
        <v>0</v>
      </c>
      <c r="K2538" s="320">
        <f>ROUND(SUMIF(Anlagenbewegungsdaten!$B:$B,$A2538,Anlagenbewegungsdaten!$D:$D),2)</f>
        <v>0</v>
      </c>
      <c r="L2538" s="321">
        <f t="shared" si="90"/>
        <v>0</v>
      </c>
      <c r="M2538" s="341" t="s">
        <v>4950</v>
      </c>
      <c r="N2538" s="341" t="s">
        <v>4963</v>
      </c>
      <c r="O2538" s="323">
        <f>ROUND(SUMIF(Anlagenbewegungsdaten_AV!B:B,A2538,Anlagenbewegungsdaten_AV!C:C),3)</f>
        <v>0</v>
      </c>
      <c r="P2538" s="320">
        <f>ROUND(SUMIF(Anlagenbewegungsdaten_AV!$B:$B,$A2538,Anlagenbewegungsdaten_AV!$D:$D),2)</f>
        <v>0</v>
      </c>
      <c r="Q2538" s="321">
        <f t="shared" si="91"/>
        <v>0</v>
      </c>
      <c r="S2538" s="324"/>
      <c r="T2538" s="317"/>
      <c r="U2538" s="325"/>
      <c r="V2538" s="325"/>
    </row>
    <row r="2539" spans="1:22" ht="15" customHeight="1" x14ac:dyDescent="0.25">
      <c r="A2539" s="129" t="s">
        <v>2965</v>
      </c>
      <c r="B2539" s="126" t="s">
        <v>2087</v>
      </c>
      <c r="C2539" s="127" t="s">
        <v>4023</v>
      </c>
      <c r="D2539" s="127" t="s">
        <v>2722</v>
      </c>
      <c r="E2539" s="127" t="s">
        <v>2555</v>
      </c>
      <c r="F2539" s="128">
        <v>20.29</v>
      </c>
      <c r="G2539" s="128">
        <v>20.49</v>
      </c>
      <c r="H2539" s="128">
        <v>16.23</v>
      </c>
      <c r="I2539" s="311"/>
      <c r="J2539" s="319">
        <f>ROUND(SUMIF(Anlagenbewegungsdaten!B:B,A2539,Anlagenbewegungsdaten!C:C),3)</f>
        <v>0</v>
      </c>
      <c r="K2539" s="320">
        <f>ROUND(SUMIF(Anlagenbewegungsdaten!$B:$B,$A2539,Anlagenbewegungsdaten!$D:$D),2)</f>
        <v>0</v>
      </c>
      <c r="L2539" s="321">
        <f t="shared" si="90"/>
        <v>0</v>
      </c>
      <c r="M2539" s="341" t="s">
        <v>4950</v>
      </c>
      <c r="N2539" s="341" t="s">
        <v>4963</v>
      </c>
      <c r="O2539" s="323">
        <f>ROUND(SUMIF(Anlagenbewegungsdaten_AV!B:B,A2539,Anlagenbewegungsdaten_AV!C:C),3)</f>
        <v>0</v>
      </c>
      <c r="P2539" s="320">
        <f>ROUND(SUMIF(Anlagenbewegungsdaten_AV!$B:$B,$A2539,Anlagenbewegungsdaten_AV!$D:$D),2)</f>
        <v>0</v>
      </c>
      <c r="Q2539" s="321">
        <f t="shared" si="91"/>
        <v>0</v>
      </c>
      <c r="S2539" s="324"/>
      <c r="T2539" s="317"/>
      <c r="U2539" s="325"/>
      <c r="V2539" s="325"/>
    </row>
    <row r="2540" spans="1:22" ht="15" customHeight="1" x14ac:dyDescent="0.25">
      <c r="A2540" s="129" t="s">
        <v>3709</v>
      </c>
      <c r="B2540" s="126" t="s">
        <v>2087</v>
      </c>
      <c r="C2540" s="127" t="s">
        <v>4023</v>
      </c>
      <c r="D2540" s="127" t="s">
        <v>3466</v>
      </c>
      <c r="E2540" s="127" t="s">
        <v>3299</v>
      </c>
      <c r="F2540" s="128">
        <v>20.259999999999998</v>
      </c>
      <c r="G2540" s="128">
        <v>20.459999999999997</v>
      </c>
      <c r="H2540" s="128">
        <v>16.21</v>
      </c>
      <c r="I2540" s="311"/>
      <c r="J2540" s="319">
        <f>ROUND(SUMIF(Anlagenbewegungsdaten!B:B,A2540,Anlagenbewegungsdaten!C:C),3)</f>
        <v>0</v>
      </c>
      <c r="K2540" s="320">
        <f>ROUND(SUMIF(Anlagenbewegungsdaten!$B:$B,$A2540,Anlagenbewegungsdaten!$D:$D),2)</f>
        <v>0</v>
      </c>
      <c r="L2540" s="321">
        <f t="shared" si="90"/>
        <v>0</v>
      </c>
      <c r="M2540" s="341" t="s">
        <v>4950</v>
      </c>
      <c r="N2540" s="341" t="s">
        <v>4963</v>
      </c>
      <c r="O2540" s="323">
        <f>ROUND(SUMIF(Anlagenbewegungsdaten_AV!B:B,A2540,Anlagenbewegungsdaten_AV!C:C),3)</f>
        <v>0</v>
      </c>
      <c r="P2540" s="320">
        <f>ROUND(SUMIF(Anlagenbewegungsdaten_AV!$B:$B,$A2540,Anlagenbewegungsdaten_AV!$D:$D),2)</f>
        <v>0</v>
      </c>
      <c r="Q2540" s="321">
        <f t="shared" si="91"/>
        <v>0</v>
      </c>
      <c r="S2540" s="324"/>
      <c r="T2540" s="317"/>
      <c r="U2540" s="325"/>
      <c r="V2540" s="325"/>
    </row>
    <row r="2541" spans="1:22" ht="15" customHeight="1" x14ac:dyDescent="0.25">
      <c r="A2541" s="129" t="s">
        <v>4482</v>
      </c>
      <c r="B2541" s="126" t="s">
        <v>2087</v>
      </c>
      <c r="C2541" s="127" t="s">
        <v>4023</v>
      </c>
      <c r="D2541" s="127" t="s">
        <v>4237</v>
      </c>
      <c r="E2541" s="127" t="s">
        <v>4069</v>
      </c>
      <c r="F2541" s="128">
        <v>20.23</v>
      </c>
      <c r="G2541" s="128">
        <v>20.43</v>
      </c>
      <c r="H2541" s="128">
        <v>16.18</v>
      </c>
      <c r="I2541" s="311"/>
      <c r="J2541" s="319">
        <f>ROUND(SUMIF(Anlagenbewegungsdaten!B:B,A2541,Anlagenbewegungsdaten!C:C),3)</f>
        <v>0</v>
      </c>
      <c r="K2541" s="320">
        <f>ROUND(SUMIF(Anlagenbewegungsdaten!$B:$B,$A2541,Anlagenbewegungsdaten!$D:$D),2)</f>
        <v>0</v>
      </c>
      <c r="L2541" s="321">
        <f t="shared" si="90"/>
        <v>0</v>
      </c>
      <c r="M2541" s="341" t="s">
        <v>4950</v>
      </c>
      <c r="N2541" s="341" t="s">
        <v>4963</v>
      </c>
      <c r="O2541" s="323">
        <f>ROUND(SUMIF(Anlagenbewegungsdaten_AV!B:B,A2541,Anlagenbewegungsdaten_AV!C:C),3)</f>
        <v>0</v>
      </c>
      <c r="P2541" s="320">
        <f>ROUND(SUMIF(Anlagenbewegungsdaten_AV!$B:$B,$A2541,Anlagenbewegungsdaten_AV!$D:$D),2)</f>
        <v>0</v>
      </c>
      <c r="Q2541" s="321">
        <f t="shared" si="91"/>
        <v>0</v>
      </c>
      <c r="S2541" s="324"/>
      <c r="T2541" s="317"/>
      <c r="U2541" s="325"/>
      <c r="V2541" s="325"/>
    </row>
    <row r="2542" spans="1:22" ht="15" customHeight="1" x14ac:dyDescent="0.25">
      <c r="A2542" s="129" t="s">
        <v>2249</v>
      </c>
      <c r="B2542" s="126" t="s">
        <v>2087</v>
      </c>
      <c r="C2542" s="127" t="s">
        <v>4023</v>
      </c>
      <c r="D2542" s="127" t="s">
        <v>249</v>
      </c>
      <c r="E2542" s="127" t="s">
        <v>2462</v>
      </c>
      <c r="F2542" s="128">
        <v>18.32</v>
      </c>
      <c r="G2542" s="128">
        <v>18.52</v>
      </c>
      <c r="H2542" s="128">
        <v>14.66</v>
      </c>
      <c r="I2542" s="311"/>
      <c r="J2542" s="319">
        <f>ROUND(SUMIF(Anlagenbewegungsdaten!B:B,A2542,Anlagenbewegungsdaten!C:C),3)</f>
        <v>0</v>
      </c>
      <c r="K2542" s="320">
        <f>ROUND(SUMIF(Anlagenbewegungsdaten!$B:$B,$A2542,Anlagenbewegungsdaten!$D:$D),2)</f>
        <v>0</v>
      </c>
      <c r="L2542" s="321">
        <f t="shared" si="90"/>
        <v>0</v>
      </c>
      <c r="M2542" s="341" t="s">
        <v>4950</v>
      </c>
      <c r="N2542" s="341" t="s">
        <v>4963</v>
      </c>
      <c r="O2542" s="323">
        <f>ROUND(SUMIF(Anlagenbewegungsdaten_AV!B:B,A2542,Anlagenbewegungsdaten_AV!C:C),3)</f>
        <v>0</v>
      </c>
      <c r="P2542" s="320">
        <f>ROUND(SUMIF(Anlagenbewegungsdaten_AV!$B:$B,$A2542,Anlagenbewegungsdaten_AV!$D:$D),2)</f>
        <v>0</v>
      </c>
      <c r="Q2542" s="321">
        <f t="shared" si="91"/>
        <v>0</v>
      </c>
      <c r="S2542" s="324"/>
      <c r="T2542" s="317"/>
      <c r="U2542" s="325"/>
      <c r="V2542" s="325"/>
    </row>
    <row r="2543" spans="1:22" ht="15" customHeight="1" x14ac:dyDescent="0.25">
      <c r="A2543" s="129" t="s">
        <v>2250</v>
      </c>
      <c r="B2543" s="126" t="s">
        <v>2087</v>
      </c>
      <c r="C2543" s="127" t="s">
        <v>4023</v>
      </c>
      <c r="D2543" s="127" t="s">
        <v>1790</v>
      </c>
      <c r="E2543" s="127" t="s">
        <v>2465</v>
      </c>
      <c r="F2543" s="128">
        <v>20.32</v>
      </c>
      <c r="G2543" s="128">
        <v>20.52</v>
      </c>
      <c r="H2543" s="128">
        <v>16.260000000000002</v>
      </c>
      <c r="I2543" s="311"/>
      <c r="J2543" s="319">
        <f>ROUND(SUMIF(Anlagenbewegungsdaten!B:B,A2543,Anlagenbewegungsdaten!C:C),3)</f>
        <v>0</v>
      </c>
      <c r="K2543" s="320">
        <f>ROUND(SUMIF(Anlagenbewegungsdaten!$B:$B,$A2543,Anlagenbewegungsdaten!$D:$D),2)</f>
        <v>0</v>
      </c>
      <c r="L2543" s="321">
        <f t="shared" si="90"/>
        <v>0</v>
      </c>
      <c r="M2543" s="341" t="s">
        <v>4950</v>
      </c>
      <c r="N2543" s="341" t="s">
        <v>4963</v>
      </c>
      <c r="O2543" s="323">
        <f>ROUND(SUMIF(Anlagenbewegungsdaten_AV!B:B,A2543,Anlagenbewegungsdaten_AV!C:C),3)</f>
        <v>0</v>
      </c>
      <c r="P2543" s="320">
        <f>ROUND(SUMIF(Anlagenbewegungsdaten_AV!$B:$B,$A2543,Anlagenbewegungsdaten_AV!$D:$D),2)</f>
        <v>0</v>
      </c>
      <c r="Q2543" s="321">
        <f t="shared" si="91"/>
        <v>0</v>
      </c>
      <c r="S2543" s="324"/>
      <c r="T2543" s="317"/>
      <c r="U2543" s="325"/>
      <c r="V2543" s="325"/>
    </row>
    <row r="2544" spans="1:22" ht="15" customHeight="1" x14ac:dyDescent="0.25">
      <c r="A2544" s="129" t="s">
        <v>2251</v>
      </c>
      <c r="B2544" s="126" t="s">
        <v>2087</v>
      </c>
      <c r="C2544" s="127" t="s">
        <v>4023</v>
      </c>
      <c r="D2544" s="127" t="s">
        <v>251</v>
      </c>
      <c r="E2544" s="127" t="s">
        <v>1543</v>
      </c>
      <c r="F2544" s="128">
        <v>21.32</v>
      </c>
      <c r="G2544" s="128">
        <v>21.52</v>
      </c>
      <c r="H2544" s="128">
        <v>17.059999999999999</v>
      </c>
      <c r="I2544" s="311"/>
      <c r="J2544" s="319">
        <f>ROUND(SUMIF(Anlagenbewegungsdaten!B:B,A2544,Anlagenbewegungsdaten!C:C),3)</f>
        <v>0</v>
      </c>
      <c r="K2544" s="320">
        <f>ROUND(SUMIF(Anlagenbewegungsdaten!$B:$B,$A2544,Anlagenbewegungsdaten!$D:$D),2)</f>
        <v>0</v>
      </c>
      <c r="L2544" s="321">
        <f t="shared" si="90"/>
        <v>0</v>
      </c>
      <c r="M2544" s="341" t="s">
        <v>4950</v>
      </c>
      <c r="N2544" s="341" t="s">
        <v>4963</v>
      </c>
      <c r="O2544" s="323">
        <f>ROUND(SUMIF(Anlagenbewegungsdaten_AV!B:B,A2544,Anlagenbewegungsdaten_AV!C:C),3)</f>
        <v>0</v>
      </c>
      <c r="P2544" s="320">
        <f>ROUND(SUMIF(Anlagenbewegungsdaten_AV!$B:$B,$A2544,Anlagenbewegungsdaten_AV!$D:$D),2)</f>
        <v>0</v>
      </c>
      <c r="Q2544" s="321">
        <f t="shared" si="91"/>
        <v>0</v>
      </c>
      <c r="S2544" s="324"/>
      <c r="T2544" s="317"/>
      <c r="U2544" s="325"/>
      <c r="V2544" s="325"/>
    </row>
    <row r="2545" spans="1:22" ht="15" customHeight="1" x14ac:dyDescent="0.25">
      <c r="A2545" s="129" t="s">
        <v>2252</v>
      </c>
      <c r="B2545" s="126" t="s">
        <v>2087</v>
      </c>
      <c r="C2545" s="127" t="s">
        <v>4023</v>
      </c>
      <c r="D2545" s="127" t="s">
        <v>253</v>
      </c>
      <c r="E2545" s="127" t="s">
        <v>1546</v>
      </c>
      <c r="F2545" s="128">
        <v>21.32</v>
      </c>
      <c r="G2545" s="128">
        <v>21.52</v>
      </c>
      <c r="H2545" s="128">
        <v>17.059999999999999</v>
      </c>
      <c r="I2545" s="311"/>
      <c r="J2545" s="319">
        <f>ROUND(SUMIF(Anlagenbewegungsdaten!B:B,A2545,Anlagenbewegungsdaten!C:C),3)</f>
        <v>0</v>
      </c>
      <c r="K2545" s="320">
        <f>ROUND(SUMIF(Anlagenbewegungsdaten!$B:$B,$A2545,Anlagenbewegungsdaten!$D:$D),2)</f>
        <v>0</v>
      </c>
      <c r="L2545" s="321">
        <f t="shared" si="90"/>
        <v>0</v>
      </c>
      <c r="M2545" s="341" t="s">
        <v>4950</v>
      </c>
      <c r="N2545" s="341" t="s">
        <v>4963</v>
      </c>
      <c r="O2545" s="323">
        <f>ROUND(SUMIF(Anlagenbewegungsdaten_AV!B:B,A2545,Anlagenbewegungsdaten_AV!C:C),3)</f>
        <v>0</v>
      </c>
      <c r="P2545" s="320">
        <f>ROUND(SUMIF(Anlagenbewegungsdaten_AV!$B:$B,$A2545,Anlagenbewegungsdaten_AV!$D:$D),2)</f>
        <v>0</v>
      </c>
      <c r="Q2545" s="321">
        <f t="shared" si="91"/>
        <v>0</v>
      </c>
      <c r="S2545" s="324"/>
      <c r="T2545" s="317"/>
      <c r="U2545" s="325"/>
      <c r="V2545" s="325"/>
    </row>
    <row r="2546" spans="1:22" ht="15" customHeight="1" x14ac:dyDescent="0.25">
      <c r="A2546" s="129" t="s">
        <v>2966</v>
      </c>
      <c r="B2546" s="126" t="s">
        <v>2087</v>
      </c>
      <c r="C2546" s="127" t="s">
        <v>4023</v>
      </c>
      <c r="D2546" s="127" t="s">
        <v>2593</v>
      </c>
      <c r="E2546" s="127" t="s">
        <v>2555</v>
      </c>
      <c r="F2546" s="128">
        <v>21.29</v>
      </c>
      <c r="G2546" s="128">
        <v>21.49</v>
      </c>
      <c r="H2546" s="128">
        <v>17.03</v>
      </c>
      <c r="I2546" s="311"/>
      <c r="J2546" s="319">
        <f>ROUND(SUMIF(Anlagenbewegungsdaten!B:B,A2546,Anlagenbewegungsdaten!C:C),3)</f>
        <v>0</v>
      </c>
      <c r="K2546" s="320">
        <f>ROUND(SUMIF(Anlagenbewegungsdaten!$B:$B,$A2546,Anlagenbewegungsdaten!$D:$D),2)</f>
        <v>0</v>
      </c>
      <c r="L2546" s="321">
        <f t="shared" si="90"/>
        <v>0</v>
      </c>
      <c r="M2546" s="341" t="s">
        <v>4950</v>
      </c>
      <c r="N2546" s="341" t="s">
        <v>4963</v>
      </c>
      <c r="O2546" s="323">
        <f>ROUND(SUMIF(Anlagenbewegungsdaten_AV!B:B,A2546,Anlagenbewegungsdaten_AV!C:C),3)</f>
        <v>0</v>
      </c>
      <c r="P2546" s="320">
        <f>ROUND(SUMIF(Anlagenbewegungsdaten_AV!$B:$B,$A2546,Anlagenbewegungsdaten_AV!$D:$D),2)</f>
        <v>0</v>
      </c>
      <c r="Q2546" s="321">
        <f t="shared" si="91"/>
        <v>0</v>
      </c>
      <c r="S2546" s="324"/>
      <c r="T2546" s="317"/>
      <c r="U2546" s="325"/>
      <c r="V2546" s="325"/>
    </row>
    <row r="2547" spans="1:22" ht="15" customHeight="1" x14ac:dyDescent="0.25">
      <c r="A2547" s="129" t="s">
        <v>3710</v>
      </c>
      <c r="B2547" s="126" t="s">
        <v>2087</v>
      </c>
      <c r="C2547" s="127" t="s">
        <v>4023</v>
      </c>
      <c r="D2547" s="127" t="s">
        <v>3337</v>
      </c>
      <c r="E2547" s="127" t="s">
        <v>3299</v>
      </c>
      <c r="F2547" s="128">
        <v>21.259999999999998</v>
      </c>
      <c r="G2547" s="128">
        <v>21.459999999999997</v>
      </c>
      <c r="H2547" s="128">
        <v>17.010000000000002</v>
      </c>
      <c r="I2547" s="311"/>
      <c r="J2547" s="319">
        <f>ROUND(SUMIF(Anlagenbewegungsdaten!B:B,A2547,Anlagenbewegungsdaten!C:C),3)</f>
        <v>0</v>
      </c>
      <c r="K2547" s="320">
        <f>ROUND(SUMIF(Anlagenbewegungsdaten!$B:$B,$A2547,Anlagenbewegungsdaten!$D:$D),2)</f>
        <v>0</v>
      </c>
      <c r="L2547" s="321">
        <f t="shared" si="90"/>
        <v>0</v>
      </c>
      <c r="M2547" s="341" t="s">
        <v>4950</v>
      </c>
      <c r="N2547" s="341" t="s">
        <v>4963</v>
      </c>
      <c r="O2547" s="323">
        <f>ROUND(SUMIF(Anlagenbewegungsdaten_AV!B:B,A2547,Anlagenbewegungsdaten_AV!C:C),3)</f>
        <v>0</v>
      </c>
      <c r="P2547" s="320">
        <f>ROUND(SUMIF(Anlagenbewegungsdaten_AV!$B:$B,$A2547,Anlagenbewegungsdaten_AV!$D:$D),2)</f>
        <v>0</v>
      </c>
      <c r="Q2547" s="321">
        <f t="shared" si="91"/>
        <v>0</v>
      </c>
      <c r="S2547" s="324"/>
      <c r="T2547" s="317"/>
      <c r="U2547" s="325"/>
      <c r="V2547" s="325"/>
    </row>
    <row r="2548" spans="1:22" ht="15" customHeight="1" x14ac:dyDescent="0.25">
      <c r="A2548" s="129" t="s">
        <v>4483</v>
      </c>
      <c r="B2548" s="126" t="s">
        <v>2087</v>
      </c>
      <c r="C2548" s="127" t="s">
        <v>4023</v>
      </c>
      <c r="D2548" s="127" t="s">
        <v>4107</v>
      </c>
      <c r="E2548" s="127" t="s">
        <v>4069</v>
      </c>
      <c r="F2548" s="128">
        <v>21.23</v>
      </c>
      <c r="G2548" s="128">
        <v>21.43</v>
      </c>
      <c r="H2548" s="128">
        <v>16.98</v>
      </c>
      <c r="I2548" s="311"/>
      <c r="J2548" s="319">
        <f>ROUND(SUMIF(Anlagenbewegungsdaten!B:B,A2548,Anlagenbewegungsdaten!C:C),3)</f>
        <v>0</v>
      </c>
      <c r="K2548" s="320">
        <f>ROUND(SUMIF(Anlagenbewegungsdaten!$B:$B,$A2548,Anlagenbewegungsdaten!$D:$D),2)</f>
        <v>0</v>
      </c>
      <c r="L2548" s="321">
        <f t="shared" si="90"/>
        <v>0</v>
      </c>
      <c r="M2548" s="341" t="s">
        <v>4950</v>
      </c>
      <c r="N2548" s="341" t="s">
        <v>4963</v>
      </c>
      <c r="O2548" s="323">
        <f>ROUND(SUMIF(Anlagenbewegungsdaten_AV!B:B,A2548,Anlagenbewegungsdaten_AV!C:C),3)</f>
        <v>0</v>
      </c>
      <c r="P2548" s="320">
        <f>ROUND(SUMIF(Anlagenbewegungsdaten_AV!$B:$B,$A2548,Anlagenbewegungsdaten_AV!$D:$D),2)</f>
        <v>0</v>
      </c>
      <c r="Q2548" s="321">
        <f t="shared" si="91"/>
        <v>0</v>
      </c>
      <c r="S2548" s="324"/>
      <c r="T2548" s="317"/>
      <c r="U2548" s="325"/>
      <c r="V2548" s="325"/>
    </row>
    <row r="2549" spans="1:22" ht="15" customHeight="1" x14ac:dyDescent="0.25">
      <c r="A2549" s="129" t="s">
        <v>2253</v>
      </c>
      <c r="B2549" s="126" t="s">
        <v>2087</v>
      </c>
      <c r="C2549" s="127" t="s">
        <v>4023</v>
      </c>
      <c r="D2549" s="127" t="s">
        <v>255</v>
      </c>
      <c r="E2549" s="127" t="s">
        <v>2462</v>
      </c>
      <c r="F2549" s="128">
        <v>18.32</v>
      </c>
      <c r="G2549" s="128">
        <v>18.52</v>
      </c>
      <c r="H2549" s="128">
        <v>14.66</v>
      </c>
      <c r="I2549" s="311"/>
      <c r="J2549" s="319">
        <f>ROUND(SUMIF(Anlagenbewegungsdaten!B:B,A2549,Anlagenbewegungsdaten!C:C),3)</f>
        <v>0</v>
      </c>
      <c r="K2549" s="320">
        <f>ROUND(SUMIF(Anlagenbewegungsdaten!$B:$B,$A2549,Anlagenbewegungsdaten!$D:$D),2)</f>
        <v>0</v>
      </c>
      <c r="L2549" s="321">
        <f t="shared" si="90"/>
        <v>0</v>
      </c>
      <c r="M2549" s="341" t="s">
        <v>4950</v>
      </c>
      <c r="N2549" s="341" t="s">
        <v>4963</v>
      </c>
      <c r="O2549" s="323">
        <f>ROUND(SUMIF(Anlagenbewegungsdaten_AV!B:B,A2549,Anlagenbewegungsdaten_AV!C:C),3)</f>
        <v>0</v>
      </c>
      <c r="P2549" s="320">
        <f>ROUND(SUMIF(Anlagenbewegungsdaten_AV!$B:$B,$A2549,Anlagenbewegungsdaten_AV!$D:$D),2)</f>
        <v>0</v>
      </c>
      <c r="Q2549" s="321">
        <f t="shared" si="91"/>
        <v>0</v>
      </c>
      <c r="S2549" s="324"/>
      <c r="T2549" s="317"/>
      <c r="U2549" s="325"/>
      <c r="V2549" s="325"/>
    </row>
    <row r="2550" spans="1:22" ht="15" customHeight="1" x14ac:dyDescent="0.25">
      <c r="A2550" s="129" t="s">
        <v>2254</v>
      </c>
      <c r="B2550" s="126" t="s">
        <v>2087</v>
      </c>
      <c r="C2550" s="127" t="s">
        <v>4023</v>
      </c>
      <c r="D2550" s="127" t="s">
        <v>1795</v>
      </c>
      <c r="E2550" s="127" t="s">
        <v>2465</v>
      </c>
      <c r="F2550" s="128">
        <v>20.32</v>
      </c>
      <c r="G2550" s="128">
        <v>20.52</v>
      </c>
      <c r="H2550" s="128">
        <v>16.260000000000002</v>
      </c>
      <c r="I2550" s="311"/>
      <c r="J2550" s="319">
        <f>ROUND(SUMIF(Anlagenbewegungsdaten!B:B,A2550,Anlagenbewegungsdaten!C:C),3)</f>
        <v>0</v>
      </c>
      <c r="K2550" s="320">
        <f>ROUND(SUMIF(Anlagenbewegungsdaten!$B:$B,$A2550,Anlagenbewegungsdaten!$D:$D),2)</f>
        <v>0</v>
      </c>
      <c r="L2550" s="321">
        <f t="shared" si="90"/>
        <v>0</v>
      </c>
      <c r="M2550" s="341" t="s">
        <v>4950</v>
      </c>
      <c r="N2550" s="341" t="s">
        <v>4963</v>
      </c>
      <c r="O2550" s="323">
        <f>ROUND(SUMIF(Anlagenbewegungsdaten_AV!B:B,A2550,Anlagenbewegungsdaten_AV!C:C),3)</f>
        <v>0</v>
      </c>
      <c r="P2550" s="320">
        <f>ROUND(SUMIF(Anlagenbewegungsdaten_AV!$B:$B,$A2550,Anlagenbewegungsdaten_AV!$D:$D),2)</f>
        <v>0</v>
      </c>
      <c r="Q2550" s="321">
        <f t="shared" si="91"/>
        <v>0</v>
      </c>
      <c r="S2550" s="324"/>
      <c r="T2550" s="317"/>
      <c r="U2550" s="325"/>
      <c r="V2550" s="325"/>
    </row>
    <row r="2551" spans="1:22" ht="15" customHeight="1" x14ac:dyDescent="0.25">
      <c r="A2551" s="129" t="s">
        <v>2255</v>
      </c>
      <c r="B2551" s="126" t="s">
        <v>2087</v>
      </c>
      <c r="C2551" s="127" t="s">
        <v>4023</v>
      </c>
      <c r="D2551" s="127" t="s">
        <v>257</v>
      </c>
      <c r="E2551" s="127" t="s">
        <v>1543</v>
      </c>
      <c r="F2551" s="128">
        <v>21.32</v>
      </c>
      <c r="G2551" s="128">
        <v>21.52</v>
      </c>
      <c r="H2551" s="128">
        <v>17.059999999999999</v>
      </c>
      <c r="I2551" s="311"/>
      <c r="J2551" s="319">
        <f>ROUND(SUMIF(Anlagenbewegungsdaten!B:B,A2551,Anlagenbewegungsdaten!C:C),3)</f>
        <v>0</v>
      </c>
      <c r="K2551" s="320">
        <f>ROUND(SUMIF(Anlagenbewegungsdaten!$B:$B,$A2551,Anlagenbewegungsdaten!$D:$D),2)</f>
        <v>0</v>
      </c>
      <c r="L2551" s="321">
        <f t="shared" si="90"/>
        <v>0</v>
      </c>
      <c r="M2551" s="341" t="s">
        <v>4950</v>
      </c>
      <c r="N2551" s="341" t="s">
        <v>4963</v>
      </c>
      <c r="O2551" s="323">
        <f>ROUND(SUMIF(Anlagenbewegungsdaten_AV!B:B,A2551,Anlagenbewegungsdaten_AV!C:C),3)</f>
        <v>0</v>
      </c>
      <c r="P2551" s="320">
        <f>ROUND(SUMIF(Anlagenbewegungsdaten_AV!$B:$B,$A2551,Anlagenbewegungsdaten_AV!$D:$D),2)</f>
        <v>0</v>
      </c>
      <c r="Q2551" s="321">
        <f t="shared" si="91"/>
        <v>0</v>
      </c>
      <c r="S2551" s="324"/>
      <c r="T2551" s="317"/>
      <c r="U2551" s="325"/>
      <c r="V2551" s="325"/>
    </row>
    <row r="2552" spans="1:22" ht="15" customHeight="1" x14ac:dyDescent="0.25">
      <c r="A2552" s="129" t="s">
        <v>2256</v>
      </c>
      <c r="B2552" s="126" t="s">
        <v>2087</v>
      </c>
      <c r="C2552" s="127" t="s">
        <v>4023</v>
      </c>
      <c r="D2552" s="127" t="s">
        <v>259</v>
      </c>
      <c r="E2552" s="127" t="s">
        <v>1546</v>
      </c>
      <c r="F2552" s="128">
        <v>21.32</v>
      </c>
      <c r="G2552" s="128">
        <v>21.52</v>
      </c>
      <c r="H2552" s="128">
        <v>17.059999999999999</v>
      </c>
      <c r="I2552" s="311"/>
      <c r="J2552" s="319">
        <f>ROUND(SUMIF(Anlagenbewegungsdaten!B:B,A2552,Anlagenbewegungsdaten!C:C),3)</f>
        <v>0</v>
      </c>
      <c r="K2552" s="320">
        <f>ROUND(SUMIF(Anlagenbewegungsdaten!$B:$B,$A2552,Anlagenbewegungsdaten!$D:$D),2)</f>
        <v>0</v>
      </c>
      <c r="L2552" s="321">
        <f t="shared" si="90"/>
        <v>0</v>
      </c>
      <c r="M2552" s="341" t="s">
        <v>4950</v>
      </c>
      <c r="N2552" s="341" t="s">
        <v>4963</v>
      </c>
      <c r="O2552" s="323">
        <f>ROUND(SUMIF(Anlagenbewegungsdaten_AV!B:B,A2552,Anlagenbewegungsdaten_AV!C:C),3)</f>
        <v>0</v>
      </c>
      <c r="P2552" s="320">
        <f>ROUND(SUMIF(Anlagenbewegungsdaten_AV!$B:$B,$A2552,Anlagenbewegungsdaten_AV!$D:$D),2)</f>
        <v>0</v>
      </c>
      <c r="Q2552" s="321">
        <f t="shared" si="91"/>
        <v>0</v>
      </c>
      <c r="S2552" s="324"/>
      <c r="T2552" s="317"/>
      <c r="U2552" s="325"/>
      <c r="V2552" s="325"/>
    </row>
    <row r="2553" spans="1:22" ht="15" customHeight="1" x14ac:dyDescent="0.25">
      <c r="A2553" s="129" t="s">
        <v>2967</v>
      </c>
      <c r="B2553" s="126" t="s">
        <v>2087</v>
      </c>
      <c r="C2553" s="127" t="s">
        <v>4023</v>
      </c>
      <c r="D2553" s="127" t="s">
        <v>2595</v>
      </c>
      <c r="E2553" s="127" t="s">
        <v>2555</v>
      </c>
      <c r="F2553" s="128">
        <v>21.29</v>
      </c>
      <c r="G2553" s="128">
        <v>21.49</v>
      </c>
      <c r="H2553" s="128">
        <v>17.03</v>
      </c>
      <c r="I2553" s="311"/>
      <c r="J2553" s="319">
        <f>ROUND(SUMIF(Anlagenbewegungsdaten!B:B,A2553,Anlagenbewegungsdaten!C:C),3)</f>
        <v>0</v>
      </c>
      <c r="K2553" s="320">
        <f>ROUND(SUMIF(Anlagenbewegungsdaten!$B:$B,$A2553,Anlagenbewegungsdaten!$D:$D),2)</f>
        <v>0</v>
      </c>
      <c r="L2553" s="321">
        <f t="shared" si="90"/>
        <v>0</v>
      </c>
      <c r="M2553" s="341" t="s">
        <v>4950</v>
      </c>
      <c r="N2553" s="341" t="s">
        <v>4963</v>
      </c>
      <c r="O2553" s="323">
        <f>ROUND(SUMIF(Anlagenbewegungsdaten_AV!B:B,A2553,Anlagenbewegungsdaten_AV!C:C),3)</f>
        <v>0</v>
      </c>
      <c r="P2553" s="320">
        <f>ROUND(SUMIF(Anlagenbewegungsdaten_AV!$B:$B,$A2553,Anlagenbewegungsdaten_AV!$D:$D),2)</f>
        <v>0</v>
      </c>
      <c r="Q2553" s="321">
        <f t="shared" si="91"/>
        <v>0</v>
      </c>
      <c r="S2553" s="324"/>
      <c r="T2553" s="317"/>
      <c r="U2553" s="325"/>
      <c r="V2553" s="325"/>
    </row>
    <row r="2554" spans="1:22" ht="15" customHeight="1" x14ac:dyDescent="0.25">
      <c r="A2554" s="129" t="s">
        <v>3711</v>
      </c>
      <c r="B2554" s="126" t="s">
        <v>2087</v>
      </c>
      <c r="C2554" s="127" t="s">
        <v>4023</v>
      </c>
      <c r="D2554" s="127" t="s">
        <v>3339</v>
      </c>
      <c r="E2554" s="127" t="s">
        <v>3299</v>
      </c>
      <c r="F2554" s="128">
        <v>21.259999999999998</v>
      </c>
      <c r="G2554" s="128">
        <v>21.459999999999997</v>
      </c>
      <c r="H2554" s="128">
        <v>17.010000000000002</v>
      </c>
      <c r="I2554" s="311"/>
      <c r="J2554" s="319">
        <f>ROUND(SUMIF(Anlagenbewegungsdaten!B:B,A2554,Anlagenbewegungsdaten!C:C),3)</f>
        <v>0</v>
      </c>
      <c r="K2554" s="320">
        <f>ROUND(SUMIF(Anlagenbewegungsdaten!$B:$B,$A2554,Anlagenbewegungsdaten!$D:$D),2)</f>
        <v>0</v>
      </c>
      <c r="L2554" s="321">
        <f t="shared" si="90"/>
        <v>0</v>
      </c>
      <c r="M2554" s="341" t="s">
        <v>4950</v>
      </c>
      <c r="N2554" s="341" t="s">
        <v>4963</v>
      </c>
      <c r="O2554" s="323">
        <f>ROUND(SUMIF(Anlagenbewegungsdaten_AV!B:B,A2554,Anlagenbewegungsdaten_AV!C:C),3)</f>
        <v>0</v>
      </c>
      <c r="P2554" s="320">
        <f>ROUND(SUMIF(Anlagenbewegungsdaten_AV!$B:$B,$A2554,Anlagenbewegungsdaten_AV!$D:$D),2)</f>
        <v>0</v>
      </c>
      <c r="Q2554" s="321">
        <f t="shared" si="91"/>
        <v>0</v>
      </c>
      <c r="S2554" s="324"/>
      <c r="T2554" s="317"/>
      <c r="U2554" s="325"/>
      <c r="V2554" s="325"/>
    </row>
    <row r="2555" spans="1:22" ht="15" customHeight="1" x14ac:dyDescent="0.25">
      <c r="A2555" s="129" t="s">
        <v>4484</v>
      </c>
      <c r="B2555" s="126" t="s">
        <v>2087</v>
      </c>
      <c r="C2555" s="127" t="s">
        <v>4023</v>
      </c>
      <c r="D2555" s="127" t="s">
        <v>4109</v>
      </c>
      <c r="E2555" s="127" t="s">
        <v>4069</v>
      </c>
      <c r="F2555" s="128">
        <v>21.23</v>
      </c>
      <c r="G2555" s="128">
        <v>21.43</v>
      </c>
      <c r="H2555" s="128">
        <v>16.98</v>
      </c>
      <c r="I2555" s="311"/>
      <c r="J2555" s="319">
        <f>ROUND(SUMIF(Anlagenbewegungsdaten!B:B,A2555,Anlagenbewegungsdaten!C:C),3)</f>
        <v>0</v>
      </c>
      <c r="K2555" s="320">
        <f>ROUND(SUMIF(Anlagenbewegungsdaten!$B:$B,$A2555,Anlagenbewegungsdaten!$D:$D),2)</f>
        <v>0</v>
      </c>
      <c r="L2555" s="321">
        <f t="shared" si="90"/>
        <v>0</v>
      </c>
      <c r="M2555" s="341" t="s">
        <v>4950</v>
      </c>
      <c r="N2555" s="341" t="s">
        <v>4963</v>
      </c>
      <c r="O2555" s="323">
        <f>ROUND(SUMIF(Anlagenbewegungsdaten_AV!B:B,A2555,Anlagenbewegungsdaten_AV!C:C),3)</f>
        <v>0</v>
      </c>
      <c r="P2555" s="320">
        <f>ROUND(SUMIF(Anlagenbewegungsdaten_AV!$B:$B,$A2555,Anlagenbewegungsdaten_AV!$D:$D),2)</f>
        <v>0</v>
      </c>
      <c r="Q2555" s="321">
        <f t="shared" si="91"/>
        <v>0</v>
      </c>
      <c r="S2555" s="324"/>
      <c r="T2555" s="317"/>
      <c r="U2555" s="325"/>
      <c r="V2555" s="325"/>
    </row>
    <row r="2556" spans="1:22" ht="15" customHeight="1" x14ac:dyDescent="0.25">
      <c r="A2556" s="129" t="s">
        <v>2257</v>
      </c>
      <c r="B2556" s="126" t="s">
        <v>2087</v>
      </c>
      <c r="C2556" s="127" t="s">
        <v>4023</v>
      </c>
      <c r="D2556" s="127" t="s">
        <v>261</v>
      </c>
      <c r="E2556" s="127" t="s">
        <v>2462</v>
      </c>
      <c r="F2556" s="128">
        <v>19.32</v>
      </c>
      <c r="G2556" s="128">
        <v>19.52</v>
      </c>
      <c r="H2556" s="128">
        <v>15.46</v>
      </c>
      <c r="I2556" s="311"/>
      <c r="J2556" s="319">
        <f>ROUND(SUMIF(Anlagenbewegungsdaten!B:B,A2556,Anlagenbewegungsdaten!C:C),3)</f>
        <v>0</v>
      </c>
      <c r="K2556" s="320">
        <f>ROUND(SUMIF(Anlagenbewegungsdaten!$B:$B,$A2556,Anlagenbewegungsdaten!$D:$D),2)</f>
        <v>0</v>
      </c>
      <c r="L2556" s="321">
        <f t="shared" si="90"/>
        <v>0</v>
      </c>
      <c r="M2556" s="341" t="s">
        <v>4950</v>
      </c>
      <c r="N2556" s="341" t="s">
        <v>4963</v>
      </c>
      <c r="O2556" s="323">
        <f>ROUND(SUMIF(Anlagenbewegungsdaten_AV!B:B,A2556,Anlagenbewegungsdaten_AV!C:C),3)</f>
        <v>0</v>
      </c>
      <c r="P2556" s="320">
        <f>ROUND(SUMIF(Anlagenbewegungsdaten_AV!$B:$B,$A2556,Anlagenbewegungsdaten_AV!$D:$D),2)</f>
        <v>0</v>
      </c>
      <c r="Q2556" s="321">
        <f t="shared" si="91"/>
        <v>0</v>
      </c>
      <c r="S2556" s="324"/>
      <c r="T2556" s="317"/>
      <c r="U2556" s="325"/>
      <c r="V2556" s="325"/>
    </row>
    <row r="2557" spans="1:22" ht="15" customHeight="1" x14ac:dyDescent="0.25">
      <c r="A2557" s="129" t="s">
        <v>2258</v>
      </c>
      <c r="B2557" s="126" t="s">
        <v>2087</v>
      </c>
      <c r="C2557" s="127" t="s">
        <v>4023</v>
      </c>
      <c r="D2557" s="127" t="s">
        <v>1800</v>
      </c>
      <c r="E2557" s="127" t="s">
        <v>2465</v>
      </c>
      <c r="F2557" s="128">
        <v>21.32</v>
      </c>
      <c r="G2557" s="128">
        <v>21.52</v>
      </c>
      <c r="H2557" s="128">
        <v>17.059999999999999</v>
      </c>
      <c r="I2557" s="311"/>
      <c r="J2557" s="319">
        <f>ROUND(SUMIF(Anlagenbewegungsdaten!B:B,A2557,Anlagenbewegungsdaten!C:C),3)</f>
        <v>0</v>
      </c>
      <c r="K2557" s="320">
        <f>ROUND(SUMIF(Anlagenbewegungsdaten!$B:$B,$A2557,Anlagenbewegungsdaten!$D:$D),2)</f>
        <v>0</v>
      </c>
      <c r="L2557" s="321">
        <f t="shared" si="90"/>
        <v>0</v>
      </c>
      <c r="M2557" s="341" t="s">
        <v>4950</v>
      </c>
      <c r="N2557" s="341" t="s">
        <v>4963</v>
      </c>
      <c r="O2557" s="323">
        <f>ROUND(SUMIF(Anlagenbewegungsdaten_AV!B:B,A2557,Anlagenbewegungsdaten_AV!C:C),3)</f>
        <v>0</v>
      </c>
      <c r="P2557" s="320">
        <f>ROUND(SUMIF(Anlagenbewegungsdaten_AV!$B:$B,$A2557,Anlagenbewegungsdaten_AV!$D:$D),2)</f>
        <v>0</v>
      </c>
      <c r="Q2557" s="321">
        <f t="shared" si="91"/>
        <v>0</v>
      </c>
      <c r="S2557" s="324"/>
      <c r="T2557" s="317"/>
      <c r="U2557" s="325"/>
      <c r="V2557" s="325"/>
    </row>
    <row r="2558" spans="1:22" ht="15" customHeight="1" x14ac:dyDescent="0.25">
      <c r="A2558" s="129" t="s">
        <v>2259</v>
      </c>
      <c r="B2558" s="126" t="s">
        <v>2087</v>
      </c>
      <c r="C2558" s="127" t="s">
        <v>4023</v>
      </c>
      <c r="D2558" s="127" t="s">
        <v>263</v>
      </c>
      <c r="E2558" s="127" t="s">
        <v>1543</v>
      </c>
      <c r="F2558" s="128">
        <v>22.32</v>
      </c>
      <c r="G2558" s="128">
        <v>22.52</v>
      </c>
      <c r="H2558" s="128">
        <v>17.86</v>
      </c>
      <c r="I2558" s="311"/>
      <c r="J2558" s="319">
        <f>ROUND(SUMIF(Anlagenbewegungsdaten!B:B,A2558,Anlagenbewegungsdaten!C:C),3)</f>
        <v>0</v>
      </c>
      <c r="K2558" s="320">
        <f>ROUND(SUMIF(Anlagenbewegungsdaten!$B:$B,$A2558,Anlagenbewegungsdaten!$D:$D),2)</f>
        <v>0</v>
      </c>
      <c r="L2558" s="321">
        <f t="shared" si="90"/>
        <v>0</v>
      </c>
      <c r="M2558" s="341" t="s">
        <v>4950</v>
      </c>
      <c r="N2558" s="341" t="s">
        <v>4963</v>
      </c>
      <c r="O2558" s="323">
        <f>ROUND(SUMIF(Anlagenbewegungsdaten_AV!B:B,A2558,Anlagenbewegungsdaten_AV!C:C),3)</f>
        <v>0</v>
      </c>
      <c r="P2558" s="320">
        <f>ROUND(SUMIF(Anlagenbewegungsdaten_AV!$B:$B,$A2558,Anlagenbewegungsdaten_AV!$D:$D),2)</f>
        <v>0</v>
      </c>
      <c r="Q2558" s="321">
        <f t="shared" si="91"/>
        <v>0</v>
      </c>
      <c r="S2558" s="324"/>
      <c r="T2558" s="317"/>
      <c r="U2558" s="325"/>
      <c r="V2558" s="325"/>
    </row>
    <row r="2559" spans="1:22" ht="15" customHeight="1" x14ac:dyDescent="0.25">
      <c r="A2559" s="129" t="s">
        <v>2260</v>
      </c>
      <c r="B2559" s="126" t="s">
        <v>2087</v>
      </c>
      <c r="C2559" s="127" t="s">
        <v>4023</v>
      </c>
      <c r="D2559" s="127" t="s">
        <v>265</v>
      </c>
      <c r="E2559" s="127" t="s">
        <v>1546</v>
      </c>
      <c r="F2559" s="128">
        <v>22.32</v>
      </c>
      <c r="G2559" s="128">
        <v>22.52</v>
      </c>
      <c r="H2559" s="128">
        <v>17.86</v>
      </c>
      <c r="I2559" s="311"/>
      <c r="J2559" s="319">
        <f>ROUND(SUMIF(Anlagenbewegungsdaten!B:B,A2559,Anlagenbewegungsdaten!C:C),3)</f>
        <v>0</v>
      </c>
      <c r="K2559" s="320">
        <f>ROUND(SUMIF(Anlagenbewegungsdaten!$B:$B,$A2559,Anlagenbewegungsdaten!$D:$D),2)</f>
        <v>0</v>
      </c>
      <c r="L2559" s="321">
        <f t="shared" si="90"/>
        <v>0</v>
      </c>
      <c r="M2559" s="341" t="s">
        <v>4950</v>
      </c>
      <c r="N2559" s="341" t="s">
        <v>4963</v>
      </c>
      <c r="O2559" s="323">
        <f>ROUND(SUMIF(Anlagenbewegungsdaten_AV!B:B,A2559,Anlagenbewegungsdaten_AV!C:C),3)</f>
        <v>0</v>
      </c>
      <c r="P2559" s="320">
        <f>ROUND(SUMIF(Anlagenbewegungsdaten_AV!$B:$B,$A2559,Anlagenbewegungsdaten_AV!$D:$D),2)</f>
        <v>0</v>
      </c>
      <c r="Q2559" s="321">
        <f t="shared" si="91"/>
        <v>0</v>
      </c>
      <c r="S2559" s="324"/>
      <c r="T2559" s="317"/>
      <c r="U2559" s="325"/>
      <c r="V2559" s="325"/>
    </row>
    <row r="2560" spans="1:22" ht="15" customHeight="1" x14ac:dyDescent="0.25">
      <c r="A2560" s="129" t="s">
        <v>2968</v>
      </c>
      <c r="B2560" s="126" t="s">
        <v>2087</v>
      </c>
      <c r="C2560" s="127" t="s">
        <v>4023</v>
      </c>
      <c r="D2560" s="127" t="s">
        <v>2597</v>
      </c>
      <c r="E2560" s="127" t="s">
        <v>2555</v>
      </c>
      <c r="F2560" s="128">
        <v>22.29</v>
      </c>
      <c r="G2560" s="128">
        <v>22.49</v>
      </c>
      <c r="H2560" s="128">
        <v>17.829999999999998</v>
      </c>
      <c r="I2560" s="311"/>
      <c r="J2560" s="319">
        <f>ROUND(SUMIF(Anlagenbewegungsdaten!B:B,A2560,Anlagenbewegungsdaten!C:C),3)</f>
        <v>0</v>
      </c>
      <c r="K2560" s="320">
        <f>ROUND(SUMIF(Anlagenbewegungsdaten!$B:$B,$A2560,Anlagenbewegungsdaten!$D:$D),2)</f>
        <v>0</v>
      </c>
      <c r="L2560" s="321">
        <f t="shared" si="90"/>
        <v>0</v>
      </c>
      <c r="M2560" s="341" t="s">
        <v>4950</v>
      </c>
      <c r="N2560" s="341" t="s">
        <v>4963</v>
      </c>
      <c r="O2560" s="323">
        <f>ROUND(SUMIF(Anlagenbewegungsdaten_AV!B:B,A2560,Anlagenbewegungsdaten_AV!C:C),3)</f>
        <v>0</v>
      </c>
      <c r="P2560" s="320">
        <f>ROUND(SUMIF(Anlagenbewegungsdaten_AV!$B:$B,$A2560,Anlagenbewegungsdaten_AV!$D:$D),2)</f>
        <v>0</v>
      </c>
      <c r="Q2560" s="321">
        <f t="shared" si="91"/>
        <v>0</v>
      </c>
      <c r="S2560" s="324"/>
      <c r="T2560" s="317"/>
      <c r="U2560" s="325"/>
      <c r="V2560" s="325"/>
    </row>
    <row r="2561" spans="1:22" ht="15" customHeight="1" x14ac:dyDescent="0.25">
      <c r="A2561" s="129" t="s">
        <v>3712</v>
      </c>
      <c r="B2561" s="126" t="s">
        <v>2087</v>
      </c>
      <c r="C2561" s="127" t="s">
        <v>4023</v>
      </c>
      <c r="D2561" s="127" t="s">
        <v>3341</v>
      </c>
      <c r="E2561" s="127" t="s">
        <v>3299</v>
      </c>
      <c r="F2561" s="128">
        <v>22.259999999999998</v>
      </c>
      <c r="G2561" s="128">
        <v>22.459999999999997</v>
      </c>
      <c r="H2561" s="128">
        <v>17.809999999999999</v>
      </c>
      <c r="I2561" s="311"/>
      <c r="J2561" s="319">
        <f>ROUND(SUMIF(Anlagenbewegungsdaten!B:B,A2561,Anlagenbewegungsdaten!C:C),3)</f>
        <v>0</v>
      </c>
      <c r="K2561" s="320">
        <f>ROUND(SUMIF(Anlagenbewegungsdaten!$B:$B,$A2561,Anlagenbewegungsdaten!$D:$D),2)</f>
        <v>0</v>
      </c>
      <c r="L2561" s="321">
        <f t="shared" si="90"/>
        <v>0</v>
      </c>
      <c r="M2561" s="341" t="s">
        <v>4950</v>
      </c>
      <c r="N2561" s="341" t="s">
        <v>4963</v>
      </c>
      <c r="O2561" s="323">
        <f>ROUND(SUMIF(Anlagenbewegungsdaten_AV!B:B,A2561,Anlagenbewegungsdaten_AV!C:C),3)</f>
        <v>0</v>
      </c>
      <c r="P2561" s="320">
        <f>ROUND(SUMIF(Anlagenbewegungsdaten_AV!$B:$B,$A2561,Anlagenbewegungsdaten_AV!$D:$D),2)</f>
        <v>0</v>
      </c>
      <c r="Q2561" s="321">
        <f t="shared" si="91"/>
        <v>0</v>
      </c>
      <c r="S2561" s="324"/>
      <c r="T2561" s="317"/>
      <c r="U2561" s="325"/>
      <c r="V2561" s="325"/>
    </row>
    <row r="2562" spans="1:22" ht="15" customHeight="1" x14ac:dyDescent="0.25">
      <c r="A2562" s="129" t="s">
        <v>4485</v>
      </c>
      <c r="B2562" s="126" t="s">
        <v>2087</v>
      </c>
      <c r="C2562" s="127" t="s">
        <v>4023</v>
      </c>
      <c r="D2562" s="127" t="s">
        <v>4111</v>
      </c>
      <c r="E2562" s="127" t="s">
        <v>4069</v>
      </c>
      <c r="F2562" s="128">
        <v>22.23</v>
      </c>
      <c r="G2562" s="128">
        <v>22.43</v>
      </c>
      <c r="H2562" s="128">
        <v>17.78</v>
      </c>
      <c r="I2562" s="311"/>
      <c r="J2562" s="319">
        <f>ROUND(SUMIF(Anlagenbewegungsdaten!B:B,A2562,Anlagenbewegungsdaten!C:C),3)</f>
        <v>0</v>
      </c>
      <c r="K2562" s="320">
        <f>ROUND(SUMIF(Anlagenbewegungsdaten!$B:$B,$A2562,Anlagenbewegungsdaten!$D:$D),2)</f>
        <v>0</v>
      </c>
      <c r="L2562" s="321">
        <f t="shared" si="90"/>
        <v>0</v>
      </c>
      <c r="M2562" s="341" t="s">
        <v>4950</v>
      </c>
      <c r="N2562" s="341" t="s">
        <v>4963</v>
      </c>
      <c r="O2562" s="323">
        <f>ROUND(SUMIF(Anlagenbewegungsdaten_AV!B:B,A2562,Anlagenbewegungsdaten_AV!C:C),3)</f>
        <v>0</v>
      </c>
      <c r="P2562" s="320">
        <f>ROUND(SUMIF(Anlagenbewegungsdaten_AV!$B:$B,$A2562,Anlagenbewegungsdaten_AV!$D:$D),2)</f>
        <v>0</v>
      </c>
      <c r="Q2562" s="321">
        <f t="shared" si="91"/>
        <v>0</v>
      </c>
      <c r="S2562" s="324"/>
      <c r="T2562" s="317"/>
      <c r="U2562" s="325"/>
      <c r="V2562" s="325"/>
    </row>
    <row r="2563" spans="1:22" ht="15" customHeight="1" x14ac:dyDescent="0.25">
      <c r="A2563" s="129" t="s">
        <v>2261</v>
      </c>
      <c r="B2563" s="126" t="s">
        <v>2087</v>
      </c>
      <c r="C2563" s="127" t="s">
        <v>4023</v>
      </c>
      <c r="D2563" s="127" t="s">
        <v>267</v>
      </c>
      <c r="E2563" s="127" t="s">
        <v>2462</v>
      </c>
      <c r="F2563" s="128">
        <v>19.32</v>
      </c>
      <c r="G2563" s="128">
        <v>19.52</v>
      </c>
      <c r="H2563" s="128">
        <v>15.46</v>
      </c>
      <c r="I2563" s="311"/>
      <c r="J2563" s="319">
        <f>ROUND(SUMIF(Anlagenbewegungsdaten!B:B,A2563,Anlagenbewegungsdaten!C:C),3)</f>
        <v>0</v>
      </c>
      <c r="K2563" s="320">
        <f>ROUND(SUMIF(Anlagenbewegungsdaten!$B:$B,$A2563,Anlagenbewegungsdaten!$D:$D),2)</f>
        <v>0</v>
      </c>
      <c r="L2563" s="321">
        <f t="shared" si="90"/>
        <v>0</v>
      </c>
      <c r="M2563" s="341" t="s">
        <v>4950</v>
      </c>
      <c r="N2563" s="341" t="s">
        <v>4963</v>
      </c>
      <c r="O2563" s="323">
        <f>ROUND(SUMIF(Anlagenbewegungsdaten_AV!B:B,A2563,Anlagenbewegungsdaten_AV!C:C),3)</f>
        <v>0</v>
      </c>
      <c r="P2563" s="320">
        <f>ROUND(SUMIF(Anlagenbewegungsdaten_AV!$B:$B,$A2563,Anlagenbewegungsdaten_AV!$D:$D),2)</f>
        <v>0</v>
      </c>
      <c r="Q2563" s="321">
        <f t="shared" si="91"/>
        <v>0</v>
      </c>
      <c r="S2563" s="324"/>
      <c r="T2563" s="317"/>
      <c r="U2563" s="325"/>
      <c r="V2563" s="325"/>
    </row>
    <row r="2564" spans="1:22" ht="15" customHeight="1" x14ac:dyDescent="0.25">
      <c r="A2564" s="129" t="s">
        <v>2262</v>
      </c>
      <c r="B2564" s="126" t="s">
        <v>2087</v>
      </c>
      <c r="C2564" s="127" t="s">
        <v>4023</v>
      </c>
      <c r="D2564" s="127" t="s">
        <v>1805</v>
      </c>
      <c r="E2564" s="127" t="s">
        <v>2465</v>
      </c>
      <c r="F2564" s="128">
        <v>21.32</v>
      </c>
      <c r="G2564" s="128">
        <v>21.52</v>
      </c>
      <c r="H2564" s="128">
        <v>17.059999999999999</v>
      </c>
      <c r="I2564" s="311"/>
      <c r="J2564" s="319">
        <f>ROUND(SUMIF(Anlagenbewegungsdaten!B:B,A2564,Anlagenbewegungsdaten!C:C),3)</f>
        <v>0</v>
      </c>
      <c r="K2564" s="320">
        <f>ROUND(SUMIF(Anlagenbewegungsdaten!$B:$B,$A2564,Anlagenbewegungsdaten!$D:$D),2)</f>
        <v>0</v>
      </c>
      <c r="L2564" s="321">
        <f t="shared" si="90"/>
        <v>0</v>
      </c>
      <c r="M2564" s="341" t="s">
        <v>4950</v>
      </c>
      <c r="N2564" s="341" t="s">
        <v>4963</v>
      </c>
      <c r="O2564" s="323">
        <f>ROUND(SUMIF(Anlagenbewegungsdaten_AV!B:B,A2564,Anlagenbewegungsdaten_AV!C:C),3)</f>
        <v>0</v>
      </c>
      <c r="P2564" s="320">
        <f>ROUND(SUMIF(Anlagenbewegungsdaten_AV!$B:$B,$A2564,Anlagenbewegungsdaten_AV!$D:$D),2)</f>
        <v>0</v>
      </c>
      <c r="Q2564" s="321">
        <f t="shared" si="91"/>
        <v>0</v>
      </c>
      <c r="S2564" s="324"/>
      <c r="T2564" s="317"/>
      <c r="U2564" s="325"/>
      <c r="V2564" s="325"/>
    </row>
    <row r="2565" spans="1:22" ht="15" customHeight="1" x14ac:dyDescent="0.25">
      <c r="A2565" s="129" t="s">
        <v>2263</v>
      </c>
      <c r="B2565" s="126" t="s">
        <v>2087</v>
      </c>
      <c r="C2565" s="127" t="s">
        <v>4023</v>
      </c>
      <c r="D2565" s="127" t="s">
        <v>1633</v>
      </c>
      <c r="E2565" s="127" t="s">
        <v>1543</v>
      </c>
      <c r="F2565" s="128">
        <v>22.32</v>
      </c>
      <c r="G2565" s="128">
        <v>22.52</v>
      </c>
      <c r="H2565" s="128">
        <v>17.86</v>
      </c>
      <c r="I2565" s="311"/>
      <c r="J2565" s="319">
        <f>ROUND(SUMIF(Anlagenbewegungsdaten!B:B,A2565,Anlagenbewegungsdaten!C:C),3)</f>
        <v>0</v>
      </c>
      <c r="K2565" s="320">
        <f>ROUND(SUMIF(Anlagenbewegungsdaten!$B:$B,$A2565,Anlagenbewegungsdaten!$D:$D),2)</f>
        <v>0</v>
      </c>
      <c r="L2565" s="321">
        <f t="shared" si="90"/>
        <v>0</v>
      </c>
      <c r="M2565" s="341" t="s">
        <v>4950</v>
      </c>
      <c r="N2565" s="341" t="s">
        <v>4963</v>
      </c>
      <c r="O2565" s="323">
        <f>ROUND(SUMIF(Anlagenbewegungsdaten_AV!B:B,A2565,Anlagenbewegungsdaten_AV!C:C),3)</f>
        <v>0</v>
      </c>
      <c r="P2565" s="320">
        <f>ROUND(SUMIF(Anlagenbewegungsdaten_AV!$B:$B,$A2565,Anlagenbewegungsdaten_AV!$D:$D),2)</f>
        <v>0</v>
      </c>
      <c r="Q2565" s="321">
        <f t="shared" si="91"/>
        <v>0</v>
      </c>
      <c r="S2565" s="324"/>
      <c r="T2565" s="317"/>
      <c r="U2565" s="325"/>
      <c r="V2565" s="325"/>
    </row>
    <row r="2566" spans="1:22" ht="15" customHeight="1" x14ac:dyDescent="0.25">
      <c r="A2566" s="129" t="s">
        <v>2264</v>
      </c>
      <c r="B2566" s="126" t="s">
        <v>2087</v>
      </c>
      <c r="C2566" s="127" t="s">
        <v>4023</v>
      </c>
      <c r="D2566" s="127" t="s">
        <v>1635</v>
      </c>
      <c r="E2566" s="127" t="s">
        <v>1546</v>
      </c>
      <c r="F2566" s="128">
        <v>22.32</v>
      </c>
      <c r="G2566" s="128">
        <v>22.52</v>
      </c>
      <c r="H2566" s="128">
        <v>17.86</v>
      </c>
      <c r="I2566" s="311"/>
      <c r="J2566" s="319">
        <f>ROUND(SUMIF(Anlagenbewegungsdaten!B:B,A2566,Anlagenbewegungsdaten!C:C),3)</f>
        <v>0</v>
      </c>
      <c r="K2566" s="320">
        <f>ROUND(SUMIF(Anlagenbewegungsdaten!$B:$B,$A2566,Anlagenbewegungsdaten!$D:$D),2)</f>
        <v>0</v>
      </c>
      <c r="L2566" s="321">
        <f t="shared" si="90"/>
        <v>0</v>
      </c>
      <c r="M2566" s="341" t="s">
        <v>4950</v>
      </c>
      <c r="N2566" s="341" t="s">
        <v>4963</v>
      </c>
      <c r="O2566" s="323">
        <f>ROUND(SUMIF(Anlagenbewegungsdaten_AV!B:B,A2566,Anlagenbewegungsdaten_AV!C:C),3)</f>
        <v>0</v>
      </c>
      <c r="P2566" s="320">
        <f>ROUND(SUMIF(Anlagenbewegungsdaten_AV!$B:$B,$A2566,Anlagenbewegungsdaten_AV!$D:$D),2)</f>
        <v>0</v>
      </c>
      <c r="Q2566" s="321">
        <f t="shared" si="91"/>
        <v>0</v>
      </c>
      <c r="S2566" s="324"/>
      <c r="T2566" s="317"/>
      <c r="U2566" s="325"/>
      <c r="V2566" s="325"/>
    </row>
    <row r="2567" spans="1:22" ht="15" customHeight="1" x14ac:dyDescent="0.25">
      <c r="A2567" s="129" t="s">
        <v>2969</v>
      </c>
      <c r="B2567" s="126" t="s">
        <v>2087</v>
      </c>
      <c r="C2567" s="127" t="s">
        <v>4023</v>
      </c>
      <c r="D2567" s="127" t="s">
        <v>2599</v>
      </c>
      <c r="E2567" s="127" t="s">
        <v>2555</v>
      </c>
      <c r="F2567" s="128">
        <v>22.29</v>
      </c>
      <c r="G2567" s="128">
        <v>22.49</v>
      </c>
      <c r="H2567" s="128">
        <v>17.829999999999998</v>
      </c>
      <c r="I2567" s="311"/>
      <c r="J2567" s="319">
        <f>ROUND(SUMIF(Anlagenbewegungsdaten!B:B,A2567,Anlagenbewegungsdaten!C:C),3)</f>
        <v>0</v>
      </c>
      <c r="K2567" s="320">
        <f>ROUND(SUMIF(Anlagenbewegungsdaten!$B:$B,$A2567,Anlagenbewegungsdaten!$D:$D),2)</f>
        <v>0</v>
      </c>
      <c r="L2567" s="321">
        <f t="shared" si="90"/>
        <v>0</v>
      </c>
      <c r="M2567" s="341" t="s">
        <v>4950</v>
      </c>
      <c r="N2567" s="341" t="s">
        <v>4963</v>
      </c>
      <c r="O2567" s="323">
        <f>ROUND(SUMIF(Anlagenbewegungsdaten_AV!B:B,A2567,Anlagenbewegungsdaten_AV!C:C),3)</f>
        <v>0</v>
      </c>
      <c r="P2567" s="320">
        <f>ROUND(SUMIF(Anlagenbewegungsdaten_AV!$B:$B,$A2567,Anlagenbewegungsdaten_AV!$D:$D),2)</f>
        <v>0</v>
      </c>
      <c r="Q2567" s="321">
        <f t="shared" si="91"/>
        <v>0</v>
      </c>
      <c r="S2567" s="324"/>
      <c r="T2567" s="317"/>
      <c r="U2567" s="325"/>
      <c r="V2567" s="325"/>
    </row>
    <row r="2568" spans="1:22" ht="15" customHeight="1" x14ac:dyDescent="0.25">
      <c r="A2568" s="129" t="s">
        <v>3713</v>
      </c>
      <c r="B2568" s="126" t="s">
        <v>2087</v>
      </c>
      <c r="C2568" s="127" t="s">
        <v>4023</v>
      </c>
      <c r="D2568" s="127" t="s">
        <v>3343</v>
      </c>
      <c r="E2568" s="127" t="s">
        <v>3299</v>
      </c>
      <c r="F2568" s="128">
        <v>22.259999999999998</v>
      </c>
      <c r="G2568" s="128">
        <v>22.459999999999997</v>
      </c>
      <c r="H2568" s="128">
        <v>17.809999999999999</v>
      </c>
      <c r="I2568" s="311"/>
      <c r="J2568" s="319">
        <f>ROUND(SUMIF(Anlagenbewegungsdaten!B:B,A2568,Anlagenbewegungsdaten!C:C),3)</f>
        <v>0</v>
      </c>
      <c r="K2568" s="320">
        <f>ROUND(SUMIF(Anlagenbewegungsdaten!$B:$B,$A2568,Anlagenbewegungsdaten!$D:$D),2)</f>
        <v>0</v>
      </c>
      <c r="L2568" s="321">
        <f t="shared" si="90"/>
        <v>0</v>
      </c>
      <c r="M2568" s="341" t="s">
        <v>4950</v>
      </c>
      <c r="N2568" s="341" t="s">
        <v>4963</v>
      </c>
      <c r="O2568" s="323">
        <f>ROUND(SUMIF(Anlagenbewegungsdaten_AV!B:B,A2568,Anlagenbewegungsdaten_AV!C:C),3)</f>
        <v>0</v>
      </c>
      <c r="P2568" s="320">
        <f>ROUND(SUMIF(Anlagenbewegungsdaten_AV!$B:$B,$A2568,Anlagenbewegungsdaten_AV!$D:$D),2)</f>
        <v>0</v>
      </c>
      <c r="Q2568" s="321">
        <f t="shared" si="91"/>
        <v>0</v>
      </c>
      <c r="S2568" s="324"/>
      <c r="T2568" s="317"/>
      <c r="U2568" s="325"/>
      <c r="V2568" s="325"/>
    </row>
    <row r="2569" spans="1:22" ht="15" customHeight="1" x14ac:dyDescent="0.25">
      <c r="A2569" s="129" t="s">
        <v>4486</v>
      </c>
      <c r="B2569" s="126" t="s">
        <v>2087</v>
      </c>
      <c r="C2569" s="127" t="s">
        <v>4023</v>
      </c>
      <c r="D2569" s="127" t="s">
        <v>4113</v>
      </c>
      <c r="E2569" s="127" t="s">
        <v>4069</v>
      </c>
      <c r="F2569" s="128">
        <v>22.23</v>
      </c>
      <c r="G2569" s="128">
        <v>22.43</v>
      </c>
      <c r="H2569" s="128">
        <v>17.78</v>
      </c>
      <c r="I2569" s="311"/>
      <c r="J2569" s="319">
        <f>ROUND(SUMIF(Anlagenbewegungsdaten!B:B,A2569,Anlagenbewegungsdaten!C:C),3)</f>
        <v>0</v>
      </c>
      <c r="K2569" s="320">
        <f>ROUND(SUMIF(Anlagenbewegungsdaten!$B:$B,$A2569,Anlagenbewegungsdaten!$D:$D),2)</f>
        <v>0</v>
      </c>
      <c r="L2569" s="321">
        <f t="shared" si="90"/>
        <v>0</v>
      </c>
      <c r="M2569" s="341" t="s">
        <v>4950</v>
      </c>
      <c r="N2569" s="341" t="s">
        <v>4963</v>
      </c>
      <c r="O2569" s="323">
        <f>ROUND(SUMIF(Anlagenbewegungsdaten_AV!B:B,A2569,Anlagenbewegungsdaten_AV!C:C),3)</f>
        <v>0</v>
      </c>
      <c r="P2569" s="320">
        <f>ROUND(SUMIF(Anlagenbewegungsdaten_AV!$B:$B,$A2569,Anlagenbewegungsdaten_AV!$D:$D),2)</f>
        <v>0</v>
      </c>
      <c r="Q2569" s="321">
        <f t="shared" si="91"/>
        <v>0</v>
      </c>
      <c r="S2569" s="324"/>
      <c r="T2569" s="317"/>
      <c r="U2569" s="325"/>
      <c r="V2569" s="325"/>
    </row>
    <row r="2570" spans="1:22" ht="15" customHeight="1" x14ac:dyDescent="0.25">
      <c r="A2570" s="129" t="s">
        <v>2265</v>
      </c>
      <c r="B2570" s="126" t="s">
        <v>2087</v>
      </c>
      <c r="C2570" s="127" t="s">
        <v>4023</v>
      </c>
      <c r="D2570" s="127" t="s">
        <v>1637</v>
      </c>
      <c r="E2570" s="127" t="s">
        <v>2462</v>
      </c>
      <c r="F2570" s="128">
        <v>20.32</v>
      </c>
      <c r="G2570" s="128">
        <v>20.52</v>
      </c>
      <c r="H2570" s="128">
        <v>16.260000000000002</v>
      </c>
      <c r="I2570" s="311"/>
      <c r="J2570" s="319">
        <f>ROUND(SUMIF(Anlagenbewegungsdaten!B:B,A2570,Anlagenbewegungsdaten!C:C),3)</f>
        <v>0</v>
      </c>
      <c r="K2570" s="320">
        <f>ROUND(SUMIF(Anlagenbewegungsdaten!$B:$B,$A2570,Anlagenbewegungsdaten!$D:$D),2)</f>
        <v>0</v>
      </c>
      <c r="L2570" s="321">
        <f t="shared" ref="L2570:L2633" si="92">IF(ISBLANK(F2570),0,IF(OR($J2570&gt;=100,$J2570&lt;=-100),F2570-(K2570/J2570*100),IF(OR(J2570&gt;-100,J2570&lt;100),(J2570*F2570%)-K2570)))</f>
        <v>0</v>
      </c>
      <c r="M2570" s="341" t="s">
        <v>4950</v>
      </c>
      <c r="N2570" s="341" t="s">
        <v>4963</v>
      </c>
      <c r="O2570" s="323">
        <f>ROUND(SUMIF(Anlagenbewegungsdaten_AV!B:B,A2570,Anlagenbewegungsdaten_AV!C:C),3)</f>
        <v>0</v>
      </c>
      <c r="P2570" s="320">
        <f>ROUND(SUMIF(Anlagenbewegungsdaten_AV!$B:$B,$A2570,Anlagenbewegungsdaten_AV!$D:$D),2)</f>
        <v>0</v>
      </c>
      <c r="Q2570" s="321">
        <f t="shared" ref="Q2570:Q2633" si="93">IF(ISBLANK(H2570),0,IF(OR($O2570&gt;=100,$O2570&lt;=-100),H2570-(P2570/O2570*100),IF(OR(O2570&gt;-100,O2570&lt;100),(O2570*G2570%)-P2570)))</f>
        <v>0</v>
      </c>
      <c r="S2570" s="324"/>
      <c r="T2570" s="317"/>
      <c r="U2570" s="325"/>
      <c r="V2570" s="325"/>
    </row>
    <row r="2571" spans="1:22" ht="15" customHeight="1" x14ac:dyDescent="0.25">
      <c r="A2571" s="129" t="s">
        <v>2266</v>
      </c>
      <c r="B2571" s="126" t="s">
        <v>2087</v>
      </c>
      <c r="C2571" s="127" t="s">
        <v>4023</v>
      </c>
      <c r="D2571" s="127" t="s">
        <v>1810</v>
      </c>
      <c r="E2571" s="127" t="s">
        <v>2465</v>
      </c>
      <c r="F2571" s="128">
        <v>22.32</v>
      </c>
      <c r="G2571" s="128">
        <v>22.52</v>
      </c>
      <c r="H2571" s="128">
        <v>17.86</v>
      </c>
      <c r="I2571" s="311"/>
      <c r="J2571" s="319">
        <f>ROUND(SUMIF(Anlagenbewegungsdaten!B:B,A2571,Anlagenbewegungsdaten!C:C),3)</f>
        <v>0</v>
      </c>
      <c r="K2571" s="320">
        <f>ROUND(SUMIF(Anlagenbewegungsdaten!$B:$B,$A2571,Anlagenbewegungsdaten!$D:$D),2)</f>
        <v>0</v>
      </c>
      <c r="L2571" s="321">
        <f t="shared" si="92"/>
        <v>0</v>
      </c>
      <c r="M2571" s="341" t="s">
        <v>4950</v>
      </c>
      <c r="N2571" s="341" t="s">
        <v>4963</v>
      </c>
      <c r="O2571" s="323">
        <f>ROUND(SUMIF(Anlagenbewegungsdaten_AV!B:B,A2571,Anlagenbewegungsdaten_AV!C:C),3)</f>
        <v>0</v>
      </c>
      <c r="P2571" s="320">
        <f>ROUND(SUMIF(Anlagenbewegungsdaten_AV!$B:$B,$A2571,Anlagenbewegungsdaten_AV!$D:$D),2)</f>
        <v>0</v>
      </c>
      <c r="Q2571" s="321">
        <f t="shared" si="93"/>
        <v>0</v>
      </c>
      <c r="S2571" s="324"/>
      <c r="T2571" s="317"/>
      <c r="U2571" s="325"/>
      <c r="V2571" s="325"/>
    </row>
    <row r="2572" spans="1:22" ht="15" customHeight="1" x14ac:dyDescent="0.25">
      <c r="A2572" s="129" t="s">
        <v>2267</v>
      </c>
      <c r="B2572" s="126" t="s">
        <v>2087</v>
      </c>
      <c r="C2572" s="127" t="s">
        <v>4023</v>
      </c>
      <c r="D2572" s="127" t="s">
        <v>1639</v>
      </c>
      <c r="E2572" s="127" t="s">
        <v>1543</v>
      </c>
      <c r="F2572" s="128">
        <v>23.32</v>
      </c>
      <c r="G2572" s="128">
        <v>23.52</v>
      </c>
      <c r="H2572" s="128">
        <v>18.66</v>
      </c>
      <c r="I2572" s="311"/>
      <c r="J2572" s="319">
        <f>ROUND(SUMIF(Anlagenbewegungsdaten!B:B,A2572,Anlagenbewegungsdaten!C:C),3)</f>
        <v>0</v>
      </c>
      <c r="K2572" s="320">
        <f>ROUND(SUMIF(Anlagenbewegungsdaten!$B:$B,$A2572,Anlagenbewegungsdaten!$D:$D),2)</f>
        <v>0</v>
      </c>
      <c r="L2572" s="321">
        <f t="shared" si="92"/>
        <v>0</v>
      </c>
      <c r="M2572" s="341" t="s">
        <v>4950</v>
      </c>
      <c r="N2572" s="341" t="s">
        <v>4963</v>
      </c>
      <c r="O2572" s="323">
        <f>ROUND(SUMIF(Anlagenbewegungsdaten_AV!B:B,A2572,Anlagenbewegungsdaten_AV!C:C),3)</f>
        <v>0</v>
      </c>
      <c r="P2572" s="320">
        <f>ROUND(SUMIF(Anlagenbewegungsdaten_AV!$B:$B,$A2572,Anlagenbewegungsdaten_AV!$D:$D),2)</f>
        <v>0</v>
      </c>
      <c r="Q2572" s="321">
        <f t="shared" si="93"/>
        <v>0</v>
      </c>
      <c r="S2572" s="324"/>
      <c r="T2572" s="317"/>
      <c r="U2572" s="325"/>
      <c r="V2572" s="325"/>
    </row>
    <row r="2573" spans="1:22" ht="15" customHeight="1" x14ac:dyDescent="0.25">
      <c r="A2573" s="129" t="s">
        <v>2268</v>
      </c>
      <c r="B2573" s="126" t="s">
        <v>2087</v>
      </c>
      <c r="C2573" s="127" t="s">
        <v>4023</v>
      </c>
      <c r="D2573" s="127" t="s">
        <v>1641</v>
      </c>
      <c r="E2573" s="127" t="s">
        <v>1546</v>
      </c>
      <c r="F2573" s="128">
        <v>23.32</v>
      </c>
      <c r="G2573" s="128">
        <v>23.52</v>
      </c>
      <c r="H2573" s="128">
        <v>18.66</v>
      </c>
      <c r="I2573" s="311"/>
      <c r="J2573" s="319">
        <f>ROUND(SUMIF(Anlagenbewegungsdaten!B:B,A2573,Anlagenbewegungsdaten!C:C),3)</f>
        <v>0</v>
      </c>
      <c r="K2573" s="320">
        <f>ROUND(SUMIF(Anlagenbewegungsdaten!$B:$B,$A2573,Anlagenbewegungsdaten!$D:$D),2)</f>
        <v>0</v>
      </c>
      <c r="L2573" s="321">
        <f t="shared" si="92"/>
        <v>0</v>
      </c>
      <c r="M2573" s="341" t="s">
        <v>4950</v>
      </c>
      <c r="N2573" s="341" t="s">
        <v>4963</v>
      </c>
      <c r="O2573" s="323">
        <f>ROUND(SUMIF(Anlagenbewegungsdaten_AV!B:B,A2573,Anlagenbewegungsdaten_AV!C:C),3)</f>
        <v>0</v>
      </c>
      <c r="P2573" s="320">
        <f>ROUND(SUMIF(Anlagenbewegungsdaten_AV!$B:$B,$A2573,Anlagenbewegungsdaten_AV!$D:$D),2)</f>
        <v>0</v>
      </c>
      <c r="Q2573" s="321">
        <f t="shared" si="93"/>
        <v>0</v>
      </c>
      <c r="S2573" s="324"/>
      <c r="T2573" s="317"/>
      <c r="U2573" s="325"/>
      <c r="V2573" s="325"/>
    </row>
    <row r="2574" spans="1:22" ht="15" customHeight="1" x14ac:dyDescent="0.25">
      <c r="A2574" s="129" t="s">
        <v>2970</v>
      </c>
      <c r="B2574" s="126" t="s">
        <v>2087</v>
      </c>
      <c r="C2574" s="127" t="s">
        <v>4023</v>
      </c>
      <c r="D2574" s="127" t="s">
        <v>2601</v>
      </c>
      <c r="E2574" s="127" t="s">
        <v>2555</v>
      </c>
      <c r="F2574" s="128">
        <v>23.29</v>
      </c>
      <c r="G2574" s="128">
        <v>23.49</v>
      </c>
      <c r="H2574" s="128">
        <v>18.63</v>
      </c>
      <c r="I2574" s="311"/>
      <c r="J2574" s="319">
        <f>ROUND(SUMIF(Anlagenbewegungsdaten!B:B,A2574,Anlagenbewegungsdaten!C:C),3)</f>
        <v>0</v>
      </c>
      <c r="K2574" s="320">
        <f>ROUND(SUMIF(Anlagenbewegungsdaten!$B:$B,$A2574,Anlagenbewegungsdaten!$D:$D),2)</f>
        <v>0</v>
      </c>
      <c r="L2574" s="321">
        <f t="shared" si="92"/>
        <v>0</v>
      </c>
      <c r="M2574" s="341" t="s">
        <v>4950</v>
      </c>
      <c r="N2574" s="341" t="s">
        <v>4963</v>
      </c>
      <c r="O2574" s="323">
        <f>ROUND(SUMIF(Anlagenbewegungsdaten_AV!B:B,A2574,Anlagenbewegungsdaten_AV!C:C),3)</f>
        <v>0</v>
      </c>
      <c r="P2574" s="320">
        <f>ROUND(SUMIF(Anlagenbewegungsdaten_AV!$B:$B,$A2574,Anlagenbewegungsdaten_AV!$D:$D),2)</f>
        <v>0</v>
      </c>
      <c r="Q2574" s="321">
        <f t="shared" si="93"/>
        <v>0</v>
      </c>
      <c r="S2574" s="324"/>
      <c r="T2574" s="317"/>
      <c r="U2574" s="325"/>
      <c r="V2574" s="325"/>
    </row>
    <row r="2575" spans="1:22" ht="15" customHeight="1" x14ac:dyDescent="0.25">
      <c r="A2575" s="129" t="s">
        <v>3714</v>
      </c>
      <c r="B2575" s="126" t="s">
        <v>2087</v>
      </c>
      <c r="C2575" s="127" t="s">
        <v>4023</v>
      </c>
      <c r="D2575" s="127" t="s">
        <v>3345</v>
      </c>
      <c r="E2575" s="127" t="s">
        <v>3299</v>
      </c>
      <c r="F2575" s="128">
        <v>23.259999999999998</v>
      </c>
      <c r="G2575" s="128">
        <v>23.459999999999997</v>
      </c>
      <c r="H2575" s="128">
        <v>18.61</v>
      </c>
      <c r="I2575" s="311"/>
      <c r="J2575" s="319">
        <f>ROUND(SUMIF(Anlagenbewegungsdaten!B:B,A2575,Anlagenbewegungsdaten!C:C),3)</f>
        <v>0</v>
      </c>
      <c r="K2575" s="320">
        <f>ROUND(SUMIF(Anlagenbewegungsdaten!$B:$B,$A2575,Anlagenbewegungsdaten!$D:$D),2)</f>
        <v>0</v>
      </c>
      <c r="L2575" s="321">
        <f t="shared" si="92"/>
        <v>0</v>
      </c>
      <c r="M2575" s="341" t="s">
        <v>4950</v>
      </c>
      <c r="N2575" s="341" t="s">
        <v>4963</v>
      </c>
      <c r="O2575" s="323">
        <f>ROUND(SUMIF(Anlagenbewegungsdaten_AV!B:B,A2575,Anlagenbewegungsdaten_AV!C:C),3)</f>
        <v>0</v>
      </c>
      <c r="P2575" s="320">
        <f>ROUND(SUMIF(Anlagenbewegungsdaten_AV!$B:$B,$A2575,Anlagenbewegungsdaten_AV!$D:$D),2)</f>
        <v>0</v>
      </c>
      <c r="Q2575" s="321">
        <f t="shared" si="93"/>
        <v>0</v>
      </c>
      <c r="S2575" s="324"/>
      <c r="T2575" s="317"/>
      <c r="U2575" s="325"/>
      <c r="V2575" s="325"/>
    </row>
    <row r="2576" spans="1:22" ht="15" customHeight="1" x14ac:dyDescent="0.25">
      <c r="A2576" s="129" t="s">
        <v>4487</v>
      </c>
      <c r="B2576" s="126" t="s">
        <v>2087</v>
      </c>
      <c r="C2576" s="127" t="s">
        <v>4023</v>
      </c>
      <c r="D2576" s="127" t="s">
        <v>4115</v>
      </c>
      <c r="E2576" s="127" t="s">
        <v>4069</v>
      </c>
      <c r="F2576" s="128">
        <v>23.23</v>
      </c>
      <c r="G2576" s="128">
        <v>23.43</v>
      </c>
      <c r="H2576" s="128">
        <v>18.579999999999998</v>
      </c>
      <c r="I2576" s="311"/>
      <c r="J2576" s="319">
        <f>ROUND(SUMIF(Anlagenbewegungsdaten!B:B,A2576,Anlagenbewegungsdaten!C:C),3)</f>
        <v>0</v>
      </c>
      <c r="K2576" s="320">
        <f>ROUND(SUMIF(Anlagenbewegungsdaten!$B:$B,$A2576,Anlagenbewegungsdaten!$D:$D),2)</f>
        <v>0</v>
      </c>
      <c r="L2576" s="321">
        <f t="shared" si="92"/>
        <v>0</v>
      </c>
      <c r="M2576" s="341" t="s">
        <v>4950</v>
      </c>
      <c r="N2576" s="341" t="s">
        <v>4963</v>
      </c>
      <c r="O2576" s="323">
        <f>ROUND(SUMIF(Anlagenbewegungsdaten_AV!B:B,A2576,Anlagenbewegungsdaten_AV!C:C),3)</f>
        <v>0</v>
      </c>
      <c r="P2576" s="320">
        <f>ROUND(SUMIF(Anlagenbewegungsdaten_AV!$B:$B,$A2576,Anlagenbewegungsdaten_AV!$D:$D),2)</f>
        <v>0</v>
      </c>
      <c r="Q2576" s="321">
        <f t="shared" si="93"/>
        <v>0</v>
      </c>
      <c r="S2576" s="324"/>
      <c r="T2576" s="317"/>
      <c r="U2576" s="325"/>
      <c r="V2576" s="325"/>
    </row>
    <row r="2577" spans="1:22" ht="15" customHeight="1" x14ac:dyDescent="0.25">
      <c r="A2577" s="129" t="s">
        <v>974</v>
      </c>
      <c r="B2577" s="126" t="s">
        <v>2087</v>
      </c>
      <c r="C2577" s="127" t="s">
        <v>4023</v>
      </c>
      <c r="D2577" s="127" t="s">
        <v>2485</v>
      </c>
      <c r="E2577" s="127" t="s">
        <v>2462</v>
      </c>
      <c r="F2577" s="128">
        <v>11.32</v>
      </c>
      <c r="G2577" s="128">
        <v>11.52</v>
      </c>
      <c r="H2577" s="128">
        <v>9.06</v>
      </c>
      <c r="I2577" s="311"/>
      <c r="J2577" s="319">
        <f>ROUND(SUMIF(Anlagenbewegungsdaten!B:B,A2577,Anlagenbewegungsdaten!C:C),3)</f>
        <v>0</v>
      </c>
      <c r="K2577" s="320">
        <f>ROUND(SUMIF(Anlagenbewegungsdaten!$B:$B,$A2577,Anlagenbewegungsdaten!$D:$D),2)</f>
        <v>0</v>
      </c>
      <c r="L2577" s="321">
        <f t="shared" si="92"/>
        <v>0</v>
      </c>
      <c r="M2577" s="341" t="s">
        <v>4950</v>
      </c>
      <c r="N2577" s="341" t="s">
        <v>4963</v>
      </c>
      <c r="O2577" s="323">
        <f>ROUND(SUMIF(Anlagenbewegungsdaten_AV!B:B,A2577,Anlagenbewegungsdaten_AV!C:C),3)</f>
        <v>0</v>
      </c>
      <c r="P2577" s="320">
        <f>ROUND(SUMIF(Anlagenbewegungsdaten_AV!$B:$B,$A2577,Anlagenbewegungsdaten_AV!$D:$D),2)</f>
        <v>0</v>
      </c>
      <c r="Q2577" s="321">
        <f t="shared" si="93"/>
        <v>0</v>
      </c>
      <c r="S2577" s="324"/>
      <c r="T2577" s="317"/>
      <c r="U2577" s="325"/>
      <c r="V2577" s="325"/>
    </row>
    <row r="2578" spans="1:22" ht="15" customHeight="1" x14ac:dyDescent="0.25">
      <c r="A2578" s="129" t="s">
        <v>975</v>
      </c>
      <c r="B2578" s="126" t="s">
        <v>2087</v>
      </c>
      <c r="C2578" s="127" t="s">
        <v>4023</v>
      </c>
      <c r="D2578" s="127" t="s">
        <v>1813</v>
      </c>
      <c r="E2578" s="127" t="s">
        <v>2465</v>
      </c>
      <c r="F2578" s="128">
        <v>13.32</v>
      </c>
      <c r="G2578" s="128">
        <v>13.52</v>
      </c>
      <c r="H2578" s="128">
        <v>10.66</v>
      </c>
      <c r="I2578" s="311"/>
      <c r="J2578" s="319">
        <f>ROUND(SUMIF(Anlagenbewegungsdaten!B:B,A2578,Anlagenbewegungsdaten!C:C),3)</f>
        <v>0</v>
      </c>
      <c r="K2578" s="320">
        <f>ROUND(SUMIF(Anlagenbewegungsdaten!$B:$B,$A2578,Anlagenbewegungsdaten!$D:$D),2)</f>
        <v>0</v>
      </c>
      <c r="L2578" s="321">
        <f t="shared" si="92"/>
        <v>0</v>
      </c>
      <c r="M2578" s="341" t="s">
        <v>4950</v>
      </c>
      <c r="N2578" s="341" t="s">
        <v>4963</v>
      </c>
      <c r="O2578" s="323">
        <f>ROUND(SUMIF(Anlagenbewegungsdaten_AV!B:B,A2578,Anlagenbewegungsdaten_AV!C:C),3)</f>
        <v>0</v>
      </c>
      <c r="P2578" s="320">
        <f>ROUND(SUMIF(Anlagenbewegungsdaten_AV!$B:$B,$A2578,Anlagenbewegungsdaten_AV!$D:$D),2)</f>
        <v>0</v>
      </c>
      <c r="Q2578" s="321">
        <f t="shared" si="93"/>
        <v>0</v>
      </c>
      <c r="S2578" s="324"/>
      <c r="T2578" s="317"/>
      <c r="U2578" s="325"/>
      <c r="V2578" s="325"/>
    </row>
    <row r="2579" spans="1:22" ht="15" customHeight="1" x14ac:dyDescent="0.25">
      <c r="A2579" s="129" t="s">
        <v>2269</v>
      </c>
      <c r="B2579" s="126" t="s">
        <v>2087</v>
      </c>
      <c r="C2579" s="127" t="s">
        <v>4023</v>
      </c>
      <c r="D2579" s="127" t="s">
        <v>1815</v>
      </c>
      <c r="E2579" s="127" t="s">
        <v>1543</v>
      </c>
      <c r="F2579" s="128">
        <v>14.32</v>
      </c>
      <c r="G2579" s="128">
        <v>14.52</v>
      </c>
      <c r="H2579" s="128">
        <v>11.46</v>
      </c>
      <c r="I2579" s="311"/>
      <c r="J2579" s="319">
        <f>ROUND(SUMIF(Anlagenbewegungsdaten!B:B,A2579,Anlagenbewegungsdaten!C:C),3)</f>
        <v>0</v>
      </c>
      <c r="K2579" s="320">
        <f>ROUND(SUMIF(Anlagenbewegungsdaten!$B:$B,$A2579,Anlagenbewegungsdaten!$D:$D),2)</f>
        <v>0</v>
      </c>
      <c r="L2579" s="321">
        <f t="shared" si="92"/>
        <v>0</v>
      </c>
      <c r="M2579" s="341" t="s">
        <v>4950</v>
      </c>
      <c r="N2579" s="341" t="s">
        <v>4963</v>
      </c>
      <c r="O2579" s="323">
        <f>ROUND(SUMIF(Anlagenbewegungsdaten_AV!B:B,A2579,Anlagenbewegungsdaten_AV!C:C),3)</f>
        <v>0</v>
      </c>
      <c r="P2579" s="320">
        <f>ROUND(SUMIF(Anlagenbewegungsdaten_AV!$B:$B,$A2579,Anlagenbewegungsdaten_AV!$D:$D),2)</f>
        <v>0</v>
      </c>
      <c r="Q2579" s="321">
        <f t="shared" si="93"/>
        <v>0</v>
      </c>
      <c r="S2579" s="324"/>
      <c r="T2579" s="317"/>
      <c r="U2579" s="325"/>
      <c r="V2579" s="325"/>
    </row>
    <row r="2580" spans="1:22" ht="15" customHeight="1" x14ac:dyDescent="0.25">
      <c r="A2580" s="129" t="s">
        <v>2270</v>
      </c>
      <c r="B2580" s="126" t="s">
        <v>2087</v>
      </c>
      <c r="C2580" s="127" t="s">
        <v>4023</v>
      </c>
      <c r="D2580" s="127" t="s">
        <v>1817</v>
      </c>
      <c r="E2580" s="127" t="s">
        <v>1546</v>
      </c>
      <c r="F2580" s="128">
        <v>14.32</v>
      </c>
      <c r="G2580" s="128">
        <v>14.52</v>
      </c>
      <c r="H2580" s="128">
        <v>11.46</v>
      </c>
      <c r="I2580" s="311"/>
      <c r="J2580" s="319">
        <f>ROUND(SUMIF(Anlagenbewegungsdaten!B:B,A2580,Anlagenbewegungsdaten!C:C),3)</f>
        <v>0</v>
      </c>
      <c r="K2580" s="320">
        <f>ROUND(SUMIF(Anlagenbewegungsdaten!$B:$B,$A2580,Anlagenbewegungsdaten!$D:$D),2)</f>
        <v>0</v>
      </c>
      <c r="L2580" s="321">
        <f t="shared" si="92"/>
        <v>0</v>
      </c>
      <c r="M2580" s="341" t="s">
        <v>4950</v>
      </c>
      <c r="N2580" s="341" t="s">
        <v>4963</v>
      </c>
      <c r="O2580" s="323">
        <f>ROUND(SUMIF(Anlagenbewegungsdaten_AV!B:B,A2580,Anlagenbewegungsdaten_AV!C:C),3)</f>
        <v>0</v>
      </c>
      <c r="P2580" s="320">
        <f>ROUND(SUMIF(Anlagenbewegungsdaten_AV!$B:$B,$A2580,Anlagenbewegungsdaten_AV!$D:$D),2)</f>
        <v>0</v>
      </c>
      <c r="Q2580" s="321">
        <f t="shared" si="93"/>
        <v>0</v>
      </c>
      <c r="S2580" s="324"/>
      <c r="T2580" s="317"/>
      <c r="U2580" s="325"/>
      <c r="V2580" s="325"/>
    </row>
    <row r="2581" spans="1:22" ht="15" customHeight="1" x14ac:dyDescent="0.25">
      <c r="A2581" s="129" t="s">
        <v>2971</v>
      </c>
      <c r="B2581" s="126" t="s">
        <v>2087</v>
      </c>
      <c r="C2581" s="127" t="s">
        <v>4023</v>
      </c>
      <c r="D2581" s="127" t="s">
        <v>2729</v>
      </c>
      <c r="E2581" s="127" t="s">
        <v>2555</v>
      </c>
      <c r="F2581" s="128">
        <v>14.290000000000001</v>
      </c>
      <c r="G2581" s="128">
        <v>14.49</v>
      </c>
      <c r="H2581" s="128">
        <v>11.43</v>
      </c>
      <c r="I2581" s="311"/>
      <c r="J2581" s="319">
        <f>ROUND(SUMIF(Anlagenbewegungsdaten!B:B,A2581,Anlagenbewegungsdaten!C:C),3)</f>
        <v>0</v>
      </c>
      <c r="K2581" s="320">
        <f>ROUND(SUMIF(Anlagenbewegungsdaten!$B:$B,$A2581,Anlagenbewegungsdaten!$D:$D),2)</f>
        <v>0</v>
      </c>
      <c r="L2581" s="321">
        <f t="shared" si="92"/>
        <v>0</v>
      </c>
      <c r="M2581" s="341" t="s">
        <v>4950</v>
      </c>
      <c r="N2581" s="341" t="s">
        <v>4963</v>
      </c>
      <c r="O2581" s="323">
        <f>ROUND(SUMIF(Anlagenbewegungsdaten_AV!B:B,A2581,Anlagenbewegungsdaten_AV!C:C),3)</f>
        <v>0</v>
      </c>
      <c r="P2581" s="320">
        <f>ROUND(SUMIF(Anlagenbewegungsdaten_AV!$B:$B,$A2581,Anlagenbewegungsdaten_AV!$D:$D),2)</f>
        <v>0</v>
      </c>
      <c r="Q2581" s="321">
        <f t="shared" si="93"/>
        <v>0</v>
      </c>
      <c r="S2581" s="324"/>
      <c r="T2581" s="317"/>
      <c r="U2581" s="325"/>
      <c r="V2581" s="325"/>
    </row>
    <row r="2582" spans="1:22" ht="15" customHeight="1" x14ac:dyDescent="0.25">
      <c r="A2582" s="129" t="s">
        <v>3715</v>
      </c>
      <c r="B2582" s="126" t="s">
        <v>2087</v>
      </c>
      <c r="C2582" s="127" t="s">
        <v>4023</v>
      </c>
      <c r="D2582" s="127" t="s">
        <v>3473</v>
      </c>
      <c r="E2582" s="127" t="s">
        <v>3299</v>
      </c>
      <c r="F2582" s="128">
        <v>14.26</v>
      </c>
      <c r="G2582" s="128">
        <v>14.459999999999999</v>
      </c>
      <c r="H2582" s="128">
        <v>11.41</v>
      </c>
      <c r="I2582" s="311"/>
      <c r="J2582" s="319">
        <f>ROUND(SUMIF(Anlagenbewegungsdaten!B:B,A2582,Anlagenbewegungsdaten!C:C),3)</f>
        <v>0</v>
      </c>
      <c r="K2582" s="320">
        <f>ROUND(SUMIF(Anlagenbewegungsdaten!$B:$B,$A2582,Anlagenbewegungsdaten!$D:$D),2)</f>
        <v>0</v>
      </c>
      <c r="L2582" s="321">
        <f t="shared" si="92"/>
        <v>0</v>
      </c>
      <c r="M2582" s="341" t="s">
        <v>4950</v>
      </c>
      <c r="N2582" s="341" t="s">
        <v>4963</v>
      </c>
      <c r="O2582" s="323">
        <f>ROUND(SUMIF(Anlagenbewegungsdaten_AV!B:B,A2582,Anlagenbewegungsdaten_AV!C:C),3)</f>
        <v>0</v>
      </c>
      <c r="P2582" s="320">
        <f>ROUND(SUMIF(Anlagenbewegungsdaten_AV!$B:$B,$A2582,Anlagenbewegungsdaten_AV!$D:$D),2)</f>
        <v>0</v>
      </c>
      <c r="Q2582" s="321">
        <f t="shared" si="93"/>
        <v>0</v>
      </c>
      <c r="S2582" s="324"/>
      <c r="T2582" s="317"/>
      <c r="U2582" s="325"/>
      <c r="V2582" s="325"/>
    </row>
    <row r="2583" spans="1:22" ht="15" customHeight="1" x14ac:dyDescent="0.25">
      <c r="A2583" s="129" t="s">
        <v>4488</v>
      </c>
      <c r="B2583" s="126" t="s">
        <v>2087</v>
      </c>
      <c r="C2583" s="127" t="s">
        <v>4023</v>
      </c>
      <c r="D2583" s="127" t="s">
        <v>4244</v>
      </c>
      <c r="E2583" s="127" t="s">
        <v>4069</v>
      </c>
      <c r="F2583" s="128">
        <v>14.23</v>
      </c>
      <c r="G2583" s="128">
        <v>14.43</v>
      </c>
      <c r="H2583" s="128">
        <v>11.38</v>
      </c>
      <c r="I2583" s="311"/>
      <c r="J2583" s="319">
        <f>ROUND(SUMIF(Anlagenbewegungsdaten!B:B,A2583,Anlagenbewegungsdaten!C:C),3)</f>
        <v>0</v>
      </c>
      <c r="K2583" s="320">
        <f>ROUND(SUMIF(Anlagenbewegungsdaten!$B:$B,$A2583,Anlagenbewegungsdaten!$D:$D),2)</f>
        <v>0</v>
      </c>
      <c r="L2583" s="321">
        <f t="shared" si="92"/>
        <v>0</v>
      </c>
      <c r="M2583" s="341" t="s">
        <v>4950</v>
      </c>
      <c r="N2583" s="341" t="s">
        <v>4963</v>
      </c>
      <c r="O2583" s="323">
        <f>ROUND(SUMIF(Anlagenbewegungsdaten_AV!B:B,A2583,Anlagenbewegungsdaten_AV!C:C),3)</f>
        <v>0</v>
      </c>
      <c r="P2583" s="320">
        <f>ROUND(SUMIF(Anlagenbewegungsdaten_AV!$B:$B,$A2583,Anlagenbewegungsdaten_AV!$D:$D),2)</f>
        <v>0</v>
      </c>
      <c r="Q2583" s="321">
        <f t="shared" si="93"/>
        <v>0</v>
      </c>
      <c r="S2583" s="324"/>
      <c r="T2583" s="317"/>
      <c r="U2583" s="325"/>
      <c r="V2583" s="325"/>
    </row>
    <row r="2584" spans="1:22" ht="15" customHeight="1" x14ac:dyDescent="0.25">
      <c r="A2584" s="129" t="s">
        <v>2271</v>
      </c>
      <c r="B2584" s="126" t="s">
        <v>2087</v>
      </c>
      <c r="C2584" s="127" t="s">
        <v>4023</v>
      </c>
      <c r="D2584" s="127" t="s">
        <v>1819</v>
      </c>
      <c r="E2584" s="127" t="s">
        <v>2462</v>
      </c>
      <c r="F2584" s="128">
        <v>12.32</v>
      </c>
      <c r="G2584" s="128">
        <v>12.52</v>
      </c>
      <c r="H2584" s="128">
        <v>9.86</v>
      </c>
      <c r="I2584" s="311"/>
      <c r="J2584" s="319">
        <f>ROUND(SUMIF(Anlagenbewegungsdaten!B:B,A2584,Anlagenbewegungsdaten!C:C),3)</f>
        <v>0</v>
      </c>
      <c r="K2584" s="320">
        <f>ROUND(SUMIF(Anlagenbewegungsdaten!$B:$B,$A2584,Anlagenbewegungsdaten!$D:$D),2)</f>
        <v>0</v>
      </c>
      <c r="L2584" s="321">
        <f t="shared" si="92"/>
        <v>0</v>
      </c>
      <c r="M2584" s="341" t="s">
        <v>4950</v>
      </c>
      <c r="N2584" s="341" t="s">
        <v>4963</v>
      </c>
      <c r="O2584" s="323">
        <f>ROUND(SUMIF(Anlagenbewegungsdaten_AV!B:B,A2584,Anlagenbewegungsdaten_AV!C:C),3)</f>
        <v>0</v>
      </c>
      <c r="P2584" s="320">
        <f>ROUND(SUMIF(Anlagenbewegungsdaten_AV!$B:$B,$A2584,Anlagenbewegungsdaten_AV!$D:$D),2)</f>
        <v>0</v>
      </c>
      <c r="Q2584" s="321">
        <f t="shared" si="93"/>
        <v>0</v>
      </c>
      <c r="S2584" s="324"/>
      <c r="T2584" s="317"/>
      <c r="U2584" s="325"/>
      <c r="V2584" s="325"/>
    </row>
    <row r="2585" spans="1:22" ht="15" customHeight="1" x14ac:dyDescent="0.25">
      <c r="A2585" s="129" t="s">
        <v>2272</v>
      </c>
      <c r="B2585" s="126" t="s">
        <v>2087</v>
      </c>
      <c r="C2585" s="127" t="s">
        <v>4023</v>
      </c>
      <c r="D2585" s="127" t="s">
        <v>1821</v>
      </c>
      <c r="E2585" s="127" t="s">
        <v>2465</v>
      </c>
      <c r="F2585" s="128">
        <v>14.32</v>
      </c>
      <c r="G2585" s="128">
        <v>14.52</v>
      </c>
      <c r="H2585" s="128">
        <v>11.46</v>
      </c>
      <c r="I2585" s="311"/>
      <c r="J2585" s="319">
        <f>ROUND(SUMIF(Anlagenbewegungsdaten!B:B,A2585,Anlagenbewegungsdaten!C:C),3)</f>
        <v>0</v>
      </c>
      <c r="K2585" s="320">
        <f>ROUND(SUMIF(Anlagenbewegungsdaten!$B:$B,$A2585,Anlagenbewegungsdaten!$D:$D),2)</f>
        <v>0</v>
      </c>
      <c r="L2585" s="321">
        <f t="shared" si="92"/>
        <v>0</v>
      </c>
      <c r="M2585" s="341" t="s">
        <v>4950</v>
      </c>
      <c r="N2585" s="341" t="s">
        <v>4963</v>
      </c>
      <c r="O2585" s="323">
        <f>ROUND(SUMIF(Anlagenbewegungsdaten_AV!B:B,A2585,Anlagenbewegungsdaten_AV!C:C),3)</f>
        <v>0</v>
      </c>
      <c r="P2585" s="320">
        <f>ROUND(SUMIF(Anlagenbewegungsdaten_AV!$B:$B,$A2585,Anlagenbewegungsdaten_AV!$D:$D),2)</f>
        <v>0</v>
      </c>
      <c r="Q2585" s="321">
        <f t="shared" si="93"/>
        <v>0</v>
      </c>
      <c r="S2585" s="324"/>
      <c r="T2585" s="317"/>
      <c r="U2585" s="325"/>
      <c r="V2585" s="325"/>
    </row>
    <row r="2586" spans="1:22" ht="15" customHeight="1" x14ac:dyDescent="0.25">
      <c r="A2586" s="129" t="s">
        <v>2273</v>
      </c>
      <c r="B2586" s="126" t="s">
        <v>2087</v>
      </c>
      <c r="C2586" s="127" t="s">
        <v>4023</v>
      </c>
      <c r="D2586" s="127" t="s">
        <v>1823</v>
      </c>
      <c r="E2586" s="127" t="s">
        <v>1543</v>
      </c>
      <c r="F2586" s="128">
        <v>15.32</v>
      </c>
      <c r="G2586" s="128">
        <v>15.52</v>
      </c>
      <c r="H2586" s="128">
        <v>12.26</v>
      </c>
      <c r="I2586" s="311"/>
      <c r="J2586" s="319">
        <f>ROUND(SUMIF(Anlagenbewegungsdaten!B:B,A2586,Anlagenbewegungsdaten!C:C),3)</f>
        <v>0</v>
      </c>
      <c r="K2586" s="320">
        <f>ROUND(SUMIF(Anlagenbewegungsdaten!$B:$B,$A2586,Anlagenbewegungsdaten!$D:$D),2)</f>
        <v>0</v>
      </c>
      <c r="L2586" s="321">
        <f t="shared" si="92"/>
        <v>0</v>
      </c>
      <c r="M2586" s="341" t="s">
        <v>4950</v>
      </c>
      <c r="N2586" s="341" t="s">
        <v>4963</v>
      </c>
      <c r="O2586" s="323">
        <f>ROUND(SUMIF(Anlagenbewegungsdaten_AV!B:B,A2586,Anlagenbewegungsdaten_AV!C:C),3)</f>
        <v>0</v>
      </c>
      <c r="P2586" s="320">
        <f>ROUND(SUMIF(Anlagenbewegungsdaten_AV!$B:$B,$A2586,Anlagenbewegungsdaten_AV!$D:$D),2)</f>
        <v>0</v>
      </c>
      <c r="Q2586" s="321">
        <f t="shared" si="93"/>
        <v>0</v>
      </c>
      <c r="S2586" s="324"/>
      <c r="T2586" s="317"/>
      <c r="U2586" s="325"/>
      <c r="V2586" s="325"/>
    </row>
    <row r="2587" spans="1:22" ht="15" customHeight="1" x14ac:dyDescent="0.25">
      <c r="A2587" s="129" t="s">
        <v>2274</v>
      </c>
      <c r="B2587" s="126" t="s">
        <v>2087</v>
      </c>
      <c r="C2587" s="127" t="s">
        <v>4023</v>
      </c>
      <c r="D2587" s="127" t="s">
        <v>1825</v>
      </c>
      <c r="E2587" s="127" t="s">
        <v>1546</v>
      </c>
      <c r="F2587" s="128">
        <v>15.32</v>
      </c>
      <c r="G2587" s="128">
        <v>15.52</v>
      </c>
      <c r="H2587" s="128">
        <v>12.26</v>
      </c>
      <c r="I2587" s="311"/>
      <c r="J2587" s="319">
        <f>ROUND(SUMIF(Anlagenbewegungsdaten!B:B,A2587,Anlagenbewegungsdaten!C:C),3)</f>
        <v>0</v>
      </c>
      <c r="K2587" s="320">
        <f>ROUND(SUMIF(Anlagenbewegungsdaten!$B:$B,$A2587,Anlagenbewegungsdaten!$D:$D),2)</f>
        <v>0</v>
      </c>
      <c r="L2587" s="321">
        <f t="shared" si="92"/>
        <v>0</v>
      </c>
      <c r="M2587" s="341" t="s">
        <v>4950</v>
      </c>
      <c r="N2587" s="341" t="s">
        <v>4963</v>
      </c>
      <c r="O2587" s="323">
        <f>ROUND(SUMIF(Anlagenbewegungsdaten_AV!B:B,A2587,Anlagenbewegungsdaten_AV!C:C),3)</f>
        <v>0</v>
      </c>
      <c r="P2587" s="320">
        <f>ROUND(SUMIF(Anlagenbewegungsdaten_AV!$B:$B,$A2587,Anlagenbewegungsdaten_AV!$D:$D),2)</f>
        <v>0</v>
      </c>
      <c r="Q2587" s="321">
        <f t="shared" si="93"/>
        <v>0</v>
      </c>
      <c r="S2587" s="324"/>
      <c r="T2587" s="317"/>
      <c r="U2587" s="325"/>
      <c r="V2587" s="325"/>
    </row>
    <row r="2588" spans="1:22" ht="15" customHeight="1" x14ac:dyDescent="0.25">
      <c r="A2588" s="129" t="s">
        <v>2972</v>
      </c>
      <c r="B2588" s="126" t="s">
        <v>2087</v>
      </c>
      <c r="C2588" s="127" t="s">
        <v>4023</v>
      </c>
      <c r="D2588" s="127" t="s">
        <v>2731</v>
      </c>
      <c r="E2588" s="127" t="s">
        <v>2555</v>
      </c>
      <c r="F2588" s="128">
        <v>15.290000000000001</v>
      </c>
      <c r="G2588" s="128">
        <v>15.49</v>
      </c>
      <c r="H2588" s="128">
        <v>12.23</v>
      </c>
      <c r="I2588" s="311"/>
      <c r="J2588" s="319">
        <f>ROUND(SUMIF(Anlagenbewegungsdaten!B:B,A2588,Anlagenbewegungsdaten!C:C),3)</f>
        <v>0</v>
      </c>
      <c r="K2588" s="320">
        <f>ROUND(SUMIF(Anlagenbewegungsdaten!$B:$B,$A2588,Anlagenbewegungsdaten!$D:$D),2)</f>
        <v>0</v>
      </c>
      <c r="L2588" s="321">
        <f t="shared" si="92"/>
        <v>0</v>
      </c>
      <c r="M2588" s="341" t="s">
        <v>4950</v>
      </c>
      <c r="N2588" s="341" t="s">
        <v>4963</v>
      </c>
      <c r="O2588" s="323">
        <f>ROUND(SUMIF(Anlagenbewegungsdaten_AV!B:B,A2588,Anlagenbewegungsdaten_AV!C:C),3)</f>
        <v>0</v>
      </c>
      <c r="P2588" s="320">
        <f>ROUND(SUMIF(Anlagenbewegungsdaten_AV!$B:$B,$A2588,Anlagenbewegungsdaten_AV!$D:$D),2)</f>
        <v>0</v>
      </c>
      <c r="Q2588" s="321">
        <f t="shared" si="93"/>
        <v>0</v>
      </c>
      <c r="S2588" s="324"/>
      <c r="T2588" s="317"/>
      <c r="U2588" s="325"/>
      <c r="V2588" s="325"/>
    </row>
    <row r="2589" spans="1:22" ht="15" customHeight="1" x14ac:dyDescent="0.25">
      <c r="A2589" s="129" t="s">
        <v>3716</v>
      </c>
      <c r="B2589" s="126" t="s">
        <v>2087</v>
      </c>
      <c r="C2589" s="127" t="s">
        <v>4023</v>
      </c>
      <c r="D2589" s="127" t="s">
        <v>3475</v>
      </c>
      <c r="E2589" s="127" t="s">
        <v>3299</v>
      </c>
      <c r="F2589" s="128">
        <v>15.26</v>
      </c>
      <c r="G2589" s="128">
        <v>15.459999999999999</v>
      </c>
      <c r="H2589" s="128">
        <v>12.21</v>
      </c>
      <c r="I2589" s="311"/>
      <c r="J2589" s="319">
        <f>ROUND(SUMIF(Anlagenbewegungsdaten!B:B,A2589,Anlagenbewegungsdaten!C:C),3)</f>
        <v>0</v>
      </c>
      <c r="K2589" s="320">
        <f>ROUND(SUMIF(Anlagenbewegungsdaten!$B:$B,$A2589,Anlagenbewegungsdaten!$D:$D),2)</f>
        <v>0</v>
      </c>
      <c r="L2589" s="321">
        <f t="shared" si="92"/>
        <v>0</v>
      </c>
      <c r="M2589" s="341" t="s">
        <v>4950</v>
      </c>
      <c r="N2589" s="341" t="s">
        <v>4963</v>
      </c>
      <c r="O2589" s="323">
        <f>ROUND(SUMIF(Anlagenbewegungsdaten_AV!B:B,A2589,Anlagenbewegungsdaten_AV!C:C),3)</f>
        <v>0</v>
      </c>
      <c r="P2589" s="320">
        <f>ROUND(SUMIF(Anlagenbewegungsdaten_AV!$B:$B,$A2589,Anlagenbewegungsdaten_AV!$D:$D),2)</f>
        <v>0</v>
      </c>
      <c r="Q2589" s="321">
        <f t="shared" si="93"/>
        <v>0</v>
      </c>
      <c r="S2589" s="324"/>
      <c r="T2589" s="317"/>
      <c r="U2589" s="325"/>
      <c r="V2589" s="325"/>
    </row>
    <row r="2590" spans="1:22" ht="15" customHeight="1" x14ac:dyDescent="0.25">
      <c r="A2590" s="129" t="s">
        <v>4489</v>
      </c>
      <c r="B2590" s="126" t="s">
        <v>2087</v>
      </c>
      <c r="C2590" s="127" t="s">
        <v>4023</v>
      </c>
      <c r="D2590" s="127" t="s">
        <v>4246</v>
      </c>
      <c r="E2590" s="127" t="s">
        <v>4069</v>
      </c>
      <c r="F2590" s="128">
        <v>15.23</v>
      </c>
      <c r="G2590" s="128">
        <v>15.43</v>
      </c>
      <c r="H2590" s="128">
        <v>12.18</v>
      </c>
      <c r="I2590" s="311"/>
      <c r="J2590" s="319">
        <f>ROUND(SUMIF(Anlagenbewegungsdaten!B:B,A2590,Anlagenbewegungsdaten!C:C),3)</f>
        <v>0</v>
      </c>
      <c r="K2590" s="320">
        <f>ROUND(SUMIF(Anlagenbewegungsdaten!$B:$B,$A2590,Anlagenbewegungsdaten!$D:$D),2)</f>
        <v>0</v>
      </c>
      <c r="L2590" s="321">
        <f t="shared" si="92"/>
        <v>0</v>
      </c>
      <c r="M2590" s="341" t="s">
        <v>4950</v>
      </c>
      <c r="N2590" s="341" t="s">
        <v>4963</v>
      </c>
      <c r="O2590" s="323">
        <f>ROUND(SUMIF(Anlagenbewegungsdaten_AV!B:B,A2590,Anlagenbewegungsdaten_AV!C:C),3)</f>
        <v>0</v>
      </c>
      <c r="P2590" s="320">
        <f>ROUND(SUMIF(Anlagenbewegungsdaten_AV!$B:$B,$A2590,Anlagenbewegungsdaten_AV!$D:$D),2)</f>
        <v>0</v>
      </c>
      <c r="Q2590" s="321">
        <f t="shared" si="93"/>
        <v>0</v>
      </c>
      <c r="S2590" s="324"/>
      <c r="T2590" s="317"/>
      <c r="U2590" s="325"/>
      <c r="V2590" s="325"/>
    </row>
    <row r="2591" spans="1:22" ht="15" customHeight="1" x14ac:dyDescent="0.25">
      <c r="A2591" s="129" t="s">
        <v>976</v>
      </c>
      <c r="B2591" s="126" t="s">
        <v>2087</v>
      </c>
      <c r="C2591" s="127" t="s">
        <v>4023</v>
      </c>
      <c r="D2591" s="127" t="s">
        <v>2488</v>
      </c>
      <c r="E2591" s="127" t="s">
        <v>2462</v>
      </c>
      <c r="F2591" s="128">
        <v>17.32</v>
      </c>
      <c r="G2591" s="128">
        <v>17.52</v>
      </c>
      <c r="H2591" s="128">
        <v>13.86</v>
      </c>
      <c r="I2591" s="311"/>
      <c r="J2591" s="319">
        <f>ROUND(SUMIF(Anlagenbewegungsdaten!B:B,A2591,Anlagenbewegungsdaten!C:C),3)</f>
        <v>0</v>
      </c>
      <c r="K2591" s="320">
        <f>ROUND(SUMIF(Anlagenbewegungsdaten!$B:$B,$A2591,Anlagenbewegungsdaten!$D:$D),2)</f>
        <v>0</v>
      </c>
      <c r="L2591" s="321">
        <f t="shared" si="92"/>
        <v>0</v>
      </c>
      <c r="M2591" s="341" t="s">
        <v>4950</v>
      </c>
      <c r="N2591" s="341" t="s">
        <v>4963</v>
      </c>
      <c r="O2591" s="323">
        <f>ROUND(SUMIF(Anlagenbewegungsdaten_AV!B:B,A2591,Anlagenbewegungsdaten_AV!C:C),3)</f>
        <v>0</v>
      </c>
      <c r="P2591" s="320">
        <f>ROUND(SUMIF(Anlagenbewegungsdaten_AV!$B:$B,$A2591,Anlagenbewegungsdaten_AV!$D:$D),2)</f>
        <v>0</v>
      </c>
      <c r="Q2591" s="321">
        <f t="shared" si="93"/>
        <v>0</v>
      </c>
      <c r="S2591" s="324"/>
      <c r="T2591" s="317"/>
      <c r="U2591" s="325"/>
      <c r="V2591" s="325"/>
    </row>
    <row r="2592" spans="1:22" ht="15" customHeight="1" x14ac:dyDescent="0.25">
      <c r="A2592" s="129" t="s">
        <v>977</v>
      </c>
      <c r="B2592" s="126" t="s">
        <v>2087</v>
      </c>
      <c r="C2592" s="127" t="s">
        <v>4023</v>
      </c>
      <c r="D2592" s="127" t="s">
        <v>2490</v>
      </c>
      <c r="E2592" s="127" t="s">
        <v>2465</v>
      </c>
      <c r="F2592" s="128">
        <v>19.32</v>
      </c>
      <c r="G2592" s="128">
        <v>19.52</v>
      </c>
      <c r="H2592" s="128">
        <v>15.46</v>
      </c>
      <c r="I2592" s="311"/>
      <c r="J2592" s="319">
        <f>ROUND(SUMIF(Anlagenbewegungsdaten!B:B,A2592,Anlagenbewegungsdaten!C:C),3)</f>
        <v>0</v>
      </c>
      <c r="K2592" s="320">
        <f>ROUND(SUMIF(Anlagenbewegungsdaten!$B:$B,$A2592,Anlagenbewegungsdaten!$D:$D),2)</f>
        <v>0</v>
      </c>
      <c r="L2592" s="321">
        <f t="shared" si="92"/>
        <v>0</v>
      </c>
      <c r="M2592" s="341" t="s">
        <v>4950</v>
      </c>
      <c r="N2592" s="341" t="s">
        <v>4963</v>
      </c>
      <c r="O2592" s="323">
        <f>ROUND(SUMIF(Anlagenbewegungsdaten_AV!B:B,A2592,Anlagenbewegungsdaten_AV!C:C),3)</f>
        <v>0</v>
      </c>
      <c r="P2592" s="320">
        <f>ROUND(SUMIF(Anlagenbewegungsdaten_AV!$B:$B,$A2592,Anlagenbewegungsdaten_AV!$D:$D),2)</f>
        <v>0</v>
      </c>
      <c r="Q2592" s="321">
        <f t="shared" si="93"/>
        <v>0</v>
      </c>
      <c r="S2592" s="324"/>
      <c r="T2592" s="317"/>
      <c r="U2592" s="325"/>
      <c r="V2592" s="325"/>
    </row>
    <row r="2593" spans="1:22" ht="15" customHeight="1" x14ac:dyDescent="0.25">
      <c r="A2593" s="129" t="s">
        <v>2275</v>
      </c>
      <c r="B2593" s="126" t="s">
        <v>2087</v>
      </c>
      <c r="C2593" s="127" t="s">
        <v>4023</v>
      </c>
      <c r="D2593" s="127" t="s">
        <v>1827</v>
      </c>
      <c r="E2593" s="127" t="s">
        <v>1543</v>
      </c>
      <c r="F2593" s="128">
        <v>20.32</v>
      </c>
      <c r="G2593" s="128">
        <v>20.52</v>
      </c>
      <c r="H2593" s="128">
        <v>16.260000000000002</v>
      </c>
      <c r="I2593" s="311"/>
      <c r="J2593" s="319">
        <f>ROUND(SUMIF(Anlagenbewegungsdaten!B:B,A2593,Anlagenbewegungsdaten!C:C),3)</f>
        <v>0</v>
      </c>
      <c r="K2593" s="320">
        <f>ROUND(SUMIF(Anlagenbewegungsdaten!$B:$B,$A2593,Anlagenbewegungsdaten!$D:$D),2)</f>
        <v>0</v>
      </c>
      <c r="L2593" s="321">
        <f t="shared" si="92"/>
        <v>0</v>
      </c>
      <c r="M2593" s="341" t="s">
        <v>4950</v>
      </c>
      <c r="N2593" s="341" t="s">
        <v>4963</v>
      </c>
      <c r="O2593" s="323">
        <f>ROUND(SUMIF(Anlagenbewegungsdaten_AV!B:B,A2593,Anlagenbewegungsdaten_AV!C:C),3)</f>
        <v>0</v>
      </c>
      <c r="P2593" s="320">
        <f>ROUND(SUMIF(Anlagenbewegungsdaten_AV!$B:$B,$A2593,Anlagenbewegungsdaten_AV!$D:$D),2)</f>
        <v>0</v>
      </c>
      <c r="Q2593" s="321">
        <f t="shared" si="93"/>
        <v>0</v>
      </c>
      <c r="S2593" s="324"/>
      <c r="T2593" s="317"/>
      <c r="U2593" s="325"/>
      <c r="V2593" s="325"/>
    </row>
    <row r="2594" spans="1:22" ht="15" customHeight="1" x14ac:dyDescent="0.25">
      <c r="A2594" s="129" t="s">
        <v>2276</v>
      </c>
      <c r="B2594" s="126" t="s">
        <v>2087</v>
      </c>
      <c r="C2594" s="127" t="s">
        <v>4023</v>
      </c>
      <c r="D2594" s="127" t="s">
        <v>1829</v>
      </c>
      <c r="E2594" s="127" t="s">
        <v>1546</v>
      </c>
      <c r="F2594" s="128">
        <v>20.32</v>
      </c>
      <c r="G2594" s="128">
        <v>20.52</v>
      </c>
      <c r="H2594" s="128">
        <v>16.260000000000002</v>
      </c>
      <c r="I2594" s="311"/>
      <c r="J2594" s="319">
        <f>ROUND(SUMIF(Anlagenbewegungsdaten!B:B,A2594,Anlagenbewegungsdaten!C:C),3)</f>
        <v>0</v>
      </c>
      <c r="K2594" s="320">
        <f>ROUND(SUMIF(Anlagenbewegungsdaten!$B:$B,$A2594,Anlagenbewegungsdaten!$D:$D),2)</f>
        <v>0</v>
      </c>
      <c r="L2594" s="321">
        <f t="shared" si="92"/>
        <v>0</v>
      </c>
      <c r="M2594" s="341" t="s">
        <v>4950</v>
      </c>
      <c r="N2594" s="341" t="s">
        <v>4963</v>
      </c>
      <c r="O2594" s="323">
        <f>ROUND(SUMIF(Anlagenbewegungsdaten_AV!B:B,A2594,Anlagenbewegungsdaten_AV!C:C),3)</f>
        <v>0</v>
      </c>
      <c r="P2594" s="320">
        <f>ROUND(SUMIF(Anlagenbewegungsdaten_AV!$B:$B,$A2594,Anlagenbewegungsdaten_AV!$D:$D),2)</f>
        <v>0</v>
      </c>
      <c r="Q2594" s="321">
        <f t="shared" si="93"/>
        <v>0</v>
      </c>
      <c r="S2594" s="324"/>
      <c r="T2594" s="317"/>
      <c r="U2594" s="325"/>
      <c r="V2594" s="325"/>
    </row>
    <row r="2595" spans="1:22" ht="15" customHeight="1" x14ac:dyDescent="0.25">
      <c r="A2595" s="129" t="s">
        <v>2973</v>
      </c>
      <c r="B2595" s="126" t="s">
        <v>2087</v>
      </c>
      <c r="C2595" s="127" t="s">
        <v>4023</v>
      </c>
      <c r="D2595" s="127" t="s">
        <v>2733</v>
      </c>
      <c r="E2595" s="127" t="s">
        <v>2555</v>
      </c>
      <c r="F2595" s="128">
        <v>20.29</v>
      </c>
      <c r="G2595" s="128">
        <v>20.49</v>
      </c>
      <c r="H2595" s="128">
        <v>16.23</v>
      </c>
      <c r="I2595" s="311"/>
      <c r="J2595" s="319">
        <f>ROUND(SUMIF(Anlagenbewegungsdaten!B:B,A2595,Anlagenbewegungsdaten!C:C),3)</f>
        <v>0</v>
      </c>
      <c r="K2595" s="320">
        <f>ROUND(SUMIF(Anlagenbewegungsdaten!$B:$B,$A2595,Anlagenbewegungsdaten!$D:$D),2)</f>
        <v>0</v>
      </c>
      <c r="L2595" s="321">
        <f t="shared" si="92"/>
        <v>0</v>
      </c>
      <c r="M2595" s="341" t="s">
        <v>4950</v>
      </c>
      <c r="N2595" s="341" t="s">
        <v>4963</v>
      </c>
      <c r="O2595" s="323">
        <f>ROUND(SUMIF(Anlagenbewegungsdaten_AV!B:B,A2595,Anlagenbewegungsdaten_AV!C:C),3)</f>
        <v>0</v>
      </c>
      <c r="P2595" s="320">
        <f>ROUND(SUMIF(Anlagenbewegungsdaten_AV!$B:$B,$A2595,Anlagenbewegungsdaten_AV!$D:$D),2)</f>
        <v>0</v>
      </c>
      <c r="Q2595" s="321">
        <f t="shared" si="93"/>
        <v>0</v>
      </c>
      <c r="S2595" s="324"/>
      <c r="T2595" s="317"/>
      <c r="U2595" s="325"/>
      <c r="V2595" s="325"/>
    </row>
    <row r="2596" spans="1:22" ht="15" customHeight="1" x14ac:dyDescent="0.25">
      <c r="A2596" s="129" t="s">
        <v>3717</v>
      </c>
      <c r="B2596" s="126" t="s">
        <v>2087</v>
      </c>
      <c r="C2596" s="127" t="s">
        <v>4023</v>
      </c>
      <c r="D2596" s="127" t="s">
        <v>3477</v>
      </c>
      <c r="E2596" s="127" t="s">
        <v>3299</v>
      </c>
      <c r="F2596" s="128">
        <v>20.259999999999998</v>
      </c>
      <c r="G2596" s="128">
        <v>20.459999999999997</v>
      </c>
      <c r="H2596" s="128">
        <v>16.21</v>
      </c>
      <c r="I2596" s="311"/>
      <c r="J2596" s="319">
        <f>ROUND(SUMIF(Anlagenbewegungsdaten!B:B,A2596,Anlagenbewegungsdaten!C:C),3)</f>
        <v>0</v>
      </c>
      <c r="K2596" s="320">
        <f>ROUND(SUMIF(Anlagenbewegungsdaten!$B:$B,$A2596,Anlagenbewegungsdaten!$D:$D),2)</f>
        <v>0</v>
      </c>
      <c r="L2596" s="321">
        <f t="shared" si="92"/>
        <v>0</v>
      </c>
      <c r="M2596" s="341" t="s">
        <v>4950</v>
      </c>
      <c r="N2596" s="341" t="s">
        <v>4963</v>
      </c>
      <c r="O2596" s="323">
        <f>ROUND(SUMIF(Anlagenbewegungsdaten_AV!B:B,A2596,Anlagenbewegungsdaten_AV!C:C),3)</f>
        <v>0</v>
      </c>
      <c r="P2596" s="320">
        <f>ROUND(SUMIF(Anlagenbewegungsdaten_AV!$B:$B,$A2596,Anlagenbewegungsdaten_AV!$D:$D),2)</f>
        <v>0</v>
      </c>
      <c r="Q2596" s="321">
        <f t="shared" si="93"/>
        <v>0</v>
      </c>
      <c r="S2596" s="324"/>
      <c r="T2596" s="317"/>
      <c r="U2596" s="325"/>
      <c r="V2596" s="325"/>
    </row>
    <row r="2597" spans="1:22" ht="15" customHeight="1" x14ac:dyDescent="0.25">
      <c r="A2597" s="129" t="s">
        <v>4490</v>
      </c>
      <c r="B2597" s="126" t="s">
        <v>2087</v>
      </c>
      <c r="C2597" s="127" t="s">
        <v>4023</v>
      </c>
      <c r="D2597" s="127" t="s">
        <v>4248</v>
      </c>
      <c r="E2597" s="127" t="s">
        <v>4069</v>
      </c>
      <c r="F2597" s="128">
        <v>20.23</v>
      </c>
      <c r="G2597" s="128">
        <v>20.43</v>
      </c>
      <c r="H2597" s="128">
        <v>16.18</v>
      </c>
      <c r="I2597" s="311"/>
      <c r="J2597" s="319">
        <f>ROUND(SUMIF(Anlagenbewegungsdaten!B:B,A2597,Anlagenbewegungsdaten!C:C),3)</f>
        <v>0</v>
      </c>
      <c r="K2597" s="320">
        <f>ROUND(SUMIF(Anlagenbewegungsdaten!$B:$B,$A2597,Anlagenbewegungsdaten!$D:$D),2)</f>
        <v>0</v>
      </c>
      <c r="L2597" s="321">
        <f t="shared" si="92"/>
        <v>0</v>
      </c>
      <c r="M2597" s="341" t="s">
        <v>4950</v>
      </c>
      <c r="N2597" s="341" t="s">
        <v>4963</v>
      </c>
      <c r="O2597" s="323">
        <f>ROUND(SUMIF(Anlagenbewegungsdaten_AV!B:B,A2597,Anlagenbewegungsdaten_AV!C:C),3)</f>
        <v>0</v>
      </c>
      <c r="P2597" s="320">
        <f>ROUND(SUMIF(Anlagenbewegungsdaten_AV!$B:$B,$A2597,Anlagenbewegungsdaten_AV!$D:$D),2)</f>
        <v>0</v>
      </c>
      <c r="Q2597" s="321">
        <f t="shared" si="93"/>
        <v>0</v>
      </c>
      <c r="S2597" s="324"/>
      <c r="T2597" s="317"/>
      <c r="U2597" s="325"/>
      <c r="V2597" s="325"/>
    </row>
    <row r="2598" spans="1:22" ht="15" customHeight="1" x14ac:dyDescent="0.25">
      <c r="A2598" s="129" t="s">
        <v>2277</v>
      </c>
      <c r="B2598" s="126" t="s">
        <v>2087</v>
      </c>
      <c r="C2598" s="127" t="s">
        <v>4023</v>
      </c>
      <c r="D2598" s="127" t="s">
        <v>1831</v>
      </c>
      <c r="E2598" s="127" t="s">
        <v>2462</v>
      </c>
      <c r="F2598" s="128">
        <v>18.32</v>
      </c>
      <c r="G2598" s="128">
        <v>18.52</v>
      </c>
      <c r="H2598" s="128">
        <v>14.66</v>
      </c>
      <c r="I2598" s="311"/>
      <c r="J2598" s="319">
        <f>ROUND(SUMIF(Anlagenbewegungsdaten!B:B,A2598,Anlagenbewegungsdaten!C:C),3)</f>
        <v>0</v>
      </c>
      <c r="K2598" s="320">
        <f>ROUND(SUMIF(Anlagenbewegungsdaten!$B:$B,$A2598,Anlagenbewegungsdaten!$D:$D),2)</f>
        <v>0</v>
      </c>
      <c r="L2598" s="321">
        <f t="shared" si="92"/>
        <v>0</v>
      </c>
      <c r="M2598" s="341" t="s">
        <v>4950</v>
      </c>
      <c r="N2598" s="341" t="s">
        <v>4963</v>
      </c>
      <c r="O2598" s="323">
        <f>ROUND(SUMIF(Anlagenbewegungsdaten_AV!B:B,A2598,Anlagenbewegungsdaten_AV!C:C),3)</f>
        <v>0</v>
      </c>
      <c r="P2598" s="320">
        <f>ROUND(SUMIF(Anlagenbewegungsdaten_AV!$B:$B,$A2598,Anlagenbewegungsdaten_AV!$D:$D),2)</f>
        <v>0</v>
      </c>
      <c r="Q2598" s="321">
        <f t="shared" si="93"/>
        <v>0</v>
      </c>
      <c r="S2598" s="324"/>
      <c r="T2598" s="317"/>
      <c r="U2598" s="325"/>
      <c r="V2598" s="325"/>
    </row>
    <row r="2599" spans="1:22" ht="15" customHeight="1" x14ac:dyDescent="0.25">
      <c r="A2599" s="129" t="s">
        <v>2278</v>
      </c>
      <c r="B2599" s="126" t="s">
        <v>2087</v>
      </c>
      <c r="C2599" s="127" t="s">
        <v>4023</v>
      </c>
      <c r="D2599" s="127" t="s">
        <v>1833</v>
      </c>
      <c r="E2599" s="127" t="s">
        <v>2465</v>
      </c>
      <c r="F2599" s="128">
        <v>20.32</v>
      </c>
      <c r="G2599" s="128">
        <v>20.52</v>
      </c>
      <c r="H2599" s="128">
        <v>16.260000000000002</v>
      </c>
      <c r="I2599" s="311"/>
      <c r="J2599" s="319">
        <f>ROUND(SUMIF(Anlagenbewegungsdaten!B:B,A2599,Anlagenbewegungsdaten!C:C),3)</f>
        <v>0</v>
      </c>
      <c r="K2599" s="320">
        <f>ROUND(SUMIF(Anlagenbewegungsdaten!$B:$B,$A2599,Anlagenbewegungsdaten!$D:$D),2)</f>
        <v>0</v>
      </c>
      <c r="L2599" s="321">
        <f t="shared" si="92"/>
        <v>0</v>
      </c>
      <c r="M2599" s="341" t="s">
        <v>4950</v>
      </c>
      <c r="N2599" s="341" t="s">
        <v>4963</v>
      </c>
      <c r="O2599" s="323">
        <f>ROUND(SUMIF(Anlagenbewegungsdaten_AV!B:B,A2599,Anlagenbewegungsdaten_AV!C:C),3)</f>
        <v>0</v>
      </c>
      <c r="P2599" s="320">
        <f>ROUND(SUMIF(Anlagenbewegungsdaten_AV!$B:$B,$A2599,Anlagenbewegungsdaten_AV!$D:$D),2)</f>
        <v>0</v>
      </c>
      <c r="Q2599" s="321">
        <f t="shared" si="93"/>
        <v>0</v>
      </c>
      <c r="S2599" s="324"/>
      <c r="T2599" s="317"/>
      <c r="U2599" s="325"/>
      <c r="V2599" s="325"/>
    </row>
    <row r="2600" spans="1:22" ht="15" customHeight="1" x14ac:dyDescent="0.25">
      <c r="A2600" s="129" t="s">
        <v>2279</v>
      </c>
      <c r="B2600" s="126" t="s">
        <v>2087</v>
      </c>
      <c r="C2600" s="127" t="s">
        <v>4023</v>
      </c>
      <c r="D2600" s="127" t="s">
        <v>1835</v>
      </c>
      <c r="E2600" s="127" t="s">
        <v>1543</v>
      </c>
      <c r="F2600" s="128">
        <v>21.32</v>
      </c>
      <c r="G2600" s="128">
        <v>21.52</v>
      </c>
      <c r="H2600" s="128">
        <v>17.059999999999999</v>
      </c>
      <c r="I2600" s="311"/>
      <c r="J2600" s="319">
        <f>ROUND(SUMIF(Anlagenbewegungsdaten!B:B,A2600,Anlagenbewegungsdaten!C:C),3)</f>
        <v>0</v>
      </c>
      <c r="K2600" s="320">
        <f>ROUND(SUMIF(Anlagenbewegungsdaten!$B:$B,$A2600,Anlagenbewegungsdaten!$D:$D),2)</f>
        <v>0</v>
      </c>
      <c r="L2600" s="321">
        <f t="shared" si="92"/>
        <v>0</v>
      </c>
      <c r="M2600" s="341" t="s">
        <v>4950</v>
      </c>
      <c r="N2600" s="341" t="s">
        <v>4963</v>
      </c>
      <c r="O2600" s="323">
        <f>ROUND(SUMIF(Anlagenbewegungsdaten_AV!B:B,A2600,Anlagenbewegungsdaten_AV!C:C),3)</f>
        <v>0</v>
      </c>
      <c r="P2600" s="320">
        <f>ROUND(SUMIF(Anlagenbewegungsdaten_AV!$B:$B,$A2600,Anlagenbewegungsdaten_AV!$D:$D),2)</f>
        <v>0</v>
      </c>
      <c r="Q2600" s="321">
        <f t="shared" si="93"/>
        <v>0</v>
      </c>
      <c r="S2600" s="324"/>
      <c r="T2600" s="317"/>
      <c r="U2600" s="325"/>
      <c r="V2600" s="325"/>
    </row>
    <row r="2601" spans="1:22" ht="15" customHeight="1" x14ac:dyDescent="0.25">
      <c r="A2601" s="129" t="s">
        <v>2280</v>
      </c>
      <c r="B2601" s="126" t="s">
        <v>2087</v>
      </c>
      <c r="C2601" s="127" t="s">
        <v>4023</v>
      </c>
      <c r="D2601" s="127" t="s">
        <v>1837</v>
      </c>
      <c r="E2601" s="127" t="s">
        <v>1546</v>
      </c>
      <c r="F2601" s="128">
        <v>21.32</v>
      </c>
      <c r="G2601" s="128">
        <v>21.52</v>
      </c>
      <c r="H2601" s="128">
        <v>17.059999999999999</v>
      </c>
      <c r="I2601" s="311"/>
      <c r="J2601" s="319">
        <f>ROUND(SUMIF(Anlagenbewegungsdaten!B:B,A2601,Anlagenbewegungsdaten!C:C),3)</f>
        <v>0</v>
      </c>
      <c r="K2601" s="320">
        <f>ROUND(SUMIF(Anlagenbewegungsdaten!$B:$B,$A2601,Anlagenbewegungsdaten!$D:$D),2)</f>
        <v>0</v>
      </c>
      <c r="L2601" s="321">
        <f t="shared" si="92"/>
        <v>0</v>
      </c>
      <c r="M2601" s="341" t="s">
        <v>4950</v>
      </c>
      <c r="N2601" s="341" t="s">
        <v>4963</v>
      </c>
      <c r="O2601" s="323">
        <f>ROUND(SUMIF(Anlagenbewegungsdaten_AV!B:B,A2601,Anlagenbewegungsdaten_AV!C:C),3)</f>
        <v>0</v>
      </c>
      <c r="P2601" s="320">
        <f>ROUND(SUMIF(Anlagenbewegungsdaten_AV!$B:$B,$A2601,Anlagenbewegungsdaten_AV!$D:$D),2)</f>
        <v>0</v>
      </c>
      <c r="Q2601" s="321">
        <f t="shared" si="93"/>
        <v>0</v>
      </c>
      <c r="S2601" s="324"/>
      <c r="T2601" s="317"/>
      <c r="U2601" s="325"/>
      <c r="V2601" s="325"/>
    </row>
    <row r="2602" spans="1:22" ht="15" customHeight="1" x14ac:dyDescent="0.25">
      <c r="A2602" s="129" t="s">
        <v>2974</v>
      </c>
      <c r="B2602" s="126" t="s">
        <v>2087</v>
      </c>
      <c r="C2602" s="127" t="s">
        <v>4023</v>
      </c>
      <c r="D2602" s="127" t="s">
        <v>2735</v>
      </c>
      <c r="E2602" s="127" t="s">
        <v>2555</v>
      </c>
      <c r="F2602" s="128">
        <v>21.29</v>
      </c>
      <c r="G2602" s="128">
        <v>21.49</v>
      </c>
      <c r="H2602" s="128">
        <v>17.03</v>
      </c>
      <c r="I2602" s="311"/>
      <c r="J2602" s="319">
        <f>ROUND(SUMIF(Anlagenbewegungsdaten!B:B,A2602,Anlagenbewegungsdaten!C:C),3)</f>
        <v>0</v>
      </c>
      <c r="K2602" s="320">
        <f>ROUND(SUMIF(Anlagenbewegungsdaten!$B:$B,$A2602,Anlagenbewegungsdaten!$D:$D),2)</f>
        <v>0</v>
      </c>
      <c r="L2602" s="321">
        <f t="shared" si="92"/>
        <v>0</v>
      </c>
      <c r="M2602" s="341" t="s">
        <v>4950</v>
      </c>
      <c r="N2602" s="341" t="s">
        <v>4963</v>
      </c>
      <c r="O2602" s="323">
        <f>ROUND(SUMIF(Anlagenbewegungsdaten_AV!B:B,A2602,Anlagenbewegungsdaten_AV!C:C),3)</f>
        <v>0</v>
      </c>
      <c r="P2602" s="320">
        <f>ROUND(SUMIF(Anlagenbewegungsdaten_AV!$B:$B,$A2602,Anlagenbewegungsdaten_AV!$D:$D),2)</f>
        <v>0</v>
      </c>
      <c r="Q2602" s="321">
        <f t="shared" si="93"/>
        <v>0</v>
      </c>
      <c r="S2602" s="324"/>
      <c r="T2602" s="317"/>
      <c r="U2602" s="325"/>
      <c r="V2602" s="325"/>
    </row>
    <row r="2603" spans="1:22" ht="15" customHeight="1" x14ac:dyDescent="0.25">
      <c r="A2603" s="129" t="s">
        <v>3718</v>
      </c>
      <c r="B2603" s="126" t="s">
        <v>2087</v>
      </c>
      <c r="C2603" s="127" t="s">
        <v>4023</v>
      </c>
      <c r="D2603" s="127" t="s">
        <v>3479</v>
      </c>
      <c r="E2603" s="127" t="s">
        <v>3299</v>
      </c>
      <c r="F2603" s="128">
        <v>21.259999999999998</v>
      </c>
      <c r="G2603" s="128">
        <v>21.459999999999997</v>
      </c>
      <c r="H2603" s="128">
        <v>17.010000000000002</v>
      </c>
      <c r="I2603" s="311"/>
      <c r="J2603" s="319">
        <f>ROUND(SUMIF(Anlagenbewegungsdaten!B:B,A2603,Anlagenbewegungsdaten!C:C),3)</f>
        <v>0</v>
      </c>
      <c r="K2603" s="320">
        <f>ROUND(SUMIF(Anlagenbewegungsdaten!$B:$B,$A2603,Anlagenbewegungsdaten!$D:$D),2)</f>
        <v>0</v>
      </c>
      <c r="L2603" s="321">
        <f t="shared" si="92"/>
        <v>0</v>
      </c>
      <c r="M2603" s="341" t="s">
        <v>4950</v>
      </c>
      <c r="N2603" s="341" t="s">
        <v>4963</v>
      </c>
      <c r="O2603" s="323">
        <f>ROUND(SUMIF(Anlagenbewegungsdaten_AV!B:B,A2603,Anlagenbewegungsdaten_AV!C:C),3)</f>
        <v>0</v>
      </c>
      <c r="P2603" s="320">
        <f>ROUND(SUMIF(Anlagenbewegungsdaten_AV!$B:$B,$A2603,Anlagenbewegungsdaten_AV!$D:$D),2)</f>
        <v>0</v>
      </c>
      <c r="Q2603" s="321">
        <f t="shared" si="93"/>
        <v>0</v>
      </c>
      <c r="S2603" s="324"/>
      <c r="T2603" s="317"/>
      <c r="U2603" s="325"/>
      <c r="V2603" s="325"/>
    </row>
    <row r="2604" spans="1:22" ht="15" customHeight="1" x14ac:dyDescent="0.25">
      <c r="A2604" s="129" t="s">
        <v>4491</v>
      </c>
      <c r="B2604" s="126" t="s">
        <v>2087</v>
      </c>
      <c r="C2604" s="127" t="s">
        <v>4023</v>
      </c>
      <c r="D2604" s="127" t="s">
        <v>4250</v>
      </c>
      <c r="E2604" s="127" t="s">
        <v>4069</v>
      </c>
      <c r="F2604" s="128">
        <v>21.23</v>
      </c>
      <c r="G2604" s="128">
        <v>21.43</v>
      </c>
      <c r="H2604" s="128">
        <v>16.98</v>
      </c>
      <c r="I2604" s="311"/>
      <c r="J2604" s="319">
        <f>ROUND(SUMIF(Anlagenbewegungsdaten!B:B,A2604,Anlagenbewegungsdaten!C:C),3)</f>
        <v>0</v>
      </c>
      <c r="K2604" s="320">
        <f>ROUND(SUMIF(Anlagenbewegungsdaten!$B:$B,$A2604,Anlagenbewegungsdaten!$D:$D),2)</f>
        <v>0</v>
      </c>
      <c r="L2604" s="321">
        <f t="shared" si="92"/>
        <v>0</v>
      </c>
      <c r="M2604" s="341" t="s">
        <v>4950</v>
      </c>
      <c r="N2604" s="341" t="s">
        <v>4963</v>
      </c>
      <c r="O2604" s="323">
        <f>ROUND(SUMIF(Anlagenbewegungsdaten_AV!B:B,A2604,Anlagenbewegungsdaten_AV!C:C),3)</f>
        <v>0</v>
      </c>
      <c r="P2604" s="320">
        <f>ROUND(SUMIF(Anlagenbewegungsdaten_AV!$B:$B,$A2604,Anlagenbewegungsdaten_AV!$D:$D),2)</f>
        <v>0</v>
      </c>
      <c r="Q2604" s="321">
        <f t="shared" si="93"/>
        <v>0</v>
      </c>
      <c r="S2604" s="324"/>
      <c r="T2604" s="317"/>
      <c r="U2604" s="325"/>
      <c r="V2604" s="325"/>
    </row>
    <row r="2605" spans="1:22" ht="15" customHeight="1" x14ac:dyDescent="0.25">
      <c r="A2605" s="129" t="s">
        <v>2281</v>
      </c>
      <c r="B2605" s="126" t="s">
        <v>2087</v>
      </c>
      <c r="C2605" s="127" t="s">
        <v>4023</v>
      </c>
      <c r="D2605" s="127" t="s">
        <v>1839</v>
      </c>
      <c r="E2605" s="127" t="s">
        <v>2462</v>
      </c>
      <c r="F2605" s="128">
        <v>18.32</v>
      </c>
      <c r="G2605" s="128">
        <v>18.52</v>
      </c>
      <c r="H2605" s="128">
        <v>14.66</v>
      </c>
      <c r="I2605" s="311"/>
      <c r="J2605" s="319">
        <f>ROUND(SUMIF(Anlagenbewegungsdaten!B:B,A2605,Anlagenbewegungsdaten!C:C),3)</f>
        <v>0</v>
      </c>
      <c r="K2605" s="320">
        <f>ROUND(SUMIF(Anlagenbewegungsdaten!$B:$B,$A2605,Anlagenbewegungsdaten!$D:$D),2)</f>
        <v>0</v>
      </c>
      <c r="L2605" s="321">
        <f t="shared" si="92"/>
        <v>0</v>
      </c>
      <c r="M2605" s="341" t="s">
        <v>4950</v>
      </c>
      <c r="N2605" s="341" t="s">
        <v>4963</v>
      </c>
      <c r="O2605" s="323">
        <f>ROUND(SUMIF(Anlagenbewegungsdaten_AV!B:B,A2605,Anlagenbewegungsdaten_AV!C:C),3)</f>
        <v>0</v>
      </c>
      <c r="P2605" s="320">
        <f>ROUND(SUMIF(Anlagenbewegungsdaten_AV!$B:$B,$A2605,Anlagenbewegungsdaten_AV!$D:$D),2)</f>
        <v>0</v>
      </c>
      <c r="Q2605" s="321">
        <f t="shared" si="93"/>
        <v>0</v>
      </c>
      <c r="S2605" s="324"/>
      <c r="T2605" s="317"/>
      <c r="U2605" s="325"/>
      <c r="V2605" s="325"/>
    </row>
    <row r="2606" spans="1:22" ht="15" customHeight="1" x14ac:dyDescent="0.25">
      <c r="A2606" s="129" t="s">
        <v>2282</v>
      </c>
      <c r="B2606" s="126" t="s">
        <v>2087</v>
      </c>
      <c r="C2606" s="127" t="s">
        <v>4023</v>
      </c>
      <c r="D2606" s="127" t="s">
        <v>1841</v>
      </c>
      <c r="E2606" s="127" t="s">
        <v>2465</v>
      </c>
      <c r="F2606" s="128">
        <v>20.32</v>
      </c>
      <c r="G2606" s="128">
        <v>20.52</v>
      </c>
      <c r="H2606" s="128">
        <v>16.260000000000002</v>
      </c>
      <c r="I2606" s="311"/>
      <c r="J2606" s="319">
        <f>ROUND(SUMIF(Anlagenbewegungsdaten!B:B,A2606,Anlagenbewegungsdaten!C:C),3)</f>
        <v>0</v>
      </c>
      <c r="K2606" s="320">
        <f>ROUND(SUMIF(Anlagenbewegungsdaten!$B:$B,$A2606,Anlagenbewegungsdaten!$D:$D),2)</f>
        <v>0</v>
      </c>
      <c r="L2606" s="321">
        <f t="shared" si="92"/>
        <v>0</v>
      </c>
      <c r="M2606" s="341" t="s">
        <v>4950</v>
      </c>
      <c r="N2606" s="341" t="s">
        <v>4963</v>
      </c>
      <c r="O2606" s="323">
        <f>ROUND(SUMIF(Anlagenbewegungsdaten_AV!B:B,A2606,Anlagenbewegungsdaten_AV!C:C),3)</f>
        <v>0</v>
      </c>
      <c r="P2606" s="320">
        <f>ROUND(SUMIF(Anlagenbewegungsdaten_AV!$B:$B,$A2606,Anlagenbewegungsdaten_AV!$D:$D),2)</f>
        <v>0</v>
      </c>
      <c r="Q2606" s="321">
        <f t="shared" si="93"/>
        <v>0</v>
      </c>
      <c r="S2606" s="324"/>
      <c r="T2606" s="317"/>
      <c r="U2606" s="325"/>
      <c r="V2606" s="325"/>
    </row>
    <row r="2607" spans="1:22" ht="15" customHeight="1" x14ac:dyDescent="0.25">
      <c r="A2607" s="129" t="s">
        <v>2283</v>
      </c>
      <c r="B2607" s="126" t="s">
        <v>2087</v>
      </c>
      <c r="C2607" s="127" t="s">
        <v>4023</v>
      </c>
      <c r="D2607" s="127" t="s">
        <v>1843</v>
      </c>
      <c r="E2607" s="127" t="s">
        <v>1543</v>
      </c>
      <c r="F2607" s="128">
        <v>21.32</v>
      </c>
      <c r="G2607" s="128">
        <v>21.52</v>
      </c>
      <c r="H2607" s="128">
        <v>17.059999999999999</v>
      </c>
      <c r="I2607" s="311"/>
      <c r="J2607" s="319">
        <f>ROUND(SUMIF(Anlagenbewegungsdaten!B:B,A2607,Anlagenbewegungsdaten!C:C),3)</f>
        <v>0</v>
      </c>
      <c r="K2607" s="320">
        <f>ROUND(SUMIF(Anlagenbewegungsdaten!$B:$B,$A2607,Anlagenbewegungsdaten!$D:$D),2)</f>
        <v>0</v>
      </c>
      <c r="L2607" s="321">
        <f t="shared" si="92"/>
        <v>0</v>
      </c>
      <c r="M2607" s="341" t="s">
        <v>4950</v>
      </c>
      <c r="N2607" s="341" t="s">
        <v>4963</v>
      </c>
      <c r="O2607" s="323">
        <f>ROUND(SUMIF(Anlagenbewegungsdaten_AV!B:B,A2607,Anlagenbewegungsdaten_AV!C:C),3)</f>
        <v>0</v>
      </c>
      <c r="P2607" s="320">
        <f>ROUND(SUMIF(Anlagenbewegungsdaten_AV!$B:$B,$A2607,Anlagenbewegungsdaten_AV!$D:$D),2)</f>
        <v>0</v>
      </c>
      <c r="Q2607" s="321">
        <f t="shared" si="93"/>
        <v>0</v>
      </c>
      <c r="S2607" s="324"/>
      <c r="T2607" s="317"/>
      <c r="U2607" s="325"/>
      <c r="V2607" s="325"/>
    </row>
    <row r="2608" spans="1:22" ht="15" customHeight="1" x14ac:dyDescent="0.25">
      <c r="A2608" s="129" t="s">
        <v>2284</v>
      </c>
      <c r="B2608" s="126" t="s">
        <v>2087</v>
      </c>
      <c r="C2608" s="127" t="s">
        <v>4023</v>
      </c>
      <c r="D2608" s="127" t="s">
        <v>1845</v>
      </c>
      <c r="E2608" s="127" t="s">
        <v>1546</v>
      </c>
      <c r="F2608" s="128">
        <v>21.32</v>
      </c>
      <c r="G2608" s="128">
        <v>21.52</v>
      </c>
      <c r="H2608" s="128">
        <v>17.059999999999999</v>
      </c>
      <c r="I2608" s="311"/>
      <c r="J2608" s="319">
        <f>ROUND(SUMIF(Anlagenbewegungsdaten!B:B,A2608,Anlagenbewegungsdaten!C:C),3)</f>
        <v>0</v>
      </c>
      <c r="K2608" s="320">
        <f>ROUND(SUMIF(Anlagenbewegungsdaten!$B:$B,$A2608,Anlagenbewegungsdaten!$D:$D),2)</f>
        <v>0</v>
      </c>
      <c r="L2608" s="321">
        <f t="shared" si="92"/>
        <v>0</v>
      </c>
      <c r="M2608" s="341" t="s">
        <v>4950</v>
      </c>
      <c r="N2608" s="341" t="s">
        <v>4963</v>
      </c>
      <c r="O2608" s="323">
        <f>ROUND(SUMIF(Anlagenbewegungsdaten_AV!B:B,A2608,Anlagenbewegungsdaten_AV!C:C),3)</f>
        <v>0</v>
      </c>
      <c r="P2608" s="320">
        <f>ROUND(SUMIF(Anlagenbewegungsdaten_AV!$B:$B,$A2608,Anlagenbewegungsdaten_AV!$D:$D),2)</f>
        <v>0</v>
      </c>
      <c r="Q2608" s="321">
        <f t="shared" si="93"/>
        <v>0</v>
      </c>
      <c r="S2608" s="324"/>
      <c r="T2608" s="317"/>
      <c r="U2608" s="325"/>
      <c r="V2608" s="325"/>
    </row>
    <row r="2609" spans="1:22" ht="15" customHeight="1" x14ac:dyDescent="0.25">
      <c r="A2609" s="129" t="s">
        <v>2975</v>
      </c>
      <c r="B2609" s="126" t="s">
        <v>2087</v>
      </c>
      <c r="C2609" s="127" t="s">
        <v>4023</v>
      </c>
      <c r="D2609" s="127" t="s">
        <v>2737</v>
      </c>
      <c r="E2609" s="127" t="s">
        <v>2555</v>
      </c>
      <c r="F2609" s="128">
        <v>21.29</v>
      </c>
      <c r="G2609" s="128">
        <v>21.49</v>
      </c>
      <c r="H2609" s="128">
        <v>17.03</v>
      </c>
      <c r="I2609" s="311"/>
      <c r="J2609" s="319">
        <f>ROUND(SUMIF(Anlagenbewegungsdaten!B:B,A2609,Anlagenbewegungsdaten!C:C),3)</f>
        <v>0</v>
      </c>
      <c r="K2609" s="320">
        <f>ROUND(SUMIF(Anlagenbewegungsdaten!$B:$B,$A2609,Anlagenbewegungsdaten!$D:$D),2)</f>
        <v>0</v>
      </c>
      <c r="L2609" s="321">
        <f t="shared" si="92"/>
        <v>0</v>
      </c>
      <c r="M2609" s="341" t="s">
        <v>4950</v>
      </c>
      <c r="N2609" s="341" t="s">
        <v>4963</v>
      </c>
      <c r="O2609" s="323">
        <f>ROUND(SUMIF(Anlagenbewegungsdaten_AV!B:B,A2609,Anlagenbewegungsdaten_AV!C:C),3)</f>
        <v>0</v>
      </c>
      <c r="P2609" s="320">
        <f>ROUND(SUMIF(Anlagenbewegungsdaten_AV!$B:$B,$A2609,Anlagenbewegungsdaten_AV!$D:$D),2)</f>
        <v>0</v>
      </c>
      <c r="Q2609" s="321">
        <f t="shared" si="93"/>
        <v>0</v>
      </c>
      <c r="S2609" s="324"/>
      <c r="T2609" s="317"/>
      <c r="U2609" s="325"/>
      <c r="V2609" s="325"/>
    </row>
    <row r="2610" spans="1:22" ht="15" customHeight="1" x14ac:dyDescent="0.25">
      <c r="A2610" s="129" t="s">
        <v>3719</v>
      </c>
      <c r="B2610" s="126" t="s">
        <v>2087</v>
      </c>
      <c r="C2610" s="127" t="s">
        <v>4023</v>
      </c>
      <c r="D2610" s="127" t="s">
        <v>3481</v>
      </c>
      <c r="E2610" s="127" t="s">
        <v>3299</v>
      </c>
      <c r="F2610" s="128">
        <v>21.259999999999998</v>
      </c>
      <c r="G2610" s="128">
        <v>21.459999999999997</v>
      </c>
      <c r="H2610" s="128">
        <v>17.010000000000002</v>
      </c>
      <c r="I2610" s="311"/>
      <c r="J2610" s="319">
        <f>ROUND(SUMIF(Anlagenbewegungsdaten!B:B,A2610,Anlagenbewegungsdaten!C:C),3)</f>
        <v>0</v>
      </c>
      <c r="K2610" s="320">
        <f>ROUND(SUMIF(Anlagenbewegungsdaten!$B:$B,$A2610,Anlagenbewegungsdaten!$D:$D),2)</f>
        <v>0</v>
      </c>
      <c r="L2610" s="321">
        <f t="shared" si="92"/>
        <v>0</v>
      </c>
      <c r="M2610" s="341" t="s">
        <v>4950</v>
      </c>
      <c r="N2610" s="341" t="s">
        <v>4963</v>
      </c>
      <c r="O2610" s="323">
        <f>ROUND(SUMIF(Anlagenbewegungsdaten_AV!B:B,A2610,Anlagenbewegungsdaten_AV!C:C),3)</f>
        <v>0</v>
      </c>
      <c r="P2610" s="320">
        <f>ROUND(SUMIF(Anlagenbewegungsdaten_AV!$B:$B,$A2610,Anlagenbewegungsdaten_AV!$D:$D),2)</f>
        <v>0</v>
      </c>
      <c r="Q2610" s="321">
        <f t="shared" si="93"/>
        <v>0</v>
      </c>
      <c r="S2610" s="324"/>
      <c r="T2610" s="317"/>
      <c r="U2610" s="325"/>
      <c r="V2610" s="325"/>
    </row>
    <row r="2611" spans="1:22" ht="15" customHeight="1" x14ac:dyDescent="0.25">
      <c r="A2611" s="129" t="s">
        <v>4492</v>
      </c>
      <c r="B2611" s="126" t="s">
        <v>2087</v>
      </c>
      <c r="C2611" s="127" t="s">
        <v>4023</v>
      </c>
      <c r="D2611" s="127" t="s">
        <v>4252</v>
      </c>
      <c r="E2611" s="127" t="s">
        <v>4069</v>
      </c>
      <c r="F2611" s="128">
        <v>21.23</v>
      </c>
      <c r="G2611" s="128">
        <v>21.43</v>
      </c>
      <c r="H2611" s="128">
        <v>16.98</v>
      </c>
      <c r="I2611" s="311"/>
      <c r="J2611" s="319">
        <f>ROUND(SUMIF(Anlagenbewegungsdaten!B:B,A2611,Anlagenbewegungsdaten!C:C),3)</f>
        <v>0</v>
      </c>
      <c r="K2611" s="320">
        <f>ROUND(SUMIF(Anlagenbewegungsdaten!$B:$B,$A2611,Anlagenbewegungsdaten!$D:$D),2)</f>
        <v>0</v>
      </c>
      <c r="L2611" s="321">
        <f t="shared" si="92"/>
        <v>0</v>
      </c>
      <c r="M2611" s="341" t="s">
        <v>4950</v>
      </c>
      <c r="N2611" s="341" t="s">
        <v>4963</v>
      </c>
      <c r="O2611" s="323">
        <f>ROUND(SUMIF(Anlagenbewegungsdaten_AV!B:B,A2611,Anlagenbewegungsdaten_AV!C:C),3)</f>
        <v>0</v>
      </c>
      <c r="P2611" s="320">
        <f>ROUND(SUMIF(Anlagenbewegungsdaten_AV!$B:$B,$A2611,Anlagenbewegungsdaten_AV!$D:$D),2)</f>
        <v>0</v>
      </c>
      <c r="Q2611" s="321">
        <f t="shared" si="93"/>
        <v>0</v>
      </c>
      <c r="S2611" s="324"/>
      <c r="T2611" s="317"/>
      <c r="U2611" s="325"/>
      <c r="V2611" s="325"/>
    </row>
    <row r="2612" spans="1:22" ht="15" customHeight="1" x14ac:dyDescent="0.25">
      <c r="A2612" s="129" t="s">
        <v>2285</v>
      </c>
      <c r="B2612" s="126" t="s">
        <v>2087</v>
      </c>
      <c r="C2612" s="127" t="s">
        <v>4023</v>
      </c>
      <c r="D2612" s="127" t="s">
        <v>1847</v>
      </c>
      <c r="E2612" s="127" t="s">
        <v>2462</v>
      </c>
      <c r="F2612" s="128">
        <v>19.32</v>
      </c>
      <c r="G2612" s="128">
        <v>19.52</v>
      </c>
      <c r="H2612" s="128">
        <v>15.46</v>
      </c>
      <c r="I2612" s="311"/>
      <c r="J2612" s="319">
        <f>ROUND(SUMIF(Anlagenbewegungsdaten!B:B,A2612,Anlagenbewegungsdaten!C:C),3)</f>
        <v>0</v>
      </c>
      <c r="K2612" s="320">
        <f>ROUND(SUMIF(Anlagenbewegungsdaten!$B:$B,$A2612,Anlagenbewegungsdaten!$D:$D),2)</f>
        <v>0</v>
      </c>
      <c r="L2612" s="321">
        <f t="shared" si="92"/>
        <v>0</v>
      </c>
      <c r="M2612" s="341" t="s">
        <v>4950</v>
      </c>
      <c r="N2612" s="341" t="s">
        <v>4963</v>
      </c>
      <c r="O2612" s="323">
        <f>ROUND(SUMIF(Anlagenbewegungsdaten_AV!B:B,A2612,Anlagenbewegungsdaten_AV!C:C),3)</f>
        <v>0</v>
      </c>
      <c r="P2612" s="320">
        <f>ROUND(SUMIF(Anlagenbewegungsdaten_AV!$B:$B,$A2612,Anlagenbewegungsdaten_AV!$D:$D),2)</f>
        <v>0</v>
      </c>
      <c r="Q2612" s="321">
        <f t="shared" si="93"/>
        <v>0</v>
      </c>
      <c r="S2612" s="324"/>
      <c r="T2612" s="317"/>
      <c r="U2612" s="325"/>
      <c r="V2612" s="325"/>
    </row>
    <row r="2613" spans="1:22" ht="15" customHeight="1" x14ac:dyDescent="0.25">
      <c r="A2613" s="129" t="s">
        <v>2286</v>
      </c>
      <c r="B2613" s="126" t="s">
        <v>2087</v>
      </c>
      <c r="C2613" s="127" t="s">
        <v>4023</v>
      </c>
      <c r="D2613" s="127" t="s">
        <v>1849</v>
      </c>
      <c r="E2613" s="127" t="s">
        <v>2465</v>
      </c>
      <c r="F2613" s="128">
        <v>21.32</v>
      </c>
      <c r="G2613" s="128">
        <v>21.52</v>
      </c>
      <c r="H2613" s="128">
        <v>17.059999999999999</v>
      </c>
      <c r="I2613" s="311"/>
      <c r="J2613" s="319">
        <f>ROUND(SUMIF(Anlagenbewegungsdaten!B:B,A2613,Anlagenbewegungsdaten!C:C),3)</f>
        <v>0</v>
      </c>
      <c r="K2613" s="320">
        <f>ROUND(SUMIF(Anlagenbewegungsdaten!$B:$B,$A2613,Anlagenbewegungsdaten!$D:$D),2)</f>
        <v>0</v>
      </c>
      <c r="L2613" s="321">
        <f t="shared" si="92"/>
        <v>0</v>
      </c>
      <c r="M2613" s="341" t="s">
        <v>4950</v>
      </c>
      <c r="N2613" s="341" t="s">
        <v>4963</v>
      </c>
      <c r="O2613" s="323">
        <f>ROUND(SUMIF(Anlagenbewegungsdaten_AV!B:B,A2613,Anlagenbewegungsdaten_AV!C:C),3)</f>
        <v>0</v>
      </c>
      <c r="P2613" s="320">
        <f>ROUND(SUMIF(Anlagenbewegungsdaten_AV!$B:$B,$A2613,Anlagenbewegungsdaten_AV!$D:$D),2)</f>
        <v>0</v>
      </c>
      <c r="Q2613" s="321">
        <f t="shared" si="93"/>
        <v>0</v>
      </c>
      <c r="S2613" s="324"/>
      <c r="T2613" s="317"/>
      <c r="U2613" s="325"/>
      <c r="V2613" s="325"/>
    </row>
    <row r="2614" spans="1:22" ht="15" customHeight="1" x14ac:dyDescent="0.25">
      <c r="A2614" s="129" t="s">
        <v>2287</v>
      </c>
      <c r="B2614" s="126" t="s">
        <v>2087</v>
      </c>
      <c r="C2614" s="127" t="s">
        <v>4023</v>
      </c>
      <c r="D2614" s="127" t="s">
        <v>1851</v>
      </c>
      <c r="E2614" s="127" t="s">
        <v>1543</v>
      </c>
      <c r="F2614" s="128">
        <v>22.32</v>
      </c>
      <c r="G2614" s="128">
        <v>22.52</v>
      </c>
      <c r="H2614" s="128">
        <v>17.86</v>
      </c>
      <c r="I2614" s="311"/>
      <c r="J2614" s="319">
        <f>ROUND(SUMIF(Anlagenbewegungsdaten!B:B,A2614,Anlagenbewegungsdaten!C:C),3)</f>
        <v>0</v>
      </c>
      <c r="K2614" s="320">
        <f>ROUND(SUMIF(Anlagenbewegungsdaten!$B:$B,$A2614,Anlagenbewegungsdaten!$D:$D),2)</f>
        <v>0</v>
      </c>
      <c r="L2614" s="321">
        <f t="shared" si="92"/>
        <v>0</v>
      </c>
      <c r="M2614" s="341" t="s">
        <v>4950</v>
      </c>
      <c r="N2614" s="341" t="s">
        <v>4963</v>
      </c>
      <c r="O2614" s="323">
        <f>ROUND(SUMIF(Anlagenbewegungsdaten_AV!B:B,A2614,Anlagenbewegungsdaten_AV!C:C),3)</f>
        <v>0</v>
      </c>
      <c r="P2614" s="320">
        <f>ROUND(SUMIF(Anlagenbewegungsdaten_AV!$B:$B,$A2614,Anlagenbewegungsdaten_AV!$D:$D),2)</f>
        <v>0</v>
      </c>
      <c r="Q2614" s="321">
        <f t="shared" si="93"/>
        <v>0</v>
      </c>
      <c r="S2614" s="324"/>
      <c r="T2614" s="317"/>
      <c r="U2614" s="325"/>
      <c r="V2614" s="325"/>
    </row>
    <row r="2615" spans="1:22" ht="15" customHeight="1" x14ac:dyDescent="0.25">
      <c r="A2615" s="129" t="s">
        <v>2288</v>
      </c>
      <c r="B2615" s="126" t="s">
        <v>2087</v>
      </c>
      <c r="C2615" s="127" t="s">
        <v>4023</v>
      </c>
      <c r="D2615" s="127" t="s">
        <v>1853</v>
      </c>
      <c r="E2615" s="127" t="s">
        <v>1546</v>
      </c>
      <c r="F2615" s="128">
        <v>22.32</v>
      </c>
      <c r="G2615" s="128">
        <v>22.52</v>
      </c>
      <c r="H2615" s="128">
        <v>17.86</v>
      </c>
      <c r="I2615" s="311"/>
      <c r="J2615" s="319">
        <f>ROUND(SUMIF(Anlagenbewegungsdaten!B:B,A2615,Anlagenbewegungsdaten!C:C),3)</f>
        <v>0</v>
      </c>
      <c r="K2615" s="320">
        <f>ROUND(SUMIF(Anlagenbewegungsdaten!$B:$B,$A2615,Anlagenbewegungsdaten!$D:$D),2)</f>
        <v>0</v>
      </c>
      <c r="L2615" s="321">
        <f t="shared" si="92"/>
        <v>0</v>
      </c>
      <c r="M2615" s="341" t="s">
        <v>4950</v>
      </c>
      <c r="N2615" s="341" t="s">
        <v>4963</v>
      </c>
      <c r="O2615" s="323">
        <f>ROUND(SUMIF(Anlagenbewegungsdaten_AV!B:B,A2615,Anlagenbewegungsdaten_AV!C:C),3)</f>
        <v>0</v>
      </c>
      <c r="P2615" s="320">
        <f>ROUND(SUMIF(Anlagenbewegungsdaten_AV!$B:$B,$A2615,Anlagenbewegungsdaten_AV!$D:$D),2)</f>
        <v>0</v>
      </c>
      <c r="Q2615" s="321">
        <f t="shared" si="93"/>
        <v>0</v>
      </c>
      <c r="S2615" s="324"/>
      <c r="T2615" s="317"/>
      <c r="U2615" s="325"/>
      <c r="V2615" s="325"/>
    </row>
    <row r="2616" spans="1:22" ht="15" customHeight="1" x14ac:dyDescent="0.25">
      <c r="A2616" s="129" t="s">
        <v>2976</v>
      </c>
      <c r="B2616" s="126" t="s">
        <v>2087</v>
      </c>
      <c r="C2616" s="127" t="s">
        <v>4023</v>
      </c>
      <c r="D2616" s="127" t="s">
        <v>2739</v>
      </c>
      <c r="E2616" s="127" t="s">
        <v>2555</v>
      </c>
      <c r="F2616" s="128">
        <v>22.29</v>
      </c>
      <c r="G2616" s="128">
        <v>22.49</v>
      </c>
      <c r="H2616" s="128">
        <v>17.829999999999998</v>
      </c>
      <c r="I2616" s="311"/>
      <c r="J2616" s="319">
        <f>ROUND(SUMIF(Anlagenbewegungsdaten!B:B,A2616,Anlagenbewegungsdaten!C:C),3)</f>
        <v>0</v>
      </c>
      <c r="K2616" s="320">
        <f>ROUND(SUMIF(Anlagenbewegungsdaten!$B:$B,$A2616,Anlagenbewegungsdaten!$D:$D),2)</f>
        <v>0</v>
      </c>
      <c r="L2616" s="321">
        <f t="shared" si="92"/>
        <v>0</v>
      </c>
      <c r="M2616" s="341" t="s">
        <v>4950</v>
      </c>
      <c r="N2616" s="341" t="s">
        <v>4963</v>
      </c>
      <c r="O2616" s="323">
        <f>ROUND(SUMIF(Anlagenbewegungsdaten_AV!B:B,A2616,Anlagenbewegungsdaten_AV!C:C),3)</f>
        <v>0</v>
      </c>
      <c r="P2616" s="320">
        <f>ROUND(SUMIF(Anlagenbewegungsdaten_AV!$B:$B,$A2616,Anlagenbewegungsdaten_AV!$D:$D),2)</f>
        <v>0</v>
      </c>
      <c r="Q2616" s="321">
        <f t="shared" si="93"/>
        <v>0</v>
      </c>
      <c r="S2616" s="324"/>
      <c r="T2616" s="317"/>
      <c r="U2616" s="325"/>
      <c r="V2616" s="325"/>
    </row>
    <row r="2617" spans="1:22" ht="15" customHeight="1" x14ac:dyDescent="0.25">
      <c r="A2617" s="129" t="s">
        <v>3720</v>
      </c>
      <c r="B2617" s="126" t="s">
        <v>2087</v>
      </c>
      <c r="C2617" s="127" t="s">
        <v>4023</v>
      </c>
      <c r="D2617" s="127" t="s">
        <v>3483</v>
      </c>
      <c r="E2617" s="127" t="s">
        <v>3299</v>
      </c>
      <c r="F2617" s="128">
        <v>22.259999999999998</v>
      </c>
      <c r="G2617" s="128">
        <v>22.459999999999997</v>
      </c>
      <c r="H2617" s="128">
        <v>17.809999999999999</v>
      </c>
      <c r="I2617" s="311"/>
      <c r="J2617" s="319">
        <f>ROUND(SUMIF(Anlagenbewegungsdaten!B:B,A2617,Anlagenbewegungsdaten!C:C),3)</f>
        <v>0</v>
      </c>
      <c r="K2617" s="320">
        <f>ROUND(SUMIF(Anlagenbewegungsdaten!$B:$B,$A2617,Anlagenbewegungsdaten!$D:$D),2)</f>
        <v>0</v>
      </c>
      <c r="L2617" s="321">
        <f t="shared" si="92"/>
        <v>0</v>
      </c>
      <c r="M2617" s="341" t="s">
        <v>4950</v>
      </c>
      <c r="N2617" s="341" t="s">
        <v>4963</v>
      </c>
      <c r="O2617" s="323">
        <f>ROUND(SUMIF(Anlagenbewegungsdaten_AV!B:B,A2617,Anlagenbewegungsdaten_AV!C:C),3)</f>
        <v>0</v>
      </c>
      <c r="P2617" s="320">
        <f>ROUND(SUMIF(Anlagenbewegungsdaten_AV!$B:$B,$A2617,Anlagenbewegungsdaten_AV!$D:$D),2)</f>
        <v>0</v>
      </c>
      <c r="Q2617" s="321">
        <f t="shared" si="93"/>
        <v>0</v>
      </c>
      <c r="S2617" s="324"/>
      <c r="T2617" s="317"/>
      <c r="U2617" s="325"/>
      <c r="V2617" s="325"/>
    </row>
    <row r="2618" spans="1:22" ht="15" customHeight="1" x14ac:dyDescent="0.25">
      <c r="A2618" s="129" t="s">
        <v>4493</v>
      </c>
      <c r="B2618" s="126" t="s">
        <v>2087</v>
      </c>
      <c r="C2618" s="127" t="s">
        <v>4023</v>
      </c>
      <c r="D2618" s="127" t="s">
        <v>4254</v>
      </c>
      <c r="E2618" s="127" t="s">
        <v>4069</v>
      </c>
      <c r="F2618" s="128">
        <v>22.23</v>
      </c>
      <c r="G2618" s="128">
        <v>22.43</v>
      </c>
      <c r="H2618" s="128">
        <v>17.78</v>
      </c>
      <c r="I2618" s="311"/>
      <c r="J2618" s="319">
        <f>ROUND(SUMIF(Anlagenbewegungsdaten!B:B,A2618,Anlagenbewegungsdaten!C:C),3)</f>
        <v>0</v>
      </c>
      <c r="K2618" s="320">
        <f>ROUND(SUMIF(Anlagenbewegungsdaten!$B:$B,$A2618,Anlagenbewegungsdaten!$D:$D),2)</f>
        <v>0</v>
      </c>
      <c r="L2618" s="321">
        <f t="shared" si="92"/>
        <v>0</v>
      </c>
      <c r="M2618" s="341" t="s">
        <v>4950</v>
      </c>
      <c r="N2618" s="341" t="s">
        <v>4963</v>
      </c>
      <c r="O2618" s="323">
        <f>ROUND(SUMIF(Anlagenbewegungsdaten_AV!B:B,A2618,Anlagenbewegungsdaten_AV!C:C),3)</f>
        <v>0</v>
      </c>
      <c r="P2618" s="320">
        <f>ROUND(SUMIF(Anlagenbewegungsdaten_AV!$B:$B,$A2618,Anlagenbewegungsdaten_AV!$D:$D),2)</f>
        <v>0</v>
      </c>
      <c r="Q2618" s="321">
        <f t="shared" si="93"/>
        <v>0</v>
      </c>
      <c r="S2618" s="324"/>
      <c r="T2618" s="317"/>
      <c r="U2618" s="325"/>
      <c r="V2618" s="325"/>
    </row>
    <row r="2619" spans="1:22" ht="15" customHeight="1" x14ac:dyDescent="0.25">
      <c r="A2619" s="129" t="s">
        <v>2289</v>
      </c>
      <c r="B2619" s="126" t="s">
        <v>2087</v>
      </c>
      <c r="C2619" s="127" t="s">
        <v>4023</v>
      </c>
      <c r="D2619" s="127" t="s">
        <v>1855</v>
      </c>
      <c r="E2619" s="127" t="s">
        <v>2462</v>
      </c>
      <c r="F2619" s="128">
        <v>19.32</v>
      </c>
      <c r="G2619" s="128">
        <v>19.52</v>
      </c>
      <c r="H2619" s="128">
        <v>15.46</v>
      </c>
      <c r="I2619" s="311"/>
      <c r="J2619" s="319">
        <f>ROUND(SUMIF(Anlagenbewegungsdaten!B:B,A2619,Anlagenbewegungsdaten!C:C),3)</f>
        <v>0</v>
      </c>
      <c r="K2619" s="320">
        <f>ROUND(SUMIF(Anlagenbewegungsdaten!$B:$B,$A2619,Anlagenbewegungsdaten!$D:$D),2)</f>
        <v>0</v>
      </c>
      <c r="L2619" s="321">
        <f t="shared" si="92"/>
        <v>0</v>
      </c>
      <c r="M2619" s="341" t="s">
        <v>4950</v>
      </c>
      <c r="N2619" s="341" t="s">
        <v>4963</v>
      </c>
      <c r="O2619" s="323">
        <f>ROUND(SUMIF(Anlagenbewegungsdaten_AV!B:B,A2619,Anlagenbewegungsdaten_AV!C:C),3)</f>
        <v>0</v>
      </c>
      <c r="P2619" s="320">
        <f>ROUND(SUMIF(Anlagenbewegungsdaten_AV!$B:$B,$A2619,Anlagenbewegungsdaten_AV!$D:$D),2)</f>
        <v>0</v>
      </c>
      <c r="Q2619" s="321">
        <f t="shared" si="93"/>
        <v>0</v>
      </c>
      <c r="S2619" s="324"/>
      <c r="T2619" s="317"/>
      <c r="U2619" s="325"/>
      <c r="V2619" s="325"/>
    </row>
    <row r="2620" spans="1:22" ht="15" customHeight="1" x14ac:dyDescent="0.25">
      <c r="A2620" s="129" t="s">
        <v>2290</v>
      </c>
      <c r="B2620" s="126" t="s">
        <v>2087</v>
      </c>
      <c r="C2620" s="127" t="s">
        <v>4023</v>
      </c>
      <c r="D2620" s="127" t="s">
        <v>1857</v>
      </c>
      <c r="E2620" s="127" t="s">
        <v>2465</v>
      </c>
      <c r="F2620" s="128">
        <v>21.32</v>
      </c>
      <c r="G2620" s="128">
        <v>21.52</v>
      </c>
      <c r="H2620" s="128">
        <v>17.059999999999999</v>
      </c>
      <c r="I2620" s="311"/>
      <c r="J2620" s="319">
        <f>ROUND(SUMIF(Anlagenbewegungsdaten!B:B,A2620,Anlagenbewegungsdaten!C:C),3)</f>
        <v>0</v>
      </c>
      <c r="K2620" s="320">
        <f>ROUND(SUMIF(Anlagenbewegungsdaten!$B:$B,$A2620,Anlagenbewegungsdaten!$D:$D),2)</f>
        <v>0</v>
      </c>
      <c r="L2620" s="321">
        <f t="shared" si="92"/>
        <v>0</v>
      </c>
      <c r="M2620" s="341" t="s">
        <v>4950</v>
      </c>
      <c r="N2620" s="341" t="s">
        <v>4963</v>
      </c>
      <c r="O2620" s="323">
        <f>ROUND(SUMIF(Anlagenbewegungsdaten_AV!B:B,A2620,Anlagenbewegungsdaten_AV!C:C),3)</f>
        <v>0</v>
      </c>
      <c r="P2620" s="320">
        <f>ROUND(SUMIF(Anlagenbewegungsdaten_AV!$B:$B,$A2620,Anlagenbewegungsdaten_AV!$D:$D),2)</f>
        <v>0</v>
      </c>
      <c r="Q2620" s="321">
        <f t="shared" si="93"/>
        <v>0</v>
      </c>
      <c r="S2620" s="324"/>
      <c r="T2620" s="317"/>
      <c r="U2620" s="325"/>
      <c r="V2620" s="325"/>
    </row>
    <row r="2621" spans="1:22" ht="15" customHeight="1" x14ac:dyDescent="0.25">
      <c r="A2621" s="129" t="s">
        <v>2291</v>
      </c>
      <c r="B2621" s="126" t="s">
        <v>2087</v>
      </c>
      <c r="C2621" s="127" t="s">
        <v>4023</v>
      </c>
      <c r="D2621" s="127" t="s">
        <v>1859</v>
      </c>
      <c r="E2621" s="127" t="s">
        <v>1543</v>
      </c>
      <c r="F2621" s="128">
        <v>22.32</v>
      </c>
      <c r="G2621" s="128">
        <v>22.52</v>
      </c>
      <c r="H2621" s="128">
        <v>17.86</v>
      </c>
      <c r="I2621" s="311"/>
      <c r="J2621" s="319">
        <f>ROUND(SUMIF(Anlagenbewegungsdaten!B:B,A2621,Anlagenbewegungsdaten!C:C),3)</f>
        <v>0</v>
      </c>
      <c r="K2621" s="320">
        <f>ROUND(SUMIF(Anlagenbewegungsdaten!$B:$B,$A2621,Anlagenbewegungsdaten!$D:$D),2)</f>
        <v>0</v>
      </c>
      <c r="L2621" s="321">
        <f t="shared" si="92"/>
        <v>0</v>
      </c>
      <c r="M2621" s="341" t="s">
        <v>4950</v>
      </c>
      <c r="N2621" s="341" t="s">
        <v>4963</v>
      </c>
      <c r="O2621" s="323">
        <f>ROUND(SUMIF(Anlagenbewegungsdaten_AV!B:B,A2621,Anlagenbewegungsdaten_AV!C:C),3)</f>
        <v>0</v>
      </c>
      <c r="P2621" s="320">
        <f>ROUND(SUMIF(Anlagenbewegungsdaten_AV!$B:$B,$A2621,Anlagenbewegungsdaten_AV!$D:$D),2)</f>
        <v>0</v>
      </c>
      <c r="Q2621" s="321">
        <f t="shared" si="93"/>
        <v>0</v>
      </c>
      <c r="S2621" s="324"/>
      <c r="T2621" s="317"/>
      <c r="U2621" s="325"/>
      <c r="V2621" s="325"/>
    </row>
    <row r="2622" spans="1:22" ht="15" customHeight="1" x14ac:dyDescent="0.25">
      <c r="A2622" s="129" t="s">
        <v>2292</v>
      </c>
      <c r="B2622" s="126" t="s">
        <v>2087</v>
      </c>
      <c r="C2622" s="127" t="s">
        <v>4023</v>
      </c>
      <c r="D2622" s="127" t="s">
        <v>1861</v>
      </c>
      <c r="E2622" s="127" t="s">
        <v>1546</v>
      </c>
      <c r="F2622" s="128">
        <v>22.32</v>
      </c>
      <c r="G2622" s="128">
        <v>22.52</v>
      </c>
      <c r="H2622" s="128">
        <v>17.86</v>
      </c>
      <c r="I2622" s="311"/>
      <c r="J2622" s="319">
        <f>ROUND(SUMIF(Anlagenbewegungsdaten!B:B,A2622,Anlagenbewegungsdaten!C:C),3)</f>
        <v>0</v>
      </c>
      <c r="K2622" s="320">
        <f>ROUND(SUMIF(Anlagenbewegungsdaten!$B:$B,$A2622,Anlagenbewegungsdaten!$D:$D),2)</f>
        <v>0</v>
      </c>
      <c r="L2622" s="321">
        <f t="shared" si="92"/>
        <v>0</v>
      </c>
      <c r="M2622" s="341" t="s">
        <v>4950</v>
      </c>
      <c r="N2622" s="341" t="s">
        <v>4963</v>
      </c>
      <c r="O2622" s="323">
        <f>ROUND(SUMIF(Anlagenbewegungsdaten_AV!B:B,A2622,Anlagenbewegungsdaten_AV!C:C),3)</f>
        <v>0</v>
      </c>
      <c r="P2622" s="320">
        <f>ROUND(SUMIF(Anlagenbewegungsdaten_AV!$B:$B,$A2622,Anlagenbewegungsdaten_AV!$D:$D),2)</f>
        <v>0</v>
      </c>
      <c r="Q2622" s="321">
        <f t="shared" si="93"/>
        <v>0</v>
      </c>
      <c r="S2622" s="324"/>
      <c r="T2622" s="317"/>
      <c r="U2622" s="325"/>
      <c r="V2622" s="325"/>
    </row>
    <row r="2623" spans="1:22" ht="15" customHeight="1" x14ac:dyDescent="0.25">
      <c r="A2623" s="129" t="s">
        <v>2977</v>
      </c>
      <c r="B2623" s="126" t="s">
        <v>2087</v>
      </c>
      <c r="C2623" s="127" t="s">
        <v>4023</v>
      </c>
      <c r="D2623" s="127" t="s">
        <v>2741</v>
      </c>
      <c r="E2623" s="127" t="s">
        <v>2555</v>
      </c>
      <c r="F2623" s="128">
        <v>22.29</v>
      </c>
      <c r="G2623" s="128">
        <v>22.49</v>
      </c>
      <c r="H2623" s="128">
        <v>17.829999999999998</v>
      </c>
      <c r="I2623" s="311"/>
      <c r="J2623" s="319">
        <f>ROUND(SUMIF(Anlagenbewegungsdaten!B:B,A2623,Anlagenbewegungsdaten!C:C),3)</f>
        <v>0</v>
      </c>
      <c r="K2623" s="320">
        <f>ROUND(SUMIF(Anlagenbewegungsdaten!$B:$B,$A2623,Anlagenbewegungsdaten!$D:$D),2)</f>
        <v>0</v>
      </c>
      <c r="L2623" s="321">
        <f t="shared" si="92"/>
        <v>0</v>
      </c>
      <c r="M2623" s="341" t="s">
        <v>4950</v>
      </c>
      <c r="N2623" s="341" t="s">
        <v>4963</v>
      </c>
      <c r="O2623" s="323">
        <f>ROUND(SUMIF(Anlagenbewegungsdaten_AV!B:B,A2623,Anlagenbewegungsdaten_AV!C:C),3)</f>
        <v>0</v>
      </c>
      <c r="P2623" s="320">
        <f>ROUND(SUMIF(Anlagenbewegungsdaten_AV!$B:$B,$A2623,Anlagenbewegungsdaten_AV!$D:$D),2)</f>
        <v>0</v>
      </c>
      <c r="Q2623" s="321">
        <f t="shared" si="93"/>
        <v>0</v>
      </c>
      <c r="S2623" s="324"/>
      <c r="T2623" s="317"/>
      <c r="U2623" s="325"/>
      <c r="V2623" s="325"/>
    </row>
    <row r="2624" spans="1:22" ht="15" customHeight="1" x14ac:dyDescent="0.25">
      <c r="A2624" s="129" t="s">
        <v>3721</v>
      </c>
      <c r="B2624" s="126" t="s">
        <v>2087</v>
      </c>
      <c r="C2624" s="127" t="s">
        <v>4023</v>
      </c>
      <c r="D2624" s="127" t="s">
        <v>3485</v>
      </c>
      <c r="E2624" s="127" t="s">
        <v>3299</v>
      </c>
      <c r="F2624" s="128">
        <v>22.259999999999998</v>
      </c>
      <c r="G2624" s="128">
        <v>22.459999999999997</v>
      </c>
      <c r="H2624" s="128">
        <v>17.809999999999999</v>
      </c>
      <c r="I2624" s="311"/>
      <c r="J2624" s="319">
        <f>ROUND(SUMIF(Anlagenbewegungsdaten!B:B,A2624,Anlagenbewegungsdaten!C:C),3)</f>
        <v>0</v>
      </c>
      <c r="K2624" s="320">
        <f>ROUND(SUMIF(Anlagenbewegungsdaten!$B:$B,$A2624,Anlagenbewegungsdaten!$D:$D),2)</f>
        <v>0</v>
      </c>
      <c r="L2624" s="321">
        <f t="shared" si="92"/>
        <v>0</v>
      </c>
      <c r="M2624" s="341" t="s">
        <v>4950</v>
      </c>
      <c r="N2624" s="341" t="s">
        <v>4963</v>
      </c>
      <c r="O2624" s="323">
        <f>ROUND(SUMIF(Anlagenbewegungsdaten_AV!B:B,A2624,Anlagenbewegungsdaten_AV!C:C),3)</f>
        <v>0</v>
      </c>
      <c r="P2624" s="320">
        <f>ROUND(SUMIF(Anlagenbewegungsdaten_AV!$B:$B,$A2624,Anlagenbewegungsdaten_AV!$D:$D),2)</f>
        <v>0</v>
      </c>
      <c r="Q2624" s="321">
        <f t="shared" si="93"/>
        <v>0</v>
      </c>
      <c r="S2624" s="324"/>
      <c r="T2624" s="317"/>
      <c r="U2624" s="325"/>
      <c r="V2624" s="325"/>
    </row>
    <row r="2625" spans="1:22" ht="15" customHeight="1" x14ac:dyDescent="0.25">
      <c r="A2625" s="129" t="s">
        <v>4494</v>
      </c>
      <c r="B2625" s="126" t="s">
        <v>2087</v>
      </c>
      <c r="C2625" s="127" t="s">
        <v>4023</v>
      </c>
      <c r="D2625" s="127" t="s">
        <v>4256</v>
      </c>
      <c r="E2625" s="127" t="s">
        <v>4069</v>
      </c>
      <c r="F2625" s="128">
        <v>22.23</v>
      </c>
      <c r="G2625" s="128">
        <v>22.43</v>
      </c>
      <c r="H2625" s="128">
        <v>17.78</v>
      </c>
      <c r="I2625" s="311"/>
      <c r="J2625" s="319">
        <f>ROUND(SUMIF(Anlagenbewegungsdaten!B:B,A2625,Anlagenbewegungsdaten!C:C),3)</f>
        <v>0</v>
      </c>
      <c r="K2625" s="320">
        <f>ROUND(SUMIF(Anlagenbewegungsdaten!$B:$B,$A2625,Anlagenbewegungsdaten!$D:$D),2)</f>
        <v>0</v>
      </c>
      <c r="L2625" s="321">
        <f t="shared" si="92"/>
        <v>0</v>
      </c>
      <c r="M2625" s="341" t="s">
        <v>4950</v>
      </c>
      <c r="N2625" s="341" t="s">
        <v>4963</v>
      </c>
      <c r="O2625" s="323">
        <f>ROUND(SUMIF(Anlagenbewegungsdaten_AV!B:B,A2625,Anlagenbewegungsdaten_AV!C:C),3)</f>
        <v>0</v>
      </c>
      <c r="P2625" s="320">
        <f>ROUND(SUMIF(Anlagenbewegungsdaten_AV!$B:$B,$A2625,Anlagenbewegungsdaten_AV!$D:$D),2)</f>
        <v>0</v>
      </c>
      <c r="Q2625" s="321">
        <f t="shared" si="93"/>
        <v>0</v>
      </c>
      <c r="S2625" s="324"/>
      <c r="T2625" s="317"/>
      <c r="U2625" s="325"/>
      <c r="V2625" s="325"/>
    </row>
    <row r="2626" spans="1:22" ht="15" customHeight="1" x14ac:dyDescent="0.25">
      <c r="A2626" s="129" t="s">
        <v>2293</v>
      </c>
      <c r="B2626" s="126" t="s">
        <v>2087</v>
      </c>
      <c r="C2626" s="127" t="s">
        <v>4023</v>
      </c>
      <c r="D2626" s="127" t="s">
        <v>1863</v>
      </c>
      <c r="E2626" s="127" t="s">
        <v>2462</v>
      </c>
      <c r="F2626" s="128">
        <v>20.32</v>
      </c>
      <c r="G2626" s="128">
        <v>20.52</v>
      </c>
      <c r="H2626" s="128">
        <v>16.260000000000002</v>
      </c>
      <c r="I2626" s="311"/>
      <c r="J2626" s="319">
        <f>ROUND(SUMIF(Anlagenbewegungsdaten!B:B,A2626,Anlagenbewegungsdaten!C:C),3)</f>
        <v>0</v>
      </c>
      <c r="K2626" s="320">
        <f>ROUND(SUMIF(Anlagenbewegungsdaten!$B:$B,$A2626,Anlagenbewegungsdaten!$D:$D),2)</f>
        <v>0</v>
      </c>
      <c r="L2626" s="321">
        <f t="shared" si="92"/>
        <v>0</v>
      </c>
      <c r="M2626" s="341" t="s">
        <v>4950</v>
      </c>
      <c r="N2626" s="341" t="s">
        <v>4963</v>
      </c>
      <c r="O2626" s="323">
        <f>ROUND(SUMIF(Anlagenbewegungsdaten_AV!B:B,A2626,Anlagenbewegungsdaten_AV!C:C),3)</f>
        <v>0</v>
      </c>
      <c r="P2626" s="320">
        <f>ROUND(SUMIF(Anlagenbewegungsdaten_AV!$B:$B,$A2626,Anlagenbewegungsdaten_AV!$D:$D),2)</f>
        <v>0</v>
      </c>
      <c r="Q2626" s="321">
        <f t="shared" si="93"/>
        <v>0</v>
      </c>
      <c r="S2626" s="324"/>
      <c r="T2626" s="317"/>
      <c r="U2626" s="325"/>
      <c r="V2626" s="325"/>
    </row>
    <row r="2627" spans="1:22" ht="15" customHeight="1" x14ac:dyDescent="0.25">
      <c r="A2627" s="129" t="s">
        <v>2294</v>
      </c>
      <c r="B2627" s="126" t="s">
        <v>2087</v>
      </c>
      <c r="C2627" s="127" t="s">
        <v>4023</v>
      </c>
      <c r="D2627" s="127" t="s">
        <v>1865</v>
      </c>
      <c r="E2627" s="127" t="s">
        <v>2465</v>
      </c>
      <c r="F2627" s="128">
        <v>22.32</v>
      </c>
      <c r="G2627" s="128">
        <v>22.52</v>
      </c>
      <c r="H2627" s="128">
        <v>17.86</v>
      </c>
      <c r="I2627" s="311"/>
      <c r="J2627" s="319">
        <f>ROUND(SUMIF(Anlagenbewegungsdaten!B:B,A2627,Anlagenbewegungsdaten!C:C),3)</f>
        <v>0</v>
      </c>
      <c r="K2627" s="320">
        <f>ROUND(SUMIF(Anlagenbewegungsdaten!$B:$B,$A2627,Anlagenbewegungsdaten!$D:$D),2)</f>
        <v>0</v>
      </c>
      <c r="L2627" s="321">
        <f t="shared" si="92"/>
        <v>0</v>
      </c>
      <c r="M2627" s="341" t="s">
        <v>4950</v>
      </c>
      <c r="N2627" s="341" t="s">
        <v>4963</v>
      </c>
      <c r="O2627" s="323">
        <f>ROUND(SUMIF(Anlagenbewegungsdaten_AV!B:B,A2627,Anlagenbewegungsdaten_AV!C:C),3)</f>
        <v>0</v>
      </c>
      <c r="P2627" s="320">
        <f>ROUND(SUMIF(Anlagenbewegungsdaten_AV!$B:$B,$A2627,Anlagenbewegungsdaten_AV!$D:$D),2)</f>
        <v>0</v>
      </c>
      <c r="Q2627" s="321">
        <f t="shared" si="93"/>
        <v>0</v>
      </c>
      <c r="S2627" s="324"/>
      <c r="T2627" s="317"/>
      <c r="U2627" s="325"/>
      <c r="V2627" s="325"/>
    </row>
    <row r="2628" spans="1:22" ht="15" customHeight="1" x14ac:dyDescent="0.25">
      <c r="A2628" s="129" t="s">
        <v>1184</v>
      </c>
      <c r="B2628" s="126" t="s">
        <v>2087</v>
      </c>
      <c r="C2628" s="127" t="s">
        <v>4023</v>
      </c>
      <c r="D2628" s="127" t="s">
        <v>1867</v>
      </c>
      <c r="E2628" s="127" t="s">
        <v>1543</v>
      </c>
      <c r="F2628" s="128">
        <v>23.32</v>
      </c>
      <c r="G2628" s="128">
        <v>23.52</v>
      </c>
      <c r="H2628" s="128">
        <v>18.66</v>
      </c>
      <c r="I2628" s="311"/>
      <c r="J2628" s="319">
        <f>ROUND(SUMIF(Anlagenbewegungsdaten!B:B,A2628,Anlagenbewegungsdaten!C:C),3)</f>
        <v>0</v>
      </c>
      <c r="K2628" s="320">
        <f>ROUND(SUMIF(Anlagenbewegungsdaten!$B:$B,$A2628,Anlagenbewegungsdaten!$D:$D),2)</f>
        <v>0</v>
      </c>
      <c r="L2628" s="321">
        <f t="shared" si="92"/>
        <v>0</v>
      </c>
      <c r="M2628" s="341" t="s">
        <v>4950</v>
      </c>
      <c r="N2628" s="341" t="s">
        <v>4963</v>
      </c>
      <c r="O2628" s="323">
        <f>ROUND(SUMIF(Anlagenbewegungsdaten_AV!B:B,A2628,Anlagenbewegungsdaten_AV!C:C),3)</f>
        <v>0</v>
      </c>
      <c r="P2628" s="320">
        <f>ROUND(SUMIF(Anlagenbewegungsdaten_AV!$B:$B,$A2628,Anlagenbewegungsdaten_AV!$D:$D),2)</f>
        <v>0</v>
      </c>
      <c r="Q2628" s="321">
        <f t="shared" si="93"/>
        <v>0</v>
      </c>
      <c r="S2628" s="324"/>
      <c r="T2628" s="317"/>
      <c r="U2628" s="325"/>
      <c r="V2628" s="325"/>
    </row>
    <row r="2629" spans="1:22" ht="15" customHeight="1" x14ac:dyDescent="0.25">
      <c r="A2629" s="129" t="s">
        <v>1185</v>
      </c>
      <c r="B2629" s="126" t="s">
        <v>2087</v>
      </c>
      <c r="C2629" s="127" t="s">
        <v>4023</v>
      </c>
      <c r="D2629" s="127" t="s">
        <v>1869</v>
      </c>
      <c r="E2629" s="127" t="s">
        <v>1546</v>
      </c>
      <c r="F2629" s="128">
        <v>23.32</v>
      </c>
      <c r="G2629" s="128">
        <v>23.52</v>
      </c>
      <c r="H2629" s="128">
        <v>18.66</v>
      </c>
      <c r="I2629" s="311"/>
      <c r="J2629" s="319">
        <f>ROUND(SUMIF(Anlagenbewegungsdaten!B:B,A2629,Anlagenbewegungsdaten!C:C),3)</f>
        <v>0</v>
      </c>
      <c r="K2629" s="320">
        <f>ROUND(SUMIF(Anlagenbewegungsdaten!$B:$B,$A2629,Anlagenbewegungsdaten!$D:$D),2)</f>
        <v>0</v>
      </c>
      <c r="L2629" s="321">
        <f t="shared" si="92"/>
        <v>0</v>
      </c>
      <c r="M2629" s="341" t="s">
        <v>4950</v>
      </c>
      <c r="N2629" s="341" t="s">
        <v>4963</v>
      </c>
      <c r="O2629" s="323">
        <f>ROUND(SUMIF(Anlagenbewegungsdaten_AV!B:B,A2629,Anlagenbewegungsdaten_AV!C:C),3)</f>
        <v>0</v>
      </c>
      <c r="P2629" s="320">
        <f>ROUND(SUMIF(Anlagenbewegungsdaten_AV!$B:$B,$A2629,Anlagenbewegungsdaten_AV!$D:$D),2)</f>
        <v>0</v>
      </c>
      <c r="Q2629" s="321">
        <f t="shared" si="93"/>
        <v>0</v>
      </c>
      <c r="S2629" s="324"/>
      <c r="T2629" s="317"/>
      <c r="U2629" s="325"/>
      <c r="V2629" s="325"/>
    </row>
    <row r="2630" spans="1:22" ht="15" customHeight="1" x14ac:dyDescent="0.25">
      <c r="A2630" s="129" t="s">
        <v>2978</v>
      </c>
      <c r="B2630" s="126" t="s">
        <v>2087</v>
      </c>
      <c r="C2630" s="127" t="s">
        <v>4023</v>
      </c>
      <c r="D2630" s="127" t="s">
        <v>2743</v>
      </c>
      <c r="E2630" s="127" t="s">
        <v>2555</v>
      </c>
      <c r="F2630" s="128">
        <v>23.29</v>
      </c>
      <c r="G2630" s="128">
        <v>23.49</v>
      </c>
      <c r="H2630" s="128">
        <v>18.63</v>
      </c>
      <c r="I2630" s="311"/>
      <c r="J2630" s="319">
        <f>ROUND(SUMIF(Anlagenbewegungsdaten!B:B,A2630,Anlagenbewegungsdaten!C:C),3)</f>
        <v>0</v>
      </c>
      <c r="K2630" s="320">
        <f>ROUND(SUMIF(Anlagenbewegungsdaten!$B:$B,$A2630,Anlagenbewegungsdaten!$D:$D),2)</f>
        <v>0</v>
      </c>
      <c r="L2630" s="321">
        <f t="shared" si="92"/>
        <v>0</v>
      </c>
      <c r="M2630" s="341" t="s">
        <v>4950</v>
      </c>
      <c r="N2630" s="341" t="s">
        <v>4963</v>
      </c>
      <c r="O2630" s="323">
        <f>ROUND(SUMIF(Anlagenbewegungsdaten_AV!B:B,A2630,Anlagenbewegungsdaten_AV!C:C),3)</f>
        <v>0</v>
      </c>
      <c r="P2630" s="320">
        <f>ROUND(SUMIF(Anlagenbewegungsdaten_AV!$B:$B,$A2630,Anlagenbewegungsdaten_AV!$D:$D),2)</f>
        <v>0</v>
      </c>
      <c r="Q2630" s="321">
        <f t="shared" si="93"/>
        <v>0</v>
      </c>
      <c r="S2630" s="324"/>
      <c r="T2630" s="317"/>
      <c r="U2630" s="325"/>
      <c r="V2630" s="325"/>
    </row>
    <row r="2631" spans="1:22" ht="15" customHeight="1" x14ac:dyDescent="0.25">
      <c r="A2631" s="129" t="s">
        <v>3722</v>
      </c>
      <c r="B2631" s="126" t="s">
        <v>2087</v>
      </c>
      <c r="C2631" s="127" t="s">
        <v>4023</v>
      </c>
      <c r="D2631" s="127" t="s">
        <v>3487</v>
      </c>
      <c r="E2631" s="127" t="s">
        <v>3299</v>
      </c>
      <c r="F2631" s="128">
        <v>23.259999999999998</v>
      </c>
      <c r="G2631" s="128">
        <v>23.459999999999997</v>
      </c>
      <c r="H2631" s="128">
        <v>18.61</v>
      </c>
      <c r="I2631" s="311"/>
      <c r="J2631" s="319">
        <f>ROUND(SUMIF(Anlagenbewegungsdaten!B:B,A2631,Anlagenbewegungsdaten!C:C),3)</f>
        <v>0</v>
      </c>
      <c r="K2631" s="320">
        <f>ROUND(SUMIF(Anlagenbewegungsdaten!$B:$B,$A2631,Anlagenbewegungsdaten!$D:$D),2)</f>
        <v>0</v>
      </c>
      <c r="L2631" s="321">
        <f t="shared" si="92"/>
        <v>0</v>
      </c>
      <c r="M2631" s="341" t="s">
        <v>4950</v>
      </c>
      <c r="N2631" s="341" t="s">
        <v>4963</v>
      </c>
      <c r="O2631" s="323">
        <f>ROUND(SUMIF(Anlagenbewegungsdaten_AV!B:B,A2631,Anlagenbewegungsdaten_AV!C:C),3)</f>
        <v>0</v>
      </c>
      <c r="P2631" s="320">
        <f>ROUND(SUMIF(Anlagenbewegungsdaten_AV!$B:$B,$A2631,Anlagenbewegungsdaten_AV!$D:$D),2)</f>
        <v>0</v>
      </c>
      <c r="Q2631" s="321">
        <f t="shared" si="93"/>
        <v>0</v>
      </c>
      <c r="S2631" s="324"/>
      <c r="T2631" s="317"/>
      <c r="U2631" s="325"/>
      <c r="V2631" s="325"/>
    </row>
    <row r="2632" spans="1:22" ht="15" customHeight="1" x14ac:dyDescent="0.25">
      <c r="A2632" s="129" t="s">
        <v>4495</v>
      </c>
      <c r="B2632" s="126" t="s">
        <v>2087</v>
      </c>
      <c r="C2632" s="127" t="s">
        <v>4023</v>
      </c>
      <c r="D2632" s="127" t="s">
        <v>4258</v>
      </c>
      <c r="E2632" s="127" t="s">
        <v>4069</v>
      </c>
      <c r="F2632" s="128">
        <v>23.23</v>
      </c>
      <c r="G2632" s="128">
        <v>23.43</v>
      </c>
      <c r="H2632" s="128">
        <v>18.579999999999998</v>
      </c>
      <c r="I2632" s="311"/>
      <c r="J2632" s="319">
        <f>ROUND(SUMIF(Anlagenbewegungsdaten!B:B,A2632,Anlagenbewegungsdaten!C:C),3)</f>
        <v>0</v>
      </c>
      <c r="K2632" s="320">
        <f>ROUND(SUMIF(Anlagenbewegungsdaten!$B:$B,$A2632,Anlagenbewegungsdaten!$D:$D),2)</f>
        <v>0</v>
      </c>
      <c r="L2632" s="321">
        <f t="shared" si="92"/>
        <v>0</v>
      </c>
      <c r="M2632" s="341" t="s">
        <v>4950</v>
      </c>
      <c r="N2632" s="341" t="s">
        <v>4963</v>
      </c>
      <c r="O2632" s="323">
        <f>ROUND(SUMIF(Anlagenbewegungsdaten_AV!B:B,A2632,Anlagenbewegungsdaten_AV!C:C),3)</f>
        <v>0</v>
      </c>
      <c r="P2632" s="320">
        <f>ROUND(SUMIF(Anlagenbewegungsdaten_AV!$B:$B,$A2632,Anlagenbewegungsdaten_AV!$D:$D),2)</f>
        <v>0</v>
      </c>
      <c r="Q2632" s="321">
        <f t="shared" si="93"/>
        <v>0</v>
      </c>
      <c r="S2632" s="324"/>
      <c r="T2632" s="317"/>
      <c r="U2632" s="325"/>
      <c r="V2632" s="325"/>
    </row>
    <row r="2633" spans="1:22" ht="15" customHeight="1" x14ac:dyDescent="0.25">
      <c r="A2633" s="129" t="s">
        <v>1186</v>
      </c>
      <c r="B2633" s="126" t="s">
        <v>2087</v>
      </c>
      <c r="C2633" s="127" t="s">
        <v>4023</v>
      </c>
      <c r="D2633" s="127" t="s">
        <v>1871</v>
      </c>
      <c r="E2633" s="127" t="s">
        <v>2462</v>
      </c>
      <c r="F2633" s="128">
        <v>20.32</v>
      </c>
      <c r="G2633" s="128">
        <v>20.52</v>
      </c>
      <c r="H2633" s="128">
        <v>16.260000000000002</v>
      </c>
      <c r="I2633" s="311"/>
      <c r="J2633" s="319">
        <f>ROUND(SUMIF(Anlagenbewegungsdaten!B:B,A2633,Anlagenbewegungsdaten!C:C),3)</f>
        <v>0</v>
      </c>
      <c r="K2633" s="320">
        <f>ROUND(SUMIF(Anlagenbewegungsdaten!$B:$B,$A2633,Anlagenbewegungsdaten!$D:$D),2)</f>
        <v>0</v>
      </c>
      <c r="L2633" s="321">
        <f t="shared" si="92"/>
        <v>0</v>
      </c>
      <c r="M2633" s="341" t="s">
        <v>4950</v>
      </c>
      <c r="N2633" s="341" t="s">
        <v>4963</v>
      </c>
      <c r="O2633" s="323">
        <f>ROUND(SUMIF(Anlagenbewegungsdaten_AV!B:B,A2633,Anlagenbewegungsdaten_AV!C:C),3)</f>
        <v>0</v>
      </c>
      <c r="P2633" s="320">
        <f>ROUND(SUMIF(Anlagenbewegungsdaten_AV!$B:$B,$A2633,Anlagenbewegungsdaten_AV!$D:$D),2)</f>
        <v>0</v>
      </c>
      <c r="Q2633" s="321">
        <f t="shared" si="93"/>
        <v>0</v>
      </c>
      <c r="S2633" s="324"/>
      <c r="T2633" s="317"/>
      <c r="U2633" s="325"/>
      <c r="V2633" s="325"/>
    </row>
    <row r="2634" spans="1:22" ht="15" customHeight="1" x14ac:dyDescent="0.25">
      <c r="A2634" s="129" t="s">
        <v>1187</v>
      </c>
      <c r="B2634" s="126" t="s">
        <v>2087</v>
      </c>
      <c r="C2634" s="127" t="s">
        <v>4023</v>
      </c>
      <c r="D2634" s="127" t="s">
        <v>1873</v>
      </c>
      <c r="E2634" s="127" t="s">
        <v>2465</v>
      </c>
      <c r="F2634" s="128">
        <v>22.32</v>
      </c>
      <c r="G2634" s="128">
        <v>22.52</v>
      </c>
      <c r="H2634" s="128">
        <v>17.86</v>
      </c>
      <c r="I2634" s="311"/>
      <c r="J2634" s="319">
        <f>ROUND(SUMIF(Anlagenbewegungsdaten!B:B,A2634,Anlagenbewegungsdaten!C:C),3)</f>
        <v>0</v>
      </c>
      <c r="K2634" s="320">
        <f>ROUND(SUMIF(Anlagenbewegungsdaten!$B:$B,$A2634,Anlagenbewegungsdaten!$D:$D),2)</f>
        <v>0</v>
      </c>
      <c r="L2634" s="321">
        <f t="shared" ref="L2634:L2697" si="94">IF(ISBLANK(F2634),0,IF(OR($J2634&gt;=100,$J2634&lt;=-100),F2634-(K2634/J2634*100),IF(OR(J2634&gt;-100,J2634&lt;100),(J2634*F2634%)-K2634)))</f>
        <v>0</v>
      </c>
      <c r="M2634" s="341" t="s">
        <v>4950</v>
      </c>
      <c r="N2634" s="341" t="s">
        <v>4963</v>
      </c>
      <c r="O2634" s="323">
        <f>ROUND(SUMIF(Anlagenbewegungsdaten_AV!B:B,A2634,Anlagenbewegungsdaten_AV!C:C),3)</f>
        <v>0</v>
      </c>
      <c r="P2634" s="320">
        <f>ROUND(SUMIF(Anlagenbewegungsdaten_AV!$B:$B,$A2634,Anlagenbewegungsdaten_AV!$D:$D),2)</f>
        <v>0</v>
      </c>
      <c r="Q2634" s="321">
        <f t="shared" ref="Q2634:Q2697" si="95">IF(ISBLANK(H2634),0,IF(OR($O2634&gt;=100,$O2634&lt;=-100),H2634-(P2634/O2634*100),IF(OR(O2634&gt;-100,O2634&lt;100),(O2634*G2634%)-P2634)))</f>
        <v>0</v>
      </c>
      <c r="S2634" s="324"/>
      <c r="T2634" s="317"/>
      <c r="U2634" s="325"/>
      <c r="V2634" s="325"/>
    </row>
    <row r="2635" spans="1:22" ht="15" customHeight="1" x14ac:dyDescent="0.25">
      <c r="A2635" s="129" t="s">
        <v>1188</v>
      </c>
      <c r="B2635" s="126" t="s">
        <v>2087</v>
      </c>
      <c r="C2635" s="127" t="s">
        <v>4023</v>
      </c>
      <c r="D2635" s="127" t="s">
        <v>1875</v>
      </c>
      <c r="E2635" s="127" t="s">
        <v>1543</v>
      </c>
      <c r="F2635" s="128">
        <v>23.32</v>
      </c>
      <c r="G2635" s="128">
        <v>23.52</v>
      </c>
      <c r="H2635" s="128">
        <v>18.66</v>
      </c>
      <c r="I2635" s="311"/>
      <c r="J2635" s="319">
        <f>ROUND(SUMIF(Anlagenbewegungsdaten!B:B,A2635,Anlagenbewegungsdaten!C:C),3)</f>
        <v>0</v>
      </c>
      <c r="K2635" s="320">
        <f>ROUND(SUMIF(Anlagenbewegungsdaten!$B:$B,$A2635,Anlagenbewegungsdaten!$D:$D),2)</f>
        <v>0</v>
      </c>
      <c r="L2635" s="321">
        <f t="shared" si="94"/>
        <v>0</v>
      </c>
      <c r="M2635" s="341" t="s">
        <v>4950</v>
      </c>
      <c r="N2635" s="341" t="s">
        <v>4963</v>
      </c>
      <c r="O2635" s="323">
        <f>ROUND(SUMIF(Anlagenbewegungsdaten_AV!B:B,A2635,Anlagenbewegungsdaten_AV!C:C),3)</f>
        <v>0</v>
      </c>
      <c r="P2635" s="320">
        <f>ROUND(SUMIF(Anlagenbewegungsdaten_AV!$B:$B,$A2635,Anlagenbewegungsdaten_AV!$D:$D),2)</f>
        <v>0</v>
      </c>
      <c r="Q2635" s="321">
        <f t="shared" si="95"/>
        <v>0</v>
      </c>
      <c r="S2635" s="324"/>
      <c r="T2635" s="317"/>
      <c r="U2635" s="325"/>
      <c r="V2635" s="325"/>
    </row>
    <row r="2636" spans="1:22" ht="15" customHeight="1" x14ac:dyDescent="0.25">
      <c r="A2636" s="129" t="s">
        <v>1189</v>
      </c>
      <c r="B2636" s="126" t="s">
        <v>2087</v>
      </c>
      <c r="C2636" s="127" t="s">
        <v>4023</v>
      </c>
      <c r="D2636" s="127" t="s">
        <v>1877</v>
      </c>
      <c r="E2636" s="127" t="s">
        <v>1546</v>
      </c>
      <c r="F2636" s="128">
        <v>23.32</v>
      </c>
      <c r="G2636" s="128">
        <v>23.52</v>
      </c>
      <c r="H2636" s="128">
        <v>18.66</v>
      </c>
      <c r="I2636" s="311"/>
      <c r="J2636" s="319">
        <f>ROUND(SUMIF(Anlagenbewegungsdaten!B:B,A2636,Anlagenbewegungsdaten!C:C),3)</f>
        <v>0</v>
      </c>
      <c r="K2636" s="320">
        <f>ROUND(SUMIF(Anlagenbewegungsdaten!$B:$B,$A2636,Anlagenbewegungsdaten!$D:$D),2)</f>
        <v>0</v>
      </c>
      <c r="L2636" s="321">
        <f t="shared" si="94"/>
        <v>0</v>
      </c>
      <c r="M2636" s="341" t="s">
        <v>4950</v>
      </c>
      <c r="N2636" s="341" t="s">
        <v>4963</v>
      </c>
      <c r="O2636" s="323">
        <f>ROUND(SUMIF(Anlagenbewegungsdaten_AV!B:B,A2636,Anlagenbewegungsdaten_AV!C:C),3)</f>
        <v>0</v>
      </c>
      <c r="P2636" s="320">
        <f>ROUND(SUMIF(Anlagenbewegungsdaten_AV!$B:$B,$A2636,Anlagenbewegungsdaten_AV!$D:$D),2)</f>
        <v>0</v>
      </c>
      <c r="Q2636" s="321">
        <f t="shared" si="95"/>
        <v>0</v>
      </c>
      <c r="S2636" s="324"/>
      <c r="T2636" s="317"/>
      <c r="U2636" s="325"/>
      <c r="V2636" s="325"/>
    </row>
    <row r="2637" spans="1:22" ht="15" customHeight="1" x14ac:dyDescent="0.25">
      <c r="A2637" s="129" t="s">
        <v>2979</v>
      </c>
      <c r="B2637" s="126" t="s">
        <v>2087</v>
      </c>
      <c r="C2637" s="127" t="s">
        <v>4023</v>
      </c>
      <c r="D2637" s="127" t="s">
        <v>2745</v>
      </c>
      <c r="E2637" s="127" t="s">
        <v>2555</v>
      </c>
      <c r="F2637" s="128">
        <v>23.29</v>
      </c>
      <c r="G2637" s="128">
        <v>23.49</v>
      </c>
      <c r="H2637" s="128">
        <v>18.63</v>
      </c>
      <c r="I2637" s="311"/>
      <c r="J2637" s="319">
        <f>ROUND(SUMIF(Anlagenbewegungsdaten!B:B,A2637,Anlagenbewegungsdaten!C:C),3)</f>
        <v>0</v>
      </c>
      <c r="K2637" s="320">
        <f>ROUND(SUMIF(Anlagenbewegungsdaten!$B:$B,$A2637,Anlagenbewegungsdaten!$D:$D),2)</f>
        <v>0</v>
      </c>
      <c r="L2637" s="321">
        <f t="shared" si="94"/>
        <v>0</v>
      </c>
      <c r="M2637" s="341" t="s">
        <v>4950</v>
      </c>
      <c r="N2637" s="341" t="s">
        <v>4963</v>
      </c>
      <c r="O2637" s="323">
        <f>ROUND(SUMIF(Anlagenbewegungsdaten_AV!B:B,A2637,Anlagenbewegungsdaten_AV!C:C),3)</f>
        <v>0</v>
      </c>
      <c r="P2637" s="320">
        <f>ROUND(SUMIF(Anlagenbewegungsdaten_AV!$B:$B,$A2637,Anlagenbewegungsdaten_AV!$D:$D),2)</f>
        <v>0</v>
      </c>
      <c r="Q2637" s="321">
        <f t="shared" si="95"/>
        <v>0</v>
      </c>
      <c r="S2637" s="324"/>
      <c r="T2637" s="317"/>
      <c r="U2637" s="325"/>
      <c r="V2637" s="325"/>
    </row>
    <row r="2638" spans="1:22" ht="15" customHeight="1" x14ac:dyDescent="0.25">
      <c r="A2638" s="129" t="s">
        <v>3723</v>
      </c>
      <c r="B2638" s="126" t="s">
        <v>2087</v>
      </c>
      <c r="C2638" s="127" t="s">
        <v>4023</v>
      </c>
      <c r="D2638" s="127" t="s">
        <v>3489</v>
      </c>
      <c r="E2638" s="127" t="s">
        <v>3299</v>
      </c>
      <c r="F2638" s="128">
        <v>23.259999999999998</v>
      </c>
      <c r="G2638" s="128">
        <v>23.459999999999997</v>
      </c>
      <c r="H2638" s="128">
        <v>18.61</v>
      </c>
      <c r="I2638" s="311"/>
      <c r="J2638" s="319">
        <f>ROUND(SUMIF(Anlagenbewegungsdaten!B:B,A2638,Anlagenbewegungsdaten!C:C),3)</f>
        <v>0</v>
      </c>
      <c r="K2638" s="320">
        <f>ROUND(SUMIF(Anlagenbewegungsdaten!$B:$B,$A2638,Anlagenbewegungsdaten!$D:$D),2)</f>
        <v>0</v>
      </c>
      <c r="L2638" s="321">
        <f t="shared" si="94"/>
        <v>0</v>
      </c>
      <c r="M2638" s="341" t="s">
        <v>4950</v>
      </c>
      <c r="N2638" s="341" t="s">
        <v>4963</v>
      </c>
      <c r="O2638" s="323">
        <f>ROUND(SUMIF(Anlagenbewegungsdaten_AV!B:B,A2638,Anlagenbewegungsdaten_AV!C:C),3)</f>
        <v>0</v>
      </c>
      <c r="P2638" s="320">
        <f>ROUND(SUMIF(Anlagenbewegungsdaten_AV!$B:$B,$A2638,Anlagenbewegungsdaten_AV!$D:$D),2)</f>
        <v>0</v>
      </c>
      <c r="Q2638" s="321">
        <f t="shared" si="95"/>
        <v>0</v>
      </c>
      <c r="S2638" s="324"/>
      <c r="T2638" s="317"/>
      <c r="U2638" s="325"/>
      <c r="V2638" s="325"/>
    </row>
    <row r="2639" spans="1:22" ht="15" customHeight="1" x14ac:dyDescent="0.25">
      <c r="A2639" s="129" t="s">
        <v>4496</v>
      </c>
      <c r="B2639" s="126" t="s">
        <v>2087</v>
      </c>
      <c r="C2639" s="127" t="s">
        <v>4023</v>
      </c>
      <c r="D2639" s="127" t="s">
        <v>4260</v>
      </c>
      <c r="E2639" s="127" t="s">
        <v>4069</v>
      </c>
      <c r="F2639" s="128">
        <v>23.23</v>
      </c>
      <c r="G2639" s="128">
        <v>23.43</v>
      </c>
      <c r="H2639" s="128">
        <v>18.579999999999998</v>
      </c>
      <c r="I2639" s="311"/>
      <c r="J2639" s="319">
        <f>ROUND(SUMIF(Anlagenbewegungsdaten!B:B,A2639,Anlagenbewegungsdaten!C:C),3)</f>
        <v>0</v>
      </c>
      <c r="K2639" s="320">
        <f>ROUND(SUMIF(Anlagenbewegungsdaten!$B:$B,$A2639,Anlagenbewegungsdaten!$D:$D),2)</f>
        <v>0</v>
      </c>
      <c r="L2639" s="321">
        <f t="shared" si="94"/>
        <v>0</v>
      </c>
      <c r="M2639" s="341" t="s">
        <v>4950</v>
      </c>
      <c r="N2639" s="341" t="s">
        <v>4963</v>
      </c>
      <c r="O2639" s="323">
        <f>ROUND(SUMIF(Anlagenbewegungsdaten_AV!B:B,A2639,Anlagenbewegungsdaten_AV!C:C),3)</f>
        <v>0</v>
      </c>
      <c r="P2639" s="320">
        <f>ROUND(SUMIF(Anlagenbewegungsdaten_AV!$B:$B,$A2639,Anlagenbewegungsdaten_AV!$D:$D),2)</f>
        <v>0</v>
      </c>
      <c r="Q2639" s="321">
        <f t="shared" si="95"/>
        <v>0</v>
      </c>
      <c r="S2639" s="324"/>
      <c r="T2639" s="317"/>
      <c r="U2639" s="325"/>
      <c r="V2639" s="325"/>
    </row>
    <row r="2640" spans="1:22" ht="15" customHeight="1" x14ac:dyDescent="0.25">
      <c r="A2640" s="129" t="s">
        <v>1190</v>
      </c>
      <c r="B2640" s="126" t="s">
        <v>2087</v>
      </c>
      <c r="C2640" s="127" t="s">
        <v>4023</v>
      </c>
      <c r="D2640" s="127" t="s">
        <v>1879</v>
      </c>
      <c r="E2640" s="127" t="s">
        <v>2462</v>
      </c>
      <c r="F2640" s="128">
        <v>21.32</v>
      </c>
      <c r="G2640" s="128">
        <v>21.52</v>
      </c>
      <c r="H2640" s="128">
        <v>17.059999999999999</v>
      </c>
      <c r="I2640" s="311"/>
      <c r="J2640" s="319">
        <f>ROUND(SUMIF(Anlagenbewegungsdaten!B:B,A2640,Anlagenbewegungsdaten!C:C),3)</f>
        <v>0</v>
      </c>
      <c r="K2640" s="320">
        <f>ROUND(SUMIF(Anlagenbewegungsdaten!$B:$B,$A2640,Anlagenbewegungsdaten!$D:$D),2)</f>
        <v>0</v>
      </c>
      <c r="L2640" s="321">
        <f t="shared" si="94"/>
        <v>0</v>
      </c>
      <c r="M2640" s="341" t="s">
        <v>4950</v>
      </c>
      <c r="N2640" s="341" t="s">
        <v>4963</v>
      </c>
      <c r="O2640" s="323">
        <f>ROUND(SUMIF(Anlagenbewegungsdaten_AV!B:B,A2640,Anlagenbewegungsdaten_AV!C:C),3)</f>
        <v>0</v>
      </c>
      <c r="P2640" s="320">
        <f>ROUND(SUMIF(Anlagenbewegungsdaten_AV!$B:$B,$A2640,Anlagenbewegungsdaten_AV!$D:$D),2)</f>
        <v>0</v>
      </c>
      <c r="Q2640" s="321">
        <f t="shared" si="95"/>
        <v>0</v>
      </c>
      <c r="S2640" s="324"/>
      <c r="T2640" s="317"/>
      <c r="U2640" s="325"/>
      <c r="V2640" s="325"/>
    </row>
    <row r="2641" spans="1:22" ht="15" customHeight="1" x14ac:dyDescent="0.25">
      <c r="A2641" s="129" t="s">
        <v>1191</v>
      </c>
      <c r="B2641" s="126" t="s">
        <v>2087</v>
      </c>
      <c r="C2641" s="127" t="s">
        <v>4023</v>
      </c>
      <c r="D2641" s="127" t="s">
        <v>1881</v>
      </c>
      <c r="E2641" s="127" t="s">
        <v>2465</v>
      </c>
      <c r="F2641" s="128">
        <v>23.32</v>
      </c>
      <c r="G2641" s="128">
        <v>23.52</v>
      </c>
      <c r="H2641" s="128">
        <v>18.66</v>
      </c>
      <c r="I2641" s="311"/>
      <c r="J2641" s="319">
        <f>ROUND(SUMIF(Anlagenbewegungsdaten!B:B,A2641,Anlagenbewegungsdaten!C:C),3)</f>
        <v>0</v>
      </c>
      <c r="K2641" s="320">
        <f>ROUND(SUMIF(Anlagenbewegungsdaten!$B:$B,$A2641,Anlagenbewegungsdaten!$D:$D),2)</f>
        <v>0</v>
      </c>
      <c r="L2641" s="321">
        <f t="shared" si="94"/>
        <v>0</v>
      </c>
      <c r="M2641" s="341" t="s">
        <v>4950</v>
      </c>
      <c r="N2641" s="341" t="s">
        <v>4963</v>
      </c>
      <c r="O2641" s="323">
        <f>ROUND(SUMIF(Anlagenbewegungsdaten_AV!B:B,A2641,Anlagenbewegungsdaten_AV!C:C),3)</f>
        <v>0</v>
      </c>
      <c r="P2641" s="320">
        <f>ROUND(SUMIF(Anlagenbewegungsdaten_AV!$B:$B,$A2641,Anlagenbewegungsdaten_AV!$D:$D),2)</f>
        <v>0</v>
      </c>
      <c r="Q2641" s="321">
        <f t="shared" si="95"/>
        <v>0</v>
      </c>
      <c r="S2641" s="324"/>
      <c r="T2641" s="317"/>
      <c r="U2641" s="325"/>
      <c r="V2641" s="325"/>
    </row>
    <row r="2642" spans="1:22" ht="15" customHeight="1" x14ac:dyDescent="0.25">
      <c r="A2642" s="129" t="s">
        <v>1192</v>
      </c>
      <c r="B2642" s="126" t="s">
        <v>2087</v>
      </c>
      <c r="C2642" s="127" t="s">
        <v>4023</v>
      </c>
      <c r="D2642" s="127" t="s">
        <v>1883</v>
      </c>
      <c r="E2642" s="127" t="s">
        <v>1543</v>
      </c>
      <c r="F2642" s="128">
        <v>24.32</v>
      </c>
      <c r="G2642" s="128">
        <v>24.52</v>
      </c>
      <c r="H2642" s="128">
        <v>19.46</v>
      </c>
      <c r="I2642" s="311"/>
      <c r="J2642" s="319">
        <f>ROUND(SUMIF(Anlagenbewegungsdaten!B:B,A2642,Anlagenbewegungsdaten!C:C),3)</f>
        <v>0</v>
      </c>
      <c r="K2642" s="320">
        <f>ROUND(SUMIF(Anlagenbewegungsdaten!$B:$B,$A2642,Anlagenbewegungsdaten!$D:$D),2)</f>
        <v>0</v>
      </c>
      <c r="L2642" s="321">
        <f t="shared" si="94"/>
        <v>0</v>
      </c>
      <c r="M2642" s="341" t="s">
        <v>4950</v>
      </c>
      <c r="N2642" s="341" t="s">
        <v>4963</v>
      </c>
      <c r="O2642" s="323">
        <f>ROUND(SUMIF(Anlagenbewegungsdaten_AV!B:B,A2642,Anlagenbewegungsdaten_AV!C:C),3)</f>
        <v>0</v>
      </c>
      <c r="P2642" s="320">
        <f>ROUND(SUMIF(Anlagenbewegungsdaten_AV!$B:$B,$A2642,Anlagenbewegungsdaten_AV!$D:$D),2)</f>
        <v>0</v>
      </c>
      <c r="Q2642" s="321">
        <f t="shared" si="95"/>
        <v>0</v>
      </c>
      <c r="S2642" s="324"/>
      <c r="T2642" s="317"/>
      <c r="U2642" s="325"/>
      <c r="V2642" s="325"/>
    </row>
    <row r="2643" spans="1:22" ht="15" customHeight="1" x14ac:dyDescent="0.25">
      <c r="A2643" s="129" t="s">
        <v>1193</v>
      </c>
      <c r="B2643" s="126" t="s">
        <v>2087</v>
      </c>
      <c r="C2643" s="127" t="s">
        <v>4023</v>
      </c>
      <c r="D2643" s="127" t="s">
        <v>546</v>
      </c>
      <c r="E2643" s="127" t="s">
        <v>1546</v>
      </c>
      <c r="F2643" s="128">
        <v>24.32</v>
      </c>
      <c r="G2643" s="128">
        <v>24.52</v>
      </c>
      <c r="H2643" s="128">
        <v>19.46</v>
      </c>
      <c r="I2643" s="311"/>
      <c r="J2643" s="319">
        <f>ROUND(SUMIF(Anlagenbewegungsdaten!B:B,A2643,Anlagenbewegungsdaten!C:C),3)</f>
        <v>0</v>
      </c>
      <c r="K2643" s="320">
        <f>ROUND(SUMIF(Anlagenbewegungsdaten!$B:$B,$A2643,Anlagenbewegungsdaten!$D:$D),2)</f>
        <v>0</v>
      </c>
      <c r="L2643" s="321">
        <f t="shared" si="94"/>
        <v>0</v>
      </c>
      <c r="M2643" s="341" t="s">
        <v>4950</v>
      </c>
      <c r="N2643" s="341" t="s">
        <v>4963</v>
      </c>
      <c r="O2643" s="323">
        <f>ROUND(SUMIF(Anlagenbewegungsdaten_AV!B:B,A2643,Anlagenbewegungsdaten_AV!C:C),3)</f>
        <v>0</v>
      </c>
      <c r="P2643" s="320">
        <f>ROUND(SUMIF(Anlagenbewegungsdaten_AV!$B:$B,$A2643,Anlagenbewegungsdaten_AV!$D:$D),2)</f>
        <v>0</v>
      </c>
      <c r="Q2643" s="321">
        <f t="shared" si="95"/>
        <v>0</v>
      </c>
      <c r="S2643" s="324"/>
      <c r="T2643" s="317"/>
      <c r="U2643" s="325"/>
      <c r="V2643" s="325"/>
    </row>
    <row r="2644" spans="1:22" ht="15" customHeight="1" x14ac:dyDescent="0.25">
      <c r="A2644" s="129" t="s">
        <v>2980</v>
      </c>
      <c r="B2644" s="126" t="s">
        <v>2087</v>
      </c>
      <c r="C2644" s="127" t="s">
        <v>4023</v>
      </c>
      <c r="D2644" s="127" t="s">
        <v>2747</v>
      </c>
      <c r="E2644" s="127" t="s">
        <v>2555</v>
      </c>
      <c r="F2644" s="128">
        <v>24.29</v>
      </c>
      <c r="G2644" s="128">
        <v>24.49</v>
      </c>
      <c r="H2644" s="128">
        <v>19.43</v>
      </c>
      <c r="I2644" s="311"/>
      <c r="J2644" s="319">
        <f>ROUND(SUMIF(Anlagenbewegungsdaten!B:B,A2644,Anlagenbewegungsdaten!C:C),3)</f>
        <v>0</v>
      </c>
      <c r="K2644" s="320">
        <f>ROUND(SUMIF(Anlagenbewegungsdaten!$B:$B,$A2644,Anlagenbewegungsdaten!$D:$D),2)</f>
        <v>0</v>
      </c>
      <c r="L2644" s="321">
        <f t="shared" si="94"/>
        <v>0</v>
      </c>
      <c r="M2644" s="341" t="s">
        <v>4950</v>
      </c>
      <c r="N2644" s="341" t="s">
        <v>4963</v>
      </c>
      <c r="O2644" s="323">
        <f>ROUND(SUMIF(Anlagenbewegungsdaten_AV!B:B,A2644,Anlagenbewegungsdaten_AV!C:C),3)</f>
        <v>0</v>
      </c>
      <c r="P2644" s="320">
        <f>ROUND(SUMIF(Anlagenbewegungsdaten_AV!$B:$B,$A2644,Anlagenbewegungsdaten_AV!$D:$D),2)</f>
        <v>0</v>
      </c>
      <c r="Q2644" s="321">
        <f t="shared" si="95"/>
        <v>0</v>
      </c>
      <c r="S2644" s="324"/>
      <c r="T2644" s="317"/>
      <c r="U2644" s="325"/>
      <c r="V2644" s="325"/>
    </row>
    <row r="2645" spans="1:22" ht="15" customHeight="1" x14ac:dyDescent="0.25">
      <c r="A2645" s="129" t="s">
        <v>3724</v>
      </c>
      <c r="B2645" s="126" t="s">
        <v>2087</v>
      </c>
      <c r="C2645" s="127" t="s">
        <v>4023</v>
      </c>
      <c r="D2645" s="127" t="s">
        <v>3491</v>
      </c>
      <c r="E2645" s="127" t="s">
        <v>3299</v>
      </c>
      <c r="F2645" s="128">
        <v>24.259999999999998</v>
      </c>
      <c r="G2645" s="128">
        <v>24.459999999999997</v>
      </c>
      <c r="H2645" s="128">
        <v>19.41</v>
      </c>
      <c r="I2645" s="311"/>
      <c r="J2645" s="319">
        <f>ROUND(SUMIF(Anlagenbewegungsdaten!B:B,A2645,Anlagenbewegungsdaten!C:C),3)</f>
        <v>0</v>
      </c>
      <c r="K2645" s="320">
        <f>ROUND(SUMIF(Anlagenbewegungsdaten!$B:$B,$A2645,Anlagenbewegungsdaten!$D:$D),2)</f>
        <v>0</v>
      </c>
      <c r="L2645" s="321">
        <f t="shared" si="94"/>
        <v>0</v>
      </c>
      <c r="M2645" s="341" t="s">
        <v>4950</v>
      </c>
      <c r="N2645" s="341" t="s">
        <v>4963</v>
      </c>
      <c r="O2645" s="323">
        <f>ROUND(SUMIF(Anlagenbewegungsdaten_AV!B:B,A2645,Anlagenbewegungsdaten_AV!C:C),3)</f>
        <v>0</v>
      </c>
      <c r="P2645" s="320">
        <f>ROUND(SUMIF(Anlagenbewegungsdaten_AV!$B:$B,$A2645,Anlagenbewegungsdaten_AV!$D:$D),2)</f>
        <v>0</v>
      </c>
      <c r="Q2645" s="321">
        <f t="shared" si="95"/>
        <v>0</v>
      </c>
      <c r="S2645" s="324"/>
      <c r="T2645" s="317"/>
      <c r="U2645" s="325"/>
      <c r="V2645" s="325"/>
    </row>
    <row r="2646" spans="1:22" ht="15" customHeight="1" x14ac:dyDescent="0.25">
      <c r="A2646" s="129" t="s">
        <v>4497</v>
      </c>
      <c r="B2646" s="126" t="s">
        <v>2087</v>
      </c>
      <c r="C2646" s="127" t="s">
        <v>4023</v>
      </c>
      <c r="D2646" s="127" t="s">
        <v>4262</v>
      </c>
      <c r="E2646" s="127" t="s">
        <v>4069</v>
      </c>
      <c r="F2646" s="128">
        <v>24.23</v>
      </c>
      <c r="G2646" s="128">
        <v>24.43</v>
      </c>
      <c r="H2646" s="128">
        <v>19.38</v>
      </c>
      <c r="I2646" s="311"/>
      <c r="J2646" s="319">
        <f>ROUND(SUMIF(Anlagenbewegungsdaten!B:B,A2646,Anlagenbewegungsdaten!C:C),3)</f>
        <v>0</v>
      </c>
      <c r="K2646" s="320">
        <f>ROUND(SUMIF(Anlagenbewegungsdaten!$B:$B,$A2646,Anlagenbewegungsdaten!$D:$D),2)</f>
        <v>0</v>
      </c>
      <c r="L2646" s="321">
        <f t="shared" si="94"/>
        <v>0</v>
      </c>
      <c r="M2646" s="341" t="s">
        <v>4950</v>
      </c>
      <c r="N2646" s="341" t="s">
        <v>4963</v>
      </c>
      <c r="O2646" s="323">
        <f>ROUND(SUMIF(Anlagenbewegungsdaten_AV!B:B,A2646,Anlagenbewegungsdaten_AV!C:C),3)</f>
        <v>0</v>
      </c>
      <c r="P2646" s="320">
        <f>ROUND(SUMIF(Anlagenbewegungsdaten_AV!$B:$B,$A2646,Anlagenbewegungsdaten_AV!$D:$D),2)</f>
        <v>0</v>
      </c>
      <c r="Q2646" s="321">
        <f t="shared" si="95"/>
        <v>0</v>
      </c>
      <c r="S2646" s="324"/>
      <c r="T2646" s="317"/>
      <c r="U2646" s="325"/>
      <c r="V2646" s="325"/>
    </row>
    <row r="2647" spans="1:22" ht="15" customHeight="1" x14ac:dyDescent="0.25">
      <c r="A2647" s="129" t="s">
        <v>1194</v>
      </c>
      <c r="B2647" s="126" t="s">
        <v>2087</v>
      </c>
      <c r="C2647" s="127" t="s">
        <v>4023</v>
      </c>
      <c r="D2647" s="127" t="s">
        <v>548</v>
      </c>
      <c r="E2647" s="127" t="s">
        <v>2462</v>
      </c>
      <c r="F2647" s="128">
        <v>21.32</v>
      </c>
      <c r="G2647" s="128">
        <v>21.52</v>
      </c>
      <c r="H2647" s="128">
        <v>17.059999999999999</v>
      </c>
      <c r="I2647" s="311"/>
      <c r="J2647" s="319">
        <f>ROUND(SUMIF(Anlagenbewegungsdaten!B:B,A2647,Anlagenbewegungsdaten!C:C),3)</f>
        <v>0</v>
      </c>
      <c r="K2647" s="320">
        <f>ROUND(SUMIF(Anlagenbewegungsdaten!$B:$B,$A2647,Anlagenbewegungsdaten!$D:$D),2)</f>
        <v>0</v>
      </c>
      <c r="L2647" s="321">
        <f t="shared" si="94"/>
        <v>0</v>
      </c>
      <c r="M2647" s="341" t="s">
        <v>4950</v>
      </c>
      <c r="N2647" s="341" t="s">
        <v>4963</v>
      </c>
      <c r="O2647" s="323">
        <f>ROUND(SUMIF(Anlagenbewegungsdaten_AV!B:B,A2647,Anlagenbewegungsdaten_AV!C:C),3)</f>
        <v>0</v>
      </c>
      <c r="P2647" s="320">
        <f>ROUND(SUMIF(Anlagenbewegungsdaten_AV!$B:$B,$A2647,Anlagenbewegungsdaten_AV!$D:$D),2)</f>
        <v>0</v>
      </c>
      <c r="Q2647" s="321">
        <f t="shared" si="95"/>
        <v>0</v>
      </c>
      <c r="S2647" s="324"/>
      <c r="T2647" s="317"/>
      <c r="U2647" s="325"/>
      <c r="V2647" s="325"/>
    </row>
    <row r="2648" spans="1:22" ht="15" customHeight="1" x14ac:dyDescent="0.25">
      <c r="A2648" s="129" t="s">
        <v>1195</v>
      </c>
      <c r="B2648" s="126" t="s">
        <v>2087</v>
      </c>
      <c r="C2648" s="127" t="s">
        <v>4023</v>
      </c>
      <c r="D2648" s="127" t="s">
        <v>550</v>
      </c>
      <c r="E2648" s="127" t="s">
        <v>2465</v>
      </c>
      <c r="F2648" s="128">
        <v>23.32</v>
      </c>
      <c r="G2648" s="128">
        <v>23.52</v>
      </c>
      <c r="H2648" s="128">
        <v>18.66</v>
      </c>
      <c r="I2648" s="311"/>
      <c r="J2648" s="319">
        <f>ROUND(SUMIF(Anlagenbewegungsdaten!B:B,A2648,Anlagenbewegungsdaten!C:C),3)</f>
        <v>0</v>
      </c>
      <c r="K2648" s="320">
        <f>ROUND(SUMIF(Anlagenbewegungsdaten!$B:$B,$A2648,Anlagenbewegungsdaten!$D:$D),2)</f>
        <v>0</v>
      </c>
      <c r="L2648" s="321">
        <f t="shared" si="94"/>
        <v>0</v>
      </c>
      <c r="M2648" s="341" t="s">
        <v>4950</v>
      </c>
      <c r="N2648" s="341" t="s">
        <v>4963</v>
      </c>
      <c r="O2648" s="323">
        <f>ROUND(SUMIF(Anlagenbewegungsdaten_AV!B:B,A2648,Anlagenbewegungsdaten_AV!C:C),3)</f>
        <v>0</v>
      </c>
      <c r="P2648" s="320">
        <f>ROUND(SUMIF(Anlagenbewegungsdaten_AV!$B:$B,$A2648,Anlagenbewegungsdaten_AV!$D:$D),2)</f>
        <v>0</v>
      </c>
      <c r="Q2648" s="321">
        <f t="shared" si="95"/>
        <v>0</v>
      </c>
      <c r="S2648" s="324"/>
      <c r="T2648" s="317"/>
      <c r="U2648" s="325"/>
      <c r="V2648" s="325"/>
    </row>
    <row r="2649" spans="1:22" ht="15" customHeight="1" x14ac:dyDescent="0.25">
      <c r="A2649" s="129" t="s">
        <v>1196</v>
      </c>
      <c r="B2649" s="126" t="s">
        <v>2087</v>
      </c>
      <c r="C2649" s="127" t="s">
        <v>4023</v>
      </c>
      <c r="D2649" s="127" t="s">
        <v>552</v>
      </c>
      <c r="E2649" s="127" t="s">
        <v>1543</v>
      </c>
      <c r="F2649" s="128">
        <v>24.32</v>
      </c>
      <c r="G2649" s="128">
        <v>24.52</v>
      </c>
      <c r="H2649" s="128">
        <v>19.46</v>
      </c>
      <c r="I2649" s="311"/>
      <c r="J2649" s="319">
        <f>ROUND(SUMIF(Anlagenbewegungsdaten!B:B,A2649,Anlagenbewegungsdaten!C:C),3)</f>
        <v>0</v>
      </c>
      <c r="K2649" s="320">
        <f>ROUND(SUMIF(Anlagenbewegungsdaten!$B:$B,$A2649,Anlagenbewegungsdaten!$D:$D),2)</f>
        <v>0</v>
      </c>
      <c r="L2649" s="321">
        <f t="shared" si="94"/>
        <v>0</v>
      </c>
      <c r="M2649" s="341" t="s">
        <v>4950</v>
      </c>
      <c r="N2649" s="341" t="s">
        <v>4963</v>
      </c>
      <c r="O2649" s="323">
        <f>ROUND(SUMIF(Anlagenbewegungsdaten_AV!B:B,A2649,Anlagenbewegungsdaten_AV!C:C),3)</f>
        <v>0</v>
      </c>
      <c r="P2649" s="320">
        <f>ROUND(SUMIF(Anlagenbewegungsdaten_AV!$B:$B,$A2649,Anlagenbewegungsdaten_AV!$D:$D),2)</f>
        <v>0</v>
      </c>
      <c r="Q2649" s="321">
        <f t="shared" si="95"/>
        <v>0</v>
      </c>
      <c r="S2649" s="324"/>
      <c r="T2649" s="317"/>
      <c r="U2649" s="325"/>
      <c r="V2649" s="325"/>
    </row>
    <row r="2650" spans="1:22" ht="15" customHeight="1" x14ac:dyDescent="0.25">
      <c r="A2650" s="129" t="s">
        <v>1197</v>
      </c>
      <c r="B2650" s="126" t="s">
        <v>2087</v>
      </c>
      <c r="C2650" s="127" t="s">
        <v>4023</v>
      </c>
      <c r="D2650" s="127" t="s">
        <v>554</v>
      </c>
      <c r="E2650" s="127" t="s">
        <v>1546</v>
      </c>
      <c r="F2650" s="128">
        <v>24.32</v>
      </c>
      <c r="G2650" s="128">
        <v>24.52</v>
      </c>
      <c r="H2650" s="128">
        <v>19.46</v>
      </c>
      <c r="I2650" s="311"/>
      <c r="J2650" s="319">
        <f>ROUND(SUMIF(Anlagenbewegungsdaten!B:B,A2650,Anlagenbewegungsdaten!C:C),3)</f>
        <v>0</v>
      </c>
      <c r="K2650" s="320">
        <f>ROUND(SUMIF(Anlagenbewegungsdaten!$B:$B,$A2650,Anlagenbewegungsdaten!$D:$D),2)</f>
        <v>0</v>
      </c>
      <c r="L2650" s="321">
        <f t="shared" si="94"/>
        <v>0</v>
      </c>
      <c r="M2650" s="341" t="s">
        <v>4950</v>
      </c>
      <c r="N2650" s="341" t="s">
        <v>4963</v>
      </c>
      <c r="O2650" s="323">
        <f>ROUND(SUMIF(Anlagenbewegungsdaten_AV!B:B,A2650,Anlagenbewegungsdaten_AV!C:C),3)</f>
        <v>0</v>
      </c>
      <c r="P2650" s="320">
        <f>ROUND(SUMIF(Anlagenbewegungsdaten_AV!$B:$B,$A2650,Anlagenbewegungsdaten_AV!$D:$D),2)</f>
        <v>0</v>
      </c>
      <c r="Q2650" s="321">
        <f t="shared" si="95"/>
        <v>0</v>
      </c>
      <c r="S2650" s="324"/>
      <c r="T2650" s="317"/>
      <c r="U2650" s="325"/>
      <c r="V2650" s="325"/>
    </row>
    <row r="2651" spans="1:22" ht="15" customHeight="1" x14ac:dyDescent="0.25">
      <c r="A2651" s="129" t="s">
        <v>2981</v>
      </c>
      <c r="B2651" s="126" t="s">
        <v>2087</v>
      </c>
      <c r="C2651" s="127" t="s">
        <v>4023</v>
      </c>
      <c r="D2651" s="127" t="s">
        <v>2749</v>
      </c>
      <c r="E2651" s="127" t="s">
        <v>2555</v>
      </c>
      <c r="F2651" s="128">
        <v>24.29</v>
      </c>
      <c r="G2651" s="128">
        <v>24.49</v>
      </c>
      <c r="H2651" s="128">
        <v>19.43</v>
      </c>
      <c r="I2651" s="311"/>
      <c r="J2651" s="319">
        <f>ROUND(SUMIF(Anlagenbewegungsdaten!B:B,A2651,Anlagenbewegungsdaten!C:C),3)</f>
        <v>0</v>
      </c>
      <c r="K2651" s="320">
        <f>ROUND(SUMIF(Anlagenbewegungsdaten!$B:$B,$A2651,Anlagenbewegungsdaten!$D:$D),2)</f>
        <v>0</v>
      </c>
      <c r="L2651" s="321">
        <f t="shared" si="94"/>
        <v>0</v>
      </c>
      <c r="M2651" s="341" t="s">
        <v>4950</v>
      </c>
      <c r="N2651" s="341" t="s">
        <v>4963</v>
      </c>
      <c r="O2651" s="323">
        <f>ROUND(SUMIF(Anlagenbewegungsdaten_AV!B:B,A2651,Anlagenbewegungsdaten_AV!C:C),3)</f>
        <v>0</v>
      </c>
      <c r="P2651" s="320">
        <f>ROUND(SUMIF(Anlagenbewegungsdaten_AV!$B:$B,$A2651,Anlagenbewegungsdaten_AV!$D:$D),2)</f>
        <v>0</v>
      </c>
      <c r="Q2651" s="321">
        <f t="shared" si="95"/>
        <v>0</v>
      </c>
      <c r="S2651" s="324"/>
      <c r="T2651" s="317"/>
      <c r="U2651" s="325"/>
      <c r="V2651" s="325"/>
    </row>
    <row r="2652" spans="1:22" ht="15" customHeight="1" x14ac:dyDescent="0.25">
      <c r="A2652" s="129" t="s">
        <v>3725</v>
      </c>
      <c r="B2652" s="126" t="s">
        <v>2087</v>
      </c>
      <c r="C2652" s="127" t="s">
        <v>4023</v>
      </c>
      <c r="D2652" s="127" t="s">
        <v>3493</v>
      </c>
      <c r="E2652" s="127" t="s">
        <v>3299</v>
      </c>
      <c r="F2652" s="128">
        <v>24.259999999999998</v>
      </c>
      <c r="G2652" s="128">
        <v>24.459999999999997</v>
      </c>
      <c r="H2652" s="128">
        <v>19.41</v>
      </c>
      <c r="I2652" s="311"/>
      <c r="J2652" s="319">
        <f>ROUND(SUMIF(Anlagenbewegungsdaten!B:B,A2652,Anlagenbewegungsdaten!C:C),3)</f>
        <v>0</v>
      </c>
      <c r="K2652" s="320">
        <f>ROUND(SUMIF(Anlagenbewegungsdaten!$B:$B,$A2652,Anlagenbewegungsdaten!$D:$D),2)</f>
        <v>0</v>
      </c>
      <c r="L2652" s="321">
        <f t="shared" si="94"/>
        <v>0</v>
      </c>
      <c r="M2652" s="341" t="s">
        <v>4950</v>
      </c>
      <c r="N2652" s="341" t="s">
        <v>4963</v>
      </c>
      <c r="O2652" s="323">
        <f>ROUND(SUMIF(Anlagenbewegungsdaten_AV!B:B,A2652,Anlagenbewegungsdaten_AV!C:C),3)</f>
        <v>0</v>
      </c>
      <c r="P2652" s="320">
        <f>ROUND(SUMIF(Anlagenbewegungsdaten_AV!$B:$B,$A2652,Anlagenbewegungsdaten_AV!$D:$D),2)</f>
        <v>0</v>
      </c>
      <c r="Q2652" s="321">
        <f t="shared" si="95"/>
        <v>0</v>
      </c>
      <c r="S2652" s="324"/>
      <c r="T2652" s="317"/>
      <c r="U2652" s="325"/>
      <c r="V2652" s="325"/>
    </row>
    <row r="2653" spans="1:22" ht="15" customHeight="1" x14ac:dyDescent="0.25">
      <c r="A2653" s="129" t="s">
        <v>4498</v>
      </c>
      <c r="B2653" s="126" t="s">
        <v>2087</v>
      </c>
      <c r="C2653" s="127" t="s">
        <v>4023</v>
      </c>
      <c r="D2653" s="127" t="s">
        <v>4264</v>
      </c>
      <c r="E2653" s="127" t="s">
        <v>4069</v>
      </c>
      <c r="F2653" s="128">
        <v>24.23</v>
      </c>
      <c r="G2653" s="128">
        <v>24.43</v>
      </c>
      <c r="H2653" s="128">
        <v>19.38</v>
      </c>
      <c r="I2653" s="311"/>
      <c r="J2653" s="319">
        <f>ROUND(SUMIF(Anlagenbewegungsdaten!B:B,A2653,Anlagenbewegungsdaten!C:C),3)</f>
        <v>0</v>
      </c>
      <c r="K2653" s="320">
        <f>ROUND(SUMIF(Anlagenbewegungsdaten!$B:$B,$A2653,Anlagenbewegungsdaten!$D:$D),2)</f>
        <v>0</v>
      </c>
      <c r="L2653" s="321">
        <f t="shared" si="94"/>
        <v>0</v>
      </c>
      <c r="M2653" s="341" t="s">
        <v>4950</v>
      </c>
      <c r="N2653" s="341" t="s">
        <v>4963</v>
      </c>
      <c r="O2653" s="323">
        <f>ROUND(SUMIF(Anlagenbewegungsdaten_AV!B:B,A2653,Anlagenbewegungsdaten_AV!C:C),3)</f>
        <v>0</v>
      </c>
      <c r="P2653" s="320">
        <f>ROUND(SUMIF(Anlagenbewegungsdaten_AV!$B:$B,$A2653,Anlagenbewegungsdaten_AV!$D:$D),2)</f>
        <v>0</v>
      </c>
      <c r="Q2653" s="321">
        <f t="shared" si="95"/>
        <v>0</v>
      </c>
      <c r="S2653" s="324"/>
      <c r="T2653" s="317"/>
      <c r="U2653" s="325"/>
      <c r="V2653" s="325"/>
    </row>
    <row r="2654" spans="1:22" ht="15" customHeight="1" x14ac:dyDescent="0.25">
      <c r="A2654" s="129" t="s">
        <v>1198</v>
      </c>
      <c r="B2654" s="126" t="s">
        <v>2087</v>
      </c>
      <c r="C2654" s="127" t="s">
        <v>4023</v>
      </c>
      <c r="D2654" s="127" t="s">
        <v>556</v>
      </c>
      <c r="E2654" s="127" t="s">
        <v>2462</v>
      </c>
      <c r="F2654" s="128">
        <v>22.32</v>
      </c>
      <c r="G2654" s="128">
        <v>22.52</v>
      </c>
      <c r="H2654" s="128">
        <v>17.86</v>
      </c>
      <c r="I2654" s="311"/>
      <c r="J2654" s="319">
        <f>ROUND(SUMIF(Anlagenbewegungsdaten!B:B,A2654,Anlagenbewegungsdaten!C:C),3)</f>
        <v>0</v>
      </c>
      <c r="K2654" s="320">
        <f>ROUND(SUMIF(Anlagenbewegungsdaten!$B:$B,$A2654,Anlagenbewegungsdaten!$D:$D),2)</f>
        <v>0</v>
      </c>
      <c r="L2654" s="321">
        <f t="shared" si="94"/>
        <v>0</v>
      </c>
      <c r="M2654" s="341" t="s">
        <v>4950</v>
      </c>
      <c r="N2654" s="341" t="s">
        <v>4963</v>
      </c>
      <c r="O2654" s="323">
        <f>ROUND(SUMIF(Anlagenbewegungsdaten_AV!B:B,A2654,Anlagenbewegungsdaten_AV!C:C),3)</f>
        <v>0</v>
      </c>
      <c r="P2654" s="320">
        <f>ROUND(SUMIF(Anlagenbewegungsdaten_AV!$B:$B,$A2654,Anlagenbewegungsdaten_AV!$D:$D),2)</f>
        <v>0</v>
      </c>
      <c r="Q2654" s="321">
        <f t="shared" si="95"/>
        <v>0</v>
      </c>
      <c r="S2654" s="324"/>
      <c r="T2654" s="317"/>
      <c r="U2654" s="325"/>
      <c r="V2654" s="325"/>
    </row>
    <row r="2655" spans="1:22" ht="15" customHeight="1" x14ac:dyDescent="0.25">
      <c r="A2655" s="129" t="s">
        <v>1199</v>
      </c>
      <c r="B2655" s="126" t="s">
        <v>2087</v>
      </c>
      <c r="C2655" s="127" t="s">
        <v>4023</v>
      </c>
      <c r="D2655" s="127" t="s">
        <v>558</v>
      </c>
      <c r="E2655" s="127" t="s">
        <v>2465</v>
      </c>
      <c r="F2655" s="128">
        <v>24.32</v>
      </c>
      <c r="G2655" s="128">
        <v>24.52</v>
      </c>
      <c r="H2655" s="128">
        <v>19.46</v>
      </c>
      <c r="I2655" s="311"/>
      <c r="J2655" s="319">
        <f>ROUND(SUMIF(Anlagenbewegungsdaten!B:B,A2655,Anlagenbewegungsdaten!C:C),3)</f>
        <v>0</v>
      </c>
      <c r="K2655" s="320">
        <f>ROUND(SUMIF(Anlagenbewegungsdaten!$B:$B,$A2655,Anlagenbewegungsdaten!$D:$D),2)</f>
        <v>0</v>
      </c>
      <c r="L2655" s="321">
        <f t="shared" si="94"/>
        <v>0</v>
      </c>
      <c r="M2655" s="341" t="s">
        <v>4950</v>
      </c>
      <c r="N2655" s="341" t="s">
        <v>4963</v>
      </c>
      <c r="O2655" s="323">
        <f>ROUND(SUMIF(Anlagenbewegungsdaten_AV!B:B,A2655,Anlagenbewegungsdaten_AV!C:C),3)</f>
        <v>0</v>
      </c>
      <c r="P2655" s="320">
        <f>ROUND(SUMIF(Anlagenbewegungsdaten_AV!$B:$B,$A2655,Anlagenbewegungsdaten_AV!$D:$D),2)</f>
        <v>0</v>
      </c>
      <c r="Q2655" s="321">
        <f t="shared" si="95"/>
        <v>0</v>
      </c>
      <c r="S2655" s="324"/>
      <c r="T2655" s="317"/>
      <c r="U2655" s="325"/>
      <c r="V2655" s="325"/>
    </row>
    <row r="2656" spans="1:22" ht="15" customHeight="1" x14ac:dyDescent="0.25">
      <c r="A2656" s="129" t="s">
        <v>1200</v>
      </c>
      <c r="B2656" s="126" t="s">
        <v>2087</v>
      </c>
      <c r="C2656" s="127" t="s">
        <v>4023</v>
      </c>
      <c r="D2656" s="127" t="s">
        <v>560</v>
      </c>
      <c r="E2656" s="127" t="s">
        <v>1543</v>
      </c>
      <c r="F2656" s="128">
        <v>25.32</v>
      </c>
      <c r="G2656" s="128">
        <v>25.52</v>
      </c>
      <c r="H2656" s="128">
        <v>20.260000000000002</v>
      </c>
      <c r="I2656" s="311"/>
      <c r="J2656" s="319">
        <f>ROUND(SUMIF(Anlagenbewegungsdaten!B:B,A2656,Anlagenbewegungsdaten!C:C),3)</f>
        <v>0</v>
      </c>
      <c r="K2656" s="320">
        <f>ROUND(SUMIF(Anlagenbewegungsdaten!$B:$B,$A2656,Anlagenbewegungsdaten!$D:$D),2)</f>
        <v>0</v>
      </c>
      <c r="L2656" s="321">
        <f t="shared" si="94"/>
        <v>0</v>
      </c>
      <c r="M2656" s="341" t="s">
        <v>4950</v>
      </c>
      <c r="N2656" s="341" t="s">
        <v>4963</v>
      </c>
      <c r="O2656" s="323">
        <f>ROUND(SUMIF(Anlagenbewegungsdaten_AV!B:B,A2656,Anlagenbewegungsdaten_AV!C:C),3)</f>
        <v>0</v>
      </c>
      <c r="P2656" s="320">
        <f>ROUND(SUMIF(Anlagenbewegungsdaten_AV!$B:$B,$A2656,Anlagenbewegungsdaten_AV!$D:$D),2)</f>
        <v>0</v>
      </c>
      <c r="Q2656" s="321">
        <f t="shared" si="95"/>
        <v>0</v>
      </c>
      <c r="S2656" s="324"/>
      <c r="T2656" s="317"/>
      <c r="U2656" s="325"/>
      <c r="V2656" s="325"/>
    </row>
    <row r="2657" spans="1:22" ht="15" customHeight="1" x14ac:dyDescent="0.25">
      <c r="A2657" s="129" t="s">
        <v>1201</v>
      </c>
      <c r="B2657" s="126" t="s">
        <v>2087</v>
      </c>
      <c r="C2657" s="127" t="s">
        <v>4023</v>
      </c>
      <c r="D2657" s="127" t="s">
        <v>562</v>
      </c>
      <c r="E2657" s="127" t="s">
        <v>1546</v>
      </c>
      <c r="F2657" s="128">
        <v>25.32</v>
      </c>
      <c r="G2657" s="128">
        <v>25.52</v>
      </c>
      <c r="H2657" s="128">
        <v>20.260000000000002</v>
      </c>
      <c r="I2657" s="311"/>
      <c r="J2657" s="319">
        <f>ROUND(SUMIF(Anlagenbewegungsdaten!B:B,A2657,Anlagenbewegungsdaten!C:C),3)</f>
        <v>0</v>
      </c>
      <c r="K2657" s="320">
        <f>ROUND(SUMIF(Anlagenbewegungsdaten!$B:$B,$A2657,Anlagenbewegungsdaten!$D:$D),2)</f>
        <v>0</v>
      </c>
      <c r="L2657" s="321">
        <f t="shared" si="94"/>
        <v>0</v>
      </c>
      <c r="M2657" s="341" t="s">
        <v>4950</v>
      </c>
      <c r="N2657" s="341" t="s">
        <v>4963</v>
      </c>
      <c r="O2657" s="323">
        <f>ROUND(SUMIF(Anlagenbewegungsdaten_AV!B:B,A2657,Anlagenbewegungsdaten_AV!C:C),3)</f>
        <v>0</v>
      </c>
      <c r="P2657" s="320">
        <f>ROUND(SUMIF(Anlagenbewegungsdaten_AV!$B:$B,$A2657,Anlagenbewegungsdaten_AV!$D:$D),2)</f>
        <v>0</v>
      </c>
      <c r="Q2657" s="321">
        <f t="shared" si="95"/>
        <v>0</v>
      </c>
      <c r="S2657" s="324"/>
      <c r="T2657" s="317"/>
      <c r="U2657" s="325"/>
      <c r="V2657" s="325"/>
    </row>
    <row r="2658" spans="1:22" ht="15" customHeight="1" x14ac:dyDescent="0.25">
      <c r="A2658" s="129" t="s">
        <v>2982</v>
      </c>
      <c r="B2658" s="126" t="s">
        <v>2087</v>
      </c>
      <c r="C2658" s="127" t="s">
        <v>4023</v>
      </c>
      <c r="D2658" s="127" t="s">
        <v>2751</v>
      </c>
      <c r="E2658" s="127" t="s">
        <v>2555</v>
      </c>
      <c r="F2658" s="128">
        <v>25.29</v>
      </c>
      <c r="G2658" s="128">
        <v>25.49</v>
      </c>
      <c r="H2658" s="128">
        <v>20.23</v>
      </c>
      <c r="I2658" s="311"/>
      <c r="J2658" s="319">
        <f>ROUND(SUMIF(Anlagenbewegungsdaten!B:B,A2658,Anlagenbewegungsdaten!C:C),3)</f>
        <v>0</v>
      </c>
      <c r="K2658" s="320">
        <f>ROUND(SUMIF(Anlagenbewegungsdaten!$B:$B,$A2658,Anlagenbewegungsdaten!$D:$D),2)</f>
        <v>0</v>
      </c>
      <c r="L2658" s="321">
        <f t="shared" si="94"/>
        <v>0</v>
      </c>
      <c r="M2658" s="341" t="s">
        <v>4950</v>
      </c>
      <c r="N2658" s="341" t="s">
        <v>4963</v>
      </c>
      <c r="O2658" s="323">
        <f>ROUND(SUMIF(Anlagenbewegungsdaten_AV!B:B,A2658,Anlagenbewegungsdaten_AV!C:C),3)</f>
        <v>0</v>
      </c>
      <c r="P2658" s="320">
        <f>ROUND(SUMIF(Anlagenbewegungsdaten_AV!$B:$B,$A2658,Anlagenbewegungsdaten_AV!$D:$D),2)</f>
        <v>0</v>
      </c>
      <c r="Q2658" s="321">
        <f t="shared" si="95"/>
        <v>0</v>
      </c>
      <c r="S2658" s="324"/>
      <c r="T2658" s="317"/>
      <c r="U2658" s="325"/>
      <c r="V2658" s="325"/>
    </row>
    <row r="2659" spans="1:22" ht="15" customHeight="1" x14ac:dyDescent="0.25">
      <c r="A2659" s="129" t="s">
        <v>3726</v>
      </c>
      <c r="B2659" s="126" t="s">
        <v>2087</v>
      </c>
      <c r="C2659" s="127" t="s">
        <v>4023</v>
      </c>
      <c r="D2659" s="127" t="s">
        <v>3495</v>
      </c>
      <c r="E2659" s="127" t="s">
        <v>3299</v>
      </c>
      <c r="F2659" s="128">
        <v>25.259999999999998</v>
      </c>
      <c r="G2659" s="128">
        <v>25.459999999999997</v>
      </c>
      <c r="H2659" s="128">
        <v>20.21</v>
      </c>
      <c r="I2659" s="311"/>
      <c r="J2659" s="319">
        <f>ROUND(SUMIF(Anlagenbewegungsdaten!B:B,A2659,Anlagenbewegungsdaten!C:C),3)</f>
        <v>0</v>
      </c>
      <c r="K2659" s="320">
        <f>ROUND(SUMIF(Anlagenbewegungsdaten!$B:$B,$A2659,Anlagenbewegungsdaten!$D:$D),2)</f>
        <v>0</v>
      </c>
      <c r="L2659" s="321">
        <f t="shared" si="94"/>
        <v>0</v>
      </c>
      <c r="M2659" s="341" t="s">
        <v>4950</v>
      </c>
      <c r="N2659" s="341" t="s">
        <v>4963</v>
      </c>
      <c r="O2659" s="323">
        <f>ROUND(SUMIF(Anlagenbewegungsdaten_AV!B:B,A2659,Anlagenbewegungsdaten_AV!C:C),3)</f>
        <v>0</v>
      </c>
      <c r="P2659" s="320">
        <f>ROUND(SUMIF(Anlagenbewegungsdaten_AV!$B:$B,$A2659,Anlagenbewegungsdaten_AV!$D:$D),2)</f>
        <v>0</v>
      </c>
      <c r="Q2659" s="321">
        <f t="shared" si="95"/>
        <v>0</v>
      </c>
      <c r="S2659" s="324"/>
      <c r="T2659" s="317"/>
      <c r="U2659" s="325"/>
      <c r="V2659" s="325"/>
    </row>
    <row r="2660" spans="1:22" ht="15" customHeight="1" x14ac:dyDescent="0.25">
      <c r="A2660" s="129" t="s">
        <v>4499</v>
      </c>
      <c r="B2660" s="126" t="s">
        <v>2087</v>
      </c>
      <c r="C2660" s="127" t="s">
        <v>4023</v>
      </c>
      <c r="D2660" s="127" t="s">
        <v>4266</v>
      </c>
      <c r="E2660" s="127" t="s">
        <v>4069</v>
      </c>
      <c r="F2660" s="128">
        <v>25.23</v>
      </c>
      <c r="G2660" s="128">
        <v>25.43</v>
      </c>
      <c r="H2660" s="128">
        <v>20.18</v>
      </c>
      <c r="I2660" s="311"/>
      <c r="J2660" s="319">
        <f>ROUND(SUMIF(Anlagenbewegungsdaten!B:B,A2660,Anlagenbewegungsdaten!C:C),3)</f>
        <v>0</v>
      </c>
      <c r="K2660" s="320">
        <f>ROUND(SUMIF(Anlagenbewegungsdaten!$B:$B,$A2660,Anlagenbewegungsdaten!$D:$D),2)</f>
        <v>0</v>
      </c>
      <c r="L2660" s="321">
        <f t="shared" si="94"/>
        <v>0</v>
      </c>
      <c r="M2660" s="341" t="s">
        <v>4950</v>
      </c>
      <c r="N2660" s="341" t="s">
        <v>4963</v>
      </c>
      <c r="O2660" s="323">
        <f>ROUND(SUMIF(Anlagenbewegungsdaten_AV!B:B,A2660,Anlagenbewegungsdaten_AV!C:C),3)</f>
        <v>0</v>
      </c>
      <c r="P2660" s="320">
        <f>ROUND(SUMIF(Anlagenbewegungsdaten_AV!$B:$B,$A2660,Anlagenbewegungsdaten_AV!$D:$D),2)</f>
        <v>0</v>
      </c>
      <c r="Q2660" s="321">
        <f t="shared" si="95"/>
        <v>0</v>
      </c>
      <c r="S2660" s="324"/>
      <c r="T2660" s="317"/>
      <c r="U2660" s="325"/>
      <c r="V2660" s="325"/>
    </row>
    <row r="2661" spans="1:22" ht="15" customHeight="1" x14ac:dyDescent="0.25">
      <c r="A2661" s="129" t="s">
        <v>978</v>
      </c>
      <c r="B2661" s="126" t="s">
        <v>2087</v>
      </c>
      <c r="C2661" s="127" t="s">
        <v>4023</v>
      </c>
      <c r="D2661" s="127" t="s">
        <v>2390</v>
      </c>
      <c r="E2661" s="127" t="s">
        <v>2462</v>
      </c>
      <c r="F2661" s="128">
        <v>8.3800000000000008</v>
      </c>
      <c r="G2661" s="128">
        <v>8.58</v>
      </c>
      <c r="H2661" s="128">
        <v>6.7</v>
      </c>
      <c r="I2661" s="311"/>
      <c r="J2661" s="319">
        <f>ROUND(SUMIF(Anlagenbewegungsdaten!B:B,A2661,Anlagenbewegungsdaten!C:C),3)</f>
        <v>0</v>
      </c>
      <c r="K2661" s="320">
        <f>ROUND(SUMIF(Anlagenbewegungsdaten!$B:$B,$A2661,Anlagenbewegungsdaten!$D:$D),2)</f>
        <v>0</v>
      </c>
      <c r="L2661" s="321">
        <f t="shared" si="94"/>
        <v>0</v>
      </c>
      <c r="M2661" s="341" t="s">
        <v>4950</v>
      </c>
      <c r="N2661" s="341" t="s">
        <v>4963</v>
      </c>
      <c r="O2661" s="323">
        <f>ROUND(SUMIF(Anlagenbewegungsdaten_AV!B:B,A2661,Anlagenbewegungsdaten_AV!C:C),3)</f>
        <v>0</v>
      </c>
      <c r="P2661" s="320">
        <f>ROUND(SUMIF(Anlagenbewegungsdaten_AV!$B:$B,$A2661,Anlagenbewegungsdaten_AV!$D:$D),2)</f>
        <v>0</v>
      </c>
      <c r="Q2661" s="321">
        <f t="shared" si="95"/>
        <v>0</v>
      </c>
      <c r="S2661" s="324"/>
      <c r="T2661" s="317"/>
      <c r="U2661" s="325"/>
      <c r="V2661" s="325"/>
    </row>
    <row r="2662" spans="1:22" ht="15" customHeight="1" x14ac:dyDescent="0.25">
      <c r="A2662" s="129" t="s">
        <v>979</v>
      </c>
      <c r="B2662" s="126" t="s">
        <v>2087</v>
      </c>
      <c r="C2662" s="127" t="s">
        <v>4023</v>
      </c>
      <c r="D2662" s="127" t="s">
        <v>2493</v>
      </c>
      <c r="E2662" s="127" t="s">
        <v>2465</v>
      </c>
      <c r="F2662" s="128">
        <v>10.38</v>
      </c>
      <c r="G2662" s="128">
        <v>10.58</v>
      </c>
      <c r="H2662" s="128">
        <v>8.3000000000000007</v>
      </c>
      <c r="I2662" s="311"/>
      <c r="J2662" s="319">
        <f>ROUND(SUMIF(Anlagenbewegungsdaten!B:B,A2662,Anlagenbewegungsdaten!C:C),3)</f>
        <v>0</v>
      </c>
      <c r="K2662" s="320">
        <f>ROUND(SUMIF(Anlagenbewegungsdaten!$B:$B,$A2662,Anlagenbewegungsdaten!$D:$D),2)</f>
        <v>0</v>
      </c>
      <c r="L2662" s="321">
        <f t="shared" si="94"/>
        <v>0</v>
      </c>
      <c r="M2662" s="341" t="s">
        <v>4950</v>
      </c>
      <c r="N2662" s="341" t="s">
        <v>4963</v>
      </c>
      <c r="O2662" s="323">
        <f>ROUND(SUMIF(Anlagenbewegungsdaten_AV!B:B,A2662,Anlagenbewegungsdaten_AV!C:C),3)</f>
        <v>0</v>
      </c>
      <c r="P2662" s="320">
        <f>ROUND(SUMIF(Anlagenbewegungsdaten_AV!$B:$B,$A2662,Anlagenbewegungsdaten_AV!$D:$D),2)</f>
        <v>0</v>
      </c>
      <c r="Q2662" s="321">
        <f t="shared" si="95"/>
        <v>0</v>
      </c>
      <c r="S2662" s="324"/>
      <c r="T2662" s="317"/>
      <c r="U2662" s="325"/>
      <c r="V2662" s="325"/>
    </row>
    <row r="2663" spans="1:22" ht="15" customHeight="1" x14ac:dyDescent="0.25">
      <c r="A2663" s="129" t="s">
        <v>1202</v>
      </c>
      <c r="B2663" s="126" t="s">
        <v>2087</v>
      </c>
      <c r="C2663" s="127" t="s">
        <v>4023</v>
      </c>
      <c r="D2663" s="127" t="s">
        <v>1643</v>
      </c>
      <c r="E2663" s="127" t="s">
        <v>1546</v>
      </c>
      <c r="F2663" s="128">
        <v>11.38</v>
      </c>
      <c r="G2663" s="128">
        <v>11.58</v>
      </c>
      <c r="H2663" s="128">
        <v>9.1</v>
      </c>
      <c r="I2663" s="311"/>
      <c r="J2663" s="319">
        <f>ROUND(SUMIF(Anlagenbewegungsdaten!B:B,A2663,Anlagenbewegungsdaten!C:C),3)</f>
        <v>0</v>
      </c>
      <c r="K2663" s="320">
        <f>ROUND(SUMIF(Anlagenbewegungsdaten!$B:$B,$A2663,Anlagenbewegungsdaten!$D:$D),2)</f>
        <v>0</v>
      </c>
      <c r="L2663" s="321">
        <f t="shared" si="94"/>
        <v>0</v>
      </c>
      <c r="M2663" s="341" t="s">
        <v>4950</v>
      </c>
      <c r="N2663" s="341" t="s">
        <v>4963</v>
      </c>
      <c r="O2663" s="323">
        <f>ROUND(SUMIF(Anlagenbewegungsdaten_AV!B:B,A2663,Anlagenbewegungsdaten_AV!C:C),3)</f>
        <v>0</v>
      </c>
      <c r="P2663" s="320">
        <f>ROUND(SUMIF(Anlagenbewegungsdaten_AV!$B:$B,$A2663,Anlagenbewegungsdaten_AV!$D:$D),2)</f>
        <v>0</v>
      </c>
      <c r="Q2663" s="321">
        <f t="shared" si="95"/>
        <v>0</v>
      </c>
      <c r="S2663" s="324"/>
      <c r="T2663" s="317"/>
      <c r="U2663" s="325"/>
      <c r="V2663" s="325"/>
    </row>
    <row r="2664" spans="1:22" ht="15" customHeight="1" x14ac:dyDescent="0.25">
      <c r="A2664" s="129" t="s">
        <v>2983</v>
      </c>
      <c r="B2664" s="126" t="s">
        <v>2087</v>
      </c>
      <c r="C2664" s="127" t="s">
        <v>4023</v>
      </c>
      <c r="D2664" s="127" t="s">
        <v>2603</v>
      </c>
      <c r="E2664" s="127" t="s">
        <v>2555</v>
      </c>
      <c r="F2664" s="128">
        <v>11.350000000000001</v>
      </c>
      <c r="G2664" s="128">
        <v>11.55</v>
      </c>
      <c r="H2664" s="128">
        <v>9.08</v>
      </c>
      <c r="I2664" s="311"/>
      <c r="J2664" s="319">
        <f>ROUND(SUMIF(Anlagenbewegungsdaten!B:B,A2664,Anlagenbewegungsdaten!C:C),3)</f>
        <v>0</v>
      </c>
      <c r="K2664" s="320">
        <f>ROUND(SUMIF(Anlagenbewegungsdaten!$B:$B,$A2664,Anlagenbewegungsdaten!$D:$D),2)</f>
        <v>0</v>
      </c>
      <c r="L2664" s="321">
        <f t="shared" si="94"/>
        <v>0</v>
      </c>
      <c r="M2664" s="341" t="s">
        <v>4950</v>
      </c>
      <c r="N2664" s="341" t="s">
        <v>4963</v>
      </c>
      <c r="O2664" s="323">
        <f>ROUND(SUMIF(Anlagenbewegungsdaten_AV!B:B,A2664,Anlagenbewegungsdaten_AV!C:C),3)</f>
        <v>0</v>
      </c>
      <c r="P2664" s="320">
        <f>ROUND(SUMIF(Anlagenbewegungsdaten_AV!$B:$B,$A2664,Anlagenbewegungsdaten_AV!$D:$D),2)</f>
        <v>0</v>
      </c>
      <c r="Q2664" s="321">
        <f t="shared" si="95"/>
        <v>0</v>
      </c>
      <c r="S2664" s="324"/>
      <c r="T2664" s="317"/>
      <c r="U2664" s="325"/>
      <c r="V2664" s="325"/>
    </row>
    <row r="2665" spans="1:22" ht="15" customHeight="1" x14ac:dyDescent="0.25">
      <c r="A2665" s="129" t="s">
        <v>3727</v>
      </c>
      <c r="B2665" s="126" t="s">
        <v>2087</v>
      </c>
      <c r="C2665" s="127" t="s">
        <v>4023</v>
      </c>
      <c r="D2665" s="127" t="s">
        <v>3347</v>
      </c>
      <c r="E2665" s="127" t="s">
        <v>3299</v>
      </c>
      <c r="F2665" s="128">
        <v>11.32</v>
      </c>
      <c r="G2665" s="128">
        <v>11.52</v>
      </c>
      <c r="H2665" s="128">
        <v>9.06</v>
      </c>
      <c r="I2665" s="311"/>
      <c r="J2665" s="319">
        <f>ROUND(SUMIF(Anlagenbewegungsdaten!B:B,A2665,Anlagenbewegungsdaten!C:C),3)</f>
        <v>0</v>
      </c>
      <c r="K2665" s="320">
        <f>ROUND(SUMIF(Anlagenbewegungsdaten!$B:$B,$A2665,Anlagenbewegungsdaten!$D:$D),2)</f>
        <v>0</v>
      </c>
      <c r="L2665" s="321">
        <f t="shared" si="94"/>
        <v>0</v>
      </c>
      <c r="M2665" s="341" t="s">
        <v>4950</v>
      </c>
      <c r="N2665" s="341" t="s">
        <v>4963</v>
      </c>
      <c r="O2665" s="323">
        <f>ROUND(SUMIF(Anlagenbewegungsdaten_AV!B:B,A2665,Anlagenbewegungsdaten_AV!C:C),3)</f>
        <v>0</v>
      </c>
      <c r="P2665" s="320">
        <f>ROUND(SUMIF(Anlagenbewegungsdaten_AV!$B:$B,$A2665,Anlagenbewegungsdaten_AV!$D:$D),2)</f>
        <v>0</v>
      </c>
      <c r="Q2665" s="321">
        <f t="shared" si="95"/>
        <v>0</v>
      </c>
      <c r="S2665" s="324"/>
      <c r="T2665" s="317"/>
      <c r="U2665" s="325"/>
      <c r="V2665" s="325"/>
    </row>
    <row r="2666" spans="1:22" ht="15" customHeight="1" x14ac:dyDescent="0.25">
      <c r="A2666" s="129" t="s">
        <v>4500</v>
      </c>
      <c r="B2666" s="126" t="s">
        <v>2087</v>
      </c>
      <c r="C2666" s="127" t="s">
        <v>4023</v>
      </c>
      <c r="D2666" s="127" t="s">
        <v>4117</v>
      </c>
      <c r="E2666" s="127" t="s">
        <v>4069</v>
      </c>
      <c r="F2666" s="128">
        <v>11.290000000000001</v>
      </c>
      <c r="G2666" s="128">
        <v>11.49</v>
      </c>
      <c r="H2666" s="128">
        <v>9.0299999999999994</v>
      </c>
      <c r="I2666" s="311"/>
      <c r="J2666" s="319">
        <f>ROUND(SUMIF(Anlagenbewegungsdaten!B:B,A2666,Anlagenbewegungsdaten!C:C),3)</f>
        <v>0</v>
      </c>
      <c r="K2666" s="320">
        <f>ROUND(SUMIF(Anlagenbewegungsdaten!$B:$B,$A2666,Anlagenbewegungsdaten!$D:$D),2)</f>
        <v>0</v>
      </c>
      <c r="L2666" s="321">
        <f t="shared" si="94"/>
        <v>0</v>
      </c>
      <c r="M2666" s="341" t="s">
        <v>4950</v>
      </c>
      <c r="N2666" s="341" t="s">
        <v>4963</v>
      </c>
      <c r="O2666" s="323">
        <f>ROUND(SUMIF(Anlagenbewegungsdaten_AV!B:B,A2666,Anlagenbewegungsdaten_AV!C:C),3)</f>
        <v>0</v>
      </c>
      <c r="P2666" s="320">
        <f>ROUND(SUMIF(Anlagenbewegungsdaten_AV!$B:$B,$A2666,Anlagenbewegungsdaten_AV!$D:$D),2)</f>
        <v>0</v>
      </c>
      <c r="Q2666" s="321">
        <f t="shared" si="95"/>
        <v>0</v>
      </c>
      <c r="S2666" s="324"/>
      <c r="T2666" s="317"/>
      <c r="U2666" s="325"/>
      <c r="V2666" s="325"/>
    </row>
    <row r="2667" spans="1:22" ht="15" customHeight="1" x14ac:dyDescent="0.25">
      <c r="A2667" s="129" t="s">
        <v>980</v>
      </c>
      <c r="B2667" s="126" t="s">
        <v>2087</v>
      </c>
      <c r="C2667" s="127" t="s">
        <v>4023</v>
      </c>
      <c r="D2667" s="127" t="s">
        <v>2443</v>
      </c>
      <c r="E2667" s="127" t="s">
        <v>2462</v>
      </c>
      <c r="F2667" s="128">
        <v>12.38</v>
      </c>
      <c r="G2667" s="128">
        <v>12.58</v>
      </c>
      <c r="H2667" s="128">
        <v>9.9</v>
      </c>
      <c r="I2667" s="311"/>
      <c r="J2667" s="319">
        <f>ROUND(SUMIF(Anlagenbewegungsdaten!B:B,A2667,Anlagenbewegungsdaten!C:C),3)</f>
        <v>0</v>
      </c>
      <c r="K2667" s="320">
        <f>ROUND(SUMIF(Anlagenbewegungsdaten!$B:$B,$A2667,Anlagenbewegungsdaten!$D:$D),2)</f>
        <v>0</v>
      </c>
      <c r="L2667" s="321">
        <f t="shared" si="94"/>
        <v>0</v>
      </c>
      <c r="M2667" s="341" t="s">
        <v>4950</v>
      </c>
      <c r="N2667" s="341" t="s">
        <v>4963</v>
      </c>
      <c r="O2667" s="323">
        <f>ROUND(SUMIF(Anlagenbewegungsdaten_AV!B:B,A2667,Anlagenbewegungsdaten_AV!C:C),3)</f>
        <v>0</v>
      </c>
      <c r="P2667" s="320">
        <f>ROUND(SUMIF(Anlagenbewegungsdaten_AV!$B:$B,$A2667,Anlagenbewegungsdaten_AV!$D:$D),2)</f>
        <v>0</v>
      </c>
      <c r="Q2667" s="321">
        <f t="shared" si="95"/>
        <v>0</v>
      </c>
      <c r="S2667" s="324"/>
      <c r="T2667" s="317"/>
      <c r="U2667" s="325"/>
      <c r="V2667" s="325"/>
    </row>
    <row r="2668" spans="1:22" ht="15" customHeight="1" x14ac:dyDescent="0.25">
      <c r="A2668" s="129" t="s">
        <v>981</v>
      </c>
      <c r="B2668" s="126" t="s">
        <v>2087</v>
      </c>
      <c r="C2668" s="127" t="s">
        <v>4023</v>
      </c>
      <c r="D2668" s="127" t="s">
        <v>2496</v>
      </c>
      <c r="E2668" s="127" t="s">
        <v>2465</v>
      </c>
      <c r="F2668" s="128">
        <v>14.38</v>
      </c>
      <c r="G2668" s="128">
        <v>14.58</v>
      </c>
      <c r="H2668" s="128">
        <v>11.5</v>
      </c>
      <c r="I2668" s="311"/>
      <c r="J2668" s="319">
        <f>ROUND(SUMIF(Anlagenbewegungsdaten!B:B,A2668,Anlagenbewegungsdaten!C:C),3)</f>
        <v>0</v>
      </c>
      <c r="K2668" s="320">
        <f>ROUND(SUMIF(Anlagenbewegungsdaten!$B:$B,$A2668,Anlagenbewegungsdaten!$D:$D),2)</f>
        <v>0</v>
      </c>
      <c r="L2668" s="321">
        <f t="shared" si="94"/>
        <v>0</v>
      </c>
      <c r="M2668" s="341" t="s">
        <v>4950</v>
      </c>
      <c r="N2668" s="341" t="s">
        <v>4963</v>
      </c>
      <c r="O2668" s="323">
        <f>ROUND(SUMIF(Anlagenbewegungsdaten_AV!B:B,A2668,Anlagenbewegungsdaten_AV!C:C),3)</f>
        <v>0</v>
      </c>
      <c r="P2668" s="320">
        <f>ROUND(SUMIF(Anlagenbewegungsdaten_AV!$B:$B,$A2668,Anlagenbewegungsdaten_AV!$D:$D),2)</f>
        <v>0</v>
      </c>
      <c r="Q2668" s="321">
        <f t="shared" si="95"/>
        <v>0</v>
      </c>
      <c r="S2668" s="324"/>
      <c r="T2668" s="317"/>
      <c r="U2668" s="325"/>
      <c r="V2668" s="325"/>
    </row>
    <row r="2669" spans="1:22" ht="15" customHeight="1" x14ac:dyDescent="0.25">
      <c r="A2669" s="129" t="s">
        <v>1203</v>
      </c>
      <c r="B2669" s="126" t="s">
        <v>2087</v>
      </c>
      <c r="C2669" s="127" t="s">
        <v>4023</v>
      </c>
      <c r="D2669" s="127" t="s">
        <v>565</v>
      </c>
      <c r="E2669" s="127" t="s">
        <v>1546</v>
      </c>
      <c r="F2669" s="128">
        <v>15.38</v>
      </c>
      <c r="G2669" s="128">
        <v>15.58</v>
      </c>
      <c r="H2669" s="128">
        <v>12.3</v>
      </c>
      <c r="I2669" s="311"/>
      <c r="J2669" s="319">
        <f>ROUND(SUMIF(Anlagenbewegungsdaten!B:B,A2669,Anlagenbewegungsdaten!C:C),3)</f>
        <v>0</v>
      </c>
      <c r="K2669" s="320">
        <f>ROUND(SUMIF(Anlagenbewegungsdaten!$B:$B,$A2669,Anlagenbewegungsdaten!$D:$D),2)</f>
        <v>0</v>
      </c>
      <c r="L2669" s="321">
        <f t="shared" si="94"/>
        <v>0</v>
      </c>
      <c r="M2669" s="341" t="s">
        <v>4950</v>
      </c>
      <c r="N2669" s="341" t="s">
        <v>4963</v>
      </c>
      <c r="O2669" s="323">
        <f>ROUND(SUMIF(Anlagenbewegungsdaten_AV!B:B,A2669,Anlagenbewegungsdaten_AV!C:C),3)</f>
        <v>0</v>
      </c>
      <c r="P2669" s="320">
        <f>ROUND(SUMIF(Anlagenbewegungsdaten_AV!$B:$B,$A2669,Anlagenbewegungsdaten_AV!$D:$D),2)</f>
        <v>0</v>
      </c>
      <c r="Q2669" s="321">
        <f t="shared" si="95"/>
        <v>0</v>
      </c>
      <c r="S2669" s="324"/>
      <c r="T2669" s="317"/>
      <c r="U2669" s="325"/>
      <c r="V2669" s="325"/>
    </row>
    <row r="2670" spans="1:22" ht="15" customHeight="1" x14ac:dyDescent="0.25">
      <c r="A2670" s="129" t="s">
        <v>2984</v>
      </c>
      <c r="B2670" s="126" t="s">
        <v>2087</v>
      </c>
      <c r="C2670" s="127" t="s">
        <v>4023</v>
      </c>
      <c r="D2670" s="127" t="s">
        <v>2754</v>
      </c>
      <c r="E2670" s="127" t="s">
        <v>2555</v>
      </c>
      <c r="F2670" s="128">
        <v>15.350000000000001</v>
      </c>
      <c r="G2670" s="128">
        <v>15.55</v>
      </c>
      <c r="H2670" s="128">
        <v>12.28</v>
      </c>
      <c r="I2670" s="311"/>
      <c r="J2670" s="319">
        <f>ROUND(SUMIF(Anlagenbewegungsdaten!B:B,A2670,Anlagenbewegungsdaten!C:C),3)</f>
        <v>0</v>
      </c>
      <c r="K2670" s="320">
        <f>ROUND(SUMIF(Anlagenbewegungsdaten!$B:$B,$A2670,Anlagenbewegungsdaten!$D:$D),2)</f>
        <v>0</v>
      </c>
      <c r="L2670" s="321">
        <f t="shared" si="94"/>
        <v>0</v>
      </c>
      <c r="M2670" s="341" t="s">
        <v>4950</v>
      </c>
      <c r="N2670" s="341" t="s">
        <v>4963</v>
      </c>
      <c r="O2670" s="323">
        <f>ROUND(SUMIF(Anlagenbewegungsdaten_AV!B:B,A2670,Anlagenbewegungsdaten_AV!C:C),3)</f>
        <v>0</v>
      </c>
      <c r="P2670" s="320">
        <f>ROUND(SUMIF(Anlagenbewegungsdaten_AV!$B:$B,$A2670,Anlagenbewegungsdaten_AV!$D:$D),2)</f>
        <v>0</v>
      </c>
      <c r="Q2670" s="321">
        <f t="shared" si="95"/>
        <v>0</v>
      </c>
      <c r="S2670" s="324"/>
      <c r="T2670" s="317"/>
      <c r="U2670" s="325"/>
      <c r="V2670" s="325"/>
    </row>
    <row r="2671" spans="1:22" ht="15" customHeight="1" x14ac:dyDescent="0.25">
      <c r="A2671" s="129" t="s">
        <v>3728</v>
      </c>
      <c r="B2671" s="126" t="s">
        <v>2087</v>
      </c>
      <c r="C2671" s="127" t="s">
        <v>4023</v>
      </c>
      <c r="D2671" s="127" t="s">
        <v>3498</v>
      </c>
      <c r="E2671" s="127" t="s">
        <v>3299</v>
      </c>
      <c r="F2671" s="128">
        <v>15.32</v>
      </c>
      <c r="G2671" s="128">
        <v>15.52</v>
      </c>
      <c r="H2671" s="128">
        <v>12.26</v>
      </c>
      <c r="I2671" s="311"/>
      <c r="J2671" s="319">
        <f>ROUND(SUMIF(Anlagenbewegungsdaten!B:B,A2671,Anlagenbewegungsdaten!C:C),3)</f>
        <v>0</v>
      </c>
      <c r="K2671" s="320">
        <f>ROUND(SUMIF(Anlagenbewegungsdaten!$B:$B,$A2671,Anlagenbewegungsdaten!$D:$D),2)</f>
        <v>0</v>
      </c>
      <c r="L2671" s="321">
        <f t="shared" si="94"/>
        <v>0</v>
      </c>
      <c r="M2671" s="341" t="s">
        <v>4950</v>
      </c>
      <c r="N2671" s="341" t="s">
        <v>4963</v>
      </c>
      <c r="O2671" s="323">
        <f>ROUND(SUMIF(Anlagenbewegungsdaten_AV!B:B,A2671,Anlagenbewegungsdaten_AV!C:C),3)</f>
        <v>0</v>
      </c>
      <c r="P2671" s="320">
        <f>ROUND(SUMIF(Anlagenbewegungsdaten_AV!$B:$B,$A2671,Anlagenbewegungsdaten_AV!$D:$D),2)</f>
        <v>0</v>
      </c>
      <c r="Q2671" s="321">
        <f t="shared" si="95"/>
        <v>0</v>
      </c>
      <c r="S2671" s="324"/>
      <c r="T2671" s="317"/>
      <c r="U2671" s="325"/>
      <c r="V2671" s="325"/>
    </row>
    <row r="2672" spans="1:22" ht="15" customHeight="1" x14ac:dyDescent="0.25">
      <c r="A2672" s="129" t="s">
        <v>4501</v>
      </c>
      <c r="B2672" s="126" t="s">
        <v>2087</v>
      </c>
      <c r="C2672" s="127" t="s">
        <v>4023</v>
      </c>
      <c r="D2672" s="127" t="s">
        <v>4269</v>
      </c>
      <c r="E2672" s="127" t="s">
        <v>4069</v>
      </c>
      <c r="F2672" s="128">
        <v>15.290000000000001</v>
      </c>
      <c r="G2672" s="128">
        <v>15.49</v>
      </c>
      <c r="H2672" s="128">
        <v>12.23</v>
      </c>
      <c r="I2672" s="311"/>
      <c r="J2672" s="319">
        <f>ROUND(SUMIF(Anlagenbewegungsdaten!B:B,A2672,Anlagenbewegungsdaten!C:C),3)</f>
        <v>0</v>
      </c>
      <c r="K2672" s="320">
        <f>ROUND(SUMIF(Anlagenbewegungsdaten!$B:$B,$A2672,Anlagenbewegungsdaten!$D:$D),2)</f>
        <v>0</v>
      </c>
      <c r="L2672" s="321">
        <f t="shared" si="94"/>
        <v>0</v>
      </c>
      <c r="M2672" s="341" t="s">
        <v>4950</v>
      </c>
      <c r="N2672" s="341" t="s">
        <v>4963</v>
      </c>
      <c r="O2672" s="323">
        <f>ROUND(SUMIF(Anlagenbewegungsdaten_AV!B:B,A2672,Anlagenbewegungsdaten_AV!C:C),3)</f>
        <v>0</v>
      </c>
      <c r="P2672" s="320">
        <f>ROUND(SUMIF(Anlagenbewegungsdaten_AV!$B:$B,$A2672,Anlagenbewegungsdaten_AV!$D:$D),2)</f>
        <v>0</v>
      </c>
      <c r="Q2672" s="321">
        <f t="shared" si="95"/>
        <v>0</v>
      </c>
      <c r="S2672" s="324"/>
      <c r="T2672" s="317"/>
      <c r="U2672" s="325"/>
      <c r="V2672" s="325"/>
    </row>
    <row r="2673" spans="1:22" ht="15" customHeight="1" x14ac:dyDescent="0.25">
      <c r="A2673" s="129" t="s">
        <v>982</v>
      </c>
      <c r="B2673" s="126" t="s">
        <v>2087</v>
      </c>
      <c r="C2673" s="127" t="s">
        <v>4023</v>
      </c>
      <c r="D2673" s="127" t="s">
        <v>2445</v>
      </c>
      <c r="E2673" s="127" t="s">
        <v>2462</v>
      </c>
      <c r="F2673" s="128">
        <v>10.88</v>
      </c>
      <c r="G2673" s="128">
        <v>11.08</v>
      </c>
      <c r="H2673" s="128">
        <v>8.6999999999999993</v>
      </c>
      <c r="I2673" s="311"/>
      <c r="J2673" s="319">
        <f>ROUND(SUMIF(Anlagenbewegungsdaten!B:B,A2673,Anlagenbewegungsdaten!C:C),3)</f>
        <v>0</v>
      </c>
      <c r="K2673" s="320">
        <f>ROUND(SUMIF(Anlagenbewegungsdaten!$B:$B,$A2673,Anlagenbewegungsdaten!$D:$D),2)</f>
        <v>0</v>
      </c>
      <c r="L2673" s="321">
        <f t="shared" si="94"/>
        <v>0</v>
      </c>
      <c r="M2673" s="341" t="s">
        <v>4950</v>
      </c>
      <c r="N2673" s="341" t="s">
        <v>4963</v>
      </c>
      <c r="O2673" s="323">
        <f>ROUND(SUMIF(Anlagenbewegungsdaten_AV!B:B,A2673,Anlagenbewegungsdaten_AV!C:C),3)</f>
        <v>0</v>
      </c>
      <c r="P2673" s="320">
        <f>ROUND(SUMIF(Anlagenbewegungsdaten_AV!$B:$B,$A2673,Anlagenbewegungsdaten_AV!$D:$D),2)</f>
        <v>0</v>
      </c>
      <c r="Q2673" s="321">
        <f t="shared" si="95"/>
        <v>0</v>
      </c>
      <c r="S2673" s="324"/>
      <c r="T2673" s="317"/>
      <c r="U2673" s="325"/>
      <c r="V2673" s="325"/>
    </row>
    <row r="2674" spans="1:22" ht="15" customHeight="1" x14ac:dyDescent="0.25">
      <c r="A2674" s="129" t="s">
        <v>983</v>
      </c>
      <c r="B2674" s="126" t="s">
        <v>2087</v>
      </c>
      <c r="C2674" s="127" t="s">
        <v>4023</v>
      </c>
      <c r="D2674" s="127" t="s">
        <v>2499</v>
      </c>
      <c r="E2674" s="127" t="s">
        <v>2465</v>
      </c>
      <c r="F2674" s="128">
        <v>12.88</v>
      </c>
      <c r="G2674" s="128">
        <v>13.08</v>
      </c>
      <c r="H2674" s="128">
        <v>10.3</v>
      </c>
      <c r="I2674" s="311"/>
      <c r="J2674" s="319">
        <f>ROUND(SUMIF(Anlagenbewegungsdaten!B:B,A2674,Anlagenbewegungsdaten!C:C),3)</f>
        <v>0</v>
      </c>
      <c r="K2674" s="320">
        <f>ROUND(SUMIF(Anlagenbewegungsdaten!$B:$B,$A2674,Anlagenbewegungsdaten!$D:$D),2)</f>
        <v>0</v>
      </c>
      <c r="L2674" s="321">
        <f t="shared" si="94"/>
        <v>0</v>
      </c>
      <c r="M2674" s="341" t="s">
        <v>4950</v>
      </c>
      <c r="N2674" s="341" t="s">
        <v>4963</v>
      </c>
      <c r="O2674" s="323">
        <f>ROUND(SUMIF(Anlagenbewegungsdaten_AV!B:B,A2674,Anlagenbewegungsdaten_AV!C:C),3)</f>
        <v>0</v>
      </c>
      <c r="P2674" s="320">
        <f>ROUND(SUMIF(Anlagenbewegungsdaten_AV!$B:$B,$A2674,Anlagenbewegungsdaten_AV!$D:$D),2)</f>
        <v>0</v>
      </c>
      <c r="Q2674" s="321">
        <f t="shared" si="95"/>
        <v>0</v>
      </c>
      <c r="S2674" s="324"/>
      <c r="T2674" s="317"/>
      <c r="U2674" s="325"/>
      <c r="V2674" s="325"/>
    </row>
    <row r="2675" spans="1:22" ht="15" customHeight="1" x14ac:dyDescent="0.25">
      <c r="A2675" s="129" t="s">
        <v>1204</v>
      </c>
      <c r="B2675" s="126" t="s">
        <v>2087</v>
      </c>
      <c r="C2675" s="127" t="s">
        <v>4023</v>
      </c>
      <c r="D2675" s="127" t="s">
        <v>567</v>
      </c>
      <c r="E2675" s="127" t="s">
        <v>1546</v>
      </c>
      <c r="F2675" s="128">
        <v>13.88</v>
      </c>
      <c r="G2675" s="128">
        <v>14.08</v>
      </c>
      <c r="H2675" s="128">
        <v>11.1</v>
      </c>
      <c r="I2675" s="311"/>
      <c r="J2675" s="319">
        <f>ROUND(SUMIF(Anlagenbewegungsdaten!B:B,A2675,Anlagenbewegungsdaten!C:C),3)</f>
        <v>0</v>
      </c>
      <c r="K2675" s="320">
        <f>ROUND(SUMIF(Anlagenbewegungsdaten!$B:$B,$A2675,Anlagenbewegungsdaten!$D:$D),2)</f>
        <v>0</v>
      </c>
      <c r="L2675" s="321">
        <f t="shared" si="94"/>
        <v>0</v>
      </c>
      <c r="M2675" s="341" t="s">
        <v>4950</v>
      </c>
      <c r="N2675" s="341" t="s">
        <v>4963</v>
      </c>
      <c r="O2675" s="323">
        <f>ROUND(SUMIF(Anlagenbewegungsdaten_AV!B:B,A2675,Anlagenbewegungsdaten_AV!C:C),3)</f>
        <v>0</v>
      </c>
      <c r="P2675" s="320">
        <f>ROUND(SUMIF(Anlagenbewegungsdaten_AV!$B:$B,$A2675,Anlagenbewegungsdaten_AV!$D:$D),2)</f>
        <v>0</v>
      </c>
      <c r="Q2675" s="321">
        <f t="shared" si="95"/>
        <v>0</v>
      </c>
      <c r="S2675" s="324"/>
      <c r="T2675" s="317"/>
      <c r="U2675" s="325"/>
      <c r="V2675" s="325"/>
    </row>
    <row r="2676" spans="1:22" ht="15" customHeight="1" x14ac:dyDescent="0.25">
      <c r="A2676" s="129" t="s">
        <v>2985</v>
      </c>
      <c r="B2676" s="126" t="s">
        <v>2087</v>
      </c>
      <c r="C2676" s="127" t="s">
        <v>4023</v>
      </c>
      <c r="D2676" s="127" t="s">
        <v>2756</v>
      </c>
      <c r="E2676" s="127" t="s">
        <v>2555</v>
      </c>
      <c r="F2676" s="128">
        <v>13.850000000000001</v>
      </c>
      <c r="G2676" s="128">
        <v>14.05</v>
      </c>
      <c r="H2676" s="128">
        <v>11.08</v>
      </c>
      <c r="I2676" s="311"/>
      <c r="J2676" s="319">
        <f>ROUND(SUMIF(Anlagenbewegungsdaten!B:B,A2676,Anlagenbewegungsdaten!C:C),3)</f>
        <v>0</v>
      </c>
      <c r="K2676" s="320">
        <f>ROUND(SUMIF(Anlagenbewegungsdaten!$B:$B,$A2676,Anlagenbewegungsdaten!$D:$D),2)</f>
        <v>0</v>
      </c>
      <c r="L2676" s="321">
        <f t="shared" si="94"/>
        <v>0</v>
      </c>
      <c r="M2676" s="341" t="s">
        <v>4950</v>
      </c>
      <c r="N2676" s="341" t="s">
        <v>4963</v>
      </c>
      <c r="O2676" s="323">
        <f>ROUND(SUMIF(Anlagenbewegungsdaten_AV!B:B,A2676,Anlagenbewegungsdaten_AV!C:C),3)</f>
        <v>0</v>
      </c>
      <c r="P2676" s="320">
        <f>ROUND(SUMIF(Anlagenbewegungsdaten_AV!$B:$B,$A2676,Anlagenbewegungsdaten_AV!$D:$D),2)</f>
        <v>0</v>
      </c>
      <c r="Q2676" s="321">
        <f t="shared" si="95"/>
        <v>0</v>
      </c>
      <c r="S2676" s="324"/>
      <c r="T2676" s="317"/>
      <c r="U2676" s="325"/>
      <c r="V2676" s="325"/>
    </row>
    <row r="2677" spans="1:22" ht="15" customHeight="1" x14ac:dyDescent="0.25">
      <c r="A2677" s="129" t="s">
        <v>3729</v>
      </c>
      <c r="B2677" s="126" t="s">
        <v>2087</v>
      </c>
      <c r="C2677" s="127" t="s">
        <v>4023</v>
      </c>
      <c r="D2677" s="127" t="s">
        <v>3500</v>
      </c>
      <c r="E2677" s="127" t="s">
        <v>3299</v>
      </c>
      <c r="F2677" s="128">
        <v>13.82</v>
      </c>
      <c r="G2677" s="128">
        <v>14.02</v>
      </c>
      <c r="H2677" s="128">
        <v>11.06</v>
      </c>
      <c r="I2677" s="311"/>
      <c r="J2677" s="319">
        <f>ROUND(SUMIF(Anlagenbewegungsdaten!B:B,A2677,Anlagenbewegungsdaten!C:C),3)</f>
        <v>0</v>
      </c>
      <c r="K2677" s="320">
        <f>ROUND(SUMIF(Anlagenbewegungsdaten!$B:$B,$A2677,Anlagenbewegungsdaten!$D:$D),2)</f>
        <v>0</v>
      </c>
      <c r="L2677" s="321">
        <f t="shared" si="94"/>
        <v>0</v>
      </c>
      <c r="M2677" s="341" t="s">
        <v>4950</v>
      </c>
      <c r="N2677" s="341" t="s">
        <v>4963</v>
      </c>
      <c r="O2677" s="323">
        <f>ROUND(SUMIF(Anlagenbewegungsdaten_AV!B:B,A2677,Anlagenbewegungsdaten_AV!C:C),3)</f>
        <v>0</v>
      </c>
      <c r="P2677" s="320">
        <f>ROUND(SUMIF(Anlagenbewegungsdaten_AV!$B:$B,$A2677,Anlagenbewegungsdaten_AV!$D:$D),2)</f>
        <v>0</v>
      </c>
      <c r="Q2677" s="321">
        <f t="shared" si="95"/>
        <v>0</v>
      </c>
      <c r="S2677" s="324"/>
      <c r="T2677" s="317"/>
      <c r="U2677" s="325"/>
      <c r="V2677" s="325"/>
    </row>
    <row r="2678" spans="1:22" ht="15" customHeight="1" x14ac:dyDescent="0.25">
      <c r="A2678" s="129" t="s">
        <v>4502</v>
      </c>
      <c r="B2678" s="126" t="s">
        <v>2087</v>
      </c>
      <c r="C2678" s="127" t="s">
        <v>4023</v>
      </c>
      <c r="D2678" s="127" t="s">
        <v>4271</v>
      </c>
      <c r="E2678" s="127" t="s">
        <v>4069</v>
      </c>
      <c r="F2678" s="128">
        <v>13.790000000000001</v>
      </c>
      <c r="G2678" s="128">
        <v>13.99</v>
      </c>
      <c r="H2678" s="128">
        <v>11.03</v>
      </c>
      <c r="I2678" s="311"/>
      <c r="J2678" s="319">
        <f>ROUND(SUMIF(Anlagenbewegungsdaten!B:B,A2678,Anlagenbewegungsdaten!C:C),3)</f>
        <v>0</v>
      </c>
      <c r="K2678" s="320">
        <f>ROUND(SUMIF(Anlagenbewegungsdaten!$B:$B,$A2678,Anlagenbewegungsdaten!$D:$D),2)</f>
        <v>0</v>
      </c>
      <c r="L2678" s="321">
        <f t="shared" si="94"/>
        <v>0</v>
      </c>
      <c r="M2678" s="341" t="s">
        <v>4950</v>
      </c>
      <c r="N2678" s="341" t="s">
        <v>4963</v>
      </c>
      <c r="O2678" s="323">
        <f>ROUND(SUMIF(Anlagenbewegungsdaten_AV!B:B,A2678,Anlagenbewegungsdaten_AV!C:C),3)</f>
        <v>0</v>
      </c>
      <c r="P2678" s="320">
        <f>ROUND(SUMIF(Anlagenbewegungsdaten_AV!$B:$B,$A2678,Anlagenbewegungsdaten_AV!$D:$D),2)</f>
        <v>0</v>
      </c>
      <c r="Q2678" s="321">
        <f t="shared" si="95"/>
        <v>0</v>
      </c>
      <c r="S2678" s="324"/>
      <c r="T2678" s="317"/>
      <c r="U2678" s="325"/>
      <c r="V2678" s="325"/>
    </row>
    <row r="2679" spans="1:22" ht="15" customHeight="1" x14ac:dyDescent="0.25">
      <c r="A2679" s="129" t="s">
        <v>984</v>
      </c>
      <c r="B2679" s="126" t="s">
        <v>2087</v>
      </c>
      <c r="C2679" s="127" t="s">
        <v>4023</v>
      </c>
      <c r="D2679" s="127" t="s">
        <v>2501</v>
      </c>
      <c r="E2679" s="127" t="s">
        <v>2462</v>
      </c>
      <c r="F2679" s="128">
        <v>10.38</v>
      </c>
      <c r="G2679" s="128">
        <v>10.58</v>
      </c>
      <c r="H2679" s="128">
        <v>8.3000000000000007</v>
      </c>
      <c r="I2679" s="311"/>
      <c r="J2679" s="319">
        <f>ROUND(SUMIF(Anlagenbewegungsdaten!B:B,A2679,Anlagenbewegungsdaten!C:C),3)</f>
        <v>0</v>
      </c>
      <c r="K2679" s="320">
        <f>ROUND(SUMIF(Anlagenbewegungsdaten!$B:$B,$A2679,Anlagenbewegungsdaten!$D:$D),2)</f>
        <v>0</v>
      </c>
      <c r="L2679" s="321">
        <f t="shared" si="94"/>
        <v>0</v>
      </c>
      <c r="M2679" s="341" t="s">
        <v>4950</v>
      </c>
      <c r="N2679" s="341" t="s">
        <v>4963</v>
      </c>
      <c r="O2679" s="323">
        <f>ROUND(SUMIF(Anlagenbewegungsdaten_AV!B:B,A2679,Anlagenbewegungsdaten_AV!C:C),3)</f>
        <v>0</v>
      </c>
      <c r="P2679" s="320">
        <f>ROUND(SUMIF(Anlagenbewegungsdaten_AV!$B:$B,$A2679,Anlagenbewegungsdaten_AV!$D:$D),2)</f>
        <v>0</v>
      </c>
      <c r="Q2679" s="321">
        <f t="shared" si="95"/>
        <v>0</v>
      </c>
      <c r="S2679" s="324"/>
      <c r="T2679" s="317"/>
      <c r="U2679" s="325"/>
      <c r="V2679" s="325"/>
    </row>
    <row r="2680" spans="1:22" ht="15" customHeight="1" x14ac:dyDescent="0.25">
      <c r="A2680" s="129" t="s">
        <v>985</v>
      </c>
      <c r="B2680" s="126" t="s">
        <v>2087</v>
      </c>
      <c r="C2680" s="127" t="s">
        <v>4023</v>
      </c>
      <c r="D2680" s="127" t="s">
        <v>2503</v>
      </c>
      <c r="E2680" s="127" t="s">
        <v>2465</v>
      </c>
      <c r="F2680" s="128">
        <v>12.38</v>
      </c>
      <c r="G2680" s="128">
        <v>12.58</v>
      </c>
      <c r="H2680" s="128">
        <v>9.9</v>
      </c>
      <c r="I2680" s="311"/>
      <c r="J2680" s="319">
        <f>ROUND(SUMIF(Anlagenbewegungsdaten!B:B,A2680,Anlagenbewegungsdaten!C:C),3)</f>
        <v>0</v>
      </c>
      <c r="K2680" s="320">
        <f>ROUND(SUMIF(Anlagenbewegungsdaten!$B:$B,$A2680,Anlagenbewegungsdaten!$D:$D),2)</f>
        <v>0</v>
      </c>
      <c r="L2680" s="321">
        <f t="shared" si="94"/>
        <v>0</v>
      </c>
      <c r="M2680" s="341" t="s">
        <v>4950</v>
      </c>
      <c r="N2680" s="341" t="s">
        <v>4963</v>
      </c>
      <c r="O2680" s="323">
        <f>ROUND(SUMIF(Anlagenbewegungsdaten_AV!B:B,A2680,Anlagenbewegungsdaten_AV!C:C),3)</f>
        <v>0</v>
      </c>
      <c r="P2680" s="320">
        <f>ROUND(SUMIF(Anlagenbewegungsdaten_AV!$B:$B,$A2680,Anlagenbewegungsdaten_AV!$D:$D),2)</f>
        <v>0</v>
      </c>
      <c r="Q2680" s="321">
        <f t="shared" si="95"/>
        <v>0</v>
      </c>
      <c r="S2680" s="324"/>
      <c r="T2680" s="317"/>
      <c r="U2680" s="325"/>
      <c r="V2680" s="325"/>
    </row>
    <row r="2681" spans="1:22" ht="15" customHeight="1" x14ac:dyDescent="0.25">
      <c r="A2681" s="129" t="s">
        <v>1205</v>
      </c>
      <c r="B2681" s="126" t="s">
        <v>2087</v>
      </c>
      <c r="C2681" s="127" t="s">
        <v>4023</v>
      </c>
      <c r="D2681" s="127" t="s">
        <v>569</v>
      </c>
      <c r="E2681" s="127" t="s">
        <v>1546</v>
      </c>
      <c r="F2681" s="128">
        <v>13.38</v>
      </c>
      <c r="G2681" s="128">
        <v>13.58</v>
      </c>
      <c r="H2681" s="128">
        <v>10.7</v>
      </c>
      <c r="I2681" s="311"/>
      <c r="J2681" s="319">
        <f>ROUND(SUMIF(Anlagenbewegungsdaten!B:B,A2681,Anlagenbewegungsdaten!C:C),3)</f>
        <v>0</v>
      </c>
      <c r="K2681" s="320">
        <f>ROUND(SUMIF(Anlagenbewegungsdaten!$B:$B,$A2681,Anlagenbewegungsdaten!$D:$D),2)</f>
        <v>0</v>
      </c>
      <c r="L2681" s="321">
        <f t="shared" si="94"/>
        <v>0</v>
      </c>
      <c r="M2681" s="341" t="s">
        <v>4950</v>
      </c>
      <c r="N2681" s="341" t="s">
        <v>4963</v>
      </c>
      <c r="O2681" s="323">
        <f>ROUND(SUMIF(Anlagenbewegungsdaten_AV!B:B,A2681,Anlagenbewegungsdaten_AV!C:C),3)</f>
        <v>0</v>
      </c>
      <c r="P2681" s="320">
        <f>ROUND(SUMIF(Anlagenbewegungsdaten_AV!$B:$B,$A2681,Anlagenbewegungsdaten_AV!$D:$D),2)</f>
        <v>0</v>
      </c>
      <c r="Q2681" s="321">
        <f t="shared" si="95"/>
        <v>0</v>
      </c>
      <c r="S2681" s="324"/>
      <c r="T2681" s="317"/>
      <c r="U2681" s="325"/>
      <c r="V2681" s="325"/>
    </row>
    <row r="2682" spans="1:22" ht="15" customHeight="1" x14ac:dyDescent="0.25">
      <c r="A2682" s="129" t="s">
        <v>2986</v>
      </c>
      <c r="B2682" s="126" t="s">
        <v>2087</v>
      </c>
      <c r="C2682" s="127" t="s">
        <v>4023</v>
      </c>
      <c r="D2682" s="127" t="s">
        <v>2758</v>
      </c>
      <c r="E2682" s="127" t="s">
        <v>2555</v>
      </c>
      <c r="F2682" s="128">
        <v>13.350000000000001</v>
      </c>
      <c r="G2682" s="128">
        <v>13.55</v>
      </c>
      <c r="H2682" s="128">
        <v>10.68</v>
      </c>
      <c r="I2682" s="311"/>
      <c r="J2682" s="319">
        <f>ROUND(SUMIF(Anlagenbewegungsdaten!B:B,A2682,Anlagenbewegungsdaten!C:C),3)</f>
        <v>0</v>
      </c>
      <c r="K2682" s="320">
        <f>ROUND(SUMIF(Anlagenbewegungsdaten!$B:$B,$A2682,Anlagenbewegungsdaten!$D:$D),2)</f>
        <v>0</v>
      </c>
      <c r="L2682" s="321">
        <f t="shared" si="94"/>
        <v>0</v>
      </c>
      <c r="M2682" s="341" t="s">
        <v>4950</v>
      </c>
      <c r="N2682" s="341" t="s">
        <v>4963</v>
      </c>
      <c r="O2682" s="323">
        <f>ROUND(SUMIF(Anlagenbewegungsdaten_AV!B:B,A2682,Anlagenbewegungsdaten_AV!C:C),3)</f>
        <v>0</v>
      </c>
      <c r="P2682" s="320">
        <f>ROUND(SUMIF(Anlagenbewegungsdaten_AV!$B:$B,$A2682,Anlagenbewegungsdaten_AV!$D:$D),2)</f>
        <v>0</v>
      </c>
      <c r="Q2682" s="321">
        <f t="shared" si="95"/>
        <v>0</v>
      </c>
      <c r="S2682" s="324"/>
      <c r="T2682" s="317"/>
      <c r="U2682" s="325"/>
      <c r="V2682" s="325"/>
    </row>
    <row r="2683" spans="1:22" ht="15" customHeight="1" x14ac:dyDescent="0.25">
      <c r="A2683" s="129" t="s">
        <v>3730</v>
      </c>
      <c r="B2683" s="126" t="s">
        <v>2087</v>
      </c>
      <c r="C2683" s="127" t="s">
        <v>4023</v>
      </c>
      <c r="D2683" s="127" t="s">
        <v>3502</v>
      </c>
      <c r="E2683" s="127" t="s">
        <v>3299</v>
      </c>
      <c r="F2683" s="128">
        <v>13.32</v>
      </c>
      <c r="G2683" s="128">
        <v>13.52</v>
      </c>
      <c r="H2683" s="128">
        <v>10.66</v>
      </c>
      <c r="I2683" s="311"/>
      <c r="J2683" s="319">
        <f>ROUND(SUMIF(Anlagenbewegungsdaten!B:B,A2683,Anlagenbewegungsdaten!C:C),3)</f>
        <v>0</v>
      </c>
      <c r="K2683" s="320">
        <f>ROUND(SUMIF(Anlagenbewegungsdaten!$B:$B,$A2683,Anlagenbewegungsdaten!$D:$D),2)</f>
        <v>0</v>
      </c>
      <c r="L2683" s="321">
        <f t="shared" si="94"/>
        <v>0</v>
      </c>
      <c r="M2683" s="341" t="s">
        <v>4950</v>
      </c>
      <c r="N2683" s="341" t="s">
        <v>4963</v>
      </c>
      <c r="O2683" s="323">
        <f>ROUND(SUMIF(Anlagenbewegungsdaten_AV!B:B,A2683,Anlagenbewegungsdaten_AV!C:C),3)</f>
        <v>0</v>
      </c>
      <c r="P2683" s="320">
        <f>ROUND(SUMIF(Anlagenbewegungsdaten_AV!$B:$B,$A2683,Anlagenbewegungsdaten_AV!$D:$D),2)</f>
        <v>0</v>
      </c>
      <c r="Q2683" s="321">
        <f t="shared" si="95"/>
        <v>0</v>
      </c>
      <c r="S2683" s="324"/>
      <c r="T2683" s="317"/>
      <c r="U2683" s="325"/>
      <c r="V2683" s="325"/>
    </row>
    <row r="2684" spans="1:22" ht="15" customHeight="1" x14ac:dyDescent="0.25">
      <c r="A2684" s="129" t="s">
        <v>4503</v>
      </c>
      <c r="B2684" s="126" t="s">
        <v>2087</v>
      </c>
      <c r="C2684" s="127" t="s">
        <v>4023</v>
      </c>
      <c r="D2684" s="127" t="s">
        <v>4273</v>
      </c>
      <c r="E2684" s="127" t="s">
        <v>4069</v>
      </c>
      <c r="F2684" s="128">
        <v>13.290000000000001</v>
      </c>
      <c r="G2684" s="128">
        <v>13.49</v>
      </c>
      <c r="H2684" s="128">
        <v>10.63</v>
      </c>
      <c r="I2684" s="311"/>
      <c r="J2684" s="319">
        <f>ROUND(SUMIF(Anlagenbewegungsdaten!B:B,A2684,Anlagenbewegungsdaten!C:C),3)</f>
        <v>0</v>
      </c>
      <c r="K2684" s="320">
        <f>ROUND(SUMIF(Anlagenbewegungsdaten!$B:$B,$A2684,Anlagenbewegungsdaten!$D:$D),2)</f>
        <v>0</v>
      </c>
      <c r="L2684" s="321">
        <f t="shared" si="94"/>
        <v>0</v>
      </c>
      <c r="M2684" s="341" t="s">
        <v>4950</v>
      </c>
      <c r="N2684" s="341" t="s">
        <v>4963</v>
      </c>
      <c r="O2684" s="323">
        <f>ROUND(SUMIF(Anlagenbewegungsdaten_AV!B:B,A2684,Anlagenbewegungsdaten_AV!C:C),3)</f>
        <v>0</v>
      </c>
      <c r="P2684" s="320">
        <f>ROUND(SUMIF(Anlagenbewegungsdaten_AV!$B:$B,$A2684,Anlagenbewegungsdaten_AV!$D:$D),2)</f>
        <v>0</v>
      </c>
      <c r="Q2684" s="321">
        <f t="shared" si="95"/>
        <v>0</v>
      </c>
      <c r="S2684" s="324"/>
      <c r="T2684" s="317"/>
      <c r="U2684" s="325"/>
      <c r="V2684" s="325"/>
    </row>
    <row r="2685" spans="1:22" ht="15" customHeight="1" x14ac:dyDescent="0.25">
      <c r="A2685" s="129" t="s">
        <v>986</v>
      </c>
      <c r="B2685" s="126" t="s">
        <v>2087</v>
      </c>
      <c r="C2685" s="127" t="s">
        <v>4023</v>
      </c>
      <c r="D2685" s="127" t="s">
        <v>2505</v>
      </c>
      <c r="E2685" s="127" t="s">
        <v>2462</v>
      </c>
      <c r="F2685" s="128">
        <v>14.38</v>
      </c>
      <c r="G2685" s="128">
        <v>14.58</v>
      </c>
      <c r="H2685" s="128">
        <v>11.5</v>
      </c>
      <c r="I2685" s="311"/>
      <c r="J2685" s="319">
        <f>ROUND(SUMIF(Anlagenbewegungsdaten!B:B,A2685,Anlagenbewegungsdaten!C:C),3)</f>
        <v>0</v>
      </c>
      <c r="K2685" s="320">
        <f>ROUND(SUMIF(Anlagenbewegungsdaten!$B:$B,$A2685,Anlagenbewegungsdaten!$D:$D),2)</f>
        <v>0</v>
      </c>
      <c r="L2685" s="321">
        <f t="shared" si="94"/>
        <v>0</v>
      </c>
      <c r="M2685" s="341" t="s">
        <v>4950</v>
      </c>
      <c r="N2685" s="341" t="s">
        <v>4963</v>
      </c>
      <c r="O2685" s="323">
        <f>ROUND(SUMIF(Anlagenbewegungsdaten_AV!B:B,A2685,Anlagenbewegungsdaten_AV!C:C),3)</f>
        <v>0</v>
      </c>
      <c r="P2685" s="320">
        <f>ROUND(SUMIF(Anlagenbewegungsdaten_AV!$B:$B,$A2685,Anlagenbewegungsdaten_AV!$D:$D),2)</f>
        <v>0</v>
      </c>
      <c r="Q2685" s="321">
        <f t="shared" si="95"/>
        <v>0</v>
      </c>
      <c r="S2685" s="324"/>
      <c r="T2685" s="317"/>
      <c r="U2685" s="325"/>
      <c r="V2685" s="325"/>
    </row>
    <row r="2686" spans="1:22" ht="15" customHeight="1" x14ac:dyDescent="0.25">
      <c r="A2686" s="129" t="s">
        <v>987</v>
      </c>
      <c r="B2686" s="126" t="s">
        <v>2087</v>
      </c>
      <c r="C2686" s="127" t="s">
        <v>4023</v>
      </c>
      <c r="D2686" s="127" t="s">
        <v>2507</v>
      </c>
      <c r="E2686" s="127" t="s">
        <v>2465</v>
      </c>
      <c r="F2686" s="128">
        <v>16.380000000000003</v>
      </c>
      <c r="G2686" s="128">
        <v>16.580000000000002</v>
      </c>
      <c r="H2686" s="128">
        <v>13.1</v>
      </c>
      <c r="I2686" s="311"/>
      <c r="J2686" s="319">
        <f>ROUND(SUMIF(Anlagenbewegungsdaten!B:B,A2686,Anlagenbewegungsdaten!C:C),3)</f>
        <v>0</v>
      </c>
      <c r="K2686" s="320">
        <f>ROUND(SUMIF(Anlagenbewegungsdaten!$B:$B,$A2686,Anlagenbewegungsdaten!$D:$D),2)</f>
        <v>0</v>
      </c>
      <c r="L2686" s="321">
        <f t="shared" si="94"/>
        <v>0</v>
      </c>
      <c r="M2686" s="341" t="s">
        <v>4950</v>
      </c>
      <c r="N2686" s="341" t="s">
        <v>4963</v>
      </c>
      <c r="O2686" s="323">
        <f>ROUND(SUMIF(Anlagenbewegungsdaten_AV!B:B,A2686,Anlagenbewegungsdaten_AV!C:C),3)</f>
        <v>0</v>
      </c>
      <c r="P2686" s="320">
        <f>ROUND(SUMIF(Anlagenbewegungsdaten_AV!$B:$B,$A2686,Anlagenbewegungsdaten_AV!$D:$D),2)</f>
        <v>0</v>
      </c>
      <c r="Q2686" s="321">
        <f t="shared" si="95"/>
        <v>0</v>
      </c>
      <c r="S2686" s="324"/>
      <c r="T2686" s="317"/>
      <c r="U2686" s="325"/>
      <c r="V2686" s="325"/>
    </row>
    <row r="2687" spans="1:22" ht="15" customHeight="1" x14ac:dyDescent="0.25">
      <c r="A2687" s="129" t="s">
        <v>1206</v>
      </c>
      <c r="B2687" s="126" t="s">
        <v>2087</v>
      </c>
      <c r="C2687" s="127" t="s">
        <v>4023</v>
      </c>
      <c r="D2687" s="127" t="s">
        <v>571</v>
      </c>
      <c r="E2687" s="127" t="s">
        <v>1546</v>
      </c>
      <c r="F2687" s="128">
        <v>17.380000000000003</v>
      </c>
      <c r="G2687" s="128">
        <v>17.580000000000002</v>
      </c>
      <c r="H2687" s="128">
        <v>13.9</v>
      </c>
      <c r="I2687" s="311"/>
      <c r="J2687" s="319">
        <f>ROUND(SUMIF(Anlagenbewegungsdaten!B:B,A2687,Anlagenbewegungsdaten!C:C),3)</f>
        <v>0</v>
      </c>
      <c r="K2687" s="320">
        <f>ROUND(SUMIF(Anlagenbewegungsdaten!$B:$B,$A2687,Anlagenbewegungsdaten!$D:$D),2)</f>
        <v>0</v>
      </c>
      <c r="L2687" s="321">
        <f t="shared" si="94"/>
        <v>0</v>
      </c>
      <c r="M2687" s="341" t="s">
        <v>4950</v>
      </c>
      <c r="N2687" s="341" t="s">
        <v>4963</v>
      </c>
      <c r="O2687" s="323">
        <f>ROUND(SUMIF(Anlagenbewegungsdaten_AV!B:B,A2687,Anlagenbewegungsdaten_AV!C:C),3)</f>
        <v>0</v>
      </c>
      <c r="P2687" s="320">
        <f>ROUND(SUMIF(Anlagenbewegungsdaten_AV!$B:$B,$A2687,Anlagenbewegungsdaten_AV!$D:$D),2)</f>
        <v>0</v>
      </c>
      <c r="Q2687" s="321">
        <f t="shared" si="95"/>
        <v>0</v>
      </c>
      <c r="S2687" s="324"/>
      <c r="T2687" s="317"/>
      <c r="U2687" s="325"/>
      <c r="V2687" s="325"/>
    </row>
    <row r="2688" spans="1:22" ht="15" customHeight="1" x14ac:dyDescent="0.25">
      <c r="A2688" s="129" t="s">
        <v>2987</v>
      </c>
      <c r="B2688" s="126" t="s">
        <v>2087</v>
      </c>
      <c r="C2688" s="127" t="s">
        <v>4023</v>
      </c>
      <c r="D2688" s="127" t="s">
        <v>2760</v>
      </c>
      <c r="E2688" s="127" t="s">
        <v>2555</v>
      </c>
      <c r="F2688" s="128">
        <v>17.350000000000001</v>
      </c>
      <c r="G2688" s="128">
        <v>17.55</v>
      </c>
      <c r="H2688" s="128">
        <v>13.88</v>
      </c>
      <c r="I2688" s="311"/>
      <c r="J2688" s="319">
        <f>ROUND(SUMIF(Anlagenbewegungsdaten!B:B,A2688,Anlagenbewegungsdaten!C:C),3)</f>
        <v>0</v>
      </c>
      <c r="K2688" s="320">
        <f>ROUND(SUMIF(Anlagenbewegungsdaten!$B:$B,$A2688,Anlagenbewegungsdaten!$D:$D),2)</f>
        <v>0</v>
      </c>
      <c r="L2688" s="321">
        <f t="shared" si="94"/>
        <v>0</v>
      </c>
      <c r="M2688" s="341" t="s">
        <v>4950</v>
      </c>
      <c r="N2688" s="341" t="s">
        <v>4963</v>
      </c>
      <c r="O2688" s="323">
        <f>ROUND(SUMIF(Anlagenbewegungsdaten_AV!B:B,A2688,Anlagenbewegungsdaten_AV!C:C),3)</f>
        <v>0</v>
      </c>
      <c r="P2688" s="320">
        <f>ROUND(SUMIF(Anlagenbewegungsdaten_AV!$B:$B,$A2688,Anlagenbewegungsdaten_AV!$D:$D),2)</f>
        <v>0</v>
      </c>
      <c r="Q2688" s="321">
        <f t="shared" si="95"/>
        <v>0</v>
      </c>
      <c r="S2688" s="324"/>
      <c r="T2688" s="317"/>
      <c r="U2688" s="325"/>
      <c r="V2688" s="325"/>
    </row>
    <row r="2689" spans="1:22" ht="15" customHeight="1" x14ac:dyDescent="0.25">
      <c r="A2689" s="129" t="s">
        <v>3731</v>
      </c>
      <c r="B2689" s="126" t="s">
        <v>2087</v>
      </c>
      <c r="C2689" s="127" t="s">
        <v>4023</v>
      </c>
      <c r="D2689" s="127" t="s">
        <v>3504</v>
      </c>
      <c r="E2689" s="127" t="s">
        <v>3299</v>
      </c>
      <c r="F2689" s="128">
        <v>17.32</v>
      </c>
      <c r="G2689" s="128">
        <v>17.52</v>
      </c>
      <c r="H2689" s="128">
        <v>13.86</v>
      </c>
      <c r="I2689" s="311"/>
      <c r="J2689" s="319">
        <f>ROUND(SUMIF(Anlagenbewegungsdaten!B:B,A2689,Anlagenbewegungsdaten!C:C),3)</f>
        <v>0</v>
      </c>
      <c r="K2689" s="320">
        <f>ROUND(SUMIF(Anlagenbewegungsdaten!$B:$B,$A2689,Anlagenbewegungsdaten!$D:$D),2)</f>
        <v>0</v>
      </c>
      <c r="L2689" s="321">
        <f t="shared" si="94"/>
        <v>0</v>
      </c>
      <c r="M2689" s="341" t="s">
        <v>4950</v>
      </c>
      <c r="N2689" s="341" t="s">
        <v>4963</v>
      </c>
      <c r="O2689" s="323">
        <f>ROUND(SUMIF(Anlagenbewegungsdaten_AV!B:B,A2689,Anlagenbewegungsdaten_AV!C:C),3)</f>
        <v>0</v>
      </c>
      <c r="P2689" s="320">
        <f>ROUND(SUMIF(Anlagenbewegungsdaten_AV!$B:$B,$A2689,Anlagenbewegungsdaten_AV!$D:$D),2)</f>
        <v>0</v>
      </c>
      <c r="Q2689" s="321">
        <f t="shared" si="95"/>
        <v>0</v>
      </c>
      <c r="S2689" s="324"/>
      <c r="T2689" s="317"/>
      <c r="U2689" s="325"/>
      <c r="V2689" s="325"/>
    </row>
    <row r="2690" spans="1:22" ht="15" customHeight="1" x14ac:dyDescent="0.25">
      <c r="A2690" s="129" t="s">
        <v>4504</v>
      </c>
      <c r="B2690" s="126" t="s">
        <v>2087</v>
      </c>
      <c r="C2690" s="127" t="s">
        <v>4023</v>
      </c>
      <c r="D2690" s="127" t="s">
        <v>4275</v>
      </c>
      <c r="E2690" s="127" t="s">
        <v>4069</v>
      </c>
      <c r="F2690" s="128">
        <v>17.29</v>
      </c>
      <c r="G2690" s="128">
        <v>17.489999999999998</v>
      </c>
      <c r="H2690" s="128">
        <v>13.83</v>
      </c>
      <c r="I2690" s="311"/>
      <c r="J2690" s="319">
        <f>ROUND(SUMIF(Anlagenbewegungsdaten!B:B,A2690,Anlagenbewegungsdaten!C:C),3)</f>
        <v>0</v>
      </c>
      <c r="K2690" s="320">
        <f>ROUND(SUMIF(Anlagenbewegungsdaten!$B:$B,$A2690,Anlagenbewegungsdaten!$D:$D),2)</f>
        <v>0</v>
      </c>
      <c r="L2690" s="321">
        <f t="shared" si="94"/>
        <v>0</v>
      </c>
      <c r="M2690" s="341" t="s">
        <v>4950</v>
      </c>
      <c r="N2690" s="341" t="s">
        <v>4963</v>
      </c>
      <c r="O2690" s="323">
        <f>ROUND(SUMIF(Anlagenbewegungsdaten_AV!B:B,A2690,Anlagenbewegungsdaten_AV!C:C),3)</f>
        <v>0</v>
      </c>
      <c r="P2690" s="320">
        <f>ROUND(SUMIF(Anlagenbewegungsdaten_AV!$B:$B,$A2690,Anlagenbewegungsdaten_AV!$D:$D),2)</f>
        <v>0</v>
      </c>
      <c r="Q2690" s="321">
        <f t="shared" si="95"/>
        <v>0</v>
      </c>
      <c r="S2690" s="324"/>
      <c r="T2690" s="317"/>
      <c r="U2690" s="325"/>
      <c r="V2690" s="325"/>
    </row>
    <row r="2691" spans="1:22" ht="15" customHeight="1" x14ac:dyDescent="0.25">
      <c r="A2691" s="129" t="s">
        <v>988</v>
      </c>
      <c r="B2691" s="126" t="s">
        <v>2087</v>
      </c>
      <c r="C2691" s="127" t="s">
        <v>4023</v>
      </c>
      <c r="D2691" s="127" t="s">
        <v>2509</v>
      </c>
      <c r="E2691" s="127" t="s">
        <v>2462</v>
      </c>
      <c r="F2691" s="128">
        <v>12.88</v>
      </c>
      <c r="G2691" s="128">
        <v>13.08</v>
      </c>
      <c r="H2691" s="128">
        <v>10.3</v>
      </c>
      <c r="I2691" s="311"/>
      <c r="J2691" s="319">
        <f>ROUND(SUMIF(Anlagenbewegungsdaten!B:B,A2691,Anlagenbewegungsdaten!C:C),3)</f>
        <v>0</v>
      </c>
      <c r="K2691" s="320">
        <f>ROUND(SUMIF(Anlagenbewegungsdaten!$B:$B,$A2691,Anlagenbewegungsdaten!$D:$D),2)</f>
        <v>0</v>
      </c>
      <c r="L2691" s="321">
        <f t="shared" si="94"/>
        <v>0</v>
      </c>
      <c r="M2691" s="341" t="s">
        <v>4950</v>
      </c>
      <c r="N2691" s="341" t="s">
        <v>4963</v>
      </c>
      <c r="O2691" s="323">
        <f>ROUND(SUMIF(Anlagenbewegungsdaten_AV!B:B,A2691,Anlagenbewegungsdaten_AV!C:C),3)</f>
        <v>0</v>
      </c>
      <c r="P2691" s="320">
        <f>ROUND(SUMIF(Anlagenbewegungsdaten_AV!$B:$B,$A2691,Anlagenbewegungsdaten_AV!$D:$D),2)</f>
        <v>0</v>
      </c>
      <c r="Q2691" s="321">
        <f t="shared" si="95"/>
        <v>0</v>
      </c>
      <c r="S2691" s="324"/>
      <c r="T2691" s="317"/>
      <c r="U2691" s="325"/>
      <c r="V2691" s="325"/>
    </row>
    <row r="2692" spans="1:22" ht="15" customHeight="1" x14ac:dyDescent="0.25">
      <c r="A2692" s="129" t="s">
        <v>989</v>
      </c>
      <c r="B2692" s="126" t="s">
        <v>2087</v>
      </c>
      <c r="C2692" s="127" t="s">
        <v>4023</v>
      </c>
      <c r="D2692" s="127" t="s">
        <v>2511</v>
      </c>
      <c r="E2692" s="127" t="s">
        <v>2465</v>
      </c>
      <c r="F2692" s="128">
        <v>14.88</v>
      </c>
      <c r="G2692" s="128">
        <v>15.08</v>
      </c>
      <c r="H2692" s="128">
        <v>11.9</v>
      </c>
      <c r="I2692" s="311"/>
      <c r="J2692" s="319">
        <f>ROUND(SUMIF(Anlagenbewegungsdaten!B:B,A2692,Anlagenbewegungsdaten!C:C),3)</f>
        <v>0</v>
      </c>
      <c r="K2692" s="320">
        <f>ROUND(SUMIF(Anlagenbewegungsdaten!$B:$B,$A2692,Anlagenbewegungsdaten!$D:$D),2)</f>
        <v>0</v>
      </c>
      <c r="L2692" s="321">
        <f t="shared" si="94"/>
        <v>0</v>
      </c>
      <c r="M2692" s="341" t="s">
        <v>4950</v>
      </c>
      <c r="N2692" s="341" t="s">
        <v>4963</v>
      </c>
      <c r="O2692" s="323">
        <f>ROUND(SUMIF(Anlagenbewegungsdaten_AV!B:B,A2692,Anlagenbewegungsdaten_AV!C:C),3)</f>
        <v>0</v>
      </c>
      <c r="P2692" s="320">
        <f>ROUND(SUMIF(Anlagenbewegungsdaten_AV!$B:$B,$A2692,Anlagenbewegungsdaten_AV!$D:$D),2)</f>
        <v>0</v>
      </c>
      <c r="Q2692" s="321">
        <f t="shared" si="95"/>
        <v>0</v>
      </c>
      <c r="S2692" s="324"/>
      <c r="T2692" s="317"/>
      <c r="U2692" s="325"/>
      <c r="V2692" s="325"/>
    </row>
    <row r="2693" spans="1:22" ht="15" customHeight="1" x14ac:dyDescent="0.25">
      <c r="A2693" s="129" t="s">
        <v>1207</v>
      </c>
      <c r="B2693" s="126" t="s">
        <v>2087</v>
      </c>
      <c r="C2693" s="127" t="s">
        <v>4023</v>
      </c>
      <c r="D2693" s="127" t="s">
        <v>573</v>
      </c>
      <c r="E2693" s="127" t="s">
        <v>1546</v>
      </c>
      <c r="F2693" s="128">
        <v>15.88</v>
      </c>
      <c r="G2693" s="128">
        <v>16.080000000000002</v>
      </c>
      <c r="H2693" s="128">
        <v>12.7</v>
      </c>
      <c r="I2693" s="311"/>
      <c r="J2693" s="319">
        <f>ROUND(SUMIF(Anlagenbewegungsdaten!B:B,A2693,Anlagenbewegungsdaten!C:C),3)</f>
        <v>0</v>
      </c>
      <c r="K2693" s="320">
        <f>ROUND(SUMIF(Anlagenbewegungsdaten!$B:$B,$A2693,Anlagenbewegungsdaten!$D:$D),2)</f>
        <v>0</v>
      </c>
      <c r="L2693" s="321">
        <f t="shared" si="94"/>
        <v>0</v>
      </c>
      <c r="M2693" s="341" t="s">
        <v>4950</v>
      </c>
      <c r="N2693" s="341" t="s">
        <v>4963</v>
      </c>
      <c r="O2693" s="323">
        <f>ROUND(SUMIF(Anlagenbewegungsdaten_AV!B:B,A2693,Anlagenbewegungsdaten_AV!C:C),3)</f>
        <v>0</v>
      </c>
      <c r="P2693" s="320">
        <f>ROUND(SUMIF(Anlagenbewegungsdaten_AV!$B:$B,$A2693,Anlagenbewegungsdaten_AV!$D:$D),2)</f>
        <v>0</v>
      </c>
      <c r="Q2693" s="321">
        <f t="shared" si="95"/>
        <v>0</v>
      </c>
      <c r="S2693" s="324"/>
      <c r="T2693" s="317"/>
      <c r="U2693" s="325"/>
      <c r="V2693" s="325"/>
    </row>
    <row r="2694" spans="1:22" ht="15" customHeight="1" x14ac:dyDescent="0.25">
      <c r="A2694" s="129" t="s">
        <v>2988</v>
      </c>
      <c r="B2694" s="126" t="s">
        <v>2087</v>
      </c>
      <c r="C2694" s="127" t="s">
        <v>4023</v>
      </c>
      <c r="D2694" s="127" t="s">
        <v>2762</v>
      </c>
      <c r="E2694" s="127" t="s">
        <v>2555</v>
      </c>
      <c r="F2694" s="128">
        <v>15.850000000000001</v>
      </c>
      <c r="G2694" s="128">
        <v>16.05</v>
      </c>
      <c r="H2694" s="128">
        <v>12.68</v>
      </c>
      <c r="I2694" s="311"/>
      <c r="J2694" s="319">
        <f>ROUND(SUMIF(Anlagenbewegungsdaten!B:B,A2694,Anlagenbewegungsdaten!C:C),3)</f>
        <v>0</v>
      </c>
      <c r="K2694" s="320">
        <f>ROUND(SUMIF(Anlagenbewegungsdaten!$B:$B,$A2694,Anlagenbewegungsdaten!$D:$D),2)</f>
        <v>0</v>
      </c>
      <c r="L2694" s="321">
        <f t="shared" si="94"/>
        <v>0</v>
      </c>
      <c r="M2694" s="341" t="s">
        <v>4950</v>
      </c>
      <c r="N2694" s="341" t="s">
        <v>4963</v>
      </c>
      <c r="O2694" s="323">
        <f>ROUND(SUMIF(Anlagenbewegungsdaten_AV!B:B,A2694,Anlagenbewegungsdaten_AV!C:C),3)</f>
        <v>0</v>
      </c>
      <c r="P2694" s="320">
        <f>ROUND(SUMIF(Anlagenbewegungsdaten_AV!$B:$B,$A2694,Anlagenbewegungsdaten_AV!$D:$D),2)</f>
        <v>0</v>
      </c>
      <c r="Q2694" s="321">
        <f t="shared" si="95"/>
        <v>0</v>
      </c>
      <c r="S2694" s="324"/>
      <c r="T2694" s="317"/>
      <c r="U2694" s="325"/>
      <c r="V2694" s="325"/>
    </row>
    <row r="2695" spans="1:22" ht="15" customHeight="1" x14ac:dyDescent="0.25">
      <c r="A2695" s="129" t="s">
        <v>3732</v>
      </c>
      <c r="B2695" s="126" t="s">
        <v>2087</v>
      </c>
      <c r="C2695" s="127" t="s">
        <v>4023</v>
      </c>
      <c r="D2695" s="127" t="s">
        <v>3506</v>
      </c>
      <c r="E2695" s="127" t="s">
        <v>3299</v>
      </c>
      <c r="F2695" s="128">
        <v>15.82</v>
      </c>
      <c r="G2695" s="128">
        <v>16.02</v>
      </c>
      <c r="H2695" s="128">
        <v>12.66</v>
      </c>
      <c r="I2695" s="311"/>
      <c r="J2695" s="319">
        <f>ROUND(SUMIF(Anlagenbewegungsdaten!B:B,A2695,Anlagenbewegungsdaten!C:C),3)</f>
        <v>0</v>
      </c>
      <c r="K2695" s="320">
        <f>ROUND(SUMIF(Anlagenbewegungsdaten!$B:$B,$A2695,Anlagenbewegungsdaten!$D:$D),2)</f>
        <v>0</v>
      </c>
      <c r="L2695" s="321">
        <f t="shared" si="94"/>
        <v>0</v>
      </c>
      <c r="M2695" s="341" t="s">
        <v>4950</v>
      </c>
      <c r="N2695" s="341" t="s">
        <v>4963</v>
      </c>
      <c r="O2695" s="323">
        <f>ROUND(SUMIF(Anlagenbewegungsdaten_AV!B:B,A2695,Anlagenbewegungsdaten_AV!C:C),3)</f>
        <v>0</v>
      </c>
      <c r="P2695" s="320">
        <f>ROUND(SUMIF(Anlagenbewegungsdaten_AV!$B:$B,$A2695,Anlagenbewegungsdaten_AV!$D:$D),2)</f>
        <v>0</v>
      </c>
      <c r="Q2695" s="321">
        <f t="shared" si="95"/>
        <v>0</v>
      </c>
      <c r="S2695" s="324"/>
      <c r="T2695" s="317"/>
      <c r="U2695" s="325"/>
      <c r="V2695" s="325"/>
    </row>
    <row r="2696" spans="1:22" ht="15" customHeight="1" x14ac:dyDescent="0.25">
      <c r="A2696" s="129" t="s">
        <v>4505</v>
      </c>
      <c r="B2696" s="126" t="s">
        <v>2087</v>
      </c>
      <c r="C2696" s="127" t="s">
        <v>4023</v>
      </c>
      <c r="D2696" s="127" t="s">
        <v>4277</v>
      </c>
      <c r="E2696" s="127" t="s">
        <v>4069</v>
      </c>
      <c r="F2696" s="128">
        <v>15.790000000000001</v>
      </c>
      <c r="G2696" s="128">
        <v>15.99</v>
      </c>
      <c r="H2696" s="128">
        <v>12.63</v>
      </c>
      <c r="I2696" s="311"/>
      <c r="J2696" s="319">
        <f>ROUND(SUMIF(Anlagenbewegungsdaten!B:B,A2696,Anlagenbewegungsdaten!C:C),3)</f>
        <v>0</v>
      </c>
      <c r="K2696" s="320">
        <f>ROUND(SUMIF(Anlagenbewegungsdaten!$B:$B,$A2696,Anlagenbewegungsdaten!$D:$D),2)</f>
        <v>0</v>
      </c>
      <c r="L2696" s="321">
        <f t="shared" si="94"/>
        <v>0</v>
      </c>
      <c r="M2696" s="341" t="s">
        <v>4950</v>
      </c>
      <c r="N2696" s="341" t="s">
        <v>4963</v>
      </c>
      <c r="O2696" s="323">
        <f>ROUND(SUMIF(Anlagenbewegungsdaten_AV!B:B,A2696,Anlagenbewegungsdaten_AV!C:C),3)</f>
        <v>0</v>
      </c>
      <c r="P2696" s="320">
        <f>ROUND(SUMIF(Anlagenbewegungsdaten_AV!$B:$B,$A2696,Anlagenbewegungsdaten_AV!$D:$D),2)</f>
        <v>0</v>
      </c>
      <c r="Q2696" s="321">
        <f t="shared" si="95"/>
        <v>0</v>
      </c>
      <c r="S2696" s="324"/>
      <c r="T2696" s="317"/>
      <c r="U2696" s="325"/>
      <c r="V2696" s="325"/>
    </row>
    <row r="2697" spans="1:22" ht="15" customHeight="1" x14ac:dyDescent="0.25">
      <c r="A2697" s="129" t="s">
        <v>990</v>
      </c>
      <c r="B2697" s="126" t="s">
        <v>2087</v>
      </c>
      <c r="C2697" s="127" t="s">
        <v>4023</v>
      </c>
      <c r="D2697" s="127" t="s">
        <v>2513</v>
      </c>
      <c r="E2697" s="127" t="s">
        <v>2462</v>
      </c>
      <c r="F2697" s="128">
        <v>7.91</v>
      </c>
      <c r="G2697" s="128">
        <v>8.11</v>
      </c>
      <c r="H2697" s="128">
        <v>6.33</v>
      </c>
      <c r="I2697" s="311"/>
      <c r="J2697" s="319">
        <f>ROUND(SUMIF(Anlagenbewegungsdaten!B:B,A2697,Anlagenbewegungsdaten!C:C),3)</f>
        <v>0</v>
      </c>
      <c r="K2697" s="320">
        <f>ROUND(SUMIF(Anlagenbewegungsdaten!$B:$B,$A2697,Anlagenbewegungsdaten!$D:$D),2)</f>
        <v>0</v>
      </c>
      <c r="L2697" s="321">
        <f t="shared" si="94"/>
        <v>0</v>
      </c>
      <c r="M2697" s="341" t="s">
        <v>4950</v>
      </c>
      <c r="N2697" s="341" t="s">
        <v>4963</v>
      </c>
      <c r="O2697" s="323">
        <f>ROUND(SUMIF(Anlagenbewegungsdaten_AV!B:B,A2697,Anlagenbewegungsdaten_AV!C:C),3)</f>
        <v>0</v>
      </c>
      <c r="P2697" s="320">
        <f>ROUND(SUMIF(Anlagenbewegungsdaten_AV!$B:$B,$A2697,Anlagenbewegungsdaten_AV!$D:$D),2)</f>
        <v>0</v>
      </c>
      <c r="Q2697" s="321">
        <f t="shared" si="95"/>
        <v>0</v>
      </c>
      <c r="S2697" s="324"/>
      <c r="T2697" s="317"/>
      <c r="U2697" s="325"/>
      <c r="V2697" s="325"/>
    </row>
    <row r="2698" spans="1:22" ht="15" customHeight="1" x14ac:dyDescent="0.25">
      <c r="A2698" s="129" t="s">
        <v>991</v>
      </c>
      <c r="B2698" s="126" t="s">
        <v>2087</v>
      </c>
      <c r="C2698" s="127" t="s">
        <v>4023</v>
      </c>
      <c r="D2698" s="127" t="s">
        <v>2515</v>
      </c>
      <c r="E2698" s="127" t="s">
        <v>2465</v>
      </c>
      <c r="F2698" s="128">
        <v>9.91</v>
      </c>
      <c r="G2698" s="128">
        <v>10.11</v>
      </c>
      <c r="H2698" s="128">
        <v>7.93</v>
      </c>
      <c r="I2698" s="311"/>
      <c r="J2698" s="319">
        <f>ROUND(SUMIF(Anlagenbewegungsdaten!B:B,A2698,Anlagenbewegungsdaten!C:C),3)</f>
        <v>0</v>
      </c>
      <c r="K2698" s="320">
        <f>ROUND(SUMIF(Anlagenbewegungsdaten!$B:$B,$A2698,Anlagenbewegungsdaten!$D:$D),2)</f>
        <v>0</v>
      </c>
      <c r="L2698" s="321">
        <f t="shared" ref="L2698:L2761" si="96">IF(ISBLANK(F2698),0,IF(OR($J2698&gt;=100,$J2698&lt;=-100),F2698-(K2698/J2698*100),IF(OR(J2698&gt;-100,J2698&lt;100),(J2698*F2698%)-K2698)))</f>
        <v>0</v>
      </c>
      <c r="M2698" s="341" t="s">
        <v>4950</v>
      </c>
      <c r="N2698" s="341" t="s">
        <v>4963</v>
      </c>
      <c r="O2698" s="323">
        <f>ROUND(SUMIF(Anlagenbewegungsdaten_AV!B:B,A2698,Anlagenbewegungsdaten_AV!C:C),3)</f>
        <v>0</v>
      </c>
      <c r="P2698" s="320">
        <f>ROUND(SUMIF(Anlagenbewegungsdaten_AV!$B:$B,$A2698,Anlagenbewegungsdaten_AV!$D:$D),2)</f>
        <v>0</v>
      </c>
      <c r="Q2698" s="321">
        <f t="shared" ref="Q2698:Q2761" si="97">IF(ISBLANK(H2698),0,IF(OR($O2698&gt;=100,$O2698&lt;=-100),H2698-(P2698/O2698*100),IF(OR(O2698&gt;-100,O2698&lt;100),(O2698*G2698%)-P2698)))</f>
        <v>0</v>
      </c>
      <c r="S2698" s="324"/>
      <c r="T2698" s="317"/>
      <c r="U2698" s="325"/>
      <c r="V2698" s="325"/>
    </row>
    <row r="2699" spans="1:22" ht="15" customHeight="1" x14ac:dyDescent="0.25">
      <c r="A2699" s="129" t="s">
        <v>1208</v>
      </c>
      <c r="B2699" s="126" t="s">
        <v>2087</v>
      </c>
      <c r="C2699" s="127" t="s">
        <v>4023</v>
      </c>
      <c r="D2699" s="127" t="s">
        <v>1649</v>
      </c>
      <c r="E2699" s="127" t="s">
        <v>1546</v>
      </c>
      <c r="F2699" s="128">
        <v>10.91</v>
      </c>
      <c r="G2699" s="128">
        <v>11.11</v>
      </c>
      <c r="H2699" s="128">
        <v>8.73</v>
      </c>
      <c r="I2699" s="311"/>
      <c r="J2699" s="319">
        <f>ROUND(SUMIF(Anlagenbewegungsdaten!B:B,A2699,Anlagenbewegungsdaten!C:C),3)</f>
        <v>0</v>
      </c>
      <c r="K2699" s="320">
        <f>ROUND(SUMIF(Anlagenbewegungsdaten!$B:$B,$A2699,Anlagenbewegungsdaten!$D:$D),2)</f>
        <v>0</v>
      </c>
      <c r="L2699" s="321">
        <f t="shared" si="96"/>
        <v>0</v>
      </c>
      <c r="M2699" s="341" t="s">
        <v>4950</v>
      </c>
      <c r="N2699" s="341" t="s">
        <v>4963</v>
      </c>
      <c r="O2699" s="323">
        <f>ROUND(SUMIF(Anlagenbewegungsdaten_AV!B:B,A2699,Anlagenbewegungsdaten_AV!C:C),3)</f>
        <v>0</v>
      </c>
      <c r="P2699" s="320">
        <f>ROUND(SUMIF(Anlagenbewegungsdaten_AV!$B:$B,$A2699,Anlagenbewegungsdaten_AV!$D:$D),2)</f>
        <v>0</v>
      </c>
      <c r="Q2699" s="321">
        <f t="shared" si="97"/>
        <v>0</v>
      </c>
      <c r="S2699" s="324"/>
      <c r="T2699" s="317"/>
      <c r="U2699" s="325"/>
      <c r="V2699" s="325"/>
    </row>
    <row r="2700" spans="1:22" ht="15" customHeight="1" x14ac:dyDescent="0.25">
      <c r="A2700" s="129" t="s">
        <v>2989</v>
      </c>
      <c r="B2700" s="126" t="s">
        <v>2087</v>
      </c>
      <c r="C2700" s="127" t="s">
        <v>4023</v>
      </c>
      <c r="D2700" s="127" t="s">
        <v>2609</v>
      </c>
      <c r="E2700" s="127" t="s">
        <v>2555</v>
      </c>
      <c r="F2700" s="128">
        <v>10.88</v>
      </c>
      <c r="G2700" s="128">
        <v>11.08</v>
      </c>
      <c r="H2700" s="128">
        <v>8.6999999999999993</v>
      </c>
      <c r="I2700" s="311"/>
      <c r="J2700" s="319">
        <f>ROUND(SUMIF(Anlagenbewegungsdaten!B:B,A2700,Anlagenbewegungsdaten!C:C),3)</f>
        <v>0</v>
      </c>
      <c r="K2700" s="320">
        <f>ROUND(SUMIF(Anlagenbewegungsdaten!$B:$B,$A2700,Anlagenbewegungsdaten!$D:$D),2)</f>
        <v>0</v>
      </c>
      <c r="L2700" s="321">
        <f t="shared" si="96"/>
        <v>0</v>
      </c>
      <c r="M2700" s="341" t="s">
        <v>4950</v>
      </c>
      <c r="N2700" s="341" t="s">
        <v>4963</v>
      </c>
      <c r="O2700" s="323">
        <f>ROUND(SUMIF(Anlagenbewegungsdaten_AV!B:B,A2700,Anlagenbewegungsdaten_AV!C:C),3)</f>
        <v>0</v>
      </c>
      <c r="P2700" s="320">
        <f>ROUND(SUMIF(Anlagenbewegungsdaten_AV!$B:$B,$A2700,Anlagenbewegungsdaten_AV!$D:$D),2)</f>
        <v>0</v>
      </c>
      <c r="Q2700" s="321">
        <f t="shared" si="97"/>
        <v>0</v>
      </c>
      <c r="S2700" s="324"/>
      <c r="T2700" s="317"/>
      <c r="U2700" s="325"/>
      <c r="V2700" s="325"/>
    </row>
    <row r="2701" spans="1:22" ht="15" customHeight="1" x14ac:dyDescent="0.25">
      <c r="A2701" s="129" t="s">
        <v>3733</v>
      </c>
      <c r="B2701" s="126" t="s">
        <v>2087</v>
      </c>
      <c r="C2701" s="127" t="s">
        <v>4023</v>
      </c>
      <c r="D2701" s="127" t="s">
        <v>3353</v>
      </c>
      <c r="E2701" s="127" t="s">
        <v>3299</v>
      </c>
      <c r="F2701" s="128">
        <v>10.85</v>
      </c>
      <c r="G2701" s="128">
        <v>11.049999999999999</v>
      </c>
      <c r="H2701" s="128">
        <v>8.68</v>
      </c>
      <c r="I2701" s="311"/>
      <c r="J2701" s="319">
        <f>ROUND(SUMIF(Anlagenbewegungsdaten!B:B,A2701,Anlagenbewegungsdaten!C:C),3)</f>
        <v>0</v>
      </c>
      <c r="K2701" s="320">
        <f>ROUND(SUMIF(Anlagenbewegungsdaten!$B:$B,$A2701,Anlagenbewegungsdaten!$D:$D),2)</f>
        <v>0</v>
      </c>
      <c r="L2701" s="321">
        <f t="shared" si="96"/>
        <v>0</v>
      </c>
      <c r="M2701" s="341" t="s">
        <v>4950</v>
      </c>
      <c r="N2701" s="341" t="s">
        <v>4963</v>
      </c>
      <c r="O2701" s="323">
        <f>ROUND(SUMIF(Anlagenbewegungsdaten_AV!B:B,A2701,Anlagenbewegungsdaten_AV!C:C),3)</f>
        <v>0</v>
      </c>
      <c r="P2701" s="320">
        <f>ROUND(SUMIF(Anlagenbewegungsdaten_AV!$B:$B,$A2701,Anlagenbewegungsdaten_AV!$D:$D),2)</f>
        <v>0</v>
      </c>
      <c r="Q2701" s="321">
        <f t="shared" si="97"/>
        <v>0</v>
      </c>
      <c r="S2701" s="324"/>
      <c r="T2701" s="317"/>
      <c r="U2701" s="325"/>
      <c r="V2701" s="325"/>
    </row>
    <row r="2702" spans="1:22" ht="15" customHeight="1" x14ac:dyDescent="0.25">
      <c r="A2702" s="129" t="s">
        <v>4506</v>
      </c>
      <c r="B2702" s="126" t="s">
        <v>2087</v>
      </c>
      <c r="C2702" s="127" t="s">
        <v>4023</v>
      </c>
      <c r="D2702" s="127" t="s">
        <v>4123</v>
      </c>
      <c r="E2702" s="127" t="s">
        <v>4069</v>
      </c>
      <c r="F2702" s="128">
        <v>10.82</v>
      </c>
      <c r="G2702" s="128">
        <v>11.02</v>
      </c>
      <c r="H2702" s="128">
        <v>8.66</v>
      </c>
      <c r="I2702" s="311"/>
      <c r="J2702" s="319">
        <f>ROUND(SUMIF(Anlagenbewegungsdaten!B:B,A2702,Anlagenbewegungsdaten!C:C),3)</f>
        <v>0</v>
      </c>
      <c r="K2702" s="320">
        <f>ROUND(SUMIF(Anlagenbewegungsdaten!$B:$B,$A2702,Anlagenbewegungsdaten!$D:$D),2)</f>
        <v>0</v>
      </c>
      <c r="L2702" s="321">
        <f t="shared" si="96"/>
        <v>0</v>
      </c>
      <c r="M2702" s="341" t="s">
        <v>4950</v>
      </c>
      <c r="N2702" s="341" t="s">
        <v>4963</v>
      </c>
      <c r="O2702" s="323">
        <f>ROUND(SUMIF(Anlagenbewegungsdaten_AV!B:B,A2702,Anlagenbewegungsdaten_AV!C:C),3)</f>
        <v>0</v>
      </c>
      <c r="P2702" s="320">
        <f>ROUND(SUMIF(Anlagenbewegungsdaten_AV!$B:$B,$A2702,Anlagenbewegungsdaten_AV!$D:$D),2)</f>
        <v>0</v>
      </c>
      <c r="Q2702" s="321">
        <f t="shared" si="97"/>
        <v>0</v>
      </c>
      <c r="S2702" s="324"/>
      <c r="T2702" s="317"/>
      <c r="U2702" s="325"/>
      <c r="V2702" s="325"/>
    </row>
    <row r="2703" spans="1:22" ht="15" customHeight="1" x14ac:dyDescent="0.25">
      <c r="A2703" s="129" t="s">
        <v>992</v>
      </c>
      <c r="B2703" s="126" t="s">
        <v>2087</v>
      </c>
      <c r="C2703" s="127" t="s">
        <v>4023</v>
      </c>
      <c r="D2703" s="127" t="s">
        <v>2131</v>
      </c>
      <c r="E2703" s="127" t="s">
        <v>4066</v>
      </c>
      <c r="F2703" s="128">
        <v>3.66</v>
      </c>
      <c r="G2703" s="128">
        <v>3.8600000000000003</v>
      </c>
      <c r="H2703" s="128">
        <v>2.93</v>
      </c>
      <c r="I2703" s="311"/>
      <c r="J2703" s="319">
        <f>ROUND(SUMIF(Anlagenbewegungsdaten!B:B,A2703,Anlagenbewegungsdaten!C:C),3)</f>
        <v>0</v>
      </c>
      <c r="K2703" s="320">
        <f>ROUND(SUMIF(Anlagenbewegungsdaten!$B:$B,$A2703,Anlagenbewegungsdaten!$D:$D),2)</f>
        <v>0</v>
      </c>
      <c r="L2703" s="321">
        <f t="shared" si="96"/>
        <v>0</v>
      </c>
      <c r="M2703" s="341" t="s">
        <v>4950</v>
      </c>
      <c r="N2703" s="341" t="s">
        <v>4963</v>
      </c>
      <c r="O2703" s="323">
        <f>ROUND(SUMIF(Anlagenbewegungsdaten_AV!B:B,A2703,Anlagenbewegungsdaten_AV!C:C),3)</f>
        <v>0</v>
      </c>
      <c r="P2703" s="320">
        <f>ROUND(SUMIF(Anlagenbewegungsdaten_AV!$B:$B,$A2703,Anlagenbewegungsdaten_AV!$D:$D),2)</f>
        <v>0</v>
      </c>
      <c r="Q2703" s="321">
        <f t="shared" si="97"/>
        <v>0</v>
      </c>
      <c r="S2703" s="324"/>
      <c r="T2703" s="317"/>
      <c r="U2703" s="325"/>
      <c r="V2703" s="325"/>
    </row>
    <row r="2704" spans="1:22" ht="15" customHeight="1" x14ac:dyDescent="0.25">
      <c r="A2704" s="129" t="s">
        <v>1209</v>
      </c>
      <c r="B2704" s="126" t="s">
        <v>2087</v>
      </c>
      <c r="C2704" s="127" t="s">
        <v>4023</v>
      </c>
      <c r="D2704" s="127" t="s">
        <v>542</v>
      </c>
      <c r="E2704" s="127" t="s">
        <v>1546</v>
      </c>
      <c r="F2704" s="128">
        <v>6.66</v>
      </c>
      <c r="G2704" s="128">
        <v>6.86</v>
      </c>
      <c r="H2704" s="128">
        <v>5.33</v>
      </c>
      <c r="I2704" s="311"/>
      <c r="J2704" s="319">
        <f>ROUND(SUMIF(Anlagenbewegungsdaten!B:B,A2704,Anlagenbewegungsdaten!C:C),3)</f>
        <v>0</v>
      </c>
      <c r="K2704" s="320">
        <f>ROUND(SUMIF(Anlagenbewegungsdaten!$B:$B,$A2704,Anlagenbewegungsdaten!$D:$D),2)</f>
        <v>0</v>
      </c>
      <c r="L2704" s="321">
        <f t="shared" si="96"/>
        <v>0</v>
      </c>
      <c r="M2704" s="341" t="s">
        <v>4950</v>
      </c>
      <c r="N2704" s="341" t="s">
        <v>4963</v>
      </c>
      <c r="O2704" s="323">
        <f>ROUND(SUMIF(Anlagenbewegungsdaten_AV!B:B,A2704,Anlagenbewegungsdaten_AV!C:C),3)</f>
        <v>0</v>
      </c>
      <c r="P2704" s="320">
        <f>ROUND(SUMIF(Anlagenbewegungsdaten_AV!$B:$B,$A2704,Anlagenbewegungsdaten_AV!$D:$D),2)</f>
        <v>0</v>
      </c>
      <c r="Q2704" s="321">
        <f t="shared" si="97"/>
        <v>0</v>
      </c>
      <c r="S2704" s="324"/>
      <c r="T2704" s="317"/>
      <c r="U2704" s="325"/>
      <c r="V2704" s="325"/>
    </row>
    <row r="2705" spans="1:22" ht="15" customHeight="1" x14ac:dyDescent="0.25">
      <c r="A2705" s="129" t="s">
        <v>2990</v>
      </c>
      <c r="B2705" s="126" t="s">
        <v>2087</v>
      </c>
      <c r="C2705" s="127" t="s">
        <v>4023</v>
      </c>
      <c r="D2705" s="127" t="s">
        <v>2877</v>
      </c>
      <c r="E2705" s="127" t="s">
        <v>2555</v>
      </c>
      <c r="F2705" s="128">
        <v>6.6300000000000008</v>
      </c>
      <c r="G2705" s="128">
        <v>6.830000000000001</v>
      </c>
      <c r="H2705" s="128">
        <v>5.3</v>
      </c>
      <c r="I2705" s="311"/>
      <c r="J2705" s="319">
        <f>ROUND(SUMIF(Anlagenbewegungsdaten!B:B,A2705,Anlagenbewegungsdaten!C:C),3)</f>
        <v>0</v>
      </c>
      <c r="K2705" s="320">
        <f>ROUND(SUMIF(Anlagenbewegungsdaten!$B:$B,$A2705,Anlagenbewegungsdaten!$D:$D),2)</f>
        <v>0</v>
      </c>
      <c r="L2705" s="321">
        <f t="shared" si="96"/>
        <v>0</v>
      </c>
      <c r="M2705" s="341" t="s">
        <v>4950</v>
      </c>
      <c r="N2705" s="341" t="s">
        <v>4963</v>
      </c>
      <c r="O2705" s="323">
        <f>ROUND(SUMIF(Anlagenbewegungsdaten_AV!B:B,A2705,Anlagenbewegungsdaten_AV!C:C),3)</f>
        <v>0</v>
      </c>
      <c r="P2705" s="320">
        <f>ROUND(SUMIF(Anlagenbewegungsdaten_AV!$B:$B,$A2705,Anlagenbewegungsdaten_AV!$D:$D),2)</f>
        <v>0</v>
      </c>
      <c r="Q2705" s="321">
        <f t="shared" si="97"/>
        <v>0</v>
      </c>
      <c r="S2705" s="324"/>
      <c r="T2705" s="317"/>
      <c r="U2705" s="325"/>
      <c r="V2705" s="325"/>
    </row>
    <row r="2706" spans="1:22" ht="15" customHeight="1" x14ac:dyDescent="0.25">
      <c r="A2706" s="129" t="s">
        <v>3734</v>
      </c>
      <c r="B2706" s="126" t="s">
        <v>2087</v>
      </c>
      <c r="C2706" s="127" t="s">
        <v>4023</v>
      </c>
      <c r="D2706" s="127" t="s">
        <v>3621</v>
      </c>
      <c r="E2706" s="127" t="s">
        <v>3299</v>
      </c>
      <c r="F2706" s="128">
        <v>6.6</v>
      </c>
      <c r="G2706" s="128">
        <v>6.8</v>
      </c>
      <c r="H2706" s="128">
        <v>5.28</v>
      </c>
      <c r="I2706" s="311"/>
      <c r="J2706" s="319">
        <f>ROUND(SUMIF(Anlagenbewegungsdaten!B:B,A2706,Anlagenbewegungsdaten!C:C),3)</f>
        <v>0</v>
      </c>
      <c r="K2706" s="320">
        <f>ROUND(SUMIF(Anlagenbewegungsdaten!$B:$B,$A2706,Anlagenbewegungsdaten!$D:$D),2)</f>
        <v>0</v>
      </c>
      <c r="L2706" s="321">
        <f t="shared" si="96"/>
        <v>0</v>
      </c>
      <c r="M2706" s="341" t="s">
        <v>4950</v>
      </c>
      <c r="N2706" s="341" t="s">
        <v>4963</v>
      </c>
      <c r="O2706" s="323">
        <f>ROUND(SUMIF(Anlagenbewegungsdaten_AV!B:B,A2706,Anlagenbewegungsdaten_AV!C:C),3)</f>
        <v>0</v>
      </c>
      <c r="P2706" s="320">
        <f>ROUND(SUMIF(Anlagenbewegungsdaten_AV!$B:$B,$A2706,Anlagenbewegungsdaten_AV!$D:$D),2)</f>
        <v>0</v>
      </c>
      <c r="Q2706" s="321">
        <f t="shared" si="97"/>
        <v>0</v>
      </c>
      <c r="S2706" s="324"/>
      <c r="T2706" s="317"/>
      <c r="U2706" s="325"/>
      <c r="V2706" s="325"/>
    </row>
    <row r="2707" spans="1:22" ht="15" customHeight="1" x14ac:dyDescent="0.25">
      <c r="A2707" s="129" t="s">
        <v>4507</v>
      </c>
      <c r="B2707" s="126" t="s">
        <v>2087</v>
      </c>
      <c r="C2707" s="127" t="s">
        <v>4023</v>
      </c>
      <c r="D2707" s="127" t="s">
        <v>4394</v>
      </c>
      <c r="E2707" s="127" t="s">
        <v>4069</v>
      </c>
      <c r="F2707" s="128">
        <v>6.57</v>
      </c>
      <c r="G2707" s="128">
        <v>6.7700000000000005</v>
      </c>
      <c r="H2707" s="128">
        <v>5.26</v>
      </c>
      <c r="I2707" s="311"/>
      <c r="J2707" s="319">
        <f>ROUND(SUMIF(Anlagenbewegungsdaten!B:B,A2707,Anlagenbewegungsdaten!C:C),3)</f>
        <v>0</v>
      </c>
      <c r="K2707" s="320">
        <f>ROUND(SUMIF(Anlagenbewegungsdaten!$B:$B,$A2707,Anlagenbewegungsdaten!$D:$D),2)</f>
        <v>0</v>
      </c>
      <c r="L2707" s="321">
        <f t="shared" si="96"/>
        <v>0</v>
      </c>
      <c r="M2707" s="341" t="s">
        <v>4950</v>
      </c>
      <c r="N2707" s="341" t="s">
        <v>4963</v>
      </c>
      <c r="O2707" s="323">
        <f>ROUND(SUMIF(Anlagenbewegungsdaten_AV!B:B,A2707,Anlagenbewegungsdaten_AV!C:C),3)</f>
        <v>0</v>
      </c>
      <c r="P2707" s="320">
        <f>ROUND(SUMIF(Anlagenbewegungsdaten_AV!$B:$B,$A2707,Anlagenbewegungsdaten_AV!$D:$D),2)</f>
        <v>0</v>
      </c>
      <c r="Q2707" s="321">
        <f t="shared" si="97"/>
        <v>0</v>
      </c>
      <c r="S2707" s="324"/>
      <c r="T2707" s="317"/>
      <c r="U2707" s="325"/>
      <c r="V2707" s="325"/>
    </row>
    <row r="2708" spans="1:22" ht="15" customHeight="1" x14ac:dyDescent="0.25">
      <c r="A2708" s="129" t="s">
        <v>5911</v>
      </c>
      <c r="B2708" s="126" t="s">
        <v>2087</v>
      </c>
      <c r="C2708" s="127" t="s">
        <v>4023</v>
      </c>
      <c r="D2708" s="127" t="s">
        <v>5029</v>
      </c>
      <c r="E2708" s="127" t="s">
        <v>5023</v>
      </c>
      <c r="F2708" s="128">
        <v>26.55</v>
      </c>
      <c r="G2708" s="128">
        <v>26.75</v>
      </c>
      <c r="H2708" s="128">
        <v>21.24</v>
      </c>
      <c r="I2708" s="311"/>
      <c r="J2708" s="319">
        <f>ROUND(SUMIF(Anlagenbewegungsdaten!B:B,A2708,Anlagenbewegungsdaten!C:C),3)</f>
        <v>0</v>
      </c>
      <c r="K2708" s="320">
        <f>ROUND(SUMIF(Anlagenbewegungsdaten!$B:$B,$A2708,Anlagenbewegungsdaten!$D:$D),2)</f>
        <v>0</v>
      </c>
      <c r="L2708" s="321">
        <f t="shared" si="96"/>
        <v>0</v>
      </c>
      <c r="M2708" s="341" t="s">
        <v>4950</v>
      </c>
      <c r="N2708" s="341" t="s">
        <v>4963</v>
      </c>
      <c r="O2708" s="323">
        <f>ROUND(SUMIF(Anlagenbewegungsdaten_AV!B:B,A2708,Anlagenbewegungsdaten_AV!C:C),3)</f>
        <v>0</v>
      </c>
      <c r="P2708" s="320">
        <f>ROUND(SUMIF(Anlagenbewegungsdaten_AV!$B:$B,$A2708,Anlagenbewegungsdaten_AV!$D:$D),2)</f>
        <v>0</v>
      </c>
      <c r="Q2708" s="321">
        <f t="shared" si="97"/>
        <v>0</v>
      </c>
      <c r="S2708" s="324"/>
      <c r="T2708" s="317"/>
      <c r="U2708" s="325"/>
      <c r="V2708" s="325"/>
    </row>
    <row r="2709" spans="1:22" ht="15" customHeight="1" x14ac:dyDescent="0.25">
      <c r="A2709" s="129" t="s">
        <v>5912</v>
      </c>
      <c r="B2709" s="126" t="s">
        <v>2087</v>
      </c>
      <c r="C2709" s="127" t="s">
        <v>4023</v>
      </c>
      <c r="D2709" s="127" t="s">
        <v>5033</v>
      </c>
      <c r="E2709" s="127" t="s">
        <v>5023</v>
      </c>
      <c r="F2709" s="128">
        <v>21.2</v>
      </c>
      <c r="G2709" s="128">
        <v>21.4</v>
      </c>
      <c r="H2709" s="128">
        <v>16.96</v>
      </c>
      <c r="I2709" s="311"/>
      <c r="J2709" s="319">
        <f>ROUND(SUMIF(Anlagenbewegungsdaten!B:B,A2709,Anlagenbewegungsdaten!C:C),3)</f>
        <v>0</v>
      </c>
      <c r="K2709" s="320">
        <f>ROUND(SUMIF(Anlagenbewegungsdaten!$B:$B,$A2709,Anlagenbewegungsdaten!$D:$D),2)</f>
        <v>0</v>
      </c>
      <c r="L2709" s="321">
        <f t="shared" si="96"/>
        <v>0</v>
      </c>
      <c r="M2709" s="341" t="s">
        <v>4950</v>
      </c>
      <c r="N2709" s="341" t="s">
        <v>4963</v>
      </c>
      <c r="O2709" s="323">
        <f>ROUND(SUMIF(Anlagenbewegungsdaten_AV!B:B,A2709,Anlagenbewegungsdaten_AV!C:C),3)</f>
        <v>0</v>
      </c>
      <c r="P2709" s="320">
        <f>ROUND(SUMIF(Anlagenbewegungsdaten_AV!$B:$B,$A2709,Anlagenbewegungsdaten_AV!$D:$D),2)</f>
        <v>0</v>
      </c>
      <c r="Q2709" s="321">
        <f t="shared" si="97"/>
        <v>0</v>
      </c>
      <c r="S2709" s="324"/>
      <c r="T2709" s="317"/>
      <c r="U2709" s="325"/>
      <c r="V2709" s="325"/>
    </row>
    <row r="2710" spans="1:22" ht="15" customHeight="1" x14ac:dyDescent="0.25">
      <c r="A2710" s="129" t="s">
        <v>5913</v>
      </c>
      <c r="B2710" s="126" t="s">
        <v>2087</v>
      </c>
      <c r="C2710" s="127" t="s">
        <v>4023</v>
      </c>
      <c r="D2710" s="127" t="s">
        <v>5037</v>
      </c>
      <c r="E2710" s="127" t="s">
        <v>5023</v>
      </c>
      <c r="F2710" s="128">
        <v>15.260000000000002</v>
      </c>
      <c r="G2710" s="128">
        <v>15.46</v>
      </c>
      <c r="H2710" s="128">
        <v>12.21</v>
      </c>
      <c r="I2710" s="311"/>
      <c r="J2710" s="319">
        <f>ROUND(SUMIF(Anlagenbewegungsdaten!B:B,A2710,Anlagenbewegungsdaten!C:C),3)</f>
        <v>0</v>
      </c>
      <c r="K2710" s="320">
        <f>ROUND(SUMIF(Anlagenbewegungsdaten!$B:$B,$A2710,Anlagenbewegungsdaten!$D:$D),2)</f>
        <v>0</v>
      </c>
      <c r="L2710" s="321">
        <f t="shared" si="96"/>
        <v>0</v>
      </c>
      <c r="M2710" s="341" t="s">
        <v>4950</v>
      </c>
      <c r="N2710" s="341" t="s">
        <v>4963</v>
      </c>
      <c r="O2710" s="323">
        <f>ROUND(SUMIF(Anlagenbewegungsdaten_AV!B:B,A2710,Anlagenbewegungsdaten_AV!C:C),3)</f>
        <v>0</v>
      </c>
      <c r="P2710" s="320">
        <f>ROUND(SUMIF(Anlagenbewegungsdaten_AV!$B:$B,$A2710,Anlagenbewegungsdaten_AV!$D:$D),2)</f>
        <v>0</v>
      </c>
      <c r="Q2710" s="321">
        <f t="shared" si="97"/>
        <v>0</v>
      </c>
      <c r="S2710" s="324"/>
      <c r="T2710" s="317"/>
      <c r="U2710" s="325"/>
      <c r="V2710" s="325"/>
    </row>
    <row r="2711" spans="1:22" ht="15" customHeight="1" x14ac:dyDescent="0.25">
      <c r="A2711" s="129" t="s">
        <v>1210</v>
      </c>
      <c r="B2711" s="126" t="s">
        <v>2087</v>
      </c>
      <c r="C2711" s="127" t="s">
        <v>4024</v>
      </c>
      <c r="D2711" s="127" t="s">
        <v>1211</v>
      </c>
      <c r="E2711" s="127" t="s">
        <v>2462</v>
      </c>
      <c r="F2711" s="128">
        <v>11.67</v>
      </c>
      <c r="G2711" s="128">
        <v>11.87</v>
      </c>
      <c r="H2711" s="128">
        <v>9.34</v>
      </c>
      <c r="I2711" s="311"/>
      <c r="J2711" s="319">
        <f>ROUND(SUMIF(Anlagenbewegungsdaten!B:B,A2711,Anlagenbewegungsdaten!C:C),3)</f>
        <v>0</v>
      </c>
      <c r="K2711" s="320">
        <f>ROUND(SUMIF(Anlagenbewegungsdaten!$B:$B,$A2711,Anlagenbewegungsdaten!$D:$D),2)</f>
        <v>0</v>
      </c>
      <c r="L2711" s="321">
        <f t="shared" si="96"/>
        <v>0</v>
      </c>
      <c r="M2711" s="341" t="s">
        <v>4950</v>
      </c>
      <c r="N2711" s="341" t="s">
        <v>4963</v>
      </c>
      <c r="O2711" s="323">
        <f>ROUND(SUMIF(Anlagenbewegungsdaten_AV!B:B,A2711,Anlagenbewegungsdaten_AV!C:C),3)</f>
        <v>0</v>
      </c>
      <c r="P2711" s="320">
        <f>ROUND(SUMIF(Anlagenbewegungsdaten_AV!$B:$B,$A2711,Anlagenbewegungsdaten_AV!$D:$D),2)</f>
        <v>0</v>
      </c>
      <c r="Q2711" s="321">
        <f t="shared" si="97"/>
        <v>0</v>
      </c>
      <c r="S2711" s="324"/>
      <c r="T2711" s="317"/>
      <c r="U2711" s="325"/>
      <c r="V2711" s="325"/>
    </row>
    <row r="2712" spans="1:22" ht="15" customHeight="1" x14ac:dyDescent="0.25">
      <c r="A2712" s="129" t="s">
        <v>1212</v>
      </c>
      <c r="B2712" s="126" t="s">
        <v>2087</v>
      </c>
      <c r="C2712" s="127" t="s">
        <v>4024</v>
      </c>
      <c r="D2712" s="127" t="s">
        <v>1213</v>
      </c>
      <c r="E2712" s="127" t="s">
        <v>2465</v>
      </c>
      <c r="F2712" s="128">
        <v>14.67</v>
      </c>
      <c r="G2712" s="128">
        <v>14.87</v>
      </c>
      <c r="H2712" s="128">
        <v>11.74</v>
      </c>
      <c r="I2712" s="311"/>
      <c r="J2712" s="319">
        <f>ROUND(SUMIF(Anlagenbewegungsdaten!B:B,A2712,Anlagenbewegungsdaten!C:C),3)</f>
        <v>0</v>
      </c>
      <c r="K2712" s="320">
        <f>ROUND(SUMIF(Anlagenbewegungsdaten!$B:$B,$A2712,Anlagenbewegungsdaten!$D:$D),2)</f>
        <v>0</v>
      </c>
      <c r="L2712" s="321">
        <f t="shared" si="96"/>
        <v>0</v>
      </c>
      <c r="M2712" s="341" t="s">
        <v>4950</v>
      </c>
      <c r="N2712" s="341" t="s">
        <v>4963</v>
      </c>
      <c r="O2712" s="323">
        <f>ROUND(SUMIF(Anlagenbewegungsdaten_AV!B:B,A2712,Anlagenbewegungsdaten_AV!C:C),3)</f>
        <v>0</v>
      </c>
      <c r="P2712" s="320">
        <f>ROUND(SUMIF(Anlagenbewegungsdaten_AV!$B:$B,$A2712,Anlagenbewegungsdaten_AV!$D:$D),2)</f>
        <v>0</v>
      </c>
      <c r="Q2712" s="321">
        <f t="shared" si="97"/>
        <v>0</v>
      </c>
      <c r="S2712" s="324"/>
      <c r="T2712" s="317"/>
      <c r="U2712" s="325"/>
      <c r="V2712" s="325"/>
    </row>
    <row r="2713" spans="1:22" ht="15" customHeight="1" x14ac:dyDescent="0.25">
      <c r="A2713" s="129" t="s">
        <v>1214</v>
      </c>
      <c r="B2713" s="126" t="s">
        <v>2087</v>
      </c>
      <c r="C2713" s="127" t="s">
        <v>4024</v>
      </c>
      <c r="D2713" s="127" t="s">
        <v>1215</v>
      </c>
      <c r="E2713" s="127" t="s">
        <v>2462</v>
      </c>
      <c r="F2713" s="128">
        <v>12.67</v>
      </c>
      <c r="G2713" s="128">
        <v>12.87</v>
      </c>
      <c r="H2713" s="128">
        <v>10.14</v>
      </c>
      <c r="I2713" s="311"/>
      <c r="J2713" s="319">
        <f>ROUND(SUMIF(Anlagenbewegungsdaten!B:B,A2713,Anlagenbewegungsdaten!C:C),3)</f>
        <v>0</v>
      </c>
      <c r="K2713" s="320">
        <f>ROUND(SUMIF(Anlagenbewegungsdaten!$B:$B,$A2713,Anlagenbewegungsdaten!$D:$D),2)</f>
        <v>0</v>
      </c>
      <c r="L2713" s="321">
        <f t="shared" si="96"/>
        <v>0</v>
      </c>
      <c r="M2713" s="341" t="s">
        <v>4950</v>
      </c>
      <c r="N2713" s="341" t="s">
        <v>4963</v>
      </c>
      <c r="O2713" s="323">
        <f>ROUND(SUMIF(Anlagenbewegungsdaten_AV!B:B,A2713,Anlagenbewegungsdaten_AV!C:C),3)</f>
        <v>0</v>
      </c>
      <c r="P2713" s="320">
        <f>ROUND(SUMIF(Anlagenbewegungsdaten_AV!$B:$B,$A2713,Anlagenbewegungsdaten_AV!$D:$D),2)</f>
        <v>0</v>
      </c>
      <c r="Q2713" s="321">
        <f t="shared" si="97"/>
        <v>0</v>
      </c>
      <c r="S2713" s="324"/>
      <c r="T2713" s="317"/>
      <c r="U2713" s="325"/>
      <c r="V2713" s="325"/>
    </row>
    <row r="2714" spans="1:22" ht="15" customHeight="1" x14ac:dyDescent="0.25">
      <c r="A2714" s="129" t="s">
        <v>1216</v>
      </c>
      <c r="B2714" s="126" t="s">
        <v>2087</v>
      </c>
      <c r="C2714" s="127" t="s">
        <v>4024</v>
      </c>
      <c r="D2714" s="127" t="s">
        <v>1217</v>
      </c>
      <c r="E2714" s="127" t="s">
        <v>2465</v>
      </c>
      <c r="F2714" s="128">
        <v>15.67</v>
      </c>
      <c r="G2714" s="128">
        <v>15.87</v>
      </c>
      <c r="H2714" s="128">
        <v>12.54</v>
      </c>
      <c r="I2714" s="311"/>
      <c r="J2714" s="319">
        <f>ROUND(SUMIF(Anlagenbewegungsdaten!B:B,A2714,Anlagenbewegungsdaten!C:C),3)</f>
        <v>0</v>
      </c>
      <c r="K2714" s="320">
        <f>ROUND(SUMIF(Anlagenbewegungsdaten!$B:$B,$A2714,Anlagenbewegungsdaten!$D:$D),2)</f>
        <v>0</v>
      </c>
      <c r="L2714" s="321">
        <f t="shared" si="96"/>
        <v>0</v>
      </c>
      <c r="M2714" s="341" t="s">
        <v>4950</v>
      </c>
      <c r="N2714" s="341" t="s">
        <v>4963</v>
      </c>
      <c r="O2714" s="323">
        <f>ROUND(SUMIF(Anlagenbewegungsdaten_AV!B:B,A2714,Anlagenbewegungsdaten_AV!C:C),3)</f>
        <v>0</v>
      </c>
      <c r="P2714" s="320">
        <f>ROUND(SUMIF(Anlagenbewegungsdaten_AV!$B:$B,$A2714,Anlagenbewegungsdaten_AV!$D:$D),2)</f>
        <v>0</v>
      </c>
      <c r="Q2714" s="321">
        <f t="shared" si="97"/>
        <v>0</v>
      </c>
      <c r="S2714" s="324"/>
      <c r="T2714" s="317"/>
      <c r="U2714" s="325"/>
      <c r="V2714" s="325"/>
    </row>
    <row r="2715" spans="1:22" ht="15" customHeight="1" x14ac:dyDescent="0.25">
      <c r="A2715" s="129" t="s">
        <v>1218</v>
      </c>
      <c r="B2715" s="126" t="s">
        <v>2087</v>
      </c>
      <c r="C2715" s="127" t="s">
        <v>4024</v>
      </c>
      <c r="D2715" s="127" t="s">
        <v>1219</v>
      </c>
      <c r="E2715" s="127" t="s">
        <v>2462</v>
      </c>
      <c r="F2715" s="128">
        <v>17.670000000000002</v>
      </c>
      <c r="G2715" s="128">
        <v>17.87</v>
      </c>
      <c r="H2715" s="128">
        <v>14.14</v>
      </c>
      <c r="I2715" s="311"/>
      <c r="J2715" s="319">
        <f>ROUND(SUMIF(Anlagenbewegungsdaten!B:B,A2715,Anlagenbewegungsdaten!C:C),3)</f>
        <v>0</v>
      </c>
      <c r="K2715" s="320">
        <f>ROUND(SUMIF(Anlagenbewegungsdaten!$B:$B,$A2715,Anlagenbewegungsdaten!$D:$D),2)</f>
        <v>0</v>
      </c>
      <c r="L2715" s="321">
        <f t="shared" si="96"/>
        <v>0</v>
      </c>
      <c r="M2715" s="341" t="s">
        <v>4950</v>
      </c>
      <c r="N2715" s="341" t="s">
        <v>4963</v>
      </c>
      <c r="O2715" s="323">
        <f>ROUND(SUMIF(Anlagenbewegungsdaten_AV!B:B,A2715,Anlagenbewegungsdaten_AV!C:C),3)</f>
        <v>0</v>
      </c>
      <c r="P2715" s="320">
        <f>ROUND(SUMIF(Anlagenbewegungsdaten_AV!$B:$B,$A2715,Anlagenbewegungsdaten_AV!$D:$D),2)</f>
        <v>0</v>
      </c>
      <c r="Q2715" s="321">
        <f t="shared" si="97"/>
        <v>0</v>
      </c>
      <c r="S2715" s="324"/>
      <c r="T2715" s="317"/>
      <c r="U2715" s="325"/>
      <c r="V2715" s="325"/>
    </row>
    <row r="2716" spans="1:22" ht="15" customHeight="1" x14ac:dyDescent="0.25">
      <c r="A2716" s="129" t="s">
        <v>1220</v>
      </c>
      <c r="B2716" s="126" t="s">
        <v>2087</v>
      </c>
      <c r="C2716" s="127" t="s">
        <v>4024</v>
      </c>
      <c r="D2716" s="127" t="s">
        <v>1221</v>
      </c>
      <c r="E2716" s="127" t="s">
        <v>2465</v>
      </c>
      <c r="F2716" s="128">
        <v>20.67</v>
      </c>
      <c r="G2716" s="128">
        <v>20.87</v>
      </c>
      <c r="H2716" s="128">
        <v>16.54</v>
      </c>
      <c r="I2716" s="311"/>
      <c r="J2716" s="319">
        <f>ROUND(SUMIF(Anlagenbewegungsdaten!B:B,A2716,Anlagenbewegungsdaten!C:C),3)</f>
        <v>0</v>
      </c>
      <c r="K2716" s="320">
        <f>ROUND(SUMIF(Anlagenbewegungsdaten!$B:$B,$A2716,Anlagenbewegungsdaten!$D:$D),2)</f>
        <v>0</v>
      </c>
      <c r="L2716" s="321">
        <f t="shared" si="96"/>
        <v>0</v>
      </c>
      <c r="M2716" s="341" t="s">
        <v>4950</v>
      </c>
      <c r="N2716" s="341" t="s">
        <v>4963</v>
      </c>
      <c r="O2716" s="323">
        <f>ROUND(SUMIF(Anlagenbewegungsdaten_AV!B:B,A2716,Anlagenbewegungsdaten_AV!C:C),3)</f>
        <v>0</v>
      </c>
      <c r="P2716" s="320">
        <f>ROUND(SUMIF(Anlagenbewegungsdaten_AV!$B:$B,$A2716,Anlagenbewegungsdaten_AV!$D:$D),2)</f>
        <v>0</v>
      </c>
      <c r="Q2716" s="321">
        <f t="shared" si="97"/>
        <v>0</v>
      </c>
      <c r="S2716" s="324"/>
      <c r="T2716" s="317"/>
      <c r="U2716" s="325"/>
      <c r="V2716" s="325"/>
    </row>
    <row r="2717" spans="1:22" ht="15" customHeight="1" x14ac:dyDescent="0.25">
      <c r="A2717" s="129" t="s">
        <v>1222</v>
      </c>
      <c r="B2717" s="126" t="s">
        <v>2087</v>
      </c>
      <c r="C2717" s="127" t="s">
        <v>4024</v>
      </c>
      <c r="D2717" s="127" t="s">
        <v>1223</v>
      </c>
      <c r="E2717" s="127" t="s">
        <v>2462</v>
      </c>
      <c r="F2717" s="128">
        <v>18.670000000000002</v>
      </c>
      <c r="G2717" s="128">
        <v>18.87</v>
      </c>
      <c r="H2717" s="128">
        <v>14.94</v>
      </c>
      <c r="I2717" s="311"/>
      <c r="J2717" s="319">
        <f>ROUND(SUMIF(Anlagenbewegungsdaten!B:B,A2717,Anlagenbewegungsdaten!C:C),3)</f>
        <v>0</v>
      </c>
      <c r="K2717" s="320">
        <f>ROUND(SUMIF(Anlagenbewegungsdaten!$B:$B,$A2717,Anlagenbewegungsdaten!$D:$D),2)</f>
        <v>0</v>
      </c>
      <c r="L2717" s="321">
        <f t="shared" si="96"/>
        <v>0</v>
      </c>
      <c r="M2717" s="341" t="s">
        <v>4950</v>
      </c>
      <c r="N2717" s="341" t="s">
        <v>4963</v>
      </c>
      <c r="O2717" s="323">
        <f>ROUND(SUMIF(Anlagenbewegungsdaten_AV!B:B,A2717,Anlagenbewegungsdaten_AV!C:C),3)</f>
        <v>0</v>
      </c>
      <c r="P2717" s="320">
        <f>ROUND(SUMIF(Anlagenbewegungsdaten_AV!$B:$B,$A2717,Anlagenbewegungsdaten_AV!$D:$D),2)</f>
        <v>0</v>
      </c>
      <c r="Q2717" s="321">
        <f t="shared" si="97"/>
        <v>0</v>
      </c>
      <c r="S2717" s="324"/>
      <c r="T2717" s="317"/>
      <c r="U2717" s="325"/>
      <c r="V2717" s="325"/>
    </row>
    <row r="2718" spans="1:22" ht="15" customHeight="1" x14ac:dyDescent="0.25">
      <c r="A2718" s="129" t="s">
        <v>1224</v>
      </c>
      <c r="B2718" s="126" t="s">
        <v>2087</v>
      </c>
      <c r="C2718" s="127" t="s">
        <v>4024</v>
      </c>
      <c r="D2718" s="127" t="s">
        <v>1225</v>
      </c>
      <c r="E2718" s="127" t="s">
        <v>2465</v>
      </c>
      <c r="F2718" s="128">
        <v>21.67</v>
      </c>
      <c r="G2718" s="128">
        <v>21.87</v>
      </c>
      <c r="H2718" s="128">
        <v>17.34</v>
      </c>
      <c r="I2718" s="311"/>
      <c r="J2718" s="319">
        <f>ROUND(SUMIF(Anlagenbewegungsdaten!B:B,A2718,Anlagenbewegungsdaten!C:C),3)</f>
        <v>0</v>
      </c>
      <c r="K2718" s="320">
        <f>ROUND(SUMIF(Anlagenbewegungsdaten!$B:$B,$A2718,Anlagenbewegungsdaten!$D:$D),2)</f>
        <v>0</v>
      </c>
      <c r="L2718" s="321">
        <f t="shared" si="96"/>
        <v>0</v>
      </c>
      <c r="M2718" s="341" t="s">
        <v>4950</v>
      </c>
      <c r="N2718" s="341" t="s">
        <v>4963</v>
      </c>
      <c r="O2718" s="323">
        <f>ROUND(SUMIF(Anlagenbewegungsdaten_AV!B:B,A2718,Anlagenbewegungsdaten_AV!C:C),3)</f>
        <v>0</v>
      </c>
      <c r="P2718" s="320">
        <f>ROUND(SUMIF(Anlagenbewegungsdaten_AV!$B:$B,$A2718,Anlagenbewegungsdaten_AV!$D:$D),2)</f>
        <v>0</v>
      </c>
      <c r="Q2718" s="321">
        <f t="shared" si="97"/>
        <v>0</v>
      </c>
      <c r="S2718" s="324"/>
      <c r="T2718" s="317"/>
      <c r="U2718" s="325"/>
      <c r="V2718" s="325"/>
    </row>
    <row r="2719" spans="1:22" ht="15" customHeight="1" x14ac:dyDescent="0.25">
      <c r="A2719" s="129" t="s">
        <v>1226</v>
      </c>
      <c r="B2719" s="126" t="s">
        <v>2087</v>
      </c>
      <c r="C2719" s="127" t="s">
        <v>4024</v>
      </c>
      <c r="D2719" s="127" t="s">
        <v>1227</v>
      </c>
      <c r="E2719" s="127" t="s">
        <v>2462</v>
      </c>
      <c r="F2719" s="128">
        <v>18.670000000000002</v>
      </c>
      <c r="G2719" s="128">
        <v>18.87</v>
      </c>
      <c r="H2719" s="128">
        <v>14.94</v>
      </c>
      <c r="I2719" s="311"/>
      <c r="J2719" s="319">
        <f>ROUND(SUMIF(Anlagenbewegungsdaten!B:B,A2719,Anlagenbewegungsdaten!C:C),3)</f>
        <v>0</v>
      </c>
      <c r="K2719" s="320">
        <f>ROUND(SUMIF(Anlagenbewegungsdaten!$B:$B,$A2719,Anlagenbewegungsdaten!$D:$D),2)</f>
        <v>0</v>
      </c>
      <c r="L2719" s="321">
        <f t="shared" si="96"/>
        <v>0</v>
      </c>
      <c r="M2719" s="341" t="s">
        <v>4950</v>
      </c>
      <c r="N2719" s="341" t="s">
        <v>4963</v>
      </c>
      <c r="O2719" s="323">
        <f>ROUND(SUMIF(Anlagenbewegungsdaten_AV!B:B,A2719,Anlagenbewegungsdaten_AV!C:C),3)</f>
        <v>0</v>
      </c>
      <c r="P2719" s="320">
        <f>ROUND(SUMIF(Anlagenbewegungsdaten_AV!$B:$B,$A2719,Anlagenbewegungsdaten_AV!$D:$D),2)</f>
        <v>0</v>
      </c>
      <c r="Q2719" s="321">
        <f t="shared" si="97"/>
        <v>0</v>
      </c>
      <c r="S2719" s="324"/>
      <c r="T2719" s="317"/>
      <c r="U2719" s="325"/>
      <c r="V2719" s="325"/>
    </row>
    <row r="2720" spans="1:22" ht="15" customHeight="1" x14ac:dyDescent="0.25">
      <c r="A2720" s="129" t="s">
        <v>1228</v>
      </c>
      <c r="B2720" s="126" t="s">
        <v>2087</v>
      </c>
      <c r="C2720" s="127" t="s">
        <v>4024</v>
      </c>
      <c r="D2720" s="127" t="s">
        <v>1229</v>
      </c>
      <c r="E2720" s="127" t="s">
        <v>2465</v>
      </c>
      <c r="F2720" s="128">
        <v>21.67</v>
      </c>
      <c r="G2720" s="128">
        <v>21.87</v>
      </c>
      <c r="H2720" s="128">
        <v>17.34</v>
      </c>
      <c r="I2720" s="311"/>
      <c r="J2720" s="319">
        <f>ROUND(SUMIF(Anlagenbewegungsdaten!B:B,A2720,Anlagenbewegungsdaten!C:C),3)</f>
        <v>0</v>
      </c>
      <c r="K2720" s="320">
        <f>ROUND(SUMIF(Anlagenbewegungsdaten!$B:$B,$A2720,Anlagenbewegungsdaten!$D:$D),2)</f>
        <v>0</v>
      </c>
      <c r="L2720" s="321">
        <f t="shared" si="96"/>
        <v>0</v>
      </c>
      <c r="M2720" s="341" t="s">
        <v>4950</v>
      </c>
      <c r="N2720" s="341" t="s">
        <v>4963</v>
      </c>
      <c r="O2720" s="323">
        <f>ROUND(SUMIF(Anlagenbewegungsdaten_AV!B:B,A2720,Anlagenbewegungsdaten_AV!C:C),3)</f>
        <v>0</v>
      </c>
      <c r="P2720" s="320">
        <f>ROUND(SUMIF(Anlagenbewegungsdaten_AV!$B:$B,$A2720,Anlagenbewegungsdaten_AV!$D:$D),2)</f>
        <v>0</v>
      </c>
      <c r="Q2720" s="321">
        <f t="shared" si="97"/>
        <v>0</v>
      </c>
      <c r="S2720" s="324"/>
      <c r="T2720" s="317"/>
      <c r="U2720" s="325"/>
      <c r="V2720" s="325"/>
    </row>
    <row r="2721" spans="1:22" ht="15" customHeight="1" x14ac:dyDescent="0.25">
      <c r="A2721" s="129" t="s">
        <v>1230</v>
      </c>
      <c r="B2721" s="126" t="s">
        <v>2087</v>
      </c>
      <c r="C2721" s="127" t="s">
        <v>4024</v>
      </c>
      <c r="D2721" s="127" t="s">
        <v>1231</v>
      </c>
      <c r="E2721" s="127" t="s">
        <v>2462</v>
      </c>
      <c r="F2721" s="128">
        <v>19.670000000000002</v>
      </c>
      <c r="G2721" s="128">
        <v>19.87</v>
      </c>
      <c r="H2721" s="128">
        <v>15.74</v>
      </c>
      <c r="I2721" s="311"/>
      <c r="J2721" s="319">
        <f>ROUND(SUMIF(Anlagenbewegungsdaten!B:B,A2721,Anlagenbewegungsdaten!C:C),3)</f>
        <v>0</v>
      </c>
      <c r="K2721" s="320">
        <f>ROUND(SUMIF(Anlagenbewegungsdaten!$B:$B,$A2721,Anlagenbewegungsdaten!$D:$D),2)</f>
        <v>0</v>
      </c>
      <c r="L2721" s="321">
        <f t="shared" si="96"/>
        <v>0</v>
      </c>
      <c r="M2721" s="341" t="s">
        <v>4950</v>
      </c>
      <c r="N2721" s="341" t="s">
        <v>4963</v>
      </c>
      <c r="O2721" s="323">
        <f>ROUND(SUMIF(Anlagenbewegungsdaten_AV!B:B,A2721,Anlagenbewegungsdaten_AV!C:C),3)</f>
        <v>0</v>
      </c>
      <c r="P2721" s="320">
        <f>ROUND(SUMIF(Anlagenbewegungsdaten_AV!$B:$B,$A2721,Anlagenbewegungsdaten_AV!$D:$D),2)</f>
        <v>0</v>
      </c>
      <c r="Q2721" s="321">
        <f t="shared" si="97"/>
        <v>0</v>
      </c>
      <c r="S2721" s="324"/>
      <c r="T2721" s="317"/>
      <c r="U2721" s="325"/>
      <c r="V2721" s="325"/>
    </row>
    <row r="2722" spans="1:22" ht="15" customHeight="1" x14ac:dyDescent="0.25">
      <c r="A2722" s="129" t="s">
        <v>1232</v>
      </c>
      <c r="B2722" s="126" t="s">
        <v>2087</v>
      </c>
      <c r="C2722" s="127" t="s">
        <v>4024</v>
      </c>
      <c r="D2722" s="127" t="s">
        <v>1233</v>
      </c>
      <c r="E2722" s="127" t="s">
        <v>2465</v>
      </c>
      <c r="F2722" s="128">
        <v>22.67</v>
      </c>
      <c r="G2722" s="128">
        <v>22.87</v>
      </c>
      <c r="H2722" s="128">
        <v>18.14</v>
      </c>
      <c r="I2722" s="311"/>
      <c r="J2722" s="319">
        <f>ROUND(SUMIF(Anlagenbewegungsdaten!B:B,A2722,Anlagenbewegungsdaten!C:C),3)</f>
        <v>0</v>
      </c>
      <c r="K2722" s="320">
        <f>ROUND(SUMIF(Anlagenbewegungsdaten!$B:$B,$A2722,Anlagenbewegungsdaten!$D:$D),2)</f>
        <v>0</v>
      </c>
      <c r="L2722" s="321">
        <f t="shared" si="96"/>
        <v>0</v>
      </c>
      <c r="M2722" s="341" t="s">
        <v>4950</v>
      </c>
      <c r="N2722" s="341" t="s">
        <v>4963</v>
      </c>
      <c r="O2722" s="323">
        <f>ROUND(SUMIF(Anlagenbewegungsdaten_AV!B:B,A2722,Anlagenbewegungsdaten_AV!C:C),3)</f>
        <v>0</v>
      </c>
      <c r="P2722" s="320">
        <f>ROUND(SUMIF(Anlagenbewegungsdaten_AV!$B:$B,$A2722,Anlagenbewegungsdaten_AV!$D:$D),2)</f>
        <v>0</v>
      </c>
      <c r="Q2722" s="321">
        <f t="shared" si="97"/>
        <v>0</v>
      </c>
      <c r="S2722" s="324"/>
      <c r="T2722" s="317"/>
      <c r="U2722" s="325"/>
      <c r="V2722" s="325"/>
    </row>
    <row r="2723" spans="1:22" ht="15" customHeight="1" x14ac:dyDescent="0.25">
      <c r="A2723" s="129" t="s">
        <v>1234</v>
      </c>
      <c r="B2723" s="126" t="s">
        <v>2087</v>
      </c>
      <c r="C2723" s="127" t="s">
        <v>4024</v>
      </c>
      <c r="D2723" s="127" t="s">
        <v>1235</v>
      </c>
      <c r="E2723" s="127" t="s">
        <v>2462</v>
      </c>
      <c r="F2723" s="128">
        <v>20.67</v>
      </c>
      <c r="G2723" s="128">
        <v>20.87</v>
      </c>
      <c r="H2723" s="128">
        <v>16.54</v>
      </c>
      <c r="I2723" s="311"/>
      <c r="J2723" s="319">
        <f>ROUND(SUMIF(Anlagenbewegungsdaten!B:B,A2723,Anlagenbewegungsdaten!C:C),3)</f>
        <v>0</v>
      </c>
      <c r="K2723" s="320">
        <f>ROUND(SUMIF(Anlagenbewegungsdaten!$B:$B,$A2723,Anlagenbewegungsdaten!$D:$D),2)</f>
        <v>0</v>
      </c>
      <c r="L2723" s="321">
        <f t="shared" si="96"/>
        <v>0</v>
      </c>
      <c r="M2723" s="341" t="s">
        <v>4950</v>
      </c>
      <c r="N2723" s="341" t="s">
        <v>4963</v>
      </c>
      <c r="O2723" s="323">
        <f>ROUND(SUMIF(Anlagenbewegungsdaten_AV!B:B,A2723,Anlagenbewegungsdaten_AV!C:C),3)</f>
        <v>0</v>
      </c>
      <c r="P2723" s="320">
        <f>ROUND(SUMIF(Anlagenbewegungsdaten_AV!$B:$B,$A2723,Anlagenbewegungsdaten_AV!$D:$D),2)</f>
        <v>0</v>
      </c>
      <c r="Q2723" s="321">
        <f t="shared" si="97"/>
        <v>0</v>
      </c>
      <c r="S2723" s="324"/>
      <c r="T2723" s="317"/>
      <c r="U2723" s="325"/>
      <c r="V2723" s="325"/>
    </row>
    <row r="2724" spans="1:22" ht="15" customHeight="1" x14ac:dyDescent="0.25">
      <c r="A2724" s="129" t="s">
        <v>1236</v>
      </c>
      <c r="B2724" s="126" t="s">
        <v>2087</v>
      </c>
      <c r="C2724" s="127" t="s">
        <v>4024</v>
      </c>
      <c r="D2724" s="127" t="s">
        <v>1237</v>
      </c>
      <c r="E2724" s="127" t="s">
        <v>2465</v>
      </c>
      <c r="F2724" s="128">
        <v>23.67</v>
      </c>
      <c r="G2724" s="128">
        <v>23.87</v>
      </c>
      <c r="H2724" s="128">
        <v>18.940000000000001</v>
      </c>
      <c r="I2724" s="311"/>
      <c r="J2724" s="319">
        <f>ROUND(SUMIF(Anlagenbewegungsdaten!B:B,A2724,Anlagenbewegungsdaten!C:C),3)</f>
        <v>0</v>
      </c>
      <c r="K2724" s="320">
        <f>ROUND(SUMIF(Anlagenbewegungsdaten!$B:$B,$A2724,Anlagenbewegungsdaten!$D:$D),2)</f>
        <v>0</v>
      </c>
      <c r="L2724" s="321">
        <f t="shared" si="96"/>
        <v>0</v>
      </c>
      <c r="M2724" s="341" t="s">
        <v>4950</v>
      </c>
      <c r="N2724" s="341" t="s">
        <v>4963</v>
      </c>
      <c r="O2724" s="323">
        <f>ROUND(SUMIF(Anlagenbewegungsdaten_AV!B:B,A2724,Anlagenbewegungsdaten_AV!C:C),3)</f>
        <v>0</v>
      </c>
      <c r="P2724" s="320">
        <f>ROUND(SUMIF(Anlagenbewegungsdaten_AV!$B:$B,$A2724,Anlagenbewegungsdaten_AV!$D:$D),2)</f>
        <v>0</v>
      </c>
      <c r="Q2724" s="321">
        <f t="shared" si="97"/>
        <v>0</v>
      </c>
      <c r="S2724" s="324"/>
      <c r="T2724" s="317"/>
      <c r="U2724" s="325"/>
      <c r="V2724" s="325"/>
    </row>
    <row r="2725" spans="1:22" ht="15" customHeight="1" x14ac:dyDescent="0.25">
      <c r="A2725" s="129" t="s">
        <v>1238</v>
      </c>
      <c r="B2725" s="126" t="s">
        <v>2087</v>
      </c>
      <c r="C2725" s="127" t="s">
        <v>4024</v>
      </c>
      <c r="D2725" s="127" t="s">
        <v>1239</v>
      </c>
      <c r="E2725" s="127" t="s">
        <v>2462</v>
      </c>
      <c r="F2725" s="128">
        <v>21.67</v>
      </c>
      <c r="G2725" s="128">
        <v>21.87</v>
      </c>
      <c r="H2725" s="128">
        <v>17.34</v>
      </c>
      <c r="I2725" s="311"/>
      <c r="J2725" s="319">
        <f>ROUND(SUMIF(Anlagenbewegungsdaten!B:B,A2725,Anlagenbewegungsdaten!C:C),3)</f>
        <v>0</v>
      </c>
      <c r="K2725" s="320">
        <f>ROUND(SUMIF(Anlagenbewegungsdaten!$B:$B,$A2725,Anlagenbewegungsdaten!$D:$D),2)</f>
        <v>0</v>
      </c>
      <c r="L2725" s="321">
        <f t="shared" si="96"/>
        <v>0</v>
      </c>
      <c r="M2725" s="341" t="s">
        <v>4950</v>
      </c>
      <c r="N2725" s="341" t="s">
        <v>4963</v>
      </c>
      <c r="O2725" s="323">
        <f>ROUND(SUMIF(Anlagenbewegungsdaten_AV!B:B,A2725,Anlagenbewegungsdaten_AV!C:C),3)</f>
        <v>0</v>
      </c>
      <c r="P2725" s="320">
        <f>ROUND(SUMIF(Anlagenbewegungsdaten_AV!$B:$B,$A2725,Anlagenbewegungsdaten_AV!$D:$D),2)</f>
        <v>0</v>
      </c>
      <c r="Q2725" s="321">
        <f t="shared" si="97"/>
        <v>0</v>
      </c>
      <c r="S2725" s="324"/>
      <c r="T2725" s="317"/>
      <c r="U2725" s="325"/>
      <c r="V2725" s="325"/>
    </row>
    <row r="2726" spans="1:22" ht="15" customHeight="1" x14ac:dyDescent="0.25">
      <c r="A2726" s="129" t="s">
        <v>1240</v>
      </c>
      <c r="B2726" s="126" t="s">
        <v>2087</v>
      </c>
      <c r="C2726" s="127" t="s">
        <v>4024</v>
      </c>
      <c r="D2726" s="127" t="s">
        <v>1241</v>
      </c>
      <c r="E2726" s="127" t="s">
        <v>2465</v>
      </c>
      <c r="F2726" s="128">
        <v>24.67</v>
      </c>
      <c r="G2726" s="128">
        <v>24.87</v>
      </c>
      <c r="H2726" s="128">
        <v>19.739999999999998</v>
      </c>
      <c r="I2726" s="311"/>
      <c r="J2726" s="319">
        <f>ROUND(SUMIF(Anlagenbewegungsdaten!B:B,A2726,Anlagenbewegungsdaten!C:C),3)</f>
        <v>0</v>
      </c>
      <c r="K2726" s="320">
        <f>ROUND(SUMIF(Anlagenbewegungsdaten!$B:$B,$A2726,Anlagenbewegungsdaten!$D:$D),2)</f>
        <v>0</v>
      </c>
      <c r="L2726" s="321">
        <f t="shared" si="96"/>
        <v>0</v>
      </c>
      <c r="M2726" s="341" t="s">
        <v>4950</v>
      </c>
      <c r="N2726" s="341" t="s">
        <v>4963</v>
      </c>
      <c r="O2726" s="323">
        <f>ROUND(SUMIF(Anlagenbewegungsdaten_AV!B:B,A2726,Anlagenbewegungsdaten_AV!C:C),3)</f>
        <v>0</v>
      </c>
      <c r="P2726" s="320">
        <f>ROUND(SUMIF(Anlagenbewegungsdaten_AV!$B:$B,$A2726,Anlagenbewegungsdaten_AV!$D:$D),2)</f>
        <v>0</v>
      </c>
      <c r="Q2726" s="321">
        <f t="shared" si="97"/>
        <v>0</v>
      </c>
      <c r="S2726" s="324"/>
      <c r="T2726" s="317"/>
      <c r="U2726" s="325"/>
      <c r="V2726" s="325"/>
    </row>
    <row r="2727" spans="1:22" ht="15" customHeight="1" x14ac:dyDescent="0.25">
      <c r="A2727" s="129" t="s">
        <v>1242</v>
      </c>
      <c r="B2727" s="126" t="s">
        <v>2087</v>
      </c>
      <c r="C2727" s="127" t="s">
        <v>4024</v>
      </c>
      <c r="D2727" s="127" t="s">
        <v>1243</v>
      </c>
      <c r="E2727" s="127" t="s">
        <v>2462</v>
      </c>
      <c r="F2727" s="128">
        <v>22.67</v>
      </c>
      <c r="G2727" s="128">
        <v>22.87</v>
      </c>
      <c r="H2727" s="128">
        <v>18.14</v>
      </c>
      <c r="I2727" s="311"/>
      <c r="J2727" s="319">
        <f>ROUND(SUMIF(Anlagenbewegungsdaten!B:B,A2727,Anlagenbewegungsdaten!C:C),3)</f>
        <v>0</v>
      </c>
      <c r="K2727" s="320">
        <f>ROUND(SUMIF(Anlagenbewegungsdaten!$B:$B,$A2727,Anlagenbewegungsdaten!$D:$D),2)</f>
        <v>0</v>
      </c>
      <c r="L2727" s="321">
        <f t="shared" si="96"/>
        <v>0</v>
      </c>
      <c r="M2727" s="341" t="s">
        <v>4950</v>
      </c>
      <c r="N2727" s="341" t="s">
        <v>4963</v>
      </c>
      <c r="O2727" s="323">
        <f>ROUND(SUMIF(Anlagenbewegungsdaten_AV!B:B,A2727,Anlagenbewegungsdaten_AV!C:C),3)</f>
        <v>0</v>
      </c>
      <c r="P2727" s="320">
        <f>ROUND(SUMIF(Anlagenbewegungsdaten_AV!$B:$B,$A2727,Anlagenbewegungsdaten_AV!$D:$D),2)</f>
        <v>0</v>
      </c>
      <c r="Q2727" s="321">
        <f t="shared" si="97"/>
        <v>0</v>
      </c>
      <c r="S2727" s="324"/>
      <c r="T2727" s="317"/>
      <c r="U2727" s="325"/>
      <c r="V2727" s="325"/>
    </row>
    <row r="2728" spans="1:22" ht="15" customHeight="1" x14ac:dyDescent="0.25">
      <c r="A2728" s="129" t="s">
        <v>1244</v>
      </c>
      <c r="B2728" s="126" t="s">
        <v>2087</v>
      </c>
      <c r="C2728" s="127" t="s">
        <v>4024</v>
      </c>
      <c r="D2728" s="127" t="s">
        <v>1245</v>
      </c>
      <c r="E2728" s="127" t="s">
        <v>2465</v>
      </c>
      <c r="F2728" s="128">
        <v>25.67</v>
      </c>
      <c r="G2728" s="128">
        <v>25.87</v>
      </c>
      <c r="H2728" s="128">
        <v>20.54</v>
      </c>
      <c r="I2728" s="311"/>
      <c r="J2728" s="319">
        <f>ROUND(SUMIF(Anlagenbewegungsdaten!B:B,A2728,Anlagenbewegungsdaten!C:C),3)</f>
        <v>0</v>
      </c>
      <c r="K2728" s="320">
        <f>ROUND(SUMIF(Anlagenbewegungsdaten!$B:$B,$A2728,Anlagenbewegungsdaten!$D:$D),2)</f>
        <v>0</v>
      </c>
      <c r="L2728" s="321">
        <f t="shared" si="96"/>
        <v>0</v>
      </c>
      <c r="M2728" s="341" t="s">
        <v>4950</v>
      </c>
      <c r="N2728" s="341" t="s">
        <v>4963</v>
      </c>
      <c r="O2728" s="323">
        <f>ROUND(SUMIF(Anlagenbewegungsdaten_AV!B:B,A2728,Anlagenbewegungsdaten_AV!C:C),3)</f>
        <v>0</v>
      </c>
      <c r="P2728" s="320">
        <f>ROUND(SUMIF(Anlagenbewegungsdaten_AV!$B:$B,$A2728,Anlagenbewegungsdaten_AV!$D:$D),2)</f>
        <v>0</v>
      </c>
      <c r="Q2728" s="321">
        <f t="shared" si="97"/>
        <v>0</v>
      </c>
      <c r="S2728" s="324"/>
      <c r="T2728" s="317"/>
      <c r="U2728" s="325"/>
      <c r="V2728" s="325"/>
    </row>
    <row r="2729" spans="1:22" ht="15" customHeight="1" x14ac:dyDescent="0.25">
      <c r="A2729" s="129" t="s">
        <v>1246</v>
      </c>
      <c r="B2729" s="126" t="s">
        <v>2087</v>
      </c>
      <c r="C2729" s="127" t="s">
        <v>4024</v>
      </c>
      <c r="D2729" s="127" t="s">
        <v>1247</v>
      </c>
      <c r="E2729" s="127" t="s">
        <v>2462</v>
      </c>
      <c r="F2729" s="128">
        <v>23.67</v>
      </c>
      <c r="G2729" s="128">
        <v>23.87</v>
      </c>
      <c r="H2729" s="128">
        <v>18.940000000000001</v>
      </c>
      <c r="I2729" s="311"/>
      <c r="J2729" s="319">
        <f>ROUND(SUMIF(Anlagenbewegungsdaten!B:B,A2729,Anlagenbewegungsdaten!C:C),3)</f>
        <v>0</v>
      </c>
      <c r="K2729" s="320">
        <f>ROUND(SUMIF(Anlagenbewegungsdaten!$B:$B,$A2729,Anlagenbewegungsdaten!$D:$D),2)</f>
        <v>0</v>
      </c>
      <c r="L2729" s="321">
        <f t="shared" si="96"/>
        <v>0</v>
      </c>
      <c r="M2729" s="341" t="s">
        <v>4950</v>
      </c>
      <c r="N2729" s="341" t="s">
        <v>4963</v>
      </c>
      <c r="O2729" s="323">
        <f>ROUND(SUMIF(Anlagenbewegungsdaten_AV!B:B,A2729,Anlagenbewegungsdaten_AV!C:C),3)</f>
        <v>0</v>
      </c>
      <c r="P2729" s="320">
        <f>ROUND(SUMIF(Anlagenbewegungsdaten_AV!$B:$B,$A2729,Anlagenbewegungsdaten_AV!$D:$D),2)</f>
        <v>0</v>
      </c>
      <c r="Q2729" s="321">
        <f t="shared" si="97"/>
        <v>0</v>
      </c>
      <c r="S2729" s="324"/>
      <c r="T2729" s="317"/>
      <c r="U2729" s="325"/>
      <c r="V2729" s="325"/>
    </row>
    <row r="2730" spans="1:22" ht="15" customHeight="1" x14ac:dyDescent="0.25">
      <c r="A2730" s="129" t="s">
        <v>1248</v>
      </c>
      <c r="B2730" s="126" t="s">
        <v>2087</v>
      </c>
      <c r="C2730" s="127" t="s">
        <v>4024</v>
      </c>
      <c r="D2730" s="127" t="s">
        <v>1249</v>
      </c>
      <c r="E2730" s="127" t="s">
        <v>2465</v>
      </c>
      <c r="F2730" s="128">
        <v>26.67</v>
      </c>
      <c r="G2730" s="128">
        <v>26.87</v>
      </c>
      <c r="H2730" s="128">
        <v>21.34</v>
      </c>
      <c r="I2730" s="311"/>
      <c r="J2730" s="319">
        <f>ROUND(SUMIF(Anlagenbewegungsdaten!B:B,A2730,Anlagenbewegungsdaten!C:C),3)</f>
        <v>0</v>
      </c>
      <c r="K2730" s="320">
        <f>ROUND(SUMIF(Anlagenbewegungsdaten!$B:$B,$A2730,Anlagenbewegungsdaten!$D:$D),2)</f>
        <v>0</v>
      </c>
      <c r="L2730" s="321">
        <f t="shared" si="96"/>
        <v>0</v>
      </c>
      <c r="M2730" s="341" t="s">
        <v>4950</v>
      </c>
      <c r="N2730" s="341" t="s">
        <v>4963</v>
      </c>
      <c r="O2730" s="323">
        <f>ROUND(SUMIF(Anlagenbewegungsdaten_AV!B:B,A2730,Anlagenbewegungsdaten_AV!C:C),3)</f>
        <v>0</v>
      </c>
      <c r="P2730" s="320">
        <f>ROUND(SUMIF(Anlagenbewegungsdaten_AV!$B:$B,$A2730,Anlagenbewegungsdaten_AV!$D:$D),2)</f>
        <v>0</v>
      </c>
      <c r="Q2730" s="321">
        <f t="shared" si="97"/>
        <v>0</v>
      </c>
      <c r="S2730" s="324"/>
      <c r="T2730" s="317"/>
      <c r="U2730" s="325"/>
      <c r="V2730" s="325"/>
    </row>
    <row r="2731" spans="1:22" ht="15" customHeight="1" x14ac:dyDescent="0.25">
      <c r="A2731" s="129" t="s">
        <v>1250</v>
      </c>
      <c r="B2731" s="126" t="s">
        <v>2087</v>
      </c>
      <c r="C2731" s="127" t="s">
        <v>4024</v>
      </c>
      <c r="D2731" s="127" t="s">
        <v>1251</v>
      </c>
      <c r="E2731" s="127" t="s">
        <v>2462</v>
      </c>
      <c r="F2731" s="128">
        <v>24.67</v>
      </c>
      <c r="G2731" s="128">
        <v>24.87</v>
      </c>
      <c r="H2731" s="128">
        <v>19.739999999999998</v>
      </c>
      <c r="I2731" s="311"/>
      <c r="J2731" s="319">
        <f>ROUND(SUMIF(Anlagenbewegungsdaten!B:B,A2731,Anlagenbewegungsdaten!C:C),3)</f>
        <v>0</v>
      </c>
      <c r="K2731" s="320">
        <f>ROUND(SUMIF(Anlagenbewegungsdaten!$B:$B,$A2731,Anlagenbewegungsdaten!$D:$D),2)</f>
        <v>0</v>
      </c>
      <c r="L2731" s="321">
        <f t="shared" si="96"/>
        <v>0</v>
      </c>
      <c r="M2731" s="341" t="s">
        <v>4950</v>
      </c>
      <c r="N2731" s="341" t="s">
        <v>4963</v>
      </c>
      <c r="O2731" s="323">
        <f>ROUND(SUMIF(Anlagenbewegungsdaten_AV!B:B,A2731,Anlagenbewegungsdaten_AV!C:C),3)</f>
        <v>0</v>
      </c>
      <c r="P2731" s="320">
        <f>ROUND(SUMIF(Anlagenbewegungsdaten_AV!$B:$B,$A2731,Anlagenbewegungsdaten_AV!$D:$D),2)</f>
        <v>0</v>
      </c>
      <c r="Q2731" s="321">
        <f t="shared" si="97"/>
        <v>0</v>
      </c>
      <c r="S2731" s="324"/>
      <c r="T2731" s="317"/>
      <c r="U2731" s="325"/>
      <c r="V2731" s="325"/>
    </row>
    <row r="2732" spans="1:22" ht="15" customHeight="1" x14ac:dyDescent="0.25">
      <c r="A2732" s="129" t="s">
        <v>1252</v>
      </c>
      <c r="B2732" s="126" t="s">
        <v>2087</v>
      </c>
      <c r="C2732" s="127" t="s">
        <v>4024</v>
      </c>
      <c r="D2732" s="127" t="s">
        <v>1253</v>
      </c>
      <c r="E2732" s="127" t="s">
        <v>2465</v>
      </c>
      <c r="F2732" s="128">
        <v>27.67</v>
      </c>
      <c r="G2732" s="128">
        <v>27.87</v>
      </c>
      <c r="H2732" s="128">
        <v>22.14</v>
      </c>
      <c r="I2732" s="311"/>
      <c r="J2732" s="319">
        <f>ROUND(SUMIF(Anlagenbewegungsdaten!B:B,A2732,Anlagenbewegungsdaten!C:C),3)</f>
        <v>0</v>
      </c>
      <c r="K2732" s="320">
        <f>ROUND(SUMIF(Anlagenbewegungsdaten!$B:$B,$A2732,Anlagenbewegungsdaten!$D:$D),2)</f>
        <v>0</v>
      </c>
      <c r="L2732" s="321">
        <f t="shared" si="96"/>
        <v>0</v>
      </c>
      <c r="M2732" s="341" t="s">
        <v>4950</v>
      </c>
      <c r="N2732" s="341" t="s">
        <v>4963</v>
      </c>
      <c r="O2732" s="323">
        <f>ROUND(SUMIF(Anlagenbewegungsdaten_AV!B:B,A2732,Anlagenbewegungsdaten_AV!C:C),3)</f>
        <v>0</v>
      </c>
      <c r="P2732" s="320">
        <f>ROUND(SUMIF(Anlagenbewegungsdaten_AV!$B:$B,$A2732,Anlagenbewegungsdaten_AV!$D:$D),2)</f>
        <v>0</v>
      </c>
      <c r="Q2732" s="321">
        <f t="shared" si="97"/>
        <v>0</v>
      </c>
      <c r="S2732" s="324"/>
      <c r="T2732" s="317"/>
      <c r="U2732" s="325"/>
      <c r="V2732" s="325"/>
    </row>
    <row r="2733" spans="1:22" ht="15" customHeight="1" x14ac:dyDescent="0.25">
      <c r="A2733" s="129" t="s">
        <v>1254</v>
      </c>
      <c r="B2733" s="126" t="s">
        <v>2087</v>
      </c>
      <c r="C2733" s="127" t="s">
        <v>4024</v>
      </c>
      <c r="D2733" s="127" t="s">
        <v>1255</v>
      </c>
      <c r="E2733" s="127" t="s">
        <v>2462</v>
      </c>
      <c r="F2733" s="128">
        <v>25.67</v>
      </c>
      <c r="G2733" s="128">
        <v>25.87</v>
      </c>
      <c r="H2733" s="128">
        <v>20.54</v>
      </c>
      <c r="I2733" s="311"/>
      <c r="J2733" s="319">
        <f>ROUND(SUMIF(Anlagenbewegungsdaten!B:B,A2733,Anlagenbewegungsdaten!C:C),3)</f>
        <v>0</v>
      </c>
      <c r="K2733" s="320">
        <f>ROUND(SUMIF(Anlagenbewegungsdaten!$B:$B,$A2733,Anlagenbewegungsdaten!$D:$D),2)</f>
        <v>0</v>
      </c>
      <c r="L2733" s="321">
        <f t="shared" si="96"/>
        <v>0</v>
      </c>
      <c r="M2733" s="341" t="s">
        <v>4950</v>
      </c>
      <c r="N2733" s="341" t="s">
        <v>4963</v>
      </c>
      <c r="O2733" s="323">
        <f>ROUND(SUMIF(Anlagenbewegungsdaten_AV!B:B,A2733,Anlagenbewegungsdaten_AV!C:C),3)</f>
        <v>0</v>
      </c>
      <c r="P2733" s="320">
        <f>ROUND(SUMIF(Anlagenbewegungsdaten_AV!$B:$B,$A2733,Anlagenbewegungsdaten_AV!$D:$D),2)</f>
        <v>0</v>
      </c>
      <c r="Q2733" s="321">
        <f t="shared" si="97"/>
        <v>0</v>
      </c>
      <c r="S2733" s="324"/>
      <c r="T2733" s="317"/>
      <c r="U2733" s="325"/>
      <c r="V2733" s="325"/>
    </row>
    <row r="2734" spans="1:22" ht="15" customHeight="1" x14ac:dyDescent="0.25">
      <c r="A2734" s="129" t="s">
        <v>1256</v>
      </c>
      <c r="B2734" s="126" t="s">
        <v>2087</v>
      </c>
      <c r="C2734" s="127" t="s">
        <v>4024</v>
      </c>
      <c r="D2734" s="127" t="s">
        <v>1257</v>
      </c>
      <c r="E2734" s="127" t="s">
        <v>2465</v>
      </c>
      <c r="F2734" s="128">
        <v>28.67</v>
      </c>
      <c r="G2734" s="128">
        <v>28.87</v>
      </c>
      <c r="H2734" s="128">
        <v>22.94</v>
      </c>
      <c r="I2734" s="311"/>
      <c r="J2734" s="319">
        <f>ROUND(SUMIF(Anlagenbewegungsdaten!B:B,A2734,Anlagenbewegungsdaten!C:C),3)</f>
        <v>0</v>
      </c>
      <c r="K2734" s="320">
        <f>ROUND(SUMIF(Anlagenbewegungsdaten!$B:$B,$A2734,Anlagenbewegungsdaten!$D:$D),2)</f>
        <v>0</v>
      </c>
      <c r="L2734" s="321">
        <f t="shared" si="96"/>
        <v>0</v>
      </c>
      <c r="M2734" s="341" t="s">
        <v>4950</v>
      </c>
      <c r="N2734" s="341" t="s">
        <v>4963</v>
      </c>
      <c r="O2734" s="323">
        <f>ROUND(SUMIF(Anlagenbewegungsdaten_AV!B:B,A2734,Anlagenbewegungsdaten_AV!C:C),3)</f>
        <v>0</v>
      </c>
      <c r="P2734" s="320">
        <f>ROUND(SUMIF(Anlagenbewegungsdaten_AV!$B:$B,$A2734,Anlagenbewegungsdaten_AV!$D:$D),2)</f>
        <v>0</v>
      </c>
      <c r="Q2734" s="321">
        <f t="shared" si="97"/>
        <v>0</v>
      </c>
      <c r="S2734" s="324"/>
      <c r="T2734" s="317"/>
      <c r="U2734" s="325"/>
      <c r="V2734" s="325"/>
    </row>
    <row r="2735" spans="1:22" ht="15" customHeight="1" x14ac:dyDescent="0.25">
      <c r="A2735" s="129" t="s">
        <v>1258</v>
      </c>
      <c r="B2735" s="126" t="s">
        <v>2087</v>
      </c>
      <c r="C2735" s="127" t="s">
        <v>4024</v>
      </c>
      <c r="D2735" s="127" t="s">
        <v>1259</v>
      </c>
      <c r="E2735" s="127" t="s">
        <v>2462</v>
      </c>
      <c r="F2735" s="128">
        <v>13.67</v>
      </c>
      <c r="G2735" s="128">
        <v>13.87</v>
      </c>
      <c r="H2735" s="128">
        <v>10.94</v>
      </c>
      <c r="I2735" s="311"/>
      <c r="J2735" s="319">
        <f>ROUND(SUMIF(Anlagenbewegungsdaten!B:B,A2735,Anlagenbewegungsdaten!C:C),3)</f>
        <v>0</v>
      </c>
      <c r="K2735" s="320">
        <f>ROUND(SUMIF(Anlagenbewegungsdaten!$B:$B,$A2735,Anlagenbewegungsdaten!$D:$D),2)</f>
        <v>0</v>
      </c>
      <c r="L2735" s="321">
        <f t="shared" si="96"/>
        <v>0</v>
      </c>
      <c r="M2735" s="341" t="s">
        <v>4950</v>
      </c>
      <c r="N2735" s="341" t="s">
        <v>4963</v>
      </c>
      <c r="O2735" s="323">
        <f>ROUND(SUMIF(Anlagenbewegungsdaten_AV!B:B,A2735,Anlagenbewegungsdaten_AV!C:C),3)</f>
        <v>0</v>
      </c>
      <c r="P2735" s="320">
        <f>ROUND(SUMIF(Anlagenbewegungsdaten_AV!$B:$B,$A2735,Anlagenbewegungsdaten_AV!$D:$D),2)</f>
        <v>0</v>
      </c>
      <c r="Q2735" s="321">
        <f t="shared" si="97"/>
        <v>0</v>
      </c>
      <c r="S2735" s="324"/>
      <c r="T2735" s="317"/>
      <c r="U2735" s="325"/>
      <c r="V2735" s="325"/>
    </row>
    <row r="2736" spans="1:22" ht="15" customHeight="1" x14ac:dyDescent="0.25">
      <c r="A2736" s="129" t="s">
        <v>1260</v>
      </c>
      <c r="B2736" s="126" t="s">
        <v>2087</v>
      </c>
      <c r="C2736" s="127" t="s">
        <v>4024</v>
      </c>
      <c r="D2736" s="127" t="s">
        <v>1261</v>
      </c>
      <c r="E2736" s="127" t="s">
        <v>2465</v>
      </c>
      <c r="F2736" s="128">
        <v>16.670000000000002</v>
      </c>
      <c r="G2736" s="128">
        <v>16.87</v>
      </c>
      <c r="H2736" s="128">
        <v>13.34</v>
      </c>
      <c r="I2736" s="311"/>
      <c r="J2736" s="319">
        <f>ROUND(SUMIF(Anlagenbewegungsdaten!B:B,A2736,Anlagenbewegungsdaten!C:C),3)</f>
        <v>0</v>
      </c>
      <c r="K2736" s="320">
        <f>ROUND(SUMIF(Anlagenbewegungsdaten!$B:$B,$A2736,Anlagenbewegungsdaten!$D:$D),2)</f>
        <v>0</v>
      </c>
      <c r="L2736" s="321">
        <f t="shared" si="96"/>
        <v>0</v>
      </c>
      <c r="M2736" s="341" t="s">
        <v>4950</v>
      </c>
      <c r="N2736" s="341" t="s">
        <v>4963</v>
      </c>
      <c r="O2736" s="323">
        <f>ROUND(SUMIF(Anlagenbewegungsdaten_AV!B:B,A2736,Anlagenbewegungsdaten_AV!C:C),3)</f>
        <v>0</v>
      </c>
      <c r="P2736" s="320">
        <f>ROUND(SUMIF(Anlagenbewegungsdaten_AV!$B:$B,$A2736,Anlagenbewegungsdaten_AV!$D:$D),2)</f>
        <v>0</v>
      </c>
      <c r="Q2736" s="321">
        <f t="shared" si="97"/>
        <v>0</v>
      </c>
      <c r="S2736" s="324"/>
      <c r="T2736" s="317"/>
      <c r="U2736" s="325"/>
      <c r="V2736" s="325"/>
    </row>
    <row r="2737" spans="1:22" ht="15" customHeight="1" x14ac:dyDescent="0.25">
      <c r="A2737" s="129" t="s">
        <v>1262</v>
      </c>
      <c r="B2737" s="126" t="s">
        <v>2087</v>
      </c>
      <c r="C2737" s="127" t="s">
        <v>4024</v>
      </c>
      <c r="D2737" s="127" t="s">
        <v>1263</v>
      </c>
      <c r="E2737" s="127" t="s">
        <v>2462</v>
      </c>
      <c r="F2737" s="128">
        <v>14.67</v>
      </c>
      <c r="G2737" s="128">
        <v>14.87</v>
      </c>
      <c r="H2737" s="128">
        <v>11.74</v>
      </c>
      <c r="I2737" s="311"/>
      <c r="J2737" s="319">
        <f>ROUND(SUMIF(Anlagenbewegungsdaten!B:B,A2737,Anlagenbewegungsdaten!C:C),3)</f>
        <v>0</v>
      </c>
      <c r="K2737" s="320">
        <f>ROUND(SUMIF(Anlagenbewegungsdaten!$B:$B,$A2737,Anlagenbewegungsdaten!$D:$D),2)</f>
        <v>0</v>
      </c>
      <c r="L2737" s="321">
        <f t="shared" si="96"/>
        <v>0</v>
      </c>
      <c r="M2737" s="341" t="s">
        <v>4950</v>
      </c>
      <c r="N2737" s="341" t="s">
        <v>4963</v>
      </c>
      <c r="O2737" s="323">
        <f>ROUND(SUMIF(Anlagenbewegungsdaten_AV!B:B,A2737,Anlagenbewegungsdaten_AV!C:C),3)</f>
        <v>0</v>
      </c>
      <c r="P2737" s="320">
        <f>ROUND(SUMIF(Anlagenbewegungsdaten_AV!$B:$B,$A2737,Anlagenbewegungsdaten_AV!$D:$D),2)</f>
        <v>0</v>
      </c>
      <c r="Q2737" s="321">
        <f t="shared" si="97"/>
        <v>0</v>
      </c>
      <c r="S2737" s="324"/>
      <c r="T2737" s="317"/>
      <c r="U2737" s="325"/>
      <c r="V2737" s="325"/>
    </row>
    <row r="2738" spans="1:22" ht="15" customHeight="1" x14ac:dyDescent="0.25">
      <c r="A2738" s="129" t="s">
        <v>1264</v>
      </c>
      <c r="B2738" s="126" t="s">
        <v>2087</v>
      </c>
      <c r="C2738" s="127" t="s">
        <v>4024</v>
      </c>
      <c r="D2738" s="127" t="s">
        <v>1265</v>
      </c>
      <c r="E2738" s="127" t="s">
        <v>2465</v>
      </c>
      <c r="F2738" s="128">
        <v>17.670000000000002</v>
      </c>
      <c r="G2738" s="128">
        <v>17.87</v>
      </c>
      <c r="H2738" s="128">
        <v>14.14</v>
      </c>
      <c r="I2738" s="311"/>
      <c r="J2738" s="319">
        <f>ROUND(SUMIF(Anlagenbewegungsdaten!B:B,A2738,Anlagenbewegungsdaten!C:C),3)</f>
        <v>0</v>
      </c>
      <c r="K2738" s="320">
        <f>ROUND(SUMIF(Anlagenbewegungsdaten!$B:$B,$A2738,Anlagenbewegungsdaten!$D:$D),2)</f>
        <v>0</v>
      </c>
      <c r="L2738" s="321">
        <f t="shared" si="96"/>
        <v>0</v>
      </c>
      <c r="M2738" s="341" t="s">
        <v>4950</v>
      </c>
      <c r="N2738" s="341" t="s">
        <v>4963</v>
      </c>
      <c r="O2738" s="323">
        <f>ROUND(SUMIF(Anlagenbewegungsdaten_AV!B:B,A2738,Anlagenbewegungsdaten_AV!C:C),3)</f>
        <v>0</v>
      </c>
      <c r="P2738" s="320">
        <f>ROUND(SUMIF(Anlagenbewegungsdaten_AV!$B:$B,$A2738,Anlagenbewegungsdaten_AV!$D:$D),2)</f>
        <v>0</v>
      </c>
      <c r="Q2738" s="321">
        <f t="shared" si="97"/>
        <v>0</v>
      </c>
      <c r="S2738" s="324"/>
      <c r="T2738" s="317"/>
      <c r="U2738" s="325"/>
      <c r="V2738" s="325"/>
    </row>
    <row r="2739" spans="1:22" ht="15" customHeight="1" x14ac:dyDescent="0.25">
      <c r="A2739" s="129" t="s">
        <v>1266</v>
      </c>
      <c r="B2739" s="126" t="s">
        <v>2087</v>
      </c>
      <c r="C2739" s="127" t="s">
        <v>4024</v>
      </c>
      <c r="D2739" s="127" t="s">
        <v>1267</v>
      </c>
      <c r="E2739" s="127" t="s">
        <v>2462</v>
      </c>
      <c r="F2739" s="128">
        <v>19.670000000000002</v>
      </c>
      <c r="G2739" s="128">
        <v>19.87</v>
      </c>
      <c r="H2739" s="128">
        <v>15.74</v>
      </c>
      <c r="I2739" s="311"/>
      <c r="J2739" s="319">
        <f>ROUND(SUMIF(Anlagenbewegungsdaten!B:B,A2739,Anlagenbewegungsdaten!C:C),3)</f>
        <v>0</v>
      </c>
      <c r="K2739" s="320">
        <f>ROUND(SUMIF(Anlagenbewegungsdaten!$B:$B,$A2739,Anlagenbewegungsdaten!$D:$D),2)</f>
        <v>0</v>
      </c>
      <c r="L2739" s="321">
        <f t="shared" si="96"/>
        <v>0</v>
      </c>
      <c r="M2739" s="341" t="s">
        <v>4950</v>
      </c>
      <c r="N2739" s="341" t="s">
        <v>4963</v>
      </c>
      <c r="O2739" s="323">
        <f>ROUND(SUMIF(Anlagenbewegungsdaten_AV!B:B,A2739,Anlagenbewegungsdaten_AV!C:C),3)</f>
        <v>0</v>
      </c>
      <c r="P2739" s="320">
        <f>ROUND(SUMIF(Anlagenbewegungsdaten_AV!$B:$B,$A2739,Anlagenbewegungsdaten_AV!$D:$D),2)</f>
        <v>0</v>
      </c>
      <c r="Q2739" s="321">
        <f t="shared" si="97"/>
        <v>0</v>
      </c>
      <c r="S2739" s="324"/>
      <c r="T2739" s="317"/>
      <c r="U2739" s="325"/>
      <c r="V2739" s="325"/>
    </row>
    <row r="2740" spans="1:22" ht="15" customHeight="1" x14ac:dyDescent="0.25">
      <c r="A2740" s="129" t="s">
        <v>1268</v>
      </c>
      <c r="B2740" s="126" t="s">
        <v>2087</v>
      </c>
      <c r="C2740" s="127" t="s">
        <v>4024</v>
      </c>
      <c r="D2740" s="127" t="s">
        <v>1269</v>
      </c>
      <c r="E2740" s="127" t="s">
        <v>2465</v>
      </c>
      <c r="F2740" s="128">
        <v>22.67</v>
      </c>
      <c r="G2740" s="128">
        <v>22.87</v>
      </c>
      <c r="H2740" s="128">
        <v>18.14</v>
      </c>
      <c r="I2740" s="311"/>
      <c r="J2740" s="319">
        <f>ROUND(SUMIF(Anlagenbewegungsdaten!B:B,A2740,Anlagenbewegungsdaten!C:C),3)</f>
        <v>0</v>
      </c>
      <c r="K2740" s="320">
        <f>ROUND(SUMIF(Anlagenbewegungsdaten!$B:$B,$A2740,Anlagenbewegungsdaten!$D:$D),2)</f>
        <v>0</v>
      </c>
      <c r="L2740" s="321">
        <f t="shared" si="96"/>
        <v>0</v>
      </c>
      <c r="M2740" s="341" t="s">
        <v>4950</v>
      </c>
      <c r="N2740" s="341" t="s">
        <v>4963</v>
      </c>
      <c r="O2740" s="323">
        <f>ROUND(SUMIF(Anlagenbewegungsdaten_AV!B:B,A2740,Anlagenbewegungsdaten_AV!C:C),3)</f>
        <v>0</v>
      </c>
      <c r="P2740" s="320">
        <f>ROUND(SUMIF(Anlagenbewegungsdaten_AV!$B:$B,$A2740,Anlagenbewegungsdaten_AV!$D:$D),2)</f>
        <v>0</v>
      </c>
      <c r="Q2740" s="321">
        <f t="shared" si="97"/>
        <v>0</v>
      </c>
      <c r="S2740" s="324"/>
      <c r="T2740" s="317"/>
      <c r="U2740" s="325"/>
      <c r="V2740" s="325"/>
    </row>
    <row r="2741" spans="1:22" ht="15" customHeight="1" x14ac:dyDescent="0.25">
      <c r="A2741" s="129" t="s">
        <v>1270</v>
      </c>
      <c r="B2741" s="126" t="s">
        <v>2087</v>
      </c>
      <c r="C2741" s="127" t="s">
        <v>4024</v>
      </c>
      <c r="D2741" s="127" t="s">
        <v>1271</v>
      </c>
      <c r="E2741" s="127" t="s">
        <v>2462</v>
      </c>
      <c r="F2741" s="128">
        <v>20.67</v>
      </c>
      <c r="G2741" s="128">
        <v>20.87</v>
      </c>
      <c r="H2741" s="128">
        <v>16.54</v>
      </c>
      <c r="I2741" s="311"/>
      <c r="J2741" s="319">
        <f>ROUND(SUMIF(Anlagenbewegungsdaten!B:B,A2741,Anlagenbewegungsdaten!C:C),3)</f>
        <v>0</v>
      </c>
      <c r="K2741" s="320">
        <f>ROUND(SUMIF(Anlagenbewegungsdaten!$B:$B,$A2741,Anlagenbewegungsdaten!$D:$D),2)</f>
        <v>0</v>
      </c>
      <c r="L2741" s="321">
        <f t="shared" si="96"/>
        <v>0</v>
      </c>
      <c r="M2741" s="341" t="s">
        <v>4950</v>
      </c>
      <c r="N2741" s="341" t="s">
        <v>4963</v>
      </c>
      <c r="O2741" s="323">
        <f>ROUND(SUMIF(Anlagenbewegungsdaten_AV!B:B,A2741,Anlagenbewegungsdaten_AV!C:C),3)</f>
        <v>0</v>
      </c>
      <c r="P2741" s="320">
        <f>ROUND(SUMIF(Anlagenbewegungsdaten_AV!$B:$B,$A2741,Anlagenbewegungsdaten_AV!$D:$D),2)</f>
        <v>0</v>
      </c>
      <c r="Q2741" s="321">
        <f t="shared" si="97"/>
        <v>0</v>
      </c>
      <c r="S2741" s="324"/>
      <c r="T2741" s="317"/>
      <c r="U2741" s="325"/>
      <c r="V2741" s="325"/>
    </row>
    <row r="2742" spans="1:22" ht="15" customHeight="1" x14ac:dyDescent="0.25">
      <c r="A2742" s="129" t="s">
        <v>1272</v>
      </c>
      <c r="B2742" s="126" t="s">
        <v>2087</v>
      </c>
      <c r="C2742" s="127" t="s">
        <v>4024</v>
      </c>
      <c r="D2742" s="127" t="s">
        <v>1273</v>
      </c>
      <c r="E2742" s="127" t="s">
        <v>2465</v>
      </c>
      <c r="F2742" s="128">
        <v>23.67</v>
      </c>
      <c r="G2742" s="128">
        <v>23.87</v>
      </c>
      <c r="H2742" s="128">
        <v>18.940000000000001</v>
      </c>
      <c r="I2742" s="311"/>
      <c r="J2742" s="319">
        <f>ROUND(SUMIF(Anlagenbewegungsdaten!B:B,A2742,Anlagenbewegungsdaten!C:C),3)</f>
        <v>0</v>
      </c>
      <c r="K2742" s="320">
        <f>ROUND(SUMIF(Anlagenbewegungsdaten!$B:$B,$A2742,Anlagenbewegungsdaten!$D:$D),2)</f>
        <v>0</v>
      </c>
      <c r="L2742" s="321">
        <f t="shared" si="96"/>
        <v>0</v>
      </c>
      <c r="M2742" s="341" t="s">
        <v>4950</v>
      </c>
      <c r="N2742" s="341" t="s">
        <v>4963</v>
      </c>
      <c r="O2742" s="323">
        <f>ROUND(SUMIF(Anlagenbewegungsdaten_AV!B:B,A2742,Anlagenbewegungsdaten_AV!C:C),3)</f>
        <v>0</v>
      </c>
      <c r="P2742" s="320">
        <f>ROUND(SUMIF(Anlagenbewegungsdaten_AV!$B:$B,$A2742,Anlagenbewegungsdaten_AV!$D:$D),2)</f>
        <v>0</v>
      </c>
      <c r="Q2742" s="321">
        <f t="shared" si="97"/>
        <v>0</v>
      </c>
      <c r="S2742" s="324"/>
      <c r="T2742" s="317"/>
      <c r="U2742" s="325"/>
      <c r="V2742" s="325"/>
    </row>
    <row r="2743" spans="1:22" ht="15" customHeight="1" x14ac:dyDescent="0.25">
      <c r="A2743" s="129" t="s">
        <v>1274</v>
      </c>
      <c r="B2743" s="126" t="s">
        <v>2087</v>
      </c>
      <c r="C2743" s="127" t="s">
        <v>4024</v>
      </c>
      <c r="D2743" s="127" t="s">
        <v>1275</v>
      </c>
      <c r="E2743" s="127" t="s">
        <v>2462</v>
      </c>
      <c r="F2743" s="128">
        <v>20.67</v>
      </c>
      <c r="G2743" s="128">
        <v>20.87</v>
      </c>
      <c r="H2743" s="128">
        <v>16.54</v>
      </c>
      <c r="I2743" s="311"/>
      <c r="J2743" s="319">
        <f>ROUND(SUMIF(Anlagenbewegungsdaten!B:B,A2743,Anlagenbewegungsdaten!C:C),3)</f>
        <v>0</v>
      </c>
      <c r="K2743" s="320">
        <f>ROUND(SUMIF(Anlagenbewegungsdaten!$B:$B,$A2743,Anlagenbewegungsdaten!$D:$D),2)</f>
        <v>0</v>
      </c>
      <c r="L2743" s="321">
        <f t="shared" si="96"/>
        <v>0</v>
      </c>
      <c r="M2743" s="341" t="s">
        <v>4950</v>
      </c>
      <c r="N2743" s="341" t="s">
        <v>4963</v>
      </c>
      <c r="O2743" s="323">
        <f>ROUND(SUMIF(Anlagenbewegungsdaten_AV!B:B,A2743,Anlagenbewegungsdaten_AV!C:C),3)</f>
        <v>0</v>
      </c>
      <c r="P2743" s="320">
        <f>ROUND(SUMIF(Anlagenbewegungsdaten_AV!$B:$B,$A2743,Anlagenbewegungsdaten_AV!$D:$D),2)</f>
        <v>0</v>
      </c>
      <c r="Q2743" s="321">
        <f t="shared" si="97"/>
        <v>0</v>
      </c>
      <c r="S2743" s="324"/>
      <c r="T2743" s="317"/>
      <c r="U2743" s="325"/>
      <c r="V2743" s="325"/>
    </row>
    <row r="2744" spans="1:22" ht="15" customHeight="1" x14ac:dyDescent="0.25">
      <c r="A2744" s="129" t="s">
        <v>1276</v>
      </c>
      <c r="B2744" s="126" t="s">
        <v>2087</v>
      </c>
      <c r="C2744" s="127" t="s">
        <v>4024</v>
      </c>
      <c r="D2744" s="127" t="s">
        <v>1277</v>
      </c>
      <c r="E2744" s="127" t="s">
        <v>2465</v>
      </c>
      <c r="F2744" s="128">
        <v>23.67</v>
      </c>
      <c r="G2744" s="128">
        <v>23.87</v>
      </c>
      <c r="H2744" s="128">
        <v>18.940000000000001</v>
      </c>
      <c r="I2744" s="311"/>
      <c r="J2744" s="319">
        <f>ROUND(SUMIF(Anlagenbewegungsdaten!B:B,A2744,Anlagenbewegungsdaten!C:C),3)</f>
        <v>0</v>
      </c>
      <c r="K2744" s="320">
        <f>ROUND(SUMIF(Anlagenbewegungsdaten!$B:$B,$A2744,Anlagenbewegungsdaten!$D:$D),2)</f>
        <v>0</v>
      </c>
      <c r="L2744" s="321">
        <f t="shared" si="96"/>
        <v>0</v>
      </c>
      <c r="M2744" s="341" t="s">
        <v>4950</v>
      </c>
      <c r="N2744" s="341" t="s">
        <v>4963</v>
      </c>
      <c r="O2744" s="323">
        <f>ROUND(SUMIF(Anlagenbewegungsdaten_AV!B:B,A2744,Anlagenbewegungsdaten_AV!C:C),3)</f>
        <v>0</v>
      </c>
      <c r="P2744" s="320">
        <f>ROUND(SUMIF(Anlagenbewegungsdaten_AV!$B:$B,$A2744,Anlagenbewegungsdaten_AV!$D:$D),2)</f>
        <v>0</v>
      </c>
      <c r="Q2744" s="321">
        <f t="shared" si="97"/>
        <v>0</v>
      </c>
      <c r="S2744" s="324"/>
      <c r="T2744" s="317"/>
      <c r="U2744" s="325"/>
      <c r="V2744" s="325"/>
    </row>
    <row r="2745" spans="1:22" ht="15" customHeight="1" x14ac:dyDescent="0.25">
      <c r="A2745" s="129" t="s">
        <v>1278</v>
      </c>
      <c r="B2745" s="126" t="s">
        <v>2087</v>
      </c>
      <c r="C2745" s="127" t="s">
        <v>4024</v>
      </c>
      <c r="D2745" s="127" t="s">
        <v>1279</v>
      </c>
      <c r="E2745" s="127" t="s">
        <v>2462</v>
      </c>
      <c r="F2745" s="128">
        <v>21.67</v>
      </c>
      <c r="G2745" s="128">
        <v>21.87</v>
      </c>
      <c r="H2745" s="128">
        <v>17.34</v>
      </c>
      <c r="I2745" s="311"/>
      <c r="J2745" s="319">
        <f>ROUND(SUMIF(Anlagenbewegungsdaten!B:B,A2745,Anlagenbewegungsdaten!C:C),3)</f>
        <v>0</v>
      </c>
      <c r="K2745" s="320">
        <f>ROUND(SUMIF(Anlagenbewegungsdaten!$B:$B,$A2745,Anlagenbewegungsdaten!$D:$D),2)</f>
        <v>0</v>
      </c>
      <c r="L2745" s="321">
        <f t="shared" si="96"/>
        <v>0</v>
      </c>
      <c r="M2745" s="341" t="s">
        <v>4950</v>
      </c>
      <c r="N2745" s="341" t="s">
        <v>4963</v>
      </c>
      <c r="O2745" s="323">
        <f>ROUND(SUMIF(Anlagenbewegungsdaten_AV!B:B,A2745,Anlagenbewegungsdaten_AV!C:C),3)</f>
        <v>0</v>
      </c>
      <c r="P2745" s="320">
        <f>ROUND(SUMIF(Anlagenbewegungsdaten_AV!$B:$B,$A2745,Anlagenbewegungsdaten_AV!$D:$D),2)</f>
        <v>0</v>
      </c>
      <c r="Q2745" s="321">
        <f t="shared" si="97"/>
        <v>0</v>
      </c>
      <c r="S2745" s="324"/>
      <c r="T2745" s="317"/>
      <c r="U2745" s="325"/>
      <c r="V2745" s="325"/>
    </row>
    <row r="2746" spans="1:22" ht="15" customHeight="1" x14ac:dyDescent="0.25">
      <c r="A2746" s="129" t="s">
        <v>1280</v>
      </c>
      <c r="B2746" s="126" t="s">
        <v>2087</v>
      </c>
      <c r="C2746" s="127" t="s">
        <v>4024</v>
      </c>
      <c r="D2746" s="127" t="s">
        <v>1281</v>
      </c>
      <c r="E2746" s="127" t="s">
        <v>2465</v>
      </c>
      <c r="F2746" s="128">
        <v>24.67</v>
      </c>
      <c r="G2746" s="128">
        <v>24.87</v>
      </c>
      <c r="H2746" s="128">
        <v>19.739999999999998</v>
      </c>
      <c r="I2746" s="311"/>
      <c r="J2746" s="319">
        <f>ROUND(SUMIF(Anlagenbewegungsdaten!B:B,A2746,Anlagenbewegungsdaten!C:C),3)</f>
        <v>0</v>
      </c>
      <c r="K2746" s="320">
        <f>ROUND(SUMIF(Anlagenbewegungsdaten!$B:$B,$A2746,Anlagenbewegungsdaten!$D:$D),2)</f>
        <v>0</v>
      </c>
      <c r="L2746" s="321">
        <f t="shared" si="96"/>
        <v>0</v>
      </c>
      <c r="M2746" s="341" t="s">
        <v>4950</v>
      </c>
      <c r="N2746" s="341" t="s">
        <v>4963</v>
      </c>
      <c r="O2746" s="323">
        <f>ROUND(SUMIF(Anlagenbewegungsdaten_AV!B:B,A2746,Anlagenbewegungsdaten_AV!C:C),3)</f>
        <v>0</v>
      </c>
      <c r="P2746" s="320">
        <f>ROUND(SUMIF(Anlagenbewegungsdaten_AV!$B:$B,$A2746,Anlagenbewegungsdaten_AV!$D:$D),2)</f>
        <v>0</v>
      </c>
      <c r="Q2746" s="321">
        <f t="shared" si="97"/>
        <v>0</v>
      </c>
      <c r="S2746" s="324"/>
      <c r="T2746" s="317"/>
      <c r="U2746" s="325"/>
      <c r="V2746" s="325"/>
    </row>
    <row r="2747" spans="1:22" ht="15" customHeight="1" x14ac:dyDescent="0.25">
      <c r="A2747" s="129" t="s">
        <v>1282</v>
      </c>
      <c r="B2747" s="126" t="s">
        <v>2087</v>
      </c>
      <c r="C2747" s="127" t="s">
        <v>4024</v>
      </c>
      <c r="D2747" s="127" t="s">
        <v>1283</v>
      </c>
      <c r="E2747" s="127" t="s">
        <v>2462</v>
      </c>
      <c r="F2747" s="128">
        <v>22.67</v>
      </c>
      <c r="G2747" s="128">
        <v>22.87</v>
      </c>
      <c r="H2747" s="128">
        <v>18.14</v>
      </c>
      <c r="I2747" s="311"/>
      <c r="J2747" s="319">
        <f>ROUND(SUMIF(Anlagenbewegungsdaten!B:B,A2747,Anlagenbewegungsdaten!C:C),3)</f>
        <v>0</v>
      </c>
      <c r="K2747" s="320">
        <f>ROUND(SUMIF(Anlagenbewegungsdaten!$B:$B,$A2747,Anlagenbewegungsdaten!$D:$D),2)</f>
        <v>0</v>
      </c>
      <c r="L2747" s="321">
        <f t="shared" si="96"/>
        <v>0</v>
      </c>
      <c r="M2747" s="341" t="s">
        <v>4950</v>
      </c>
      <c r="N2747" s="341" t="s">
        <v>4963</v>
      </c>
      <c r="O2747" s="323">
        <f>ROUND(SUMIF(Anlagenbewegungsdaten_AV!B:B,A2747,Anlagenbewegungsdaten_AV!C:C),3)</f>
        <v>0</v>
      </c>
      <c r="P2747" s="320">
        <f>ROUND(SUMIF(Anlagenbewegungsdaten_AV!$B:$B,$A2747,Anlagenbewegungsdaten_AV!$D:$D),2)</f>
        <v>0</v>
      </c>
      <c r="Q2747" s="321">
        <f t="shared" si="97"/>
        <v>0</v>
      </c>
      <c r="S2747" s="324"/>
      <c r="T2747" s="317"/>
      <c r="U2747" s="325"/>
      <c r="V2747" s="325"/>
    </row>
    <row r="2748" spans="1:22" ht="15" customHeight="1" x14ac:dyDescent="0.25">
      <c r="A2748" s="129" t="s">
        <v>1284</v>
      </c>
      <c r="B2748" s="126" t="s">
        <v>2087</v>
      </c>
      <c r="C2748" s="127" t="s">
        <v>4024</v>
      </c>
      <c r="D2748" s="127" t="s">
        <v>804</v>
      </c>
      <c r="E2748" s="127" t="s">
        <v>2465</v>
      </c>
      <c r="F2748" s="128">
        <v>25.67</v>
      </c>
      <c r="G2748" s="128">
        <v>25.87</v>
      </c>
      <c r="H2748" s="128">
        <v>20.54</v>
      </c>
      <c r="I2748" s="311"/>
      <c r="J2748" s="319">
        <f>ROUND(SUMIF(Anlagenbewegungsdaten!B:B,A2748,Anlagenbewegungsdaten!C:C),3)</f>
        <v>0</v>
      </c>
      <c r="K2748" s="320">
        <f>ROUND(SUMIF(Anlagenbewegungsdaten!$B:$B,$A2748,Anlagenbewegungsdaten!$D:$D),2)</f>
        <v>0</v>
      </c>
      <c r="L2748" s="321">
        <f t="shared" si="96"/>
        <v>0</v>
      </c>
      <c r="M2748" s="341" t="s">
        <v>4950</v>
      </c>
      <c r="N2748" s="341" t="s">
        <v>4963</v>
      </c>
      <c r="O2748" s="323">
        <f>ROUND(SUMIF(Anlagenbewegungsdaten_AV!B:B,A2748,Anlagenbewegungsdaten_AV!C:C),3)</f>
        <v>0</v>
      </c>
      <c r="P2748" s="320">
        <f>ROUND(SUMIF(Anlagenbewegungsdaten_AV!$B:$B,$A2748,Anlagenbewegungsdaten_AV!$D:$D),2)</f>
        <v>0</v>
      </c>
      <c r="Q2748" s="321">
        <f t="shared" si="97"/>
        <v>0</v>
      </c>
      <c r="S2748" s="324"/>
      <c r="T2748" s="317"/>
      <c r="U2748" s="325"/>
      <c r="V2748" s="325"/>
    </row>
    <row r="2749" spans="1:22" ht="15" customHeight="1" x14ac:dyDescent="0.25">
      <c r="A2749" s="129" t="s">
        <v>805</v>
      </c>
      <c r="B2749" s="126" t="s">
        <v>2087</v>
      </c>
      <c r="C2749" s="127" t="s">
        <v>4024</v>
      </c>
      <c r="D2749" s="127" t="s">
        <v>806</v>
      </c>
      <c r="E2749" s="127" t="s">
        <v>2462</v>
      </c>
      <c r="F2749" s="128">
        <v>23.67</v>
      </c>
      <c r="G2749" s="128">
        <v>23.87</v>
      </c>
      <c r="H2749" s="128">
        <v>18.940000000000001</v>
      </c>
      <c r="I2749" s="311"/>
      <c r="J2749" s="319">
        <f>ROUND(SUMIF(Anlagenbewegungsdaten!B:B,A2749,Anlagenbewegungsdaten!C:C),3)</f>
        <v>0</v>
      </c>
      <c r="K2749" s="320">
        <f>ROUND(SUMIF(Anlagenbewegungsdaten!$B:$B,$A2749,Anlagenbewegungsdaten!$D:$D),2)</f>
        <v>0</v>
      </c>
      <c r="L2749" s="321">
        <f t="shared" si="96"/>
        <v>0</v>
      </c>
      <c r="M2749" s="341" t="s">
        <v>4950</v>
      </c>
      <c r="N2749" s="341" t="s">
        <v>4963</v>
      </c>
      <c r="O2749" s="323">
        <f>ROUND(SUMIF(Anlagenbewegungsdaten_AV!B:B,A2749,Anlagenbewegungsdaten_AV!C:C),3)</f>
        <v>0</v>
      </c>
      <c r="P2749" s="320">
        <f>ROUND(SUMIF(Anlagenbewegungsdaten_AV!$B:$B,$A2749,Anlagenbewegungsdaten_AV!$D:$D),2)</f>
        <v>0</v>
      </c>
      <c r="Q2749" s="321">
        <f t="shared" si="97"/>
        <v>0</v>
      </c>
      <c r="S2749" s="324"/>
      <c r="T2749" s="317"/>
      <c r="U2749" s="325"/>
      <c r="V2749" s="325"/>
    </row>
    <row r="2750" spans="1:22" ht="15" customHeight="1" x14ac:dyDescent="0.25">
      <c r="A2750" s="129" t="s">
        <v>807</v>
      </c>
      <c r="B2750" s="126" t="s">
        <v>2087</v>
      </c>
      <c r="C2750" s="127" t="s">
        <v>4024</v>
      </c>
      <c r="D2750" s="127" t="s">
        <v>808</v>
      </c>
      <c r="E2750" s="127" t="s">
        <v>2465</v>
      </c>
      <c r="F2750" s="128">
        <v>26.67</v>
      </c>
      <c r="G2750" s="128">
        <v>26.87</v>
      </c>
      <c r="H2750" s="128">
        <v>21.34</v>
      </c>
      <c r="I2750" s="311"/>
      <c r="J2750" s="319">
        <f>ROUND(SUMIF(Anlagenbewegungsdaten!B:B,A2750,Anlagenbewegungsdaten!C:C),3)</f>
        <v>0</v>
      </c>
      <c r="K2750" s="320">
        <f>ROUND(SUMIF(Anlagenbewegungsdaten!$B:$B,$A2750,Anlagenbewegungsdaten!$D:$D),2)</f>
        <v>0</v>
      </c>
      <c r="L2750" s="321">
        <f t="shared" si="96"/>
        <v>0</v>
      </c>
      <c r="M2750" s="341" t="s">
        <v>4950</v>
      </c>
      <c r="N2750" s="341" t="s">
        <v>4963</v>
      </c>
      <c r="O2750" s="323">
        <f>ROUND(SUMIF(Anlagenbewegungsdaten_AV!B:B,A2750,Anlagenbewegungsdaten_AV!C:C),3)</f>
        <v>0</v>
      </c>
      <c r="P2750" s="320">
        <f>ROUND(SUMIF(Anlagenbewegungsdaten_AV!$B:$B,$A2750,Anlagenbewegungsdaten_AV!$D:$D),2)</f>
        <v>0</v>
      </c>
      <c r="Q2750" s="321">
        <f t="shared" si="97"/>
        <v>0</v>
      </c>
      <c r="S2750" s="324"/>
      <c r="T2750" s="317"/>
      <c r="U2750" s="325"/>
      <c r="V2750" s="325"/>
    </row>
    <row r="2751" spans="1:22" ht="15" customHeight="1" x14ac:dyDescent="0.25">
      <c r="A2751" s="129" t="s">
        <v>809</v>
      </c>
      <c r="B2751" s="126" t="s">
        <v>2087</v>
      </c>
      <c r="C2751" s="127" t="s">
        <v>4024</v>
      </c>
      <c r="D2751" s="127" t="s">
        <v>810</v>
      </c>
      <c r="E2751" s="127" t="s">
        <v>2462</v>
      </c>
      <c r="F2751" s="128">
        <v>24.67</v>
      </c>
      <c r="G2751" s="128">
        <v>24.87</v>
      </c>
      <c r="H2751" s="128">
        <v>19.739999999999998</v>
      </c>
      <c r="I2751" s="311"/>
      <c r="J2751" s="319">
        <f>ROUND(SUMIF(Anlagenbewegungsdaten!B:B,A2751,Anlagenbewegungsdaten!C:C),3)</f>
        <v>0</v>
      </c>
      <c r="K2751" s="320">
        <f>ROUND(SUMIF(Anlagenbewegungsdaten!$B:$B,$A2751,Anlagenbewegungsdaten!$D:$D),2)</f>
        <v>0</v>
      </c>
      <c r="L2751" s="321">
        <f t="shared" si="96"/>
        <v>0</v>
      </c>
      <c r="M2751" s="341" t="s">
        <v>4950</v>
      </c>
      <c r="N2751" s="341" t="s">
        <v>4963</v>
      </c>
      <c r="O2751" s="323">
        <f>ROUND(SUMIF(Anlagenbewegungsdaten_AV!B:B,A2751,Anlagenbewegungsdaten_AV!C:C),3)</f>
        <v>0</v>
      </c>
      <c r="P2751" s="320">
        <f>ROUND(SUMIF(Anlagenbewegungsdaten_AV!$B:$B,$A2751,Anlagenbewegungsdaten_AV!$D:$D),2)</f>
        <v>0</v>
      </c>
      <c r="Q2751" s="321">
        <f t="shared" si="97"/>
        <v>0</v>
      </c>
      <c r="S2751" s="324"/>
      <c r="T2751" s="317"/>
      <c r="U2751" s="325"/>
      <c r="V2751" s="325"/>
    </row>
    <row r="2752" spans="1:22" ht="15" customHeight="1" x14ac:dyDescent="0.25">
      <c r="A2752" s="129" t="s">
        <v>811</v>
      </c>
      <c r="B2752" s="126" t="s">
        <v>2087</v>
      </c>
      <c r="C2752" s="127" t="s">
        <v>4024</v>
      </c>
      <c r="D2752" s="127" t="s">
        <v>812</v>
      </c>
      <c r="E2752" s="127" t="s">
        <v>2465</v>
      </c>
      <c r="F2752" s="128">
        <v>27.67</v>
      </c>
      <c r="G2752" s="128">
        <v>27.87</v>
      </c>
      <c r="H2752" s="128">
        <v>22.14</v>
      </c>
      <c r="I2752" s="311"/>
      <c r="J2752" s="319">
        <f>ROUND(SUMIF(Anlagenbewegungsdaten!B:B,A2752,Anlagenbewegungsdaten!C:C),3)</f>
        <v>0</v>
      </c>
      <c r="K2752" s="320">
        <f>ROUND(SUMIF(Anlagenbewegungsdaten!$B:$B,$A2752,Anlagenbewegungsdaten!$D:$D),2)</f>
        <v>0</v>
      </c>
      <c r="L2752" s="321">
        <f t="shared" si="96"/>
        <v>0</v>
      </c>
      <c r="M2752" s="341" t="s">
        <v>4950</v>
      </c>
      <c r="N2752" s="341" t="s">
        <v>4963</v>
      </c>
      <c r="O2752" s="323">
        <f>ROUND(SUMIF(Anlagenbewegungsdaten_AV!B:B,A2752,Anlagenbewegungsdaten_AV!C:C),3)</f>
        <v>0</v>
      </c>
      <c r="P2752" s="320">
        <f>ROUND(SUMIF(Anlagenbewegungsdaten_AV!$B:$B,$A2752,Anlagenbewegungsdaten_AV!$D:$D),2)</f>
        <v>0</v>
      </c>
      <c r="Q2752" s="321">
        <f t="shared" si="97"/>
        <v>0</v>
      </c>
      <c r="S2752" s="324"/>
      <c r="T2752" s="317"/>
      <c r="U2752" s="325"/>
      <c r="V2752" s="325"/>
    </row>
    <row r="2753" spans="1:22" ht="15" customHeight="1" x14ac:dyDescent="0.25">
      <c r="A2753" s="129" t="s">
        <v>813</v>
      </c>
      <c r="B2753" s="126" t="s">
        <v>2087</v>
      </c>
      <c r="C2753" s="127" t="s">
        <v>4024</v>
      </c>
      <c r="D2753" s="127" t="s">
        <v>814</v>
      </c>
      <c r="E2753" s="127" t="s">
        <v>2462</v>
      </c>
      <c r="F2753" s="128">
        <v>25.67</v>
      </c>
      <c r="G2753" s="128">
        <v>25.87</v>
      </c>
      <c r="H2753" s="128">
        <v>20.54</v>
      </c>
      <c r="I2753" s="311"/>
      <c r="J2753" s="319">
        <f>ROUND(SUMIF(Anlagenbewegungsdaten!B:B,A2753,Anlagenbewegungsdaten!C:C),3)</f>
        <v>0</v>
      </c>
      <c r="K2753" s="320">
        <f>ROUND(SUMIF(Anlagenbewegungsdaten!$B:$B,$A2753,Anlagenbewegungsdaten!$D:$D),2)</f>
        <v>0</v>
      </c>
      <c r="L2753" s="321">
        <f t="shared" si="96"/>
        <v>0</v>
      </c>
      <c r="M2753" s="341" t="s">
        <v>4950</v>
      </c>
      <c r="N2753" s="341" t="s">
        <v>4963</v>
      </c>
      <c r="O2753" s="323">
        <f>ROUND(SUMIF(Anlagenbewegungsdaten_AV!B:B,A2753,Anlagenbewegungsdaten_AV!C:C),3)</f>
        <v>0</v>
      </c>
      <c r="P2753" s="320">
        <f>ROUND(SUMIF(Anlagenbewegungsdaten_AV!$B:$B,$A2753,Anlagenbewegungsdaten_AV!$D:$D),2)</f>
        <v>0</v>
      </c>
      <c r="Q2753" s="321">
        <f t="shared" si="97"/>
        <v>0</v>
      </c>
      <c r="S2753" s="324"/>
      <c r="T2753" s="317"/>
      <c r="U2753" s="325"/>
      <c r="V2753" s="325"/>
    </row>
    <row r="2754" spans="1:22" ht="15" customHeight="1" x14ac:dyDescent="0.25">
      <c r="A2754" s="129" t="s">
        <v>815</v>
      </c>
      <c r="B2754" s="126" t="s">
        <v>2087</v>
      </c>
      <c r="C2754" s="127" t="s">
        <v>4024</v>
      </c>
      <c r="D2754" s="127" t="s">
        <v>816</v>
      </c>
      <c r="E2754" s="127" t="s">
        <v>2465</v>
      </c>
      <c r="F2754" s="128">
        <v>28.67</v>
      </c>
      <c r="G2754" s="128">
        <v>28.87</v>
      </c>
      <c r="H2754" s="128">
        <v>22.94</v>
      </c>
      <c r="I2754" s="311"/>
      <c r="J2754" s="319">
        <f>ROUND(SUMIF(Anlagenbewegungsdaten!B:B,A2754,Anlagenbewegungsdaten!C:C),3)</f>
        <v>0</v>
      </c>
      <c r="K2754" s="320">
        <f>ROUND(SUMIF(Anlagenbewegungsdaten!$B:$B,$A2754,Anlagenbewegungsdaten!$D:$D),2)</f>
        <v>0</v>
      </c>
      <c r="L2754" s="321">
        <f t="shared" si="96"/>
        <v>0</v>
      </c>
      <c r="M2754" s="341" t="s">
        <v>4950</v>
      </c>
      <c r="N2754" s="341" t="s">
        <v>4963</v>
      </c>
      <c r="O2754" s="323">
        <f>ROUND(SUMIF(Anlagenbewegungsdaten_AV!B:B,A2754,Anlagenbewegungsdaten_AV!C:C),3)</f>
        <v>0</v>
      </c>
      <c r="P2754" s="320">
        <f>ROUND(SUMIF(Anlagenbewegungsdaten_AV!$B:$B,$A2754,Anlagenbewegungsdaten_AV!$D:$D),2)</f>
        <v>0</v>
      </c>
      <c r="Q2754" s="321">
        <f t="shared" si="97"/>
        <v>0</v>
      </c>
      <c r="S2754" s="324"/>
      <c r="T2754" s="317"/>
      <c r="U2754" s="325"/>
      <c r="V2754" s="325"/>
    </row>
    <row r="2755" spans="1:22" ht="15" customHeight="1" x14ac:dyDescent="0.25">
      <c r="A2755" s="129" t="s">
        <v>817</v>
      </c>
      <c r="B2755" s="126" t="s">
        <v>2087</v>
      </c>
      <c r="C2755" s="127" t="s">
        <v>4024</v>
      </c>
      <c r="D2755" s="127" t="s">
        <v>818</v>
      </c>
      <c r="E2755" s="127" t="s">
        <v>2462</v>
      </c>
      <c r="F2755" s="128">
        <v>26.67</v>
      </c>
      <c r="G2755" s="128">
        <v>26.87</v>
      </c>
      <c r="H2755" s="128">
        <v>21.34</v>
      </c>
      <c r="I2755" s="311"/>
      <c r="J2755" s="319">
        <f>ROUND(SUMIF(Anlagenbewegungsdaten!B:B,A2755,Anlagenbewegungsdaten!C:C),3)</f>
        <v>0</v>
      </c>
      <c r="K2755" s="320">
        <f>ROUND(SUMIF(Anlagenbewegungsdaten!$B:$B,$A2755,Anlagenbewegungsdaten!$D:$D),2)</f>
        <v>0</v>
      </c>
      <c r="L2755" s="321">
        <f t="shared" si="96"/>
        <v>0</v>
      </c>
      <c r="M2755" s="341" t="s">
        <v>4950</v>
      </c>
      <c r="N2755" s="341" t="s">
        <v>4963</v>
      </c>
      <c r="O2755" s="323">
        <f>ROUND(SUMIF(Anlagenbewegungsdaten_AV!B:B,A2755,Anlagenbewegungsdaten_AV!C:C),3)</f>
        <v>0</v>
      </c>
      <c r="P2755" s="320">
        <f>ROUND(SUMIF(Anlagenbewegungsdaten_AV!$B:$B,$A2755,Anlagenbewegungsdaten_AV!$D:$D),2)</f>
        <v>0</v>
      </c>
      <c r="Q2755" s="321">
        <f t="shared" si="97"/>
        <v>0</v>
      </c>
      <c r="S2755" s="324"/>
      <c r="T2755" s="317"/>
      <c r="U2755" s="325"/>
      <c r="V2755" s="325"/>
    </row>
    <row r="2756" spans="1:22" ht="15" customHeight="1" x14ac:dyDescent="0.25">
      <c r="A2756" s="129" t="s">
        <v>819</v>
      </c>
      <c r="B2756" s="126" t="s">
        <v>2087</v>
      </c>
      <c r="C2756" s="127" t="s">
        <v>4024</v>
      </c>
      <c r="D2756" s="127" t="s">
        <v>820</v>
      </c>
      <c r="E2756" s="127" t="s">
        <v>2465</v>
      </c>
      <c r="F2756" s="128">
        <v>29.67</v>
      </c>
      <c r="G2756" s="128">
        <v>29.87</v>
      </c>
      <c r="H2756" s="128">
        <v>23.74</v>
      </c>
      <c r="I2756" s="311"/>
      <c r="J2756" s="319">
        <f>ROUND(SUMIF(Anlagenbewegungsdaten!B:B,A2756,Anlagenbewegungsdaten!C:C),3)</f>
        <v>0</v>
      </c>
      <c r="K2756" s="320">
        <f>ROUND(SUMIF(Anlagenbewegungsdaten!$B:$B,$A2756,Anlagenbewegungsdaten!$D:$D),2)</f>
        <v>0</v>
      </c>
      <c r="L2756" s="321">
        <f t="shared" si="96"/>
        <v>0</v>
      </c>
      <c r="M2756" s="341" t="s">
        <v>4950</v>
      </c>
      <c r="N2756" s="341" t="s">
        <v>4963</v>
      </c>
      <c r="O2756" s="323">
        <f>ROUND(SUMIF(Anlagenbewegungsdaten_AV!B:B,A2756,Anlagenbewegungsdaten_AV!C:C),3)</f>
        <v>0</v>
      </c>
      <c r="P2756" s="320">
        <f>ROUND(SUMIF(Anlagenbewegungsdaten_AV!$B:$B,$A2756,Anlagenbewegungsdaten_AV!$D:$D),2)</f>
        <v>0</v>
      </c>
      <c r="Q2756" s="321">
        <f t="shared" si="97"/>
        <v>0</v>
      </c>
      <c r="S2756" s="324"/>
      <c r="T2756" s="317"/>
      <c r="U2756" s="325"/>
      <c r="V2756" s="325"/>
    </row>
    <row r="2757" spans="1:22" ht="15" customHeight="1" x14ac:dyDescent="0.25">
      <c r="A2757" s="129" t="s">
        <v>821</v>
      </c>
      <c r="B2757" s="126" t="s">
        <v>2087</v>
      </c>
      <c r="C2757" s="127" t="s">
        <v>4024</v>
      </c>
      <c r="D2757" s="127" t="s">
        <v>822</v>
      </c>
      <c r="E2757" s="127" t="s">
        <v>2462</v>
      </c>
      <c r="F2757" s="128">
        <v>27.67</v>
      </c>
      <c r="G2757" s="128">
        <v>27.87</v>
      </c>
      <c r="H2757" s="128">
        <v>22.14</v>
      </c>
      <c r="I2757" s="311"/>
      <c r="J2757" s="319">
        <f>ROUND(SUMIF(Anlagenbewegungsdaten!B:B,A2757,Anlagenbewegungsdaten!C:C),3)</f>
        <v>0</v>
      </c>
      <c r="K2757" s="320">
        <f>ROUND(SUMIF(Anlagenbewegungsdaten!$B:$B,$A2757,Anlagenbewegungsdaten!$D:$D),2)</f>
        <v>0</v>
      </c>
      <c r="L2757" s="321">
        <f t="shared" si="96"/>
        <v>0</v>
      </c>
      <c r="M2757" s="341" t="s">
        <v>4950</v>
      </c>
      <c r="N2757" s="341" t="s">
        <v>4963</v>
      </c>
      <c r="O2757" s="323">
        <f>ROUND(SUMIF(Anlagenbewegungsdaten_AV!B:B,A2757,Anlagenbewegungsdaten_AV!C:C),3)</f>
        <v>0</v>
      </c>
      <c r="P2757" s="320">
        <f>ROUND(SUMIF(Anlagenbewegungsdaten_AV!$B:$B,$A2757,Anlagenbewegungsdaten_AV!$D:$D),2)</f>
        <v>0</v>
      </c>
      <c r="Q2757" s="321">
        <f t="shared" si="97"/>
        <v>0</v>
      </c>
      <c r="S2757" s="324"/>
      <c r="T2757" s="317"/>
      <c r="U2757" s="325"/>
      <c r="V2757" s="325"/>
    </row>
    <row r="2758" spans="1:22" ht="15" customHeight="1" x14ac:dyDescent="0.25">
      <c r="A2758" s="129" t="s">
        <v>823</v>
      </c>
      <c r="B2758" s="126" t="s">
        <v>2087</v>
      </c>
      <c r="C2758" s="127" t="s">
        <v>4024</v>
      </c>
      <c r="D2758" s="127" t="s">
        <v>824</v>
      </c>
      <c r="E2758" s="127" t="s">
        <v>2465</v>
      </c>
      <c r="F2758" s="128">
        <v>30.67</v>
      </c>
      <c r="G2758" s="128">
        <v>30.87</v>
      </c>
      <c r="H2758" s="128">
        <v>24.54</v>
      </c>
      <c r="I2758" s="311"/>
      <c r="J2758" s="319">
        <f>ROUND(SUMIF(Anlagenbewegungsdaten!B:B,A2758,Anlagenbewegungsdaten!C:C),3)</f>
        <v>0</v>
      </c>
      <c r="K2758" s="320">
        <f>ROUND(SUMIF(Anlagenbewegungsdaten!$B:$B,$A2758,Anlagenbewegungsdaten!$D:$D),2)</f>
        <v>0</v>
      </c>
      <c r="L2758" s="321">
        <f t="shared" si="96"/>
        <v>0</v>
      </c>
      <c r="M2758" s="341" t="s">
        <v>4950</v>
      </c>
      <c r="N2758" s="341" t="s">
        <v>4963</v>
      </c>
      <c r="O2758" s="323">
        <f>ROUND(SUMIF(Anlagenbewegungsdaten_AV!B:B,A2758,Anlagenbewegungsdaten_AV!C:C),3)</f>
        <v>0</v>
      </c>
      <c r="P2758" s="320">
        <f>ROUND(SUMIF(Anlagenbewegungsdaten_AV!$B:$B,$A2758,Anlagenbewegungsdaten_AV!$D:$D),2)</f>
        <v>0</v>
      </c>
      <c r="Q2758" s="321">
        <f t="shared" si="97"/>
        <v>0</v>
      </c>
      <c r="S2758" s="324"/>
      <c r="T2758" s="317"/>
      <c r="U2758" s="325"/>
      <c r="V2758" s="325"/>
    </row>
    <row r="2759" spans="1:22" ht="15" customHeight="1" x14ac:dyDescent="0.25">
      <c r="A2759" s="129" t="s">
        <v>825</v>
      </c>
      <c r="B2759" s="126" t="s">
        <v>2087</v>
      </c>
      <c r="C2759" s="127" t="s">
        <v>4024</v>
      </c>
      <c r="D2759" s="127" t="s">
        <v>826</v>
      </c>
      <c r="E2759" s="127" t="s">
        <v>2462</v>
      </c>
      <c r="F2759" s="128">
        <v>12.67</v>
      </c>
      <c r="G2759" s="128">
        <v>12.87</v>
      </c>
      <c r="H2759" s="128">
        <v>10.14</v>
      </c>
      <c r="I2759" s="311"/>
      <c r="J2759" s="319">
        <f>ROUND(SUMIF(Anlagenbewegungsdaten!B:B,A2759,Anlagenbewegungsdaten!C:C),3)</f>
        <v>0</v>
      </c>
      <c r="K2759" s="320">
        <f>ROUND(SUMIF(Anlagenbewegungsdaten!$B:$B,$A2759,Anlagenbewegungsdaten!$D:$D),2)</f>
        <v>0</v>
      </c>
      <c r="L2759" s="321">
        <f t="shared" si="96"/>
        <v>0</v>
      </c>
      <c r="M2759" s="341" t="s">
        <v>4950</v>
      </c>
      <c r="N2759" s="341" t="s">
        <v>4963</v>
      </c>
      <c r="O2759" s="323">
        <f>ROUND(SUMIF(Anlagenbewegungsdaten_AV!B:B,A2759,Anlagenbewegungsdaten_AV!C:C),3)</f>
        <v>0</v>
      </c>
      <c r="P2759" s="320">
        <f>ROUND(SUMIF(Anlagenbewegungsdaten_AV!$B:$B,$A2759,Anlagenbewegungsdaten_AV!$D:$D),2)</f>
        <v>0</v>
      </c>
      <c r="Q2759" s="321">
        <f t="shared" si="97"/>
        <v>0</v>
      </c>
      <c r="S2759" s="324"/>
      <c r="T2759" s="317"/>
      <c r="U2759" s="325"/>
      <c r="V2759" s="325"/>
    </row>
    <row r="2760" spans="1:22" ht="15" customHeight="1" x14ac:dyDescent="0.25">
      <c r="A2760" s="129" t="s">
        <v>827</v>
      </c>
      <c r="B2760" s="126" t="s">
        <v>2087</v>
      </c>
      <c r="C2760" s="127" t="s">
        <v>4024</v>
      </c>
      <c r="D2760" s="127" t="s">
        <v>828</v>
      </c>
      <c r="E2760" s="127" t="s">
        <v>2465</v>
      </c>
      <c r="F2760" s="128">
        <v>15.67</v>
      </c>
      <c r="G2760" s="128">
        <v>15.87</v>
      </c>
      <c r="H2760" s="128">
        <v>12.54</v>
      </c>
      <c r="I2760" s="311"/>
      <c r="J2760" s="319">
        <f>ROUND(SUMIF(Anlagenbewegungsdaten!B:B,A2760,Anlagenbewegungsdaten!C:C),3)</f>
        <v>0</v>
      </c>
      <c r="K2760" s="320">
        <f>ROUND(SUMIF(Anlagenbewegungsdaten!$B:$B,$A2760,Anlagenbewegungsdaten!$D:$D),2)</f>
        <v>0</v>
      </c>
      <c r="L2760" s="321">
        <f t="shared" si="96"/>
        <v>0</v>
      </c>
      <c r="M2760" s="341" t="s">
        <v>4950</v>
      </c>
      <c r="N2760" s="341" t="s">
        <v>4963</v>
      </c>
      <c r="O2760" s="323">
        <f>ROUND(SUMIF(Anlagenbewegungsdaten_AV!B:B,A2760,Anlagenbewegungsdaten_AV!C:C),3)</f>
        <v>0</v>
      </c>
      <c r="P2760" s="320">
        <f>ROUND(SUMIF(Anlagenbewegungsdaten_AV!$B:$B,$A2760,Anlagenbewegungsdaten_AV!$D:$D),2)</f>
        <v>0</v>
      </c>
      <c r="Q2760" s="321">
        <f t="shared" si="97"/>
        <v>0</v>
      </c>
      <c r="S2760" s="324"/>
      <c r="T2760" s="317"/>
      <c r="U2760" s="325"/>
      <c r="V2760" s="325"/>
    </row>
    <row r="2761" spans="1:22" ht="15" customHeight="1" x14ac:dyDescent="0.25">
      <c r="A2761" s="129" t="s">
        <v>829</v>
      </c>
      <c r="B2761" s="126" t="s">
        <v>2087</v>
      </c>
      <c r="C2761" s="127" t="s">
        <v>4024</v>
      </c>
      <c r="D2761" s="127" t="s">
        <v>830</v>
      </c>
      <c r="E2761" s="127" t="s">
        <v>2462</v>
      </c>
      <c r="F2761" s="128">
        <v>13.67</v>
      </c>
      <c r="G2761" s="128">
        <v>13.87</v>
      </c>
      <c r="H2761" s="128">
        <v>10.94</v>
      </c>
      <c r="I2761" s="311"/>
      <c r="J2761" s="319">
        <f>ROUND(SUMIF(Anlagenbewegungsdaten!B:B,A2761,Anlagenbewegungsdaten!C:C),3)</f>
        <v>0</v>
      </c>
      <c r="K2761" s="320">
        <f>ROUND(SUMIF(Anlagenbewegungsdaten!$B:$B,$A2761,Anlagenbewegungsdaten!$D:$D),2)</f>
        <v>0</v>
      </c>
      <c r="L2761" s="321">
        <f t="shared" si="96"/>
        <v>0</v>
      </c>
      <c r="M2761" s="341" t="s">
        <v>4950</v>
      </c>
      <c r="N2761" s="341" t="s">
        <v>4963</v>
      </c>
      <c r="O2761" s="323">
        <f>ROUND(SUMIF(Anlagenbewegungsdaten_AV!B:B,A2761,Anlagenbewegungsdaten_AV!C:C),3)</f>
        <v>0</v>
      </c>
      <c r="P2761" s="320">
        <f>ROUND(SUMIF(Anlagenbewegungsdaten_AV!$B:$B,$A2761,Anlagenbewegungsdaten_AV!$D:$D),2)</f>
        <v>0</v>
      </c>
      <c r="Q2761" s="321">
        <f t="shared" si="97"/>
        <v>0</v>
      </c>
      <c r="S2761" s="324"/>
      <c r="T2761" s="317"/>
      <c r="U2761" s="325"/>
      <c r="V2761" s="325"/>
    </row>
    <row r="2762" spans="1:22" ht="15" customHeight="1" x14ac:dyDescent="0.25">
      <c r="A2762" s="129" t="s">
        <v>831</v>
      </c>
      <c r="B2762" s="126" t="s">
        <v>2087</v>
      </c>
      <c r="C2762" s="127" t="s">
        <v>4024</v>
      </c>
      <c r="D2762" s="127" t="s">
        <v>832</v>
      </c>
      <c r="E2762" s="127" t="s">
        <v>2465</v>
      </c>
      <c r="F2762" s="128">
        <v>16.670000000000002</v>
      </c>
      <c r="G2762" s="128">
        <v>16.87</v>
      </c>
      <c r="H2762" s="128">
        <v>13.34</v>
      </c>
      <c r="I2762" s="311"/>
      <c r="J2762" s="319">
        <f>ROUND(SUMIF(Anlagenbewegungsdaten!B:B,A2762,Anlagenbewegungsdaten!C:C),3)</f>
        <v>0</v>
      </c>
      <c r="K2762" s="320">
        <f>ROUND(SUMIF(Anlagenbewegungsdaten!$B:$B,$A2762,Anlagenbewegungsdaten!$D:$D),2)</f>
        <v>0</v>
      </c>
      <c r="L2762" s="321">
        <f t="shared" ref="L2762:L2825" si="98">IF(ISBLANK(F2762),0,IF(OR($J2762&gt;=100,$J2762&lt;=-100),F2762-(K2762/J2762*100),IF(OR(J2762&gt;-100,J2762&lt;100),(J2762*F2762%)-K2762)))</f>
        <v>0</v>
      </c>
      <c r="M2762" s="341" t="s">
        <v>4950</v>
      </c>
      <c r="N2762" s="341" t="s">
        <v>4963</v>
      </c>
      <c r="O2762" s="323">
        <f>ROUND(SUMIF(Anlagenbewegungsdaten_AV!B:B,A2762,Anlagenbewegungsdaten_AV!C:C),3)</f>
        <v>0</v>
      </c>
      <c r="P2762" s="320">
        <f>ROUND(SUMIF(Anlagenbewegungsdaten_AV!$B:$B,$A2762,Anlagenbewegungsdaten_AV!$D:$D),2)</f>
        <v>0</v>
      </c>
      <c r="Q2762" s="321">
        <f t="shared" ref="Q2762:Q2825" si="99">IF(ISBLANK(H2762),0,IF(OR($O2762&gt;=100,$O2762&lt;=-100),H2762-(P2762/O2762*100),IF(OR(O2762&gt;-100,O2762&lt;100),(O2762*G2762%)-P2762)))</f>
        <v>0</v>
      </c>
      <c r="S2762" s="324"/>
      <c r="T2762" s="317"/>
      <c r="U2762" s="325"/>
      <c r="V2762" s="325"/>
    </row>
    <row r="2763" spans="1:22" ht="15" customHeight="1" x14ac:dyDescent="0.25">
      <c r="A2763" s="129" t="s">
        <v>833</v>
      </c>
      <c r="B2763" s="126" t="s">
        <v>2087</v>
      </c>
      <c r="C2763" s="127" t="s">
        <v>4024</v>
      </c>
      <c r="D2763" s="127" t="s">
        <v>834</v>
      </c>
      <c r="E2763" s="127" t="s">
        <v>2462</v>
      </c>
      <c r="F2763" s="128">
        <v>18.670000000000002</v>
      </c>
      <c r="G2763" s="128">
        <v>18.87</v>
      </c>
      <c r="H2763" s="128">
        <v>14.94</v>
      </c>
      <c r="I2763" s="311"/>
      <c r="J2763" s="319">
        <f>ROUND(SUMIF(Anlagenbewegungsdaten!B:B,A2763,Anlagenbewegungsdaten!C:C),3)</f>
        <v>0</v>
      </c>
      <c r="K2763" s="320">
        <f>ROUND(SUMIF(Anlagenbewegungsdaten!$B:$B,$A2763,Anlagenbewegungsdaten!$D:$D),2)</f>
        <v>0</v>
      </c>
      <c r="L2763" s="321">
        <f t="shared" si="98"/>
        <v>0</v>
      </c>
      <c r="M2763" s="341" t="s">
        <v>4950</v>
      </c>
      <c r="N2763" s="341" t="s">
        <v>4963</v>
      </c>
      <c r="O2763" s="323">
        <f>ROUND(SUMIF(Anlagenbewegungsdaten_AV!B:B,A2763,Anlagenbewegungsdaten_AV!C:C),3)</f>
        <v>0</v>
      </c>
      <c r="P2763" s="320">
        <f>ROUND(SUMIF(Anlagenbewegungsdaten_AV!$B:$B,$A2763,Anlagenbewegungsdaten_AV!$D:$D),2)</f>
        <v>0</v>
      </c>
      <c r="Q2763" s="321">
        <f t="shared" si="99"/>
        <v>0</v>
      </c>
      <c r="S2763" s="324"/>
      <c r="T2763" s="317"/>
      <c r="U2763" s="325"/>
      <c r="V2763" s="325"/>
    </row>
    <row r="2764" spans="1:22" ht="15" customHeight="1" x14ac:dyDescent="0.25">
      <c r="A2764" s="129" t="s">
        <v>835</v>
      </c>
      <c r="B2764" s="126" t="s">
        <v>2087</v>
      </c>
      <c r="C2764" s="127" t="s">
        <v>4024</v>
      </c>
      <c r="D2764" s="127" t="s">
        <v>836</v>
      </c>
      <c r="E2764" s="127" t="s">
        <v>2465</v>
      </c>
      <c r="F2764" s="128">
        <v>21.67</v>
      </c>
      <c r="G2764" s="128">
        <v>21.87</v>
      </c>
      <c r="H2764" s="128">
        <v>17.34</v>
      </c>
      <c r="I2764" s="311"/>
      <c r="J2764" s="319">
        <f>ROUND(SUMIF(Anlagenbewegungsdaten!B:B,A2764,Anlagenbewegungsdaten!C:C),3)</f>
        <v>0</v>
      </c>
      <c r="K2764" s="320">
        <f>ROUND(SUMIF(Anlagenbewegungsdaten!$B:$B,$A2764,Anlagenbewegungsdaten!$D:$D),2)</f>
        <v>0</v>
      </c>
      <c r="L2764" s="321">
        <f t="shared" si="98"/>
        <v>0</v>
      </c>
      <c r="M2764" s="341" t="s">
        <v>4950</v>
      </c>
      <c r="N2764" s="341" t="s">
        <v>4963</v>
      </c>
      <c r="O2764" s="323">
        <f>ROUND(SUMIF(Anlagenbewegungsdaten_AV!B:B,A2764,Anlagenbewegungsdaten_AV!C:C),3)</f>
        <v>0</v>
      </c>
      <c r="P2764" s="320">
        <f>ROUND(SUMIF(Anlagenbewegungsdaten_AV!$B:$B,$A2764,Anlagenbewegungsdaten_AV!$D:$D),2)</f>
        <v>0</v>
      </c>
      <c r="Q2764" s="321">
        <f t="shared" si="99"/>
        <v>0</v>
      </c>
      <c r="S2764" s="324"/>
      <c r="T2764" s="317"/>
      <c r="U2764" s="325"/>
      <c r="V2764" s="325"/>
    </row>
    <row r="2765" spans="1:22" ht="15" customHeight="1" x14ac:dyDescent="0.25">
      <c r="A2765" s="129" t="s">
        <v>837</v>
      </c>
      <c r="B2765" s="126" t="s">
        <v>2087</v>
      </c>
      <c r="C2765" s="127" t="s">
        <v>4024</v>
      </c>
      <c r="D2765" s="127" t="s">
        <v>838</v>
      </c>
      <c r="E2765" s="127" t="s">
        <v>2462</v>
      </c>
      <c r="F2765" s="128">
        <v>19.670000000000002</v>
      </c>
      <c r="G2765" s="128">
        <v>19.87</v>
      </c>
      <c r="H2765" s="128">
        <v>15.74</v>
      </c>
      <c r="I2765" s="311"/>
      <c r="J2765" s="319">
        <f>ROUND(SUMIF(Anlagenbewegungsdaten!B:B,A2765,Anlagenbewegungsdaten!C:C),3)</f>
        <v>0</v>
      </c>
      <c r="K2765" s="320">
        <f>ROUND(SUMIF(Anlagenbewegungsdaten!$B:$B,$A2765,Anlagenbewegungsdaten!$D:$D),2)</f>
        <v>0</v>
      </c>
      <c r="L2765" s="321">
        <f t="shared" si="98"/>
        <v>0</v>
      </c>
      <c r="M2765" s="341" t="s">
        <v>4950</v>
      </c>
      <c r="N2765" s="341" t="s">
        <v>4963</v>
      </c>
      <c r="O2765" s="323">
        <f>ROUND(SUMIF(Anlagenbewegungsdaten_AV!B:B,A2765,Anlagenbewegungsdaten_AV!C:C),3)</f>
        <v>0</v>
      </c>
      <c r="P2765" s="320">
        <f>ROUND(SUMIF(Anlagenbewegungsdaten_AV!$B:$B,$A2765,Anlagenbewegungsdaten_AV!$D:$D),2)</f>
        <v>0</v>
      </c>
      <c r="Q2765" s="321">
        <f t="shared" si="99"/>
        <v>0</v>
      </c>
      <c r="S2765" s="324"/>
      <c r="T2765" s="317"/>
      <c r="U2765" s="325"/>
      <c r="V2765" s="325"/>
    </row>
    <row r="2766" spans="1:22" ht="15" customHeight="1" x14ac:dyDescent="0.25">
      <c r="A2766" s="129" t="s">
        <v>839</v>
      </c>
      <c r="B2766" s="126" t="s">
        <v>2087</v>
      </c>
      <c r="C2766" s="127" t="s">
        <v>4024</v>
      </c>
      <c r="D2766" s="127" t="s">
        <v>840</v>
      </c>
      <c r="E2766" s="127" t="s">
        <v>2465</v>
      </c>
      <c r="F2766" s="128">
        <v>22.67</v>
      </c>
      <c r="G2766" s="128">
        <v>22.87</v>
      </c>
      <c r="H2766" s="128">
        <v>18.14</v>
      </c>
      <c r="I2766" s="311"/>
      <c r="J2766" s="319">
        <f>ROUND(SUMIF(Anlagenbewegungsdaten!B:B,A2766,Anlagenbewegungsdaten!C:C),3)</f>
        <v>0</v>
      </c>
      <c r="K2766" s="320">
        <f>ROUND(SUMIF(Anlagenbewegungsdaten!$B:$B,$A2766,Anlagenbewegungsdaten!$D:$D),2)</f>
        <v>0</v>
      </c>
      <c r="L2766" s="321">
        <f t="shared" si="98"/>
        <v>0</v>
      </c>
      <c r="M2766" s="341" t="s">
        <v>4950</v>
      </c>
      <c r="N2766" s="341" t="s">
        <v>4963</v>
      </c>
      <c r="O2766" s="323">
        <f>ROUND(SUMIF(Anlagenbewegungsdaten_AV!B:B,A2766,Anlagenbewegungsdaten_AV!C:C),3)</f>
        <v>0</v>
      </c>
      <c r="P2766" s="320">
        <f>ROUND(SUMIF(Anlagenbewegungsdaten_AV!$B:$B,$A2766,Anlagenbewegungsdaten_AV!$D:$D),2)</f>
        <v>0</v>
      </c>
      <c r="Q2766" s="321">
        <f t="shared" si="99"/>
        <v>0</v>
      </c>
      <c r="S2766" s="324"/>
      <c r="T2766" s="317"/>
      <c r="U2766" s="325"/>
      <c r="V2766" s="325"/>
    </row>
    <row r="2767" spans="1:22" ht="15" customHeight="1" x14ac:dyDescent="0.25">
      <c r="A2767" s="129" t="s">
        <v>841</v>
      </c>
      <c r="B2767" s="126" t="s">
        <v>2087</v>
      </c>
      <c r="C2767" s="127" t="s">
        <v>4024</v>
      </c>
      <c r="D2767" s="127" t="s">
        <v>842</v>
      </c>
      <c r="E2767" s="127" t="s">
        <v>2462</v>
      </c>
      <c r="F2767" s="128">
        <v>19.670000000000002</v>
      </c>
      <c r="G2767" s="128">
        <v>19.87</v>
      </c>
      <c r="H2767" s="128">
        <v>15.74</v>
      </c>
      <c r="I2767" s="311"/>
      <c r="J2767" s="319">
        <f>ROUND(SUMIF(Anlagenbewegungsdaten!B:B,A2767,Anlagenbewegungsdaten!C:C),3)</f>
        <v>0</v>
      </c>
      <c r="K2767" s="320">
        <f>ROUND(SUMIF(Anlagenbewegungsdaten!$B:$B,$A2767,Anlagenbewegungsdaten!$D:$D),2)</f>
        <v>0</v>
      </c>
      <c r="L2767" s="321">
        <f t="shared" si="98"/>
        <v>0</v>
      </c>
      <c r="M2767" s="341" t="s">
        <v>4950</v>
      </c>
      <c r="N2767" s="341" t="s">
        <v>4963</v>
      </c>
      <c r="O2767" s="323">
        <f>ROUND(SUMIF(Anlagenbewegungsdaten_AV!B:B,A2767,Anlagenbewegungsdaten_AV!C:C),3)</f>
        <v>0</v>
      </c>
      <c r="P2767" s="320">
        <f>ROUND(SUMIF(Anlagenbewegungsdaten_AV!$B:$B,$A2767,Anlagenbewegungsdaten_AV!$D:$D),2)</f>
        <v>0</v>
      </c>
      <c r="Q2767" s="321">
        <f t="shared" si="99"/>
        <v>0</v>
      </c>
      <c r="S2767" s="324"/>
      <c r="T2767" s="317"/>
      <c r="U2767" s="325"/>
      <c r="V2767" s="325"/>
    </row>
    <row r="2768" spans="1:22" ht="15" customHeight="1" x14ac:dyDescent="0.25">
      <c r="A2768" s="129" t="s">
        <v>843</v>
      </c>
      <c r="B2768" s="126" t="s">
        <v>2087</v>
      </c>
      <c r="C2768" s="127" t="s">
        <v>4024</v>
      </c>
      <c r="D2768" s="127" t="s">
        <v>844</v>
      </c>
      <c r="E2768" s="127" t="s">
        <v>2465</v>
      </c>
      <c r="F2768" s="128">
        <v>22.67</v>
      </c>
      <c r="G2768" s="128">
        <v>22.87</v>
      </c>
      <c r="H2768" s="128">
        <v>18.14</v>
      </c>
      <c r="I2768" s="311"/>
      <c r="J2768" s="319">
        <f>ROUND(SUMIF(Anlagenbewegungsdaten!B:B,A2768,Anlagenbewegungsdaten!C:C),3)</f>
        <v>0</v>
      </c>
      <c r="K2768" s="320">
        <f>ROUND(SUMIF(Anlagenbewegungsdaten!$B:$B,$A2768,Anlagenbewegungsdaten!$D:$D),2)</f>
        <v>0</v>
      </c>
      <c r="L2768" s="321">
        <f t="shared" si="98"/>
        <v>0</v>
      </c>
      <c r="M2768" s="341" t="s">
        <v>4950</v>
      </c>
      <c r="N2768" s="341" t="s">
        <v>4963</v>
      </c>
      <c r="O2768" s="323">
        <f>ROUND(SUMIF(Anlagenbewegungsdaten_AV!B:B,A2768,Anlagenbewegungsdaten_AV!C:C),3)</f>
        <v>0</v>
      </c>
      <c r="P2768" s="320">
        <f>ROUND(SUMIF(Anlagenbewegungsdaten_AV!$B:$B,$A2768,Anlagenbewegungsdaten_AV!$D:$D),2)</f>
        <v>0</v>
      </c>
      <c r="Q2768" s="321">
        <f t="shared" si="99"/>
        <v>0</v>
      </c>
      <c r="S2768" s="324"/>
      <c r="T2768" s="317"/>
      <c r="U2768" s="325"/>
      <c r="V2768" s="325"/>
    </row>
    <row r="2769" spans="1:22" ht="15" customHeight="1" x14ac:dyDescent="0.25">
      <c r="A2769" s="129" t="s">
        <v>845</v>
      </c>
      <c r="B2769" s="126" t="s">
        <v>2087</v>
      </c>
      <c r="C2769" s="127" t="s">
        <v>4024</v>
      </c>
      <c r="D2769" s="127" t="s">
        <v>846</v>
      </c>
      <c r="E2769" s="127" t="s">
        <v>2462</v>
      </c>
      <c r="F2769" s="128">
        <v>20.67</v>
      </c>
      <c r="G2769" s="128">
        <v>20.87</v>
      </c>
      <c r="H2769" s="128">
        <v>16.54</v>
      </c>
      <c r="I2769" s="311"/>
      <c r="J2769" s="319">
        <f>ROUND(SUMIF(Anlagenbewegungsdaten!B:B,A2769,Anlagenbewegungsdaten!C:C),3)</f>
        <v>0</v>
      </c>
      <c r="K2769" s="320">
        <f>ROUND(SUMIF(Anlagenbewegungsdaten!$B:$B,$A2769,Anlagenbewegungsdaten!$D:$D),2)</f>
        <v>0</v>
      </c>
      <c r="L2769" s="321">
        <f t="shared" si="98"/>
        <v>0</v>
      </c>
      <c r="M2769" s="341" t="s">
        <v>4950</v>
      </c>
      <c r="N2769" s="341" t="s">
        <v>4963</v>
      </c>
      <c r="O2769" s="323">
        <f>ROUND(SUMIF(Anlagenbewegungsdaten_AV!B:B,A2769,Anlagenbewegungsdaten_AV!C:C),3)</f>
        <v>0</v>
      </c>
      <c r="P2769" s="320">
        <f>ROUND(SUMIF(Anlagenbewegungsdaten_AV!$B:$B,$A2769,Anlagenbewegungsdaten_AV!$D:$D),2)</f>
        <v>0</v>
      </c>
      <c r="Q2769" s="321">
        <f t="shared" si="99"/>
        <v>0</v>
      </c>
      <c r="S2769" s="324"/>
      <c r="T2769" s="317"/>
      <c r="U2769" s="325"/>
      <c r="V2769" s="325"/>
    </row>
    <row r="2770" spans="1:22" ht="15" customHeight="1" x14ac:dyDescent="0.25">
      <c r="A2770" s="129" t="s">
        <v>847</v>
      </c>
      <c r="B2770" s="126" t="s">
        <v>2087</v>
      </c>
      <c r="C2770" s="127" t="s">
        <v>4024</v>
      </c>
      <c r="D2770" s="127" t="s">
        <v>848</v>
      </c>
      <c r="E2770" s="127" t="s">
        <v>2465</v>
      </c>
      <c r="F2770" s="128">
        <v>23.67</v>
      </c>
      <c r="G2770" s="128">
        <v>23.87</v>
      </c>
      <c r="H2770" s="128">
        <v>18.940000000000001</v>
      </c>
      <c r="I2770" s="311"/>
      <c r="J2770" s="319">
        <f>ROUND(SUMIF(Anlagenbewegungsdaten!B:B,A2770,Anlagenbewegungsdaten!C:C),3)</f>
        <v>0</v>
      </c>
      <c r="K2770" s="320">
        <f>ROUND(SUMIF(Anlagenbewegungsdaten!$B:$B,$A2770,Anlagenbewegungsdaten!$D:$D),2)</f>
        <v>0</v>
      </c>
      <c r="L2770" s="321">
        <f t="shared" si="98"/>
        <v>0</v>
      </c>
      <c r="M2770" s="341" t="s">
        <v>4950</v>
      </c>
      <c r="N2770" s="341" t="s">
        <v>4963</v>
      </c>
      <c r="O2770" s="323">
        <f>ROUND(SUMIF(Anlagenbewegungsdaten_AV!B:B,A2770,Anlagenbewegungsdaten_AV!C:C),3)</f>
        <v>0</v>
      </c>
      <c r="P2770" s="320">
        <f>ROUND(SUMIF(Anlagenbewegungsdaten_AV!$B:$B,$A2770,Anlagenbewegungsdaten_AV!$D:$D),2)</f>
        <v>0</v>
      </c>
      <c r="Q2770" s="321">
        <f t="shared" si="99"/>
        <v>0</v>
      </c>
      <c r="S2770" s="324"/>
      <c r="T2770" s="317"/>
      <c r="U2770" s="325"/>
      <c r="V2770" s="325"/>
    </row>
    <row r="2771" spans="1:22" ht="15" customHeight="1" x14ac:dyDescent="0.25">
      <c r="A2771" s="129" t="s">
        <v>849</v>
      </c>
      <c r="B2771" s="126" t="s">
        <v>2087</v>
      </c>
      <c r="C2771" s="127" t="s">
        <v>4024</v>
      </c>
      <c r="D2771" s="127" t="s">
        <v>850</v>
      </c>
      <c r="E2771" s="127" t="s">
        <v>2462</v>
      </c>
      <c r="F2771" s="128">
        <v>21.67</v>
      </c>
      <c r="G2771" s="128">
        <v>21.87</v>
      </c>
      <c r="H2771" s="128">
        <v>17.34</v>
      </c>
      <c r="I2771" s="311"/>
      <c r="J2771" s="319">
        <f>ROUND(SUMIF(Anlagenbewegungsdaten!B:B,A2771,Anlagenbewegungsdaten!C:C),3)</f>
        <v>0</v>
      </c>
      <c r="K2771" s="320">
        <f>ROUND(SUMIF(Anlagenbewegungsdaten!$B:$B,$A2771,Anlagenbewegungsdaten!$D:$D),2)</f>
        <v>0</v>
      </c>
      <c r="L2771" s="321">
        <f t="shared" si="98"/>
        <v>0</v>
      </c>
      <c r="M2771" s="341" t="s">
        <v>4950</v>
      </c>
      <c r="N2771" s="341" t="s">
        <v>4963</v>
      </c>
      <c r="O2771" s="323">
        <f>ROUND(SUMIF(Anlagenbewegungsdaten_AV!B:B,A2771,Anlagenbewegungsdaten_AV!C:C),3)</f>
        <v>0</v>
      </c>
      <c r="P2771" s="320">
        <f>ROUND(SUMIF(Anlagenbewegungsdaten_AV!$B:$B,$A2771,Anlagenbewegungsdaten_AV!$D:$D),2)</f>
        <v>0</v>
      </c>
      <c r="Q2771" s="321">
        <f t="shared" si="99"/>
        <v>0</v>
      </c>
      <c r="S2771" s="324"/>
      <c r="T2771" s="317"/>
      <c r="U2771" s="325"/>
      <c r="V2771" s="325"/>
    </row>
    <row r="2772" spans="1:22" ht="15" customHeight="1" x14ac:dyDescent="0.25">
      <c r="A2772" s="129" t="s">
        <v>851</v>
      </c>
      <c r="B2772" s="126" t="s">
        <v>2087</v>
      </c>
      <c r="C2772" s="127" t="s">
        <v>4024</v>
      </c>
      <c r="D2772" s="127" t="s">
        <v>852</v>
      </c>
      <c r="E2772" s="127" t="s">
        <v>2465</v>
      </c>
      <c r="F2772" s="128">
        <v>24.67</v>
      </c>
      <c r="G2772" s="128">
        <v>24.87</v>
      </c>
      <c r="H2772" s="128">
        <v>19.739999999999998</v>
      </c>
      <c r="I2772" s="311"/>
      <c r="J2772" s="319">
        <f>ROUND(SUMIF(Anlagenbewegungsdaten!B:B,A2772,Anlagenbewegungsdaten!C:C),3)</f>
        <v>0</v>
      </c>
      <c r="K2772" s="320">
        <f>ROUND(SUMIF(Anlagenbewegungsdaten!$B:$B,$A2772,Anlagenbewegungsdaten!$D:$D),2)</f>
        <v>0</v>
      </c>
      <c r="L2772" s="321">
        <f t="shared" si="98"/>
        <v>0</v>
      </c>
      <c r="M2772" s="341" t="s">
        <v>4950</v>
      </c>
      <c r="N2772" s="341" t="s">
        <v>4963</v>
      </c>
      <c r="O2772" s="323">
        <f>ROUND(SUMIF(Anlagenbewegungsdaten_AV!B:B,A2772,Anlagenbewegungsdaten_AV!C:C),3)</f>
        <v>0</v>
      </c>
      <c r="P2772" s="320">
        <f>ROUND(SUMIF(Anlagenbewegungsdaten_AV!$B:$B,$A2772,Anlagenbewegungsdaten_AV!$D:$D),2)</f>
        <v>0</v>
      </c>
      <c r="Q2772" s="321">
        <f t="shared" si="99"/>
        <v>0</v>
      </c>
      <c r="S2772" s="324"/>
      <c r="T2772" s="317"/>
      <c r="U2772" s="325"/>
      <c r="V2772" s="325"/>
    </row>
    <row r="2773" spans="1:22" ht="15" customHeight="1" x14ac:dyDescent="0.25">
      <c r="A2773" s="129" t="s">
        <v>853</v>
      </c>
      <c r="B2773" s="126" t="s">
        <v>2087</v>
      </c>
      <c r="C2773" s="127" t="s">
        <v>4024</v>
      </c>
      <c r="D2773" s="127" t="s">
        <v>854</v>
      </c>
      <c r="E2773" s="127" t="s">
        <v>2462</v>
      </c>
      <c r="F2773" s="128">
        <v>22.67</v>
      </c>
      <c r="G2773" s="128">
        <v>22.87</v>
      </c>
      <c r="H2773" s="128">
        <v>18.14</v>
      </c>
      <c r="I2773" s="311"/>
      <c r="J2773" s="319">
        <f>ROUND(SUMIF(Anlagenbewegungsdaten!B:B,A2773,Anlagenbewegungsdaten!C:C),3)</f>
        <v>0</v>
      </c>
      <c r="K2773" s="320">
        <f>ROUND(SUMIF(Anlagenbewegungsdaten!$B:$B,$A2773,Anlagenbewegungsdaten!$D:$D),2)</f>
        <v>0</v>
      </c>
      <c r="L2773" s="321">
        <f t="shared" si="98"/>
        <v>0</v>
      </c>
      <c r="M2773" s="341" t="s">
        <v>4950</v>
      </c>
      <c r="N2773" s="341" t="s">
        <v>4963</v>
      </c>
      <c r="O2773" s="323">
        <f>ROUND(SUMIF(Anlagenbewegungsdaten_AV!B:B,A2773,Anlagenbewegungsdaten_AV!C:C),3)</f>
        <v>0</v>
      </c>
      <c r="P2773" s="320">
        <f>ROUND(SUMIF(Anlagenbewegungsdaten_AV!$B:$B,$A2773,Anlagenbewegungsdaten_AV!$D:$D),2)</f>
        <v>0</v>
      </c>
      <c r="Q2773" s="321">
        <f t="shared" si="99"/>
        <v>0</v>
      </c>
      <c r="S2773" s="324"/>
      <c r="T2773" s="317"/>
      <c r="U2773" s="325"/>
      <c r="V2773" s="325"/>
    </row>
    <row r="2774" spans="1:22" ht="15" customHeight="1" x14ac:dyDescent="0.25">
      <c r="A2774" s="129" t="s">
        <v>855</v>
      </c>
      <c r="B2774" s="126" t="s">
        <v>2087</v>
      </c>
      <c r="C2774" s="127" t="s">
        <v>4024</v>
      </c>
      <c r="D2774" s="127" t="s">
        <v>856</v>
      </c>
      <c r="E2774" s="127" t="s">
        <v>2465</v>
      </c>
      <c r="F2774" s="128">
        <v>25.67</v>
      </c>
      <c r="G2774" s="128">
        <v>25.87</v>
      </c>
      <c r="H2774" s="128">
        <v>20.54</v>
      </c>
      <c r="I2774" s="311"/>
      <c r="J2774" s="319">
        <f>ROUND(SUMIF(Anlagenbewegungsdaten!B:B,A2774,Anlagenbewegungsdaten!C:C),3)</f>
        <v>0</v>
      </c>
      <c r="K2774" s="320">
        <f>ROUND(SUMIF(Anlagenbewegungsdaten!$B:$B,$A2774,Anlagenbewegungsdaten!$D:$D),2)</f>
        <v>0</v>
      </c>
      <c r="L2774" s="321">
        <f t="shared" si="98"/>
        <v>0</v>
      </c>
      <c r="M2774" s="341" t="s">
        <v>4950</v>
      </c>
      <c r="N2774" s="341" t="s">
        <v>4963</v>
      </c>
      <c r="O2774" s="323">
        <f>ROUND(SUMIF(Anlagenbewegungsdaten_AV!B:B,A2774,Anlagenbewegungsdaten_AV!C:C),3)</f>
        <v>0</v>
      </c>
      <c r="P2774" s="320">
        <f>ROUND(SUMIF(Anlagenbewegungsdaten_AV!$B:$B,$A2774,Anlagenbewegungsdaten_AV!$D:$D),2)</f>
        <v>0</v>
      </c>
      <c r="Q2774" s="321">
        <f t="shared" si="99"/>
        <v>0</v>
      </c>
      <c r="S2774" s="324"/>
      <c r="T2774" s="317"/>
      <c r="U2774" s="325"/>
      <c r="V2774" s="325"/>
    </row>
    <row r="2775" spans="1:22" ht="15" customHeight="1" x14ac:dyDescent="0.25">
      <c r="A2775" s="129" t="s">
        <v>857</v>
      </c>
      <c r="B2775" s="126" t="s">
        <v>2087</v>
      </c>
      <c r="C2775" s="127" t="s">
        <v>4024</v>
      </c>
      <c r="D2775" s="127" t="s">
        <v>858</v>
      </c>
      <c r="E2775" s="127" t="s">
        <v>2462</v>
      </c>
      <c r="F2775" s="128">
        <v>23.67</v>
      </c>
      <c r="G2775" s="128">
        <v>23.87</v>
      </c>
      <c r="H2775" s="128">
        <v>18.940000000000001</v>
      </c>
      <c r="I2775" s="311"/>
      <c r="J2775" s="319">
        <f>ROUND(SUMIF(Anlagenbewegungsdaten!B:B,A2775,Anlagenbewegungsdaten!C:C),3)</f>
        <v>0</v>
      </c>
      <c r="K2775" s="320">
        <f>ROUND(SUMIF(Anlagenbewegungsdaten!$B:$B,$A2775,Anlagenbewegungsdaten!$D:$D),2)</f>
        <v>0</v>
      </c>
      <c r="L2775" s="321">
        <f t="shared" si="98"/>
        <v>0</v>
      </c>
      <c r="M2775" s="341" t="s">
        <v>4950</v>
      </c>
      <c r="N2775" s="341" t="s">
        <v>4963</v>
      </c>
      <c r="O2775" s="323">
        <f>ROUND(SUMIF(Anlagenbewegungsdaten_AV!B:B,A2775,Anlagenbewegungsdaten_AV!C:C),3)</f>
        <v>0</v>
      </c>
      <c r="P2775" s="320">
        <f>ROUND(SUMIF(Anlagenbewegungsdaten_AV!$B:$B,$A2775,Anlagenbewegungsdaten_AV!$D:$D),2)</f>
        <v>0</v>
      </c>
      <c r="Q2775" s="321">
        <f t="shared" si="99"/>
        <v>0</v>
      </c>
      <c r="S2775" s="324"/>
      <c r="T2775" s="317"/>
      <c r="U2775" s="325"/>
      <c r="V2775" s="325"/>
    </row>
    <row r="2776" spans="1:22" ht="15" customHeight="1" x14ac:dyDescent="0.25">
      <c r="A2776" s="129" t="s">
        <v>859</v>
      </c>
      <c r="B2776" s="126" t="s">
        <v>2087</v>
      </c>
      <c r="C2776" s="127" t="s">
        <v>4024</v>
      </c>
      <c r="D2776" s="127" t="s">
        <v>860</v>
      </c>
      <c r="E2776" s="127" t="s">
        <v>2465</v>
      </c>
      <c r="F2776" s="128">
        <v>26.67</v>
      </c>
      <c r="G2776" s="128">
        <v>26.87</v>
      </c>
      <c r="H2776" s="128">
        <v>21.34</v>
      </c>
      <c r="I2776" s="311"/>
      <c r="J2776" s="319">
        <f>ROUND(SUMIF(Anlagenbewegungsdaten!B:B,A2776,Anlagenbewegungsdaten!C:C),3)</f>
        <v>0</v>
      </c>
      <c r="K2776" s="320">
        <f>ROUND(SUMIF(Anlagenbewegungsdaten!$B:$B,$A2776,Anlagenbewegungsdaten!$D:$D),2)</f>
        <v>0</v>
      </c>
      <c r="L2776" s="321">
        <f t="shared" si="98"/>
        <v>0</v>
      </c>
      <c r="M2776" s="341" t="s">
        <v>4950</v>
      </c>
      <c r="N2776" s="341" t="s">
        <v>4963</v>
      </c>
      <c r="O2776" s="323">
        <f>ROUND(SUMIF(Anlagenbewegungsdaten_AV!B:B,A2776,Anlagenbewegungsdaten_AV!C:C),3)</f>
        <v>0</v>
      </c>
      <c r="P2776" s="320">
        <f>ROUND(SUMIF(Anlagenbewegungsdaten_AV!$B:$B,$A2776,Anlagenbewegungsdaten_AV!$D:$D),2)</f>
        <v>0</v>
      </c>
      <c r="Q2776" s="321">
        <f t="shared" si="99"/>
        <v>0</v>
      </c>
      <c r="S2776" s="324"/>
      <c r="T2776" s="317"/>
      <c r="U2776" s="325"/>
      <c r="V2776" s="325"/>
    </row>
    <row r="2777" spans="1:22" ht="15" customHeight="1" x14ac:dyDescent="0.25">
      <c r="A2777" s="129" t="s">
        <v>861</v>
      </c>
      <c r="B2777" s="126" t="s">
        <v>2087</v>
      </c>
      <c r="C2777" s="127" t="s">
        <v>4024</v>
      </c>
      <c r="D2777" s="127" t="s">
        <v>862</v>
      </c>
      <c r="E2777" s="127" t="s">
        <v>2462</v>
      </c>
      <c r="F2777" s="128">
        <v>24.67</v>
      </c>
      <c r="G2777" s="128">
        <v>24.87</v>
      </c>
      <c r="H2777" s="128">
        <v>19.739999999999998</v>
      </c>
      <c r="I2777" s="311"/>
      <c r="J2777" s="319">
        <f>ROUND(SUMIF(Anlagenbewegungsdaten!B:B,A2777,Anlagenbewegungsdaten!C:C),3)</f>
        <v>0</v>
      </c>
      <c r="K2777" s="320">
        <f>ROUND(SUMIF(Anlagenbewegungsdaten!$B:$B,$A2777,Anlagenbewegungsdaten!$D:$D),2)</f>
        <v>0</v>
      </c>
      <c r="L2777" s="321">
        <f t="shared" si="98"/>
        <v>0</v>
      </c>
      <c r="M2777" s="341" t="s">
        <v>4950</v>
      </c>
      <c r="N2777" s="341" t="s">
        <v>4963</v>
      </c>
      <c r="O2777" s="323">
        <f>ROUND(SUMIF(Anlagenbewegungsdaten_AV!B:B,A2777,Anlagenbewegungsdaten_AV!C:C),3)</f>
        <v>0</v>
      </c>
      <c r="P2777" s="320">
        <f>ROUND(SUMIF(Anlagenbewegungsdaten_AV!$B:$B,$A2777,Anlagenbewegungsdaten_AV!$D:$D),2)</f>
        <v>0</v>
      </c>
      <c r="Q2777" s="321">
        <f t="shared" si="99"/>
        <v>0</v>
      </c>
      <c r="S2777" s="324"/>
      <c r="T2777" s="317"/>
      <c r="U2777" s="325"/>
      <c r="V2777" s="325"/>
    </row>
    <row r="2778" spans="1:22" ht="15" customHeight="1" x14ac:dyDescent="0.25">
      <c r="A2778" s="129" t="s">
        <v>863</v>
      </c>
      <c r="B2778" s="126" t="s">
        <v>2087</v>
      </c>
      <c r="C2778" s="127" t="s">
        <v>4024</v>
      </c>
      <c r="D2778" s="127" t="s">
        <v>864</v>
      </c>
      <c r="E2778" s="127" t="s">
        <v>2465</v>
      </c>
      <c r="F2778" s="128">
        <v>27.67</v>
      </c>
      <c r="G2778" s="128">
        <v>27.87</v>
      </c>
      <c r="H2778" s="128">
        <v>22.14</v>
      </c>
      <c r="I2778" s="311"/>
      <c r="J2778" s="319">
        <f>ROUND(SUMIF(Anlagenbewegungsdaten!B:B,A2778,Anlagenbewegungsdaten!C:C),3)</f>
        <v>0</v>
      </c>
      <c r="K2778" s="320">
        <f>ROUND(SUMIF(Anlagenbewegungsdaten!$B:$B,$A2778,Anlagenbewegungsdaten!$D:$D),2)</f>
        <v>0</v>
      </c>
      <c r="L2778" s="321">
        <f t="shared" si="98"/>
        <v>0</v>
      </c>
      <c r="M2778" s="341" t="s">
        <v>4950</v>
      </c>
      <c r="N2778" s="341" t="s">
        <v>4963</v>
      </c>
      <c r="O2778" s="323">
        <f>ROUND(SUMIF(Anlagenbewegungsdaten_AV!B:B,A2778,Anlagenbewegungsdaten_AV!C:C),3)</f>
        <v>0</v>
      </c>
      <c r="P2778" s="320">
        <f>ROUND(SUMIF(Anlagenbewegungsdaten_AV!$B:$B,$A2778,Anlagenbewegungsdaten_AV!$D:$D),2)</f>
        <v>0</v>
      </c>
      <c r="Q2778" s="321">
        <f t="shared" si="99"/>
        <v>0</v>
      </c>
      <c r="S2778" s="324"/>
      <c r="T2778" s="317"/>
      <c r="U2778" s="325"/>
      <c r="V2778" s="325"/>
    </row>
    <row r="2779" spans="1:22" ht="15" customHeight="1" x14ac:dyDescent="0.25">
      <c r="A2779" s="129" t="s">
        <v>865</v>
      </c>
      <c r="B2779" s="126" t="s">
        <v>2087</v>
      </c>
      <c r="C2779" s="127" t="s">
        <v>4024</v>
      </c>
      <c r="D2779" s="127" t="s">
        <v>866</v>
      </c>
      <c r="E2779" s="127" t="s">
        <v>2462</v>
      </c>
      <c r="F2779" s="128">
        <v>25.67</v>
      </c>
      <c r="G2779" s="128">
        <v>25.87</v>
      </c>
      <c r="H2779" s="128">
        <v>20.54</v>
      </c>
      <c r="I2779" s="311"/>
      <c r="J2779" s="319">
        <f>ROUND(SUMIF(Anlagenbewegungsdaten!B:B,A2779,Anlagenbewegungsdaten!C:C),3)</f>
        <v>0</v>
      </c>
      <c r="K2779" s="320">
        <f>ROUND(SUMIF(Anlagenbewegungsdaten!$B:$B,$A2779,Anlagenbewegungsdaten!$D:$D),2)</f>
        <v>0</v>
      </c>
      <c r="L2779" s="321">
        <f t="shared" si="98"/>
        <v>0</v>
      </c>
      <c r="M2779" s="341" t="s">
        <v>4950</v>
      </c>
      <c r="N2779" s="341" t="s">
        <v>4963</v>
      </c>
      <c r="O2779" s="323">
        <f>ROUND(SUMIF(Anlagenbewegungsdaten_AV!B:B,A2779,Anlagenbewegungsdaten_AV!C:C),3)</f>
        <v>0</v>
      </c>
      <c r="P2779" s="320">
        <f>ROUND(SUMIF(Anlagenbewegungsdaten_AV!$B:$B,$A2779,Anlagenbewegungsdaten_AV!$D:$D),2)</f>
        <v>0</v>
      </c>
      <c r="Q2779" s="321">
        <f t="shared" si="99"/>
        <v>0</v>
      </c>
      <c r="S2779" s="324"/>
      <c r="T2779" s="317"/>
      <c r="U2779" s="325"/>
      <c r="V2779" s="325"/>
    </row>
    <row r="2780" spans="1:22" ht="15" customHeight="1" x14ac:dyDescent="0.25">
      <c r="A2780" s="129" t="s">
        <v>867</v>
      </c>
      <c r="B2780" s="126" t="s">
        <v>2087</v>
      </c>
      <c r="C2780" s="127" t="s">
        <v>4024</v>
      </c>
      <c r="D2780" s="127" t="s">
        <v>868</v>
      </c>
      <c r="E2780" s="127" t="s">
        <v>2465</v>
      </c>
      <c r="F2780" s="128">
        <v>28.67</v>
      </c>
      <c r="G2780" s="128">
        <v>28.87</v>
      </c>
      <c r="H2780" s="128">
        <v>22.94</v>
      </c>
      <c r="I2780" s="311"/>
      <c r="J2780" s="319">
        <f>ROUND(SUMIF(Anlagenbewegungsdaten!B:B,A2780,Anlagenbewegungsdaten!C:C),3)</f>
        <v>0</v>
      </c>
      <c r="K2780" s="320">
        <f>ROUND(SUMIF(Anlagenbewegungsdaten!$B:$B,$A2780,Anlagenbewegungsdaten!$D:$D),2)</f>
        <v>0</v>
      </c>
      <c r="L2780" s="321">
        <f t="shared" si="98"/>
        <v>0</v>
      </c>
      <c r="M2780" s="341" t="s">
        <v>4950</v>
      </c>
      <c r="N2780" s="341" t="s">
        <v>4963</v>
      </c>
      <c r="O2780" s="323">
        <f>ROUND(SUMIF(Anlagenbewegungsdaten_AV!B:B,A2780,Anlagenbewegungsdaten_AV!C:C),3)</f>
        <v>0</v>
      </c>
      <c r="P2780" s="320">
        <f>ROUND(SUMIF(Anlagenbewegungsdaten_AV!$B:$B,$A2780,Anlagenbewegungsdaten_AV!$D:$D),2)</f>
        <v>0</v>
      </c>
      <c r="Q2780" s="321">
        <f t="shared" si="99"/>
        <v>0</v>
      </c>
      <c r="S2780" s="324"/>
      <c r="T2780" s="317"/>
      <c r="U2780" s="325"/>
      <c r="V2780" s="325"/>
    </row>
    <row r="2781" spans="1:22" ht="15" customHeight="1" x14ac:dyDescent="0.25">
      <c r="A2781" s="129" t="s">
        <v>869</v>
      </c>
      <c r="B2781" s="126" t="s">
        <v>2087</v>
      </c>
      <c r="C2781" s="127" t="s">
        <v>4024</v>
      </c>
      <c r="D2781" s="127" t="s">
        <v>870</v>
      </c>
      <c r="E2781" s="127" t="s">
        <v>2462</v>
      </c>
      <c r="F2781" s="128">
        <v>26.67</v>
      </c>
      <c r="G2781" s="128">
        <v>26.87</v>
      </c>
      <c r="H2781" s="128">
        <v>21.34</v>
      </c>
      <c r="I2781" s="311"/>
      <c r="J2781" s="319">
        <f>ROUND(SUMIF(Anlagenbewegungsdaten!B:B,A2781,Anlagenbewegungsdaten!C:C),3)</f>
        <v>0</v>
      </c>
      <c r="K2781" s="320">
        <f>ROUND(SUMIF(Anlagenbewegungsdaten!$B:$B,$A2781,Anlagenbewegungsdaten!$D:$D),2)</f>
        <v>0</v>
      </c>
      <c r="L2781" s="321">
        <f t="shared" si="98"/>
        <v>0</v>
      </c>
      <c r="M2781" s="341" t="s">
        <v>4950</v>
      </c>
      <c r="N2781" s="341" t="s">
        <v>4963</v>
      </c>
      <c r="O2781" s="323">
        <f>ROUND(SUMIF(Anlagenbewegungsdaten_AV!B:B,A2781,Anlagenbewegungsdaten_AV!C:C),3)</f>
        <v>0</v>
      </c>
      <c r="P2781" s="320">
        <f>ROUND(SUMIF(Anlagenbewegungsdaten_AV!$B:$B,$A2781,Anlagenbewegungsdaten_AV!$D:$D),2)</f>
        <v>0</v>
      </c>
      <c r="Q2781" s="321">
        <f t="shared" si="99"/>
        <v>0</v>
      </c>
      <c r="S2781" s="324"/>
      <c r="T2781" s="317"/>
      <c r="U2781" s="325"/>
      <c r="V2781" s="325"/>
    </row>
    <row r="2782" spans="1:22" ht="15" customHeight="1" x14ac:dyDescent="0.25">
      <c r="A2782" s="129" t="s">
        <v>871</v>
      </c>
      <c r="B2782" s="126" t="s">
        <v>2087</v>
      </c>
      <c r="C2782" s="127" t="s">
        <v>4024</v>
      </c>
      <c r="D2782" s="127" t="s">
        <v>872</v>
      </c>
      <c r="E2782" s="127" t="s">
        <v>2465</v>
      </c>
      <c r="F2782" s="128">
        <v>29.67</v>
      </c>
      <c r="G2782" s="128">
        <v>29.87</v>
      </c>
      <c r="H2782" s="128">
        <v>23.74</v>
      </c>
      <c r="I2782" s="311"/>
      <c r="J2782" s="319">
        <f>ROUND(SUMIF(Anlagenbewegungsdaten!B:B,A2782,Anlagenbewegungsdaten!C:C),3)</f>
        <v>0</v>
      </c>
      <c r="K2782" s="320">
        <f>ROUND(SUMIF(Anlagenbewegungsdaten!$B:$B,$A2782,Anlagenbewegungsdaten!$D:$D),2)</f>
        <v>0</v>
      </c>
      <c r="L2782" s="321">
        <f t="shared" si="98"/>
        <v>0</v>
      </c>
      <c r="M2782" s="341" t="s">
        <v>4950</v>
      </c>
      <c r="N2782" s="341" t="s">
        <v>4963</v>
      </c>
      <c r="O2782" s="323">
        <f>ROUND(SUMIF(Anlagenbewegungsdaten_AV!B:B,A2782,Anlagenbewegungsdaten_AV!C:C),3)</f>
        <v>0</v>
      </c>
      <c r="P2782" s="320">
        <f>ROUND(SUMIF(Anlagenbewegungsdaten_AV!$B:$B,$A2782,Anlagenbewegungsdaten_AV!$D:$D),2)</f>
        <v>0</v>
      </c>
      <c r="Q2782" s="321">
        <f t="shared" si="99"/>
        <v>0</v>
      </c>
      <c r="S2782" s="324"/>
      <c r="T2782" s="317"/>
      <c r="U2782" s="325"/>
      <c r="V2782" s="325"/>
    </row>
    <row r="2783" spans="1:22" ht="15" customHeight="1" x14ac:dyDescent="0.25">
      <c r="A2783" s="129" t="s">
        <v>873</v>
      </c>
      <c r="B2783" s="126" t="s">
        <v>2087</v>
      </c>
      <c r="C2783" s="127" t="s">
        <v>4024</v>
      </c>
      <c r="D2783" s="127" t="s">
        <v>874</v>
      </c>
      <c r="E2783" s="127" t="s">
        <v>2462</v>
      </c>
      <c r="F2783" s="128">
        <v>13.67</v>
      </c>
      <c r="G2783" s="128">
        <v>13.87</v>
      </c>
      <c r="H2783" s="128">
        <v>10.94</v>
      </c>
      <c r="I2783" s="311"/>
      <c r="J2783" s="319">
        <f>ROUND(SUMIF(Anlagenbewegungsdaten!B:B,A2783,Anlagenbewegungsdaten!C:C),3)</f>
        <v>0</v>
      </c>
      <c r="K2783" s="320">
        <f>ROUND(SUMIF(Anlagenbewegungsdaten!$B:$B,$A2783,Anlagenbewegungsdaten!$D:$D),2)</f>
        <v>0</v>
      </c>
      <c r="L2783" s="321">
        <f t="shared" si="98"/>
        <v>0</v>
      </c>
      <c r="M2783" s="341" t="s">
        <v>4950</v>
      </c>
      <c r="N2783" s="341" t="s">
        <v>4963</v>
      </c>
      <c r="O2783" s="323">
        <f>ROUND(SUMIF(Anlagenbewegungsdaten_AV!B:B,A2783,Anlagenbewegungsdaten_AV!C:C),3)</f>
        <v>0</v>
      </c>
      <c r="P2783" s="320">
        <f>ROUND(SUMIF(Anlagenbewegungsdaten_AV!$B:$B,$A2783,Anlagenbewegungsdaten_AV!$D:$D),2)</f>
        <v>0</v>
      </c>
      <c r="Q2783" s="321">
        <f t="shared" si="99"/>
        <v>0</v>
      </c>
      <c r="S2783" s="324"/>
      <c r="T2783" s="317"/>
      <c r="U2783" s="325"/>
      <c r="V2783" s="325"/>
    </row>
    <row r="2784" spans="1:22" ht="15" customHeight="1" x14ac:dyDescent="0.25">
      <c r="A2784" s="129" t="s">
        <v>875</v>
      </c>
      <c r="B2784" s="126" t="s">
        <v>2087</v>
      </c>
      <c r="C2784" s="127" t="s">
        <v>4024</v>
      </c>
      <c r="D2784" s="127" t="s">
        <v>876</v>
      </c>
      <c r="E2784" s="127" t="s">
        <v>2465</v>
      </c>
      <c r="F2784" s="128">
        <v>16.670000000000002</v>
      </c>
      <c r="G2784" s="128">
        <v>16.87</v>
      </c>
      <c r="H2784" s="128">
        <v>13.34</v>
      </c>
      <c r="I2784" s="311"/>
      <c r="J2784" s="319">
        <f>ROUND(SUMIF(Anlagenbewegungsdaten!B:B,A2784,Anlagenbewegungsdaten!C:C),3)</f>
        <v>0</v>
      </c>
      <c r="K2784" s="320">
        <f>ROUND(SUMIF(Anlagenbewegungsdaten!$B:$B,$A2784,Anlagenbewegungsdaten!$D:$D),2)</f>
        <v>0</v>
      </c>
      <c r="L2784" s="321">
        <f t="shared" si="98"/>
        <v>0</v>
      </c>
      <c r="M2784" s="341" t="s">
        <v>4950</v>
      </c>
      <c r="N2784" s="341" t="s">
        <v>4963</v>
      </c>
      <c r="O2784" s="323">
        <f>ROUND(SUMIF(Anlagenbewegungsdaten_AV!B:B,A2784,Anlagenbewegungsdaten_AV!C:C),3)</f>
        <v>0</v>
      </c>
      <c r="P2784" s="320">
        <f>ROUND(SUMIF(Anlagenbewegungsdaten_AV!$B:$B,$A2784,Anlagenbewegungsdaten_AV!$D:$D),2)</f>
        <v>0</v>
      </c>
      <c r="Q2784" s="321">
        <f t="shared" si="99"/>
        <v>0</v>
      </c>
      <c r="S2784" s="324"/>
      <c r="T2784" s="317"/>
      <c r="U2784" s="325"/>
      <c r="V2784" s="325"/>
    </row>
    <row r="2785" spans="1:22" ht="15" customHeight="1" x14ac:dyDescent="0.25">
      <c r="A2785" s="129" t="s">
        <v>877</v>
      </c>
      <c r="B2785" s="126" t="s">
        <v>2087</v>
      </c>
      <c r="C2785" s="127" t="s">
        <v>4024</v>
      </c>
      <c r="D2785" s="127" t="s">
        <v>878</v>
      </c>
      <c r="E2785" s="127" t="s">
        <v>2462</v>
      </c>
      <c r="F2785" s="128">
        <v>14.67</v>
      </c>
      <c r="G2785" s="128">
        <v>14.87</v>
      </c>
      <c r="H2785" s="128">
        <v>11.74</v>
      </c>
      <c r="I2785" s="311"/>
      <c r="J2785" s="319">
        <f>ROUND(SUMIF(Anlagenbewegungsdaten!B:B,A2785,Anlagenbewegungsdaten!C:C),3)</f>
        <v>0</v>
      </c>
      <c r="K2785" s="320">
        <f>ROUND(SUMIF(Anlagenbewegungsdaten!$B:$B,$A2785,Anlagenbewegungsdaten!$D:$D),2)</f>
        <v>0</v>
      </c>
      <c r="L2785" s="321">
        <f t="shared" si="98"/>
        <v>0</v>
      </c>
      <c r="M2785" s="341" t="s">
        <v>4950</v>
      </c>
      <c r="N2785" s="341" t="s">
        <v>4963</v>
      </c>
      <c r="O2785" s="323">
        <f>ROUND(SUMIF(Anlagenbewegungsdaten_AV!B:B,A2785,Anlagenbewegungsdaten_AV!C:C),3)</f>
        <v>0</v>
      </c>
      <c r="P2785" s="320">
        <f>ROUND(SUMIF(Anlagenbewegungsdaten_AV!$B:$B,$A2785,Anlagenbewegungsdaten_AV!$D:$D),2)</f>
        <v>0</v>
      </c>
      <c r="Q2785" s="321">
        <f t="shared" si="99"/>
        <v>0</v>
      </c>
      <c r="S2785" s="324"/>
      <c r="T2785" s="317"/>
      <c r="U2785" s="325"/>
      <c r="V2785" s="325"/>
    </row>
    <row r="2786" spans="1:22" ht="15" customHeight="1" x14ac:dyDescent="0.25">
      <c r="A2786" s="129" t="s">
        <v>879</v>
      </c>
      <c r="B2786" s="126" t="s">
        <v>2087</v>
      </c>
      <c r="C2786" s="127" t="s">
        <v>4024</v>
      </c>
      <c r="D2786" s="127" t="s">
        <v>880</v>
      </c>
      <c r="E2786" s="127" t="s">
        <v>2465</v>
      </c>
      <c r="F2786" s="128">
        <v>17.670000000000002</v>
      </c>
      <c r="G2786" s="128">
        <v>17.87</v>
      </c>
      <c r="H2786" s="128">
        <v>14.14</v>
      </c>
      <c r="I2786" s="311"/>
      <c r="J2786" s="319">
        <f>ROUND(SUMIF(Anlagenbewegungsdaten!B:B,A2786,Anlagenbewegungsdaten!C:C),3)</f>
        <v>0</v>
      </c>
      <c r="K2786" s="320">
        <f>ROUND(SUMIF(Anlagenbewegungsdaten!$B:$B,$A2786,Anlagenbewegungsdaten!$D:$D),2)</f>
        <v>0</v>
      </c>
      <c r="L2786" s="321">
        <f t="shared" si="98"/>
        <v>0</v>
      </c>
      <c r="M2786" s="341" t="s">
        <v>4950</v>
      </c>
      <c r="N2786" s="341" t="s">
        <v>4963</v>
      </c>
      <c r="O2786" s="323">
        <f>ROUND(SUMIF(Anlagenbewegungsdaten_AV!B:B,A2786,Anlagenbewegungsdaten_AV!C:C),3)</f>
        <v>0</v>
      </c>
      <c r="P2786" s="320">
        <f>ROUND(SUMIF(Anlagenbewegungsdaten_AV!$B:$B,$A2786,Anlagenbewegungsdaten_AV!$D:$D),2)</f>
        <v>0</v>
      </c>
      <c r="Q2786" s="321">
        <f t="shared" si="99"/>
        <v>0</v>
      </c>
      <c r="S2786" s="324"/>
      <c r="T2786" s="317"/>
      <c r="U2786" s="325"/>
      <c r="V2786" s="325"/>
    </row>
    <row r="2787" spans="1:22" ht="15" customHeight="1" x14ac:dyDescent="0.25">
      <c r="A2787" s="129" t="s">
        <v>881</v>
      </c>
      <c r="B2787" s="126" t="s">
        <v>2087</v>
      </c>
      <c r="C2787" s="127" t="s">
        <v>4024</v>
      </c>
      <c r="D2787" s="127" t="s">
        <v>882</v>
      </c>
      <c r="E2787" s="127" t="s">
        <v>2462</v>
      </c>
      <c r="F2787" s="128">
        <v>19.670000000000002</v>
      </c>
      <c r="G2787" s="128">
        <v>19.87</v>
      </c>
      <c r="H2787" s="128">
        <v>15.74</v>
      </c>
      <c r="I2787" s="311"/>
      <c r="J2787" s="319">
        <f>ROUND(SUMIF(Anlagenbewegungsdaten!B:B,A2787,Anlagenbewegungsdaten!C:C),3)</f>
        <v>0</v>
      </c>
      <c r="K2787" s="320">
        <f>ROUND(SUMIF(Anlagenbewegungsdaten!$B:$B,$A2787,Anlagenbewegungsdaten!$D:$D),2)</f>
        <v>0</v>
      </c>
      <c r="L2787" s="321">
        <f t="shared" si="98"/>
        <v>0</v>
      </c>
      <c r="M2787" s="341" t="s">
        <v>4950</v>
      </c>
      <c r="N2787" s="341" t="s">
        <v>4963</v>
      </c>
      <c r="O2787" s="323">
        <f>ROUND(SUMIF(Anlagenbewegungsdaten_AV!B:B,A2787,Anlagenbewegungsdaten_AV!C:C),3)</f>
        <v>0</v>
      </c>
      <c r="P2787" s="320">
        <f>ROUND(SUMIF(Anlagenbewegungsdaten_AV!$B:$B,$A2787,Anlagenbewegungsdaten_AV!$D:$D),2)</f>
        <v>0</v>
      </c>
      <c r="Q2787" s="321">
        <f t="shared" si="99"/>
        <v>0</v>
      </c>
      <c r="S2787" s="324"/>
      <c r="T2787" s="317"/>
      <c r="U2787" s="325"/>
      <c r="V2787" s="325"/>
    </row>
    <row r="2788" spans="1:22" ht="15" customHeight="1" x14ac:dyDescent="0.25">
      <c r="A2788" s="129" t="s">
        <v>883</v>
      </c>
      <c r="B2788" s="126" t="s">
        <v>2087</v>
      </c>
      <c r="C2788" s="127" t="s">
        <v>4024</v>
      </c>
      <c r="D2788" s="127" t="s">
        <v>884</v>
      </c>
      <c r="E2788" s="127" t="s">
        <v>2465</v>
      </c>
      <c r="F2788" s="128">
        <v>22.67</v>
      </c>
      <c r="G2788" s="128">
        <v>22.87</v>
      </c>
      <c r="H2788" s="128">
        <v>18.14</v>
      </c>
      <c r="I2788" s="311"/>
      <c r="J2788" s="319">
        <f>ROUND(SUMIF(Anlagenbewegungsdaten!B:B,A2788,Anlagenbewegungsdaten!C:C),3)</f>
        <v>0</v>
      </c>
      <c r="K2788" s="320">
        <f>ROUND(SUMIF(Anlagenbewegungsdaten!$B:$B,$A2788,Anlagenbewegungsdaten!$D:$D),2)</f>
        <v>0</v>
      </c>
      <c r="L2788" s="321">
        <f t="shared" si="98"/>
        <v>0</v>
      </c>
      <c r="M2788" s="341" t="s">
        <v>4950</v>
      </c>
      <c r="N2788" s="341" t="s">
        <v>4963</v>
      </c>
      <c r="O2788" s="323">
        <f>ROUND(SUMIF(Anlagenbewegungsdaten_AV!B:B,A2788,Anlagenbewegungsdaten_AV!C:C),3)</f>
        <v>0</v>
      </c>
      <c r="P2788" s="320">
        <f>ROUND(SUMIF(Anlagenbewegungsdaten_AV!$B:$B,$A2788,Anlagenbewegungsdaten_AV!$D:$D),2)</f>
        <v>0</v>
      </c>
      <c r="Q2788" s="321">
        <f t="shared" si="99"/>
        <v>0</v>
      </c>
      <c r="S2788" s="324"/>
      <c r="T2788" s="317"/>
      <c r="U2788" s="325"/>
      <c r="V2788" s="325"/>
    </row>
    <row r="2789" spans="1:22" ht="15" customHeight="1" x14ac:dyDescent="0.25">
      <c r="A2789" s="129" t="s">
        <v>885</v>
      </c>
      <c r="B2789" s="126" t="s">
        <v>2087</v>
      </c>
      <c r="C2789" s="127" t="s">
        <v>4024</v>
      </c>
      <c r="D2789" s="127" t="s">
        <v>886</v>
      </c>
      <c r="E2789" s="127" t="s">
        <v>2462</v>
      </c>
      <c r="F2789" s="128">
        <v>20.67</v>
      </c>
      <c r="G2789" s="128">
        <v>20.87</v>
      </c>
      <c r="H2789" s="128">
        <v>16.54</v>
      </c>
      <c r="I2789" s="311"/>
      <c r="J2789" s="319">
        <f>ROUND(SUMIF(Anlagenbewegungsdaten!B:B,A2789,Anlagenbewegungsdaten!C:C),3)</f>
        <v>0</v>
      </c>
      <c r="K2789" s="320">
        <f>ROUND(SUMIF(Anlagenbewegungsdaten!$B:$B,$A2789,Anlagenbewegungsdaten!$D:$D),2)</f>
        <v>0</v>
      </c>
      <c r="L2789" s="321">
        <f t="shared" si="98"/>
        <v>0</v>
      </c>
      <c r="M2789" s="341" t="s">
        <v>4950</v>
      </c>
      <c r="N2789" s="341" t="s">
        <v>4963</v>
      </c>
      <c r="O2789" s="323">
        <f>ROUND(SUMIF(Anlagenbewegungsdaten_AV!B:B,A2789,Anlagenbewegungsdaten_AV!C:C),3)</f>
        <v>0</v>
      </c>
      <c r="P2789" s="320">
        <f>ROUND(SUMIF(Anlagenbewegungsdaten_AV!$B:$B,$A2789,Anlagenbewegungsdaten_AV!$D:$D),2)</f>
        <v>0</v>
      </c>
      <c r="Q2789" s="321">
        <f t="shared" si="99"/>
        <v>0</v>
      </c>
      <c r="S2789" s="324"/>
      <c r="T2789" s="317"/>
      <c r="U2789" s="325"/>
      <c r="V2789" s="325"/>
    </row>
    <row r="2790" spans="1:22" ht="15" customHeight="1" x14ac:dyDescent="0.25">
      <c r="A2790" s="129" t="s">
        <v>887</v>
      </c>
      <c r="B2790" s="126" t="s">
        <v>2087</v>
      </c>
      <c r="C2790" s="127" t="s">
        <v>4024</v>
      </c>
      <c r="D2790" s="127" t="s">
        <v>888</v>
      </c>
      <c r="E2790" s="127" t="s">
        <v>2465</v>
      </c>
      <c r="F2790" s="128">
        <v>23.67</v>
      </c>
      <c r="G2790" s="128">
        <v>23.87</v>
      </c>
      <c r="H2790" s="128">
        <v>18.940000000000001</v>
      </c>
      <c r="I2790" s="311"/>
      <c r="J2790" s="319">
        <f>ROUND(SUMIF(Anlagenbewegungsdaten!B:B,A2790,Anlagenbewegungsdaten!C:C),3)</f>
        <v>0</v>
      </c>
      <c r="K2790" s="320">
        <f>ROUND(SUMIF(Anlagenbewegungsdaten!$B:$B,$A2790,Anlagenbewegungsdaten!$D:$D),2)</f>
        <v>0</v>
      </c>
      <c r="L2790" s="321">
        <f t="shared" si="98"/>
        <v>0</v>
      </c>
      <c r="M2790" s="341" t="s">
        <v>4950</v>
      </c>
      <c r="N2790" s="341" t="s">
        <v>4963</v>
      </c>
      <c r="O2790" s="323">
        <f>ROUND(SUMIF(Anlagenbewegungsdaten_AV!B:B,A2790,Anlagenbewegungsdaten_AV!C:C),3)</f>
        <v>0</v>
      </c>
      <c r="P2790" s="320">
        <f>ROUND(SUMIF(Anlagenbewegungsdaten_AV!$B:$B,$A2790,Anlagenbewegungsdaten_AV!$D:$D),2)</f>
        <v>0</v>
      </c>
      <c r="Q2790" s="321">
        <f t="shared" si="99"/>
        <v>0</v>
      </c>
      <c r="S2790" s="324"/>
      <c r="T2790" s="317"/>
      <c r="U2790" s="325"/>
      <c r="V2790" s="325"/>
    </row>
    <row r="2791" spans="1:22" ht="15" customHeight="1" x14ac:dyDescent="0.25">
      <c r="A2791" s="129" t="s">
        <v>889</v>
      </c>
      <c r="B2791" s="126" t="s">
        <v>2087</v>
      </c>
      <c r="C2791" s="127" t="s">
        <v>4024</v>
      </c>
      <c r="D2791" s="127" t="s">
        <v>890</v>
      </c>
      <c r="E2791" s="127" t="s">
        <v>2462</v>
      </c>
      <c r="F2791" s="128">
        <v>20.67</v>
      </c>
      <c r="G2791" s="128">
        <v>20.87</v>
      </c>
      <c r="H2791" s="128">
        <v>16.54</v>
      </c>
      <c r="I2791" s="311"/>
      <c r="J2791" s="319">
        <f>ROUND(SUMIF(Anlagenbewegungsdaten!B:B,A2791,Anlagenbewegungsdaten!C:C),3)</f>
        <v>0</v>
      </c>
      <c r="K2791" s="320">
        <f>ROUND(SUMIF(Anlagenbewegungsdaten!$B:$B,$A2791,Anlagenbewegungsdaten!$D:$D),2)</f>
        <v>0</v>
      </c>
      <c r="L2791" s="321">
        <f t="shared" si="98"/>
        <v>0</v>
      </c>
      <c r="M2791" s="341" t="s">
        <v>4950</v>
      </c>
      <c r="N2791" s="341" t="s">
        <v>4963</v>
      </c>
      <c r="O2791" s="323">
        <f>ROUND(SUMIF(Anlagenbewegungsdaten_AV!B:B,A2791,Anlagenbewegungsdaten_AV!C:C),3)</f>
        <v>0</v>
      </c>
      <c r="P2791" s="320">
        <f>ROUND(SUMIF(Anlagenbewegungsdaten_AV!$B:$B,$A2791,Anlagenbewegungsdaten_AV!$D:$D),2)</f>
        <v>0</v>
      </c>
      <c r="Q2791" s="321">
        <f t="shared" si="99"/>
        <v>0</v>
      </c>
      <c r="S2791" s="324"/>
      <c r="T2791" s="317"/>
      <c r="U2791" s="325"/>
      <c r="V2791" s="325"/>
    </row>
    <row r="2792" spans="1:22" ht="15" customHeight="1" x14ac:dyDescent="0.25">
      <c r="A2792" s="129" t="s">
        <v>891</v>
      </c>
      <c r="B2792" s="126" t="s">
        <v>2087</v>
      </c>
      <c r="C2792" s="127" t="s">
        <v>4024</v>
      </c>
      <c r="D2792" s="127" t="s">
        <v>892</v>
      </c>
      <c r="E2792" s="127" t="s">
        <v>2465</v>
      </c>
      <c r="F2792" s="128">
        <v>23.67</v>
      </c>
      <c r="G2792" s="128">
        <v>23.87</v>
      </c>
      <c r="H2792" s="128">
        <v>18.940000000000001</v>
      </c>
      <c r="I2792" s="311"/>
      <c r="J2792" s="319">
        <f>ROUND(SUMIF(Anlagenbewegungsdaten!B:B,A2792,Anlagenbewegungsdaten!C:C),3)</f>
        <v>0</v>
      </c>
      <c r="K2792" s="320">
        <f>ROUND(SUMIF(Anlagenbewegungsdaten!$B:$B,$A2792,Anlagenbewegungsdaten!$D:$D),2)</f>
        <v>0</v>
      </c>
      <c r="L2792" s="321">
        <f t="shared" si="98"/>
        <v>0</v>
      </c>
      <c r="M2792" s="341" t="s">
        <v>4950</v>
      </c>
      <c r="N2792" s="341" t="s">
        <v>4963</v>
      </c>
      <c r="O2792" s="323">
        <f>ROUND(SUMIF(Anlagenbewegungsdaten_AV!B:B,A2792,Anlagenbewegungsdaten_AV!C:C),3)</f>
        <v>0</v>
      </c>
      <c r="P2792" s="320">
        <f>ROUND(SUMIF(Anlagenbewegungsdaten_AV!$B:$B,$A2792,Anlagenbewegungsdaten_AV!$D:$D),2)</f>
        <v>0</v>
      </c>
      <c r="Q2792" s="321">
        <f t="shared" si="99"/>
        <v>0</v>
      </c>
      <c r="S2792" s="324"/>
      <c r="T2792" s="317"/>
      <c r="U2792" s="325"/>
      <c r="V2792" s="325"/>
    </row>
    <row r="2793" spans="1:22" ht="15" customHeight="1" x14ac:dyDescent="0.25">
      <c r="A2793" s="129" t="s">
        <v>893</v>
      </c>
      <c r="B2793" s="126" t="s">
        <v>2087</v>
      </c>
      <c r="C2793" s="127" t="s">
        <v>4024</v>
      </c>
      <c r="D2793" s="127" t="s">
        <v>894</v>
      </c>
      <c r="E2793" s="127" t="s">
        <v>2462</v>
      </c>
      <c r="F2793" s="128">
        <v>21.67</v>
      </c>
      <c r="G2793" s="128">
        <v>21.87</v>
      </c>
      <c r="H2793" s="128">
        <v>17.34</v>
      </c>
      <c r="I2793" s="311"/>
      <c r="J2793" s="319">
        <f>ROUND(SUMIF(Anlagenbewegungsdaten!B:B,A2793,Anlagenbewegungsdaten!C:C),3)</f>
        <v>0</v>
      </c>
      <c r="K2793" s="320">
        <f>ROUND(SUMIF(Anlagenbewegungsdaten!$B:$B,$A2793,Anlagenbewegungsdaten!$D:$D),2)</f>
        <v>0</v>
      </c>
      <c r="L2793" s="321">
        <f t="shared" si="98"/>
        <v>0</v>
      </c>
      <c r="M2793" s="341" t="s">
        <v>4950</v>
      </c>
      <c r="N2793" s="341" t="s">
        <v>4963</v>
      </c>
      <c r="O2793" s="323">
        <f>ROUND(SUMIF(Anlagenbewegungsdaten_AV!B:B,A2793,Anlagenbewegungsdaten_AV!C:C),3)</f>
        <v>0</v>
      </c>
      <c r="P2793" s="320">
        <f>ROUND(SUMIF(Anlagenbewegungsdaten_AV!$B:$B,$A2793,Anlagenbewegungsdaten_AV!$D:$D),2)</f>
        <v>0</v>
      </c>
      <c r="Q2793" s="321">
        <f t="shared" si="99"/>
        <v>0</v>
      </c>
      <c r="S2793" s="324"/>
      <c r="T2793" s="317"/>
      <c r="U2793" s="325"/>
      <c r="V2793" s="325"/>
    </row>
    <row r="2794" spans="1:22" ht="15" customHeight="1" x14ac:dyDescent="0.25">
      <c r="A2794" s="129" t="s">
        <v>895</v>
      </c>
      <c r="B2794" s="126" t="s">
        <v>2087</v>
      </c>
      <c r="C2794" s="127" t="s">
        <v>4024</v>
      </c>
      <c r="D2794" s="127" t="s">
        <v>896</v>
      </c>
      <c r="E2794" s="127" t="s">
        <v>2465</v>
      </c>
      <c r="F2794" s="128">
        <v>24.67</v>
      </c>
      <c r="G2794" s="128">
        <v>24.87</v>
      </c>
      <c r="H2794" s="128">
        <v>19.739999999999998</v>
      </c>
      <c r="I2794" s="311"/>
      <c r="J2794" s="319">
        <f>ROUND(SUMIF(Anlagenbewegungsdaten!B:B,A2794,Anlagenbewegungsdaten!C:C),3)</f>
        <v>0</v>
      </c>
      <c r="K2794" s="320">
        <f>ROUND(SUMIF(Anlagenbewegungsdaten!$B:$B,$A2794,Anlagenbewegungsdaten!$D:$D),2)</f>
        <v>0</v>
      </c>
      <c r="L2794" s="321">
        <f t="shared" si="98"/>
        <v>0</v>
      </c>
      <c r="M2794" s="341" t="s">
        <v>4950</v>
      </c>
      <c r="N2794" s="341" t="s">
        <v>4963</v>
      </c>
      <c r="O2794" s="323">
        <f>ROUND(SUMIF(Anlagenbewegungsdaten_AV!B:B,A2794,Anlagenbewegungsdaten_AV!C:C),3)</f>
        <v>0</v>
      </c>
      <c r="P2794" s="320">
        <f>ROUND(SUMIF(Anlagenbewegungsdaten_AV!$B:$B,$A2794,Anlagenbewegungsdaten_AV!$D:$D),2)</f>
        <v>0</v>
      </c>
      <c r="Q2794" s="321">
        <f t="shared" si="99"/>
        <v>0</v>
      </c>
      <c r="S2794" s="324"/>
      <c r="T2794" s="317"/>
      <c r="U2794" s="325"/>
      <c r="V2794" s="325"/>
    </row>
    <row r="2795" spans="1:22" ht="15" customHeight="1" x14ac:dyDescent="0.25">
      <c r="A2795" s="129" t="s">
        <v>897</v>
      </c>
      <c r="B2795" s="126" t="s">
        <v>2087</v>
      </c>
      <c r="C2795" s="127" t="s">
        <v>4024</v>
      </c>
      <c r="D2795" s="127" t="s">
        <v>898</v>
      </c>
      <c r="E2795" s="127" t="s">
        <v>2462</v>
      </c>
      <c r="F2795" s="128">
        <v>22.67</v>
      </c>
      <c r="G2795" s="128">
        <v>22.87</v>
      </c>
      <c r="H2795" s="128">
        <v>18.14</v>
      </c>
      <c r="I2795" s="311"/>
      <c r="J2795" s="319">
        <f>ROUND(SUMIF(Anlagenbewegungsdaten!B:B,A2795,Anlagenbewegungsdaten!C:C),3)</f>
        <v>0</v>
      </c>
      <c r="K2795" s="320">
        <f>ROUND(SUMIF(Anlagenbewegungsdaten!$B:$B,$A2795,Anlagenbewegungsdaten!$D:$D),2)</f>
        <v>0</v>
      </c>
      <c r="L2795" s="321">
        <f t="shared" si="98"/>
        <v>0</v>
      </c>
      <c r="M2795" s="341" t="s">
        <v>4950</v>
      </c>
      <c r="N2795" s="341" t="s">
        <v>4963</v>
      </c>
      <c r="O2795" s="323">
        <f>ROUND(SUMIF(Anlagenbewegungsdaten_AV!B:B,A2795,Anlagenbewegungsdaten_AV!C:C),3)</f>
        <v>0</v>
      </c>
      <c r="P2795" s="320">
        <f>ROUND(SUMIF(Anlagenbewegungsdaten_AV!$B:$B,$A2795,Anlagenbewegungsdaten_AV!$D:$D),2)</f>
        <v>0</v>
      </c>
      <c r="Q2795" s="321">
        <f t="shared" si="99"/>
        <v>0</v>
      </c>
      <c r="S2795" s="324"/>
      <c r="T2795" s="317"/>
      <c r="U2795" s="325"/>
      <c r="V2795" s="325"/>
    </row>
    <row r="2796" spans="1:22" ht="15" customHeight="1" x14ac:dyDescent="0.25">
      <c r="A2796" s="129" t="s">
        <v>899</v>
      </c>
      <c r="B2796" s="126" t="s">
        <v>2087</v>
      </c>
      <c r="C2796" s="127" t="s">
        <v>4024</v>
      </c>
      <c r="D2796" s="127" t="s">
        <v>900</v>
      </c>
      <c r="E2796" s="127" t="s">
        <v>2465</v>
      </c>
      <c r="F2796" s="128">
        <v>25.67</v>
      </c>
      <c r="G2796" s="128">
        <v>25.87</v>
      </c>
      <c r="H2796" s="128">
        <v>20.54</v>
      </c>
      <c r="I2796" s="311"/>
      <c r="J2796" s="319">
        <f>ROUND(SUMIF(Anlagenbewegungsdaten!B:B,A2796,Anlagenbewegungsdaten!C:C),3)</f>
        <v>0</v>
      </c>
      <c r="K2796" s="320">
        <f>ROUND(SUMIF(Anlagenbewegungsdaten!$B:$B,$A2796,Anlagenbewegungsdaten!$D:$D),2)</f>
        <v>0</v>
      </c>
      <c r="L2796" s="321">
        <f t="shared" si="98"/>
        <v>0</v>
      </c>
      <c r="M2796" s="341" t="s">
        <v>4950</v>
      </c>
      <c r="N2796" s="341" t="s">
        <v>4963</v>
      </c>
      <c r="O2796" s="323">
        <f>ROUND(SUMIF(Anlagenbewegungsdaten_AV!B:B,A2796,Anlagenbewegungsdaten_AV!C:C),3)</f>
        <v>0</v>
      </c>
      <c r="P2796" s="320">
        <f>ROUND(SUMIF(Anlagenbewegungsdaten_AV!$B:$B,$A2796,Anlagenbewegungsdaten_AV!$D:$D),2)</f>
        <v>0</v>
      </c>
      <c r="Q2796" s="321">
        <f t="shared" si="99"/>
        <v>0</v>
      </c>
      <c r="S2796" s="324"/>
      <c r="T2796" s="317"/>
      <c r="U2796" s="325"/>
      <c r="V2796" s="325"/>
    </row>
    <row r="2797" spans="1:22" ht="15" customHeight="1" x14ac:dyDescent="0.25">
      <c r="A2797" s="129" t="s">
        <v>901</v>
      </c>
      <c r="B2797" s="126" t="s">
        <v>2087</v>
      </c>
      <c r="C2797" s="127" t="s">
        <v>4024</v>
      </c>
      <c r="D2797" s="127" t="s">
        <v>902</v>
      </c>
      <c r="E2797" s="127" t="s">
        <v>2462</v>
      </c>
      <c r="F2797" s="128">
        <v>23.67</v>
      </c>
      <c r="G2797" s="128">
        <v>23.87</v>
      </c>
      <c r="H2797" s="128">
        <v>18.940000000000001</v>
      </c>
      <c r="I2797" s="311"/>
      <c r="J2797" s="319">
        <f>ROUND(SUMIF(Anlagenbewegungsdaten!B:B,A2797,Anlagenbewegungsdaten!C:C),3)</f>
        <v>0</v>
      </c>
      <c r="K2797" s="320">
        <f>ROUND(SUMIF(Anlagenbewegungsdaten!$B:$B,$A2797,Anlagenbewegungsdaten!$D:$D),2)</f>
        <v>0</v>
      </c>
      <c r="L2797" s="321">
        <f t="shared" si="98"/>
        <v>0</v>
      </c>
      <c r="M2797" s="341" t="s">
        <v>4950</v>
      </c>
      <c r="N2797" s="341" t="s">
        <v>4963</v>
      </c>
      <c r="O2797" s="323">
        <f>ROUND(SUMIF(Anlagenbewegungsdaten_AV!B:B,A2797,Anlagenbewegungsdaten_AV!C:C),3)</f>
        <v>0</v>
      </c>
      <c r="P2797" s="320">
        <f>ROUND(SUMIF(Anlagenbewegungsdaten_AV!$B:$B,$A2797,Anlagenbewegungsdaten_AV!$D:$D),2)</f>
        <v>0</v>
      </c>
      <c r="Q2797" s="321">
        <f t="shared" si="99"/>
        <v>0</v>
      </c>
      <c r="S2797" s="324"/>
      <c r="T2797" s="317"/>
      <c r="U2797" s="325"/>
      <c r="V2797" s="325"/>
    </row>
    <row r="2798" spans="1:22" ht="15" customHeight="1" x14ac:dyDescent="0.25">
      <c r="A2798" s="129" t="s">
        <v>903</v>
      </c>
      <c r="B2798" s="126" t="s">
        <v>2087</v>
      </c>
      <c r="C2798" s="127" t="s">
        <v>4024</v>
      </c>
      <c r="D2798" s="127" t="s">
        <v>904</v>
      </c>
      <c r="E2798" s="127" t="s">
        <v>2465</v>
      </c>
      <c r="F2798" s="128">
        <v>26.67</v>
      </c>
      <c r="G2798" s="128">
        <v>26.87</v>
      </c>
      <c r="H2798" s="128">
        <v>21.34</v>
      </c>
      <c r="I2798" s="311"/>
      <c r="J2798" s="319">
        <f>ROUND(SUMIF(Anlagenbewegungsdaten!B:B,A2798,Anlagenbewegungsdaten!C:C),3)</f>
        <v>0</v>
      </c>
      <c r="K2798" s="320">
        <f>ROUND(SUMIF(Anlagenbewegungsdaten!$B:$B,$A2798,Anlagenbewegungsdaten!$D:$D),2)</f>
        <v>0</v>
      </c>
      <c r="L2798" s="321">
        <f t="shared" si="98"/>
        <v>0</v>
      </c>
      <c r="M2798" s="341" t="s">
        <v>4950</v>
      </c>
      <c r="N2798" s="341" t="s">
        <v>4963</v>
      </c>
      <c r="O2798" s="323">
        <f>ROUND(SUMIF(Anlagenbewegungsdaten_AV!B:B,A2798,Anlagenbewegungsdaten_AV!C:C),3)</f>
        <v>0</v>
      </c>
      <c r="P2798" s="320">
        <f>ROUND(SUMIF(Anlagenbewegungsdaten_AV!$B:$B,$A2798,Anlagenbewegungsdaten_AV!$D:$D),2)</f>
        <v>0</v>
      </c>
      <c r="Q2798" s="321">
        <f t="shared" si="99"/>
        <v>0</v>
      </c>
      <c r="S2798" s="324"/>
      <c r="T2798" s="317"/>
      <c r="U2798" s="325"/>
      <c r="V2798" s="325"/>
    </row>
    <row r="2799" spans="1:22" ht="15" customHeight="1" x14ac:dyDescent="0.25">
      <c r="A2799" s="129" t="s">
        <v>905</v>
      </c>
      <c r="B2799" s="126" t="s">
        <v>2087</v>
      </c>
      <c r="C2799" s="127" t="s">
        <v>4024</v>
      </c>
      <c r="D2799" s="127" t="s">
        <v>906</v>
      </c>
      <c r="E2799" s="127" t="s">
        <v>2462</v>
      </c>
      <c r="F2799" s="128">
        <v>24.67</v>
      </c>
      <c r="G2799" s="128">
        <v>24.87</v>
      </c>
      <c r="H2799" s="128">
        <v>19.739999999999998</v>
      </c>
      <c r="I2799" s="311"/>
      <c r="J2799" s="319">
        <f>ROUND(SUMIF(Anlagenbewegungsdaten!B:B,A2799,Anlagenbewegungsdaten!C:C),3)</f>
        <v>0</v>
      </c>
      <c r="K2799" s="320">
        <f>ROUND(SUMIF(Anlagenbewegungsdaten!$B:$B,$A2799,Anlagenbewegungsdaten!$D:$D),2)</f>
        <v>0</v>
      </c>
      <c r="L2799" s="321">
        <f t="shared" si="98"/>
        <v>0</v>
      </c>
      <c r="M2799" s="341" t="s">
        <v>4950</v>
      </c>
      <c r="N2799" s="341" t="s">
        <v>4963</v>
      </c>
      <c r="O2799" s="323">
        <f>ROUND(SUMIF(Anlagenbewegungsdaten_AV!B:B,A2799,Anlagenbewegungsdaten_AV!C:C),3)</f>
        <v>0</v>
      </c>
      <c r="P2799" s="320">
        <f>ROUND(SUMIF(Anlagenbewegungsdaten_AV!$B:$B,$A2799,Anlagenbewegungsdaten_AV!$D:$D),2)</f>
        <v>0</v>
      </c>
      <c r="Q2799" s="321">
        <f t="shared" si="99"/>
        <v>0</v>
      </c>
      <c r="S2799" s="324"/>
      <c r="T2799" s="317"/>
      <c r="U2799" s="325"/>
      <c r="V2799" s="325"/>
    </row>
    <row r="2800" spans="1:22" ht="15" customHeight="1" x14ac:dyDescent="0.25">
      <c r="A2800" s="129" t="s">
        <v>907</v>
      </c>
      <c r="B2800" s="126" t="s">
        <v>2087</v>
      </c>
      <c r="C2800" s="127" t="s">
        <v>4024</v>
      </c>
      <c r="D2800" s="127" t="s">
        <v>908</v>
      </c>
      <c r="E2800" s="127" t="s">
        <v>2465</v>
      </c>
      <c r="F2800" s="128">
        <v>27.67</v>
      </c>
      <c r="G2800" s="128">
        <v>27.87</v>
      </c>
      <c r="H2800" s="128">
        <v>22.14</v>
      </c>
      <c r="I2800" s="311"/>
      <c r="J2800" s="319">
        <f>ROUND(SUMIF(Anlagenbewegungsdaten!B:B,A2800,Anlagenbewegungsdaten!C:C),3)</f>
        <v>0</v>
      </c>
      <c r="K2800" s="320">
        <f>ROUND(SUMIF(Anlagenbewegungsdaten!$B:$B,$A2800,Anlagenbewegungsdaten!$D:$D),2)</f>
        <v>0</v>
      </c>
      <c r="L2800" s="321">
        <f t="shared" si="98"/>
        <v>0</v>
      </c>
      <c r="M2800" s="341" t="s">
        <v>4950</v>
      </c>
      <c r="N2800" s="341" t="s">
        <v>4963</v>
      </c>
      <c r="O2800" s="323">
        <f>ROUND(SUMIF(Anlagenbewegungsdaten_AV!B:B,A2800,Anlagenbewegungsdaten_AV!C:C),3)</f>
        <v>0</v>
      </c>
      <c r="P2800" s="320">
        <f>ROUND(SUMIF(Anlagenbewegungsdaten_AV!$B:$B,$A2800,Anlagenbewegungsdaten_AV!$D:$D),2)</f>
        <v>0</v>
      </c>
      <c r="Q2800" s="321">
        <f t="shared" si="99"/>
        <v>0</v>
      </c>
      <c r="S2800" s="324"/>
      <c r="T2800" s="317"/>
      <c r="U2800" s="325"/>
      <c r="V2800" s="325"/>
    </row>
    <row r="2801" spans="1:22" ht="15" customHeight="1" x14ac:dyDescent="0.25">
      <c r="A2801" s="129" t="s">
        <v>909</v>
      </c>
      <c r="B2801" s="126" t="s">
        <v>2087</v>
      </c>
      <c r="C2801" s="127" t="s">
        <v>4024</v>
      </c>
      <c r="D2801" s="127" t="s">
        <v>910</v>
      </c>
      <c r="E2801" s="127" t="s">
        <v>2462</v>
      </c>
      <c r="F2801" s="128">
        <v>25.67</v>
      </c>
      <c r="G2801" s="128">
        <v>25.87</v>
      </c>
      <c r="H2801" s="128">
        <v>20.54</v>
      </c>
      <c r="I2801" s="311"/>
      <c r="J2801" s="319">
        <f>ROUND(SUMIF(Anlagenbewegungsdaten!B:B,A2801,Anlagenbewegungsdaten!C:C),3)</f>
        <v>0</v>
      </c>
      <c r="K2801" s="320">
        <f>ROUND(SUMIF(Anlagenbewegungsdaten!$B:$B,$A2801,Anlagenbewegungsdaten!$D:$D),2)</f>
        <v>0</v>
      </c>
      <c r="L2801" s="321">
        <f t="shared" si="98"/>
        <v>0</v>
      </c>
      <c r="M2801" s="341" t="s">
        <v>4950</v>
      </c>
      <c r="N2801" s="341" t="s">
        <v>4963</v>
      </c>
      <c r="O2801" s="323">
        <f>ROUND(SUMIF(Anlagenbewegungsdaten_AV!B:B,A2801,Anlagenbewegungsdaten_AV!C:C),3)</f>
        <v>0</v>
      </c>
      <c r="P2801" s="320">
        <f>ROUND(SUMIF(Anlagenbewegungsdaten_AV!$B:$B,$A2801,Anlagenbewegungsdaten_AV!$D:$D),2)</f>
        <v>0</v>
      </c>
      <c r="Q2801" s="321">
        <f t="shared" si="99"/>
        <v>0</v>
      </c>
      <c r="S2801" s="324"/>
      <c r="T2801" s="317"/>
      <c r="U2801" s="325"/>
      <c r="V2801" s="325"/>
    </row>
    <row r="2802" spans="1:22" ht="15" customHeight="1" x14ac:dyDescent="0.25">
      <c r="A2802" s="129" t="s">
        <v>911</v>
      </c>
      <c r="B2802" s="126" t="s">
        <v>2087</v>
      </c>
      <c r="C2802" s="127" t="s">
        <v>4024</v>
      </c>
      <c r="D2802" s="127" t="s">
        <v>912</v>
      </c>
      <c r="E2802" s="127" t="s">
        <v>2465</v>
      </c>
      <c r="F2802" s="128">
        <v>28.67</v>
      </c>
      <c r="G2802" s="128">
        <v>28.87</v>
      </c>
      <c r="H2802" s="128">
        <v>22.94</v>
      </c>
      <c r="I2802" s="311"/>
      <c r="J2802" s="319">
        <f>ROUND(SUMIF(Anlagenbewegungsdaten!B:B,A2802,Anlagenbewegungsdaten!C:C),3)</f>
        <v>0</v>
      </c>
      <c r="K2802" s="320">
        <f>ROUND(SUMIF(Anlagenbewegungsdaten!$B:$B,$A2802,Anlagenbewegungsdaten!$D:$D),2)</f>
        <v>0</v>
      </c>
      <c r="L2802" s="321">
        <f t="shared" si="98"/>
        <v>0</v>
      </c>
      <c r="M2802" s="341" t="s">
        <v>4950</v>
      </c>
      <c r="N2802" s="341" t="s">
        <v>4963</v>
      </c>
      <c r="O2802" s="323">
        <f>ROUND(SUMIF(Anlagenbewegungsdaten_AV!B:B,A2802,Anlagenbewegungsdaten_AV!C:C),3)</f>
        <v>0</v>
      </c>
      <c r="P2802" s="320">
        <f>ROUND(SUMIF(Anlagenbewegungsdaten_AV!$B:$B,$A2802,Anlagenbewegungsdaten_AV!$D:$D),2)</f>
        <v>0</v>
      </c>
      <c r="Q2802" s="321">
        <f t="shared" si="99"/>
        <v>0</v>
      </c>
      <c r="S2802" s="324"/>
      <c r="T2802" s="317"/>
      <c r="U2802" s="325"/>
      <c r="V2802" s="325"/>
    </row>
    <row r="2803" spans="1:22" ht="15" customHeight="1" x14ac:dyDescent="0.25">
      <c r="A2803" s="129" t="s">
        <v>913</v>
      </c>
      <c r="B2803" s="126" t="s">
        <v>2087</v>
      </c>
      <c r="C2803" s="127" t="s">
        <v>4024</v>
      </c>
      <c r="D2803" s="127" t="s">
        <v>914</v>
      </c>
      <c r="E2803" s="127" t="s">
        <v>2462</v>
      </c>
      <c r="F2803" s="128">
        <v>26.67</v>
      </c>
      <c r="G2803" s="128">
        <v>26.87</v>
      </c>
      <c r="H2803" s="128">
        <v>21.34</v>
      </c>
      <c r="I2803" s="311"/>
      <c r="J2803" s="319">
        <f>ROUND(SUMIF(Anlagenbewegungsdaten!B:B,A2803,Anlagenbewegungsdaten!C:C),3)</f>
        <v>0</v>
      </c>
      <c r="K2803" s="320">
        <f>ROUND(SUMIF(Anlagenbewegungsdaten!$B:$B,$A2803,Anlagenbewegungsdaten!$D:$D),2)</f>
        <v>0</v>
      </c>
      <c r="L2803" s="321">
        <f t="shared" si="98"/>
        <v>0</v>
      </c>
      <c r="M2803" s="341" t="s">
        <v>4950</v>
      </c>
      <c r="N2803" s="341" t="s">
        <v>4963</v>
      </c>
      <c r="O2803" s="323">
        <f>ROUND(SUMIF(Anlagenbewegungsdaten_AV!B:B,A2803,Anlagenbewegungsdaten_AV!C:C),3)</f>
        <v>0</v>
      </c>
      <c r="P2803" s="320">
        <f>ROUND(SUMIF(Anlagenbewegungsdaten_AV!$B:$B,$A2803,Anlagenbewegungsdaten_AV!$D:$D),2)</f>
        <v>0</v>
      </c>
      <c r="Q2803" s="321">
        <f t="shared" si="99"/>
        <v>0</v>
      </c>
      <c r="S2803" s="324"/>
      <c r="T2803" s="317"/>
      <c r="U2803" s="325"/>
      <c r="V2803" s="325"/>
    </row>
    <row r="2804" spans="1:22" ht="15" customHeight="1" x14ac:dyDescent="0.25">
      <c r="A2804" s="129" t="s">
        <v>915</v>
      </c>
      <c r="B2804" s="126" t="s">
        <v>2087</v>
      </c>
      <c r="C2804" s="127" t="s">
        <v>4024</v>
      </c>
      <c r="D2804" s="127" t="s">
        <v>916</v>
      </c>
      <c r="E2804" s="127" t="s">
        <v>2465</v>
      </c>
      <c r="F2804" s="128">
        <v>29.67</v>
      </c>
      <c r="G2804" s="128">
        <v>29.87</v>
      </c>
      <c r="H2804" s="128">
        <v>23.74</v>
      </c>
      <c r="I2804" s="311"/>
      <c r="J2804" s="319">
        <f>ROUND(SUMIF(Anlagenbewegungsdaten!B:B,A2804,Anlagenbewegungsdaten!C:C),3)</f>
        <v>0</v>
      </c>
      <c r="K2804" s="320">
        <f>ROUND(SUMIF(Anlagenbewegungsdaten!$B:$B,$A2804,Anlagenbewegungsdaten!$D:$D),2)</f>
        <v>0</v>
      </c>
      <c r="L2804" s="321">
        <f t="shared" si="98"/>
        <v>0</v>
      </c>
      <c r="M2804" s="341" t="s">
        <v>4950</v>
      </c>
      <c r="N2804" s="341" t="s">
        <v>4963</v>
      </c>
      <c r="O2804" s="323">
        <f>ROUND(SUMIF(Anlagenbewegungsdaten_AV!B:B,A2804,Anlagenbewegungsdaten_AV!C:C),3)</f>
        <v>0</v>
      </c>
      <c r="P2804" s="320">
        <f>ROUND(SUMIF(Anlagenbewegungsdaten_AV!$B:$B,$A2804,Anlagenbewegungsdaten_AV!$D:$D),2)</f>
        <v>0</v>
      </c>
      <c r="Q2804" s="321">
        <f t="shared" si="99"/>
        <v>0</v>
      </c>
      <c r="S2804" s="324"/>
      <c r="T2804" s="317"/>
      <c r="U2804" s="325"/>
      <c r="V2804" s="325"/>
    </row>
    <row r="2805" spans="1:22" ht="15" customHeight="1" x14ac:dyDescent="0.25">
      <c r="A2805" s="129" t="s">
        <v>917</v>
      </c>
      <c r="B2805" s="126" t="s">
        <v>2087</v>
      </c>
      <c r="C2805" s="127" t="s">
        <v>4024</v>
      </c>
      <c r="D2805" s="127" t="s">
        <v>918</v>
      </c>
      <c r="E2805" s="127" t="s">
        <v>2462</v>
      </c>
      <c r="F2805" s="128">
        <v>27.67</v>
      </c>
      <c r="G2805" s="128">
        <v>27.87</v>
      </c>
      <c r="H2805" s="128">
        <v>22.14</v>
      </c>
      <c r="I2805" s="311"/>
      <c r="J2805" s="319">
        <f>ROUND(SUMIF(Anlagenbewegungsdaten!B:B,A2805,Anlagenbewegungsdaten!C:C),3)</f>
        <v>0</v>
      </c>
      <c r="K2805" s="320">
        <f>ROUND(SUMIF(Anlagenbewegungsdaten!$B:$B,$A2805,Anlagenbewegungsdaten!$D:$D),2)</f>
        <v>0</v>
      </c>
      <c r="L2805" s="321">
        <f t="shared" si="98"/>
        <v>0</v>
      </c>
      <c r="M2805" s="341" t="s">
        <v>4950</v>
      </c>
      <c r="N2805" s="341" t="s">
        <v>4963</v>
      </c>
      <c r="O2805" s="323">
        <f>ROUND(SUMIF(Anlagenbewegungsdaten_AV!B:B,A2805,Anlagenbewegungsdaten_AV!C:C),3)</f>
        <v>0</v>
      </c>
      <c r="P2805" s="320">
        <f>ROUND(SUMIF(Anlagenbewegungsdaten_AV!$B:$B,$A2805,Anlagenbewegungsdaten_AV!$D:$D),2)</f>
        <v>0</v>
      </c>
      <c r="Q2805" s="321">
        <f t="shared" si="99"/>
        <v>0</v>
      </c>
      <c r="S2805" s="324"/>
      <c r="T2805" s="317"/>
      <c r="U2805" s="325"/>
      <c r="V2805" s="325"/>
    </row>
    <row r="2806" spans="1:22" ht="15" customHeight="1" x14ac:dyDescent="0.25">
      <c r="A2806" s="129" t="s">
        <v>919</v>
      </c>
      <c r="B2806" s="126" t="s">
        <v>2087</v>
      </c>
      <c r="C2806" s="127" t="s">
        <v>4024</v>
      </c>
      <c r="D2806" s="127" t="s">
        <v>920</v>
      </c>
      <c r="E2806" s="127" t="s">
        <v>2465</v>
      </c>
      <c r="F2806" s="128">
        <v>30.67</v>
      </c>
      <c r="G2806" s="128">
        <v>30.87</v>
      </c>
      <c r="H2806" s="128">
        <v>24.54</v>
      </c>
      <c r="I2806" s="311"/>
      <c r="J2806" s="319">
        <f>ROUND(SUMIF(Anlagenbewegungsdaten!B:B,A2806,Anlagenbewegungsdaten!C:C),3)</f>
        <v>0</v>
      </c>
      <c r="K2806" s="320">
        <f>ROUND(SUMIF(Anlagenbewegungsdaten!$B:$B,$A2806,Anlagenbewegungsdaten!$D:$D),2)</f>
        <v>0</v>
      </c>
      <c r="L2806" s="321">
        <f t="shared" si="98"/>
        <v>0</v>
      </c>
      <c r="M2806" s="341" t="s">
        <v>4950</v>
      </c>
      <c r="N2806" s="341" t="s">
        <v>4963</v>
      </c>
      <c r="O2806" s="323">
        <f>ROUND(SUMIF(Anlagenbewegungsdaten_AV!B:B,A2806,Anlagenbewegungsdaten_AV!C:C),3)</f>
        <v>0</v>
      </c>
      <c r="P2806" s="320">
        <f>ROUND(SUMIF(Anlagenbewegungsdaten_AV!$B:$B,$A2806,Anlagenbewegungsdaten_AV!$D:$D),2)</f>
        <v>0</v>
      </c>
      <c r="Q2806" s="321">
        <f t="shared" si="99"/>
        <v>0</v>
      </c>
      <c r="S2806" s="324"/>
      <c r="T2806" s="317"/>
      <c r="U2806" s="325"/>
      <c r="V2806" s="325"/>
    </row>
    <row r="2807" spans="1:22" ht="15" customHeight="1" x14ac:dyDescent="0.25">
      <c r="A2807" s="129" t="s">
        <v>921</v>
      </c>
      <c r="B2807" s="126" t="s">
        <v>2087</v>
      </c>
      <c r="C2807" s="127" t="s">
        <v>4024</v>
      </c>
      <c r="D2807" s="127" t="s">
        <v>922</v>
      </c>
      <c r="E2807" s="127" t="s">
        <v>2462</v>
      </c>
      <c r="F2807" s="128">
        <v>9.18</v>
      </c>
      <c r="G2807" s="128">
        <v>9.379999999999999</v>
      </c>
      <c r="H2807" s="128">
        <v>7.34</v>
      </c>
      <c r="I2807" s="311"/>
      <c r="J2807" s="319">
        <f>ROUND(SUMIF(Anlagenbewegungsdaten!B:B,A2807,Anlagenbewegungsdaten!C:C),3)</f>
        <v>0</v>
      </c>
      <c r="K2807" s="320">
        <f>ROUND(SUMIF(Anlagenbewegungsdaten!$B:$B,$A2807,Anlagenbewegungsdaten!$D:$D),2)</f>
        <v>0</v>
      </c>
      <c r="L2807" s="321">
        <f t="shared" si="98"/>
        <v>0</v>
      </c>
      <c r="M2807" s="341" t="s">
        <v>4950</v>
      </c>
      <c r="N2807" s="341" t="s">
        <v>4963</v>
      </c>
      <c r="O2807" s="323">
        <f>ROUND(SUMIF(Anlagenbewegungsdaten_AV!B:B,A2807,Anlagenbewegungsdaten_AV!C:C),3)</f>
        <v>0</v>
      </c>
      <c r="P2807" s="320">
        <f>ROUND(SUMIF(Anlagenbewegungsdaten_AV!$B:$B,$A2807,Anlagenbewegungsdaten_AV!$D:$D),2)</f>
        <v>0</v>
      </c>
      <c r="Q2807" s="321">
        <f t="shared" si="99"/>
        <v>0</v>
      </c>
      <c r="S2807" s="324"/>
      <c r="T2807" s="317"/>
      <c r="U2807" s="325"/>
      <c r="V2807" s="325"/>
    </row>
    <row r="2808" spans="1:22" ht="15" customHeight="1" x14ac:dyDescent="0.25">
      <c r="A2808" s="129" t="s">
        <v>923</v>
      </c>
      <c r="B2808" s="126" t="s">
        <v>2087</v>
      </c>
      <c r="C2808" s="127" t="s">
        <v>4024</v>
      </c>
      <c r="D2808" s="127" t="s">
        <v>924</v>
      </c>
      <c r="E2808" s="127" t="s">
        <v>2465</v>
      </c>
      <c r="F2808" s="128">
        <v>12.18</v>
      </c>
      <c r="G2808" s="128">
        <v>12.379999999999999</v>
      </c>
      <c r="H2808" s="128">
        <v>9.74</v>
      </c>
      <c r="I2808" s="311"/>
      <c r="J2808" s="319">
        <f>ROUND(SUMIF(Anlagenbewegungsdaten!B:B,A2808,Anlagenbewegungsdaten!C:C),3)</f>
        <v>0</v>
      </c>
      <c r="K2808" s="320">
        <f>ROUND(SUMIF(Anlagenbewegungsdaten!$B:$B,$A2808,Anlagenbewegungsdaten!$D:$D),2)</f>
        <v>0</v>
      </c>
      <c r="L2808" s="321">
        <f t="shared" si="98"/>
        <v>0</v>
      </c>
      <c r="M2808" s="341" t="s">
        <v>4950</v>
      </c>
      <c r="N2808" s="341" t="s">
        <v>4963</v>
      </c>
      <c r="O2808" s="323">
        <f>ROUND(SUMIF(Anlagenbewegungsdaten_AV!B:B,A2808,Anlagenbewegungsdaten_AV!C:C),3)</f>
        <v>0</v>
      </c>
      <c r="P2808" s="320">
        <f>ROUND(SUMIF(Anlagenbewegungsdaten_AV!$B:$B,$A2808,Anlagenbewegungsdaten_AV!$D:$D),2)</f>
        <v>0</v>
      </c>
      <c r="Q2808" s="321">
        <f t="shared" si="99"/>
        <v>0</v>
      </c>
      <c r="S2808" s="324"/>
      <c r="T2808" s="317"/>
      <c r="U2808" s="325"/>
      <c r="V2808" s="325"/>
    </row>
    <row r="2809" spans="1:22" ht="15" customHeight="1" x14ac:dyDescent="0.25">
      <c r="A2809" s="129" t="s">
        <v>925</v>
      </c>
      <c r="B2809" s="126" t="s">
        <v>2087</v>
      </c>
      <c r="C2809" s="127" t="s">
        <v>4024</v>
      </c>
      <c r="D2809" s="127" t="s">
        <v>926</v>
      </c>
      <c r="E2809" s="127" t="s">
        <v>2462</v>
      </c>
      <c r="F2809" s="128">
        <v>10.18</v>
      </c>
      <c r="G2809" s="128">
        <v>10.379999999999999</v>
      </c>
      <c r="H2809" s="128">
        <v>8.14</v>
      </c>
      <c r="I2809" s="311"/>
      <c r="J2809" s="319">
        <f>ROUND(SUMIF(Anlagenbewegungsdaten!B:B,A2809,Anlagenbewegungsdaten!C:C),3)</f>
        <v>0</v>
      </c>
      <c r="K2809" s="320">
        <f>ROUND(SUMIF(Anlagenbewegungsdaten!$B:$B,$A2809,Anlagenbewegungsdaten!$D:$D),2)</f>
        <v>0</v>
      </c>
      <c r="L2809" s="321">
        <f t="shared" si="98"/>
        <v>0</v>
      </c>
      <c r="M2809" s="341" t="s">
        <v>4950</v>
      </c>
      <c r="N2809" s="341" t="s">
        <v>4963</v>
      </c>
      <c r="O2809" s="323">
        <f>ROUND(SUMIF(Anlagenbewegungsdaten_AV!B:B,A2809,Anlagenbewegungsdaten_AV!C:C),3)</f>
        <v>0</v>
      </c>
      <c r="P2809" s="320">
        <f>ROUND(SUMIF(Anlagenbewegungsdaten_AV!$B:$B,$A2809,Anlagenbewegungsdaten_AV!$D:$D),2)</f>
        <v>0</v>
      </c>
      <c r="Q2809" s="321">
        <f t="shared" si="99"/>
        <v>0</v>
      </c>
      <c r="S2809" s="324"/>
      <c r="T2809" s="317"/>
      <c r="U2809" s="325"/>
      <c r="V2809" s="325"/>
    </row>
    <row r="2810" spans="1:22" ht="15" customHeight="1" x14ac:dyDescent="0.25">
      <c r="A2810" s="129" t="s">
        <v>927</v>
      </c>
      <c r="B2810" s="126" t="s">
        <v>2087</v>
      </c>
      <c r="C2810" s="127" t="s">
        <v>4024</v>
      </c>
      <c r="D2810" s="127" t="s">
        <v>928</v>
      </c>
      <c r="E2810" s="127" t="s">
        <v>2465</v>
      </c>
      <c r="F2810" s="128">
        <v>13.18</v>
      </c>
      <c r="G2810" s="128">
        <v>13.379999999999999</v>
      </c>
      <c r="H2810" s="128">
        <v>10.54</v>
      </c>
      <c r="I2810" s="311"/>
      <c r="J2810" s="319">
        <f>ROUND(SUMIF(Anlagenbewegungsdaten!B:B,A2810,Anlagenbewegungsdaten!C:C),3)</f>
        <v>0</v>
      </c>
      <c r="K2810" s="320">
        <f>ROUND(SUMIF(Anlagenbewegungsdaten!$B:$B,$A2810,Anlagenbewegungsdaten!$D:$D),2)</f>
        <v>0</v>
      </c>
      <c r="L2810" s="321">
        <f t="shared" si="98"/>
        <v>0</v>
      </c>
      <c r="M2810" s="341" t="s">
        <v>4950</v>
      </c>
      <c r="N2810" s="341" t="s">
        <v>4963</v>
      </c>
      <c r="O2810" s="323">
        <f>ROUND(SUMIF(Anlagenbewegungsdaten_AV!B:B,A2810,Anlagenbewegungsdaten_AV!C:C),3)</f>
        <v>0</v>
      </c>
      <c r="P2810" s="320">
        <f>ROUND(SUMIF(Anlagenbewegungsdaten_AV!$B:$B,$A2810,Anlagenbewegungsdaten_AV!$D:$D),2)</f>
        <v>0</v>
      </c>
      <c r="Q2810" s="321">
        <f t="shared" si="99"/>
        <v>0</v>
      </c>
      <c r="S2810" s="324"/>
      <c r="T2810" s="317"/>
      <c r="U2810" s="325"/>
      <c r="V2810" s="325"/>
    </row>
    <row r="2811" spans="1:22" ht="15" customHeight="1" x14ac:dyDescent="0.25">
      <c r="A2811" s="129" t="s">
        <v>929</v>
      </c>
      <c r="B2811" s="126" t="s">
        <v>2087</v>
      </c>
      <c r="C2811" s="127" t="s">
        <v>4024</v>
      </c>
      <c r="D2811" s="127" t="s">
        <v>930</v>
      </c>
      <c r="E2811" s="127" t="s">
        <v>2462</v>
      </c>
      <c r="F2811" s="128">
        <v>15.18</v>
      </c>
      <c r="G2811" s="128">
        <v>15.379999999999999</v>
      </c>
      <c r="H2811" s="128">
        <v>12.14</v>
      </c>
      <c r="I2811" s="311"/>
      <c r="J2811" s="319">
        <f>ROUND(SUMIF(Anlagenbewegungsdaten!B:B,A2811,Anlagenbewegungsdaten!C:C),3)</f>
        <v>0</v>
      </c>
      <c r="K2811" s="320">
        <f>ROUND(SUMIF(Anlagenbewegungsdaten!$B:$B,$A2811,Anlagenbewegungsdaten!$D:$D),2)</f>
        <v>0</v>
      </c>
      <c r="L2811" s="321">
        <f t="shared" si="98"/>
        <v>0</v>
      </c>
      <c r="M2811" s="341" t="s">
        <v>4950</v>
      </c>
      <c r="N2811" s="341" t="s">
        <v>4963</v>
      </c>
      <c r="O2811" s="323">
        <f>ROUND(SUMIF(Anlagenbewegungsdaten_AV!B:B,A2811,Anlagenbewegungsdaten_AV!C:C),3)</f>
        <v>0</v>
      </c>
      <c r="P2811" s="320">
        <f>ROUND(SUMIF(Anlagenbewegungsdaten_AV!$B:$B,$A2811,Anlagenbewegungsdaten_AV!$D:$D),2)</f>
        <v>0</v>
      </c>
      <c r="Q2811" s="321">
        <f t="shared" si="99"/>
        <v>0</v>
      </c>
      <c r="S2811" s="324"/>
      <c r="T2811" s="317"/>
      <c r="U2811" s="325"/>
      <c r="V2811" s="325"/>
    </row>
    <row r="2812" spans="1:22" ht="15" customHeight="1" x14ac:dyDescent="0.25">
      <c r="A2812" s="129" t="s">
        <v>931</v>
      </c>
      <c r="B2812" s="126" t="s">
        <v>2087</v>
      </c>
      <c r="C2812" s="127" t="s">
        <v>4024</v>
      </c>
      <c r="D2812" s="127" t="s">
        <v>932</v>
      </c>
      <c r="E2812" s="127" t="s">
        <v>2465</v>
      </c>
      <c r="F2812" s="128">
        <v>18.18</v>
      </c>
      <c r="G2812" s="128">
        <v>18.38</v>
      </c>
      <c r="H2812" s="128">
        <v>14.54</v>
      </c>
      <c r="I2812" s="311"/>
      <c r="J2812" s="319">
        <f>ROUND(SUMIF(Anlagenbewegungsdaten!B:B,A2812,Anlagenbewegungsdaten!C:C),3)</f>
        <v>0</v>
      </c>
      <c r="K2812" s="320">
        <f>ROUND(SUMIF(Anlagenbewegungsdaten!$B:$B,$A2812,Anlagenbewegungsdaten!$D:$D),2)</f>
        <v>0</v>
      </c>
      <c r="L2812" s="321">
        <f t="shared" si="98"/>
        <v>0</v>
      </c>
      <c r="M2812" s="341" t="s">
        <v>4950</v>
      </c>
      <c r="N2812" s="341" t="s">
        <v>4963</v>
      </c>
      <c r="O2812" s="323">
        <f>ROUND(SUMIF(Anlagenbewegungsdaten_AV!B:B,A2812,Anlagenbewegungsdaten_AV!C:C),3)</f>
        <v>0</v>
      </c>
      <c r="P2812" s="320">
        <f>ROUND(SUMIF(Anlagenbewegungsdaten_AV!$B:$B,$A2812,Anlagenbewegungsdaten_AV!$D:$D),2)</f>
        <v>0</v>
      </c>
      <c r="Q2812" s="321">
        <f t="shared" si="99"/>
        <v>0</v>
      </c>
      <c r="S2812" s="324"/>
      <c r="T2812" s="317"/>
      <c r="U2812" s="325"/>
      <c r="V2812" s="325"/>
    </row>
    <row r="2813" spans="1:22" ht="15" customHeight="1" x14ac:dyDescent="0.25">
      <c r="A2813" s="129" t="s">
        <v>933</v>
      </c>
      <c r="B2813" s="126" t="s">
        <v>2087</v>
      </c>
      <c r="C2813" s="127" t="s">
        <v>4024</v>
      </c>
      <c r="D2813" s="127" t="s">
        <v>934</v>
      </c>
      <c r="E2813" s="127" t="s">
        <v>2462</v>
      </c>
      <c r="F2813" s="128">
        <v>16.18</v>
      </c>
      <c r="G2813" s="128">
        <v>16.38</v>
      </c>
      <c r="H2813" s="128">
        <v>12.94</v>
      </c>
      <c r="I2813" s="311"/>
      <c r="J2813" s="319">
        <f>ROUND(SUMIF(Anlagenbewegungsdaten!B:B,A2813,Anlagenbewegungsdaten!C:C),3)</f>
        <v>0</v>
      </c>
      <c r="K2813" s="320">
        <f>ROUND(SUMIF(Anlagenbewegungsdaten!$B:$B,$A2813,Anlagenbewegungsdaten!$D:$D),2)</f>
        <v>0</v>
      </c>
      <c r="L2813" s="321">
        <f t="shared" si="98"/>
        <v>0</v>
      </c>
      <c r="M2813" s="341" t="s">
        <v>4950</v>
      </c>
      <c r="N2813" s="341" t="s">
        <v>4963</v>
      </c>
      <c r="O2813" s="323">
        <f>ROUND(SUMIF(Anlagenbewegungsdaten_AV!B:B,A2813,Anlagenbewegungsdaten_AV!C:C),3)</f>
        <v>0</v>
      </c>
      <c r="P2813" s="320">
        <f>ROUND(SUMIF(Anlagenbewegungsdaten_AV!$B:$B,$A2813,Anlagenbewegungsdaten_AV!$D:$D),2)</f>
        <v>0</v>
      </c>
      <c r="Q2813" s="321">
        <f t="shared" si="99"/>
        <v>0</v>
      </c>
      <c r="S2813" s="324"/>
      <c r="T2813" s="317"/>
      <c r="U2813" s="325"/>
      <c r="V2813" s="325"/>
    </row>
    <row r="2814" spans="1:22" ht="15" customHeight="1" x14ac:dyDescent="0.25">
      <c r="A2814" s="129" t="s">
        <v>935</v>
      </c>
      <c r="B2814" s="126" t="s">
        <v>2087</v>
      </c>
      <c r="C2814" s="127" t="s">
        <v>4024</v>
      </c>
      <c r="D2814" s="127" t="s">
        <v>936</v>
      </c>
      <c r="E2814" s="127" t="s">
        <v>2465</v>
      </c>
      <c r="F2814" s="128">
        <v>19.18</v>
      </c>
      <c r="G2814" s="128">
        <v>19.38</v>
      </c>
      <c r="H2814" s="128">
        <v>15.34</v>
      </c>
      <c r="I2814" s="311"/>
      <c r="J2814" s="319">
        <f>ROUND(SUMIF(Anlagenbewegungsdaten!B:B,A2814,Anlagenbewegungsdaten!C:C),3)</f>
        <v>0</v>
      </c>
      <c r="K2814" s="320">
        <f>ROUND(SUMIF(Anlagenbewegungsdaten!$B:$B,$A2814,Anlagenbewegungsdaten!$D:$D),2)</f>
        <v>0</v>
      </c>
      <c r="L2814" s="321">
        <f t="shared" si="98"/>
        <v>0</v>
      </c>
      <c r="M2814" s="341" t="s">
        <v>4950</v>
      </c>
      <c r="N2814" s="341" t="s">
        <v>4963</v>
      </c>
      <c r="O2814" s="323">
        <f>ROUND(SUMIF(Anlagenbewegungsdaten_AV!B:B,A2814,Anlagenbewegungsdaten_AV!C:C),3)</f>
        <v>0</v>
      </c>
      <c r="P2814" s="320">
        <f>ROUND(SUMIF(Anlagenbewegungsdaten_AV!$B:$B,$A2814,Anlagenbewegungsdaten_AV!$D:$D),2)</f>
        <v>0</v>
      </c>
      <c r="Q2814" s="321">
        <f t="shared" si="99"/>
        <v>0</v>
      </c>
      <c r="S2814" s="324"/>
      <c r="T2814" s="317"/>
      <c r="U2814" s="325"/>
      <c r="V2814" s="325"/>
    </row>
    <row r="2815" spans="1:22" ht="15" customHeight="1" x14ac:dyDescent="0.25">
      <c r="A2815" s="129" t="s">
        <v>937</v>
      </c>
      <c r="B2815" s="126" t="s">
        <v>2087</v>
      </c>
      <c r="C2815" s="127" t="s">
        <v>4024</v>
      </c>
      <c r="D2815" s="127" t="s">
        <v>938</v>
      </c>
      <c r="E2815" s="127" t="s">
        <v>2462</v>
      </c>
      <c r="F2815" s="128">
        <v>16.18</v>
      </c>
      <c r="G2815" s="128">
        <v>16.38</v>
      </c>
      <c r="H2815" s="128">
        <v>12.94</v>
      </c>
      <c r="I2815" s="311"/>
      <c r="J2815" s="319">
        <f>ROUND(SUMIF(Anlagenbewegungsdaten!B:B,A2815,Anlagenbewegungsdaten!C:C),3)</f>
        <v>0</v>
      </c>
      <c r="K2815" s="320">
        <f>ROUND(SUMIF(Anlagenbewegungsdaten!$B:$B,$A2815,Anlagenbewegungsdaten!$D:$D),2)</f>
        <v>0</v>
      </c>
      <c r="L2815" s="321">
        <f t="shared" si="98"/>
        <v>0</v>
      </c>
      <c r="M2815" s="341" t="s">
        <v>4950</v>
      </c>
      <c r="N2815" s="341" t="s">
        <v>4963</v>
      </c>
      <c r="O2815" s="323">
        <f>ROUND(SUMIF(Anlagenbewegungsdaten_AV!B:B,A2815,Anlagenbewegungsdaten_AV!C:C),3)</f>
        <v>0</v>
      </c>
      <c r="P2815" s="320">
        <f>ROUND(SUMIF(Anlagenbewegungsdaten_AV!$B:$B,$A2815,Anlagenbewegungsdaten_AV!$D:$D),2)</f>
        <v>0</v>
      </c>
      <c r="Q2815" s="321">
        <f t="shared" si="99"/>
        <v>0</v>
      </c>
      <c r="S2815" s="324"/>
      <c r="T2815" s="317"/>
      <c r="U2815" s="325"/>
      <c r="V2815" s="325"/>
    </row>
    <row r="2816" spans="1:22" ht="15" customHeight="1" x14ac:dyDescent="0.25">
      <c r="A2816" s="129" t="s">
        <v>939</v>
      </c>
      <c r="B2816" s="126" t="s">
        <v>2087</v>
      </c>
      <c r="C2816" s="127" t="s">
        <v>4024</v>
      </c>
      <c r="D2816" s="127" t="s">
        <v>940</v>
      </c>
      <c r="E2816" s="127" t="s">
        <v>2465</v>
      </c>
      <c r="F2816" s="128">
        <v>19.18</v>
      </c>
      <c r="G2816" s="128">
        <v>19.38</v>
      </c>
      <c r="H2816" s="128">
        <v>15.34</v>
      </c>
      <c r="I2816" s="311"/>
      <c r="J2816" s="319">
        <f>ROUND(SUMIF(Anlagenbewegungsdaten!B:B,A2816,Anlagenbewegungsdaten!C:C),3)</f>
        <v>0</v>
      </c>
      <c r="K2816" s="320">
        <f>ROUND(SUMIF(Anlagenbewegungsdaten!$B:$B,$A2816,Anlagenbewegungsdaten!$D:$D),2)</f>
        <v>0</v>
      </c>
      <c r="L2816" s="321">
        <f t="shared" si="98"/>
        <v>0</v>
      </c>
      <c r="M2816" s="341" t="s">
        <v>4950</v>
      </c>
      <c r="N2816" s="341" t="s">
        <v>4963</v>
      </c>
      <c r="O2816" s="323">
        <f>ROUND(SUMIF(Anlagenbewegungsdaten_AV!B:B,A2816,Anlagenbewegungsdaten_AV!C:C),3)</f>
        <v>0</v>
      </c>
      <c r="P2816" s="320">
        <f>ROUND(SUMIF(Anlagenbewegungsdaten_AV!$B:$B,$A2816,Anlagenbewegungsdaten_AV!$D:$D),2)</f>
        <v>0</v>
      </c>
      <c r="Q2816" s="321">
        <f t="shared" si="99"/>
        <v>0</v>
      </c>
      <c r="S2816" s="324"/>
      <c r="T2816" s="317"/>
      <c r="U2816" s="325"/>
      <c r="V2816" s="325"/>
    </row>
    <row r="2817" spans="1:22" ht="15" customHeight="1" x14ac:dyDescent="0.25">
      <c r="A2817" s="129" t="s">
        <v>941</v>
      </c>
      <c r="B2817" s="126" t="s">
        <v>2087</v>
      </c>
      <c r="C2817" s="127" t="s">
        <v>4024</v>
      </c>
      <c r="D2817" s="127" t="s">
        <v>942</v>
      </c>
      <c r="E2817" s="127" t="s">
        <v>2462</v>
      </c>
      <c r="F2817" s="128">
        <v>17.18</v>
      </c>
      <c r="G2817" s="128">
        <v>17.38</v>
      </c>
      <c r="H2817" s="128">
        <v>13.74</v>
      </c>
      <c r="I2817" s="311"/>
      <c r="J2817" s="319">
        <f>ROUND(SUMIF(Anlagenbewegungsdaten!B:B,A2817,Anlagenbewegungsdaten!C:C),3)</f>
        <v>0</v>
      </c>
      <c r="K2817" s="320">
        <f>ROUND(SUMIF(Anlagenbewegungsdaten!$B:$B,$A2817,Anlagenbewegungsdaten!$D:$D),2)</f>
        <v>0</v>
      </c>
      <c r="L2817" s="321">
        <f t="shared" si="98"/>
        <v>0</v>
      </c>
      <c r="M2817" s="341" t="s">
        <v>4950</v>
      </c>
      <c r="N2817" s="341" t="s">
        <v>4963</v>
      </c>
      <c r="O2817" s="323">
        <f>ROUND(SUMIF(Anlagenbewegungsdaten_AV!B:B,A2817,Anlagenbewegungsdaten_AV!C:C),3)</f>
        <v>0</v>
      </c>
      <c r="P2817" s="320">
        <f>ROUND(SUMIF(Anlagenbewegungsdaten_AV!$B:$B,$A2817,Anlagenbewegungsdaten_AV!$D:$D),2)</f>
        <v>0</v>
      </c>
      <c r="Q2817" s="321">
        <f t="shared" si="99"/>
        <v>0</v>
      </c>
      <c r="S2817" s="324"/>
      <c r="T2817" s="317"/>
      <c r="U2817" s="325"/>
      <c r="V2817" s="325"/>
    </row>
    <row r="2818" spans="1:22" ht="15" customHeight="1" x14ac:dyDescent="0.25">
      <c r="A2818" s="129" t="s">
        <v>943</v>
      </c>
      <c r="B2818" s="126" t="s">
        <v>2087</v>
      </c>
      <c r="C2818" s="127" t="s">
        <v>4024</v>
      </c>
      <c r="D2818" s="127" t="s">
        <v>944</v>
      </c>
      <c r="E2818" s="127" t="s">
        <v>2465</v>
      </c>
      <c r="F2818" s="128">
        <v>20.18</v>
      </c>
      <c r="G2818" s="128">
        <v>20.38</v>
      </c>
      <c r="H2818" s="128">
        <v>16.14</v>
      </c>
      <c r="I2818" s="311"/>
      <c r="J2818" s="319">
        <f>ROUND(SUMIF(Anlagenbewegungsdaten!B:B,A2818,Anlagenbewegungsdaten!C:C),3)</f>
        <v>0</v>
      </c>
      <c r="K2818" s="320">
        <f>ROUND(SUMIF(Anlagenbewegungsdaten!$B:$B,$A2818,Anlagenbewegungsdaten!$D:$D),2)</f>
        <v>0</v>
      </c>
      <c r="L2818" s="321">
        <f t="shared" si="98"/>
        <v>0</v>
      </c>
      <c r="M2818" s="341" t="s">
        <v>4950</v>
      </c>
      <c r="N2818" s="341" t="s">
        <v>4963</v>
      </c>
      <c r="O2818" s="323">
        <f>ROUND(SUMIF(Anlagenbewegungsdaten_AV!B:B,A2818,Anlagenbewegungsdaten_AV!C:C),3)</f>
        <v>0</v>
      </c>
      <c r="P2818" s="320">
        <f>ROUND(SUMIF(Anlagenbewegungsdaten_AV!$B:$B,$A2818,Anlagenbewegungsdaten_AV!$D:$D),2)</f>
        <v>0</v>
      </c>
      <c r="Q2818" s="321">
        <f t="shared" si="99"/>
        <v>0</v>
      </c>
      <c r="S2818" s="324"/>
      <c r="T2818" s="317"/>
      <c r="U2818" s="325"/>
      <c r="V2818" s="325"/>
    </row>
    <row r="2819" spans="1:22" ht="15" customHeight="1" x14ac:dyDescent="0.25">
      <c r="A2819" s="129" t="s">
        <v>945</v>
      </c>
      <c r="B2819" s="126" t="s">
        <v>2087</v>
      </c>
      <c r="C2819" s="127" t="s">
        <v>4024</v>
      </c>
      <c r="D2819" s="127" t="s">
        <v>946</v>
      </c>
      <c r="E2819" s="127" t="s">
        <v>2462</v>
      </c>
      <c r="F2819" s="128">
        <v>18.18</v>
      </c>
      <c r="G2819" s="128">
        <v>18.38</v>
      </c>
      <c r="H2819" s="128">
        <v>14.54</v>
      </c>
      <c r="I2819" s="311"/>
      <c r="J2819" s="319">
        <f>ROUND(SUMIF(Anlagenbewegungsdaten!B:B,A2819,Anlagenbewegungsdaten!C:C),3)</f>
        <v>0</v>
      </c>
      <c r="K2819" s="320">
        <f>ROUND(SUMIF(Anlagenbewegungsdaten!$B:$B,$A2819,Anlagenbewegungsdaten!$D:$D),2)</f>
        <v>0</v>
      </c>
      <c r="L2819" s="321">
        <f t="shared" si="98"/>
        <v>0</v>
      </c>
      <c r="M2819" s="341" t="s">
        <v>4950</v>
      </c>
      <c r="N2819" s="341" t="s">
        <v>4963</v>
      </c>
      <c r="O2819" s="323">
        <f>ROUND(SUMIF(Anlagenbewegungsdaten_AV!B:B,A2819,Anlagenbewegungsdaten_AV!C:C),3)</f>
        <v>0</v>
      </c>
      <c r="P2819" s="320">
        <f>ROUND(SUMIF(Anlagenbewegungsdaten_AV!$B:$B,$A2819,Anlagenbewegungsdaten_AV!$D:$D),2)</f>
        <v>0</v>
      </c>
      <c r="Q2819" s="321">
        <f t="shared" si="99"/>
        <v>0</v>
      </c>
      <c r="S2819" s="324"/>
      <c r="T2819" s="317"/>
      <c r="U2819" s="325"/>
      <c r="V2819" s="325"/>
    </row>
    <row r="2820" spans="1:22" ht="15" customHeight="1" x14ac:dyDescent="0.25">
      <c r="A2820" s="129" t="s">
        <v>947</v>
      </c>
      <c r="B2820" s="126" t="s">
        <v>2087</v>
      </c>
      <c r="C2820" s="127" t="s">
        <v>4024</v>
      </c>
      <c r="D2820" s="127" t="s">
        <v>948</v>
      </c>
      <c r="E2820" s="127" t="s">
        <v>2465</v>
      </c>
      <c r="F2820" s="128">
        <v>21.18</v>
      </c>
      <c r="G2820" s="128">
        <v>21.38</v>
      </c>
      <c r="H2820" s="128">
        <v>16.940000000000001</v>
      </c>
      <c r="I2820" s="311"/>
      <c r="J2820" s="319">
        <f>ROUND(SUMIF(Anlagenbewegungsdaten!B:B,A2820,Anlagenbewegungsdaten!C:C),3)</f>
        <v>0</v>
      </c>
      <c r="K2820" s="320">
        <f>ROUND(SUMIF(Anlagenbewegungsdaten!$B:$B,$A2820,Anlagenbewegungsdaten!$D:$D),2)</f>
        <v>0</v>
      </c>
      <c r="L2820" s="321">
        <f t="shared" si="98"/>
        <v>0</v>
      </c>
      <c r="M2820" s="341" t="s">
        <v>4950</v>
      </c>
      <c r="N2820" s="341" t="s">
        <v>4963</v>
      </c>
      <c r="O2820" s="323">
        <f>ROUND(SUMIF(Anlagenbewegungsdaten_AV!B:B,A2820,Anlagenbewegungsdaten_AV!C:C),3)</f>
        <v>0</v>
      </c>
      <c r="P2820" s="320">
        <f>ROUND(SUMIF(Anlagenbewegungsdaten_AV!$B:$B,$A2820,Anlagenbewegungsdaten_AV!$D:$D),2)</f>
        <v>0</v>
      </c>
      <c r="Q2820" s="321">
        <f t="shared" si="99"/>
        <v>0</v>
      </c>
      <c r="S2820" s="324"/>
      <c r="T2820" s="317"/>
      <c r="U2820" s="325"/>
      <c r="V2820" s="325"/>
    </row>
    <row r="2821" spans="1:22" ht="15" customHeight="1" x14ac:dyDescent="0.25">
      <c r="A2821" s="129" t="s">
        <v>949</v>
      </c>
      <c r="B2821" s="126" t="s">
        <v>2087</v>
      </c>
      <c r="C2821" s="127" t="s">
        <v>4024</v>
      </c>
      <c r="D2821" s="127" t="s">
        <v>950</v>
      </c>
      <c r="E2821" s="127" t="s">
        <v>2462</v>
      </c>
      <c r="F2821" s="128">
        <v>19.18</v>
      </c>
      <c r="G2821" s="128">
        <v>19.38</v>
      </c>
      <c r="H2821" s="128">
        <v>15.34</v>
      </c>
      <c r="I2821" s="311"/>
      <c r="J2821" s="319">
        <f>ROUND(SUMIF(Anlagenbewegungsdaten!B:B,A2821,Anlagenbewegungsdaten!C:C),3)</f>
        <v>0</v>
      </c>
      <c r="K2821" s="320">
        <f>ROUND(SUMIF(Anlagenbewegungsdaten!$B:$B,$A2821,Anlagenbewegungsdaten!$D:$D),2)</f>
        <v>0</v>
      </c>
      <c r="L2821" s="321">
        <f t="shared" si="98"/>
        <v>0</v>
      </c>
      <c r="M2821" s="341" t="s">
        <v>4950</v>
      </c>
      <c r="N2821" s="341" t="s">
        <v>4963</v>
      </c>
      <c r="O2821" s="323">
        <f>ROUND(SUMIF(Anlagenbewegungsdaten_AV!B:B,A2821,Anlagenbewegungsdaten_AV!C:C),3)</f>
        <v>0</v>
      </c>
      <c r="P2821" s="320">
        <f>ROUND(SUMIF(Anlagenbewegungsdaten_AV!$B:$B,$A2821,Anlagenbewegungsdaten_AV!$D:$D),2)</f>
        <v>0</v>
      </c>
      <c r="Q2821" s="321">
        <f t="shared" si="99"/>
        <v>0</v>
      </c>
      <c r="S2821" s="324"/>
      <c r="T2821" s="317"/>
      <c r="U2821" s="325"/>
      <c r="V2821" s="325"/>
    </row>
    <row r="2822" spans="1:22" ht="15" customHeight="1" x14ac:dyDescent="0.25">
      <c r="A2822" s="129" t="s">
        <v>951</v>
      </c>
      <c r="B2822" s="126" t="s">
        <v>2087</v>
      </c>
      <c r="C2822" s="127" t="s">
        <v>4024</v>
      </c>
      <c r="D2822" s="127" t="s">
        <v>952</v>
      </c>
      <c r="E2822" s="127" t="s">
        <v>2465</v>
      </c>
      <c r="F2822" s="128">
        <v>22.18</v>
      </c>
      <c r="G2822" s="128">
        <v>22.38</v>
      </c>
      <c r="H2822" s="128">
        <v>17.739999999999998</v>
      </c>
      <c r="I2822" s="311"/>
      <c r="J2822" s="319">
        <f>ROUND(SUMIF(Anlagenbewegungsdaten!B:B,A2822,Anlagenbewegungsdaten!C:C),3)</f>
        <v>0</v>
      </c>
      <c r="K2822" s="320">
        <f>ROUND(SUMIF(Anlagenbewegungsdaten!$B:$B,$A2822,Anlagenbewegungsdaten!$D:$D),2)</f>
        <v>0</v>
      </c>
      <c r="L2822" s="321">
        <f t="shared" si="98"/>
        <v>0</v>
      </c>
      <c r="M2822" s="341" t="s">
        <v>4950</v>
      </c>
      <c r="N2822" s="341" t="s">
        <v>4963</v>
      </c>
      <c r="O2822" s="323">
        <f>ROUND(SUMIF(Anlagenbewegungsdaten_AV!B:B,A2822,Anlagenbewegungsdaten_AV!C:C),3)</f>
        <v>0</v>
      </c>
      <c r="P2822" s="320">
        <f>ROUND(SUMIF(Anlagenbewegungsdaten_AV!$B:$B,$A2822,Anlagenbewegungsdaten_AV!$D:$D),2)</f>
        <v>0</v>
      </c>
      <c r="Q2822" s="321">
        <f t="shared" si="99"/>
        <v>0</v>
      </c>
      <c r="S2822" s="324"/>
      <c r="T2822" s="317"/>
      <c r="U2822" s="325"/>
      <c r="V2822" s="325"/>
    </row>
    <row r="2823" spans="1:22" ht="15" customHeight="1" x14ac:dyDescent="0.25">
      <c r="A2823" s="129" t="s">
        <v>953</v>
      </c>
      <c r="B2823" s="126" t="s">
        <v>2087</v>
      </c>
      <c r="C2823" s="127" t="s">
        <v>4024</v>
      </c>
      <c r="D2823" s="127" t="s">
        <v>954</v>
      </c>
      <c r="E2823" s="127" t="s">
        <v>2462</v>
      </c>
      <c r="F2823" s="128">
        <v>17.18</v>
      </c>
      <c r="G2823" s="128">
        <v>17.38</v>
      </c>
      <c r="H2823" s="128">
        <v>13.74</v>
      </c>
      <c r="I2823" s="311"/>
      <c r="J2823" s="319">
        <f>ROUND(SUMIF(Anlagenbewegungsdaten!B:B,A2823,Anlagenbewegungsdaten!C:C),3)</f>
        <v>0</v>
      </c>
      <c r="K2823" s="320">
        <f>ROUND(SUMIF(Anlagenbewegungsdaten!$B:$B,$A2823,Anlagenbewegungsdaten!$D:$D),2)</f>
        <v>0</v>
      </c>
      <c r="L2823" s="321">
        <f t="shared" si="98"/>
        <v>0</v>
      </c>
      <c r="M2823" s="341" t="s">
        <v>4950</v>
      </c>
      <c r="N2823" s="341" t="s">
        <v>4963</v>
      </c>
      <c r="O2823" s="323">
        <f>ROUND(SUMIF(Anlagenbewegungsdaten_AV!B:B,A2823,Anlagenbewegungsdaten_AV!C:C),3)</f>
        <v>0</v>
      </c>
      <c r="P2823" s="320">
        <f>ROUND(SUMIF(Anlagenbewegungsdaten_AV!$B:$B,$A2823,Anlagenbewegungsdaten_AV!$D:$D),2)</f>
        <v>0</v>
      </c>
      <c r="Q2823" s="321">
        <f t="shared" si="99"/>
        <v>0</v>
      </c>
      <c r="S2823" s="324"/>
      <c r="T2823" s="317"/>
      <c r="U2823" s="325"/>
      <c r="V2823" s="325"/>
    </row>
    <row r="2824" spans="1:22" ht="15" customHeight="1" x14ac:dyDescent="0.25">
      <c r="A2824" s="129" t="s">
        <v>955</v>
      </c>
      <c r="B2824" s="126" t="s">
        <v>2087</v>
      </c>
      <c r="C2824" s="127" t="s">
        <v>4024</v>
      </c>
      <c r="D2824" s="127" t="s">
        <v>956</v>
      </c>
      <c r="E2824" s="127" t="s">
        <v>2465</v>
      </c>
      <c r="F2824" s="128">
        <v>20.18</v>
      </c>
      <c r="G2824" s="128">
        <v>20.38</v>
      </c>
      <c r="H2824" s="128">
        <v>16.14</v>
      </c>
      <c r="I2824" s="311"/>
      <c r="J2824" s="319">
        <f>ROUND(SUMIF(Anlagenbewegungsdaten!B:B,A2824,Anlagenbewegungsdaten!C:C),3)</f>
        <v>0</v>
      </c>
      <c r="K2824" s="320">
        <f>ROUND(SUMIF(Anlagenbewegungsdaten!$B:$B,$A2824,Anlagenbewegungsdaten!$D:$D),2)</f>
        <v>0</v>
      </c>
      <c r="L2824" s="321">
        <f t="shared" si="98"/>
        <v>0</v>
      </c>
      <c r="M2824" s="341" t="s">
        <v>4950</v>
      </c>
      <c r="N2824" s="341" t="s">
        <v>4963</v>
      </c>
      <c r="O2824" s="323">
        <f>ROUND(SUMIF(Anlagenbewegungsdaten_AV!B:B,A2824,Anlagenbewegungsdaten_AV!C:C),3)</f>
        <v>0</v>
      </c>
      <c r="P2824" s="320">
        <f>ROUND(SUMIF(Anlagenbewegungsdaten_AV!$B:$B,$A2824,Anlagenbewegungsdaten_AV!$D:$D),2)</f>
        <v>0</v>
      </c>
      <c r="Q2824" s="321">
        <f t="shared" si="99"/>
        <v>0</v>
      </c>
      <c r="S2824" s="324"/>
      <c r="T2824" s="317"/>
      <c r="U2824" s="325"/>
      <c r="V2824" s="325"/>
    </row>
    <row r="2825" spans="1:22" ht="15" customHeight="1" x14ac:dyDescent="0.25">
      <c r="A2825" s="129" t="s">
        <v>957</v>
      </c>
      <c r="B2825" s="126" t="s">
        <v>2087</v>
      </c>
      <c r="C2825" s="127" t="s">
        <v>4024</v>
      </c>
      <c r="D2825" s="127" t="s">
        <v>958</v>
      </c>
      <c r="E2825" s="127" t="s">
        <v>2462</v>
      </c>
      <c r="F2825" s="128">
        <v>18.18</v>
      </c>
      <c r="G2825" s="128">
        <v>18.38</v>
      </c>
      <c r="H2825" s="128">
        <v>14.54</v>
      </c>
      <c r="I2825" s="311"/>
      <c r="J2825" s="319">
        <f>ROUND(SUMIF(Anlagenbewegungsdaten!B:B,A2825,Anlagenbewegungsdaten!C:C),3)</f>
        <v>0</v>
      </c>
      <c r="K2825" s="320">
        <f>ROUND(SUMIF(Anlagenbewegungsdaten!$B:$B,$A2825,Anlagenbewegungsdaten!$D:$D),2)</f>
        <v>0</v>
      </c>
      <c r="L2825" s="321">
        <f t="shared" si="98"/>
        <v>0</v>
      </c>
      <c r="M2825" s="341" t="s">
        <v>4950</v>
      </c>
      <c r="N2825" s="341" t="s">
        <v>4963</v>
      </c>
      <c r="O2825" s="323">
        <f>ROUND(SUMIF(Anlagenbewegungsdaten_AV!B:B,A2825,Anlagenbewegungsdaten_AV!C:C),3)</f>
        <v>0</v>
      </c>
      <c r="P2825" s="320">
        <f>ROUND(SUMIF(Anlagenbewegungsdaten_AV!$B:$B,$A2825,Anlagenbewegungsdaten_AV!$D:$D),2)</f>
        <v>0</v>
      </c>
      <c r="Q2825" s="321">
        <f t="shared" si="99"/>
        <v>0</v>
      </c>
      <c r="S2825" s="324"/>
      <c r="T2825" s="317"/>
      <c r="U2825" s="325"/>
      <c r="V2825" s="325"/>
    </row>
    <row r="2826" spans="1:22" ht="15" customHeight="1" x14ac:dyDescent="0.25">
      <c r="A2826" s="129" t="s">
        <v>959</v>
      </c>
      <c r="B2826" s="126" t="s">
        <v>2087</v>
      </c>
      <c r="C2826" s="127" t="s">
        <v>4024</v>
      </c>
      <c r="D2826" s="127" t="s">
        <v>960</v>
      </c>
      <c r="E2826" s="127" t="s">
        <v>2465</v>
      </c>
      <c r="F2826" s="128">
        <v>21.18</v>
      </c>
      <c r="G2826" s="128">
        <v>21.38</v>
      </c>
      <c r="H2826" s="128">
        <v>16.940000000000001</v>
      </c>
      <c r="I2826" s="311"/>
      <c r="J2826" s="319">
        <f>ROUND(SUMIF(Anlagenbewegungsdaten!B:B,A2826,Anlagenbewegungsdaten!C:C),3)</f>
        <v>0</v>
      </c>
      <c r="K2826" s="320">
        <f>ROUND(SUMIF(Anlagenbewegungsdaten!$B:$B,$A2826,Anlagenbewegungsdaten!$D:$D),2)</f>
        <v>0</v>
      </c>
      <c r="L2826" s="321">
        <f t="shared" ref="L2826:L2889" si="100">IF(ISBLANK(F2826),0,IF(OR($J2826&gt;=100,$J2826&lt;=-100),F2826-(K2826/J2826*100),IF(OR(J2826&gt;-100,J2826&lt;100),(J2826*F2826%)-K2826)))</f>
        <v>0</v>
      </c>
      <c r="M2826" s="341" t="s">
        <v>4950</v>
      </c>
      <c r="N2826" s="341" t="s">
        <v>4963</v>
      </c>
      <c r="O2826" s="323">
        <f>ROUND(SUMIF(Anlagenbewegungsdaten_AV!B:B,A2826,Anlagenbewegungsdaten_AV!C:C),3)</f>
        <v>0</v>
      </c>
      <c r="P2826" s="320">
        <f>ROUND(SUMIF(Anlagenbewegungsdaten_AV!$B:$B,$A2826,Anlagenbewegungsdaten_AV!$D:$D),2)</f>
        <v>0</v>
      </c>
      <c r="Q2826" s="321">
        <f t="shared" ref="Q2826:Q2889" si="101">IF(ISBLANK(H2826),0,IF(OR($O2826&gt;=100,$O2826&lt;=-100),H2826-(P2826/O2826*100),IF(OR(O2826&gt;-100,O2826&lt;100),(O2826*G2826%)-P2826)))</f>
        <v>0</v>
      </c>
      <c r="S2826" s="324"/>
      <c r="T2826" s="317"/>
      <c r="U2826" s="325"/>
      <c r="V2826" s="325"/>
    </row>
    <row r="2827" spans="1:22" ht="15" customHeight="1" x14ac:dyDescent="0.25">
      <c r="A2827" s="129" t="s">
        <v>961</v>
      </c>
      <c r="B2827" s="126" t="s">
        <v>2087</v>
      </c>
      <c r="C2827" s="127" t="s">
        <v>4024</v>
      </c>
      <c r="D2827" s="127" t="s">
        <v>962</v>
      </c>
      <c r="E2827" s="127" t="s">
        <v>2462</v>
      </c>
      <c r="F2827" s="128">
        <v>19.18</v>
      </c>
      <c r="G2827" s="128">
        <v>19.38</v>
      </c>
      <c r="H2827" s="128">
        <v>15.34</v>
      </c>
      <c r="I2827" s="311"/>
      <c r="J2827" s="319">
        <f>ROUND(SUMIF(Anlagenbewegungsdaten!B:B,A2827,Anlagenbewegungsdaten!C:C),3)</f>
        <v>0</v>
      </c>
      <c r="K2827" s="320">
        <f>ROUND(SUMIF(Anlagenbewegungsdaten!$B:$B,$A2827,Anlagenbewegungsdaten!$D:$D),2)</f>
        <v>0</v>
      </c>
      <c r="L2827" s="321">
        <f t="shared" si="100"/>
        <v>0</v>
      </c>
      <c r="M2827" s="341" t="s">
        <v>4950</v>
      </c>
      <c r="N2827" s="341" t="s">
        <v>4963</v>
      </c>
      <c r="O2827" s="323">
        <f>ROUND(SUMIF(Anlagenbewegungsdaten_AV!B:B,A2827,Anlagenbewegungsdaten_AV!C:C),3)</f>
        <v>0</v>
      </c>
      <c r="P2827" s="320">
        <f>ROUND(SUMIF(Anlagenbewegungsdaten_AV!$B:$B,$A2827,Anlagenbewegungsdaten_AV!$D:$D),2)</f>
        <v>0</v>
      </c>
      <c r="Q2827" s="321">
        <f t="shared" si="101"/>
        <v>0</v>
      </c>
      <c r="S2827" s="324"/>
      <c r="T2827" s="317"/>
      <c r="U2827" s="325"/>
      <c r="V2827" s="325"/>
    </row>
    <row r="2828" spans="1:22" ht="15" customHeight="1" x14ac:dyDescent="0.25">
      <c r="A2828" s="129" t="s">
        <v>963</v>
      </c>
      <c r="B2828" s="126" t="s">
        <v>2087</v>
      </c>
      <c r="C2828" s="127" t="s">
        <v>4024</v>
      </c>
      <c r="D2828" s="127" t="s">
        <v>964</v>
      </c>
      <c r="E2828" s="127" t="s">
        <v>2465</v>
      </c>
      <c r="F2828" s="128">
        <v>22.18</v>
      </c>
      <c r="G2828" s="128">
        <v>22.38</v>
      </c>
      <c r="H2828" s="128">
        <v>17.739999999999998</v>
      </c>
      <c r="I2828" s="311"/>
      <c r="J2828" s="319">
        <f>ROUND(SUMIF(Anlagenbewegungsdaten!B:B,A2828,Anlagenbewegungsdaten!C:C),3)</f>
        <v>0</v>
      </c>
      <c r="K2828" s="320">
        <f>ROUND(SUMIF(Anlagenbewegungsdaten!$B:$B,$A2828,Anlagenbewegungsdaten!$D:$D),2)</f>
        <v>0</v>
      </c>
      <c r="L2828" s="321">
        <f t="shared" si="100"/>
        <v>0</v>
      </c>
      <c r="M2828" s="341" t="s">
        <v>4950</v>
      </c>
      <c r="N2828" s="341" t="s">
        <v>4963</v>
      </c>
      <c r="O2828" s="323">
        <f>ROUND(SUMIF(Anlagenbewegungsdaten_AV!B:B,A2828,Anlagenbewegungsdaten_AV!C:C),3)</f>
        <v>0</v>
      </c>
      <c r="P2828" s="320">
        <f>ROUND(SUMIF(Anlagenbewegungsdaten_AV!$B:$B,$A2828,Anlagenbewegungsdaten_AV!$D:$D),2)</f>
        <v>0</v>
      </c>
      <c r="Q2828" s="321">
        <f t="shared" si="101"/>
        <v>0</v>
      </c>
      <c r="S2828" s="324"/>
      <c r="T2828" s="317"/>
      <c r="U2828" s="325"/>
      <c r="V2828" s="325"/>
    </row>
    <row r="2829" spans="1:22" ht="15" customHeight="1" x14ac:dyDescent="0.25">
      <c r="A2829" s="129" t="s">
        <v>965</v>
      </c>
      <c r="B2829" s="126" t="s">
        <v>2087</v>
      </c>
      <c r="C2829" s="127" t="s">
        <v>4024</v>
      </c>
      <c r="D2829" s="127" t="s">
        <v>966</v>
      </c>
      <c r="E2829" s="127" t="s">
        <v>2462</v>
      </c>
      <c r="F2829" s="128">
        <v>20.18</v>
      </c>
      <c r="G2829" s="128">
        <v>20.38</v>
      </c>
      <c r="H2829" s="128">
        <v>16.14</v>
      </c>
      <c r="I2829" s="311"/>
      <c r="J2829" s="319">
        <f>ROUND(SUMIF(Anlagenbewegungsdaten!B:B,A2829,Anlagenbewegungsdaten!C:C),3)</f>
        <v>0</v>
      </c>
      <c r="K2829" s="320">
        <f>ROUND(SUMIF(Anlagenbewegungsdaten!$B:$B,$A2829,Anlagenbewegungsdaten!$D:$D),2)</f>
        <v>0</v>
      </c>
      <c r="L2829" s="321">
        <f t="shared" si="100"/>
        <v>0</v>
      </c>
      <c r="M2829" s="341" t="s">
        <v>4950</v>
      </c>
      <c r="N2829" s="341" t="s">
        <v>4963</v>
      </c>
      <c r="O2829" s="323">
        <f>ROUND(SUMIF(Anlagenbewegungsdaten_AV!B:B,A2829,Anlagenbewegungsdaten_AV!C:C),3)</f>
        <v>0</v>
      </c>
      <c r="P2829" s="320">
        <f>ROUND(SUMIF(Anlagenbewegungsdaten_AV!$B:$B,$A2829,Anlagenbewegungsdaten_AV!$D:$D),2)</f>
        <v>0</v>
      </c>
      <c r="Q2829" s="321">
        <f t="shared" si="101"/>
        <v>0</v>
      </c>
      <c r="S2829" s="324"/>
      <c r="T2829" s="317"/>
      <c r="U2829" s="325"/>
      <c r="V2829" s="325"/>
    </row>
    <row r="2830" spans="1:22" ht="15" customHeight="1" x14ac:dyDescent="0.25">
      <c r="A2830" s="129" t="s">
        <v>967</v>
      </c>
      <c r="B2830" s="126" t="s">
        <v>2087</v>
      </c>
      <c r="C2830" s="127" t="s">
        <v>4024</v>
      </c>
      <c r="D2830" s="127" t="s">
        <v>968</v>
      </c>
      <c r="E2830" s="127" t="s">
        <v>2465</v>
      </c>
      <c r="F2830" s="128">
        <v>23.18</v>
      </c>
      <c r="G2830" s="128">
        <v>23.38</v>
      </c>
      <c r="H2830" s="128">
        <v>18.54</v>
      </c>
      <c r="I2830" s="311"/>
      <c r="J2830" s="319">
        <f>ROUND(SUMIF(Anlagenbewegungsdaten!B:B,A2830,Anlagenbewegungsdaten!C:C),3)</f>
        <v>0</v>
      </c>
      <c r="K2830" s="320">
        <f>ROUND(SUMIF(Anlagenbewegungsdaten!$B:$B,$A2830,Anlagenbewegungsdaten!$D:$D),2)</f>
        <v>0</v>
      </c>
      <c r="L2830" s="321">
        <f t="shared" si="100"/>
        <v>0</v>
      </c>
      <c r="M2830" s="341" t="s">
        <v>4950</v>
      </c>
      <c r="N2830" s="341" t="s">
        <v>4963</v>
      </c>
      <c r="O2830" s="323">
        <f>ROUND(SUMIF(Anlagenbewegungsdaten_AV!B:B,A2830,Anlagenbewegungsdaten_AV!C:C),3)</f>
        <v>0</v>
      </c>
      <c r="P2830" s="320">
        <f>ROUND(SUMIF(Anlagenbewegungsdaten_AV!$B:$B,$A2830,Anlagenbewegungsdaten_AV!$D:$D),2)</f>
        <v>0</v>
      </c>
      <c r="Q2830" s="321">
        <f t="shared" si="101"/>
        <v>0</v>
      </c>
      <c r="S2830" s="324"/>
      <c r="T2830" s="317"/>
      <c r="U2830" s="325"/>
      <c r="V2830" s="325"/>
    </row>
    <row r="2831" spans="1:22" ht="15" customHeight="1" x14ac:dyDescent="0.25">
      <c r="A2831" s="129" t="s">
        <v>969</v>
      </c>
      <c r="B2831" s="126" t="s">
        <v>2087</v>
      </c>
      <c r="C2831" s="127" t="s">
        <v>4024</v>
      </c>
      <c r="D2831" s="127" t="s">
        <v>1287</v>
      </c>
      <c r="E2831" s="127" t="s">
        <v>2462</v>
      </c>
      <c r="F2831" s="128">
        <v>11.18</v>
      </c>
      <c r="G2831" s="128">
        <v>11.379999999999999</v>
      </c>
      <c r="H2831" s="128">
        <v>8.94</v>
      </c>
      <c r="I2831" s="311"/>
      <c r="J2831" s="319">
        <f>ROUND(SUMIF(Anlagenbewegungsdaten!B:B,A2831,Anlagenbewegungsdaten!C:C),3)</f>
        <v>0</v>
      </c>
      <c r="K2831" s="320">
        <f>ROUND(SUMIF(Anlagenbewegungsdaten!$B:$B,$A2831,Anlagenbewegungsdaten!$D:$D),2)</f>
        <v>0</v>
      </c>
      <c r="L2831" s="321">
        <f t="shared" si="100"/>
        <v>0</v>
      </c>
      <c r="M2831" s="341" t="s">
        <v>4950</v>
      </c>
      <c r="N2831" s="341" t="s">
        <v>4963</v>
      </c>
      <c r="O2831" s="323">
        <f>ROUND(SUMIF(Anlagenbewegungsdaten_AV!B:B,A2831,Anlagenbewegungsdaten_AV!C:C),3)</f>
        <v>0</v>
      </c>
      <c r="P2831" s="320">
        <f>ROUND(SUMIF(Anlagenbewegungsdaten_AV!$B:$B,$A2831,Anlagenbewegungsdaten_AV!$D:$D),2)</f>
        <v>0</v>
      </c>
      <c r="Q2831" s="321">
        <f t="shared" si="101"/>
        <v>0</v>
      </c>
      <c r="S2831" s="324"/>
      <c r="T2831" s="317"/>
      <c r="U2831" s="325"/>
      <c r="V2831" s="325"/>
    </row>
    <row r="2832" spans="1:22" ht="15" customHeight="1" x14ac:dyDescent="0.25">
      <c r="A2832" s="129" t="s">
        <v>1288</v>
      </c>
      <c r="B2832" s="126" t="s">
        <v>2087</v>
      </c>
      <c r="C2832" s="127" t="s">
        <v>4024</v>
      </c>
      <c r="D2832" s="127" t="s">
        <v>1289</v>
      </c>
      <c r="E2832" s="127" t="s">
        <v>2465</v>
      </c>
      <c r="F2832" s="128">
        <v>14.18</v>
      </c>
      <c r="G2832" s="128">
        <v>14.379999999999999</v>
      </c>
      <c r="H2832" s="128">
        <v>11.34</v>
      </c>
      <c r="I2832" s="311"/>
      <c r="J2832" s="319">
        <f>ROUND(SUMIF(Anlagenbewegungsdaten!B:B,A2832,Anlagenbewegungsdaten!C:C),3)</f>
        <v>0</v>
      </c>
      <c r="K2832" s="320">
        <f>ROUND(SUMIF(Anlagenbewegungsdaten!$B:$B,$A2832,Anlagenbewegungsdaten!$D:$D),2)</f>
        <v>0</v>
      </c>
      <c r="L2832" s="321">
        <f t="shared" si="100"/>
        <v>0</v>
      </c>
      <c r="M2832" s="341" t="s">
        <v>4950</v>
      </c>
      <c r="N2832" s="341" t="s">
        <v>4963</v>
      </c>
      <c r="O2832" s="323">
        <f>ROUND(SUMIF(Anlagenbewegungsdaten_AV!B:B,A2832,Anlagenbewegungsdaten_AV!C:C),3)</f>
        <v>0</v>
      </c>
      <c r="P2832" s="320">
        <f>ROUND(SUMIF(Anlagenbewegungsdaten_AV!$B:$B,$A2832,Anlagenbewegungsdaten_AV!$D:$D),2)</f>
        <v>0</v>
      </c>
      <c r="Q2832" s="321">
        <f t="shared" si="101"/>
        <v>0</v>
      </c>
      <c r="S2832" s="324"/>
      <c r="T2832" s="317"/>
      <c r="U2832" s="325"/>
      <c r="V2832" s="325"/>
    </row>
    <row r="2833" spans="1:22" ht="15" customHeight="1" x14ac:dyDescent="0.25">
      <c r="A2833" s="129" t="s">
        <v>1290</v>
      </c>
      <c r="B2833" s="126" t="s">
        <v>2087</v>
      </c>
      <c r="C2833" s="127" t="s">
        <v>4024</v>
      </c>
      <c r="D2833" s="127" t="s">
        <v>1287</v>
      </c>
      <c r="E2833" s="127" t="s">
        <v>2462</v>
      </c>
      <c r="F2833" s="128">
        <v>12.18</v>
      </c>
      <c r="G2833" s="128">
        <v>12.379999999999999</v>
      </c>
      <c r="H2833" s="128">
        <v>9.74</v>
      </c>
      <c r="I2833" s="311"/>
      <c r="J2833" s="319">
        <f>ROUND(SUMIF(Anlagenbewegungsdaten!B:B,A2833,Anlagenbewegungsdaten!C:C),3)</f>
        <v>0</v>
      </c>
      <c r="K2833" s="320">
        <f>ROUND(SUMIF(Anlagenbewegungsdaten!$B:$B,$A2833,Anlagenbewegungsdaten!$D:$D),2)</f>
        <v>0</v>
      </c>
      <c r="L2833" s="321">
        <f t="shared" si="100"/>
        <v>0</v>
      </c>
      <c r="M2833" s="341" t="s">
        <v>4950</v>
      </c>
      <c r="N2833" s="341" t="s">
        <v>4963</v>
      </c>
      <c r="O2833" s="323">
        <f>ROUND(SUMIF(Anlagenbewegungsdaten_AV!B:B,A2833,Anlagenbewegungsdaten_AV!C:C),3)</f>
        <v>0</v>
      </c>
      <c r="P2833" s="320">
        <f>ROUND(SUMIF(Anlagenbewegungsdaten_AV!$B:$B,$A2833,Anlagenbewegungsdaten_AV!$D:$D),2)</f>
        <v>0</v>
      </c>
      <c r="Q2833" s="321">
        <f t="shared" si="101"/>
        <v>0</v>
      </c>
      <c r="S2833" s="324"/>
      <c r="T2833" s="317"/>
      <c r="U2833" s="325"/>
      <c r="V2833" s="325"/>
    </row>
    <row r="2834" spans="1:22" ht="15" customHeight="1" x14ac:dyDescent="0.25">
      <c r="A2834" s="129" t="s">
        <v>1291</v>
      </c>
      <c r="B2834" s="126" t="s">
        <v>2087</v>
      </c>
      <c r="C2834" s="127" t="s">
        <v>4024</v>
      </c>
      <c r="D2834" s="127" t="s">
        <v>1289</v>
      </c>
      <c r="E2834" s="127" t="s">
        <v>2465</v>
      </c>
      <c r="F2834" s="128">
        <v>15.18</v>
      </c>
      <c r="G2834" s="128">
        <v>15.379999999999999</v>
      </c>
      <c r="H2834" s="128">
        <v>12.14</v>
      </c>
      <c r="I2834" s="311"/>
      <c r="J2834" s="319">
        <f>ROUND(SUMIF(Anlagenbewegungsdaten!B:B,A2834,Anlagenbewegungsdaten!C:C),3)</f>
        <v>0</v>
      </c>
      <c r="K2834" s="320">
        <f>ROUND(SUMIF(Anlagenbewegungsdaten!$B:$B,$A2834,Anlagenbewegungsdaten!$D:$D),2)</f>
        <v>0</v>
      </c>
      <c r="L2834" s="321">
        <f t="shared" si="100"/>
        <v>0</v>
      </c>
      <c r="M2834" s="341" t="s">
        <v>4950</v>
      </c>
      <c r="N2834" s="341" t="s">
        <v>4963</v>
      </c>
      <c r="O2834" s="323">
        <f>ROUND(SUMIF(Anlagenbewegungsdaten_AV!B:B,A2834,Anlagenbewegungsdaten_AV!C:C),3)</f>
        <v>0</v>
      </c>
      <c r="P2834" s="320">
        <f>ROUND(SUMIF(Anlagenbewegungsdaten_AV!$B:$B,$A2834,Anlagenbewegungsdaten_AV!$D:$D),2)</f>
        <v>0</v>
      </c>
      <c r="Q2834" s="321">
        <f t="shared" si="101"/>
        <v>0</v>
      </c>
      <c r="S2834" s="324"/>
      <c r="T2834" s="317"/>
      <c r="U2834" s="325"/>
      <c r="V2834" s="325"/>
    </row>
    <row r="2835" spans="1:22" ht="15" customHeight="1" x14ac:dyDescent="0.25">
      <c r="A2835" s="129" t="s">
        <v>1292</v>
      </c>
      <c r="B2835" s="126" t="s">
        <v>2087</v>
      </c>
      <c r="C2835" s="127" t="s">
        <v>4024</v>
      </c>
      <c r="D2835" s="127" t="s">
        <v>1293</v>
      </c>
      <c r="E2835" s="127" t="s">
        <v>2462</v>
      </c>
      <c r="F2835" s="128">
        <v>17.18</v>
      </c>
      <c r="G2835" s="128">
        <v>17.38</v>
      </c>
      <c r="H2835" s="128">
        <v>13.74</v>
      </c>
      <c r="I2835" s="311"/>
      <c r="J2835" s="319">
        <f>ROUND(SUMIF(Anlagenbewegungsdaten!B:B,A2835,Anlagenbewegungsdaten!C:C),3)</f>
        <v>0</v>
      </c>
      <c r="K2835" s="320">
        <f>ROUND(SUMIF(Anlagenbewegungsdaten!$B:$B,$A2835,Anlagenbewegungsdaten!$D:$D),2)</f>
        <v>0</v>
      </c>
      <c r="L2835" s="321">
        <f t="shared" si="100"/>
        <v>0</v>
      </c>
      <c r="M2835" s="341" t="s">
        <v>4950</v>
      </c>
      <c r="N2835" s="341" t="s">
        <v>4963</v>
      </c>
      <c r="O2835" s="323">
        <f>ROUND(SUMIF(Anlagenbewegungsdaten_AV!B:B,A2835,Anlagenbewegungsdaten_AV!C:C),3)</f>
        <v>0</v>
      </c>
      <c r="P2835" s="320">
        <f>ROUND(SUMIF(Anlagenbewegungsdaten_AV!$B:$B,$A2835,Anlagenbewegungsdaten_AV!$D:$D),2)</f>
        <v>0</v>
      </c>
      <c r="Q2835" s="321">
        <f t="shared" si="101"/>
        <v>0</v>
      </c>
      <c r="S2835" s="324"/>
      <c r="T2835" s="317"/>
      <c r="U2835" s="325"/>
      <c r="V2835" s="325"/>
    </row>
    <row r="2836" spans="1:22" ht="15" customHeight="1" x14ac:dyDescent="0.25">
      <c r="A2836" s="129" t="s">
        <v>1294</v>
      </c>
      <c r="B2836" s="126" t="s">
        <v>2087</v>
      </c>
      <c r="C2836" s="127" t="s">
        <v>4024</v>
      </c>
      <c r="D2836" s="127" t="s">
        <v>1295</v>
      </c>
      <c r="E2836" s="127" t="s">
        <v>2465</v>
      </c>
      <c r="F2836" s="128">
        <v>20.18</v>
      </c>
      <c r="G2836" s="128">
        <v>20.38</v>
      </c>
      <c r="H2836" s="128">
        <v>16.14</v>
      </c>
      <c r="I2836" s="311"/>
      <c r="J2836" s="319">
        <f>ROUND(SUMIF(Anlagenbewegungsdaten!B:B,A2836,Anlagenbewegungsdaten!C:C),3)</f>
        <v>0</v>
      </c>
      <c r="K2836" s="320">
        <f>ROUND(SUMIF(Anlagenbewegungsdaten!$B:$B,$A2836,Anlagenbewegungsdaten!$D:$D),2)</f>
        <v>0</v>
      </c>
      <c r="L2836" s="321">
        <f t="shared" si="100"/>
        <v>0</v>
      </c>
      <c r="M2836" s="341" t="s">
        <v>4950</v>
      </c>
      <c r="N2836" s="341" t="s">
        <v>4963</v>
      </c>
      <c r="O2836" s="323">
        <f>ROUND(SUMIF(Anlagenbewegungsdaten_AV!B:B,A2836,Anlagenbewegungsdaten_AV!C:C),3)</f>
        <v>0</v>
      </c>
      <c r="P2836" s="320">
        <f>ROUND(SUMIF(Anlagenbewegungsdaten_AV!$B:$B,$A2836,Anlagenbewegungsdaten_AV!$D:$D),2)</f>
        <v>0</v>
      </c>
      <c r="Q2836" s="321">
        <f t="shared" si="101"/>
        <v>0</v>
      </c>
      <c r="S2836" s="324"/>
      <c r="T2836" s="317"/>
      <c r="U2836" s="325"/>
      <c r="V2836" s="325"/>
    </row>
    <row r="2837" spans="1:22" ht="15" customHeight="1" x14ac:dyDescent="0.25">
      <c r="A2837" s="129" t="s">
        <v>1296</v>
      </c>
      <c r="B2837" s="126" t="s">
        <v>2087</v>
      </c>
      <c r="C2837" s="127" t="s">
        <v>4024</v>
      </c>
      <c r="D2837" s="127" t="s">
        <v>1297</v>
      </c>
      <c r="E2837" s="127" t="s">
        <v>2462</v>
      </c>
      <c r="F2837" s="128">
        <v>18.18</v>
      </c>
      <c r="G2837" s="128">
        <v>18.38</v>
      </c>
      <c r="H2837" s="128">
        <v>14.54</v>
      </c>
      <c r="I2837" s="311"/>
      <c r="J2837" s="319">
        <f>ROUND(SUMIF(Anlagenbewegungsdaten!B:B,A2837,Anlagenbewegungsdaten!C:C),3)</f>
        <v>0</v>
      </c>
      <c r="K2837" s="320">
        <f>ROUND(SUMIF(Anlagenbewegungsdaten!$B:$B,$A2837,Anlagenbewegungsdaten!$D:$D),2)</f>
        <v>0</v>
      </c>
      <c r="L2837" s="321">
        <f t="shared" si="100"/>
        <v>0</v>
      </c>
      <c r="M2837" s="341" t="s">
        <v>4950</v>
      </c>
      <c r="N2837" s="341" t="s">
        <v>4963</v>
      </c>
      <c r="O2837" s="323">
        <f>ROUND(SUMIF(Anlagenbewegungsdaten_AV!B:B,A2837,Anlagenbewegungsdaten_AV!C:C),3)</f>
        <v>0</v>
      </c>
      <c r="P2837" s="320">
        <f>ROUND(SUMIF(Anlagenbewegungsdaten_AV!$B:$B,$A2837,Anlagenbewegungsdaten_AV!$D:$D),2)</f>
        <v>0</v>
      </c>
      <c r="Q2837" s="321">
        <f t="shared" si="101"/>
        <v>0</v>
      </c>
      <c r="S2837" s="324"/>
      <c r="T2837" s="317"/>
      <c r="U2837" s="325"/>
      <c r="V2837" s="325"/>
    </row>
    <row r="2838" spans="1:22" ht="15" customHeight="1" x14ac:dyDescent="0.25">
      <c r="A2838" s="129" t="s">
        <v>1298</v>
      </c>
      <c r="B2838" s="126" t="s">
        <v>2087</v>
      </c>
      <c r="C2838" s="127" t="s">
        <v>4024</v>
      </c>
      <c r="D2838" s="127" t="s">
        <v>1299</v>
      </c>
      <c r="E2838" s="127" t="s">
        <v>2465</v>
      </c>
      <c r="F2838" s="128">
        <v>21.18</v>
      </c>
      <c r="G2838" s="128">
        <v>21.38</v>
      </c>
      <c r="H2838" s="128">
        <v>16.940000000000001</v>
      </c>
      <c r="I2838" s="311"/>
      <c r="J2838" s="319">
        <f>ROUND(SUMIF(Anlagenbewegungsdaten!B:B,A2838,Anlagenbewegungsdaten!C:C),3)</f>
        <v>0</v>
      </c>
      <c r="K2838" s="320">
        <f>ROUND(SUMIF(Anlagenbewegungsdaten!$B:$B,$A2838,Anlagenbewegungsdaten!$D:$D),2)</f>
        <v>0</v>
      </c>
      <c r="L2838" s="321">
        <f t="shared" si="100"/>
        <v>0</v>
      </c>
      <c r="M2838" s="341" t="s">
        <v>4950</v>
      </c>
      <c r="N2838" s="341" t="s">
        <v>4963</v>
      </c>
      <c r="O2838" s="323">
        <f>ROUND(SUMIF(Anlagenbewegungsdaten_AV!B:B,A2838,Anlagenbewegungsdaten_AV!C:C),3)</f>
        <v>0</v>
      </c>
      <c r="P2838" s="320">
        <f>ROUND(SUMIF(Anlagenbewegungsdaten_AV!$B:$B,$A2838,Anlagenbewegungsdaten_AV!$D:$D),2)</f>
        <v>0</v>
      </c>
      <c r="Q2838" s="321">
        <f t="shared" si="101"/>
        <v>0</v>
      </c>
      <c r="S2838" s="324"/>
      <c r="T2838" s="317"/>
      <c r="U2838" s="325"/>
      <c r="V2838" s="325"/>
    </row>
    <row r="2839" spans="1:22" ht="15" customHeight="1" x14ac:dyDescent="0.25">
      <c r="A2839" s="129" t="s">
        <v>1300</v>
      </c>
      <c r="B2839" s="126" t="s">
        <v>2087</v>
      </c>
      <c r="C2839" s="127" t="s">
        <v>4024</v>
      </c>
      <c r="D2839" s="127" t="s">
        <v>1301</v>
      </c>
      <c r="E2839" s="127" t="s">
        <v>2462</v>
      </c>
      <c r="F2839" s="128">
        <v>18.18</v>
      </c>
      <c r="G2839" s="128">
        <v>18.38</v>
      </c>
      <c r="H2839" s="128">
        <v>14.54</v>
      </c>
      <c r="I2839" s="311"/>
      <c r="J2839" s="319">
        <f>ROUND(SUMIF(Anlagenbewegungsdaten!B:B,A2839,Anlagenbewegungsdaten!C:C),3)</f>
        <v>0</v>
      </c>
      <c r="K2839" s="320">
        <f>ROUND(SUMIF(Anlagenbewegungsdaten!$B:$B,$A2839,Anlagenbewegungsdaten!$D:$D),2)</f>
        <v>0</v>
      </c>
      <c r="L2839" s="321">
        <f t="shared" si="100"/>
        <v>0</v>
      </c>
      <c r="M2839" s="341" t="s">
        <v>4950</v>
      </c>
      <c r="N2839" s="341" t="s">
        <v>4963</v>
      </c>
      <c r="O2839" s="323">
        <f>ROUND(SUMIF(Anlagenbewegungsdaten_AV!B:B,A2839,Anlagenbewegungsdaten_AV!C:C),3)</f>
        <v>0</v>
      </c>
      <c r="P2839" s="320">
        <f>ROUND(SUMIF(Anlagenbewegungsdaten_AV!$B:$B,$A2839,Anlagenbewegungsdaten_AV!$D:$D),2)</f>
        <v>0</v>
      </c>
      <c r="Q2839" s="321">
        <f t="shared" si="101"/>
        <v>0</v>
      </c>
      <c r="S2839" s="324"/>
      <c r="T2839" s="317"/>
      <c r="U2839" s="325"/>
      <c r="V2839" s="325"/>
    </row>
    <row r="2840" spans="1:22" ht="15" customHeight="1" x14ac:dyDescent="0.25">
      <c r="A2840" s="129" t="s">
        <v>1302</v>
      </c>
      <c r="B2840" s="126" t="s">
        <v>2087</v>
      </c>
      <c r="C2840" s="127" t="s">
        <v>4024</v>
      </c>
      <c r="D2840" s="127" t="s">
        <v>1303</v>
      </c>
      <c r="E2840" s="127" t="s">
        <v>2465</v>
      </c>
      <c r="F2840" s="128">
        <v>21.18</v>
      </c>
      <c r="G2840" s="128">
        <v>21.38</v>
      </c>
      <c r="H2840" s="128">
        <v>16.940000000000001</v>
      </c>
      <c r="I2840" s="311"/>
      <c r="J2840" s="319">
        <f>ROUND(SUMIF(Anlagenbewegungsdaten!B:B,A2840,Anlagenbewegungsdaten!C:C),3)</f>
        <v>0</v>
      </c>
      <c r="K2840" s="320">
        <f>ROUND(SUMIF(Anlagenbewegungsdaten!$B:$B,$A2840,Anlagenbewegungsdaten!$D:$D),2)</f>
        <v>0</v>
      </c>
      <c r="L2840" s="321">
        <f t="shared" si="100"/>
        <v>0</v>
      </c>
      <c r="M2840" s="341" t="s">
        <v>4950</v>
      </c>
      <c r="N2840" s="341" t="s">
        <v>4963</v>
      </c>
      <c r="O2840" s="323">
        <f>ROUND(SUMIF(Anlagenbewegungsdaten_AV!B:B,A2840,Anlagenbewegungsdaten_AV!C:C),3)</f>
        <v>0</v>
      </c>
      <c r="P2840" s="320">
        <f>ROUND(SUMIF(Anlagenbewegungsdaten_AV!$B:$B,$A2840,Anlagenbewegungsdaten_AV!$D:$D),2)</f>
        <v>0</v>
      </c>
      <c r="Q2840" s="321">
        <f t="shared" si="101"/>
        <v>0</v>
      </c>
      <c r="S2840" s="324"/>
      <c r="T2840" s="317"/>
      <c r="U2840" s="325"/>
      <c r="V2840" s="325"/>
    </row>
    <row r="2841" spans="1:22" ht="15" customHeight="1" x14ac:dyDescent="0.25">
      <c r="A2841" s="129" t="s">
        <v>1304</v>
      </c>
      <c r="B2841" s="126" t="s">
        <v>2087</v>
      </c>
      <c r="C2841" s="127" t="s">
        <v>4024</v>
      </c>
      <c r="D2841" s="127" t="s">
        <v>1305</v>
      </c>
      <c r="E2841" s="127" t="s">
        <v>2462</v>
      </c>
      <c r="F2841" s="128">
        <v>19.18</v>
      </c>
      <c r="G2841" s="128">
        <v>19.38</v>
      </c>
      <c r="H2841" s="128">
        <v>15.34</v>
      </c>
      <c r="I2841" s="311"/>
      <c r="J2841" s="319">
        <f>ROUND(SUMIF(Anlagenbewegungsdaten!B:B,A2841,Anlagenbewegungsdaten!C:C),3)</f>
        <v>0</v>
      </c>
      <c r="K2841" s="320">
        <f>ROUND(SUMIF(Anlagenbewegungsdaten!$B:$B,$A2841,Anlagenbewegungsdaten!$D:$D),2)</f>
        <v>0</v>
      </c>
      <c r="L2841" s="321">
        <f t="shared" si="100"/>
        <v>0</v>
      </c>
      <c r="M2841" s="341" t="s">
        <v>4950</v>
      </c>
      <c r="N2841" s="341" t="s">
        <v>4963</v>
      </c>
      <c r="O2841" s="323">
        <f>ROUND(SUMIF(Anlagenbewegungsdaten_AV!B:B,A2841,Anlagenbewegungsdaten_AV!C:C),3)</f>
        <v>0</v>
      </c>
      <c r="P2841" s="320">
        <f>ROUND(SUMIF(Anlagenbewegungsdaten_AV!$B:$B,$A2841,Anlagenbewegungsdaten_AV!$D:$D),2)</f>
        <v>0</v>
      </c>
      <c r="Q2841" s="321">
        <f t="shared" si="101"/>
        <v>0</v>
      </c>
      <c r="S2841" s="324"/>
      <c r="T2841" s="317"/>
      <c r="U2841" s="325"/>
      <c r="V2841" s="325"/>
    </row>
    <row r="2842" spans="1:22" ht="15" customHeight="1" x14ac:dyDescent="0.25">
      <c r="A2842" s="129" t="s">
        <v>1306</v>
      </c>
      <c r="B2842" s="126" t="s">
        <v>2087</v>
      </c>
      <c r="C2842" s="127" t="s">
        <v>4024</v>
      </c>
      <c r="D2842" s="127" t="s">
        <v>1307</v>
      </c>
      <c r="E2842" s="127" t="s">
        <v>2465</v>
      </c>
      <c r="F2842" s="128">
        <v>22.18</v>
      </c>
      <c r="G2842" s="128">
        <v>22.38</v>
      </c>
      <c r="H2842" s="128">
        <v>17.739999999999998</v>
      </c>
      <c r="I2842" s="311"/>
      <c r="J2842" s="319">
        <f>ROUND(SUMIF(Anlagenbewegungsdaten!B:B,A2842,Anlagenbewegungsdaten!C:C),3)</f>
        <v>0</v>
      </c>
      <c r="K2842" s="320">
        <f>ROUND(SUMIF(Anlagenbewegungsdaten!$B:$B,$A2842,Anlagenbewegungsdaten!$D:$D),2)</f>
        <v>0</v>
      </c>
      <c r="L2842" s="321">
        <f t="shared" si="100"/>
        <v>0</v>
      </c>
      <c r="M2842" s="341" t="s">
        <v>4950</v>
      </c>
      <c r="N2842" s="341" t="s">
        <v>4963</v>
      </c>
      <c r="O2842" s="323">
        <f>ROUND(SUMIF(Anlagenbewegungsdaten_AV!B:B,A2842,Anlagenbewegungsdaten_AV!C:C),3)</f>
        <v>0</v>
      </c>
      <c r="P2842" s="320">
        <f>ROUND(SUMIF(Anlagenbewegungsdaten_AV!$B:$B,$A2842,Anlagenbewegungsdaten_AV!$D:$D),2)</f>
        <v>0</v>
      </c>
      <c r="Q2842" s="321">
        <f t="shared" si="101"/>
        <v>0</v>
      </c>
      <c r="S2842" s="324"/>
      <c r="T2842" s="317"/>
      <c r="U2842" s="325"/>
      <c r="V2842" s="325"/>
    </row>
    <row r="2843" spans="1:22" ht="15" customHeight="1" x14ac:dyDescent="0.25">
      <c r="A2843" s="129" t="s">
        <v>1308</v>
      </c>
      <c r="B2843" s="126" t="s">
        <v>2087</v>
      </c>
      <c r="C2843" s="127" t="s">
        <v>4024</v>
      </c>
      <c r="D2843" s="127" t="s">
        <v>1309</v>
      </c>
      <c r="E2843" s="127" t="s">
        <v>2462</v>
      </c>
      <c r="F2843" s="128">
        <v>20.18</v>
      </c>
      <c r="G2843" s="128">
        <v>20.38</v>
      </c>
      <c r="H2843" s="128">
        <v>16.14</v>
      </c>
      <c r="I2843" s="311"/>
      <c r="J2843" s="319">
        <f>ROUND(SUMIF(Anlagenbewegungsdaten!B:B,A2843,Anlagenbewegungsdaten!C:C),3)</f>
        <v>0</v>
      </c>
      <c r="K2843" s="320">
        <f>ROUND(SUMIF(Anlagenbewegungsdaten!$B:$B,$A2843,Anlagenbewegungsdaten!$D:$D),2)</f>
        <v>0</v>
      </c>
      <c r="L2843" s="321">
        <f t="shared" si="100"/>
        <v>0</v>
      </c>
      <c r="M2843" s="341" t="s">
        <v>4950</v>
      </c>
      <c r="N2843" s="341" t="s">
        <v>4963</v>
      </c>
      <c r="O2843" s="323">
        <f>ROUND(SUMIF(Anlagenbewegungsdaten_AV!B:B,A2843,Anlagenbewegungsdaten_AV!C:C),3)</f>
        <v>0</v>
      </c>
      <c r="P2843" s="320">
        <f>ROUND(SUMIF(Anlagenbewegungsdaten_AV!$B:$B,$A2843,Anlagenbewegungsdaten_AV!$D:$D),2)</f>
        <v>0</v>
      </c>
      <c r="Q2843" s="321">
        <f t="shared" si="101"/>
        <v>0</v>
      </c>
      <c r="S2843" s="324"/>
      <c r="T2843" s="317"/>
      <c r="U2843" s="325"/>
      <c r="V2843" s="325"/>
    </row>
    <row r="2844" spans="1:22" ht="15" customHeight="1" x14ac:dyDescent="0.25">
      <c r="A2844" s="129" t="s">
        <v>1310</v>
      </c>
      <c r="B2844" s="126" t="s">
        <v>2087</v>
      </c>
      <c r="C2844" s="127" t="s">
        <v>4024</v>
      </c>
      <c r="D2844" s="127" t="s">
        <v>1311</v>
      </c>
      <c r="E2844" s="127" t="s">
        <v>2465</v>
      </c>
      <c r="F2844" s="128">
        <v>23.18</v>
      </c>
      <c r="G2844" s="128">
        <v>23.38</v>
      </c>
      <c r="H2844" s="128">
        <v>18.54</v>
      </c>
      <c r="I2844" s="311"/>
      <c r="J2844" s="319">
        <f>ROUND(SUMIF(Anlagenbewegungsdaten!B:B,A2844,Anlagenbewegungsdaten!C:C),3)</f>
        <v>0</v>
      </c>
      <c r="K2844" s="320">
        <f>ROUND(SUMIF(Anlagenbewegungsdaten!$B:$B,$A2844,Anlagenbewegungsdaten!$D:$D),2)</f>
        <v>0</v>
      </c>
      <c r="L2844" s="321">
        <f t="shared" si="100"/>
        <v>0</v>
      </c>
      <c r="M2844" s="341" t="s">
        <v>4950</v>
      </c>
      <c r="N2844" s="341" t="s">
        <v>4963</v>
      </c>
      <c r="O2844" s="323">
        <f>ROUND(SUMIF(Anlagenbewegungsdaten_AV!B:B,A2844,Anlagenbewegungsdaten_AV!C:C),3)</f>
        <v>0</v>
      </c>
      <c r="P2844" s="320">
        <f>ROUND(SUMIF(Anlagenbewegungsdaten_AV!$B:$B,$A2844,Anlagenbewegungsdaten_AV!$D:$D),2)</f>
        <v>0</v>
      </c>
      <c r="Q2844" s="321">
        <f t="shared" si="101"/>
        <v>0</v>
      </c>
      <c r="S2844" s="324"/>
      <c r="T2844" s="317"/>
      <c r="U2844" s="325"/>
      <c r="V2844" s="325"/>
    </row>
    <row r="2845" spans="1:22" ht="15" customHeight="1" x14ac:dyDescent="0.25">
      <c r="A2845" s="129" t="s">
        <v>1312</v>
      </c>
      <c r="B2845" s="126" t="s">
        <v>2087</v>
      </c>
      <c r="C2845" s="127" t="s">
        <v>4024</v>
      </c>
      <c r="D2845" s="127" t="s">
        <v>1313</v>
      </c>
      <c r="E2845" s="127" t="s">
        <v>2462</v>
      </c>
      <c r="F2845" s="128">
        <v>21.18</v>
      </c>
      <c r="G2845" s="128">
        <v>21.38</v>
      </c>
      <c r="H2845" s="128">
        <v>16.940000000000001</v>
      </c>
      <c r="I2845" s="311"/>
      <c r="J2845" s="319">
        <f>ROUND(SUMIF(Anlagenbewegungsdaten!B:B,A2845,Anlagenbewegungsdaten!C:C),3)</f>
        <v>0</v>
      </c>
      <c r="K2845" s="320">
        <f>ROUND(SUMIF(Anlagenbewegungsdaten!$B:$B,$A2845,Anlagenbewegungsdaten!$D:$D),2)</f>
        <v>0</v>
      </c>
      <c r="L2845" s="321">
        <f t="shared" si="100"/>
        <v>0</v>
      </c>
      <c r="M2845" s="341" t="s">
        <v>4950</v>
      </c>
      <c r="N2845" s="341" t="s">
        <v>4963</v>
      </c>
      <c r="O2845" s="323">
        <f>ROUND(SUMIF(Anlagenbewegungsdaten_AV!B:B,A2845,Anlagenbewegungsdaten_AV!C:C),3)</f>
        <v>0</v>
      </c>
      <c r="P2845" s="320">
        <f>ROUND(SUMIF(Anlagenbewegungsdaten_AV!$B:$B,$A2845,Anlagenbewegungsdaten_AV!$D:$D),2)</f>
        <v>0</v>
      </c>
      <c r="Q2845" s="321">
        <f t="shared" si="101"/>
        <v>0</v>
      </c>
      <c r="S2845" s="324"/>
      <c r="T2845" s="317"/>
      <c r="U2845" s="325"/>
      <c r="V2845" s="325"/>
    </row>
    <row r="2846" spans="1:22" ht="15" customHeight="1" x14ac:dyDescent="0.25">
      <c r="A2846" s="129" t="s">
        <v>1314</v>
      </c>
      <c r="B2846" s="126" t="s">
        <v>2087</v>
      </c>
      <c r="C2846" s="127" t="s">
        <v>4024</v>
      </c>
      <c r="D2846" s="127" t="s">
        <v>1315</v>
      </c>
      <c r="E2846" s="127" t="s">
        <v>2465</v>
      </c>
      <c r="F2846" s="128">
        <v>24.18</v>
      </c>
      <c r="G2846" s="128">
        <v>24.38</v>
      </c>
      <c r="H2846" s="128">
        <v>19.34</v>
      </c>
      <c r="I2846" s="311"/>
      <c r="J2846" s="319">
        <f>ROUND(SUMIF(Anlagenbewegungsdaten!B:B,A2846,Anlagenbewegungsdaten!C:C),3)</f>
        <v>0</v>
      </c>
      <c r="K2846" s="320">
        <f>ROUND(SUMIF(Anlagenbewegungsdaten!$B:$B,$A2846,Anlagenbewegungsdaten!$D:$D),2)</f>
        <v>0</v>
      </c>
      <c r="L2846" s="321">
        <f t="shared" si="100"/>
        <v>0</v>
      </c>
      <c r="M2846" s="341" t="s">
        <v>4950</v>
      </c>
      <c r="N2846" s="341" t="s">
        <v>4963</v>
      </c>
      <c r="O2846" s="323">
        <f>ROUND(SUMIF(Anlagenbewegungsdaten_AV!B:B,A2846,Anlagenbewegungsdaten_AV!C:C),3)</f>
        <v>0</v>
      </c>
      <c r="P2846" s="320">
        <f>ROUND(SUMIF(Anlagenbewegungsdaten_AV!$B:$B,$A2846,Anlagenbewegungsdaten_AV!$D:$D),2)</f>
        <v>0</v>
      </c>
      <c r="Q2846" s="321">
        <f t="shared" si="101"/>
        <v>0</v>
      </c>
      <c r="S2846" s="324"/>
      <c r="T2846" s="317"/>
      <c r="U2846" s="325"/>
      <c r="V2846" s="325"/>
    </row>
    <row r="2847" spans="1:22" ht="15" customHeight="1" x14ac:dyDescent="0.25">
      <c r="A2847" s="129" t="s">
        <v>1316</v>
      </c>
      <c r="B2847" s="126" t="s">
        <v>2087</v>
      </c>
      <c r="C2847" s="127" t="s">
        <v>4024</v>
      </c>
      <c r="D2847" s="127" t="s">
        <v>1317</v>
      </c>
      <c r="E2847" s="127" t="s">
        <v>2462</v>
      </c>
      <c r="F2847" s="128">
        <v>19.18</v>
      </c>
      <c r="G2847" s="128">
        <v>19.38</v>
      </c>
      <c r="H2847" s="128">
        <v>15.34</v>
      </c>
      <c r="I2847" s="311"/>
      <c r="J2847" s="319">
        <f>ROUND(SUMIF(Anlagenbewegungsdaten!B:B,A2847,Anlagenbewegungsdaten!C:C),3)</f>
        <v>0</v>
      </c>
      <c r="K2847" s="320">
        <f>ROUND(SUMIF(Anlagenbewegungsdaten!$B:$B,$A2847,Anlagenbewegungsdaten!$D:$D),2)</f>
        <v>0</v>
      </c>
      <c r="L2847" s="321">
        <f t="shared" si="100"/>
        <v>0</v>
      </c>
      <c r="M2847" s="341" t="s">
        <v>4950</v>
      </c>
      <c r="N2847" s="341" t="s">
        <v>4963</v>
      </c>
      <c r="O2847" s="323">
        <f>ROUND(SUMIF(Anlagenbewegungsdaten_AV!B:B,A2847,Anlagenbewegungsdaten_AV!C:C),3)</f>
        <v>0</v>
      </c>
      <c r="P2847" s="320">
        <f>ROUND(SUMIF(Anlagenbewegungsdaten_AV!$B:$B,$A2847,Anlagenbewegungsdaten_AV!$D:$D),2)</f>
        <v>0</v>
      </c>
      <c r="Q2847" s="321">
        <f t="shared" si="101"/>
        <v>0</v>
      </c>
      <c r="S2847" s="324"/>
      <c r="T2847" s="317"/>
      <c r="U2847" s="325"/>
      <c r="V2847" s="325"/>
    </row>
    <row r="2848" spans="1:22" ht="15" customHeight="1" x14ac:dyDescent="0.25">
      <c r="A2848" s="129" t="s">
        <v>1318</v>
      </c>
      <c r="B2848" s="126" t="s">
        <v>2087</v>
      </c>
      <c r="C2848" s="127" t="s">
        <v>4024</v>
      </c>
      <c r="D2848" s="127" t="s">
        <v>1319</v>
      </c>
      <c r="E2848" s="127" t="s">
        <v>2465</v>
      </c>
      <c r="F2848" s="128">
        <v>22.18</v>
      </c>
      <c r="G2848" s="128">
        <v>22.38</v>
      </c>
      <c r="H2848" s="128">
        <v>17.739999999999998</v>
      </c>
      <c r="I2848" s="311"/>
      <c r="J2848" s="319">
        <f>ROUND(SUMIF(Anlagenbewegungsdaten!B:B,A2848,Anlagenbewegungsdaten!C:C),3)</f>
        <v>0</v>
      </c>
      <c r="K2848" s="320">
        <f>ROUND(SUMIF(Anlagenbewegungsdaten!$B:$B,$A2848,Anlagenbewegungsdaten!$D:$D),2)</f>
        <v>0</v>
      </c>
      <c r="L2848" s="321">
        <f t="shared" si="100"/>
        <v>0</v>
      </c>
      <c r="M2848" s="341" t="s">
        <v>4950</v>
      </c>
      <c r="N2848" s="341" t="s">
        <v>4963</v>
      </c>
      <c r="O2848" s="323">
        <f>ROUND(SUMIF(Anlagenbewegungsdaten_AV!B:B,A2848,Anlagenbewegungsdaten_AV!C:C),3)</f>
        <v>0</v>
      </c>
      <c r="P2848" s="320">
        <f>ROUND(SUMIF(Anlagenbewegungsdaten_AV!$B:$B,$A2848,Anlagenbewegungsdaten_AV!$D:$D),2)</f>
        <v>0</v>
      </c>
      <c r="Q2848" s="321">
        <f t="shared" si="101"/>
        <v>0</v>
      </c>
      <c r="S2848" s="324"/>
      <c r="T2848" s="317"/>
      <c r="U2848" s="325"/>
      <c r="V2848" s="325"/>
    </row>
    <row r="2849" spans="1:22" ht="15" customHeight="1" x14ac:dyDescent="0.25">
      <c r="A2849" s="129" t="s">
        <v>1320</v>
      </c>
      <c r="B2849" s="126" t="s">
        <v>2087</v>
      </c>
      <c r="C2849" s="127" t="s">
        <v>4024</v>
      </c>
      <c r="D2849" s="127" t="s">
        <v>1321</v>
      </c>
      <c r="E2849" s="127" t="s">
        <v>2462</v>
      </c>
      <c r="F2849" s="128">
        <v>20.18</v>
      </c>
      <c r="G2849" s="128">
        <v>20.38</v>
      </c>
      <c r="H2849" s="128">
        <v>16.14</v>
      </c>
      <c r="I2849" s="311"/>
      <c r="J2849" s="319">
        <f>ROUND(SUMIF(Anlagenbewegungsdaten!B:B,A2849,Anlagenbewegungsdaten!C:C),3)</f>
        <v>0</v>
      </c>
      <c r="K2849" s="320">
        <f>ROUND(SUMIF(Anlagenbewegungsdaten!$B:$B,$A2849,Anlagenbewegungsdaten!$D:$D),2)</f>
        <v>0</v>
      </c>
      <c r="L2849" s="321">
        <f t="shared" si="100"/>
        <v>0</v>
      </c>
      <c r="M2849" s="341" t="s">
        <v>4950</v>
      </c>
      <c r="N2849" s="341" t="s">
        <v>4963</v>
      </c>
      <c r="O2849" s="323">
        <f>ROUND(SUMIF(Anlagenbewegungsdaten_AV!B:B,A2849,Anlagenbewegungsdaten_AV!C:C),3)</f>
        <v>0</v>
      </c>
      <c r="P2849" s="320">
        <f>ROUND(SUMIF(Anlagenbewegungsdaten_AV!$B:$B,$A2849,Anlagenbewegungsdaten_AV!$D:$D),2)</f>
        <v>0</v>
      </c>
      <c r="Q2849" s="321">
        <f t="shared" si="101"/>
        <v>0</v>
      </c>
      <c r="S2849" s="324"/>
      <c r="T2849" s="317"/>
      <c r="U2849" s="325"/>
      <c r="V2849" s="325"/>
    </row>
    <row r="2850" spans="1:22" ht="15" customHeight="1" x14ac:dyDescent="0.25">
      <c r="A2850" s="129" t="s">
        <v>1322</v>
      </c>
      <c r="B2850" s="126" t="s">
        <v>2087</v>
      </c>
      <c r="C2850" s="127" t="s">
        <v>4024</v>
      </c>
      <c r="D2850" s="127" t="s">
        <v>1323</v>
      </c>
      <c r="E2850" s="127" t="s">
        <v>2465</v>
      </c>
      <c r="F2850" s="128">
        <v>23.18</v>
      </c>
      <c r="G2850" s="128">
        <v>23.38</v>
      </c>
      <c r="H2850" s="128">
        <v>18.54</v>
      </c>
      <c r="I2850" s="311"/>
      <c r="J2850" s="319">
        <f>ROUND(SUMIF(Anlagenbewegungsdaten!B:B,A2850,Anlagenbewegungsdaten!C:C),3)</f>
        <v>0</v>
      </c>
      <c r="K2850" s="320">
        <f>ROUND(SUMIF(Anlagenbewegungsdaten!$B:$B,$A2850,Anlagenbewegungsdaten!$D:$D),2)</f>
        <v>0</v>
      </c>
      <c r="L2850" s="321">
        <f t="shared" si="100"/>
        <v>0</v>
      </c>
      <c r="M2850" s="341" t="s">
        <v>4950</v>
      </c>
      <c r="N2850" s="341" t="s">
        <v>4963</v>
      </c>
      <c r="O2850" s="323">
        <f>ROUND(SUMIF(Anlagenbewegungsdaten_AV!B:B,A2850,Anlagenbewegungsdaten_AV!C:C),3)</f>
        <v>0</v>
      </c>
      <c r="P2850" s="320">
        <f>ROUND(SUMIF(Anlagenbewegungsdaten_AV!$B:$B,$A2850,Anlagenbewegungsdaten_AV!$D:$D),2)</f>
        <v>0</v>
      </c>
      <c r="Q2850" s="321">
        <f t="shared" si="101"/>
        <v>0</v>
      </c>
      <c r="S2850" s="324"/>
      <c r="T2850" s="317"/>
      <c r="U2850" s="325"/>
      <c r="V2850" s="325"/>
    </row>
    <row r="2851" spans="1:22" ht="15" customHeight="1" x14ac:dyDescent="0.25">
      <c r="A2851" s="129" t="s">
        <v>1324</v>
      </c>
      <c r="B2851" s="126" t="s">
        <v>2087</v>
      </c>
      <c r="C2851" s="127" t="s">
        <v>4024</v>
      </c>
      <c r="D2851" s="127" t="s">
        <v>1325</v>
      </c>
      <c r="E2851" s="127" t="s">
        <v>2462</v>
      </c>
      <c r="F2851" s="128">
        <v>21.18</v>
      </c>
      <c r="G2851" s="128">
        <v>21.38</v>
      </c>
      <c r="H2851" s="128">
        <v>16.940000000000001</v>
      </c>
      <c r="I2851" s="311"/>
      <c r="J2851" s="319">
        <f>ROUND(SUMIF(Anlagenbewegungsdaten!B:B,A2851,Anlagenbewegungsdaten!C:C),3)</f>
        <v>0</v>
      </c>
      <c r="K2851" s="320">
        <f>ROUND(SUMIF(Anlagenbewegungsdaten!$B:$B,$A2851,Anlagenbewegungsdaten!$D:$D),2)</f>
        <v>0</v>
      </c>
      <c r="L2851" s="321">
        <f t="shared" si="100"/>
        <v>0</v>
      </c>
      <c r="M2851" s="341" t="s">
        <v>4950</v>
      </c>
      <c r="N2851" s="341" t="s">
        <v>4963</v>
      </c>
      <c r="O2851" s="323">
        <f>ROUND(SUMIF(Anlagenbewegungsdaten_AV!B:B,A2851,Anlagenbewegungsdaten_AV!C:C),3)</f>
        <v>0</v>
      </c>
      <c r="P2851" s="320">
        <f>ROUND(SUMIF(Anlagenbewegungsdaten_AV!$B:$B,$A2851,Anlagenbewegungsdaten_AV!$D:$D),2)</f>
        <v>0</v>
      </c>
      <c r="Q2851" s="321">
        <f t="shared" si="101"/>
        <v>0</v>
      </c>
      <c r="S2851" s="324"/>
      <c r="T2851" s="317"/>
      <c r="U2851" s="325"/>
      <c r="V2851" s="325"/>
    </row>
    <row r="2852" spans="1:22" ht="15" customHeight="1" x14ac:dyDescent="0.25">
      <c r="A2852" s="129" t="s">
        <v>1326</v>
      </c>
      <c r="B2852" s="126" t="s">
        <v>2087</v>
      </c>
      <c r="C2852" s="127" t="s">
        <v>4024</v>
      </c>
      <c r="D2852" s="127" t="s">
        <v>1327</v>
      </c>
      <c r="E2852" s="127" t="s">
        <v>2465</v>
      </c>
      <c r="F2852" s="128">
        <v>24.18</v>
      </c>
      <c r="G2852" s="128">
        <v>24.38</v>
      </c>
      <c r="H2852" s="128">
        <v>19.34</v>
      </c>
      <c r="I2852" s="311"/>
      <c r="J2852" s="319">
        <f>ROUND(SUMIF(Anlagenbewegungsdaten!B:B,A2852,Anlagenbewegungsdaten!C:C),3)</f>
        <v>0</v>
      </c>
      <c r="K2852" s="320">
        <f>ROUND(SUMIF(Anlagenbewegungsdaten!$B:$B,$A2852,Anlagenbewegungsdaten!$D:$D),2)</f>
        <v>0</v>
      </c>
      <c r="L2852" s="321">
        <f t="shared" si="100"/>
        <v>0</v>
      </c>
      <c r="M2852" s="341" t="s">
        <v>4950</v>
      </c>
      <c r="N2852" s="341" t="s">
        <v>4963</v>
      </c>
      <c r="O2852" s="323">
        <f>ROUND(SUMIF(Anlagenbewegungsdaten_AV!B:B,A2852,Anlagenbewegungsdaten_AV!C:C),3)</f>
        <v>0</v>
      </c>
      <c r="P2852" s="320">
        <f>ROUND(SUMIF(Anlagenbewegungsdaten_AV!$B:$B,$A2852,Anlagenbewegungsdaten_AV!$D:$D),2)</f>
        <v>0</v>
      </c>
      <c r="Q2852" s="321">
        <f t="shared" si="101"/>
        <v>0</v>
      </c>
      <c r="S2852" s="324"/>
      <c r="T2852" s="317"/>
      <c r="U2852" s="325"/>
      <c r="V2852" s="325"/>
    </row>
    <row r="2853" spans="1:22" ht="15" customHeight="1" x14ac:dyDescent="0.25">
      <c r="A2853" s="129" t="s">
        <v>1328</v>
      </c>
      <c r="B2853" s="126" t="s">
        <v>2087</v>
      </c>
      <c r="C2853" s="127" t="s">
        <v>4024</v>
      </c>
      <c r="D2853" s="127" t="s">
        <v>1329</v>
      </c>
      <c r="E2853" s="127" t="s">
        <v>2462</v>
      </c>
      <c r="F2853" s="128">
        <v>22.18</v>
      </c>
      <c r="G2853" s="128">
        <v>22.38</v>
      </c>
      <c r="H2853" s="128">
        <v>17.739999999999998</v>
      </c>
      <c r="I2853" s="311"/>
      <c r="J2853" s="319">
        <f>ROUND(SUMIF(Anlagenbewegungsdaten!B:B,A2853,Anlagenbewegungsdaten!C:C),3)</f>
        <v>0</v>
      </c>
      <c r="K2853" s="320">
        <f>ROUND(SUMIF(Anlagenbewegungsdaten!$B:$B,$A2853,Anlagenbewegungsdaten!$D:$D),2)</f>
        <v>0</v>
      </c>
      <c r="L2853" s="321">
        <f t="shared" si="100"/>
        <v>0</v>
      </c>
      <c r="M2853" s="341" t="s">
        <v>4950</v>
      </c>
      <c r="N2853" s="341" t="s">
        <v>4963</v>
      </c>
      <c r="O2853" s="323">
        <f>ROUND(SUMIF(Anlagenbewegungsdaten_AV!B:B,A2853,Anlagenbewegungsdaten_AV!C:C),3)</f>
        <v>0</v>
      </c>
      <c r="P2853" s="320">
        <f>ROUND(SUMIF(Anlagenbewegungsdaten_AV!$B:$B,$A2853,Anlagenbewegungsdaten_AV!$D:$D),2)</f>
        <v>0</v>
      </c>
      <c r="Q2853" s="321">
        <f t="shared" si="101"/>
        <v>0</v>
      </c>
      <c r="S2853" s="324"/>
      <c r="T2853" s="317"/>
      <c r="U2853" s="325"/>
      <c r="V2853" s="325"/>
    </row>
    <row r="2854" spans="1:22" ht="15" customHeight="1" x14ac:dyDescent="0.25">
      <c r="A2854" s="129" t="s">
        <v>1330</v>
      </c>
      <c r="B2854" s="126" t="s">
        <v>2087</v>
      </c>
      <c r="C2854" s="127" t="s">
        <v>4024</v>
      </c>
      <c r="D2854" s="127" t="s">
        <v>1331</v>
      </c>
      <c r="E2854" s="127" t="s">
        <v>2465</v>
      </c>
      <c r="F2854" s="128">
        <v>25.18</v>
      </c>
      <c r="G2854" s="128">
        <v>25.38</v>
      </c>
      <c r="H2854" s="128">
        <v>20.14</v>
      </c>
      <c r="I2854" s="311"/>
      <c r="J2854" s="319">
        <f>ROUND(SUMIF(Anlagenbewegungsdaten!B:B,A2854,Anlagenbewegungsdaten!C:C),3)</f>
        <v>0</v>
      </c>
      <c r="K2854" s="320">
        <f>ROUND(SUMIF(Anlagenbewegungsdaten!$B:$B,$A2854,Anlagenbewegungsdaten!$D:$D),2)</f>
        <v>0</v>
      </c>
      <c r="L2854" s="321">
        <f t="shared" si="100"/>
        <v>0</v>
      </c>
      <c r="M2854" s="341" t="s">
        <v>4950</v>
      </c>
      <c r="N2854" s="341" t="s">
        <v>4963</v>
      </c>
      <c r="O2854" s="323">
        <f>ROUND(SUMIF(Anlagenbewegungsdaten_AV!B:B,A2854,Anlagenbewegungsdaten_AV!C:C),3)</f>
        <v>0</v>
      </c>
      <c r="P2854" s="320">
        <f>ROUND(SUMIF(Anlagenbewegungsdaten_AV!$B:$B,$A2854,Anlagenbewegungsdaten_AV!$D:$D),2)</f>
        <v>0</v>
      </c>
      <c r="Q2854" s="321">
        <f t="shared" si="101"/>
        <v>0</v>
      </c>
      <c r="S2854" s="324"/>
      <c r="T2854" s="317"/>
      <c r="U2854" s="325"/>
      <c r="V2854" s="325"/>
    </row>
    <row r="2855" spans="1:22" ht="15" customHeight="1" x14ac:dyDescent="0.25">
      <c r="A2855" s="129" t="s">
        <v>1332</v>
      </c>
      <c r="B2855" s="126" t="s">
        <v>2087</v>
      </c>
      <c r="C2855" s="127" t="s">
        <v>4024</v>
      </c>
      <c r="D2855" s="127" t="s">
        <v>1333</v>
      </c>
      <c r="E2855" s="127" t="s">
        <v>2462</v>
      </c>
      <c r="F2855" s="128">
        <v>10.18</v>
      </c>
      <c r="G2855" s="128">
        <v>10.379999999999999</v>
      </c>
      <c r="H2855" s="128">
        <v>8.14</v>
      </c>
      <c r="I2855" s="311"/>
      <c r="J2855" s="319">
        <f>ROUND(SUMIF(Anlagenbewegungsdaten!B:B,A2855,Anlagenbewegungsdaten!C:C),3)</f>
        <v>0</v>
      </c>
      <c r="K2855" s="320">
        <f>ROUND(SUMIF(Anlagenbewegungsdaten!$B:$B,$A2855,Anlagenbewegungsdaten!$D:$D),2)</f>
        <v>0</v>
      </c>
      <c r="L2855" s="321">
        <f t="shared" si="100"/>
        <v>0</v>
      </c>
      <c r="M2855" s="341" t="s">
        <v>4950</v>
      </c>
      <c r="N2855" s="341" t="s">
        <v>4963</v>
      </c>
      <c r="O2855" s="323">
        <f>ROUND(SUMIF(Anlagenbewegungsdaten_AV!B:B,A2855,Anlagenbewegungsdaten_AV!C:C),3)</f>
        <v>0</v>
      </c>
      <c r="P2855" s="320">
        <f>ROUND(SUMIF(Anlagenbewegungsdaten_AV!$B:$B,$A2855,Anlagenbewegungsdaten_AV!$D:$D),2)</f>
        <v>0</v>
      </c>
      <c r="Q2855" s="321">
        <f t="shared" si="101"/>
        <v>0</v>
      </c>
      <c r="S2855" s="324"/>
      <c r="T2855" s="317"/>
      <c r="U2855" s="325"/>
      <c r="V2855" s="325"/>
    </row>
    <row r="2856" spans="1:22" ht="15" customHeight="1" x14ac:dyDescent="0.25">
      <c r="A2856" s="129" t="s">
        <v>1334</v>
      </c>
      <c r="B2856" s="126" t="s">
        <v>2087</v>
      </c>
      <c r="C2856" s="127" t="s">
        <v>4024</v>
      </c>
      <c r="D2856" s="127" t="s">
        <v>1335</v>
      </c>
      <c r="E2856" s="127" t="s">
        <v>2465</v>
      </c>
      <c r="F2856" s="128">
        <v>13.18</v>
      </c>
      <c r="G2856" s="128">
        <v>13.379999999999999</v>
      </c>
      <c r="H2856" s="128">
        <v>10.54</v>
      </c>
      <c r="I2856" s="311"/>
      <c r="J2856" s="319">
        <f>ROUND(SUMIF(Anlagenbewegungsdaten!B:B,A2856,Anlagenbewegungsdaten!C:C),3)</f>
        <v>0</v>
      </c>
      <c r="K2856" s="320">
        <f>ROUND(SUMIF(Anlagenbewegungsdaten!$B:$B,$A2856,Anlagenbewegungsdaten!$D:$D),2)</f>
        <v>0</v>
      </c>
      <c r="L2856" s="321">
        <f t="shared" si="100"/>
        <v>0</v>
      </c>
      <c r="M2856" s="341" t="s">
        <v>4950</v>
      </c>
      <c r="N2856" s="341" t="s">
        <v>4963</v>
      </c>
      <c r="O2856" s="323">
        <f>ROUND(SUMIF(Anlagenbewegungsdaten_AV!B:B,A2856,Anlagenbewegungsdaten_AV!C:C),3)</f>
        <v>0</v>
      </c>
      <c r="P2856" s="320">
        <f>ROUND(SUMIF(Anlagenbewegungsdaten_AV!$B:$B,$A2856,Anlagenbewegungsdaten_AV!$D:$D),2)</f>
        <v>0</v>
      </c>
      <c r="Q2856" s="321">
        <f t="shared" si="101"/>
        <v>0</v>
      </c>
      <c r="S2856" s="324"/>
      <c r="T2856" s="317"/>
      <c r="U2856" s="325"/>
      <c r="V2856" s="325"/>
    </row>
    <row r="2857" spans="1:22" ht="15" customHeight="1" x14ac:dyDescent="0.25">
      <c r="A2857" s="129" t="s">
        <v>1336</v>
      </c>
      <c r="B2857" s="126" t="s">
        <v>2087</v>
      </c>
      <c r="C2857" s="127" t="s">
        <v>4024</v>
      </c>
      <c r="D2857" s="127" t="s">
        <v>1337</v>
      </c>
      <c r="E2857" s="127" t="s">
        <v>2462</v>
      </c>
      <c r="F2857" s="128">
        <v>11.18</v>
      </c>
      <c r="G2857" s="128">
        <v>11.379999999999999</v>
      </c>
      <c r="H2857" s="128">
        <v>8.94</v>
      </c>
      <c r="I2857" s="311"/>
      <c r="J2857" s="319">
        <f>ROUND(SUMIF(Anlagenbewegungsdaten!B:B,A2857,Anlagenbewegungsdaten!C:C),3)</f>
        <v>0</v>
      </c>
      <c r="K2857" s="320">
        <f>ROUND(SUMIF(Anlagenbewegungsdaten!$B:$B,$A2857,Anlagenbewegungsdaten!$D:$D),2)</f>
        <v>0</v>
      </c>
      <c r="L2857" s="321">
        <f t="shared" si="100"/>
        <v>0</v>
      </c>
      <c r="M2857" s="341" t="s">
        <v>4950</v>
      </c>
      <c r="N2857" s="341" t="s">
        <v>4963</v>
      </c>
      <c r="O2857" s="323">
        <f>ROUND(SUMIF(Anlagenbewegungsdaten_AV!B:B,A2857,Anlagenbewegungsdaten_AV!C:C),3)</f>
        <v>0</v>
      </c>
      <c r="P2857" s="320">
        <f>ROUND(SUMIF(Anlagenbewegungsdaten_AV!$B:$B,$A2857,Anlagenbewegungsdaten_AV!$D:$D),2)</f>
        <v>0</v>
      </c>
      <c r="Q2857" s="321">
        <f t="shared" si="101"/>
        <v>0</v>
      </c>
      <c r="S2857" s="324"/>
      <c r="T2857" s="317"/>
      <c r="U2857" s="325"/>
      <c r="V2857" s="325"/>
    </row>
    <row r="2858" spans="1:22" ht="15" customHeight="1" x14ac:dyDescent="0.25">
      <c r="A2858" s="129" t="s">
        <v>1338</v>
      </c>
      <c r="B2858" s="126" t="s">
        <v>2087</v>
      </c>
      <c r="C2858" s="127" t="s">
        <v>4024</v>
      </c>
      <c r="D2858" s="127" t="s">
        <v>1339</v>
      </c>
      <c r="E2858" s="127" t="s">
        <v>2465</v>
      </c>
      <c r="F2858" s="128">
        <v>14.18</v>
      </c>
      <c r="G2858" s="128">
        <v>14.379999999999999</v>
      </c>
      <c r="H2858" s="128">
        <v>11.34</v>
      </c>
      <c r="I2858" s="311"/>
      <c r="J2858" s="319">
        <f>ROUND(SUMIF(Anlagenbewegungsdaten!B:B,A2858,Anlagenbewegungsdaten!C:C),3)</f>
        <v>0</v>
      </c>
      <c r="K2858" s="320">
        <f>ROUND(SUMIF(Anlagenbewegungsdaten!$B:$B,$A2858,Anlagenbewegungsdaten!$D:$D),2)</f>
        <v>0</v>
      </c>
      <c r="L2858" s="321">
        <f t="shared" si="100"/>
        <v>0</v>
      </c>
      <c r="M2858" s="341" t="s">
        <v>4950</v>
      </c>
      <c r="N2858" s="341" t="s">
        <v>4963</v>
      </c>
      <c r="O2858" s="323">
        <f>ROUND(SUMIF(Anlagenbewegungsdaten_AV!B:B,A2858,Anlagenbewegungsdaten_AV!C:C),3)</f>
        <v>0</v>
      </c>
      <c r="P2858" s="320">
        <f>ROUND(SUMIF(Anlagenbewegungsdaten_AV!$B:$B,$A2858,Anlagenbewegungsdaten_AV!$D:$D),2)</f>
        <v>0</v>
      </c>
      <c r="Q2858" s="321">
        <f t="shared" si="101"/>
        <v>0</v>
      </c>
      <c r="S2858" s="324"/>
      <c r="T2858" s="317"/>
      <c r="U2858" s="325"/>
      <c r="V2858" s="325"/>
    </row>
    <row r="2859" spans="1:22" ht="15" customHeight="1" x14ac:dyDescent="0.25">
      <c r="A2859" s="129" t="s">
        <v>1340</v>
      </c>
      <c r="B2859" s="126" t="s">
        <v>2087</v>
      </c>
      <c r="C2859" s="127" t="s">
        <v>4024</v>
      </c>
      <c r="D2859" s="127" t="s">
        <v>1341</v>
      </c>
      <c r="E2859" s="127" t="s">
        <v>2462</v>
      </c>
      <c r="F2859" s="128">
        <v>16.18</v>
      </c>
      <c r="G2859" s="128">
        <v>16.38</v>
      </c>
      <c r="H2859" s="128">
        <v>12.94</v>
      </c>
      <c r="I2859" s="311"/>
      <c r="J2859" s="319">
        <f>ROUND(SUMIF(Anlagenbewegungsdaten!B:B,A2859,Anlagenbewegungsdaten!C:C),3)</f>
        <v>0</v>
      </c>
      <c r="K2859" s="320">
        <f>ROUND(SUMIF(Anlagenbewegungsdaten!$B:$B,$A2859,Anlagenbewegungsdaten!$D:$D),2)</f>
        <v>0</v>
      </c>
      <c r="L2859" s="321">
        <f t="shared" si="100"/>
        <v>0</v>
      </c>
      <c r="M2859" s="341" t="s">
        <v>4950</v>
      </c>
      <c r="N2859" s="341" t="s">
        <v>4963</v>
      </c>
      <c r="O2859" s="323">
        <f>ROUND(SUMIF(Anlagenbewegungsdaten_AV!B:B,A2859,Anlagenbewegungsdaten_AV!C:C),3)</f>
        <v>0</v>
      </c>
      <c r="P2859" s="320">
        <f>ROUND(SUMIF(Anlagenbewegungsdaten_AV!$B:$B,$A2859,Anlagenbewegungsdaten_AV!$D:$D),2)</f>
        <v>0</v>
      </c>
      <c r="Q2859" s="321">
        <f t="shared" si="101"/>
        <v>0</v>
      </c>
      <c r="S2859" s="324"/>
      <c r="T2859" s="317"/>
      <c r="U2859" s="325"/>
      <c r="V2859" s="325"/>
    </row>
    <row r="2860" spans="1:22" ht="15" customHeight="1" x14ac:dyDescent="0.25">
      <c r="A2860" s="129" t="s">
        <v>1342</v>
      </c>
      <c r="B2860" s="126" t="s">
        <v>2087</v>
      </c>
      <c r="C2860" s="127" t="s">
        <v>4024</v>
      </c>
      <c r="D2860" s="127" t="s">
        <v>1343</v>
      </c>
      <c r="E2860" s="127" t="s">
        <v>2465</v>
      </c>
      <c r="F2860" s="128">
        <v>19.18</v>
      </c>
      <c r="G2860" s="128">
        <v>19.38</v>
      </c>
      <c r="H2860" s="128">
        <v>15.34</v>
      </c>
      <c r="I2860" s="311"/>
      <c r="J2860" s="319">
        <f>ROUND(SUMIF(Anlagenbewegungsdaten!B:B,A2860,Anlagenbewegungsdaten!C:C),3)</f>
        <v>0</v>
      </c>
      <c r="K2860" s="320">
        <f>ROUND(SUMIF(Anlagenbewegungsdaten!$B:$B,$A2860,Anlagenbewegungsdaten!$D:$D),2)</f>
        <v>0</v>
      </c>
      <c r="L2860" s="321">
        <f t="shared" si="100"/>
        <v>0</v>
      </c>
      <c r="M2860" s="341" t="s">
        <v>4950</v>
      </c>
      <c r="N2860" s="341" t="s">
        <v>4963</v>
      </c>
      <c r="O2860" s="323">
        <f>ROUND(SUMIF(Anlagenbewegungsdaten_AV!B:B,A2860,Anlagenbewegungsdaten_AV!C:C),3)</f>
        <v>0</v>
      </c>
      <c r="P2860" s="320">
        <f>ROUND(SUMIF(Anlagenbewegungsdaten_AV!$B:$B,$A2860,Anlagenbewegungsdaten_AV!$D:$D),2)</f>
        <v>0</v>
      </c>
      <c r="Q2860" s="321">
        <f t="shared" si="101"/>
        <v>0</v>
      </c>
      <c r="S2860" s="324"/>
      <c r="T2860" s="317"/>
      <c r="U2860" s="325"/>
      <c r="V2860" s="325"/>
    </row>
    <row r="2861" spans="1:22" ht="15" customHeight="1" x14ac:dyDescent="0.25">
      <c r="A2861" s="129" t="s">
        <v>1344</v>
      </c>
      <c r="B2861" s="126" t="s">
        <v>2087</v>
      </c>
      <c r="C2861" s="127" t="s">
        <v>4024</v>
      </c>
      <c r="D2861" s="127" t="s">
        <v>1345</v>
      </c>
      <c r="E2861" s="127" t="s">
        <v>2462</v>
      </c>
      <c r="F2861" s="128">
        <v>17.18</v>
      </c>
      <c r="G2861" s="128">
        <v>17.38</v>
      </c>
      <c r="H2861" s="128">
        <v>13.74</v>
      </c>
      <c r="I2861" s="311"/>
      <c r="J2861" s="319">
        <f>ROUND(SUMIF(Anlagenbewegungsdaten!B:B,A2861,Anlagenbewegungsdaten!C:C),3)</f>
        <v>0</v>
      </c>
      <c r="K2861" s="320">
        <f>ROUND(SUMIF(Anlagenbewegungsdaten!$B:$B,$A2861,Anlagenbewegungsdaten!$D:$D),2)</f>
        <v>0</v>
      </c>
      <c r="L2861" s="321">
        <f t="shared" si="100"/>
        <v>0</v>
      </c>
      <c r="M2861" s="341" t="s">
        <v>4950</v>
      </c>
      <c r="N2861" s="341" t="s">
        <v>4963</v>
      </c>
      <c r="O2861" s="323">
        <f>ROUND(SUMIF(Anlagenbewegungsdaten_AV!B:B,A2861,Anlagenbewegungsdaten_AV!C:C),3)</f>
        <v>0</v>
      </c>
      <c r="P2861" s="320">
        <f>ROUND(SUMIF(Anlagenbewegungsdaten_AV!$B:$B,$A2861,Anlagenbewegungsdaten_AV!$D:$D),2)</f>
        <v>0</v>
      </c>
      <c r="Q2861" s="321">
        <f t="shared" si="101"/>
        <v>0</v>
      </c>
      <c r="S2861" s="324"/>
      <c r="T2861" s="317"/>
      <c r="U2861" s="325"/>
      <c r="V2861" s="325"/>
    </row>
    <row r="2862" spans="1:22" ht="15" customHeight="1" x14ac:dyDescent="0.25">
      <c r="A2862" s="129" t="s">
        <v>1346</v>
      </c>
      <c r="B2862" s="126" t="s">
        <v>2087</v>
      </c>
      <c r="C2862" s="127" t="s">
        <v>4024</v>
      </c>
      <c r="D2862" s="127" t="s">
        <v>1347</v>
      </c>
      <c r="E2862" s="127" t="s">
        <v>2465</v>
      </c>
      <c r="F2862" s="128">
        <v>20.18</v>
      </c>
      <c r="G2862" s="128">
        <v>20.38</v>
      </c>
      <c r="H2862" s="128">
        <v>16.14</v>
      </c>
      <c r="I2862" s="311"/>
      <c r="J2862" s="319">
        <f>ROUND(SUMIF(Anlagenbewegungsdaten!B:B,A2862,Anlagenbewegungsdaten!C:C),3)</f>
        <v>0</v>
      </c>
      <c r="K2862" s="320">
        <f>ROUND(SUMIF(Anlagenbewegungsdaten!$B:$B,$A2862,Anlagenbewegungsdaten!$D:$D),2)</f>
        <v>0</v>
      </c>
      <c r="L2862" s="321">
        <f t="shared" si="100"/>
        <v>0</v>
      </c>
      <c r="M2862" s="341" t="s">
        <v>4950</v>
      </c>
      <c r="N2862" s="341" t="s">
        <v>4963</v>
      </c>
      <c r="O2862" s="323">
        <f>ROUND(SUMIF(Anlagenbewegungsdaten_AV!B:B,A2862,Anlagenbewegungsdaten_AV!C:C),3)</f>
        <v>0</v>
      </c>
      <c r="P2862" s="320">
        <f>ROUND(SUMIF(Anlagenbewegungsdaten_AV!$B:$B,$A2862,Anlagenbewegungsdaten_AV!$D:$D),2)</f>
        <v>0</v>
      </c>
      <c r="Q2862" s="321">
        <f t="shared" si="101"/>
        <v>0</v>
      </c>
      <c r="S2862" s="324"/>
      <c r="T2862" s="317"/>
      <c r="U2862" s="325"/>
      <c r="V2862" s="325"/>
    </row>
    <row r="2863" spans="1:22" ht="15" customHeight="1" x14ac:dyDescent="0.25">
      <c r="A2863" s="129" t="s">
        <v>1348</v>
      </c>
      <c r="B2863" s="126" t="s">
        <v>2087</v>
      </c>
      <c r="C2863" s="127" t="s">
        <v>4024</v>
      </c>
      <c r="D2863" s="127" t="s">
        <v>1349</v>
      </c>
      <c r="E2863" s="127" t="s">
        <v>2462</v>
      </c>
      <c r="F2863" s="128">
        <v>17.18</v>
      </c>
      <c r="G2863" s="128">
        <v>17.38</v>
      </c>
      <c r="H2863" s="128">
        <v>13.74</v>
      </c>
      <c r="I2863" s="311"/>
      <c r="J2863" s="319">
        <f>ROUND(SUMIF(Anlagenbewegungsdaten!B:B,A2863,Anlagenbewegungsdaten!C:C),3)</f>
        <v>0</v>
      </c>
      <c r="K2863" s="320">
        <f>ROUND(SUMIF(Anlagenbewegungsdaten!$B:$B,$A2863,Anlagenbewegungsdaten!$D:$D),2)</f>
        <v>0</v>
      </c>
      <c r="L2863" s="321">
        <f t="shared" si="100"/>
        <v>0</v>
      </c>
      <c r="M2863" s="341" t="s">
        <v>4950</v>
      </c>
      <c r="N2863" s="341" t="s">
        <v>4963</v>
      </c>
      <c r="O2863" s="323">
        <f>ROUND(SUMIF(Anlagenbewegungsdaten_AV!B:B,A2863,Anlagenbewegungsdaten_AV!C:C),3)</f>
        <v>0</v>
      </c>
      <c r="P2863" s="320">
        <f>ROUND(SUMIF(Anlagenbewegungsdaten_AV!$B:$B,$A2863,Anlagenbewegungsdaten_AV!$D:$D),2)</f>
        <v>0</v>
      </c>
      <c r="Q2863" s="321">
        <f t="shared" si="101"/>
        <v>0</v>
      </c>
      <c r="S2863" s="324"/>
      <c r="T2863" s="317"/>
      <c r="U2863" s="325"/>
      <c r="V2863" s="325"/>
    </row>
    <row r="2864" spans="1:22" ht="15" customHeight="1" x14ac:dyDescent="0.25">
      <c r="A2864" s="129" t="s">
        <v>1350</v>
      </c>
      <c r="B2864" s="126" t="s">
        <v>2087</v>
      </c>
      <c r="C2864" s="127" t="s">
        <v>4024</v>
      </c>
      <c r="D2864" s="127" t="s">
        <v>1351</v>
      </c>
      <c r="E2864" s="127" t="s">
        <v>2465</v>
      </c>
      <c r="F2864" s="128">
        <v>20.18</v>
      </c>
      <c r="G2864" s="128">
        <v>20.38</v>
      </c>
      <c r="H2864" s="128">
        <v>16.14</v>
      </c>
      <c r="I2864" s="311"/>
      <c r="J2864" s="319">
        <f>ROUND(SUMIF(Anlagenbewegungsdaten!B:B,A2864,Anlagenbewegungsdaten!C:C),3)</f>
        <v>0</v>
      </c>
      <c r="K2864" s="320">
        <f>ROUND(SUMIF(Anlagenbewegungsdaten!$B:$B,$A2864,Anlagenbewegungsdaten!$D:$D),2)</f>
        <v>0</v>
      </c>
      <c r="L2864" s="321">
        <f t="shared" si="100"/>
        <v>0</v>
      </c>
      <c r="M2864" s="341" t="s">
        <v>4950</v>
      </c>
      <c r="N2864" s="341" t="s">
        <v>4963</v>
      </c>
      <c r="O2864" s="323">
        <f>ROUND(SUMIF(Anlagenbewegungsdaten_AV!B:B,A2864,Anlagenbewegungsdaten_AV!C:C),3)</f>
        <v>0</v>
      </c>
      <c r="P2864" s="320">
        <f>ROUND(SUMIF(Anlagenbewegungsdaten_AV!$B:$B,$A2864,Anlagenbewegungsdaten_AV!$D:$D),2)</f>
        <v>0</v>
      </c>
      <c r="Q2864" s="321">
        <f t="shared" si="101"/>
        <v>0</v>
      </c>
      <c r="S2864" s="324"/>
      <c r="T2864" s="317"/>
      <c r="U2864" s="325"/>
      <c r="V2864" s="325"/>
    </row>
    <row r="2865" spans="1:22" ht="15" customHeight="1" x14ac:dyDescent="0.25">
      <c r="A2865" s="129" t="s">
        <v>1352</v>
      </c>
      <c r="B2865" s="126" t="s">
        <v>2087</v>
      </c>
      <c r="C2865" s="127" t="s">
        <v>4024</v>
      </c>
      <c r="D2865" s="127" t="s">
        <v>1353</v>
      </c>
      <c r="E2865" s="127" t="s">
        <v>2462</v>
      </c>
      <c r="F2865" s="128">
        <v>18.18</v>
      </c>
      <c r="G2865" s="128">
        <v>18.38</v>
      </c>
      <c r="H2865" s="128">
        <v>14.54</v>
      </c>
      <c r="I2865" s="311"/>
      <c r="J2865" s="319">
        <f>ROUND(SUMIF(Anlagenbewegungsdaten!B:B,A2865,Anlagenbewegungsdaten!C:C),3)</f>
        <v>0</v>
      </c>
      <c r="K2865" s="320">
        <f>ROUND(SUMIF(Anlagenbewegungsdaten!$B:$B,$A2865,Anlagenbewegungsdaten!$D:$D),2)</f>
        <v>0</v>
      </c>
      <c r="L2865" s="321">
        <f t="shared" si="100"/>
        <v>0</v>
      </c>
      <c r="M2865" s="341" t="s">
        <v>4950</v>
      </c>
      <c r="N2865" s="341" t="s">
        <v>4963</v>
      </c>
      <c r="O2865" s="323">
        <f>ROUND(SUMIF(Anlagenbewegungsdaten_AV!B:B,A2865,Anlagenbewegungsdaten_AV!C:C),3)</f>
        <v>0</v>
      </c>
      <c r="P2865" s="320">
        <f>ROUND(SUMIF(Anlagenbewegungsdaten_AV!$B:$B,$A2865,Anlagenbewegungsdaten_AV!$D:$D),2)</f>
        <v>0</v>
      </c>
      <c r="Q2865" s="321">
        <f t="shared" si="101"/>
        <v>0</v>
      </c>
      <c r="S2865" s="324"/>
      <c r="T2865" s="317"/>
      <c r="U2865" s="325"/>
      <c r="V2865" s="325"/>
    </row>
    <row r="2866" spans="1:22" ht="15" customHeight="1" x14ac:dyDescent="0.25">
      <c r="A2866" s="129" t="s">
        <v>1354</v>
      </c>
      <c r="B2866" s="126" t="s">
        <v>2087</v>
      </c>
      <c r="C2866" s="127" t="s">
        <v>4024</v>
      </c>
      <c r="D2866" s="127" t="s">
        <v>1355</v>
      </c>
      <c r="E2866" s="127" t="s">
        <v>2465</v>
      </c>
      <c r="F2866" s="128">
        <v>21.18</v>
      </c>
      <c r="G2866" s="128">
        <v>21.38</v>
      </c>
      <c r="H2866" s="128">
        <v>16.940000000000001</v>
      </c>
      <c r="I2866" s="311"/>
      <c r="J2866" s="319">
        <f>ROUND(SUMIF(Anlagenbewegungsdaten!B:B,A2866,Anlagenbewegungsdaten!C:C),3)</f>
        <v>0</v>
      </c>
      <c r="K2866" s="320">
        <f>ROUND(SUMIF(Anlagenbewegungsdaten!$B:$B,$A2866,Anlagenbewegungsdaten!$D:$D),2)</f>
        <v>0</v>
      </c>
      <c r="L2866" s="321">
        <f t="shared" si="100"/>
        <v>0</v>
      </c>
      <c r="M2866" s="341" t="s">
        <v>4950</v>
      </c>
      <c r="N2866" s="341" t="s">
        <v>4963</v>
      </c>
      <c r="O2866" s="323">
        <f>ROUND(SUMIF(Anlagenbewegungsdaten_AV!B:B,A2866,Anlagenbewegungsdaten_AV!C:C),3)</f>
        <v>0</v>
      </c>
      <c r="P2866" s="320">
        <f>ROUND(SUMIF(Anlagenbewegungsdaten_AV!$B:$B,$A2866,Anlagenbewegungsdaten_AV!$D:$D),2)</f>
        <v>0</v>
      </c>
      <c r="Q2866" s="321">
        <f t="shared" si="101"/>
        <v>0</v>
      </c>
      <c r="S2866" s="324"/>
      <c r="T2866" s="317"/>
      <c r="U2866" s="325"/>
      <c r="V2866" s="325"/>
    </row>
    <row r="2867" spans="1:22" ht="15" customHeight="1" x14ac:dyDescent="0.25">
      <c r="A2867" s="129" t="s">
        <v>1356</v>
      </c>
      <c r="B2867" s="126" t="s">
        <v>2087</v>
      </c>
      <c r="C2867" s="127" t="s">
        <v>4024</v>
      </c>
      <c r="D2867" s="127" t="s">
        <v>1357</v>
      </c>
      <c r="E2867" s="127" t="s">
        <v>2462</v>
      </c>
      <c r="F2867" s="128">
        <v>19.18</v>
      </c>
      <c r="G2867" s="128">
        <v>19.38</v>
      </c>
      <c r="H2867" s="128">
        <v>15.34</v>
      </c>
      <c r="I2867" s="311"/>
      <c r="J2867" s="319">
        <f>ROUND(SUMIF(Anlagenbewegungsdaten!B:B,A2867,Anlagenbewegungsdaten!C:C),3)</f>
        <v>0</v>
      </c>
      <c r="K2867" s="320">
        <f>ROUND(SUMIF(Anlagenbewegungsdaten!$B:$B,$A2867,Anlagenbewegungsdaten!$D:$D),2)</f>
        <v>0</v>
      </c>
      <c r="L2867" s="321">
        <f t="shared" si="100"/>
        <v>0</v>
      </c>
      <c r="M2867" s="341" t="s">
        <v>4950</v>
      </c>
      <c r="N2867" s="341" t="s">
        <v>4963</v>
      </c>
      <c r="O2867" s="323">
        <f>ROUND(SUMIF(Anlagenbewegungsdaten_AV!B:B,A2867,Anlagenbewegungsdaten_AV!C:C),3)</f>
        <v>0</v>
      </c>
      <c r="P2867" s="320">
        <f>ROUND(SUMIF(Anlagenbewegungsdaten_AV!$B:$B,$A2867,Anlagenbewegungsdaten_AV!$D:$D),2)</f>
        <v>0</v>
      </c>
      <c r="Q2867" s="321">
        <f t="shared" si="101"/>
        <v>0</v>
      </c>
      <c r="S2867" s="324"/>
      <c r="T2867" s="317"/>
      <c r="U2867" s="325"/>
      <c r="V2867" s="325"/>
    </row>
    <row r="2868" spans="1:22" ht="15" customHeight="1" x14ac:dyDescent="0.25">
      <c r="A2868" s="129" t="s">
        <v>1358</v>
      </c>
      <c r="B2868" s="126" t="s">
        <v>2087</v>
      </c>
      <c r="C2868" s="127" t="s">
        <v>4024</v>
      </c>
      <c r="D2868" s="127" t="s">
        <v>1359</v>
      </c>
      <c r="E2868" s="127" t="s">
        <v>2465</v>
      </c>
      <c r="F2868" s="128">
        <v>22.18</v>
      </c>
      <c r="G2868" s="128">
        <v>22.38</v>
      </c>
      <c r="H2868" s="128">
        <v>17.739999999999998</v>
      </c>
      <c r="I2868" s="311"/>
      <c r="J2868" s="319">
        <f>ROUND(SUMIF(Anlagenbewegungsdaten!B:B,A2868,Anlagenbewegungsdaten!C:C),3)</f>
        <v>0</v>
      </c>
      <c r="K2868" s="320">
        <f>ROUND(SUMIF(Anlagenbewegungsdaten!$B:$B,$A2868,Anlagenbewegungsdaten!$D:$D),2)</f>
        <v>0</v>
      </c>
      <c r="L2868" s="321">
        <f t="shared" si="100"/>
        <v>0</v>
      </c>
      <c r="M2868" s="341" t="s">
        <v>4950</v>
      </c>
      <c r="N2868" s="341" t="s">
        <v>4963</v>
      </c>
      <c r="O2868" s="323">
        <f>ROUND(SUMIF(Anlagenbewegungsdaten_AV!B:B,A2868,Anlagenbewegungsdaten_AV!C:C),3)</f>
        <v>0</v>
      </c>
      <c r="P2868" s="320">
        <f>ROUND(SUMIF(Anlagenbewegungsdaten_AV!$B:$B,$A2868,Anlagenbewegungsdaten_AV!$D:$D),2)</f>
        <v>0</v>
      </c>
      <c r="Q2868" s="321">
        <f t="shared" si="101"/>
        <v>0</v>
      </c>
      <c r="S2868" s="324"/>
      <c r="T2868" s="317"/>
      <c r="U2868" s="325"/>
      <c r="V2868" s="325"/>
    </row>
    <row r="2869" spans="1:22" ht="15" customHeight="1" x14ac:dyDescent="0.25">
      <c r="A2869" s="129" t="s">
        <v>1360</v>
      </c>
      <c r="B2869" s="126" t="s">
        <v>2087</v>
      </c>
      <c r="C2869" s="127" t="s">
        <v>4024</v>
      </c>
      <c r="D2869" s="127" t="s">
        <v>1361</v>
      </c>
      <c r="E2869" s="127" t="s">
        <v>2462</v>
      </c>
      <c r="F2869" s="128">
        <v>20.18</v>
      </c>
      <c r="G2869" s="128">
        <v>20.38</v>
      </c>
      <c r="H2869" s="128">
        <v>16.14</v>
      </c>
      <c r="I2869" s="311"/>
      <c r="J2869" s="319">
        <f>ROUND(SUMIF(Anlagenbewegungsdaten!B:B,A2869,Anlagenbewegungsdaten!C:C),3)</f>
        <v>0</v>
      </c>
      <c r="K2869" s="320">
        <f>ROUND(SUMIF(Anlagenbewegungsdaten!$B:$B,$A2869,Anlagenbewegungsdaten!$D:$D),2)</f>
        <v>0</v>
      </c>
      <c r="L2869" s="321">
        <f t="shared" si="100"/>
        <v>0</v>
      </c>
      <c r="M2869" s="341" t="s">
        <v>4950</v>
      </c>
      <c r="N2869" s="341" t="s">
        <v>4963</v>
      </c>
      <c r="O2869" s="323">
        <f>ROUND(SUMIF(Anlagenbewegungsdaten_AV!B:B,A2869,Anlagenbewegungsdaten_AV!C:C),3)</f>
        <v>0</v>
      </c>
      <c r="P2869" s="320">
        <f>ROUND(SUMIF(Anlagenbewegungsdaten_AV!$B:$B,$A2869,Anlagenbewegungsdaten_AV!$D:$D),2)</f>
        <v>0</v>
      </c>
      <c r="Q2869" s="321">
        <f t="shared" si="101"/>
        <v>0</v>
      </c>
      <c r="S2869" s="324"/>
      <c r="T2869" s="317"/>
      <c r="U2869" s="325"/>
      <c r="V2869" s="325"/>
    </row>
    <row r="2870" spans="1:22" ht="15" customHeight="1" x14ac:dyDescent="0.25">
      <c r="A2870" s="129" t="s">
        <v>1362</v>
      </c>
      <c r="B2870" s="126" t="s">
        <v>2087</v>
      </c>
      <c r="C2870" s="127" t="s">
        <v>4024</v>
      </c>
      <c r="D2870" s="127" t="s">
        <v>1363</v>
      </c>
      <c r="E2870" s="127" t="s">
        <v>2465</v>
      </c>
      <c r="F2870" s="128">
        <v>23.18</v>
      </c>
      <c r="G2870" s="128">
        <v>23.38</v>
      </c>
      <c r="H2870" s="128">
        <v>18.54</v>
      </c>
      <c r="I2870" s="311"/>
      <c r="J2870" s="319">
        <f>ROUND(SUMIF(Anlagenbewegungsdaten!B:B,A2870,Anlagenbewegungsdaten!C:C),3)</f>
        <v>0</v>
      </c>
      <c r="K2870" s="320">
        <f>ROUND(SUMIF(Anlagenbewegungsdaten!$B:$B,$A2870,Anlagenbewegungsdaten!$D:$D),2)</f>
        <v>0</v>
      </c>
      <c r="L2870" s="321">
        <f t="shared" si="100"/>
        <v>0</v>
      </c>
      <c r="M2870" s="341" t="s">
        <v>4950</v>
      </c>
      <c r="N2870" s="341" t="s">
        <v>4963</v>
      </c>
      <c r="O2870" s="323">
        <f>ROUND(SUMIF(Anlagenbewegungsdaten_AV!B:B,A2870,Anlagenbewegungsdaten_AV!C:C),3)</f>
        <v>0</v>
      </c>
      <c r="P2870" s="320">
        <f>ROUND(SUMIF(Anlagenbewegungsdaten_AV!$B:$B,$A2870,Anlagenbewegungsdaten_AV!$D:$D),2)</f>
        <v>0</v>
      </c>
      <c r="Q2870" s="321">
        <f t="shared" si="101"/>
        <v>0</v>
      </c>
      <c r="S2870" s="324"/>
      <c r="T2870" s="317"/>
      <c r="U2870" s="325"/>
      <c r="V2870" s="325"/>
    </row>
    <row r="2871" spans="1:22" ht="15" customHeight="1" x14ac:dyDescent="0.25">
      <c r="A2871" s="129" t="s">
        <v>1364</v>
      </c>
      <c r="B2871" s="126" t="s">
        <v>2087</v>
      </c>
      <c r="C2871" s="127" t="s">
        <v>4024</v>
      </c>
      <c r="D2871" s="127" t="s">
        <v>1365</v>
      </c>
      <c r="E2871" s="127" t="s">
        <v>2462</v>
      </c>
      <c r="F2871" s="128">
        <v>18.18</v>
      </c>
      <c r="G2871" s="128">
        <v>18.38</v>
      </c>
      <c r="H2871" s="128">
        <v>14.54</v>
      </c>
      <c r="I2871" s="311"/>
      <c r="J2871" s="319">
        <f>ROUND(SUMIF(Anlagenbewegungsdaten!B:B,A2871,Anlagenbewegungsdaten!C:C),3)</f>
        <v>0</v>
      </c>
      <c r="K2871" s="320">
        <f>ROUND(SUMIF(Anlagenbewegungsdaten!$B:$B,$A2871,Anlagenbewegungsdaten!$D:$D),2)</f>
        <v>0</v>
      </c>
      <c r="L2871" s="321">
        <f t="shared" si="100"/>
        <v>0</v>
      </c>
      <c r="M2871" s="341" t="s">
        <v>4950</v>
      </c>
      <c r="N2871" s="341" t="s">
        <v>4963</v>
      </c>
      <c r="O2871" s="323">
        <f>ROUND(SUMIF(Anlagenbewegungsdaten_AV!B:B,A2871,Anlagenbewegungsdaten_AV!C:C),3)</f>
        <v>0</v>
      </c>
      <c r="P2871" s="320">
        <f>ROUND(SUMIF(Anlagenbewegungsdaten_AV!$B:$B,$A2871,Anlagenbewegungsdaten_AV!$D:$D),2)</f>
        <v>0</v>
      </c>
      <c r="Q2871" s="321">
        <f t="shared" si="101"/>
        <v>0</v>
      </c>
      <c r="S2871" s="324"/>
      <c r="T2871" s="317"/>
      <c r="U2871" s="325"/>
      <c r="V2871" s="325"/>
    </row>
    <row r="2872" spans="1:22" ht="15" customHeight="1" x14ac:dyDescent="0.25">
      <c r="A2872" s="129" t="s">
        <v>1366</v>
      </c>
      <c r="B2872" s="126" t="s">
        <v>2087</v>
      </c>
      <c r="C2872" s="127" t="s">
        <v>4024</v>
      </c>
      <c r="D2872" s="127" t="s">
        <v>1367</v>
      </c>
      <c r="E2872" s="127" t="s">
        <v>2465</v>
      </c>
      <c r="F2872" s="128">
        <v>21.18</v>
      </c>
      <c r="G2872" s="128">
        <v>21.38</v>
      </c>
      <c r="H2872" s="128">
        <v>16.940000000000001</v>
      </c>
      <c r="I2872" s="311"/>
      <c r="J2872" s="319">
        <f>ROUND(SUMIF(Anlagenbewegungsdaten!B:B,A2872,Anlagenbewegungsdaten!C:C),3)</f>
        <v>0</v>
      </c>
      <c r="K2872" s="320">
        <f>ROUND(SUMIF(Anlagenbewegungsdaten!$B:$B,$A2872,Anlagenbewegungsdaten!$D:$D),2)</f>
        <v>0</v>
      </c>
      <c r="L2872" s="321">
        <f t="shared" si="100"/>
        <v>0</v>
      </c>
      <c r="M2872" s="341" t="s">
        <v>4950</v>
      </c>
      <c r="N2872" s="341" t="s">
        <v>4963</v>
      </c>
      <c r="O2872" s="323">
        <f>ROUND(SUMIF(Anlagenbewegungsdaten_AV!B:B,A2872,Anlagenbewegungsdaten_AV!C:C),3)</f>
        <v>0</v>
      </c>
      <c r="P2872" s="320">
        <f>ROUND(SUMIF(Anlagenbewegungsdaten_AV!$B:$B,$A2872,Anlagenbewegungsdaten_AV!$D:$D),2)</f>
        <v>0</v>
      </c>
      <c r="Q2872" s="321">
        <f t="shared" si="101"/>
        <v>0</v>
      </c>
      <c r="S2872" s="324"/>
      <c r="T2872" s="317"/>
      <c r="U2872" s="325"/>
      <c r="V2872" s="325"/>
    </row>
    <row r="2873" spans="1:22" ht="15" customHeight="1" x14ac:dyDescent="0.25">
      <c r="A2873" s="129" t="s">
        <v>1368</v>
      </c>
      <c r="B2873" s="126" t="s">
        <v>2087</v>
      </c>
      <c r="C2873" s="127" t="s">
        <v>4024</v>
      </c>
      <c r="D2873" s="127" t="s">
        <v>1369</v>
      </c>
      <c r="E2873" s="127" t="s">
        <v>2462</v>
      </c>
      <c r="F2873" s="128">
        <v>19.18</v>
      </c>
      <c r="G2873" s="128">
        <v>19.38</v>
      </c>
      <c r="H2873" s="128">
        <v>15.34</v>
      </c>
      <c r="I2873" s="311"/>
      <c r="J2873" s="319">
        <f>ROUND(SUMIF(Anlagenbewegungsdaten!B:B,A2873,Anlagenbewegungsdaten!C:C),3)</f>
        <v>0</v>
      </c>
      <c r="K2873" s="320">
        <f>ROUND(SUMIF(Anlagenbewegungsdaten!$B:$B,$A2873,Anlagenbewegungsdaten!$D:$D),2)</f>
        <v>0</v>
      </c>
      <c r="L2873" s="321">
        <f t="shared" si="100"/>
        <v>0</v>
      </c>
      <c r="M2873" s="341" t="s">
        <v>4950</v>
      </c>
      <c r="N2873" s="341" t="s">
        <v>4963</v>
      </c>
      <c r="O2873" s="323">
        <f>ROUND(SUMIF(Anlagenbewegungsdaten_AV!B:B,A2873,Anlagenbewegungsdaten_AV!C:C),3)</f>
        <v>0</v>
      </c>
      <c r="P2873" s="320">
        <f>ROUND(SUMIF(Anlagenbewegungsdaten_AV!$B:$B,$A2873,Anlagenbewegungsdaten_AV!$D:$D),2)</f>
        <v>0</v>
      </c>
      <c r="Q2873" s="321">
        <f t="shared" si="101"/>
        <v>0</v>
      </c>
      <c r="S2873" s="324"/>
      <c r="T2873" s="317"/>
      <c r="U2873" s="325"/>
      <c r="V2873" s="325"/>
    </row>
    <row r="2874" spans="1:22" ht="15" customHeight="1" x14ac:dyDescent="0.25">
      <c r="A2874" s="129" t="s">
        <v>1370</v>
      </c>
      <c r="B2874" s="126" t="s">
        <v>2087</v>
      </c>
      <c r="C2874" s="127" t="s">
        <v>4024</v>
      </c>
      <c r="D2874" s="127" t="s">
        <v>1371</v>
      </c>
      <c r="E2874" s="127" t="s">
        <v>2465</v>
      </c>
      <c r="F2874" s="128">
        <v>22.18</v>
      </c>
      <c r="G2874" s="128">
        <v>22.38</v>
      </c>
      <c r="H2874" s="128">
        <v>17.739999999999998</v>
      </c>
      <c r="I2874" s="311"/>
      <c r="J2874" s="319">
        <f>ROUND(SUMIF(Anlagenbewegungsdaten!B:B,A2874,Anlagenbewegungsdaten!C:C),3)</f>
        <v>0</v>
      </c>
      <c r="K2874" s="320">
        <f>ROUND(SUMIF(Anlagenbewegungsdaten!$B:$B,$A2874,Anlagenbewegungsdaten!$D:$D),2)</f>
        <v>0</v>
      </c>
      <c r="L2874" s="321">
        <f t="shared" si="100"/>
        <v>0</v>
      </c>
      <c r="M2874" s="341" t="s">
        <v>4950</v>
      </c>
      <c r="N2874" s="341" t="s">
        <v>4963</v>
      </c>
      <c r="O2874" s="323">
        <f>ROUND(SUMIF(Anlagenbewegungsdaten_AV!B:B,A2874,Anlagenbewegungsdaten_AV!C:C),3)</f>
        <v>0</v>
      </c>
      <c r="P2874" s="320">
        <f>ROUND(SUMIF(Anlagenbewegungsdaten_AV!$B:$B,$A2874,Anlagenbewegungsdaten_AV!$D:$D),2)</f>
        <v>0</v>
      </c>
      <c r="Q2874" s="321">
        <f t="shared" si="101"/>
        <v>0</v>
      </c>
      <c r="S2874" s="324"/>
      <c r="T2874" s="317"/>
      <c r="U2874" s="325"/>
      <c r="V2874" s="325"/>
    </row>
    <row r="2875" spans="1:22" ht="15" customHeight="1" x14ac:dyDescent="0.25">
      <c r="A2875" s="129" t="s">
        <v>1372</v>
      </c>
      <c r="B2875" s="126" t="s">
        <v>2087</v>
      </c>
      <c r="C2875" s="127" t="s">
        <v>4024</v>
      </c>
      <c r="D2875" s="127" t="s">
        <v>1373</v>
      </c>
      <c r="E2875" s="127" t="s">
        <v>2462</v>
      </c>
      <c r="F2875" s="128">
        <v>20.18</v>
      </c>
      <c r="G2875" s="128">
        <v>20.38</v>
      </c>
      <c r="H2875" s="128">
        <v>16.14</v>
      </c>
      <c r="I2875" s="311"/>
      <c r="J2875" s="319">
        <f>ROUND(SUMIF(Anlagenbewegungsdaten!B:B,A2875,Anlagenbewegungsdaten!C:C),3)</f>
        <v>0</v>
      </c>
      <c r="K2875" s="320">
        <f>ROUND(SUMIF(Anlagenbewegungsdaten!$B:$B,$A2875,Anlagenbewegungsdaten!$D:$D),2)</f>
        <v>0</v>
      </c>
      <c r="L2875" s="321">
        <f t="shared" si="100"/>
        <v>0</v>
      </c>
      <c r="M2875" s="341" t="s">
        <v>4950</v>
      </c>
      <c r="N2875" s="341" t="s">
        <v>4963</v>
      </c>
      <c r="O2875" s="323">
        <f>ROUND(SUMIF(Anlagenbewegungsdaten_AV!B:B,A2875,Anlagenbewegungsdaten_AV!C:C),3)</f>
        <v>0</v>
      </c>
      <c r="P2875" s="320">
        <f>ROUND(SUMIF(Anlagenbewegungsdaten_AV!$B:$B,$A2875,Anlagenbewegungsdaten_AV!$D:$D),2)</f>
        <v>0</v>
      </c>
      <c r="Q2875" s="321">
        <f t="shared" si="101"/>
        <v>0</v>
      </c>
      <c r="S2875" s="324"/>
      <c r="T2875" s="317"/>
      <c r="U2875" s="325"/>
      <c r="V2875" s="325"/>
    </row>
    <row r="2876" spans="1:22" ht="15" customHeight="1" x14ac:dyDescent="0.25">
      <c r="A2876" s="129" t="s">
        <v>1374</v>
      </c>
      <c r="B2876" s="126" t="s">
        <v>2087</v>
      </c>
      <c r="C2876" s="127" t="s">
        <v>4024</v>
      </c>
      <c r="D2876" s="127" t="s">
        <v>1375</v>
      </c>
      <c r="E2876" s="127" t="s">
        <v>2465</v>
      </c>
      <c r="F2876" s="128">
        <v>23.18</v>
      </c>
      <c r="G2876" s="128">
        <v>23.38</v>
      </c>
      <c r="H2876" s="128">
        <v>18.54</v>
      </c>
      <c r="I2876" s="311"/>
      <c r="J2876" s="319">
        <f>ROUND(SUMIF(Anlagenbewegungsdaten!B:B,A2876,Anlagenbewegungsdaten!C:C),3)</f>
        <v>0</v>
      </c>
      <c r="K2876" s="320">
        <f>ROUND(SUMIF(Anlagenbewegungsdaten!$B:$B,$A2876,Anlagenbewegungsdaten!$D:$D),2)</f>
        <v>0</v>
      </c>
      <c r="L2876" s="321">
        <f t="shared" si="100"/>
        <v>0</v>
      </c>
      <c r="M2876" s="341" t="s">
        <v>4950</v>
      </c>
      <c r="N2876" s="341" t="s">
        <v>4963</v>
      </c>
      <c r="O2876" s="323">
        <f>ROUND(SUMIF(Anlagenbewegungsdaten_AV!B:B,A2876,Anlagenbewegungsdaten_AV!C:C),3)</f>
        <v>0</v>
      </c>
      <c r="P2876" s="320">
        <f>ROUND(SUMIF(Anlagenbewegungsdaten_AV!$B:$B,$A2876,Anlagenbewegungsdaten_AV!$D:$D),2)</f>
        <v>0</v>
      </c>
      <c r="Q2876" s="321">
        <f t="shared" si="101"/>
        <v>0</v>
      </c>
      <c r="S2876" s="324"/>
      <c r="T2876" s="317"/>
      <c r="U2876" s="325"/>
      <c r="V2876" s="325"/>
    </row>
    <row r="2877" spans="1:22" ht="15" customHeight="1" x14ac:dyDescent="0.25">
      <c r="A2877" s="129" t="s">
        <v>1376</v>
      </c>
      <c r="B2877" s="126" t="s">
        <v>2087</v>
      </c>
      <c r="C2877" s="127" t="s">
        <v>4024</v>
      </c>
      <c r="D2877" s="127" t="s">
        <v>1377</v>
      </c>
      <c r="E2877" s="127" t="s">
        <v>2462</v>
      </c>
      <c r="F2877" s="128">
        <v>21.18</v>
      </c>
      <c r="G2877" s="128">
        <v>21.38</v>
      </c>
      <c r="H2877" s="128">
        <v>16.940000000000001</v>
      </c>
      <c r="I2877" s="311"/>
      <c r="J2877" s="319">
        <f>ROUND(SUMIF(Anlagenbewegungsdaten!B:B,A2877,Anlagenbewegungsdaten!C:C),3)</f>
        <v>0</v>
      </c>
      <c r="K2877" s="320">
        <f>ROUND(SUMIF(Anlagenbewegungsdaten!$B:$B,$A2877,Anlagenbewegungsdaten!$D:$D),2)</f>
        <v>0</v>
      </c>
      <c r="L2877" s="321">
        <f t="shared" si="100"/>
        <v>0</v>
      </c>
      <c r="M2877" s="341" t="s">
        <v>4950</v>
      </c>
      <c r="N2877" s="341" t="s">
        <v>4963</v>
      </c>
      <c r="O2877" s="323">
        <f>ROUND(SUMIF(Anlagenbewegungsdaten_AV!B:B,A2877,Anlagenbewegungsdaten_AV!C:C),3)</f>
        <v>0</v>
      </c>
      <c r="P2877" s="320">
        <f>ROUND(SUMIF(Anlagenbewegungsdaten_AV!$B:$B,$A2877,Anlagenbewegungsdaten_AV!$D:$D),2)</f>
        <v>0</v>
      </c>
      <c r="Q2877" s="321">
        <f t="shared" si="101"/>
        <v>0</v>
      </c>
      <c r="S2877" s="324"/>
      <c r="T2877" s="317"/>
      <c r="U2877" s="325"/>
      <c r="V2877" s="325"/>
    </row>
    <row r="2878" spans="1:22" ht="15" customHeight="1" x14ac:dyDescent="0.25">
      <c r="A2878" s="129" t="s">
        <v>1378</v>
      </c>
      <c r="B2878" s="126" t="s">
        <v>2087</v>
      </c>
      <c r="C2878" s="127" t="s">
        <v>4024</v>
      </c>
      <c r="D2878" s="127" t="s">
        <v>1379</v>
      </c>
      <c r="E2878" s="127" t="s">
        <v>2465</v>
      </c>
      <c r="F2878" s="128">
        <v>24.18</v>
      </c>
      <c r="G2878" s="128">
        <v>24.38</v>
      </c>
      <c r="H2878" s="128">
        <v>19.34</v>
      </c>
      <c r="I2878" s="311"/>
      <c r="J2878" s="319">
        <f>ROUND(SUMIF(Anlagenbewegungsdaten!B:B,A2878,Anlagenbewegungsdaten!C:C),3)</f>
        <v>0</v>
      </c>
      <c r="K2878" s="320">
        <f>ROUND(SUMIF(Anlagenbewegungsdaten!$B:$B,$A2878,Anlagenbewegungsdaten!$D:$D),2)</f>
        <v>0</v>
      </c>
      <c r="L2878" s="321">
        <f t="shared" si="100"/>
        <v>0</v>
      </c>
      <c r="M2878" s="341" t="s">
        <v>4950</v>
      </c>
      <c r="N2878" s="341" t="s">
        <v>4963</v>
      </c>
      <c r="O2878" s="323">
        <f>ROUND(SUMIF(Anlagenbewegungsdaten_AV!B:B,A2878,Anlagenbewegungsdaten_AV!C:C),3)</f>
        <v>0</v>
      </c>
      <c r="P2878" s="320">
        <f>ROUND(SUMIF(Anlagenbewegungsdaten_AV!$B:$B,$A2878,Anlagenbewegungsdaten_AV!$D:$D),2)</f>
        <v>0</v>
      </c>
      <c r="Q2878" s="321">
        <f t="shared" si="101"/>
        <v>0</v>
      </c>
      <c r="S2878" s="324"/>
      <c r="T2878" s="317"/>
      <c r="U2878" s="325"/>
      <c r="V2878" s="325"/>
    </row>
    <row r="2879" spans="1:22" ht="15" customHeight="1" x14ac:dyDescent="0.25">
      <c r="A2879" s="129" t="s">
        <v>1380</v>
      </c>
      <c r="B2879" s="126" t="s">
        <v>2087</v>
      </c>
      <c r="C2879" s="127" t="s">
        <v>4024</v>
      </c>
      <c r="D2879" s="127" t="s">
        <v>1381</v>
      </c>
      <c r="E2879" s="127" t="s">
        <v>2462</v>
      </c>
      <c r="F2879" s="128">
        <v>11.18</v>
      </c>
      <c r="G2879" s="128">
        <v>11.379999999999999</v>
      </c>
      <c r="H2879" s="128">
        <v>8.94</v>
      </c>
      <c r="I2879" s="311"/>
      <c r="J2879" s="319">
        <f>ROUND(SUMIF(Anlagenbewegungsdaten!B:B,A2879,Anlagenbewegungsdaten!C:C),3)</f>
        <v>0</v>
      </c>
      <c r="K2879" s="320">
        <f>ROUND(SUMIF(Anlagenbewegungsdaten!$B:$B,$A2879,Anlagenbewegungsdaten!$D:$D),2)</f>
        <v>0</v>
      </c>
      <c r="L2879" s="321">
        <f t="shared" si="100"/>
        <v>0</v>
      </c>
      <c r="M2879" s="341" t="s">
        <v>4950</v>
      </c>
      <c r="N2879" s="341" t="s">
        <v>4963</v>
      </c>
      <c r="O2879" s="323">
        <f>ROUND(SUMIF(Anlagenbewegungsdaten_AV!B:B,A2879,Anlagenbewegungsdaten_AV!C:C),3)</f>
        <v>0</v>
      </c>
      <c r="P2879" s="320">
        <f>ROUND(SUMIF(Anlagenbewegungsdaten_AV!$B:$B,$A2879,Anlagenbewegungsdaten_AV!$D:$D),2)</f>
        <v>0</v>
      </c>
      <c r="Q2879" s="321">
        <f t="shared" si="101"/>
        <v>0</v>
      </c>
      <c r="S2879" s="324"/>
      <c r="T2879" s="317"/>
      <c r="U2879" s="325"/>
      <c r="V2879" s="325"/>
    </row>
    <row r="2880" spans="1:22" ht="15" customHeight="1" x14ac:dyDescent="0.25">
      <c r="A2880" s="129" t="s">
        <v>1382</v>
      </c>
      <c r="B2880" s="126" t="s">
        <v>2087</v>
      </c>
      <c r="C2880" s="127" t="s">
        <v>4024</v>
      </c>
      <c r="D2880" s="127" t="s">
        <v>1383</v>
      </c>
      <c r="E2880" s="127" t="s">
        <v>2465</v>
      </c>
      <c r="F2880" s="128">
        <v>14.18</v>
      </c>
      <c r="G2880" s="128">
        <v>14.379999999999999</v>
      </c>
      <c r="H2880" s="128">
        <v>11.34</v>
      </c>
      <c r="I2880" s="311"/>
      <c r="J2880" s="319">
        <f>ROUND(SUMIF(Anlagenbewegungsdaten!B:B,A2880,Anlagenbewegungsdaten!C:C),3)</f>
        <v>0</v>
      </c>
      <c r="K2880" s="320">
        <f>ROUND(SUMIF(Anlagenbewegungsdaten!$B:$B,$A2880,Anlagenbewegungsdaten!$D:$D),2)</f>
        <v>0</v>
      </c>
      <c r="L2880" s="321">
        <f t="shared" si="100"/>
        <v>0</v>
      </c>
      <c r="M2880" s="341" t="s">
        <v>4950</v>
      </c>
      <c r="N2880" s="341" t="s">
        <v>4963</v>
      </c>
      <c r="O2880" s="323">
        <f>ROUND(SUMIF(Anlagenbewegungsdaten_AV!B:B,A2880,Anlagenbewegungsdaten_AV!C:C),3)</f>
        <v>0</v>
      </c>
      <c r="P2880" s="320">
        <f>ROUND(SUMIF(Anlagenbewegungsdaten_AV!$B:$B,$A2880,Anlagenbewegungsdaten_AV!$D:$D),2)</f>
        <v>0</v>
      </c>
      <c r="Q2880" s="321">
        <f t="shared" si="101"/>
        <v>0</v>
      </c>
      <c r="S2880" s="324"/>
      <c r="T2880" s="317"/>
      <c r="U2880" s="325"/>
      <c r="V2880" s="325"/>
    </row>
    <row r="2881" spans="1:22" ht="15" customHeight="1" x14ac:dyDescent="0.25">
      <c r="A2881" s="129" t="s">
        <v>1384</v>
      </c>
      <c r="B2881" s="126" t="s">
        <v>2087</v>
      </c>
      <c r="C2881" s="127" t="s">
        <v>4024</v>
      </c>
      <c r="D2881" s="127" t="s">
        <v>1385</v>
      </c>
      <c r="E2881" s="127" t="s">
        <v>2462</v>
      </c>
      <c r="F2881" s="128">
        <v>12.18</v>
      </c>
      <c r="G2881" s="128">
        <v>12.379999999999999</v>
      </c>
      <c r="H2881" s="128">
        <v>9.74</v>
      </c>
      <c r="I2881" s="311"/>
      <c r="J2881" s="319">
        <f>ROUND(SUMIF(Anlagenbewegungsdaten!B:B,A2881,Anlagenbewegungsdaten!C:C),3)</f>
        <v>0</v>
      </c>
      <c r="K2881" s="320">
        <f>ROUND(SUMIF(Anlagenbewegungsdaten!$B:$B,$A2881,Anlagenbewegungsdaten!$D:$D),2)</f>
        <v>0</v>
      </c>
      <c r="L2881" s="321">
        <f t="shared" si="100"/>
        <v>0</v>
      </c>
      <c r="M2881" s="341" t="s">
        <v>4950</v>
      </c>
      <c r="N2881" s="341" t="s">
        <v>4963</v>
      </c>
      <c r="O2881" s="323">
        <f>ROUND(SUMIF(Anlagenbewegungsdaten_AV!B:B,A2881,Anlagenbewegungsdaten_AV!C:C),3)</f>
        <v>0</v>
      </c>
      <c r="P2881" s="320">
        <f>ROUND(SUMIF(Anlagenbewegungsdaten_AV!$B:$B,$A2881,Anlagenbewegungsdaten_AV!$D:$D),2)</f>
        <v>0</v>
      </c>
      <c r="Q2881" s="321">
        <f t="shared" si="101"/>
        <v>0</v>
      </c>
      <c r="S2881" s="324"/>
      <c r="T2881" s="317"/>
      <c r="U2881" s="325"/>
      <c r="V2881" s="325"/>
    </row>
    <row r="2882" spans="1:22" ht="15" customHeight="1" x14ac:dyDescent="0.25">
      <c r="A2882" s="129" t="s">
        <v>1386</v>
      </c>
      <c r="B2882" s="126" t="s">
        <v>2087</v>
      </c>
      <c r="C2882" s="127" t="s">
        <v>4024</v>
      </c>
      <c r="D2882" s="127" t="s">
        <v>1387</v>
      </c>
      <c r="E2882" s="127" t="s">
        <v>2465</v>
      </c>
      <c r="F2882" s="128">
        <v>15.18</v>
      </c>
      <c r="G2882" s="128">
        <v>15.379999999999999</v>
      </c>
      <c r="H2882" s="128">
        <v>12.14</v>
      </c>
      <c r="I2882" s="311"/>
      <c r="J2882" s="319">
        <f>ROUND(SUMIF(Anlagenbewegungsdaten!B:B,A2882,Anlagenbewegungsdaten!C:C),3)</f>
        <v>0</v>
      </c>
      <c r="K2882" s="320">
        <f>ROUND(SUMIF(Anlagenbewegungsdaten!$B:$B,$A2882,Anlagenbewegungsdaten!$D:$D),2)</f>
        <v>0</v>
      </c>
      <c r="L2882" s="321">
        <f t="shared" si="100"/>
        <v>0</v>
      </c>
      <c r="M2882" s="341" t="s">
        <v>4950</v>
      </c>
      <c r="N2882" s="341" t="s">
        <v>4963</v>
      </c>
      <c r="O2882" s="323">
        <f>ROUND(SUMIF(Anlagenbewegungsdaten_AV!B:B,A2882,Anlagenbewegungsdaten_AV!C:C),3)</f>
        <v>0</v>
      </c>
      <c r="P2882" s="320">
        <f>ROUND(SUMIF(Anlagenbewegungsdaten_AV!$B:$B,$A2882,Anlagenbewegungsdaten_AV!$D:$D),2)</f>
        <v>0</v>
      </c>
      <c r="Q2882" s="321">
        <f t="shared" si="101"/>
        <v>0</v>
      </c>
      <c r="S2882" s="324"/>
      <c r="T2882" s="317"/>
      <c r="U2882" s="325"/>
      <c r="V2882" s="325"/>
    </row>
    <row r="2883" spans="1:22" ht="15" customHeight="1" x14ac:dyDescent="0.25">
      <c r="A2883" s="129" t="s">
        <v>1388</v>
      </c>
      <c r="B2883" s="126" t="s">
        <v>2087</v>
      </c>
      <c r="C2883" s="127" t="s">
        <v>4024</v>
      </c>
      <c r="D2883" s="127" t="s">
        <v>1389</v>
      </c>
      <c r="E2883" s="127" t="s">
        <v>2462</v>
      </c>
      <c r="F2883" s="128">
        <v>17.18</v>
      </c>
      <c r="G2883" s="128">
        <v>17.38</v>
      </c>
      <c r="H2883" s="128">
        <v>13.74</v>
      </c>
      <c r="I2883" s="311"/>
      <c r="J2883" s="319">
        <f>ROUND(SUMIF(Anlagenbewegungsdaten!B:B,A2883,Anlagenbewegungsdaten!C:C),3)</f>
        <v>0</v>
      </c>
      <c r="K2883" s="320">
        <f>ROUND(SUMIF(Anlagenbewegungsdaten!$B:$B,$A2883,Anlagenbewegungsdaten!$D:$D),2)</f>
        <v>0</v>
      </c>
      <c r="L2883" s="321">
        <f t="shared" si="100"/>
        <v>0</v>
      </c>
      <c r="M2883" s="341" t="s">
        <v>4950</v>
      </c>
      <c r="N2883" s="341" t="s">
        <v>4963</v>
      </c>
      <c r="O2883" s="323">
        <f>ROUND(SUMIF(Anlagenbewegungsdaten_AV!B:B,A2883,Anlagenbewegungsdaten_AV!C:C),3)</f>
        <v>0</v>
      </c>
      <c r="P2883" s="320">
        <f>ROUND(SUMIF(Anlagenbewegungsdaten_AV!$B:$B,$A2883,Anlagenbewegungsdaten_AV!$D:$D),2)</f>
        <v>0</v>
      </c>
      <c r="Q2883" s="321">
        <f t="shared" si="101"/>
        <v>0</v>
      </c>
      <c r="S2883" s="324"/>
      <c r="T2883" s="317"/>
      <c r="U2883" s="325"/>
      <c r="V2883" s="325"/>
    </row>
    <row r="2884" spans="1:22" ht="15" customHeight="1" x14ac:dyDescent="0.25">
      <c r="A2884" s="129" t="s">
        <v>1390</v>
      </c>
      <c r="B2884" s="126" t="s">
        <v>2087</v>
      </c>
      <c r="C2884" s="127" t="s">
        <v>4024</v>
      </c>
      <c r="D2884" s="127" t="s">
        <v>1391</v>
      </c>
      <c r="E2884" s="127" t="s">
        <v>2465</v>
      </c>
      <c r="F2884" s="128">
        <v>20.18</v>
      </c>
      <c r="G2884" s="128">
        <v>20.38</v>
      </c>
      <c r="H2884" s="128">
        <v>16.14</v>
      </c>
      <c r="I2884" s="311"/>
      <c r="J2884" s="319">
        <f>ROUND(SUMIF(Anlagenbewegungsdaten!B:B,A2884,Anlagenbewegungsdaten!C:C),3)</f>
        <v>0</v>
      </c>
      <c r="K2884" s="320">
        <f>ROUND(SUMIF(Anlagenbewegungsdaten!$B:$B,$A2884,Anlagenbewegungsdaten!$D:$D),2)</f>
        <v>0</v>
      </c>
      <c r="L2884" s="321">
        <f t="shared" si="100"/>
        <v>0</v>
      </c>
      <c r="M2884" s="341" t="s">
        <v>4950</v>
      </c>
      <c r="N2884" s="341" t="s">
        <v>4963</v>
      </c>
      <c r="O2884" s="323">
        <f>ROUND(SUMIF(Anlagenbewegungsdaten_AV!B:B,A2884,Anlagenbewegungsdaten_AV!C:C),3)</f>
        <v>0</v>
      </c>
      <c r="P2884" s="320">
        <f>ROUND(SUMIF(Anlagenbewegungsdaten_AV!$B:$B,$A2884,Anlagenbewegungsdaten_AV!$D:$D),2)</f>
        <v>0</v>
      </c>
      <c r="Q2884" s="321">
        <f t="shared" si="101"/>
        <v>0</v>
      </c>
      <c r="S2884" s="324"/>
      <c r="T2884" s="317"/>
      <c r="U2884" s="325"/>
      <c r="V2884" s="325"/>
    </row>
    <row r="2885" spans="1:22" ht="15" customHeight="1" x14ac:dyDescent="0.25">
      <c r="A2885" s="129" t="s">
        <v>1392</v>
      </c>
      <c r="B2885" s="126" t="s">
        <v>2087</v>
      </c>
      <c r="C2885" s="127" t="s">
        <v>4024</v>
      </c>
      <c r="D2885" s="127" t="s">
        <v>1393</v>
      </c>
      <c r="E2885" s="127" t="s">
        <v>2462</v>
      </c>
      <c r="F2885" s="128">
        <v>18.18</v>
      </c>
      <c r="G2885" s="128">
        <v>18.38</v>
      </c>
      <c r="H2885" s="128">
        <v>14.54</v>
      </c>
      <c r="I2885" s="311"/>
      <c r="J2885" s="319">
        <f>ROUND(SUMIF(Anlagenbewegungsdaten!B:B,A2885,Anlagenbewegungsdaten!C:C),3)</f>
        <v>0</v>
      </c>
      <c r="K2885" s="320">
        <f>ROUND(SUMIF(Anlagenbewegungsdaten!$B:$B,$A2885,Anlagenbewegungsdaten!$D:$D),2)</f>
        <v>0</v>
      </c>
      <c r="L2885" s="321">
        <f t="shared" si="100"/>
        <v>0</v>
      </c>
      <c r="M2885" s="341" t="s">
        <v>4950</v>
      </c>
      <c r="N2885" s="341" t="s">
        <v>4963</v>
      </c>
      <c r="O2885" s="323">
        <f>ROUND(SUMIF(Anlagenbewegungsdaten_AV!B:B,A2885,Anlagenbewegungsdaten_AV!C:C),3)</f>
        <v>0</v>
      </c>
      <c r="P2885" s="320">
        <f>ROUND(SUMIF(Anlagenbewegungsdaten_AV!$B:$B,$A2885,Anlagenbewegungsdaten_AV!$D:$D),2)</f>
        <v>0</v>
      </c>
      <c r="Q2885" s="321">
        <f t="shared" si="101"/>
        <v>0</v>
      </c>
      <c r="S2885" s="324"/>
      <c r="T2885" s="317"/>
      <c r="U2885" s="325"/>
      <c r="V2885" s="325"/>
    </row>
    <row r="2886" spans="1:22" ht="15" customHeight="1" x14ac:dyDescent="0.25">
      <c r="A2886" s="129" t="s">
        <v>1394</v>
      </c>
      <c r="B2886" s="126" t="s">
        <v>2087</v>
      </c>
      <c r="C2886" s="127" t="s">
        <v>4024</v>
      </c>
      <c r="D2886" s="127" t="s">
        <v>1395</v>
      </c>
      <c r="E2886" s="127" t="s">
        <v>2465</v>
      </c>
      <c r="F2886" s="128">
        <v>21.18</v>
      </c>
      <c r="G2886" s="128">
        <v>21.38</v>
      </c>
      <c r="H2886" s="128">
        <v>16.940000000000001</v>
      </c>
      <c r="I2886" s="311"/>
      <c r="J2886" s="319">
        <f>ROUND(SUMIF(Anlagenbewegungsdaten!B:B,A2886,Anlagenbewegungsdaten!C:C),3)</f>
        <v>0</v>
      </c>
      <c r="K2886" s="320">
        <f>ROUND(SUMIF(Anlagenbewegungsdaten!$B:$B,$A2886,Anlagenbewegungsdaten!$D:$D),2)</f>
        <v>0</v>
      </c>
      <c r="L2886" s="321">
        <f t="shared" si="100"/>
        <v>0</v>
      </c>
      <c r="M2886" s="341" t="s">
        <v>4950</v>
      </c>
      <c r="N2886" s="341" t="s">
        <v>4963</v>
      </c>
      <c r="O2886" s="323">
        <f>ROUND(SUMIF(Anlagenbewegungsdaten_AV!B:B,A2886,Anlagenbewegungsdaten_AV!C:C),3)</f>
        <v>0</v>
      </c>
      <c r="P2886" s="320">
        <f>ROUND(SUMIF(Anlagenbewegungsdaten_AV!$B:$B,$A2886,Anlagenbewegungsdaten_AV!$D:$D),2)</f>
        <v>0</v>
      </c>
      <c r="Q2886" s="321">
        <f t="shared" si="101"/>
        <v>0</v>
      </c>
      <c r="S2886" s="324"/>
      <c r="T2886" s="317"/>
      <c r="U2886" s="325"/>
      <c r="V2886" s="325"/>
    </row>
    <row r="2887" spans="1:22" ht="15" customHeight="1" x14ac:dyDescent="0.25">
      <c r="A2887" s="129" t="s">
        <v>1396</v>
      </c>
      <c r="B2887" s="126" t="s">
        <v>2087</v>
      </c>
      <c r="C2887" s="127" t="s">
        <v>4024</v>
      </c>
      <c r="D2887" s="127" t="s">
        <v>1397</v>
      </c>
      <c r="E2887" s="127" t="s">
        <v>2462</v>
      </c>
      <c r="F2887" s="128">
        <v>18.18</v>
      </c>
      <c r="G2887" s="128">
        <v>18.38</v>
      </c>
      <c r="H2887" s="128">
        <v>14.54</v>
      </c>
      <c r="I2887" s="311"/>
      <c r="J2887" s="319">
        <f>ROUND(SUMIF(Anlagenbewegungsdaten!B:B,A2887,Anlagenbewegungsdaten!C:C),3)</f>
        <v>0</v>
      </c>
      <c r="K2887" s="320">
        <f>ROUND(SUMIF(Anlagenbewegungsdaten!$B:$B,$A2887,Anlagenbewegungsdaten!$D:$D),2)</f>
        <v>0</v>
      </c>
      <c r="L2887" s="321">
        <f t="shared" si="100"/>
        <v>0</v>
      </c>
      <c r="M2887" s="341" t="s">
        <v>4950</v>
      </c>
      <c r="N2887" s="341" t="s">
        <v>4963</v>
      </c>
      <c r="O2887" s="323">
        <f>ROUND(SUMIF(Anlagenbewegungsdaten_AV!B:B,A2887,Anlagenbewegungsdaten_AV!C:C),3)</f>
        <v>0</v>
      </c>
      <c r="P2887" s="320">
        <f>ROUND(SUMIF(Anlagenbewegungsdaten_AV!$B:$B,$A2887,Anlagenbewegungsdaten_AV!$D:$D),2)</f>
        <v>0</v>
      </c>
      <c r="Q2887" s="321">
        <f t="shared" si="101"/>
        <v>0</v>
      </c>
      <c r="S2887" s="324"/>
      <c r="T2887" s="317"/>
      <c r="U2887" s="325"/>
      <c r="V2887" s="325"/>
    </row>
    <row r="2888" spans="1:22" ht="15" customHeight="1" x14ac:dyDescent="0.25">
      <c r="A2888" s="129" t="s">
        <v>1398</v>
      </c>
      <c r="B2888" s="126" t="s">
        <v>2087</v>
      </c>
      <c r="C2888" s="127" t="s">
        <v>4024</v>
      </c>
      <c r="D2888" s="127" t="s">
        <v>1399</v>
      </c>
      <c r="E2888" s="127" t="s">
        <v>2465</v>
      </c>
      <c r="F2888" s="128">
        <v>21.18</v>
      </c>
      <c r="G2888" s="128">
        <v>21.38</v>
      </c>
      <c r="H2888" s="128">
        <v>16.940000000000001</v>
      </c>
      <c r="I2888" s="311"/>
      <c r="J2888" s="319">
        <f>ROUND(SUMIF(Anlagenbewegungsdaten!B:B,A2888,Anlagenbewegungsdaten!C:C),3)</f>
        <v>0</v>
      </c>
      <c r="K2888" s="320">
        <f>ROUND(SUMIF(Anlagenbewegungsdaten!$B:$B,$A2888,Anlagenbewegungsdaten!$D:$D),2)</f>
        <v>0</v>
      </c>
      <c r="L2888" s="321">
        <f t="shared" si="100"/>
        <v>0</v>
      </c>
      <c r="M2888" s="341" t="s">
        <v>4950</v>
      </c>
      <c r="N2888" s="341" t="s">
        <v>4963</v>
      </c>
      <c r="O2888" s="323">
        <f>ROUND(SUMIF(Anlagenbewegungsdaten_AV!B:B,A2888,Anlagenbewegungsdaten_AV!C:C),3)</f>
        <v>0</v>
      </c>
      <c r="P2888" s="320">
        <f>ROUND(SUMIF(Anlagenbewegungsdaten_AV!$B:$B,$A2888,Anlagenbewegungsdaten_AV!$D:$D),2)</f>
        <v>0</v>
      </c>
      <c r="Q2888" s="321">
        <f t="shared" si="101"/>
        <v>0</v>
      </c>
      <c r="S2888" s="324"/>
      <c r="T2888" s="317"/>
      <c r="U2888" s="325"/>
      <c r="V2888" s="325"/>
    </row>
    <row r="2889" spans="1:22" ht="15" customHeight="1" x14ac:dyDescent="0.25">
      <c r="A2889" s="129" t="s">
        <v>1400</v>
      </c>
      <c r="B2889" s="126" t="s">
        <v>2087</v>
      </c>
      <c r="C2889" s="127" t="s">
        <v>4024</v>
      </c>
      <c r="D2889" s="127" t="s">
        <v>1401</v>
      </c>
      <c r="E2889" s="127" t="s">
        <v>2462</v>
      </c>
      <c r="F2889" s="128">
        <v>19.18</v>
      </c>
      <c r="G2889" s="128">
        <v>19.38</v>
      </c>
      <c r="H2889" s="128">
        <v>15.34</v>
      </c>
      <c r="I2889" s="311"/>
      <c r="J2889" s="319">
        <f>ROUND(SUMIF(Anlagenbewegungsdaten!B:B,A2889,Anlagenbewegungsdaten!C:C),3)</f>
        <v>0</v>
      </c>
      <c r="K2889" s="320">
        <f>ROUND(SUMIF(Anlagenbewegungsdaten!$B:$B,$A2889,Anlagenbewegungsdaten!$D:$D),2)</f>
        <v>0</v>
      </c>
      <c r="L2889" s="321">
        <f t="shared" si="100"/>
        <v>0</v>
      </c>
      <c r="M2889" s="341" t="s">
        <v>4950</v>
      </c>
      <c r="N2889" s="341" t="s">
        <v>4963</v>
      </c>
      <c r="O2889" s="323">
        <f>ROUND(SUMIF(Anlagenbewegungsdaten_AV!B:B,A2889,Anlagenbewegungsdaten_AV!C:C),3)</f>
        <v>0</v>
      </c>
      <c r="P2889" s="320">
        <f>ROUND(SUMIF(Anlagenbewegungsdaten_AV!$B:$B,$A2889,Anlagenbewegungsdaten_AV!$D:$D),2)</f>
        <v>0</v>
      </c>
      <c r="Q2889" s="321">
        <f t="shared" si="101"/>
        <v>0</v>
      </c>
      <c r="S2889" s="324"/>
      <c r="T2889" s="317"/>
      <c r="U2889" s="325"/>
      <c r="V2889" s="325"/>
    </row>
    <row r="2890" spans="1:22" ht="15" customHeight="1" x14ac:dyDescent="0.25">
      <c r="A2890" s="129" t="s">
        <v>1402</v>
      </c>
      <c r="B2890" s="126" t="s">
        <v>2087</v>
      </c>
      <c r="C2890" s="127" t="s">
        <v>4024</v>
      </c>
      <c r="D2890" s="127" t="s">
        <v>1403</v>
      </c>
      <c r="E2890" s="127" t="s">
        <v>2465</v>
      </c>
      <c r="F2890" s="128">
        <v>22.18</v>
      </c>
      <c r="G2890" s="128">
        <v>22.38</v>
      </c>
      <c r="H2890" s="128">
        <v>17.739999999999998</v>
      </c>
      <c r="I2890" s="311"/>
      <c r="J2890" s="319">
        <f>ROUND(SUMIF(Anlagenbewegungsdaten!B:B,A2890,Anlagenbewegungsdaten!C:C),3)</f>
        <v>0</v>
      </c>
      <c r="K2890" s="320">
        <f>ROUND(SUMIF(Anlagenbewegungsdaten!$B:$B,$A2890,Anlagenbewegungsdaten!$D:$D),2)</f>
        <v>0</v>
      </c>
      <c r="L2890" s="321">
        <f t="shared" ref="L2890:L2953" si="102">IF(ISBLANK(F2890),0,IF(OR($J2890&gt;=100,$J2890&lt;=-100),F2890-(K2890/J2890*100),IF(OR(J2890&gt;-100,J2890&lt;100),(J2890*F2890%)-K2890)))</f>
        <v>0</v>
      </c>
      <c r="M2890" s="341" t="s">
        <v>4950</v>
      </c>
      <c r="N2890" s="341" t="s">
        <v>4963</v>
      </c>
      <c r="O2890" s="323">
        <f>ROUND(SUMIF(Anlagenbewegungsdaten_AV!B:B,A2890,Anlagenbewegungsdaten_AV!C:C),3)</f>
        <v>0</v>
      </c>
      <c r="P2890" s="320">
        <f>ROUND(SUMIF(Anlagenbewegungsdaten_AV!$B:$B,$A2890,Anlagenbewegungsdaten_AV!$D:$D),2)</f>
        <v>0</v>
      </c>
      <c r="Q2890" s="321">
        <f t="shared" ref="Q2890:Q2953" si="103">IF(ISBLANK(H2890),0,IF(OR($O2890&gt;=100,$O2890&lt;=-100),H2890-(P2890/O2890*100),IF(OR(O2890&gt;-100,O2890&lt;100),(O2890*G2890%)-P2890)))</f>
        <v>0</v>
      </c>
      <c r="S2890" s="324"/>
      <c r="T2890" s="317"/>
      <c r="U2890" s="325"/>
      <c r="V2890" s="325"/>
    </row>
    <row r="2891" spans="1:22" ht="15" customHeight="1" x14ac:dyDescent="0.25">
      <c r="A2891" s="129" t="s">
        <v>1404</v>
      </c>
      <c r="B2891" s="126" t="s">
        <v>2087</v>
      </c>
      <c r="C2891" s="127" t="s">
        <v>4024</v>
      </c>
      <c r="D2891" s="127" t="s">
        <v>1405</v>
      </c>
      <c r="E2891" s="127" t="s">
        <v>2462</v>
      </c>
      <c r="F2891" s="128">
        <v>20.18</v>
      </c>
      <c r="G2891" s="128">
        <v>20.38</v>
      </c>
      <c r="H2891" s="128">
        <v>16.14</v>
      </c>
      <c r="I2891" s="311"/>
      <c r="J2891" s="319">
        <f>ROUND(SUMIF(Anlagenbewegungsdaten!B:B,A2891,Anlagenbewegungsdaten!C:C),3)</f>
        <v>0</v>
      </c>
      <c r="K2891" s="320">
        <f>ROUND(SUMIF(Anlagenbewegungsdaten!$B:$B,$A2891,Anlagenbewegungsdaten!$D:$D),2)</f>
        <v>0</v>
      </c>
      <c r="L2891" s="321">
        <f t="shared" si="102"/>
        <v>0</v>
      </c>
      <c r="M2891" s="341" t="s">
        <v>4950</v>
      </c>
      <c r="N2891" s="341" t="s">
        <v>4963</v>
      </c>
      <c r="O2891" s="323">
        <f>ROUND(SUMIF(Anlagenbewegungsdaten_AV!B:B,A2891,Anlagenbewegungsdaten_AV!C:C),3)</f>
        <v>0</v>
      </c>
      <c r="P2891" s="320">
        <f>ROUND(SUMIF(Anlagenbewegungsdaten_AV!$B:$B,$A2891,Anlagenbewegungsdaten_AV!$D:$D),2)</f>
        <v>0</v>
      </c>
      <c r="Q2891" s="321">
        <f t="shared" si="103"/>
        <v>0</v>
      </c>
      <c r="S2891" s="324"/>
      <c r="T2891" s="317"/>
      <c r="U2891" s="325"/>
      <c r="V2891" s="325"/>
    </row>
    <row r="2892" spans="1:22" ht="15" customHeight="1" x14ac:dyDescent="0.25">
      <c r="A2892" s="129" t="s">
        <v>1406</v>
      </c>
      <c r="B2892" s="126" t="s">
        <v>2087</v>
      </c>
      <c r="C2892" s="127" t="s">
        <v>4024</v>
      </c>
      <c r="D2892" s="127" t="s">
        <v>1407</v>
      </c>
      <c r="E2892" s="127" t="s">
        <v>2465</v>
      </c>
      <c r="F2892" s="128">
        <v>23.18</v>
      </c>
      <c r="G2892" s="128">
        <v>23.38</v>
      </c>
      <c r="H2892" s="128">
        <v>18.54</v>
      </c>
      <c r="I2892" s="311"/>
      <c r="J2892" s="319">
        <f>ROUND(SUMIF(Anlagenbewegungsdaten!B:B,A2892,Anlagenbewegungsdaten!C:C),3)</f>
        <v>0</v>
      </c>
      <c r="K2892" s="320">
        <f>ROUND(SUMIF(Anlagenbewegungsdaten!$B:$B,$A2892,Anlagenbewegungsdaten!$D:$D),2)</f>
        <v>0</v>
      </c>
      <c r="L2892" s="321">
        <f t="shared" si="102"/>
        <v>0</v>
      </c>
      <c r="M2892" s="341" t="s">
        <v>4950</v>
      </c>
      <c r="N2892" s="341" t="s">
        <v>4963</v>
      </c>
      <c r="O2892" s="323">
        <f>ROUND(SUMIF(Anlagenbewegungsdaten_AV!B:B,A2892,Anlagenbewegungsdaten_AV!C:C),3)</f>
        <v>0</v>
      </c>
      <c r="P2892" s="320">
        <f>ROUND(SUMIF(Anlagenbewegungsdaten_AV!$B:$B,$A2892,Anlagenbewegungsdaten_AV!$D:$D),2)</f>
        <v>0</v>
      </c>
      <c r="Q2892" s="321">
        <f t="shared" si="103"/>
        <v>0</v>
      </c>
      <c r="S2892" s="324"/>
      <c r="T2892" s="317"/>
      <c r="U2892" s="325"/>
      <c r="V2892" s="325"/>
    </row>
    <row r="2893" spans="1:22" ht="15" customHeight="1" x14ac:dyDescent="0.25">
      <c r="A2893" s="129" t="s">
        <v>1408</v>
      </c>
      <c r="B2893" s="126" t="s">
        <v>2087</v>
      </c>
      <c r="C2893" s="127" t="s">
        <v>4024</v>
      </c>
      <c r="D2893" s="127" t="s">
        <v>1409</v>
      </c>
      <c r="E2893" s="127" t="s">
        <v>2462</v>
      </c>
      <c r="F2893" s="128">
        <v>21.18</v>
      </c>
      <c r="G2893" s="128">
        <v>21.38</v>
      </c>
      <c r="H2893" s="128">
        <v>16.940000000000001</v>
      </c>
      <c r="I2893" s="311"/>
      <c r="J2893" s="319">
        <f>ROUND(SUMIF(Anlagenbewegungsdaten!B:B,A2893,Anlagenbewegungsdaten!C:C),3)</f>
        <v>0</v>
      </c>
      <c r="K2893" s="320">
        <f>ROUND(SUMIF(Anlagenbewegungsdaten!$B:$B,$A2893,Anlagenbewegungsdaten!$D:$D),2)</f>
        <v>0</v>
      </c>
      <c r="L2893" s="321">
        <f t="shared" si="102"/>
        <v>0</v>
      </c>
      <c r="M2893" s="341" t="s">
        <v>4950</v>
      </c>
      <c r="N2893" s="341" t="s">
        <v>4963</v>
      </c>
      <c r="O2893" s="323">
        <f>ROUND(SUMIF(Anlagenbewegungsdaten_AV!B:B,A2893,Anlagenbewegungsdaten_AV!C:C),3)</f>
        <v>0</v>
      </c>
      <c r="P2893" s="320">
        <f>ROUND(SUMIF(Anlagenbewegungsdaten_AV!$B:$B,$A2893,Anlagenbewegungsdaten_AV!$D:$D),2)</f>
        <v>0</v>
      </c>
      <c r="Q2893" s="321">
        <f t="shared" si="103"/>
        <v>0</v>
      </c>
      <c r="S2893" s="324"/>
      <c r="T2893" s="317"/>
      <c r="U2893" s="325"/>
      <c r="V2893" s="325"/>
    </row>
    <row r="2894" spans="1:22" ht="15" customHeight="1" x14ac:dyDescent="0.25">
      <c r="A2894" s="129" t="s">
        <v>1410</v>
      </c>
      <c r="B2894" s="126" t="s">
        <v>2087</v>
      </c>
      <c r="C2894" s="127" t="s">
        <v>4024</v>
      </c>
      <c r="D2894" s="127" t="s">
        <v>1411</v>
      </c>
      <c r="E2894" s="127" t="s">
        <v>2465</v>
      </c>
      <c r="F2894" s="128">
        <v>24.18</v>
      </c>
      <c r="G2894" s="128">
        <v>24.38</v>
      </c>
      <c r="H2894" s="128">
        <v>19.34</v>
      </c>
      <c r="I2894" s="311"/>
      <c r="J2894" s="319">
        <f>ROUND(SUMIF(Anlagenbewegungsdaten!B:B,A2894,Anlagenbewegungsdaten!C:C),3)</f>
        <v>0</v>
      </c>
      <c r="K2894" s="320">
        <f>ROUND(SUMIF(Anlagenbewegungsdaten!$B:$B,$A2894,Anlagenbewegungsdaten!$D:$D),2)</f>
        <v>0</v>
      </c>
      <c r="L2894" s="321">
        <f t="shared" si="102"/>
        <v>0</v>
      </c>
      <c r="M2894" s="341" t="s">
        <v>4950</v>
      </c>
      <c r="N2894" s="341" t="s">
        <v>4963</v>
      </c>
      <c r="O2894" s="323">
        <f>ROUND(SUMIF(Anlagenbewegungsdaten_AV!B:B,A2894,Anlagenbewegungsdaten_AV!C:C),3)</f>
        <v>0</v>
      </c>
      <c r="P2894" s="320">
        <f>ROUND(SUMIF(Anlagenbewegungsdaten_AV!$B:$B,$A2894,Anlagenbewegungsdaten_AV!$D:$D),2)</f>
        <v>0</v>
      </c>
      <c r="Q2894" s="321">
        <f t="shared" si="103"/>
        <v>0</v>
      </c>
      <c r="S2894" s="324"/>
      <c r="T2894" s="317"/>
      <c r="U2894" s="325"/>
      <c r="V2894" s="325"/>
    </row>
    <row r="2895" spans="1:22" ht="15" customHeight="1" x14ac:dyDescent="0.25">
      <c r="A2895" s="129" t="s">
        <v>1412</v>
      </c>
      <c r="B2895" s="126" t="s">
        <v>2087</v>
      </c>
      <c r="C2895" s="127" t="s">
        <v>4024</v>
      </c>
      <c r="D2895" s="127" t="s">
        <v>1413</v>
      </c>
      <c r="E2895" s="127" t="s">
        <v>2462</v>
      </c>
      <c r="F2895" s="128">
        <v>19.18</v>
      </c>
      <c r="G2895" s="128">
        <v>19.38</v>
      </c>
      <c r="H2895" s="128">
        <v>15.34</v>
      </c>
      <c r="I2895" s="311"/>
      <c r="J2895" s="319">
        <f>ROUND(SUMIF(Anlagenbewegungsdaten!B:B,A2895,Anlagenbewegungsdaten!C:C),3)</f>
        <v>0</v>
      </c>
      <c r="K2895" s="320">
        <f>ROUND(SUMIF(Anlagenbewegungsdaten!$B:$B,$A2895,Anlagenbewegungsdaten!$D:$D),2)</f>
        <v>0</v>
      </c>
      <c r="L2895" s="321">
        <f t="shared" si="102"/>
        <v>0</v>
      </c>
      <c r="M2895" s="341" t="s">
        <v>4950</v>
      </c>
      <c r="N2895" s="341" t="s">
        <v>4963</v>
      </c>
      <c r="O2895" s="323">
        <f>ROUND(SUMIF(Anlagenbewegungsdaten_AV!B:B,A2895,Anlagenbewegungsdaten_AV!C:C),3)</f>
        <v>0</v>
      </c>
      <c r="P2895" s="320">
        <f>ROUND(SUMIF(Anlagenbewegungsdaten_AV!$B:$B,$A2895,Anlagenbewegungsdaten_AV!$D:$D),2)</f>
        <v>0</v>
      </c>
      <c r="Q2895" s="321">
        <f t="shared" si="103"/>
        <v>0</v>
      </c>
      <c r="S2895" s="324"/>
      <c r="T2895" s="317"/>
      <c r="U2895" s="325"/>
      <c r="V2895" s="325"/>
    </row>
    <row r="2896" spans="1:22" ht="15" customHeight="1" x14ac:dyDescent="0.25">
      <c r="A2896" s="129" t="s">
        <v>1414</v>
      </c>
      <c r="B2896" s="126" t="s">
        <v>2087</v>
      </c>
      <c r="C2896" s="127" t="s">
        <v>4024</v>
      </c>
      <c r="D2896" s="127" t="s">
        <v>1415</v>
      </c>
      <c r="E2896" s="127" t="s">
        <v>2465</v>
      </c>
      <c r="F2896" s="128">
        <v>22.18</v>
      </c>
      <c r="G2896" s="128">
        <v>22.38</v>
      </c>
      <c r="H2896" s="128">
        <v>17.739999999999998</v>
      </c>
      <c r="I2896" s="311"/>
      <c r="J2896" s="319">
        <f>ROUND(SUMIF(Anlagenbewegungsdaten!B:B,A2896,Anlagenbewegungsdaten!C:C),3)</f>
        <v>0</v>
      </c>
      <c r="K2896" s="320">
        <f>ROUND(SUMIF(Anlagenbewegungsdaten!$B:$B,$A2896,Anlagenbewegungsdaten!$D:$D),2)</f>
        <v>0</v>
      </c>
      <c r="L2896" s="321">
        <f t="shared" si="102"/>
        <v>0</v>
      </c>
      <c r="M2896" s="341" t="s">
        <v>4950</v>
      </c>
      <c r="N2896" s="341" t="s">
        <v>4963</v>
      </c>
      <c r="O2896" s="323">
        <f>ROUND(SUMIF(Anlagenbewegungsdaten_AV!B:B,A2896,Anlagenbewegungsdaten_AV!C:C),3)</f>
        <v>0</v>
      </c>
      <c r="P2896" s="320">
        <f>ROUND(SUMIF(Anlagenbewegungsdaten_AV!$B:$B,$A2896,Anlagenbewegungsdaten_AV!$D:$D),2)</f>
        <v>0</v>
      </c>
      <c r="Q2896" s="321">
        <f t="shared" si="103"/>
        <v>0</v>
      </c>
      <c r="S2896" s="324"/>
      <c r="T2896" s="317"/>
      <c r="U2896" s="325"/>
      <c r="V2896" s="325"/>
    </row>
    <row r="2897" spans="1:22" ht="15" customHeight="1" x14ac:dyDescent="0.25">
      <c r="A2897" s="129" t="s">
        <v>1416</v>
      </c>
      <c r="B2897" s="126" t="s">
        <v>2087</v>
      </c>
      <c r="C2897" s="127" t="s">
        <v>4024</v>
      </c>
      <c r="D2897" s="127" t="s">
        <v>1417</v>
      </c>
      <c r="E2897" s="127" t="s">
        <v>2462</v>
      </c>
      <c r="F2897" s="128">
        <v>20.18</v>
      </c>
      <c r="G2897" s="128">
        <v>20.38</v>
      </c>
      <c r="H2897" s="128">
        <v>16.14</v>
      </c>
      <c r="I2897" s="311"/>
      <c r="J2897" s="319">
        <f>ROUND(SUMIF(Anlagenbewegungsdaten!B:B,A2897,Anlagenbewegungsdaten!C:C),3)</f>
        <v>0</v>
      </c>
      <c r="K2897" s="320">
        <f>ROUND(SUMIF(Anlagenbewegungsdaten!$B:$B,$A2897,Anlagenbewegungsdaten!$D:$D),2)</f>
        <v>0</v>
      </c>
      <c r="L2897" s="321">
        <f t="shared" si="102"/>
        <v>0</v>
      </c>
      <c r="M2897" s="341" t="s">
        <v>4950</v>
      </c>
      <c r="N2897" s="341" t="s">
        <v>4963</v>
      </c>
      <c r="O2897" s="323">
        <f>ROUND(SUMIF(Anlagenbewegungsdaten_AV!B:B,A2897,Anlagenbewegungsdaten_AV!C:C),3)</f>
        <v>0</v>
      </c>
      <c r="P2897" s="320">
        <f>ROUND(SUMIF(Anlagenbewegungsdaten_AV!$B:$B,$A2897,Anlagenbewegungsdaten_AV!$D:$D),2)</f>
        <v>0</v>
      </c>
      <c r="Q2897" s="321">
        <f t="shared" si="103"/>
        <v>0</v>
      </c>
      <c r="S2897" s="324"/>
      <c r="T2897" s="317"/>
      <c r="U2897" s="325"/>
      <c r="V2897" s="325"/>
    </row>
    <row r="2898" spans="1:22" ht="15" customHeight="1" x14ac:dyDescent="0.25">
      <c r="A2898" s="129" t="s">
        <v>1418</v>
      </c>
      <c r="B2898" s="126" t="s">
        <v>2087</v>
      </c>
      <c r="C2898" s="127" t="s">
        <v>4024</v>
      </c>
      <c r="D2898" s="127" t="s">
        <v>1419</v>
      </c>
      <c r="E2898" s="127" t="s">
        <v>2465</v>
      </c>
      <c r="F2898" s="128">
        <v>23.18</v>
      </c>
      <c r="G2898" s="128">
        <v>23.38</v>
      </c>
      <c r="H2898" s="128">
        <v>18.54</v>
      </c>
      <c r="I2898" s="311"/>
      <c r="J2898" s="319">
        <f>ROUND(SUMIF(Anlagenbewegungsdaten!B:B,A2898,Anlagenbewegungsdaten!C:C),3)</f>
        <v>0</v>
      </c>
      <c r="K2898" s="320">
        <f>ROUND(SUMIF(Anlagenbewegungsdaten!$B:$B,$A2898,Anlagenbewegungsdaten!$D:$D),2)</f>
        <v>0</v>
      </c>
      <c r="L2898" s="321">
        <f t="shared" si="102"/>
        <v>0</v>
      </c>
      <c r="M2898" s="341" t="s">
        <v>4950</v>
      </c>
      <c r="N2898" s="341" t="s">
        <v>4963</v>
      </c>
      <c r="O2898" s="323">
        <f>ROUND(SUMIF(Anlagenbewegungsdaten_AV!B:B,A2898,Anlagenbewegungsdaten_AV!C:C),3)</f>
        <v>0</v>
      </c>
      <c r="P2898" s="320">
        <f>ROUND(SUMIF(Anlagenbewegungsdaten_AV!$B:$B,$A2898,Anlagenbewegungsdaten_AV!$D:$D),2)</f>
        <v>0</v>
      </c>
      <c r="Q2898" s="321">
        <f t="shared" si="103"/>
        <v>0</v>
      </c>
      <c r="S2898" s="324"/>
      <c r="T2898" s="317"/>
      <c r="U2898" s="325"/>
      <c r="V2898" s="325"/>
    </row>
    <row r="2899" spans="1:22" ht="15" customHeight="1" x14ac:dyDescent="0.25">
      <c r="A2899" s="129" t="s">
        <v>1420</v>
      </c>
      <c r="B2899" s="126" t="s">
        <v>2087</v>
      </c>
      <c r="C2899" s="127" t="s">
        <v>4024</v>
      </c>
      <c r="D2899" s="127" t="s">
        <v>1421</v>
      </c>
      <c r="E2899" s="127" t="s">
        <v>2462</v>
      </c>
      <c r="F2899" s="128">
        <v>21.18</v>
      </c>
      <c r="G2899" s="128">
        <v>21.38</v>
      </c>
      <c r="H2899" s="128">
        <v>16.940000000000001</v>
      </c>
      <c r="I2899" s="311"/>
      <c r="J2899" s="319">
        <f>ROUND(SUMIF(Anlagenbewegungsdaten!B:B,A2899,Anlagenbewegungsdaten!C:C),3)</f>
        <v>0</v>
      </c>
      <c r="K2899" s="320">
        <f>ROUND(SUMIF(Anlagenbewegungsdaten!$B:$B,$A2899,Anlagenbewegungsdaten!$D:$D),2)</f>
        <v>0</v>
      </c>
      <c r="L2899" s="321">
        <f t="shared" si="102"/>
        <v>0</v>
      </c>
      <c r="M2899" s="341" t="s">
        <v>4950</v>
      </c>
      <c r="N2899" s="341" t="s">
        <v>4963</v>
      </c>
      <c r="O2899" s="323">
        <f>ROUND(SUMIF(Anlagenbewegungsdaten_AV!B:B,A2899,Anlagenbewegungsdaten_AV!C:C),3)</f>
        <v>0</v>
      </c>
      <c r="P2899" s="320">
        <f>ROUND(SUMIF(Anlagenbewegungsdaten_AV!$B:$B,$A2899,Anlagenbewegungsdaten_AV!$D:$D),2)</f>
        <v>0</v>
      </c>
      <c r="Q2899" s="321">
        <f t="shared" si="103"/>
        <v>0</v>
      </c>
      <c r="S2899" s="324"/>
      <c r="T2899" s="317"/>
      <c r="U2899" s="325"/>
      <c r="V2899" s="325"/>
    </row>
    <row r="2900" spans="1:22" ht="15" customHeight="1" x14ac:dyDescent="0.25">
      <c r="A2900" s="129" t="s">
        <v>1422</v>
      </c>
      <c r="B2900" s="126" t="s">
        <v>2087</v>
      </c>
      <c r="C2900" s="127" t="s">
        <v>4024</v>
      </c>
      <c r="D2900" s="127" t="s">
        <v>1423</v>
      </c>
      <c r="E2900" s="127" t="s">
        <v>2465</v>
      </c>
      <c r="F2900" s="128">
        <v>24.18</v>
      </c>
      <c r="G2900" s="128">
        <v>24.38</v>
      </c>
      <c r="H2900" s="128">
        <v>19.34</v>
      </c>
      <c r="I2900" s="311"/>
      <c r="J2900" s="319">
        <f>ROUND(SUMIF(Anlagenbewegungsdaten!B:B,A2900,Anlagenbewegungsdaten!C:C),3)</f>
        <v>0</v>
      </c>
      <c r="K2900" s="320">
        <f>ROUND(SUMIF(Anlagenbewegungsdaten!$B:$B,$A2900,Anlagenbewegungsdaten!$D:$D),2)</f>
        <v>0</v>
      </c>
      <c r="L2900" s="321">
        <f t="shared" si="102"/>
        <v>0</v>
      </c>
      <c r="M2900" s="341" t="s">
        <v>4950</v>
      </c>
      <c r="N2900" s="341" t="s">
        <v>4963</v>
      </c>
      <c r="O2900" s="323">
        <f>ROUND(SUMIF(Anlagenbewegungsdaten_AV!B:B,A2900,Anlagenbewegungsdaten_AV!C:C),3)</f>
        <v>0</v>
      </c>
      <c r="P2900" s="320">
        <f>ROUND(SUMIF(Anlagenbewegungsdaten_AV!$B:$B,$A2900,Anlagenbewegungsdaten_AV!$D:$D),2)</f>
        <v>0</v>
      </c>
      <c r="Q2900" s="321">
        <f t="shared" si="103"/>
        <v>0</v>
      </c>
      <c r="S2900" s="324"/>
      <c r="T2900" s="317"/>
      <c r="U2900" s="325"/>
      <c r="V2900" s="325"/>
    </row>
    <row r="2901" spans="1:22" ht="15" customHeight="1" x14ac:dyDescent="0.25">
      <c r="A2901" s="129" t="s">
        <v>1424</v>
      </c>
      <c r="B2901" s="126" t="s">
        <v>2087</v>
      </c>
      <c r="C2901" s="127" t="s">
        <v>4024</v>
      </c>
      <c r="D2901" s="127" t="s">
        <v>1425</v>
      </c>
      <c r="E2901" s="127" t="s">
        <v>2462</v>
      </c>
      <c r="F2901" s="128">
        <v>22.18</v>
      </c>
      <c r="G2901" s="128">
        <v>22.38</v>
      </c>
      <c r="H2901" s="128">
        <v>17.739999999999998</v>
      </c>
      <c r="I2901" s="311"/>
      <c r="J2901" s="319">
        <f>ROUND(SUMIF(Anlagenbewegungsdaten!B:B,A2901,Anlagenbewegungsdaten!C:C),3)</f>
        <v>0</v>
      </c>
      <c r="K2901" s="320">
        <f>ROUND(SUMIF(Anlagenbewegungsdaten!$B:$B,$A2901,Anlagenbewegungsdaten!$D:$D),2)</f>
        <v>0</v>
      </c>
      <c r="L2901" s="321">
        <f t="shared" si="102"/>
        <v>0</v>
      </c>
      <c r="M2901" s="341" t="s">
        <v>4950</v>
      </c>
      <c r="N2901" s="341" t="s">
        <v>4963</v>
      </c>
      <c r="O2901" s="323">
        <f>ROUND(SUMIF(Anlagenbewegungsdaten_AV!B:B,A2901,Anlagenbewegungsdaten_AV!C:C),3)</f>
        <v>0</v>
      </c>
      <c r="P2901" s="320">
        <f>ROUND(SUMIF(Anlagenbewegungsdaten_AV!$B:$B,$A2901,Anlagenbewegungsdaten_AV!$D:$D),2)</f>
        <v>0</v>
      </c>
      <c r="Q2901" s="321">
        <f t="shared" si="103"/>
        <v>0</v>
      </c>
      <c r="S2901" s="324"/>
      <c r="T2901" s="317"/>
      <c r="U2901" s="325"/>
      <c r="V2901" s="325"/>
    </row>
    <row r="2902" spans="1:22" ht="15" customHeight="1" x14ac:dyDescent="0.25">
      <c r="A2902" s="129" t="s">
        <v>1426</v>
      </c>
      <c r="B2902" s="126" t="s">
        <v>2087</v>
      </c>
      <c r="C2902" s="127" t="s">
        <v>4024</v>
      </c>
      <c r="D2902" s="127" t="s">
        <v>1427</v>
      </c>
      <c r="E2902" s="127" t="s">
        <v>2465</v>
      </c>
      <c r="F2902" s="128">
        <v>25.18</v>
      </c>
      <c r="G2902" s="128">
        <v>25.38</v>
      </c>
      <c r="H2902" s="128">
        <v>20.14</v>
      </c>
      <c r="I2902" s="311"/>
      <c r="J2902" s="319">
        <f>ROUND(SUMIF(Anlagenbewegungsdaten!B:B,A2902,Anlagenbewegungsdaten!C:C),3)</f>
        <v>0</v>
      </c>
      <c r="K2902" s="320">
        <f>ROUND(SUMIF(Anlagenbewegungsdaten!$B:$B,$A2902,Anlagenbewegungsdaten!$D:$D),2)</f>
        <v>0</v>
      </c>
      <c r="L2902" s="321">
        <f t="shared" si="102"/>
        <v>0</v>
      </c>
      <c r="M2902" s="341" t="s">
        <v>4950</v>
      </c>
      <c r="N2902" s="341" t="s">
        <v>4963</v>
      </c>
      <c r="O2902" s="323">
        <f>ROUND(SUMIF(Anlagenbewegungsdaten_AV!B:B,A2902,Anlagenbewegungsdaten_AV!C:C),3)</f>
        <v>0</v>
      </c>
      <c r="P2902" s="320">
        <f>ROUND(SUMIF(Anlagenbewegungsdaten_AV!$B:$B,$A2902,Anlagenbewegungsdaten_AV!$D:$D),2)</f>
        <v>0</v>
      </c>
      <c r="Q2902" s="321">
        <f t="shared" si="103"/>
        <v>0</v>
      </c>
      <c r="S2902" s="324"/>
      <c r="T2902" s="317"/>
      <c r="U2902" s="325"/>
      <c r="V2902" s="325"/>
    </row>
    <row r="2903" spans="1:22" ht="15" customHeight="1" x14ac:dyDescent="0.25">
      <c r="A2903" s="129" t="s">
        <v>1428</v>
      </c>
      <c r="B2903" s="126" t="s">
        <v>2087</v>
      </c>
      <c r="C2903" s="127" t="s">
        <v>4024</v>
      </c>
      <c r="D2903" s="127" t="s">
        <v>1429</v>
      </c>
      <c r="E2903" s="127" t="s">
        <v>2462</v>
      </c>
      <c r="F2903" s="128">
        <v>8.25</v>
      </c>
      <c r="G2903" s="128">
        <v>8.4499999999999993</v>
      </c>
      <c r="H2903" s="128">
        <v>6.6</v>
      </c>
      <c r="I2903" s="311"/>
      <c r="J2903" s="319">
        <f>ROUND(SUMIF(Anlagenbewegungsdaten!B:B,A2903,Anlagenbewegungsdaten!C:C),3)</f>
        <v>0</v>
      </c>
      <c r="K2903" s="320">
        <f>ROUND(SUMIF(Anlagenbewegungsdaten!$B:$B,$A2903,Anlagenbewegungsdaten!$D:$D),2)</f>
        <v>0</v>
      </c>
      <c r="L2903" s="321">
        <f t="shared" si="102"/>
        <v>0</v>
      </c>
      <c r="M2903" s="341" t="s">
        <v>4950</v>
      </c>
      <c r="N2903" s="341" t="s">
        <v>4963</v>
      </c>
      <c r="O2903" s="323">
        <f>ROUND(SUMIF(Anlagenbewegungsdaten_AV!B:B,A2903,Anlagenbewegungsdaten_AV!C:C),3)</f>
        <v>0</v>
      </c>
      <c r="P2903" s="320">
        <f>ROUND(SUMIF(Anlagenbewegungsdaten_AV!$B:$B,$A2903,Anlagenbewegungsdaten_AV!$D:$D),2)</f>
        <v>0</v>
      </c>
      <c r="Q2903" s="321">
        <f t="shared" si="103"/>
        <v>0</v>
      </c>
      <c r="S2903" s="324"/>
      <c r="T2903" s="317"/>
      <c r="U2903" s="325"/>
      <c r="V2903" s="325"/>
    </row>
    <row r="2904" spans="1:22" ht="15" customHeight="1" x14ac:dyDescent="0.25">
      <c r="A2904" s="129" t="s">
        <v>1430</v>
      </c>
      <c r="B2904" s="126" t="s">
        <v>2087</v>
      </c>
      <c r="C2904" s="127" t="s">
        <v>4024</v>
      </c>
      <c r="D2904" s="127" t="s">
        <v>1431</v>
      </c>
      <c r="E2904" s="127" t="s">
        <v>2465</v>
      </c>
      <c r="F2904" s="128">
        <v>11.25</v>
      </c>
      <c r="G2904" s="128">
        <v>11.45</v>
      </c>
      <c r="H2904" s="128">
        <v>9</v>
      </c>
      <c r="I2904" s="311"/>
      <c r="J2904" s="319">
        <f>ROUND(SUMIF(Anlagenbewegungsdaten!B:B,A2904,Anlagenbewegungsdaten!C:C),3)</f>
        <v>0</v>
      </c>
      <c r="K2904" s="320">
        <f>ROUND(SUMIF(Anlagenbewegungsdaten!$B:$B,$A2904,Anlagenbewegungsdaten!$D:$D),2)</f>
        <v>0</v>
      </c>
      <c r="L2904" s="321">
        <f t="shared" si="102"/>
        <v>0</v>
      </c>
      <c r="M2904" s="341" t="s">
        <v>4950</v>
      </c>
      <c r="N2904" s="341" t="s">
        <v>4963</v>
      </c>
      <c r="O2904" s="323">
        <f>ROUND(SUMIF(Anlagenbewegungsdaten_AV!B:B,A2904,Anlagenbewegungsdaten_AV!C:C),3)</f>
        <v>0</v>
      </c>
      <c r="P2904" s="320">
        <f>ROUND(SUMIF(Anlagenbewegungsdaten_AV!$B:$B,$A2904,Anlagenbewegungsdaten_AV!$D:$D),2)</f>
        <v>0</v>
      </c>
      <c r="Q2904" s="321">
        <f t="shared" si="103"/>
        <v>0</v>
      </c>
      <c r="S2904" s="324"/>
      <c r="T2904" s="317"/>
      <c r="U2904" s="325"/>
      <c r="V2904" s="325"/>
    </row>
    <row r="2905" spans="1:22" ht="15" customHeight="1" x14ac:dyDescent="0.25">
      <c r="A2905" s="129" t="s">
        <v>1432</v>
      </c>
      <c r="B2905" s="126" t="s">
        <v>2087</v>
      </c>
      <c r="C2905" s="127" t="s">
        <v>4024</v>
      </c>
      <c r="D2905" s="127" t="s">
        <v>1433</v>
      </c>
      <c r="E2905" s="127" t="s">
        <v>2462</v>
      </c>
      <c r="F2905" s="128">
        <v>12.25</v>
      </c>
      <c r="G2905" s="128">
        <v>12.45</v>
      </c>
      <c r="H2905" s="128">
        <v>9.8000000000000007</v>
      </c>
      <c r="I2905" s="311"/>
      <c r="J2905" s="319">
        <f>ROUND(SUMIF(Anlagenbewegungsdaten!B:B,A2905,Anlagenbewegungsdaten!C:C),3)</f>
        <v>0</v>
      </c>
      <c r="K2905" s="320">
        <f>ROUND(SUMIF(Anlagenbewegungsdaten!$B:$B,$A2905,Anlagenbewegungsdaten!$D:$D),2)</f>
        <v>0</v>
      </c>
      <c r="L2905" s="321">
        <f t="shared" si="102"/>
        <v>0</v>
      </c>
      <c r="M2905" s="341" t="s">
        <v>4950</v>
      </c>
      <c r="N2905" s="341" t="s">
        <v>4963</v>
      </c>
      <c r="O2905" s="323">
        <f>ROUND(SUMIF(Anlagenbewegungsdaten_AV!B:B,A2905,Anlagenbewegungsdaten_AV!C:C),3)</f>
        <v>0</v>
      </c>
      <c r="P2905" s="320">
        <f>ROUND(SUMIF(Anlagenbewegungsdaten_AV!$B:$B,$A2905,Anlagenbewegungsdaten_AV!$D:$D),2)</f>
        <v>0</v>
      </c>
      <c r="Q2905" s="321">
        <f t="shared" si="103"/>
        <v>0</v>
      </c>
      <c r="S2905" s="324"/>
      <c r="T2905" s="317"/>
      <c r="U2905" s="325"/>
      <c r="V2905" s="325"/>
    </row>
    <row r="2906" spans="1:22" ht="15" customHeight="1" x14ac:dyDescent="0.25">
      <c r="A2906" s="129" t="s">
        <v>1434</v>
      </c>
      <c r="B2906" s="126" t="s">
        <v>2087</v>
      </c>
      <c r="C2906" s="127" t="s">
        <v>4024</v>
      </c>
      <c r="D2906" s="127" t="s">
        <v>1435</v>
      </c>
      <c r="E2906" s="127" t="s">
        <v>2465</v>
      </c>
      <c r="F2906" s="128">
        <v>15.25</v>
      </c>
      <c r="G2906" s="128">
        <v>15.45</v>
      </c>
      <c r="H2906" s="128">
        <v>12.2</v>
      </c>
      <c r="I2906" s="311"/>
      <c r="J2906" s="319">
        <f>ROUND(SUMIF(Anlagenbewegungsdaten!B:B,A2906,Anlagenbewegungsdaten!C:C),3)</f>
        <v>0</v>
      </c>
      <c r="K2906" s="320">
        <f>ROUND(SUMIF(Anlagenbewegungsdaten!$B:$B,$A2906,Anlagenbewegungsdaten!$D:$D),2)</f>
        <v>0</v>
      </c>
      <c r="L2906" s="321">
        <f t="shared" si="102"/>
        <v>0</v>
      </c>
      <c r="M2906" s="341" t="s">
        <v>4950</v>
      </c>
      <c r="N2906" s="341" t="s">
        <v>4963</v>
      </c>
      <c r="O2906" s="323">
        <f>ROUND(SUMIF(Anlagenbewegungsdaten_AV!B:B,A2906,Anlagenbewegungsdaten_AV!C:C),3)</f>
        <v>0</v>
      </c>
      <c r="P2906" s="320">
        <f>ROUND(SUMIF(Anlagenbewegungsdaten_AV!$B:$B,$A2906,Anlagenbewegungsdaten_AV!$D:$D),2)</f>
        <v>0</v>
      </c>
      <c r="Q2906" s="321">
        <f t="shared" si="103"/>
        <v>0</v>
      </c>
      <c r="S2906" s="324"/>
      <c r="T2906" s="317"/>
      <c r="U2906" s="325"/>
      <c r="V2906" s="325"/>
    </row>
    <row r="2907" spans="1:22" ht="15" customHeight="1" x14ac:dyDescent="0.25">
      <c r="A2907" s="129" t="s">
        <v>1436</v>
      </c>
      <c r="B2907" s="126" t="s">
        <v>2087</v>
      </c>
      <c r="C2907" s="127" t="s">
        <v>4024</v>
      </c>
      <c r="D2907" s="127" t="s">
        <v>1437</v>
      </c>
      <c r="E2907" s="127" t="s">
        <v>2462</v>
      </c>
      <c r="F2907" s="128">
        <v>10.75</v>
      </c>
      <c r="G2907" s="128">
        <v>10.95</v>
      </c>
      <c r="H2907" s="128">
        <v>8.6</v>
      </c>
      <c r="I2907" s="311"/>
      <c r="J2907" s="319">
        <f>ROUND(SUMIF(Anlagenbewegungsdaten!B:B,A2907,Anlagenbewegungsdaten!C:C),3)</f>
        <v>0</v>
      </c>
      <c r="K2907" s="320">
        <f>ROUND(SUMIF(Anlagenbewegungsdaten!$B:$B,$A2907,Anlagenbewegungsdaten!$D:$D),2)</f>
        <v>0</v>
      </c>
      <c r="L2907" s="321">
        <f t="shared" si="102"/>
        <v>0</v>
      </c>
      <c r="M2907" s="341" t="s">
        <v>4950</v>
      </c>
      <c r="N2907" s="341" t="s">
        <v>4963</v>
      </c>
      <c r="O2907" s="323">
        <f>ROUND(SUMIF(Anlagenbewegungsdaten_AV!B:B,A2907,Anlagenbewegungsdaten_AV!C:C),3)</f>
        <v>0</v>
      </c>
      <c r="P2907" s="320">
        <f>ROUND(SUMIF(Anlagenbewegungsdaten_AV!$B:$B,$A2907,Anlagenbewegungsdaten_AV!$D:$D),2)</f>
        <v>0</v>
      </c>
      <c r="Q2907" s="321">
        <f t="shared" si="103"/>
        <v>0</v>
      </c>
      <c r="S2907" s="324"/>
      <c r="T2907" s="317"/>
      <c r="U2907" s="325"/>
      <c r="V2907" s="325"/>
    </row>
    <row r="2908" spans="1:22" ht="15" customHeight="1" x14ac:dyDescent="0.25">
      <c r="A2908" s="129" t="s">
        <v>1438</v>
      </c>
      <c r="B2908" s="126" t="s">
        <v>2087</v>
      </c>
      <c r="C2908" s="127" t="s">
        <v>4024</v>
      </c>
      <c r="D2908" s="127" t="s">
        <v>1439</v>
      </c>
      <c r="E2908" s="127" t="s">
        <v>2465</v>
      </c>
      <c r="F2908" s="128">
        <v>13.75</v>
      </c>
      <c r="G2908" s="128">
        <v>13.95</v>
      </c>
      <c r="H2908" s="128">
        <v>11</v>
      </c>
      <c r="I2908" s="311"/>
      <c r="J2908" s="319">
        <f>ROUND(SUMIF(Anlagenbewegungsdaten!B:B,A2908,Anlagenbewegungsdaten!C:C),3)</f>
        <v>0</v>
      </c>
      <c r="K2908" s="320">
        <f>ROUND(SUMIF(Anlagenbewegungsdaten!$B:$B,$A2908,Anlagenbewegungsdaten!$D:$D),2)</f>
        <v>0</v>
      </c>
      <c r="L2908" s="321">
        <f t="shared" si="102"/>
        <v>0</v>
      </c>
      <c r="M2908" s="341" t="s">
        <v>4950</v>
      </c>
      <c r="N2908" s="341" t="s">
        <v>4963</v>
      </c>
      <c r="O2908" s="323">
        <f>ROUND(SUMIF(Anlagenbewegungsdaten_AV!B:B,A2908,Anlagenbewegungsdaten_AV!C:C),3)</f>
        <v>0</v>
      </c>
      <c r="P2908" s="320">
        <f>ROUND(SUMIF(Anlagenbewegungsdaten_AV!$B:$B,$A2908,Anlagenbewegungsdaten_AV!$D:$D),2)</f>
        <v>0</v>
      </c>
      <c r="Q2908" s="321">
        <f t="shared" si="103"/>
        <v>0</v>
      </c>
      <c r="S2908" s="324"/>
      <c r="T2908" s="317"/>
      <c r="U2908" s="325"/>
      <c r="V2908" s="325"/>
    </row>
    <row r="2909" spans="1:22" ht="15" customHeight="1" x14ac:dyDescent="0.25">
      <c r="A2909" s="129" t="s">
        <v>1440</v>
      </c>
      <c r="B2909" s="126" t="s">
        <v>2087</v>
      </c>
      <c r="C2909" s="127" t="s">
        <v>4024</v>
      </c>
      <c r="D2909" s="127" t="s">
        <v>1441</v>
      </c>
      <c r="E2909" s="127" t="s">
        <v>2462</v>
      </c>
      <c r="F2909" s="128">
        <v>10.25</v>
      </c>
      <c r="G2909" s="128">
        <v>10.45</v>
      </c>
      <c r="H2909" s="128">
        <v>8.1999999999999993</v>
      </c>
      <c r="I2909" s="311"/>
      <c r="J2909" s="319">
        <f>ROUND(SUMIF(Anlagenbewegungsdaten!B:B,A2909,Anlagenbewegungsdaten!C:C),3)</f>
        <v>0</v>
      </c>
      <c r="K2909" s="320">
        <f>ROUND(SUMIF(Anlagenbewegungsdaten!$B:$B,$A2909,Anlagenbewegungsdaten!$D:$D),2)</f>
        <v>0</v>
      </c>
      <c r="L2909" s="321">
        <f t="shared" si="102"/>
        <v>0</v>
      </c>
      <c r="M2909" s="341" t="s">
        <v>4950</v>
      </c>
      <c r="N2909" s="341" t="s">
        <v>4963</v>
      </c>
      <c r="O2909" s="323">
        <f>ROUND(SUMIF(Anlagenbewegungsdaten_AV!B:B,A2909,Anlagenbewegungsdaten_AV!C:C),3)</f>
        <v>0</v>
      </c>
      <c r="P2909" s="320">
        <f>ROUND(SUMIF(Anlagenbewegungsdaten_AV!$B:$B,$A2909,Anlagenbewegungsdaten_AV!$D:$D),2)</f>
        <v>0</v>
      </c>
      <c r="Q2909" s="321">
        <f t="shared" si="103"/>
        <v>0</v>
      </c>
      <c r="S2909" s="324"/>
      <c r="T2909" s="317"/>
      <c r="U2909" s="325"/>
      <c r="V2909" s="325"/>
    </row>
    <row r="2910" spans="1:22" ht="15" customHeight="1" x14ac:dyDescent="0.25">
      <c r="A2910" s="129" t="s">
        <v>1442</v>
      </c>
      <c r="B2910" s="126" t="s">
        <v>2087</v>
      </c>
      <c r="C2910" s="127" t="s">
        <v>4024</v>
      </c>
      <c r="D2910" s="127" t="s">
        <v>1443</v>
      </c>
      <c r="E2910" s="127" t="s">
        <v>2465</v>
      </c>
      <c r="F2910" s="128">
        <v>13.25</v>
      </c>
      <c r="G2910" s="128">
        <v>13.45</v>
      </c>
      <c r="H2910" s="128">
        <v>10.6</v>
      </c>
      <c r="I2910" s="311"/>
      <c r="J2910" s="319">
        <f>ROUND(SUMIF(Anlagenbewegungsdaten!B:B,A2910,Anlagenbewegungsdaten!C:C),3)</f>
        <v>0</v>
      </c>
      <c r="K2910" s="320">
        <f>ROUND(SUMIF(Anlagenbewegungsdaten!$B:$B,$A2910,Anlagenbewegungsdaten!$D:$D),2)</f>
        <v>0</v>
      </c>
      <c r="L2910" s="321">
        <f t="shared" si="102"/>
        <v>0</v>
      </c>
      <c r="M2910" s="341" t="s">
        <v>4950</v>
      </c>
      <c r="N2910" s="341" t="s">
        <v>4963</v>
      </c>
      <c r="O2910" s="323">
        <f>ROUND(SUMIF(Anlagenbewegungsdaten_AV!B:B,A2910,Anlagenbewegungsdaten_AV!C:C),3)</f>
        <v>0</v>
      </c>
      <c r="P2910" s="320">
        <f>ROUND(SUMIF(Anlagenbewegungsdaten_AV!$B:$B,$A2910,Anlagenbewegungsdaten_AV!$D:$D),2)</f>
        <v>0</v>
      </c>
      <c r="Q2910" s="321">
        <f t="shared" si="103"/>
        <v>0</v>
      </c>
      <c r="S2910" s="324"/>
      <c r="T2910" s="317"/>
      <c r="U2910" s="325"/>
      <c r="V2910" s="325"/>
    </row>
    <row r="2911" spans="1:22" ht="15" customHeight="1" x14ac:dyDescent="0.25">
      <c r="A2911" s="129" t="s">
        <v>1444</v>
      </c>
      <c r="B2911" s="126" t="s">
        <v>2087</v>
      </c>
      <c r="C2911" s="127" t="s">
        <v>4024</v>
      </c>
      <c r="D2911" s="127" t="s">
        <v>1445</v>
      </c>
      <c r="E2911" s="127" t="s">
        <v>2462</v>
      </c>
      <c r="F2911" s="128">
        <v>14.25</v>
      </c>
      <c r="G2911" s="128">
        <v>14.45</v>
      </c>
      <c r="H2911" s="128">
        <v>11.4</v>
      </c>
      <c r="I2911" s="311"/>
      <c r="J2911" s="319">
        <f>ROUND(SUMIF(Anlagenbewegungsdaten!B:B,A2911,Anlagenbewegungsdaten!C:C),3)</f>
        <v>0</v>
      </c>
      <c r="K2911" s="320">
        <f>ROUND(SUMIF(Anlagenbewegungsdaten!$B:$B,$A2911,Anlagenbewegungsdaten!$D:$D),2)</f>
        <v>0</v>
      </c>
      <c r="L2911" s="321">
        <f t="shared" si="102"/>
        <v>0</v>
      </c>
      <c r="M2911" s="341" t="s">
        <v>4950</v>
      </c>
      <c r="N2911" s="341" t="s">
        <v>4963</v>
      </c>
      <c r="O2911" s="323">
        <f>ROUND(SUMIF(Anlagenbewegungsdaten_AV!B:B,A2911,Anlagenbewegungsdaten_AV!C:C),3)</f>
        <v>0</v>
      </c>
      <c r="P2911" s="320">
        <f>ROUND(SUMIF(Anlagenbewegungsdaten_AV!$B:$B,$A2911,Anlagenbewegungsdaten_AV!$D:$D),2)</f>
        <v>0</v>
      </c>
      <c r="Q2911" s="321">
        <f t="shared" si="103"/>
        <v>0</v>
      </c>
      <c r="S2911" s="324"/>
      <c r="T2911" s="317"/>
      <c r="U2911" s="325"/>
      <c r="V2911" s="325"/>
    </row>
    <row r="2912" spans="1:22" ht="15" customHeight="1" x14ac:dyDescent="0.25">
      <c r="A2912" s="129" t="s">
        <v>1446</v>
      </c>
      <c r="B2912" s="126" t="s">
        <v>2087</v>
      </c>
      <c r="C2912" s="127" t="s">
        <v>4024</v>
      </c>
      <c r="D2912" s="127" t="s">
        <v>1447</v>
      </c>
      <c r="E2912" s="127" t="s">
        <v>2465</v>
      </c>
      <c r="F2912" s="128">
        <v>17.25</v>
      </c>
      <c r="G2912" s="128">
        <v>17.45</v>
      </c>
      <c r="H2912" s="128">
        <v>13.8</v>
      </c>
      <c r="I2912" s="311"/>
      <c r="J2912" s="319">
        <f>ROUND(SUMIF(Anlagenbewegungsdaten!B:B,A2912,Anlagenbewegungsdaten!C:C),3)</f>
        <v>0</v>
      </c>
      <c r="K2912" s="320">
        <f>ROUND(SUMIF(Anlagenbewegungsdaten!$B:$B,$A2912,Anlagenbewegungsdaten!$D:$D),2)</f>
        <v>0</v>
      </c>
      <c r="L2912" s="321">
        <f t="shared" si="102"/>
        <v>0</v>
      </c>
      <c r="M2912" s="341" t="s">
        <v>4950</v>
      </c>
      <c r="N2912" s="341" t="s">
        <v>4963</v>
      </c>
      <c r="O2912" s="323">
        <f>ROUND(SUMIF(Anlagenbewegungsdaten_AV!B:B,A2912,Anlagenbewegungsdaten_AV!C:C),3)</f>
        <v>0</v>
      </c>
      <c r="P2912" s="320">
        <f>ROUND(SUMIF(Anlagenbewegungsdaten_AV!$B:$B,$A2912,Anlagenbewegungsdaten_AV!$D:$D),2)</f>
        <v>0</v>
      </c>
      <c r="Q2912" s="321">
        <f t="shared" si="103"/>
        <v>0</v>
      </c>
      <c r="S2912" s="324"/>
      <c r="T2912" s="317"/>
      <c r="U2912" s="325"/>
      <c r="V2912" s="325"/>
    </row>
    <row r="2913" spans="1:22" ht="15" customHeight="1" x14ac:dyDescent="0.25">
      <c r="A2913" s="129" t="s">
        <v>1448</v>
      </c>
      <c r="B2913" s="126" t="s">
        <v>2087</v>
      </c>
      <c r="C2913" s="127" t="s">
        <v>4024</v>
      </c>
      <c r="D2913" s="127" t="s">
        <v>1449</v>
      </c>
      <c r="E2913" s="127" t="s">
        <v>2462</v>
      </c>
      <c r="F2913" s="128">
        <v>12.75</v>
      </c>
      <c r="G2913" s="128">
        <v>12.95</v>
      </c>
      <c r="H2913" s="128">
        <v>10.199999999999999</v>
      </c>
      <c r="I2913" s="311"/>
      <c r="J2913" s="319">
        <f>ROUND(SUMIF(Anlagenbewegungsdaten!B:B,A2913,Anlagenbewegungsdaten!C:C),3)</f>
        <v>0</v>
      </c>
      <c r="K2913" s="320">
        <f>ROUND(SUMIF(Anlagenbewegungsdaten!$B:$B,$A2913,Anlagenbewegungsdaten!$D:$D),2)</f>
        <v>0</v>
      </c>
      <c r="L2913" s="321">
        <f t="shared" si="102"/>
        <v>0</v>
      </c>
      <c r="M2913" s="341" t="s">
        <v>4950</v>
      </c>
      <c r="N2913" s="341" t="s">
        <v>4963</v>
      </c>
      <c r="O2913" s="323">
        <f>ROUND(SUMIF(Anlagenbewegungsdaten_AV!B:B,A2913,Anlagenbewegungsdaten_AV!C:C),3)</f>
        <v>0</v>
      </c>
      <c r="P2913" s="320">
        <f>ROUND(SUMIF(Anlagenbewegungsdaten_AV!$B:$B,$A2913,Anlagenbewegungsdaten_AV!$D:$D),2)</f>
        <v>0</v>
      </c>
      <c r="Q2913" s="321">
        <f t="shared" si="103"/>
        <v>0</v>
      </c>
      <c r="S2913" s="324"/>
      <c r="T2913" s="317"/>
      <c r="U2913" s="325"/>
      <c r="V2913" s="325"/>
    </row>
    <row r="2914" spans="1:22" ht="15" customHeight="1" x14ac:dyDescent="0.25">
      <c r="A2914" s="129" t="s">
        <v>1450</v>
      </c>
      <c r="B2914" s="126" t="s">
        <v>2087</v>
      </c>
      <c r="C2914" s="127" t="s">
        <v>4024</v>
      </c>
      <c r="D2914" s="127" t="s">
        <v>1451</v>
      </c>
      <c r="E2914" s="127" t="s">
        <v>2465</v>
      </c>
      <c r="F2914" s="128">
        <v>15.75</v>
      </c>
      <c r="G2914" s="128">
        <v>15.95</v>
      </c>
      <c r="H2914" s="128">
        <v>12.6</v>
      </c>
      <c r="I2914" s="311"/>
      <c r="J2914" s="319">
        <f>ROUND(SUMIF(Anlagenbewegungsdaten!B:B,A2914,Anlagenbewegungsdaten!C:C),3)</f>
        <v>0</v>
      </c>
      <c r="K2914" s="320">
        <f>ROUND(SUMIF(Anlagenbewegungsdaten!$B:$B,$A2914,Anlagenbewegungsdaten!$D:$D),2)</f>
        <v>0</v>
      </c>
      <c r="L2914" s="321">
        <f t="shared" si="102"/>
        <v>0</v>
      </c>
      <c r="M2914" s="341" t="s">
        <v>4950</v>
      </c>
      <c r="N2914" s="341" t="s">
        <v>4963</v>
      </c>
      <c r="O2914" s="323">
        <f>ROUND(SUMIF(Anlagenbewegungsdaten_AV!B:B,A2914,Anlagenbewegungsdaten_AV!C:C),3)</f>
        <v>0</v>
      </c>
      <c r="P2914" s="320">
        <f>ROUND(SUMIF(Anlagenbewegungsdaten_AV!$B:$B,$A2914,Anlagenbewegungsdaten_AV!$D:$D),2)</f>
        <v>0</v>
      </c>
      <c r="Q2914" s="321">
        <f t="shared" si="103"/>
        <v>0</v>
      </c>
      <c r="S2914" s="324"/>
      <c r="T2914" s="317"/>
      <c r="U2914" s="325"/>
      <c r="V2914" s="325"/>
    </row>
    <row r="2915" spans="1:22" ht="15" customHeight="1" x14ac:dyDescent="0.25">
      <c r="A2915" s="129" t="s">
        <v>1452</v>
      </c>
      <c r="B2915" s="126" t="s">
        <v>2087</v>
      </c>
      <c r="C2915" s="127" t="s">
        <v>4024</v>
      </c>
      <c r="D2915" s="127" t="s">
        <v>1453</v>
      </c>
      <c r="E2915" s="127" t="s">
        <v>2462</v>
      </c>
      <c r="F2915" s="128">
        <v>9.25</v>
      </c>
      <c r="G2915" s="128">
        <v>9.4499999999999993</v>
      </c>
      <c r="H2915" s="128">
        <v>7.4</v>
      </c>
      <c r="I2915" s="311"/>
      <c r="J2915" s="319">
        <f>ROUND(SUMIF(Anlagenbewegungsdaten!B:B,A2915,Anlagenbewegungsdaten!C:C),3)</f>
        <v>0</v>
      </c>
      <c r="K2915" s="320">
        <f>ROUND(SUMIF(Anlagenbewegungsdaten!$B:$B,$A2915,Anlagenbewegungsdaten!$D:$D),2)</f>
        <v>0</v>
      </c>
      <c r="L2915" s="321">
        <f t="shared" si="102"/>
        <v>0</v>
      </c>
      <c r="M2915" s="341" t="s">
        <v>4950</v>
      </c>
      <c r="N2915" s="341" t="s">
        <v>4963</v>
      </c>
      <c r="O2915" s="323">
        <f>ROUND(SUMIF(Anlagenbewegungsdaten_AV!B:B,A2915,Anlagenbewegungsdaten_AV!C:C),3)</f>
        <v>0</v>
      </c>
      <c r="P2915" s="320">
        <f>ROUND(SUMIF(Anlagenbewegungsdaten_AV!$B:$B,$A2915,Anlagenbewegungsdaten_AV!$D:$D),2)</f>
        <v>0</v>
      </c>
      <c r="Q2915" s="321">
        <f t="shared" si="103"/>
        <v>0</v>
      </c>
      <c r="S2915" s="324"/>
      <c r="T2915" s="317"/>
      <c r="U2915" s="325"/>
      <c r="V2915" s="325"/>
    </row>
    <row r="2916" spans="1:22" ht="15" customHeight="1" x14ac:dyDescent="0.25">
      <c r="A2916" s="129" t="s">
        <v>1454</v>
      </c>
      <c r="B2916" s="126" t="s">
        <v>2087</v>
      </c>
      <c r="C2916" s="127" t="s">
        <v>4024</v>
      </c>
      <c r="D2916" s="127" t="s">
        <v>1455</v>
      </c>
      <c r="E2916" s="127" t="s">
        <v>2465</v>
      </c>
      <c r="F2916" s="128">
        <v>12.25</v>
      </c>
      <c r="G2916" s="128">
        <v>12.45</v>
      </c>
      <c r="H2916" s="128">
        <v>9.8000000000000007</v>
      </c>
      <c r="I2916" s="311"/>
      <c r="J2916" s="319">
        <f>ROUND(SUMIF(Anlagenbewegungsdaten!B:B,A2916,Anlagenbewegungsdaten!C:C),3)</f>
        <v>0</v>
      </c>
      <c r="K2916" s="320">
        <f>ROUND(SUMIF(Anlagenbewegungsdaten!$B:$B,$A2916,Anlagenbewegungsdaten!$D:$D),2)</f>
        <v>0</v>
      </c>
      <c r="L2916" s="321">
        <f t="shared" si="102"/>
        <v>0</v>
      </c>
      <c r="M2916" s="341" t="s">
        <v>4950</v>
      </c>
      <c r="N2916" s="341" t="s">
        <v>4963</v>
      </c>
      <c r="O2916" s="323">
        <f>ROUND(SUMIF(Anlagenbewegungsdaten_AV!B:B,A2916,Anlagenbewegungsdaten_AV!C:C),3)</f>
        <v>0</v>
      </c>
      <c r="P2916" s="320">
        <f>ROUND(SUMIF(Anlagenbewegungsdaten_AV!$B:$B,$A2916,Anlagenbewegungsdaten_AV!$D:$D),2)</f>
        <v>0</v>
      </c>
      <c r="Q2916" s="321">
        <f t="shared" si="103"/>
        <v>0</v>
      </c>
      <c r="S2916" s="324"/>
      <c r="T2916" s="317"/>
      <c r="U2916" s="325"/>
      <c r="V2916" s="325"/>
    </row>
    <row r="2917" spans="1:22" ht="15" customHeight="1" x14ac:dyDescent="0.25">
      <c r="A2917" s="129" t="s">
        <v>1456</v>
      </c>
      <c r="B2917" s="126" t="s">
        <v>2087</v>
      </c>
      <c r="C2917" s="127" t="s">
        <v>4024</v>
      </c>
      <c r="D2917" s="127" t="s">
        <v>1457</v>
      </c>
      <c r="E2917" s="127" t="s">
        <v>2462</v>
      </c>
      <c r="F2917" s="128">
        <v>13.25</v>
      </c>
      <c r="G2917" s="128">
        <v>13.45</v>
      </c>
      <c r="H2917" s="128">
        <v>10.6</v>
      </c>
      <c r="I2917" s="311"/>
      <c r="J2917" s="319">
        <f>ROUND(SUMIF(Anlagenbewegungsdaten!B:B,A2917,Anlagenbewegungsdaten!C:C),3)</f>
        <v>0</v>
      </c>
      <c r="K2917" s="320">
        <f>ROUND(SUMIF(Anlagenbewegungsdaten!$B:$B,$A2917,Anlagenbewegungsdaten!$D:$D),2)</f>
        <v>0</v>
      </c>
      <c r="L2917" s="321">
        <f t="shared" si="102"/>
        <v>0</v>
      </c>
      <c r="M2917" s="341" t="s">
        <v>4950</v>
      </c>
      <c r="N2917" s="341" t="s">
        <v>4963</v>
      </c>
      <c r="O2917" s="323">
        <f>ROUND(SUMIF(Anlagenbewegungsdaten_AV!B:B,A2917,Anlagenbewegungsdaten_AV!C:C),3)</f>
        <v>0</v>
      </c>
      <c r="P2917" s="320">
        <f>ROUND(SUMIF(Anlagenbewegungsdaten_AV!$B:$B,$A2917,Anlagenbewegungsdaten_AV!$D:$D),2)</f>
        <v>0</v>
      </c>
      <c r="Q2917" s="321">
        <f t="shared" si="103"/>
        <v>0</v>
      </c>
      <c r="S2917" s="324"/>
      <c r="T2917" s="317"/>
      <c r="U2917" s="325"/>
      <c r="V2917" s="325"/>
    </row>
    <row r="2918" spans="1:22" ht="15" customHeight="1" x14ac:dyDescent="0.25">
      <c r="A2918" s="129" t="s">
        <v>1458</v>
      </c>
      <c r="B2918" s="126" t="s">
        <v>2087</v>
      </c>
      <c r="C2918" s="127" t="s">
        <v>4024</v>
      </c>
      <c r="D2918" s="127" t="s">
        <v>1459</v>
      </c>
      <c r="E2918" s="127" t="s">
        <v>2465</v>
      </c>
      <c r="F2918" s="128">
        <v>16.25</v>
      </c>
      <c r="G2918" s="128">
        <v>16.45</v>
      </c>
      <c r="H2918" s="128">
        <v>13</v>
      </c>
      <c r="I2918" s="311"/>
      <c r="J2918" s="319">
        <f>ROUND(SUMIF(Anlagenbewegungsdaten!B:B,A2918,Anlagenbewegungsdaten!C:C),3)</f>
        <v>0</v>
      </c>
      <c r="K2918" s="320">
        <f>ROUND(SUMIF(Anlagenbewegungsdaten!$B:$B,$A2918,Anlagenbewegungsdaten!$D:$D),2)</f>
        <v>0</v>
      </c>
      <c r="L2918" s="321">
        <f t="shared" si="102"/>
        <v>0</v>
      </c>
      <c r="M2918" s="341" t="s">
        <v>4950</v>
      </c>
      <c r="N2918" s="341" t="s">
        <v>4963</v>
      </c>
      <c r="O2918" s="323">
        <f>ROUND(SUMIF(Anlagenbewegungsdaten_AV!B:B,A2918,Anlagenbewegungsdaten_AV!C:C),3)</f>
        <v>0</v>
      </c>
      <c r="P2918" s="320">
        <f>ROUND(SUMIF(Anlagenbewegungsdaten_AV!$B:$B,$A2918,Anlagenbewegungsdaten_AV!$D:$D),2)</f>
        <v>0</v>
      </c>
      <c r="Q2918" s="321">
        <f t="shared" si="103"/>
        <v>0</v>
      </c>
      <c r="S2918" s="324"/>
      <c r="T2918" s="317"/>
      <c r="U2918" s="325"/>
      <c r="V2918" s="325"/>
    </row>
    <row r="2919" spans="1:22" ht="15" customHeight="1" x14ac:dyDescent="0.25">
      <c r="A2919" s="129" t="s">
        <v>1460</v>
      </c>
      <c r="B2919" s="126" t="s">
        <v>2087</v>
      </c>
      <c r="C2919" s="127" t="s">
        <v>4024</v>
      </c>
      <c r="D2919" s="127" t="s">
        <v>1461</v>
      </c>
      <c r="E2919" s="127" t="s">
        <v>2462</v>
      </c>
      <c r="F2919" s="128">
        <v>11.75</v>
      </c>
      <c r="G2919" s="128">
        <v>11.95</v>
      </c>
      <c r="H2919" s="128">
        <v>9.4</v>
      </c>
      <c r="I2919" s="311"/>
      <c r="J2919" s="319">
        <f>ROUND(SUMIF(Anlagenbewegungsdaten!B:B,A2919,Anlagenbewegungsdaten!C:C),3)</f>
        <v>0</v>
      </c>
      <c r="K2919" s="320">
        <f>ROUND(SUMIF(Anlagenbewegungsdaten!$B:$B,$A2919,Anlagenbewegungsdaten!$D:$D),2)</f>
        <v>0</v>
      </c>
      <c r="L2919" s="321">
        <f t="shared" si="102"/>
        <v>0</v>
      </c>
      <c r="M2919" s="341" t="s">
        <v>4950</v>
      </c>
      <c r="N2919" s="341" t="s">
        <v>4963</v>
      </c>
      <c r="O2919" s="323">
        <f>ROUND(SUMIF(Anlagenbewegungsdaten_AV!B:B,A2919,Anlagenbewegungsdaten_AV!C:C),3)</f>
        <v>0</v>
      </c>
      <c r="P2919" s="320">
        <f>ROUND(SUMIF(Anlagenbewegungsdaten_AV!$B:$B,$A2919,Anlagenbewegungsdaten_AV!$D:$D),2)</f>
        <v>0</v>
      </c>
      <c r="Q2919" s="321">
        <f t="shared" si="103"/>
        <v>0</v>
      </c>
      <c r="S2919" s="324"/>
      <c r="T2919" s="317"/>
      <c r="U2919" s="325"/>
      <c r="V2919" s="325"/>
    </row>
    <row r="2920" spans="1:22" ht="15" customHeight="1" x14ac:dyDescent="0.25">
      <c r="A2920" s="129" t="s">
        <v>1462</v>
      </c>
      <c r="B2920" s="126" t="s">
        <v>2087</v>
      </c>
      <c r="C2920" s="127" t="s">
        <v>4024</v>
      </c>
      <c r="D2920" s="127" t="s">
        <v>1463</v>
      </c>
      <c r="E2920" s="127" t="s">
        <v>2465</v>
      </c>
      <c r="F2920" s="128">
        <v>14.75</v>
      </c>
      <c r="G2920" s="128">
        <v>14.95</v>
      </c>
      <c r="H2920" s="128">
        <v>11.8</v>
      </c>
      <c r="I2920" s="311"/>
      <c r="J2920" s="319">
        <f>ROUND(SUMIF(Anlagenbewegungsdaten!B:B,A2920,Anlagenbewegungsdaten!C:C),3)</f>
        <v>0</v>
      </c>
      <c r="K2920" s="320">
        <f>ROUND(SUMIF(Anlagenbewegungsdaten!$B:$B,$A2920,Anlagenbewegungsdaten!$D:$D),2)</f>
        <v>0</v>
      </c>
      <c r="L2920" s="321">
        <f t="shared" si="102"/>
        <v>0</v>
      </c>
      <c r="M2920" s="341" t="s">
        <v>4950</v>
      </c>
      <c r="N2920" s="341" t="s">
        <v>4963</v>
      </c>
      <c r="O2920" s="323">
        <f>ROUND(SUMIF(Anlagenbewegungsdaten_AV!B:B,A2920,Anlagenbewegungsdaten_AV!C:C),3)</f>
        <v>0</v>
      </c>
      <c r="P2920" s="320">
        <f>ROUND(SUMIF(Anlagenbewegungsdaten_AV!$B:$B,$A2920,Anlagenbewegungsdaten_AV!$D:$D),2)</f>
        <v>0</v>
      </c>
      <c r="Q2920" s="321">
        <f t="shared" si="103"/>
        <v>0</v>
      </c>
      <c r="S2920" s="324"/>
      <c r="T2920" s="317"/>
      <c r="U2920" s="325"/>
      <c r="V2920" s="325"/>
    </row>
    <row r="2921" spans="1:22" ht="15" customHeight="1" x14ac:dyDescent="0.25">
      <c r="A2921" s="129" t="s">
        <v>1464</v>
      </c>
      <c r="B2921" s="126" t="s">
        <v>2087</v>
      </c>
      <c r="C2921" s="127" t="s">
        <v>4024</v>
      </c>
      <c r="D2921" s="127" t="s">
        <v>1465</v>
      </c>
      <c r="E2921" s="127" t="s">
        <v>2462</v>
      </c>
      <c r="F2921" s="128">
        <v>10.25</v>
      </c>
      <c r="G2921" s="128">
        <v>10.45</v>
      </c>
      <c r="H2921" s="128">
        <v>8.1999999999999993</v>
      </c>
      <c r="I2921" s="311"/>
      <c r="J2921" s="319">
        <f>ROUND(SUMIF(Anlagenbewegungsdaten!B:B,A2921,Anlagenbewegungsdaten!C:C),3)</f>
        <v>0</v>
      </c>
      <c r="K2921" s="320">
        <f>ROUND(SUMIF(Anlagenbewegungsdaten!$B:$B,$A2921,Anlagenbewegungsdaten!$D:$D),2)</f>
        <v>0</v>
      </c>
      <c r="L2921" s="321">
        <f t="shared" si="102"/>
        <v>0</v>
      </c>
      <c r="M2921" s="341" t="s">
        <v>4950</v>
      </c>
      <c r="N2921" s="341" t="s">
        <v>4963</v>
      </c>
      <c r="O2921" s="323">
        <f>ROUND(SUMIF(Anlagenbewegungsdaten_AV!B:B,A2921,Anlagenbewegungsdaten_AV!C:C),3)</f>
        <v>0</v>
      </c>
      <c r="P2921" s="320">
        <f>ROUND(SUMIF(Anlagenbewegungsdaten_AV!$B:$B,$A2921,Anlagenbewegungsdaten_AV!$D:$D),2)</f>
        <v>0</v>
      </c>
      <c r="Q2921" s="321">
        <f t="shared" si="103"/>
        <v>0</v>
      </c>
      <c r="S2921" s="324"/>
      <c r="T2921" s="317"/>
      <c r="U2921" s="325"/>
      <c r="V2921" s="325"/>
    </row>
    <row r="2922" spans="1:22" ht="15" customHeight="1" x14ac:dyDescent="0.25">
      <c r="A2922" s="129" t="s">
        <v>1466</v>
      </c>
      <c r="B2922" s="126" t="s">
        <v>2087</v>
      </c>
      <c r="C2922" s="127" t="s">
        <v>4024</v>
      </c>
      <c r="D2922" s="127" t="s">
        <v>1467</v>
      </c>
      <c r="E2922" s="127" t="s">
        <v>2465</v>
      </c>
      <c r="F2922" s="128">
        <v>13.25</v>
      </c>
      <c r="G2922" s="128">
        <v>13.45</v>
      </c>
      <c r="H2922" s="128">
        <v>10.6</v>
      </c>
      <c r="I2922" s="311"/>
      <c r="J2922" s="319">
        <f>ROUND(SUMIF(Anlagenbewegungsdaten!B:B,A2922,Anlagenbewegungsdaten!C:C),3)</f>
        <v>0</v>
      </c>
      <c r="K2922" s="320">
        <f>ROUND(SUMIF(Anlagenbewegungsdaten!$B:$B,$A2922,Anlagenbewegungsdaten!$D:$D),2)</f>
        <v>0</v>
      </c>
      <c r="L2922" s="321">
        <f t="shared" si="102"/>
        <v>0</v>
      </c>
      <c r="M2922" s="341" t="s">
        <v>4950</v>
      </c>
      <c r="N2922" s="341" t="s">
        <v>4963</v>
      </c>
      <c r="O2922" s="323">
        <f>ROUND(SUMIF(Anlagenbewegungsdaten_AV!B:B,A2922,Anlagenbewegungsdaten_AV!C:C),3)</f>
        <v>0</v>
      </c>
      <c r="P2922" s="320">
        <f>ROUND(SUMIF(Anlagenbewegungsdaten_AV!$B:$B,$A2922,Anlagenbewegungsdaten_AV!$D:$D),2)</f>
        <v>0</v>
      </c>
      <c r="Q2922" s="321">
        <f t="shared" si="103"/>
        <v>0</v>
      </c>
      <c r="S2922" s="324"/>
      <c r="T2922" s="317"/>
      <c r="U2922" s="325"/>
      <c r="V2922" s="325"/>
    </row>
    <row r="2923" spans="1:22" ht="15" customHeight="1" x14ac:dyDescent="0.25">
      <c r="A2923" s="129" t="s">
        <v>1468</v>
      </c>
      <c r="B2923" s="126" t="s">
        <v>2087</v>
      </c>
      <c r="C2923" s="127" t="s">
        <v>4024</v>
      </c>
      <c r="D2923" s="127" t="s">
        <v>1469</v>
      </c>
      <c r="E2923" s="127" t="s">
        <v>2462</v>
      </c>
      <c r="F2923" s="128">
        <v>14.25</v>
      </c>
      <c r="G2923" s="128">
        <v>14.45</v>
      </c>
      <c r="H2923" s="128">
        <v>11.4</v>
      </c>
      <c r="I2923" s="311"/>
      <c r="J2923" s="319">
        <f>ROUND(SUMIF(Anlagenbewegungsdaten!B:B,A2923,Anlagenbewegungsdaten!C:C),3)</f>
        <v>0</v>
      </c>
      <c r="K2923" s="320">
        <f>ROUND(SUMIF(Anlagenbewegungsdaten!$B:$B,$A2923,Anlagenbewegungsdaten!$D:$D),2)</f>
        <v>0</v>
      </c>
      <c r="L2923" s="321">
        <f t="shared" si="102"/>
        <v>0</v>
      </c>
      <c r="M2923" s="341" t="s">
        <v>4950</v>
      </c>
      <c r="N2923" s="341" t="s">
        <v>4963</v>
      </c>
      <c r="O2923" s="323">
        <f>ROUND(SUMIF(Anlagenbewegungsdaten_AV!B:B,A2923,Anlagenbewegungsdaten_AV!C:C),3)</f>
        <v>0</v>
      </c>
      <c r="P2923" s="320">
        <f>ROUND(SUMIF(Anlagenbewegungsdaten_AV!$B:$B,$A2923,Anlagenbewegungsdaten_AV!$D:$D),2)</f>
        <v>0</v>
      </c>
      <c r="Q2923" s="321">
        <f t="shared" si="103"/>
        <v>0</v>
      </c>
      <c r="S2923" s="324"/>
      <c r="T2923" s="317"/>
      <c r="U2923" s="325"/>
      <c r="V2923" s="325"/>
    </row>
    <row r="2924" spans="1:22" ht="15" customHeight="1" x14ac:dyDescent="0.25">
      <c r="A2924" s="129" t="s">
        <v>1470</v>
      </c>
      <c r="B2924" s="126" t="s">
        <v>2087</v>
      </c>
      <c r="C2924" s="127" t="s">
        <v>4024</v>
      </c>
      <c r="D2924" s="127" t="s">
        <v>1471</v>
      </c>
      <c r="E2924" s="127" t="s">
        <v>2465</v>
      </c>
      <c r="F2924" s="128">
        <v>17.25</v>
      </c>
      <c r="G2924" s="128">
        <v>17.45</v>
      </c>
      <c r="H2924" s="128">
        <v>13.8</v>
      </c>
      <c r="I2924" s="311"/>
      <c r="J2924" s="319">
        <f>ROUND(SUMIF(Anlagenbewegungsdaten!B:B,A2924,Anlagenbewegungsdaten!C:C),3)</f>
        <v>0</v>
      </c>
      <c r="K2924" s="320">
        <f>ROUND(SUMIF(Anlagenbewegungsdaten!$B:$B,$A2924,Anlagenbewegungsdaten!$D:$D),2)</f>
        <v>0</v>
      </c>
      <c r="L2924" s="321">
        <f t="shared" si="102"/>
        <v>0</v>
      </c>
      <c r="M2924" s="341" t="s">
        <v>4950</v>
      </c>
      <c r="N2924" s="341" t="s">
        <v>4963</v>
      </c>
      <c r="O2924" s="323">
        <f>ROUND(SUMIF(Anlagenbewegungsdaten_AV!B:B,A2924,Anlagenbewegungsdaten_AV!C:C),3)</f>
        <v>0</v>
      </c>
      <c r="P2924" s="320">
        <f>ROUND(SUMIF(Anlagenbewegungsdaten_AV!$B:$B,$A2924,Anlagenbewegungsdaten_AV!$D:$D),2)</f>
        <v>0</v>
      </c>
      <c r="Q2924" s="321">
        <f t="shared" si="103"/>
        <v>0</v>
      </c>
      <c r="S2924" s="324"/>
      <c r="T2924" s="317"/>
      <c r="U2924" s="325"/>
      <c r="V2924" s="325"/>
    </row>
    <row r="2925" spans="1:22" ht="15" customHeight="1" x14ac:dyDescent="0.25">
      <c r="A2925" s="129" t="s">
        <v>1472</v>
      </c>
      <c r="B2925" s="126" t="s">
        <v>2087</v>
      </c>
      <c r="C2925" s="127" t="s">
        <v>4024</v>
      </c>
      <c r="D2925" s="127" t="s">
        <v>1473</v>
      </c>
      <c r="E2925" s="127" t="s">
        <v>2462</v>
      </c>
      <c r="F2925" s="128">
        <v>12.75</v>
      </c>
      <c r="G2925" s="128">
        <v>12.95</v>
      </c>
      <c r="H2925" s="128">
        <v>10.199999999999999</v>
      </c>
      <c r="I2925" s="311"/>
      <c r="J2925" s="319">
        <f>ROUND(SUMIF(Anlagenbewegungsdaten!B:B,A2925,Anlagenbewegungsdaten!C:C),3)</f>
        <v>0</v>
      </c>
      <c r="K2925" s="320">
        <f>ROUND(SUMIF(Anlagenbewegungsdaten!$B:$B,$A2925,Anlagenbewegungsdaten!$D:$D),2)</f>
        <v>0</v>
      </c>
      <c r="L2925" s="321">
        <f t="shared" si="102"/>
        <v>0</v>
      </c>
      <c r="M2925" s="341" t="s">
        <v>4950</v>
      </c>
      <c r="N2925" s="341" t="s">
        <v>4963</v>
      </c>
      <c r="O2925" s="323">
        <f>ROUND(SUMIF(Anlagenbewegungsdaten_AV!B:B,A2925,Anlagenbewegungsdaten_AV!C:C),3)</f>
        <v>0</v>
      </c>
      <c r="P2925" s="320">
        <f>ROUND(SUMIF(Anlagenbewegungsdaten_AV!$B:$B,$A2925,Anlagenbewegungsdaten_AV!$D:$D),2)</f>
        <v>0</v>
      </c>
      <c r="Q2925" s="321">
        <f t="shared" si="103"/>
        <v>0</v>
      </c>
      <c r="S2925" s="324"/>
      <c r="T2925" s="317"/>
      <c r="U2925" s="325"/>
      <c r="V2925" s="325"/>
    </row>
    <row r="2926" spans="1:22" ht="15" customHeight="1" x14ac:dyDescent="0.25">
      <c r="A2926" s="129" t="s">
        <v>1474</v>
      </c>
      <c r="B2926" s="126" t="s">
        <v>2087</v>
      </c>
      <c r="C2926" s="127" t="s">
        <v>4024</v>
      </c>
      <c r="D2926" s="127" t="s">
        <v>1475</v>
      </c>
      <c r="E2926" s="127" t="s">
        <v>2465</v>
      </c>
      <c r="F2926" s="128">
        <v>15.75</v>
      </c>
      <c r="G2926" s="128">
        <v>15.95</v>
      </c>
      <c r="H2926" s="128">
        <v>12.6</v>
      </c>
      <c r="I2926" s="311"/>
      <c r="J2926" s="319">
        <f>ROUND(SUMIF(Anlagenbewegungsdaten!B:B,A2926,Anlagenbewegungsdaten!C:C),3)</f>
        <v>0</v>
      </c>
      <c r="K2926" s="320">
        <f>ROUND(SUMIF(Anlagenbewegungsdaten!$B:$B,$A2926,Anlagenbewegungsdaten!$D:$D),2)</f>
        <v>0</v>
      </c>
      <c r="L2926" s="321">
        <f t="shared" si="102"/>
        <v>0</v>
      </c>
      <c r="M2926" s="341" t="s">
        <v>4950</v>
      </c>
      <c r="N2926" s="341" t="s">
        <v>4963</v>
      </c>
      <c r="O2926" s="323">
        <f>ROUND(SUMIF(Anlagenbewegungsdaten_AV!B:B,A2926,Anlagenbewegungsdaten_AV!C:C),3)</f>
        <v>0</v>
      </c>
      <c r="P2926" s="320">
        <f>ROUND(SUMIF(Anlagenbewegungsdaten_AV!$B:$B,$A2926,Anlagenbewegungsdaten_AV!$D:$D),2)</f>
        <v>0</v>
      </c>
      <c r="Q2926" s="321">
        <f t="shared" si="103"/>
        <v>0</v>
      </c>
      <c r="S2926" s="324"/>
      <c r="T2926" s="317"/>
      <c r="U2926" s="325"/>
      <c r="V2926" s="325"/>
    </row>
    <row r="2927" spans="1:22" ht="15" customHeight="1" x14ac:dyDescent="0.25">
      <c r="A2927" s="129" t="s">
        <v>1476</v>
      </c>
      <c r="B2927" s="126" t="s">
        <v>2087</v>
      </c>
      <c r="C2927" s="127" t="s">
        <v>4024</v>
      </c>
      <c r="D2927" s="127" t="s">
        <v>1477</v>
      </c>
      <c r="E2927" s="127" t="s">
        <v>2465</v>
      </c>
      <c r="F2927" s="128">
        <v>10.79</v>
      </c>
      <c r="G2927" s="128">
        <v>10.989999999999998</v>
      </c>
      <c r="H2927" s="128">
        <v>8.6300000000000008</v>
      </c>
      <c r="I2927" s="311"/>
      <c r="J2927" s="319">
        <f>ROUND(SUMIF(Anlagenbewegungsdaten!B:B,A2927,Anlagenbewegungsdaten!C:C),3)</f>
        <v>0</v>
      </c>
      <c r="K2927" s="320">
        <f>ROUND(SUMIF(Anlagenbewegungsdaten!$B:$B,$A2927,Anlagenbewegungsdaten!$D:$D),2)</f>
        <v>0</v>
      </c>
      <c r="L2927" s="321">
        <f t="shared" si="102"/>
        <v>0</v>
      </c>
      <c r="M2927" s="341" t="s">
        <v>4950</v>
      </c>
      <c r="N2927" s="341" t="s">
        <v>4963</v>
      </c>
      <c r="O2927" s="323">
        <f>ROUND(SUMIF(Anlagenbewegungsdaten_AV!B:B,A2927,Anlagenbewegungsdaten_AV!C:C),3)</f>
        <v>0</v>
      </c>
      <c r="P2927" s="320">
        <f>ROUND(SUMIF(Anlagenbewegungsdaten_AV!$B:$B,$A2927,Anlagenbewegungsdaten_AV!$D:$D),2)</f>
        <v>0</v>
      </c>
      <c r="Q2927" s="321">
        <f t="shared" si="103"/>
        <v>0</v>
      </c>
      <c r="S2927" s="324"/>
      <c r="T2927" s="317"/>
      <c r="U2927" s="325"/>
      <c r="V2927" s="325"/>
    </row>
    <row r="2928" spans="1:22" ht="15" customHeight="1" x14ac:dyDescent="0.25">
      <c r="A2928" s="129" t="s">
        <v>2991</v>
      </c>
      <c r="B2928" s="126" t="s">
        <v>2087</v>
      </c>
      <c r="C2928" s="127" t="s">
        <v>4025</v>
      </c>
      <c r="D2928" s="127" t="s">
        <v>1211</v>
      </c>
      <c r="E2928" s="127" t="s">
        <v>2462</v>
      </c>
      <c r="F2928" s="128">
        <v>11.55</v>
      </c>
      <c r="G2928" s="128">
        <v>11.75</v>
      </c>
      <c r="H2928" s="128">
        <v>9.24</v>
      </c>
      <c r="I2928" s="311"/>
      <c r="J2928" s="319">
        <f>ROUND(SUMIF(Anlagenbewegungsdaten!B:B,A2928,Anlagenbewegungsdaten!C:C),3)</f>
        <v>0</v>
      </c>
      <c r="K2928" s="320">
        <f>ROUND(SUMIF(Anlagenbewegungsdaten!$B:$B,$A2928,Anlagenbewegungsdaten!$D:$D),2)</f>
        <v>0</v>
      </c>
      <c r="L2928" s="321">
        <f t="shared" si="102"/>
        <v>0</v>
      </c>
      <c r="M2928" s="341" t="s">
        <v>4950</v>
      </c>
      <c r="N2928" s="341" t="s">
        <v>4963</v>
      </c>
      <c r="O2928" s="323">
        <f>ROUND(SUMIF(Anlagenbewegungsdaten_AV!B:B,A2928,Anlagenbewegungsdaten_AV!C:C),3)</f>
        <v>0</v>
      </c>
      <c r="P2928" s="320">
        <f>ROUND(SUMIF(Anlagenbewegungsdaten_AV!$B:$B,$A2928,Anlagenbewegungsdaten_AV!$D:$D),2)</f>
        <v>0</v>
      </c>
      <c r="Q2928" s="321">
        <f t="shared" si="103"/>
        <v>0</v>
      </c>
      <c r="S2928" s="324"/>
      <c r="T2928" s="317"/>
      <c r="U2928" s="325"/>
      <c r="V2928" s="325"/>
    </row>
    <row r="2929" spans="1:22" ht="15" customHeight="1" x14ac:dyDescent="0.25">
      <c r="A2929" s="129" t="s">
        <v>2992</v>
      </c>
      <c r="B2929" s="126" t="s">
        <v>2087</v>
      </c>
      <c r="C2929" s="127" t="s">
        <v>4025</v>
      </c>
      <c r="D2929" s="127" t="s">
        <v>1213</v>
      </c>
      <c r="E2929" s="127" t="s">
        <v>2465</v>
      </c>
      <c r="F2929" s="128">
        <v>14.52</v>
      </c>
      <c r="G2929" s="128">
        <v>14.719999999999999</v>
      </c>
      <c r="H2929" s="128">
        <v>11.62</v>
      </c>
      <c r="I2929" s="311"/>
      <c r="J2929" s="319">
        <f>ROUND(SUMIF(Anlagenbewegungsdaten!B:B,A2929,Anlagenbewegungsdaten!C:C),3)</f>
        <v>0</v>
      </c>
      <c r="K2929" s="320">
        <f>ROUND(SUMIF(Anlagenbewegungsdaten!$B:$B,$A2929,Anlagenbewegungsdaten!$D:$D),2)</f>
        <v>0</v>
      </c>
      <c r="L2929" s="321">
        <f t="shared" si="102"/>
        <v>0</v>
      </c>
      <c r="M2929" s="341" t="s">
        <v>4950</v>
      </c>
      <c r="N2929" s="341" t="s">
        <v>4963</v>
      </c>
      <c r="O2929" s="323">
        <f>ROUND(SUMIF(Anlagenbewegungsdaten_AV!B:B,A2929,Anlagenbewegungsdaten_AV!C:C),3)</f>
        <v>0</v>
      </c>
      <c r="P2929" s="320">
        <f>ROUND(SUMIF(Anlagenbewegungsdaten_AV!$B:$B,$A2929,Anlagenbewegungsdaten_AV!$D:$D),2)</f>
        <v>0</v>
      </c>
      <c r="Q2929" s="321">
        <f t="shared" si="103"/>
        <v>0</v>
      </c>
      <c r="S2929" s="324"/>
      <c r="T2929" s="317"/>
      <c r="U2929" s="325"/>
      <c r="V2929" s="325"/>
    </row>
    <row r="2930" spans="1:22" ht="15" customHeight="1" x14ac:dyDescent="0.25">
      <c r="A2930" s="129" t="s">
        <v>2993</v>
      </c>
      <c r="B2930" s="126" t="s">
        <v>2087</v>
      </c>
      <c r="C2930" s="127" t="s">
        <v>4025</v>
      </c>
      <c r="D2930" s="127" t="s">
        <v>1215</v>
      </c>
      <c r="E2930" s="127" t="s">
        <v>2462</v>
      </c>
      <c r="F2930" s="128">
        <v>12.54</v>
      </c>
      <c r="G2930" s="128">
        <v>12.739999999999998</v>
      </c>
      <c r="H2930" s="128">
        <v>10.029999999999999</v>
      </c>
      <c r="I2930" s="311"/>
      <c r="J2930" s="319">
        <f>ROUND(SUMIF(Anlagenbewegungsdaten!B:B,A2930,Anlagenbewegungsdaten!C:C),3)</f>
        <v>0</v>
      </c>
      <c r="K2930" s="320">
        <f>ROUND(SUMIF(Anlagenbewegungsdaten!$B:$B,$A2930,Anlagenbewegungsdaten!$D:$D),2)</f>
        <v>0</v>
      </c>
      <c r="L2930" s="321">
        <f t="shared" si="102"/>
        <v>0</v>
      </c>
      <c r="M2930" s="341" t="s">
        <v>4950</v>
      </c>
      <c r="N2930" s="341" t="s">
        <v>4963</v>
      </c>
      <c r="O2930" s="323">
        <f>ROUND(SUMIF(Anlagenbewegungsdaten_AV!B:B,A2930,Anlagenbewegungsdaten_AV!C:C),3)</f>
        <v>0</v>
      </c>
      <c r="P2930" s="320">
        <f>ROUND(SUMIF(Anlagenbewegungsdaten_AV!$B:$B,$A2930,Anlagenbewegungsdaten_AV!$D:$D),2)</f>
        <v>0</v>
      </c>
      <c r="Q2930" s="321">
        <f t="shared" si="103"/>
        <v>0</v>
      </c>
      <c r="S2930" s="324"/>
      <c r="T2930" s="317"/>
      <c r="U2930" s="325"/>
      <c r="V2930" s="325"/>
    </row>
    <row r="2931" spans="1:22" ht="15" customHeight="1" x14ac:dyDescent="0.25">
      <c r="A2931" s="129" t="s">
        <v>2994</v>
      </c>
      <c r="B2931" s="126" t="s">
        <v>2087</v>
      </c>
      <c r="C2931" s="127" t="s">
        <v>4025</v>
      </c>
      <c r="D2931" s="127" t="s">
        <v>1217</v>
      </c>
      <c r="E2931" s="127" t="s">
        <v>2465</v>
      </c>
      <c r="F2931" s="128">
        <v>15.51</v>
      </c>
      <c r="G2931" s="128">
        <v>15.709999999999999</v>
      </c>
      <c r="H2931" s="128">
        <v>12.41</v>
      </c>
      <c r="I2931" s="311"/>
      <c r="J2931" s="319">
        <f>ROUND(SUMIF(Anlagenbewegungsdaten!B:B,A2931,Anlagenbewegungsdaten!C:C),3)</f>
        <v>0</v>
      </c>
      <c r="K2931" s="320">
        <f>ROUND(SUMIF(Anlagenbewegungsdaten!$B:$B,$A2931,Anlagenbewegungsdaten!$D:$D),2)</f>
        <v>0</v>
      </c>
      <c r="L2931" s="321">
        <f t="shared" si="102"/>
        <v>0</v>
      </c>
      <c r="M2931" s="341" t="s">
        <v>4950</v>
      </c>
      <c r="N2931" s="341" t="s">
        <v>4963</v>
      </c>
      <c r="O2931" s="323">
        <f>ROUND(SUMIF(Anlagenbewegungsdaten_AV!B:B,A2931,Anlagenbewegungsdaten_AV!C:C),3)</f>
        <v>0</v>
      </c>
      <c r="P2931" s="320">
        <f>ROUND(SUMIF(Anlagenbewegungsdaten_AV!$B:$B,$A2931,Anlagenbewegungsdaten_AV!$D:$D),2)</f>
        <v>0</v>
      </c>
      <c r="Q2931" s="321">
        <f t="shared" si="103"/>
        <v>0</v>
      </c>
      <c r="S2931" s="324"/>
      <c r="T2931" s="317"/>
      <c r="U2931" s="325"/>
      <c r="V2931" s="325"/>
    </row>
    <row r="2932" spans="1:22" ht="15" customHeight="1" x14ac:dyDescent="0.25">
      <c r="A2932" s="129" t="s">
        <v>2995</v>
      </c>
      <c r="B2932" s="126" t="s">
        <v>2087</v>
      </c>
      <c r="C2932" s="127" t="s">
        <v>4025</v>
      </c>
      <c r="D2932" s="127" t="s">
        <v>1219</v>
      </c>
      <c r="E2932" s="127" t="s">
        <v>2462</v>
      </c>
      <c r="F2932" s="128">
        <v>17.489999999999998</v>
      </c>
      <c r="G2932" s="128">
        <v>17.689999999999998</v>
      </c>
      <c r="H2932" s="128">
        <v>13.99</v>
      </c>
      <c r="I2932" s="311"/>
      <c r="J2932" s="319">
        <f>ROUND(SUMIF(Anlagenbewegungsdaten!B:B,A2932,Anlagenbewegungsdaten!C:C),3)</f>
        <v>0</v>
      </c>
      <c r="K2932" s="320">
        <f>ROUND(SUMIF(Anlagenbewegungsdaten!$B:$B,$A2932,Anlagenbewegungsdaten!$D:$D),2)</f>
        <v>0</v>
      </c>
      <c r="L2932" s="321">
        <f t="shared" si="102"/>
        <v>0</v>
      </c>
      <c r="M2932" s="341" t="s">
        <v>4950</v>
      </c>
      <c r="N2932" s="341" t="s">
        <v>4963</v>
      </c>
      <c r="O2932" s="323">
        <f>ROUND(SUMIF(Anlagenbewegungsdaten_AV!B:B,A2932,Anlagenbewegungsdaten_AV!C:C),3)</f>
        <v>0</v>
      </c>
      <c r="P2932" s="320">
        <f>ROUND(SUMIF(Anlagenbewegungsdaten_AV!$B:$B,$A2932,Anlagenbewegungsdaten_AV!$D:$D),2)</f>
        <v>0</v>
      </c>
      <c r="Q2932" s="321">
        <f t="shared" si="103"/>
        <v>0</v>
      </c>
      <c r="S2932" s="324"/>
      <c r="T2932" s="317"/>
      <c r="U2932" s="325"/>
      <c r="V2932" s="325"/>
    </row>
    <row r="2933" spans="1:22" ht="15" customHeight="1" x14ac:dyDescent="0.25">
      <c r="A2933" s="129" t="s">
        <v>2996</v>
      </c>
      <c r="B2933" s="126" t="s">
        <v>2087</v>
      </c>
      <c r="C2933" s="127" t="s">
        <v>4025</v>
      </c>
      <c r="D2933" s="127" t="s">
        <v>1221</v>
      </c>
      <c r="E2933" s="127" t="s">
        <v>2465</v>
      </c>
      <c r="F2933" s="128">
        <v>20.46</v>
      </c>
      <c r="G2933" s="128">
        <v>20.66</v>
      </c>
      <c r="H2933" s="128">
        <v>16.37</v>
      </c>
      <c r="I2933" s="311"/>
      <c r="J2933" s="319">
        <f>ROUND(SUMIF(Anlagenbewegungsdaten!B:B,A2933,Anlagenbewegungsdaten!C:C),3)</f>
        <v>0</v>
      </c>
      <c r="K2933" s="320">
        <f>ROUND(SUMIF(Anlagenbewegungsdaten!$B:$B,$A2933,Anlagenbewegungsdaten!$D:$D),2)</f>
        <v>0</v>
      </c>
      <c r="L2933" s="321">
        <f t="shared" si="102"/>
        <v>0</v>
      </c>
      <c r="M2933" s="341" t="s">
        <v>4950</v>
      </c>
      <c r="N2933" s="341" t="s">
        <v>4963</v>
      </c>
      <c r="O2933" s="323">
        <f>ROUND(SUMIF(Anlagenbewegungsdaten_AV!B:B,A2933,Anlagenbewegungsdaten_AV!C:C),3)</f>
        <v>0</v>
      </c>
      <c r="P2933" s="320">
        <f>ROUND(SUMIF(Anlagenbewegungsdaten_AV!$B:$B,$A2933,Anlagenbewegungsdaten_AV!$D:$D),2)</f>
        <v>0</v>
      </c>
      <c r="Q2933" s="321">
        <f t="shared" si="103"/>
        <v>0</v>
      </c>
      <c r="S2933" s="324"/>
      <c r="T2933" s="317"/>
      <c r="U2933" s="325"/>
      <c r="V2933" s="325"/>
    </row>
    <row r="2934" spans="1:22" ht="15" customHeight="1" x14ac:dyDescent="0.25">
      <c r="A2934" s="129" t="s">
        <v>2997</v>
      </c>
      <c r="B2934" s="126" t="s">
        <v>2087</v>
      </c>
      <c r="C2934" s="127" t="s">
        <v>4025</v>
      </c>
      <c r="D2934" s="127" t="s">
        <v>1223</v>
      </c>
      <c r="E2934" s="127" t="s">
        <v>2462</v>
      </c>
      <c r="F2934" s="128">
        <v>18.48</v>
      </c>
      <c r="G2934" s="128">
        <v>18.68</v>
      </c>
      <c r="H2934" s="128">
        <v>14.78</v>
      </c>
      <c r="I2934" s="311"/>
      <c r="J2934" s="319">
        <f>ROUND(SUMIF(Anlagenbewegungsdaten!B:B,A2934,Anlagenbewegungsdaten!C:C),3)</f>
        <v>0</v>
      </c>
      <c r="K2934" s="320">
        <f>ROUND(SUMIF(Anlagenbewegungsdaten!$B:$B,$A2934,Anlagenbewegungsdaten!$D:$D),2)</f>
        <v>0</v>
      </c>
      <c r="L2934" s="321">
        <f t="shared" si="102"/>
        <v>0</v>
      </c>
      <c r="M2934" s="341" t="s">
        <v>4950</v>
      </c>
      <c r="N2934" s="341" t="s">
        <v>4963</v>
      </c>
      <c r="O2934" s="323">
        <f>ROUND(SUMIF(Anlagenbewegungsdaten_AV!B:B,A2934,Anlagenbewegungsdaten_AV!C:C),3)</f>
        <v>0</v>
      </c>
      <c r="P2934" s="320">
        <f>ROUND(SUMIF(Anlagenbewegungsdaten_AV!$B:$B,$A2934,Anlagenbewegungsdaten_AV!$D:$D),2)</f>
        <v>0</v>
      </c>
      <c r="Q2934" s="321">
        <f t="shared" si="103"/>
        <v>0</v>
      </c>
      <c r="S2934" s="324"/>
      <c r="T2934" s="317"/>
      <c r="U2934" s="325"/>
      <c r="V2934" s="325"/>
    </row>
    <row r="2935" spans="1:22" ht="15" customHeight="1" x14ac:dyDescent="0.25">
      <c r="A2935" s="129" t="s">
        <v>2998</v>
      </c>
      <c r="B2935" s="126" t="s">
        <v>2087</v>
      </c>
      <c r="C2935" s="127" t="s">
        <v>4025</v>
      </c>
      <c r="D2935" s="127" t="s">
        <v>1225</v>
      </c>
      <c r="E2935" s="127" t="s">
        <v>2465</v>
      </c>
      <c r="F2935" s="128">
        <v>21.45</v>
      </c>
      <c r="G2935" s="128">
        <v>21.65</v>
      </c>
      <c r="H2935" s="128">
        <v>17.16</v>
      </c>
      <c r="I2935" s="311"/>
      <c r="J2935" s="319">
        <f>ROUND(SUMIF(Anlagenbewegungsdaten!B:B,A2935,Anlagenbewegungsdaten!C:C),3)</f>
        <v>0</v>
      </c>
      <c r="K2935" s="320">
        <f>ROUND(SUMIF(Anlagenbewegungsdaten!$B:$B,$A2935,Anlagenbewegungsdaten!$D:$D),2)</f>
        <v>0</v>
      </c>
      <c r="L2935" s="321">
        <f t="shared" si="102"/>
        <v>0</v>
      </c>
      <c r="M2935" s="341" t="s">
        <v>4950</v>
      </c>
      <c r="N2935" s="341" t="s">
        <v>4963</v>
      </c>
      <c r="O2935" s="323">
        <f>ROUND(SUMIF(Anlagenbewegungsdaten_AV!B:B,A2935,Anlagenbewegungsdaten_AV!C:C),3)</f>
        <v>0</v>
      </c>
      <c r="P2935" s="320">
        <f>ROUND(SUMIF(Anlagenbewegungsdaten_AV!$B:$B,$A2935,Anlagenbewegungsdaten_AV!$D:$D),2)</f>
        <v>0</v>
      </c>
      <c r="Q2935" s="321">
        <f t="shared" si="103"/>
        <v>0</v>
      </c>
      <c r="S2935" s="324"/>
      <c r="T2935" s="317"/>
      <c r="U2935" s="325"/>
      <c r="V2935" s="325"/>
    </row>
    <row r="2936" spans="1:22" ht="15" customHeight="1" x14ac:dyDescent="0.25">
      <c r="A2936" s="129" t="s">
        <v>2999</v>
      </c>
      <c r="B2936" s="126" t="s">
        <v>2087</v>
      </c>
      <c r="C2936" s="127" t="s">
        <v>4025</v>
      </c>
      <c r="D2936" s="127" t="s">
        <v>1227</v>
      </c>
      <c r="E2936" s="127" t="s">
        <v>2462</v>
      </c>
      <c r="F2936" s="128">
        <v>18.48</v>
      </c>
      <c r="G2936" s="128">
        <v>18.68</v>
      </c>
      <c r="H2936" s="128">
        <v>14.78</v>
      </c>
      <c r="I2936" s="311"/>
      <c r="J2936" s="319">
        <f>ROUND(SUMIF(Anlagenbewegungsdaten!B:B,A2936,Anlagenbewegungsdaten!C:C),3)</f>
        <v>0</v>
      </c>
      <c r="K2936" s="320">
        <f>ROUND(SUMIF(Anlagenbewegungsdaten!$B:$B,$A2936,Anlagenbewegungsdaten!$D:$D),2)</f>
        <v>0</v>
      </c>
      <c r="L2936" s="321">
        <f t="shared" si="102"/>
        <v>0</v>
      </c>
      <c r="M2936" s="341" t="s">
        <v>4950</v>
      </c>
      <c r="N2936" s="341" t="s">
        <v>4963</v>
      </c>
      <c r="O2936" s="323">
        <f>ROUND(SUMIF(Anlagenbewegungsdaten_AV!B:B,A2936,Anlagenbewegungsdaten_AV!C:C),3)</f>
        <v>0</v>
      </c>
      <c r="P2936" s="320">
        <f>ROUND(SUMIF(Anlagenbewegungsdaten_AV!$B:$B,$A2936,Anlagenbewegungsdaten_AV!$D:$D),2)</f>
        <v>0</v>
      </c>
      <c r="Q2936" s="321">
        <f t="shared" si="103"/>
        <v>0</v>
      </c>
      <c r="S2936" s="324"/>
      <c r="T2936" s="317"/>
      <c r="U2936" s="325"/>
      <c r="V2936" s="325"/>
    </row>
    <row r="2937" spans="1:22" ht="15" customHeight="1" x14ac:dyDescent="0.25">
      <c r="A2937" s="129" t="s">
        <v>3000</v>
      </c>
      <c r="B2937" s="126" t="s">
        <v>2087</v>
      </c>
      <c r="C2937" s="127" t="s">
        <v>4025</v>
      </c>
      <c r="D2937" s="127" t="s">
        <v>1229</v>
      </c>
      <c r="E2937" s="127" t="s">
        <v>2465</v>
      </c>
      <c r="F2937" s="128">
        <v>21.45</v>
      </c>
      <c r="G2937" s="128">
        <v>21.65</v>
      </c>
      <c r="H2937" s="128">
        <v>17.16</v>
      </c>
      <c r="I2937" s="311"/>
      <c r="J2937" s="319">
        <f>ROUND(SUMIF(Anlagenbewegungsdaten!B:B,A2937,Anlagenbewegungsdaten!C:C),3)</f>
        <v>0</v>
      </c>
      <c r="K2937" s="320">
        <f>ROUND(SUMIF(Anlagenbewegungsdaten!$B:$B,$A2937,Anlagenbewegungsdaten!$D:$D),2)</f>
        <v>0</v>
      </c>
      <c r="L2937" s="321">
        <f t="shared" si="102"/>
        <v>0</v>
      </c>
      <c r="M2937" s="341" t="s">
        <v>4950</v>
      </c>
      <c r="N2937" s="341" t="s">
        <v>4963</v>
      </c>
      <c r="O2937" s="323">
        <f>ROUND(SUMIF(Anlagenbewegungsdaten_AV!B:B,A2937,Anlagenbewegungsdaten_AV!C:C),3)</f>
        <v>0</v>
      </c>
      <c r="P2937" s="320">
        <f>ROUND(SUMIF(Anlagenbewegungsdaten_AV!$B:$B,$A2937,Anlagenbewegungsdaten_AV!$D:$D),2)</f>
        <v>0</v>
      </c>
      <c r="Q2937" s="321">
        <f t="shared" si="103"/>
        <v>0</v>
      </c>
      <c r="S2937" s="324"/>
      <c r="T2937" s="317"/>
      <c r="U2937" s="325"/>
      <c r="V2937" s="325"/>
    </row>
    <row r="2938" spans="1:22" ht="15" customHeight="1" x14ac:dyDescent="0.25">
      <c r="A2938" s="129" t="s">
        <v>3001</v>
      </c>
      <c r="B2938" s="126" t="s">
        <v>2087</v>
      </c>
      <c r="C2938" s="127" t="s">
        <v>4025</v>
      </c>
      <c r="D2938" s="127" t="s">
        <v>1231</v>
      </c>
      <c r="E2938" s="127" t="s">
        <v>2462</v>
      </c>
      <c r="F2938" s="128">
        <v>19.47</v>
      </c>
      <c r="G2938" s="128">
        <v>19.669999999999998</v>
      </c>
      <c r="H2938" s="128">
        <v>15.58</v>
      </c>
      <c r="I2938" s="311"/>
      <c r="J2938" s="319">
        <f>ROUND(SUMIF(Anlagenbewegungsdaten!B:B,A2938,Anlagenbewegungsdaten!C:C),3)</f>
        <v>0</v>
      </c>
      <c r="K2938" s="320">
        <f>ROUND(SUMIF(Anlagenbewegungsdaten!$B:$B,$A2938,Anlagenbewegungsdaten!$D:$D),2)</f>
        <v>0</v>
      </c>
      <c r="L2938" s="321">
        <f t="shared" si="102"/>
        <v>0</v>
      </c>
      <c r="M2938" s="341" t="s">
        <v>4950</v>
      </c>
      <c r="N2938" s="341" t="s">
        <v>4963</v>
      </c>
      <c r="O2938" s="323">
        <f>ROUND(SUMIF(Anlagenbewegungsdaten_AV!B:B,A2938,Anlagenbewegungsdaten_AV!C:C),3)</f>
        <v>0</v>
      </c>
      <c r="P2938" s="320">
        <f>ROUND(SUMIF(Anlagenbewegungsdaten_AV!$B:$B,$A2938,Anlagenbewegungsdaten_AV!$D:$D),2)</f>
        <v>0</v>
      </c>
      <c r="Q2938" s="321">
        <f t="shared" si="103"/>
        <v>0</v>
      </c>
      <c r="S2938" s="324"/>
      <c r="T2938" s="317"/>
      <c r="U2938" s="325"/>
      <c r="V2938" s="325"/>
    </row>
    <row r="2939" spans="1:22" ht="15" customHeight="1" x14ac:dyDescent="0.25">
      <c r="A2939" s="129" t="s">
        <v>3002</v>
      </c>
      <c r="B2939" s="126" t="s">
        <v>2087</v>
      </c>
      <c r="C2939" s="127" t="s">
        <v>4025</v>
      </c>
      <c r="D2939" s="127" t="s">
        <v>1233</v>
      </c>
      <c r="E2939" s="127" t="s">
        <v>2465</v>
      </c>
      <c r="F2939" s="128">
        <v>22.44</v>
      </c>
      <c r="G2939" s="128">
        <v>22.64</v>
      </c>
      <c r="H2939" s="128">
        <v>17.95</v>
      </c>
      <c r="I2939" s="311"/>
      <c r="J2939" s="319">
        <f>ROUND(SUMIF(Anlagenbewegungsdaten!B:B,A2939,Anlagenbewegungsdaten!C:C),3)</f>
        <v>0</v>
      </c>
      <c r="K2939" s="320">
        <f>ROUND(SUMIF(Anlagenbewegungsdaten!$B:$B,$A2939,Anlagenbewegungsdaten!$D:$D),2)</f>
        <v>0</v>
      </c>
      <c r="L2939" s="321">
        <f t="shared" si="102"/>
        <v>0</v>
      </c>
      <c r="M2939" s="341" t="s">
        <v>4950</v>
      </c>
      <c r="N2939" s="341" t="s">
        <v>4963</v>
      </c>
      <c r="O2939" s="323">
        <f>ROUND(SUMIF(Anlagenbewegungsdaten_AV!B:B,A2939,Anlagenbewegungsdaten_AV!C:C),3)</f>
        <v>0</v>
      </c>
      <c r="P2939" s="320">
        <f>ROUND(SUMIF(Anlagenbewegungsdaten_AV!$B:$B,$A2939,Anlagenbewegungsdaten_AV!$D:$D),2)</f>
        <v>0</v>
      </c>
      <c r="Q2939" s="321">
        <f t="shared" si="103"/>
        <v>0</v>
      </c>
      <c r="S2939" s="324"/>
      <c r="T2939" s="317"/>
      <c r="U2939" s="325"/>
      <c r="V2939" s="325"/>
    </row>
    <row r="2940" spans="1:22" ht="15" customHeight="1" x14ac:dyDescent="0.25">
      <c r="A2940" s="129" t="s">
        <v>3003</v>
      </c>
      <c r="B2940" s="126" t="s">
        <v>2087</v>
      </c>
      <c r="C2940" s="127" t="s">
        <v>4025</v>
      </c>
      <c r="D2940" s="127" t="s">
        <v>1235</v>
      </c>
      <c r="E2940" s="127" t="s">
        <v>2462</v>
      </c>
      <c r="F2940" s="128">
        <v>20.46</v>
      </c>
      <c r="G2940" s="128">
        <v>20.66</v>
      </c>
      <c r="H2940" s="128">
        <v>16.37</v>
      </c>
      <c r="I2940" s="311"/>
      <c r="J2940" s="319">
        <f>ROUND(SUMIF(Anlagenbewegungsdaten!B:B,A2940,Anlagenbewegungsdaten!C:C),3)</f>
        <v>0</v>
      </c>
      <c r="K2940" s="320">
        <f>ROUND(SUMIF(Anlagenbewegungsdaten!$B:$B,$A2940,Anlagenbewegungsdaten!$D:$D),2)</f>
        <v>0</v>
      </c>
      <c r="L2940" s="321">
        <f t="shared" si="102"/>
        <v>0</v>
      </c>
      <c r="M2940" s="341" t="s">
        <v>4950</v>
      </c>
      <c r="N2940" s="341" t="s">
        <v>4963</v>
      </c>
      <c r="O2940" s="323">
        <f>ROUND(SUMIF(Anlagenbewegungsdaten_AV!B:B,A2940,Anlagenbewegungsdaten_AV!C:C),3)</f>
        <v>0</v>
      </c>
      <c r="P2940" s="320">
        <f>ROUND(SUMIF(Anlagenbewegungsdaten_AV!$B:$B,$A2940,Anlagenbewegungsdaten_AV!$D:$D),2)</f>
        <v>0</v>
      </c>
      <c r="Q2940" s="321">
        <f t="shared" si="103"/>
        <v>0</v>
      </c>
      <c r="S2940" s="324"/>
      <c r="T2940" s="317"/>
      <c r="U2940" s="325"/>
      <c r="V2940" s="325"/>
    </row>
    <row r="2941" spans="1:22" ht="15" customHeight="1" x14ac:dyDescent="0.25">
      <c r="A2941" s="129" t="s">
        <v>3004</v>
      </c>
      <c r="B2941" s="126" t="s">
        <v>2087</v>
      </c>
      <c r="C2941" s="127" t="s">
        <v>4025</v>
      </c>
      <c r="D2941" s="127" t="s">
        <v>1237</v>
      </c>
      <c r="E2941" s="127" t="s">
        <v>2465</v>
      </c>
      <c r="F2941" s="128">
        <v>23.43</v>
      </c>
      <c r="G2941" s="128">
        <v>23.63</v>
      </c>
      <c r="H2941" s="128">
        <v>18.739999999999998</v>
      </c>
      <c r="I2941" s="311"/>
      <c r="J2941" s="319">
        <f>ROUND(SUMIF(Anlagenbewegungsdaten!B:B,A2941,Anlagenbewegungsdaten!C:C),3)</f>
        <v>0</v>
      </c>
      <c r="K2941" s="320">
        <f>ROUND(SUMIF(Anlagenbewegungsdaten!$B:$B,$A2941,Anlagenbewegungsdaten!$D:$D),2)</f>
        <v>0</v>
      </c>
      <c r="L2941" s="321">
        <f t="shared" si="102"/>
        <v>0</v>
      </c>
      <c r="M2941" s="341" t="s">
        <v>4950</v>
      </c>
      <c r="N2941" s="341" t="s">
        <v>4963</v>
      </c>
      <c r="O2941" s="323">
        <f>ROUND(SUMIF(Anlagenbewegungsdaten_AV!B:B,A2941,Anlagenbewegungsdaten_AV!C:C),3)</f>
        <v>0</v>
      </c>
      <c r="P2941" s="320">
        <f>ROUND(SUMIF(Anlagenbewegungsdaten_AV!$B:$B,$A2941,Anlagenbewegungsdaten_AV!$D:$D),2)</f>
        <v>0</v>
      </c>
      <c r="Q2941" s="321">
        <f t="shared" si="103"/>
        <v>0</v>
      </c>
      <c r="S2941" s="324"/>
      <c r="T2941" s="317"/>
      <c r="U2941" s="325"/>
      <c r="V2941" s="325"/>
    </row>
    <row r="2942" spans="1:22" ht="15" customHeight="1" x14ac:dyDescent="0.25">
      <c r="A2942" s="129" t="s">
        <v>3005</v>
      </c>
      <c r="B2942" s="126" t="s">
        <v>2087</v>
      </c>
      <c r="C2942" s="127" t="s">
        <v>4025</v>
      </c>
      <c r="D2942" s="127" t="s">
        <v>1239</v>
      </c>
      <c r="E2942" s="127" t="s">
        <v>2462</v>
      </c>
      <c r="F2942" s="128">
        <v>21.45</v>
      </c>
      <c r="G2942" s="128">
        <v>21.65</v>
      </c>
      <c r="H2942" s="128">
        <v>17.16</v>
      </c>
      <c r="I2942" s="311"/>
      <c r="J2942" s="319">
        <f>ROUND(SUMIF(Anlagenbewegungsdaten!B:B,A2942,Anlagenbewegungsdaten!C:C),3)</f>
        <v>0</v>
      </c>
      <c r="K2942" s="320">
        <f>ROUND(SUMIF(Anlagenbewegungsdaten!$B:$B,$A2942,Anlagenbewegungsdaten!$D:$D),2)</f>
        <v>0</v>
      </c>
      <c r="L2942" s="321">
        <f t="shared" si="102"/>
        <v>0</v>
      </c>
      <c r="M2942" s="341" t="s">
        <v>4950</v>
      </c>
      <c r="N2942" s="341" t="s">
        <v>4963</v>
      </c>
      <c r="O2942" s="323">
        <f>ROUND(SUMIF(Anlagenbewegungsdaten_AV!B:B,A2942,Anlagenbewegungsdaten_AV!C:C),3)</f>
        <v>0</v>
      </c>
      <c r="P2942" s="320">
        <f>ROUND(SUMIF(Anlagenbewegungsdaten_AV!$B:$B,$A2942,Anlagenbewegungsdaten_AV!$D:$D),2)</f>
        <v>0</v>
      </c>
      <c r="Q2942" s="321">
        <f t="shared" si="103"/>
        <v>0</v>
      </c>
      <c r="S2942" s="324"/>
      <c r="T2942" s="317"/>
      <c r="U2942" s="325"/>
      <c r="V2942" s="325"/>
    </row>
    <row r="2943" spans="1:22" ht="15" customHeight="1" x14ac:dyDescent="0.25">
      <c r="A2943" s="129" t="s">
        <v>3006</v>
      </c>
      <c r="B2943" s="126" t="s">
        <v>2087</v>
      </c>
      <c r="C2943" s="127" t="s">
        <v>4025</v>
      </c>
      <c r="D2943" s="127" t="s">
        <v>1241</v>
      </c>
      <c r="E2943" s="127" t="s">
        <v>2465</v>
      </c>
      <c r="F2943" s="128">
        <v>24.42</v>
      </c>
      <c r="G2943" s="128">
        <v>24.62</v>
      </c>
      <c r="H2943" s="128">
        <v>19.54</v>
      </c>
      <c r="I2943" s="311"/>
      <c r="J2943" s="319">
        <f>ROUND(SUMIF(Anlagenbewegungsdaten!B:B,A2943,Anlagenbewegungsdaten!C:C),3)</f>
        <v>0</v>
      </c>
      <c r="K2943" s="320">
        <f>ROUND(SUMIF(Anlagenbewegungsdaten!$B:$B,$A2943,Anlagenbewegungsdaten!$D:$D),2)</f>
        <v>0</v>
      </c>
      <c r="L2943" s="321">
        <f t="shared" si="102"/>
        <v>0</v>
      </c>
      <c r="M2943" s="341" t="s">
        <v>4950</v>
      </c>
      <c r="N2943" s="341" t="s">
        <v>4963</v>
      </c>
      <c r="O2943" s="323">
        <f>ROUND(SUMIF(Anlagenbewegungsdaten_AV!B:B,A2943,Anlagenbewegungsdaten_AV!C:C),3)</f>
        <v>0</v>
      </c>
      <c r="P2943" s="320">
        <f>ROUND(SUMIF(Anlagenbewegungsdaten_AV!$B:$B,$A2943,Anlagenbewegungsdaten_AV!$D:$D),2)</f>
        <v>0</v>
      </c>
      <c r="Q2943" s="321">
        <f t="shared" si="103"/>
        <v>0</v>
      </c>
      <c r="S2943" s="324"/>
      <c r="T2943" s="317"/>
      <c r="U2943" s="325"/>
      <c r="V2943" s="325"/>
    </row>
    <row r="2944" spans="1:22" ht="15" customHeight="1" x14ac:dyDescent="0.25">
      <c r="A2944" s="129" t="s">
        <v>3007</v>
      </c>
      <c r="B2944" s="126" t="s">
        <v>2087</v>
      </c>
      <c r="C2944" s="127" t="s">
        <v>4025</v>
      </c>
      <c r="D2944" s="127" t="s">
        <v>1243</v>
      </c>
      <c r="E2944" s="127" t="s">
        <v>2462</v>
      </c>
      <c r="F2944" s="128">
        <v>22.44</v>
      </c>
      <c r="G2944" s="128">
        <v>22.64</v>
      </c>
      <c r="H2944" s="128">
        <v>17.95</v>
      </c>
      <c r="I2944" s="311"/>
      <c r="J2944" s="319">
        <f>ROUND(SUMIF(Anlagenbewegungsdaten!B:B,A2944,Anlagenbewegungsdaten!C:C),3)</f>
        <v>446630.68300000002</v>
      </c>
      <c r="K2944" s="320">
        <f>ROUND(SUMIF(Anlagenbewegungsdaten!$B:$B,$A2944,Anlagenbewegungsdaten!$D:$D),2)</f>
        <v>100223.92</v>
      </c>
      <c r="L2944" s="321">
        <f t="shared" si="102"/>
        <v>1.1788710914117928E-6</v>
      </c>
      <c r="M2944" s="341" t="s">
        <v>4950</v>
      </c>
      <c r="N2944" s="341" t="s">
        <v>4963</v>
      </c>
      <c r="O2944" s="323">
        <f>ROUND(SUMIF(Anlagenbewegungsdaten_AV!B:B,A2944,Anlagenbewegungsdaten_AV!C:C),3)</f>
        <v>0</v>
      </c>
      <c r="P2944" s="320">
        <f>ROUND(SUMIF(Anlagenbewegungsdaten_AV!$B:$B,$A2944,Anlagenbewegungsdaten_AV!$D:$D),2)</f>
        <v>0</v>
      </c>
      <c r="Q2944" s="321">
        <f t="shared" si="103"/>
        <v>0</v>
      </c>
      <c r="S2944" s="324"/>
      <c r="T2944" s="317"/>
      <c r="U2944" s="325"/>
      <c r="V2944" s="325"/>
    </row>
    <row r="2945" spans="1:22" ht="15" customHeight="1" x14ac:dyDescent="0.25">
      <c r="A2945" s="129" t="s">
        <v>3008</v>
      </c>
      <c r="B2945" s="126" t="s">
        <v>2087</v>
      </c>
      <c r="C2945" s="127" t="s">
        <v>4025</v>
      </c>
      <c r="D2945" s="127" t="s">
        <v>1245</v>
      </c>
      <c r="E2945" s="127" t="s">
        <v>2465</v>
      </c>
      <c r="F2945" s="128">
        <v>25.41</v>
      </c>
      <c r="G2945" s="128">
        <v>25.61</v>
      </c>
      <c r="H2945" s="128">
        <v>20.329999999999998</v>
      </c>
      <c r="I2945" s="311"/>
      <c r="J2945" s="319">
        <f>ROUND(SUMIF(Anlagenbewegungsdaten!B:B,A2945,Anlagenbewegungsdaten!C:C),3)</f>
        <v>215613.758</v>
      </c>
      <c r="K2945" s="320">
        <f>ROUND(SUMIF(Anlagenbewegungsdaten!$B:$B,$A2945,Anlagenbewegungsdaten!$D:$D),2)</f>
        <v>54787.44</v>
      </c>
      <c r="L2945" s="321">
        <f t="shared" si="102"/>
        <v>7.3779150966402085E-6</v>
      </c>
      <c r="M2945" s="341" t="s">
        <v>4950</v>
      </c>
      <c r="N2945" s="341" t="s">
        <v>4963</v>
      </c>
      <c r="O2945" s="323">
        <f>ROUND(SUMIF(Anlagenbewegungsdaten_AV!B:B,A2945,Anlagenbewegungsdaten_AV!C:C),3)</f>
        <v>0</v>
      </c>
      <c r="P2945" s="320">
        <f>ROUND(SUMIF(Anlagenbewegungsdaten_AV!$B:$B,$A2945,Anlagenbewegungsdaten_AV!$D:$D),2)</f>
        <v>0</v>
      </c>
      <c r="Q2945" s="321">
        <f t="shared" si="103"/>
        <v>0</v>
      </c>
      <c r="S2945" s="324"/>
      <c r="T2945" s="317"/>
      <c r="U2945" s="325"/>
      <c r="V2945" s="325"/>
    </row>
    <row r="2946" spans="1:22" ht="15" customHeight="1" x14ac:dyDescent="0.25">
      <c r="A2946" s="129" t="s">
        <v>3009</v>
      </c>
      <c r="B2946" s="126" t="s">
        <v>2087</v>
      </c>
      <c r="C2946" s="127" t="s">
        <v>4025</v>
      </c>
      <c r="D2946" s="127" t="s">
        <v>1247</v>
      </c>
      <c r="E2946" s="127" t="s">
        <v>2462</v>
      </c>
      <c r="F2946" s="128">
        <v>23.43</v>
      </c>
      <c r="G2946" s="128">
        <v>23.63</v>
      </c>
      <c r="H2946" s="128">
        <v>18.739999999999998</v>
      </c>
      <c r="I2946" s="311"/>
      <c r="J2946" s="319">
        <f>ROUND(SUMIF(Anlagenbewegungsdaten!B:B,A2946,Anlagenbewegungsdaten!C:C),3)</f>
        <v>0</v>
      </c>
      <c r="K2946" s="320">
        <f>ROUND(SUMIF(Anlagenbewegungsdaten!$B:$B,$A2946,Anlagenbewegungsdaten!$D:$D),2)</f>
        <v>0</v>
      </c>
      <c r="L2946" s="321">
        <f t="shared" si="102"/>
        <v>0</v>
      </c>
      <c r="M2946" s="341" t="s">
        <v>4950</v>
      </c>
      <c r="N2946" s="341" t="s">
        <v>4963</v>
      </c>
      <c r="O2946" s="323">
        <f>ROUND(SUMIF(Anlagenbewegungsdaten_AV!B:B,A2946,Anlagenbewegungsdaten_AV!C:C),3)</f>
        <v>0</v>
      </c>
      <c r="P2946" s="320">
        <f>ROUND(SUMIF(Anlagenbewegungsdaten_AV!$B:$B,$A2946,Anlagenbewegungsdaten_AV!$D:$D),2)</f>
        <v>0</v>
      </c>
      <c r="Q2946" s="321">
        <f t="shared" si="103"/>
        <v>0</v>
      </c>
      <c r="S2946" s="324"/>
      <c r="T2946" s="317"/>
      <c r="U2946" s="325"/>
      <c r="V2946" s="325"/>
    </row>
    <row r="2947" spans="1:22" ht="15" customHeight="1" x14ac:dyDescent="0.25">
      <c r="A2947" s="129" t="s">
        <v>3010</v>
      </c>
      <c r="B2947" s="126" t="s">
        <v>2087</v>
      </c>
      <c r="C2947" s="127" t="s">
        <v>4025</v>
      </c>
      <c r="D2947" s="127" t="s">
        <v>1249</v>
      </c>
      <c r="E2947" s="127" t="s">
        <v>2465</v>
      </c>
      <c r="F2947" s="128">
        <v>26.4</v>
      </c>
      <c r="G2947" s="128">
        <v>26.599999999999998</v>
      </c>
      <c r="H2947" s="128">
        <v>21.12</v>
      </c>
      <c r="I2947" s="311"/>
      <c r="J2947" s="319">
        <f>ROUND(SUMIF(Anlagenbewegungsdaten!B:B,A2947,Anlagenbewegungsdaten!C:C),3)</f>
        <v>0</v>
      </c>
      <c r="K2947" s="320">
        <f>ROUND(SUMIF(Anlagenbewegungsdaten!$B:$B,$A2947,Anlagenbewegungsdaten!$D:$D),2)</f>
        <v>0</v>
      </c>
      <c r="L2947" s="321">
        <f t="shared" si="102"/>
        <v>0</v>
      </c>
      <c r="M2947" s="341" t="s">
        <v>4950</v>
      </c>
      <c r="N2947" s="341" t="s">
        <v>4963</v>
      </c>
      <c r="O2947" s="323">
        <f>ROUND(SUMIF(Anlagenbewegungsdaten_AV!B:B,A2947,Anlagenbewegungsdaten_AV!C:C),3)</f>
        <v>0</v>
      </c>
      <c r="P2947" s="320">
        <f>ROUND(SUMIF(Anlagenbewegungsdaten_AV!$B:$B,$A2947,Anlagenbewegungsdaten_AV!$D:$D),2)</f>
        <v>0</v>
      </c>
      <c r="Q2947" s="321">
        <f t="shared" si="103"/>
        <v>0</v>
      </c>
      <c r="S2947" s="324"/>
      <c r="T2947" s="317"/>
      <c r="U2947" s="325"/>
      <c r="V2947" s="325"/>
    </row>
    <row r="2948" spans="1:22" ht="15" customHeight="1" x14ac:dyDescent="0.25">
      <c r="A2948" s="129" t="s">
        <v>3011</v>
      </c>
      <c r="B2948" s="126" t="s">
        <v>2087</v>
      </c>
      <c r="C2948" s="127" t="s">
        <v>4025</v>
      </c>
      <c r="D2948" s="127" t="s">
        <v>1251</v>
      </c>
      <c r="E2948" s="127" t="s">
        <v>2462</v>
      </c>
      <c r="F2948" s="128">
        <v>24.42</v>
      </c>
      <c r="G2948" s="128">
        <v>24.62</v>
      </c>
      <c r="H2948" s="128">
        <v>19.54</v>
      </c>
      <c r="I2948" s="311"/>
      <c r="J2948" s="319">
        <f>ROUND(SUMIF(Anlagenbewegungsdaten!B:B,A2948,Anlagenbewegungsdaten!C:C),3)</f>
        <v>0</v>
      </c>
      <c r="K2948" s="320">
        <f>ROUND(SUMIF(Anlagenbewegungsdaten!$B:$B,$A2948,Anlagenbewegungsdaten!$D:$D),2)</f>
        <v>0</v>
      </c>
      <c r="L2948" s="321">
        <f t="shared" si="102"/>
        <v>0</v>
      </c>
      <c r="M2948" s="341" t="s">
        <v>4950</v>
      </c>
      <c r="N2948" s="341" t="s">
        <v>4963</v>
      </c>
      <c r="O2948" s="323">
        <f>ROUND(SUMIF(Anlagenbewegungsdaten_AV!B:B,A2948,Anlagenbewegungsdaten_AV!C:C),3)</f>
        <v>0</v>
      </c>
      <c r="P2948" s="320">
        <f>ROUND(SUMIF(Anlagenbewegungsdaten_AV!$B:$B,$A2948,Anlagenbewegungsdaten_AV!$D:$D),2)</f>
        <v>0</v>
      </c>
      <c r="Q2948" s="321">
        <f t="shared" si="103"/>
        <v>0</v>
      </c>
      <c r="S2948" s="324"/>
      <c r="T2948" s="317"/>
      <c r="U2948" s="325"/>
      <c r="V2948" s="325"/>
    </row>
    <row r="2949" spans="1:22" ht="15" customHeight="1" x14ac:dyDescent="0.25">
      <c r="A2949" s="129" t="s">
        <v>3012</v>
      </c>
      <c r="B2949" s="126" t="s">
        <v>2087</v>
      </c>
      <c r="C2949" s="127" t="s">
        <v>4025</v>
      </c>
      <c r="D2949" s="127" t="s">
        <v>1253</v>
      </c>
      <c r="E2949" s="127" t="s">
        <v>2465</v>
      </c>
      <c r="F2949" s="128">
        <v>27.39</v>
      </c>
      <c r="G2949" s="128">
        <v>27.59</v>
      </c>
      <c r="H2949" s="128">
        <v>21.91</v>
      </c>
      <c r="I2949" s="311"/>
      <c r="J2949" s="319">
        <f>ROUND(SUMIF(Anlagenbewegungsdaten!B:B,A2949,Anlagenbewegungsdaten!C:C),3)</f>
        <v>0</v>
      </c>
      <c r="K2949" s="320">
        <f>ROUND(SUMIF(Anlagenbewegungsdaten!$B:$B,$A2949,Anlagenbewegungsdaten!$D:$D),2)</f>
        <v>0</v>
      </c>
      <c r="L2949" s="321">
        <f t="shared" si="102"/>
        <v>0</v>
      </c>
      <c r="M2949" s="341" t="s">
        <v>4950</v>
      </c>
      <c r="N2949" s="341" t="s">
        <v>4963</v>
      </c>
      <c r="O2949" s="323">
        <f>ROUND(SUMIF(Anlagenbewegungsdaten_AV!B:B,A2949,Anlagenbewegungsdaten_AV!C:C),3)</f>
        <v>0</v>
      </c>
      <c r="P2949" s="320">
        <f>ROUND(SUMIF(Anlagenbewegungsdaten_AV!$B:$B,$A2949,Anlagenbewegungsdaten_AV!$D:$D),2)</f>
        <v>0</v>
      </c>
      <c r="Q2949" s="321">
        <f t="shared" si="103"/>
        <v>0</v>
      </c>
      <c r="S2949" s="324"/>
      <c r="T2949" s="317"/>
      <c r="U2949" s="325"/>
      <c r="V2949" s="325"/>
    </row>
    <row r="2950" spans="1:22" ht="15" customHeight="1" x14ac:dyDescent="0.25">
      <c r="A2950" s="129" t="s">
        <v>3013</v>
      </c>
      <c r="B2950" s="126" t="s">
        <v>2087</v>
      </c>
      <c r="C2950" s="127" t="s">
        <v>4025</v>
      </c>
      <c r="D2950" s="127" t="s">
        <v>1255</v>
      </c>
      <c r="E2950" s="127" t="s">
        <v>2462</v>
      </c>
      <c r="F2950" s="128">
        <v>25.41</v>
      </c>
      <c r="G2950" s="128">
        <v>25.61</v>
      </c>
      <c r="H2950" s="128">
        <v>20.329999999999998</v>
      </c>
      <c r="I2950" s="311"/>
      <c r="J2950" s="319">
        <f>ROUND(SUMIF(Anlagenbewegungsdaten!B:B,A2950,Anlagenbewegungsdaten!C:C),3)</f>
        <v>0</v>
      </c>
      <c r="K2950" s="320">
        <f>ROUND(SUMIF(Anlagenbewegungsdaten!$B:$B,$A2950,Anlagenbewegungsdaten!$D:$D),2)</f>
        <v>0</v>
      </c>
      <c r="L2950" s="321">
        <f t="shared" si="102"/>
        <v>0</v>
      </c>
      <c r="M2950" s="341" t="s">
        <v>4950</v>
      </c>
      <c r="N2950" s="341" t="s">
        <v>4963</v>
      </c>
      <c r="O2950" s="323">
        <f>ROUND(SUMIF(Anlagenbewegungsdaten_AV!B:B,A2950,Anlagenbewegungsdaten_AV!C:C),3)</f>
        <v>0</v>
      </c>
      <c r="P2950" s="320">
        <f>ROUND(SUMIF(Anlagenbewegungsdaten_AV!$B:$B,$A2950,Anlagenbewegungsdaten_AV!$D:$D),2)</f>
        <v>0</v>
      </c>
      <c r="Q2950" s="321">
        <f t="shared" si="103"/>
        <v>0</v>
      </c>
      <c r="S2950" s="324"/>
      <c r="T2950" s="317"/>
      <c r="U2950" s="325"/>
      <c r="V2950" s="325"/>
    </row>
    <row r="2951" spans="1:22" ht="15" customHeight="1" x14ac:dyDescent="0.25">
      <c r="A2951" s="129" t="s">
        <v>3014</v>
      </c>
      <c r="B2951" s="126" t="s">
        <v>2087</v>
      </c>
      <c r="C2951" s="127" t="s">
        <v>4025</v>
      </c>
      <c r="D2951" s="127" t="s">
        <v>1257</v>
      </c>
      <c r="E2951" s="127" t="s">
        <v>2465</v>
      </c>
      <c r="F2951" s="128">
        <v>28.38</v>
      </c>
      <c r="G2951" s="128">
        <v>28.58</v>
      </c>
      <c r="H2951" s="128">
        <v>22.7</v>
      </c>
      <c r="I2951" s="311"/>
      <c r="J2951" s="319">
        <f>ROUND(SUMIF(Anlagenbewegungsdaten!B:B,A2951,Anlagenbewegungsdaten!C:C),3)</f>
        <v>0</v>
      </c>
      <c r="K2951" s="320">
        <f>ROUND(SUMIF(Anlagenbewegungsdaten!$B:$B,$A2951,Anlagenbewegungsdaten!$D:$D),2)</f>
        <v>0</v>
      </c>
      <c r="L2951" s="321">
        <f t="shared" si="102"/>
        <v>0</v>
      </c>
      <c r="M2951" s="341" t="s">
        <v>4950</v>
      </c>
      <c r="N2951" s="341" t="s">
        <v>4963</v>
      </c>
      <c r="O2951" s="323">
        <f>ROUND(SUMIF(Anlagenbewegungsdaten_AV!B:B,A2951,Anlagenbewegungsdaten_AV!C:C),3)</f>
        <v>0</v>
      </c>
      <c r="P2951" s="320">
        <f>ROUND(SUMIF(Anlagenbewegungsdaten_AV!$B:$B,$A2951,Anlagenbewegungsdaten_AV!$D:$D),2)</f>
        <v>0</v>
      </c>
      <c r="Q2951" s="321">
        <f t="shared" si="103"/>
        <v>0</v>
      </c>
      <c r="S2951" s="324"/>
      <c r="T2951" s="317"/>
      <c r="U2951" s="325"/>
      <c r="V2951" s="325"/>
    </row>
    <row r="2952" spans="1:22" ht="15" customHeight="1" x14ac:dyDescent="0.25">
      <c r="A2952" s="129" t="s">
        <v>3015</v>
      </c>
      <c r="B2952" s="126" t="s">
        <v>2087</v>
      </c>
      <c r="C2952" s="127" t="s">
        <v>4025</v>
      </c>
      <c r="D2952" s="127" t="s">
        <v>1259</v>
      </c>
      <c r="E2952" s="127" t="s">
        <v>2462</v>
      </c>
      <c r="F2952" s="128">
        <v>13.53</v>
      </c>
      <c r="G2952" s="128">
        <v>13.729999999999999</v>
      </c>
      <c r="H2952" s="128">
        <v>10.82</v>
      </c>
      <c r="I2952" s="311"/>
      <c r="J2952" s="319">
        <f>ROUND(SUMIF(Anlagenbewegungsdaten!B:B,A2952,Anlagenbewegungsdaten!C:C),3)</f>
        <v>0</v>
      </c>
      <c r="K2952" s="320">
        <f>ROUND(SUMIF(Anlagenbewegungsdaten!$B:$B,$A2952,Anlagenbewegungsdaten!$D:$D),2)</f>
        <v>0</v>
      </c>
      <c r="L2952" s="321">
        <f t="shared" si="102"/>
        <v>0</v>
      </c>
      <c r="M2952" s="341" t="s">
        <v>4950</v>
      </c>
      <c r="N2952" s="341" t="s">
        <v>4963</v>
      </c>
      <c r="O2952" s="323">
        <f>ROUND(SUMIF(Anlagenbewegungsdaten_AV!B:B,A2952,Anlagenbewegungsdaten_AV!C:C),3)</f>
        <v>0</v>
      </c>
      <c r="P2952" s="320">
        <f>ROUND(SUMIF(Anlagenbewegungsdaten_AV!$B:$B,$A2952,Anlagenbewegungsdaten_AV!$D:$D),2)</f>
        <v>0</v>
      </c>
      <c r="Q2952" s="321">
        <f t="shared" si="103"/>
        <v>0</v>
      </c>
      <c r="S2952" s="324"/>
      <c r="T2952" s="317"/>
      <c r="U2952" s="325"/>
      <c r="V2952" s="325"/>
    </row>
    <row r="2953" spans="1:22" ht="15" customHeight="1" x14ac:dyDescent="0.25">
      <c r="A2953" s="129" t="s">
        <v>3016</v>
      </c>
      <c r="B2953" s="126" t="s">
        <v>2087</v>
      </c>
      <c r="C2953" s="127" t="s">
        <v>4025</v>
      </c>
      <c r="D2953" s="127" t="s">
        <v>1261</v>
      </c>
      <c r="E2953" s="127" t="s">
        <v>2465</v>
      </c>
      <c r="F2953" s="128">
        <v>16.5</v>
      </c>
      <c r="G2953" s="128">
        <v>16.7</v>
      </c>
      <c r="H2953" s="128">
        <v>13.2</v>
      </c>
      <c r="I2953" s="311"/>
      <c r="J2953" s="319">
        <f>ROUND(SUMIF(Anlagenbewegungsdaten!B:B,A2953,Anlagenbewegungsdaten!C:C),3)</f>
        <v>0</v>
      </c>
      <c r="K2953" s="320">
        <f>ROUND(SUMIF(Anlagenbewegungsdaten!$B:$B,$A2953,Anlagenbewegungsdaten!$D:$D),2)</f>
        <v>0</v>
      </c>
      <c r="L2953" s="321">
        <f t="shared" si="102"/>
        <v>0</v>
      </c>
      <c r="M2953" s="341" t="s">
        <v>4950</v>
      </c>
      <c r="N2953" s="341" t="s">
        <v>4963</v>
      </c>
      <c r="O2953" s="323">
        <f>ROUND(SUMIF(Anlagenbewegungsdaten_AV!B:B,A2953,Anlagenbewegungsdaten_AV!C:C),3)</f>
        <v>0</v>
      </c>
      <c r="P2953" s="320">
        <f>ROUND(SUMIF(Anlagenbewegungsdaten_AV!$B:$B,$A2953,Anlagenbewegungsdaten_AV!$D:$D),2)</f>
        <v>0</v>
      </c>
      <c r="Q2953" s="321">
        <f t="shared" si="103"/>
        <v>0</v>
      </c>
      <c r="S2953" s="324"/>
      <c r="T2953" s="317"/>
      <c r="U2953" s="325"/>
      <c r="V2953" s="325"/>
    </row>
    <row r="2954" spans="1:22" ht="15" customHeight="1" x14ac:dyDescent="0.25">
      <c r="A2954" s="129" t="s">
        <v>3017</v>
      </c>
      <c r="B2954" s="126" t="s">
        <v>2087</v>
      </c>
      <c r="C2954" s="127" t="s">
        <v>4025</v>
      </c>
      <c r="D2954" s="127" t="s">
        <v>1263</v>
      </c>
      <c r="E2954" s="127" t="s">
        <v>2462</v>
      </c>
      <c r="F2954" s="128">
        <v>14.52</v>
      </c>
      <c r="G2954" s="128">
        <v>14.719999999999999</v>
      </c>
      <c r="H2954" s="128">
        <v>11.62</v>
      </c>
      <c r="I2954" s="311"/>
      <c r="J2954" s="319">
        <f>ROUND(SUMIF(Anlagenbewegungsdaten!B:B,A2954,Anlagenbewegungsdaten!C:C),3)</f>
        <v>0</v>
      </c>
      <c r="K2954" s="320">
        <f>ROUND(SUMIF(Anlagenbewegungsdaten!$B:$B,$A2954,Anlagenbewegungsdaten!$D:$D),2)</f>
        <v>0</v>
      </c>
      <c r="L2954" s="321">
        <f t="shared" ref="L2954:L3017" si="104">IF(ISBLANK(F2954),0,IF(OR($J2954&gt;=100,$J2954&lt;=-100),F2954-(K2954/J2954*100),IF(OR(J2954&gt;-100,J2954&lt;100),(J2954*F2954%)-K2954)))</f>
        <v>0</v>
      </c>
      <c r="M2954" s="341" t="s">
        <v>4950</v>
      </c>
      <c r="N2954" s="341" t="s">
        <v>4963</v>
      </c>
      <c r="O2954" s="323">
        <f>ROUND(SUMIF(Anlagenbewegungsdaten_AV!B:B,A2954,Anlagenbewegungsdaten_AV!C:C),3)</f>
        <v>0</v>
      </c>
      <c r="P2954" s="320">
        <f>ROUND(SUMIF(Anlagenbewegungsdaten_AV!$B:$B,$A2954,Anlagenbewegungsdaten_AV!$D:$D),2)</f>
        <v>0</v>
      </c>
      <c r="Q2954" s="321">
        <f t="shared" ref="Q2954:Q3017" si="105">IF(ISBLANK(H2954),0,IF(OR($O2954&gt;=100,$O2954&lt;=-100),H2954-(P2954/O2954*100),IF(OR(O2954&gt;-100,O2954&lt;100),(O2954*G2954%)-P2954)))</f>
        <v>0</v>
      </c>
      <c r="S2954" s="324"/>
      <c r="T2954" s="317"/>
      <c r="U2954" s="325"/>
      <c r="V2954" s="325"/>
    </row>
    <row r="2955" spans="1:22" ht="15" customHeight="1" x14ac:dyDescent="0.25">
      <c r="A2955" s="129" t="s">
        <v>3018</v>
      </c>
      <c r="B2955" s="126" t="s">
        <v>2087</v>
      </c>
      <c r="C2955" s="127" t="s">
        <v>4025</v>
      </c>
      <c r="D2955" s="127" t="s">
        <v>1265</v>
      </c>
      <c r="E2955" s="127" t="s">
        <v>2465</v>
      </c>
      <c r="F2955" s="128">
        <v>17.489999999999998</v>
      </c>
      <c r="G2955" s="128">
        <v>17.689999999999998</v>
      </c>
      <c r="H2955" s="128">
        <v>13.99</v>
      </c>
      <c r="I2955" s="311"/>
      <c r="J2955" s="319">
        <f>ROUND(SUMIF(Anlagenbewegungsdaten!B:B,A2955,Anlagenbewegungsdaten!C:C),3)</f>
        <v>0</v>
      </c>
      <c r="K2955" s="320">
        <f>ROUND(SUMIF(Anlagenbewegungsdaten!$B:$B,$A2955,Anlagenbewegungsdaten!$D:$D),2)</f>
        <v>0</v>
      </c>
      <c r="L2955" s="321">
        <f t="shared" si="104"/>
        <v>0</v>
      </c>
      <c r="M2955" s="341" t="s">
        <v>4950</v>
      </c>
      <c r="N2955" s="341" t="s">
        <v>4963</v>
      </c>
      <c r="O2955" s="323">
        <f>ROUND(SUMIF(Anlagenbewegungsdaten_AV!B:B,A2955,Anlagenbewegungsdaten_AV!C:C),3)</f>
        <v>0</v>
      </c>
      <c r="P2955" s="320">
        <f>ROUND(SUMIF(Anlagenbewegungsdaten_AV!$B:$B,$A2955,Anlagenbewegungsdaten_AV!$D:$D),2)</f>
        <v>0</v>
      </c>
      <c r="Q2955" s="321">
        <f t="shared" si="105"/>
        <v>0</v>
      </c>
      <c r="S2955" s="324"/>
      <c r="T2955" s="317"/>
      <c r="U2955" s="325"/>
      <c r="V2955" s="325"/>
    </row>
    <row r="2956" spans="1:22" ht="15" customHeight="1" x14ac:dyDescent="0.25">
      <c r="A2956" s="129" t="s">
        <v>3019</v>
      </c>
      <c r="B2956" s="126" t="s">
        <v>2087</v>
      </c>
      <c r="C2956" s="127" t="s">
        <v>4025</v>
      </c>
      <c r="D2956" s="127" t="s">
        <v>1267</v>
      </c>
      <c r="E2956" s="127" t="s">
        <v>2462</v>
      </c>
      <c r="F2956" s="128">
        <v>19.47</v>
      </c>
      <c r="G2956" s="128">
        <v>19.669999999999998</v>
      </c>
      <c r="H2956" s="128">
        <v>15.58</v>
      </c>
      <c r="I2956" s="311"/>
      <c r="J2956" s="319">
        <f>ROUND(SUMIF(Anlagenbewegungsdaten!B:B,A2956,Anlagenbewegungsdaten!C:C),3)</f>
        <v>0</v>
      </c>
      <c r="K2956" s="320">
        <f>ROUND(SUMIF(Anlagenbewegungsdaten!$B:$B,$A2956,Anlagenbewegungsdaten!$D:$D),2)</f>
        <v>0</v>
      </c>
      <c r="L2956" s="321">
        <f t="shared" si="104"/>
        <v>0</v>
      </c>
      <c r="M2956" s="341" t="s">
        <v>4950</v>
      </c>
      <c r="N2956" s="341" t="s">
        <v>4963</v>
      </c>
      <c r="O2956" s="323">
        <f>ROUND(SUMIF(Anlagenbewegungsdaten_AV!B:B,A2956,Anlagenbewegungsdaten_AV!C:C),3)</f>
        <v>0</v>
      </c>
      <c r="P2956" s="320">
        <f>ROUND(SUMIF(Anlagenbewegungsdaten_AV!$B:$B,$A2956,Anlagenbewegungsdaten_AV!$D:$D),2)</f>
        <v>0</v>
      </c>
      <c r="Q2956" s="321">
        <f t="shared" si="105"/>
        <v>0</v>
      </c>
      <c r="S2956" s="324"/>
      <c r="T2956" s="317"/>
      <c r="U2956" s="325"/>
      <c r="V2956" s="325"/>
    </row>
    <row r="2957" spans="1:22" ht="15" customHeight="1" x14ac:dyDescent="0.25">
      <c r="A2957" s="129" t="s">
        <v>3020</v>
      </c>
      <c r="B2957" s="126" t="s">
        <v>2087</v>
      </c>
      <c r="C2957" s="127" t="s">
        <v>4025</v>
      </c>
      <c r="D2957" s="127" t="s">
        <v>1269</v>
      </c>
      <c r="E2957" s="127" t="s">
        <v>2465</v>
      </c>
      <c r="F2957" s="128">
        <v>22.44</v>
      </c>
      <c r="G2957" s="128">
        <v>22.64</v>
      </c>
      <c r="H2957" s="128">
        <v>17.95</v>
      </c>
      <c r="I2957" s="311"/>
      <c r="J2957" s="319">
        <f>ROUND(SUMIF(Anlagenbewegungsdaten!B:B,A2957,Anlagenbewegungsdaten!C:C),3)</f>
        <v>0</v>
      </c>
      <c r="K2957" s="320">
        <f>ROUND(SUMIF(Anlagenbewegungsdaten!$B:$B,$A2957,Anlagenbewegungsdaten!$D:$D),2)</f>
        <v>0</v>
      </c>
      <c r="L2957" s="321">
        <f t="shared" si="104"/>
        <v>0</v>
      </c>
      <c r="M2957" s="341" t="s">
        <v>4950</v>
      </c>
      <c r="N2957" s="341" t="s">
        <v>4963</v>
      </c>
      <c r="O2957" s="323">
        <f>ROUND(SUMIF(Anlagenbewegungsdaten_AV!B:B,A2957,Anlagenbewegungsdaten_AV!C:C),3)</f>
        <v>0</v>
      </c>
      <c r="P2957" s="320">
        <f>ROUND(SUMIF(Anlagenbewegungsdaten_AV!$B:$B,$A2957,Anlagenbewegungsdaten_AV!$D:$D),2)</f>
        <v>0</v>
      </c>
      <c r="Q2957" s="321">
        <f t="shared" si="105"/>
        <v>0</v>
      </c>
      <c r="S2957" s="324"/>
      <c r="T2957" s="317"/>
      <c r="U2957" s="325"/>
      <c r="V2957" s="325"/>
    </row>
    <row r="2958" spans="1:22" ht="15" customHeight="1" x14ac:dyDescent="0.25">
      <c r="A2958" s="129" t="s">
        <v>3021</v>
      </c>
      <c r="B2958" s="126" t="s">
        <v>2087</v>
      </c>
      <c r="C2958" s="127" t="s">
        <v>4025</v>
      </c>
      <c r="D2958" s="127" t="s">
        <v>1271</v>
      </c>
      <c r="E2958" s="127" t="s">
        <v>2462</v>
      </c>
      <c r="F2958" s="128">
        <v>20.46</v>
      </c>
      <c r="G2958" s="128">
        <v>20.66</v>
      </c>
      <c r="H2958" s="128">
        <v>16.37</v>
      </c>
      <c r="I2958" s="311"/>
      <c r="J2958" s="319">
        <f>ROUND(SUMIF(Anlagenbewegungsdaten!B:B,A2958,Anlagenbewegungsdaten!C:C),3)</f>
        <v>0</v>
      </c>
      <c r="K2958" s="320">
        <f>ROUND(SUMIF(Anlagenbewegungsdaten!$B:$B,$A2958,Anlagenbewegungsdaten!$D:$D),2)</f>
        <v>0</v>
      </c>
      <c r="L2958" s="321">
        <f t="shared" si="104"/>
        <v>0</v>
      </c>
      <c r="M2958" s="341" t="s">
        <v>4950</v>
      </c>
      <c r="N2958" s="341" t="s">
        <v>4963</v>
      </c>
      <c r="O2958" s="323">
        <f>ROUND(SUMIF(Anlagenbewegungsdaten_AV!B:B,A2958,Anlagenbewegungsdaten_AV!C:C),3)</f>
        <v>0</v>
      </c>
      <c r="P2958" s="320">
        <f>ROUND(SUMIF(Anlagenbewegungsdaten_AV!$B:$B,$A2958,Anlagenbewegungsdaten_AV!$D:$D),2)</f>
        <v>0</v>
      </c>
      <c r="Q2958" s="321">
        <f t="shared" si="105"/>
        <v>0</v>
      </c>
      <c r="S2958" s="324"/>
      <c r="T2958" s="317"/>
      <c r="U2958" s="325"/>
      <c r="V2958" s="325"/>
    </row>
    <row r="2959" spans="1:22" ht="15" customHeight="1" x14ac:dyDescent="0.25">
      <c r="A2959" s="129" t="s">
        <v>3022</v>
      </c>
      <c r="B2959" s="126" t="s">
        <v>2087</v>
      </c>
      <c r="C2959" s="127" t="s">
        <v>4025</v>
      </c>
      <c r="D2959" s="127" t="s">
        <v>1273</v>
      </c>
      <c r="E2959" s="127" t="s">
        <v>2465</v>
      </c>
      <c r="F2959" s="128">
        <v>23.43</v>
      </c>
      <c r="G2959" s="128">
        <v>23.63</v>
      </c>
      <c r="H2959" s="128">
        <v>18.739999999999998</v>
      </c>
      <c r="I2959" s="311"/>
      <c r="J2959" s="319">
        <f>ROUND(SUMIF(Anlagenbewegungsdaten!B:B,A2959,Anlagenbewegungsdaten!C:C),3)</f>
        <v>0</v>
      </c>
      <c r="K2959" s="320">
        <f>ROUND(SUMIF(Anlagenbewegungsdaten!$B:$B,$A2959,Anlagenbewegungsdaten!$D:$D),2)</f>
        <v>0</v>
      </c>
      <c r="L2959" s="321">
        <f t="shared" si="104"/>
        <v>0</v>
      </c>
      <c r="M2959" s="341" t="s">
        <v>4950</v>
      </c>
      <c r="N2959" s="341" t="s">
        <v>4963</v>
      </c>
      <c r="O2959" s="323">
        <f>ROUND(SUMIF(Anlagenbewegungsdaten_AV!B:B,A2959,Anlagenbewegungsdaten_AV!C:C),3)</f>
        <v>0</v>
      </c>
      <c r="P2959" s="320">
        <f>ROUND(SUMIF(Anlagenbewegungsdaten_AV!$B:$B,$A2959,Anlagenbewegungsdaten_AV!$D:$D),2)</f>
        <v>0</v>
      </c>
      <c r="Q2959" s="321">
        <f t="shared" si="105"/>
        <v>0</v>
      </c>
      <c r="S2959" s="324"/>
      <c r="T2959" s="317"/>
      <c r="U2959" s="325"/>
      <c r="V2959" s="325"/>
    </row>
    <row r="2960" spans="1:22" ht="15" customHeight="1" x14ac:dyDescent="0.25">
      <c r="A2960" s="129" t="s">
        <v>3023</v>
      </c>
      <c r="B2960" s="126" t="s">
        <v>2087</v>
      </c>
      <c r="C2960" s="127" t="s">
        <v>4025</v>
      </c>
      <c r="D2960" s="127" t="s">
        <v>1275</v>
      </c>
      <c r="E2960" s="127" t="s">
        <v>2462</v>
      </c>
      <c r="F2960" s="128">
        <v>20.46</v>
      </c>
      <c r="G2960" s="128">
        <v>20.66</v>
      </c>
      <c r="H2960" s="128">
        <v>16.37</v>
      </c>
      <c r="I2960" s="311"/>
      <c r="J2960" s="319">
        <f>ROUND(SUMIF(Anlagenbewegungsdaten!B:B,A2960,Anlagenbewegungsdaten!C:C),3)</f>
        <v>0</v>
      </c>
      <c r="K2960" s="320">
        <f>ROUND(SUMIF(Anlagenbewegungsdaten!$B:$B,$A2960,Anlagenbewegungsdaten!$D:$D),2)</f>
        <v>0</v>
      </c>
      <c r="L2960" s="321">
        <f t="shared" si="104"/>
        <v>0</v>
      </c>
      <c r="M2960" s="341" t="s">
        <v>4950</v>
      </c>
      <c r="N2960" s="341" t="s">
        <v>4963</v>
      </c>
      <c r="O2960" s="323">
        <f>ROUND(SUMIF(Anlagenbewegungsdaten_AV!B:B,A2960,Anlagenbewegungsdaten_AV!C:C),3)</f>
        <v>0</v>
      </c>
      <c r="P2960" s="320">
        <f>ROUND(SUMIF(Anlagenbewegungsdaten_AV!$B:$B,$A2960,Anlagenbewegungsdaten_AV!$D:$D),2)</f>
        <v>0</v>
      </c>
      <c r="Q2960" s="321">
        <f t="shared" si="105"/>
        <v>0</v>
      </c>
      <c r="S2960" s="324"/>
      <c r="T2960" s="317"/>
      <c r="U2960" s="325"/>
      <c r="V2960" s="325"/>
    </row>
    <row r="2961" spans="1:22" ht="15" customHeight="1" x14ac:dyDescent="0.25">
      <c r="A2961" s="129" t="s">
        <v>3024</v>
      </c>
      <c r="B2961" s="126" t="s">
        <v>2087</v>
      </c>
      <c r="C2961" s="127" t="s">
        <v>4025</v>
      </c>
      <c r="D2961" s="127" t="s">
        <v>1277</v>
      </c>
      <c r="E2961" s="127" t="s">
        <v>2465</v>
      </c>
      <c r="F2961" s="128">
        <v>23.43</v>
      </c>
      <c r="G2961" s="128">
        <v>23.63</v>
      </c>
      <c r="H2961" s="128">
        <v>18.739999999999998</v>
      </c>
      <c r="I2961" s="311"/>
      <c r="J2961" s="319">
        <f>ROUND(SUMIF(Anlagenbewegungsdaten!B:B,A2961,Anlagenbewegungsdaten!C:C),3)</f>
        <v>0</v>
      </c>
      <c r="K2961" s="320">
        <f>ROUND(SUMIF(Anlagenbewegungsdaten!$B:$B,$A2961,Anlagenbewegungsdaten!$D:$D),2)</f>
        <v>0</v>
      </c>
      <c r="L2961" s="321">
        <f t="shared" si="104"/>
        <v>0</v>
      </c>
      <c r="M2961" s="341" t="s">
        <v>4950</v>
      </c>
      <c r="N2961" s="341" t="s">
        <v>4963</v>
      </c>
      <c r="O2961" s="323">
        <f>ROUND(SUMIF(Anlagenbewegungsdaten_AV!B:B,A2961,Anlagenbewegungsdaten_AV!C:C),3)</f>
        <v>0</v>
      </c>
      <c r="P2961" s="320">
        <f>ROUND(SUMIF(Anlagenbewegungsdaten_AV!$B:$B,$A2961,Anlagenbewegungsdaten_AV!$D:$D),2)</f>
        <v>0</v>
      </c>
      <c r="Q2961" s="321">
        <f t="shared" si="105"/>
        <v>0</v>
      </c>
      <c r="S2961" s="324"/>
      <c r="T2961" s="317"/>
      <c r="U2961" s="325"/>
      <c r="V2961" s="325"/>
    </row>
    <row r="2962" spans="1:22" ht="15" customHeight="1" x14ac:dyDescent="0.25">
      <c r="A2962" s="129" t="s">
        <v>3025</v>
      </c>
      <c r="B2962" s="126" t="s">
        <v>2087</v>
      </c>
      <c r="C2962" s="127" t="s">
        <v>4025</v>
      </c>
      <c r="D2962" s="127" t="s">
        <v>1279</v>
      </c>
      <c r="E2962" s="127" t="s">
        <v>2462</v>
      </c>
      <c r="F2962" s="128">
        <v>21.45</v>
      </c>
      <c r="G2962" s="128">
        <v>21.65</v>
      </c>
      <c r="H2962" s="128">
        <v>17.16</v>
      </c>
      <c r="I2962" s="311"/>
      <c r="J2962" s="319">
        <f>ROUND(SUMIF(Anlagenbewegungsdaten!B:B,A2962,Anlagenbewegungsdaten!C:C),3)</f>
        <v>0</v>
      </c>
      <c r="K2962" s="320">
        <f>ROUND(SUMIF(Anlagenbewegungsdaten!$B:$B,$A2962,Anlagenbewegungsdaten!$D:$D),2)</f>
        <v>0</v>
      </c>
      <c r="L2962" s="321">
        <f t="shared" si="104"/>
        <v>0</v>
      </c>
      <c r="M2962" s="341" t="s">
        <v>4950</v>
      </c>
      <c r="N2962" s="341" t="s">
        <v>4963</v>
      </c>
      <c r="O2962" s="323">
        <f>ROUND(SUMIF(Anlagenbewegungsdaten_AV!B:B,A2962,Anlagenbewegungsdaten_AV!C:C),3)</f>
        <v>0</v>
      </c>
      <c r="P2962" s="320">
        <f>ROUND(SUMIF(Anlagenbewegungsdaten_AV!$B:$B,$A2962,Anlagenbewegungsdaten_AV!$D:$D),2)</f>
        <v>0</v>
      </c>
      <c r="Q2962" s="321">
        <f t="shared" si="105"/>
        <v>0</v>
      </c>
      <c r="S2962" s="324"/>
      <c r="T2962" s="317"/>
      <c r="U2962" s="325"/>
      <c r="V2962" s="325"/>
    </row>
    <row r="2963" spans="1:22" ht="15" customHeight="1" x14ac:dyDescent="0.25">
      <c r="A2963" s="129" t="s">
        <v>3026</v>
      </c>
      <c r="B2963" s="126" t="s">
        <v>2087</v>
      </c>
      <c r="C2963" s="127" t="s">
        <v>4025</v>
      </c>
      <c r="D2963" s="127" t="s">
        <v>1281</v>
      </c>
      <c r="E2963" s="127" t="s">
        <v>2465</v>
      </c>
      <c r="F2963" s="128">
        <v>24.42</v>
      </c>
      <c r="G2963" s="128">
        <v>24.62</v>
      </c>
      <c r="H2963" s="128">
        <v>19.54</v>
      </c>
      <c r="I2963" s="311"/>
      <c r="J2963" s="319">
        <f>ROUND(SUMIF(Anlagenbewegungsdaten!B:B,A2963,Anlagenbewegungsdaten!C:C),3)</f>
        <v>0</v>
      </c>
      <c r="K2963" s="320">
        <f>ROUND(SUMIF(Anlagenbewegungsdaten!$B:$B,$A2963,Anlagenbewegungsdaten!$D:$D),2)</f>
        <v>0</v>
      </c>
      <c r="L2963" s="321">
        <f t="shared" si="104"/>
        <v>0</v>
      </c>
      <c r="M2963" s="341" t="s">
        <v>4950</v>
      </c>
      <c r="N2963" s="341" t="s">
        <v>4963</v>
      </c>
      <c r="O2963" s="323">
        <f>ROUND(SUMIF(Anlagenbewegungsdaten_AV!B:B,A2963,Anlagenbewegungsdaten_AV!C:C),3)</f>
        <v>0</v>
      </c>
      <c r="P2963" s="320">
        <f>ROUND(SUMIF(Anlagenbewegungsdaten_AV!$B:$B,$A2963,Anlagenbewegungsdaten_AV!$D:$D),2)</f>
        <v>0</v>
      </c>
      <c r="Q2963" s="321">
        <f t="shared" si="105"/>
        <v>0</v>
      </c>
      <c r="S2963" s="324"/>
      <c r="T2963" s="317"/>
      <c r="U2963" s="325"/>
      <c r="V2963" s="325"/>
    </row>
    <row r="2964" spans="1:22" ht="15" customHeight="1" x14ac:dyDescent="0.25">
      <c r="A2964" s="129" t="s">
        <v>3027</v>
      </c>
      <c r="B2964" s="126" t="s">
        <v>2087</v>
      </c>
      <c r="C2964" s="127" t="s">
        <v>4025</v>
      </c>
      <c r="D2964" s="127" t="s">
        <v>1283</v>
      </c>
      <c r="E2964" s="127" t="s">
        <v>2462</v>
      </c>
      <c r="F2964" s="128">
        <v>22.44</v>
      </c>
      <c r="G2964" s="128">
        <v>22.64</v>
      </c>
      <c r="H2964" s="128">
        <v>17.95</v>
      </c>
      <c r="I2964" s="311"/>
      <c r="J2964" s="319">
        <f>ROUND(SUMIF(Anlagenbewegungsdaten!B:B,A2964,Anlagenbewegungsdaten!C:C),3)</f>
        <v>0</v>
      </c>
      <c r="K2964" s="320">
        <f>ROUND(SUMIF(Anlagenbewegungsdaten!$B:$B,$A2964,Anlagenbewegungsdaten!$D:$D),2)</f>
        <v>0</v>
      </c>
      <c r="L2964" s="321">
        <f t="shared" si="104"/>
        <v>0</v>
      </c>
      <c r="M2964" s="341" t="s">
        <v>4950</v>
      </c>
      <c r="N2964" s="341" t="s">
        <v>4963</v>
      </c>
      <c r="O2964" s="323">
        <f>ROUND(SUMIF(Anlagenbewegungsdaten_AV!B:B,A2964,Anlagenbewegungsdaten_AV!C:C),3)</f>
        <v>0</v>
      </c>
      <c r="P2964" s="320">
        <f>ROUND(SUMIF(Anlagenbewegungsdaten_AV!$B:$B,$A2964,Anlagenbewegungsdaten_AV!$D:$D),2)</f>
        <v>0</v>
      </c>
      <c r="Q2964" s="321">
        <f t="shared" si="105"/>
        <v>0</v>
      </c>
      <c r="S2964" s="324"/>
      <c r="T2964" s="317"/>
      <c r="U2964" s="325"/>
      <c r="V2964" s="325"/>
    </row>
    <row r="2965" spans="1:22" ht="15" customHeight="1" x14ac:dyDescent="0.25">
      <c r="A2965" s="129" t="s">
        <v>3028</v>
      </c>
      <c r="B2965" s="126" t="s">
        <v>2087</v>
      </c>
      <c r="C2965" s="127" t="s">
        <v>4025</v>
      </c>
      <c r="D2965" s="127" t="s">
        <v>804</v>
      </c>
      <c r="E2965" s="127" t="s">
        <v>2465</v>
      </c>
      <c r="F2965" s="128">
        <v>25.41</v>
      </c>
      <c r="G2965" s="128">
        <v>25.61</v>
      </c>
      <c r="H2965" s="128">
        <v>20.329999999999998</v>
      </c>
      <c r="I2965" s="311"/>
      <c r="J2965" s="319">
        <f>ROUND(SUMIF(Anlagenbewegungsdaten!B:B,A2965,Anlagenbewegungsdaten!C:C),3)</f>
        <v>0</v>
      </c>
      <c r="K2965" s="320">
        <f>ROUND(SUMIF(Anlagenbewegungsdaten!$B:$B,$A2965,Anlagenbewegungsdaten!$D:$D),2)</f>
        <v>0</v>
      </c>
      <c r="L2965" s="321">
        <f t="shared" si="104"/>
        <v>0</v>
      </c>
      <c r="M2965" s="341" t="s">
        <v>4950</v>
      </c>
      <c r="N2965" s="341" t="s">
        <v>4963</v>
      </c>
      <c r="O2965" s="323">
        <f>ROUND(SUMIF(Anlagenbewegungsdaten_AV!B:B,A2965,Anlagenbewegungsdaten_AV!C:C),3)</f>
        <v>0</v>
      </c>
      <c r="P2965" s="320">
        <f>ROUND(SUMIF(Anlagenbewegungsdaten_AV!$B:$B,$A2965,Anlagenbewegungsdaten_AV!$D:$D),2)</f>
        <v>0</v>
      </c>
      <c r="Q2965" s="321">
        <f t="shared" si="105"/>
        <v>0</v>
      </c>
      <c r="S2965" s="324"/>
      <c r="T2965" s="317"/>
      <c r="U2965" s="325"/>
      <c r="V2965" s="325"/>
    </row>
    <row r="2966" spans="1:22" ht="15" customHeight="1" x14ac:dyDescent="0.25">
      <c r="A2966" s="129" t="s">
        <v>3029</v>
      </c>
      <c r="B2966" s="126" t="s">
        <v>2087</v>
      </c>
      <c r="C2966" s="127" t="s">
        <v>4025</v>
      </c>
      <c r="D2966" s="127" t="s">
        <v>806</v>
      </c>
      <c r="E2966" s="127" t="s">
        <v>2462</v>
      </c>
      <c r="F2966" s="128">
        <v>23.43</v>
      </c>
      <c r="G2966" s="128">
        <v>23.63</v>
      </c>
      <c r="H2966" s="128">
        <v>18.739999999999998</v>
      </c>
      <c r="I2966" s="311"/>
      <c r="J2966" s="319">
        <f>ROUND(SUMIF(Anlagenbewegungsdaten!B:B,A2966,Anlagenbewegungsdaten!C:C),3)</f>
        <v>0</v>
      </c>
      <c r="K2966" s="320">
        <f>ROUND(SUMIF(Anlagenbewegungsdaten!$B:$B,$A2966,Anlagenbewegungsdaten!$D:$D),2)</f>
        <v>0</v>
      </c>
      <c r="L2966" s="321">
        <f t="shared" si="104"/>
        <v>0</v>
      </c>
      <c r="M2966" s="341" t="s">
        <v>4950</v>
      </c>
      <c r="N2966" s="341" t="s">
        <v>4963</v>
      </c>
      <c r="O2966" s="323">
        <f>ROUND(SUMIF(Anlagenbewegungsdaten_AV!B:B,A2966,Anlagenbewegungsdaten_AV!C:C),3)</f>
        <v>0</v>
      </c>
      <c r="P2966" s="320">
        <f>ROUND(SUMIF(Anlagenbewegungsdaten_AV!$B:$B,$A2966,Anlagenbewegungsdaten_AV!$D:$D),2)</f>
        <v>0</v>
      </c>
      <c r="Q2966" s="321">
        <f t="shared" si="105"/>
        <v>0</v>
      </c>
      <c r="S2966" s="324"/>
      <c r="T2966" s="317"/>
      <c r="U2966" s="325"/>
      <c r="V2966" s="325"/>
    </row>
    <row r="2967" spans="1:22" ht="15" customHeight="1" x14ac:dyDescent="0.25">
      <c r="A2967" s="129" t="s">
        <v>3030</v>
      </c>
      <c r="B2967" s="126" t="s">
        <v>2087</v>
      </c>
      <c r="C2967" s="127" t="s">
        <v>4025</v>
      </c>
      <c r="D2967" s="127" t="s">
        <v>808</v>
      </c>
      <c r="E2967" s="127" t="s">
        <v>2465</v>
      </c>
      <c r="F2967" s="128">
        <v>26.4</v>
      </c>
      <c r="G2967" s="128">
        <v>26.599999999999998</v>
      </c>
      <c r="H2967" s="128">
        <v>21.12</v>
      </c>
      <c r="I2967" s="311"/>
      <c r="J2967" s="319">
        <f>ROUND(SUMIF(Anlagenbewegungsdaten!B:B,A2967,Anlagenbewegungsdaten!C:C),3)</f>
        <v>0</v>
      </c>
      <c r="K2967" s="320">
        <f>ROUND(SUMIF(Anlagenbewegungsdaten!$B:$B,$A2967,Anlagenbewegungsdaten!$D:$D),2)</f>
        <v>0</v>
      </c>
      <c r="L2967" s="321">
        <f t="shared" si="104"/>
        <v>0</v>
      </c>
      <c r="M2967" s="341" t="s">
        <v>4950</v>
      </c>
      <c r="N2967" s="341" t="s">
        <v>4963</v>
      </c>
      <c r="O2967" s="323">
        <f>ROUND(SUMIF(Anlagenbewegungsdaten_AV!B:B,A2967,Anlagenbewegungsdaten_AV!C:C),3)</f>
        <v>0</v>
      </c>
      <c r="P2967" s="320">
        <f>ROUND(SUMIF(Anlagenbewegungsdaten_AV!$B:$B,$A2967,Anlagenbewegungsdaten_AV!$D:$D),2)</f>
        <v>0</v>
      </c>
      <c r="Q2967" s="321">
        <f t="shared" si="105"/>
        <v>0</v>
      </c>
      <c r="S2967" s="324"/>
      <c r="T2967" s="317"/>
      <c r="U2967" s="325"/>
      <c r="V2967" s="325"/>
    </row>
    <row r="2968" spans="1:22" ht="15" customHeight="1" x14ac:dyDescent="0.25">
      <c r="A2968" s="129" t="s">
        <v>3031</v>
      </c>
      <c r="B2968" s="126" t="s">
        <v>2087</v>
      </c>
      <c r="C2968" s="127" t="s">
        <v>4025</v>
      </c>
      <c r="D2968" s="127" t="s">
        <v>810</v>
      </c>
      <c r="E2968" s="127" t="s">
        <v>2462</v>
      </c>
      <c r="F2968" s="128">
        <v>24.42</v>
      </c>
      <c r="G2968" s="128">
        <v>24.62</v>
      </c>
      <c r="H2968" s="128">
        <v>19.54</v>
      </c>
      <c r="I2968" s="311"/>
      <c r="J2968" s="319">
        <f>ROUND(SUMIF(Anlagenbewegungsdaten!B:B,A2968,Anlagenbewegungsdaten!C:C),3)</f>
        <v>0</v>
      </c>
      <c r="K2968" s="320">
        <f>ROUND(SUMIF(Anlagenbewegungsdaten!$B:$B,$A2968,Anlagenbewegungsdaten!$D:$D),2)</f>
        <v>0</v>
      </c>
      <c r="L2968" s="321">
        <f t="shared" si="104"/>
        <v>0</v>
      </c>
      <c r="M2968" s="341" t="s">
        <v>4950</v>
      </c>
      <c r="N2968" s="341" t="s">
        <v>4963</v>
      </c>
      <c r="O2968" s="323">
        <f>ROUND(SUMIF(Anlagenbewegungsdaten_AV!B:B,A2968,Anlagenbewegungsdaten_AV!C:C),3)</f>
        <v>0</v>
      </c>
      <c r="P2968" s="320">
        <f>ROUND(SUMIF(Anlagenbewegungsdaten_AV!$B:$B,$A2968,Anlagenbewegungsdaten_AV!$D:$D),2)</f>
        <v>0</v>
      </c>
      <c r="Q2968" s="321">
        <f t="shared" si="105"/>
        <v>0</v>
      </c>
      <c r="S2968" s="324"/>
      <c r="T2968" s="317"/>
      <c r="U2968" s="325"/>
      <c r="V2968" s="325"/>
    </row>
    <row r="2969" spans="1:22" ht="15" customHeight="1" x14ac:dyDescent="0.25">
      <c r="A2969" s="129" t="s">
        <v>3032</v>
      </c>
      <c r="B2969" s="126" t="s">
        <v>2087</v>
      </c>
      <c r="C2969" s="127" t="s">
        <v>4025</v>
      </c>
      <c r="D2969" s="127" t="s">
        <v>812</v>
      </c>
      <c r="E2969" s="127" t="s">
        <v>2465</v>
      </c>
      <c r="F2969" s="128">
        <v>27.39</v>
      </c>
      <c r="G2969" s="128">
        <v>27.59</v>
      </c>
      <c r="H2969" s="128">
        <v>21.91</v>
      </c>
      <c r="I2969" s="311"/>
      <c r="J2969" s="319">
        <f>ROUND(SUMIF(Anlagenbewegungsdaten!B:B,A2969,Anlagenbewegungsdaten!C:C),3)</f>
        <v>0</v>
      </c>
      <c r="K2969" s="320">
        <f>ROUND(SUMIF(Anlagenbewegungsdaten!$B:$B,$A2969,Anlagenbewegungsdaten!$D:$D),2)</f>
        <v>0</v>
      </c>
      <c r="L2969" s="321">
        <f t="shared" si="104"/>
        <v>0</v>
      </c>
      <c r="M2969" s="341" t="s">
        <v>4950</v>
      </c>
      <c r="N2969" s="341" t="s">
        <v>4963</v>
      </c>
      <c r="O2969" s="323">
        <f>ROUND(SUMIF(Anlagenbewegungsdaten_AV!B:B,A2969,Anlagenbewegungsdaten_AV!C:C),3)</f>
        <v>0</v>
      </c>
      <c r="P2969" s="320">
        <f>ROUND(SUMIF(Anlagenbewegungsdaten_AV!$B:$B,$A2969,Anlagenbewegungsdaten_AV!$D:$D),2)</f>
        <v>0</v>
      </c>
      <c r="Q2969" s="321">
        <f t="shared" si="105"/>
        <v>0</v>
      </c>
      <c r="S2969" s="324"/>
      <c r="T2969" s="317"/>
      <c r="U2969" s="325"/>
      <c r="V2969" s="325"/>
    </row>
    <row r="2970" spans="1:22" ht="15" customHeight="1" x14ac:dyDescent="0.25">
      <c r="A2970" s="129" t="s">
        <v>3033</v>
      </c>
      <c r="B2970" s="126" t="s">
        <v>2087</v>
      </c>
      <c r="C2970" s="127" t="s">
        <v>4025</v>
      </c>
      <c r="D2970" s="127" t="s">
        <v>814</v>
      </c>
      <c r="E2970" s="127" t="s">
        <v>2462</v>
      </c>
      <c r="F2970" s="128">
        <v>25.41</v>
      </c>
      <c r="G2970" s="128">
        <v>25.61</v>
      </c>
      <c r="H2970" s="128">
        <v>20.329999999999998</v>
      </c>
      <c r="I2970" s="311"/>
      <c r="J2970" s="319">
        <f>ROUND(SUMIF(Anlagenbewegungsdaten!B:B,A2970,Anlagenbewegungsdaten!C:C),3)</f>
        <v>0</v>
      </c>
      <c r="K2970" s="320">
        <f>ROUND(SUMIF(Anlagenbewegungsdaten!$B:$B,$A2970,Anlagenbewegungsdaten!$D:$D),2)</f>
        <v>0</v>
      </c>
      <c r="L2970" s="321">
        <f t="shared" si="104"/>
        <v>0</v>
      </c>
      <c r="M2970" s="341" t="s">
        <v>4950</v>
      </c>
      <c r="N2970" s="341" t="s">
        <v>4963</v>
      </c>
      <c r="O2970" s="323">
        <f>ROUND(SUMIF(Anlagenbewegungsdaten_AV!B:B,A2970,Anlagenbewegungsdaten_AV!C:C),3)</f>
        <v>0</v>
      </c>
      <c r="P2970" s="320">
        <f>ROUND(SUMIF(Anlagenbewegungsdaten_AV!$B:$B,$A2970,Anlagenbewegungsdaten_AV!$D:$D),2)</f>
        <v>0</v>
      </c>
      <c r="Q2970" s="321">
        <f t="shared" si="105"/>
        <v>0</v>
      </c>
      <c r="S2970" s="324"/>
      <c r="T2970" s="317"/>
      <c r="U2970" s="325"/>
      <c r="V2970" s="325"/>
    </row>
    <row r="2971" spans="1:22" ht="15" customHeight="1" x14ac:dyDescent="0.25">
      <c r="A2971" s="129" t="s">
        <v>3034</v>
      </c>
      <c r="B2971" s="126" t="s">
        <v>2087</v>
      </c>
      <c r="C2971" s="127" t="s">
        <v>4025</v>
      </c>
      <c r="D2971" s="127" t="s">
        <v>816</v>
      </c>
      <c r="E2971" s="127" t="s">
        <v>2465</v>
      </c>
      <c r="F2971" s="128">
        <v>28.38</v>
      </c>
      <c r="G2971" s="128">
        <v>28.58</v>
      </c>
      <c r="H2971" s="128">
        <v>22.7</v>
      </c>
      <c r="I2971" s="311"/>
      <c r="J2971" s="319">
        <f>ROUND(SUMIF(Anlagenbewegungsdaten!B:B,A2971,Anlagenbewegungsdaten!C:C),3)</f>
        <v>0</v>
      </c>
      <c r="K2971" s="320">
        <f>ROUND(SUMIF(Anlagenbewegungsdaten!$B:$B,$A2971,Anlagenbewegungsdaten!$D:$D),2)</f>
        <v>0</v>
      </c>
      <c r="L2971" s="321">
        <f t="shared" si="104"/>
        <v>0</v>
      </c>
      <c r="M2971" s="341" t="s">
        <v>4950</v>
      </c>
      <c r="N2971" s="341" t="s">
        <v>4963</v>
      </c>
      <c r="O2971" s="323">
        <f>ROUND(SUMIF(Anlagenbewegungsdaten_AV!B:B,A2971,Anlagenbewegungsdaten_AV!C:C),3)</f>
        <v>0</v>
      </c>
      <c r="P2971" s="320">
        <f>ROUND(SUMIF(Anlagenbewegungsdaten_AV!$B:$B,$A2971,Anlagenbewegungsdaten_AV!$D:$D),2)</f>
        <v>0</v>
      </c>
      <c r="Q2971" s="321">
        <f t="shared" si="105"/>
        <v>0</v>
      </c>
      <c r="S2971" s="324"/>
      <c r="T2971" s="317"/>
      <c r="U2971" s="325"/>
      <c r="V2971" s="325"/>
    </row>
    <row r="2972" spans="1:22" ht="15" customHeight="1" x14ac:dyDescent="0.25">
      <c r="A2972" s="129" t="s">
        <v>3035</v>
      </c>
      <c r="B2972" s="126" t="s">
        <v>2087</v>
      </c>
      <c r="C2972" s="127" t="s">
        <v>4025</v>
      </c>
      <c r="D2972" s="127" t="s">
        <v>818</v>
      </c>
      <c r="E2972" s="127" t="s">
        <v>2462</v>
      </c>
      <c r="F2972" s="128">
        <v>26.4</v>
      </c>
      <c r="G2972" s="128">
        <v>26.599999999999998</v>
      </c>
      <c r="H2972" s="128">
        <v>21.12</v>
      </c>
      <c r="I2972" s="311"/>
      <c r="J2972" s="319">
        <f>ROUND(SUMIF(Anlagenbewegungsdaten!B:B,A2972,Anlagenbewegungsdaten!C:C),3)</f>
        <v>0</v>
      </c>
      <c r="K2972" s="320">
        <f>ROUND(SUMIF(Anlagenbewegungsdaten!$B:$B,$A2972,Anlagenbewegungsdaten!$D:$D),2)</f>
        <v>0</v>
      </c>
      <c r="L2972" s="321">
        <f t="shared" si="104"/>
        <v>0</v>
      </c>
      <c r="M2972" s="341" t="s">
        <v>4950</v>
      </c>
      <c r="N2972" s="341" t="s">
        <v>4963</v>
      </c>
      <c r="O2972" s="323">
        <f>ROUND(SUMIF(Anlagenbewegungsdaten_AV!B:B,A2972,Anlagenbewegungsdaten_AV!C:C),3)</f>
        <v>0</v>
      </c>
      <c r="P2972" s="320">
        <f>ROUND(SUMIF(Anlagenbewegungsdaten_AV!$B:$B,$A2972,Anlagenbewegungsdaten_AV!$D:$D),2)</f>
        <v>0</v>
      </c>
      <c r="Q2972" s="321">
        <f t="shared" si="105"/>
        <v>0</v>
      </c>
      <c r="S2972" s="324"/>
      <c r="T2972" s="317"/>
      <c r="U2972" s="325"/>
      <c r="V2972" s="325"/>
    </row>
    <row r="2973" spans="1:22" ht="15" customHeight="1" x14ac:dyDescent="0.25">
      <c r="A2973" s="129" t="s">
        <v>3036</v>
      </c>
      <c r="B2973" s="126" t="s">
        <v>2087</v>
      </c>
      <c r="C2973" s="127" t="s">
        <v>4025</v>
      </c>
      <c r="D2973" s="127" t="s">
        <v>820</v>
      </c>
      <c r="E2973" s="127" t="s">
        <v>2465</v>
      </c>
      <c r="F2973" s="128">
        <v>29.37</v>
      </c>
      <c r="G2973" s="128">
        <v>29.57</v>
      </c>
      <c r="H2973" s="128">
        <v>23.5</v>
      </c>
      <c r="I2973" s="311"/>
      <c r="J2973" s="319">
        <f>ROUND(SUMIF(Anlagenbewegungsdaten!B:B,A2973,Anlagenbewegungsdaten!C:C),3)</f>
        <v>0</v>
      </c>
      <c r="K2973" s="320">
        <f>ROUND(SUMIF(Anlagenbewegungsdaten!$B:$B,$A2973,Anlagenbewegungsdaten!$D:$D),2)</f>
        <v>0</v>
      </c>
      <c r="L2973" s="321">
        <f t="shared" si="104"/>
        <v>0</v>
      </c>
      <c r="M2973" s="341" t="s">
        <v>4950</v>
      </c>
      <c r="N2973" s="341" t="s">
        <v>4963</v>
      </c>
      <c r="O2973" s="323">
        <f>ROUND(SUMIF(Anlagenbewegungsdaten_AV!B:B,A2973,Anlagenbewegungsdaten_AV!C:C),3)</f>
        <v>0</v>
      </c>
      <c r="P2973" s="320">
        <f>ROUND(SUMIF(Anlagenbewegungsdaten_AV!$B:$B,$A2973,Anlagenbewegungsdaten_AV!$D:$D),2)</f>
        <v>0</v>
      </c>
      <c r="Q2973" s="321">
        <f t="shared" si="105"/>
        <v>0</v>
      </c>
      <c r="S2973" s="324"/>
      <c r="T2973" s="317"/>
      <c r="U2973" s="325"/>
      <c r="V2973" s="325"/>
    </row>
    <row r="2974" spans="1:22" ht="15" customHeight="1" x14ac:dyDescent="0.25">
      <c r="A2974" s="129" t="s">
        <v>3037</v>
      </c>
      <c r="B2974" s="126" t="s">
        <v>2087</v>
      </c>
      <c r="C2974" s="127" t="s">
        <v>4025</v>
      </c>
      <c r="D2974" s="127" t="s">
        <v>822</v>
      </c>
      <c r="E2974" s="127" t="s">
        <v>2462</v>
      </c>
      <c r="F2974" s="128">
        <v>27.39</v>
      </c>
      <c r="G2974" s="128">
        <v>27.59</v>
      </c>
      <c r="H2974" s="128">
        <v>21.91</v>
      </c>
      <c r="I2974" s="311"/>
      <c r="J2974" s="319">
        <f>ROUND(SUMIF(Anlagenbewegungsdaten!B:B,A2974,Anlagenbewegungsdaten!C:C),3)</f>
        <v>0</v>
      </c>
      <c r="K2974" s="320">
        <f>ROUND(SUMIF(Anlagenbewegungsdaten!$B:$B,$A2974,Anlagenbewegungsdaten!$D:$D),2)</f>
        <v>0</v>
      </c>
      <c r="L2974" s="321">
        <f t="shared" si="104"/>
        <v>0</v>
      </c>
      <c r="M2974" s="341" t="s">
        <v>4950</v>
      </c>
      <c r="N2974" s="341" t="s">
        <v>4963</v>
      </c>
      <c r="O2974" s="323">
        <f>ROUND(SUMIF(Anlagenbewegungsdaten_AV!B:B,A2974,Anlagenbewegungsdaten_AV!C:C),3)</f>
        <v>0</v>
      </c>
      <c r="P2974" s="320">
        <f>ROUND(SUMIF(Anlagenbewegungsdaten_AV!$B:$B,$A2974,Anlagenbewegungsdaten_AV!$D:$D),2)</f>
        <v>0</v>
      </c>
      <c r="Q2974" s="321">
        <f t="shared" si="105"/>
        <v>0</v>
      </c>
      <c r="S2974" s="324"/>
      <c r="T2974" s="317"/>
      <c r="U2974" s="325"/>
      <c r="V2974" s="325"/>
    </row>
    <row r="2975" spans="1:22" ht="15" customHeight="1" x14ac:dyDescent="0.25">
      <c r="A2975" s="129" t="s">
        <v>3038</v>
      </c>
      <c r="B2975" s="126" t="s">
        <v>2087</v>
      </c>
      <c r="C2975" s="127" t="s">
        <v>4025</v>
      </c>
      <c r="D2975" s="127" t="s">
        <v>824</v>
      </c>
      <c r="E2975" s="127" t="s">
        <v>2465</v>
      </c>
      <c r="F2975" s="128">
        <v>30.36</v>
      </c>
      <c r="G2975" s="128">
        <v>30.56</v>
      </c>
      <c r="H2975" s="128">
        <v>24.29</v>
      </c>
      <c r="I2975" s="311"/>
      <c r="J2975" s="319">
        <f>ROUND(SUMIF(Anlagenbewegungsdaten!B:B,A2975,Anlagenbewegungsdaten!C:C),3)</f>
        <v>0</v>
      </c>
      <c r="K2975" s="320">
        <f>ROUND(SUMIF(Anlagenbewegungsdaten!$B:$B,$A2975,Anlagenbewegungsdaten!$D:$D),2)</f>
        <v>0</v>
      </c>
      <c r="L2975" s="321">
        <f t="shared" si="104"/>
        <v>0</v>
      </c>
      <c r="M2975" s="341" t="s">
        <v>4950</v>
      </c>
      <c r="N2975" s="341" t="s">
        <v>4963</v>
      </c>
      <c r="O2975" s="323">
        <f>ROUND(SUMIF(Anlagenbewegungsdaten_AV!B:B,A2975,Anlagenbewegungsdaten_AV!C:C),3)</f>
        <v>0</v>
      </c>
      <c r="P2975" s="320">
        <f>ROUND(SUMIF(Anlagenbewegungsdaten_AV!$B:$B,$A2975,Anlagenbewegungsdaten_AV!$D:$D),2)</f>
        <v>0</v>
      </c>
      <c r="Q2975" s="321">
        <f t="shared" si="105"/>
        <v>0</v>
      </c>
      <c r="S2975" s="324"/>
      <c r="T2975" s="317"/>
      <c r="U2975" s="325"/>
      <c r="V2975" s="325"/>
    </row>
    <row r="2976" spans="1:22" ht="15" customHeight="1" x14ac:dyDescent="0.25">
      <c r="A2976" s="129" t="s">
        <v>3039</v>
      </c>
      <c r="B2976" s="126" t="s">
        <v>2087</v>
      </c>
      <c r="C2976" s="127" t="s">
        <v>4025</v>
      </c>
      <c r="D2976" s="127" t="s">
        <v>826</v>
      </c>
      <c r="E2976" s="127" t="s">
        <v>2462</v>
      </c>
      <c r="F2976" s="128">
        <v>12.54</v>
      </c>
      <c r="G2976" s="128">
        <v>12.739999999999998</v>
      </c>
      <c r="H2976" s="128">
        <v>10.029999999999999</v>
      </c>
      <c r="I2976" s="311"/>
      <c r="J2976" s="319">
        <f>ROUND(SUMIF(Anlagenbewegungsdaten!B:B,A2976,Anlagenbewegungsdaten!C:C),3)</f>
        <v>0</v>
      </c>
      <c r="K2976" s="320">
        <f>ROUND(SUMIF(Anlagenbewegungsdaten!$B:$B,$A2976,Anlagenbewegungsdaten!$D:$D),2)</f>
        <v>0</v>
      </c>
      <c r="L2976" s="321">
        <f t="shared" si="104"/>
        <v>0</v>
      </c>
      <c r="M2976" s="341" t="s">
        <v>4950</v>
      </c>
      <c r="N2976" s="341" t="s">
        <v>4963</v>
      </c>
      <c r="O2976" s="323">
        <f>ROUND(SUMIF(Anlagenbewegungsdaten_AV!B:B,A2976,Anlagenbewegungsdaten_AV!C:C),3)</f>
        <v>0</v>
      </c>
      <c r="P2976" s="320">
        <f>ROUND(SUMIF(Anlagenbewegungsdaten_AV!$B:$B,$A2976,Anlagenbewegungsdaten_AV!$D:$D),2)</f>
        <v>0</v>
      </c>
      <c r="Q2976" s="321">
        <f t="shared" si="105"/>
        <v>0</v>
      </c>
      <c r="S2976" s="324"/>
      <c r="T2976" s="317"/>
      <c r="U2976" s="325"/>
      <c r="V2976" s="325"/>
    </row>
    <row r="2977" spans="1:22" ht="15" customHeight="1" x14ac:dyDescent="0.25">
      <c r="A2977" s="129" t="s">
        <v>3040</v>
      </c>
      <c r="B2977" s="126" t="s">
        <v>2087</v>
      </c>
      <c r="C2977" s="127" t="s">
        <v>4025</v>
      </c>
      <c r="D2977" s="127" t="s">
        <v>828</v>
      </c>
      <c r="E2977" s="127" t="s">
        <v>2465</v>
      </c>
      <c r="F2977" s="128">
        <v>15.51</v>
      </c>
      <c r="G2977" s="128">
        <v>15.709999999999999</v>
      </c>
      <c r="H2977" s="128">
        <v>12.41</v>
      </c>
      <c r="I2977" s="311"/>
      <c r="J2977" s="319">
        <f>ROUND(SUMIF(Anlagenbewegungsdaten!B:B,A2977,Anlagenbewegungsdaten!C:C),3)</f>
        <v>0</v>
      </c>
      <c r="K2977" s="320">
        <f>ROUND(SUMIF(Anlagenbewegungsdaten!$B:$B,$A2977,Anlagenbewegungsdaten!$D:$D),2)</f>
        <v>0</v>
      </c>
      <c r="L2977" s="321">
        <f t="shared" si="104"/>
        <v>0</v>
      </c>
      <c r="M2977" s="341" t="s">
        <v>4950</v>
      </c>
      <c r="N2977" s="341" t="s">
        <v>4963</v>
      </c>
      <c r="O2977" s="323">
        <f>ROUND(SUMIF(Anlagenbewegungsdaten_AV!B:B,A2977,Anlagenbewegungsdaten_AV!C:C),3)</f>
        <v>0</v>
      </c>
      <c r="P2977" s="320">
        <f>ROUND(SUMIF(Anlagenbewegungsdaten_AV!$B:$B,$A2977,Anlagenbewegungsdaten_AV!$D:$D),2)</f>
        <v>0</v>
      </c>
      <c r="Q2977" s="321">
        <f t="shared" si="105"/>
        <v>0</v>
      </c>
      <c r="S2977" s="324"/>
      <c r="T2977" s="317"/>
      <c r="U2977" s="325"/>
      <c r="V2977" s="325"/>
    </row>
    <row r="2978" spans="1:22" ht="15" customHeight="1" x14ac:dyDescent="0.25">
      <c r="A2978" s="129" t="s">
        <v>3041</v>
      </c>
      <c r="B2978" s="126" t="s">
        <v>2087</v>
      </c>
      <c r="C2978" s="127" t="s">
        <v>4025</v>
      </c>
      <c r="D2978" s="127" t="s">
        <v>830</v>
      </c>
      <c r="E2978" s="127" t="s">
        <v>2462</v>
      </c>
      <c r="F2978" s="128">
        <v>13.53</v>
      </c>
      <c r="G2978" s="128">
        <v>13.729999999999999</v>
      </c>
      <c r="H2978" s="128">
        <v>10.82</v>
      </c>
      <c r="I2978" s="311"/>
      <c r="J2978" s="319">
        <f>ROUND(SUMIF(Anlagenbewegungsdaten!B:B,A2978,Anlagenbewegungsdaten!C:C),3)</f>
        <v>0</v>
      </c>
      <c r="K2978" s="320">
        <f>ROUND(SUMIF(Anlagenbewegungsdaten!$B:$B,$A2978,Anlagenbewegungsdaten!$D:$D),2)</f>
        <v>0</v>
      </c>
      <c r="L2978" s="321">
        <f t="shared" si="104"/>
        <v>0</v>
      </c>
      <c r="M2978" s="341" t="s">
        <v>4950</v>
      </c>
      <c r="N2978" s="341" t="s">
        <v>4963</v>
      </c>
      <c r="O2978" s="323">
        <f>ROUND(SUMIF(Anlagenbewegungsdaten_AV!B:B,A2978,Anlagenbewegungsdaten_AV!C:C),3)</f>
        <v>0</v>
      </c>
      <c r="P2978" s="320">
        <f>ROUND(SUMIF(Anlagenbewegungsdaten_AV!$B:$B,$A2978,Anlagenbewegungsdaten_AV!$D:$D),2)</f>
        <v>0</v>
      </c>
      <c r="Q2978" s="321">
        <f t="shared" si="105"/>
        <v>0</v>
      </c>
      <c r="S2978" s="324"/>
      <c r="T2978" s="317"/>
      <c r="U2978" s="325"/>
      <c r="V2978" s="325"/>
    </row>
    <row r="2979" spans="1:22" ht="15" customHeight="1" x14ac:dyDescent="0.25">
      <c r="A2979" s="129" t="s">
        <v>3042</v>
      </c>
      <c r="B2979" s="126" t="s">
        <v>2087</v>
      </c>
      <c r="C2979" s="127" t="s">
        <v>4025</v>
      </c>
      <c r="D2979" s="127" t="s">
        <v>832</v>
      </c>
      <c r="E2979" s="127" t="s">
        <v>2465</v>
      </c>
      <c r="F2979" s="128">
        <v>16.5</v>
      </c>
      <c r="G2979" s="128">
        <v>16.7</v>
      </c>
      <c r="H2979" s="128">
        <v>13.2</v>
      </c>
      <c r="I2979" s="311"/>
      <c r="J2979" s="319">
        <f>ROUND(SUMIF(Anlagenbewegungsdaten!B:B,A2979,Anlagenbewegungsdaten!C:C),3)</f>
        <v>0</v>
      </c>
      <c r="K2979" s="320">
        <f>ROUND(SUMIF(Anlagenbewegungsdaten!$B:$B,$A2979,Anlagenbewegungsdaten!$D:$D),2)</f>
        <v>0</v>
      </c>
      <c r="L2979" s="321">
        <f t="shared" si="104"/>
        <v>0</v>
      </c>
      <c r="M2979" s="341" t="s">
        <v>4950</v>
      </c>
      <c r="N2979" s="341" t="s">
        <v>4963</v>
      </c>
      <c r="O2979" s="323">
        <f>ROUND(SUMIF(Anlagenbewegungsdaten_AV!B:B,A2979,Anlagenbewegungsdaten_AV!C:C),3)</f>
        <v>0</v>
      </c>
      <c r="P2979" s="320">
        <f>ROUND(SUMIF(Anlagenbewegungsdaten_AV!$B:$B,$A2979,Anlagenbewegungsdaten_AV!$D:$D),2)</f>
        <v>0</v>
      </c>
      <c r="Q2979" s="321">
        <f t="shared" si="105"/>
        <v>0</v>
      </c>
      <c r="S2979" s="324"/>
      <c r="T2979" s="317"/>
      <c r="U2979" s="325"/>
      <c r="V2979" s="325"/>
    </row>
    <row r="2980" spans="1:22" ht="15" customHeight="1" x14ac:dyDescent="0.25">
      <c r="A2980" s="129" t="s">
        <v>3043</v>
      </c>
      <c r="B2980" s="126" t="s">
        <v>2087</v>
      </c>
      <c r="C2980" s="127" t="s">
        <v>4025</v>
      </c>
      <c r="D2980" s="127" t="s">
        <v>834</v>
      </c>
      <c r="E2980" s="127" t="s">
        <v>2462</v>
      </c>
      <c r="F2980" s="128">
        <v>18.48</v>
      </c>
      <c r="G2980" s="128">
        <v>18.68</v>
      </c>
      <c r="H2980" s="128">
        <v>14.78</v>
      </c>
      <c r="I2980" s="311"/>
      <c r="J2980" s="319">
        <f>ROUND(SUMIF(Anlagenbewegungsdaten!B:B,A2980,Anlagenbewegungsdaten!C:C),3)</f>
        <v>0</v>
      </c>
      <c r="K2980" s="320">
        <f>ROUND(SUMIF(Anlagenbewegungsdaten!$B:$B,$A2980,Anlagenbewegungsdaten!$D:$D),2)</f>
        <v>0</v>
      </c>
      <c r="L2980" s="321">
        <f t="shared" si="104"/>
        <v>0</v>
      </c>
      <c r="M2980" s="341" t="s">
        <v>4950</v>
      </c>
      <c r="N2980" s="341" t="s">
        <v>4963</v>
      </c>
      <c r="O2980" s="323">
        <f>ROUND(SUMIF(Anlagenbewegungsdaten_AV!B:B,A2980,Anlagenbewegungsdaten_AV!C:C),3)</f>
        <v>0</v>
      </c>
      <c r="P2980" s="320">
        <f>ROUND(SUMIF(Anlagenbewegungsdaten_AV!$B:$B,$A2980,Anlagenbewegungsdaten_AV!$D:$D),2)</f>
        <v>0</v>
      </c>
      <c r="Q2980" s="321">
        <f t="shared" si="105"/>
        <v>0</v>
      </c>
      <c r="S2980" s="324"/>
      <c r="T2980" s="317"/>
      <c r="U2980" s="325"/>
      <c r="V2980" s="325"/>
    </row>
    <row r="2981" spans="1:22" ht="15" customHeight="1" x14ac:dyDescent="0.25">
      <c r="A2981" s="129" t="s">
        <v>3044</v>
      </c>
      <c r="B2981" s="126" t="s">
        <v>2087</v>
      </c>
      <c r="C2981" s="127" t="s">
        <v>4025</v>
      </c>
      <c r="D2981" s="127" t="s">
        <v>836</v>
      </c>
      <c r="E2981" s="127" t="s">
        <v>2465</v>
      </c>
      <c r="F2981" s="128">
        <v>21.45</v>
      </c>
      <c r="G2981" s="128">
        <v>21.65</v>
      </c>
      <c r="H2981" s="128">
        <v>17.16</v>
      </c>
      <c r="I2981" s="311"/>
      <c r="J2981" s="319">
        <f>ROUND(SUMIF(Anlagenbewegungsdaten!B:B,A2981,Anlagenbewegungsdaten!C:C),3)</f>
        <v>0</v>
      </c>
      <c r="K2981" s="320">
        <f>ROUND(SUMIF(Anlagenbewegungsdaten!$B:$B,$A2981,Anlagenbewegungsdaten!$D:$D),2)</f>
        <v>0</v>
      </c>
      <c r="L2981" s="321">
        <f t="shared" si="104"/>
        <v>0</v>
      </c>
      <c r="M2981" s="341" t="s">
        <v>4950</v>
      </c>
      <c r="N2981" s="341" t="s">
        <v>4963</v>
      </c>
      <c r="O2981" s="323">
        <f>ROUND(SUMIF(Anlagenbewegungsdaten_AV!B:B,A2981,Anlagenbewegungsdaten_AV!C:C),3)</f>
        <v>0</v>
      </c>
      <c r="P2981" s="320">
        <f>ROUND(SUMIF(Anlagenbewegungsdaten_AV!$B:$B,$A2981,Anlagenbewegungsdaten_AV!$D:$D),2)</f>
        <v>0</v>
      </c>
      <c r="Q2981" s="321">
        <f t="shared" si="105"/>
        <v>0</v>
      </c>
      <c r="S2981" s="324"/>
      <c r="T2981" s="317"/>
      <c r="U2981" s="325"/>
      <c r="V2981" s="325"/>
    </row>
    <row r="2982" spans="1:22" ht="15" customHeight="1" x14ac:dyDescent="0.25">
      <c r="A2982" s="129" t="s">
        <v>3045</v>
      </c>
      <c r="B2982" s="126" t="s">
        <v>2087</v>
      </c>
      <c r="C2982" s="127" t="s">
        <v>4025</v>
      </c>
      <c r="D2982" s="127" t="s">
        <v>838</v>
      </c>
      <c r="E2982" s="127" t="s">
        <v>2462</v>
      </c>
      <c r="F2982" s="128">
        <v>19.47</v>
      </c>
      <c r="G2982" s="128">
        <v>19.669999999999998</v>
      </c>
      <c r="H2982" s="128">
        <v>15.58</v>
      </c>
      <c r="I2982" s="311"/>
      <c r="J2982" s="319">
        <f>ROUND(SUMIF(Anlagenbewegungsdaten!B:B,A2982,Anlagenbewegungsdaten!C:C),3)</f>
        <v>0</v>
      </c>
      <c r="K2982" s="320">
        <f>ROUND(SUMIF(Anlagenbewegungsdaten!$B:$B,$A2982,Anlagenbewegungsdaten!$D:$D),2)</f>
        <v>0</v>
      </c>
      <c r="L2982" s="321">
        <f t="shared" si="104"/>
        <v>0</v>
      </c>
      <c r="M2982" s="341" t="s">
        <v>4950</v>
      </c>
      <c r="N2982" s="341" t="s">
        <v>4963</v>
      </c>
      <c r="O2982" s="323">
        <f>ROUND(SUMIF(Anlagenbewegungsdaten_AV!B:B,A2982,Anlagenbewegungsdaten_AV!C:C),3)</f>
        <v>0</v>
      </c>
      <c r="P2982" s="320">
        <f>ROUND(SUMIF(Anlagenbewegungsdaten_AV!$B:$B,$A2982,Anlagenbewegungsdaten_AV!$D:$D),2)</f>
        <v>0</v>
      </c>
      <c r="Q2982" s="321">
        <f t="shared" si="105"/>
        <v>0</v>
      </c>
      <c r="S2982" s="324"/>
      <c r="T2982" s="317"/>
      <c r="U2982" s="325"/>
      <c r="V2982" s="325"/>
    </row>
    <row r="2983" spans="1:22" ht="15" customHeight="1" x14ac:dyDescent="0.25">
      <c r="A2983" s="129" t="s">
        <v>3046</v>
      </c>
      <c r="B2983" s="126" t="s">
        <v>2087</v>
      </c>
      <c r="C2983" s="127" t="s">
        <v>4025</v>
      </c>
      <c r="D2983" s="127" t="s">
        <v>840</v>
      </c>
      <c r="E2983" s="127" t="s">
        <v>2465</v>
      </c>
      <c r="F2983" s="128">
        <v>22.44</v>
      </c>
      <c r="G2983" s="128">
        <v>22.64</v>
      </c>
      <c r="H2983" s="128">
        <v>17.95</v>
      </c>
      <c r="I2983" s="311"/>
      <c r="J2983" s="319">
        <f>ROUND(SUMIF(Anlagenbewegungsdaten!B:B,A2983,Anlagenbewegungsdaten!C:C),3)</f>
        <v>0</v>
      </c>
      <c r="K2983" s="320">
        <f>ROUND(SUMIF(Anlagenbewegungsdaten!$B:$B,$A2983,Anlagenbewegungsdaten!$D:$D),2)</f>
        <v>0</v>
      </c>
      <c r="L2983" s="321">
        <f t="shared" si="104"/>
        <v>0</v>
      </c>
      <c r="M2983" s="341" t="s">
        <v>4950</v>
      </c>
      <c r="N2983" s="341" t="s">
        <v>4963</v>
      </c>
      <c r="O2983" s="323">
        <f>ROUND(SUMIF(Anlagenbewegungsdaten_AV!B:B,A2983,Anlagenbewegungsdaten_AV!C:C),3)</f>
        <v>0</v>
      </c>
      <c r="P2983" s="320">
        <f>ROUND(SUMIF(Anlagenbewegungsdaten_AV!$B:$B,$A2983,Anlagenbewegungsdaten_AV!$D:$D),2)</f>
        <v>0</v>
      </c>
      <c r="Q2983" s="321">
        <f t="shared" si="105"/>
        <v>0</v>
      </c>
      <c r="S2983" s="324"/>
      <c r="T2983" s="317"/>
      <c r="U2983" s="325"/>
      <c r="V2983" s="325"/>
    </row>
    <row r="2984" spans="1:22" ht="15" customHeight="1" x14ac:dyDescent="0.25">
      <c r="A2984" s="129" t="s">
        <v>3047</v>
      </c>
      <c r="B2984" s="126" t="s">
        <v>2087</v>
      </c>
      <c r="C2984" s="127" t="s">
        <v>4025</v>
      </c>
      <c r="D2984" s="127" t="s">
        <v>842</v>
      </c>
      <c r="E2984" s="127" t="s">
        <v>2462</v>
      </c>
      <c r="F2984" s="128">
        <v>19.47</v>
      </c>
      <c r="G2984" s="128">
        <v>19.669999999999998</v>
      </c>
      <c r="H2984" s="128">
        <v>15.58</v>
      </c>
      <c r="I2984" s="311"/>
      <c r="J2984" s="319">
        <f>ROUND(SUMIF(Anlagenbewegungsdaten!B:B,A2984,Anlagenbewegungsdaten!C:C),3)</f>
        <v>0</v>
      </c>
      <c r="K2984" s="320">
        <f>ROUND(SUMIF(Anlagenbewegungsdaten!$B:$B,$A2984,Anlagenbewegungsdaten!$D:$D),2)</f>
        <v>0</v>
      </c>
      <c r="L2984" s="321">
        <f t="shared" si="104"/>
        <v>0</v>
      </c>
      <c r="M2984" s="341" t="s">
        <v>4950</v>
      </c>
      <c r="N2984" s="341" t="s">
        <v>4963</v>
      </c>
      <c r="O2984" s="323">
        <f>ROUND(SUMIF(Anlagenbewegungsdaten_AV!B:B,A2984,Anlagenbewegungsdaten_AV!C:C),3)</f>
        <v>0</v>
      </c>
      <c r="P2984" s="320">
        <f>ROUND(SUMIF(Anlagenbewegungsdaten_AV!$B:$B,$A2984,Anlagenbewegungsdaten_AV!$D:$D),2)</f>
        <v>0</v>
      </c>
      <c r="Q2984" s="321">
        <f t="shared" si="105"/>
        <v>0</v>
      </c>
      <c r="S2984" s="324"/>
      <c r="T2984" s="317"/>
      <c r="U2984" s="325"/>
      <c r="V2984" s="325"/>
    </row>
    <row r="2985" spans="1:22" ht="15" customHeight="1" x14ac:dyDescent="0.25">
      <c r="A2985" s="129" t="s">
        <v>3048</v>
      </c>
      <c r="B2985" s="126" t="s">
        <v>2087</v>
      </c>
      <c r="C2985" s="127" t="s">
        <v>4025</v>
      </c>
      <c r="D2985" s="127" t="s">
        <v>844</v>
      </c>
      <c r="E2985" s="127" t="s">
        <v>2465</v>
      </c>
      <c r="F2985" s="128">
        <v>22.44</v>
      </c>
      <c r="G2985" s="128">
        <v>22.64</v>
      </c>
      <c r="H2985" s="128">
        <v>17.95</v>
      </c>
      <c r="I2985" s="311"/>
      <c r="J2985" s="319">
        <f>ROUND(SUMIF(Anlagenbewegungsdaten!B:B,A2985,Anlagenbewegungsdaten!C:C),3)</f>
        <v>0</v>
      </c>
      <c r="K2985" s="320">
        <f>ROUND(SUMIF(Anlagenbewegungsdaten!$B:$B,$A2985,Anlagenbewegungsdaten!$D:$D),2)</f>
        <v>0</v>
      </c>
      <c r="L2985" s="321">
        <f t="shared" si="104"/>
        <v>0</v>
      </c>
      <c r="M2985" s="341" t="s">
        <v>4950</v>
      </c>
      <c r="N2985" s="341" t="s">
        <v>4963</v>
      </c>
      <c r="O2985" s="323">
        <f>ROUND(SUMIF(Anlagenbewegungsdaten_AV!B:B,A2985,Anlagenbewegungsdaten_AV!C:C),3)</f>
        <v>0</v>
      </c>
      <c r="P2985" s="320">
        <f>ROUND(SUMIF(Anlagenbewegungsdaten_AV!$B:$B,$A2985,Anlagenbewegungsdaten_AV!$D:$D),2)</f>
        <v>0</v>
      </c>
      <c r="Q2985" s="321">
        <f t="shared" si="105"/>
        <v>0</v>
      </c>
      <c r="S2985" s="324"/>
      <c r="T2985" s="317"/>
      <c r="U2985" s="325"/>
      <c r="V2985" s="325"/>
    </row>
    <row r="2986" spans="1:22" ht="15" customHeight="1" x14ac:dyDescent="0.25">
      <c r="A2986" s="129" t="s">
        <v>3049</v>
      </c>
      <c r="B2986" s="126" t="s">
        <v>2087</v>
      </c>
      <c r="C2986" s="127" t="s">
        <v>4025</v>
      </c>
      <c r="D2986" s="127" t="s">
        <v>846</v>
      </c>
      <c r="E2986" s="127" t="s">
        <v>2462</v>
      </c>
      <c r="F2986" s="128">
        <v>20.46</v>
      </c>
      <c r="G2986" s="128">
        <v>20.66</v>
      </c>
      <c r="H2986" s="128">
        <v>16.37</v>
      </c>
      <c r="I2986" s="311"/>
      <c r="J2986" s="319">
        <f>ROUND(SUMIF(Anlagenbewegungsdaten!B:B,A2986,Anlagenbewegungsdaten!C:C),3)</f>
        <v>0</v>
      </c>
      <c r="K2986" s="320">
        <f>ROUND(SUMIF(Anlagenbewegungsdaten!$B:$B,$A2986,Anlagenbewegungsdaten!$D:$D),2)</f>
        <v>0</v>
      </c>
      <c r="L2986" s="321">
        <f t="shared" si="104"/>
        <v>0</v>
      </c>
      <c r="M2986" s="341" t="s">
        <v>4950</v>
      </c>
      <c r="N2986" s="341" t="s">
        <v>4963</v>
      </c>
      <c r="O2986" s="323">
        <f>ROUND(SUMIF(Anlagenbewegungsdaten_AV!B:B,A2986,Anlagenbewegungsdaten_AV!C:C),3)</f>
        <v>0</v>
      </c>
      <c r="P2986" s="320">
        <f>ROUND(SUMIF(Anlagenbewegungsdaten_AV!$B:$B,$A2986,Anlagenbewegungsdaten_AV!$D:$D),2)</f>
        <v>0</v>
      </c>
      <c r="Q2986" s="321">
        <f t="shared" si="105"/>
        <v>0</v>
      </c>
      <c r="S2986" s="324"/>
      <c r="T2986" s="317"/>
      <c r="U2986" s="325"/>
      <c r="V2986" s="325"/>
    </row>
    <row r="2987" spans="1:22" ht="15" customHeight="1" x14ac:dyDescent="0.25">
      <c r="A2987" s="129" t="s">
        <v>3050</v>
      </c>
      <c r="B2987" s="126" t="s">
        <v>2087</v>
      </c>
      <c r="C2987" s="127" t="s">
        <v>4025</v>
      </c>
      <c r="D2987" s="127" t="s">
        <v>848</v>
      </c>
      <c r="E2987" s="127" t="s">
        <v>2465</v>
      </c>
      <c r="F2987" s="128">
        <v>23.43</v>
      </c>
      <c r="G2987" s="128">
        <v>23.63</v>
      </c>
      <c r="H2987" s="128">
        <v>18.739999999999998</v>
      </c>
      <c r="I2987" s="311"/>
      <c r="J2987" s="319">
        <f>ROUND(SUMIF(Anlagenbewegungsdaten!B:B,A2987,Anlagenbewegungsdaten!C:C),3)</f>
        <v>0</v>
      </c>
      <c r="K2987" s="320">
        <f>ROUND(SUMIF(Anlagenbewegungsdaten!$B:$B,$A2987,Anlagenbewegungsdaten!$D:$D),2)</f>
        <v>0</v>
      </c>
      <c r="L2987" s="321">
        <f t="shared" si="104"/>
        <v>0</v>
      </c>
      <c r="M2987" s="341" t="s">
        <v>4950</v>
      </c>
      <c r="N2987" s="341" t="s">
        <v>4963</v>
      </c>
      <c r="O2987" s="323">
        <f>ROUND(SUMIF(Anlagenbewegungsdaten_AV!B:B,A2987,Anlagenbewegungsdaten_AV!C:C),3)</f>
        <v>0</v>
      </c>
      <c r="P2987" s="320">
        <f>ROUND(SUMIF(Anlagenbewegungsdaten_AV!$B:$B,$A2987,Anlagenbewegungsdaten_AV!$D:$D),2)</f>
        <v>0</v>
      </c>
      <c r="Q2987" s="321">
        <f t="shared" si="105"/>
        <v>0</v>
      </c>
      <c r="S2987" s="324"/>
      <c r="T2987" s="317"/>
      <c r="U2987" s="325"/>
      <c r="V2987" s="325"/>
    </row>
    <row r="2988" spans="1:22" ht="15" customHeight="1" x14ac:dyDescent="0.25">
      <c r="A2988" s="129" t="s">
        <v>3051</v>
      </c>
      <c r="B2988" s="126" t="s">
        <v>2087</v>
      </c>
      <c r="C2988" s="127" t="s">
        <v>4025</v>
      </c>
      <c r="D2988" s="127" t="s">
        <v>850</v>
      </c>
      <c r="E2988" s="127" t="s">
        <v>2462</v>
      </c>
      <c r="F2988" s="128">
        <v>21.45</v>
      </c>
      <c r="G2988" s="128">
        <v>21.65</v>
      </c>
      <c r="H2988" s="128">
        <v>17.16</v>
      </c>
      <c r="I2988" s="311"/>
      <c r="J2988" s="319">
        <f>ROUND(SUMIF(Anlagenbewegungsdaten!B:B,A2988,Anlagenbewegungsdaten!C:C),3)</f>
        <v>0</v>
      </c>
      <c r="K2988" s="320">
        <f>ROUND(SUMIF(Anlagenbewegungsdaten!$B:$B,$A2988,Anlagenbewegungsdaten!$D:$D),2)</f>
        <v>0</v>
      </c>
      <c r="L2988" s="321">
        <f t="shared" si="104"/>
        <v>0</v>
      </c>
      <c r="M2988" s="341" t="s">
        <v>4950</v>
      </c>
      <c r="N2988" s="341" t="s">
        <v>4963</v>
      </c>
      <c r="O2988" s="323">
        <f>ROUND(SUMIF(Anlagenbewegungsdaten_AV!B:B,A2988,Anlagenbewegungsdaten_AV!C:C),3)</f>
        <v>0</v>
      </c>
      <c r="P2988" s="320">
        <f>ROUND(SUMIF(Anlagenbewegungsdaten_AV!$B:$B,$A2988,Anlagenbewegungsdaten_AV!$D:$D),2)</f>
        <v>0</v>
      </c>
      <c r="Q2988" s="321">
        <f t="shared" si="105"/>
        <v>0</v>
      </c>
      <c r="S2988" s="324"/>
      <c r="T2988" s="317"/>
      <c r="U2988" s="325"/>
      <c r="V2988" s="325"/>
    </row>
    <row r="2989" spans="1:22" ht="15" customHeight="1" x14ac:dyDescent="0.25">
      <c r="A2989" s="129" t="s">
        <v>3052</v>
      </c>
      <c r="B2989" s="126" t="s">
        <v>2087</v>
      </c>
      <c r="C2989" s="127" t="s">
        <v>4025</v>
      </c>
      <c r="D2989" s="127" t="s">
        <v>852</v>
      </c>
      <c r="E2989" s="127" t="s">
        <v>2465</v>
      </c>
      <c r="F2989" s="128">
        <v>24.42</v>
      </c>
      <c r="G2989" s="128">
        <v>24.62</v>
      </c>
      <c r="H2989" s="128">
        <v>19.54</v>
      </c>
      <c r="I2989" s="311"/>
      <c r="J2989" s="319">
        <f>ROUND(SUMIF(Anlagenbewegungsdaten!B:B,A2989,Anlagenbewegungsdaten!C:C),3)</f>
        <v>0</v>
      </c>
      <c r="K2989" s="320">
        <f>ROUND(SUMIF(Anlagenbewegungsdaten!$B:$B,$A2989,Anlagenbewegungsdaten!$D:$D),2)</f>
        <v>0</v>
      </c>
      <c r="L2989" s="321">
        <f t="shared" si="104"/>
        <v>0</v>
      </c>
      <c r="M2989" s="341" t="s">
        <v>4950</v>
      </c>
      <c r="N2989" s="341" t="s">
        <v>4963</v>
      </c>
      <c r="O2989" s="323">
        <f>ROUND(SUMIF(Anlagenbewegungsdaten_AV!B:B,A2989,Anlagenbewegungsdaten_AV!C:C),3)</f>
        <v>0</v>
      </c>
      <c r="P2989" s="320">
        <f>ROUND(SUMIF(Anlagenbewegungsdaten_AV!$B:$B,$A2989,Anlagenbewegungsdaten_AV!$D:$D),2)</f>
        <v>0</v>
      </c>
      <c r="Q2989" s="321">
        <f t="shared" si="105"/>
        <v>0</v>
      </c>
      <c r="S2989" s="324"/>
      <c r="T2989" s="317"/>
      <c r="U2989" s="325"/>
      <c r="V2989" s="325"/>
    </row>
    <row r="2990" spans="1:22" ht="15" customHeight="1" x14ac:dyDescent="0.25">
      <c r="A2990" s="129" t="s">
        <v>3053</v>
      </c>
      <c r="B2990" s="126" t="s">
        <v>2087</v>
      </c>
      <c r="C2990" s="127" t="s">
        <v>4025</v>
      </c>
      <c r="D2990" s="127" t="s">
        <v>854</v>
      </c>
      <c r="E2990" s="127" t="s">
        <v>2462</v>
      </c>
      <c r="F2990" s="128">
        <v>22.44</v>
      </c>
      <c r="G2990" s="128">
        <v>22.64</v>
      </c>
      <c r="H2990" s="128">
        <v>17.95</v>
      </c>
      <c r="I2990" s="311"/>
      <c r="J2990" s="319">
        <f>ROUND(SUMIF(Anlagenbewegungsdaten!B:B,A2990,Anlagenbewegungsdaten!C:C),3)</f>
        <v>0</v>
      </c>
      <c r="K2990" s="320">
        <f>ROUND(SUMIF(Anlagenbewegungsdaten!$B:$B,$A2990,Anlagenbewegungsdaten!$D:$D),2)</f>
        <v>0</v>
      </c>
      <c r="L2990" s="321">
        <f t="shared" si="104"/>
        <v>0</v>
      </c>
      <c r="M2990" s="341" t="s">
        <v>4950</v>
      </c>
      <c r="N2990" s="341" t="s">
        <v>4963</v>
      </c>
      <c r="O2990" s="323">
        <f>ROUND(SUMIF(Anlagenbewegungsdaten_AV!B:B,A2990,Anlagenbewegungsdaten_AV!C:C),3)</f>
        <v>0</v>
      </c>
      <c r="P2990" s="320">
        <f>ROUND(SUMIF(Anlagenbewegungsdaten_AV!$B:$B,$A2990,Anlagenbewegungsdaten_AV!$D:$D),2)</f>
        <v>0</v>
      </c>
      <c r="Q2990" s="321">
        <f t="shared" si="105"/>
        <v>0</v>
      </c>
      <c r="S2990" s="324"/>
      <c r="T2990" s="317"/>
      <c r="U2990" s="325"/>
      <c r="V2990" s="325"/>
    </row>
    <row r="2991" spans="1:22" ht="15" customHeight="1" x14ac:dyDescent="0.25">
      <c r="A2991" s="129" t="s">
        <v>3054</v>
      </c>
      <c r="B2991" s="126" t="s">
        <v>2087</v>
      </c>
      <c r="C2991" s="127" t="s">
        <v>4025</v>
      </c>
      <c r="D2991" s="127" t="s">
        <v>856</v>
      </c>
      <c r="E2991" s="127" t="s">
        <v>2465</v>
      </c>
      <c r="F2991" s="128">
        <v>25.41</v>
      </c>
      <c r="G2991" s="128">
        <v>25.61</v>
      </c>
      <c r="H2991" s="128">
        <v>20.329999999999998</v>
      </c>
      <c r="I2991" s="311"/>
      <c r="J2991" s="319">
        <f>ROUND(SUMIF(Anlagenbewegungsdaten!B:B,A2991,Anlagenbewegungsdaten!C:C),3)</f>
        <v>0</v>
      </c>
      <c r="K2991" s="320">
        <f>ROUND(SUMIF(Anlagenbewegungsdaten!$B:$B,$A2991,Anlagenbewegungsdaten!$D:$D),2)</f>
        <v>0</v>
      </c>
      <c r="L2991" s="321">
        <f t="shared" si="104"/>
        <v>0</v>
      </c>
      <c r="M2991" s="341" t="s">
        <v>4950</v>
      </c>
      <c r="N2991" s="341" t="s">
        <v>4963</v>
      </c>
      <c r="O2991" s="323">
        <f>ROUND(SUMIF(Anlagenbewegungsdaten_AV!B:B,A2991,Anlagenbewegungsdaten_AV!C:C),3)</f>
        <v>0</v>
      </c>
      <c r="P2991" s="320">
        <f>ROUND(SUMIF(Anlagenbewegungsdaten_AV!$B:$B,$A2991,Anlagenbewegungsdaten_AV!$D:$D),2)</f>
        <v>0</v>
      </c>
      <c r="Q2991" s="321">
        <f t="shared" si="105"/>
        <v>0</v>
      </c>
      <c r="S2991" s="324"/>
      <c r="T2991" s="317"/>
      <c r="U2991" s="325"/>
      <c r="V2991" s="325"/>
    </row>
    <row r="2992" spans="1:22" ht="15" customHeight="1" x14ac:dyDescent="0.25">
      <c r="A2992" s="129" t="s">
        <v>3055</v>
      </c>
      <c r="B2992" s="126" t="s">
        <v>2087</v>
      </c>
      <c r="C2992" s="127" t="s">
        <v>4025</v>
      </c>
      <c r="D2992" s="127" t="s">
        <v>858</v>
      </c>
      <c r="E2992" s="127" t="s">
        <v>2462</v>
      </c>
      <c r="F2992" s="128">
        <v>23.43</v>
      </c>
      <c r="G2992" s="128">
        <v>23.63</v>
      </c>
      <c r="H2992" s="128">
        <v>18.739999999999998</v>
      </c>
      <c r="I2992" s="311"/>
      <c r="J2992" s="319">
        <f>ROUND(SUMIF(Anlagenbewegungsdaten!B:B,A2992,Anlagenbewegungsdaten!C:C),3)</f>
        <v>0</v>
      </c>
      <c r="K2992" s="320">
        <f>ROUND(SUMIF(Anlagenbewegungsdaten!$B:$B,$A2992,Anlagenbewegungsdaten!$D:$D),2)</f>
        <v>0</v>
      </c>
      <c r="L2992" s="321">
        <f t="shared" si="104"/>
        <v>0</v>
      </c>
      <c r="M2992" s="341" t="s">
        <v>4950</v>
      </c>
      <c r="N2992" s="341" t="s">
        <v>4963</v>
      </c>
      <c r="O2992" s="323">
        <f>ROUND(SUMIF(Anlagenbewegungsdaten_AV!B:B,A2992,Anlagenbewegungsdaten_AV!C:C),3)</f>
        <v>0</v>
      </c>
      <c r="P2992" s="320">
        <f>ROUND(SUMIF(Anlagenbewegungsdaten_AV!$B:$B,$A2992,Anlagenbewegungsdaten_AV!$D:$D),2)</f>
        <v>0</v>
      </c>
      <c r="Q2992" s="321">
        <f t="shared" si="105"/>
        <v>0</v>
      </c>
      <c r="S2992" s="324"/>
      <c r="T2992" s="317"/>
      <c r="U2992" s="325"/>
      <c r="V2992" s="325"/>
    </row>
    <row r="2993" spans="1:22" ht="15" customHeight="1" x14ac:dyDescent="0.25">
      <c r="A2993" s="129" t="s">
        <v>3056</v>
      </c>
      <c r="B2993" s="126" t="s">
        <v>2087</v>
      </c>
      <c r="C2993" s="127" t="s">
        <v>4025</v>
      </c>
      <c r="D2993" s="127" t="s">
        <v>860</v>
      </c>
      <c r="E2993" s="127" t="s">
        <v>2465</v>
      </c>
      <c r="F2993" s="128">
        <v>26.4</v>
      </c>
      <c r="G2993" s="128">
        <v>26.599999999999998</v>
      </c>
      <c r="H2993" s="128">
        <v>21.12</v>
      </c>
      <c r="I2993" s="311"/>
      <c r="J2993" s="319">
        <f>ROUND(SUMIF(Anlagenbewegungsdaten!B:B,A2993,Anlagenbewegungsdaten!C:C),3)</f>
        <v>0</v>
      </c>
      <c r="K2993" s="320">
        <f>ROUND(SUMIF(Anlagenbewegungsdaten!$B:$B,$A2993,Anlagenbewegungsdaten!$D:$D),2)</f>
        <v>0</v>
      </c>
      <c r="L2993" s="321">
        <f t="shared" si="104"/>
        <v>0</v>
      </c>
      <c r="M2993" s="341" t="s">
        <v>4950</v>
      </c>
      <c r="N2993" s="341" t="s">
        <v>4963</v>
      </c>
      <c r="O2993" s="323">
        <f>ROUND(SUMIF(Anlagenbewegungsdaten_AV!B:B,A2993,Anlagenbewegungsdaten_AV!C:C),3)</f>
        <v>0</v>
      </c>
      <c r="P2993" s="320">
        <f>ROUND(SUMIF(Anlagenbewegungsdaten_AV!$B:$B,$A2993,Anlagenbewegungsdaten_AV!$D:$D),2)</f>
        <v>0</v>
      </c>
      <c r="Q2993" s="321">
        <f t="shared" si="105"/>
        <v>0</v>
      </c>
      <c r="S2993" s="324"/>
      <c r="T2993" s="317"/>
      <c r="U2993" s="325"/>
      <c r="V2993" s="325"/>
    </row>
    <row r="2994" spans="1:22" ht="15" customHeight="1" x14ac:dyDescent="0.25">
      <c r="A2994" s="129" t="s">
        <v>3057</v>
      </c>
      <c r="B2994" s="126" t="s">
        <v>2087</v>
      </c>
      <c r="C2994" s="127" t="s">
        <v>4025</v>
      </c>
      <c r="D2994" s="127" t="s">
        <v>862</v>
      </c>
      <c r="E2994" s="127" t="s">
        <v>2462</v>
      </c>
      <c r="F2994" s="128">
        <v>24.42</v>
      </c>
      <c r="G2994" s="128">
        <v>24.62</v>
      </c>
      <c r="H2994" s="128">
        <v>19.54</v>
      </c>
      <c r="I2994" s="311"/>
      <c r="J2994" s="319">
        <f>ROUND(SUMIF(Anlagenbewegungsdaten!B:B,A2994,Anlagenbewegungsdaten!C:C),3)</f>
        <v>0</v>
      </c>
      <c r="K2994" s="320">
        <f>ROUND(SUMIF(Anlagenbewegungsdaten!$B:$B,$A2994,Anlagenbewegungsdaten!$D:$D),2)</f>
        <v>0</v>
      </c>
      <c r="L2994" s="321">
        <f t="shared" si="104"/>
        <v>0</v>
      </c>
      <c r="M2994" s="341" t="s">
        <v>4950</v>
      </c>
      <c r="N2994" s="341" t="s">
        <v>4963</v>
      </c>
      <c r="O2994" s="323">
        <f>ROUND(SUMIF(Anlagenbewegungsdaten_AV!B:B,A2994,Anlagenbewegungsdaten_AV!C:C),3)</f>
        <v>0</v>
      </c>
      <c r="P2994" s="320">
        <f>ROUND(SUMIF(Anlagenbewegungsdaten_AV!$B:$B,$A2994,Anlagenbewegungsdaten_AV!$D:$D),2)</f>
        <v>0</v>
      </c>
      <c r="Q2994" s="321">
        <f t="shared" si="105"/>
        <v>0</v>
      </c>
      <c r="S2994" s="324"/>
      <c r="T2994" s="317"/>
      <c r="U2994" s="325"/>
      <c r="V2994" s="325"/>
    </row>
    <row r="2995" spans="1:22" ht="15" customHeight="1" x14ac:dyDescent="0.25">
      <c r="A2995" s="129" t="s">
        <v>3058</v>
      </c>
      <c r="B2995" s="126" t="s">
        <v>2087</v>
      </c>
      <c r="C2995" s="127" t="s">
        <v>4025</v>
      </c>
      <c r="D2995" s="127" t="s">
        <v>864</v>
      </c>
      <c r="E2995" s="127" t="s">
        <v>2465</v>
      </c>
      <c r="F2995" s="128">
        <v>27.39</v>
      </c>
      <c r="G2995" s="128">
        <v>27.59</v>
      </c>
      <c r="H2995" s="128">
        <v>21.91</v>
      </c>
      <c r="I2995" s="311"/>
      <c r="J2995" s="319">
        <f>ROUND(SUMIF(Anlagenbewegungsdaten!B:B,A2995,Anlagenbewegungsdaten!C:C),3)</f>
        <v>0</v>
      </c>
      <c r="K2995" s="320">
        <f>ROUND(SUMIF(Anlagenbewegungsdaten!$B:$B,$A2995,Anlagenbewegungsdaten!$D:$D),2)</f>
        <v>0</v>
      </c>
      <c r="L2995" s="321">
        <f t="shared" si="104"/>
        <v>0</v>
      </c>
      <c r="M2995" s="341" t="s">
        <v>4950</v>
      </c>
      <c r="N2995" s="341" t="s">
        <v>4963</v>
      </c>
      <c r="O2995" s="323">
        <f>ROUND(SUMIF(Anlagenbewegungsdaten_AV!B:B,A2995,Anlagenbewegungsdaten_AV!C:C),3)</f>
        <v>0</v>
      </c>
      <c r="P2995" s="320">
        <f>ROUND(SUMIF(Anlagenbewegungsdaten_AV!$B:$B,$A2995,Anlagenbewegungsdaten_AV!$D:$D),2)</f>
        <v>0</v>
      </c>
      <c r="Q2995" s="321">
        <f t="shared" si="105"/>
        <v>0</v>
      </c>
      <c r="S2995" s="324"/>
      <c r="T2995" s="317"/>
      <c r="U2995" s="325"/>
      <c r="V2995" s="325"/>
    </row>
    <row r="2996" spans="1:22" ht="15" customHeight="1" x14ac:dyDescent="0.25">
      <c r="A2996" s="129" t="s">
        <v>3059</v>
      </c>
      <c r="B2996" s="126" t="s">
        <v>2087</v>
      </c>
      <c r="C2996" s="127" t="s">
        <v>4025</v>
      </c>
      <c r="D2996" s="127" t="s">
        <v>866</v>
      </c>
      <c r="E2996" s="127" t="s">
        <v>2462</v>
      </c>
      <c r="F2996" s="128">
        <v>25.41</v>
      </c>
      <c r="G2996" s="128">
        <v>25.61</v>
      </c>
      <c r="H2996" s="128">
        <v>20.329999999999998</v>
      </c>
      <c r="I2996" s="311"/>
      <c r="J2996" s="319">
        <f>ROUND(SUMIF(Anlagenbewegungsdaten!B:B,A2996,Anlagenbewegungsdaten!C:C),3)</f>
        <v>0</v>
      </c>
      <c r="K2996" s="320">
        <f>ROUND(SUMIF(Anlagenbewegungsdaten!$B:$B,$A2996,Anlagenbewegungsdaten!$D:$D),2)</f>
        <v>0</v>
      </c>
      <c r="L2996" s="321">
        <f t="shared" si="104"/>
        <v>0</v>
      </c>
      <c r="M2996" s="341" t="s">
        <v>4950</v>
      </c>
      <c r="N2996" s="341" t="s">
        <v>4963</v>
      </c>
      <c r="O2996" s="323">
        <f>ROUND(SUMIF(Anlagenbewegungsdaten_AV!B:B,A2996,Anlagenbewegungsdaten_AV!C:C),3)</f>
        <v>0</v>
      </c>
      <c r="P2996" s="320">
        <f>ROUND(SUMIF(Anlagenbewegungsdaten_AV!$B:$B,$A2996,Anlagenbewegungsdaten_AV!$D:$D),2)</f>
        <v>0</v>
      </c>
      <c r="Q2996" s="321">
        <f t="shared" si="105"/>
        <v>0</v>
      </c>
      <c r="S2996" s="324"/>
      <c r="T2996" s="317"/>
      <c r="U2996" s="325"/>
      <c r="V2996" s="325"/>
    </row>
    <row r="2997" spans="1:22" ht="15" customHeight="1" x14ac:dyDescent="0.25">
      <c r="A2997" s="129" t="s">
        <v>3060</v>
      </c>
      <c r="B2997" s="126" t="s">
        <v>2087</v>
      </c>
      <c r="C2997" s="127" t="s">
        <v>4025</v>
      </c>
      <c r="D2997" s="127" t="s">
        <v>868</v>
      </c>
      <c r="E2997" s="127" t="s">
        <v>2465</v>
      </c>
      <c r="F2997" s="128">
        <v>28.38</v>
      </c>
      <c r="G2997" s="128">
        <v>28.58</v>
      </c>
      <c r="H2997" s="128">
        <v>22.7</v>
      </c>
      <c r="I2997" s="311"/>
      <c r="J2997" s="319">
        <f>ROUND(SUMIF(Anlagenbewegungsdaten!B:B,A2997,Anlagenbewegungsdaten!C:C),3)</f>
        <v>0</v>
      </c>
      <c r="K2997" s="320">
        <f>ROUND(SUMIF(Anlagenbewegungsdaten!$B:$B,$A2997,Anlagenbewegungsdaten!$D:$D),2)</f>
        <v>0</v>
      </c>
      <c r="L2997" s="321">
        <f t="shared" si="104"/>
        <v>0</v>
      </c>
      <c r="M2997" s="341" t="s">
        <v>4950</v>
      </c>
      <c r="N2997" s="341" t="s">
        <v>4963</v>
      </c>
      <c r="O2997" s="323">
        <f>ROUND(SUMIF(Anlagenbewegungsdaten_AV!B:B,A2997,Anlagenbewegungsdaten_AV!C:C),3)</f>
        <v>0</v>
      </c>
      <c r="P2997" s="320">
        <f>ROUND(SUMIF(Anlagenbewegungsdaten_AV!$B:$B,$A2997,Anlagenbewegungsdaten_AV!$D:$D),2)</f>
        <v>0</v>
      </c>
      <c r="Q2997" s="321">
        <f t="shared" si="105"/>
        <v>0</v>
      </c>
      <c r="S2997" s="324"/>
      <c r="T2997" s="317"/>
      <c r="U2997" s="325"/>
      <c r="V2997" s="325"/>
    </row>
    <row r="2998" spans="1:22" ht="15" customHeight="1" x14ac:dyDescent="0.25">
      <c r="A2998" s="129" t="s">
        <v>3061</v>
      </c>
      <c r="B2998" s="126" t="s">
        <v>2087</v>
      </c>
      <c r="C2998" s="127" t="s">
        <v>4025</v>
      </c>
      <c r="D2998" s="127" t="s">
        <v>870</v>
      </c>
      <c r="E2998" s="127" t="s">
        <v>2462</v>
      </c>
      <c r="F2998" s="128">
        <v>26.4</v>
      </c>
      <c r="G2998" s="128">
        <v>26.599999999999998</v>
      </c>
      <c r="H2998" s="128">
        <v>21.12</v>
      </c>
      <c r="I2998" s="311"/>
      <c r="J2998" s="319">
        <f>ROUND(SUMIF(Anlagenbewegungsdaten!B:B,A2998,Anlagenbewegungsdaten!C:C),3)</f>
        <v>0</v>
      </c>
      <c r="K2998" s="320">
        <f>ROUND(SUMIF(Anlagenbewegungsdaten!$B:$B,$A2998,Anlagenbewegungsdaten!$D:$D),2)</f>
        <v>0</v>
      </c>
      <c r="L2998" s="321">
        <f t="shared" si="104"/>
        <v>0</v>
      </c>
      <c r="M2998" s="341" t="s">
        <v>4950</v>
      </c>
      <c r="N2998" s="341" t="s">
        <v>4963</v>
      </c>
      <c r="O2998" s="323">
        <f>ROUND(SUMIF(Anlagenbewegungsdaten_AV!B:B,A2998,Anlagenbewegungsdaten_AV!C:C),3)</f>
        <v>0</v>
      </c>
      <c r="P2998" s="320">
        <f>ROUND(SUMIF(Anlagenbewegungsdaten_AV!$B:$B,$A2998,Anlagenbewegungsdaten_AV!$D:$D),2)</f>
        <v>0</v>
      </c>
      <c r="Q2998" s="321">
        <f t="shared" si="105"/>
        <v>0</v>
      </c>
      <c r="S2998" s="324"/>
      <c r="T2998" s="317"/>
      <c r="U2998" s="325"/>
      <c r="V2998" s="325"/>
    </row>
    <row r="2999" spans="1:22" ht="15" customHeight="1" x14ac:dyDescent="0.25">
      <c r="A2999" s="129" t="s">
        <v>3062</v>
      </c>
      <c r="B2999" s="126" t="s">
        <v>2087</v>
      </c>
      <c r="C2999" s="127" t="s">
        <v>4025</v>
      </c>
      <c r="D2999" s="127" t="s">
        <v>872</v>
      </c>
      <c r="E2999" s="127" t="s">
        <v>2465</v>
      </c>
      <c r="F2999" s="128">
        <v>29.37</v>
      </c>
      <c r="G2999" s="128">
        <v>29.57</v>
      </c>
      <c r="H2999" s="128">
        <v>23.5</v>
      </c>
      <c r="I2999" s="311"/>
      <c r="J2999" s="319">
        <f>ROUND(SUMIF(Anlagenbewegungsdaten!B:B,A2999,Anlagenbewegungsdaten!C:C),3)</f>
        <v>0</v>
      </c>
      <c r="K2999" s="320">
        <f>ROUND(SUMIF(Anlagenbewegungsdaten!$B:$B,$A2999,Anlagenbewegungsdaten!$D:$D),2)</f>
        <v>0</v>
      </c>
      <c r="L2999" s="321">
        <f t="shared" si="104"/>
        <v>0</v>
      </c>
      <c r="M2999" s="341" t="s">
        <v>4950</v>
      </c>
      <c r="N2999" s="341" t="s">
        <v>4963</v>
      </c>
      <c r="O2999" s="323">
        <f>ROUND(SUMIF(Anlagenbewegungsdaten_AV!B:B,A2999,Anlagenbewegungsdaten_AV!C:C),3)</f>
        <v>0</v>
      </c>
      <c r="P2999" s="320">
        <f>ROUND(SUMIF(Anlagenbewegungsdaten_AV!$B:$B,$A2999,Anlagenbewegungsdaten_AV!$D:$D),2)</f>
        <v>0</v>
      </c>
      <c r="Q2999" s="321">
        <f t="shared" si="105"/>
        <v>0</v>
      </c>
      <c r="S2999" s="324"/>
      <c r="T2999" s="317"/>
      <c r="U2999" s="325"/>
      <c r="V2999" s="325"/>
    </row>
    <row r="3000" spans="1:22" ht="15" customHeight="1" x14ac:dyDescent="0.25">
      <c r="A3000" s="129" t="s">
        <v>3063</v>
      </c>
      <c r="B3000" s="126" t="s">
        <v>2087</v>
      </c>
      <c r="C3000" s="127" t="s">
        <v>4025</v>
      </c>
      <c r="D3000" s="127" t="s">
        <v>874</v>
      </c>
      <c r="E3000" s="127" t="s">
        <v>2462</v>
      </c>
      <c r="F3000" s="128">
        <v>13.53</v>
      </c>
      <c r="G3000" s="128">
        <v>13.729999999999999</v>
      </c>
      <c r="H3000" s="128">
        <v>10.82</v>
      </c>
      <c r="I3000" s="311"/>
      <c r="J3000" s="319">
        <f>ROUND(SUMIF(Anlagenbewegungsdaten!B:B,A3000,Anlagenbewegungsdaten!C:C),3)</f>
        <v>0</v>
      </c>
      <c r="K3000" s="320">
        <f>ROUND(SUMIF(Anlagenbewegungsdaten!$B:$B,$A3000,Anlagenbewegungsdaten!$D:$D),2)</f>
        <v>0</v>
      </c>
      <c r="L3000" s="321">
        <f t="shared" si="104"/>
        <v>0</v>
      </c>
      <c r="M3000" s="341" t="s">
        <v>4950</v>
      </c>
      <c r="N3000" s="341" t="s">
        <v>4963</v>
      </c>
      <c r="O3000" s="323">
        <f>ROUND(SUMIF(Anlagenbewegungsdaten_AV!B:B,A3000,Anlagenbewegungsdaten_AV!C:C),3)</f>
        <v>0</v>
      </c>
      <c r="P3000" s="320">
        <f>ROUND(SUMIF(Anlagenbewegungsdaten_AV!$B:$B,$A3000,Anlagenbewegungsdaten_AV!$D:$D),2)</f>
        <v>0</v>
      </c>
      <c r="Q3000" s="321">
        <f t="shared" si="105"/>
        <v>0</v>
      </c>
      <c r="S3000" s="324"/>
      <c r="T3000" s="317"/>
      <c r="U3000" s="325"/>
      <c r="V3000" s="325"/>
    </row>
    <row r="3001" spans="1:22" ht="15" customHeight="1" x14ac:dyDescent="0.25">
      <c r="A3001" s="129" t="s">
        <v>3064</v>
      </c>
      <c r="B3001" s="126" t="s">
        <v>2087</v>
      </c>
      <c r="C3001" s="127" t="s">
        <v>4025</v>
      </c>
      <c r="D3001" s="127" t="s">
        <v>876</v>
      </c>
      <c r="E3001" s="127" t="s">
        <v>2465</v>
      </c>
      <c r="F3001" s="128">
        <v>16.5</v>
      </c>
      <c r="G3001" s="128">
        <v>16.7</v>
      </c>
      <c r="H3001" s="128">
        <v>13.2</v>
      </c>
      <c r="I3001" s="311"/>
      <c r="J3001" s="319">
        <f>ROUND(SUMIF(Anlagenbewegungsdaten!B:B,A3001,Anlagenbewegungsdaten!C:C),3)</f>
        <v>0</v>
      </c>
      <c r="K3001" s="320">
        <f>ROUND(SUMIF(Anlagenbewegungsdaten!$B:$B,$A3001,Anlagenbewegungsdaten!$D:$D),2)</f>
        <v>0</v>
      </c>
      <c r="L3001" s="321">
        <f t="shared" si="104"/>
        <v>0</v>
      </c>
      <c r="M3001" s="341" t="s">
        <v>4950</v>
      </c>
      <c r="N3001" s="341" t="s">
        <v>4963</v>
      </c>
      <c r="O3001" s="323">
        <f>ROUND(SUMIF(Anlagenbewegungsdaten_AV!B:B,A3001,Anlagenbewegungsdaten_AV!C:C),3)</f>
        <v>0</v>
      </c>
      <c r="P3001" s="320">
        <f>ROUND(SUMIF(Anlagenbewegungsdaten_AV!$B:$B,$A3001,Anlagenbewegungsdaten_AV!$D:$D),2)</f>
        <v>0</v>
      </c>
      <c r="Q3001" s="321">
        <f t="shared" si="105"/>
        <v>0</v>
      </c>
      <c r="S3001" s="324"/>
      <c r="T3001" s="317"/>
      <c r="U3001" s="325"/>
      <c r="V3001" s="325"/>
    </row>
    <row r="3002" spans="1:22" ht="15" customHeight="1" x14ac:dyDescent="0.25">
      <c r="A3002" s="129" t="s">
        <v>3065</v>
      </c>
      <c r="B3002" s="126" t="s">
        <v>2087</v>
      </c>
      <c r="C3002" s="127" t="s">
        <v>4025</v>
      </c>
      <c r="D3002" s="127" t="s">
        <v>878</v>
      </c>
      <c r="E3002" s="127" t="s">
        <v>2462</v>
      </c>
      <c r="F3002" s="128">
        <v>14.52</v>
      </c>
      <c r="G3002" s="128">
        <v>14.719999999999999</v>
      </c>
      <c r="H3002" s="128">
        <v>11.62</v>
      </c>
      <c r="I3002" s="311"/>
      <c r="J3002" s="319">
        <f>ROUND(SUMIF(Anlagenbewegungsdaten!B:B,A3002,Anlagenbewegungsdaten!C:C),3)</f>
        <v>0</v>
      </c>
      <c r="K3002" s="320">
        <f>ROUND(SUMIF(Anlagenbewegungsdaten!$B:$B,$A3002,Anlagenbewegungsdaten!$D:$D),2)</f>
        <v>0</v>
      </c>
      <c r="L3002" s="321">
        <f t="shared" si="104"/>
        <v>0</v>
      </c>
      <c r="M3002" s="341" t="s">
        <v>4950</v>
      </c>
      <c r="N3002" s="341" t="s">
        <v>4963</v>
      </c>
      <c r="O3002" s="323">
        <f>ROUND(SUMIF(Anlagenbewegungsdaten_AV!B:B,A3002,Anlagenbewegungsdaten_AV!C:C),3)</f>
        <v>0</v>
      </c>
      <c r="P3002" s="320">
        <f>ROUND(SUMIF(Anlagenbewegungsdaten_AV!$B:$B,$A3002,Anlagenbewegungsdaten_AV!$D:$D),2)</f>
        <v>0</v>
      </c>
      <c r="Q3002" s="321">
        <f t="shared" si="105"/>
        <v>0</v>
      </c>
      <c r="S3002" s="324"/>
      <c r="T3002" s="317"/>
      <c r="U3002" s="325"/>
      <c r="V3002" s="325"/>
    </row>
    <row r="3003" spans="1:22" ht="15" customHeight="1" x14ac:dyDescent="0.25">
      <c r="A3003" s="129" t="s">
        <v>3066</v>
      </c>
      <c r="B3003" s="126" t="s">
        <v>2087</v>
      </c>
      <c r="C3003" s="127" t="s">
        <v>4025</v>
      </c>
      <c r="D3003" s="127" t="s">
        <v>880</v>
      </c>
      <c r="E3003" s="127" t="s">
        <v>2465</v>
      </c>
      <c r="F3003" s="128">
        <v>17.489999999999998</v>
      </c>
      <c r="G3003" s="128">
        <v>17.689999999999998</v>
      </c>
      <c r="H3003" s="128">
        <v>13.99</v>
      </c>
      <c r="I3003" s="311"/>
      <c r="J3003" s="319">
        <f>ROUND(SUMIF(Anlagenbewegungsdaten!B:B,A3003,Anlagenbewegungsdaten!C:C),3)</f>
        <v>0</v>
      </c>
      <c r="K3003" s="320">
        <f>ROUND(SUMIF(Anlagenbewegungsdaten!$B:$B,$A3003,Anlagenbewegungsdaten!$D:$D),2)</f>
        <v>0</v>
      </c>
      <c r="L3003" s="321">
        <f t="shared" si="104"/>
        <v>0</v>
      </c>
      <c r="M3003" s="341" t="s">
        <v>4950</v>
      </c>
      <c r="N3003" s="341" t="s">
        <v>4963</v>
      </c>
      <c r="O3003" s="323">
        <f>ROUND(SUMIF(Anlagenbewegungsdaten_AV!B:B,A3003,Anlagenbewegungsdaten_AV!C:C),3)</f>
        <v>0</v>
      </c>
      <c r="P3003" s="320">
        <f>ROUND(SUMIF(Anlagenbewegungsdaten_AV!$B:$B,$A3003,Anlagenbewegungsdaten_AV!$D:$D),2)</f>
        <v>0</v>
      </c>
      <c r="Q3003" s="321">
        <f t="shared" si="105"/>
        <v>0</v>
      </c>
      <c r="S3003" s="324"/>
      <c r="T3003" s="317"/>
      <c r="U3003" s="325"/>
      <c r="V3003" s="325"/>
    </row>
    <row r="3004" spans="1:22" ht="15" customHeight="1" x14ac:dyDescent="0.25">
      <c r="A3004" s="129" t="s">
        <v>3067</v>
      </c>
      <c r="B3004" s="126" t="s">
        <v>2087</v>
      </c>
      <c r="C3004" s="127" t="s">
        <v>4025</v>
      </c>
      <c r="D3004" s="127" t="s">
        <v>882</v>
      </c>
      <c r="E3004" s="127" t="s">
        <v>2462</v>
      </c>
      <c r="F3004" s="128">
        <v>19.47</v>
      </c>
      <c r="G3004" s="128">
        <v>19.669999999999998</v>
      </c>
      <c r="H3004" s="128">
        <v>15.58</v>
      </c>
      <c r="I3004" s="311"/>
      <c r="J3004" s="319">
        <f>ROUND(SUMIF(Anlagenbewegungsdaten!B:B,A3004,Anlagenbewegungsdaten!C:C),3)</f>
        <v>0</v>
      </c>
      <c r="K3004" s="320">
        <f>ROUND(SUMIF(Anlagenbewegungsdaten!$B:$B,$A3004,Anlagenbewegungsdaten!$D:$D),2)</f>
        <v>0</v>
      </c>
      <c r="L3004" s="321">
        <f t="shared" si="104"/>
        <v>0</v>
      </c>
      <c r="M3004" s="341" t="s">
        <v>4950</v>
      </c>
      <c r="N3004" s="341" t="s">
        <v>4963</v>
      </c>
      <c r="O3004" s="323">
        <f>ROUND(SUMIF(Anlagenbewegungsdaten_AV!B:B,A3004,Anlagenbewegungsdaten_AV!C:C),3)</f>
        <v>0</v>
      </c>
      <c r="P3004" s="320">
        <f>ROUND(SUMIF(Anlagenbewegungsdaten_AV!$B:$B,$A3004,Anlagenbewegungsdaten_AV!$D:$D),2)</f>
        <v>0</v>
      </c>
      <c r="Q3004" s="321">
        <f t="shared" si="105"/>
        <v>0</v>
      </c>
      <c r="S3004" s="324"/>
      <c r="T3004" s="317"/>
      <c r="U3004" s="325"/>
      <c r="V3004" s="325"/>
    </row>
    <row r="3005" spans="1:22" ht="15" customHeight="1" x14ac:dyDescent="0.25">
      <c r="A3005" s="129" t="s">
        <v>3068</v>
      </c>
      <c r="B3005" s="126" t="s">
        <v>2087</v>
      </c>
      <c r="C3005" s="127" t="s">
        <v>4025</v>
      </c>
      <c r="D3005" s="127" t="s">
        <v>884</v>
      </c>
      <c r="E3005" s="127" t="s">
        <v>2465</v>
      </c>
      <c r="F3005" s="128">
        <v>22.44</v>
      </c>
      <c r="G3005" s="128">
        <v>22.64</v>
      </c>
      <c r="H3005" s="128">
        <v>17.95</v>
      </c>
      <c r="I3005" s="311"/>
      <c r="J3005" s="319">
        <f>ROUND(SUMIF(Anlagenbewegungsdaten!B:B,A3005,Anlagenbewegungsdaten!C:C),3)</f>
        <v>0</v>
      </c>
      <c r="K3005" s="320">
        <f>ROUND(SUMIF(Anlagenbewegungsdaten!$B:$B,$A3005,Anlagenbewegungsdaten!$D:$D),2)</f>
        <v>0</v>
      </c>
      <c r="L3005" s="321">
        <f t="shared" si="104"/>
        <v>0</v>
      </c>
      <c r="M3005" s="341" t="s">
        <v>4950</v>
      </c>
      <c r="N3005" s="341" t="s">
        <v>4963</v>
      </c>
      <c r="O3005" s="323">
        <f>ROUND(SUMIF(Anlagenbewegungsdaten_AV!B:B,A3005,Anlagenbewegungsdaten_AV!C:C),3)</f>
        <v>0</v>
      </c>
      <c r="P3005" s="320">
        <f>ROUND(SUMIF(Anlagenbewegungsdaten_AV!$B:$B,$A3005,Anlagenbewegungsdaten_AV!$D:$D),2)</f>
        <v>0</v>
      </c>
      <c r="Q3005" s="321">
        <f t="shared" si="105"/>
        <v>0</v>
      </c>
      <c r="S3005" s="324"/>
      <c r="T3005" s="317"/>
      <c r="U3005" s="325"/>
      <c r="V3005" s="325"/>
    </row>
    <row r="3006" spans="1:22" ht="15" customHeight="1" x14ac:dyDescent="0.25">
      <c r="A3006" s="129" t="s">
        <v>3069</v>
      </c>
      <c r="B3006" s="126" t="s">
        <v>2087</v>
      </c>
      <c r="C3006" s="127" t="s">
        <v>4025</v>
      </c>
      <c r="D3006" s="127" t="s">
        <v>886</v>
      </c>
      <c r="E3006" s="127" t="s">
        <v>2462</v>
      </c>
      <c r="F3006" s="128">
        <v>20.46</v>
      </c>
      <c r="G3006" s="128">
        <v>20.66</v>
      </c>
      <c r="H3006" s="128">
        <v>16.37</v>
      </c>
      <c r="I3006" s="311"/>
      <c r="J3006" s="319">
        <f>ROUND(SUMIF(Anlagenbewegungsdaten!B:B,A3006,Anlagenbewegungsdaten!C:C),3)</f>
        <v>0</v>
      </c>
      <c r="K3006" s="320">
        <f>ROUND(SUMIF(Anlagenbewegungsdaten!$B:$B,$A3006,Anlagenbewegungsdaten!$D:$D),2)</f>
        <v>0</v>
      </c>
      <c r="L3006" s="321">
        <f t="shared" si="104"/>
        <v>0</v>
      </c>
      <c r="M3006" s="341" t="s">
        <v>4950</v>
      </c>
      <c r="N3006" s="341" t="s">
        <v>4963</v>
      </c>
      <c r="O3006" s="323">
        <f>ROUND(SUMIF(Anlagenbewegungsdaten_AV!B:B,A3006,Anlagenbewegungsdaten_AV!C:C),3)</f>
        <v>0</v>
      </c>
      <c r="P3006" s="320">
        <f>ROUND(SUMIF(Anlagenbewegungsdaten_AV!$B:$B,$A3006,Anlagenbewegungsdaten_AV!$D:$D),2)</f>
        <v>0</v>
      </c>
      <c r="Q3006" s="321">
        <f t="shared" si="105"/>
        <v>0</v>
      </c>
      <c r="S3006" s="324"/>
      <c r="T3006" s="317"/>
      <c r="U3006" s="325"/>
      <c r="V3006" s="325"/>
    </row>
    <row r="3007" spans="1:22" ht="15" customHeight="1" x14ac:dyDescent="0.25">
      <c r="A3007" s="129" t="s">
        <v>3070</v>
      </c>
      <c r="B3007" s="126" t="s">
        <v>2087</v>
      </c>
      <c r="C3007" s="127" t="s">
        <v>4025</v>
      </c>
      <c r="D3007" s="127" t="s">
        <v>888</v>
      </c>
      <c r="E3007" s="127" t="s">
        <v>2465</v>
      </c>
      <c r="F3007" s="128">
        <v>23.43</v>
      </c>
      <c r="G3007" s="128">
        <v>23.63</v>
      </c>
      <c r="H3007" s="128">
        <v>18.739999999999998</v>
      </c>
      <c r="I3007" s="311"/>
      <c r="J3007" s="319">
        <f>ROUND(SUMIF(Anlagenbewegungsdaten!B:B,A3007,Anlagenbewegungsdaten!C:C),3)</f>
        <v>0</v>
      </c>
      <c r="K3007" s="320">
        <f>ROUND(SUMIF(Anlagenbewegungsdaten!$B:$B,$A3007,Anlagenbewegungsdaten!$D:$D),2)</f>
        <v>0</v>
      </c>
      <c r="L3007" s="321">
        <f t="shared" si="104"/>
        <v>0</v>
      </c>
      <c r="M3007" s="341" t="s">
        <v>4950</v>
      </c>
      <c r="N3007" s="341" t="s">
        <v>4963</v>
      </c>
      <c r="O3007" s="323">
        <f>ROUND(SUMIF(Anlagenbewegungsdaten_AV!B:B,A3007,Anlagenbewegungsdaten_AV!C:C),3)</f>
        <v>0</v>
      </c>
      <c r="P3007" s="320">
        <f>ROUND(SUMIF(Anlagenbewegungsdaten_AV!$B:$B,$A3007,Anlagenbewegungsdaten_AV!$D:$D),2)</f>
        <v>0</v>
      </c>
      <c r="Q3007" s="321">
        <f t="shared" si="105"/>
        <v>0</v>
      </c>
      <c r="S3007" s="324"/>
      <c r="T3007" s="317"/>
      <c r="U3007" s="325"/>
      <c r="V3007" s="325"/>
    </row>
    <row r="3008" spans="1:22" ht="15" customHeight="1" x14ac:dyDescent="0.25">
      <c r="A3008" s="129" t="s">
        <v>3071</v>
      </c>
      <c r="B3008" s="126" t="s">
        <v>2087</v>
      </c>
      <c r="C3008" s="127" t="s">
        <v>4025</v>
      </c>
      <c r="D3008" s="127" t="s">
        <v>890</v>
      </c>
      <c r="E3008" s="127" t="s">
        <v>2462</v>
      </c>
      <c r="F3008" s="128">
        <v>20.46</v>
      </c>
      <c r="G3008" s="128">
        <v>20.66</v>
      </c>
      <c r="H3008" s="128">
        <v>16.37</v>
      </c>
      <c r="I3008" s="311"/>
      <c r="J3008" s="319">
        <f>ROUND(SUMIF(Anlagenbewegungsdaten!B:B,A3008,Anlagenbewegungsdaten!C:C),3)</f>
        <v>0</v>
      </c>
      <c r="K3008" s="320">
        <f>ROUND(SUMIF(Anlagenbewegungsdaten!$B:$B,$A3008,Anlagenbewegungsdaten!$D:$D),2)</f>
        <v>0</v>
      </c>
      <c r="L3008" s="321">
        <f t="shared" si="104"/>
        <v>0</v>
      </c>
      <c r="M3008" s="341" t="s">
        <v>4950</v>
      </c>
      <c r="N3008" s="341" t="s">
        <v>4963</v>
      </c>
      <c r="O3008" s="323">
        <f>ROUND(SUMIF(Anlagenbewegungsdaten_AV!B:B,A3008,Anlagenbewegungsdaten_AV!C:C),3)</f>
        <v>0</v>
      </c>
      <c r="P3008" s="320">
        <f>ROUND(SUMIF(Anlagenbewegungsdaten_AV!$B:$B,$A3008,Anlagenbewegungsdaten_AV!$D:$D),2)</f>
        <v>0</v>
      </c>
      <c r="Q3008" s="321">
        <f t="shared" si="105"/>
        <v>0</v>
      </c>
      <c r="S3008" s="324"/>
      <c r="T3008" s="317"/>
      <c r="U3008" s="325"/>
      <c r="V3008" s="325"/>
    </row>
    <row r="3009" spans="1:22" ht="15" customHeight="1" x14ac:dyDescent="0.25">
      <c r="A3009" s="129" t="s">
        <v>3072</v>
      </c>
      <c r="B3009" s="126" t="s">
        <v>2087</v>
      </c>
      <c r="C3009" s="127" t="s">
        <v>4025</v>
      </c>
      <c r="D3009" s="127" t="s">
        <v>892</v>
      </c>
      <c r="E3009" s="127" t="s">
        <v>2465</v>
      </c>
      <c r="F3009" s="128">
        <v>23.43</v>
      </c>
      <c r="G3009" s="128">
        <v>23.63</v>
      </c>
      <c r="H3009" s="128">
        <v>18.739999999999998</v>
      </c>
      <c r="I3009" s="311"/>
      <c r="J3009" s="319">
        <f>ROUND(SUMIF(Anlagenbewegungsdaten!B:B,A3009,Anlagenbewegungsdaten!C:C),3)</f>
        <v>0</v>
      </c>
      <c r="K3009" s="320">
        <f>ROUND(SUMIF(Anlagenbewegungsdaten!$B:$B,$A3009,Anlagenbewegungsdaten!$D:$D),2)</f>
        <v>0</v>
      </c>
      <c r="L3009" s="321">
        <f t="shared" si="104"/>
        <v>0</v>
      </c>
      <c r="M3009" s="341" t="s">
        <v>4950</v>
      </c>
      <c r="N3009" s="341" t="s">
        <v>4963</v>
      </c>
      <c r="O3009" s="323">
        <f>ROUND(SUMIF(Anlagenbewegungsdaten_AV!B:B,A3009,Anlagenbewegungsdaten_AV!C:C),3)</f>
        <v>0</v>
      </c>
      <c r="P3009" s="320">
        <f>ROUND(SUMIF(Anlagenbewegungsdaten_AV!$B:$B,$A3009,Anlagenbewegungsdaten_AV!$D:$D),2)</f>
        <v>0</v>
      </c>
      <c r="Q3009" s="321">
        <f t="shared" si="105"/>
        <v>0</v>
      </c>
      <c r="S3009" s="324"/>
      <c r="T3009" s="317"/>
      <c r="U3009" s="325"/>
      <c r="V3009" s="325"/>
    </row>
    <row r="3010" spans="1:22" ht="15" customHeight="1" x14ac:dyDescent="0.25">
      <c r="A3010" s="129" t="s">
        <v>3073</v>
      </c>
      <c r="B3010" s="126" t="s">
        <v>2087</v>
      </c>
      <c r="C3010" s="127" t="s">
        <v>4025</v>
      </c>
      <c r="D3010" s="127" t="s">
        <v>894</v>
      </c>
      <c r="E3010" s="127" t="s">
        <v>2462</v>
      </c>
      <c r="F3010" s="128">
        <v>21.45</v>
      </c>
      <c r="G3010" s="128">
        <v>21.65</v>
      </c>
      <c r="H3010" s="128">
        <v>17.16</v>
      </c>
      <c r="I3010" s="311"/>
      <c r="J3010" s="319">
        <f>ROUND(SUMIF(Anlagenbewegungsdaten!B:B,A3010,Anlagenbewegungsdaten!C:C),3)</f>
        <v>0</v>
      </c>
      <c r="K3010" s="320">
        <f>ROUND(SUMIF(Anlagenbewegungsdaten!$B:$B,$A3010,Anlagenbewegungsdaten!$D:$D),2)</f>
        <v>0</v>
      </c>
      <c r="L3010" s="321">
        <f t="shared" si="104"/>
        <v>0</v>
      </c>
      <c r="M3010" s="341" t="s">
        <v>4950</v>
      </c>
      <c r="N3010" s="341" t="s">
        <v>4963</v>
      </c>
      <c r="O3010" s="323">
        <f>ROUND(SUMIF(Anlagenbewegungsdaten_AV!B:B,A3010,Anlagenbewegungsdaten_AV!C:C),3)</f>
        <v>0</v>
      </c>
      <c r="P3010" s="320">
        <f>ROUND(SUMIF(Anlagenbewegungsdaten_AV!$B:$B,$A3010,Anlagenbewegungsdaten_AV!$D:$D),2)</f>
        <v>0</v>
      </c>
      <c r="Q3010" s="321">
        <f t="shared" si="105"/>
        <v>0</v>
      </c>
      <c r="S3010" s="324"/>
      <c r="T3010" s="317"/>
      <c r="U3010" s="325"/>
      <c r="V3010" s="325"/>
    </row>
    <row r="3011" spans="1:22" ht="15" customHeight="1" x14ac:dyDescent="0.25">
      <c r="A3011" s="129" t="s">
        <v>3074</v>
      </c>
      <c r="B3011" s="126" t="s">
        <v>2087</v>
      </c>
      <c r="C3011" s="127" t="s">
        <v>4025</v>
      </c>
      <c r="D3011" s="127" t="s">
        <v>896</v>
      </c>
      <c r="E3011" s="127" t="s">
        <v>2465</v>
      </c>
      <c r="F3011" s="128">
        <v>24.42</v>
      </c>
      <c r="G3011" s="128">
        <v>24.62</v>
      </c>
      <c r="H3011" s="128">
        <v>19.54</v>
      </c>
      <c r="I3011" s="311"/>
      <c r="J3011" s="319">
        <f>ROUND(SUMIF(Anlagenbewegungsdaten!B:B,A3011,Anlagenbewegungsdaten!C:C),3)</f>
        <v>0</v>
      </c>
      <c r="K3011" s="320">
        <f>ROUND(SUMIF(Anlagenbewegungsdaten!$B:$B,$A3011,Anlagenbewegungsdaten!$D:$D),2)</f>
        <v>0</v>
      </c>
      <c r="L3011" s="321">
        <f t="shared" si="104"/>
        <v>0</v>
      </c>
      <c r="M3011" s="341" t="s">
        <v>4950</v>
      </c>
      <c r="N3011" s="341" t="s">
        <v>4963</v>
      </c>
      <c r="O3011" s="323">
        <f>ROUND(SUMIF(Anlagenbewegungsdaten_AV!B:B,A3011,Anlagenbewegungsdaten_AV!C:C),3)</f>
        <v>0</v>
      </c>
      <c r="P3011" s="320">
        <f>ROUND(SUMIF(Anlagenbewegungsdaten_AV!$B:$B,$A3011,Anlagenbewegungsdaten_AV!$D:$D),2)</f>
        <v>0</v>
      </c>
      <c r="Q3011" s="321">
        <f t="shared" si="105"/>
        <v>0</v>
      </c>
      <c r="S3011" s="324"/>
      <c r="T3011" s="317"/>
      <c r="U3011" s="325"/>
      <c r="V3011" s="325"/>
    </row>
    <row r="3012" spans="1:22" ht="15" customHeight="1" x14ac:dyDescent="0.25">
      <c r="A3012" s="129" t="s">
        <v>3075</v>
      </c>
      <c r="B3012" s="126" t="s">
        <v>2087</v>
      </c>
      <c r="C3012" s="127" t="s">
        <v>4025</v>
      </c>
      <c r="D3012" s="127" t="s">
        <v>898</v>
      </c>
      <c r="E3012" s="127" t="s">
        <v>2462</v>
      </c>
      <c r="F3012" s="128">
        <v>22.44</v>
      </c>
      <c r="G3012" s="128">
        <v>22.64</v>
      </c>
      <c r="H3012" s="128">
        <v>17.95</v>
      </c>
      <c r="I3012" s="311"/>
      <c r="J3012" s="319">
        <f>ROUND(SUMIF(Anlagenbewegungsdaten!B:B,A3012,Anlagenbewegungsdaten!C:C),3)</f>
        <v>0</v>
      </c>
      <c r="K3012" s="320">
        <f>ROUND(SUMIF(Anlagenbewegungsdaten!$B:$B,$A3012,Anlagenbewegungsdaten!$D:$D),2)</f>
        <v>0</v>
      </c>
      <c r="L3012" s="321">
        <f t="shared" si="104"/>
        <v>0</v>
      </c>
      <c r="M3012" s="341" t="s">
        <v>4950</v>
      </c>
      <c r="N3012" s="341" t="s">
        <v>4963</v>
      </c>
      <c r="O3012" s="323">
        <f>ROUND(SUMIF(Anlagenbewegungsdaten_AV!B:B,A3012,Anlagenbewegungsdaten_AV!C:C),3)</f>
        <v>0</v>
      </c>
      <c r="P3012" s="320">
        <f>ROUND(SUMIF(Anlagenbewegungsdaten_AV!$B:$B,$A3012,Anlagenbewegungsdaten_AV!$D:$D),2)</f>
        <v>0</v>
      </c>
      <c r="Q3012" s="321">
        <f t="shared" si="105"/>
        <v>0</v>
      </c>
      <c r="S3012" s="324"/>
      <c r="T3012" s="317"/>
      <c r="U3012" s="325"/>
      <c r="V3012" s="325"/>
    </row>
    <row r="3013" spans="1:22" ht="15" customHeight="1" x14ac:dyDescent="0.25">
      <c r="A3013" s="129" t="s">
        <v>3076</v>
      </c>
      <c r="B3013" s="126" t="s">
        <v>2087</v>
      </c>
      <c r="C3013" s="127" t="s">
        <v>4025</v>
      </c>
      <c r="D3013" s="127" t="s">
        <v>900</v>
      </c>
      <c r="E3013" s="127" t="s">
        <v>2465</v>
      </c>
      <c r="F3013" s="128">
        <v>25.41</v>
      </c>
      <c r="G3013" s="128">
        <v>25.61</v>
      </c>
      <c r="H3013" s="128">
        <v>20.329999999999998</v>
      </c>
      <c r="I3013" s="311"/>
      <c r="J3013" s="319">
        <f>ROUND(SUMIF(Anlagenbewegungsdaten!B:B,A3013,Anlagenbewegungsdaten!C:C),3)</f>
        <v>0</v>
      </c>
      <c r="K3013" s="320">
        <f>ROUND(SUMIF(Anlagenbewegungsdaten!$B:$B,$A3013,Anlagenbewegungsdaten!$D:$D),2)</f>
        <v>0</v>
      </c>
      <c r="L3013" s="321">
        <f t="shared" si="104"/>
        <v>0</v>
      </c>
      <c r="M3013" s="341" t="s">
        <v>4950</v>
      </c>
      <c r="N3013" s="341" t="s">
        <v>4963</v>
      </c>
      <c r="O3013" s="323">
        <f>ROUND(SUMIF(Anlagenbewegungsdaten_AV!B:B,A3013,Anlagenbewegungsdaten_AV!C:C),3)</f>
        <v>0</v>
      </c>
      <c r="P3013" s="320">
        <f>ROUND(SUMIF(Anlagenbewegungsdaten_AV!$B:$B,$A3013,Anlagenbewegungsdaten_AV!$D:$D),2)</f>
        <v>0</v>
      </c>
      <c r="Q3013" s="321">
        <f t="shared" si="105"/>
        <v>0</v>
      </c>
      <c r="S3013" s="324"/>
      <c r="T3013" s="317"/>
      <c r="U3013" s="325"/>
      <c r="V3013" s="325"/>
    </row>
    <row r="3014" spans="1:22" ht="15" customHeight="1" x14ac:dyDescent="0.25">
      <c r="A3014" s="129" t="s">
        <v>3077</v>
      </c>
      <c r="B3014" s="126" t="s">
        <v>2087</v>
      </c>
      <c r="C3014" s="127" t="s">
        <v>4025</v>
      </c>
      <c r="D3014" s="127" t="s">
        <v>902</v>
      </c>
      <c r="E3014" s="127" t="s">
        <v>2462</v>
      </c>
      <c r="F3014" s="128">
        <v>23.43</v>
      </c>
      <c r="G3014" s="128">
        <v>23.63</v>
      </c>
      <c r="H3014" s="128">
        <v>18.739999999999998</v>
      </c>
      <c r="I3014" s="311"/>
      <c r="J3014" s="319">
        <f>ROUND(SUMIF(Anlagenbewegungsdaten!B:B,A3014,Anlagenbewegungsdaten!C:C),3)</f>
        <v>0</v>
      </c>
      <c r="K3014" s="320">
        <f>ROUND(SUMIF(Anlagenbewegungsdaten!$B:$B,$A3014,Anlagenbewegungsdaten!$D:$D),2)</f>
        <v>0</v>
      </c>
      <c r="L3014" s="321">
        <f t="shared" si="104"/>
        <v>0</v>
      </c>
      <c r="M3014" s="341" t="s">
        <v>4950</v>
      </c>
      <c r="N3014" s="341" t="s">
        <v>4963</v>
      </c>
      <c r="O3014" s="323">
        <f>ROUND(SUMIF(Anlagenbewegungsdaten_AV!B:B,A3014,Anlagenbewegungsdaten_AV!C:C),3)</f>
        <v>0</v>
      </c>
      <c r="P3014" s="320">
        <f>ROUND(SUMIF(Anlagenbewegungsdaten_AV!$B:$B,$A3014,Anlagenbewegungsdaten_AV!$D:$D),2)</f>
        <v>0</v>
      </c>
      <c r="Q3014" s="321">
        <f t="shared" si="105"/>
        <v>0</v>
      </c>
      <c r="S3014" s="324"/>
      <c r="T3014" s="317"/>
      <c r="U3014" s="325"/>
      <c r="V3014" s="325"/>
    </row>
    <row r="3015" spans="1:22" ht="15" customHeight="1" x14ac:dyDescent="0.25">
      <c r="A3015" s="129" t="s">
        <v>3078</v>
      </c>
      <c r="B3015" s="126" t="s">
        <v>2087</v>
      </c>
      <c r="C3015" s="127" t="s">
        <v>4025</v>
      </c>
      <c r="D3015" s="127" t="s">
        <v>904</v>
      </c>
      <c r="E3015" s="127" t="s">
        <v>2465</v>
      </c>
      <c r="F3015" s="128">
        <v>26.4</v>
      </c>
      <c r="G3015" s="128">
        <v>26.599999999999998</v>
      </c>
      <c r="H3015" s="128">
        <v>21.12</v>
      </c>
      <c r="I3015" s="311"/>
      <c r="J3015" s="319">
        <f>ROUND(SUMIF(Anlagenbewegungsdaten!B:B,A3015,Anlagenbewegungsdaten!C:C),3)</f>
        <v>0</v>
      </c>
      <c r="K3015" s="320">
        <f>ROUND(SUMIF(Anlagenbewegungsdaten!$B:$B,$A3015,Anlagenbewegungsdaten!$D:$D),2)</f>
        <v>0</v>
      </c>
      <c r="L3015" s="321">
        <f t="shared" si="104"/>
        <v>0</v>
      </c>
      <c r="M3015" s="341" t="s">
        <v>4950</v>
      </c>
      <c r="N3015" s="341" t="s">
        <v>4963</v>
      </c>
      <c r="O3015" s="323">
        <f>ROUND(SUMIF(Anlagenbewegungsdaten_AV!B:B,A3015,Anlagenbewegungsdaten_AV!C:C),3)</f>
        <v>0</v>
      </c>
      <c r="P3015" s="320">
        <f>ROUND(SUMIF(Anlagenbewegungsdaten_AV!$B:$B,$A3015,Anlagenbewegungsdaten_AV!$D:$D),2)</f>
        <v>0</v>
      </c>
      <c r="Q3015" s="321">
        <f t="shared" si="105"/>
        <v>0</v>
      </c>
      <c r="S3015" s="324"/>
      <c r="T3015" s="317"/>
      <c r="U3015" s="325"/>
      <c r="V3015" s="325"/>
    </row>
    <row r="3016" spans="1:22" ht="15" customHeight="1" x14ac:dyDescent="0.25">
      <c r="A3016" s="129" t="s">
        <v>3079</v>
      </c>
      <c r="B3016" s="126" t="s">
        <v>2087</v>
      </c>
      <c r="C3016" s="127" t="s">
        <v>4025</v>
      </c>
      <c r="D3016" s="127" t="s">
        <v>906</v>
      </c>
      <c r="E3016" s="127" t="s">
        <v>2462</v>
      </c>
      <c r="F3016" s="128">
        <v>24.42</v>
      </c>
      <c r="G3016" s="128">
        <v>24.62</v>
      </c>
      <c r="H3016" s="128">
        <v>19.54</v>
      </c>
      <c r="I3016" s="311"/>
      <c r="J3016" s="319">
        <f>ROUND(SUMIF(Anlagenbewegungsdaten!B:B,A3016,Anlagenbewegungsdaten!C:C),3)</f>
        <v>0</v>
      </c>
      <c r="K3016" s="320">
        <f>ROUND(SUMIF(Anlagenbewegungsdaten!$B:$B,$A3016,Anlagenbewegungsdaten!$D:$D),2)</f>
        <v>0</v>
      </c>
      <c r="L3016" s="321">
        <f t="shared" si="104"/>
        <v>0</v>
      </c>
      <c r="M3016" s="341" t="s">
        <v>4950</v>
      </c>
      <c r="N3016" s="341" t="s">
        <v>4963</v>
      </c>
      <c r="O3016" s="323">
        <f>ROUND(SUMIF(Anlagenbewegungsdaten_AV!B:B,A3016,Anlagenbewegungsdaten_AV!C:C),3)</f>
        <v>0</v>
      </c>
      <c r="P3016" s="320">
        <f>ROUND(SUMIF(Anlagenbewegungsdaten_AV!$B:$B,$A3016,Anlagenbewegungsdaten_AV!$D:$D),2)</f>
        <v>0</v>
      </c>
      <c r="Q3016" s="321">
        <f t="shared" si="105"/>
        <v>0</v>
      </c>
      <c r="S3016" s="324"/>
      <c r="T3016" s="317"/>
      <c r="U3016" s="325"/>
      <c r="V3016" s="325"/>
    </row>
    <row r="3017" spans="1:22" ht="15" customHeight="1" x14ac:dyDescent="0.25">
      <c r="A3017" s="129" t="s">
        <v>3080</v>
      </c>
      <c r="B3017" s="126" t="s">
        <v>2087</v>
      </c>
      <c r="C3017" s="127" t="s">
        <v>4025</v>
      </c>
      <c r="D3017" s="127" t="s">
        <v>908</v>
      </c>
      <c r="E3017" s="127" t="s">
        <v>2465</v>
      </c>
      <c r="F3017" s="128">
        <v>27.39</v>
      </c>
      <c r="G3017" s="128">
        <v>27.59</v>
      </c>
      <c r="H3017" s="128">
        <v>21.91</v>
      </c>
      <c r="I3017" s="311"/>
      <c r="J3017" s="319">
        <f>ROUND(SUMIF(Anlagenbewegungsdaten!B:B,A3017,Anlagenbewegungsdaten!C:C),3)</f>
        <v>0</v>
      </c>
      <c r="K3017" s="320">
        <f>ROUND(SUMIF(Anlagenbewegungsdaten!$B:$B,$A3017,Anlagenbewegungsdaten!$D:$D),2)</f>
        <v>0</v>
      </c>
      <c r="L3017" s="321">
        <f t="shared" si="104"/>
        <v>0</v>
      </c>
      <c r="M3017" s="341" t="s">
        <v>4950</v>
      </c>
      <c r="N3017" s="341" t="s">
        <v>4963</v>
      </c>
      <c r="O3017" s="323">
        <f>ROUND(SUMIF(Anlagenbewegungsdaten_AV!B:B,A3017,Anlagenbewegungsdaten_AV!C:C),3)</f>
        <v>0</v>
      </c>
      <c r="P3017" s="320">
        <f>ROUND(SUMIF(Anlagenbewegungsdaten_AV!$B:$B,$A3017,Anlagenbewegungsdaten_AV!$D:$D),2)</f>
        <v>0</v>
      </c>
      <c r="Q3017" s="321">
        <f t="shared" si="105"/>
        <v>0</v>
      </c>
      <c r="S3017" s="324"/>
      <c r="T3017" s="317"/>
      <c r="U3017" s="325"/>
      <c r="V3017" s="325"/>
    </row>
    <row r="3018" spans="1:22" ht="15" customHeight="1" x14ac:dyDescent="0.25">
      <c r="A3018" s="129" t="s">
        <v>3081</v>
      </c>
      <c r="B3018" s="126" t="s">
        <v>2087</v>
      </c>
      <c r="C3018" s="127" t="s">
        <v>4025</v>
      </c>
      <c r="D3018" s="127" t="s">
        <v>910</v>
      </c>
      <c r="E3018" s="127" t="s">
        <v>2462</v>
      </c>
      <c r="F3018" s="128">
        <v>25.41</v>
      </c>
      <c r="G3018" s="128">
        <v>25.61</v>
      </c>
      <c r="H3018" s="128">
        <v>20.329999999999998</v>
      </c>
      <c r="I3018" s="311"/>
      <c r="J3018" s="319">
        <f>ROUND(SUMIF(Anlagenbewegungsdaten!B:B,A3018,Anlagenbewegungsdaten!C:C),3)</f>
        <v>0</v>
      </c>
      <c r="K3018" s="320">
        <f>ROUND(SUMIF(Anlagenbewegungsdaten!$B:$B,$A3018,Anlagenbewegungsdaten!$D:$D),2)</f>
        <v>0</v>
      </c>
      <c r="L3018" s="321">
        <f t="shared" ref="L3018:L3081" si="106">IF(ISBLANK(F3018),0,IF(OR($J3018&gt;=100,$J3018&lt;=-100),F3018-(K3018/J3018*100),IF(OR(J3018&gt;-100,J3018&lt;100),(J3018*F3018%)-K3018)))</f>
        <v>0</v>
      </c>
      <c r="M3018" s="341" t="s">
        <v>4950</v>
      </c>
      <c r="N3018" s="341" t="s">
        <v>4963</v>
      </c>
      <c r="O3018" s="323">
        <f>ROUND(SUMIF(Anlagenbewegungsdaten_AV!B:B,A3018,Anlagenbewegungsdaten_AV!C:C),3)</f>
        <v>0</v>
      </c>
      <c r="P3018" s="320">
        <f>ROUND(SUMIF(Anlagenbewegungsdaten_AV!$B:$B,$A3018,Anlagenbewegungsdaten_AV!$D:$D),2)</f>
        <v>0</v>
      </c>
      <c r="Q3018" s="321">
        <f t="shared" ref="Q3018:Q3081" si="107">IF(ISBLANK(H3018),0,IF(OR($O3018&gt;=100,$O3018&lt;=-100),H3018-(P3018/O3018*100),IF(OR(O3018&gt;-100,O3018&lt;100),(O3018*G3018%)-P3018)))</f>
        <v>0</v>
      </c>
      <c r="S3018" s="324"/>
      <c r="T3018" s="317"/>
      <c r="U3018" s="325"/>
      <c r="V3018" s="325"/>
    </row>
    <row r="3019" spans="1:22" ht="15" customHeight="1" x14ac:dyDescent="0.25">
      <c r="A3019" s="129" t="s">
        <v>3082</v>
      </c>
      <c r="B3019" s="126" t="s">
        <v>2087</v>
      </c>
      <c r="C3019" s="127" t="s">
        <v>4025</v>
      </c>
      <c r="D3019" s="127" t="s">
        <v>912</v>
      </c>
      <c r="E3019" s="127" t="s">
        <v>2465</v>
      </c>
      <c r="F3019" s="128">
        <v>28.38</v>
      </c>
      <c r="G3019" s="128">
        <v>28.58</v>
      </c>
      <c r="H3019" s="128">
        <v>22.7</v>
      </c>
      <c r="I3019" s="311"/>
      <c r="J3019" s="319">
        <f>ROUND(SUMIF(Anlagenbewegungsdaten!B:B,A3019,Anlagenbewegungsdaten!C:C),3)</f>
        <v>0</v>
      </c>
      <c r="K3019" s="320">
        <f>ROUND(SUMIF(Anlagenbewegungsdaten!$B:$B,$A3019,Anlagenbewegungsdaten!$D:$D),2)</f>
        <v>0</v>
      </c>
      <c r="L3019" s="321">
        <f t="shared" si="106"/>
        <v>0</v>
      </c>
      <c r="M3019" s="341" t="s">
        <v>4950</v>
      </c>
      <c r="N3019" s="341" t="s">
        <v>4963</v>
      </c>
      <c r="O3019" s="323">
        <f>ROUND(SUMIF(Anlagenbewegungsdaten_AV!B:B,A3019,Anlagenbewegungsdaten_AV!C:C),3)</f>
        <v>0</v>
      </c>
      <c r="P3019" s="320">
        <f>ROUND(SUMIF(Anlagenbewegungsdaten_AV!$B:$B,$A3019,Anlagenbewegungsdaten_AV!$D:$D),2)</f>
        <v>0</v>
      </c>
      <c r="Q3019" s="321">
        <f t="shared" si="107"/>
        <v>0</v>
      </c>
      <c r="S3019" s="324"/>
      <c r="T3019" s="317"/>
      <c r="U3019" s="325"/>
      <c r="V3019" s="325"/>
    </row>
    <row r="3020" spans="1:22" ht="15" customHeight="1" x14ac:dyDescent="0.25">
      <c r="A3020" s="129" t="s">
        <v>3083</v>
      </c>
      <c r="B3020" s="126" t="s">
        <v>2087</v>
      </c>
      <c r="C3020" s="127" t="s">
        <v>4025</v>
      </c>
      <c r="D3020" s="127" t="s">
        <v>914</v>
      </c>
      <c r="E3020" s="127" t="s">
        <v>2462</v>
      </c>
      <c r="F3020" s="128">
        <v>26.4</v>
      </c>
      <c r="G3020" s="128">
        <v>26.599999999999998</v>
      </c>
      <c r="H3020" s="128">
        <v>21.12</v>
      </c>
      <c r="I3020" s="311"/>
      <c r="J3020" s="319">
        <f>ROUND(SUMIF(Anlagenbewegungsdaten!B:B,A3020,Anlagenbewegungsdaten!C:C),3)</f>
        <v>0</v>
      </c>
      <c r="K3020" s="320">
        <f>ROUND(SUMIF(Anlagenbewegungsdaten!$B:$B,$A3020,Anlagenbewegungsdaten!$D:$D),2)</f>
        <v>0</v>
      </c>
      <c r="L3020" s="321">
        <f t="shared" si="106"/>
        <v>0</v>
      </c>
      <c r="M3020" s="341" t="s">
        <v>4950</v>
      </c>
      <c r="N3020" s="341" t="s">
        <v>4963</v>
      </c>
      <c r="O3020" s="323">
        <f>ROUND(SUMIF(Anlagenbewegungsdaten_AV!B:B,A3020,Anlagenbewegungsdaten_AV!C:C),3)</f>
        <v>0</v>
      </c>
      <c r="P3020" s="320">
        <f>ROUND(SUMIF(Anlagenbewegungsdaten_AV!$B:$B,$A3020,Anlagenbewegungsdaten_AV!$D:$D),2)</f>
        <v>0</v>
      </c>
      <c r="Q3020" s="321">
        <f t="shared" si="107"/>
        <v>0</v>
      </c>
      <c r="S3020" s="324"/>
      <c r="T3020" s="317"/>
      <c r="U3020" s="325"/>
      <c r="V3020" s="325"/>
    </row>
    <row r="3021" spans="1:22" ht="15" customHeight="1" x14ac:dyDescent="0.25">
      <c r="A3021" s="129" t="s">
        <v>3084</v>
      </c>
      <c r="B3021" s="126" t="s">
        <v>2087</v>
      </c>
      <c r="C3021" s="127" t="s">
        <v>4025</v>
      </c>
      <c r="D3021" s="127" t="s">
        <v>916</v>
      </c>
      <c r="E3021" s="127" t="s">
        <v>2465</v>
      </c>
      <c r="F3021" s="128">
        <v>29.37</v>
      </c>
      <c r="G3021" s="128">
        <v>29.57</v>
      </c>
      <c r="H3021" s="128">
        <v>23.5</v>
      </c>
      <c r="I3021" s="311"/>
      <c r="J3021" s="319">
        <f>ROUND(SUMIF(Anlagenbewegungsdaten!B:B,A3021,Anlagenbewegungsdaten!C:C),3)</f>
        <v>0</v>
      </c>
      <c r="K3021" s="320">
        <f>ROUND(SUMIF(Anlagenbewegungsdaten!$B:$B,$A3021,Anlagenbewegungsdaten!$D:$D),2)</f>
        <v>0</v>
      </c>
      <c r="L3021" s="321">
        <f t="shared" si="106"/>
        <v>0</v>
      </c>
      <c r="M3021" s="341" t="s">
        <v>4950</v>
      </c>
      <c r="N3021" s="341" t="s">
        <v>4963</v>
      </c>
      <c r="O3021" s="323">
        <f>ROUND(SUMIF(Anlagenbewegungsdaten_AV!B:B,A3021,Anlagenbewegungsdaten_AV!C:C),3)</f>
        <v>0</v>
      </c>
      <c r="P3021" s="320">
        <f>ROUND(SUMIF(Anlagenbewegungsdaten_AV!$B:$B,$A3021,Anlagenbewegungsdaten_AV!$D:$D),2)</f>
        <v>0</v>
      </c>
      <c r="Q3021" s="321">
        <f t="shared" si="107"/>
        <v>0</v>
      </c>
      <c r="S3021" s="324"/>
      <c r="T3021" s="317"/>
      <c r="U3021" s="325"/>
      <c r="V3021" s="325"/>
    </row>
    <row r="3022" spans="1:22" ht="15" customHeight="1" x14ac:dyDescent="0.25">
      <c r="A3022" s="129" t="s">
        <v>3085</v>
      </c>
      <c r="B3022" s="126" t="s">
        <v>2087</v>
      </c>
      <c r="C3022" s="127" t="s">
        <v>4025</v>
      </c>
      <c r="D3022" s="127" t="s">
        <v>918</v>
      </c>
      <c r="E3022" s="127" t="s">
        <v>2462</v>
      </c>
      <c r="F3022" s="128">
        <v>27.39</v>
      </c>
      <c r="G3022" s="128">
        <v>27.59</v>
      </c>
      <c r="H3022" s="128">
        <v>21.91</v>
      </c>
      <c r="I3022" s="311"/>
      <c r="J3022" s="319">
        <f>ROUND(SUMIF(Anlagenbewegungsdaten!B:B,A3022,Anlagenbewegungsdaten!C:C),3)</f>
        <v>0</v>
      </c>
      <c r="K3022" s="320">
        <f>ROUND(SUMIF(Anlagenbewegungsdaten!$B:$B,$A3022,Anlagenbewegungsdaten!$D:$D),2)</f>
        <v>0</v>
      </c>
      <c r="L3022" s="321">
        <f t="shared" si="106"/>
        <v>0</v>
      </c>
      <c r="M3022" s="341" t="s">
        <v>4950</v>
      </c>
      <c r="N3022" s="341" t="s">
        <v>4963</v>
      </c>
      <c r="O3022" s="323">
        <f>ROUND(SUMIF(Anlagenbewegungsdaten_AV!B:B,A3022,Anlagenbewegungsdaten_AV!C:C),3)</f>
        <v>0</v>
      </c>
      <c r="P3022" s="320">
        <f>ROUND(SUMIF(Anlagenbewegungsdaten_AV!$B:$B,$A3022,Anlagenbewegungsdaten_AV!$D:$D),2)</f>
        <v>0</v>
      </c>
      <c r="Q3022" s="321">
        <f t="shared" si="107"/>
        <v>0</v>
      </c>
      <c r="S3022" s="324"/>
      <c r="T3022" s="317"/>
      <c r="U3022" s="325"/>
      <c r="V3022" s="325"/>
    </row>
    <row r="3023" spans="1:22" ht="15" customHeight="1" x14ac:dyDescent="0.25">
      <c r="A3023" s="129" t="s">
        <v>3086</v>
      </c>
      <c r="B3023" s="126" t="s">
        <v>2087</v>
      </c>
      <c r="C3023" s="127" t="s">
        <v>4025</v>
      </c>
      <c r="D3023" s="127" t="s">
        <v>920</v>
      </c>
      <c r="E3023" s="127" t="s">
        <v>2465</v>
      </c>
      <c r="F3023" s="128">
        <v>30.36</v>
      </c>
      <c r="G3023" s="128">
        <v>30.56</v>
      </c>
      <c r="H3023" s="128">
        <v>24.29</v>
      </c>
      <c r="I3023" s="311"/>
      <c r="J3023" s="319">
        <f>ROUND(SUMIF(Anlagenbewegungsdaten!B:B,A3023,Anlagenbewegungsdaten!C:C),3)</f>
        <v>0</v>
      </c>
      <c r="K3023" s="320">
        <f>ROUND(SUMIF(Anlagenbewegungsdaten!$B:$B,$A3023,Anlagenbewegungsdaten!$D:$D),2)</f>
        <v>0</v>
      </c>
      <c r="L3023" s="321">
        <f t="shared" si="106"/>
        <v>0</v>
      </c>
      <c r="M3023" s="341" t="s">
        <v>4950</v>
      </c>
      <c r="N3023" s="341" t="s">
        <v>4963</v>
      </c>
      <c r="O3023" s="323">
        <f>ROUND(SUMIF(Anlagenbewegungsdaten_AV!B:B,A3023,Anlagenbewegungsdaten_AV!C:C),3)</f>
        <v>0</v>
      </c>
      <c r="P3023" s="320">
        <f>ROUND(SUMIF(Anlagenbewegungsdaten_AV!$B:$B,$A3023,Anlagenbewegungsdaten_AV!$D:$D),2)</f>
        <v>0</v>
      </c>
      <c r="Q3023" s="321">
        <f t="shared" si="107"/>
        <v>0</v>
      </c>
      <c r="S3023" s="324"/>
      <c r="T3023" s="317"/>
      <c r="U3023" s="325"/>
      <c r="V3023" s="325"/>
    </row>
    <row r="3024" spans="1:22" ht="15" customHeight="1" x14ac:dyDescent="0.25">
      <c r="A3024" s="129" t="s">
        <v>3087</v>
      </c>
      <c r="B3024" s="126" t="s">
        <v>2087</v>
      </c>
      <c r="C3024" s="127" t="s">
        <v>4025</v>
      </c>
      <c r="D3024" s="127" t="s">
        <v>922</v>
      </c>
      <c r="E3024" s="127" t="s">
        <v>2462</v>
      </c>
      <c r="F3024" s="128">
        <v>9.09</v>
      </c>
      <c r="G3024" s="128">
        <v>9.2899999999999991</v>
      </c>
      <c r="H3024" s="128">
        <v>7.27</v>
      </c>
      <c r="I3024" s="311"/>
      <c r="J3024" s="319">
        <f>ROUND(SUMIF(Anlagenbewegungsdaten!B:B,A3024,Anlagenbewegungsdaten!C:C),3)</f>
        <v>0</v>
      </c>
      <c r="K3024" s="320">
        <f>ROUND(SUMIF(Anlagenbewegungsdaten!$B:$B,$A3024,Anlagenbewegungsdaten!$D:$D),2)</f>
        <v>0</v>
      </c>
      <c r="L3024" s="321">
        <f t="shared" si="106"/>
        <v>0</v>
      </c>
      <c r="M3024" s="341" t="s">
        <v>4950</v>
      </c>
      <c r="N3024" s="341" t="s">
        <v>4963</v>
      </c>
      <c r="O3024" s="323">
        <f>ROUND(SUMIF(Anlagenbewegungsdaten_AV!B:B,A3024,Anlagenbewegungsdaten_AV!C:C),3)</f>
        <v>0</v>
      </c>
      <c r="P3024" s="320">
        <f>ROUND(SUMIF(Anlagenbewegungsdaten_AV!$B:$B,$A3024,Anlagenbewegungsdaten_AV!$D:$D),2)</f>
        <v>0</v>
      </c>
      <c r="Q3024" s="321">
        <f t="shared" si="107"/>
        <v>0</v>
      </c>
      <c r="S3024" s="324"/>
      <c r="T3024" s="317"/>
      <c r="U3024" s="325"/>
      <c r="V3024" s="325"/>
    </row>
    <row r="3025" spans="1:22" ht="15" customHeight="1" x14ac:dyDescent="0.25">
      <c r="A3025" s="129" t="s">
        <v>3088</v>
      </c>
      <c r="B3025" s="126" t="s">
        <v>2087</v>
      </c>
      <c r="C3025" s="127" t="s">
        <v>4025</v>
      </c>
      <c r="D3025" s="127" t="s">
        <v>924</v>
      </c>
      <c r="E3025" s="127" t="s">
        <v>2465</v>
      </c>
      <c r="F3025" s="128">
        <v>12.06</v>
      </c>
      <c r="G3025" s="128">
        <v>12.26</v>
      </c>
      <c r="H3025" s="128">
        <v>9.65</v>
      </c>
      <c r="I3025" s="311"/>
      <c r="J3025" s="319">
        <f>ROUND(SUMIF(Anlagenbewegungsdaten!B:B,A3025,Anlagenbewegungsdaten!C:C),3)</f>
        <v>0</v>
      </c>
      <c r="K3025" s="320">
        <f>ROUND(SUMIF(Anlagenbewegungsdaten!$B:$B,$A3025,Anlagenbewegungsdaten!$D:$D),2)</f>
        <v>0</v>
      </c>
      <c r="L3025" s="321">
        <f t="shared" si="106"/>
        <v>0</v>
      </c>
      <c r="M3025" s="341" t="s">
        <v>4950</v>
      </c>
      <c r="N3025" s="341" t="s">
        <v>4963</v>
      </c>
      <c r="O3025" s="323">
        <f>ROUND(SUMIF(Anlagenbewegungsdaten_AV!B:B,A3025,Anlagenbewegungsdaten_AV!C:C),3)</f>
        <v>0</v>
      </c>
      <c r="P3025" s="320">
        <f>ROUND(SUMIF(Anlagenbewegungsdaten_AV!$B:$B,$A3025,Anlagenbewegungsdaten_AV!$D:$D),2)</f>
        <v>0</v>
      </c>
      <c r="Q3025" s="321">
        <f t="shared" si="107"/>
        <v>0</v>
      </c>
      <c r="S3025" s="324"/>
      <c r="T3025" s="317"/>
      <c r="U3025" s="325"/>
      <c r="V3025" s="325"/>
    </row>
    <row r="3026" spans="1:22" ht="15" customHeight="1" x14ac:dyDescent="0.25">
      <c r="A3026" s="129" t="s">
        <v>3089</v>
      </c>
      <c r="B3026" s="126" t="s">
        <v>2087</v>
      </c>
      <c r="C3026" s="127" t="s">
        <v>4025</v>
      </c>
      <c r="D3026" s="127" t="s">
        <v>926</v>
      </c>
      <c r="E3026" s="127" t="s">
        <v>2462</v>
      </c>
      <c r="F3026" s="128">
        <v>10.08</v>
      </c>
      <c r="G3026" s="128">
        <v>10.28</v>
      </c>
      <c r="H3026" s="128">
        <v>8.06</v>
      </c>
      <c r="I3026" s="311"/>
      <c r="J3026" s="319">
        <f>ROUND(SUMIF(Anlagenbewegungsdaten!B:B,A3026,Anlagenbewegungsdaten!C:C),3)</f>
        <v>0</v>
      </c>
      <c r="K3026" s="320">
        <f>ROUND(SUMIF(Anlagenbewegungsdaten!$B:$B,$A3026,Anlagenbewegungsdaten!$D:$D),2)</f>
        <v>0</v>
      </c>
      <c r="L3026" s="321">
        <f t="shared" si="106"/>
        <v>0</v>
      </c>
      <c r="M3026" s="341" t="s">
        <v>4950</v>
      </c>
      <c r="N3026" s="341" t="s">
        <v>4963</v>
      </c>
      <c r="O3026" s="323">
        <f>ROUND(SUMIF(Anlagenbewegungsdaten_AV!B:B,A3026,Anlagenbewegungsdaten_AV!C:C),3)</f>
        <v>0</v>
      </c>
      <c r="P3026" s="320">
        <f>ROUND(SUMIF(Anlagenbewegungsdaten_AV!$B:$B,$A3026,Anlagenbewegungsdaten_AV!$D:$D),2)</f>
        <v>0</v>
      </c>
      <c r="Q3026" s="321">
        <f t="shared" si="107"/>
        <v>0</v>
      </c>
      <c r="S3026" s="324"/>
      <c r="T3026" s="317"/>
      <c r="U3026" s="325"/>
      <c r="V3026" s="325"/>
    </row>
    <row r="3027" spans="1:22" ht="15" customHeight="1" x14ac:dyDescent="0.25">
      <c r="A3027" s="129" t="s">
        <v>3090</v>
      </c>
      <c r="B3027" s="126" t="s">
        <v>2087</v>
      </c>
      <c r="C3027" s="127" t="s">
        <v>4025</v>
      </c>
      <c r="D3027" s="127" t="s">
        <v>928</v>
      </c>
      <c r="E3027" s="127" t="s">
        <v>2465</v>
      </c>
      <c r="F3027" s="128">
        <v>13.05</v>
      </c>
      <c r="G3027" s="128">
        <v>13.25</v>
      </c>
      <c r="H3027" s="128">
        <v>10.44</v>
      </c>
      <c r="I3027" s="311"/>
      <c r="J3027" s="319">
        <f>ROUND(SUMIF(Anlagenbewegungsdaten!B:B,A3027,Anlagenbewegungsdaten!C:C),3)</f>
        <v>0</v>
      </c>
      <c r="K3027" s="320">
        <f>ROUND(SUMIF(Anlagenbewegungsdaten!$B:$B,$A3027,Anlagenbewegungsdaten!$D:$D),2)</f>
        <v>0</v>
      </c>
      <c r="L3027" s="321">
        <f t="shared" si="106"/>
        <v>0</v>
      </c>
      <c r="M3027" s="341" t="s">
        <v>4950</v>
      </c>
      <c r="N3027" s="341" t="s">
        <v>4963</v>
      </c>
      <c r="O3027" s="323">
        <f>ROUND(SUMIF(Anlagenbewegungsdaten_AV!B:B,A3027,Anlagenbewegungsdaten_AV!C:C),3)</f>
        <v>0</v>
      </c>
      <c r="P3027" s="320">
        <f>ROUND(SUMIF(Anlagenbewegungsdaten_AV!$B:$B,$A3027,Anlagenbewegungsdaten_AV!$D:$D),2)</f>
        <v>0</v>
      </c>
      <c r="Q3027" s="321">
        <f t="shared" si="107"/>
        <v>0</v>
      </c>
      <c r="S3027" s="324"/>
      <c r="T3027" s="317"/>
      <c r="U3027" s="325"/>
      <c r="V3027" s="325"/>
    </row>
    <row r="3028" spans="1:22" ht="15" customHeight="1" x14ac:dyDescent="0.25">
      <c r="A3028" s="129" t="s">
        <v>3091</v>
      </c>
      <c r="B3028" s="126" t="s">
        <v>2087</v>
      </c>
      <c r="C3028" s="127" t="s">
        <v>4025</v>
      </c>
      <c r="D3028" s="127" t="s">
        <v>930</v>
      </c>
      <c r="E3028" s="127" t="s">
        <v>2462</v>
      </c>
      <c r="F3028" s="128">
        <v>15.03</v>
      </c>
      <c r="G3028" s="128">
        <v>15.229999999999999</v>
      </c>
      <c r="H3028" s="128">
        <v>12.02</v>
      </c>
      <c r="I3028" s="311"/>
      <c r="J3028" s="319">
        <f>ROUND(SUMIF(Anlagenbewegungsdaten!B:B,A3028,Anlagenbewegungsdaten!C:C),3)</f>
        <v>0</v>
      </c>
      <c r="K3028" s="320">
        <f>ROUND(SUMIF(Anlagenbewegungsdaten!$B:$B,$A3028,Anlagenbewegungsdaten!$D:$D),2)</f>
        <v>0</v>
      </c>
      <c r="L3028" s="321">
        <f t="shared" si="106"/>
        <v>0</v>
      </c>
      <c r="M3028" s="341" t="s">
        <v>4950</v>
      </c>
      <c r="N3028" s="341" t="s">
        <v>4963</v>
      </c>
      <c r="O3028" s="323">
        <f>ROUND(SUMIF(Anlagenbewegungsdaten_AV!B:B,A3028,Anlagenbewegungsdaten_AV!C:C),3)</f>
        <v>0</v>
      </c>
      <c r="P3028" s="320">
        <f>ROUND(SUMIF(Anlagenbewegungsdaten_AV!$B:$B,$A3028,Anlagenbewegungsdaten_AV!$D:$D),2)</f>
        <v>0</v>
      </c>
      <c r="Q3028" s="321">
        <f t="shared" si="107"/>
        <v>0</v>
      </c>
      <c r="S3028" s="324"/>
      <c r="T3028" s="317"/>
      <c r="U3028" s="325"/>
      <c r="V3028" s="325"/>
    </row>
    <row r="3029" spans="1:22" ht="15" customHeight="1" x14ac:dyDescent="0.25">
      <c r="A3029" s="129" t="s">
        <v>3092</v>
      </c>
      <c r="B3029" s="126" t="s">
        <v>2087</v>
      </c>
      <c r="C3029" s="127" t="s">
        <v>4025</v>
      </c>
      <c r="D3029" s="127" t="s">
        <v>932</v>
      </c>
      <c r="E3029" s="127" t="s">
        <v>2465</v>
      </c>
      <c r="F3029" s="128">
        <v>18</v>
      </c>
      <c r="G3029" s="128">
        <v>18.2</v>
      </c>
      <c r="H3029" s="128">
        <v>14.4</v>
      </c>
      <c r="I3029" s="311"/>
      <c r="J3029" s="319">
        <f>ROUND(SUMIF(Anlagenbewegungsdaten!B:B,A3029,Anlagenbewegungsdaten!C:C),3)</f>
        <v>0</v>
      </c>
      <c r="K3029" s="320">
        <f>ROUND(SUMIF(Anlagenbewegungsdaten!$B:$B,$A3029,Anlagenbewegungsdaten!$D:$D),2)</f>
        <v>0</v>
      </c>
      <c r="L3029" s="321">
        <f t="shared" si="106"/>
        <v>0</v>
      </c>
      <c r="M3029" s="341" t="s">
        <v>4950</v>
      </c>
      <c r="N3029" s="341" t="s">
        <v>4963</v>
      </c>
      <c r="O3029" s="323">
        <f>ROUND(SUMIF(Anlagenbewegungsdaten_AV!B:B,A3029,Anlagenbewegungsdaten_AV!C:C),3)</f>
        <v>0</v>
      </c>
      <c r="P3029" s="320">
        <f>ROUND(SUMIF(Anlagenbewegungsdaten_AV!$B:$B,$A3029,Anlagenbewegungsdaten_AV!$D:$D),2)</f>
        <v>0</v>
      </c>
      <c r="Q3029" s="321">
        <f t="shared" si="107"/>
        <v>0</v>
      </c>
      <c r="S3029" s="324"/>
      <c r="T3029" s="317"/>
      <c r="U3029" s="325"/>
      <c r="V3029" s="325"/>
    </row>
    <row r="3030" spans="1:22" ht="15" customHeight="1" x14ac:dyDescent="0.25">
      <c r="A3030" s="129" t="s">
        <v>3093</v>
      </c>
      <c r="B3030" s="126" t="s">
        <v>2087</v>
      </c>
      <c r="C3030" s="127" t="s">
        <v>4025</v>
      </c>
      <c r="D3030" s="127" t="s">
        <v>934</v>
      </c>
      <c r="E3030" s="127" t="s">
        <v>2462</v>
      </c>
      <c r="F3030" s="128">
        <v>16.02</v>
      </c>
      <c r="G3030" s="128">
        <v>16.22</v>
      </c>
      <c r="H3030" s="128">
        <v>12.82</v>
      </c>
      <c r="I3030" s="311"/>
      <c r="J3030" s="319">
        <f>ROUND(SUMIF(Anlagenbewegungsdaten!B:B,A3030,Anlagenbewegungsdaten!C:C),3)</f>
        <v>0</v>
      </c>
      <c r="K3030" s="320">
        <f>ROUND(SUMIF(Anlagenbewegungsdaten!$B:$B,$A3030,Anlagenbewegungsdaten!$D:$D),2)</f>
        <v>0</v>
      </c>
      <c r="L3030" s="321">
        <f t="shared" si="106"/>
        <v>0</v>
      </c>
      <c r="M3030" s="341" t="s">
        <v>4950</v>
      </c>
      <c r="N3030" s="341" t="s">
        <v>4963</v>
      </c>
      <c r="O3030" s="323">
        <f>ROUND(SUMIF(Anlagenbewegungsdaten_AV!B:B,A3030,Anlagenbewegungsdaten_AV!C:C),3)</f>
        <v>0</v>
      </c>
      <c r="P3030" s="320">
        <f>ROUND(SUMIF(Anlagenbewegungsdaten_AV!$B:$B,$A3030,Anlagenbewegungsdaten_AV!$D:$D),2)</f>
        <v>0</v>
      </c>
      <c r="Q3030" s="321">
        <f t="shared" si="107"/>
        <v>0</v>
      </c>
      <c r="S3030" s="324"/>
      <c r="T3030" s="317"/>
      <c r="U3030" s="325"/>
      <c r="V3030" s="325"/>
    </row>
    <row r="3031" spans="1:22" ht="15" customHeight="1" x14ac:dyDescent="0.25">
      <c r="A3031" s="129" t="s">
        <v>3094</v>
      </c>
      <c r="B3031" s="126" t="s">
        <v>2087</v>
      </c>
      <c r="C3031" s="127" t="s">
        <v>4025</v>
      </c>
      <c r="D3031" s="127" t="s">
        <v>936</v>
      </c>
      <c r="E3031" s="127" t="s">
        <v>2465</v>
      </c>
      <c r="F3031" s="128">
        <v>18.989999999999998</v>
      </c>
      <c r="G3031" s="128">
        <v>19.189999999999998</v>
      </c>
      <c r="H3031" s="128">
        <v>15.19</v>
      </c>
      <c r="I3031" s="311"/>
      <c r="J3031" s="319">
        <f>ROUND(SUMIF(Anlagenbewegungsdaten!B:B,A3031,Anlagenbewegungsdaten!C:C),3)</f>
        <v>0</v>
      </c>
      <c r="K3031" s="320">
        <f>ROUND(SUMIF(Anlagenbewegungsdaten!$B:$B,$A3031,Anlagenbewegungsdaten!$D:$D),2)</f>
        <v>0</v>
      </c>
      <c r="L3031" s="321">
        <f t="shared" si="106"/>
        <v>0</v>
      </c>
      <c r="M3031" s="341" t="s">
        <v>4950</v>
      </c>
      <c r="N3031" s="341" t="s">
        <v>4963</v>
      </c>
      <c r="O3031" s="323">
        <f>ROUND(SUMIF(Anlagenbewegungsdaten_AV!B:B,A3031,Anlagenbewegungsdaten_AV!C:C),3)</f>
        <v>0</v>
      </c>
      <c r="P3031" s="320">
        <f>ROUND(SUMIF(Anlagenbewegungsdaten_AV!$B:$B,$A3031,Anlagenbewegungsdaten_AV!$D:$D),2)</f>
        <v>0</v>
      </c>
      <c r="Q3031" s="321">
        <f t="shared" si="107"/>
        <v>0</v>
      </c>
      <c r="S3031" s="324"/>
      <c r="T3031" s="317"/>
      <c r="U3031" s="325"/>
      <c r="V3031" s="325"/>
    </row>
    <row r="3032" spans="1:22" ht="15" customHeight="1" x14ac:dyDescent="0.25">
      <c r="A3032" s="129" t="s">
        <v>3095</v>
      </c>
      <c r="B3032" s="126" t="s">
        <v>2087</v>
      </c>
      <c r="C3032" s="127" t="s">
        <v>4025</v>
      </c>
      <c r="D3032" s="127" t="s">
        <v>938</v>
      </c>
      <c r="E3032" s="127" t="s">
        <v>2462</v>
      </c>
      <c r="F3032" s="128">
        <v>16.02</v>
      </c>
      <c r="G3032" s="128">
        <v>16.22</v>
      </c>
      <c r="H3032" s="128">
        <v>12.82</v>
      </c>
      <c r="I3032" s="311"/>
      <c r="J3032" s="319">
        <f>ROUND(SUMIF(Anlagenbewegungsdaten!B:B,A3032,Anlagenbewegungsdaten!C:C),3)</f>
        <v>0</v>
      </c>
      <c r="K3032" s="320">
        <f>ROUND(SUMIF(Anlagenbewegungsdaten!$B:$B,$A3032,Anlagenbewegungsdaten!$D:$D),2)</f>
        <v>0</v>
      </c>
      <c r="L3032" s="321">
        <f t="shared" si="106"/>
        <v>0</v>
      </c>
      <c r="M3032" s="341" t="s">
        <v>4950</v>
      </c>
      <c r="N3032" s="341" t="s">
        <v>4963</v>
      </c>
      <c r="O3032" s="323">
        <f>ROUND(SUMIF(Anlagenbewegungsdaten_AV!B:B,A3032,Anlagenbewegungsdaten_AV!C:C),3)</f>
        <v>0</v>
      </c>
      <c r="P3032" s="320">
        <f>ROUND(SUMIF(Anlagenbewegungsdaten_AV!$B:$B,$A3032,Anlagenbewegungsdaten_AV!$D:$D),2)</f>
        <v>0</v>
      </c>
      <c r="Q3032" s="321">
        <f t="shared" si="107"/>
        <v>0</v>
      </c>
      <c r="S3032" s="324"/>
      <c r="T3032" s="317"/>
      <c r="U3032" s="325"/>
      <c r="V3032" s="325"/>
    </row>
    <row r="3033" spans="1:22" ht="15" customHeight="1" x14ac:dyDescent="0.25">
      <c r="A3033" s="129" t="s">
        <v>3096</v>
      </c>
      <c r="B3033" s="126" t="s">
        <v>2087</v>
      </c>
      <c r="C3033" s="127" t="s">
        <v>4025</v>
      </c>
      <c r="D3033" s="127" t="s">
        <v>940</v>
      </c>
      <c r="E3033" s="127" t="s">
        <v>2465</v>
      </c>
      <c r="F3033" s="128">
        <v>18.989999999999998</v>
      </c>
      <c r="G3033" s="128">
        <v>19.189999999999998</v>
      </c>
      <c r="H3033" s="128">
        <v>15.19</v>
      </c>
      <c r="I3033" s="311"/>
      <c r="J3033" s="319">
        <f>ROUND(SUMIF(Anlagenbewegungsdaten!B:B,A3033,Anlagenbewegungsdaten!C:C),3)</f>
        <v>0</v>
      </c>
      <c r="K3033" s="320">
        <f>ROUND(SUMIF(Anlagenbewegungsdaten!$B:$B,$A3033,Anlagenbewegungsdaten!$D:$D),2)</f>
        <v>0</v>
      </c>
      <c r="L3033" s="321">
        <f t="shared" si="106"/>
        <v>0</v>
      </c>
      <c r="M3033" s="341" t="s">
        <v>4950</v>
      </c>
      <c r="N3033" s="341" t="s">
        <v>4963</v>
      </c>
      <c r="O3033" s="323">
        <f>ROUND(SUMIF(Anlagenbewegungsdaten_AV!B:B,A3033,Anlagenbewegungsdaten_AV!C:C),3)</f>
        <v>0</v>
      </c>
      <c r="P3033" s="320">
        <f>ROUND(SUMIF(Anlagenbewegungsdaten_AV!$B:$B,$A3033,Anlagenbewegungsdaten_AV!$D:$D),2)</f>
        <v>0</v>
      </c>
      <c r="Q3033" s="321">
        <f t="shared" si="107"/>
        <v>0</v>
      </c>
      <c r="S3033" s="324"/>
      <c r="T3033" s="317"/>
      <c r="U3033" s="325"/>
      <c r="V3033" s="325"/>
    </row>
    <row r="3034" spans="1:22" ht="15" customHeight="1" x14ac:dyDescent="0.25">
      <c r="A3034" s="129" t="s">
        <v>3097</v>
      </c>
      <c r="B3034" s="126" t="s">
        <v>2087</v>
      </c>
      <c r="C3034" s="127" t="s">
        <v>4025</v>
      </c>
      <c r="D3034" s="127" t="s">
        <v>942</v>
      </c>
      <c r="E3034" s="127" t="s">
        <v>2462</v>
      </c>
      <c r="F3034" s="128">
        <v>17.010000000000002</v>
      </c>
      <c r="G3034" s="128">
        <v>17.21</v>
      </c>
      <c r="H3034" s="128">
        <v>13.61</v>
      </c>
      <c r="I3034" s="311"/>
      <c r="J3034" s="319">
        <f>ROUND(SUMIF(Anlagenbewegungsdaten!B:B,A3034,Anlagenbewegungsdaten!C:C),3)</f>
        <v>0</v>
      </c>
      <c r="K3034" s="320">
        <f>ROUND(SUMIF(Anlagenbewegungsdaten!$B:$B,$A3034,Anlagenbewegungsdaten!$D:$D),2)</f>
        <v>0</v>
      </c>
      <c r="L3034" s="321">
        <f t="shared" si="106"/>
        <v>0</v>
      </c>
      <c r="M3034" s="341" t="s">
        <v>4950</v>
      </c>
      <c r="N3034" s="341" t="s">
        <v>4963</v>
      </c>
      <c r="O3034" s="323">
        <f>ROUND(SUMIF(Anlagenbewegungsdaten_AV!B:B,A3034,Anlagenbewegungsdaten_AV!C:C),3)</f>
        <v>0</v>
      </c>
      <c r="P3034" s="320">
        <f>ROUND(SUMIF(Anlagenbewegungsdaten_AV!$B:$B,$A3034,Anlagenbewegungsdaten_AV!$D:$D),2)</f>
        <v>0</v>
      </c>
      <c r="Q3034" s="321">
        <f t="shared" si="107"/>
        <v>0</v>
      </c>
      <c r="S3034" s="324"/>
      <c r="T3034" s="317"/>
      <c r="U3034" s="325"/>
      <c r="V3034" s="325"/>
    </row>
    <row r="3035" spans="1:22" ht="15" customHeight="1" x14ac:dyDescent="0.25">
      <c r="A3035" s="129" t="s">
        <v>3098</v>
      </c>
      <c r="B3035" s="126" t="s">
        <v>2087</v>
      </c>
      <c r="C3035" s="127" t="s">
        <v>4025</v>
      </c>
      <c r="D3035" s="127" t="s">
        <v>944</v>
      </c>
      <c r="E3035" s="127" t="s">
        <v>2465</v>
      </c>
      <c r="F3035" s="128">
        <v>19.98</v>
      </c>
      <c r="G3035" s="128">
        <v>20.18</v>
      </c>
      <c r="H3035" s="128">
        <v>15.98</v>
      </c>
      <c r="I3035" s="311"/>
      <c r="J3035" s="319">
        <f>ROUND(SUMIF(Anlagenbewegungsdaten!B:B,A3035,Anlagenbewegungsdaten!C:C),3)</f>
        <v>0</v>
      </c>
      <c r="K3035" s="320">
        <f>ROUND(SUMIF(Anlagenbewegungsdaten!$B:$B,$A3035,Anlagenbewegungsdaten!$D:$D),2)</f>
        <v>0</v>
      </c>
      <c r="L3035" s="321">
        <f t="shared" si="106"/>
        <v>0</v>
      </c>
      <c r="M3035" s="341" t="s">
        <v>4950</v>
      </c>
      <c r="N3035" s="341" t="s">
        <v>4963</v>
      </c>
      <c r="O3035" s="323">
        <f>ROUND(SUMIF(Anlagenbewegungsdaten_AV!B:B,A3035,Anlagenbewegungsdaten_AV!C:C),3)</f>
        <v>0</v>
      </c>
      <c r="P3035" s="320">
        <f>ROUND(SUMIF(Anlagenbewegungsdaten_AV!$B:$B,$A3035,Anlagenbewegungsdaten_AV!$D:$D),2)</f>
        <v>0</v>
      </c>
      <c r="Q3035" s="321">
        <f t="shared" si="107"/>
        <v>0</v>
      </c>
      <c r="S3035" s="324"/>
      <c r="T3035" s="317"/>
      <c r="U3035" s="325"/>
      <c r="V3035" s="325"/>
    </row>
    <row r="3036" spans="1:22" ht="15" customHeight="1" x14ac:dyDescent="0.25">
      <c r="A3036" s="129" t="s">
        <v>3099</v>
      </c>
      <c r="B3036" s="126" t="s">
        <v>2087</v>
      </c>
      <c r="C3036" s="127" t="s">
        <v>4025</v>
      </c>
      <c r="D3036" s="127" t="s">
        <v>946</v>
      </c>
      <c r="E3036" s="127" t="s">
        <v>2462</v>
      </c>
      <c r="F3036" s="128">
        <v>18</v>
      </c>
      <c r="G3036" s="128">
        <v>18.2</v>
      </c>
      <c r="H3036" s="128">
        <v>14.4</v>
      </c>
      <c r="I3036" s="311"/>
      <c r="J3036" s="319">
        <f>ROUND(SUMIF(Anlagenbewegungsdaten!B:B,A3036,Anlagenbewegungsdaten!C:C),3)</f>
        <v>0</v>
      </c>
      <c r="K3036" s="320">
        <f>ROUND(SUMIF(Anlagenbewegungsdaten!$B:$B,$A3036,Anlagenbewegungsdaten!$D:$D),2)</f>
        <v>0</v>
      </c>
      <c r="L3036" s="321">
        <f t="shared" si="106"/>
        <v>0</v>
      </c>
      <c r="M3036" s="341" t="s">
        <v>4950</v>
      </c>
      <c r="N3036" s="341" t="s">
        <v>4963</v>
      </c>
      <c r="O3036" s="323">
        <f>ROUND(SUMIF(Anlagenbewegungsdaten_AV!B:B,A3036,Anlagenbewegungsdaten_AV!C:C),3)</f>
        <v>0</v>
      </c>
      <c r="P3036" s="320">
        <f>ROUND(SUMIF(Anlagenbewegungsdaten_AV!$B:$B,$A3036,Anlagenbewegungsdaten_AV!$D:$D),2)</f>
        <v>0</v>
      </c>
      <c r="Q3036" s="321">
        <f t="shared" si="107"/>
        <v>0</v>
      </c>
      <c r="S3036" s="324"/>
      <c r="T3036" s="317"/>
      <c r="U3036" s="325"/>
      <c r="V3036" s="325"/>
    </row>
    <row r="3037" spans="1:22" ht="15" customHeight="1" x14ac:dyDescent="0.25">
      <c r="A3037" s="129" t="s">
        <v>3100</v>
      </c>
      <c r="B3037" s="126" t="s">
        <v>2087</v>
      </c>
      <c r="C3037" s="127" t="s">
        <v>4025</v>
      </c>
      <c r="D3037" s="127" t="s">
        <v>948</v>
      </c>
      <c r="E3037" s="127" t="s">
        <v>2465</v>
      </c>
      <c r="F3037" s="128">
        <v>20.97</v>
      </c>
      <c r="G3037" s="128">
        <v>21.169999999999998</v>
      </c>
      <c r="H3037" s="128">
        <v>16.78</v>
      </c>
      <c r="I3037" s="311"/>
      <c r="J3037" s="319">
        <f>ROUND(SUMIF(Anlagenbewegungsdaten!B:B,A3037,Anlagenbewegungsdaten!C:C),3)</f>
        <v>0</v>
      </c>
      <c r="K3037" s="320">
        <f>ROUND(SUMIF(Anlagenbewegungsdaten!$B:$B,$A3037,Anlagenbewegungsdaten!$D:$D),2)</f>
        <v>0</v>
      </c>
      <c r="L3037" s="321">
        <f t="shared" si="106"/>
        <v>0</v>
      </c>
      <c r="M3037" s="341" t="s">
        <v>4950</v>
      </c>
      <c r="N3037" s="341" t="s">
        <v>4963</v>
      </c>
      <c r="O3037" s="323">
        <f>ROUND(SUMIF(Anlagenbewegungsdaten_AV!B:B,A3037,Anlagenbewegungsdaten_AV!C:C),3)</f>
        <v>0</v>
      </c>
      <c r="P3037" s="320">
        <f>ROUND(SUMIF(Anlagenbewegungsdaten_AV!$B:$B,$A3037,Anlagenbewegungsdaten_AV!$D:$D),2)</f>
        <v>0</v>
      </c>
      <c r="Q3037" s="321">
        <f t="shared" si="107"/>
        <v>0</v>
      </c>
      <c r="S3037" s="324"/>
      <c r="T3037" s="317"/>
      <c r="U3037" s="325"/>
      <c r="V3037" s="325"/>
    </row>
    <row r="3038" spans="1:22" ht="15" customHeight="1" x14ac:dyDescent="0.25">
      <c r="A3038" s="129" t="s">
        <v>3101</v>
      </c>
      <c r="B3038" s="126" t="s">
        <v>2087</v>
      </c>
      <c r="C3038" s="127" t="s">
        <v>4025</v>
      </c>
      <c r="D3038" s="127" t="s">
        <v>950</v>
      </c>
      <c r="E3038" s="127" t="s">
        <v>2462</v>
      </c>
      <c r="F3038" s="128">
        <v>18.989999999999998</v>
      </c>
      <c r="G3038" s="128">
        <v>19.189999999999998</v>
      </c>
      <c r="H3038" s="128">
        <v>15.19</v>
      </c>
      <c r="I3038" s="311"/>
      <c r="J3038" s="319">
        <f>ROUND(SUMIF(Anlagenbewegungsdaten!B:B,A3038,Anlagenbewegungsdaten!C:C),3)</f>
        <v>0</v>
      </c>
      <c r="K3038" s="320">
        <f>ROUND(SUMIF(Anlagenbewegungsdaten!$B:$B,$A3038,Anlagenbewegungsdaten!$D:$D),2)</f>
        <v>0</v>
      </c>
      <c r="L3038" s="321">
        <f t="shared" si="106"/>
        <v>0</v>
      </c>
      <c r="M3038" s="341" t="s">
        <v>4950</v>
      </c>
      <c r="N3038" s="341" t="s">
        <v>4963</v>
      </c>
      <c r="O3038" s="323">
        <f>ROUND(SUMIF(Anlagenbewegungsdaten_AV!B:B,A3038,Anlagenbewegungsdaten_AV!C:C),3)</f>
        <v>0</v>
      </c>
      <c r="P3038" s="320">
        <f>ROUND(SUMIF(Anlagenbewegungsdaten_AV!$B:$B,$A3038,Anlagenbewegungsdaten_AV!$D:$D),2)</f>
        <v>0</v>
      </c>
      <c r="Q3038" s="321">
        <f t="shared" si="107"/>
        <v>0</v>
      </c>
      <c r="S3038" s="324"/>
      <c r="T3038" s="317"/>
      <c r="U3038" s="325"/>
      <c r="V3038" s="325"/>
    </row>
    <row r="3039" spans="1:22" ht="15" customHeight="1" x14ac:dyDescent="0.25">
      <c r="A3039" s="129" t="s">
        <v>3102</v>
      </c>
      <c r="B3039" s="126" t="s">
        <v>2087</v>
      </c>
      <c r="C3039" s="127" t="s">
        <v>4025</v>
      </c>
      <c r="D3039" s="127" t="s">
        <v>952</v>
      </c>
      <c r="E3039" s="127" t="s">
        <v>2465</v>
      </c>
      <c r="F3039" s="128">
        <v>21.96</v>
      </c>
      <c r="G3039" s="128">
        <v>22.16</v>
      </c>
      <c r="H3039" s="128">
        <v>17.57</v>
      </c>
      <c r="I3039" s="311"/>
      <c r="J3039" s="319">
        <f>ROUND(SUMIF(Anlagenbewegungsdaten!B:B,A3039,Anlagenbewegungsdaten!C:C),3)</f>
        <v>0</v>
      </c>
      <c r="K3039" s="320">
        <f>ROUND(SUMIF(Anlagenbewegungsdaten!$B:$B,$A3039,Anlagenbewegungsdaten!$D:$D),2)</f>
        <v>0</v>
      </c>
      <c r="L3039" s="321">
        <f t="shared" si="106"/>
        <v>0</v>
      </c>
      <c r="M3039" s="341" t="s">
        <v>4950</v>
      </c>
      <c r="N3039" s="341" t="s">
        <v>4963</v>
      </c>
      <c r="O3039" s="323">
        <f>ROUND(SUMIF(Anlagenbewegungsdaten_AV!B:B,A3039,Anlagenbewegungsdaten_AV!C:C),3)</f>
        <v>0</v>
      </c>
      <c r="P3039" s="320">
        <f>ROUND(SUMIF(Anlagenbewegungsdaten_AV!$B:$B,$A3039,Anlagenbewegungsdaten_AV!$D:$D),2)</f>
        <v>0</v>
      </c>
      <c r="Q3039" s="321">
        <f t="shared" si="107"/>
        <v>0</v>
      </c>
      <c r="S3039" s="324"/>
      <c r="T3039" s="317"/>
      <c r="U3039" s="325"/>
      <c r="V3039" s="325"/>
    </row>
    <row r="3040" spans="1:22" ht="15" customHeight="1" x14ac:dyDescent="0.25">
      <c r="A3040" s="129" t="s">
        <v>3103</v>
      </c>
      <c r="B3040" s="126" t="s">
        <v>2087</v>
      </c>
      <c r="C3040" s="127" t="s">
        <v>4025</v>
      </c>
      <c r="D3040" s="127" t="s">
        <v>954</v>
      </c>
      <c r="E3040" s="127" t="s">
        <v>2462</v>
      </c>
      <c r="F3040" s="128">
        <v>17.010000000000002</v>
      </c>
      <c r="G3040" s="128">
        <v>17.21</v>
      </c>
      <c r="H3040" s="128">
        <v>13.61</v>
      </c>
      <c r="I3040" s="311"/>
      <c r="J3040" s="319">
        <f>ROUND(SUMIF(Anlagenbewegungsdaten!B:B,A3040,Anlagenbewegungsdaten!C:C),3)</f>
        <v>990830.11699999997</v>
      </c>
      <c r="K3040" s="320">
        <f>ROUND(SUMIF(Anlagenbewegungsdaten!$B:$B,$A3040,Anlagenbewegungsdaten!$D:$D),2)</f>
        <v>168540.2</v>
      </c>
      <c r="L3040" s="321">
        <f t="shared" si="106"/>
        <v>2.928554501124836E-7</v>
      </c>
      <c r="M3040" s="341" t="s">
        <v>4950</v>
      </c>
      <c r="N3040" s="341" t="s">
        <v>4963</v>
      </c>
      <c r="O3040" s="323">
        <f>ROUND(SUMIF(Anlagenbewegungsdaten_AV!B:B,A3040,Anlagenbewegungsdaten_AV!C:C),3)</f>
        <v>0</v>
      </c>
      <c r="P3040" s="320">
        <f>ROUND(SUMIF(Anlagenbewegungsdaten_AV!$B:$B,$A3040,Anlagenbewegungsdaten_AV!$D:$D),2)</f>
        <v>0</v>
      </c>
      <c r="Q3040" s="321">
        <f t="shared" si="107"/>
        <v>0</v>
      </c>
      <c r="S3040" s="324"/>
      <c r="T3040" s="317"/>
      <c r="U3040" s="325"/>
      <c r="V3040" s="325"/>
    </row>
    <row r="3041" spans="1:22" ht="15" customHeight="1" x14ac:dyDescent="0.25">
      <c r="A3041" s="129" t="s">
        <v>3104</v>
      </c>
      <c r="B3041" s="126" t="s">
        <v>2087</v>
      </c>
      <c r="C3041" s="127" t="s">
        <v>4025</v>
      </c>
      <c r="D3041" s="127" t="s">
        <v>956</v>
      </c>
      <c r="E3041" s="127" t="s">
        <v>2465</v>
      </c>
      <c r="F3041" s="128">
        <v>19.98</v>
      </c>
      <c r="G3041" s="128">
        <v>20.18</v>
      </c>
      <c r="H3041" s="128">
        <v>15.98</v>
      </c>
      <c r="I3041" s="311"/>
      <c r="J3041" s="319">
        <f>ROUND(SUMIF(Anlagenbewegungsdaten!B:B,A3041,Anlagenbewegungsdaten!C:C),3)</f>
        <v>478329.44199999998</v>
      </c>
      <c r="K3041" s="320">
        <f>ROUND(SUMIF(Anlagenbewegungsdaten!$B:$B,$A3041,Anlagenbewegungsdaten!$D:$D),2)</f>
        <v>95570.22</v>
      </c>
      <c r="L3041" s="321">
        <f t="shared" si="106"/>
        <v>5.2507744285890112E-7</v>
      </c>
      <c r="M3041" s="341" t="s">
        <v>4950</v>
      </c>
      <c r="N3041" s="341" t="s">
        <v>4963</v>
      </c>
      <c r="O3041" s="323">
        <f>ROUND(SUMIF(Anlagenbewegungsdaten_AV!B:B,A3041,Anlagenbewegungsdaten_AV!C:C),3)</f>
        <v>0</v>
      </c>
      <c r="P3041" s="320">
        <f>ROUND(SUMIF(Anlagenbewegungsdaten_AV!$B:$B,$A3041,Anlagenbewegungsdaten_AV!$D:$D),2)</f>
        <v>0</v>
      </c>
      <c r="Q3041" s="321">
        <f t="shared" si="107"/>
        <v>0</v>
      </c>
      <c r="S3041" s="324"/>
      <c r="T3041" s="317"/>
      <c r="U3041" s="325"/>
      <c r="V3041" s="325"/>
    </row>
    <row r="3042" spans="1:22" ht="15" customHeight="1" x14ac:dyDescent="0.25">
      <c r="A3042" s="129" t="s">
        <v>3105</v>
      </c>
      <c r="B3042" s="126" t="s">
        <v>2087</v>
      </c>
      <c r="C3042" s="127" t="s">
        <v>4025</v>
      </c>
      <c r="D3042" s="127" t="s">
        <v>958</v>
      </c>
      <c r="E3042" s="127" t="s">
        <v>2462</v>
      </c>
      <c r="F3042" s="128">
        <v>18</v>
      </c>
      <c r="G3042" s="128">
        <v>18.2</v>
      </c>
      <c r="H3042" s="128">
        <v>14.4</v>
      </c>
      <c r="I3042" s="311"/>
      <c r="J3042" s="319">
        <f>ROUND(SUMIF(Anlagenbewegungsdaten!B:B,A3042,Anlagenbewegungsdaten!C:C),3)</f>
        <v>0</v>
      </c>
      <c r="K3042" s="320">
        <f>ROUND(SUMIF(Anlagenbewegungsdaten!$B:$B,$A3042,Anlagenbewegungsdaten!$D:$D),2)</f>
        <v>0</v>
      </c>
      <c r="L3042" s="321">
        <f t="shared" si="106"/>
        <v>0</v>
      </c>
      <c r="M3042" s="341" t="s">
        <v>4950</v>
      </c>
      <c r="N3042" s="341" t="s">
        <v>4963</v>
      </c>
      <c r="O3042" s="323">
        <f>ROUND(SUMIF(Anlagenbewegungsdaten_AV!B:B,A3042,Anlagenbewegungsdaten_AV!C:C),3)</f>
        <v>0</v>
      </c>
      <c r="P3042" s="320">
        <f>ROUND(SUMIF(Anlagenbewegungsdaten_AV!$B:$B,$A3042,Anlagenbewegungsdaten_AV!$D:$D),2)</f>
        <v>0</v>
      </c>
      <c r="Q3042" s="321">
        <f t="shared" si="107"/>
        <v>0</v>
      </c>
      <c r="S3042" s="324"/>
      <c r="T3042" s="317"/>
      <c r="U3042" s="325"/>
      <c r="V3042" s="325"/>
    </row>
    <row r="3043" spans="1:22" ht="15" customHeight="1" x14ac:dyDescent="0.25">
      <c r="A3043" s="129" t="s">
        <v>3106</v>
      </c>
      <c r="B3043" s="126" t="s">
        <v>2087</v>
      </c>
      <c r="C3043" s="127" t="s">
        <v>4025</v>
      </c>
      <c r="D3043" s="127" t="s">
        <v>960</v>
      </c>
      <c r="E3043" s="127" t="s">
        <v>2465</v>
      </c>
      <c r="F3043" s="128">
        <v>20.97</v>
      </c>
      <c r="G3043" s="128">
        <v>21.169999999999998</v>
      </c>
      <c r="H3043" s="128">
        <v>16.78</v>
      </c>
      <c r="I3043" s="311"/>
      <c r="J3043" s="319">
        <f>ROUND(SUMIF(Anlagenbewegungsdaten!B:B,A3043,Anlagenbewegungsdaten!C:C),3)</f>
        <v>0</v>
      </c>
      <c r="K3043" s="320">
        <f>ROUND(SUMIF(Anlagenbewegungsdaten!$B:$B,$A3043,Anlagenbewegungsdaten!$D:$D),2)</f>
        <v>0</v>
      </c>
      <c r="L3043" s="321">
        <f t="shared" si="106"/>
        <v>0</v>
      </c>
      <c r="M3043" s="341" t="s">
        <v>4950</v>
      </c>
      <c r="N3043" s="341" t="s">
        <v>4963</v>
      </c>
      <c r="O3043" s="323">
        <f>ROUND(SUMIF(Anlagenbewegungsdaten_AV!B:B,A3043,Anlagenbewegungsdaten_AV!C:C),3)</f>
        <v>0</v>
      </c>
      <c r="P3043" s="320">
        <f>ROUND(SUMIF(Anlagenbewegungsdaten_AV!$B:$B,$A3043,Anlagenbewegungsdaten_AV!$D:$D),2)</f>
        <v>0</v>
      </c>
      <c r="Q3043" s="321">
        <f t="shared" si="107"/>
        <v>0</v>
      </c>
      <c r="S3043" s="324"/>
      <c r="T3043" s="317"/>
      <c r="U3043" s="325"/>
      <c r="V3043" s="325"/>
    </row>
    <row r="3044" spans="1:22" ht="15" customHeight="1" x14ac:dyDescent="0.25">
      <c r="A3044" s="129" t="s">
        <v>3107</v>
      </c>
      <c r="B3044" s="126" t="s">
        <v>2087</v>
      </c>
      <c r="C3044" s="127" t="s">
        <v>4025</v>
      </c>
      <c r="D3044" s="127" t="s">
        <v>962</v>
      </c>
      <c r="E3044" s="127" t="s">
        <v>2462</v>
      </c>
      <c r="F3044" s="128">
        <v>18.989999999999998</v>
      </c>
      <c r="G3044" s="128">
        <v>19.189999999999998</v>
      </c>
      <c r="H3044" s="128">
        <v>15.19</v>
      </c>
      <c r="I3044" s="311"/>
      <c r="J3044" s="319">
        <f>ROUND(SUMIF(Anlagenbewegungsdaten!B:B,A3044,Anlagenbewegungsdaten!C:C),3)</f>
        <v>0</v>
      </c>
      <c r="K3044" s="320">
        <f>ROUND(SUMIF(Anlagenbewegungsdaten!$B:$B,$A3044,Anlagenbewegungsdaten!$D:$D),2)</f>
        <v>0</v>
      </c>
      <c r="L3044" s="321">
        <f t="shared" si="106"/>
        <v>0</v>
      </c>
      <c r="M3044" s="341" t="s">
        <v>4950</v>
      </c>
      <c r="N3044" s="341" t="s">
        <v>4963</v>
      </c>
      <c r="O3044" s="323">
        <f>ROUND(SUMIF(Anlagenbewegungsdaten_AV!B:B,A3044,Anlagenbewegungsdaten_AV!C:C),3)</f>
        <v>0</v>
      </c>
      <c r="P3044" s="320">
        <f>ROUND(SUMIF(Anlagenbewegungsdaten_AV!$B:$B,$A3044,Anlagenbewegungsdaten_AV!$D:$D),2)</f>
        <v>0</v>
      </c>
      <c r="Q3044" s="321">
        <f t="shared" si="107"/>
        <v>0</v>
      </c>
      <c r="S3044" s="324"/>
      <c r="T3044" s="317"/>
      <c r="U3044" s="325"/>
      <c r="V3044" s="325"/>
    </row>
    <row r="3045" spans="1:22" ht="15" customHeight="1" x14ac:dyDescent="0.25">
      <c r="A3045" s="129" t="s">
        <v>3108</v>
      </c>
      <c r="B3045" s="126" t="s">
        <v>2087</v>
      </c>
      <c r="C3045" s="127" t="s">
        <v>4025</v>
      </c>
      <c r="D3045" s="127" t="s">
        <v>964</v>
      </c>
      <c r="E3045" s="127" t="s">
        <v>2465</v>
      </c>
      <c r="F3045" s="128">
        <v>21.96</v>
      </c>
      <c r="G3045" s="128">
        <v>22.16</v>
      </c>
      <c r="H3045" s="128">
        <v>17.57</v>
      </c>
      <c r="I3045" s="311"/>
      <c r="J3045" s="319">
        <f>ROUND(SUMIF(Anlagenbewegungsdaten!B:B,A3045,Anlagenbewegungsdaten!C:C),3)</f>
        <v>0</v>
      </c>
      <c r="K3045" s="320">
        <f>ROUND(SUMIF(Anlagenbewegungsdaten!$B:$B,$A3045,Anlagenbewegungsdaten!$D:$D),2)</f>
        <v>0</v>
      </c>
      <c r="L3045" s="321">
        <f t="shared" si="106"/>
        <v>0</v>
      </c>
      <c r="M3045" s="341" t="s">
        <v>4950</v>
      </c>
      <c r="N3045" s="341" t="s">
        <v>4963</v>
      </c>
      <c r="O3045" s="323">
        <f>ROUND(SUMIF(Anlagenbewegungsdaten_AV!B:B,A3045,Anlagenbewegungsdaten_AV!C:C),3)</f>
        <v>0</v>
      </c>
      <c r="P3045" s="320">
        <f>ROUND(SUMIF(Anlagenbewegungsdaten_AV!$B:$B,$A3045,Anlagenbewegungsdaten_AV!$D:$D),2)</f>
        <v>0</v>
      </c>
      <c r="Q3045" s="321">
        <f t="shared" si="107"/>
        <v>0</v>
      </c>
      <c r="S3045" s="324"/>
      <c r="T3045" s="317"/>
      <c r="U3045" s="325"/>
      <c r="V3045" s="325"/>
    </row>
    <row r="3046" spans="1:22" ht="15" customHeight="1" x14ac:dyDescent="0.25">
      <c r="A3046" s="129" t="s">
        <v>3109</v>
      </c>
      <c r="B3046" s="126" t="s">
        <v>2087</v>
      </c>
      <c r="C3046" s="127" t="s">
        <v>4025</v>
      </c>
      <c r="D3046" s="127" t="s">
        <v>966</v>
      </c>
      <c r="E3046" s="127" t="s">
        <v>2462</v>
      </c>
      <c r="F3046" s="128">
        <v>19.98</v>
      </c>
      <c r="G3046" s="128">
        <v>20.18</v>
      </c>
      <c r="H3046" s="128">
        <v>15.98</v>
      </c>
      <c r="I3046" s="311"/>
      <c r="J3046" s="319">
        <f>ROUND(SUMIF(Anlagenbewegungsdaten!B:B,A3046,Anlagenbewegungsdaten!C:C),3)</f>
        <v>0</v>
      </c>
      <c r="K3046" s="320">
        <f>ROUND(SUMIF(Anlagenbewegungsdaten!$B:$B,$A3046,Anlagenbewegungsdaten!$D:$D),2)</f>
        <v>0</v>
      </c>
      <c r="L3046" s="321">
        <f t="shared" si="106"/>
        <v>0</v>
      </c>
      <c r="M3046" s="341" t="s">
        <v>4950</v>
      </c>
      <c r="N3046" s="341" t="s">
        <v>4963</v>
      </c>
      <c r="O3046" s="323">
        <f>ROUND(SUMIF(Anlagenbewegungsdaten_AV!B:B,A3046,Anlagenbewegungsdaten_AV!C:C),3)</f>
        <v>0</v>
      </c>
      <c r="P3046" s="320">
        <f>ROUND(SUMIF(Anlagenbewegungsdaten_AV!$B:$B,$A3046,Anlagenbewegungsdaten_AV!$D:$D),2)</f>
        <v>0</v>
      </c>
      <c r="Q3046" s="321">
        <f t="shared" si="107"/>
        <v>0</v>
      </c>
      <c r="S3046" s="324"/>
      <c r="T3046" s="317"/>
      <c r="U3046" s="325"/>
      <c r="V3046" s="325"/>
    </row>
    <row r="3047" spans="1:22" ht="15" customHeight="1" x14ac:dyDescent="0.25">
      <c r="A3047" s="129" t="s">
        <v>3110</v>
      </c>
      <c r="B3047" s="126" t="s">
        <v>2087</v>
      </c>
      <c r="C3047" s="127" t="s">
        <v>4025</v>
      </c>
      <c r="D3047" s="127" t="s">
        <v>968</v>
      </c>
      <c r="E3047" s="127" t="s">
        <v>2465</v>
      </c>
      <c r="F3047" s="128">
        <v>22.95</v>
      </c>
      <c r="G3047" s="128">
        <v>23.15</v>
      </c>
      <c r="H3047" s="128">
        <v>18.36</v>
      </c>
      <c r="I3047" s="311"/>
      <c r="J3047" s="319">
        <f>ROUND(SUMIF(Anlagenbewegungsdaten!B:B,A3047,Anlagenbewegungsdaten!C:C),3)</f>
        <v>0</v>
      </c>
      <c r="K3047" s="320">
        <f>ROUND(SUMIF(Anlagenbewegungsdaten!$B:$B,$A3047,Anlagenbewegungsdaten!$D:$D),2)</f>
        <v>0</v>
      </c>
      <c r="L3047" s="321">
        <f t="shared" si="106"/>
        <v>0</v>
      </c>
      <c r="M3047" s="341" t="s">
        <v>4950</v>
      </c>
      <c r="N3047" s="341" t="s">
        <v>4963</v>
      </c>
      <c r="O3047" s="323">
        <f>ROUND(SUMIF(Anlagenbewegungsdaten_AV!B:B,A3047,Anlagenbewegungsdaten_AV!C:C),3)</f>
        <v>0</v>
      </c>
      <c r="P3047" s="320">
        <f>ROUND(SUMIF(Anlagenbewegungsdaten_AV!$B:$B,$A3047,Anlagenbewegungsdaten_AV!$D:$D),2)</f>
        <v>0</v>
      </c>
      <c r="Q3047" s="321">
        <f t="shared" si="107"/>
        <v>0</v>
      </c>
      <c r="S3047" s="324"/>
      <c r="T3047" s="317"/>
      <c r="U3047" s="325"/>
      <c r="V3047" s="325"/>
    </row>
    <row r="3048" spans="1:22" ht="15" customHeight="1" x14ac:dyDescent="0.25">
      <c r="A3048" s="129" t="s">
        <v>3111</v>
      </c>
      <c r="B3048" s="126" t="s">
        <v>2087</v>
      </c>
      <c r="C3048" s="127" t="s">
        <v>4025</v>
      </c>
      <c r="D3048" s="127" t="s">
        <v>1287</v>
      </c>
      <c r="E3048" s="127" t="s">
        <v>2462</v>
      </c>
      <c r="F3048" s="128">
        <v>11.07</v>
      </c>
      <c r="G3048" s="128">
        <v>11.27</v>
      </c>
      <c r="H3048" s="128">
        <v>8.86</v>
      </c>
      <c r="I3048" s="311"/>
      <c r="J3048" s="319">
        <f>ROUND(SUMIF(Anlagenbewegungsdaten!B:B,A3048,Anlagenbewegungsdaten!C:C),3)</f>
        <v>0</v>
      </c>
      <c r="K3048" s="320">
        <f>ROUND(SUMIF(Anlagenbewegungsdaten!$B:$B,$A3048,Anlagenbewegungsdaten!$D:$D),2)</f>
        <v>0</v>
      </c>
      <c r="L3048" s="321">
        <f t="shared" si="106"/>
        <v>0</v>
      </c>
      <c r="M3048" s="341" t="s">
        <v>4950</v>
      </c>
      <c r="N3048" s="341" t="s">
        <v>4963</v>
      </c>
      <c r="O3048" s="323">
        <f>ROUND(SUMIF(Anlagenbewegungsdaten_AV!B:B,A3048,Anlagenbewegungsdaten_AV!C:C),3)</f>
        <v>0</v>
      </c>
      <c r="P3048" s="320">
        <f>ROUND(SUMIF(Anlagenbewegungsdaten_AV!$B:$B,$A3048,Anlagenbewegungsdaten_AV!$D:$D),2)</f>
        <v>0</v>
      </c>
      <c r="Q3048" s="321">
        <f t="shared" si="107"/>
        <v>0</v>
      </c>
      <c r="S3048" s="324"/>
      <c r="T3048" s="317"/>
      <c r="U3048" s="325"/>
      <c r="V3048" s="325"/>
    </row>
    <row r="3049" spans="1:22" ht="15" customHeight="1" x14ac:dyDescent="0.25">
      <c r="A3049" s="129" t="s">
        <v>3112</v>
      </c>
      <c r="B3049" s="126" t="s">
        <v>2087</v>
      </c>
      <c r="C3049" s="127" t="s">
        <v>4025</v>
      </c>
      <c r="D3049" s="127" t="s">
        <v>1289</v>
      </c>
      <c r="E3049" s="127" t="s">
        <v>2465</v>
      </c>
      <c r="F3049" s="128">
        <v>14.04</v>
      </c>
      <c r="G3049" s="128">
        <v>14.239999999999998</v>
      </c>
      <c r="H3049" s="128">
        <v>11.23</v>
      </c>
      <c r="I3049" s="311"/>
      <c r="J3049" s="319">
        <f>ROUND(SUMIF(Anlagenbewegungsdaten!B:B,A3049,Anlagenbewegungsdaten!C:C),3)</f>
        <v>0</v>
      </c>
      <c r="K3049" s="320">
        <f>ROUND(SUMIF(Anlagenbewegungsdaten!$B:$B,$A3049,Anlagenbewegungsdaten!$D:$D),2)</f>
        <v>0</v>
      </c>
      <c r="L3049" s="321">
        <f t="shared" si="106"/>
        <v>0</v>
      </c>
      <c r="M3049" s="341" t="s">
        <v>4950</v>
      </c>
      <c r="N3049" s="341" t="s">
        <v>4963</v>
      </c>
      <c r="O3049" s="323">
        <f>ROUND(SUMIF(Anlagenbewegungsdaten_AV!B:B,A3049,Anlagenbewegungsdaten_AV!C:C),3)</f>
        <v>0</v>
      </c>
      <c r="P3049" s="320">
        <f>ROUND(SUMIF(Anlagenbewegungsdaten_AV!$B:$B,$A3049,Anlagenbewegungsdaten_AV!$D:$D),2)</f>
        <v>0</v>
      </c>
      <c r="Q3049" s="321">
        <f t="shared" si="107"/>
        <v>0</v>
      </c>
      <c r="S3049" s="324"/>
      <c r="T3049" s="317"/>
      <c r="U3049" s="325"/>
      <c r="V3049" s="325"/>
    </row>
    <row r="3050" spans="1:22" ht="15" customHeight="1" x14ac:dyDescent="0.25">
      <c r="A3050" s="129" t="s">
        <v>3113</v>
      </c>
      <c r="B3050" s="126" t="s">
        <v>2087</v>
      </c>
      <c r="C3050" s="127" t="s">
        <v>4025</v>
      </c>
      <c r="D3050" s="127" t="s">
        <v>1287</v>
      </c>
      <c r="E3050" s="127" t="s">
        <v>2462</v>
      </c>
      <c r="F3050" s="128">
        <v>12.06</v>
      </c>
      <c r="G3050" s="128">
        <v>12.26</v>
      </c>
      <c r="H3050" s="128">
        <v>9.65</v>
      </c>
      <c r="I3050" s="311"/>
      <c r="J3050" s="319">
        <f>ROUND(SUMIF(Anlagenbewegungsdaten!B:B,A3050,Anlagenbewegungsdaten!C:C),3)</f>
        <v>0</v>
      </c>
      <c r="K3050" s="320">
        <f>ROUND(SUMIF(Anlagenbewegungsdaten!$B:$B,$A3050,Anlagenbewegungsdaten!$D:$D),2)</f>
        <v>0</v>
      </c>
      <c r="L3050" s="321">
        <f t="shared" si="106"/>
        <v>0</v>
      </c>
      <c r="M3050" s="341" t="s">
        <v>4950</v>
      </c>
      <c r="N3050" s="341" t="s">
        <v>4963</v>
      </c>
      <c r="O3050" s="323">
        <f>ROUND(SUMIF(Anlagenbewegungsdaten_AV!B:B,A3050,Anlagenbewegungsdaten_AV!C:C),3)</f>
        <v>0</v>
      </c>
      <c r="P3050" s="320">
        <f>ROUND(SUMIF(Anlagenbewegungsdaten_AV!$B:$B,$A3050,Anlagenbewegungsdaten_AV!$D:$D),2)</f>
        <v>0</v>
      </c>
      <c r="Q3050" s="321">
        <f t="shared" si="107"/>
        <v>0</v>
      </c>
      <c r="S3050" s="324"/>
      <c r="T3050" s="317"/>
      <c r="U3050" s="325"/>
      <c r="V3050" s="325"/>
    </row>
    <row r="3051" spans="1:22" ht="15" customHeight="1" x14ac:dyDescent="0.25">
      <c r="A3051" s="129" t="s">
        <v>3114</v>
      </c>
      <c r="B3051" s="126" t="s">
        <v>2087</v>
      </c>
      <c r="C3051" s="127" t="s">
        <v>4025</v>
      </c>
      <c r="D3051" s="127" t="s">
        <v>1289</v>
      </c>
      <c r="E3051" s="127" t="s">
        <v>2465</v>
      </c>
      <c r="F3051" s="128">
        <v>15.03</v>
      </c>
      <c r="G3051" s="128">
        <v>15.229999999999999</v>
      </c>
      <c r="H3051" s="128">
        <v>12.02</v>
      </c>
      <c r="I3051" s="311"/>
      <c r="J3051" s="319">
        <f>ROUND(SUMIF(Anlagenbewegungsdaten!B:B,A3051,Anlagenbewegungsdaten!C:C),3)</f>
        <v>0</v>
      </c>
      <c r="K3051" s="320">
        <f>ROUND(SUMIF(Anlagenbewegungsdaten!$B:$B,$A3051,Anlagenbewegungsdaten!$D:$D),2)</f>
        <v>0</v>
      </c>
      <c r="L3051" s="321">
        <f t="shared" si="106"/>
        <v>0</v>
      </c>
      <c r="M3051" s="341" t="s">
        <v>4950</v>
      </c>
      <c r="N3051" s="341" t="s">
        <v>4963</v>
      </c>
      <c r="O3051" s="323">
        <f>ROUND(SUMIF(Anlagenbewegungsdaten_AV!B:B,A3051,Anlagenbewegungsdaten_AV!C:C),3)</f>
        <v>0</v>
      </c>
      <c r="P3051" s="320">
        <f>ROUND(SUMIF(Anlagenbewegungsdaten_AV!$B:$B,$A3051,Anlagenbewegungsdaten_AV!$D:$D),2)</f>
        <v>0</v>
      </c>
      <c r="Q3051" s="321">
        <f t="shared" si="107"/>
        <v>0</v>
      </c>
      <c r="S3051" s="324"/>
      <c r="T3051" s="317"/>
      <c r="U3051" s="325"/>
      <c r="V3051" s="325"/>
    </row>
    <row r="3052" spans="1:22" ht="15" customHeight="1" x14ac:dyDescent="0.25">
      <c r="A3052" s="129" t="s">
        <v>3115</v>
      </c>
      <c r="B3052" s="126" t="s">
        <v>2087</v>
      </c>
      <c r="C3052" s="127" t="s">
        <v>4025</v>
      </c>
      <c r="D3052" s="127" t="s">
        <v>1293</v>
      </c>
      <c r="E3052" s="127" t="s">
        <v>2462</v>
      </c>
      <c r="F3052" s="128">
        <v>17.010000000000002</v>
      </c>
      <c r="G3052" s="128">
        <v>17.21</v>
      </c>
      <c r="H3052" s="128">
        <v>13.61</v>
      </c>
      <c r="I3052" s="311"/>
      <c r="J3052" s="319">
        <f>ROUND(SUMIF(Anlagenbewegungsdaten!B:B,A3052,Anlagenbewegungsdaten!C:C),3)</f>
        <v>0</v>
      </c>
      <c r="K3052" s="320">
        <f>ROUND(SUMIF(Anlagenbewegungsdaten!$B:$B,$A3052,Anlagenbewegungsdaten!$D:$D),2)</f>
        <v>0</v>
      </c>
      <c r="L3052" s="321">
        <f t="shared" si="106"/>
        <v>0</v>
      </c>
      <c r="M3052" s="341" t="s">
        <v>4950</v>
      </c>
      <c r="N3052" s="341" t="s">
        <v>4963</v>
      </c>
      <c r="O3052" s="323">
        <f>ROUND(SUMIF(Anlagenbewegungsdaten_AV!B:B,A3052,Anlagenbewegungsdaten_AV!C:C),3)</f>
        <v>0</v>
      </c>
      <c r="P3052" s="320">
        <f>ROUND(SUMIF(Anlagenbewegungsdaten_AV!$B:$B,$A3052,Anlagenbewegungsdaten_AV!$D:$D),2)</f>
        <v>0</v>
      </c>
      <c r="Q3052" s="321">
        <f t="shared" si="107"/>
        <v>0</v>
      </c>
      <c r="S3052" s="324"/>
      <c r="T3052" s="317"/>
      <c r="U3052" s="325"/>
      <c r="V3052" s="325"/>
    </row>
    <row r="3053" spans="1:22" ht="15" customHeight="1" x14ac:dyDescent="0.25">
      <c r="A3053" s="129" t="s">
        <v>3116</v>
      </c>
      <c r="B3053" s="126" t="s">
        <v>2087</v>
      </c>
      <c r="C3053" s="127" t="s">
        <v>4025</v>
      </c>
      <c r="D3053" s="127" t="s">
        <v>1295</v>
      </c>
      <c r="E3053" s="127" t="s">
        <v>2465</v>
      </c>
      <c r="F3053" s="128">
        <v>19.98</v>
      </c>
      <c r="G3053" s="128">
        <v>20.18</v>
      </c>
      <c r="H3053" s="128">
        <v>15.98</v>
      </c>
      <c r="I3053" s="311"/>
      <c r="J3053" s="319">
        <f>ROUND(SUMIF(Anlagenbewegungsdaten!B:B,A3053,Anlagenbewegungsdaten!C:C),3)</f>
        <v>0</v>
      </c>
      <c r="K3053" s="320">
        <f>ROUND(SUMIF(Anlagenbewegungsdaten!$B:$B,$A3053,Anlagenbewegungsdaten!$D:$D),2)</f>
        <v>0</v>
      </c>
      <c r="L3053" s="321">
        <f t="shared" si="106"/>
        <v>0</v>
      </c>
      <c r="M3053" s="341" t="s">
        <v>4950</v>
      </c>
      <c r="N3053" s="341" t="s">
        <v>4963</v>
      </c>
      <c r="O3053" s="323">
        <f>ROUND(SUMIF(Anlagenbewegungsdaten_AV!B:B,A3053,Anlagenbewegungsdaten_AV!C:C),3)</f>
        <v>0</v>
      </c>
      <c r="P3053" s="320">
        <f>ROUND(SUMIF(Anlagenbewegungsdaten_AV!$B:$B,$A3053,Anlagenbewegungsdaten_AV!$D:$D),2)</f>
        <v>0</v>
      </c>
      <c r="Q3053" s="321">
        <f t="shared" si="107"/>
        <v>0</v>
      </c>
      <c r="S3053" s="324"/>
      <c r="T3053" s="317"/>
      <c r="U3053" s="325"/>
      <c r="V3053" s="325"/>
    </row>
    <row r="3054" spans="1:22" ht="15" customHeight="1" x14ac:dyDescent="0.25">
      <c r="A3054" s="129" t="s">
        <v>3117</v>
      </c>
      <c r="B3054" s="126" t="s">
        <v>2087</v>
      </c>
      <c r="C3054" s="127" t="s">
        <v>4025</v>
      </c>
      <c r="D3054" s="127" t="s">
        <v>1297</v>
      </c>
      <c r="E3054" s="127" t="s">
        <v>2462</v>
      </c>
      <c r="F3054" s="128">
        <v>18</v>
      </c>
      <c r="G3054" s="128">
        <v>18.2</v>
      </c>
      <c r="H3054" s="128">
        <v>14.4</v>
      </c>
      <c r="I3054" s="311"/>
      <c r="J3054" s="319">
        <f>ROUND(SUMIF(Anlagenbewegungsdaten!B:B,A3054,Anlagenbewegungsdaten!C:C),3)</f>
        <v>0</v>
      </c>
      <c r="K3054" s="320">
        <f>ROUND(SUMIF(Anlagenbewegungsdaten!$B:$B,$A3054,Anlagenbewegungsdaten!$D:$D),2)</f>
        <v>0</v>
      </c>
      <c r="L3054" s="321">
        <f t="shared" si="106"/>
        <v>0</v>
      </c>
      <c r="M3054" s="341" t="s">
        <v>4950</v>
      </c>
      <c r="N3054" s="341" t="s">
        <v>4963</v>
      </c>
      <c r="O3054" s="323">
        <f>ROUND(SUMIF(Anlagenbewegungsdaten_AV!B:B,A3054,Anlagenbewegungsdaten_AV!C:C),3)</f>
        <v>0</v>
      </c>
      <c r="P3054" s="320">
        <f>ROUND(SUMIF(Anlagenbewegungsdaten_AV!$B:$B,$A3054,Anlagenbewegungsdaten_AV!$D:$D),2)</f>
        <v>0</v>
      </c>
      <c r="Q3054" s="321">
        <f t="shared" si="107"/>
        <v>0</v>
      </c>
      <c r="S3054" s="324"/>
      <c r="T3054" s="317"/>
      <c r="U3054" s="325"/>
      <c r="V3054" s="325"/>
    </row>
    <row r="3055" spans="1:22" ht="15" customHeight="1" x14ac:dyDescent="0.25">
      <c r="A3055" s="129" t="s">
        <v>3118</v>
      </c>
      <c r="B3055" s="126" t="s">
        <v>2087</v>
      </c>
      <c r="C3055" s="127" t="s">
        <v>4025</v>
      </c>
      <c r="D3055" s="127" t="s">
        <v>1299</v>
      </c>
      <c r="E3055" s="127" t="s">
        <v>2465</v>
      </c>
      <c r="F3055" s="128">
        <v>20.97</v>
      </c>
      <c r="G3055" s="128">
        <v>21.169999999999998</v>
      </c>
      <c r="H3055" s="128">
        <v>16.78</v>
      </c>
      <c r="I3055" s="311"/>
      <c r="J3055" s="319">
        <f>ROUND(SUMIF(Anlagenbewegungsdaten!B:B,A3055,Anlagenbewegungsdaten!C:C),3)</f>
        <v>0</v>
      </c>
      <c r="K3055" s="320">
        <f>ROUND(SUMIF(Anlagenbewegungsdaten!$B:$B,$A3055,Anlagenbewegungsdaten!$D:$D),2)</f>
        <v>0</v>
      </c>
      <c r="L3055" s="321">
        <f t="shared" si="106"/>
        <v>0</v>
      </c>
      <c r="M3055" s="341" t="s">
        <v>4950</v>
      </c>
      <c r="N3055" s="341" t="s">
        <v>4963</v>
      </c>
      <c r="O3055" s="323">
        <f>ROUND(SUMIF(Anlagenbewegungsdaten_AV!B:B,A3055,Anlagenbewegungsdaten_AV!C:C),3)</f>
        <v>0</v>
      </c>
      <c r="P3055" s="320">
        <f>ROUND(SUMIF(Anlagenbewegungsdaten_AV!$B:$B,$A3055,Anlagenbewegungsdaten_AV!$D:$D),2)</f>
        <v>0</v>
      </c>
      <c r="Q3055" s="321">
        <f t="shared" si="107"/>
        <v>0</v>
      </c>
      <c r="S3055" s="324"/>
      <c r="T3055" s="317"/>
      <c r="U3055" s="325"/>
      <c r="V3055" s="325"/>
    </row>
    <row r="3056" spans="1:22" ht="15" customHeight="1" x14ac:dyDescent="0.25">
      <c r="A3056" s="129" t="s">
        <v>3119</v>
      </c>
      <c r="B3056" s="126" t="s">
        <v>2087</v>
      </c>
      <c r="C3056" s="127" t="s">
        <v>4025</v>
      </c>
      <c r="D3056" s="127" t="s">
        <v>1301</v>
      </c>
      <c r="E3056" s="127" t="s">
        <v>2462</v>
      </c>
      <c r="F3056" s="128">
        <v>18</v>
      </c>
      <c r="G3056" s="128">
        <v>18.2</v>
      </c>
      <c r="H3056" s="128">
        <v>14.4</v>
      </c>
      <c r="I3056" s="311"/>
      <c r="J3056" s="319">
        <f>ROUND(SUMIF(Anlagenbewegungsdaten!B:B,A3056,Anlagenbewegungsdaten!C:C),3)</f>
        <v>0</v>
      </c>
      <c r="K3056" s="320">
        <f>ROUND(SUMIF(Anlagenbewegungsdaten!$B:$B,$A3056,Anlagenbewegungsdaten!$D:$D),2)</f>
        <v>0</v>
      </c>
      <c r="L3056" s="321">
        <f t="shared" si="106"/>
        <v>0</v>
      </c>
      <c r="M3056" s="341" t="s">
        <v>4950</v>
      </c>
      <c r="N3056" s="341" t="s">
        <v>4963</v>
      </c>
      <c r="O3056" s="323">
        <f>ROUND(SUMIF(Anlagenbewegungsdaten_AV!B:B,A3056,Anlagenbewegungsdaten_AV!C:C),3)</f>
        <v>0</v>
      </c>
      <c r="P3056" s="320">
        <f>ROUND(SUMIF(Anlagenbewegungsdaten_AV!$B:$B,$A3056,Anlagenbewegungsdaten_AV!$D:$D),2)</f>
        <v>0</v>
      </c>
      <c r="Q3056" s="321">
        <f t="shared" si="107"/>
        <v>0</v>
      </c>
      <c r="S3056" s="324"/>
      <c r="T3056" s="317"/>
      <c r="U3056" s="325"/>
      <c r="V3056" s="325"/>
    </row>
    <row r="3057" spans="1:22" ht="15" customHeight="1" x14ac:dyDescent="0.25">
      <c r="A3057" s="129" t="s">
        <v>3120</v>
      </c>
      <c r="B3057" s="126" t="s">
        <v>2087</v>
      </c>
      <c r="C3057" s="127" t="s">
        <v>4025</v>
      </c>
      <c r="D3057" s="127" t="s">
        <v>1303</v>
      </c>
      <c r="E3057" s="127" t="s">
        <v>2465</v>
      </c>
      <c r="F3057" s="128">
        <v>20.97</v>
      </c>
      <c r="G3057" s="128">
        <v>21.169999999999998</v>
      </c>
      <c r="H3057" s="128">
        <v>16.78</v>
      </c>
      <c r="I3057" s="311"/>
      <c r="J3057" s="319">
        <f>ROUND(SUMIF(Anlagenbewegungsdaten!B:B,A3057,Anlagenbewegungsdaten!C:C),3)</f>
        <v>0</v>
      </c>
      <c r="K3057" s="320">
        <f>ROUND(SUMIF(Anlagenbewegungsdaten!$B:$B,$A3057,Anlagenbewegungsdaten!$D:$D),2)</f>
        <v>0</v>
      </c>
      <c r="L3057" s="321">
        <f t="shared" si="106"/>
        <v>0</v>
      </c>
      <c r="M3057" s="341" t="s">
        <v>4950</v>
      </c>
      <c r="N3057" s="341" t="s">
        <v>4963</v>
      </c>
      <c r="O3057" s="323">
        <f>ROUND(SUMIF(Anlagenbewegungsdaten_AV!B:B,A3057,Anlagenbewegungsdaten_AV!C:C),3)</f>
        <v>0</v>
      </c>
      <c r="P3057" s="320">
        <f>ROUND(SUMIF(Anlagenbewegungsdaten_AV!$B:$B,$A3057,Anlagenbewegungsdaten_AV!$D:$D),2)</f>
        <v>0</v>
      </c>
      <c r="Q3057" s="321">
        <f t="shared" si="107"/>
        <v>0</v>
      </c>
      <c r="S3057" s="324"/>
      <c r="T3057" s="317"/>
      <c r="U3057" s="325"/>
      <c r="V3057" s="325"/>
    </row>
    <row r="3058" spans="1:22" ht="15" customHeight="1" x14ac:dyDescent="0.25">
      <c r="A3058" s="129" t="s">
        <v>3121</v>
      </c>
      <c r="B3058" s="126" t="s">
        <v>2087</v>
      </c>
      <c r="C3058" s="127" t="s">
        <v>4025</v>
      </c>
      <c r="D3058" s="127" t="s">
        <v>1305</v>
      </c>
      <c r="E3058" s="127" t="s">
        <v>2462</v>
      </c>
      <c r="F3058" s="128">
        <v>18.989999999999998</v>
      </c>
      <c r="G3058" s="128">
        <v>19.189999999999998</v>
      </c>
      <c r="H3058" s="128">
        <v>15.19</v>
      </c>
      <c r="I3058" s="311"/>
      <c r="J3058" s="319">
        <f>ROUND(SUMIF(Anlagenbewegungsdaten!B:B,A3058,Anlagenbewegungsdaten!C:C),3)</f>
        <v>0</v>
      </c>
      <c r="K3058" s="320">
        <f>ROUND(SUMIF(Anlagenbewegungsdaten!$B:$B,$A3058,Anlagenbewegungsdaten!$D:$D),2)</f>
        <v>0</v>
      </c>
      <c r="L3058" s="321">
        <f t="shared" si="106"/>
        <v>0</v>
      </c>
      <c r="M3058" s="341" t="s">
        <v>4950</v>
      </c>
      <c r="N3058" s="341" t="s">
        <v>4963</v>
      </c>
      <c r="O3058" s="323">
        <f>ROUND(SUMIF(Anlagenbewegungsdaten_AV!B:B,A3058,Anlagenbewegungsdaten_AV!C:C),3)</f>
        <v>0</v>
      </c>
      <c r="P3058" s="320">
        <f>ROUND(SUMIF(Anlagenbewegungsdaten_AV!$B:$B,$A3058,Anlagenbewegungsdaten_AV!$D:$D),2)</f>
        <v>0</v>
      </c>
      <c r="Q3058" s="321">
        <f t="shared" si="107"/>
        <v>0</v>
      </c>
      <c r="S3058" s="324"/>
      <c r="T3058" s="317"/>
      <c r="U3058" s="325"/>
      <c r="V3058" s="325"/>
    </row>
    <row r="3059" spans="1:22" ht="15" customHeight="1" x14ac:dyDescent="0.25">
      <c r="A3059" s="129" t="s">
        <v>3122</v>
      </c>
      <c r="B3059" s="126" t="s">
        <v>2087</v>
      </c>
      <c r="C3059" s="127" t="s">
        <v>4025</v>
      </c>
      <c r="D3059" s="127" t="s">
        <v>1307</v>
      </c>
      <c r="E3059" s="127" t="s">
        <v>2465</v>
      </c>
      <c r="F3059" s="128">
        <v>21.96</v>
      </c>
      <c r="G3059" s="128">
        <v>22.16</v>
      </c>
      <c r="H3059" s="128">
        <v>17.57</v>
      </c>
      <c r="I3059" s="311"/>
      <c r="J3059" s="319">
        <f>ROUND(SUMIF(Anlagenbewegungsdaten!B:B,A3059,Anlagenbewegungsdaten!C:C),3)</f>
        <v>0</v>
      </c>
      <c r="K3059" s="320">
        <f>ROUND(SUMIF(Anlagenbewegungsdaten!$B:$B,$A3059,Anlagenbewegungsdaten!$D:$D),2)</f>
        <v>0</v>
      </c>
      <c r="L3059" s="321">
        <f t="shared" si="106"/>
        <v>0</v>
      </c>
      <c r="M3059" s="341" t="s">
        <v>4950</v>
      </c>
      <c r="N3059" s="341" t="s">
        <v>4963</v>
      </c>
      <c r="O3059" s="323">
        <f>ROUND(SUMIF(Anlagenbewegungsdaten_AV!B:B,A3059,Anlagenbewegungsdaten_AV!C:C),3)</f>
        <v>0</v>
      </c>
      <c r="P3059" s="320">
        <f>ROUND(SUMIF(Anlagenbewegungsdaten_AV!$B:$B,$A3059,Anlagenbewegungsdaten_AV!$D:$D),2)</f>
        <v>0</v>
      </c>
      <c r="Q3059" s="321">
        <f t="shared" si="107"/>
        <v>0</v>
      </c>
      <c r="S3059" s="324"/>
      <c r="T3059" s="317"/>
      <c r="U3059" s="325"/>
      <c r="V3059" s="325"/>
    </row>
    <row r="3060" spans="1:22" ht="15" customHeight="1" x14ac:dyDescent="0.25">
      <c r="A3060" s="129" t="s">
        <v>3123</v>
      </c>
      <c r="B3060" s="126" t="s">
        <v>2087</v>
      </c>
      <c r="C3060" s="127" t="s">
        <v>4025</v>
      </c>
      <c r="D3060" s="127" t="s">
        <v>1309</v>
      </c>
      <c r="E3060" s="127" t="s">
        <v>2462</v>
      </c>
      <c r="F3060" s="128">
        <v>19.98</v>
      </c>
      <c r="G3060" s="128">
        <v>20.18</v>
      </c>
      <c r="H3060" s="128">
        <v>15.98</v>
      </c>
      <c r="I3060" s="311"/>
      <c r="J3060" s="319">
        <f>ROUND(SUMIF(Anlagenbewegungsdaten!B:B,A3060,Anlagenbewegungsdaten!C:C),3)</f>
        <v>0</v>
      </c>
      <c r="K3060" s="320">
        <f>ROUND(SUMIF(Anlagenbewegungsdaten!$B:$B,$A3060,Anlagenbewegungsdaten!$D:$D),2)</f>
        <v>0</v>
      </c>
      <c r="L3060" s="321">
        <f t="shared" si="106"/>
        <v>0</v>
      </c>
      <c r="M3060" s="341" t="s">
        <v>4950</v>
      </c>
      <c r="N3060" s="341" t="s">
        <v>4963</v>
      </c>
      <c r="O3060" s="323">
        <f>ROUND(SUMIF(Anlagenbewegungsdaten_AV!B:B,A3060,Anlagenbewegungsdaten_AV!C:C),3)</f>
        <v>0</v>
      </c>
      <c r="P3060" s="320">
        <f>ROUND(SUMIF(Anlagenbewegungsdaten_AV!$B:$B,$A3060,Anlagenbewegungsdaten_AV!$D:$D),2)</f>
        <v>0</v>
      </c>
      <c r="Q3060" s="321">
        <f t="shared" si="107"/>
        <v>0</v>
      </c>
      <c r="S3060" s="324"/>
      <c r="T3060" s="317"/>
      <c r="U3060" s="325"/>
      <c r="V3060" s="325"/>
    </row>
    <row r="3061" spans="1:22" ht="15" customHeight="1" x14ac:dyDescent="0.25">
      <c r="A3061" s="129" t="s">
        <v>3124</v>
      </c>
      <c r="B3061" s="126" t="s">
        <v>2087</v>
      </c>
      <c r="C3061" s="127" t="s">
        <v>4025</v>
      </c>
      <c r="D3061" s="127" t="s">
        <v>1311</v>
      </c>
      <c r="E3061" s="127" t="s">
        <v>2465</v>
      </c>
      <c r="F3061" s="128">
        <v>22.95</v>
      </c>
      <c r="G3061" s="128">
        <v>23.15</v>
      </c>
      <c r="H3061" s="128">
        <v>18.36</v>
      </c>
      <c r="I3061" s="311"/>
      <c r="J3061" s="319">
        <f>ROUND(SUMIF(Anlagenbewegungsdaten!B:B,A3061,Anlagenbewegungsdaten!C:C),3)</f>
        <v>0</v>
      </c>
      <c r="K3061" s="320">
        <f>ROUND(SUMIF(Anlagenbewegungsdaten!$B:$B,$A3061,Anlagenbewegungsdaten!$D:$D),2)</f>
        <v>0</v>
      </c>
      <c r="L3061" s="321">
        <f t="shared" si="106"/>
        <v>0</v>
      </c>
      <c r="M3061" s="341" t="s">
        <v>4950</v>
      </c>
      <c r="N3061" s="341" t="s">
        <v>4963</v>
      </c>
      <c r="O3061" s="323">
        <f>ROUND(SUMIF(Anlagenbewegungsdaten_AV!B:B,A3061,Anlagenbewegungsdaten_AV!C:C),3)</f>
        <v>0</v>
      </c>
      <c r="P3061" s="320">
        <f>ROUND(SUMIF(Anlagenbewegungsdaten_AV!$B:$B,$A3061,Anlagenbewegungsdaten_AV!$D:$D),2)</f>
        <v>0</v>
      </c>
      <c r="Q3061" s="321">
        <f t="shared" si="107"/>
        <v>0</v>
      </c>
      <c r="S3061" s="324"/>
      <c r="T3061" s="317"/>
      <c r="U3061" s="325"/>
      <c r="V3061" s="325"/>
    </row>
    <row r="3062" spans="1:22" ht="15" customHeight="1" x14ac:dyDescent="0.25">
      <c r="A3062" s="129" t="s">
        <v>3125</v>
      </c>
      <c r="B3062" s="126" t="s">
        <v>2087</v>
      </c>
      <c r="C3062" s="127" t="s">
        <v>4025</v>
      </c>
      <c r="D3062" s="127" t="s">
        <v>1313</v>
      </c>
      <c r="E3062" s="127" t="s">
        <v>2462</v>
      </c>
      <c r="F3062" s="128">
        <v>20.97</v>
      </c>
      <c r="G3062" s="128">
        <v>21.169999999999998</v>
      </c>
      <c r="H3062" s="128">
        <v>16.78</v>
      </c>
      <c r="I3062" s="311"/>
      <c r="J3062" s="319">
        <f>ROUND(SUMIF(Anlagenbewegungsdaten!B:B,A3062,Anlagenbewegungsdaten!C:C),3)</f>
        <v>0</v>
      </c>
      <c r="K3062" s="320">
        <f>ROUND(SUMIF(Anlagenbewegungsdaten!$B:$B,$A3062,Anlagenbewegungsdaten!$D:$D),2)</f>
        <v>0</v>
      </c>
      <c r="L3062" s="321">
        <f t="shared" si="106"/>
        <v>0</v>
      </c>
      <c r="M3062" s="341" t="s">
        <v>4950</v>
      </c>
      <c r="N3062" s="341" t="s">
        <v>4963</v>
      </c>
      <c r="O3062" s="323">
        <f>ROUND(SUMIF(Anlagenbewegungsdaten_AV!B:B,A3062,Anlagenbewegungsdaten_AV!C:C),3)</f>
        <v>0</v>
      </c>
      <c r="P3062" s="320">
        <f>ROUND(SUMIF(Anlagenbewegungsdaten_AV!$B:$B,$A3062,Anlagenbewegungsdaten_AV!$D:$D),2)</f>
        <v>0</v>
      </c>
      <c r="Q3062" s="321">
        <f t="shared" si="107"/>
        <v>0</v>
      </c>
      <c r="S3062" s="324"/>
      <c r="T3062" s="317"/>
      <c r="U3062" s="325"/>
      <c r="V3062" s="325"/>
    </row>
    <row r="3063" spans="1:22" ht="15" customHeight="1" x14ac:dyDescent="0.25">
      <c r="A3063" s="129" t="s">
        <v>3126</v>
      </c>
      <c r="B3063" s="126" t="s">
        <v>2087</v>
      </c>
      <c r="C3063" s="127" t="s">
        <v>4025</v>
      </c>
      <c r="D3063" s="127" t="s">
        <v>1315</v>
      </c>
      <c r="E3063" s="127" t="s">
        <v>2465</v>
      </c>
      <c r="F3063" s="128">
        <v>23.94</v>
      </c>
      <c r="G3063" s="128">
        <v>24.14</v>
      </c>
      <c r="H3063" s="128">
        <v>19.149999999999999</v>
      </c>
      <c r="I3063" s="311"/>
      <c r="J3063" s="319">
        <f>ROUND(SUMIF(Anlagenbewegungsdaten!B:B,A3063,Anlagenbewegungsdaten!C:C),3)</f>
        <v>0</v>
      </c>
      <c r="K3063" s="320">
        <f>ROUND(SUMIF(Anlagenbewegungsdaten!$B:$B,$A3063,Anlagenbewegungsdaten!$D:$D),2)</f>
        <v>0</v>
      </c>
      <c r="L3063" s="321">
        <f t="shared" si="106"/>
        <v>0</v>
      </c>
      <c r="M3063" s="341" t="s">
        <v>4950</v>
      </c>
      <c r="N3063" s="341" t="s">
        <v>4963</v>
      </c>
      <c r="O3063" s="323">
        <f>ROUND(SUMIF(Anlagenbewegungsdaten_AV!B:B,A3063,Anlagenbewegungsdaten_AV!C:C),3)</f>
        <v>0</v>
      </c>
      <c r="P3063" s="320">
        <f>ROUND(SUMIF(Anlagenbewegungsdaten_AV!$B:$B,$A3063,Anlagenbewegungsdaten_AV!$D:$D),2)</f>
        <v>0</v>
      </c>
      <c r="Q3063" s="321">
        <f t="shared" si="107"/>
        <v>0</v>
      </c>
      <c r="S3063" s="324"/>
      <c r="T3063" s="317"/>
      <c r="U3063" s="325"/>
      <c r="V3063" s="325"/>
    </row>
    <row r="3064" spans="1:22" ht="15" customHeight="1" x14ac:dyDescent="0.25">
      <c r="A3064" s="129" t="s">
        <v>3127</v>
      </c>
      <c r="B3064" s="126" t="s">
        <v>2087</v>
      </c>
      <c r="C3064" s="127" t="s">
        <v>4025</v>
      </c>
      <c r="D3064" s="127" t="s">
        <v>1317</v>
      </c>
      <c r="E3064" s="127" t="s">
        <v>2462</v>
      </c>
      <c r="F3064" s="128">
        <v>18.989999999999998</v>
      </c>
      <c r="G3064" s="128">
        <v>19.189999999999998</v>
      </c>
      <c r="H3064" s="128">
        <v>15.19</v>
      </c>
      <c r="I3064" s="311"/>
      <c r="J3064" s="319">
        <f>ROUND(SUMIF(Anlagenbewegungsdaten!B:B,A3064,Anlagenbewegungsdaten!C:C),3)</f>
        <v>0</v>
      </c>
      <c r="K3064" s="320">
        <f>ROUND(SUMIF(Anlagenbewegungsdaten!$B:$B,$A3064,Anlagenbewegungsdaten!$D:$D),2)</f>
        <v>0</v>
      </c>
      <c r="L3064" s="321">
        <f t="shared" si="106"/>
        <v>0</v>
      </c>
      <c r="M3064" s="341" t="s">
        <v>4950</v>
      </c>
      <c r="N3064" s="341" t="s">
        <v>4963</v>
      </c>
      <c r="O3064" s="323">
        <f>ROUND(SUMIF(Anlagenbewegungsdaten_AV!B:B,A3064,Anlagenbewegungsdaten_AV!C:C),3)</f>
        <v>0</v>
      </c>
      <c r="P3064" s="320">
        <f>ROUND(SUMIF(Anlagenbewegungsdaten_AV!$B:$B,$A3064,Anlagenbewegungsdaten_AV!$D:$D),2)</f>
        <v>0</v>
      </c>
      <c r="Q3064" s="321">
        <f t="shared" si="107"/>
        <v>0</v>
      </c>
      <c r="S3064" s="324"/>
      <c r="T3064" s="317"/>
      <c r="U3064" s="325"/>
      <c r="V3064" s="325"/>
    </row>
    <row r="3065" spans="1:22" ht="15" customHeight="1" x14ac:dyDescent="0.25">
      <c r="A3065" s="129" t="s">
        <v>3128</v>
      </c>
      <c r="B3065" s="126" t="s">
        <v>2087</v>
      </c>
      <c r="C3065" s="127" t="s">
        <v>4025</v>
      </c>
      <c r="D3065" s="127" t="s">
        <v>1319</v>
      </c>
      <c r="E3065" s="127" t="s">
        <v>2465</v>
      </c>
      <c r="F3065" s="128">
        <v>21.96</v>
      </c>
      <c r="G3065" s="128">
        <v>22.16</v>
      </c>
      <c r="H3065" s="128">
        <v>17.57</v>
      </c>
      <c r="I3065" s="311"/>
      <c r="J3065" s="319">
        <f>ROUND(SUMIF(Anlagenbewegungsdaten!B:B,A3065,Anlagenbewegungsdaten!C:C),3)</f>
        <v>0</v>
      </c>
      <c r="K3065" s="320">
        <f>ROUND(SUMIF(Anlagenbewegungsdaten!$B:$B,$A3065,Anlagenbewegungsdaten!$D:$D),2)</f>
        <v>0</v>
      </c>
      <c r="L3065" s="321">
        <f t="shared" si="106"/>
        <v>0</v>
      </c>
      <c r="M3065" s="341" t="s">
        <v>4950</v>
      </c>
      <c r="N3065" s="341" t="s">
        <v>4963</v>
      </c>
      <c r="O3065" s="323">
        <f>ROUND(SUMIF(Anlagenbewegungsdaten_AV!B:B,A3065,Anlagenbewegungsdaten_AV!C:C),3)</f>
        <v>0</v>
      </c>
      <c r="P3065" s="320">
        <f>ROUND(SUMIF(Anlagenbewegungsdaten_AV!$B:$B,$A3065,Anlagenbewegungsdaten_AV!$D:$D),2)</f>
        <v>0</v>
      </c>
      <c r="Q3065" s="321">
        <f t="shared" si="107"/>
        <v>0</v>
      </c>
      <c r="S3065" s="324"/>
      <c r="T3065" s="317"/>
      <c r="U3065" s="325"/>
      <c r="V3065" s="325"/>
    </row>
    <row r="3066" spans="1:22" ht="15" customHeight="1" x14ac:dyDescent="0.25">
      <c r="A3066" s="129" t="s">
        <v>3129</v>
      </c>
      <c r="B3066" s="126" t="s">
        <v>2087</v>
      </c>
      <c r="C3066" s="127" t="s">
        <v>4025</v>
      </c>
      <c r="D3066" s="127" t="s">
        <v>1321</v>
      </c>
      <c r="E3066" s="127" t="s">
        <v>2462</v>
      </c>
      <c r="F3066" s="128">
        <v>19.98</v>
      </c>
      <c r="G3066" s="128">
        <v>20.18</v>
      </c>
      <c r="H3066" s="128">
        <v>15.98</v>
      </c>
      <c r="I3066" s="311"/>
      <c r="J3066" s="319">
        <f>ROUND(SUMIF(Anlagenbewegungsdaten!B:B,A3066,Anlagenbewegungsdaten!C:C),3)</f>
        <v>0</v>
      </c>
      <c r="K3066" s="320">
        <f>ROUND(SUMIF(Anlagenbewegungsdaten!$B:$B,$A3066,Anlagenbewegungsdaten!$D:$D),2)</f>
        <v>0</v>
      </c>
      <c r="L3066" s="321">
        <f t="shared" si="106"/>
        <v>0</v>
      </c>
      <c r="M3066" s="341" t="s">
        <v>4950</v>
      </c>
      <c r="N3066" s="341" t="s">
        <v>4963</v>
      </c>
      <c r="O3066" s="323">
        <f>ROUND(SUMIF(Anlagenbewegungsdaten_AV!B:B,A3066,Anlagenbewegungsdaten_AV!C:C),3)</f>
        <v>0</v>
      </c>
      <c r="P3066" s="320">
        <f>ROUND(SUMIF(Anlagenbewegungsdaten_AV!$B:$B,$A3066,Anlagenbewegungsdaten_AV!$D:$D),2)</f>
        <v>0</v>
      </c>
      <c r="Q3066" s="321">
        <f t="shared" si="107"/>
        <v>0</v>
      </c>
      <c r="S3066" s="324"/>
      <c r="T3066" s="317"/>
      <c r="U3066" s="325"/>
      <c r="V3066" s="325"/>
    </row>
    <row r="3067" spans="1:22" ht="15" customHeight="1" x14ac:dyDescent="0.25">
      <c r="A3067" s="129" t="s">
        <v>3130</v>
      </c>
      <c r="B3067" s="126" t="s">
        <v>2087</v>
      </c>
      <c r="C3067" s="127" t="s">
        <v>4025</v>
      </c>
      <c r="D3067" s="127" t="s">
        <v>1323</v>
      </c>
      <c r="E3067" s="127" t="s">
        <v>2465</v>
      </c>
      <c r="F3067" s="128">
        <v>22.95</v>
      </c>
      <c r="G3067" s="128">
        <v>23.15</v>
      </c>
      <c r="H3067" s="128">
        <v>18.36</v>
      </c>
      <c r="I3067" s="311"/>
      <c r="J3067" s="319">
        <f>ROUND(SUMIF(Anlagenbewegungsdaten!B:B,A3067,Anlagenbewegungsdaten!C:C),3)</f>
        <v>0</v>
      </c>
      <c r="K3067" s="320">
        <f>ROUND(SUMIF(Anlagenbewegungsdaten!$B:$B,$A3067,Anlagenbewegungsdaten!$D:$D),2)</f>
        <v>0</v>
      </c>
      <c r="L3067" s="321">
        <f t="shared" si="106"/>
        <v>0</v>
      </c>
      <c r="M3067" s="341" t="s">
        <v>4950</v>
      </c>
      <c r="N3067" s="341" t="s">
        <v>4963</v>
      </c>
      <c r="O3067" s="323">
        <f>ROUND(SUMIF(Anlagenbewegungsdaten_AV!B:B,A3067,Anlagenbewegungsdaten_AV!C:C),3)</f>
        <v>0</v>
      </c>
      <c r="P3067" s="320">
        <f>ROUND(SUMIF(Anlagenbewegungsdaten_AV!$B:$B,$A3067,Anlagenbewegungsdaten_AV!$D:$D),2)</f>
        <v>0</v>
      </c>
      <c r="Q3067" s="321">
        <f t="shared" si="107"/>
        <v>0</v>
      </c>
      <c r="S3067" s="324"/>
      <c r="T3067" s="317"/>
      <c r="U3067" s="325"/>
      <c r="V3067" s="325"/>
    </row>
    <row r="3068" spans="1:22" ht="15" customHeight="1" x14ac:dyDescent="0.25">
      <c r="A3068" s="129" t="s">
        <v>3131</v>
      </c>
      <c r="B3068" s="126" t="s">
        <v>2087</v>
      </c>
      <c r="C3068" s="127" t="s">
        <v>4025</v>
      </c>
      <c r="D3068" s="127" t="s">
        <v>1325</v>
      </c>
      <c r="E3068" s="127" t="s">
        <v>2462</v>
      </c>
      <c r="F3068" s="128">
        <v>20.97</v>
      </c>
      <c r="G3068" s="128">
        <v>21.169999999999998</v>
      </c>
      <c r="H3068" s="128">
        <v>16.78</v>
      </c>
      <c r="I3068" s="311"/>
      <c r="J3068" s="319">
        <f>ROUND(SUMIF(Anlagenbewegungsdaten!B:B,A3068,Anlagenbewegungsdaten!C:C),3)</f>
        <v>0</v>
      </c>
      <c r="K3068" s="320">
        <f>ROUND(SUMIF(Anlagenbewegungsdaten!$B:$B,$A3068,Anlagenbewegungsdaten!$D:$D),2)</f>
        <v>0</v>
      </c>
      <c r="L3068" s="321">
        <f t="shared" si="106"/>
        <v>0</v>
      </c>
      <c r="M3068" s="341" t="s">
        <v>4950</v>
      </c>
      <c r="N3068" s="341" t="s">
        <v>4963</v>
      </c>
      <c r="O3068" s="323">
        <f>ROUND(SUMIF(Anlagenbewegungsdaten_AV!B:B,A3068,Anlagenbewegungsdaten_AV!C:C),3)</f>
        <v>0</v>
      </c>
      <c r="P3068" s="320">
        <f>ROUND(SUMIF(Anlagenbewegungsdaten_AV!$B:$B,$A3068,Anlagenbewegungsdaten_AV!$D:$D),2)</f>
        <v>0</v>
      </c>
      <c r="Q3068" s="321">
        <f t="shared" si="107"/>
        <v>0</v>
      </c>
      <c r="S3068" s="324"/>
      <c r="T3068" s="317"/>
      <c r="U3068" s="325"/>
      <c r="V3068" s="325"/>
    </row>
    <row r="3069" spans="1:22" ht="15" customHeight="1" x14ac:dyDescent="0.25">
      <c r="A3069" s="129" t="s">
        <v>3132</v>
      </c>
      <c r="B3069" s="126" t="s">
        <v>2087</v>
      </c>
      <c r="C3069" s="127" t="s">
        <v>4025</v>
      </c>
      <c r="D3069" s="127" t="s">
        <v>1327</v>
      </c>
      <c r="E3069" s="127" t="s">
        <v>2465</v>
      </c>
      <c r="F3069" s="128">
        <v>23.94</v>
      </c>
      <c r="G3069" s="128">
        <v>24.14</v>
      </c>
      <c r="H3069" s="128">
        <v>19.149999999999999</v>
      </c>
      <c r="I3069" s="311"/>
      <c r="J3069" s="319">
        <f>ROUND(SUMIF(Anlagenbewegungsdaten!B:B,A3069,Anlagenbewegungsdaten!C:C),3)</f>
        <v>0</v>
      </c>
      <c r="K3069" s="320">
        <f>ROUND(SUMIF(Anlagenbewegungsdaten!$B:$B,$A3069,Anlagenbewegungsdaten!$D:$D),2)</f>
        <v>0</v>
      </c>
      <c r="L3069" s="321">
        <f t="shared" si="106"/>
        <v>0</v>
      </c>
      <c r="M3069" s="341" t="s">
        <v>4950</v>
      </c>
      <c r="N3069" s="341" t="s">
        <v>4963</v>
      </c>
      <c r="O3069" s="323">
        <f>ROUND(SUMIF(Anlagenbewegungsdaten_AV!B:B,A3069,Anlagenbewegungsdaten_AV!C:C),3)</f>
        <v>0</v>
      </c>
      <c r="P3069" s="320">
        <f>ROUND(SUMIF(Anlagenbewegungsdaten_AV!$B:$B,$A3069,Anlagenbewegungsdaten_AV!$D:$D),2)</f>
        <v>0</v>
      </c>
      <c r="Q3069" s="321">
        <f t="shared" si="107"/>
        <v>0</v>
      </c>
      <c r="S3069" s="324"/>
      <c r="T3069" s="317"/>
      <c r="U3069" s="325"/>
      <c r="V3069" s="325"/>
    </row>
    <row r="3070" spans="1:22" ht="15" customHeight="1" x14ac:dyDescent="0.25">
      <c r="A3070" s="129" t="s">
        <v>3133</v>
      </c>
      <c r="B3070" s="126" t="s">
        <v>2087</v>
      </c>
      <c r="C3070" s="127" t="s">
        <v>4025</v>
      </c>
      <c r="D3070" s="127" t="s">
        <v>1329</v>
      </c>
      <c r="E3070" s="127" t="s">
        <v>2462</v>
      </c>
      <c r="F3070" s="128">
        <v>21.96</v>
      </c>
      <c r="G3070" s="128">
        <v>22.16</v>
      </c>
      <c r="H3070" s="128">
        <v>17.57</v>
      </c>
      <c r="I3070" s="311"/>
      <c r="J3070" s="319">
        <f>ROUND(SUMIF(Anlagenbewegungsdaten!B:B,A3070,Anlagenbewegungsdaten!C:C),3)</f>
        <v>0</v>
      </c>
      <c r="K3070" s="320">
        <f>ROUND(SUMIF(Anlagenbewegungsdaten!$B:$B,$A3070,Anlagenbewegungsdaten!$D:$D),2)</f>
        <v>0</v>
      </c>
      <c r="L3070" s="321">
        <f t="shared" si="106"/>
        <v>0</v>
      </c>
      <c r="M3070" s="341" t="s">
        <v>4950</v>
      </c>
      <c r="N3070" s="341" t="s">
        <v>4963</v>
      </c>
      <c r="O3070" s="323">
        <f>ROUND(SUMIF(Anlagenbewegungsdaten_AV!B:B,A3070,Anlagenbewegungsdaten_AV!C:C),3)</f>
        <v>0</v>
      </c>
      <c r="P3070" s="320">
        <f>ROUND(SUMIF(Anlagenbewegungsdaten_AV!$B:$B,$A3070,Anlagenbewegungsdaten_AV!$D:$D),2)</f>
        <v>0</v>
      </c>
      <c r="Q3070" s="321">
        <f t="shared" si="107"/>
        <v>0</v>
      </c>
      <c r="S3070" s="324"/>
      <c r="T3070" s="317"/>
      <c r="U3070" s="325"/>
      <c r="V3070" s="325"/>
    </row>
    <row r="3071" spans="1:22" ht="15" customHeight="1" x14ac:dyDescent="0.25">
      <c r="A3071" s="129" t="s">
        <v>3134</v>
      </c>
      <c r="B3071" s="126" t="s">
        <v>2087</v>
      </c>
      <c r="C3071" s="127" t="s">
        <v>4025</v>
      </c>
      <c r="D3071" s="127" t="s">
        <v>1331</v>
      </c>
      <c r="E3071" s="127" t="s">
        <v>2465</v>
      </c>
      <c r="F3071" s="128">
        <v>24.93</v>
      </c>
      <c r="G3071" s="128">
        <v>25.13</v>
      </c>
      <c r="H3071" s="128">
        <v>19.940000000000001</v>
      </c>
      <c r="I3071" s="311"/>
      <c r="J3071" s="319">
        <f>ROUND(SUMIF(Anlagenbewegungsdaten!B:B,A3071,Anlagenbewegungsdaten!C:C),3)</f>
        <v>0</v>
      </c>
      <c r="K3071" s="320">
        <f>ROUND(SUMIF(Anlagenbewegungsdaten!$B:$B,$A3071,Anlagenbewegungsdaten!$D:$D),2)</f>
        <v>0</v>
      </c>
      <c r="L3071" s="321">
        <f t="shared" si="106"/>
        <v>0</v>
      </c>
      <c r="M3071" s="341" t="s">
        <v>4950</v>
      </c>
      <c r="N3071" s="341" t="s">
        <v>4963</v>
      </c>
      <c r="O3071" s="323">
        <f>ROUND(SUMIF(Anlagenbewegungsdaten_AV!B:B,A3071,Anlagenbewegungsdaten_AV!C:C),3)</f>
        <v>0</v>
      </c>
      <c r="P3071" s="320">
        <f>ROUND(SUMIF(Anlagenbewegungsdaten_AV!$B:$B,$A3071,Anlagenbewegungsdaten_AV!$D:$D),2)</f>
        <v>0</v>
      </c>
      <c r="Q3071" s="321">
        <f t="shared" si="107"/>
        <v>0</v>
      </c>
      <c r="S3071" s="324"/>
      <c r="T3071" s="317"/>
      <c r="U3071" s="325"/>
      <c r="V3071" s="325"/>
    </row>
    <row r="3072" spans="1:22" ht="15" customHeight="1" x14ac:dyDescent="0.25">
      <c r="A3072" s="129" t="s">
        <v>3135</v>
      </c>
      <c r="B3072" s="126" t="s">
        <v>2087</v>
      </c>
      <c r="C3072" s="127" t="s">
        <v>4025</v>
      </c>
      <c r="D3072" s="127" t="s">
        <v>1333</v>
      </c>
      <c r="E3072" s="127" t="s">
        <v>2462</v>
      </c>
      <c r="F3072" s="128">
        <v>10.08</v>
      </c>
      <c r="G3072" s="128">
        <v>10.28</v>
      </c>
      <c r="H3072" s="128">
        <v>8.06</v>
      </c>
      <c r="I3072" s="311"/>
      <c r="J3072" s="319">
        <f>ROUND(SUMIF(Anlagenbewegungsdaten!B:B,A3072,Anlagenbewegungsdaten!C:C),3)</f>
        <v>0</v>
      </c>
      <c r="K3072" s="320">
        <f>ROUND(SUMIF(Anlagenbewegungsdaten!$B:$B,$A3072,Anlagenbewegungsdaten!$D:$D),2)</f>
        <v>0</v>
      </c>
      <c r="L3072" s="321">
        <f t="shared" si="106"/>
        <v>0</v>
      </c>
      <c r="M3072" s="341" t="s">
        <v>4950</v>
      </c>
      <c r="N3072" s="341" t="s">
        <v>4963</v>
      </c>
      <c r="O3072" s="323">
        <f>ROUND(SUMIF(Anlagenbewegungsdaten_AV!B:B,A3072,Anlagenbewegungsdaten_AV!C:C),3)</f>
        <v>0</v>
      </c>
      <c r="P3072" s="320">
        <f>ROUND(SUMIF(Anlagenbewegungsdaten_AV!$B:$B,$A3072,Anlagenbewegungsdaten_AV!$D:$D),2)</f>
        <v>0</v>
      </c>
      <c r="Q3072" s="321">
        <f t="shared" si="107"/>
        <v>0</v>
      </c>
      <c r="S3072" s="324"/>
      <c r="T3072" s="317"/>
      <c r="U3072" s="325"/>
      <c r="V3072" s="325"/>
    </row>
    <row r="3073" spans="1:22" ht="15" customHeight="1" x14ac:dyDescent="0.25">
      <c r="A3073" s="129" t="s">
        <v>3136</v>
      </c>
      <c r="B3073" s="126" t="s">
        <v>2087</v>
      </c>
      <c r="C3073" s="127" t="s">
        <v>4025</v>
      </c>
      <c r="D3073" s="127" t="s">
        <v>1335</v>
      </c>
      <c r="E3073" s="127" t="s">
        <v>2465</v>
      </c>
      <c r="F3073" s="128">
        <v>13.05</v>
      </c>
      <c r="G3073" s="128">
        <v>13.25</v>
      </c>
      <c r="H3073" s="128">
        <v>10.44</v>
      </c>
      <c r="I3073" s="311"/>
      <c r="J3073" s="319">
        <f>ROUND(SUMIF(Anlagenbewegungsdaten!B:B,A3073,Anlagenbewegungsdaten!C:C),3)</f>
        <v>0</v>
      </c>
      <c r="K3073" s="320">
        <f>ROUND(SUMIF(Anlagenbewegungsdaten!$B:$B,$A3073,Anlagenbewegungsdaten!$D:$D),2)</f>
        <v>0</v>
      </c>
      <c r="L3073" s="321">
        <f t="shared" si="106"/>
        <v>0</v>
      </c>
      <c r="M3073" s="341" t="s">
        <v>4950</v>
      </c>
      <c r="N3073" s="341" t="s">
        <v>4963</v>
      </c>
      <c r="O3073" s="323">
        <f>ROUND(SUMIF(Anlagenbewegungsdaten_AV!B:B,A3073,Anlagenbewegungsdaten_AV!C:C),3)</f>
        <v>0</v>
      </c>
      <c r="P3073" s="320">
        <f>ROUND(SUMIF(Anlagenbewegungsdaten_AV!$B:$B,$A3073,Anlagenbewegungsdaten_AV!$D:$D),2)</f>
        <v>0</v>
      </c>
      <c r="Q3073" s="321">
        <f t="shared" si="107"/>
        <v>0</v>
      </c>
      <c r="S3073" s="324"/>
      <c r="T3073" s="317"/>
      <c r="U3073" s="325"/>
      <c r="V3073" s="325"/>
    </row>
    <row r="3074" spans="1:22" ht="15" customHeight="1" x14ac:dyDescent="0.25">
      <c r="A3074" s="129" t="s">
        <v>3137</v>
      </c>
      <c r="B3074" s="126" t="s">
        <v>2087</v>
      </c>
      <c r="C3074" s="127" t="s">
        <v>4025</v>
      </c>
      <c r="D3074" s="127" t="s">
        <v>1337</v>
      </c>
      <c r="E3074" s="127" t="s">
        <v>2462</v>
      </c>
      <c r="F3074" s="128">
        <v>11.07</v>
      </c>
      <c r="G3074" s="128">
        <v>11.27</v>
      </c>
      <c r="H3074" s="128">
        <v>8.86</v>
      </c>
      <c r="I3074" s="311"/>
      <c r="J3074" s="319">
        <f>ROUND(SUMIF(Anlagenbewegungsdaten!B:B,A3074,Anlagenbewegungsdaten!C:C),3)</f>
        <v>0</v>
      </c>
      <c r="K3074" s="320">
        <f>ROUND(SUMIF(Anlagenbewegungsdaten!$B:$B,$A3074,Anlagenbewegungsdaten!$D:$D),2)</f>
        <v>0</v>
      </c>
      <c r="L3074" s="321">
        <f t="shared" si="106"/>
        <v>0</v>
      </c>
      <c r="M3074" s="341" t="s">
        <v>4950</v>
      </c>
      <c r="N3074" s="341" t="s">
        <v>4963</v>
      </c>
      <c r="O3074" s="323">
        <f>ROUND(SUMIF(Anlagenbewegungsdaten_AV!B:B,A3074,Anlagenbewegungsdaten_AV!C:C),3)</f>
        <v>0</v>
      </c>
      <c r="P3074" s="320">
        <f>ROUND(SUMIF(Anlagenbewegungsdaten_AV!$B:$B,$A3074,Anlagenbewegungsdaten_AV!$D:$D),2)</f>
        <v>0</v>
      </c>
      <c r="Q3074" s="321">
        <f t="shared" si="107"/>
        <v>0</v>
      </c>
      <c r="S3074" s="324"/>
      <c r="T3074" s="317"/>
      <c r="U3074" s="325"/>
      <c r="V3074" s="325"/>
    </row>
    <row r="3075" spans="1:22" ht="15" customHeight="1" x14ac:dyDescent="0.25">
      <c r="A3075" s="129" t="s">
        <v>3138</v>
      </c>
      <c r="B3075" s="126" t="s">
        <v>2087</v>
      </c>
      <c r="C3075" s="127" t="s">
        <v>4025</v>
      </c>
      <c r="D3075" s="127" t="s">
        <v>1339</v>
      </c>
      <c r="E3075" s="127" t="s">
        <v>2465</v>
      </c>
      <c r="F3075" s="128">
        <v>14.04</v>
      </c>
      <c r="G3075" s="128">
        <v>14.239999999999998</v>
      </c>
      <c r="H3075" s="128">
        <v>11.23</v>
      </c>
      <c r="I3075" s="311"/>
      <c r="J3075" s="319">
        <f>ROUND(SUMIF(Anlagenbewegungsdaten!B:B,A3075,Anlagenbewegungsdaten!C:C),3)</f>
        <v>0</v>
      </c>
      <c r="K3075" s="320">
        <f>ROUND(SUMIF(Anlagenbewegungsdaten!$B:$B,$A3075,Anlagenbewegungsdaten!$D:$D),2)</f>
        <v>0</v>
      </c>
      <c r="L3075" s="321">
        <f t="shared" si="106"/>
        <v>0</v>
      </c>
      <c r="M3075" s="341" t="s">
        <v>4950</v>
      </c>
      <c r="N3075" s="341" t="s">
        <v>4963</v>
      </c>
      <c r="O3075" s="323">
        <f>ROUND(SUMIF(Anlagenbewegungsdaten_AV!B:B,A3075,Anlagenbewegungsdaten_AV!C:C),3)</f>
        <v>0</v>
      </c>
      <c r="P3075" s="320">
        <f>ROUND(SUMIF(Anlagenbewegungsdaten_AV!$B:$B,$A3075,Anlagenbewegungsdaten_AV!$D:$D),2)</f>
        <v>0</v>
      </c>
      <c r="Q3075" s="321">
        <f t="shared" si="107"/>
        <v>0</v>
      </c>
      <c r="S3075" s="324"/>
      <c r="T3075" s="317"/>
      <c r="U3075" s="325"/>
      <c r="V3075" s="325"/>
    </row>
    <row r="3076" spans="1:22" ht="15" customHeight="1" x14ac:dyDescent="0.25">
      <c r="A3076" s="129" t="s">
        <v>3139</v>
      </c>
      <c r="B3076" s="126" t="s">
        <v>2087</v>
      </c>
      <c r="C3076" s="127" t="s">
        <v>4025</v>
      </c>
      <c r="D3076" s="127" t="s">
        <v>1341</v>
      </c>
      <c r="E3076" s="127" t="s">
        <v>2462</v>
      </c>
      <c r="F3076" s="128">
        <v>16.02</v>
      </c>
      <c r="G3076" s="128">
        <v>16.22</v>
      </c>
      <c r="H3076" s="128">
        <v>12.82</v>
      </c>
      <c r="I3076" s="311"/>
      <c r="J3076" s="319">
        <f>ROUND(SUMIF(Anlagenbewegungsdaten!B:B,A3076,Anlagenbewegungsdaten!C:C),3)</f>
        <v>0</v>
      </c>
      <c r="K3076" s="320">
        <f>ROUND(SUMIF(Anlagenbewegungsdaten!$B:$B,$A3076,Anlagenbewegungsdaten!$D:$D),2)</f>
        <v>0</v>
      </c>
      <c r="L3076" s="321">
        <f t="shared" si="106"/>
        <v>0</v>
      </c>
      <c r="M3076" s="341" t="s">
        <v>4950</v>
      </c>
      <c r="N3076" s="341" t="s">
        <v>4963</v>
      </c>
      <c r="O3076" s="323">
        <f>ROUND(SUMIF(Anlagenbewegungsdaten_AV!B:B,A3076,Anlagenbewegungsdaten_AV!C:C),3)</f>
        <v>0</v>
      </c>
      <c r="P3076" s="320">
        <f>ROUND(SUMIF(Anlagenbewegungsdaten_AV!$B:$B,$A3076,Anlagenbewegungsdaten_AV!$D:$D),2)</f>
        <v>0</v>
      </c>
      <c r="Q3076" s="321">
        <f t="shared" si="107"/>
        <v>0</v>
      </c>
      <c r="S3076" s="324"/>
      <c r="T3076" s="317"/>
      <c r="U3076" s="325"/>
      <c r="V3076" s="325"/>
    </row>
    <row r="3077" spans="1:22" ht="15" customHeight="1" x14ac:dyDescent="0.25">
      <c r="A3077" s="129" t="s">
        <v>3140</v>
      </c>
      <c r="B3077" s="126" t="s">
        <v>2087</v>
      </c>
      <c r="C3077" s="127" t="s">
        <v>4025</v>
      </c>
      <c r="D3077" s="127" t="s">
        <v>1343</v>
      </c>
      <c r="E3077" s="127" t="s">
        <v>2465</v>
      </c>
      <c r="F3077" s="128">
        <v>18.989999999999998</v>
      </c>
      <c r="G3077" s="128">
        <v>19.189999999999998</v>
      </c>
      <c r="H3077" s="128">
        <v>15.19</v>
      </c>
      <c r="I3077" s="311"/>
      <c r="J3077" s="319">
        <f>ROUND(SUMIF(Anlagenbewegungsdaten!B:B,A3077,Anlagenbewegungsdaten!C:C),3)</f>
        <v>0</v>
      </c>
      <c r="K3077" s="320">
        <f>ROUND(SUMIF(Anlagenbewegungsdaten!$B:$B,$A3077,Anlagenbewegungsdaten!$D:$D),2)</f>
        <v>0</v>
      </c>
      <c r="L3077" s="321">
        <f t="shared" si="106"/>
        <v>0</v>
      </c>
      <c r="M3077" s="341" t="s">
        <v>4950</v>
      </c>
      <c r="N3077" s="341" t="s">
        <v>4963</v>
      </c>
      <c r="O3077" s="323">
        <f>ROUND(SUMIF(Anlagenbewegungsdaten_AV!B:B,A3077,Anlagenbewegungsdaten_AV!C:C),3)</f>
        <v>0</v>
      </c>
      <c r="P3077" s="320">
        <f>ROUND(SUMIF(Anlagenbewegungsdaten_AV!$B:$B,$A3077,Anlagenbewegungsdaten_AV!$D:$D),2)</f>
        <v>0</v>
      </c>
      <c r="Q3077" s="321">
        <f t="shared" si="107"/>
        <v>0</v>
      </c>
      <c r="S3077" s="324"/>
      <c r="T3077" s="317"/>
      <c r="U3077" s="325"/>
      <c r="V3077" s="325"/>
    </row>
    <row r="3078" spans="1:22" ht="15" customHeight="1" x14ac:dyDescent="0.25">
      <c r="A3078" s="129" t="s">
        <v>3141</v>
      </c>
      <c r="B3078" s="126" t="s">
        <v>2087</v>
      </c>
      <c r="C3078" s="127" t="s">
        <v>4025</v>
      </c>
      <c r="D3078" s="127" t="s">
        <v>1345</v>
      </c>
      <c r="E3078" s="127" t="s">
        <v>2462</v>
      </c>
      <c r="F3078" s="128">
        <v>17.010000000000002</v>
      </c>
      <c r="G3078" s="128">
        <v>17.21</v>
      </c>
      <c r="H3078" s="128">
        <v>13.61</v>
      </c>
      <c r="I3078" s="311"/>
      <c r="J3078" s="319">
        <f>ROUND(SUMIF(Anlagenbewegungsdaten!B:B,A3078,Anlagenbewegungsdaten!C:C),3)</f>
        <v>0</v>
      </c>
      <c r="K3078" s="320">
        <f>ROUND(SUMIF(Anlagenbewegungsdaten!$B:$B,$A3078,Anlagenbewegungsdaten!$D:$D),2)</f>
        <v>0</v>
      </c>
      <c r="L3078" s="321">
        <f t="shared" si="106"/>
        <v>0</v>
      </c>
      <c r="M3078" s="341" t="s">
        <v>4950</v>
      </c>
      <c r="N3078" s="341" t="s">
        <v>4963</v>
      </c>
      <c r="O3078" s="323">
        <f>ROUND(SUMIF(Anlagenbewegungsdaten_AV!B:B,A3078,Anlagenbewegungsdaten_AV!C:C),3)</f>
        <v>0</v>
      </c>
      <c r="P3078" s="320">
        <f>ROUND(SUMIF(Anlagenbewegungsdaten_AV!$B:$B,$A3078,Anlagenbewegungsdaten_AV!$D:$D),2)</f>
        <v>0</v>
      </c>
      <c r="Q3078" s="321">
        <f t="shared" si="107"/>
        <v>0</v>
      </c>
      <c r="S3078" s="324"/>
      <c r="T3078" s="317"/>
      <c r="U3078" s="325"/>
      <c r="V3078" s="325"/>
    </row>
    <row r="3079" spans="1:22" ht="15" customHeight="1" x14ac:dyDescent="0.25">
      <c r="A3079" s="129" t="s">
        <v>3142</v>
      </c>
      <c r="B3079" s="126" t="s">
        <v>2087</v>
      </c>
      <c r="C3079" s="127" t="s">
        <v>4025</v>
      </c>
      <c r="D3079" s="127" t="s">
        <v>1347</v>
      </c>
      <c r="E3079" s="127" t="s">
        <v>2465</v>
      </c>
      <c r="F3079" s="128">
        <v>19.98</v>
      </c>
      <c r="G3079" s="128">
        <v>20.18</v>
      </c>
      <c r="H3079" s="128">
        <v>15.98</v>
      </c>
      <c r="I3079" s="311"/>
      <c r="J3079" s="319">
        <f>ROUND(SUMIF(Anlagenbewegungsdaten!B:B,A3079,Anlagenbewegungsdaten!C:C),3)</f>
        <v>0</v>
      </c>
      <c r="K3079" s="320">
        <f>ROUND(SUMIF(Anlagenbewegungsdaten!$B:$B,$A3079,Anlagenbewegungsdaten!$D:$D),2)</f>
        <v>0</v>
      </c>
      <c r="L3079" s="321">
        <f t="shared" si="106"/>
        <v>0</v>
      </c>
      <c r="M3079" s="341" t="s">
        <v>4950</v>
      </c>
      <c r="N3079" s="341" t="s">
        <v>4963</v>
      </c>
      <c r="O3079" s="323">
        <f>ROUND(SUMIF(Anlagenbewegungsdaten_AV!B:B,A3079,Anlagenbewegungsdaten_AV!C:C),3)</f>
        <v>0</v>
      </c>
      <c r="P3079" s="320">
        <f>ROUND(SUMIF(Anlagenbewegungsdaten_AV!$B:$B,$A3079,Anlagenbewegungsdaten_AV!$D:$D),2)</f>
        <v>0</v>
      </c>
      <c r="Q3079" s="321">
        <f t="shared" si="107"/>
        <v>0</v>
      </c>
      <c r="S3079" s="324"/>
      <c r="T3079" s="317"/>
      <c r="U3079" s="325"/>
      <c r="V3079" s="325"/>
    </row>
    <row r="3080" spans="1:22" ht="15" customHeight="1" x14ac:dyDescent="0.25">
      <c r="A3080" s="129" t="s">
        <v>3143</v>
      </c>
      <c r="B3080" s="126" t="s">
        <v>2087</v>
      </c>
      <c r="C3080" s="127" t="s">
        <v>4025</v>
      </c>
      <c r="D3080" s="127" t="s">
        <v>1349</v>
      </c>
      <c r="E3080" s="127" t="s">
        <v>2462</v>
      </c>
      <c r="F3080" s="128">
        <v>17.010000000000002</v>
      </c>
      <c r="G3080" s="128">
        <v>17.21</v>
      </c>
      <c r="H3080" s="128">
        <v>13.61</v>
      </c>
      <c r="I3080" s="311"/>
      <c r="J3080" s="319">
        <f>ROUND(SUMIF(Anlagenbewegungsdaten!B:B,A3080,Anlagenbewegungsdaten!C:C),3)</f>
        <v>0</v>
      </c>
      <c r="K3080" s="320">
        <f>ROUND(SUMIF(Anlagenbewegungsdaten!$B:$B,$A3080,Anlagenbewegungsdaten!$D:$D),2)</f>
        <v>0</v>
      </c>
      <c r="L3080" s="321">
        <f t="shared" si="106"/>
        <v>0</v>
      </c>
      <c r="M3080" s="341" t="s">
        <v>4950</v>
      </c>
      <c r="N3080" s="341" t="s">
        <v>4963</v>
      </c>
      <c r="O3080" s="323">
        <f>ROUND(SUMIF(Anlagenbewegungsdaten_AV!B:B,A3080,Anlagenbewegungsdaten_AV!C:C),3)</f>
        <v>0</v>
      </c>
      <c r="P3080" s="320">
        <f>ROUND(SUMIF(Anlagenbewegungsdaten_AV!$B:$B,$A3080,Anlagenbewegungsdaten_AV!$D:$D),2)</f>
        <v>0</v>
      </c>
      <c r="Q3080" s="321">
        <f t="shared" si="107"/>
        <v>0</v>
      </c>
      <c r="S3080" s="324"/>
      <c r="T3080" s="317"/>
      <c r="U3080" s="325"/>
      <c r="V3080" s="325"/>
    </row>
    <row r="3081" spans="1:22" ht="15" customHeight="1" x14ac:dyDescent="0.25">
      <c r="A3081" s="129" t="s">
        <v>3144</v>
      </c>
      <c r="B3081" s="126" t="s">
        <v>2087</v>
      </c>
      <c r="C3081" s="127" t="s">
        <v>4025</v>
      </c>
      <c r="D3081" s="127" t="s">
        <v>1351</v>
      </c>
      <c r="E3081" s="127" t="s">
        <v>2465</v>
      </c>
      <c r="F3081" s="128">
        <v>19.98</v>
      </c>
      <c r="G3081" s="128">
        <v>20.18</v>
      </c>
      <c r="H3081" s="128">
        <v>15.98</v>
      </c>
      <c r="I3081" s="311"/>
      <c r="J3081" s="319">
        <f>ROUND(SUMIF(Anlagenbewegungsdaten!B:B,A3081,Anlagenbewegungsdaten!C:C),3)</f>
        <v>0</v>
      </c>
      <c r="K3081" s="320">
        <f>ROUND(SUMIF(Anlagenbewegungsdaten!$B:$B,$A3081,Anlagenbewegungsdaten!$D:$D),2)</f>
        <v>0</v>
      </c>
      <c r="L3081" s="321">
        <f t="shared" si="106"/>
        <v>0</v>
      </c>
      <c r="M3081" s="341" t="s">
        <v>4950</v>
      </c>
      <c r="N3081" s="341" t="s">
        <v>4963</v>
      </c>
      <c r="O3081" s="323">
        <f>ROUND(SUMIF(Anlagenbewegungsdaten_AV!B:B,A3081,Anlagenbewegungsdaten_AV!C:C),3)</f>
        <v>0</v>
      </c>
      <c r="P3081" s="320">
        <f>ROUND(SUMIF(Anlagenbewegungsdaten_AV!$B:$B,$A3081,Anlagenbewegungsdaten_AV!$D:$D),2)</f>
        <v>0</v>
      </c>
      <c r="Q3081" s="321">
        <f t="shared" si="107"/>
        <v>0</v>
      </c>
      <c r="S3081" s="324"/>
      <c r="T3081" s="317"/>
      <c r="U3081" s="325"/>
      <c r="V3081" s="325"/>
    </row>
    <row r="3082" spans="1:22" ht="15" customHeight="1" x14ac:dyDescent="0.25">
      <c r="A3082" s="129" t="s">
        <v>3145</v>
      </c>
      <c r="B3082" s="126" t="s">
        <v>2087</v>
      </c>
      <c r="C3082" s="127" t="s">
        <v>4025</v>
      </c>
      <c r="D3082" s="127" t="s">
        <v>1353</v>
      </c>
      <c r="E3082" s="127" t="s">
        <v>2462</v>
      </c>
      <c r="F3082" s="128">
        <v>18</v>
      </c>
      <c r="G3082" s="128">
        <v>18.2</v>
      </c>
      <c r="H3082" s="128">
        <v>14.4</v>
      </c>
      <c r="I3082" s="311"/>
      <c r="J3082" s="319">
        <f>ROUND(SUMIF(Anlagenbewegungsdaten!B:B,A3082,Anlagenbewegungsdaten!C:C),3)</f>
        <v>0</v>
      </c>
      <c r="K3082" s="320">
        <f>ROUND(SUMIF(Anlagenbewegungsdaten!$B:$B,$A3082,Anlagenbewegungsdaten!$D:$D),2)</f>
        <v>0</v>
      </c>
      <c r="L3082" s="321">
        <f t="shared" ref="L3082:L3145" si="108">IF(ISBLANK(F3082),0,IF(OR($J3082&gt;=100,$J3082&lt;=-100),F3082-(K3082/J3082*100),IF(OR(J3082&gt;-100,J3082&lt;100),(J3082*F3082%)-K3082)))</f>
        <v>0</v>
      </c>
      <c r="M3082" s="341" t="s">
        <v>4950</v>
      </c>
      <c r="N3082" s="341" t="s">
        <v>4963</v>
      </c>
      <c r="O3082" s="323">
        <f>ROUND(SUMIF(Anlagenbewegungsdaten_AV!B:B,A3082,Anlagenbewegungsdaten_AV!C:C),3)</f>
        <v>0</v>
      </c>
      <c r="P3082" s="320">
        <f>ROUND(SUMIF(Anlagenbewegungsdaten_AV!$B:$B,$A3082,Anlagenbewegungsdaten_AV!$D:$D),2)</f>
        <v>0</v>
      </c>
      <c r="Q3082" s="321">
        <f t="shared" ref="Q3082:Q3145" si="109">IF(ISBLANK(H3082),0,IF(OR($O3082&gt;=100,$O3082&lt;=-100),H3082-(P3082/O3082*100),IF(OR(O3082&gt;-100,O3082&lt;100),(O3082*G3082%)-P3082)))</f>
        <v>0</v>
      </c>
      <c r="S3082" s="324"/>
      <c r="T3082" s="317"/>
      <c r="U3082" s="325"/>
      <c r="V3082" s="325"/>
    </row>
    <row r="3083" spans="1:22" ht="15" customHeight="1" x14ac:dyDescent="0.25">
      <c r="A3083" s="129" t="s">
        <v>3146</v>
      </c>
      <c r="B3083" s="126" t="s">
        <v>2087</v>
      </c>
      <c r="C3083" s="127" t="s">
        <v>4025</v>
      </c>
      <c r="D3083" s="127" t="s">
        <v>1355</v>
      </c>
      <c r="E3083" s="127" t="s">
        <v>2465</v>
      </c>
      <c r="F3083" s="128">
        <v>20.97</v>
      </c>
      <c r="G3083" s="128">
        <v>21.169999999999998</v>
      </c>
      <c r="H3083" s="128">
        <v>16.78</v>
      </c>
      <c r="I3083" s="311"/>
      <c r="J3083" s="319">
        <f>ROUND(SUMIF(Anlagenbewegungsdaten!B:B,A3083,Anlagenbewegungsdaten!C:C),3)</f>
        <v>0</v>
      </c>
      <c r="K3083" s="320">
        <f>ROUND(SUMIF(Anlagenbewegungsdaten!$B:$B,$A3083,Anlagenbewegungsdaten!$D:$D),2)</f>
        <v>0</v>
      </c>
      <c r="L3083" s="321">
        <f t="shared" si="108"/>
        <v>0</v>
      </c>
      <c r="M3083" s="341" t="s">
        <v>4950</v>
      </c>
      <c r="N3083" s="341" t="s">
        <v>4963</v>
      </c>
      <c r="O3083" s="323">
        <f>ROUND(SUMIF(Anlagenbewegungsdaten_AV!B:B,A3083,Anlagenbewegungsdaten_AV!C:C),3)</f>
        <v>0</v>
      </c>
      <c r="P3083" s="320">
        <f>ROUND(SUMIF(Anlagenbewegungsdaten_AV!$B:$B,$A3083,Anlagenbewegungsdaten_AV!$D:$D),2)</f>
        <v>0</v>
      </c>
      <c r="Q3083" s="321">
        <f t="shared" si="109"/>
        <v>0</v>
      </c>
      <c r="S3083" s="324"/>
      <c r="T3083" s="317"/>
      <c r="U3083" s="325"/>
      <c r="V3083" s="325"/>
    </row>
    <row r="3084" spans="1:22" ht="15" customHeight="1" x14ac:dyDescent="0.25">
      <c r="A3084" s="129" t="s">
        <v>3147</v>
      </c>
      <c r="B3084" s="126" t="s">
        <v>2087</v>
      </c>
      <c r="C3084" s="127" t="s">
        <v>4025</v>
      </c>
      <c r="D3084" s="127" t="s">
        <v>1357</v>
      </c>
      <c r="E3084" s="127" t="s">
        <v>2462</v>
      </c>
      <c r="F3084" s="128">
        <v>18.989999999999998</v>
      </c>
      <c r="G3084" s="128">
        <v>19.189999999999998</v>
      </c>
      <c r="H3084" s="128">
        <v>15.19</v>
      </c>
      <c r="I3084" s="311"/>
      <c r="J3084" s="319">
        <f>ROUND(SUMIF(Anlagenbewegungsdaten!B:B,A3084,Anlagenbewegungsdaten!C:C),3)</f>
        <v>0</v>
      </c>
      <c r="K3084" s="320">
        <f>ROUND(SUMIF(Anlagenbewegungsdaten!$B:$B,$A3084,Anlagenbewegungsdaten!$D:$D),2)</f>
        <v>0</v>
      </c>
      <c r="L3084" s="321">
        <f t="shared" si="108"/>
        <v>0</v>
      </c>
      <c r="M3084" s="341" t="s">
        <v>4950</v>
      </c>
      <c r="N3084" s="341" t="s">
        <v>4963</v>
      </c>
      <c r="O3084" s="323">
        <f>ROUND(SUMIF(Anlagenbewegungsdaten_AV!B:B,A3084,Anlagenbewegungsdaten_AV!C:C),3)</f>
        <v>0</v>
      </c>
      <c r="P3084" s="320">
        <f>ROUND(SUMIF(Anlagenbewegungsdaten_AV!$B:$B,$A3084,Anlagenbewegungsdaten_AV!$D:$D),2)</f>
        <v>0</v>
      </c>
      <c r="Q3084" s="321">
        <f t="shared" si="109"/>
        <v>0</v>
      </c>
      <c r="S3084" s="324"/>
      <c r="T3084" s="317"/>
      <c r="U3084" s="325"/>
      <c r="V3084" s="325"/>
    </row>
    <row r="3085" spans="1:22" ht="15" customHeight="1" x14ac:dyDescent="0.25">
      <c r="A3085" s="129" t="s">
        <v>3148</v>
      </c>
      <c r="B3085" s="126" t="s">
        <v>2087</v>
      </c>
      <c r="C3085" s="127" t="s">
        <v>4025</v>
      </c>
      <c r="D3085" s="127" t="s">
        <v>1359</v>
      </c>
      <c r="E3085" s="127" t="s">
        <v>2465</v>
      </c>
      <c r="F3085" s="128">
        <v>21.96</v>
      </c>
      <c r="G3085" s="128">
        <v>22.16</v>
      </c>
      <c r="H3085" s="128">
        <v>17.57</v>
      </c>
      <c r="I3085" s="311"/>
      <c r="J3085" s="319">
        <f>ROUND(SUMIF(Anlagenbewegungsdaten!B:B,A3085,Anlagenbewegungsdaten!C:C),3)</f>
        <v>0</v>
      </c>
      <c r="K3085" s="320">
        <f>ROUND(SUMIF(Anlagenbewegungsdaten!$B:$B,$A3085,Anlagenbewegungsdaten!$D:$D),2)</f>
        <v>0</v>
      </c>
      <c r="L3085" s="321">
        <f t="shared" si="108"/>
        <v>0</v>
      </c>
      <c r="M3085" s="341" t="s">
        <v>4950</v>
      </c>
      <c r="N3085" s="341" t="s">
        <v>4963</v>
      </c>
      <c r="O3085" s="323">
        <f>ROUND(SUMIF(Anlagenbewegungsdaten_AV!B:B,A3085,Anlagenbewegungsdaten_AV!C:C),3)</f>
        <v>0</v>
      </c>
      <c r="P3085" s="320">
        <f>ROUND(SUMIF(Anlagenbewegungsdaten_AV!$B:$B,$A3085,Anlagenbewegungsdaten_AV!$D:$D),2)</f>
        <v>0</v>
      </c>
      <c r="Q3085" s="321">
        <f t="shared" si="109"/>
        <v>0</v>
      </c>
      <c r="S3085" s="324"/>
      <c r="T3085" s="317"/>
      <c r="U3085" s="325"/>
      <c r="V3085" s="325"/>
    </row>
    <row r="3086" spans="1:22" ht="15" customHeight="1" x14ac:dyDescent="0.25">
      <c r="A3086" s="129" t="s">
        <v>3149</v>
      </c>
      <c r="B3086" s="126" t="s">
        <v>2087</v>
      </c>
      <c r="C3086" s="127" t="s">
        <v>4025</v>
      </c>
      <c r="D3086" s="127" t="s">
        <v>1361</v>
      </c>
      <c r="E3086" s="127" t="s">
        <v>2462</v>
      </c>
      <c r="F3086" s="128">
        <v>19.98</v>
      </c>
      <c r="G3086" s="128">
        <v>20.18</v>
      </c>
      <c r="H3086" s="128">
        <v>15.98</v>
      </c>
      <c r="I3086" s="311"/>
      <c r="J3086" s="319">
        <f>ROUND(SUMIF(Anlagenbewegungsdaten!B:B,A3086,Anlagenbewegungsdaten!C:C),3)</f>
        <v>0</v>
      </c>
      <c r="K3086" s="320">
        <f>ROUND(SUMIF(Anlagenbewegungsdaten!$B:$B,$A3086,Anlagenbewegungsdaten!$D:$D),2)</f>
        <v>0</v>
      </c>
      <c r="L3086" s="321">
        <f t="shared" si="108"/>
        <v>0</v>
      </c>
      <c r="M3086" s="341" t="s">
        <v>4950</v>
      </c>
      <c r="N3086" s="341" t="s">
        <v>4963</v>
      </c>
      <c r="O3086" s="323">
        <f>ROUND(SUMIF(Anlagenbewegungsdaten_AV!B:B,A3086,Anlagenbewegungsdaten_AV!C:C),3)</f>
        <v>0</v>
      </c>
      <c r="P3086" s="320">
        <f>ROUND(SUMIF(Anlagenbewegungsdaten_AV!$B:$B,$A3086,Anlagenbewegungsdaten_AV!$D:$D),2)</f>
        <v>0</v>
      </c>
      <c r="Q3086" s="321">
        <f t="shared" si="109"/>
        <v>0</v>
      </c>
      <c r="S3086" s="324"/>
      <c r="T3086" s="317"/>
      <c r="U3086" s="325"/>
      <c r="V3086" s="325"/>
    </row>
    <row r="3087" spans="1:22" ht="15" customHeight="1" x14ac:dyDescent="0.25">
      <c r="A3087" s="129" t="s">
        <v>3150</v>
      </c>
      <c r="B3087" s="126" t="s">
        <v>2087</v>
      </c>
      <c r="C3087" s="127" t="s">
        <v>4025</v>
      </c>
      <c r="D3087" s="127" t="s">
        <v>1363</v>
      </c>
      <c r="E3087" s="127" t="s">
        <v>2465</v>
      </c>
      <c r="F3087" s="128">
        <v>22.95</v>
      </c>
      <c r="G3087" s="128">
        <v>23.15</v>
      </c>
      <c r="H3087" s="128">
        <v>18.36</v>
      </c>
      <c r="I3087" s="311"/>
      <c r="J3087" s="319">
        <f>ROUND(SUMIF(Anlagenbewegungsdaten!B:B,A3087,Anlagenbewegungsdaten!C:C),3)</f>
        <v>0</v>
      </c>
      <c r="K3087" s="320">
        <f>ROUND(SUMIF(Anlagenbewegungsdaten!$B:$B,$A3087,Anlagenbewegungsdaten!$D:$D),2)</f>
        <v>0</v>
      </c>
      <c r="L3087" s="321">
        <f t="shared" si="108"/>
        <v>0</v>
      </c>
      <c r="M3087" s="341" t="s">
        <v>4950</v>
      </c>
      <c r="N3087" s="341" t="s">
        <v>4963</v>
      </c>
      <c r="O3087" s="323">
        <f>ROUND(SUMIF(Anlagenbewegungsdaten_AV!B:B,A3087,Anlagenbewegungsdaten_AV!C:C),3)</f>
        <v>0</v>
      </c>
      <c r="P3087" s="320">
        <f>ROUND(SUMIF(Anlagenbewegungsdaten_AV!$B:$B,$A3087,Anlagenbewegungsdaten_AV!$D:$D),2)</f>
        <v>0</v>
      </c>
      <c r="Q3087" s="321">
        <f t="shared" si="109"/>
        <v>0</v>
      </c>
      <c r="S3087" s="324"/>
      <c r="T3087" s="317"/>
      <c r="U3087" s="325"/>
      <c r="V3087" s="325"/>
    </row>
    <row r="3088" spans="1:22" ht="15" customHeight="1" x14ac:dyDescent="0.25">
      <c r="A3088" s="129" t="s">
        <v>3151</v>
      </c>
      <c r="B3088" s="126" t="s">
        <v>2087</v>
      </c>
      <c r="C3088" s="127" t="s">
        <v>4025</v>
      </c>
      <c r="D3088" s="127" t="s">
        <v>1365</v>
      </c>
      <c r="E3088" s="127" t="s">
        <v>2462</v>
      </c>
      <c r="F3088" s="128">
        <v>18</v>
      </c>
      <c r="G3088" s="128">
        <v>18.2</v>
      </c>
      <c r="H3088" s="128">
        <v>14.4</v>
      </c>
      <c r="I3088" s="311"/>
      <c r="J3088" s="319">
        <f>ROUND(SUMIF(Anlagenbewegungsdaten!B:B,A3088,Anlagenbewegungsdaten!C:C),3)</f>
        <v>0</v>
      </c>
      <c r="K3088" s="320">
        <f>ROUND(SUMIF(Anlagenbewegungsdaten!$B:$B,$A3088,Anlagenbewegungsdaten!$D:$D),2)</f>
        <v>0</v>
      </c>
      <c r="L3088" s="321">
        <f t="shared" si="108"/>
        <v>0</v>
      </c>
      <c r="M3088" s="341" t="s">
        <v>4950</v>
      </c>
      <c r="N3088" s="341" t="s">
        <v>4963</v>
      </c>
      <c r="O3088" s="323">
        <f>ROUND(SUMIF(Anlagenbewegungsdaten_AV!B:B,A3088,Anlagenbewegungsdaten_AV!C:C),3)</f>
        <v>0</v>
      </c>
      <c r="P3088" s="320">
        <f>ROUND(SUMIF(Anlagenbewegungsdaten_AV!$B:$B,$A3088,Anlagenbewegungsdaten_AV!$D:$D),2)</f>
        <v>0</v>
      </c>
      <c r="Q3088" s="321">
        <f t="shared" si="109"/>
        <v>0</v>
      </c>
      <c r="S3088" s="324"/>
      <c r="T3088" s="317"/>
      <c r="U3088" s="325"/>
      <c r="V3088" s="325"/>
    </row>
    <row r="3089" spans="1:22" ht="15" customHeight="1" x14ac:dyDescent="0.25">
      <c r="A3089" s="129" t="s">
        <v>3152</v>
      </c>
      <c r="B3089" s="126" t="s">
        <v>2087</v>
      </c>
      <c r="C3089" s="127" t="s">
        <v>4025</v>
      </c>
      <c r="D3089" s="127" t="s">
        <v>1367</v>
      </c>
      <c r="E3089" s="127" t="s">
        <v>2465</v>
      </c>
      <c r="F3089" s="128">
        <v>20.97</v>
      </c>
      <c r="G3089" s="128">
        <v>21.169999999999998</v>
      </c>
      <c r="H3089" s="128">
        <v>16.78</v>
      </c>
      <c r="I3089" s="311"/>
      <c r="J3089" s="319">
        <f>ROUND(SUMIF(Anlagenbewegungsdaten!B:B,A3089,Anlagenbewegungsdaten!C:C),3)</f>
        <v>0</v>
      </c>
      <c r="K3089" s="320">
        <f>ROUND(SUMIF(Anlagenbewegungsdaten!$B:$B,$A3089,Anlagenbewegungsdaten!$D:$D),2)</f>
        <v>0</v>
      </c>
      <c r="L3089" s="321">
        <f t="shared" si="108"/>
        <v>0</v>
      </c>
      <c r="M3089" s="341" t="s">
        <v>4950</v>
      </c>
      <c r="N3089" s="341" t="s">
        <v>4963</v>
      </c>
      <c r="O3089" s="323">
        <f>ROUND(SUMIF(Anlagenbewegungsdaten_AV!B:B,A3089,Anlagenbewegungsdaten_AV!C:C),3)</f>
        <v>0</v>
      </c>
      <c r="P3089" s="320">
        <f>ROUND(SUMIF(Anlagenbewegungsdaten_AV!$B:$B,$A3089,Anlagenbewegungsdaten_AV!$D:$D),2)</f>
        <v>0</v>
      </c>
      <c r="Q3089" s="321">
        <f t="shared" si="109"/>
        <v>0</v>
      </c>
      <c r="S3089" s="324"/>
      <c r="T3089" s="317"/>
      <c r="U3089" s="325"/>
      <c r="V3089" s="325"/>
    </row>
    <row r="3090" spans="1:22" ht="15" customHeight="1" x14ac:dyDescent="0.25">
      <c r="A3090" s="129" t="s">
        <v>3153</v>
      </c>
      <c r="B3090" s="126" t="s">
        <v>2087</v>
      </c>
      <c r="C3090" s="127" t="s">
        <v>4025</v>
      </c>
      <c r="D3090" s="127" t="s">
        <v>1369</v>
      </c>
      <c r="E3090" s="127" t="s">
        <v>2462</v>
      </c>
      <c r="F3090" s="128">
        <v>18.989999999999998</v>
      </c>
      <c r="G3090" s="128">
        <v>19.189999999999998</v>
      </c>
      <c r="H3090" s="128">
        <v>15.19</v>
      </c>
      <c r="I3090" s="311"/>
      <c r="J3090" s="319">
        <f>ROUND(SUMIF(Anlagenbewegungsdaten!B:B,A3090,Anlagenbewegungsdaten!C:C),3)</f>
        <v>0</v>
      </c>
      <c r="K3090" s="320">
        <f>ROUND(SUMIF(Anlagenbewegungsdaten!$B:$B,$A3090,Anlagenbewegungsdaten!$D:$D),2)</f>
        <v>0</v>
      </c>
      <c r="L3090" s="321">
        <f t="shared" si="108"/>
        <v>0</v>
      </c>
      <c r="M3090" s="341" t="s">
        <v>4950</v>
      </c>
      <c r="N3090" s="341" t="s">
        <v>4963</v>
      </c>
      <c r="O3090" s="323">
        <f>ROUND(SUMIF(Anlagenbewegungsdaten_AV!B:B,A3090,Anlagenbewegungsdaten_AV!C:C),3)</f>
        <v>0</v>
      </c>
      <c r="P3090" s="320">
        <f>ROUND(SUMIF(Anlagenbewegungsdaten_AV!$B:$B,$A3090,Anlagenbewegungsdaten_AV!$D:$D),2)</f>
        <v>0</v>
      </c>
      <c r="Q3090" s="321">
        <f t="shared" si="109"/>
        <v>0</v>
      </c>
      <c r="S3090" s="324"/>
      <c r="T3090" s="317"/>
      <c r="U3090" s="325"/>
      <c r="V3090" s="325"/>
    </row>
    <row r="3091" spans="1:22" ht="15" customHeight="1" x14ac:dyDescent="0.25">
      <c r="A3091" s="129" t="s">
        <v>3154</v>
      </c>
      <c r="B3091" s="126" t="s">
        <v>2087</v>
      </c>
      <c r="C3091" s="127" t="s">
        <v>4025</v>
      </c>
      <c r="D3091" s="127" t="s">
        <v>1371</v>
      </c>
      <c r="E3091" s="127" t="s">
        <v>2465</v>
      </c>
      <c r="F3091" s="128">
        <v>21.96</v>
      </c>
      <c r="G3091" s="128">
        <v>22.16</v>
      </c>
      <c r="H3091" s="128">
        <v>17.57</v>
      </c>
      <c r="I3091" s="311"/>
      <c r="J3091" s="319">
        <f>ROUND(SUMIF(Anlagenbewegungsdaten!B:B,A3091,Anlagenbewegungsdaten!C:C),3)</f>
        <v>0</v>
      </c>
      <c r="K3091" s="320">
        <f>ROUND(SUMIF(Anlagenbewegungsdaten!$B:$B,$A3091,Anlagenbewegungsdaten!$D:$D),2)</f>
        <v>0</v>
      </c>
      <c r="L3091" s="321">
        <f t="shared" si="108"/>
        <v>0</v>
      </c>
      <c r="M3091" s="341" t="s">
        <v>4950</v>
      </c>
      <c r="N3091" s="341" t="s">
        <v>4963</v>
      </c>
      <c r="O3091" s="323">
        <f>ROUND(SUMIF(Anlagenbewegungsdaten_AV!B:B,A3091,Anlagenbewegungsdaten_AV!C:C),3)</f>
        <v>0</v>
      </c>
      <c r="P3091" s="320">
        <f>ROUND(SUMIF(Anlagenbewegungsdaten_AV!$B:$B,$A3091,Anlagenbewegungsdaten_AV!$D:$D),2)</f>
        <v>0</v>
      </c>
      <c r="Q3091" s="321">
        <f t="shared" si="109"/>
        <v>0</v>
      </c>
      <c r="S3091" s="324"/>
      <c r="T3091" s="317"/>
      <c r="U3091" s="325"/>
      <c r="V3091" s="325"/>
    </row>
    <row r="3092" spans="1:22" ht="15" customHeight="1" x14ac:dyDescent="0.25">
      <c r="A3092" s="129" t="s">
        <v>3155</v>
      </c>
      <c r="B3092" s="126" t="s">
        <v>2087</v>
      </c>
      <c r="C3092" s="127" t="s">
        <v>4025</v>
      </c>
      <c r="D3092" s="127" t="s">
        <v>1373</v>
      </c>
      <c r="E3092" s="127" t="s">
        <v>2462</v>
      </c>
      <c r="F3092" s="128">
        <v>19.98</v>
      </c>
      <c r="G3092" s="128">
        <v>20.18</v>
      </c>
      <c r="H3092" s="128">
        <v>15.98</v>
      </c>
      <c r="I3092" s="311"/>
      <c r="J3092" s="319">
        <f>ROUND(SUMIF(Anlagenbewegungsdaten!B:B,A3092,Anlagenbewegungsdaten!C:C),3)</f>
        <v>0</v>
      </c>
      <c r="K3092" s="320">
        <f>ROUND(SUMIF(Anlagenbewegungsdaten!$B:$B,$A3092,Anlagenbewegungsdaten!$D:$D),2)</f>
        <v>0</v>
      </c>
      <c r="L3092" s="321">
        <f t="shared" si="108"/>
        <v>0</v>
      </c>
      <c r="M3092" s="341" t="s">
        <v>4950</v>
      </c>
      <c r="N3092" s="341" t="s">
        <v>4963</v>
      </c>
      <c r="O3092" s="323">
        <f>ROUND(SUMIF(Anlagenbewegungsdaten_AV!B:B,A3092,Anlagenbewegungsdaten_AV!C:C),3)</f>
        <v>0</v>
      </c>
      <c r="P3092" s="320">
        <f>ROUND(SUMIF(Anlagenbewegungsdaten_AV!$B:$B,$A3092,Anlagenbewegungsdaten_AV!$D:$D),2)</f>
        <v>0</v>
      </c>
      <c r="Q3092" s="321">
        <f t="shared" si="109"/>
        <v>0</v>
      </c>
      <c r="S3092" s="324"/>
      <c r="T3092" s="317"/>
      <c r="U3092" s="325"/>
      <c r="V3092" s="325"/>
    </row>
    <row r="3093" spans="1:22" ht="15" customHeight="1" x14ac:dyDescent="0.25">
      <c r="A3093" s="129" t="s">
        <v>3156</v>
      </c>
      <c r="B3093" s="126" t="s">
        <v>2087</v>
      </c>
      <c r="C3093" s="127" t="s">
        <v>4025</v>
      </c>
      <c r="D3093" s="127" t="s">
        <v>1375</v>
      </c>
      <c r="E3093" s="127" t="s">
        <v>2465</v>
      </c>
      <c r="F3093" s="128">
        <v>22.95</v>
      </c>
      <c r="G3093" s="128">
        <v>23.15</v>
      </c>
      <c r="H3093" s="128">
        <v>18.36</v>
      </c>
      <c r="I3093" s="311"/>
      <c r="J3093" s="319">
        <f>ROUND(SUMIF(Anlagenbewegungsdaten!B:B,A3093,Anlagenbewegungsdaten!C:C),3)</f>
        <v>0</v>
      </c>
      <c r="K3093" s="320">
        <f>ROUND(SUMIF(Anlagenbewegungsdaten!$B:$B,$A3093,Anlagenbewegungsdaten!$D:$D),2)</f>
        <v>0</v>
      </c>
      <c r="L3093" s="321">
        <f t="shared" si="108"/>
        <v>0</v>
      </c>
      <c r="M3093" s="341" t="s">
        <v>4950</v>
      </c>
      <c r="N3093" s="341" t="s">
        <v>4963</v>
      </c>
      <c r="O3093" s="323">
        <f>ROUND(SUMIF(Anlagenbewegungsdaten_AV!B:B,A3093,Anlagenbewegungsdaten_AV!C:C),3)</f>
        <v>0</v>
      </c>
      <c r="P3093" s="320">
        <f>ROUND(SUMIF(Anlagenbewegungsdaten_AV!$B:$B,$A3093,Anlagenbewegungsdaten_AV!$D:$D),2)</f>
        <v>0</v>
      </c>
      <c r="Q3093" s="321">
        <f t="shared" si="109"/>
        <v>0</v>
      </c>
      <c r="S3093" s="324"/>
      <c r="T3093" s="317"/>
      <c r="U3093" s="325"/>
      <c r="V3093" s="325"/>
    </row>
    <row r="3094" spans="1:22" ht="15" customHeight="1" x14ac:dyDescent="0.25">
      <c r="A3094" s="129" t="s">
        <v>3157</v>
      </c>
      <c r="B3094" s="126" t="s">
        <v>2087</v>
      </c>
      <c r="C3094" s="127" t="s">
        <v>4025</v>
      </c>
      <c r="D3094" s="127" t="s">
        <v>1377</v>
      </c>
      <c r="E3094" s="127" t="s">
        <v>2462</v>
      </c>
      <c r="F3094" s="128">
        <v>20.97</v>
      </c>
      <c r="G3094" s="128">
        <v>21.169999999999998</v>
      </c>
      <c r="H3094" s="128">
        <v>16.78</v>
      </c>
      <c r="I3094" s="311"/>
      <c r="J3094" s="319">
        <f>ROUND(SUMIF(Anlagenbewegungsdaten!B:B,A3094,Anlagenbewegungsdaten!C:C),3)</f>
        <v>0</v>
      </c>
      <c r="K3094" s="320">
        <f>ROUND(SUMIF(Anlagenbewegungsdaten!$B:$B,$A3094,Anlagenbewegungsdaten!$D:$D),2)</f>
        <v>0</v>
      </c>
      <c r="L3094" s="321">
        <f t="shared" si="108"/>
        <v>0</v>
      </c>
      <c r="M3094" s="341" t="s">
        <v>4950</v>
      </c>
      <c r="N3094" s="341" t="s">
        <v>4963</v>
      </c>
      <c r="O3094" s="323">
        <f>ROUND(SUMIF(Anlagenbewegungsdaten_AV!B:B,A3094,Anlagenbewegungsdaten_AV!C:C),3)</f>
        <v>0</v>
      </c>
      <c r="P3094" s="320">
        <f>ROUND(SUMIF(Anlagenbewegungsdaten_AV!$B:$B,$A3094,Anlagenbewegungsdaten_AV!$D:$D),2)</f>
        <v>0</v>
      </c>
      <c r="Q3094" s="321">
        <f t="shared" si="109"/>
        <v>0</v>
      </c>
      <c r="S3094" s="324"/>
      <c r="T3094" s="317"/>
      <c r="U3094" s="325"/>
      <c r="V3094" s="325"/>
    </row>
    <row r="3095" spans="1:22" ht="15" customHeight="1" x14ac:dyDescent="0.25">
      <c r="A3095" s="129" t="s">
        <v>3158</v>
      </c>
      <c r="B3095" s="126" t="s">
        <v>2087</v>
      </c>
      <c r="C3095" s="127" t="s">
        <v>4025</v>
      </c>
      <c r="D3095" s="127" t="s">
        <v>1379</v>
      </c>
      <c r="E3095" s="127" t="s">
        <v>2465</v>
      </c>
      <c r="F3095" s="128">
        <v>23.94</v>
      </c>
      <c r="G3095" s="128">
        <v>24.14</v>
      </c>
      <c r="H3095" s="128">
        <v>19.149999999999999</v>
      </c>
      <c r="I3095" s="311"/>
      <c r="J3095" s="319">
        <f>ROUND(SUMIF(Anlagenbewegungsdaten!B:B,A3095,Anlagenbewegungsdaten!C:C),3)</f>
        <v>0</v>
      </c>
      <c r="K3095" s="320">
        <f>ROUND(SUMIF(Anlagenbewegungsdaten!$B:$B,$A3095,Anlagenbewegungsdaten!$D:$D),2)</f>
        <v>0</v>
      </c>
      <c r="L3095" s="321">
        <f t="shared" si="108"/>
        <v>0</v>
      </c>
      <c r="M3095" s="341" t="s">
        <v>4950</v>
      </c>
      <c r="N3095" s="341" t="s">
        <v>4963</v>
      </c>
      <c r="O3095" s="323">
        <f>ROUND(SUMIF(Anlagenbewegungsdaten_AV!B:B,A3095,Anlagenbewegungsdaten_AV!C:C),3)</f>
        <v>0</v>
      </c>
      <c r="P3095" s="320">
        <f>ROUND(SUMIF(Anlagenbewegungsdaten_AV!$B:$B,$A3095,Anlagenbewegungsdaten_AV!$D:$D),2)</f>
        <v>0</v>
      </c>
      <c r="Q3095" s="321">
        <f t="shared" si="109"/>
        <v>0</v>
      </c>
      <c r="S3095" s="324"/>
      <c r="T3095" s="317"/>
      <c r="U3095" s="325"/>
      <c r="V3095" s="325"/>
    </row>
    <row r="3096" spans="1:22" ht="15" customHeight="1" x14ac:dyDescent="0.25">
      <c r="A3096" s="129" t="s">
        <v>3159</v>
      </c>
      <c r="B3096" s="126" t="s">
        <v>2087</v>
      </c>
      <c r="C3096" s="127" t="s">
        <v>4025</v>
      </c>
      <c r="D3096" s="127" t="s">
        <v>1381</v>
      </c>
      <c r="E3096" s="127" t="s">
        <v>2462</v>
      </c>
      <c r="F3096" s="128">
        <v>11.07</v>
      </c>
      <c r="G3096" s="128">
        <v>11.27</v>
      </c>
      <c r="H3096" s="128">
        <v>8.86</v>
      </c>
      <c r="I3096" s="311"/>
      <c r="J3096" s="319">
        <f>ROUND(SUMIF(Anlagenbewegungsdaten!B:B,A3096,Anlagenbewegungsdaten!C:C),3)</f>
        <v>0</v>
      </c>
      <c r="K3096" s="320">
        <f>ROUND(SUMIF(Anlagenbewegungsdaten!$B:$B,$A3096,Anlagenbewegungsdaten!$D:$D),2)</f>
        <v>0</v>
      </c>
      <c r="L3096" s="321">
        <f t="shared" si="108"/>
        <v>0</v>
      </c>
      <c r="M3096" s="341" t="s">
        <v>4950</v>
      </c>
      <c r="N3096" s="341" t="s">
        <v>4963</v>
      </c>
      <c r="O3096" s="323">
        <f>ROUND(SUMIF(Anlagenbewegungsdaten_AV!B:B,A3096,Anlagenbewegungsdaten_AV!C:C),3)</f>
        <v>0</v>
      </c>
      <c r="P3096" s="320">
        <f>ROUND(SUMIF(Anlagenbewegungsdaten_AV!$B:$B,$A3096,Anlagenbewegungsdaten_AV!$D:$D),2)</f>
        <v>0</v>
      </c>
      <c r="Q3096" s="321">
        <f t="shared" si="109"/>
        <v>0</v>
      </c>
      <c r="S3096" s="324"/>
      <c r="T3096" s="317"/>
      <c r="U3096" s="325"/>
      <c r="V3096" s="325"/>
    </row>
    <row r="3097" spans="1:22" ht="15" customHeight="1" x14ac:dyDescent="0.25">
      <c r="A3097" s="129" t="s">
        <v>3160</v>
      </c>
      <c r="B3097" s="126" t="s">
        <v>2087</v>
      </c>
      <c r="C3097" s="127" t="s">
        <v>4025</v>
      </c>
      <c r="D3097" s="127" t="s">
        <v>1383</v>
      </c>
      <c r="E3097" s="127" t="s">
        <v>2465</v>
      </c>
      <c r="F3097" s="128">
        <v>14.04</v>
      </c>
      <c r="G3097" s="128">
        <v>14.239999999999998</v>
      </c>
      <c r="H3097" s="128">
        <v>11.23</v>
      </c>
      <c r="I3097" s="311"/>
      <c r="J3097" s="319">
        <f>ROUND(SUMIF(Anlagenbewegungsdaten!B:B,A3097,Anlagenbewegungsdaten!C:C),3)</f>
        <v>0</v>
      </c>
      <c r="K3097" s="320">
        <f>ROUND(SUMIF(Anlagenbewegungsdaten!$B:$B,$A3097,Anlagenbewegungsdaten!$D:$D),2)</f>
        <v>0</v>
      </c>
      <c r="L3097" s="321">
        <f t="shared" si="108"/>
        <v>0</v>
      </c>
      <c r="M3097" s="341" t="s">
        <v>4950</v>
      </c>
      <c r="N3097" s="341" t="s">
        <v>4963</v>
      </c>
      <c r="O3097" s="323">
        <f>ROUND(SUMIF(Anlagenbewegungsdaten_AV!B:B,A3097,Anlagenbewegungsdaten_AV!C:C),3)</f>
        <v>0</v>
      </c>
      <c r="P3097" s="320">
        <f>ROUND(SUMIF(Anlagenbewegungsdaten_AV!$B:$B,$A3097,Anlagenbewegungsdaten_AV!$D:$D),2)</f>
        <v>0</v>
      </c>
      <c r="Q3097" s="321">
        <f t="shared" si="109"/>
        <v>0</v>
      </c>
      <c r="S3097" s="324"/>
      <c r="T3097" s="317"/>
      <c r="U3097" s="325"/>
      <c r="V3097" s="325"/>
    </row>
    <row r="3098" spans="1:22" ht="15" customHeight="1" x14ac:dyDescent="0.25">
      <c r="A3098" s="129" t="s">
        <v>3161</v>
      </c>
      <c r="B3098" s="126" t="s">
        <v>2087</v>
      </c>
      <c r="C3098" s="127" t="s">
        <v>4025</v>
      </c>
      <c r="D3098" s="127" t="s">
        <v>1385</v>
      </c>
      <c r="E3098" s="127" t="s">
        <v>2462</v>
      </c>
      <c r="F3098" s="128">
        <v>12.06</v>
      </c>
      <c r="G3098" s="128">
        <v>12.26</v>
      </c>
      <c r="H3098" s="128">
        <v>9.65</v>
      </c>
      <c r="I3098" s="311"/>
      <c r="J3098" s="319">
        <f>ROUND(SUMIF(Anlagenbewegungsdaten!B:B,A3098,Anlagenbewegungsdaten!C:C),3)</f>
        <v>0</v>
      </c>
      <c r="K3098" s="320">
        <f>ROUND(SUMIF(Anlagenbewegungsdaten!$B:$B,$A3098,Anlagenbewegungsdaten!$D:$D),2)</f>
        <v>0</v>
      </c>
      <c r="L3098" s="321">
        <f t="shared" si="108"/>
        <v>0</v>
      </c>
      <c r="M3098" s="341" t="s">
        <v>4950</v>
      </c>
      <c r="N3098" s="341" t="s">
        <v>4963</v>
      </c>
      <c r="O3098" s="323">
        <f>ROUND(SUMIF(Anlagenbewegungsdaten_AV!B:B,A3098,Anlagenbewegungsdaten_AV!C:C),3)</f>
        <v>0</v>
      </c>
      <c r="P3098" s="320">
        <f>ROUND(SUMIF(Anlagenbewegungsdaten_AV!$B:$B,$A3098,Anlagenbewegungsdaten_AV!$D:$D),2)</f>
        <v>0</v>
      </c>
      <c r="Q3098" s="321">
        <f t="shared" si="109"/>
        <v>0</v>
      </c>
      <c r="S3098" s="324"/>
      <c r="T3098" s="317"/>
      <c r="U3098" s="325"/>
      <c r="V3098" s="325"/>
    </row>
    <row r="3099" spans="1:22" ht="15" customHeight="1" x14ac:dyDescent="0.25">
      <c r="A3099" s="129" t="s">
        <v>3162</v>
      </c>
      <c r="B3099" s="126" t="s">
        <v>2087</v>
      </c>
      <c r="C3099" s="127" t="s">
        <v>4025</v>
      </c>
      <c r="D3099" s="127" t="s">
        <v>1387</v>
      </c>
      <c r="E3099" s="127" t="s">
        <v>2465</v>
      </c>
      <c r="F3099" s="128">
        <v>15.03</v>
      </c>
      <c r="G3099" s="128">
        <v>15.229999999999999</v>
      </c>
      <c r="H3099" s="128">
        <v>12.02</v>
      </c>
      <c r="I3099" s="311"/>
      <c r="J3099" s="319">
        <f>ROUND(SUMIF(Anlagenbewegungsdaten!B:B,A3099,Anlagenbewegungsdaten!C:C),3)</f>
        <v>0</v>
      </c>
      <c r="K3099" s="320">
        <f>ROUND(SUMIF(Anlagenbewegungsdaten!$B:$B,$A3099,Anlagenbewegungsdaten!$D:$D),2)</f>
        <v>0</v>
      </c>
      <c r="L3099" s="321">
        <f t="shared" si="108"/>
        <v>0</v>
      </c>
      <c r="M3099" s="341" t="s">
        <v>4950</v>
      </c>
      <c r="N3099" s="341" t="s">
        <v>4963</v>
      </c>
      <c r="O3099" s="323">
        <f>ROUND(SUMIF(Anlagenbewegungsdaten_AV!B:B,A3099,Anlagenbewegungsdaten_AV!C:C),3)</f>
        <v>0</v>
      </c>
      <c r="P3099" s="320">
        <f>ROUND(SUMIF(Anlagenbewegungsdaten_AV!$B:$B,$A3099,Anlagenbewegungsdaten_AV!$D:$D),2)</f>
        <v>0</v>
      </c>
      <c r="Q3099" s="321">
        <f t="shared" si="109"/>
        <v>0</v>
      </c>
      <c r="S3099" s="324"/>
      <c r="T3099" s="317"/>
      <c r="U3099" s="325"/>
      <c r="V3099" s="325"/>
    </row>
    <row r="3100" spans="1:22" ht="15" customHeight="1" x14ac:dyDescent="0.25">
      <c r="A3100" s="129" t="s">
        <v>3163</v>
      </c>
      <c r="B3100" s="126" t="s">
        <v>2087</v>
      </c>
      <c r="C3100" s="127" t="s">
        <v>4025</v>
      </c>
      <c r="D3100" s="127" t="s">
        <v>1389</v>
      </c>
      <c r="E3100" s="127" t="s">
        <v>2462</v>
      </c>
      <c r="F3100" s="128">
        <v>17.010000000000002</v>
      </c>
      <c r="G3100" s="128">
        <v>17.21</v>
      </c>
      <c r="H3100" s="128">
        <v>13.61</v>
      </c>
      <c r="I3100" s="311"/>
      <c r="J3100" s="319">
        <f>ROUND(SUMIF(Anlagenbewegungsdaten!B:B,A3100,Anlagenbewegungsdaten!C:C),3)</f>
        <v>0</v>
      </c>
      <c r="K3100" s="320">
        <f>ROUND(SUMIF(Anlagenbewegungsdaten!$B:$B,$A3100,Anlagenbewegungsdaten!$D:$D),2)</f>
        <v>0</v>
      </c>
      <c r="L3100" s="321">
        <f t="shared" si="108"/>
        <v>0</v>
      </c>
      <c r="M3100" s="341" t="s">
        <v>4950</v>
      </c>
      <c r="N3100" s="341" t="s">
        <v>4963</v>
      </c>
      <c r="O3100" s="323">
        <f>ROUND(SUMIF(Anlagenbewegungsdaten_AV!B:B,A3100,Anlagenbewegungsdaten_AV!C:C),3)</f>
        <v>0</v>
      </c>
      <c r="P3100" s="320">
        <f>ROUND(SUMIF(Anlagenbewegungsdaten_AV!$B:$B,$A3100,Anlagenbewegungsdaten_AV!$D:$D),2)</f>
        <v>0</v>
      </c>
      <c r="Q3100" s="321">
        <f t="shared" si="109"/>
        <v>0</v>
      </c>
      <c r="S3100" s="324"/>
      <c r="T3100" s="317"/>
      <c r="U3100" s="325"/>
      <c r="V3100" s="325"/>
    </row>
    <row r="3101" spans="1:22" ht="15" customHeight="1" x14ac:dyDescent="0.25">
      <c r="A3101" s="129" t="s">
        <v>3164</v>
      </c>
      <c r="B3101" s="126" t="s">
        <v>2087</v>
      </c>
      <c r="C3101" s="127" t="s">
        <v>4025</v>
      </c>
      <c r="D3101" s="127" t="s">
        <v>1391</v>
      </c>
      <c r="E3101" s="127" t="s">
        <v>2465</v>
      </c>
      <c r="F3101" s="128">
        <v>19.98</v>
      </c>
      <c r="G3101" s="128">
        <v>20.18</v>
      </c>
      <c r="H3101" s="128">
        <v>15.98</v>
      </c>
      <c r="I3101" s="311"/>
      <c r="J3101" s="319">
        <f>ROUND(SUMIF(Anlagenbewegungsdaten!B:B,A3101,Anlagenbewegungsdaten!C:C),3)</f>
        <v>0</v>
      </c>
      <c r="K3101" s="320">
        <f>ROUND(SUMIF(Anlagenbewegungsdaten!$B:$B,$A3101,Anlagenbewegungsdaten!$D:$D),2)</f>
        <v>0</v>
      </c>
      <c r="L3101" s="321">
        <f t="shared" si="108"/>
        <v>0</v>
      </c>
      <c r="M3101" s="341" t="s">
        <v>4950</v>
      </c>
      <c r="N3101" s="341" t="s">
        <v>4963</v>
      </c>
      <c r="O3101" s="323">
        <f>ROUND(SUMIF(Anlagenbewegungsdaten_AV!B:B,A3101,Anlagenbewegungsdaten_AV!C:C),3)</f>
        <v>0</v>
      </c>
      <c r="P3101" s="320">
        <f>ROUND(SUMIF(Anlagenbewegungsdaten_AV!$B:$B,$A3101,Anlagenbewegungsdaten_AV!$D:$D),2)</f>
        <v>0</v>
      </c>
      <c r="Q3101" s="321">
        <f t="shared" si="109"/>
        <v>0</v>
      </c>
      <c r="S3101" s="324"/>
      <c r="T3101" s="317"/>
      <c r="U3101" s="325"/>
      <c r="V3101" s="325"/>
    </row>
    <row r="3102" spans="1:22" ht="15" customHeight="1" x14ac:dyDescent="0.25">
      <c r="A3102" s="129" t="s">
        <v>3165</v>
      </c>
      <c r="B3102" s="126" t="s">
        <v>2087</v>
      </c>
      <c r="C3102" s="127" t="s">
        <v>4025</v>
      </c>
      <c r="D3102" s="127" t="s">
        <v>1393</v>
      </c>
      <c r="E3102" s="127" t="s">
        <v>2462</v>
      </c>
      <c r="F3102" s="128">
        <v>18</v>
      </c>
      <c r="G3102" s="128">
        <v>18.2</v>
      </c>
      <c r="H3102" s="128">
        <v>14.4</v>
      </c>
      <c r="I3102" s="311"/>
      <c r="J3102" s="319">
        <f>ROUND(SUMIF(Anlagenbewegungsdaten!B:B,A3102,Anlagenbewegungsdaten!C:C),3)</f>
        <v>0</v>
      </c>
      <c r="K3102" s="320">
        <f>ROUND(SUMIF(Anlagenbewegungsdaten!$B:$B,$A3102,Anlagenbewegungsdaten!$D:$D),2)</f>
        <v>0</v>
      </c>
      <c r="L3102" s="321">
        <f t="shared" si="108"/>
        <v>0</v>
      </c>
      <c r="M3102" s="341" t="s">
        <v>4950</v>
      </c>
      <c r="N3102" s="341" t="s">
        <v>4963</v>
      </c>
      <c r="O3102" s="323">
        <f>ROUND(SUMIF(Anlagenbewegungsdaten_AV!B:B,A3102,Anlagenbewegungsdaten_AV!C:C),3)</f>
        <v>0</v>
      </c>
      <c r="P3102" s="320">
        <f>ROUND(SUMIF(Anlagenbewegungsdaten_AV!$B:$B,$A3102,Anlagenbewegungsdaten_AV!$D:$D),2)</f>
        <v>0</v>
      </c>
      <c r="Q3102" s="321">
        <f t="shared" si="109"/>
        <v>0</v>
      </c>
      <c r="S3102" s="324"/>
      <c r="T3102" s="317"/>
      <c r="U3102" s="325"/>
      <c r="V3102" s="325"/>
    </row>
    <row r="3103" spans="1:22" ht="15" customHeight="1" x14ac:dyDescent="0.25">
      <c r="A3103" s="129" t="s">
        <v>3166</v>
      </c>
      <c r="B3103" s="126" t="s">
        <v>2087</v>
      </c>
      <c r="C3103" s="127" t="s">
        <v>4025</v>
      </c>
      <c r="D3103" s="127" t="s">
        <v>1395</v>
      </c>
      <c r="E3103" s="127" t="s">
        <v>2465</v>
      </c>
      <c r="F3103" s="128">
        <v>20.97</v>
      </c>
      <c r="G3103" s="128">
        <v>21.169999999999998</v>
      </c>
      <c r="H3103" s="128">
        <v>16.78</v>
      </c>
      <c r="I3103" s="311"/>
      <c r="J3103" s="319">
        <f>ROUND(SUMIF(Anlagenbewegungsdaten!B:B,A3103,Anlagenbewegungsdaten!C:C),3)</f>
        <v>0</v>
      </c>
      <c r="K3103" s="320">
        <f>ROUND(SUMIF(Anlagenbewegungsdaten!$B:$B,$A3103,Anlagenbewegungsdaten!$D:$D),2)</f>
        <v>0</v>
      </c>
      <c r="L3103" s="321">
        <f t="shared" si="108"/>
        <v>0</v>
      </c>
      <c r="M3103" s="341" t="s">
        <v>4950</v>
      </c>
      <c r="N3103" s="341" t="s">
        <v>4963</v>
      </c>
      <c r="O3103" s="323">
        <f>ROUND(SUMIF(Anlagenbewegungsdaten_AV!B:B,A3103,Anlagenbewegungsdaten_AV!C:C),3)</f>
        <v>0</v>
      </c>
      <c r="P3103" s="320">
        <f>ROUND(SUMIF(Anlagenbewegungsdaten_AV!$B:$B,$A3103,Anlagenbewegungsdaten_AV!$D:$D),2)</f>
        <v>0</v>
      </c>
      <c r="Q3103" s="321">
        <f t="shared" si="109"/>
        <v>0</v>
      </c>
      <c r="S3103" s="324"/>
      <c r="T3103" s="317"/>
      <c r="U3103" s="325"/>
      <c r="V3103" s="325"/>
    </row>
    <row r="3104" spans="1:22" ht="15" customHeight="1" x14ac:dyDescent="0.25">
      <c r="A3104" s="129" t="s">
        <v>3167</v>
      </c>
      <c r="B3104" s="126" t="s">
        <v>2087</v>
      </c>
      <c r="C3104" s="127" t="s">
        <v>4025</v>
      </c>
      <c r="D3104" s="127" t="s">
        <v>1397</v>
      </c>
      <c r="E3104" s="127" t="s">
        <v>2462</v>
      </c>
      <c r="F3104" s="128">
        <v>18</v>
      </c>
      <c r="G3104" s="128">
        <v>18.2</v>
      </c>
      <c r="H3104" s="128">
        <v>14.4</v>
      </c>
      <c r="I3104" s="311"/>
      <c r="J3104" s="319">
        <f>ROUND(SUMIF(Anlagenbewegungsdaten!B:B,A3104,Anlagenbewegungsdaten!C:C),3)</f>
        <v>0</v>
      </c>
      <c r="K3104" s="320">
        <f>ROUND(SUMIF(Anlagenbewegungsdaten!$B:$B,$A3104,Anlagenbewegungsdaten!$D:$D),2)</f>
        <v>0</v>
      </c>
      <c r="L3104" s="321">
        <f t="shared" si="108"/>
        <v>0</v>
      </c>
      <c r="M3104" s="341" t="s">
        <v>4950</v>
      </c>
      <c r="N3104" s="341" t="s">
        <v>4963</v>
      </c>
      <c r="O3104" s="323">
        <f>ROUND(SUMIF(Anlagenbewegungsdaten_AV!B:B,A3104,Anlagenbewegungsdaten_AV!C:C),3)</f>
        <v>0</v>
      </c>
      <c r="P3104" s="320">
        <f>ROUND(SUMIF(Anlagenbewegungsdaten_AV!$B:$B,$A3104,Anlagenbewegungsdaten_AV!$D:$D),2)</f>
        <v>0</v>
      </c>
      <c r="Q3104" s="321">
        <f t="shared" si="109"/>
        <v>0</v>
      </c>
      <c r="S3104" s="324"/>
      <c r="T3104" s="317"/>
      <c r="U3104" s="325"/>
      <c r="V3104" s="325"/>
    </row>
    <row r="3105" spans="1:22" ht="15" customHeight="1" x14ac:dyDescent="0.25">
      <c r="A3105" s="129" t="s">
        <v>3168</v>
      </c>
      <c r="B3105" s="126" t="s">
        <v>2087</v>
      </c>
      <c r="C3105" s="127" t="s">
        <v>4025</v>
      </c>
      <c r="D3105" s="127" t="s">
        <v>1399</v>
      </c>
      <c r="E3105" s="127" t="s">
        <v>2465</v>
      </c>
      <c r="F3105" s="128">
        <v>20.97</v>
      </c>
      <c r="G3105" s="128">
        <v>21.169999999999998</v>
      </c>
      <c r="H3105" s="128">
        <v>16.78</v>
      </c>
      <c r="I3105" s="311"/>
      <c r="J3105" s="319">
        <f>ROUND(SUMIF(Anlagenbewegungsdaten!B:B,A3105,Anlagenbewegungsdaten!C:C),3)</f>
        <v>0</v>
      </c>
      <c r="K3105" s="320">
        <f>ROUND(SUMIF(Anlagenbewegungsdaten!$B:$B,$A3105,Anlagenbewegungsdaten!$D:$D),2)</f>
        <v>0</v>
      </c>
      <c r="L3105" s="321">
        <f t="shared" si="108"/>
        <v>0</v>
      </c>
      <c r="M3105" s="341" t="s">
        <v>4950</v>
      </c>
      <c r="N3105" s="341" t="s">
        <v>4963</v>
      </c>
      <c r="O3105" s="323">
        <f>ROUND(SUMIF(Anlagenbewegungsdaten_AV!B:B,A3105,Anlagenbewegungsdaten_AV!C:C),3)</f>
        <v>0</v>
      </c>
      <c r="P3105" s="320">
        <f>ROUND(SUMIF(Anlagenbewegungsdaten_AV!$B:$B,$A3105,Anlagenbewegungsdaten_AV!$D:$D),2)</f>
        <v>0</v>
      </c>
      <c r="Q3105" s="321">
        <f t="shared" si="109"/>
        <v>0</v>
      </c>
      <c r="S3105" s="324"/>
      <c r="T3105" s="317"/>
      <c r="U3105" s="325"/>
      <c r="V3105" s="325"/>
    </row>
    <row r="3106" spans="1:22" ht="15" customHeight="1" x14ac:dyDescent="0.25">
      <c r="A3106" s="129" t="s">
        <v>3169</v>
      </c>
      <c r="B3106" s="126" t="s">
        <v>2087</v>
      </c>
      <c r="C3106" s="127" t="s">
        <v>4025</v>
      </c>
      <c r="D3106" s="127" t="s">
        <v>1401</v>
      </c>
      <c r="E3106" s="127" t="s">
        <v>2462</v>
      </c>
      <c r="F3106" s="128">
        <v>18.989999999999998</v>
      </c>
      <c r="G3106" s="128">
        <v>19.189999999999998</v>
      </c>
      <c r="H3106" s="128">
        <v>15.19</v>
      </c>
      <c r="I3106" s="311"/>
      <c r="J3106" s="319">
        <f>ROUND(SUMIF(Anlagenbewegungsdaten!B:B,A3106,Anlagenbewegungsdaten!C:C),3)</f>
        <v>0</v>
      </c>
      <c r="K3106" s="320">
        <f>ROUND(SUMIF(Anlagenbewegungsdaten!$B:$B,$A3106,Anlagenbewegungsdaten!$D:$D),2)</f>
        <v>0</v>
      </c>
      <c r="L3106" s="321">
        <f t="shared" si="108"/>
        <v>0</v>
      </c>
      <c r="M3106" s="341" t="s">
        <v>4950</v>
      </c>
      <c r="N3106" s="341" t="s">
        <v>4963</v>
      </c>
      <c r="O3106" s="323">
        <f>ROUND(SUMIF(Anlagenbewegungsdaten_AV!B:B,A3106,Anlagenbewegungsdaten_AV!C:C),3)</f>
        <v>0</v>
      </c>
      <c r="P3106" s="320">
        <f>ROUND(SUMIF(Anlagenbewegungsdaten_AV!$B:$B,$A3106,Anlagenbewegungsdaten_AV!$D:$D),2)</f>
        <v>0</v>
      </c>
      <c r="Q3106" s="321">
        <f t="shared" si="109"/>
        <v>0</v>
      </c>
      <c r="S3106" s="324"/>
      <c r="T3106" s="317"/>
      <c r="U3106" s="325"/>
      <c r="V3106" s="325"/>
    </row>
    <row r="3107" spans="1:22" ht="15" customHeight="1" x14ac:dyDescent="0.25">
      <c r="A3107" s="129" t="s">
        <v>3170</v>
      </c>
      <c r="B3107" s="126" t="s">
        <v>2087</v>
      </c>
      <c r="C3107" s="127" t="s">
        <v>4025</v>
      </c>
      <c r="D3107" s="127" t="s">
        <v>1403</v>
      </c>
      <c r="E3107" s="127" t="s">
        <v>2465</v>
      </c>
      <c r="F3107" s="128">
        <v>21.96</v>
      </c>
      <c r="G3107" s="128">
        <v>22.16</v>
      </c>
      <c r="H3107" s="128">
        <v>17.57</v>
      </c>
      <c r="I3107" s="311"/>
      <c r="J3107" s="319">
        <f>ROUND(SUMIF(Anlagenbewegungsdaten!B:B,A3107,Anlagenbewegungsdaten!C:C),3)</f>
        <v>0</v>
      </c>
      <c r="K3107" s="320">
        <f>ROUND(SUMIF(Anlagenbewegungsdaten!$B:$B,$A3107,Anlagenbewegungsdaten!$D:$D),2)</f>
        <v>0</v>
      </c>
      <c r="L3107" s="321">
        <f t="shared" si="108"/>
        <v>0</v>
      </c>
      <c r="M3107" s="341" t="s">
        <v>4950</v>
      </c>
      <c r="N3107" s="341" t="s">
        <v>4963</v>
      </c>
      <c r="O3107" s="323">
        <f>ROUND(SUMIF(Anlagenbewegungsdaten_AV!B:B,A3107,Anlagenbewegungsdaten_AV!C:C),3)</f>
        <v>0</v>
      </c>
      <c r="P3107" s="320">
        <f>ROUND(SUMIF(Anlagenbewegungsdaten_AV!$B:$B,$A3107,Anlagenbewegungsdaten_AV!$D:$D),2)</f>
        <v>0</v>
      </c>
      <c r="Q3107" s="321">
        <f t="shared" si="109"/>
        <v>0</v>
      </c>
      <c r="S3107" s="324"/>
      <c r="T3107" s="317"/>
      <c r="U3107" s="325"/>
      <c r="V3107" s="325"/>
    </row>
    <row r="3108" spans="1:22" ht="15" customHeight="1" x14ac:dyDescent="0.25">
      <c r="A3108" s="129" t="s">
        <v>3171</v>
      </c>
      <c r="B3108" s="126" t="s">
        <v>2087</v>
      </c>
      <c r="C3108" s="127" t="s">
        <v>4025</v>
      </c>
      <c r="D3108" s="127" t="s">
        <v>1405</v>
      </c>
      <c r="E3108" s="127" t="s">
        <v>2462</v>
      </c>
      <c r="F3108" s="128">
        <v>19.98</v>
      </c>
      <c r="G3108" s="128">
        <v>20.18</v>
      </c>
      <c r="H3108" s="128">
        <v>15.98</v>
      </c>
      <c r="I3108" s="311"/>
      <c r="J3108" s="319">
        <f>ROUND(SUMIF(Anlagenbewegungsdaten!B:B,A3108,Anlagenbewegungsdaten!C:C),3)</f>
        <v>0</v>
      </c>
      <c r="K3108" s="320">
        <f>ROUND(SUMIF(Anlagenbewegungsdaten!$B:$B,$A3108,Anlagenbewegungsdaten!$D:$D),2)</f>
        <v>0</v>
      </c>
      <c r="L3108" s="321">
        <f t="shared" si="108"/>
        <v>0</v>
      </c>
      <c r="M3108" s="341" t="s">
        <v>4950</v>
      </c>
      <c r="N3108" s="341" t="s">
        <v>4963</v>
      </c>
      <c r="O3108" s="323">
        <f>ROUND(SUMIF(Anlagenbewegungsdaten_AV!B:B,A3108,Anlagenbewegungsdaten_AV!C:C),3)</f>
        <v>0</v>
      </c>
      <c r="P3108" s="320">
        <f>ROUND(SUMIF(Anlagenbewegungsdaten_AV!$B:$B,$A3108,Anlagenbewegungsdaten_AV!$D:$D),2)</f>
        <v>0</v>
      </c>
      <c r="Q3108" s="321">
        <f t="shared" si="109"/>
        <v>0</v>
      </c>
      <c r="S3108" s="324"/>
      <c r="T3108" s="317"/>
      <c r="U3108" s="325"/>
      <c r="V3108" s="325"/>
    </row>
    <row r="3109" spans="1:22" ht="15" customHeight="1" x14ac:dyDescent="0.25">
      <c r="A3109" s="129" t="s">
        <v>3172</v>
      </c>
      <c r="B3109" s="126" t="s">
        <v>2087</v>
      </c>
      <c r="C3109" s="127" t="s">
        <v>4025</v>
      </c>
      <c r="D3109" s="127" t="s">
        <v>1407</v>
      </c>
      <c r="E3109" s="127" t="s">
        <v>2465</v>
      </c>
      <c r="F3109" s="128">
        <v>22.95</v>
      </c>
      <c r="G3109" s="128">
        <v>23.15</v>
      </c>
      <c r="H3109" s="128">
        <v>18.36</v>
      </c>
      <c r="I3109" s="311"/>
      <c r="J3109" s="319">
        <f>ROUND(SUMIF(Anlagenbewegungsdaten!B:B,A3109,Anlagenbewegungsdaten!C:C),3)</f>
        <v>0</v>
      </c>
      <c r="K3109" s="320">
        <f>ROUND(SUMIF(Anlagenbewegungsdaten!$B:$B,$A3109,Anlagenbewegungsdaten!$D:$D),2)</f>
        <v>0</v>
      </c>
      <c r="L3109" s="321">
        <f t="shared" si="108"/>
        <v>0</v>
      </c>
      <c r="M3109" s="341" t="s">
        <v>4950</v>
      </c>
      <c r="N3109" s="341" t="s">
        <v>4963</v>
      </c>
      <c r="O3109" s="323">
        <f>ROUND(SUMIF(Anlagenbewegungsdaten_AV!B:B,A3109,Anlagenbewegungsdaten_AV!C:C),3)</f>
        <v>0</v>
      </c>
      <c r="P3109" s="320">
        <f>ROUND(SUMIF(Anlagenbewegungsdaten_AV!$B:$B,$A3109,Anlagenbewegungsdaten_AV!$D:$D),2)</f>
        <v>0</v>
      </c>
      <c r="Q3109" s="321">
        <f t="shared" si="109"/>
        <v>0</v>
      </c>
      <c r="S3109" s="324"/>
      <c r="T3109" s="317"/>
      <c r="U3109" s="325"/>
      <c r="V3109" s="325"/>
    </row>
    <row r="3110" spans="1:22" ht="15" customHeight="1" x14ac:dyDescent="0.25">
      <c r="A3110" s="129" t="s">
        <v>3173</v>
      </c>
      <c r="B3110" s="126" t="s">
        <v>2087</v>
      </c>
      <c r="C3110" s="127" t="s">
        <v>4025</v>
      </c>
      <c r="D3110" s="127" t="s">
        <v>1409</v>
      </c>
      <c r="E3110" s="127" t="s">
        <v>2462</v>
      </c>
      <c r="F3110" s="128">
        <v>20.97</v>
      </c>
      <c r="G3110" s="128">
        <v>21.169999999999998</v>
      </c>
      <c r="H3110" s="128">
        <v>16.78</v>
      </c>
      <c r="I3110" s="311"/>
      <c r="J3110" s="319">
        <f>ROUND(SUMIF(Anlagenbewegungsdaten!B:B,A3110,Anlagenbewegungsdaten!C:C),3)</f>
        <v>0</v>
      </c>
      <c r="K3110" s="320">
        <f>ROUND(SUMIF(Anlagenbewegungsdaten!$B:$B,$A3110,Anlagenbewegungsdaten!$D:$D),2)</f>
        <v>0</v>
      </c>
      <c r="L3110" s="321">
        <f t="shared" si="108"/>
        <v>0</v>
      </c>
      <c r="M3110" s="341" t="s">
        <v>4950</v>
      </c>
      <c r="N3110" s="341" t="s">
        <v>4963</v>
      </c>
      <c r="O3110" s="323">
        <f>ROUND(SUMIF(Anlagenbewegungsdaten_AV!B:B,A3110,Anlagenbewegungsdaten_AV!C:C),3)</f>
        <v>0</v>
      </c>
      <c r="P3110" s="320">
        <f>ROUND(SUMIF(Anlagenbewegungsdaten_AV!$B:$B,$A3110,Anlagenbewegungsdaten_AV!$D:$D),2)</f>
        <v>0</v>
      </c>
      <c r="Q3110" s="321">
        <f t="shared" si="109"/>
        <v>0</v>
      </c>
      <c r="S3110" s="324"/>
      <c r="T3110" s="317"/>
      <c r="U3110" s="325"/>
      <c r="V3110" s="325"/>
    </row>
    <row r="3111" spans="1:22" ht="15" customHeight="1" x14ac:dyDescent="0.25">
      <c r="A3111" s="129" t="s">
        <v>3174</v>
      </c>
      <c r="B3111" s="126" t="s">
        <v>2087</v>
      </c>
      <c r="C3111" s="127" t="s">
        <v>4025</v>
      </c>
      <c r="D3111" s="127" t="s">
        <v>1411</v>
      </c>
      <c r="E3111" s="127" t="s">
        <v>2465</v>
      </c>
      <c r="F3111" s="128">
        <v>23.94</v>
      </c>
      <c r="G3111" s="128">
        <v>24.14</v>
      </c>
      <c r="H3111" s="128">
        <v>19.149999999999999</v>
      </c>
      <c r="I3111" s="311"/>
      <c r="J3111" s="319">
        <f>ROUND(SUMIF(Anlagenbewegungsdaten!B:B,A3111,Anlagenbewegungsdaten!C:C),3)</f>
        <v>0</v>
      </c>
      <c r="K3111" s="320">
        <f>ROUND(SUMIF(Anlagenbewegungsdaten!$B:$B,$A3111,Anlagenbewegungsdaten!$D:$D),2)</f>
        <v>0</v>
      </c>
      <c r="L3111" s="321">
        <f t="shared" si="108"/>
        <v>0</v>
      </c>
      <c r="M3111" s="341" t="s">
        <v>4950</v>
      </c>
      <c r="N3111" s="341" t="s">
        <v>4963</v>
      </c>
      <c r="O3111" s="323">
        <f>ROUND(SUMIF(Anlagenbewegungsdaten_AV!B:B,A3111,Anlagenbewegungsdaten_AV!C:C),3)</f>
        <v>0</v>
      </c>
      <c r="P3111" s="320">
        <f>ROUND(SUMIF(Anlagenbewegungsdaten_AV!$B:$B,$A3111,Anlagenbewegungsdaten_AV!$D:$D),2)</f>
        <v>0</v>
      </c>
      <c r="Q3111" s="321">
        <f t="shared" si="109"/>
        <v>0</v>
      </c>
      <c r="S3111" s="324"/>
      <c r="T3111" s="317"/>
      <c r="U3111" s="325"/>
      <c r="V3111" s="325"/>
    </row>
    <row r="3112" spans="1:22" ht="15" customHeight="1" x14ac:dyDescent="0.25">
      <c r="A3112" s="129" t="s">
        <v>3175</v>
      </c>
      <c r="B3112" s="126" t="s">
        <v>2087</v>
      </c>
      <c r="C3112" s="127" t="s">
        <v>4025</v>
      </c>
      <c r="D3112" s="127" t="s">
        <v>1413</v>
      </c>
      <c r="E3112" s="127" t="s">
        <v>2462</v>
      </c>
      <c r="F3112" s="128">
        <v>18.989999999999998</v>
      </c>
      <c r="G3112" s="128">
        <v>19.189999999999998</v>
      </c>
      <c r="H3112" s="128">
        <v>15.19</v>
      </c>
      <c r="I3112" s="311"/>
      <c r="J3112" s="319">
        <f>ROUND(SUMIF(Anlagenbewegungsdaten!B:B,A3112,Anlagenbewegungsdaten!C:C),3)</f>
        <v>0</v>
      </c>
      <c r="K3112" s="320">
        <f>ROUND(SUMIF(Anlagenbewegungsdaten!$B:$B,$A3112,Anlagenbewegungsdaten!$D:$D),2)</f>
        <v>0</v>
      </c>
      <c r="L3112" s="321">
        <f t="shared" si="108"/>
        <v>0</v>
      </c>
      <c r="M3112" s="341" t="s">
        <v>4950</v>
      </c>
      <c r="N3112" s="341" t="s">
        <v>4963</v>
      </c>
      <c r="O3112" s="323">
        <f>ROUND(SUMIF(Anlagenbewegungsdaten_AV!B:B,A3112,Anlagenbewegungsdaten_AV!C:C),3)</f>
        <v>0</v>
      </c>
      <c r="P3112" s="320">
        <f>ROUND(SUMIF(Anlagenbewegungsdaten_AV!$B:$B,$A3112,Anlagenbewegungsdaten_AV!$D:$D),2)</f>
        <v>0</v>
      </c>
      <c r="Q3112" s="321">
        <f t="shared" si="109"/>
        <v>0</v>
      </c>
      <c r="S3112" s="324"/>
      <c r="T3112" s="317"/>
      <c r="U3112" s="325"/>
      <c r="V3112" s="325"/>
    </row>
    <row r="3113" spans="1:22" ht="15" customHeight="1" x14ac:dyDescent="0.25">
      <c r="A3113" s="129" t="s">
        <v>3176</v>
      </c>
      <c r="B3113" s="126" t="s">
        <v>2087</v>
      </c>
      <c r="C3113" s="127" t="s">
        <v>4025</v>
      </c>
      <c r="D3113" s="127" t="s">
        <v>1415</v>
      </c>
      <c r="E3113" s="127" t="s">
        <v>2465</v>
      </c>
      <c r="F3113" s="128">
        <v>21.96</v>
      </c>
      <c r="G3113" s="128">
        <v>22.16</v>
      </c>
      <c r="H3113" s="128">
        <v>17.57</v>
      </c>
      <c r="I3113" s="311"/>
      <c r="J3113" s="319">
        <f>ROUND(SUMIF(Anlagenbewegungsdaten!B:B,A3113,Anlagenbewegungsdaten!C:C),3)</f>
        <v>0</v>
      </c>
      <c r="K3113" s="320">
        <f>ROUND(SUMIF(Anlagenbewegungsdaten!$B:$B,$A3113,Anlagenbewegungsdaten!$D:$D),2)</f>
        <v>0</v>
      </c>
      <c r="L3113" s="321">
        <f t="shared" si="108"/>
        <v>0</v>
      </c>
      <c r="M3113" s="341" t="s">
        <v>4950</v>
      </c>
      <c r="N3113" s="341" t="s">
        <v>4963</v>
      </c>
      <c r="O3113" s="323">
        <f>ROUND(SUMIF(Anlagenbewegungsdaten_AV!B:B,A3113,Anlagenbewegungsdaten_AV!C:C),3)</f>
        <v>0</v>
      </c>
      <c r="P3113" s="320">
        <f>ROUND(SUMIF(Anlagenbewegungsdaten_AV!$B:$B,$A3113,Anlagenbewegungsdaten_AV!$D:$D),2)</f>
        <v>0</v>
      </c>
      <c r="Q3113" s="321">
        <f t="shared" si="109"/>
        <v>0</v>
      </c>
      <c r="S3113" s="324"/>
      <c r="T3113" s="317"/>
      <c r="U3113" s="325"/>
      <c r="V3113" s="325"/>
    </row>
    <row r="3114" spans="1:22" ht="15" customHeight="1" x14ac:dyDescent="0.25">
      <c r="A3114" s="129" t="s">
        <v>3177</v>
      </c>
      <c r="B3114" s="126" t="s">
        <v>2087</v>
      </c>
      <c r="C3114" s="127" t="s">
        <v>4025</v>
      </c>
      <c r="D3114" s="127" t="s">
        <v>1417</v>
      </c>
      <c r="E3114" s="127" t="s">
        <v>2462</v>
      </c>
      <c r="F3114" s="128">
        <v>19.98</v>
      </c>
      <c r="G3114" s="128">
        <v>20.18</v>
      </c>
      <c r="H3114" s="128">
        <v>15.98</v>
      </c>
      <c r="I3114" s="311"/>
      <c r="J3114" s="319">
        <f>ROUND(SUMIF(Anlagenbewegungsdaten!B:B,A3114,Anlagenbewegungsdaten!C:C),3)</f>
        <v>0</v>
      </c>
      <c r="K3114" s="320">
        <f>ROUND(SUMIF(Anlagenbewegungsdaten!$B:$B,$A3114,Anlagenbewegungsdaten!$D:$D),2)</f>
        <v>0</v>
      </c>
      <c r="L3114" s="321">
        <f t="shared" si="108"/>
        <v>0</v>
      </c>
      <c r="M3114" s="341" t="s">
        <v>4950</v>
      </c>
      <c r="N3114" s="341" t="s">
        <v>4963</v>
      </c>
      <c r="O3114" s="323">
        <f>ROUND(SUMIF(Anlagenbewegungsdaten_AV!B:B,A3114,Anlagenbewegungsdaten_AV!C:C),3)</f>
        <v>0</v>
      </c>
      <c r="P3114" s="320">
        <f>ROUND(SUMIF(Anlagenbewegungsdaten_AV!$B:$B,$A3114,Anlagenbewegungsdaten_AV!$D:$D),2)</f>
        <v>0</v>
      </c>
      <c r="Q3114" s="321">
        <f t="shared" si="109"/>
        <v>0</v>
      </c>
      <c r="S3114" s="324"/>
      <c r="T3114" s="317"/>
      <c r="U3114" s="325"/>
      <c r="V3114" s="325"/>
    </row>
    <row r="3115" spans="1:22" ht="15" customHeight="1" x14ac:dyDescent="0.25">
      <c r="A3115" s="129" t="s">
        <v>3178</v>
      </c>
      <c r="B3115" s="126" t="s">
        <v>2087</v>
      </c>
      <c r="C3115" s="127" t="s">
        <v>4025</v>
      </c>
      <c r="D3115" s="127" t="s">
        <v>1419</v>
      </c>
      <c r="E3115" s="127" t="s">
        <v>2465</v>
      </c>
      <c r="F3115" s="128">
        <v>22.95</v>
      </c>
      <c r="G3115" s="128">
        <v>23.15</v>
      </c>
      <c r="H3115" s="128">
        <v>18.36</v>
      </c>
      <c r="I3115" s="311"/>
      <c r="J3115" s="319">
        <f>ROUND(SUMIF(Anlagenbewegungsdaten!B:B,A3115,Anlagenbewegungsdaten!C:C),3)</f>
        <v>0</v>
      </c>
      <c r="K3115" s="320">
        <f>ROUND(SUMIF(Anlagenbewegungsdaten!$B:$B,$A3115,Anlagenbewegungsdaten!$D:$D),2)</f>
        <v>0</v>
      </c>
      <c r="L3115" s="321">
        <f t="shared" si="108"/>
        <v>0</v>
      </c>
      <c r="M3115" s="341" t="s">
        <v>4950</v>
      </c>
      <c r="N3115" s="341" t="s">
        <v>4963</v>
      </c>
      <c r="O3115" s="323">
        <f>ROUND(SUMIF(Anlagenbewegungsdaten_AV!B:B,A3115,Anlagenbewegungsdaten_AV!C:C),3)</f>
        <v>0</v>
      </c>
      <c r="P3115" s="320">
        <f>ROUND(SUMIF(Anlagenbewegungsdaten_AV!$B:$B,$A3115,Anlagenbewegungsdaten_AV!$D:$D),2)</f>
        <v>0</v>
      </c>
      <c r="Q3115" s="321">
        <f t="shared" si="109"/>
        <v>0</v>
      </c>
      <c r="S3115" s="324"/>
      <c r="T3115" s="317"/>
      <c r="U3115" s="325"/>
      <c r="V3115" s="325"/>
    </row>
    <row r="3116" spans="1:22" ht="15" customHeight="1" x14ac:dyDescent="0.25">
      <c r="A3116" s="129" t="s">
        <v>3179</v>
      </c>
      <c r="B3116" s="126" t="s">
        <v>2087</v>
      </c>
      <c r="C3116" s="127" t="s">
        <v>4025</v>
      </c>
      <c r="D3116" s="127" t="s">
        <v>1421</v>
      </c>
      <c r="E3116" s="127" t="s">
        <v>2462</v>
      </c>
      <c r="F3116" s="128">
        <v>20.97</v>
      </c>
      <c r="G3116" s="128">
        <v>21.169999999999998</v>
      </c>
      <c r="H3116" s="128">
        <v>16.78</v>
      </c>
      <c r="I3116" s="311"/>
      <c r="J3116" s="319">
        <f>ROUND(SUMIF(Anlagenbewegungsdaten!B:B,A3116,Anlagenbewegungsdaten!C:C),3)</f>
        <v>0</v>
      </c>
      <c r="K3116" s="320">
        <f>ROUND(SUMIF(Anlagenbewegungsdaten!$B:$B,$A3116,Anlagenbewegungsdaten!$D:$D),2)</f>
        <v>0</v>
      </c>
      <c r="L3116" s="321">
        <f t="shared" si="108"/>
        <v>0</v>
      </c>
      <c r="M3116" s="341" t="s">
        <v>4950</v>
      </c>
      <c r="N3116" s="341" t="s">
        <v>4963</v>
      </c>
      <c r="O3116" s="323">
        <f>ROUND(SUMIF(Anlagenbewegungsdaten_AV!B:B,A3116,Anlagenbewegungsdaten_AV!C:C),3)</f>
        <v>0</v>
      </c>
      <c r="P3116" s="320">
        <f>ROUND(SUMIF(Anlagenbewegungsdaten_AV!$B:$B,$A3116,Anlagenbewegungsdaten_AV!$D:$D),2)</f>
        <v>0</v>
      </c>
      <c r="Q3116" s="321">
        <f t="shared" si="109"/>
        <v>0</v>
      </c>
      <c r="S3116" s="324"/>
      <c r="T3116" s="317"/>
      <c r="U3116" s="325"/>
      <c r="V3116" s="325"/>
    </row>
    <row r="3117" spans="1:22" ht="15" customHeight="1" x14ac:dyDescent="0.25">
      <c r="A3117" s="129" t="s">
        <v>3180</v>
      </c>
      <c r="B3117" s="126" t="s">
        <v>2087</v>
      </c>
      <c r="C3117" s="127" t="s">
        <v>4025</v>
      </c>
      <c r="D3117" s="127" t="s">
        <v>1423</v>
      </c>
      <c r="E3117" s="127" t="s">
        <v>2465</v>
      </c>
      <c r="F3117" s="128">
        <v>23.94</v>
      </c>
      <c r="G3117" s="128">
        <v>24.14</v>
      </c>
      <c r="H3117" s="128">
        <v>19.149999999999999</v>
      </c>
      <c r="I3117" s="311"/>
      <c r="J3117" s="319">
        <f>ROUND(SUMIF(Anlagenbewegungsdaten!B:B,A3117,Anlagenbewegungsdaten!C:C),3)</f>
        <v>0</v>
      </c>
      <c r="K3117" s="320">
        <f>ROUND(SUMIF(Anlagenbewegungsdaten!$B:$B,$A3117,Anlagenbewegungsdaten!$D:$D),2)</f>
        <v>0</v>
      </c>
      <c r="L3117" s="321">
        <f t="shared" si="108"/>
        <v>0</v>
      </c>
      <c r="M3117" s="341" t="s">
        <v>4950</v>
      </c>
      <c r="N3117" s="341" t="s">
        <v>4963</v>
      </c>
      <c r="O3117" s="323">
        <f>ROUND(SUMIF(Anlagenbewegungsdaten_AV!B:B,A3117,Anlagenbewegungsdaten_AV!C:C),3)</f>
        <v>0</v>
      </c>
      <c r="P3117" s="320">
        <f>ROUND(SUMIF(Anlagenbewegungsdaten_AV!$B:$B,$A3117,Anlagenbewegungsdaten_AV!$D:$D),2)</f>
        <v>0</v>
      </c>
      <c r="Q3117" s="321">
        <f t="shared" si="109"/>
        <v>0</v>
      </c>
      <c r="S3117" s="324"/>
      <c r="T3117" s="317"/>
      <c r="U3117" s="325"/>
      <c r="V3117" s="325"/>
    </row>
    <row r="3118" spans="1:22" ht="15" customHeight="1" x14ac:dyDescent="0.25">
      <c r="A3118" s="129" t="s">
        <v>3181</v>
      </c>
      <c r="B3118" s="126" t="s">
        <v>2087</v>
      </c>
      <c r="C3118" s="127" t="s">
        <v>4025</v>
      </c>
      <c r="D3118" s="127" t="s">
        <v>1425</v>
      </c>
      <c r="E3118" s="127" t="s">
        <v>2462</v>
      </c>
      <c r="F3118" s="128">
        <v>21.96</v>
      </c>
      <c r="G3118" s="128">
        <v>22.16</v>
      </c>
      <c r="H3118" s="128">
        <v>17.57</v>
      </c>
      <c r="I3118" s="311"/>
      <c r="J3118" s="319">
        <f>ROUND(SUMIF(Anlagenbewegungsdaten!B:B,A3118,Anlagenbewegungsdaten!C:C),3)</f>
        <v>0</v>
      </c>
      <c r="K3118" s="320">
        <f>ROUND(SUMIF(Anlagenbewegungsdaten!$B:$B,$A3118,Anlagenbewegungsdaten!$D:$D),2)</f>
        <v>0</v>
      </c>
      <c r="L3118" s="321">
        <f t="shared" si="108"/>
        <v>0</v>
      </c>
      <c r="M3118" s="341" t="s">
        <v>4950</v>
      </c>
      <c r="N3118" s="341" t="s">
        <v>4963</v>
      </c>
      <c r="O3118" s="323">
        <f>ROUND(SUMIF(Anlagenbewegungsdaten_AV!B:B,A3118,Anlagenbewegungsdaten_AV!C:C),3)</f>
        <v>0</v>
      </c>
      <c r="P3118" s="320">
        <f>ROUND(SUMIF(Anlagenbewegungsdaten_AV!$B:$B,$A3118,Anlagenbewegungsdaten_AV!$D:$D),2)</f>
        <v>0</v>
      </c>
      <c r="Q3118" s="321">
        <f t="shared" si="109"/>
        <v>0</v>
      </c>
      <c r="S3118" s="324"/>
      <c r="T3118" s="317"/>
      <c r="U3118" s="325"/>
      <c r="V3118" s="325"/>
    </row>
    <row r="3119" spans="1:22" ht="15" customHeight="1" x14ac:dyDescent="0.25">
      <c r="A3119" s="129" t="s">
        <v>3182</v>
      </c>
      <c r="B3119" s="126" t="s">
        <v>2087</v>
      </c>
      <c r="C3119" s="127" t="s">
        <v>4025</v>
      </c>
      <c r="D3119" s="127" t="s">
        <v>1427</v>
      </c>
      <c r="E3119" s="127" t="s">
        <v>2465</v>
      </c>
      <c r="F3119" s="128">
        <v>24.93</v>
      </c>
      <c r="G3119" s="128">
        <v>25.13</v>
      </c>
      <c r="H3119" s="128">
        <v>19.940000000000001</v>
      </c>
      <c r="I3119" s="311"/>
      <c r="J3119" s="319">
        <f>ROUND(SUMIF(Anlagenbewegungsdaten!B:B,A3119,Anlagenbewegungsdaten!C:C),3)</f>
        <v>0</v>
      </c>
      <c r="K3119" s="320">
        <f>ROUND(SUMIF(Anlagenbewegungsdaten!$B:$B,$A3119,Anlagenbewegungsdaten!$D:$D),2)</f>
        <v>0</v>
      </c>
      <c r="L3119" s="321">
        <f t="shared" si="108"/>
        <v>0</v>
      </c>
      <c r="M3119" s="341" t="s">
        <v>4950</v>
      </c>
      <c r="N3119" s="341" t="s">
        <v>4963</v>
      </c>
      <c r="O3119" s="323">
        <f>ROUND(SUMIF(Anlagenbewegungsdaten_AV!B:B,A3119,Anlagenbewegungsdaten_AV!C:C),3)</f>
        <v>0</v>
      </c>
      <c r="P3119" s="320">
        <f>ROUND(SUMIF(Anlagenbewegungsdaten_AV!$B:$B,$A3119,Anlagenbewegungsdaten_AV!$D:$D),2)</f>
        <v>0</v>
      </c>
      <c r="Q3119" s="321">
        <f t="shared" si="109"/>
        <v>0</v>
      </c>
      <c r="S3119" s="324"/>
      <c r="T3119" s="317"/>
      <c r="U3119" s="325"/>
      <c r="V3119" s="325"/>
    </row>
    <row r="3120" spans="1:22" ht="15" customHeight="1" x14ac:dyDescent="0.25">
      <c r="A3120" s="129" t="s">
        <v>3183</v>
      </c>
      <c r="B3120" s="126" t="s">
        <v>2087</v>
      </c>
      <c r="C3120" s="127" t="s">
        <v>4025</v>
      </c>
      <c r="D3120" s="127" t="s">
        <v>1429</v>
      </c>
      <c r="E3120" s="127" t="s">
        <v>2462</v>
      </c>
      <c r="F3120" s="128">
        <v>8.17</v>
      </c>
      <c r="G3120" s="128">
        <v>8.3699999999999992</v>
      </c>
      <c r="H3120" s="128">
        <v>6.54</v>
      </c>
      <c r="I3120" s="311"/>
      <c r="J3120" s="319">
        <f>ROUND(SUMIF(Anlagenbewegungsdaten!B:B,A3120,Anlagenbewegungsdaten!C:C),3)</f>
        <v>0</v>
      </c>
      <c r="K3120" s="320">
        <f>ROUND(SUMIF(Anlagenbewegungsdaten!$B:$B,$A3120,Anlagenbewegungsdaten!$D:$D),2)</f>
        <v>0</v>
      </c>
      <c r="L3120" s="321">
        <f t="shared" si="108"/>
        <v>0</v>
      </c>
      <c r="M3120" s="341" t="s">
        <v>4950</v>
      </c>
      <c r="N3120" s="341" t="s">
        <v>4963</v>
      </c>
      <c r="O3120" s="323">
        <f>ROUND(SUMIF(Anlagenbewegungsdaten_AV!B:B,A3120,Anlagenbewegungsdaten_AV!C:C),3)</f>
        <v>0</v>
      </c>
      <c r="P3120" s="320">
        <f>ROUND(SUMIF(Anlagenbewegungsdaten_AV!$B:$B,$A3120,Anlagenbewegungsdaten_AV!$D:$D),2)</f>
        <v>0</v>
      </c>
      <c r="Q3120" s="321">
        <f t="shared" si="109"/>
        <v>0</v>
      </c>
      <c r="S3120" s="324"/>
      <c r="T3120" s="317"/>
      <c r="U3120" s="325"/>
      <c r="V3120" s="325"/>
    </row>
    <row r="3121" spans="1:22" ht="15" customHeight="1" x14ac:dyDescent="0.25">
      <c r="A3121" s="129" t="s">
        <v>3184</v>
      </c>
      <c r="B3121" s="126" t="s">
        <v>2087</v>
      </c>
      <c r="C3121" s="127" t="s">
        <v>4025</v>
      </c>
      <c r="D3121" s="127" t="s">
        <v>1431</v>
      </c>
      <c r="E3121" s="127" t="s">
        <v>2465</v>
      </c>
      <c r="F3121" s="128">
        <v>11.14</v>
      </c>
      <c r="G3121" s="128">
        <v>11.34</v>
      </c>
      <c r="H3121" s="128">
        <v>8.91</v>
      </c>
      <c r="I3121" s="311"/>
      <c r="J3121" s="319">
        <f>ROUND(SUMIF(Anlagenbewegungsdaten!B:B,A3121,Anlagenbewegungsdaten!C:C),3)</f>
        <v>0</v>
      </c>
      <c r="K3121" s="320">
        <f>ROUND(SUMIF(Anlagenbewegungsdaten!$B:$B,$A3121,Anlagenbewegungsdaten!$D:$D),2)</f>
        <v>0</v>
      </c>
      <c r="L3121" s="321">
        <f t="shared" si="108"/>
        <v>0</v>
      </c>
      <c r="M3121" s="341" t="s">
        <v>4950</v>
      </c>
      <c r="N3121" s="341" t="s">
        <v>4963</v>
      </c>
      <c r="O3121" s="323">
        <f>ROUND(SUMIF(Anlagenbewegungsdaten_AV!B:B,A3121,Anlagenbewegungsdaten_AV!C:C),3)</f>
        <v>0</v>
      </c>
      <c r="P3121" s="320">
        <f>ROUND(SUMIF(Anlagenbewegungsdaten_AV!$B:$B,$A3121,Anlagenbewegungsdaten_AV!$D:$D),2)</f>
        <v>0</v>
      </c>
      <c r="Q3121" s="321">
        <f t="shared" si="109"/>
        <v>0</v>
      </c>
      <c r="S3121" s="324"/>
      <c r="T3121" s="317"/>
      <c r="U3121" s="325"/>
      <c r="V3121" s="325"/>
    </row>
    <row r="3122" spans="1:22" ht="15" customHeight="1" x14ac:dyDescent="0.25">
      <c r="A3122" s="129" t="s">
        <v>3185</v>
      </c>
      <c r="B3122" s="126" t="s">
        <v>2087</v>
      </c>
      <c r="C3122" s="127" t="s">
        <v>4025</v>
      </c>
      <c r="D3122" s="127" t="s">
        <v>1433</v>
      </c>
      <c r="E3122" s="127" t="s">
        <v>2462</v>
      </c>
      <c r="F3122" s="128">
        <v>12.13</v>
      </c>
      <c r="G3122" s="128">
        <v>12.33</v>
      </c>
      <c r="H3122" s="128">
        <v>9.6999999999999993</v>
      </c>
      <c r="I3122" s="311"/>
      <c r="J3122" s="319">
        <f>ROUND(SUMIF(Anlagenbewegungsdaten!B:B,A3122,Anlagenbewegungsdaten!C:C),3)</f>
        <v>0</v>
      </c>
      <c r="K3122" s="320">
        <f>ROUND(SUMIF(Anlagenbewegungsdaten!$B:$B,$A3122,Anlagenbewegungsdaten!$D:$D),2)</f>
        <v>0</v>
      </c>
      <c r="L3122" s="321">
        <f t="shared" si="108"/>
        <v>0</v>
      </c>
      <c r="M3122" s="341" t="s">
        <v>4950</v>
      </c>
      <c r="N3122" s="341" t="s">
        <v>4963</v>
      </c>
      <c r="O3122" s="323">
        <f>ROUND(SUMIF(Anlagenbewegungsdaten_AV!B:B,A3122,Anlagenbewegungsdaten_AV!C:C),3)</f>
        <v>0</v>
      </c>
      <c r="P3122" s="320">
        <f>ROUND(SUMIF(Anlagenbewegungsdaten_AV!$B:$B,$A3122,Anlagenbewegungsdaten_AV!$D:$D),2)</f>
        <v>0</v>
      </c>
      <c r="Q3122" s="321">
        <f t="shared" si="109"/>
        <v>0</v>
      </c>
      <c r="S3122" s="324"/>
      <c r="T3122" s="317"/>
      <c r="U3122" s="325"/>
      <c r="V3122" s="325"/>
    </row>
    <row r="3123" spans="1:22" ht="15" customHeight="1" x14ac:dyDescent="0.25">
      <c r="A3123" s="129" t="s">
        <v>3186</v>
      </c>
      <c r="B3123" s="126" t="s">
        <v>2087</v>
      </c>
      <c r="C3123" s="127" t="s">
        <v>4025</v>
      </c>
      <c r="D3123" s="127" t="s">
        <v>1435</v>
      </c>
      <c r="E3123" s="127" t="s">
        <v>2465</v>
      </c>
      <c r="F3123" s="128">
        <v>15.1</v>
      </c>
      <c r="G3123" s="128">
        <v>15.299999999999999</v>
      </c>
      <c r="H3123" s="128">
        <v>12.08</v>
      </c>
      <c r="I3123" s="311"/>
      <c r="J3123" s="319">
        <f>ROUND(SUMIF(Anlagenbewegungsdaten!B:B,A3123,Anlagenbewegungsdaten!C:C),3)</f>
        <v>0</v>
      </c>
      <c r="K3123" s="320">
        <f>ROUND(SUMIF(Anlagenbewegungsdaten!$B:$B,$A3123,Anlagenbewegungsdaten!$D:$D),2)</f>
        <v>0</v>
      </c>
      <c r="L3123" s="321">
        <f t="shared" si="108"/>
        <v>0</v>
      </c>
      <c r="M3123" s="341" t="s">
        <v>4950</v>
      </c>
      <c r="N3123" s="341" t="s">
        <v>4963</v>
      </c>
      <c r="O3123" s="323">
        <f>ROUND(SUMIF(Anlagenbewegungsdaten_AV!B:B,A3123,Anlagenbewegungsdaten_AV!C:C),3)</f>
        <v>0</v>
      </c>
      <c r="P3123" s="320">
        <f>ROUND(SUMIF(Anlagenbewegungsdaten_AV!$B:$B,$A3123,Anlagenbewegungsdaten_AV!$D:$D),2)</f>
        <v>0</v>
      </c>
      <c r="Q3123" s="321">
        <f t="shared" si="109"/>
        <v>0</v>
      </c>
      <c r="S3123" s="324"/>
      <c r="T3123" s="317"/>
      <c r="U3123" s="325"/>
      <c r="V3123" s="325"/>
    </row>
    <row r="3124" spans="1:22" ht="15" customHeight="1" x14ac:dyDescent="0.25">
      <c r="A3124" s="129" t="s">
        <v>3187</v>
      </c>
      <c r="B3124" s="126" t="s">
        <v>2087</v>
      </c>
      <c r="C3124" s="127" t="s">
        <v>4025</v>
      </c>
      <c r="D3124" s="127" t="s">
        <v>1437</v>
      </c>
      <c r="E3124" s="127" t="s">
        <v>2462</v>
      </c>
      <c r="F3124" s="128">
        <v>10.65</v>
      </c>
      <c r="G3124" s="128">
        <v>10.85</v>
      </c>
      <c r="H3124" s="128">
        <v>8.52</v>
      </c>
      <c r="I3124" s="311"/>
      <c r="J3124" s="319">
        <f>ROUND(SUMIF(Anlagenbewegungsdaten!B:B,A3124,Anlagenbewegungsdaten!C:C),3)</f>
        <v>0</v>
      </c>
      <c r="K3124" s="320">
        <f>ROUND(SUMIF(Anlagenbewegungsdaten!$B:$B,$A3124,Anlagenbewegungsdaten!$D:$D),2)</f>
        <v>0</v>
      </c>
      <c r="L3124" s="321">
        <f t="shared" si="108"/>
        <v>0</v>
      </c>
      <c r="M3124" s="341" t="s">
        <v>4950</v>
      </c>
      <c r="N3124" s="341" t="s">
        <v>4963</v>
      </c>
      <c r="O3124" s="323">
        <f>ROUND(SUMIF(Anlagenbewegungsdaten_AV!B:B,A3124,Anlagenbewegungsdaten_AV!C:C),3)</f>
        <v>0</v>
      </c>
      <c r="P3124" s="320">
        <f>ROUND(SUMIF(Anlagenbewegungsdaten_AV!$B:$B,$A3124,Anlagenbewegungsdaten_AV!$D:$D),2)</f>
        <v>0</v>
      </c>
      <c r="Q3124" s="321">
        <f t="shared" si="109"/>
        <v>0</v>
      </c>
      <c r="S3124" s="324"/>
      <c r="T3124" s="317"/>
      <c r="U3124" s="325"/>
      <c r="V3124" s="325"/>
    </row>
    <row r="3125" spans="1:22" ht="15" customHeight="1" x14ac:dyDescent="0.25">
      <c r="A3125" s="129" t="s">
        <v>3188</v>
      </c>
      <c r="B3125" s="126" t="s">
        <v>2087</v>
      </c>
      <c r="C3125" s="127" t="s">
        <v>4025</v>
      </c>
      <c r="D3125" s="127" t="s">
        <v>1439</v>
      </c>
      <c r="E3125" s="127" t="s">
        <v>2465</v>
      </c>
      <c r="F3125" s="128">
        <v>13.62</v>
      </c>
      <c r="G3125" s="128">
        <v>13.819999999999999</v>
      </c>
      <c r="H3125" s="128">
        <v>10.9</v>
      </c>
      <c r="I3125" s="311"/>
      <c r="J3125" s="319">
        <f>ROUND(SUMIF(Anlagenbewegungsdaten!B:B,A3125,Anlagenbewegungsdaten!C:C),3)</f>
        <v>0</v>
      </c>
      <c r="K3125" s="320">
        <f>ROUND(SUMIF(Anlagenbewegungsdaten!$B:$B,$A3125,Anlagenbewegungsdaten!$D:$D),2)</f>
        <v>0</v>
      </c>
      <c r="L3125" s="321">
        <f t="shared" si="108"/>
        <v>0</v>
      </c>
      <c r="M3125" s="341" t="s">
        <v>4950</v>
      </c>
      <c r="N3125" s="341" t="s">
        <v>4963</v>
      </c>
      <c r="O3125" s="323">
        <f>ROUND(SUMIF(Anlagenbewegungsdaten_AV!B:B,A3125,Anlagenbewegungsdaten_AV!C:C),3)</f>
        <v>0</v>
      </c>
      <c r="P3125" s="320">
        <f>ROUND(SUMIF(Anlagenbewegungsdaten_AV!$B:$B,$A3125,Anlagenbewegungsdaten_AV!$D:$D),2)</f>
        <v>0</v>
      </c>
      <c r="Q3125" s="321">
        <f t="shared" si="109"/>
        <v>0</v>
      </c>
      <c r="S3125" s="324"/>
      <c r="T3125" s="317"/>
      <c r="U3125" s="325"/>
      <c r="V3125" s="325"/>
    </row>
    <row r="3126" spans="1:22" ht="15" customHeight="1" x14ac:dyDescent="0.25">
      <c r="A3126" s="129" t="s">
        <v>3189</v>
      </c>
      <c r="B3126" s="126" t="s">
        <v>2087</v>
      </c>
      <c r="C3126" s="127" t="s">
        <v>4025</v>
      </c>
      <c r="D3126" s="127" t="s">
        <v>1441</v>
      </c>
      <c r="E3126" s="127" t="s">
        <v>2462</v>
      </c>
      <c r="F3126" s="128">
        <v>10.15</v>
      </c>
      <c r="G3126" s="128">
        <v>10.35</v>
      </c>
      <c r="H3126" s="128">
        <v>8.1199999999999992</v>
      </c>
      <c r="I3126" s="311"/>
      <c r="J3126" s="319">
        <f>ROUND(SUMIF(Anlagenbewegungsdaten!B:B,A3126,Anlagenbewegungsdaten!C:C),3)</f>
        <v>0</v>
      </c>
      <c r="K3126" s="320">
        <f>ROUND(SUMIF(Anlagenbewegungsdaten!$B:$B,$A3126,Anlagenbewegungsdaten!$D:$D),2)</f>
        <v>0</v>
      </c>
      <c r="L3126" s="321">
        <f t="shared" si="108"/>
        <v>0</v>
      </c>
      <c r="M3126" s="341" t="s">
        <v>4950</v>
      </c>
      <c r="N3126" s="341" t="s">
        <v>4963</v>
      </c>
      <c r="O3126" s="323">
        <f>ROUND(SUMIF(Anlagenbewegungsdaten_AV!B:B,A3126,Anlagenbewegungsdaten_AV!C:C),3)</f>
        <v>0</v>
      </c>
      <c r="P3126" s="320">
        <f>ROUND(SUMIF(Anlagenbewegungsdaten_AV!$B:$B,$A3126,Anlagenbewegungsdaten_AV!$D:$D),2)</f>
        <v>0</v>
      </c>
      <c r="Q3126" s="321">
        <f t="shared" si="109"/>
        <v>0</v>
      </c>
      <c r="S3126" s="324"/>
      <c r="T3126" s="317"/>
      <c r="U3126" s="325"/>
      <c r="V3126" s="325"/>
    </row>
    <row r="3127" spans="1:22" ht="15" customHeight="1" x14ac:dyDescent="0.25">
      <c r="A3127" s="129" t="s">
        <v>3190</v>
      </c>
      <c r="B3127" s="126" t="s">
        <v>2087</v>
      </c>
      <c r="C3127" s="127" t="s">
        <v>4025</v>
      </c>
      <c r="D3127" s="127" t="s">
        <v>1443</v>
      </c>
      <c r="E3127" s="127" t="s">
        <v>2465</v>
      </c>
      <c r="F3127" s="128">
        <v>13.12</v>
      </c>
      <c r="G3127" s="128">
        <v>13.319999999999999</v>
      </c>
      <c r="H3127" s="128">
        <v>10.5</v>
      </c>
      <c r="I3127" s="311"/>
      <c r="J3127" s="319">
        <f>ROUND(SUMIF(Anlagenbewegungsdaten!B:B,A3127,Anlagenbewegungsdaten!C:C),3)</f>
        <v>0</v>
      </c>
      <c r="K3127" s="320">
        <f>ROUND(SUMIF(Anlagenbewegungsdaten!$B:$B,$A3127,Anlagenbewegungsdaten!$D:$D),2)</f>
        <v>0</v>
      </c>
      <c r="L3127" s="321">
        <f t="shared" si="108"/>
        <v>0</v>
      </c>
      <c r="M3127" s="341" t="s">
        <v>4950</v>
      </c>
      <c r="N3127" s="341" t="s">
        <v>4963</v>
      </c>
      <c r="O3127" s="323">
        <f>ROUND(SUMIF(Anlagenbewegungsdaten_AV!B:B,A3127,Anlagenbewegungsdaten_AV!C:C),3)</f>
        <v>0</v>
      </c>
      <c r="P3127" s="320">
        <f>ROUND(SUMIF(Anlagenbewegungsdaten_AV!$B:$B,$A3127,Anlagenbewegungsdaten_AV!$D:$D),2)</f>
        <v>0</v>
      </c>
      <c r="Q3127" s="321">
        <f t="shared" si="109"/>
        <v>0</v>
      </c>
      <c r="S3127" s="324"/>
      <c r="T3127" s="317"/>
      <c r="U3127" s="325"/>
      <c r="V3127" s="325"/>
    </row>
    <row r="3128" spans="1:22" ht="15" customHeight="1" x14ac:dyDescent="0.25">
      <c r="A3128" s="129" t="s">
        <v>3191</v>
      </c>
      <c r="B3128" s="126" t="s">
        <v>2087</v>
      </c>
      <c r="C3128" s="127" t="s">
        <v>4025</v>
      </c>
      <c r="D3128" s="127" t="s">
        <v>1445</v>
      </c>
      <c r="E3128" s="127" t="s">
        <v>2462</v>
      </c>
      <c r="F3128" s="128">
        <v>14.11</v>
      </c>
      <c r="G3128" s="128">
        <v>14.309999999999999</v>
      </c>
      <c r="H3128" s="128">
        <v>11.29</v>
      </c>
      <c r="I3128" s="311"/>
      <c r="J3128" s="319">
        <f>ROUND(SUMIF(Anlagenbewegungsdaten!B:B,A3128,Anlagenbewegungsdaten!C:C),3)</f>
        <v>0</v>
      </c>
      <c r="K3128" s="320">
        <f>ROUND(SUMIF(Anlagenbewegungsdaten!$B:$B,$A3128,Anlagenbewegungsdaten!$D:$D),2)</f>
        <v>0</v>
      </c>
      <c r="L3128" s="321">
        <f t="shared" si="108"/>
        <v>0</v>
      </c>
      <c r="M3128" s="341" t="s">
        <v>4950</v>
      </c>
      <c r="N3128" s="341" t="s">
        <v>4963</v>
      </c>
      <c r="O3128" s="323">
        <f>ROUND(SUMIF(Anlagenbewegungsdaten_AV!B:B,A3128,Anlagenbewegungsdaten_AV!C:C),3)</f>
        <v>0</v>
      </c>
      <c r="P3128" s="320">
        <f>ROUND(SUMIF(Anlagenbewegungsdaten_AV!$B:$B,$A3128,Anlagenbewegungsdaten_AV!$D:$D),2)</f>
        <v>0</v>
      </c>
      <c r="Q3128" s="321">
        <f t="shared" si="109"/>
        <v>0</v>
      </c>
      <c r="S3128" s="324"/>
      <c r="T3128" s="317"/>
      <c r="U3128" s="325"/>
      <c r="V3128" s="325"/>
    </row>
    <row r="3129" spans="1:22" ht="15" customHeight="1" x14ac:dyDescent="0.25">
      <c r="A3129" s="129" t="s">
        <v>3192</v>
      </c>
      <c r="B3129" s="126" t="s">
        <v>2087</v>
      </c>
      <c r="C3129" s="127" t="s">
        <v>4025</v>
      </c>
      <c r="D3129" s="127" t="s">
        <v>1447</v>
      </c>
      <c r="E3129" s="127" t="s">
        <v>2465</v>
      </c>
      <c r="F3129" s="128">
        <v>17.079999999999998</v>
      </c>
      <c r="G3129" s="128">
        <v>17.279999999999998</v>
      </c>
      <c r="H3129" s="128">
        <v>13.66</v>
      </c>
      <c r="I3129" s="311"/>
      <c r="J3129" s="319">
        <f>ROUND(SUMIF(Anlagenbewegungsdaten!B:B,A3129,Anlagenbewegungsdaten!C:C),3)</f>
        <v>0</v>
      </c>
      <c r="K3129" s="320">
        <f>ROUND(SUMIF(Anlagenbewegungsdaten!$B:$B,$A3129,Anlagenbewegungsdaten!$D:$D),2)</f>
        <v>0</v>
      </c>
      <c r="L3129" s="321">
        <f t="shared" si="108"/>
        <v>0</v>
      </c>
      <c r="M3129" s="341" t="s">
        <v>4950</v>
      </c>
      <c r="N3129" s="341" t="s">
        <v>4963</v>
      </c>
      <c r="O3129" s="323">
        <f>ROUND(SUMIF(Anlagenbewegungsdaten_AV!B:B,A3129,Anlagenbewegungsdaten_AV!C:C),3)</f>
        <v>0</v>
      </c>
      <c r="P3129" s="320">
        <f>ROUND(SUMIF(Anlagenbewegungsdaten_AV!$B:$B,$A3129,Anlagenbewegungsdaten_AV!$D:$D),2)</f>
        <v>0</v>
      </c>
      <c r="Q3129" s="321">
        <f t="shared" si="109"/>
        <v>0</v>
      </c>
      <c r="S3129" s="324"/>
      <c r="T3129" s="317"/>
      <c r="U3129" s="325"/>
      <c r="V3129" s="325"/>
    </row>
    <row r="3130" spans="1:22" ht="15" customHeight="1" x14ac:dyDescent="0.25">
      <c r="A3130" s="129" t="s">
        <v>3193</v>
      </c>
      <c r="B3130" s="126" t="s">
        <v>2087</v>
      </c>
      <c r="C3130" s="127" t="s">
        <v>4025</v>
      </c>
      <c r="D3130" s="127" t="s">
        <v>1449</v>
      </c>
      <c r="E3130" s="127" t="s">
        <v>2462</v>
      </c>
      <c r="F3130" s="128">
        <v>12.63</v>
      </c>
      <c r="G3130" s="128">
        <v>12.83</v>
      </c>
      <c r="H3130" s="128">
        <v>10.1</v>
      </c>
      <c r="I3130" s="311"/>
      <c r="J3130" s="319">
        <f>ROUND(SUMIF(Anlagenbewegungsdaten!B:B,A3130,Anlagenbewegungsdaten!C:C),3)</f>
        <v>0</v>
      </c>
      <c r="K3130" s="320">
        <f>ROUND(SUMIF(Anlagenbewegungsdaten!$B:$B,$A3130,Anlagenbewegungsdaten!$D:$D),2)</f>
        <v>0</v>
      </c>
      <c r="L3130" s="321">
        <f t="shared" si="108"/>
        <v>0</v>
      </c>
      <c r="M3130" s="341" t="s">
        <v>4950</v>
      </c>
      <c r="N3130" s="341" t="s">
        <v>4963</v>
      </c>
      <c r="O3130" s="323">
        <f>ROUND(SUMIF(Anlagenbewegungsdaten_AV!B:B,A3130,Anlagenbewegungsdaten_AV!C:C),3)</f>
        <v>0</v>
      </c>
      <c r="P3130" s="320">
        <f>ROUND(SUMIF(Anlagenbewegungsdaten_AV!$B:$B,$A3130,Anlagenbewegungsdaten_AV!$D:$D),2)</f>
        <v>0</v>
      </c>
      <c r="Q3130" s="321">
        <f t="shared" si="109"/>
        <v>0</v>
      </c>
      <c r="S3130" s="324"/>
      <c r="T3130" s="317"/>
      <c r="U3130" s="325"/>
      <c r="V3130" s="325"/>
    </row>
    <row r="3131" spans="1:22" ht="15" customHeight="1" x14ac:dyDescent="0.25">
      <c r="A3131" s="129" t="s">
        <v>3194</v>
      </c>
      <c r="B3131" s="126" t="s">
        <v>2087</v>
      </c>
      <c r="C3131" s="127" t="s">
        <v>4025</v>
      </c>
      <c r="D3131" s="127" t="s">
        <v>1451</v>
      </c>
      <c r="E3131" s="127" t="s">
        <v>2465</v>
      </c>
      <c r="F3131" s="128">
        <v>15.6</v>
      </c>
      <c r="G3131" s="128">
        <v>15.799999999999999</v>
      </c>
      <c r="H3131" s="128">
        <v>12.48</v>
      </c>
      <c r="I3131" s="311"/>
      <c r="J3131" s="319">
        <f>ROUND(SUMIF(Anlagenbewegungsdaten!B:B,A3131,Anlagenbewegungsdaten!C:C),3)</f>
        <v>0</v>
      </c>
      <c r="K3131" s="320">
        <f>ROUND(SUMIF(Anlagenbewegungsdaten!$B:$B,$A3131,Anlagenbewegungsdaten!$D:$D),2)</f>
        <v>0</v>
      </c>
      <c r="L3131" s="321">
        <f t="shared" si="108"/>
        <v>0</v>
      </c>
      <c r="M3131" s="341" t="s">
        <v>4950</v>
      </c>
      <c r="N3131" s="341" t="s">
        <v>4963</v>
      </c>
      <c r="O3131" s="323">
        <f>ROUND(SUMIF(Anlagenbewegungsdaten_AV!B:B,A3131,Anlagenbewegungsdaten_AV!C:C),3)</f>
        <v>0</v>
      </c>
      <c r="P3131" s="320">
        <f>ROUND(SUMIF(Anlagenbewegungsdaten_AV!$B:$B,$A3131,Anlagenbewegungsdaten_AV!$D:$D),2)</f>
        <v>0</v>
      </c>
      <c r="Q3131" s="321">
        <f t="shared" si="109"/>
        <v>0</v>
      </c>
      <c r="S3131" s="324"/>
      <c r="T3131" s="317"/>
      <c r="U3131" s="325"/>
      <c r="V3131" s="325"/>
    </row>
    <row r="3132" spans="1:22" ht="15" customHeight="1" x14ac:dyDescent="0.25">
      <c r="A3132" s="129" t="s">
        <v>3195</v>
      </c>
      <c r="B3132" s="126" t="s">
        <v>2087</v>
      </c>
      <c r="C3132" s="127" t="s">
        <v>4025</v>
      </c>
      <c r="D3132" s="127" t="s">
        <v>1453</v>
      </c>
      <c r="E3132" s="127" t="s">
        <v>2462</v>
      </c>
      <c r="F3132" s="128">
        <v>9.16</v>
      </c>
      <c r="G3132" s="128">
        <v>9.36</v>
      </c>
      <c r="H3132" s="128">
        <v>7.33</v>
      </c>
      <c r="I3132" s="311"/>
      <c r="J3132" s="319">
        <f>ROUND(SUMIF(Anlagenbewegungsdaten!B:B,A3132,Anlagenbewegungsdaten!C:C),3)</f>
        <v>0</v>
      </c>
      <c r="K3132" s="320">
        <f>ROUND(SUMIF(Anlagenbewegungsdaten!$B:$B,$A3132,Anlagenbewegungsdaten!$D:$D),2)</f>
        <v>0</v>
      </c>
      <c r="L3132" s="321">
        <f t="shared" si="108"/>
        <v>0</v>
      </c>
      <c r="M3132" s="341" t="s">
        <v>4950</v>
      </c>
      <c r="N3132" s="341" t="s">
        <v>4963</v>
      </c>
      <c r="O3132" s="323">
        <f>ROUND(SUMIF(Anlagenbewegungsdaten_AV!B:B,A3132,Anlagenbewegungsdaten_AV!C:C),3)</f>
        <v>0</v>
      </c>
      <c r="P3132" s="320">
        <f>ROUND(SUMIF(Anlagenbewegungsdaten_AV!$B:$B,$A3132,Anlagenbewegungsdaten_AV!$D:$D),2)</f>
        <v>0</v>
      </c>
      <c r="Q3132" s="321">
        <f t="shared" si="109"/>
        <v>0</v>
      </c>
      <c r="S3132" s="324"/>
      <c r="T3132" s="317"/>
      <c r="U3132" s="325"/>
      <c r="V3132" s="325"/>
    </row>
    <row r="3133" spans="1:22" ht="15" customHeight="1" x14ac:dyDescent="0.25">
      <c r="A3133" s="129" t="s">
        <v>3196</v>
      </c>
      <c r="B3133" s="126" t="s">
        <v>2087</v>
      </c>
      <c r="C3133" s="127" t="s">
        <v>4025</v>
      </c>
      <c r="D3133" s="127" t="s">
        <v>1455</v>
      </c>
      <c r="E3133" s="127" t="s">
        <v>2465</v>
      </c>
      <c r="F3133" s="128">
        <v>12.13</v>
      </c>
      <c r="G3133" s="128">
        <v>12.33</v>
      </c>
      <c r="H3133" s="128">
        <v>9.6999999999999993</v>
      </c>
      <c r="I3133" s="311"/>
      <c r="J3133" s="319">
        <f>ROUND(SUMIF(Anlagenbewegungsdaten!B:B,A3133,Anlagenbewegungsdaten!C:C),3)</f>
        <v>0</v>
      </c>
      <c r="K3133" s="320">
        <f>ROUND(SUMIF(Anlagenbewegungsdaten!$B:$B,$A3133,Anlagenbewegungsdaten!$D:$D),2)</f>
        <v>0</v>
      </c>
      <c r="L3133" s="321">
        <f t="shared" si="108"/>
        <v>0</v>
      </c>
      <c r="M3133" s="341" t="s">
        <v>4950</v>
      </c>
      <c r="N3133" s="341" t="s">
        <v>4963</v>
      </c>
      <c r="O3133" s="323">
        <f>ROUND(SUMIF(Anlagenbewegungsdaten_AV!B:B,A3133,Anlagenbewegungsdaten_AV!C:C),3)</f>
        <v>0</v>
      </c>
      <c r="P3133" s="320">
        <f>ROUND(SUMIF(Anlagenbewegungsdaten_AV!$B:$B,$A3133,Anlagenbewegungsdaten_AV!$D:$D),2)</f>
        <v>0</v>
      </c>
      <c r="Q3133" s="321">
        <f t="shared" si="109"/>
        <v>0</v>
      </c>
      <c r="S3133" s="324"/>
      <c r="T3133" s="317"/>
      <c r="U3133" s="325"/>
      <c r="V3133" s="325"/>
    </row>
    <row r="3134" spans="1:22" ht="15" customHeight="1" x14ac:dyDescent="0.25">
      <c r="A3134" s="129" t="s">
        <v>3197</v>
      </c>
      <c r="B3134" s="126" t="s">
        <v>2087</v>
      </c>
      <c r="C3134" s="127" t="s">
        <v>4025</v>
      </c>
      <c r="D3134" s="127" t="s">
        <v>1457</v>
      </c>
      <c r="E3134" s="127" t="s">
        <v>2462</v>
      </c>
      <c r="F3134" s="128">
        <v>13.12</v>
      </c>
      <c r="G3134" s="128">
        <v>13.319999999999999</v>
      </c>
      <c r="H3134" s="128">
        <v>10.5</v>
      </c>
      <c r="I3134" s="311"/>
      <c r="J3134" s="319">
        <f>ROUND(SUMIF(Anlagenbewegungsdaten!B:B,A3134,Anlagenbewegungsdaten!C:C),3)</f>
        <v>0</v>
      </c>
      <c r="K3134" s="320">
        <f>ROUND(SUMIF(Anlagenbewegungsdaten!$B:$B,$A3134,Anlagenbewegungsdaten!$D:$D),2)</f>
        <v>0</v>
      </c>
      <c r="L3134" s="321">
        <f t="shared" si="108"/>
        <v>0</v>
      </c>
      <c r="M3134" s="341" t="s">
        <v>4950</v>
      </c>
      <c r="N3134" s="341" t="s">
        <v>4963</v>
      </c>
      <c r="O3134" s="323">
        <f>ROUND(SUMIF(Anlagenbewegungsdaten_AV!B:B,A3134,Anlagenbewegungsdaten_AV!C:C),3)</f>
        <v>0</v>
      </c>
      <c r="P3134" s="320">
        <f>ROUND(SUMIF(Anlagenbewegungsdaten_AV!$B:$B,$A3134,Anlagenbewegungsdaten_AV!$D:$D),2)</f>
        <v>0</v>
      </c>
      <c r="Q3134" s="321">
        <f t="shared" si="109"/>
        <v>0</v>
      </c>
      <c r="S3134" s="324"/>
      <c r="T3134" s="317"/>
      <c r="U3134" s="325"/>
      <c r="V3134" s="325"/>
    </row>
    <row r="3135" spans="1:22" ht="15" customHeight="1" x14ac:dyDescent="0.25">
      <c r="A3135" s="129" t="s">
        <v>3198</v>
      </c>
      <c r="B3135" s="126" t="s">
        <v>2087</v>
      </c>
      <c r="C3135" s="127" t="s">
        <v>4025</v>
      </c>
      <c r="D3135" s="127" t="s">
        <v>1459</v>
      </c>
      <c r="E3135" s="127" t="s">
        <v>2465</v>
      </c>
      <c r="F3135" s="128">
        <v>16.09</v>
      </c>
      <c r="G3135" s="128">
        <v>16.29</v>
      </c>
      <c r="H3135" s="128">
        <v>12.87</v>
      </c>
      <c r="I3135" s="311"/>
      <c r="J3135" s="319">
        <f>ROUND(SUMIF(Anlagenbewegungsdaten!B:B,A3135,Anlagenbewegungsdaten!C:C),3)</f>
        <v>0</v>
      </c>
      <c r="K3135" s="320">
        <f>ROUND(SUMIF(Anlagenbewegungsdaten!$B:$B,$A3135,Anlagenbewegungsdaten!$D:$D),2)</f>
        <v>0</v>
      </c>
      <c r="L3135" s="321">
        <f t="shared" si="108"/>
        <v>0</v>
      </c>
      <c r="M3135" s="341" t="s">
        <v>4950</v>
      </c>
      <c r="N3135" s="341" t="s">
        <v>4963</v>
      </c>
      <c r="O3135" s="323">
        <f>ROUND(SUMIF(Anlagenbewegungsdaten_AV!B:B,A3135,Anlagenbewegungsdaten_AV!C:C),3)</f>
        <v>0</v>
      </c>
      <c r="P3135" s="320">
        <f>ROUND(SUMIF(Anlagenbewegungsdaten_AV!$B:$B,$A3135,Anlagenbewegungsdaten_AV!$D:$D),2)</f>
        <v>0</v>
      </c>
      <c r="Q3135" s="321">
        <f t="shared" si="109"/>
        <v>0</v>
      </c>
      <c r="S3135" s="324"/>
      <c r="T3135" s="317"/>
      <c r="U3135" s="325"/>
      <c r="V3135" s="325"/>
    </row>
    <row r="3136" spans="1:22" ht="15" customHeight="1" x14ac:dyDescent="0.25">
      <c r="A3136" s="129" t="s">
        <v>3199</v>
      </c>
      <c r="B3136" s="126" t="s">
        <v>2087</v>
      </c>
      <c r="C3136" s="127" t="s">
        <v>4025</v>
      </c>
      <c r="D3136" s="127" t="s">
        <v>1461</v>
      </c>
      <c r="E3136" s="127" t="s">
        <v>2462</v>
      </c>
      <c r="F3136" s="128">
        <v>11.64</v>
      </c>
      <c r="G3136" s="128">
        <v>11.84</v>
      </c>
      <c r="H3136" s="128">
        <v>9.31</v>
      </c>
      <c r="I3136" s="311"/>
      <c r="J3136" s="319">
        <f>ROUND(SUMIF(Anlagenbewegungsdaten!B:B,A3136,Anlagenbewegungsdaten!C:C),3)</f>
        <v>0</v>
      </c>
      <c r="K3136" s="320">
        <f>ROUND(SUMIF(Anlagenbewegungsdaten!$B:$B,$A3136,Anlagenbewegungsdaten!$D:$D),2)</f>
        <v>0</v>
      </c>
      <c r="L3136" s="321">
        <f t="shared" si="108"/>
        <v>0</v>
      </c>
      <c r="M3136" s="341" t="s">
        <v>4950</v>
      </c>
      <c r="N3136" s="341" t="s">
        <v>4963</v>
      </c>
      <c r="O3136" s="323">
        <f>ROUND(SUMIF(Anlagenbewegungsdaten_AV!B:B,A3136,Anlagenbewegungsdaten_AV!C:C),3)</f>
        <v>0</v>
      </c>
      <c r="P3136" s="320">
        <f>ROUND(SUMIF(Anlagenbewegungsdaten_AV!$B:$B,$A3136,Anlagenbewegungsdaten_AV!$D:$D),2)</f>
        <v>0</v>
      </c>
      <c r="Q3136" s="321">
        <f t="shared" si="109"/>
        <v>0</v>
      </c>
      <c r="S3136" s="324"/>
      <c r="T3136" s="317"/>
      <c r="U3136" s="325"/>
      <c r="V3136" s="325"/>
    </row>
    <row r="3137" spans="1:22" ht="15" customHeight="1" x14ac:dyDescent="0.25">
      <c r="A3137" s="129" t="s">
        <v>3200</v>
      </c>
      <c r="B3137" s="126" t="s">
        <v>2087</v>
      </c>
      <c r="C3137" s="127" t="s">
        <v>4025</v>
      </c>
      <c r="D3137" s="127" t="s">
        <v>1463</v>
      </c>
      <c r="E3137" s="127" t="s">
        <v>2465</v>
      </c>
      <c r="F3137" s="128">
        <v>14.61</v>
      </c>
      <c r="G3137" s="128">
        <v>14.809999999999999</v>
      </c>
      <c r="H3137" s="128">
        <v>11.69</v>
      </c>
      <c r="I3137" s="311"/>
      <c r="J3137" s="319">
        <f>ROUND(SUMIF(Anlagenbewegungsdaten!B:B,A3137,Anlagenbewegungsdaten!C:C),3)</f>
        <v>0</v>
      </c>
      <c r="K3137" s="320">
        <f>ROUND(SUMIF(Anlagenbewegungsdaten!$B:$B,$A3137,Anlagenbewegungsdaten!$D:$D),2)</f>
        <v>0</v>
      </c>
      <c r="L3137" s="321">
        <f t="shared" si="108"/>
        <v>0</v>
      </c>
      <c r="M3137" s="341" t="s">
        <v>4950</v>
      </c>
      <c r="N3137" s="341" t="s">
        <v>4963</v>
      </c>
      <c r="O3137" s="323">
        <f>ROUND(SUMIF(Anlagenbewegungsdaten_AV!B:B,A3137,Anlagenbewegungsdaten_AV!C:C),3)</f>
        <v>0</v>
      </c>
      <c r="P3137" s="320">
        <f>ROUND(SUMIF(Anlagenbewegungsdaten_AV!$B:$B,$A3137,Anlagenbewegungsdaten_AV!$D:$D),2)</f>
        <v>0</v>
      </c>
      <c r="Q3137" s="321">
        <f t="shared" si="109"/>
        <v>0</v>
      </c>
      <c r="S3137" s="324"/>
      <c r="T3137" s="317"/>
      <c r="U3137" s="325"/>
      <c r="V3137" s="325"/>
    </row>
    <row r="3138" spans="1:22" ht="15" customHeight="1" x14ac:dyDescent="0.25">
      <c r="A3138" s="129" t="s">
        <v>3201</v>
      </c>
      <c r="B3138" s="126" t="s">
        <v>2087</v>
      </c>
      <c r="C3138" s="127" t="s">
        <v>4025</v>
      </c>
      <c r="D3138" s="127" t="s">
        <v>1465</v>
      </c>
      <c r="E3138" s="127" t="s">
        <v>2462</v>
      </c>
      <c r="F3138" s="128">
        <v>10.15</v>
      </c>
      <c r="G3138" s="128">
        <v>10.35</v>
      </c>
      <c r="H3138" s="128">
        <v>8.1199999999999992</v>
      </c>
      <c r="I3138" s="311"/>
      <c r="J3138" s="319">
        <f>ROUND(SUMIF(Anlagenbewegungsdaten!B:B,A3138,Anlagenbewegungsdaten!C:C),3)</f>
        <v>0</v>
      </c>
      <c r="K3138" s="320">
        <f>ROUND(SUMIF(Anlagenbewegungsdaten!$B:$B,$A3138,Anlagenbewegungsdaten!$D:$D),2)</f>
        <v>0</v>
      </c>
      <c r="L3138" s="321">
        <f t="shared" si="108"/>
        <v>0</v>
      </c>
      <c r="M3138" s="341" t="s">
        <v>4950</v>
      </c>
      <c r="N3138" s="341" t="s">
        <v>4963</v>
      </c>
      <c r="O3138" s="323">
        <f>ROUND(SUMIF(Anlagenbewegungsdaten_AV!B:B,A3138,Anlagenbewegungsdaten_AV!C:C),3)</f>
        <v>0</v>
      </c>
      <c r="P3138" s="320">
        <f>ROUND(SUMIF(Anlagenbewegungsdaten_AV!$B:$B,$A3138,Anlagenbewegungsdaten_AV!$D:$D),2)</f>
        <v>0</v>
      </c>
      <c r="Q3138" s="321">
        <f t="shared" si="109"/>
        <v>0</v>
      </c>
      <c r="S3138" s="324"/>
      <c r="T3138" s="317"/>
      <c r="U3138" s="325"/>
      <c r="V3138" s="325"/>
    </row>
    <row r="3139" spans="1:22" ht="15" customHeight="1" x14ac:dyDescent="0.25">
      <c r="A3139" s="129" t="s">
        <v>3202</v>
      </c>
      <c r="B3139" s="126" t="s">
        <v>2087</v>
      </c>
      <c r="C3139" s="127" t="s">
        <v>4025</v>
      </c>
      <c r="D3139" s="127" t="s">
        <v>1467</v>
      </c>
      <c r="E3139" s="127" t="s">
        <v>2465</v>
      </c>
      <c r="F3139" s="128">
        <v>13.12</v>
      </c>
      <c r="G3139" s="128">
        <v>13.319999999999999</v>
      </c>
      <c r="H3139" s="128">
        <v>10.5</v>
      </c>
      <c r="I3139" s="311"/>
      <c r="J3139" s="319">
        <f>ROUND(SUMIF(Anlagenbewegungsdaten!B:B,A3139,Anlagenbewegungsdaten!C:C),3)</f>
        <v>0</v>
      </c>
      <c r="K3139" s="320">
        <f>ROUND(SUMIF(Anlagenbewegungsdaten!$B:$B,$A3139,Anlagenbewegungsdaten!$D:$D),2)</f>
        <v>0</v>
      </c>
      <c r="L3139" s="321">
        <f t="shared" si="108"/>
        <v>0</v>
      </c>
      <c r="M3139" s="341" t="s">
        <v>4950</v>
      </c>
      <c r="N3139" s="341" t="s">
        <v>4963</v>
      </c>
      <c r="O3139" s="323">
        <f>ROUND(SUMIF(Anlagenbewegungsdaten_AV!B:B,A3139,Anlagenbewegungsdaten_AV!C:C),3)</f>
        <v>0</v>
      </c>
      <c r="P3139" s="320">
        <f>ROUND(SUMIF(Anlagenbewegungsdaten_AV!$B:$B,$A3139,Anlagenbewegungsdaten_AV!$D:$D),2)</f>
        <v>0</v>
      </c>
      <c r="Q3139" s="321">
        <f t="shared" si="109"/>
        <v>0</v>
      </c>
      <c r="S3139" s="324"/>
      <c r="T3139" s="317"/>
      <c r="U3139" s="325"/>
      <c r="V3139" s="325"/>
    </row>
    <row r="3140" spans="1:22" ht="15" customHeight="1" x14ac:dyDescent="0.25">
      <c r="A3140" s="129" t="s">
        <v>3203</v>
      </c>
      <c r="B3140" s="126" t="s">
        <v>2087</v>
      </c>
      <c r="C3140" s="127" t="s">
        <v>4025</v>
      </c>
      <c r="D3140" s="127" t="s">
        <v>1469</v>
      </c>
      <c r="E3140" s="127" t="s">
        <v>2462</v>
      </c>
      <c r="F3140" s="128">
        <v>14.11</v>
      </c>
      <c r="G3140" s="128">
        <v>14.309999999999999</v>
      </c>
      <c r="H3140" s="128">
        <v>11.29</v>
      </c>
      <c r="I3140" s="311"/>
      <c r="J3140" s="319">
        <f>ROUND(SUMIF(Anlagenbewegungsdaten!B:B,A3140,Anlagenbewegungsdaten!C:C),3)</f>
        <v>0</v>
      </c>
      <c r="K3140" s="320">
        <f>ROUND(SUMIF(Anlagenbewegungsdaten!$B:$B,$A3140,Anlagenbewegungsdaten!$D:$D),2)</f>
        <v>0</v>
      </c>
      <c r="L3140" s="321">
        <f t="shared" si="108"/>
        <v>0</v>
      </c>
      <c r="M3140" s="341" t="s">
        <v>4950</v>
      </c>
      <c r="N3140" s="341" t="s">
        <v>4963</v>
      </c>
      <c r="O3140" s="323">
        <f>ROUND(SUMIF(Anlagenbewegungsdaten_AV!B:B,A3140,Anlagenbewegungsdaten_AV!C:C),3)</f>
        <v>0</v>
      </c>
      <c r="P3140" s="320">
        <f>ROUND(SUMIF(Anlagenbewegungsdaten_AV!$B:$B,$A3140,Anlagenbewegungsdaten_AV!$D:$D),2)</f>
        <v>0</v>
      </c>
      <c r="Q3140" s="321">
        <f t="shared" si="109"/>
        <v>0</v>
      </c>
      <c r="S3140" s="324"/>
      <c r="T3140" s="317"/>
      <c r="U3140" s="325"/>
      <c r="V3140" s="325"/>
    </row>
    <row r="3141" spans="1:22" ht="15" customHeight="1" x14ac:dyDescent="0.25">
      <c r="A3141" s="129" t="s">
        <v>3204</v>
      </c>
      <c r="B3141" s="126" t="s">
        <v>2087</v>
      </c>
      <c r="C3141" s="127" t="s">
        <v>4025</v>
      </c>
      <c r="D3141" s="127" t="s">
        <v>1471</v>
      </c>
      <c r="E3141" s="127" t="s">
        <v>2465</v>
      </c>
      <c r="F3141" s="128">
        <v>17.079999999999998</v>
      </c>
      <c r="G3141" s="128">
        <v>17.279999999999998</v>
      </c>
      <c r="H3141" s="128">
        <v>13.66</v>
      </c>
      <c r="I3141" s="311"/>
      <c r="J3141" s="319">
        <f>ROUND(SUMIF(Anlagenbewegungsdaten!B:B,A3141,Anlagenbewegungsdaten!C:C),3)</f>
        <v>0</v>
      </c>
      <c r="K3141" s="320">
        <f>ROUND(SUMIF(Anlagenbewegungsdaten!$B:$B,$A3141,Anlagenbewegungsdaten!$D:$D),2)</f>
        <v>0</v>
      </c>
      <c r="L3141" s="321">
        <f t="shared" si="108"/>
        <v>0</v>
      </c>
      <c r="M3141" s="341" t="s">
        <v>4950</v>
      </c>
      <c r="N3141" s="341" t="s">
        <v>4963</v>
      </c>
      <c r="O3141" s="323">
        <f>ROUND(SUMIF(Anlagenbewegungsdaten_AV!B:B,A3141,Anlagenbewegungsdaten_AV!C:C),3)</f>
        <v>0</v>
      </c>
      <c r="P3141" s="320">
        <f>ROUND(SUMIF(Anlagenbewegungsdaten_AV!$B:$B,$A3141,Anlagenbewegungsdaten_AV!$D:$D),2)</f>
        <v>0</v>
      </c>
      <c r="Q3141" s="321">
        <f t="shared" si="109"/>
        <v>0</v>
      </c>
      <c r="S3141" s="324"/>
      <c r="T3141" s="317"/>
      <c r="U3141" s="325"/>
      <c r="V3141" s="325"/>
    </row>
    <row r="3142" spans="1:22" ht="15" customHeight="1" x14ac:dyDescent="0.25">
      <c r="A3142" s="129" t="s">
        <v>3205</v>
      </c>
      <c r="B3142" s="126" t="s">
        <v>2087</v>
      </c>
      <c r="C3142" s="127" t="s">
        <v>4025</v>
      </c>
      <c r="D3142" s="127" t="s">
        <v>1473</v>
      </c>
      <c r="E3142" s="127" t="s">
        <v>2462</v>
      </c>
      <c r="F3142" s="128">
        <v>12.63</v>
      </c>
      <c r="G3142" s="128">
        <v>12.83</v>
      </c>
      <c r="H3142" s="128">
        <v>10.1</v>
      </c>
      <c r="I3142" s="311"/>
      <c r="J3142" s="319">
        <f>ROUND(SUMIF(Anlagenbewegungsdaten!B:B,A3142,Anlagenbewegungsdaten!C:C),3)</f>
        <v>0</v>
      </c>
      <c r="K3142" s="320">
        <f>ROUND(SUMIF(Anlagenbewegungsdaten!$B:$B,$A3142,Anlagenbewegungsdaten!$D:$D),2)</f>
        <v>0</v>
      </c>
      <c r="L3142" s="321">
        <f t="shared" si="108"/>
        <v>0</v>
      </c>
      <c r="M3142" s="341" t="s">
        <v>4950</v>
      </c>
      <c r="N3142" s="341" t="s">
        <v>4963</v>
      </c>
      <c r="O3142" s="323">
        <f>ROUND(SUMIF(Anlagenbewegungsdaten_AV!B:B,A3142,Anlagenbewegungsdaten_AV!C:C),3)</f>
        <v>0</v>
      </c>
      <c r="P3142" s="320">
        <f>ROUND(SUMIF(Anlagenbewegungsdaten_AV!$B:$B,$A3142,Anlagenbewegungsdaten_AV!$D:$D),2)</f>
        <v>0</v>
      </c>
      <c r="Q3142" s="321">
        <f t="shared" si="109"/>
        <v>0</v>
      </c>
      <c r="S3142" s="324"/>
      <c r="T3142" s="317"/>
      <c r="U3142" s="325"/>
      <c r="V3142" s="325"/>
    </row>
    <row r="3143" spans="1:22" ht="15" customHeight="1" x14ac:dyDescent="0.25">
      <c r="A3143" s="129" t="s">
        <v>3206</v>
      </c>
      <c r="B3143" s="126" t="s">
        <v>2087</v>
      </c>
      <c r="C3143" s="127" t="s">
        <v>4025</v>
      </c>
      <c r="D3143" s="127" t="s">
        <v>1475</v>
      </c>
      <c r="E3143" s="127" t="s">
        <v>2465</v>
      </c>
      <c r="F3143" s="128">
        <v>15.6</v>
      </c>
      <c r="G3143" s="128">
        <v>15.799999999999999</v>
      </c>
      <c r="H3143" s="128">
        <v>12.48</v>
      </c>
      <c r="I3143" s="311"/>
      <c r="J3143" s="319">
        <f>ROUND(SUMIF(Anlagenbewegungsdaten!B:B,A3143,Anlagenbewegungsdaten!C:C),3)</f>
        <v>0</v>
      </c>
      <c r="K3143" s="320">
        <f>ROUND(SUMIF(Anlagenbewegungsdaten!$B:$B,$A3143,Anlagenbewegungsdaten!$D:$D),2)</f>
        <v>0</v>
      </c>
      <c r="L3143" s="321">
        <f t="shared" si="108"/>
        <v>0</v>
      </c>
      <c r="M3143" s="341" t="s">
        <v>4950</v>
      </c>
      <c r="N3143" s="341" t="s">
        <v>4963</v>
      </c>
      <c r="O3143" s="323">
        <f>ROUND(SUMIF(Anlagenbewegungsdaten_AV!B:B,A3143,Anlagenbewegungsdaten_AV!C:C),3)</f>
        <v>0</v>
      </c>
      <c r="P3143" s="320">
        <f>ROUND(SUMIF(Anlagenbewegungsdaten_AV!$B:$B,$A3143,Anlagenbewegungsdaten_AV!$D:$D),2)</f>
        <v>0</v>
      </c>
      <c r="Q3143" s="321">
        <f t="shared" si="109"/>
        <v>0</v>
      </c>
      <c r="S3143" s="324"/>
      <c r="T3143" s="317"/>
      <c r="U3143" s="325"/>
      <c r="V3143" s="325"/>
    </row>
    <row r="3144" spans="1:22" ht="15" customHeight="1" x14ac:dyDescent="0.25">
      <c r="A3144" s="129" t="s">
        <v>3207</v>
      </c>
      <c r="B3144" s="126" t="s">
        <v>2087</v>
      </c>
      <c r="C3144" s="127" t="s">
        <v>4025</v>
      </c>
      <c r="D3144" s="127" t="s">
        <v>1477</v>
      </c>
      <c r="E3144" s="127" t="s">
        <v>2465</v>
      </c>
      <c r="F3144" s="128">
        <v>10.68</v>
      </c>
      <c r="G3144" s="128">
        <v>10.879999999999999</v>
      </c>
      <c r="H3144" s="128">
        <v>8.5399999999999991</v>
      </c>
      <c r="I3144" s="311"/>
      <c r="J3144" s="319">
        <f>ROUND(SUMIF(Anlagenbewegungsdaten!B:B,A3144,Anlagenbewegungsdaten!C:C),3)</f>
        <v>0</v>
      </c>
      <c r="K3144" s="320">
        <f>ROUND(SUMIF(Anlagenbewegungsdaten!$B:$B,$A3144,Anlagenbewegungsdaten!$D:$D),2)</f>
        <v>0</v>
      </c>
      <c r="L3144" s="321">
        <f t="shared" si="108"/>
        <v>0</v>
      </c>
      <c r="M3144" s="341" t="s">
        <v>4950</v>
      </c>
      <c r="N3144" s="341" t="s">
        <v>4963</v>
      </c>
      <c r="O3144" s="323">
        <f>ROUND(SUMIF(Anlagenbewegungsdaten_AV!B:B,A3144,Anlagenbewegungsdaten_AV!C:C),3)</f>
        <v>0</v>
      </c>
      <c r="P3144" s="320">
        <f>ROUND(SUMIF(Anlagenbewegungsdaten_AV!$B:$B,$A3144,Anlagenbewegungsdaten_AV!$D:$D),2)</f>
        <v>0</v>
      </c>
      <c r="Q3144" s="321">
        <f t="shared" si="109"/>
        <v>0</v>
      </c>
      <c r="S3144" s="324"/>
      <c r="T3144" s="317"/>
      <c r="U3144" s="325"/>
      <c r="V3144" s="325"/>
    </row>
    <row r="3145" spans="1:22" ht="15" customHeight="1" x14ac:dyDescent="0.25">
      <c r="A3145" s="129" t="s">
        <v>3735</v>
      </c>
      <c r="B3145" s="126" t="s">
        <v>2087</v>
      </c>
      <c r="C3145" s="127" t="s">
        <v>4026</v>
      </c>
      <c r="D3145" s="127" t="s">
        <v>1211</v>
      </c>
      <c r="E3145" s="127" t="s">
        <v>2462</v>
      </c>
      <c r="F3145" s="128">
        <v>11.44</v>
      </c>
      <c r="G3145" s="128">
        <v>11.639999999999999</v>
      </c>
      <c r="H3145" s="128">
        <v>9.15</v>
      </c>
      <c r="I3145" s="311"/>
      <c r="J3145" s="319">
        <f>ROUND(SUMIF(Anlagenbewegungsdaten!B:B,A3145,Anlagenbewegungsdaten!C:C),3)</f>
        <v>0</v>
      </c>
      <c r="K3145" s="320">
        <f>ROUND(SUMIF(Anlagenbewegungsdaten!$B:$B,$A3145,Anlagenbewegungsdaten!$D:$D),2)</f>
        <v>0</v>
      </c>
      <c r="L3145" s="321">
        <f t="shared" si="108"/>
        <v>0</v>
      </c>
      <c r="M3145" s="341" t="s">
        <v>4950</v>
      </c>
      <c r="N3145" s="341" t="s">
        <v>4963</v>
      </c>
      <c r="O3145" s="323">
        <f>ROUND(SUMIF(Anlagenbewegungsdaten_AV!B:B,A3145,Anlagenbewegungsdaten_AV!C:C),3)</f>
        <v>0</v>
      </c>
      <c r="P3145" s="320">
        <f>ROUND(SUMIF(Anlagenbewegungsdaten_AV!$B:$B,$A3145,Anlagenbewegungsdaten_AV!$D:$D),2)</f>
        <v>0</v>
      </c>
      <c r="Q3145" s="321">
        <f t="shared" si="109"/>
        <v>0</v>
      </c>
      <c r="S3145" s="324"/>
      <c r="T3145" s="317"/>
      <c r="U3145" s="325"/>
      <c r="V3145" s="325"/>
    </row>
    <row r="3146" spans="1:22" ht="15" customHeight="1" x14ac:dyDescent="0.25">
      <c r="A3146" s="129" t="s">
        <v>3736</v>
      </c>
      <c r="B3146" s="126" t="s">
        <v>2087</v>
      </c>
      <c r="C3146" s="127" t="s">
        <v>4026</v>
      </c>
      <c r="D3146" s="127" t="s">
        <v>1213</v>
      </c>
      <c r="E3146" s="127" t="s">
        <v>2465</v>
      </c>
      <c r="F3146" s="128">
        <v>14.379999999999999</v>
      </c>
      <c r="G3146" s="128">
        <v>14.579999999999998</v>
      </c>
      <c r="H3146" s="128">
        <v>11.5</v>
      </c>
      <c r="I3146" s="311"/>
      <c r="J3146" s="319">
        <f>ROUND(SUMIF(Anlagenbewegungsdaten!B:B,A3146,Anlagenbewegungsdaten!C:C),3)</f>
        <v>0</v>
      </c>
      <c r="K3146" s="320">
        <f>ROUND(SUMIF(Anlagenbewegungsdaten!$B:$B,$A3146,Anlagenbewegungsdaten!$D:$D),2)</f>
        <v>0</v>
      </c>
      <c r="L3146" s="321">
        <f t="shared" ref="L3146:L3209" si="110">IF(ISBLANK(F3146),0,IF(OR($J3146&gt;=100,$J3146&lt;=-100),F3146-(K3146/J3146*100),IF(OR(J3146&gt;-100,J3146&lt;100),(J3146*F3146%)-K3146)))</f>
        <v>0</v>
      </c>
      <c r="M3146" s="341" t="s">
        <v>4950</v>
      </c>
      <c r="N3146" s="341" t="s">
        <v>4963</v>
      </c>
      <c r="O3146" s="323">
        <f>ROUND(SUMIF(Anlagenbewegungsdaten_AV!B:B,A3146,Anlagenbewegungsdaten_AV!C:C),3)</f>
        <v>0</v>
      </c>
      <c r="P3146" s="320">
        <f>ROUND(SUMIF(Anlagenbewegungsdaten_AV!$B:$B,$A3146,Anlagenbewegungsdaten_AV!$D:$D),2)</f>
        <v>0</v>
      </c>
      <c r="Q3146" s="321">
        <f t="shared" ref="Q3146:Q3209" si="111">IF(ISBLANK(H3146),0,IF(OR($O3146&gt;=100,$O3146&lt;=-100),H3146-(P3146/O3146*100),IF(OR(O3146&gt;-100,O3146&lt;100),(O3146*G3146%)-P3146)))</f>
        <v>0</v>
      </c>
      <c r="S3146" s="324"/>
      <c r="T3146" s="317"/>
      <c r="U3146" s="325"/>
      <c r="V3146" s="325"/>
    </row>
    <row r="3147" spans="1:22" ht="15" customHeight="1" x14ac:dyDescent="0.25">
      <c r="A3147" s="129" t="s">
        <v>3737</v>
      </c>
      <c r="B3147" s="126" t="s">
        <v>2087</v>
      </c>
      <c r="C3147" s="127" t="s">
        <v>4026</v>
      </c>
      <c r="D3147" s="127" t="s">
        <v>1215</v>
      </c>
      <c r="E3147" s="127" t="s">
        <v>2462</v>
      </c>
      <c r="F3147" s="128">
        <v>12.42</v>
      </c>
      <c r="G3147" s="128">
        <v>12.62</v>
      </c>
      <c r="H3147" s="128">
        <v>9.94</v>
      </c>
      <c r="I3147" s="311"/>
      <c r="J3147" s="319">
        <f>ROUND(SUMIF(Anlagenbewegungsdaten!B:B,A3147,Anlagenbewegungsdaten!C:C),3)</f>
        <v>0</v>
      </c>
      <c r="K3147" s="320">
        <f>ROUND(SUMIF(Anlagenbewegungsdaten!$B:$B,$A3147,Anlagenbewegungsdaten!$D:$D),2)</f>
        <v>0</v>
      </c>
      <c r="L3147" s="321">
        <f t="shared" si="110"/>
        <v>0</v>
      </c>
      <c r="M3147" s="341" t="s">
        <v>4950</v>
      </c>
      <c r="N3147" s="341" t="s">
        <v>4963</v>
      </c>
      <c r="O3147" s="323">
        <f>ROUND(SUMIF(Anlagenbewegungsdaten_AV!B:B,A3147,Anlagenbewegungsdaten_AV!C:C),3)</f>
        <v>0</v>
      </c>
      <c r="P3147" s="320">
        <f>ROUND(SUMIF(Anlagenbewegungsdaten_AV!$B:$B,$A3147,Anlagenbewegungsdaten_AV!$D:$D),2)</f>
        <v>0</v>
      </c>
      <c r="Q3147" s="321">
        <f t="shared" si="111"/>
        <v>0</v>
      </c>
      <c r="S3147" s="324"/>
      <c r="T3147" s="317"/>
      <c r="U3147" s="325"/>
      <c r="V3147" s="325"/>
    </row>
    <row r="3148" spans="1:22" ht="15" customHeight="1" x14ac:dyDescent="0.25">
      <c r="A3148" s="129" t="s">
        <v>3738</v>
      </c>
      <c r="B3148" s="126" t="s">
        <v>2087</v>
      </c>
      <c r="C3148" s="127" t="s">
        <v>4026</v>
      </c>
      <c r="D3148" s="127" t="s">
        <v>1217</v>
      </c>
      <c r="E3148" s="127" t="s">
        <v>2465</v>
      </c>
      <c r="F3148" s="128">
        <v>15.36</v>
      </c>
      <c r="G3148" s="128">
        <v>15.559999999999999</v>
      </c>
      <c r="H3148" s="128">
        <v>12.29</v>
      </c>
      <c r="I3148" s="311"/>
      <c r="J3148" s="319">
        <f>ROUND(SUMIF(Anlagenbewegungsdaten!B:B,A3148,Anlagenbewegungsdaten!C:C),3)</f>
        <v>0</v>
      </c>
      <c r="K3148" s="320">
        <f>ROUND(SUMIF(Anlagenbewegungsdaten!$B:$B,$A3148,Anlagenbewegungsdaten!$D:$D),2)</f>
        <v>0</v>
      </c>
      <c r="L3148" s="321">
        <f t="shared" si="110"/>
        <v>0</v>
      </c>
      <c r="M3148" s="341" t="s">
        <v>4950</v>
      </c>
      <c r="N3148" s="341" t="s">
        <v>4963</v>
      </c>
      <c r="O3148" s="323">
        <f>ROUND(SUMIF(Anlagenbewegungsdaten_AV!B:B,A3148,Anlagenbewegungsdaten_AV!C:C),3)</f>
        <v>0</v>
      </c>
      <c r="P3148" s="320">
        <f>ROUND(SUMIF(Anlagenbewegungsdaten_AV!$B:$B,$A3148,Anlagenbewegungsdaten_AV!$D:$D),2)</f>
        <v>0</v>
      </c>
      <c r="Q3148" s="321">
        <f t="shared" si="111"/>
        <v>0</v>
      </c>
      <c r="S3148" s="324"/>
      <c r="T3148" s="317"/>
      <c r="U3148" s="325"/>
      <c r="V3148" s="325"/>
    </row>
    <row r="3149" spans="1:22" ht="15" customHeight="1" x14ac:dyDescent="0.25">
      <c r="A3149" s="129" t="s">
        <v>3739</v>
      </c>
      <c r="B3149" s="126" t="s">
        <v>2087</v>
      </c>
      <c r="C3149" s="127" t="s">
        <v>4026</v>
      </c>
      <c r="D3149" s="127" t="s">
        <v>1219</v>
      </c>
      <c r="E3149" s="127" t="s">
        <v>2462</v>
      </c>
      <c r="F3149" s="128">
        <v>17.32</v>
      </c>
      <c r="G3149" s="128">
        <v>17.52</v>
      </c>
      <c r="H3149" s="128">
        <v>13.86</v>
      </c>
      <c r="I3149" s="311"/>
      <c r="J3149" s="319">
        <f>ROUND(SUMIF(Anlagenbewegungsdaten!B:B,A3149,Anlagenbewegungsdaten!C:C),3)</f>
        <v>0</v>
      </c>
      <c r="K3149" s="320">
        <f>ROUND(SUMIF(Anlagenbewegungsdaten!$B:$B,$A3149,Anlagenbewegungsdaten!$D:$D),2)</f>
        <v>0</v>
      </c>
      <c r="L3149" s="321">
        <f t="shared" si="110"/>
        <v>0</v>
      </c>
      <c r="M3149" s="341" t="s">
        <v>4950</v>
      </c>
      <c r="N3149" s="341" t="s">
        <v>4963</v>
      </c>
      <c r="O3149" s="323">
        <f>ROUND(SUMIF(Anlagenbewegungsdaten_AV!B:B,A3149,Anlagenbewegungsdaten_AV!C:C),3)</f>
        <v>0</v>
      </c>
      <c r="P3149" s="320">
        <f>ROUND(SUMIF(Anlagenbewegungsdaten_AV!$B:$B,$A3149,Anlagenbewegungsdaten_AV!$D:$D),2)</f>
        <v>0</v>
      </c>
      <c r="Q3149" s="321">
        <f t="shared" si="111"/>
        <v>0</v>
      </c>
      <c r="S3149" s="324"/>
      <c r="T3149" s="317"/>
      <c r="U3149" s="325"/>
      <c r="V3149" s="325"/>
    </row>
    <row r="3150" spans="1:22" ht="15" customHeight="1" x14ac:dyDescent="0.25">
      <c r="A3150" s="129" t="s">
        <v>3740</v>
      </c>
      <c r="B3150" s="126" t="s">
        <v>2087</v>
      </c>
      <c r="C3150" s="127" t="s">
        <v>4026</v>
      </c>
      <c r="D3150" s="127" t="s">
        <v>1221</v>
      </c>
      <c r="E3150" s="127" t="s">
        <v>2465</v>
      </c>
      <c r="F3150" s="128">
        <v>20.259999999999998</v>
      </c>
      <c r="G3150" s="128">
        <v>20.459999999999997</v>
      </c>
      <c r="H3150" s="128">
        <v>16.21</v>
      </c>
      <c r="I3150" s="311"/>
      <c r="J3150" s="319">
        <f>ROUND(SUMIF(Anlagenbewegungsdaten!B:B,A3150,Anlagenbewegungsdaten!C:C),3)</f>
        <v>0</v>
      </c>
      <c r="K3150" s="320">
        <f>ROUND(SUMIF(Anlagenbewegungsdaten!$B:$B,$A3150,Anlagenbewegungsdaten!$D:$D),2)</f>
        <v>0</v>
      </c>
      <c r="L3150" s="321">
        <f t="shared" si="110"/>
        <v>0</v>
      </c>
      <c r="M3150" s="341" t="s">
        <v>4950</v>
      </c>
      <c r="N3150" s="341" t="s">
        <v>4963</v>
      </c>
      <c r="O3150" s="323">
        <f>ROUND(SUMIF(Anlagenbewegungsdaten_AV!B:B,A3150,Anlagenbewegungsdaten_AV!C:C),3)</f>
        <v>0</v>
      </c>
      <c r="P3150" s="320">
        <f>ROUND(SUMIF(Anlagenbewegungsdaten_AV!$B:$B,$A3150,Anlagenbewegungsdaten_AV!$D:$D),2)</f>
        <v>0</v>
      </c>
      <c r="Q3150" s="321">
        <f t="shared" si="111"/>
        <v>0</v>
      </c>
      <c r="S3150" s="324"/>
      <c r="T3150" s="317"/>
      <c r="U3150" s="325"/>
      <c r="V3150" s="325"/>
    </row>
    <row r="3151" spans="1:22" ht="15" customHeight="1" x14ac:dyDescent="0.25">
      <c r="A3151" s="129" t="s">
        <v>3741</v>
      </c>
      <c r="B3151" s="126" t="s">
        <v>2087</v>
      </c>
      <c r="C3151" s="127" t="s">
        <v>4026</v>
      </c>
      <c r="D3151" s="127" t="s">
        <v>1223</v>
      </c>
      <c r="E3151" s="127" t="s">
        <v>2462</v>
      </c>
      <c r="F3151" s="128">
        <v>18.299999999999997</v>
      </c>
      <c r="G3151" s="128">
        <v>18.499999999999996</v>
      </c>
      <c r="H3151" s="128">
        <v>14.64</v>
      </c>
      <c r="I3151" s="311"/>
      <c r="J3151" s="319">
        <f>ROUND(SUMIF(Anlagenbewegungsdaten!B:B,A3151,Anlagenbewegungsdaten!C:C),3)</f>
        <v>0</v>
      </c>
      <c r="K3151" s="320">
        <f>ROUND(SUMIF(Anlagenbewegungsdaten!$B:$B,$A3151,Anlagenbewegungsdaten!$D:$D),2)</f>
        <v>0</v>
      </c>
      <c r="L3151" s="321">
        <f t="shared" si="110"/>
        <v>0</v>
      </c>
      <c r="M3151" s="341" t="s">
        <v>4950</v>
      </c>
      <c r="N3151" s="341" t="s">
        <v>4963</v>
      </c>
      <c r="O3151" s="323">
        <f>ROUND(SUMIF(Anlagenbewegungsdaten_AV!B:B,A3151,Anlagenbewegungsdaten_AV!C:C),3)</f>
        <v>0</v>
      </c>
      <c r="P3151" s="320">
        <f>ROUND(SUMIF(Anlagenbewegungsdaten_AV!$B:$B,$A3151,Anlagenbewegungsdaten_AV!$D:$D),2)</f>
        <v>0</v>
      </c>
      <c r="Q3151" s="321">
        <f t="shared" si="111"/>
        <v>0</v>
      </c>
      <c r="S3151" s="324"/>
      <c r="T3151" s="317"/>
      <c r="U3151" s="325"/>
      <c r="V3151" s="325"/>
    </row>
    <row r="3152" spans="1:22" ht="15" customHeight="1" x14ac:dyDescent="0.25">
      <c r="A3152" s="129" t="s">
        <v>3742</v>
      </c>
      <c r="B3152" s="126" t="s">
        <v>2087</v>
      </c>
      <c r="C3152" s="127" t="s">
        <v>4026</v>
      </c>
      <c r="D3152" s="127" t="s">
        <v>1225</v>
      </c>
      <c r="E3152" s="127" t="s">
        <v>2465</v>
      </c>
      <c r="F3152" s="128">
        <v>21.240000000000002</v>
      </c>
      <c r="G3152" s="128">
        <v>21.44</v>
      </c>
      <c r="H3152" s="128">
        <v>16.989999999999998</v>
      </c>
      <c r="I3152" s="311"/>
      <c r="J3152" s="319">
        <f>ROUND(SUMIF(Anlagenbewegungsdaten!B:B,A3152,Anlagenbewegungsdaten!C:C),3)</f>
        <v>0</v>
      </c>
      <c r="K3152" s="320">
        <f>ROUND(SUMIF(Anlagenbewegungsdaten!$B:$B,$A3152,Anlagenbewegungsdaten!$D:$D),2)</f>
        <v>0</v>
      </c>
      <c r="L3152" s="321">
        <f t="shared" si="110"/>
        <v>0</v>
      </c>
      <c r="M3152" s="341" t="s">
        <v>4950</v>
      </c>
      <c r="N3152" s="341" t="s">
        <v>4963</v>
      </c>
      <c r="O3152" s="323">
        <f>ROUND(SUMIF(Anlagenbewegungsdaten_AV!B:B,A3152,Anlagenbewegungsdaten_AV!C:C),3)</f>
        <v>0</v>
      </c>
      <c r="P3152" s="320">
        <f>ROUND(SUMIF(Anlagenbewegungsdaten_AV!$B:$B,$A3152,Anlagenbewegungsdaten_AV!$D:$D),2)</f>
        <v>0</v>
      </c>
      <c r="Q3152" s="321">
        <f t="shared" si="111"/>
        <v>0</v>
      </c>
      <c r="S3152" s="324"/>
      <c r="T3152" s="317"/>
      <c r="U3152" s="325"/>
      <c r="V3152" s="325"/>
    </row>
    <row r="3153" spans="1:22" ht="15" customHeight="1" x14ac:dyDescent="0.25">
      <c r="A3153" s="129" t="s">
        <v>3743</v>
      </c>
      <c r="B3153" s="126" t="s">
        <v>2087</v>
      </c>
      <c r="C3153" s="127" t="s">
        <v>4026</v>
      </c>
      <c r="D3153" s="127" t="s">
        <v>1227</v>
      </c>
      <c r="E3153" s="127" t="s">
        <v>2462</v>
      </c>
      <c r="F3153" s="128">
        <v>18.3</v>
      </c>
      <c r="G3153" s="128">
        <v>18.5</v>
      </c>
      <c r="H3153" s="128">
        <v>14.64</v>
      </c>
      <c r="I3153" s="311"/>
      <c r="J3153" s="319">
        <f>ROUND(SUMIF(Anlagenbewegungsdaten!B:B,A3153,Anlagenbewegungsdaten!C:C),3)</f>
        <v>0</v>
      </c>
      <c r="K3153" s="320">
        <f>ROUND(SUMIF(Anlagenbewegungsdaten!$B:$B,$A3153,Anlagenbewegungsdaten!$D:$D),2)</f>
        <v>0</v>
      </c>
      <c r="L3153" s="321">
        <f t="shared" si="110"/>
        <v>0</v>
      </c>
      <c r="M3153" s="341" t="s">
        <v>4950</v>
      </c>
      <c r="N3153" s="341" t="s">
        <v>4963</v>
      </c>
      <c r="O3153" s="323">
        <f>ROUND(SUMIF(Anlagenbewegungsdaten_AV!B:B,A3153,Anlagenbewegungsdaten_AV!C:C),3)</f>
        <v>0</v>
      </c>
      <c r="P3153" s="320">
        <f>ROUND(SUMIF(Anlagenbewegungsdaten_AV!$B:$B,$A3153,Anlagenbewegungsdaten_AV!$D:$D),2)</f>
        <v>0</v>
      </c>
      <c r="Q3153" s="321">
        <f t="shared" si="111"/>
        <v>0</v>
      </c>
      <c r="S3153" s="324"/>
      <c r="T3153" s="317"/>
      <c r="U3153" s="325"/>
      <c r="V3153" s="325"/>
    </row>
    <row r="3154" spans="1:22" ht="15" customHeight="1" x14ac:dyDescent="0.25">
      <c r="A3154" s="129" t="s">
        <v>3744</v>
      </c>
      <c r="B3154" s="126" t="s">
        <v>2087</v>
      </c>
      <c r="C3154" s="127" t="s">
        <v>4026</v>
      </c>
      <c r="D3154" s="127" t="s">
        <v>1229</v>
      </c>
      <c r="E3154" s="127" t="s">
        <v>2465</v>
      </c>
      <c r="F3154" s="128">
        <v>21.240000000000002</v>
      </c>
      <c r="G3154" s="128">
        <v>21.44</v>
      </c>
      <c r="H3154" s="128">
        <v>16.989999999999998</v>
      </c>
      <c r="I3154" s="311"/>
      <c r="J3154" s="319">
        <f>ROUND(SUMIF(Anlagenbewegungsdaten!B:B,A3154,Anlagenbewegungsdaten!C:C),3)</f>
        <v>0</v>
      </c>
      <c r="K3154" s="320">
        <f>ROUND(SUMIF(Anlagenbewegungsdaten!$B:$B,$A3154,Anlagenbewegungsdaten!$D:$D),2)</f>
        <v>0</v>
      </c>
      <c r="L3154" s="321">
        <f t="shared" si="110"/>
        <v>0</v>
      </c>
      <c r="M3154" s="341" t="s">
        <v>4950</v>
      </c>
      <c r="N3154" s="341" t="s">
        <v>4963</v>
      </c>
      <c r="O3154" s="323">
        <f>ROUND(SUMIF(Anlagenbewegungsdaten_AV!B:B,A3154,Anlagenbewegungsdaten_AV!C:C),3)</f>
        <v>0</v>
      </c>
      <c r="P3154" s="320">
        <f>ROUND(SUMIF(Anlagenbewegungsdaten_AV!$B:$B,$A3154,Anlagenbewegungsdaten_AV!$D:$D),2)</f>
        <v>0</v>
      </c>
      <c r="Q3154" s="321">
        <f t="shared" si="111"/>
        <v>0</v>
      </c>
      <c r="S3154" s="324"/>
      <c r="T3154" s="317"/>
      <c r="U3154" s="325"/>
      <c r="V3154" s="325"/>
    </row>
    <row r="3155" spans="1:22" ht="15" customHeight="1" x14ac:dyDescent="0.25">
      <c r="A3155" s="129" t="s">
        <v>3745</v>
      </c>
      <c r="B3155" s="126" t="s">
        <v>2087</v>
      </c>
      <c r="C3155" s="127" t="s">
        <v>4026</v>
      </c>
      <c r="D3155" s="127" t="s">
        <v>1231</v>
      </c>
      <c r="E3155" s="127" t="s">
        <v>2462</v>
      </c>
      <c r="F3155" s="128">
        <v>19.28</v>
      </c>
      <c r="G3155" s="128">
        <v>19.48</v>
      </c>
      <c r="H3155" s="128">
        <v>15.42</v>
      </c>
      <c r="I3155" s="311"/>
      <c r="J3155" s="319">
        <f>ROUND(SUMIF(Anlagenbewegungsdaten!B:B,A3155,Anlagenbewegungsdaten!C:C),3)</f>
        <v>0</v>
      </c>
      <c r="K3155" s="320">
        <f>ROUND(SUMIF(Anlagenbewegungsdaten!$B:$B,$A3155,Anlagenbewegungsdaten!$D:$D),2)</f>
        <v>0</v>
      </c>
      <c r="L3155" s="321">
        <f t="shared" si="110"/>
        <v>0</v>
      </c>
      <c r="M3155" s="341" t="s">
        <v>4950</v>
      </c>
      <c r="N3155" s="341" t="s">
        <v>4963</v>
      </c>
      <c r="O3155" s="323">
        <f>ROUND(SUMIF(Anlagenbewegungsdaten_AV!B:B,A3155,Anlagenbewegungsdaten_AV!C:C),3)</f>
        <v>0</v>
      </c>
      <c r="P3155" s="320">
        <f>ROUND(SUMIF(Anlagenbewegungsdaten_AV!$B:$B,$A3155,Anlagenbewegungsdaten_AV!$D:$D),2)</f>
        <v>0</v>
      </c>
      <c r="Q3155" s="321">
        <f t="shared" si="111"/>
        <v>0</v>
      </c>
      <c r="S3155" s="324"/>
      <c r="T3155" s="317"/>
      <c r="U3155" s="325"/>
      <c r="V3155" s="325"/>
    </row>
    <row r="3156" spans="1:22" ht="15" customHeight="1" x14ac:dyDescent="0.25">
      <c r="A3156" s="129" t="s">
        <v>3746</v>
      </c>
      <c r="B3156" s="126" t="s">
        <v>2087</v>
      </c>
      <c r="C3156" s="127" t="s">
        <v>4026</v>
      </c>
      <c r="D3156" s="127" t="s">
        <v>1233</v>
      </c>
      <c r="E3156" s="127" t="s">
        <v>2465</v>
      </c>
      <c r="F3156" s="128">
        <v>22.22</v>
      </c>
      <c r="G3156" s="128">
        <v>22.419999999999998</v>
      </c>
      <c r="H3156" s="128">
        <v>17.78</v>
      </c>
      <c r="I3156" s="311"/>
      <c r="J3156" s="319">
        <f>ROUND(SUMIF(Anlagenbewegungsdaten!B:B,A3156,Anlagenbewegungsdaten!C:C),3)</f>
        <v>0</v>
      </c>
      <c r="K3156" s="320">
        <f>ROUND(SUMIF(Anlagenbewegungsdaten!$B:$B,$A3156,Anlagenbewegungsdaten!$D:$D),2)</f>
        <v>0</v>
      </c>
      <c r="L3156" s="321">
        <f t="shared" si="110"/>
        <v>0</v>
      </c>
      <c r="M3156" s="341" t="s">
        <v>4950</v>
      </c>
      <c r="N3156" s="341" t="s">
        <v>4963</v>
      </c>
      <c r="O3156" s="323">
        <f>ROUND(SUMIF(Anlagenbewegungsdaten_AV!B:B,A3156,Anlagenbewegungsdaten_AV!C:C),3)</f>
        <v>0</v>
      </c>
      <c r="P3156" s="320">
        <f>ROUND(SUMIF(Anlagenbewegungsdaten_AV!$B:$B,$A3156,Anlagenbewegungsdaten_AV!$D:$D),2)</f>
        <v>0</v>
      </c>
      <c r="Q3156" s="321">
        <f t="shared" si="111"/>
        <v>0</v>
      </c>
      <c r="S3156" s="324"/>
      <c r="T3156" s="317"/>
      <c r="U3156" s="325"/>
      <c r="V3156" s="325"/>
    </row>
    <row r="3157" spans="1:22" ht="15" customHeight="1" x14ac:dyDescent="0.25">
      <c r="A3157" s="129" t="s">
        <v>3747</v>
      </c>
      <c r="B3157" s="126" t="s">
        <v>2087</v>
      </c>
      <c r="C3157" s="127" t="s">
        <v>4026</v>
      </c>
      <c r="D3157" s="127" t="s">
        <v>1235</v>
      </c>
      <c r="E3157" s="127" t="s">
        <v>2462</v>
      </c>
      <c r="F3157" s="128">
        <v>20.259999999999998</v>
      </c>
      <c r="G3157" s="128">
        <v>20.459999999999997</v>
      </c>
      <c r="H3157" s="128">
        <v>16.21</v>
      </c>
      <c r="I3157" s="311"/>
      <c r="J3157" s="319">
        <f>ROUND(SUMIF(Anlagenbewegungsdaten!B:B,A3157,Anlagenbewegungsdaten!C:C),3)</f>
        <v>0</v>
      </c>
      <c r="K3157" s="320">
        <f>ROUND(SUMIF(Anlagenbewegungsdaten!$B:$B,$A3157,Anlagenbewegungsdaten!$D:$D),2)</f>
        <v>0</v>
      </c>
      <c r="L3157" s="321">
        <f t="shared" si="110"/>
        <v>0</v>
      </c>
      <c r="M3157" s="341" t="s">
        <v>4950</v>
      </c>
      <c r="N3157" s="341" t="s">
        <v>4963</v>
      </c>
      <c r="O3157" s="323">
        <f>ROUND(SUMIF(Anlagenbewegungsdaten_AV!B:B,A3157,Anlagenbewegungsdaten_AV!C:C),3)</f>
        <v>0</v>
      </c>
      <c r="P3157" s="320">
        <f>ROUND(SUMIF(Anlagenbewegungsdaten_AV!$B:$B,$A3157,Anlagenbewegungsdaten_AV!$D:$D),2)</f>
        <v>0</v>
      </c>
      <c r="Q3157" s="321">
        <f t="shared" si="111"/>
        <v>0</v>
      </c>
      <c r="S3157" s="324"/>
      <c r="T3157" s="317"/>
      <c r="U3157" s="325"/>
      <c r="V3157" s="325"/>
    </row>
    <row r="3158" spans="1:22" ht="15" customHeight="1" x14ac:dyDescent="0.25">
      <c r="A3158" s="129" t="s">
        <v>3748</v>
      </c>
      <c r="B3158" s="126" t="s">
        <v>2087</v>
      </c>
      <c r="C3158" s="127" t="s">
        <v>4026</v>
      </c>
      <c r="D3158" s="127" t="s">
        <v>1237</v>
      </c>
      <c r="E3158" s="127" t="s">
        <v>2465</v>
      </c>
      <c r="F3158" s="128">
        <v>23.2</v>
      </c>
      <c r="G3158" s="128">
        <v>23.4</v>
      </c>
      <c r="H3158" s="128">
        <v>18.559999999999999</v>
      </c>
      <c r="I3158" s="311"/>
      <c r="J3158" s="319">
        <f>ROUND(SUMIF(Anlagenbewegungsdaten!B:B,A3158,Anlagenbewegungsdaten!C:C),3)</f>
        <v>0</v>
      </c>
      <c r="K3158" s="320">
        <f>ROUND(SUMIF(Anlagenbewegungsdaten!$B:$B,$A3158,Anlagenbewegungsdaten!$D:$D),2)</f>
        <v>0</v>
      </c>
      <c r="L3158" s="321">
        <f t="shared" si="110"/>
        <v>0</v>
      </c>
      <c r="M3158" s="341" t="s">
        <v>4950</v>
      </c>
      <c r="N3158" s="341" t="s">
        <v>4963</v>
      </c>
      <c r="O3158" s="323">
        <f>ROUND(SUMIF(Anlagenbewegungsdaten_AV!B:B,A3158,Anlagenbewegungsdaten_AV!C:C),3)</f>
        <v>0</v>
      </c>
      <c r="P3158" s="320">
        <f>ROUND(SUMIF(Anlagenbewegungsdaten_AV!$B:$B,$A3158,Anlagenbewegungsdaten_AV!$D:$D),2)</f>
        <v>0</v>
      </c>
      <c r="Q3158" s="321">
        <f t="shared" si="111"/>
        <v>0</v>
      </c>
      <c r="S3158" s="324"/>
      <c r="T3158" s="317"/>
      <c r="U3158" s="325"/>
      <c r="V3158" s="325"/>
    </row>
    <row r="3159" spans="1:22" ht="15" customHeight="1" x14ac:dyDescent="0.25">
      <c r="A3159" s="129" t="s">
        <v>3749</v>
      </c>
      <c r="B3159" s="126" t="s">
        <v>2087</v>
      </c>
      <c r="C3159" s="127" t="s">
        <v>4026</v>
      </c>
      <c r="D3159" s="127" t="s">
        <v>1239</v>
      </c>
      <c r="E3159" s="127" t="s">
        <v>2462</v>
      </c>
      <c r="F3159" s="128">
        <v>21.240000000000002</v>
      </c>
      <c r="G3159" s="128">
        <v>21.44</v>
      </c>
      <c r="H3159" s="128">
        <v>16.989999999999998</v>
      </c>
      <c r="I3159" s="311"/>
      <c r="J3159" s="319">
        <f>ROUND(SUMIF(Anlagenbewegungsdaten!B:B,A3159,Anlagenbewegungsdaten!C:C),3)</f>
        <v>0</v>
      </c>
      <c r="K3159" s="320">
        <f>ROUND(SUMIF(Anlagenbewegungsdaten!$B:$B,$A3159,Anlagenbewegungsdaten!$D:$D),2)</f>
        <v>0</v>
      </c>
      <c r="L3159" s="321">
        <f t="shared" si="110"/>
        <v>0</v>
      </c>
      <c r="M3159" s="341" t="s">
        <v>4950</v>
      </c>
      <c r="N3159" s="341" t="s">
        <v>4963</v>
      </c>
      <c r="O3159" s="323">
        <f>ROUND(SUMIF(Anlagenbewegungsdaten_AV!B:B,A3159,Anlagenbewegungsdaten_AV!C:C),3)</f>
        <v>0</v>
      </c>
      <c r="P3159" s="320">
        <f>ROUND(SUMIF(Anlagenbewegungsdaten_AV!$B:$B,$A3159,Anlagenbewegungsdaten_AV!$D:$D),2)</f>
        <v>0</v>
      </c>
      <c r="Q3159" s="321">
        <f t="shared" si="111"/>
        <v>0</v>
      </c>
      <c r="S3159" s="324"/>
      <c r="T3159" s="317"/>
      <c r="U3159" s="325"/>
      <c r="V3159" s="325"/>
    </row>
    <row r="3160" spans="1:22" ht="15" customHeight="1" x14ac:dyDescent="0.25">
      <c r="A3160" s="129" t="s">
        <v>3750</v>
      </c>
      <c r="B3160" s="126" t="s">
        <v>2087</v>
      </c>
      <c r="C3160" s="127" t="s">
        <v>4026</v>
      </c>
      <c r="D3160" s="127" t="s">
        <v>1241</v>
      </c>
      <c r="E3160" s="127" t="s">
        <v>2465</v>
      </c>
      <c r="F3160" s="128">
        <v>24.18</v>
      </c>
      <c r="G3160" s="128">
        <v>24.38</v>
      </c>
      <c r="H3160" s="128">
        <v>19.34</v>
      </c>
      <c r="I3160" s="311"/>
      <c r="J3160" s="319">
        <f>ROUND(SUMIF(Anlagenbewegungsdaten!B:B,A3160,Anlagenbewegungsdaten!C:C),3)</f>
        <v>0</v>
      </c>
      <c r="K3160" s="320">
        <f>ROUND(SUMIF(Anlagenbewegungsdaten!$B:$B,$A3160,Anlagenbewegungsdaten!$D:$D),2)</f>
        <v>0</v>
      </c>
      <c r="L3160" s="321">
        <f t="shared" si="110"/>
        <v>0</v>
      </c>
      <c r="M3160" s="341" t="s">
        <v>4950</v>
      </c>
      <c r="N3160" s="341" t="s">
        <v>4963</v>
      </c>
      <c r="O3160" s="323">
        <f>ROUND(SUMIF(Anlagenbewegungsdaten_AV!B:B,A3160,Anlagenbewegungsdaten_AV!C:C),3)</f>
        <v>0</v>
      </c>
      <c r="P3160" s="320">
        <f>ROUND(SUMIF(Anlagenbewegungsdaten_AV!$B:$B,$A3160,Anlagenbewegungsdaten_AV!$D:$D),2)</f>
        <v>0</v>
      </c>
      <c r="Q3160" s="321">
        <f t="shared" si="111"/>
        <v>0</v>
      </c>
      <c r="S3160" s="324"/>
      <c r="T3160" s="317"/>
      <c r="U3160" s="325"/>
      <c r="V3160" s="325"/>
    </row>
    <row r="3161" spans="1:22" ht="15" customHeight="1" x14ac:dyDescent="0.25">
      <c r="A3161" s="129" t="s">
        <v>3751</v>
      </c>
      <c r="B3161" s="126" t="s">
        <v>2087</v>
      </c>
      <c r="C3161" s="127" t="s">
        <v>4026</v>
      </c>
      <c r="D3161" s="127" t="s">
        <v>1243</v>
      </c>
      <c r="E3161" s="127" t="s">
        <v>2462</v>
      </c>
      <c r="F3161" s="128">
        <v>22.22</v>
      </c>
      <c r="G3161" s="128">
        <v>22.419999999999998</v>
      </c>
      <c r="H3161" s="128">
        <v>17.78</v>
      </c>
      <c r="I3161" s="311"/>
      <c r="J3161" s="319">
        <f>ROUND(SUMIF(Anlagenbewegungsdaten!B:B,A3161,Anlagenbewegungsdaten!C:C),3)</f>
        <v>446630.68300000002</v>
      </c>
      <c r="K3161" s="320">
        <f>ROUND(SUMIF(Anlagenbewegungsdaten!$B:$B,$A3161,Anlagenbewegungsdaten!$D:$D),2)</f>
        <v>99241.34</v>
      </c>
      <c r="L3161" s="321">
        <f t="shared" si="110"/>
        <v>-5.0095080439405137E-7</v>
      </c>
      <c r="M3161" s="341" t="s">
        <v>4950</v>
      </c>
      <c r="N3161" s="341" t="s">
        <v>4963</v>
      </c>
      <c r="O3161" s="323">
        <f>ROUND(SUMIF(Anlagenbewegungsdaten_AV!B:B,A3161,Anlagenbewegungsdaten_AV!C:C),3)</f>
        <v>0</v>
      </c>
      <c r="P3161" s="320">
        <f>ROUND(SUMIF(Anlagenbewegungsdaten_AV!$B:$B,$A3161,Anlagenbewegungsdaten_AV!$D:$D),2)</f>
        <v>0</v>
      </c>
      <c r="Q3161" s="321">
        <f t="shared" si="111"/>
        <v>0</v>
      </c>
      <c r="S3161" s="324"/>
      <c r="T3161" s="317"/>
      <c r="U3161" s="325"/>
      <c r="V3161" s="325"/>
    </row>
    <row r="3162" spans="1:22" ht="15" customHeight="1" x14ac:dyDescent="0.25">
      <c r="A3162" s="129" t="s">
        <v>3752</v>
      </c>
      <c r="B3162" s="126" t="s">
        <v>2087</v>
      </c>
      <c r="C3162" s="127" t="s">
        <v>4026</v>
      </c>
      <c r="D3162" s="127" t="s">
        <v>1245</v>
      </c>
      <c r="E3162" s="127" t="s">
        <v>2465</v>
      </c>
      <c r="F3162" s="128">
        <v>25.16</v>
      </c>
      <c r="G3162" s="128">
        <v>25.36</v>
      </c>
      <c r="H3162" s="128">
        <v>20.13</v>
      </c>
      <c r="I3162" s="311"/>
      <c r="J3162" s="319">
        <f>ROUND(SUMIF(Anlagenbewegungsdaten!B:B,A3162,Anlagenbewegungsdaten!C:C),3)</f>
        <v>215613.758</v>
      </c>
      <c r="K3162" s="320">
        <f>ROUND(SUMIF(Anlagenbewegungsdaten!$B:$B,$A3162,Anlagenbewegungsdaten!$D:$D),2)</f>
        <v>54248.43</v>
      </c>
      <c r="L3162" s="321">
        <f t="shared" si="110"/>
        <v>-3.9362979826762512E-6</v>
      </c>
      <c r="M3162" s="341" t="s">
        <v>4950</v>
      </c>
      <c r="N3162" s="341" t="s">
        <v>4963</v>
      </c>
      <c r="O3162" s="323">
        <f>ROUND(SUMIF(Anlagenbewegungsdaten_AV!B:B,A3162,Anlagenbewegungsdaten_AV!C:C),3)</f>
        <v>0</v>
      </c>
      <c r="P3162" s="320">
        <f>ROUND(SUMIF(Anlagenbewegungsdaten_AV!$B:$B,$A3162,Anlagenbewegungsdaten_AV!$D:$D),2)</f>
        <v>0</v>
      </c>
      <c r="Q3162" s="321">
        <f t="shared" si="111"/>
        <v>0</v>
      </c>
      <c r="S3162" s="324"/>
      <c r="T3162" s="317"/>
      <c r="U3162" s="325"/>
      <c r="V3162" s="325"/>
    </row>
    <row r="3163" spans="1:22" ht="15" customHeight="1" x14ac:dyDescent="0.25">
      <c r="A3163" s="129" t="s">
        <v>3753</v>
      </c>
      <c r="B3163" s="126" t="s">
        <v>2087</v>
      </c>
      <c r="C3163" s="127" t="s">
        <v>4026</v>
      </c>
      <c r="D3163" s="127" t="s">
        <v>1247</v>
      </c>
      <c r="E3163" s="127" t="s">
        <v>2462</v>
      </c>
      <c r="F3163" s="128">
        <v>23.200000000000003</v>
      </c>
      <c r="G3163" s="128">
        <v>23.400000000000002</v>
      </c>
      <c r="H3163" s="128">
        <v>18.559999999999999</v>
      </c>
      <c r="I3163" s="311"/>
      <c r="J3163" s="319">
        <f>ROUND(SUMIF(Anlagenbewegungsdaten!B:B,A3163,Anlagenbewegungsdaten!C:C),3)</f>
        <v>0</v>
      </c>
      <c r="K3163" s="320">
        <f>ROUND(SUMIF(Anlagenbewegungsdaten!$B:$B,$A3163,Anlagenbewegungsdaten!$D:$D),2)</f>
        <v>0</v>
      </c>
      <c r="L3163" s="321">
        <f t="shared" si="110"/>
        <v>0</v>
      </c>
      <c r="M3163" s="341" t="s">
        <v>4950</v>
      </c>
      <c r="N3163" s="341" t="s">
        <v>4963</v>
      </c>
      <c r="O3163" s="323">
        <f>ROUND(SUMIF(Anlagenbewegungsdaten_AV!B:B,A3163,Anlagenbewegungsdaten_AV!C:C),3)</f>
        <v>0</v>
      </c>
      <c r="P3163" s="320">
        <f>ROUND(SUMIF(Anlagenbewegungsdaten_AV!$B:$B,$A3163,Anlagenbewegungsdaten_AV!$D:$D),2)</f>
        <v>0</v>
      </c>
      <c r="Q3163" s="321">
        <f t="shared" si="111"/>
        <v>0</v>
      </c>
      <c r="S3163" s="324"/>
      <c r="T3163" s="317"/>
      <c r="U3163" s="325"/>
      <c r="V3163" s="325"/>
    </row>
    <row r="3164" spans="1:22" ht="15" customHeight="1" x14ac:dyDescent="0.25">
      <c r="A3164" s="129" t="s">
        <v>3754</v>
      </c>
      <c r="B3164" s="126" t="s">
        <v>2087</v>
      </c>
      <c r="C3164" s="127" t="s">
        <v>4026</v>
      </c>
      <c r="D3164" s="127" t="s">
        <v>1249</v>
      </c>
      <c r="E3164" s="127" t="s">
        <v>2465</v>
      </c>
      <c r="F3164" s="128">
        <v>26.14</v>
      </c>
      <c r="G3164" s="128">
        <v>26.34</v>
      </c>
      <c r="H3164" s="128">
        <v>20.91</v>
      </c>
      <c r="I3164" s="311"/>
      <c r="J3164" s="319">
        <f>ROUND(SUMIF(Anlagenbewegungsdaten!B:B,A3164,Anlagenbewegungsdaten!C:C),3)</f>
        <v>0</v>
      </c>
      <c r="K3164" s="320">
        <f>ROUND(SUMIF(Anlagenbewegungsdaten!$B:$B,$A3164,Anlagenbewegungsdaten!$D:$D),2)</f>
        <v>0</v>
      </c>
      <c r="L3164" s="321">
        <f t="shared" si="110"/>
        <v>0</v>
      </c>
      <c r="M3164" s="341" t="s">
        <v>4950</v>
      </c>
      <c r="N3164" s="341" t="s">
        <v>4963</v>
      </c>
      <c r="O3164" s="323">
        <f>ROUND(SUMIF(Anlagenbewegungsdaten_AV!B:B,A3164,Anlagenbewegungsdaten_AV!C:C),3)</f>
        <v>0</v>
      </c>
      <c r="P3164" s="320">
        <f>ROUND(SUMIF(Anlagenbewegungsdaten_AV!$B:$B,$A3164,Anlagenbewegungsdaten_AV!$D:$D),2)</f>
        <v>0</v>
      </c>
      <c r="Q3164" s="321">
        <f t="shared" si="111"/>
        <v>0</v>
      </c>
      <c r="S3164" s="324"/>
      <c r="T3164" s="317"/>
      <c r="U3164" s="325"/>
      <c r="V3164" s="325"/>
    </row>
    <row r="3165" spans="1:22" ht="15" customHeight="1" x14ac:dyDescent="0.25">
      <c r="A3165" s="129" t="s">
        <v>3755</v>
      </c>
      <c r="B3165" s="126" t="s">
        <v>2087</v>
      </c>
      <c r="C3165" s="127" t="s">
        <v>4026</v>
      </c>
      <c r="D3165" s="127" t="s">
        <v>1251</v>
      </c>
      <c r="E3165" s="127" t="s">
        <v>2462</v>
      </c>
      <c r="F3165" s="128">
        <v>24.18</v>
      </c>
      <c r="G3165" s="128">
        <v>24.38</v>
      </c>
      <c r="H3165" s="128">
        <v>19.34</v>
      </c>
      <c r="I3165" s="311"/>
      <c r="J3165" s="319">
        <f>ROUND(SUMIF(Anlagenbewegungsdaten!B:B,A3165,Anlagenbewegungsdaten!C:C),3)</f>
        <v>0</v>
      </c>
      <c r="K3165" s="320">
        <f>ROUND(SUMIF(Anlagenbewegungsdaten!$B:$B,$A3165,Anlagenbewegungsdaten!$D:$D),2)</f>
        <v>0</v>
      </c>
      <c r="L3165" s="321">
        <f t="shared" si="110"/>
        <v>0</v>
      </c>
      <c r="M3165" s="341" t="s">
        <v>4950</v>
      </c>
      <c r="N3165" s="341" t="s">
        <v>4963</v>
      </c>
      <c r="O3165" s="323">
        <f>ROUND(SUMIF(Anlagenbewegungsdaten_AV!B:B,A3165,Anlagenbewegungsdaten_AV!C:C),3)</f>
        <v>0</v>
      </c>
      <c r="P3165" s="320">
        <f>ROUND(SUMIF(Anlagenbewegungsdaten_AV!$B:$B,$A3165,Anlagenbewegungsdaten_AV!$D:$D),2)</f>
        <v>0</v>
      </c>
      <c r="Q3165" s="321">
        <f t="shared" si="111"/>
        <v>0</v>
      </c>
      <c r="S3165" s="324"/>
      <c r="T3165" s="317"/>
      <c r="U3165" s="325"/>
      <c r="V3165" s="325"/>
    </row>
    <row r="3166" spans="1:22" ht="15" customHeight="1" x14ac:dyDescent="0.25">
      <c r="A3166" s="129" t="s">
        <v>3756</v>
      </c>
      <c r="B3166" s="126" t="s">
        <v>2087</v>
      </c>
      <c r="C3166" s="127" t="s">
        <v>4026</v>
      </c>
      <c r="D3166" s="127" t="s">
        <v>1253</v>
      </c>
      <c r="E3166" s="127" t="s">
        <v>2465</v>
      </c>
      <c r="F3166" s="128">
        <v>27.12</v>
      </c>
      <c r="G3166" s="128">
        <v>27.32</v>
      </c>
      <c r="H3166" s="128">
        <v>21.7</v>
      </c>
      <c r="I3166" s="311"/>
      <c r="J3166" s="319">
        <f>ROUND(SUMIF(Anlagenbewegungsdaten!B:B,A3166,Anlagenbewegungsdaten!C:C),3)</f>
        <v>0</v>
      </c>
      <c r="K3166" s="320">
        <f>ROUND(SUMIF(Anlagenbewegungsdaten!$B:$B,$A3166,Anlagenbewegungsdaten!$D:$D),2)</f>
        <v>0</v>
      </c>
      <c r="L3166" s="321">
        <f t="shared" si="110"/>
        <v>0</v>
      </c>
      <c r="M3166" s="341" t="s">
        <v>4950</v>
      </c>
      <c r="N3166" s="341" t="s">
        <v>4963</v>
      </c>
      <c r="O3166" s="323">
        <f>ROUND(SUMIF(Anlagenbewegungsdaten_AV!B:B,A3166,Anlagenbewegungsdaten_AV!C:C),3)</f>
        <v>0</v>
      </c>
      <c r="P3166" s="320">
        <f>ROUND(SUMIF(Anlagenbewegungsdaten_AV!$B:$B,$A3166,Anlagenbewegungsdaten_AV!$D:$D),2)</f>
        <v>0</v>
      </c>
      <c r="Q3166" s="321">
        <f t="shared" si="111"/>
        <v>0</v>
      </c>
      <c r="S3166" s="324"/>
      <c r="T3166" s="317"/>
      <c r="U3166" s="325"/>
      <c r="V3166" s="325"/>
    </row>
    <row r="3167" spans="1:22" ht="15" customHeight="1" x14ac:dyDescent="0.25">
      <c r="A3167" s="129" t="s">
        <v>3757</v>
      </c>
      <c r="B3167" s="126" t="s">
        <v>2087</v>
      </c>
      <c r="C3167" s="127" t="s">
        <v>4026</v>
      </c>
      <c r="D3167" s="127" t="s">
        <v>1255</v>
      </c>
      <c r="E3167" s="127" t="s">
        <v>2462</v>
      </c>
      <c r="F3167" s="128">
        <v>25.160000000000004</v>
      </c>
      <c r="G3167" s="128">
        <v>25.360000000000003</v>
      </c>
      <c r="H3167" s="128">
        <v>20.13</v>
      </c>
      <c r="I3167" s="311"/>
      <c r="J3167" s="319">
        <f>ROUND(SUMIF(Anlagenbewegungsdaten!B:B,A3167,Anlagenbewegungsdaten!C:C),3)</f>
        <v>0</v>
      </c>
      <c r="K3167" s="320">
        <f>ROUND(SUMIF(Anlagenbewegungsdaten!$B:$B,$A3167,Anlagenbewegungsdaten!$D:$D),2)</f>
        <v>0</v>
      </c>
      <c r="L3167" s="321">
        <f t="shared" si="110"/>
        <v>0</v>
      </c>
      <c r="M3167" s="341" t="s">
        <v>4950</v>
      </c>
      <c r="N3167" s="341" t="s">
        <v>4963</v>
      </c>
      <c r="O3167" s="323">
        <f>ROUND(SUMIF(Anlagenbewegungsdaten_AV!B:B,A3167,Anlagenbewegungsdaten_AV!C:C),3)</f>
        <v>0</v>
      </c>
      <c r="P3167" s="320">
        <f>ROUND(SUMIF(Anlagenbewegungsdaten_AV!$B:$B,$A3167,Anlagenbewegungsdaten_AV!$D:$D),2)</f>
        <v>0</v>
      </c>
      <c r="Q3167" s="321">
        <f t="shared" si="111"/>
        <v>0</v>
      </c>
      <c r="S3167" s="324"/>
      <c r="T3167" s="317"/>
      <c r="U3167" s="325"/>
      <c r="V3167" s="325"/>
    </row>
    <row r="3168" spans="1:22" ht="15" customHeight="1" x14ac:dyDescent="0.25">
      <c r="A3168" s="129" t="s">
        <v>3758</v>
      </c>
      <c r="B3168" s="126" t="s">
        <v>2087</v>
      </c>
      <c r="C3168" s="127" t="s">
        <v>4026</v>
      </c>
      <c r="D3168" s="127" t="s">
        <v>1257</v>
      </c>
      <c r="E3168" s="127" t="s">
        <v>2465</v>
      </c>
      <c r="F3168" s="128">
        <v>28.1</v>
      </c>
      <c r="G3168" s="128">
        <v>28.3</v>
      </c>
      <c r="H3168" s="128">
        <v>22.48</v>
      </c>
      <c r="I3168" s="311"/>
      <c r="J3168" s="319">
        <f>ROUND(SUMIF(Anlagenbewegungsdaten!B:B,A3168,Anlagenbewegungsdaten!C:C),3)</f>
        <v>0</v>
      </c>
      <c r="K3168" s="320">
        <f>ROUND(SUMIF(Anlagenbewegungsdaten!$B:$B,$A3168,Anlagenbewegungsdaten!$D:$D),2)</f>
        <v>0</v>
      </c>
      <c r="L3168" s="321">
        <f t="shared" si="110"/>
        <v>0</v>
      </c>
      <c r="M3168" s="341" t="s">
        <v>4950</v>
      </c>
      <c r="N3168" s="341" t="s">
        <v>4963</v>
      </c>
      <c r="O3168" s="323">
        <f>ROUND(SUMIF(Anlagenbewegungsdaten_AV!B:B,A3168,Anlagenbewegungsdaten_AV!C:C),3)</f>
        <v>0</v>
      </c>
      <c r="P3168" s="320">
        <f>ROUND(SUMIF(Anlagenbewegungsdaten_AV!$B:$B,$A3168,Anlagenbewegungsdaten_AV!$D:$D),2)</f>
        <v>0</v>
      </c>
      <c r="Q3168" s="321">
        <f t="shared" si="111"/>
        <v>0</v>
      </c>
      <c r="S3168" s="324"/>
      <c r="T3168" s="317"/>
      <c r="U3168" s="325"/>
      <c r="V3168" s="325"/>
    </row>
    <row r="3169" spans="1:22" ht="15" customHeight="1" x14ac:dyDescent="0.25">
      <c r="A3169" s="129" t="s">
        <v>3759</v>
      </c>
      <c r="B3169" s="126" t="s">
        <v>2087</v>
      </c>
      <c r="C3169" s="127" t="s">
        <v>4026</v>
      </c>
      <c r="D3169" s="127" t="s">
        <v>1259</v>
      </c>
      <c r="E3169" s="127" t="s">
        <v>2462</v>
      </c>
      <c r="F3169" s="128">
        <v>13.399999999999999</v>
      </c>
      <c r="G3169" s="128">
        <v>13.599999999999998</v>
      </c>
      <c r="H3169" s="128">
        <v>10.72</v>
      </c>
      <c r="I3169" s="311"/>
      <c r="J3169" s="319">
        <f>ROUND(SUMIF(Anlagenbewegungsdaten!B:B,A3169,Anlagenbewegungsdaten!C:C),3)</f>
        <v>0</v>
      </c>
      <c r="K3169" s="320">
        <f>ROUND(SUMIF(Anlagenbewegungsdaten!$B:$B,$A3169,Anlagenbewegungsdaten!$D:$D),2)</f>
        <v>0</v>
      </c>
      <c r="L3169" s="321">
        <f t="shared" si="110"/>
        <v>0</v>
      </c>
      <c r="M3169" s="341" t="s">
        <v>4950</v>
      </c>
      <c r="N3169" s="341" t="s">
        <v>4963</v>
      </c>
      <c r="O3169" s="323">
        <f>ROUND(SUMIF(Anlagenbewegungsdaten_AV!B:B,A3169,Anlagenbewegungsdaten_AV!C:C),3)</f>
        <v>0</v>
      </c>
      <c r="P3169" s="320">
        <f>ROUND(SUMIF(Anlagenbewegungsdaten_AV!$B:$B,$A3169,Anlagenbewegungsdaten_AV!$D:$D),2)</f>
        <v>0</v>
      </c>
      <c r="Q3169" s="321">
        <f t="shared" si="111"/>
        <v>0</v>
      </c>
      <c r="S3169" s="324"/>
      <c r="T3169" s="317"/>
      <c r="U3169" s="325"/>
      <c r="V3169" s="325"/>
    </row>
    <row r="3170" spans="1:22" ht="15" customHeight="1" x14ac:dyDescent="0.25">
      <c r="A3170" s="129" t="s">
        <v>3760</v>
      </c>
      <c r="B3170" s="126" t="s">
        <v>2087</v>
      </c>
      <c r="C3170" s="127" t="s">
        <v>4026</v>
      </c>
      <c r="D3170" s="127" t="s">
        <v>1261</v>
      </c>
      <c r="E3170" s="127" t="s">
        <v>2465</v>
      </c>
      <c r="F3170" s="128">
        <v>16.34</v>
      </c>
      <c r="G3170" s="128">
        <v>16.54</v>
      </c>
      <c r="H3170" s="128">
        <v>13.07</v>
      </c>
      <c r="I3170" s="311"/>
      <c r="J3170" s="319">
        <f>ROUND(SUMIF(Anlagenbewegungsdaten!B:B,A3170,Anlagenbewegungsdaten!C:C),3)</f>
        <v>0</v>
      </c>
      <c r="K3170" s="320">
        <f>ROUND(SUMIF(Anlagenbewegungsdaten!$B:$B,$A3170,Anlagenbewegungsdaten!$D:$D),2)</f>
        <v>0</v>
      </c>
      <c r="L3170" s="321">
        <f t="shared" si="110"/>
        <v>0</v>
      </c>
      <c r="M3170" s="341" t="s">
        <v>4950</v>
      </c>
      <c r="N3170" s="341" t="s">
        <v>4963</v>
      </c>
      <c r="O3170" s="323">
        <f>ROUND(SUMIF(Anlagenbewegungsdaten_AV!B:B,A3170,Anlagenbewegungsdaten_AV!C:C),3)</f>
        <v>0</v>
      </c>
      <c r="P3170" s="320">
        <f>ROUND(SUMIF(Anlagenbewegungsdaten_AV!$B:$B,$A3170,Anlagenbewegungsdaten_AV!$D:$D),2)</f>
        <v>0</v>
      </c>
      <c r="Q3170" s="321">
        <f t="shared" si="111"/>
        <v>0</v>
      </c>
      <c r="S3170" s="324"/>
      <c r="T3170" s="317"/>
      <c r="U3170" s="325"/>
      <c r="V3170" s="325"/>
    </row>
    <row r="3171" spans="1:22" ht="15" customHeight="1" x14ac:dyDescent="0.25">
      <c r="A3171" s="129" t="s">
        <v>3761</v>
      </c>
      <c r="B3171" s="126" t="s">
        <v>2087</v>
      </c>
      <c r="C3171" s="127" t="s">
        <v>4026</v>
      </c>
      <c r="D3171" s="127" t="s">
        <v>1263</v>
      </c>
      <c r="E3171" s="127" t="s">
        <v>2462</v>
      </c>
      <c r="F3171" s="128">
        <v>14.379999999999999</v>
      </c>
      <c r="G3171" s="128">
        <v>14.579999999999998</v>
      </c>
      <c r="H3171" s="128">
        <v>11.5</v>
      </c>
      <c r="I3171" s="311"/>
      <c r="J3171" s="319">
        <f>ROUND(SUMIF(Anlagenbewegungsdaten!B:B,A3171,Anlagenbewegungsdaten!C:C),3)</f>
        <v>0</v>
      </c>
      <c r="K3171" s="320">
        <f>ROUND(SUMIF(Anlagenbewegungsdaten!$B:$B,$A3171,Anlagenbewegungsdaten!$D:$D),2)</f>
        <v>0</v>
      </c>
      <c r="L3171" s="321">
        <f t="shared" si="110"/>
        <v>0</v>
      </c>
      <c r="M3171" s="341" t="s">
        <v>4950</v>
      </c>
      <c r="N3171" s="341" t="s">
        <v>4963</v>
      </c>
      <c r="O3171" s="323">
        <f>ROUND(SUMIF(Anlagenbewegungsdaten_AV!B:B,A3171,Anlagenbewegungsdaten_AV!C:C),3)</f>
        <v>0</v>
      </c>
      <c r="P3171" s="320">
        <f>ROUND(SUMIF(Anlagenbewegungsdaten_AV!$B:$B,$A3171,Anlagenbewegungsdaten_AV!$D:$D),2)</f>
        <v>0</v>
      </c>
      <c r="Q3171" s="321">
        <f t="shared" si="111"/>
        <v>0</v>
      </c>
      <c r="S3171" s="324"/>
      <c r="T3171" s="317"/>
      <c r="U3171" s="325"/>
      <c r="V3171" s="325"/>
    </row>
    <row r="3172" spans="1:22" ht="15" customHeight="1" x14ac:dyDescent="0.25">
      <c r="A3172" s="129" t="s">
        <v>3762</v>
      </c>
      <c r="B3172" s="126" t="s">
        <v>2087</v>
      </c>
      <c r="C3172" s="127" t="s">
        <v>4026</v>
      </c>
      <c r="D3172" s="127" t="s">
        <v>1265</v>
      </c>
      <c r="E3172" s="127" t="s">
        <v>2465</v>
      </c>
      <c r="F3172" s="128">
        <v>17.32</v>
      </c>
      <c r="G3172" s="128">
        <v>17.52</v>
      </c>
      <c r="H3172" s="128">
        <v>13.86</v>
      </c>
      <c r="I3172" s="311"/>
      <c r="J3172" s="319">
        <f>ROUND(SUMIF(Anlagenbewegungsdaten!B:B,A3172,Anlagenbewegungsdaten!C:C),3)</f>
        <v>0</v>
      </c>
      <c r="K3172" s="320">
        <f>ROUND(SUMIF(Anlagenbewegungsdaten!$B:$B,$A3172,Anlagenbewegungsdaten!$D:$D),2)</f>
        <v>0</v>
      </c>
      <c r="L3172" s="321">
        <f t="shared" si="110"/>
        <v>0</v>
      </c>
      <c r="M3172" s="341" t="s">
        <v>4950</v>
      </c>
      <c r="N3172" s="341" t="s">
        <v>4963</v>
      </c>
      <c r="O3172" s="323">
        <f>ROUND(SUMIF(Anlagenbewegungsdaten_AV!B:B,A3172,Anlagenbewegungsdaten_AV!C:C),3)</f>
        <v>0</v>
      </c>
      <c r="P3172" s="320">
        <f>ROUND(SUMIF(Anlagenbewegungsdaten_AV!$B:$B,$A3172,Anlagenbewegungsdaten_AV!$D:$D),2)</f>
        <v>0</v>
      </c>
      <c r="Q3172" s="321">
        <f t="shared" si="111"/>
        <v>0</v>
      </c>
      <c r="S3172" s="324"/>
      <c r="T3172" s="317"/>
      <c r="U3172" s="325"/>
      <c r="V3172" s="325"/>
    </row>
    <row r="3173" spans="1:22" ht="15" customHeight="1" x14ac:dyDescent="0.25">
      <c r="A3173" s="129" t="s">
        <v>3763</v>
      </c>
      <c r="B3173" s="126" t="s">
        <v>2087</v>
      </c>
      <c r="C3173" s="127" t="s">
        <v>4026</v>
      </c>
      <c r="D3173" s="127" t="s">
        <v>1267</v>
      </c>
      <c r="E3173" s="127" t="s">
        <v>2462</v>
      </c>
      <c r="F3173" s="128">
        <v>19.28</v>
      </c>
      <c r="G3173" s="128">
        <v>19.48</v>
      </c>
      <c r="H3173" s="128">
        <v>15.42</v>
      </c>
      <c r="I3173" s="311"/>
      <c r="J3173" s="319">
        <f>ROUND(SUMIF(Anlagenbewegungsdaten!B:B,A3173,Anlagenbewegungsdaten!C:C),3)</f>
        <v>0</v>
      </c>
      <c r="K3173" s="320">
        <f>ROUND(SUMIF(Anlagenbewegungsdaten!$B:$B,$A3173,Anlagenbewegungsdaten!$D:$D),2)</f>
        <v>0</v>
      </c>
      <c r="L3173" s="321">
        <f t="shared" si="110"/>
        <v>0</v>
      </c>
      <c r="M3173" s="341" t="s">
        <v>4950</v>
      </c>
      <c r="N3173" s="341" t="s">
        <v>4963</v>
      </c>
      <c r="O3173" s="323">
        <f>ROUND(SUMIF(Anlagenbewegungsdaten_AV!B:B,A3173,Anlagenbewegungsdaten_AV!C:C),3)</f>
        <v>0</v>
      </c>
      <c r="P3173" s="320">
        <f>ROUND(SUMIF(Anlagenbewegungsdaten_AV!$B:$B,$A3173,Anlagenbewegungsdaten_AV!$D:$D),2)</f>
        <v>0</v>
      </c>
      <c r="Q3173" s="321">
        <f t="shared" si="111"/>
        <v>0</v>
      </c>
      <c r="S3173" s="324"/>
      <c r="T3173" s="317"/>
      <c r="U3173" s="325"/>
      <c r="V3173" s="325"/>
    </row>
    <row r="3174" spans="1:22" ht="15" customHeight="1" x14ac:dyDescent="0.25">
      <c r="A3174" s="129" t="s">
        <v>3764</v>
      </c>
      <c r="B3174" s="126" t="s">
        <v>2087</v>
      </c>
      <c r="C3174" s="127" t="s">
        <v>4026</v>
      </c>
      <c r="D3174" s="127" t="s">
        <v>1269</v>
      </c>
      <c r="E3174" s="127" t="s">
        <v>2465</v>
      </c>
      <c r="F3174" s="128">
        <v>22.22</v>
      </c>
      <c r="G3174" s="128">
        <v>22.419999999999998</v>
      </c>
      <c r="H3174" s="128">
        <v>17.78</v>
      </c>
      <c r="I3174" s="311"/>
      <c r="J3174" s="319">
        <f>ROUND(SUMIF(Anlagenbewegungsdaten!B:B,A3174,Anlagenbewegungsdaten!C:C),3)</f>
        <v>0</v>
      </c>
      <c r="K3174" s="320">
        <f>ROUND(SUMIF(Anlagenbewegungsdaten!$B:$B,$A3174,Anlagenbewegungsdaten!$D:$D),2)</f>
        <v>0</v>
      </c>
      <c r="L3174" s="321">
        <f t="shared" si="110"/>
        <v>0</v>
      </c>
      <c r="M3174" s="341" t="s">
        <v>4950</v>
      </c>
      <c r="N3174" s="341" t="s">
        <v>4963</v>
      </c>
      <c r="O3174" s="323">
        <f>ROUND(SUMIF(Anlagenbewegungsdaten_AV!B:B,A3174,Anlagenbewegungsdaten_AV!C:C),3)</f>
        <v>0</v>
      </c>
      <c r="P3174" s="320">
        <f>ROUND(SUMIF(Anlagenbewegungsdaten_AV!$B:$B,$A3174,Anlagenbewegungsdaten_AV!$D:$D),2)</f>
        <v>0</v>
      </c>
      <c r="Q3174" s="321">
        <f t="shared" si="111"/>
        <v>0</v>
      </c>
      <c r="S3174" s="324"/>
      <c r="T3174" s="317"/>
      <c r="U3174" s="325"/>
      <c r="V3174" s="325"/>
    </row>
    <row r="3175" spans="1:22" ht="15" customHeight="1" x14ac:dyDescent="0.25">
      <c r="A3175" s="129" t="s">
        <v>3765</v>
      </c>
      <c r="B3175" s="126" t="s">
        <v>2087</v>
      </c>
      <c r="C3175" s="127" t="s">
        <v>4026</v>
      </c>
      <c r="D3175" s="127" t="s">
        <v>1271</v>
      </c>
      <c r="E3175" s="127" t="s">
        <v>2462</v>
      </c>
      <c r="F3175" s="128">
        <v>20.259999999999998</v>
      </c>
      <c r="G3175" s="128">
        <v>20.459999999999997</v>
      </c>
      <c r="H3175" s="128">
        <v>16.21</v>
      </c>
      <c r="I3175" s="311"/>
      <c r="J3175" s="319">
        <f>ROUND(SUMIF(Anlagenbewegungsdaten!B:B,A3175,Anlagenbewegungsdaten!C:C),3)</f>
        <v>0</v>
      </c>
      <c r="K3175" s="320">
        <f>ROUND(SUMIF(Anlagenbewegungsdaten!$B:$B,$A3175,Anlagenbewegungsdaten!$D:$D),2)</f>
        <v>0</v>
      </c>
      <c r="L3175" s="321">
        <f t="shared" si="110"/>
        <v>0</v>
      </c>
      <c r="M3175" s="341" t="s">
        <v>4950</v>
      </c>
      <c r="N3175" s="341" t="s">
        <v>4963</v>
      </c>
      <c r="O3175" s="323">
        <f>ROUND(SUMIF(Anlagenbewegungsdaten_AV!B:B,A3175,Anlagenbewegungsdaten_AV!C:C),3)</f>
        <v>0</v>
      </c>
      <c r="P3175" s="320">
        <f>ROUND(SUMIF(Anlagenbewegungsdaten_AV!$B:$B,$A3175,Anlagenbewegungsdaten_AV!$D:$D),2)</f>
        <v>0</v>
      </c>
      <c r="Q3175" s="321">
        <f t="shared" si="111"/>
        <v>0</v>
      </c>
      <c r="S3175" s="324"/>
      <c r="T3175" s="317"/>
      <c r="U3175" s="325"/>
      <c r="V3175" s="325"/>
    </row>
    <row r="3176" spans="1:22" ht="15" customHeight="1" x14ac:dyDescent="0.25">
      <c r="A3176" s="129" t="s">
        <v>3766</v>
      </c>
      <c r="B3176" s="126" t="s">
        <v>2087</v>
      </c>
      <c r="C3176" s="127" t="s">
        <v>4026</v>
      </c>
      <c r="D3176" s="127" t="s">
        <v>1273</v>
      </c>
      <c r="E3176" s="127" t="s">
        <v>2465</v>
      </c>
      <c r="F3176" s="128">
        <v>23.200000000000003</v>
      </c>
      <c r="G3176" s="128">
        <v>23.400000000000002</v>
      </c>
      <c r="H3176" s="128">
        <v>18.559999999999999</v>
      </c>
      <c r="I3176" s="311"/>
      <c r="J3176" s="319">
        <f>ROUND(SUMIF(Anlagenbewegungsdaten!B:B,A3176,Anlagenbewegungsdaten!C:C),3)</f>
        <v>0</v>
      </c>
      <c r="K3176" s="320">
        <f>ROUND(SUMIF(Anlagenbewegungsdaten!$B:$B,$A3176,Anlagenbewegungsdaten!$D:$D),2)</f>
        <v>0</v>
      </c>
      <c r="L3176" s="321">
        <f t="shared" si="110"/>
        <v>0</v>
      </c>
      <c r="M3176" s="341" t="s">
        <v>4950</v>
      </c>
      <c r="N3176" s="341" t="s">
        <v>4963</v>
      </c>
      <c r="O3176" s="323">
        <f>ROUND(SUMIF(Anlagenbewegungsdaten_AV!B:B,A3176,Anlagenbewegungsdaten_AV!C:C),3)</f>
        <v>0</v>
      </c>
      <c r="P3176" s="320">
        <f>ROUND(SUMIF(Anlagenbewegungsdaten_AV!$B:$B,$A3176,Anlagenbewegungsdaten_AV!$D:$D),2)</f>
        <v>0</v>
      </c>
      <c r="Q3176" s="321">
        <f t="shared" si="111"/>
        <v>0</v>
      </c>
      <c r="S3176" s="324"/>
      <c r="T3176" s="317"/>
      <c r="U3176" s="325"/>
      <c r="V3176" s="325"/>
    </row>
    <row r="3177" spans="1:22" ht="15" customHeight="1" x14ac:dyDescent="0.25">
      <c r="A3177" s="129" t="s">
        <v>3767</v>
      </c>
      <c r="B3177" s="126" t="s">
        <v>2087</v>
      </c>
      <c r="C3177" s="127" t="s">
        <v>4026</v>
      </c>
      <c r="D3177" s="127" t="s">
        <v>1275</v>
      </c>
      <c r="E3177" s="127" t="s">
        <v>2462</v>
      </c>
      <c r="F3177" s="128">
        <v>20.259999999999998</v>
      </c>
      <c r="G3177" s="128">
        <v>20.459999999999997</v>
      </c>
      <c r="H3177" s="128">
        <v>16.21</v>
      </c>
      <c r="I3177" s="311"/>
      <c r="J3177" s="319">
        <f>ROUND(SUMIF(Anlagenbewegungsdaten!B:B,A3177,Anlagenbewegungsdaten!C:C),3)</f>
        <v>0</v>
      </c>
      <c r="K3177" s="320">
        <f>ROUND(SUMIF(Anlagenbewegungsdaten!$B:$B,$A3177,Anlagenbewegungsdaten!$D:$D),2)</f>
        <v>0</v>
      </c>
      <c r="L3177" s="321">
        <f t="shared" si="110"/>
        <v>0</v>
      </c>
      <c r="M3177" s="341" t="s">
        <v>4950</v>
      </c>
      <c r="N3177" s="341" t="s">
        <v>4963</v>
      </c>
      <c r="O3177" s="323">
        <f>ROUND(SUMIF(Anlagenbewegungsdaten_AV!B:B,A3177,Anlagenbewegungsdaten_AV!C:C),3)</f>
        <v>0</v>
      </c>
      <c r="P3177" s="320">
        <f>ROUND(SUMIF(Anlagenbewegungsdaten_AV!$B:$B,$A3177,Anlagenbewegungsdaten_AV!$D:$D),2)</f>
        <v>0</v>
      </c>
      <c r="Q3177" s="321">
        <f t="shared" si="111"/>
        <v>0</v>
      </c>
      <c r="S3177" s="324"/>
      <c r="T3177" s="317"/>
      <c r="U3177" s="325"/>
      <c r="V3177" s="325"/>
    </row>
    <row r="3178" spans="1:22" ht="15" customHeight="1" x14ac:dyDescent="0.25">
      <c r="A3178" s="129" t="s">
        <v>3768</v>
      </c>
      <c r="B3178" s="126" t="s">
        <v>2087</v>
      </c>
      <c r="C3178" s="127" t="s">
        <v>4026</v>
      </c>
      <c r="D3178" s="127" t="s">
        <v>1277</v>
      </c>
      <c r="E3178" s="127" t="s">
        <v>2465</v>
      </c>
      <c r="F3178" s="128">
        <v>23.200000000000003</v>
      </c>
      <c r="G3178" s="128">
        <v>23.400000000000002</v>
      </c>
      <c r="H3178" s="128">
        <v>18.559999999999999</v>
      </c>
      <c r="I3178" s="311"/>
      <c r="J3178" s="319">
        <f>ROUND(SUMIF(Anlagenbewegungsdaten!B:B,A3178,Anlagenbewegungsdaten!C:C),3)</f>
        <v>0</v>
      </c>
      <c r="K3178" s="320">
        <f>ROUND(SUMIF(Anlagenbewegungsdaten!$B:$B,$A3178,Anlagenbewegungsdaten!$D:$D),2)</f>
        <v>0</v>
      </c>
      <c r="L3178" s="321">
        <f t="shared" si="110"/>
        <v>0</v>
      </c>
      <c r="M3178" s="341" t="s">
        <v>4950</v>
      </c>
      <c r="N3178" s="341" t="s">
        <v>4963</v>
      </c>
      <c r="O3178" s="323">
        <f>ROUND(SUMIF(Anlagenbewegungsdaten_AV!B:B,A3178,Anlagenbewegungsdaten_AV!C:C),3)</f>
        <v>0</v>
      </c>
      <c r="P3178" s="320">
        <f>ROUND(SUMIF(Anlagenbewegungsdaten_AV!$B:$B,$A3178,Anlagenbewegungsdaten_AV!$D:$D),2)</f>
        <v>0</v>
      </c>
      <c r="Q3178" s="321">
        <f t="shared" si="111"/>
        <v>0</v>
      </c>
      <c r="S3178" s="324"/>
      <c r="T3178" s="317"/>
      <c r="U3178" s="325"/>
      <c r="V3178" s="325"/>
    </row>
    <row r="3179" spans="1:22" ht="15" customHeight="1" x14ac:dyDescent="0.25">
      <c r="A3179" s="129" t="s">
        <v>3769</v>
      </c>
      <c r="B3179" s="126" t="s">
        <v>2087</v>
      </c>
      <c r="C3179" s="127" t="s">
        <v>4026</v>
      </c>
      <c r="D3179" s="127" t="s">
        <v>1279</v>
      </c>
      <c r="E3179" s="127" t="s">
        <v>2462</v>
      </c>
      <c r="F3179" s="128">
        <v>21.240000000000002</v>
      </c>
      <c r="G3179" s="128">
        <v>21.44</v>
      </c>
      <c r="H3179" s="128">
        <v>16.989999999999998</v>
      </c>
      <c r="I3179" s="311"/>
      <c r="J3179" s="319">
        <f>ROUND(SUMIF(Anlagenbewegungsdaten!B:B,A3179,Anlagenbewegungsdaten!C:C),3)</f>
        <v>0</v>
      </c>
      <c r="K3179" s="320">
        <f>ROUND(SUMIF(Anlagenbewegungsdaten!$B:$B,$A3179,Anlagenbewegungsdaten!$D:$D),2)</f>
        <v>0</v>
      </c>
      <c r="L3179" s="321">
        <f t="shared" si="110"/>
        <v>0</v>
      </c>
      <c r="M3179" s="341" t="s">
        <v>4950</v>
      </c>
      <c r="N3179" s="341" t="s">
        <v>4963</v>
      </c>
      <c r="O3179" s="323">
        <f>ROUND(SUMIF(Anlagenbewegungsdaten_AV!B:B,A3179,Anlagenbewegungsdaten_AV!C:C),3)</f>
        <v>0</v>
      </c>
      <c r="P3179" s="320">
        <f>ROUND(SUMIF(Anlagenbewegungsdaten_AV!$B:$B,$A3179,Anlagenbewegungsdaten_AV!$D:$D),2)</f>
        <v>0</v>
      </c>
      <c r="Q3179" s="321">
        <f t="shared" si="111"/>
        <v>0</v>
      </c>
      <c r="S3179" s="324"/>
      <c r="T3179" s="317"/>
      <c r="U3179" s="325"/>
      <c r="V3179" s="325"/>
    </row>
    <row r="3180" spans="1:22" ht="15" customHeight="1" x14ac:dyDescent="0.25">
      <c r="A3180" s="129" t="s">
        <v>3770</v>
      </c>
      <c r="B3180" s="126" t="s">
        <v>2087</v>
      </c>
      <c r="C3180" s="127" t="s">
        <v>4026</v>
      </c>
      <c r="D3180" s="127" t="s">
        <v>1281</v>
      </c>
      <c r="E3180" s="127" t="s">
        <v>2465</v>
      </c>
      <c r="F3180" s="128">
        <v>24.18</v>
      </c>
      <c r="G3180" s="128">
        <v>24.38</v>
      </c>
      <c r="H3180" s="128">
        <v>19.34</v>
      </c>
      <c r="I3180" s="311"/>
      <c r="J3180" s="319">
        <f>ROUND(SUMIF(Anlagenbewegungsdaten!B:B,A3180,Anlagenbewegungsdaten!C:C),3)</f>
        <v>0</v>
      </c>
      <c r="K3180" s="320">
        <f>ROUND(SUMIF(Anlagenbewegungsdaten!$B:$B,$A3180,Anlagenbewegungsdaten!$D:$D),2)</f>
        <v>0</v>
      </c>
      <c r="L3180" s="321">
        <f t="shared" si="110"/>
        <v>0</v>
      </c>
      <c r="M3180" s="341" t="s">
        <v>4950</v>
      </c>
      <c r="N3180" s="341" t="s">
        <v>4963</v>
      </c>
      <c r="O3180" s="323">
        <f>ROUND(SUMIF(Anlagenbewegungsdaten_AV!B:B,A3180,Anlagenbewegungsdaten_AV!C:C),3)</f>
        <v>0</v>
      </c>
      <c r="P3180" s="320">
        <f>ROUND(SUMIF(Anlagenbewegungsdaten_AV!$B:$B,$A3180,Anlagenbewegungsdaten_AV!$D:$D),2)</f>
        <v>0</v>
      </c>
      <c r="Q3180" s="321">
        <f t="shared" si="111"/>
        <v>0</v>
      </c>
      <c r="S3180" s="324"/>
      <c r="T3180" s="317"/>
      <c r="U3180" s="325"/>
      <c r="V3180" s="325"/>
    </row>
    <row r="3181" spans="1:22" ht="15" customHeight="1" x14ac:dyDescent="0.25">
      <c r="A3181" s="129" t="s">
        <v>3771</v>
      </c>
      <c r="B3181" s="126" t="s">
        <v>2087</v>
      </c>
      <c r="C3181" s="127" t="s">
        <v>4026</v>
      </c>
      <c r="D3181" s="127" t="s">
        <v>1283</v>
      </c>
      <c r="E3181" s="127" t="s">
        <v>2462</v>
      </c>
      <c r="F3181" s="128">
        <v>22.22</v>
      </c>
      <c r="G3181" s="128">
        <v>22.419999999999998</v>
      </c>
      <c r="H3181" s="128">
        <v>17.78</v>
      </c>
      <c r="I3181" s="311"/>
      <c r="J3181" s="319">
        <f>ROUND(SUMIF(Anlagenbewegungsdaten!B:B,A3181,Anlagenbewegungsdaten!C:C),3)</f>
        <v>0</v>
      </c>
      <c r="K3181" s="320">
        <f>ROUND(SUMIF(Anlagenbewegungsdaten!$B:$B,$A3181,Anlagenbewegungsdaten!$D:$D),2)</f>
        <v>0</v>
      </c>
      <c r="L3181" s="321">
        <f t="shared" si="110"/>
        <v>0</v>
      </c>
      <c r="M3181" s="341" t="s">
        <v>4950</v>
      </c>
      <c r="N3181" s="341" t="s">
        <v>4963</v>
      </c>
      <c r="O3181" s="323">
        <f>ROUND(SUMIF(Anlagenbewegungsdaten_AV!B:B,A3181,Anlagenbewegungsdaten_AV!C:C),3)</f>
        <v>0</v>
      </c>
      <c r="P3181" s="320">
        <f>ROUND(SUMIF(Anlagenbewegungsdaten_AV!$B:$B,$A3181,Anlagenbewegungsdaten_AV!$D:$D),2)</f>
        <v>0</v>
      </c>
      <c r="Q3181" s="321">
        <f t="shared" si="111"/>
        <v>0</v>
      </c>
      <c r="S3181" s="324"/>
      <c r="T3181" s="317"/>
      <c r="U3181" s="325"/>
      <c r="V3181" s="325"/>
    </row>
    <row r="3182" spans="1:22" ht="15" customHeight="1" x14ac:dyDescent="0.25">
      <c r="A3182" s="129" t="s">
        <v>3772</v>
      </c>
      <c r="B3182" s="126" t="s">
        <v>2087</v>
      </c>
      <c r="C3182" s="127" t="s">
        <v>4026</v>
      </c>
      <c r="D3182" s="127" t="s">
        <v>804</v>
      </c>
      <c r="E3182" s="127" t="s">
        <v>2465</v>
      </c>
      <c r="F3182" s="128">
        <v>25.159999999999997</v>
      </c>
      <c r="G3182" s="128">
        <v>25.359999999999996</v>
      </c>
      <c r="H3182" s="128">
        <v>20.13</v>
      </c>
      <c r="I3182" s="311"/>
      <c r="J3182" s="319">
        <f>ROUND(SUMIF(Anlagenbewegungsdaten!B:B,A3182,Anlagenbewegungsdaten!C:C),3)</f>
        <v>0</v>
      </c>
      <c r="K3182" s="320">
        <f>ROUND(SUMIF(Anlagenbewegungsdaten!$B:$B,$A3182,Anlagenbewegungsdaten!$D:$D),2)</f>
        <v>0</v>
      </c>
      <c r="L3182" s="321">
        <f t="shared" si="110"/>
        <v>0</v>
      </c>
      <c r="M3182" s="341" t="s">
        <v>4950</v>
      </c>
      <c r="N3182" s="341" t="s">
        <v>4963</v>
      </c>
      <c r="O3182" s="323">
        <f>ROUND(SUMIF(Anlagenbewegungsdaten_AV!B:B,A3182,Anlagenbewegungsdaten_AV!C:C),3)</f>
        <v>0</v>
      </c>
      <c r="P3182" s="320">
        <f>ROUND(SUMIF(Anlagenbewegungsdaten_AV!$B:$B,$A3182,Anlagenbewegungsdaten_AV!$D:$D),2)</f>
        <v>0</v>
      </c>
      <c r="Q3182" s="321">
        <f t="shared" si="111"/>
        <v>0</v>
      </c>
      <c r="S3182" s="324"/>
      <c r="T3182" s="317"/>
      <c r="U3182" s="325"/>
      <c r="V3182" s="325"/>
    </row>
    <row r="3183" spans="1:22" ht="15" customHeight="1" x14ac:dyDescent="0.25">
      <c r="A3183" s="129" t="s">
        <v>3773</v>
      </c>
      <c r="B3183" s="126" t="s">
        <v>2087</v>
      </c>
      <c r="C3183" s="127" t="s">
        <v>4026</v>
      </c>
      <c r="D3183" s="127" t="s">
        <v>806</v>
      </c>
      <c r="E3183" s="127" t="s">
        <v>2462</v>
      </c>
      <c r="F3183" s="128">
        <v>23.200000000000003</v>
      </c>
      <c r="G3183" s="128">
        <v>23.400000000000002</v>
      </c>
      <c r="H3183" s="128">
        <v>18.559999999999999</v>
      </c>
      <c r="I3183" s="311"/>
      <c r="J3183" s="319">
        <f>ROUND(SUMIF(Anlagenbewegungsdaten!B:B,A3183,Anlagenbewegungsdaten!C:C),3)</f>
        <v>0</v>
      </c>
      <c r="K3183" s="320">
        <f>ROUND(SUMIF(Anlagenbewegungsdaten!$B:$B,$A3183,Anlagenbewegungsdaten!$D:$D),2)</f>
        <v>0</v>
      </c>
      <c r="L3183" s="321">
        <f t="shared" si="110"/>
        <v>0</v>
      </c>
      <c r="M3183" s="341" t="s">
        <v>4950</v>
      </c>
      <c r="N3183" s="341" t="s">
        <v>4963</v>
      </c>
      <c r="O3183" s="323">
        <f>ROUND(SUMIF(Anlagenbewegungsdaten_AV!B:B,A3183,Anlagenbewegungsdaten_AV!C:C),3)</f>
        <v>0</v>
      </c>
      <c r="P3183" s="320">
        <f>ROUND(SUMIF(Anlagenbewegungsdaten_AV!$B:$B,$A3183,Anlagenbewegungsdaten_AV!$D:$D),2)</f>
        <v>0</v>
      </c>
      <c r="Q3183" s="321">
        <f t="shared" si="111"/>
        <v>0</v>
      </c>
      <c r="S3183" s="324"/>
      <c r="T3183" s="317"/>
      <c r="U3183" s="325"/>
      <c r="V3183" s="325"/>
    </row>
    <row r="3184" spans="1:22" ht="15" customHeight="1" x14ac:dyDescent="0.25">
      <c r="A3184" s="129" t="s">
        <v>3774</v>
      </c>
      <c r="B3184" s="126" t="s">
        <v>2087</v>
      </c>
      <c r="C3184" s="127" t="s">
        <v>4026</v>
      </c>
      <c r="D3184" s="127" t="s">
        <v>808</v>
      </c>
      <c r="E3184" s="127" t="s">
        <v>2465</v>
      </c>
      <c r="F3184" s="128">
        <v>26.14</v>
      </c>
      <c r="G3184" s="128">
        <v>26.34</v>
      </c>
      <c r="H3184" s="128">
        <v>20.91</v>
      </c>
      <c r="I3184" s="311"/>
      <c r="J3184" s="319">
        <f>ROUND(SUMIF(Anlagenbewegungsdaten!B:B,A3184,Anlagenbewegungsdaten!C:C),3)</f>
        <v>0</v>
      </c>
      <c r="K3184" s="320">
        <f>ROUND(SUMIF(Anlagenbewegungsdaten!$B:$B,$A3184,Anlagenbewegungsdaten!$D:$D),2)</f>
        <v>0</v>
      </c>
      <c r="L3184" s="321">
        <f t="shared" si="110"/>
        <v>0</v>
      </c>
      <c r="M3184" s="341" t="s">
        <v>4950</v>
      </c>
      <c r="N3184" s="341" t="s">
        <v>4963</v>
      </c>
      <c r="O3184" s="323">
        <f>ROUND(SUMIF(Anlagenbewegungsdaten_AV!B:B,A3184,Anlagenbewegungsdaten_AV!C:C),3)</f>
        <v>0</v>
      </c>
      <c r="P3184" s="320">
        <f>ROUND(SUMIF(Anlagenbewegungsdaten_AV!$B:$B,$A3184,Anlagenbewegungsdaten_AV!$D:$D),2)</f>
        <v>0</v>
      </c>
      <c r="Q3184" s="321">
        <f t="shared" si="111"/>
        <v>0</v>
      </c>
      <c r="S3184" s="324"/>
      <c r="T3184" s="317"/>
      <c r="U3184" s="325"/>
      <c r="V3184" s="325"/>
    </row>
    <row r="3185" spans="1:22" ht="15" customHeight="1" x14ac:dyDescent="0.25">
      <c r="A3185" s="129" t="s">
        <v>3775</v>
      </c>
      <c r="B3185" s="126" t="s">
        <v>2087</v>
      </c>
      <c r="C3185" s="127" t="s">
        <v>4026</v>
      </c>
      <c r="D3185" s="127" t="s">
        <v>810</v>
      </c>
      <c r="E3185" s="127" t="s">
        <v>2462</v>
      </c>
      <c r="F3185" s="128">
        <v>24.18</v>
      </c>
      <c r="G3185" s="128">
        <v>24.38</v>
      </c>
      <c r="H3185" s="128">
        <v>19.34</v>
      </c>
      <c r="I3185" s="311"/>
      <c r="J3185" s="319">
        <f>ROUND(SUMIF(Anlagenbewegungsdaten!B:B,A3185,Anlagenbewegungsdaten!C:C),3)</f>
        <v>0</v>
      </c>
      <c r="K3185" s="320">
        <f>ROUND(SUMIF(Anlagenbewegungsdaten!$B:$B,$A3185,Anlagenbewegungsdaten!$D:$D),2)</f>
        <v>0</v>
      </c>
      <c r="L3185" s="321">
        <f t="shared" si="110"/>
        <v>0</v>
      </c>
      <c r="M3185" s="341" t="s">
        <v>4950</v>
      </c>
      <c r="N3185" s="341" t="s">
        <v>4963</v>
      </c>
      <c r="O3185" s="323">
        <f>ROUND(SUMIF(Anlagenbewegungsdaten_AV!B:B,A3185,Anlagenbewegungsdaten_AV!C:C),3)</f>
        <v>0</v>
      </c>
      <c r="P3185" s="320">
        <f>ROUND(SUMIF(Anlagenbewegungsdaten_AV!$B:$B,$A3185,Anlagenbewegungsdaten_AV!$D:$D),2)</f>
        <v>0</v>
      </c>
      <c r="Q3185" s="321">
        <f t="shared" si="111"/>
        <v>0</v>
      </c>
      <c r="S3185" s="324"/>
      <c r="T3185" s="317"/>
      <c r="U3185" s="325"/>
      <c r="V3185" s="325"/>
    </row>
    <row r="3186" spans="1:22" ht="15" customHeight="1" x14ac:dyDescent="0.25">
      <c r="A3186" s="129" t="s">
        <v>3776</v>
      </c>
      <c r="B3186" s="126" t="s">
        <v>2087</v>
      </c>
      <c r="C3186" s="127" t="s">
        <v>4026</v>
      </c>
      <c r="D3186" s="127" t="s">
        <v>812</v>
      </c>
      <c r="E3186" s="127" t="s">
        <v>2465</v>
      </c>
      <c r="F3186" s="128">
        <v>27.119999999999997</v>
      </c>
      <c r="G3186" s="128">
        <v>27.319999999999997</v>
      </c>
      <c r="H3186" s="128">
        <v>21.7</v>
      </c>
      <c r="I3186" s="311"/>
      <c r="J3186" s="319">
        <f>ROUND(SUMIF(Anlagenbewegungsdaten!B:B,A3186,Anlagenbewegungsdaten!C:C),3)</f>
        <v>0</v>
      </c>
      <c r="K3186" s="320">
        <f>ROUND(SUMIF(Anlagenbewegungsdaten!$B:$B,$A3186,Anlagenbewegungsdaten!$D:$D),2)</f>
        <v>0</v>
      </c>
      <c r="L3186" s="321">
        <f t="shared" si="110"/>
        <v>0</v>
      </c>
      <c r="M3186" s="341" t="s">
        <v>4950</v>
      </c>
      <c r="N3186" s="341" t="s">
        <v>4963</v>
      </c>
      <c r="O3186" s="323">
        <f>ROUND(SUMIF(Anlagenbewegungsdaten_AV!B:B,A3186,Anlagenbewegungsdaten_AV!C:C),3)</f>
        <v>0</v>
      </c>
      <c r="P3186" s="320">
        <f>ROUND(SUMIF(Anlagenbewegungsdaten_AV!$B:$B,$A3186,Anlagenbewegungsdaten_AV!$D:$D),2)</f>
        <v>0</v>
      </c>
      <c r="Q3186" s="321">
        <f t="shared" si="111"/>
        <v>0</v>
      </c>
      <c r="S3186" s="324"/>
      <c r="T3186" s="317"/>
      <c r="U3186" s="325"/>
      <c r="V3186" s="325"/>
    </row>
    <row r="3187" spans="1:22" ht="15" customHeight="1" x14ac:dyDescent="0.25">
      <c r="A3187" s="129" t="s">
        <v>3777</v>
      </c>
      <c r="B3187" s="126" t="s">
        <v>2087</v>
      </c>
      <c r="C3187" s="127" t="s">
        <v>4026</v>
      </c>
      <c r="D3187" s="127" t="s">
        <v>814</v>
      </c>
      <c r="E3187" s="127" t="s">
        <v>2462</v>
      </c>
      <c r="F3187" s="128">
        <v>25.160000000000004</v>
      </c>
      <c r="G3187" s="128">
        <v>25.360000000000003</v>
      </c>
      <c r="H3187" s="128">
        <v>20.13</v>
      </c>
      <c r="I3187" s="311"/>
      <c r="J3187" s="319">
        <f>ROUND(SUMIF(Anlagenbewegungsdaten!B:B,A3187,Anlagenbewegungsdaten!C:C),3)</f>
        <v>0</v>
      </c>
      <c r="K3187" s="320">
        <f>ROUND(SUMIF(Anlagenbewegungsdaten!$B:$B,$A3187,Anlagenbewegungsdaten!$D:$D),2)</f>
        <v>0</v>
      </c>
      <c r="L3187" s="321">
        <f t="shared" si="110"/>
        <v>0</v>
      </c>
      <c r="M3187" s="341" t="s">
        <v>4950</v>
      </c>
      <c r="N3187" s="341" t="s">
        <v>4963</v>
      </c>
      <c r="O3187" s="323">
        <f>ROUND(SUMIF(Anlagenbewegungsdaten_AV!B:B,A3187,Anlagenbewegungsdaten_AV!C:C),3)</f>
        <v>0</v>
      </c>
      <c r="P3187" s="320">
        <f>ROUND(SUMIF(Anlagenbewegungsdaten_AV!$B:$B,$A3187,Anlagenbewegungsdaten_AV!$D:$D),2)</f>
        <v>0</v>
      </c>
      <c r="Q3187" s="321">
        <f t="shared" si="111"/>
        <v>0</v>
      </c>
      <c r="S3187" s="324"/>
      <c r="T3187" s="317"/>
      <c r="U3187" s="325"/>
      <c r="V3187" s="325"/>
    </row>
    <row r="3188" spans="1:22" ht="15" customHeight="1" x14ac:dyDescent="0.25">
      <c r="A3188" s="129" t="s">
        <v>3778</v>
      </c>
      <c r="B3188" s="126" t="s">
        <v>2087</v>
      </c>
      <c r="C3188" s="127" t="s">
        <v>4026</v>
      </c>
      <c r="D3188" s="127" t="s">
        <v>816</v>
      </c>
      <c r="E3188" s="127" t="s">
        <v>2465</v>
      </c>
      <c r="F3188" s="128">
        <v>28.1</v>
      </c>
      <c r="G3188" s="128">
        <v>28.3</v>
      </c>
      <c r="H3188" s="128">
        <v>22.48</v>
      </c>
      <c r="I3188" s="311"/>
      <c r="J3188" s="319">
        <f>ROUND(SUMIF(Anlagenbewegungsdaten!B:B,A3188,Anlagenbewegungsdaten!C:C),3)</f>
        <v>0</v>
      </c>
      <c r="K3188" s="320">
        <f>ROUND(SUMIF(Anlagenbewegungsdaten!$B:$B,$A3188,Anlagenbewegungsdaten!$D:$D),2)</f>
        <v>0</v>
      </c>
      <c r="L3188" s="321">
        <f t="shared" si="110"/>
        <v>0</v>
      </c>
      <c r="M3188" s="341" t="s">
        <v>4950</v>
      </c>
      <c r="N3188" s="341" t="s">
        <v>4963</v>
      </c>
      <c r="O3188" s="323">
        <f>ROUND(SUMIF(Anlagenbewegungsdaten_AV!B:B,A3188,Anlagenbewegungsdaten_AV!C:C),3)</f>
        <v>0</v>
      </c>
      <c r="P3188" s="320">
        <f>ROUND(SUMIF(Anlagenbewegungsdaten_AV!$B:$B,$A3188,Anlagenbewegungsdaten_AV!$D:$D),2)</f>
        <v>0</v>
      </c>
      <c r="Q3188" s="321">
        <f t="shared" si="111"/>
        <v>0</v>
      </c>
      <c r="S3188" s="324"/>
      <c r="T3188" s="317"/>
      <c r="U3188" s="325"/>
      <c r="V3188" s="325"/>
    </row>
    <row r="3189" spans="1:22" ht="15" customHeight="1" x14ac:dyDescent="0.25">
      <c r="A3189" s="129" t="s">
        <v>3779</v>
      </c>
      <c r="B3189" s="126" t="s">
        <v>2087</v>
      </c>
      <c r="C3189" s="127" t="s">
        <v>4026</v>
      </c>
      <c r="D3189" s="127" t="s">
        <v>818</v>
      </c>
      <c r="E3189" s="127" t="s">
        <v>2462</v>
      </c>
      <c r="F3189" s="128">
        <v>26.14</v>
      </c>
      <c r="G3189" s="128">
        <v>26.34</v>
      </c>
      <c r="H3189" s="128">
        <v>20.91</v>
      </c>
      <c r="I3189" s="311"/>
      <c r="J3189" s="319">
        <f>ROUND(SUMIF(Anlagenbewegungsdaten!B:B,A3189,Anlagenbewegungsdaten!C:C),3)</f>
        <v>0</v>
      </c>
      <c r="K3189" s="320">
        <f>ROUND(SUMIF(Anlagenbewegungsdaten!$B:$B,$A3189,Anlagenbewegungsdaten!$D:$D),2)</f>
        <v>0</v>
      </c>
      <c r="L3189" s="321">
        <f t="shared" si="110"/>
        <v>0</v>
      </c>
      <c r="M3189" s="341" t="s">
        <v>4950</v>
      </c>
      <c r="N3189" s="341" t="s">
        <v>4963</v>
      </c>
      <c r="O3189" s="323">
        <f>ROUND(SUMIF(Anlagenbewegungsdaten_AV!B:B,A3189,Anlagenbewegungsdaten_AV!C:C),3)</f>
        <v>0</v>
      </c>
      <c r="P3189" s="320">
        <f>ROUND(SUMIF(Anlagenbewegungsdaten_AV!$B:$B,$A3189,Anlagenbewegungsdaten_AV!$D:$D),2)</f>
        <v>0</v>
      </c>
      <c r="Q3189" s="321">
        <f t="shared" si="111"/>
        <v>0</v>
      </c>
      <c r="S3189" s="324"/>
      <c r="T3189" s="317"/>
      <c r="U3189" s="325"/>
      <c r="V3189" s="325"/>
    </row>
    <row r="3190" spans="1:22" ht="15" customHeight="1" x14ac:dyDescent="0.25">
      <c r="A3190" s="129" t="s">
        <v>3780</v>
      </c>
      <c r="B3190" s="126" t="s">
        <v>2087</v>
      </c>
      <c r="C3190" s="127" t="s">
        <v>4026</v>
      </c>
      <c r="D3190" s="127" t="s">
        <v>820</v>
      </c>
      <c r="E3190" s="127" t="s">
        <v>2465</v>
      </c>
      <c r="F3190" s="128">
        <v>29.08</v>
      </c>
      <c r="G3190" s="128">
        <v>29.279999999999998</v>
      </c>
      <c r="H3190" s="128">
        <v>23.26</v>
      </c>
      <c r="I3190" s="311"/>
      <c r="J3190" s="319">
        <f>ROUND(SUMIF(Anlagenbewegungsdaten!B:B,A3190,Anlagenbewegungsdaten!C:C),3)</f>
        <v>0</v>
      </c>
      <c r="K3190" s="320">
        <f>ROUND(SUMIF(Anlagenbewegungsdaten!$B:$B,$A3190,Anlagenbewegungsdaten!$D:$D),2)</f>
        <v>0</v>
      </c>
      <c r="L3190" s="321">
        <f t="shared" si="110"/>
        <v>0</v>
      </c>
      <c r="M3190" s="341" t="s">
        <v>4950</v>
      </c>
      <c r="N3190" s="341" t="s">
        <v>4963</v>
      </c>
      <c r="O3190" s="323">
        <f>ROUND(SUMIF(Anlagenbewegungsdaten_AV!B:B,A3190,Anlagenbewegungsdaten_AV!C:C),3)</f>
        <v>0</v>
      </c>
      <c r="P3190" s="320">
        <f>ROUND(SUMIF(Anlagenbewegungsdaten_AV!$B:$B,$A3190,Anlagenbewegungsdaten_AV!$D:$D),2)</f>
        <v>0</v>
      </c>
      <c r="Q3190" s="321">
        <f t="shared" si="111"/>
        <v>0</v>
      </c>
      <c r="S3190" s="324"/>
      <c r="T3190" s="317"/>
      <c r="U3190" s="325"/>
      <c r="V3190" s="325"/>
    </row>
    <row r="3191" spans="1:22" ht="15" customHeight="1" x14ac:dyDescent="0.25">
      <c r="A3191" s="129" t="s">
        <v>3781</v>
      </c>
      <c r="B3191" s="126" t="s">
        <v>2087</v>
      </c>
      <c r="C3191" s="127" t="s">
        <v>4026</v>
      </c>
      <c r="D3191" s="127" t="s">
        <v>822</v>
      </c>
      <c r="E3191" s="127" t="s">
        <v>2462</v>
      </c>
      <c r="F3191" s="128">
        <v>27.120000000000005</v>
      </c>
      <c r="G3191" s="128">
        <v>27.320000000000004</v>
      </c>
      <c r="H3191" s="128">
        <v>21.7</v>
      </c>
      <c r="I3191" s="311"/>
      <c r="J3191" s="319">
        <f>ROUND(SUMIF(Anlagenbewegungsdaten!B:B,A3191,Anlagenbewegungsdaten!C:C),3)</f>
        <v>0</v>
      </c>
      <c r="K3191" s="320">
        <f>ROUND(SUMIF(Anlagenbewegungsdaten!$B:$B,$A3191,Anlagenbewegungsdaten!$D:$D),2)</f>
        <v>0</v>
      </c>
      <c r="L3191" s="321">
        <f t="shared" si="110"/>
        <v>0</v>
      </c>
      <c r="M3191" s="341" t="s">
        <v>4950</v>
      </c>
      <c r="N3191" s="341" t="s">
        <v>4963</v>
      </c>
      <c r="O3191" s="323">
        <f>ROUND(SUMIF(Anlagenbewegungsdaten_AV!B:B,A3191,Anlagenbewegungsdaten_AV!C:C),3)</f>
        <v>0</v>
      </c>
      <c r="P3191" s="320">
        <f>ROUND(SUMIF(Anlagenbewegungsdaten_AV!$B:$B,$A3191,Anlagenbewegungsdaten_AV!$D:$D),2)</f>
        <v>0</v>
      </c>
      <c r="Q3191" s="321">
        <f t="shared" si="111"/>
        <v>0</v>
      </c>
      <c r="S3191" s="324"/>
      <c r="T3191" s="317"/>
      <c r="U3191" s="325"/>
      <c r="V3191" s="325"/>
    </row>
    <row r="3192" spans="1:22" ht="15" customHeight="1" x14ac:dyDescent="0.25">
      <c r="A3192" s="129" t="s">
        <v>3782</v>
      </c>
      <c r="B3192" s="126" t="s">
        <v>2087</v>
      </c>
      <c r="C3192" s="127" t="s">
        <v>4026</v>
      </c>
      <c r="D3192" s="127" t="s">
        <v>824</v>
      </c>
      <c r="E3192" s="127" t="s">
        <v>2465</v>
      </c>
      <c r="F3192" s="128">
        <v>30.060000000000002</v>
      </c>
      <c r="G3192" s="128">
        <v>30.26</v>
      </c>
      <c r="H3192" s="128">
        <v>24.05</v>
      </c>
      <c r="I3192" s="311"/>
      <c r="J3192" s="319">
        <f>ROUND(SUMIF(Anlagenbewegungsdaten!B:B,A3192,Anlagenbewegungsdaten!C:C),3)</f>
        <v>0</v>
      </c>
      <c r="K3192" s="320">
        <f>ROUND(SUMIF(Anlagenbewegungsdaten!$B:$B,$A3192,Anlagenbewegungsdaten!$D:$D),2)</f>
        <v>0</v>
      </c>
      <c r="L3192" s="321">
        <f t="shared" si="110"/>
        <v>0</v>
      </c>
      <c r="M3192" s="341" t="s">
        <v>4950</v>
      </c>
      <c r="N3192" s="341" t="s">
        <v>4963</v>
      </c>
      <c r="O3192" s="323">
        <f>ROUND(SUMIF(Anlagenbewegungsdaten_AV!B:B,A3192,Anlagenbewegungsdaten_AV!C:C),3)</f>
        <v>0</v>
      </c>
      <c r="P3192" s="320">
        <f>ROUND(SUMIF(Anlagenbewegungsdaten_AV!$B:$B,$A3192,Anlagenbewegungsdaten_AV!$D:$D),2)</f>
        <v>0</v>
      </c>
      <c r="Q3192" s="321">
        <f t="shared" si="111"/>
        <v>0</v>
      </c>
      <c r="S3192" s="324"/>
      <c r="T3192" s="317"/>
      <c r="U3192" s="325"/>
      <c r="V3192" s="325"/>
    </row>
    <row r="3193" spans="1:22" ht="15" customHeight="1" x14ac:dyDescent="0.25">
      <c r="A3193" s="129" t="s">
        <v>3783</v>
      </c>
      <c r="B3193" s="126" t="s">
        <v>2087</v>
      </c>
      <c r="C3193" s="127" t="s">
        <v>4026</v>
      </c>
      <c r="D3193" s="127" t="s">
        <v>826</v>
      </c>
      <c r="E3193" s="127" t="s">
        <v>2462</v>
      </c>
      <c r="F3193" s="128">
        <v>12.42</v>
      </c>
      <c r="G3193" s="128">
        <v>12.62</v>
      </c>
      <c r="H3193" s="128">
        <v>9.94</v>
      </c>
      <c r="I3193" s="311"/>
      <c r="J3193" s="319">
        <f>ROUND(SUMIF(Anlagenbewegungsdaten!B:B,A3193,Anlagenbewegungsdaten!C:C),3)</f>
        <v>0</v>
      </c>
      <c r="K3193" s="320">
        <f>ROUND(SUMIF(Anlagenbewegungsdaten!$B:$B,$A3193,Anlagenbewegungsdaten!$D:$D),2)</f>
        <v>0</v>
      </c>
      <c r="L3193" s="321">
        <f t="shared" si="110"/>
        <v>0</v>
      </c>
      <c r="M3193" s="341" t="s">
        <v>4950</v>
      </c>
      <c r="N3193" s="341" t="s">
        <v>4963</v>
      </c>
      <c r="O3193" s="323">
        <f>ROUND(SUMIF(Anlagenbewegungsdaten_AV!B:B,A3193,Anlagenbewegungsdaten_AV!C:C),3)</f>
        <v>0</v>
      </c>
      <c r="P3193" s="320">
        <f>ROUND(SUMIF(Anlagenbewegungsdaten_AV!$B:$B,$A3193,Anlagenbewegungsdaten_AV!$D:$D),2)</f>
        <v>0</v>
      </c>
      <c r="Q3193" s="321">
        <f t="shared" si="111"/>
        <v>0</v>
      </c>
      <c r="S3193" s="324"/>
      <c r="T3193" s="317"/>
      <c r="U3193" s="325"/>
      <c r="V3193" s="325"/>
    </row>
    <row r="3194" spans="1:22" ht="15" customHeight="1" x14ac:dyDescent="0.25">
      <c r="A3194" s="129" t="s">
        <v>3784</v>
      </c>
      <c r="B3194" s="126" t="s">
        <v>2087</v>
      </c>
      <c r="C3194" s="127" t="s">
        <v>4026</v>
      </c>
      <c r="D3194" s="127" t="s">
        <v>828</v>
      </c>
      <c r="E3194" s="127" t="s">
        <v>2465</v>
      </c>
      <c r="F3194" s="128">
        <v>15.36</v>
      </c>
      <c r="G3194" s="128">
        <v>15.559999999999999</v>
      </c>
      <c r="H3194" s="128">
        <v>12.29</v>
      </c>
      <c r="I3194" s="311"/>
      <c r="J3194" s="319">
        <f>ROUND(SUMIF(Anlagenbewegungsdaten!B:B,A3194,Anlagenbewegungsdaten!C:C),3)</f>
        <v>0</v>
      </c>
      <c r="K3194" s="320">
        <f>ROUND(SUMIF(Anlagenbewegungsdaten!$B:$B,$A3194,Anlagenbewegungsdaten!$D:$D),2)</f>
        <v>0</v>
      </c>
      <c r="L3194" s="321">
        <f t="shared" si="110"/>
        <v>0</v>
      </c>
      <c r="M3194" s="341" t="s">
        <v>4950</v>
      </c>
      <c r="N3194" s="341" t="s">
        <v>4963</v>
      </c>
      <c r="O3194" s="323">
        <f>ROUND(SUMIF(Anlagenbewegungsdaten_AV!B:B,A3194,Anlagenbewegungsdaten_AV!C:C),3)</f>
        <v>0</v>
      </c>
      <c r="P3194" s="320">
        <f>ROUND(SUMIF(Anlagenbewegungsdaten_AV!$B:$B,$A3194,Anlagenbewegungsdaten_AV!$D:$D),2)</f>
        <v>0</v>
      </c>
      <c r="Q3194" s="321">
        <f t="shared" si="111"/>
        <v>0</v>
      </c>
      <c r="S3194" s="324"/>
      <c r="T3194" s="317"/>
      <c r="U3194" s="325"/>
      <c r="V3194" s="325"/>
    </row>
    <row r="3195" spans="1:22" ht="15" customHeight="1" x14ac:dyDescent="0.25">
      <c r="A3195" s="129" t="s">
        <v>3785</v>
      </c>
      <c r="B3195" s="126" t="s">
        <v>2087</v>
      </c>
      <c r="C3195" s="127" t="s">
        <v>4026</v>
      </c>
      <c r="D3195" s="127" t="s">
        <v>830</v>
      </c>
      <c r="E3195" s="127" t="s">
        <v>2462</v>
      </c>
      <c r="F3195" s="128">
        <v>13.399999999999999</v>
      </c>
      <c r="G3195" s="128">
        <v>13.599999999999998</v>
      </c>
      <c r="H3195" s="128">
        <v>10.72</v>
      </c>
      <c r="I3195" s="311"/>
      <c r="J3195" s="319">
        <f>ROUND(SUMIF(Anlagenbewegungsdaten!B:B,A3195,Anlagenbewegungsdaten!C:C),3)</f>
        <v>0</v>
      </c>
      <c r="K3195" s="320">
        <f>ROUND(SUMIF(Anlagenbewegungsdaten!$B:$B,$A3195,Anlagenbewegungsdaten!$D:$D),2)</f>
        <v>0</v>
      </c>
      <c r="L3195" s="321">
        <f t="shared" si="110"/>
        <v>0</v>
      </c>
      <c r="M3195" s="341" t="s">
        <v>4950</v>
      </c>
      <c r="N3195" s="341" t="s">
        <v>4963</v>
      </c>
      <c r="O3195" s="323">
        <f>ROUND(SUMIF(Anlagenbewegungsdaten_AV!B:B,A3195,Anlagenbewegungsdaten_AV!C:C),3)</f>
        <v>0</v>
      </c>
      <c r="P3195" s="320">
        <f>ROUND(SUMIF(Anlagenbewegungsdaten_AV!$B:$B,$A3195,Anlagenbewegungsdaten_AV!$D:$D),2)</f>
        <v>0</v>
      </c>
      <c r="Q3195" s="321">
        <f t="shared" si="111"/>
        <v>0</v>
      </c>
      <c r="S3195" s="324"/>
      <c r="T3195" s="317"/>
      <c r="U3195" s="325"/>
      <c r="V3195" s="325"/>
    </row>
    <row r="3196" spans="1:22" ht="15" customHeight="1" x14ac:dyDescent="0.25">
      <c r="A3196" s="129" t="s">
        <v>3786</v>
      </c>
      <c r="B3196" s="126" t="s">
        <v>2087</v>
      </c>
      <c r="C3196" s="127" t="s">
        <v>4026</v>
      </c>
      <c r="D3196" s="127" t="s">
        <v>832</v>
      </c>
      <c r="E3196" s="127" t="s">
        <v>2465</v>
      </c>
      <c r="F3196" s="128">
        <v>16.34</v>
      </c>
      <c r="G3196" s="128">
        <v>16.54</v>
      </c>
      <c r="H3196" s="128">
        <v>13.07</v>
      </c>
      <c r="I3196" s="311"/>
      <c r="J3196" s="319">
        <f>ROUND(SUMIF(Anlagenbewegungsdaten!B:B,A3196,Anlagenbewegungsdaten!C:C),3)</f>
        <v>0</v>
      </c>
      <c r="K3196" s="320">
        <f>ROUND(SUMIF(Anlagenbewegungsdaten!$B:$B,$A3196,Anlagenbewegungsdaten!$D:$D),2)</f>
        <v>0</v>
      </c>
      <c r="L3196" s="321">
        <f t="shared" si="110"/>
        <v>0</v>
      </c>
      <c r="M3196" s="341" t="s">
        <v>4950</v>
      </c>
      <c r="N3196" s="341" t="s">
        <v>4963</v>
      </c>
      <c r="O3196" s="323">
        <f>ROUND(SUMIF(Anlagenbewegungsdaten_AV!B:B,A3196,Anlagenbewegungsdaten_AV!C:C),3)</f>
        <v>0</v>
      </c>
      <c r="P3196" s="320">
        <f>ROUND(SUMIF(Anlagenbewegungsdaten_AV!$B:$B,$A3196,Anlagenbewegungsdaten_AV!$D:$D),2)</f>
        <v>0</v>
      </c>
      <c r="Q3196" s="321">
        <f t="shared" si="111"/>
        <v>0</v>
      </c>
      <c r="S3196" s="324"/>
      <c r="T3196" s="317"/>
      <c r="U3196" s="325"/>
      <c r="V3196" s="325"/>
    </row>
    <row r="3197" spans="1:22" ht="15" customHeight="1" x14ac:dyDescent="0.25">
      <c r="A3197" s="129" t="s">
        <v>3787</v>
      </c>
      <c r="B3197" s="126" t="s">
        <v>2087</v>
      </c>
      <c r="C3197" s="127" t="s">
        <v>4026</v>
      </c>
      <c r="D3197" s="127" t="s">
        <v>834</v>
      </c>
      <c r="E3197" s="127" t="s">
        <v>2462</v>
      </c>
      <c r="F3197" s="128">
        <v>18.299999999999997</v>
      </c>
      <c r="G3197" s="128">
        <v>18.499999999999996</v>
      </c>
      <c r="H3197" s="128">
        <v>14.64</v>
      </c>
      <c r="I3197" s="311"/>
      <c r="J3197" s="319">
        <f>ROUND(SUMIF(Anlagenbewegungsdaten!B:B,A3197,Anlagenbewegungsdaten!C:C),3)</f>
        <v>0</v>
      </c>
      <c r="K3197" s="320">
        <f>ROUND(SUMIF(Anlagenbewegungsdaten!$B:$B,$A3197,Anlagenbewegungsdaten!$D:$D),2)</f>
        <v>0</v>
      </c>
      <c r="L3197" s="321">
        <f t="shared" si="110"/>
        <v>0</v>
      </c>
      <c r="M3197" s="341" t="s">
        <v>4950</v>
      </c>
      <c r="N3197" s="341" t="s">
        <v>4963</v>
      </c>
      <c r="O3197" s="323">
        <f>ROUND(SUMIF(Anlagenbewegungsdaten_AV!B:B,A3197,Anlagenbewegungsdaten_AV!C:C),3)</f>
        <v>0</v>
      </c>
      <c r="P3197" s="320">
        <f>ROUND(SUMIF(Anlagenbewegungsdaten_AV!$B:$B,$A3197,Anlagenbewegungsdaten_AV!$D:$D),2)</f>
        <v>0</v>
      </c>
      <c r="Q3197" s="321">
        <f t="shared" si="111"/>
        <v>0</v>
      </c>
      <c r="S3197" s="324"/>
      <c r="T3197" s="317"/>
      <c r="U3197" s="325"/>
      <c r="V3197" s="325"/>
    </row>
    <row r="3198" spans="1:22" ht="15" customHeight="1" x14ac:dyDescent="0.25">
      <c r="A3198" s="129" t="s">
        <v>3788</v>
      </c>
      <c r="B3198" s="126" t="s">
        <v>2087</v>
      </c>
      <c r="C3198" s="127" t="s">
        <v>4026</v>
      </c>
      <c r="D3198" s="127" t="s">
        <v>836</v>
      </c>
      <c r="E3198" s="127" t="s">
        <v>2465</v>
      </c>
      <c r="F3198" s="128">
        <v>21.240000000000002</v>
      </c>
      <c r="G3198" s="128">
        <v>21.44</v>
      </c>
      <c r="H3198" s="128">
        <v>16.989999999999998</v>
      </c>
      <c r="I3198" s="311"/>
      <c r="J3198" s="319">
        <f>ROUND(SUMIF(Anlagenbewegungsdaten!B:B,A3198,Anlagenbewegungsdaten!C:C),3)</f>
        <v>0</v>
      </c>
      <c r="K3198" s="320">
        <f>ROUND(SUMIF(Anlagenbewegungsdaten!$B:$B,$A3198,Anlagenbewegungsdaten!$D:$D),2)</f>
        <v>0</v>
      </c>
      <c r="L3198" s="321">
        <f t="shared" si="110"/>
        <v>0</v>
      </c>
      <c r="M3198" s="341" t="s">
        <v>4950</v>
      </c>
      <c r="N3198" s="341" t="s">
        <v>4963</v>
      </c>
      <c r="O3198" s="323">
        <f>ROUND(SUMIF(Anlagenbewegungsdaten_AV!B:B,A3198,Anlagenbewegungsdaten_AV!C:C),3)</f>
        <v>0</v>
      </c>
      <c r="P3198" s="320">
        <f>ROUND(SUMIF(Anlagenbewegungsdaten_AV!$B:$B,$A3198,Anlagenbewegungsdaten_AV!$D:$D),2)</f>
        <v>0</v>
      </c>
      <c r="Q3198" s="321">
        <f t="shared" si="111"/>
        <v>0</v>
      </c>
      <c r="S3198" s="324"/>
      <c r="T3198" s="317"/>
      <c r="U3198" s="325"/>
      <c r="V3198" s="325"/>
    </row>
    <row r="3199" spans="1:22" ht="15" customHeight="1" x14ac:dyDescent="0.25">
      <c r="A3199" s="129" t="s">
        <v>3789</v>
      </c>
      <c r="B3199" s="126" t="s">
        <v>2087</v>
      </c>
      <c r="C3199" s="127" t="s">
        <v>4026</v>
      </c>
      <c r="D3199" s="127" t="s">
        <v>838</v>
      </c>
      <c r="E3199" s="127" t="s">
        <v>2462</v>
      </c>
      <c r="F3199" s="128">
        <v>19.28</v>
      </c>
      <c r="G3199" s="128">
        <v>19.48</v>
      </c>
      <c r="H3199" s="128">
        <v>15.42</v>
      </c>
      <c r="I3199" s="311"/>
      <c r="J3199" s="319">
        <f>ROUND(SUMIF(Anlagenbewegungsdaten!B:B,A3199,Anlagenbewegungsdaten!C:C),3)</f>
        <v>0</v>
      </c>
      <c r="K3199" s="320">
        <f>ROUND(SUMIF(Anlagenbewegungsdaten!$B:$B,$A3199,Anlagenbewegungsdaten!$D:$D),2)</f>
        <v>0</v>
      </c>
      <c r="L3199" s="321">
        <f t="shared" si="110"/>
        <v>0</v>
      </c>
      <c r="M3199" s="341" t="s">
        <v>4950</v>
      </c>
      <c r="N3199" s="341" t="s">
        <v>4963</v>
      </c>
      <c r="O3199" s="323">
        <f>ROUND(SUMIF(Anlagenbewegungsdaten_AV!B:B,A3199,Anlagenbewegungsdaten_AV!C:C),3)</f>
        <v>0</v>
      </c>
      <c r="P3199" s="320">
        <f>ROUND(SUMIF(Anlagenbewegungsdaten_AV!$B:$B,$A3199,Anlagenbewegungsdaten_AV!$D:$D),2)</f>
        <v>0</v>
      </c>
      <c r="Q3199" s="321">
        <f t="shared" si="111"/>
        <v>0</v>
      </c>
      <c r="S3199" s="324"/>
      <c r="T3199" s="317"/>
      <c r="U3199" s="325"/>
      <c r="V3199" s="325"/>
    </row>
    <row r="3200" spans="1:22" ht="15" customHeight="1" x14ac:dyDescent="0.25">
      <c r="A3200" s="129" t="s">
        <v>3790</v>
      </c>
      <c r="B3200" s="126" t="s">
        <v>2087</v>
      </c>
      <c r="C3200" s="127" t="s">
        <v>4026</v>
      </c>
      <c r="D3200" s="127" t="s">
        <v>840</v>
      </c>
      <c r="E3200" s="127" t="s">
        <v>2465</v>
      </c>
      <c r="F3200" s="128">
        <v>22.22</v>
      </c>
      <c r="G3200" s="128">
        <v>22.419999999999998</v>
      </c>
      <c r="H3200" s="128">
        <v>17.78</v>
      </c>
      <c r="I3200" s="311"/>
      <c r="J3200" s="319">
        <f>ROUND(SUMIF(Anlagenbewegungsdaten!B:B,A3200,Anlagenbewegungsdaten!C:C),3)</f>
        <v>0</v>
      </c>
      <c r="K3200" s="320">
        <f>ROUND(SUMIF(Anlagenbewegungsdaten!$B:$B,$A3200,Anlagenbewegungsdaten!$D:$D),2)</f>
        <v>0</v>
      </c>
      <c r="L3200" s="321">
        <f t="shared" si="110"/>
        <v>0</v>
      </c>
      <c r="M3200" s="341" t="s">
        <v>4950</v>
      </c>
      <c r="N3200" s="341" t="s">
        <v>4963</v>
      </c>
      <c r="O3200" s="323">
        <f>ROUND(SUMIF(Anlagenbewegungsdaten_AV!B:B,A3200,Anlagenbewegungsdaten_AV!C:C),3)</f>
        <v>0</v>
      </c>
      <c r="P3200" s="320">
        <f>ROUND(SUMIF(Anlagenbewegungsdaten_AV!$B:$B,$A3200,Anlagenbewegungsdaten_AV!$D:$D),2)</f>
        <v>0</v>
      </c>
      <c r="Q3200" s="321">
        <f t="shared" si="111"/>
        <v>0</v>
      </c>
      <c r="S3200" s="324"/>
      <c r="T3200" s="317"/>
      <c r="U3200" s="325"/>
      <c r="V3200" s="325"/>
    </row>
    <row r="3201" spans="1:22" ht="15" customHeight="1" x14ac:dyDescent="0.25">
      <c r="A3201" s="129" t="s">
        <v>3791</v>
      </c>
      <c r="B3201" s="126" t="s">
        <v>2087</v>
      </c>
      <c r="C3201" s="127" t="s">
        <v>4026</v>
      </c>
      <c r="D3201" s="127" t="s">
        <v>842</v>
      </c>
      <c r="E3201" s="127" t="s">
        <v>2462</v>
      </c>
      <c r="F3201" s="128">
        <v>19.28</v>
      </c>
      <c r="G3201" s="128">
        <v>19.48</v>
      </c>
      <c r="H3201" s="128">
        <v>15.42</v>
      </c>
      <c r="I3201" s="311"/>
      <c r="J3201" s="319">
        <f>ROUND(SUMIF(Anlagenbewegungsdaten!B:B,A3201,Anlagenbewegungsdaten!C:C),3)</f>
        <v>0</v>
      </c>
      <c r="K3201" s="320">
        <f>ROUND(SUMIF(Anlagenbewegungsdaten!$B:$B,$A3201,Anlagenbewegungsdaten!$D:$D),2)</f>
        <v>0</v>
      </c>
      <c r="L3201" s="321">
        <f t="shared" si="110"/>
        <v>0</v>
      </c>
      <c r="M3201" s="341" t="s">
        <v>4950</v>
      </c>
      <c r="N3201" s="341" t="s">
        <v>4963</v>
      </c>
      <c r="O3201" s="323">
        <f>ROUND(SUMIF(Anlagenbewegungsdaten_AV!B:B,A3201,Anlagenbewegungsdaten_AV!C:C),3)</f>
        <v>0</v>
      </c>
      <c r="P3201" s="320">
        <f>ROUND(SUMIF(Anlagenbewegungsdaten_AV!$B:$B,$A3201,Anlagenbewegungsdaten_AV!$D:$D),2)</f>
        <v>0</v>
      </c>
      <c r="Q3201" s="321">
        <f t="shared" si="111"/>
        <v>0</v>
      </c>
      <c r="S3201" s="324"/>
      <c r="T3201" s="317"/>
      <c r="U3201" s="325"/>
      <c r="V3201" s="325"/>
    </row>
    <row r="3202" spans="1:22" ht="15" customHeight="1" x14ac:dyDescent="0.25">
      <c r="A3202" s="129" t="s">
        <v>3792</v>
      </c>
      <c r="B3202" s="126" t="s">
        <v>2087</v>
      </c>
      <c r="C3202" s="127" t="s">
        <v>4026</v>
      </c>
      <c r="D3202" s="127" t="s">
        <v>844</v>
      </c>
      <c r="E3202" s="127" t="s">
        <v>2465</v>
      </c>
      <c r="F3202" s="128">
        <v>22.22</v>
      </c>
      <c r="G3202" s="128">
        <v>22.419999999999998</v>
      </c>
      <c r="H3202" s="128">
        <v>17.78</v>
      </c>
      <c r="I3202" s="311"/>
      <c r="J3202" s="319">
        <f>ROUND(SUMIF(Anlagenbewegungsdaten!B:B,A3202,Anlagenbewegungsdaten!C:C),3)</f>
        <v>0</v>
      </c>
      <c r="K3202" s="320">
        <f>ROUND(SUMIF(Anlagenbewegungsdaten!$B:$B,$A3202,Anlagenbewegungsdaten!$D:$D),2)</f>
        <v>0</v>
      </c>
      <c r="L3202" s="321">
        <f t="shared" si="110"/>
        <v>0</v>
      </c>
      <c r="M3202" s="341" t="s">
        <v>4950</v>
      </c>
      <c r="N3202" s="341" t="s">
        <v>4963</v>
      </c>
      <c r="O3202" s="323">
        <f>ROUND(SUMIF(Anlagenbewegungsdaten_AV!B:B,A3202,Anlagenbewegungsdaten_AV!C:C),3)</f>
        <v>0</v>
      </c>
      <c r="P3202" s="320">
        <f>ROUND(SUMIF(Anlagenbewegungsdaten_AV!$B:$B,$A3202,Anlagenbewegungsdaten_AV!$D:$D),2)</f>
        <v>0</v>
      </c>
      <c r="Q3202" s="321">
        <f t="shared" si="111"/>
        <v>0</v>
      </c>
      <c r="S3202" s="324"/>
      <c r="T3202" s="317"/>
      <c r="U3202" s="325"/>
      <c r="V3202" s="325"/>
    </row>
    <row r="3203" spans="1:22" ht="15" customHeight="1" x14ac:dyDescent="0.25">
      <c r="A3203" s="129" t="s">
        <v>3793</v>
      </c>
      <c r="B3203" s="126" t="s">
        <v>2087</v>
      </c>
      <c r="C3203" s="127" t="s">
        <v>4026</v>
      </c>
      <c r="D3203" s="127" t="s">
        <v>846</v>
      </c>
      <c r="E3203" s="127" t="s">
        <v>2462</v>
      </c>
      <c r="F3203" s="128">
        <v>20.259999999999998</v>
      </c>
      <c r="G3203" s="128">
        <v>20.459999999999997</v>
      </c>
      <c r="H3203" s="128">
        <v>16.21</v>
      </c>
      <c r="I3203" s="311"/>
      <c r="J3203" s="319">
        <f>ROUND(SUMIF(Anlagenbewegungsdaten!B:B,A3203,Anlagenbewegungsdaten!C:C),3)</f>
        <v>0</v>
      </c>
      <c r="K3203" s="320">
        <f>ROUND(SUMIF(Anlagenbewegungsdaten!$B:$B,$A3203,Anlagenbewegungsdaten!$D:$D),2)</f>
        <v>0</v>
      </c>
      <c r="L3203" s="321">
        <f t="shared" si="110"/>
        <v>0</v>
      </c>
      <c r="M3203" s="341" t="s">
        <v>4950</v>
      </c>
      <c r="N3203" s="341" t="s">
        <v>4963</v>
      </c>
      <c r="O3203" s="323">
        <f>ROUND(SUMIF(Anlagenbewegungsdaten_AV!B:B,A3203,Anlagenbewegungsdaten_AV!C:C),3)</f>
        <v>0</v>
      </c>
      <c r="P3203" s="320">
        <f>ROUND(SUMIF(Anlagenbewegungsdaten_AV!$B:$B,$A3203,Anlagenbewegungsdaten_AV!$D:$D),2)</f>
        <v>0</v>
      </c>
      <c r="Q3203" s="321">
        <f t="shared" si="111"/>
        <v>0</v>
      </c>
      <c r="S3203" s="324"/>
      <c r="T3203" s="317"/>
      <c r="U3203" s="325"/>
      <c r="V3203" s="325"/>
    </row>
    <row r="3204" spans="1:22" ht="15" customHeight="1" x14ac:dyDescent="0.25">
      <c r="A3204" s="129" t="s">
        <v>3794</v>
      </c>
      <c r="B3204" s="126" t="s">
        <v>2087</v>
      </c>
      <c r="C3204" s="127" t="s">
        <v>4026</v>
      </c>
      <c r="D3204" s="127" t="s">
        <v>848</v>
      </c>
      <c r="E3204" s="127" t="s">
        <v>2465</v>
      </c>
      <c r="F3204" s="128">
        <v>23.200000000000003</v>
      </c>
      <c r="G3204" s="128">
        <v>23.400000000000002</v>
      </c>
      <c r="H3204" s="128">
        <v>18.559999999999999</v>
      </c>
      <c r="I3204" s="311"/>
      <c r="J3204" s="319">
        <f>ROUND(SUMIF(Anlagenbewegungsdaten!B:B,A3204,Anlagenbewegungsdaten!C:C),3)</f>
        <v>0</v>
      </c>
      <c r="K3204" s="320">
        <f>ROUND(SUMIF(Anlagenbewegungsdaten!$B:$B,$A3204,Anlagenbewegungsdaten!$D:$D),2)</f>
        <v>0</v>
      </c>
      <c r="L3204" s="321">
        <f t="shared" si="110"/>
        <v>0</v>
      </c>
      <c r="M3204" s="341" t="s">
        <v>4950</v>
      </c>
      <c r="N3204" s="341" t="s">
        <v>4963</v>
      </c>
      <c r="O3204" s="323">
        <f>ROUND(SUMIF(Anlagenbewegungsdaten_AV!B:B,A3204,Anlagenbewegungsdaten_AV!C:C),3)</f>
        <v>0</v>
      </c>
      <c r="P3204" s="320">
        <f>ROUND(SUMIF(Anlagenbewegungsdaten_AV!$B:$B,$A3204,Anlagenbewegungsdaten_AV!$D:$D),2)</f>
        <v>0</v>
      </c>
      <c r="Q3204" s="321">
        <f t="shared" si="111"/>
        <v>0</v>
      </c>
      <c r="S3204" s="324"/>
      <c r="T3204" s="317"/>
      <c r="U3204" s="325"/>
      <c r="V3204" s="325"/>
    </row>
    <row r="3205" spans="1:22" ht="15" customHeight="1" x14ac:dyDescent="0.25">
      <c r="A3205" s="129" t="s">
        <v>3795</v>
      </c>
      <c r="B3205" s="126" t="s">
        <v>2087</v>
      </c>
      <c r="C3205" s="127" t="s">
        <v>4026</v>
      </c>
      <c r="D3205" s="127" t="s">
        <v>850</v>
      </c>
      <c r="E3205" s="127" t="s">
        <v>2462</v>
      </c>
      <c r="F3205" s="128">
        <v>21.240000000000002</v>
      </c>
      <c r="G3205" s="128">
        <v>21.44</v>
      </c>
      <c r="H3205" s="128">
        <v>16.989999999999998</v>
      </c>
      <c r="I3205" s="311"/>
      <c r="J3205" s="319">
        <f>ROUND(SUMIF(Anlagenbewegungsdaten!B:B,A3205,Anlagenbewegungsdaten!C:C),3)</f>
        <v>0</v>
      </c>
      <c r="K3205" s="320">
        <f>ROUND(SUMIF(Anlagenbewegungsdaten!$B:$B,$A3205,Anlagenbewegungsdaten!$D:$D),2)</f>
        <v>0</v>
      </c>
      <c r="L3205" s="321">
        <f t="shared" si="110"/>
        <v>0</v>
      </c>
      <c r="M3205" s="341" t="s">
        <v>4950</v>
      </c>
      <c r="N3205" s="341" t="s">
        <v>4963</v>
      </c>
      <c r="O3205" s="323">
        <f>ROUND(SUMIF(Anlagenbewegungsdaten_AV!B:B,A3205,Anlagenbewegungsdaten_AV!C:C),3)</f>
        <v>0</v>
      </c>
      <c r="P3205" s="320">
        <f>ROUND(SUMIF(Anlagenbewegungsdaten_AV!$B:$B,$A3205,Anlagenbewegungsdaten_AV!$D:$D),2)</f>
        <v>0</v>
      </c>
      <c r="Q3205" s="321">
        <f t="shared" si="111"/>
        <v>0</v>
      </c>
      <c r="S3205" s="324"/>
      <c r="T3205" s="317"/>
      <c r="U3205" s="325"/>
      <c r="V3205" s="325"/>
    </row>
    <row r="3206" spans="1:22" ht="15" customHeight="1" x14ac:dyDescent="0.25">
      <c r="A3206" s="129" t="s">
        <v>3796</v>
      </c>
      <c r="B3206" s="126" t="s">
        <v>2087</v>
      </c>
      <c r="C3206" s="127" t="s">
        <v>4026</v>
      </c>
      <c r="D3206" s="127" t="s">
        <v>852</v>
      </c>
      <c r="E3206" s="127" t="s">
        <v>2465</v>
      </c>
      <c r="F3206" s="128">
        <v>24.18</v>
      </c>
      <c r="G3206" s="128">
        <v>24.38</v>
      </c>
      <c r="H3206" s="128">
        <v>19.34</v>
      </c>
      <c r="I3206" s="311"/>
      <c r="J3206" s="319">
        <f>ROUND(SUMIF(Anlagenbewegungsdaten!B:B,A3206,Anlagenbewegungsdaten!C:C),3)</f>
        <v>0</v>
      </c>
      <c r="K3206" s="320">
        <f>ROUND(SUMIF(Anlagenbewegungsdaten!$B:$B,$A3206,Anlagenbewegungsdaten!$D:$D),2)</f>
        <v>0</v>
      </c>
      <c r="L3206" s="321">
        <f t="shared" si="110"/>
        <v>0</v>
      </c>
      <c r="M3206" s="341" t="s">
        <v>4950</v>
      </c>
      <c r="N3206" s="341" t="s">
        <v>4963</v>
      </c>
      <c r="O3206" s="323">
        <f>ROUND(SUMIF(Anlagenbewegungsdaten_AV!B:B,A3206,Anlagenbewegungsdaten_AV!C:C),3)</f>
        <v>0</v>
      </c>
      <c r="P3206" s="320">
        <f>ROUND(SUMIF(Anlagenbewegungsdaten_AV!$B:$B,$A3206,Anlagenbewegungsdaten_AV!$D:$D),2)</f>
        <v>0</v>
      </c>
      <c r="Q3206" s="321">
        <f t="shared" si="111"/>
        <v>0</v>
      </c>
      <c r="S3206" s="324"/>
      <c r="T3206" s="317"/>
      <c r="U3206" s="325"/>
      <c r="V3206" s="325"/>
    </row>
    <row r="3207" spans="1:22" ht="15" customHeight="1" x14ac:dyDescent="0.25">
      <c r="A3207" s="129" t="s">
        <v>3797</v>
      </c>
      <c r="B3207" s="126" t="s">
        <v>2087</v>
      </c>
      <c r="C3207" s="127" t="s">
        <v>4026</v>
      </c>
      <c r="D3207" s="127" t="s">
        <v>854</v>
      </c>
      <c r="E3207" s="127" t="s">
        <v>2462</v>
      </c>
      <c r="F3207" s="128">
        <v>22.22</v>
      </c>
      <c r="G3207" s="128">
        <v>22.419999999999998</v>
      </c>
      <c r="H3207" s="128">
        <v>17.78</v>
      </c>
      <c r="I3207" s="311"/>
      <c r="J3207" s="319">
        <f>ROUND(SUMIF(Anlagenbewegungsdaten!B:B,A3207,Anlagenbewegungsdaten!C:C),3)</f>
        <v>0</v>
      </c>
      <c r="K3207" s="320">
        <f>ROUND(SUMIF(Anlagenbewegungsdaten!$B:$B,$A3207,Anlagenbewegungsdaten!$D:$D),2)</f>
        <v>0</v>
      </c>
      <c r="L3207" s="321">
        <f t="shared" si="110"/>
        <v>0</v>
      </c>
      <c r="M3207" s="341" t="s">
        <v>4950</v>
      </c>
      <c r="N3207" s="341" t="s">
        <v>4963</v>
      </c>
      <c r="O3207" s="323">
        <f>ROUND(SUMIF(Anlagenbewegungsdaten_AV!B:B,A3207,Anlagenbewegungsdaten_AV!C:C),3)</f>
        <v>0</v>
      </c>
      <c r="P3207" s="320">
        <f>ROUND(SUMIF(Anlagenbewegungsdaten_AV!$B:$B,$A3207,Anlagenbewegungsdaten_AV!$D:$D),2)</f>
        <v>0</v>
      </c>
      <c r="Q3207" s="321">
        <f t="shared" si="111"/>
        <v>0</v>
      </c>
      <c r="S3207" s="324"/>
      <c r="T3207" s="317"/>
      <c r="U3207" s="325"/>
      <c r="V3207" s="325"/>
    </row>
    <row r="3208" spans="1:22" ht="15" customHeight="1" x14ac:dyDescent="0.25">
      <c r="A3208" s="129" t="s">
        <v>3798</v>
      </c>
      <c r="B3208" s="126" t="s">
        <v>2087</v>
      </c>
      <c r="C3208" s="127" t="s">
        <v>4026</v>
      </c>
      <c r="D3208" s="127" t="s">
        <v>856</v>
      </c>
      <c r="E3208" s="127" t="s">
        <v>2465</v>
      </c>
      <c r="F3208" s="128">
        <v>25.16</v>
      </c>
      <c r="G3208" s="128">
        <v>25.36</v>
      </c>
      <c r="H3208" s="128">
        <v>20.13</v>
      </c>
      <c r="I3208" s="311"/>
      <c r="J3208" s="319">
        <f>ROUND(SUMIF(Anlagenbewegungsdaten!B:B,A3208,Anlagenbewegungsdaten!C:C),3)</f>
        <v>0</v>
      </c>
      <c r="K3208" s="320">
        <f>ROUND(SUMIF(Anlagenbewegungsdaten!$B:$B,$A3208,Anlagenbewegungsdaten!$D:$D),2)</f>
        <v>0</v>
      </c>
      <c r="L3208" s="321">
        <f t="shared" si="110"/>
        <v>0</v>
      </c>
      <c r="M3208" s="341" t="s">
        <v>4950</v>
      </c>
      <c r="N3208" s="341" t="s">
        <v>4963</v>
      </c>
      <c r="O3208" s="323">
        <f>ROUND(SUMIF(Anlagenbewegungsdaten_AV!B:B,A3208,Anlagenbewegungsdaten_AV!C:C),3)</f>
        <v>0</v>
      </c>
      <c r="P3208" s="320">
        <f>ROUND(SUMIF(Anlagenbewegungsdaten_AV!$B:$B,$A3208,Anlagenbewegungsdaten_AV!$D:$D),2)</f>
        <v>0</v>
      </c>
      <c r="Q3208" s="321">
        <f t="shared" si="111"/>
        <v>0</v>
      </c>
      <c r="S3208" s="324"/>
      <c r="T3208" s="317"/>
      <c r="U3208" s="325"/>
      <c r="V3208" s="325"/>
    </row>
    <row r="3209" spans="1:22" ht="15" customHeight="1" x14ac:dyDescent="0.25">
      <c r="A3209" s="129" t="s">
        <v>3799</v>
      </c>
      <c r="B3209" s="126" t="s">
        <v>2087</v>
      </c>
      <c r="C3209" s="127" t="s">
        <v>4026</v>
      </c>
      <c r="D3209" s="127" t="s">
        <v>858</v>
      </c>
      <c r="E3209" s="127" t="s">
        <v>2462</v>
      </c>
      <c r="F3209" s="128">
        <v>23.200000000000003</v>
      </c>
      <c r="G3209" s="128">
        <v>23.400000000000002</v>
      </c>
      <c r="H3209" s="128">
        <v>18.559999999999999</v>
      </c>
      <c r="I3209" s="311"/>
      <c r="J3209" s="319">
        <f>ROUND(SUMIF(Anlagenbewegungsdaten!B:B,A3209,Anlagenbewegungsdaten!C:C),3)</f>
        <v>0</v>
      </c>
      <c r="K3209" s="320">
        <f>ROUND(SUMIF(Anlagenbewegungsdaten!$B:$B,$A3209,Anlagenbewegungsdaten!$D:$D),2)</f>
        <v>0</v>
      </c>
      <c r="L3209" s="321">
        <f t="shared" si="110"/>
        <v>0</v>
      </c>
      <c r="M3209" s="341" t="s">
        <v>4950</v>
      </c>
      <c r="N3209" s="341" t="s">
        <v>4963</v>
      </c>
      <c r="O3209" s="323">
        <f>ROUND(SUMIF(Anlagenbewegungsdaten_AV!B:B,A3209,Anlagenbewegungsdaten_AV!C:C),3)</f>
        <v>0</v>
      </c>
      <c r="P3209" s="320">
        <f>ROUND(SUMIF(Anlagenbewegungsdaten_AV!$B:$B,$A3209,Anlagenbewegungsdaten_AV!$D:$D),2)</f>
        <v>0</v>
      </c>
      <c r="Q3209" s="321">
        <f t="shared" si="111"/>
        <v>0</v>
      </c>
      <c r="S3209" s="324"/>
      <c r="T3209" s="317"/>
      <c r="U3209" s="325"/>
      <c r="V3209" s="325"/>
    </row>
    <row r="3210" spans="1:22" ht="15" customHeight="1" x14ac:dyDescent="0.25">
      <c r="A3210" s="129" t="s">
        <v>3800</v>
      </c>
      <c r="B3210" s="126" t="s">
        <v>2087</v>
      </c>
      <c r="C3210" s="127" t="s">
        <v>4026</v>
      </c>
      <c r="D3210" s="127" t="s">
        <v>860</v>
      </c>
      <c r="E3210" s="127" t="s">
        <v>2465</v>
      </c>
      <c r="F3210" s="128">
        <v>26.14</v>
      </c>
      <c r="G3210" s="128">
        <v>26.34</v>
      </c>
      <c r="H3210" s="128">
        <v>20.91</v>
      </c>
      <c r="I3210" s="311"/>
      <c r="J3210" s="319">
        <f>ROUND(SUMIF(Anlagenbewegungsdaten!B:B,A3210,Anlagenbewegungsdaten!C:C),3)</f>
        <v>0</v>
      </c>
      <c r="K3210" s="320">
        <f>ROUND(SUMIF(Anlagenbewegungsdaten!$B:$B,$A3210,Anlagenbewegungsdaten!$D:$D),2)</f>
        <v>0</v>
      </c>
      <c r="L3210" s="321">
        <f t="shared" ref="L3210:L3273" si="112">IF(ISBLANK(F3210),0,IF(OR($J3210&gt;=100,$J3210&lt;=-100),F3210-(K3210/J3210*100),IF(OR(J3210&gt;-100,J3210&lt;100),(J3210*F3210%)-K3210)))</f>
        <v>0</v>
      </c>
      <c r="M3210" s="341" t="s">
        <v>4950</v>
      </c>
      <c r="N3210" s="341" t="s">
        <v>4963</v>
      </c>
      <c r="O3210" s="323">
        <f>ROUND(SUMIF(Anlagenbewegungsdaten_AV!B:B,A3210,Anlagenbewegungsdaten_AV!C:C),3)</f>
        <v>0</v>
      </c>
      <c r="P3210" s="320">
        <f>ROUND(SUMIF(Anlagenbewegungsdaten_AV!$B:$B,$A3210,Anlagenbewegungsdaten_AV!$D:$D),2)</f>
        <v>0</v>
      </c>
      <c r="Q3210" s="321">
        <f t="shared" ref="Q3210:Q3273" si="113">IF(ISBLANK(H3210),0,IF(OR($O3210&gt;=100,$O3210&lt;=-100),H3210-(P3210/O3210*100),IF(OR(O3210&gt;-100,O3210&lt;100),(O3210*G3210%)-P3210)))</f>
        <v>0</v>
      </c>
      <c r="S3210" s="324"/>
      <c r="T3210" s="317"/>
      <c r="U3210" s="325"/>
      <c r="V3210" s="325"/>
    </row>
    <row r="3211" spans="1:22" ht="15" customHeight="1" x14ac:dyDescent="0.25">
      <c r="A3211" s="129" t="s">
        <v>3801</v>
      </c>
      <c r="B3211" s="126" t="s">
        <v>2087</v>
      </c>
      <c r="C3211" s="127" t="s">
        <v>4026</v>
      </c>
      <c r="D3211" s="127" t="s">
        <v>862</v>
      </c>
      <c r="E3211" s="127" t="s">
        <v>2462</v>
      </c>
      <c r="F3211" s="128">
        <v>24.18</v>
      </c>
      <c r="G3211" s="128">
        <v>24.38</v>
      </c>
      <c r="H3211" s="128">
        <v>19.34</v>
      </c>
      <c r="I3211" s="311"/>
      <c r="J3211" s="319">
        <f>ROUND(SUMIF(Anlagenbewegungsdaten!B:B,A3211,Anlagenbewegungsdaten!C:C),3)</f>
        <v>0</v>
      </c>
      <c r="K3211" s="320">
        <f>ROUND(SUMIF(Anlagenbewegungsdaten!$B:$B,$A3211,Anlagenbewegungsdaten!$D:$D),2)</f>
        <v>0</v>
      </c>
      <c r="L3211" s="321">
        <f t="shared" si="112"/>
        <v>0</v>
      </c>
      <c r="M3211" s="341" t="s">
        <v>4950</v>
      </c>
      <c r="N3211" s="341" t="s">
        <v>4963</v>
      </c>
      <c r="O3211" s="323">
        <f>ROUND(SUMIF(Anlagenbewegungsdaten_AV!B:B,A3211,Anlagenbewegungsdaten_AV!C:C),3)</f>
        <v>0</v>
      </c>
      <c r="P3211" s="320">
        <f>ROUND(SUMIF(Anlagenbewegungsdaten_AV!$B:$B,$A3211,Anlagenbewegungsdaten_AV!$D:$D),2)</f>
        <v>0</v>
      </c>
      <c r="Q3211" s="321">
        <f t="shared" si="113"/>
        <v>0</v>
      </c>
      <c r="S3211" s="324"/>
      <c r="T3211" s="317"/>
      <c r="U3211" s="325"/>
      <c r="V3211" s="325"/>
    </row>
    <row r="3212" spans="1:22" ht="15" customHeight="1" x14ac:dyDescent="0.25">
      <c r="A3212" s="129" t="s">
        <v>3802</v>
      </c>
      <c r="B3212" s="126" t="s">
        <v>2087</v>
      </c>
      <c r="C3212" s="127" t="s">
        <v>4026</v>
      </c>
      <c r="D3212" s="127" t="s">
        <v>864</v>
      </c>
      <c r="E3212" s="127" t="s">
        <v>2465</v>
      </c>
      <c r="F3212" s="128">
        <v>27.12</v>
      </c>
      <c r="G3212" s="128">
        <v>27.32</v>
      </c>
      <c r="H3212" s="128">
        <v>21.7</v>
      </c>
      <c r="I3212" s="311"/>
      <c r="J3212" s="319">
        <f>ROUND(SUMIF(Anlagenbewegungsdaten!B:B,A3212,Anlagenbewegungsdaten!C:C),3)</f>
        <v>0</v>
      </c>
      <c r="K3212" s="320">
        <f>ROUND(SUMIF(Anlagenbewegungsdaten!$B:$B,$A3212,Anlagenbewegungsdaten!$D:$D),2)</f>
        <v>0</v>
      </c>
      <c r="L3212" s="321">
        <f t="shared" si="112"/>
        <v>0</v>
      </c>
      <c r="M3212" s="341" t="s">
        <v>4950</v>
      </c>
      <c r="N3212" s="341" t="s">
        <v>4963</v>
      </c>
      <c r="O3212" s="323">
        <f>ROUND(SUMIF(Anlagenbewegungsdaten_AV!B:B,A3212,Anlagenbewegungsdaten_AV!C:C),3)</f>
        <v>0</v>
      </c>
      <c r="P3212" s="320">
        <f>ROUND(SUMIF(Anlagenbewegungsdaten_AV!$B:$B,$A3212,Anlagenbewegungsdaten_AV!$D:$D),2)</f>
        <v>0</v>
      </c>
      <c r="Q3212" s="321">
        <f t="shared" si="113"/>
        <v>0</v>
      </c>
      <c r="S3212" s="324"/>
      <c r="T3212" s="317"/>
      <c r="U3212" s="325"/>
      <c r="V3212" s="325"/>
    </row>
    <row r="3213" spans="1:22" ht="15" customHeight="1" x14ac:dyDescent="0.25">
      <c r="A3213" s="129" t="s">
        <v>3803</v>
      </c>
      <c r="B3213" s="126" t="s">
        <v>2087</v>
      </c>
      <c r="C3213" s="127" t="s">
        <v>4026</v>
      </c>
      <c r="D3213" s="127" t="s">
        <v>866</v>
      </c>
      <c r="E3213" s="127" t="s">
        <v>2462</v>
      </c>
      <c r="F3213" s="128">
        <v>25.160000000000004</v>
      </c>
      <c r="G3213" s="128">
        <v>25.360000000000003</v>
      </c>
      <c r="H3213" s="128">
        <v>20.13</v>
      </c>
      <c r="I3213" s="311"/>
      <c r="J3213" s="319">
        <f>ROUND(SUMIF(Anlagenbewegungsdaten!B:B,A3213,Anlagenbewegungsdaten!C:C),3)</f>
        <v>0</v>
      </c>
      <c r="K3213" s="320">
        <f>ROUND(SUMIF(Anlagenbewegungsdaten!$B:$B,$A3213,Anlagenbewegungsdaten!$D:$D),2)</f>
        <v>0</v>
      </c>
      <c r="L3213" s="321">
        <f t="shared" si="112"/>
        <v>0</v>
      </c>
      <c r="M3213" s="341" t="s">
        <v>4950</v>
      </c>
      <c r="N3213" s="341" t="s">
        <v>4963</v>
      </c>
      <c r="O3213" s="323">
        <f>ROUND(SUMIF(Anlagenbewegungsdaten_AV!B:B,A3213,Anlagenbewegungsdaten_AV!C:C),3)</f>
        <v>0</v>
      </c>
      <c r="P3213" s="320">
        <f>ROUND(SUMIF(Anlagenbewegungsdaten_AV!$B:$B,$A3213,Anlagenbewegungsdaten_AV!$D:$D),2)</f>
        <v>0</v>
      </c>
      <c r="Q3213" s="321">
        <f t="shared" si="113"/>
        <v>0</v>
      </c>
      <c r="S3213" s="324"/>
      <c r="T3213" s="317"/>
      <c r="U3213" s="325"/>
      <c r="V3213" s="325"/>
    </row>
    <row r="3214" spans="1:22" ht="15" customHeight="1" x14ac:dyDescent="0.25">
      <c r="A3214" s="129" t="s">
        <v>3804</v>
      </c>
      <c r="B3214" s="126" t="s">
        <v>2087</v>
      </c>
      <c r="C3214" s="127" t="s">
        <v>4026</v>
      </c>
      <c r="D3214" s="127" t="s">
        <v>868</v>
      </c>
      <c r="E3214" s="127" t="s">
        <v>2465</v>
      </c>
      <c r="F3214" s="128">
        <v>28.1</v>
      </c>
      <c r="G3214" s="128">
        <v>28.3</v>
      </c>
      <c r="H3214" s="128">
        <v>22.48</v>
      </c>
      <c r="I3214" s="311"/>
      <c r="J3214" s="319">
        <f>ROUND(SUMIF(Anlagenbewegungsdaten!B:B,A3214,Anlagenbewegungsdaten!C:C),3)</f>
        <v>0</v>
      </c>
      <c r="K3214" s="320">
        <f>ROUND(SUMIF(Anlagenbewegungsdaten!$B:$B,$A3214,Anlagenbewegungsdaten!$D:$D),2)</f>
        <v>0</v>
      </c>
      <c r="L3214" s="321">
        <f t="shared" si="112"/>
        <v>0</v>
      </c>
      <c r="M3214" s="341" t="s">
        <v>4950</v>
      </c>
      <c r="N3214" s="341" t="s">
        <v>4963</v>
      </c>
      <c r="O3214" s="323">
        <f>ROUND(SUMIF(Anlagenbewegungsdaten_AV!B:B,A3214,Anlagenbewegungsdaten_AV!C:C),3)</f>
        <v>0</v>
      </c>
      <c r="P3214" s="320">
        <f>ROUND(SUMIF(Anlagenbewegungsdaten_AV!$B:$B,$A3214,Anlagenbewegungsdaten_AV!$D:$D),2)</f>
        <v>0</v>
      </c>
      <c r="Q3214" s="321">
        <f t="shared" si="113"/>
        <v>0</v>
      </c>
      <c r="S3214" s="324"/>
      <c r="T3214" s="317"/>
      <c r="U3214" s="325"/>
      <c r="V3214" s="325"/>
    </row>
    <row r="3215" spans="1:22" ht="15" customHeight="1" x14ac:dyDescent="0.25">
      <c r="A3215" s="129" t="s">
        <v>3805</v>
      </c>
      <c r="B3215" s="126" t="s">
        <v>2087</v>
      </c>
      <c r="C3215" s="127" t="s">
        <v>4026</v>
      </c>
      <c r="D3215" s="127" t="s">
        <v>870</v>
      </c>
      <c r="E3215" s="127" t="s">
        <v>2462</v>
      </c>
      <c r="F3215" s="128">
        <v>26.14</v>
      </c>
      <c r="G3215" s="128">
        <v>26.34</v>
      </c>
      <c r="H3215" s="128">
        <v>20.91</v>
      </c>
      <c r="I3215" s="311"/>
      <c r="J3215" s="319">
        <f>ROUND(SUMIF(Anlagenbewegungsdaten!B:B,A3215,Anlagenbewegungsdaten!C:C),3)</f>
        <v>0</v>
      </c>
      <c r="K3215" s="320">
        <f>ROUND(SUMIF(Anlagenbewegungsdaten!$B:$B,$A3215,Anlagenbewegungsdaten!$D:$D),2)</f>
        <v>0</v>
      </c>
      <c r="L3215" s="321">
        <f t="shared" si="112"/>
        <v>0</v>
      </c>
      <c r="M3215" s="341" t="s">
        <v>4950</v>
      </c>
      <c r="N3215" s="341" t="s">
        <v>4963</v>
      </c>
      <c r="O3215" s="323">
        <f>ROUND(SUMIF(Anlagenbewegungsdaten_AV!B:B,A3215,Anlagenbewegungsdaten_AV!C:C),3)</f>
        <v>0</v>
      </c>
      <c r="P3215" s="320">
        <f>ROUND(SUMIF(Anlagenbewegungsdaten_AV!$B:$B,$A3215,Anlagenbewegungsdaten_AV!$D:$D),2)</f>
        <v>0</v>
      </c>
      <c r="Q3215" s="321">
        <f t="shared" si="113"/>
        <v>0</v>
      </c>
      <c r="S3215" s="324"/>
      <c r="T3215" s="317"/>
      <c r="U3215" s="325"/>
      <c r="V3215" s="325"/>
    </row>
    <row r="3216" spans="1:22" ht="15" customHeight="1" x14ac:dyDescent="0.25">
      <c r="A3216" s="129" t="s">
        <v>3806</v>
      </c>
      <c r="B3216" s="126" t="s">
        <v>2087</v>
      </c>
      <c r="C3216" s="127" t="s">
        <v>4026</v>
      </c>
      <c r="D3216" s="127" t="s">
        <v>872</v>
      </c>
      <c r="E3216" s="127" t="s">
        <v>2465</v>
      </c>
      <c r="F3216" s="128">
        <v>29.080000000000005</v>
      </c>
      <c r="G3216" s="128">
        <v>29.280000000000005</v>
      </c>
      <c r="H3216" s="128">
        <v>23.26</v>
      </c>
      <c r="I3216" s="311"/>
      <c r="J3216" s="319">
        <f>ROUND(SUMIF(Anlagenbewegungsdaten!B:B,A3216,Anlagenbewegungsdaten!C:C),3)</f>
        <v>0</v>
      </c>
      <c r="K3216" s="320">
        <f>ROUND(SUMIF(Anlagenbewegungsdaten!$B:$B,$A3216,Anlagenbewegungsdaten!$D:$D),2)</f>
        <v>0</v>
      </c>
      <c r="L3216" s="321">
        <f t="shared" si="112"/>
        <v>0</v>
      </c>
      <c r="M3216" s="341" t="s">
        <v>4950</v>
      </c>
      <c r="N3216" s="341" t="s">
        <v>4963</v>
      </c>
      <c r="O3216" s="323">
        <f>ROUND(SUMIF(Anlagenbewegungsdaten_AV!B:B,A3216,Anlagenbewegungsdaten_AV!C:C),3)</f>
        <v>0</v>
      </c>
      <c r="P3216" s="320">
        <f>ROUND(SUMIF(Anlagenbewegungsdaten_AV!$B:$B,$A3216,Anlagenbewegungsdaten_AV!$D:$D),2)</f>
        <v>0</v>
      </c>
      <c r="Q3216" s="321">
        <f t="shared" si="113"/>
        <v>0</v>
      </c>
      <c r="S3216" s="324"/>
      <c r="T3216" s="317"/>
      <c r="U3216" s="325"/>
      <c r="V3216" s="325"/>
    </row>
    <row r="3217" spans="1:22" ht="15" customHeight="1" x14ac:dyDescent="0.25">
      <c r="A3217" s="129" t="s">
        <v>3807</v>
      </c>
      <c r="B3217" s="126" t="s">
        <v>2087</v>
      </c>
      <c r="C3217" s="127" t="s">
        <v>4026</v>
      </c>
      <c r="D3217" s="127" t="s">
        <v>874</v>
      </c>
      <c r="E3217" s="127" t="s">
        <v>2462</v>
      </c>
      <c r="F3217" s="128">
        <v>13.399999999999999</v>
      </c>
      <c r="G3217" s="128">
        <v>13.599999999999998</v>
      </c>
      <c r="H3217" s="128">
        <v>10.72</v>
      </c>
      <c r="I3217" s="311"/>
      <c r="J3217" s="319">
        <f>ROUND(SUMIF(Anlagenbewegungsdaten!B:B,A3217,Anlagenbewegungsdaten!C:C),3)</f>
        <v>0</v>
      </c>
      <c r="K3217" s="320">
        <f>ROUND(SUMIF(Anlagenbewegungsdaten!$B:$B,$A3217,Anlagenbewegungsdaten!$D:$D),2)</f>
        <v>0</v>
      </c>
      <c r="L3217" s="321">
        <f t="shared" si="112"/>
        <v>0</v>
      </c>
      <c r="M3217" s="341" t="s">
        <v>4950</v>
      </c>
      <c r="N3217" s="341" t="s">
        <v>4963</v>
      </c>
      <c r="O3217" s="323">
        <f>ROUND(SUMIF(Anlagenbewegungsdaten_AV!B:B,A3217,Anlagenbewegungsdaten_AV!C:C),3)</f>
        <v>0</v>
      </c>
      <c r="P3217" s="320">
        <f>ROUND(SUMIF(Anlagenbewegungsdaten_AV!$B:$B,$A3217,Anlagenbewegungsdaten_AV!$D:$D),2)</f>
        <v>0</v>
      </c>
      <c r="Q3217" s="321">
        <f t="shared" si="113"/>
        <v>0</v>
      </c>
      <c r="S3217" s="324"/>
      <c r="T3217" s="317"/>
      <c r="U3217" s="325"/>
      <c r="V3217" s="325"/>
    </row>
    <row r="3218" spans="1:22" ht="15" customHeight="1" x14ac:dyDescent="0.25">
      <c r="A3218" s="129" t="s">
        <v>3808</v>
      </c>
      <c r="B3218" s="126" t="s">
        <v>2087</v>
      </c>
      <c r="C3218" s="127" t="s">
        <v>4026</v>
      </c>
      <c r="D3218" s="127" t="s">
        <v>876</v>
      </c>
      <c r="E3218" s="127" t="s">
        <v>2465</v>
      </c>
      <c r="F3218" s="128">
        <v>16.34</v>
      </c>
      <c r="G3218" s="128">
        <v>16.54</v>
      </c>
      <c r="H3218" s="128">
        <v>13.07</v>
      </c>
      <c r="I3218" s="311"/>
      <c r="J3218" s="319">
        <f>ROUND(SUMIF(Anlagenbewegungsdaten!B:B,A3218,Anlagenbewegungsdaten!C:C),3)</f>
        <v>0</v>
      </c>
      <c r="K3218" s="320">
        <f>ROUND(SUMIF(Anlagenbewegungsdaten!$B:$B,$A3218,Anlagenbewegungsdaten!$D:$D),2)</f>
        <v>0</v>
      </c>
      <c r="L3218" s="321">
        <f t="shared" si="112"/>
        <v>0</v>
      </c>
      <c r="M3218" s="341" t="s">
        <v>4950</v>
      </c>
      <c r="N3218" s="341" t="s">
        <v>4963</v>
      </c>
      <c r="O3218" s="323">
        <f>ROUND(SUMIF(Anlagenbewegungsdaten_AV!B:B,A3218,Anlagenbewegungsdaten_AV!C:C),3)</f>
        <v>0</v>
      </c>
      <c r="P3218" s="320">
        <f>ROUND(SUMIF(Anlagenbewegungsdaten_AV!$B:$B,$A3218,Anlagenbewegungsdaten_AV!$D:$D),2)</f>
        <v>0</v>
      </c>
      <c r="Q3218" s="321">
        <f t="shared" si="113"/>
        <v>0</v>
      </c>
      <c r="S3218" s="324"/>
      <c r="T3218" s="317"/>
      <c r="U3218" s="325"/>
      <c r="V3218" s="325"/>
    </row>
    <row r="3219" spans="1:22" ht="15" customHeight="1" x14ac:dyDescent="0.25">
      <c r="A3219" s="129" t="s">
        <v>3809</v>
      </c>
      <c r="B3219" s="126" t="s">
        <v>2087</v>
      </c>
      <c r="C3219" s="127" t="s">
        <v>4026</v>
      </c>
      <c r="D3219" s="127" t="s">
        <v>878</v>
      </c>
      <c r="E3219" s="127" t="s">
        <v>2462</v>
      </c>
      <c r="F3219" s="128">
        <v>14.379999999999999</v>
      </c>
      <c r="G3219" s="128">
        <v>14.579999999999998</v>
      </c>
      <c r="H3219" s="128">
        <v>11.5</v>
      </c>
      <c r="I3219" s="311"/>
      <c r="J3219" s="319">
        <f>ROUND(SUMIF(Anlagenbewegungsdaten!B:B,A3219,Anlagenbewegungsdaten!C:C),3)</f>
        <v>0</v>
      </c>
      <c r="K3219" s="320">
        <f>ROUND(SUMIF(Anlagenbewegungsdaten!$B:$B,$A3219,Anlagenbewegungsdaten!$D:$D),2)</f>
        <v>0</v>
      </c>
      <c r="L3219" s="321">
        <f t="shared" si="112"/>
        <v>0</v>
      </c>
      <c r="M3219" s="341" t="s">
        <v>4950</v>
      </c>
      <c r="N3219" s="341" t="s">
        <v>4963</v>
      </c>
      <c r="O3219" s="323">
        <f>ROUND(SUMIF(Anlagenbewegungsdaten_AV!B:B,A3219,Anlagenbewegungsdaten_AV!C:C),3)</f>
        <v>0</v>
      </c>
      <c r="P3219" s="320">
        <f>ROUND(SUMIF(Anlagenbewegungsdaten_AV!$B:$B,$A3219,Anlagenbewegungsdaten_AV!$D:$D),2)</f>
        <v>0</v>
      </c>
      <c r="Q3219" s="321">
        <f t="shared" si="113"/>
        <v>0</v>
      </c>
      <c r="S3219" s="324"/>
      <c r="T3219" s="317"/>
      <c r="U3219" s="325"/>
      <c r="V3219" s="325"/>
    </row>
    <row r="3220" spans="1:22" ht="15" customHeight="1" x14ac:dyDescent="0.25">
      <c r="A3220" s="129" t="s">
        <v>3810</v>
      </c>
      <c r="B3220" s="126" t="s">
        <v>2087</v>
      </c>
      <c r="C3220" s="127" t="s">
        <v>4026</v>
      </c>
      <c r="D3220" s="127" t="s">
        <v>880</v>
      </c>
      <c r="E3220" s="127" t="s">
        <v>2465</v>
      </c>
      <c r="F3220" s="128">
        <v>17.32</v>
      </c>
      <c r="G3220" s="128">
        <v>17.52</v>
      </c>
      <c r="H3220" s="128">
        <v>13.86</v>
      </c>
      <c r="I3220" s="311"/>
      <c r="J3220" s="319">
        <f>ROUND(SUMIF(Anlagenbewegungsdaten!B:B,A3220,Anlagenbewegungsdaten!C:C),3)</f>
        <v>0</v>
      </c>
      <c r="K3220" s="320">
        <f>ROUND(SUMIF(Anlagenbewegungsdaten!$B:$B,$A3220,Anlagenbewegungsdaten!$D:$D),2)</f>
        <v>0</v>
      </c>
      <c r="L3220" s="321">
        <f t="shared" si="112"/>
        <v>0</v>
      </c>
      <c r="M3220" s="341" t="s">
        <v>4950</v>
      </c>
      <c r="N3220" s="341" t="s">
        <v>4963</v>
      </c>
      <c r="O3220" s="323">
        <f>ROUND(SUMIF(Anlagenbewegungsdaten_AV!B:B,A3220,Anlagenbewegungsdaten_AV!C:C),3)</f>
        <v>0</v>
      </c>
      <c r="P3220" s="320">
        <f>ROUND(SUMIF(Anlagenbewegungsdaten_AV!$B:$B,$A3220,Anlagenbewegungsdaten_AV!$D:$D),2)</f>
        <v>0</v>
      </c>
      <c r="Q3220" s="321">
        <f t="shared" si="113"/>
        <v>0</v>
      </c>
      <c r="S3220" s="324"/>
      <c r="T3220" s="317"/>
      <c r="U3220" s="325"/>
      <c r="V3220" s="325"/>
    </row>
    <row r="3221" spans="1:22" ht="15" customHeight="1" x14ac:dyDescent="0.25">
      <c r="A3221" s="129" t="s">
        <v>3811</v>
      </c>
      <c r="B3221" s="126" t="s">
        <v>2087</v>
      </c>
      <c r="C3221" s="127" t="s">
        <v>4026</v>
      </c>
      <c r="D3221" s="127" t="s">
        <v>882</v>
      </c>
      <c r="E3221" s="127" t="s">
        <v>2462</v>
      </c>
      <c r="F3221" s="128">
        <v>19.28</v>
      </c>
      <c r="G3221" s="128">
        <v>19.48</v>
      </c>
      <c r="H3221" s="128">
        <v>15.42</v>
      </c>
      <c r="I3221" s="311"/>
      <c r="J3221" s="319">
        <f>ROUND(SUMIF(Anlagenbewegungsdaten!B:B,A3221,Anlagenbewegungsdaten!C:C),3)</f>
        <v>0</v>
      </c>
      <c r="K3221" s="320">
        <f>ROUND(SUMIF(Anlagenbewegungsdaten!$B:$B,$A3221,Anlagenbewegungsdaten!$D:$D),2)</f>
        <v>0</v>
      </c>
      <c r="L3221" s="321">
        <f t="shared" si="112"/>
        <v>0</v>
      </c>
      <c r="M3221" s="341" t="s">
        <v>4950</v>
      </c>
      <c r="N3221" s="341" t="s">
        <v>4963</v>
      </c>
      <c r="O3221" s="323">
        <f>ROUND(SUMIF(Anlagenbewegungsdaten_AV!B:B,A3221,Anlagenbewegungsdaten_AV!C:C),3)</f>
        <v>0</v>
      </c>
      <c r="P3221" s="320">
        <f>ROUND(SUMIF(Anlagenbewegungsdaten_AV!$B:$B,$A3221,Anlagenbewegungsdaten_AV!$D:$D),2)</f>
        <v>0</v>
      </c>
      <c r="Q3221" s="321">
        <f t="shared" si="113"/>
        <v>0</v>
      </c>
      <c r="S3221" s="324"/>
      <c r="T3221" s="317"/>
      <c r="U3221" s="325"/>
      <c r="V3221" s="325"/>
    </row>
    <row r="3222" spans="1:22" ht="15" customHeight="1" x14ac:dyDescent="0.25">
      <c r="A3222" s="129" t="s">
        <v>3812</v>
      </c>
      <c r="B3222" s="126" t="s">
        <v>2087</v>
      </c>
      <c r="C3222" s="127" t="s">
        <v>4026</v>
      </c>
      <c r="D3222" s="127" t="s">
        <v>884</v>
      </c>
      <c r="E3222" s="127" t="s">
        <v>2465</v>
      </c>
      <c r="F3222" s="128">
        <v>22.22</v>
      </c>
      <c r="G3222" s="128">
        <v>22.419999999999998</v>
      </c>
      <c r="H3222" s="128">
        <v>17.78</v>
      </c>
      <c r="I3222" s="311"/>
      <c r="J3222" s="319">
        <f>ROUND(SUMIF(Anlagenbewegungsdaten!B:B,A3222,Anlagenbewegungsdaten!C:C),3)</f>
        <v>0</v>
      </c>
      <c r="K3222" s="320">
        <f>ROUND(SUMIF(Anlagenbewegungsdaten!$B:$B,$A3222,Anlagenbewegungsdaten!$D:$D),2)</f>
        <v>0</v>
      </c>
      <c r="L3222" s="321">
        <f t="shared" si="112"/>
        <v>0</v>
      </c>
      <c r="M3222" s="341" t="s">
        <v>4950</v>
      </c>
      <c r="N3222" s="341" t="s">
        <v>4963</v>
      </c>
      <c r="O3222" s="323">
        <f>ROUND(SUMIF(Anlagenbewegungsdaten_AV!B:B,A3222,Anlagenbewegungsdaten_AV!C:C),3)</f>
        <v>0</v>
      </c>
      <c r="P3222" s="320">
        <f>ROUND(SUMIF(Anlagenbewegungsdaten_AV!$B:$B,$A3222,Anlagenbewegungsdaten_AV!$D:$D),2)</f>
        <v>0</v>
      </c>
      <c r="Q3222" s="321">
        <f t="shared" si="113"/>
        <v>0</v>
      </c>
      <c r="S3222" s="324"/>
      <c r="T3222" s="317"/>
      <c r="U3222" s="325"/>
      <c r="V3222" s="325"/>
    </row>
    <row r="3223" spans="1:22" ht="15" customHeight="1" x14ac:dyDescent="0.25">
      <c r="A3223" s="129" t="s">
        <v>3813</v>
      </c>
      <c r="B3223" s="126" t="s">
        <v>2087</v>
      </c>
      <c r="C3223" s="127" t="s">
        <v>4026</v>
      </c>
      <c r="D3223" s="127" t="s">
        <v>886</v>
      </c>
      <c r="E3223" s="127" t="s">
        <v>2462</v>
      </c>
      <c r="F3223" s="128">
        <v>20.259999999999998</v>
      </c>
      <c r="G3223" s="128">
        <v>20.459999999999997</v>
      </c>
      <c r="H3223" s="128">
        <v>16.21</v>
      </c>
      <c r="I3223" s="311"/>
      <c r="J3223" s="319">
        <f>ROUND(SUMIF(Anlagenbewegungsdaten!B:B,A3223,Anlagenbewegungsdaten!C:C),3)</f>
        <v>0</v>
      </c>
      <c r="K3223" s="320">
        <f>ROUND(SUMIF(Anlagenbewegungsdaten!$B:$B,$A3223,Anlagenbewegungsdaten!$D:$D),2)</f>
        <v>0</v>
      </c>
      <c r="L3223" s="321">
        <f t="shared" si="112"/>
        <v>0</v>
      </c>
      <c r="M3223" s="341" t="s">
        <v>4950</v>
      </c>
      <c r="N3223" s="341" t="s">
        <v>4963</v>
      </c>
      <c r="O3223" s="323">
        <f>ROUND(SUMIF(Anlagenbewegungsdaten_AV!B:B,A3223,Anlagenbewegungsdaten_AV!C:C),3)</f>
        <v>0</v>
      </c>
      <c r="P3223" s="320">
        <f>ROUND(SUMIF(Anlagenbewegungsdaten_AV!$B:$B,$A3223,Anlagenbewegungsdaten_AV!$D:$D),2)</f>
        <v>0</v>
      </c>
      <c r="Q3223" s="321">
        <f t="shared" si="113"/>
        <v>0</v>
      </c>
      <c r="S3223" s="324"/>
      <c r="T3223" s="317"/>
      <c r="U3223" s="325"/>
      <c r="V3223" s="325"/>
    </row>
    <row r="3224" spans="1:22" ht="15" customHeight="1" x14ac:dyDescent="0.25">
      <c r="A3224" s="129" t="s">
        <v>3814</v>
      </c>
      <c r="B3224" s="126" t="s">
        <v>2087</v>
      </c>
      <c r="C3224" s="127" t="s">
        <v>4026</v>
      </c>
      <c r="D3224" s="127" t="s">
        <v>888</v>
      </c>
      <c r="E3224" s="127" t="s">
        <v>2465</v>
      </c>
      <c r="F3224" s="128">
        <v>23.200000000000003</v>
      </c>
      <c r="G3224" s="128">
        <v>23.400000000000002</v>
      </c>
      <c r="H3224" s="128">
        <v>18.559999999999999</v>
      </c>
      <c r="I3224" s="311"/>
      <c r="J3224" s="319">
        <f>ROUND(SUMIF(Anlagenbewegungsdaten!B:B,A3224,Anlagenbewegungsdaten!C:C),3)</f>
        <v>0</v>
      </c>
      <c r="K3224" s="320">
        <f>ROUND(SUMIF(Anlagenbewegungsdaten!$B:$B,$A3224,Anlagenbewegungsdaten!$D:$D),2)</f>
        <v>0</v>
      </c>
      <c r="L3224" s="321">
        <f t="shared" si="112"/>
        <v>0</v>
      </c>
      <c r="M3224" s="341" t="s">
        <v>4950</v>
      </c>
      <c r="N3224" s="341" t="s">
        <v>4963</v>
      </c>
      <c r="O3224" s="323">
        <f>ROUND(SUMIF(Anlagenbewegungsdaten_AV!B:B,A3224,Anlagenbewegungsdaten_AV!C:C),3)</f>
        <v>0</v>
      </c>
      <c r="P3224" s="320">
        <f>ROUND(SUMIF(Anlagenbewegungsdaten_AV!$B:$B,$A3224,Anlagenbewegungsdaten_AV!$D:$D),2)</f>
        <v>0</v>
      </c>
      <c r="Q3224" s="321">
        <f t="shared" si="113"/>
        <v>0</v>
      </c>
      <c r="S3224" s="324"/>
      <c r="T3224" s="317"/>
      <c r="U3224" s="325"/>
      <c r="V3224" s="325"/>
    </row>
    <row r="3225" spans="1:22" ht="15" customHeight="1" x14ac:dyDescent="0.25">
      <c r="A3225" s="129" t="s">
        <v>3815</v>
      </c>
      <c r="B3225" s="126" t="s">
        <v>2087</v>
      </c>
      <c r="C3225" s="127" t="s">
        <v>4026</v>
      </c>
      <c r="D3225" s="127" t="s">
        <v>890</v>
      </c>
      <c r="E3225" s="127" t="s">
        <v>2462</v>
      </c>
      <c r="F3225" s="128">
        <v>20.259999999999998</v>
      </c>
      <c r="G3225" s="128">
        <v>20.459999999999997</v>
      </c>
      <c r="H3225" s="128">
        <v>16.21</v>
      </c>
      <c r="I3225" s="311"/>
      <c r="J3225" s="319">
        <f>ROUND(SUMIF(Anlagenbewegungsdaten!B:B,A3225,Anlagenbewegungsdaten!C:C),3)</f>
        <v>0</v>
      </c>
      <c r="K3225" s="320">
        <f>ROUND(SUMIF(Anlagenbewegungsdaten!$B:$B,$A3225,Anlagenbewegungsdaten!$D:$D),2)</f>
        <v>0</v>
      </c>
      <c r="L3225" s="321">
        <f t="shared" si="112"/>
        <v>0</v>
      </c>
      <c r="M3225" s="341" t="s">
        <v>4950</v>
      </c>
      <c r="N3225" s="341" t="s">
        <v>4963</v>
      </c>
      <c r="O3225" s="323">
        <f>ROUND(SUMIF(Anlagenbewegungsdaten_AV!B:B,A3225,Anlagenbewegungsdaten_AV!C:C),3)</f>
        <v>0</v>
      </c>
      <c r="P3225" s="320">
        <f>ROUND(SUMIF(Anlagenbewegungsdaten_AV!$B:$B,$A3225,Anlagenbewegungsdaten_AV!$D:$D),2)</f>
        <v>0</v>
      </c>
      <c r="Q3225" s="321">
        <f t="shared" si="113"/>
        <v>0</v>
      </c>
      <c r="S3225" s="324"/>
      <c r="T3225" s="317"/>
      <c r="U3225" s="325"/>
      <c r="V3225" s="325"/>
    </row>
    <row r="3226" spans="1:22" ht="15" customHeight="1" x14ac:dyDescent="0.25">
      <c r="A3226" s="129" t="s">
        <v>3816</v>
      </c>
      <c r="B3226" s="126" t="s">
        <v>2087</v>
      </c>
      <c r="C3226" s="127" t="s">
        <v>4026</v>
      </c>
      <c r="D3226" s="127" t="s">
        <v>892</v>
      </c>
      <c r="E3226" s="127" t="s">
        <v>2465</v>
      </c>
      <c r="F3226" s="128">
        <v>23.200000000000003</v>
      </c>
      <c r="G3226" s="128">
        <v>23.400000000000002</v>
      </c>
      <c r="H3226" s="128">
        <v>18.559999999999999</v>
      </c>
      <c r="I3226" s="311"/>
      <c r="J3226" s="319">
        <f>ROUND(SUMIF(Anlagenbewegungsdaten!B:B,A3226,Anlagenbewegungsdaten!C:C),3)</f>
        <v>0</v>
      </c>
      <c r="K3226" s="320">
        <f>ROUND(SUMIF(Anlagenbewegungsdaten!$B:$B,$A3226,Anlagenbewegungsdaten!$D:$D),2)</f>
        <v>0</v>
      </c>
      <c r="L3226" s="321">
        <f t="shared" si="112"/>
        <v>0</v>
      </c>
      <c r="M3226" s="341" t="s">
        <v>4950</v>
      </c>
      <c r="N3226" s="341" t="s">
        <v>4963</v>
      </c>
      <c r="O3226" s="323">
        <f>ROUND(SUMIF(Anlagenbewegungsdaten_AV!B:B,A3226,Anlagenbewegungsdaten_AV!C:C),3)</f>
        <v>0</v>
      </c>
      <c r="P3226" s="320">
        <f>ROUND(SUMIF(Anlagenbewegungsdaten_AV!$B:$B,$A3226,Anlagenbewegungsdaten_AV!$D:$D),2)</f>
        <v>0</v>
      </c>
      <c r="Q3226" s="321">
        <f t="shared" si="113"/>
        <v>0</v>
      </c>
      <c r="S3226" s="324"/>
      <c r="T3226" s="317"/>
      <c r="U3226" s="325"/>
      <c r="V3226" s="325"/>
    </row>
    <row r="3227" spans="1:22" ht="15" customHeight="1" x14ac:dyDescent="0.25">
      <c r="A3227" s="129" t="s">
        <v>3817</v>
      </c>
      <c r="B3227" s="126" t="s">
        <v>2087</v>
      </c>
      <c r="C3227" s="127" t="s">
        <v>4026</v>
      </c>
      <c r="D3227" s="127" t="s">
        <v>894</v>
      </c>
      <c r="E3227" s="127" t="s">
        <v>2462</v>
      </c>
      <c r="F3227" s="128">
        <v>21.240000000000002</v>
      </c>
      <c r="G3227" s="128">
        <v>21.44</v>
      </c>
      <c r="H3227" s="128">
        <v>16.989999999999998</v>
      </c>
      <c r="I3227" s="311"/>
      <c r="J3227" s="319">
        <f>ROUND(SUMIF(Anlagenbewegungsdaten!B:B,A3227,Anlagenbewegungsdaten!C:C),3)</f>
        <v>0</v>
      </c>
      <c r="K3227" s="320">
        <f>ROUND(SUMIF(Anlagenbewegungsdaten!$B:$B,$A3227,Anlagenbewegungsdaten!$D:$D),2)</f>
        <v>0</v>
      </c>
      <c r="L3227" s="321">
        <f t="shared" si="112"/>
        <v>0</v>
      </c>
      <c r="M3227" s="341" t="s">
        <v>4950</v>
      </c>
      <c r="N3227" s="341" t="s">
        <v>4963</v>
      </c>
      <c r="O3227" s="323">
        <f>ROUND(SUMIF(Anlagenbewegungsdaten_AV!B:B,A3227,Anlagenbewegungsdaten_AV!C:C),3)</f>
        <v>0</v>
      </c>
      <c r="P3227" s="320">
        <f>ROUND(SUMIF(Anlagenbewegungsdaten_AV!$B:$B,$A3227,Anlagenbewegungsdaten_AV!$D:$D),2)</f>
        <v>0</v>
      </c>
      <c r="Q3227" s="321">
        <f t="shared" si="113"/>
        <v>0</v>
      </c>
      <c r="S3227" s="324"/>
      <c r="T3227" s="317"/>
      <c r="U3227" s="325"/>
      <c r="V3227" s="325"/>
    </row>
    <row r="3228" spans="1:22" ht="15" customHeight="1" x14ac:dyDescent="0.25">
      <c r="A3228" s="129" t="s">
        <v>3818</v>
      </c>
      <c r="B3228" s="126" t="s">
        <v>2087</v>
      </c>
      <c r="C3228" s="127" t="s">
        <v>4026</v>
      </c>
      <c r="D3228" s="127" t="s">
        <v>896</v>
      </c>
      <c r="E3228" s="127" t="s">
        <v>2465</v>
      </c>
      <c r="F3228" s="128">
        <v>24.18</v>
      </c>
      <c r="G3228" s="128">
        <v>24.38</v>
      </c>
      <c r="H3228" s="128">
        <v>19.34</v>
      </c>
      <c r="I3228" s="311"/>
      <c r="J3228" s="319">
        <f>ROUND(SUMIF(Anlagenbewegungsdaten!B:B,A3228,Anlagenbewegungsdaten!C:C),3)</f>
        <v>0</v>
      </c>
      <c r="K3228" s="320">
        <f>ROUND(SUMIF(Anlagenbewegungsdaten!$B:$B,$A3228,Anlagenbewegungsdaten!$D:$D),2)</f>
        <v>0</v>
      </c>
      <c r="L3228" s="321">
        <f t="shared" si="112"/>
        <v>0</v>
      </c>
      <c r="M3228" s="341" t="s">
        <v>4950</v>
      </c>
      <c r="N3228" s="341" t="s">
        <v>4963</v>
      </c>
      <c r="O3228" s="323">
        <f>ROUND(SUMIF(Anlagenbewegungsdaten_AV!B:B,A3228,Anlagenbewegungsdaten_AV!C:C),3)</f>
        <v>0</v>
      </c>
      <c r="P3228" s="320">
        <f>ROUND(SUMIF(Anlagenbewegungsdaten_AV!$B:$B,$A3228,Anlagenbewegungsdaten_AV!$D:$D),2)</f>
        <v>0</v>
      </c>
      <c r="Q3228" s="321">
        <f t="shared" si="113"/>
        <v>0</v>
      </c>
      <c r="S3228" s="324"/>
      <c r="T3228" s="317"/>
      <c r="U3228" s="325"/>
      <c r="V3228" s="325"/>
    </row>
    <row r="3229" spans="1:22" ht="15" customHeight="1" x14ac:dyDescent="0.25">
      <c r="A3229" s="129" t="s">
        <v>3819</v>
      </c>
      <c r="B3229" s="126" t="s">
        <v>2087</v>
      </c>
      <c r="C3229" s="127" t="s">
        <v>4026</v>
      </c>
      <c r="D3229" s="127" t="s">
        <v>898</v>
      </c>
      <c r="E3229" s="127" t="s">
        <v>2462</v>
      </c>
      <c r="F3229" s="128">
        <v>22.22</v>
      </c>
      <c r="G3229" s="128">
        <v>22.419999999999998</v>
      </c>
      <c r="H3229" s="128">
        <v>17.78</v>
      </c>
      <c r="I3229" s="311"/>
      <c r="J3229" s="319">
        <f>ROUND(SUMIF(Anlagenbewegungsdaten!B:B,A3229,Anlagenbewegungsdaten!C:C),3)</f>
        <v>0</v>
      </c>
      <c r="K3229" s="320">
        <f>ROUND(SUMIF(Anlagenbewegungsdaten!$B:$B,$A3229,Anlagenbewegungsdaten!$D:$D),2)</f>
        <v>0</v>
      </c>
      <c r="L3229" s="321">
        <f t="shared" si="112"/>
        <v>0</v>
      </c>
      <c r="M3229" s="341" t="s">
        <v>4950</v>
      </c>
      <c r="N3229" s="341" t="s">
        <v>4963</v>
      </c>
      <c r="O3229" s="323">
        <f>ROUND(SUMIF(Anlagenbewegungsdaten_AV!B:B,A3229,Anlagenbewegungsdaten_AV!C:C),3)</f>
        <v>0</v>
      </c>
      <c r="P3229" s="320">
        <f>ROUND(SUMIF(Anlagenbewegungsdaten_AV!$B:$B,$A3229,Anlagenbewegungsdaten_AV!$D:$D),2)</f>
        <v>0</v>
      </c>
      <c r="Q3229" s="321">
        <f t="shared" si="113"/>
        <v>0</v>
      </c>
      <c r="S3229" s="324"/>
      <c r="T3229" s="317"/>
      <c r="U3229" s="325"/>
      <c r="V3229" s="325"/>
    </row>
    <row r="3230" spans="1:22" ht="15" customHeight="1" x14ac:dyDescent="0.25">
      <c r="A3230" s="129" t="s">
        <v>3820</v>
      </c>
      <c r="B3230" s="126" t="s">
        <v>2087</v>
      </c>
      <c r="C3230" s="127" t="s">
        <v>4026</v>
      </c>
      <c r="D3230" s="127" t="s">
        <v>900</v>
      </c>
      <c r="E3230" s="127" t="s">
        <v>2465</v>
      </c>
      <c r="F3230" s="128">
        <v>25.159999999999997</v>
      </c>
      <c r="G3230" s="128">
        <v>25.359999999999996</v>
      </c>
      <c r="H3230" s="128">
        <v>20.13</v>
      </c>
      <c r="I3230" s="311"/>
      <c r="J3230" s="319">
        <f>ROUND(SUMIF(Anlagenbewegungsdaten!B:B,A3230,Anlagenbewegungsdaten!C:C),3)</f>
        <v>0</v>
      </c>
      <c r="K3230" s="320">
        <f>ROUND(SUMIF(Anlagenbewegungsdaten!$B:$B,$A3230,Anlagenbewegungsdaten!$D:$D),2)</f>
        <v>0</v>
      </c>
      <c r="L3230" s="321">
        <f t="shared" si="112"/>
        <v>0</v>
      </c>
      <c r="M3230" s="341" t="s">
        <v>4950</v>
      </c>
      <c r="N3230" s="341" t="s">
        <v>4963</v>
      </c>
      <c r="O3230" s="323">
        <f>ROUND(SUMIF(Anlagenbewegungsdaten_AV!B:B,A3230,Anlagenbewegungsdaten_AV!C:C),3)</f>
        <v>0</v>
      </c>
      <c r="P3230" s="320">
        <f>ROUND(SUMIF(Anlagenbewegungsdaten_AV!$B:$B,$A3230,Anlagenbewegungsdaten_AV!$D:$D),2)</f>
        <v>0</v>
      </c>
      <c r="Q3230" s="321">
        <f t="shared" si="113"/>
        <v>0</v>
      </c>
      <c r="S3230" s="324"/>
      <c r="T3230" s="317"/>
      <c r="U3230" s="325"/>
      <c r="V3230" s="325"/>
    </row>
    <row r="3231" spans="1:22" ht="15" customHeight="1" x14ac:dyDescent="0.25">
      <c r="A3231" s="129" t="s">
        <v>3821</v>
      </c>
      <c r="B3231" s="126" t="s">
        <v>2087</v>
      </c>
      <c r="C3231" s="127" t="s">
        <v>4026</v>
      </c>
      <c r="D3231" s="127" t="s">
        <v>902</v>
      </c>
      <c r="E3231" s="127" t="s">
        <v>2462</v>
      </c>
      <c r="F3231" s="128">
        <v>23.200000000000003</v>
      </c>
      <c r="G3231" s="128">
        <v>23.400000000000002</v>
      </c>
      <c r="H3231" s="128">
        <v>18.559999999999999</v>
      </c>
      <c r="I3231" s="311"/>
      <c r="J3231" s="319">
        <f>ROUND(SUMIF(Anlagenbewegungsdaten!B:B,A3231,Anlagenbewegungsdaten!C:C),3)</f>
        <v>0</v>
      </c>
      <c r="K3231" s="320">
        <f>ROUND(SUMIF(Anlagenbewegungsdaten!$B:$B,$A3231,Anlagenbewegungsdaten!$D:$D),2)</f>
        <v>0</v>
      </c>
      <c r="L3231" s="321">
        <f t="shared" si="112"/>
        <v>0</v>
      </c>
      <c r="M3231" s="341" t="s">
        <v>4950</v>
      </c>
      <c r="N3231" s="341" t="s">
        <v>4963</v>
      </c>
      <c r="O3231" s="323">
        <f>ROUND(SUMIF(Anlagenbewegungsdaten_AV!B:B,A3231,Anlagenbewegungsdaten_AV!C:C),3)</f>
        <v>0</v>
      </c>
      <c r="P3231" s="320">
        <f>ROUND(SUMIF(Anlagenbewegungsdaten_AV!$B:$B,$A3231,Anlagenbewegungsdaten_AV!$D:$D),2)</f>
        <v>0</v>
      </c>
      <c r="Q3231" s="321">
        <f t="shared" si="113"/>
        <v>0</v>
      </c>
      <c r="S3231" s="324"/>
      <c r="T3231" s="317"/>
      <c r="U3231" s="325"/>
      <c r="V3231" s="325"/>
    </row>
    <row r="3232" spans="1:22" ht="15" customHeight="1" x14ac:dyDescent="0.25">
      <c r="A3232" s="129" t="s">
        <v>3822</v>
      </c>
      <c r="B3232" s="126" t="s">
        <v>2087</v>
      </c>
      <c r="C3232" s="127" t="s">
        <v>4026</v>
      </c>
      <c r="D3232" s="127" t="s">
        <v>904</v>
      </c>
      <c r="E3232" s="127" t="s">
        <v>2465</v>
      </c>
      <c r="F3232" s="128">
        <v>26.14</v>
      </c>
      <c r="G3232" s="128">
        <v>26.34</v>
      </c>
      <c r="H3232" s="128">
        <v>20.91</v>
      </c>
      <c r="I3232" s="311"/>
      <c r="J3232" s="319">
        <f>ROUND(SUMIF(Anlagenbewegungsdaten!B:B,A3232,Anlagenbewegungsdaten!C:C),3)</f>
        <v>0</v>
      </c>
      <c r="K3232" s="320">
        <f>ROUND(SUMIF(Anlagenbewegungsdaten!$B:$B,$A3232,Anlagenbewegungsdaten!$D:$D),2)</f>
        <v>0</v>
      </c>
      <c r="L3232" s="321">
        <f t="shared" si="112"/>
        <v>0</v>
      </c>
      <c r="M3232" s="341" t="s">
        <v>4950</v>
      </c>
      <c r="N3232" s="341" t="s">
        <v>4963</v>
      </c>
      <c r="O3232" s="323">
        <f>ROUND(SUMIF(Anlagenbewegungsdaten_AV!B:B,A3232,Anlagenbewegungsdaten_AV!C:C),3)</f>
        <v>0</v>
      </c>
      <c r="P3232" s="320">
        <f>ROUND(SUMIF(Anlagenbewegungsdaten_AV!$B:$B,$A3232,Anlagenbewegungsdaten_AV!$D:$D),2)</f>
        <v>0</v>
      </c>
      <c r="Q3232" s="321">
        <f t="shared" si="113"/>
        <v>0</v>
      </c>
      <c r="S3232" s="324"/>
      <c r="T3232" s="317"/>
      <c r="U3232" s="325"/>
      <c r="V3232" s="325"/>
    </row>
    <row r="3233" spans="1:22" ht="15" customHeight="1" x14ac:dyDescent="0.25">
      <c r="A3233" s="129" t="s">
        <v>3823</v>
      </c>
      <c r="B3233" s="126" t="s">
        <v>2087</v>
      </c>
      <c r="C3233" s="127" t="s">
        <v>4026</v>
      </c>
      <c r="D3233" s="127" t="s">
        <v>906</v>
      </c>
      <c r="E3233" s="127" t="s">
        <v>2462</v>
      </c>
      <c r="F3233" s="128">
        <v>24.18</v>
      </c>
      <c r="G3233" s="128">
        <v>24.38</v>
      </c>
      <c r="H3233" s="128">
        <v>19.34</v>
      </c>
      <c r="I3233" s="311"/>
      <c r="J3233" s="319">
        <f>ROUND(SUMIF(Anlagenbewegungsdaten!B:B,A3233,Anlagenbewegungsdaten!C:C),3)</f>
        <v>0</v>
      </c>
      <c r="K3233" s="320">
        <f>ROUND(SUMIF(Anlagenbewegungsdaten!$B:$B,$A3233,Anlagenbewegungsdaten!$D:$D),2)</f>
        <v>0</v>
      </c>
      <c r="L3233" s="321">
        <f t="shared" si="112"/>
        <v>0</v>
      </c>
      <c r="M3233" s="341" t="s">
        <v>4950</v>
      </c>
      <c r="N3233" s="341" t="s">
        <v>4963</v>
      </c>
      <c r="O3233" s="323">
        <f>ROUND(SUMIF(Anlagenbewegungsdaten_AV!B:B,A3233,Anlagenbewegungsdaten_AV!C:C),3)</f>
        <v>0</v>
      </c>
      <c r="P3233" s="320">
        <f>ROUND(SUMIF(Anlagenbewegungsdaten_AV!$B:$B,$A3233,Anlagenbewegungsdaten_AV!$D:$D),2)</f>
        <v>0</v>
      </c>
      <c r="Q3233" s="321">
        <f t="shared" si="113"/>
        <v>0</v>
      </c>
      <c r="S3233" s="324"/>
      <c r="T3233" s="317"/>
      <c r="U3233" s="325"/>
      <c r="V3233" s="325"/>
    </row>
    <row r="3234" spans="1:22" ht="15" customHeight="1" x14ac:dyDescent="0.25">
      <c r="A3234" s="129" t="s">
        <v>3824</v>
      </c>
      <c r="B3234" s="126" t="s">
        <v>2087</v>
      </c>
      <c r="C3234" s="127" t="s">
        <v>4026</v>
      </c>
      <c r="D3234" s="127" t="s">
        <v>908</v>
      </c>
      <c r="E3234" s="127" t="s">
        <v>2465</v>
      </c>
      <c r="F3234" s="128">
        <v>27.119999999999997</v>
      </c>
      <c r="G3234" s="128">
        <v>27.319999999999997</v>
      </c>
      <c r="H3234" s="128">
        <v>21.7</v>
      </c>
      <c r="I3234" s="311"/>
      <c r="J3234" s="319">
        <f>ROUND(SUMIF(Anlagenbewegungsdaten!B:B,A3234,Anlagenbewegungsdaten!C:C),3)</f>
        <v>0</v>
      </c>
      <c r="K3234" s="320">
        <f>ROUND(SUMIF(Anlagenbewegungsdaten!$B:$B,$A3234,Anlagenbewegungsdaten!$D:$D),2)</f>
        <v>0</v>
      </c>
      <c r="L3234" s="321">
        <f t="shared" si="112"/>
        <v>0</v>
      </c>
      <c r="M3234" s="341" t="s">
        <v>4950</v>
      </c>
      <c r="N3234" s="341" t="s">
        <v>4963</v>
      </c>
      <c r="O3234" s="323">
        <f>ROUND(SUMIF(Anlagenbewegungsdaten_AV!B:B,A3234,Anlagenbewegungsdaten_AV!C:C),3)</f>
        <v>0</v>
      </c>
      <c r="P3234" s="320">
        <f>ROUND(SUMIF(Anlagenbewegungsdaten_AV!$B:$B,$A3234,Anlagenbewegungsdaten_AV!$D:$D),2)</f>
        <v>0</v>
      </c>
      <c r="Q3234" s="321">
        <f t="shared" si="113"/>
        <v>0</v>
      </c>
      <c r="S3234" s="324"/>
      <c r="T3234" s="317"/>
      <c r="U3234" s="325"/>
      <c r="V3234" s="325"/>
    </row>
    <row r="3235" spans="1:22" ht="15" customHeight="1" x14ac:dyDescent="0.25">
      <c r="A3235" s="129" t="s">
        <v>3825</v>
      </c>
      <c r="B3235" s="126" t="s">
        <v>2087</v>
      </c>
      <c r="C3235" s="127" t="s">
        <v>4026</v>
      </c>
      <c r="D3235" s="127" t="s">
        <v>910</v>
      </c>
      <c r="E3235" s="127" t="s">
        <v>2462</v>
      </c>
      <c r="F3235" s="128">
        <v>25.160000000000004</v>
      </c>
      <c r="G3235" s="128">
        <v>25.360000000000003</v>
      </c>
      <c r="H3235" s="128">
        <v>20.13</v>
      </c>
      <c r="I3235" s="311"/>
      <c r="J3235" s="319">
        <f>ROUND(SUMIF(Anlagenbewegungsdaten!B:B,A3235,Anlagenbewegungsdaten!C:C),3)</f>
        <v>0</v>
      </c>
      <c r="K3235" s="320">
        <f>ROUND(SUMIF(Anlagenbewegungsdaten!$B:$B,$A3235,Anlagenbewegungsdaten!$D:$D),2)</f>
        <v>0</v>
      </c>
      <c r="L3235" s="321">
        <f t="shared" si="112"/>
        <v>0</v>
      </c>
      <c r="M3235" s="341" t="s">
        <v>4950</v>
      </c>
      <c r="N3235" s="341" t="s">
        <v>4963</v>
      </c>
      <c r="O3235" s="323">
        <f>ROUND(SUMIF(Anlagenbewegungsdaten_AV!B:B,A3235,Anlagenbewegungsdaten_AV!C:C),3)</f>
        <v>0</v>
      </c>
      <c r="P3235" s="320">
        <f>ROUND(SUMIF(Anlagenbewegungsdaten_AV!$B:$B,$A3235,Anlagenbewegungsdaten_AV!$D:$D),2)</f>
        <v>0</v>
      </c>
      <c r="Q3235" s="321">
        <f t="shared" si="113"/>
        <v>0</v>
      </c>
      <c r="S3235" s="324"/>
      <c r="T3235" s="317"/>
      <c r="U3235" s="325"/>
      <c r="V3235" s="325"/>
    </row>
    <row r="3236" spans="1:22" ht="15" customHeight="1" x14ac:dyDescent="0.25">
      <c r="A3236" s="129" t="s">
        <v>3826</v>
      </c>
      <c r="B3236" s="126" t="s">
        <v>2087</v>
      </c>
      <c r="C3236" s="127" t="s">
        <v>4026</v>
      </c>
      <c r="D3236" s="127" t="s">
        <v>912</v>
      </c>
      <c r="E3236" s="127" t="s">
        <v>2465</v>
      </c>
      <c r="F3236" s="128">
        <v>28.1</v>
      </c>
      <c r="G3236" s="128">
        <v>28.3</v>
      </c>
      <c r="H3236" s="128">
        <v>22.48</v>
      </c>
      <c r="I3236" s="311"/>
      <c r="J3236" s="319">
        <f>ROUND(SUMIF(Anlagenbewegungsdaten!B:B,A3236,Anlagenbewegungsdaten!C:C),3)</f>
        <v>0</v>
      </c>
      <c r="K3236" s="320">
        <f>ROUND(SUMIF(Anlagenbewegungsdaten!$B:$B,$A3236,Anlagenbewegungsdaten!$D:$D),2)</f>
        <v>0</v>
      </c>
      <c r="L3236" s="321">
        <f t="shared" si="112"/>
        <v>0</v>
      </c>
      <c r="M3236" s="341" t="s">
        <v>4950</v>
      </c>
      <c r="N3236" s="341" t="s">
        <v>4963</v>
      </c>
      <c r="O3236" s="323">
        <f>ROUND(SUMIF(Anlagenbewegungsdaten_AV!B:B,A3236,Anlagenbewegungsdaten_AV!C:C),3)</f>
        <v>0</v>
      </c>
      <c r="P3236" s="320">
        <f>ROUND(SUMIF(Anlagenbewegungsdaten_AV!$B:$B,$A3236,Anlagenbewegungsdaten_AV!$D:$D),2)</f>
        <v>0</v>
      </c>
      <c r="Q3236" s="321">
        <f t="shared" si="113"/>
        <v>0</v>
      </c>
      <c r="S3236" s="324"/>
      <c r="T3236" s="317"/>
      <c r="U3236" s="325"/>
      <c r="V3236" s="325"/>
    </row>
    <row r="3237" spans="1:22" ht="15" customHeight="1" x14ac:dyDescent="0.25">
      <c r="A3237" s="129" t="s">
        <v>3827</v>
      </c>
      <c r="B3237" s="126" t="s">
        <v>2087</v>
      </c>
      <c r="C3237" s="127" t="s">
        <v>4026</v>
      </c>
      <c r="D3237" s="127" t="s">
        <v>914</v>
      </c>
      <c r="E3237" s="127" t="s">
        <v>2462</v>
      </c>
      <c r="F3237" s="128">
        <v>26.14</v>
      </c>
      <c r="G3237" s="128">
        <v>26.34</v>
      </c>
      <c r="H3237" s="128">
        <v>20.91</v>
      </c>
      <c r="I3237" s="311"/>
      <c r="J3237" s="319">
        <f>ROUND(SUMIF(Anlagenbewegungsdaten!B:B,A3237,Anlagenbewegungsdaten!C:C),3)</f>
        <v>0</v>
      </c>
      <c r="K3237" s="320">
        <f>ROUND(SUMIF(Anlagenbewegungsdaten!$B:$B,$A3237,Anlagenbewegungsdaten!$D:$D),2)</f>
        <v>0</v>
      </c>
      <c r="L3237" s="321">
        <f t="shared" si="112"/>
        <v>0</v>
      </c>
      <c r="M3237" s="341" t="s">
        <v>4950</v>
      </c>
      <c r="N3237" s="341" t="s">
        <v>4963</v>
      </c>
      <c r="O3237" s="323">
        <f>ROUND(SUMIF(Anlagenbewegungsdaten_AV!B:B,A3237,Anlagenbewegungsdaten_AV!C:C),3)</f>
        <v>0</v>
      </c>
      <c r="P3237" s="320">
        <f>ROUND(SUMIF(Anlagenbewegungsdaten_AV!$B:$B,$A3237,Anlagenbewegungsdaten_AV!$D:$D),2)</f>
        <v>0</v>
      </c>
      <c r="Q3237" s="321">
        <f t="shared" si="113"/>
        <v>0</v>
      </c>
      <c r="S3237" s="324"/>
      <c r="T3237" s="317"/>
      <c r="U3237" s="325"/>
      <c r="V3237" s="325"/>
    </row>
    <row r="3238" spans="1:22" ht="15" customHeight="1" x14ac:dyDescent="0.25">
      <c r="A3238" s="129" t="s">
        <v>3828</v>
      </c>
      <c r="B3238" s="126" t="s">
        <v>2087</v>
      </c>
      <c r="C3238" s="127" t="s">
        <v>4026</v>
      </c>
      <c r="D3238" s="127" t="s">
        <v>916</v>
      </c>
      <c r="E3238" s="127" t="s">
        <v>2465</v>
      </c>
      <c r="F3238" s="128">
        <v>29.08</v>
      </c>
      <c r="G3238" s="128">
        <v>29.279999999999998</v>
      </c>
      <c r="H3238" s="128">
        <v>23.26</v>
      </c>
      <c r="I3238" s="311"/>
      <c r="J3238" s="319">
        <f>ROUND(SUMIF(Anlagenbewegungsdaten!B:B,A3238,Anlagenbewegungsdaten!C:C),3)</f>
        <v>0</v>
      </c>
      <c r="K3238" s="320">
        <f>ROUND(SUMIF(Anlagenbewegungsdaten!$B:$B,$A3238,Anlagenbewegungsdaten!$D:$D),2)</f>
        <v>0</v>
      </c>
      <c r="L3238" s="321">
        <f t="shared" si="112"/>
        <v>0</v>
      </c>
      <c r="M3238" s="341" t="s">
        <v>4950</v>
      </c>
      <c r="N3238" s="341" t="s">
        <v>4963</v>
      </c>
      <c r="O3238" s="323">
        <f>ROUND(SUMIF(Anlagenbewegungsdaten_AV!B:B,A3238,Anlagenbewegungsdaten_AV!C:C),3)</f>
        <v>0</v>
      </c>
      <c r="P3238" s="320">
        <f>ROUND(SUMIF(Anlagenbewegungsdaten_AV!$B:$B,$A3238,Anlagenbewegungsdaten_AV!$D:$D),2)</f>
        <v>0</v>
      </c>
      <c r="Q3238" s="321">
        <f t="shared" si="113"/>
        <v>0</v>
      </c>
      <c r="S3238" s="324"/>
      <c r="T3238" s="317"/>
      <c r="U3238" s="325"/>
      <c r="V3238" s="325"/>
    </row>
    <row r="3239" spans="1:22" ht="15" customHeight="1" x14ac:dyDescent="0.25">
      <c r="A3239" s="129" t="s">
        <v>3829</v>
      </c>
      <c r="B3239" s="126" t="s">
        <v>2087</v>
      </c>
      <c r="C3239" s="127" t="s">
        <v>4026</v>
      </c>
      <c r="D3239" s="127" t="s">
        <v>918</v>
      </c>
      <c r="E3239" s="127" t="s">
        <v>2462</v>
      </c>
      <c r="F3239" s="128">
        <v>27.120000000000005</v>
      </c>
      <c r="G3239" s="128">
        <v>27.320000000000004</v>
      </c>
      <c r="H3239" s="128">
        <v>21.7</v>
      </c>
      <c r="I3239" s="311"/>
      <c r="J3239" s="319">
        <f>ROUND(SUMIF(Anlagenbewegungsdaten!B:B,A3239,Anlagenbewegungsdaten!C:C),3)</f>
        <v>0</v>
      </c>
      <c r="K3239" s="320">
        <f>ROUND(SUMIF(Anlagenbewegungsdaten!$B:$B,$A3239,Anlagenbewegungsdaten!$D:$D),2)</f>
        <v>0</v>
      </c>
      <c r="L3239" s="321">
        <f t="shared" si="112"/>
        <v>0</v>
      </c>
      <c r="M3239" s="341" t="s">
        <v>4950</v>
      </c>
      <c r="N3239" s="341" t="s">
        <v>4963</v>
      </c>
      <c r="O3239" s="323">
        <f>ROUND(SUMIF(Anlagenbewegungsdaten_AV!B:B,A3239,Anlagenbewegungsdaten_AV!C:C),3)</f>
        <v>0</v>
      </c>
      <c r="P3239" s="320">
        <f>ROUND(SUMIF(Anlagenbewegungsdaten_AV!$B:$B,$A3239,Anlagenbewegungsdaten_AV!$D:$D),2)</f>
        <v>0</v>
      </c>
      <c r="Q3239" s="321">
        <f t="shared" si="113"/>
        <v>0</v>
      </c>
      <c r="S3239" s="324"/>
      <c r="T3239" s="317"/>
      <c r="U3239" s="325"/>
      <c r="V3239" s="325"/>
    </row>
    <row r="3240" spans="1:22" ht="15" customHeight="1" x14ac:dyDescent="0.25">
      <c r="A3240" s="129" t="s">
        <v>3830</v>
      </c>
      <c r="B3240" s="126" t="s">
        <v>2087</v>
      </c>
      <c r="C3240" s="127" t="s">
        <v>4026</v>
      </c>
      <c r="D3240" s="127" t="s">
        <v>920</v>
      </c>
      <c r="E3240" s="127" t="s">
        <v>2465</v>
      </c>
      <c r="F3240" s="128">
        <v>30.060000000000002</v>
      </c>
      <c r="G3240" s="128">
        <v>30.26</v>
      </c>
      <c r="H3240" s="128">
        <v>24.05</v>
      </c>
      <c r="I3240" s="311"/>
      <c r="J3240" s="319">
        <f>ROUND(SUMIF(Anlagenbewegungsdaten!B:B,A3240,Anlagenbewegungsdaten!C:C),3)</f>
        <v>0</v>
      </c>
      <c r="K3240" s="320">
        <f>ROUND(SUMIF(Anlagenbewegungsdaten!$B:$B,$A3240,Anlagenbewegungsdaten!$D:$D),2)</f>
        <v>0</v>
      </c>
      <c r="L3240" s="321">
        <f t="shared" si="112"/>
        <v>0</v>
      </c>
      <c r="M3240" s="341" t="s">
        <v>4950</v>
      </c>
      <c r="N3240" s="341" t="s">
        <v>4963</v>
      </c>
      <c r="O3240" s="323">
        <f>ROUND(SUMIF(Anlagenbewegungsdaten_AV!B:B,A3240,Anlagenbewegungsdaten_AV!C:C),3)</f>
        <v>0</v>
      </c>
      <c r="P3240" s="320">
        <f>ROUND(SUMIF(Anlagenbewegungsdaten_AV!$B:$B,$A3240,Anlagenbewegungsdaten_AV!$D:$D),2)</f>
        <v>0</v>
      </c>
      <c r="Q3240" s="321">
        <f t="shared" si="113"/>
        <v>0</v>
      </c>
      <c r="S3240" s="324"/>
      <c r="T3240" s="317"/>
      <c r="U3240" s="325"/>
      <c r="V3240" s="325"/>
    </row>
    <row r="3241" spans="1:22" ht="15" customHeight="1" x14ac:dyDescent="0.25">
      <c r="A3241" s="129" t="s">
        <v>3831</v>
      </c>
      <c r="B3241" s="126" t="s">
        <v>2087</v>
      </c>
      <c r="C3241" s="127" t="s">
        <v>4026</v>
      </c>
      <c r="D3241" s="127" t="s">
        <v>922</v>
      </c>
      <c r="E3241" s="127" t="s">
        <v>2462</v>
      </c>
      <c r="F3241" s="128">
        <v>9</v>
      </c>
      <c r="G3241" s="128">
        <v>9.1999999999999993</v>
      </c>
      <c r="H3241" s="128">
        <v>7.2</v>
      </c>
      <c r="I3241" s="311"/>
      <c r="J3241" s="319">
        <f>ROUND(SUMIF(Anlagenbewegungsdaten!B:B,A3241,Anlagenbewegungsdaten!C:C),3)</f>
        <v>0</v>
      </c>
      <c r="K3241" s="320">
        <f>ROUND(SUMIF(Anlagenbewegungsdaten!$B:$B,$A3241,Anlagenbewegungsdaten!$D:$D),2)</f>
        <v>0</v>
      </c>
      <c r="L3241" s="321">
        <f t="shared" si="112"/>
        <v>0</v>
      </c>
      <c r="M3241" s="341" t="s">
        <v>4950</v>
      </c>
      <c r="N3241" s="341" t="s">
        <v>4963</v>
      </c>
      <c r="O3241" s="323">
        <f>ROUND(SUMIF(Anlagenbewegungsdaten_AV!B:B,A3241,Anlagenbewegungsdaten_AV!C:C),3)</f>
        <v>0</v>
      </c>
      <c r="P3241" s="320">
        <f>ROUND(SUMIF(Anlagenbewegungsdaten_AV!$B:$B,$A3241,Anlagenbewegungsdaten_AV!$D:$D),2)</f>
        <v>0</v>
      </c>
      <c r="Q3241" s="321">
        <f t="shared" si="113"/>
        <v>0</v>
      </c>
      <c r="S3241" s="324"/>
      <c r="T3241" s="317"/>
      <c r="U3241" s="325"/>
      <c r="V3241" s="325"/>
    </row>
    <row r="3242" spans="1:22" ht="15" customHeight="1" x14ac:dyDescent="0.25">
      <c r="A3242" s="129" t="s">
        <v>3832</v>
      </c>
      <c r="B3242" s="126" t="s">
        <v>2087</v>
      </c>
      <c r="C3242" s="127" t="s">
        <v>4026</v>
      </c>
      <c r="D3242" s="127" t="s">
        <v>924</v>
      </c>
      <c r="E3242" s="127" t="s">
        <v>2465</v>
      </c>
      <c r="F3242" s="128">
        <v>11.94</v>
      </c>
      <c r="G3242" s="128">
        <v>12.139999999999999</v>
      </c>
      <c r="H3242" s="128">
        <v>9.5500000000000007</v>
      </c>
      <c r="I3242" s="311"/>
      <c r="J3242" s="319">
        <f>ROUND(SUMIF(Anlagenbewegungsdaten!B:B,A3242,Anlagenbewegungsdaten!C:C),3)</f>
        <v>0</v>
      </c>
      <c r="K3242" s="320">
        <f>ROUND(SUMIF(Anlagenbewegungsdaten!$B:$B,$A3242,Anlagenbewegungsdaten!$D:$D),2)</f>
        <v>0</v>
      </c>
      <c r="L3242" s="321">
        <f t="shared" si="112"/>
        <v>0</v>
      </c>
      <c r="M3242" s="341" t="s">
        <v>4950</v>
      </c>
      <c r="N3242" s="341" t="s">
        <v>4963</v>
      </c>
      <c r="O3242" s="323">
        <f>ROUND(SUMIF(Anlagenbewegungsdaten_AV!B:B,A3242,Anlagenbewegungsdaten_AV!C:C),3)</f>
        <v>0</v>
      </c>
      <c r="P3242" s="320">
        <f>ROUND(SUMIF(Anlagenbewegungsdaten_AV!$B:$B,$A3242,Anlagenbewegungsdaten_AV!$D:$D),2)</f>
        <v>0</v>
      </c>
      <c r="Q3242" s="321">
        <f t="shared" si="113"/>
        <v>0</v>
      </c>
      <c r="S3242" s="324"/>
      <c r="T3242" s="317"/>
      <c r="U3242" s="325"/>
      <c r="V3242" s="325"/>
    </row>
    <row r="3243" spans="1:22" ht="15" customHeight="1" x14ac:dyDescent="0.25">
      <c r="A3243" s="129" t="s">
        <v>3833</v>
      </c>
      <c r="B3243" s="126" t="s">
        <v>2087</v>
      </c>
      <c r="C3243" s="127" t="s">
        <v>4026</v>
      </c>
      <c r="D3243" s="127" t="s">
        <v>926</v>
      </c>
      <c r="E3243" s="127" t="s">
        <v>2462</v>
      </c>
      <c r="F3243" s="128">
        <v>9.98</v>
      </c>
      <c r="G3243" s="128">
        <v>10.18</v>
      </c>
      <c r="H3243" s="128">
        <v>7.98</v>
      </c>
      <c r="I3243" s="311"/>
      <c r="J3243" s="319">
        <f>ROUND(SUMIF(Anlagenbewegungsdaten!B:B,A3243,Anlagenbewegungsdaten!C:C),3)</f>
        <v>0</v>
      </c>
      <c r="K3243" s="320">
        <f>ROUND(SUMIF(Anlagenbewegungsdaten!$B:$B,$A3243,Anlagenbewegungsdaten!$D:$D),2)</f>
        <v>0</v>
      </c>
      <c r="L3243" s="321">
        <f t="shared" si="112"/>
        <v>0</v>
      </c>
      <c r="M3243" s="341" t="s">
        <v>4950</v>
      </c>
      <c r="N3243" s="341" t="s">
        <v>4963</v>
      </c>
      <c r="O3243" s="323">
        <f>ROUND(SUMIF(Anlagenbewegungsdaten_AV!B:B,A3243,Anlagenbewegungsdaten_AV!C:C),3)</f>
        <v>0</v>
      </c>
      <c r="P3243" s="320">
        <f>ROUND(SUMIF(Anlagenbewegungsdaten_AV!$B:$B,$A3243,Anlagenbewegungsdaten_AV!$D:$D),2)</f>
        <v>0</v>
      </c>
      <c r="Q3243" s="321">
        <f t="shared" si="113"/>
        <v>0</v>
      </c>
      <c r="S3243" s="324"/>
      <c r="T3243" s="317"/>
      <c r="U3243" s="325"/>
      <c r="V3243" s="325"/>
    </row>
    <row r="3244" spans="1:22" ht="15" customHeight="1" x14ac:dyDescent="0.25">
      <c r="A3244" s="129" t="s">
        <v>3834</v>
      </c>
      <c r="B3244" s="126" t="s">
        <v>2087</v>
      </c>
      <c r="C3244" s="127" t="s">
        <v>4026</v>
      </c>
      <c r="D3244" s="127" t="s">
        <v>928</v>
      </c>
      <c r="E3244" s="127" t="s">
        <v>2465</v>
      </c>
      <c r="F3244" s="128">
        <v>12.92</v>
      </c>
      <c r="G3244" s="128">
        <v>13.12</v>
      </c>
      <c r="H3244" s="128">
        <v>10.34</v>
      </c>
      <c r="I3244" s="311"/>
      <c r="J3244" s="319">
        <f>ROUND(SUMIF(Anlagenbewegungsdaten!B:B,A3244,Anlagenbewegungsdaten!C:C),3)</f>
        <v>0</v>
      </c>
      <c r="K3244" s="320">
        <f>ROUND(SUMIF(Anlagenbewegungsdaten!$B:$B,$A3244,Anlagenbewegungsdaten!$D:$D),2)</f>
        <v>0</v>
      </c>
      <c r="L3244" s="321">
        <f t="shared" si="112"/>
        <v>0</v>
      </c>
      <c r="M3244" s="341" t="s">
        <v>4950</v>
      </c>
      <c r="N3244" s="341" t="s">
        <v>4963</v>
      </c>
      <c r="O3244" s="323">
        <f>ROUND(SUMIF(Anlagenbewegungsdaten_AV!B:B,A3244,Anlagenbewegungsdaten_AV!C:C),3)</f>
        <v>0</v>
      </c>
      <c r="P3244" s="320">
        <f>ROUND(SUMIF(Anlagenbewegungsdaten_AV!$B:$B,$A3244,Anlagenbewegungsdaten_AV!$D:$D),2)</f>
        <v>0</v>
      </c>
      <c r="Q3244" s="321">
        <f t="shared" si="113"/>
        <v>0</v>
      </c>
      <c r="S3244" s="324"/>
      <c r="T3244" s="317"/>
      <c r="U3244" s="325"/>
      <c r="V3244" s="325"/>
    </row>
    <row r="3245" spans="1:22" ht="15" customHeight="1" x14ac:dyDescent="0.25">
      <c r="A3245" s="129" t="s">
        <v>3835</v>
      </c>
      <c r="B3245" s="126" t="s">
        <v>2087</v>
      </c>
      <c r="C3245" s="127" t="s">
        <v>4026</v>
      </c>
      <c r="D3245" s="127" t="s">
        <v>930</v>
      </c>
      <c r="E3245" s="127" t="s">
        <v>2462</v>
      </c>
      <c r="F3245" s="128">
        <v>14.879999999999999</v>
      </c>
      <c r="G3245" s="128">
        <v>15.079999999999998</v>
      </c>
      <c r="H3245" s="128">
        <v>11.9</v>
      </c>
      <c r="I3245" s="311"/>
      <c r="J3245" s="319">
        <f>ROUND(SUMIF(Anlagenbewegungsdaten!B:B,A3245,Anlagenbewegungsdaten!C:C),3)</f>
        <v>0</v>
      </c>
      <c r="K3245" s="320">
        <f>ROUND(SUMIF(Anlagenbewegungsdaten!$B:$B,$A3245,Anlagenbewegungsdaten!$D:$D),2)</f>
        <v>0</v>
      </c>
      <c r="L3245" s="321">
        <f t="shared" si="112"/>
        <v>0</v>
      </c>
      <c r="M3245" s="341" t="s">
        <v>4950</v>
      </c>
      <c r="N3245" s="341" t="s">
        <v>4963</v>
      </c>
      <c r="O3245" s="323">
        <f>ROUND(SUMIF(Anlagenbewegungsdaten_AV!B:B,A3245,Anlagenbewegungsdaten_AV!C:C),3)</f>
        <v>0</v>
      </c>
      <c r="P3245" s="320">
        <f>ROUND(SUMIF(Anlagenbewegungsdaten_AV!$B:$B,$A3245,Anlagenbewegungsdaten_AV!$D:$D),2)</f>
        <v>0</v>
      </c>
      <c r="Q3245" s="321">
        <f t="shared" si="113"/>
        <v>0</v>
      </c>
      <c r="S3245" s="324"/>
      <c r="T3245" s="317"/>
      <c r="U3245" s="325"/>
      <c r="V3245" s="325"/>
    </row>
    <row r="3246" spans="1:22" ht="15" customHeight="1" x14ac:dyDescent="0.25">
      <c r="A3246" s="129" t="s">
        <v>3836</v>
      </c>
      <c r="B3246" s="126" t="s">
        <v>2087</v>
      </c>
      <c r="C3246" s="127" t="s">
        <v>4026</v>
      </c>
      <c r="D3246" s="127" t="s">
        <v>932</v>
      </c>
      <c r="E3246" s="127" t="s">
        <v>2465</v>
      </c>
      <c r="F3246" s="128">
        <v>17.82</v>
      </c>
      <c r="G3246" s="128">
        <v>18.02</v>
      </c>
      <c r="H3246" s="128">
        <v>14.26</v>
      </c>
      <c r="I3246" s="311"/>
      <c r="J3246" s="319">
        <f>ROUND(SUMIF(Anlagenbewegungsdaten!B:B,A3246,Anlagenbewegungsdaten!C:C),3)</f>
        <v>0</v>
      </c>
      <c r="K3246" s="320">
        <f>ROUND(SUMIF(Anlagenbewegungsdaten!$B:$B,$A3246,Anlagenbewegungsdaten!$D:$D),2)</f>
        <v>0</v>
      </c>
      <c r="L3246" s="321">
        <f t="shared" si="112"/>
        <v>0</v>
      </c>
      <c r="M3246" s="341" t="s">
        <v>4950</v>
      </c>
      <c r="N3246" s="341" t="s">
        <v>4963</v>
      </c>
      <c r="O3246" s="323">
        <f>ROUND(SUMIF(Anlagenbewegungsdaten_AV!B:B,A3246,Anlagenbewegungsdaten_AV!C:C),3)</f>
        <v>0</v>
      </c>
      <c r="P3246" s="320">
        <f>ROUND(SUMIF(Anlagenbewegungsdaten_AV!$B:$B,$A3246,Anlagenbewegungsdaten_AV!$D:$D),2)</f>
        <v>0</v>
      </c>
      <c r="Q3246" s="321">
        <f t="shared" si="113"/>
        <v>0</v>
      </c>
      <c r="S3246" s="324"/>
      <c r="T3246" s="317"/>
      <c r="U3246" s="325"/>
      <c r="V3246" s="325"/>
    </row>
    <row r="3247" spans="1:22" ht="15" customHeight="1" x14ac:dyDescent="0.25">
      <c r="A3247" s="129" t="s">
        <v>3837</v>
      </c>
      <c r="B3247" s="126" t="s">
        <v>2087</v>
      </c>
      <c r="C3247" s="127" t="s">
        <v>4026</v>
      </c>
      <c r="D3247" s="127" t="s">
        <v>934</v>
      </c>
      <c r="E3247" s="127" t="s">
        <v>2462</v>
      </c>
      <c r="F3247" s="128">
        <v>15.86</v>
      </c>
      <c r="G3247" s="128">
        <v>16.059999999999999</v>
      </c>
      <c r="H3247" s="128">
        <v>12.69</v>
      </c>
      <c r="I3247" s="311"/>
      <c r="J3247" s="319">
        <f>ROUND(SUMIF(Anlagenbewegungsdaten!B:B,A3247,Anlagenbewegungsdaten!C:C),3)</f>
        <v>0</v>
      </c>
      <c r="K3247" s="320">
        <f>ROUND(SUMIF(Anlagenbewegungsdaten!$B:$B,$A3247,Anlagenbewegungsdaten!$D:$D),2)</f>
        <v>0</v>
      </c>
      <c r="L3247" s="321">
        <f t="shared" si="112"/>
        <v>0</v>
      </c>
      <c r="M3247" s="341" t="s">
        <v>4950</v>
      </c>
      <c r="N3247" s="341" t="s">
        <v>4963</v>
      </c>
      <c r="O3247" s="323">
        <f>ROUND(SUMIF(Anlagenbewegungsdaten_AV!B:B,A3247,Anlagenbewegungsdaten_AV!C:C),3)</f>
        <v>0</v>
      </c>
      <c r="P3247" s="320">
        <f>ROUND(SUMIF(Anlagenbewegungsdaten_AV!$B:$B,$A3247,Anlagenbewegungsdaten_AV!$D:$D),2)</f>
        <v>0</v>
      </c>
      <c r="Q3247" s="321">
        <f t="shared" si="113"/>
        <v>0</v>
      </c>
      <c r="S3247" s="324"/>
      <c r="T3247" s="317"/>
      <c r="U3247" s="325"/>
      <c r="V3247" s="325"/>
    </row>
    <row r="3248" spans="1:22" ht="15" customHeight="1" x14ac:dyDescent="0.25">
      <c r="A3248" s="129" t="s">
        <v>3838</v>
      </c>
      <c r="B3248" s="126" t="s">
        <v>2087</v>
      </c>
      <c r="C3248" s="127" t="s">
        <v>4026</v>
      </c>
      <c r="D3248" s="127" t="s">
        <v>936</v>
      </c>
      <c r="E3248" s="127" t="s">
        <v>2465</v>
      </c>
      <c r="F3248" s="128">
        <v>18.8</v>
      </c>
      <c r="G3248" s="128">
        <v>19</v>
      </c>
      <c r="H3248" s="128">
        <v>15.04</v>
      </c>
      <c r="I3248" s="311"/>
      <c r="J3248" s="319">
        <f>ROUND(SUMIF(Anlagenbewegungsdaten!B:B,A3248,Anlagenbewegungsdaten!C:C),3)</f>
        <v>0</v>
      </c>
      <c r="K3248" s="320">
        <f>ROUND(SUMIF(Anlagenbewegungsdaten!$B:$B,$A3248,Anlagenbewegungsdaten!$D:$D),2)</f>
        <v>0</v>
      </c>
      <c r="L3248" s="321">
        <f t="shared" si="112"/>
        <v>0</v>
      </c>
      <c r="M3248" s="341" t="s">
        <v>4950</v>
      </c>
      <c r="N3248" s="341" t="s">
        <v>4963</v>
      </c>
      <c r="O3248" s="323">
        <f>ROUND(SUMIF(Anlagenbewegungsdaten_AV!B:B,A3248,Anlagenbewegungsdaten_AV!C:C),3)</f>
        <v>0</v>
      </c>
      <c r="P3248" s="320">
        <f>ROUND(SUMIF(Anlagenbewegungsdaten_AV!$B:$B,$A3248,Anlagenbewegungsdaten_AV!$D:$D),2)</f>
        <v>0</v>
      </c>
      <c r="Q3248" s="321">
        <f t="shared" si="113"/>
        <v>0</v>
      </c>
      <c r="S3248" s="324"/>
      <c r="T3248" s="317"/>
      <c r="U3248" s="325"/>
      <c r="V3248" s="325"/>
    </row>
    <row r="3249" spans="1:22" ht="15" customHeight="1" x14ac:dyDescent="0.25">
      <c r="A3249" s="129" t="s">
        <v>3839</v>
      </c>
      <c r="B3249" s="126" t="s">
        <v>2087</v>
      </c>
      <c r="C3249" s="127" t="s">
        <v>4026</v>
      </c>
      <c r="D3249" s="127" t="s">
        <v>938</v>
      </c>
      <c r="E3249" s="127" t="s">
        <v>2462</v>
      </c>
      <c r="F3249" s="128">
        <v>15.86</v>
      </c>
      <c r="G3249" s="128">
        <v>16.059999999999999</v>
      </c>
      <c r="H3249" s="128">
        <v>12.69</v>
      </c>
      <c r="I3249" s="311"/>
      <c r="J3249" s="319">
        <f>ROUND(SUMIF(Anlagenbewegungsdaten!B:B,A3249,Anlagenbewegungsdaten!C:C),3)</f>
        <v>0</v>
      </c>
      <c r="K3249" s="320">
        <f>ROUND(SUMIF(Anlagenbewegungsdaten!$B:$B,$A3249,Anlagenbewegungsdaten!$D:$D),2)</f>
        <v>0</v>
      </c>
      <c r="L3249" s="321">
        <f t="shared" si="112"/>
        <v>0</v>
      </c>
      <c r="M3249" s="341" t="s">
        <v>4950</v>
      </c>
      <c r="N3249" s="341" t="s">
        <v>4963</v>
      </c>
      <c r="O3249" s="323">
        <f>ROUND(SUMIF(Anlagenbewegungsdaten_AV!B:B,A3249,Anlagenbewegungsdaten_AV!C:C),3)</f>
        <v>0</v>
      </c>
      <c r="P3249" s="320">
        <f>ROUND(SUMIF(Anlagenbewegungsdaten_AV!$B:$B,$A3249,Anlagenbewegungsdaten_AV!$D:$D),2)</f>
        <v>0</v>
      </c>
      <c r="Q3249" s="321">
        <f t="shared" si="113"/>
        <v>0</v>
      </c>
      <c r="S3249" s="324"/>
      <c r="T3249" s="317"/>
      <c r="U3249" s="325"/>
      <c r="V3249" s="325"/>
    </row>
    <row r="3250" spans="1:22" ht="15" customHeight="1" x14ac:dyDescent="0.25">
      <c r="A3250" s="129" t="s">
        <v>3840</v>
      </c>
      <c r="B3250" s="126" t="s">
        <v>2087</v>
      </c>
      <c r="C3250" s="127" t="s">
        <v>4026</v>
      </c>
      <c r="D3250" s="127" t="s">
        <v>940</v>
      </c>
      <c r="E3250" s="127" t="s">
        <v>2465</v>
      </c>
      <c r="F3250" s="128">
        <v>18.8</v>
      </c>
      <c r="G3250" s="128">
        <v>19</v>
      </c>
      <c r="H3250" s="128">
        <v>15.04</v>
      </c>
      <c r="I3250" s="311"/>
      <c r="J3250" s="319">
        <f>ROUND(SUMIF(Anlagenbewegungsdaten!B:B,A3250,Anlagenbewegungsdaten!C:C),3)</f>
        <v>0</v>
      </c>
      <c r="K3250" s="320">
        <f>ROUND(SUMIF(Anlagenbewegungsdaten!$B:$B,$A3250,Anlagenbewegungsdaten!$D:$D),2)</f>
        <v>0</v>
      </c>
      <c r="L3250" s="321">
        <f t="shared" si="112"/>
        <v>0</v>
      </c>
      <c r="M3250" s="341" t="s">
        <v>4950</v>
      </c>
      <c r="N3250" s="341" t="s">
        <v>4963</v>
      </c>
      <c r="O3250" s="323">
        <f>ROUND(SUMIF(Anlagenbewegungsdaten_AV!B:B,A3250,Anlagenbewegungsdaten_AV!C:C),3)</f>
        <v>0</v>
      </c>
      <c r="P3250" s="320">
        <f>ROUND(SUMIF(Anlagenbewegungsdaten_AV!$B:$B,$A3250,Anlagenbewegungsdaten_AV!$D:$D),2)</f>
        <v>0</v>
      </c>
      <c r="Q3250" s="321">
        <f t="shared" si="113"/>
        <v>0</v>
      </c>
      <c r="S3250" s="324"/>
      <c r="T3250" s="317"/>
      <c r="U3250" s="325"/>
      <c r="V3250" s="325"/>
    </row>
    <row r="3251" spans="1:22" ht="15" customHeight="1" x14ac:dyDescent="0.25">
      <c r="A3251" s="129" t="s">
        <v>3841</v>
      </c>
      <c r="B3251" s="126" t="s">
        <v>2087</v>
      </c>
      <c r="C3251" s="127" t="s">
        <v>4026</v>
      </c>
      <c r="D3251" s="127" t="s">
        <v>942</v>
      </c>
      <c r="E3251" s="127" t="s">
        <v>2462</v>
      </c>
      <c r="F3251" s="128">
        <v>16.84</v>
      </c>
      <c r="G3251" s="128">
        <v>17.04</v>
      </c>
      <c r="H3251" s="128">
        <v>13.47</v>
      </c>
      <c r="I3251" s="311"/>
      <c r="J3251" s="319">
        <f>ROUND(SUMIF(Anlagenbewegungsdaten!B:B,A3251,Anlagenbewegungsdaten!C:C),3)</f>
        <v>0</v>
      </c>
      <c r="K3251" s="320">
        <f>ROUND(SUMIF(Anlagenbewegungsdaten!$B:$B,$A3251,Anlagenbewegungsdaten!$D:$D),2)</f>
        <v>0</v>
      </c>
      <c r="L3251" s="321">
        <f t="shared" si="112"/>
        <v>0</v>
      </c>
      <c r="M3251" s="341" t="s">
        <v>4950</v>
      </c>
      <c r="N3251" s="341" t="s">
        <v>4963</v>
      </c>
      <c r="O3251" s="323">
        <f>ROUND(SUMIF(Anlagenbewegungsdaten_AV!B:B,A3251,Anlagenbewegungsdaten_AV!C:C),3)</f>
        <v>0</v>
      </c>
      <c r="P3251" s="320">
        <f>ROUND(SUMIF(Anlagenbewegungsdaten_AV!$B:$B,$A3251,Anlagenbewegungsdaten_AV!$D:$D),2)</f>
        <v>0</v>
      </c>
      <c r="Q3251" s="321">
        <f t="shared" si="113"/>
        <v>0</v>
      </c>
      <c r="S3251" s="324"/>
      <c r="T3251" s="317"/>
      <c r="U3251" s="325"/>
      <c r="V3251" s="325"/>
    </row>
    <row r="3252" spans="1:22" ht="15" customHeight="1" x14ac:dyDescent="0.25">
      <c r="A3252" s="129" t="s">
        <v>3842</v>
      </c>
      <c r="B3252" s="126" t="s">
        <v>2087</v>
      </c>
      <c r="C3252" s="127" t="s">
        <v>4026</v>
      </c>
      <c r="D3252" s="127" t="s">
        <v>944</v>
      </c>
      <c r="E3252" s="127" t="s">
        <v>2465</v>
      </c>
      <c r="F3252" s="128">
        <v>19.78</v>
      </c>
      <c r="G3252" s="128">
        <v>19.98</v>
      </c>
      <c r="H3252" s="128">
        <v>15.82</v>
      </c>
      <c r="I3252" s="311"/>
      <c r="J3252" s="319">
        <f>ROUND(SUMIF(Anlagenbewegungsdaten!B:B,A3252,Anlagenbewegungsdaten!C:C),3)</f>
        <v>0</v>
      </c>
      <c r="K3252" s="320">
        <f>ROUND(SUMIF(Anlagenbewegungsdaten!$B:$B,$A3252,Anlagenbewegungsdaten!$D:$D),2)</f>
        <v>0</v>
      </c>
      <c r="L3252" s="321">
        <f t="shared" si="112"/>
        <v>0</v>
      </c>
      <c r="M3252" s="341" t="s">
        <v>4950</v>
      </c>
      <c r="N3252" s="341" t="s">
        <v>4963</v>
      </c>
      <c r="O3252" s="323">
        <f>ROUND(SUMIF(Anlagenbewegungsdaten_AV!B:B,A3252,Anlagenbewegungsdaten_AV!C:C),3)</f>
        <v>0</v>
      </c>
      <c r="P3252" s="320">
        <f>ROUND(SUMIF(Anlagenbewegungsdaten_AV!$B:$B,$A3252,Anlagenbewegungsdaten_AV!$D:$D),2)</f>
        <v>0</v>
      </c>
      <c r="Q3252" s="321">
        <f t="shared" si="113"/>
        <v>0</v>
      </c>
      <c r="S3252" s="324"/>
      <c r="T3252" s="317"/>
      <c r="U3252" s="325"/>
      <c r="V3252" s="325"/>
    </row>
    <row r="3253" spans="1:22" ht="15" customHeight="1" x14ac:dyDescent="0.25">
      <c r="A3253" s="129" t="s">
        <v>3843</v>
      </c>
      <c r="B3253" s="126" t="s">
        <v>2087</v>
      </c>
      <c r="C3253" s="127" t="s">
        <v>4026</v>
      </c>
      <c r="D3253" s="127" t="s">
        <v>946</v>
      </c>
      <c r="E3253" s="127" t="s">
        <v>2462</v>
      </c>
      <c r="F3253" s="128">
        <v>17.82</v>
      </c>
      <c r="G3253" s="128">
        <v>18.02</v>
      </c>
      <c r="H3253" s="128">
        <v>14.26</v>
      </c>
      <c r="I3253" s="311"/>
      <c r="J3253" s="319">
        <f>ROUND(SUMIF(Anlagenbewegungsdaten!B:B,A3253,Anlagenbewegungsdaten!C:C),3)</f>
        <v>0</v>
      </c>
      <c r="K3253" s="320">
        <f>ROUND(SUMIF(Anlagenbewegungsdaten!$B:$B,$A3253,Anlagenbewegungsdaten!$D:$D),2)</f>
        <v>0</v>
      </c>
      <c r="L3253" s="321">
        <f t="shared" si="112"/>
        <v>0</v>
      </c>
      <c r="M3253" s="341" t="s">
        <v>4950</v>
      </c>
      <c r="N3253" s="341" t="s">
        <v>4963</v>
      </c>
      <c r="O3253" s="323">
        <f>ROUND(SUMIF(Anlagenbewegungsdaten_AV!B:B,A3253,Anlagenbewegungsdaten_AV!C:C),3)</f>
        <v>0</v>
      </c>
      <c r="P3253" s="320">
        <f>ROUND(SUMIF(Anlagenbewegungsdaten_AV!$B:$B,$A3253,Anlagenbewegungsdaten_AV!$D:$D),2)</f>
        <v>0</v>
      </c>
      <c r="Q3253" s="321">
        <f t="shared" si="113"/>
        <v>0</v>
      </c>
      <c r="S3253" s="324"/>
      <c r="T3253" s="317"/>
      <c r="U3253" s="325"/>
      <c r="V3253" s="325"/>
    </row>
    <row r="3254" spans="1:22" ht="15" customHeight="1" x14ac:dyDescent="0.25">
      <c r="A3254" s="129" t="s">
        <v>3844</v>
      </c>
      <c r="B3254" s="126" t="s">
        <v>2087</v>
      </c>
      <c r="C3254" s="127" t="s">
        <v>4026</v>
      </c>
      <c r="D3254" s="127" t="s">
        <v>948</v>
      </c>
      <c r="E3254" s="127" t="s">
        <v>2465</v>
      </c>
      <c r="F3254" s="128">
        <v>20.759999999999998</v>
      </c>
      <c r="G3254" s="128">
        <v>20.959999999999997</v>
      </c>
      <c r="H3254" s="128">
        <v>16.61</v>
      </c>
      <c r="I3254" s="311"/>
      <c r="J3254" s="319">
        <f>ROUND(SUMIF(Anlagenbewegungsdaten!B:B,A3254,Anlagenbewegungsdaten!C:C),3)</f>
        <v>0</v>
      </c>
      <c r="K3254" s="320">
        <f>ROUND(SUMIF(Anlagenbewegungsdaten!$B:$B,$A3254,Anlagenbewegungsdaten!$D:$D),2)</f>
        <v>0</v>
      </c>
      <c r="L3254" s="321">
        <f t="shared" si="112"/>
        <v>0</v>
      </c>
      <c r="M3254" s="341" t="s">
        <v>4950</v>
      </c>
      <c r="N3254" s="341" t="s">
        <v>4963</v>
      </c>
      <c r="O3254" s="323">
        <f>ROUND(SUMIF(Anlagenbewegungsdaten_AV!B:B,A3254,Anlagenbewegungsdaten_AV!C:C),3)</f>
        <v>0</v>
      </c>
      <c r="P3254" s="320">
        <f>ROUND(SUMIF(Anlagenbewegungsdaten_AV!$B:$B,$A3254,Anlagenbewegungsdaten_AV!$D:$D),2)</f>
        <v>0</v>
      </c>
      <c r="Q3254" s="321">
        <f t="shared" si="113"/>
        <v>0</v>
      </c>
      <c r="S3254" s="324"/>
      <c r="T3254" s="317"/>
      <c r="U3254" s="325"/>
      <c r="V3254" s="325"/>
    </row>
    <row r="3255" spans="1:22" ht="15" customHeight="1" x14ac:dyDescent="0.25">
      <c r="A3255" s="129" t="s">
        <v>3845</v>
      </c>
      <c r="B3255" s="126" t="s">
        <v>2087</v>
      </c>
      <c r="C3255" s="127" t="s">
        <v>4026</v>
      </c>
      <c r="D3255" s="127" t="s">
        <v>950</v>
      </c>
      <c r="E3255" s="127" t="s">
        <v>2462</v>
      </c>
      <c r="F3255" s="128">
        <v>18.8</v>
      </c>
      <c r="G3255" s="128">
        <v>19</v>
      </c>
      <c r="H3255" s="128">
        <v>15.04</v>
      </c>
      <c r="I3255" s="311"/>
      <c r="J3255" s="319">
        <f>ROUND(SUMIF(Anlagenbewegungsdaten!B:B,A3255,Anlagenbewegungsdaten!C:C),3)</f>
        <v>0</v>
      </c>
      <c r="K3255" s="320">
        <f>ROUND(SUMIF(Anlagenbewegungsdaten!$B:$B,$A3255,Anlagenbewegungsdaten!$D:$D),2)</f>
        <v>0</v>
      </c>
      <c r="L3255" s="321">
        <f t="shared" si="112"/>
        <v>0</v>
      </c>
      <c r="M3255" s="341" t="s">
        <v>4950</v>
      </c>
      <c r="N3255" s="341" t="s">
        <v>4963</v>
      </c>
      <c r="O3255" s="323">
        <f>ROUND(SUMIF(Anlagenbewegungsdaten_AV!B:B,A3255,Anlagenbewegungsdaten_AV!C:C),3)</f>
        <v>0</v>
      </c>
      <c r="P3255" s="320">
        <f>ROUND(SUMIF(Anlagenbewegungsdaten_AV!$B:$B,$A3255,Anlagenbewegungsdaten_AV!$D:$D),2)</f>
        <v>0</v>
      </c>
      <c r="Q3255" s="321">
        <f t="shared" si="113"/>
        <v>0</v>
      </c>
      <c r="S3255" s="324"/>
      <c r="T3255" s="317"/>
      <c r="U3255" s="325"/>
      <c r="V3255" s="325"/>
    </row>
    <row r="3256" spans="1:22" ht="15" customHeight="1" x14ac:dyDescent="0.25">
      <c r="A3256" s="129" t="s">
        <v>3846</v>
      </c>
      <c r="B3256" s="126" t="s">
        <v>2087</v>
      </c>
      <c r="C3256" s="127" t="s">
        <v>4026</v>
      </c>
      <c r="D3256" s="127" t="s">
        <v>952</v>
      </c>
      <c r="E3256" s="127" t="s">
        <v>2465</v>
      </c>
      <c r="F3256" s="128">
        <v>21.740000000000002</v>
      </c>
      <c r="G3256" s="128">
        <v>21.94</v>
      </c>
      <c r="H3256" s="128">
        <v>17.39</v>
      </c>
      <c r="I3256" s="311"/>
      <c r="J3256" s="319">
        <f>ROUND(SUMIF(Anlagenbewegungsdaten!B:B,A3256,Anlagenbewegungsdaten!C:C),3)</f>
        <v>0</v>
      </c>
      <c r="K3256" s="320">
        <f>ROUND(SUMIF(Anlagenbewegungsdaten!$B:$B,$A3256,Anlagenbewegungsdaten!$D:$D),2)</f>
        <v>0</v>
      </c>
      <c r="L3256" s="321">
        <f t="shared" si="112"/>
        <v>0</v>
      </c>
      <c r="M3256" s="341" t="s">
        <v>4950</v>
      </c>
      <c r="N3256" s="341" t="s">
        <v>4963</v>
      </c>
      <c r="O3256" s="323">
        <f>ROUND(SUMIF(Anlagenbewegungsdaten_AV!B:B,A3256,Anlagenbewegungsdaten_AV!C:C),3)</f>
        <v>0</v>
      </c>
      <c r="P3256" s="320">
        <f>ROUND(SUMIF(Anlagenbewegungsdaten_AV!$B:$B,$A3256,Anlagenbewegungsdaten_AV!$D:$D),2)</f>
        <v>0</v>
      </c>
      <c r="Q3256" s="321">
        <f t="shared" si="113"/>
        <v>0</v>
      </c>
      <c r="S3256" s="324"/>
      <c r="T3256" s="317"/>
      <c r="U3256" s="325"/>
      <c r="V3256" s="325"/>
    </row>
    <row r="3257" spans="1:22" ht="15" customHeight="1" x14ac:dyDescent="0.25">
      <c r="A3257" s="129" t="s">
        <v>3847</v>
      </c>
      <c r="B3257" s="126" t="s">
        <v>2087</v>
      </c>
      <c r="C3257" s="127" t="s">
        <v>4026</v>
      </c>
      <c r="D3257" s="127" t="s">
        <v>954</v>
      </c>
      <c r="E3257" s="127" t="s">
        <v>2462</v>
      </c>
      <c r="F3257" s="128">
        <v>16.84</v>
      </c>
      <c r="G3257" s="128">
        <v>17.04</v>
      </c>
      <c r="H3257" s="128">
        <v>13.47</v>
      </c>
      <c r="I3257" s="311"/>
      <c r="J3257" s="319">
        <f>ROUND(SUMIF(Anlagenbewegungsdaten!B:B,A3257,Anlagenbewegungsdaten!C:C),3)</f>
        <v>990830.11699999997</v>
      </c>
      <c r="K3257" s="320">
        <f>ROUND(SUMIF(Anlagenbewegungsdaten!$B:$B,$A3257,Anlagenbewegungsdaten!$D:$D),2)</f>
        <v>166855.78</v>
      </c>
      <c r="L3257" s="321">
        <f t="shared" si="112"/>
        <v>1.1811106475079214E-6</v>
      </c>
      <c r="M3257" s="341" t="s">
        <v>4950</v>
      </c>
      <c r="N3257" s="341" t="s">
        <v>4963</v>
      </c>
      <c r="O3257" s="323">
        <f>ROUND(SUMIF(Anlagenbewegungsdaten_AV!B:B,A3257,Anlagenbewegungsdaten_AV!C:C),3)</f>
        <v>0</v>
      </c>
      <c r="P3257" s="320">
        <f>ROUND(SUMIF(Anlagenbewegungsdaten_AV!$B:$B,$A3257,Anlagenbewegungsdaten_AV!$D:$D),2)</f>
        <v>0</v>
      </c>
      <c r="Q3257" s="321">
        <f t="shared" si="113"/>
        <v>0</v>
      </c>
      <c r="S3257" s="324"/>
      <c r="T3257" s="317"/>
      <c r="U3257" s="325"/>
      <c r="V3257" s="325"/>
    </row>
    <row r="3258" spans="1:22" ht="15" customHeight="1" x14ac:dyDescent="0.25">
      <c r="A3258" s="129" t="s">
        <v>3848</v>
      </c>
      <c r="B3258" s="126" t="s">
        <v>2087</v>
      </c>
      <c r="C3258" s="127" t="s">
        <v>4026</v>
      </c>
      <c r="D3258" s="127" t="s">
        <v>956</v>
      </c>
      <c r="E3258" s="127" t="s">
        <v>2465</v>
      </c>
      <c r="F3258" s="128">
        <v>19.78</v>
      </c>
      <c r="G3258" s="128">
        <v>19.98</v>
      </c>
      <c r="H3258" s="128">
        <v>15.82</v>
      </c>
      <c r="I3258" s="311"/>
      <c r="J3258" s="319">
        <f>ROUND(SUMIF(Anlagenbewegungsdaten!B:B,A3258,Anlagenbewegungsdaten!C:C),3)</f>
        <v>478329.44199999998</v>
      </c>
      <c r="K3258" s="320">
        <f>ROUND(SUMIF(Anlagenbewegungsdaten!$B:$B,$A3258,Anlagenbewegungsdaten!$D:$D),2)</f>
        <v>94613.58</v>
      </c>
      <c r="L3258" s="321">
        <f t="shared" si="112"/>
        <v>-3.4228292378202241E-6</v>
      </c>
      <c r="M3258" s="341" t="s">
        <v>4950</v>
      </c>
      <c r="N3258" s="341" t="s">
        <v>4963</v>
      </c>
      <c r="O3258" s="323">
        <f>ROUND(SUMIF(Anlagenbewegungsdaten_AV!B:B,A3258,Anlagenbewegungsdaten_AV!C:C),3)</f>
        <v>0</v>
      </c>
      <c r="P3258" s="320">
        <f>ROUND(SUMIF(Anlagenbewegungsdaten_AV!$B:$B,$A3258,Anlagenbewegungsdaten_AV!$D:$D),2)</f>
        <v>0</v>
      </c>
      <c r="Q3258" s="321">
        <f t="shared" si="113"/>
        <v>0</v>
      </c>
      <c r="S3258" s="324"/>
      <c r="T3258" s="317"/>
      <c r="U3258" s="325"/>
      <c r="V3258" s="325"/>
    </row>
    <row r="3259" spans="1:22" ht="15" customHeight="1" x14ac:dyDescent="0.25">
      <c r="A3259" s="129" t="s">
        <v>3849</v>
      </c>
      <c r="B3259" s="126" t="s">
        <v>2087</v>
      </c>
      <c r="C3259" s="127" t="s">
        <v>4026</v>
      </c>
      <c r="D3259" s="127" t="s">
        <v>958</v>
      </c>
      <c r="E3259" s="127" t="s">
        <v>2462</v>
      </c>
      <c r="F3259" s="128">
        <v>17.82</v>
      </c>
      <c r="G3259" s="128">
        <v>18.02</v>
      </c>
      <c r="H3259" s="128">
        <v>14.26</v>
      </c>
      <c r="I3259" s="311"/>
      <c r="J3259" s="319">
        <f>ROUND(SUMIF(Anlagenbewegungsdaten!B:B,A3259,Anlagenbewegungsdaten!C:C),3)</f>
        <v>0</v>
      </c>
      <c r="K3259" s="320">
        <f>ROUND(SUMIF(Anlagenbewegungsdaten!$B:$B,$A3259,Anlagenbewegungsdaten!$D:$D),2)</f>
        <v>0</v>
      </c>
      <c r="L3259" s="321">
        <f t="shared" si="112"/>
        <v>0</v>
      </c>
      <c r="M3259" s="341" t="s">
        <v>4950</v>
      </c>
      <c r="N3259" s="341" t="s">
        <v>4963</v>
      </c>
      <c r="O3259" s="323">
        <f>ROUND(SUMIF(Anlagenbewegungsdaten_AV!B:B,A3259,Anlagenbewegungsdaten_AV!C:C),3)</f>
        <v>0</v>
      </c>
      <c r="P3259" s="320">
        <f>ROUND(SUMIF(Anlagenbewegungsdaten_AV!$B:$B,$A3259,Anlagenbewegungsdaten_AV!$D:$D),2)</f>
        <v>0</v>
      </c>
      <c r="Q3259" s="321">
        <f t="shared" si="113"/>
        <v>0</v>
      </c>
      <c r="S3259" s="324"/>
      <c r="T3259" s="317"/>
      <c r="U3259" s="325"/>
      <c r="V3259" s="325"/>
    </row>
    <row r="3260" spans="1:22" ht="15" customHeight="1" x14ac:dyDescent="0.25">
      <c r="A3260" s="129" t="s">
        <v>3850</v>
      </c>
      <c r="B3260" s="126" t="s">
        <v>2087</v>
      </c>
      <c r="C3260" s="127" t="s">
        <v>4026</v>
      </c>
      <c r="D3260" s="127" t="s">
        <v>960</v>
      </c>
      <c r="E3260" s="127" t="s">
        <v>2465</v>
      </c>
      <c r="F3260" s="128">
        <v>20.759999999999998</v>
      </c>
      <c r="G3260" s="128">
        <v>20.959999999999997</v>
      </c>
      <c r="H3260" s="128">
        <v>16.61</v>
      </c>
      <c r="I3260" s="311"/>
      <c r="J3260" s="319">
        <f>ROUND(SUMIF(Anlagenbewegungsdaten!B:B,A3260,Anlagenbewegungsdaten!C:C),3)</f>
        <v>0</v>
      </c>
      <c r="K3260" s="320">
        <f>ROUND(SUMIF(Anlagenbewegungsdaten!$B:$B,$A3260,Anlagenbewegungsdaten!$D:$D),2)</f>
        <v>0</v>
      </c>
      <c r="L3260" s="321">
        <f t="shared" si="112"/>
        <v>0</v>
      </c>
      <c r="M3260" s="341" t="s">
        <v>4950</v>
      </c>
      <c r="N3260" s="341" t="s">
        <v>4963</v>
      </c>
      <c r="O3260" s="323">
        <f>ROUND(SUMIF(Anlagenbewegungsdaten_AV!B:B,A3260,Anlagenbewegungsdaten_AV!C:C),3)</f>
        <v>0</v>
      </c>
      <c r="P3260" s="320">
        <f>ROUND(SUMIF(Anlagenbewegungsdaten_AV!$B:$B,$A3260,Anlagenbewegungsdaten_AV!$D:$D),2)</f>
        <v>0</v>
      </c>
      <c r="Q3260" s="321">
        <f t="shared" si="113"/>
        <v>0</v>
      </c>
      <c r="S3260" s="324"/>
      <c r="T3260" s="317"/>
      <c r="U3260" s="325"/>
      <c r="V3260" s="325"/>
    </row>
    <row r="3261" spans="1:22" ht="15" customHeight="1" x14ac:dyDescent="0.25">
      <c r="A3261" s="129" t="s">
        <v>3851</v>
      </c>
      <c r="B3261" s="126" t="s">
        <v>2087</v>
      </c>
      <c r="C3261" s="127" t="s">
        <v>4026</v>
      </c>
      <c r="D3261" s="127" t="s">
        <v>962</v>
      </c>
      <c r="E3261" s="127" t="s">
        <v>2462</v>
      </c>
      <c r="F3261" s="128">
        <v>18.8</v>
      </c>
      <c r="G3261" s="128">
        <v>19</v>
      </c>
      <c r="H3261" s="128">
        <v>15.04</v>
      </c>
      <c r="I3261" s="311"/>
      <c r="J3261" s="319">
        <f>ROUND(SUMIF(Anlagenbewegungsdaten!B:B,A3261,Anlagenbewegungsdaten!C:C),3)</f>
        <v>0</v>
      </c>
      <c r="K3261" s="320">
        <f>ROUND(SUMIF(Anlagenbewegungsdaten!$B:$B,$A3261,Anlagenbewegungsdaten!$D:$D),2)</f>
        <v>0</v>
      </c>
      <c r="L3261" s="321">
        <f t="shared" si="112"/>
        <v>0</v>
      </c>
      <c r="M3261" s="341" t="s">
        <v>4950</v>
      </c>
      <c r="N3261" s="341" t="s">
        <v>4963</v>
      </c>
      <c r="O3261" s="323">
        <f>ROUND(SUMIF(Anlagenbewegungsdaten_AV!B:B,A3261,Anlagenbewegungsdaten_AV!C:C),3)</f>
        <v>0</v>
      </c>
      <c r="P3261" s="320">
        <f>ROUND(SUMIF(Anlagenbewegungsdaten_AV!$B:$B,$A3261,Anlagenbewegungsdaten_AV!$D:$D),2)</f>
        <v>0</v>
      </c>
      <c r="Q3261" s="321">
        <f t="shared" si="113"/>
        <v>0</v>
      </c>
      <c r="S3261" s="324"/>
      <c r="T3261" s="317"/>
      <c r="U3261" s="325"/>
      <c r="V3261" s="325"/>
    </row>
    <row r="3262" spans="1:22" ht="15" customHeight="1" x14ac:dyDescent="0.25">
      <c r="A3262" s="129" t="s">
        <v>3852</v>
      </c>
      <c r="B3262" s="126" t="s">
        <v>2087</v>
      </c>
      <c r="C3262" s="127" t="s">
        <v>4026</v>
      </c>
      <c r="D3262" s="127" t="s">
        <v>964</v>
      </c>
      <c r="E3262" s="127" t="s">
        <v>2465</v>
      </c>
      <c r="F3262" s="128">
        <v>21.740000000000002</v>
      </c>
      <c r="G3262" s="128">
        <v>21.94</v>
      </c>
      <c r="H3262" s="128">
        <v>17.39</v>
      </c>
      <c r="I3262" s="311"/>
      <c r="J3262" s="319">
        <f>ROUND(SUMIF(Anlagenbewegungsdaten!B:B,A3262,Anlagenbewegungsdaten!C:C),3)</f>
        <v>0</v>
      </c>
      <c r="K3262" s="320">
        <f>ROUND(SUMIF(Anlagenbewegungsdaten!$B:$B,$A3262,Anlagenbewegungsdaten!$D:$D),2)</f>
        <v>0</v>
      </c>
      <c r="L3262" s="321">
        <f t="shared" si="112"/>
        <v>0</v>
      </c>
      <c r="M3262" s="341" t="s">
        <v>4950</v>
      </c>
      <c r="N3262" s="341" t="s">
        <v>4963</v>
      </c>
      <c r="O3262" s="323">
        <f>ROUND(SUMIF(Anlagenbewegungsdaten_AV!B:B,A3262,Anlagenbewegungsdaten_AV!C:C),3)</f>
        <v>0</v>
      </c>
      <c r="P3262" s="320">
        <f>ROUND(SUMIF(Anlagenbewegungsdaten_AV!$B:$B,$A3262,Anlagenbewegungsdaten_AV!$D:$D),2)</f>
        <v>0</v>
      </c>
      <c r="Q3262" s="321">
        <f t="shared" si="113"/>
        <v>0</v>
      </c>
      <c r="S3262" s="324"/>
      <c r="T3262" s="317"/>
      <c r="U3262" s="325"/>
      <c r="V3262" s="325"/>
    </row>
    <row r="3263" spans="1:22" ht="15" customHeight="1" x14ac:dyDescent="0.25">
      <c r="A3263" s="129" t="s">
        <v>3853</v>
      </c>
      <c r="B3263" s="126" t="s">
        <v>2087</v>
      </c>
      <c r="C3263" s="127" t="s">
        <v>4026</v>
      </c>
      <c r="D3263" s="127" t="s">
        <v>966</v>
      </c>
      <c r="E3263" s="127" t="s">
        <v>2462</v>
      </c>
      <c r="F3263" s="128">
        <v>19.78</v>
      </c>
      <c r="G3263" s="128">
        <v>19.98</v>
      </c>
      <c r="H3263" s="128">
        <v>15.82</v>
      </c>
      <c r="I3263" s="311"/>
      <c r="J3263" s="319">
        <f>ROUND(SUMIF(Anlagenbewegungsdaten!B:B,A3263,Anlagenbewegungsdaten!C:C),3)</f>
        <v>0</v>
      </c>
      <c r="K3263" s="320">
        <f>ROUND(SUMIF(Anlagenbewegungsdaten!$B:$B,$A3263,Anlagenbewegungsdaten!$D:$D),2)</f>
        <v>0</v>
      </c>
      <c r="L3263" s="321">
        <f t="shared" si="112"/>
        <v>0</v>
      </c>
      <c r="M3263" s="341" t="s">
        <v>4950</v>
      </c>
      <c r="N3263" s="341" t="s">
        <v>4963</v>
      </c>
      <c r="O3263" s="323">
        <f>ROUND(SUMIF(Anlagenbewegungsdaten_AV!B:B,A3263,Anlagenbewegungsdaten_AV!C:C),3)</f>
        <v>0</v>
      </c>
      <c r="P3263" s="320">
        <f>ROUND(SUMIF(Anlagenbewegungsdaten_AV!$B:$B,$A3263,Anlagenbewegungsdaten_AV!$D:$D),2)</f>
        <v>0</v>
      </c>
      <c r="Q3263" s="321">
        <f t="shared" si="113"/>
        <v>0</v>
      </c>
      <c r="S3263" s="324"/>
      <c r="T3263" s="317"/>
      <c r="U3263" s="325"/>
      <c r="V3263" s="325"/>
    </row>
    <row r="3264" spans="1:22" ht="15" customHeight="1" x14ac:dyDescent="0.25">
      <c r="A3264" s="129" t="s">
        <v>3854</v>
      </c>
      <c r="B3264" s="126" t="s">
        <v>2087</v>
      </c>
      <c r="C3264" s="127" t="s">
        <v>4026</v>
      </c>
      <c r="D3264" s="127" t="s">
        <v>968</v>
      </c>
      <c r="E3264" s="127" t="s">
        <v>2465</v>
      </c>
      <c r="F3264" s="128">
        <v>22.72</v>
      </c>
      <c r="G3264" s="128">
        <v>22.919999999999998</v>
      </c>
      <c r="H3264" s="128">
        <v>18.18</v>
      </c>
      <c r="I3264" s="311"/>
      <c r="J3264" s="319">
        <f>ROUND(SUMIF(Anlagenbewegungsdaten!B:B,A3264,Anlagenbewegungsdaten!C:C),3)</f>
        <v>0</v>
      </c>
      <c r="K3264" s="320">
        <f>ROUND(SUMIF(Anlagenbewegungsdaten!$B:$B,$A3264,Anlagenbewegungsdaten!$D:$D),2)</f>
        <v>0</v>
      </c>
      <c r="L3264" s="321">
        <f t="shared" si="112"/>
        <v>0</v>
      </c>
      <c r="M3264" s="341" t="s">
        <v>4950</v>
      </c>
      <c r="N3264" s="341" t="s">
        <v>4963</v>
      </c>
      <c r="O3264" s="323">
        <f>ROUND(SUMIF(Anlagenbewegungsdaten_AV!B:B,A3264,Anlagenbewegungsdaten_AV!C:C),3)</f>
        <v>0</v>
      </c>
      <c r="P3264" s="320">
        <f>ROUND(SUMIF(Anlagenbewegungsdaten_AV!$B:$B,$A3264,Anlagenbewegungsdaten_AV!$D:$D),2)</f>
        <v>0</v>
      </c>
      <c r="Q3264" s="321">
        <f t="shared" si="113"/>
        <v>0</v>
      </c>
      <c r="S3264" s="324"/>
      <c r="T3264" s="317"/>
      <c r="U3264" s="325"/>
      <c r="V3264" s="325"/>
    </row>
    <row r="3265" spans="1:22" ht="15" customHeight="1" x14ac:dyDescent="0.25">
      <c r="A3265" s="129" t="s">
        <v>3855</v>
      </c>
      <c r="B3265" s="126" t="s">
        <v>2087</v>
      </c>
      <c r="C3265" s="127" t="s">
        <v>4026</v>
      </c>
      <c r="D3265" s="127" t="s">
        <v>1287</v>
      </c>
      <c r="E3265" s="127" t="s">
        <v>2462</v>
      </c>
      <c r="F3265" s="128">
        <v>10.96</v>
      </c>
      <c r="G3265" s="128">
        <v>11.16</v>
      </c>
      <c r="H3265" s="128">
        <v>8.77</v>
      </c>
      <c r="I3265" s="311"/>
      <c r="J3265" s="319">
        <f>ROUND(SUMIF(Anlagenbewegungsdaten!B:B,A3265,Anlagenbewegungsdaten!C:C),3)</f>
        <v>0</v>
      </c>
      <c r="K3265" s="320">
        <f>ROUND(SUMIF(Anlagenbewegungsdaten!$B:$B,$A3265,Anlagenbewegungsdaten!$D:$D),2)</f>
        <v>0</v>
      </c>
      <c r="L3265" s="321">
        <f t="shared" si="112"/>
        <v>0</v>
      </c>
      <c r="M3265" s="341" t="s">
        <v>4950</v>
      </c>
      <c r="N3265" s="341" t="s">
        <v>4963</v>
      </c>
      <c r="O3265" s="323">
        <f>ROUND(SUMIF(Anlagenbewegungsdaten_AV!B:B,A3265,Anlagenbewegungsdaten_AV!C:C),3)</f>
        <v>0</v>
      </c>
      <c r="P3265" s="320">
        <f>ROUND(SUMIF(Anlagenbewegungsdaten_AV!$B:$B,$A3265,Anlagenbewegungsdaten_AV!$D:$D),2)</f>
        <v>0</v>
      </c>
      <c r="Q3265" s="321">
        <f t="shared" si="113"/>
        <v>0</v>
      </c>
      <c r="S3265" s="324"/>
      <c r="T3265" s="317"/>
      <c r="U3265" s="325"/>
      <c r="V3265" s="325"/>
    </row>
    <row r="3266" spans="1:22" ht="15" customHeight="1" x14ac:dyDescent="0.25">
      <c r="A3266" s="129" t="s">
        <v>3856</v>
      </c>
      <c r="B3266" s="126" t="s">
        <v>2087</v>
      </c>
      <c r="C3266" s="127" t="s">
        <v>4026</v>
      </c>
      <c r="D3266" s="127" t="s">
        <v>1289</v>
      </c>
      <c r="E3266" s="127" t="s">
        <v>2465</v>
      </c>
      <c r="F3266" s="128">
        <v>13.9</v>
      </c>
      <c r="G3266" s="128">
        <v>14.1</v>
      </c>
      <c r="H3266" s="128">
        <v>11.12</v>
      </c>
      <c r="I3266" s="311"/>
      <c r="J3266" s="319">
        <f>ROUND(SUMIF(Anlagenbewegungsdaten!B:B,A3266,Anlagenbewegungsdaten!C:C),3)</f>
        <v>0</v>
      </c>
      <c r="K3266" s="320">
        <f>ROUND(SUMIF(Anlagenbewegungsdaten!$B:$B,$A3266,Anlagenbewegungsdaten!$D:$D),2)</f>
        <v>0</v>
      </c>
      <c r="L3266" s="321">
        <f t="shared" si="112"/>
        <v>0</v>
      </c>
      <c r="M3266" s="341" t="s">
        <v>4950</v>
      </c>
      <c r="N3266" s="341" t="s">
        <v>4963</v>
      </c>
      <c r="O3266" s="323">
        <f>ROUND(SUMIF(Anlagenbewegungsdaten_AV!B:B,A3266,Anlagenbewegungsdaten_AV!C:C),3)</f>
        <v>0</v>
      </c>
      <c r="P3266" s="320">
        <f>ROUND(SUMIF(Anlagenbewegungsdaten_AV!$B:$B,$A3266,Anlagenbewegungsdaten_AV!$D:$D),2)</f>
        <v>0</v>
      </c>
      <c r="Q3266" s="321">
        <f t="shared" si="113"/>
        <v>0</v>
      </c>
      <c r="S3266" s="324"/>
      <c r="T3266" s="317"/>
      <c r="U3266" s="325"/>
      <c r="V3266" s="325"/>
    </row>
    <row r="3267" spans="1:22" ht="15" customHeight="1" x14ac:dyDescent="0.25">
      <c r="A3267" s="129" t="s">
        <v>3857</v>
      </c>
      <c r="B3267" s="126" t="s">
        <v>2087</v>
      </c>
      <c r="C3267" s="127" t="s">
        <v>4026</v>
      </c>
      <c r="D3267" s="127" t="s">
        <v>1287</v>
      </c>
      <c r="E3267" s="127" t="s">
        <v>2462</v>
      </c>
      <c r="F3267" s="128">
        <v>11.94</v>
      </c>
      <c r="G3267" s="128">
        <v>12.139999999999999</v>
      </c>
      <c r="H3267" s="128">
        <v>9.5500000000000007</v>
      </c>
      <c r="I3267" s="311"/>
      <c r="J3267" s="319">
        <f>ROUND(SUMIF(Anlagenbewegungsdaten!B:B,A3267,Anlagenbewegungsdaten!C:C),3)</f>
        <v>0</v>
      </c>
      <c r="K3267" s="320">
        <f>ROUND(SUMIF(Anlagenbewegungsdaten!$B:$B,$A3267,Anlagenbewegungsdaten!$D:$D),2)</f>
        <v>0</v>
      </c>
      <c r="L3267" s="321">
        <f t="shared" si="112"/>
        <v>0</v>
      </c>
      <c r="M3267" s="341" t="s">
        <v>4950</v>
      </c>
      <c r="N3267" s="341" t="s">
        <v>4963</v>
      </c>
      <c r="O3267" s="323">
        <f>ROUND(SUMIF(Anlagenbewegungsdaten_AV!B:B,A3267,Anlagenbewegungsdaten_AV!C:C),3)</f>
        <v>0</v>
      </c>
      <c r="P3267" s="320">
        <f>ROUND(SUMIF(Anlagenbewegungsdaten_AV!$B:$B,$A3267,Anlagenbewegungsdaten_AV!$D:$D),2)</f>
        <v>0</v>
      </c>
      <c r="Q3267" s="321">
        <f t="shared" si="113"/>
        <v>0</v>
      </c>
      <c r="S3267" s="324"/>
      <c r="T3267" s="317"/>
      <c r="U3267" s="325"/>
      <c r="V3267" s="325"/>
    </row>
    <row r="3268" spans="1:22" ht="15" customHeight="1" x14ac:dyDescent="0.25">
      <c r="A3268" s="129" t="s">
        <v>3858</v>
      </c>
      <c r="B3268" s="126" t="s">
        <v>2087</v>
      </c>
      <c r="C3268" s="127" t="s">
        <v>4026</v>
      </c>
      <c r="D3268" s="127" t="s">
        <v>1289</v>
      </c>
      <c r="E3268" s="127" t="s">
        <v>2465</v>
      </c>
      <c r="F3268" s="128">
        <v>14.879999999999999</v>
      </c>
      <c r="G3268" s="128">
        <v>15.079999999999998</v>
      </c>
      <c r="H3268" s="128">
        <v>11.9</v>
      </c>
      <c r="I3268" s="311"/>
      <c r="J3268" s="319">
        <f>ROUND(SUMIF(Anlagenbewegungsdaten!B:B,A3268,Anlagenbewegungsdaten!C:C),3)</f>
        <v>0</v>
      </c>
      <c r="K3268" s="320">
        <f>ROUND(SUMIF(Anlagenbewegungsdaten!$B:$B,$A3268,Anlagenbewegungsdaten!$D:$D),2)</f>
        <v>0</v>
      </c>
      <c r="L3268" s="321">
        <f t="shared" si="112"/>
        <v>0</v>
      </c>
      <c r="M3268" s="341" t="s">
        <v>4950</v>
      </c>
      <c r="N3268" s="341" t="s">
        <v>4963</v>
      </c>
      <c r="O3268" s="323">
        <f>ROUND(SUMIF(Anlagenbewegungsdaten_AV!B:B,A3268,Anlagenbewegungsdaten_AV!C:C),3)</f>
        <v>0</v>
      </c>
      <c r="P3268" s="320">
        <f>ROUND(SUMIF(Anlagenbewegungsdaten_AV!$B:$B,$A3268,Anlagenbewegungsdaten_AV!$D:$D),2)</f>
        <v>0</v>
      </c>
      <c r="Q3268" s="321">
        <f t="shared" si="113"/>
        <v>0</v>
      </c>
      <c r="S3268" s="324"/>
      <c r="T3268" s="317"/>
      <c r="U3268" s="325"/>
      <c r="V3268" s="325"/>
    </row>
    <row r="3269" spans="1:22" ht="15" customHeight="1" x14ac:dyDescent="0.25">
      <c r="A3269" s="129" t="s">
        <v>3859</v>
      </c>
      <c r="B3269" s="126" t="s">
        <v>2087</v>
      </c>
      <c r="C3269" s="127" t="s">
        <v>4026</v>
      </c>
      <c r="D3269" s="127" t="s">
        <v>1293</v>
      </c>
      <c r="E3269" s="127" t="s">
        <v>2462</v>
      </c>
      <c r="F3269" s="128">
        <v>16.84</v>
      </c>
      <c r="G3269" s="128">
        <v>17.04</v>
      </c>
      <c r="H3269" s="128">
        <v>13.47</v>
      </c>
      <c r="I3269" s="311"/>
      <c r="J3269" s="319">
        <f>ROUND(SUMIF(Anlagenbewegungsdaten!B:B,A3269,Anlagenbewegungsdaten!C:C),3)</f>
        <v>0</v>
      </c>
      <c r="K3269" s="320">
        <f>ROUND(SUMIF(Anlagenbewegungsdaten!$B:$B,$A3269,Anlagenbewegungsdaten!$D:$D),2)</f>
        <v>0</v>
      </c>
      <c r="L3269" s="321">
        <f t="shared" si="112"/>
        <v>0</v>
      </c>
      <c r="M3269" s="341" t="s">
        <v>4950</v>
      </c>
      <c r="N3269" s="341" t="s">
        <v>4963</v>
      </c>
      <c r="O3269" s="323">
        <f>ROUND(SUMIF(Anlagenbewegungsdaten_AV!B:B,A3269,Anlagenbewegungsdaten_AV!C:C),3)</f>
        <v>0</v>
      </c>
      <c r="P3269" s="320">
        <f>ROUND(SUMIF(Anlagenbewegungsdaten_AV!$B:$B,$A3269,Anlagenbewegungsdaten_AV!$D:$D),2)</f>
        <v>0</v>
      </c>
      <c r="Q3269" s="321">
        <f t="shared" si="113"/>
        <v>0</v>
      </c>
      <c r="S3269" s="324"/>
      <c r="T3269" s="317"/>
      <c r="U3269" s="325"/>
      <c r="V3269" s="325"/>
    </row>
    <row r="3270" spans="1:22" ht="15" customHeight="1" x14ac:dyDescent="0.25">
      <c r="A3270" s="129" t="s">
        <v>3860</v>
      </c>
      <c r="B3270" s="126" t="s">
        <v>2087</v>
      </c>
      <c r="C3270" s="127" t="s">
        <v>4026</v>
      </c>
      <c r="D3270" s="127" t="s">
        <v>1295</v>
      </c>
      <c r="E3270" s="127" t="s">
        <v>2465</v>
      </c>
      <c r="F3270" s="128">
        <v>19.78</v>
      </c>
      <c r="G3270" s="128">
        <v>19.98</v>
      </c>
      <c r="H3270" s="128">
        <v>15.82</v>
      </c>
      <c r="I3270" s="311"/>
      <c r="J3270" s="319">
        <f>ROUND(SUMIF(Anlagenbewegungsdaten!B:B,A3270,Anlagenbewegungsdaten!C:C),3)</f>
        <v>0</v>
      </c>
      <c r="K3270" s="320">
        <f>ROUND(SUMIF(Anlagenbewegungsdaten!$B:$B,$A3270,Anlagenbewegungsdaten!$D:$D),2)</f>
        <v>0</v>
      </c>
      <c r="L3270" s="321">
        <f t="shared" si="112"/>
        <v>0</v>
      </c>
      <c r="M3270" s="341" t="s">
        <v>4950</v>
      </c>
      <c r="N3270" s="341" t="s">
        <v>4963</v>
      </c>
      <c r="O3270" s="323">
        <f>ROUND(SUMIF(Anlagenbewegungsdaten_AV!B:B,A3270,Anlagenbewegungsdaten_AV!C:C),3)</f>
        <v>0</v>
      </c>
      <c r="P3270" s="320">
        <f>ROUND(SUMIF(Anlagenbewegungsdaten_AV!$B:$B,$A3270,Anlagenbewegungsdaten_AV!$D:$D),2)</f>
        <v>0</v>
      </c>
      <c r="Q3270" s="321">
        <f t="shared" si="113"/>
        <v>0</v>
      </c>
      <c r="S3270" s="324"/>
      <c r="T3270" s="317"/>
      <c r="U3270" s="325"/>
      <c r="V3270" s="325"/>
    </row>
    <row r="3271" spans="1:22" ht="15" customHeight="1" x14ac:dyDescent="0.25">
      <c r="A3271" s="129" t="s">
        <v>3861</v>
      </c>
      <c r="B3271" s="126" t="s">
        <v>2087</v>
      </c>
      <c r="C3271" s="127" t="s">
        <v>4026</v>
      </c>
      <c r="D3271" s="127" t="s">
        <v>1297</v>
      </c>
      <c r="E3271" s="127" t="s">
        <v>2462</v>
      </c>
      <c r="F3271" s="128">
        <v>17.82</v>
      </c>
      <c r="G3271" s="128">
        <v>18.02</v>
      </c>
      <c r="H3271" s="128">
        <v>14.26</v>
      </c>
      <c r="I3271" s="311"/>
      <c r="J3271" s="319">
        <f>ROUND(SUMIF(Anlagenbewegungsdaten!B:B,A3271,Anlagenbewegungsdaten!C:C),3)</f>
        <v>0</v>
      </c>
      <c r="K3271" s="320">
        <f>ROUND(SUMIF(Anlagenbewegungsdaten!$B:$B,$A3271,Anlagenbewegungsdaten!$D:$D),2)</f>
        <v>0</v>
      </c>
      <c r="L3271" s="321">
        <f t="shared" si="112"/>
        <v>0</v>
      </c>
      <c r="M3271" s="341" t="s">
        <v>4950</v>
      </c>
      <c r="N3271" s="341" t="s">
        <v>4963</v>
      </c>
      <c r="O3271" s="323">
        <f>ROUND(SUMIF(Anlagenbewegungsdaten_AV!B:B,A3271,Anlagenbewegungsdaten_AV!C:C),3)</f>
        <v>0</v>
      </c>
      <c r="P3271" s="320">
        <f>ROUND(SUMIF(Anlagenbewegungsdaten_AV!$B:$B,$A3271,Anlagenbewegungsdaten_AV!$D:$D),2)</f>
        <v>0</v>
      </c>
      <c r="Q3271" s="321">
        <f t="shared" si="113"/>
        <v>0</v>
      </c>
      <c r="S3271" s="324"/>
      <c r="T3271" s="317"/>
      <c r="U3271" s="325"/>
      <c r="V3271" s="325"/>
    </row>
    <row r="3272" spans="1:22" ht="15" customHeight="1" x14ac:dyDescent="0.25">
      <c r="A3272" s="129" t="s">
        <v>3862</v>
      </c>
      <c r="B3272" s="126" t="s">
        <v>2087</v>
      </c>
      <c r="C3272" s="127" t="s">
        <v>4026</v>
      </c>
      <c r="D3272" s="127" t="s">
        <v>1299</v>
      </c>
      <c r="E3272" s="127" t="s">
        <v>2465</v>
      </c>
      <c r="F3272" s="128">
        <v>20.76</v>
      </c>
      <c r="G3272" s="128">
        <v>20.96</v>
      </c>
      <c r="H3272" s="128">
        <v>16.61</v>
      </c>
      <c r="I3272" s="311"/>
      <c r="J3272" s="319">
        <f>ROUND(SUMIF(Anlagenbewegungsdaten!B:B,A3272,Anlagenbewegungsdaten!C:C),3)</f>
        <v>0</v>
      </c>
      <c r="K3272" s="320">
        <f>ROUND(SUMIF(Anlagenbewegungsdaten!$B:$B,$A3272,Anlagenbewegungsdaten!$D:$D),2)</f>
        <v>0</v>
      </c>
      <c r="L3272" s="321">
        <f t="shared" si="112"/>
        <v>0</v>
      </c>
      <c r="M3272" s="341" t="s">
        <v>4950</v>
      </c>
      <c r="N3272" s="341" t="s">
        <v>4963</v>
      </c>
      <c r="O3272" s="323">
        <f>ROUND(SUMIF(Anlagenbewegungsdaten_AV!B:B,A3272,Anlagenbewegungsdaten_AV!C:C),3)</f>
        <v>0</v>
      </c>
      <c r="P3272" s="320">
        <f>ROUND(SUMIF(Anlagenbewegungsdaten_AV!$B:$B,$A3272,Anlagenbewegungsdaten_AV!$D:$D),2)</f>
        <v>0</v>
      </c>
      <c r="Q3272" s="321">
        <f t="shared" si="113"/>
        <v>0</v>
      </c>
      <c r="S3272" s="324"/>
      <c r="T3272" s="317"/>
      <c r="U3272" s="325"/>
      <c r="V3272" s="325"/>
    </row>
    <row r="3273" spans="1:22" ht="15" customHeight="1" x14ac:dyDescent="0.25">
      <c r="A3273" s="129" t="s">
        <v>3863</v>
      </c>
      <c r="B3273" s="126" t="s">
        <v>2087</v>
      </c>
      <c r="C3273" s="127" t="s">
        <v>4026</v>
      </c>
      <c r="D3273" s="127" t="s">
        <v>1301</v>
      </c>
      <c r="E3273" s="127" t="s">
        <v>2462</v>
      </c>
      <c r="F3273" s="128">
        <v>17.82</v>
      </c>
      <c r="G3273" s="128">
        <v>18.02</v>
      </c>
      <c r="H3273" s="128">
        <v>14.26</v>
      </c>
      <c r="I3273" s="311"/>
      <c r="J3273" s="319">
        <f>ROUND(SUMIF(Anlagenbewegungsdaten!B:B,A3273,Anlagenbewegungsdaten!C:C),3)</f>
        <v>0</v>
      </c>
      <c r="K3273" s="320">
        <f>ROUND(SUMIF(Anlagenbewegungsdaten!$B:$B,$A3273,Anlagenbewegungsdaten!$D:$D),2)</f>
        <v>0</v>
      </c>
      <c r="L3273" s="321">
        <f t="shared" si="112"/>
        <v>0</v>
      </c>
      <c r="M3273" s="341" t="s">
        <v>4950</v>
      </c>
      <c r="N3273" s="341" t="s">
        <v>4963</v>
      </c>
      <c r="O3273" s="323">
        <f>ROUND(SUMIF(Anlagenbewegungsdaten_AV!B:B,A3273,Anlagenbewegungsdaten_AV!C:C),3)</f>
        <v>0</v>
      </c>
      <c r="P3273" s="320">
        <f>ROUND(SUMIF(Anlagenbewegungsdaten_AV!$B:$B,$A3273,Anlagenbewegungsdaten_AV!$D:$D),2)</f>
        <v>0</v>
      </c>
      <c r="Q3273" s="321">
        <f t="shared" si="113"/>
        <v>0</v>
      </c>
      <c r="S3273" s="324"/>
      <c r="T3273" s="317"/>
      <c r="U3273" s="325"/>
      <c r="V3273" s="325"/>
    </row>
    <row r="3274" spans="1:22" ht="15" customHeight="1" x14ac:dyDescent="0.25">
      <c r="A3274" s="129" t="s">
        <v>3864</v>
      </c>
      <c r="B3274" s="126" t="s">
        <v>2087</v>
      </c>
      <c r="C3274" s="127" t="s">
        <v>4026</v>
      </c>
      <c r="D3274" s="127" t="s">
        <v>1303</v>
      </c>
      <c r="E3274" s="127" t="s">
        <v>2465</v>
      </c>
      <c r="F3274" s="128">
        <v>20.76</v>
      </c>
      <c r="G3274" s="128">
        <v>20.96</v>
      </c>
      <c r="H3274" s="128">
        <v>16.61</v>
      </c>
      <c r="I3274" s="311"/>
      <c r="J3274" s="319">
        <f>ROUND(SUMIF(Anlagenbewegungsdaten!B:B,A3274,Anlagenbewegungsdaten!C:C),3)</f>
        <v>0</v>
      </c>
      <c r="K3274" s="320">
        <f>ROUND(SUMIF(Anlagenbewegungsdaten!$B:$B,$A3274,Anlagenbewegungsdaten!$D:$D),2)</f>
        <v>0</v>
      </c>
      <c r="L3274" s="321">
        <f t="shared" ref="L3274:L3337" si="114">IF(ISBLANK(F3274),0,IF(OR($J3274&gt;=100,$J3274&lt;=-100),F3274-(K3274/J3274*100),IF(OR(J3274&gt;-100,J3274&lt;100),(J3274*F3274%)-K3274)))</f>
        <v>0</v>
      </c>
      <c r="M3274" s="341" t="s">
        <v>4950</v>
      </c>
      <c r="N3274" s="341" t="s">
        <v>4963</v>
      </c>
      <c r="O3274" s="323">
        <f>ROUND(SUMIF(Anlagenbewegungsdaten_AV!B:B,A3274,Anlagenbewegungsdaten_AV!C:C),3)</f>
        <v>0</v>
      </c>
      <c r="P3274" s="320">
        <f>ROUND(SUMIF(Anlagenbewegungsdaten_AV!$B:$B,$A3274,Anlagenbewegungsdaten_AV!$D:$D),2)</f>
        <v>0</v>
      </c>
      <c r="Q3274" s="321">
        <f t="shared" ref="Q3274:Q3337" si="115">IF(ISBLANK(H3274),0,IF(OR($O3274&gt;=100,$O3274&lt;=-100),H3274-(P3274/O3274*100),IF(OR(O3274&gt;-100,O3274&lt;100),(O3274*G3274%)-P3274)))</f>
        <v>0</v>
      </c>
      <c r="S3274" s="324"/>
      <c r="T3274" s="317"/>
      <c r="U3274" s="325"/>
      <c r="V3274" s="325"/>
    </row>
    <row r="3275" spans="1:22" ht="15" customHeight="1" x14ac:dyDescent="0.25">
      <c r="A3275" s="129" t="s">
        <v>3865</v>
      </c>
      <c r="B3275" s="126" t="s">
        <v>2087</v>
      </c>
      <c r="C3275" s="127" t="s">
        <v>4026</v>
      </c>
      <c r="D3275" s="127" t="s">
        <v>1305</v>
      </c>
      <c r="E3275" s="127" t="s">
        <v>2462</v>
      </c>
      <c r="F3275" s="128">
        <v>18.8</v>
      </c>
      <c r="G3275" s="128">
        <v>19</v>
      </c>
      <c r="H3275" s="128">
        <v>15.04</v>
      </c>
      <c r="I3275" s="311"/>
      <c r="J3275" s="319">
        <f>ROUND(SUMIF(Anlagenbewegungsdaten!B:B,A3275,Anlagenbewegungsdaten!C:C),3)</f>
        <v>0</v>
      </c>
      <c r="K3275" s="320">
        <f>ROUND(SUMIF(Anlagenbewegungsdaten!$B:$B,$A3275,Anlagenbewegungsdaten!$D:$D),2)</f>
        <v>0</v>
      </c>
      <c r="L3275" s="321">
        <f t="shared" si="114"/>
        <v>0</v>
      </c>
      <c r="M3275" s="341" t="s">
        <v>4950</v>
      </c>
      <c r="N3275" s="341" t="s">
        <v>4963</v>
      </c>
      <c r="O3275" s="323">
        <f>ROUND(SUMIF(Anlagenbewegungsdaten_AV!B:B,A3275,Anlagenbewegungsdaten_AV!C:C),3)</f>
        <v>0</v>
      </c>
      <c r="P3275" s="320">
        <f>ROUND(SUMIF(Anlagenbewegungsdaten_AV!$B:$B,$A3275,Anlagenbewegungsdaten_AV!$D:$D),2)</f>
        <v>0</v>
      </c>
      <c r="Q3275" s="321">
        <f t="shared" si="115"/>
        <v>0</v>
      </c>
      <c r="S3275" s="324"/>
      <c r="T3275" s="317"/>
      <c r="U3275" s="325"/>
      <c r="V3275" s="325"/>
    </row>
    <row r="3276" spans="1:22" ht="15" customHeight="1" x14ac:dyDescent="0.25">
      <c r="A3276" s="129" t="s">
        <v>3866</v>
      </c>
      <c r="B3276" s="126" t="s">
        <v>2087</v>
      </c>
      <c r="C3276" s="127" t="s">
        <v>4026</v>
      </c>
      <c r="D3276" s="127" t="s">
        <v>1307</v>
      </c>
      <c r="E3276" s="127" t="s">
        <v>2465</v>
      </c>
      <c r="F3276" s="128">
        <v>21.740000000000002</v>
      </c>
      <c r="G3276" s="128">
        <v>21.94</v>
      </c>
      <c r="H3276" s="128">
        <v>17.39</v>
      </c>
      <c r="I3276" s="311"/>
      <c r="J3276" s="319">
        <f>ROUND(SUMIF(Anlagenbewegungsdaten!B:B,A3276,Anlagenbewegungsdaten!C:C),3)</f>
        <v>0</v>
      </c>
      <c r="K3276" s="320">
        <f>ROUND(SUMIF(Anlagenbewegungsdaten!$B:$B,$A3276,Anlagenbewegungsdaten!$D:$D),2)</f>
        <v>0</v>
      </c>
      <c r="L3276" s="321">
        <f t="shared" si="114"/>
        <v>0</v>
      </c>
      <c r="M3276" s="341" t="s">
        <v>4950</v>
      </c>
      <c r="N3276" s="341" t="s">
        <v>4963</v>
      </c>
      <c r="O3276" s="323">
        <f>ROUND(SUMIF(Anlagenbewegungsdaten_AV!B:B,A3276,Anlagenbewegungsdaten_AV!C:C),3)</f>
        <v>0</v>
      </c>
      <c r="P3276" s="320">
        <f>ROUND(SUMIF(Anlagenbewegungsdaten_AV!$B:$B,$A3276,Anlagenbewegungsdaten_AV!$D:$D),2)</f>
        <v>0</v>
      </c>
      <c r="Q3276" s="321">
        <f t="shared" si="115"/>
        <v>0</v>
      </c>
      <c r="S3276" s="324"/>
      <c r="T3276" s="317"/>
      <c r="U3276" s="325"/>
      <c r="V3276" s="325"/>
    </row>
    <row r="3277" spans="1:22" ht="15" customHeight="1" x14ac:dyDescent="0.25">
      <c r="A3277" s="129" t="s">
        <v>3867</v>
      </c>
      <c r="B3277" s="126" t="s">
        <v>2087</v>
      </c>
      <c r="C3277" s="127" t="s">
        <v>4026</v>
      </c>
      <c r="D3277" s="127" t="s">
        <v>1309</v>
      </c>
      <c r="E3277" s="127" t="s">
        <v>2462</v>
      </c>
      <c r="F3277" s="128">
        <v>19.78</v>
      </c>
      <c r="G3277" s="128">
        <v>19.98</v>
      </c>
      <c r="H3277" s="128">
        <v>15.82</v>
      </c>
      <c r="I3277" s="311"/>
      <c r="J3277" s="319">
        <f>ROUND(SUMIF(Anlagenbewegungsdaten!B:B,A3277,Anlagenbewegungsdaten!C:C),3)</f>
        <v>0</v>
      </c>
      <c r="K3277" s="320">
        <f>ROUND(SUMIF(Anlagenbewegungsdaten!$B:$B,$A3277,Anlagenbewegungsdaten!$D:$D),2)</f>
        <v>0</v>
      </c>
      <c r="L3277" s="321">
        <f t="shared" si="114"/>
        <v>0</v>
      </c>
      <c r="M3277" s="341" t="s">
        <v>4950</v>
      </c>
      <c r="N3277" s="341" t="s">
        <v>4963</v>
      </c>
      <c r="O3277" s="323">
        <f>ROUND(SUMIF(Anlagenbewegungsdaten_AV!B:B,A3277,Anlagenbewegungsdaten_AV!C:C),3)</f>
        <v>0</v>
      </c>
      <c r="P3277" s="320">
        <f>ROUND(SUMIF(Anlagenbewegungsdaten_AV!$B:$B,$A3277,Anlagenbewegungsdaten_AV!$D:$D),2)</f>
        <v>0</v>
      </c>
      <c r="Q3277" s="321">
        <f t="shared" si="115"/>
        <v>0</v>
      </c>
      <c r="S3277" s="324"/>
      <c r="T3277" s="317"/>
      <c r="U3277" s="325"/>
      <c r="V3277" s="325"/>
    </row>
    <row r="3278" spans="1:22" ht="15" customHeight="1" x14ac:dyDescent="0.25">
      <c r="A3278" s="129" t="s">
        <v>3868</v>
      </c>
      <c r="B3278" s="126" t="s">
        <v>2087</v>
      </c>
      <c r="C3278" s="127" t="s">
        <v>4026</v>
      </c>
      <c r="D3278" s="127" t="s">
        <v>1311</v>
      </c>
      <c r="E3278" s="127" t="s">
        <v>2465</v>
      </c>
      <c r="F3278" s="128">
        <v>22.72</v>
      </c>
      <c r="G3278" s="128">
        <v>22.919999999999998</v>
      </c>
      <c r="H3278" s="128">
        <v>18.18</v>
      </c>
      <c r="I3278" s="311"/>
      <c r="J3278" s="319">
        <f>ROUND(SUMIF(Anlagenbewegungsdaten!B:B,A3278,Anlagenbewegungsdaten!C:C),3)</f>
        <v>0</v>
      </c>
      <c r="K3278" s="320">
        <f>ROUND(SUMIF(Anlagenbewegungsdaten!$B:$B,$A3278,Anlagenbewegungsdaten!$D:$D),2)</f>
        <v>0</v>
      </c>
      <c r="L3278" s="321">
        <f t="shared" si="114"/>
        <v>0</v>
      </c>
      <c r="M3278" s="341" t="s">
        <v>4950</v>
      </c>
      <c r="N3278" s="341" t="s">
        <v>4963</v>
      </c>
      <c r="O3278" s="323">
        <f>ROUND(SUMIF(Anlagenbewegungsdaten_AV!B:B,A3278,Anlagenbewegungsdaten_AV!C:C),3)</f>
        <v>0</v>
      </c>
      <c r="P3278" s="320">
        <f>ROUND(SUMIF(Anlagenbewegungsdaten_AV!$B:$B,$A3278,Anlagenbewegungsdaten_AV!$D:$D),2)</f>
        <v>0</v>
      </c>
      <c r="Q3278" s="321">
        <f t="shared" si="115"/>
        <v>0</v>
      </c>
      <c r="S3278" s="324"/>
      <c r="T3278" s="317"/>
      <c r="U3278" s="325"/>
      <c r="V3278" s="325"/>
    </row>
    <row r="3279" spans="1:22" ht="15" customHeight="1" x14ac:dyDescent="0.25">
      <c r="A3279" s="129" t="s">
        <v>3869</v>
      </c>
      <c r="B3279" s="126" t="s">
        <v>2087</v>
      </c>
      <c r="C3279" s="127" t="s">
        <v>4026</v>
      </c>
      <c r="D3279" s="127" t="s">
        <v>1313</v>
      </c>
      <c r="E3279" s="127" t="s">
        <v>2462</v>
      </c>
      <c r="F3279" s="128">
        <v>20.76</v>
      </c>
      <c r="G3279" s="128">
        <v>20.96</v>
      </c>
      <c r="H3279" s="128">
        <v>16.61</v>
      </c>
      <c r="I3279" s="311"/>
      <c r="J3279" s="319">
        <f>ROUND(SUMIF(Anlagenbewegungsdaten!B:B,A3279,Anlagenbewegungsdaten!C:C),3)</f>
        <v>0</v>
      </c>
      <c r="K3279" s="320">
        <f>ROUND(SUMIF(Anlagenbewegungsdaten!$B:$B,$A3279,Anlagenbewegungsdaten!$D:$D),2)</f>
        <v>0</v>
      </c>
      <c r="L3279" s="321">
        <f t="shared" si="114"/>
        <v>0</v>
      </c>
      <c r="M3279" s="341" t="s">
        <v>4950</v>
      </c>
      <c r="N3279" s="341" t="s">
        <v>4963</v>
      </c>
      <c r="O3279" s="323">
        <f>ROUND(SUMIF(Anlagenbewegungsdaten_AV!B:B,A3279,Anlagenbewegungsdaten_AV!C:C),3)</f>
        <v>0</v>
      </c>
      <c r="P3279" s="320">
        <f>ROUND(SUMIF(Anlagenbewegungsdaten_AV!$B:$B,$A3279,Anlagenbewegungsdaten_AV!$D:$D),2)</f>
        <v>0</v>
      </c>
      <c r="Q3279" s="321">
        <f t="shared" si="115"/>
        <v>0</v>
      </c>
      <c r="S3279" s="324"/>
      <c r="T3279" s="317"/>
      <c r="U3279" s="325"/>
      <c r="V3279" s="325"/>
    </row>
    <row r="3280" spans="1:22" ht="15" customHeight="1" x14ac:dyDescent="0.25">
      <c r="A3280" s="129" t="s">
        <v>3870</v>
      </c>
      <c r="B3280" s="126" t="s">
        <v>2087</v>
      </c>
      <c r="C3280" s="127" t="s">
        <v>4026</v>
      </c>
      <c r="D3280" s="127" t="s">
        <v>1315</v>
      </c>
      <c r="E3280" s="127" t="s">
        <v>2465</v>
      </c>
      <c r="F3280" s="128">
        <v>23.7</v>
      </c>
      <c r="G3280" s="128">
        <v>23.9</v>
      </c>
      <c r="H3280" s="128">
        <v>18.96</v>
      </c>
      <c r="I3280" s="311"/>
      <c r="J3280" s="319">
        <f>ROUND(SUMIF(Anlagenbewegungsdaten!B:B,A3280,Anlagenbewegungsdaten!C:C),3)</f>
        <v>0</v>
      </c>
      <c r="K3280" s="320">
        <f>ROUND(SUMIF(Anlagenbewegungsdaten!$B:$B,$A3280,Anlagenbewegungsdaten!$D:$D),2)</f>
        <v>0</v>
      </c>
      <c r="L3280" s="321">
        <f t="shared" si="114"/>
        <v>0</v>
      </c>
      <c r="M3280" s="341" t="s">
        <v>4950</v>
      </c>
      <c r="N3280" s="341" t="s">
        <v>4963</v>
      </c>
      <c r="O3280" s="323">
        <f>ROUND(SUMIF(Anlagenbewegungsdaten_AV!B:B,A3280,Anlagenbewegungsdaten_AV!C:C),3)</f>
        <v>0</v>
      </c>
      <c r="P3280" s="320">
        <f>ROUND(SUMIF(Anlagenbewegungsdaten_AV!$B:$B,$A3280,Anlagenbewegungsdaten_AV!$D:$D),2)</f>
        <v>0</v>
      </c>
      <c r="Q3280" s="321">
        <f t="shared" si="115"/>
        <v>0</v>
      </c>
      <c r="S3280" s="324"/>
      <c r="T3280" s="317"/>
      <c r="U3280" s="325"/>
      <c r="V3280" s="325"/>
    </row>
    <row r="3281" spans="1:22" ht="15" customHeight="1" x14ac:dyDescent="0.25">
      <c r="A3281" s="129" t="s">
        <v>3871</v>
      </c>
      <c r="B3281" s="126" t="s">
        <v>2087</v>
      </c>
      <c r="C3281" s="127" t="s">
        <v>4026</v>
      </c>
      <c r="D3281" s="127" t="s">
        <v>1317</v>
      </c>
      <c r="E3281" s="127" t="s">
        <v>2462</v>
      </c>
      <c r="F3281" s="128">
        <v>18.8</v>
      </c>
      <c r="G3281" s="128">
        <v>19</v>
      </c>
      <c r="H3281" s="128">
        <v>15.04</v>
      </c>
      <c r="I3281" s="311"/>
      <c r="J3281" s="319">
        <f>ROUND(SUMIF(Anlagenbewegungsdaten!B:B,A3281,Anlagenbewegungsdaten!C:C),3)</f>
        <v>0</v>
      </c>
      <c r="K3281" s="320">
        <f>ROUND(SUMIF(Anlagenbewegungsdaten!$B:$B,$A3281,Anlagenbewegungsdaten!$D:$D),2)</f>
        <v>0</v>
      </c>
      <c r="L3281" s="321">
        <f t="shared" si="114"/>
        <v>0</v>
      </c>
      <c r="M3281" s="341" t="s">
        <v>4950</v>
      </c>
      <c r="N3281" s="341" t="s">
        <v>4963</v>
      </c>
      <c r="O3281" s="323">
        <f>ROUND(SUMIF(Anlagenbewegungsdaten_AV!B:B,A3281,Anlagenbewegungsdaten_AV!C:C),3)</f>
        <v>0</v>
      </c>
      <c r="P3281" s="320">
        <f>ROUND(SUMIF(Anlagenbewegungsdaten_AV!$B:$B,$A3281,Anlagenbewegungsdaten_AV!$D:$D),2)</f>
        <v>0</v>
      </c>
      <c r="Q3281" s="321">
        <f t="shared" si="115"/>
        <v>0</v>
      </c>
      <c r="S3281" s="324"/>
      <c r="T3281" s="317"/>
      <c r="U3281" s="325"/>
      <c r="V3281" s="325"/>
    </row>
    <row r="3282" spans="1:22" ht="15" customHeight="1" x14ac:dyDescent="0.25">
      <c r="A3282" s="129" t="s">
        <v>3872</v>
      </c>
      <c r="B3282" s="126" t="s">
        <v>2087</v>
      </c>
      <c r="C3282" s="127" t="s">
        <v>4026</v>
      </c>
      <c r="D3282" s="127" t="s">
        <v>1319</v>
      </c>
      <c r="E3282" s="127" t="s">
        <v>2465</v>
      </c>
      <c r="F3282" s="128">
        <v>21.74</v>
      </c>
      <c r="G3282" s="128">
        <v>21.939999999999998</v>
      </c>
      <c r="H3282" s="128">
        <v>17.39</v>
      </c>
      <c r="I3282" s="311"/>
      <c r="J3282" s="319">
        <f>ROUND(SUMIF(Anlagenbewegungsdaten!B:B,A3282,Anlagenbewegungsdaten!C:C),3)</f>
        <v>0</v>
      </c>
      <c r="K3282" s="320">
        <f>ROUND(SUMIF(Anlagenbewegungsdaten!$B:$B,$A3282,Anlagenbewegungsdaten!$D:$D),2)</f>
        <v>0</v>
      </c>
      <c r="L3282" s="321">
        <f t="shared" si="114"/>
        <v>0</v>
      </c>
      <c r="M3282" s="341" t="s">
        <v>4950</v>
      </c>
      <c r="N3282" s="341" t="s">
        <v>4963</v>
      </c>
      <c r="O3282" s="323">
        <f>ROUND(SUMIF(Anlagenbewegungsdaten_AV!B:B,A3282,Anlagenbewegungsdaten_AV!C:C),3)</f>
        <v>0</v>
      </c>
      <c r="P3282" s="320">
        <f>ROUND(SUMIF(Anlagenbewegungsdaten_AV!$B:$B,$A3282,Anlagenbewegungsdaten_AV!$D:$D),2)</f>
        <v>0</v>
      </c>
      <c r="Q3282" s="321">
        <f t="shared" si="115"/>
        <v>0</v>
      </c>
      <c r="S3282" s="324"/>
      <c r="T3282" s="317"/>
      <c r="U3282" s="325"/>
      <c r="V3282" s="325"/>
    </row>
    <row r="3283" spans="1:22" ht="15" customHeight="1" x14ac:dyDescent="0.25">
      <c r="A3283" s="129" t="s">
        <v>3873</v>
      </c>
      <c r="B3283" s="126" t="s">
        <v>2087</v>
      </c>
      <c r="C3283" s="127" t="s">
        <v>4026</v>
      </c>
      <c r="D3283" s="127" t="s">
        <v>1321</v>
      </c>
      <c r="E3283" s="127" t="s">
        <v>2462</v>
      </c>
      <c r="F3283" s="128">
        <v>19.78</v>
      </c>
      <c r="G3283" s="128">
        <v>19.98</v>
      </c>
      <c r="H3283" s="128">
        <v>15.82</v>
      </c>
      <c r="I3283" s="311"/>
      <c r="J3283" s="319">
        <f>ROUND(SUMIF(Anlagenbewegungsdaten!B:B,A3283,Anlagenbewegungsdaten!C:C),3)</f>
        <v>0</v>
      </c>
      <c r="K3283" s="320">
        <f>ROUND(SUMIF(Anlagenbewegungsdaten!$B:$B,$A3283,Anlagenbewegungsdaten!$D:$D),2)</f>
        <v>0</v>
      </c>
      <c r="L3283" s="321">
        <f t="shared" si="114"/>
        <v>0</v>
      </c>
      <c r="M3283" s="341" t="s">
        <v>4950</v>
      </c>
      <c r="N3283" s="341" t="s">
        <v>4963</v>
      </c>
      <c r="O3283" s="323">
        <f>ROUND(SUMIF(Anlagenbewegungsdaten_AV!B:B,A3283,Anlagenbewegungsdaten_AV!C:C),3)</f>
        <v>0</v>
      </c>
      <c r="P3283" s="320">
        <f>ROUND(SUMIF(Anlagenbewegungsdaten_AV!$B:$B,$A3283,Anlagenbewegungsdaten_AV!$D:$D),2)</f>
        <v>0</v>
      </c>
      <c r="Q3283" s="321">
        <f t="shared" si="115"/>
        <v>0</v>
      </c>
      <c r="S3283" s="324"/>
      <c r="T3283" s="317"/>
      <c r="U3283" s="325"/>
      <c r="V3283" s="325"/>
    </row>
    <row r="3284" spans="1:22" ht="15" customHeight="1" x14ac:dyDescent="0.25">
      <c r="A3284" s="129" t="s">
        <v>3874</v>
      </c>
      <c r="B3284" s="126" t="s">
        <v>2087</v>
      </c>
      <c r="C3284" s="127" t="s">
        <v>4026</v>
      </c>
      <c r="D3284" s="127" t="s">
        <v>1323</v>
      </c>
      <c r="E3284" s="127" t="s">
        <v>2465</v>
      </c>
      <c r="F3284" s="128">
        <v>22.72</v>
      </c>
      <c r="G3284" s="128">
        <v>22.919999999999998</v>
      </c>
      <c r="H3284" s="128">
        <v>18.18</v>
      </c>
      <c r="I3284" s="311"/>
      <c r="J3284" s="319">
        <f>ROUND(SUMIF(Anlagenbewegungsdaten!B:B,A3284,Anlagenbewegungsdaten!C:C),3)</f>
        <v>0</v>
      </c>
      <c r="K3284" s="320">
        <f>ROUND(SUMIF(Anlagenbewegungsdaten!$B:$B,$A3284,Anlagenbewegungsdaten!$D:$D),2)</f>
        <v>0</v>
      </c>
      <c r="L3284" s="321">
        <f t="shared" si="114"/>
        <v>0</v>
      </c>
      <c r="M3284" s="341" t="s">
        <v>4950</v>
      </c>
      <c r="N3284" s="341" t="s">
        <v>4963</v>
      </c>
      <c r="O3284" s="323">
        <f>ROUND(SUMIF(Anlagenbewegungsdaten_AV!B:B,A3284,Anlagenbewegungsdaten_AV!C:C),3)</f>
        <v>0</v>
      </c>
      <c r="P3284" s="320">
        <f>ROUND(SUMIF(Anlagenbewegungsdaten_AV!$B:$B,$A3284,Anlagenbewegungsdaten_AV!$D:$D),2)</f>
        <v>0</v>
      </c>
      <c r="Q3284" s="321">
        <f t="shared" si="115"/>
        <v>0</v>
      </c>
      <c r="S3284" s="324"/>
      <c r="T3284" s="317"/>
      <c r="U3284" s="325"/>
      <c r="V3284" s="325"/>
    </row>
    <row r="3285" spans="1:22" ht="15" customHeight="1" x14ac:dyDescent="0.25">
      <c r="A3285" s="129" t="s">
        <v>3875</v>
      </c>
      <c r="B3285" s="126" t="s">
        <v>2087</v>
      </c>
      <c r="C3285" s="127" t="s">
        <v>4026</v>
      </c>
      <c r="D3285" s="127" t="s">
        <v>1325</v>
      </c>
      <c r="E3285" s="127" t="s">
        <v>2462</v>
      </c>
      <c r="F3285" s="128">
        <v>20.76</v>
      </c>
      <c r="G3285" s="128">
        <v>20.96</v>
      </c>
      <c r="H3285" s="128">
        <v>16.61</v>
      </c>
      <c r="I3285" s="311"/>
      <c r="J3285" s="319">
        <f>ROUND(SUMIF(Anlagenbewegungsdaten!B:B,A3285,Anlagenbewegungsdaten!C:C),3)</f>
        <v>0</v>
      </c>
      <c r="K3285" s="320">
        <f>ROUND(SUMIF(Anlagenbewegungsdaten!$B:$B,$A3285,Anlagenbewegungsdaten!$D:$D),2)</f>
        <v>0</v>
      </c>
      <c r="L3285" s="321">
        <f t="shared" si="114"/>
        <v>0</v>
      </c>
      <c r="M3285" s="341" t="s">
        <v>4950</v>
      </c>
      <c r="N3285" s="341" t="s">
        <v>4963</v>
      </c>
      <c r="O3285" s="323">
        <f>ROUND(SUMIF(Anlagenbewegungsdaten_AV!B:B,A3285,Anlagenbewegungsdaten_AV!C:C),3)</f>
        <v>0</v>
      </c>
      <c r="P3285" s="320">
        <f>ROUND(SUMIF(Anlagenbewegungsdaten_AV!$B:$B,$A3285,Anlagenbewegungsdaten_AV!$D:$D),2)</f>
        <v>0</v>
      </c>
      <c r="Q3285" s="321">
        <f t="shared" si="115"/>
        <v>0</v>
      </c>
      <c r="S3285" s="324"/>
      <c r="T3285" s="317"/>
      <c r="U3285" s="325"/>
      <c r="V3285" s="325"/>
    </row>
    <row r="3286" spans="1:22" ht="15" customHeight="1" x14ac:dyDescent="0.25">
      <c r="A3286" s="129" t="s">
        <v>3876</v>
      </c>
      <c r="B3286" s="126" t="s">
        <v>2087</v>
      </c>
      <c r="C3286" s="127" t="s">
        <v>4026</v>
      </c>
      <c r="D3286" s="127" t="s">
        <v>1327</v>
      </c>
      <c r="E3286" s="127" t="s">
        <v>2465</v>
      </c>
      <c r="F3286" s="128">
        <v>23.7</v>
      </c>
      <c r="G3286" s="128">
        <v>23.9</v>
      </c>
      <c r="H3286" s="128">
        <v>18.96</v>
      </c>
      <c r="I3286" s="311"/>
      <c r="J3286" s="319">
        <f>ROUND(SUMIF(Anlagenbewegungsdaten!B:B,A3286,Anlagenbewegungsdaten!C:C),3)</f>
        <v>0</v>
      </c>
      <c r="K3286" s="320">
        <f>ROUND(SUMIF(Anlagenbewegungsdaten!$B:$B,$A3286,Anlagenbewegungsdaten!$D:$D),2)</f>
        <v>0</v>
      </c>
      <c r="L3286" s="321">
        <f t="shared" si="114"/>
        <v>0</v>
      </c>
      <c r="M3286" s="341" t="s">
        <v>4950</v>
      </c>
      <c r="N3286" s="341" t="s">
        <v>4963</v>
      </c>
      <c r="O3286" s="323">
        <f>ROUND(SUMIF(Anlagenbewegungsdaten_AV!B:B,A3286,Anlagenbewegungsdaten_AV!C:C),3)</f>
        <v>0</v>
      </c>
      <c r="P3286" s="320">
        <f>ROUND(SUMIF(Anlagenbewegungsdaten_AV!$B:$B,$A3286,Anlagenbewegungsdaten_AV!$D:$D),2)</f>
        <v>0</v>
      </c>
      <c r="Q3286" s="321">
        <f t="shared" si="115"/>
        <v>0</v>
      </c>
      <c r="S3286" s="324"/>
      <c r="T3286" s="317"/>
      <c r="U3286" s="325"/>
      <c r="V3286" s="325"/>
    </row>
    <row r="3287" spans="1:22" ht="15" customHeight="1" x14ac:dyDescent="0.25">
      <c r="A3287" s="129" t="s">
        <v>3877</v>
      </c>
      <c r="B3287" s="126" t="s">
        <v>2087</v>
      </c>
      <c r="C3287" s="127" t="s">
        <v>4026</v>
      </c>
      <c r="D3287" s="127" t="s">
        <v>1329</v>
      </c>
      <c r="E3287" s="127" t="s">
        <v>2462</v>
      </c>
      <c r="F3287" s="128">
        <v>21.740000000000002</v>
      </c>
      <c r="G3287" s="128">
        <v>21.94</v>
      </c>
      <c r="H3287" s="128">
        <v>17.39</v>
      </c>
      <c r="I3287" s="311"/>
      <c r="J3287" s="319">
        <f>ROUND(SUMIF(Anlagenbewegungsdaten!B:B,A3287,Anlagenbewegungsdaten!C:C),3)</f>
        <v>0</v>
      </c>
      <c r="K3287" s="320">
        <f>ROUND(SUMIF(Anlagenbewegungsdaten!$B:$B,$A3287,Anlagenbewegungsdaten!$D:$D),2)</f>
        <v>0</v>
      </c>
      <c r="L3287" s="321">
        <f t="shared" si="114"/>
        <v>0</v>
      </c>
      <c r="M3287" s="341" t="s">
        <v>4950</v>
      </c>
      <c r="N3287" s="341" t="s">
        <v>4963</v>
      </c>
      <c r="O3287" s="323">
        <f>ROUND(SUMIF(Anlagenbewegungsdaten_AV!B:B,A3287,Anlagenbewegungsdaten_AV!C:C),3)</f>
        <v>0</v>
      </c>
      <c r="P3287" s="320">
        <f>ROUND(SUMIF(Anlagenbewegungsdaten_AV!$B:$B,$A3287,Anlagenbewegungsdaten_AV!$D:$D),2)</f>
        <v>0</v>
      </c>
      <c r="Q3287" s="321">
        <f t="shared" si="115"/>
        <v>0</v>
      </c>
      <c r="S3287" s="324"/>
      <c r="T3287" s="317"/>
      <c r="U3287" s="325"/>
      <c r="V3287" s="325"/>
    </row>
    <row r="3288" spans="1:22" ht="15" customHeight="1" x14ac:dyDescent="0.25">
      <c r="A3288" s="129" t="s">
        <v>3878</v>
      </c>
      <c r="B3288" s="126" t="s">
        <v>2087</v>
      </c>
      <c r="C3288" s="127" t="s">
        <v>4026</v>
      </c>
      <c r="D3288" s="127" t="s">
        <v>1331</v>
      </c>
      <c r="E3288" s="127" t="s">
        <v>2465</v>
      </c>
      <c r="F3288" s="128">
        <v>24.68</v>
      </c>
      <c r="G3288" s="128">
        <v>24.88</v>
      </c>
      <c r="H3288" s="128">
        <v>19.739999999999998</v>
      </c>
      <c r="I3288" s="311"/>
      <c r="J3288" s="319">
        <f>ROUND(SUMIF(Anlagenbewegungsdaten!B:B,A3288,Anlagenbewegungsdaten!C:C),3)</f>
        <v>0</v>
      </c>
      <c r="K3288" s="320">
        <f>ROUND(SUMIF(Anlagenbewegungsdaten!$B:$B,$A3288,Anlagenbewegungsdaten!$D:$D),2)</f>
        <v>0</v>
      </c>
      <c r="L3288" s="321">
        <f t="shared" si="114"/>
        <v>0</v>
      </c>
      <c r="M3288" s="341" t="s">
        <v>4950</v>
      </c>
      <c r="N3288" s="341" t="s">
        <v>4963</v>
      </c>
      <c r="O3288" s="323">
        <f>ROUND(SUMIF(Anlagenbewegungsdaten_AV!B:B,A3288,Anlagenbewegungsdaten_AV!C:C),3)</f>
        <v>0</v>
      </c>
      <c r="P3288" s="320">
        <f>ROUND(SUMIF(Anlagenbewegungsdaten_AV!$B:$B,$A3288,Anlagenbewegungsdaten_AV!$D:$D),2)</f>
        <v>0</v>
      </c>
      <c r="Q3288" s="321">
        <f t="shared" si="115"/>
        <v>0</v>
      </c>
      <c r="S3288" s="324"/>
      <c r="T3288" s="317"/>
      <c r="U3288" s="325"/>
      <c r="V3288" s="325"/>
    </row>
    <row r="3289" spans="1:22" ht="15" customHeight="1" x14ac:dyDescent="0.25">
      <c r="A3289" s="129" t="s">
        <v>3879</v>
      </c>
      <c r="B3289" s="126" t="s">
        <v>2087</v>
      </c>
      <c r="C3289" s="127" t="s">
        <v>4026</v>
      </c>
      <c r="D3289" s="127" t="s">
        <v>1333</v>
      </c>
      <c r="E3289" s="127" t="s">
        <v>2462</v>
      </c>
      <c r="F3289" s="128">
        <v>9.98</v>
      </c>
      <c r="G3289" s="128">
        <v>10.18</v>
      </c>
      <c r="H3289" s="128">
        <v>7.98</v>
      </c>
      <c r="I3289" s="311"/>
      <c r="J3289" s="319">
        <f>ROUND(SUMIF(Anlagenbewegungsdaten!B:B,A3289,Anlagenbewegungsdaten!C:C),3)</f>
        <v>0</v>
      </c>
      <c r="K3289" s="320">
        <f>ROUND(SUMIF(Anlagenbewegungsdaten!$B:$B,$A3289,Anlagenbewegungsdaten!$D:$D),2)</f>
        <v>0</v>
      </c>
      <c r="L3289" s="321">
        <f t="shared" si="114"/>
        <v>0</v>
      </c>
      <c r="M3289" s="341" t="s">
        <v>4950</v>
      </c>
      <c r="N3289" s="341" t="s">
        <v>4963</v>
      </c>
      <c r="O3289" s="323">
        <f>ROUND(SUMIF(Anlagenbewegungsdaten_AV!B:B,A3289,Anlagenbewegungsdaten_AV!C:C),3)</f>
        <v>0</v>
      </c>
      <c r="P3289" s="320">
        <f>ROUND(SUMIF(Anlagenbewegungsdaten_AV!$B:$B,$A3289,Anlagenbewegungsdaten_AV!$D:$D),2)</f>
        <v>0</v>
      </c>
      <c r="Q3289" s="321">
        <f t="shared" si="115"/>
        <v>0</v>
      </c>
      <c r="S3289" s="324"/>
      <c r="T3289" s="317"/>
      <c r="U3289" s="325"/>
      <c r="V3289" s="325"/>
    </row>
    <row r="3290" spans="1:22" ht="15" customHeight="1" x14ac:dyDescent="0.25">
      <c r="A3290" s="129" t="s">
        <v>3880</v>
      </c>
      <c r="B3290" s="126" t="s">
        <v>2087</v>
      </c>
      <c r="C3290" s="127" t="s">
        <v>4026</v>
      </c>
      <c r="D3290" s="127" t="s">
        <v>1335</v>
      </c>
      <c r="E3290" s="127" t="s">
        <v>2465</v>
      </c>
      <c r="F3290" s="128">
        <v>12.92</v>
      </c>
      <c r="G3290" s="128">
        <v>13.12</v>
      </c>
      <c r="H3290" s="128">
        <v>10.34</v>
      </c>
      <c r="I3290" s="311"/>
      <c r="J3290" s="319">
        <f>ROUND(SUMIF(Anlagenbewegungsdaten!B:B,A3290,Anlagenbewegungsdaten!C:C),3)</f>
        <v>0</v>
      </c>
      <c r="K3290" s="320">
        <f>ROUND(SUMIF(Anlagenbewegungsdaten!$B:$B,$A3290,Anlagenbewegungsdaten!$D:$D),2)</f>
        <v>0</v>
      </c>
      <c r="L3290" s="321">
        <f t="shared" si="114"/>
        <v>0</v>
      </c>
      <c r="M3290" s="341" t="s">
        <v>4950</v>
      </c>
      <c r="N3290" s="341" t="s">
        <v>4963</v>
      </c>
      <c r="O3290" s="323">
        <f>ROUND(SUMIF(Anlagenbewegungsdaten_AV!B:B,A3290,Anlagenbewegungsdaten_AV!C:C),3)</f>
        <v>0</v>
      </c>
      <c r="P3290" s="320">
        <f>ROUND(SUMIF(Anlagenbewegungsdaten_AV!$B:$B,$A3290,Anlagenbewegungsdaten_AV!$D:$D),2)</f>
        <v>0</v>
      </c>
      <c r="Q3290" s="321">
        <f t="shared" si="115"/>
        <v>0</v>
      </c>
      <c r="S3290" s="324"/>
      <c r="T3290" s="317"/>
      <c r="U3290" s="325"/>
      <c r="V3290" s="325"/>
    </row>
    <row r="3291" spans="1:22" ht="15" customHeight="1" x14ac:dyDescent="0.25">
      <c r="A3291" s="129" t="s">
        <v>3881</v>
      </c>
      <c r="B3291" s="126" t="s">
        <v>2087</v>
      </c>
      <c r="C3291" s="127" t="s">
        <v>4026</v>
      </c>
      <c r="D3291" s="127" t="s">
        <v>1337</v>
      </c>
      <c r="E3291" s="127" t="s">
        <v>2462</v>
      </c>
      <c r="F3291" s="128">
        <v>10.96</v>
      </c>
      <c r="G3291" s="128">
        <v>11.16</v>
      </c>
      <c r="H3291" s="128">
        <v>8.77</v>
      </c>
      <c r="I3291" s="311"/>
      <c r="J3291" s="319">
        <f>ROUND(SUMIF(Anlagenbewegungsdaten!B:B,A3291,Anlagenbewegungsdaten!C:C),3)</f>
        <v>0</v>
      </c>
      <c r="K3291" s="320">
        <f>ROUND(SUMIF(Anlagenbewegungsdaten!$B:$B,$A3291,Anlagenbewegungsdaten!$D:$D),2)</f>
        <v>0</v>
      </c>
      <c r="L3291" s="321">
        <f t="shared" si="114"/>
        <v>0</v>
      </c>
      <c r="M3291" s="341" t="s">
        <v>4950</v>
      </c>
      <c r="N3291" s="341" t="s">
        <v>4963</v>
      </c>
      <c r="O3291" s="323">
        <f>ROUND(SUMIF(Anlagenbewegungsdaten_AV!B:B,A3291,Anlagenbewegungsdaten_AV!C:C),3)</f>
        <v>0</v>
      </c>
      <c r="P3291" s="320">
        <f>ROUND(SUMIF(Anlagenbewegungsdaten_AV!$B:$B,$A3291,Anlagenbewegungsdaten_AV!$D:$D),2)</f>
        <v>0</v>
      </c>
      <c r="Q3291" s="321">
        <f t="shared" si="115"/>
        <v>0</v>
      </c>
      <c r="S3291" s="324"/>
      <c r="T3291" s="317"/>
      <c r="U3291" s="325"/>
      <c r="V3291" s="325"/>
    </row>
    <row r="3292" spans="1:22" ht="15" customHeight="1" x14ac:dyDescent="0.25">
      <c r="A3292" s="129" t="s">
        <v>3882</v>
      </c>
      <c r="B3292" s="126" t="s">
        <v>2087</v>
      </c>
      <c r="C3292" s="127" t="s">
        <v>4026</v>
      </c>
      <c r="D3292" s="127" t="s">
        <v>1339</v>
      </c>
      <c r="E3292" s="127" t="s">
        <v>2465</v>
      </c>
      <c r="F3292" s="128">
        <v>13.9</v>
      </c>
      <c r="G3292" s="128">
        <v>14.1</v>
      </c>
      <c r="H3292" s="128">
        <v>11.12</v>
      </c>
      <c r="I3292" s="311"/>
      <c r="J3292" s="319">
        <f>ROUND(SUMIF(Anlagenbewegungsdaten!B:B,A3292,Anlagenbewegungsdaten!C:C),3)</f>
        <v>0</v>
      </c>
      <c r="K3292" s="320">
        <f>ROUND(SUMIF(Anlagenbewegungsdaten!$B:$B,$A3292,Anlagenbewegungsdaten!$D:$D),2)</f>
        <v>0</v>
      </c>
      <c r="L3292" s="321">
        <f t="shared" si="114"/>
        <v>0</v>
      </c>
      <c r="M3292" s="341" t="s">
        <v>4950</v>
      </c>
      <c r="N3292" s="341" t="s">
        <v>4963</v>
      </c>
      <c r="O3292" s="323">
        <f>ROUND(SUMIF(Anlagenbewegungsdaten_AV!B:B,A3292,Anlagenbewegungsdaten_AV!C:C),3)</f>
        <v>0</v>
      </c>
      <c r="P3292" s="320">
        <f>ROUND(SUMIF(Anlagenbewegungsdaten_AV!$B:$B,$A3292,Anlagenbewegungsdaten_AV!$D:$D),2)</f>
        <v>0</v>
      </c>
      <c r="Q3292" s="321">
        <f t="shared" si="115"/>
        <v>0</v>
      </c>
      <c r="S3292" s="324"/>
      <c r="T3292" s="317"/>
      <c r="U3292" s="325"/>
      <c r="V3292" s="325"/>
    </row>
    <row r="3293" spans="1:22" ht="15" customHeight="1" x14ac:dyDescent="0.25">
      <c r="A3293" s="129" t="s">
        <v>3883</v>
      </c>
      <c r="B3293" s="126" t="s">
        <v>2087</v>
      </c>
      <c r="C3293" s="127" t="s">
        <v>4026</v>
      </c>
      <c r="D3293" s="127" t="s">
        <v>1341</v>
      </c>
      <c r="E3293" s="127" t="s">
        <v>2462</v>
      </c>
      <c r="F3293" s="128">
        <v>15.86</v>
      </c>
      <c r="G3293" s="128">
        <v>16.059999999999999</v>
      </c>
      <c r="H3293" s="128">
        <v>12.69</v>
      </c>
      <c r="I3293" s="311"/>
      <c r="J3293" s="319">
        <f>ROUND(SUMIF(Anlagenbewegungsdaten!B:B,A3293,Anlagenbewegungsdaten!C:C),3)</f>
        <v>0</v>
      </c>
      <c r="K3293" s="320">
        <f>ROUND(SUMIF(Anlagenbewegungsdaten!$B:$B,$A3293,Anlagenbewegungsdaten!$D:$D),2)</f>
        <v>0</v>
      </c>
      <c r="L3293" s="321">
        <f t="shared" si="114"/>
        <v>0</v>
      </c>
      <c r="M3293" s="341" t="s">
        <v>4950</v>
      </c>
      <c r="N3293" s="341" t="s">
        <v>4963</v>
      </c>
      <c r="O3293" s="323">
        <f>ROUND(SUMIF(Anlagenbewegungsdaten_AV!B:B,A3293,Anlagenbewegungsdaten_AV!C:C),3)</f>
        <v>0</v>
      </c>
      <c r="P3293" s="320">
        <f>ROUND(SUMIF(Anlagenbewegungsdaten_AV!$B:$B,$A3293,Anlagenbewegungsdaten_AV!$D:$D),2)</f>
        <v>0</v>
      </c>
      <c r="Q3293" s="321">
        <f t="shared" si="115"/>
        <v>0</v>
      </c>
      <c r="S3293" s="324"/>
      <c r="T3293" s="317"/>
      <c r="U3293" s="325"/>
      <c r="V3293" s="325"/>
    </row>
    <row r="3294" spans="1:22" ht="15" customHeight="1" x14ac:dyDescent="0.25">
      <c r="A3294" s="129" t="s">
        <v>3884</v>
      </c>
      <c r="B3294" s="126" t="s">
        <v>2087</v>
      </c>
      <c r="C3294" s="127" t="s">
        <v>4026</v>
      </c>
      <c r="D3294" s="127" t="s">
        <v>1343</v>
      </c>
      <c r="E3294" s="127" t="s">
        <v>2465</v>
      </c>
      <c r="F3294" s="128">
        <v>18.8</v>
      </c>
      <c r="G3294" s="128">
        <v>19</v>
      </c>
      <c r="H3294" s="128">
        <v>15.04</v>
      </c>
      <c r="I3294" s="311"/>
      <c r="J3294" s="319">
        <f>ROUND(SUMIF(Anlagenbewegungsdaten!B:B,A3294,Anlagenbewegungsdaten!C:C),3)</f>
        <v>0</v>
      </c>
      <c r="K3294" s="320">
        <f>ROUND(SUMIF(Anlagenbewegungsdaten!$B:$B,$A3294,Anlagenbewegungsdaten!$D:$D),2)</f>
        <v>0</v>
      </c>
      <c r="L3294" s="321">
        <f t="shared" si="114"/>
        <v>0</v>
      </c>
      <c r="M3294" s="341" t="s">
        <v>4950</v>
      </c>
      <c r="N3294" s="341" t="s">
        <v>4963</v>
      </c>
      <c r="O3294" s="323">
        <f>ROUND(SUMIF(Anlagenbewegungsdaten_AV!B:B,A3294,Anlagenbewegungsdaten_AV!C:C),3)</f>
        <v>0</v>
      </c>
      <c r="P3294" s="320">
        <f>ROUND(SUMIF(Anlagenbewegungsdaten_AV!$B:$B,$A3294,Anlagenbewegungsdaten_AV!$D:$D),2)</f>
        <v>0</v>
      </c>
      <c r="Q3294" s="321">
        <f t="shared" si="115"/>
        <v>0</v>
      </c>
      <c r="S3294" s="324"/>
      <c r="T3294" s="317"/>
      <c r="U3294" s="325"/>
      <c r="V3294" s="325"/>
    </row>
    <row r="3295" spans="1:22" ht="15" customHeight="1" x14ac:dyDescent="0.25">
      <c r="A3295" s="129" t="s">
        <v>3885</v>
      </c>
      <c r="B3295" s="126" t="s">
        <v>2087</v>
      </c>
      <c r="C3295" s="127" t="s">
        <v>4026</v>
      </c>
      <c r="D3295" s="127" t="s">
        <v>1345</v>
      </c>
      <c r="E3295" s="127" t="s">
        <v>2462</v>
      </c>
      <c r="F3295" s="128">
        <v>16.84</v>
      </c>
      <c r="G3295" s="128">
        <v>17.04</v>
      </c>
      <c r="H3295" s="128">
        <v>13.47</v>
      </c>
      <c r="I3295" s="311"/>
      <c r="J3295" s="319">
        <f>ROUND(SUMIF(Anlagenbewegungsdaten!B:B,A3295,Anlagenbewegungsdaten!C:C),3)</f>
        <v>0</v>
      </c>
      <c r="K3295" s="320">
        <f>ROUND(SUMIF(Anlagenbewegungsdaten!$B:$B,$A3295,Anlagenbewegungsdaten!$D:$D),2)</f>
        <v>0</v>
      </c>
      <c r="L3295" s="321">
        <f t="shared" si="114"/>
        <v>0</v>
      </c>
      <c r="M3295" s="341" t="s">
        <v>4950</v>
      </c>
      <c r="N3295" s="341" t="s">
        <v>4963</v>
      </c>
      <c r="O3295" s="323">
        <f>ROUND(SUMIF(Anlagenbewegungsdaten_AV!B:B,A3295,Anlagenbewegungsdaten_AV!C:C),3)</f>
        <v>0</v>
      </c>
      <c r="P3295" s="320">
        <f>ROUND(SUMIF(Anlagenbewegungsdaten_AV!$B:$B,$A3295,Anlagenbewegungsdaten_AV!$D:$D),2)</f>
        <v>0</v>
      </c>
      <c r="Q3295" s="321">
        <f t="shared" si="115"/>
        <v>0</v>
      </c>
      <c r="S3295" s="324"/>
      <c r="T3295" s="317"/>
      <c r="U3295" s="325"/>
      <c r="V3295" s="325"/>
    </row>
    <row r="3296" spans="1:22" ht="15" customHeight="1" x14ac:dyDescent="0.25">
      <c r="A3296" s="129" t="s">
        <v>3886</v>
      </c>
      <c r="B3296" s="126" t="s">
        <v>2087</v>
      </c>
      <c r="C3296" s="127" t="s">
        <v>4026</v>
      </c>
      <c r="D3296" s="127" t="s">
        <v>1347</v>
      </c>
      <c r="E3296" s="127" t="s">
        <v>2465</v>
      </c>
      <c r="F3296" s="128">
        <v>19.78</v>
      </c>
      <c r="G3296" s="128">
        <v>19.98</v>
      </c>
      <c r="H3296" s="128">
        <v>15.82</v>
      </c>
      <c r="I3296" s="311"/>
      <c r="J3296" s="319">
        <f>ROUND(SUMIF(Anlagenbewegungsdaten!B:B,A3296,Anlagenbewegungsdaten!C:C),3)</f>
        <v>0</v>
      </c>
      <c r="K3296" s="320">
        <f>ROUND(SUMIF(Anlagenbewegungsdaten!$B:$B,$A3296,Anlagenbewegungsdaten!$D:$D),2)</f>
        <v>0</v>
      </c>
      <c r="L3296" s="321">
        <f t="shared" si="114"/>
        <v>0</v>
      </c>
      <c r="M3296" s="341" t="s">
        <v>4950</v>
      </c>
      <c r="N3296" s="341" t="s">
        <v>4963</v>
      </c>
      <c r="O3296" s="323">
        <f>ROUND(SUMIF(Anlagenbewegungsdaten_AV!B:B,A3296,Anlagenbewegungsdaten_AV!C:C),3)</f>
        <v>0</v>
      </c>
      <c r="P3296" s="320">
        <f>ROUND(SUMIF(Anlagenbewegungsdaten_AV!$B:$B,$A3296,Anlagenbewegungsdaten_AV!$D:$D),2)</f>
        <v>0</v>
      </c>
      <c r="Q3296" s="321">
        <f t="shared" si="115"/>
        <v>0</v>
      </c>
      <c r="S3296" s="324"/>
      <c r="T3296" s="317"/>
      <c r="U3296" s="325"/>
      <c r="V3296" s="325"/>
    </row>
    <row r="3297" spans="1:22" ht="15" customHeight="1" x14ac:dyDescent="0.25">
      <c r="A3297" s="129" t="s">
        <v>3887</v>
      </c>
      <c r="B3297" s="126" t="s">
        <v>2087</v>
      </c>
      <c r="C3297" s="127" t="s">
        <v>4026</v>
      </c>
      <c r="D3297" s="127" t="s">
        <v>1349</v>
      </c>
      <c r="E3297" s="127" t="s">
        <v>2462</v>
      </c>
      <c r="F3297" s="128">
        <v>16.84</v>
      </c>
      <c r="G3297" s="128">
        <v>17.04</v>
      </c>
      <c r="H3297" s="128">
        <v>13.47</v>
      </c>
      <c r="I3297" s="311"/>
      <c r="J3297" s="319">
        <f>ROUND(SUMIF(Anlagenbewegungsdaten!B:B,A3297,Anlagenbewegungsdaten!C:C),3)</f>
        <v>0</v>
      </c>
      <c r="K3297" s="320">
        <f>ROUND(SUMIF(Anlagenbewegungsdaten!$B:$B,$A3297,Anlagenbewegungsdaten!$D:$D),2)</f>
        <v>0</v>
      </c>
      <c r="L3297" s="321">
        <f t="shared" si="114"/>
        <v>0</v>
      </c>
      <c r="M3297" s="341" t="s">
        <v>4950</v>
      </c>
      <c r="N3297" s="341" t="s">
        <v>4963</v>
      </c>
      <c r="O3297" s="323">
        <f>ROUND(SUMIF(Anlagenbewegungsdaten_AV!B:B,A3297,Anlagenbewegungsdaten_AV!C:C),3)</f>
        <v>0</v>
      </c>
      <c r="P3297" s="320">
        <f>ROUND(SUMIF(Anlagenbewegungsdaten_AV!$B:$B,$A3297,Anlagenbewegungsdaten_AV!$D:$D),2)</f>
        <v>0</v>
      </c>
      <c r="Q3297" s="321">
        <f t="shared" si="115"/>
        <v>0</v>
      </c>
      <c r="S3297" s="324"/>
      <c r="T3297" s="317"/>
      <c r="U3297" s="325"/>
      <c r="V3297" s="325"/>
    </row>
    <row r="3298" spans="1:22" ht="15" customHeight="1" x14ac:dyDescent="0.25">
      <c r="A3298" s="129" t="s">
        <v>3888</v>
      </c>
      <c r="B3298" s="126" t="s">
        <v>2087</v>
      </c>
      <c r="C3298" s="127" t="s">
        <v>4026</v>
      </c>
      <c r="D3298" s="127" t="s">
        <v>1351</v>
      </c>
      <c r="E3298" s="127" t="s">
        <v>2465</v>
      </c>
      <c r="F3298" s="128">
        <v>19.78</v>
      </c>
      <c r="G3298" s="128">
        <v>19.98</v>
      </c>
      <c r="H3298" s="128">
        <v>15.82</v>
      </c>
      <c r="I3298" s="311"/>
      <c r="J3298" s="319">
        <f>ROUND(SUMIF(Anlagenbewegungsdaten!B:B,A3298,Anlagenbewegungsdaten!C:C),3)</f>
        <v>0</v>
      </c>
      <c r="K3298" s="320">
        <f>ROUND(SUMIF(Anlagenbewegungsdaten!$B:$B,$A3298,Anlagenbewegungsdaten!$D:$D),2)</f>
        <v>0</v>
      </c>
      <c r="L3298" s="321">
        <f t="shared" si="114"/>
        <v>0</v>
      </c>
      <c r="M3298" s="341" t="s">
        <v>4950</v>
      </c>
      <c r="N3298" s="341" t="s">
        <v>4963</v>
      </c>
      <c r="O3298" s="323">
        <f>ROUND(SUMIF(Anlagenbewegungsdaten_AV!B:B,A3298,Anlagenbewegungsdaten_AV!C:C),3)</f>
        <v>0</v>
      </c>
      <c r="P3298" s="320">
        <f>ROUND(SUMIF(Anlagenbewegungsdaten_AV!$B:$B,$A3298,Anlagenbewegungsdaten_AV!$D:$D),2)</f>
        <v>0</v>
      </c>
      <c r="Q3298" s="321">
        <f t="shared" si="115"/>
        <v>0</v>
      </c>
      <c r="S3298" s="324"/>
      <c r="T3298" s="317"/>
      <c r="U3298" s="325"/>
      <c r="V3298" s="325"/>
    </row>
    <row r="3299" spans="1:22" ht="15" customHeight="1" x14ac:dyDescent="0.25">
      <c r="A3299" s="129" t="s">
        <v>3889</v>
      </c>
      <c r="B3299" s="126" t="s">
        <v>2087</v>
      </c>
      <c r="C3299" s="127" t="s">
        <v>4026</v>
      </c>
      <c r="D3299" s="127" t="s">
        <v>1353</v>
      </c>
      <c r="E3299" s="127" t="s">
        <v>2462</v>
      </c>
      <c r="F3299" s="128">
        <v>17.82</v>
      </c>
      <c r="G3299" s="128">
        <v>18.02</v>
      </c>
      <c r="H3299" s="128">
        <v>14.26</v>
      </c>
      <c r="I3299" s="311"/>
      <c r="J3299" s="319">
        <f>ROUND(SUMIF(Anlagenbewegungsdaten!B:B,A3299,Anlagenbewegungsdaten!C:C),3)</f>
        <v>0</v>
      </c>
      <c r="K3299" s="320">
        <f>ROUND(SUMIF(Anlagenbewegungsdaten!$B:$B,$A3299,Anlagenbewegungsdaten!$D:$D),2)</f>
        <v>0</v>
      </c>
      <c r="L3299" s="321">
        <f t="shared" si="114"/>
        <v>0</v>
      </c>
      <c r="M3299" s="341" t="s">
        <v>4950</v>
      </c>
      <c r="N3299" s="341" t="s">
        <v>4963</v>
      </c>
      <c r="O3299" s="323">
        <f>ROUND(SUMIF(Anlagenbewegungsdaten_AV!B:B,A3299,Anlagenbewegungsdaten_AV!C:C),3)</f>
        <v>0</v>
      </c>
      <c r="P3299" s="320">
        <f>ROUND(SUMIF(Anlagenbewegungsdaten_AV!$B:$B,$A3299,Anlagenbewegungsdaten_AV!$D:$D),2)</f>
        <v>0</v>
      </c>
      <c r="Q3299" s="321">
        <f t="shared" si="115"/>
        <v>0</v>
      </c>
      <c r="S3299" s="324"/>
      <c r="T3299" s="317"/>
      <c r="U3299" s="325"/>
      <c r="V3299" s="325"/>
    </row>
    <row r="3300" spans="1:22" ht="15" customHeight="1" x14ac:dyDescent="0.25">
      <c r="A3300" s="129" t="s">
        <v>3890</v>
      </c>
      <c r="B3300" s="126" t="s">
        <v>2087</v>
      </c>
      <c r="C3300" s="127" t="s">
        <v>4026</v>
      </c>
      <c r="D3300" s="127" t="s">
        <v>1355</v>
      </c>
      <c r="E3300" s="127" t="s">
        <v>2465</v>
      </c>
      <c r="F3300" s="128">
        <v>20.76</v>
      </c>
      <c r="G3300" s="128">
        <v>20.96</v>
      </c>
      <c r="H3300" s="128">
        <v>16.61</v>
      </c>
      <c r="I3300" s="311"/>
      <c r="J3300" s="319">
        <f>ROUND(SUMIF(Anlagenbewegungsdaten!B:B,A3300,Anlagenbewegungsdaten!C:C),3)</f>
        <v>0</v>
      </c>
      <c r="K3300" s="320">
        <f>ROUND(SUMIF(Anlagenbewegungsdaten!$B:$B,$A3300,Anlagenbewegungsdaten!$D:$D),2)</f>
        <v>0</v>
      </c>
      <c r="L3300" s="321">
        <f t="shared" si="114"/>
        <v>0</v>
      </c>
      <c r="M3300" s="341" t="s">
        <v>4950</v>
      </c>
      <c r="N3300" s="341" t="s">
        <v>4963</v>
      </c>
      <c r="O3300" s="323">
        <f>ROUND(SUMIF(Anlagenbewegungsdaten_AV!B:B,A3300,Anlagenbewegungsdaten_AV!C:C),3)</f>
        <v>0</v>
      </c>
      <c r="P3300" s="320">
        <f>ROUND(SUMIF(Anlagenbewegungsdaten_AV!$B:$B,$A3300,Anlagenbewegungsdaten_AV!$D:$D),2)</f>
        <v>0</v>
      </c>
      <c r="Q3300" s="321">
        <f t="shared" si="115"/>
        <v>0</v>
      </c>
      <c r="S3300" s="324"/>
      <c r="T3300" s="317"/>
      <c r="U3300" s="325"/>
      <c r="V3300" s="325"/>
    </row>
    <row r="3301" spans="1:22" ht="15" customHeight="1" x14ac:dyDescent="0.25">
      <c r="A3301" s="129" t="s">
        <v>3891</v>
      </c>
      <c r="B3301" s="126" t="s">
        <v>2087</v>
      </c>
      <c r="C3301" s="127" t="s">
        <v>4026</v>
      </c>
      <c r="D3301" s="127" t="s">
        <v>1357</v>
      </c>
      <c r="E3301" s="127" t="s">
        <v>2462</v>
      </c>
      <c r="F3301" s="128">
        <v>18.8</v>
      </c>
      <c r="G3301" s="128">
        <v>19</v>
      </c>
      <c r="H3301" s="128">
        <v>15.04</v>
      </c>
      <c r="I3301" s="311"/>
      <c r="J3301" s="319">
        <f>ROUND(SUMIF(Anlagenbewegungsdaten!B:B,A3301,Anlagenbewegungsdaten!C:C),3)</f>
        <v>0</v>
      </c>
      <c r="K3301" s="320">
        <f>ROUND(SUMIF(Anlagenbewegungsdaten!$B:$B,$A3301,Anlagenbewegungsdaten!$D:$D),2)</f>
        <v>0</v>
      </c>
      <c r="L3301" s="321">
        <f t="shared" si="114"/>
        <v>0</v>
      </c>
      <c r="M3301" s="341" t="s">
        <v>4950</v>
      </c>
      <c r="N3301" s="341" t="s">
        <v>4963</v>
      </c>
      <c r="O3301" s="323">
        <f>ROUND(SUMIF(Anlagenbewegungsdaten_AV!B:B,A3301,Anlagenbewegungsdaten_AV!C:C),3)</f>
        <v>0</v>
      </c>
      <c r="P3301" s="320">
        <f>ROUND(SUMIF(Anlagenbewegungsdaten_AV!$B:$B,$A3301,Anlagenbewegungsdaten_AV!$D:$D),2)</f>
        <v>0</v>
      </c>
      <c r="Q3301" s="321">
        <f t="shared" si="115"/>
        <v>0</v>
      </c>
      <c r="S3301" s="324"/>
      <c r="T3301" s="317"/>
      <c r="U3301" s="325"/>
      <c r="V3301" s="325"/>
    </row>
    <row r="3302" spans="1:22" ht="15" customHeight="1" x14ac:dyDescent="0.25">
      <c r="A3302" s="129" t="s">
        <v>3892</v>
      </c>
      <c r="B3302" s="126" t="s">
        <v>2087</v>
      </c>
      <c r="C3302" s="127" t="s">
        <v>4026</v>
      </c>
      <c r="D3302" s="127" t="s">
        <v>1359</v>
      </c>
      <c r="E3302" s="127" t="s">
        <v>2465</v>
      </c>
      <c r="F3302" s="128">
        <v>21.740000000000002</v>
      </c>
      <c r="G3302" s="128">
        <v>21.94</v>
      </c>
      <c r="H3302" s="128">
        <v>17.39</v>
      </c>
      <c r="I3302" s="311"/>
      <c r="J3302" s="319">
        <f>ROUND(SUMIF(Anlagenbewegungsdaten!B:B,A3302,Anlagenbewegungsdaten!C:C),3)</f>
        <v>0</v>
      </c>
      <c r="K3302" s="320">
        <f>ROUND(SUMIF(Anlagenbewegungsdaten!$B:$B,$A3302,Anlagenbewegungsdaten!$D:$D),2)</f>
        <v>0</v>
      </c>
      <c r="L3302" s="321">
        <f t="shared" si="114"/>
        <v>0</v>
      </c>
      <c r="M3302" s="341" t="s">
        <v>4950</v>
      </c>
      <c r="N3302" s="341" t="s">
        <v>4963</v>
      </c>
      <c r="O3302" s="323">
        <f>ROUND(SUMIF(Anlagenbewegungsdaten_AV!B:B,A3302,Anlagenbewegungsdaten_AV!C:C),3)</f>
        <v>0</v>
      </c>
      <c r="P3302" s="320">
        <f>ROUND(SUMIF(Anlagenbewegungsdaten_AV!$B:$B,$A3302,Anlagenbewegungsdaten_AV!$D:$D),2)</f>
        <v>0</v>
      </c>
      <c r="Q3302" s="321">
        <f t="shared" si="115"/>
        <v>0</v>
      </c>
      <c r="S3302" s="324"/>
      <c r="T3302" s="317"/>
      <c r="U3302" s="325"/>
      <c r="V3302" s="325"/>
    </row>
    <row r="3303" spans="1:22" ht="15" customHeight="1" x14ac:dyDescent="0.25">
      <c r="A3303" s="129" t="s">
        <v>3893</v>
      </c>
      <c r="B3303" s="126" t="s">
        <v>2087</v>
      </c>
      <c r="C3303" s="127" t="s">
        <v>4026</v>
      </c>
      <c r="D3303" s="127" t="s">
        <v>1361</v>
      </c>
      <c r="E3303" s="127" t="s">
        <v>2462</v>
      </c>
      <c r="F3303" s="128">
        <v>19.78</v>
      </c>
      <c r="G3303" s="128">
        <v>19.98</v>
      </c>
      <c r="H3303" s="128">
        <v>15.82</v>
      </c>
      <c r="I3303" s="311"/>
      <c r="J3303" s="319">
        <f>ROUND(SUMIF(Anlagenbewegungsdaten!B:B,A3303,Anlagenbewegungsdaten!C:C),3)</f>
        <v>0</v>
      </c>
      <c r="K3303" s="320">
        <f>ROUND(SUMIF(Anlagenbewegungsdaten!$B:$B,$A3303,Anlagenbewegungsdaten!$D:$D),2)</f>
        <v>0</v>
      </c>
      <c r="L3303" s="321">
        <f t="shared" si="114"/>
        <v>0</v>
      </c>
      <c r="M3303" s="341" t="s">
        <v>4950</v>
      </c>
      <c r="N3303" s="341" t="s">
        <v>4963</v>
      </c>
      <c r="O3303" s="323">
        <f>ROUND(SUMIF(Anlagenbewegungsdaten_AV!B:B,A3303,Anlagenbewegungsdaten_AV!C:C),3)</f>
        <v>0</v>
      </c>
      <c r="P3303" s="320">
        <f>ROUND(SUMIF(Anlagenbewegungsdaten_AV!$B:$B,$A3303,Anlagenbewegungsdaten_AV!$D:$D),2)</f>
        <v>0</v>
      </c>
      <c r="Q3303" s="321">
        <f t="shared" si="115"/>
        <v>0</v>
      </c>
      <c r="S3303" s="324"/>
      <c r="T3303" s="317"/>
      <c r="U3303" s="325"/>
      <c r="V3303" s="325"/>
    </row>
    <row r="3304" spans="1:22" ht="15" customHeight="1" x14ac:dyDescent="0.25">
      <c r="A3304" s="129" t="s">
        <v>3894</v>
      </c>
      <c r="B3304" s="126" t="s">
        <v>2087</v>
      </c>
      <c r="C3304" s="127" t="s">
        <v>4026</v>
      </c>
      <c r="D3304" s="127" t="s">
        <v>1363</v>
      </c>
      <c r="E3304" s="127" t="s">
        <v>2465</v>
      </c>
      <c r="F3304" s="128">
        <v>22.72</v>
      </c>
      <c r="G3304" s="128">
        <v>22.919999999999998</v>
      </c>
      <c r="H3304" s="128">
        <v>18.18</v>
      </c>
      <c r="I3304" s="311"/>
      <c r="J3304" s="319">
        <f>ROUND(SUMIF(Anlagenbewegungsdaten!B:B,A3304,Anlagenbewegungsdaten!C:C),3)</f>
        <v>0</v>
      </c>
      <c r="K3304" s="320">
        <f>ROUND(SUMIF(Anlagenbewegungsdaten!$B:$B,$A3304,Anlagenbewegungsdaten!$D:$D),2)</f>
        <v>0</v>
      </c>
      <c r="L3304" s="321">
        <f t="shared" si="114"/>
        <v>0</v>
      </c>
      <c r="M3304" s="341" t="s">
        <v>4950</v>
      </c>
      <c r="N3304" s="341" t="s">
        <v>4963</v>
      </c>
      <c r="O3304" s="323">
        <f>ROUND(SUMIF(Anlagenbewegungsdaten_AV!B:B,A3304,Anlagenbewegungsdaten_AV!C:C),3)</f>
        <v>0</v>
      </c>
      <c r="P3304" s="320">
        <f>ROUND(SUMIF(Anlagenbewegungsdaten_AV!$B:$B,$A3304,Anlagenbewegungsdaten_AV!$D:$D),2)</f>
        <v>0</v>
      </c>
      <c r="Q3304" s="321">
        <f t="shared" si="115"/>
        <v>0</v>
      </c>
      <c r="S3304" s="324"/>
      <c r="T3304" s="317"/>
      <c r="U3304" s="325"/>
      <c r="V3304" s="325"/>
    </row>
    <row r="3305" spans="1:22" ht="15" customHeight="1" x14ac:dyDescent="0.25">
      <c r="A3305" s="129" t="s">
        <v>3895</v>
      </c>
      <c r="B3305" s="126" t="s">
        <v>2087</v>
      </c>
      <c r="C3305" s="127" t="s">
        <v>4026</v>
      </c>
      <c r="D3305" s="127" t="s">
        <v>1365</v>
      </c>
      <c r="E3305" s="127" t="s">
        <v>2462</v>
      </c>
      <c r="F3305" s="128">
        <v>17.82</v>
      </c>
      <c r="G3305" s="128">
        <v>18.02</v>
      </c>
      <c r="H3305" s="128">
        <v>14.26</v>
      </c>
      <c r="I3305" s="311"/>
      <c r="J3305" s="319">
        <f>ROUND(SUMIF(Anlagenbewegungsdaten!B:B,A3305,Anlagenbewegungsdaten!C:C),3)</f>
        <v>0</v>
      </c>
      <c r="K3305" s="320">
        <f>ROUND(SUMIF(Anlagenbewegungsdaten!$B:$B,$A3305,Anlagenbewegungsdaten!$D:$D),2)</f>
        <v>0</v>
      </c>
      <c r="L3305" s="321">
        <f t="shared" si="114"/>
        <v>0</v>
      </c>
      <c r="M3305" s="341" t="s">
        <v>4950</v>
      </c>
      <c r="N3305" s="341" t="s">
        <v>4963</v>
      </c>
      <c r="O3305" s="323">
        <f>ROUND(SUMIF(Anlagenbewegungsdaten_AV!B:B,A3305,Anlagenbewegungsdaten_AV!C:C),3)</f>
        <v>0</v>
      </c>
      <c r="P3305" s="320">
        <f>ROUND(SUMIF(Anlagenbewegungsdaten_AV!$B:$B,$A3305,Anlagenbewegungsdaten_AV!$D:$D),2)</f>
        <v>0</v>
      </c>
      <c r="Q3305" s="321">
        <f t="shared" si="115"/>
        <v>0</v>
      </c>
      <c r="S3305" s="324"/>
      <c r="T3305" s="317"/>
      <c r="U3305" s="325"/>
      <c r="V3305" s="325"/>
    </row>
    <row r="3306" spans="1:22" ht="15" customHeight="1" x14ac:dyDescent="0.25">
      <c r="A3306" s="129" t="s">
        <v>3896</v>
      </c>
      <c r="B3306" s="126" t="s">
        <v>2087</v>
      </c>
      <c r="C3306" s="127" t="s">
        <v>4026</v>
      </c>
      <c r="D3306" s="127" t="s">
        <v>1367</v>
      </c>
      <c r="E3306" s="127" t="s">
        <v>2465</v>
      </c>
      <c r="F3306" s="128">
        <v>20.759999999999998</v>
      </c>
      <c r="G3306" s="128">
        <v>20.959999999999997</v>
      </c>
      <c r="H3306" s="128">
        <v>16.61</v>
      </c>
      <c r="I3306" s="311"/>
      <c r="J3306" s="319">
        <f>ROUND(SUMIF(Anlagenbewegungsdaten!B:B,A3306,Anlagenbewegungsdaten!C:C),3)</f>
        <v>0</v>
      </c>
      <c r="K3306" s="320">
        <f>ROUND(SUMIF(Anlagenbewegungsdaten!$B:$B,$A3306,Anlagenbewegungsdaten!$D:$D),2)</f>
        <v>0</v>
      </c>
      <c r="L3306" s="321">
        <f t="shared" si="114"/>
        <v>0</v>
      </c>
      <c r="M3306" s="341" t="s">
        <v>4950</v>
      </c>
      <c r="N3306" s="341" t="s">
        <v>4963</v>
      </c>
      <c r="O3306" s="323">
        <f>ROUND(SUMIF(Anlagenbewegungsdaten_AV!B:B,A3306,Anlagenbewegungsdaten_AV!C:C),3)</f>
        <v>0</v>
      </c>
      <c r="P3306" s="320">
        <f>ROUND(SUMIF(Anlagenbewegungsdaten_AV!$B:$B,$A3306,Anlagenbewegungsdaten_AV!$D:$D),2)</f>
        <v>0</v>
      </c>
      <c r="Q3306" s="321">
        <f t="shared" si="115"/>
        <v>0</v>
      </c>
      <c r="S3306" s="324"/>
      <c r="T3306" s="317"/>
      <c r="U3306" s="325"/>
      <c r="V3306" s="325"/>
    </row>
    <row r="3307" spans="1:22" ht="15" customHeight="1" x14ac:dyDescent="0.25">
      <c r="A3307" s="129" t="s">
        <v>3897</v>
      </c>
      <c r="B3307" s="126" t="s">
        <v>2087</v>
      </c>
      <c r="C3307" s="127" t="s">
        <v>4026</v>
      </c>
      <c r="D3307" s="127" t="s">
        <v>1369</v>
      </c>
      <c r="E3307" s="127" t="s">
        <v>2462</v>
      </c>
      <c r="F3307" s="128">
        <v>18.8</v>
      </c>
      <c r="G3307" s="128">
        <v>19</v>
      </c>
      <c r="H3307" s="128">
        <v>15.04</v>
      </c>
      <c r="I3307" s="311"/>
      <c r="J3307" s="319">
        <f>ROUND(SUMIF(Anlagenbewegungsdaten!B:B,A3307,Anlagenbewegungsdaten!C:C),3)</f>
        <v>0</v>
      </c>
      <c r="K3307" s="320">
        <f>ROUND(SUMIF(Anlagenbewegungsdaten!$B:$B,$A3307,Anlagenbewegungsdaten!$D:$D),2)</f>
        <v>0</v>
      </c>
      <c r="L3307" s="321">
        <f t="shared" si="114"/>
        <v>0</v>
      </c>
      <c r="M3307" s="341" t="s">
        <v>4950</v>
      </c>
      <c r="N3307" s="341" t="s">
        <v>4963</v>
      </c>
      <c r="O3307" s="323">
        <f>ROUND(SUMIF(Anlagenbewegungsdaten_AV!B:B,A3307,Anlagenbewegungsdaten_AV!C:C),3)</f>
        <v>0</v>
      </c>
      <c r="P3307" s="320">
        <f>ROUND(SUMIF(Anlagenbewegungsdaten_AV!$B:$B,$A3307,Anlagenbewegungsdaten_AV!$D:$D),2)</f>
        <v>0</v>
      </c>
      <c r="Q3307" s="321">
        <f t="shared" si="115"/>
        <v>0</v>
      </c>
      <c r="S3307" s="324"/>
      <c r="T3307" s="317"/>
      <c r="U3307" s="325"/>
      <c r="V3307" s="325"/>
    </row>
    <row r="3308" spans="1:22" ht="15" customHeight="1" x14ac:dyDescent="0.25">
      <c r="A3308" s="129" t="s">
        <v>3898</v>
      </c>
      <c r="B3308" s="126" t="s">
        <v>2087</v>
      </c>
      <c r="C3308" s="127" t="s">
        <v>4026</v>
      </c>
      <c r="D3308" s="127" t="s">
        <v>1371</v>
      </c>
      <c r="E3308" s="127" t="s">
        <v>2465</v>
      </c>
      <c r="F3308" s="128">
        <v>21.740000000000002</v>
      </c>
      <c r="G3308" s="128">
        <v>21.94</v>
      </c>
      <c r="H3308" s="128">
        <v>17.39</v>
      </c>
      <c r="I3308" s="311"/>
      <c r="J3308" s="319">
        <f>ROUND(SUMIF(Anlagenbewegungsdaten!B:B,A3308,Anlagenbewegungsdaten!C:C),3)</f>
        <v>0</v>
      </c>
      <c r="K3308" s="320">
        <f>ROUND(SUMIF(Anlagenbewegungsdaten!$B:$B,$A3308,Anlagenbewegungsdaten!$D:$D),2)</f>
        <v>0</v>
      </c>
      <c r="L3308" s="321">
        <f t="shared" si="114"/>
        <v>0</v>
      </c>
      <c r="M3308" s="341" t="s">
        <v>4950</v>
      </c>
      <c r="N3308" s="341" t="s">
        <v>4963</v>
      </c>
      <c r="O3308" s="323">
        <f>ROUND(SUMIF(Anlagenbewegungsdaten_AV!B:B,A3308,Anlagenbewegungsdaten_AV!C:C),3)</f>
        <v>0</v>
      </c>
      <c r="P3308" s="320">
        <f>ROUND(SUMIF(Anlagenbewegungsdaten_AV!$B:$B,$A3308,Anlagenbewegungsdaten_AV!$D:$D),2)</f>
        <v>0</v>
      </c>
      <c r="Q3308" s="321">
        <f t="shared" si="115"/>
        <v>0</v>
      </c>
      <c r="S3308" s="324"/>
      <c r="T3308" s="317"/>
      <c r="U3308" s="325"/>
      <c r="V3308" s="325"/>
    </row>
    <row r="3309" spans="1:22" ht="15" customHeight="1" x14ac:dyDescent="0.25">
      <c r="A3309" s="129" t="s">
        <v>3899</v>
      </c>
      <c r="B3309" s="126" t="s">
        <v>2087</v>
      </c>
      <c r="C3309" s="127" t="s">
        <v>4026</v>
      </c>
      <c r="D3309" s="127" t="s">
        <v>1373</v>
      </c>
      <c r="E3309" s="127" t="s">
        <v>2462</v>
      </c>
      <c r="F3309" s="128">
        <v>19.78</v>
      </c>
      <c r="G3309" s="128">
        <v>19.98</v>
      </c>
      <c r="H3309" s="128">
        <v>15.82</v>
      </c>
      <c r="I3309" s="311"/>
      <c r="J3309" s="319">
        <f>ROUND(SUMIF(Anlagenbewegungsdaten!B:B,A3309,Anlagenbewegungsdaten!C:C),3)</f>
        <v>0</v>
      </c>
      <c r="K3309" s="320">
        <f>ROUND(SUMIF(Anlagenbewegungsdaten!$B:$B,$A3309,Anlagenbewegungsdaten!$D:$D),2)</f>
        <v>0</v>
      </c>
      <c r="L3309" s="321">
        <f t="shared" si="114"/>
        <v>0</v>
      </c>
      <c r="M3309" s="341" t="s">
        <v>4950</v>
      </c>
      <c r="N3309" s="341" t="s">
        <v>4963</v>
      </c>
      <c r="O3309" s="323">
        <f>ROUND(SUMIF(Anlagenbewegungsdaten_AV!B:B,A3309,Anlagenbewegungsdaten_AV!C:C),3)</f>
        <v>0</v>
      </c>
      <c r="P3309" s="320">
        <f>ROUND(SUMIF(Anlagenbewegungsdaten_AV!$B:$B,$A3309,Anlagenbewegungsdaten_AV!$D:$D),2)</f>
        <v>0</v>
      </c>
      <c r="Q3309" s="321">
        <f t="shared" si="115"/>
        <v>0</v>
      </c>
      <c r="S3309" s="324"/>
      <c r="T3309" s="317"/>
      <c r="U3309" s="325"/>
      <c r="V3309" s="325"/>
    </row>
    <row r="3310" spans="1:22" ht="15" customHeight="1" x14ac:dyDescent="0.25">
      <c r="A3310" s="129" t="s">
        <v>3900</v>
      </c>
      <c r="B3310" s="126" t="s">
        <v>2087</v>
      </c>
      <c r="C3310" s="127" t="s">
        <v>4026</v>
      </c>
      <c r="D3310" s="127" t="s">
        <v>1375</v>
      </c>
      <c r="E3310" s="127" t="s">
        <v>2465</v>
      </c>
      <c r="F3310" s="128">
        <v>22.72</v>
      </c>
      <c r="G3310" s="128">
        <v>22.919999999999998</v>
      </c>
      <c r="H3310" s="128">
        <v>18.18</v>
      </c>
      <c r="I3310" s="311"/>
      <c r="J3310" s="319">
        <f>ROUND(SUMIF(Anlagenbewegungsdaten!B:B,A3310,Anlagenbewegungsdaten!C:C),3)</f>
        <v>0</v>
      </c>
      <c r="K3310" s="320">
        <f>ROUND(SUMIF(Anlagenbewegungsdaten!$B:$B,$A3310,Anlagenbewegungsdaten!$D:$D),2)</f>
        <v>0</v>
      </c>
      <c r="L3310" s="321">
        <f t="shared" si="114"/>
        <v>0</v>
      </c>
      <c r="M3310" s="341" t="s">
        <v>4950</v>
      </c>
      <c r="N3310" s="341" t="s">
        <v>4963</v>
      </c>
      <c r="O3310" s="323">
        <f>ROUND(SUMIF(Anlagenbewegungsdaten_AV!B:B,A3310,Anlagenbewegungsdaten_AV!C:C),3)</f>
        <v>0</v>
      </c>
      <c r="P3310" s="320">
        <f>ROUND(SUMIF(Anlagenbewegungsdaten_AV!$B:$B,$A3310,Anlagenbewegungsdaten_AV!$D:$D),2)</f>
        <v>0</v>
      </c>
      <c r="Q3310" s="321">
        <f t="shared" si="115"/>
        <v>0</v>
      </c>
      <c r="S3310" s="324"/>
      <c r="T3310" s="317"/>
      <c r="U3310" s="325"/>
      <c r="V3310" s="325"/>
    </row>
    <row r="3311" spans="1:22" ht="15" customHeight="1" x14ac:dyDescent="0.25">
      <c r="A3311" s="129" t="s">
        <v>3901</v>
      </c>
      <c r="B3311" s="126" t="s">
        <v>2087</v>
      </c>
      <c r="C3311" s="127" t="s">
        <v>4026</v>
      </c>
      <c r="D3311" s="127" t="s">
        <v>1377</v>
      </c>
      <c r="E3311" s="127" t="s">
        <v>2462</v>
      </c>
      <c r="F3311" s="128">
        <v>20.76</v>
      </c>
      <c r="G3311" s="128">
        <v>20.96</v>
      </c>
      <c r="H3311" s="128">
        <v>16.61</v>
      </c>
      <c r="I3311" s="311"/>
      <c r="J3311" s="319">
        <f>ROUND(SUMIF(Anlagenbewegungsdaten!B:B,A3311,Anlagenbewegungsdaten!C:C),3)</f>
        <v>0</v>
      </c>
      <c r="K3311" s="320">
        <f>ROUND(SUMIF(Anlagenbewegungsdaten!$B:$B,$A3311,Anlagenbewegungsdaten!$D:$D),2)</f>
        <v>0</v>
      </c>
      <c r="L3311" s="321">
        <f t="shared" si="114"/>
        <v>0</v>
      </c>
      <c r="M3311" s="341" t="s">
        <v>4950</v>
      </c>
      <c r="N3311" s="341" t="s">
        <v>4963</v>
      </c>
      <c r="O3311" s="323">
        <f>ROUND(SUMIF(Anlagenbewegungsdaten_AV!B:B,A3311,Anlagenbewegungsdaten_AV!C:C),3)</f>
        <v>0</v>
      </c>
      <c r="P3311" s="320">
        <f>ROUND(SUMIF(Anlagenbewegungsdaten_AV!$B:$B,$A3311,Anlagenbewegungsdaten_AV!$D:$D),2)</f>
        <v>0</v>
      </c>
      <c r="Q3311" s="321">
        <f t="shared" si="115"/>
        <v>0</v>
      </c>
      <c r="S3311" s="324"/>
      <c r="T3311" s="317"/>
      <c r="U3311" s="325"/>
      <c r="V3311" s="325"/>
    </row>
    <row r="3312" spans="1:22" ht="15" customHeight="1" x14ac:dyDescent="0.25">
      <c r="A3312" s="129" t="s">
        <v>3902</v>
      </c>
      <c r="B3312" s="126" t="s">
        <v>2087</v>
      </c>
      <c r="C3312" s="127" t="s">
        <v>4026</v>
      </c>
      <c r="D3312" s="127" t="s">
        <v>1379</v>
      </c>
      <c r="E3312" s="127" t="s">
        <v>2465</v>
      </c>
      <c r="F3312" s="128">
        <v>23.700000000000003</v>
      </c>
      <c r="G3312" s="128">
        <v>23.900000000000002</v>
      </c>
      <c r="H3312" s="128">
        <v>18.96</v>
      </c>
      <c r="I3312" s="311"/>
      <c r="J3312" s="319">
        <f>ROUND(SUMIF(Anlagenbewegungsdaten!B:B,A3312,Anlagenbewegungsdaten!C:C),3)</f>
        <v>0</v>
      </c>
      <c r="K3312" s="320">
        <f>ROUND(SUMIF(Anlagenbewegungsdaten!$B:$B,$A3312,Anlagenbewegungsdaten!$D:$D),2)</f>
        <v>0</v>
      </c>
      <c r="L3312" s="321">
        <f t="shared" si="114"/>
        <v>0</v>
      </c>
      <c r="M3312" s="341" t="s">
        <v>4950</v>
      </c>
      <c r="N3312" s="341" t="s">
        <v>4963</v>
      </c>
      <c r="O3312" s="323">
        <f>ROUND(SUMIF(Anlagenbewegungsdaten_AV!B:B,A3312,Anlagenbewegungsdaten_AV!C:C),3)</f>
        <v>0</v>
      </c>
      <c r="P3312" s="320">
        <f>ROUND(SUMIF(Anlagenbewegungsdaten_AV!$B:$B,$A3312,Anlagenbewegungsdaten_AV!$D:$D),2)</f>
        <v>0</v>
      </c>
      <c r="Q3312" s="321">
        <f t="shared" si="115"/>
        <v>0</v>
      </c>
      <c r="S3312" s="324"/>
      <c r="T3312" s="317"/>
      <c r="U3312" s="325"/>
      <c r="V3312" s="325"/>
    </row>
    <row r="3313" spans="1:22" ht="15" customHeight="1" x14ac:dyDescent="0.25">
      <c r="A3313" s="129" t="s">
        <v>3903</v>
      </c>
      <c r="B3313" s="126" t="s">
        <v>2087</v>
      </c>
      <c r="C3313" s="127" t="s">
        <v>4026</v>
      </c>
      <c r="D3313" s="127" t="s">
        <v>1381</v>
      </c>
      <c r="E3313" s="127" t="s">
        <v>2462</v>
      </c>
      <c r="F3313" s="128">
        <v>10.96</v>
      </c>
      <c r="G3313" s="128">
        <v>11.16</v>
      </c>
      <c r="H3313" s="128">
        <v>8.77</v>
      </c>
      <c r="I3313" s="311"/>
      <c r="J3313" s="319">
        <f>ROUND(SUMIF(Anlagenbewegungsdaten!B:B,A3313,Anlagenbewegungsdaten!C:C),3)</f>
        <v>0</v>
      </c>
      <c r="K3313" s="320">
        <f>ROUND(SUMIF(Anlagenbewegungsdaten!$B:$B,$A3313,Anlagenbewegungsdaten!$D:$D),2)</f>
        <v>0</v>
      </c>
      <c r="L3313" s="321">
        <f t="shared" si="114"/>
        <v>0</v>
      </c>
      <c r="M3313" s="341" t="s">
        <v>4950</v>
      </c>
      <c r="N3313" s="341" t="s">
        <v>4963</v>
      </c>
      <c r="O3313" s="323">
        <f>ROUND(SUMIF(Anlagenbewegungsdaten_AV!B:B,A3313,Anlagenbewegungsdaten_AV!C:C),3)</f>
        <v>0</v>
      </c>
      <c r="P3313" s="320">
        <f>ROUND(SUMIF(Anlagenbewegungsdaten_AV!$B:$B,$A3313,Anlagenbewegungsdaten_AV!$D:$D),2)</f>
        <v>0</v>
      </c>
      <c r="Q3313" s="321">
        <f t="shared" si="115"/>
        <v>0</v>
      </c>
      <c r="S3313" s="324"/>
      <c r="T3313" s="317"/>
      <c r="U3313" s="325"/>
      <c r="V3313" s="325"/>
    </row>
    <row r="3314" spans="1:22" ht="15" customHeight="1" x14ac:dyDescent="0.25">
      <c r="A3314" s="129" t="s">
        <v>3904</v>
      </c>
      <c r="B3314" s="126" t="s">
        <v>2087</v>
      </c>
      <c r="C3314" s="127" t="s">
        <v>4026</v>
      </c>
      <c r="D3314" s="127" t="s">
        <v>1383</v>
      </c>
      <c r="E3314" s="127" t="s">
        <v>2465</v>
      </c>
      <c r="F3314" s="128">
        <v>13.9</v>
      </c>
      <c r="G3314" s="128">
        <v>14.1</v>
      </c>
      <c r="H3314" s="128">
        <v>11.12</v>
      </c>
      <c r="I3314" s="311"/>
      <c r="J3314" s="319">
        <f>ROUND(SUMIF(Anlagenbewegungsdaten!B:B,A3314,Anlagenbewegungsdaten!C:C),3)</f>
        <v>0</v>
      </c>
      <c r="K3314" s="320">
        <f>ROUND(SUMIF(Anlagenbewegungsdaten!$B:$B,$A3314,Anlagenbewegungsdaten!$D:$D),2)</f>
        <v>0</v>
      </c>
      <c r="L3314" s="321">
        <f t="shared" si="114"/>
        <v>0</v>
      </c>
      <c r="M3314" s="341" t="s">
        <v>4950</v>
      </c>
      <c r="N3314" s="341" t="s">
        <v>4963</v>
      </c>
      <c r="O3314" s="323">
        <f>ROUND(SUMIF(Anlagenbewegungsdaten_AV!B:B,A3314,Anlagenbewegungsdaten_AV!C:C),3)</f>
        <v>0</v>
      </c>
      <c r="P3314" s="320">
        <f>ROUND(SUMIF(Anlagenbewegungsdaten_AV!$B:$B,$A3314,Anlagenbewegungsdaten_AV!$D:$D),2)</f>
        <v>0</v>
      </c>
      <c r="Q3314" s="321">
        <f t="shared" si="115"/>
        <v>0</v>
      </c>
      <c r="S3314" s="324"/>
      <c r="T3314" s="317"/>
      <c r="U3314" s="325"/>
      <c r="V3314" s="325"/>
    </row>
    <row r="3315" spans="1:22" ht="15" customHeight="1" x14ac:dyDescent="0.25">
      <c r="A3315" s="129" t="s">
        <v>3905</v>
      </c>
      <c r="B3315" s="126" t="s">
        <v>2087</v>
      </c>
      <c r="C3315" s="127" t="s">
        <v>4026</v>
      </c>
      <c r="D3315" s="127" t="s">
        <v>1385</v>
      </c>
      <c r="E3315" s="127" t="s">
        <v>2462</v>
      </c>
      <c r="F3315" s="128">
        <v>11.94</v>
      </c>
      <c r="G3315" s="128">
        <v>12.139999999999999</v>
      </c>
      <c r="H3315" s="128">
        <v>9.5500000000000007</v>
      </c>
      <c r="I3315" s="311"/>
      <c r="J3315" s="319">
        <f>ROUND(SUMIF(Anlagenbewegungsdaten!B:B,A3315,Anlagenbewegungsdaten!C:C),3)</f>
        <v>0</v>
      </c>
      <c r="K3315" s="320">
        <f>ROUND(SUMIF(Anlagenbewegungsdaten!$B:$B,$A3315,Anlagenbewegungsdaten!$D:$D),2)</f>
        <v>0</v>
      </c>
      <c r="L3315" s="321">
        <f t="shared" si="114"/>
        <v>0</v>
      </c>
      <c r="M3315" s="341" t="s">
        <v>4950</v>
      </c>
      <c r="N3315" s="341" t="s">
        <v>4963</v>
      </c>
      <c r="O3315" s="323">
        <f>ROUND(SUMIF(Anlagenbewegungsdaten_AV!B:B,A3315,Anlagenbewegungsdaten_AV!C:C),3)</f>
        <v>0</v>
      </c>
      <c r="P3315" s="320">
        <f>ROUND(SUMIF(Anlagenbewegungsdaten_AV!$B:$B,$A3315,Anlagenbewegungsdaten_AV!$D:$D),2)</f>
        <v>0</v>
      </c>
      <c r="Q3315" s="321">
        <f t="shared" si="115"/>
        <v>0</v>
      </c>
      <c r="S3315" s="324"/>
      <c r="T3315" s="317"/>
      <c r="U3315" s="325"/>
      <c r="V3315" s="325"/>
    </row>
    <row r="3316" spans="1:22" ht="15" customHeight="1" x14ac:dyDescent="0.25">
      <c r="A3316" s="129" t="s">
        <v>3906</v>
      </c>
      <c r="B3316" s="126" t="s">
        <v>2087</v>
      </c>
      <c r="C3316" s="127" t="s">
        <v>4026</v>
      </c>
      <c r="D3316" s="127" t="s">
        <v>1387</v>
      </c>
      <c r="E3316" s="127" t="s">
        <v>2465</v>
      </c>
      <c r="F3316" s="128">
        <v>14.879999999999999</v>
      </c>
      <c r="G3316" s="128">
        <v>15.079999999999998</v>
      </c>
      <c r="H3316" s="128">
        <v>11.9</v>
      </c>
      <c r="I3316" s="311"/>
      <c r="J3316" s="319">
        <f>ROUND(SUMIF(Anlagenbewegungsdaten!B:B,A3316,Anlagenbewegungsdaten!C:C),3)</f>
        <v>0</v>
      </c>
      <c r="K3316" s="320">
        <f>ROUND(SUMIF(Anlagenbewegungsdaten!$B:$B,$A3316,Anlagenbewegungsdaten!$D:$D),2)</f>
        <v>0</v>
      </c>
      <c r="L3316" s="321">
        <f t="shared" si="114"/>
        <v>0</v>
      </c>
      <c r="M3316" s="341" t="s">
        <v>4950</v>
      </c>
      <c r="N3316" s="341" t="s">
        <v>4963</v>
      </c>
      <c r="O3316" s="323">
        <f>ROUND(SUMIF(Anlagenbewegungsdaten_AV!B:B,A3316,Anlagenbewegungsdaten_AV!C:C),3)</f>
        <v>0</v>
      </c>
      <c r="P3316" s="320">
        <f>ROUND(SUMIF(Anlagenbewegungsdaten_AV!$B:$B,$A3316,Anlagenbewegungsdaten_AV!$D:$D),2)</f>
        <v>0</v>
      </c>
      <c r="Q3316" s="321">
        <f t="shared" si="115"/>
        <v>0</v>
      </c>
      <c r="S3316" s="324"/>
      <c r="T3316" s="317"/>
      <c r="U3316" s="325"/>
      <c r="V3316" s="325"/>
    </row>
    <row r="3317" spans="1:22" ht="15" customHeight="1" x14ac:dyDescent="0.25">
      <c r="A3317" s="129" t="s">
        <v>3907</v>
      </c>
      <c r="B3317" s="126" t="s">
        <v>2087</v>
      </c>
      <c r="C3317" s="127" t="s">
        <v>4026</v>
      </c>
      <c r="D3317" s="127" t="s">
        <v>1389</v>
      </c>
      <c r="E3317" s="127" t="s">
        <v>2462</v>
      </c>
      <c r="F3317" s="128">
        <v>16.84</v>
      </c>
      <c r="G3317" s="128">
        <v>17.04</v>
      </c>
      <c r="H3317" s="128">
        <v>13.47</v>
      </c>
      <c r="I3317" s="311"/>
      <c r="J3317" s="319">
        <f>ROUND(SUMIF(Anlagenbewegungsdaten!B:B,A3317,Anlagenbewegungsdaten!C:C),3)</f>
        <v>0</v>
      </c>
      <c r="K3317" s="320">
        <f>ROUND(SUMIF(Anlagenbewegungsdaten!$B:$B,$A3317,Anlagenbewegungsdaten!$D:$D),2)</f>
        <v>0</v>
      </c>
      <c r="L3317" s="321">
        <f t="shared" si="114"/>
        <v>0</v>
      </c>
      <c r="M3317" s="341" t="s">
        <v>4950</v>
      </c>
      <c r="N3317" s="341" t="s">
        <v>4963</v>
      </c>
      <c r="O3317" s="323">
        <f>ROUND(SUMIF(Anlagenbewegungsdaten_AV!B:B,A3317,Anlagenbewegungsdaten_AV!C:C),3)</f>
        <v>0</v>
      </c>
      <c r="P3317" s="320">
        <f>ROUND(SUMIF(Anlagenbewegungsdaten_AV!$B:$B,$A3317,Anlagenbewegungsdaten_AV!$D:$D),2)</f>
        <v>0</v>
      </c>
      <c r="Q3317" s="321">
        <f t="shared" si="115"/>
        <v>0</v>
      </c>
      <c r="S3317" s="324"/>
      <c r="T3317" s="317"/>
      <c r="U3317" s="325"/>
      <c r="V3317" s="325"/>
    </row>
    <row r="3318" spans="1:22" ht="15" customHeight="1" x14ac:dyDescent="0.25">
      <c r="A3318" s="129" t="s">
        <v>3908</v>
      </c>
      <c r="B3318" s="126" t="s">
        <v>2087</v>
      </c>
      <c r="C3318" s="127" t="s">
        <v>4026</v>
      </c>
      <c r="D3318" s="127" t="s">
        <v>1391</v>
      </c>
      <c r="E3318" s="127" t="s">
        <v>2465</v>
      </c>
      <c r="F3318" s="128">
        <v>19.78</v>
      </c>
      <c r="G3318" s="128">
        <v>19.98</v>
      </c>
      <c r="H3318" s="128">
        <v>15.82</v>
      </c>
      <c r="I3318" s="311"/>
      <c r="J3318" s="319">
        <f>ROUND(SUMIF(Anlagenbewegungsdaten!B:B,A3318,Anlagenbewegungsdaten!C:C),3)</f>
        <v>0</v>
      </c>
      <c r="K3318" s="320">
        <f>ROUND(SUMIF(Anlagenbewegungsdaten!$B:$B,$A3318,Anlagenbewegungsdaten!$D:$D),2)</f>
        <v>0</v>
      </c>
      <c r="L3318" s="321">
        <f t="shared" si="114"/>
        <v>0</v>
      </c>
      <c r="M3318" s="341" t="s">
        <v>4950</v>
      </c>
      <c r="N3318" s="341" t="s">
        <v>4963</v>
      </c>
      <c r="O3318" s="323">
        <f>ROUND(SUMIF(Anlagenbewegungsdaten_AV!B:B,A3318,Anlagenbewegungsdaten_AV!C:C),3)</f>
        <v>0</v>
      </c>
      <c r="P3318" s="320">
        <f>ROUND(SUMIF(Anlagenbewegungsdaten_AV!$B:$B,$A3318,Anlagenbewegungsdaten_AV!$D:$D),2)</f>
        <v>0</v>
      </c>
      <c r="Q3318" s="321">
        <f t="shared" si="115"/>
        <v>0</v>
      </c>
      <c r="S3318" s="324"/>
      <c r="T3318" s="317"/>
      <c r="U3318" s="325"/>
      <c r="V3318" s="325"/>
    </row>
    <row r="3319" spans="1:22" ht="15" customHeight="1" x14ac:dyDescent="0.25">
      <c r="A3319" s="129" t="s">
        <v>3909</v>
      </c>
      <c r="B3319" s="126" t="s">
        <v>2087</v>
      </c>
      <c r="C3319" s="127" t="s">
        <v>4026</v>
      </c>
      <c r="D3319" s="127" t="s">
        <v>1393</v>
      </c>
      <c r="E3319" s="127" t="s">
        <v>2462</v>
      </c>
      <c r="F3319" s="128">
        <v>17.82</v>
      </c>
      <c r="G3319" s="128">
        <v>18.02</v>
      </c>
      <c r="H3319" s="128">
        <v>14.26</v>
      </c>
      <c r="I3319" s="311"/>
      <c r="J3319" s="319">
        <f>ROUND(SUMIF(Anlagenbewegungsdaten!B:B,A3319,Anlagenbewegungsdaten!C:C),3)</f>
        <v>0</v>
      </c>
      <c r="K3319" s="320">
        <f>ROUND(SUMIF(Anlagenbewegungsdaten!$B:$B,$A3319,Anlagenbewegungsdaten!$D:$D),2)</f>
        <v>0</v>
      </c>
      <c r="L3319" s="321">
        <f t="shared" si="114"/>
        <v>0</v>
      </c>
      <c r="M3319" s="341" t="s">
        <v>4950</v>
      </c>
      <c r="N3319" s="341" t="s">
        <v>4963</v>
      </c>
      <c r="O3319" s="323">
        <f>ROUND(SUMIF(Anlagenbewegungsdaten_AV!B:B,A3319,Anlagenbewegungsdaten_AV!C:C),3)</f>
        <v>0</v>
      </c>
      <c r="P3319" s="320">
        <f>ROUND(SUMIF(Anlagenbewegungsdaten_AV!$B:$B,$A3319,Anlagenbewegungsdaten_AV!$D:$D),2)</f>
        <v>0</v>
      </c>
      <c r="Q3319" s="321">
        <f t="shared" si="115"/>
        <v>0</v>
      </c>
      <c r="S3319" s="324"/>
      <c r="T3319" s="317"/>
      <c r="U3319" s="325"/>
      <c r="V3319" s="325"/>
    </row>
    <row r="3320" spans="1:22" ht="15" customHeight="1" x14ac:dyDescent="0.25">
      <c r="A3320" s="129" t="s">
        <v>3910</v>
      </c>
      <c r="B3320" s="126" t="s">
        <v>2087</v>
      </c>
      <c r="C3320" s="127" t="s">
        <v>4026</v>
      </c>
      <c r="D3320" s="127" t="s">
        <v>1395</v>
      </c>
      <c r="E3320" s="127" t="s">
        <v>2465</v>
      </c>
      <c r="F3320" s="128">
        <v>20.76</v>
      </c>
      <c r="G3320" s="128">
        <v>20.96</v>
      </c>
      <c r="H3320" s="128">
        <v>16.61</v>
      </c>
      <c r="I3320" s="311"/>
      <c r="J3320" s="319">
        <f>ROUND(SUMIF(Anlagenbewegungsdaten!B:B,A3320,Anlagenbewegungsdaten!C:C),3)</f>
        <v>0</v>
      </c>
      <c r="K3320" s="320">
        <f>ROUND(SUMIF(Anlagenbewegungsdaten!$B:$B,$A3320,Anlagenbewegungsdaten!$D:$D),2)</f>
        <v>0</v>
      </c>
      <c r="L3320" s="321">
        <f t="shared" si="114"/>
        <v>0</v>
      </c>
      <c r="M3320" s="341" t="s">
        <v>4950</v>
      </c>
      <c r="N3320" s="341" t="s">
        <v>4963</v>
      </c>
      <c r="O3320" s="323">
        <f>ROUND(SUMIF(Anlagenbewegungsdaten_AV!B:B,A3320,Anlagenbewegungsdaten_AV!C:C),3)</f>
        <v>0</v>
      </c>
      <c r="P3320" s="320">
        <f>ROUND(SUMIF(Anlagenbewegungsdaten_AV!$B:$B,$A3320,Anlagenbewegungsdaten_AV!$D:$D),2)</f>
        <v>0</v>
      </c>
      <c r="Q3320" s="321">
        <f t="shared" si="115"/>
        <v>0</v>
      </c>
      <c r="S3320" s="324"/>
      <c r="T3320" s="317"/>
      <c r="U3320" s="325"/>
      <c r="V3320" s="325"/>
    </row>
    <row r="3321" spans="1:22" ht="15" customHeight="1" x14ac:dyDescent="0.25">
      <c r="A3321" s="129" t="s">
        <v>3911</v>
      </c>
      <c r="B3321" s="126" t="s">
        <v>2087</v>
      </c>
      <c r="C3321" s="127" t="s">
        <v>4026</v>
      </c>
      <c r="D3321" s="127" t="s">
        <v>1397</v>
      </c>
      <c r="E3321" s="127" t="s">
        <v>2462</v>
      </c>
      <c r="F3321" s="128">
        <v>17.82</v>
      </c>
      <c r="G3321" s="128">
        <v>18.02</v>
      </c>
      <c r="H3321" s="128">
        <v>14.26</v>
      </c>
      <c r="I3321" s="311"/>
      <c r="J3321" s="319">
        <f>ROUND(SUMIF(Anlagenbewegungsdaten!B:B,A3321,Anlagenbewegungsdaten!C:C),3)</f>
        <v>0</v>
      </c>
      <c r="K3321" s="320">
        <f>ROUND(SUMIF(Anlagenbewegungsdaten!$B:$B,$A3321,Anlagenbewegungsdaten!$D:$D),2)</f>
        <v>0</v>
      </c>
      <c r="L3321" s="321">
        <f t="shared" si="114"/>
        <v>0</v>
      </c>
      <c r="M3321" s="341" t="s">
        <v>4950</v>
      </c>
      <c r="N3321" s="341" t="s">
        <v>4963</v>
      </c>
      <c r="O3321" s="323">
        <f>ROUND(SUMIF(Anlagenbewegungsdaten_AV!B:B,A3321,Anlagenbewegungsdaten_AV!C:C),3)</f>
        <v>0</v>
      </c>
      <c r="P3321" s="320">
        <f>ROUND(SUMIF(Anlagenbewegungsdaten_AV!$B:$B,$A3321,Anlagenbewegungsdaten_AV!$D:$D),2)</f>
        <v>0</v>
      </c>
      <c r="Q3321" s="321">
        <f t="shared" si="115"/>
        <v>0</v>
      </c>
      <c r="S3321" s="324"/>
      <c r="T3321" s="317"/>
      <c r="U3321" s="325"/>
      <c r="V3321" s="325"/>
    </row>
    <row r="3322" spans="1:22" ht="15" customHeight="1" x14ac:dyDescent="0.25">
      <c r="A3322" s="129" t="s">
        <v>3912</v>
      </c>
      <c r="B3322" s="126" t="s">
        <v>2087</v>
      </c>
      <c r="C3322" s="127" t="s">
        <v>4026</v>
      </c>
      <c r="D3322" s="127" t="s">
        <v>1399</v>
      </c>
      <c r="E3322" s="127" t="s">
        <v>2465</v>
      </c>
      <c r="F3322" s="128">
        <v>20.76</v>
      </c>
      <c r="G3322" s="128">
        <v>20.96</v>
      </c>
      <c r="H3322" s="128">
        <v>16.61</v>
      </c>
      <c r="I3322" s="311"/>
      <c r="J3322" s="319">
        <f>ROUND(SUMIF(Anlagenbewegungsdaten!B:B,A3322,Anlagenbewegungsdaten!C:C),3)</f>
        <v>0</v>
      </c>
      <c r="K3322" s="320">
        <f>ROUND(SUMIF(Anlagenbewegungsdaten!$B:$B,$A3322,Anlagenbewegungsdaten!$D:$D),2)</f>
        <v>0</v>
      </c>
      <c r="L3322" s="321">
        <f t="shared" si="114"/>
        <v>0</v>
      </c>
      <c r="M3322" s="341" t="s">
        <v>4950</v>
      </c>
      <c r="N3322" s="341" t="s">
        <v>4963</v>
      </c>
      <c r="O3322" s="323">
        <f>ROUND(SUMIF(Anlagenbewegungsdaten_AV!B:B,A3322,Anlagenbewegungsdaten_AV!C:C),3)</f>
        <v>0</v>
      </c>
      <c r="P3322" s="320">
        <f>ROUND(SUMIF(Anlagenbewegungsdaten_AV!$B:$B,$A3322,Anlagenbewegungsdaten_AV!$D:$D),2)</f>
        <v>0</v>
      </c>
      <c r="Q3322" s="321">
        <f t="shared" si="115"/>
        <v>0</v>
      </c>
      <c r="S3322" s="324"/>
      <c r="T3322" s="317"/>
      <c r="U3322" s="325"/>
      <c r="V3322" s="325"/>
    </row>
    <row r="3323" spans="1:22" ht="15" customHeight="1" x14ac:dyDescent="0.25">
      <c r="A3323" s="129" t="s">
        <v>3913</v>
      </c>
      <c r="B3323" s="126" t="s">
        <v>2087</v>
      </c>
      <c r="C3323" s="127" t="s">
        <v>4026</v>
      </c>
      <c r="D3323" s="127" t="s">
        <v>1401</v>
      </c>
      <c r="E3323" s="127" t="s">
        <v>2462</v>
      </c>
      <c r="F3323" s="128">
        <v>18.8</v>
      </c>
      <c r="G3323" s="128">
        <v>19</v>
      </c>
      <c r="H3323" s="128">
        <v>15.04</v>
      </c>
      <c r="I3323" s="311"/>
      <c r="J3323" s="319">
        <f>ROUND(SUMIF(Anlagenbewegungsdaten!B:B,A3323,Anlagenbewegungsdaten!C:C),3)</f>
        <v>0</v>
      </c>
      <c r="K3323" s="320">
        <f>ROUND(SUMIF(Anlagenbewegungsdaten!$B:$B,$A3323,Anlagenbewegungsdaten!$D:$D),2)</f>
        <v>0</v>
      </c>
      <c r="L3323" s="321">
        <f t="shared" si="114"/>
        <v>0</v>
      </c>
      <c r="M3323" s="341" t="s">
        <v>4950</v>
      </c>
      <c r="N3323" s="341" t="s">
        <v>4963</v>
      </c>
      <c r="O3323" s="323">
        <f>ROUND(SUMIF(Anlagenbewegungsdaten_AV!B:B,A3323,Anlagenbewegungsdaten_AV!C:C),3)</f>
        <v>0</v>
      </c>
      <c r="P3323" s="320">
        <f>ROUND(SUMIF(Anlagenbewegungsdaten_AV!$B:$B,$A3323,Anlagenbewegungsdaten_AV!$D:$D),2)</f>
        <v>0</v>
      </c>
      <c r="Q3323" s="321">
        <f t="shared" si="115"/>
        <v>0</v>
      </c>
      <c r="S3323" s="324"/>
      <c r="T3323" s="317"/>
      <c r="U3323" s="325"/>
      <c r="V3323" s="325"/>
    </row>
    <row r="3324" spans="1:22" ht="15" customHeight="1" x14ac:dyDescent="0.25">
      <c r="A3324" s="129" t="s">
        <v>3914</v>
      </c>
      <c r="B3324" s="126" t="s">
        <v>2087</v>
      </c>
      <c r="C3324" s="127" t="s">
        <v>4026</v>
      </c>
      <c r="D3324" s="127" t="s">
        <v>1403</v>
      </c>
      <c r="E3324" s="127" t="s">
        <v>2465</v>
      </c>
      <c r="F3324" s="128">
        <v>21.740000000000002</v>
      </c>
      <c r="G3324" s="128">
        <v>21.94</v>
      </c>
      <c r="H3324" s="128">
        <v>17.39</v>
      </c>
      <c r="I3324" s="311"/>
      <c r="J3324" s="319">
        <f>ROUND(SUMIF(Anlagenbewegungsdaten!B:B,A3324,Anlagenbewegungsdaten!C:C),3)</f>
        <v>0</v>
      </c>
      <c r="K3324" s="320">
        <f>ROUND(SUMIF(Anlagenbewegungsdaten!$B:$B,$A3324,Anlagenbewegungsdaten!$D:$D),2)</f>
        <v>0</v>
      </c>
      <c r="L3324" s="321">
        <f t="shared" si="114"/>
        <v>0</v>
      </c>
      <c r="M3324" s="341" t="s">
        <v>4950</v>
      </c>
      <c r="N3324" s="341" t="s">
        <v>4963</v>
      </c>
      <c r="O3324" s="323">
        <f>ROUND(SUMIF(Anlagenbewegungsdaten_AV!B:B,A3324,Anlagenbewegungsdaten_AV!C:C),3)</f>
        <v>0</v>
      </c>
      <c r="P3324" s="320">
        <f>ROUND(SUMIF(Anlagenbewegungsdaten_AV!$B:$B,$A3324,Anlagenbewegungsdaten_AV!$D:$D),2)</f>
        <v>0</v>
      </c>
      <c r="Q3324" s="321">
        <f t="shared" si="115"/>
        <v>0</v>
      </c>
      <c r="S3324" s="324"/>
      <c r="T3324" s="317"/>
      <c r="U3324" s="325"/>
      <c r="V3324" s="325"/>
    </row>
    <row r="3325" spans="1:22" ht="15" customHeight="1" x14ac:dyDescent="0.25">
      <c r="A3325" s="129" t="s">
        <v>3915</v>
      </c>
      <c r="B3325" s="126" t="s">
        <v>2087</v>
      </c>
      <c r="C3325" s="127" t="s">
        <v>4026</v>
      </c>
      <c r="D3325" s="127" t="s">
        <v>1405</v>
      </c>
      <c r="E3325" s="127" t="s">
        <v>2462</v>
      </c>
      <c r="F3325" s="128">
        <v>19.78</v>
      </c>
      <c r="G3325" s="128">
        <v>19.98</v>
      </c>
      <c r="H3325" s="128">
        <v>15.82</v>
      </c>
      <c r="I3325" s="311"/>
      <c r="J3325" s="319">
        <f>ROUND(SUMIF(Anlagenbewegungsdaten!B:B,A3325,Anlagenbewegungsdaten!C:C),3)</f>
        <v>0</v>
      </c>
      <c r="K3325" s="320">
        <f>ROUND(SUMIF(Anlagenbewegungsdaten!$B:$B,$A3325,Anlagenbewegungsdaten!$D:$D),2)</f>
        <v>0</v>
      </c>
      <c r="L3325" s="321">
        <f t="shared" si="114"/>
        <v>0</v>
      </c>
      <c r="M3325" s="341" t="s">
        <v>4950</v>
      </c>
      <c r="N3325" s="341" t="s">
        <v>4963</v>
      </c>
      <c r="O3325" s="323">
        <f>ROUND(SUMIF(Anlagenbewegungsdaten_AV!B:B,A3325,Anlagenbewegungsdaten_AV!C:C),3)</f>
        <v>0</v>
      </c>
      <c r="P3325" s="320">
        <f>ROUND(SUMIF(Anlagenbewegungsdaten_AV!$B:$B,$A3325,Anlagenbewegungsdaten_AV!$D:$D),2)</f>
        <v>0</v>
      </c>
      <c r="Q3325" s="321">
        <f t="shared" si="115"/>
        <v>0</v>
      </c>
      <c r="S3325" s="324"/>
      <c r="T3325" s="317"/>
      <c r="U3325" s="325"/>
      <c r="V3325" s="325"/>
    </row>
    <row r="3326" spans="1:22" ht="15" customHeight="1" x14ac:dyDescent="0.25">
      <c r="A3326" s="129" t="s">
        <v>3916</v>
      </c>
      <c r="B3326" s="126" t="s">
        <v>2087</v>
      </c>
      <c r="C3326" s="127" t="s">
        <v>4026</v>
      </c>
      <c r="D3326" s="127" t="s">
        <v>1407</v>
      </c>
      <c r="E3326" s="127" t="s">
        <v>2465</v>
      </c>
      <c r="F3326" s="128">
        <v>22.72</v>
      </c>
      <c r="G3326" s="128">
        <v>22.919999999999998</v>
      </c>
      <c r="H3326" s="128">
        <v>18.18</v>
      </c>
      <c r="I3326" s="311"/>
      <c r="J3326" s="319">
        <f>ROUND(SUMIF(Anlagenbewegungsdaten!B:B,A3326,Anlagenbewegungsdaten!C:C),3)</f>
        <v>0</v>
      </c>
      <c r="K3326" s="320">
        <f>ROUND(SUMIF(Anlagenbewegungsdaten!$B:$B,$A3326,Anlagenbewegungsdaten!$D:$D),2)</f>
        <v>0</v>
      </c>
      <c r="L3326" s="321">
        <f t="shared" si="114"/>
        <v>0</v>
      </c>
      <c r="M3326" s="341" t="s">
        <v>4950</v>
      </c>
      <c r="N3326" s="341" t="s">
        <v>4963</v>
      </c>
      <c r="O3326" s="323">
        <f>ROUND(SUMIF(Anlagenbewegungsdaten_AV!B:B,A3326,Anlagenbewegungsdaten_AV!C:C),3)</f>
        <v>0</v>
      </c>
      <c r="P3326" s="320">
        <f>ROUND(SUMIF(Anlagenbewegungsdaten_AV!$B:$B,$A3326,Anlagenbewegungsdaten_AV!$D:$D),2)</f>
        <v>0</v>
      </c>
      <c r="Q3326" s="321">
        <f t="shared" si="115"/>
        <v>0</v>
      </c>
      <c r="S3326" s="324"/>
      <c r="T3326" s="317"/>
      <c r="U3326" s="325"/>
      <c r="V3326" s="325"/>
    </row>
    <row r="3327" spans="1:22" ht="15" customHeight="1" x14ac:dyDescent="0.25">
      <c r="A3327" s="129" t="s">
        <v>3917</v>
      </c>
      <c r="B3327" s="126" t="s">
        <v>2087</v>
      </c>
      <c r="C3327" s="127" t="s">
        <v>4026</v>
      </c>
      <c r="D3327" s="127" t="s">
        <v>1409</v>
      </c>
      <c r="E3327" s="127" t="s">
        <v>2462</v>
      </c>
      <c r="F3327" s="128">
        <v>20.76</v>
      </c>
      <c r="G3327" s="128">
        <v>20.96</v>
      </c>
      <c r="H3327" s="128">
        <v>16.61</v>
      </c>
      <c r="I3327" s="311"/>
      <c r="J3327" s="319">
        <f>ROUND(SUMIF(Anlagenbewegungsdaten!B:B,A3327,Anlagenbewegungsdaten!C:C),3)</f>
        <v>0</v>
      </c>
      <c r="K3327" s="320">
        <f>ROUND(SUMIF(Anlagenbewegungsdaten!$B:$B,$A3327,Anlagenbewegungsdaten!$D:$D),2)</f>
        <v>0</v>
      </c>
      <c r="L3327" s="321">
        <f t="shared" si="114"/>
        <v>0</v>
      </c>
      <c r="M3327" s="341" t="s">
        <v>4950</v>
      </c>
      <c r="N3327" s="341" t="s">
        <v>4963</v>
      </c>
      <c r="O3327" s="323">
        <f>ROUND(SUMIF(Anlagenbewegungsdaten_AV!B:B,A3327,Anlagenbewegungsdaten_AV!C:C),3)</f>
        <v>0</v>
      </c>
      <c r="P3327" s="320">
        <f>ROUND(SUMIF(Anlagenbewegungsdaten_AV!$B:$B,$A3327,Anlagenbewegungsdaten_AV!$D:$D),2)</f>
        <v>0</v>
      </c>
      <c r="Q3327" s="321">
        <f t="shared" si="115"/>
        <v>0</v>
      </c>
      <c r="S3327" s="324"/>
      <c r="T3327" s="317"/>
      <c r="U3327" s="325"/>
      <c r="V3327" s="325"/>
    </row>
    <row r="3328" spans="1:22" ht="15" customHeight="1" x14ac:dyDescent="0.25">
      <c r="A3328" s="129" t="s">
        <v>3918</v>
      </c>
      <c r="B3328" s="126" t="s">
        <v>2087</v>
      </c>
      <c r="C3328" s="127" t="s">
        <v>4026</v>
      </c>
      <c r="D3328" s="127" t="s">
        <v>1411</v>
      </c>
      <c r="E3328" s="127" t="s">
        <v>2465</v>
      </c>
      <c r="F3328" s="128">
        <v>23.7</v>
      </c>
      <c r="G3328" s="128">
        <v>23.9</v>
      </c>
      <c r="H3328" s="128">
        <v>18.96</v>
      </c>
      <c r="I3328" s="311"/>
      <c r="J3328" s="319">
        <f>ROUND(SUMIF(Anlagenbewegungsdaten!B:B,A3328,Anlagenbewegungsdaten!C:C),3)</f>
        <v>0</v>
      </c>
      <c r="K3328" s="320">
        <f>ROUND(SUMIF(Anlagenbewegungsdaten!$B:$B,$A3328,Anlagenbewegungsdaten!$D:$D),2)</f>
        <v>0</v>
      </c>
      <c r="L3328" s="321">
        <f t="shared" si="114"/>
        <v>0</v>
      </c>
      <c r="M3328" s="341" t="s">
        <v>4950</v>
      </c>
      <c r="N3328" s="341" t="s">
        <v>4963</v>
      </c>
      <c r="O3328" s="323">
        <f>ROUND(SUMIF(Anlagenbewegungsdaten_AV!B:B,A3328,Anlagenbewegungsdaten_AV!C:C),3)</f>
        <v>0</v>
      </c>
      <c r="P3328" s="320">
        <f>ROUND(SUMIF(Anlagenbewegungsdaten_AV!$B:$B,$A3328,Anlagenbewegungsdaten_AV!$D:$D),2)</f>
        <v>0</v>
      </c>
      <c r="Q3328" s="321">
        <f t="shared" si="115"/>
        <v>0</v>
      </c>
      <c r="S3328" s="324"/>
      <c r="T3328" s="317"/>
      <c r="U3328" s="325"/>
      <c r="V3328" s="325"/>
    </row>
    <row r="3329" spans="1:22" ht="15" customHeight="1" x14ac:dyDescent="0.25">
      <c r="A3329" s="129" t="s">
        <v>3919</v>
      </c>
      <c r="B3329" s="126" t="s">
        <v>2087</v>
      </c>
      <c r="C3329" s="127" t="s">
        <v>4026</v>
      </c>
      <c r="D3329" s="127" t="s">
        <v>1413</v>
      </c>
      <c r="E3329" s="127" t="s">
        <v>2462</v>
      </c>
      <c r="F3329" s="128">
        <v>18.8</v>
      </c>
      <c r="G3329" s="128">
        <v>19</v>
      </c>
      <c r="H3329" s="128">
        <v>15.04</v>
      </c>
      <c r="I3329" s="311"/>
      <c r="J3329" s="319">
        <f>ROUND(SUMIF(Anlagenbewegungsdaten!B:B,A3329,Anlagenbewegungsdaten!C:C),3)</f>
        <v>0</v>
      </c>
      <c r="K3329" s="320">
        <f>ROUND(SUMIF(Anlagenbewegungsdaten!$B:$B,$A3329,Anlagenbewegungsdaten!$D:$D),2)</f>
        <v>0</v>
      </c>
      <c r="L3329" s="321">
        <f t="shared" si="114"/>
        <v>0</v>
      </c>
      <c r="M3329" s="341" t="s">
        <v>4950</v>
      </c>
      <c r="N3329" s="341" t="s">
        <v>4963</v>
      </c>
      <c r="O3329" s="323">
        <f>ROUND(SUMIF(Anlagenbewegungsdaten_AV!B:B,A3329,Anlagenbewegungsdaten_AV!C:C),3)</f>
        <v>0</v>
      </c>
      <c r="P3329" s="320">
        <f>ROUND(SUMIF(Anlagenbewegungsdaten_AV!$B:$B,$A3329,Anlagenbewegungsdaten_AV!$D:$D),2)</f>
        <v>0</v>
      </c>
      <c r="Q3329" s="321">
        <f t="shared" si="115"/>
        <v>0</v>
      </c>
      <c r="S3329" s="324"/>
      <c r="T3329" s="317"/>
      <c r="U3329" s="325"/>
      <c r="V3329" s="325"/>
    </row>
    <row r="3330" spans="1:22" ht="15" customHeight="1" x14ac:dyDescent="0.25">
      <c r="A3330" s="129" t="s">
        <v>3920</v>
      </c>
      <c r="B3330" s="126" t="s">
        <v>2087</v>
      </c>
      <c r="C3330" s="127" t="s">
        <v>4026</v>
      </c>
      <c r="D3330" s="127" t="s">
        <v>1415</v>
      </c>
      <c r="E3330" s="127" t="s">
        <v>2465</v>
      </c>
      <c r="F3330" s="128">
        <v>21.74</v>
      </c>
      <c r="G3330" s="128">
        <v>21.939999999999998</v>
      </c>
      <c r="H3330" s="128">
        <v>17.39</v>
      </c>
      <c r="I3330" s="311"/>
      <c r="J3330" s="319">
        <f>ROUND(SUMIF(Anlagenbewegungsdaten!B:B,A3330,Anlagenbewegungsdaten!C:C),3)</f>
        <v>0</v>
      </c>
      <c r="K3330" s="320">
        <f>ROUND(SUMIF(Anlagenbewegungsdaten!$B:$B,$A3330,Anlagenbewegungsdaten!$D:$D),2)</f>
        <v>0</v>
      </c>
      <c r="L3330" s="321">
        <f t="shared" si="114"/>
        <v>0</v>
      </c>
      <c r="M3330" s="341" t="s">
        <v>4950</v>
      </c>
      <c r="N3330" s="341" t="s">
        <v>4963</v>
      </c>
      <c r="O3330" s="323">
        <f>ROUND(SUMIF(Anlagenbewegungsdaten_AV!B:B,A3330,Anlagenbewegungsdaten_AV!C:C),3)</f>
        <v>0</v>
      </c>
      <c r="P3330" s="320">
        <f>ROUND(SUMIF(Anlagenbewegungsdaten_AV!$B:$B,$A3330,Anlagenbewegungsdaten_AV!$D:$D),2)</f>
        <v>0</v>
      </c>
      <c r="Q3330" s="321">
        <f t="shared" si="115"/>
        <v>0</v>
      </c>
      <c r="S3330" s="324"/>
      <c r="T3330" s="317"/>
      <c r="U3330" s="325"/>
      <c r="V3330" s="325"/>
    </row>
    <row r="3331" spans="1:22" ht="15" customHeight="1" x14ac:dyDescent="0.25">
      <c r="A3331" s="129" t="s">
        <v>3921</v>
      </c>
      <c r="B3331" s="126" t="s">
        <v>2087</v>
      </c>
      <c r="C3331" s="127" t="s">
        <v>4026</v>
      </c>
      <c r="D3331" s="127" t="s">
        <v>1417</v>
      </c>
      <c r="E3331" s="127" t="s">
        <v>2462</v>
      </c>
      <c r="F3331" s="128">
        <v>19.78</v>
      </c>
      <c r="G3331" s="128">
        <v>19.98</v>
      </c>
      <c r="H3331" s="128">
        <v>15.82</v>
      </c>
      <c r="I3331" s="311"/>
      <c r="J3331" s="319">
        <f>ROUND(SUMIF(Anlagenbewegungsdaten!B:B,A3331,Anlagenbewegungsdaten!C:C),3)</f>
        <v>0</v>
      </c>
      <c r="K3331" s="320">
        <f>ROUND(SUMIF(Anlagenbewegungsdaten!$B:$B,$A3331,Anlagenbewegungsdaten!$D:$D),2)</f>
        <v>0</v>
      </c>
      <c r="L3331" s="321">
        <f t="shared" si="114"/>
        <v>0</v>
      </c>
      <c r="M3331" s="341" t="s">
        <v>4950</v>
      </c>
      <c r="N3331" s="341" t="s">
        <v>4963</v>
      </c>
      <c r="O3331" s="323">
        <f>ROUND(SUMIF(Anlagenbewegungsdaten_AV!B:B,A3331,Anlagenbewegungsdaten_AV!C:C),3)</f>
        <v>0</v>
      </c>
      <c r="P3331" s="320">
        <f>ROUND(SUMIF(Anlagenbewegungsdaten_AV!$B:$B,$A3331,Anlagenbewegungsdaten_AV!$D:$D),2)</f>
        <v>0</v>
      </c>
      <c r="Q3331" s="321">
        <f t="shared" si="115"/>
        <v>0</v>
      </c>
      <c r="S3331" s="324"/>
      <c r="T3331" s="317"/>
      <c r="U3331" s="325"/>
      <c r="V3331" s="325"/>
    </row>
    <row r="3332" spans="1:22" ht="15" customHeight="1" x14ac:dyDescent="0.25">
      <c r="A3332" s="129" t="s">
        <v>3922</v>
      </c>
      <c r="B3332" s="126" t="s">
        <v>2087</v>
      </c>
      <c r="C3332" s="127" t="s">
        <v>4026</v>
      </c>
      <c r="D3332" s="127" t="s">
        <v>1419</v>
      </c>
      <c r="E3332" s="127" t="s">
        <v>2465</v>
      </c>
      <c r="F3332" s="128">
        <v>22.72</v>
      </c>
      <c r="G3332" s="128">
        <v>22.919999999999998</v>
      </c>
      <c r="H3332" s="128">
        <v>18.18</v>
      </c>
      <c r="I3332" s="311"/>
      <c r="J3332" s="319">
        <f>ROUND(SUMIF(Anlagenbewegungsdaten!B:B,A3332,Anlagenbewegungsdaten!C:C),3)</f>
        <v>0</v>
      </c>
      <c r="K3332" s="320">
        <f>ROUND(SUMIF(Anlagenbewegungsdaten!$B:$B,$A3332,Anlagenbewegungsdaten!$D:$D),2)</f>
        <v>0</v>
      </c>
      <c r="L3332" s="321">
        <f t="shared" si="114"/>
        <v>0</v>
      </c>
      <c r="M3332" s="341" t="s">
        <v>4950</v>
      </c>
      <c r="N3332" s="341" t="s">
        <v>4963</v>
      </c>
      <c r="O3332" s="323">
        <f>ROUND(SUMIF(Anlagenbewegungsdaten_AV!B:B,A3332,Anlagenbewegungsdaten_AV!C:C),3)</f>
        <v>0</v>
      </c>
      <c r="P3332" s="320">
        <f>ROUND(SUMIF(Anlagenbewegungsdaten_AV!$B:$B,$A3332,Anlagenbewegungsdaten_AV!$D:$D),2)</f>
        <v>0</v>
      </c>
      <c r="Q3332" s="321">
        <f t="shared" si="115"/>
        <v>0</v>
      </c>
      <c r="S3332" s="324"/>
      <c r="T3332" s="317"/>
      <c r="U3332" s="325"/>
      <c r="V3332" s="325"/>
    </row>
    <row r="3333" spans="1:22" ht="15" customHeight="1" x14ac:dyDescent="0.25">
      <c r="A3333" s="129" t="s">
        <v>3923</v>
      </c>
      <c r="B3333" s="126" t="s">
        <v>2087</v>
      </c>
      <c r="C3333" s="127" t="s">
        <v>4026</v>
      </c>
      <c r="D3333" s="127" t="s">
        <v>1421</v>
      </c>
      <c r="E3333" s="127" t="s">
        <v>2462</v>
      </c>
      <c r="F3333" s="128">
        <v>20.76</v>
      </c>
      <c r="G3333" s="128">
        <v>20.96</v>
      </c>
      <c r="H3333" s="128">
        <v>16.61</v>
      </c>
      <c r="I3333" s="311"/>
      <c r="J3333" s="319">
        <f>ROUND(SUMIF(Anlagenbewegungsdaten!B:B,A3333,Anlagenbewegungsdaten!C:C),3)</f>
        <v>0</v>
      </c>
      <c r="K3333" s="320">
        <f>ROUND(SUMIF(Anlagenbewegungsdaten!$B:$B,$A3333,Anlagenbewegungsdaten!$D:$D),2)</f>
        <v>0</v>
      </c>
      <c r="L3333" s="321">
        <f t="shared" si="114"/>
        <v>0</v>
      </c>
      <c r="M3333" s="341" t="s">
        <v>4950</v>
      </c>
      <c r="N3333" s="341" t="s">
        <v>4963</v>
      </c>
      <c r="O3333" s="323">
        <f>ROUND(SUMIF(Anlagenbewegungsdaten_AV!B:B,A3333,Anlagenbewegungsdaten_AV!C:C),3)</f>
        <v>0</v>
      </c>
      <c r="P3333" s="320">
        <f>ROUND(SUMIF(Anlagenbewegungsdaten_AV!$B:$B,$A3333,Anlagenbewegungsdaten_AV!$D:$D),2)</f>
        <v>0</v>
      </c>
      <c r="Q3333" s="321">
        <f t="shared" si="115"/>
        <v>0</v>
      </c>
      <c r="S3333" s="324"/>
      <c r="T3333" s="317"/>
      <c r="U3333" s="325"/>
      <c r="V3333" s="325"/>
    </row>
    <row r="3334" spans="1:22" ht="15" customHeight="1" x14ac:dyDescent="0.25">
      <c r="A3334" s="129" t="s">
        <v>3924</v>
      </c>
      <c r="B3334" s="126" t="s">
        <v>2087</v>
      </c>
      <c r="C3334" s="127" t="s">
        <v>4026</v>
      </c>
      <c r="D3334" s="127" t="s">
        <v>1423</v>
      </c>
      <c r="E3334" s="127" t="s">
        <v>2465</v>
      </c>
      <c r="F3334" s="128">
        <v>23.7</v>
      </c>
      <c r="G3334" s="128">
        <v>23.9</v>
      </c>
      <c r="H3334" s="128">
        <v>18.96</v>
      </c>
      <c r="I3334" s="311"/>
      <c r="J3334" s="319">
        <f>ROUND(SUMIF(Anlagenbewegungsdaten!B:B,A3334,Anlagenbewegungsdaten!C:C),3)</f>
        <v>0</v>
      </c>
      <c r="K3334" s="320">
        <f>ROUND(SUMIF(Anlagenbewegungsdaten!$B:$B,$A3334,Anlagenbewegungsdaten!$D:$D),2)</f>
        <v>0</v>
      </c>
      <c r="L3334" s="321">
        <f t="shared" si="114"/>
        <v>0</v>
      </c>
      <c r="M3334" s="341" t="s">
        <v>4950</v>
      </c>
      <c r="N3334" s="341" t="s">
        <v>4963</v>
      </c>
      <c r="O3334" s="323">
        <f>ROUND(SUMIF(Anlagenbewegungsdaten_AV!B:B,A3334,Anlagenbewegungsdaten_AV!C:C),3)</f>
        <v>0</v>
      </c>
      <c r="P3334" s="320">
        <f>ROUND(SUMIF(Anlagenbewegungsdaten_AV!$B:$B,$A3334,Anlagenbewegungsdaten_AV!$D:$D),2)</f>
        <v>0</v>
      </c>
      <c r="Q3334" s="321">
        <f t="shared" si="115"/>
        <v>0</v>
      </c>
      <c r="S3334" s="324"/>
      <c r="T3334" s="317"/>
      <c r="U3334" s="325"/>
      <c r="V3334" s="325"/>
    </row>
    <row r="3335" spans="1:22" ht="15" customHeight="1" x14ac:dyDescent="0.25">
      <c r="A3335" s="129" t="s">
        <v>3925</v>
      </c>
      <c r="B3335" s="126" t="s">
        <v>2087</v>
      </c>
      <c r="C3335" s="127" t="s">
        <v>4026</v>
      </c>
      <c r="D3335" s="127" t="s">
        <v>1425</v>
      </c>
      <c r="E3335" s="127" t="s">
        <v>2462</v>
      </c>
      <c r="F3335" s="128">
        <v>21.740000000000002</v>
      </c>
      <c r="G3335" s="128">
        <v>21.94</v>
      </c>
      <c r="H3335" s="128">
        <v>17.39</v>
      </c>
      <c r="I3335" s="311"/>
      <c r="J3335" s="319">
        <f>ROUND(SUMIF(Anlagenbewegungsdaten!B:B,A3335,Anlagenbewegungsdaten!C:C),3)</f>
        <v>0</v>
      </c>
      <c r="K3335" s="320">
        <f>ROUND(SUMIF(Anlagenbewegungsdaten!$B:$B,$A3335,Anlagenbewegungsdaten!$D:$D),2)</f>
        <v>0</v>
      </c>
      <c r="L3335" s="321">
        <f t="shared" si="114"/>
        <v>0</v>
      </c>
      <c r="M3335" s="341" t="s">
        <v>4950</v>
      </c>
      <c r="N3335" s="341" t="s">
        <v>4963</v>
      </c>
      <c r="O3335" s="323">
        <f>ROUND(SUMIF(Anlagenbewegungsdaten_AV!B:B,A3335,Anlagenbewegungsdaten_AV!C:C),3)</f>
        <v>0</v>
      </c>
      <c r="P3335" s="320">
        <f>ROUND(SUMIF(Anlagenbewegungsdaten_AV!$B:$B,$A3335,Anlagenbewegungsdaten_AV!$D:$D),2)</f>
        <v>0</v>
      </c>
      <c r="Q3335" s="321">
        <f t="shared" si="115"/>
        <v>0</v>
      </c>
      <c r="S3335" s="324"/>
      <c r="T3335" s="317"/>
      <c r="U3335" s="325"/>
      <c r="V3335" s="325"/>
    </row>
    <row r="3336" spans="1:22" ht="15" customHeight="1" x14ac:dyDescent="0.25">
      <c r="A3336" s="129" t="s">
        <v>3926</v>
      </c>
      <c r="B3336" s="126" t="s">
        <v>2087</v>
      </c>
      <c r="C3336" s="127" t="s">
        <v>4026</v>
      </c>
      <c r="D3336" s="127" t="s">
        <v>1427</v>
      </c>
      <c r="E3336" s="127" t="s">
        <v>2465</v>
      </c>
      <c r="F3336" s="128">
        <v>24.68</v>
      </c>
      <c r="G3336" s="128">
        <v>24.88</v>
      </c>
      <c r="H3336" s="128">
        <v>19.739999999999998</v>
      </c>
      <c r="I3336" s="311"/>
      <c r="J3336" s="319">
        <f>ROUND(SUMIF(Anlagenbewegungsdaten!B:B,A3336,Anlagenbewegungsdaten!C:C),3)</f>
        <v>0</v>
      </c>
      <c r="K3336" s="320">
        <f>ROUND(SUMIF(Anlagenbewegungsdaten!$B:$B,$A3336,Anlagenbewegungsdaten!$D:$D),2)</f>
        <v>0</v>
      </c>
      <c r="L3336" s="321">
        <f t="shared" si="114"/>
        <v>0</v>
      </c>
      <c r="M3336" s="341" t="s">
        <v>4950</v>
      </c>
      <c r="N3336" s="341" t="s">
        <v>4963</v>
      </c>
      <c r="O3336" s="323">
        <f>ROUND(SUMIF(Anlagenbewegungsdaten_AV!B:B,A3336,Anlagenbewegungsdaten_AV!C:C),3)</f>
        <v>0</v>
      </c>
      <c r="P3336" s="320">
        <f>ROUND(SUMIF(Anlagenbewegungsdaten_AV!$B:$B,$A3336,Anlagenbewegungsdaten_AV!$D:$D),2)</f>
        <v>0</v>
      </c>
      <c r="Q3336" s="321">
        <f t="shared" si="115"/>
        <v>0</v>
      </c>
      <c r="S3336" s="324"/>
      <c r="T3336" s="317"/>
      <c r="U3336" s="325"/>
      <c r="V3336" s="325"/>
    </row>
    <row r="3337" spans="1:22" ht="15" customHeight="1" x14ac:dyDescent="0.25">
      <c r="A3337" s="129" t="s">
        <v>3927</v>
      </c>
      <c r="B3337" s="126" t="s">
        <v>2087</v>
      </c>
      <c r="C3337" s="127" t="s">
        <v>4026</v>
      </c>
      <c r="D3337" s="127" t="s">
        <v>1429</v>
      </c>
      <c r="E3337" s="127" t="s">
        <v>2462</v>
      </c>
      <c r="F3337" s="128">
        <v>8.09</v>
      </c>
      <c r="G3337" s="128">
        <v>8.2899999999999991</v>
      </c>
      <c r="H3337" s="128">
        <v>6.47</v>
      </c>
      <c r="I3337" s="311"/>
      <c r="J3337" s="319">
        <f>ROUND(SUMIF(Anlagenbewegungsdaten!B:B,A3337,Anlagenbewegungsdaten!C:C),3)</f>
        <v>0</v>
      </c>
      <c r="K3337" s="320">
        <f>ROUND(SUMIF(Anlagenbewegungsdaten!$B:$B,$A3337,Anlagenbewegungsdaten!$D:$D),2)</f>
        <v>0</v>
      </c>
      <c r="L3337" s="321">
        <f t="shared" si="114"/>
        <v>0</v>
      </c>
      <c r="M3337" s="341" t="s">
        <v>4950</v>
      </c>
      <c r="N3337" s="341" t="s">
        <v>4963</v>
      </c>
      <c r="O3337" s="323">
        <f>ROUND(SUMIF(Anlagenbewegungsdaten_AV!B:B,A3337,Anlagenbewegungsdaten_AV!C:C),3)</f>
        <v>0</v>
      </c>
      <c r="P3337" s="320">
        <f>ROUND(SUMIF(Anlagenbewegungsdaten_AV!$B:$B,$A3337,Anlagenbewegungsdaten_AV!$D:$D),2)</f>
        <v>0</v>
      </c>
      <c r="Q3337" s="321">
        <f t="shared" si="115"/>
        <v>0</v>
      </c>
      <c r="S3337" s="324"/>
      <c r="T3337" s="317"/>
      <c r="U3337" s="325"/>
      <c r="V3337" s="325"/>
    </row>
    <row r="3338" spans="1:22" ht="15" customHeight="1" x14ac:dyDescent="0.25">
      <c r="A3338" s="129" t="s">
        <v>3928</v>
      </c>
      <c r="B3338" s="126" t="s">
        <v>2087</v>
      </c>
      <c r="C3338" s="127" t="s">
        <v>4026</v>
      </c>
      <c r="D3338" s="127" t="s">
        <v>1431</v>
      </c>
      <c r="E3338" s="127" t="s">
        <v>2465</v>
      </c>
      <c r="F3338" s="128">
        <v>11.03</v>
      </c>
      <c r="G3338" s="128">
        <v>11.229999999999999</v>
      </c>
      <c r="H3338" s="128">
        <v>8.82</v>
      </c>
      <c r="I3338" s="311"/>
      <c r="J3338" s="319">
        <f>ROUND(SUMIF(Anlagenbewegungsdaten!B:B,A3338,Anlagenbewegungsdaten!C:C),3)</f>
        <v>0</v>
      </c>
      <c r="K3338" s="320">
        <f>ROUND(SUMIF(Anlagenbewegungsdaten!$B:$B,$A3338,Anlagenbewegungsdaten!$D:$D),2)</f>
        <v>0</v>
      </c>
      <c r="L3338" s="321">
        <f t="shared" ref="L3338:L3401" si="116">IF(ISBLANK(F3338),0,IF(OR($J3338&gt;=100,$J3338&lt;=-100),F3338-(K3338/J3338*100),IF(OR(J3338&gt;-100,J3338&lt;100),(J3338*F3338%)-K3338)))</f>
        <v>0</v>
      </c>
      <c r="M3338" s="341" t="s">
        <v>4950</v>
      </c>
      <c r="N3338" s="341" t="s">
        <v>4963</v>
      </c>
      <c r="O3338" s="323">
        <f>ROUND(SUMIF(Anlagenbewegungsdaten_AV!B:B,A3338,Anlagenbewegungsdaten_AV!C:C),3)</f>
        <v>0</v>
      </c>
      <c r="P3338" s="320">
        <f>ROUND(SUMIF(Anlagenbewegungsdaten_AV!$B:$B,$A3338,Anlagenbewegungsdaten_AV!$D:$D),2)</f>
        <v>0</v>
      </c>
      <c r="Q3338" s="321">
        <f t="shared" ref="Q3338:Q3401" si="117">IF(ISBLANK(H3338),0,IF(OR($O3338&gt;=100,$O3338&lt;=-100),H3338-(P3338/O3338*100),IF(OR(O3338&gt;-100,O3338&lt;100),(O3338*G3338%)-P3338)))</f>
        <v>0</v>
      </c>
      <c r="S3338" s="324"/>
      <c r="T3338" s="317"/>
      <c r="U3338" s="325"/>
      <c r="V3338" s="325"/>
    </row>
    <row r="3339" spans="1:22" ht="15" customHeight="1" x14ac:dyDescent="0.25">
      <c r="A3339" s="129" t="s">
        <v>3929</v>
      </c>
      <c r="B3339" s="126" t="s">
        <v>2087</v>
      </c>
      <c r="C3339" s="127" t="s">
        <v>4026</v>
      </c>
      <c r="D3339" s="127" t="s">
        <v>1433</v>
      </c>
      <c r="E3339" s="127" t="s">
        <v>2462</v>
      </c>
      <c r="F3339" s="128">
        <v>12.01</v>
      </c>
      <c r="G3339" s="128">
        <v>12.209999999999999</v>
      </c>
      <c r="H3339" s="128">
        <v>9.61</v>
      </c>
      <c r="I3339" s="311"/>
      <c r="J3339" s="319">
        <f>ROUND(SUMIF(Anlagenbewegungsdaten!B:B,A3339,Anlagenbewegungsdaten!C:C),3)</f>
        <v>0</v>
      </c>
      <c r="K3339" s="320">
        <f>ROUND(SUMIF(Anlagenbewegungsdaten!$B:$B,$A3339,Anlagenbewegungsdaten!$D:$D),2)</f>
        <v>0</v>
      </c>
      <c r="L3339" s="321">
        <f t="shared" si="116"/>
        <v>0</v>
      </c>
      <c r="M3339" s="341" t="s">
        <v>4950</v>
      </c>
      <c r="N3339" s="341" t="s">
        <v>4963</v>
      </c>
      <c r="O3339" s="323">
        <f>ROUND(SUMIF(Anlagenbewegungsdaten_AV!B:B,A3339,Anlagenbewegungsdaten_AV!C:C),3)</f>
        <v>0</v>
      </c>
      <c r="P3339" s="320">
        <f>ROUND(SUMIF(Anlagenbewegungsdaten_AV!$B:$B,$A3339,Anlagenbewegungsdaten_AV!$D:$D),2)</f>
        <v>0</v>
      </c>
      <c r="Q3339" s="321">
        <f t="shared" si="117"/>
        <v>0</v>
      </c>
      <c r="S3339" s="324"/>
      <c r="T3339" s="317"/>
      <c r="U3339" s="325"/>
      <c r="V3339" s="325"/>
    </row>
    <row r="3340" spans="1:22" ht="15" customHeight="1" x14ac:dyDescent="0.25">
      <c r="A3340" s="129" t="s">
        <v>3930</v>
      </c>
      <c r="B3340" s="126" t="s">
        <v>2087</v>
      </c>
      <c r="C3340" s="127" t="s">
        <v>4026</v>
      </c>
      <c r="D3340" s="127" t="s">
        <v>1435</v>
      </c>
      <c r="E3340" s="127" t="s">
        <v>2465</v>
      </c>
      <c r="F3340" s="128">
        <v>14.95</v>
      </c>
      <c r="G3340" s="128">
        <v>15.149999999999999</v>
      </c>
      <c r="H3340" s="128">
        <v>11.96</v>
      </c>
      <c r="I3340" s="311"/>
      <c r="J3340" s="319">
        <f>ROUND(SUMIF(Anlagenbewegungsdaten!B:B,A3340,Anlagenbewegungsdaten!C:C),3)</f>
        <v>0</v>
      </c>
      <c r="K3340" s="320">
        <f>ROUND(SUMIF(Anlagenbewegungsdaten!$B:$B,$A3340,Anlagenbewegungsdaten!$D:$D),2)</f>
        <v>0</v>
      </c>
      <c r="L3340" s="321">
        <f t="shared" si="116"/>
        <v>0</v>
      </c>
      <c r="M3340" s="341" t="s">
        <v>4950</v>
      </c>
      <c r="N3340" s="341" t="s">
        <v>4963</v>
      </c>
      <c r="O3340" s="323">
        <f>ROUND(SUMIF(Anlagenbewegungsdaten_AV!B:B,A3340,Anlagenbewegungsdaten_AV!C:C),3)</f>
        <v>0</v>
      </c>
      <c r="P3340" s="320">
        <f>ROUND(SUMIF(Anlagenbewegungsdaten_AV!$B:$B,$A3340,Anlagenbewegungsdaten_AV!$D:$D),2)</f>
        <v>0</v>
      </c>
      <c r="Q3340" s="321">
        <f t="shared" si="117"/>
        <v>0</v>
      </c>
      <c r="S3340" s="324"/>
      <c r="T3340" s="317"/>
      <c r="U3340" s="325"/>
      <c r="V3340" s="325"/>
    </row>
    <row r="3341" spans="1:22" ht="15" customHeight="1" x14ac:dyDescent="0.25">
      <c r="A3341" s="129" t="s">
        <v>3931</v>
      </c>
      <c r="B3341" s="126" t="s">
        <v>2087</v>
      </c>
      <c r="C3341" s="127" t="s">
        <v>4026</v>
      </c>
      <c r="D3341" s="127" t="s">
        <v>1437</v>
      </c>
      <c r="E3341" s="127" t="s">
        <v>2462</v>
      </c>
      <c r="F3341" s="128">
        <v>10.54</v>
      </c>
      <c r="G3341" s="128">
        <v>10.739999999999998</v>
      </c>
      <c r="H3341" s="128">
        <v>8.43</v>
      </c>
      <c r="I3341" s="311"/>
      <c r="J3341" s="319">
        <f>ROUND(SUMIF(Anlagenbewegungsdaten!B:B,A3341,Anlagenbewegungsdaten!C:C),3)</f>
        <v>0</v>
      </c>
      <c r="K3341" s="320">
        <f>ROUND(SUMIF(Anlagenbewegungsdaten!$B:$B,$A3341,Anlagenbewegungsdaten!$D:$D),2)</f>
        <v>0</v>
      </c>
      <c r="L3341" s="321">
        <f t="shared" si="116"/>
        <v>0</v>
      </c>
      <c r="M3341" s="341" t="s">
        <v>4950</v>
      </c>
      <c r="N3341" s="341" t="s">
        <v>4963</v>
      </c>
      <c r="O3341" s="323">
        <f>ROUND(SUMIF(Anlagenbewegungsdaten_AV!B:B,A3341,Anlagenbewegungsdaten_AV!C:C),3)</f>
        <v>0</v>
      </c>
      <c r="P3341" s="320">
        <f>ROUND(SUMIF(Anlagenbewegungsdaten_AV!$B:$B,$A3341,Anlagenbewegungsdaten_AV!$D:$D),2)</f>
        <v>0</v>
      </c>
      <c r="Q3341" s="321">
        <f t="shared" si="117"/>
        <v>0</v>
      </c>
      <c r="S3341" s="324"/>
      <c r="T3341" s="317"/>
      <c r="U3341" s="325"/>
      <c r="V3341" s="325"/>
    </row>
    <row r="3342" spans="1:22" ht="15" customHeight="1" x14ac:dyDescent="0.25">
      <c r="A3342" s="129" t="s">
        <v>3932</v>
      </c>
      <c r="B3342" s="126" t="s">
        <v>2087</v>
      </c>
      <c r="C3342" s="127" t="s">
        <v>4026</v>
      </c>
      <c r="D3342" s="127" t="s">
        <v>1439</v>
      </c>
      <c r="E3342" s="127" t="s">
        <v>2465</v>
      </c>
      <c r="F3342" s="128">
        <v>13.48</v>
      </c>
      <c r="G3342" s="128">
        <v>13.68</v>
      </c>
      <c r="H3342" s="128">
        <v>10.78</v>
      </c>
      <c r="I3342" s="311"/>
      <c r="J3342" s="319">
        <f>ROUND(SUMIF(Anlagenbewegungsdaten!B:B,A3342,Anlagenbewegungsdaten!C:C),3)</f>
        <v>0</v>
      </c>
      <c r="K3342" s="320">
        <f>ROUND(SUMIF(Anlagenbewegungsdaten!$B:$B,$A3342,Anlagenbewegungsdaten!$D:$D),2)</f>
        <v>0</v>
      </c>
      <c r="L3342" s="321">
        <f t="shared" si="116"/>
        <v>0</v>
      </c>
      <c r="M3342" s="341" t="s">
        <v>4950</v>
      </c>
      <c r="N3342" s="341" t="s">
        <v>4963</v>
      </c>
      <c r="O3342" s="323">
        <f>ROUND(SUMIF(Anlagenbewegungsdaten_AV!B:B,A3342,Anlagenbewegungsdaten_AV!C:C),3)</f>
        <v>0</v>
      </c>
      <c r="P3342" s="320">
        <f>ROUND(SUMIF(Anlagenbewegungsdaten_AV!$B:$B,$A3342,Anlagenbewegungsdaten_AV!$D:$D),2)</f>
        <v>0</v>
      </c>
      <c r="Q3342" s="321">
        <f t="shared" si="117"/>
        <v>0</v>
      </c>
      <c r="S3342" s="324"/>
      <c r="T3342" s="317"/>
      <c r="U3342" s="325"/>
      <c r="V3342" s="325"/>
    </row>
    <row r="3343" spans="1:22" ht="15" customHeight="1" x14ac:dyDescent="0.25">
      <c r="A3343" s="129" t="s">
        <v>3933</v>
      </c>
      <c r="B3343" s="126" t="s">
        <v>2087</v>
      </c>
      <c r="C3343" s="127" t="s">
        <v>4026</v>
      </c>
      <c r="D3343" s="127" t="s">
        <v>1441</v>
      </c>
      <c r="E3343" s="127" t="s">
        <v>2462</v>
      </c>
      <c r="F3343" s="128">
        <v>10.050000000000001</v>
      </c>
      <c r="G3343" s="128">
        <v>10.25</v>
      </c>
      <c r="H3343" s="128">
        <v>8.0399999999999991</v>
      </c>
      <c r="I3343" s="311"/>
      <c r="J3343" s="319">
        <f>ROUND(SUMIF(Anlagenbewegungsdaten!B:B,A3343,Anlagenbewegungsdaten!C:C),3)</f>
        <v>0</v>
      </c>
      <c r="K3343" s="320">
        <f>ROUND(SUMIF(Anlagenbewegungsdaten!$B:$B,$A3343,Anlagenbewegungsdaten!$D:$D),2)</f>
        <v>0</v>
      </c>
      <c r="L3343" s="321">
        <f t="shared" si="116"/>
        <v>0</v>
      </c>
      <c r="M3343" s="341" t="s">
        <v>4950</v>
      </c>
      <c r="N3343" s="341" t="s">
        <v>4963</v>
      </c>
      <c r="O3343" s="323">
        <f>ROUND(SUMIF(Anlagenbewegungsdaten_AV!B:B,A3343,Anlagenbewegungsdaten_AV!C:C),3)</f>
        <v>0</v>
      </c>
      <c r="P3343" s="320">
        <f>ROUND(SUMIF(Anlagenbewegungsdaten_AV!$B:$B,$A3343,Anlagenbewegungsdaten_AV!$D:$D),2)</f>
        <v>0</v>
      </c>
      <c r="Q3343" s="321">
        <f t="shared" si="117"/>
        <v>0</v>
      </c>
      <c r="S3343" s="324"/>
      <c r="T3343" s="317"/>
      <c r="U3343" s="325"/>
      <c r="V3343" s="325"/>
    </row>
    <row r="3344" spans="1:22" ht="15" customHeight="1" x14ac:dyDescent="0.25">
      <c r="A3344" s="129" t="s">
        <v>3934</v>
      </c>
      <c r="B3344" s="126" t="s">
        <v>2087</v>
      </c>
      <c r="C3344" s="127" t="s">
        <v>4026</v>
      </c>
      <c r="D3344" s="127" t="s">
        <v>1443</v>
      </c>
      <c r="E3344" s="127" t="s">
        <v>2465</v>
      </c>
      <c r="F3344" s="128">
        <v>12.99</v>
      </c>
      <c r="G3344" s="128">
        <v>13.19</v>
      </c>
      <c r="H3344" s="128">
        <v>10.39</v>
      </c>
      <c r="I3344" s="311"/>
      <c r="J3344" s="319">
        <f>ROUND(SUMIF(Anlagenbewegungsdaten!B:B,A3344,Anlagenbewegungsdaten!C:C),3)</f>
        <v>0</v>
      </c>
      <c r="K3344" s="320">
        <f>ROUND(SUMIF(Anlagenbewegungsdaten!$B:$B,$A3344,Anlagenbewegungsdaten!$D:$D),2)</f>
        <v>0</v>
      </c>
      <c r="L3344" s="321">
        <f t="shared" si="116"/>
        <v>0</v>
      </c>
      <c r="M3344" s="341" t="s">
        <v>4950</v>
      </c>
      <c r="N3344" s="341" t="s">
        <v>4963</v>
      </c>
      <c r="O3344" s="323">
        <f>ROUND(SUMIF(Anlagenbewegungsdaten_AV!B:B,A3344,Anlagenbewegungsdaten_AV!C:C),3)</f>
        <v>0</v>
      </c>
      <c r="P3344" s="320">
        <f>ROUND(SUMIF(Anlagenbewegungsdaten_AV!$B:$B,$A3344,Anlagenbewegungsdaten_AV!$D:$D),2)</f>
        <v>0</v>
      </c>
      <c r="Q3344" s="321">
        <f t="shared" si="117"/>
        <v>0</v>
      </c>
      <c r="S3344" s="324"/>
      <c r="T3344" s="317"/>
      <c r="U3344" s="325"/>
      <c r="V3344" s="325"/>
    </row>
    <row r="3345" spans="1:22" ht="15" customHeight="1" x14ac:dyDescent="0.25">
      <c r="A3345" s="129" t="s">
        <v>3935</v>
      </c>
      <c r="B3345" s="126" t="s">
        <v>2087</v>
      </c>
      <c r="C3345" s="127" t="s">
        <v>4026</v>
      </c>
      <c r="D3345" s="127" t="s">
        <v>1445</v>
      </c>
      <c r="E3345" s="127" t="s">
        <v>2462</v>
      </c>
      <c r="F3345" s="128">
        <v>13.969999999999999</v>
      </c>
      <c r="G3345" s="128">
        <v>14.169999999999998</v>
      </c>
      <c r="H3345" s="128">
        <v>11.18</v>
      </c>
      <c r="I3345" s="311"/>
      <c r="J3345" s="319">
        <f>ROUND(SUMIF(Anlagenbewegungsdaten!B:B,A3345,Anlagenbewegungsdaten!C:C),3)</f>
        <v>0</v>
      </c>
      <c r="K3345" s="320">
        <f>ROUND(SUMIF(Anlagenbewegungsdaten!$B:$B,$A3345,Anlagenbewegungsdaten!$D:$D),2)</f>
        <v>0</v>
      </c>
      <c r="L3345" s="321">
        <f t="shared" si="116"/>
        <v>0</v>
      </c>
      <c r="M3345" s="341" t="s">
        <v>4950</v>
      </c>
      <c r="N3345" s="341" t="s">
        <v>4963</v>
      </c>
      <c r="O3345" s="323">
        <f>ROUND(SUMIF(Anlagenbewegungsdaten_AV!B:B,A3345,Anlagenbewegungsdaten_AV!C:C),3)</f>
        <v>0</v>
      </c>
      <c r="P3345" s="320">
        <f>ROUND(SUMIF(Anlagenbewegungsdaten_AV!$B:$B,$A3345,Anlagenbewegungsdaten_AV!$D:$D),2)</f>
        <v>0</v>
      </c>
      <c r="Q3345" s="321">
        <f t="shared" si="117"/>
        <v>0</v>
      </c>
      <c r="S3345" s="324"/>
      <c r="T3345" s="317"/>
      <c r="U3345" s="325"/>
      <c r="V3345" s="325"/>
    </row>
    <row r="3346" spans="1:22" ht="15" customHeight="1" x14ac:dyDescent="0.25">
      <c r="A3346" s="129" t="s">
        <v>3936</v>
      </c>
      <c r="B3346" s="126" t="s">
        <v>2087</v>
      </c>
      <c r="C3346" s="127" t="s">
        <v>4026</v>
      </c>
      <c r="D3346" s="127" t="s">
        <v>1447</v>
      </c>
      <c r="E3346" s="127" t="s">
        <v>2465</v>
      </c>
      <c r="F3346" s="128">
        <v>16.91</v>
      </c>
      <c r="G3346" s="128">
        <v>17.11</v>
      </c>
      <c r="H3346" s="128">
        <v>13.53</v>
      </c>
      <c r="I3346" s="311"/>
      <c r="J3346" s="319">
        <f>ROUND(SUMIF(Anlagenbewegungsdaten!B:B,A3346,Anlagenbewegungsdaten!C:C),3)</f>
        <v>0</v>
      </c>
      <c r="K3346" s="320">
        <f>ROUND(SUMIF(Anlagenbewegungsdaten!$B:$B,$A3346,Anlagenbewegungsdaten!$D:$D),2)</f>
        <v>0</v>
      </c>
      <c r="L3346" s="321">
        <f t="shared" si="116"/>
        <v>0</v>
      </c>
      <c r="M3346" s="341" t="s">
        <v>4950</v>
      </c>
      <c r="N3346" s="341" t="s">
        <v>4963</v>
      </c>
      <c r="O3346" s="323">
        <f>ROUND(SUMIF(Anlagenbewegungsdaten_AV!B:B,A3346,Anlagenbewegungsdaten_AV!C:C),3)</f>
        <v>0</v>
      </c>
      <c r="P3346" s="320">
        <f>ROUND(SUMIF(Anlagenbewegungsdaten_AV!$B:$B,$A3346,Anlagenbewegungsdaten_AV!$D:$D),2)</f>
        <v>0</v>
      </c>
      <c r="Q3346" s="321">
        <f t="shared" si="117"/>
        <v>0</v>
      </c>
      <c r="S3346" s="324"/>
      <c r="T3346" s="317"/>
      <c r="U3346" s="325"/>
      <c r="V3346" s="325"/>
    </row>
    <row r="3347" spans="1:22" ht="15" customHeight="1" x14ac:dyDescent="0.25">
      <c r="A3347" s="129" t="s">
        <v>3937</v>
      </c>
      <c r="B3347" s="126" t="s">
        <v>2087</v>
      </c>
      <c r="C3347" s="127" t="s">
        <v>4026</v>
      </c>
      <c r="D3347" s="127" t="s">
        <v>1449</v>
      </c>
      <c r="E3347" s="127" t="s">
        <v>2462</v>
      </c>
      <c r="F3347" s="128">
        <v>12.5</v>
      </c>
      <c r="G3347" s="128">
        <v>12.7</v>
      </c>
      <c r="H3347" s="128">
        <v>10</v>
      </c>
      <c r="I3347" s="311"/>
      <c r="J3347" s="319">
        <f>ROUND(SUMIF(Anlagenbewegungsdaten!B:B,A3347,Anlagenbewegungsdaten!C:C),3)</f>
        <v>0</v>
      </c>
      <c r="K3347" s="320">
        <f>ROUND(SUMIF(Anlagenbewegungsdaten!$B:$B,$A3347,Anlagenbewegungsdaten!$D:$D),2)</f>
        <v>0</v>
      </c>
      <c r="L3347" s="321">
        <f t="shared" si="116"/>
        <v>0</v>
      </c>
      <c r="M3347" s="341" t="s">
        <v>4950</v>
      </c>
      <c r="N3347" s="341" t="s">
        <v>4963</v>
      </c>
      <c r="O3347" s="323">
        <f>ROUND(SUMIF(Anlagenbewegungsdaten_AV!B:B,A3347,Anlagenbewegungsdaten_AV!C:C),3)</f>
        <v>0</v>
      </c>
      <c r="P3347" s="320">
        <f>ROUND(SUMIF(Anlagenbewegungsdaten_AV!$B:$B,$A3347,Anlagenbewegungsdaten_AV!$D:$D),2)</f>
        <v>0</v>
      </c>
      <c r="Q3347" s="321">
        <f t="shared" si="117"/>
        <v>0</v>
      </c>
      <c r="S3347" s="324"/>
      <c r="T3347" s="317"/>
      <c r="U3347" s="325"/>
      <c r="V3347" s="325"/>
    </row>
    <row r="3348" spans="1:22" ht="15" customHeight="1" x14ac:dyDescent="0.25">
      <c r="A3348" s="129" t="s">
        <v>3938</v>
      </c>
      <c r="B3348" s="126" t="s">
        <v>2087</v>
      </c>
      <c r="C3348" s="127" t="s">
        <v>4026</v>
      </c>
      <c r="D3348" s="127" t="s">
        <v>1451</v>
      </c>
      <c r="E3348" s="127" t="s">
        <v>2465</v>
      </c>
      <c r="F3348" s="128">
        <v>15.440000000000001</v>
      </c>
      <c r="G3348" s="128">
        <v>15.64</v>
      </c>
      <c r="H3348" s="128">
        <v>12.35</v>
      </c>
      <c r="I3348" s="311"/>
      <c r="J3348" s="319">
        <f>ROUND(SUMIF(Anlagenbewegungsdaten!B:B,A3348,Anlagenbewegungsdaten!C:C),3)</f>
        <v>0</v>
      </c>
      <c r="K3348" s="320">
        <f>ROUND(SUMIF(Anlagenbewegungsdaten!$B:$B,$A3348,Anlagenbewegungsdaten!$D:$D),2)</f>
        <v>0</v>
      </c>
      <c r="L3348" s="321">
        <f t="shared" si="116"/>
        <v>0</v>
      </c>
      <c r="M3348" s="341" t="s">
        <v>4950</v>
      </c>
      <c r="N3348" s="341" t="s">
        <v>4963</v>
      </c>
      <c r="O3348" s="323">
        <f>ROUND(SUMIF(Anlagenbewegungsdaten_AV!B:B,A3348,Anlagenbewegungsdaten_AV!C:C),3)</f>
        <v>0</v>
      </c>
      <c r="P3348" s="320">
        <f>ROUND(SUMIF(Anlagenbewegungsdaten_AV!$B:$B,$A3348,Anlagenbewegungsdaten_AV!$D:$D),2)</f>
        <v>0</v>
      </c>
      <c r="Q3348" s="321">
        <f t="shared" si="117"/>
        <v>0</v>
      </c>
      <c r="S3348" s="324"/>
      <c r="T3348" s="317"/>
      <c r="U3348" s="325"/>
      <c r="V3348" s="325"/>
    </row>
    <row r="3349" spans="1:22" ht="15" customHeight="1" x14ac:dyDescent="0.25">
      <c r="A3349" s="129" t="s">
        <v>3939</v>
      </c>
      <c r="B3349" s="126" t="s">
        <v>2087</v>
      </c>
      <c r="C3349" s="127" t="s">
        <v>4026</v>
      </c>
      <c r="D3349" s="127" t="s">
        <v>1453</v>
      </c>
      <c r="E3349" s="127" t="s">
        <v>2462</v>
      </c>
      <c r="F3349" s="128">
        <v>9.07</v>
      </c>
      <c r="G3349" s="128">
        <v>9.27</v>
      </c>
      <c r="H3349" s="128">
        <v>7.26</v>
      </c>
      <c r="I3349" s="311"/>
      <c r="J3349" s="319">
        <f>ROUND(SUMIF(Anlagenbewegungsdaten!B:B,A3349,Anlagenbewegungsdaten!C:C),3)</f>
        <v>0</v>
      </c>
      <c r="K3349" s="320">
        <f>ROUND(SUMIF(Anlagenbewegungsdaten!$B:$B,$A3349,Anlagenbewegungsdaten!$D:$D),2)</f>
        <v>0</v>
      </c>
      <c r="L3349" s="321">
        <f t="shared" si="116"/>
        <v>0</v>
      </c>
      <c r="M3349" s="341" t="s">
        <v>4950</v>
      </c>
      <c r="N3349" s="341" t="s">
        <v>4963</v>
      </c>
      <c r="O3349" s="323">
        <f>ROUND(SUMIF(Anlagenbewegungsdaten_AV!B:B,A3349,Anlagenbewegungsdaten_AV!C:C),3)</f>
        <v>0</v>
      </c>
      <c r="P3349" s="320">
        <f>ROUND(SUMIF(Anlagenbewegungsdaten_AV!$B:$B,$A3349,Anlagenbewegungsdaten_AV!$D:$D),2)</f>
        <v>0</v>
      </c>
      <c r="Q3349" s="321">
        <f t="shared" si="117"/>
        <v>0</v>
      </c>
      <c r="S3349" s="324"/>
      <c r="T3349" s="317"/>
      <c r="U3349" s="325"/>
      <c r="V3349" s="325"/>
    </row>
    <row r="3350" spans="1:22" ht="15" customHeight="1" x14ac:dyDescent="0.25">
      <c r="A3350" s="129" t="s">
        <v>3940</v>
      </c>
      <c r="B3350" s="126" t="s">
        <v>2087</v>
      </c>
      <c r="C3350" s="127" t="s">
        <v>4026</v>
      </c>
      <c r="D3350" s="127" t="s">
        <v>1455</v>
      </c>
      <c r="E3350" s="127" t="s">
        <v>2465</v>
      </c>
      <c r="F3350" s="128">
        <v>12.01</v>
      </c>
      <c r="G3350" s="128">
        <v>12.209999999999999</v>
      </c>
      <c r="H3350" s="128">
        <v>9.61</v>
      </c>
      <c r="I3350" s="311"/>
      <c r="J3350" s="319">
        <f>ROUND(SUMIF(Anlagenbewegungsdaten!B:B,A3350,Anlagenbewegungsdaten!C:C),3)</f>
        <v>0</v>
      </c>
      <c r="K3350" s="320">
        <f>ROUND(SUMIF(Anlagenbewegungsdaten!$B:$B,$A3350,Anlagenbewegungsdaten!$D:$D),2)</f>
        <v>0</v>
      </c>
      <c r="L3350" s="321">
        <f t="shared" si="116"/>
        <v>0</v>
      </c>
      <c r="M3350" s="341" t="s">
        <v>4950</v>
      </c>
      <c r="N3350" s="341" t="s">
        <v>4963</v>
      </c>
      <c r="O3350" s="323">
        <f>ROUND(SUMIF(Anlagenbewegungsdaten_AV!B:B,A3350,Anlagenbewegungsdaten_AV!C:C),3)</f>
        <v>0</v>
      </c>
      <c r="P3350" s="320">
        <f>ROUND(SUMIF(Anlagenbewegungsdaten_AV!$B:$B,$A3350,Anlagenbewegungsdaten_AV!$D:$D),2)</f>
        <v>0</v>
      </c>
      <c r="Q3350" s="321">
        <f t="shared" si="117"/>
        <v>0</v>
      </c>
      <c r="S3350" s="324"/>
      <c r="T3350" s="317"/>
      <c r="U3350" s="325"/>
      <c r="V3350" s="325"/>
    </row>
    <row r="3351" spans="1:22" ht="15" customHeight="1" x14ac:dyDescent="0.25">
      <c r="A3351" s="129" t="s">
        <v>3941</v>
      </c>
      <c r="B3351" s="126" t="s">
        <v>2087</v>
      </c>
      <c r="C3351" s="127" t="s">
        <v>4026</v>
      </c>
      <c r="D3351" s="127" t="s">
        <v>1457</v>
      </c>
      <c r="E3351" s="127" t="s">
        <v>2462</v>
      </c>
      <c r="F3351" s="128">
        <v>12.99</v>
      </c>
      <c r="G3351" s="128">
        <v>13.19</v>
      </c>
      <c r="H3351" s="128">
        <v>10.39</v>
      </c>
      <c r="I3351" s="311"/>
      <c r="J3351" s="319">
        <f>ROUND(SUMIF(Anlagenbewegungsdaten!B:B,A3351,Anlagenbewegungsdaten!C:C),3)</f>
        <v>0</v>
      </c>
      <c r="K3351" s="320">
        <f>ROUND(SUMIF(Anlagenbewegungsdaten!$B:$B,$A3351,Anlagenbewegungsdaten!$D:$D),2)</f>
        <v>0</v>
      </c>
      <c r="L3351" s="321">
        <f t="shared" si="116"/>
        <v>0</v>
      </c>
      <c r="M3351" s="341" t="s">
        <v>4950</v>
      </c>
      <c r="N3351" s="341" t="s">
        <v>4963</v>
      </c>
      <c r="O3351" s="323">
        <f>ROUND(SUMIF(Anlagenbewegungsdaten_AV!B:B,A3351,Anlagenbewegungsdaten_AV!C:C),3)</f>
        <v>0</v>
      </c>
      <c r="P3351" s="320">
        <f>ROUND(SUMIF(Anlagenbewegungsdaten_AV!$B:$B,$A3351,Anlagenbewegungsdaten_AV!$D:$D),2)</f>
        <v>0</v>
      </c>
      <c r="Q3351" s="321">
        <f t="shared" si="117"/>
        <v>0</v>
      </c>
      <c r="S3351" s="324"/>
      <c r="T3351" s="317"/>
      <c r="U3351" s="325"/>
      <c r="V3351" s="325"/>
    </row>
    <row r="3352" spans="1:22" ht="15" customHeight="1" x14ac:dyDescent="0.25">
      <c r="A3352" s="129" t="s">
        <v>3942</v>
      </c>
      <c r="B3352" s="126" t="s">
        <v>2087</v>
      </c>
      <c r="C3352" s="127" t="s">
        <v>4026</v>
      </c>
      <c r="D3352" s="127" t="s">
        <v>1459</v>
      </c>
      <c r="E3352" s="127" t="s">
        <v>2465</v>
      </c>
      <c r="F3352" s="128">
        <v>15.93</v>
      </c>
      <c r="G3352" s="128">
        <v>16.13</v>
      </c>
      <c r="H3352" s="128">
        <v>12.74</v>
      </c>
      <c r="I3352" s="311"/>
      <c r="J3352" s="319">
        <f>ROUND(SUMIF(Anlagenbewegungsdaten!B:B,A3352,Anlagenbewegungsdaten!C:C),3)</f>
        <v>0</v>
      </c>
      <c r="K3352" s="320">
        <f>ROUND(SUMIF(Anlagenbewegungsdaten!$B:$B,$A3352,Anlagenbewegungsdaten!$D:$D),2)</f>
        <v>0</v>
      </c>
      <c r="L3352" s="321">
        <f t="shared" si="116"/>
        <v>0</v>
      </c>
      <c r="M3352" s="341" t="s">
        <v>4950</v>
      </c>
      <c r="N3352" s="341" t="s">
        <v>4963</v>
      </c>
      <c r="O3352" s="323">
        <f>ROUND(SUMIF(Anlagenbewegungsdaten_AV!B:B,A3352,Anlagenbewegungsdaten_AV!C:C),3)</f>
        <v>0</v>
      </c>
      <c r="P3352" s="320">
        <f>ROUND(SUMIF(Anlagenbewegungsdaten_AV!$B:$B,$A3352,Anlagenbewegungsdaten_AV!$D:$D),2)</f>
        <v>0</v>
      </c>
      <c r="Q3352" s="321">
        <f t="shared" si="117"/>
        <v>0</v>
      </c>
      <c r="S3352" s="324"/>
      <c r="T3352" s="317"/>
      <c r="U3352" s="325"/>
      <c r="V3352" s="325"/>
    </row>
    <row r="3353" spans="1:22" ht="15" customHeight="1" x14ac:dyDescent="0.25">
      <c r="A3353" s="129" t="s">
        <v>3943</v>
      </c>
      <c r="B3353" s="126" t="s">
        <v>2087</v>
      </c>
      <c r="C3353" s="127" t="s">
        <v>4026</v>
      </c>
      <c r="D3353" s="127" t="s">
        <v>1461</v>
      </c>
      <c r="E3353" s="127" t="s">
        <v>2462</v>
      </c>
      <c r="F3353" s="128">
        <v>11.52</v>
      </c>
      <c r="G3353" s="128">
        <v>11.719999999999999</v>
      </c>
      <c r="H3353" s="128">
        <v>9.2200000000000006</v>
      </c>
      <c r="I3353" s="311"/>
      <c r="J3353" s="319">
        <f>ROUND(SUMIF(Anlagenbewegungsdaten!B:B,A3353,Anlagenbewegungsdaten!C:C),3)</f>
        <v>0</v>
      </c>
      <c r="K3353" s="320">
        <f>ROUND(SUMIF(Anlagenbewegungsdaten!$B:$B,$A3353,Anlagenbewegungsdaten!$D:$D),2)</f>
        <v>0</v>
      </c>
      <c r="L3353" s="321">
        <f t="shared" si="116"/>
        <v>0</v>
      </c>
      <c r="M3353" s="341" t="s">
        <v>4950</v>
      </c>
      <c r="N3353" s="341" t="s">
        <v>4963</v>
      </c>
      <c r="O3353" s="323">
        <f>ROUND(SUMIF(Anlagenbewegungsdaten_AV!B:B,A3353,Anlagenbewegungsdaten_AV!C:C),3)</f>
        <v>0</v>
      </c>
      <c r="P3353" s="320">
        <f>ROUND(SUMIF(Anlagenbewegungsdaten_AV!$B:$B,$A3353,Anlagenbewegungsdaten_AV!$D:$D),2)</f>
        <v>0</v>
      </c>
      <c r="Q3353" s="321">
        <f t="shared" si="117"/>
        <v>0</v>
      </c>
      <c r="S3353" s="324"/>
      <c r="T3353" s="317"/>
      <c r="U3353" s="325"/>
      <c r="V3353" s="325"/>
    </row>
    <row r="3354" spans="1:22" ht="15" customHeight="1" x14ac:dyDescent="0.25">
      <c r="A3354" s="129" t="s">
        <v>3944</v>
      </c>
      <c r="B3354" s="126" t="s">
        <v>2087</v>
      </c>
      <c r="C3354" s="127" t="s">
        <v>4026</v>
      </c>
      <c r="D3354" s="127" t="s">
        <v>1463</v>
      </c>
      <c r="E3354" s="127" t="s">
        <v>2465</v>
      </c>
      <c r="F3354" s="128">
        <v>14.46</v>
      </c>
      <c r="G3354" s="128">
        <v>14.66</v>
      </c>
      <c r="H3354" s="128">
        <v>11.57</v>
      </c>
      <c r="I3354" s="311"/>
      <c r="J3354" s="319">
        <f>ROUND(SUMIF(Anlagenbewegungsdaten!B:B,A3354,Anlagenbewegungsdaten!C:C),3)</f>
        <v>0</v>
      </c>
      <c r="K3354" s="320">
        <f>ROUND(SUMIF(Anlagenbewegungsdaten!$B:$B,$A3354,Anlagenbewegungsdaten!$D:$D),2)</f>
        <v>0</v>
      </c>
      <c r="L3354" s="321">
        <f t="shared" si="116"/>
        <v>0</v>
      </c>
      <c r="M3354" s="341" t="s">
        <v>4950</v>
      </c>
      <c r="N3354" s="341" t="s">
        <v>4963</v>
      </c>
      <c r="O3354" s="323">
        <f>ROUND(SUMIF(Anlagenbewegungsdaten_AV!B:B,A3354,Anlagenbewegungsdaten_AV!C:C),3)</f>
        <v>0</v>
      </c>
      <c r="P3354" s="320">
        <f>ROUND(SUMIF(Anlagenbewegungsdaten_AV!$B:$B,$A3354,Anlagenbewegungsdaten_AV!$D:$D),2)</f>
        <v>0</v>
      </c>
      <c r="Q3354" s="321">
        <f t="shared" si="117"/>
        <v>0</v>
      </c>
      <c r="S3354" s="324"/>
      <c r="T3354" s="317"/>
      <c r="U3354" s="325"/>
      <c r="V3354" s="325"/>
    </row>
    <row r="3355" spans="1:22" ht="15" customHeight="1" x14ac:dyDescent="0.25">
      <c r="A3355" s="129" t="s">
        <v>3945</v>
      </c>
      <c r="B3355" s="126" t="s">
        <v>2087</v>
      </c>
      <c r="C3355" s="127" t="s">
        <v>4026</v>
      </c>
      <c r="D3355" s="127" t="s">
        <v>1465</v>
      </c>
      <c r="E3355" s="127" t="s">
        <v>2462</v>
      </c>
      <c r="F3355" s="128">
        <v>10.050000000000001</v>
      </c>
      <c r="G3355" s="128">
        <v>10.25</v>
      </c>
      <c r="H3355" s="128">
        <v>8.0399999999999991</v>
      </c>
      <c r="I3355" s="311"/>
      <c r="J3355" s="319">
        <f>ROUND(SUMIF(Anlagenbewegungsdaten!B:B,A3355,Anlagenbewegungsdaten!C:C),3)</f>
        <v>0</v>
      </c>
      <c r="K3355" s="320">
        <f>ROUND(SUMIF(Anlagenbewegungsdaten!$B:$B,$A3355,Anlagenbewegungsdaten!$D:$D),2)</f>
        <v>0</v>
      </c>
      <c r="L3355" s="321">
        <f t="shared" si="116"/>
        <v>0</v>
      </c>
      <c r="M3355" s="341" t="s">
        <v>4950</v>
      </c>
      <c r="N3355" s="341" t="s">
        <v>4963</v>
      </c>
      <c r="O3355" s="323">
        <f>ROUND(SUMIF(Anlagenbewegungsdaten_AV!B:B,A3355,Anlagenbewegungsdaten_AV!C:C),3)</f>
        <v>0</v>
      </c>
      <c r="P3355" s="320">
        <f>ROUND(SUMIF(Anlagenbewegungsdaten_AV!$B:$B,$A3355,Anlagenbewegungsdaten_AV!$D:$D),2)</f>
        <v>0</v>
      </c>
      <c r="Q3355" s="321">
        <f t="shared" si="117"/>
        <v>0</v>
      </c>
      <c r="S3355" s="324"/>
      <c r="T3355" s="317"/>
      <c r="U3355" s="325"/>
      <c r="V3355" s="325"/>
    </row>
    <row r="3356" spans="1:22" ht="15" customHeight="1" x14ac:dyDescent="0.25">
      <c r="A3356" s="129" t="s">
        <v>3946</v>
      </c>
      <c r="B3356" s="126" t="s">
        <v>2087</v>
      </c>
      <c r="C3356" s="127" t="s">
        <v>4026</v>
      </c>
      <c r="D3356" s="127" t="s">
        <v>1467</v>
      </c>
      <c r="E3356" s="127" t="s">
        <v>2465</v>
      </c>
      <c r="F3356" s="128">
        <v>12.99</v>
      </c>
      <c r="G3356" s="128">
        <v>13.19</v>
      </c>
      <c r="H3356" s="128">
        <v>10.39</v>
      </c>
      <c r="I3356" s="311"/>
      <c r="J3356" s="319">
        <f>ROUND(SUMIF(Anlagenbewegungsdaten!B:B,A3356,Anlagenbewegungsdaten!C:C),3)</f>
        <v>0</v>
      </c>
      <c r="K3356" s="320">
        <f>ROUND(SUMIF(Anlagenbewegungsdaten!$B:$B,$A3356,Anlagenbewegungsdaten!$D:$D),2)</f>
        <v>0</v>
      </c>
      <c r="L3356" s="321">
        <f t="shared" si="116"/>
        <v>0</v>
      </c>
      <c r="M3356" s="341" t="s">
        <v>4950</v>
      </c>
      <c r="N3356" s="341" t="s">
        <v>4963</v>
      </c>
      <c r="O3356" s="323">
        <f>ROUND(SUMIF(Anlagenbewegungsdaten_AV!B:B,A3356,Anlagenbewegungsdaten_AV!C:C),3)</f>
        <v>0</v>
      </c>
      <c r="P3356" s="320">
        <f>ROUND(SUMIF(Anlagenbewegungsdaten_AV!$B:$B,$A3356,Anlagenbewegungsdaten_AV!$D:$D),2)</f>
        <v>0</v>
      </c>
      <c r="Q3356" s="321">
        <f t="shared" si="117"/>
        <v>0</v>
      </c>
      <c r="S3356" s="324"/>
      <c r="T3356" s="317"/>
      <c r="U3356" s="325"/>
      <c r="V3356" s="325"/>
    </row>
    <row r="3357" spans="1:22" ht="15" customHeight="1" x14ac:dyDescent="0.25">
      <c r="A3357" s="129" t="s">
        <v>3947</v>
      </c>
      <c r="B3357" s="126" t="s">
        <v>2087</v>
      </c>
      <c r="C3357" s="127" t="s">
        <v>4026</v>
      </c>
      <c r="D3357" s="127" t="s">
        <v>1469</v>
      </c>
      <c r="E3357" s="127" t="s">
        <v>2462</v>
      </c>
      <c r="F3357" s="128">
        <v>13.969999999999999</v>
      </c>
      <c r="G3357" s="128">
        <v>14.169999999999998</v>
      </c>
      <c r="H3357" s="128">
        <v>11.18</v>
      </c>
      <c r="I3357" s="311"/>
      <c r="J3357" s="319">
        <f>ROUND(SUMIF(Anlagenbewegungsdaten!B:B,A3357,Anlagenbewegungsdaten!C:C),3)</f>
        <v>0</v>
      </c>
      <c r="K3357" s="320">
        <f>ROUND(SUMIF(Anlagenbewegungsdaten!$B:$B,$A3357,Anlagenbewegungsdaten!$D:$D),2)</f>
        <v>0</v>
      </c>
      <c r="L3357" s="321">
        <f t="shared" si="116"/>
        <v>0</v>
      </c>
      <c r="M3357" s="341" t="s">
        <v>4950</v>
      </c>
      <c r="N3357" s="341" t="s">
        <v>4963</v>
      </c>
      <c r="O3357" s="323">
        <f>ROUND(SUMIF(Anlagenbewegungsdaten_AV!B:B,A3357,Anlagenbewegungsdaten_AV!C:C),3)</f>
        <v>0</v>
      </c>
      <c r="P3357" s="320">
        <f>ROUND(SUMIF(Anlagenbewegungsdaten_AV!$B:$B,$A3357,Anlagenbewegungsdaten_AV!$D:$D),2)</f>
        <v>0</v>
      </c>
      <c r="Q3357" s="321">
        <f t="shared" si="117"/>
        <v>0</v>
      </c>
      <c r="S3357" s="324"/>
      <c r="T3357" s="317"/>
      <c r="U3357" s="325"/>
      <c r="V3357" s="325"/>
    </row>
    <row r="3358" spans="1:22" ht="15" customHeight="1" x14ac:dyDescent="0.25">
      <c r="A3358" s="129" t="s">
        <v>3948</v>
      </c>
      <c r="B3358" s="126" t="s">
        <v>2087</v>
      </c>
      <c r="C3358" s="127" t="s">
        <v>4026</v>
      </c>
      <c r="D3358" s="127" t="s">
        <v>1471</v>
      </c>
      <c r="E3358" s="127" t="s">
        <v>2465</v>
      </c>
      <c r="F3358" s="128">
        <v>16.91</v>
      </c>
      <c r="G3358" s="128">
        <v>17.11</v>
      </c>
      <c r="H3358" s="128">
        <v>13.53</v>
      </c>
      <c r="I3358" s="311"/>
      <c r="J3358" s="319">
        <f>ROUND(SUMIF(Anlagenbewegungsdaten!B:B,A3358,Anlagenbewegungsdaten!C:C),3)</f>
        <v>0</v>
      </c>
      <c r="K3358" s="320">
        <f>ROUND(SUMIF(Anlagenbewegungsdaten!$B:$B,$A3358,Anlagenbewegungsdaten!$D:$D),2)</f>
        <v>0</v>
      </c>
      <c r="L3358" s="321">
        <f t="shared" si="116"/>
        <v>0</v>
      </c>
      <c r="M3358" s="341" t="s">
        <v>4950</v>
      </c>
      <c r="N3358" s="341" t="s">
        <v>4963</v>
      </c>
      <c r="O3358" s="323">
        <f>ROUND(SUMIF(Anlagenbewegungsdaten_AV!B:B,A3358,Anlagenbewegungsdaten_AV!C:C),3)</f>
        <v>0</v>
      </c>
      <c r="P3358" s="320">
        <f>ROUND(SUMIF(Anlagenbewegungsdaten_AV!$B:$B,$A3358,Anlagenbewegungsdaten_AV!$D:$D),2)</f>
        <v>0</v>
      </c>
      <c r="Q3358" s="321">
        <f t="shared" si="117"/>
        <v>0</v>
      </c>
      <c r="S3358" s="324"/>
      <c r="T3358" s="317"/>
      <c r="U3358" s="325"/>
      <c r="V3358" s="325"/>
    </row>
    <row r="3359" spans="1:22" ht="15" customHeight="1" x14ac:dyDescent="0.25">
      <c r="A3359" s="129" t="s">
        <v>3949</v>
      </c>
      <c r="B3359" s="126" t="s">
        <v>2087</v>
      </c>
      <c r="C3359" s="127" t="s">
        <v>4026</v>
      </c>
      <c r="D3359" s="127" t="s">
        <v>1473</v>
      </c>
      <c r="E3359" s="127" t="s">
        <v>2462</v>
      </c>
      <c r="F3359" s="128">
        <v>12.5</v>
      </c>
      <c r="G3359" s="128">
        <v>12.7</v>
      </c>
      <c r="H3359" s="128">
        <v>10</v>
      </c>
      <c r="I3359" s="311"/>
      <c r="J3359" s="319">
        <f>ROUND(SUMIF(Anlagenbewegungsdaten!B:B,A3359,Anlagenbewegungsdaten!C:C),3)</f>
        <v>0</v>
      </c>
      <c r="K3359" s="320">
        <f>ROUND(SUMIF(Anlagenbewegungsdaten!$B:$B,$A3359,Anlagenbewegungsdaten!$D:$D),2)</f>
        <v>0</v>
      </c>
      <c r="L3359" s="321">
        <f t="shared" si="116"/>
        <v>0</v>
      </c>
      <c r="M3359" s="341" t="s">
        <v>4950</v>
      </c>
      <c r="N3359" s="341" t="s">
        <v>4963</v>
      </c>
      <c r="O3359" s="323">
        <f>ROUND(SUMIF(Anlagenbewegungsdaten_AV!B:B,A3359,Anlagenbewegungsdaten_AV!C:C),3)</f>
        <v>0</v>
      </c>
      <c r="P3359" s="320">
        <f>ROUND(SUMIF(Anlagenbewegungsdaten_AV!$B:$B,$A3359,Anlagenbewegungsdaten_AV!$D:$D),2)</f>
        <v>0</v>
      </c>
      <c r="Q3359" s="321">
        <f t="shared" si="117"/>
        <v>0</v>
      </c>
      <c r="S3359" s="324"/>
      <c r="T3359" s="317"/>
      <c r="U3359" s="325"/>
      <c r="V3359" s="325"/>
    </row>
    <row r="3360" spans="1:22" ht="15" customHeight="1" x14ac:dyDescent="0.25">
      <c r="A3360" s="129" t="s">
        <v>3950</v>
      </c>
      <c r="B3360" s="126" t="s">
        <v>2087</v>
      </c>
      <c r="C3360" s="127" t="s">
        <v>4026</v>
      </c>
      <c r="D3360" s="127" t="s">
        <v>1475</v>
      </c>
      <c r="E3360" s="127" t="s">
        <v>2465</v>
      </c>
      <c r="F3360" s="128">
        <v>15.440000000000001</v>
      </c>
      <c r="G3360" s="128">
        <v>15.64</v>
      </c>
      <c r="H3360" s="128">
        <v>12.35</v>
      </c>
      <c r="I3360" s="311"/>
      <c r="J3360" s="319">
        <f>ROUND(SUMIF(Anlagenbewegungsdaten!B:B,A3360,Anlagenbewegungsdaten!C:C),3)</f>
        <v>0</v>
      </c>
      <c r="K3360" s="320">
        <f>ROUND(SUMIF(Anlagenbewegungsdaten!$B:$B,$A3360,Anlagenbewegungsdaten!$D:$D),2)</f>
        <v>0</v>
      </c>
      <c r="L3360" s="321">
        <f t="shared" si="116"/>
        <v>0</v>
      </c>
      <c r="M3360" s="341" t="s">
        <v>4950</v>
      </c>
      <c r="N3360" s="341" t="s">
        <v>4963</v>
      </c>
      <c r="O3360" s="323">
        <f>ROUND(SUMIF(Anlagenbewegungsdaten_AV!B:B,A3360,Anlagenbewegungsdaten_AV!C:C),3)</f>
        <v>0</v>
      </c>
      <c r="P3360" s="320">
        <f>ROUND(SUMIF(Anlagenbewegungsdaten_AV!$B:$B,$A3360,Anlagenbewegungsdaten_AV!$D:$D),2)</f>
        <v>0</v>
      </c>
      <c r="Q3360" s="321">
        <f t="shared" si="117"/>
        <v>0</v>
      </c>
      <c r="S3360" s="324"/>
      <c r="T3360" s="317"/>
      <c r="U3360" s="325"/>
      <c r="V3360" s="325"/>
    </row>
    <row r="3361" spans="1:22" ht="15" customHeight="1" x14ac:dyDescent="0.25">
      <c r="A3361" s="129" t="s">
        <v>3951</v>
      </c>
      <c r="B3361" s="126" t="s">
        <v>2087</v>
      </c>
      <c r="C3361" s="127" t="s">
        <v>4026</v>
      </c>
      <c r="D3361" s="127" t="s">
        <v>1477</v>
      </c>
      <c r="E3361" s="127" t="s">
        <v>2465</v>
      </c>
      <c r="F3361" s="128">
        <v>10.57</v>
      </c>
      <c r="G3361" s="128">
        <v>10.77</v>
      </c>
      <c r="H3361" s="128">
        <v>8.4600000000000009</v>
      </c>
      <c r="I3361" s="311"/>
      <c r="J3361" s="319">
        <f>ROUND(SUMIF(Anlagenbewegungsdaten!B:B,A3361,Anlagenbewegungsdaten!C:C),3)</f>
        <v>0</v>
      </c>
      <c r="K3361" s="320">
        <f>ROUND(SUMIF(Anlagenbewegungsdaten!$B:$B,$A3361,Anlagenbewegungsdaten!$D:$D),2)</f>
        <v>0</v>
      </c>
      <c r="L3361" s="321">
        <f t="shared" si="116"/>
        <v>0</v>
      </c>
      <c r="M3361" s="341" t="s">
        <v>4950</v>
      </c>
      <c r="N3361" s="341" t="s">
        <v>4963</v>
      </c>
      <c r="O3361" s="323">
        <f>ROUND(SUMIF(Anlagenbewegungsdaten_AV!B:B,A3361,Anlagenbewegungsdaten_AV!C:C),3)</f>
        <v>0</v>
      </c>
      <c r="P3361" s="320">
        <f>ROUND(SUMIF(Anlagenbewegungsdaten_AV!$B:$B,$A3361,Anlagenbewegungsdaten_AV!$D:$D),2)</f>
        <v>0</v>
      </c>
      <c r="Q3361" s="321">
        <f t="shared" si="117"/>
        <v>0</v>
      </c>
      <c r="S3361" s="324"/>
      <c r="T3361" s="317"/>
      <c r="U3361" s="325"/>
      <c r="V3361" s="325"/>
    </row>
    <row r="3362" spans="1:22" ht="15" customHeight="1" x14ac:dyDescent="0.25">
      <c r="A3362" s="129" t="s">
        <v>4508</v>
      </c>
      <c r="B3362" s="126" t="s">
        <v>2087</v>
      </c>
      <c r="C3362" s="127" t="s">
        <v>4028</v>
      </c>
      <c r="D3362" s="127" t="s">
        <v>1211</v>
      </c>
      <c r="E3362" s="127" t="s">
        <v>2462</v>
      </c>
      <c r="F3362" s="128">
        <v>11.32</v>
      </c>
      <c r="G3362" s="128">
        <v>11.52</v>
      </c>
      <c r="H3362" s="128">
        <v>9.06</v>
      </c>
      <c r="I3362" s="311"/>
      <c r="J3362" s="319">
        <f>ROUND(SUMIF(Anlagenbewegungsdaten!B:B,A3362,Anlagenbewegungsdaten!C:C),3)</f>
        <v>0</v>
      </c>
      <c r="K3362" s="320">
        <f>ROUND(SUMIF(Anlagenbewegungsdaten!$B:$B,$A3362,Anlagenbewegungsdaten!$D:$D),2)</f>
        <v>0</v>
      </c>
      <c r="L3362" s="321">
        <f t="shared" si="116"/>
        <v>0</v>
      </c>
      <c r="M3362" s="341" t="s">
        <v>4950</v>
      </c>
      <c r="N3362" s="341" t="s">
        <v>4963</v>
      </c>
      <c r="O3362" s="323">
        <f>ROUND(SUMIF(Anlagenbewegungsdaten_AV!B:B,A3362,Anlagenbewegungsdaten_AV!C:C),3)</f>
        <v>0</v>
      </c>
      <c r="P3362" s="320">
        <f>ROUND(SUMIF(Anlagenbewegungsdaten_AV!$B:$B,$A3362,Anlagenbewegungsdaten_AV!$D:$D),2)</f>
        <v>0</v>
      </c>
      <c r="Q3362" s="321">
        <f t="shared" si="117"/>
        <v>0</v>
      </c>
      <c r="S3362" s="324"/>
      <c r="T3362" s="317"/>
      <c r="U3362" s="325"/>
      <c r="V3362" s="325"/>
    </row>
    <row r="3363" spans="1:22" ht="15" customHeight="1" x14ac:dyDescent="0.25">
      <c r="A3363" s="129" t="s">
        <v>4509</v>
      </c>
      <c r="B3363" s="126" t="s">
        <v>2087</v>
      </c>
      <c r="C3363" s="127" t="s">
        <v>4028</v>
      </c>
      <c r="D3363" s="127" t="s">
        <v>1213</v>
      </c>
      <c r="E3363" s="127" t="s">
        <v>2465</v>
      </c>
      <c r="F3363" s="128">
        <v>14.23</v>
      </c>
      <c r="G3363" s="128">
        <v>14.43</v>
      </c>
      <c r="H3363" s="128">
        <v>11.38</v>
      </c>
      <c r="I3363" s="311"/>
      <c r="J3363" s="319">
        <f>ROUND(SUMIF(Anlagenbewegungsdaten!B:B,A3363,Anlagenbewegungsdaten!C:C),3)</f>
        <v>0</v>
      </c>
      <c r="K3363" s="320">
        <f>ROUND(SUMIF(Anlagenbewegungsdaten!$B:$B,$A3363,Anlagenbewegungsdaten!$D:$D),2)</f>
        <v>0</v>
      </c>
      <c r="L3363" s="321">
        <f t="shared" si="116"/>
        <v>0</v>
      </c>
      <c r="M3363" s="341" t="s">
        <v>4950</v>
      </c>
      <c r="N3363" s="341" t="s">
        <v>4963</v>
      </c>
      <c r="O3363" s="323">
        <f>ROUND(SUMIF(Anlagenbewegungsdaten_AV!B:B,A3363,Anlagenbewegungsdaten_AV!C:C),3)</f>
        <v>0</v>
      </c>
      <c r="P3363" s="320">
        <f>ROUND(SUMIF(Anlagenbewegungsdaten_AV!$B:$B,$A3363,Anlagenbewegungsdaten_AV!$D:$D),2)</f>
        <v>0</v>
      </c>
      <c r="Q3363" s="321">
        <f t="shared" si="117"/>
        <v>0</v>
      </c>
      <c r="S3363" s="324"/>
      <c r="T3363" s="317"/>
      <c r="U3363" s="325"/>
      <c r="V3363" s="325"/>
    </row>
    <row r="3364" spans="1:22" ht="15" customHeight="1" x14ac:dyDescent="0.25">
      <c r="A3364" s="129" t="s">
        <v>4510</v>
      </c>
      <c r="B3364" s="126" t="s">
        <v>2087</v>
      </c>
      <c r="C3364" s="127" t="s">
        <v>4028</v>
      </c>
      <c r="D3364" s="127" t="s">
        <v>1219</v>
      </c>
      <c r="E3364" s="127" t="s">
        <v>2462</v>
      </c>
      <c r="F3364" s="128">
        <v>17.14</v>
      </c>
      <c r="G3364" s="128">
        <v>17.34</v>
      </c>
      <c r="H3364" s="128">
        <v>13.71</v>
      </c>
      <c r="I3364" s="311"/>
      <c r="J3364" s="319">
        <f>ROUND(SUMIF(Anlagenbewegungsdaten!B:B,A3364,Anlagenbewegungsdaten!C:C),3)</f>
        <v>0</v>
      </c>
      <c r="K3364" s="320">
        <f>ROUND(SUMIF(Anlagenbewegungsdaten!$B:$B,$A3364,Anlagenbewegungsdaten!$D:$D),2)</f>
        <v>0</v>
      </c>
      <c r="L3364" s="321">
        <f t="shared" si="116"/>
        <v>0</v>
      </c>
      <c r="M3364" s="341" t="s">
        <v>4950</v>
      </c>
      <c r="N3364" s="341" t="s">
        <v>4963</v>
      </c>
      <c r="O3364" s="323">
        <f>ROUND(SUMIF(Anlagenbewegungsdaten_AV!B:B,A3364,Anlagenbewegungsdaten_AV!C:C),3)</f>
        <v>0</v>
      </c>
      <c r="P3364" s="320">
        <f>ROUND(SUMIF(Anlagenbewegungsdaten_AV!$B:$B,$A3364,Anlagenbewegungsdaten_AV!$D:$D),2)</f>
        <v>0</v>
      </c>
      <c r="Q3364" s="321">
        <f t="shared" si="117"/>
        <v>0</v>
      </c>
      <c r="S3364" s="324"/>
      <c r="T3364" s="317"/>
      <c r="U3364" s="325"/>
      <c r="V3364" s="325"/>
    </row>
    <row r="3365" spans="1:22" ht="15" customHeight="1" x14ac:dyDescent="0.25">
      <c r="A3365" s="129" t="s">
        <v>4511</v>
      </c>
      <c r="B3365" s="126" t="s">
        <v>2087</v>
      </c>
      <c r="C3365" s="127" t="s">
        <v>4028</v>
      </c>
      <c r="D3365" s="127" t="s">
        <v>1221</v>
      </c>
      <c r="E3365" s="127" t="s">
        <v>2465</v>
      </c>
      <c r="F3365" s="128">
        <v>20.05</v>
      </c>
      <c r="G3365" s="128">
        <v>20.25</v>
      </c>
      <c r="H3365" s="128">
        <v>16.04</v>
      </c>
      <c r="I3365" s="311"/>
      <c r="J3365" s="319">
        <f>ROUND(SUMIF(Anlagenbewegungsdaten!B:B,A3365,Anlagenbewegungsdaten!C:C),3)</f>
        <v>0</v>
      </c>
      <c r="K3365" s="320">
        <f>ROUND(SUMIF(Anlagenbewegungsdaten!$B:$B,$A3365,Anlagenbewegungsdaten!$D:$D),2)</f>
        <v>0</v>
      </c>
      <c r="L3365" s="321">
        <f t="shared" si="116"/>
        <v>0</v>
      </c>
      <c r="M3365" s="341" t="s">
        <v>4950</v>
      </c>
      <c r="N3365" s="341" t="s">
        <v>4963</v>
      </c>
      <c r="O3365" s="323">
        <f>ROUND(SUMIF(Anlagenbewegungsdaten_AV!B:B,A3365,Anlagenbewegungsdaten_AV!C:C),3)</f>
        <v>0</v>
      </c>
      <c r="P3365" s="320">
        <f>ROUND(SUMIF(Anlagenbewegungsdaten_AV!$B:$B,$A3365,Anlagenbewegungsdaten_AV!$D:$D),2)</f>
        <v>0</v>
      </c>
      <c r="Q3365" s="321">
        <f t="shared" si="117"/>
        <v>0</v>
      </c>
      <c r="S3365" s="324"/>
      <c r="T3365" s="317"/>
      <c r="U3365" s="325"/>
      <c r="V3365" s="325"/>
    </row>
    <row r="3366" spans="1:22" ht="15" customHeight="1" x14ac:dyDescent="0.25">
      <c r="A3366" s="129" t="s">
        <v>4512</v>
      </c>
      <c r="B3366" s="126" t="s">
        <v>2087</v>
      </c>
      <c r="C3366" s="127" t="s">
        <v>4028</v>
      </c>
      <c r="D3366" s="127" t="s">
        <v>874</v>
      </c>
      <c r="E3366" s="127" t="s">
        <v>2462</v>
      </c>
      <c r="F3366" s="128">
        <v>13.26</v>
      </c>
      <c r="G3366" s="128">
        <v>13.459999999999999</v>
      </c>
      <c r="H3366" s="128">
        <v>10.61</v>
      </c>
      <c r="I3366" s="311"/>
      <c r="J3366" s="319">
        <f>ROUND(SUMIF(Anlagenbewegungsdaten!B:B,A3366,Anlagenbewegungsdaten!C:C),3)</f>
        <v>0</v>
      </c>
      <c r="K3366" s="320">
        <f>ROUND(SUMIF(Anlagenbewegungsdaten!$B:$B,$A3366,Anlagenbewegungsdaten!$D:$D),2)</f>
        <v>0</v>
      </c>
      <c r="L3366" s="321">
        <f t="shared" si="116"/>
        <v>0</v>
      </c>
      <c r="M3366" s="341" t="s">
        <v>4950</v>
      </c>
      <c r="N3366" s="341" t="s">
        <v>4963</v>
      </c>
      <c r="O3366" s="323">
        <f>ROUND(SUMIF(Anlagenbewegungsdaten_AV!B:B,A3366,Anlagenbewegungsdaten_AV!C:C),3)</f>
        <v>0</v>
      </c>
      <c r="P3366" s="320">
        <f>ROUND(SUMIF(Anlagenbewegungsdaten_AV!$B:$B,$A3366,Anlagenbewegungsdaten_AV!$D:$D),2)</f>
        <v>0</v>
      </c>
      <c r="Q3366" s="321">
        <f t="shared" si="117"/>
        <v>0</v>
      </c>
      <c r="S3366" s="324"/>
      <c r="T3366" s="317"/>
      <c r="U3366" s="325"/>
      <c r="V3366" s="325"/>
    </row>
    <row r="3367" spans="1:22" ht="15" customHeight="1" x14ac:dyDescent="0.25">
      <c r="A3367" s="129" t="s">
        <v>4513</v>
      </c>
      <c r="B3367" s="126" t="s">
        <v>2087</v>
      </c>
      <c r="C3367" s="127" t="s">
        <v>4028</v>
      </c>
      <c r="D3367" s="127" t="s">
        <v>876</v>
      </c>
      <c r="E3367" s="127" t="s">
        <v>2465</v>
      </c>
      <c r="F3367" s="128">
        <v>16.170000000000002</v>
      </c>
      <c r="G3367" s="128">
        <v>16.37</v>
      </c>
      <c r="H3367" s="128">
        <v>12.94</v>
      </c>
      <c r="I3367" s="311"/>
      <c r="J3367" s="319">
        <f>ROUND(SUMIF(Anlagenbewegungsdaten!B:B,A3367,Anlagenbewegungsdaten!C:C),3)</f>
        <v>0</v>
      </c>
      <c r="K3367" s="320">
        <f>ROUND(SUMIF(Anlagenbewegungsdaten!$B:$B,$A3367,Anlagenbewegungsdaten!$D:$D),2)</f>
        <v>0</v>
      </c>
      <c r="L3367" s="321">
        <f t="shared" si="116"/>
        <v>0</v>
      </c>
      <c r="M3367" s="341" t="s">
        <v>4950</v>
      </c>
      <c r="N3367" s="341" t="s">
        <v>4963</v>
      </c>
      <c r="O3367" s="323">
        <f>ROUND(SUMIF(Anlagenbewegungsdaten_AV!B:B,A3367,Anlagenbewegungsdaten_AV!C:C),3)</f>
        <v>0</v>
      </c>
      <c r="P3367" s="320">
        <f>ROUND(SUMIF(Anlagenbewegungsdaten_AV!$B:$B,$A3367,Anlagenbewegungsdaten_AV!$D:$D),2)</f>
        <v>0</v>
      </c>
      <c r="Q3367" s="321">
        <f t="shared" si="117"/>
        <v>0</v>
      </c>
      <c r="S3367" s="324"/>
      <c r="T3367" s="317"/>
      <c r="U3367" s="325"/>
      <c r="V3367" s="325"/>
    </row>
    <row r="3368" spans="1:22" ht="15" customHeight="1" x14ac:dyDescent="0.25">
      <c r="A3368" s="129" t="s">
        <v>4514</v>
      </c>
      <c r="B3368" s="126" t="s">
        <v>2087</v>
      </c>
      <c r="C3368" s="127" t="s">
        <v>4028</v>
      </c>
      <c r="D3368" s="127" t="s">
        <v>882</v>
      </c>
      <c r="E3368" s="127" t="s">
        <v>2462</v>
      </c>
      <c r="F3368" s="128">
        <v>19.079999999999998</v>
      </c>
      <c r="G3368" s="128">
        <v>19.279999999999998</v>
      </c>
      <c r="H3368" s="128">
        <v>15.26</v>
      </c>
      <c r="I3368" s="311"/>
      <c r="J3368" s="319">
        <f>ROUND(SUMIF(Anlagenbewegungsdaten!B:B,A3368,Anlagenbewegungsdaten!C:C),3)</f>
        <v>0</v>
      </c>
      <c r="K3368" s="320">
        <f>ROUND(SUMIF(Anlagenbewegungsdaten!$B:$B,$A3368,Anlagenbewegungsdaten!$D:$D),2)</f>
        <v>0</v>
      </c>
      <c r="L3368" s="321">
        <f t="shared" si="116"/>
        <v>0</v>
      </c>
      <c r="M3368" s="341" t="s">
        <v>4950</v>
      </c>
      <c r="N3368" s="341" t="s">
        <v>4963</v>
      </c>
      <c r="O3368" s="323">
        <f>ROUND(SUMIF(Anlagenbewegungsdaten_AV!B:B,A3368,Anlagenbewegungsdaten_AV!C:C),3)</f>
        <v>0</v>
      </c>
      <c r="P3368" s="320">
        <f>ROUND(SUMIF(Anlagenbewegungsdaten_AV!$B:$B,$A3368,Anlagenbewegungsdaten_AV!$D:$D),2)</f>
        <v>0</v>
      </c>
      <c r="Q3368" s="321">
        <f t="shared" si="117"/>
        <v>0</v>
      </c>
      <c r="S3368" s="324"/>
      <c r="T3368" s="317"/>
      <c r="U3368" s="325"/>
      <c r="V3368" s="325"/>
    </row>
    <row r="3369" spans="1:22" ht="15" customHeight="1" x14ac:dyDescent="0.25">
      <c r="A3369" s="129" t="s">
        <v>4515</v>
      </c>
      <c r="B3369" s="126" t="s">
        <v>2087</v>
      </c>
      <c r="C3369" s="127" t="s">
        <v>4028</v>
      </c>
      <c r="D3369" s="127" t="s">
        <v>884</v>
      </c>
      <c r="E3369" s="127" t="s">
        <v>2465</v>
      </c>
      <c r="F3369" s="128">
        <v>21.990000000000002</v>
      </c>
      <c r="G3369" s="128">
        <v>22.19</v>
      </c>
      <c r="H3369" s="128">
        <v>17.59</v>
      </c>
      <c r="I3369" s="311"/>
      <c r="J3369" s="319">
        <f>ROUND(SUMIF(Anlagenbewegungsdaten!B:B,A3369,Anlagenbewegungsdaten!C:C),3)</f>
        <v>0</v>
      </c>
      <c r="K3369" s="320">
        <f>ROUND(SUMIF(Anlagenbewegungsdaten!$B:$B,$A3369,Anlagenbewegungsdaten!$D:$D),2)</f>
        <v>0</v>
      </c>
      <c r="L3369" s="321">
        <f t="shared" si="116"/>
        <v>0</v>
      </c>
      <c r="M3369" s="341" t="s">
        <v>4950</v>
      </c>
      <c r="N3369" s="341" t="s">
        <v>4963</v>
      </c>
      <c r="O3369" s="323">
        <f>ROUND(SUMIF(Anlagenbewegungsdaten_AV!B:B,A3369,Anlagenbewegungsdaten_AV!C:C),3)</f>
        <v>0</v>
      </c>
      <c r="P3369" s="320">
        <f>ROUND(SUMIF(Anlagenbewegungsdaten_AV!$B:$B,$A3369,Anlagenbewegungsdaten_AV!$D:$D),2)</f>
        <v>0</v>
      </c>
      <c r="Q3369" s="321">
        <f t="shared" si="117"/>
        <v>0</v>
      </c>
      <c r="S3369" s="324"/>
      <c r="T3369" s="317"/>
      <c r="U3369" s="325"/>
      <c r="V3369" s="325"/>
    </row>
    <row r="3370" spans="1:22" ht="15" customHeight="1" x14ac:dyDescent="0.25">
      <c r="A3370" s="129" t="s">
        <v>4516</v>
      </c>
      <c r="B3370" s="126" t="s">
        <v>2087</v>
      </c>
      <c r="C3370" s="127" t="s">
        <v>4028</v>
      </c>
      <c r="D3370" s="127" t="s">
        <v>922</v>
      </c>
      <c r="E3370" s="127" t="s">
        <v>2462</v>
      </c>
      <c r="F3370" s="128">
        <v>8.91</v>
      </c>
      <c r="G3370" s="128">
        <v>9.11</v>
      </c>
      <c r="H3370" s="128">
        <v>7.13</v>
      </c>
      <c r="I3370" s="311"/>
      <c r="J3370" s="319">
        <f>ROUND(SUMIF(Anlagenbewegungsdaten!B:B,A3370,Anlagenbewegungsdaten!C:C),3)</f>
        <v>0</v>
      </c>
      <c r="K3370" s="320">
        <f>ROUND(SUMIF(Anlagenbewegungsdaten!$B:$B,$A3370,Anlagenbewegungsdaten!$D:$D),2)</f>
        <v>0</v>
      </c>
      <c r="L3370" s="321">
        <f t="shared" si="116"/>
        <v>0</v>
      </c>
      <c r="M3370" s="341" t="s">
        <v>4950</v>
      </c>
      <c r="N3370" s="341" t="s">
        <v>4963</v>
      </c>
      <c r="O3370" s="323">
        <f>ROUND(SUMIF(Anlagenbewegungsdaten_AV!B:B,A3370,Anlagenbewegungsdaten_AV!C:C),3)</f>
        <v>0</v>
      </c>
      <c r="P3370" s="320">
        <f>ROUND(SUMIF(Anlagenbewegungsdaten_AV!$B:$B,$A3370,Anlagenbewegungsdaten_AV!$D:$D),2)</f>
        <v>0</v>
      </c>
      <c r="Q3370" s="321">
        <f t="shared" si="117"/>
        <v>0</v>
      </c>
      <c r="S3370" s="324"/>
      <c r="T3370" s="317"/>
      <c r="U3370" s="325"/>
      <c r="V3370" s="325"/>
    </row>
    <row r="3371" spans="1:22" ht="15" customHeight="1" x14ac:dyDescent="0.25">
      <c r="A3371" s="129" t="s">
        <v>4517</v>
      </c>
      <c r="B3371" s="126" t="s">
        <v>2087</v>
      </c>
      <c r="C3371" s="127" t="s">
        <v>4028</v>
      </c>
      <c r="D3371" s="127" t="s">
        <v>924</v>
      </c>
      <c r="E3371" s="127" t="s">
        <v>2465</v>
      </c>
      <c r="F3371" s="128">
        <v>11.82</v>
      </c>
      <c r="G3371" s="128">
        <v>12.02</v>
      </c>
      <c r="H3371" s="128">
        <v>9.4600000000000009</v>
      </c>
      <c r="I3371" s="311"/>
      <c r="J3371" s="319">
        <f>ROUND(SUMIF(Anlagenbewegungsdaten!B:B,A3371,Anlagenbewegungsdaten!C:C),3)</f>
        <v>0</v>
      </c>
      <c r="K3371" s="320">
        <f>ROUND(SUMIF(Anlagenbewegungsdaten!$B:$B,$A3371,Anlagenbewegungsdaten!$D:$D),2)</f>
        <v>0</v>
      </c>
      <c r="L3371" s="321">
        <f t="shared" si="116"/>
        <v>0</v>
      </c>
      <c r="M3371" s="341" t="s">
        <v>4950</v>
      </c>
      <c r="N3371" s="341" t="s">
        <v>4963</v>
      </c>
      <c r="O3371" s="323">
        <f>ROUND(SUMIF(Anlagenbewegungsdaten_AV!B:B,A3371,Anlagenbewegungsdaten_AV!C:C),3)</f>
        <v>0</v>
      </c>
      <c r="P3371" s="320">
        <f>ROUND(SUMIF(Anlagenbewegungsdaten_AV!$B:$B,$A3371,Anlagenbewegungsdaten_AV!$D:$D),2)</f>
        <v>0</v>
      </c>
      <c r="Q3371" s="321">
        <f t="shared" si="117"/>
        <v>0</v>
      </c>
      <c r="S3371" s="324"/>
      <c r="T3371" s="317"/>
      <c r="U3371" s="325"/>
      <c r="V3371" s="325"/>
    </row>
    <row r="3372" spans="1:22" ht="15" customHeight="1" x14ac:dyDescent="0.25">
      <c r="A3372" s="129" t="s">
        <v>4518</v>
      </c>
      <c r="B3372" s="126" t="s">
        <v>2087</v>
      </c>
      <c r="C3372" s="127" t="s">
        <v>4028</v>
      </c>
      <c r="D3372" s="127" t="s">
        <v>930</v>
      </c>
      <c r="E3372" s="127" t="s">
        <v>2462</v>
      </c>
      <c r="F3372" s="128">
        <v>14.73</v>
      </c>
      <c r="G3372" s="128">
        <v>14.93</v>
      </c>
      <c r="H3372" s="128">
        <v>11.78</v>
      </c>
      <c r="I3372" s="311"/>
      <c r="J3372" s="319">
        <f>ROUND(SUMIF(Anlagenbewegungsdaten!B:B,A3372,Anlagenbewegungsdaten!C:C),3)</f>
        <v>0</v>
      </c>
      <c r="K3372" s="320">
        <f>ROUND(SUMIF(Anlagenbewegungsdaten!$B:$B,$A3372,Anlagenbewegungsdaten!$D:$D),2)</f>
        <v>0</v>
      </c>
      <c r="L3372" s="321">
        <f t="shared" si="116"/>
        <v>0</v>
      </c>
      <c r="M3372" s="341" t="s">
        <v>4950</v>
      </c>
      <c r="N3372" s="341" t="s">
        <v>4963</v>
      </c>
      <c r="O3372" s="323">
        <f>ROUND(SUMIF(Anlagenbewegungsdaten_AV!B:B,A3372,Anlagenbewegungsdaten_AV!C:C),3)</f>
        <v>0</v>
      </c>
      <c r="P3372" s="320">
        <f>ROUND(SUMIF(Anlagenbewegungsdaten_AV!$B:$B,$A3372,Anlagenbewegungsdaten_AV!$D:$D),2)</f>
        <v>0</v>
      </c>
      <c r="Q3372" s="321">
        <f t="shared" si="117"/>
        <v>0</v>
      </c>
      <c r="S3372" s="324"/>
      <c r="T3372" s="317"/>
      <c r="U3372" s="325"/>
      <c r="V3372" s="325"/>
    </row>
    <row r="3373" spans="1:22" ht="15" customHeight="1" x14ac:dyDescent="0.25">
      <c r="A3373" s="129" t="s">
        <v>4519</v>
      </c>
      <c r="B3373" s="126" t="s">
        <v>2087</v>
      </c>
      <c r="C3373" s="127" t="s">
        <v>4028</v>
      </c>
      <c r="D3373" s="127" t="s">
        <v>932</v>
      </c>
      <c r="E3373" s="127" t="s">
        <v>2465</v>
      </c>
      <c r="F3373" s="128">
        <v>17.64</v>
      </c>
      <c r="G3373" s="128">
        <v>17.84</v>
      </c>
      <c r="H3373" s="128">
        <v>14.11</v>
      </c>
      <c r="I3373" s="311"/>
      <c r="J3373" s="319">
        <f>ROUND(SUMIF(Anlagenbewegungsdaten!B:B,A3373,Anlagenbewegungsdaten!C:C),3)</f>
        <v>0</v>
      </c>
      <c r="K3373" s="320">
        <f>ROUND(SUMIF(Anlagenbewegungsdaten!$B:$B,$A3373,Anlagenbewegungsdaten!$D:$D),2)</f>
        <v>0</v>
      </c>
      <c r="L3373" s="321">
        <f t="shared" si="116"/>
        <v>0</v>
      </c>
      <c r="M3373" s="341" t="s">
        <v>4950</v>
      </c>
      <c r="N3373" s="341" t="s">
        <v>4963</v>
      </c>
      <c r="O3373" s="323">
        <f>ROUND(SUMIF(Anlagenbewegungsdaten_AV!B:B,A3373,Anlagenbewegungsdaten_AV!C:C),3)</f>
        <v>0</v>
      </c>
      <c r="P3373" s="320">
        <f>ROUND(SUMIF(Anlagenbewegungsdaten_AV!$B:$B,$A3373,Anlagenbewegungsdaten_AV!$D:$D),2)</f>
        <v>0</v>
      </c>
      <c r="Q3373" s="321">
        <f t="shared" si="117"/>
        <v>0</v>
      </c>
      <c r="S3373" s="324"/>
      <c r="T3373" s="317"/>
      <c r="U3373" s="325"/>
      <c r="V3373" s="325"/>
    </row>
    <row r="3374" spans="1:22" ht="15" customHeight="1" x14ac:dyDescent="0.25">
      <c r="A3374" s="129" t="s">
        <v>4520</v>
      </c>
      <c r="B3374" s="126" t="s">
        <v>2087</v>
      </c>
      <c r="C3374" s="127" t="s">
        <v>4028</v>
      </c>
      <c r="D3374" s="127" t="s">
        <v>1381</v>
      </c>
      <c r="E3374" s="127" t="s">
        <v>2462</v>
      </c>
      <c r="F3374" s="128">
        <v>10.85</v>
      </c>
      <c r="G3374" s="128">
        <v>11.049999999999999</v>
      </c>
      <c r="H3374" s="128">
        <v>8.68</v>
      </c>
      <c r="I3374" s="311"/>
      <c r="J3374" s="319">
        <f>ROUND(SUMIF(Anlagenbewegungsdaten!B:B,A3374,Anlagenbewegungsdaten!C:C),3)</f>
        <v>0</v>
      </c>
      <c r="K3374" s="320">
        <f>ROUND(SUMIF(Anlagenbewegungsdaten!$B:$B,$A3374,Anlagenbewegungsdaten!$D:$D),2)</f>
        <v>0</v>
      </c>
      <c r="L3374" s="321">
        <f t="shared" si="116"/>
        <v>0</v>
      </c>
      <c r="M3374" s="341" t="s">
        <v>4950</v>
      </c>
      <c r="N3374" s="341" t="s">
        <v>4963</v>
      </c>
      <c r="O3374" s="323">
        <f>ROUND(SUMIF(Anlagenbewegungsdaten_AV!B:B,A3374,Anlagenbewegungsdaten_AV!C:C),3)</f>
        <v>0</v>
      </c>
      <c r="P3374" s="320">
        <f>ROUND(SUMIF(Anlagenbewegungsdaten_AV!$B:$B,$A3374,Anlagenbewegungsdaten_AV!$D:$D),2)</f>
        <v>0</v>
      </c>
      <c r="Q3374" s="321">
        <f t="shared" si="117"/>
        <v>0</v>
      </c>
      <c r="S3374" s="324"/>
      <c r="T3374" s="317"/>
      <c r="U3374" s="325"/>
      <c r="V3374" s="325"/>
    </row>
    <row r="3375" spans="1:22" ht="15" customHeight="1" x14ac:dyDescent="0.25">
      <c r="A3375" s="129" t="s">
        <v>4521</v>
      </c>
      <c r="B3375" s="126" t="s">
        <v>2087</v>
      </c>
      <c r="C3375" s="127" t="s">
        <v>4028</v>
      </c>
      <c r="D3375" s="127" t="s">
        <v>1383</v>
      </c>
      <c r="E3375" s="127" t="s">
        <v>2465</v>
      </c>
      <c r="F3375" s="128">
        <v>13.76</v>
      </c>
      <c r="G3375" s="128">
        <v>13.959999999999999</v>
      </c>
      <c r="H3375" s="128">
        <v>11.01</v>
      </c>
      <c r="I3375" s="311"/>
      <c r="J3375" s="319">
        <f>ROUND(SUMIF(Anlagenbewegungsdaten!B:B,A3375,Anlagenbewegungsdaten!C:C),3)</f>
        <v>0</v>
      </c>
      <c r="K3375" s="320">
        <f>ROUND(SUMIF(Anlagenbewegungsdaten!$B:$B,$A3375,Anlagenbewegungsdaten!$D:$D),2)</f>
        <v>0</v>
      </c>
      <c r="L3375" s="321">
        <f t="shared" si="116"/>
        <v>0</v>
      </c>
      <c r="M3375" s="341" t="s">
        <v>4950</v>
      </c>
      <c r="N3375" s="341" t="s">
        <v>4963</v>
      </c>
      <c r="O3375" s="323">
        <f>ROUND(SUMIF(Anlagenbewegungsdaten_AV!B:B,A3375,Anlagenbewegungsdaten_AV!C:C),3)</f>
        <v>0</v>
      </c>
      <c r="P3375" s="320">
        <f>ROUND(SUMIF(Anlagenbewegungsdaten_AV!$B:$B,$A3375,Anlagenbewegungsdaten_AV!$D:$D),2)</f>
        <v>0</v>
      </c>
      <c r="Q3375" s="321">
        <f t="shared" si="117"/>
        <v>0</v>
      </c>
      <c r="S3375" s="324"/>
      <c r="T3375" s="317"/>
      <c r="U3375" s="325"/>
      <c r="V3375" s="325"/>
    </row>
    <row r="3376" spans="1:22" ht="15" customHeight="1" x14ac:dyDescent="0.25">
      <c r="A3376" s="129" t="s">
        <v>4522</v>
      </c>
      <c r="B3376" s="126" t="s">
        <v>2087</v>
      </c>
      <c r="C3376" s="127" t="s">
        <v>4028</v>
      </c>
      <c r="D3376" s="127" t="s">
        <v>1389</v>
      </c>
      <c r="E3376" s="127" t="s">
        <v>2462</v>
      </c>
      <c r="F3376" s="128">
        <v>16.670000000000002</v>
      </c>
      <c r="G3376" s="128">
        <v>16.87</v>
      </c>
      <c r="H3376" s="128">
        <v>13.34</v>
      </c>
      <c r="I3376" s="311"/>
      <c r="J3376" s="319">
        <f>ROUND(SUMIF(Anlagenbewegungsdaten!B:B,A3376,Anlagenbewegungsdaten!C:C),3)</f>
        <v>0</v>
      </c>
      <c r="K3376" s="320">
        <f>ROUND(SUMIF(Anlagenbewegungsdaten!$B:$B,$A3376,Anlagenbewegungsdaten!$D:$D),2)</f>
        <v>0</v>
      </c>
      <c r="L3376" s="321">
        <f t="shared" si="116"/>
        <v>0</v>
      </c>
      <c r="M3376" s="341" t="s">
        <v>4950</v>
      </c>
      <c r="N3376" s="341" t="s">
        <v>4963</v>
      </c>
      <c r="O3376" s="323">
        <f>ROUND(SUMIF(Anlagenbewegungsdaten_AV!B:B,A3376,Anlagenbewegungsdaten_AV!C:C),3)</f>
        <v>0</v>
      </c>
      <c r="P3376" s="320">
        <f>ROUND(SUMIF(Anlagenbewegungsdaten_AV!$B:$B,$A3376,Anlagenbewegungsdaten_AV!$D:$D),2)</f>
        <v>0</v>
      </c>
      <c r="Q3376" s="321">
        <f t="shared" si="117"/>
        <v>0</v>
      </c>
      <c r="S3376" s="324"/>
      <c r="T3376" s="317"/>
      <c r="U3376" s="325"/>
      <c r="V3376" s="325"/>
    </row>
    <row r="3377" spans="1:22" ht="15" customHeight="1" x14ac:dyDescent="0.25">
      <c r="A3377" s="129" t="s">
        <v>4523</v>
      </c>
      <c r="B3377" s="126" t="s">
        <v>2087</v>
      </c>
      <c r="C3377" s="127" t="s">
        <v>4028</v>
      </c>
      <c r="D3377" s="127" t="s">
        <v>1391</v>
      </c>
      <c r="E3377" s="127" t="s">
        <v>2465</v>
      </c>
      <c r="F3377" s="128">
        <v>19.579999999999998</v>
      </c>
      <c r="G3377" s="128">
        <v>19.779999999999998</v>
      </c>
      <c r="H3377" s="128">
        <v>15.66</v>
      </c>
      <c r="I3377" s="311"/>
      <c r="J3377" s="319">
        <f>ROUND(SUMIF(Anlagenbewegungsdaten!B:B,A3377,Anlagenbewegungsdaten!C:C),3)</f>
        <v>0</v>
      </c>
      <c r="K3377" s="320">
        <f>ROUND(SUMIF(Anlagenbewegungsdaten!$B:$B,$A3377,Anlagenbewegungsdaten!$D:$D),2)</f>
        <v>0</v>
      </c>
      <c r="L3377" s="321">
        <f t="shared" si="116"/>
        <v>0</v>
      </c>
      <c r="M3377" s="341" t="s">
        <v>4950</v>
      </c>
      <c r="N3377" s="341" t="s">
        <v>4963</v>
      </c>
      <c r="O3377" s="323">
        <f>ROUND(SUMIF(Anlagenbewegungsdaten_AV!B:B,A3377,Anlagenbewegungsdaten_AV!C:C),3)</f>
        <v>0</v>
      </c>
      <c r="P3377" s="320">
        <f>ROUND(SUMIF(Anlagenbewegungsdaten_AV!$B:$B,$A3377,Anlagenbewegungsdaten_AV!$D:$D),2)</f>
        <v>0</v>
      </c>
      <c r="Q3377" s="321">
        <f t="shared" si="117"/>
        <v>0</v>
      </c>
      <c r="S3377" s="324"/>
      <c r="T3377" s="317"/>
      <c r="U3377" s="325"/>
      <c r="V3377" s="325"/>
    </row>
    <row r="3378" spans="1:22" ht="15" customHeight="1" x14ac:dyDescent="0.25">
      <c r="A3378" s="129" t="s">
        <v>4524</v>
      </c>
      <c r="B3378" s="126" t="s">
        <v>2087</v>
      </c>
      <c r="C3378" s="127" t="s">
        <v>4028</v>
      </c>
      <c r="D3378" s="127" t="s">
        <v>1429</v>
      </c>
      <c r="E3378" s="127" t="s">
        <v>2462</v>
      </c>
      <c r="F3378" s="128">
        <v>8</v>
      </c>
      <c r="G3378" s="128">
        <v>8.1999999999999993</v>
      </c>
      <c r="H3378" s="128">
        <v>6.4</v>
      </c>
      <c r="I3378" s="311"/>
      <c r="J3378" s="319">
        <f>ROUND(SUMIF(Anlagenbewegungsdaten!B:B,A3378,Anlagenbewegungsdaten!C:C),3)</f>
        <v>0</v>
      </c>
      <c r="K3378" s="320">
        <f>ROUND(SUMIF(Anlagenbewegungsdaten!$B:$B,$A3378,Anlagenbewegungsdaten!$D:$D),2)</f>
        <v>0</v>
      </c>
      <c r="L3378" s="321">
        <f t="shared" si="116"/>
        <v>0</v>
      </c>
      <c r="M3378" s="341" t="s">
        <v>4950</v>
      </c>
      <c r="N3378" s="341" t="s">
        <v>4963</v>
      </c>
      <c r="O3378" s="323">
        <f>ROUND(SUMIF(Anlagenbewegungsdaten_AV!B:B,A3378,Anlagenbewegungsdaten_AV!C:C),3)</f>
        <v>0</v>
      </c>
      <c r="P3378" s="320">
        <f>ROUND(SUMIF(Anlagenbewegungsdaten_AV!$B:$B,$A3378,Anlagenbewegungsdaten_AV!$D:$D),2)</f>
        <v>0</v>
      </c>
      <c r="Q3378" s="321">
        <f t="shared" si="117"/>
        <v>0</v>
      </c>
      <c r="S3378" s="324"/>
      <c r="T3378" s="317"/>
      <c r="U3378" s="325"/>
      <c r="V3378" s="325"/>
    </row>
    <row r="3379" spans="1:22" ht="15" customHeight="1" x14ac:dyDescent="0.25">
      <c r="A3379" s="129" t="s">
        <v>4525</v>
      </c>
      <c r="B3379" s="126" t="s">
        <v>2087</v>
      </c>
      <c r="C3379" s="127" t="s">
        <v>4028</v>
      </c>
      <c r="D3379" s="127" t="s">
        <v>1431</v>
      </c>
      <c r="E3379" s="127" t="s">
        <v>2465</v>
      </c>
      <c r="F3379" s="128">
        <v>10.91</v>
      </c>
      <c r="G3379" s="128">
        <v>11.11</v>
      </c>
      <c r="H3379" s="128">
        <v>8.73</v>
      </c>
      <c r="I3379" s="311"/>
      <c r="J3379" s="319">
        <f>ROUND(SUMIF(Anlagenbewegungsdaten!B:B,A3379,Anlagenbewegungsdaten!C:C),3)</f>
        <v>0</v>
      </c>
      <c r="K3379" s="320">
        <f>ROUND(SUMIF(Anlagenbewegungsdaten!$B:$B,$A3379,Anlagenbewegungsdaten!$D:$D),2)</f>
        <v>0</v>
      </c>
      <c r="L3379" s="321">
        <f t="shared" si="116"/>
        <v>0</v>
      </c>
      <c r="M3379" s="341" t="s">
        <v>4950</v>
      </c>
      <c r="N3379" s="341" t="s">
        <v>4963</v>
      </c>
      <c r="O3379" s="323">
        <f>ROUND(SUMIF(Anlagenbewegungsdaten_AV!B:B,A3379,Anlagenbewegungsdaten_AV!C:C),3)</f>
        <v>0</v>
      </c>
      <c r="P3379" s="320">
        <f>ROUND(SUMIF(Anlagenbewegungsdaten_AV!$B:$B,$A3379,Anlagenbewegungsdaten_AV!$D:$D),2)</f>
        <v>0</v>
      </c>
      <c r="Q3379" s="321">
        <f t="shared" si="117"/>
        <v>0</v>
      </c>
      <c r="S3379" s="324"/>
      <c r="T3379" s="317"/>
      <c r="U3379" s="325"/>
      <c r="V3379" s="325"/>
    </row>
    <row r="3380" spans="1:22" ht="15" customHeight="1" x14ac:dyDescent="0.25">
      <c r="A3380" s="129" t="s">
        <v>4526</v>
      </c>
      <c r="B3380" s="126" t="s">
        <v>2087</v>
      </c>
      <c r="C3380" s="127" t="s">
        <v>4028</v>
      </c>
      <c r="D3380" s="127" t="s">
        <v>1433</v>
      </c>
      <c r="E3380" s="127" t="s">
        <v>2462</v>
      </c>
      <c r="F3380" s="128">
        <v>11.879999999999999</v>
      </c>
      <c r="G3380" s="128">
        <v>12.079999999999998</v>
      </c>
      <c r="H3380" s="128">
        <v>9.5</v>
      </c>
      <c r="I3380" s="311"/>
      <c r="J3380" s="319">
        <f>ROUND(SUMIF(Anlagenbewegungsdaten!B:B,A3380,Anlagenbewegungsdaten!C:C),3)</f>
        <v>0</v>
      </c>
      <c r="K3380" s="320">
        <f>ROUND(SUMIF(Anlagenbewegungsdaten!$B:$B,$A3380,Anlagenbewegungsdaten!$D:$D),2)</f>
        <v>0</v>
      </c>
      <c r="L3380" s="321">
        <f t="shared" si="116"/>
        <v>0</v>
      </c>
      <c r="M3380" s="341" t="s">
        <v>4950</v>
      </c>
      <c r="N3380" s="341" t="s">
        <v>4963</v>
      </c>
      <c r="O3380" s="323">
        <f>ROUND(SUMIF(Anlagenbewegungsdaten_AV!B:B,A3380,Anlagenbewegungsdaten_AV!C:C),3)</f>
        <v>0</v>
      </c>
      <c r="P3380" s="320">
        <f>ROUND(SUMIF(Anlagenbewegungsdaten_AV!$B:$B,$A3380,Anlagenbewegungsdaten_AV!$D:$D),2)</f>
        <v>0</v>
      </c>
      <c r="Q3380" s="321">
        <f t="shared" si="117"/>
        <v>0</v>
      </c>
      <c r="S3380" s="324"/>
      <c r="T3380" s="317"/>
      <c r="U3380" s="325"/>
      <c r="V3380" s="325"/>
    </row>
    <row r="3381" spans="1:22" ht="15" customHeight="1" x14ac:dyDescent="0.25">
      <c r="A3381" s="129" t="s">
        <v>4527</v>
      </c>
      <c r="B3381" s="126" t="s">
        <v>2087</v>
      </c>
      <c r="C3381" s="127" t="s">
        <v>4028</v>
      </c>
      <c r="D3381" s="127" t="s">
        <v>1435</v>
      </c>
      <c r="E3381" s="127" t="s">
        <v>2465</v>
      </c>
      <c r="F3381" s="128">
        <v>14.79</v>
      </c>
      <c r="G3381" s="128">
        <v>14.989999999999998</v>
      </c>
      <c r="H3381" s="128">
        <v>11.83</v>
      </c>
      <c r="I3381" s="311"/>
      <c r="J3381" s="319">
        <f>ROUND(SUMIF(Anlagenbewegungsdaten!B:B,A3381,Anlagenbewegungsdaten!C:C),3)</f>
        <v>0</v>
      </c>
      <c r="K3381" s="320">
        <f>ROUND(SUMIF(Anlagenbewegungsdaten!$B:$B,$A3381,Anlagenbewegungsdaten!$D:$D),2)</f>
        <v>0</v>
      </c>
      <c r="L3381" s="321">
        <f t="shared" si="116"/>
        <v>0</v>
      </c>
      <c r="M3381" s="341" t="s">
        <v>4950</v>
      </c>
      <c r="N3381" s="341" t="s">
        <v>4963</v>
      </c>
      <c r="O3381" s="323">
        <f>ROUND(SUMIF(Anlagenbewegungsdaten_AV!B:B,A3381,Anlagenbewegungsdaten_AV!C:C),3)</f>
        <v>0</v>
      </c>
      <c r="P3381" s="320">
        <f>ROUND(SUMIF(Anlagenbewegungsdaten_AV!$B:$B,$A3381,Anlagenbewegungsdaten_AV!$D:$D),2)</f>
        <v>0</v>
      </c>
      <c r="Q3381" s="321">
        <f t="shared" si="117"/>
        <v>0</v>
      </c>
      <c r="S3381" s="324"/>
      <c r="T3381" s="317"/>
      <c r="U3381" s="325"/>
      <c r="V3381" s="325"/>
    </row>
    <row r="3382" spans="1:22" ht="15" customHeight="1" x14ac:dyDescent="0.25">
      <c r="A3382" s="129" t="s">
        <v>4528</v>
      </c>
      <c r="B3382" s="126" t="s">
        <v>2087</v>
      </c>
      <c r="C3382" s="127" t="s">
        <v>4028</v>
      </c>
      <c r="D3382" s="127" t="s">
        <v>1437</v>
      </c>
      <c r="E3382" s="127" t="s">
        <v>2462</v>
      </c>
      <c r="F3382" s="128">
        <v>10.43</v>
      </c>
      <c r="G3382" s="128">
        <v>10.629999999999999</v>
      </c>
      <c r="H3382" s="128">
        <v>8.34</v>
      </c>
      <c r="I3382" s="311"/>
      <c r="J3382" s="319">
        <f>ROUND(SUMIF(Anlagenbewegungsdaten!B:B,A3382,Anlagenbewegungsdaten!C:C),3)</f>
        <v>0</v>
      </c>
      <c r="K3382" s="320">
        <f>ROUND(SUMIF(Anlagenbewegungsdaten!$B:$B,$A3382,Anlagenbewegungsdaten!$D:$D),2)</f>
        <v>0</v>
      </c>
      <c r="L3382" s="321">
        <f t="shared" si="116"/>
        <v>0</v>
      </c>
      <c r="M3382" s="341" t="s">
        <v>4950</v>
      </c>
      <c r="N3382" s="341" t="s">
        <v>4963</v>
      </c>
      <c r="O3382" s="323">
        <f>ROUND(SUMIF(Anlagenbewegungsdaten_AV!B:B,A3382,Anlagenbewegungsdaten_AV!C:C),3)</f>
        <v>0</v>
      </c>
      <c r="P3382" s="320">
        <f>ROUND(SUMIF(Anlagenbewegungsdaten_AV!$B:$B,$A3382,Anlagenbewegungsdaten_AV!$D:$D),2)</f>
        <v>0</v>
      </c>
      <c r="Q3382" s="321">
        <f t="shared" si="117"/>
        <v>0</v>
      </c>
      <c r="S3382" s="324"/>
      <c r="T3382" s="317"/>
      <c r="U3382" s="325"/>
      <c r="V3382" s="325"/>
    </row>
    <row r="3383" spans="1:22" ht="15" customHeight="1" x14ac:dyDescent="0.25">
      <c r="A3383" s="129" t="s">
        <v>4529</v>
      </c>
      <c r="B3383" s="126" t="s">
        <v>2087</v>
      </c>
      <c r="C3383" s="127" t="s">
        <v>4028</v>
      </c>
      <c r="D3383" s="127" t="s">
        <v>1439</v>
      </c>
      <c r="E3383" s="127" t="s">
        <v>2465</v>
      </c>
      <c r="F3383" s="128">
        <v>13.34</v>
      </c>
      <c r="G3383" s="128">
        <v>13.54</v>
      </c>
      <c r="H3383" s="128">
        <v>10.67</v>
      </c>
      <c r="I3383" s="311"/>
      <c r="J3383" s="319">
        <f>ROUND(SUMIF(Anlagenbewegungsdaten!B:B,A3383,Anlagenbewegungsdaten!C:C),3)</f>
        <v>0</v>
      </c>
      <c r="K3383" s="320">
        <f>ROUND(SUMIF(Anlagenbewegungsdaten!$B:$B,$A3383,Anlagenbewegungsdaten!$D:$D),2)</f>
        <v>0</v>
      </c>
      <c r="L3383" s="321">
        <f t="shared" si="116"/>
        <v>0</v>
      </c>
      <c r="M3383" s="341" t="s">
        <v>4950</v>
      </c>
      <c r="N3383" s="341" t="s">
        <v>4963</v>
      </c>
      <c r="O3383" s="323">
        <f>ROUND(SUMIF(Anlagenbewegungsdaten_AV!B:B,A3383,Anlagenbewegungsdaten_AV!C:C),3)</f>
        <v>0</v>
      </c>
      <c r="P3383" s="320">
        <f>ROUND(SUMIF(Anlagenbewegungsdaten_AV!$B:$B,$A3383,Anlagenbewegungsdaten_AV!$D:$D),2)</f>
        <v>0</v>
      </c>
      <c r="Q3383" s="321">
        <f t="shared" si="117"/>
        <v>0</v>
      </c>
      <c r="S3383" s="324"/>
      <c r="T3383" s="317"/>
      <c r="U3383" s="325"/>
      <c r="V3383" s="325"/>
    </row>
    <row r="3384" spans="1:22" ht="15" customHeight="1" x14ac:dyDescent="0.25">
      <c r="A3384" s="129" t="s">
        <v>4530</v>
      </c>
      <c r="B3384" s="126" t="s">
        <v>2087</v>
      </c>
      <c r="C3384" s="127" t="s">
        <v>4028</v>
      </c>
      <c r="D3384" s="127" t="s">
        <v>1465</v>
      </c>
      <c r="E3384" s="127" t="s">
        <v>2462</v>
      </c>
      <c r="F3384" s="128">
        <v>9.94</v>
      </c>
      <c r="G3384" s="128">
        <v>10.139999999999999</v>
      </c>
      <c r="H3384" s="128">
        <v>7.95</v>
      </c>
      <c r="I3384" s="311"/>
      <c r="J3384" s="319">
        <f>ROUND(SUMIF(Anlagenbewegungsdaten!B:B,A3384,Anlagenbewegungsdaten!C:C),3)</f>
        <v>0</v>
      </c>
      <c r="K3384" s="320">
        <f>ROUND(SUMIF(Anlagenbewegungsdaten!$B:$B,$A3384,Anlagenbewegungsdaten!$D:$D),2)</f>
        <v>0</v>
      </c>
      <c r="L3384" s="321">
        <f t="shared" si="116"/>
        <v>0</v>
      </c>
      <c r="M3384" s="341" t="s">
        <v>4950</v>
      </c>
      <c r="N3384" s="341" t="s">
        <v>4963</v>
      </c>
      <c r="O3384" s="323">
        <f>ROUND(SUMIF(Anlagenbewegungsdaten_AV!B:B,A3384,Anlagenbewegungsdaten_AV!C:C),3)</f>
        <v>0</v>
      </c>
      <c r="P3384" s="320">
        <f>ROUND(SUMIF(Anlagenbewegungsdaten_AV!$B:$B,$A3384,Anlagenbewegungsdaten_AV!$D:$D),2)</f>
        <v>0</v>
      </c>
      <c r="Q3384" s="321">
        <f t="shared" si="117"/>
        <v>0</v>
      </c>
      <c r="S3384" s="324"/>
      <c r="T3384" s="317"/>
      <c r="U3384" s="325"/>
      <c r="V3384" s="325"/>
    </row>
    <row r="3385" spans="1:22" ht="15" customHeight="1" x14ac:dyDescent="0.25">
      <c r="A3385" s="129" t="s">
        <v>4531</v>
      </c>
      <c r="B3385" s="126" t="s">
        <v>2087</v>
      </c>
      <c r="C3385" s="127" t="s">
        <v>4028</v>
      </c>
      <c r="D3385" s="127" t="s">
        <v>1467</v>
      </c>
      <c r="E3385" s="127" t="s">
        <v>2465</v>
      </c>
      <c r="F3385" s="128">
        <v>12.85</v>
      </c>
      <c r="G3385" s="128">
        <v>13.049999999999999</v>
      </c>
      <c r="H3385" s="128">
        <v>10.28</v>
      </c>
      <c r="I3385" s="311"/>
      <c r="J3385" s="319">
        <f>ROUND(SUMIF(Anlagenbewegungsdaten!B:B,A3385,Anlagenbewegungsdaten!C:C),3)</f>
        <v>0</v>
      </c>
      <c r="K3385" s="320">
        <f>ROUND(SUMIF(Anlagenbewegungsdaten!$B:$B,$A3385,Anlagenbewegungsdaten!$D:$D),2)</f>
        <v>0</v>
      </c>
      <c r="L3385" s="321">
        <f t="shared" si="116"/>
        <v>0</v>
      </c>
      <c r="M3385" s="341" t="s">
        <v>4950</v>
      </c>
      <c r="N3385" s="341" t="s">
        <v>4963</v>
      </c>
      <c r="O3385" s="323">
        <f>ROUND(SUMIF(Anlagenbewegungsdaten_AV!B:B,A3385,Anlagenbewegungsdaten_AV!C:C),3)</f>
        <v>0</v>
      </c>
      <c r="P3385" s="320">
        <f>ROUND(SUMIF(Anlagenbewegungsdaten_AV!$B:$B,$A3385,Anlagenbewegungsdaten_AV!$D:$D),2)</f>
        <v>0</v>
      </c>
      <c r="Q3385" s="321">
        <f t="shared" si="117"/>
        <v>0</v>
      </c>
      <c r="S3385" s="324"/>
      <c r="T3385" s="317"/>
      <c r="U3385" s="325"/>
      <c r="V3385" s="325"/>
    </row>
    <row r="3386" spans="1:22" ht="15" customHeight="1" x14ac:dyDescent="0.25">
      <c r="A3386" s="129" t="s">
        <v>4532</v>
      </c>
      <c r="B3386" s="126" t="s">
        <v>2087</v>
      </c>
      <c r="C3386" s="127" t="s">
        <v>4028</v>
      </c>
      <c r="D3386" s="127" t="s">
        <v>1469</v>
      </c>
      <c r="E3386" s="127" t="s">
        <v>2462</v>
      </c>
      <c r="F3386" s="128">
        <v>13.82</v>
      </c>
      <c r="G3386" s="128">
        <v>14.02</v>
      </c>
      <c r="H3386" s="128">
        <v>11.06</v>
      </c>
      <c r="I3386" s="311"/>
      <c r="J3386" s="319">
        <f>ROUND(SUMIF(Anlagenbewegungsdaten!B:B,A3386,Anlagenbewegungsdaten!C:C),3)</f>
        <v>0</v>
      </c>
      <c r="K3386" s="320">
        <f>ROUND(SUMIF(Anlagenbewegungsdaten!$B:$B,$A3386,Anlagenbewegungsdaten!$D:$D),2)</f>
        <v>0</v>
      </c>
      <c r="L3386" s="321">
        <f t="shared" si="116"/>
        <v>0</v>
      </c>
      <c r="M3386" s="341" t="s">
        <v>4950</v>
      </c>
      <c r="N3386" s="341" t="s">
        <v>4963</v>
      </c>
      <c r="O3386" s="323">
        <f>ROUND(SUMIF(Anlagenbewegungsdaten_AV!B:B,A3386,Anlagenbewegungsdaten_AV!C:C),3)</f>
        <v>0</v>
      </c>
      <c r="P3386" s="320">
        <f>ROUND(SUMIF(Anlagenbewegungsdaten_AV!$B:$B,$A3386,Anlagenbewegungsdaten_AV!$D:$D),2)</f>
        <v>0</v>
      </c>
      <c r="Q3386" s="321">
        <f t="shared" si="117"/>
        <v>0</v>
      </c>
      <c r="S3386" s="324"/>
      <c r="T3386" s="317"/>
      <c r="U3386" s="325"/>
      <c r="V3386" s="325"/>
    </row>
    <row r="3387" spans="1:22" ht="15" customHeight="1" x14ac:dyDescent="0.25">
      <c r="A3387" s="129" t="s">
        <v>4533</v>
      </c>
      <c r="B3387" s="126" t="s">
        <v>2087</v>
      </c>
      <c r="C3387" s="127" t="s">
        <v>4028</v>
      </c>
      <c r="D3387" s="127" t="s">
        <v>1471</v>
      </c>
      <c r="E3387" s="127" t="s">
        <v>2465</v>
      </c>
      <c r="F3387" s="128">
        <v>16.73</v>
      </c>
      <c r="G3387" s="128">
        <v>16.93</v>
      </c>
      <c r="H3387" s="128">
        <v>13.38</v>
      </c>
      <c r="I3387" s="311"/>
      <c r="J3387" s="319">
        <f>ROUND(SUMIF(Anlagenbewegungsdaten!B:B,A3387,Anlagenbewegungsdaten!C:C),3)</f>
        <v>0</v>
      </c>
      <c r="K3387" s="320">
        <f>ROUND(SUMIF(Anlagenbewegungsdaten!$B:$B,$A3387,Anlagenbewegungsdaten!$D:$D),2)</f>
        <v>0</v>
      </c>
      <c r="L3387" s="321">
        <f t="shared" si="116"/>
        <v>0</v>
      </c>
      <c r="M3387" s="341" t="s">
        <v>4950</v>
      </c>
      <c r="N3387" s="341" t="s">
        <v>4963</v>
      </c>
      <c r="O3387" s="323">
        <f>ROUND(SUMIF(Anlagenbewegungsdaten_AV!B:B,A3387,Anlagenbewegungsdaten_AV!C:C),3)</f>
        <v>0</v>
      </c>
      <c r="P3387" s="320">
        <f>ROUND(SUMIF(Anlagenbewegungsdaten_AV!$B:$B,$A3387,Anlagenbewegungsdaten_AV!$D:$D),2)</f>
        <v>0</v>
      </c>
      <c r="Q3387" s="321">
        <f t="shared" si="117"/>
        <v>0</v>
      </c>
      <c r="S3387" s="324"/>
      <c r="T3387" s="317"/>
      <c r="U3387" s="325"/>
      <c r="V3387" s="325"/>
    </row>
    <row r="3388" spans="1:22" ht="15" customHeight="1" x14ac:dyDescent="0.25">
      <c r="A3388" s="129" t="s">
        <v>4534</v>
      </c>
      <c r="B3388" s="126" t="s">
        <v>2087</v>
      </c>
      <c r="C3388" s="127" t="s">
        <v>4028</v>
      </c>
      <c r="D3388" s="127" t="s">
        <v>1473</v>
      </c>
      <c r="E3388" s="127" t="s">
        <v>2462</v>
      </c>
      <c r="F3388" s="128">
        <v>12.370000000000001</v>
      </c>
      <c r="G3388" s="128">
        <v>12.57</v>
      </c>
      <c r="H3388" s="128">
        <v>9.9</v>
      </c>
      <c r="I3388" s="311"/>
      <c r="J3388" s="319">
        <f>ROUND(SUMIF(Anlagenbewegungsdaten!B:B,A3388,Anlagenbewegungsdaten!C:C),3)</f>
        <v>0</v>
      </c>
      <c r="K3388" s="320">
        <f>ROUND(SUMIF(Anlagenbewegungsdaten!$B:$B,$A3388,Anlagenbewegungsdaten!$D:$D),2)</f>
        <v>0</v>
      </c>
      <c r="L3388" s="321">
        <f t="shared" si="116"/>
        <v>0</v>
      </c>
      <c r="M3388" s="341" t="s">
        <v>4950</v>
      </c>
      <c r="N3388" s="341" t="s">
        <v>4963</v>
      </c>
      <c r="O3388" s="323">
        <f>ROUND(SUMIF(Anlagenbewegungsdaten_AV!B:B,A3388,Anlagenbewegungsdaten_AV!C:C),3)</f>
        <v>0</v>
      </c>
      <c r="P3388" s="320">
        <f>ROUND(SUMIF(Anlagenbewegungsdaten_AV!$B:$B,$A3388,Anlagenbewegungsdaten_AV!$D:$D),2)</f>
        <v>0</v>
      </c>
      <c r="Q3388" s="321">
        <f t="shared" si="117"/>
        <v>0</v>
      </c>
      <c r="S3388" s="324"/>
      <c r="T3388" s="317"/>
      <c r="U3388" s="325"/>
      <c r="V3388" s="325"/>
    </row>
    <row r="3389" spans="1:22" ht="15" customHeight="1" x14ac:dyDescent="0.25">
      <c r="A3389" s="129" t="s">
        <v>4535</v>
      </c>
      <c r="B3389" s="126" t="s">
        <v>2087</v>
      </c>
      <c r="C3389" s="127" t="s">
        <v>4028</v>
      </c>
      <c r="D3389" s="127" t="s">
        <v>1475</v>
      </c>
      <c r="E3389" s="127" t="s">
        <v>2465</v>
      </c>
      <c r="F3389" s="128">
        <v>15.28</v>
      </c>
      <c r="G3389" s="128">
        <v>15.479999999999999</v>
      </c>
      <c r="H3389" s="128">
        <v>12.22</v>
      </c>
      <c r="I3389" s="311"/>
      <c r="J3389" s="319">
        <f>ROUND(SUMIF(Anlagenbewegungsdaten!B:B,A3389,Anlagenbewegungsdaten!C:C),3)</f>
        <v>0</v>
      </c>
      <c r="K3389" s="320">
        <f>ROUND(SUMIF(Anlagenbewegungsdaten!$B:$B,$A3389,Anlagenbewegungsdaten!$D:$D),2)</f>
        <v>0</v>
      </c>
      <c r="L3389" s="321">
        <f t="shared" si="116"/>
        <v>0</v>
      </c>
      <c r="M3389" s="341" t="s">
        <v>4950</v>
      </c>
      <c r="N3389" s="341" t="s">
        <v>4963</v>
      </c>
      <c r="O3389" s="323">
        <f>ROUND(SUMIF(Anlagenbewegungsdaten_AV!B:B,A3389,Anlagenbewegungsdaten_AV!C:C),3)</f>
        <v>0</v>
      </c>
      <c r="P3389" s="320">
        <f>ROUND(SUMIF(Anlagenbewegungsdaten_AV!$B:$B,$A3389,Anlagenbewegungsdaten_AV!$D:$D),2)</f>
        <v>0</v>
      </c>
      <c r="Q3389" s="321">
        <f t="shared" si="117"/>
        <v>0</v>
      </c>
      <c r="S3389" s="324"/>
      <c r="T3389" s="317"/>
      <c r="U3389" s="325"/>
      <c r="V3389" s="325"/>
    </row>
    <row r="3390" spans="1:22" ht="15" customHeight="1" x14ac:dyDescent="0.25">
      <c r="A3390" s="129" t="s">
        <v>4536</v>
      </c>
      <c r="B3390" s="126" t="s">
        <v>2087</v>
      </c>
      <c r="C3390" s="127" t="s">
        <v>4028</v>
      </c>
      <c r="D3390" s="127" t="s">
        <v>1477</v>
      </c>
      <c r="E3390" s="127" t="s">
        <v>2465</v>
      </c>
      <c r="F3390" s="128">
        <v>10.469999999999999</v>
      </c>
      <c r="G3390" s="128">
        <v>10.669999999999998</v>
      </c>
      <c r="H3390" s="128">
        <v>8.3800000000000008</v>
      </c>
      <c r="I3390" s="311"/>
      <c r="J3390" s="319">
        <f>ROUND(SUMIF(Anlagenbewegungsdaten!B:B,A3390,Anlagenbewegungsdaten!C:C),3)</f>
        <v>0</v>
      </c>
      <c r="K3390" s="320">
        <f>ROUND(SUMIF(Anlagenbewegungsdaten!$B:$B,$A3390,Anlagenbewegungsdaten!$D:$D),2)</f>
        <v>0</v>
      </c>
      <c r="L3390" s="321">
        <f t="shared" si="116"/>
        <v>0</v>
      </c>
      <c r="M3390" s="341" t="s">
        <v>4950</v>
      </c>
      <c r="N3390" s="341" t="s">
        <v>4963</v>
      </c>
      <c r="O3390" s="323">
        <f>ROUND(SUMIF(Anlagenbewegungsdaten_AV!B:B,A3390,Anlagenbewegungsdaten_AV!C:C),3)</f>
        <v>0</v>
      </c>
      <c r="P3390" s="320">
        <f>ROUND(SUMIF(Anlagenbewegungsdaten_AV!$B:$B,$A3390,Anlagenbewegungsdaten_AV!$D:$D),2)</f>
        <v>0</v>
      </c>
      <c r="Q3390" s="321">
        <f t="shared" si="117"/>
        <v>0</v>
      </c>
      <c r="S3390" s="324"/>
      <c r="T3390" s="317"/>
      <c r="U3390" s="325"/>
      <c r="V3390" s="325"/>
    </row>
    <row r="3391" spans="1:22" ht="15" customHeight="1" x14ac:dyDescent="0.25">
      <c r="A3391" s="129" t="s">
        <v>4537</v>
      </c>
      <c r="B3391" s="126" t="s">
        <v>2087</v>
      </c>
      <c r="C3391" s="127" t="s">
        <v>4028</v>
      </c>
      <c r="D3391" s="127" t="s">
        <v>4538</v>
      </c>
      <c r="E3391" s="127"/>
      <c r="F3391" s="128">
        <v>14.3</v>
      </c>
      <c r="G3391" s="128">
        <v>14.5</v>
      </c>
      <c r="H3391" s="128">
        <v>11.44</v>
      </c>
      <c r="I3391" s="311"/>
      <c r="J3391" s="319">
        <f>ROUND(SUMIF(Anlagenbewegungsdaten!B:B,A3391,Anlagenbewegungsdaten!C:C),3)</f>
        <v>0</v>
      </c>
      <c r="K3391" s="320">
        <f>ROUND(SUMIF(Anlagenbewegungsdaten!$B:$B,$A3391,Anlagenbewegungsdaten!$D:$D),2)</f>
        <v>0</v>
      </c>
      <c r="L3391" s="321">
        <f t="shared" si="116"/>
        <v>0</v>
      </c>
      <c r="M3391" s="341" t="s">
        <v>4950</v>
      </c>
      <c r="N3391" s="341" t="s">
        <v>4963</v>
      </c>
      <c r="O3391" s="323">
        <f>ROUND(SUMIF(Anlagenbewegungsdaten_AV!B:B,A3391,Anlagenbewegungsdaten_AV!C:C),3)</f>
        <v>0</v>
      </c>
      <c r="P3391" s="320">
        <f>ROUND(SUMIF(Anlagenbewegungsdaten_AV!$B:$B,$A3391,Anlagenbewegungsdaten_AV!$D:$D),2)</f>
        <v>0</v>
      </c>
      <c r="Q3391" s="321">
        <f t="shared" si="117"/>
        <v>0</v>
      </c>
      <c r="S3391" s="324"/>
      <c r="T3391" s="317"/>
      <c r="U3391" s="325"/>
      <c r="V3391" s="325"/>
    </row>
    <row r="3392" spans="1:22" ht="15" customHeight="1" x14ac:dyDescent="0.25">
      <c r="A3392" s="129" t="s">
        <v>4539</v>
      </c>
      <c r="B3392" s="126" t="s">
        <v>2087</v>
      </c>
      <c r="C3392" s="127" t="s">
        <v>4028</v>
      </c>
      <c r="D3392" s="127" t="s">
        <v>4540</v>
      </c>
      <c r="E3392" s="127"/>
      <c r="F3392" s="128">
        <v>20.3</v>
      </c>
      <c r="G3392" s="128">
        <v>20.5</v>
      </c>
      <c r="H3392" s="128">
        <v>16.239999999999998</v>
      </c>
      <c r="I3392" s="311"/>
      <c r="J3392" s="319">
        <f>ROUND(SUMIF(Anlagenbewegungsdaten!B:B,A3392,Anlagenbewegungsdaten!C:C),3)</f>
        <v>0</v>
      </c>
      <c r="K3392" s="320">
        <f>ROUND(SUMIF(Anlagenbewegungsdaten!$B:$B,$A3392,Anlagenbewegungsdaten!$D:$D),2)</f>
        <v>0</v>
      </c>
      <c r="L3392" s="321">
        <f t="shared" si="116"/>
        <v>0</v>
      </c>
      <c r="M3392" s="341" t="s">
        <v>4950</v>
      </c>
      <c r="N3392" s="341" t="s">
        <v>4963</v>
      </c>
      <c r="O3392" s="323">
        <f>ROUND(SUMIF(Anlagenbewegungsdaten_AV!B:B,A3392,Anlagenbewegungsdaten_AV!C:C),3)</f>
        <v>0</v>
      </c>
      <c r="P3392" s="320">
        <f>ROUND(SUMIF(Anlagenbewegungsdaten_AV!$B:$B,$A3392,Anlagenbewegungsdaten_AV!$D:$D),2)</f>
        <v>0</v>
      </c>
      <c r="Q3392" s="321">
        <f t="shared" si="117"/>
        <v>0</v>
      </c>
      <c r="S3392" s="324"/>
      <c r="T3392" s="317"/>
      <c r="U3392" s="325"/>
      <c r="V3392" s="325"/>
    </row>
    <row r="3393" spans="1:22" ht="15" customHeight="1" x14ac:dyDescent="0.25">
      <c r="A3393" s="129" t="s">
        <v>4541</v>
      </c>
      <c r="B3393" s="126" t="s">
        <v>2087</v>
      </c>
      <c r="C3393" s="127" t="s">
        <v>4028</v>
      </c>
      <c r="D3393" s="127" t="s">
        <v>4542</v>
      </c>
      <c r="E3393" s="127"/>
      <c r="F3393" s="128">
        <v>22.3</v>
      </c>
      <c r="G3393" s="128">
        <v>22.5</v>
      </c>
      <c r="H3393" s="128">
        <v>17.84</v>
      </c>
      <c r="I3393" s="311"/>
      <c r="J3393" s="319">
        <f>ROUND(SUMIF(Anlagenbewegungsdaten!B:B,A3393,Anlagenbewegungsdaten!C:C),3)</f>
        <v>0</v>
      </c>
      <c r="K3393" s="320">
        <f>ROUND(SUMIF(Anlagenbewegungsdaten!$B:$B,$A3393,Anlagenbewegungsdaten!$D:$D),2)</f>
        <v>0</v>
      </c>
      <c r="L3393" s="321">
        <f t="shared" si="116"/>
        <v>0</v>
      </c>
      <c r="M3393" s="341" t="s">
        <v>4950</v>
      </c>
      <c r="N3393" s="341" t="s">
        <v>4963</v>
      </c>
      <c r="O3393" s="323">
        <f>ROUND(SUMIF(Anlagenbewegungsdaten_AV!B:B,A3393,Anlagenbewegungsdaten_AV!C:C),3)</f>
        <v>0</v>
      </c>
      <c r="P3393" s="320">
        <f>ROUND(SUMIF(Anlagenbewegungsdaten_AV!$B:$B,$A3393,Anlagenbewegungsdaten_AV!$D:$D),2)</f>
        <v>0</v>
      </c>
      <c r="Q3393" s="321">
        <f t="shared" si="117"/>
        <v>0</v>
      </c>
      <c r="S3393" s="324"/>
      <c r="T3393" s="317"/>
      <c r="U3393" s="325"/>
      <c r="V3393" s="325"/>
    </row>
    <row r="3394" spans="1:22" ht="15" customHeight="1" x14ac:dyDescent="0.25">
      <c r="A3394" s="129" t="s">
        <v>4543</v>
      </c>
      <c r="B3394" s="126" t="s">
        <v>2087</v>
      </c>
      <c r="C3394" s="127" t="s">
        <v>4028</v>
      </c>
      <c r="D3394" s="127" t="s">
        <v>4544</v>
      </c>
      <c r="E3394" s="127"/>
      <c r="F3394" s="128">
        <v>22.3</v>
      </c>
      <c r="G3394" s="128">
        <v>22.5</v>
      </c>
      <c r="H3394" s="128">
        <v>17.84</v>
      </c>
      <c r="I3394" s="311"/>
      <c r="J3394" s="319">
        <f>ROUND(SUMIF(Anlagenbewegungsdaten!B:B,A3394,Anlagenbewegungsdaten!C:C),3)</f>
        <v>0</v>
      </c>
      <c r="K3394" s="320">
        <f>ROUND(SUMIF(Anlagenbewegungsdaten!$B:$B,$A3394,Anlagenbewegungsdaten!$D:$D),2)</f>
        <v>0</v>
      </c>
      <c r="L3394" s="321">
        <f t="shared" si="116"/>
        <v>0</v>
      </c>
      <c r="M3394" s="341" t="s">
        <v>4950</v>
      </c>
      <c r="N3394" s="341" t="s">
        <v>4963</v>
      </c>
      <c r="O3394" s="323">
        <f>ROUND(SUMIF(Anlagenbewegungsdaten_AV!B:B,A3394,Anlagenbewegungsdaten_AV!C:C),3)</f>
        <v>0</v>
      </c>
      <c r="P3394" s="320">
        <f>ROUND(SUMIF(Anlagenbewegungsdaten_AV!$B:$B,$A3394,Anlagenbewegungsdaten_AV!$D:$D),2)</f>
        <v>0</v>
      </c>
      <c r="Q3394" s="321">
        <f t="shared" si="117"/>
        <v>0</v>
      </c>
      <c r="S3394" s="324"/>
      <c r="T3394" s="317"/>
      <c r="U3394" s="325"/>
      <c r="V3394" s="325"/>
    </row>
    <row r="3395" spans="1:22" ht="15" customHeight="1" x14ac:dyDescent="0.25">
      <c r="A3395" s="129" t="s">
        <v>4545</v>
      </c>
      <c r="B3395" s="126" t="s">
        <v>2087</v>
      </c>
      <c r="C3395" s="127" t="s">
        <v>4028</v>
      </c>
      <c r="D3395" s="127" t="s">
        <v>4546</v>
      </c>
      <c r="E3395" s="127"/>
      <c r="F3395" s="128">
        <v>17.3</v>
      </c>
      <c r="G3395" s="128">
        <v>17.5</v>
      </c>
      <c r="H3395" s="128">
        <v>13.84</v>
      </c>
      <c r="I3395" s="311"/>
      <c r="J3395" s="319">
        <f>ROUND(SUMIF(Anlagenbewegungsdaten!B:B,A3395,Anlagenbewegungsdaten!C:C),3)</f>
        <v>0</v>
      </c>
      <c r="K3395" s="320">
        <f>ROUND(SUMIF(Anlagenbewegungsdaten!$B:$B,$A3395,Anlagenbewegungsdaten!$D:$D),2)</f>
        <v>0</v>
      </c>
      <c r="L3395" s="321">
        <f t="shared" si="116"/>
        <v>0</v>
      </c>
      <c r="M3395" s="341" t="s">
        <v>4950</v>
      </c>
      <c r="N3395" s="341" t="s">
        <v>4963</v>
      </c>
      <c r="O3395" s="323">
        <f>ROUND(SUMIF(Anlagenbewegungsdaten_AV!B:B,A3395,Anlagenbewegungsdaten_AV!C:C),3)</f>
        <v>0</v>
      </c>
      <c r="P3395" s="320">
        <f>ROUND(SUMIF(Anlagenbewegungsdaten_AV!$B:$B,$A3395,Anlagenbewegungsdaten_AV!$D:$D),2)</f>
        <v>0</v>
      </c>
      <c r="Q3395" s="321">
        <f t="shared" si="117"/>
        <v>0</v>
      </c>
      <c r="S3395" s="324"/>
      <c r="T3395" s="317"/>
      <c r="U3395" s="325"/>
      <c r="V3395" s="325"/>
    </row>
    <row r="3396" spans="1:22" ht="15" customHeight="1" x14ac:dyDescent="0.25">
      <c r="A3396" s="129" t="s">
        <v>4547</v>
      </c>
      <c r="B3396" s="126" t="s">
        <v>2087</v>
      </c>
      <c r="C3396" s="127" t="s">
        <v>4028</v>
      </c>
      <c r="D3396" s="127" t="s">
        <v>4548</v>
      </c>
      <c r="E3396" s="127"/>
      <c r="F3396" s="128">
        <v>23.3</v>
      </c>
      <c r="G3396" s="128">
        <v>23.5</v>
      </c>
      <c r="H3396" s="128">
        <v>18.64</v>
      </c>
      <c r="I3396" s="311"/>
      <c r="J3396" s="319">
        <f>ROUND(SUMIF(Anlagenbewegungsdaten!B:B,A3396,Anlagenbewegungsdaten!C:C),3)</f>
        <v>0</v>
      </c>
      <c r="K3396" s="320">
        <f>ROUND(SUMIF(Anlagenbewegungsdaten!$B:$B,$A3396,Anlagenbewegungsdaten!$D:$D),2)</f>
        <v>0</v>
      </c>
      <c r="L3396" s="321">
        <f t="shared" si="116"/>
        <v>0</v>
      </c>
      <c r="M3396" s="341" t="s">
        <v>4950</v>
      </c>
      <c r="N3396" s="341" t="s">
        <v>4963</v>
      </c>
      <c r="O3396" s="323">
        <f>ROUND(SUMIF(Anlagenbewegungsdaten_AV!B:B,A3396,Anlagenbewegungsdaten_AV!C:C),3)</f>
        <v>0</v>
      </c>
      <c r="P3396" s="320">
        <f>ROUND(SUMIF(Anlagenbewegungsdaten_AV!$B:$B,$A3396,Anlagenbewegungsdaten_AV!$D:$D),2)</f>
        <v>0</v>
      </c>
      <c r="Q3396" s="321">
        <f t="shared" si="117"/>
        <v>0</v>
      </c>
      <c r="S3396" s="324"/>
      <c r="T3396" s="317"/>
      <c r="U3396" s="325"/>
      <c r="V3396" s="325"/>
    </row>
    <row r="3397" spans="1:22" ht="15" customHeight="1" x14ac:dyDescent="0.25">
      <c r="A3397" s="129" t="s">
        <v>4549</v>
      </c>
      <c r="B3397" s="126" t="s">
        <v>2087</v>
      </c>
      <c r="C3397" s="127" t="s">
        <v>4028</v>
      </c>
      <c r="D3397" s="127" t="s">
        <v>4550</v>
      </c>
      <c r="E3397" s="127"/>
      <c r="F3397" s="128">
        <v>25.3</v>
      </c>
      <c r="G3397" s="128">
        <v>25.5</v>
      </c>
      <c r="H3397" s="128">
        <v>20.239999999999998</v>
      </c>
      <c r="I3397" s="311"/>
      <c r="J3397" s="319">
        <f>ROUND(SUMIF(Anlagenbewegungsdaten!B:B,A3397,Anlagenbewegungsdaten!C:C),3)</f>
        <v>0</v>
      </c>
      <c r="K3397" s="320">
        <f>ROUND(SUMIF(Anlagenbewegungsdaten!$B:$B,$A3397,Anlagenbewegungsdaten!$D:$D),2)</f>
        <v>0</v>
      </c>
      <c r="L3397" s="321">
        <f t="shared" si="116"/>
        <v>0</v>
      </c>
      <c r="M3397" s="341" t="s">
        <v>4950</v>
      </c>
      <c r="N3397" s="341" t="s">
        <v>4963</v>
      </c>
      <c r="O3397" s="323">
        <f>ROUND(SUMIF(Anlagenbewegungsdaten_AV!B:B,A3397,Anlagenbewegungsdaten_AV!C:C),3)</f>
        <v>0</v>
      </c>
      <c r="P3397" s="320">
        <f>ROUND(SUMIF(Anlagenbewegungsdaten_AV!$B:$B,$A3397,Anlagenbewegungsdaten_AV!$D:$D),2)</f>
        <v>0</v>
      </c>
      <c r="Q3397" s="321">
        <f t="shared" si="117"/>
        <v>0</v>
      </c>
      <c r="S3397" s="324"/>
      <c r="T3397" s="317"/>
      <c r="U3397" s="325"/>
      <c r="V3397" s="325"/>
    </row>
    <row r="3398" spans="1:22" ht="15" customHeight="1" x14ac:dyDescent="0.25">
      <c r="A3398" s="129" t="s">
        <v>4551</v>
      </c>
      <c r="B3398" s="126" t="s">
        <v>2087</v>
      </c>
      <c r="C3398" s="127" t="s">
        <v>4028</v>
      </c>
      <c r="D3398" s="127" t="s">
        <v>4552</v>
      </c>
      <c r="E3398" s="127"/>
      <c r="F3398" s="128">
        <v>25.3</v>
      </c>
      <c r="G3398" s="128">
        <v>25.5</v>
      </c>
      <c r="H3398" s="128">
        <v>20.239999999999998</v>
      </c>
      <c r="I3398" s="311"/>
      <c r="J3398" s="319">
        <f>ROUND(SUMIF(Anlagenbewegungsdaten!B:B,A3398,Anlagenbewegungsdaten!C:C),3)</f>
        <v>0</v>
      </c>
      <c r="K3398" s="320">
        <f>ROUND(SUMIF(Anlagenbewegungsdaten!$B:$B,$A3398,Anlagenbewegungsdaten!$D:$D),2)</f>
        <v>0</v>
      </c>
      <c r="L3398" s="321">
        <f t="shared" si="116"/>
        <v>0</v>
      </c>
      <c r="M3398" s="341" t="s">
        <v>4950</v>
      </c>
      <c r="N3398" s="341" t="s">
        <v>4963</v>
      </c>
      <c r="O3398" s="323">
        <f>ROUND(SUMIF(Anlagenbewegungsdaten_AV!B:B,A3398,Anlagenbewegungsdaten_AV!C:C),3)</f>
        <v>0</v>
      </c>
      <c r="P3398" s="320">
        <f>ROUND(SUMIF(Anlagenbewegungsdaten_AV!$B:$B,$A3398,Anlagenbewegungsdaten_AV!$D:$D),2)</f>
        <v>0</v>
      </c>
      <c r="Q3398" s="321">
        <f t="shared" si="117"/>
        <v>0</v>
      </c>
      <c r="S3398" s="324"/>
      <c r="T3398" s="317"/>
      <c r="U3398" s="325"/>
      <c r="V3398" s="325"/>
    </row>
    <row r="3399" spans="1:22" ht="15" customHeight="1" x14ac:dyDescent="0.25">
      <c r="A3399" s="129" t="s">
        <v>4553</v>
      </c>
      <c r="B3399" s="126" t="s">
        <v>2087</v>
      </c>
      <c r="C3399" s="127" t="s">
        <v>4028</v>
      </c>
      <c r="D3399" s="127" t="s">
        <v>4554</v>
      </c>
      <c r="E3399" s="127"/>
      <c r="F3399" s="128">
        <v>16.3</v>
      </c>
      <c r="G3399" s="128">
        <v>16.5</v>
      </c>
      <c r="H3399" s="128">
        <v>13.04</v>
      </c>
      <c r="I3399" s="311"/>
      <c r="J3399" s="319">
        <f>ROUND(SUMIF(Anlagenbewegungsdaten!B:B,A3399,Anlagenbewegungsdaten!C:C),3)</f>
        <v>0</v>
      </c>
      <c r="K3399" s="320">
        <f>ROUND(SUMIF(Anlagenbewegungsdaten!$B:$B,$A3399,Anlagenbewegungsdaten!$D:$D),2)</f>
        <v>0</v>
      </c>
      <c r="L3399" s="321">
        <f t="shared" si="116"/>
        <v>0</v>
      </c>
      <c r="M3399" s="341" t="s">
        <v>4950</v>
      </c>
      <c r="N3399" s="341" t="s">
        <v>4963</v>
      </c>
      <c r="O3399" s="323">
        <f>ROUND(SUMIF(Anlagenbewegungsdaten_AV!B:B,A3399,Anlagenbewegungsdaten_AV!C:C),3)</f>
        <v>0</v>
      </c>
      <c r="P3399" s="320">
        <f>ROUND(SUMIF(Anlagenbewegungsdaten_AV!$B:$B,$A3399,Anlagenbewegungsdaten_AV!$D:$D),2)</f>
        <v>0</v>
      </c>
      <c r="Q3399" s="321">
        <f t="shared" si="117"/>
        <v>0</v>
      </c>
      <c r="S3399" s="324"/>
      <c r="T3399" s="317"/>
      <c r="U3399" s="325"/>
      <c r="V3399" s="325"/>
    </row>
    <row r="3400" spans="1:22" ht="15" customHeight="1" x14ac:dyDescent="0.25">
      <c r="A3400" s="129" t="s">
        <v>4555</v>
      </c>
      <c r="B3400" s="126" t="s">
        <v>2087</v>
      </c>
      <c r="C3400" s="127" t="s">
        <v>4028</v>
      </c>
      <c r="D3400" s="127" t="s">
        <v>4556</v>
      </c>
      <c r="E3400" s="127"/>
      <c r="F3400" s="128">
        <v>22.3</v>
      </c>
      <c r="G3400" s="128">
        <v>22.5</v>
      </c>
      <c r="H3400" s="128">
        <v>17.84</v>
      </c>
      <c r="I3400" s="311"/>
      <c r="J3400" s="319">
        <f>ROUND(SUMIF(Anlagenbewegungsdaten!B:B,A3400,Anlagenbewegungsdaten!C:C),3)</f>
        <v>0</v>
      </c>
      <c r="K3400" s="320">
        <f>ROUND(SUMIF(Anlagenbewegungsdaten!$B:$B,$A3400,Anlagenbewegungsdaten!$D:$D),2)</f>
        <v>0</v>
      </c>
      <c r="L3400" s="321">
        <f t="shared" si="116"/>
        <v>0</v>
      </c>
      <c r="M3400" s="341" t="s">
        <v>4950</v>
      </c>
      <c r="N3400" s="341" t="s">
        <v>4963</v>
      </c>
      <c r="O3400" s="323">
        <f>ROUND(SUMIF(Anlagenbewegungsdaten_AV!B:B,A3400,Anlagenbewegungsdaten_AV!C:C),3)</f>
        <v>0</v>
      </c>
      <c r="P3400" s="320">
        <f>ROUND(SUMIF(Anlagenbewegungsdaten_AV!$B:$B,$A3400,Anlagenbewegungsdaten_AV!$D:$D),2)</f>
        <v>0</v>
      </c>
      <c r="Q3400" s="321">
        <f t="shared" si="117"/>
        <v>0</v>
      </c>
      <c r="S3400" s="324"/>
      <c r="T3400" s="317"/>
      <c r="U3400" s="325"/>
      <c r="V3400" s="325"/>
    </row>
    <row r="3401" spans="1:22" ht="15" customHeight="1" x14ac:dyDescent="0.25">
      <c r="A3401" s="129" t="s">
        <v>4557</v>
      </c>
      <c r="B3401" s="126" t="s">
        <v>2087</v>
      </c>
      <c r="C3401" s="127" t="s">
        <v>4028</v>
      </c>
      <c r="D3401" s="127" t="s">
        <v>4558</v>
      </c>
      <c r="E3401" s="127"/>
      <c r="F3401" s="128">
        <v>24.3</v>
      </c>
      <c r="G3401" s="128">
        <v>24.5</v>
      </c>
      <c r="H3401" s="128">
        <v>19.440000000000001</v>
      </c>
      <c r="I3401" s="311"/>
      <c r="J3401" s="319">
        <f>ROUND(SUMIF(Anlagenbewegungsdaten!B:B,A3401,Anlagenbewegungsdaten!C:C),3)</f>
        <v>0</v>
      </c>
      <c r="K3401" s="320">
        <f>ROUND(SUMIF(Anlagenbewegungsdaten!$B:$B,$A3401,Anlagenbewegungsdaten!$D:$D),2)</f>
        <v>0</v>
      </c>
      <c r="L3401" s="321">
        <f t="shared" si="116"/>
        <v>0</v>
      </c>
      <c r="M3401" s="341" t="s">
        <v>4950</v>
      </c>
      <c r="N3401" s="341" t="s">
        <v>4963</v>
      </c>
      <c r="O3401" s="323">
        <f>ROUND(SUMIF(Anlagenbewegungsdaten_AV!B:B,A3401,Anlagenbewegungsdaten_AV!C:C),3)</f>
        <v>0</v>
      </c>
      <c r="P3401" s="320">
        <f>ROUND(SUMIF(Anlagenbewegungsdaten_AV!$B:$B,$A3401,Anlagenbewegungsdaten_AV!$D:$D),2)</f>
        <v>0</v>
      </c>
      <c r="Q3401" s="321">
        <f t="shared" si="117"/>
        <v>0</v>
      </c>
      <c r="S3401" s="324"/>
      <c r="T3401" s="317"/>
      <c r="U3401" s="325"/>
      <c r="V3401" s="325"/>
    </row>
    <row r="3402" spans="1:22" ht="15" customHeight="1" x14ac:dyDescent="0.25">
      <c r="A3402" s="129" t="s">
        <v>4559</v>
      </c>
      <c r="B3402" s="126" t="s">
        <v>2087</v>
      </c>
      <c r="C3402" s="127" t="s">
        <v>4028</v>
      </c>
      <c r="D3402" s="127" t="s">
        <v>4560</v>
      </c>
      <c r="E3402" s="127"/>
      <c r="F3402" s="128">
        <v>24.3</v>
      </c>
      <c r="G3402" s="128">
        <v>24.5</v>
      </c>
      <c r="H3402" s="128">
        <v>19.440000000000001</v>
      </c>
      <c r="I3402" s="311"/>
      <c r="J3402" s="319">
        <f>ROUND(SUMIF(Anlagenbewegungsdaten!B:B,A3402,Anlagenbewegungsdaten!C:C),3)</f>
        <v>0</v>
      </c>
      <c r="K3402" s="320">
        <f>ROUND(SUMIF(Anlagenbewegungsdaten!$B:$B,$A3402,Anlagenbewegungsdaten!$D:$D),2)</f>
        <v>0</v>
      </c>
      <c r="L3402" s="321">
        <f t="shared" ref="L3402:L3465" si="118">IF(ISBLANK(F3402),0,IF(OR($J3402&gt;=100,$J3402&lt;=-100),F3402-(K3402/J3402*100),IF(OR(J3402&gt;-100,J3402&lt;100),(J3402*F3402%)-K3402)))</f>
        <v>0</v>
      </c>
      <c r="M3402" s="341" t="s">
        <v>4950</v>
      </c>
      <c r="N3402" s="341" t="s">
        <v>4963</v>
      </c>
      <c r="O3402" s="323">
        <f>ROUND(SUMIF(Anlagenbewegungsdaten_AV!B:B,A3402,Anlagenbewegungsdaten_AV!C:C),3)</f>
        <v>0</v>
      </c>
      <c r="P3402" s="320">
        <f>ROUND(SUMIF(Anlagenbewegungsdaten_AV!$B:$B,$A3402,Anlagenbewegungsdaten_AV!$D:$D),2)</f>
        <v>0</v>
      </c>
      <c r="Q3402" s="321">
        <f t="shared" ref="Q3402:Q3465" si="119">IF(ISBLANK(H3402),0,IF(OR($O3402&gt;=100,$O3402&lt;=-100),H3402-(P3402/O3402*100),IF(OR(O3402&gt;-100,O3402&lt;100),(O3402*G3402%)-P3402)))</f>
        <v>0</v>
      </c>
      <c r="S3402" s="324"/>
      <c r="T3402" s="317"/>
      <c r="U3402" s="325"/>
      <c r="V3402" s="325"/>
    </row>
    <row r="3403" spans="1:22" ht="15" customHeight="1" x14ac:dyDescent="0.25">
      <c r="A3403" s="129" t="s">
        <v>4561</v>
      </c>
      <c r="B3403" s="126" t="s">
        <v>2087</v>
      </c>
      <c r="C3403" s="127" t="s">
        <v>4028</v>
      </c>
      <c r="D3403" s="127" t="s">
        <v>4562</v>
      </c>
      <c r="E3403" s="127"/>
      <c r="F3403" s="128">
        <v>15.3</v>
      </c>
      <c r="G3403" s="128">
        <v>15.5</v>
      </c>
      <c r="H3403" s="128">
        <v>12.24</v>
      </c>
      <c r="I3403" s="311"/>
      <c r="J3403" s="319">
        <f>ROUND(SUMIF(Anlagenbewegungsdaten!B:B,A3403,Anlagenbewegungsdaten!C:C),3)</f>
        <v>0</v>
      </c>
      <c r="K3403" s="320">
        <f>ROUND(SUMIF(Anlagenbewegungsdaten!$B:$B,$A3403,Anlagenbewegungsdaten!$D:$D),2)</f>
        <v>0</v>
      </c>
      <c r="L3403" s="321">
        <f t="shared" si="118"/>
        <v>0</v>
      </c>
      <c r="M3403" s="341" t="s">
        <v>4950</v>
      </c>
      <c r="N3403" s="341" t="s">
        <v>4963</v>
      </c>
      <c r="O3403" s="323">
        <f>ROUND(SUMIF(Anlagenbewegungsdaten_AV!B:B,A3403,Anlagenbewegungsdaten_AV!C:C),3)</f>
        <v>0</v>
      </c>
      <c r="P3403" s="320">
        <f>ROUND(SUMIF(Anlagenbewegungsdaten_AV!$B:$B,$A3403,Anlagenbewegungsdaten_AV!$D:$D),2)</f>
        <v>0</v>
      </c>
      <c r="Q3403" s="321">
        <f t="shared" si="119"/>
        <v>0</v>
      </c>
      <c r="S3403" s="324"/>
      <c r="T3403" s="317"/>
      <c r="U3403" s="325"/>
      <c r="V3403" s="325"/>
    </row>
    <row r="3404" spans="1:22" ht="15" customHeight="1" x14ac:dyDescent="0.25">
      <c r="A3404" s="129" t="s">
        <v>4563</v>
      </c>
      <c r="B3404" s="126" t="s">
        <v>2087</v>
      </c>
      <c r="C3404" s="127" t="s">
        <v>4028</v>
      </c>
      <c r="D3404" s="127" t="s">
        <v>4564</v>
      </c>
      <c r="E3404" s="127"/>
      <c r="F3404" s="128">
        <v>21.3</v>
      </c>
      <c r="G3404" s="128">
        <v>21.5</v>
      </c>
      <c r="H3404" s="128">
        <v>17.04</v>
      </c>
      <c r="I3404" s="311"/>
      <c r="J3404" s="319">
        <f>ROUND(SUMIF(Anlagenbewegungsdaten!B:B,A3404,Anlagenbewegungsdaten!C:C),3)</f>
        <v>0</v>
      </c>
      <c r="K3404" s="320">
        <f>ROUND(SUMIF(Anlagenbewegungsdaten!$B:$B,$A3404,Anlagenbewegungsdaten!$D:$D),2)</f>
        <v>0</v>
      </c>
      <c r="L3404" s="321">
        <f t="shared" si="118"/>
        <v>0</v>
      </c>
      <c r="M3404" s="341" t="s">
        <v>4950</v>
      </c>
      <c r="N3404" s="341" t="s">
        <v>4963</v>
      </c>
      <c r="O3404" s="323">
        <f>ROUND(SUMIF(Anlagenbewegungsdaten_AV!B:B,A3404,Anlagenbewegungsdaten_AV!C:C),3)</f>
        <v>0</v>
      </c>
      <c r="P3404" s="320">
        <f>ROUND(SUMIF(Anlagenbewegungsdaten_AV!$B:$B,$A3404,Anlagenbewegungsdaten_AV!$D:$D),2)</f>
        <v>0</v>
      </c>
      <c r="Q3404" s="321">
        <f t="shared" si="119"/>
        <v>0</v>
      </c>
      <c r="S3404" s="324"/>
      <c r="T3404" s="317"/>
      <c r="U3404" s="325"/>
      <c r="V3404" s="325"/>
    </row>
    <row r="3405" spans="1:22" ht="15" customHeight="1" x14ac:dyDescent="0.25">
      <c r="A3405" s="129" t="s">
        <v>4565</v>
      </c>
      <c r="B3405" s="126" t="s">
        <v>2087</v>
      </c>
      <c r="C3405" s="127" t="s">
        <v>4028</v>
      </c>
      <c r="D3405" s="127" t="s">
        <v>4566</v>
      </c>
      <c r="E3405" s="127"/>
      <c r="F3405" s="128">
        <v>23.3</v>
      </c>
      <c r="G3405" s="128">
        <v>23.5</v>
      </c>
      <c r="H3405" s="128">
        <v>18.64</v>
      </c>
      <c r="I3405" s="311"/>
      <c r="J3405" s="319">
        <f>ROUND(SUMIF(Anlagenbewegungsdaten!B:B,A3405,Anlagenbewegungsdaten!C:C),3)</f>
        <v>0</v>
      </c>
      <c r="K3405" s="320">
        <f>ROUND(SUMIF(Anlagenbewegungsdaten!$B:$B,$A3405,Anlagenbewegungsdaten!$D:$D),2)</f>
        <v>0</v>
      </c>
      <c r="L3405" s="321">
        <f t="shared" si="118"/>
        <v>0</v>
      </c>
      <c r="M3405" s="341" t="s">
        <v>4950</v>
      </c>
      <c r="N3405" s="341" t="s">
        <v>4963</v>
      </c>
      <c r="O3405" s="323">
        <f>ROUND(SUMIF(Anlagenbewegungsdaten_AV!B:B,A3405,Anlagenbewegungsdaten_AV!C:C),3)</f>
        <v>0</v>
      </c>
      <c r="P3405" s="320">
        <f>ROUND(SUMIF(Anlagenbewegungsdaten_AV!$B:$B,$A3405,Anlagenbewegungsdaten_AV!$D:$D),2)</f>
        <v>0</v>
      </c>
      <c r="Q3405" s="321">
        <f t="shared" si="119"/>
        <v>0</v>
      </c>
      <c r="S3405" s="324"/>
      <c r="T3405" s="317"/>
      <c r="U3405" s="325"/>
      <c r="V3405" s="325"/>
    </row>
    <row r="3406" spans="1:22" ht="15" customHeight="1" x14ac:dyDescent="0.25">
      <c r="A3406" s="129" t="s">
        <v>4567</v>
      </c>
      <c r="B3406" s="126" t="s">
        <v>2087</v>
      </c>
      <c r="C3406" s="127" t="s">
        <v>4028</v>
      </c>
      <c r="D3406" s="127" t="s">
        <v>4568</v>
      </c>
      <c r="E3406" s="127"/>
      <c r="F3406" s="128">
        <v>23.3</v>
      </c>
      <c r="G3406" s="128">
        <v>23.5</v>
      </c>
      <c r="H3406" s="128">
        <v>18.64</v>
      </c>
      <c r="I3406" s="311"/>
      <c r="J3406" s="319">
        <f>ROUND(SUMIF(Anlagenbewegungsdaten!B:B,A3406,Anlagenbewegungsdaten!C:C),3)</f>
        <v>0</v>
      </c>
      <c r="K3406" s="320">
        <f>ROUND(SUMIF(Anlagenbewegungsdaten!$B:$B,$A3406,Anlagenbewegungsdaten!$D:$D),2)</f>
        <v>0</v>
      </c>
      <c r="L3406" s="321">
        <f t="shared" si="118"/>
        <v>0</v>
      </c>
      <c r="M3406" s="341" t="s">
        <v>4950</v>
      </c>
      <c r="N3406" s="341" t="s">
        <v>4963</v>
      </c>
      <c r="O3406" s="323">
        <f>ROUND(SUMIF(Anlagenbewegungsdaten_AV!B:B,A3406,Anlagenbewegungsdaten_AV!C:C),3)</f>
        <v>0</v>
      </c>
      <c r="P3406" s="320">
        <f>ROUND(SUMIF(Anlagenbewegungsdaten_AV!$B:$B,$A3406,Anlagenbewegungsdaten_AV!$D:$D),2)</f>
        <v>0</v>
      </c>
      <c r="Q3406" s="321">
        <f t="shared" si="119"/>
        <v>0</v>
      </c>
      <c r="S3406" s="324"/>
      <c r="T3406" s="317"/>
      <c r="U3406" s="325"/>
      <c r="V3406" s="325"/>
    </row>
    <row r="3407" spans="1:22" ht="15" customHeight="1" x14ac:dyDescent="0.25">
      <c r="A3407" s="129" t="s">
        <v>4569</v>
      </c>
      <c r="B3407" s="126" t="s">
        <v>2087</v>
      </c>
      <c r="C3407" s="127" t="s">
        <v>4028</v>
      </c>
      <c r="D3407" s="127" t="s">
        <v>4570</v>
      </c>
      <c r="E3407" s="127"/>
      <c r="F3407" s="128">
        <v>12.3</v>
      </c>
      <c r="G3407" s="128">
        <v>12.5</v>
      </c>
      <c r="H3407" s="128">
        <v>9.84</v>
      </c>
      <c r="I3407" s="311"/>
      <c r="J3407" s="319">
        <f>ROUND(SUMIF(Anlagenbewegungsdaten!B:B,A3407,Anlagenbewegungsdaten!C:C),3)</f>
        <v>0</v>
      </c>
      <c r="K3407" s="320">
        <f>ROUND(SUMIF(Anlagenbewegungsdaten!$B:$B,$A3407,Anlagenbewegungsdaten!$D:$D),2)</f>
        <v>0</v>
      </c>
      <c r="L3407" s="321">
        <f t="shared" si="118"/>
        <v>0</v>
      </c>
      <c r="M3407" s="341" t="s">
        <v>4950</v>
      </c>
      <c r="N3407" s="341" t="s">
        <v>4963</v>
      </c>
      <c r="O3407" s="323">
        <f>ROUND(SUMIF(Anlagenbewegungsdaten_AV!B:B,A3407,Anlagenbewegungsdaten_AV!C:C),3)</f>
        <v>0</v>
      </c>
      <c r="P3407" s="320">
        <f>ROUND(SUMIF(Anlagenbewegungsdaten_AV!$B:$B,$A3407,Anlagenbewegungsdaten_AV!$D:$D),2)</f>
        <v>0</v>
      </c>
      <c r="Q3407" s="321">
        <f t="shared" si="119"/>
        <v>0</v>
      </c>
      <c r="S3407" s="324"/>
      <c r="T3407" s="317"/>
      <c r="U3407" s="325"/>
      <c r="V3407" s="325"/>
    </row>
    <row r="3408" spans="1:22" ht="15" customHeight="1" x14ac:dyDescent="0.25">
      <c r="A3408" s="129" t="s">
        <v>4571</v>
      </c>
      <c r="B3408" s="126" t="s">
        <v>2087</v>
      </c>
      <c r="C3408" s="127" t="s">
        <v>4028</v>
      </c>
      <c r="D3408" s="127" t="s">
        <v>4572</v>
      </c>
      <c r="E3408" s="127"/>
      <c r="F3408" s="128">
        <v>18.3</v>
      </c>
      <c r="G3408" s="128">
        <v>18.5</v>
      </c>
      <c r="H3408" s="128">
        <v>14.64</v>
      </c>
      <c r="I3408" s="311"/>
      <c r="J3408" s="319">
        <f>ROUND(SUMIF(Anlagenbewegungsdaten!B:B,A3408,Anlagenbewegungsdaten!C:C),3)</f>
        <v>0</v>
      </c>
      <c r="K3408" s="320">
        <f>ROUND(SUMIF(Anlagenbewegungsdaten!$B:$B,$A3408,Anlagenbewegungsdaten!$D:$D),2)</f>
        <v>0</v>
      </c>
      <c r="L3408" s="321">
        <f t="shared" si="118"/>
        <v>0</v>
      </c>
      <c r="M3408" s="341" t="s">
        <v>4950</v>
      </c>
      <c r="N3408" s="341" t="s">
        <v>4963</v>
      </c>
      <c r="O3408" s="323">
        <f>ROUND(SUMIF(Anlagenbewegungsdaten_AV!B:B,A3408,Anlagenbewegungsdaten_AV!C:C),3)</f>
        <v>0</v>
      </c>
      <c r="P3408" s="320">
        <f>ROUND(SUMIF(Anlagenbewegungsdaten_AV!$B:$B,$A3408,Anlagenbewegungsdaten_AV!$D:$D),2)</f>
        <v>0</v>
      </c>
      <c r="Q3408" s="321">
        <f t="shared" si="119"/>
        <v>0</v>
      </c>
      <c r="S3408" s="324"/>
      <c r="T3408" s="317"/>
      <c r="U3408" s="325"/>
      <c r="V3408" s="325"/>
    </row>
    <row r="3409" spans="1:22" ht="15" customHeight="1" x14ac:dyDescent="0.25">
      <c r="A3409" s="129" t="s">
        <v>4573</v>
      </c>
      <c r="B3409" s="126" t="s">
        <v>2087</v>
      </c>
      <c r="C3409" s="127" t="s">
        <v>4028</v>
      </c>
      <c r="D3409" s="127" t="s">
        <v>4574</v>
      </c>
      <c r="E3409" s="127"/>
      <c r="F3409" s="128">
        <v>20.3</v>
      </c>
      <c r="G3409" s="128">
        <v>20.5</v>
      </c>
      <c r="H3409" s="128">
        <v>16.239999999999998</v>
      </c>
      <c r="I3409" s="311"/>
      <c r="J3409" s="319">
        <f>ROUND(SUMIF(Anlagenbewegungsdaten!B:B,A3409,Anlagenbewegungsdaten!C:C),3)</f>
        <v>0</v>
      </c>
      <c r="K3409" s="320">
        <f>ROUND(SUMIF(Anlagenbewegungsdaten!$B:$B,$A3409,Anlagenbewegungsdaten!$D:$D),2)</f>
        <v>0</v>
      </c>
      <c r="L3409" s="321">
        <f t="shared" si="118"/>
        <v>0</v>
      </c>
      <c r="M3409" s="341" t="s">
        <v>4950</v>
      </c>
      <c r="N3409" s="341" t="s">
        <v>4963</v>
      </c>
      <c r="O3409" s="323">
        <f>ROUND(SUMIF(Anlagenbewegungsdaten_AV!B:B,A3409,Anlagenbewegungsdaten_AV!C:C),3)</f>
        <v>0</v>
      </c>
      <c r="P3409" s="320">
        <f>ROUND(SUMIF(Anlagenbewegungsdaten_AV!$B:$B,$A3409,Anlagenbewegungsdaten_AV!$D:$D),2)</f>
        <v>0</v>
      </c>
      <c r="Q3409" s="321">
        <f t="shared" si="119"/>
        <v>0</v>
      </c>
      <c r="S3409" s="324"/>
      <c r="T3409" s="317"/>
      <c r="U3409" s="325"/>
      <c r="V3409" s="325"/>
    </row>
    <row r="3410" spans="1:22" ht="15" customHeight="1" x14ac:dyDescent="0.25">
      <c r="A3410" s="129" t="s">
        <v>4575</v>
      </c>
      <c r="B3410" s="126" t="s">
        <v>2087</v>
      </c>
      <c r="C3410" s="127" t="s">
        <v>4028</v>
      </c>
      <c r="D3410" s="127" t="s">
        <v>4576</v>
      </c>
      <c r="E3410" s="127"/>
      <c r="F3410" s="128">
        <v>20.3</v>
      </c>
      <c r="G3410" s="128">
        <v>20.5</v>
      </c>
      <c r="H3410" s="128">
        <v>16.239999999999998</v>
      </c>
      <c r="I3410" s="311"/>
      <c r="J3410" s="319">
        <f>ROUND(SUMIF(Anlagenbewegungsdaten!B:B,A3410,Anlagenbewegungsdaten!C:C),3)</f>
        <v>0</v>
      </c>
      <c r="K3410" s="320">
        <f>ROUND(SUMIF(Anlagenbewegungsdaten!$B:$B,$A3410,Anlagenbewegungsdaten!$D:$D),2)</f>
        <v>0</v>
      </c>
      <c r="L3410" s="321">
        <f t="shared" si="118"/>
        <v>0</v>
      </c>
      <c r="M3410" s="341" t="s">
        <v>4950</v>
      </c>
      <c r="N3410" s="341" t="s">
        <v>4963</v>
      </c>
      <c r="O3410" s="323">
        <f>ROUND(SUMIF(Anlagenbewegungsdaten_AV!B:B,A3410,Anlagenbewegungsdaten_AV!C:C),3)</f>
        <v>0</v>
      </c>
      <c r="P3410" s="320">
        <f>ROUND(SUMIF(Anlagenbewegungsdaten_AV!$B:$B,$A3410,Anlagenbewegungsdaten_AV!$D:$D),2)</f>
        <v>0</v>
      </c>
      <c r="Q3410" s="321">
        <f t="shared" si="119"/>
        <v>0</v>
      </c>
      <c r="S3410" s="324"/>
      <c r="T3410" s="317"/>
      <c r="U3410" s="325"/>
      <c r="V3410" s="325"/>
    </row>
    <row r="3411" spans="1:22" ht="15" customHeight="1" x14ac:dyDescent="0.25">
      <c r="A3411" s="129" t="s">
        <v>4577</v>
      </c>
      <c r="B3411" s="126" t="s">
        <v>2087</v>
      </c>
      <c r="C3411" s="127" t="s">
        <v>4028</v>
      </c>
      <c r="D3411" s="127" t="s">
        <v>4578</v>
      </c>
      <c r="E3411" s="127"/>
      <c r="F3411" s="128">
        <v>15.3</v>
      </c>
      <c r="G3411" s="128">
        <v>15.5</v>
      </c>
      <c r="H3411" s="128">
        <v>12.24</v>
      </c>
      <c r="I3411" s="311"/>
      <c r="J3411" s="319">
        <f>ROUND(SUMIF(Anlagenbewegungsdaten!B:B,A3411,Anlagenbewegungsdaten!C:C),3)</f>
        <v>0</v>
      </c>
      <c r="K3411" s="320">
        <f>ROUND(SUMIF(Anlagenbewegungsdaten!$B:$B,$A3411,Anlagenbewegungsdaten!$D:$D),2)</f>
        <v>0</v>
      </c>
      <c r="L3411" s="321">
        <f t="shared" si="118"/>
        <v>0</v>
      </c>
      <c r="M3411" s="341" t="s">
        <v>4950</v>
      </c>
      <c r="N3411" s="341" t="s">
        <v>4963</v>
      </c>
      <c r="O3411" s="323">
        <f>ROUND(SUMIF(Anlagenbewegungsdaten_AV!B:B,A3411,Anlagenbewegungsdaten_AV!C:C),3)</f>
        <v>0</v>
      </c>
      <c r="P3411" s="320">
        <f>ROUND(SUMIF(Anlagenbewegungsdaten_AV!$B:$B,$A3411,Anlagenbewegungsdaten_AV!$D:$D),2)</f>
        <v>0</v>
      </c>
      <c r="Q3411" s="321">
        <f t="shared" si="119"/>
        <v>0</v>
      </c>
      <c r="S3411" s="324"/>
      <c r="T3411" s="317"/>
      <c r="U3411" s="325"/>
      <c r="V3411" s="325"/>
    </row>
    <row r="3412" spans="1:22" ht="15" customHeight="1" x14ac:dyDescent="0.25">
      <c r="A3412" s="129" t="s">
        <v>4579</v>
      </c>
      <c r="B3412" s="126" t="s">
        <v>2087</v>
      </c>
      <c r="C3412" s="127" t="s">
        <v>4028</v>
      </c>
      <c r="D3412" s="127" t="s">
        <v>4580</v>
      </c>
      <c r="E3412" s="127"/>
      <c r="F3412" s="128">
        <v>21.3</v>
      </c>
      <c r="G3412" s="128">
        <v>21.5</v>
      </c>
      <c r="H3412" s="128">
        <v>17.04</v>
      </c>
      <c r="I3412" s="311"/>
      <c r="J3412" s="319">
        <f>ROUND(SUMIF(Anlagenbewegungsdaten!B:B,A3412,Anlagenbewegungsdaten!C:C),3)</f>
        <v>0</v>
      </c>
      <c r="K3412" s="320">
        <f>ROUND(SUMIF(Anlagenbewegungsdaten!$B:$B,$A3412,Anlagenbewegungsdaten!$D:$D),2)</f>
        <v>0</v>
      </c>
      <c r="L3412" s="321">
        <f t="shared" si="118"/>
        <v>0</v>
      </c>
      <c r="M3412" s="341" t="s">
        <v>4950</v>
      </c>
      <c r="N3412" s="341" t="s">
        <v>4963</v>
      </c>
      <c r="O3412" s="323">
        <f>ROUND(SUMIF(Anlagenbewegungsdaten_AV!B:B,A3412,Anlagenbewegungsdaten_AV!C:C),3)</f>
        <v>0</v>
      </c>
      <c r="P3412" s="320">
        <f>ROUND(SUMIF(Anlagenbewegungsdaten_AV!$B:$B,$A3412,Anlagenbewegungsdaten_AV!$D:$D),2)</f>
        <v>0</v>
      </c>
      <c r="Q3412" s="321">
        <f t="shared" si="119"/>
        <v>0</v>
      </c>
      <c r="S3412" s="324"/>
      <c r="T3412" s="317"/>
      <c r="U3412" s="325"/>
      <c r="V3412" s="325"/>
    </row>
    <row r="3413" spans="1:22" ht="15" customHeight="1" x14ac:dyDescent="0.25">
      <c r="A3413" s="129" t="s">
        <v>4581</v>
      </c>
      <c r="B3413" s="126" t="s">
        <v>2087</v>
      </c>
      <c r="C3413" s="127" t="s">
        <v>4028</v>
      </c>
      <c r="D3413" s="127" t="s">
        <v>4582</v>
      </c>
      <c r="E3413" s="127"/>
      <c r="F3413" s="128">
        <v>23.3</v>
      </c>
      <c r="G3413" s="128">
        <v>23.5</v>
      </c>
      <c r="H3413" s="128">
        <v>18.64</v>
      </c>
      <c r="I3413" s="311"/>
      <c r="J3413" s="319">
        <f>ROUND(SUMIF(Anlagenbewegungsdaten!B:B,A3413,Anlagenbewegungsdaten!C:C),3)</f>
        <v>0</v>
      </c>
      <c r="K3413" s="320">
        <f>ROUND(SUMIF(Anlagenbewegungsdaten!$B:$B,$A3413,Anlagenbewegungsdaten!$D:$D),2)</f>
        <v>0</v>
      </c>
      <c r="L3413" s="321">
        <f t="shared" si="118"/>
        <v>0</v>
      </c>
      <c r="M3413" s="341" t="s">
        <v>4950</v>
      </c>
      <c r="N3413" s="341" t="s">
        <v>4963</v>
      </c>
      <c r="O3413" s="323">
        <f>ROUND(SUMIF(Anlagenbewegungsdaten_AV!B:B,A3413,Anlagenbewegungsdaten_AV!C:C),3)</f>
        <v>0</v>
      </c>
      <c r="P3413" s="320">
        <f>ROUND(SUMIF(Anlagenbewegungsdaten_AV!$B:$B,$A3413,Anlagenbewegungsdaten_AV!$D:$D),2)</f>
        <v>0</v>
      </c>
      <c r="Q3413" s="321">
        <f t="shared" si="119"/>
        <v>0</v>
      </c>
      <c r="S3413" s="324"/>
      <c r="T3413" s="317"/>
      <c r="U3413" s="325"/>
      <c r="V3413" s="325"/>
    </row>
    <row r="3414" spans="1:22" ht="15" customHeight="1" x14ac:dyDescent="0.25">
      <c r="A3414" s="129" t="s">
        <v>4583</v>
      </c>
      <c r="B3414" s="126" t="s">
        <v>2087</v>
      </c>
      <c r="C3414" s="127" t="s">
        <v>4028</v>
      </c>
      <c r="D3414" s="127" t="s">
        <v>4584</v>
      </c>
      <c r="E3414" s="127"/>
      <c r="F3414" s="128">
        <v>23.3</v>
      </c>
      <c r="G3414" s="128">
        <v>23.5</v>
      </c>
      <c r="H3414" s="128">
        <v>18.64</v>
      </c>
      <c r="I3414" s="311"/>
      <c r="J3414" s="319">
        <f>ROUND(SUMIF(Anlagenbewegungsdaten!B:B,A3414,Anlagenbewegungsdaten!C:C),3)</f>
        <v>0</v>
      </c>
      <c r="K3414" s="320">
        <f>ROUND(SUMIF(Anlagenbewegungsdaten!$B:$B,$A3414,Anlagenbewegungsdaten!$D:$D),2)</f>
        <v>0</v>
      </c>
      <c r="L3414" s="321">
        <f t="shared" si="118"/>
        <v>0</v>
      </c>
      <c r="M3414" s="341" t="s">
        <v>4950</v>
      </c>
      <c r="N3414" s="341" t="s">
        <v>4963</v>
      </c>
      <c r="O3414" s="323">
        <f>ROUND(SUMIF(Anlagenbewegungsdaten_AV!B:B,A3414,Anlagenbewegungsdaten_AV!C:C),3)</f>
        <v>0</v>
      </c>
      <c r="P3414" s="320">
        <f>ROUND(SUMIF(Anlagenbewegungsdaten_AV!$B:$B,$A3414,Anlagenbewegungsdaten_AV!$D:$D),2)</f>
        <v>0</v>
      </c>
      <c r="Q3414" s="321">
        <f t="shared" si="119"/>
        <v>0</v>
      </c>
      <c r="S3414" s="324"/>
      <c r="T3414" s="317"/>
      <c r="U3414" s="325"/>
      <c r="V3414" s="325"/>
    </row>
    <row r="3415" spans="1:22" ht="15" customHeight="1" x14ac:dyDescent="0.25">
      <c r="A3415" s="129" t="s">
        <v>4585</v>
      </c>
      <c r="B3415" s="126" t="s">
        <v>2087</v>
      </c>
      <c r="C3415" s="127" t="s">
        <v>4028</v>
      </c>
      <c r="D3415" s="127" t="s">
        <v>4586</v>
      </c>
      <c r="E3415" s="127"/>
      <c r="F3415" s="128">
        <v>14.3</v>
      </c>
      <c r="G3415" s="128">
        <v>14.5</v>
      </c>
      <c r="H3415" s="128">
        <v>11.44</v>
      </c>
      <c r="I3415" s="311"/>
      <c r="J3415" s="319">
        <f>ROUND(SUMIF(Anlagenbewegungsdaten!B:B,A3415,Anlagenbewegungsdaten!C:C),3)</f>
        <v>0</v>
      </c>
      <c r="K3415" s="320">
        <f>ROUND(SUMIF(Anlagenbewegungsdaten!$B:$B,$A3415,Anlagenbewegungsdaten!$D:$D),2)</f>
        <v>0</v>
      </c>
      <c r="L3415" s="321">
        <f t="shared" si="118"/>
        <v>0</v>
      </c>
      <c r="M3415" s="341" t="s">
        <v>4950</v>
      </c>
      <c r="N3415" s="341" t="s">
        <v>4963</v>
      </c>
      <c r="O3415" s="323">
        <f>ROUND(SUMIF(Anlagenbewegungsdaten_AV!B:B,A3415,Anlagenbewegungsdaten_AV!C:C),3)</f>
        <v>0</v>
      </c>
      <c r="P3415" s="320">
        <f>ROUND(SUMIF(Anlagenbewegungsdaten_AV!$B:$B,$A3415,Anlagenbewegungsdaten_AV!$D:$D),2)</f>
        <v>0</v>
      </c>
      <c r="Q3415" s="321">
        <f t="shared" si="119"/>
        <v>0</v>
      </c>
      <c r="S3415" s="324"/>
      <c r="T3415" s="317"/>
      <c r="U3415" s="325"/>
      <c r="V3415" s="325"/>
    </row>
    <row r="3416" spans="1:22" ht="15" customHeight="1" x14ac:dyDescent="0.25">
      <c r="A3416" s="129" t="s">
        <v>4587</v>
      </c>
      <c r="B3416" s="126" t="s">
        <v>2087</v>
      </c>
      <c r="C3416" s="127" t="s">
        <v>4028</v>
      </c>
      <c r="D3416" s="127" t="s">
        <v>4588</v>
      </c>
      <c r="E3416" s="127"/>
      <c r="F3416" s="128">
        <v>20.3</v>
      </c>
      <c r="G3416" s="128">
        <v>20.5</v>
      </c>
      <c r="H3416" s="128">
        <v>16.239999999999998</v>
      </c>
      <c r="I3416" s="311"/>
      <c r="J3416" s="319">
        <f>ROUND(SUMIF(Anlagenbewegungsdaten!B:B,A3416,Anlagenbewegungsdaten!C:C),3)</f>
        <v>0</v>
      </c>
      <c r="K3416" s="320">
        <f>ROUND(SUMIF(Anlagenbewegungsdaten!$B:$B,$A3416,Anlagenbewegungsdaten!$D:$D),2)</f>
        <v>0</v>
      </c>
      <c r="L3416" s="321">
        <f t="shared" si="118"/>
        <v>0</v>
      </c>
      <c r="M3416" s="341" t="s">
        <v>4950</v>
      </c>
      <c r="N3416" s="341" t="s">
        <v>4963</v>
      </c>
      <c r="O3416" s="323">
        <f>ROUND(SUMIF(Anlagenbewegungsdaten_AV!B:B,A3416,Anlagenbewegungsdaten_AV!C:C),3)</f>
        <v>0</v>
      </c>
      <c r="P3416" s="320">
        <f>ROUND(SUMIF(Anlagenbewegungsdaten_AV!$B:$B,$A3416,Anlagenbewegungsdaten_AV!$D:$D),2)</f>
        <v>0</v>
      </c>
      <c r="Q3416" s="321">
        <f t="shared" si="119"/>
        <v>0</v>
      </c>
      <c r="S3416" s="324"/>
      <c r="T3416" s="317"/>
      <c r="U3416" s="325"/>
      <c r="V3416" s="325"/>
    </row>
    <row r="3417" spans="1:22" ht="15" customHeight="1" x14ac:dyDescent="0.25">
      <c r="A3417" s="129" t="s">
        <v>4589</v>
      </c>
      <c r="B3417" s="126" t="s">
        <v>2087</v>
      </c>
      <c r="C3417" s="127" t="s">
        <v>4028</v>
      </c>
      <c r="D3417" s="127" t="s">
        <v>4590</v>
      </c>
      <c r="E3417" s="127"/>
      <c r="F3417" s="128">
        <v>22.3</v>
      </c>
      <c r="G3417" s="128">
        <v>22.5</v>
      </c>
      <c r="H3417" s="128">
        <v>17.84</v>
      </c>
      <c r="I3417" s="311"/>
      <c r="J3417" s="319">
        <f>ROUND(SUMIF(Anlagenbewegungsdaten!B:B,A3417,Anlagenbewegungsdaten!C:C),3)</f>
        <v>0</v>
      </c>
      <c r="K3417" s="320">
        <f>ROUND(SUMIF(Anlagenbewegungsdaten!$B:$B,$A3417,Anlagenbewegungsdaten!$D:$D),2)</f>
        <v>0</v>
      </c>
      <c r="L3417" s="321">
        <f t="shared" si="118"/>
        <v>0</v>
      </c>
      <c r="M3417" s="341" t="s">
        <v>4950</v>
      </c>
      <c r="N3417" s="341" t="s">
        <v>4963</v>
      </c>
      <c r="O3417" s="323">
        <f>ROUND(SUMIF(Anlagenbewegungsdaten_AV!B:B,A3417,Anlagenbewegungsdaten_AV!C:C),3)</f>
        <v>0</v>
      </c>
      <c r="P3417" s="320">
        <f>ROUND(SUMIF(Anlagenbewegungsdaten_AV!$B:$B,$A3417,Anlagenbewegungsdaten_AV!$D:$D),2)</f>
        <v>0</v>
      </c>
      <c r="Q3417" s="321">
        <f t="shared" si="119"/>
        <v>0</v>
      </c>
      <c r="S3417" s="324"/>
      <c r="T3417" s="317"/>
      <c r="U3417" s="325"/>
      <c r="V3417" s="325"/>
    </row>
    <row r="3418" spans="1:22" ht="15" customHeight="1" x14ac:dyDescent="0.25">
      <c r="A3418" s="129" t="s">
        <v>4591</v>
      </c>
      <c r="B3418" s="126" t="s">
        <v>2087</v>
      </c>
      <c r="C3418" s="127" t="s">
        <v>4028</v>
      </c>
      <c r="D3418" s="127" t="s">
        <v>4592</v>
      </c>
      <c r="E3418" s="127"/>
      <c r="F3418" s="128">
        <v>22.3</v>
      </c>
      <c r="G3418" s="128">
        <v>22.5</v>
      </c>
      <c r="H3418" s="128">
        <v>17.84</v>
      </c>
      <c r="I3418" s="311"/>
      <c r="J3418" s="319">
        <f>ROUND(SUMIF(Anlagenbewegungsdaten!B:B,A3418,Anlagenbewegungsdaten!C:C),3)</f>
        <v>0</v>
      </c>
      <c r="K3418" s="320">
        <f>ROUND(SUMIF(Anlagenbewegungsdaten!$B:$B,$A3418,Anlagenbewegungsdaten!$D:$D),2)</f>
        <v>0</v>
      </c>
      <c r="L3418" s="321">
        <f t="shared" si="118"/>
        <v>0</v>
      </c>
      <c r="M3418" s="341" t="s">
        <v>4950</v>
      </c>
      <c r="N3418" s="341" t="s">
        <v>4963</v>
      </c>
      <c r="O3418" s="323">
        <f>ROUND(SUMIF(Anlagenbewegungsdaten_AV!B:B,A3418,Anlagenbewegungsdaten_AV!C:C),3)</f>
        <v>0</v>
      </c>
      <c r="P3418" s="320">
        <f>ROUND(SUMIF(Anlagenbewegungsdaten_AV!$B:$B,$A3418,Anlagenbewegungsdaten_AV!$D:$D),2)</f>
        <v>0</v>
      </c>
      <c r="Q3418" s="321">
        <f t="shared" si="119"/>
        <v>0</v>
      </c>
      <c r="S3418" s="324"/>
      <c r="T3418" s="317"/>
      <c r="U3418" s="325"/>
      <c r="V3418" s="325"/>
    </row>
    <row r="3419" spans="1:22" ht="15" customHeight="1" x14ac:dyDescent="0.25">
      <c r="A3419" s="129" t="s">
        <v>4593</v>
      </c>
      <c r="B3419" s="126" t="s">
        <v>2087</v>
      </c>
      <c r="C3419" s="127" t="s">
        <v>4028</v>
      </c>
      <c r="D3419" s="127" t="s">
        <v>4594</v>
      </c>
      <c r="E3419" s="127"/>
      <c r="F3419" s="128">
        <v>13.3</v>
      </c>
      <c r="G3419" s="128">
        <v>13.5</v>
      </c>
      <c r="H3419" s="128">
        <v>10.64</v>
      </c>
      <c r="I3419" s="311"/>
      <c r="J3419" s="319">
        <f>ROUND(SUMIF(Anlagenbewegungsdaten!B:B,A3419,Anlagenbewegungsdaten!C:C),3)</f>
        <v>0</v>
      </c>
      <c r="K3419" s="320">
        <f>ROUND(SUMIF(Anlagenbewegungsdaten!$B:$B,$A3419,Anlagenbewegungsdaten!$D:$D),2)</f>
        <v>0</v>
      </c>
      <c r="L3419" s="321">
        <f t="shared" si="118"/>
        <v>0</v>
      </c>
      <c r="M3419" s="341" t="s">
        <v>4950</v>
      </c>
      <c r="N3419" s="341" t="s">
        <v>4963</v>
      </c>
      <c r="O3419" s="323">
        <f>ROUND(SUMIF(Anlagenbewegungsdaten_AV!B:B,A3419,Anlagenbewegungsdaten_AV!C:C),3)</f>
        <v>0</v>
      </c>
      <c r="P3419" s="320">
        <f>ROUND(SUMIF(Anlagenbewegungsdaten_AV!$B:$B,$A3419,Anlagenbewegungsdaten_AV!$D:$D),2)</f>
        <v>0</v>
      </c>
      <c r="Q3419" s="321">
        <f t="shared" si="119"/>
        <v>0</v>
      </c>
      <c r="S3419" s="324"/>
      <c r="T3419" s="317"/>
      <c r="U3419" s="325"/>
      <c r="V3419" s="325"/>
    </row>
    <row r="3420" spans="1:22" ht="15" customHeight="1" x14ac:dyDescent="0.25">
      <c r="A3420" s="129" t="s">
        <v>4595</v>
      </c>
      <c r="B3420" s="126" t="s">
        <v>2087</v>
      </c>
      <c r="C3420" s="127" t="s">
        <v>4028</v>
      </c>
      <c r="D3420" s="127" t="s">
        <v>4596</v>
      </c>
      <c r="E3420" s="127"/>
      <c r="F3420" s="128">
        <v>19.3</v>
      </c>
      <c r="G3420" s="128">
        <v>19.5</v>
      </c>
      <c r="H3420" s="128">
        <v>15.44</v>
      </c>
      <c r="I3420" s="311"/>
      <c r="J3420" s="319">
        <f>ROUND(SUMIF(Anlagenbewegungsdaten!B:B,A3420,Anlagenbewegungsdaten!C:C),3)</f>
        <v>0</v>
      </c>
      <c r="K3420" s="320">
        <f>ROUND(SUMIF(Anlagenbewegungsdaten!$B:$B,$A3420,Anlagenbewegungsdaten!$D:$D),2)</f>
        <v>0</v>
      </c>
      <c r="L3420" s="321">
        <f t="shared" si="118"/>
        <v>0</v>
      </c>
      <c r="M3420" s="341" t="s">
        <v>4950</v>
      </c>
      <c r="N3420" s="341" t="s">
        <v>4963</v>
      </c>
      <c r="O3420" s="323">
        <f>ROUND(SUMIF(Anlagenbewegungsdaten_AV!B:B,A3420,Anlagenbewegungsdaten_AV!C:C),3)</f>
        <v>0</v>
      </c>
      <c r="P3420" s="320">
        <f>ROUND(SUMIF(Anlagenbewegungsdaten_AV!$B:$B,$A3420,Anlagenbewegungsdaten_AV!$D:$D),2)</f>
        <v>0</v>
      </c>
      <c r="Q3420" s="321">
        <f t="shared" si="119"/>
        <v>0</v>
      </c>
      <c r="S3420" s="324"/>
      <c r="T3420" s="317"/>
      <c r="U3420" s="325"/>
      <c r="V3420" s="325"/>
    </row>
    <row r="3421" spans="1:22" ht="15" customHeight="1" x14ac:dyDescent="0.25">
      <c r="A3421" s="129" t="s">
        <v>4597</v>
      </c>
      <c r="B3421" s="126" t="s">
        <v>2087</v>
      </c>
      <c r="C3421" s="127" t="s">
        <v>4028</v>
      </c>
      <c r="D3421" s="127" t="s">
        <v>4598</v>
      </c>
      <c r="E3421" s="127"/>
      <c r="F3421" s="128">
        <v>21.3</v>
      </c>
      <c r="G3421" s="128">
        <v>21.5</v>
      </c>
      <c r="H3421" s="128">
        <v>17.04</v>
      </c>
      <c r="I3421" s="311"/>
      <c r="J3421" s="319">
        <f>ROUND(SUMIF(Anlagenbewegungsdaten!B:B,A3421,Anlagenbewegungsdaten!C:C),3)</f>
        <v>0</v>
      </c>
      <c r="K3421" s="320">
        <f>ROUND(SUMIF(Anlagenbewegungsdaten!$B:$B,$A3421,Anlagenbewegungsdaten!$D:$D),2)</f>
        <v>0</v>
      </c>
      <c r="L3421" s="321">
        <f t="shared" si="118"/>
        <v>0</v>
      </c>
      <c r="M3421" s="341" t="s">
        <v>4950</v>
      </c>
      <c r="N3421" s="341" t="s">
        <v>4963</v>
      </c>
      <c r="O3421" s="323">
        <f>ROUND(SUMIF(Anlagenbewegungsdaten_AV!B:B,A3421,Anlagenbewegungsdaten_AV!C:C),3)</f>
        <v>0</v>
      </c>
      <c r="P3421" s="320">
        <f>ROUND(SUMIF(Anlagenbewegungsdaten_AV!$B:$B,$A3421,Anlagenbewegungsdaten_AV!$D:$D),2)</f>
        <v>0</v>
      </c>
      <c r="Q3421" s="321">
        <f t="shared" si="119"/>
        <v>0</v>
      </c>
      <c r="S3421" s="324"/>
      <c r="T3421" s="317"/>
      <c r="U3421" s="325"/>
      <c r="V3421" s="325"/>
    </row>
    <row r="3422" spans="1:22" ht="15" customHeight="1" x14ac:dyDescent="0.25">
      <c r="A3422" s="129" t="s">
        <v>4599</v>
      </c>
      <c r="B3422" s="126" t="s">
        <v>2087</v>
      </c>
      <c r="C3422" s="127" t="s">
        <v>4028</v>
      </c>
      <c r="D3422" s="127" t="s">
        <v>4600</v>
      </c>
      <c r="E3422" s="127"/>
      <c r="F3422" s="128">
        <v>21.3</v>
      </c>
      <c r="G3422" s="128">
        <v>21.5</v>
      </c>
      <c r="H3422" s="128">
        <v>17.04</v>
      </c>
      <c r="I3422" s="311"/>
      <c r="J3422" s="319">
        <f>ROUND(SUMIF(Anlagenbewegungsdaten!B:B,A3422,Anlagenbewegungsdaten!C:C),3)</f>
        <v>0</v>
      </c>
      <c r="K3422" s="320">
        <f>ROUND(SUMIF(Anlagenbewegungsdaten!$B:$B,$A3422,Anlagenbewegungsdaten!$D:$D),2)</f>
        <v>0</v>
      </c>
      <c r="L3422" s="321">
        <f t="shared" si="118"/>
        <v>0</v>
      </c>
      <c r="M3422" s="341" t="s">
        <v>4950</v>
      </c>
      <c r="N3422" s="341" t="s">
        <v>4963</v>
      </c>
      <c r="O3422" s="323">
        <f>ROUND(SUMIF(Anlagenbewegungsdaten_AV!B:B,A3422,Anlagenbewegungsdaten_AV!C:C),3)</f>
        <v>0</v>
      </c>
      <c r="P3422" s="320">
        <f>ROUND(SUMIF(Anlagenbewegungsdaten_AV!$B:$B,$A3422,Anlagenbewegungsdaten_AV!$D:$D),2)</f>
        <v>0</v>
      </c>
      <c r="Q3422" s="321">
        <f t="shared" si="119"/>
        <v>0</v>
      </c>
      <c r="S3422" s="324"/>
      <c r="T3422" s="317"/>
      <c r="U3422" s="325"/>
      <c r="V3422" s="325"/>
    </row>
    <row r="3423" spans="1:22" ht="15" customHeight="1" x14ac:dyDescent="0.25">
      <c r="A3423" s="129" t="s">
        <v>4601</v>
      </c>
      <c r="B3423" s="126" t="s">
        <v>2087</v>
      </c>
      <c r="C3423" s="127" t="s">
        <v>4028</v>
      </c>
      <c r="D3423" s="127" t="s">
        <v>4602</v>
      </c>
      <c r="E3423" s="127"/>
      <c r="F3423" s="128">
        <v>11</v>
      </c>
      <c r="G3423" s="128">
        <v>11.2</v>
      </c>
      <c r="H3423" s="128">
        <v>8.8000000000000007</v>
      </c>
      <c r="I3423" s="311"/>
      <c r="J3423" s="319">
        <f>ROUND(SUMIF(Anlagenbewegungsdaten!B:B,A3423,Anlagenbewegungsdaten!C:C),3)</f>
        <v>0</v>
      </c>
      <c r="K3423" s="320">
        <f>ROUND(SUMIF(Anlagenbewegungsdaten!$B:$B,$A3423,Anlagenbewegungsdaten!$D:$D),2)</f>
        <v>0</v>
      </c>
      <c r="L3423" s="321">
        <f t="shared" si="118"/>
        <v>0</v>
      </c>
      <c r="M3423" s="341" t="s">
        <v>4950</v>
      </c>
      <c r="N3423" s="341" t="s">
        <v>4963</v>
      </c>
      <c r="O3423" s="323">
        <f>ROUND(SUMIF(Anlagenbewegungsdaten_AV!B:B,A3423,Anlagenbewegungsdaten_AV!C:C),3)</f>
        <v>0</v>
      </c>
      <c r="P3423" s="320">
        <f>ROUND(SUMIF(Anlagenbewegungsdaten_AV!$B:$B,$A3423,Anlagenbewegungsdaten_AV!$D:$D),2)</f>
        <v>0</v>
      </c>
      <c r="Q3423" s="321">
        <f t="shared" si="119"/>
        <v>0</v>
      </c>
      <c r="S3423" s="324"/>
      <c r="T3423" s="317"/>
      <c r="U3423" s="325"/>
      <c r="V3423" s="325"/>
    </row>
    <row r="3424" spans="1:22" ht="15" customHeight="1" x14ac:dyDescent="0.25">
      <c r="A3424" s="129" t="s">
        <v>4603</v>
      </c>
      <c r="B3424" s="126" t="s">
        <v>2087</v>
      </c>
      <c r="C3424" s="127" t="s">
        <v>4028</v>
      </c>
      <c r="D3424" s="127" t="s">
        <v>4604</v>
      </c>
      <c r="E3424" s="127"/>
      <c r="F3424" s="128">
        <v>16</v>
      </c>
      <c r="G3424" s="128">
        <v>16.2</v>
      </c>
      <c r="H3424" s="128">
        <v>12.8</v>
      </c>
      <c r="I3424" s="311"/>
      <c r="J3424" s="319">
        <f>ROUND(SUMIF(Anlagenbewegungsdaten!B:B,A3424,Anlagenbewegungsdaten!C:C),3)</f>
        <v>0</v>
      </c>
      <c r="K3424" s="320">
        <f>ROUND(SUMIF(Anlagenbewegungsdaten!$B:$B,$A3424,Anlagenbewegungsdaten!$D:$D),2)</f>
        <v>0</v>
      </c>
      <c r="L3424" s="321">
        <f t="shared" si="118"/>
        <v>0</v>
      </c>
      <c r="M3424" s="341" t="s">
        <v>4950</v>
      </c>
      <c r="N3424" s="341" t="s">
        <v>4963</v>
      </c>
      <c r="O3424" s="323">
        <f>ROUND(SUMIF(Anlagenbewegungsdaten_AV!B:B,A3424,Anlagenbewegungsdaten_AV!C:C),3)</f>
        <v>0</v>
      </c>
      <c r="P3424" s="320">
        <f>ROUND(SUMIF(Anlagenbewegungsdaten_AV!$B:$B,$A3424,Anlagenbewegungsdaten_AV!$D:$D),2)</f>
        <v>0</v>
      </c>
      <c r="Q3424" s="321">
        <f t="shared" si="119"/>
        <v>0</v>
      </c>
      <c r="S3424" s="324"/>
      <c r="T3424" s="317"/>
      <c r="U3424" s="325"/>
      <c r="V3424" s="325"/>
    </row>
    <row r="3425" spans="1:22" ht="15" customHeight="1" x14ac:dyDescent="0.25">
      <c r="A3425" s="129" t="s">
        <v>4605</v>
      </c>
      <c r="B3425" s="126" t="s">
        <v>2087</v>
      </c>
      <c r="C3425" s="127" t="s">
        <v>4028</v>
      </c>
      <c r="D3425" s="127" t="s">
        <v>4606</v>
      </c>
      <c r="E3425" s="127"/>
      <c r="F3425" s="128">
        <v>13.5</v>
      </c>
      <c r="G3425" s="128">
        <v>13.7</v>
      </c>
      <c r="H3425" s="128">
        <v>10.8</v>
      </c>
      <c r="I3425" s="311"/>
      <c r="J3425" s="319">
        <f>ROUND(SUMIF(Anlagenbewegungsdaten!B:B,A3425,Anlagenbewegungsdaten!C:C),3)</f>
        <v>0</v>
      </c>
      <c r="K3425" s="320">
        <f>ROUND(SUMIF(Anlagenbewegungsdaten!$B:$B,$A3425,Anlagenbewegungsdaten!$D:$D),2)</f>
        <v>0</v>
      </c>
      <c r="L3425" s="321">
        <f t="shared" si="118"/>
        <v>0</v>
      </c>
      <c r="M3425" s="341" t="s">
        <v>4950</v>
      </c>
      <c r="N3425" s="341" t="s">
        <v>4963</v>
      </c>
      <c r="O3425" s="323">
        <f>ROUND(SUMIF(Anlagenbewegungsdaten_AV!B:B,A3425,Anlagenbewegungsdaten_AV!C:C),3)</f>
        <v>0</v>
      </c>
      <c r="P3425" s="320">
        <f>ROUND(SUMIF(Anlagenbewegungsdaten_AV!$B:$B,$A3425,Anlagenbewegungsdaten_AV!$D:$D),2)</f>
        <v>0</v>
      </c>
      <c r="Q3425" s="321">
        <f t="shared" si="119"/>
        <v>0</v>
      </c>
      <c r="S3425" s="324"/>
      <c r="T3425" s="317"/>
      <c r="U3425" s="325"/>
      <c r="V3425" s="325"/>
    </row>
    <row r="3426" spans="1:22" ht="15" customHeight="1" x14ac:dyDescent="0.25">
      <c r="A3426" s="129" t="s">
        <v>4607</v>
      </c>
      <c r="B3426" s="126" t="s">
        <v>2087</v>
      </c>
      <c r="C3426" s="127" t="s">
        <v>4028</v>
      </c>
      <c r="D3426" s="127" t="s">
        <v>4608</v>
      </c>
      <c r="E3426" s="127"/>
      <c r="F3426" s="128">
        <v>19</v>
      </c>
      <c r="G3426" s="128">
        <v>19.2</v>
      </c>
      <c r="H3426" s="128">
        <v>15.2</v>
      </c>
      <c r="I3426" s="311"/>
      <c r="J3426" s="319">
        <f>ROUND(SUMIF(Anlagenbewegungsdaten!B:B,A3426,Anlagenbewegungsdaten!C:C),3)</f>
        <v>0</v>
      </c>
      <c r="K3426" s="320">
        <f>ROUND(SUMIF(Anlagenbewegungsdaten!$B:$B,$A3426,Anlagenbewegungsdaten!$D:$D),2)</f>
        <v>0</v>
      </c>
      <c r="L3426" s="321">
        <f t="shared" si="118"/>
        <v>0</v>
      </c>
      <c r="M3426" s="341" t="s">
        <v>4950</v>
      </c>
      <c r="N3426" s="341" t="s">
        <v>4963</v>
      </c>
      <c r="O3426" s="323">
        <f>ROUND(SUMIF(Anlagenbewegungsdaten_AV!B:B,A3426,Anlagenbewegungsdaten_AV!C:C),3)</f>
        <v>0</v>
      </c>
      <c r="P3426" s="320">
        <f>ROUND(SUMIF(Anlagenbewegungsdaten_AV!$B:$B,$A3426,Anlagenbewegungsdaten_AV!$D:$D),2)</f>
        <v>0</v>
      </c>
      <c r="Q3426" s="321">
        <f t="shared" si="119"/>
        <v>0</v>
      </c>
      <c r="S3426" s="324"/>
      <c r="T3426" s="317"/>
      <c r="U3426" s="325"/>
      <c r="V3426" s="325"/>
    </row>
    <row r="3427" spans="1:22" ht="15" customHeight="1" x14ac:dyDescent="0.25">
      <c r="A3427" s="129" t="s">
        <v>4609</v>
      </c>
      <c r="B3427" s="126" t="s">
        <v>2087</v>
      </c>
      <c r="C3427" s="127" t="s">
        <v>4028</v>
      </c>
      <c r="D3427" s="127" t="s">
        <v>4610</v>
      </c>
      <c r="E3427" s="127"/>
      <c r="F3427" s="128">
        <v>17</v>
      </c>
      <c r="G3427" s="128">
        <v>17.2</v>
      </c>
      <c r="H3427" s="128">
        <v>13.6</v>
      </c>
      <c r="I3427" s="311"/>
      <c r="J3427" s="319">
        <f>ROUND(SUMIF(Anlagenbewegungsdaten!B:B,A3427,Anlagenbewegungsdaten!C:C),3)</f>
        <v>0</v>
      </c>
      <c r="K3427" s="320">
        <f>ROUND(SUMIF(Anlagenbewegungsdaten!$B:$B,$A3427,Anlagenbewegungsdaten!$D:$D),2)</f>
        <v>0</v>
      </c>
      <c r="L3427" s="321">
        <f t="shared" si="118"/>
        <v>0</v>
      </c>
      <c r="M3427" s="341" t="s">
        <v>4950</v>
      </c>
      <c r="N3427" s="341" t="s">
        <v>4963</v>
      </c>
      <c r="O3427" s="323">
        <f>ROUND(SUMIF(Anlagenbewegungsdaten_AV!B:B,A3427,Anlagenbewegungsdaten_AV!C:C),3)</f>
        <v>0</v>
      </c>
      <c r="P3427" s="320">
        <f>ROUND(SUMIF(Anlagenbewegungsdaten_AV!$B:$B,$A3427,Anlagenbewegungsdaten_AV!$D:$D),2)</f>
        <v>0</v>
      </c>
      <c r="Q3427" s="321">
        <f t="shared" si="119"/>
        <v>0</v>
      </c>
      <c r="S3427" s="324"/>
      <c r="T3427" s="317"/>
      <c r="U3427" s="325"/>
      <c r="V3427" s="325"/>
    </row>
    <row r="3428" spans="1:22" ht="15" customHeight="1" x14ac:dyDescent="0.25">
      <c r="A3428" s="129" t="s">
        <v>4611</v>
      </c>
      <c r="B3428" s="126" t="s">
        <v>2087</v>
      </c>
      <c r="C3428" s="127" t="s">
        <v>4028</v>
      </c>
      <c r="D3428" s="127" t="s">
        <v>4612</v>
      </c>
      <c r="E3428" s="127"/>
      <c r="F3428" s="128">
        <v>14</v>
      </c>
      <c r="G3428" s="128">
        <v>14.2</v>
      </c>
      <c r="H3428" s="128">
        <v>11.2</v>
      </c>
      <c r="I3428" s="311"/>
      <c r="J3428" s="319">
        <f>ROUND(SUMIF(Anlagenbewegungsdaten!B:B,A3428,Anlagenbewegungsdaten!C:C),3)</f>
        <v>0</v>
      </c>
      <c r="K3428" s="320">
        <f>ROUND(SUMIF(Anlagenbewegungsdaten!$B:$B,$A3428,Anlagenbewegungsdaten!$D:$D),2)</f>
        <v>0</v>
      </c>
      <c r="L3428" s="321">
        <f t="shared" si="118"/>
        <v>0</v>
      </c>
      <c r="M3428" s="341" t="s">
        <v>4950</v>
      </c>
      <c r="N3428" s="341" t="s">
        <v>4963</v>
      </c>
      <c r="O3428" s="323">
        <f>ROUND(SUMIF(Anlagenbewegungsdaten_AV!B:B,A3428,Anlagenbewegungsdaten_AV!C:C),3)</f>
        <v>0</v>
      </c>
      <c r="P3428" s="320">
        <f>ROUND(SUMIF(Anlagenbewegungsdaten_AV!$B:$B,$A3428,Anlagenbewegungsdaten_AV!$D:$D),2)</f>
        <v>0</v>
      </c>
      <c r="Q3428" s="321">
        <f t="shared" si="119"/>
        <v>0</v>
      </c>
      <c r="S3428" s="324"/>
      <c r="T3428" s="317"/>
      <c r="U3428" s="325"/>
      <c r="V3428" s="325"/>
    </row>
    <row r="3429" spans="1:22" ht="15" customHeight="1" x14ac:dyDescent="0.25">
      <c r="A3429" s="129" t="s">
        <v>4613</v>
      </c>
      <c r="B3429" s="126" t="s">
        <v>2087</v>
      </c>
      <c r="C3429" s="127" t="s">
        <v>4028</v>
      </c>
      <c r="D3429" s="127" t="s">
        <v>4614</v>
      </c>
      <c r="E3429" s="127"/>
      <c r="F3429" s="128">
        <v>19</v>
      </c>
      <c r="G3429" s="128">
        <v>19.2</v>
      </c>
      <c r="H3429" s="128">
        <v>15.2</v>
      </c>
      <c r="I3429" s="311"/>
      <c r="J3429" s="319">
        <f>ROUND(SUMIF(Anlagenbewegungsdaten!B:B,A3429,Anlagenbewegungsdaten!C:C),3)</f>
        <v>0</v>
      </c>
      <c r="K3429" s="320">
        <f>ROUND(SUMIF(Anlagenbewegungsdaten!$B:$B,$A3429,Anlagenbewegungsdaten!$D:$D),2)</f>
        <v>0</v>
      </c>
      <c r="L3429" s="321">
        <f t="shared" si="118"/>
        <v>0</v>
      </c>
      <c r="M3429" s="341" t="s">
        <v>4950</v>
      </c>
      <c r="N3429" s="341" t="s">
        <v>4963</v>
      </c>
      <c r="O3429" s="323">
        <f>ROUND(SUMIF(Anlagenbewegungsdaten_AV!B:B,A3429,Anlagenbewegungsdaten_AV!C:C),3)</f>
        <v>0</v>
      </c>
      <c r="P3429" s="320">
        <f>ROUND(SUMIF(Anlagenbewegungsdaten_AV!$B:$B,$A3429,Anlagenbewegungsdaten_AV!$D:$D),2)</f>
        <v>0</v>
      </c>
      <c r="Q3429" s="321">
        <f t="shared" si="119"/>
        <v>0</v>
      </c>
      <c r="S3429" s="324"/>
      <c r="T3429" s="317"/>
      <c r="U3429" s="325"/>
      <c r="V3429" s="325"/>
    </row>
    <row r="3430" spans="1:22" ht="15" customHeight="1" x14ac:dyDescent="0.25">
      <c r="A3430" s="129" t="s">
        <v>4615</v>
      </c>
      <c r="B3430" s="126" t="s">
        <v>2087</v>
      </c>
      <c r="C3430" s="127" t="s">
        <v>4028</v>
      </c>
      <c r="D3430" s="127" t="s">
        <v>4616</v>
      </c>
      <c r="E3430" s="127"/>
      <c r="F3430" s="128">
        <v>16.5</v>
      </c>
      <c r="G3430" s="128">
        <v>16.7</v>
      </c>
      <c r="H3430" s="128">
        <v>13.2</v>
      </c>
      <c r="I3430" s="311"/>
      <c r="J3430" s="319">
        <f>ROUND(SUMIF(Anlagenbewegungsdaten!B:B,A3430,Anlagenbewegungsdaten!C:C),3)</f>
        <v>0</v>
      </c>
      <c r="K3430" s="320">
        <f>ROUND(SUMIF(Anlagenbewegungsdaten!$B:$B,$A3430,Anlagenbewegungsdaten!$D:$D),2)</f>
        <v>0</v>
      </c>
      <c r="L3430" s="321">
        <f t="shared" si="118"/>
        <v>0</v>
      </c>
      <c r="M3430" s="341" t="s">
        <v>4950</v>
      </c>
      <c r="N3430" s="341" t="s">
        <v>4963</v>
      </c>
      <c r="O3430" s="323">
        <f>ROUND(SUMIF(Anlagenbewegungsdaten_AV!B:B,A3430,Anlagenbewegungsdaten_AV!C:C),3)</f>
        <v>0</v>
      </c>
      <c r="P3430" s="320">
        <f>ROUND(SUMIF(Anlagenbewegungsdaten_AV!$B:$B,$A3430,Anlagenbewegungsdaten_AV!$D:$D),2)</f>
        <v>0</v>
      </c>
      <c r="Q3430" s="321">
        <f t="shared" si="119"/>
        <v>0</v>
      </c>
      <c r="S3430" s="324"/>
      <c r="T3430" s="317"/>
      <c r="U3430" s="325"/>
      <c r="V3430" s="325"/>
    </row>
    <row r="3431" spans="1:22" ht="15" customHeight="1" x14ac:dyDescent="0.25">
      <c r="A3431" s="129" t="s">
        <v>4617</v>
      </c>
      <c r="B3431" s="126" t="s">
        <v>2087</v>
      </c>
      <c r="C3431" s="127" t="s">
        <v>4028</v>
      </c>
      <c r="D3431" s="127" t="s">
        <v>4618</v>
      </c>
      <c r="E3431" s="127"/>
      <c r="F3431" s="128">
        <v>22</v>
      </c>
      <c r="G3431" s="128">
        <v>22.2</v>
      </c>
      <c r="H3431" s="128">
        <v>17.600000000000001</v>
      </c>
      <c r="I3431" s="311"/>
      <c r="J3431" s="319">
        <f>ROUND(SUMIF(Anlagenbewegungsdaten!B:B,A3431,Anlagenbewegungsdaten!C:C),3)</f>
        <v>0</v>
      </c>
      <c r="K3431" s="320">
        <f>ROUND(SUMIF(Anlagenbewegungsdaten!$B:$B,$A3431,Anlagenbewegungsdaten!$D:$D),2)</f>
        <v>0</v>
      </c>
      <c r="L3431" s="321">
        <f t="shared" si="118"/>
        <v>0</v>
      </c>
      <c r="M3431" s="341" t="s">
        <v>4950</v>
      </c>
      <c r="N3431" s="341" t="s">
        <v>4963</v>
      </c>
      <c r="O3431" s="323">
        <f>ROUND(SUMIF(Anlagenbewegungsdaten_AV!B:B,A3431,Anlagenbewegungsdaten_AV!C:C),3)</f>
        <v>0</v>
      </c>
      <c r="P3431" s="320">
        <f>ROUND(SUMIF(Anlagenbewegungsdaten_AV!$B:$B,$A3431,Anlagenbewegungsdaten_AV!$D:$D),2)</f>
        <v>0</v>
      </c>
      <c r="Q3431" s="321">
        <f t="shared" si="119"/>
        <v>0</v>
      </c>
      <c r="S3431" s="324"/>
      <c r="T3431" s="317"/>
      <c r="U3431" s="325"/>
      <c r="V3431" s="325"/>
    </row>
    <row r="3432" spans="1:22" ht="15" customHeight="1" x14ac:dyDescent="0.25">
      <c r="A3432" s="129" t="s">
        <v>4619</v>
      </c>
      <c r="B3432" s="126" t="s">
        <v>2087</v>
      </c>
      <c r="C3432" s="127" t="s">
        <v>4028</v>
      </c>
      <c r="D3432" s="127" t="s">
        <v>4620</v>
      </c>
      <c r="E3432" s="127"/>
      <c r="F3432" s="128">
        <v>20</v>
      </c>
      <c r="G3432" s="128">
        <v>20.2</v>
      </c>
      <c r="H3432" s="128">
        <v>16</v>
      </c>
      <c r="I3432" s="311"/>
      <c r="J3432" s="319">
        <f>ROUND(SUMIF(Anlagenbewegungsdaten!B:B,A3432,Anlagenbewegungsdaten!C:C),3)</f>
        <v>0</v>
      </c>
      <c r="K3432" s="320">
        <f>ROUND(SUMIF(Anlagenbewegungsdaten!$B:$B,$A3432,Anlagenbewegungsdaten!$D:$D),2)</f>
        <v>0</v>
      </c>
      <c r="L3432" s="321">
        <f t="shared" si="118"/>
        <v>0</v>
      </c>
      <c r="M3432" s="341" t="s">
        <v>4950</v>
      </c>
      <c r="N3432" s="341" t="s">
        <v>4963</v>
      </c>
      <c r="O3432" s="323">
        <f>ROUND(SUMIF(Anlagenbewegungsdaten_AV!B:B,A3432,Anlagenbewegungsdaten_AV!C:C),3)</f>
        <v>0</v>
      </c>
      <c r="P3432" s="320">
        <f>ROUND(SUMIF(Anlagenbewegungsdaten_AV!$B:$B,$A3432,Anlagenbewegungsdaten_AV!$D:$D),2)</f>
        <v>0</v>
      </c>
      <c r="Q3432" s="321">
        <f t="shared" si="119"/>
        <v>0</v>
      </c>
      <c r="S3432" s="324"/>
      <c r="T3432" s="317"/>
      <c r="U3432" s="325"/>
      <c r="V3432" s="325"/>
    </row>
    <row r="3433" spans="1:22" ht="15" customHeight="1" x14ac:dyDescent="0.25">
      <c r="A3433" s="129" t="s">
        <v>4621</v>
      </c>
      <c r="B3433" s="126" t="s">
        <v>2087</v>
      </c>
      <c r="C3433" s="127" t="s">
        <v>4028</v>
      </c>
      <c r="D3433" s="127" t="s">
        <v>4622</v>
      </c>
      <c r="E3433" s="127"/>
      <c r="F3433" s="128">
        <v>13</v>
      </c>
      <c r="G3433" s="128">
        <v>13.2</v>
      </c>
      <c r="H3433" s="128">
        <v>10.4</v>
      </c>
      <c r="I3433" s="311"/>
      <c r="J3433" s="319">
        <f>ROUND(SUMIF(Anlagenbewegungsdaten!B:B,A3433,Anlagenbewegungsdaten!C:C),3)</f>
        <v>0</v>
      </c>
      <c r="K3433" s="320">
        <f>ROUND(SUMIF(Anlagenbewegungsdaten!$B:$B,$A3433,Anlagenbewegungsdaten!$D:$D),2)</f>
        <v>0</v>
      </c>
      <c r="L3433" s="321">
        <f t="shared" si="118"/>
        <v>0</v>
      </c>
      <c r="M3433" s="341" t="s">
        <v>4950</v>
      </c>
      <c r="N3433" s="341" t="s">
        <v>4963</v>
      </c>
      <c r="O3433" s="323">
        <f>ROUND(SUMIF(Anlagenbewegungsdaten_AV!B:B,A3433,Anlagenbewegungsdaten_AV!C:C),3)</f>
        <v>0</v>
      </c>
      <c r="P3433" s="320">
        <f>ROUND(SUMIF(Anlagenbewegungsdaten_AV!$B:$B,$A3433,Anlagenbewegungsdaten_AV!$D:$D),2)</f>
        <v>0</v>
      </c>
      <c r="Q3433" s="321">
        <f t="shared" si="119"/>
        <v>0</v>
      </c>
      <c r="S3433" s="324"/>
      <c r="T3433" s="317"/>
      <c r="U3433" s="325"/>
      <c r="V3433" s="325"/>
    </row>
    <row r="3434" spans="1:22" ht="15" customHeight="1" x14ac:dyDescent="0.25">
      <c r="A3434" s="129" t="s">
        <v>4623</v>
      </c>
      <c r="B3434" s="126" t="s">
        <v>2087</v>
      </c>
      <c r="C3434" s="127" t="s">
        <v>4028</v>
      </c>
      <c r="D3434" s="127" t="s">
        <v>4624</v>
      </c>
      <c r="E3434" s="127"/>
      <c r="F3434" s="128">
        <v>18</v>
      </c>
      <c r="G3434" s="128">
        <v>18.2</v>
      </c>
      <c r="H3434" s="128">
        <v>14.4</v>
      </c>
      <c r="I3434" s="311"/>
      <c r="J3434" s="319">
        <f>ROUND(SUMIF(Anlagenbewegungsdaten!B:B,A3434,Anlagenbewegungsdaten!C:C),3)</f>
        <v>0</v>
      </c>
      <c r="K3434" s="320">
        <f>ROUND(SUMIF(Anlagenbewegungsdaten!$B:$B,$A3434,Anlagenbewegungsdaten!$D:$D),2)</f>
        <v>0</v>
      </c>
      <c r="L3434" s="321">
        <f t="shared" si="118"/>
        <v>0</v>
      </c>
      <c r="M3434" s="341" t="s">
        <v>4950</v>
      </c>
      <c r="N3434" s="341" t="s">
        <v>4963</v>
      </c>
      <c r="O3434" s="323">
        <f>ROUND(SUMIF(Anlagenbewegungsdaten_AV!B:B,A3434,Anlagenbewegungsdaten_AV!C:C),3)</f>
        <v>0</v>
      </c>
      <c r="P3434" s="320">
        <f>ROUND(SUMIF(Anlagenbewegungsdaten_AV!$B:$B,$A3434,Anlagenbewegungsdaten_AV!$D:$D),2)</f>
        <v>0</v>
      </c>
      <c r="Q3434" s="321">
        <f t="shared" si="119"/>
        <v>0</v>
      </c>
      <c r="S3434" s="324"/>
      <c r="T3434" s="317"/>
      <c r="U3434" s="325"/>
      <c r="V3434" s="325"/>
    </row>
    <row r="3435" spans="1:22" ht="15" customHeight="1" x14ac:dyDescent="0.25">
      <c r="A3435" s="129" t="s">
        <v>4625</v>
      </c>
      <c r="B3435" s="126" t="s">
        <v>2087</v>
      </c>
      <c r="C3435" s="127" t="s">
        <v>4028</v>
      </c>
      <c r="D3435" s="127" t="s">
        <v>4626</v>
      </c>
      <c r="E3435" s="127"/>
      <c r="F3435" s="128">
        <v>15.5</v>
      </c>
      <c r="G3435" s="128">
        <v>15.7</v>
      </c>
      <c r="H3435" s="128">
        <v>12.4</v>
      </c>
      <c r="I3435" s="311"/>
      <c r="J3435" s="319">
        <f>ROUND(SUMIF(Anlagenbewegungsdaten!B:B,A3435,Anlagenbewegungsdaten!C:C),3)</f>
        <v>0</v>
      </c>
      <c r="K3435" s="320">
        <f>ROUND(SUMIF(Anlagenbewegungsdaten!$B:$B,$A3435,Anlagenbewegungsdaten!$D:$D),2)</f>
        <v>0</v>
      </c>
      <c r="L3435" s="321">
        <f t="shared" si="118"/>
        <v>0</v>
      </c>
      <c r="M3435" s="341" t="s">
        <v>4950</v>
      </c>
      <c r="N3435" s="341" t="s">
        <v>4963</v>
      </c>
      <c r="O3435" s="323">
        <f>ROUND(SUMIF(Anlagenbewegungsdaten_AV!B:B,A3435,Anlagenbewegungsdaten_AV!C:C),3)</f>
        <v>0</v>
      </c>
      <c r="P3435" s="320">
        <f>ROUND(SUMIF(Anlagenbewegungsdaten_AV!$B:$B,$A3435,Anlagenbewegungsdaten_AV!$D:$D),2)</f>
        <v>0</v>
      </c>
      <c r="Q3435" s="321">
        <f t="shared" si="119"/>
        <v>0</v>
      </c>
      <c r="S3435" s="324"/>
      <c r="T3435" s="317"/>
      <c r="U3435" s="325"/>
      <c r="V3435" s="325"/>
    </row>
    <row r="3436" spans="1:22" ht="15" customHeight="1" x14ac:dyDescent="0.25">
      <c r="A3436" s="129" t="s">
        <v>4627</v>
      </c>
      <c r="B3436" s="126" t="s">
        <v>2087</v>
      </c>
      <c r="C3436" s="127" t="s">
        <v>4028</v>
      </c>
      <c r="D3436" s="127" t="s">
        <v>4628</v>
      </c>
      <c r="E3436" s="127"/>
      <c r="F3436" s="128">
        <v>21</v>
      </c>
      <c r="G3436" s="128">
        <v>21.2</v>
      </c>
      <c r="H3436" s="128">
        <v>16.8</v>
      </c>
      <c r="I3436" s="311"/>
      <c r="J3436" s="319">
        <f>ROUND(SUMIF(Anlagenbewegungsdaten!B:B,A3436,Anlagenbewegungsdaten!C:C),3)</f>
        <v>0</v>
      </c>
      <c r="K3436" s="320">
        <f>ROUND(SUMIF(Anlagenbewegungsdaten!$B:$B,$A3436,Anlagenbewegungsdaten!$D:$D),2)</f>
        <v>0</v>
      </c>
      <c r="L3436" s="321">
        <f t="shared" si="118"/>
        <v>0</v>
      </c>
      <c r="M3436" s="341" t="s">
        <v>4950</v>
      </c>
      <c r="N3436" s="341" t="s">
        <v>4963</v>
      </c>
      <c r="O3436" s="323">
        <f>ROUND(SUMIF(Anlagenbewegungsdaten_AV!B:B,A3436,Anlagenbewegungsdaten_AV!C:C),3)</f>
        <v>0</v>
      </c>
      <c r="P3436" s="320">
        <f>ROUND(SUMIF(Anlagenbewegungsdaten_AV!$B:$B,$A3436,Anlagenbewegungsdaten_AV!$D:$D),2)</f>
        <v>0</v>
      </c>
      <c r="Q3436" s="321">
        <f t="shared" si="119"/>
        <v>0</v>
      </c>
      <c r="S3436" s="324"/>
      <c r="T3436" s="317"/>
      <c r="U3436" s="325"/>
      <c r="V3436" s="325"/>
    </row>
    <row r="3437" spans="1:22" ht="15" customHeight="1" x14ac:dyDescent="0.25">
      <c r="A3437" s="129" t="s">
        <v>4629</v>
      </c>
      <c r="B3437" s="126" t="s">
        <v>2087</v>
      </c>
      <c r="C3437" s="127" t="s">
        <v>4028</v>
      </c>
      <c r="D3437" s="127" t="s">
        <v>4630</v>
      </c>
      <c r="E3437" s="127"/>
      <c r="F3437" s="128">
        <v>19</v>
      </c>
      <c r="G3437" s="128">
        <v>19.2</v>
      </c>
      <c r="H3437" s="128">
        <v>15.2</v>
      </c>
      <c r="I3437" s="311"/>
      <c r="J3437" s="319">
        <f>ROUND(SUMIF(Anlagenbewegungsdaten!B:B,A3437,Anlagenbewegungsdaten!C:C),3)</f>
        <v>0</v>
      </c>
      <c r="K3437" s="320">
        <f>ROUND(SUMIF(Anlagenbewegungsdaten!$B:$B,$A3437,Anlagenbewegungsdaten!$D:$D),2)</f>
        <v>0</v>
      </c>
      <c r="L3437" s="321">
        <f t="shared" si="118"/>
        <v>0</v>
      </c>
      <c r="M3437" s="341" t="s">
        <v>4950</v>
      </c>
      <c r="N3437" s="341" t="s">
        <v>4963</v>
      </c>
      <c r="O3437" s="323">
        <f>ROUND(SUMIF(Anlagenbewegungsdaten_AV!B:B,A3437,Anlagenbewegungsdaten_AV!C:C),3)</f>
        <v>0</v>
      </c>
      <c r="P3437" s="320">
        <f>ROUND(SUMIF(Anlagenbewegungsdaten_AV!$B:$B,$A3437,Anlagenbewegungsdaten_AV!$D:$D),2)</f>
        <v>0</v>
      </c>
      <c r="Q3437" s="321">
        <f t="shared" si="119"/>
        <v>0</v>
      </c>
      <c r="S3437" s="324"/>
      <c r="T3437" s="317"/>
      <c r="U3437" s="325"/>
      <c r="V3437" s="325"/>
    </row>
    <row r="3438" spans="1:22" ht="15" customHeight="1" x14ac:dyDescent="0.25">
      <c r="A3438" s="129" t="s">
        <v>4631</v>
      </c>
      <c r="B3438" s="126" t="s">
        <v>2087</v>
      </c>
      <c r="C3438" s="127" t="s">
        <v>4028</v>
      </c>
      <c r="D3438" s="127" t="s">
        <v>4632</v>
      </c>
      <c r="E3438" s="127"/>
      <c r="F3438" s="128">
        <v>12</v>
      </c>
      <c r="G3438" s="128">
        <v>12.2</v>
      </c>
      <c r="H3438" s="128">
        <v>9.6</v>
      </c>
      <c r="I3438" s="311"/>
      <c r="J3438" s="319">
        <f>ROUND(SUMIF(Anlagenbewegungsdaten!B:B,A3438,Anlagenbewegungsdaten!C:C),3)</f>
        <v>0</v>
      </c>
      <c r="K3438" s="320">
        <f>ROUND(SUMIF(Anlagenbewegungsdaten!$B:$B,$A3438,Anlagenbewegungsdaten!$D:$D),2)</f>
        <v>0</v>
      </c>
      <c r="L3438" s="321">
        <f t="shared" si="118"/>
        <v>0</v>
      </c>
      <c r="M3438" s="341" t="s">
        <v>4950</v>
      </c>
      <c r="N3438" s="341" t="s">
        <v>4963</v>
      </c>
      <c r="O3438" s="323">
        <f>ROUND(SUMIF(Anlagenbewegungsdaten_AV!B:B,A3438,Anlagenbewegungsdaten_AV!C:C),3)</f>
        <v>0</v>
      </c>
      <c r="P3438" s="320">
        <f>ROUND(SUMIF(Anlagenbewegungsdaten_AV!$B:$B,$A3438,Anlagenbewegungsdaten_AV!$D:$D),2)</f>
        <v>0</v>
      </c>
      <c r="Q3438" s="321">
        <f t="shared" si="119"/>
        <v>0</v>
      </c>
      <c r="S3438" s="324"/>
      <c r="T3438" s="317"/>
      <c r="U3438" s="325"/>
      <c r="V3438" s="325"/>
    </row>
    <row r="3439" spans="1:22" ht="15" customHeight="1" x14ac:dyDescent="0.25">
      <c r="A3439" s="129" t="s">
        <v>4633</v>
      </c>
      <c r="B3439" s="126" t="s">
        <v>2087</v>
      </c>
      <c r="C3439" s="127" t="s">
        <v>4028</v>
      </c>
      <c r="D3439" s="127" t="s">
        <v>4634</v>
      </c>
      <c r="E3439" s="127"/>
      <c r="F3439" s="128">
        <v>17</v>
      </c>
      <c r="G3439" s="128">
        <v>17.2</v>
      </c>
      <c r="H3439" s="128">
        <v>13.6</v>
      </c>
      <c r="I3439" s="311"/>
      <c r="J3439" s="319">
        <f>ROUND(SUMIF(Anlagenbewegungsdaten!B:B,A3439,Anlagenbewegungsdaten!C:C),3)</f>
        <v>0</v>
      </c>
      <c r="K3439" s="320">
        <f>ROUND(SUMIF(Anlagenbewegungsdaten!$B:$B,$A3439,Anlagenbewegungsdaten!$D:$D),2)</f>
        <v>0</v>
      </c>
      <c r="L3439" s="321">
        <f t="shared" si="118"/>
        <v>0</v>
      </c>
      <c r="M3439" s="341" t="s">
        <v>4950</v>
      </c>
      <c r="N3439" s="341" t="s">
        <v>4963</v>
      </c>
      <c r="O3439" s="323">
        <f>ROUND(SUMIF(Anlagenbewegungsdaten_AV!B:B,A3439,Anlagenbewegungsdaten_AV!C:C),3)</f>
        <v>0</v>
      </c>
      <c r="P3439" s="320">
        <f>ROUND(SUMIF(Anlagenbewegungsdaten_AV!$B:$B,$A3439,Anlagenbewegungsdaten_AV!$D:$D),2)</f>
        <v>0</v>
      </c>
      <c r="Q3439" s="321">
        <f t="shared" si="119"/>
        <v>0</v>
      </c>
      <c r="S3439" s="324"/>
      <c r="T3439" s="317"/>
      <c r="U3439" s="325"/>
      <c r="V3439" s="325"/>
    </row>
    <row r="3440" spans="1:22" ht="15" customHeight="1" x14ac:dyDescent="0.25">
      <c r="A3440" s="129" t="s">
        <v>4635</v>
      </c>
      <c r="B3440" s="126" t="s">
        <v>2087</v>
      </c>
      <c r="C3440" s="127" t="s">
        <v>4028</v>
      </c>
      <c r="D3440" s="127" t="s">
        <v>4636</v>
      </c>
      <c r="E3440" s="127"/>
      <c r="F3440" s="128">
        <v>14.5</v>
      </c>
      <c r="G3440" s="128">
        <v>14.7</v>
      </c>
      <c r="H3440" s="128">
        <v>11.6</v>
      </c>
      <c r="I3440" s="311"/>
      <c r="J3440" s="319">
        <f>ROUND(SUMIF(Anlagenbewegungsdaten!B:B,A3440,Anlagenbewegungsdaten!C:C),3)</f>
        <v>0</v>
      </c>
      <c r="K3440" s="320">
        <f>ROUND(SUMIF(Anlagenbewegungsdaten!$B:$B,$A3440,Anlagenbewegungsdaten!$D:$D),2)</f>
        <v>0</v>
      </c>
      <c r="L3440" s="321">
        <f t="shared" si="118"/>
        <v>0</v>
      </c>
      <c r="M3440" s="341" t="s">
        <v>4950</v>
      </c>
      <c r="N3440" s="341" t="s">
        <v>4963</v>
      </c>
      <c r="O3440" s="323">
        <f>ROUND(SUMIF(Anlagenbewegungsdaten_AV!B:B,A3440,Anlagenbewegungsdaten_AV!C:C),3)</f>
        <v>0</v>
      </c>
      <c r="P3440" s="320">
        <f>ROUND(SUMIF(Anlagenbewegungsdaten_AV!$B:$B,$A3440,Anlagenbewegungsdaten_AV!$D:$D),2)</f>
        <v>0</v>
      </c>
      <c r="Q3440" s="321">
        <f t="shared" si="119"/>
        <v>0</v>
      </c>
      <c r="S3440" s="324"/>
      <c r="T3440" s="317"/>
      <c r="U3440" s="325"/>
      <c r="V3440" s="325"/>
    </row>
    <row r="3441" spans="1:22" ht="15" customHeight="1" x14ac:dyDescent="0.25">
      <c r="A3441" s="129" t="s">
        <v>4637</v>
      </c>
      <c r="B3441" s="126" t="s">
        <v>2087</v>
      </c>
      <c r="C3441" s="127" t="s">
        <v>4028</v>
      </c>
      <c r="D3441" s="127" t="s">
        <v>4638</v>
      </c>
      <c r="E3441" s="127"/>
      <c r="F3441" s="128">
        <v>20</v>
      </c>
      <c r="G3441" s="128">
        <v>20.2</v>
      </c>
      <c r="H3441" s="128">
        <v>16</v>
      </c>
      <c r="I3441" s="311"/>
      <c r="J3441" s="319">
        <f>ROUND(SUMIF(Anlagenbewegungsdaten!B:B,A3441,Anlagenbewegungsdaten!C:C),3)</f>
        <v>0</v>
      </c>
      <c r="K3441" s="320">
        <f>ROUND(SUMIF(Anlagenbewegungsdaten!$B:$B,$A3441,Anlagenbewegungsdaten!$D:$D),2)</f>
        <v>0</v>
      </c>
      <c r="L3441" s="321">
        <f t="shared" si="118"/>
        <v>0</v>
      </c>
      <c r="M3441" s="341" t="s">
        <v>4950</v>
      </c>
      <c r="N3441" s="341" t="s">
        <v>4963</v>
      </c>
      <c r="O3441" s="323">
        <f>ROUND(SUMIF(Anlagenbewegungsdaten_AV!B:B,A3441,Anlagenbewegungsdaten_AV!C:C),3)</f>
        <v>0</v>
      </c>
      <c r="P3441" s="320">
        <f>ROUND(SUMIF(Anlagenbewegungsdaten_AV!$B:$B,$A3441,Anlagenbewegungsdaten_AV!$D:$D),2)</f>
        <v>0</v>
      </c>
      <c r="Q3441" s="321">
        <f t="shared" si="119"/>
        <v>0</v>
      </c>
      <c r="S3441" s="324"/>
      <c r="T3441" s="317"/>
      <c r="U3441" s="325"/>
      <c r="V3441" s="325"/>
    </row>
    <row r="3442" spans="1:22" ht="15" customHeight="1" x14ac:dyDescent="0.25">
      <c r="A3442" s="129" t="s">
        <v>4639</v>
      </c>
      <c r="B3442" s="126" t="s">
        <v>2087</v>
      </c>
      <c r="C3442" s="127" t="s">
        <v>4028</v>
      </c>
      <c r="D3442" s="127" t="s">
        <v>4640</v>
      </c>
      <c r="E3442" s="127"/>
      <c r="F3442" s="128">
        <v>18</v>
      </c>
      <c r="G3442" s="128">
        <v>18.2</v>
      </c>
      <c r="H3442" s="128">
        <v>14.4</v>
      </c>
      <c r="I3442" s="311"/>
      <c r="J3442" s="319">
        <f>ROUND(SUMIF(Anlagenbewegungsdaten!B:B,A3442,Anlagenbewegungsdaten!C:C),3)</f>
        <v>0</v>
      </c>
      <c r="K3442" s="320">
        <f>ROUND(SUMIF(Anlagenbewegungsdaten!$B:$B,$A3442,Anlagenbewegungsdaten!$D:$D),2)</f>
        <v>0</v>
      </c>
      <c r="L3442" s="321">
        <f t="shared" si="118"/>
        <v>0</v>
      </c>
      <c r="M3442" s="341" t="s">
        <v>4950</v>
      </c>
      <c r="N3442" s="341" t="s">
        <v>4963</v>
      </c>
      <c r="O3442" s="323">
        <f>ROUND(SUMIF(Anlagenbewegungsdaten_AV!B:B,A3442,Anlagenbewegungsdaten_AV!C:C),3)</f>
        <v>0</v>
      </c>
      <c r="P3442" s="320">
        <f>ROUND(SUMIF(Anlagenbewegungsdaten_AV!$B:$B,$A3442,Anlagenbewegungsdaten_AV!$D:$D),2)</f>
        <v>0</v>
      </c>
      <c r="Q3442" s="321">
        <f t="shared" si="119"/>
        <v>0</v>
      </c>
      <c r="S3442" s="324"/>
      <c r="T3442" s="317"/>
      <c r="U3442" s="325"/>
      <c r="V3442" s="325"/>
    </row>
    <row r="3443" spans="1:22" ht="15" customHeight="1" x14ac:dyDescent="0.25">
      <c r="A3443" s="129" t="s">
        <v>4641</v>
      </c>
      <c r="B3443" s="126" t="s">
        <v>2087</v>
      </c>
      <c r="C3443" s="127" t="s">
        <v>4028</v>
      </c>
      <c r="D3443" s="127" t="s">
        <v>4642</v>
      </c>
      <c r="E3443" s="127"/>
      <c r="F3443" s="128">
        <v>11</v>
      </c>
      <c r="G3443" s="128">
        <v>11.2</v>
      </c>
      <c r="H3443" s="128">
        <v>8.8000000000000007</v>
      </c>
      <c r="I3443" s="311"/>
      <c r="J3443" s="319">
        <f>ROUND(SUMIF(Anlagenbewegungsdaten!B:B,A3443,Anlagenbewegungsdaten!C:C),3)</f>
        <v>0</v>
      </c>
      <c r="K3443" s="320">
        <f>ROUND(SUMIF(Anlagenbewegungsdaten!$B:$B,$A3443,Anlagenbewegungsdaten!$D:$D),2)</f>
        <v>0</v>
      </c>
      <c r="L3443" s="321">
        <f t="shared" si="118"/>
        <v>0</v>
      </c>
      <c r="M3443" s="341" t="s">
        <v>4950</v>
      </c>
      <c r="N3443" s="341" t="s">
        <v>4963</v>
      </c>
      <c r="O3443" s="323">
        <f>ROUND(SUMIF(Anlagenbewegungsdaten_AV!B:B,A3443,Anlagenbewegungsdaten_AV!C:C),3)</f>
        <v>0</v>
      </c>
      <c r="P3443" s="320">
        <f>ROUND(SUMIF(Anlagenbewegungsdaten_AV!$B:$B,$A3443,Anlagenbewegungsdaten_AV!$D:$D),2)</f>
        <v>0</v>
      </c>
      <c r="Q3443" s="321">
        <f t="shared" si="119"/>
        <v>0</v>
      </c>
      <c r="S3443" s="324"/>
      <c r="T3443" s="317"/>
      <c r="U3443" s="325"/>
      <c r="V3443" s="325"/>
    </row>
    <row r="3444" spans="1:22" ht="15" customHeight="1" x14ac:dyDescent="0.25">
      <c r="A3444" s="129" t="s">
        <v>4643</v>
      </c>
      <c r="B3444" s="126" t="s">
        <v>2087</v>
      </c>
      <c r="C3444" s="127" t="s">
        <v>4028</v>
      </c>
      <c r="D3444" s="127" t="s">
        <v>4644</v>
      </c>
      <c r="E3444" s="127"/>
      <c r="F3444" s="128">
        <v>15</v>
      </c>
      <c r="G3444" s="128">
        <v>15.2</v>
      </c>
      <c r="H3444" s="128">
        <v>12</v>
      </c>
      <c r="I3444" s="311"/>
      <c r="J3444" s="319">
        <f>ROUND(SUMIF(Anlagenbewegungsdaten!B:B,A3444,Anlagenbewegungsdaten!C:C),3)</f>
        <v>0</v>
      </c>
      <c r="K3444" s="320">
        <f>ROUND(SUMIF(Anlagenbewegungsdaten!$B:$B,$A3444,Anlagenbewegungsdaten!$D:$D),2)</f>
        <v>0</v>
      </c>
      <c r="L3444" s="321">
        <f t="shared" si="118"/>
        <v>0</v>
      </c>
      <c r="M3444" s="341" t="s">
        <v>4950</v>
      </c>
      <c r="N3444" s="341" t="s">
        <v>4963</v>
      </c>
      <c r="O3444" s="323">
        <f>ROUND(SUMIF(Anlagenbewegungsdaten_AV!B:B,A3444,Anlagenbewegungsdaten_AV!C:C),3)</f>
        <v>0</v>
      </c>
      <c r="P3444" s="320">
        <f>ROUND(SUMIF(Anlagenbewegungsdaten_AV!$B:$B,$A3444,Anlagenbewegungsdaten_AV!$D:$D),2)</f>
        <v>0</v>
      </c>
      <c r="Q3444" s="321">
        <f t="shared" si="119"/>
        <v>0</v>
      </c>
      <c r="S3444" s="324"/>
      <c r="T3444" s="317"/>
      <c r="U3444" s="325"/>
      <c r="V3444" s="325"/>
    </row>
    <row r="3445" spans="1:22" ht="15" customHeight="1" x14ac:dyDescent="0.25">
      <c r="A3445" s="129" t="s">
        <v>4645</v>
      </c>
      <c r="B3445" s="126" t="s">
        <v>2087</v>
      </c>
      <c r="C3445" s="127" t="s">
        <v>4028</v>
      </c>
      <c r="D3445" s="127" t="s">
        <v>4646</v>
      </c>
      <c r="E3445" s="127"/>
      <c r="F3445" s="128">
        <v>13.5</v>
      </c>
      <c r="G3445" s="128">
        <v>13.7</v>
      </c>
      <c r="H3445" s="128">
        <v>10.8</v>
      </c>
      <c r="I3445" s="311"/>
      <c r="J3445" s="319">
        <f>ROUND(SUMIF(Anlagenbewegungsdaten!B:B,A3445,Anlagenbewegungsdaten!C:C),3)</f>
        <v>0</v>
      </c>
      <c r="K3445" s="320">
        <f>ROUND(SUMIF(Anlagenbewegungsdaten!$B:$B,$A3445,Anlagenbewegungsdaten!$D:$D),2)</f>
        <v>0</v>
      </c>
      <c r="L3445" s="321">
        <f t="shared" si="118"/>
        <v>0</v>
      </c>
      <c r="M3445" s="341" t="s">
        <v>4950</v>
      </c>
      <c r="N3445" s="341" t="s">
        <v>4963</v>
      </c>
      <c r="O3445" s="323">
        <f>ROUND(SUMIF(Anlagenbewegungsdaten_AV!B:B,A3445,Anlagenbewegungsdaten_AV!C:C),3)</f>
        <v>0</v>
      </c>
      <c r="P3445" s="320">
        <f>ROUND(SUMIF(Anlagenbewegungsdaten_AV!$B:$B,$A3445,Anlagenbewegungsdaten_AV!$D:$D),2)</f>
        <v>0</v>
      </c>
      <c r="Q3445" s="321">
        <f t="shared" si="119"/>
        <v>0</v>
      </c>
      <c r="S3445" s="324"/>
      <c r="T3445" s="317"/>
      <c r="U3445" s="325"/>
      <c r="V3445" s="325"/>
    </row>
    <row r="3446" spans="1:22" ht="15" customHeight="1" x14ac:dyDescent="0.25">
      <c r="A3446" s="129" t="s">
        <v>4647</v>
      </c>
      <c r="B3446" s="126" t="s">
        <v>2087</v>
      </c>
      <c r="C3446" s="127" t="s">
        <v>4028</v>
      </c>
      <c r="D3446" s="127" t="s">
        <v>4648</v>
      </c>
      <c r="E3446" s="127"/>
      <c r="F3446" s="128">
        <v>19</v>
      </c>
      <c r="G3446" s="128">
        <v>19.2</v>
      </c>
      <c r="H3446" s="128">
        <v>15.2</v>
      </c>
      <c r="I3446" s="311"/>
      <c r="J3446" s="319">
        <f>ROUND(SUMIF(Anlagenbewegungsdaten!B:B,A3446,Anlagenbewegungsdaten!C:C),3)</f>
        <v>0</v>
      </c>
      <c r="K3446" s="320">
        <f>ROUND(SUMIF(Anlagenbewegungsdaten!$B:$B,$A3446,Anlagenbewegungsdaten!$D:$D),2)</f>
        <v>0</v>
      </c>
      <c r="L3446" s="321">
        <f t="shared" si="118"/>
        <v>0</v>
      </c>
      <c r="M3446" s="341" t="s">
        <v>4950</v>
      </c>
      <c r="N3446" s="341" t="s">
        <v>4963</v>
      </c>
      <c r="O3446" s="323">
        <f>ROUND(SUMIF(Anlagenbewegungsdaten_AV!B:B,A3446,Anlagenbewegungsdaten_AV!C:C),3)</f>
        <v>0</v>
      </c>
      <c r="P3446" s="320">
        <f>ROUND(SUMIF(Anlagenbewegungsdaten_AV!$B:$B,$A3446,Anlagenbewegungsdaten_AV!$D:$D),2)</f>
        <v>0</v>
      </c>
      <c r="Q3446" s="321">
        <f t="shared" si="119"/>
        <v>0</v>
      </c>
      <c r="S3446" s="324"/>
      <c r="T3446" s="317"/>
      <c r="U3446" s="325"/>
      <c r="V3446" s="325"/>
    </row>
    <row r="3447" spans="1:22" ht="15" customHeight="1" x14ac:dyDescent="0.25">
      <c r="A3447" s="129" t="s">
        <v>4649</v>
      </c>
      <c r="B3447" s="126" t="s">
        <v>2087</v>
      </c>
      <c r="C3447" s="127" t="s">
        <v>4028</v>
      </c>
      <c r="D3447" s="127" t="s">
        <v>4650</v>
      </c>
      <c r="E3447" s="127"/>
      <c r="F3447" s="128">
        <v>17</v>
      </c>
      <c r="G3447" s="128">
        <v>17.2</v>
      </c>
      <c r="H3447" s="128">
        <v>13.6</v>
      </c>
      <c r="I3447" s="311"/>
      <c r="J3447" s="319">
        <f>ROUND(SUMIF(Anlagenbewegungsdaten!B:B,A3447,Anlagenbewegungsdaten!C:C),3)</f>
        <v>0</v>
      </c>
      <c r="K3447" s="320">
        <f>ROUND(SUMIF(Anlagenbewegungsdaten!$B:$B,$A3447,Anlagenbewegungsdaten!$D:$D),2)</f>
        <v>0</v>
      </c>
      <c r="L3447" s="321">
        <f t="shared" si="118"/>
        <v>0</v>
      </c>
      <c r="M3447" s="341" t="s">
        <v>4950</v>
      </c>
      <c r="N3447" s="341" t="s">
        <v>4963</v>
      </c>
      <c r="O3447" s="323">
        <f>ROUND(SUMIF(Anlagenbewegungsdaten_AV!B:B,A3447,Anlagenbewegungsdaten_AV!C:C),3)</f>
        <v>0</v>
      </c>
      <c r="P3447" s="320">
        <f>ROUND(SUMIF(Anlagenbewegungsdaten_AV!$B:$B,$A3447,Anlagenbewegungsdaten_AV!$D:$D),2)</f>
        <v>0</v>
      </c>
      <c r="Q3447" s="321">
        <f t="shared" si="119"/>
        <v>0</v>
      </c>
      <c r="S3447" s="324"/>
      <c r="T3447" s="317"/>
      <c r="U3447" s="325"/>
      <c r="V3447" s="325"/>
    </row>
    <row r="3448" spans="1:22" ht="15" customHeight="1" x14ac:dyDescent="0.25">
      <c r="A3448" s="129" t="s">
        <v>4651</v>
      </c>
      <c r="B3448" s="126" t="s">
        <v>2087</v>
      </c>
      <c r="C3448" s="127" t="s">
        <v>4028</v>
      </c>
      <c r="D3448" s="127" t="s">
        <v>4652</v>
      </c>
      <c r="E3448" s="127"/>
      <c r="F3448" s="128">
        <v>14</v>
      </c>
      <c r="G3448" s="128">
        <v>14.2</v>
      </c>
      <c r="H3448" s="128">
        <v>11.2</v>
      </c>
      <c r="I3448" s="311"/>
      <c r="J3448" s="319">
        <f>ROUND(SUMIF(Anlagenbewegungsdaten!B:B,A3448,Anlagenbewegungsdaten!C:C),3)</f>
        <v>0</v>
      </c>
      <c r="K3448" s="320">
        <f>ROUND(SUMIF(Anlagenbewegungsdaten!$B:$B,$A3448,Anlagenbewegungsdaten!$D:$D),2)</f>
        <v>0</v>
      </c>
      <c r="L3448" s="321">
        <f t="shared" si="118"/>
        <v>0</v>
      </c>
      <c r="M3448" s="341" t="s">
        <v>4950</v>
      </c>
      <c r="N3448" s="341" t="s">
        <v>4963</v>
      </c>
      <c r="O3448" s="323">
        <f>ROUND(SUMIF(Anlagenbewegungsdaten_AV!B:B,A3448,Anlagenbewegungsdaten_AV!C:C),3)</f>
        <v>0</v>
      </c>
      <c r="P3448" s="320">
        <f>ROUND(SUMIF(Anlagenbewegungsdaten_AV!$B:$B,$A3448,Anlagenbewegungsdaten_AV!$D:$D),2)</f>
        <v>0</v>
      </c>
      <c r="Q3448" s="321">
        <f t="shared" si="119"/>
        <v>0</v>
      </c>
      <c r="S3448" s="324"/>
      <c r="T3448" s="317"/>
      <c r="U3448" s="325"/>
      <c r="V3448" s="325"/>
    </row>
    <row r="3449" spans="1:22" ht="15" customHeight="1" x14ac:dyDescent="0.25">
      <c r="A3449" s="129" t="s">
        <v>4653</v>
      </c>
      <c r="B3449" s="126" t="s">
        <v>2087</v>
      </c>
      <c r="C3449" s="127" t="s">
        <v>4028</v>
      </c>
      <c r="D3449" s="127" t="s">
        <v>4654</v>
      </c>
      <c r="E3449" s="127"/>
      <c r="F3449" s="128">
        <v>18</v>
      </c>
      <c r="G3449" s="128">
        <v>18.2</v>
      </c>
      <c r="H3449" s="128">
        <v>14.4</v>
      </c>
      <c r="I3449" s="311"/>
      <c r="J3449" s="319">
        <f>ROUND(SUMIF(Anlagenbewegungsdaten!B:B,A3449,Anlagenbewegungsdaten!C:C),3)</f>
        <v>0</v>
      </c>
      <c r="K3449" s="320">
        <f>ROUND(SUMIF(Anlagenbewegungsdaten!$B:$B,$A3449,Anlagenbewegungsdaten!$D:$D),2)</f>
        <v>0</v>
      </c>
      <c r="L3449" s="321">
        <f t="shared" si="118"/>
        <v>0</v>
      </c>
      <c r="M3449" s="341" t="s">
        <v>4950</v>
      </c>
      <c r="N3449" s="341" t="s">
        <v>4963</v>
      </c>
      <c r="O3449" s="323">
        <f>ROUND(SUMIF(Anlagenbewegungsdaten_AV!B:B,A3449,Anlagenbewegungsdaten_AV!C:C),3)</f>
        <v>0</v>
      </c>
      <c r="P3449" s="320">
        <f>ROUND(SUMIF(Anlagenbewegungsdaten_AV!$B:$B,$A3449,Anlagenbewegungsdaten_AV!$D:$D),2)</f>
        <v>0</v>
      </c>
      <c r="Q3449" s="321">
        <f t="shared" si="119"/>
        <v>0</v>
      </c>
      <c r="S3449" s="324"/>
      <c r="T3449" s="317"/>
      <c r="U3449" s="325"/>
      <c r="V3449" s="325"/>
    </row>
    <row r="3450" spans="1:22" ht="15" customHeight="1" x14ac:dyDescent="0.25">
      <c r="A3450" s="129" t="s">
        <v>4655</v>
      </c>
      <c r="B3450" s="126" t="s">
        <v>2087</v>
      </c>
      <c r="C3450" s="127" t="s">
        <v>4028</v>
      </c>
      <c r="D3450" s="127" t="s">
        <v>4656</v>
      </c>
      <c r="E3450" s="127"/>
      <c r="F3450" s="128">
        <v>16.5</v>
      </c>
      <c r="G3450" s="128">
        <v>16.7</v>
      </c>
      <c r="H3450" s="128">
        <v>13.2</v>
      </c>
      <c r="I3450" s="311"/>
      <c r="J3450" s="319">
        <f>ROUND(SUMIF(Anlagenbewegungsdaten!B:B,A3450,Anlagenbewegungsdaten!C:C),3)</f>
        <v>0</v>
      </c>
      <c r="K3450" s="320">
        <f>ROUND(SUMIF(Anlagenbewegungsdaten!$B:$B,$A3450,Anlagenbewegungsdaten!$D:$D),2)</f>
        <v>0</v>
      </c>
      <c r="L3450" s="321">
        <f t="shared" si="118"/>
        <v>0</v>
      </c>
      <c r="M3450" s="341" t="s">
        <v>4950</v>
      </c>
      <c r="N3450" s="341" t="s">
        <v>4963</v>
      </c>
      <c r="O3450" s="323">
        <f>ROUND(SUMIF(Anlagenbewegungsdaten_AV!B:B,A3450,Anlagenbewegungsdaten_AV!C:C),3)</f>
        <v>0</v>
      </c>
      <c r="P3450" s="320">
        <f>ROUND(SUMIF(Anlagenbewegungsdaten_AV!$B:$B,$A3450,Anlagenbewegungsdaten_AV!$D:$D),2)</f>
        <v>0</v>
      </c>
      <c r="Q3450" s="321">
        <f t="shared" si="119"/>
        <v>0</v>
      </c>
      <c r="S3450" s="324"/>
      <c r="T3450" s="317"/>
      <c r="U3450" s="325"/>
      <c r="V3450" s="325"/>
    </row>
    <row r="3451" spans="1:22" ht="15" customHeight="1" x14ac:dyDescent="0.25">
      <c r="A3451" s="129" t="s">
        <v>4657</v>
      </c>
      <c r="B3451" s="126" t="s">
        <v>2087</v>
      </c>
      <c r="C3451" s="127" t="s">
        <v>4028</v>
      </c>
      <c r="D3451" s="127" t="s">
        <v>4658</v>
      </c>
      <c r="E3451" s="127"/>
      <c r="F3451" s="128">
        <v>22</v>
      </c>
      <c r="G3451" s="128">
        <v>22.2</v>
      </c>
      <c r="H3451" s="128">
        <v>17.600000000000001</v>
      </c>
      <c r="I3451" s="311"/>
      <c r="J3451" s="319">
        <f>ROUND(SUMIF(Anlagenbewegungsdaten!B:B,A3451,Anlagenbewegungsdaten!C:C),3)</f>
        <v>0</v>
      </c>
      <c r="K3451" s="320">
        <f>ROUND(SUMIF(Anlagenbewegungsdaten!$B:$B,$A3451,Anlagenbewegungsdaten!$D:$D),2)</f>
        <v>0</v>
      </c>
      <c r="L3451" s="321">
        <f t="shared" si="118"/>
        <v>0</v>
      </c>
      <c r="M3451" s="341" t="s">
        <v>4950</v>
      </c>
      <c r="N3451" s="341" t="s">
        <v>4963</v>
      </c>
      <c r="O3451" s="323">
        <f>ROUND(SUMIF(Anlagenbewegungsdaten_AV!B:B,A3451,Anlagenbewegungsdaten_AV!C:C),3)</f>
        <v>0</v>
      </c>
      <c r="P3451" s="320">
        <f>ROUND(SUMIF(Anlagenbewegungsdaten_AV!$B:$B,$A3451,Anlagenbewegungsdaten_AV!$D:$D),2)</f>
        <v>0</v>
      </c>
      <c r="Q3451" s="321">
        <f t="shared" si="119"/>
        <v>0</v>
      </c>
      <c r="S3451" s="324"/>
      <c r="T3451" s="317"/>
      <c r="U3451" s="325"/>
      <c r="V3451" s="325"/>
    </row>
    <row r="3452" spans="1:22" ht="15" customHeight="1" x14ac:dyDescent="0.25">
      <c r="A3452" s="129" t="s">
        <v>4659</v>
      </c>
      <c r="B3452" s="126" t="s">
        <v>2087</v>
      </c>
      <c r="C3452" s="127" t="s">
        <v>4028</v>
      </c>
      <c r="D3452" s="127" t="s">
        <v>4660</v>
      </c>
      <c r="E3452" s="127"/>
      <c r="F3452" s="128">
        <v>20</v>
      </c>
      <c r="G3452" s="128">
        <v>20.2</v>
      </c>
      <c r="H3452" s="128">
        <v>16</v>
      </c>
      <c r="I3452" s="311"/>
      <c r="J3452" s="319">
        <f>ROUND(SUMIF(Anlagenbewegungsdaten!B:B,A3452,Anlagenbewegungsdaten!C:C),3)</f>
        <v>0</v>
      </c>
      <c r="K3452" s="320">
        <f>ROUND(SUMIF(Anlagenbewegungsdaten!$B:$B,$A3452,Anlagenbewegungsdaten!$D:$D),2)</f>
        <v>0</v>
      </c>
      <c r="L3452" s="321">
        <f t="shared" si="118"/>
        <v>0</v>
      </c>
      <c r="M3452" s="341" t="s">
        <v>4950</v>
      </c>
      <c r="N3452" s="341" t="s">
        <v>4963</v>
      </c>
      <c r="O3452" s="323">
        <f>ROUND(SUMIF(Anlagenbewegungsdaten_AV!B:B,A3452,Anlagenbewegungsdaten_AV!C:C),3)</f>
        <v>0</v>
      </c>
      <c r="P3452" s="320">
        <f>ROUND(SUMIF(Anlagenbewegungsdaten_AV!$B:$B,$A3452,Anlagenbewegungsdaten_AV!$D:$D),2)</f>
        <v>0</v>
      </c>
      <c r="Q3452" s="321">
        <f t="shared" si="119"/>
        <v>0</v>
      </c>
      <c r="S3452" s="324"/>
      <c r="T3452" s="317"/>
      <c r="U3452" s="325"/>
      <c r="V3452" s="325"/>
    </row>
    <row r="3453" spans="1:22" ht="15" customHeight="1" x14ac:dyDescent="0.25">
      <c r="A3453" s="129" t="s">
        <v>4661</v>
      </c>
      <c r="B3453" s="126" t="s">
        <v>2087</v>
      </c>
      <c r="C3453" s="127" t="s">
        <v>4028</v>
      </c>
      <c r="D3453" s="127" t="s">
        <v>4662</v>
      </c>
      <c r="E3453" s="127"/>
      <c r="F3453" s="128">
        <v>13</v>
      </c>
      <c r="G3453" s="128">
        <v>13.2</v>
      </c>
      <c r="H3453" s="128">
        <v>10.4</v>
      </c>
      <c r="I3453" s="311"/>
      <c r="J3453" s="319">
        <f>ROUND(SUMIF(Anlagenbewegungsdaten!B:B,A3453,Anlagenbewegungsdaten!C:C),3)</f>
        <v>0</v>
      </c>
      <c r="K3453" s="320">
        <f>ROUND(SUMIF(Anlagenbewegungsdaten!$B:$B,$A3453,Anlagenbewegungsdaten!$D:$D),2)</f>
        <v>0</v>
      </c>
      <c r="L3453" s="321">
        <f t="shared" si="118"/>
        <v>0</v>
      </c>
      <c r="M3453" s="341" t="s">
        <v>4950</v>
      </c>
      <c r="N3453" s="341" t="s">
        <v>4963</v>
      </c>
      <c r="O3453" s="323">
        <f>ROUND(SUMIF(Anlagenbewegungsdaten_AV!B:B,A3453,Anlagenbewegungsdaten_AV!C:C),3)</f>
        <v>0</v>
      </c>
      <c r="P3453" s="320">
        <f>ROUND(SUMIF(Anlagenbewegungsdaten_AV!$B:$B,$A3453,Anlagenbewegungsdaten_AV!$D:$D),2)</f>
        <v>0</v>
      </c>
      <c r="Q3453" s="321">
        <f t="shared" si="119"/>
        <v>0</v>
      </c>
      <c r="S3453" s="324"/>
      <c r="T3453" s="317"/>
      <c r="U3453" s="325"/>
      <c r="V3453" s="325"/>
    </row>
    <row r="3454" spans="1:22" ht="15" customHeight="1" x14ac:dyDescent="0.25">
      <c r="A3454" s="129" t="s">
        <v>4663</v>
      </c>
      <c r="B3454" s="126" t="s">
        <v>2087</v>
      </c>
      <c r="C3454" s="127" t="s">
        <v>4028</v>
      </c>
      <c r="D3454" s="127" t="s">
        <v>4664</v>
      </c>
      <c r="E3454" s="127"/>
      <c r="F3454" s="128">
        <v>17</v>
      </c>
      <c r="G3454" s="128">
        <v>17.2</v>
      </c>
      <c r="H3454" s="128">
        <v>13.6</v>
      </c>
      <c r="I3454" s="311"/>
      <c r="J3454" s="319">
        <f>ROUND(SUMIF(Anlagenbewegungsdaten!B:B,A3454,Anlagenbewegungsdaten!C:C),3)</f>
        <v>0</v>
      </c>
      <c r="K3454" s="320">
        <f>ROUND(SUMIF(Anlagenbewegungsdaten!$B:$B,$A3454,Anlagenbewegungsdaten!$D:$D),2)</f>
        <v>0</v>
      </c>
      <c r="L3454" s="321">
        <f t="shared" si="118"/>
        <v>0</v>
      </c>
      <c r="M3454" s="341" t="s">
        <v>4950</v>
      </c>
      <c r="N3454" s="341" t="s">
        <v>4963</v>
      </c>
      <c r="O3454" s="323">
        <f>ROUND(SUMIF(Anlagenbewegungsdaten_AV!B:B,A3454,Anlagenbewegungsdaten_AV!C:C),3)</f>
        <v>0</v>
      </c>
      <c r="P3454" s="320">
        <f>ROUND(SUMIF(Anlagenbewegungsdaten_AV!$B:$B,$A3454,Anlagenbewegungsdaten_AV!$D:$D),2)</f>
        <v>0</v>
      </c>
      <c r="Q3454" s="321">
        <f t="shared" si="119"/>
        <v>0</v>
      </c>
      <c r="S3454" s="324"/>
      <c r="T3454" s="317"/>
      <c r="U3454" s="325"/>
      <c r="V3454" s="325"/>
    </row>
    <row r="3455" spans="1:22" ht="15" customHeight="1" x14ac:dyDescent="0.25">
      <c r="A3455" s="129" t="s">
        <v>4665</v>
      </c>
      <c r="B3455" s="126" t="s">
        <v>2087</v>
      </c>
      <c r="C3455" s="127" t="s">
        <v>4028</v>
      </c>
      <c r="D3455" s="127" t="s">
        <v>4666</v>
      </c>
      <c r="E3455" s="127"/>
      <c r="F3455" s="128">
        <v>15.5</v>
      </c>
      <c r="G3455" s="128">
        <v>15.7</v>
      </c>
      <c r="H3455" s="128">
        <v>12.4</v>
      </c>
      <c r="I3455" s="311"/>
      <c r="J3455" s="319">
        <f>ROUND(SUMIF(Anlagenbewegungsdaten!B:B,A3455,Anlagenbewegungsdaten!C:C),3)</f>
        <v>0</v>
      </c>
      <c r="K3455" s="320">
        <f>ROUND(SUMIF(Anlagenbewegungsdaten!$B:$B,$A3455,Anlagenbewegungsdaten!$D:$D),2)</f>
        <v>0</v>
      </c>
      <c r="L3455" s="321">
        <f t="shared" si="118"/>
        <v>0</v>
      </c>
      <c r="M3455" s="341" t="s">
        <v>4950</v>
      </c>
      <c r="N3455" s="341" t="s">
        <v>4963</v>
      </c>
      <c r="O3455" s="323">
        <f>ROUND(SUMIF(Anlagenbewegungsdaten_AV!B:B,A3455,Anlagenbewegungsdaten_AV!C:C),3)</f>
        <v>0</v>
      </c>
      <c r="P3455" s="320">
        <f>ROUND(SUMIF(Anlagenbewegungsdaten_AV!$B:$B,$A3455,Anlagenbewegungsdaten_AV!$D:$D),2)</f>
        <v>0</v>
      </c>
      <c r="Q3455" s="321">
        <f t="shared" si="119"/>
        <v>0</v>
      </c>
      <c r="S3455" s="324"/>
      <c r="T3455" s="317"/>
      <c r="U3455" s="325"/>
      <c r="V3455" s="325"/>
    </row>
    <row r="3456" spans="1:22" ht="15" customHeight="1" x14ac:dyDescent="0.25">
      <c r="A3456" s="129" t="s">
        <v>4667</v>
      </c>
      <c r="B3456" s="126" t="s">
        <v>2087</v>
      </c>
      <c r="C3456" s="127" t="s">
        <v>4028</v>
      </c>
      <c r="D3456" s="127" t="s">
        <v>4668</v>
      </c>
      <c r="E3456" s="127"/>
      <c r="F3456" s="128">
        <v>21</v>
      </c>
      <c r="G3456" s="128">
        <v>21.2</v>
      </c>
      <c r="H3456" s="128">
        <v>16.8</v>
      </c>
      <c r="I3456" s="311"/>
      <c r="J3456" s="319">
        <f>ROUND(SUMIF(Anlagenbewegungsdaten!B:B,A3456,Anlagenbewegungsdaten!C:C),3)</f>
        <v>0</v>
      </c>
      <c r="K3456" s="320">
        <f>ROUND(SUMIF(Anlagenbewegungsdaten!$B:$B,$A3456,Anlagenbewegungsdaten!$D:$D),2)</f>
        <v>0</v>
      </c>
      <c r="L3456" s="321">
        <f t="shared" si="118"/>
        <v>0</v>
      </c>
      <c r="M3456" s="341" t="s">
        <v>4950</v>
      </c>
      <c r="N3456" s="341" t="s">
        <v>4963</v>
      </c>
      <c r="O3456" s="323">
        <f>ROUND(SUMIF(Anlagenbewegungsdaten_AV!B:B,A3456,Anlagenbewegungsdaten_AV!C:C),3)</f>
        <v>0</v>
      </c>
      <c r="P3456" s="320">
        <f>ROUND(SUMIF(Anlagenbewegungsdaten_AV!$B:$B,$A3456,Anlagenbewegungsdaten_AV!$D:$D),2)</f>
        <v>0</v>
      </c>
      <c r="Q3456" s="321">
        <f t="shared" si="119"/>
        <v>0</v>
      </c>
      <c r="S3456" s="324"/>
      <c r="T3456" s="317"/>
      <c r="U3456" s="325"/>
      <c r="V3456" s="325"/>
    </row>
    <row r="3457" spans="1:22" ht="15" customHeight="1" x14ac:dyDescent="0.25">
      <c r="A3457" s="129" t="s">
        <v>4669</v>
      </c>
      <c r="B3457" s="126" t="s">
        <v>2087</v>
      </c>
      <c r="C3457" s="127" t="s">
        <v>4028</v>
      </c>
      <c r="D3457" s="127" t="s">
        <v>4670</v>
      </c>
      <c r="E3457" s="127"/>
      <c r="F3457" s="128">
        <v>19</v>
      </c>
      <c r="G3457" s="128">
        <v>19.2</v>
      </c>
      <c r="H3457" s="128">
        <v>15.2</v>
      </c>
      <c r="I3457" s="311"/>
      <c r="J3457" s="319">
        <f>ROUND(SUMIF(Anlagenbewegungsdaten!B:B,A3457,Anlagenbewegungsdaten!C:C),3)</f>
        <v>0</v>
      </c>
      <c r="K3457" s="320">
        <f>ROUND(SUMIF(Anlagenbewegungsdaten!$B:$B,$A3457,Anlagenbewegungsdaten!$D:$D),2)</f>
        <v>0</v>
      </c>
      <c r="L3457" s="321">
        <f t="shared" si="118"/>
        <v>0</v>
      </c>
      <c r="M3457" s="341" t="s">
        <v>4950</v>
      </c>
      <c r="N3457" s="341" t="s">
        <v>4963</v>
      </c>
      <c r="O3457" s="323">
        <f>ROUND(SUMIF(Anlagenbewegungsdaten_AV!B:B,A3457,Anlagenbewegungsdaten_AV!C:C),3)</f>
        <v>0</v>
      </c>
      <c r="P3457" s="320">
        <f>ROUND(SUMIF(Anlagenbewegungsdaten_AV!$B:$B,$A3457,Anlagenbewegungsdaten_AV!$D:$D),2)</f>
        <v>0</v>
      </c>
      <c r="Q3457" s="321">
        <f t="shared" si="119"/>
        <v>0</v>
      </c>
      <c r="S3457" s="324"/>
      <c r="T3457" s="317"/>
      <c r="U3457" s="325"/>
      <c r="V3457" s="325"/>
    </row>
    <row r="3458" spans="1:22" ht="15" customHeight="1" x14ac:dyDescent="0.25">
      <c r="A3458" s="129" t="s">
        <v>4671</v>
      </c>
      <c r="B3458" s="126" t="s">
        <v>2087</v>
      </c>
      <c r="C3458" s="127" t="s">
        <v>4028</v>
      </c>
      <c r="D3458" s="127" t="s">
        <v>4672</v>
      </c>
      <c r="E3458" s="127"/>
      <c r="F3458" s="128">
        <v>12</v>
      </c>
      <c r="G3458" s="128">
        <v>12.2</v>
      </c>
      <c r="H3458" s="128">
        <v>9.6</v>
      </c>
      <c r="I3458" s="311"/>
      <c r="J3458" s="319">
        <f>ROUND(SUMIF(Anlagenbewegungsdaten!B:B,A3458,Anlagenbewegungsdaten!C:C),3)</f>
        <v>0</v>
      </c>
      <c r="K3458" s="320">
        <f>ROUND(SUMIF(Anlagenbewegungsdaten!$B:$B,$A3458,Anlagenbewegungsdaten!$D:$D),2)</f>
        <v>0</v>
      </c>
      <c r="L3458" s="321">
        <f t="shared" si="118"/>
        <v>0</v>
      </c>
      <c r="M3458" s="341" t="s">
        <v>4950</v>
      </c>
      <c r="N3458" s="341" t="s">
        <v>4963</v>
      </c>
      <c r="O3458" s="323">
        <f>ROUND(SUMIF(Anlagenbewegungsdaten_AV!B:B,A3458,Anlagenbewegungsdaten_AV!C:C),3)</f>
        <v>0</v>
      </c>
      <c r="P3458" s="320">
        <f>ROUND(SUMIF(Anlagenbewegungsdaten_AV!$B:$B,$A3458,Anlagenbewegungsdaten_AV!$D:$D),2)</f>
        <v>0</v>
      </c>
      <c r="Q3458" s="321">
        <f t="shared" si="119"/>
        <v>0</v>
      </c>
      <c r="S3458" s="324"/>
      <c r="T3458" s="317"/>
      <c r="U3458" s="325"/>
      <c r="V3458" s="325"/>
    </row>
    <row r="3459" spans="1:22" ht="15" customHeight="1" x14ac:dyDescent="0.25">
      <c r="A3459" s="129" t="s">
        <v>4673</v>
      </c>
      <c r="B3459" s="126" t="s">
        <v>2087</v>
      </c>
      <c r="C3459" s="127" t="s">
        <v>4028</v>
      </c>
      <c r="D3459" s="127" t="s">
        <v>4674</v>
      </c>
      <c r="E3459" s="127"/>
      <c r="F3459" s="128">
        <v>16</v>
      </c>
      <c r="G3459" s="128">
        <v>16.2</v>
      </c>
      <c r="H3459" s="128">
        <v>12.8</v>
      </c>
      <c r="I3459" s="311"/>
      <c r="J3459" s="319">
        <f>ROUND(SUMIF(Anlagenbewegungsdaten!B:B,A3459,Anlagenbewegungsdaten!C:C),3)</f>
        <v>0</v>
      </c>
      <c r="K3459" s="320">
        <f>ROUND(SUMIF(Anlagenbewegungsdaten!$B:$B,$A3459,Anlagenbewegungsdaten!$D:$D),2)</f>
        <v>0</v>
      </c>
      <c r="L3459" s="321">
        <f t="shared" si="118"/>
        <v>0</v>
      </c>
      <c r="M3459" s="341" t="s">
        <v>4950</v>
      </c>
      <c r="N3459" s="341" t="s">
        <v>4963</v>
      </c>
      <c r="O3459" s="323">
        <f>ROUND(SUMIF(Anlagenbewegungsdaten_AV!B:B,A3459,Anlagenbewegungsdaten_AV!C:C),3)</f>
        <v>0</v>
      </c>
      <c r="P3459" s="320">
        <f>ROUND(SUMIF(Anlagenbewegungsdaten_AV!$B:$B,$A3459,Anlagenbewegungsdaten_AV!$D:$D),2)</f>
        <v>0</v>
      </c>
      <c r="Q3459" s="321">
        <f t="shared" si="119"/>
        <v>0</v>
      </c>
      <c r="S3459" s="324"/>
      <c r="T3459" s="317"/>
      <c r="U3459" s="325"/>
      <c r="V3459" s="325"/>
    </row>
    <row r="3460" spans="1:22" ht="15" customHeight="1" x14ac:dyDescent="0.25">
      <c r="A3460" s="129" t="s">
        <v>4675</v>
      </c>
      <c r="B3460" s="126" t="s">
        <v>2087</v>
      </c>
      <c r="C3460" s="127" t="s">
        <v>4028</v>
      </c>
      <c r="D3460" s="127" t="s">
        <v>4676</v>
      </c>
      <c r="E3460" s="127"/>
      <c r="F3460" s="128">
        <v>14.5</v>
      </c>
      <c r="G3460" s="128">
        <v>14.7</v>
      </c>
      <c r="H3460" s="128">
        <v>11.6</v>
      </c>
      <c r="I3460" s="311"/>
      <c r="J3460" s="319">
        <f>ROUND(SUMIF(Anlagenbewegungsdaten!B:B,A3460,Anlagenbewegungsdaten!C:C),3)</f>
        <v>0</v>
      </c>
      <c r="K3460" s="320">
        <f>ROUND(SUMIF(Anlagenbewegungsdaten!$B:$B,$A3460,Anlagenbewegungsdaten!$D:$D),2)</f>
        <v>0</v>
      </c>
      <c r="L3460" s="321">
        <f t="shared" si="118"/>
        <v>0</v>
      </c>
      <c r="M3460" s="341" t="s">
        <v>4950</v>
      </c>
      <c r="N3460" s="341" t="s">
        <v>4963</v>
      </c>
      <c r="O3460" s="323">
        <f>ROUND(SUMIF(Anlagenbewegungsdaten_AV!B:B,A3460,Anlagenbewegungsdaten_AV!C:C),3)</f>
        <v>0</v>
      </c>
      <c r="P3460" s="320">
        <f>ROUND(SUMIF(Anlagenbewegungsdaten_AV!$B:$B,$A3460,Anlagenbewegungsdaten_AV!$D:$D),2)</f>
        <v>0</v>
      </c>
      <c r="Q3460" s="321">
        <f t="shared" si="119"/>
        <v>0</v>
      </c>
      <c r="S3460" s="324"/>
      <c r="T3460" s="317"/>
      <c r="U3460" s="325"/>
      <c r="V3460" s="325"/>
    </row>
    <row r="3461" spans="1:22" ht="15" customHeight="1" x14ac:dyDescent="0.25">
      <c r="A3461" s="129" t="s">
        <v>4677</v>
      </c>
      <c r="B3461" s="126" t="s">
        <v>2087</v>
      </c>
      <c r="C3461" s="127" t="s">
        <v>4028</v>
      </c>
      <c r="D3461" s="127" t="s">
        <v>4678</v>
      </c>
      <c r="E3461" s="127"/>
      <c r="F3461" s="128">
        <v>20</v>
      </c>
      <c r="G3461" s="128">
        <v>20.2</v>
      </c>
      <c r="H3461" s="128">
        <v>16</v>
      </c>
      <c r="I3461" s="311"/>
      <c r="J3461" s="319">
        <f>ROUND(SUMIF(Anlagenbewegungsdaten!B:B,A3461,Anlagenbewegungsdaten!C:C),3)</f>
        <v>0</v>
      </c>
      <c r="K3461" s="320">
        <f>ROUND(SUMIF(Anlagenbewegungsdaten!$B:$B,$A3461,Anlagenbewegungsdaten!$D:$D),2)</f>
        <v>0</v>
      </c>
      <c r="L3461" s="321">
        <f t="shared" si="118"/>
        <v>0</v>
      </c>
      <c r="M3461" s="341" t="s">
        <v>4950</v>
      </c>
      <c r="N3461" s="341" t="s">
        <v>4963</v>
      </c>
      <c r="O3461" s="323">
        <f>ROUND(SUMIF(Anlagenbewegungsdaten_AV!B:B,A3461,Anlagenbewegungsdaten_AV!C:C),3)</f>
        <v>0</v>
      </c>
      <c r="P3461" s="320">
        <f>ROUND(SUMIF(Anlagenbewegungsdaten_AV!$B:$B,$A3461,Anlagenbewegungsdaten_AV!$D:$D),2)</f>
        <v>0</v>
      </c>
      <c r="Q3461" s="321">
        <f t="shared" si="119"/>
        <v>0</v>
      </c>
      <c r="S3461" s="324"/>
      <c r="T3461" s="317"/>
      <c r="U3461" s="325"/>
      <c r="V3461" s="325"/>
    </row>
    <row r="3462" spans="1:22" ht="15" customHeight="1" x14ac:dyDescent="0.25">
      <c r="A3462" s="129" t="s">
        <v>4679</v>
      </c>
      <c r="B3462" s="126" t="s">
        <v>2087</v>
      </c>
      <c r="C3462" s="127" t="s">
        <v>4028</v>
      </c>
      <c r="D3462" s="127" t="s">
        <v>4680</v>
      </c>
      <c r="E3462" s="127"/>
      <c r="F3462" s="128">
        <v>18</v>
      </c>
      <c r="G3462" s="128">
        <v>18.2</v>
      </c>
      <c r="H3462" s="128">
        <v>14.4</v>
      </c>
      <c r="I3462" s="311"/>
      <c r="J3462" s="319">
        <f>ROUND(SUMIF(Anlagenbewegungsdaten!B:B,A3462,Anlagenbewegungsdaten!C:C),3)</f>
        <v>0</v>
      </c>
      <c r="K3462" s="320">
        <f>ROUND(SUMIF(Anlagenbewegungsdaten!$B:$B,$A3462,Anlagenbewegungsdaten!$D:$D),2)</f>
        <v>0</v>
      </c>
      <c r="L3462" s="321">
        <f t="shared" si="118"/>
        <v>0</v>
      </c>
      <c r="M3462" s="341" t="s">
        <v>4950</v>
      </c>
      <c r="N3462" s="341" t="s">
        <v>4963</v>
      </c>
      <c r="O3462" s="323">
        <f>ROUND(SUMIF(Anlagenbewegungsdaten_AV!B:B,A3462,Anlagenbewegungsdaten_AV!C:C),3)</f>
        <v>0</v>
      </c>
      <c r="P3462" s="320">
        <f>ROUND(SUMIF(Anlagenbewegungsdaten_AV!$B:$B,$A3462,Anlagenbewegungsdaten_AV!$D:$D),2)</f>
        <v>0</v>
      </c>
      <c r="Q3462" s="321">
        <f t="shared" si="119"/>
        <v>0</v>
      </c>
      <c r="S3462" s="324"/>
      <c r="T3462" s="317"/>
      <c r="U3462" s="325"/>
      <c r="V3462" s="325"/>
    </row>
    <row r="3463" spans="1:22" ht="15" customHeight="1" x14ac:dyDescent="0.25">
      <c r="A3463" s="129" t="s">
        <v>4681</v>
      </c>
      <c r="B3463" s="126" t="s">
        <v>2087</v>
      </c>
      <c r="C3463" s="127" t="s">
        <v>4028</v>
      </c>
      <c r="D3463" s="127" t="s">
        <v>4682</v>
      </c>
      <c r="E3463" s="127"/>
      <c r="F3463" s="128">
        <v>6</v>
      </c>
      <c r="G3463" s="128">
        <v>6.2</v>
      </c>
      <c r="H3463" s="128">
        <v>4.8</v>
      </c>
      <c r="I3463" s="311"/>
      <c r="J3463" s="319">
        <f>ROUND(SUMIF(Anlagenbewegungsdaten!B:B,A3463,Anlagenbewegungsdaten!C:C),3)</f>
        <v>0</v>
      </c>
      <c r="K3463" s="320">
        <f>ROUND(SUMIF(Anlagenbewegungsdaten!$B:$B,$A3463,Anlagenbewegungsdaten!$D:$D),2)</f>
        <v>0</v>
      </c>
      <c r="L3463" s="321">
        <f t="shared" si="118"/>
        <v>0</v>
      </c>
      <c r="M3463" s="341" t="s">
        <v>4950</v>
      </c>
      <c r="N3463" s="341" t="s">
        <v>4963</v>
      </c>
      <c r="O3463" s="323">
        <f>ROUND(SUMIF(Anlagenbewegungsdaten_AV!B:B,A3463,Anlagenbewegungsdaten_AV!C:C),3)</f>
        <v>0</v>
      </c>
      <c r="P3463" s="320">
        <f>ROUND(SUMIF(Anlagenbewegungsdaten_AV!$B:$B,$A3463,Anlagenbewegungsdaten_AV!$D:$D),2)</f>
        <v>0</v>
      </c>
      <c r="Q3463" s="321">
        <f t="shared" si="119"/>
        <v>0</v>
      </c>
      <c r="S3463" s="324"/>
      <c r="T3463" s="317"/>
      <c r="U3463" s="325"/>
      <c r="V3463" s="325"/>
    </row>
    <row r="3464" spans="1:22" ht="15" customHeight="1" x14ac:dyDescent="0.25">
      <c r="A3464" s="129" t="s">
        <v>5038</v>
      </c>
      <c r="B3464" s="126" t="s">
        <v>2087</v>
      </c>
      <c r="C3464" s="127" t="s">
        <v>4994</v>
      </c>
      <c r="D3464" s="127" t="s">
        <v>4538</v>
      </c>
      <c r="E3464" s="127"/>
      <c r="F3464" s="128">
        <v>14.01</v>
      </c>
      <c r="G3464" s="128">
        <v>14.209999999999999</v>
      </c>
      <c r="H3464" s="128">
        <v>11.21</v>
      </c>
      <c r="I3464" s="311"/>
      <c r="J3464" s="319">
        <f>ROUND(SUMIF(Anlagenbewegungsdaten!B:B,A3464,Anlagenbewegungsdaten!C:C),3)</f>
        <v>0</v>
      </c>
      <c r="K3464" s="320">
        <f>ROUND(SUMIF(Anlagenbewegungsdaten!$B:$B,$A3464,Anlagenbewegungsdaten!$D:$D),2)</f>
        <v>0</v>
      </c>
      <c r="L3464" s="321">
        <f t="shared" si="118"/>
        <v>0</v>
      </c>
      <c r="M3464" s="341" t="s">
        <v>4950</v>
      </c>
      <c r="N3464" s="341" t="s">
        <v>4963</v>
      </c>
      <c r="O3464" s="323">
        <f>ROUND(SUMIF(Anlagenbewegungsdaten_AV!B:B,A3464,Anlagenbewegungsdaten_AV!C:C),3)</f>
        <v>0</v>
      </c>
      <c r="P3464" s="320">
        <f>ROUND(SUMIF(Anlagenbewegungsdaten_AV!$B:$B,$A3464,Anlagenbewegungsdaten_AV!$D:$D),2)</f>
        <v>0</v>
      </c>
      <c r="Q3464" s="321">
        <f t="shared" si="119"/>
        <v>0</v>
      </c>
      <c r="S3464" s="324"/>
      <c r="T3464" s="317"/>
      <c r="U3464" s="325"/>
      <c r="V3464" s="325"/>
    </row>
    <row r="3465" spans="1:22" ht="15" customHeight="1" x14ac:dyDescent="0.25">
      <c r="A3465" s="129" t="s">
        <v>5039</v>
      </c>
      <c r="B3465" s="126" t="s">
        <v>2087</v>
      </c>
      <c r="C3465" s="127" t="s">
        <v>4994</v>
      </c>
      <c r="D3465" s="127" t="s">
        <v>4540</v>
      </c>
      <c r="E3465" s="127"/>
      <c r="F3465" s="128">
        <v>20.009999999999998</v>
      </c>
      <c r="G3465" s="128">
        <v>20.209999999999997</v>
      </c>
      <c r="H3465" s="128">
        <v>16.010000000000002</v>
      </c>
      <c r="I3465" s="311"/>
      <c r="J3465" s="319">
        <f>ROUND(SUMIF(Anlagenbewegungsdaten!B:B,A3465,Anlagenbewegungsdaten!C:C),3)</f>
        <v>0</v>
      </c>
      <c r="K3465" s="320">
        <f>ROUND(SUMIF(Anlagenbewegungsdaten!$B:$B,$A3465,Anlagenbewegungsdaten!$D:$D),2)</f>
        <v>0</v>
      </c>
      <c r="L3465" s="321">
        <f t="shared" si="118"/>
        <v>0</v>
      </c>
      <c r="M3465" s="341" t="s">
        <v>4950</v>
      </c>
      <c r="N3465" s="341" t="s">
        <v>4963</v>
      </c>
      <c r="O3465" s="323">
        <f>ROUND(SUMIF(Anlagenbewegungsdaten_AV!B:B,A3465,Anlagenbewegungsdaten_AV!C:C),3)</f>
        <v>0</v>
      </c>
      <c r="P3465" s="320">
        <f>ROUND(SUMIF(Anlagenbewegungsdaten_AV!$B:$B,$A3465,Anlagenbewegungsdaten_AV!$D:$D),2)</f>
        <v>0</v>
      </c>
      <c r="Q3465" s="321">
        <f t="shared" si="119"/>
        <v>0</v>
      </c>
      <c r="S3465" s="324"/>
      <c r="T3465" s="317"/>
      <c r="U3465" s="325"/>
      <c r="V3465" s="325"/>
    </row>
    <row r="3466" spans="1:22" ht="15" customHeight="1" x14ac:dyDescent="0.25">
      <c r="A3466" s="129" t="s">
        <v>5040</v>
      </c>
      <c r="B3466" s="126" t="s">
        <v>2087</v>
      </c>
      <c r="C3466" s="127" t="s">
        <v>4994</v>
      </c>
      <c r="D3466" s="127" t="s">
        <v>4542</v>
      </c>
      <c r="E3466" s="127"/>
      <c r="F3466" s="128">
        <v>22.009999999999998</v>
      </c>
      <c r="G3466" s="128">
        <v>22.209999999999997</v>
      </c>
      <c r="H3466" s="128">
        <v>17.61</v>
      </c>
      <c r="I3466" s="311"/>
      <c r="J3466" s="319">
        <f>ROUND(SUMIF(Anlagenbewegungsdaten!B:B,A3466,Anlagenbewegungsdaten!C:C),3)</f>
        <v>0</v>
      </c>
      <c r="K3466" s="320">
        <f>ROUND(SUMIF(Anlagenbewegungsdaten!$B:$B,$A3466,Anlagenbewegungsdaten!$D:$D),2)</f>
        <v>0</v>
      </c>
      <c r="L3466" s="321">
        <f t="shared" ref="L3466:L3529" si="120">IF(ISBLANK(F3466),0,IF(OR($J3466&gt;=100,$J3466&lt;=-100),F3466-(K3466/J3466*100),IF(OR(J3466&gt;-100,J3466&lt;100),(J3466*F3466%)-K3466)))</f>
        <v>0</v>
      </c>
      <c r="M3466" s="341" t="s">
        <v>4950</v>
      </c>
      <c r="N3466" s="341" t="s">
        <v>4963</v>
      </c>
      <c r="O3466" s="323">
        <f>ROUND(SUMIF(Anlagenbewegungsdaten_AV!B:B,A3466,Anlagenbewegungsdaten_AV!C:C),3)</f>
        <v>0</v>
      </c>
      <c r="P3466" s="320">
        <f>ROUND(SUMIF(Anlagenbewegungsdaten_AV!$B:$B,$A3466,Anlagenbewegungsdaten_AV!$D:$D),2)</f>
        <v>0</v>
      </c>
      <c r="Q3466" s="321">
        <f t="shared" ref="Q3466:Q3529" si="121">IF(ISBLANK(H3466),0,IF(OR($O3466&gt;=100,$O3466&lt;=-100),H3466-(P3466/O3466*100),IF(OR(O3466&gt;-100,O3466&lt;100),(O3466*G3466%)-P3466)))</f>
        <v>0</v>
      </c>
      <c r="S3466" s="324"/>
      <c r="T3466" s="317"/>
      <c r="U3466" s="325"/>
      <c r="V3466" s="325"/>
    </row>
    <row r="3467" spans="1:22" ht="15" customHeight="1" x14ac:dyDescent="0.25">
      <c r="A3467" s="129" t="s">
        <v>5041</v>
      </c>
      <c r="B3467" s="126" t="s">
        <v>2087</v>
      </c>
      <c r="C3467" s="127" t="s">
        <v>4994</v>
      </c>
      <c r="D3467" s="127" t="s">
        <v>4544</v>
      </c>
      <c r="E3467" s="127"/>
      <c r="F3467" s="128">
        <v>22.009999999999998</v>
      </c>
      <c r="G3467" s="128">
        <v>22.209999999999997</v>
      </c>
      <c r="H3467" s="128">
        <v>17.61</v>
      </c>
      <c r="I3467" s="311"/>
      <c r="J3467" s="319">
        <f>ROUND(SUMIF(Anlagenbewegungsdaten!B:B,A3467,Anlagenbewegungsdaten!C:C),3)</f>
        <v>0</v>
      </c>
      <c r="K3467" s="320">
        <f>ROUND(SUMIF(Anlagenbewegungsdaten!$B:$B,$A3467,Anlagenbewegungsdaten!$D:$D),2)</f>
        <v>0</v>
      </c>
      <c r="L3467" s="321">
        <f t="shared" si="120"/>
        <v>0</v>
      </c>
      <c r="M3467" s="341" t="s">
        <v>4950</v>
      </c>
      <c r="N3467" s="341" t="s">
        <v>4963</v>
      </c>
      <c r="O3467" s="323">
        <f>ROUND(SUMIF(Anlagenbewegungsdaten_AV!B:B,A3467,Anlagenbewegungsdaten_AV!C:C),3)</f>
        <v>0</v>
      </c>
      <c r="P3467" s="320">
        <f>ROUND(SUMIF(Anlagenbewegungsdaten_AV!$B:$B,$A3467,Anlagenbewegungsdaten_AV!$D:$D),2)</f>
        <v>0</v>
      </c>
      <c r="Q3467" s="321">
        <f t="shared" si="121"/>
        <v>0</v>
      </c>
      <c r="S3467" s="324"/>
      <c r="T3467" s="317"/>
      <c r="U3467" s="325"/>
      <c r="V3467" s="325"/>
    </row>
    <row r="3468" spans="1:22" ht="15" customHeight="1" x14ac:dyDescent="0.25">
      <c r="A3468" s="129" t="s">
        <v>5042</v>
      </c>
      <c r="B3468" s="126" t="s">
        <v>2087</v>
      </c>
      <c r="C3468" s="127" t="s">
        <v>4994</v>
      </c>
      <c r="D3468" s="127" t="s">
        <v>4546</v>
      </c>
      <c r="E3468" s="127"/>
      <c r="F3468" s="128">
        <v>16.95</v>
      </c>
      <c r="G3468" s="128">
        <v>17.149999999999999</v>
      </c>
      <c r="H3468" s="128">
        <v>13.56</v>
      </c>
      <c r="I3468" s="311"/>
      <c r="J3468" s="319">
        <f>ROUND(SUMIF(Anlagenbewegungsdaten!B:B,A3468,Anlagenbewegungsdaten!C:C),3)</f>
        <v>0</v>
      </c>
      <c r="K3468" s="320">
        <f>ROUND(SUMIF(Anlagenbewegungsdaten!$B:$B,$A3468,Anlagenbewegungsdaten!$D:$D),2)</f>
        <v>0</v>
      </c>
      <c r="L3468" s="321">
        <f t="shared" si="120"/>
        <v>0</v>
      </c>
      <c r="M3468" s="341" t="s">
        <v>4950</v>
      </c>
      <c r="N3468" s="341" t="s">
        <v>4963</v>
      </c>
      <c r="O3468" s="323">
        <f>ROUND(SUMIF(Anlagenbewegungsdaten_AV!B:B,A3468,Anlagenbewegungsdaten_AV!C:C),3)</f>
        <v>0</v>
      </c>
      <c r="P3468" s="320">
        <f>ROUND(SUMIF(Anlagenbewegungsdaten_AV!$B:$B,$A3468,Anlagenbewegungsdaten_AV!$D:$D),2)</f>
        <v>0</v>
      </c>
      <c r="Q3468" s="321">
        <f t="shared" si="121"/>
        <v>0</v>
      </c>
      <c r="S3468" s="324"/>
      <c r="T3468" s="317"/>
      <c r="U3468" s="325"/>
      <c r="V3468" s="325"/>
    </row>
    <row r="3469" spans="1:22" ht="15" customHeight="1" x14ac:dyDescent="0.25">
      <c r="A3469" s="129" t="s">
        <v>5043</v>
      </c>
      <c r="B3469" s="126" t="s">
        <v>2087</v>
      </c>
      <c r="C3469" s="127" t="s">
        <v>4994</v>
      </c>
      <c r="D3469" s="127" t="s">
        <v>4548</v>
      </c>
      <c r="E3469" s="127"/>
      <c r="F3469" s="128">
        <v>22.95</v>
      </c>
      <c r="G3469" s="128">
        <v>23.15</v>
      </c>
      <c r="H3469" s="128">
        <v>18.36</v>
      </c>
      <c r="I3469" s="311"/>
      <c r="J3469" s="319">
        <f>ROUND(SUMIF(Anlagenbewegungsdaten!B:B,A3469,Anlagenbewegungsdaten!C:C),3)</f>
        <v>1144334.612</v>
      </c>
      <c r="K3469" s="320">
        <f>ROUND(SUMIF(Anlagenbewegungsdaten!$B:$B,$A3469,Anlagenbewegungsdaten!$D:$D),2)</f>
        <v>262624.8</v>
      </c>
      <c r="L3469" s="321">
        <f t="shared" si="120"/>
        <v>-5.7203548209372457E-7</v>
      </c>
      <c r="M3469" s="341" t="s">
        <v>4950</v>
      </c>
      <c r="N3469" s="341" t="s">
        <v>4963</v>
      </c>
      <c r="O3469" s="323">
        <f>ROUND(SUMIF(Anlagenbewegungsdaten_AV!B:B,A3469,Anlagenbewegungsdaten_AV!C:C),3)</f>
        <v>0</v>
      </c>
      <c r="P3469" s="320">
        <f>ROUND(SUMIF(Anlagenbewegungsdaten_AV!$B:$B,$A3469,Anlagenbewegungsdaten_AV!$D:$D),2)</f>
        <v>0</v>
      </c>
      <c r="Q3469" s="321">
        <f t="shared" si="121"/>
        <v>0</v>
      </c>
      <c r="S3469" s="324"/>
      <c r="T3469" s="317"/>
      <c r="U3469" s="325"/>
      <c r="V3469" s="325"/>
    </row>
    <row r="3470" spans="1:22" ht="15" customHeight="1" x14ac:dyDescent="0.25">
      <c r="A3470" s="129" t="s">
        <v>5044</v>
      </c>
      <c r="B3470" s="126" t="s">
        <v>2087</v>
      </c>
      <c r="C3470" s="127" t="s">
        <v>4994</v>
      </c>
      <c r="D3470" s="127" t="s">
        <v>4550</v>
      </c>
      <c r="E3470" s="127"/>
      <c r="F3470" s="128">
        <v>24.95</v>
      </c>
      <c r="G3470" s="128">
        <v>25.15</v>
      </c>
      <c r="H3470" s="128">
        <v>19.96</v>
      </c>
      <c r="I3470" s="311"/>
      <c r="J3470" s="319">
        <f>ROUND(SUMIF(Anlagenbewegungsdaten!B:B,A3470,Anlagenbewegungsdaten!C:C),3)</f>
        <v>0</v>
      </c>
      <c r="K3470" s="320">
        <f>ROUND(SUMIF(Anlagenbewegungsdaten!$B:$B,$A3470,Anlagenbewegungsdaten!$D:$D),2)</f>
        <v>0</v>
      </c>
      <c r="L3470" s="321">
        <f t="shared" si="120"/>
        <v>0</v>
      </c>
      <c r="M3470" s="341" t="s">
        <v>4950</v>
      </c>
      <c r="N3470" s="341" t="s">
        <v>4963</v>
      </c>
      <c r="O3470" s="323">
        <f>ROUND(SUMIF(Anlagenbewegungsdaten_AV!B:B,A3470,Anlagenbewegungsdaten_AV!C:C),3)</f>
        <v>0</v>
      </c>
      <c r="P3470" s="320">
        <f>ROUND(SUMIF(Anlagenbewegungsdaten_AV!$B:$B,$A3470,Anlagenbewegungsdaten_AV!$D:$D),2)</f>
        <v>0</v>
      </c>
      <c r="Q3470" s="321">
        <f t="shared" si="121"/>
        <v>0</v>
      </c>
      <c r="S3470" s="324"/>
      <c r="T3470" s="317"/>
      <c r="U3470" s="325"/>
      <c r="V3470" s="325"/>
    </row>
    <row r="3471" spans="1:22" ht="15" customHeight="1" x14ac:dyDescent="0.25">
      <c r="A3471" s="129" t="s">
        <v>5045</v>
      </c>
      <c r="B3471" s="126" t="s">
        <v>2087</v>
      </c>
      <c r="C3471" s="127" t="s">
        <v>4994</v>
      </c>
      <c r="D3471" s="127" t="s">
        <v>4552</v>
      </c>
      <c r="E3471" s="127"/>
      <c r="F3471" s="128">
        <v>24.95</v>
      </c>
      <c r="G3471" s="128">
        <v>25.15</v>
      </c>
      <c r="H3471" s="128">
        <v>19.96</v>
      </c>
      <c r="I3471" s="311"/>
      <c r="J3471" s="319">
        <f>ROUND(SUMIF(Anlagenbewegungsdaten!B:B,A3471,Anlagenbewegungsdaten!C:C),3)</f>
        <v>0</v>
      </c>
      <c r="K3471" s="320">
        <f>ROUND(SUMIF(Anlagenbewegungsdaten!$B:$B,$A3471,Anlagenbewegungsdaten!$D:$D),2)</f>
        <v>0</v>
      </c>
      <c r="L3471" s="321">
        <f t="shared" si="120"/>
        <v>0</v>
      </c>
      <c r="M3471" s="341" t="s">
        <v>4950</v>
      </c>
      <c r="N3471" s="341" t="s">
        <v>4963</v>
      </c>
      <c r="O3471" s="323">
        <f>ROUND(SUMIF(Anlagenbewegungsdaten_AV!B:B,A3471,Anlagenbewegungsdaten_AV!C:C),3)</f>
        <v>0</v>
      </c>
      <c r="P3471" s="320">
        <f>ROUND(SUMIF(Anlagenbewegungsdaten_AV!$B:$B,$A3471,Anlagenbewegungsdaten_AV!$D:$D),2)</f>
        <v>0</v>
      </c>
      <c r="Q3471" s="321">
        <f t="shared" si="121"/>
        <v>0</v>
      </c>
      <c r="S3471" s="324"/>
      <c r="T3471" s="317"/>
      <c r="U3471" s="325"/>
      <c r="V3471" s="325"/>
    </row>
    <row r="3472" spans="1:22" ht="15" customHeight="1" x14ac:dyDescent="0.25">
      <c r="A3472" s="129" t="s">
        <v>5046</v>
      </c>
      <c r="B3472" s="126" t="s">
        <v>2087</v>
      </c>
      <c r="C3472" s="127" t="s">
        <v>4994</v>
      </c>
      <c r="D3472" s="127" t="s">
        <v>4554</v>
      </c>
      <c r="E3472" s="127"/>
      <c r="F3472" s="128">
        <v>15.969999999999999</v>
      </c>
      <c r="G3472" s="128">
        <v>16.169999999999998</v>
      </c>
      <c r="H3472" s="128">
        <v>12.78</v>
      </c>
      <c r="I3472" s="311"/>
      <c r="J3472" s="319">
        <f>ROUND(SUMIF(Anlagenbewegungsdaten!B:B,A3472,Anlagenbewegungsdaten!C:C),3)</f>
        <v>0</v>
      </c>
      <c r="K3472" s="320">
        <f>ROUND(SUMIF(Anlagenbewegungsdaten!$B:$B,$A3472,Anlagenbewegungsdaten!$D:$D),2)</f>
        <v>0</v>
      </c>
      <c r="L3472" s="321">
        <f t="shared" si="120"/>
        <v>0</v>
      </c>
      <c r="M3472" s="341" t="s">
        <v>4950</v>
      </c>
      <c r="N3472" s="341" t="s">
        <v>4963</v>
      </c>
      <c r="O3472" s="323">
        <f>ROUND(SUMIF(Anlagenbewegungsdaten_AV!B:B,A3472,Anlagenbewegungsdaten_AV!C:C),3)</f>
        <v>0</v>
      </c>
      <c r="P3472" s="320">
        <f>ROUND(SUMIF(Anlagenbewegungsdaten_AV!$B:$B,$A3472,Anlagenbewegungsdaten_AV!$D:$D),2)</f>
        <v>0</v>
      </c>
      <c r="Q3472" s="321">
        <f t="shared" si="121"/>
        <v>0</v>
      </c>
      <c r="S3472" s="324"/>
      <c r="T3472" s="317"/>
      <c r="U3472" s="325"/>
      <c r="V3472" s="325"/>
    </row>
    <row r="3473" spans="1:22" ht="15" customHeight="1" x14ac:dyDescent="0.25">
      <c r="A3473" s="129" t="s">
        <v>5047</v>
      </c>
      <c r="B3473" s="126" t="s">
        <v>2087</v>
      </c>
      <c r="C3473" s="127" t="s">
        <v>4994</v>
      </c>
      <c r="D3473" s="127" t="s">
        <v>4556</v>
      </c>
      <c r="E3473" s="127"/>
      <c r="F3473" s="128">
        <v>21.97</v>
      </c>
      <c r="G3473" s="128">
        <v>22.169999999999998</v>
      </c>
      <c r="H3473" s="128">
        <v>17.579999999999998</v>
      </c>
      <c r="I3473" s="311"/>
      <c r="J3473" s="319">
        <f>ROUND(SUMIF(Anlagenbewegungsdaten!B:B,A3473,Anlagenbewegungsdaten!C:C),3)</f>
        <v>0</v>
      </c>
      <c r="K3473" s="320">
        <f>ROUND(SUMIF(Anlagenbewegungsdaten!$B:$B,$A3473,Anlagenbewegungsdaten!$D:$D),2)</f>
        <v>0</v>
      </c>
      <c r="L3473" s="321">
        <f t="shared" si="120"/>
        <v>0</v>
      </c>
      <c r="M3473" s="341" t="s">
        <v>4950</v>
      </c>
      <c r="N3473" s="341" t="s">
        <v>4963</v>
      </c>
      <c r="O3473" s="323">
        <f>ROUND(SUMIF(Anlagenbewegungsdaten_AV!B:B,A3473,Anlagenbewegungsdaten_AV!C:C),3)</f>
        <v>0</v>
      </c>
      <c r="P3473" s="320">
        <f>ROUND(SUMIF(Anlagenbewegungsdaten_AV!$B:$B,$A3473,Anlagenbewegungsdaten_AV!$D:$D),2)</f>
        <v>0</v>
      </c>
      <c r="Q3473" s="321">
        <f t="shared" si="121"/>
        <v>0</v>
      </c>
      <c r="S3473" s="324"/>
      <c r="T3473" s="317"/>
      <c r="U3473" s="325"/>
      <c r="V3473" s="325"/>
    </row>
    <row r="3474" spans="1:22" ht="15" customHeight="1" x14ac:dyDescent="0.25">
      <c r="A3474" s="129" t="s">
        <v>5048</v>
      </c>
      <c r="B3474" s="126" t="s">
        <v>2087</v>
      </c>
      <c r="C3474" s="127" t="s">
        <v>4994</v>
      </c>
      <c r="D3474" s="127" t="s">
        <v>4558</v>
      </c>
      <c r="E3474" s="127"/>
      <c r="F3474" s="128">
        <v>23.97</v>
      </c>
      <c r="G3474" s="128">
        <v>24.169999999999998</v>
      </c>
      <c r="H3474" s="128">
        <v>19.18</v>
      </c>
      <c r="I3474" s="311"/>
      <c r="J3474" s="319">
        <f>ROUND(SUMIF(Anlagenbewegungsdaten!B:B,A3474,Anlagenbewegungsdaten!C:C),3)</f>
        <v>0</v>
      </c>
      <c r="K3474" s="320">
        <f>ROUND(SUMIF(Anlagenbewegungsdaten!$B:$B,$A3474,Anlagenbewegungsdaten!$D:$D),2)</f>
        <v>0</v>
      </c>
      <c r="L3474" s="321">
        <f t="shared" si="120"/>
        <v>0</v>
      </c>
      <c r="M3474" s="341" t="s">
        <v>4950</v>
      </c>
      <c r="N3474" s="341" t="s">
        <v>4963</v>
      </c>
      <c r="O3474" s="323">
        <f>ROUND(SUMIF(Anlagenbewegungsdaten_AV!B:B,A3474,Anlagenbewegungsdaten_AV!C:C),3)</f>
        <v>0</v>
      </c>
      <c r="P3474" s="320">
        <f>ROUND(SUMIF(Anlagenbewegungsdaten_AV!$B:$B,$A3474,Anlagenbewegungsdaten_AV!$D:$D),2)</f>
        <v>0</v>
      </c>
      <c r="Q3474" s="321">
        <f t="shared" si="121"/>
        <v>0</v>
      </c>
      <c r="S3474" s="324"/>
      <c r="T3474" s="317"/>
      <c r="U3474" s="325"/>
      <c r="V3474" s="325"/>
    </row>
    <row r="3475" spans="1:22" ht="15" customHeight="1" x14ac:dyDescent="0.25">
      <c r="A3475" s="129" t="s">
        <v>5049</v>
      </c>
      <c r="B3475" s="126" t="s">
        <v>2087</v>
      </c>
      <c r="C3475" s="127" t="s">
        <v>4994</v>
      </c>
      <c r="D3475" s="127" t="s">
        <v>4560</v>
      </c>
      <c r="E3475" s="127"/>
      <c r="F3475" s="128">
        <v>23.97</v>
      </c>
      <c r="G3475" s="128">
        <v>24.169999999999998</v>
      </c>
      <c r="H3475" s="128">
        <v>19.18</v>
      </c>
      <c r="I3475" s="311"/>
      <c r="J3475" s="319">
        <f>ROUND(SUMIF(Anlagenbewegungsdaten!B:B,A3475,Anlagenbewegungsdaten!C:C),3)</f>
        <v>0</v>
      </c>
      <c r="K3475" s="320">
        <f>ROUND(SUMIF(Anlagenbewegungsdaten!$B:$B,$A3475,Anlagenbewegungsdaten!$D:$D),2)</f>
        <v>0</v>
      </c>
      <c r="L3475" s="321">
        <f t="shared" si="120"/>
        <v>0</v>
      </c>
      <c r="M3475" s="341" t="s">
        <v>4950</v>
      </c>
      <c r="N3475" s="341" t="s">
        <v>4963</v>
      </c>
      <c r="O3475" s="323">
        <f>ROUND(SUMIF(Anlagenbewegungsdaten_AV!B:B,A3475,Anlagenbewegungsdaten_AV!C:C),3)</f>
        <v>0</v>
      </c>
      <c r="P3475" s="320">
        <f>ROUND(SUMIF(Anlagenbewegungsdaten_AV!$B:$B,$A3475,Anlagenbewegungsdaten_AV!$D:$D),2)</f>
        <v>0</v>
      </c>
      <c r="Q3475" s="321">
        <f t="shared" si="121"/>
        <v>0</v>
      </c>
      <c r="S3475" s="324"/>
      <c r="T3475" s="317"/>
      <c r="U3475" s="325"/>
      <c r="V3475" s="325"/>
    </row>
    <row r="3476" spans="1:22" ht="15" customHeight="1" x14ac:dyDescent="0.25">
      <c r="A3476" s="129" t="s">
        <v>5050</v>
      </c>
      <c r="B3476" s="126" t="s">
        <v>2087</v>
      </c>
      <c r="C3476" s="127" t="s">
        <v>4994</v>
      </c>
      <c r="D3476" s="127" t="s">
        <v>4562</v>
      </c>
      <c r="E3476" s="127"/>
      <c r="F3476" s="128">
        <v>14.99</v>
      </c>
      <c r="G3476" s="128">
        <v>15.19</v>
      </c>
      <c r="H3476" s="128">
        <v>11.99</v>
      </c>
      <c r="I3476" s="311"/>
      <c r="J3476" s="319">
        <f>ROUND(SUMIF(Anlagenbewegungsdaten!B:B,A3476,Anlagenbewegungsdaten!C:C),3)</f>
        <v>0</v>
      </c>
      <c r="K3476" s="320">
        <f>ROUND(SUMIF(Anlagenbewegungsdaten!$B:$B,$A3476,Anlagenbewegungsdaten!$D:$D),2)</f>
        <v>0</v>
      </c>
      <c r="L3476" s="321">
        <f t="shared" si="120"/>
        <v>0</v>
      </c>
      <c r="M3476" s="341" t="s">
        <v>4950</v>
      </c>
      <c r="N3476" s="341" t="s">
        <v>4963</v>
      </c>
      <c r="O3476" s="323">
        <f>ROUND(SUMIF(Anlagenbewegungsdaten_AV!B:B,A3476,Anlagenbewegungsdaten_AV!C:C),3)</f>
        <v>0</v>
      </c>
      <c r="P3476" s="320">
        <f>ROUND(SUMIF(Anlagenbewegungsdaten_AV!$B:$B,$A3476,Anlagenbewegungsdaten_AV!$D:$D),2)</f>
        <v>0</v>
      </c>
      <c r="Q3476" s="321">
        <f t="shared" si="121"/>
        <v>0</v>
      </c>
      <c r="S3476" s="324"/>
      <c r="T3476" s="317"/>
      <c r="U3476" s="325"/>
      <c r="V3476" s="325"/>
    </row>
    <row r="3477" spans="1:22" ht="15" customHeight="1" x14ac:dyDescent="0.25">
      <c r="A3477" s="129" t="s">
        <v>5051</v>
      </c>
      <c r="B3477" s="126" t="s">
        <v>2087</v>
      </c>
      <c r="C3477" s="127" t="s">
        <v>4994</v>
      </c>
      <c r="D3477" s="127" t="s">
        <v>4564</v>
      </c>
      <c r="E3477" s="127"/>
      <c r="F3477" s="128">
        <v>20.990000000000002</v>
      </c>
      <c r="G3477" s="128">
        <v>21.19</v>
      </c>
      <c r="H3477" s="128">
        <v>16.79</v>
      </c>
      <c r="I3477" s="311"/>
      <c r="J3477" s="319">
        <f>ROUND(SUMIF(Anlagenbewegungsdaten!B:B,A3477,Anlagenbewegungsdaten!C:C),3)</f>
        <v>0</v>
      </c>
      <c r="K3477" s="320">
        <f>ROUND(SUMIF(Anlagenbewegungsdaten!$B:$B,$A3477,Anlagenbewegungsdaten!$D:$D),2)</f>
        <v>0</v>
      </c>
      <c r="L3477" s="321">
        <f t="shared" si="120"/>
        <v>0</v>
      </c>
      <c r="M3477" s="341" t="s">
        <v>4950</v>
      </c>
      <c r="N3477" s="341" t="s">
        <v>4963</v>
      </c>
      <c r="O3477" s="323">
        <f>ROUND(SUMIF(Anlagenbewegungsdaten_AV!B:B,A3477,Anlagenbewegungsdaten_AV!C:C),3)</f>
        <v>0</v>
      </c>
      <c r="P3477" s="320">
        <f>ROUND(SUMIF(Anlagenbewegungsdaten_AV!$B:$B,$A3477,Anlagenbewegungsdaten_AV!$D:$D),2)</f>
        <v>0</v>
      </c>
      <c r="Q3477" s="321">
        <f t="shared" si="121"/>
        <v>0</v>
      </c>
      <c r="S3477" s="324"/>
      <c r="T3477" s="317"/>
      <c r="U3477" s="325"/>
      <c r="V3477" s="325"/>
    </row>
    <row r="3478" spans="1:22" ht="15" customHeight="1" x14ac:dyDescent="0.25">
      <c r="A3478" s="129" t="s">
        <v>5052</v>
      </c>
      <c r="B3478" s="126" t="s">
        <v>2087</v>
      </c>
      <c r="C3478" s="127" t="s">
        <v>4994</v>
      </c>
      <c r="D3478" s="127" t="s">
        <v>4566</v>
      </c>
      <c r="E3478" s="127"/>
      <c r="F3478" s="128">
        <v>22.990000000000002</v>
      </c>
      <c r="G3478" s="128">
        <v>23.19</v>
      </c>
      <c r="H3478" s="128">
        <v>18.39</v>
      </c>
      <c r="I3478" s="311"/>
      <c r="J3478" s="319">
        <f>ROUND(SUMIF(Anlagenbewegungsdaten!B:B,A3478,Anlagenbewegungsdaten!C:C),3)</f>
        <v>0</v>
      </c>
      <c r="K3478" s="320">
        <f>ROUND(SUMIF(Anlagenbewegungsdaten!$B:$B,$A3478,Anlagenbewegungsdaten!$D:$D),2)</f>
        <v>0</v>
      </c>
      <c r="L3478" s="321">
        <f t="shared" si="120"/>
        <v>0</v>
      </c>
      <c r="M3478" s="341" t="s">
        <v>4950</v>
      </c>
      <c r="N3478" s="341" t="s">
        <v>4963</v>
      </c>
      <c r="O3478" s="323">
        <f>ROUND(SUMIF(Anlagenbewegungsdaten_AV!B:B,A3478,Anlagenbewegungsdaten_AV!C:C),3)</f>
        <v>0</v>
      </c>
      <c r="P3478" s="320">
        <f>ROUND(SUMIF(Anlagenbewegungsdaten_AV!$B:$B,$A3478,Anlagenbewegungsdaten_AV!$D:$D),2)</f>
        <v>0</v>
      </c>
      <c r="Q3478" s="321">
        <f t="shared" si="121"/>
        <v>0</v>
      </c>
      <c r="S3478" s="324"/>
      <c r="T3478" s="317"/>
      <c r="U3478" s="325"/>
      <c r="V3478" s="325"/>
    </row>
    <row r="3479" spans="1:22" ht="15" customHeight="1" x14ac:dyDescent="0.25">
      <c r="A3479" s="129" t="s">
        <v>5053</v>
      </c>
      <c r="B3479" s="126" t="s">
        <v>2087</v>
      </c>
      <c r="C3479" s="127" t="s">
        <v>4994</v>
      </c>
      <c r="D3479" s="127" t="s">
        <v>4568</v>
      </c>
      <c r="E3479" s="127"/>
      <c r="F3479" s="128">
        <v>22.990000000000002</v>
      </c>
      <c r="G3479" s="128">
        <v>23.19</v>
      </c>
      <c r="H3479" s="128">
        <v>18.39</v>
      </c>
      <c r="I3479" s="311"/>
      <c r="J3479" s="319">
        <f>ROUND(SUMIF(Anlagenbewegungsdaten!B:B,A3479,Anlagenbewegungsdaten!C:C),3)</f>
        <v>0</v>
      </c>
      <c r="K3479" s="320">
        <f>ROUND(SUMIF(Anlagenbewegungsdaten!$B:$B,$A3479,Anlagenbewegungsdaten!$D:$D),2)</f>
        <v>0</v>
      </c>
      <c r="L3479" s="321">
        <f t="shared" si="120"/>
        <v>0</v>
      </c>
      <c r="M3479" s="341" t="s">
        <v>4950</v>
      </c>
      <c r="N3479" s="341" t="s">
        <v>4963</v>
      </c>
      <c r="O3479" s="323">
        <f>ROUND(SUMIF(Anlagenbewegungsdaten_AV!B:B,A3479,Anlagenbewegungsdaten_AV!C:C),3)</f>
        <v>0</v>
      </c>
      <c r="P3479" s="320">
        <f>ROUND(SUMIF(Anlagenbewegungsdaten_AV!$B:$B,$A3479,Anlagenbewegungsdaten_AV!$D:$D),2)</f>
        <v>0</v>
      </c>
      <c r="Q3479" s="321">
        <f t="shared" si="121"/>
        <v>0</v>
      </c>
      <c r="S3479" s="324"/>
      <c r="T3479" s="317"/>
      <c r="U3479" s="325"/>
      <c r="V3479" s="325"/>
    </row>
    <row r="3480" spans="1:22" ht="15" customHeight="1" x14ac:dyDescent="0.25">
      <c r="A3480" s="129" t="s">
        <v>5054</v>
      </c>
      <c r="B3480" s="126" t="s">
        <v>2087</v>
      </c>
      <c r="C3480" s="127" t="s">
        <v>4994</v>
      </c>
      <c r="D3480" s="127" t="s">
        <v>4570</v>
      </c>
      <c r="E3480" s="127"/>
      <c r="F3480" s="128">
        <v>12.05</v>
      </c>
      <c r="G3480" s="128">
        <v>12.25</v>
      </c>
      <c r="H3480" s="128">
        <v>9.64</v>
      </c>
      <c r="I3480" s="311"/>
      <c r="J3480" s="319">
        <f>ROUND(SUMIF(Anlagenbewegungsdaten!B:B,A3480,Anlagenbewegungsdaten!C:C),3)</f>
        <v>0</v>
      </c>
      <c r="K3480" s="320">
        <f>ROUND(SUMIF(Anlagenbewegungsdaten!$B:$B,$A3480,Anlagenbewegungsdaten!$D:$D),2)</f>
        <v>0</v>
      </c>
      <c r="L3480" s="321">
        <f t="shared" si="120"/>
        <v>0</v>
      </c>
      <c r="M3480" s="341" t="s">
        <v>4950</v>
      </c>
      <c r="N3480" s="341" t="s">
        <v>4963</v>
      </c>
      <c r="O3480" s="323">
        <f>ROUND(SUMIF(Anlagenbewegungsdaten_AV!B:B,A3480,Anlagenbewegungsdaten_AV!C:C),3)</f>
        <v>0</v>
      </c>
      <c r="P3480" s="320">
        <f>ROUND(SUMIF(Anlagenbewegungsdaten_AV!$B:$B,$A3480,Anlagenbewegungsdaten_AV!$D:$D),2)</f>
        <v>0</v>
      </c>
      <c r="Q3480" s="321">
        <f t="shared" si="121"/>
        <v>0</v>
      </c>
      <c r="S3480" s="324"/>
      <c r="T3480" s="317"/>
      <c r="U3480" s="325"/>
      <c r="V3480" s="325"/>
    </row>
    <row r="3481" spans="1:22" ht="15" customHeight="1" x14ac:dyDescent="0.25">
      <c r="A3481" s="129" t="s">
        <v>5055</v>
      </c>
      <c r="B3481" s="126" t="s">
        <v>2087</v>
      </c>
      <c r="C3481" s="127" t="s">
        <v>4994</v>
      </c>
      <c r="D3481" s="127" t="s">
        <v>4572</v>
      </c>
      <c r="E3481" s="127"/>
      <c r="F3481" s="128">
        <v>18.05</v>
      </c>
      <c r="G3481" s="128">
        <v>18.25</v>
      </c>
      <c r="H3481" s="128">
        <v>14.44</v>
      </c>
      <c r="I3481" s="311"/>
      <c r="J3481" s="319">
        <f>ROUND(SUMIF(Anlagenbewegungsdaten!B:B,A3481,Anlagenbewegungsdaten!C:C),3)</f>
        <v>0</v>
      </c>
      <c r="K3481" s="320">
        <f>ROUND(SUMIF(Anlagenbewegungsdaten!$B:$B,$A3481,Anlagenbewegungsdaten!$D:$D),2)</f>
        <v>0</v>
      </c>
      <c r="L3481" s="321">
        <f t="shared" si="120"/>
        <v>0</v>
      </c>
      <c r="M3481" s="341" t="s">
        <v>4950</v>
      </c>
      <c r="N3481" s="341" t="s">
        <v>4963</v>
      </c>
      <c r="O3481" s="323">
        <f>ROUND(SUMIF(Anlagenbewegungsdaten_AV!B:B,A3481,Anlagenbewegungsdaten_AV!C:C),3)</f>
        <v>0</v>
      </c>
      <c r="P3481" s="320">
        <f>ROUND(SUMIF(Anlagenbewegungsdaten_AV!$B:$B,$A3481,Anlagenbewegungsdaten_AV!$D:$D),2)</f>
        <v>0</v>
      </c>
      <c r="Q3481" s="321">
        <f t="shared" si="121"/>
        <v>0</v>
      </c>
      <c r="S3481" s="324"/>
      <c r="T3481" s="317"/>
      <c r="U3481" s="325"/>
      <c r="V3481" s="325"/>
    </row>
    <row r="3482" spans="1:22" ht="15" customHeight="1" x14ac:dyDescent="0.25">
      <c r="A3482" s="129" t="s">
        <v>5056</v>
      </c>
      <c r="B3482" s="126" t="s">
        <v>2087</v>
      </c>
      <c r="C3482" s="127" t="s">
        <v>4994</v>
      </c>
      <c r="D3482" s="127" t="s">
        <v>4574</v>
      </c>
      <c r="E3482" s="127"/>
      <c r="F3482" s="128">
        <v>20.05</v>
      </c>
      <c r="G3482" s="128">
        <v>20.25</v>
      </c>
      <c r="H3482" s="128">
        <v>16.04</v>
      </c>
      <c r="I3482" s="311"/>
      <c r="J3482" s="319">
        <f>ROUND(SUMIF(Anlagenbewegungsdaten!B:B,A3482,Anlagenbewegungsdaten!C:C),3)</f>
        <v>0</v>
      </c>
      <c r="K3482" s="320">
        <f>ROUND(SUMIF(Anlagenbewegungsdaten!$B:$B,$A3482,Anlagenbewegungsdaten!$D:$D),2)</f>
        <v>0</v>
      </c>
      <c r="L3482" s="321">
        <f t="shared" si="120"/>
        <v>0</v>
      </c>
      <c r="M3482" s="341" t="s">
        <v>4950</v>
      </c>
      <c r="N3482" s="341" t="s">
        <v>4963</v>
      </c>
      <c r="O3482" s="323">
        <f>ROUND(SUMIF(Anlagenbewegungsdaten_AV!B:B,A3482,Anlagenbewegungsdaten_AV!C:C),3)</f>
        <v>0</v>
      </c>
      <c r="P3482" s="320">
        <f>ROUND(SUMIF(Anlagenbewegungsdaten_AV!$B:$B,$A3482,Anlagenbewegungsdaten_AV!$D:$D),2)</f>
        <v>0</v>
      </c>
      <c r="Q3482" s="321">
        <f t="shared" si="121"/>
        <v>0</v>
      </c>
      <c r="S3482" s="324"/>
      <c r="T3482" s="317"/>
      <c r="U3482" s="325"/>
      <c r="V3482" s="325"/>
    </row>
    <row r="3483" spans="1:22" ht="15" customHeight="1" x14ac:dyDescent="0.25">
      <c r="A3483" s="129" t="s">
        <v>5057</v>
      </c>
      <c r="B3483" s="126" t="s">
        <v>2087</v>
      </c>
      <c r="C3483" s="127" t="s">
        <v>4994</v>
      </c>
      <c r="D3483" s="127" t="s">
        <v>4576</v>
      </c>
      <c r="E3483" s="127"/>
      <c r="F3483" s="128">
        <v>20.05</v>
      </c>
      <c r="G3483" s="128">
        <v>20.25</v>
      </c>
      <c r="H3483" s="128">
        <v>16.04</v>
      </c>
      <c r="I3483" s="311"/>
      <c r="J3483" s="319">
        <f>ROUND(SUMIF(Anlagenbewegungsdaten!B:B,A3483,Anlagenbewegungsdaten!C:C),3)</f>
        <v>0</v>
      </c>
      <c r="K3483" s="320">
        <f>ROUND(SUMIF(Anlagenbewegungsdaten!$B:$B,$A3483,Anlagenbewegungsdaten!$D:$D),2)</f>
        <v>0</v>
      </c>
      <c r="L3483" s="321">
        <f t="shared" si="120"/>
        <v>0</v>
      </c>
      <c r="M3483" s="341" t="s">
        <v>4950</v>
      </c>
      <c r="N3483" s="341" t="s">
        <v>4963</v>
      </c>
      <c r="O3483" s="323">
        <f>ROUND(SUMIF(Anlagenbewegungsdaten_AV!B:B,A3483,Anlagenbewegungsdaten_AV!C:C),3)</f>
        <v>0</v>
      </c>
      <c r="P3483" s="320">
        <f>ROUND(SUMIF(Anlagenbewegungsdaten_AV!$B:$B,$A3483,Anlagenbewegungsdaten_AV!$D:$D),2)</f>
        <v>0</v>
      </c>
      <c r="Q3483" s="321">
        <f t="shared" si="121"/>
        <v>0</v>
      </c>
      <c r="S3483" s="324"/>
      <c r="T3483" s="317"/>
      <c r="U3483" s="325"/>
      <c r="V3483" s="325"/>
    </row>
    <row r="3484" spans="1:22" ht="15" customHeight="1" x14ac:dyDescent="0.25">
      <c r="A3484" s="129" t="s">
        <v>5058</v>
      </c>
      <c r="B3484" s="126" t="s">
        <v>2087</v>
      </c>
      <c r="C3484" s="127" t="s">
        <v>4994</v>
      </c>
      <c r="D3484" s="127" t="s">
        <v>4578</v>
      </c>
      <c r="E3484" s="127"/>
      <c r="F3484" s="128">
        <v>14.99</v>
      </c>
      <c r="G3484" s="128">
        <v>15.19</v>
      </c>
      <c r="H3484" s="128">
        <v>11.99</v>
      </c>
      <c r="I3484" s="311"/>
      <c r="J3484" s="319">
        <f>ROUND(SUMIF(Anlagenbewegungsdaten!B:B,A3484,Anlagenbewegungsdaten!C:C),3)</f>
        <v>0</v>
      </c>
      <c r="K3484" s="320">
        <f>ROUND(SUMIF(Anlagenbewegungsdaten!$B:$B,$A3484,Anlagenbewegungsdaten!$D:$D),2)</f>
        <v>0</v>
      </c>
      <c r="L3484" s="321">
        <f t="shared" si="120"/>
        <v>0</v>
      </c>
      <c r="M3484" s="341" t="s">
        <v>4950</v>
      </c>
      <c r="N3484" s="341" t="s">
        <v>4963</v>
      </c>
      <c r="O3484" s="323">
        <f>ROUND(SUMIF(Anlagenbewegungsdaten_AV!B:B,A3484,Anlagenbewegungsdaten_AV!C:C),3)</f>
        <v>0</v>
      </c>
      <c r="P3484" s="320">
        <f>ROUND(SUMIF(Anlagenbewegungsdaten_AV!$B:$B,$A3484,Anlagenbewegungsdaten_AV!$D:$D),2)</f>
        <v>0</v>
      </c>
      <c r="Q3484" s="321">
        <f t="shared" si="121"/>
        <v>0</v>
      </c>
      <c r="S3484" s="324"/>
      <c r="T3484" s="317"/>
      <c r="U3484" s="325"/>
      <c r="V3484" s="325"/>
    </row>
    <row r="3485" spans="1:22" ht="15" customHeight="1" x14ac:dyDescent="0.25">
      <c r="A3485" s="129" t="s">
        <v>5059</v>
      </c>
      <c r="B3485" s="126" t="s">
        <v>2087</v>
      </c>
      <c r="C3485" s="127" t="s">
        <v>4994</v>
      </c>
      <c r="D3485" s="127" t="s">
        <v>4580</v>
      </c>
      <c r="E3485" s="127"/>
      <c r="F3485" s="128">
        <v>20.990000000000002</v>
      </c>
      <c r="G3485" s="128">
        <v>21.19</v>
      </c>
      <c r="H3485" s="128">
        <v>16.79</v>
      </c>
      <c r="I3485" s="311"/>
      <c r="J3485" s="319">
        <f>ROUND(SUMIF(Anlagenbewegungsdaten!B:B,A3485,Anlagenbewegungsdaten!C:C),3)</f>
        <v>2276387.429</v>
      </c>
      <c r="K3485" s="320">
        <f>ROUND(SUMIF(Anlagenbewegungsdaten!$B:$B,$A3485,Anlagenbewegungsdaten!$D:$D),2)</f>
        <v>477813.74</v>
      </c>
      <c r="L3485" s="321">
        <f t="shared" si="120"/>
        <v>-8.1940796903268165E-7</v>
      </c>
      <c r="M3485" s="341" t="s">
        <v>4950</v>
      </c>
      <c r="N3485" s="341" t="s">
        <v>4963</v>
      </c>
      <c r="O3485" s="323">
        <f>ROUND(SUMIF(Anlagenbewegungsdaten_AV!B:B,A3485,Anlagenbewegungsdaten_AV!C:C),3)</f>
        <v>0</v>
      </c>
      <c r="P3485" s="320">
        <f>ROUND(SUMIF(Anlagenbewegungsdaten_AV!$B:$B,$A3485,Anlagenbewegungsdaten_AV!$D:$D),2)</f>
        <v>0</v>
      </c>
      <c r="Q3485" s="321">
        <f t="shared" si="121"/>
        <v>0</v>
      </c>
      <c r="S3485" s="324"/>
      <c r="T3485" s="317"/>
      <c r="U3485" s="325"/>
      <c r="V3485" s="325"/>
    </row>
    <row r="3486" spans="1:22" ht="15" customHeight="1" x14ac:dyDescent="0.25">
      <c r="A3486" s="129" t="s">
        <v>5060</v>
      </c>
      <c r="B3486" s="126" t="s">
        <v>2087</v>
      </c>
      <c r="C3486" s="127" t="s">
        <v>4994</v>
      </c>
      <c r="D3486" s="127" t="s">
        <v>4582</v>
      </c>
      <c r="E3486" s="127"/>
      <c r="F3486" s="128">
        <v>22.990000000000002</v>
      </c>
      <c r="G3486" s="128">
        <v>23.19</v>
      </c>
      <c r="H3486" s="128">
        <v>18.39</v>
      </c>
      <c r="I3486" s="311"/>
      <c r="J3486" s="319">
        <f>ROUND(SUMIF(Anlagenbewegungsdaten!B:B,A3486,Anlagenbewegungsdaten!C:C),3)</f>
        <v>0</v>
      </c>
      <c r="K3486" s="320">
        <f>ROUND(SUMIF(Anlagenbewegungsdaten!$B:$B,$A3486,Anlagenbewegungsdaten!$D:$D),2)</f>
        <v>0</v>
      </c>
      <c r="L3486" s="321">
        <f t="shared" si="120"/>
        <v>0</v>
      </c>
      <c r="M3486" s="341" t="s">
        <v>4950</v>
      </c>
      <c r="N3486" s="341" t="s">
        <v>4963</v>
      </c>
      <c r="O3486" s="323">
        <f>ROUND(SUMIF(Anlagenbewegungsdaten_AV!B:B,A3486,Anlagenbewegungsdaten_AV!C:C),3)</f>
        <v>0</v>
      </c>
      <c r="P3486" s="320">
        <f>ROUND(SUMIF(Anlagenbewegungsdaten_AV!$B:$B,$A3486,Anlagenbewegungsdaten_AV!$D:$D),2)</f>
        <v>0</v>
      </c>
      <c r="Q3486" s="321">
        <f t="shared" si="121"/>
        <v>0</v>
      </c>
      <c r="S3486" s="324"/>
      <c r="T3486" s="317"/>
      <c r="U3486" s="325"/>
      <c r="V3486" s="325"/>
    </row>
    <row r="3487" spans="1:22" ht="15" customHeight="1" x14ac:dyDescent="0.25">
      <c r="A3487" s="129" t="s">
        <v>5061</v>
      </c>
      <c r="B3487" s="126" t="s">
        <v>2087</v>
      </c>
      <c r="C3487" s="127" t="s">
        <v>4994</v>
      </c>
      <c r="D3487" s="127" t="s">
        <v>4584</v>
      </c>
      <c r="E3487" s="127"/>
      <c r="F3487" s="128">
        <v>22.990000000000002</v>
      </c>
      <c r="G3487" s="128">
        <v>23.19</v>
      </c>
      <c r="H3487" s="128">
        <v>18.39</v>
      </c>
      <c r="I3487" s="311"/>
      <c r="J3487" s="319">
        <f>ROUND(SUMIF(Anlagenbewegungsdaten!B:B,A3487,Anlagenbewegungsdaten!C:C),3)</f>
        <v>0</v>
      </c>
      <c r="K3487" s="320">
        <f>ROUND(SUMIF(Anlagenbewegungsdaten!$B:$B,$A3487,Anlagenbewegungsdaten!$D:$D),2)</f>
        <v>0</v>
      </c>
      <c r="L3487" s="321">
        <f t="shared" si="120"/>
        <v>0</v>
      </c>
      <c r="M3487" s="341" t="s">
        <v>4950</v>
      </c>
      <c r="N3487" s="341" t="s">
        <v>4963</v>
      </c>
      <c r="O3487" s="323">
        <f>ROUND(SUMIF(Anlagenbewegungsdaten_AV!B:B,A3487,Anlagenbewegungsdaten_AV!C:C),3)</f>
        <v>0</v>
      </c>
      <c r="P3487" s="320">
        <f>ROUND(SUMIF(Anlagenbewegungsdaten_AV!$B:$B,$A3487,Anlagenbewegungsdaten_AV!$D:$D),2)</f>
        <v>0</v>
      </c>
      <c r="Q3487" s="321">
        <f t="shared" si="121"/>
        <v>0</v>
      </c>
      <c r="S3487" s="324"/>
      <c r="T3487" s="317"/>
      <c r="U3487" s="325"/>
      <c r="V3487" s="325"/>
    </row>
    <row r="3488" spans="1:22" ht="15" customHeight="1" x14ac:dyDescent="0.25">
      <c r="A3488" s="129" t="s">
        <v>5062</v>
      </c>
      <c r="B3488" s="126" t="s">
        <v>2087</v>
      </c>
      <c r="C3488" s="127" t="s">
        <v>4994</v>
      </c>
      <c r="D3488" s="127" t="s">
        <v>4586</v>
      </c>
      <c r="E3488" s="127"/>
      <c r="F3488" s="128">
        <v>14.010000000000002</v>
      </c>
      <c r="G3488" s="128">
        <v>14.21</v>
      </c>
      <c r="H3488" s="128">
        <v>11.21</v>
      </c>
      <c r="I3488" s="311"/>
      <c r="J3488" s="319">
        <f>ROUND(SUMIF(Anlagenbewegungsdaten!B:B,A3488,Anlagenbewegungsdaten!C:C),3)</f>
        <v>0</v>
      </c>
      <c r="K3488" s="320">
        <f>ROUND(SUMIF(Anlagenbewegungsdaten!$B:$B,$A3488,Anlagenbewegungsdaten!$D:$D),2)</f>
        <v>0</v>
      </c>
      <c r="L3488" s="321">
        <f t="shared" si="120"/>
        <v>0</v>
      </c>
      <c r="M3488" s="341" t="s">
        <v>4950</v>
      </c>
      <c r="N3488" s="341" t="s">
        <v>4963</v>
      </c>
      <c r="O3488" s="323">
        <f>ROUND(SUMIF(Anlagenbewegungsdaten_AV!B:B,A3488,Anlagenbewegungsdaten_AV!C:C),3)</f>
        <v>0</v>
      </c>
      <c r="P3488" s="320">
        <f>ROUND(SUMIF(Anlagenbewegungsdaten_AV!$B:$B,$A3488,Anlagenbewegungsdaten_AV!$D:$D),2)</f>
        <v>0</v>
      </c>
      <c r="Q3488" s="321">
        <f t="shared" si="121"/>
        <v>0</v>
      </c>
      <c r="S3488" s="324"/>
      <c r="T3488" s="317"/>
      <c r="U3488" s="325"/>
      <c r="V3488" s="325"/>
    </row>
    <row r="3489" spans="1:22" ht="15" customHeight="1" x14ac:dyDescent="0.25">
      <c r="A3489" s="129" t="s">
        <v>5063</v>
      </c>
      <c r="B3489" s="126" t="s">
        <v>2087</v>
      </c>
      <c r="C3489" s="127" t="s">
        <v>4994</v>
      </c>
      <c r="D3489" s="127" t="s">
        <v>4588</v>
      </c>
      <c r="E3489" s="127"/>
      <c r="F3489" s="128">
        <v>20.010000000000002</v>
      </c>
      <c r="G3489" s="128">
        <v>20.21</v>
      </c>
      <c r="H3489" s="128">
        <v>16.010000000000002</v>
      </c>
      <c r="I3489" s="311"/>
      <c r="J3489" s="319">
        <f>ROUND(SUMIF(Anlagenbewegungsdaten!B:B,A3489,Anlagenbewegungsdaten!C:C),3)</f>
        <v>0</v>
      </c>
      <c r="K3489" s="320">
        <f>ROUND(SUMIF(Anlagenbewegungsdaten!$B:$B,$A3489,Anlagenbewegungsdaten!$D:$D),2)</f>
        <v>0</v>
      </c>
      <c r="L3489" s="321">
        <f t="shared" si="120"/>
        <v>0</v>
      </c>
      <c r="M3489" s="341" t="s">
        <v>4950</v>
      </c>
      <c r="N3489" s="341" t="s">
        <v>4963</v>
      </c>
      <c r="O3489" s="323">
        <f>ROUND(SUMIF(Anlagenbewegungsdaten_AV!B:B,A3489,Anlagenbewegungsdaten_AV!C:C),3)</f>
        <v>0</v>
      </c>
      <c r="P3489" s="320">
        <f>ROUND(SUMIF(Anlagenbewegungsdaten_AV!$B:$B,$A3489,Anlagenbewegungsdaten_AV!$D:$D),2)</f>
        <v>0</v>
      </c>
      <c r="Q3489" s="321">
        <f t="shared" si="121"/>
        <v>0</v>
      </c>
      <c r="S3489" s="324"/>
      <c r="T3489" s="317"/>
      <c r="U3489" s="325"/>
      <c r="V3489" s="325"/>
    </row>
    <row r="3490" spans="1:22" ht="15" customHeight="1" x14ac:dyDescent="0.25">
      <c r="A3490" s="129" t="s">
        <v>5064</v>
      </c>
      <c r="B3490" s="126" t="s">
        <v>2087</v>
      </c>
      <c r="C3490" s="127" t="s">
        <v>4994</v>
      </c>
      <c r="D3490" s="127" t="s">
        <v>4590</v>
      </c>
      <c r="E3490" s="127"/>
      <c r="F3490" s="128">
        <v>22.01</v>
      </c>
      <c r="G3490" s="128">
        <v>22.21</v>
      </c>
      <c r="H3490" s="128">
        <v>17.61</v>
      </c>
      <c r="I3490" s="311"/>
      <c r="J3490" s="319">
        <f>ROUND(SUMIF(Anlagenbewegungsdaten!B:B,A3490,Anlagenbewegungsdaten!C:C),3)</f>
        <v>0</v>
      </c>
      <c r="K3490" s="320">
        <f>ROUND(SUMIF(Anlagenbewegungsdaten!$B:$B,$A3490,Anlagenbewegungsdaten!$D:$D),2)</f>
        <v>0</v>
      </c>
      <c r="L3490" s="321">
        <f t="shared" si="120"/>
        <v>0</v>
      </c>
      <c r="M3490" s="341" t="s">
        <v>4950</v>
      </c>
      <c r="N3490" s="341" t="s">
        <v>4963</v>
      </c>
      <c r="O3490" s="323">
        <f>ROUND(SUMIF(Anlagenbewegungsdaten_AV!B:B,A3490,Anlagenbewegungsdaten_AV!C:C),3)</f>
        <v>0</v>
      </c>
      <c r="P3490" s="320">
        <f>ROUND(SUMIF(Anlagenbewegungsdaten_AV!$B:$B,$A3490,Anlagenbewegungsdaten_AV!$D:$D),2)</f>
        <v>0</v>
      </c>
      <c r="Q3490" s="321">
        <f t="shared" si="121"/>
        <v>0</v>
      </c>
      <c r="S3490" s="324"/>
      <c r="T3490" s="317"/>
      <c r="U3490" s="325"/>
      <c r="V3490" s="325"/>
    </row>
    <row r="3491" spans="1:22" ht="15" customHeight="1" x14ac:dyDescent="0.25">
      <c r="A3491" s="129" t="s">
        <v>5065</v>
      </c>
      <c r="B3491" s="126" t="s">
        <v>2087</v>
      </c>
      <c r="C3491" s="127" t="s">
        <v>4994</v>
      </c>
      <c r="D3491" s="127" t="s">
        <v>4592</v>
      </c>
      <c r="E3491" s="127"/>
      <c r="F3491" s="128">
        <v>22.01</v>
      </c>
      <c r="G3491" s="128">
        <v>22.21</v>
      </c>
      <c r="H3491" s="128">
        <v>17.61</v>
      </c>
      <c r="I3491" s="311"/>
      <c r="J3491" s="319">
        <f>ROUND(SUMIF(Anlagenbewegungsdaten!B:B,A3491,Anlagenbewegungsdaten!C:C),3)</f>
        <v>0</v>
      </c>
      <c r="K3491" s="320">
        <f>ROUND(SUMIF(Anlagenbewegungsdaten!$B:$B,$A3491,Anlagenbewegungsdaten!$D:$D),2)</f>
        <v>0</v>
      </c>
      <c r="L3491" s="321">
        <f t="shared" si="120"/>
        <v>0</v>
      </c>
      <c r="M3491" s="341" t="s">
        <v>4950</v>
      </c>
      <c r="N3491" s="341" t="s">
        <v>4963</v>
      </c>
      <c r="O3491" s="323">
        <f>ROUND(SUMIF(Anlagenbewegungsdaten_AV!B:B,A3491,Anlagenbewegungsdaten_AV!C:C),3)</f>
        <v>0</v>
      </c>
      <c r="P3491" s="320">
        <f>ROUND(SUMIF(Anlagenbewegungsdaten_AV!$B:$B,$A3491,Anlagenbewegungsdaten_AV!$D:$D),2)</f>
        <v>0</v>
      </c>
      <c r="Q3491" s="321">
        <f t="shared" si="121"/>
        <v>0</v>
      </c>
      <c r="S3491" s="324"/>
      <c r="T3491" s="317"/>
      <c r="U3491" s="325"/>
      <c r="V3491" s="325"/>
    </row>
    <row r="3492" spans="1:22" ht="15" customHeight="1" x14ac:dyDescent="0.25">
      <c r="A3492" s="129" t="s">
        <v>5066</v>
      </c>
      <c r="B3492" s="126" t="s">
        <v>2087</v>
      </c>
      <c r="C3492" s="127" t="s">
        <v>4994</v>
      </c>
      <c r="D3492" s="127" t="s">
        <v>4594</v>
      </c>
      <c r="E3492" s="127"/>
      <c r="F3492" s="128">
        <v>13.030000000000001</v>
      </c>
      <c r="G3492" s="128">
        <v>13.23</v>
      </c>
      <c r="H3492" s="128">
        <v>10.42</v>
      </c>
      <c r="I3492" s="311"/>
      <c r="J3492" s="319">
        <f>ROUND(SUMIF(Anlagenbewegungsdaten!B:B,A3492,Anlagenbewegungsdaten!C:C),3)</f>
        <v>0</v>
      </c>
      <c r="K3492" s="320">
        <f>ROUND(SUMIF(Anlagenbewegungsdaten!$B:$B,$A3492,Anlagenbewegungsdaten!$D:$D),2)</f>
        <v>0</v>
      </c>
      <c r="L3492" s="321">
        <f t="shared" si="120"/>
        <v>0</v>
      </c>
      <c r="M3492" s="341" t="s">
        <v>4950</v>
      </c>
      <c r="N3492" s="341" t="s">
        <v>4963</v>
      </c>
      <c r="O3492" s="323">
        <f>ROUND(SUMIF(Anlagenbewegungsdaten_AV!B:B,A3492,Anlagenbewegungsdaten_AV!C:C),3)</f>
        <v>0</v>
      </c>
      <c r="P3492" s="320">
        <f>ROUND(SUMIF(Anlagenbewegungsdaten_AV!$B:$B,$A3492,Anlagenbewegungsdaten_AV!$D:$D),2)</f>
        <v>0</v>
      </c>
      <c r="Q3492" s="321">
        <f t="shared" si="121"/>
        <v>0</v>
      </c>
      <c r="S3492" s="324"/>
      <c r="T3492" s="317"/>
      <c r="U3492" s="325"/>
      <c r="V3492" s="325"/>
    </row>
    <row r="3493" spans="1:22" ht="15" customHeight="1" x14ac:dyDescent="0.25">
      <c r="A3493" s="129" t="s">
        <v>5067</v>
      </c>
      <c r="B3493" s="126" t="s">
        <v>2087</v>
      </c>
      <c r="C3493" s="127" t="s">
        <v>4994</v>
      </c>
      <c r="D3493" s="127" t="s">
        <v>4596</v>
      </c>
      <c r="E3493" s="127"/>
      <c r="F3493" s="128">
        <v>19.03</v>
      </c>
      <c r="G3493" s="128">
        <v>19.23</v>
      </c>
      <c r="H3493" s="128">
        <v>15.22</v>
      </c>
      <c r="I3493" s="311"/>
      <c r="J3493" s="319">
        <f>ROUND(SUMIF(Anlagenbewegungsdaten!B:B,A3493,Anlagenbewegungsdaten!C:C),3)</f>
        <v>0</v>
      </c>
      <c r="K3493" s="320">
        <f>ROUND(SUMIF(Anlagenbewegungsdaten!$B:$B,$A3493,Anlagenbewegungsdaten!$D:$D),2)</f>
        <v>0</v>
      </c>
      <c r="L3493" s="321">
        <f t="shared" si="120"/>
        <v>0</v>
      </c>
      <c r="M3493" s="341" t="s">
        <v>4950</v>
      </c>
      <c r="N3493" s="341" t="s">
        <v>4963</v>
      </c>
      <c r="O3493" s="323">
        <f>ROUND(SUMIF(Anlagenbewegungsdaten_AV!B:B,A3493,Anlagenbewegungsdaten_AV!C:C),3)</f>
        <v>0</v>
      </c>
      <c r="P3493" s="320">
        <f>ROUND(SUMIF(Anlagenbewegungsdaten_AV!$B:$B,$A3493,Anlagenbewegungsdaten_AV!$D:$D),2)</f>
        <v>0</v>
      </c>
      <c r="Q3493" s="321">
        <f t="shared" si="121"/>
        <v>0</v>
      </c>
      <c r="S3493" s="324"/>
      <c r="T3493" s="317"/>
      <c r="U3493" s="325"/>
      <c r="V3493" s="325"/>
    </row>
    <row r="3494" spans="1:22" ht="15" customHeight="1" x14ac:dyDescent="0.25">
      <c r="A3494" s="129" t="s">
        <v>5068</v>
      </c>
      <c r="B3494" s="126" t="s">
        <v>2087</v>
      </c>
      <c r="C3494" s="127" t="s">
        <v>4994</v>
      </c>
      <c r="D3494" s="127" t="s">
        <v>4598</v>
      </c>
      <c r="E3494" s="127"/>
      <c r="F3494" s="128">
        <v>21.03</v>
      </c>
      <c r="G3494" s="128">
        <v>21.23</v>
      </c>
      <c r="H3494" s="128">
        <v>16.82</v>
      </c>
      <c r="I3494" s="311"/>
      <c r="J3494" s="319">
        <f>ROUND(SUMIF(Anlagenbewegungsdaten!B:B,A3494,Anlagenbewegungsdaten!C:C),3)</f>
        <v>0</v>
      </c>
      <c r="K3494" s="320">
        <f>ROUND(SUMIF(Anlagenbewegungsdaten!$B:$B,$A3494,Anlagenbewegungsdaten!$D:$D),2)</f>
        <v>0</v>
      </c>
      <c r="L3494" s="321">
        <f t="shared" si="120"/>
        <v>0</v>
      </c>
      <c r="M3494" s="341" t="s">
        <v>4950</v>
      </c>
      <c r="N3494" s="341" t="s">
        <v>4963</v>
      </c>
      <c r="O3494" s="323">
        <f>ROUND(SUMIF(Anlagenbewegungsdaten_AV!B:B,A3494,Anlagenbewegungsdaten_AV!C:C),3)</f>
        <v>0</v>
      </c>
      <c r="P3494" s="320">
        <f>ROUND(SUMIF(Anlagenbewegungsdaten_AV!$B:$B,$A3494,Anlagenbewegungsdaten_AV!$D:$D),2)</f>
        <v>0</v>
      </c>
      <c r="Q3494" s="321">
        <f t="shared" si="121"/>
        <v>0</v>
      </c>
      <c r="S3494" s="324"/>
      <c r="T3494" s="317"/>
      <c r="U3494" s="325"/>
      <c r="V3494" s="325"/>
    </row>
    <row r="3495" spans="1:22" ht="15" customHeight="1" x14ac:dyDescent="0.25">
      <c r="A3495" s="129" t="s">
        <v>5069</v>
      </c>
      <c r="B3495" s="126" t="s">
        <v>2087</v>
      </c>
      <c r="C3495" s="127" t="s">
        <v>4994</v>
      </c>
      <c r="D3495" s="127" t="s">
        <v>4600</v>
      </c>
      <c r="E3495" s="127"/>
      <c r="F3495" s="128">
        <v>21.03</v>
      </c>
      <c r="G3495" s="128">
        <v>21.23</v>
      </c>
      <c r="H3495" s="128">
        <v>16.82</v>
      </c>
      <c r="I3495" s="311"/>
      <c r="J3495" s="319">
        <f>ROUND(SUMIF(Anlagenbewegungsdaten!B:B,A3495,Anlagenbewegungsdaten!C:C),3)</f>
        <v>0</v>
      </c>
      <c r="K3495" s="320">
        <f>ROUND(SUMIF(Anlagenbewegungsdaten!$B:$B,$A3495,Anlagenbewegungsdaten!$D:$D),2)</f>
        <v>0</v>
      </c>
      <c r="L3495" s="321">
        <f t="shared" si="120"/>
        <v>0</v>
      </c>
      <c r="M3495" s="341" t="s">
        <v>4950</v>
      </c>
      <c r="N3495" s="341" t="s">
        <v>4963</v>
      </c>
      <c r="O3495" s="323">
        <f>ROUND(SUMIF(Anlagenbewegungsdaten_AV!B:B,A3495,Anlagenbewegungsdaten_AV!C:C),3)</f>
        <v>0</v>
      </c>
      <c r="P3495" s="320">
        <f>ROUND(SUMIF(Anlagenbewegungsdaten_AV!$B:$B,$A3495,Anlagenbewegungsdaten_AV!$D:$D),2)</f>
        <v>0</v>
      </c>
      <c r="Q3495" s="321">
        <f t="shared" si="121"/>
        <v>0</v>
      </c>
      <c r="S3495" s="324"/>
      <c r="T3495" s="317"/>
      <c r="U3495" s="325"/>
      <c r="V3495" s="325"/>
    </row>
    <row r="3496" spans="1:22" ht="15" customHeight="1" x14ac:dyDescent="0.25">
      <c r="A3496" s="129" t="s">
        <v>5070</v>
      </c>
      <c r="B3496" s="126" t="s">
        <v>2087</v>
      </c>
      <c r="C3496" s="127" t="s">
        <v>4994</v>
      </c>
      <c r="D3496" s="127" t="s">
        <v>4602</v>
      </c>
      <c r="E3496" s="127"/>
      <c r="F3496" s="128">
        <v>10.78</v>
      </c>
      <c r="G3496" s="128">
        <v>10.979999999999999</v>
      </c>
      <c r="H3496" s="128">
        <v>8.6199999999999992</v>
      </c>
      <c r="I3496" s="311"/>
      <c r="J3496" s="319">
        <f>ROUND(SUMIF(Anlagenbewegungsdaten!B:B,A3496,Anlagenbewegungsdaten!C:C),3)</f>
        <v>0</v>
      </c>
      <c r="K3496" s="320">
        <f>ROUND(SUMIF(Anlagenbewegungsdaten!$B:$B,$A3496,Anlagenbewegungsdaten!$D:$D),2)</f>
        <v>0</v>
      </c>
      <c r="L3496" s="321">
        <f t="shared" si="120"/>
        <v>0</v>
      </c>
      <c r="M3496" s="341" t="s">
        <v>4950</v>
      </c>
      <c r="N3496" s="341" t="s">
        <v>4963</v>
      </c>
      <c r="O3496" s="323">
        <f>ROUND(SUMIF(Anlagenbewegungsdaten_AV!B:B,A3496,Anlagenbewegungsdaten_AV!C:C),3)</f>
        <v>0</v>
      </c>
      <c r="P3496" s="320">
        <f>ROUND(SUMIF(Anlagenbewegungsdaten_AV!$B:$B,$A3496,Anlagenbewegungsdaten_AV!$D:$D),2)</f>
        <v>0</v>
      </c>
      <c r="Q3496" s="321">
        <f t="shared" si="121"/>
        <v>0</v>
      </c>
      <c r="S3496" s="324"/>
      <c r="T3496" s="317"/>
      <c r="U3496" s="325"/>
      <c r="V3496" s="325"/>
    </row>
    <row r="3497" spans="1:22" ht="15" customHeight="1" x14ac:dyDescent="0.25">
      <c r="A3497" s="129" t="s">
        <v>5071</v>
      </c>
      <c r="B3497" s="126" t="s">
        <v>2087</v>
      </c>
      <c r="C3497" s="127" t="s">
        <v>4994</v>
      </c>
      <c r="D3497" s="127" t="s">
        <v>4604</v>
      </c>
      <c r="E3497" s="127"/>
      <c r="F3497" s="128">
        <v>15.78</v>
      </c>
      <c r="G3497" s="128">
        <v>15.979999999999999</v>
      </c>
      <c r="H3497" s="128">
        <v>12.62</v>
      </c>
      <c r="I3497" s="311"/>
      <c r="J3497" s="319">
        <f>ROUND(SUMIF(Anlagenbewegungsdaten!B:B,A3497,Anlagenbewegungsdaten!C:C),3)</f>
        <v>0</v>
      </c>
      <c r="K3497" s="320">
        <f>ROUND(SUMIF(Anlagenbewegungsdaten!$B:$B,$A3497,Anlagenbewegungsdaten!$D:$D),2)</f>
        <v>0</v>
      </c>
      <c r="L3497" s="321">
        <f t="shared" si="120"/>
        <v>0</v>
      </c>
      <c r="M3497" s="341" t="s">
        <v>4950</v>
      </c>
      <c r="N3497" s="341" t="s">
        <v>4963</v>
      </c>
      <c r="O3497" s="323">
        <f>ROUND(SUMIF(Anlagenbewegungsdaten_AV!B:B,A3497,Anlagenbewegungsdaten_AV!C:C),3)</f>
        <v>0</v>
      </c>
      <c r="P3497" s="320">
        <f>ROUND(SUMIF(Anlagenbewegungsdaten_AV!$B:$B,$A3497,Anlagenbewegungsdaten_AV!$D:$D),2)</f>
        <v>0</v>
      </c>
      <c r="Q3497" s="321">
        <f t="shared" si="121"/>
        <v>0</v>
      </c>
      <c r="S3497" s="324"/>
      <c r="T3497" s="317"/>
      <c r="U3497" s="325"/>
      <c r="V3497" s="325"/>
    </row>
    <row r="3498" spans="1:22" ht="15" customHeight="1" x14ac:dyDescent="0.25">
      <c r="A3498" s="129" t="s">
        <v>5072</v>
      </c>
      <c r="B3498" s="126" t="s">
        <v>2087</v>
      </c>
      <c r="C3498" s="127" t="s">
        <v>4994</v>
      </c>
      <c r="D3498" s="127" t="s">
        <v>4606</v>
      </c>
      <c r="E3498" s="127"/>
      <c r="F3498" s="128">
        <v>13.28</v>
      </c>
      <c r="G3498" s="128">
        <v>13.479999999999999</v>
      </c>
      <c r="H3498" s="128">
        <v>10.62</v>
      </c>
      <c r="I3498" s="311"/>
      <c r="J3498" s="319">
        <f>ROUND(SUMIF(Anlagenbewegungsdaten!B:B,A3498,Anlagenbewegungsdaten!C:C),3)</f>
        <v>0</v>
      </c>
      <c r="K3498" s="320">
        <f>ROUND(SUMIF(Anlagenbewegungsdaten!$B:$B,$A3498,Anlagenbewegungsdaten!$D:$D),2)</f>
        <v>0</v>
      </c>
      <c r="L3498" s="321">
        <f t="shared" si="120"/>
        <v>0</v>
      </c>
      <c r="M3498" s="341" t="s">
        <v>4950</v>
      </c>
      <c r="N3498" s="341" t="s">
        <v>4963</v>
      </c>
      <c r="O3498" s="323">
        <f>ROUND(SUMIF(Anlagenbewegungsdaten_AV!B:B,A3498,Anlagenbewegungsdaten_AV!C:C),3)</f>
        <v>0</v>
      </c>
      <c r="P3498" s="320">
        <f>ROUND(SUMIF(Anlagenbewegungsdaten_AV!$B:$B,$A3498,Anlagenbewegungsdaten_AV!$D:$D),2)</f>
        <v>0</v>
      </c>
      <c r="Q3498" s="321">
        <f t="shared" si="121"/>
        <v>0</v>
      </c>
      <c r="S3498" s="324"/>
      <c r="T3498" s="317"/>
      <c r="U3498" s="325"/>
      <c r="V3498" s="325"/>
    </row>
    <row r="3499" spans="1:22" ht="15" customHeight="1" x14ac:dyDescent="0.25">
      <c r="A3499" s="129" t="s">
        <v>5073</v>
      </c>
      <c r="B3499" s="126" t="s">
        <v>2087</v>
      </c>
      <c r="C3499" s="127" t="s">
        <v>4994</v>
      </c>
      <c r="D3499" s="127" t="s">
        <v>4608</v>
      </c>
      <c r="E3499" s="127"/>
      <c r="F3499" s="128">
        <v>18.78</v>
      </c>
      <c r="G3499" s="128">
        <v>18.98</v>
      </c>
      <c r="H3499" s="128">
        <v>15.02</v>
      </c>
      <c r="I3499" s="311"/>
      <c r="J3499" s="319">
        <f>ROUND(SUMIF(Anlagenbewegungsdaten!B:B,A3499,Anlagenbewegungsdaten!C:C),3)</f>
        <v>0</v>
      </c>
      <c r="K3499" s="320">
        <f>ROUND(SUMIF(Anlagenbewegungsdaten!$B:$B,$A3499,Anlagenbewegungsdaten!$D:$D),2)</f>
        <v>0</v>
      </c>
      <c r="L3499" s="321">
        <f t="shared" si="120"/>
        <v>0</v>
      </c>
      <c r="M3499" s="341" t="s">
        <v>4950</v>
      </c>
      <c r="N3499" s="341" t="s">
        <v>4963</v>
      </c>
      <c r="O3499" s="323">
        <f>ROUND(SUMIF(Anlagenbewegungsdaten_AV!B:B,A3499,Anlagenbewegungsdaten_AV!C:C),3)</f>
        <v>0</v>
      </c>
      <c r="P3499" s="320">
        <f>ROUND(SUMIF(Anlagenbewegungsdaten_AV!$B:$B,$A3499,Anlagenbewegungsdaten_AV!$D:$D),2)</f>
        <v>0</v>
      </c>
      <c r="Q3499" s="321">
        <f t="shared" si="121"/>
        <v>0</v>
      </c>
      <c r="S3499" s="324"/>
      <c r="T3499" s="317"/>
      <c r="U3499" s="325"/>
      <c r="V3499" s="325"/>
    </row>
    <row r="3500" spans="1:22" ht="15" customHeight="1" x14ac:dyDescent="0.25">
      <c r="A3500" s="129" t="s">
        <v>5074</v>
      </c>
      <c r="B3500" s="126" t="s">
        <v>2087</v>
      </c>
      <c r="C3500" s="127" t="s">
        <v>4994</v>
      </c>
      <c r="D3500" s="127" t="s">
        <v>4610</v>
      </c>
      <c r="E3500" s="127"/>
      <c r="F3500" s="128">
        <v>16.78</v>
      </c>
      <c r="G3500" s="128">
        <v>16.98</v>
      </c>
      <c r="H3500" s="128">
        <v>13.42</v>
      </c>
      <c r="I3500" s="311"/>
      <c r="J3500" s="319">
        <f>ROUND(SUMIF(Anlagenbewegungsdaten!B:B,A3500,Anlagenbewegungsdaten!C:C),3)</f>
        <v>0</v>
      </c>
      <c r="K3500" s="320">
        <f>ROUND(SUMIF(Anlagenbewegungsdaten!$B:$B,$A3500,Anlagenbewegungsdaten!$D:$D),2)</f>
        <v>0</v>
      </c>
      <c r="L3500" s="321">
        <f t="shared" si="120"/>
        <v>0</v>
      </c>
      <c r="M3500" s="341" t="s">
        <v>4950</v>
      </c>
      <c r="N3500" s="341" t="s">
        <v>4963</v>
      </c>
      <c r="O3500" s="323">
        <f>ROUND(SUMIF(Anlagenbewegungsdaten_AV!B:B,A3500,Anlagenbewegungsdaten_AV!C:C),3)</f>
        <v>0</v>
      </c>
      <c r="P3500" s="320">
        <f>ROUND(SUMIF(Anlagenbewegungsdaten_AV!$B:$B,$A3500,Anlagenbewegungsdaten_AV!$D:$D),2)</f>
        <v>0</v>
      </c>
      <c r="Q3500" s="321">
        <f t="shared" si="121"/>
        <v>0</v>
      </c>
      <c r="S3500" s="324"/>
      <c r="T3500" s="317"/>
      <c r="U3500" s="325"/>
      <c r="V3500" s="325"/>
    </row>
    <row r="3501" spans="1:22" ht="15" customHeight="1" x14ac:dyDescent="0.25">
      <c r="A3501" s="129" t="s">
        <v>5075</v>
      </c>
      <c r="B3501" s="126" t="s">
        <v>2087</v>
      </c>
      <c r="C3501" s="127" t="s">
        <v>4994</v>
      </c>
      <c r="D3501" s="127" t="s">
        <v>4612</v>
      </c>
      <c r="E3501" s="127"/>
      <c r="F3501" s="128">
        <v>13.719999999999999</v>
      </c>
      <c r="G3501" s="128">
        <v>13.919999999999998</v>
      </c>
      <c r="H3501" s="128">
        <v>10.98</v>
      </c>
      <c r="I3501" s="311"/>
      <c r="J3501" s="319">
        <f>ROUND(SUMIF(Anlagenbewegungsdaten!B:B,A3501,Anlagenbewegungsdaten!C:C),3)</f>
        <v>0</v>
      </c>
      <c r="K3501" s="320">
        <f>ROUND(SUMIF(Anlagenbewegungsdaten!$B:$B,$A3501,Anlagenbewegungsdaten!$D:$D),2)</f>
        <v>0</v>
      </c>
      <c r="L3501" s="321">
        <f t="shared" si="120"/>
        <v>0</v>
      </c>
      <c r="M3501" s="341" t="s">
        <v>4950</v>
      </c>
      <c r="N3501" s="341" t="s">
        <v>4963</v>
      </c>
      <c r="O3501" s="323">
        <f>ROUND(SUMIF(Anlagenbewegungsdaten_AV!B:B,A3501,Anlagenbewegungsdaten_AV!C:C),3)</f>
        <v>0</v>
      </c>
      <c r="P3501" s="320">
        <f>ROUND(SUMIF(Anlagenbewegungsdaten_AV!$B:$B,$A3501,Anlagenbewegungsdaten_AV!$D:$D),2)</f>
        <v>0</v>
      </c>
      <c r="Q3501" s="321">
        <f t="shared" si="121"/>
        <v>0</v>
      </c>
      <c r="S3501" s="324"/>
      <c r="T3501" s="317"/>
      <c r="U3501" s="325"/>
      <c r="V3501" s="325"/>
    </row>
    <row r="3502" spans="1:22" ht="15" customHeight="1" x14ac:dyDescent="0.25">
      <c r="A3502" s="129" t="s">
        <v>5076</v>
      </c>
      <c r="B3502" s="126" t="s">
        <v>2087</v>
      </c>
      <c r="C3502" s="127" t="s">
        <v>4994</v>
      </c>
      <c r="D3502" s="127" t="s">
        <v>4614</v>
      </c>
      <c r="E3502" s="127"/>
      <c r="F3502" s="128">
        <v>18.72</v>
      </c>
      <c r="G3502" s="128">
        <v>18.919999999999998</v>
      </c>
      <c r="H3502" s="128">
        <v>14.98</v>
      </c>
      <c r="I3502" s="311"/>
      <c r="J3502" s="319">
        <f>ROUND(SUMIF(Anlagenbewegungsdaten!B:B,A3502,Anlagenbewegungsdaten!C:C),3)</f>
        <v>653494.01899999997</v>
      </c>
      <c r="K3502" s="320">
        <f>ROUND(SUMIF(Anlagenbewegungsdaten!$B:$B,$A3502,Anlagenbewegungsdaten!$D:$D),2)</f>
        <v>122334.08</v>
      </c>
      <c r="L3502" s="321">
        <f t="shared" si="120"/>
        <v>5.4598814358541858E-8</v>
      </c>
      <c r="M3502" s="341" t="s">
        <v>4950</v>
      </c>
      <c r="N3502" s="341" t="s">
        <v>4963</v>
      </c>
      <c r="O3502" s="323">
        <f>ROUND(SUMIF(Anlagenbewegungsdaten_AV!B:B,A3502,Anlagenbewegungsdaten_AV!C:C),3)</f>
        <v>0</v>
      </c>
      <c r="P3502" s="320">
        <f>ROUND(SUMIF(Anlagenbewegungsdaten_AV!$B:$B,$A3502,Anlagenbewegungsdaten_AV!$D:$D),2)</f>
        <v>0</v>
      </c>
      <c r="Q3502" s="321">
        <f t="shared" si="121"/>
        <v>0</v>
      </c>
      <c r="S3502" s="324"/>
      <c r="T3502" s="317"/>
      <c r="U3502" s="325"/>
      <c r="V3502" s="325"/>
    </row>
    <row r="3503" spans="1:22" ht="15" customHeight="1" x14ac:dyDescent="0.25">
      <c r="A3503" s="129" t="s">
        <v>5077</v>
      </c>
      <c r="B3503" s="126" t="s">
        <v>2087</v>
      </c>
      <c r="C3503" s="127" t="s">
        <v>4994</v>
      </c>
      <c r="D3503" s="127" t="s">
        <v>4616</v>
      </c>
      <c r="E3503" s="127"/>
      <c r="F3503" s="128">
        <v>16.22</v>
      </c>
      <c r="G3503" s="128">
        <v>16.419999999999998</v>
      </c>
      <c r="H3503" s="128">
        <v>12.98</v>
      </c>
      <c r="I3503" s="311"/>
      <c r="J3503" s="319">
        <f>ROUND(SUMIF(Anlagenbewegungsdaten!B:B,A3503,Anlagenbewegungsdaten!C:C),3)</f>
        <v>0</v>
      </c>
      <c r="K3503" s="320">
        <f>ROUND(SUMIF(Anlagenbewegungsdaten!$B:$B,$A3503,Anlagenbewegungsdaten!$D:$D),2)</f>
        <v>0</v>
      </c>
      <c r="L3503" s="321">
        <f t="shared" si="120"/>
        <v>0</v>
      </c>
      <c r="M3503" s="341" t="s">
        <v>4950</v>
      </c>
      <c r="N3503" s="341" t="s">
        <v>4963</v>
      </c>
      <c r="O3503" s="323">
        <f>ROUND(SUMIF(Anlagenbewegungsdaten_AV!B:B,A3503,Anlagenbewegungsdaten_AV!C:C),3)</f>
        <v>0</v>
      </c>
      <c r="P3503" s="320">
        <f>ROUND(SUMIF(Anlagenbewegungsdaten_AV!$B:$B,$A3503,Anlagenbewegungsdaten_AV!$D:$D),2)</f>
        <v>0</v>
      </c>
      <c r="Q3503" s="321">
        <f t="shared" si="121"/>
        <v>0</v>
      </c>
      <c r="S3503" s="324"/>
      <c r="T3503" s="317"/>
      <c r="U3503" s="325"/>
      <c r="V3503" s="325"/>
    </row>
    <row r="3504" spans="1:22" ht="15" customHeight="1" x14ac:dyDescent="0.25">
      <c r="A3504" s="129" t="s">
        <v>5078</v>
      </c>
      <c r="B3504" s="126" t="s">
        <v>2087</v>
      </c>
      <c r="C3504" s="127" t="s">
        <v>4994</v>
      </c>
      <c r="D3504" s="127" t="s">
        <v>4618</v>
      </c>
      <c r="E3504" s="127"/>
      <c r="F3504" s="128">
        <v>21.72</v>
      </c>
      <c r="G3504" s="128">
        <v>21.919999999999998</v>
      </c>
      <c r="H3504" s="128">
        <v>17.38</v>
      </c>
      <c r="I3504" s="311"/>
      <c r="J3504" s="319">
        <f>ROUND(SUMIF(Anlagenbewegungsdaten!B:B,A3504,Anlagenbewegungsdaten!C:C),3)</f>
        <v>0</v>
      </c>
      <c r="K3504" s="320">
        <f>ROUND(SUMIF(Anlagenbewegungsdaten!$B:$B,$A3504,Anlagenbewegungsdaten!$D:$D),2)</f>
        <v>0</v>
      </c>
      <c r="L3504" s="321">
        <f t="shared" si="120"/>
        <v>0</v>
      </c>
      <c r="M3504" s="341" t="s">
        <v>4950</v>
      </c>
      <c r="N3504" s="341" t="s">
        <v>4963</v>
      </c>
      <c r="O3504" s="323">
        <f>ROUND(SUMIF(Anlagenbewegungsdaten_AV!B:B,A3504,Anlagenbewegungsdaten_AV!C:C),3)</f>
        <v>0</v>
      </c>
      <c r="P3504" s="320">
        <f>ROUND(SUMIF(Anlagenbewegungsdaten_AV!$B:$B,$A3504,Anlagenbewegungsdaten_AV!$D:$D),2)</f>
        <v>0</v>
      </c>
      <c r="Q3504" s="321">
        <f t="shared" si="121"/>
        <v>0</v>
      </c>
      <c r="S3504" s="324"/>
      <c r="T3504" s="317"/>
      <c r="U3504" s="325"/>
      <c r="V3504" s="325"/>
    </row>
    <row r="3505" spans="1:22" ht="15" customHeight="1" x14ac:dyDescent="0.25">
      <c r="A3505" s="129" t="s">
        <v>5079</v>
      </c>
      <c r="B3505" s="126" t="s">
        <v>2087</v>
      </c>
      <c r="C3505" s="127" t="s">
        <v>4994</v>
      </c>
      <c r="D3505" s="127" t="s">
        <v>4620</v>
      </c>
      <c r="E3505" s="127"/>
      <c r="F3505" s="128">
        <v>19.72</v>
      </c>
      <c r="G3505" s="128">
        <v>19.919999999999998</v>
      </c>
      <c r="H3505" s="128">
        <v>15.78</v>
      </c>
      <c r="I3505" s="311"/>
      <c r="J3505" s="319">
        <f>ROUND(SUMIF(Anlagenbewegungsdaten!B:B,A3505,Anlagenbewegungsdaten!C:C),3)</f>
        <v>0</v>
      </c>
      <c r="K3505" s="320">
        <f>ROUND(SUMIF(Anlagenbewegungsdaten!$B:$B,$A3505,Anlagenbewegungsdaten!$D:$D),2)</f>
        <v>0</v>
      </c>
      <c r="L3505" s="321">
        <f t="shared" si="120"/>
        <v>0</v>
      </c>
      <c r="M3505" s="341" t="s">
        <v>4950</v>
      </c>
      <c r="N3505" s="341" t="s">
        <v>4963</v>
      </c>
      <c r="O3505" s="323">
        <f>ROUND(SUMIF(Anlagenbewegungsdaten_AV!B:B,A3505,Anlagenbewegungsdaten_AV!C:C),3)</f>
        <v>0</v>
      </c>
      <c r="P3505" s="320">
        <f>ROUND(SUMIF(Anlagenbewegungsdaten_AV!$B:$B,$A3505,Anlagenbewegungsdaten_AV!$D:$D),2)</f>
        <v>0</v>
      </c>
      <c r="Q3505" s="321">
        <f t="shared" si="121"/>
        <v>0</v>
      </c>
      <c r="S3505" s="324"/>
      <c r="T3505" s="317"/>
      <c r="U3505" s="325"/>
      <c r="V3505" s="325"/>
    </row>
    <row r="3506" spans="1:22" ht="15" customHeight="1" x14ac:dyDescent="0.25">
      <c r="A3506" s="129" t="s">
        <v>5080</v>
      </c>
      <c r="B3506" s="126" t="s">
        <v>2087</v>
      </c>
      <c r="C3506" s="127" t="s">
        <v>4994</v>
      </c>
      <c r="D3506" s="127" t="s">
        <v>4622</v>
      </c>
      <c r="E3506" s="127"/>
      <c r="F3506" s="128">
        <v>12.739999999999998</v>
      </c>
      <c r="G3506" s="128">
        <v>12.939999999999998</v>
      </c>
      <c r="H3506" s="128">
        <v>10.19</v>
      </c>
      <c r="I3506" s="311"/>
      <c r="J3506" s="319">
        <f>ROUND(SUMIF(Anlagenbewegungsdaten!B:B,A3506,Anlagenbewegungsdaten!C:C),3)</f>
        <v>0</v>
      </c>
      <c r="K3506" s="320">
        <f>ROUND(SUMIF(Anlagenbewegungsdaten!$B:$B,$A3506,Anlagenbewegungsdaten!$D:$D),2)</f>
        <v>0</v>
      </c>
      <c r="L3506" s="321">
        <f t="shared" si="120"/>
        <v>0</v>
      </c>
      <c r="M3506" s="341" t="s">
        <v>4950</v>
      </c>
      <c r="N3506" s="341" t="s">
        <v>4963</v>
      </c>
      <c r="O3506" s="323">
        <f>ROUND(SUMIF(Anlagenbewegungsdaten_AV!B:B,A3506,Anlagenbewegungsdaten_AV!C:C),3)</f>
        <v>0</v>
      </c>
      <c r="P3506" s="320">
        <f>ROUND(SUMIF(Anlagenbewegungsdaten_AV!$B:$B,$A3506,Anlagenbewegungsdaten_AV!$D:$D),2)</f>
        <v>0</v>
      </c>
      <c r="Q3506" s="321">
        <f t="shared" si="121"/>
        <v>0</v>
      </c>
      <c r="S3506" s="324"/>
      <c r="T3506" s="317"/>
      <c r="U3506" s="325"/>
      <c r="V3506" s="325"/>
    </row>
    <row r="3507" spans="1:22" ht="15" customHeight="1" x14ac:dyDescent="0.25">
      <c r="A3507" s="129" t="s">
        <v>5081</v>
      </c>
      <c r="B3507" s="126" t="s">
        <v>2087</v>
      </c>
      <c r="C3507" s="127" t="s">
        <v>4994</v>
      </c>
      <c r="D3507" s="127" t="s">
        <v>4624</v>
      </c>
      <c r="E3507" s="127"/>
      <c r="F3507" s="128">
        <v>17.739999999999998</v>
      </c>
      <c r="G3507" s="128">
        <v>17.939999999999998</v>
      </c>
      <c r="H3507" s="128">
        <v>14.19</v>
      </c>
      <c r="I3507" s="311"/>
      <c r="J3507" s="319">
        <f>ROUND(SUMIF(Anlagenbewegungsdaten!B:B,A3507,Anlagenbewegungsdaten!C:C),3)</f>
        <v>0</v>
      </c>
      <c r="K3507" s="320">
        <f>ROUND(SUMIF(Anlagenbewegungsdaten!$B:$B,$A3507,Anlagenbewegungsdaten!$D:$D),2)</f>
        <v>0</v>
      </c>
      <c r="L3507" s="321">
        <f t="shared" si="120"/>
        <v>0</v>
      </c>
      <c r="M3507" s="341" t="s">
        <v>4950</v>
      </c>
      <c r="N3507" s="341" t="s">
        <v>4963</v>
      </c>
      <c r="O3507" s="323">
        <f>ROUND(SUMIF(Anlagenbewegungsdaten_AV!B:B,A3507,Anlagenbewegungsdaten_AV!C:C),3)</f>
        <v>0</v>
      </c>
      <c r="P3507" s="320">
        <f>ROUND(SUMIF(Anlagenbewegungsdaten_AV!$B:$B,$A3507,Anlagenbewegungsdaten_AV!$D:$D),2)</f>
        <v>0</v>
      </c>
      <c r="Q3507" s="321">
        <f t="shared" si="121"/>
        <v>0</v>
      </c>
      <c r="S3507" s="324"/>
      <c r="T3507" s="317"/>
      <c r="U3507" s="325"/>
      <c r="V3507" s="325"/>
    </row>
    <row r="3508" spans="1:22" ht="15" customHeight="1" x14ac:dyDescent="0.25">
      <c r="A3508" s="129" t="s">
        <v>5082</v>
      </c>
      <c r="B3508" s="126" t="s">
        <v>2087</v>
      </c>
      <c r="C3508" s="127" t="s">
        <v>4994</v>
      </c>
      <c r="D3508" s="127" t="s">
        <v>4626</v>
      </c>
      <c r="E3508" s="127"/>
      <c r="F3508" s="128">
        <v>15.239999999999998</v>
      </c>
      <c r="G3508" s="128">
        <v>15.439999999999998</v>
      </c>
      <c r="H3508" s="128">
        <v>12.19</v>
      </c>
      <c r="I3508" s="311"/>
      <c r="J3508" s="319">
        <f>ROUND(SUMIF(Anlagenbewegungsdaten!B:B,A3508,Anlagenbewegungsdaten!C:C),3)</f>
        <v>0</v>
      </c>
      <c r="K3508" s="320">
        <f>ROUND(SUMIF(Anlagenbewegungsdaten!$B:$B,$A3508,Anlagenbewegungsdaten!$D:$D),2)</f>
        <v>0</v>
      </c>
      <c r="L3508" s="321">
        <f t="shared" si="120"/>
        <v>0</v>
      </c>
      <c r="M3508" s="341" t="s">
        <v>4950</v>
      </c>
      <c r="N3508" s="341" t="s">
        <v>4963</v>
      </c>
      <c r="O3508" s="323">
        <f>ROUND(SUMIF(Anlagenbewegungsdaten_AV!B:B,A3508,Anlagenbewegungsdaten_AV!C:C),3)</f>
        <v>0</v>
      </c>
      <c r="P3508" s="320">
        <f>ROUND(SUMIF(Anlagenbewegungsdaten_AV!$B:$B,$A3508,Anlagenbewegungsdaten_AV!$D:$D),2)</f>
        <v>0</v>
      </c>
      <c r="Q3508" s="321">
        <f t="shared" si="121"/>
        <v>0</v>
      </c>
      <c r="S3508" s="324"/>
      <c r="T3508" s="317"/>
      <c r="U3508" s="325"/>
      <c r="V3508" s="325"/>
    </row>
    <row r="3509" spans="1:22" ht="15" customHeight="1" x14ac:dyDescent="0.25">
      <c r="A3509" s="129" t="s">
        <v>5083</v>
      </c>
      <c r="B3509" s="126" t="s">
        <v>2087</v>
      </c>
      <c r="C3509" s="127" t="s">
        <v>4994</v>
      </c>
      <c r="D3509" s="127" t="s">
        <v>4628</v>
      </c>
      <c r="E3509" s="127"/>
      <c r="F3509" s="128">
        <v>20.740000000000002</v>
      </c>
      <c r="G3509" s="128">
        <v>20.94</v>
      </c>
      <c r="H3509" s="128">
        <v>16.59</v>
      </c>
      <c r="I3509" s="311"/>
      <c r="J3509" s="319">
        <f>ROUND(SUMIF(Anlagenbewegungsdaten!B:B,A3509,Anlagenbewegungsdaten!C:C),3)</f>
        <v>0</v>
      </c>
      <c r="K3509" s="320">
        <f>ROUND(SUMIF(Anlagenbewegungsdaten!$B:$B,$A3509,Anlagenbewegungsdaten!$D:$D),2)</f>
        <v>0</v>
      </c>
      <c r="L3509" s="321">
        <f t="shared" si="120"/>
        <v>0</v>
      </c>
      <c r="M3509" s="341" t="s">
        <v>4950</v>
      </c>
      <c r="N3509" s="341" t="s">
        <v>4963</v>
      </c>
      <c r="O3509" s="323">
        <f>ROUND(SUMIF(Anlagenbewegungsdaten_AV!B:B,A3509,Anlagenbewegungsdaten_AV!C:C),3)</f>
        <v>0</v>
      </c>
      <c r="P3509" s="320">
        <f>ROUND(SUMIF(Anlagenbewegungsdaten_AV!$B:$B,$A3509,Anlagenbewegungsdaten_AV!$D:$D),2)</f>
        <v>0</v>
      </c>
      <c r="Q3509" s="321">
        <f t="shared" si="121"/>
        <v>0</v>
      </c>
      <c r="S3509" s="324"/>
      <c r="T3509" s="317"/>
      <c r="U3509" s="325"/>
      <c r="V3509" s="325"/>
    </row>
    <row r="3510" spans="1:22" ht="15" customHeight="1" x14ac:dyDescent="0.25">
      <c r="A3510" s="129" t="s">
        <v>5084</v>
      </c>
      <c r="B3510" s="126" t="s">
        <v>2087</v>
      </c>
      <c r="C3510" s="127" t="s">
        <v>4994</v>
      </c>
      <c r="D3510" s="127" t="s">
        <v>4630</v>
      </c>
      <c r="E3510" s="127"/>
      <c r="F3510" s="128">
        <v>18.739999999999998</v>
      </c>
      <c r="G3510" s="128">
        <v>18.939999999999998</v>
      </c>
      <c r="H3510" s="128">
        <v>14.99</v>
      </c>
      <c r="I3510" s="311"/>
      <c r="J3510" s="319">
        <f>ROUND(SUMIF(Anlagenbewegungsdaten!B:B,A3510,Anlagenbewegungsdaten!C:C),3)</f>
        <v>0</v>
      </c>
      <c r="K3510" s="320">
        <f>ROUND(SUMIF(Anlagenbewegungsdaten!$B:$B,$A3510,Anlagenbewegungsdaten!$D:$D),2)</f>
        <v>0</v>
      </c>
      <c r="L3510" s="321">
        <f t="shared" si="120"/>
        <v>0</v>
      </c>
      <c r="M3510" s="341" t="s">
        <v>4950</v>
      </c>
      <c r="N3510" s="341" t="s">
        <v>4963</v>
      </c>
      <c r="O3510" s="323">
        <f>ROUND(SUMIF(Anlagenbewegungsdaten_AV!B:B,A3510,Anlagenbewegungsdaten_AV!C:C),3)</f>
        <v>0</v>
      </c>
      <c r="P3510" s="320">
        <f>ROUND(SUMIF(Anlagenbewegungsdaten_AV!$B:$B,$A3510,Anlagenbewegungsdaten_AV!$D:$D),2)</f>
        <v>0</v>
      </c>
      <c r="Q3510" s="321">
        <f t="shared" si="121"/>
        <v>0</v>
      </c>
      <c r="S3510" s="324"/>
      <c r="T3510" s="317"/>
      <c r="U3510" s="325"/>
      <c r="V3510" s="325"/>
    </row>
    <row r="3511" spans="1:22" ht="15" customHeight="1" x14ac:dyDescent="0.25">
      <c r="A3511" s="129" t="s">
        <v>5085</v>
      </c>
      <c r="B3511" s="126" t="s">
        <v>2087</v>
      </c>
      <c r="C3511" s="127" t="s">
        <v>4994</v>
      </c>
      <c r="D3511" s="127" t="s">
        <v>4632</v>
      </c>
      <c r="E3511" s="127"/>
      <c r="F3511" s="128">
        <v>11.76</v>
      </c>
      <c r="G3511" s="128">
        <v>11.959999999999999</v>
      </c>
      <c r="H3511" s="128">
        <v>9.41</v>
      </c>
      <c r="I3511" s="311"/>
      <c r="J3511" s="319">
        <f>ROUND(SUMIF(Anlagenbewegungsdaten!B:B,A3511,Anlagenbewegungsdaten!C:C),3)</f>
        <v>0</v>
      </c>
      <c r="K3511" s="320">
        <f>ROUND(SUMIF(Anlagenbewegungsdaten!$B:$B,$A3511,Anlagenbewegungsdaten!$D:$D),2)</f>
        <v>0</v>
      </c>
      <c r="L3511" s="321">
        <f t="shared" si="120"/>
        <v>0</v>
      </c>
      <c r="M3511" s="341" t="s">
        <v>4950</v>
      </c>
      <c r="N3511" s="341" t="s">
        <v>4963</v>
      </c>
      <c r="O3511" s="323">
        <f>ROUND(SUMIF(Anlagenbewegungsdaten_AV!B:B,A3511,Anlagenbewegungsdaten_AV!C:C),3)</f>
        <v>0</v>
      </c>
      <c r="P3511" s="320">
        <f>ROUND(SUMIF(Anlagenbewegungsdaten_AV!$B:$B,$A3511,Anlagenbewegungsdaten_AV!$D:$D),2)</f>
        <v>0</v>
      </c>
      <c r="Q3511" s="321">
        <f t="shared" si="121"/>
        <v>0</v>
      </c>
      <c r="S3511" s="324"/>
      <c r="T3511" s="317"/>
      <c r="U3511" s="325"/>
      <c r="V3511" s="325"/>
    </row>
    <row r="3512" spans="1:22" ht="15" customHeight="1" x14ac:dyDescent="0.25">
      <c r="A3512" s="129" t="s">
        <v>5086</v>
      </c>
      <c r="B3512" s="126" t="s">
        <v>2087</v>
      </c>
      <c r="C3512" s="127" t="s">
        <v>4994</v>
      </c>
      <c r="D3512" s="127" t="s">
        <v>4634</v>
      </c>
      <c r="E3512" s="127"/>
      <c r="F3512" s="128">
        <v>16.759999999999998</v>
      </c>
      <c r="G3512" s="128">
        <v>16.959999999999997</v>
      </c>
      <c r="H3512" s="128">
        <v>13.41</v>
      </c>
      <c r="I3512" s="311"/>
      <c r="J3512" s="319">
        <f>ROUND(SUMIF(Anlagenbewegungsdaten!B:B,A3512,Anlagenbewegungsdaten!C:C),3)</f>
        <v>0</v>
      </c>
      <c r="K3512" s="320">
        <f>ROUND(SUMIF(Anlagenbewegungsdaten!$B:$B,$A3512,Anlagenbewegungsdaten!$D:$D),2)</f>
        <v>0</v>
      </c>
      <c r="L3512" s="321">
        <f t="shared" si="120"/>
        <v>0</v>
      </c>
      <c r="M3512" s="341" t="s">
        <v>4950</v>
      </c>
      <c r="N3512" s="341" t="s">
        <v>4963</v>
      </c>
      <c r="O3512" s="323">
        <f>ROUND(SUMIF(Anlagenbewegungsdaten_AV!B:B,A3512,Anlagenbewegungsdaten_AV!C:C),3)</f>
        <v>0</v>
      </c>
      <c r="P3512" s="320">
        <f>ROUND(SUMIF(Anlagenbewegungsdaten_AV!$B:$B,$A3512,Anlagenbewegungsdaten_AV!$D:$D),2)</f>
        <v>0</v>
      </c>
      <c r="Q3512" s="321">
        <f t="shared" si="121"/>
        <v>0</v>
      </c>
      <c r="S3512" s="324"/>
      <c r="T3512" s="317"/>
      <c r="U3512" s="325"/>
      <c r="V3512" s="325"/>
    </row>
    <row r="3513" spans="1:22" ht="15" customHeight="1" x14ac:dyDescent="0.25">
      <c r="A3513" s="129" t="s">
        <v>5087</v>
      </c>
      <c r="B3513" s="126" t="s">
        <v>2087</v>
      </c>
      <c r="C3513" s="127" t="s">
        <v>4994</v>
      </c>
      <c r="D3513" s="127" t="s">
        <v>4636</v>
      </c>
      <c r="E3513" s="127"/>
      <c r="F3513" s="128">
        <v>14.26</v>
      </c>
      <c r="G3513" s="128">
        <v>14.459999999999999</v>
      </c>
      <c r="H3513" s="128">
        <v>11.41</v>
      </c>
      <c r="I3513" s="311"/>
      <c r="J3513" s="319">
        <f>ROUND(SUMIF(Anlagenbewegungsdaten!B:B,A3513,Anlagenbewegungsdaten!C:C),3)</f>
        <v>0</v>
      </c>
      <c r="K3513" s="320">
        <f>ROUND(SUMIF(Anlagenbewegungsdaten!$B:$B,$A3513,Anlagenbewegungsdaten!$D:$D),2)</f>
        <v>0</v>
      </c>
      <c r="L3513" s="321">
        <f t="shared" si="120"/>
        <v>0</v>
      </c>
      <c r="M3513" s="341" t="s">
        <v>4950</v>
      </c>
      <c r="N3513" s="341" t="s">
        <v>4963</v>
      </c>
      <c r="O3513" s="323">
        <f>ROUND(SUMIF(Anlagenbewegungsdaten_AV!B:B,A3513,Anlagenbewegungsdaten_AV!C:C),3)</f>
        <v>0</v>
      </c>
      <c r="P3513" s="320">
        <f>ROUND(SUMIF(Anlagenbewegungsdaten_AV!$B:$B,$A3513,Anlagenbewegungsdaten_AV!$D:$D),2)</f>
        <v>0</v>
      </c>
      <c r="Q3513" s="321">
        <f t="shared" si="121"/>
        <v>0</v>
      </c>
      <c r="S3513" s="324"/>
      <c r="T3513" s="317"/>
      <c r="U3513" s="325"/>
      <c r="V3513" s="325"/>
    </row>
    <row r="3514" spans="1:22" ht="15" customHeight="1" x14ac:dyDescent="0.25">
      <c r="A3514" s="129" t="s">
        <v>5088</v>
      </c>
      <c r="B3514" s="126" t="s">
        <v>2087</v>
      </c>
      <c r="C3514" s="127" t="s">
        <v>4994</v>
      </c>
      <c r="D3514" s="127" t="s">
        <v>4638</v>
      </c>
      <c r="E3514" s="127"/>
      <c r="F3514" s="128">
        <v>19.759999999999998</v>
      </c>
      <c r="G3514" s="128">
        <v>19.959999999999997</v>
      </c>
      <c r="H3514" s="128">
        <v>15.81</v>
      </c>
      <c r="I3514" s="311"/>
      <c r="J3514" s="319">
        <f>ROUND(SUMIF(Anlagenbewegungsdaten!B:B,A3514,Anlagenbewegungsdaten!C:C),3)</f>
        <v>0</v>
      </c>
      <c r="K3514" s="320">
        <f>ROUND(SUMIF(Anlagenbewegungsdaten!$B:$B,$A3514,Anlagenbewegungsdaten!$D:$D),2)</f>
        <v>0</v>
      </c>
      <c r="L3514" s="321">
        <f t="shared" si="120"/>
        <v>0</v>
      </c>
      <c r="M3514" s="341" t="s">
        <v>4950</v>
      </c>
      <c r="N3514" s="341" t="s">
        <v>4963</v>
      </c>
      <c r="O3514" s="323">
        <f>ROUND(SUMIF(Anlagenbewegungsdaten_AV!B:B,A3514,Anlagenbewegungsdaten_AV!C:C),3)</f>
        <v>0</v>
      </c>
      <c r="P3514" s="320">
        <f>ROUND(SUMIF(Anlagenbewegungsdaten_AV!$B:$B,$A3514,Anlagenbewegungsdaten_AV!$D:$D),2)</f>
        <v>0</v>
      </c>
      <c r="Q3514" s="321">
        <f t="shared" si="121"/>
        <v>0</v>
      </c>
      <c r="S3514" s="324"/>
      <c r="T3514" s="317"/>
      <c r="U3514" s="325"/>
      <c r="V3514" s="325"/>
    </row>
    <row r="3515" spans="1:22" ht="15" customHeight="1" x14ac:dyDescent="0.25">
      <c r="A3515" s="129" t="s">
        <v>5089</v>
      </c>
      <c r="B3515" s="126" t="s">
        <v>2087</v>
      </c>
      <c r="C3515" s="127" t="s">
        <v>4994</v>
      </c>
      <c r="D3515" s="127" t="s">
        <v>4640</v>
      </c>
      <c r="E3515" s="127"/>
      <c r="F3515" s="128">
        <v>17.759999999999998</v>
      </c>
      <c r="G3515" s="128">
        <v>17.959999999999997</v>
      </c>
      <c r="H3515" s="128">
        <v>14.21</v>
      </c>
      <c r="I3515" s="311"/>
      <c r="J3515" s="319">
        <f>ROUND(SUMIF(Anlagenbewegungsdaten!B:B,A3515,Anlagenbewegungsdaten!C:C),3)</f>
        <v>0</v>
      </c>
      <c r="K3515" s="320">
        <f>ROUND(SUMIF(Anlagenbewegungsdaten!$B:$B,$A3515,Anlagenbewegungsdaten!$D:$D),2)</f>
        <v>0</v>
      </c>
      <c r="L3515" s="321">
        <f t="shared" si="120"/>
        <v>0</v>
      </c>
      <c r="M3515" s="341" t="s">
        <v>4950</v>
      </c>
      <c r="N3515" s="341" t="s">
        <v>4963</v>
      </c>
      <c r="O3515" s="323">
        <f>ROUND(SUMIF(Anlagenbewegungsdaten_AV!B:B,A3515,Anlagenbewegungsdaten_AV!C:C),3)</f>
        <v>0</v>
      </c>
      <c r="P3515" s="320">
        <f>ROUND(SUMIF(Anlagenbewegungsdaten_AV!$B:$B,$A3515,Anlagenbewegungsdaten_AV!$D:$D),2)</f>
        <v>0</v>
      </c>
      <c r="Q3515" s="321">
        <f t="shared" si="121"/>
        <v>0</v>
      </c>
      <c r="S3515" s="324"/>
      <c r="T3515" s="317"/>
      <c r="U3515" s="325"/>
      <c r="V3515" s="325"/>
    </row>
    <row r="3516" spans="1:22" ht="15" customHeight="1" x14ac:dyDescent="0.25">
      <c r="A3516" s="129" t="s">
        <v>5090</v>
      </c>
      <c r="B3516" s="126" t="s">
        <v>2087</v>
      </c>
      <c r="C3516" s="127" t="s">
        <v>4994</v>
      </c>
      <c r="D3516" s="127" t="s">
        <v>4642</v>
      </c>
      <c r="E3516" s="127"/>
      <c r="F3516" s="128">
        <v>10.78</v>
      </c>
      <c r="G3516" s="128">
        <v>10.979999999999999</v>
      </c>
      <c r="H3516" s="128">
        <v>8.6199999999999992</v>
      </c>
      <c r="I3516" s="311"/>
      <c r="J3516" s="319">
        <f>ROUND(SUMIF(Anlagenbewegungsdaten!B:B,A3516,Anlagenbewegungsdaten!C:C),3)</f>
        <v>0</v>
      </c>
      <c r="K3516" s="320">
        <f>ROUND(SUMIF(Anlagenbewegungsdaten!$B:$B,$A3516,Anlagenbewegungsdaten!$D:$D),2)</f>
        <v>0</v>
      </c>
      <c r="L3516" s="321">
        <f t="shared" si="120"/>
        <v>0</v>
      </c>
      <c r="M3516" s="341" t="s">
        <v>4950</v>
      </c>
      <c r="N3516" s="341" t="s">
        <v>4963</v>
      </c>
      <c r="O3516" s="323">
        <f>ROUND(SUMIF(Anlagenbewegungsdaten_AV!B:B,A3516,Anlagenbewegungsdaten_AV!C:C),3)</f>
        <v>0</v>
      </c>
      <c r="P3516" s="320">
        <f>ROUND(SUMIF(Anlagenbewegungsdaten_AV!$B:$B,$A3516,Anlagenbewegungsdaten_AV!$D:$D),2)</f>
        <v>0</v>
      </c>
      <c r="Q3516" s="321">
        <f t="shared" si="121"/>
        <v>0</v>
      </c>
      <c r="S3516" s="324"/>
      <c r="T3516" s="317"/>
      <c r="U3516" s="325"/>
      <c r="V3516" s="325"/>
    </row>
    <row r="3517" spans="1:22" ht="15" customHeight="1" x14ac:dyDescent="0.25">
      <c r="A3517" s="129" t="s">
        <v>5091</v>
      </c>
      <c r="B3517" s="126" t="s">
        <v>2087</v>
      </c>
      <c r="C3517" s="127" t="s">
        <v>4994</v>
      </c>
      <c r="D3517" s="127" t="s">
        <v>4644</v>
      </c>
      <c r="E3517" s="127"/>
      <c r="F3517" s="128">
        <v>14.78</v>
      </c>
      <c r="G3517" s="128">
        <v>14.979999999999999</v>
      </c>
      <c r="H3517" s="128">
        <v>11.82</v>
      </c>
      <c r="I3517" s="311"/>
      <c r="J3517" s="319">
        <f>ROUND(SUMIF(Anlagenbewegungsdaten!B:B,A3517,Anlagenbewegungsdaten!C:C),3)</f>
        <v>0</v>
      </c>
      <c r="K3517" s="320">
        <f>ROUND(SUMIF(Anlagenbewegungsdaten!$B:$B,$A3517,Anlagenbewegungsdaten!$D:$D),2)</f>
        <v>0</v>
      </c>
      <c r="L3517" s="321">
        <f t="shared" si="120"/>
        <v>0</v>
      </c>
      <c r="M3517" s="341" t="s">
        <v>4950</v>
      </c>
      <c r="N3517" s="341" t="s">
        <v>4963</v>
      </c>
      <c r="O3517" s="323">
        <f>ROUND(SUMIF(Anlagenbewegungsdaten_AV!B:B,A3517,Anlagenbewegungsdaten_AV!C:C),3)</f>
        <v>0</v>
      </c>
      <c r="P3517" s="320">
        <f>ROUND(SUMIF(Anlagenbewegungsdaten_AV!$B:$B,$A3517,Anlagenbewegungsdaten_AV!$D:$D),2)</f>
        <v>0</v>
      </c>
      <c r="Q3517" s="321">
        <f t="shared" si="121"/>
        <v>0</v>
      </c>
      <c r="S3517" s="324"/>
      <c r="T3517" s="317"/>
      <c r="U3517" s="325"/>
      <c r="V3517" s="325"/>
    </row>
    <row r="3518" spans="1:22" ht="15" customHeight="1" x14ac:dyDescent="0.25">
      <c r="A3518" s="129" t="s">
        <v>5092</v>
      </c>
      <c r="B3518" s="126" t="s">
        <v>2087</v>
      </c>
      <c r="C3518" s="127" t="s">
        <v>4994</v>
      </c>
      <c r="D3518" s="127" t="s">
        <v>4646</v>
      </c>
      <c r="E3518" s="127"/>
      <c r="F3518" s="128">
        <v>13.28</v>
      </c>
      <c r="G3518" s="128">
        <v>13.479999999999999</v>
      </c>
      <c r="H3518" s="128">
        <v>10.62</v>
      </c>
      <c r="I3518" s="311"/>
      <c r="J3518" s="319">
        <f>ROUND(SUMIF(Anlagenbewegungsdaten!B:B,A3518,Anlagenbewegungsdaten!C:C),3)</f>
        <v>0</v>
      </c>
      <c r="K3518" s="320">
        <f>ROUND(SUMIF(Anlagenbewegungsdaten!$B:$B,$A3518,Anlagenbewegungsdaten!$D:$D),2)</f>
        <v>0</v>
      </c>
      <c r="L3518" s="321">
        <f t="shared" si="120"/>
        <v>0</v>
      </c>
      <c r="M3518" s="341" t="s">
        <v>4950</v>
      </c>
      <c r="N3518" s="341" t="s">
        <v>4963</v>
      </c>
      <c r="O3518" s="323">
        <f>ROUND(SUMIF(Anlagenbewegungsdaten_AV!B:B,A3518,Anlagenbewegungsdaten_AV!C:C),3)</f>
        <v>0</v>
      </c>
      <c r="P3518" s="320">
        <f>ROUND(SUMIF(Anlagenbewegungsdaten_AV!$B:$B,$A3518,Anlagenbewegungsdaten_AV!$D:$D),2)</f>
        <v>0</v>
      </c>
      <c r="Q3518" s="321">
        <f t="shared" si="121"/>
        <v>0</v>
      </c>
      <c r="S3518" s="324"/>
      <c r="T3518" s="317"/>
      <c r="U3518" s="325"/>
      <c r="V3518" s="325"/>
    </row>
    <row r="3519" spans="1:22" ht="15" customHeight="1" x14ac:dyDescent="0.25">
      <c r="A3519" s="129" t="s">
        <v>5093</v>
      </c>
      <c r="B3519" s="126" t="s">
        <v>2087</v>
      </c>
      <c r="C3519" s="127" t="s">
        <v>4994</v>
      </c>
      <c r="D3519" s="127" t="s">
        <v>4648</v>
      </c>
      <c r="E3519" s="127"/>
      <c r="F3519" s="128">
        <v>18.78</v>
      </c>
      <c r="G3519" s="128">
        <v>18.98</v>
      </c>
      <c r="H3519" s="128">
        <v>15.02</v>
      </c>
      <c r="I3519" s="311"/>
      <c r="J3519" s="319">
        <f>ROUND(SUMIF(Anlagenbewegungsdaten!B:B,A3519,Anlagenbewegungsdaten!C:C),3)</f>
        <v>0</v>
      </c>
      <c r="K3519" s="320">
        <f>ROUND(SUMIF(Anlagenbewegungsdaten!$B:$B,$A3519,Anlagenbewegungsdaten!$D:$D),2)</f>
        <v>0</v>
      </c>
      <c r="L3519" s="321">
        <f t="shared" si="120"/>
        <v>0</v>
      </c>
      <c r="M3519" s="341" t="s">
        <v>4950</v>
      </c>
      <c r="N3519" s="341" t="s">
        <v>4963</v>
      </c>
      <c r="O3519" s="323">
        <f>ROUND(SUMIF(Anlagenbewegungsdaten_AV!B:B,A3519,Anlagenbewegungsdaten_AV!C:C),3)</f>
        <v>0</v>
      </c>
      <c r="P3519" s="320">
        <f>ROUND(SUMIF(Anlagenbewegungsdaten_AV!$B:$B,$A3519,Anlagenbewegungsdaten_AV!$D:$D),2)</f>
        <v>0</v>
      </c>
      <c r="Q3519" s="321">
        <f t="shared" si="121"/>
        <v>0</v>
      </c>
      <c r="S3519" s="324"/>
      <c r="T3519" s="317"/>
      <c r="U3519" s="325"/>
      <c r="V3519" s="325"/>
    </row>
    <row r="3520" spans="1:22" ht="15" customHeight="1" x14ac:dyDescent="0.25">
      <c r="A3520" s="129" t="s">
        <v>5094</v>
      </c>
      <c r="B3520" s="126" t="s">
        <v>2087</v>
      </c>
      <c r="C3520" s="127" t="s">
        <v>4994</v>
      </c>
      <c r="D3520" s="127" t="s">
        <v>4650</v>
      </c>
      <c r="E3520" s="127"/>
      <c r="F3520" s="128">
        <v>16.78</v>
      </c>
      <c r="G3520" s="128">
        <v>16.98</v>
      </c>
      <c r="H3520" s="128">
        <v>13.42</v>
      </c>
      <c r="I3520" s="311"/>
      <c r="J3520" s="319">
        <f>ROUND(SUMIF(Anlagenbewegungsdaten!B:B,A3520,Anlagenbewegungsdaten!C:C),3)</f>
        <v>0</v>
      </c>
      <c r="K3520" s="320">
        <f>ROUND(SUMIF(Anlagenbewegungsdaten!$B:$B,$A3520,Anlagenbewegungsdaten!$D:$D),2)</f>
        <v>0</v>
      </c>
      <c r="L3520" s="321">
        <f t="shared" si="120"/>
        <v>0</v>
      </c>
      <c r="M3520" s="341" t="s">
        <v>4950</v>
      </c>
      <c r="N3520" s="341" t="s">
        <v>4963</v>
      </c>
      <c r="O3520" s="323">
        <f>ROUND(SUMIF(Anlagenbewegungsdaten_AV!B:B,A3520,Anlagenbewegungsdaten_AV!C:C),3)</f>
        <v>0</v>
      </c>
      <c r="P3520" s="320">
        <f>ROUND(SUMIF(Anlagenbewegungsdaten_AV!$B:$B,$A3520,Anlagenbewegungsdaten_AV!$D:$D),2)</f>
        <v>0</v>
      </c>
      <c r="Q3520" s="321">
        <f t="shared" si="121"/>
        <v>0</v>
      </c>
      <c r="S3520" s="324"/>
      <c r="T3520" s="317"/>
      <c r="U3520" s="325"/>
      <c r="V3520" s="325"/>
    </row>
    <row r="3521" spans="1:22" ht="15" customHeight="1" x14ac:dyDescent="0.25">
      <c r="A3521" s="129" t="s">
        <v>5095</v>
      </c>
      <c r="B3521" s="126" t="s">
        <v>2087</v>
      </c>
      <c r="C3521" s="127" t="s">
        <v>4994</v>
      </c>
      <c r="D3521" s="127" t="s">
        <v>4652</v>
      </c>
      <c r="E3521" s="127"/>
      <c r="F3521" s="128">
        <v>13.719999999999999</v>
      </c>
      <c r="G3521" s="128">
        <v>13.919999999999998</v>
      </c>
      <c r="H3521" s="128">
        <v>10.98</v>
      </c>
      <c r="I3521" s="311"/>
      <c r="J3521" s="319">
        <f>ROUND(SUMIF(Anlagenbewegungsdaten!B:B,A3521,Anlagenbewegungsdaten!C:C),3)</f>
        <v>0</v>
      </c>
      <c r="K3521" s="320">
        <f>ROUND(SUMIF(Anlagenbewegungsdaten!$B:$B,$A3521,Anlagenbewegungsdaten!$D:$D),2)</f>
        <v>0</v>
      </c>
      <c r="L3521" s="321">
        <f t="shared" si="120"/>
        <v>0</v>
      </c>
      <c r="M3521" s="341" t="s">
        <v>4950</v>
      </c>
      <c r="N3521" s="341" t="s">
        <v>4963</v>
      </c>
      <c r="O3521" s="323">
        <f>ROUND(SUMIF(Anlagenbewegungsdaten_AV!B:B,A3521,Anlagenbewegungsdaten_AV!C:C),3)</f>
        <v>0</v>
      </c>
      <c r="P3521" s="320">
        <f>ROUND(SUMIF(Anlagenbewegungsdaten_AV!$B:$B,$A3521,Anlagenbewegungsdaten_AV!$D:$D),2)</f>
        <v>0</v>
      </c>
      <c r="Q3521" s="321">
        <f t="shared" si="121"/>
        <v>0</v>
      </c>
      <c r="S3521" s="324"/>
      <c r="T3521" s="317"/>
      <c r="U3521" s="325"/>
      <c r="V3521" s="325"/>
    </row>
    <row r="3522" spans="1:22" ht="15" customHeight="1" x14ac:dyDescent="0.25">
      <c r="A3522" s="129" t="s">
        <v>5096</v>
      </c>
      <c r="B3522" s="126" t="s">
        <v>2087</v>
      </c>
      <c r="C3522" s="127" t="s">
        <v>4994</v>
      </c>
      <c r="D3522" s="127" t="s">
        <v>4654</v>
      </c>
      <c r="E3522" s="127"/>
      <c r="F3522" s="128">
        <v>17.72</v>
      </c>
      <c r="G3522" s="128">
        <v>17.919999999999998</v>
      </c>
      <c r="H3522" s="128">
        <v>14.18</v>
      </c>
      <c r="I3522" s="311"/>
      <c r="J3522" s="319">
        <f>ROUND(SUMIF(Anlagenbewegungsdaten!B:B,A3522,Anlagenbewegungsdaten!C:C),3)</f>
        <v>0</v>
      </c>
      <c r="K3522" s="320">
        <f>ROUND(SUMIF(Anlagenbewegungsdaten!$B:$B,$A3522,Anlagenbewegungsdaten!$D:$D),2)</f>
        <v>0</v>
      </c>
      <c r="L3522" s="321">
        <f t="shared" si="120"/>
        <v>0</v>
      </c>
      <c r="M3522" s="341" t="s">
        <v>4950</v>
      </c>
      <c r="N3522" s="341" t="s">
        <v>4963</v>
      </c>
      <c r="O3522" s="323">
        <f>ROUND(SUMIF(Anlagenbewegungsdaten_AV!B:B,A3522,Anlagenbewegungsdaten_AV!C:C),3)</f>
        <v>0</v>
      </c>
      <c r="P3522" s="320">
        <f>ROUND(SUMIF(Anlagenbewegungsdaten_AV!$B:$B,$A3522,Anlagenbewegungsdaten_AV!$D:$D),2)</f>
        <v>0</v>
      </c>
      <c r="Q3522" s="321">
        <f t="shared" si="121"/>
        <v>0</v>
      </c>
      <c r="S3522" s="324"/>
      <c r="T3522" s="317"/>
      <c r="U3522" s="325"/>
      <c r="V3522" s="325"/>
    </row>
    <row r="3523" spans="1:22" ht="15" customHeight="1" x14ac:dyDescent="0.25">
      <c r="A3523" s="129" t="s">
        <v>5097</v>
      </c>
      <c r="B3523" s="126" t="s">
        <v>2087</v>
      </c>
      <c r="C3523" s="127" t="s">
        <v>4994</v>
      </c>
      <c r="D3523" s="127" t="s">
        <v>4656</v>
      </c>
      <c r="E3523" s="127"/>
      <c r="F3523" s="128">
        <v>16.22</v>
      </c>
      <c r="G3523" s="128">
        <v>16.419999999999998</v>
      </c>
      <c r="H3523" s="128">
        <v>12.98</v>
      </c>
      <c r="I3523" s="311"/>
      <c r="J3523" s="319">
        <f>ROUND(SUMIF(Anlagenbewegungsdaten!B:B,A3523,Anlagenbewegungsdaten!C:C),3)</f>
        <v>0</v>
      </c>
      <c r="K3523" s="320">
        <f>ROUND(SUMIF(Anlagenbewegungsdaten!$B:$B,$A3523,Anlagenbewegungsdaten!$D:$D),2)</f>
        <v>0</v>
      </c>
      <c r="L3523" s="321">
        <f t="shared" si="120"/>
        <v>0</v>
      </c>
      <c r="M3523" s="341" t="s">
        <v>4950</v>
      </c>
      <c r="N3523" s="341" t="s">
        <v>4963</v>
      </c>
      <c r="O3523" s="323">
        <f>ROUND(SUMIF(Anlagenbewegungsdaten_AV!B:B,A3523,Anlagenbewegungsdaten_AV!C:C),3)</f>
        <v>0</v>
      </c>
      <c r="P3523" s="320">
        <f>ROUND(SUMIF(Anlagenbewegungsdaten_AV!$B:$B,$A3523,Anlagenbewegungsdaten_AV!$D:$D),2)</f>
        <v>0</v>
      </c>
      <c r="Q3523" s="321">
        <f t="shared" si="121"/>
        <v>0</v>
      </c>
      <c r="S3523" s="324"/>
      <c r="T3523" s="317"/>
      <c r="U3523" s="325"/>
      <c r="V3523" s="325"/>
    </row>
    <row r="3524" spans="1:22" ht="15" customHeight="1" x14ac:dyDescent="0.25">
      <c r="A3524" s="129" t="s">
        <v>5098</v>
      </c>
      <c r="B3524" s="126" t="s">
        <v>2087</v>
      </c>
      <c r="C3524" s="127" t="s">
        <v>4994</v>
      </c>
      <c r="D3524" s="127" t="s">
        <v>4658</v>
      </c>
      <c r="E3524" s="127"/>
      <c r="F3524" s="128">
        <v>21.72</v>
      </c>
      <c r="G3524" s="128">
        <v>21.919999999999998</v>
      </c>
      <c r="H3524" s="128">
        <v>17.38</v>
      </c>
      <c r="I3524" s="311"/>
      <c r="J3524" s="319">
        <f>ROUND(SUMIF(Anlagenbewegungsdaten!B:B,A3524,Anlagenbewegungsdaten!C:C),3)</f>
        <v>0</v>
      </c>
      <c r="K3524" s="320">
        <f>ROUND(SUMIF(Anlagenbewegungsdaten!$B:$B,$A3524,Anlagenbewegungsdaten!$D:$D),2)</f>
        <v>0</v>
      </c>
      <c r="L3524" s="321">
        <f t="shared" si="120"/>
        <v>0</v>
      </c>
      <c r="M3524" s="341" t="s">
        <v>4950</v>
      </c>
      <c r="N3524" s="341" t="s">
        <v>4963</v>
      </c>
      <c r="O3524" s="323">
        <f>ROUND(SUMIF(Anlagenbewegungsdaten_AV!B:B,A3524,Anlagenbewegungsdaten_AV!C:C),3)</f>
        <v>0</v>
      </c>
      <c r="P3524" s="320">
        <f>ROUND(SUMIF(Anlagenbewegungsdaten_AV!$B:$B,$A3524,Anlagenbewegungsdaten_AV!$D:$D),2)</f>
        <v>0</v>
      </c>
      <c r="Q3524" s="321">
        <f t="shared" si="121"/>
        <v>0</v>
      </c>
      <c r="S3524" s="324"/>
      <c r="T3524" s="317"/>
      <c r="U3524" s="325"/>
      <c r="V3524" s="325"/>
    </row>
    <row r="3525" spans="1:22" ht="15" customHeight="1" x14ac:dyDescent="0.25">
      <c r="A3525" s="129" t="s">
        <v>5099</v>
      </c>
      <c r="B3525" s="126" t="s">
        <v>2087</v>
      </c>
      <c r="C3525" s="127" t="s">
        <v>4994</v>
      </c>
      <c r="D3525" s="127" t="s">
        <v>4660</v>
      </c>
      <c r="E3525" s="127"/>
      <c r="F3525" s="128">
        <v>19.72</v>
      </c>
      <c r="G3525" s="128">
        <v>19.919999999999998</v>
      </c>
      <c r="H3525" s="128">
        <v>15.78</v>
      </c>
      <c r="I3525" s="311"/>
      <c r="J3525" s="319">
        <f>ROUND(SUMIF(Anlagenbewegungsdaten!B:B,A3525,Anlagenbewegungsdaten!C:C),3)</f>
        <v>0</v>
      </c>
      <c r="K3525" s="320">
        <f>ROUND(SUMIF(Anlagenbewegungsdaten!$B:$B,$A3525,Anlagenbewegungsdaten!$D:$D),2)</f>
        <v>0</v>
      </c>
      <c r="L3525" s="321">
        <f t="shared" si="120"/>
        <v>0</v>
      </c>
      <c r="M3525" s="341" t="s">
        <v>4950</v>
      </c>
      <c r="N3525" s="341" t="s">
        <v>4963</v>
      </c>
      <c r="O3525" s="323">
        <f>ROUND(SUMIF(Anlagenbewegungsdaten_AV!B:B,A3525,Anlagenbewegungsdaten_AV!C:C),3)</f>
        <v>0</v>
      </c>
      <c r="P3525" s="320">
        <f>ROUND(SUMIF(Anlagenbewegungsdaten_AV!$B:$B,$A3525,Anlagenbewegungsdaten_AV!$D:$D),2)</f>
        <v>0</v>
      </c>
      <c r="Q3525" s="321">
        <f t="shared" si="121"/>
        <v>0</v>
      </c>
      <c r="S3525" s="324"/>
      <c r="T3525" s="317"/>
      <c r="U3525" s="325"/>
      <c r="V3525" s="325"/>
    </row>
    <row r="3526" spans="1:22" ht="15" customHeight="1" x14ac:dyDescent="0.25">
      <c r="A3526" s="129" t="s">
        <v>5100</v>
      </c>
      <c r="B3526" s="126" t="s">
        <v>2087</v>
      </c>
      <c r="C3526" s="127" t="s">
        <v>4994</v>
      </c>
      <c r="D3526" s="127" t="s">
        <v>4662</v>
      </c>
      <c r="E3526" s="127"/>
      <c r="F3526" s="128">
        <v>12.739999999999998</v>
      </c>
      <c r="G3526" s="128">
        <v>12.939999999999998</v>
      </c>
      <c r="H3526" s="128">
        <v>10.19</v>
      </c>
      <c r="I3526" s="311"/>
      <c r="J3526" s="319">
        <f>ROUND(SUMIF(Anlagenbewegungsdaten!B:B,A3526,Anlagenbewegungsdaten!C:C),3)</f>
        <v>0</v>
      </c>
      <c r="K3526" s="320">
        <f>ROUND(SUMIF(Anlagenbewegungsdaten!$B:$B,$A3526,Anlagenbewegungsdaten!$D:$D),2)</f>
        <v>0</v>
      </c>
      <c r="L3526" s="321">
        <f t="shared" si="120"/>
        <v>0</v>
      </c>
      <c r="M3526" s="341" t="s">
        <v>4950</v>
      </c>
      <c r="N3526" s="341" t="s">
        <v>4963</v>
      </c>
      <c r="O3526" s="323">
        <f>ROUND(SUMIF(Anlagenbewegungsdaten_AV!B:B,A3526,Anlagenbewegungsdaten_AV!C:C),3)</f>
        <v>0</v>
      </c>
      <c r="P3526" s="320">
        <f>ROUND(SUMIF(Anlagenbewegungsdaten_AV!$B:$B,$A3526,Anlagenbewegungsdaten_AV!$D:$D),2)</f>
        <v>0</v>
      </c>
      <c r="Q3526" s="321">
        <f t="shared" si="121"/>
        <v>0</v>
      </c>
      <c r="S3526" s="324"/>
      <c r="T3526" s="317"/>
      <c r="U3526" s="325"/>
      <c r="V3526" s="325"/>
    </row>
    <row r="3527" spans="1:22" ht="15" customHeight="1" x14ac:dyDescent="0.25">
      <c r="A3527" s="129" t="s">
        <v>5101</v>
      </c>
      <c r="B3527" s="126" t="s">
        <v>2087</v>
      </c>
      <c r="C3527" s="127" t="s">
        <v>4994</v>
      </c>
      <c r="D3527" s="127" t="s">
        <v>4664</v>
      </c>
      <c r="E3527" s="127"/>
      <c r="F3527" s="128">
        <v>16.739999999999998</v>
      </c>
      <c r="G3527" s="128">
        <v>16.939999999999998</v>
      </c>
      <c r="H3527" s="128">
        <v>13.39</v>
      </c>
      <c r="I3527" s="311"/>
      <c r="J3527" s="319">
        <f>ROUND(SUMIF(Anlagenbewegungsdaten!B:B,A3527,Anlagenbewegungsdaten!C:C),3)</f>
        <v>0</v>
      </c>
      <c r="K3527" s="320">
        <f>ROUND(SUMIF(Anlagenbewegungsdaten!$B:$B,$A3527,Anlagenbewegungsdaten!$D:$D),2)</f>
        <v>0</v>
      </c>
      <c r="L3527" s="321">
        <f t="shared" si="120"/>
        <v>0</v>
      </c>
      <c r="M3527" s="341" t="s">
        <v>4950</v>
      </c>
      <c r="N3527" s="341" t="s">
        <v>4963</v>
      </c>
      <c r="O3527" s="323">
        <f>ROUND(SUMIF(Anlagenbewegungsdaten_AV!B:B,A3527,Anlagenbewegungsdaten_AV!C:C),3)</f>
        <v>0</v>
      </c>
      <c r="P3527" s="320">
        <f>ROUND(SUMIF(Anlagenbewegungsdaten_AV!$B:$B,$A3527,Anlagenbewegungsdaten_AV!$D:$D),2)</f>
        <v>0</v>
      </c>
      <c r="Q3527" s="321">
        <f t="shared" si="121"/>
        <v>0</v>
      </c>
      <c r="S3527" s="324"/>
      <c r="T3527" s="317"/>
      <c r="U3527" s="325"/>
      <c r="V3527" s="325"/>
    </row>
    <row r="3528" spans="1:22" ht="15" customHeight="1" x14ac:dyDescent="0.25">
      <c r="A3528" s="129" t="s">
        <v>5102</v>
      </c>
      <c r="B3528" s="126" t="s">
        <v>2087</v>
      </c>
      <c r="C3528" s="127" t="s">
        <v>4994</v>
      </c>
      <c r="D3528" s="127" t="s">
        <v>4666</v>
      </c>
      <c r="E3528" s="127"/>
      <c r="F3528" s="128">
        <v>15.239999999999998</v>
      </c>
      <c r="G3528" s="128">
        <v>15.439999999999998</v>
      </c>
      <c r="H3528" s="128">
        <v>12.19</v>
      </c>
      <c r="I3528" s="311"/>
      <c r="J3528" s="319">
        <f>ROUND(SUMIF(Anlagenbewegungsdaten!B:B,A3528,Anlagenbewegungsdaten!C:C),3)</f>
        <v>0</v>
      </c>
      <c r="K3528" s="320">
        <f>ROUND(SUMIF(Anlagenbewegungsdaten!$B:$B,$A3528,Anlagenbewegungsdaten!$D:$D),2)</f>
        <v>0</v>
      </c>
      <c r="L3528" s="321">
        <f t="shared" si="120"/>
        <v>0</v>
      </c>
      <c r="M3528" s="341" t="s">
        <v>4950</v>
      </c>
      <c r="N3528" s="341" t="s">
        <v>4963</v>
      </c>
      <c r="O3528" s="323">
        <f>ROUND(SUMIF(Anlagenbewegungsdaten_AV!B:B,A3528,Anlagenbewegungsdaten_AV!C:C),3)</f>
        <v>0</v>
      </c>
      <c r="P3528" s="320">
        <f>ROUND(SUMIF(Anlagenbewegungsdaten_AV!$B:$B,$A3528,Anlagenbewegungsdaten_AV!$D:$D),2)</f>
        <v>0</v>
      </c>
      <c r="Q3528" s="321">
        <f t="shared" si="121"/>
        <v>0</v>
      </c>
      <c r="S3528" s="324"/>
      <c r="T3528" s="317"/>
      <c r="U3528" s="325"/>
      <c r="V3528" s="325"/>
    </row>
    <row r="3529" spans="1:22" ht="15" customHeight="1" x14ac:dyDescent="0.25">
      <c r="A3529" s="129" t="s">
        <v>5103</v>
      </c>
      <c r="B3529" s="126" t="s">
        <v>2087</v>
      </c>
      <c r="C3529" s="127" t="s">
        <v>4994</v>
      </c>
      <c r="D3529" s="127" t="s">
        <v>4668</v>
      </c>
      <c r="E3529" s="127"/>
      <c r="F3529" s="128">
        <v>20.740000000000002</v>
      </c>
      <c r="G3529" s="128">
        <v>20.94</v>
      </c>
      <c r="H3529" s="128">
        <v>16.59</v>
      </c>
      <c r="I3529" s="311"/>
      <c r="J3529" s="319">
        <f>ROUND(SUMIF(Anlagenbewegungsdaten!B:B,A3529,Anlagenbewegungsdaten!C:C),3)</f>
        <v>0</v>
      </c>
      <c r="K3529" s="320">
        <f>ROUND(SUMIF(Anlagenbewegungsdaten!$B:$B,$A3529,Anlagenbewegungsdaten!$D:$D),2)</f>
        <v>0</v>
      </c>
      <c r="L3529" s="321">
        <f t="shared" si="120"/>
        <v>0</v>
      </c>
      <c r="M3529" s="341" t="s">
        <v>4950</v>
      </c>
      <c r="N3529" s="341" t="s">
        <v>4963</v>
      </c>
      <c r="O3529" s="323">
        <f>ROUND(SUMIF(Anlagenbewegungsdaten_AV!B:B,A3529,Anlagenbewegungsdaten_AV!C:C),3)</f>
        <v>0</v>
      </c>
      <c r="P3529" s="320">
        <f>ROUND(SUMIF(Anlagenbewegungsdaten_AV!$B:$B,$A3529,Anlagenbewegungsdaten_AV!$D:$D),2)</f>
        <v>0</v>
      </c>
      <c r="Q3529" s="321">
        <f t="shared" si="121"/>
        <v>0</v>
      </c>
      <c r="S3529" s="324"/>
      <c r="T3529" s="317"/>
      <c r="U3529" s="325"/>
      <c r="V3529" s="325"/>
    </row>
    <row r="3530" spans="1:22" ht="15" customHeight="1" x14ac:dyDescent="0.25">
      <c r="A3530" s="129" t="s">
        <v>5104</v>
      </c>
      <c r="B3530" s="126" t="s">
        <v>2087</v>
      </c>
      <c r="C3530" s="127" t="s">
        <v>4994</v>
      </c>
      <c r="D3530" s="127" t="s">
        <v>4670</v>
      </c>
      <c r="E3530" s="127"/>
      <c r="F3530" s="128">
        <v>18.739999999999998</v>
      </c>
      <c r="G3530" s="128">
        <v>18.939999999999998</v>
      </c>
      <c r="H3530" s="128">
        <v>14.99</v>
      </c>
      <c r="I3530" s="311"/>
      <c r="J3530" s="319">
        <f>ROUND(SUMIF(Anlagenbewegungsdaten!B:B,A3530,Anlagenbewegungsdaten!C:C),3)</f>
        <v>0</v>
      </c>
      <c r="K3530" s="320">
        <f>ROUND(SUMIF(Anlagenbewegungsdaten!$B:$B,$A3530,Anlagenbewegungsdaten!$D:$D),2)</f>
        <v>0</v>
      </c>
      <c r="L3530" s="321">
        <f t="shared" ref="L3530:L3593" si="122">IF(ISBLANK(F3530),0,IF(OR($J3530&gt;=100,$J3530&lt;=-100),F3530-(K3530/J3530*100),IF(OR(J3530&gt;-100,J3530&lt;100),(J3530*F3530%)-K3530)))</f>
        <v>0</v>
      </c>
      <c r="M3530" s="341" t="s">
        <v>4950</v>
      </c>
      <c r="N3530" s="341" t="s">
        <v>4963</v>
      </c>
      <c r="O3530" s="323">
        <f>ROUND(SUMIF(Anlagenbewegungsdaten_AV!B:B,A3530,Anlagenbewegungsdaten_AV!C:C),3)</f>
        <v>0</v>
      </c>
      <c r="P3530" s="320">
        <f>ROUND(SUMIF(Anlagenbewegungsdaten_AV!$B:$B,$A3530,Anlagenbewegungsdaten_AV!$D:$D),2)</f>
        <v>0</v>
      </c>
      <c r="Q3530" s="321">
        <f t="shared" ref="Q3530:Q3593" si="123">IF(ISBLANK(H3530),0,IF(OR($O3530&gt;=100,$O3530&lt;=-100),H3530-(P3530/O3530*100),IF(OR(O3530&gt;-100,O3530&lt;100),(O3530*G3530%)-P3530)))</f>
        <v>0</v>
      </c>
      <c r="S3530" s="324"/>
      <c r="T3530" s="317"/>
      <c r="U3530" s="325"/>
      <c r="V3530" s="325"/>
    </row>
    <row r="3531" spans="1:22" ht="15" customHeight="1" x14ac:dyDescent="0.25">
      <c r="A3531" s="129" t="s">
        <v>5105</v>
      </c>
      <c r="B3531" s="126" t="s">
        <v>2087</v>
      </c>
      <c r="C3531" s="127" t="s">
        <v>4994</v>
      </c>
      <c r="D3531" s="127" t="s">
        <v>4672</v>
      </c>
      <c r="E3531" s="127"/>
      <c r="F3531" s="128">
        <v>11.76</v>
      </c>
      <c r="G3531" s="128">
        <v>11.959999999999999</v>
      </c>
      <c r="H3531" s="128">
        <v>9.41</v>
      </c>
      <c r="I3531" s="311"/>
      <c r="J3531" s="319">
        <f>ROUND(SUMIF(Anlagenbewegungsdaten!B:B,A3531,Anlagenbewegungsdaten!C:C),3)</f>
        <v>0</v>
      </c>
      <c r="K3531" s="320">
        <f>ROUND(SUMIF(Anlagenbewegungsdaten!$B:$B,$A3531,Anlagenbewegungsdaten!$D:$D),2)</f>
        <v>0</v>
      </c>
      <c r="L3531" s="321">
        <f t="shared" si="122"/>
        <v>0</v>
      </c>
      <c r="M3531" s="341" t="s">
        <v>4950</v>
      </c>
      <c r="N3531" s="341" t="s">
        <v>4963</v>
      </c>
      <c r="O3531" s="323">
        <f>ROUND(SUMIF(Anlagenbewegungsdaten_AV!B:B,A3531,Anlagenbewegungsdaten_AV!C:C),3)</f>
        <v>0</v>
      </c>
      <c r="P3531" s="320">
        <f>ROUND(SUMIF(Anlagenbewegungsdaten_AV!$B:$B,$A3531,Anlagenbewegungsdaten_AV!$D:$D),2)</f>
        <v>0</v>
      </c>
      <c r="Q3531" s="321">
        <f t="shared" si="123"/>
        <v>0</v>
      </c>
      <c r="S3531" s="324"/>
      <c r="T3531" s="317"/>
      <c r="U3531" s="325"/>
      <c r="V3531" s="325"/>
    </row>
    <row r="3532" spans="1:22" ht="15" customHeight="1" x14ac:dyDescent="0.25">
      <c r="A3532" s="129" t="s">
        <v>5106</v>
      </c>
      <c r="B3532" s="126" t="s">
        <v>2087</v>
      </c>
      <c r="C3532" s="127" t="s">
        <v>4994</v>
      </c>
      <c r="D3532" s="127" t="s">
        <v>4674</v>
      </c>
      <c r="E3532" s="127"/>
      <c r="F3532" s="128">
        <v>15.76</v>
      </c>
      <c r="G3532" s="128">
        <v>15.959999999999999</v>
      </c>
      <c r="H3532" s="128">
        <v>12.61</v>
      </c>
      <c r="I3532" s="311"/>
      <c r="J3532" s="319">
        <f>ROUND(SUMIF(Anlagenbewegungsdaten!B:B,A3532,Anlagenbewegungsdaten!C:C),3)</f>
        <v>0</v>
      </c>
      <c r="K3532" s="320">
        <f>ROUND(SUMIF(Anlagenbewegungsdaten!$B:$B,$A3532,Anlagenbewegungsdaten!$D:$D),2)</f>
        <v>0</v>
      </c>
      <c r="L3532" s="321">
        <f t="shared" si="122"/>
        <v>0</v>
      </c>
      <c r="M3532" s="341" t="s">
        <v>4950</v>
      </c>
      <c r="N3532" s="341" t="s">
        <v>4963</v>
      </c>
      <c r="O3532" s="323">
        <f>ROUND(SUMIF(Anlagenbewegungsdaten_AV!B:B,A3532,Anlagenbewegungsdaten_AV!C:C),3)</f>
        <v>0</v>
      </c>
      <c r="P3532" s="320">
        <f>ROUND(SUMIF(Anlagenbewegungsdaten_AV!$B:$B,$A3532,Anlagenbewegungsdaten_AV!$D:$D),2)</f>
        <v>0</v>
      </c>
      <c r="Q3532" s="321">
        <f t="shared" si="123"/>
        <v>0</v>
      </c>
      <c r="S3532" s="324"/>
      <c r="T3532" s="317"/>
      <c r="U3532" s="325"/>
      <c r="V3532" s="325"/>
    </row>
    <row r="3533" spans="1:22" ht="15" customHeight="1" x14ac:dyDescent="0.25">
      <c r="A3533" s="129" t="s">
        <v>5107</v>
      </c>
      <c r="B3533" s="126" t="s">
        <v>2087</v>
      </c>
      <c r="C3533" s="127" t="s">
        <v>4994</v>
      </c>
      <c r="D3533" s="127" t="s">
        <v>4676</v>
      </c>
      <c r="E3533" s="127"/>
      <c r="F3533" s="128">
        <v>14.26</v>
      </c>
      <c r="G3533" s="128">
        <v>14.459999999999999</v>
      </c>
      <c r="H3533" s="128">
        <v>11.41</v>
      </c>
      <c r="I3533" s="311"/>
      <c r="J3533" s="319">
        <f>ROUND(SUMIF(Anlagenbewegungsdaten!B:B,A3533,Anlagenbewegungsdaten!C:C),3)</f>
        <v>0</v>
      </c>
      <c r="K3533" s="320">
        <f>ROUND(SUMIF(Anlagenbewegungsdaten!$B:$B,$A3533,Anlagenbewegungsdaten!$D:$D),2)</f>
        <v>0</v>
      </c>
      <c r="L3533" s="321">
        <f t="shared" si="122"/>
        <v>0</v>
      </c>
      <c r="M3533" s="341" t="s">
        <v>4950</v>
      </c>
      <c r="N3533" s="341" t="s">
        <v>4963</v>
      </c>
      <c r="O3533" s="323">
        <f>ROUND(SUMIF(Anlagenbewegungsdaten_AV!B:B,A3533,Anlagenbewegungsdaten_AV!C:C),3)</f>
        <v>0</v>
      </c>
      <c r="P3533" s="320">
        <f>ROUND(SUMIF(Anlagenbewegungsdaten_AV!$B:$B,$A3533,Anlagenbewegungsdaten_AV!$D:$D),2)</f>
        <v>0</v>
      </c>
      <c r="Q3533" s="321">
        <f t="shared" si="123"/>
        <v>0</v>
      </c>
      <c r="S3533" s="324"/>
      <c r="T3533" s="317"/>
      <c r="U3533" s="325"/>
      <c r="V3533" s="325"/>
    </row>
    <row r="3534" spans="1:22" ht="15" customHeight="1" x14ac:dyDescent="0.25">
      <c r="A3534" s="129" t="s">
        <v>5108</v>
      </c>
      <c r="B3534" s="126" t="s">
        <v>2087</v>
      </c>
      <c r="C3534" s="127" t="s">
        <v>4994</v>
      </c>
      <c r="D3534" s="127" t="s">
        <v>4678</v>
      </c>
      <c r="E3534" s="127"/>
      <c r="F3534" s="128">
        <v>19.759999999999998</v>
      </c>
      <c r="G3534" s="128">
        <v>19.959999999999997</v>
      </c>
      <c r="H3534" s="128">
        <v>15.81</v>
      </c>
      <c r="I3534" s="311"/>
      <c r="J3534" s="319">
        <f>ROUND(SUMIF(Anlagenbewegungsdaten!B:B,A3534,Anlagenbewegungsdaten!C:C),3)</f>
        <v>0</v>
      </c>
      <c r="K3534" s="320">
        <f>ROUND(SUMIF(Anlagenbewegungsdaten!$B:$B,$A3534,Anlagenbewegungsdaten!$D:$D),2)</f>
        <v>0</v>
      </c>
      <c r="L3534" s="321">
        <f t="shared" si="122"/>
        <v>0</v>
      </c>
      <c r="M3534" s="341" t="s">
        <v>4950</v>
      </c>
      <c r="N3534" s="341" t="s">
        <v>4963</v>
      </c>
      <c r="O3534" s="323">
        <f>ROUND(SUMIF(Anlagenbewegungsdaten_AV!B:B,A3534,Anlagenbewegungsdaten_AV!C:C),3)</f>
        <v>0</v>
      </c>
      <c r="P3534" s="320">
        <f>ROUND(SUMIF(Anlagenbewegungsdaten_AV!$B:$B,$A3534,Anlagenbewegungsdaten_AV!$D:$D),2)</f>
        <v>0</v>
      </c>
      <c r="Q3534" s="321">
        <f t="shared" si="123"/>
        <v>0</v>
      </c>
      <c r="S3534" s="324"/>
      <c r="T3534" s="317"/>
      <c r="U3534" s="325"/>
      <c r="V3534" s="325"/>
    </row>
    <row r="3535" spans="1:22" ht="15" customHeight="1" x14ac:dyDescent="0.25">
      <c r="A3535" s="129" t="s">
        <v>5109</v>
      </c>
      <c r="B3535" s="126" t="s">
        <v>2087</v>
      </c>
      <c r="C3535" s="127" t="s">
        <v>4994</v>
      </c>
      <c r="D3535" s="127" t="s">
        <v>4680</v>
      </c>
      <c r="E3535" s="127"/>
      <c r="F3535" s="128">
        <v>17.759999999999998</v>
      </c>
      <c r="G3535" s="128">
        <v>17.959999999999997</v>
      </c>
      <c r="H3535" s="128">
        <v>14.21</v>
      </c>
      <c r="I3535" s="311"/>
      <c r="J3535" s="319">
        <f>ROUND(SUMIF(Anlagenbewegungsdaten!B:B,A3535,Anlagenbewegungsdaten!C:C),3)</f>
        <v>0</v>
      </c>
      <c r="K3535" s="320">
        <f>ROUND(SUMIF(Anlagenbewegungsdaten!$B:$B,$A3535,Anlagenbewegungsdaten!$D:$D),2)</f>
        <v>0</v>
      </c>
      <c r="L3535" s="321">
        <f t="shared" si="122"/>
        <v>0</v>
      </c>
      <c r="M3535" s="341" t="s">
        <v>4950</v>
      </c>
      <c r="N3535" s="341" t="s">
        <v>4963</v>
      </c>
      <c r="O3535" s="323">
        <f>ROUND(SUMIF(Anlagenbewegungsdaten_AV!B:B,A3535,Anlagenbewegungsdaten_AV!C:C),3)</f>
        <v>0</v>
      </c>
      <c r="P3535" s="320">
        <f>ROUND(SUMIF(Anlagenbewegungsdaten_AV!$B:$B,$A3535,Anlagenbewegungsdaten_AV!$D:$D),2)</f>
        <v>0</v>
      </c>
      <c r="Q3535" s="321">
        <f t="shared" si="123"/>
        <v>0</v>
      </c>
      <c r="S3535" s="324"/>
      <c r="T3535" s="317"/>
      <c r="U3535" s="325"/>
      <c r="V3535" s="325"/>
    </row>
    <row r="3536" spans="1:22" ht="15" customHeight="1" x14ac:dyDescent="0.25">
      <c r="A3536" s="129" t="s">
        <v>5110</v>
      </c>
      <c r="B3536" s="126" t="s">
        <v>2087</v>
      </c>
      <c r="C3536" s="127" t="s">
        <v>4994</v>
      </c>
      <c r="D3536" s="127" t="s">
        <v>4682</v>
      </c>
      <c r="E3536" s="127"/>
      <c r="F3536" s="128">
        <v>5.88</v>
      </c>
      <c r="G3536" s="128">
        <v>6.08</v>
      </c>
      <c r="H3536" s="128">
        <v>4.7</v>
      </c>
      <c r="I3536" s="311"/>
      <c r="J3536" s="319">
        <f>ROUND(SUMIF(Anlagenbewegungsdaten!B:B,A3536,Anlagenbewegungsdaten!C:C),3)</f>
        <v>0</v>
      </c>
      <c r="K3536" s="320">
        <f>ROUND(SUMIF(Anlagenbewegungsdaten!$B:$B,$A3536,Anlagenbewegungsdaten!$D:$D),2)</f>
        <v>0</v>
      </c>
      <c r="L3536" s="321">
        <f t="shared" si="122"/>
        <v>0</v>
      </c>
      <c r="M3536" s="341" t="s">
        <v>4950</v>
      </c>
      <c r="N3536" s="341" t="s">
        <v>4963</v>
      </c>
      <c r="O3536" s="323">
        <f>ROUND(SUMIF(Anlagenbewegungsdaten_AV!B:B,A3536,Anlagenbewegungsdaten_AV!C:C),3)</f>
        <v>0</v>
      </c>
      <c r="P3536" s="320">
        <f>ROUND(SUMIF(Anlagenbewegungsdaten_AV!$B:$B,$A3536,Anlagenbewegungsdaten_AV!$D:$D),2)</f>
        <v>0</v>
      </c>
      <c r="Q3536" s="321">
        <f t="shared" si="123"/>
        <v>0</v>
      </c>
      <c r="S3536" s="324"/>
      <c r="T3536" s="317"/>
      <c r="U3536" s="325"/>
      <c r="V3536" s="325"/>
    </row>
    <row r="3537" spans="1:22" ht="15" customHeight="1" x14ac:dyDescent="0.25">
      <c r="A3537" s="129" t="s">
        <v>5349</v>
      </c>
      <c r="B3537" s="126" t="s">
        <v>2087</v>
      </c>
      <c r="C3537" s="127" t="s">
        <v>5252</v>
      </c>
      <c r="D3537" s="127" t="s">
        <v>4538</v>
      </c>
      <c r="E3537" s="127"/>
      <c r="F3537" s="128">
        <v>13.73</v>
      </c>
      <c r="G3537" s="128">
        <v>13.93</v>
      </c>
      <c r="H3537" s="128">
        <v>10.98</v>
      </c>
      <c r="I3537" s="311"/>
      <c r="J3537" s="319">
        <f>ROUND(SUMIF(Anlagenbewegungsdaten!B:B,A3537,Anlagenbewegungsdaten!C:C),3)</f>
        <v>0</v>
      </c>
      <c r="K3537" s="320">
        <f>ROUND(SUMIF(Anlagenbewegungsdaten!$B:$B,$A3537,Anlagenbewegungsdaten!$D:$D),2)</f>
        <v>0</v>
      </c>
      <c r="L3537" s="321">
        <f t="shared" si="122"/>
        <v>0</v>
      </c>
      <c r="M3537" s="341" t="s">
        <v>4950</v>
      </c>
      <c r="N3537" s="341" t="s">
        <v>4963</v>
      </c>
      <c r="O3537" s="323">
        <f>ROUND(SUMIF(Anlagenbewegungsdaten_AV!B:B,A3537,Anlagenbewegungsdaten_AV!C:C),3)</f>
        <v>0</v>
      </c>
      <c r="P3537" s="320">
        <f>ROUND(SUMIF(Anlagenbewegungsdaten_AV!$B:$B,$A3537,Anlagenbewegungsdaten_AV!$D:$D),2)</f>
        <v>0</v>
      </c>
      <c r="Q3537" s="321">
        <f t="shared" si="123"/>
        <v>0</v>
      </c>
      <c r="S3537" s="324"/>
      <c r="T3537" s="317"/>
      <c r="U3537" s="325"/>
      <c r="V3537" s="325"/>
    </row>
    <row r="3538" spans="1:22" ht="15" customHeight="1" x14ac:dyDescent="0.25">
      <c r="A3538" s="129" t="s">
        <v>5350</v>
      </c>
      <c r="B3538" s="126" t="s">
        <v>2087</v>
      </c>
      <c r="C3538" s="127" t="s">
        <v>5252</v>
      </c>
      <c r="D3538" s="127" t="s">
        <v>4540</v>
      </c>
      <c r="E3538" s="127"/>
      <c r="F3538" s="128">
        <v>19.73</v>
      </c>
      <c r="G3538" s="128">
        <v>19.93</v>
      </c>
      <c r="H3538" s="128">
        <v>15.78</v>
      </c>
      <c r="I3538" s="311"/>
      <c r="J3538" s="319">
        <f>ROUND(SUMIF(Anlagenbewegungsdaten!B:B,A3538,Anlagenbewegungsdaten!C:C),3)</f>
        <v>0</v>
      </c>
      <c r="K3538" s="320">
        <f>ROUND(SUMIF(Anlagenbewegungsdaten!$B:$B,$A3538,Anlagenbewegungsdaten!$D:$D),2)</f>
        <v>0</v>
      </c>
      <c r="L3538" s="321">
        <f t="shared" si="122"/>
        <v>0</v>
      </c>
      <c r="M3538" s="341" t="s">
        <v>4950</v>
      </c>
      <c r="N3538" s="341" t="s">
        <v>4963</v>
      </c>
      <c r="O3538" s="323">
        <f>ROUND(SUMIF(Anlagenbewegungsdaten_AV!B:B,A3538,Anlagenbewegungsdaten_AV!C:C),3)</f>
        <v>0</v>
      </c>
      <c r="P3538" s="320">
        <f>ROUND(SUMIF(Anlagenbewegungsdaten_AV!$B:$B,$A3538,Anlagenbewegungsdaten_AV!$D:$D),2)</f>
        <v>0</v>
      </c>
      <c r="Q3538" s="321">
        <f t="shared" si="123"/>
        <v>0</v>
      </c>
      <c r="S3538" s="324"/>
      <c r="T3538" s="317"/>
      <c r="U3538" s="325"/>
      <c r="V3538" s="325"/>
    </row>
    <row r="3539" spans="1:22" ht="15" customHeight="1" x14ac:dyDescent="0.25">
      <c r="A3539" s="129" t="s">
        <v>5351</v>
      </c>
      <c r="B3539" s="126" t="s">
        <v>2087</v>
      </c>
      <c r="C3539" s="127" t="s">
        <v>5252</v>
      </c>
      <c r="D3539" s="127" t="s">
        <v>4542</v>
      </c>
      <c r="E3539" s="127"/>
      <c r="F3539" s="128">
        <v>21.73</v>
      </c>
      <c r="G3539" s="128">
        <v>21.93</v>
      </c>
      <c r="H3539" s="128">
        <v>17.38</v>
      </c>
      <c r="I3539" s="311"/>
      <c r="J3539" s="319">
        <f>ROUND(SUMIF(Anlagenbewegungsdaten!B:B,A3539,Anlagenbewegungsdaten!C:C),3)</f>
        <v>0</v>
      </c>
      <c r="K3539" s="320">
        <f>ROUND(SUMIF(Anlagenbewegungsdaten!$B:$B,$A3539,Anlagenbewegungsdaten!$D:$D),2)</f>
        <v>0</v>
      </c>
      <c r="L3539" s="321">
        <f t="shared" si="122"/>
        <v>0</v>
      </c>
      <c r="M3539" s="341" t="s">
        <v>4950</v>
      </c>
      <c r="N3539" s="341" t="s">
        <v>4963</v>
      </c>
      <c r="O3539" s="323">
        <f>ROUND(SUMIF(Anlagenbewegungsdaten_AV!B:B,A3539,Anlagenbewegungsdaten_AV!C:C),3)</f>
        <v>0</v>
      </c>
      <c r="P3539" s="320">
        <f>ROUND(SUMIF(Anlagenbewegungsdaten_AV!$B:$B,$A3539,Anlagenbewegungsdaten_AV!$D:$D),2)</f>
        <v>0</v>
      </c>
      <c r="Q3539" s="321">
        <f t="shared" si="123"/>
        <v>0</v>
      </c>
      <c r="S3539" s="324"/>
      <c r="T3539" s="317"/>
      <c r="U3539" s="325"/>
      <c r="V3539" s="325"/>
    </row>
    <row r="3540" spans="1:22" ht="15" customHeight="1" x14ac:dyDescent="0.25">
      <c r="A3540" s="129" t="s">
        <v>5352</v>
      </c>
      <c r="B3540" s="126" t="s">
        <v>2087</v>
      </c>
      <c r="C3540" s="127" t="s">
        <v>5252</v>
      </c>
      <c r="D3540" s="127" t="s">
        <v>4544</v>
      </c>
      <c r="E3540" s="127"/>
      <c r="F3540" s="128">
        <v>21.73</v>
      </c>
      <c r="G3540" s="128">
        <v>21.93</v>
      </c>
      <c r="H3540" s="128">
        <v>17.38</v>
      </c>
      <c r="I3540" s="311"/>
      <c r="J3540" s="319">
        <f>ROUND(SUMIF(Anlagenbewegungsdaten!B:B,A3540,Anlagenbewegungsdaten!C:C),3)</f>
        <v>0</v>
      </c>
      <c r="K3540" s="320">
        <f>ROUND(SUMIF(Anlagenbewegungsdaten!$B:$B,$A3540,Anlagenbewegungsdaten!$D:$D),2)</f>
        <v>0</v>
      </c>
      <c r="L3540" s="321">
        <f t="shared" si="122"/>
        <v>0</v>
      </c>
      <c r="M3540" s="341" t="s">
        <v>4950</v>
      </c>
      <c r="N3540" s="341" t="s">
        <v>4963</v>
      </c>
      <c r="O3540" s="323">
        <f>ROUND(SUMIF(Anlagenbewegungsdaten_AV!B:B,A3540,Anlagenbewegungsdaten_AV!C:C),3)</f>
        <v>0</v>
      </c>
      <c r="P3540" s="320">
        <f>ROUND(SUMIF(Anlagenbewegungsdaten_AV!$B:$B,$A3540,Anlagenbewegungsdaten_AV!$D:$D),2)</f>
        <v>0</v>
      </c>
      <c r="Q3540" s="321">
        <f t="shared" si="123"/>
        <v>0</v>
      </c>
      <c r="S3540" s="324"/>
      <c r="T3540" s="317"/>
      <c r="U3540" s="325"/>
      <c r="V3540" s="325"/>
    </row>
    <row r="3541" spans="1:22" ht="15" customHeight="1" x14ac:dyDescent="0.25">
      <c r="A3541" s="129" t="s">
        <v>5353</v>
      </c>
      <c r="B3541" s="126" t="s">
        <v>2087</v>
      </c>
      <c r="C3541" s="127" t="s">
        <v>5252</v>
      </c>
      <c r="D3541" s="127" t="s">
        <v>4546</v>
      </c>
      <c r="E3541" s="127"/>
      <c r="F3541" s="128">
        <v>16.61</v>
      </c>
      <c r="G3541" s="128">
        <v>16.809999999999999</v>
      </c>
      <c r="H3541" s="128">
        <v>13.29</v>
      </c>
      <c r="I3541" s="311"/>
      <c r="J3541" s="319">
        <f>ROUND(SUMIF(Anlagenbewegungsdaten!B:B,A3541,Anlagenbewegungsdaten!C:C),3)</f>
        <v>0</v>
      </c>
      <c r="K3541" s="320">
        <f>ROUND(SUMIF(Anlagenbewegungsdaten!$B:$B,$A3541,Anlagenbewegungsdaten!$D:$D),2)</f>
        <v>0</v>
      </c>
      <c r="L3541" s="321">
        <f t="shared" si="122"/>
        <v>0</v>
      </c>
      <c r="M3541" s="341" t="s">
        <v>4950</v>
      </c>
      <c r="N3541" s="341" t="s">
        <v>4963</v>
      </c>
      <c r="O3541" s="323">
        <f>ROUND(SUMIF(Anlagenbewegungsdaten_AV!B:B,A3541,Anlagenbewegungsdaten_AV!C:C),3)</f>
        <v>0</v>
      </c>
      <c r="P3541" s="320">
        <f>ROUND(SUMIF(Anlagenbewegungsdaten_AV!$B:$B,$A3541,Anlagenbewegungsdaten_AV!$D:$D),2)</f>
        <v>0</v>
      </c>
      <c r="Q3541" s="321">
        <f t="shared" si="123"/>
        <v>0</v>
      </c>
      <c r="S3541" s="324"/>
      <c r="T3541" s="317"/>
      <c r="U3541" s="325"/>
      <c r="V3541" s="325"/>
    </row>
    <row r="3542" spans="1:22" ht="15" customHeight="1" x14ac:dyDescent="0.25">
      <c r="A3542" s="129" t="s">
        <v>5354</v>
      </c>
      <c r="B3542" s="126" t="s">
        <v>2087</v>
      </c>
      <c r="C3542" s="127" t="s">
        <v>5252</v>
      </c>
      <c r="D3542" s="127" t="s">
        <v>4548</v>
      </c>
      <c r="E3542" s="127"/>
      <c r="F3542" s="128">
        <v>22.61</v>
      </c>
      <c r="G3542" s="128">
        <v>22.81</v>
      </c>
      <c r="H3542" s="128">
        <v>18.09</v>
      </c>
      <c r="I3542" s="311"/>
      <c r="J3542" s="319">
        <f>ROUND(SUMIF(Anlagenbewegungsdaten!B:B,A3542,Anlagenbewegungsdaten!C:C),3)</f>
        <v>0</v>
      </c>
      <c r="K3542" s="320">
        <f>ROUND(SUMIF(Anlagenbewegungsdaten!$B:$B,$A3542,Anlagenbewegungsdaten!$D:$D),2)</f>
        <v>0</v>
      </c>
      <c r="L3542" s="321">
        <f t="shared" si="122"/>
        <v>0</v>
      </c>
      <c r="M3542" s="341" t="s">
        <v>4950</v>
      </c>
      <c r="N3542" s="341" t="s">
        <v>4963</v>
      </c>
      <c r="O3542" s="323">
        <f>ROUND(SUMIF(Anlagenbewegungsdaten_AV!B:B,A3542,Anlagenbewegungsdaten_AV!C:C),3)</f>
        <v>0</v>
      </c>
      <c r="P3542" s="320">
        <f>ROUND(SUMIF(Anlagenbewegungsdaten_AV!$B:$B,$A3542,Anlagenbewegungsdaten_AV!$D:$D),2)</f>
        <v>0</v>
      </c>
      <c r="Q3542" s="321">
        <f t="shared" si="123"/>
        <v>0</v>
      </c>
      <c r="S3542" s="324"/>
      <c r="T3542" s="317"/>
      <c r="U3542" s="325"/>
      <c r="V3542" s="325"/>
    </row>
    <row r="3543" spans="1:22" ht="15" customHeight="1" x14ac:dyDescent="0.25">
      <c r="A3543" s="129" t="s">
        <v>5355</v>
      </c>
      <c r="B3543" s="126" t="s">
        <v>2087</v>
      </c>
      <c r="C3543" s="127" t="s">
        <v>5252</v>
      </c>
      <c r="D3543" s="127" t="s">
        <v>4550</v>
      </c>
      <c r="E3543" s="127"/>
      <c r="F3543" s="128">
        <v>24.61</v>
      </c>
      <c r="G3543" s="128">
        <v>24.81</v>
      </c>
      <c r="H3543" s="128">
        <v>19.690000000000001</v>
      </c>
      <c r="I3543" s="311"/>
      <c r="J3543" s="319">
        <f>ROUND(SUMIF(Anlagenbewegungsdaten!B:B,A3543,Anlagenbewegungsdaten!C:C),3)</f>
        <v>0</v>
      </c>
      <c r="K3543" s="320">
        <f>ROUND(SUMIF(Anlagenbewegungsdaten!$B:$B,$A3543,Anlagenbewegungsdaten!$D:$D),2)</f>
        <v>0</v>
      </c>
      <c r="L3543" s="321">
        <f t="shared" si="122"/>
        <v>0</v>
      </c>
      <c r="M3543" s="341" t="s">
        <v>4950</v>
      </c>
      <c r="N3543" s="341" t="s">
        <v>4963</v>
      </c>
      <c r="O3543" s="323">
        <f>ROUND(SUMIF(Anlagenbewegungsdaten_AV!B:B,A3543,Anlagenbewegungsdaten_AV!C:C),3)</f>
        <v>0</v>
      </c>
      <c r="P3543" s="320">
        <f>ROUND(SUMIF(Anlagenbewegungsdaten_AV!$B:$B,$A3543,Anlagenbewegungsdaten_AV!$D:$D),2)</f>
        <v>0</v>
      </c>
      <c r="Q3543" s="321">
        <f t="shared" si="123"/>
        <v>0</v>
      </c>
      <c r="S3543" s="324"/>
      <c r="T3543" s="317"/>
      <c r="U3543" s="325"/>
      <c r="V3543" s="325"/>
    </row>
    <row r="3544" spans="1:22" ht="15" customHeight="1" x14ac:dyDescent="0.25">
      <c r="A3544" s="129" t="s">
        <v>5356</v>
      </c>
      <c r="B3544" s="126" t="s">
        <v>2087</v>
      </c>
      <c r="C3544" s="127" t="s">
        <v>5252</v>
      </c>
      <c r="D3544" s="127" t="s">
        <v>4552</v>
      </c>
      <c r="E3544" s="127"/>
      <c r="F3544" s="128">
        <v>24.61</v>
      </c>
      <c r="G3544" s="128">
        <v>24.81</v>
      </c>
      <c r="H3544" s="128">
        <v>19.690000000000001</v>
      </c>
      <c r="I3544" s="311"/>
      <c r="J3544" s="319">
        <f>ROUND(SUMIF(Anlagenbewegungsdaten!B:B,A3544,Anlagenbewegungsdaten!C:C),3)</f>
        <v>0</v>
      </c>
      <c r="K3544" s="320">
        <f>ROUND(SUMIF(Anlagenbewegungsdaten!$B:$B,$A3544,Anlagenbewegungsdaten!$D:$D),2)</f>
        <v>0</v>
      </c>
      <c r="L3544" s="321">
        <f t="shared" si="122"/>
        <v>0</v>
      </c>
      <c r="M3544" s="341" t="s">
        <v>4950</v>
      </c>
      <c r="N3544" s="341" t="s">
        <v>4963</v>
      </c>
      <c r="O3544" s="323">
        <f>ROUND(SUMIF(Anlagenbewegungsdaten_AV!B:B,A3544,Anlagenbewegungsdaten_AV!C:C),3)</f>
        <v>0</v>
      </c>
      <c r="P3544" s="320">
        <f>ROUND(SUMIF(Anlagenbewegungsdaten_AV!$B:$B,$A3544,Anlagenbewegungsdaten_AV!$D:$D),2)</f>
        <v>0</v>
      </c>
      <c r="Q3544" s="321">
        <f t="shared" si="123"/>
        <v>0</v>
      </c>
      <c r="S3544" s="324"/>
      <c r="T3544" s="317"/>
      <c r="U3544" s="325"/>
      <c r="V3544" s="325"/>
    </row>
    <row r="3545" spans="1:22" ht="15" customHeight="1" x14ac:dyDescent="0.25">
      <c r="A3545" s="129" t="s">
        <v>5357</v>
      </c>
      <c r="B3545" s="126" t="s">
        <v>2087</v>
      </c>
      <c r="C3545" s="127" t="s">
        <v>5252</v>
      </c>
      <c r="D3545" s="127" t="s">
        <v>4554</v>
      </c>
      <c r="E3545" s="127"/>
      <c r="F3545" s="128">
        <v>15.65</v>
      </c>
      <c r="G3545" s="128">
        <v>15.85</v>
      </c>
      <c r="H3545" s="128">
        <v>12.52</v>
      </c>
      <c r="I3545" s="311"/>
      <c r="J3545" s="319">
        <f>ROUND(SUMIF(Anlagenbewegungsdaten!B:B,A3545,Anlagenbewegungsdaten!C:C),3)</f>
        <v>0</v>
      </c>
      <c r="K3545" s="320">
        <f>ROUND(SUMIF(Anlagenbewegungsdaten!$B:$B,$A3545,Anlagenbewegungsdaten!$D:$D),2)</f>
        <v>0</v>
      </c>
      <c r="L3545" s="321">
        <f t="shared" si="122"/>
        <v>0</v>
      </c>
      <c r="M3545" s="341" t="s">
        <v>4950</v>
      </c>
      <c r="N3545" s="341" t="s">
        <v>4963</v>
      </c>
      <c r="O3545" s="323">
        <f>ROUND(SUMIF(Anlagenbewegungsdaten_AV!B:B,A3545,Anlagenbewegungsdaten_AV!C:C),3)</f>
        <v>0</v>
      </c>
      <c r="P3545" s="320">
        <f>ROUND(SUMIF(Anlagenbewegungsdaten_AV!$B:$B,$A3545,Anlagenbewegungsdaten_AV!$D:$D),2)</f>
        <v>0</v>
      </c>
      <c r="Q3545" s="321">
        <f t="shared" si="123"/>
        <v>0</v>
      </c>
      <c r="S3545" s="324"/>
      <c r="T3545" s="317"/>
      <c r="U3545" s="325"/>
      <c r="V3545" s="325"/>
    </row>
    <row r="3546" spans="1:22" ht="15" customHeight="1" x14ac:dyDescent="0.25">
      <c r="A3546" s="129" t="s">
        <v>5358</v>
      </c>
      <c r="B3546" s="126" t="s">
        <v>2087</v>
      </c>
      <c r="C3546" s="127" t="s">
        <v>5252</v>
      </c>
      <c r="D3546" s="127" t="s">
        <v>4556</v>
      </c>
      <c r="E3546" s="127"/>
      <c r="F3546" s="128">
        <v>21.65</v>
      </c>
      <c r="G3546" s="128">
        <v>21.849999999999998</v>
      </c>
      <c r="H3546" s="128">
        <v>17.32</v>
      </c>
      <c r="I3546" s="311"/>
      <c r="J3546" s="319">
        <f>ROUND(SUMIF(Anlagenbewegungsdaten!B:B,A3546,Anlagenbewegungsdaten!C:C),3)</f>
        <v>0</v>
      </c>
      <c r="K3546" s="320">
        <f>ROUND(SUMIF(Anlagenbewegungsdaten!$B:$B,$A3546,Anlagenbewegungsdaten!$D:$D),2)</f>
        <v>0</v>
      </c>
      <c r="L3546" s="321">
        <f t="shared" si="122"/>
        <v>0</v>
      </c>
      <c r="M3546" s="341" t="s">
        <v>4950</v>
      </c>
      <c r="N3546" s="341" t="s">
        <v>4963</v>
      </c>
      <c r="O3546" s="323">
        <f>ROUND(SUMIF(Anlagenbewegungsdaten_AV!B:B,A3546,Anlagenbewegungsdaten_AV!C:C),3)</f>
        <v>0</v>
      </c>
      <c r="P3546" s="320">
        <f>ROUND(SUMIF(Anlagenbewegungsdaten_AV!$B:$B,$A3546,Anlagenbewegungsdaten_AV!$D:$D),2)</f>
        <v>0</v>
      </c>
      <c r="Q3546" s="321">
        <f t="shared" si="123"/>
        <v>0</v>
      </c>
      <c r="S3546" s="324"/>
      <c r="T3546" s="317"/>
      <c r="U3546" s="325"/>
      <c r="V3546" s="325"/>
    </row>
    <row r="3547" spans="1:22" ht="15" customHeight="1" x14ac:dyDescent="0.25">
      <c r="A3547" s="129" t="s">
        <v>5359</v>
      </c>
      <c r="B3547" s="126" t="s">
        <v>2087</v>
      </c>
      <c r="C3547" s="127" t="s">
        <v>5252</v>
      </c>
      <c r="D3547" s="127" t="s">
        <v>4558</v>
      </c>
      <c r="E3547" s="127"/>
      <c r="F3547" s="128">
        <v>23.65</v>
      </c>
      <c r="G3547" s="128">
        <v>23.849999999999998</v>
      </c>
      <c r="H3547" s="128">
        <v>18.920000000000002</v>
      </c>
      <c r="I3547" s="311"/>
      <c r="J3547" s="319">
        <f>ROUND(SUMIF(Anlagenbewegungsdaten!B:B,A3547,Anlagenbewegungsdaten!C:C),3)</f>
        <v>0</v>
      </c>
      <c r="K3547" s="320">
        <f>ROUND(SUMIF(Anlagenbewegungsdaten!$B:$B,$A3547,Anlagenbewegungsdaten!$D:$D),2)</f>
        <v>0</v>
      </c>
      <c r="L3547" s="321">
        <f t="shared" si="122"/>
        <v>0</v>
      </c>
      <c r="M3547" s="341" t="s">
        <v>4950</v>
      </c>
      <c r="N3547" s="341" t="s">
        <v>4963</v>
      </c>
      <c r="O3547" s="323">
        <f>ROUND(SUMIF(Anlagenbewegungsdaten_AV!B:B,A3547,Anlagenbewegungsdaten_AV!C:C),3)</f>
        <v>0</v>
      </c>
      <c r="P3547" s="320">
        <f>ROUND(SUMIF(Anlagenbewegungsdaten_AV!$B:$B,$A3547,Anlagenbewegungsdaten_AV!$D:$D),2)</f>
        <v>0</v>
      </c>
      <c r="Q3547" s="321">
        <f t="shared" si="123"/>
        <v>0</v>
      </c>
      <c r="S3547" s="324"/>
      <c r="T3547" s="317"/>
      <c r="U3547" s="325"/>
      <c r="V3547" s="325"/>
    </row>
    <row r="3548" spans="1:22" ht="15" customHeight="1" x14ac:dyDescent="0.25">
      <c r="A3548" s="129" t="s">
        <v>5360</v>
      </c>
      <c r="B3548" s="126" t="s">
        <v>2087</v>
      </c>
      <c r="C3548" s="127" t="s">
        <v>5252</v>
      </c>
      <c r="D3548" s="127" t="s">
        <v>4560</v>
      </c>
      <c r="E3548" s="127"/>
      <c r="F3548" s="128">
        <v>23.65</v>
      </c>
      <c r="G3548" s="128">
        <v>23.849999999999998</v>
      </c>
      <c r="H3548" s="128">
        <v>18.920000000000002</v>
      </c>
      <c r="I3548" s="311"/>
      <c r="J3548" s="319">
        <f>ROUND(SUMIF(Anlagenbewegungsdaten!B:B,A3548,Anlagenbewegungsdaten!C:C),3)</f>
        <v>0</v>
      </c>
      <c r="K3548" s="320">
        <f>ROUND(SUMIF(Anlagenbewegungsdaten!$B:$B,$A3548,Anlagenbewegungsdaten!$D:$D),2)</f>
        <v>0</v>
      </c>
      <c r="L3548" s="321">
        <f t="shared" si="122"/>
        <v>0</v>
      </c>
      <c r="M3548" s="341" t="s">
        <v>4950</v>
      </c>
      <c r="N3548" s="341" t="s">
        <v>4963</v>
      </c>
      <c r="O3548" s="323">
        <f>ROUND(SUMIF(Anlagenbewegungsdaten_AV!B:B,A3548,Anlagenbewegungsdaten_AV!C:C),3)</f>
        <v>0</v>
      </c>
      <c r="P3548" s="320">
        <f>ROUND(SUMIF(Anlagenbewegungsdaten_AV!$B:$B,$A3548,Anlagenbewegungsdaten_AV!$D:$D),2)</f>
        <v>0</v>
      </c>
      <c r="Q3548" s="321">
        <f t="shared" si="123"/>
        <v>0</v>
      </c>
      <c r="S3548" s="324"/>
      <c r="T3548" s="317"/>
      <c r="U3548" s="325"/>
      <c r="V3548" s="325"/>
    </row>
    <row r="3549" spans="1:22" ht="15" customHeight="1" x14ac:dyDescent="0.25">
      <c r="A3549" s="129" t="s">
        <v>5361</v>
      </c>
      <c r="B3549" s="126" t="s">
        <v>2087</v>
      </c>
      <c r="C3549" s="127" t="s">
        <v>5252</v>
      </c>
      <c r="D3549" s="127" t="s">
        <v>4562</v>
      </c>
      <c r="E3549" s="127"/>
      <c r="F3549" s="128">
        <v>14.690000000000001</v>
      </c>
      <c r="G3549" s="128">
        <v>14.89</v>
      </c>
      <c r="H3549" s="128">
        <v>11.75</v>
      </c>
      <c r="I3549" s="311"/>
      <c r="J3549" s="319">
        <f>ROUND(SUMIF(Anlagenbewegungsdaten!B:B,A3549,Anlagenbewegungsdaten!C:C),3)</f>
        <v>0</v>
      </c>
      <c r="K3549" s="320">
        <f>ROUND(SUMIF(Anlagenbewegungsdaten!$B:$B,$A3549,Anlagenbewegungsdaten!$D:$D),2)</f>
        <v>0</v>
      </c>
      <c r="L3549" s="321">
        <f t="shared" si="122"/>
        <v>0</v>
      </c>
      <c r="M3549" s="341" t="s">
        <v>4950</v>
      </c>
      <c r="N3549" s="341" t="s">
        <v>4963</v>
      </c>
      <c r="O3549" s="323">
        <f>ROUND(SUMIF(Anlagenbewegungsdaten_AV!B:B,A3549,Anlagenbewegungsdaten_AV!C:C),3)</f>
        <v>0</v>
      </c>
      <c r="P3549" s="320">
        <f>ROUND(SUMIF(Anlagenbewegungsdaten_AV!$B:$B,$A3549,Anlagenbewegungsdaten_AV!$D:$D),2)</f>
        <v>0</v>
      </c>
      <c r="Q3549" s="321">
        <f t="shared" si="123"/>
        <v>0</v>
      </c>
      <c r="S3549" s="324"/>
      <c r="T3549" s="317"/>
      <c r="U3549" s="325"/>
      <c r="V3549" s="325"/>
    </row>
    <row r="3550" spans="1:22" ht="15" customHeight="1" x14ac:dyDescent="0.25">
      <c r="A3550" s="129" t="s">
        <v>5362</v>
      </c>
      <c r="B3550" s="126" t="s">
        <v>2087</v>
      </c>
      <c r="C3550" s="127" t="s">
        <v>5252</v>
      </c>
      <c r="D3550" s="127" t="s">
        <v>4564</v>
      </c>
      <c r="E3550" s="127"/>
      <c r="F3550" s="128">
        <v>20.69</v>
      </c>
      <c r="G3550" s="128">
        <v>20.89</v>
      </c>
      <c r="H3550" s="128">
        <v>16.55</v>
      </c>
      <c r="I3550" s="311"/>
      <c r="J3550" s="319">
        <f>ROUND(SUMIF(Anlagenbewegungsdaten!B:B,A3550,Anlagenbewegungsdaten!C:C),3)</f>
        <v>0</v>
      </c>
      <c r="K3550" s="320">
        <f>ROUND(SUMIF(Anlagenbewegungsdaten!$B:$B,$A3550,Anlagenbewegungsdaten!$D:$D),2)</f>
        <v>0</v>
      </c>
      <c r="L3550" s="321">
        <f t="shared" si="122"/>
        <v>0</v>
      </c>
      <c r="M3550" s="341" t="s">
        <v>4950</v>
      </c>
      <c r="N3550" s="341" t="s">
        <v>4963</v>
      </c>
      <c r="O3550" s="323">
        <f>ROUND(SUMIF(Anlagenbewegungsdaten_AV!B:B,A3550,Anlagenbewegungsdaten_AV!C:C),3)</f>
        <v>0</v>
      </c>
      <c r="P3550" s="320">
        <f>ROUND(SUMIF(Anlagenbewegungsdaten_AV!$B:$B,$A3550,Anlagenbewegungsdaten_AV!$D:$D),2)</f>
        <v>0</v>
      </c>
      <c r="Q3550" s="321">
        <f t="shared" si="123"/>
        <v>0</v>
      </c>
      <c r="S3550" s="324"/>
      <c r="T3550" s="317"/>
      <c r="U3550" s="325"/>
      <c r="V3550" s="325"/>
    </row>
    <row r="3551" spans="1:22" ht="15" customHeight="1" x14ac:dyDescent="0.25">
      <c r="A3551" s="129" t="s">
        <v>5363</v>
      </c>
      <c r="B3551" s="126" t="s">
        <v>2087</v>
      </c>
      <c r="C3551" s="127" t="s">
        <v>5252</v>
      </c>
      <c r="D3551" s="127" t="s">
        <v>4566</v>
      </c>
      <c r="E3551" s="127"/>
      <c r="F3551" s="128">
        <v>22.69</v>
      </c>
      <c r="G3551" s="128">
        <v>22.89</v>
      </c>
      <c r="H3551" s="128">
        <v>18.149999999999999</v>
      </c>
      <c r="I3551" s="311"/>
      <c r="J3551" s="319">
        <f>ROUND(SUMIF(Anlagenbewegungsdaten!B:B,A3551,Anlagenbewegungsdaten!C:C),3)</f>
        <v>0</v>
      </c>
      <c r="K3551" s="320">
        <f>ROUND(SUMIF(Anlagenbewegungsdaten!$B:$B,$A3551,Anlagenbewegungsdaten!$D:$D),2)</f>
        <v>0</v>
      </c>
      <c r="L3551" s="321">
        <f t="shared" si="122"/>
        <v>0</v>
      </c>
      <c r="M3551" s="341" t="s">
        <v>4950</v>
      </c>
      <c r="N3551" s="341" t="s">
        <v>4963</v>
      </c>
      <c r="O3551" s="323">
        <f>ROUND(SUMIF(Anlagenbewegungsdaten_AV!B:B,A3551,Anlagenbewegungsdaten_AV!C:C),3)</f>
        <v>0</v>
      </c>
      <c r="P3551" s="320">
        <f>ROUND(SUMIF(Anlagenbewegungsdaten_AV!$B:$B,$A3551,Anlagenbewegungsdaten_AV!$D:$D),2)</f>
        <v>0</v>
      </c>
      <c r="Q3551" s="321">
        <f t="shared" si="123"/>
        <v>0</v>
      </c>
      <c r="S3551" s="324"/>
      <c r="T3551" s="317"/>
      <c r="U3551" s="325"/>
      <c r="V3551" s="325"/>
    </row>
    <row r="3552" spans="1:22" ht="15" customHeight="1" x14ac:dyDescent="0.25">
      <c r="A3552" s="129" t="s">
        <v>5364</v>
      </c>
      <c r="B3552" s="126" t="s">
        <v>2087</v>
      </c>
      <c r="C3552" s="127" t="s">
        <v>5252</v>
      </c>
      <c r="D3552" s="127" t="s">
        <v>4568</v>
      </c>
      <c r="E3552" s="127"/>
      <c r="F3552" s="128">
        <v>22.69</v>
      </c>
      <c r="G3552" s="128">
        <v>22.89</v>
      </c>
      <c r="H3552" s="128">
        <v>18.149999999999999</v>
      </c>
      <c r="I3552" s="311"/>
      <c r="J3552" s="319">
        <f>ROUND(SUMIF(Anlagenbewegungsdaten!B:B,A3552,Anlagenbewegungsdaten!C:C),3)</f>
        <v>0</v>
      </c>
      <c r="K3552" s="320">
        <f>ROUND(SUMIF(Anlagenbewegungsdaten!$B:$B,$A3552,Anlagenbewegungsdaten!$D:$D),2)</f>
        <v>0</v>
      </c>
      <c r="L3552" s="321">
        <f t="shared" si="122"/>
        <v>0</v>
      </c>
      <c r="M3552" s="341" t="s">
        <v>4950</v>
      </c>
      <c r="N3552" s="341" t="s">
        <v>4963</v>
      </c>
      <c r="O3552" s="323">
        <f>ROUND(SUMIF(Anlagenbewegungsdaten_AV!B:B,A3552,Anlagenbewegungsdaten_AV!C:C),3)</f>
        <v>0</v>
      </c>
      <c r="P3552" s="320">
        <f>ROUND(SUMIF(Anlagenbewegungsdaten_AV!$B:$B,$A3552,Anlagenbewegungsdaten_AV!$D:$D),2)</f>
        <v>0</v>
      </c>
      <c r="Q3552" s="321">
        <f t="shared" si="123"/>
        <v>0</v>
      </c>
      <c r="S3552" s="324"/>
      <c r="T3552" s="317"/>
      <c r="U3552" s="325"/>
      <c r="V3552" s="325"/>
    </row>
    <row r="3553" spans="1:22" ht="15" customHeight="1" x14ac:dyDescent="0.25">
      <c r="A3553" s="129" t="s">
        <v>5365</v>
      </c>
      <c r="B3553" s="126" t="s">
        <v>2087</v>
      </c>
      <c r="C3553" s="127" t="s">
        <v>5252</v>
      </c>
      <c r="D3553" s="127" t="s">
        <v>4570</v>
      </c>
      <c r="E3553" s="127"/>
      <c r="F3553" s="128">
        <v>11.81</v>
      </c>
      <c r="G3553" s="128">
        <v>12.01</v>
      </c>
      <c r="H3553" s="128">
        <v>9.4499999999999993</v>
      </c>
      <c r="I3553" s="311"/>
      <c r="J3553" s="319">
        <f>ROUND(SUMIF(Anlagenbewegungsdaten!B:B,A3553,Anlagenbewegungsdaten!C:C),3)</f>
        <v>0</v>
      </c>
      <c r="K3553" s="320">
        <f>ROUND(SUMIF(Anlagenbewegungsdaten!$B:$B,$A3553,Anlagenbewegungsdaten!$D:$D),2)</f>
        <v>0</v>
      </c>
      <c r="L3553" s="321">
        <f t="shared" si="122"/>
        <v>0</v>
      </c>
      <c r="M3553" s="341" t="s">
        <v>4950</v>
      </c>
      <c r="N3553" s="341" t="s">
        <v>4963</v>
      </c>
      <c r="O3553" s="323">
        <f>ROUND(SUMIF(Anlagenbewegungsdaten_AV!B:B,A3553,Anlagenbewegungsdaten_AV!C:C),3)</f>
        <v>0</v>
      </c>
      <c r="P3553" s="320">
        <f>ROUND(SUMIF(Anlagenbewegungsdaten_AV!$B:$B,$A3553,Anlagenbewegungsdaten_AV!$D:$D),2)</f>
        <v>0</v>
      </c>
      <c r="Q3553" s="321">
        <f t="shared" si="123"/>
        <v>0</v>
      </c>
      <c r="S3553" s="324"/>
      <c r="T3553" s="317"/>
      <c r="U3553" s="325"/>
      <c r="V3553" s="325"/>
    </row>
    <row r="3554" spans="1:22" ht="15" customHeight="1" x14ac:dyDescent="0.25">
      <c r="A3554" s="129" t="s">
        <v>5366</v>
      </c>
      <c r="B3554" s="126" t="s">
        <v>2087</v>
      </c>
      <c r="C3554" s="127" t="s">
        <v>5252</v>
      </c>
      <c r="D3554" s="127" t="s">
        <v>4572</v>
      </c>
      <c r="E3554" s="127"/>
      <c r="F3554" s="128">
        <v>17.810000000000002</v>
      </c>
      <c r="G3554" s="128">
        <v>18.010000000000002</v>
      </c>
      <c r="H3554" s="128">
        <v>14.25</v>
      </c>
      <c r="I3554" s="311"/>
      <c r="J3554" s="319">
        <f>ROUND(SUMIF(Anlagenbewegungsdaten!B:B,A3554,Anlagenbewegungsdaten!C:C),3)</f>
        <v>0</v>
      </c>
      <c r="K3554" s="320">
        <f>ROUND(SUMIF(Anlagenbewegungsdaten!$B:$B,$A3554,Anlagenbewegungsdaten!$D:$D),2)</f>
        <v>0</v>
      </c>
      <c r="L3554" s="321">
        <f t="shared" si="122"/>
        <v>0</v>
      </c>
      <c r="M3554" s="341" t="s">
        <v>4950</v>
      </c>
      <c r="N3554" s="341" t="s">
        <v>4963</v>
      </c>
      <c r="O3554" s="323">
        <f>ROUND(SUMIF(Anlagenbewegungsdaten_AV!B:B,A3554,Anlagenbewegungsdaten_AV!C:C),3)</f>
        <v>0</v>
      </c>
      <c r="P3554" s="320">
        <f>ROUND(SUMIF(Anlagenbewegungsdaten_AV!$B:$B,$A3554,Anlagenbewegungsdaten_AV!$D:$D),2)</f>
        <v>0</v>
      </c>
      <c r="Q3554" s="321">
        <f t="shared" si="123"/>
        <v>0</v>
      </c>
      <c r="S3554" s="324"/>
      <c r="T3554" s="317"/>
      <c r="U3554" s="325"/>
      <c r="V3554" s="325"/>
    </row>
    <row r="3555" spans="1:22" ht="15" customHeight="1" x14ac:dyDescent="0.25">
      <c r="A3555" s="129" t="s">
        <v>5367</v>
      </c>
      <c r="B3555" s="126" t="s">
        <v>2087</v>
      </c>
      <c r="C3555" s="127" t="s">
        <v>5252</v>
      </c>
      <c r="D3555" s="127" t="s">
        <v>4574</v>
      </c>
      <c r="E3555" s="127"/>
      <c r="F3555" s="128">
        <v>19.810000000000002</v>
      </c>
      <c r="G3555" s="128">
        <v>20.010000000000002</v>
      </c>
      <c r="H3555" s="128">
        <v>15.85</v>
      </c>
      <c r="I3555" s="311"/>
      <c r="J3555" s="319">
        <f>ROUND(SUMIF(Anlagenbewegungsdaten!B:B,A3555,Anlagenbewegungsdaten!C:C),3)</f>
        <v>0</v>
      </c>
      <c r="K3555" s="320">
        <f>ROUND(SUMIF(Anlagenbewegungsdaten!$B:$B,$A3555,Anlagenbewegungsdaten!$D:$D),2)</f>
        <v>0</v>
      </c>
      <c r="L3555" s="321">
        <f t="shared" si="122"/>
        <v>0</v>
      </c>
      <c r="M3555" s="341" t="s">
        <v>4950</v>
      </c>
      <c r="N3555" s="341" t="s">
        <v>4963</v>
      </c>
      <c r="O3555" s="323">
        <f>ROUND(SUMIF(Anlagenbewegungsdaten_AV!B:B,A3555,Anlagenbewegungsdaten_AV!C:C),3)</f>
        <v>0</v>
      </c>
      <c r="P3555" s="320">
        <f>ROUND(SUMIF(Anlagenbewegungsdaten_AV!$B:$B,$A3555,Anlagenbewegungsdaten_AV!$D:$D),2)</f>
        <v>0</v>
      </c>
      <c r="Q3555" s="321">
        <f t="shared" si="123"/>
        <v>0</v>
      </c>
      <c r="S3555" s="324"/>
      <c r="T3555" s="317"/>
      <c r="U3555" s="325"/>
      <c r="V3555" s="325"/>
    </row>
    <row r="3556" spans="1:22" ht="15" customHeight="1" x14ac:dyDescent="0.25">
      <c r="A3556" s="129" t="s">
        <v>5368</v>
      </c>
      <c r="B3556" s="126" t="s">
        <v>2087</v>
      </c>
      <c r="C3556" s="127" t="s">
        <v>5252</v>
      </c>
      <c r="D3556" s="127" t="s">
        <v>4576</v>
      </c>
      <c r="E3556" s="127"/>
      <c r="F3556" s="128">
        <v>19.810000000000002</v>
      </c>
      <c r="G3556" s="128">
        <v>20.010000000000002</v>
      </c>
      <c r="H3556" s="128">
        <v>15.85</v>
      </c>
      <c r="I3556" s="311"/>
      <c r="J3556" s="319">
        <f>ROUND(SUMIF(Anlagenbewegungsdaten!B:B,A3556,Anlagenbewegungsdaten!C:C),3)</f>
        <v>0</v>
      </c>
      <c r="K3556" s="320">
        <f>ROUND(SUMIF(Anlagenbewegungsdaten!$B:$B,$A3556,Anlagenbewegungsdaten!$D:$D),2)</f>
        <v>0</v>
      </c>
      <c r="L3556" s="321">
        <f t="shared" si="122"/>
        <v>0</v>
      </c>
      <c r="M3556" s="341" t="s">
        <v>4950</v>
      </c>
      <c r="N3556" s="341" t="s">
        <v>4963</v>
      </c>
      <c r="O3556" s="323">
        <f>ROUND(SUMIF(Anlagenbewegungsdaten_AV!B:B,A3556,Anlagenbewegungsdaten_AV!C:C),3)</f>
        <v>0</v>
      </c>
      <c r="P3556" s="320">
        <f>ROUND(SUMIF(Anlagenbewegungsdaten_AV!$B:$B,$A3556,Anlagenbewegungsdaten_AV!$D:$D),2)</f>
        <v>0</v>
      </c>
      <c r="Q3556" s="321">
        <f t="shared" si="123"/>
        <v>0</v>
      </c>
      <c r="S3556" s="324"/>
      <c r="T3556" s="317"/>
      <c r="U3556" s="325"/>
      <c r="V3556" s="325"/>
    </row>
    <row r="3557" spans="1:22" ht="15" customHeight="1" x14ac:dyDescent="0.25">
      <c r="A3557" s="129" t="s">
        <v>5369</v>
      </c>
      <c r="B3557" s="126" t="s">
        <v>2087</v>
      </c>
      <c r="C3557" s="127" t="s">
        <v>5252</v>
      </c>
      <c r="D3557" s="127" t="s">
        <v>4578</v>
      </c>
      <c r="E3557" s="127"/>
      <c r="F3557" s="128">
        <v>14.690000000000001</v>
      </c>
      <c r="G3557" s="128">
        <v>14.89</v>
      </c>
      <c r="H3557" s="128">
        <v>11.75</v>
      </c>
      <c r="I3557" s="311"/>
      <c r="J3557" s="319">
        <f>ROUND(SUMIF(Anlagenbewegungsdaten!B:B,A3557,Anlagenbewegungsdaten!C:C),3)</f>
        <v>0</v>
      </c>
      <c r="K3557" s="320">
        <f>ROUND(SUMIF(Anlagenbewegungsdaten!$B:$B,$A3557,Anlagenbewegungsdaten!$D:$D),2)</f>
        <v>0</v>
      </c>
      <c r="L3557" s="321">
        <f t="shared" si="122"/>
        <v>0</v>
      </c>
      <c r="M3557" s="341" t="s">
        <v>4950</v>
      </c>
      <c r="N3557" s="341" t="s">
        <v>4963</v>
      </c>
      <c r="O3557" s="323">
        <f>ROUND(SUMIF(Anlagenbewegungsdaten_AV!B:B,A3557,Anlagenbewegungsdaten_AV!C:C),3)</f>
        <v>0</v>
      </c>
      <c r="P3557" s="320">
        <f>ROUND(SUMIF(Anlagenbewegungsdaten_AV!$B:$B,$A3557,Anlagenbewegungsdaten_AV!$D:$D),2)</f>
        <v>0</v>
      </c>
      <c r="Q3557" s="321">
        <f t="shared" si="123"/>
        <v>0</v>
      </c>
      <c r="S3557" s="324"/>
      <c r="T3557" s="317"/>
      <c r="U3557" s="325"/>
      <c r="V3557" s="325"/>
    </row>
    <row r="3558" spans="1:22" ht="15" customHeight="1" x14ac:dyDescent="0.25">
      <c r="A3558" s="129" t="s">
        <v>5370</v>
      </c>
      <c r="B3558" s="126" t="s">
        <v>2087</v>
      </c>
      <c r="C3558" s="127" t="s">
        <v>5252</v>
      </c>
      <c r="D3558" s="127" t="s">
        <v>4580</v>
      </c>
      <c r="E3558" s="127"/>
      <c r="F3558" s="128">
        <v>20.689999999999998</v>
      </c>
      <c r="G3558" s="128">
        <v>20.889999999999997</v>
      </c>
      <c r="H3558" s="128">
        <v>16.55</v>
      </c>
      <c r="I3558" s="311"/>
      <c r="J3558" s="319">
        <f>ROUND(SUMIF(Anlagenbewegungsdaten!B:B,A3558,Anlagenbewegungsdaten!C:C),3)</f>
        <v>0</v>
      </c>
      <c r="K3558" s="320">
        <f>ROUND(SUMIF(Anlagenbewegungsdaten!$B:$B,$A3558,Anlagenbewegungsdaten!$D:$D),2)</f>
        <v>0</v>
      </c>
      <c r="L3558" s="321">
        <f t="shared" si="122"/>
        <v>0</v>
      </c>
      <c r="M3558" s="341" t="s">
        <v>4950</v>
      </c>
      <c r="N3558" s="341" t="s">
        <v>4963</v>
      </c>
      <c r="O3558" s="323">
        <f>ROUND(SUMIF(Anlagenbewegungsdaten_AV!B:B,A3558,Anlagenbewegungsdaten_AV!C:C),3)</f>
        <v>0</v>
      </c>
      <c r="P3558" s="320">
        <f>ROUND(SUMIF(Anlagenbewegungsdaten_AV!$B:$B,$A3558,Anlagenbewegungsdaten_AV!$D:$D),2)</f>
        <v>0</v>
      </c>
      <c r="Q3558" s="321">
        <f t="shared" si="123"/>
        <v>0</v>
      </c>
      <c r="S3558" s="324"/>
      <c r="T3558" s="317"/>
      <c r="U3558" s="325"/>
      <c r="V3558" s="325"/>
    </row>
    <row r="3559" spans="1:22" ht="15" customHeight="1" x14ac:dyDescent="0.25">
      <c r="A3559" s="129" t="s">
        <v>5371</v>
      </c>
      <c r="B3559" s="126" t="s">
        <v>2087</v>
      </c>
      <c r="C3559" s="127" t="s">
        <v>5252</v>
      </c>
      <c r="D3559" s="127" t="s">
        <v>4582</v>
      </c>
      <c r="E3559" s="127"/>
      <c r="F3559" s="128">
        <v>22.689999999999998</v>
      </c>
      <c r="G3559" s="128">
        <v>22.889999999999997</v>
      </c>
      <c r="H3559" s="128">
        <v>18.149999999999999</v>
      </c>
      <c r="I3559" s="311"/>
      <c r="J3559" s="319">
        <f>ROUND(SUMIF(Anlagenbewegungsdaten!B:B,A3559,Anlagenbewegungsdaten!C:C),3)</f>
        <v>0</v>
      </c>
      <c r="K3559" s="320">
        <f>ROUND(SUMIF(Anlagenbewegungsdaten!$B:$B,$A3559,Anlagenbewegungsdaten!$D:$D),2)</f>
        <v>0</v>
      </c>
      <c r="L3559" s="321">
        <f t="shared" si="122"/>
        <v>0</v>
      </c>
      <c r="M3559" s="341" t="s">
        <v>4950</v>
      </c>
      <c r="N3559" s="341" t="s">
        <v>4963</v>
      </c>
      <c r="O3559" s="323">
        <f>ROUND(SUMIF(Anlagenbewegungsdaten_AV!B:B,A3559,Anlagenbewegungsdaten_AV!C:C),3)</f>
        <v>0</v>
      </c>
      <c r="P3559" s="320">
        <f>ROUND(SUMIF(Anlagenbewegungsdaten_AV!$B:$B,$A3559,Anlagenbewegungsdaten_AV!$D:$D),2)</f>
        <v>0</v>
      </c>
      <c r="Q3559" s="321">
        <f t="shared" si="123"/>
        <v>0</v>
      </c>
      <c r="S3559" s="324"/>
      <c r="T3559" s="317"/>
      <c r="U3559" s="325"/>
      <c r="V3559" s="325"/>
    </row>
    <row r="3560" spans="1:22" ht="15" customHeight="1" x14ac:dyDescent="0.25">
      <c r="A3560" s="129" t="s">
        <v>5372</v>
      </c>
      <c r="B3560" s="126" t="s">
        <v>2087</v>
      </c>
      <c r="C3560" s="127" t="s">
        <v>5252</v>
      </c>
      <c r="D3560" s="127" t="s">
        <v>4584</v>
      </c>
      <c r="E3560" s="127"/>
      <c r="F3560" s="128">
        <v>22.689999999999998</v>
      </c>
      <c r="G3560" s="128">
        <v>22.889999999999997</v>
      </c>
      <c r="H3560" s="128">
        <v>18.149999999999999</v>
      </c>
      <c r="I3560" s="311"/>
      <c r="J3560" s="319">
        <f>ROUND(SUMIF(Anlagenbewegungsdaten!B:B,A3560,Anlagenbewegungsdaten!C:C),3)</f>
        <v>0</v>
      </c>
      <c r="K3560" s="320">
        <f>ROUND(SUMIF(Anlagenbewegungsdaten!$B:$B,$A3560,Anlagenbewegungsdaten!$D:$D),2)</f>
        <v>0</v>
      </c>
      <c r="L3560" s="321">
        <f t="shared" si="122"/>
        <v>0</v>
      </c>
      <c r="M3560" s="341" t="s">
        <v>4950</v>
      </c>
      <c r="N3560" s="341" t="s">
        <v>4963</v>
      </c>
      <c r="O3560" s="323">
        <f>ROUND(SUMIF(Anlagenbewegungsdaten_AV!B:B,A3560,Anlagenbewegungsdaten_AV!C:C),3)</f>
        <v>0</v>
      </c>
      <c r="P3560" s="320">
        <f>ROUND(SUMIF(Anlagenbewegungsdaten_AV!$B:$B,$A3560,Anlagenbewegungsdaten_AV!$D:$D),2)</f>
        <v>0</v>
      </c>
      <c r="Q3560" s="321">
        <f t="shared" si="123"/>
        <v>0</v>
      </c>
      <c r="S3560" s="324"/>
      <c r="T3560" s="317"/>
      <c r="U3560" s="325"/>
      <c r="V3560" s="325"/>
    </row>
    <row r="3561" spans="1:22" ht="15" customHeight="1" x14ac:dyDescent="0.25">
      <c r="A3561" s="129" t="s">
        <v>5373</v>
      </c>
      <c r="B3561" s="126" t="s">
        <v>2087</v>
      </c>
      <c r="C3561" s="127" t="s">
        <v>5252</v>
      </c>
      <c r="D3561" s="127" t="s">
        <v>4586</v>
      </c>
      <c r="E3561" s="127"/>
      <c r="F3561" s="128">
        <v>13.73</v>
      </c>
      <c r="G3561" s="128">
        <v>13.93</v>
      </c>
      <c r="H3561" s="128">
        <v>10.98</v>
      </c>
      <c r="I3561" s="311"/>
      <c r="J3561" s="319">
        <f>ROUND(SUMIF(Anlagenbewegungsdaten!B:B,A3561,Anlagenbewegungsdaten!C:C),3)</f>
        <v>0</v>
      </c>
      <c r="K3561" s="320">
        <f>ROUND(SUMIF(Anlagenbewegungsdaten!$B:$B,$A3561,Anlagenbewegungsdaten!$D:$D),2)</f>
        <v>0</v>
      </c>
      <c r="L3561" s="321">
        <f t="shared" si="122"/>
        <v>0</v>
      </c>
      <c r="M3561" s="341" t="s">
        <v>4950</v>
      </c>
      <c r="N3561" s="341" t="s">
        <v>4963</v>
      </c>
      <c r="O3561" s="323">
        <f>ROUND(SUMIF(Anlagenbewegungsdaten_AV!B:B,A3561,Anlagenbewegungsdaten_AV!C:C),3)</f>
        <v>0</v>
      </c>
      <c r="P3561" s="320">
        <f>ROUND(SUMIF(Anlagenbewegungsdaten_AV!$B:$B,$A3561,Anlagenbewegungsdaten_AV!$D:$D),2)</f>
        <v>0</v>
      </c>
      <c r="Q3561" s="321">
        <f t="shared" si="123"/>
        <v>0</v>
      </c>
      <c r="S3561" s="324"/>
      <c r="T3561" s="317"/>
      <c r="U3561" s="325"/>
      <c r="V3561" s="325"/>
    </row>
    <row r="3562" spans="1:22" ht="15" customHeight="1" x14ac:dyDescent="0.25">
      <c r="A3562" s="129" t="s">
        <v>5374</v>
      </c>
      <c r="B3562" s="126" t="s">
        <v>2087</v>
      </c>
      <c r="C3562" s="127" t="s">
        <v>5252</v>
      </c>
      <c r="D3562" s="127" t="s">
        <v>4588</v>
      </c>
      <c r="E3562" s="127"/>
      <c r="F3562" s="128">
        <v>19.73</v>
      </c>
      <c r="G3562" s="128">
        <v>19.93</v>
      </c>
      <c r="H3562" s="128">
        <v>15.78</v>
      </c>
      <c r="I3562" s="311"/>
      <c r="J3562" s="319">
        <f>ROUND(SUMIF(Anlagenbewegungsdaten!B:B,A3562,Anlagenbewegungsdaten!C:C),3)</f>
        <v>0</v>
      </c>
      <c r="K3562" s="320">
        <f>ROUND(SUMIF(Anlagenbewegungsdaten!$B:$B,$A3562,Anlagenbewegungsdaten!$D:$D),2)</f>
        <v>0</v>
      </c>
      <c r="L3562" s="321">
        <f t="shared" si="122"/>
        <v>0</v>
      </c>
      <c r="M3562" s="341" t="s">
        <v>4950</v>
      </c>
      <c r="N3562" s="341" t="s">
        <v>4963</v>
      </c>
      <c r="O3562" s="323">
        <f>ROUND(SUMIF(Anlagenbewegungsdaten_AV!B:B,A3562,Anlagenbewegungsdaten_AV!C:C),3)</f>
        <v>0</v>
      </c>
      <c r="P3562" s="320">
        <f>ROUND(SUMIF(Anlagenbewegungsdaten_AV!$B:$B,$A3562,Anlagenbewegungsdaten_AV!$D:$D),2)</f>
        <v>0</v>
      </c>
      <c r="Q3562" s="321">
        <f t="shared" si="123"/>
        <v>0</v>
      </c>
      <c r="S3562" s="324"/>
      <c r="T3562" s="317"/>
      <c r="U3562" s="325"/>
      <c r="V3562" s="325"/>
    </row>
    <row r="3563" spans="1:22" ht="15" customHeight="1" x14ac:dyDescent="0.25">
      <c r="A3563" s="129" t="s">
        <v>5375</v>
      </c>
      <c r="B3563" s="126" t="s">
        <v>2087</v>
      </c>
      <c r="C3563" s="127" t="s">
        <v>5252</v>
      </c>
      <c r="D3563" s="127" t="s">
        <v>4590</v>
      </c>
      <c r="E3563" s="127"/>
      <c r="F3563" s="128">
        <v>21.73</v>
      </c>
      <c r="G3563" s="128">
        <v>21.93</v>
      </c>
      <c r="H3563" s="128">
        <v>17.38</v>
      </c>
      <c r="I3563" s="311"/>
      <c r="J3563" s="319">
        <f>ROUND(SUMIF(Anlagenbewegungsdaten!B:B,A3563,Anlagenbewegungsdaten!C:C),3)</f>
        <v>0</v>
      </c>
      <c r="K3563" s="320">
        <f>ROUND(SUMIF(Anlagenbewegungsdaten!$B:$B,$A3563,Anlagenbewegungsdaten!$D:$D),2)</f>
        <v>0</v>
      </c>
      <c r="L3563" s="321">
        <f t="shared" si="122"/>
        <v>0</v>
      </c>
      <c r="M3563" s="341" t="s">
        <v>4950</v>
      </c>
      <c r="N3563" s="341" t="s">
        <v>4963</v>
      </c>
      <c r="O3563" s="323">
        <f>ROUND(SUMIF(Anlagenbewegungsdaten_AV!B:B,A3563,Anlagenbewegungsdaten_AV!C:C),3)</f>
        <v>0</v>
      </c>
      <c r="P3563" s="320">
        <f>ROUND(SUMIF(Anlagenbewegungsdaten_AV!$B:$B,$A3563,Anlagenbewegungsdaten_AV!$D:$D),2)</f>
        <v>0</v>
      </c>
      <c r="Q3563" s="321">
        <f t="shared" si="123"/>
        <v>0</v>
      </c>
      <c r="S3563" s="324"/>
      <c r="T3563" s="317"/>
      <c r="U3563" s="325"/>
      <c r="V3563" s="325"/>
    </row>
    <row r="3564" spans="1:22" ht="15" customHeight="1" x14ac:dyDescent="0.25">
      <c r="A3564" s="129" t="s">
        <v>5376</v>
      </c>
      <c r="B3564" s="126" t="s">
        <v>2087</v>
      </c>
      <c r="C3564" s="127" t="s">
        <v>5252</v>
      </c>
      <c r="D3564" s="127" t="s">
        <v>4592</v>
      </c>
      <c r="E3564" s="127"/>
      <c r="F3564" s="128">
        <v>21.73</v>
      </c>
      <c r="G3564" s="128">
        <v>21.93</v>
      </c>
      <c r="H3564" s="128">
        <v>17.38</v>
      </c>
      <c r="I3564" s="311"/>
      <c r="J3564" s="319">
        <f>ROUND(SUMIF(Anlagenbewegungsdaten!B:B,A3564,Anlagenbewegungsdaten!C:C),3)</f>
        <v>0</v>
      </c>
      <c r="K3564" s="320">
        <f>ROUND(SUMIF(Anlagenbewegungsdaten!$B:$B,$A3564,Anlagenbewegungsdaten!$D:$D),2)</f>
        <v>0</v>
      </c>
      <c r="L3564" s="321">
        <f t="shared" si="122"/>
        <v>0</v>
      </c>
      <c r="M3564" s="341" t="s">
        <v>4950</v>
      </c>
      <c r="N3564" s="341" t="s">
        <v>4963</v>
      </c>
      <c r="O3564" s="323">
        <f>ROUND(SUMIF(Anlagenbewegungsdaten_AV!B:B,A3564,Anlagenbewegungsdaten_AV!C:C),3)</f>
        <v>0</v>
      </c>
      <c r="P3564" s="320">
        <f>ROUND(SUMIF(Anlagenbewegungsdaten_AV!$B:$B,$A3564,Anlagenbewegungsdaten_AV!$D:$D),2)</f>
        <v>0</v>
      </c>
      <c r="Q3564" s="321">
        <f t="shared" si="123"/>
        <v>0</v>
      </c>
      <c r="S3564" s="324"/>
      <c r="T3564" s="317"/>
      <c r="U3564" s="325"/>
      <c r="V3564" s="325"/>
    </row>
    <row r="3565" spans="1:22" ht="15" customHeight="1" x14ac:dyDescent="0.25">
      <c r="A3565" s="129" t="s">
        <v>5377</v>
      </c>
      <c r="B3565" s="126" t="s">
        <v>2087</v>
      </c>
      <c r="C3565" s="127" t="s">
        <v>5252</v>
      </c>
      <c r="D3565" s="127" t="s">
        <v>4594</v>
      </c>
      <c r="E3565" s="127"/>
      <c r="F3565" s="128">
        <v>12.77</v>
      </c>
      <c r="G3565" s="128">
        <v>12.969999999999999</v>
      </c>
      <c r="H3565" s="128">
        <v>10.220000000000001</v>
      </c>
      <c r="I3565" s="311"/>
      <c r="J3565" s="319">
        <f>ROUND(SUMIF(Anlagenbewegungsdaten!B:B,A3565,Anlagenbewegungsdaten!C:C),3)</f>
        <v>0</v>
      </c>
      <c r="K3565" s="320">
        <f>ROUND(SUMIF(Anlagenbewegungsdaten!$B:$B,$A3565,Anlagenbewegungsdaten!$D:$D),2)</f>
        <v>0</v>
      </c>
      <c r="L3565" s="321">
        <f t="shared" si="122"/>
        <v>0</v>
      </c>
      <c r="M3565" s="341" t="s">
        <v>4950</v>
      </c>
      <c r="N3565" s="341" t="s">
        <v>4963</v>
      </c>
      <c r="O3565" s="323">
        <f>ROUND(SUMIF(Anlagenbewegungsdaten_AV!B:B,A3565,Anlagenbewegungsdaten_AV!C:C),3)</f>
        <v>0</v>
      </c>
      <c r="P3565" s="320">
        <f>ROUND(SUMIF(Anlagenbewegungsdaten_AV!$B:$B,$A3565,Anlagenbewegungsdaten_AV!$D:$D),2)</f>
        <v>0</v>
      </c>
      <c r="Q3565" s="321">
        <f t="shared" si="123"/>
        <v>0</v>
      </c>
      <c r="S3565" s="324"/>
      <c r="T3565" s="317"/>
      <c r="U3565" s="325"/>
      <c r="V3565" s="325"/>
    </row>
    <row r="3566" spans="1:22" ht="15" customHeight="1" x14ac:dyDescent="0.25">
      <c r="A3566" s="129" t="s">
        <v>5378</v>
      </c>
      <c r="B3566" s="126" t="s">
        <v>2087</v>
      </c>
      <c r="C3566" s="127" t="s">
        <v>5252</v>
      </c>
      <c r="D3566" s="127" t="s">
        <v>4596</v>
      </c>
      <c r="E3566" s="127"/>
      <c r="F3566" s="128">
        <v>18.77</v>
      </c>
      <c r="G3566" s="128">
        <v>18.97</v>
      </c>
      <c r="H3566" s="128">
        <v>15.02</v>
      </c>
      <c r="I3566" s="311"/>
      <c r="J3566" s="319">
        <f>ROUND(SUMIF(Anlagenbewegungsdaten!B:B,A3566,Anlagenbewegungsdaten!C:C),3)</f>
        <v>0</v>
      </c>
      <c r="K3566" s="320">
        <f>ROUND(SUMIF(Anlagenbewegungsdaten!$B:$B,$A3566,Anlagenbewegungsdaten!$D:$D),2)</f>
        <v>0</v>
      </c>
      <c r="L3566" s="321">
        <f t="shared" si="122"/>
        <v>0</v>
      </c>
      <c r="M3566" s="341" t="s">
        <v>4950</v>
      </c>
      <c r="N3566" s="341" t="s">
        <v>4963</v>
      </c>
      <c r="O3566" s="323">
        <f>ROUND(SUMIF(Anlagenbewegungsdaten_AV!B:B,A3566,Anlagenbewegungsdaten_AV!C:C),3)</f>
        <v>0</v>
      </c>
      <c r="P3566" s="320">
        <f>ROUND(SUMIF(Anlagenbewegungsdaten_AV!$B:$B,$A3566,Anlagenbewegungsdaten_AV!$D:$D),2)</f>
        <v>0</v>
      </c>
      <c r="Q3566" s="321">
        <f t="shared" si="123"/>
        <v>0</v>
      </c>
      <c r="S3566" s="324"/>
      <c r="T3566" s="317"/>
      <c r="U3566" s="325"/>
      <c r="V3566" s="325"/>
    </row>
    <row r="3567" spans="1:22" ht="15" customHeight="1" x14ac:dyDescent="0.25">
      <c r="A3567" s="129" t="s">
        <v>5379</v>
      </c>
      <c r="B3567" s="126" t="s">
        <v>2087</v>
      </c>
      <c r="C3567" s="127" t="s">
        <v>5252</v>
      </c>
      <c r="D3567" s="127" t="s">
        <v>4598</v>
      </c>
      <c r="E3567" s="127"/>
      <c r="F3567" s="128">
        <v>20.770000000000003</v>
      </c>
      <c r="G3567" s="128">
        <v>20.970000000000002</v>
      </c>
      <c r="H3567" s="128">
        <v>16.62</v>
      </c>
      <c r="I3567" s="311"/>
      <c r="J3567" s="319">
        <f>ROUND(SUMIF(Anlagenbewegungsdaten!B:B,A3567,Anlagenbewegungsdaten!C:C),3)</f>
        <v>0</v>
      </c>
      <c r="K3567" s="320">
        <f>ROUND(SUMIF(Anlagenbewegungsdaten!$B:$B,$A3567,Anlagenbewegungsdaten!$D:$D),2)</f>
        <v>0</v>
      </c>
      <c r="L3567" s="321">
        <f t="shared" si="122"/>
        <v>0</v>
      </c>
      <c r="M3567" s="341" t="s">
        <v>4950</v>
      </c>
      <c r="N3567" s="341" t="s">
        <v>4963</v>
      </c>
      <c r="O3567" s="323">
        <f>ROUND(SUMIF(Anlagenbewegungsdaten_AV!B:B,A3567,Anlagenbewegungsdaten_AV!C:C),3)</f>
        <v>0</v>
      </c>
      <c r="P3567" s="320">
        <f>ROUND(SUMIF(Anlagenbewegungsdaten_AV!$B:$B,$A3567,Anlagenbewegungsdaten_AV!$D:$D),2)</f>
        <v>0</v>
      </c>
      <c r="Q3567" s="321">
        <f t="shared" si="123"/>
        <v>0</v>
      </c>
      <c r="S3567" s="324"/>
      <c r="T3567" s="317"/>
      <c r="U3567" s="325"/>
      <c r="V3567" s="325"/>
    </row>
    <row r="3568" spans="1:22" ht="15" customHeight="1" x14ac:dyDescent="0.25">
      <c r="A3568" s="129" t="s">
        <v>5380</v>
      </c>
      <c r="B3568" s="126" t="s">
        <v>2087</v>
      </c>
      <c r="C3568" s="127" t="s">
        <v>5252</v>
      </c>
      <c r="D3568" s="127" t="s">
        <v>4600</v>
      </c>
      <c r="E3568" s="127"/>
      <c r="F3568" s="128">
        <v>20.770000000000003</v>
      </c>
      <c r="G3568" s="128">
        <v>20.970000000000002</v>
      </c>
      <c r="H3568" s="128">
        <v>16.62</v>
      </c>
      <c r="I3568" s="311"/>
      <c r="J3568" s="319">
        <f>ROUND(SUMIF(Anlagenbewegungsdaten!B:B,A3568,Anlagenbewegungsdaten!C:C),3)</f>
        <v>0</v>
      </c>
      <c r="K3568" s="320">
        <f>ROUND(SUMIF(Anlagenbewegungsdaten!$B:$B,$A3568,Anlagenbewegungsdaten!$D:$D),2)</f>
        <v>0</v>
      </c>
      <c r="L3568" s="321">
        <f t="shared" si="122"/>
        <v>0</v>
      </c>
      <c r="M3568" s="341" t="s">
        <v>4950</v>
      </c>
      <c r="N3568" s="341" t="s">
        <v>4963</v>
      </c>
      <c r="O3568" s="323">
        <f>ROUND(SUMIF(Anlagenbewegungsdaten_AV!B:B,A3568,Anlagenbewegungsdaten_AV!C:C),3)</f>
        <v>0</v>
      </c>
      <c r="P3568" s="320">
        <f>ROUND(SUMIF(Anlagenbewegungsdaten_AV!$B:$B,$A3568,Anlagenbewegungsdaten_AV!$D:$D),2)</f>
        <v>0</v>
      </c>
      <c r="Q3568" s="321">
        <f t="shared" si="123"/>
        <v>0</v>
      </c>
      <c r="S3568" s="324"/>
      <c r="T3568" s="317"/>
      <c r="U3568" s="325"/>
      <c r="V3568" s="325"/>
    </row>
    <row r="3569" spans="1:22" ht="15" customHeight="1" x14ac:dyDescent="0.25">
      <c r="A3569" s="129" t="s">
        <v>5381</v>
      </c>
      <c r="B3569" s="126" t="s">
        <v>2087</v>
      </c>
      <c r="C3569" s="127" t="s">
        <v>5252</v>
      </c>
      <c r="D3569" s="127" t="s">
        <v>4602</v>
      </c>
      <c r="E3569" s="127"/>
      <c r="F3569" s="128">
        <v>10.56</v>
      </c>
      <c r="G3569" s="128">
        <v>10.76</v>
      </c>
      <c r="H3569" s="128">
        <v>8.4499999999999993</v>
      </c>
      <c r="I3569" s="311"/>
      <c r="J3569" s="319">
        <f>ROUND(SUMIF(Anlagenbewegungsdaten!B:B,A3569,Anlagenbewegungsdaten!C:C),3)</f>
        <v>0</v>
      </c>
      <c r="K3569" s="320">
        <f>ROUND(SUMIF(Anlagenbewegungsdaten!$B:$B,$A3569,Anlagenbewegungsdaten!$D:$D),2)</f>
        <v>0</v>
      </c>
      <c r="L3569" s="321">
        <f t="shared" si="122"/>
        <v>0</v>
      </c>
      <c r="M3569" s="341" t="s">
        <v>4950</v>
      </c>
      <c r="N3569" s="341" t="s">
        <v>4963</v>
      </c>
      <c r="O3569" s="323">
        <f>ROUND(SUMIF(Anlagenbewegungsdaten_AV!B:B,A3569,Anlagenbewegungsdaten_AV!C:C),3)</f>
        <v>0</v>
      </c>
      <c r="P3569" s="320">
        <f>ROUND(SUMIF(Anlagenbewegungsdaten_AV!$B:$B,$A3569,Anlagenbewegungsdaten_AV!$D:$D),2)</f>
        <v>0</v>
      </c>
      <c r="Q3569" s="321">
        <f t="shared" si="123"/>
        <v>0</v>
      </c>
      <c r="S3569" s="324"/>
      <c r="T3569" s="317"/>
      <c r="U3569" s="325"/>
      <c r="V3569" s="325"/>
    </row>
    <row r="3570" spans="1:22" ht="15" customHeight="1" x14ac:dyDescent="0.25">
      <c r="A3570" s="129" t="s">
        <v>5382</v>
      </c>
      <c r="B3570" s="126" t="s">
        <v>2087</v>
      </c>
      <c r="C3570" s="127" t="s">
        <v>5252</v>
      </c>
      <c r="D3570" s="127" t="s">
        <v>4604</v>
      </c>
      <c r="E3570" s="127"/>
      <c r="F3570" s="128">
        <v>15.56</v>
      </c>
      <c r="G3570" s="128">
        <v>15.76</v>
      </c>
      <c r="H3570" s="128">
        <v>12.45</v>
      </c>
      <c r="I3570" s="311"/>
      <c r="J3570" s="319">
        <f>ROUND(SUMIF(Anlagenbewegungsdaten!B:B,A3570,Anlagenbewegungsdaten!C:C),3)</f>
        <v>0</v>
      </c>
      <c r="K3570" s="320">
        <f>ROUND(SUMIF(Anlagenbewegungsdaten!$B:$B,$A3570,Anlagenbewegungsdaten!$D:$D),2)</f>
        <v>0</v>
      </c>
      <c r="L3570" s="321">
        <f t="shared" si="122"/>
        <v>0</v>
      </c>
      <c r="M3570" s="341" t="s">
        <v>4950</v>
      </c>
      <c r="N3570" s="341" t="s">
        <v>4963</v>
      </c>
      <c r="O3570" s="323">
        <f>ROUND(SUMIF(Anlagenbewegungsdaten_AV!B:B,A3570,Anlagenbewegungsdaten_AV!C:C),3)</f>
        <v>0</v>
      </c>
      <c r="P3570" s="320">
        <f>ROUND(SUMIF(Anlagenbewegungsdaten_AV!$B:$B,$A3570,Anlagenbewegungsdaten_AV!$D:$D),2)</f>
        <v>0</v>
      </c>
      <c r="Q3570" s="321">
        <f t="shared" si="123"/>
        <v>0</v>
      </c>
      <c r="S3570" s="324"/>
      <c r="T3570" s="317"/>
      <c r="U3570" s="325"/>
      <c r="V3570" s="325"/>
    </row>
    <row r="3571" spans="1:22" ht="15" customHeight="1" x14ac:dyDescent="0.25">
      <c r="A3571" s="129" t="s">
        <v>5383</v>
      </c>
      <c r="B3571" s="126" t="s">
        <v>2087</v>
      </c>
      <c r="C3571" s="127" t="s">
        <v>5252</v>
      </c>
      <c r="D3571" s="127" t="s">
        <v>4606</v>
      </c>
      <c r="E3571" s="127"/>
      <c r="F3571" s="128">
        <v>13.06</v>
      </c>
      <c r="G3571" s="128">
        <v>13.26</v>
      </c>
      <c r="H3571" s="128">
        <v>10.45</v>
      </c>
      <c r="I3571" s="311"/>
      <c r="J3571" s="319">
        <f>ROUND(SUMIF(Anlagenbewegungsdaten!B:B,A3571,Anlagenbewegungsdaten!C:C),3)</f>
        <v>0</v>
      </c>
      <c r="K3571" s="320">
        <f>ROUND(SUMIF(Anlagenbewegungsdaten!$B:$B,$A3571,Anlagenbewegungsdaten!$D:$D),2)</f>
        <v>0</v>
      </c>
      <c r="L3571" s="321">
        <f t="shared" si="122"/>
        <v>0</v>
      </c>
      <c r="M3571" s="341" t="s">
        <v>4950</v>
      </c>
      <c r="N3571" s="341" t="s">
        <v>4963</v>
      </c>
      <c r="O3571" s="323">
        <f>ROUND(SUMIF(Anlagenbewegungsdaten_AV!B:B,A3571,Anlagenbewegungsdaten_AV!C:C),3)</f>
        <v>0</v>
      </c>
      <c r="P3571" s="320">
        <f>ROUND(SUMIF(Anlagenbewegungsdaten_AV!$B:$B,$A3571,Anlagenbewegungsdaten_AV!$D:$D),2)</f>
        <v>0</v>
      </c>
      <c r="Q3571" s="321">
        <f t="shared" si="123"/>
        <v>0</v>
      </c>
      <c r="S3571" s="324"/>
      <c r="T3571" s="317"/>
      <c r="U3571" s="325"/>
      <c r="V3571" s="325"/>
    </row>
    <row r="3572" spans="1:22" ht="15" customHeight="1" x14ac:dyDescent="0.25">
      <c r="A3572" s="129" t="s">
        <v>5384</v>
      </c>
      <c r="B3572" s="126" t="s">
        <v>2087</v>
      </c>
      <c r="C3572" s="127" t="s">
        <v>5252</v>
      </c>
      <c r="D3572" s="127" t="s">
        <v>4608</v>
      </c>
      <c r="E3572" s="127"/>
      <c r="F3572" s="128">
        <v>18.560000000000002</v>
      </c>
      <c r="G3572" s="128">
        <v>18.760000000000002</v>
      </c>
      <c r="H3572" s="128">
        <v>14.85</v>
      </c>
      <c r="I3572" s="311"/>
      <c r="J3572" s="319">
        <f>ROUND(SUMIF(Anlagenbewegungsdaten!B:B,A3572,Anlagenbewegungsdaten!C:C),3)</f>
        <v>0</v>
      </c>
      <c r="K3572" s="320">
        <f>ROUND(SUMIF(Anlagenbewegungsdaten!$B:$B,$A3572,Anlagenbewegungsdaten!$D:$D),2)</f>
        <v>0</v>
      </c>
      <c r="L3572" s="321">
        <f t="shared" si="122"/>
        <v>0</v>
      </c>
      <c r="M3572" s="341" t="s">
        <v>4950</v>
      </c>
      <c r="N3572" s="341" t="s">
        <v>4963</v>
      </c>
      <c r="O3572" s="323">
        <f>ROUND(SUMIF(Anlagenbewegungsdaten_AV!B:B,A3572,Anlagenbewegungsdaten_AV!C:C),3)</f>
        <v>0</v>
      </c>
      <c r="P3572" s="320">
        <f>ROUND(SUMIF(Anlagenbewegungsdaten_AV!$B:$B,$A3572,Anlagenbewegungsdaten_AV!$D:$D),2)</f>
        <v>0</v>
      </c>
      <c r="Q3572" s="321">
        <f t="shared" si="123"/>
        <v>0</v>
      </c>
      <c r="S3572" s="324"/>
      <c r="T3572" s="317"/>
      <c r="U3572" s="325"/>
      <c r="V3572" s="325"/>
    </row>
    <row r="3573" spans="1:22" ht="15" customHeight="1" x14ac:dyDescent="0.25">
      <c r="A3573" s="129" t="s">
        <v>5385</v>
      </c>
      <c r="B3573" s="126" t="s">
        <v>2087</v>
      </c>
      <c r="C3573" s="127" t="s">
        <v>5252</v>
      </c>
      <c r="D3573" s="127" t="s">
        <v>4610</v>
      </c>
      <c r="E3573" s="127"/>
      <c r="F3573" s="128">
        <v>16.560000000000002</v>
      </c>
      <c r="G3573" s="128">
        <v>16.760000000000002</v>
      </c>
      <c r="H3573" s="128">
        <v>13.25</v>
      </c>
      <c r="I3573" s="311"/>
      <c r="J3573" s="319">
        <f>ROUND(SUMIF(Anlagenbewegungsdaten!B:B,A3573,Anlagenbewegungsdaten!C:C),3)</f>
        <v>0</v>
      </c>
      <c r="K3573" s="320">
        <f>ROUND(SUMIF(Anlagenbewegungsdaten!$B:$B,$A3573,Anlagenbewegungsdaten!$D:$D),2)</f>
        <v>0</v>
      </c>
      <c r="L3573" s="321">
        <f t="shared" si="122"/>
        <v>0</v>
      </c>
      <c r="M3573" s="341" t="s">
        <v>4950</v>
      </c>
      <c r="N3573" s="341" t="s">
        <v>4963</v>
      </c>
      <c r="O3573" s="323">
        <f>ROUND(SUMIF(Anlagenbewegungsdaten_AV!B:B,A3573,Anlagenbewegungsdaten_AV!C:C),3)</f>
        <v>0</v>
      </c>
      <c r="P3573" s="320">
        <f>ROUND(SUMIF(Anlagenbewegungsdaten_AV!$B:$B,$A3573,Anlagenbewegungsdaten_AV!$D:$D),2)</f>
        <v>0</v>
      </c>
      <c r="Q3573" s="321">
        <f t="shared" si="123"/>
        <v>0</v>
      </c>
      <c r="S3573" s="324"/>
      <c r="T3573" s="317"/>
      <c r="U3573" s="325"/>
      <c r="V3573" s="325"/>
    </row>
    <row r="3574" spans="1:22" ht="15" customHeight="1" x14ac:dyDescent="0.25">
      <c r="A3574" s="129" t="s">
        <v>5386</v>
      </c>
      <c r="B3574" s="126" t="s">
        <v>2087</v>
      </c>
      <c r="C3574" s="127" t="s">
        <v>5252</v>
      </c>
      <c r="D3574" s="127" t="s">
        <v>4612</v>
      </c>
      <c r="E3574" s="127"/>
      <c r="F3574" s="128">
        <v>13.440000000000001</v>
      </c>
      <c r="G3574" s="128">
        <v>13.64</v>
      </c>
      <c r="H3574" s="128">
        <v>10.75</v>
      </c>
      <c r="I3574" s="311"/>
      <c r="J3574" s="319">
        <f>ROUND(SUMIF(Anlagenbewegungsdaten!B:B,A3574,Anlagenbewegungsdaten!C:C),3)</f>
        <v>0</v>
      </c>
      <c r="K3574" s="320">
        <f>ROUND(SUMIF(Anlagenbewegungsdaten!$B:$B,$A3574,Anlagenbewegungsdaten!$D:$D),2)</f>
        <v>0</v>
      </c>
      <c r="L3574" s="321">
        <f t="shared" si="122"/>
        <v>0</v>
      </c>
      <c r="M3574" s="341" t="s">
        <v>4950</v>
      </c>
      <c r="N3574" s="341" t="s">
        <v>4963</v>
      </c>
      <c r="O3574" s="323">
        <f>ROUND(SUMIF(Anlagenbewegungsdaten_AV!B:B,A3574,Anlagenbewegungsdaten_AV!C:C),3)</f>
        <v>0</v>
      </c>
      <c r="P3574" s="320">
        <f>ROUND(SUMIF(Anlagenbewegungsdaten_AV!$B:$B,$A3574,Anlagenbewegungsdaten_AV!$D:$D),2)</f>
        <v>0</v>
      </c>
      <c r="Q3574" s="321">
        <f t="shared" si="123"/>
        <v>0</v>
      </c>
      <c r="S3574" s="324"/>
      <c r="T3574" s="317"/>
      <c r="U3574" s="325"/>
      <c r="V3574" s="325"/>
    </row>
    <row r="3575" spans="1:22" ht="15" customHeight="1" x14ac:dyDescent="0.25">
      <c r="A3575" s="129" t="s">
        <v>5387</v>
      </c>
      <c r="B3575" s="126" t="s">
        <v>2087</v>
      </c>
      <c r="C3575" s="127" t="s">
        <v>5252</v>
      </c>
      <c r="D3575" s="127" t="s">
        <v>4614</v>
      </c>
      <c r="E3575" s="127"/>
      <c r="F3575" s="128">
        <v>18.440000000000001</v>
      </c>
      <c r="G3575" s="128">
        <v>18.64</v>
      </c>
      <c r="H3575" s="128">
        <v>14.75</v>
      </c>
      <c r="I3575" s="311"/>
      <c r="J3575" s="319">
        <f>ROUND(SUMIF(Anlagenbewegungsdaten!B:B,A3575,Anlagenbewegungsdaten!C:C),3)</f>
        <v>0</v>
      </c>
      <c r="K3575" s="320">
        <f>ROUND(SUMIF(Anlagenbewegungsdaten!$B:$B,$A3575,Anlagenbewegungsdaten!$D:$D),2)</f>
        <v>0</v>
      </c>
      <c r="L3575" s="321">
        <f t="shared" si="122"/>
        <v>0</v>
      </c>
      <c r="M3575" s="341" t="s">
        <v>4950</v>
      </c>
      <c r="N3575" s="341" t="s">
        <v>4963</v>
      </c>
      <c r="O3575" s="323">
        <f>ROUND(SUMIF(Anlagenbewegungsdaten_AV!B:B,A3575,Anlagenbewegungsdaten_AV!C:C),3)</f>
        <v>0</v>
      </c>
      <c r="P3575" s="320">
        <f>ROUND(SUMIF(Anlagenbewegungsdaten_AV!$B:$B,$A3575,Anlagenbewegungsdaten_AV!$D:$D),2)</f>
        <v>0</v>
      </c>
      <c r="Q3575" s="321">
        <f t="shared" si="123"/>
        <v>0</v>
      </c>
      <c r="S3575" s="324"/>
      <c r="T3575" s="317"/>
      <c r="U3575" s="325"/>
      <c r="V3575" s="325"/>
    </row>
    <row r="3576" spans="1:22" ht="15" customHeight="1" x14ac:dyDescent="0.25">
      <c r="A3576" s="129" t="s">
        <v>5388</v>
      </c>
      <c r="B3576" s="126" t="s">
        <v>2087</v>
      </c>
      <c r="C3576" s="127" t="s">
        <v>5252</v>
      </c>
      <c r="D3576" s="127" t="s">
        <v>4616</v>
      </c>
      <c r="E3576" s="127"/>
      <c r="F3576" s="128">
        <v>15.940000000000001</v>
      </c>
      <c r="G3576" s="128">
        <v>16.14</v>
      </c>
      <c r="H3576" s="128">
        <v>12.75</v>
      </c>
      <c r="I3576" s="311"/>
      <c r="J3576" s="319">
        <f>ROUND(SUMIF(Anlagenbewegungsdaten!B:B,A3576,Anlagenbewegungsdaten!C:C),3)</f>
        <v>0</v>
      </c>
      <c r="K3576" s="320">
        <f>ROUND(SUMIF(Anlagenbewegungsdaten!$B:$B,$A3576,Anlagenbewegungsdaten!$D:$D),2)</f>
        <v>0</v>
      </c>
      <c r="L3576" s="321">
        <f t="shared" si="122"/>
        <v>0</v>
      </c>
      <c r="M3576" s="341" t="s">
        <v>4950</v>
      </c>
      <c r="N3576" s="341" t="s">
        <v>4963</v>
      </c>
      <c r="O3576" s="323">
        <f>ROUND(SUMIF(Anlagenbewegungsdaten_AV!B:B,A3576,Anlagenbewegungsdaten_AV!C:C),3)</f>
        <v>0</v>
      </c>
      <c r="P3576" s="320">
        <f>ROUND(SUMIF(Anlagenbewegungsdaten_AV!$B:$B,$A3576,Anlagenbewegungsdaten_AV!$D:$D),2)</f>
        <v>0</v>
      </c>
      <c r="Q3576" s="321">
        <f t="shared" si="123"/>
        <v>0</v>
      </c>
      <c r="S3576" s="324"/>
      <c r="T3576" s="317"/>
      <c r="U3576" s="325"/>
      <c r="V3576" s="325"/>
    </row>
    <row r="3577" spans="1:22" ht="15" customHeight="1" x14ac:dyDescent="0.25">
      <c r="A3577" s="129" t="s">
        <v>5389</v>
      </c>
      <c r="B3577" s="126" t="s">
        <v>2087</v>
      </c>
      <c r="C3577" s="127" t="s">
        <v>5252</v>
      </c>
      <c r="D3577" s="127" t="s">
        <v>4618</v>
      </c>
      <c r="E3577" s="127"/>
      <c r="F3577" s="128">
        <v>21.439999999999998</v>
      </c>
      <c r="G3577" s="128">
        <v>21.639999999999997</v>
      </c>
      <c r="H3577" s="128">
        <v>17.149999999999999</v>
      </c>
      <c r="I3577" s="311"/>
      <c r="J3577" s="319">
        <f>ROUND(SUMIF(Anlagenbewegungsdaten!B:B,A3577,Anlagenbewegungsdaten!C:C),3)</f>
        <v>0</v>
      </c>
      <c r="K3577" s="320">
        <f>ROUND(SUMIF(Anlagenbewegungsdaten!$B:$B,$A3577,Anlagenbewegungsdaten!$D:$D),2)</f>
        <v>0</v>
      </c>
      <c r="L3577" s="321">
        <f t="shared" si="122"/>
        <v>0</v>
      </c>
      <c r="M3577" s="341" t="s">
        <v>4950</v>
      </c>
      <c r="N3577" s="341" t="s">
        <v>4963</v>
      </c>
      <c r="O3577" s="323">
        <f>ROUND(SUMIF(Anlagenbewegungsdaten_AV!B:B,A3577,Anlagenbewegungsdaten_AV!C:C),3)</f>
        <v>0</v>
      </c>
      <c r="P3577" s="320">
        <f>ROUND(SUMIF(Anlagenbewegungsdaten_AV!$B:$B,$A3577,Anlagenbewegungsdaten_AV!$D:$D),2)</f>
        <v>0</v>
      </c>
      <c r="Q3577" s="321">
        <f t="shared" si="123"/>
        <v>0</v>
      </c>
      <c r="S3577" s="324"/>
      <c r="T3577" s="317"/>
      <c r="U3577" s="325"/>
      <c r="V3577" s="325"/>
    </row>
    <row r="3578" spans="1:22" ht="15" customHeight="1" x14ac:dyDescent="0.25">
      <c r="A3578" s="129" t="s">
        <v>5390</v>
      </c>
      <c r="B3578" s="126" t="s">
        <v>2087</v>
      </c>
      <c r="C3578" s="127" t="s">
        <v>5252</v>
      </c>
      <c r="D3578" s="127" t="s">
        <v>4620</v>
      </c>
      <c r="E3578" s="127"/>
      <c r="F3578" s="128">
        <v>19.439999999999998</v>
      </c>
      <c r="G3578" s="128">
        <v>19.639999999999997</v>
      </c>
      <c r="H3578" s="128">
        <v>15.55</v>
      </c>
      <c r="I3578" s="311"/>
      <c r="J3578" s="319">
        <f>ROUND(SUMIF(Anlagenbewegungsdaten!B:B,A3578,Anlagenbewegungsdaten!C:C),3)</f>
        <v>0</v>
      </c>
      <c r="K3578" s="320">
        <f>ROUND(SUMIF(Anlagenbewegungsdaten!$B:$B,$A3578,Anlagenbewegungsdaten!$D:$D),2)</f>
        <v>0</v>
      </c>
      <c r="L3578" s="321">
        <f t="shared" si="122"/>
        <v>0</v>
      </c>
      <c r="M3578" s="341" t="s">
        <v>4950</v>
      </c>
      <c r="N3578" s="341" t="s">
        <v>4963</v>
      </c>
      <c r="O3578" s="323">
        <f>ROUND(SUMIF(Anlagenbewegungsdaten_AV!B:B,A3578,Anlagenbewegungsdaten_AV!C:C),3)</f>
        <v>0</v>
      </c>
      <c r="P3578" s="320">
        <f>ROUND(SUMIF(Anlagenbewegungsdaten_AV!$B:$B,$A3578,Anlagenbewegungsdaten_AV!$D:$D),2)</f>
        <v>0</v>
      </c>
      <c r="Q3578" s="321">
        <f t="shared" si="123"/>
        <v>0</v>
      </c>
      <c r="S3578" s="324"/>
      <c r="T3578" s="317"/>
      <c r="U3578" s="325"/>
      <c r="V3578" s="325"/>
    </row>
    <row r="3579" spans="1:22" ht="15" customHeight="1" x14ac:dyDescent="0.25">
      <c r="A3579" s="129" t="s">
        <v>5391</v>
      </c>
      <c r="B3579" s="126" t="s">
        <v>2087</v>
      </c>
      <c r="C3579" s="127" t="s">
        <v>5252</v>
      </c>
      <c r="D3579" s="127" t="s">
        <v>4622</v>
      </c>
      <c r="E3579" s="127"/>
      <c r="F3579" s="128">
        <v>12.48</v>
      </c>
      <c r="G3579" s="128">
        <v>12.68</v>
      </c>
      <c r="H3579" s="128">
        <v>9.98</v>
      </c>
      <c r="I3579" s="311"/>
      <c r="J3579" s="319">
        <f>ROUND(SUMIF(Anlagenbewegungsdaten!B:B,A3579,Anlagenbewegungsdaten!C:C),3)</f>
        <v>0</v>
      </c>
      <c r="K3579" s="320">
        <f>ROUND(SUMIF(Anlagenbewegungsdaten!$B:$B,$A3579,Anlagenbewegungsdaten!$D:$D),2)</f>
        <v>0</v>
      </c>
      <c r="L3579" s="321">
        <f t="shared" si="122"/>
        <v>0</v>
      </c>
      <c r="M3579" s="341" t="s">
        <v>4950</v>
      </c>
      <c r="N3579" s="341" t="s">
        <v>4963</v>
      </c>
      <c r="O3579" s="323">
        <f>ROUND(SUMIF(Anlagenbewegungsdaten_AV!B:B,A3579,Anlagenbewegungsdaten_AV!C:C),3)</f>
        <v>0</v>
      </c>
      <c r="P3579" s="320">
        <f>ROUND(SUMIF(Anlagenbewegungsdaten_AV!$B:$B,$A3579,Anlagenbewegungsdaten_AV!$D:$D),2)</f>
        <v>0</v>
      </c>
      <c r="Q3579" s="321">
        <f t="shared" si="123"/>
        <v>0</v>
      </c>
      <c r="S3579" s="324"/>
      <c r="T3579" s="317"/>
      <c r="U3579" s="325"/>
      <c r="V3579" s="325"/>
    </row>
    <row r="3580" spans="1:22" ht="15" customHeight="1" x14ac:dyDescent="0.25">
      <c r="A3580" s="129" t="s">
        <v>5392</v>
      </c>
      <c r="B3580" s="126" t="s">
        <v>2087</v>
      </c>
      <c r="C3580" s="127" t="s">
        <v>5252</v>
      </c>
      <c r="D3580" s="127" t="s">
        <v>4624</v>
      </c>
      <c r="E3580" s="127"/>
      <c r="F3580" s="128">
        <v>17.48</v>
      </c>
      <c r="G3580" s="128">
        <v>17.68</v>
      </c>
      <c r="H3580" s="128">
        <v>13.98</v>
      </c>
      <c r="I3580" s="311"/>
      <c r="J3580" s="319">
        <f>ROUND(SUMIF(Anlagenbewegungsdaten!B:B,A3580,Anlagenbewegungsdaten!C:C),3)</f>
        <v>0</v>
      </c>
      <c r="K3580" s="320">
        <f>ROUND(SUMIF(Anlagenbewegungsdaten!$B:$B,$A3580,Anlagenbewegungsdaten!$D:$D),2)</f>
        <v>0</v>
      </c>
      <c r="L3580" s="321">
        <f t="shared" si="122"/>
        <v>0</v>
      </c>
      <c r="M3580" s="341" t="s">
        <v>4950</v>
      </c>
      <c r="N3580" s="341" t="s">
        <v>4963</v>
      </c>
      <c r="O3580" s="323">
        <f>ROUND(SUMIF(Anlagenbewegungsdaten_AV!B:B,A3580,Anlagenbewegungsdaten_AV!C:C),3)</f>
        <v>0</v>
      </c>
      <c r="P3580" s="320">
        <f>ROUND(SUMIF(Anlagenbewegungsdaten_AV!$B:$B,$A3580,Anlagenbewegungsdaten_AV!$D:$D),2)</f>
        <v>0</v>
      </c>
      <c r="Q3580" s="321">
        <f t="shared" si="123"/>
        <v>0</v>
      </c>
      <c r="S3580" s="324"/>
      <c r="T3580" s="317"/>
      <c r="U3580" s="325"/>
      <c r="V3580" s="325"/>
    </row>
    <row r="3581" spans="1:22" ht="15" customHeight="1" x14ac:dyDescent="0.25">
      <c r="A3581" s="129" t="s">
        <v>5393</v>
      </c>
      <c r="B3581" s="126" t="s">
        <v>2087</v>
      </c>
      <c r="C3581" s="127" t="s">
        <v>5252</v>
      </c>
      <c r="D3581" s="127" t="s">
        <v>4626</v>
      </c>
      <c r="E3581" s="127"/>
      <c r="F3581" s="128">
        <v>14.98</v>
      </c>
      <c r="G3581" s="128">
        <v>15.18</v>
      </c>
      <c r="H3581" s="128">
        <v>11.98</v>
      </c>
      <c r="I3581" s="311"/>
      <c r="J3581" s="319">
        <f>ROUND(SUMIF(Anlagenbewegungsdaten!B:B,A3581,Anlagenbewegungsdaten!C:C),3)</f>
        <v>0</v>
      </c>
      <c r="K3581" s="320">
        <f>ROUND(SUMIF(Anlagenbewegungsdaten!$B:$B,$A3581,Anlagenbewegungsdaten!$D:$D),2)</f>
        <v>0</v>
      </c>
      <c r="L3581" s="321">
        <f t="shared" si="122"/>
        <v>0</v>
      </c>
      <c r="M3581" s="341" t="s">
        <v>4950</v>
      </c>
      <c r="N3581" s="341" t="s">
        <v>4963</v>
      </c>
      <c r="O3581" s="323">
        <f>ROUND(SUMIF(Anlagenbewegungsdaten_AV!B:B,A3581,Anlagenbewegungsdaten_AV!C:C),3)</f>
        <v>0</v>
      </c>
      <c r="P3581" s="320">
        <f>ROUND(SUMIF(Anlagenbewegungsdaten_AV!$B:$B,$A3581,Anlagenbewegungsdaten_AV!$D:$D),2)</f>
        <v>0</v>
      </c>
      <c r="Q3581" s="321">
        <f t="shared" si="123"/>
        <v>0</v>
      </c>
      <c r="S3581" s="324"/>
      <c r="T3581" s="317"/>
      <c r="U3581" s="325"/>
      <c r="V3581" s="325"/>
    </row>
    <row r="3582" spans="1:22" ht="15" customHeight="1" x14ac:dyDescent="0.25">
      <c r="A3582" s="129" t="s">
        <v>5394</v>
      </c>
      <c r="B3582" s="126" t="s">
        <v>2087</v>
      </c>
      <c r="C3582" s="127" t="s">
        <v>5252</v>
      </c>
      <c r="D3582" s="127" t="s">
        <v>4628</v>
      </c>
      <c r="E3582" s="127"/>
      <c r="F3582" s="128">
        <v>20.48</v>
      </c>
      <c r="G3582" s="128">
        <v>20.68</v>
      </c>
      <c r="H3582" s="128">
        <v>16.38</v>
      </c>
      <c r="I3582" s="311"/>
      <c r="J3582" s="319">
        <f>ROUND(SUMIF(Anlagenbewegungsdaten!B:B,A3582,Anlagenbewegungsdaten!C:C),3)</f>
        <v>0</v>
      </c>
      <c r="K3582" s="320">
        <f>ROUND(SUMIF(Anlagenbewegungsdaten!$B:$B,$A3582,Anlagenbewegungsdaten!$D:$D),2)</f>
        <v>0</v>
      </c>
      <c r="L3582" s="321">
        <f t="shared" si="122"/>
        <v>0</v>
      </c>
      <c r="M3582" s="341" t="s">
        <v>4950</v>
      </c>
      <c r="N3582" s="341" t="s">
        <v>4963</v>
      </c>
      <c r="O3582" s="323">
        <f>ROUND(SUMIF(Anlagenbewegungsdaten_AV!B:B,A3582,Anlagenbewegungsdaten_AV!C:C),3)</f>
        <v>0</v>
      </c>
      <c r="P3582" s="320">
        <f>ROUND(SUMIF(Anlagenbewegungsdaten_AV!$B:$B,$A3582,Anlagenbewegungsdaten_AV!$D:$D),2)</f>
        <v>0</v>
      </c>
      <c r="Q3582" s="321">
        <f t="shared" si="123"/>
        <v>0</v>
      </c>
      <c r="S3582" s="324"/>
      <c r="T3582" s="317"/>
      <c r="U3582" s="325"/>
      <c r="V3582" s="325"/>
    </row>
    <row r="3583" spans="1:22" ht="15" customHeight="1" x14ac:dyDescent="0.25">
      <c r="A3583" s="129" t="s">
        <v>5395</v>
      </c>
      <c r="B3583" s="126" t="s">
        <v>2087</v>
      </c>
      <c r="C3583" s="127" t="s">
        <v>5252</v>
      </c>
      <c r="D3583" s="127" t="s">
        <v>4630</v>
      </c>
      <c r="E3583" s="127"/>
      <c r="F3583" s="128">
        <v>18.48</v>
      </c>
      <c r="G3583" s="128">
        <v>18.68</v>
      </c>
      <c r="H3583" s="128">
        <v>14.78</v>
      </c>
      <c r="I3583" s="311"/>
      <c r="J3583" s="319">
        <f>ROUND(SUMIF(Anlagenbewegungsdaten!B:B,A3583,Anlagenbewegungsdaten!C:C),3)</f>
        <v>0</v>
      </c>
      <c r="K3583" s="320">
        <f>ROUND(SUMIF(Anlagenbewegungsdaten!$B:$B,$A3583,Anlagenbewegungsdaten!$D:$D),2)</f>
        <v>0</v>
      </c>
      <c r="L3583" s="321">
        <f t="shared" si="122"/>
        <v>0</v>
      </c>
      <c r="M3583" s="341" t="s">
        <v>4950</v>
      </c>
      <c r="N3583" s="341" t="s">
        <v>4963</v>
      </c>
      <c r="O3583" s="323">
        <f>ROUND(SUMIF(Anlagenbewegungsdaten_AV!B:B,A3583,Anlagenbewegungsdaten_AV!C:C),3)</f>
        <v>0</v>
      </c>
      <c r="P3583" s="320">
        <f>ROUND(SUMIF(Anlagenbewegungsdaten_AV!$B:$B,$A3583,Anlagenbewegungsdaten_AV!$D:$D),2)</f>
        <v>0</v>
      </c>
      <c r="Q3583" s="321">
        <f t="shared" si="123"/>
        <v>0</v>
      </c>
      <c r="S3583" s="324"/>
      <c r="T3583" s="317"/>
      <c r="U3583" s="325"/>
      <c r="V3583" s="325"/>
    </row>
    <row r="3584" spans="1:22" ht="15" customHeight="1" x14ac:dyDescent="0.25">
      <c r="A3584" s="129" t="s">
        <v>5396</v>
      </c>
      <c r="B3584" s="126" t="s">
        <v>2087</v>
      </c>
      <c r="C3584" s="127" t="s">
        <v>5252</v>
      </c>
      <c r="D3584" s="127" t="s">
        <v>4632</v>
      </c>
      <c r="E3584" s="127"/>
      <c r="F3584" s="128">
        <v>11.52</v>
      </c>
      <c r="G3584" s="128">
        <v>11.719999999999999</v>
      </c>
      <c r="H3584" s="128">
        <v>9.2200000000000006</v>
      </c>
      <c r="I3584" s="311"/>
      <c r="J3584" s="319">
        <f>ROUND(SUMIF(Anlagenbewegungsdaten!B:B,A3584,Anlagenbewegungsdaten!C:C),3)</f>
        <v>0</v>
      </c>
      <c r="K3584" s="320">
        <f>ROUND(SUMIF(Anlagenbewegungsdaten!$B:$B,$A3584,Anlagenbewegungsdaten!$D:$D),2)</f>
        <v>0</v>
      </c>
      <c r="L3584" s="321">
        <f t="shared" si="122"/>
        <v>0</v>
      </c>
      <c r="M3584" s="341" t="s">
        <v>4950</v>
      </c>
      <c r="N3584" s="341" t="s">
        <v>4963</v>
      </c>
      <c r="O3584" s="323">
        <f>ROUND(SUMIF(Anlagenbewegungsdaten_AV!B:B,A3584,Anlagenbewegungsdaten_AV!C:C),3)</f>
        <v>0</v>
      </c>
      <c r="P3584" s="320">
        <f>ROUND(SUMIF(Anlagenbewegungsdaten_AV!$B:$B,$A3584,Anlagenbewegungsdaten_AV!$D:$D),2)</f>
        <v>0</v>
      </c>
      <c r="Q3584" s="321">
        <f t="shared" si="123"/>
        <v>0</v>
      </c>
      <c r="S3584" s="324"/>
      <c r="T3584" s="317"/>
      <c r="U3584" s="325"/>
      <c r="V3584" s="325"/>
    </row>
    <row r="3585" spans="1:22" ht="15" customHeight="1" x14ac:dyDescent="0.25">
      <c r="A3585" s="129" t="s">
        <v>5397</v>
      </c>
      <c r="B3585" s="126" t="s">
        <v>2087</v>
      </c>
      <c r="C3585" s="127" t="s">
        <v>5252</v>
      </c>
      <c r="D3585" s="127" t="s">
        <v>4634</v>
      </c>
      <c r="E3585" s="127"/>
      <c r="F3585" s="128">
        <v>16.52</v>
      </c>
      <c r="G3585" s="128">
        <v>16.72</v>
      </c>
      <c r="H3585" s="128">
        <v>13.22</v>
      </c>
      <c r="I3585" s="311"/>
      <c r="J3585" s="319">
        <f>ROUND(SUMIF(Anlagenbewegungsdaten!B:B,A3585,Anlagenbewegungsdaten!C:C),3)</f>
        <v>0</v>
      </c>
      <c r="K3585" s="320">
        <f>ROUND(SUMIF(Anlagenbewegungsdaten!$B:$B,$A3585,Anlagenbewegungsdaten!$D:$D),2)</f>
        <v>0</v>
      </c>
      <c r="L3585" s="321">
        <f t="shared" si="122"/>
        <v>0</v>
      </c>
      <c r="M3585" s="341" t="s">
        <v>4950</v>
      </c>
      <c r="N3585" s="341" t="s">
        <v>4963</v>
      </c>
      <c r="O3585" s="323">
        <f>ROUND(SUMIF(Anlagenbewegungsdaten_AV!B:B,A3585,Anlagenbewegungsdaten_AV!C:C),3)</f>
        <v>0</v>
      </c>
      <c r="P3585" s="320">
        <f>ROUND(SUMIF(Anlagenbewegungsdaten_AV!$B:$B,$A3585,Anlagenbewegungsdaten_AV!$D:$D),2)</f>
        <v>0</v>
      </c>
      <c r="Q3585" s="321">
        <f t="shared" si="123"/>
        <v>0</v>
      </c>
      <c r="S3585" s="324"/>
      <c r="T3585" s="317"/>
      <c r="U3585" s="325"/>
      <c r="V3585" s="325"/>
    </row>
    <row r="3586" spans="1:22" ht="15" customHeight="1" x14ac:dyDescent="0.25">
      <c r="A3586" s="129" t="s">
        <v>5398</v>
      </c>
      <c r="B3586" s="126" t="s">
        <v>2087</v>
      </c>
      <c r="C3586" s="127" t="s">
        <v>5252</v>
      </c>
      <c r="D3586" s="127" t="s">
        <v>4636</v>
      </c>
      <c r="E3586" s="127"/>
      <c r="F3586" s="128">
        <v>14.02</v>
      </c>
      <c r="G3586" s="128">
        <v>14.219999999999999</v>
      </c>
      <c r="H3586" s="128">
        <v>11.22</v>
      </c>
      <c r="I3586" s="311"/>
      <c r="J3586" s="319">
        <f>ROUND(SUMIF(Anlagenbewegungsdaten!B:B,A3586,Anlagenbewegungsdaten!C:C),3)</f>
        <v>0</v>
      </c>
      <c r="K3586" s="320">
        <f>ROUND(SUMIF(Anlagenbewegungsdaten!$B:$B,$A3586,Anlagenbewegungsdaten!$D:$D),2)</f>
        <v>0</v>
      </c>
      <c r="L3586" s="321">
        <f t="shared" si="122"/>
        <v>0</v>
      </c>
      <c r="M3586" s="341" t="s">
        <v>4950</v>
      </c>
      <c r="N3586" s="341" t="s">
        <v>4963</v>
      </c>
      <c r="O3586" s="323">
        <f>ROUND(SUMIF(Anlagenbewegungsdaten_AV!B:B,A3586,Anlagenbewegungsdaten_AV!C:C),3)</f>
        <v>0</v>
      </c>
      <c r="P3586" s="320">
        <f>ROUND(SUMIF(Anlagenbewegungsdaten_AV!$B:$B,$A3586,Anlagenbewegungsdaten_AV!$D:$D),2)</f>
        <v>0</v>
      </c>
      <c r="Q3586" s="321">
        <f t="shared" si="123"/>
        <v>0</v>
      </c>
      <c r="S3586" s="324"/>
      <c r="T3586" s="317"/>
      <c r="U3586" s="325"/>
      <c r="V3586" s="325"/>
    </row>
    <row r="3587" spans="1:22" ht="15" customHeight="1" x14ac:dyDescent="0.25">
      <c r="A3587" s="129" t="s">
        <v>5399</v>
      </c>
      <c r="B3587" s="126" t="s">
        <v>2087</v>
      </c>
      <c r="C3587" s="127" t="s">
        <v>5252</v>
      </c>
      <c r="D3587" s="127" t="s">
        <v>4638</v>
      </c>
      <c r="E3587" s="127"/>
      <c r="F3587" s="128">
        <v>19.520000000000003</v>
      </c>
      <c r="G3587" s="128">
        <v>19.720000000000002</v>
      </c>
      <c r="H3587" s="128">
        <v>15.62</v>
      </c>
      <c r="I3587" s="311"/>
      <c r="J3587" s="319">
        <f>ROUND(SUMIF(Anlagenbewegungsdaten!B:B,A3587,Anlagenbewegungsdaten!C:C),3)</f>
        <v>0</v>
      </c>
      <c r="K3587" s="320">
        <f>ROUND(SUMIF(Anlagenbewegungsdaten!$B:$B,$A3587,Anlagenbewegungsdaten!$D:$D),2)</f>
        <v>0</v>
      </c>
      <c r="L3587" s="321">
        <f t="shared" si="122"/>
        <v>0</v>
      </c>
      <c r="M3587" s="341" t="s">
        <v>4950</v>
      </c>
      <c r="N3587" s="341" t="s">
        <v>4963</v>
      </c>
      <c r="O3587" s="323">
        <f>ROUND(SUMIF(Anlagenbewegungsdaten_AV!B:B,A3587,Anlagenbewegungsdaten_AV!C:C),3)</f>
        <v>0</v>
      </c>
      <c r="P3587" s="320">
        <f>ROUND(SUMIF(Anlagenbewegungsdaten_AV!$B:$B,$A3587,Anlagenbewegungsdaten_AV!$D:$D),2)</f>
        <v>0</v>
      </c>
      <c r="Q3587" s="321">
        <f t="shared" si="123"/>
        <v>0</v>
      </c>
      <c r="S3587" s="324"/>
      <c r="T3587" s="317"/>
      <c r="U3587" s="325"/>
      <c r="V3587" s="325"/>
    </row>
    <row r="3588" spans="1:22" ht="15" customHeight="1" x14ac:dyDescent="0.25">
      <c r="A3588" s="129" t="s">
        <v>5400</v>
      </c>
      <c r="B3588" s="126" t="s">
        <v>2087</v>
      </c>
      <c r="C3588" s="127" t="s">
        <v>5252</v>
      </c>
      <c r="D3588" s="127" t="s">
        <v>4640</v>
      </c>
      <c r="E3588" s="127"/>
      <c r="F3588" s="128">
        <v>17.52</v>
      </c>
      <c r="G3588" s="128">
        <v>17.72</v>
      </c>
      <c r="H3588" s="128">
        <v>14.02</v>
      </c>
      <c r="I3588" s="311"/>
      <c r="J3588" s="319">
        <f>ROUND(SUMIF(Anlagenbewegungsdaten!B:B,A3588,Anlagenbewegungsdaten!C:C),3)</f>
        <v>0</v>
      </c>
      <c r="K3588" s="320">
        <f>ROUND(SUMIF(Anlagenbewegungsdaten!$B:$B,$A3588,Anlagenbewegungsdaten!$D:$D),2)</f>
        <v>0</v>
      </c>
      <c r="L3588" s="321">
        <f t="shared" si="122"/>
        <v>0</v>
      </c>
      <c r="M3588" s="341" t="s">
        <v>4950</v>
      </c>
      <c r="N3588" s="341" t="s">
        <v>4963</v>
      </c>
      <c r="O3588" s="323">
        <f>ROUND(SUMIF(Anlagenbewegungsdaten_AV!B:B,A3588,Anlagenbewegungsdaten_AV!C:C),3)</f>
        <v>0</v>
      </c>
      <c r="P3588" s="320">
        <f>ROUND(SUMIF(Anlagenbewegungsdaten_AV!$B:$B,$A3588,Anlagenbewegungsdaten_AV!$D:$D),2)</f>
        <v>0</v>
      </c>
      <c r="Q3588" s="321">
        <f t="shared" si="123"/>
        <v>0</v>
      </c>
      <c r="S3588" s="324"/>
      <c r="T3588" s="317"/>
      <c r="U3588" s="325"/>
      <c r="V3588" s="325"/>
    </row>
    <row r="3589" spans="1:22" ht="15" customHeight="1" x14ac:dyDescent="0.25">
      <c r="A3589" s="129" t="s">
        <v>5401</v>
      </c>
      <c r="B3589" s="126" t="s">
        <v>2087</v>
      </c>
      <c r="C3589" s="127" t="s">
        <v>5252</v>
      </c>
      <c r="D3589" s="127" t="s">
        <v>4642</v>
      </c>
      <c r="E3589" s="127"/>
      <c r="F3589" s="128">
        <v>10.56</v>
      </c>
      <c r="G3589" s="128">
        <v>10.76</v>
      </c>
      <c r="H3589" s="128">
        <v>8.4499999999999993</v>
      </c>
      <c r="I3589" s="311"/>
      <c r="J3589" s="319">
        <f>ROUND(SUMIF(Anlagenbewegungsdaten!B:B,A3589,Anlagenbewegungsdaten!C:C),3)</f>
        <v>0</v>
      </c>
      <c r="K3589" s="320">
        <f>ROUND(SUMIF(Anlagenbewegungsdaten!$B:$B,$A3589,Anlagenbewegungsdaten!$D:$D),2)</f>
        <v>0</v>
      </c>
      <c r="L3589" s="321">
        <f t="shared" si="122"/>
        <v>0</v>
      </c>
      <c r="M3589" s="341" t="s">
        <v>4950</v>
      </c>
      <c r="N3589" s="341" t="s">
        <v>4963</v>
      </c>
      <c r="O3589" s="323">
        <f>ROUND(SUMIF(Anlagenbewegungsdaten_AV!B:B,A3589,Anlagenbewegungsdaten_AV!C:C),3)</f>
        <v>0</v>
      </c>
      <c r="P3589" s="320">
        <f>ROUND(SUMIF(Anlagenbewegungsdaten_AV!$B:$B,$A3589,Anlagenbewegungsdaten_AV!$D:$D),2)</f>
        <v>0</v>
      </c>
      <c r="Q3589" s="321">
        <f t="shared" si="123"/>
        <v>0</v>
      </c>
      <c r="S3589" s="324"/>
      <c r="T3589" s="317"/>
      <c r="U3589" s="325"/>
      <c r="V3589" s="325"/>
    </row>
    <row r="3590" spans="1:22" ht="15" customHeight="1" x14ac:dyDescent="0.25">
      <c r="A3590" s="129" t="s">
        <v>5402</v>
      </c>
      <c r="B3590" s="126" t="s">
        <v>2087</v>
      </c>
      <c r="C3590" s="127" t="s">
        <v>5252</v>
      </c>
      <c r="D3590" s="127" t="s">
        <v>4644</v>
      </c>
      <c r="E3590" s="127"/>
      <c r="F3590" s="128">
        <v>14.56</v>
      </c>
      <c r="G3590" s="128">
        <v>14.76</v>
      </c>
      <c r="H3590" s="128">
        <v>11.65</v>
      </c>
      <c r="I3590" s="311"/>
      <c r="J3590" s="319">
        <f>ROUND(SUMIF(Anlagenbewegungsdaten!B:B,A3590,Anlagenbewegungsdaten!C:C),3)</f>
        <v>0</v>
      </c>
      <c r="K3590" s="320">
        <f>ROUND(SUMIF(Anlagenbewegungsdaten!$B:$B,$A3590,Anlagenbewegungsdaten!$D:$D),2)</f>
        <v>0</v>
      </c>
      <c r="L3590" s="321">
        <f t="shared" si="122"/>
        <v>0</v>
      </c>
      <c r="M3590" s="341" t="s">
        <v>4950</v>
      </c>
      <c r="N3590" s="341" t="s">
        <v>4963</v>
      </c>
      <c r="O3590" s="323">
        <f>ROUND(SUMIF(Anlagenbewegungsdaten_AV!B:B,A3590,Anlagenbewegungsdaten_AV!C:C),3)</f>
        <v>0</v>
      </c>
      <c r="P3590" s="320">
        <f>ROUND(SUMIF(Anlagenbewegungsdaten_AV!$B:$B,$A3590,Anlagenbewegungsdaten_AV!$D:$D),2)</f>
        <v>0</v>
      </c>
      <c r="Q3590" s="321">
        <f t="shared" si="123"/>
        <v>0</v>
      </c>
      <c r="S3590" s="324"/>
      <c r="T3590" s="317"/>
      <c r="U3590" s="325"/>
      <c r="V3590" s="325"/>
    </row>
    <row r="3591" spans="1:22" ht="15" customHeight="1" x14ac:dyDescent="0.25">
      <c r="A3591" s="129" t="s">
        <v>5403</v>
      </c>
      <c r="B3591" s="126" t="s">
        <v>2087</v>
      </c>
      <c r="C3591" s="127" t="s">
        <v>5252</v>
      </c>
      <c r="D3591" s="127" t="s">
        <v>4646</v>
      </c>
      <c r="E3591" s="127"/>
      <c r="F3591" s="128">
        <v>13.06</v>
      </c>
      <c r="G3591" s="128">
        <v>13.26</v>
      </c>
      <c r="H3591" s="128">
        <v>10.45</v>
      </c>
      <c r="I3591" s="311"/>
      <c r="J3591" s="319">
        <f>ROUND(SUMIF(Anlagenbewegungsdaten!B:B,A3591,Anlagenbewegungsdaten!C:C),3)</f>
        <v>0</v>
      </c>
      <c r="K3591" s="320">
        <f>ROUND(SUMIF(Anlagenbewegungsdaten!$B:$B,$A3591,Anlagenbewegungsdaten!$D:$D),2)</f>
        <v>0</v>
      </c>
      <c r="L3591" s="321">
        <f t="shared" si="122"/>
        <v>0</v>
      </c>
      <c r="M3591" s="341" t="s">
        <v>4950</v>
      </c>
      <c r="N3591" s="341" t="s">
        <v>4963</v>
      </c>
      <c r="O3591" s="323">
        <f>ROUND(SUMIF(Anlagenbewegungsdaten_AV!B:B,A3591,Anlagenbewegungsdaten_AV!C:C),3)</f>
        <v>0</v>
      </c>
      <c r="P3591" s="320">
        <f>ROUND(SUMIF(Anlagenbewegungsdaten_AV!$B:$B,$A3591,Anlagenbewegungsdaten_AV!$D:$D),2)</f>
        <v>0</v>
      </c>
      <c r="Q3591" s="321">
        <f t="shared" si="123"/>
        <v>0</v>
      </c>
      <c r="S3591" s="324"/>
      <c r="T3591" s="317"/>
      <c r="U3591" s="325"/>
      <c r="V3591" s="325"/>
    </row>
    <row r="3592" spans="1:22" ht="15" customHeight="1" x14ac:dyDescent="0.25">
      <c r="A3592" s="129" t="s">
        <v>5404</v>
      </c>
      <c r="B3592" s="126" t="s">
        <v>2087</v>
      </c>
      <c r="C3592" s="127" t="s">
        <v>5252</v>
      </c>
      <c r="D3592" s="127" t="s">
        <v>4648</v>
      </c>
      <c r="E3592" s="127"/>
      <c r="F3592" s="128">
        <v>18.560000000000002</v>
      </c>
      <c r="G3592" s="128">
        <v>18.760000000000002</v>
      </c>
      <c r="H3592" s="128">
        <v>14.85</v>
      </c>
      <c r="I3592" s="311"/>
      <c r="J3592" s="319">
        <f>ROUND(SUMIF(Anlagenbewegungsdaten!B:B,A3592,Anlagenbewegungsdaten!C:C),3)</f>
        <v>0</v>
      </c>
      <c r="K3592" s="320">
        <f>ROUND(SUMIF(Anlagenbewegungsdaten!$B:$B,$A3592,Anlagenbewegungsdaten!$D:$D),2)</f>
        <v>0</v>
      </c>
      <c r="L3592" s="321">
        <f t="shared" si="122"/>
        <v>0</v>
      </c>
      <c r="M3592" s="341" t="s">
        <v>4950</v>
      </c>
      <c r="N3592" s="341" t="s">
        <v>4963</v>
      </c>
      <c r="O3592" s="323">
        <f>ROUND(SUMIF(Anlagenbewegungsdaten_AV!B:B,A3592,Anlagenbewegungsdaten_AV!C:C),3)</f>
        <v>0</v>
      </c>
      <c r="P3592" s="320">
        <f>ROUND(SUMIF(Anlagenbewegungsdaten_AV!$B:$B,$A3592,Anlagenbewegungsdaten_AV!$D:$D),2)</f>
        <v>0</v>
      </c>
      <c r="Q3592" s="321">
        <f t="shared" si="123"/>
        <v>0</v>
      </c>
      <c r="S3592" s="324"/>
      <c r="T3592" s="317"/>
      <c r="U3592" s="325"/>
      <c r="V3592" s="325"/>
    </row>
    <row r="3593" spans="1:22" ht="15" customHeight="1" x14ac:dyDescent="0.25">
      <c r="A3593" s="129" t="s">
        <v>5405</v>
      </c>
      <c r="B3593" s="126" t="s">
        <v>2087</v>
      </c>
      <c r="C3593" s="127" t="s">
        <v>5252</v>
      </c>
      <c r="D3593" s="127" t="s">
        <v>4650</v>
      </c>
      <c r="E3593" s="127"/>
      <c r="F3593" s="128">
        <v>16.560000000000002</v>
      </c>
      <c r="G3593" s="128">
        <v>16.760000000000002</v>
      </c>
      <c r="H3593" s="128">
        <v>13.25</v>
      </c>
      <c r="I3593" s="311"/>
      <c r="J3593" s="319">
        <f>ROUND(SUMIF(Anlagenbewegungsdaten!B:B,A3593,Anlagenbewegungsdaten!C:C),3)</f>
        <v>0</v>
      </c>
      <c r="K3593" s="320">
        <f>ROUND(SUMIF(Anlagenbewegungsdaten!$B:$B,$A3593,Anlagenbewegungsdaten!$D:$D),2)</f>
        <v>0</v>
      </c>
      <c r="L3593" s="321">
        <f t="shared" si="122"/>
        <v>0</v>
      </c>
      <c r="M3593" s="341" t="s">
        <v>4950</v>
      </c>
      <c r="N3593" s="341" t="s">
        <v>4963</v>
      </c>
      <c r="O3593" s="323">
        <f>ROUND(SUMIF(Anlagenbewegungsdaten_AV!B:B,A3593,Anlagenbewegungsdaten_AV!C:C),3)</f>
        <v>0</v>
      </c>
      <c r="P3593" s="320">
        <f>ROUND(SUMIF(Anlagenbewegungsdaten_AV!$B:$B,$A3593,Anlagenbewegungsdaten_AV!$D:$D),2)</f>
        <v>0</v>
      </c>
      <c r="Q3593" s="321">
        <f t="shared" si="123"/>
        <v>0</v>
      </c>
      <c r="S3593" s="324"/>
      <c r="T3593" s="317"/>
      <c r="U3593" s="325"/>
      <c r="V3593" s="325"/>
    </row>
    <row r="3594" spans="1:22" ht="15" customHeight="1" x14ac:dyDescent="0.25">
      <c r="A3594" s="129" t="s">
        <v>5406</v>
      </c>
      <c r="B3594" s="126" t="s">
        <v>2087</v>
      </c>
      <c r="C3594" s="127" t="s">
        <v>5252</v>
      </c>
      <c r="D3594" s="127" t="s">
        <v>4652</v>
      </c>
      <c r="E3594" s="127"/>
      <c r="F3594" s="128">
        <v>13.440000000000001</v>
      </c>
      <c r="G3594" s="128">
        <v>13.64</v>
      </c>
      <c r="H3594" s="128">
        <v>10.75</v>
      </c>
      <c r="I3594" s="311"/>
      <c r="J3594" s="319">
        <f>ROUND(SUMIF(Anlagenbewegungsdaten!B:B,A3594,Anlagenbewegungsdaten!C:C),3)</f>
        <v>0</v>
      </c>
      <c r="K3594" s="320">
        <f>ROUND(SUMIF(Anlagenbewegungsdaten!$B:$B,$A3594,Anlagenbewegungsdaten!$D:$D),2)</f>
        <v>0</v>
      </c>
      <c r="L3594" s="321">
        <f t="shared" ref="L3594:L3657" si="124">IF(ISBLANK(F3594),0,IF(OR($J3594&gt;=100,$J3594&lt;=-100),F3594-(K3594/J3594*100),IF(OR(J3594&gt;-100,J3594&lt;100),(J3594*F3594%)-K3594)))</f>
        <v>0</v>
      </c>
      <c r="M3594" s="341" t="s">
        <v>4950</v>
      </c>
      <c r="N3594" s="341" t="s">
        <v>4963</v>
      </c>
      <c r="O3594" s="323">
        <f>ROUND(SUMIF(Anlagenbewegungsdaten_AV!B:B,A3594,Anlagenbewegungsdaten_AV!C:C),3)</f>
        <v>0</v>
      </c>
      <c r="P3594" s="320">
        <f>ROUND(SUMIF(Anlagenbewegungsdaten_AV!$B:$B,$A3594,Anlagenbewegungsdaten_AV!$D:$D),2)</f>
        <v>0</v>
      </c>
      <c r="Q3594" s="321">
        <f t="shared" ref="Q3594:Q3657" si="125">IF(ISBLANK(H3594),0,IF(OR($O3594&gt;=100,$O3594&lt;=-100),H3594-(P3594/O3594*100),IF(OR(O3594&gt;-100,O3594&lt;100),(O3594*G3594%)-P3594)))</f>
        <v>0</v>
      </c>
      <c r="S3594" s="324"/>
      <c r="T3594" s="317"/>
      <c r="U3594" s="325"/>
      <c r="V3594" s="325"/>
    </row>
    <row r="3595" spans="1:22" ht="15" customHeight="1" x14ac:dyDescent="0.25">
      <c r="A3595" s="129" t="s">
        <v>5407</v>
      </c>
      <c r="B3595" s="126" t="s">
        <v>2087</v>
      </c>
      <c r="C3595" s="127" t="s">
        <v>5252</v>
      </c>
      <c r="D3595" s="127" t="s">
        <v>4654</v>
      </c>
      <c r="E3595" s="127"/>
      <c r="F3595" s="128">
        <v>17.440000000000001</v>
      </c>
      <c r="G3595" s="128">
        <v>17.64</v>
      </c>
      <c r="H3595" s="128">
        <v>13.95</v>
      </c>
      <c r="I3595" s="311"/>
      <c r="J3595" s="319">
        <f>ROUND(SUMIF(Anlagenbewegungsdaten!B:B,A3595,Anlagenbewegungsdaten!C:C),3)</f>
        <v>0</v>
      </c>
      <c r="K3595" s="320">
        <f>ROUND(SUMIF(Anlagenbewegungsdaten!$B:$B,$A3595,Anlagenbewegungsdaten!$D:$D),2)</f>
        <v>0</v>
      </c>
      <c r="L3595" s="321">
        <f t="shared" si="124"/>
        <v>0</v>
      </c>
      <c r="M3595" s="341" t="s">
        <v>4950</v>
      </c>
      <c r="N3595" s="341" t="s">
        <v>4963</v>
      </c>
      <c r="O3595" s="323">
        <f>ROUND(SUMIF(Anlagenbewegungsdaten_AV!B:B,A3595,Anlagenbewegungsdaten_AV!C:C),3)</f>
        <v>0</v>
      </c>
      <c r="P3595" s="320">
        <f>ROUND(SUMIF(Anlagenbewegungsdaten_AV!$B:$B,$A3595,Anlagenbewegungsdaten_AV!$D:$D),2)</f>
        <v>0</v>
      </c>
      <c r="Q3595" s="321">
        <f t="shared" si="125"/>
        <v>0</v>
      </c>
      <c r="S3595" s="324"/>
      <c r="T3595" s="317"/>
      <c r="U3595" s="325"/>
      <c r="V3595" s="325"/>
    </row>
    <row r="3596" spans="1:22" ht="15" customHeight="1" x14ac:dyDescent="0.25">
      <c r="A3596" s="129" t="s">
        <v>5408</v>
      </c>
      <c r="B3596" s="126" t="s">
        <v>2087</v>
      </c>
      <c r="C3596" s="127" t="s">
        <v>5252</v>
      </c>
      <c r="D3596" s="127" t="s">
        <v>4656</v>
      </c>
      <c r="E3596" s="127"/>
      <c r="F3596" s="128">
        <v>15.940000000000001</v>
      </c>
      <c r="G3596" s="128">
        <v>16.14</v>
      </c>
      <c r="H3596" s="128">
        <v>12.75</v>
      </c>
      <c r="I3596" s="311"/>
      <c r="J3596" s="319">
        <f>ROUND(SUMIF(Anlagenbewegungsdaten!B:B,A3596,Anlagenbewegungsdaten!C:C),3)</f>
        <v>0</v>
      </c>
      <c r="K3596" s="320">
        <f>ROUND(SUMIF(Anlagenbewegungsdaten!$B:$B,$A3596,Anlagenbewegungsdaten!$D:$D),2)</f>
        <v>0</v>
      </c>
      <c r="L3596" s="321">
        <f t="shared" si="124"/>
        <v>0</v>
      </c>
      <c r="M3596" s="341" t="s">
        <v>4950</v>
      </c>
      <c r="N3596" s="341" t="s">
        <v>4963</v>
      </c>
      <c r="O3596" s="323">
        <f>ROUND(SUMIF(Anlagenbewegungsdaten_AV!B:B,A3596,Anlagenbewegungsdaten_AV!C:C),3)</f>
        <v>0</v>
      </c>
      <c r="P3596" s="320">
        <f>ROUND(SUMIF(Anlagenbewegungsdaten_AV!$B:$B,$A3596,Anlagenbewegungsdaten_AV!$D:$D),2)</f>
        <v>0</v>
      </c>
      <c r="Q3596" s="321">
        <f t="shared" si="125"/>
        <v>0</v>
      </c>
      <c r="S3596" s="324"/>
      <c r="T3596" s="317"/>
      <c r="U3596" s="325"/>
      <c r="V3596" s="325"/>
    </row>
    <row r="3597" spans="1:22" ht="15" customHeight="1" x14ac:dyDescent="0.25">
      <c r="A3597" s="129" t="s">
        <v>5409</v>
      </c>
      <c r="B3597" s="126" t="s">
        <v>2087</v>
      </c>
      <c r="C3597" s="127" t="s">
        <v>5252</v>
      </c>
      <c r="D3597" s="127" t="s">
        <v>4658</v>
      </c>
      <c r="E3597" s="127"/>
      <c r="F3597" s="128">
        <v>21.439999999999998</v>
      </c>
      <c r="G3597" s="128">
        <v>21.639999999999997</v>
      </c>
      <c r="H3597" s="128">
        <v>17.149999999999999</v>
      </c>
      <c r="I3597" s="311"/>
      <c r="J3597" s="319">
        <f>ROUND(SUMIF(Anlagenbewegungsdaten!B:B,A3597,Anlagenbewegungsdaten!C:C),3)</f>
        <v>0</v>
      </c>
      <c r="K3597" s="320">
        <f>ROUND(SUMIF(Anlagenbewegungsdaten!$B:$B,$A3597,Anlagenbewegungsdaten!$D:$D),2)</f>
        <v>0</v>
      </c>
      <c r="L3597" s="321">
        <f t="shared" si="124"/>
        <v>0</v>
      </c>
      <c r="M3597" s="341" t="s">
        <v>4950</v>
      </c>
      <c r="N3597" s="341" t="s">
        <v>4963</v>
      </c>
      <c r="O3597" s="323">
        <f>ROUND(SUMIF(Anlagenbewegungsdaten_AV!B:B,A3597,Anlagenbewegungsdaten_AV!C:C),3)</f>
        <v>0</v>
      </c>
      <c r="P3597" s="320">
        <f>ROUND(SUMIF(Anlagenbewegungsdaten_AV!$B:$B,$A3597,Anlagenbewegungsdaten_AV!$D:$D),2)</f>
        <v>0</v>
      </c>
      <c r="Q3597" s="321">
        <f t="shared" si="125"/>
        <v>0</v>
      </c>
      <c r="S3597" s="324"/>
      <c r="T3597" s="317"/>
      <c r="U3597" s="325"/>
      <c r="V3597" s="325"/>
    </row>
    <row r="3598" spans="1:22" ht="15" customHeight="1" x14ac:dyDescent="0.25">
      <c r="A3598" s="129" t="s">
        <v>5410</v>
      </c>
      <c r="B3598" s="126" t="s">
        <v>2087</v>
      </c>
      <c r="C3598" s="127" t="s">
        <v>5252</v>
      </c>
      <c r="D3598" s="127" t="s">
        <v>4660</v>
      </c>
      <c r="E3598" s="127"/>
      <c r="F3598" s="128">
        <v>19.439999999999998</v>
      </c>
      <c r="G3598" s="128">
        <v>19.639999999999997</v>
      </c>
      <c r="H3598" s="128">
        <v>15.55</v>
      </c>
      <c r="I3598" s="311"/>
      <c r="J3598" s="319">
        <f>ROUND(SUMIF(Anlagenbewegungsdaten!B:B,A3598,Anlagenbewegungsdaten!C:C),3)</f>
        <v>0</v>
      </c>
      <c r="K3598" s="320">
        <f>ROUND(SUMIF(Anlagenbewegungsdaten!$B:$B,$A3598,Anlagenbewegungsdaten!$D:$D),2)</f>
        <v>0</v>
      </c>
      <c r="L3598" s="321">
        <f t="shared" si="124"/>
        <v>0</v>
      </c>
      <c r="M3598" s="341" t="s">
        <v>4950</v>
      </c>
      <c r="N3598" s="341" t="s">
        <v>4963</v>
      </c>
      <c r="O3598" s="323">
        <f>ROUND(SUMIF(Anlagenbewegungsdaten_AV!B:B,A3598,Anlagenbewegungsdaten_AV!C:C),3)</f>
        <v>0</v>
      </c>
      <c r="P3598" s="320">
        <f>ROUND(SUMIF(Anlagenbewegungsdaten_AV!$B:$B,$A3598,Anlagenbewegungsdaten_AV!$D:$D),2)</f>
        <v>0</v>
      </c>
      <c r="Q3598" s="321">
        <f t="shared" si="125"/>
        <v>0</v>
      </c>
      <c r="S3598" s="324"/>
      <c r="T3598" s="317"/>
      <c r="U3598" s="325"/>
      <c r="V3598" s="325"/>
    </row>
    <row r="3599" spans="1:22" ht="15" customHeight="1" x14ac:dyDescent="0.25">
      <c r="A3599" s="129" t="s">
        <v>5411</v>
      </c>
      <c r="B3599" s="126" t="s">
        <v>2087</v>
      </c>
      <c r="C3599" s="127" t="s">
        <v>5252</v>
      </c>
      <c r="D3599" s="127" t="s">
        <v>4662</v>
      </c>
      <c r="E3599" s="127"/>
      <c r="F3599" s="128">
        <v>12.48</v>
      </c>
      <c r="G3599" s="128">
        <v>12.68</v>
      </c>
      <c r="H3599" s="128">
        <v>9.98</v>
      </c>
      <c r="I3599" s="311"/>
      <c r="J3599" s="319">
        <f>ROUND(SUMIF(Anlagenbewegungsdaten!B:B,A3599,Anlagenbewegungsdaten!C:C),3)</f>
        <v>0</v>
      </c>
      <c r="K3599" s="320">
        <f>ROUND(SUMIF(Anlagenbewegungsdaten!$B:$B,$A3599,Anlagenbewegungsdaten!$D:$D),2)</f>
        <v>0</v>
      </c>
      <c r="L3599" s="321">
        <f t="shared" si="124"/>
        <v>0</v>
      </c>
      <c r="M3599" s="341" t="s">
        <v>4950</v>
      </c>
      <c r="N3599" s="341" t="s">
        <v>4963</v>
      </c>
      <c r="O3599" s="323">
        <f>ROUND(SUMIF(Anlagenbewegungsdaten_AV!B:B,A3599,Anlagenbewegungsdaten_AV!C:C),3)</f>
        <v>0</v>
      </c>
      <c r="P3599" s="320">
        <f>ROUND(SUMIF(Anlagenbewegungsdaten_AV!$B:$B,$A3599,Anlagenbewegungsdaten_AV!$D:$D),2)</f>
        <v>0</v>
      </c>
      <c r="Q3599" s="321">
        <f t="shared" si="125"/>
        <v>0</v>
      </c>
      <c r="S3599" s="324"/>
      <c r="T3599" s="317"/>
      <c r="U3599" s="325"/>
      <c r="V3599" s="325"/>
    </row>
    <row r="3600" spans="1:22" ht="15" customHeight="1" x14ac:dyDescent="0.25">
      <c r="A3600" s="129" t="s">
        <v>5412</v>
      </c>
      <c r="B3600" s="126" t="s">
        <v>2087</v>
      </c>
      <c r="C3600" s="127" t="s">
        <v>5252</v>
      </c>
      <c r="D3600" s="127" t="s">
        <v>4664</v>
      </c>
      <c r="E3600" s="127"/>
      <c r="F3600" s="128">
        <v>16.48</v>
      </c>
      <c r="G3600" s="128">
        <v>16.68</v>
      </c>
      <c r="H3600" s="128">
        <v>13.18</v>
      </c>
      <c r="I3600" s="311"/>
      <c r="J3600" s="319">
        <f>ROUND(SUMIF(Anlagenbewegungsdaten!B:B,A3600,Anlagenbewegungsdaten!C:C),3)</f>
        <v>0</v>
      </c>
      <c r="K3600" s="320">
        <f>ROUND(SUMIF(Anlagenbewegungsdaten!$B:$B,$A3600,Anlagenbewegungsdaten!$D:$D),2)</f>
        <v>0</v>
      </c>
      <c r="L3600" s="321">
        <f t="shared" si="124"/>
        <v>0</v>
      </c>
      <c r="M3600" s="341" t="s">
        <v>4950</v>
      </c>
      <c r="N3600" s="341" t="s">
        <v>4963</v>
      </c>
      <c r="O3600" s="323">
        <f>ROUND(SUMIF(Anlagenbewegungsdaten_AV!B:B,A3600,Anlagenbewegungsdaten_AV!C:C),3)</f>
        <v>0</v>
      </c>
      <c r="P3600" s="320">
        <f>ROUND(SUMIF(Anlagenbewegungsdaten_AV!$B:$B,$A3600,Anlagenbewegungsdaten_AV!$D:$D),2)</f>
        <v>0</v>
      </c>
      <c r="Q3600" s="321">
        <f t="shared" si="125"/>
        <v>0</v>
      </c>
      <c r="S3600" s="324"/>
      <c r="T3600" s="317"/>
      <c r="U3600" s="325"/>
      <c r="V3600" s="325"/>
    </row>
    <row r="3601" spans="1:22" ht="15" customHeight="1" x14ac:dyDescent="0.25">
      <c r="A3601" s="129" t="s">
        <v>5413</v>
      </c>
      <c r="B3601" s="126" t="s">
        <v>2087</v>
      </c>
      <c r="C3601" s="127" t="s">
        <v>5252</v>
      </c>
      <c r="D3601" s="127" t="s">
        <v>4666</v>
      </c>
      <c r="E3601" s="127"/>
      <c r="F3601" s="128">
        <v>14.98</v>
      </c>
      <c r="G3601" s="128">
        <v>15.18</v>
      </c>
      <c r="H3601" s="128">
        <v>11.98</v>
      </c>
      <c r="I3601" s="311"/>
      <c r="J3601" s="319">
        <f>ROUND(SUMIF(Anlagenbewegungsdaten!B:B,A3601,Anlagenbewegungsdaten!C:C),3)</f>
        <v>0</v>
      </c>
      <c r="K3601" s="320">
        <f>ROUND(SUMIF(Anlagenbewegungsdaten!$B:$B,$A3601,Anlagenbewegungsdaten!$D:$D),2)</f>
        <v>0</v>
      </c>
      <c r="L3601" s="321">
        <f t="shared" si="124"/>
        <v>0</v>
      </c>
      <c r="M3601" s="341" t="s">
        <v>4950</v>
      </c>
      <c r="N3601" s="341" t="s">
        <v>4963</v>
      </c>
      <c r="O3601" s="323">
        <f>ROUND(SUMIF(Anlagenbewegungsdaten_AV!B:B,A3601,Anlagenbewegungsdaten_AV!C:C),3)</f>
        <v>0</v>
      </c>
      <c r="P3601" s="320">
        <f>ROUND(SUMIF(Anlagenbewegungsdaten_AV!$B:$B,$A3601,Anlagenbewegungsdaten_AV!$D:$D),2)</f>
        <v>0</v>
      </c>
      <c r="Q3601" s="321">
        <f t="shared" si="125"/>
        <v>0</v>
      </c>
      <c r="S3601" s="324"/>
      <c r="T3601" s="317"/>
      <c r="U3601" s="325"/>
      <c r="V3601" s="325"/>
    </row>
    <row r="3602" spans="1:22" ht="15" customHeight="1" x14ac:dyDescent="0.25">
      <c r="A3602" s="129" t="s">
        <v>5414</v>
      </c>
      <c r="B3602" s="126" t="s">
        <v>2087</v>
      </c>
      <c r="C3602" s="127" t="s">
        <v>5252</v>
      </c>
      <c r="D3602" s="127" t="s">
        <v>4668</v>
      </c>
      <c r="E3602" s="127"/>
      <c r="F3602" s="128">
        <v>20.48</v>
      </c>
      <c r="G3602" s="128">
        <v>20.68</v>
      </c>
      <c r="H3602" s="128">
        <v>16.38</v>
      </c>
      <c r="I3602" s="311"/>
      <c r="J3602" s="319">
        <f>ROUND(SUMIF(Anlagenbewegungsdaten!B:B,A3602,Anlagenbewegungsdaten!C:C),3)</f>
        <v>0</v>
      </c>
      <c r="K3602" s="320">
        <f>ROUND(SUMIF(Anlagenbewegungsdaten!$B:$B,$A3602,Anlagenbewegungsdaten!$D:$D),2)</f>
        <v>0</v>
      </c>
      <c r="L3602" s="321">
        <f t="shared" si="124"/>
        <v>0</v>
      </c>
      <c r="M3602" s="341" t="s">
        <v>4950</v>
      </c>
      <c r="N3602" s="341" t="s">
        <v>4963</v>
      </c>
      <c r="O3602" s="323">
        <f>ROUND(SUMIF(Anlagenbewegungsdaten_AV!B:B,A3602,Anlagenbewegungsdaten_AV!C:C),3)</f>
        <v>0</v>
      </c>
      <c r="P3602" s="320">
        <f>ROUND(SUMIF(Anlagenbewegungsdaten_AV!$B:$B,$A3602,Anlagenbewegungsdaten_AV!$D:$D),2)</f>
        <v>0</v>
      </c>
      <c r="Q3602" s="321">
        <f t="shared" si="125"/>
        <v>0</v>
      </c>
      <c r="S3602" s="324"/>
      <c r="T3602" s="317"/>
      <c r="U3602" s="325"/>
      <c r="V3602" s="325"/>
    </row>
    <row r="3603" spans="1:22" ht="15" customHeight="1" x14ac:dyDescent="0.25">
      <c r="A3603" s="129" t="s">
        <v>5415</v>
      </c>
      <c r="B3603" s="126" t="s">
        <v>2087</v>
      </c>
      <c r="C3603" s="127" t="s">
        <v>5252</v>
      </c>
      <c r="D3603" s="127" t="s">
        <v>4670</v>
      </c>
      <c r="E3603" s="127"/>
      <c r="F3603" s="128">
        <v>18.48</v>
      </c>
      <c r="G3603" s="128">
        <v>18.68</v>
      </c>
      <c r="H3603" s="128">
        <v>14.78</v>
      </c>
      <c r="I3603" s="311"/>
      <c r="J3603" s="319">
        <f>ROUND(SUMIF(Anlagenbewegungsdaten!B:B,A3603,Anlagenbewegungsdaten!C:C),3)</f>
        <v>0</v>
      </c>
      <c r="K3603" s="320">
        <f>ROUND(SUMIF(Anlagenbewegungsdaten!$B:$B,$A3603,Anlagenbewegungsdaten!$D:$D),2)</f>
        <v>0</v>
      </c>
      <c r="L3603" s="321">
        <f t="shared" si="124"/>
        <v>0</v>
      </c>
      <c r="M3603" s="341" t="s">
        <v>4950</v>
      </c>
      <c r="N3603" s="341" t="s">
        <v>4963</v>
      </c>
      <c r="O3603" s="323">
        <f>ROUND(SUMIF(Anlagenbewegungsdaten_AV!B:B,A3603,Anlagenbewegungsdaten_AV!C:C),3)</f>
        <v>0</v>
      </c>
      <c r="P3603" s="320">
        <f>ROUND(SUMIF(Anlagenbewegungsdaten_AV!$B:$B,$A3603,Anlagenbewegungsdaten_AV!$D:$D),2)</f>
        <v>0</v>
      </c>
      <c r="Q3603" s="321">
        <f t="shared" si="125"/>
        <v>0</v>
      </c>
      <c r="S3603" s="324"/>
      <c r="T3603" s="317"/>
      <c r="U3603" s="325"/>
      <c r="V3603" s="325"/>
    </row>
    <row r="3604" spans="1:22" ht="15" customHeight="1" x14ac:dyDescent="0.25">
      <c r="A3604" s="129" t="s">
        <v>5416</v>
      </c>
      <c r="B3604" s="126" t="s">
        <v>2087</v>
      </c>
      <c r="C3604" s="127" t="s">
        <v>5252</v>
      </c>
      <c r="D3604" s="127" t="s">
        <v>4672</v>
      </c>
      <c r="E3604" s="127"/>
      <c r="F3604" s="128">
        <v>11.52</v>
      </c>
      <c r="G3604" s="128">
        <v>11.719999999999999</v>
      </c>
      <c r="H3604" s="128">
        <v>9.2200000000000006</v>
      </c>
      <c r="I3604" s="311"/>
      <c r="J3604" s="319">
        <f>ROUND(SUMIF(Anlagenbewegungsdaten!B:B,A3604,Anlagenbewegungsdaten!C:C),3)</f>
        <v>0</v>
      </c>
      <c r="K3604" s="320">
        <f>ROUND(SUMIF(Anlagenbewegungsdaten!$B:$B,$A3604,Anlagenbewegungsdaten!$D:$D),2)</f>
        <v>0</v>
      </c>
      <c r="L3604" s="321">
        <f t="shared" si="124"/>
        <v>0</v>
      </c>
      <c r="M3604" s="341" t="s">
        <v>4950</v>
      </c>
      <c r="N3604" s="341" t="s">
        <v>4963</v>
      </c>
      <c r="O3604" s="323">
        <f>ROUND(SUMIF(Anlagenbewegungsdaten_AV!B:B,A3604,Anlagenbewegungsdaten_AV!C:C),3)</f>
        <v>0</v>
      </c>
      <c r="P3604" s="320">
        <f>ROUND(SUMIF(Anlagenbewegungsdaten_AV!$B:$B,$A3604,Anlagenbewegungsdaten_AV!$D:$D),2)</f>
        <v>0</v>
      </c>
      <c r="Q3604" s="321">
        <f t="shared" si="125"/>
        <v>0</v>
      </c>
      <c r="S3604" s="324"/>
      <c r="T3604" s="317"/>
      <c r="U3604" s="325"/>
      <c r="V3604" s="325"/>
    </row>
    <row r="3605" spans="1:22" ht="15" customHeight="1" x14ac:dyDescent="0.25">
      <c r="A3605" s="129" t="s">
        <v>5417</v>
      </c>
      <c r="B3605" s="126" t="s">
        <v>2087</v>
      </c>
      <c r="C3605" s="127" t="s">
        <v>5252</v>
      </c>
      <c r="D3605" s="127" t="s">
        <v>4674</v>
      </c>
      <c r="E3605" s="127"/>
      <c r="F3605" s="128">
        <v>15.52</v>
      </c>
      <c r="G3605" s="128">
        <v>15.719999999999999</v>
      </c>
      <c r="H3605" s="128">
        <v>12.42</v>
      </c>
      <c r="I3605" s="311"/>
      <c r="J3605" s="319">
        <f>ROUND(SUMIF(Anlagenbewegungsdaten!B:B,A3605,Anlagenbewegungsdaten!C:C),3)</f>
        <v>0</v>
      </c>
      <c r="K3605" s="320">
        <f>ROUND(SUMIF(Anlagenbewegungsdaten!$B:$B,$A3605,Anlagenbewegungsdaten!$D:$D),2)</f>
        <v>0</v>
      </c>
      <c r="L3605" s="321">
        <f t="shared" si="124"/>
        <v>0</v>
      </c>
      <c r="M3605" s="341" t="s">
        <v>4950</v>
      </c>
      <c r="N3605" s="341" t="s">
        <v>4963</v>
      </c>
      <c r="O3605" s="323">
        <f>ROUND(SUMIF(Anlagenbewegungsdaten_AV!B:B,A3605,Anlagenbewegungsdaten_AV!C:C),3)</f>
        <v>0</v>
      </c>
      <c r="P3605" s="320">
        <f>ROUND(SUMIF(Anlagenbewegungsdaten_AV!$B:$B,$A3605,Anlagenbewegungsdaten_AV!$D:$D),2)</f>
        <v>0</v>
      </c>
      <c r="Q3605" s="321">
        <f t="shared" si="125"/>
        <v>0</v>
      </c>
      <c r="S3605" s="324"/>
      <c r="T3605" s="317"/>
      <c r="U3605" s="325"/>
      <c r="V3605" s="325"/>
    </row>
    <row r="3606" spans="1:22" ht="15" customHeight="1" x14ac:dyDescent="0.25">
      <c r="A3606" s="129" t="s">
        <v>5418</v>
      </c>
      <c r="B3606" s="126" t="s">
        <v>2087</v>
      </c>
      <c r="C3606" s="127" t="s">
        <v>5252</v>
      </c>
      <c r="D3606" s="127" t="s">
        <v>4676</v>
      </c>
      <c r="E3606" s="127"/>
      <c r="F3606" s="128">
        <v>14.02</v>
      </c>
      <c r="G3606" s="128">
        <v>14.219999999999999</v>
      </c>
      <c r="H3606" s="128">
        <v>11.22</v>
      </c>
      <c r="I3606" s="311"/>
      <c r="J3606" s="319">
        <f>ROUND(SUMIF(Anlagenbewegungsdaten!B:B,A3606,Anlagenbewegungsdaten!C:C),3)</f>
        <v>0</v>
      </c>
      <c r="K3606" s="320">
        <f>ROUND(SUMIF(Anlagenbewegungsdaten!$B:$B,$A3606,Anlagenbewegungsdaten!$D:$D),2)</f>
        <v>0</v>
      </c>
      <c r="L3606" s="321">
        <f t="shared" si="124"/>
        <v>0</v>
      </c>
      <c r="M3606" s="341" t="s">
        <v>4950</v>
      </c>
      <c r="N3606" s="341" t="s">
        <v>4963</v>
      </c>
      <c r="O3606" s="323">
        <f>ROUND(SUMIF(Anlagenbewegungsdaten_AV!B:B,A3606,Anlagenbewegungsdaten_AV!C:C),3)</f>
        <v>0</v>
      </c>
      <c r="P3606" s="320">
        <f>ROUND(SUMIF(Anlagenbewegungsdaten_AV!$B:$B,$A3606,Anlagenbewegungsdaten_AV!$D:$D),2)</f>
        <v>0</v>
      </c>
      <c r="Q3606" s="321">
        <f t="shared" si="125"/>
        <v>0</v>
      </c>
      <c r="S3606" s="324"/>
      <c r="T3606" s="317"/>
      <c r="U3606" s="325"/>
      <c r="V3606" s="325"/>
    </row>
    <row r="3607" spans="1:22" ht="15" customHeight="1" x14ac:dyDescent="0.25">
      <c r="A3607" s="129" t="s">
        <v>5419</v>
      </c>
      <c r="B3607" s="126" t="s">
        <v>2087</v>
      </c>
      <c r="C3607" s="127" t="s">
        <v>5252</v>
      </c>
      <c r="D3607" s="127" t="s">
        <v>4678</v>
      </c>
      <c r="E3607" s="127"/>
      <c r="F3607" s="128">
        <v>19.520000000000003</v>
      </c>
      <c r="G3607" s="128">
        <v>19.720000000000002</v>
      </c>
      <c r="H3607" s="128">
        <v>15.62</v>
      </c>
      <c r="I3607" s="311"/>
      <c r="J3607" s="319">
        <f>ROUND(SUMIF(Anlagenbewegungsdaten!B:B,A3607,Anlagenbewegungsdaten!C:C),3)</f>
        <v>0</v>
      </c>
      <c r="K3607" s="320">
        <f>ROUND(SUMIF(Anlagenbewegungsdaten!$B:$B,$A3607,Anlagenbewegungsdaten!$D:$D),2)</f>
        <v>0</v>
      </c>
      <c r="L3607" s="321">
        <f t="shared" si="124"/>
        <v>0</v>
      </c>
      <c r="M3607" s="341" t="s">
        <v>4950</v>
      </c>
      <c r="N3607" s="341" t="s">
        <v>4963</v>
      </c>
      <c r="O3607" s="323">
        <f>ROUND(SUMIF(Anlagenbewegungsdaten_AV!B:B,A3607,Anlagenbewegungsdaten_AV!C:C),3)</f>
        <v>0</v>
      </c>
      <c r="P3607" s="320">
        <f>ROUND(SUMIF(Anlagenbewegungsdaten_AV!$B:$B,$A3607,Anlagenbewegungsdaten_AV!$D:$D),2)</f>
        <v>0</v>
      </c>
      <c r="Q3607" s="321">
        <f t="shared" si="125"/>
        <v>0</v>
      </c>
      <c r="S3607" s="324"/>
      <c r="T3607" s="317"/>
      <c r="U3607" s="325"/>
      <c r="V3607" s="325"/>
    </row>
    <row r="3608" spans="1:22" ht="15" customHeight="1" x14ac:dyDescent="0.25">
      <c r="A3608" s="129" t="s">
        <v>5420</v>
      </c>
      <c r="B3608" s="126" t="s">
        <v>2087</v>
      </c>
      <c r="C3608" s="127" t="s">
        <v>5252</v>
      </c>
      <c r="D3608" s="127" t="s">
        <v>4680</v>
      </c>
      <c r="E3608" s="127"/>
      <c r="F3608" s="128">
        <v>17.52</v>
      </c>
      <c r="G3608" s="128">
        <v>17.72</v>
      </c>
      <c r="H3608" s="128">
        <v>14.02</v>
      </c>
      <c r="I3608" s="311"/>
      <c r="J3608" s="319">
        <f>ROUND(SUMIF(Anlagenbewegungsdaten!B:B,A3608,Anlagenbewegungsdaten!C:C),3)</f>
        <v>0</v>
      </c>
      <c r="K3608" s="320">
        <f>ROUND(SUMIF(Anlagenbewegungsdaten!$B:$B,$A3608,Anlagenbewegungsdaten!$D:$D),2)</f>
        <v>0</v>
      </c>
      <c r="L3608" s="321">
        <f t="shared" si="124"/>
        <v>0</v>
      </c>
      <c r="M3608" s="341" t="s">
        <v>4950</v>
      </c>
      <c r="N3608" s="341" t="s">
        <v>4963</v>
      </c>
      <c r="O3608" s="323">
        <f>ROUND(SUMIF(Anlagenbewegungsdaten_AV!B:B,A3608,Anlagenbewegungsdaten_AV!C:C),3)</f>
        <v>0</v>
      </c>
      <c r="P3608" s="320">
        <f>ROUND(SUMIF(Anlagenbewegungsdaten_AV!$B:$B,$A3608,Anlagenbewegungsdaten_AV!$D:$D),2)</f>
        <v>0</v>
      </c>
      <c r="Q3608" s="321">
        <f t="shared" si="125"/>
        <v>0</v>
      </c>
      <c r="S3608" s="324"/>
      <c r="T3608" s="317"/>
      <c r="U3608" s="325"/>
      <c r="V3608" s="325"/>
    </row>
    <row r="3609" spans="1:22" ht="15" customHeight="1" x14ac:dyDescent="0.25">
      <c r="A3609" s="129" t="s">
        <v>5421</v>
      </c>
      <c r="B3609" s="126" t="s">
        <v>2087</v>
      </c>
      <c r="C3609" s="127" t="s">
        <v>5252</v>
      </c>
      <c r="D3609" s="127" t="s">
        <v>4682</v>
      </c>
      <c r="E3609" s="127"/>
      <c r="F3609" s="128">
        <v>5.76</v>
      </c>
      <c r="G3609" s="128">
        <v>5.96</v>
      </c>
      <c r="H3609" s="128">
        <v>4.6100000000000003</v>
      </c>
      <c r="I3609" s="311"/>
      <c r="J3609" s="319">
        <f>ROUND(SUMIF(Anlagenbewegungsdaten!B:B,A3609,Anlagenbewegungsdaten!C:C),3)</f>
        <v>0</v>
      </c>
      <c r="K3609" s="320">
        <f>ROUND(SUMIF(Anlagenbewegungsdaten!$B:$B,$A3609,Anlagenbewegungsdaten!$D:$D),2)</f>
        <v>0</v>
      </c>
      <c r="L3609" s="321">
        <f t="shared" si="124"/>
        <v>0</v>
      </c>
      <c r="M3609" s="341" t="s">
        <v>4950</v>
      </c>
      <c r="N3609" s="341" t="s">
        <v>4963</v>
      </c>
      <c r="O3609" s="323">
        <f>ROUND(SUMIF(Anlagenbewegungsdaten_AV!B:B,A3609,Anlagenbewegungsdaten_AV!C:C),3)</f>
        <v>0</v>
      </c>
      <c r="P3609" s="320">
        <f>ROUND(SUMIF(Anlagenbewegungsdaten_AV!$B:$B,$A3609,Anlagenbewegungsdaten_AV!$D:$D),2)</f>
        <v>0</v>
      </c>
      <c r="Q3609" s="321">
        <f t="shared" si="125"/>
        <v>0</v>
      </c>
      <c r="S3609" s="324"/>
      <c r="T3609" s="317"/>
      <c r="U3609" s="325"/>
      <c r="V3609" s="325"/>
    </row>
    <row r="3610" spans="1:22" ht="15" customHeight="1" x14ac:dyDescent="0.25">
      <c r="A3610" s="129" t="s">
        <v>5422</v>
      </c>
      <c r="B3610" s="126" t="s">
        <v>2087</v>
      </c>
      <c r="C3610" s="127" t="s">
        <v>5275</v>
      </c>
      <c r="D3610" s="127" t="s">
        <v>4538</v>
      </c>
      <c r="E3610" s="127"/>
      <c r="F3610" s="128">
        <v>13.46</v>
      </c>
      <c r="G3610" s="128">
        <v>13.66</v>
      </c>
      <c r="H3610" s="128">
        <v>10.93</v>
      </c>
      <c r="I3610" s="311"/>
      <c r="J3610" s="319">
        <f>ROUND(SUMIF(Anlagenbewegungsdaten!B:B,A3610,Anlagenbewegungsdaten!C:C),3)</f>
        <v>0</v>
      </c>
      <c r="K3610" s="320">
        <f>ROUND(SUMIF(Anlagenbewegungsdaten!$B:$B,$A3610,Anlagenbewegungsdaten!$D:$D),2)</f>
        <v>0</v>
      </c>
      <c r="L3610" s="321">
        <f t="shared" si="124"/>
        <v>0</v>
      </c>
      <c r="M3610" s="341" t="s">
        <v>4950</v>
      </c>
      <c r="N3610" s="341" t="s">
        <v>4963</v>
      </c>
      <c r="O3610" s="323">
        <f>ROUND(SUMIF(Anlagenbewegungsdaten_AV!B:B,A3610,Anlagenbewegungsdaten_AV!C:C),3)</f>
        <v>0</v>
      </c>
      <c r="P3610" s="320">
        <f>ROUND(SUMIF(Anlagenbewegungsdaten_AV!$B:$B,$A3610,Anlagenbewegungsdaten_AV!$D:$D),2)</f>
        <v>0</v>
      </c>
      <c r="Q3610" s="321">
        <f t="shared" si="125"/>
        <v>0</v>
      </c>
      <c r="S3610" s="324"/>
      <c r="T3610" s="317"/>
      <c r="U3610" s="325"/>
      <c r="V3610" s="325"/>
    </row>
    <row r="3611" spans="1:22" ht="15" customHeight="1" x14ac:dyDescent="0.25">
      <c r="A3611" s="129" t="s">
        <v>5423</v>
      </c>
      <c r="B3611" s="126" t="s">
        <v>2087</v>
      </c>
      <c r="C3611" s="127" t="s">
        <v>5275</v>
      </c>
      <c r="D3611" s="127" t="s">
        <v>4570</v>
      </c>
      <c r="E3611" s="127"/>
      <c r="F3611" s="128">
        <v>11.58</v>
      </c>
      <c r="G3611" s="128">
        <v>11.78</v>
      </c>
      <c r="H3611" s="128">
        <v>9.42</v>
      </c>
      <c r="I3611" s="311"/>
      <c r="J3611" s="319">
        <f>ROUND(SUMIF(Anlagenbewegungsdaten!B:B,A3611,Anlagenbewegungsdaten!C:C),3)</f>
        <v>0</v>
      </c>
      <c r="K3611" s="320">
        <f>ROUND(SUMIF(Anlagenbewegungsdaten!$B:$B,$A3611,Anlagenbewegungsdaten!$D:$D),2)</f>
        <v>0</v>
      </c>
      <c r="L3611" s="321">
        <f t="shared" si="124"/>
        <v>0</v>
      </c>
      <c r="M3611" s="341" t="s">
        <v>4950</v>
      </c>
      <c r="N3611" s="341" t="s">
        <v>4963</v>
      </c>
      <c r="O3611" s="323">
        <f>ROUND(SUMIF(Anlagenbewegungsdaten_AV!B:B,A3611,Anlagenbewegungsdaten_AV!C:C),3)</f>
        <v>0</v>
      </c>
      <c r="P3611" s="320">
        <f>ROUND(SUMIF(Anlagenbewegungsdaten_AV!$B:$B,$A3611,Anlagenbewegungsdaten_AV!$D:$D),2)</f>
        <v>0</v>
      </c>
      <c r="Q3611" s="321">
        <f t="shared" si="125"/>
        <v>0</v>
      </c>
      <c r="S3611" s="324"/>
      <c r="T3611" s="317"/>
      <c r="U3611" s="325"/>
      <c r="V3611" s="325"/>
    </row>
    <row r="3612" spans="1:22" ht="15" customHeight="1" x14ac:dyDescent="0.25">
      <c r="A3612" s="129" t="s">
        <v>5424</v>
      </c>
      <c r="B3612" s="126" t="s">
        <v>2087</v>
      </c>
      <c r="C3612" s="127" t="s">
        <v>5275</v>
      </c>
      <c r="D3612" s="127" t="s">
        <v>1429</v>
      </c>
      <c r="E3612" s="127"/>
      <c r="F3612" s="128">
        <v>10.35</v>
      </c>
      <c r="G3612" s="128">
        <v>10.549999999999999</v>
      </c>
      <c r="H3612" s="128">
        <v>8.44</v>
      </c>
      <c r="I3612" s="311"/>
      <c r="J3612" s="319">
        <f>ROUND(SUMIF(Anlagenbewegungsdaten!B:B,A3612,Anlagenbewegungsdaten!C:C),3)</f>
        <v>0</v>
      </c>
      <c r="K3612" s="320">
        <f>ROUND(SUMIF(Anlagenbewegungsdaten!$B:$B,$A3612,Anlagenbewegungsdaten!$D:$D),2)</f>
        <v>0</v>
      </c>
      <c r="L3612" s="321">
        <f t="shared" si="124"/>
        <v>0</v>
      </c>
      <c r="M3612" s="341" t="s">
        <v>4950</v>
      </c>
      <c r="N3612" s="341" t="s">
        <v>4963</v>
      </c>
      <c r="O3612" s="323">
        <f>ROUND(SUMIF(Anlagenbewegungsdaten_AV!B:B,A3612,Anlagenbewegungsdaten_AV!C:C),3)</f>
        <v>0</v>
      </c>
      <c r="P3612" s="320">
        <f>ROUND(SUMIF(Anlagenbewegungsdaten_AV!$B:$B,$A3612,Anlagenbewegungsdaten_AV!$D:$D),2)</f>
        <v>0</v>
      </c>
      <c r="Q3612" s="321">
        <f t="shared" si="125"/>
        <v>0</v>
      </c>
      <c r="S3612" s="324"/>
      <c r="T3612" s="317"/>
      <c r="U3612" s="325"/>
      <c r="V3612" s="325"/>
    </row>
    <row r="3613" spans="1:22" ht="15" customHeight="1" x14ac:dyDescent="0.25">
      <c r="A3613" s="129" t="s">
        <v>5425</v>
      </c>
      <c r="B3613" s="126" t="s">
        <v>2087</v>
      </c>
      <c r="C3613" s="127" t="s">
        <v>5275</v>
      </c>
      <c r="D3613" s="127" t="s">
        <v>4682</v>
      </c>
      <c r="E3613" s="127"/>
      <c r="F3613" s="128">
        <v>5.65</v>
      </c>
      <c r="G3613" s="128">
        <v>5.8500000000000005</v>
      </c>
      <c r="H3613" s="128">
        <v>4.68</v>
      </c>
      <c r="I3613" s="311"/>
      <c r="J3613" s="319">
        <f>ROUND(SUMIF(Anlagenbewegungsdaten!B:B,A3613,Anlagenbewegungsdaten!C:C),3)</f>
        <v>0</v>
      </c>
      <c r="K3613" s="320">
        <f>ROUND(SUMIF(Anlagenbewegungsdaten!$B:$B,$A3613,Anlagenbewegungsdaten!$D:$D),2)</f>
        <v>0</v>
      </c>
      <c r="L3613" s="321">
        <f t="shared" si="124"/>
        <v>0</v>
      </c>
      <c r="M3613" s="341" t="s">
        <v>4950</v>
      </c>
      <c r="N3613" s="341" t="s">
        <v>4963</v>
      </c>
      <c r="O3613" s="323">
        <f>ROUND(SUMIF(Anlagenbewegungsdaten_AV!B:B,A3613,Anlagenbewegungsdaten_AV!C:C),3)</f>
        <v>0</v>
      </c>
      <c r="P3613" s="320">
        <f>ROUND(SUMIF(Anlagenbewegungsdaten_AV!$B:$B,$A3613,Anlagenbewegungsdaten_AV!$D:$D),2)</f>
        <v>0</v>
      </c>
      <c r="Q3613" s="321">
        <f t="shared" si="125"/>
        <v>0</v>
      </c>
      <c r="S3613" s="324"/>
      <c r="T3613" s="317"/>
      <c r="U3613" s="325"/>
      <c r="V3613" s="325"/>
    </row>
    <row r="3614" spans="1:22" ht="15" customHeight="1" x14ac:dyDescent="0.25">
      <c r="A3614" s="129" t="s">
        <v>5771</v>
      </c>
      <c r="B3614" s="126" t="s">
        <v>2087</v>
      </c>
      <c r="C3614" s="127" t="s">
        <v>5757</v>
      </c>
      <c r="D3614" s="127" t="s">
        <v>4538</v>
      </c>
      <c r="E3614" s="127"/>
      <c r="F3614" s="128">
        <v>13.46</v>
      </c>
      <c r="G3614" s="128">
        <v>13.66</v>
      </c>
      <c r="H3614" s="128">
        <v>10.93</v>
      </c>
      <c r="I3614" s="311"/>
      <c r="J3614" s="319">
        <f>ROUND(SUMIF(Anlagenbewegungsdaten!B:B,A3614,Anlagenbewegungsdaten!C:C),3)</f>
        <v>0</v>
      </c>
      <c r="K3614" s="320">
        <f>ROUND(SUMIF(Anlagenbewegungsdaten!$B:$B,$A3614,Anlagenbewegungsdaten!$D:$D),2)</f>
        <v>0</v>
      </c>
      <c r="L3614" s="321">
        <f t="shared" si="124"/>
        <v>0</v>
      </c>
      <c r="M3614" s="341" t="s">
        <v>4950</v>
      </c>
      <c r="N3614" s="341" t="s">
        <v>4963</v>
      </c>
      <c r="O3614" s="323">
        <f>ROUND(SUMIF(Anlagenbewegungsdaten_AV!B:B,A3614,Anlagenbewegungsdaten_AV!C:C),3)</f>
        <v>0</v>
      </c>
      <c r="P3614" s="320">
        <f>ROUND(SUMIF(Anlagenbewegungsdaten_AV!$B:$B,$A3614,Anlagenbewegungsdaten_AV!$D:$D),2)</f>
        <v>0</v>
      </c>
      <c r="Q3614" s="321">
        <f t="shared" si="125"/>
        <v>0</v>
      </c>
      <c r="S3614" s="324"/>
      <c r="T3614" s="317"/>
      <c r="U3614" s="325"/>
      <c r="V3614" s="325"/>
    </row>
    <row r="3615" spans="1:22" ht="15" customHeight="1" x14ac:dyDescent="0.25">
      <c r="A3615" s="129" t="s">
        <v>5772</v>
      </c>
      <c r="B3615" s="126" t="s">
        <v>2087</v>
      </c>
      <c r="C3615" s="127" t="s">
        <v>5757</v>
      </c>
      <c r="D3615" s="127" t="s">
        <v>4570</v>
      </c>
      <c r="E3615" s="127"/>
      <c r="F3615" s="128">
        <v>11.58</v>
      </c>
      <c r="G3615" s="128">
        <v>11.78</v>
      </c>
      <c r="H3615" s="128">
        <v>9.42</v>
      </c>
      <c r="I3615" s="311"/>
      <c r="J3615" s="319">
        <f>ROUND(SUMIF(Anlagenbewegungsdaten!B:B,A3615,Anlagenbewegungsdaten!C:C),3)</f>
        <v>0</v>
      </c>
      <c r="K3615" s="320">
        <f>ROUND(SUMIF(Anlagenbewegungsdaten!$B:$B,$A3615,Anlagenbewegungsdaten!$D:$D),2)</f>
        <v>0</v>
      </c>
      <c r="L3615" s="321">
        <f t="shared" si="124"/>
        <v>0</v>
      </c>
      <c r="M3615" s="341" t="s">
        <v>4950</v>
      </c>
      <c r="N3615" s="341" t="s">
        <v>4963</v>
      </c>
      <c r="O3615" s="323">
        <f>ROUND(SUMIF(Anlagenbewegungsdaten_AV!B:B,A3615,Anlagenbewegungsdaten_AV!C:C),3)</f>
        <v>0</v>
      </c>
      <c r="P3615" s="320">
        <f>ROUND(SUMIF(Anlagenbewegungsdaten_AV!$B:$B,$A3615,Anlagenbewegungsdaten_AV!$D:$D),2)</f>
        <v>0</v>
      </c>
      <c r="Q3615" s="321">
        <f t="shared" si="125"/>
        <v>0</v>
      </c>
      <c r="S3615" s="324"/>
      <c r="T3615" s="317"/>
      <c r="U3615" s="325"/>
      <c r="V3615" s="325"/>
    </row>
    <row r="3616" spans="1:22" ht="15" customHeight="1" x14ac:dyDescent="0.25">
      <c r="A3616" s="129" t="s">
        <v>5773</v>
      </c>
      <c r="B3616" s="126" t="s">
        <v>2087</v>
      </c>
      <c r="C3616" s="127" t="s">
        <v>5757</v>
      </c>
      <c r="D3616" s="127" t="s">
        <v>1429</v>
      </c>
      <c r="E3616" s="127"/>
      <c r="F3616" s="128">
        <v>10.35</v>
      </c>
      <c r="G3616" s="128">
        <v>10.549999999999999</v>
      </c>
      <c r="H3616" s="128">
        <v>8.44</v>
      </c>
      <c r="I3616" s="311"/>
      <c r="J3616" s="319">
        <f>ROUND(SUMIF(Anlagenbewegungsdaten!B:B,A3616,Anlagenbewegungsdaten!C:C),3)</f>
        <v>0</v>
      </c>
      <c r="K3616" s="320">
        <f>ROUND(SUMIF(Anlagenbewegungsdaten!$B:$B,$A3616,Anlagenbewegungsdaten!$D:$D),2)</f>
        <v>0</v>
      </c>
      <c r="L3616" s="321">
        <f t="shared" si="124"/>
        <v>0</v>
      </c>
      <c r="M3616" s="341" t="s">
        <v>4950</v>
      </c>
      <c r="N3616" s="341" t="s">
        <v>4963</v>
      </c>
      <c r="O3616" s="323">
        <f>ROUND(SUMIF(Anlagenbewegungsdaten_AV!B:B,A3616,Anlagenbewegungsdaten_AV!C:C),3)</f>
        <v>0</v>
      </c>
      <c r="P3616" s="320">
        <f>ROUND(SUMIF(Anlagenbewegungsdaten_AV!$B:$B,$A3616,Anlagenbewegungsdaten_AV!$D:$D),2)</f>
        <v>0</v>
      </c>
      <c r="Q3616" s="321">
        <f t="shared" si="125"/>
        <v>0</v>
      </c>
      <c r="S3616" s="324"/>
      <c r="T3616" s="317"/>
      <c r="U3616" s="325"/>
      <c r="V3616" s="325"/>
    </row>
    <row r="3617" spans="1:22" ht="15" customHeight="1" x14ac:dyDescent="0.25">
      <c r="A3617" s="129" t="s">
        <v>5774</v>
      </c>
      <c r="B3617" s="126" t="s">
        <v>2087</v>
      </c>
      <c r="C3617" s="127" t="s">
        <v>5757</v>
      </c>
      <c r="D3617" s="127" t="s">
        <v>4682</v>
      </c>
      <c r="E3617" s="127"/>
      <c r="F3617" s="128">
        <v>5.65</v>
      </c>
      <c r="G3617" s="128">
        <v>5.8500000000000005</v>
      </c>
      <c r="H3617" s="128">
        <v>4.68</v>
      </c>
      <c r="I3617" s="311"/>
      <c r="J3617" s="319">
        <f>ROUND(SUMIF(Anlagenbewegungsdaten!B:B,A3617,Anlagenbewegungsdaten!C:C),3)</f>
        <v>0</v>
      </c>
      <c r="K3617" s="320">
        <f>ROUND(SUMIF(Anlagenbewegungsdaten!$B:$B,$A3617,Anlagenbewegungsdaten!$D:$D),2)</f>
        <v>0</v>
      </c>
      <c r="L3617" s="321">
        <f t="shared" si="124"/>
        <v>0</v>
      </c>
      <c r="M3617" s="341" t="s">
        <v>4950</v>
      </c>
      <c r="N3617" s="341" t="s">
        <v>4963</v>
      </c>
      <c r="O3617" s="323">
        <f>ROUND(SUMIF(Anlagenbewegungsdaten_AV!B:B,A3617,Anlagenbewegungsdaten_AV!C:C),3)</f>
        <v>0</v>
      </c>
      <c r="P3617" s="320">
        <f>ROUND(SUMIF(Anlagenbewegungsdaten_AV!$B:$B,$A3617,Anlagenbewegungsdaten_AV!$D:$D),2)</f>
        <v>0</v>
      </c>
      <c r="Q3617" s="321">
        <f t="shared" si="125"/>
        <v>0</v>
      </c>
      <c r="S3617" s="324"/>
      <c r="T3617" s="317"/>
      <c r="U3617" s="325"/>
      <c r="V3617" s="325"/>
    </row>
    <row r="3618" spans="1:22" ht="15" customHeight="1" x14ac:dyDescent="0.25">
      <c r="A3618" s="129" t="s">
        <v>6054</v>
      </c>
      <c r="B3618" s="126" t="s">
        <v>2087</v>
      </c>
      <c r="C3618" s="127" t="s">
        <v>6055</v>
      </c>
      <c r="D3618" s="127" t="s">
        <v>4538</v>
      </c>
      <c r="E3618" s="127"/>
      <c r="F3618" s="128">
        <v>13.39</v>
      </c>
      <c r="G3618" s="128">
        <v>13.59</v>
      </c>
      <c r="H3618" s="128">
        <v>10.87</v>
      </c>
      <c r="I3618" s="311"/>
      <c r="J3618" s="319">
        <f>ROUND(SUMIF(Anlagenbewegungsdaten!B:B,A3618,Anlagenbewegungsdaten!C:C),3)</f>
        <v>0</v>
      </c>
      <c r="K3618" s="320">
        <f>ROUND(SUMIF(Anlagenbewegungsdaten!$B:$B,$A3618,Anlagenbewegungsdaten!$D:$D),2)</f>
        <v>0</v>
      </c>
      <c r="L3618" s="321">
        <f t="shared" si="124"/>
        <v>0</v>
      </c>
      <c r="M3618" s="341" t="s">
        <v>4950</v>
      </c>
      <c r="N3618" s="341" t="s">
        <v>4963</v>
      </c>
      <c r="O3618" s="323">
        <f>ROUND(SUMIF(Anlagenbewegungsdaten_AV!B:B,A3618,Anlagenbewegungsdaten_AV!C:C),3)</f>
        <v>0</v>
      </c>
      <c r="P3618" s="320">
        <f>ROUND(SUMIF(Anlagenbewegungsdaten_AV!$B:$B,$A3618,Anlagenbewegungsdaten_AV!$D:$D),2)</f>
        <v>0</v>
      </c>
      <c r="Q3618" s="321">
        <f t="shared" si="125"/>
        <v>0</v>
      </c>
      <c r="S3618" s="324"/>
      <c r="T3618" s="317"/>
      <c r="U3618" s="325"/>
      <c r="V3618" s="325"/>
    </row>
    <row r="3619" spans="1:22" ht="15" customHeight="1" x14ac:dyDescent="0.25">
      <c r="A3619" s="129" t="s">
        <v>6056</v>
      </c>
      <c r="B3619" s="126" t="s">
        <v>2087</v>
      </c>
      <c r="C3619" s="127" t="s">
        <v>6055</v>
      </c>
      <c r="D3619" s="127" t="s">
        <v>4570</v>
      </c>
      <c r="E3619" s="127"/>
      <c r="F3619" s="128">
        <v>11.52</v>
      </c>
      <c r="G3619" s="128">
        <v>11.72</v>
      </c>
      <c r="H3619" s="128">
        <v>9.3800000000000008</v>
      </c>
      <c r="I3619" s="311"/>
      <c r="J3619" s="319">
        <f>ROUND(SUMIF(Anlagenbewegungsdaten!B:B,A3619,Anlagenbewegungsdaten!C:C),3)</f>
        <v>0</v>
      </c>
      <c r="K3619" s="320">
        <f>ROUND(SUMIF(Anlagenbewegungsdaten!$B:$B,$A3619,Anlagenbewegungsdaten!$D:$D),2)</f>
        <v>0</v>
      </c>
      <c r="L3619" s="321">
        <f t="shared" si="124"/>
        <v>0</v>
      </c>
      <c r="M3619" s="341" t="s">
        <v>4950</v>
      </c>
      <c r="N3619" s="341" t="s">
        <v>4963</v>
      </c>
      <c r="O3619" s="323">
        <f>ROUND(SUMIF(Anlagenbewegungsdaten_AV!B:B,A3619,Anlagenbewegungsdaten_AV!C:C),3)</f>
        <v>0</v>
      </c>
      <c r="P3619" s="320">
        <f>ROUND(SUMIF(Anlagenbewegungsdaten_AV!$B:$B,$A3619,Anlagenbewegungsdaten_AV!$D:$D),2)</f>
        <v>0</v>
      </c>
      <c r="Q3619" s="321">
        <f t="shared" si="125"/>
        <v>0</v>
      </c>
      <c r="S3619" s="324"/>
      <c r="T3619" s="317"/>
      <c r="U3619" s="325"/>
      <c r="V3619" s="325"/>
    </row>
    <row r="3620" spans="1:22" ht="15" customHeight="1" x14ac:dyDescent="0.25">
      <c r="A3620" s="129" t="s">
        <v>6057</v>
      </c>
      <c r="B3620" s="126" t="s">
        <v>2087</v>
      </c>
      <c r="C3620" s="127" t="s">
        <v>6055</v>
      </c>
      <c r="D3620" s="127" t="s">
        <v>1429</v>
      </c>
      <c r="E3620" s="127"/>
      <c r="F3620" s="128">
        <v>10.3</v>
      </c>
      <c r="G3620" s="128">
        <v>10.5</v>
      </c>
      <c r="H3620" s="128">
        <v>8.4</v>
      </c>
      <c r="I3620" s="311"/>
      <c r="J3620" s="319">
        <f>ROUND(SUMIF(Anlagenbewegungsdaten!B:B,A3620,Anlagenbewegungsdaten!C:C),3)</f>
        <v>0</v>
      </c>
      <c r="K3620" s="320">
        <f>ROUND(SUMIF(Anlagenbewegungsdaten!$B:$B,$A3620,Anlagenbewegungsdaten!$D:$D),2)</f>
        <v>0</v>
      </c>
      <c r="L3620" s="321">
        <f t="shared" si="124"/>
        <v>0</v>
      </c>
      <c r="M3620" s="341" t="s">
        <v>4950</v>
      </c>
      <c r="N3620" s="341" t="s">
        <v>4963</v>
      </c>
      <c r="O3620" s="323">
        <f>ROUND(SUMIF(Anlagenbewegungsdaten_AV!B:B,A3620,Anlagenbewegungsdaten_AV!C:C),3)</f>
        <v>0</v>
      </c>
      <c r="P3620" s="320">
        <f>ROUND(SUMIF(Anlagenbewegungsdaten_AV!$B:$B,$A3620,Anlagenbewegungsdaten_AV!$D:$D),2)</f>
        <v>0</v>
      </c>
      <c r="Q3620" s="321">
        <f t="shared" si="125"/>
        <v>0</v>
      </c>
      <c r="S3620" s="324"/>
      <c r="T3620" s="317"/>
      <c r="U3620" s="325"/>
      <c r="V3620" s="325"/>
    </row>
    <row r="3621" spans="1:22" ht="15" customHeight="1" x14ac:dyDescent="0.25">
      <c r="A3621" s="129" t="s">
        <v>6058</v>
      </c>
      <c r="B3621" s="126" t="s">
        <v>2087</v>
      </c>
      <c r="C3621" s="127" t="s">
        <v>6055</v>
      </c>
      <c r="D3621" s="127" t="s">
        <v>4682</v>
      </c>
      <c r="E3621" s="127"/>
      <c r="F3621" s="128">
        <v>5.62</v>
      </c>
      <c r="G3621" s="128">
        <v>5.82</v>
      </c>
      <c r="H3621" s="128">
        <v>4.66</v>
      </c>
      <c r="I3621" s="311"/>
      <c r="J3621" s="319">
        <f>ROUND(SUMIF(Anlagenbewegungsdaten!B:B,A3621,Anlagenbewegungsdaten!C:C),3)</f>
        <v>0</v>
      </c>
      <c r="K3621" s="320">
        <f>ROUND(SUMIF(Anlagenbewegungsdaten!$B:$B,$A3621,Anlagenbewegungsdaten!$D:$D),2)</f>
        <v>0</v>
      </c>
      <c r="L3621" s="321">
        <f t="shared" si="124"/>
        <v>0</v>
      </c>
      <c r="M3621" s="341" t="s">
        <v>4950</v>
      </c>
      <c r="N3621" s="341" t="s">
        <v>4963</v>
      </c>
      <c r="O3621" s="323">
        <f>ROUND(SUMIF(Anlagenbewegungsdaten_AV!B:B,A3621,Anlagenbewegungsdaten_AV!C:C),3)</f>
        <v>0</v>
      </c>
      <c r="P3621" s="320">
        <f>ROUND(SUMIF(Anlagenbewegungsdaten_AV!$B:$B,$A3621,Anlagenbewegungsdaten_AV!$D:$D),2)</f>
        <v>0</v>
      </c>
      <c r="Q3621" s="321">
        <f t="shared" si="125"/>
        <v>0</v>
      </c>
      <c r="S3621" s="324"/>
      <c r="T3621" s="317"/>
      <c r="U3621" s="325"/>
      <c r="V3621" s="325"/>
    </row>
    <row r="3622" spans="1:22" ht="15" customHeight="1" x14ac:dyDescent="0.25">
      <c r="A3622" s="129" t="s">
        <v>6059</v>
      </c>
      <c r="B3622" s="126" t="s">
        <v>2087</v>
      </c>
      <c r="C3622" s="127" t="s">
        <v>6060</v>
      </c>
      <c r="D3622" s="127" t="s">
        <v>4538</v>
      </c>
      <c r="E3622" s="127"/>
      <c r="F3622" s="128">
        <v>13.33</v>
      </c>
      <c r="G3622" s="128">
        <v>13.52</v>
      </c>
      <c r="H3622" s="128">
        <v>10.82</v>
      </c>
      <c r="I3622" s="311"/>
      <c r="J3622" s="319">
        <f>ROUND(SUMIF(Anlagenbewegungsdaten!B:B,A3622,Anlagenbewegungsdaten!C:C),3)</f>
        <v>0</v>
      </c>
      <c r="K3622" s="320">
        <f>ROUND(SUMIF(Anlagenbewegungsdaten!$B:$B,$A3622,Anlagenbewegungsdaten!$D:$D),2)</f>
        <v>0</v>
      </c>
      <c r="L3622" s="321">
        <f t="shared" si="124"/>
        <v>0</v>
      </c>
      <c r="M3622" s="341" t="s">
        <v>4950</v>
      </c>
      <c r="N3622" s="341" t="s">
        <v>4963</v>
      </c>
      <c r="O3622" s="323">
        <f>ROUND(SUMIF(Anlagenbewegungsdaten_AV!B:B,A3622,Anlagenbewegungsdaten_AV!C:C),3)</f>
        <v>0</v>
      </c>
      <c r="P3622" s="320">
        <f>ROUND(SUMIF(Anlagenbewegungsdaten_AV!$B:$B,$A3622,Anlagenbewegungsdaten_AV!$D:$D),2)</f>
        <v>0</v>
      </c>
      <c r="Q3622" s="321">
        <f t="shared" si="125"/>
        <v>0</v>
      </c>
      <c r="S3622" s="324"/>
      <c r="T3622" s="317"/>
      <c r="U3622" s="325"/>
      <c r="V3622" s="325"/>
    </row>
    <row r="3623" spans="1:22" ht="15" customHeight="1" x14ac:dyDescent="0.25">
      <c r="A3623" s="129" t="s">
        <v>6061</v>
      </c>
      <c r="B3623" s="126" t="s">
        <v>2087</v>
      </c>
      <c r="C3623" s="127" t="s">
        <v>6060</v>
      </c>
      <c r="D3623" s="127" t="s">
        <v>4570</v>
      </c>
      <c r="E3623" s="127"/>
      <c r="F3623" s="128">
        <v>11.46</v>
      </c>
      <c r="G3623" s="128">
        <v>11.66</v>
      </c>
      <c r="H3623" s="128">
        <v>9.33</v>
      </c>
      <c r="I3623" s="311"/>
      <c r="J3623" s="319">
        <f>ROUND(SUMIF(Anlagenbewegungsdaten!B:B,A3623,Anlagenbewegungsdaten!C:C),3)</f>
        <v>0</v>
      </c>
      <c r="K3623" s="320">
        <f>ROUND(SUMIF(Anlagenbewegungsdaten!$B:$B,$A3623,Anlagenbewegungsdaten!$D:$D),2)</f>
        <v>0</v>
      </c>
      <c r="L3623" s="321">
        <f t="shared" si="124"/>
        <v>0</v>
      </c>
      <c r="M3623" s="341" t="s">
        <v>4950</v>
      </c>
      <c r="N3623" s="341" t="s">
        <v>4963</v>
      </c>
      <c r="O3623" s="323">
        <f>ROUND(SUMIF(Anlagenbewegungsdaten_AV!B:B,A3623,Anlagenbewegungsdaten_AV!C:C),3)</f>
        <v>0</v>
      </c>
      <c r="P3623" s="320">
        <f>ROUND(SUMIF(Anlagenbewegungsdaten_AV!$B:$B,$A3623,Anlagenbewegungsdaten_AV!$D:$D),2)</f>
        <v>0</v>
      </c>
      <c r="Q3623" s="321">
        <f t="shared" si="125"/>
        <v>0</v>
      </c>
      <c r="S3623" s="324"/>
      <c r="T3623" s="317"/>
      <c r="U3623" s="325"/>
      <c r="V3623" s="325"/>
    </row>
    <row r="3624" spans="1:22" ht="15" customHeight="1" x14ac:dyDescent="0.25">
      <c r="A3624" s="129" t="s">
        <v>6062</v>
      </c>
      <c r="B3624" s="126" t="s">
        <v>2087</v>
      </c>
      <c r="C3624" s="127" t="s">
        <v>6060</v>
      </c>
      <c r="D3624" s="127" t="s">
        <v>1429</v>
      </c>
      <c r="E3624" s="127"/>
      <c r="F3624" s="128">
        <v>10.25</v>
      </c>
      <c r="G3624" s="128">
        <v>10.44</v>
      </c>
      <c r="H3624" s="128">
        <v>8.35</v>
      </c>
      <c r="I3624" s="311"/>
      <c r="J3624" s="319">
        <f>ROUND(SUMIF(Anlagenbewegungsdaten!B:B,A3624,Anlagenbewegungsdaten!C:C),3)</f>
        <v>0</v>
      </c>
      <c r="K3624" s="320">
        <f>ROUND(SUMIF(Anlagenbewegungsdaten!$B:$B,$A3624,Anlagenbewegungsdaten!$D:$D),2)</f>
        <v>0</v>
      </c>
      <c r="L3624" s="321">
        <f t="shared" si="124"/>
        <v>0</v>
      </c>
      <c r="M3624" s="341" t="s">
        <v>4950</v>
      </c>
      <c r="N3624" s="341" t="s">
        <v>4963</v>
      </c>
      <c r="O3624" s="323">
        <f>ROUND(SUMIF(Anlagenbewegungsdaten_AV!B:B,A3624,Anlagenbewegungsdaten_AV!C:C),3)</f>
        <v>0</v>
      </c>
      <c r="P3624" s="320">
        <f>ROUND(SUMIF(Anlagenbewegungsdaten_AV!$B:$B,$A3624,Anlagenbewegungsdaten_AV!$D:$D),2)</f>
        <v>0</v>
      </c>
      <c r="Q3624" s="321">
        <f t="shared" si="125"/>
        <v>0</v>
      </c>
      <c r="S3624" s="324"/>
      <c r="T3624" s="317"/>
      <c r="U3624" s="325"/>
      <c r="V3624" s="325"/>
    </row>
    <row r="3625" spans="1:22" ht="15" customHeight="1" x14ac:dyDescent="0.25">
      <c r="A3625" s="129" t="s">
        <v>6063</v>
      </c>
      <c r="B3625" s="126" t="s">
        <v>2087</v>
      </c>
      <c r="C3625" s="127" t="s">
        <v>6060</v>
      </c>
      <c r="D3625" s="127" t="s">
        <v>4682</v>
      </c>
      <c r="E3625" s="127"/>
      <c r="F3625" s="128">
        <v>5.59</v>
      </c>
      <c r="G3625" s="128">
        <v>5.79</v>
      </c>
      <c r="H3625" s="128">
        <v>4.63</v>
      </c>
      <c r="I3625" s="311"/>
      <c r="J3625" s="319">
        <f>ROUND(SUMIF(Anlagenbewegungsdaten!B:B,A3625,Anlagenbewegungsdaten!C:C),3)</f>
        <v>0</v>
      </c>
      <c r="K3625" s="320">
        <f>ROUND(SUMIF(Anlagenbewegungsdaten!$B:$B,$A3625,Anlagenbewegungsdaten!$D:$D),2)</f>
        <v>0</v>
      </c>
      <c r="L3625" s="321">
        <f t="shared" si="124"/>
        <v>0</v>
      </c>
      <c r="M3625" s="341" t="s">
        <v>4950</v>
      </c>
      <c r="N3625" s="341" t="s">
        <v>4963</v>
      </c>
      <c r="O3625" s="323">
        <f>ROUND(SUMIF(Anlagenbewegungsdaten_AV!B:B,A3625,Anlagenbewegungsdaten_AV!C:C),3)</f>
        <v>0</v>
      </c>
      <c r="P3625" s="320">
        <f>ROUND(SUMIF(Anlagenbewegungsdaten_AV!$B:$B,$A3625,Anlagenbewegungsdaten_AV!$D:$D),2)</f>
        <v>0</v>
      </c>
      <c r="Q3625" s="321">
        <f t="shared" si="125"/>
        <v>0</v>
      </c>
      <c r="S3625" s="324"/>
      <c r="T3625" s="317"/>
      <c r="U3625" s="325"/>
      <c r="V3625" s="325"/>
    </row>
    <row r="3626" spans="1:22" ht="15" customHeight="1" x14ac:dyDescent="0.25">
      <c r="A3626" s="129" t="s">
        <v>6064</v>
      </c>
      <c r="B3626" s="126" t="s">
        <v>2087</v>
      </c>
      <c r="C3626" s="127" t="s">
        <v>6065</v>
      </c>
      <c r="D3626" s="127" t="s">
        <v>4538</v>
      </c>
      <c r="E3626" s="127"/>
      <c r="F3626" s="128">
        <v>13.26</v>
      </c>
      <c r="G3626" s="128">
        <v>13.46</v>
      </c>
      <c r="H3626" s="128">
        <v>10.77</v>
      </c>
      <c r="I3626" s="311"/>
      <c r="J3626" s="319">
        <f>ROUND(SUMIF(Anlagenbewegungsdaten!B:B,A3626,Anlagenbewegungsdaten!C:C),3)</f>
        <v>0</v>
      </c>
      <c r="K3626" s="320">
        <f>ROUND(SUMIF(Anlagenbewegungsdaten!$B:$B,$A3626,Anlagenbewegungsdaten!$D:$D),2)</f>
        <v>0</v>
      </c>
      <c r="L3626" s="321">
        <f t="shared" si="124"/>
        <v>0</v>
      </c>
      <c r="M3626" s="341" t="s">
        <v>4950</v>
      </c>
      <c r="N3626" s="341" t="s">
        <v>4963</v>
      </c>
      <c r="O3626" s="323">
        <f>ROUND(SUMIF(Anlagenbewegungsdaten_AV!B:B,A3626,Anlagenbewegungsdaten_AV!C:C),3)</f>
        <v>0</v>
      </c>
      <c r="P3626" s="320">
        <f>ROUND(SUMIF(Anlagenbewegungsdaten_AV!$B:$B,$A3626,Anlagenbewegungsdaten_AV!$D:$D),2)</f>
        <v>0</v>
      </c>
      <c r="Q3626" s="321">
        <f t="shared" si="125"/>
        <v>0</v>
      </c>
      <c r="S3626" s="324"/>
      <c r="T3626" s="317"/>
      <c r="U3626" s="325"/>
      <c r="V3626" s="325"/>
    </row>
    <row r="3627" spans="1:22" ht="15" customHeight="1" x14ac:dyDescent="0.25">
      <c r="A3627" s="129" t="s">
        <v>6066</v>
      </c>
      <c r="B3627" s="126" t="s">
        <v>2087</v>
      </c>
      <c r="C3627" s="127" t="s">
        <v>6065</v>
      </c>
      <c r="D3627" s="127" t="s">
        <v>4570</v>
      </c>
      <c r="E3627" s="127"/>
      <c r="F3627" s="128">
        <v>11.41</v>
      </c>
      <c r="G3627" s="128">
        <v>11.6</v>
      </c>
      <c r="H3627" s="128">
        <v>9.2799999999999994</v>
      </c>
      <c r="I3627" s="311"/>
      <c r="J3627" s="319">
        <f>ROUND(SUMIF(Anlagenbewegungsdaten!B:B,A3627,Anlagenbewegungsdaten!C:C),3)</f>
        <v>0</v>
      </c>
      <c r="K3627" s="320">
        <f>ROUND(SUMIF(Anlagenbewegungsdaten!$B:$B,$A3627,Anlagenbewegungsdaten!$D:$D),2)</f>
        <v>0</v>
      </c>
      <c r="L3627" s="321">
        <f t="shared" si="124"/>
        <v>0</v>
      </c>
      <c r="M3627" s="341" t="s">
        <v>4950</v>
      </c>
      <c r="N3627" s="341" t="s">
        <v>4963</v>
      </c>
      <c r="O3627" s="323">
        <f>ROUND(SUMIF(Anlagenbewegungsdaten_AV!B:B,A3627,Anlagenbewegungsdaten_AV!C:C),3)</f>
        <v>0</v>
      </c>
      <c r="P3627" s="320">
        <f>ROUND(SUMIF(Anlagenbewegungsdaten_AV!$B:$B,$A3627,Anlagenbewegungsdaten_AV!$D:$D),2)</f>
        <v>0</v>
      </c>
      <c r="Q3627" s="321">
        <f t="shared" si="125"/>
        <v>0</v>
      </c>
      <c r="S3627" s="324"/>
      <c r="T3627" s="317"/>
      <c r="U3627" s="325"/>
      <c r="V3627" s="325"/>
    </row>
    <row r="3628" spans="1:22" ht="15" customHeight="1" x14ac:dyDescent="0.25">
      <c r="A3628" s="129" t="s">
        <v>6067</v>
      </c>
      <c r="B3628" s="126" t="s">
        <v>2087</v>
      </c>
      <c r="C3628" s="127" t="s">
        <v>6065</v>
      </c>
      <c r="D3628" s="127" t="s">
        <v>1429</v>
      </c>
      <c r="E3628" s="127"/>
      <c r="F3628" s="128">
        <v>10.199999999999999</v>
      </c>
      <c r="G3628" s="128">
        <v>10.39</v>
      </c>
      <c r="H3628" s="128">
        <v>8.31</v>
      </c>
      <c r="I3628" s="311"/>
      <c r="J3628" s="319">
        <f>ROUND(SUMIF(Anlagenbewegungsdaten!B:B,A3628,Anlagenbewegungsdaten!C:C),3)</f>
        <v>0</v>
      </c>
      <c r="K3628" s="320">
        <f>ROUND(SUMIF(Anlagenbewegungsdaten!$B:$B,$A3628,Anlagenbewegungsdaten!$D:$D),2)</f>
        <v>0</v>
      </c>
      <c r="L3628" s="321">
        <f t="shared" si="124"/>
        <v>0</v>
      </c>
      <c r="M3628" s="341" t="s">
        <v>4950</v>
      </c>
      <c r="N3628" s="341" t="s">
        <v>4963</v>
      </c>
      <c r="O3628" s="323">
        <f>ROUND(SUMIF(Anlagenbewegungsdaten_AV!B:B,A3628,Anlagenbewegungsdaten_AV!C:C),3)</f>
        <v>0</v>
      </c>
      <c r="P3628" s="320">
        <f>ROUND(SUMIF(Anlagenbewegungsdaten_AV!$B:$B,$A3628,Anlagenbewegungsdaten_AV!$D:$D),2)</f>
        <v>0</v>
      </c>
      <c r="Q3628" s="321">
        <f t="shared" si="125"/>
        <v>0</v>
      </c>
      <c r="S3628" s="324"/>
      <c r="T3628" s="317"/>
      <c r="U3628" s="325"/>
      <c r="V3628" s="325"/>
    </row>
    <row r="3629" spans="1:22" ht="15" customHeight="1" x14ac:dyDescent="0.25">
      <c r="A3629" s="129" t="s">
        <v>6068</v>
      </c>
      <c r="B3629" s="126" t="s">
        <v>2087</v>
      </c>
      <c r="C3629" s="127" t="s">
        <v>6065</v>
      </c>
      <c r="D3629" s="127" t="s">
        <v>4682</v>
      </c>
      <c r="E3629" s="127"/>
      <c r="F3629" s="128">
        <v>5.57</v>
      </c>
      <c r="G3629" s="128">
        <v>5.76</v>
      </c>
      <c r="H3629" s="128">
        <v>4.6100000000000003</v>
      </c>
      <c r="I3629" s="311"/>
      <c r="J3629" s="319">
        <f>ROUND(SUMIF(Anlagenbewegungsdaten!B:B,A3629,Anlagenbewegungsdaten!C:C),3)</f>
        <v>0</v>
      </c>
      <c r="K3629" s="320">
        <f>ROUND(SUMIF(Anlagenbewegungsdaten!$B:$B,$A3629,Anlagenbewegungsdaten!$D:$D),2)</f>
        <v>0</v>
      </c>
      <c r="L3629" s="321">
        <f t="shared" si="124"/>
        <v>0</v>
      </c>
      <c r="M3629" s="341" t="s">
        <v>4950</v>
      </c>
      <c r="N3629" s="341" t="s">
        <v>4963</v>
      </c>
      <c r="O3629" s="323">
        <f>ROUND(SUMIF(Anlagenbewegungsdaten_AV!B:B,A3629,Anlagenbewegungsdaten_AV!C:C),3)</f>
        <v>0</v>
      </c>
      <c r="P3629" s="320">
        <f>ROUND(SUMIF(Anlagenbewegungsdaten_AV!$B:$B,$A3629,Anlagenbewegungsdaten_AV!$D:$D),2)</f>
        <v>0</v>
      </c>
      <c r="Q3629" s="321">
        <f t="shared" si="125"/>
        <v>0</v>
      </c>
      <c r="S3629" s="324"/>
      <c r="T3629" s="317"/>
      <c r="U3629" s="325"/>
      <c r="V3629" s="325"/>
    </row>
    <row r="3630" spans="1:22" ht="15" customHeight="1" x14ac:dyDescent="0.25">
      <c r="A3630" s="129" t="s">
        <v>6069</v>
      </c>
      <c r="B3630" s="126" t="s">
        <v>2087</v>
      </c>
      <c r="C3630" s="127" t="s">
        <v>6070</v>
      </c>
      <c r="D3630" s="127" t="s">
        <v>4538</v>
      </c>
      <c r="E3630" s="127"/>
      <c r="F3630" s="128">
        <v>13.19</v>
      </c>
      <c r="G3630" s="128">
        <v>13.39</v>
      </c>
      <c r="H3630" s="128">
        <v>10.71</v>
      </c>
      <c r="I3630" s="311"/>
      <c r="J3630" s="319">
        <f>ROUND(SUMIF(Anlagenbewegungsdaten!B:B,A3630,Anlagenbewegungsdaten!C:C),3)</f>
        <v>0</v>
      </c>
      <c r="K3630" s="320">
        <f>ROUND(SUMIF(Anlagenbewegungsdaten!$B:$B,$A3630,Anlagenbewegungsdaten!$D:$D),2)</f>
        <v>0</v>
      </c>
      <c r="L3630" s="321">
        <f t="shared" si="124"/>
        <v>0</v>
      </c>
      <c r="M3630" s="341" t="s">
        <v>4950</v>
      </c>
      <c r="N3630" s="341" t="s">
        <v>4963</v>
      </c>
      <c r="O3630" s="323">
        <f>ROUND(SUMIF(Anlagenbewegungsdaten_AV!B:B,A3630,Anlagenbewegungsdaten_AV!C:C),3)</f>
        <v>0</v>
      </c>
      <c r="P3630" s="320">
        <f>ROUND(SUMIF(Anlagenbewegungsdaten_AV!$B:$B,$A3630,Anlagenbewegungsdaten_AV!$D:$D),2)</f>
        <v>0</v>
      </c>
      <c r="Q3630" s="321">
        <f t="shared" si="125"/>
        <v>0</v>
      </c>
      <c r="S3630" s="324"/>
      <c r="T3630" s="317"/>
      <c r="U3630" s="325"/>
      <c r="V3630" s="325"/>
    </row>
    <row r="3631" spans="1:22" ht="15" customHeight="1" x14ac:dyDescent="0.25">
      <c r="A3631" s="129" t="s">
        <v>6071</v>
      </c>
      <c r="B3631" s="126" t="s">
        <v>2087</v>
      </c>
      <c r="C3631" s="127" t="s">
        <v>6070</v>
      </c>
      <c r="D3631" s="127" t="s">
        <v>4570</v>
      </c>
      <c r="E3631" s="127"/>
      <c r="F3631" s="128">
        <v>11.35</v>
      </c>
      <c r="G3631" s="128">
        <v>11.55</v>
      </c>
      <c r="H3631" s="128">
        <v>9.24</v>
      </c>
      <c r="I3631" s="311"/>
      <c r="J3631" s="319">
        <f>ROUND(SUMIF(Anlagenbewegungsdaten!B:B,A3631,Anlagenbewegungsdaten!C:C),3)</f>
        <v>0</v>
      </c>
      <c r="K3631" s="320">
        <f>ROUND(SUMIF(Anlagenbewegungsdaten!$B:$B,$A3631,Anlagenbewegungsdaten!$D:$D),2)</f>
        <v>0</v>
      </c>
      <c r="L3631" s="321">
        <f t="shared" si="124"/>
        <v>0</v>
      </c>
      <c r="M3631" s="341" t="s">
        <v>4950</v>
      </c>
      <c r="N3631" s="341" t="s">
        <v>4963</v>
      </c>
      <c r="O3631" s="323">
        <f>ROUND(SUMIF(Anlagenbewegungsdaten_AV!B:B,A3631,Anlagenbewegungsdaten_AV!C:C),3)</f>
        <v>0</v>
      </c>
      <c r="P3631" s="320">
        <f>ROUND(SUMIF(Anlagenbewegungsdaten_AV!$B:$B,$A3631,Anlagenbewegungsdaten_AV!$D:$D),2)</f>
        <v>0</v>
      </c>
      <c r="Q3631" s="321">
        <f t="shared" si="125"/>
        <v>0</v>
      </c>
      <c r="S3631" s="324"/>
      <c r="T3631" s="317"/>
      <c r="U3631" s="325"/>
      <c r="V3631" s="325"/>
    </row>
    <row r="3632" spans="1:22" ht="15" customHeight="1" x14ac:dyDescent="0.25">
      <c r="A3632" s="129" t="s">
        <v>6072</v>
      </c>
      <c r="B3632" s="126" t="s">
        <v>2087</v>
      </c>
      <c r="C3632" s="127" t="s">
        <v>6070</v>
      </c>
      <c r="D3632" s="127" t="s">
        <v>1429</v>
      </c>
      <c r="E3632" s="127"/>
      <c r="F3632" s="128">
        <v>10.14</v>
      </c>
      <c r="G3632" s="128">
        <v>10.34</v>
      </c>
      <c r="H3632" s="128">
        <v>8.27</v>
      </c>
      <c r="I3632" s="311"/>
      <c r="J3632" s="319">
        <f>ROUND(SUMIF(Anlagenbewegungsdaten!B:B,A3632,Anlagenbewegungsdaten!C:C),3)</f>
        <v>0</v>
      </c>
      <c r="K3632" s="320">
        <f>ROUND(SUMIF(Anlagenbewegungsdaten!$B:$B,$A3632,Anlagenbewegungsdaten!$D:$D),2)</f>
        <v>0</v>
      </c>
      <c r="L3632" s="321">
        <f t="shared" si="124"/>
        <v>0</v>
      </c>
      <c r="M3632" s="341" t="s">
        <v>4950</v>
      </c>
      <c r="N3632" s="341" t="s">
        <v>4963</v>
      </c>
      <c r="O3632" s="323">
        <f>ROUND(SUMIF(Anlagenbewegungsdaten_AV!B:B,A3632,Anlagenbewegungsdaten_AV!C:C),3)</f>
        <v>0</v>
      </c>
      <c r="P3632" s="320">
        <f>ROUND(SUMIF(Anlagenbewegungsdaten_AV!$B:$B,$A3632,Anlagenbewegungsdaten_AV!$D:$D),2)</f>
        <v>0</v>
      </c>
      <c r="Q3632" s="321">
        <f t="shared" si="125"/>
        <v>0</v>
      </c>
      <c r="S3632" s="324"/>
      <c r="T3632" s="317"/>
      <c r="U3632" s="325"/>
      <c r="V3632" s="325"/>
    </row>
    <row r="3633" spans="1:22" ht="15" customHeight="1" x14ac:dyDescent="0.25">
      <c r="A3633" s="129" t="s">
        <v>6423</v>
      </c>
      <c r="B3633" s="126" t="s">
        <v>2087</v>
      </c>
      <c r="C3633" s="127" t="s">
        <v>6070</v>
      </c>
      <c r="D3633" s="127" t="s">
        <v>4682</v>
      </c>
      <c r="E3633" s="127"/>
      <c r="F3633" s="128">
        <v>5.54</v>
      </c>
      <c r="G3633" s="128">
        <v>5.73</v>
      </c>
      <c r="H3633" s="128">
        <v>4.58</v>
      </c>
      <c r="I3633" s="311"/>
      <c r="J3633" s="319">
        <f>ROUND(SUMIF(Anlagenbewegungsdaten!B:B,A3633,Anlagenbewegungsdaten!C:C),3)</f>
        <v>0</v>
      </c>
      <c r="K3633" s="320">
        <f>ROUND(SUMIF(Anlagenbewegungsdaten!$B:$B,$A3633,Anlagenbewegungsdaten!$D:$D),2)</f>
        <v>0</v>
      </c>
      <c r="L3633" s="321">
        <f t="shared" si="124"/>
        <v>0</v>
      </c>
      <c r="M3633" s="341" t="s">
        <v>4950</v>
      </c>
      <c r="N3633" s="341" t="s">
        <v>4963</v>
      </c>
      <c r="O3633" s="323">
        <f>ROUND(SUMIF(Anlagenbewegungsdaten_AV!B:B,A3633,Anlagenbewegungsdaten_AV!C:C),3)</f>
        <v>0</v>
      </c>
      <c r="P3633" s="320">
        <f>ROUND(SUMIF(Anlagenbewegungsdaten_AV!$B:$B,$A3633,Anlagenbewegungsdaten_AV!$D:$D),2)</f>
        <v>0</v>
      </c>
      <c r="Q3633" s="321">
        <f t="shared" si="125"/>
        <v>0</v>
      </c>
      <c r="S3633" s="324"/>
      <c r="T3633" s="317"/>
      <c r="U3633" s="325"/>
      <c r="V3633" s="325"/>
    </row>
    <row r="3634" spans="1:22" ht="15" customHeight="1" x14ac:dyDescent="0.25">
      <c r="A3634" s="129" t="s">
        <v>6108</v>
      </c>
      <c r="B3634" s="126" t="s">
        <v>2087</v>
      </c>
      <c r="C3634" s="127" t="s">
        <v>6109</v>
      </c>
      <c r="D3634" s="127" t="s">
        <v>4538</v>
      </c>
      <c r="E3634" s="127"/>
      <c r="F3634" s="128">
        <v>13.12</v>
      </c>
      <c r="G3634" s="128">
        <v>13.32</v>
      </c>
      <c r="H3634" s="128">
        <v>10.66</v>
      </c>
      <c r="I3634" s="311"/>
      <c r="J3634" s="319">
        <f>ROUND(SUMIF(Anlagenbewegungsdaten!B:B,A3634,Anlagenbewegungsdaten!C:C),3)</f>
        <v>0</v>
      </c>
      <c r="K3634" s="320">
        <f>ROUND(SUMIF(Anlagenbewegungsdaten!$B:$B,$A3634,Anlagenbewegungsdaten!$D:$D),2)</f>
        <v>0</v>
      </c>
      <c r="L3634" s="321">
        <f t="shared" si="124"/>
        <v>0</v>
      </c>
      <c r="M3634" s="341" t="s">
        <v>4950</v>
      </c>
      <c r="N3634" s="341" t="s">
        <v>4963</v>
      </c>
      <c r="O3634" s="323">
        <f>ROUND(SUMIF(Anlagenbewegungsdaten_AV!B:B,A3634,Anlagenbewegungsdaten_AV!C:C),3)</f>
        <v>0</v>
      </c>
      <c r="P3634" s="320">
        <f>ROUND(SUMIF(Anlagenbewegungsdaten_AV!$B:$B,$A3634,Anlagenbewegungsdaten_AV!$D:$D),2)</f>
        <v>0</v>
      </c>
      <c r="Q3634" s="321">
        <f t="shared" si="125"/>
        <v>0</v>
      </c>
      <c r="S3634" s="324"/>
      <c r="T3634" s="317"/>
      <c r="U3634" s="325"/>
      <c r="V3634" s="325"/>
    </row>
    <row r="3635" spans="1:22" ht="15" customHeight="1" x14ac:dyDescent="0.25">
      <c r="A3635" s="129" t="s">
        <v>6110</v>
      </c>
      <c r="B3635" s="126" t="s">
        <v>2087</v>
      </c>
      <c r="C3635" s="127" t="s">
        <v>6109</v>
      </c>
      <c r="D3635" s="127" t="s">
        <v>4570</v>
      </c>
      <c r="E3635" s="127"/>
      <c r="F3635" s="128">
        <v>11.29</v>
      </c>
      <c r="G3635" s="128">
        <v>11.49</v>
      </c>
      <c r="H3635" s="128">
        <v>9.19</v>
      </c>
      <c r="I3635" s="311"/>
      <c r="J3635" s="319">
        <f>ROUND(SUMIF(Anlagenbewegungsdaten!B:B,A3635,Anlagenbewegungsdaten!C:C),3)</f>
        <v>0</v>
      </c>
      <c r="K3635" s="320">
        <f>ROUND(SUMIF(Anlagenbewegungsdaten!$B:$B,$A3635,Anlagenbewegungsdaten!$D:$D),2)</f>
        <v>0</v>
      </c>
      <c r="L3635" s="321">
        <f t="shared" si="124"/>
        <v>0</v>
      </c>
      <c r="M3635" s="341" t="s">
        <v>4950</v>
      </c>
      <c r="N3635" s="341" t="s">
        <v>4963</v>
      </c>
      <c r="O3635" s="323">
        <f>ROUND(SUMIF(Anlagenbewegungsdaten_AV!B:B,A3635,Anlagenbewegungsdaten_AV!C:C),3)</f>
        <v>0</v>
      </c>
      <c r="P3635" s="320">
        <f>ROUND(SUMIF(Anlagenbewegungsdaten_AV!$B:$B,$A3635,Anlagenbewegungsdaten_AV!$D:$D),2)</f>
        <v>0</v>
      </c>
      <c r="Q3635" s="321">
        <f t="shared" si="125"/>
        <v>0</v>
      </c>
      <c r="S3635" s="324"/>
      <c r="T3635" s="317"/>
      <c r="U3635" s="325"/>
      <c r="V3635" s="325"/>
    </row>
    <row r="3636" spans="1:22" ht="15" customHeight="1" x14ac:dyDescent="0.25">
      <c r="A3636" s="129" t="s">
        <v>6111</v>
      </c>
      <c r="B3636" s="126" t="s">
        <v>2087</v>
      </c>
      <c r="C3636" s="127" t="s">
        <v>6109</v>
      </c>
      <c r="D3636" s="127" t="s">
        <v>1429</v>
      </c>
      <c r="E3636" s="127"/>
      <c r="F3636" s="128">
        <v>10.09</v>
      </c>
      <c r="G3636" s="128">
        <v>10.29</v>
      </c>
      <c r="H3636" s="128">
        <v>8.23</v>
      </c>
      <c r="I3636" s="311"/>
      <c r="J3636" s="319">
        <f>ROUND(SUMIF(Anlagenbewegungsdaten!B:B,A3636,Anlagenbewegungsdaten!C:C),3)</f>
        <v>0</v>
      </c>
      <c r="K3636" s="320">
        <f>ROUND(SUMIF(Anlagenbewegungsdaten!$B:$B,$A3636,Anlagenbewegungsdaten!$D:$D),2)</f>
        <v>0</v>
      </c>
      <c r="L3636" s="321">
        <f t="shared" si="124"/>
        <v>0</v>
      </c>
      <c r="M3636" s="341" t="s">
        <v>4950</v>
      </c>
      <c r="N3636" s="341" t="s">
        <v>4963</v>
      </c>
      <c r="O3636" s="323">
        <f>ROUND(SUMIF(Anlagenbewegungsdaten_AV!B:B,A3636,Anlagenbewegungsdaten_AV!C:C),3)</f>
        <v>0</v>
      </c>
      <c r="P3636" s="320">
        <f>ROUND(SUMIF(Anlagenbewegungsdaten_AV!$B:$B,$A3636,Anlagenbewegungsdaten_AV!$D:$D),2)</f>
        <v>0</v>
      </c>
      <c r="Q3636" s="321">
        <f t="shared" si="125"/>
        <v>0</v>
      </c>
      <c r="S3636" s="324"/>
      <c r="T3636" s="317"/>
      <c r="U3636" s="325"/>
      <c r="V3636" s="325"/>
    </row>
    <row r="3637" spans="1:22" ht="15" customHeight="1" x14ac:dyDescent="0.25">
      <c r="A3637" s="129" t="s">
        <v>6112</v>
      </c>
      <c r="B3637" s="126" t="s">
        <v>2087</v>
      </c>
      <c r="C3637" s="127" t="s">
        <v>6109</v>
      </c>
      <c r="D3637" s="127" t="s">
        <v>4682</v>
      </c>
      <c r="E3637" s="127"/>
      <c r="F3637" s="128">
        <v>5.51</v>
      </c>
      <c r="G3637" s="128">
        <v>5.71</v>
      </c>
      <c r="H3637" s="128">
        <v>4.57</v>
      </c>
      <c r="I3637" s="311"/>
      <c r="J3637" s="319">
        <f>ROUND(SUMIF(Anlagenbewegungsdaten!B:B,A3637,Anlagenbewegungsdaten!C:C),3)</f>
        <v>0</v>
      </c>
      <c r="K3637" s="320">
        <f>ROUND(SUMIF(Anlagenbewegungsdaten!$B:$B,$A3637,Anlagenbewegungsdaten!$D:$D),2)</f>
        <v>0</v>
      </c>
      <c r="L3637" s="321">
        <f t="shared" si="124"/>
        <v>0</v>
      </c>
      <c r="M3637" s="341" t="s">
        <v>4950</v>
      </c>
      <c r="N3637" s="341" t="s">
        <v>4963</v>
      </c>
      <c r="O3637" s="323">
        <f>ROUND(SUMIF(Anlagenbewegungsdaten_AV!B:B,A3637,Anlagenbewegungsdaten_AV!C:C),3)</f>
        <v>0</v>
      </c>
      <c r="P3637" s="320">
        <f>ROUND(SUMIF(Anlagenbewegungsdaten_AV!$B:$B,$A3637,Anlagenbewegungsdaten_AV!$D:$D),2)</f>
        <v>0</v>
      </c>
      <c r="Q3637" s="321">
        <f t="shared" si="125"/>
        <v>0</v>
      </c>
      <c r="S3637" s="324"/>
      <c r="T3637" s="317"/>
      <c r="U3637" s="325"/>
      <c r="V3637" s="325"/>
    </row>
    <row r="3638" spans="1:22" ht="15" customHeight="1" x14ac:dyDescent="0.25">
      <c r="A3638" s="129" t="s">
        <v>6113</v>
      </c>
      <c r="B3638" s="126" t="s">
        <v>2087</v>
      </c>
      <c r="C3638" s="127" t="s">
        <v>6114</v>
      </c>
      <c r="D3638" s="127" t="s">
        <v>4538</v>
      </c>
      <c r="E3638" s="127"/>
      <c r="F3638" s="128">
        <v>13.05</v>
      </c>
      <c r="G3638" s="128">
        <v>13.25</v>
      </c>
      <c r="H3638" s="128">
        <v>10.6</v>
      </c>
      <c r="I3638" s="311"/>
      <c r="J3638" s="319">
        <f>ROUND(SUMIF(Anlagenbewegungsdaten!B:B,A3638,Anlagenbewegungsdaten!C:C),3)</f>
        <v>0</v>
      </c>
      <c r="K3638" s="320">
        <f>ROUND(SUMIF(Anlagenbewegungsdaten!$B:$B,$A3638,Anlagenbewegungsdaten!$D:$D),2)</f>
        <v>0</v>
      </c>
      <c r="L3638" s="321">
        <f t="shared" si="124"/>
        <v>0</v>
      </c>
      <c r="M3638" s="341" t="s">
        <v>4950</v>
      </c>
      <c r="N3638" s="341" t="s">
        <v>4963</v>
      </c>
      <c r="O3638" s="323">
        <f>ROUND(SUMIF(Anlagenbewegungsdaten_AV!B:B,A3638,Anlagenbewegungsdaten_AV!C:C),3)</f>
        <v>0</v>
      </c>
      <c r="P3638" s="320">
        <f>ROUND(SUMIF(Anlagenbewegungsdaten_AV!$B:$B,$A3638,Anlagenbewegungsdaten_AV!$D:$D),2)</f>
        <v>0</v>
      </c>
      <c r="Q3638" s="321">
        <f t="shared" si="125"/>
        <v>0</v>
      </c>
      <c r="S3638" s="324"/>
      <c r="T3638" s="317"/>
      <c r="U3638" s="325"/>
      <c r="V3638" s="325"/>
    </row>
    <row r="3639" spans="1:22" ht="15" customHeight="1" x14ac:dyDescent="0.25">
      <c r="A3639" s="129" t="s">
        <v>6115</v>
      </c>
      <c r="B3639" s="126" t="s">
        <v>2087</v>
      </c>
      <c r="C3639" s="127" t="s">
        <v>6114</v>
      </c>
      <c r="D3639" s="127" t="s">
        <v>4570</v>
      </c>
      <c r="E3639" s="127"/>
      <c r="F3639" s="128">
        <v>11.23</v>
      </c>
      <c r="G3639" s="128">
        <v>11.43</v>
      </c>
      <c r="H3639" s="128">
        <v>9.14</v>
      </c>
      <c r="I3639" s="311"/>
      <c r="J3639" s="319">
        <f>ROUND(SUMIF(Anlagenbewegungsdaten!B:B,A3639,Anlagenbewegungsdaten!C:C),3)</f>
        <v>0</v>
      </c>
      <c r="K3639" s="320">
        <f>ROUND(SUMIF(Anlagenbewegungsdaten!$B:$B,$A3639,Anlagenbewegungsdaten!$D:$D),2)</f>
        <v>0</v>
      </c>
      <c r="L3639" s="321">
        <f t="shared" si="124"/>
        <v>0</v>
      </c>
      <c r="M3639" s="341" t="s">
        <v>4950</v>
      </c>
      <c r="N3639" s="341" t="s">
        <v>4963</v>
      </c>
      <c r="O3639" s="323">
        <f>ROUND(SUMIF(Anlagenbewegungsdaten_AV!B:B,A3639,Anlagenbewegungsdaten_AV!C:C),3)</f>
        <v>0</v>
      </c>
      <c r="P3639" s="320">
        <f>ROUND(SUMIF(Anlagenbewegungsdaten_AV!$B:$B,$A3639,Anlagenbewegungsdaten_AV!$D:$D),2)</f>
        <v>0</v>
      </c>
      <c r="Q3639" s="321">
        <f t="shared" si="125"/>
        <v>0</v>
      </c>
      <c r="S3639" s="324"/>
      <c r="T3639" s="317"/>
      <c r="U3639" s="325"/>
      <c r="V3639" s="325"/>
    </row>
    <row r="3640" spans="1:22" ht="15" customHeight="1" x14ac:dyDescent="0.25">
      <c r="A3640" s="129" t="s">
        <v>6116</v>
      </c>
      <c r="B3640" s="126" t="s">
        <v>2087</v>
      </c>
      <c r="C3640" s="127" t="s">
        <v>6114</v>
      </c>
      <c r="D3640" s="127" t="s">
        <v>1429</v>
      </c>
      <c r="E3640" s="127"/>
      <c r="F3640" s="128">
        <v>10.039999999999999</v>
      </c>
      <c r="G3640" s="128">
        <v>10.24</v>
      </c>
      <c r="H3640" s="128">
        <v>8.19</v>
      </c>
      <c r="I3640" s="311"/>
      <c r="J3640" s="319">
        <f>ROUND(SUMIF(Anlagenbewegungsdaten!B:B,A3640,Anlagenbewegungsdaten!C:C),3)</f>
        <v>0</v>
      </c>
      <c r="K3640" s="320">
        <f>ROUND(SUMIF(Anlagenbewegungsdaten!$B:$B,$A3640,Anlagenbewegungsdaten!$D:$D),2)</f>
        <v>0</v>
      </c>
      <c r="L3640" s="321">
        <f t="shared" si="124"/>
        <v>0</v>
      </c>
      <c r="M3640" s="341" t="s">
        <v>4950</v>
      </c>
      <c r="N3640" s="341" t="s">
        <v>4963</v>
      </c>
      <c r="O3640" s="323">
        <f>ROUND(SUMIF(Anlagenbewegungsdaten_AV!B:B,A3640,Anlagenbewegungsdaten_AV!C:C),3)</f>
        <v>0</v>
      </c>
      <c r="P3640" s="320">
        <f>ROUND(SUMIF(Anlagenbewegungsdaten_AV!$B:$B,$A3640,Anlagenbewegungsdaten_AV!$D:$D),2)</f>
        <v>0</v>
      </c>
      <c r="Q3640" s="321">
        <f t="shared" si="125"/>
        <v>0</v>
      </c>
      <c r="S3640" s="324"/>
      <c r="T3640" s="317"/>
      <c r="U3640" s="325"/>
      <c r="V3640" s="325"/>
    </row>
    <row r="3641" spans="1:22" ht="15" customHeight="1" x14ac:dyDescent="0.25">
      <c r="A3641" s="129" t="s">
        <v>6117</v>
      </c>
      <c r="B3641" s="126" t="s">
        <v>2087</v>
      </c>
      <c r="C3641" s="127" t="s">
        <v>6114</v>
      </c>
      <c r="D3641" s="127" t="s">
        <v>4682</v>
      </c>
      <c r="E3641" s="127"/>
      <c r="F3641" s="128">
        <v>5.48</v>
      </c>
      <c r="G3641" s="128">
        <v>5.68</v>
      </c>
      <c r="H3641" s="128">
        <v>4.54</v>
      </c>
      <c r="I3641" s="311"/>
      <c r="J3641" s="319">
        <f>ROUND(SUMIF(Anlagenbewegungsdaten!B:B,A3641,Anlagenbewegungsdaten!C:C),3)</f>
        <v>0</v>
      </c>
      <c r="K3641" s="320">
        <f>ROUND(SUMIF(Anlagenbewegungsdaten!$B:$B,$A3641,Anlagenbewegungsdaten!$D:$D),2)</f>
        <v>0</v>
      </c>
      <c r="L3641" s="321">
        <f t="shared" si="124"/>
        <v>0</v>
      </c>
      <c r="M3641" s="341" t="s">
        <v>4950</v>
      </c>
      <c r="N3641" s="341" t="s">
        <v>4963</v>
      </c>
      <c r="O3641" s="323">
        <f>ROUND(SUMIF(Anlagenbewegungsdaten_AV!B:B,A3641,Anlagenbewegungsdaten_AV!C:C),3)</f>
        <v>0</v>
      </c>
      <c r="P3641" s="320">
        <f>ROUND(SUMIF(Anlagenbewegungsdaten_AV!$B:$B,$A3641,Anlagenbewegungsdaten_AV!$D:$D),2)</f>
        <v>0</v>
      </c>
      <c r="Q3641" s="321">
        <f t="shared" si="125"/>
        <v>0</v>
      </c>
      <c r="S3641" s="324"/>
      <c r="T3641" s="317"/>
      <c r="U3641" s="325"/>
      <c r="V3641" s="325"/>
    </row>
    <row r="3642" spans="1:22" ht="15" customHeight="1" x14ac:dyDescent="0.25">
      <c r="A3642" s="129" t="s">
        <v>6118</v>
      </c>
      <c r="B3642" s="126" t="s">
        <v>2087</v>
      </c>
      <c r="C3642" s="127" t="s">
        <v>6119</v>
      </c>
      <c r="D3642" s="127" t="s">
        <v>4538</v>
      </c>
      <c r="E3642" s="127"/>
      <c r="F3642" s="128">
        <v>13.05</v>
      </c>
      <c r="G3642" s="128">
        <v>13.25</v>
      </c>
      <c r="H3642" s="128">
        <v>10.6</v>
      </c>
      <c r="I3642" s="311"/>
      <c r="J3642" s="319">
        <f>ROUND(SUMIF(Anlagenbewegungsdaten!B:B,A3642,Anlagenbewegungsdaten!C:C),3)</f>
        <v>0</v>
      </c>
      <c r="K3642" s="320">
        <f>ROUND(SUMIF(Anlagenbewegungsdaten!$B:$B,$A3642,Anlagenbewegungsdaten!$D:$D),2)</f>
        <v>0</v>
      </c>
      <c r="L3642" s="321">
        <f t="shared" si="124"/>
        <v>0</v>
      </c>
      <c r="M3642" s="341" t="s">
        <v>4950</v>
      </c>
      <c r="N3642" s="341" t="s">
        <v>4963</v>
      </c>
      <c r="O3642" s="323">
        <f>ROUND(SUMIF(Anlagenbewegungsdaten_AV!B:B,A3642,Anlagenbewegungsdaten_AV!C:C),3)</f>
        <v>0</v>
      </c>
      <c r="P3642" s="320">
        <f>ROUND(SUMIF(Anlagenbewegungsdaten_AV!$B:$B,$A3642,Anlagenbewegungsdaten_AV!$D:$D),2)</f>
        <v>0</v>
      </c>
      <c r="Q3642" s="321">
        <f t="shared" si="125"/>
        <v>0</v>
      </c>
      <c r="S3642" s="324"/>
      <c r="T3642" s="317"/>
      <c r="U3642" s="325"/>
      <c r="V3642" s="325"/>
    </row>
    <row r="3643" spans="1:22" ht="15" customHeight="1" x14ac:dyDescent="0.25">
      <c r="A3643" s="129" t="s">
        <v>6120</v>
      </c>
      <c r="B3643" s="126" t="s">
        <v>2087</v>
      </c>
      <c r="C3643" s="127" t="s">
        <v>6119</v>
      </c>
      <c r="D3643" s="127" t="s">
        <v>4570</v>
      </c>
      <c r="E3643" s="127"/>
      <c r="F3643" s="128">
        <v>11.23</v>
      </c>
      <c r="G3643" s="128">
        <v>11.43</v>
      </c>
      <c r="H3643" s="128">
        <v>9.14</v>
      </c>
      <c r="I3643" s="311"/>
      <c r="J3643" s="319">
        <f>ROUND(SUMIF(Anlagenbewegungsdaten!B:B,A3643,Anlagenbewegungsdaten!C:C),3)</f>
        <v>0</v>
      </c>
      <c r="K3643" s="320">
        <f>ROUND(SUMIF(Anlagenbewegungsdaten!$B:$B,$A3643,Anlagenbewegungsdaten!$D:$D),2)</f>
        <v>0</v>
      </c>
      <c r="L3643" s="321">
        <f t="shared" si="124"/>
        <v>0</v>
      </c>
      <c r="M3643" s="341" t="s">
        <v>4950</v>
      </c>
      <c r="N3643" s="341" t="s">
        <v>4963</v>
      </c>
      <c r="O3643" s="323">
        <f>ROUND(SUMIF(Anlagenbewegungsdaten_AV!B:B,A3643,Anlagenbewegungsdaten_AV!C:C),3)</f>
        <v>0</v>
      </c>
      <c r="P3643" s="320">
        <f>ROUND(SUMIF(Anlagenbewegungsdaten_AV!$B:$B,$A3643,Anlagenbewegungsdaten_AV!$D:$D),2)</f>
        <v>0</v>
      </c>
      <c r="Q3643" s="321">
        <f t="shared" si="125"/>
        <v>0</v>
      </c>
      <c r="S3643" s="324"/>
      <c r="T3643" s="317"/>
      <c r="U3643" s="325"/>
      <c r="V3643" s="325"/>
    </row>
    <row r="3644" spans="1:22" ht="15" customHeight="1" x14ac:dyDescent="0.25">
      <c r="A3644" s="129" t="s">
        <v>6121</v>
      </c>
      <c r="B3644" s="126" t="s">
        <v>2087</v>
      </c>
      <c r="C3644" s="127" t="s">
        <v>6119</v>
      </c>
      <c r="D3644" s="127" t="s">
        <v>1429</v>
      </c>
      <c r="E3644" s="127"/>
      <c r="F3644" s="128">
        <v>10.039999999999999</v>
      </c>
      <c r="G3644" s="128">
        <v>10.24</v>
      </c>
      <c r="H3644" s="128">
        <v>8.19</v>
      </c>
      <c r="I3644" s="311"/>
      <c r="J3644" s="319">
        <f>ROUND(SUMIF(Anlagenbewegungsdaten!B:B,A3644,Anlagenbewegungsdaten!C:C),3)</f>
        <v>0</v>
      </c>
      <c r="K3644" s="320">
        <f>ROUND(SUMIF(Anlagenbewegungsdaten!$B:$B,$A3644,Anlagenbewegungsdaten!$D:$D),2)</f>
        <v>0</v>
      </c>
      <c r="L3644" s="321">
        <f t="shared" si="124"/>
        <v>0</v>
      </c>
      <c r="M3644" s="341" t="s">
        <v>4950</v>
      </c>
      <c r="N3644" s="341" t="s">
        <v>4963</v>
      </c>
      <c r="O3644" s="323">
        <f>ROUND(SUMIF(Anlagenbewegungsdaten_AV!B:B,A3644,Anlagenbewegungsdaten_AV!C:C),3)</f>
        <v>0</v>
      </c>
      <c r="P3644" s="320">
        <f>ROUND(SUMIF(Anlagenbewegungsdaten_AV!$B:$B,$A3644,Anlagenbewegungsdaten_AV!$D:$D),2)</f>
        <v>0</v>
      </c>
      <c r="Q3644" s="321">
        <f t="shared" si="125"/>
        <v>0</v>
      </c>
      <c r="S3644" s="324"/>
      <c r="T3644" s="317"/>
      <c r="U3644" s="325"/>
      <c r="V3644" s="325"/>
    </row>
    <row r="3645" spans="1:22" ht="15" customHeight="1" x14ac:dyDescent="0.25">
      <c r="A3645" s="129" t="s">
        <v>6122</v>
      </c>
      <c r="B3645" s="126" t="s">
        <v>2087</v>
      </c>
      <c r="C3645" s="127" t="s">
        <v>6119</v>
      </c>
      <c r="D3645" s="127" t="s">
        <v>4682</v>
      </c>
      <c r="E3645" s="127"/>
      <c r="F3645" s="128">
        <v>5.48</v>
      </c>
      <c r="G3645" s="128">
        <v>5.68</v>
      </c>
      <c r="H3645" s="128">
        <v>4.54</v>
      </c>
      <c r="I3645" s="311"/>
      <c r="J3645" s="319">
        <f>ROUND(SUMIF(Anlagenbewegungsdaten!B:B,A3645,Anlagenbewegungsdaten!C:C),3)</f>
        <v>0</v>
      </c>
      <c r="K3645" s="320">
        <f>ROUND(SUMIF(Anlagenbewegungsdaten!$B:$B,$A3645,Anlagenbewegungsdaten!$D:$D),2)</f>
        <v>0</v>
      </c>
      <c r="L3645" s="321">
        <f t="shared" si="124"/>
        <v>0</v>
      </c>
      <c r="M3645" s="341" t="s">
        <v>4950</v>
      </c>
      <c r="N3645" s="341" t="s">
        <v>4963</v>
      </c>
      <c r="O3645" s="323">
        <f>ROUND(SUMIF(Anlagenbewegungsdaten_AV!B:B,A3645,Anlagenbewegungsdaten_AV!C:C),3)</f>
        <v>0</v>
      </c>
      <c r="P3645" s="320">
        <f>ROUND(SUMIF(Anlagenbewegungsdaten_AV!$B:$B,$A3645,Anlagenbewegungsdaten_AV!$D:$D),2)</f>
        <v>0</v>
      </c>
      <c r="Q3645" s="321">
        <f t="shared" si="125"/>
        <v>0</v>
      </c>
      <c r="S3645" s="324"/>
      <c r="T3645" s="317"/>
      <c r="U3645" s="325"/>
      <c r="V3645" s="325"/>
    </row>
    <row r="3646" spans="1:22" ht="15" customHeight="1" x14ac:dyDescent="0.25">
      <c r="A3646" s="129" t="s">
        <v>6123</v>
      </c>
      <c r="B3646" s="126" t="s">
        <v>2087</v>
      </c>
      <c r="C3646" s="127" t="s">
        <v>6124</v>
      </c>
      <c r="D3646" s="127" t="s">
        <v>4538</v>
      </c>
      <c r="E3646" s="127"/>
      <c r="F3646" s="128">
        <v>12.99</v>
      </c>
      <c r="G3646" s="128">
        <v>13.19</v>
      </c>
      <c r="H3646" s="128">
        <v>10.55</v>
      </c>
      <c r="I3646" s="311"/>
      <c r="J3646" s="319">
        <f>ROUND(SUMIF(Anlagenbewegungsdaten!B:B,A3646,Anlagenbewegungsdaten!C:C),3)</f>
        <v>0</v>
      </c>
      <c r="K3646" s="320">
        <f>ROUND(SUMIF(Anlagenbewegungsdaten!$B:$B,$A3646,Anlagenbewegungsdaten!$D:$D),2)</f>
        <v>0</v>
      </c>
      <c r="L3646" s="321">
        <f t="shared" si="124"/>
        <v>0</v>
      </c>
      <c r="M3646" s="341" t="s">
        <v>4950</v>
      </c>
      <c r="N3646" s="341" t="s">
        <v>4963</v>
      </c>
      <c r="O3646" s="323">
        <f>ROUND(SUMIF(Anlagenbewegungsdaten_AV!B:B,A3646,Anlagenbewegungsdaten_AV!C:C),3)</f>
        <v>0</v>
      </c>
      <c r="P3646" s="320">
        <f>ROUND(SUMIF(Anlagenbewegungsdaten_AV!$B:$B,$A3646,Anlagenbewegungsdaten_AV!$D:$D),2)</f>
        <v>0</v>
      </c>
      <c r="Q3646" s="321">
        <f t="shared" si="125"/>
        <v>0</v>
      </c>
      <c r="S3646" s="324"/>
      <c r="T3646" s="317"/>
      <c r="U3646" s="325"/>
      <c r="V3646" s="325"/>
    </row>
    <row r="3647" spans="1:22" ht="15" customHeight="1" x14ac:dyDescent="0.25">
      <c r="A3647" s="129" t="s">
        <v>6125</v>
      </c>
      <c r="B3647" s="126" t="s">
        <v>2087</v>
      </c>
      <c r="C3647" s="127" t="s">
        <v>6124</v>
      </c>
      <c r="D3647" s="127" t="s">
        <v>4570</v>
      </c>
      <c r="E3647" s="127"/>
      <c r="F3647" s="128">
        <v>11.18</v>
      </c>
      <c r="G3647" s="128">
        <v>11.38</v>
      </c>
      <c r="H3647" s="128">
        <v>9.1</v>
      </c>
      <c r="I3647" s="311"/>
      <c r="J3647" s="319">
        <f>ROUND(SUMIF(Anlagenbewegungsdaten!B:B,A3647,Anlagenbewegungsdaten!C:C),3)</f>
        <v>0</v>
      </c>
      <c r="K3647" s="320">
        <f>ROUND(SUMIF(Anlagenbewegungsdaten!$B:$B,$A3647,Anlagenbewegungsdaten!$D:$D),2)</f>
        <v>0</v>
      </c>
      <c r="L3647" s="321">
        <f t="shared" si="124"/>
        <v>0</v>
      </c>
      <c r="M3647" s="341" t="s">
        <v>4950</v>
      </c>
      <c r="N3647" s="341" t="s">
        <v>4963</v>
      </c>
      <c r="O3647" s="323">
        <f>ROUND(SUMIF(Anlagenbewegungsdaten_AV!B:B,A3647,Anlagenbewegungsdaten_AV!C:C),3)</f>
        <v>0</v>
      </c>
      <c r="P3647" s="320">
        <f>ROUND(SUMIF(Anlagenbewegungsdaten_AV!$B:$B,$A3647,Anlagenbewegungsdaten_AV!$D:$D),2)</f>
        <v>0</v>
      </c>
      <c r="Q3647" s="321">
        <f t="shared" si="125"/>
        <v>0</v>
      </c>
      <c r="S3647" s="324"/>
      <c r="T3647" s="317"/>
      <c r="U3647" s="325"/>
      <c r="V3647" s="325"/>
    </row>
    <row r="3648" spans="1:22" ht="15" customHeight="1" x14ac:dyDescent="0.25">
      <c r="A3648" s="129" t="s">
        <v>6126</v>
      </c>
      <c r="B3648" s="126" t="s">
        <v>2087</v>
      </c>
      <c r="C3648" s="127" t="s">
        <v>6124</v>
      </c>
      <c r="D3648" s="127" t="s">
        <v>1429</v>
      </c>
      <c r="E3648" s="127"/>
      <c r="F3648" s="128">
        <v>9.99</v>
      </c>
      <c r="G3648" s="128">
        <v>10.19</v>
      </c>
      <c r="H3648" s="128">
        <v>8.15</v>
      </c>
      <c r="I3648" s="311"/>
      <c r="J3648" s="319">
        <f>ROUND(SUMIF(Anlagenbewegungsdaten!B:B,A3648,Anlagenbewegungsdaten!C:C),3)</f>
        <v>0</v>
      </c>
      <c r="K3648" s="320">
        <f>ROUND(SUMIF(Anlagenbewegungsdaten!$B:$B,$A3648,Anlagenbewegungsdaten!$D:$D),2)</f>
        <v>0</v>
      </c>
      <c r="L3648" s="321">
        <f t="shared" si="124"/>
        <v>0</v>
      </c>
      <c r="M3648" s="341" t="s">
        <v>4950</v>
      </c>
      <c r="N3648" s="341" t="s">
        <v>4963</v>
      </c>
      <c r="O3648" s="323">
        <f>ROUND(SUMIF(Anlagenbewegungsdaten_AV!B:B,A3648,Anlagenbewegungsdaten_AV!C:C),3)</f>
        <v>0</v>
      </c>
      <c r="P3648" s="320">
        <f>ROUND(SUMIF(Anlagenbewegungsdaten_AV!$B:$B,$A3648,Anlagenbewegungsdaten_AV!$D:$D),2)</f>
        <v>0</v>
      </c>
      <c r="Q3648" s="321">
        <f t="shared" si="125"/>
        <v>0</v>
      </c>
      <c r="S3648" s="324"/>
      <c r="T3648" s="317"/>
      <c r="U3648" s="325"/>
      <c r="V3648" s="325"/>
    </row>
    <row r="3649" spans="1:22" ht="15" customHeight="1" x14ac:dyDescent="0.25">
      <c r="A3649" s="129" t="s">
        <v>6127</v>
      </c>
      <c r="B3649" s="126" t="s">
        <v>2087</v>
      </c>
      <c r="C3649" s="127" t="s">
        <v>6124</v>
      </c>
      <c r="D3649" s="127" t="s">
        <v>4682</v>
      </c>
      <c r="E3649" s="127"/>
      <c r="F3649" s="128">
        <v>5.45</v>
      </c>
      <c r="G3649" s="128">
        <v>5.65</v>
      </c>
      <c r="H3649" s="128">
        <v>4.5199999999999996</v>
      </c>
      <c r="I3649" s="311"/>
      <c r="J3649" s="319">
        <f>ROUND(SUMIF(Anlagenbewegungsdaten!B:B,A3649,Anlagenbewegungsdaten!C:C),3)</f>
        <v>0</v>
      </c>
      <c r="K3649" s="320">
        <f>ROUND(SUMIF(Anlagenbewegungsdaten!$B:$B,$A3649,Anlagenbewegungsdaten!$D:$D),2)</f>
        <v>0</v>
      </c>
      <c r="L3649" s="321">
        <f t="shared" si="124"/>
        <v>0</v>
      </c>
      <c r="M3649" s="341" t="s">
        <v>4950</v>
      </c>
      <c r="N3649" s="341" t="s">
        <v>4963</v>
      </c>
      <c r="O3649" s="323">
        <f>ROUND(SUMIF(Anlagenbewegungsdaten_AV!B:B,A3649,Anlagenbewegungsdaten_AV!C:C),3)</f>
        <v>0</v>
      </c>
      <c r="P3649" s="320">
        <f>ROUND(SUMIF(Anlagenbewegungsdaten_AV!$B:$B,$A3649,Anlagenbewegungsdaten_AV!$D:$D),2)</f>
        <v>0</v>
      </c>
      <c r="Q3649" s="321">
        <f t="shared" si="125"/>
        <v>0</v>
      </c>
      <c r="S3649" s="324"/>
      <c r="T3649" s="317"/>
      <c r="U3649" s="325"/>
      <c r="V3649" s="325"/>
    </row>
    <row r="3650" spans="1:22" ht="15" customHeight="1" x14ac:dyDescent="0.25">
      <c r="A3650" s="129" t="s">
        <v>4683</v>
      </c>
      <c r="B3650" s="126" t="s">
        <v>2087</v>
      </c>
      <c r="C3650" s="127" t="s">
        <v>4684</v>
      </c>
      <c r="D3650" s="127" t="s">
        <v>4685</v>
      </c>
      <c r="E3650" s="127"/>
      <c r="F3650" s="128">
        <v>16</v>
      </c>
      <c r="G3650" s="128">
        <v>16.2</v>
      </c>
      <c r="H3650" s="128">
        <v>12.8</v>
      </c>
      <c r="I3650" s="311"/>
      <c r="J3650" s="319">
        <f>ROUND(SUMIF(Anlagenbewegungsdaten!B:B,A3650,Anlagenbewegungsdaten!C:C),3)</f>
        <v>0</v>
      </c>
      <c r="K3650" s="320">
        <f>ROUND(SUMIF(Anlagenbewegungsdaten!$B:$B,$A3650,Anlagenbewegungsdaten!$D:$D),2)</f>
        <v>0</v>
      </c>
      <c r="L3650" s="321">
        <f t="shared" si="124"/>
        <v>0</v>
      </c>
      <c r="M3650" s="341" t="s">
        <v>4950</v>
      </c>
      <c r="N3650" s="341" t="s">
        <v>4963</v>
      </c>
      <c r="O3650" s="323">
        <f>ROUND(SUMIF(Anlagenbewegungsdaten_AV!B:B,A3650,Anlagenbewegungsdaten_AV!C:C),3)</f>
        <v>0</v>
      </c>
      <c r="P3650" s="320">
        <f>ROUND(SUMIF(Anlagenbewegungsdaten_AV!$B:$B,$A3650,Anlagenbewegungsdaten_AV!$D:$D),2)</f>
        <v>0</v>
      </c>
      <c r="Q3650" s="321">
        <f t="shared" si="125"/>
        <v>0</v>
      </c>
      <c r="S3650" s="324"/>
      <c r="T3650" s="317"/>
      <c r="U3650" s="325"/>
      <c r="V3650" s="325"/>
    </row>
    <row r="3651" spans="1:22" ht="15" customHeight="1" x14ac:dyDescent="0.25">
      <c r="A3651" s="129" t="s">
        <v>4686</v>
      </c>
      <c r="B3651" s="126" t="s">
        <v>2087</v>
      </c>
      <c r="C3651" s="127" t="s">
        <v>4684</v>
      </c>
      <c r="D3651" s="127" t="s">
        <v>4687</v>
      </c>
      <c r="E3651" s="127"/>
      <c r="F3651" s="128">
        <v>19</v>
      </c>
      <c r="G3651" s="128">
        <v>19.2</v>
      </c>
      <c r="H3651" s="128">
        <v>15.2</v>
      </c>
      <c r="I3651" s="311"/>
      <c r="J3651" s="319">
        <f>ROUND(SUMIF(Anlagenbewegungsdaten!B:B,A3651,Anlagenbewegungsdaten!C:C),3)</f>
        <v>0</v>
      </c>
      <c r="K3651" s="320">
        <f>ROUND(SUMIF(Anlagenbewegungsdaten!$B:$B,$A3651,Anlagenbewegungsdaten!$D:$D),2)</f>
        <v>0</v>
      </c>
      <c r="L3651" s="321">
        <f t="shared" si="124"/>
        <v>0</v>
      </c>
      <c r="M3651" s="341" t="s">
        <v>4950</v>
      </c>
      <c r="N3651" s="341" t="s">
        <v>4963</v>
      </c>
      <c r="O3651" s="323">
        <f>ROUND(SUMIF(Anlagenbewegungsdaten_AV!B:B,A3651,Anlagenbewegungsdaten_AV!C:C),3)</f>
        <v>0</v>
      </c>
      <c r="P3651" s="320">
        <f>ROUND(SUMIF(Anlagenbewegungsdaten_AV!$B:$B,$A3651,Anlagenbewegungsdaten_AV!$D:$D),2)</f>
        <v>0</v>
      </c>
      <c r="Q3651" s="321">
        <f t="shared" si="125"/>
        <v>0</v>
      </c>
      <c r="S3651" s="324"/>
      <c r="T3651" s="317"/>
      <c r="U3651" s="325"/>
      <c r="V3651" s="325"/>
    </row>
    <row r="3652" spans="1:22" ht="15" customHeight="1" x14ac:dyDescent="0.25">
      <c r="A3652" s="129" t="s">
        <v>4688</v>
      </c>
      <c r="B3652" s="126" t="s">
        <v>2087</v>
      </c>
      <c r="C3652" s="127" t="s">
        <v>4684</v>
      </c>
      <c r="D3652" s="127" t="s">
        <v>4689</v>
      </c>
      <c r="E3652" s="127"/>
      <c r="F3652" s="128">
        <v>18</v>
      </c>
      <c r="G3652" s="128">
        <v>18.2</v>
      </c>
      <c r="H3652" s="128">
        <v>14.4</v>
      </c>
      <c r="I3652" s="311"/>
      <c r="J3652" s="319">
        <f>ROUND(SUMIF(Anlagenbewegungsdaten!B:B,A3652,Anlagenbewegungsdaten!C:C),3)</f>
        <v>0</v>
      </c>
      <c r="K3652" s="320">
        <f>ROUND(SUMIF(Anlagenbewegungsdaten!$B:$B,$A3652,Anlagenbewegungsdaten!$D:$D),2)</f>
        <v>0</v>
      </c>
      <c r="L3652" s="321">
        <f t="shared" si="124"/>
        <v>0</v>
      </c>
      <c r="M3652" s="341" t="s">
        <v>4950</v>
      </c>
      <c r="N3652" s="341" t="s">
        <v>4963</v>
      </c>
      <c r="O3652" s="323">
        <f>ROUND(SUMIF(Anlagenbewegungsdaten_AV!B:B,A3652,Anlagenbewegungsdaten_AV!C:C),3)</f>
        <v>0</v>
      </c>
      <c r="P3652" s="320">
        <f>ROUND(SUMIF(Anlagenbewegungsdaten_AV!$B:$B,$A3652,Anlagenbewegungsdaten_AV!$D:$D),2)</f>
        <v>0</v>
      </c>
      <c r="Q3652" s="321">
        <f t="shared" si="125"/>
        <v>0</v>
      </c>
      <c r="S3652" s="324"/>
      <c r="T3652" s="317"/>
      <c r="U3652" s="325"/>
      <c r="V3652" s="325"/>
    </row>
    <row r="3653" spans="1:22" ht="15" customHeight="1" x14ac:dyDescent="0.25">
      <c r="A3653" s="129" t="s">
        <v>4690</v>
      </c>
      <c r="B3653" s="126" t="s">
        <v>2087</v>
      </c>
      <c r="C3653" s="127" t="s">
        <v>4684</v>
      </c>
      <c r="D3653" s="127" t="s">
        <v>4691</v>
      </c>
      <c r="E3653" s="127"/>
      <c r="F3653" s="128">
        <v>17</v>
      </c>
      <c r="G3653" s="128">
        <v>17.2</v>
      </c>
      <c r="H3653" s="128">
        <v>13.6</v>
      </c>
      <c r="I3653" s="311"/>
      <c r="J3653" s="319">
        <f>ROUND(SUMIF(Anlagenbewegungsdaten!B:B,A3653,Anlagenbewegungsdaten!C:C),3)</f>
        <v>0</v>
      </c>
      <c r="K3653" s="320">
        <f>ROUND(SUMIF(Anlagenbewegungsdaten!$B:$B,$A3653,Anlagenbewegungsdaten!$D:$D),2)</f>
        <v>0</v>
      </c>
      <c r="L3653" s="321">
        <f t="shared" si="124"/>
        <v>0</v>
      </c>
      <c r="M3653" s="341" t="s">
        <v>4950</v>
      </c>
      <c r="N3653" s="341" t="s">
        <v>4963</v>
      </c>
      <c r="O3653" s="323">
        <f>ROUND(SUMIF(Anlagenbewegungsdaten_AV!B:B,A3653,Anlagenbewegungsdaten_AV!C:C),3)</f>
        <v>0</v>
      </c>
      <c r="P3653" s="320">
        <f>ROUND(SUMIF(Anlagenbewegungsdaten_AV!$B:$B,$A3653,Anlagenbewegungsdaten_AV!$D:$D),2)</f>
        <v>0</v>
      </c>
      <c r="Q3653" s="321">
        <f t="shared" si="125"/>
        <v>0</v>
      </c>
      <c r="S3653" s="324"/>
      <c r="T3653" s="317"/>
      <c r="U3653" s="325"/>
      <c r="V3653" s="325"/>
    </row>
    <row r="3654" spans="1:22" ht="15" customHeight="1" x14ac:dyDescent="0.25">
      <c r="A3654" s="129" t="s">
        <v>4692</v>
      </c>
      <c r="B3654" s="126" t="s">
        <v>2087</v>
      </c>
      <c r="C3654" s="127" t="s">
        <v>4684</v>
      </c>
      <c r="D3654" s="127" t="s">
        <v>4693</v>
      </c>
      <c r="E3654" s="127"/>
      <c r="F3654" s="128">
        <v>14</v>
      </c>
      <c r="G3654" s="128">
        <v>14.2</v>
      </c>
      <c r="H3654" s="128">
        <v>11.2</v>
      </c>
      <c r="I3654" s="311"/>
      <c r="J3654" s="319">
        <f>ROUND(SUMIF(Anlagenbewegungsdaten!B:B,A3654,Anlagenbewegungsdaten!C:C),3)</f>
        <v>0</v>
      </c>
      <c r="K3654" s="320">
        <f>ROUND(SUMIF(Anlagenbewegungsdaten!$B:$B,$A3654,Anlagenbewegungsdaten!$D:$D),2)</f>
        <v>0</v>
      </c>
      <c r="L3654" s="321">
        <f t="shared" si="124"/>
        <v>0</v>
      </c>
      <c r="M3654" s="341" t="s">
        <v>4950</v>
      </c>
      <c r="N3654" s="341" t="s">
        <v>4963</v>
      </c>
      <c r="O3654" s="323">
        <f>ROUND(SUMIF(Anlagenbewegungsdaten_AV!B:B,A3654,Anlagenbewegungsdaten_AV!C:C),3)</f>
        <v>0</v>
      </c>
      <c r="P3654" s="320">
        <f>ROUND(SUMIF(Anlagenbewegungsdaten_AV!$B:$B,$A3654,Anlagenbewegungsdaten_AV!$D:$D),2)</f>
        <v>0</v>
      </c>
      <c r="Q3654" s="321">
        <f t="shared" si="125"/>
        <v>0</v>
      </c>
      <c r="S3654" s="324"/>
      <c r="T3654" s="317"/>
      <c r="U3654" s="325"/>
      <c r="V3654" s="325"/>
    </row>
    <row r="3655" spans="1:22" ht="15" customHeight="1" x14ac:dyDescent="0.25">
      <c r="A3655" s="129" t="s">
        <v>4694</v>
      </c>
      <c r="B3655" s="126" t="s">
        <v>2087</v>
      </c>
      <c r="C3655" s="127" t="s">
        <v>4684</v>
      </c>
      <c r="D3655" s="127" t="s">
        <v>4695</v>
      </c>
      <c r="E3655" s="127"/>
      <c r="F3655" s="128">
        <v>17</v>
      </c>
      <c r="G3655" s="128">
        <v>17.2</v>
      </c>
      <c r="H3655" s="128">
        <v>13.6</v>
      </c>
      <c r="I3655" s="311"/>
      <c r="J3655" s="319">
        <f>ROUND(SUMIF(Anlagenbewegungsdaten!B:B,A3655,Anlagenbewegungsdaten!C:C),3)</f>
        <v>0</v>
      </c>
      <c r="K3655" s="320">
        <f>ROUND(SUMIF(Anlagenbewegungsdaten!$B:$B,$A3655,Anlagenbewegungsdaten!$D:$D),2)</f>
        <v>0</v>
      </c>
      <c r="L3655" s="321">
        <f t="shared" si="124"/>
        <v>0</v>
      </c>
      <c r="M3655" s="341" t="s">
        <v>4950</v>
      </c>
      <c r="N3655" s="341" t="s">
        <v>4963</v>
      </c>
      <c r="O3655" s="323">
        <f>ROUND(SUMIF(Anlagenbewegungsdaten_AV!B:B,A3655,Anlagenbewegungsdaten_AV!C:C),3)</f>
        <v>0</v>
      </c>
      <c r="P3655" s="320">
        <f>ROUND(SUMIF(Anlagenbewegungsdaten_AV!$B:$B,$A3655,Anlagenbewegungsdaten_AV!$D:$D),2)</f>
        <v>0</v>
      </c>
      <c r="Q3655" s="321">
        <f t="shared" si="125"/>
        <v>0</v>
      </c>
      <c r="S3655" s="324"/>
      <c r="T3655" s="317"/>
      <c r="U3655" s="325"/>
      <c r="V3655" s="325"/>
    </row>
    <row r="3656" spans="1:22" ht="15" customHeight="1" x14ac:dyDescent="0.25">
      <c r="A3656" s="129" t="s">
        <v>4696</v>
      </c>
      <c r="B3656" s="126" t="s">
        <v>2087</v>
      </c>
      <c r="C3656" s="127" t="s">
        <v>4684</v>
      </c>
      <c r="D3656" s="127" t="s">
        <v>4697</v>
      </c>
      <c r="E3656" s="127"/>
      <c r="F3656" s="128">
        <v>16</v>
      </c>
      <c r="G3656" s="128">
        <v>16.2</v>
      </c>
      <c r="H3656" s="128">
        <v>12.8</v>
      </c>
      <c r="I3656" s="311"/>
      <c r="J3656" s="319">
        <f>ROUND(SUMIF(Anlagenbewegungsdaten!B:B,A3656,Anlagenbewegungsdaten!C:C),3)</f>
        <v>0</v>
      </c>
      <c r="K3656" s="320">
        <f>ROUND(SUMIF(Anlagenbewegungsdaten!$B:$B,$A3656,Anlagenbewegungsdaten!$D:$D),2)</f>
        <v>0</v>
      </c>
      <c r="L3656" s="321">
        <f t="shared" si="124"/>
        <v>0</v>
      </c>
      <c r="M3656" s="341" t="s">
        <v>4950</v>
      </c>
      <c r="N3656" s="341" t="s">
        <v>4963</v>
      </c>
      <c r="O3656" s="323">
        <f>ROUND(SUMIF(Anlagenbewegungsdaten_AV!B:B,A3656,Anlagenbewegungsdaten_AV!C:C),3)</f>
        <v>0</v>
      </c>
      <c r="P3656" s="320">
        <f>ROUND(SUMIF(Anlagenbewegungsdaten_AV!$B:$B,$A3656,Anlagenbewegungsdaten_AV!$D:$D),2)</f>
        <v>0</v>
      </c>
      <c r="Q3656" s="321">
        <f t="shared" si="125"/>
        <v>0</v>
      </c>
      <c r="S3656" s="324"/>
      <c r="T3656" s="317"/>
      <c r="U3656" s="325"/>
      <c r="V3656" s="325"/>
    </row>
    <row r="3657" spans="1:22" ht="15" customHeight="1" x14ac:dyDescent="0.25">
      <c r="A3657" s="129" t="s">
        <v>4698</v>
      </c>
      <c r="B3657" s="126" t="s">
        <v>2087</v>
      </c>
      <c r="C3657" s="127" t="s">
        <v>4684</v>
      </c>
      <c r="D3657" s="127" t="s">
        <v>4699</v>
      </c>
      <c r="E3657" s="127"/>
      <c r="F3657" s="128">
        <v>15</v>
      </c>
      <c r="G3657" s="128">
        <v>15.2</v>
      </c>
      <c r="H3657" s="128">
        <v>12</v>
      </c>
      <c r="I3657" s="311"/>
      <c r="J3657" s="319">
        <f>ROUND(SUMIF(Anlagenbewegungsdaten!B:B,A3657,Anlagenbewegungsdaten!C:C),3)</f>
        <v>0</v>
      </c>
      <c r="K3657" s="320">
        <f>ROUND(SUMIF(Anlagenbewegungsdaten!$B:$B,$A3657,Anlagenbewegungsdaten!$D:$D),2)</f>
        <v>0</v>
      </c>
      <c r="L3657" s="321">
        <f t="shared" si="124"/>
        <v>0</v>
      </c>
      <c r="M3657" s="341" t="s">
        <v>4950</v>
      </c>
      <c r="N3657" s="341" t="s">
        <v>4963</v>
      </c>
      <c r="O3657" s="323">
        <f>ROUND(SUMIF(Anlagenbewegungsdaten_AV!B:B,A3657,Anlagenbewegungsdaten_AV!C:C),3)</f>
        <v>0</v>
      </c>
      <c r="P3657" s="320">
        <f>ROUND(SUMIF(Anlagenbewegungsdaten_AV!$B:$B,$A3657,Anlagenbewegungsdaten_AV!$D:$D),2)</f>
        <v>0</v>
      </c>
      <c r="Q3657" s="321">
        <f t="shared" si="125"/>
        <v>0</v>
      </c>
      <c r="S3657" s="324"/>
      <c r="T3657" s="317"/>
      <c r="U3657" s="325"/>
      <c r="V3657" s="325"/>
    </row>
    <row r="3658" spans="1:22" ht="15" customHeight="1" x14ac:dyDescent="0.25">
      <c r="A3658" s="129" t="s">
        <v>4700</v>
      </c>
      <c r="B3658" s="126" t="s">
        <v>2087</v>
      </c>
      <c r="C3658" s="127" t="s">
        <v>4684</v>
      </c>
      <c r="D3658" s="127" t="s">
        <v>4701</v>
      </c>
      <c r="E3658" s="127"/>
      <c r="F3658" s="128">
        <v>14</v>
      </c>
      <c r="G3658" s="128">
        <v>14.2</v>
      </c>
      <c r="H3658" s="128">
        <v>11.2</v>
      </c>
      <c r="I3658" s="311"/>
      <c r="J3658" s="319">
        <f>ROUND(SUMIF(Anlagenbewegungsdaten!B:B,A3658,Anlagenbewegungsdaten!C:C),3)</f>
        <v>0</v>
      </c>
      <c r="K3658" s="320">
        <f>ROUND(SUMIF(Anlagenbewegungsdaten!$B:$B,$A3658,Anlagenbewegungsdaten!$D:$D),2)</f>
        <v>0</v>
      </c>
      <c r="L3658" s="321">
        <f t="shared" ref="L3658:L3721" si="126">IF(ISBLANK(F3658),0,IF(OR($J3658&gt;=100,$J3658&lt;=-100),F3658-(K3658/J3658*100),IF(OR(J3658&gt;-100,J3658&lt;100),(J3658*F3658%)-K3658)))</f>
        <v>0</v>
      </c>
      <c r="M3658" s="341" t="s">
        <v>4950</v>
      </c>
      <c r="N3658" s="341" t="s">
        <v>4963</v>
      </c>
      <c r="O3658" s="323">
        <f>ROUND(SUMIF(Anlagenbewegungsdaten_AV!B:B,A3658,Anlagenbewegungsdaten_AV!C:C),3)</f>
        <v>0</v>
      </c>
      <c r="P3658" s="320">
        <f>ROUND(SUMIF(Anlagenbewegungsdaten_AV!$B:$B,$A3658,Anlagenbewegungsdaten_AV!$D:$D),2)</f>
        <v>0</v>
      </c>
      <c r="Q3658" s="321">
        <f t="shared" ref="Q3658:Q3721" si="127">IF(ISBLANK(H3658),0,IF(OR($O3658&gt;=100,$O3658&lt;=-100),H3658-(P3658/O3658*100),IF(OR(O3658&gt;-100,O3658&lt;100),(O3658*G3658%)-P3658)))</f>
        <v>0</v>
      </c>
      <c r="S3658" s="324"/>
      <c r="T3658" s="317"/>
      <c r="U3658" s="325"/>
      <c r="V3658" s="325"/>
    </row>
    <row r="3659" spans="1:22" ht="15" customHeight="1" x14ac:dyDescent="0.25">
      <c r="A3659" s="129" t="s">
        <v>5111</v>
      </c>
      <c r="B3659" s="126" t="s">
        <v>2087</v>
      </c>
      <c r="C3659" s="127" t="s">
        <v>4994</v>
      </c>
      <c r="D3659" s="127" t="s">
        <v>4685</v>
      </c>
      <c r="E3659" s="127"/>
      <c r="F3659" s="128">
        <v>15.68</v>
      </c>
      <c r="G3659" s="128">
        <v>15.879999999999999</v>
      </c>
      <c r="H3659" s="128">
        <v>12.54</v>
      </c>
      <c r="I3659" s="311"/>
      <c r="J3659" s="319">
        <f>ROUND(SUMIF(Anlagenbewegungsdaten!B:B,A3659,Anlagenbewegungsdaten!C:C),3)</f>
        <v>0</v>
      </c>
      <c r="K3659" s="320">
        <f>ROUND(SUMIF(Anlagenbewegungsdaten!$B:$B,$A3659,Anlagenbewegungsdaten!$D:$D),2)</f>
        <v>0</v>
      </c>
      <c r="L3659" s="321">
        <f t="shared" si="126"/>
        <v>0</v>
      </c>
      <c r="M3659" s="341" t="s">
        <v>4950</v>
      </c>
      <c r="N3659" s="341" t="s">
        <v>4963</v>
      </c>
      <c r="O3659" s="323">
        <f>ROUND(SUMIF(Anlagenbewegungsdaten_AV!B:B,A3659,Anlagenbewegungsdaten_AV!C:C),3)</f>
        <v>0</v>
      </c>
      <c r="P3659" s="320">
        <f>ROUND(SUMIF(Anlagenbewegungsdaten_AV!$B:$B,$A3659,Anlagenbewegungsdaten_AV!$D:$D),2)</f>
        <v>0</v>
      </c>
      <c r="Q3659" s="321">
        <f t="shared" si="127"/>
        <v>0</v>
      </c>
      <c r="S3659" s="324"/>
      <c r="T3659" s="317"/>
      <c r="U3659" s="325"/>
      <c r="V3659" s="325"/>
    </row>
    <row r="3660" spans="1:22" ht="15" customHeight="1" x14ac:dyDescent="0.25">
      <c r="A3660" s="129" t="s">
        <v>5112</v>
      </c>
      <c r="B3660" s="126" t="s">
        <v>2087</v>
      </c>
      <c r="C3660" s="127" t="s">
        <v>4994</v>
      </c>
      <c r="D3660" s="127" t="s">
        <v>4687</v>
      </c>
      <c r="E3660" s="127"/>
      <c r="F3660" s="128">
        <v>18.62</v>
      </c>
      <c r="G3660" s="128">
        <v>18.82</v>
      </c>
      <c r="H3660" s="128">
        <v>14.9</v>
      </c>
      <c r="I3660" s="311"/>
      <c r="J3660" s="319">
        <f>ROUND(SUMIF(Anlagenbewegungsdaten!B:B,A3660,Anlagenbewegungsdaten!C:C),3)</f>
        <v>0</v>
      </c>
      <c r="K3660" s="320">
        <f>ROUND(SUMIF(Anlagenbewegungsdaten!$B:$B,$A3660,Anlagenbewegungsdaten!$D:$D),2)</f>
        <v>0</v>
      </c>
      <c r="L3660" s="321">
        <f t="shared" si="126"/>
        <v>0</v>
      </c>
      <c r="M3660" s="341" t="s">
        <v>4950</v>
      </c>
      <c r="N3660" s="341" t="s">
        <v>4963</v>
      </c>
      <c r="O3660" s="323">
        <f>ROUND(SUMIF(Anlagenbewegungsdaten_AV!B:B,A3660,Anlagenbewegungsdaten_AV!C:C),3)</f>
        <v>0</v>
      </c>
      <c r="P3660" s="320">
        <f>ROUND(SUMIF(Anlagenbewegungsdaten_AV!$B:$B,$A3660,Anlagenbewegungsdaten_AV!$D:$D),2)</f>
        <v>0</v>
      </c>
      <c r="Q3660" s="321">
        <f t="shared" si="127"/>
        <v>0</v>
      </c>
      <c r="S3660" s="324"/>
      <c r="T3660" s="317"/>
      <c r="U3660" s="325"/>
      <c r="V3660" s="325"/>
    </row>
    <row r="3661" spans="1:22" ht="15" customHeight="1" x14ac:dyDescent="0.25">
      <c r="A3661" s="129" t="s">
        <v>5113</v>
      </c>
      <c r="B3661" s="126" t="s">
        <v>2087</v>
      </c>
      <c r="C3661" s="127" t="s">
        <v>4994</v>
      </c>
      <c r="D3661" s="127" t="s">
        <v>4689</v>
      </c>
      <c r="E3661" s="127"/>
      <c r="F3661" s="128">
        <v>17.64</v>
      </c>
      <c r="G3661" s="128">
        <v>17.84</v>
      </c>
      <c r="H3661" s="128">
        <v>14.11</v>
      </c>
      <c r="I3661" s="311"/>
      <c r="J3661" s="319">
        <f>ROUND(SUMIF(Anlagenbewegungsdaten!B:B,A3661,Anlagenbewegungsdaten!C:C),3)</f>
        <v>0</v>
      </c>
      <c r="K3661" s="320">
        <f>ROUND(SUMIF(Anlagenbewegungsdaten!$B:$B,$A3661,Anlagenbewegungsdaten!$D:$D),2)</f>
        <v>0</v>
      </c>
      <c r="L3661" s="321">
        <f t="shared" si="126"/>
        <v>0</v>
      </c>
      <c r="M3661" s="341" t="s">
        <v>4950</v>
      </c>
      <c r="N3661" s="341" t="s">
        <v>4963</v>
      </c>
      <c r="O3661" s="323">
        <f>ROUND(SUMIF(Anlagenbewegungsdaten_AV!B:B,A3661,Anlagenbewegungsdaten_AV!C:C),3)</f>
        <v>0</v>
      </c>
      <c r="P3661" s="320">
        <f>ROUND(SUMIF(Anlagenbewegungsdaten_AV!$B:$B,$A3661,Anlagenbewegungsdaten_AV!$D:$D),2)</f>
        <v>0</v>
      </c>
      <c r="Q3661" s="321">
        <f t="shared" si="127"/>
        <v>0</v>
      </c>
      <c r="S3661" s="324"/>
      <c r="T3661" s="317"/>
      <c r="U3661" s="325"/>
      <c r="V3661" s="325"/>
    </row>
    <row r="3662" spans="1:22" ht="15" customHeight="1" x14ac:dyDescent="0.25">
      <c r="A3662" s="129" t="s">
        <v>5114</v>
      </c>
      <c r="B3662" s="126" t="s">
        <v>2087</v>
      </c>
      <c r="C3662" s="127" t="s">
        <v>4994</v>
      </c>
      <c r="D3662" s="127" t="s">
        <v>4691</v>
      </c>
      <c r="E3662" s="127"/>
      <c r="F3662" s="128">
        <v>16.66</v>
      </c>
      <c r="G3662" s="128">
        <v>16.86</v>
      </c>
      <c r="H3662" s="128">
        <v>13.33</v>
      </c>
      <c r="I3662" s="311"/>
      <c r="J3662" s="319">
        <f>ROUND(SUMIF(Anlagenbewegungsdaten!B:B,A3662,Anlagenbewegungsdaten!C:C),3)</f>
        <v>0</v>
      </c>
      <c r="K3662" s="320">
        <f>ROUND(SUMIF(Anlagenbewegungsdaten!$B:$B,$A3662,Anlagenbewegungsdaten!$D:$D),2)</f>
        <v>0</v>
      </c>
      <c r="L3662" s="321">
        <f t="shared" si="126"/>
        <v>0</v>
      </c>
      <c r="M3662" s="341" t="s">
        <v>4950</v>
      </c>
      <c r="N3662" s="341" t="s">
        <v>4963</v>
      </c>
      <c r="O3662" s="323">
        <f>ROUND(SUMIF(Anlagenbewegungsdaten_AV!B:B,A3662,Anlagenbewegungsdaten_AV!C:C),3)</f>
        <v>0</v>
      </c>
      <c r="P3662" s="320">
        <f>ROUND(SUMIF(Anlagenbewegungsdaten_AV!$B:$B,$A3662,Anlagenbewegungsdaten_AV!$D:$D),2)</f>
        <v>0</v>
      </c>
      <c r="Q3662" s="321">
        <f t="shared" si="127"/>
        <v>0</v>
      </c>
      <c r="S3662" s="324"/>
      <c r="T3662" s="317"/>
      <c r="U3662" s="325"/>
      <c r="V3662" s="325"/>
    </row>
    <row r="3663" spans="1:22" ht="15" customHeight="1" x14ac:dyDescent="0.25">
      <c r="A3663" s="129" t="s">
        <v>5115</v>
      </c>
      <c r="B3663" s="126" t="s">
        <v>2087</v>
      </c>
      <c r="C3663" s="127" t="s">
        <v>4994</v>
      </c>
      <c r="D3663" s="127" t="s">
        <v>4693</v>
      </c>
      <c r="E3663" s="127"/>
      <c r="F3663" s="128">
        <v>13.72</v>
      </c>
      <c r="G3663" s="128">
        <v>13.92</v>
      </c>
      <c r="H3663" s="128">
        <v>10.98</v>
      </c>
      <c r="I3663" s="311"/>
      <c r="J3663" s="319">
        <f>ROUND(SUMIF(Anlagenbewegungsdaten!B:B,A3663,Anlagenbewegungsdaten!C:C),3)</f>
        <v>0</v>
      </c>
      <c r="K3663" s="320">
        <f>ROUND(SUMIF(Anlagenbewegungsdaten!$B:$B,$A3663,Anlagenbewegungsdaten!$D:$D),2)</f>
        <v>0</v>
      </c>
      <c r="L3663" s="321">
        <f t="shared" si="126"/>
        <v>0</v>
      </c>
      <c r="M3663" s="341" t="s">
        <v>4950</v>
      </c>
      <c r="N3663" s="341" t="s">
        <v>4963</v>
      </c>
      <c r="O3663" s="323">
        <f>ROUND(SUMIF(Anlagenbewegungsdaten_AV!B:B,A3663,Anlagenbewegungsdaten_AV!C:C),3)</f>
        <v>0</v>
      </c>
      <c r="P3663" s="320">
        <f>ROUND(SUMIF(Anlagenbewegungsdaten_AV!$B:$B,$A3663,Anlagenbewegungsdaten_AV!$D:$D),2)</f>
        <v>0</v>
      </c>
      <c r="Q3663" s="321">
        <f t="shared" si="127"/>
        <v>0</v>
      </c>
      <c r="S3663" s="324"/>
      <c r="T3663" s="317"/>
      <c r="U3663" s="325"/>
      <c r="V3663" s="325"/>
    </row>
    <row r="3664" spans="1:22" ht="15" customHeight="1" x14ac:dyDescent="0.25">
      <c r="A3664" s="129" t="s">
        <v>5116</v>
      </c>
      <c r="B3664" s="126" t="s">
        <v>2087</v>
      </c>
      <c r="C3664" s="127" t="s">
        <v>4994</v>
      </c>
      <c r="D3664" s="127" t="s">
        <v>4695</v>
      </c>
      <c r="E3664" s="127"/>
      <c r="F3664" s="128">
        <v>16.66</v>
      </c>
      <c r="G3664" s="128">
        <v>16.86</v>
      </c>
      <c r="H3664" s="128">
        <v>13.33</v>
      </c>
      <c r="I3664" s="311"/>
      <c r="J3664" s="319">
        <f>ROUND(SUMIF(Anlagenbewegungsdaten!B:B,A3664,Anlagenbewegungsdaten!C:C),3)</f>
        <v>0</v>
      </c>
      <c r="K3664" s="320">
        <f>ROUND(SUMIF(Anlagenbewegungsdaten!$B:$B,$A3664,Anlagenbewegungsdaten!$D:$D),2)</f>
        <v>0</v>
      </c>
      <c r="L3664" s="321">
        <f t="shared" si="126"/>
        <v>0</v>
      </c>
      <c r="M3664" s="341" t="s">
        <v>4950</v>
      </c>
      <c r="N3664" s="341" t="s">
        <v>4963</v>
      </c>
      <c r="O3664" s="323">
        <f>ROUND(SUMIF(Anlagenbewegungsdaten_AV!B:B,A3664,Anlagenbewegungsdaten_AV!C:C),3)</f>
        <v>0</v>
      </c>
      <c r="P3664" s="320">
        <f>ROUND(SUMIF(Anlagenbewegungsdaten_AV!$B:$B,$A3664,Anlagenbewegungsdaten_AV!$D:$D),2)</f>
        <v>0</v>
      </c>
      <c r="Q3664" s="321">
        <f t="shared" si="127"/>
        <v>0</v>
      </c>
      <c r="S3664" s="324"/>
      <c r="T3664" s="317"/>
      <c r="U3664" s="325"/>
      <c r="V3664" s="325"/>
    </row>
    <row r="3665" spans="1:22" ht="15" customHeight="1" x14ac:dyDescent="0.25">
      <c r="A3665" s="129" t="s">
        <v>5117</v>
      </c>
      <c r="B3665" s="126" t="s">
        <v>2087</v>
      </c>
      <c r="C3665" s="127" t="s">
        <v>4994</v>
      </c>
      <c r="D3665" s="127" t="s">
        <v>4697</v>
      </c>
      <c r="E3665" s="127"/>
      <c r="F3665" s="128">
        <v>15.68</v>
      </c>
      <c r="G3665" s="128">
        <v>15.879999999999999</v>
      </c>
      <c r="H3665" s="128">
        <v>12.54</v>
      </c>
      <c r="I3665" s="311"/>
      <c r="J3665" s="319">
        <f>ROUND(SUMIF(Anlagenbewegungsdaten!B:B,A3665,Anlagenbewegungsdaten!C:C),3)</f>
        <v>0</v>
      </c>
      <c r="K3665" s="320">
        <f>ROUND(SUMIF(Anlagenbewegungsdaten!$B:$B,$A3665,Anlagenbewegungsdaten!$D:$D),2)</f>
        <v>0</v>
      </c>
      <c r="L3665" s="321">
        <f t="shared" si="126"/>
        <v>0</v>
      </c>
      <c r="M3665" s="341" t="s">
        <v>4950</v>
      </c>
      <c r="N3665" s="341" t="s">
        <v>4963</v>
      </c>
      <c r="O3665" s="323">
        <f>ROUND(SUMIF(Anlagenbewegungsdaten_AV!B:B,A3665,Anlagenbewegungsdaten_AV!C:C),3)</f>
        <v>0</v>
      </c>
      <c r="P3665" s="320">
        <f>ROUND(SUMIF(Anlagenbewegungsdaten_AV!$B:$B,$A3665,Anlagenbewegungsdaten_AV!$D:$D),2)</f>
        <v>0</v>
      </c>
      <c r="Q3665" s="321">
        <f t="shared" si="127"/>
        <v>0</v>
      </c>
      <c r="S3665" s="324"/>
      <c r="T3665" s="317"/>
      <c r="U3665" s="325"/>
      <c r="V3665" s="325"/>
    </row>
    <row r="3666" spans="1:22" ht="15" customHeight="1" x14ac:dyDescent="0.25">
      <c r="A3666" s="129" t="s">
        <v>5118</v>
      </c>
      <c r="B3666" s="126" t="s">
        <v>2087</v>
      </c>
      <c r="C3666" s="127" t="s">
        <v>4994</v>
      </c>
      <c r="D3666" s="127" t="s">
        <v>4699</v>
      </c>
      <c r="E3666" s="127"/>
      <c r="F3666" s="128">
        <v>14.700000000000001</v>
      </c>
      <c r="G3666" s="128">
        <v>14.9</v>
      </c>
      <c r="H3666" s="128">
        <v>11.76</v>
      </c>
      <c r="I3666" s="311"/>
      <c r="J3666" s="319">
        <f>ROUND(SUMIF(Anlagenbewegungsdaten!B:B,A3666,Anlagenbewegungsdaten!C:C),3)</f>
        <v>0</v>
      </c>
      <c r="K3666" s="320">
        <f>ROUND(SUMIF(Anlagenbewegungsdaten!$B:$B,$A3666,Anlagenbewegungsdaten!$D:$D),2)</f>
        <v>0</v>
      </c>
      <c r="L3666" s="321">
        <f t="shared" si="126"/>
        <v>0</v>
      </c>
      <c r="M3666" s="341" t="s">
        <v>4950</v>
      </c>
      <c r="N3666" s="341" t="s">
        <v>4963</v>
      </c>
      <c r="O3666" s="323">
        <f>ROUND(SUMIF(Anlagenbewegungsdaten_AV!B:B,A3666,Anlagenbewegungsdaten_AV!C:C),3)</f>
        <v>0</v>
      </c>
      <c r="P3666" s="320">
        <f>ROUND(SUMIF(Anlagenbewegungsdaten_AV!$B:$B,$A3666,Anlagenbewegungsdaten_AV!$D:$D),2)</f>
        <v>0</v>
      </c>
      <c r="Q3666" s="321">
        <f t="shared" si="127"/>
        <v>0</v>
      </c>
      <c r="S3666" s="324"/>
      <c r="T3666" s="317"/>
      <c r="U3666" s="325"/>
      <c r="V3666" s="325"/>
    </row>
    <row r="3667" spans="1:22" ht="15" customHeight="1" x14ac:dyDescent="0.25">
      <c r="A3667" s="129" t="s">
        <v>5119</v>
      </c>
      <c r="B3667" s="126" t="s">
        <v>2087</v>
      </c>
      <c r="C3667" s="127" t="s">
        <v>4994</v>
      </c>
      <c r="D3667" s="127" t="s">
        <v>4701</v>
      </c>
      <c r="E3667" s="127"/>
      <c r="F3667" s="128">
        <v>13.72</v>
      </c>
      <c r="G3667" s="128">
        <v>13.92</v>
      </c>
      <c r="H3667" s="128">
        <v>10.98</v>
      </c>
      <c r="I3667" s="311"/>
      <c r="J3667" s="319">
        <f>ROUND(SUMIF(Anlagenbewegungsdaten!B:B,A3667,Anlagenbewegungsdaten!C:C),3)</f>
        <v>0</v>
      </c>
      <c r="K3667" s="320">
        <f>ROUND(SUMIF(Anlagenbewegungsdaten!$B:$B,$A3667,Anlagenbewegungsdaten!$D:$D),2)</f>
        <v>0</v>
      </c>
      <c r="L3667" s="321">
        <f t="shared" si="126"/>
        <v>0</v>
      </c>
      <c r="M3667" s="341" t="s">
        <v>4950</v>
      </c>
      <c r="N3667" s="341" t="s">
        <v>4963</v>
      </c>
      <c r="O3667" s="323">
        <f>ROUND(SUMIF(Anlagenbewegungsdaten_AV!B:B,A3667,Anlagenbewegungsdaten_AV!C:C),3)</f>
        <v>0</v>
      </c>
      <c r="P3667" s="320">
        <f>ROUND(SUMIF(Anlagenbewegungsdaten_AV!$B:$B,$A3667,Anlagenbewegungsdaten_AV!$D:$D),2)</f>
        <v>0</v>
      </c>
      <c r="Q3667" s="321">
        <f t="shared" si="127"/>
        <v>0</v>
      </c>
      <c r="S3667" s="324"/>
      <c r="T3667" s="317"/>
      <c r="U3667" s="325"/>
      <c r="V3667" s="325"/>
    </row>
    <row r="3668" spans="1:22" ht="15" customHeight="1" x14ac:dyDescent="0.25">
      <c r="A3668" s="129" t="s">
        <v>5426</v>
      </c>
      <c r="B3668" s="126" t="s">
        <v>2087</v>
      </c>
      <c r="C3668" s="127" t="s">
        <v>5252</v>
      </c>
      <c r="D3668" s="127" t="s">
        <v>4685</v>
      </c>
      <c r="E3668" s="127"/>
      <c r="F3668" s="128">
        <v>15.37</v>
      </c>
      <c r="G3668" s="128">
        <v>15.569999999999999</v>
      </c>
      <c r="H3668" s="128">
        <v>12.3</v>
      </c>
      <c r="I3668" s="311"/>
      <c r="J3668" s="319">
        <f>ROUND(SUMIF(Anlagenbewegungsdaten!B:B,A3668,Anlagenbewegungsdaten!C:C),3)</f>
        <v>0</v>
      </c>
      <c r="K3668" s="320">
        <f>ROUND(SUMIF(Anlagenbewegungsdaten!$B:$B,$A3668,Anlagenbewegungsdaten!$D:$D),2)</f>
        <v>0</v>
      </c>
      <c r="L3668" s="321">
        <f t="shared" si="126"/>
        <v>0</v>
      </c>
      <c r="M3668" s="341" t="s">
        <v>4950</v>
      </c>
      <c r="N3668" s="341" t="s">
        <v>4963</v>
      </c>
      <c r="O3668" s="323">
        <f>ROUND(SUMIF(Anlagenbewegungsdaten_AV!B:B,A3668,Anlagenbewegungsdaten_AV!C:C),3)</f>
        <v>0</v>
      </c>
      <c r="P3668" s="320">
        <f>ROUND(SUMIF(Anlagenbewegungsdaten_AV!$B:$B,$A3668,Anlagenbewegungsdaten_AV!$D:$D),2)</f>
        <v>0</v>
      </c>
      <c r="Q3668" s="321">
        <f t="shared" si="127"/>
        <v>0</v>
      </c>
      <c r="S3668" s="324"/>
      <c r="T3668" s="317"/>
      <c r="U3668" s="325"/>
      <c r="V3668" s="325"/>
    </row>
    <row r="3669" spans="1:22" ht="15" customHeight="1" x14ac:dyDescent="0.25">
      <c r="A3669" s="129" t="s">
        <v>5427</v>
      </c>
      <c r="B3669" s="126" t="s">
        <v>2087</v>
      </c>
      <c r="C3669" s="127" t="s">
        <v>5252</v>
      </c>
      <c r="D3669" s="127" t="s">
        <v>4687</v>
      </c>
      <c r="E3669" s="127"/>
      <c r="F3669" s="128">
        <v>18.25</v>
      </c>
      <c r="G3669" s="128">
        <v>18.45</v>
      </c>
      <c r="H3669" s="128">
        <v>14.6</v>
      </c>
      <c r="I3669" s="311"/>
      <c r="J3669" s="319">
        <f>ROUND(SUMIF(Anlagenbewegungsdaten!B:B,A3669,Anlagenbewegungsdaten!C:C),3)</f>
        <v>0</v>
      </c>
      <c r="K3669" s="320">
        <f>ROUND(SUMIF(Anlagenbewegungsdaten!$B:$B,$A3669,Anlagenbewegungsdaten!$D:$D),2)</f>
        <v>0</v>
      </c>
      <c r="L3669" s="321">
        <f t="shared" si="126"/>
        <v>0</v>
      </c>
      <c r="M3669" s="341" t="s">
        <v>4950</v>
      </c>
      <c r="N3669" s="341" t="s">
        <v>4963</v>
      </c>
      <c r="O3669" s="323">
        <f>ROUND(SUMIF(Anlagenbewegungsdaten_AV!B:B,A3669,Anlagenbewegungsdaten_AV!C:C),3)</f>
        <v>0</v>
      </c>
      <c r="P3669" s="320">
        <f>ROUND(SUMIF(Anlagenbewegungsdaten_AV!$B:$B,$A3669,Anlagenbewegungsdaten_AV!$D:$D),2)</f>
        <v>0</v>
      </c>
      <c r="Q3669" s="321">
        <f t="shared" si="127"/>
        <v>0</v>
      </c>
      <c r="S3669" s="324"/>
      <c r="T3669" s="317"/>
      <c r="U3669" s="325"/>
      <c r="V3669" s="325"/>
    </row>
    <row r="3670" spans="1:22" ht="15" customHeight="1" x14ac:dyDescent="0.25">
      <c r="A3670" s="129" t="s">
        <v>5428</v>
      </c>
      <c r="B3670" s="126" t="s">
        <v>2087</v>
      </c>
      <c r="C3670" s="127" t="s">
        <v>5252</v>
      </c>
      <c r="D3670" s="127" t="s">
        <v>4689</v>
      </c>
      <c r="E3670" s="127"/>
      <c r="F3670" s="128">
        <v>17.29</v>
      </c>
      <c r="G3670" s="128">
        <v>17.489999999999998</v>
      </c>
      <c r="H3670" s="128">
        <v>13.83</v>
      </c>
      <c r="I3670" s="311"/>
      <c r="J3670" s="319">
        <f>ROUND(SUMIF(Anlagenbewegungsdaten!B:B,A3670,Anlagenbewegungsdaten!C:C),3)</f>
        <v>0</v>
      </c>
      <c r="K3670" s="320">
        <f>ROUND(SUMIF(Anlagenbewegungsdaten!$B:$B,$A3670,Anlagenbewegungsdaten!$D:$D),2)</f>
        <v>0</v>
      </c>
      <c r="L3670" s="321">
        <f t="shared" si="126"/>
        <v>0</v>
      </c>
      <c r="M3670" s="341" t="s">
        <v>4950</v>
      </c>
      <c r="N3670" s="341" t="s">
        <v>4963</v>
      </c>
      <c r="O3670" s="323">
        <f>ROUND(SUMIF(Anlagenbewegungsdaten_AV!B:B,A3670,Anlagenbewegungsdaten_AV!C:C),3)</f>
        <v>0</v>
      </c>
      <c r="P3670" s="320">
        <f>ROUND(SUMIF(Anlagenbewegungsdaten_AV!$B:$B,$A3670,Anlagenbewegungsdaten_AV!$D:$D),2)</f>
        <v>0</v>
      </c>
      <c r="Q3670" s="321">
        <f t="shared" si="127"/>
        <v>0</v>
      </c>
      <c r="S3670" s="324"/>
      <c r="T3670" s="317"/>
      <c r="U3670" s="325"/>
      <c r="V3670" s="325"/>
    </row>
    <row r="3671" spans="1:22" ht="15" customHeight="1" x14ac:dyDescent="0.25">
      <c r="A3671" s="129" t="s">
        <v>5429</v>
      </c>
      <c r="B3671" s="126" t="s">
        <v>2087</v>
      </c>
      <c r="C3671" s="127" t="s">
        <v>5252</v>
      </c>
      <c r="D3671" s="127" t="s">
        <v>4691</v>
      </c>
      <c r="E3671" s="127"/>
      <c r="F3671" s="128">
        <v>16.329999999999998</v>
      </c>
      <c r="G3671" s="128">
        <v>16.529999999999998</v>
      </c>
      <c r="H3671" s="128">
        <v>13.06</v>
      </c>
      <c r="I3671" s="311"/>
      <c r="J3671" s="319">
        <f>ROUND(SUMIF(Anlagenbewegungsdaten!B:B,A3671,Anlagenbewegungsdaten!C:C),3)</f>
        <v>0</v>
      </c>
      <c r="K3671" s="320">
        <f>ROUND(SUMIF(Anlagenbewegungsdaten!$B:$B,$A3671,Anlagenbewegungsdaten!$D:$D),2)</f>
        <v>0</v>
      </c>
      <c r="L3671" s="321">
        <f t="shared" si="126"/>
        <v>0</v>
      </c>
      <c r="M3671" s="341" t="s">
        <v>4950</v>
      </c>
      <c r="N3671" s="341" t="s">
        <v>4963</v>
      </c>
      <c r="O3671" s="323">
        <f>ROUND(SUMIF(Anlagenbewegungsdaten_AV!B:B,A3671,Anlagenbewegungsdaten_AV!C:C),3)</f>
        <v>0</v>
      </c>
      <c r="P3671" s="320">
        <f>ROUND(SUMIF(Anlagenbewegungsdaten_AV!$B:$B,$A3671,Anlagenbewegungsdaten_AV!$D:$D),2)</f>
        <v>0</v>
      </c>
      <c r="Q3671" s="321">
        <f t="shared" si="127"/>
        <v>0</v>
      </c>
      <c r="S3671" s="324"/>
      <c r="T3671" s="317"/>
      <c r="U3671" s="325"/>
      <c r="V3671" s="325"/>
    </row>
    <row r="3672" spans="1:22" ht="15" customHeight="1" x14ac:dyDescent="0.25">
      <c r="A3672" s="129" t="s">
        <v>5430</v>
      </c>
      <c r="B3672" s="126" t="s">
        <v>2087</v>
      </c>
      <c r="C3672" s="127" t="s">
        <v>5252</v>
      </c>
      <c r="D3672" s="127" t="s">
        <v>4693</v>
      </c>
      <c r="E3672" s="127"/>
      <c r="F3672" s="128">
        <v>13.45</v>
      </c>
      <c r="G3672" s="128">
        <v>13.649999999999999</v>
      </c>
      <c r="H3672" s="128">
        <v>10.76</v>
      </c>
      <c r="I3672" s="311"/>
      <c r="J3672" s="319">
        <f>ROUND(SUMIF(Anlagenbewegungsdaten!B:B,A3672,Anlagenbewegungsdaten!C:C),3)</f>
        <v>0</v>
      </c>
      <c r="K3672" s="320">
        <f>ROUND(SUMIF(Anlagenbewegungsdaten!$B:$B,$A3672,Anlagenbewegungsdaten!$D:$D),2)</f>
        <v>0</v>
      </c>
      <c r="L3672" s="321">
        <f t="shared" si="126"/>
        <v>0</v>
      </c>
      <c r="M3672" s="341" t="s">
        <v>4950</v>
      </c>
      <c r="N3672" s="341" t="s">
        <v>4963</v>
      </c>
      <c r="O3672" s="323">
        <f>ROUND(SUMIF(Anlagenbewegungsdaten_AV!B:B,A3672,Anlagenbewegungsdaten_AV!C:C),3)</f>
        <v>0</v>
      </c>
      <c r="P3672" s="320">
        <f>ROUND(SUMIF(Anlagenbewegungsdaten_AV!$B:$B,$A3672,Anlagenbewegungsdaten_AV!$D:$D),2)</f>
        <v>0</v>
      </c>
      <c r="Q3672" s="321">
        <f t="shared" si="127"/>
        <v>0</v>
      </c>
      <c r="S3672" s="324"/>
      <c r="T3672" s="317"/>
      <c r="U3672" s="325"/>
      <c r="V3672" s="325"/>
    </row>
    <row r="3673" spans="1:22" ht="15" customHeight="1" x14ac:dyDescent="0.25">
      <c r="A3673" s="129" t="s">
        <v>5431</v>
      </c>
      <c r="B3673" s="126" t="s">
        <v>2087</v>
      </c>
      <c r="C3673" s="127" t="s">
        <v>5252</v>
      </c>
      <c r="D3673" s="127" t="s">
        <v>4695</v>
      </c>
      <c r="E3673" s="127"/>
      <c r="F3673" s="128">
        <v>16.329999999999998</v>
      </c>
      <c r="G3673" s="128">
        <v>16.529999999999998</v>
      </c>
      <c r="H3673" s="128">
        <v>13.06</v>
      </c>
      <c r="I3673" s="311"/>
      <c r="J3673" s="319">
        <f>ROUND(SUMIF(Anlagenbewegungsdaten!B:B,A3673,Anlagenbewegungsdaten!C:C),3)</f>
        <v>0</v>
      </c>
      <c r="K3673" s="320">
        <f>ROUND(SUMIF(Anlagenbewegungsdaten!$B:$B,$A3673,Anlagenbewegungsdaten!$D:$D),2)</f>
        <v>0</v>
      </c>
      <c r="L3673" s="321">
        <f t="shared" si="126"/>
        <v>0</v>
      </c>
      <c r="M3673" s="341" t="s">
        <v>4950</v>
      </c>
      <c r="N3673" s="341" t="s">
        <v>4963</v>
      </c>
      <c r="O3673" s="323">
        <f>ROUND(SUMIF(Anlagenbewegungsdaten_AV!B:B,A3673,Anlagenbewegungsdaten_AV!C:C),3)</f>
        <v>0</v>
      </c>
      <c r="P3673" s="320">
        <f>ROUND(SUMIF(Anlagenbewegungsdaten_AV!$B:$B,$A3673,Anlagenbewegungsdaten_AV!$D:$D),2)</f>
        <v>0</v>
      </c>
      <c r="Q3673" s="321">
        <f t="shared" si="127"/>
        <v>0</v>
      </c>
      <c r="S3673" s="324"/>
      <c r="T3673" s="317"/>
      <c r="U3673" s="325"/>
      <c r="V3673" s="325"/>
    </row>
    <row r="3674" spans="1:22" ht="15" customHeight="1" x14ac:dyDescent="0.25">
      <c r="A3674" s="129" t="s">
        <v>5432</v>
      </c>
      <c r="B3674" s="126" t="s">
        <v>2087</v>
      </c>
      <c r="C3674" s="127" t="s">
        <v>5252</v>
      </c>
      <c r="D3674" s="127" t="s">
        <v>4697</v>
      </c>
      <c r="E3674" s="127"/>
      <c r="F3674" s="128">
        <v>15.37</v>
      </c>
      <c r="G3674" s="128">
        <v>15.569999999999999</v>
      </c>
      <c r="H3674" s="128">
        <v>12.3</v>
      </c>
      <c r="I3674" s="311"/>
      <c r="J3674" s="319">
        <f>ROUND(SUMIF(Anlagenbewegungsdaten!B:B,A3674,Anlagenbewegungsdaten!C:C),3)</f>
        <v>0</v>
      </c>
      <c r="K3674" s="320">
        <f>ROUND(SUMIF(Anlagenbewegungsdaten!$B:$B,$A3674,Anlagenbewegungsdaten!$D:$D),2)</f>
        <v>0</v>
      </c>
      <c r="L3674" s="321">
        <f t="shared" si="126"/>
        <v>0</v>
      </c>
      <c r="M3674" s="341" t="s">
        <v>4950</v>
      </c>
      <c r="N3674" s="341" t="s">
        <v>4963</v>
      </c>
      <c r="O3674" s="323">
        <f>ROUND(SUMIF(Anlagenbewegungsdaten_AV!B:B,A3674,Anlagenbewegungsdaten_AV!C:C),3)</f>
        <v>0</v>
      </c>
      <c r="P3674" s="320">
        <f>ROUND(SUMIF(Anlagenbewegungsdaten_AV!$B:$B,$A3674,Anlagenbewegungsdaten_AV!$D:$D),2)</f>
        <v>0</v>
      </c>
      <c r="Q3674" s="321">
        <f t="shared" si="127"/>
        <v>0</v>
      </c>
      <c r="S3674" s="324"/>
      <c r="T3674" s="317"/>
      <c r="U3674" s="325"/>
      <c r="V3674" s="325"/>
    </row>
    <row r="3675" spans="1:22" ht="15" customHeight="1" x14ac:dyDescent="0.25">
      <c r="A3675" s="129" t="s">
        <v>5433</v>
      </c>
      <c r="B3675" s="126" t="s">
        <v>2087</v>
      </c>
      <c r="C3675" s="127" t="s">
        <v>5252</v>
      </c>
      <c r="D3675" s="127" t="s">
        <v>4699</v>
      </c>
      <c r="E3675" s="127"/>
      <c r="F3675" s="128">
        <v>14.41</v>
      </c>
      <c r="G3675" s="128">
        <v>14.61</v>
      </c>
      <c r="H3675" s="128">
        <v>11.53</v>
      </c>
      <c r="I3675" s="311"/>
      <c r="J3675" s="319">
        <f>ROUND(SUMIF(Anlagenbewegungsdaten!B:B,A3675,Anlagenbewegungsdaten!C:C),3)</f>
        <v>0</v>
      </c>
      <c r="K3675" s="320">
        <f>ROUND(SUMIF(Anlagenbewegungsdaten!$B:$B,$A3675,Anlagenbewegungsdaten!$D:$D),2)</f>
        <v>0</v>
      </c>
      <c r="L3675" s="321">
        <f t="shared" si="126"/>
        <v>0</v>
      </c>
      <c r="M3675" s="341" t="s">
        <v>4950</v>
      </c>
      <c r="N3675" s="341" t="s">
        <v>4963</v>
      </c>
      <c r="O3675" s="323">
        <f>ROUND(SUMIF(Anlagenbewegungsdaten_AV!B:B,A3675,Anlagenbewegungsdaten_AV!C:C),3)</f>
        <v>0</v>
      </c>
      <c r="P3675" s="320">
        <f>ROUND(SUMIF(Anlagenbewegungsdaten_AV!$B:$B,$A3675,Anlagenbewegungsdaten_AV!$D:$D),2)</f>
        <v>0</v>
      </c>
      <c r="Q3675" s="321">
        <f t="shared" si="127"/>
        <v>0</v>
      </c>
      <c r="S3675" s="324"/>
      <c r="T3675" s="317"/>
      <c r="U3675" s="325"/>
      <c r="V3675" s="325"/>
    </row>
    <row r="3676" spans="1:22" ht="15" customHeight="1" x14ac:dyDescent="0.25">
      <c r="A3676" s="129" t="s">
        <v>5434</v>
      </c>
      <c r="B3676" s="126" t="s">
        <v>2087</v>
      </c>
      <c r="C3676" s="127" t="s">
        <v>5252</v>
      </c>
      <c r="D3676" s="127" t="s">
        <v>4701</v>
      </c>
      <c r="E3676" s="127"/>
      <c r="F3676" s="128">
        <v>13.45</v>
      </c>
      <c r="G3676" s="128">
        <v>13.649999999999999</v>
      </c>
      <c r="H3676" s="128">
        <v>10.76</v>
      </c>
      <c r="I3676" s="311"/>
      <c r="J3676" s="319">
        <f>ROUND(SUMIF(Anlagenbewegungsdaten!B:B,A3676,Anlagenbewegungsdaten!C:C),3)</f>
        <v>0</v>
      </c>
      <c r="K3676" s="320">
        <f>ROUND(SUMIF(Anlagenbewegungsdaten!$B:$B,$A3676,Anlagenbewegungsdaten!$D:$D),2)</f>
        <v>0</v>
      </c>
      <c r="L3676" s="321">
        <f t="shared" si="126"/>
        <v>0</v>
      </c>
      <c r="M3676" s="341" t="s">
        <v>4950</v>
      </c>
      <c r="N3676" s="341" t="s">
        <v>4963</v>
      </c>
      <c r="O3676" s="323">
        <f>ROUND(SUMIF(Anlagenbewegungsdaten_AV!B:B,A3676,Anlagenbewegungsdaten_AV!C:C),3)</f>
        <v>0</v>
      </c>
      <c r="P3676" s="320">
        <f>ROUND(SUMIF(Anlagenbewegungsdaten_AV!$B:$B,$A3676,Anlagenbewegungsdaten_AV!$D:$D),2)</f>
        <v>0</v>
      </c>
      <c r="Q3676" s="321">
        <f t="shared" si="127"/>
        <v>0</v>
      </c>
      <c r="S3676" s="324"/>
      <c r="T3676" s="317"/>
      <c r="U3676" s="325"/>
      <c r="V3676" s="325"/>
    </row>
    <row r="3677" spans="1:22" ht="15" customHeight="1" x14ac:dyDescent="0.25">
      <c r="A3677" s="129" t="s">
        <v>5435</v>
      </c>
      <c r="B3677" s="126" t="s">
        <v>2087</v>
      </c>
      <c r="C3677" s="127" t="s">
        <v>5275</v>
      </c>
      <c r="D3677" s="127" t="s">
        <v>4685</v>
      </c>
      <c r="E3677" s="127"/>
      <c r="F3677" s="128">
        <v>15.06</v>
      </c>
      <c r="G3677" s="128">
        <v>15.26</v>
      </c>
      <c r="H3677" s="128">
        <v>12.21</v>
      </c>
      <c r="I3677" s="311"/>
      <c r="J3677" s="319">
        <f>ROUND(SUMIF(Anlagenbewegungsdaten!B:B,A3677,Anlagenbewegungsdaten!C:C),3)</f>
        <v>0</v>
      </c>
      <c r="K3677" s="320">
        <f>ROUND(SUMIF(Anlagenbewegungsdaten!$B:$B,$A3677,Anlagenbewegungsdaten!$D:$D),2)</f>
        <v>0</v>
      </c>
      <c r="L3677" s="321">
        <f t="shared" si="126"/>
        <v>0</v>
      </c>
      <c r="M3677" s="341" t="s">
        <v>4950</v>
      </c>
      <c r="N3677" s="341" t="s">
        <v>4963</v>
      </c>
      <c r="O3677" s="323">
        <f>ROUND(SUMIF(Anlagenbewegungsdaten_AV!B:B,A3677,Anlagenbewegungsdaten_AV!C:C),3)</f>
        <v>0</v>
      </c>
      <c r="P3677" s="320">
        <f>ROUND(SUMIF(Anlagenbewegungsdaten_AV!$B:$B,$A3677,Anlagenbewegungsdaten_AV!$D:$D),2)</f>
        <v>0</v>
      </c>
      <c r="Q3677" s="321">
        <f t="shared" si="127"/>
        <v>0</v>
      </c>
      <c r="S3677" s="324"/>
      <c r="T3677" s="317"/>
      <c r="U3677" s="325"/>
      <c r="V3677" s="325"/>
    </row>
    <row r="3678" spans="1:22" ht="15" customHeight="1" x14ac:dyDescent="0.25">
      <c r="A3678" s="129" t="s">
        <v>5436</v>
      </c>
      <c r="B3678" s="126" t="s">
        <v>2087</v>
      </c>
      <c r="C3678" s="127" t="s">
        <v>5275</v>
      </c>
      <c r="D3678" s="127" t="s">
        <v>5437</v>
      </c>
      <c r="E3678" s="127"/>
      <c r="F3678" s="128">
        <v>13.18</v>
      </c>
      <c r="G3678" s="128">
        <v>13.379999999999999</v>
      </c>
      <c r="H3678" s="128">
        <v>10.7</v>
      </c>
      <c r="I3678" s="311"/>
      <c r="J3678" s="319">
        <f>ROUND(SUMIF(Anlagenbewegungsdaten!B:B,A3678,Anlagenbewegungsdaten!C:C),3)</f>
        <v>0</v>
      </c>
      <c r="K3678" s="320">
        <f>ROUND(SUMIF(Anlagenbewegungsdaten!$B:$B,$A3678,Anlagenbewegungsdaten!$D:$D),2)</f>
        <v>0</v>
      </c>
      <c r="L3678" s="321">
        <f t="shared" si="126"/>
        <v>0</v>
      </c>
      <c r="M3678" s="341" t="s">
        <v>4950</v>
      </c>
      <c r="N3678" s="341" t="s">
        <v>4963</v>
      </c>
      <c r="O3678" s="323">
        <f>ROUND(SUMIF(Anlagenbewegungsdaten_AV!B:B,A3678,Anlagenbewegungsdaten_AV!C:C),3)</f>
        <v>0</v>
      </c>
      <c r="P3678" s="320">
        <f>ROUND(SUMIF(Anlagenbewegungsdaten_AV!$B:$B,$A3678,Anlagenbewegungsdaten_AV!$D:$D),2)</f>
        <v>0</v>
      </c>
      <c r="Q3678" s="321">
        <f t="shared" si="127"/>
        <v>0</v>
      </c>
      <c r="S3678" s="324"/>
      <c r="T3678" s="317"/>
      <c r="U3678" s="325"/>
      <c r="V3678" s="325"/>
    </row>
    <row r="3679" spans="1:22" ht="15" customHeight="1" x14ac:dyDescent="0.25">
      <c r="A3679" s="129" t="s">
        <v>5775</v>
      </c>
      <c r="B3679" s="126" t="s">
        <v>2087</v>
      </c>
      <c r="C3679" s="127" t="s">
        <v>5757</v>
      </c>
      <c r="D3679" s="127" t="s">
        <v>4685</v>
      </c>
      <c r="E3679" s="127"/>
      <c r="F3679" s="128">
        <v>15.06</v>
      </c>
      <c r="G3679" s="128">
        <v>15.26</v>
      </c>
      <c r="H3679" s="128">
        <v>12.21</v>
      </c>
      <c r="I3679" s="311"/>
      <c r="J3679" s="319">
        <f>ROUND(SUMIF(Anlagenbewegungsdaten!B:B,A3679,Anlagenbewegungsdaten!C:C),3)</f>
        <v>0</v>
      </c>
      <c r="K3679" s="320">
        <f>ROUND(SUMIF(Anlagenbewegungsdaten!$B:$B,$A3679,Anlagenbewegungsdaten!$D:$D),2)</f>
        <v>0</v>
      </c>
      <c r="L3679" s="321">
        <f t="shared" si="126"/>
        <v>0</v>
      </c>
      <c r="M3679" s="341" t="s">
        <v>4950</v>
      </c>
      <c r="N3679" s="341" t="s">
        <v>4963</v>
      </c>
      <c r="O3679" s="323">
        <f>ROUND(SUMIF(Anlagenbewegungsdaten_AV!B:B,A3679,Anlagenbewegungsdaten_AV!C:C),3)</f>
        <v>0</v>
      </c>
      <c r="P3679" s="320">
        <f>ROUND(SUMIF(Anlagenbewegungsdaten_AV!$B:$B,$A3679,Anlagenbewegungsdaten_AV!$D:$D),2)</f>
        <v>0</v>
      </c>
      <c r="Q3679" s="321">
        <f t="shared" si="127"/>
        <v>0</v>
      </c>
      <c r="S3679" s="324"/>
      <c r="T3679" s="317"/>
      <c r="U3679" s="325"/>
      <c r="V3679" s="325"/>
    </row>
    <row r="3680" spans="1:22" ht="15" customHeight="1" x14ac:dyDescent="0.25">
      <c r="A3680" s="129" t="s">
        <v>5776</v>
      </c>
      <c r="B3680" s="126" t="s">
        <v>2087</v>
      </c>
      <c r="C3680" s="127" t="s">
        <v>5757</v>
      </c>
      <c r="D3680" s="127" t="s">
        <v>5437</v>
      </c>
      <c r="E3680" s="127"/>
      <c r="F3680" s="128">
        <v>13.18</v>
      </c>
      <c r="G3680" s="128">
        <v>13.379999999999999</v>
      </c>
      <c r="H3680" s="128">
        <v>10.7</v>
      </c>
      <c r="I3680" s="311"/>
      <c r="J3680" s="319">
        <f>ROUND(SUMIF(Anlagenbewegungsdaten!B:B,A3680,Anlagenbewegungsdaten!C:C),3)</f>
        <v>0</v>
      </c>
      <c r="K3680" s="320">
        <f>ROUND(SUMIF(Anlagenbewegungsdaten!$B:$B,$A3680,Anlagenbewegungsdaten!$D:$D),2)</f>
        <v>0</v>
      </c>
      <c r="L3680" s="321">
        <f t="shared" si="126"/>
        <v>0</v>
      </c>
      <c r="M3680" s="341" t="s">
        <v>4950</v>
      </c>
      <c r="N3680" s="341" t="s">
        <v>4963</v>
      </c>
      <c r="O3680" s="323">
        <f>ROUND(SUMIF(Anlagenbewegungsdaten_AV!B:B,A3680,Anlagenbewegungsdaten_AV!C:C),3)</f>
        <v>0</v>
      </c>
      <c r="P3680" s="320">
        <f>ROUND(SUMIF(Anlagenbewegungsdaten_AV!$B:$B,$A3680,Anlagenbewegungsdaten_AV!$D:$D),2)</f>
        <v>0</v>
      </c>
      <c r="Q3680" s="321">
        <f t="shared" si="127"/>
        <v>0</v>
      </c>
      <c r="S3680" s="324"/>
      <c r="T3680" s="317"/>
      <c r="U3680" s="325"/>
      <c r="V3680" s="325"/>
    </row>
    <row r="3681" spans="1:22" ht="15" customHeight="1" x14ac:dyDescent="0.25">
      <c r="A3681" s="129" t="s">
        <v>6073</v>
      </c>
      <c r="B3681" s="126" t="s">
        <v>2087</v>
      </c>
      <c r="C3681" s="127" t="s">
        <v>6055</v>
      </c>
      <c r="D3681" s="127" t="s">
        <v>4685</v>
      </c>
      <c r="E3681" s="127"/>
      <c r="F3681" s="128">
        <v>14.98</v>
      </c>
      <c r="G3681" s="128">
        <v>15.18</v>
      </c>
      <c r="H3681" s="128">
        <v>12.14</v>
      </c>
      <c r="I3681" s="311"/>
      <c r="J3681" s="319">
        <f>ROUND(SUMIF(Anlagenbewegungsdaten!B:B,A3681,Anlagenbewegungsdaten!C:C),3)</f>
        <v>0</v>
      </c>
      <c r="K3681" s="320">
        <f>ROUND(SUMIF(Anlagenbewegungsdaten!$B:$B,$A3681,Anlagenbewegungsdaten!$D:$D),2)</f>
        <v>0</v>
      </c>
      <c r="L3681" s="321">
        <f t="shared" si="126"/>
        <v>0</v>
      </c>
      <c r="M3681" s="341" t="s">
        <v>4950</v>
      </c>
      <c r="N3681" s="341" t="s">
        <v>4963</v>
      </c>
      <c r="O3681" s="323">
        <f>ROUND(SUMIF(Anlagenbewegungsdaten_AV!B:B,A3681,Anlagenbewegungsdaten_AV!C:C),3)</f>
        <v>0</v>
      </c>
      <c r="P3681" s="320">
        <f>ROUND(SUMIF(Anlagenbewegungsdaten_AV!$B:$B,$A3681,Anlagenbewegungsdaten_AV!$D:$D),2)</f>
        <v>0</v>
      </c>
      <c r="Q3681" s="321">
        <f t="shared" si="127"/>
        <v>0</v>
      </c>
      <c r="S3681" s="324"/>
      <c r="T3681" s="317"/>
      <c r="U3681" s="325"/>
      <c r="V3681" s="325"/>
    </row>
    <row r="3682" spans="1:22" ht="15" customHeight="1" x14ac:dyDescent="0.25">
      <c r="A3682" s="129" t="s">
        <v>6074</v>
      </c>
      <c r="B3682" s="126" t="s">
        <v>2087</v>
      </c>
      <c r="C3682" s="127" t="s">
        <v>6055</v>
      </c>
      <c r="D3682" s="127" t="s">
        <v>5437</v>
      </c>
      <c r="E3682" s="127"/>
      <c r="F3682" s="128">
        <v>13.11</v>
      </c>
      <c r="G3682" s="128">
        <v>13.31</v>
      </c>
      <c r="H3682" s="128">
        <v>10.65</v>
      </c>
      <c r="I3682" s="311"/>
      <c r="J3682" s="319">
        <f>ROUND(SUMIF(Anlagenbewegungsdaten!B:B,A3682,Anlagenbewegungsdaten!C:C),3)</f>
        <v>0</v>
      </c>
      <c r="K3682" s="320">
        <f>ROUND(SUMIF(Anlagenbewegungsdaten!$B:$B,$A3682,Anlagenbewegungsdaten!$D:$D),2)</f>
        <v>0</v>
      </c>
      <c r="L3682" s="321">
        <f t="shared" si="126"/>
        <v>0</v>
      </c>
      <c r="M3682" s="341" t="s">
        <v>4950</v>
      </c>
      <c r="N3682" s="341" t="s">
        <v>4963</v>
      </c>
      <c r="O3682" s="323">
        <f>ROUND(SUMIF(Anlagenbewegungsdaten_AV!B:B,A3682,Anlagenbewegungsdaten_AV!C:C),3)</f>
        <v>0</v>
      </c>
      <c r="P3682" s="320">
        <f>ROUND(SUMIF(Anlagenbewegungsdaten_AV!$B:$B,$A3682,Anlagenbewegungsdaten_AV!$D:$D),2)</f>
        <v>0</v>
      </c>
      <c r="Q3682" s="321">
        <f t="shared" si="127"/>
        <v>0</v>
      </c>
      <c r="S3682" s="324"/>
      <c r="T3682" s="317"/>
      <c r="U3682" s="325"/>
      <c r="V3682" s="325"/>
    </row>
    <row r="3683" spans="1:22" ht="15" customHeight="1" x14ac:dyDescent="0.25">
      <c r="A3683" s="129" t="s">
        <v>6075</v>
      </c>
      <c r="B3683" s="126" t="s">
        <v>2087</v>
      </c>
      <c r="C3683" s="127" t="s">
        <v>6060</v>
      </c>
      <c r="D3683" s="127" t="s">
        <v>4685</v>
      </c>
      <c r="E3683" s="127"/>
      <c r="F3683" s="128">
        <v>14.91</v>
      </c>
      <c r="G3683" s="128">
        <v>15.11</v>
      </c>
      <c r="H3683" s="128">
        <v>12.09</v>
      </c>
      <c r="I3683" s="311"/>
      <c r="J3683" s="319">
        <f>ROUND(SUMIF(Anlagenbewegungsdaten!B:B,A3683,Anlagenbewegungsdaten!C:C),3)</f>
        <v>0</v>
      </c>
      <c r="K3683" s="320">
        <f>ROUND(SUMIF(Anlagenbewegungsdaten!$B:$B,$A3683,Anlagenbewegungsdaten!$D:$D),2)</f>
        <v>0</v>
      </c>
      <c r="L3683" s="321">
        <f t="shared" si="126"/>
        <v>0</v>
      </c>
      <c r="M3683" s="341" t="s">
        <v>4950</v>
      </c>
      <c r="N3683" s="341" t="s">
        <v>4963</v>
      </c>
      <c r="O3683" s="323">
        <f>ROUND(SUMIF(Anlagenbewegungsdaten_AV!B:B,A3683,Anlagenbewegungsdaten_AV!C:C),3)</f>
        <v>0</v>
      </c>
      <c r="P3683" s="320">
        <f>ROUND(SUMIF(Anlagenbewegungsdaten_AV!$B:$B,$A3683,Anlagenbewegungsdaten_AV!$D:$D),2)</f>
        <v>0</v>
      </c>
      <c r="Q3683" s="321">
        <f t="shared" si="127"/>
        <v>0</v>
      </c>
      <c r="S3683" s="324"/>
      <c r="T3683" s="317"/>
      <c r="U3683" s="325"/>
      <c r="V3683" s="325"/>
    </row>
    <row r="3684" spans="1:22" ht="15" customHeight="1" x14ac:dyDescent="0.25">
      <c r="A3684" s="129" t="s">
        <v>6076</v>
      </c>
      <c r="B3684" s="126" t="s">
        <v>2087</v>
      </c>
      <c r="C3684" s="127" t="s">
        <v>6060</v>
      </c>
      <c r="D3684" s="127" t="s">
        <v>5437</v>
      </c>
      <c r="E3684" s="127"/>
      <c r="F3684" s="128">
        <v>13.05</v>
      </c>
      <c r="G3684" s="128">
        <v>13.25</v>
      </c>
      <c r="H3684" s="128">
        <v>10.6</v>
      </c>
      <c r="I3684" s="311"/>
      <c r="J3684" s="319">
        <f>ROUND(SUMIF(Anlagenbewegungsdaten!B:B,A3684,Anlagenbewegungsdaten!C:C),3)</f>
        <v>0</v>
      </c>
      <c r="K3684" s="320">
        <f>ROUND(SUMIF(Anlagenbewegungsdaten!$B:$B,$A3684,Anlagenbewegungsdaten!$D:$D),2)</f>
        <v>0</v>
      </c>
      <c r="L3684" s="321">
        <f t="shared" si="126"/>
        <v>0</v>
      </c>
      <c r="M3684" s="341" t="s">
        <v>4950</v>
      </c>
      <c r="N3684" s="341" t="s">
        <v>4963</v>
      </c>
      <c r="O3684" s="323">
        <f>ROUND(SUMIF(Anlagenbewegungsdaten_AV!B:B,A3684,Anlagenbewegungsdaten_AV!C:C),3)</f>
        <v>0</v>
      </c>
      <c r="P3684" s="320">
        <f>ROUND(SUMIF(Anlagenbewegungsdaten_AV!$B:$B,$A3684,Anlagenbewegungsdaten_AV!$D:$D),2)</f>
        <v>0</v>
      </c>
      <c r="Q3684" s="321">
        <f t="shared" si="127"/>
        <v>0</v>
      </c>
      <c r="S3684" s="324"/>
      <c r="T3684" s="317"/>
      <c r="U3684" s="325"/>
      <c r="V3684" s="325"/>
    </row>
    <row r="3685" spans="1:22" ht="15" customHeight="1" x14ac:dyDescent="0.25">
      <c r="A3685" s="129" t="s">
        <v>6077</v>
      </c>
      <c r="B3685" s="126" t="s">
        <v>2087</v>
      </c>
      <c r="C3685" s="127" t="s">
        <v>6065</v>
      </c>
      <c r="D3685" s="127" t="s">
        <v>4685</v>
      </c>
      <c r="E3685" s="127"/>
      <c r="F3685" s="128">
        <v>14.84</v>
      </c>
      <c r="G3685" s="128">
        <v>15.03</v>
      </c>
      <c r="H3685" s="128">
        <v>12.02</v>
      </c>
      <c r="I3685" s="311"/>
      <c r="J3685" s="319">
        <f>ROUND(SUMIF(Anlagenbewegungsdaten!B:B,A3685,Anlagenbewegungsdaten!C:C),3)</f>
        <v>0</v>
      </c>
      <c r="K3685" s="320">
        <f>ROUND(SUMIF(Anlagenbewegungsdaten!$B:$B,$A3685,Anlagenbewegungsdaten!$D:$D),2)</f>
        <v>0</v>
      </c>
      <c r="L3685" s="321">
        <f t="shared" si="126"/>
        <v>0</v>
      </c>
      <c r="M3685" s="341" t="s">
        <v>4950</v>
      </c>
      <c r="N3685" s="341" t="s">
        <v>4963</v>
      </c>
      <c r="O3685" s="323">
        <f>ROUND(SUMIF(Anlagenbewegungsdaten_AV!B:B,A3685,Anlagenbewegungsdaten_AV!C:C),3)</f>
        <v>0</v>
      </c>
      <c r="P3685" s="320">
        <f>ROUND(SUMIF(Anlagenbewegungsdaten_AV!$B:$B,$A3685,Anlagenbewegungsdaten_AV!$D:$D),2)</f>
        <v>0</v>
      </c>
      <c r="Q3685" s="321">
        <f t="shared" si="127"/>
        <v>0</v>
      </c>
      <c r="S3685" s="324"/>
      <c r="T3685" s="317"/>
      <c r="U3685" s="325"/>
      <c r="V3685" s="325"/>
    </row>
    <row r="3686" spans="1:22" ht="15" customHeight="1" x14ac:dyDescent="0.25">
      <c r="A3686" s="129" t="s">
        <v>6078</v>
      </c>
      <c r="B3686" s="126" t="s">
        <v>2087</v>
      </c>
      <c r="C3686" s="127" t="s">
        <v>6065</v>
      </c>
      <c r="D3686" s="127" t="s">
        <v>5437</v>
      </c>
      <c r="E3686" s="127"/>
      <c r="F3686" s="128">
        <v>12.98</v>
      </c>
      <c r="G3686" s="128">
        <v>13.18</v>
      </c>
      <c r="H3686" s="128">
        <v>10.54</v>
      </c>
      <c r="I3686" s="311"/>
      <c r="J3686" s="319">
        <f>ROUND(SUMIF(Anlagenbewegungsdaten!B:B,A3686,Anlagenbewegungsdaten!C:C),3)</f>
        <v>0</v>
      </c>
      <c r="K3686" s="320">
        <f>ROUND(SUMIF(Anlagenbewegungsdaten!$B:$B,$A3686,Anlagenbewegungsdaten!$D:$D),2)</f>
        <v>0</v>
      </c>
      <c r="L3686" s="321">
        <f t="shared" si="126"/>
        <v>0</v>
      </c>
      <c r="M3686" s="341" t="s">
        <v>4950</v>
      </c>
      <c r="N3686" s="341" t="s">
        <v>4963</v>
      </c>
      <c r="O3686" s="323">
        <f>ROUND(SUMIF(Anlagenbewegungsdaten_AV!B:B,A3686,Anlagenbewegungsdaten_AV!C:C),3)</f>
        <v>0</v>
      </c>
      <c r="P3686" s="320">
        <f>ROUND(SUMIF(Anlagenbewegungsdaten_AV!$B:$B,$A3686,Anlagenbewegungsdaten_AV!$D:$D),2)</f>
        <v>0</v>
      </c>
      <c r="Q3686" s="321">
        <f t="shared" si="127"/>
        <v>0</v>
      </c>
      <c r="S3686" s="324"/>
      <c r="T3686" s="317"/>
      <c r="U3686" s="325"/>
      <c r="V3686" s="325"/>
    </row>
    <row r="3687" spans="1:22" ht="15" customHeight="1" x14ac:dyDescent="0.25">
      <c r="A3687" s="129" t="s">
        <v>6079</v>
      </c>
      <c r="B3687" s="126" t="s">
        <v>2087</v>
      </c>
      <c r="C3687" s="127" t="s">
        <v>6070</v>
      </c>
      <c r="D3687" s="127" t="s">
        <v>4685</v>
      </c>
      <c r="E3687" s="127"/>
      <c r="F3687" s="128">
        <v>14.76</v>
      </c>
      <c r="G3687" s="128">
        <v>14.96</v>
      </c>
      <c r="H3687" s="128">
        <v>11.97</v>
      </c>
      <c r="I3687" s="311"/>
      <c r="J3687" s="319">
        <f>ROUND(SUMIF(Anlagenbewegungsdaten!B:B,A3687,Anlagenbewegungsdaten!C:C),3)</f>
        <v>0</v>
      </c>
      <c r="K3687" s="320">
        <f>ROUND(SUMIF(Anlagenbewegungsdaten!$B:$B,$A3687,Anlagenbewegungsdaten!$D:$D),2)</f>
        <v>0</v>
      </c>
      <c r="L3687" s="321">
        <f t="shared" si="126"/>
        <v>0</v>
      </c>
      <c r="M3687" s="341" t="s">
        <v>4950</v>
      </c>
      <c r="N3687" s="341" t="s">
        <v>4963</v>
      </c>
      <c r="O3687" s="323">
        <f>ROUND(SUMIF(Anlagenbewegungsdaten_AV!B:B,A3687,Anlagenbewegungsdaten_AV!C:C),3)</f>
        <v>0</v>
      </c>
      <c r="P3687" s="320">
        <f>ROUND(SUMIF(Anlagenbewegungsdaten_AV!$B:$B,$A3687,Anlagenbewegungsdaten_AV!$D:$D),2)</f>
        <v>0</v>
      </c>
      <c r="Q3687" s="321">
        <f t="shared" si="127"/>
        <v>0</v>
      </c>
      <c r="S3687" s="324"/>
      <c r="T3687" s="317"/>
      <c r="U3687" s="325"/>
      <c r="V3687" s="325"/>
    </row>
    <row r="3688" spans="1:22" ht="15" customHeight="1" x14ac:dyDescent="0.25">
      <c r="A3688" s="129" t="s">
        <v>6080</v>
      </c>
      <c r="B3688" s="126" t="s">
        <v>2087</v>
      </c>
      <c r="C3688" s="127" t="s">
        <v>6070</v>
      </c>
      <c r="D3688" s="127" t="s">
        <v>5437</v>
      </c>
      <c r="E3688" s="127"/>
      <c r="F3688" s="128">
        <v>12.92</v>
      </c>
      <c r="G3688" s="128">
        <v>13.11</v>
      </c>
      <c r="H3688" s="128">
        <v>10.49</v>
      </c>
      <c r="I3688" s="311"/>
      <c r="J3688" s="319">
        <f>ROUND(SUMIF(Anlagenbewegungsdaten!B:B,A3688,Anlagenbewegungsdaten!C:C),3)</f>
        <v>0</v>
      </c>
      <c r="K3688" s="320">
        <f>ROUND(SUMIF(Anlagenbewegungsdaten!$B:$B,$A3688,Anlagenbewegungsdaten!$D:$D),2)</f>
        <v>0</v>
      </c>
      <c r="L3688" s="321">
        <f t="shared" si="126"/>
        <v>0</v>
      </c>
      <c r="M3688" s="341" t="s">
        <v>4950</v>
      </c>
      <c r="N3688" s="341" t="s">
        <v>4963</v>
      </c>
      <c r="O3688" s="323">
        <f>ROUND(SUMIF(Anlagenbewegungsdaten_AV!B:B,A3688,Anlagenbewegungsdaten_AV!C:C),3)</f>
        <v>0</v>
      </c>
      <c r="P3688" s="320">
        <f>ROUND(SUMIF(Anlagenbewegungsdaten_AV!$B:$B,$A3688,Anlagenbewegungsdaten_AV!$D:$D),2)</f>
        <v>0</v>
      </c>
      <c r="Q3688" s="321">
        <f t="shared" si="127"/>
        <v>0</v>
      </c>
      <c r="S3688" s="324"/>
      <c r="T3688" s="317"/>
      <c r="U3688" s="325"/>
      <c r="V3688" s="325"/>
    </row>
    <row r="3689" spans="1:22" ht="15" customHeight="1" x14ac:dyDescent="0.25">
      <c r="A3689" s="129" t="s">
        <v>6128</v>
      </c>
      <c r="B3689" s="126" t="s">
        <v>2087</v>
      </c>
      <c r="C3689" s="127" t="s">
        <v>6109</v>
      </c>
      <c r="D3689" s="127" t="s">
        <v>4685</v>
      </c>
      <c r="E3689" s="127"/>
      <c r="F3689" s="128">
        <v>14.68</v>
      </c>
      <c r="G3689" s="128">
        <v>14.88</v>
      </c>
      <c r="H3689" s="128">
        <v>11.9</v>
      </c>
      <c r="I3689" s="311"/>
      <c r="J3689" s="319">
        <f>ROUND(SUMIF(Anlagenbewegungsdaten!B:B,A3689,Anlagenbewegungsdaten!C:C),3)</f>
        <v>0</v>
      </c>
      <c r="K3689" s="320">
        <f>ROUND(SUMIF(Anlagenbewegungsdaten!$B:$B,$A3689,Anlagenbewegungsdaten!$D:$D),2)</f>
        <v>0</v>
      </c>
      <c r="L3689" s="321">
        <f t="shared" si="126"/>
        <v>0</v>
      </c>
      <c r="M3689" s="341" t="s">
        <v>4950</v>
      </c>
      <c r="N3689" s="341" t="s">
        <v>4963</v>
      </c>
      <c r="O3689" s="323">
        <f>ROUND(SUMIF(Anlagenbewegungsdaten_AV!B:B,A3689,Anlagenbewegungsdaten_AV!C:C),3)</f>
        <v>0</v>
      </c>
      <c r="P3689" s="320">
        <f>ROUND(SUMIF(Anlagenbewegungsdaten_AV!$B:$B,$A3689,Anlagenbewegungsdaten_AV!$D:$D),2)</f>
        <v>0</v>
      </c>
      <c r="Q3689" s="321">
        <f t="shared" si="127"/>
        <v>0</v>
      </c>
      <c r="S3689" s="324"/>
      <c r="T3689" s="317"/>
      <c r="U3689" s="325"/>
      <c r="V3689" s="325"/>
    </row>
    <row r="3690" spans="1:22" ht="15" customHeight="1" x14ac:dyDescent="0.25">
      <c r="A3690" s="129" t="s">
        <v>6129</v>
      </c>
      <c r="B3690" s="126" t="s">
        <v>2087</v>
      </c>
      <c r="C3690" s="127" t="s">
        <v>6109</v>
      </c>
      <c r="D3690" s="127" t="s">
        <v>5437</v>
      </c>
      <c r="E3690" s="127"/>
      <c r="F3690" s="128">
        <v>12.85</v>
      </c>
      <c r="G3690" s="128">
        <v>13.05</v>
      </c>
      <c r="H3690" s="128">
        <v>10.44</v>
      </c>
      <c r="I3690" s="311"/>
      <c r="J3690" s="319">
        <f>ROUND(SUMIF(Anlagenbewegungsdaten!B:B,A3690,Anlagenbewegungsdaten!C:C),3)</f>
        <v>0</v>
      </c>
      <c r="K3690" s="320">
        <f>ROUND(SUMIF(Anlagenbewegungsdaten!$B:$B,$A3690,Anlagenbewegungsdaten!$D:$D),2)</f>
        <v>0</v>
      </c>
      <c r="L3690" s="321">
        <f t="shared" si="126"/>
        <v>0</v>
      </c>
      <c r="M3690" s="341" t="s">
        <v>4950</v>
      </c>
      <c r="N3690" s="341" t="s">
        <v>4963</v>
      </c>
      <c r="O3690" s="323">
        <f>ROUND(SUMIF(Anlagenbewegungsdaten_AV!B:B,A3690,Anlagenbewegungsdaten_AV!C:C),3)</f>
        <v>0</v>
      </c>
      <c r="P3690" s="320">
        <f>ROUND(SUMIF(Anlagenbewegungsdaten_AV!$B:$B,$A3690,Anlagenbewegungsdaten_AV!$D:$D),2)</f>
        <v>0</v>
      </c>
      <c r="Q3690" s="321">
        <f t="shared" si="127"/>
        <v>0</v>
      </c>
      <c r="S3690" s="324"/>
      <c r="T3690" s="317"/>
      <c r="U3690" s="325"/>
      <c r="V3690" s="325"/>
    </row>
    <row r="3691" spans="1:22" ht="15" customHeight="1" x14ac:dyDescent="0.25">
      <c r="A3691" s="129" t="s">
        <v>6130</v>
      </c>
      <c r="B3691" s="126" t="s">
        <v>2087</v>
      </c>
      <c r="C3691" s="127" t="s">
        <v>6114</v>
      </c>
      <c r="D3691" s="127" t="s">
        <v>4685</v>
      </c>
      <c r="E3691" s="127"/>
      <c r="F3691" s="128">
        <v>14.61</v>
      </c>
      <c r="G3691" s="128">
        <v>14.81</v>
      </c>
      <c r="H3691" s="128">
        <v>11.85</v>
      </c>
      <c r="I3691" s="311"/>
      <c r="J3691" s="319">
        <f>ROUND(SUMIF(Anlagenbewegungsdaten!B:B,A3691,Anlagenbewegungsdaten!C:C),3)</f>
        <v>0</v>
      </c>
      <c r="K3691" s="320">
        <f>ROUND(SUMIF(Anlagenbewegungsdaten!$B:$B,$A3691,Anlagenbewegungsdaten!$D:$D),2)</f>
        <v>0</v>
      </c>
      <c r="L3691" s="321">
        <f t="shared" si="126"/>
        <v>0</v>
      </c>
      <c r="M3691" s="341" t="s">
        <v>4950</v>
      </c>
      <c r="N3691" s="341" t="s">
        <v>4963</v>
      </c>
      <c r="O3691" s="323">
        <f>ROUND(SUMIF(Anlagenbewegungsdaten_AV!B:B,A3691,Anlagenbewegungsdaten_AV!C:C),3)</f>
        <v>0</v>
      </c>
      <c r="P3691" s="320">
        <f>ROUND(SUMIF(Anlagenbewegungsdaten_AV!$B:$B,$A3691,Anlagenbewegungsdaten_AV!$D:$D),2)</f>
        <v>0</v>
      </c>
      <c r="Q3691" s="321">
        <f t="shared" si="127"/>
        <v>0</v>
      </c>
      <c r="S3691" s="324"/>
      <c r="T3691" s="317"/>
      <c r="U3691" s="325"/>
      <c r="V3691" s="325"/>
    </row>
    <row r="3692" spans="1:22" ht="15" customHeight="1" x14ac:dyDescent="0.25">
      <c r="A3692" s="129" t="s">
        <v>6131</v>
      </c>
      <c r="B3692" s="126" t="s">
        <v>2087</v>
      </c>
      <c r="C3692" s="127" t="s">
        <v>6114</v>
      </c>
      <c r="D3692" s="127" t="s">
        <v>5437</v>
      </c>
      <c r="E3692" s="127"/>
      <c r="F3692" s="128">
        <v>12.78</v>
      </c>
      <c r="G3692" s="128">
        <v>12.98</v>
      </c>
      <c r="H3692" s="128">
        <v>10.38</v>
      </c>
      <c r="I3692" s="311"/>
      <c r="J3692" s="319">
        <f>ROUND(SUMIF(Anlagenbewegungsdaten!B:B,A3692,Anlagenbewegungsdaten!C:C),3)</f>
        <v>0</v>
      </c>
      <c r="K3692" s="320">
        <f>ROUND(SUMIF(Anlagenbewegungsdaten!$B:$B,$A3692,Anlagenbewegungsdaten!$D:$D),2)</f>
        <v>0</v>
      </c>
      <c r="L3692" s="321">
        <f t="shared" si="126"/>
        <v>0</v>
      </c>
      <c r="M3692" s="341" t="s">
        <v>4950</v>
      </c>
      <c r="N3692" s="341" t="s">
        <v>4963</v>
      </c>
      <c r="O3692" s="323">
        <f>ROUND(SUMIF(Anlagenbewegungsdaten_AV!B:B,A3692,Anlagenbewegungsdaten_AV!C:C),3)</f>
        <v>0</v>
      </c>
      <c r="P3692" s="320">
        <f>ROUND(SUMIF(Anlagenbewegungsdaten_AV!$B:$B,$A3692,Anlagenbewegungsdaten_AV!$D:$D),2)</f>
        <v>0</v>
      </c>
      <c r="Q3692" s="321">
        <f t="shared" si="127"/>
        <v>0</v>
      </c>
      <c r="S3692" s="324"/>
      <c r="T3692" s="317"/>
      <c r="U3692" s="325"/>
      <c r="V3692" s="325"/>
    </row>
    <row r="3693" spans="1:22" ht="15" customHeight="1" x14ac:dyDescent="0.25">
      <c r="A3693" s="129" t="s">
        <v>6132</v>
      </c>
      <c r="B3693" s="126" t="s">
        <v>2087</v>
      </c>
      <c r="C3693" s="127" t="s">
        <v>6119</v>
      </c>
      <c r="D3693" s="127" t="s">
        <v>4685</v>
      </c>
      <c r="E3693" s="127"/>
      <c r="F3693" s="128">
        <v>14.61</v>
      </c>
      <c r="G3693" s="128">
        <v>14.81</v>
      </c>
      <c r="H3693" s="128">
        <v>11.85</v>
      </c>
      <c r="I3693" s="311"/>
      <c r="J3693" s="319">
        <f>ROUND(SUMIF(Anlagenbewegungsdaten!B:B,A3693,Anlagenbewegungsdaten!C:C),3)</f>
        <v>0</v>
      </c>
      <c r="K3693" s="320">
        <f>ROUND(SUMIF(Anlagenbewegungsdaten!$B:$B,$A3693,Anlagenbewegungsdaten!$D:$D),2)</f>
        <v>0</v>
      </c>
      <c r="L3693" s="321">
        <f t="shared" si="126"/>
        <v>0</v>
      </c>
      <c r="M3693" s="341" t="s">
        <v>4950</v>
      </c>
      <c r="N3693" s="341" t="s">
        <v>4963</v>
      </c>
      <c r="O3693" s="323">
        <f>ROUND(SUMIF(Anlagenbewegungsdaten_AV!B:B,A3693,Anlagenbewegungsdaten_AV!C:C),3)</f>
        <v>0</v>
      </c>
      <c r="P3693" s="320">
        <f>ROUND(SUMIF(Anlagenbewegungsdaten_AV!$B:$B,$A3693,Anlagenbewegungsdaten_AV!$D:$D),2)</f>
        <v>0</v>
      </c>
      <c r="Q3693" s="321">
        <f t="shared" si="127"/>
        <v>0</v>
      </c>
      <c r="S3693" s="324"/>
      <c r="T3693" s="317"/>
      <c r="U3693" s="325"/>
      <c r="V3693" s="325"/>
    </row>
    <row r="3694" spans="1:22" ht="15" customHeight="1" x14ac:dyDescent="0.25">
      <c r="A3694" s="129" t="s">
        <v>6133</v>
      </c>
      <c r="B3694" s="126" t="s">
        <v>2087</v>
      </c>
      <c r="C3694" s="127" t="s">
        <v>6119</v>
      </c>
      <c r="D3694" s="127" t="s">
        <v>5437</v>
      </c>
      <c r="E3694" s="127"/>
      <c r="F3694" s="128">
        <v>12.78</v>
      </c>
      <c r="G3694" s="128">
        <v>12.98</v>
      </c>
      <c r="H3694" s="128">
        <v>10.38</v>
      </c>
      <c r="I3694" s="311"/>
      <c r="J3694" s="319">
        <f>ROUND(SUMIF(Anlagenbewegungsdaten!B:B,A3694,Anlagenbewegungsdaten!C:C),3)</f>
        <v>0</v>
      </c>
      <c r="K3694" s="320">
        <f>ROUND(SUMIF(Anlagenbewegungsdaten!$B:$B,$A3694,Anlagenbewegungsdaten!$D:$D),2)</f>
        <v>0</v>
      </c>
      <c r="L3694" s="321">
        <f t="shared" si="126"/>
        <v>0</v>
      </c>
      <c r="M3694" s="341" t="s">
        <v>4950</v>
      </c>
      <c r="N3694" s="341" t="s">
        <v>4963</v>
      </c>
      <c r="O3694" s="323">
        <f>ROUND(SUMIF(Anlagenbewegungsdaten_AV!B:B,A3694,Anlagenbewegungsdaten_AV!C:C),3)</f>
        <v>0</v>
      </c>
      <c r="P3694" s="320">
        <f>ROUND(SUMIF(Anlagenbewegungsdaten_AV!$B:$B,$A3694,Anlagenbewegungsdaten_AV!$D:$D),2)</f>
        <v>0</v>
      </c>
      <c r="Q3694" s="321">
        <f t="shared" si="127"/>
        <v>0</v>
      </c>
      <c r="S3694" s="324"/>
      <c r="T3694" s="317"/>
      <c r="U3694" s="325"/>
      <c r="V3694" s="325"/>
    </row>
    <row r="3695" spans="1:22" ht="15" customHeight="1" x14ac:dyDescent="0.25">
      <c r="A3695" s="129" t="s">
        <v>6134</v>
      </c>
      <c r="B3695" s="126" t="s">
        <v>2087</v>
      </c>
      <c r="C3695" s="127" t="s">
        <v>6124</v>
      </c>
      <c r="D3695" s="127" t="s">
        <v>4685</v>
      </c>
      <c r="E3695" s="127"/>
      <c r="F3695" s="128">
        <v>14.53</v>
      </c>
      <c r="G3695" s="128">
        <v>14.73</v>
      </c>
      <c r="H3695" s="128">
        <v>11.78</v>
      </c>
      <c r="I3695" s="311"/>
      <c r="J3695" s="319">
        <f>ROUND(SUMIF(Anlagenbewegungsdaten!B:B,A3695,Anlagenbewegungsdaten!C:C),3)</f>
        <v>0</v>
      </c>
      <c r="K3695" s="320">
        <f>ROUND(SUMIF(Anlagenbewegungsdaten!$B:$B,$A3695,Anlagenbewegungsdaten!$D:$D),2)</f>
        <v>0</v>
      </c>
      <c r="L3695" s="321">
        <f t="shared" si="126"/>
        <v>0</v>
      </c>
      <c r="M3695" s="341" t="s">
        <v>4950</v>
      </c>
      <c r="N3695" s="341" t="s">
        <v>4963</v>
      </c>
      <c r="O3695" s="323">
        <f>ROUND(SUMIF(Anlagenbewegungsdaten_AV!B:B,A3695,Anlagenbewegungsdaten_AV!C:C),3)</f>
        <v>0</v>
      </c>
      <c r="P3695" s="320">
        <f>ROUND(SUMIF(Anlagenbewegungsdaten_AV!$B:$B,$A3695,Anlagenbewegungsdaten_AV!$D:$D),2)</f>
        <v>0</v>
      </c>
      <c r="Q3695" s="321">
        <f t="shared" si="127"/>
        <v>0</v>
      </c>
      <c r="S3695" s="324"/>
      <c r="T3695" s="317"/>
      <c r="U3695" s="325"/>
      <c r="V3695" s="325"/>
    </row>
    <row r="3696" spans="1:22" ht="15" customHeight="1" x14ac:dyDescent="0.25">
      <c r="A3696" s="129" t="s">
        <v>6135</v>
      </c>
      <c r="B3696" s="126" t="s">
        <v>2087</v>
      </c>
      <c r="C3696" s="127" t="s">
        <v>6124</v>
      </c>
      <c r="D3696" s="127" t="s">
        <v>5437</v>
      </c>
      <c r="E3696" s="127"/>
      <c r="F3696" s="128">
        <v>12.72</v>
      </c>
      <c r="G3696" s="128">
        <v>12.92</v>
      </c>
      <c r="H3696" s="128">
        <v>10.34</v>
      </c>
      <c r="I3696" s="311"/>
      <c r="J3696" s="319">
        <f>ROUND(SUMIF(Anlagenbewegungsdaten!B:B,A3696,Anlagenbewegungsdaten!C:C),3)</f>
        <v>0</v>
      </c>
      <c r="K3696" s="320">
        <f>ROUND(SUMIF(Anlagenbewegungsdaten!$B:$B,$A3696,Anlagenbewegungsdaten!$D:$D),2)</f>
        <v>0</v>
      </c>
      <c r="L3696" s="321">
        <f t="shared" si="126"/>
        <v>0</v>
      </c>
      <c r="M3696" s="341" t="s">
        <v>4950</v>
      </c>
      <c r="N3696" s="341" t="s">
        <v>4963</v>
      </c>
      <c r="O3696" s="323">
        <f>ROUND(SUMIF(Anlagenbewegungsdaten_AV!B:B,A3696,Anlagenbewegungsdaten_AV!C:C),3)</f>
        <v>0</v>
      </c>
      <c r="P3696" s="320">
        <f>ROUND(SUMIF(Anlagenbewegungsdaten_AV!$B:$B,$A3696,Anlagenbewegungsdaten_AV!$D:$D),2)</f>
        <v>0</v>
      </c>
      <c r="Q3696" s="321">
        <f t="shared" si="127"/>
        <v>0</v>
      </c>
      <c r="S3696" s="324"/>
      <c r="T3696" s="317"/>
      <c r="U3696" s="325"/>
      <c r="V3696" s="325"/>
    </row>
    <row r="3697" spans="1:22" ht="15" customHeight="1" x14ac:dyDescent="0.25">
      <c r="A3697" s="129" t="s">
        <v>4702</v>
      </c>
      <c r="B3697" s="126" t="s">
        <v>2087</v>
      </c>
      <c r="C3697" s="127" t="s">
        <v>4028</v>
      </c>
      <c r="D3697" s="127" t="s">
        <v>4703</v>
      </c>
      <c r="E3697" s="127"/>
      <c r="F3697" s="128">
        <v>25</v>
      </c>
      <c r="G3697" s="128">
        <v>25.2</v>
      </c>
      <c r="H3697" s="128">
        <v>20</v>
      </c>
      <c r="I3697" s="311"/>
      <c r="J3697" s="319">
        <f>ROUND(SUMIF(Anlagenbewegungsdaten!B:B,A3697,Anlagenbewegungsdaten!C:C),3)</f>
        <v>0</v>
      </c>
      <c r="K3697" s="320">
        <f>ROUND(SUMIF(Anlagenbewegungsdaten!$B:$B,$A3697,Anlagenbewegungsdaten!$D:$D),2)</f>
        <v>0</v>
      </c>
      <c r="L3697" s="321">
        <f t="shared" si="126"/>
        <v>0</v>
      </c>
      <c r="M3697" s="341" t="s">
        <v>4950</v>
      </c>
      <c r="N3697" s="341" t="s">
        <v>4963</v>
      </c>
      <c r="O3697" s="323">
        <f>ROUND(SUMIF(Anlagenbewegungsdaten_AV!B:B,A3697,Anlagenbewegungsdaten_AV!C:C),3)</f>
        <v>0</v>
      </c>
      <c r="P3697" s="320">
        <f>ROUND(SUMIF(Anlagenbewegungsdaten_AV!$B:$B,$A3697,Anlagenbewegungsdaten_AV!$D:$D),2)</f>
        <v>0</v>
      </c>
      <c r="Q3697" s="321">
        <f t="shared" si="127"/>
        <v>0</v>
      </c>
      <c r="S3697" s="324"/>
      <c r="T3697" s="317"/>
      <c r="U3697" s="325"/>
      <c r="V3697" s="325"/>
    </row>
    <row r="3698" spans="1:22" ht="15" customHeight="1" x14ac:dyDescent="0.25">
      <c r="A3698" s="129" t="s">
        <v>5120</v>
      </c>
      <c r="B3698" s="126" t="s">
        <v>2087</v>
      </c>
      <c r="C3698" s="127" t="s">
        <v>4994</v>
      </c>
      <c r="D3698" s="127" t="s">
        <v>4703</v>
      </c>
      <c r="E3698" s="127"/>
      <c r="F3698" s="128">
        <v>24.5</v>
      </c>
      <c r="G3698" s="128">
        <v>24.7</v>
      </c>
      <c r="H3698" s="128">
        <v>19.600000000000001</v>
      </c>
      <c r="I3698" s="311"/>
      <c r="J3698" s="319">
        <f>ROUND(SUMIF(Anlagenbewegungsdaten!B:B,A3698,Anlagenbewegungsdaten!C:C),3)</f>
        <v>0</v>
      </c>
      <c r="K3698" s="320">
        <f>ROUND(SUMIF(Anlagenbewegungsdaten!$B:$B,$A3698,Anlagenbewegungsdaten!$D:$D),2)</f>
        <v>0</v>
      </c>
      <c r="L3698" s="321">
        <f t="shared" si="126"/>
        <v>0</v>
      </c>
      <c r="M3698" s="341" t="s">
        <v>4950</v>
      </c>
      <c r="N3698" s="341" t="s">
        <v>4963</v>
      </c>
      <c r="O3698" s="323">
        <f>ROUND(SUMIF(Anlagenbewegungsdaten_AV!B:B,A3698,Anlagenbewegungsdaten_AV!C:C),3)</f>
        <v>0</v>
      </c>
      <c r="P3698" s="320">
        <f>ROUND(SUMIF(Anlagenbewegungsdaten_AV!$B:$B,$A3698,Anlagenbewegungsdaten_AV!$D:$D),2)</f>
        <v>0</v>
      </c>
      <c r="Q3698" s="321">
        <f t="shared" si="127"/>
        <v>0</v>
      </c>
      <c r="S3698" s="324"/>
      <c r="T3698" s="317"/>
      <c r="U3698" s="325"/>
      <c r="V3698" s="325"/>
    </row>
    <row r="3699" spans="1:22" ht="15" customHeight="1" x14ac:dyDescent="0.25">
      <c r="A3699" s="129" t="s">
        <v>5438</v>
      </c>
      <c r="B3699" s="126" t="s">
        <v>2087</v>
      </c>
      <c r="C3699" s="127" t="s">
        <v>5252</v>
      </c>
      <c r="D3699" s="127" t="s">
        <v>4703</v>
      </c>
      <c r="E3699" s="127"/>
      <c r="F3699" s="128">
        <v>24.01</v>
      </c>
      <c r="G3699" s="128">
        <v>24.21</v>
      </c>
      <c r="H3699" s="128">
        <v>19.21</v>
      </c>
      <c r="I3699" s="311"/>
      <c r="J3699" s="319">
        <f>ROUND(SUMIF(Anlagenbewegungsdaten!B:B,A3699,Anlagenbewegungsdaten!C:C),3)</f>
        <v>0</v>
      </c>
      <c r="K3699" s="320">
        <f>ROUND(SUMIF(Anlagenbewegungsdaten!$B:$B,$A3699,Anlagenbewegungsdaten!$D:$D),2)</f>
        <v>0</v>
      </c>
      <c r="L3699" s="321">
        <f t="shared" si="126"/>
        <v>0</v>
      </c>
      <c r="M3699" s="341" t="s">
        <v>4950</v>
      </c>
      <c r="N3699" s="341" t="s">
        <v>4963</v>
      </c>
      <c r="O3699" s="323">
        <f>ROUND(SUMIF(Anlagenbewegungsdaten_AV!B:B,A3699,Anlagenbewegungsdaten_AV!C:C),3)</f>
        <v>0</v>
      </c>
      <c r="P3699" s="320">
        <f>ROUND(SUMIF(Anlagenbewegungsdaten_AV!$B:$B,$A3699,Anlagenbewegungsdaten_AV!$D:$D),2)</f>
        <v>0</v>
      </c>
      <c r="Q3699" s="321">
        <f t="shared" si="127"/>
        <v>0</v>
      </c>
      <c r="S3699" s="324"/>
      <c r="T3699" s="317"/>
      <c r="U3699" s="325"/>
      <c r="V3699" s="325"/>
    </row>
    <row r="3700" spans="1:22" ht="15" customHeight="1" x14ac:dyDescent="0.25">
      <c r="A3700" s="129" t="s">
        <v>5439</v>
      </c>
      <c r="B3700" s="126" t="s">
        <v>2087</v>
      </c>
      <c r="C3700" s="127" t="s">
        <v>5275</v>
      </c>
      <c r="D3700" s="127" t="s">
        <v>4703</v>
      </c>
      <c r="E3700" s="127"/>
      <c r="F3700" s="128">
        <v>23.53</v>
      </c>
      <c r="G3700" s="128">
        <v>23.73</v>
      </c>
      <c r="H3700" s="128">
        <v>18.98</v>
      </c>
      <c r="I3700" s="311"/>
      <c r="J3700" s="319">
        <f>ROUND(SUMIF(Anlagenbewegungsdaten!B:B,A3700,Anlagenbewegungsdaten!C:C),3)</f>
        <v>0</v>
      </c>
      <c r="K3700" s="320">
        <f>ROUND(SUMIF(Anlagenbewegungsdaten!$B:$B,$A3700,Anlagenbewegungsdaten!$D:$D),2)</f>
        <v>0</v>
      </c>
      <c r="L3700" s="321">
        <f t="shared" si="126"/>
        <v>0</v>
      </c>
      <c r="M3700" s="341" t="s">
        <v>4950</v>
      </c>
      <c r="N3700" s="341" t="s">
        <v>4963</v>
      </c>
      <c r="O3700" s="323">
        <f>ROUND(SUMIF(Anlagenbewegungsdaten_AV!B:B,A3700,Anlagenbewegungsdaten_AV!C:C),3)</f>
        <v>0</v>
      </c>
      <c r="P3700" s="320">
        <f>ROUND(SUMIF(Anlagenbewegungsdaten_AV!$B:$B,$A3700,Anlagenbewegungsdaten_AV!$D:$D),2)</f>
        <v>0</v>
      </c>
      <c r="Q3700" s="321">
        <f t="shared" si="127"/>
        <v>0</v>
      </c>
      <c r="S3700" s="324"/>
      <c r="T3700" s="317"/>
      <c r="U3700" s="325"/>
      <c r="V3700" s="325"/>
    </row>
    <row r="3701" spans="1:22" ht="15" customHeight="1" x14ac:dyDescent="0.25">
      <c r="A3701" s="129" t="s">
        <v>5777</v>
      </c>
      <c r="B3701" s="126" t="s">
        <v>2087</v>
      </c>
      <c r="C3701" s="127" t="s">
        <v>5757</v>
      </c>
      <c r="D3701" s="127" t="s">
        <v>4703</v>
      </c>
      <c r="E3701" s="127"/>
      <c r="F3701" s="128">
        <v>23.53</v>
      </c>
      <c r="G3701" s="128">
        <v>23.73</v>
      </c>
      <c r="H3701" s="128">
        <v>18.98</v>
      </c>
      <c r="I3701" s="311"/>
      <c r="J3701" s="319">
        <f>ROUND(SUMIF(Anlagenbewegungsdaten!B:B,A3701,Anlagenbewegungsdaten!C:C),3)</f>
        <v>0</v>
      </c>
      <c r="K3701" s="320">
        <f>ROUND(SUMIF(Anlagenbewegungsdaten!$B:$B,$A3701,Anlagenbewegungsdaten!$D:$D),2)</f>
        <v>0</v>
      </c>
      <c r="L3701" s="321">
        <f t="shared" si="126"/>
        <v>0</v>
      </c>
      <c r="M3701" s="341" t="s">
        <v>4950</v>
      </c>
      <c r="N3701" s="341" t="s">
        <v>4963</v>
      </c>
      <c r="O3701" s="323">
        <f>ROUND(SUMIF(Anlagenbewegungsdaten_AV!B:B,A3701,Anlagenbewegungsdaten_AV!C:C),3)</f>
        <v>0</v>
      </c>
      <c r="P3701" s="320">
        <f>ROUND(SUMIF(Anlagenbewegungsdaten_AV!$B:$B,$A3701,Anlagenbewegungsdaten_AV!$D:$D),2)</f>
        <v>0</v>
      </c>
      <c r="Q3701" s="321">
        <f t="shared" si="127"/>
        <v>0</v>
      </c>
      <c r="S3701" s="324"/>
      <c r="T3701" s="317"/>
      <c r="U3701" s="325"/>
      <c r="V3701" s="325"/>
    </row>
    <row r="3702" spans="1:22" ht="15" customHeight="1" x14ac:dyDescent="0.25">
      <c r="A3702" s="129" t="s">
        <v>6081</v>
      </c>
      <c r="B3702" s="126" t="s">
        <v>2087</v>
      </c>
      <c r="C3702" s="127" t="s">
        <v>6055</v>
      </c>
      <c r="D3702" s="127" t="s">
        <v>4703</v>
      </c>
      <c r="E3702" s="127"/>
      <c r="F3702" s="128">
        <v>23.41</v>
      </c>
      <c r="G3702" s="128">
        <v>23.61</v>
      </c>
      <c r="H3702" s="128">
        <v>18.89</v>
      </c>
      <c r="I3702" s="311"/>
      <c r="J3702" s="319">
        <f>ROUND(SUMIF(Anlagenbewegungsdaten!B:B,A3702,Anlagenbewegungsdaten!C:C),3)</f>
        <v>465020.5</v>
      </c>
      <c r="K3702" s="320">
        <f>ROUND(SUMIF(Anlagenbewegungsdaten!$B:$B,$A3702,Anlagenbewegungsdaten!$D:$D),2)</f>
        <v>108861.3</v>
      </c>
      <c r="L3702" s="321">
        <f t="shared" si="126"/>
        <v>-2.0429206770700148E-7</v>
      </c>
      <c r="M3702" s="341" t="s">
        <v>4950</v>
      </c>
      <c r="N3702" s="341" t="s">
        <v>4963</v>
      </c>
      <c r="O3702" s="323">
        <f>ROUND(SUMIF(Anlagenbewegungsdaten_AV!B:B,A3702,Anlagenbewegungsdaten_AV!C:C),3)</f>
        <v>0</v>
      </c>
      <c r="P3702" s="320">
        <f>ROUND(SUMIF(Anlagenbewegungsdaten_AV!$B:$B,$A3702,Anlagenbewegungsdaten_AV!$D:$D),2)</f>
        <v>0</v>
      </c>
      <c r="Q3702" s="321">
        <f t="shared" si="127"/>
        <v>0</v>
      </c>
      <c r="S3702" s="324"/>
      <c r="T3702" s="317"/>
      <c r="U3702" s="325"/>
      <c r="V3702" s="325"/>
    </row>
    <row r="3703" spans="1:22" ht="15" customHeight="1" x14ac:dyDescent="0.25">
      <c r="A3703" s="129" t="s">
        <v>6082</v>
      </c>
      <c r="B3703" s="126" t="s">
        <v>2087</v>
      </c>
      <c r="C3703" s="127" t="s">
        <v>6060</v>
      </c>
      <c r="D3703" s="127" t="s">
        <v>4703</v>
      </c>
      <c r="E3703" s="127"/>
      <c r="F3703" s="128">
        <v>23.3</v>
      </c>
      <c r="G3703" s="128">
        <v>23.49</v>
      </c>
      <c r="H3703" s="128">
        <v>18.79</v>
      </c>
      <c r="I3703" s="311"/>
      <c r="J3703" s="319">
        <f>ROUND(SUMIF(Anlagenbewegungsdaten!B:B,A3703,Anlagenbewegungsdaten!C:C),3)</f>
        <v>312975.5</v>
      </c>
      <c r="K3703" s="320">
        <f>ROUND(SUMIF(Anlagenbewegungsdaten!$B:$B,$A3703,Anlagenbewegungsdaten!$D:$D),2)</f>
        <v>72923.289999999994</v>
      </c>
      <c r="L3703" s="321">
        <f t="shared" si="126"/>
        <v>4.7927074575682127E-7</v>
      </c>
      <c r="M3703" s="341" t="s">
        <v>4950</v>
      </c>
      <c r="N3703" s="341" t="s">
        <v>4963</v>
      </c>
      <c r="O3703" s="323">
        <f>ROUND(SUMIF(Anlagenbewegungsdaten_AV!B:B,A3703,Anlagenbewegungsdaten_AV!C:C),3)</f>
        <v>0</v>
      </c>
      <c r="P3703" s="320">
        <f>ROUND(SUMIF(Anlagenbewegungsdaten_AV!$B:$B,$A3703,Anlagenbewegungsdaten_AV!$D:$D),2)</f>
        <v>0</v>
      </c>
      <c r="Q3703" s="321">
        <f t="shared" si="127"/>
        <v>0</v>
      </c>
      <c r="S3703" s="324"/>
      <c r="T3703" s="317"/>
      <c r="U3703" s="325"/>
      <c r="V3703" s="325"/>
    </row>
    <row r="3704" spans="1:22" ht="15" customHeight="1" x14ac:dyDescent="0.25">
      <c r="A3704" s="129" t="s">
        <v>6083</v>
      </c>
      <c r="B3704" s="126" t="s">
        <v>2087</v>
      </c>
      <c r="C3704" s="127" t="s">
        <v>6065</v>
      </c>
      <c r="D3704" s="127" t="s">
        <v>4703</v>
      </c>
      <c r="E3704" s="127"/>
      <c r="F3704" s="128">
        <v>23.18</v>
      </c>
      <c r="G3704" s="128">
        <v>23.38</v>
      </c>
      <c r="H3704" s="128">
        <v>18.7</v>
      </c>
      <c r="I3704" s="311"/>
      <c r="J3704" s="319">
        <f>ROUND(SUMIF(Anlagenbewegungsdaten!B:B,A3704,Anlagenbewegungsdaten!C:C),3)</f>
        <v>0</v>
      </c>
      <c r="K3704" s="320">
        <f>ROUND(SUMIF(Anlagenbewegungsdaten!$B:$B,$A3704,Anlagenbewegungsdaten!$D:$D),2)</f>
        <v>0</v>
      </c>
      <c r="L3704" s="321">
        <f t="shared" si="126"/>
        <v>0</v>
      </c>
      <c r="M3704" s="341" t="s">
        <v>4950</v>
      </c>
      <c r="N3704" s="341" t="s">
        <v>4963</v>
      </c>
      <c r="O3704" s="323">
        <f>ROUND(SUMIF(Anlagenbewegungsdaten_AV!B:B,A3704,Anlagenbewegungsdaten_AV!C:C),3)</f>
        <v>0</v>
      </c>
      <c r="P3704" s="320">
        <f>ROUND(SUMIF(Anlagenbewegungsdaten_AV!$B:$B,$A3704,Anlagenbewegungsdaten_AV!$D:$D),2)</f>
        <v>0</v>
      </c>
      <c r="Q3704" s="321">
        <f t="shared" si="127"/>
        <v>0</v>
      </c>
      <c r="S3704" s="324"/>
      <c r="T3704" s="317"/>
      <c r="U3704" s="325"/>
      <c r="V3704" s="325"/>
    </row>
    <row r="3705" spans="1:22" ht="15" customHeight="1" x14ac:dyDescent="0.25">
      <c r="A3705" s="129" t="s">
        <v>6084</v>
      </c>
      <c r="B3705" s="126" t="s">
        <v>2087</v>
      </c>
      <c r="C3705" s="127" t="s">
        <v>6070</v>
      </c>
      <c r="D3705" s="127" t="s">
        <v>4703</v>
      </c>
      <c r="E3705" s="127"/>
      <c r="F3705" s="128">
        <v>23.06</v>
      </c>
      <c r="G3705" s="128">
        <v>23.26</v>
      </c>
      <c r="H3705" s="128">
        <v>18.61</v>
      </c>
      <c r="I3705" s="311"/>
      <c r="J3705" s="319">
        <f>ROUND(SUMIF(Anlagenbewegungsdaten!B:B,A3705,Anlagenbewegungsdaten!C:C),3)</f>
        <v>0</v>
      </c>
      <c r="K3705" s="320">
        <f>ROUND(SUMIF(Anlagenbewegungsdaten!$B:$B,$A3705,Anlagenbewegungsdaten!$D:$D),2)</f>
        <v>0</v>
      </c>
      <c r="L3705" s="321">
        <f t="shared" si="126"/>
        <v>0</v>
      </c>
      <c r="M3705" s="341" t="s">
        <v>4950</v>
      </c>
      <c r="N3705" s="341" t="s">
        <v>4963</v>
      </c>
      <c r="O3705" s="323">
        <f>ROUND(SUMIF(Anlagenbewegungsdaten_AV!B:B,A3705,Anlagenbewegungsdaten_AV!C:C),3)</f>
        <v>0</v>
      </c>
      <c r="P3705" s="320">
        <f>ROUND(SUMIF(Anlagenbewegungsdaten_AV!$B:$B,$A3705,Anlagenbewegungsdaten_AV!$D:$D),2)</f>
        <v>0</v>
      </c>
      <c r="Q3705" s="321">
        <f t="shared" si="127"/>
        <v>0</v>
      </c>
      <c r="S3705" s="324"/>
      <c r="T3705" s="317"/>
      <c r="U3705" s="325"/>
      <c r="V3705" s="325"/>
    </row>
    <row r="3706" spans="1:22" ht="15" customHeight="1" x14ac:dyDescent="0.25">
      <c r="A3706" s="129" t="s">
        <v>6136</v>
      </c>
      <c r="B3706" s="126" t="s">
        <v>2087</v>
      </c>
      <c r="C3706" s="127" t="s">
        <v>6109</v>
      </c>
      <c r="D3706" s="127" t="s">
        <v>4703</v>
      </c>
      <c r="E3706" s="127"/>
      <c r="F3706" s="128">
        <v>22.94</v>
      </c>
      <c r="G3706" s="128">
        <v>23.14</v>
      </c>
      <c r="H3706" s="128">
        <v>18.510000000000002</v>
      </c>
      <c r="I3706" s="311"/>
      <c r="J3706" s="319">
        <f>ROUND(SUMIF(Anlagenbewegungsdaten!B:B,A3706,Anlagenbewegungsdaten!C:C),3)</f>
        <v>0</v>
      </c>
      <c r="K3706" s="320">
        <f>ROUND(SUMIF(Anlagenbewegungsdaten!$B:$B,$A3706,Anlagenbewegungsdaten!$D:$D),2)</f>
        <v>0</v>
      </c>
      <c r="L3706" s="321">
        <f t="shared" si="126"/>
        <v>0</v>
      </c>
      <c r="M3706" s="341" t="s">
        <v>4950</v>
      </c>
      <c r="N3706" s="341" t="s">
        <v>4963</v>
      </c>
      <c r="O3706" s="323">
        <f>ROUND(SUMIF(Anlagenbewegungsdaten_AV!B:B,A3706,Anlagenbewegungsdaten_AV!C:C),3)</f>
        <v>0</v>
      </c>
      <c r="P3706" s="320">
        <f>ROUND(SUMIF(Anlagenbewegungsdaten_AV!$B:$B,$A3706,Anlagenbewegungsdaten_AV!$D:$D),2)</f>
        <v>0</v>
      </c>
      <c r="Q3706" s="321">
        <f t="shared" si="127"/>
        <v>0</v>
      </c>
      <c r="S3706" s="324"/>
      <c r="T3706" s="317"/>
      <c r="U3706" s="325"/>
      <c r="V3706" s="325"/>
    </row>
    <row r="3707" spans="1:22" ht="15" customHeight="1" x14ac:dyDescent="0.25">
      <c r="A3707" s="129" t="s">
        <v>6137</v>
      </c>
      <c r="B3707" s="126" t="s">
        <v>2087</v>
      </c>
      <c r="C3707" s="127" t="s">
        <v>6114</v>
      </c>
      <c r="D3707" s="127" t="s">
        <v>4703</v>
      </c>
      <c r="E3707" s="127"/>
      <c r="F3707" s="128">
        <v>22.82</v>
      </c>
      <c r="G3707" s="128">
        <v>23.02</v>
      </c>
      <c r="H3707" s="128">
        <v>18.420000000000002</v>
      </c>
      <c r="I3707" s="311"/>
      <c r="J3707" s="319">
        <f>ROUND(SUMIF(Anlagenbewegungsdaten!B:B,A3707,Anlagenbewegungsdaten!C:C),3)</f>
        <v>0</v>
      </c>
      <c r="K3707" s="320">
        <f>ROUND(SUMIF(Anlagenbewegungsdaten!$B:$B,$A3707,Anlagenbewegungsdaten!$D:$D),2)</f>
        <v>0</v>
      </c>
      <c r="L3707" s="321">
        <f t="shared" si="126"/>
        <v>0</v>
      </c>
      <c r="M3707" s="341" t="s">
        <v>4950</v>
      </c>
      <c r="N3707" s="341" t="s">
        <v>4963</v>
      </c>
      <c r="O3707" s="323">
        <f>ROUND(SUMIF(Anlagenbewegungsdaten_AV!B:B,A3707,Anlagenbewegungsdaten_AV!C:C),3)</f>
        <v>0</v>
      </c>
      <c r="P3707" s="320">
        <f>ROUND(SUMIF(Anlagenbewegungsdaten_AV!$B:$B,$A3707,Anlagenbewegungsdaten_AV!$D:$D),2)</f>
        <v>0</v>
      </c>
      <c r="Q3707" s="321">
        <f t="shared" si="127"/>
        <v>0</v>
      </c>
      <c r="S3707" s="324"/>
      <c r="T3707" s="317"/>
      <c r="U3707" s="325"/>
      <c r="V3707" s="325"/>
    </row>
    <row r="3708" spans="1:22" ht="15" customHeight="1" x14ac:dyDescent="0.25">
      <c r="A3708" s="129" t="s">
        <v>6138</v>
      </c>
      <c r="B3708" s="126" t="s">
        <v>2087</v>
      </c>
      <c r="C3708" s="127" t="s">
        <v>6119</v>
      </c>
      <c r="D3708" s="127" t="s">
        <v>4703</v>
      </c>
      <c r="E3708" s="127"/>
      <c r="F3708" s="128">
        <v>22.82</v>
      </c>
      <c r="G3708" s="128">
        <v>23.02</v>
      </c>
      <c r="H3708" s="128">
        <v>18.420000000000002</v>
      </c>
      <c r="I3708" s="311"/>
      <c r="J3708" s="319">
        <f>ROUND(SUMIF(Anlagenbewegungsdaten!B:B,A3708,Anlagenbewegungsdaten!C:C),3)</f>
        <v>0</v>
      </c>
      <c r="K3708" s="320">
        <f>ROUND(SUMIF(Anlagenbewegungsdaten!$B:$B,$A3708,Anlagenbewegungsdaten!$D:$D),2)</f>
        <v>0</v>
      </c>
      <c r="L3708" s="321">
        <f t="shared" si="126"/>
        <v>0</v>
      </c>
      <c r="M3708" s="341" t="s">
        <v>4950</v>
      </c>
      <c r="N3708" s="341" t="s">
        <v>4963</v>
      </c>
      <c r="O3708" s="323">
        <f>ROUND(SUMIF(Anlagenbewegungsdaten_AV!B:B,A3708,Anlagenbewegungsdaten_AV!C:C),3)</f>
        <v>0</v>
      </c>
      <c r="P3708" s="320">
        <f>ROUND(SUMIF(Anlagenbewegungsdaten_AV!$B:$B,$A3708,Anlagenbewegungsdaten_AV!$D:$D),2)</f>
        <v>0</v>
      </c>
      <c r="Q3708" s="321">
        <f t="shared" si="127"/>
        <v>0</v>
      </c>
      <c r="S3708" s="324"/>
      <c r="T3708" s="317"/>
      <c r="U3708" s="325"/>
      <c r="V3708" s="325"/>
    </row>
    <row r="3709" spans="1:22" ht="15" customHeight="1" x14ac:dyDescent="0.25">
      <c r="A3709" s="129" t="s">
        <v>6139</v>
      </c>
      <c r="B3709" s="126" t="s">
        <v>2087</v>
      </c>
      <c r="C3709" s="127" t="s">
        <v>6124</v>
      </c>
      <c r="D3709" s="127" t="s">
        <v>4703</v>
      </c>
      <c r="E3709" s="127"/>
      <c r="F3709" s="128">
        <v>22.71</v>
      </c>
      <c r="G3709" s="128">
        <v>22.91</v>
      </c>
      <c r="H3709" s="128">
        <v>18.329999999999998</v>
      </c>
      <c r="I3709" s="311"/>
      <c r="J3709" s="319">
        <f>ROUND(SUMIF(Anlagenbewegungsdaten!B:B,A3709,Anlagenbewegungsdaten!C:C),3)</f>
        <v>0</v>
      </c>
      <c r="K3709" s="320">
        <f>ROUND(SUMIF(Anlagenbewegungsdaten!$B:$B,$A3709,Anlagenbewegungsdaten!$D:$D),2)</f>
        <v>0</v>
      </c>
      <c r="L3709" s="321">
        <f t="shared" si="126"/>
        <v>0</v>
      </c>
      <c r="M3709" s="341" t="s">
        <v>4950</v>
      </c>
      <c r="N3709" s="341" t="s">
        <v>4963</v>
      </c>
      <c r="O3709" s="323">
        <f>ROUND(SUMIF(Anlagenbewegungsdaten_AV!B:B,A3709,Anlagenbewegungsdaten_AV!C:C),3)</f>
        <v>0</v>
      </c>
      <c r="P3709" s="320">
        <f>ROUND(SUMIF(Anlagenbewegungsdaten_AV!$B:$B,$A3709,Anlagenbewegungsdaten_AV!$D:$D),2)</f>
        <v>0</v>
      </c>
      <c r="Q3709" s="321">
        <f t="shared" si="127"/>
        <v>0</v>
      </c>
      <c r="S3709" s="324"/>
      <c r="T3709" s="317"/>
      <c r="U3709" s="325"/>
      <c r="V3709" s="325"/>
    </row>
    <row r="3710" spans="1:22" ht="15" customHeight="1" x14ac:dyDescent="0.25">
      <c r="A3710" s="129" t="s">
        <v>993</v>
      </c>
      <c r="B3710" s="126" t="s">
        <v>994</v>
      </c>
      <c r="C3710" s="127" t="s">
        <v>4015</v>
      </c>
      <c r="D3710" s="127" t="s">
        <v>2388</v>
      </c>
      <c r="E3710" s="127"/>
      <c r="F3710" s="128">
        <v>7.67</v>
      </c>
      <c r="G3710" s="128">
        <v>7.87</v>
      </c>
      <c r="H3710" s="128">
        <v>6.14</v>
      </c>
      <c r="I3710" s="311"/>
      <c r="J3710" s="319">
        <f>ROUND(SUMIF(Anlagenbewegungsdaten!B:B,A3710,Anlagenbewegungsdaten!C:C),3)</f>
        <v>237332</v>
      </c>
      <c r="K3710" s="320">
        <f>ROUND(SUMIF(Anlagenbewegungsdaten!$B:$B,$A3710,Anlagenbewegungsdaten!$D:$D),2)</f>
        <v>18203.37</v>
      </c>
      <c r="L3710" s="321">
        <f t="shared" si="126"/>
        <v>-2.3595638172224653E-6</v>
      </c>
      <c r="M3710" s="341" t="s">
        <v>4950</v>
      </c>
      <c r="N3710" s="341" t="s">
        <v>4964</v>
      </c>
      <c r="O3710" s="323">
        <f>ROUND(SUMIF(Anlagenbewegungsdaten_AV!B:B,A3710,Anlagenbewegungsdaten_AV!C:C),3)</f>
        <v>0</v>
      </c>
      <c r="P3710" s="320">
        <f>ROUND(SUMIF(Anlagenbewegungsdaten_AV!$B:$B,$A3710,Anlagenbewegungsdaten_AV!$D:$D),2)</f>
        <v>0</v>
      </c>
      <c r="Q3710" s="321">
        <f t="shared" si="127"/>
        <v>0</v>
      </c>
      <c r="S3710" s="324"/>
      <c r="T3710" s="317"/>
      <c r="U3710" s="325"/>
      <c r="V3710" s="325"/>
    </row>
    <row r="3711" spans="1:22" ht="15" customHeight="1" x14ac:dyDescent="0.25">
      <c r="A3711" s="129" t="s">
        <v>995</v>
      </c>
      <c r="B3711" s="126" t="s">
        <v>994</v>
      </c>
      <c r="C3711" s="127" t="s">
        <v>4015</v>
      </c>
      <c r="D3711" s="127" t="s">
        <v>2390</v>
      </c>
      <c r="E3711" s="127"/>
      <c r="F3711" s="128">
        <v>6.65</v>
      </c>
      <c r="G3711" s="128">
        <v>6.8500000000000005</v>
      </c>
      <c r="H3711" s="128">
        <v>5.32</v>
      </c>
      <c r="I3711" s="311"/>
      <c r="J3711" s="319">
        <f>ROUND(SUMIF(Anlagenbewegungsdaten!B:B,A3711,Anlagenbewegungsdaten!C:C),3)</f>
        <v>0</v>
      </c>
      <c r="K3711" s="320">
        <f>ROUND(SUMIF(Anlagenbewegungsdaten!$B:$B,$A3711,Anlagenbewegungsdaten!$D:$D),2)</f>
        <v>0</v>
      </c>
      <c r="L3711" s="321">
        <f t="shared" si="126"/>
        <v>0</v>
      </c>
      <c r="M3711" s="341" t="s">
        <v>4950</v>
      </c>
      <c r="N3711" s="341" t="s">
        <v>4964</v>
      </c>
      <c r="O3711" s="323">
        <f>ROUND(SUMIF(Anlagenbewegungsdaten_AV!B:B,A3711,Anlagenbewegungsdaten_AV!C:C),3)</f>
        <v>0</v>
      </c>
      <c r="P3711" s="320">
        <f>ROUND(SUMIF(Anlagenbewegungsdaten_AV!$B:$B,$A3711,Anlagenbewegungsdaten_AV!$D:$D),2)</f>
        <v>0</v>
      </c>
      <c r="Q3711" s="321">
        <f t="shared" si="127"/>
        <v>0</v>
      </c>
      <c r="S3711" s="324"/>
      <c r="T3711" s="317"/>
      <c r="U3711" s="325"/>
      <c r="V3711" s="325"/>
    </row>
    <row r="3712" spans="1:22" ht="15" customHeight="1" x14ac:dyDescent="0.25">
      <c r="A3712" s="129" t="s">
        <v>996</v>
      </c>
      <c r="B3712" s="126" t="s">
        <v>994</v>
      </c>
      <c r="C3712" s="127" t="s">
        <v>4016</v>
      </c>
      <c r="D3712" s="127" t="s">
        <v>2388</v>
      </c>
      <c r="E3712" s="127"/>
      <c r="F3712" s="128">
        <v>7.67</v>
      </c>
      <c r="G3712" s="128">
        <v>7.87</v>
      </c>
      <c r="H3712" s="128">
        <v>6.14</v>
      </c>
      <c r="I3712" s="311"/>
      <c r="J3712" s="319">
        <f>ROUND(SUMIF(Anlagenbewegungsdaten!B:B,A3712,Anlagenbewegungsdaten!C:C),3)</f>
        <v>0</v>
      </c>
      <c r="K3712" s="320">
        <f>ROUND(SUMIF(Anlagenbewegungsdaten!$B:$B,$A3712,Anlagenbewegungsdaten!$D:$D),2)</f>
        <v>0</v>
      </c>
      <c r="L3712" s="321">
        <f t="shared" si="126"/>
        <v>0</v>
      </c>
      <c r="M3712" s="341" t="s">
        <v>4950</v>
      </c>
      <c r="N3712" s="341" t="s">
        <v>4964</v>
      </c>
      <c r="O3712" s="323">
        <f>ROUND(SUMIF(Anlagenbewegungsdaten_AV!B:B,A3712,Anlagenbewegungsdaten_AV!C:C),3)</f>
        <v>0</v>
      </c>
      <c r="P3712" s="320">
        <f>ROUND(SUMIF(Anlagenbewegungsdaten_AV!$B:$B,$A3712,Anlagenbewegungsdaten_AV!$D:$D),2)</f>
        <v>0</v>
      </c>
      <c r="Q3712" s="321">
        <f t="shared" si="127"/>
        <v>0</v>
      </c>
      <c r="S3712" s="324"/>
      <c r="T3712" s="317"/>
      <c r="U3712" s="325"/>
      <c r="V3712" s="325"/>
    </row>
    <row r="3713" spans="1:22" ht="15" customHeight="1" x14ac:dyDescent="0.25">
      <c r="A3713" s="129" t="s">
        <v>997</v>
      </c>
      <c r="B3713" s="126" t="s">
        <v>994</v>
      </c>
      <c r="C3713" s="127" t="s">
        <v>4016</v>
      </c>
      <c r="D3713" s="127" t="s">
        <v>2390</v>
      </c>
      <c r="E3713" s="127"/>
      <c r="F3713" s="128">
        <v>6.65</v>
      </c>
      <c r="G3713" s="128">
        <v>6.8500000000000005</v>
      </c>
      <c r="H3713" s="128">
        <v>5.32</v>
      </c>
      <c r="I3713" s="311"/>
      <c r="J3713" s="319">
        <f>ROUND(SUMIF(Anlagenbewegungsdaten!B:B,A3713,Anlagenbewegungsdaten!C:C),3)</f>
        <v>0</v>
      </c>
      <c r="K3713" s="320">
        <f>ROUND(SUMIF(Anlagenbewegungsdaten!$B:$B,$A3713,Anlagenbewegungsdaten!$D:$D),2)</f>
        <v>0</v>
      </c>
      <c r="L3713" s="321">
        <f t="shared" si="126"/>
        <v>0</v>
      </c>
      <c r="M3713" s="341" t="s">
        <v>4950</v>
      </c>
      <c r="N3713" s="341" t="s">
        <v>4964</v>
      </c>
      <c r="O3713" s="323">
        <f>ROUND(SUMIF(Anlagenbewegungsdaten_AV!B:B,A3713,Anlagenbewegungsdaten_AV!C:C),3)</f>
        <v>0</v>
      </c>
      <c r="P3713" s="320">
        <f>ROUND(SUMIF(Anlagenbewegungsdaten_AV!$B:$B,$A3713,Anlagenbewegungsdaten_AV!$D:$D),2)</f>
        <v>0</v>
      </c>
      <c r="Q3713" s="321">
        <f t="shared" si="127"/>
        <v>0</v>
      </c>
      <c r="S3713" s="324"/>
      <c r="T3713" s="317"/>
      <c r="U3713" s="325"/>
      <c r="V3713" s="325"/>
    </row>
    <row r="3714" spans="1:22" ht="15" customHeight="1" x14ac:dyDescent="0.25">
      <c r="A3714" s="129" t="s">
        <v>998</v>
      </c>
      <c r="B3714" s="126" t="s">
        <v>994</v>
      </c>
      <c r="C3714" s="127" t="s">
        <v>4017</v>
      </c>
      <c r="D3714" s="127" t="s">
        <v>2388</v>
      </c>
      <c r="E3714" s="127"/>
      <c r="F3714" s="128">
        <v>7.67</v>
      </c>
      <c r="G3714" s="128">
        <v>7.87</v>
      </c>
      <c r="H3714" s="128">
        <v>6.14</v>
      </c>
      <c r="I3714" s="311"/>
      <c r="J3714" s="319">
        <f>ROUND(SUMIF(Anlagenbewegungsdaten!B:B,A3714,Anlagenbewegungsdaten!C:C),3)</f>
        <v>0</v>
      </c>
      <c r="K3714" s="320">
        <f>ROUND(SUMIF(Anlagenbewegungsdaten!$B:$B,$A3714,Anlagenbewegungsdaten!$D:$D),2)</f>
        <v>0</v>
      </c>
      <c r="L3714" s="321">
        <f t="shared" si="126"/>
        <v>0</v>
      </c>
      <c r="M3714" s="341" t="s">
        <v>4950</v>
      </c>
      <c r="N3714" s="341" t="s">
        <v>4964</v>
      </c>
      <c r="O3714" s="323">
        <f>ROUND(SUMIF(Anlagenbewegungsdaten_AV!B:B,A3714,Anlagenbewegungsdaten_AV!C:C),3)</f>
        <v>0</v>
      </c>
      <c r="P3714" s="320">
        <f>ROUND(SUMIF(Anlagenbewegungsdaten_AV!$B:$B,$A3714,Anlagenbewegungsdaten_AV!$D:$D),2)</f>
        <v>0</v>
      </c>
      <c r="Q3714" s="321">
        <f t="shared" si="127"/>
        <v>0</v>
      </c>
      <c r="S3714" s="324"/>
      <c r="T3714" s="317"/>
      <c r="U3714" s="325"/>
      <c r="V3714" s="325"/>
    </row>
    <row r="3715" spans="1:22" ht="15" customHeight="1" x14ac:dyDescent="0.25">
      <c r="A3715" s="129" t="s">
        <v>999</v>
      </c>
      <c r="B3715" s="126" t="s">
        <v>994</v>
      </c>
      <c r="C3715" s="127" t="s">
        <v>4017</v>
      </c>
      <c r="D3715" s="127" t="s">
        <v>2390</v>
      </c>
      <c r="E3715" s="127"/>
      <c r="F3715" s="128">
        <v>6.65</v>
      </c>
      <c r="G3715" s="128">
        <v>6.8500000000000005</v>
      </c>
      <c r="H3715" s="128">
        <v>5.32</v>
      </c>
      <c r="I3715" s="311"/>
      <c r="J3715" s="319">
        <f>ROUND(SUMIF(Anlagenbewegungsdaten!B:B,A3715,Anlagenbewegungsdaten!C:C),3)</f>
        <v>0</v>
      </c>
      <c r="K3715" s="320">
        <f>ROUND(SUMIF(Anlagenbewegungsdaten!$B:$B,$A3715,Anlagenbewegungsdaten!$D:$D),2)</f>
        <v>0</v>
      </c>
      <c r="L3715" s="321">
        <f t="shared" si="126"/>
        <v>0</v>
      </c>
      <c r="M3715" s="341" t="s">
        <v>4950</v>
      </c>
      <c r="N3715" s="341" t="s">
        <v>4964</v>
      </c>
      <c r="O3715" s="323">
        <f>ROUND(SUMIF(Anlagenbewegungsdaten_AV!B:B,A3715,Anlagenbewegungsdaten_AV!C:C),3)</f>
        <v>0</v>
      </c>
      <c r="P3715" s="320">
        <f>ROUND(SUMIF(Anlagenbewegungsdaten_AV!$B:$B,$A3715,Anlagenbewegungsdaten_AV!$D:$D),2)</f>
        <v>0</v>
      </c>
      <c r="Q3715" s="321">
        <f t="shared" si="127"/>
        <v>0</v>
      </c>
      <c r="S3715" s="324"/>
      <c r="T3715" s="317"/>
      <c r="U3715" s="325"/>
      <c r="V3715" s="325"/>
    </row>
    <row r="3716" spans="1:22" ht="15" customHeight="1" x14ac:dyDescent="0.25">
      <c r="A3716" s="129" t="s">
        <v>1000</v>
      </c>
      <c r="B3716" s="126" t="s">
        <v>994</v>
      </c>
      <c r="C3716" s="127" t="s">
        <v>4018</v>
      </c>
      <c r="D3716" s="127" t="s">
        <v>2388</v>
      </c>
      <c r="E3716" s="127"/>
      <c r="F3716" s="128">
        <v>7.67</v>
      </c>
      <c r="G3716" s="128">
        <v>7.87</v>
      </c>
      <c r="H3716" s="128">
        <v>6.14</v>
      </c>
      <c r="I3716" s="311"/>
      <c r="J3716" s="319">
        <f>ROUND(SUMIF(Anlagenbewegungsdaten!B:B,A3716,Anlagenbewegungsdaten!C:C),3)</f>
        <v>0</v>
      </c>
      <c r="K3716" s="320">
        <f>ROUND(SUMIF(Anlagenbewegungsdaten!$B:$B,$A3716,Anlagenbewegungsdaten!$D:$D),2)</f>
        <v>0</v>
      </c>
      <c r="L3716" s="321">
        <f t="shared" si="126"/>
        <v>0</v>
      </c>
      <c r="M3716" s="341" t="s">
        <v>4950</v>
      </c>
      <c r="N3716" s="341" t="s">
        <v>4964</v>
      </c>
      <c r="O3716" s="323">
        <f>ROUND(SUMIF(Anlagenbewegungsdaten_AV!B:B,A3716,Anlagenbewegungsdaten_AV!C:C),3)</f>
        <v>0</v>
      </c>
      <c r="P3716" s="320">
        <f>ROUND(SUMIF(Anlagenbewegungsdaten_AV!$B:$B,$A3716,Anlagenbewegungsdaten_AV!$D:$D),2)</f>
        <v>0</v>
      </c>
      <c r="Q3716" s="321">
        <f t="shared" si="127"/>
        <v>0</v>
      </c>
      <c r="S3716" s="324"/>
      <c r="T3716" s="317"/>
      <c r="U3716" s="325"/>
      <c r="V3716" s="325"/>
    </row>
    <row r="3717" spans="1:22" ht="15" customHeight="1" x14ac:dyDescent="0.25">
      <c r="A3717" s="129" t="s">
        <v>1001</v>
      </c>
      <c r="B3717" s="126" t="s">
        <v>994</v>
      </c>
      <c r="C3717" s="127" t="s">
        <v>4018</v>
      </c>
      <c r="D3717" s="127" t="s">
        <v>2390</v>
      </c>
      <c r="E3717" s="127"/>
      <c r="F3717" s="128">
        <v>6.65</v>
      </c>
      <c r="G3717" s="128">
        <v>6.8500000000000005</v>
      </c>
      <c r="H3717" s="128">
        <v>5.32</v>
      </c>
      <c r="I3717" s="311"/>
      <c r="J3717" s="319">
        <f>ROUND(SUMIF(Anlagenbewegungsdaten!B:B,A3717,Anlagenbewegungsdaten!C:C),3)</f>
        <v>0</v>
      </c>
      <c r="K3717" s="320">
        <f>ROUND(SUMIF(Anlagenbewegungsdaten!$B:$B,$A3717,Anlagenbewegungsdaten!$D:$D),2)</f>
        <v>0</v>
      </c>
      <c r="L3717" s="321">
        <f t="shared" si="126"/>
        <v>0</v>
      </c>
      <c r="M3717" s="341" t="s">
        <v>4950</v>
      </c>
      <c r="N3717" s="341" t="s">
        <v>4964</v>
      </c>
      <c r="O3717" s="323">
        <f>ROUND(SUMIF(Anlagenbewegungsdaten_AV!B:B,A3717,Anlagenbewegungsdaten_AV!C:C),3)</f>
        <v>0</v>
      </c>
      <c r="P3717" s="320">
        <f>ROUND(SUMIF(Anlagenbewegungsdaten_AV!$B:$B,$A3717,Anlagenbewegungsdaten_AV!$D:$D),2)</f>
        <v>0</v>
      </c>
      <c r="Q3717" s="321">
        <f t="shared" si="127"/>
        <v>0</v>
      </c>
      <c r="S3717" s="324"/>
      <c r="T3717" s="317"/>
      <c r="U3717" s="325"/>
      <c r="V3717" s="325"/>
    </row>
    <row r="3718" spans="1:22" ht="15" customHeight="1" x14ac:dyDescent="0.25">
      <c r="A3718" s="129" t="s">
        <v>1002</v>
      </c>
      <c r="B3718" s="126" t="s">
        <v>994</v>
      </c>
      <c r="C3718" s="127" t="s">
        <v>4019</v>
      </c>
      <c r="D3718" s="127" t="s">
        <v>2388</v>
      </c>
      <c r="E3718" s="127"/>
      <c r="F3718" s="128">
        <v>7.67</v>
      </c>
      <c r="G3718" s="128">
        <v>7.87</v>
      </c>
      <c r="H3718" s="128">
        <v>6.14</v>
      </c>
      <c r="I3718" s="311"/>
      <c r="J3718" s="319">
        <f>ROUND(SUMIF(Anlagenbewegungsdaten!B:B,A3718,Anlagenbewegungsdaten!C:C),3)</f>
        <v>0</v>
      </c>
      <c r="K3718" s="320">
        <f>ROUND(SUMIF(Anlagenbewegungsdaten!$B:$B,$A3718,Anlagenbewegungsdaten!$D:$D),2)</f>
        <v>0</v>
      </c>
      <c r="L3718" s="321">
        <f t="shared" si="126"/>
        <v>0</v>
      </c>
      <c r="M3718" s="341" t="s">
        <v>4950</v>
      </c>
      <c r="N3718" s="341" t="s">
        <v>4964</v>
      </c>
      <c r="O3718" s="323">
        <f>ROUND(SUMIF(Anlagenbewegungsdaten_AV!B:B,A3718,Anlagenbewegungsdaten_AV!C:C),3)</f>
        <v>0</v>
      </c>
      <c r="P3718" s="320">
        <f>ROUND(SUMIF(Anlagenbewegungsdaten_AV!$B:$B,$A3718,Anlagenbewegungsdaten_AV!$D:$D),2)</f>
        <v>0</v>
      </c>
      <c r="Q3718" s="321">
        <f t="shared" si="127"/>
        <v>0</v>
      </c>
      <c r="S3718" s="324"/>
      <c r="T3718" s="317"/>
      <c r="U3718" s="325"/>
      <c r="V3718" s="325"/>
    </row>
    <row r="3719" spans="1:22" ht="15" customHeight="1" x14ac:dyDescent="0.25">
      <c r="A3719" s="129" t="s">
        <v>1003</v>
      </c>
      <c r="B3719" s="126" t="s">
        <v>994</v>
      </c>
      <c r="C3719" s="127" t="s">
        <v>4019</v>
      </c>
      <c r="D3719" s="127" t="s">
        <v>2390</v>
      </c>
      <c r="E3719" s="127"/>
      <c r="F3719" s="128">
        <v>6.65</v>
      </c>
      <c r="G3719" s="128">
        <v>6.8500000000000005</v>
      </c>
      <c r="H3719" s="128">
        <v>5.32</v>
      </c>
      <c r="I3719" s="311"/>
      <c r="J3719" s="319">
        <f>ROUND(SUMIF(Anlagenbewegungsdaten!B:B,A3719,Anlagenbewegungsdaten!C:C),3)</f>
        <v>0</v>
      </c>
      <c r="K3719" s="320">
        <f>ROUND(SUMIF(Anlagenbewegungsdaten!$B:$B,$A3719,Anlagenbewegungsdaten!$D:$D),2)</f>
        <v>0</v>
      </c>
      <c r="L3719" s="321">
        <f t="shared" si="126"/>
        <v>0</v>
      </c>
      <c r="M3719" s="341" t="s">
        <v>4950</v>
      </c>
      <c r="N3719" s="341" t="s">
        <v>4964</v>
      </c>
      <c r="O3719" s="323">
        <f>ROUND(SUMIF(Anlagenbewegungsdaten_AV!B:B,A3719,Anlagenbewegungsdaten_AV!C:C),3)</f>
        <v>0</v>
      </c>
      <c r="P3719" s="320">
        <f>ROUND(SUMIF(Anlagenbewegungsdaten_AV!$B:$B,$A3719,Anlagenbewegungsdaten_AV!$D:$D),2)</f>
        <v>0</v>
      </c>
      <c r="Q3719" s="321">
        <f t="shared" si="127"/>
        <v>0</v>
      </c>
      <c r="S3719" s="324"/>
      <c r="T3719" s="317"/>
      <c r="U3719" s="325"/>
      <c r="V3719" s="325"/>
    </row>
    <row r="3720" spans="1:22" ht="15" customHeight="1" x14ac:dyDescent="0.25">
      <c r="A3720" s="129" t="s">
        <v>1004</v>
      </c>
      <c r="B3720" s="126" t="s">
        <v>994</v>
      </c>
      <c r="C3720" s="127" t="s">
        <v>4019</v>
      </c>
      <c r="D3720" s="127" t="s">
        <v>1005</v>
      </c>
      <c r="E3720" s="127"/>
      <c r="F3720" s="128">
        <v>6.65</v>
      </c>
      <c r="G3720" s="128">
        <v>6.8500000000000005</v>
      </c>
      <c r="H3720" s="128">
        <v>5.32</v>
      </c>
      <c r="I3720" s="311"/>
      <c r="J3720" s="319">
        <f>ROUND(SUMIF(Anlagenbewegungsdaten!B:B,A3720,Anlagenbewegungsdaten!C:C),3)</f>
        <v>0</v>
      </c>
      <c r="K3720" s="320">
        <f>ROUND(SUMIF(Anlagenbewegungsdaten!$B:$B,$A3720,Anlagenbewegungsdaten!$D:$D),2)</f>
        <v>0</v>
      </c>
      <c r="L3720" s="321">
        <f t="shared" si="126"/>
        <v>0</v>
      </c>
      <c r="M3720" s="341" t="s">
        <v>4950</v>
      </c>
      <c r="N3720" s="341" t="s">
        <v>4964</v>
      </c>
      <c r="O3720" s="323">
        <f>ROUND(SUMIF(Anlagenbewegungsdaten_AV!B:B,A3720,Anlagenbewegungsdaten_AV!C:C),3)</f>
        <v>0</v>
      </c>
      <c r="P3720" s="320">
        <f>ROUND(SUMIF(Anlagenbewegungsdaten_AV!$B:$B,$A3720,Anlagenbewegungsdaten_AV!$D:$D),2)</f>
        <v>0</v>
      </c>
      <c r="Q3720" s="321">
        <f t="shared" si="127"/>
        <v>0</v>
      </c>
      <c r="S3720" s="324"/>
      <c r="T3720" s="317"/>
      <c r="U3720" s="325"/>
      <c r="V3720" s="325"/>
    </row>
    <row r="3721" spans="1:22" ht="15" customHeight="1" x14ac:dyDescent="0.25">
      <c r="A3721" s="129" t="s">
        <v>1006</v>
      </c>
      <c r="B3721" s="126" t="s">
        <v>994</v>
      </c>
      <c r="C3721" s="127" t="s">
        <v>4019</v>
      </c>
      <c r="D3721" s="127" t="s">
        <v>1007</v>
      </c>
      <c r="E3721" s="127"/>
      <c r="F3721" s="128">
        <v>9.67</v>
      </c>
      <c r="G3721" s="128">
        <v>9.8699999999999992</v>
      </c>
      <c r="H3721" s="128">
        <v>7.74</v>
      </c>
      <c r="I3721" s="311"/>
      <c r="J3721" s="319">
        <f>ROUND(SUMIF(Anlagenbewegungsdaten!B:B,A3721,Anlagenbewegungsdaten!C:C),3)</f>
        <v>0</v>
      </c>
      <c r="K3721" s="320">
        <f>ROUND(SUMIF(Anlagenbewegungsdaten!$B:$B,$A3721,Anlagenbewegungsdaten!$D:$D),2)</f>
        <v>0</v>
      </c>
      <c r="L3721" s="321">
        <f t="shared" si="126"/>
        <v>0</v>
      </c>
      <c r="M3721" s="341" t="s">
        <v>4950</v>
      </c>
      <c r="N3721" s="341" t="s">
        <v>4964</v>
      </c>
      <c r="O3721" s="323">
        <f>ROUND(SUMIF(Anlagenbewegungsdaten_AV!B:B,A3721,Anlagenbewegungsdaten_AV!C:C),3)</f>
        <v>0</v>
      </c>
      <c r="P3721" s="320">
        <f>ROUND(SUMIF(Anlagenbewegungsdaten_AV!$B:$B,$A3721,Anlagenbewegungsdaten_AV!$D:$D),2)</f>
        <v>0</v>
      </c>
      <c r="Q3721" s="321">
        <f t="shared" si="127"/>
        <v>0</v>
      </c>
      <c r="S3721" s="324"/>
      <c r="T3721" s="317"/>
      <c r="U3721" s="325"/>
      <c r="V3721" s="325"/>
    </row>
    <row r="3722" spans="1:22" ht="15" customHeight="1" x14ac:dyDescent="0.25">
      <c r="A3722" s="129" t="s">
        <v>1008</v>
      </c>
      <c r="B3722" s="126" t="s">
        <v>994</v>
      </c>
      <c r="C3722" s="127" t="s">
        <v>4019</v>
      </c>
      <c r="D3722" s="127" t="s">
        <v>1009</v>
      </c>
      <c r="E3722" s="127"/>
      <c r="F3722" s="128">
        <v>8.65</v>
      </c>
      <c r="G3722" s="128">
        <v>8.85</v>
      </c>
      <c r="H3722" s="128">
        <v>6.92</v>
      </c>
      <c r="I3722" s="311"/>
      <c r="J3722" s="319">
        <f>ROUND(SUMIF(Anlagenbewegungsdaten!B:B,A3722,Anlagenbewegungsdaten!C:C),3)</f>
        <v>0</v>
      </c>
      <c r="K3722" s="320">
        <f>ROUND(SUMIF(Anlagenbewegungsdaten!$B:$B,$A3722,Anlagenbewegungsdaten!$D:$D),2)</f>
        <v>0</v>
      </c>
      <c r="L3722" s="321">
        <f t="shared" ref="L3722:L3785" si="128">IF(ISBLANK(F3722),0,IF(OR($J3722&gt;=100,$J3722&lt;=-100),F3722-(K3722/J3722*100),IF(OR(J3722&gt;-100,J3722&lt;100),(J3722*F3722%)-K3722)))</f>
        <v>0</v>
      </c>
      <c r="M3722" s="341" t="s">
        <v>4950</v>
      </c>
      <c r="N3722" s="341" t="s">
        <v>4964</v>
      </c>
      <c r="O3722" s="323">
        <f>ROUND(SUMIF(Anlagenbewegungsdaten_AV!B:B,A3722,Anlagenbewegungsdaten_AV!C:C),3)</f>
        <v>0</v>
      </c>
      <c r="P3722" s="320">
        <f>ROUND(SUMIF(Anlagenbewegungsdaten_AV!$B:$B,$A3722,Anlagenbewegungsdaten_AV!$D:$D),2)</f>
        <v>0</v>
      </c>
      <c r="Q3722" s="321">
        <f t="shared" ref="Q3722:Q3785" si="129">IF(ISBLANK(H3722),0,IF(OR($O3722&gt;=100,$O3722&lt;=-100),H3722-(P3722/O3722*100),IF(OR(O3722&gt;-100,O3722&lt;100),(O3722*G3722%)-P3722)))</f>
        <v>0</v>
      </c>
      <c r="S3722" s="324"/>
      <c r="T3722" s="317"/>
      <c r="U3722" s="325"/>
      <c r="V3722" s="325"/>
    </row>
    <row r="3723" spans="1:22" ht="15" customHeight="1" x14ac:dyDescent="0.25">
      <c r="A3723" s="129" t="s">
        <v>1010</v>
      </c>
      <c r="B3723" s="126" t="s">
        <v>994</v>
      </c>
      <c r="C3723" s="127" t="s">
        <v>4019</v>
      </c>
      <c r="D3723" s="127" t="s">
        <v>1011</v>
      </c>
      <c r="E3723" s="127"/>
      <c r="F3723" s="128">
        <v>8.65</v>
      </c>
      <c r="G3723" s="128">
        <v>8.85</v>
      </c>
      <c r="H3723" s="128">
        <v>6.92</v>
      </c>
      <c r="I3723" s="311"/>
      <c r="J3723" s="319">
        <f>ROUND(SUMIF(Anlagenbewegungsdaten!B:B,A3723,Anlagenbewegungsdaten!C:C),3)</f>
        <v>0</v>
      </c>
      <c r="K3723" s="320">
        <f>ROUND(SUMIF(Anlagenbewegungsdaten!$B:$B,$A3723,Anlagenbewegungsdaten!$D:$D),2)</f>
        <v>0</v>
      </c>
      <c r="L3723" s="321">
        <f t="shared" si="128"/>
        <v>0</v>
      </c>
      <c r="M3723" s="341" t="s">
        <v>4950</v>
      </c>
      <c r="N3723" s="341" t="s">
        <v>4964</v>
      </c>
      <c r="O3723" s="323">
        <f>ROUND(SUMIF(Anlagenbewegungsdaten_AV!B:B,A3723,Anlagenbewegungsdaten_AV!C:C),3)</f>
        <v>0</v>
      </c>
      <c r="P3723" s="320">
        <f>ROUND(SUMIF(Anlagenbewegungsdaten_AV!$B:$B,$A3723,Anlagenbewegungsdaten_AV!$D:$D),2)</f>
        <v>0</v>
      </c>
      <c r="Q3723" s="321">
        <f t="shared" si="129"/>
        <v>0</v>
      </c>
      <c r="S3723" s="324"/>
      <c r="T3723" s="317"/>
      <c r="U3723" s="325"/>
      <c r="V3723" s="325"/>
    </row>
    <row r="3724" spans="1:22" ht="15" customHeight="1" x14ac:dyDescent="0.25">
      <c r="A3724" s="129" t="s">
        <v>1012</v>
      </c>
      <c r="B3724" s="126" t="s">
        <v>994</v>
      </c>
      <c r="C3724" s="127" t="s">
        <v>4020</v>
      </c>
      <c r="D3724" s="127" t="s">
        <v>2388</v>
      </c>
      <c r="E3724" s="127"/>
      <c r="F3724" s="128">
        <v>7.55</v>
      </c>
      <c r="G3724" s="128">
        <v>7.75</v>
      </c>
      <c r="H3724" s="128">
        <v>6.04</v>
      </c>
      <c r="I3724" s="311"/>
      <c r="J3724" s="319">
        <f>ROUND(SUMIF(Anlagenbewegungsdaten!B:B,A3724,Anlagenbewegungsdaten!C:C),3)</f>
        <v>0</v>
      </c>
      <c r="K3724" s="320">
        <f>ROUND(SUMIF(Anlagenbewegungsdaten!$B:$B,$A3724,Anlagenbewegungsdaten!$D:$D),2)</f>
        <v>0</v>
      </c>
      <c r="L3724" s="321">
        <f t="shared" si="128"/>
        <v>0</v>
      </c>
      <c r="M3724" s="341" t="s">
        <v>4950</v>
      </c>
      <c r="N3724" s="341" t="s">
        <v>4964</v>
      </c>
      <c r="O3724" s="323">
        <f>ROUND(SUMIF(Anlagenbewegungsdaten_AV!B:B,A3724,Anlagenbewegungsdaten_AV!C:C),3)</f>
        <v>0</v>
      </c>
      <c r="P3724" s="320">
        <f>ROUND(SUMIF(Anlagenbewegungsdaten_AV!$B:$B,$A3724,Anlagenbewegungsdaten_AV!$D:$D),2)</f>
        <v>0</v>
      </c>
      <c r="Q3724" s="321">
        <f t="shared" si="129"/>
        <v>0</v>
      </c>
      <c r="S3724" s="324"/>
      <c r="T3724" s="317"/>
      <c r="U3724" s="325"/>
      <c r="V3724" s="325"/>
    </row>
    <row r="3725" spans="1:22" ht="15" customHeight="1" x14ac:dyDescent="0.25">
      <c r="A3725" s="129" t="s">
        <v>1013</v>
      </c>
      <c r="B3725" s="126" t="s">
        <v>994</v>
      </c>
      <c r="C3725" s="127" t="s">
        <v>4020</v>
      </c>
      <c r="D3725" s="127" t="s">
        <v>2390</v>
      </c>
      <c r="E3725" s="127"/>
      <c r="F3725" s="128">
        <v>6.55</v>
      </c>
      <c r="G3725" s="128">
        <v>6.75</v>
      </c>
      <c r="H3725" s="128">
        <v>5.24</v>
      </c>
      <c r="I3725" s="311"/>
      <c r="J3725" s="319">
        <f>ROUND(SUMIF(Anlagenbewegungsdaten!B:B,A3725,Anlagenbewegungsdaten!C:C),3)</f>
        <v>0</v>
      </c>
      <c r="K3725" s="320">
        <f>ROUND(SUMIF(Anlagenbewegungsdaten!$B:$B,$A3725,Anlagenbewegungsdaten!$D:$D),2)</f>
        <v>0</v>
      </c>
      <c r="L3725" s="321">
        <f t="shared" si="128"/>
        <v>0</v>
      </c>
      <c r="M3725" s="341" t="s">
        <v>4950</v>
      </c>
      <c r="N3725" s="341" t="s">
        <v>4964</v>
      </c>
      <c r="O3725" s="323">
        <f>ROUND(SUMIF(Anlagenbewegungsdaten_AV!B:B,A3725,Anlagenbewegungsdaten_AV!C:C),3)</f>
        <v>0</v>
      </c>
      <c r="P3725" s="320">
        <f>ROUND(SUMIF(Anlagenbewegungsdaten_AV!$B:$B,$A3725,Anlagenbewegungsdaten_AV!$D:$D),2)</f>
        <v>0</v>
      </c>
      <c r="Q3725" s="321">
        <f t="shared" si="129"/>
        <v>0</v>
      </c>
      <c r="S3725" s="324"/>
      <c r="T3725" s="317"/>
      <c r="U3725" s="325"/>
      <c r="V3725" s="325"/>
    </row>
    <row r="3726" spans="1:22" ht="15" customHeight="1" x14ac:dyDescent="0.25">
      <c r="A3726" s="129" t="s">
        <v>1014</v>
      </c>
      <c r="B3726" s="126" t="s">
        <v>994</v>
      </c>
      <c r="C3726" s="127" t="s">
        <v>4020</v>
      </c>
      <c r="D3726" s="127" t="s">
        <v>1005</v>
      </c>
      <c r="E3726" s="127"/>
      <c r="F3726" s="128">
        <v>6.55</v>
      </c>
      <c r="G3726" s="128">
        <v>6.75</v>
      </c>
      <c r="H3726" s="128">
        <v>5.24</v>
      </c>
      <c r="I3726" s="311"/>
      <c r="J3726" s="319">
        <f>ROUND(SUMIF(Anlagenbewegungsdaten!B:B,A3726,Anlagenbewegungsdaten!C:C),3)</f>
        <v>0</v>
      </c>
      <c r="K3726" s="320">
        <f>ROUND(SUMIF(Anlagenbewegungsdaten!$B:$B,$A3726,Anlagenbewegungsdaten!$D:$D),2)</f>
        <v>0</v>
      </c>
      <c r="L3726" s="321">
        <f t="shared" si="128"/>
        <v>0</v>
      </c>
      <c r="M3726" s="341" t="s">
        <v>4950</v>
      </c>
      <c r="N3726" s="341" t="s">
        <v>4964</v>
      </c>
      <c r="O3726" s="323">
        <f>ROUND(SUMIF(Anlagenbewegungsdaten_AV!B:B,A3726,Anlagenbewegungsdaten_AV!C:C),3)</f>
        <v>0</v>
      </c>
      <c r="P3726" s="320">
        <f>ROUND(SUMIF(Anlagenbewegungsdaten_AV!$B:$B,$A3726,Anlagenbewegungsdaten_AV!$D:$D),2)</f>
        <v>0</v>
      </c>
      <c r="Q3726" s="321">
        <f t="shared" si="129"/>
        <v>0</v>
      </c>
      <c r="S3726" s="324"/>
      <c r="T3726" s="317"/>
      <c r="U3726" s="325"/>
      <c r="V3726" s="325"/>
    </row>
    <row r="3727" spans="1:22" ht="15" customHeight="1" x14ac:dyDescent="0.25">
      <c r="A3727" s="129" t="s">
        <v>1015</v>
      </c>
      <c r="B3727" s="126" t="s">
        <v>994</v>
      </c>
      <c r="C3727" s="127" t="s">
        <v>4020</v>
      </c>
      <c r="D3727" s="127" t="s">
        <v>1007</v>
      </c>
      <c r="E3727" s="127"/>
      <c r="F3727" s="128">
        <v>9.5500000000000007</v>
      </c>
      <c r="G3727" s="128">
        <v>9.75</v>
      </c>
      <c r="H3727" s="128">
        <v>7.64</v>
      </c>
      <c r="I3727" s="311"/>
      <c r="J3727" s="319">
        <f>ROUND(SUMIF(Anlagenbewegungsdaten!B:B,A3727,Anlagenbewegungsdaten!C:C),3)</f>
        <v>0</v>
      </c>
      <c r="K3727" s="320">
        <f>ROUND(SUMIF(Anlagenbewegungsdaten!$B:$B,$A3727,Anlagenbewegungsdaten!$D:$D),2)</f>
        <v>0</v>
      </c>
      <c r="L3727" s="321">
        <f t="shared" si="128"/>
        <v>0</v>
      </c>
      <c r="M3727" s="341" t="s">
        <v>4950</v>
      </c>
      <c r="N3727" s="341" t="s">
        <v>4964</v>
      </c>
      <c r="O3727" s="323">
        <f>ROUND(SUMIF(Anlagenbewegungsdaten_AV!B:B,A3727,Anlagenbewegungsdaten_AV!C:C),3)</f>
        <v>0</v>
      </c>
      <c r="P3727" s="320">
        <f>ROUND(SUMIF(Anlagenbewegungsdaten_AV!$B:$B,$A3727,Anlagenbewegungsdaten_AV!$D:$D),2)</f>
        <v>0</v>
      </c>
      <c r="Q3727" s="321">
        <f t="shared" si="129"/>
        <v>0</v>
      </c>
      <c r="S3727" s="324"/>
      <c r="T3727" s="317"/>
      <c r="U3727" s="325"/>
      <c r="V3727" s="325"/>
    </row>
    <row r="3728" spans="1:22" ht="15" customHeight="1" x14ac:dyDescent="0.25">
      <c r="A3728" s="129" t="s">
        <v>1016</v>
      </c>
      <c r="B3728" s="126" t="s">
        <v>994</v>
      </c>
      <c r="C3728" s="127" t="s">
        <v>4020</v>
      </c>
      <c r="D3728" s="127" t="s">
        <v>1009</v>
      </c>
      <c r="E3728" s="127"/>
      <c r="F3728" s="128">
        <v>8.5500000000000007</v>
      </c>
      <c r="G3728" s="128">
        <v>8.75</v>
      </c>
      <c r="H3728" s="128">
        <v>6.84</v>
      </c>
      <c r="I3728" s="311"/>
      <c r="J3728" s="319">
        <f>ROUND(SUMIF(Anlagenbewegungsdaten!B:B,A3728,Anlagenbewegungsdaten!C:C),3)</f>
        <v>0</v>
      </c>
      <c r="K3728" s="320">
        <f>ROUND(SUMIF(Anlagenbewegungsdaten!$B:$B,$A3728,Anlagenbewegungsdaten!$D:$D),2)</f>
        <v>0</v>
      </c>
      <c r="L3728" s="321">
        <f t="shared" si="128"/>
        <v>0</v>
      </c>
      <c r="M3728" s="341" t="s">
        <v>4950</v>
      </c>
      <c r="N3728" s="341" t="s">
        <v>4964</v>
      </c>
      <c r="O3728" s="323">
        <f>ROUND(SUMIF(Anlagenbewegungsdaten_AV!B:B,A3728,Anlagenbewegungsdaten_AV!C:C),3)</f>
        <v>0</v>
      </c>
      <c r="P3728" s="320">
        <f>ROUND(SUMIF(Anlagenbewegungsdaten_AV!$B:$B,$A3728,Anlagenbewegungsdaten_AV!$D:$D),2)</f>
        <v>0</v>
      </c>
      <c r="Q3728" s="321">
        <f t="shared" si="129"/>
        <v>0</v>
      </c>
      <c r="S3728" s="324"/>
      <c r="T3728" s="317"/>
      <c r="U3728" s="325"/>
      <c r="V3728" s="325"/>
    </row>
    <row r="3729" spans="1:22" ht="15" customHeight="1" x14ac:dyDescent="0.25">
      <c r="A3729" s="129" t="s">
        <v>1017</v>
      </c>
      <c r="B3729" s="126" t="s">
        <v>994</v>
      </c>
      <c r="C3729" s="127" t="s">
        <v>4020</v>
      </c>
      <c r="D3729" s="127" t="s">
        <v>1011</v>
      </c>
      <c r="E3729" s="127"/>
      <c r="F3729" s="128">
        <v>8.5500000000000007</v>
      </c>
      <c r="G3729" s="128">
        <v>8.75</v>
      </c>
      <c r="H3729" s="128">
        <v>6.84</v>
      </c>
      <c r="I3729" s="311"/>
      <c r="J3729" s="319">
        <f>ROUND(SUMIF(Anlagenbewegungsdaten!B:B,A3729,Anlagenbewegungsdaten!C:C),3)</f>
        <v>0</v>
      </c>
      <c r="K3729" s="320">
        <f>ROUND(SUMIF(Anlagenbewegungsdaten!$B:$B,$A3729,Anlagenbewegungsdaten!$D:$D),2)</f>
        <v>0</v>
      </c>
      <c r="L3729" s="321">
        <f t="shared" si="128"/>
        <v>0</v>
      </c>
      <c r="M3729" s="341" t="s">
        <v>4950</v>
      </c>
      <c r="N3729" s="341" t="s">
        <v>4964</v>
      </c>
      <c r="O3729" s="323">
        <f>ROUND(SUMIF(Anlagenbewegungsdaten_AV!B:B,A3729,Anlagenbewegungsdaten_AV!C:C),3)</f>
        <v>0</v>
      </c>
      <c r="P3729" s="320">
        <f>ROUND(SUMIF(Anlagenbewegungsdaten_AV!$B:$B,$A3729,Anlagenbewegungsdaten_AV!$D:$D),2)</f>
        <v>0</v>
      </c>
      <c r="Q3729" s="321">
        <f t="shared" si="129"/>
        <v>0</v>
      </c>
      <c r="S3729" s="324"/>
      <c r="T3729" s="317"/>
      <c r="U3729" s="325"/>
      <c r="V3729" s="325"/>
    </row>
    <row r="3730" spans="1:22" ht="15" customHeight="1" x14ac:dyDescent="0.25">
      <c r="A3730" s="129" t="s">
        <v>1018</v>
      </c>
      <c r="B3730" s="126" t="s">
        <v>994</v>
      </c>
      <c r="C3730" s="127" t="s">
        <v>4021</v>
      </c>
      <c r="D3730" s="127" t="s">
        <v>2388</v>
      </c>
      <c r="E3730" s="127"/>
      <c r="F3730" s="128">
        <v>7.44</v>
      </c>
      <c r="G3730" s="128">
        <v>7.6400000000000006</v>
      </c>
      <c r="H3730" s="128">
        <v>5.95</v>
      </c>
      <c r="I3730" s="311"/>
      <c r="J3730" s="319">
        <f>ROUND(SUMIF(Anlagenbewegungsdaten!B:B,A3730,Anlagenbewegungsdaten!C:C),3)</f>
        <v>0</v>
      </c>
      <c r="K3730" s="320">
        <f>ROUND(SUMIF(Anlagenbewegungsdaten!$B:$B,$A3730,Anlagenbewegungsdaten!$D:$D),2)</f>
        <v>0</v>
      </c>
      <c r="L3730" s="321">
        <f t="shared" si="128"/>
        <v>0</v>
      </c>
      <c r="M3730" s="341" t="s">
        <v>4950</v>
      </c>
      <c r="N3730" s="341" t="s">
        <v>4964</v>
      </c>
      <c r="O3730" s="323">
        <f>ROUND(SUMIF(Anlagenbewegungsdaten_AV!B:B,A3730,Anlagenbewegungsdaten_AV!C:C),3)</f>
        <v>0</v>
      </c>
      <c r="P3730" s="320">
        <f>ROUND(SUMIF(Anlagenbewegungsdaten_AV!$B:$B,$A3730,Anlagenbewegungsdaten_AV!$D:$D),2)</f>
        <v>0</v>
      </c>
      <c r="Q3730" s="321">
        <f t="shared" si="129"/>
        <v>0</v>
      </c>
      <c r="S3730" s="324"/>
      <c r="T3730" s="317"/>
      <c r="U3730" s="325"/>
      <c r="V3730" s="325"/>
    </row>
    <row r="3731" spans="1:22" ht="15" customHeight="1" x14ac:dyDescent="0.25">
      <c r="A3731" s="129" t="s">
        <v>1019</v>
      </c>
      <c r="B3731" s="126" t="s">
        <v>994</v>
      </c>
      <c r="C3731" s="127" t="s">
        <v>4021</v>
      </c>
      <c r="D3731" s="127" t="s">
        <v>2390</v>
      </c>
      <c r="E3731" s="127"/>
      <c r="F3731" s="128">
        <v>6.45</v>
      </c>
      <c r="G3731" s="128">
        <v>6.65</v>
      </c>
      <c r="H3731" s="128">
        <v>5.16</v>
      </c>
      <c r="I3731" s="311"/>
      <c r="J3731" s="319">
        <f>ROUND(SUMIF(Anlagenbewegungsdaten!B:B,A3731,Anlagenbewegungsdaten!C:C),3)</f>
        <v>0</v>
      </c>
      <c r="K3731" s="320">
        <f>ROUND(SUMIF(Anlagenbewegungsdaten!$B:$B,$A3731,Anlagenbewegungsdaten!$D:$D),2)</f>
        <v>0</v>
      </c>
      <c r="L3731" s="321">
        <f t="shared" si="128"/>
        <v>0</v>
      </c>
      <c r="M3731" s="341" t="s">
        <v>4950</v>
      </c>
      <c r="N3731" s="341" t="s">
        <v>4964</v>
      </c>
      <c r="O3731" s="323">
        <f>ROUND(SUMIF(Anlagenbewegungsdaten_AV!B:B,A3731,Anlagenbewegungsdaten_AV!C:C),3)</f>
        <v>0</v>
      </c>
      <c r="P3731" s="320">
        <f>ROUND(SUMIF(Anlagenbewegungsdaten_AV!$B:$B,$A3731,Anlagenbewegungsdaten_AV!$D:$D),2)</f>
        <v>0</v>
      </c>
      <c r="Q3731" s="321">
        <f t="shared" si="129"/>
        <v>0</v>
      </c>
      <c r="S3731" s="324"/>
      <c r="T3731" s="317"/>
      <c r="U3731" s="325"/>
      <c r="V3731" s="325"/>
    </row>
    <row r="3732" spans="1:22" ht="15" customHeight="1" x14ac:dyDescent="0.25">
      <c r="A3732" s="129" t="s">
        <v>1020</v>
      </c>
      <c r="B3732" s="126" t="s">
        <v>994</v>
      </c>
      <c r="C3732" s="127" t="s">
        <v>4021</v>
      </c>
      <c r="D3732" s="127" t="s">
        <v>1005</v>
      </c>
      <c r="E3732" s="127"/>
      <c r="F3732" s="128">
        <v>6.45</v>
      </c>
      <c r="G3732" s="128">
        <v>6.65</v>
      </c>
      <c r="H3732" s="128">
        <v>5.16</v>
      </c>
      <c r="I3732" s="311"/>
      <c r="J3732" s="319">
        <f>ROUND(SUMIF(Anlagenbewegungsdaten!B:B,A3732,Anlagenbewegungsdaten!C:C),3)</f>
        <v>0</v>
      </c>
      <c r="K3732" s="320">
        <f>ROUND(SUMIF(Anlagenbewegungsdaten!$B:$B,$A3732,Anlagenbewegungsdaten!$D:$D),2)</f>
        <v>0</v>
      </c>
      <c r="L3732" s="321">
        <f t="shared" si="128"/>
        <v>0</v>
      </c>
      <c r="M3732" s="341" t="s">
        <v>4950</v>
      </c>
      <c r="N3732" s="341" t="s">
        <v>4964</v>
      </c>
      <c r="O3732" s="323">
        <f>ROUND(SUMIF(Anlagenbewegungsdaten_AV!B:B,A3732,Anlagenbewegungsdaten_AV!C:C),3)</f>
        <v>0</v>
      </c>
      <c r="P3732" s="320">
        <f>ROUND(SUMIF(Anlagenbewegungsdaten_AV!$B:$B,$A3732,Anlagenbewegungsdaten_AV!$D:$D),2)</f>
        <v>0</v>
      </c>
      <c r="Q3732" s="321">
        <f t="shared" si="129"/>
        <v>0</v>
      </c>
      <c r="S3732" s="324"/>
      <c r="T3732" s="317"/>
      <c r="U3732" s="325"/>
      <c r="V3732" s="325"/>
    </row>
    <row r="3733" spans="1:22" ht="15" customHeight="1" x14ac:dyDescent="0.25">
      <c r="A3733" s="129" t="s">
        <v>1021</v>
      </c>
      <c r="B3733" s="126" t="s">
        <v>994</v>
      </c>
      <c r="C3733" s="127" t="s">
        <v>4021</v>
      </c>
      <c r="D3733" s="127" t="s">
        <v>1007</v>
      </c>
      <c r="E3733" s="127"/>
      <c r="F3733" s="128">
        <v>9.44</v>
      </c>
      <c r="G3733" s="128">
        <v>9.6399999999999988</v>
      </c>
      <c r="H3733" s="128">
        <v>7.55</v>
      </c>
      <c r="I3733" s="311"/>
      <c r="J3733" s="319">
        <f>ROUND(SUMIF(Anlagenbewegungsdaten!B:B,A3733,Anlagenbewegungsdaten!C:C),3)</f>
        <v>0</v>
      </c>
      <c r="K3733" s="320">
        <f>ROUND(SUMIF(Anlagenbewegungsdaten!$B:$B,$A3733,Anlagenbewegungsdaten!$D:$D),2)</f>
        <v>0</v>
      </c>
      <c r="L3733" s="321">
        <f t="shared" si="128"/>
        <v>0</v>
      </c>
      <c r="M3733" s="341" t="s">
        <v>4950</v>
      </c>
      <c r="N3733" s="341" t="s">
        <v>4964</v>
      </c>
      <c r="O3733" s="323">
        <f>ROUND(SUMIF(Anlagenbewegungsdaten_AV!B:B,A3733,Anlagenbewegungsdaten_AV!C:C),3)</f>
        <v>0</v>
      </c>
      <c r="P3733" s="320">
        <f>ROUND(SUMIF(Anlagenbewegungsdaten_AV!$B:$B,$A3733,Anlagenbewegungsdaten_AV!$D:$D),2)</f>
        <v>0</v>
      </c>
      <c r="Q3733" s="321">
        <f t="shared" si="129"/>
        <v>0</v>
      </c>
      <c r="S3733" s="324"/>
      <c r="T3733" s="317"/>
      <c r="U3733" s="325"/>
      <c r="V3733" s="325"/>
    </row>
    <row r="3734" spans="1:22" ht="15" customHeight="1" x14ac:dyDescent="0.25">
      <c r="A3734" s="129" t="s">
        <v>1022</v>
      </c>
      <c r="B3734" s="126" t="s">
        <v>994</v>
      </c>
      <c r="C3734" s="127" t="s">
        <v>4021</v>
      </c>
      <c r="D3734" s="127" t="s">
        <v>1009</v>
      </c>
      <c r="E3734" s="127"/>
      <c r="F3734" s="128">
        <v>8.4499999999999993</v>
      </c>
      <c r="G3734" s="128">
        <v>8.6499999999999986</v>
      </c>
      <c r="H3734" s="128">
        <v>6.76</v>
      </c>
      <c r="I3734" s="311"/>
      <c r="J3734" s="319">
        <f>ROUND(SUMIF(Anlagenbewegungsdaten!B:B,A3734,Anlagenbewegungsdaten!C:C),3)</f>
        <v>0</v>
      </c>
      <c r="K3734" s="320">
        <f>ROUND(SUMIF(Anlagenbewegungsdaten!$B:$B,$A3734,Anlagenbewegungsdaten!$D:$D),2)</f>
        <v>0</v>
      </c>
      <c r="L3734" s="321">
        <f t="shared" si="128"/>
        <v>0</v>
      </c>
      <c r="M3734" s="341" t="s">
        <v>4950</v>
      </c>
      <c r="N3734" s="341" t="s">
        <v>4964</v>
      </c>
      <c r="O3734" s="323">
        <f>ROUND(SUMIF(Anlagenbewegungsdaten_AV!B:B,A3734,Anlagenbewegungsdaten_AV!C:C),3)</f>
        <v>0</v>
      </c>
      <c r="P3734" s="320">
        <f>ROUND(SUMIF(Anlagenbewegungsdaten_AV!$B:$B,$A3734,Anlagenbewegungsdaten_AV!$D:$D),2)</f>
        <v>0</v>
      </c>
      <c r="Q3734" s="321">
        <f t="shared" si="129"/>
        <v>0</v>
      </c>
      <c r="S3734" s="324"/>
      <c r="T3734" s="317"/>
      <c r="U3734" s="325"/>
      <c r="V3734" s="325"/>
    </row>
    <row r="3735" spans="1:22" ht="15" customHeight="1" x14ac:dyDescent="0.25">
      <c r="A3735" s="129" t="s">
        <v>1023</v>
      </c>
      <c r="B3735" s="126" t="s">
        <v>994</v>
      </c>
      <c r="C3735" s="127" t="s">
        <v>4021</v>
      </c>
      <c r="D3735" s="127" t="s">
        <v>1011</v>
      </c>
      <c r="E3735" s="127"/>
      <c r="F3735" s="128">
        <v>8.4499999999999993</v>
      </c>
      <c r="G3735" s="128">
        <v>8.6499999999999986</v>
      </c>
      <c r="H3735" s="128">
        <v>6.76</v>
      </c>
      <c r="I3735" s="311"/>
      <c r="J3735" s="319">
        <f>ROUND(SUMIF(Anlagenbewegungsdaten!B:B,A3735,Anlagenbewegungsdaten!C:C),3)</f>
        <v>0</v>
      </c>
      <c r="K3735" s="320">
        <f>ROUND(SUMIF(Anlagenbewegungsdaten!$B:$B,$A3735,Anlagenbewegungsdaten!$D:$D),2)</f>
        <v>0</v>
      </c>
      <c r="L3735" s="321">
        <f t="shared" si="128"/>
        <v>0</v>
      </c>
      <c r="M3735" s="341" t="s">
        <v>4950</v>
      </c>
      <c r="N3735" s="341" t="s">
        <v>4964</v>
      </c>
      <c r="O3735" s="323">
        <f>ROUND(SUMIF(Anlagenbewegungsdaten_AV!B:B,A3735,Anlagenbewegungsdaten_AV!C:C),3)</f>
        <v>0</v>
      </c>
      <c r="P3735" s="320">
        <f>ROUND(SUMIF(Anlagenbewegungsdaten_AV!$B:$B,$A3735,Anlagenbewegungsdaten_AV!$D:$D),2)</f>
        <v>0</v>
      </c>
      <c r="Q3735" s="321">
        <f t="shared" si="129"/>
        <v>0</v>
      </c>
      <c r="S3735" s="324"/>
      <c r="T3735" s="317"/>
      <c r="U3735" s="325"/>
      <c r="V3735" s="325"/>
    </row>
    <row r="3736" spans="1:22" ht="15" customHeight="1" x14ac:dyDescent="0.25">
      <c r="A3736" s="129" t="s">
        <v>1024</v>
      </c>
      <c r="B3736" s="126" t="s">
        <v>994</v>
      </c>
      <c r="C3736" s="127" t="s">
        <v>4022</v>
      </c>
      <c r="D3736" s="127" t="s">
        <v>2388</v>
      </c>
      <c r="E3736" s="127"/>
      <c r="F3736" s="128">
        <v>7.33</v>
      </c>
      <c r="G3736" s="128">
        <v>7.53</v>
      </c>
      <c r="H3736" s="128">
        <v>5.86</v>
      </c>
      <c r="I3736" s="311"/>
      <c r="J3736" s="319">
        <f>ROUND(SUMIF(Anlagenbewegungsdaten!B:B,A3736,Anlagenbewegungsdaten!C:C),3)</f>
        <v>0</v>
      </c>
      <c r="K3736" s="320">
        <f>ROUND(SUMIF(Anlagenbewegungsdaten!$B:$B,$A3736,Anlagenbewegungsdaten!$D:$D),2)</f>
        <v>0</v>
      </c>
      <c r="L3736" s="321">
        <f t="shared" si="128"/>
        <v>0</v>
      </c>
      <c r="M3736" s="341" t="s">
        <v>4950</v>
      </c>
      <c r="N3736" s="341" t="s">
        <v>4964</v>
      </c>
      <c r="O3736" s="323">
        <f>ROUND(SUMIF(Anlagenbewegungsdaten_AV!B:B,A3736,Anlagenbewegungsdaten_AV!C:C),3)</f>
        <v>0</v>
      </c>
      <c r="P3736" s="320">
        <f>ROUND(SUMIF(Anlagenbewegungsdaten_AV!$B:$B,$A3736,Anlagenbewegungsdaten_AV!$D:$D),2)</f>
        <v>0</v>
      </c>
      <c r="Q3736" s="321">
        <f t="shared" si="129"/>
        <v>0</v>
      </c>
      <c r="S3736" s="324"/>
      <c r="T3736" s="317"/>
      <c r="U3736" s="325"/>
      <c r="V3736" s="325"/>
    </row>
    <row r="3737" spans="1:22" ht="15" customHeight="1" x14ac:dyDescent="0.25">
      <c r="A3737" s="129" t="s">
        <v>1025</v>
      </c>
      <c r="B3737" s="126" t="s">
        <v>994</v>
      </c>
      <c r="C3737" s="127" t="s">
        <v>4022</v>
      </c>
      <c r="D3737" s="127" t="s">
        <v>2390</v>
      </c>
      <c r="E3737" s="127"/>
      <c r="F3737" s="128">
        <v>6.35</v>
      </c>
      <c r="G3737" s="128">
        <v>6.55</v>
      </c>
      <c r="H3737" s="128">
        <v>5.08</v>
      </c>
      <c r="I3737" s="311"/>
      <c r="J3737" s="319">
        <f>ROUND(SUMIF(Anlagenbewegungsdaten!B:B,A3737,Anlagenbewegungsdaten!C:C),3)</f>
        <v>0</v>
      </c>
      <c r="K3737" s="320">
        <f>ROUND(SUMIF(Anlagenbewegungsdaten!$B:$B,$A3737,Anlagenbewegungsdaten!$D:$D),2)</f>
        <v>0</v>
      </c>
      <c r="L3737" s="321">
        <f t="shared" si="128"/>
        <v>0</v>
      </c>
      <c r="M3737" s="341" t="s">
        <v>4950</v>
      </c>
      <c r="N3737" s="341" t="s">
        <v>4964</v>
      </c>
      <c r="O3737" s="323">
        <f>ROUND(SUMIF(Anlagenbewegungsdaten_AV!B:B,A3737,Anlagenbewegungsdaten_AV!C:C),3)</f>
        <v>0</v>
      </c>
      <c r="P3737" s="320">
        <f>ROUND(SUMIF(Anlagenbewegungsdaten_AV!$B:$B,$A3737,Anlagenbewegungsdaten_AV!$D:$D),2)</f>
        <v>0</v>
      </c>
      <c r="Q3737" s="321">
        <f t="shared" si="129"/>
        <v>0</v>
      </c>
      <c r="S3737" s="324"/>
      <c r="T3737" s="317"/>
      <c r="U3737" s="325"/>
      <c r="V3737" s="325"/>
    </row>
    <row r="3738" spans="1:22" ht="15" customHeight="1" x14ac:dyDescent="0.25">
      <c r="A3738" s="129" t="s">
        <v>1026</v>
      </c>
      <c r="B3738" s="126" t="s">
        <v>994</v>
      </c>
      <c r="C3738" s="127" t="s">
        <v>4022</v>
      </c>
      <c r="D3738" s="127" t="s">
        <v>1005</v>
      </c>
      <c r="E3738" s="127"/>
      <c r="F3738" s="128">
        <v>6.35</v>
      </c>
      <c r="G3738" s="128">
        <v>6.55</v>
      </c>
      <c r="H3738" s="128">
        <v>5.08</v>
      </c>
      <c r="I3738" s="311"/>
      <c r="J3738" s="319">
        <f>ROUND(SUMIF(Anlagenbewegungsdaten!B:B,A3738,Anlagenbewegungsdaten!C:C),3)</f>
        <v>0</v>
      </c>
      <c r="K3738" s="320">
        <f>ROUND(SUMIF(Anlagenbewegungsdaten!$B:$B,$A3738,Anlagenbewegungsdaten!$D:$D),2)</f>
        <v>0</v>
      </c>
      <c r="L3738" s="321">
        <f t="shared" si="128"/>
        <v>0</v>
      </c>
      <c r="M3738" s="341" t="s">
        <v>4950</v>
      </c>
      <c r="N3738" s="341" t="s">
        <v>4964</v>
      </c>
      <c r="O3738" s="323">
        <f>ROUND(SUMIF(Anlagenbewegungsdaten_AV!B:B,A3738,Anlagenbewegungsdaten_AV!C:C),3)</f>
        <v>0</v>
      </c>
      <c r="P3738" s="320">
        <f>ROUND(SUMIF(Anlagenbewegungsdaten_AV!$B:$B,$A3738,Anlagenbewegungsdaten_AV!$D:$D),2)</f>
        <v>0</v>
      </c>
      <c r="Q3738" s="321">
        <f t="shared" si="129"/>
        <v>0</v>
      </c>
      <c r="S3738" s="324"/>
      <c r="T3738" s="317"/>
      <c r="U3738" s="325"/>
      <c r="V3738" s="325"/>
    </row>
    <row r="3739" spans="1:22" ht="15" customHeight="1" x14ac:dyDescent="0.25">
      <c r="A3739" s="129" t="s">
        <v>1027</v>
      </c>
      <c r="B3739" s="126" t="s">
        <v>994</v>
      </c>
      <c r="C3739" s="127" t="s">
        <v>4022</v>
      </c>
      <c r="D3739" s="127" t="s">
        <v>1007</v>
      </c>
      <c r="E3739" s="127"/>
      <c r="F3739" s="128">
        <v>9.33</v>
      </c>
      <c r="G3739" s="128">
        <v>9.5299999999999994</v>
      </c>
      <c r="H3739" s="128">
        <v>7.46</v>
      </c>
      <c r="I3739" s="311"/>
      <c r="J3739" s="319">
        <f>ROUND(SUMIF(Anlagenbewegungsdaten!B:B,A3739,Anlagenbewegungsdaten!C:C),3)</f>
        <v>0</v>
      </c>
      <c r="K3739" s="320">
        <f>ROUND(SUMIF(Anlagenbewegungsdaten!$B:$B,$A3739,Anlagenbewegungsdaten!$D:$D),2)</f>
        <v>0</v>
      </c>
      <c r="L3739" s="321">
        <f t="shared" si="128"/>
        <v>0</v>
      </c>
      <c r="M3739" s="341" t="s">
        <v>4950</v>
      </c>
      <c r="N3739" s="341" t="s">
        <v>4964</v>
      </c>
      <c r="O3739" s="323">
        <f>ROUND(SUMIF(Anlagenbewegungsdaten_AV!B:B,A3739,Anlagenbewegungsdaten_AV!C:C),3)</f>
        <v>0</v>
      </c>
      <c r="P3739" s="320">
        <f>ROUND(SUMIF(Anlagenbewegungsdaten_AV!$B:$B,$A3739,Anlagenbewegungsdaten_AV!$D:$D),2)</f>
        <v>0</v>
      </c>
      <c r="Q3739" s="321">
        <f t="shared" si="129"/>
        <v>0</v>
      </c>
      <c r="S3739" s="324"/>
      <c r="T3739" s="317"/>
      <c r="U3739" s="325"/>
      <c r="V3739" s="325"/>
    </row>
    <row r="3740" spans="1:22" ht="15" customHeight="1" x14ac:dyDescent="0.25">
      <c r="A3740" s="129" t="s">
        <v>1028</v>
      </c>
      <c r="B3740" s="126" t="s">
        <v>994</v>
      </c>
      <c r="C3740" s="127" t="s">
        <v>4022</v>
      </c>
      <c r="D3740" s="127" t="s">
        <v>1009</v>
      </c>
      <c r="E3740" s="127"/>
      <c r="F3740" s="128">
        <v>8.35</v>
      </c>
      <c r="G3740" s="128">
        <v>8.5499999999999989</v>
      </c>
      <c r="H3740" s="128">
        <v>6.68</v>
      </c>
      <c r="I3740" s="311"/>
      <c r="J3740" s="319">
        <f>ROUND(SUMIF(Anlagenbewegungsdaten!B:B,A3740,Anlagenbewegungsdaten!C:C),3)</f>
        <v>0</v>
      </c>
      <c r="K3740" s="320">
        <f>ROUND(SUMIF(Anlagenbewegungsdaten!$B:$B,$A3740,Anlagenbewegungsdaten!$D:$D),2)</f>
        <v>0</v>
      </c>
      <c r="L3740" s="321">
        <f t="shared" si="128"/>
        <v>0</v>
      </c>
      <c r="M3740" s="341" t="s">
        <v>4950</v>
      </c>
      <c r="N3740" s="341" t="s">
        <v>4964</v>
      </c>
      <c r="O3740" s="323">
        <f>ROUND(SUMIF(Anlagenbewegungsdaten_AV!B:B,A3740,Anlagenbewegungsdaten_AV!C:C),3)</f>
        <v>0</v>
      </c>
      <c r="P3740" s="320">
        <f>ROUND(SUMIF(Anlagenbewegungsdaten_AV!$B:$B,$A3740,Anlagenbewegungsdaten_AV!$D:$D),2)</f>
        <v>0</v>
      </c>
      <c r="Q3740" s="321">
        <f t="shared" si="129"/>
        <v>0</v>
      </c>
      <c r="S3740" s="324"/>
      <c r="T3740" s="317"/>
      <c r="U3740" s="325"/>
      <c r="V3740" s="325"/>
    </row>
    <row r="3741" spans="1:22" ht="15" customHeight="1" x14ac:dyDescent="0.25">
      <c r="A3741" s="129" t="s">
        <v>1029</v>
      </c>
      <c r="B3741" s="126" t="s">
        <v>994</v>
      </c>
      <c r="C3741" s="127" t="s">
        <v>4022</v>
      </c>
      <c r="D3741" s="127" t="s">
        <v>1011</v>
      </c>
      <c r="E3741" s="127"/>
      <c r="F3741" s="128">
        <v>8.35</v>
      </c>
      <c r="G3741" s="128">
        <v>8.5499999999999989</v>
      </c>
      <c r="H3741" s="128">
        <v>6.68</v>
      </c>
      <c r="I3741" s="311"/>
      <c r="J3741" s="319">
        <f>ROUND(SUMIF(Anlagenbewegungsdaten!B:B,A3741,Anlagenbewegungsdaten!C:C),3)</f>
        <v>0</v>
      </c>
      <c r="K3741" s="320">
        <f>ROUND(SUMIF(Anlagenbewegungsdaten!$B:$B,$A3741,Anlagenbewegungsdaten!$D:$D),2)</f>
        <v>0</v>
      </c>
      <c r="L3741" s="321">
        <f t="shared" si="128"/>
        <v>0</v>
      </c>
      <c r="M3741" s="341" t="s">
        <v>4950</v>
      </c>
      <c r="N3741" s="341" t="s">
        <v>4964</v>
      </c>
      <c r="O3741" s="323">
        <f>ROUND(SUMIF(Anlagenbewegungsdaten_AV!B:B,A3741,Anlagenbewegungsdaten_AV!C:C),3)</f>
        <v>0</v>
      </c>
      <c r="P3741" s="320">
        <f>ROUND(SUMIF(Anlagenbewegungsdaten_AV!$B:$B,$A3741,Anlagenbewegungsdaten_AV!$D:$D),2)</f>
        <v>0</v>
      </c>
      <c r="Q3741" s="321">
        <f t="shared" si="129"/>
        <v>0</v>
      </c>
      <c r="S3741" s="324"/>
      <c r="T3741" s="317"/>
      <c r="U3741" s="325"/>
      <c r="V3741" s="325"/>
    </row>
    <row r="3742" spans="1:22" ht="15" customHeight="1" x14ac:dyDescent="0.25">
      <c r="A3742" s="129" t="s">
        <v>1030</v>
      </c>
      <c r="B3742" s="126" t="s">
        <v>994</v>
      </c>
      <c r="C3742" s="127" t="s">
        <v>4023</v>
      </c>
      <c r="D3742" s="127" t="s">
        <v>2388</v>
      </c>
      <c r="E3742" s="127"/>
      <c r="F3742" s="128">
        <v>7.22</v>
      </c>
      <c r="G3742" s="128">
        <v>7.42</v>
      </c>
      <c r="H3742" s="128">
        <v>5.78</v>
      </c>
      <c r="I3742" s="311"/>
      <c r="J3742" s="319">
        <f>ROUND(SUMIF(Anlagenbewegungsdaten!B:B,A3742,Anlagenbewegungsdaten!C:C),3)</f>
        <v>0</v>
      </c>
      <c r="K3742" s="320">
        <f>ROUND(SUMIF(Anlagenbewegungsdaten!$B:$B,$A3742,Anlagenbewegungsdaten!$D:$D),2)</f>
        <v>0</v>
      </c>
      <c r="L3742" s="321">
        <f t="shared" si="128"/>
        <v>0</v>
      </c>
      <c r="M3742" s="341" t="s">
        <v>4950</v>
      </c>
      <c r="N3742" s="341" t="s">
        <v>4964</v>
      </c>
      <c r="O3742" s="323">
        <f>ROUND(SUMIF(Anlagenbewegungsdaten_AV!B:B,A3742,Anlagenbewegungsdaten_AV!C:C),3)</f>
        <v>0</v>
      </c>
      <c r="P3742" s="320">
        <f>ROUND(SUMIF(Anlagenbewegungsdaten_AV!$B:$B,$A3742,Anlagenbewegungsdaten_AV!$D:$D),2)</f>
        <v>0</v>
      </c>
      <c r="Q3742" s="321">
        <f t="shared" si="129"/>
        <v>0</v>
      </c>
      <c r="S3742" s="324"/>
      <c r="T3742" s="317"/>
      <c r="U3742" s="325"/>
      <c r="V3742" s="325"/>
    </row>
    <row r="3743" spans="1:22" ht="15" customHeight="1" x14ac:dyDescent="0.25">
      <c r="A3743" s="129" t="s">
        <v>1031</v>
      </c>
      <c r="B3743" s="126" t="s">
        <v>994</v>
      </c>
      <c r="C3743" s="127" t="s">
        <v>4023</v>
      </c>
      <c r="D3743" s="127" t="s">
        <v>2390</v>
      </c>
      <c r="E3743" s="127"/>
      <c r="F3743" s="128">
        <v>6.25</v>
      </c>
      <c r="G3743" s="128">
        <v>6.45</v>
      </c>
      <c r="H3743" s="128">
        <v>5</v>
      </c>
      <c r="I3743" s="311"/>
      <c r="J3743" s="319">
        <f>ROUND(SUMIF(Anlagenbewegungsdaten!B:B,A3743,Anlagenbewegungsdaten!C:C),3)</f>
        <v>0</v>
      </c>
      <c r="K3743" s="320">
        <f>ROUND(SUMIF(Anlagenbewegungsdaten!$B:$B,$A3743,Anlagenbewegungsdaten!$D:$D),2)</f>
        <v>0</v>
      </c>
      <c r="L3743" s="321">
        <f t="shared" si="128"/>
        <v>0</v>
      </c>
      <c r="M3743" s="341" t="s">
        <v>4950</v>
      </c>
      <c r="N3743" s="341" t="s">
        <v>4964</v>
      </c>
      <c r="O3743" s="323">
        <f>ROUND(SUMIF(Anlagenbewegungsdaten_AV!B:B,A3743,Anlagenbewegungsdaten_AV!C:C),3)</f>
        <v>0</v>
      </c>
      <c r="P3743" s="320">
        <f>ROUND(SUMIF(Anlagenbewegungsdaten_AV!$B:$B,$A3743,Anlagenbewegungsdaten_AV!$D:$D),2)</f>
        <v>0</v>
      </c>
      <c r="Q3743" s="321">
        <f t="shared" si="129"/>
        <v>0</v>
      </c>
      <c r="S3743" s="324"/>
      <c r="T3743" s="317"/>
      <c r="U3743" s="325"/>
      <c r="V3743" s="325"/>
    </row>
    <row r="3744" spans="1:22" ht="15" customHeight="1" x14ac:dyDescent="0.25">
      <c r="A3744" s="129" t="s">
        <v>1032</v>
      </c>
      <c r="B3744" s="126" t="s">
        <v>994</v>
      </c>
      <c r="C3744" s="127" t="s">
        <v>4023</v>
      </c>
      <c r="D3744" s="127" t="s">
        <v>1005</v>
      </c>
      <c r="E3744" s="127"/>
      <c r="F3744" s="128">
        <v>6.25</v>
      </c>
      <c r="G3744" s="128">
        <v>6.45</v>
      </c>
      <c r="H3744" s="128">
        <v>5</v>
      </c>
      <c r="I3744" s="311"/>
      <c r="J3744" s="319">
        <f>ROUND(SUMIF(Anlagenbewegungsdaten!B:B,A3744,Anlagenbewegungsdaten!C:C),3)</f>
        <v>0</v>
      </c>
      <c r="K3744" s="320">
        <f>ROUND(SUMIF(Anlagenbewegungsdaten!$B:$B,$A3744,Anlagenbewegungsdaten!$D:$D),2)</f>
        <v>0</v>
      </c>
      <c r="L3744" s="321">
        <f t="shared" si="128"/>
        <v>0</v>
      </c>
      <c r="M3744" s="341" t="s">
        <v>4950</v>
      </c>
      <c r="N3744" s="341" t="s">
        <v>4964</v>
      </c>
      <c r="O3744" s="323">
        <f>ROUND(SUMIF(Anlagenbewegungsdaten_AV!B:B,A3744,Anlagenbewegungsdaten_AV!C:C),3)</f>
        <v>0</v>
      </c>
      <c r="P3744" s="320">
        <f>ROUND(SUMIF(Anlagenbewegungsdaten_AV!$B:$B,$A3744,Anlagenbewegungsdaten_AV!$D:$D),2)</f>
        <v>0</v>
      </c>
      <c r="Q3744" s="321">
        <f t="shared" si="129"/>
        <v>0</v>
      </c>
      <c r="S3744" s="324"/>
      <c r="T3744" s="317"/>
      <c r="U3744" s="325"/>
      <c r="V3744" s="325"/>
    </row>
    <row r="3745" spans="1:22" ht="15" customHeight="1" x14ac:dyDescent="0.25">
      <c r="A3745" s="129" t="s">
        <v>1033</v>
      </c>
      <c r="B3745" s="126" t="s">
        <v>994</v>
      </c>
      <c r="C3745" s="127" t="s">
        <v>4023</v>
      </c>
      <c r="D3745" s="127" t="s">
        <v>1007</v>
      </c>
      <c r="E3745" s="127"/>
      <c r="F3745" s="128">
        <v>9.2200000000000006</v>
      </c>
      <c r="G3745" s="128">
        <v>9.42</v>
      </c>
      <c r="H3745" s="128">
        <v>7.38</v>
      </c>
      <c r="I3745" s="311"/>
      <c r="J3745" s="319">
        <f>ROUND(SUMIF(Anlagenbewegungsdaten!B:B,A3745,Anlagenbewegungsdaten!C:C),3)</f>
        <v>0</v>
      </c>
      <c r="K3745" s="320">
        <f>ROUND(SUMIF(Anlagenbewegungsdaten!$B:$B,$A3745,Anlagenbewegungsdaten!$D:$D),2)</f>
        <v>0</v>
      </c>
      <c r="L3745" s="321">
        <f t="shared" si="128"/>
        <v>0</v>
      </c>
      <c r="M3745" s="341" t="s">
        <v>4950</v>
      </c>
      <c r="N3745" s="341" t="s">
        <v>4964</v>
      </c>
      <c r="O3745" s="323">
        <f>ROUND(SUMIF(Anlagenbewegungsdaten_AV!B:B,A3745,Anlagenbewegungsdaten_AV!C:C),3)</f>
        <v>0</v>
      </c>
      <c r="P3745" s="320">
        <f>ROUND(SUMIF(Anlagenbewegungsdaten_AV!$B:$B,$A3745,Anlagenbewegungsdaten_AV!$D:$D),2)</f>
        <v>0</v>
      </c>
      <c r="Q3745" s="321">
        <f t="shared" si="129"/>
        <v>0</v>
      </c>
      <c r="S3745" s="324"/>
      <c r="T3745" s="317"/>
      <c r="U3745" s="325"/>
      <c r="V3745" s="325"/>
    </row>
    <row r="3746" spans="1:22" ht="15" customHeight="1" x14ac:dyDescent="0.25">
      <c r="A3746" s="129" t="s">
        <v>1034</v>
      </c>
      <c r="B3746" s="126" t="s">
        <v>994</v>
      </c>
      <c r="C3746" s="127" t="s">
        <v>4023</v>
      </c>
      <c r="D3746" s="127" t="s">
        <v>1009</v>
      </c>
      <c r="E3746" s="127"/>
      <c r="F3746" s="128">
        <v>8.25</v>
      </c>
      <c r="G3746" s="128">
        <v>8.4499999999999993</v>
      </c>
      <c r="H3746" s="128">
        <v>6.6</v>
      </c>
      <c r="I3746" s="311"/>
      <c r="J3746" s="319">
        <f>ROUND(SUMIF(Anlagenbewegungsdaten!B:B,A3746,Anlagenbewegungsdaten!C:C),3)</f>
        <v>0</v>
      </c>
      <c r="K3746" s="320">
        <f>ROUND(SUMIF(Anlagenbewegungsdaten!$B:$B,$A3746,Anlagenbewegungsdaten!$D:$D),2)</f>
        <v>0</v>
      </c>
      <c r="L3746" s="321">
        <f t="shared" si="128"/>
        <v>0</v>
      </c>
      <c r="M3746" s="341" t="s">
        <v>4950</v>
      </c>
      <c r="N3746" s="341" t="s">
        <v>4964</v>
      </c>
      <c r="O3746" s="323">
        <f>ROUND(SUMIF(Anlagenbewegungsdaten_AV!B:B,A3746,Anlagenbewegungsdaten_AV!C:C),3)</f>
        <v>0</v>
      </c>
      <c r="P3746" s="320">
        <f>ROUND(SUMIF(Anlagenbewegungsdaten_AV!$B:$B,$A3746,Anlagenbewegungsdaten_AV!$D:$D),2)</f>
        <v>0</v>
      </c>
      <c r="Q3746" s="321">
        <f t="shared" si="129"/>
        <v>0</v>
      </c>
      <c r="S3746" s="324"/>
      <c r="T3746" s="317"/>
      <c r="U3746" s="325"/>
      <c r="V3746" s="325"/>
    </row>
    <row r="3747" spans="1:22" ht="15" customHeight="1" x14ac:dyDescent="0.25">
      <c r="A3747" s="129" t="s">
        <v>1035</v>
      </c>
      <c r="B3747" s="126" t="s">
        <v>994</v>
      </c>
      <c r="C3747" s="127" t="s">
        <v>4023</v>
      </c>
      <c r="D3747" s="127" t="s">
        <v>1011</v>
      </c>
      <c r="E3747" s="127"/>
      <c r="F3747" s="128">
        <v>8.25</v>
      </c>
      <c r="G3747" s="128">
        <v>8.4499999999999993</v>
      </c>
      <c r="H3747" s="128">
        <v>6.6</v>
      </c>
      <c r="I3747" s="311"/>
      <c r="J3747" s="319">
        <f>ROUND(SUMIF(Anlagenbewegungsdaten!B:B,A3747,Anlagenbewegungsdaten!C:C),3)</f>
        <v>0</v>
      </c>
      <c r="K3747" s="320">
        <f>ROUND(SUMIF(Anlagenbewegungsdaten!$B:$B,$A3747,Anlagenbewegungsdaten!$D:$D),2)</f>
        <v>0</v>
      </c>
      <c r="L3747" s="321">
        <f t="shared" si="128"/>
        <v>0</v>
      </c>
      <c r="M3747" s="341" t="s">
        <v>4950</v>
      </c>
      <c r="N3747" s="341" t="s">
        <v>4964</v>
      </c>
      <c r="O3747" s="323">
        <f>ROUND(SUMIF(Anlagenbewegungsdaten_AV!B:B,A3747,Anlagenbewegungsdaten_AV!C:C),3)</f>
        <v>0</v>
      </c>
      <c r="P3747" s="320">
        <f>ROUND(SUMIF(Anlagenbewegungsdaten_AV!$B:$B,$A3747,Anlagenbewegungsdaten_AV!$D:$D),2)</f>
        <v>0</v>
      </c>
      <c r="Q3747" s="321">
        <f t="shared" si="129"/>
        <v>0</v>
      </c>
      <c r="S3747" s="324"/>
      <c r="T3747" s="317"/>
      <c r="U3747" s="325"/>
      <c r="V3747" s="325"/>
    </row>
    <row r="3748" spans="1:22" ht="15" customHeight="1" x14ac:dyDescent="0.25">
      <c r="A3748" s="129" t="s">
        <v>1478</v>
      </c>
      <c r="B3748" s="126" t="s">
        <v>1479</v>
      </c>
      <c r="C3748" s="127" t="s">
        <v>4024</v>
      </c>
      <c r="D3748" s="127" t="s">
        <v>1480</v>
      </c>
      <c r="E3748" s="127"/>
      <c r="F3748" s="128">
        <v>9</v>
      </c>
      <c r="G3748" s="128">
        <v>9.1999999999999993</v>
      </c>
      <c r="H3748" s="128">
        <v>7.2</v>
      </c>
      <c r="I3748" s="311"/>
      <c r="J3748" s="319">
        <f>ROUND(SUMIF(Anlagenbewegungsdaten!B:B,A3748,Anlagenbewegungsdaten!C:C),3)</f>
        <v>0</v>
      </c>
      <c r="K3748" s="320">
        <f>ROUND(SUMIF(Anlagenbewegungsdaten!$B:$B,$A3748,Anlagenbewegungsdaten!$D:$D),2)</f>
        <v>0</v>
      </c>
      <c r="L3748" s="321">
        <f t="shared" si="128"/>
        <v>0</v>
      </c>
      <c r="M3748" s="341" t="s">
        <v>4950</v>
      </c>
      <c r="N3748" s="341" t="s">
        <v>4965</v>
      </c>
      <c r="O3748" s="323">
        <f>ROUND(SUMIF(Anlagenbewegungsdaten_AV!B:B,A3748,Anlagenbewegungsdaten_AV!C:C),3)</f>
        <v>0</v>
      </c>
      <c r="P3748" s="320">
        <f>ROUND(SUMIF(Anlagenbewegungsdaten_AV!$B:$B,$A3748,Anlagenbewegungsdaten_AV!$D:$D),2)</f>
        <v>0</v>
      </c>
      <c r="Q3748" s="321">
        <f t="shared" si="129"/>
        <v>0</v>
      </c>
      <c r="S3748" s="324"/>
      <c r="T3748" s="317"/>
      <c r="U3748" s="325"/>
      <c r="V3748" s="325"/>
    </row>
    <row r="3749" spans="1:22" ht="15" customHeight="1" x14ac:dyDescent="0.25">
      <c r="A3749" s="129" t="s">
        <v>1481</v>
      </c>
      <c r="B3749" s="126" t="s">
        <v>1479</v>
      </c>
      <c r="C3749" s="127" t="s">
        <v>4024</v>
      </c>
      <c r="D3749" s="127" t="s">
        <v>1482</v>
      </c>
      <c r="E3749" s="127"/>
      <c r="F3749" s="128">
        <v>11</v>
      </c>
      <c r="G3749" s="128">
        <v>11.2</v>
      </c>
      <c r="H3749" s="128">
        <v>8.8000000000000007</v>
      </c>
      <c r="I3749" s="311"/>
      <c r="J3749" s="319">
        <f>ROUND(SUMIF(Anlagenbewegungsdaten!B:B,A3749,Anlagenbewegungsdaten!C:C),3)</f>
        <v>0</v>
      </c>
      <c r="K3749" s="320">
        <f>ROUND(SUMIF(Anlagenbewegungsdaten!$B:$B,$A3749,Anlagenbewegungsdaten!$D:$D),2)</f>
        <v>0</v>
      </c>
      <c r="L3749" s="321">
        <f t="shared" si="128"/>
        <v>0</v>
      </c>
      <c r="M3749" s="341" t="s">
        <v>4950</v>
      </c>
      <c r="N3749" s="341" t="s">
        <v>4965</v>
      </c>
      <c r="O3749" s="323">
        <f>ROUND(SUMIF(Anlagenbewegungsdaten_AV!B:B,A3749,Anlagenbewegungsdaten_AV!C:C),3)</f>
        <v>0</v>
      </c>
      <c r="P3749" s="320">
        <f>ROUND(SUMIF(Anlagenbewegungsdaten_AV!$B:$B,$A3749,Anlagenbewegungsdaten_AV!$D:$D),2)</f>
        <v>0</v>
      </c>
      <c r="Q3749" s="321">
        <f t="shared" si="129"/>
        <v>0</v>
      </c>
      <c r="S3749" s="324"/>
      <c r="T3749" s="317"/>
      <c r="U3749" s="325"/>
      <c r="V3749" s="325"/>
    </row>
    <row r="3750" spans="1:22" ht="15" customHeight="1" x14ac:dyDescent="0.25">
      <c r="A3750" s="129" t="s">
        <v>1483</v>
      </c>
      <c r="B3750" s="126" t="s">
        <v>1479</v>
      </c>
      <c r="C3750" s="127" t="s">
        <v>4024</v>
      </c>
      <c r="D3750" s="127" t="s">
        <v>1484</v>
      </c>
      <c r="E3750" s="127"/>
      <c r="F3750" s="128">
        <v>10</v>
      </c>
      <c r="G3750" s="128">
        <v>10.199999999999999</v>
      </c>
      <c r="H3750" s="128">
        <v>8</v>
      </c>
      <c r="I3750" s="311"/>
      <c r="J3750" s="319">
        <f>ROUND(SUMIF(Anlagenbewegungsdaten!B:B,A3750,Anlagenbewegungsdaten!C:C),3)</f>
        <v>0</v>
      </c>
      <c r="K3750" s="320">
        <f>ROUND(SUMIF(Anlagenbewegungsdaten!$B:$B,$A3750,Anlagenbewegungsdaten!$D:$D),2)</f>
        <v>0</v>
      </c>
      <c r="L3750" s="321">
        <f t="shared" si="128"/>
        <v>0</v>
      </c>
      <c r="M3750" s="341" t="s">
        <v>4950</v>
      </c>
      <c r="N3750" s="341" t="s">
        <v>4965</v>
      </c>
      <c r="O3750" s="323">
        <f>ROUND(SUMIF(Anlagenbewegungsdaten_AV!B:B,A3750,Anlagenbewegungsdaten_AV!C:C),3)</f>
        <v>0</v>
      </c>
      <c r="P3750" s="320">
        <f>ROUND(SUMIF(Anlagenbewegungsdaten_AV!$B:$B,$A3750,Anlagenbewegungsdaten_AV!$D:$D),2)</f>
        <v>0</v>
      </c>
      <c r="Q3750" s="321">
        <f t="shared" si="129"/>
        <v>0</v>
      </c>
      <c r="S3750" s="324"/>
      <c r="T3750" s="317"/>
      <c r="U3750" s="325"/>
      <c r="V3750" s="325"/>
    </row>
    <row r="3751" spans="1:22" ht="15" customHeight="1" x14ac:dyDescent="0.25">
      <c r="A3751" s="129" t="s">
        <v>1485</v>
      </c>
      <c r="B3751" s="126" t="s">
        <v>1479</v>
      </c>
      <c r="C3751" s="127" t="s">
        <v>4024</v>
      </c>
      <c r="D3751" s="127" t="s">
        <v>1486</v>
      </c>
      <c r="E3751" s="127"/>
      <c r="F3751" s="128">
        <v>11</v>
      </c>
      <c r="G3751" s="128">
        <v>11.2</v>
      </c>
      <c r="H3751" s="128">
        <v>8.8000000000000007</v>
      </c>
      <c r="I3751" s="311"/>
      <c r="J3751" s="319">
        <f>ROUND(SUMIF(Anlagenbewegungsdaten!B:B,A3751,Anlagenbewegungsdaten!C:C),3)</f>
        <v>0</v>
      </c>
      <c r="K3751" s="320">
        <f>ROUND(SUMIF(Anlagenbewegungsdaten!$B:$B,$A3751,Anlagenbewegungsdaten!$D:$D),2)</f>
        <v>0</v>
      </c>
      <c r="L3751" s="321">
        <f t="shared" si="128"/>
        <v>0</v>
      </c>
      <c r="M3751" s="341" t="s">
        <v>4950</v>
      </c>
      <c r="N3751" s="341" t="s">
        <v>4965</v>
      </c>
      <c r="O3751" s="323">
        <f>ROUND(SUMIF(Anlagenbewegungsdaten_AV!B:B,A3751,Anlagenbewegungsdaten_AV!C:C),3)</f>
        <v>0</v>
      </c>
      <c r="P3751" s="320">
        <f>ROUND(SUMIF(Anlagenbewegungsdaten_AV!$B:$B,$A3751,Anlagenbewegungsdaten_AV!$D:$D),2)</f>
        <v>0</v>
      </c>
      <c r="Q3751" s="321">
        <f t="shared" si="129"/>
        <v>0</v>
      </c>
      <c r="S3751" s="324"/>
      <c r="T3751" s="317"/>
      <c r="U3751" s="325"/>
      <c r="V3751" s="325"/>
    </row>
    <row r="3752" spans="1:22" ht="15" customHeight="1" x14ac:dyDescent="0.25">
      <c r="A3752" s="129" t="s">
        <v>1487</v>
      </c>
      <c r="B3752" s="126" t="s">
        <v>1479</v>
      </c>
      <c r="C3752" s="127" t="s">
        <v>4024</v>
      </c>
      <c r="D3752" s="127" t="s">
        <v>1429</v>
      </c>
      <c r="E3752" s="127"/>
      <c r="F3752" s="128">
        <v>6.16</v>
      </c>
      <c r="G3752" s="128">
        <v>6.36</v>
      </c>
      <c r="H3752" s="128">
        <v>4.93</v>
      </c>
      <c r="I3752" s="311"/>
      <c r="J3752" s="319">
        <f>ROUND(SUMIF(Anlagenbewegungsdaten!B:B,A3752,Anlagenbewegungsdaten!C:C),3)</f>
        <v>0</v>
      </c>
      <c r="K3752" s="320">
        <f>ROUND(SUMIF(Anlagenbewegungsdaten!$B:$B,$A3752,Anlagenbewegungsdaten!$D:$D),2)</f>
        <v>0</v>
      </c>
      <c r="L3752" s="321">
        <f t="shared" si="128"/>
        <v>0</v>
      </c>
      <c r="M3752" s="341" t="s">
        <v>4950</v>
      </c>
      <c r="N3752" s="341" t="s">
        <v>4965</v>
      </c>
      <c r="O3752" s="323">
        <f>ROUND(SUMIF(Anlagenbewegungsdaten_AV!B:B,A3752,Anlagenbewegungsdaten_AV!C:C),3)</f>
        <v>0</v>
      </c>
      <c r="P3752" s="320">
        <f>ROUND(SUMIF(Anlagenbewegungsdaten_AV!$B:$B,$A3752,Anlagenbewegungsdaten_AV!$D:$D),2)</f>
        <v>0</v>
      </c>
      <c r="Q3752" s="321">
        <f t="shared" si="129"/>
        <v>0</v>
      </c>
      <c r="S3752" s="324"/>
      <c r="T3752" s="317"/>
      <c r="U3752" s="325"/>
      <c r="V3752" s="325"/>
    </row>
    <row r="3753" spans="1:22" ht="15" customHeight="1" x14ac:dyDescent="0.25">
      <c r="A3753" s="129" t="s">
        <v>1488</v>
      </c>
      <c r="B3753" s="126" t="s">
        <v>1479</v>
      </c>
      <c r="C3753" s="127" t="s">
        <v>4024</v>
      </c>
      <c r="D3753" s="127" t="s">
        <v>1441</v>
      </c>
      <c r="E3753" s="127"/>
      <c r="F3753" s="128">
        <v>8.16</v>
      </c>
      <c r="G3753" s="128">
        <v>8.36</v>
      </c>
      <c r="H3753" s="128">
        <v>6.53</v>
      </c>
      <c r="I3753" s="311"/>
      <c r="J3753" s="319">
        <f>ROUND(SUMIF(Anlagenbewegungsdaten!B:B,A3753,Anlagenbewegungsdaten!C:C),3)</f>
        <v>0</v>
      </c>
      <c r="K3753" s="320">
        <f>ROUND(SUMIF(Anlagenbewegungsdaten!$B:$B,$A3753,Anlagenbewegungsdaten!$D:$D),2)</f>
        <v>0</v>
      </c>
      <c r="L3753" s="321">
        <f t="shared" si="128"/>
        <v>0</v>
      </c>
      <c r="M3753" s="341" t="s">
        <v>4950</v>
      </c>
      <c r="N3753" s="341" t="s">
        <v>4965</v>
      </c>
      <c r="O3753" s="323">
        <f>ROUND(SUMIF(Anlagenbewegungsdaten_AV!B:B,A3753,Anlagenbewegungsdaten_AV!C:C),3)</f>
        <v>0</v>
      </c>
      <c r="P3753" s="320">
        <f>ROUND(SUMIF(Anlagenbewegungsdaten_AV!$B:$B,$A3753,Anlagenbewegungsdaten_AV!$D:$D),2)</f>
        <v>0</v>
      </c>
      <c r="Q3753" s="321">
        <f t="shared" si="129"/>
        <v>0</v>
      </c>
      <c r="S3753" s="324"/>
      <c r="T3753" s="317"/>
      <c r="U3753" s="325"/>
      <c r="V3753" s="325"/>
    </row>
    <row r="3754" spans="1:22" ht="15" customHeight="1" x14ac:dyDescent="0.25">
      <c r="A3754" s="129" t="s">
        <v>1489</v>
      </c>
      <c r="B3754" s="126" t="s">
        <v>1479</v>
      </c>
      <c r="C3754" s="127" t="s">
        <v>4024</v>
      </c>
      <c r="D3754" s="127" t="s">
        <v>1453</v>
      </c>
      <c r="E3754" s="127"/>
      <c r="F3754" s="128">
        <v>7.16</v>
      </c>
      <c r="G3754" s="128">
        <v>7.36</v>
      </c>
      <c r="H3754" s="128">
        <v>5.73</v>
      </c>
      <c r="I3754" s="311"/>
      <c r="J3754" s="319">
        <f>ROUND(SUMIF(Anlagenbewegungsdaten!B:B,A3754,Anlagenbewegungsdaten!C:C),3)</f>
        <v>0</v>
      </c>
      <c r="K3754" s="320">
        <f>ROUND(SUMIF(Anlagenbewegungsdaten!$B:$B,$A3754,Anlagenbewegungsdaten!$D:$D),2)</f>
        <v>0</v>
      </c>
      <c r="L3754" s="321">
        <f t="shared" si="128"/>
        <v>0</v>
      </c>
      <c r="M3754" s="341" t="s">
        <v>4950</v>
      </c>
      <c r="N3754" s="341" t="s">
        <v>4965</v>
      </c>
      <c r="O3754" s="323">
        <f>ROUND(SUMIF(Anlagenbewegungsdaten_AV!B:B,A3754,Anlagenbewegungsdaten_AV!C:C),3)</f>
        <v>0</v>
      </c>
      <c r="P3754" s="320">
        <f>ROUND(SUMIF(Anlagenbewegungsdaten_AV!$B:$B,$A3754,Anlagenbewegungsdaten_AV!$D:$D),2)</f>
        <v>0</v>
      </c>
      <c r="Q3754" s="321">
        <f t="shared" si="129"/>
        <v>0</v>
      </c>
      <c r="S3754" s="324"/>
      <c r="T3754" s="317"/>
      <c r="U3754" s="325"/>
      <c r="V3754" s="325"/>
    </row>
    <row r="3755" spans="1:22" ht="15" customHeight="1" x14ac:dyDescent="0.25">
      <c r="A3755" s="129" t="s">
        <v>1490</v>
      </c>
      <c r="B3755" s="126" t="s">
        <v>1479</v>
      </c>
      <c r="C3755" s="127" t="s">
        <v>4024</v>
      </c>
      <c r="D3755" s="127" t="s">
        <v>1465</v>
      </c>
      <c r="E3755" s="127"/>
      <c r="F3755" s="128">
        <v>8.16</v>
      </c>
      <c r="G3755" s="128">
        <v>8.36</v>
      </c>
      <c r="H3755" s="128">
        <v>6.53</v>
      </c>
      <c r="I3755" s="311"/>
      <c r="J3755" s="319">
        <f>ROUND(SUMIF(Anlagenbewegungsdaten!B:B,A3755,Anlagenbewegungsdaten!C:C),3)</f>
        <v>0</v>
      </c>
      <c r="K3755" s="320">
        <f>ROUND(SUMIF(Anlagenbewegungsdaten!$B:$B,$A3755,Anlagenbewegungsdaten!$D:$D),2)</f>
        <v>0</v>
      </c>
      <c r="L3755" s="321">
        <f t="shared" si="128"/>
        <v>0</v>
      </c>
      <c r="M3755" s="341" t="s">
        <v>4950</v>
      </c>
      <c r="N3755" s="341" t="s">
        <v>4965</v>
      </c>
      <c r="O3755" s="323">
        <f>ROUND(SUMIF(Anlagenbewegungsdaten_AV!B:B,A3755,Anlagenbewegungsdaten_AV!C:C),3)</f>
        <v>0</v>
      </c>
      <c r="P3755" s="320">
        <f>ROUND(SUMIF(Anlagenbewegungsdaten_AV!$B:$B,$A3755,Anlagenbewegungsdaten_AV!$D:$D),2)</f>
        <v>0</v>
      </c>
      <c r="Q3755" s="321">
        <f t="shared" si="129"/>
        <v>0</v>
      </c>
      <c r="S3755" s="324"/>
      <c r="T3755" s="317"/>
      <c r="U3755" s="325"/>
      <c r="V3755" s="325"/>
    </row>
    <row r="3756" spans="1:22" ht="15" customHeight="1" x14ac:dyDescent="0.25">
      <c r="A3756" s="129" t="s">
        <v>3208</v>
      </c>
      <c r="B3756" s="126" t="s">
        <v>1479</v>
      </c>
      <c r="C3756" s="127" t="s">
        <v>4025</v>
      </c>
      <c r="D3756" s="127" t="s">
        <v>1480</v>
      </c>
      <c r="E3756" s="127"/>
      <c r="F3756" s="128">
        <v>8.8699999999999992</v>
      </c>
      <c r="G3756" s="128">
        <v>9.0699999999999985</v>
      </c>
      <c r="H3756" s="128">
        <v>7.1</v>
      </c>
      <c r="I3756" s="311"/>
      <c r="J3756" s="319">
        <f>ROUND(SUMIF(Anlagenbewegungsdaten!B:B,A3756,Anlagenbewegungsdaten!C:C),3)</f>
        <v>0</v>
      </c>
      <c r="K3756" s="320">
        <f>ROUND(SUMIF(Anlagenbewegungsdaten!$B:$B,$A3756,Anlagenbewegungsdaten!$D:$D),2)</f>
        <v>0</v>
      </c>
      <c r="L3756" s="321">
        <f t="shared" si="128"/>
        <v>0</v>
      </c>
      <c r="M3756" s="341" t="s">
        <v>4950</v>
      </c>
      <c r="N3756" s="341" t="s">
        <v>4965</v>
      </c>
      <c r="O3756" s="323">
        <f>ROUND(SUMIF(Anlagenbewegungsdaten_AV!B:B,A3756,Anlagenbewegungsdaten_AV!C:C),3)</f>
        <v>0</v>
      </c>
      <c r="P3756" s="320">
        <f>ROUND(SUMIF(Anlagenbewegungsdaten_AV!$B:$B,$A3756,Anlagenbewegungsdaten_AV!$D:$D),2)</f>
        <v>0</v>
      </c>
      <c r="Q3756" s="321">
        <f t="shared" si="129"/>
        <v>0</v>
      </c>
      <c r="S3756" s="324"/>
      <c r="T3756" s="317"/>
      <c r="U3756" s="325"/>
      <c r="V3756" s="325"/>
    </row>
    <row r="3757" spans="1:22" ht="15" customHeight="1" x14ac:dyDescent="0.25">
      <c r="A3757" s="129" t="s">
        <v>3209</v>
      </c>
      <c r="B3757" s="126" t="s">
        <v>1479</v>
      </c>
      <c r="C3757" s="127" t="s">
        <v>4025</v>
      </c>
      <c r="D3757" s="127" t="s">
        <v>1482</v>
      </c>
      <c r="E3757" s="127"/>
      <c r="F3757" s="128">
        <v>10.84</v>
      </c>
      <c r="G3757" s="128">
        <v>11.04</v>
      </c>
      <c r="H3757" s="128">
        <v>8.67</v>
      </c>
      <c r="I3757" s="311"/>
      <c r="J3757" s="319">
        <f>ROUND(SUMIF(Anlagenbewegungsdaten!B:B,A3757,Anlagenbewegungsdaten!C:C),3)</f>
        <v>0</v>
      </c>
      <c r="K3757" s="320">
        <f>ROUND(SUMIF(Anlagenbewegungsdaten!$B:$B,$A3757,Anlagenbewegungsdaten!$D:$D),2)</f>
        <v>0</v>
      </c>
      <c r="L3757" s="321">
        <f t="shared" si="128"/>
        <v>0</v>
      </c>
      <c r="M3757" s="341" t="s">
        <v>4950</v>
      </c>
      <c r="N3757" s="341" t="s">
        <v>4965</v>
      </c>
      <c r="O3757" s="323">
        <f>ROUND(SUMIF(Anlagenbewegungsdaten_AV!B:B,A3757,Anlagenbewegungsdaten_AV!C:C),3)</f>
        <v>0</v>
      </c>
      <c r="P3757" s="320">
        <f>ROUND(SUMIF(Anlagenbewegungsdaten_AV!$B:$B,$A3757,Anlagenbewegungsdaten_AV!$D:$D),2)</f>
        <v>0</v>
      </c>
      <c r="Q3757" s="321">
        <f t="shared" si="129"/>
        <v>0</v>
      </c>
      <c r="S3757" s="324"/>
      <c r="T3757" s="317"/>
      <c r="U3757" s="325"/>
      <c r="V3757" s="325"/>
    </row>
    <row r="3758" spans="1:22" ht="15" customHeight="1" x14ac:dyDescent="0.25">
      <c r="A3758" s="129" t="s">
        <v>3210</v>
      </c>
      <c r="B3758" s="126" t="s">
        <v>1479</v>
      </c>
      <c r="C3758" s="127" t="s">
        <v>4025</v>
      </c>
      <c r="D3758" s="127" t="s">
        <v>1484</v>
      </c>
      <c r="E3758" s="127"/>
      <c r="F3758" s="128">
        <v>9.86</v>
      </c>
      <c r="G3758" s="128">
        <v>10.059999999999999</v>
      </c>
      <c r="H3758" s="128">
        <v>7.89</v>
      </c>
      <c r="I3758" s="311"/>
      <c r="J3758" s="319">
        <f>ROUND(SUMIF(Anlagenbewegungsdaten!B:B,A3758,Anlagenbewegungsdaten!C:C),3)</f>
        <v>0</v>
      </c>
      <c r="K3758" s="320">
        <f>ROUND(SUMIF(Anlagenbewegungsdaten!$B:$B,$A3758,Anlagenbewegungsdaten!$D:$D),2)</f>
        <v>0</v>
      </c>
      <c r="L3758" s="321">
        <f t="shared" si="128"/>
        <v>0</v>
      </c>
      <c r="M3758" s="341" t="s">
        <v>4950</v>
      </c>
      <c r="N3758" s="341" t="s">
        <v>4965</v>
      </c>
      <c r="O3758" s="323">
        <f>ROUND(SUMIF(Anlagenbewegungsdaten_AV!B:B,A3758,Anlagenbewegungsdaten_AV!C:C),3)</f>
        <v>0</v>
      </c>
      <c r="P3758" s="320">
        <f>ROUND(SUMIF(Anlagenbewegungsdaten_AV!$B:$B,$A3758,Anlagenbewegungsdaten_AV!$D:$D),2)</f>
        <v>0</v>
      </c>
      <c r="Q3758" s="321">
        <f t="shared" si="129"/>
        <v>0</v>
      </c>
      <c r="S3758" s="324"/>
      <c r="T3758" s="317"/>
      <c r="U3758" s="325"/>
      <c r="V3758" s="325"/>
    </row>
    <row r="3759" spans="1:22" ht="15" customHeight="1" x14ac:dyDescent="0.25">
      <c r="A3759" s="129" t="s">
        <v>3211</v>
      </c>
      <c r="B3759" s="126" t="s">
        <v>1479</v>
      </c>
      <c r="C3759" s="127" t="s">
        <v>4025</v>
      </c>
      <c r="D3759" s="127" t="s">
        <v>1486</v>
      </c>
      <c r="E3759" s="127"/>
      <c r="F3759" s="128">
        <v>10.84</v>
      </c>
      <c r="G3759" s="128">
        <v>11.04</v>
      </c>
      <c r="H3759" s="128">
        <v>8.67</v>
      </c>
      <c r="I3759" s="311"/>
      <c r="J3759" s="319">
        <f>ROUND(SUMIF(Anlagenbewegungsdaten!B:B,A3759,Anlagenbewegungsdaten!C:C),3)</f>
        <v>0</v>
      </c>
      <c r="K3759" s="320">
        <f>ROUND(SUMIF(Anlagenbewegungsdaten!$B:$B,$A3759,Anlagenbewegungsdaten!$D:$D),2)</f>
        <v>0</v>
      </c>
      <c r="L3759" s="321">
        <f t="shared" si="128"/>
        <v>0</v>
      </c>
      <c r="M3759" s="341" t="s">
        <v>4950</v>
      </c>
      <c r="N3759" s="341" t="s">
        <v>4965</v>
      </c>
      <c r="O3759" s="323">
        <f>ROUND(SUMIF(Anlagenbewegungsdaten_AV!B:B,A3759,Anlagenbewegungsdaten_AV!C:C),3)</f>
        <v>0</v>
      </c>
      <c r="P3759" s="320">
        <f>ROUND(SUMIF(Anlagenbewegungsdaten_AV!$B:$B,$A3759,Anlagenbewegungsdaten_AV!$D:$D),2)</f>
        <v>0</v>
      </c>
      <c r="Q3759" s="321">
        <f t="shared" si="129"/>
        <v>0</v>
      </c>
      <c r="S3759" s="324"/>
      <c r="T3759" s="317"/>
      <c r="U3759" s="325"/>
      <c r="V3759" s="325"/>
    </row>
    <row r="3760" spans="1:22" ht="15" customHeight="1" x14ac:dyDescent="0.25">
      <c r="A3760" s="129" t="s">
        <v>3212</v>
      </c>
      <c r="B3760" s="126" t="s">
        <v>1479</v>
      </c>
      <c r="C3760" s="127" t="s">
        <v>4025</v>
      </c>
      <c r="D3760" s="127" t="s">
        <v>1429</v>
      </c>
      <c r="E3760" s="127"/>
      <c r="F3760" s="128">
        <v>6.07</v>
      </c>
      <c r="G3760" s="128">
        <v>6.2700000000000005</v>
      </c>
      <c r="H3760" s="128">
        <v>4.8600000000000003</v>
      </c>
      <c r="I3760" s="311"/>
      <c r="J3760" s="319">
        <f>ROUND(SUMIF(Anlagenbewegungsdaten!B:B,A3760,Anlagenbewegungsdaten!C:C),3)</f>
        <v>0</v>
      </c>
      <c r="K3760" s="320">
        <f>ROUND(SUMIF(Anlagenbewegungsdaten!$B:$B,$A3760,Anlagenbewegungsdaten!$D:$D),2)</f>
        <v>0</v>
      </c>
      <c r="L3760" s="321">
        <f t="shared" si="128"/>
        <v>0</v>
      </c>
      <c r="M3760" s="341" t="s">
        <v>4950</v>
      </c>
      <c r="N3760" s="341" t="s">
        <v>4965</v>
      </c>
      <c r="O3760" s="323">
        <f>ROUND(SUMIF(Anlagenbewegungsdaten_AV!B:B,A3760,Anlagenbewegungsdaten_AV!C:C),3)</f>
        <v>0</v>
      </c>
      <c r="P3760" s="320">
        <f>ROUND(SUMIF(Anlagenbewegungsdaten_AV!$B:$B,$A3760,Anlagenbewegungsdaten_AV!$D:$D),2)</f>
        <v>0</v>
      </c>
      <c r="Q3760" s="321">
        <f t="shared" si="129"/>
        <v>0</v>
      </c>
      <c r="S3760" s="324"/>
      <c r="T3760" s="317"/>
      <c r="U3760" s="325"/>
      <c r="V3760" s="325"/>
    </row>
    <row r="3761" spans="1:22" ht="15" customHeight="1" x14ac:dyDescent="0.25">
      <c r="A3761" s="129" t="s">
        <v>3213</v>
      </c>
      <c r="B3761" s="126" t="s">
        <v>1479</v>
      </c>
      <c r="C3761" s="127" t="s">
        <v>4025</v>
      </c>
      <c r="D3761" s="127" t="s">
        <v>1441</v>
      </c>
      <c r="E3761" s="127"/>
      <c r="F3761" s="128">
        <v>8.0399999999999991</v>
      </c>
      <c r="G3761" s="128">
        <v>8.2399999999999984</v>
      </c>
      <c r="H3761" s="128">
        <v>6.43</v>
      </c>
      <c r="I3761" s="311"/>
      <c r="J3761" s="319">
        <f>ROUND(SUMIF(Anlagenbewegungsdaten!B:B,A3761,Anlagenbewegungsdaten!C:C),3)</f>
        <v>0</v>
      </c>
      <c r="K3761" s="320">
        <f>ROUND(SUMIF(Anlagenbewegungsdaten!$B:$B,$A3761,Anlagenbewegungsdaten!$D:$D),2)</f>
        <v>0</v>
      </c>
      <c r="L3761" s="321">
        <f t="shared" si="128"/>
        <v>0</v>
      </c>
      <c r="M3761" s="341" t="s">
        <v>4950</v>
      </c>
      <c r="N3761" s="341" t="s">
        <v>4965</v>
      </c>
      <c r="O3761" s="323">
        <f>ROUND(SUMIF(Anlagenbewegungsdaten_AV!B:B,A3761,Anlagenbewegungsdaten_AV!C:C),3)</f>
        <v>0</v>
      </c>
      <c r="P3761" s="320">
        <f>ROUND(SUMIF(Anlagenbewegungsdaten_AV!$B:$B,$A3761,Anlagenbewegungsdaten_AV!$D:$D),2)</f>
        <v>0</v>
      </c>
      <c r="Q3761" s="321">
        <f t="shared" si="129"/>
        <v>0</v>
      </c>
      <c r="S3761" s="324"/>
      <c r="T3761" s="317"/>
      <c r="U3761" s="325"/>
      <c r="V3761" s="325"/>
    </row>
    <row r="3762" spans="1:22" ht="15" customHeight="1" x14ac:dyDescent="0.25">
      <c r="A3762" s="129" t="s">
        <v>3214</v>
      </c>
      <c r="B3762" s="126" t="s">
        <v>1479</v>
      </c>
      <c r="C3762" s="127" t="s">
        <v>4025</v>
      </c>
      <c r="D3762" s="127" t="s">
        <v>1453</v>
      </c>
      <c r="E3762" s="127"/>
      <c r="F3762" s="128">
        <v>7.06</v>
      </c>
      <c r="G3762" s="128">
        <v>7.26</v>
      </c>
      <c r="H3762" s="128">
        <v>5.65</v>
      </c>
      <c r="I3762" s="311"/>
      <c r="J3762" s="319">
        <f>ROUND(SUMIF(Anlagenbewegungsdaten!B:B,A3762,Anlagenbewegungsdaten!C:C),3)</f>
        <v>0</v>
      </c>
      <c r="K3762" s="320">
        <f>ROUND(SUMIF(Anlagenbewegungsdaten!$B:$B,$A3762,Anlagenbewegungsdaten!$D:$D),2)</f>
        <v>0</v>
      </c>
      <c r="L3762" s="321">
        <f t="shared" si="128"/>
        <v>0</v>
      </c>
      <c r="M3762" s="341" t="s">
        <v>4950</v>
      </c>
      <c r="N3762" s="341" t="s">
        <v>4965</v>
      </c>
      <c r="O3762" s="323">
        <f>ROUND(SUMIF(Anlagenbewegungsdaten_AV!B:B,A3762,Anlagenbewegungsdaten_AV!C:C),3)</f>
        <v>0</v>
      </c>
      <c r="P3762" s="320">
        <f>ROUND(SUMIF(Anlagenbewegungsdaten_AV!$B:$B,$A3762,Anlagenbewegungsdaten_AV!$D:$D),2)</f>
        <v>0</v>
      </c>
      <c r="Q3762" s="321">
        <f t="shared" si="129"/>
        <v>0</v>
      </c>
      <c r="S3762" s="324"/>
      <c r="T3762" s="317"/>
      <c r="U3762" s="325"/>
      <c r="V3762" s="325"/>
    </row>
    <row r="3763" spans="1:22" ht="15" customHeight="1" x14ac:dyDescent="0.25">
      <c r="A3763" s="129" t="s">
        <v>3215</v>
      </c>
      <c r="B3763" s="126" t="s">
        <v>1479</v>
      </c>
      <c r="C3763" s="127" t="s">
        <v>4025</v>
      </c>
      <c r="D3763" s="127" t="s">
        <v>1465</v>
      </c>
      <c r="E3763" s="127"/>
      <c r="F3763" s="128">
        <v>8.0399999999999991</v>
      </c>
      <c r="G3763" s="128">
        <v>8.2399999999999984</v>
      </c>
      <c r="H3763" s="128">
        <v>6.43</v>
      </c>
      <c r="I3763" s="311"/>
      <c r="J3763" s="319">
        <f>ROUND(SUMIF(Anlagenbewegungsdaten!B:B,A3763,Anlagenbewegungsdaten!C:C),3)</f>
        <v>0</v>
      </c>
      <c r="K3763" s="320">
        <f>ROUND(SUMIF(Anlagenbewegungsdaten!$B:$B,$A3763,Anlagenbewegungsdaten!$D:$D),2)</f>
        <v>0</v>
      </c>
      <c r="L3763" s="321">
        <f t="shared" si="128"/>
        <v>0</v>
      </c>
      <c r="M3763" s="341" t="s">
        <v>4950</v>
      </c>
      <c r="N3763" s="341" t="s">
        <v>4965</v>
      </c>
      <c r="O3763" s="323">
        <f>ROUND(SUMIF(Anlagenbewegungsdaten_AV!B:B,A3763,Anlagenbewegungsdaten_AV!C:C),3)</f>
        <v>0</v>
      </c>
      <c r="P3763" s="320">
        <f>ROUND(SUMIF(Anlagenbewegungsdaten_AV!$B:$B,$A3763,Anlagenbewegungsdaten_AV!$D:$D),2)</f>
        <v>0</v>
      </c>
      <c r="Q3763" s="321">
        <f t="shared" si="129"/>
        <v>0</v>
      </c>
      <c r="S3763" s="324"/>
      <c r="T3763" s="317"/>
      <c r="U3763" s="325"/>
      <c r="V3763" s="325"/>
    </row>
    <row r="3764" spans="1:22" ht="15" customHeight="1" x14ac:dyDescent="0.25">
      <c r="A3764" s="129" t="s">
        <v>3952</v>
      </c>
      <c r="B3764" s="126" t="s">
        <v>1479</v>
      </c>
      <c r="C3764" s="127" t="s">
        <v>4026</v>
      </c>
      <c r="D3764" s="127" t="s">
        <v>1480</v>
      </c>
      <c r="E3764" s="127"/>
      <c r="F3764" s="128">
        <v>8.73</v>
      </c>
      <c r="G3764" s="128">
        <v>8.93</v>
      </c>
      <c r="H3764" s="128">
        <v>6.98</v>
      </c>
      <c r="I3764" s="311"/>
      <c r="J3764" s="319">
        <f>ROUND(SUMIF(Anlagenbewegungsdaten!B:B,A3764,Anlagenbewegungsdaten!C:C),3)</f>
        <v>0</v>
      </c>
      <c r="K3764" s="320">
        <f>ROUND(SUMIF(Anlagenbewegungsdaten!$B:$B,$A3764,Anlagenbewegungsdaten!$D:$D),2)</f>
        <v>0</v>
      </c>
      <c r="L3764" s="321">
        <f t="shared" si="128"/>
        <v>0</v>
      </c>
      <c r="M3764" s="341" t="s">
        <v>4950</v>
      </c>
      <c r="N3764" s="341" t="s">
        <v>4965</v>
      </c>
      <c r="O3764" s="323">
        <f>ROUND(SUMIF(Anlagenbewegungsdaten_AV!B:B,A3764,Anlagenbewegungsdaten_AV!C:C),3)</f>
        <v>0</v>
      </c>
      <c r="P3764" s="320">
        <f>ROUND(SUMIF(Anlagenbewegungsdaten_AV!$B:$B,$A3764,Anlagenbewegungsdaten_AV!$D:$D),2)</f>
        <v>0</v>
      </c>
      <c r="Q3764" s="321">
        <f t="shared" si="129"/>
        <v>0</v>
      </c>
      <c r="S3764" s="324"/>
      <c r="T3764" s="317"/>
      <c r="U3764" s="325"/>
      <c r="V3764" s="325"/>
    </row>
    <row r="3765" spans="1:22" ht="15" customHeight="1" x14ac:dyDescent="0.25">
      <c r="A3765" s="129" t="s">
        <v>3953</v>
      </c>
      <c r="B3765" s="126" t="s">
        <v>1479</v>
      </c>
      <c r="C3765" s="127" t="s">
        <v>4026</v>
      </c>
      <c r="D3765" s="127" t="s">
        <v>1482</v>
      </c>
      <c r="E3765" s="127"/>
      <c r="F3765" s="128">
        <v>10.67</v>
      </c>
      <c r="G3765" s="128">
        <v>10.87</v>
      </c>
      <c r="H3765" s="128">
        <v>8.5399999999999991</v>
      </c>
      <c r="I3765" s="311"/>
      <c r="J3765" s="319">
        <f>ROUND(SUMIF(Anlagenbewegungsdaten!B:B,A3765,Anlagenbewegungsdaten!C:C),3)</f>
        <v>0</v>
      </c>
      <c r="K3765" s="320">
        <f>ROUND(SUMIF(Anlagenbewegungsdaten!$B:$B,$A3765,Anlagenbewegungsdaten!$D:$D),2)</f>
        <v>0</v>
      </c>
      <c r="L3765" s="321">
        <f t="shared" si="128"/>
        <v>0</v>
      </c>
      <c r="M3765" s="341" t="s">
        <v>4950</v>
      </c>
      <c r="N3765" s="341" t="s">
        <v>4965</v>
      </c>
      <c r="O3765" s="323">
        <f>ROUND(SUMIF(Anlagenbewegungsdaten_AV!B:B,A3765,Anlagenbewegungsdaten_AV!C:C),3)</f>
        <v>0</v>
      </c>
      <c r="P3765" s="320">
        <f>ROUND(SUMIF(Anlagenbewegungsdaten_AV!$B:$B,$A3765,Anlagenbewegungsdaten_AV!$D:$D),2)</f>
        <v>0</v>
      </c>
      <c r="Q3765" s="321">
        <f t="shared" si="129"/>
        <v>0</v>
      </c>
      <c r="S3765" s="324"/>
      <c r="T3765" s="317"/>
      <c r="U3765" s="325"/>
      <c r="V3765" s="325"/>
    </row>
    <row r="3766" spans="1:22" ht="15" customHeight="1" x14ac:dyDescent="0.25">
      <c r="A3766" s="129" t="s">
        <v>3954</v>
      </c>
      <c r="B3766" s="126" t="s">
        <v>1479</v>
      </c>
      <c r="C3766" s="127" t="s">
        <v>4026</v>
      </c>
      <c r="D3766" s="127" t="s">
        <v>1484</v>
      </c>
      <c r="E3766" s="127"/>
      <c r="F3766" s="128">
        <v>9.7000000000000011</v>
      </c>
      <c r="G3766" s="128">
        <v>9.9</v>
      </c>
      <c r="H3766" s="128">
        <v>7.76</v>
      </c>
      <c r="I3766" s="311"/>
      <c r="J3766" s="319">
        <f>ROUND(SUMIF(Anlagenbewegungsdaten!B:B,A3766,Anlagenbewegungsdaten!C:C),3)</f>
        <v>0</v>
      </c>
      <c r="K3766" s="320">
        <f>ROUND(SUMIF(Anlagenbewegungsdaten!$B:$B,$A3766,Anlagenbewegungsdaten!$D:$D),2)</f>
        <v>0</v>
      </c>
      <c r="L3766" s="321">
        <f t="shared" si="128"/>
        <v>0</v>
      </c>
      <c r="M3766" s="341" t="s">
        <v>4950</v>
      </c>
      <c r="N3766" s="341" t="s">
        <v>4965</v>
      </c>
      <c r="O3766" s="323">
        <f>ROUND(SUMIF(Anlagenbewegungsdaten_AV!B:B,A3766,Anlagenbewegungsdaten_AV!C:C),3)</f>
        <v>0</v>
      </c>
      <c r="P3766" s="320">
        <f>ROUND(SUMIF(Anlagenbewegungsdaten_AV!$B:$B,$A3766,Anlagenbewegungsdaten_AV!$D:$D),2)</f>
        <v>0</v>
      </c>
      <c r="Q3766" s="321">
        <f t="shared" si="129"/>
        <v>0</v>
      </c>
      <c r="S3766" s="324"/>
      <c r="T3766" s="317"/>
      <c r="U3766" s="325"/>
      <c r="V3766" s="325"/>
    </row>
    <row r="3767" spans="1:22" ht="15" customHeight="1" x14ac:dyDescent="0.25">
      <c r="A3767" s="129" t="s">
        <v>3955</v>
      </c>
      <c r="B3767" s="126" t="s">
        <v>1479</v>
      </c>
      <c r="C3767" s="127" t="s">
        <v>4026</v>
      </c>
      <c r="D3767" s="127" t="s">
        <v>1486</v>
      </c>
      <c r="E3767" s="127"/>
      <c r="F3767" s="128">
        <v>10.67</v>
      </c>
      <c r="G3767" s="128">
        <v>10.87</v>
      </c>
      <c r="H3767" s="128">
        <v>8.5399999999999991</v>
      </c>
      <c r="I3767" s="311"/>
      <c r="J3767" s="319">
        <f>ROUND(SUMIF(Anlagenbewegungsdaten!B:B,A3767,Anlagenbewegungsdaten!C:C),3)</f>
        <v>0</v>
      </c>
      <c r="K3767" s="320">
        <f>ROUND(SUMIF(Anlagenbewegungsdaten!$B:$B,$A3767,Anlagenbewegungsdaten!$D:$D),2)</f>
        <v>0</v>
      </c>
      <c r="L3767" s="321">
        <f t="shared" si="128"/>
        <v>0</v>
      </c>
      <c r="M3767" s="341" t="s">
        <v>4950</v>
      </c>
      <c r="N3767" s="341" t="s">
        <v>4965</v>
      </c>
      <c r="O3767" s="323">
        <f>ROUND(SUMIF(Anlagenbewegungsdaten_AV!B:B,A3767,Anlagenbewegungsdaten_AV!C:C),3)</f>
        <v>0</v>
      </c>
      <c r="P3767" s="320">
        <f>ROUND(SUMIF(Anlagenbewegungsdaten_AV!$B:$B,$A3767,Anlagenbewegungsdaten_AV!$D:$D),2)</f>
        <v>0</v>
      </c>
      <c r="Q3767" s="321">
        <f t="shared" si="129"/>
        <v>0</v>
      </c>
      <c r="S3767" s="324"/>
      <c r="T3767" s="317"/>
      <c r="U3767" s="325"/>
      <c r="V3767" s="325"/>
    </row>
    <row r="3768" spans="1:22" ht="15" customHeight="1" x14ac:dyDescent="0.25">
      <c r="A3768" s="129" t="s">
        <v>3956</v>
      </c>
      <c r="B3768" s="126" t="s">
        <v>1479</v>
      </c>
      <c r="C3768" s="127" t="s">
        <v>4026</v>
      </c>
      <c r="D3768" s="127" t="s">
        <v>1429</v>
      </c>
      <c r="E3768" s="127"/>
      <c r="F3768" s="128">
        <v>5.98</v>
      </c>
      <c r="G3768" s="128">
        <v>6.1800000000000006</v>
      </c>
      <c r="H3768" s="128">
        <v>4.78</v>
      </c>
      <c r="I3768" s="311"/>
      <c r="J3768" s="319">
        <f>ROUND(SUMIF(Anlagenbewegungsdaten!B:B,A3768,Anlagenbewegungsdaten!C:C),3)</f>
        <v>0</v>
      </c>
      <c r="K3768" s="320">
        <f>ROUND(SUMIF(Anlagenbewegungsdaten!$B:$B,$A3768,Anlagenbewegungsdaten!$D:$D),2)</f>
        <v>0</v>
      </c>
      <c r="L3768" s="321">
        <f t="shared" si="128"/>
        <v>0</v>
      </c>
      <c r="M3768" s="341" t="s">
        <v>4950</v>
      </c>
      <c r="N3768" s="341" t="s">
        <v>4965</v>
      </c>
      <c r="O3768" s="323">
        <f>ROUND(SUMIF(Anlagenbewegungsdaten_AV!B:B,A3768,Anlagenbewegungsdaten_AV!C:C),3)</f>
        <v>0</v>
      </c>
      <c r="P3768" s="320">
        <f>ROUND(SUMIF(Anlagenbewegungsdaten_AV!$B:$B,$A3768,Anlagenbewegungsdaten_AV!$D:$D),2)</f>
        <v>0</v>
      </c>
      <c r="Q3768" s="321">
        <f t="shared" si="129"/>
        <v>0</v>
      </c>
      <c r="S3768" s="324"/>
      <c r="T3768" s="317"/>
      <c r="U3768" s="325"/>
      <c r="V3768" s="325"/>
    </row>
    <row r="3769" spans="1:22" ht="15" customHeight="1" x14ac:dyDescent="0.25">
      <c r="A3769" s="129" t="s">
        <v>3957</v>
      </c>
      <c r="B3769" s="126" t="s">
        <v>1479</v>
      </c>
      <c r="C3769" s="127" t="s">
        <v>4026</v>
      </c>
      <c r="D3769" s="127" t="s">
        <v>1441</v>
      </c>
      <c r="E3769" s="127"/>
      <c r="F3769" s="128">
        <v>7.92</v>
      </c>
      <c r="G3769" s="128">
        <v>8.1199999999999992</v>
      </c>
      <c r="H3769" s="128">
        <v>6.34</v>
      </c>
      <c r="I3769" s="311"/>
      <c r="J3769" s="319">
        <f>ROUND(SUMIF(Anlagenbewegungsdaten!B:B,A3769,Anlagenbewegungsdaten!C:C),3)</f>
        <v>0</v>
      </c>
      <c r="K3769" s="320">
        <f>ROUND(SUMIF(Anlagenbewegungsdaten!$B:$B,$A3769,Anlagenbewegungsdaten!$D:$D),2)</f>
        <v>0</v>
      </c>
      <c r="L3769" s="321">
        <f t="shared" si="128"/>
        <v>0</v>
      </c>
      <c r="M3769" s="341" t="s">
        <v>4950</v>
      </c>
      <c r="N3769" s="341" t="s">
        <v>4965</v>
      </c>
      <c r="O3769" s="323">
        <f>ROUND(SUMIF(Anlagenbewegungsdaten_AV!B:B,A3769,Anlagenbewegungsdaten_AV!C:C),3)</f>
        <v>0</v>
      </c>
      <c r="P3769" s="320">
        <f>ROUND(SUMIF(Anlagenbewegungsdaten_AV!$B:$B,$A3769,Anlagenbewegungsdaten_AV!$D:$D),2)</f>
        <v>0</v>
      </c>
      <c r="Q3769" s="321">
        <f t="shared" si="129"/>
        <v>0</v>
      </c>
      <c r="S3769" s="324"/>
      <c r="T3769" s="317"/>
      <c r="U3769" s="325"/>
      <c r="V3769" s="325"/>
    </row>
    <row r="3770" spans="1:22" ht="15" customHeight="1" x14ac:dyDescent="0.25">
      <c r="A3770" s="129" t="s">
        <v>3958</v>
      </c>
      <c r="B3770" s="126" t="s">
        <v>1479</v>
      </c>
      <c r="C3770" s="127" t="s">
        <v>4026</v>
      </c>
      <c r="D3770" s="127" t="s">
        <v>1453</v>
      </c>
      <c r="E3770" s="127"/>
      <c r="F3770" s="128">
        <v>6.95</v>
      </c>
      <c r="G3770" s="128">
        <v>7.15</v>
      </c>
      <c r="H3770" s="128">
        <v>5.56</v>
      </c>
      <c r="I3770" s="311"/>
      <c r="J3770" s="319">
        <f>ROUND(SUMIF(Anlagenbewegungsdaten!B:B,A3770,Anlagenbewegungsdaten!C:C),3)</f>
        <v>0</v>
      </c>
      <c r="K3770" s="320">
        <f>ROUND(SUMIF(Anlagenbewegungsdaten!$B:$B,$A3770,Anlagenbewegungsdaten!$D:$D),2)</f>
        <v>0</v>
      </c>
      <c r="L3770" s="321">
        <f t="shared" si="128"/>
        <v>0</v>
      </c>
      <c r="M3770" s="341" t="s">
        <v>4950</v>
      </c>
      <c r="N3770" s="341" t="s">
        <v>4965</v>
      </c>
      <c r="O3770" s="323">
        <f>ROUND(SUMIF(Anlagenbewegungsdaten_AV!B:B,A3770,Anlagenbewegungsdaten_AV!C:C),3)</f>
        <v>0</v>
      </c>
      <c r="P3770" s="320">
        <f>ROUND(SUMIF(Anlagenbewegungsdaten_AV!$B:$B,$A3770,Anlagenbewegungsdaten_AV!$D:$D),2)</f>
        <v>0</v>
      </c>
      <c r="Q3770" s="321">
        <f t="shared" si="129"/>
        <v>0</v>
      </c>
      <c r="S3770" s="324"/>
      <c r="T3770" s="317"/>
      <c r="U3770" s="325"/>
      <c r="V3770" s="325"/>
    </row>
    <row r="3771" spans="1:22" ht="15" customHeight="1" x14ac:dyDescent="0.25">
      <c r="A3771" s="129" t="s">
        <v>3959</v>
      </c>
      <c r="B3771" s="126" t="s">
        <v>1479</v>
      </c>
      <c r="C3771" s="127" t="s">
        <v>4026</v>
      </c>
      <c r="D3771" s="127" t="s">
        <v>1465</v>
      </c>
      <c r="E3771" s="127"/>
      <c r="F3771" s="128">
        <v>7.92</v>
      </c>
      <c r="G3771" s="128">
        <v>8.1199999999999992</v>
      </c>
      <c r="H3771" s="128">
        <v>6.34</v>
      </c>
      <c r="I3771" s="311"/>
      <c r="J3771" s="319">
        <f>ROUND(SUMIF(Anlagenbewegungsdaten!B:B,A3771,Anlagenbewegungsdaten!C:C),3)</f>
        <v>0</v>
      </c>
      <c r="K3771" s="320">
        <f>ROUND(SUMIF(Anlagenbewegungsdaten!$B:$B,$A3771,Anlagenbewegungsdaten!$D:$D),2)</f>
        <v>0</v>
      </c>
      <c r="L3771" s="321">
        <f t="shared" si="128"/>
        <v>0</v>
      </c>
      <c r="M3771" s="341" t="s">
        <v>4950</v>
      </c>
      <c r="N3771" s="341" t="s">
        <v>4965</v>
      </c>
      <c r="O3771" s="323">
        <f>ROUND(SUMIF(Anlagenbewegungsdaten_AV!B:B,A3771,Anlagenbewegungsdaten_AV!C:C),3)</f>
        <v>0</v>
      </c>
      <c r="P3771" s="320">
        <f>ROUND(SUMIF(Anlagenbewegungsdaten_AV!$B:$B,$A3771,Anlagenbewegungsdaten_AV!$D:$D),2)</f>
        <v>0</v>
      </c>
      <c r="Q3771" s="321">
        <f t="shared" si="129"/>
        <v>0</v>
      </c>
      <c r="S3771" s="324"/>
      <c r="T3771" s="317"/>
      <c r="U3771" s="325"/>
      <c r="V3771" s="325"/>
    </row>
    <row r="3772" spans="1:22" ht="15" customHeight="1" x14ac:dyDescent="0.25">
      <c r="A3772" s="129" t="s">
        <v>4704</v>
      </c>
      <c r="B3772" s="126" t="s">
        <v>1479</v>
      </c>
      <c r="C3772" s="127" t="s">
        <v>4028</v>
      </c>
      <c r="D3772" s="127" t="s">
        <v>1480</v>
      </c>
      <c r="E3772" s="127"/>
      <c r="F3772" s="128">
        <v>8.6</v>
      </c>
      <c r="G3772" s="128">
        <v>8.7999999999999989</v>
      </c>
      <c r="H3772" s="128">
        <v>6.88</v>
      </c>
      <c r="I3772" s="311"/>
      <c r="J3772" s="319">
        <f>ROUND(SUMIF(Anlagenbewegungsdaten!B:B,A3772,Anlagenbewegungsdaten!C:C),3)</f>
        <v>0</v>
      </c>
      <c r="K3772" s="320">
        <f>ROUND(SUMIF(Anlagenbewegungsdaten!$B:$B,$A3772,Anlagenbewegungsdaten!$D:$D),2)</f>
        <v>0</v>
      </c>
      <c r="L3772" s="321">
        <f t="shared" si="128"/>
        <v>0</v>
      </c>
      <c r="M3772" s="341" t="s">
        <v>4950</v>
      </c>
      <c r="N3772" s="341" t="s">
        <v>4965</v>
      </c>
      <c r="O3772" s="323">
        <f>ROUND(SUMIF(Anlagenbewegungsdaten_AV!B:B,A3772,Anlagenbewegungsdaten_AV!C:C),3)</f>
        <v>0</v>
      </c>
      <c r="P3772" s="320">
        <f>ROUND(SUMIF(Anlagenbewegungsdaten_AV!$B:$B,$A3772,Anlagenbewegungsdaten_AV!$D:$D),2)</f>
        <v>0</v>
      </c>
      <c r="Q3772" s="321">
        <f t="shared" si="129"/>
        <v>0</v>
      </c>
      <c r="S3772" s="324"/>
      <c r="T3772" s="317"/>
      <c r="U3772" s="325"/>
      <c r="V3772" s="325"/>
    </row>
    <row r="3773" spans="1:22" ht="15" customHeight="1" x14ac:dyDescent="0.25">
      <c r="A3773" s="129" t="s">
        <v>4705</v>
      </c>
      <c r="B3773" s="126" t="s">
        <v>1479</v>
      </c>
      <c r="C3773" s="127" t="s">
        <v>4028</v>
      </c>
      <c r="D3773" s="127" t="s">
        <v>4706</v>
      </c>
      <c r="E3773" s="127"/>
      <c r="F3773" s="128">
        <v>11.6</v>
      </c>
      <c r="G3773" s="128">
        <v>11.799999999999999</v>
      </c>
      <c r="H3773" s="128">
        <v>9.2799999999999994</v>
      </c>
      <c r="I3773" s="311"/>
      <c r="J3773" s="319">
        <f>ROUND(SUMIF(Anlagenbewegungsdaten!B:B,A3773,Anlagenbewegungsdaten!C:C),3)</f>
        <v>0</v>
      </c>
      <c r="K3773" s="320">
        <f>ROUND(SUMIF(Anlagenbewegungsdaten!$B:$B,$A3773,Anlagenbewegungsdaten!$D:$D),2)</f>
        <v>0</v>
      </c>
      <c r="L3773" s="321">
        <f t="shared" si="128"/>
        <v>0</v>
      </c>
      <c r="M3773" s="341" t="s">
        <v>4950</v>
      </c>
      <c r="N3773" s="341" t="s">
        <v>4965</v>
      </c>
      <c r="O3773" s="323">
        <f>ROUND(SUMIF(Anlagenbewegungsdaten_AV!B:B,A3773,Anlagenbewegungsdaten_AV!C:C),3)</f>
        <v>0</v>
      </c>
      <c r="P3773" s="320">
        <f>ROUND(SUMIF(Anlagenbewegungsdaten_AV!$B:$B,$A3773,Anlagenbewegungsdaten_AV!$D:$D),2)</f>
        <v>0</v>
      </c>
      <c r="Q3773" s="321">
        <f t="shared" si="129"/>
        <v>0</v>
      </c>
      <c r="S3773" s="324"/>
      <c r="T3773" s="317"/>
      <c r="U3773" s="325"/>
      <c r="V3773" s="325"/>
    </row>
    <row r="3774" spans="1:22" ht="15" customHeight="1" x14ac:dyDescent="0.25">
      <c r="A3774" s="129" t="s">
        <v>4707</v>
      </c>
      <c r="B3774" s="126" t="s">
        <v>1479</v>
      </c>
      <c r="C3774" s="127" t="s">
        <v>4028</v>
      </c>
      <c r="D3774" s="127" t="s">
        <v>4708</v>
      </c>
      <c r="E3774" s="127"/>
      <c r="F3774" s="128">
        <v>10.6</v>
      </c>
      <c r="G3774" s="128">
        <v>10.799999999999999</v>
      </c>
      <c r="H3774" s="128">
        <v>8.48</v>
      </c>
      <c r="I3774" s="311"/>
      <c r="J3774" s="319">
        <f>ROUND(SUMIF(Anlagenbewegungsdaten!B:B,A3774,Anlagenbewegungsdaten!C:C),3)</f>
        <v>0</v>
      </c>
      <c r="K3774" s="320">
        <f>ROUND(SUMIF(Anlagenbewegungsdaten!$B:$B,$A3774,Anlagenbewegungsdaten!$D:$D),2)</f>
        <v>0</v>
      </c>
      <c r="L3774" s="321">
        <f t="shared" si="128"/>
        <v>0</v>
      </c>
      <c r="M3774" s="341" t="s">
        <v>4950</v>
      </c>
      <c r="N3774" s="341" t="s">
        <v>4965</v>
      </c>
      <c r="O3774" s="323">
        <f>ROUND(SUMIF(Anlagenbewegungsdaten_AV!B:B,A3774,Anlagenbewegungsdaten_AV!C:C),3)</f>
        <v>0</v>
      </c>
      <c r="P3774" s="320">
        <f>ROUND(SUMIF(Anlagenbewegungsdaten_AV!$B:$B,$A3774,Anlagenbewegungsdaten_AV!$D:$D),2)</f>
        <v>0</v>
      </c>
      <c r="Q3774" s="321">
        <f t="shared" si="129"/>
        <v>0</v>
      </c>
      <c r="S3774" s="324"/>
      <c r="T3774" s="317"/>
      <c r="U3774" s="325"/>
      <c r="V3774" s="325"/>
    </row>
    <row r="3775" spans="1:22" ht="15" customHeight="1" x14ac:dyDescent="0.25">
      <c r="A3775" s="129" t="s">
        <v>4709</v>
      </c>
      <c r="B3775" s="126" t="s">
        <v>1479</v>
      </c>
      <c r="C3775" s="127" t="s">
        <v>4028</v>
      </c>
      <c r="D3775" s="127" t="s">
        <v>4710</v>
      </c>
      <c r="E3775" s="127"/>
      <c r="F3775" s="128">
        <v>9.6</v>
      </c>
      <c r="G3775" s="128">
        <v>9.7999999999999989</v>
      </c>
      <c r="H3775" s="128">
        <v>7.68</v>
      </c>
      <c r="I3775" s="311"/>
      <c r="J3775" s="319">
        <f>ROUND(SUMIF(Anlagenbewegungsdaten!B:B,A3775,Anlagenbewegungsdaten!C:C),3)</f>
        <v>0</v>
      </c>
      <c r="K3775" s="320">
        <f>ROUND(SUMIF(Anlagenbewegungsdaten!$B:$B,$A3775,Anlagenbewegungsdaten!$D:$D),2)</f>
        <v>0</v>
      </c>
      <c r="L3775" s="321">
        <f t="shared" si="128"/>
        <v>0</v>
      </c>
      <c r="M3775" s="341" t="s">
        <v>4950</v>
      </c>
      <c r="N3775" s="341" t="s">
        <v>4965</v>
      </c>
      <c r="O3775" s="323">
        <f>ROUND(SUMIF(Anlagenbewegungsdaten_AV!B:B,A3775,Anlagenbewegungsdaten_AV!C:C),3)</f>
        <v>0</v>
      </c>
      <c r="P3775" s="320">
        <f>ROUND(SUMIF(Anlagenbewegungsdaten_AV!$B:$B,$A3775,Anlagenbewegungsdaten_AV!$D:$D),2)</f>
        <v>0</v>
      </c>
      <c r="Q3775" s="321">
        <f t="shared" si="129"/>
        <v>0</v>
      </c>
      <c r="S3775" s="324"/>
      <c r="T3775" s="317"/>
      <c r="U3775" s="325"/>
      <c r="V3775" s="325"/>
    </row>
    <row r="3776" spans="1:22" ht="15" customHeight="1" x14ac:dyDescent="0.25">
      <c r="A3776" s="129" t="s">
        <v>4711</v>
      </c>
      <c r="B3776" s="126" t="s">
        <v>1479</v>
      </c>
      <c r="C3776" s="127" t="s">
        <v>4028</v>
      </c>
      <c r="D3776" s="127" t="s">
        <v>1429</v>
      </c>
      <c r="E3776" s="127"/>
      <c r="F3776" s="128">
        <v>5.89</v>
      </c>
      <c r="G3776" s="128">
        <v>6.09</v>
      </c>
      <c r="H3776" s="128">
        <v>4.71</v>
      </c>
      <c r="I3776" s="311"/>
      <c r="J3776" s="319">
        <f>ROUND(SUMIF(Anlagenbewegungsdaten!B:B,A3776,Anlagenbewegungsdaten!C:C),3)</f>
        <v>0</v>
      </c>
      <c r="K3776" s="320">
        <f>ROUND(SUMIF(Anlagenbewegungsdaten!$B:$B,$A3776,Anlagenbewegungsdaten!$D:$D),2)</f>
        <v>0</v>
      </c>
      <c r="L3776" s="321">
        <f t="shared" si="128"/>
        <v>0</v>
      </c>
      <c r="M3776" s="341" t="s">
        <v>4950</v>
      </c>
      <c r="N3776" s="341" t="s">
        <v>4965</v>
      </c>
      <c r="O3776" s="323">
        <f>ROUND(SUMIF(Anlagenbewegungsdaten_AV!B:B,A3776,Anlagenbewegungsdaten_AV!C:C),3)</f>
        <v>0</v>
      </c>
      <c r="P3776" s="320">
        <f>ROUND(SUMIF(Anlagenbewegungsdaten_AV!$B:$B,$A3776,Anlagenbewegungsdaten_AV!$D:$D),2)</f>
        <v>0</v>
      </c>
      <c r="Q3776" s="321">
        <f t="shared" si="129"/>
        <v>0</v>
      </c>
      <c r="S3776" s="324"/>
      <c r="T3776" s="317"/>
      <c r="U3776" s="325"/>
      <c r="V3776" s="325"/>
    </row>
    <row r="3777" spans="1:22" ht="15" customHeight="1" x14ac:dyDescent="0.25">
      <c r="A3777" s="129" t="s">
        <v>4712</v>
      </c>
      <c r="B3777" s="126" t="s">
        <v>1479</v>
      </c>
      <c r="C3777" s="127" t="s">
        <v>4028</v>
      </c>
      <c r="D3777" s="127" t="s">
        <v>4713</v>
      </c>
      <c r="E3777" s="127"/>
      <c r="F3777" s="128">
        <v>8.89</v>
      </c>
      <c r="G3777" s="128">
        <v>9.09</v>
      </c>
      <c r="H3777" s="128">
        <v>7.11</v>
      </c>
      <c r="I3777" s="311"/>
      <c r="J3777" s="319">
        <f>ROUND(SUMIF(Anlagenbewegungsdaten!B:B,A3777,Anlagenbewegungsdaten!C:C),3)</f>
        <v>0</v>
      </c>
      <c r="K3777" s="320">
        <f>ROUND(SUMIF(Anlagenbewegungsdaten!$B:$B,$A3777,Anlagenbewegungsdaten!$D:$D),2)</f>
        <v>0</v>
      </c>
      <c r="L3777" s="321">
        <f t="shared" si="128"/>
        <v>0</v>
      </c>
      <c r="M3777" s="341" t="s">
        <v>4950</v>
      </c>
      <c r="N3777" s="341" t="s">
        <v>4965</v>
      </c>
      <c r="O3777" s="323">
        <f>ROUND(SUMIF(Anlagenbewegungsdaten_AV!B:B,A3777,Anlagenbewegungsdaten_AV!C:C),3)</f>
        <v>0</v>
      </c>
      <c r="P3777" s="320">
        <f>ROUND(SUMIF(Anlagenbewegungsdaten_AV!$B:$B,$A3777,Anlagenbewegungsdaten_AV!$D:$D),2)</f>
        <v>0</v>
      </c>
      <c r="Q3777" s="321">
        <f t="shared" si="129"/>
        <v>0</v>
      </c>
      <c r="S3777" s="324"/>
      <c r="T3777" s="317"/>
      <c r="U3777" s="325"/>
      <c r="V3777" s="325"/>
    </row>
    <row r="3778" spans="1:22" ht="15" customHeight="1" x14ac:dyDescent="0.25">
      <c r="A3778" s="129" t="s">
        <v>4714</v>
      </c>
      <c r="B3778" s="126" t="s">
        <v>1479</v>
      </c>
      <c r="C3778" s="127" t="s">
        <v>4028</v>
      </c>
      <c r="D3778" s="127" t="s">
        <v>4715</v>
      </c>
      <c r="E3778" s="127"/>
      <c r="F3778" s="128">
        <v>7.89</v>
      </c>
      <c r="G3778" s="128">
        <v>8.09</v>
      </c>
      <c r="H3778" s="128">
        <v>6.31</v>
      </c>
      <c r="I3778" s="311"/>
      <c r="J3778" s="319">
        <f>ROUND(SUMIF(Anlagenbewegungsdaten!B:B,A3778,Anlagenbewegungsdaten!C:C),3)</f>
        <v>0</v>
      </c>
      <c r="K3778" s="320">
        <f>ROUND(SUMIF(Anlagenbewegungsdaten!$B:$B,$A3778,Anlagenbewegungsdaten!$D:$D),2)</f>
        <v>0</v>
      </c>
      <c r="L3778" s="321">
        <f t="shared" si="128"/>
        <v>0</v>
      </c>
      <c r="M3778" s="341" t="s">
        <v>4950</v>
      </c>
      <c r="N3778" s="341" t="s">
        <v>4965</v>
      </c>
      <c r="O3778" s="323">
        <f>ROUND(SUMIF(Anlagenbewegungsdaten_AV!B:B,A3778,Anlagenbewegungsdaten_AV!C:C),3)</f>
        <v>0</v>
      </c>
      <c r="P3778" s="320">
        <f>ROUND(SUMIF(Anlagenbewegungsdaten_AV!$B:$B,$A3778,Anlagenbewegungsdaten_AV!$D:$D),2)</f>
        <v>0</v>
      </c>
      <c r="Q3778" s="321">
        <f t="shared" si="129"/>
        <v>0</v>
      </c>
      <c r="S3778" s="324"/>
      <c r="T3778" s="317"/>
      <c r="U3778" s="325"/>
      <c r="V3778" s="325"/>
    </row>
    <row r="3779" spans="1:22" ht="15" customHeight="1" x14ac:dyDescent="0.25">
      <c r="A3779" s="129" t="s">
        <v>4716</v>
      </c>
      <c r="B3779" s="126" t="s">
        <v>1479</v>
      </c>
      <c r="C3779" s="127" t="s">
        <v>4028</v>
      </c>
      <c r="D3779" s="127" t="s">
        <v>4717</v>
      </c>
      <c r="E3779" s="127"/>
      <c r="F3779" s="128">
        <v>6.89</v>
      </c>
      <c r="G3779" s="128">
        <v>7.09</v>
      </c>
      <c r="H3779" s="128">
        <v>5.51</v>
      </c>
      <c r="I3779" s="311"/>
      <c r="J3779" s="319">
        <f>ROUND(SUMIF(Anlagenbewegungsdaten!B:B,A3779,Anlagenbewegungsdaten!C:C),3)</f>
        <v>0</v>
      </c>
      <c r="K3779" s="320">
        <f>ROUND(SUMIF(Anlagenbewegungsdaten!$B:$B,$A3779,Anlagenbewegungsdaten!$D:$D),2)</f>
        <v>0</v>
      </c>
      <c r="L3779" s="321">
        <f t="shared" si="128"/>
        <v>0</v>
      </c>
      <c r="M3779" s="341" t="s">
        <v>4950</v>
      </c>
      <c r="N3779" s="341" t="s">
        <v>4965</v>
      </c>
      <c r="O3779" s="323">
        <f>ROUND(SUMIF(Anlagenbewegungsdaten_AV!B:B,A3779,Anlagenbewegungsdaten_AV!C:C),3)</f>
        <v>0</v>
      </c>
      <c r="P3779" s="320">
        <f>ROUND(SUMIF(Anlagenbewegungsdaten_AV!$B:$B,$A3779,Anlagenbewegungsdaten_AV!$D:$D),2)</f>
        <v>0</v>
      </c>
      <c r="Q3779" s="321">
        <f t="shared" si="129"/>
        <v>0</v>
      </c>
      <c r="S3779" s="324"/>
      <c r="T3779" s="317"/>
      <c r="U3779" s="325"/>
      <c r="V3779" s="325"/>
    </row>
    <row r="3780" spans="1:22" ht="15" customHeight="1" x14ac:dyDescent="0.25">
      <c r="A3780" s="129" t="s">
        <v>5121</v>
      </c>
      <c r="B3780" s="126" t="s">
        <v>1479</v>
      </c>
      <c r="C3780" s="127" t="s">
        <v>4994</v>
      </c>
      <c r="D3780" s="127" t="s">
        <v>1480</v>
      </c>
      <c r="E3780" s="127"/>
      <c r="F3780" s="128">
        <v>8.4700000000000006</v>
      </c>
      <c r="G3780" s="128">
        <v>8.67</v>
      </c>
      <c r="H3780" s="128">
        <v>6.78</v>
      </c>
      <c r="I3780" s="311"/>
      <c r="J3780" s="319">
        <f>ROUND(SUMIF(Anlagenbewegungsdaten!B:B,A3780,Anlagenbewegungsdaten!C:C),3)</f>
        <v>0</v>
      </c>
      <c r="K3780" s="320">
        <f>ROUND(SUMIF(Anlagenbewegungsdaten!$B:$B,$A3780,Anlagenbewegungsdaten!$D:$D),2)</f>
        <v>0</v>
      </c>
      <c r="L3780" s="321">
        <f t="shared" si="128"/>
        <v>0</v>
      </c>
      <c r="M3780" s="341" t="s">
        <v>4950</v>
      </c>
      <c r="N3780" s="341" t="s">
        <v>4965</v>
      </c>
      <c r="O3780" s="323">
        <f>ROUND(SUMIF(Anlagenbewegungsdaten_AV!B:B,A3780,Anlagenbewegungsdaten_AV!C:C),3)</f>
        <v>0</v>
      </c>
      <c r="P3780" s="320">
        <f>ROUND(SUMIF(Anlagenbewegungsdaten_AV!$B:$B,$A3780,Anlagenbewegungsdaten_AV!$D:$D),2)</f>
        <v>0</v>
      </c>
      <c r="Q3780" s="321">
        <f t="shared" si="129"/>
        <v>0</v>
      </c>
      <c r="S3780" s="324"/>
      <c r="T3780" s="317"/>
      <c r="U3780" s="325"/>
      <c r="V3780" s="325"/>
    </row>
    <row r="3781" spans="1:22" ht="15" customHeight="1" x14ac:dyDescent="0.25">
      <c r="A3781" s="129" t="s">
        <v>5122</v>
      </c>
      <c r="B3781" s="126" t="s">
        <v>1479</v>
      </c>
      <c r="C3781" s="127" t="s">
        <v>4994</v>
      </c>
      <c r="D3781" s="127" t="s">
        <v>4706</v>
      </c>
      <c r="E3781" s="127"/>
      <c r="F3781" s="128">
        <v>11.43</v>
      </c>
      <c r="G3781" s="128">
        <v>11.629999999999999</v>
      </c>
      <c r="H3781" s="128">
        <v>9.14</v>
      </c>
      <c r="I3781" s="311"/>
      <c r="J3781" s="319">
        <f>ROUND(SUMIF(Anlagenbewegungsdaten!B:B,A3781,Anlagenbewegungsdaten!C:C),3)</f>
        <v>0</v>
      </c>
      <c r="K3781" s="320">
        <f>ROUND(SUMIF(Anlagenbewegungsdaten!$B:$B,$A3781,Anlagenbewegungsdaten!$D:$D),2)</f>
        <v>0</v>
      </c>
      <c r="L3781" s="321">
        <f t="shared" si="128"/>
        <v>0</v>
      </c>
      <c r="M3781" s="341" t="s">
        <v>4950</v>
      </c>
      <c r="N3781" s="341" t="s">
        <v>4965</v>
      </c>
      <c r="O3781" s="323">
        <f>ROUND(SUMIF(Anlagenbewegungsdaten_AV!B:B,A3781,Anlagenbewegungsdaten_AV!C:C),3)</f>
        <v>0</v>
      </c>
      <c r="P3781" s="320">
        <f>ROUND(SUMIF(Anlagenbewegungsdaten_AV!$B:$B,$A3781,Anlagenbewegungsdaten_AV!$D:$D),2)</f>
        <v>0</v>
      </c>
      <c r="Q3781" s="321">
        <f t="shared" si="129"/>
        <v>0</v>
      </c>
      <c r="S3781" s="324"/>
      <c r="T3781" s="317"/>
      <c r="U3781" s="325"/>
      <c r="V3781" s="325"/>
    </row>
    <row r="3782" spans="1:22" ht="15" customHeight="1" x14ac:dyDescent="0.25">
      <c r="A3782" s="129" t="s">
        <v>5123</v>
      </c>
      <c r="B3782" s="126" t="s">
        <v>1479</v>
      </c>
      <c r="C3782" s="127" t="s">
        <v>4994</v>
      </c>
      <c r="D3782" s="127" t="s">
        <v>4708</v>
      </c>
      <c r="E3782" s="127"/>
      <c r="F3782" s="128">
        <v>10.440000000000001</v>
      </c>
      <c r="G3782" s="128">
        <v>10.64</v>
      </c>
      <c r="H3782" s="128">
        <v>8.35</v>
      </c>
      <c r="I3782" s="311"/>
      <c r="J3782" s="319">
        <f>ROUND(SUMIF(Anlagenbewegungsdaten!B:B,A3782,Anlagenbewegungsdaten!C:C),3)</f>
        <v>0</v>
      </c>
      <c r="K3782" s="320">
        <f>ROUND(SUMIF(Anlagenbewegungsdaten!$B:$B,$A3782,Anlagenbewegungsdaten!$D:$D),2)</f>
        <v>0</v>
      </c>
      <c r="L3782" s="321">
        <f t="shared" si="128"/>
        <v>0</v>
      </c>
      <c r="M3782" s="341" t="s">
        <v>4950</v>
      </c>
      <c r="N3782" s="341" t="s">
        <v>4965</v>
      </c>
      <c r="O3782" s="323">
        <f>ROUND(SUMIF(Anlagenbewegungsdaten_AV!B:B,A3782,Anlagenbewegungsdaten_AV!C:C),3)</f>
        <v>0</v>
      </c>
      <c r="P3782" s="320">
        <f>ROUND(SUMIF(Anlagenbewegungsdaten_AV!$B:$B,$A3782,Anlagenbewegungsdaten_AV!$D:$D),2)</f>
        <v>0</v>
      </c>
      <c r="Q3782" s="321">
        <f t="shared" si="129"/>
        <v>0</v>
      </c>
      <c r="S3782" s="324"/>
      <c r="T3782" s="317"/>
      <c r="U3782" s="325"/>
      <c r="V3782" s="325"/>
    </row>
    <row r="3783" spans="1:22" ht="15" customHeight="1" x14ac:dyDescent="0.25">
      <c r="A3783" s="129" t="s">
        <v>5124</v>
      </c>
      <c r="B3783" s="126" t="s">
        <v>1479</v>
      </c>
      <c r="C3783" s="127" t="s">
        <v>4994</v>
      </c>
      <c r="D3783" s="127" t="s">
        <v>4710</v>
      </c>
      <c r="E3783" s="127"/>
      <c r="F3783" s="128">
        <v>9.4600000000000009</v>
      </c>
      <c r="G3783" s="128">
        <v>9.66</v>
      </c>
      <c r="H3783" s="128">
        <v>7.57</v>
      </c>
      <c r="I3783" s="311"/>
      <c r="J3783" s="319">
        <f>ROUND(SUMIF(Anlagenbewegungsdaten!B:B,A3783,Anlagenbewegungsdaten!C:C),3)</f>
        <v>0</v>
      </c>
      <c r="K3783" s="320">
        <f>ROUND(SUMIF(Anlagenbewegungsdaten!$B:$B,$A3783,Anlagenbewegungsdaten!$D:$D),2)</f>
        <v>0</v>
      </c>
      <c r="L3783" s="321">
        <f t="shared" si="128"/>
        <v>0</v>
      </c>
      <c r="M3783" s="341" t="s">
        <v>4950</v>
      </c>
      <c r="N3783" s="341" t="s">
        <v>4965</v>
      </c>
      <c r="O3783" s="323">
        <f>ROUND(SUMIF(Anlagenbewegungsdaten_AV!B:B,A3783,Anlagenbewegungsdaten_AV!C:C),3)</f>
        <v>0</v>
      </c>
      <c r="P3783" s="320">
        <f>ROUND(SUMIF(Anlagenbewegungsdaten_AV!$B:$B,$A3783,Anlagenbewegungsdaten_AV!$D:$D),2)</f>
        <v>0</v>
      </c>
      <c r="Q3783" s="321">
        <f t="shared" si="129"/>
        <v>0</v>
      </c>
      <c r="S3783" s="324"/>
      <c r="T3783" s="317"/>
      <c r="U3783" s="325"/>
      <c r="V3783" s="325"/>
    </row>
    <row r="3784" spans="1:22" ht="15" customHeight="1" x14ac:dyDescent="0.25">
      <c r="A3784" s="129" t="s">
        <v>5125</v>
      </c>
      <c r="B3784" s="126" t="s">
        <v>1479</v>
      </c>
      <c r="C3784" s="127" t="s">
        <v>4994</v>
      </c>
      <c r="D3784" s="127" t="s">
        <v>1429</v>
      </c>
      <c r="E3784" s="127"/>
      <c r="F3784" s="128">
        <v>5.8</v>
      </c>
      <c r="G3784" s="128">
        <v>6</v>
      </c>
      <c r="H3784" s="128">
        <v>4.6399999999999997</v>
      </c>
      <c r="I3784" s="311"/>
      <c r="J3784" s="319">
        <f>ROUND(SUMIF(Anlagenbewegungsdaten!B:B,A3784,Anlagenbewegungsdaten!C:C),3)</f>
        <v>0</v>
      </c>
      <c r="K3784" s="320">
        <f>ROUND(SUMIF(Anlagenbewegungsdaten!$B:$B,$A3784,Anlagenbewegungsdaten!$D:$D),2)</f>
        <v>0</v>
      </c>
      <c r="L3784" s="321">
        <f t="shared" si="128"/>
        <v>0</v>
      </c>
      <c r="M3784" s="341" t="s">
        <v>4950</v>
      </c>
      <c r="N3784" s="341" t="s">
        <v>4965</v>
      </c>
      <c r="O3784" s="323">
        <f>ROUND(SUMIF(Anlagenbewegungsdaten_AV!B:B,A3784,Anlagenbewegungsdaten_AV!C:C),3)</f>
        <v>0</v>
      </c>
      <c r="P3784" s="320">
        <f>ROUND(SUMIF(Anlagenbewegungsdaten_AV!$B:$B,$A3784,Anlagenbewegungsdaten_AV!$D:$D),2)</f>
        <v>0</v>
      </c>
      <c r="Q3784" s="321">
        <f t="shared" si="129"/>
        <v>0</v>
      </c>
      <c r="S3784" s="324"/>
      <c r="T3784" s="317"/>
      <c r="U3784" s="325"/>
      <c r="V3784" s="325"/>
    </row>
    <row r="3785" spans="1:22" ht="15" customHeight="1" x14ac:dyDescent="0.25">
      <c r="A3785" s="129" t="s">
        <v>5126</v>
      </c>
      <c r="B3785" s="126" t="s">
        <v>1479</v>
      </c>
      <c r="C3785" s="127" t="s">
        <v>4994</v>
      </c>
      <c r="D3785" s="127" t="s">
        <v>4713</v>
      </c>
      <c r="E3785" s="127"/>
      <c r="F3785" s="128">
        <v>8.76</v>
      </c>
      <c r="G3785" s="128">
        <v>8.9599999999999991</v>
      </c>
      <c r="H3785" s="128">
        <v>7.01</v>
      </c>
      <c r="I3785" s="311"/>
      <c r="J3785" s="319">
        <f>ROUND(SUMIF(Anlagenbewegungsdaten!B:B,A3785,Anlagenbewegungsdaten!C:C),3)</f>
        <v>0</v>
      </c>
      <c r="K3785" s="320">
        <f>ROUND(SUMIF(Anlagenbewegungsdaten!$B:$B,$A3785,Anlagenbewegungsdaten!$D:$D),2)</f>
        <v>0</v>
      </c>
      <c r="L3785" s="321">
        <f t="shared" si="128"/>
        <v>0</v>
      </c>
      <c r="M3785" s="341" t="s">
        <v>4950</v>
      </c>
      <c r="N3785" s="341" t="s">
        <v>4965</v>
      </c>
      <c r="O3785" s="323">
        <f>ROUND(SUMIF(Anlagenbewegungsdaten_AV!B:B,A3785,Anlagenbewegungsdaten_AV!C:C),3)</f>
        <v>0</v>
      </c>
      <c r="P3785" s="320">
        <f>ROUND(SUMIF(Anlagenbewegungsdaten_AV!$B:$B,$A3785,Anlagenbewegungsdaten_AV!$D:$D),2)</f>
        <v>0</v>
      </c>
      <c r="Q3785" s="321">
        <f t="shared" si="129"/>
        <v>0</v>
      </c>
      <c r="S3785" s="324"/>
      <c r="T3785" s="317"/>
      <c r="U3785" s="325"/>
      <c r="V3785" s="325"/>
    </row>
    <row r="3786" spans="1:22" ht="15" customHeight="1" x14ac:dyDescent="0.25">
      <c r="A3786" s="129" t="s">
        <v>5127</v>
      </c>
      <c r="B3786" s="126" t="s">
        <v>1479</v>
      </c>
      <c r="C3786" s="127" t="s">
        <v>4994</v>
      </c>
      <c r="D3786" s="127" t="s">
        <v>4715</v>
      </c>
      <c r="E3786" s="127"/>
      <c r="F3786" s="128">
        <v>7.77</v>
      </c>
      <c r="G3786" s="128">
        <v>7.97</v>
      </c>
      <c r="H3786" s="128">
        <v>6.22</v>
      </c>
      <c r="I3786" s="311"/>
      <c r="J3786" s="319">
        <f>ROUND(SUMIF(Anlagenbewegungsdaten!B:B,A3786,Anlagenbewegungsdaten!C:C),3)</f>
        <v>0</v>
      </c>
      <c r="K3786" s="320">
        <f>ROUND(SUMIF(Anlagenbewegungsdaten!$B:$B,$A3786,Anlagenbewegungsdaten!$D:$D),2)</f>
        <v>0</v>
      </c>
      <c r="L3786" s="321">
        <f t="shared" ref="L3786:L3849" si="130">IF(ISBLANK(F3786),0,IF(OR($J3786&gt;=100,$J3786&lt;=-100),F3786-(K3786/J3786*100),IF(OR(J3786&gt;-100,J3786&lt;100),(J3786*F3786%)-K3786)))</f>
        <v>0</v>
      </c>
      <c r="M3786" s="341" t="s">
        <v>4950</v>
      </c>
      <c r="N3786" s="341" t="s">
        <v>4965</v>
      </c>
      <c r="O3786" s="323">
        <f>ROUND(SUMIF(Anlagenbewegungsdaten_AV!B:B,A3786,Anlagenbewegungsdaten_AV!C:C),3)</f>
        <v>0</v>
      </c>
      <c r="P3786" s="320">
        <f>ROUND(SUMIF(Anlagenbewegungsdaten_AV!$B:$B,$A3786,Anlagenbewegungsdaten_AV!$D:$D),2)</f>
        <v>0</v>
      </c>
      <c r="Q3786" s="321">
        <f t="shared" ref="Q3786:Q3849" si="131">IF(ISBLANK(H3786),0,IF(OR($O3786&gt;=100,$O3786&lt;=-100),H3786-(P3786/O3786*100),IF(OR(O3786&gt;-100,O3786&lt;100),(O3786*G3786%)-P3786)))</f>
        <v>0</v>
      </c>
      <c r="S3786" s="324"/>
      <c r="T3786" s="317"/>
      <c r="U3786" s="325"/>
      <c r="V3786" s="325"/>
    </row>
    <row r="3787" spans="1:22" ht="15" customHeight="1" x14ac:dyDescent="0.25">
      <c r="A3787" s="129" t="s">
        <v>5128</v>
      </c>
      <c r="B3787" s="126" t="s">
        <v>1479</v>
      </c>
      <c r="C3787" s="127" t="s">
        <v>4994</v>
      </c>
      <c r="D3787" s="127" t="s">
        <v>4717</v>
      </c>
      <c r="E3787" s="127"/>
      <c r="F3787" s="128">
        <v>6.79</v>
      </c>
      <c r="G3787" s="128">
        <v>6.99</v>
      </c>
      <c r="H3787" s="128">
        <v>5.43</v>
      </c>
      <c r="I3787" s="311"/>
      <c r="J3787" s="319">
        <f>ROUND(SUMIF(Anlagenbewegungsdaten!B:B,A3787,Anlagenbewegungsdaten!C:C),3)</f>
        <v>0</v>
      </c>
      <c r="K3787" s="320">
        <f>ROUND(SUMIF(Anlagenbewegungsdaten!$B:$B,$A3787,Anlagenbewegungsdaten!$D:$D),2)</f>
        <v>0</v>
      </c>
      <c r="L3787" s="321">
        <f t="shared" si="130"/>
        <v>0</v>
      </c>
      <c r="M3787" s="341" t="s">
        <v>4950</v>
      </c>
      <c r="N3787" s="341" t="s">
        <v>4965</v>
      </c>
      <c r="O3787" s="323">
        <f>ROUND(SUMIF(Anlagenbewegungsdaten_AV!B:B,A3787,Anlagenbewegungsdaten_AV!C:C),3)</f>
        <v>0</v>
      </c>
      <c r="P3787" s="320">
        <f>ROUND(SUMIF(Anlagenbewegungsdaten_AV!$B:$B,$A3787,Anlagenbewegungsdaten_AV!$D:$D),2)</f>
        <v>0</v>
      </c>
      <c r="Q3787" s="321">
        <f t="shared" si="131"/>
        <v>0</v>
      </c>
      <c r="S3787" s="324"/>
      <c r="T3787" s="317"/>
      <c r="U3787" s="325"/>
      <c r="V3787" s="325"/>
    </row>
    <row r="3788" spans="1:22" ht="15" customHeight="1" x14ac:dyDescent="0.25">
      <c r="A3788" s="129" t="s">
        <v>5440</v>
      </c>
      <c r="B3788" s="126" t="s">
        <v>1479</v>
      </c>
      <c r="C3788" s="127" t="s">
        <v>5252</v>
      </c>
      <c r="D3788" s="127" t="s">
        <v>1480</v>
      </c>
      <c r="E3788" s="127"/>
      <c r="F3788" s="128">
        <v>8.34</v>
      </c>
      <c r="G3788" s="128">
        <v>8.5399999999999991</v>
      </c>
      <c r="H3788" s="128">
        <v>6.67</v>
      </c>
      <c r="I3788" s="311"/>
      <c r="J3788" s="319">
        <f>ROUND(SUMIF(Anlagenbewegungsdaten!B:B,A3788,Anlagenbewegungsdaten!C:C),3)</f>
        <v>0</v>
      </c>
      <c r="K3788" s="320">
        <f>ROUND(SUMIF(Anlagenbewegungsdaten!$B:$B,$A3788,Anlagenbewegungsdaten!$D:$D),2)</f>
        <v>0</v>
      </c>
      <c r="L3788" s="321">
        <f t="shared" si="130"/>
        <v>0</v>
      </c>
      <c r="M3788" s="341" t="s">
        <v>4950</v>
      </c>
      <c r="N3788" s="341" t="s">
        <v>4965</v>
      </c>
      <c r="O3788" s="323">
        <f>ROUND(SUMIF(Anlagenbewegungsdaten_AV!B:B,A3788,Anlagenbewegungsdaten_AV!C:C),3)</f>
        <v>0</v>
      </c>
      <c r="P3788" s="320">
        <f>ROUND(SUMIF(Anlagenbewegungsdaten_AV!$B:$B,$A3788,Anlagenbewegungsdaten_AV!$D:$D),2)</f>
        <v>0</v>
      </c>
      <c r="Q3788" s="321">
        <f t="shared" si="131"/>
        <v>0</v>
      </c>
      <c r="S3788" s="324"/>
      <c r="T3788" s="317"/>
      <c r="U3788" s="325"/>
      <c r="V3788" s="325"/>
    </row>
    <row r="3789" spans="1:22" ht="15" customHeight="1" x14ac:dyDescent="0.25">
      <c r="A3789" s="129" t="s">
        <v>5441</v>
      </c>
      <c r="B3789" s="126" t="s">
        <v>1479</v>
      </c>
      <c r="C3789" s="127" t="s">
        <v>5252</v>
      </c>
      <c r="D3789" s="127" t="s">
        <v>4706</v>
      </c>
      <c r="E3789" s="127"/>
      <c r="F3789" s="128">
        <v>11.25</v>
      </c>
      <c r="G3789" s="128">
        <v>11.45</v>
      </c>
      <c r="H3789" s="128">
        <v>9</v>
      </c>
      <c r="I3789" s="311"/>
      <c r="J3789" s="319">
        <f>ROUND(SUMIF(Anlagenbewegungsdaten!B:B,A3789,Anlagenbewegungsdaten!C:C),3)</f>
        <v>0</v>
      </c>
      <c r="K3789" s="320">
        <f>ROUND(SUMIF(Anlagenbewegungsdaten!$B:$B,$A3789,Anlagenbewegungsdaten!$D:$D),2)</f>
        <v>0</v>
      </c>
      <c r="L3789" s="321">
        <f t="shared" si="130"/>
        <v>0</v>
      </c>
      <c r="M3789" s="341" t="s">
        <v>4950</v>
      </c>
      <c r="N3789" s="341" t="s">
        <v>4965</v>
      </c>
      <c r="O3789" s="323">
        <f>ROUND(SUMIF(Anlagenbewegungsdaten_AV!B:B,A3789,Anlagenbewegungsdaten_AV!C:C),3)</f>
        <v>0</v>
      </c>
      <c r="P3789" s="320">
        <f>ROUND(SUMIF(Anlagenbewegungsdaten_AV!$B:$B,$A3789,Anlagenbewegungsdaten_AV!$D:$D),2)</f>
        <v>0</v>
      </c>
      <c r="Q3789" s="321">
        <f t="shared" si="131"/>
        <v>0</v>
      </c>
      <c r="S3789" s="324"/>
      <c r="T3789" s="317"/>
      <c r="U3789" s="325"/>
      <c r="V3789" s="325"/>
    </row>
    <row r="3790" spans="1:22" ht="15" customHeight="1" x14ac:dyDescent="0.25">
      <c r="A3790" s="129" t="s">
        <v>5442</v>
      </c>
      <c r="B3790" s="126" t="s">
        <v>1479</v>
      </c>
      <c r="C3790" s="127" t="s">
        <v>5252</v>
      </c>
      <c r="D3790" s="127" t="s">
        <v>4708</v>
      </c>
      <c r="E3790" s="127"/>
      <c r="F3790" s="128">
        <v>10.28</v>
      </c>
      <c r="G3790" s="128">
        <v>10.479999999999999</v>
      </c>
      <c r="H3790" s="128">
        <v>8.2200000000000006</v>
      </c>
      <c r="I3790" s="311"/>
      <c r="J3790" s="319">
        <f>ROUND(SUMIF(Anlagenbewegungsdaten!B:B,A3790,Anlagenbewegungsdaten!C:C),3)</f>
        <v>0</v>
      </c>
      <c r="K3790" s="320">
        <f>ROUND(SUMIF(Anlagenbewegungsdaten!$B:$B,$A3790,Anlagenbewegungsdaten!$D:$D),2)</f>
        <v>0</v>
      </c>
      <c r="L3790" s="321">
        <f t="shared" si="130"/>
        <v>0</v>
      </c>
      <c r="M3790" s="341" t="s">
        <v>4950</v>
      </c>
      <c r="N3790" s="341" t="s">
        <v>4965</v>
      </c>
      <c r="O3790" s="323">
        <f>ROUND(SUMIF(Anlagenbewegungsdaten_AV!B:B,A3790,Anlagenbewegungsdaten_AV!C:C),3)</f>
        <v>0</v>
      </c>
      <c r="P3790" s="320">
        <f>ROUND(SUMIF(Anlagenbewegungsdaten_AV!$B:$B,$A3790,Anlagenbewegungsdaten_AV!$D:$D),2)</f>
        <v>0</v>
      </c>
      <c r="Q3790" s="321">
        <f t="shared" si="131"/>
        <v>0</v>
      </c>
      <c r="S3790" s="324"/>
      <c r="T3790" s="317"/>
      <c r="U3790" s="325"/>
      <c r="V3790" s="325"/>
    </row>
    <row r="3791" spans="1:22" ht="15" customHeight="1" x14ac:dyDescent="0.25">
      <c r="A3791" s="129" t="s">
        <v>5443</v>
      </c>
      <c r="B3791" s="126" t="s">
        <v>1479</v>
      </c>
      <c r="C3791" s="127" t="s">
        <v>5252</v>
      </c>
      <c r="D3791" s="127" t="s">
        <v>4710</v>
      </c>
      <c r="E3791" s="127"/>
      <c r="F3791" s="128">
        <v>9.31</v>
      </c>
      <c r="G3791" s="128">
        <v>9.51</v>
      </c>
      <c r="H3791" s="128">
        <v>7.45</v>
      </c>
      <c r="I3791" s="311"/>
      <c r="J3791" s="319">
        <f>ROUND(SUMIF(Anlagenbewegungsdaten!B:B,A3791,Anlagenbewegungsdaten!C:C),3)</f>
        <v>0</v>
      </c>
      <c r="K3791" s="320">
        <f>ROUND(SUMIF(Anlagenbewegungsdaten!$B:$B,$A3791,Anlagenbewegungsdaten!$D:$D),2)</f>
        <v>0</v>
      </c>
      <c r="L3791" s="321">
        <f t="shared" si="130"/>
        <v>0</v>
      </c>
      <c r="M3791" s="341" t="s">
        <v>4950</v>
      </c>
      <c r="N3791" s="341" t="s">
        <v>4965</v>
      </c>
      <c r="O3791" s="323">
        <f>ROUND(SUMIF(Anlagenbewegungsdaten_AV!B:B,A3791,Anlagenbewegungsdaten_AV!C:C),3)</f>
        <v>0</v>
      </c>
      <c r="P3791" s="320">
        <f>ROUND(SUMIF(Anlagenbewegungsdaten_AV!$B:$B,$A3791,Anlagenbewegungsdaten_AV!$D:$D),2)</f>
        <v>0</v>
      </c>
      <c r="Q3791" s="321">
        <f t="shared" si="131"/>
        <v>0</v>
      </c>
      <c r="S3791" s="324"/>
      <c r="T3791" s="317"/>
      <c r="U3791" s="325"/>
      <c r="V3791" s="325"/>
    </row>
    <row r="3792" spans="1:22" ht="15" customHeight="1" x14ac:dyDescent="0.25">
      <c r="A3792" s="129" t="s">
        <v>5444</v>
      </c>
      <c r="B3792" s="126" t="s">
        <v>1479</v>
      </c>
      <c r="C3792" s="127" t="s">
        <v>5252</v>
      </c>
      <c r="D3792" s="127" t="s">
        <v>1429</v>
      </c>
      <c r="E3792" s="127"/>
      <c r="F3792" s="128">
        <v>5.71</v>
      </c>
      <c r="G3792" s="128">
        <v>5.91</v>
      </c>
      <c r="H3792" s="128">
        <v>4.57</v>
      </c>
      <c r="I3792" s="311"/>
      <c r="J3792" s="319">
        <f>ROUND(SUMIF(Anlagenbewegungsdaten!B:B,A3792,Anlagenbewegungsdaten!C:C),3)</f>
        <v>0</v>
      </c>
      <c r="K3792" s="320">
        <f>ROUND(SUMIF(Anlagenbewegungsdaten!$B:$B,$A3792,Anlagenbewegungsdaten!$D:$D),2)</f>
        <v>0</v>
      </c>
      <c r="L3792" s="321">
        <f t="shared" si="130"/>
        <v>0</v>
      </c>
      <c r="M3792" s="341" t="s">
        <v>4950</v>
      </c>
      <c r="N3792" s="341" t="s">
        <v>4965</v>
      </c>
      <c r="O3792" s="323">
        <f>ROUND(SUMIF(Anlagenbewegungsdaten_AV!B:B,A3792,Anlagenbewegungsdaten_AV!C:C),3)</f>
        <v>0</v>
      </c>
      <c r="P3792" s="320">
        <f>ROUND(SUMIF(Anlagenbewegungsdaten_AV!$B:$B,$A3792,Anlagenbewegungsdaten_AV!$D:$D),2)</f>
        <v>0</v>
      </c>
      <c r="Q3792" s="321">
        <f t="shared" si="131"/>
        <v>0</v>
      </c>
      <c r="S3792" s="324"/>
      <c r="T3792" s="317"/>
      <c r="U3792" s="325"/>
      <c r="V3792" s="325"/>
    </row>
    <row r="3793" spans="1:22" ht="15" customHeight="1" x14ac:dyDescent="0.25">
      <c r="A3793" s="129" t="s">
        <v>5445</v>
      </c>
      <c r="B3793" s="126" t="s">
        <v>1479</v>
      </c>
      <c r="C3793" s="127" t="s">
        <v>5252</v>
      </c>
      <c r="D3793" s="127" t="s">
        <v>4713</v>
      </c>
      <c r="E3793" s="127"/>
      <c r="F3793" s="128">
        <v>8.620000000000001</v>
      </c>
      <c r="G3793" s="128">
        <v>8.82</v>
      </c>
      <c r="H3793" s="128">
        <v>6.9</v>
      </c>
      <c r="I3793" s="311"/>
      <c r="J3793" s="319">
        <f>ROUND(SUMIF(Anlagenbewegungsdaten!B:B,A3793,Anlagenbewegungsdaten!C:C),3)</f>
        <v>0</v>
      </c>
      <c r="K3793" s="320">
        <f>ROUND(SUMIF(Anlagenbewegungsdaten!$B:$B,$A3793,Anlagenbewegungsdaten!$D:$D),2)</f>
        <v>0</v>
      </c>
      <c r="L3793" s="321">
        <f t="shared" si="130"/>
        <v>0</v>
      </c>
      <c r="M3793" s="341" t="s">
        <v>4950</v>
      </c>
      <c r="N3793" s="341" t="s">
        <v>4965</v>
      </c>
      <c r="O3793" s="323">
        <f>ROUND(SUMIF(Anlagenbewegungsdaten_AV!B:B,A3793,Anlagenbewegungsdaten_AV!C:C),3)</f>
        <v>0</v>
      </c>
      <c r="P3793" s="320">
        <f>ROUND(SUMIF(Anlagenbewegungsdaten_AV!$B:$B,$A3793,Anlagenbewegungsdaten_AV!$D:$D),2)</f>
        <v>0</v>
      </c>
      <c r="Q3793" s="321">
        <f t="shared" si="131"/>
        <v>0</v>
      </c>
      <c r="S3793" s="324"/>
      <c r="T3793" s="317"/>
      <c r="U3793" s="325"/>
      <c r="V3793" s="325"/>
    </row>
    <row r="3794" spans="1:22" ht="15" customHeight="1" x14ac:dyDescent="0.25">
      <c r="A3794" s="129" t="s">
        <v>5446</v>
      </c>
      <c r="B3794" s="126" t="s">
        <v>1479</v>
      </c>
      <c r="C3794" s="127" t="s">
        <v>5252</v>
      </c>
      <c r="D3794" s="127" t="s">
        <v>4715</v>
      </c>
      <c r="E3794" s="127"/>
      <c r="F3794" s="128">
        <v>7.65</v>
      </c>
      <c r="G3794" s="128">
        <v>7.8500000000000005</v>
      </c>
      <c r="H3794" s="128">
        <v>6.12</v>
      </c>
      <c r="I3794" s="311"/>
      <c r="J3794" s="319">
        <f>ROUND(SUMIF(Anlagenbewegungsdaten!B:B,A3794,Anlagenbewegungsdaten!C:C),3)</f>
        <v>0</v>
      </c>
      <c r="K3794" s="320">
        <f>ROUND(SUMIF(Anlagenbewegungsdaten!$B:$B,$A3794,Anlagenbewegungsdaten!$D:$D),2)</f>
        <v>0</v>
      </c>
      <c r="L3794" s="321">
        <f t="shared" si="130"/>
        <v>0</v>
      </c>
      <c r="M3794" s="341" t="s">
        <v>4950</v>
      </c>
      <c r="N3794" s="341" t="s">
        <v>4965</v>
      </c>
      <c r="O3794" s="323">
        <f>ROUND(SUMIF(Anlagenbewegungsdaten_AV!B:B,A3794,Anlagenbewegungsdaten_AV!C:C),3)</f>
        <v>0</v>
      </c>
      <c r="P3794" s="320">
        <f>ROUND(SUMIF(Anlagenbewegungsdaten_AV!$B:$B,$A3794,Anlagenbewegungsdaten_AV!$D:$D),2)</f>
        <v>0</v>
      </c>
      <c r="Q3794" s="321">
        <f t="shared" si="131"/>
        <v>0</v>
      </c>
      <c r="S3794" s="324"/>
      <c r="T3794" s="317"/>
      <c r="U3794" s="325"/>
      <c r="V3794" s="325"/>
    </row>
    <row r="3795" spans="1:22" ht="15" customHeight="1" x14ac:dyDescent="0.25">
      <c r="A3795" s="129" t="s">
        <v>5447</v>
      </c>
      <c r="B3795" s="126" t="s">
        <v>1479</v>
      </c>
      <c r="C3795" s="127" t="s">
        <v>5252</v>
      </c>
      <c r="D3795" s="127" t="s">
        <v>4717</v>
      </c>
      <c r="E3795" s="127"/>
      <c r="F3795" s="128">
        <v>6.68</v>
      </c>
      <c r="G3795" s="128">
        <v>6.88</v>
      </c>
      <c r="H3795" s="128">
        <v>5.34</v>
      </c>
      <c r="I3795" s="311"/>
      <c r="J3795" s="319">
        <f>ROUND(SUMIF(Anlagenbewegungsdaten!B:B,A3795,Anlagenbewegungsdaten!C:C),3)</f>
        <v>0</v>
      </c>
      <c r="K3795" s="320">
        <f>ROUND(SUMIF(Anlagenbewegungsdaten!$B:$B,$A3795,Anlagenbewegungsdaten!$D:$D),2)</f>
        <v>0</v>
      </c>
      <c r="L3795" s="321">
        <f t="shared" si="130"/>
        <v>0</v>
      </c>
      <c r="M3795" s="341" t="s">
        <v>4950</v>
      </c>
      <c r="N3795" s="341" t="s">
        <v>4965</v>
      </c>
      <c r="O3795" s="323">
        <f>ROUND(SUMIF(Anlagenbewegungsdaten_AV!B:B,A3795,Anlagenbewegungsdaten_AV!C:C),3)</f>
        <v>0</v>
      </c>
      <c r="P3795" s="320">
        <f>ROUND(SUMIF(Anlagenbewegungsdaten_AV!$B:$B,$A3795,Anlagenbewegungsdaten_AV!$D:$D),2)</f>
        <v>0</v>
      </c>
      <c r="Q3795" s="321">
        <f t="shared" si="131"/>
        <v>0</v>
      </c>
      <c r="S3795" s="324"/>
      <c r="T3795" s="317"/>
      <c r="U3795" s="325"/>
      <c r="V3795" s="325"/>
    </row>
    <row r="3796" spans="1:22" ht="15" customHeight="1" x14ac:dyDescent="0.25">
      <c r="A3796" s="129" t="s">
        <v>5448</v>
      </c>
      <c r="B3796" s="126" t="s">
        <v>1479</v>
      </c>
      <c r="C3796" s="127" t="s">
        <v>5275</v>
      </c>
      <c r="D3796" s="127" t="s">
        <v>1480</v>
      </c>
      <c r="E3796" s="127"/>
      <c r="F3796" s="128">
        <v>8.2200000000000006</v>
      </c>
      <c r="G3796" s="128">
        <v>8.42</v>
      </c>
      <c r="H3796" s="128">
        <v>6.74</v>
      </c>
      <c r="I3796" s="311"/>
      <c r="J3796" s="319">
        <f>ROUND(SUMIF(Anlagenbewegungsdaten!B:B,A3796,Anlagenbewegungsdaten!C:C),3)</f>
        <v>0</v>
      </c>
      <c r="K3796" s="320">
        <f>ROUND(SUMIF(Anlagenbewegungsdaten!$B:$B,$A3796,Anlagenbewegungsdaten!$D:$D),2)</f>
        <v>0</v>
      </c>
      <c r="L3796" s="321">
        <f t="shared" si="130"/>
        <v>0</v>
      </c>
      <c r="M3796" s="341" t="s">
        <v>4950</v>
      </c>
      <c r="N3796" s="341" t="s">
        <v>4965</v>
      </c>
      <c r="O3796" s="323">
        <f>ROUND(SUMIF(Anlagenbewegungsdaten_AV!B:B,A3796,Anlagenbewegungsdaten_AV!C:C),3)</f>
        <v>0</v>
      </c>
      <c r="P3796" s="320">
        <f>ROUND(SUMIF(Anlagenbewegungsdaten_AV!$B:$B,$A3796,Anlagenbewegungsdaten_AV!$D:$D),2)</f>
        <v>0</v>
      </c>
      <c r="Q3796" s="321">
        <f t="shared" si="131"/>
        <v>0</v>
      </c>
      <c r="S3796" s="324"/>
      <c r="T3796" s="317"/>
      <c r="U3796" s="325"/>
      <c r="V3796" s="325"/>
    </row>
    <row r="3797" spans="1:22" ht="15" customHeight="1" x14ac:dyDescent="0.25">
      <c r="A3797" s="129" t="s">
        <v>5449</v>
      </c>
      <c r="B3797" s="126" t="s">
        <v>1479</v>
      </c>
      <c r="C3797" s="127" t="s">
        <v>5275</v>
      </c>
      <c r="D3797" s="127" t="s">
        <v>1429</v>
      </c>
      <c r="E3797" s="127"/>
      <c r="F3797" s="128">
        <v>5.63</v>
      </c>
      <c r="G3797" s="128">
        <v>5.83</v>
      </c>
      <c r="H3797" s="128">
        <v>4.66</v>
      </c>
      <c r="I3797" s="311"/>
      <c r="J3797" s="319">
        <f>ROUND(SUMIF(Anlagenbewegungsdaten!B:B,A3797,Anlagenbewegungsdaten!C:C),3)</f>
        <v>0</v>
      </c>
      <c r="K3797" s="320">
        <f>ROUND(SUMIF(Anlagenbewegungsdaten!$B:$B,$A3797,Anlagenbewegungsdaten!$D:$D),2)</f>
        <v>0</v>
      </c>
      <c r="L3797" s="321">
        <f t="shared" si="130"/>
        <v>0</v>
      </c>
      <c r="M3797" s="341" t="s">
        <v>4950</v>
      </c>
      <c r="N3797" s="341" t="s">
        <v>4965</v>
      </c>
      <c r="O3797" s="323">
        <f>ROUND(SUMIF(Anlagenbewegungsdaten_AV!B:B,A3797,Anlagenbewegungsdaten_AV!C:C),3)</f>
        <v>0</v>
      </c>
      <c r="P3797" s="320">
        <f>ROUND(SUMIF(Anlagenbewegungsdaten_AV!$B:$B,$A3797,Anlagenbewegungsdaten_AV!$D:$D),2)</f>
        <v>0</v>
      </c>
      <c r="Q3797" s="321">
        <f t="shared" si="131"/>
        <v>0</v>
      </c>
      <c r="S3797" s="324"/>
      <c r="T3797" s="317"/>
      <c r="U3797" s="325"/>
      <c r="V3797" s="325"/>
    </row>
    <row r="3798" spans="1:22" ht="15" customHeight="1" x14ac:dyDescent="0.25">
      <c r="A3798" s="129" t="s">
        <v>5778</v>
      </c>
      <c r="B3798" s="126" t="s">
        <v>1479</v>
      </c>
      <c r="C3798" s="127" t="s">
        <v>5757</v>
      </c>
      <c r="D3798" s="127" t="s">
        <v>1480</v>
      </c>
      <c r="E3798" s="127"/>
      <c r="F3798" s="128">
        <v>8.2200000000000006</v>
      </c>
      <c r="G3798" s="128">
        <v>8.42</v>
      </c>
      <c r="H3798" s="128">
        <v>6.74</v>
      </c>
      <c r="I3798" s="328"/>
      <c r="J3798" s="319">
        <f>ROUND(SUMIF(Anlagenbewegungsdaten!B:B,A3798,Anlagenbewegungsdaten!C:C),3)</f>
        <v>0</v>
      </c>
      <c r="K3798" s="320">
        <f>ROUND(SUMIF(Anlagenbewegungsdaten!$B:$B,$A3798,Anlagenbewegungsdaten!$D:$D),2)</f>
        <v>0</v>
      </c>
      <c r="L3798" s="321">
        <f t="shared" si="130"/>
        <v>0</v>
      </c>
      <c r="M3798" s="341" t="s">
        <v>4950</v>
      </c>
      <c r="N3798" s="341" t="s">
        <v>4965</v>
      </c>
      <c r="O3798" s="323">
        <f>ROUND(SUMIF(Anlagenbewegungsdaten_AV!B:B,A3798,Anlagenbewegungsdaten_AV!C:C),3)</f>
        <v>0</v>
      </c>
      <c r="P3798" s="320">
        <f>ROUND(SUMIF(Anlagenbewegungsdaten_AV!$B:$B,$A3798,Anlagenbewegungsdaten_AV!$D:$D),2)</f>
        <v>0</v>
      </c>
      <c r="Q3798" s="321">
        <f t="shared" si="131"/>
        <v>0</v>
      </c>
      <c r="S3798" s="324"/>
      <c r="T3798" s="317"/>
      <c r="U3798" s="325"/>
      <c r="V3798" s="325"/>
    </row>
    <row r="3799" spans="1:22" ht="15" customHeight="1" x14ac:dyDescent="0.25">
      <c r="A3799" s="129" t="s">
        <v>5779</v>
      </c>
      <c r="B3799" s="126" t="s">
        <v>1479</v>
      </c>
      <c r="C3799" s="127" t="s">
        <v>5757</v>
      </c>
      <c r="D3799" s="127" t="s">
        <v>1429</v>
      </c>
      <c r="E3799" s="127"/>
      <c r="F3799" s="128">
        <v>5.63</v>
      </c>
      <c r="G3799" s="128">
        <v>5.83</v>
      </c>
      <c r="H3799" s="128">
        <v>4.66</v>
      </c>
      <c r="I3799" s="311"/>
      <c r="J3799" s="319">
        <f>ROUND(SUMIF(Anlagenbewegungsdaten!B:B,A3799,Anlagenbewegungsdaten!C:C),3)</f>
        <v>0</v>
      </c>
      <c r="K3799" s="320">
        <f>ROUND(SUMIF(Anlagenbewegungsdaten!$B:$B,$A3799,Anlagenbewegungsdaten!$D:$D),2)</f>
        <v>0</v>
      </c>
      <c r="L3799" s="321">
        <f t="shared" si="130"/>
        <v>0</v>
      </c>
      <c r="M3799" s="341" t="s">
        <v>4950</v>
      </c>
      <c r="N3799" s="341" t="s">
        <v>4965</v>
      </c>
      <c r="O3799" s="323">
        <f>ROUND(SUMIF(Anlagenbewegungsdaten_AV!B:B,A3799,Anlagenbewegungsdaten_AV!C:C),3)</f>
        <v>0</v>
      </c>
      <c r="P3799" s="320">
        <f>ROUND(SUMIF(Anlagenbewegungsdaten_AV!$B:$B,$A3799,Anlagenbewegungsdaten_AV!$D:$D),2)</f>
        <v>0</v>
      </c>
      <c r="Q3799" s="321">
        <f t="shared" si="131"/>
        <v>0</v>
      </c>
      <c r="S3799" s="324"/>
      <c r="T3799" s="317"/>
      <c r="U3799" s="325"/>
      <c r="V3799" s="325"/>
    </row>
    <row r="3800" spans="1:22" ht="15" customHeight="1" x14ac:dyDescent="0.25">
      <c r="A3800" s="129" t="s">
        <v>6140</v>
      </c>
      <c r="B3800" s="126" t="s">
        <v>1479</v>
      </c>
      <c r="C3800" s="127" t="s">
        <v>6018</v>
      </c>
      <c r="D3800" s="127" t="s">
        <v>1480</v>
      </c>
      <c r="E3800" s="127"/>
      <c r="F3800" s="128">
        <v>8.1</v>
      </c>
      <c r="G3800" s="128">
        <v>8.2899999999999991</v>
      </c>
      <c r="H3800" s="128">
        <v>6.63</v>
      </c>
      <c r="I3800" s="311"/>
      <c r="J3800" s="319">
        <f>ROUND(SUMIF(Anlagenbewegungsdaten!B:B,A3800,Anlagenbewegungsdaten!C:C),3)</f>
        <v>0</v>
      </c>
      <c r="K3800" s="320">
        <f>ROUND(SUMIF(Anlagenbewegungsdaten!$B:$B,$A3800,Anlagenbewegungsdaten!$D:$D),2)</f>
        <v>0</v>
      </c>
      <c r="L3800" s="321">
        <f t="shared" si="130"/>
        <v>0</v>
      </c>
      <c r="M3800" s="341" t="s">
        <v>4950</v>
      </c>
      <c r="N3800" s="341" t="s">
        <v>4965</v>
      </c>
      <c r="O3800" s="323">
        <f>ROUND(SUMIF(Anlagenbewegungsdaten_AV!B:B,A3800,Anlagenbewegungsdaten_AV!C:C),3)</f>
        <v>0</v>
      </c>
      <c r="P3800" s="320">
        <f>ROUND(SUMIF(Anlagenbewegungsdaten_AV!$B:$B,$A3800,Anlagenbewegungsdaten_AV!$D:$D),2)</f>
        <v>0</v>
      </c>
      <c r="Q3800" s="321">
        <f t="shared" si="131"/>
        <v>0</v>
      </c>
      <c r="S3800" s="324"/>
      <c r="T3800" s="317"/>
      <c r="U3800" s="325"/>
      <c r="V3800" s="325"/>
    </row>
    <row r="3801" spans="1:22" ht="15" customHeight="1" x14ac:dyDescent="0.25">
      <c r="A3801" s="129" t="s">
        <v>6141</v>
      </c>
      <c r="B3801" s="126" t="s">
        <v>1479</v>
      </c>
      <c r="C3801" s="127" t="s">
        <v>6018</v>
      </c>
      <c r="D3801" s="127" t="s">
        <v>1429</v>
      </c>
      <c r="E3801" s="127"/>
      <c r="F3801" s="128">
        <v>5.55</v>
      </c>
      <c r="G3801" s="128">
        <v>5.74</v>
      </c>
      <c r="H3801" s="128">
        <v>4.59</v>
      </c>
      <c r="I3801" s="311"/>
      <c r="J3801" s="319">
        <f>ROUND(SUMIF(Anlagenbewegungsdaten!B:B,A3801,Anlagenbewegungsdaten!C:C),3)</f>
        <v>0</v>
      </c>
      <c r="K3801" s="320">
        <f>ROUND(SUMIF(Anlagenbewegungsdaten!$B:$B,$A3801,Anlagenbewegungsdaten!$D:$D),2)</f>
        <v>0</v>
      </c>
      <c r="L3801" s="321">
        <f t="shared" si="130"/>
        <v>0</v>
      </c>
      <c r="M3801" s="341" t="s">
        <v>4950</v>
      </c>
      <c r="N3801" s="341" t="s">
        <v>4965</v>
      </c>
      <c r="O3801" s="323">
        <f>ROUND(SUMIF(Anlagenbewegungsdaten_AV!B:B,A3801,Anlagenbewegungsdaten_AV!C:C),3)</f>
        <v>0</v>
      </c>
      <c r="P3801" s="320">
        <f>ROUND(SUMIF(Anlagenbewegungsdaten_AV!$B:$B,$A3801,Anlagenbewegungsdaten_AV!$D:$D),2)</f>
        <v>0</v>
      </c>
      <c r="Q3801" s="321">
        <f t="shared" si="131"/>
        <v>0</v>
      </c>
      <c r="S3801" s="324"/>
      <c r="T3801" s="317"/>
      <c r="U3801" s="325"/>
      <c r="V3801" s="325"/>
    </row>
    <row r="3802" spans="1:22" ht="15" customHeight="1" x14ac:dyDescent="0.25">
      <c r="A3802" s="129" t="s">
        <v>6142</v>
      </c>
      <c r="B3802" s="126" t="s">
        <v>1479</v>
      </c>
      <c r="C3802" s="127" t="s">
        <v>6086</v>
      </c>
      <c r="D3802" s="127" t="s">
        <v>1480</v>
      </c>
      <c r="E3802" s="127"/>
      <c r="F3802" s="128">
        <v>7.97</v>
      </c>
      <c r="G3802" s="128">
        <v>8.17</v>
      </c>
      <c r="H3802" s="128">
        <v>6.54</v>
      </c>
      <c r="I3802" s="311"/>
      <c r="J3802" s="319">
        <f>ROUND(SUMIF(Anlagenbewegungsdaten!B:B,A3802,Anlagenbewegungsdaten!C:C),3)</f>
        <v>0</v>
      </c>
      <c r="K3802" s="320">
        <f>ROUND(SUMIF(Anlagenbewegungsdaten!$B:$B,$A3802,Anlagenbewegungsdaten!$D:$D),2)</f>
        <v>0</v>
      </c>
      <c r="L3802" s="321">
        <f t="shared" si="130"/>
        <v>0</v>
      </c>
      <c r="M3802" s="341" t="s">
        <v>4950</v>
      </c>
      <c r="N3802" s="341" t="s">
        <v>4965</v>
      </c>
      <c r="O3802" s="323">
        <f>ROUND(SUMIF(Anlagenbewegungsdaten_AV!B:B,A3802,Anlagenbewegungsdaten_AV!C:C),3)</f>
        <v>0</v>
      </c>
      <c r="P3802" s="320">
        <f>ROUND(SUMIF(Anlagenbewegungsdaten_AV!$B:$B,$A3802,Anlagenbewegungsdaten_AV!$D:$D),2)</f>
        <v>0</v>
      </c>
      <c r="Q3802" s="321">
        <f t="shared" si="131"/>
        <v>0</v>
      </c>
      <c r="S3802" s="324"/>
      <c r="T3802" s="317"/>
      <c r="U3802" s="325"/>
      <c r="V3802" s="325"/>
    </row>
    <row r="3803" spans="1:22" ht="15" customHeight="1" x14ac:dyDescent="0.25">
      <c r="A3803" s="129" t="s">
        <v>6143</v>
      </c>
      <c r="B3803" s="126" t="s">
        <v>1479</v>
      </c>
      <c r="C3803" s="127" t="s">
        <v>6086</v>
      </c>
      <c r="D3803" s="127" t="s">
        <v>1429</v>
      </c>
      <c r="E3803" s="127"/>
      <c r="F3803" s="128">
        <v>5.46</v>
      </c>
      <c r="G3803" s="128">
        <v>5.66</v>
      </c>
      <c r="H3803" s="128">
        <v>4.53</v>
      </c>
      <c r="I3803" s="311"/>
      <c r="J3803" s="319">
        <f>ROUND(SUMIF(Anlagenbewegungsdaten!B:B,A3803,Anlagenbewegungsdaten!C:C),3)</f>
        <v>0</v>
      </c>
      <c r="K3803" s="320">
        <f>ROUND(SUMIF(Anlagenbewegungsdaten!$B:$B,$A3803,Anlagenbewegungsdaten!$D:$D),2)</f>
        <v>0</v>
      </c>
      <c r="L3803" s="321">
        <f t="shared" si="130"/>
        <v>0</v>
      </c>
      <c r="M3803" s="341" t="s">
        <v>4950</v>
      </c>
      <c r="N3803" s="341" t="s">
        <v>4965</v>
      </c>
      <c r="O3803" s="323">
        <f>ROUND(SUMIF(Anlagenbewegungsdaten_AV!B:B,A3803,Anlagenbewegungsdaten_AV!C:C),3)</f>
        <v>0</v>
      </c>
      <c r="P3803" s="320">
        <f>ROUND(SUMIF(Anlagenbewegungsdaten_AV!$B:$B,$A3803,Anlagenbewegungsdaten_AV!$D:$D),2)</f>
        <v>0</v>
      </c>
      <c r="Q3803" s="321">
        <f t="shared" si="131"/>
        <v>0</v>
      </c>
      <c r="S3803" s="324"/>
      <c r="T3803" s="317"/>
      <c r="U3803" s="325"/>
      <c r="V3803" s="325"/>
    </row>
    <row r="3804" spans="1:22" ht="15" customHeight="1" x14ac:dyDescent="0.25">
      <c r="A3804" s="129" t="s">
        <v>1491</v>
      </c>
      <c r="B3804" s="126" t="s">
        <v>1492</v>
      </c>
      <c r="C3804" s="127" t="s">
        <v>4024</v>
      </c>
      <c r="D3804" s="127" t="s">
        <v>1480</v>
      </c>
      <c r="E3804" s="127"/>
      <c r="F3804" s="128">
        <v>7.11</v>
      </c>
      <c r="G3804" s="128">
        <v>7.3100000000000005</v>
      </c>
      <c r="H3804" s="128">
        <v>5.69</v>
      </c>
      <c r="I3804" s="311"/>
      <c r="J3804" s="319">
        <f>ROUND(SUMIF(Anlagenbewegungsdaten!B:B,A3804,Anlagenbewegungsdaten!C:C),3)</f>
        <v>0</v>
      </c>
      <c r="K3804" s="320">
        <f>ROUND(SUMIF(Anlagenbewegungsdaten!$B:$B,$A3804,Anlagenbewegungsdaten!$D:$D),2)</f>
        <v>0</v>
      </c>
      <c r="L3804" s="321">
        <f t="shared" si="130"/>
        <v>0</v>
      </c>
      <c r="M3804" s="341" t="s">
        <v>4950</v>
      </c>
      <c r="N3804" s="341" t="s">
        <v>4966</v>
      </c>
      <c r="O3804" s="323">
        <f>ROUND(SUMIF(Anlagenbewegungsdaten_AV!B:B,A3804,Anlagenbewegungsdaten_AV!C:C),3)</f>
        <v>0</v>
      </c>
      <c r="P3804" s="320">
        <f>ROUND(SUMIF(Anlagenbewegungsdaten_AV!$B:$B,$A3804,Anlagenbewegungsdaten_AV!$D:$D),2)</f>
        <v>0</v>
      </c>
      <c r="Q3804" s="321">
        <f t="shared" si="131"/>
        <v>0</v>
      </c>
      <c r="S3804" s="324"/>
      <c r="T3804" s="317"/>
      <c r="U3804" s="325"/>
      <c r="V3804" s="325"/>
    </row>
    <row r="3805" spans="1:22" ht="15" customHeight="1" x14ac:dyDescent="0.25">
      <c r="A3805" s="129" t="s">
        <v>1493</v>
      </c>
      <c r="B3805" s="126" t="s">
        <v>1492</v>
      </c>
      <c r="C3805" s="127" t="s">
        <v>4024</v>
      </c>
      <c r="D3805" s="127" t="s">
        <v>1482</v>
      </c>
      <c r="E3805" s="127"/>
      <c r="F3805" s="128">
        <v>9.11</v>
      </c>
      <c r="G3805" s="128">
        <v>9.3099999999999987</v>
      </c>
      <c r="H3805" s="128">
        <v>7.29</v>
      </c>
      <c r="I3805" s="311"/>
      <c r="J3805" s="319">
        <f>ROUND(SUMIF(Anlagenbewegungsdaten!B:B,A3805,Anlagenbewegungsdaten!C:C),3)</f>
        <v>0</v>
      </c>
      <c r="K3805" s="320">
        <f>ROUND(SUMIF(Anlagenbewegungsdaten!$B:$B,$A3805,Anlagenbewegungsdaten!$D:$D),2)</f>
        <v>0</v>
      </c>
      <c r="L3805" s="321">
        <f t="shared" si="130"/>
        <v>0</v>
      </c>
      <c r="M3805" s="341" t="s">
        <v>4950</v>
      </c>
      <c r="N3805" s="341" t="s">
        <v>4966</v>
      </c>
      <c r="O3805" s="323">
        <f>ROUND(SUMIF(Anlagenbewegungsdaten_AV!B:B,A3805,Anlagenbewegungsdaten_AV!C:C),3)</f>
        <v>0</v>
      </c>
      <c r="P3805" s="320">
        <f>ROUND(SUMIF(Anlagenbewegungsdaten_AV!$B:$B,$A3805,Anlagenbewegungsdaten_AV!$D:$D),2)</f>
        <v>0</v>
      </c>
      <c r="Q3805" s="321">
        <f t="shared" si="131"/>
        <v>0</v>
      </c>
      <c r="S3805" s="324"/>
      <c r="T3805" s="317"/>
      <c r="U3805" s="325"/>
      <c r="V3805" s="325"/>
    </row>
    <row r="3806" spans="1:22" ht="15" customHeight="1" x14ac:dyDescent="0.25">
      <c r="A3806" s="129" t="s">
        <v>1518</v>
      </c>
      <c r="B3806" s="126" t="s">
        <v>1492</v>
      </c>
      <c r="C3806" s="127" t="s">
        <v>4024</v>
      </c>
      <c r="D3806" s="127" t="s">
        <v>1484</v>
      </c>
      <c r="E3806" s="127"/>
      <c r="F3806" s="128">
        <v>8.11</v>
      </c>
      <c r="G3806" s="128">
        <v>8.3099999999999987</v>
      </c>
      <c r="H3806" s="128">
        <v>6.49</v>
      </c>
      <c r="I3806" s="311"/>
      <c r="J3806" s="319">
        <f>ROUND(SUMIF(Anlagenbewegungsdaten!B:B,A3806,Anlagenbewegungsdaten!C:C),3)</f>
        <v>0</v>
      </c>
      <c r="K3806" s="320">
        <f>ROUND(SUMIF(Anlagenbewegungsdaten!$B:$B,$A3806,Anlagenbewegungsdaten!$D:$D),2)</f>
        <v>0</v>
      </c>
      <c r="L3806" s="321">
        <f t="shared" si="130"/>
        <v>0</v>
      </c>
      <c r="M3806" s="341" t="s">
        <v>4950</v>
      </c>
      <c r="N3806" s="341" t="s">
        <v>4966</v>
      </c>
      <c r="O3806" s="323">
        <f>ROUND(SUMIF(Anlagenbewegungsdaten_AV!B:B,A3806,Anlagenbewegungsdaten_AV!C:C),3)</f>
        <v>0</v>
      </c>
      <c r="P3806" s="320">
        <f>ROUND(SUMIF(Anlagenbewegungsdaten_AV!$B:$B,$A3806,Anlagenbewegungsdaten_AV!$D:$D),2)</f>
        <v>0</v>
      </c>
      <c r="Q3806" s="321">
        <f t="shared" si="131"/>
        <v>0</v>
      </c>
      <c r="S3806" s="324"/>
      <c r="T3806" s="317"/>
      <c r="U3806" s="325"/>
      <c r="V3806" s="325"/>
    </row>
    <row r="3807" spans="1:22" ht="15" customHeight="1" x14ac:dyDescent="0.25">
      <c r="A3807" s="129" t="s">
        <v>1519</v>
      </c>
      <c r="B3807" s="126" t="s">
        <v>1492</v>
      </c>
      <c r="C3807" s="127" t="s">
        <v>4024</v>
      </c>
      <c r="D3807" s="127" t="s">
        <v>1486</v>
      </c>
      <c r="E3807" s="127"/>
      <c r="F3807" s="128">
        <v>9.11</v>
      </c>
      <c r="G3807" s="128">
        <v>9.3099999999999987</v>
      </c>
      <c r="H3807" s="128">
        <v>7.29</v>
      </c>
      <c r="I3807" s="311"/>
      <c r="J3807" s="319">
        <f>ROUND(SUMIF(Anlagenbewegungsdaten!B:B,A3807,Anlagenbewegungsdaten!C:C),3)</f>
        <v>0</v>
      </c>
      <c r="K3807" s="320">
        <f>ROUND(SUMIF(Anlagenbewegungsdaten!$B:$B,$A3807,Anlagenbewegungsdaten!$D:$D),2)</f>
        <v>0</v>
      </c>
      <c r="L3807" s="321">
        <f t="shared" si="130"/>
        <v>0</v>
      </c>
      <c r="M3807" s="341" t="s">
        <v>4950</v>
      </c>
      <c r="N3807" s="341" t="s">
        <v>4966</v>
      </c>
      <c r="O3807" s="323">
        <f>ROUND(SUMIF(Anlagenbewegungsdaten_AV!B:B,A3807,Anlagenbewegungsdaten_AV!C:C),3)</f>
        <v>0</v>
      </c>
      <c r="P3807" s="320">
        <f>ROUND(SUMIF(Anlagenbewegungsdaten_AV!$B:$B,$A3807,Anlagenbewegungsdaten_AV!$D:$D),2)</f>
        <v>0</v>
      </c>
      <c r="Q3807" s="321">
        <f t="shared" si="131"/>
        <v>0</v>
      </c>
      <c r="S3807" s="324"/>
      <c r="T3807" s="317"/>
      <c r="U3807" s="325"/>
      <c r="V3807" s="325"/>
    </row>
    <row r="3808" spans="1:22" ht="15" customHeight="1" x14ac:dyDescent="0.25">
      <c r="A3808" s="129" t="s">
        <v>72</v>
      </c>
      <c r="B3808" s="126" t="s">
        <v>1492</v>
      </c>
      <c r="C3808" s="127" t="s">
        <v>4024</v>
      </c>
      <c r="D3808" s="127" t="s">
        <v>1429</v>
      </c>
      <c r="E3808" s="127"/>
      <c r="F3808" s="128">
        <v>6.16</v>
      </c>
      <c r="G3808" s="128">
        <v>6.36</v>
      </c>
      <c r="H3808" s="128">
        <v>4.93</v>
      </c>
      <c r="I3808" s="311"/>
      <c r="J3808" s="319">
        <f>ROUND(SUMIF(Anlagenbewegungsdaten!B:B,A3808,Anlagenbewegungsdaten!C:C),3)</f>
        <v>0</v>
      </c>
      <c r="K3808" s="320">
        <f>ROUND(SUMIF(Anlagenbewegungsdaten!$B:$B,$A3808,Anlagenbewegungsdaten!$D:$D),2)</f>
        <v>0</v>
      </c>
      <c r="L3808" s="321">
        <f t="shared" si="130"/>
        <v>0</v>
      </c>
      <c r="M3808" s="341" t="s">
        <v>4950</v>
      </c>
      <c r="N3808" s="341" t="s">
        <v>4966</v>
      </c>
      <c r="O3808" s="323">
        <f>ROUND(SUMIF(Anlagenbewegungsdaten_AV!B:B,A3808,Anlagenbewegungsdaten_AV!C:C),3)</f>
        <v>0</v>
      </c>
      <c r="P3808" s="320">
        <f>ROUND(SUMIF(Anlagenbewegungsdaten_AV!$B:$B,$A3808,Anlagenbewegungsdaten_AV!$D:$D),2)</f>
        <v>0</v>
      </c>
      <c r="Q3808" s="321">
        <f t="shared" si="131"/>
        <v>0</v>
      </c>
      <c r="S3808" s="324"/>
      <c r="T3808" s="317"/>
      <c r="U3808" s="325"/>
      <c r="V3808" s="325"/>
    </row>
    <row r="3809" spans="1:22" ht="15" customHeight="1" x14ac:dyDescent="0.25">
      <c r="A3809" s="129" t="s">
        <v>73</v>
      </c>
      <c r="B3809" s="126" t="s">
        <v>1492</v>
      </c>
      <c r="C3809" s="127" t="s">
        <v>4024</v>
      </c>
      <c r="D3809" s="127" t="s">
        <v>1441</v>
      </c>
      <c r="E3809" s="127"/>
      <c r="F3809" s="128">
        <v>8.16</v>
      </c>
      <c r="G3809" s="128">
        <v>8.36</v>
      </c>
      <c r="H3809" s="128">
        <v>6.53</v>
      </c>
      <c r="I3809" s="311"/>
      <c r="J3809" s="319">
        <f>ROUND(SUMIF(Anlagenbewegungsdaten!B:B,A3809,Anlagenbewegungsdaten!C:C),3)</f>
        <v>0</v>
      </c>
      <c r="K3809" s="320">
        <f>ROUND(SUMIF(Anlagenbewegungsdaten!$B:$B,$A3809,Anlagenbewegungsdaten!$D:$D),2)</f>
        <v>0</v>
      </c>
      <c r="L3809" s="321">
        <f t="shared" si="130"/>
        <v>0</v>
      </c>
      <c r="M3809" s="341" t="s">
        <v>4950</v>
      </c>
      <c r="N3809" s="341" t="s">
        <v>4966</v>
      </c>
      <c r="O3809" s="323">
        <f>ROUND(SUMIF(Anlagenbewegungsdaten_AV!B:B,A3809,Anlagenbewegungsdaten_AV!C:C),3)</f>
        <v>0</v>
      </c>
      <c r="P3809" s="320">
        <f>ROUND(SUMIF(Anlagenbewegungsdaten_AV!$B:$B,$A3809,Anlagenbewegungsdaten_AV!$D:$D),2)</f>
        <v>0</v>
      </c>
      <c r="Q3809" s="321">
        <f t="shared" si="131"/>
        <v>0</v>
      </c>
      <c r="S3809" s="324"/>
      <c r="T3809" s="317"/>
      <c r="U3809" s="325"/>
      <c r="V3809" s="325"/>
    </row>
    <row r="3810" spans="1:22" ht="15" customHeight="1" x14ac:dyDescent="0.25">
      <c r="A3810" s="129" t="s">
        <v>74</v>
      </c>
      <c r="B3810" s="126" t="s">
        <v>1492</v>
      </c>
      <c r="C3810" s="127" t="s">
        <v>4024</v>
      </c>
      <c r="D3810" s="127" t="s">
        <v>1453</v>
      </c>
      <c r="E3810" s="127"/>
      <c r="F3810" s="128">
        <v>7.16</v>
      </c>
      <c r="G3810" s="128">
        <v>7.36</v>
      </c>
      <c r="H3810" s="128">
        <v>5.73</v>
      </c>
      <c r="I3810" s="311"/>
      <c r="J3810" s="319">
        <f>ROUND(SUMIF(Anlagenbewegungsdaten!B:B,A3810,Anlagenbewegungsdaten!C:C),3)</f>
        <v>0</v>
      </c>
      <c r="K3810" s="320">
        <f>ROUND(SUMIF(Anlagenbewegungsdaten!$B:$B,$A3810,Anlagenbewegungsdaten!$D:$D),2)</f>
        <v>0</v>
      </c>
      <c r="L3810" s="321">
        <f t="shared" si="130"/>
        <v>0</v>
      </c>
      <c r="M3810" s="341" t="s">
        <v>4950</v>
      </c>
      <c r="N3810" s="341" t="s">
        <v>4966</v>
      </c>
      <c r="O3810" s="323">
        <f>ROUND(SUMIF(Anlagenbewegungsdaten_AV!B:B,A3810,Anlagenbewegungsdaten_AV!C:C),3)</f>
        <v>0</v>
      </c>
      <c r="P3810" s="320">
        <f>ROUND(SUMIF(Anlagenbewegungsdaten_AV!$B:$B,$A3810,Anlagenbewegungsdaten_AV!$D:$D),2)</f>
        <v>0</v>
      </c>
      <c r="Q3810" s="321">
        <f t="shared" si="131"/>
        <v>0</v>
      </c>
      <c r="S3810" s="324"/>
      <c r="T3810" s="317"/>
      <c r="U3810" s="325"/>
      <c r="V3810" s="325"/>
    </row>
    <row r="3811" spans="1:22" ht="15" customHeight="1" x14ac:dyDescent="0.25">
      <c r="A3811" s="129" t="s">
        <v>75</v>
      </c>
      <c r="B3811" s="126" t="s">
        <v>1492</v>
      </c>
      <c r="C3811" s="127" t="s">
        <v>4024</v>
      </c>
      <c r="D3811" s="127" t="s">
        <v>1465</v>
      </c>
      <c r="E3811" s="127"/>
      <c r="F3811" s="128">
        <v>8.16</v>
      </c>
      <c r="G3811" s="128">
        <v>8.36</v>
      </c>
      <c r="H3811" s="128">
        <v>6.53</v>
      </c>
      <c r="I3811" s="311"/>
      <c r="J3811" s="319">
        <f>ROUND(SUMIF(Anlagenbewegungsdaten!B:B,A3811,Anlagenbewegungsdaten!C:C),3)</f>
        <v>0</v>
      </c>
      <c r="K3811" s="320">
        <f>ROUND(SUMIF(Anlagenbewegungsdaten!$B:$B,$A3811,Anlagenbewegungsdaten!$D:$D),2)</f>
        <v>0</v>
      </c>
      <c r="L3811" s="321">
        <f t="shared" si="130"/>
        <v>0</v>
      </c>
      <c r="M3811" s="341" t="s">
        <v>4950</v>
      </c>
      <c r="N3811" s="341" t="s">
        <v>4966</v>
      </c>
      <c r="O3811" s="323">
        <f>ROUND(SUMIF(Anlagenbewegungsdaten_AV!B:B,A3811,Anlagenbewegungsdaten_AV!C:C),3)</f>
        <v>0</v>
      </c>
      <c r="P3811" s="320">
        <f>ROUND(SUMIF(Anlagenbewegungsdaten_AV!$B:$B,$A3811,Anlagenbewegungsdaten_AV!$D:$D),2)</f>
        <v>0</v>
      </c>
      <c r="Q3811" s="321">
        <f t="shared" si="131"/>
        <v>0</v>
      </c>
      <c r="S3811" s="324"/>
      <c r="T3811" s="317"/>
      <c r="U3811" s="325"/>
      <c r="V3811" s="325"/>
    </row>
    <row r="3812" spans="1:22" ht="15" customHeight="1" x14ac:dyDescent="0.25">
      <c r="A3812" s="129" t="s">
        <v>3216</v>
      </c>
      <c r="B3812" s="126" t="s">
        <v>1492</v>
      </c>
      <c r="C3812" s="127" t="s">
        <v>4025</v>
      </c>
      <c r="D3812" s="127" t="s">
        <v>1480</v>
      </c>
      <c r="E3812" s="127"/>
      <c r="F3812" s="128">
        <v>7</v>
      </c>
      <c r="G3812" s="128">
        <v>7.2</v>
      </c>
      <c r="H3812" s="128">
        <v>5.6</v>
      </c>
      <c r="I3812" s="311"/>
      <c r="J3812" s="319">
        <f>ROUND(SUMIF(Anlagenbewegungsdaten!B:B,A3812,Anlagenbewegungsdaten!C:C),3)</f>
        <v>0</v>
      </c>
      <c r="K3812" s="320">
        <f>ROUND(SUMIF(Anlagenbewegungsdaten!$B:$B,$A3812,Anlagenbewegungsdaten!$D:$D),2)</f>
        <v>0</v>
      </c>
      <c r="L3812" s="321">
        <f t="shared" si="130"/>
        <v>0</v>
      </c>
      <c r="M3812" s="341" t="s">
        <v>4950</v>
      </c>
      <c r="N3812" s="341" t="s">
        <v>4966</v>
      </c>
      <c r="O3812" s="323">
        <f>ROUND(SUMIF(Anlagenbewegungsdaten_AV!B:B,A3812,Anlagenbewegungsdaten_AV!C:C),3)</f>
        <v>0</v>
      </c>
      <c r="P3812" s="320">
        <f>ROUND(SUMIF(Anlagenbewegungsdaten_AV!$B:$B,$A3812,Anlagenbewegungsdaten_AV!$D:$D),2)</f>
        <v>0</v>
      </c>
      <c r="Q3812" s="321">
        <f t="shared" si="131"/>
        <v>0</v>
      </c>
      <c r="S3812" s="324"/>
      <c r="T3812" s="317"/>
      <c r="U3812" s="325"/>
      <c r="V3812" s="325"/>
    </row>
    <row r="3813" spans="1:22" ht="15" customHeight="1" x14ac:dyDescent="0.25">
      <c r="A3813" s="129" t="s">
        <v>3217</v>
      </c>
      <c r="B3813" s="126" t="s">
        <v>1492</v>
      </c>
      <c r="C3813" s="127" t="s">
        <v>4025</v>
      </c>
      <c r="D3813" s="127" t="s">
        <v>1482</v>
      </c>
      <c r="E3813" s="127"/>
      <c r="F3813" s="128">
        <v>8.9700000000000006</v>
      </c>
      <c r="G3813" s="128">
        <v>9.17</v>
      </c>
      <c r="H3813" s="128">
        <v>7.18</v>
      </c>
      <c r="I3813" s="311"/>
      <c r="J3813" s="319">
        <f>ROUND(SUMIF(Anlagenbewegungsdaten!B:B,A3813,Anlagenbewegungsdaten!C:C),3)</f>
        <v>0</v>
      </c>
      <c r="K3813" s="320">
        <f>ROUND(SUMIF(Anlagenbewegungsdaten!$B:$B,$A3813,Anlagenbewegungsdaten!$D:$D),2)</f>
        <v>0</v>
      </c>
      <c r="L3813" s="321">
        <f t="shared" si="130"/>
        <v>0</v>
      </c>
      <c r="M3813" s="341" t="s">
        <v>4950</v>
      </c>
      <c r="N3813" s="341" t="s">
        <v>4966</v>
      </c>
      <c r="O3813" s="323">
        <f>ROUND(SUMIF(Anlagenbewegungsdaten_AV!B:B,A3813,Anlagenbewegungsdaten_AV!C:C),3)</f>
        <v>0</v>
      </c>
      <c r="P3813" s="320">
        <f>ROUND(SUMIF(Anlagenbewegungsdaten_AV!$B:$B,$A3813,Anlagenbewegungsdaten_AV!$D:$D),2)</f>
        <v>0</v>
      </c>
      <c r="Q3813" s="321">
        <f t="shared" si="131"/>
        <v>0</v>
      </c>
      <c r="S3813" s="324"/>
      <c r="T3813" s="317"/>
      <c r="U3813" s="325"/>
      <c r="V3813" s="325"/>
    </row>
    <row r="3814" spans="1:22" ht="15" customHeight="1" x14ac:dyDescent="0.25">
      <c r="A3814" s="129" t="s">
        <v>3218</v>
      </c>
      <c r="B3814" s="126" t="s">
        <v>1492</v>
      </c>
      <c r="C3814" s="127" t="s">
        <v>4025</v>
      </c>
      <c r="D3814" s="127" t="s">
        <v>1484</v>
      </c>
      <c r="E3814" s="127"/>
      <c r="F3814" s="128">
        <v>7.99</v>
      </c>
      <c r="G3814" s="128">
        <v>8.19</v>
      </c>
      <c r="H3814" s="128">
        <v>6.39</v>
      </c>
      <c r="I3814" s="311"/>
      <c r="J3814" s="319">
        <f>ROUND(SUMIF(Anlagenbewegungsdaten!B:B,A3814,Anlagenbewegungsdaten!C:C),3)</f>
        <v>0</v>
      </c>
      <c r="K3814" s="320">
        <f>ROUND(SUMIF(Anlagenbewegungsdaten!$B:$B,$A3814,Anlagenbewegungsdaten!$D:$D),2)</f>
        <v>0</v>
      </c>
      <c r="L3814" s="321">
        <f t="shared" si="130"/>
        <v>0</v>
      </c>
      <c r="M3814" s="341" t="s">
        <v>4950</v>
      </c>
      <c r="N3814" s="341" t="s">
        <v>4966</v>
      </c>
      <c r="O3814" s="323">
        <f>ROUND(SUMIF(Anlagenbewegungsdaten_AV!B:B,A3814,Anlagenbewegungsdaten_AV!C:C),3)</f>
        <v>0</v>
      </c>
      <c r="P3814" s="320">
        <f>ROUND(SUMIF(Anlagenbewegungsdaten_AV!$B:$B,$A3814,Anlagenbewegungsdaten_AV!$D:$D),2)</f>
        <v>0</v>
      </c>
      <c r="Q3814" s="321">
        <f t="shared" si="131"/>
        <v>0</v>
      </c>
      <c r="S3814" s="324"/>
      <c r="T3814" s="317"/>
      <c r="U3814" s="325"/>
      <c r="V3814" s="325"/>
    </row>
    <row r="3815" spans="1:22" ht="15" customHeight="1" x14ac:dyDescent="0.25">
      <c r="A3815" s="129" t="s">
        <v>3219</v>
      </c>
      <c r="B3815" s="126" t="s">
        <v>1492</v>
      </c>
      <c r="C3815" s="127" t="s">
        <v>4025</v>
      </c>
      <c r="D3815" s="127" t="s">
        <v>1486</v>
      </c>
      <c r="E3815" s="127"/>
      <c r="F3815" s="128">
        <v>8.9700000000000006</v>
      </c>
      <c r="G3815" s="128">
        <v>9.17</v>
      </c>
      <c r="H3815" s="128">
        <v>7.18</v>
      </c>
      <c r="I3815" s="311"/>
      <c r="J3815" s="319">
        <f>ROUND(SUMIF(Anlagenbewegungsdaten!B:B,A3815,Anlagenbewegungsdaten!C:C),3)</f>
        <v>0</v>
      </c>
      <c r="K3815" s="320">
        <f>ROUND(SUMIF(Anlagenbewegungsdaten!$B:$B,$A3815,Anlagenbewegungsdaten!$D:$D),2)</f>
        <v>0</v>
      </c>
      <c r="L3815" s="321">
        <f t="shared" si="130"/>
        <v>0</v>
      </c>
      <c r="M3815" s="341" t="s">
        <v>4950</v>
      </c>
      <c r="N3815" s="341" t="s">
        <v>4966</v>
      </c>
      <c r="O3815" s="323">
        <f>ROUND(SUMIF(Anlagenbewegungsdaten_AV!B:B,A3815,Anlagenbewegungsdaten_AV!C:C),3)</f>
        <v>0</v>
      </c>
      <c r="P3815" s="320">
        <f>ROUND(SUMIF(Anlagenbewegungsdaten_AV!$B:$B,$A3815,Anlagenbewegungsdaten_AV!$D:$D),2)</f>
        <v>0</v>
      </c>
      <c r="Q3815" s="321">
        <f t="shared" si="131"/>
        <v>0</v>
      </c>
      <c r="S3815" s="324"/>
      <c r="T3815" s="317"/>
      <c r="U3815" s="325"/>
      <c r="V3815" s="325"/>
    </row>
    <row r="3816" spans="1:22" ht="15" customHeight="1" x14ac:dyDescent="0.25">
      <c r="A3816" s="129" t="s">
        <v>3220</v>
      </c>
      <c r="B3816" s="126" t="s">
        <v>1492</v>
      </c>
      <c r="C3816" s="127" t="s">
        <v>4025</v>
      </c>
      <c r="D3816" s="127" t="s">
        <v>1429</v>
      </c>
      <c r="E3816" s="127"/>
      <c r="F3816" s="128">
        <v>6.07</v>
      </c>
      <c r="G3816" s="128">
        <v>6.2700000000000005</v>
      </c>
      <c r="H3816" s="128">
        <v>4.8600000000000003</v>
      </c>
      <c r="I3816" s="311"/>
      <c r="J3816" s="319">
        <f>ROUND(SUMIF(Anlagenbewegungsdaten!B:B,A3816,Anlagenbewegungsdaten!C:C),3)</f>
        <v>0</v>
      </c>
      <c r="K3816" s="320">
        <f>ROUND(SUMIF(Anlagenbewegungsdaten!$B:$B,$A3816,Anlagenbewegungsdaten!$D:$D),2)</f>
        <v>0</v>
      </c>
      <c r="L3816" s="321">
        <f t="shared" si="130"/>
        <v>0</v>
      </c>
      <c r="M3816" s="341" t="s">
        <v>4950</v>
      </c>
      <c r="N3816" s="341" t="s">
        <v>4966</v>
      </c>
      <c r="O3816" s="323">
        <f>ROUND(SUMIF(Anlagenbewegungsdaten_AV!B:B,A3816,Anlagenbewegungsdaten_AV!C:C),3)</f>
        <v>0</v>
      </c>
      <c r="P3816" s="320">
        <f>ROUND(SUMIF(Anlagenbewegungsdaten_AV!$B:$B,$A3816,Anlagenbewegungsdaten_AV!$D:$D),2)</f>
        <v>0</v>
      </c>
      <c r="Q3816" s="321">
        <f t="shared" si="131"/>
        <v>0</v>
      </c>
      <c r="S3816" s="324"/>
      <c r="T3816" s="317"/>
      <c r="U3816" s="325"/>
      <c r="V3816" s="325"/>
    </row>
    <row r="3817" spans="1:22" ht="15" customHeight="1" x14ac:dyDescent="0.25">
      <c r="A3817" s="129" t="s">
        <v>3221</v>
      </c>
      <c r="B3817" s="126" t="s">
        <v>1492</v>
      </c>
      <c r="C3817" s="127" t="s">
        <v>4025</v>
      </c>
      <c r="D3817" s="127" t="s">
        <v>1441</v>
      </c>
      <c r="E3817" s="127"/>
      <c r="F3817" s="128">
        <v>8.0399999999999991</v>
      </c>
      <c r="G3817" s="128">
        <v>8.2399999999999984</v>
      </c>
      <c r="H3817" s="128">
        <v>6.43</v>
      </c>
      <c r="I3817" s="311"/>
      <c r="J3817" s="319">
        <f>ROUND(SUMIF(Anlagenbewegungsdaten!B:B,A3817,Anlagenbewegungsdaten!C:C),3)</f>
        <v>0</v>
      </c>
      <c r="K3817" s="320">
        <f>ROUND(SUMIF(Anlagenbewegungsdaten!$B:$B,$A3817,Anlagenbewegungsdaten!$D:$D),2)</f>
        <v>0</v>
      </c>
      <c r="L3817" s="321">
        <f t="shared" si="130"/>
        <v>0</v>
      </c>
      <c r="M3817" s="341" t="s">
        <v>4950</v>
      </c>
      <c r="N3817" s="341" t="s">
        <v>4966</v>
      </c>
      <c r="O3817" s="323">
        <f>ROUND(SUMIF(Anlagenbewegungsdaten_AV!B:B,A3817,Anlagenbewegungsdaten_AV!C:C),3)</f>
        <v>0</v>
      </c>
      <c r="P3817" s="320">
        <f>ROUND(SUMIF(Anlagenbewegungsdaten_AV!$B:$B,$A3817,Anlagenbewegungsdaten_AV!$D:$D),2)</f>
        <v>0</v>
      </c>
      <c r="Q3817" s="321">
        <f t="shared" si="131"/>
        <v>0</v>
      </c>
      <c r="S3817" s="324"/>
      <c r="T3817" s="317"/>
      <c r="U3817" s="325"/>
      <c r="V3817" s="325"/>
    </row>
    <row r="3818" spans="1:22" ht="15" customHeight="1" x14ac:dyDescent="0.25">
      <c r="A3818" s="129" t="s">
        <v>3222</v>
      </c>
      <c r="B3818" s="126" t="s">
        <v>1492</v>
      </c>
      <c r="C3818" s="127" t="s">
        <v>4025</v>
      </c>
      <c r="D3818" s="127" t="s">
        <v>1453</v>
      </c>
      <c r="E3818" s="127"/>
      <c r="F3818" s="128">
        <v>7.06</v>
      </c>
      <c r="G3818" s="128">
        <v>7.26</v>
      </c>
      <c r="H3818" s="128">
        <v>5.65</v>
      </c>
      <c r="I3818" s="311"/>
      <c r="J3818" s="319">
        <f>ROUND(SUMIF(Anlagenbewegungsdaten!B:B,A3818,Anlagenbewegungsdaten!C:C),3)</f>
        <v>0</v>
      </c>
      <c r="K3818" s="320">
        <f>ROUND(SUMIF(Anlagenbewegungsdaten!$B:$B,$A3818,Anlagenbewegungsdaten!$D:$D),2)</f>
        <v>0</v>
      </c>
      <c r="L3818" s="321">
        <f t="shared" si="130"/>
        <v>0</v>
      </c>
      <c r="M3818" s="341" t="s">
        <v>4950</v>
      </c>
      <c r="N3818" s="341" t="s">
        <v>4966</v>
      </c>
      <c r="O3818" s="323">
        <f>ROUND(SUMIF(Anlagenbewegungsdaten_AV!B:B,A3818,Anlagenbewegungsdaten_AV!C:C),3)</f>
        <v>0</v>
      </c>
      <c r="P3818" s="320">
        <f>ROUND(SUMIF(Anlagenbewegungsdaten_AV!$B:$B,$A3818,Anlagenbewegungsdaten_AV!$D:$D),2)</f>
        <v>0</v>
      </c>
      <c r="Q3818" s="321">
        <f t="shared" si="131"/>
        <v>0</v>
      </c>
      <c r="S3818" s="324"/>
      <c r="T3818" s="317"/>
      <c r="U3818" s="325"/>
      <c r="V3818" s="325"/>
    </row>
    <row r="3819" spans="1:22" ht="15" customHeight="1" x14ac:dyDescent="0.25">
      <c r="A3819" s="129" t="s">
        <v>3223</v>
      </c>
      <c r="B3819" s="126" t="s">
        <v>1492</v>
      </c>
      <c r="C3819" s="127" t="s">
        <v>4025</v>
      </c>
      <c r="D3819" s="127" t="s">
        <v>1465</v>
      </c>
      <c r="E3819" s="127"/>
      <c r="F3819" s="128">
        <v>8.0399999999999991</v>
      </c>
      <c r="G3819" s="128">
        <v>8.2399999999999984</v>
      </c>
      <c r="H3819" s="128">
        <v>6.43</v>
      </c>
      <c r="I3819" s="311"/>
      <c r="J3819" s="319">
        <f>ROUND(SUMIF(Anlagenbewegungsdaten!B:B,A3819,Anlagenbewegungsdaten!C:C),3)</f>
        <v>0</v>
      </c>
      <c r="K3819" s="320">
        <f>ROUND(SUMIF(Anlagenbewegungsdaten!$B:$B,$A3819,Anlagenbewegungsdaten!$D:$D),2)</f>
        <v>0</v>
      </c>
      <c r="L3819" s="321">
        <f t="shared" si="130"/>
        <v>0</v>
      </c>
      <c r="M3819" s="341" t="s">
        <v>4950</v>
      </c>
      <c r="N3819" s="341" t="s">
        <v>4966</v>
      </c>
      <c r="O3819" s="323">
        <f>ROUND(SUMIF(Anlagenbewegungsdaten_AV!B:B,A3819,Anlagenbewegungsdaten_AV!C:C),3)</f>
        <v>0</v>
      </c>
      <c r="P3819" s="320">
        <f>ROUND(SUMIF(Anlagenbewegungsdaten_AV!$B:$B,$A3819,Anlagenbewegungsdaten_AV!$D:$D),2)</f>
        <v>0</v>
      </c>
      <c r="Q3819" s="321">
        <f t="shared" si="131"/>
        <v>0</v>
      </c>
      <c r="S3819" s="324"/>
      <c r="T3819" s="317"/>
      <c r="U3819" s="325"/>
      <c r="V3819" s="325"/>
    </row>
    <row r="3820" spans="1:22" ht="15" customHeight="1" x14ac:dyDescent="0.25">
      <c r="A3820" s="129" t="s">
        <v>3960</v>
      </c>
      <c r="B3820" s="126" t="s">
        <v>1492</v>
      </c>
      <c r="C3820" s="127" t="s">
        <v>4026</v>
      </c>
      <c r="D3820" s="127" t="s">
        <v>1480</v>
      </c>
      <c r="E3820" s="127"/>
      <c r="F3820" s="128">
        <v>6.9</v>
      </c>
      <c r="G3820" s="128">
        <v>7.1000000000000005</v>
      </c>
      <c r="H3820" s="128">
        <v>5.52</v>
      </c>
      <c r="I3820" s="311"/>
      <c r="J3820" s="319">
        <f>ROUND(SUMIF(Anlagenbewegungsdaten!B:B,A3820,Anlagenbewegungsdaten!C:C),3)</f>
        <v>0</v>
      </c>
      <c r="K3820" s="320">
        <f>ROUND(SUMIF(Anlagenbewegungsdaten!$B:$B,$A3820,Anlagenbewegungsdaten!$D:$D),2)</f>
        <v>0</v>
      </c>
      <c r="L3820" s="321">
        <f t="shared" si="130"/>
        <v>0</v>
      </c>
      <c r="M3820" s="341" t="s">
        <v>4950</v>
      </c>
      <c r="N3820" s="341" t="s">
        <v>4966</v>
      </c>
      <c r="O3820" s="323">
        <f>ROUND(SUMIF(Anlagenbewegungsdaten_AV!B:B,A3820,Anlagenbewegungsdaten_AV!C:C),3)</f>
        <v>0</v>
      </c>
      <c r="P3820" s="320">
        <f>ROUND(SUMIF(Anlagenbewegungsdaten_AV!$B:$B,$A3820,Anlagenbewegungsdaten_AV!$D:$D),2)</f>
        <v>0</v>
      </c>
      <c r="Q3820" s="321">
        <f t="shared" si="131"/>
        <v>0</v>
      </c>
      <c r="S3820" s="324"/>
      <c r="T3820" s="317"/>
      <c r="U3820" s="325"/>
      <c r="V3820" s="325"/>
    </row>
    <row r="3821" spans="1:22" ht="15" customHeight="1" x14ac:dyDescent="0.25">
      <c r="A3821" s="129" t="s">
        <v>3961</v>
      </c>
      <c r="B3821" s="126" t="s">
        <v>1492</v>
      </c>
      <c r="C3821" s="127" t="s">
        <v>4026</v>
      </c>
      <c r="D3821" s="127" t="s">
        <v>1482</v>
      </c>
      <c r="E3821" s="127"/>
      <c r="F3821" s="128">
        <v>8.84</v>
      </c>
      <c r="G3821" s="128">
        <v>9.0399999999999991</v>
      </c>
      <c r="H3821" s="128">
        <v>7.07</v>
      </c>
      <c r="I3821" s="311"/>
      <c r="J3821" s="319">
        <f>ROUND(SUMIF(Anlagenbewegungsdaten!B:B,A3821,Anlagenbewegungsdaten!C:C),3)</f>
        <v>0</v>
      </c>
      <c r="K3821" s="320">
        <f>ROUND(SUMIF(Anlagenbewegungsdaten!$B:$B,$A3821,Anlagenbewegungsdaten!$D:$D),2)</f>
        <v>0</v>
      </c>
      <c r="L3821" s="321">
        <f t="shared" si="130"/>
        <v>0</v>
      </c>
      <c r="M3821" s="341" t="s">
        <v>4950</v>
      </c>
      <c r="N3821" s="341" t="s">
        <v>4966</v>
      </c>
      <c r="O3821" s="323">
        <f>ROUND(SUMIF(Anlagenbewegungsdaten_AV!B:B,A3821,Anlagenbewegungsdaten_AV!C:C),3)</f>
        <v>0</v>
      </c>
      <c r="P3821" s="320">
        <f>ROUND(SUMIF(Anlagenbewegungsdaten_AV!$B:$B,$A3821,Anlagenbewegungsdaten_AV!$D:$D),2)</f>
        <v>0</v>
      </c>
      <c r="Q3821" s="321">
        <f t="shared" si="131"/>
        <v>0</v>
      </c>
      <c r="S3821" s="324"/>
      <c r="T3821" s="317"/>
      <c r="U3821" s="325"/>
      <c r="V3821" s="325"/>
    </row>
    <row r="3822" spans="1:22" ht="15" customHeight="1" x14ac:dyDescent="0.25">
      <c r="A3822" s="129" t="s">
        <v>3962</v>
      </c>
      <c r="B3822" s="126" t="s">
        <v>1492</v>
      </c>
      <c r="C3822" s="127" t="s">
        <v>4026</v>
      </c>
      <c r="D3822" s="127" t="s">
        <v>1484</v>
      </c>
      <c r="E3822" s="127"/>
      <c r="F3822" s="128">
        <v>7.87</v>
      </c>
      <c r="G3822" s="128">
        <v>8.07</v>
      </c>
      <c r="H3822" s="128">
        <v>6.3</v>
      </c>
      <c r="I3822" s="311"/>
      <c r="J3822" s="319">
        <f>ROUND(SUMIF(Anlagenbewegungsdaten!B:B,A3822,Anlagenbewegungsdaten!C:C),3)</f>
        <v>0</v>
      </c>
      <c r="K3822" s="320">
        <f>ROUND(SUMIF(Anlagenbewegungsdaten!$B:$B,$A3822,Anlagenbewegungsdaten!$D:$D),2)</f>
        <v>0</v>
      </c>
      <c r="L3822" s="321">
        <f t="shared" si="130"/>
        <v>0</v>
      </c>
      <c r="M3822" s="341" t="s">
        <v>4950</v>
      </c>
      <c r="N3822" s="341" t="s">
        <v>4966</v>
      </c>
      <c r="O3822" s="323">
        <f>ROUND(SUMIF(Anlagenbewegungsdaten_AV!B:B,A3822,Anlagenbewegungsdaten_AV!C:C),3)</f>
        <v>0</v>
      </c>
      <c r="P3822" s="320">
        <f>ROUND(SUMIF(Anlagenbewegungsdaten_AV!$B:$B,$A3822,Anlagenbewegungsdaten_AV!$D:$D),2)</f>
        <v>0</v>
      </c>
      <c r="Q3822" s="321">
        <f t="shared" si="131"/>
        <v>0</v>
      </c>
      <c r="S3822" s="324"/>
      <c r="T3822" s="317"/>
      <c r="U3822" s="325"/>
      <c r="V3822" s="325"/>
    </row>
    <row r="3823" spans="1:22" ht="15" customHeight="1" x14ac:dyDescent="0.25">
      <c r="A3823" s="129" t="s">
        <v>3963</v>
      </c>
      <c r="B3823" s="126" t="s">
        <v>1492</v>
      </c>
      <c r="C3823" s="127" t="s">
        <v>4026</v>
      </c>
      <c r="D3823" s="127" t="s">
        <v>1486</v>
      </c>
      <c r="E3823" s="127"/>
      <c r="F3823" s="128">
        <v>8.84</v>
      </c>
      <c r="G3823" s="128">
        <v>9.0399999999999991</v>
      </c>
      <c r="H3823" s="128">
        <v>7.07</v>
      </c>
      <c r="I3823" s="311"/>
      <c r="J3823" s="319">
        <f>ROUND(SUMIF(Anlagenbewegungsdaten!B:B,A3823,Anlagenbewegungsdaten!C:C),3)</f>
        <v>0</v>
      </c>
      <c r="K3823" s="320">
        <f>ROUND(SUMIF(Anlagenbewegungsdaten!$B:$B,$A3823,Anlagenbewegungsdaten!$D:$D),2)</f>
        <v>0</v>
      </c>
      <c r="L3823" s="321">
        <f t="shared" si="130"/>
        <v>0</v>
      </c>
      <c r="M3823" s="341" t="s">
        <v>4950</v>
      </c>
      <c r="N3823" s="341" t="s">
        <v>4966</v>
      </c>
      <c r="O3823" s="323">
        <f>ROUND(SUMIF(Anlagenbewegungsdaten_AV!B:B,A3823,Anlagenbewegungsdaten_AV!C:C),3)</f>
        <v>0</v>
      </c>
      <c r="P3823" s="320">
        <f>ROUND(SUMIF(Anlagenbewegungsdaten_AV!$B:$B,$A3823,Anlagenbewegungsdaten_AV!$D:$D),2)</f>
        <v>0</v>
      </c>
      <c r="Q3823" s="321">
        <f t="shared" si="131"/>
        <v>0</v>
      </c>
      <c r="S3823" s="324"/>
      <c r="T3823" s="317"/>
      <c r="U3823" s="325"/>
      <c r="V3823" s="325"/>
    </row>
    <row r="3824" spans="1:22" ht="15" customHeight="1" x14ac:dyDescent="0.25">
      <c r="A3824" s="129" t="s">
        <v>3964</v>
      </c>
      <c r="B3824" s="126" t="s">
        <v>1492</v>
      </c>
      <c r="C3824" s="127" t="s">
        <v>4026</v>
      </c>
      <c r="D3824" s="127" t="s">
        <v>1429</v>
      </c>
      <c r="E3824" s="127"/>
      <c r="F3824" s="128">
        <v>5.98</v>
      </c>
      <c r="G3824" s="128">
        <v>6.1800000000000006</v>
      </c>
      <c r="H3824" s="128">
        <v>4.78</v>
      </c>
      <c r="I3824" s="311"/>
      <c r="J3824" s="319">
        <f>ROUND(SUMIF(Anlagenbewegungsdaten!B:B,A3824,Anlagenbewegungsdaten!C:C),3)</f>
        <v>0</v>
      </c>
      <c r="K3824" s="320">
        <f>ROUND(SUMIF(Anlagenbewegungsdaten!$B:$B,$A3824,Anlagenbewegungsdaten!$D:$D),2)</f>
        <v>0</v>
      </c>
      <c r="L3824" s="321">
        <f t="shared" si="130"/>
        <v>0</v>
      </c>
      <c r="M3824" s="341" t="s">
        <v>4950</v>
      </c>
      <c r="N3824" s="341" t="s">
        <v>4966</v>
      </c>
      <c r="O3824" s="323">
        <f>ROUND(SUMIF(Anlagenbewegungsdaten_AV!B:B,A3824,Anlagenbewegungsdaten_AV!C:C),3)</f>
        <v>0</v>
      </c>
      <c r="P3824" s="320">
        <f>ROUND(SUMIF(Anlagenbewegungsdaten_AV!$B:$B,$A3824,Anlagenbewegungsdaten_AV!$D:$D),2)</f>
        <v>0</v>
      </c>
      <c r="Q3824" s="321">
        <f t="shared" si="131"/>
        <v>0</v>
      </c>
      <c r="S3824" s="324"/>
      <c r="T3824" s="317"/>
      <c r="U3824" s="325"/>
      <c r="V3824" s="325"/>
    </row>
    <row r="3825" spans="1:22" ht="15" customHeight="1" x14ac:dyDescent="0.25">
      <c r="A3825" s="129" t="s">
        <v>3965</v>
      </c>
      <c r="B3825" s="126" t="s">
        <v>1492</v>
      </c>
      <c r="C3825" s="127" t="s">
        <v>4026</v>
      </c>
      <c r="D3825" s="127" t="s">
        <v>1441</v>
      </c>
      <c r="E3825" s="127"/>
      <c r="F3825" s="128">
        <v>7.92</v>
      </c>
      <c r="G3825" s="128">
        <v>8.1199999999999992</v>
      </c>
      <c r="H3825" s="128">
        <v>6.34</v>
      </c>
      <c r="I3825" s="311"/>
      <c r="J3825" s="319">
        <f>ROUND(SUMIF(Anlagenbewegungsdaten!B:B,A3825,Anlagenbewegungsdaten!C:C),3)</f>
        <v>0</v>
      </c>
      <c r="K3825" s="320">
        <f>ROUND(SUMIF(Anlagenbewegungsdaten!$B:$B,$A3825,Anlagenbewegungsdaten!$D:$D),2)</f>
        <v>0</v>
      </c>
      <c r="L3825" s="321">
        <f t="shared" si="130"/>
        <v>0</v>
      </c>
      <c r="M3825" s="341" t="s">
        <v>4950</v>
      </c>
      <c r="N3825" s="341" t="s">
        <v>4966</v>
      </c>
      <c r="O3825" s="323">
        <f>ROUND(SUMIF(Anlagenbewegungsdaten_AV!B:B,A3825,Anlagenbewegungsdaten_AV!C:C),3)</f>
        <v>0</v>
      </c>
      <c r="P3825" s="320">
        <f>ROUND(SUMIF(Anlagenbewegungsdaten_AV!$B:$B,$A3825,Anlagenbewegungsdaten_AV!$D:$D),2)</f>
        <v>0</v>
      </c>
      <c r="Q3825" s="321">
        <f t="shared" si="131"/>
        <v>0</v>
      </c>
      <c r="S3825" s="324"/>
      <c r="T3825" s="317"/>
      <c r="U3825" s="325"/>
      <c r="V3825" s="325"/>
    </row>
    <row r="3826" spans="1:22" ht="15" customHeight="1" x14ac:dyDescent="0.25">
      <c r="A3826" s="129" t="s">
        <v>3966</v>
      </c>
      <c r="B3826" s="126" t="s">
        <v>1492</v>
      </c>
      <c r="C3826" s="127" t="s">
        <v>4026</v>
      </c>
      <c r="D3826" s="127" t="s">
        <v>1453</v>
      </c>
      <c r="E3826" s="127"/>
      <c r="F3826" s="128">
        <v>6.95</v>
      </c>
      <c r="G3826" s="128">
        <v>7.15</v>
      </c>
      <c r="H3826" s="128">
        <v>5.56</v>
      </c>
      <c r="I3826" s="311"/>
      <c r="J3826" s="319">
        <f>ROUND(SUMIF(Anlagenbewegungsdaten!B:B,A3826,Anlagenbewegungsdaten!C:C),3)</f>
        <v>0</v>
      </c>
      <c r="K3826" s="320">
        <f>ROUND(SUMIF(Anlagenbewegungsdaten!$B:$B,$A3826,Anlagenbewegungsdaten!$D:$D),2)</f>
        <v>0</v>
      </c>
      <c r="L3826" s="321">
        <f t="shared" si="130"/>
        <v>0</v>
      </c>
      <c r="M3826" s="341" t="s">
        <v>4950</v>
      </c>
      <c r="N3826" s="341" t="s">
        <v>4966</v>
      </c>
      <c r="O3826" s="323">
        <f>ROUND(SUMIF(Anlagenbewegungsdaten_AV!B:B,A3826,Anlagenbewegungsdaten_AV!C:C),3)</f>
        <v>0</v>
      </c>
      <c r="P3826" s="320">
        <f>ROUND(SUMIF(Anlagenbewegungsdaten_AV!$B:$B,$A3826,Anlagenbewegungsdaten_AV!$D:$D),2)</f>
        <v>0</v>
      </c>
      <c r="Q3826" s="321">
        <f t="shared" si="131"/>
        <v>0</v>
      </c>
      <c r="S3826" s="324"/>
      <c r="T3826" s="317"/>
      <c r="U3826" s="325"/>
      <c r="V3826" s="325"/>
    </row>
    <row r="3827" spans="1:22" ht="15" customHeight="1" x14ac:dyDescent="0.25">
      <c r="A3827" s="129" t="s">
        <v>3967</v>
      </c>
      <c r="B3827" s="126" t="s">
        <v>1492</v>
      </c>
      <c r="C3827" s="127" t="s">
        <v>4026</v>
      </c>
      <c r="D3827" s="127" t="s">
        <v>1465</v>
      </c>
      <c r="E3827" s="127"/>
      <c r="F3827" s="128">
        <v>7.92</v>
      </c>
      <c r="G3827" s="128">
        <v>8.1199999999999992</v>
      </c>
      <c r="H3827" s="128">
        <v>6.34</v>
      </c>
      <c r="I3827" s="311"/>
      <c r="J3827" s="319">
        <f>ROUND(SUMIF(Anlagenbewegungsdaten!B:B,A3827,Anlagenbewegungsdaten!C:C),3)</f>
        <v>0</v>
      </c>
      <c r="K3827" s="320">
        <f>ROUND(SUMIF(Anlagenbewegungsdaten!$B:$B,$A3827,Anlagenbewegungsdaten!$D:$D),2)</f>
        <v>0</v>
      </c>
      <c r="L3827" s="321">
        <f t="shared" si="130"/>
        <v>0</v>
      </c>
      <c r="M3827" s="341" t="s">
        <v>4950</v>
      </c>
      <c r="N3827" s="341" t="s">
        <v>4966</v>
      </c>
      <c r="O3827" s="323">
        <f>ROUND(SUMIF(Anlagenbewegungsdaten_AV!B:B,A3827,Anlagenbewegungsdaten_AV!C:C),3)</f>
        <v>0</v>
      </c>
      <c r="P3827" s="320">
        <f>ROUND(SUMIF(Anlagenbewegungsdaten_AV!$B:$B,$A3827,Anlagenbewegungsdaten_AV!$D:$D),2)</f>
        <v>0</v>
      </c>
      <c r="Q3827" s="321">
        <f t="shared" si="131"/>
        <v>0</v>
      </c>
      <c r="S3827" s="324"/>
      <c r="T3827" s="317"/>
      <c r="U3827" s="325"/>
      <c r="V3827" s="325"/>
    </row>
    <row r="3828" spans="1:22" ht="15" customHeight="1" x14ac:dyDescent="0.25">
      <c r="A3828" s="129" t="s">
        <v>4718</v>
      </c>
      <c r="B3828" s="126" t="s">
        <v>1492</v>
      </c>
      <c r="C3828" s="127" t="s">
        <v>4028</v>
      </c>
      <c r="D3828" s="127" t="s">
        <v>1480</v>
      </c>
      <c r="E3828" s="127"/>
      <c r="F3828" s="128">
        <v>6.79</v>
      </c>
      <c r="G3828" s="128">
        <v>6.99</v>
      </c>
      <c r="H3828" s="128">
        <v>5.43</v>
      </c>
      <c r="I3828" s="311"/>
      <c r="J3828" s="319">
        <f>ROUND(SUMIF(Anlagenbewegungsdaten!B:B,A3828,Anlagenbewegungsdaten!C:C),3)</f>
        <v>0</v>
      </c>
      <c r="K3828" s="320">
        <f>ROUND(SUMIF(Anlagenbewegungsdaten!$B:$B,$A3828,Anlagenbewegungsdaten!$D:$D),2)</f>
        <v>0</v>
      </c>
      <c r="L3828" s="321">
        <f t="shared" si="130"/>
        <v>0</v>
      </c>
      <c r="M3828" s="341" t="s">
        <v>4950</v>
      </c>
      <c r="N3828" s="341" t="s">
        <v>4966</v>
      </c>
      <c r="O3828" s="323">
        <f>ROUND(SUMIF(Anlagenbewegungsdaten_AV!B:B,A3828,Anlagenbewegungsdaten_AV!C:C),3)</f>
        <v>0</v>
      </c>
      <c r="P3828" s="320">
        <f>ROUND(SUMIF(Anlagenbewegungsdaten_AV!$B:$B,$A3828,Anlagenbewegungsdaten_AV!$D:$D),2)</f>
        <v>0</v>
      </c>
      <c r="Q3828" s="321">
        <f t="shared" si="131"/>
        <v>0</v>
      </c>
      <c r="S3828" s="324"/>
      <c r="T3828" s="317"/>
      <c r="U3828" s="325"/>
      <c r="V3828" s="325"/>
    </row>
    <row r="3829" spans="1:22" ht="15" customHeight="1" x14ac:dyDescent="0.25">
      <c r="A3829" s="129" t="s">
        <v>4719</v>
      </c>
      <c r="B3829" s="126" t="s">
        <v>1492</v>
      </c>
      <c r="C3829" s="127" t="s">
        <v>4028</v>
      </c>
      <c r="D3829" s="127" t="s">
        <v>4706</v>
      </c>
      <c r="E3829" s="127"/>
      <c r="F3829" s="128">
        <v>9.7899999999999991</v>
      </c>
      <c r="G3829" s="128">
        <v>9.9899999999999984</v>
      </c>
      <c r="H3829" s="128">
        <v>7.83</v>
      </c>
      <c r="I3829" s="311"/>
      <c r="J3829" s="319">
        <f>ROUND(SUMIF(Anlagenbewegungsdaten!B:B,A3829,Anlagenbewegungsdaten!C:C),3)</f>
        <v>0</v>
      </c>
      <c r="K3829" s="320">
        <f>ROUND(SUMIF(Anlagenbewegungsdaten!$B:$B,$A3829,Anlagenbewegungsdaten!$D:$D),2)</f>
        <v>0</v>
      </c>
      <c r="L3829" s="321">
        <f t="shared" si="130"/>
        <v>0</v>
      </c>
      <c r="M3829" s="341" t="s">
        <v>4950</v>
      </c>
      <c r="N3829" s="341" t="s">
        <v>4966</v>
      </c>
      <c r="O3829" s="323">
        <f>ROUND(SUMIF(Anlagenbewegungsdaten_AV!B:B,A3829,Anlagenbewegungsdaten_AV!C:C),3)</f>
        <v>0</v>
      </c>
      <c r="P3829" s="320">
        <f>ROUND(SUMIF(Anlagenbewegungsdaten_AV!$B:$B,$A3829,Anlagenbewegungsdaten_AV!$D:$D),2)</f>
        <v>0</v>
      </c>
      <c r="Q3829" s="321">
        <f t="shared" si="131"/>
        <v>0</v>
      </c>
      <c r="S3829" s="324"/>
      <c r="T3829" s="317"/>
      <c r="U3829" s="325"/>
      <c r="V3829" s="325"/>
    </row>
    <row r="3830" spans="1:22" ht="15" customHeight="1" x14ac:dyDescent="0.25">
      <c r="A3830" s="129" t="s">
        <v>4720</v>
      </c>
      <c r="B3830" s="126" t="s">
        <v>1492</v>
      </c>
      <c r="C3830" s="127" t="s">
        <v>4028</v>
      </c>
      <c r="D3830" s="127" t="s">
        <v>4708</v>
      </c>
      <c r="E3830" s="127"/>
      <c r="F3830" s="128">
        <v>8.7899999999999991</v>
      </c>
      <c r="G3830" s="128">
        <v>8.9899999999999984</v>
      </c>
      <c r="H3830" s="128">
        <v>7.03</v>
      </c>
      <c r="I3830" s="311"/>
      <c r="J3830" s="319">
        <f>ROUND(SUMIF(Anlagenbewegungsdaten!B:B,A3830,Anlagenbewegungsdaten!C:C),3)</f>
        <v>0</v>
      </c>
      <c r="K3830" s="320">
        <f>ROUND(SUMIF(Anlagenbewegungsdaten!$B:$B,$A3830,Anlagenbewegungsdaten!$D:$D),2)</f>
        <v>0</v>
      </c>
      <c r="L3830" s="321">
        <f t="shared" si="130"/>
        <v>0</v>
      </c>
      <c r="M3830" s="341" t="s">
        <v>4950</v>
      </c>
      <c r="N3830" s="341" t="s">
        <v>4966</v>
      </c>
      <c r="O3830" s="323">
        <f>ROUND(SUMIF(Anlagenbewegungsdaten_AV!B:B,A3830,Anlagenbewegungsdaten_AV!C:C),3)</f>
        <v>0</v>
      </c>
      <c r="P3830" s="320">
        <f>ROUND(SUMIF(Anlagenbewegungsdaten_AV!$B:$B,$A3830,Anlagenbewegungsdaten_AV!$D:$D),2)</f>
        <v>0</v>
      </c>
      <c r="Q3830" s="321">
        <f t="shared" si="131"/>
        <v>0</v>
      </c>
      <c r="S3830" s="324"/>
      <c r="T3830" s="317"/>
      <c r="U3830" s="325"/>
      <c r="V3830" s="325"/>
    </row>
    <row r="3831" spans="1:22" ht="15" customHeight="1" x14ac:dyDescent="0.25">
      <c r="A3831" s="129" t="s">
        <v>4721</v>
      </c>
      <c r="B3831" s="126" t="s">
        <v>1492</v>
      </c>
      <c r="C3831" s="127" t="s">
        <v>4028</v>
      </c>
      <c r="D3831" s="127" t="s">
        <v>4710</v>
      </c>
      <c r="E3831" s="127"/>
      <c r="F3831" s="128">
        <v>7.79</v>
      </c>
      <c r="G3831" s="128">
        <v>7.99</v>
      </c>
      <c r="H3831" s="128">
        <v>6.23</v>
      </c>
      <c r="I3831" s="311"/>
      <c r="J3831" s="319">
        <f>ROUND(SUMIF(Anlagenbewegungsdaten!B:B,A3831,Anlagenbewegungsdaten!C:C),3)</f>
        <v>0</v>
      </c>
      <c r="K3831" s="320">
        <f>ROUND(SUMIF(Anlagenbewegungsdaten!$B:$B,$A3831,Anlagenbewegungsdaten!$D:$D),2)</f>
        <v>0</v>
      </c>
      <c r="L3831" s="321">
        <f t="shared" si="130"/>
        <v>0</v>
      </c>
      <c r="M3831" s="341" t="s">
        <v>4950</v>
      </c>
      <c r="N3831" s="341" t="s">
        <v>4966</v>
      </c>
      <c r="O3831" s="323">
        <f>ROUND(SUMIF(Anlagenbewegungsdaten_AV!B:B,A3831,Anlagenbewegungsdaten_AV!C:C),3)</f>
        <v>0</v>
      </c>
      <c r="P3831" s="320">
        <f>ROUND(SUMIF(Anlagenbewegungsdaten_AV!$B:$B,$A3831,Anlagenbewegungsdaten_AV!$D:$D),2)</f>
        <v>0</v>
      </c>
      <c r="Q3831" s="321">
        <f t="shared" si="131"/>
        <v>0</v>
      </c>
      <c r="S3831" s="324"/>
      <c r="T3831" s="317"/>
      <c r="U3831" s="325"/>
      <c r="V3831" s="325"/>
    </row>
    <row r="3832" spans="1:22" ht="15" customHeight="1" x14ac:dyDescent="0.25">
      <c r="A3832" s="129" t="s">
        <v>4722</v>
      </c>
      <c r="B3832" s="126" t="s">
        <v>1492</v>
      </c>
      <c r="C3832" s="127" t="s">
        <v>4028</v>
      </c>
      <c r="D3832" s="127" t="s">
        <v>1429</v>
      </c>
      <c r="E3832" s="127"/>
      <c r="F3832" s="128">
        <v>5.89</v>
      </c>
      <c r="G3832" s="128">
        <v>6.09</v>
      </c>
      <c r="H3832" s="128">
        <v>4.71</v>
      </c>
      <c r="I3832" s="311"/>
      <c r="J3832" s="319">
        <f>ROUND(SUMIF(Anlagenbewegungsdaten!B:B,A3832,Anlagenbewegungsdaten!C:C),3)</f>
        <v>0</v>
      </c>
      <c r="K3832" s="320">
        <f>ROUND(SUMIF(Anlagenbewegungsdaten!$B:$B,$A3832,Anlagenbewegungsdaten!$D:$D),2)</f>
        <v>0</v>
      </c>
      <c r="L3832" s="321">
        <f t="shared" si="130"/>
        <v>0</v>
      </c>
      <c r="M3832" s="341" t="s">
        <v>4950</v>
      </c>
      <c r="N3832" s="341" t="s">
        <v>4966</v>
      </c>
      <c r="O3832" s="323">
        <f>ROUND(SUMIF(Anlagenbewegungsdaten_AV!B:B,A3832,Anlagenbewegungsdaten_AV!C:C),3)</f>
        <v>0</v>
      </c>
      <c r="P3832" s="320">
        <f>ROUND(SUMIF(Anlagenbewegungsdaten_AV!$B:$B,$A3832,Anlagenbewegungsdaten_AV!$D:$D),2)</f>
        <v>0</v>
      </c>
      <c r="Q3832" s="321">
        <f t="shared" si="131"/>
        <v>0</v>
      </c>
      <c r="S3832" s="324"/>
      <c r="T3832" s="317"/>
      <c r="U3832" s="325"/>
      <c r="V3832" s="325"/>
    </row>
    <row r="3833" spans="1:22" ht="15" customHeight="1" x14ac:dyDescent="0.25">
      <c r="A3833" s="129" t="s">
        <v>4723</v>
      </c>
      <c r="B3833" s="126" t="s">
        <v>1492</v>
      </c>
      <c r="C3833" s="127" t="s">
        <v>4028</v>
      </c>
      <c r="D3833" s="127" t="s">
        <v>4713</v>
      </c>
      <c r="E3833" s="127"/>
      <c r="F3833" s="128">
        <v>8.89</v>
      </c>
      <c r="G3833" s="128">
        <v>9.09</v>
      </c>
      <c r="H3833" s="128">
        <v>7.11</v>
      </c>
      <c r="I3833" s="311"/>
      <c r="J3833" s="319">
        <f>ROUND(SUMIF(Anlagenbewegungsdaten!B:B,A3833,Anlagenbewegungsdaten!C:C),3)</f>
        <v>0</v>
      </c>
      <c r="K3833" s="320">
        <f>ROUND(SUMIF(Anlagenbewegungsdaten!$B:$B,$A3833,Anlagenbewegungsdaten!$D:$D),2)</f>
        <v>0</v>
      </c>
      <c r="L3833" s="321">
        <f t="shared" si="130"/>
        <v>0</v>
      </c>
      <c r="M3833" s="341" t="s">
        <v>4950</v>
      </c>
      <c r="N3833" s="341" t="s">
        <v>4966</v>
      </c>
      <c r="O3833" s="323">
        <f>ROUND(SUMIF(Anlagenbewegungsdaten_AV!B:B,A3833,Anlagenbewegungsdaten_AV!C:C),3)</f>
        <v>0</v>
      </c>
      <c r="P3833" s="320">
        <f>ROUND(SUMIF(Anlagenbewegungsdaten_AV!$B:$B,$A3833,Anlagenbewegungsdaten_AV!$D:$D),2)</f>
        <v>0</v>
      </c>
      <c r="Q3833" s="321">
        <f t="shared" si="131"/>
        <v>0</v>
      </c>
      <c r="S3833" s="324"/>
      <c r="T3833" s="317"/>
      <c r="U3833" s="325"/>
      <c r="V3833" s="325"/>
    </row>
    <row r="3834" spans="1:22" ht="15" customHeight="1" x14ac:dyDescent="0.25">
      <c r="A3834" s="129" t="s">
        <v>4724</v>
      </c>
      <c r="B3834" s="126" t="s">
        <v>1492</v>
      </c>
      <c r="C3834" s="127" t="s">
        <v>4028</v>
      </c>
      <c r="D3834" s="127" t="s">
        <v>4715</v>
      </c>
      <c r="E3834" s="127"/>
      <c r="F3834" s="128">
        <v>7.89</v>
      </c>
      <c r="G3834" s="128">
        <v>8.09</v>
      </c>
      <c r="H3834" s="128">
        <v>6.31</v>
      </c>
      <c r="I3834" s="311"/>
      <c r="J3834" s="319">
        <f>ROUND(SUMIF(Anlagenbewegungsdaten!B:B,A3834,Anlagenbewegungsdaten!C:C),3)</f>
        <v>0</v>
      </c>
      <c r="K3834" s="320">
        <f>ROUND(SUMIF(Anlagenbewegungsdaten!$B:$B,$A3834,Anlagenbewegungsdaten!$D:$D),2)</f>
        <v>0</v>
      </c>
      <c r="L3834" s="321">
        <f t="shared" si="130"/>
        <v>0</v>
      </c>
      <c r="M3834" s="341" t="s">
        <v>4950</v>
      </c>
      <c r="N3834" s="341" t="s">
        <v>4966</v>
      </c>
      <c r="O3834" s="323">
        <f>ROUND(SUMIF(Anlagenbewegungsdaten_AV!B:B,A3834,Anlagenbewegungsdaten_AV!C:C),3)</f>
        <v>0</v>
      </c>
      <c r="P3834" s="320">
        <f>ROUND(SUMIF(Anlagenbewegungsdaten_AV!$B:$B,$A3834,Anlagenbewegungsdaten_AV!$D:$D),2)</f>
        <v>0</v>
      </c>
      <c r="Q3834" s="321">
        <f t="shared" si="131"/>
        <v>0</v>
      </c>
      <c r="S3834" s="324"/>
      <c r="T3834" s="317"/>
      <c r="U3834" s="325"/>
      <c r="V3834" s="325"/>
    </row>
    <row r="3835" spans="1:22" ht="15" customHeight="1" x14ac:dyDescent="0.25">
      <c r="A3835" s="129" t="s">
        <v>4725</v>
      </c>
      <c r="B3835" s="126" t="s">
        <v>1492</v>
      </c>
      <c r="C3835" s="127" t="s">
        <v>4028</v>
      </c>
      <c r="D3835" s="127" t="s">
        <v>4717</v>
      </c>
      <c r="E3835" s="127"/>
      <c r="F3835" s="128">
        <v>6.89</v>
      </c>
      <c r="G3835" s="128">
        <v>7.09</v>
      </c>
      <c r="H3835" s="128">
        <v>5.51</v>
      </c>
      <c r="I3835" s="311"/>
      <c r="J3835" s="319">
        <f>ROUND(SUMIF(Anlagenbewegungsdaten!B:B,A3835,Anlagenbewegungsdaten!C:C),3)</f>
        <v>0</v>
      </c>
      <c r="K3835" s="320">
        <f>ROUND(SUMIF(Anlagenbewegungsdaten!$B:$B,$A3835,Anlagenbewegungsdaten!$D:$D),2)</f>
        <v>0</v>
      </c>
      <c r="L3835" s="321">
        <f t="shared" si="130"/>
        <v>0</v>
      </c>
      <c r="M3835" s="341" t="s">
        <v>4950</v>
      </c>
      <c r="N3835" s="341" t="s">
        <v>4966</v>
      </c>
      <c r="O3835" s="323">
        <f>ROUND(SUMIF(Anlagenbewegungsdaten_AV!B:B,A3835,Anlagenbewegungsdaten_AV!C:C),3)</f>
        <v>0</v>
      </c>
      <c r="P3835" s="320">
        <f>ROUND(SUMIF(Anlagenbewegungsdaten_AV!$B:$B,$A3835,Anlagenbewegungsdaten_AV!$D:$D),2)</f>
        <v>0</v>
      </c>
      <c r="Q3835" s="321">
        <f t="shared" si="131"/>
        <v>0</v>
      </c>
      <c r="S3835" s="324"/>
      <c r="T3835" s="317"/>
      <c r="U3835" s="325"/>
      <c r="V3835" s="325"/>
    </row>
    <row r="3836" spans="1:22" ht="15" customHeight="1" x14ac:dyDescent="0.25">
      <c r="A3836" s="129" t="s">
        <v>5129</v>
      </c>
      <c r="B3836" s="126" t="s">
        <v>1492</v>
      </c>
      <c r="C3836" s="127" t="s">
        <v>4994</v>
      </c>
      <c r="D3836" s="127" t="s">
        <v>1480</v>
      </c>
      <c r="E3836" s="127"/>
      <c r="F3836" s="128">
        <v>6.69</v>
      </c>
      <c r="G3836" s="128">
        <v>6.8900000000000006</v>
      </c>
      <c r="H3836" s="128">
        <v>5.35</v>
      </c>
      <c r="I3836" s="311"/>
      <c r="J3836" s="319">
        <f>ROUND(SUMIF(Anlagenbewegungsdaten!B:B,A3836,Anlagenbewegungsdaten!C:C),3)</f>
        <v>0</v>
      </c>
      <c r="K3836" s="320">
        <f>ROUND(SUMIF(Anlagenbewegungsdaten!$B:$B,$A3836,Anlagenbewegungsdaten!$D:$D),2)</f>
        <v>0</v>
      </c>
      <c r="L3836" s="321">
        <f t="shared" si="130"/>
        <v>0</v>
      </c>
      <c r="M3836" s="341" t="s">
        <v>4950</v>
      </c>
      <c r="N3836" s="341" t="s">
        <v>4966</v>
      </c>
      <c r="O3836" s="323">
        <f>ROUND(SUMIF(Anlagenbewegungsdaten_AV!B:B,A3836,Anlagenbewegungsdaten_AV!C:C),3)</f>
        <v>0</v>
      </c>
      <c r="P3836" s="320">
        <f>ROUND(SUMIF(Anlagenbewegungsdaten_AV!$B:$B,$A3836,Anlagenbewegungsdaten_AV!$D:$D),2)</f>
        <v>0</v>
      </c>
      <c r="Q3836" s="321">
        <f t="shared" si="131"/>
        <v>0</v>
      </c>
      <c r="S3836" s="324"/>
      <c r="T3836" s="317"/>
      <c r="U3836" s="325"/>
      <c r="V3836" s="325"/>
    </row>
    <row r="3837" spans="1:22" ht="15" customHeight="1" x14ac:dyDescent="0.25">
      <c r="A3837" s="129" t="s">
        <v>5130</v>
      </c>
      <c r="B3837" s="126" t="s">
        <v>1492</v>
      </c>
      <c r="C3837" s="127" t="s">
        <v>4994</v>
      </c>
      <c r="D3837" s="127" t="s">
        <v>4706</v>
      </c>
      <c r="E3837" s="127"/>
      <c r="F3837" s="128">
        <v>9.65</v>
      </c>
      <c r="G3837" s="128">
        <v>9.85</v>
      </c>
      <c r="H3837" s="128">
        <v>7.72</v>
      </c>
      <c r="I3837" s="311"/>
      <c r="J3837" s="319">
        <f>ROUND(SUMIF(Anlagenbewegungsdaten!B:B,A3837,Anlagenbewegungsdaten!C:C),3)</f>
        <v>0</v>
      </c>
      <c r="K3837" s="320">
        <f>ROUND(SUMIF(Anlagenbewegungsdaten!$B:$B,$A3837,Anlagenbewegungsdaten!$D:$D),2)</f>
        <v>0</v>
      </c>
      <c r="L3837" s="321">
        <f t="shared" si="130"/>
        <v>0</v>
      </c>
      <c r="M3837" s="341" t="s">
        <v>4950</v>
      </c>
      <c r="N3837" s="341" t="s">
        <v>4966</v>
      </c>
      <c r="O3837" s="323">
        <f>ROUND(SUMIF(Anlagenbewegungsdaten_AV!B:B,A3837,Anlagenbewegungsdaten_AV!C:C),3)</f>
        <v>0</v>
      </c>
      <c r="P3837" s="320">
        <f>ROUND(SUMIF(Anlagenbewegungsdaten_AV!$B:$B,$A3837,Anlagenbewegungsdaten_AV!$D:$D),2)</f>
        <v>0</v>
      </c>
      <c r="Q3837" s="321">
        <f t="shared" si="131"/>
        <v>0</v>
      </c>
      <c r="S3837" s="324"/>
      <c r="T3837" s="317"/>
      <c r="U3837" s="325"/>
      <c r="V3837" s="325"/>
    </row>
    <row r="3838" spans="1:22" ht="15" customHeight="1" x14ac:dyDescent="0.25">
      <c r="A3838" s="129" t="s">
        <v>5131</v>
      </c>
      <c r="B3838" s="126" t="s">
        <v>1492</v>
      </c>
      <c r="C3838" s="127" t="s">
        <v>4994</v>
      </c>
      <c r="D3838" s="127" t="s">
        <v>4708</v>
      </c>
      <c r="E3838" s="127"/>
      <c r="F3838" s="128">
        <v>8.66</v>
      </c>
      <c r="G3838" s="128">
        <v>8.86</v>
      </c>
      <c r="H3838" s="128">
        <v>6.93</v>
      </c>
      <c r="I3838" s="311"/>
      <c r="J3838" s="319">
        <f>ROUND(SUMIF(Anlagenbewegungsdaten!B:B,A3838,Anlagenbewegungsdaten!C:C),3)</f>
        <v>0</v>
      </c>
      <c r="K3838" s="320">
        <f>ROUND(SUMIF(Anlagenbewegungsdaten!$B:$B,$A3838,Anlagenbewegungsdaten!$D:$D),2)</f>
        <v>0</v>
      </c>
      <c r="L3838" s="321">
        <f t="shared" si="130"/>
        <v>0</v>
      </c>
      <c r="M3838" s="341" t="s">
        <v>4950</v>
      </c>
      <c r="N3838" s="341" t="s">
        <v>4966</v>
      </c>
      <c r="O3838" s="323">
        <f>ROUND(SUMIF(Anlagenbewegungsdaten_AV!B:B,A3838,Anlagenbewegungsdaten_AV!C:C),3)</f>
        <v>0</v>
      </c>
      <c r="P3838" s="320">
        <f>ROUND(SUMIF(Anlagenbewegungsdaten_AV!$B:$B,$A3838,Anlagenbewegungsdaten_AV!$D:$D),2)</f>
        <v>0</v>
      </c>
      <c r="Q3838" s="321">
        <f t="shared" si="131"/>
        <v>0</v>
      </c>
      <c r="S3838" s="324"/>
      <c r="T3838" s="317"/>
      <c r="U3838" s="325"/>
      <c r="V3838" s="325"/>
    </row>
    <row r="3839" spans="1:22" ht="15" customHeight="1" x14ac:dyDescent="0.25">
      <c r="A3839" s="129" t="s">
        <v>5132</v>
      </c>
      <c r="B3839" s="126" t="s">
        <v>1492</v>
      </c>
      <c r="C3839" s="127" t="s">
        <v>4994</v>
      </c>
      <c r="D3839" s="127" t="s">
        <v>4710</v>
      </c>
      <c r="E3839" s="127"/>
      <c r="F3839" s="128">
        <v>7.6800000000000006</v>
      </c>
      <c r="G3839" s="128">
        <v>7.8800000000000008</v>
      </c>
      <c r="H3839" s="128">
        <v>6.14</v>
      </c>
      <c r="I3839" s="311"/>
      <c r="J3839" s="319">
        <f>ROUND(SUMIF(Anlagenbewegungsdaten!B:B,A3839,Anlagenbewegungsdaten!C:C),3)</f>
        <v>0</v>
      </c>
      <c r="K3839" s="320">
        <f>ROUND(SUMIF(Anlagenbewegungsdaten!$B:$B,$A3839,Anlagenbewegungsdaten!$D:$D),2)</f>
        <v>0</v>
      </c>
      <c r="L3839" s="321">
        <f t="shared" si="130"/>
        <v>0</v>
      </c>
      <c r="M3839" s="341" t="s">
        <v>4950</v>
      </c>
      <c r="N3839" s="341" t="s">
        <v>4966</v>
      </c>
      <c r="O3839" s="323">
        <f>ROUND(SUMIF(Anlagenbewegungsdaten_AV!B:B,A3839,Anlagenbewegungsdaten_AV!C:C),3)</f>
        <v>0</v>
      </c>
      <c r="P3839" s="320">
        <f>ROUND(SUMIF(Anlagenbewegungsdaten_AV!$B:$B,$A3839,Anlagenbewegungsdaten_AV!$D:$D),2)</f>
        <v>0</v>
      </c>
      <c r="Q3839" s="321">
        <f t="shared" si="131"/>
        <v>0</v>
      </c>
      <c r="S3839" s="324"/>
      <c r="T3839" s="317"/>
      <c r="U3839" s="325"/>
      <c r="V3839" s="325"/>
    </row>
    <row r="3840" spans="1:22" ht="15" customHeight="1" x14ac:dyDescent="0.25">
      <c r="A3840" s="129" t="s">
        <v>5133</v>
      </c>
      <c r="B3840" s="126" t="s">
        <v>1492</v>
      </c>
      <c r="C3840" s="127" t="s">
        <v>4994</v>
      </c>
      <c r="D3840" s="127" t="s">
        <v>1429</v>
      </c>
      <c r="E3840" s="127"/>
      <c r="F3840" s="128">
        <v>5.8</v>
      </c>
      <c r="G3840" s="128">
        <v>6</v>
      </c>
      <c r="H3840" s="128">
        <v>4.6399999999999997</v>
      </c>
      <c r="I3840" s="311"/>
      <c r="J3840" s="319">
        <f>ROUND(SUMIF(Anlagenbewegungsdaten!B:B,A3840,Anlagenbewegungsdaten!C:C),3)</f>
        <v>0</v>
      </c>
      <c r="K3840" s="320">
        <f>ROUND(SUMIF(Anlagenbewegungsdaten!$B:$B,$A3840,Anlagenbewegungsdaten!$D:$D),2)</f>
        <v>0</v>
      </c>
      <c r="L3840" s="321">
        <f t="shared" si="130"/>
        <v>0</v>
      </c>
      <c r="M3840" s="341" t="s">
        <v>4950</v>
      </c>
      <c r="N3840" s="341" t="s">
        <v>4966</v>
      </c>
      <c r="O3840" s="323">
        <f>ROUND(SUMIF(Anlagenbewegungsdaten_AV!B:B,A3840,Anlagenbewegungsdaten_AV!C:C),3)</f>
        <v>0</v>
      </c>
      <c r="P3840" s="320">
        <f>ROUND(SUMIF(Anlagenbewegungsdaten_AV!$B:$B,$A3840,Anlagenbewegungsdaten_AV!$D:$D),2)</f>
        <v>0</v>
      </c>
      <c r="Q3840" s="321">
        <f t="shared" si="131"/>
        <v>0</v>
      </c>
      <c r="S3840" s="324"/>
      <c r="T3840" s="317"/>
      <c r="U3840" s="325"/>
      <c r="V3840" s="325"/>
    </row>
    <row r="3841" spans="1:22" ht="15" customHeight="1" x14ac:dyDescent="0.25">
      <c r="A3841" s="129" t="s">
        <v>5134</v>
      </c>
      <c r="B3841" s="126" t="s">
        <v>1492</v>
      </c>
      <c r="C3841" s="127" t="s">
        <v>4994</v>
      </c>
      <c r="D3841" s="127" t="s">
        <v>4713</v>
      </c>
      <c r="E3841" s="127"/>
      <c r="F3841" s="128">
        <v>8.76</v>
      </c>
      <c r="G3841" s="128">
        <v>8.9599999999999991</v>
      </c>
      <c r="H3841" s="128">
        <v>7.01</v>
      </c>
      <c r="I3841" s="311"/>
      <c r="J3841" s="319">
        <f>ROUND(SUMIF(Anlagenbewegungsdaten!B:B,A3841,Anlagenbewegungsdaten!C:C),3)</f>
        <v>0</v>
      </c>
      <c r="K3841" s="320">
        <f>ROUND(SUMIF(Anlagenbewegungsdaten!$B:$B,$A3841,Anlagenbewegungsdaten!$D:$D),2)</f>
        <v>0</v>
      </c>
      <c r="L3841" s="321">
        <f t="shared" si="130"/>
        <v>0</v>
      </c>
      <c r="M3841" s="341" t="s">
        <v>4950</v>
      </c>
      <c r="N3841" s="341" t="s">
        <v>4966</v>
      </c>
      <c r="O3841" s="323">
        <f>ROUND(SUMIF(Anlagenbewegungsdaten_AV!B:B,A3841,Anlagenbewegungsdaten_AV!C:C),3)</f>
        <v>0</v>
      </c>
      <c r="P3841" s="320">
        <f>ROUND(SUMIF(Anlagenbewegungsdaten_AV!$B:$B,$A3841,Anlagenbewegungsdaten_AV!$D:$D),2)</f>
        <v>0</v>
      </c>
      <c r="Q3841" s="321">
        <f t="shared" si="131"/>
        <v>0</v>
      </c>
      <c r="S3841" s="324"/>
      <c r="T3841" s="317"/>
      <c r="U3841" s="325"/>
      <c r="V3841" s="325"/>
    </row>
    <row r="3842" spans="1:22" ht="15" customHeight="1" x14ac:dyDescent="0.25">
      <c r="A3842" s="129" t="s">
        <v>5135</v>
      </c>
      <c r="B3842" s="126" t="s">
        <v>1492</v>
      </c>
      <c r="C3842" s="127" t="s">
        <v>4994</v>
      </c>
      <c r="D3842" s="127" t="s">
        <v>4715</v>
      </c>
      <c r="E3842" s="127"/>
      <c r="F3842" s="128">
        <v>7.77</v>
      </c>
      <c r="G3842" s="128">
        <v>7.97</v>
      </c>
      <c r="H3842" s="128">
        <v>6.22</v>
      </c>
      <c r="I3842" s="311"/>
      <c r="J3842" s="319">
        <f>ROUND(SUMIF(Anlagenbewegungsdaten!B:B,A3842,Anlagenbewegungsdaten!C:C),3)</f>
        <v>0</v>
      </c>
      <c r="K3842" s="320">
        <f>ROUND(SUMIF(Anlagenbewegungsdaten!$B:$B,$A3842,Anlagenbewegungsdaten!$D:$D),2)</f>
        <v>0</v>
      </c>
      <c r="L3842" s="321">
        <f t="shared" si="130"/>
        <v>0</v>
      </c>
      <c r="M3842" s="341" t="s">
        <v>4950</v>
      </c>
      <c r="N3842" s="341" t="s">
        <v>4966</v>
      </c>
      <c r="O3842" s="323">
        <f>ROUND(SUMIF(Anlagenbewegungsdaten_AV!B:B,A3842,Anlagenbewegungsdaten_AV!C:C),3)</f>
        <v>0</v>
      </c>
      <c r="P3842" s="320">
        <f>ROUND(SUMIF(Anlagenbewegungsdaten_AV!$B:$B,$A3842,Anlagenbewegungsdaten_AV!$D:$D),2)</f>
        <v>0</v>
      </c>
      <c r="Q3842" s="321">
        <f t="shared" si="131"/>
        <v>0</v>
      </c>
      <c r="S3842" s="324"/>
      <c r="T3842" s="317"/>
      <c r="U3842" s="325"/>
      <c r="V3842" s="325"/>
    </row>
    <row r="3843" spans="1:22" ht="15" customHeight="1" x14ac:dyDescent="0.25">
      <c r="A3843" s="129" t="s">
        <v>5136</v>
      </c>
      <c r="B3843" s="126" t="s">
        <v>1492</v>
      </c>
      <c r="C3843" s="127" t="s">
        <v>4994</v>
      </c>
      <c r="D3843" s="127" t="s">
        <v>4717</v>
      </c>
      <c r="E3843" s="127"/>
      <c r="F3843" s="128">
        <v>6.79</v>
      </c>
      <c r="G3843" s="128">
        <v>6.99</v>
      </c>
      <c r="H3843" s="128">
        <v>5.43</v>
      </c>
      <c r="I3843" s="311"/>
      <c r="J3843" s="319">
        <f>ROUND(SUMIF(Anlagenbewegungsdaten!B:B,A3843,Anlagenbewegungsdaten!C:C),3)</f>
        <v>0</v>
      </c>
      <c r="K3843" s="320">
        <f>ROUND(SUMIF(Anlagenbewegungsdaten!$B:$B,$A3843,Anlagenbewegungsdaten!$D:$D),2)</f>
        <v>0</v>
      </c>
      <c r="L3843" s="321">
        <f t="shared" si="130"/>
        <v>0</v>
      </c>
      <c r="M3843" s="341" t="s">
        <v>4950</v>
      </c>
      <c r="N3843" s="341" t="s">
        <v>4966</v>
      </c>
      <c r="O3843" s="323">
        <f>ROUND(SUMIF(Anlagenbewegungsdaten_AV!B:B,A3843,Anlagenbewegungsdaten_AV!C:C),3)</f>
        <v>0</v>
      </c>
      <c r="P3843" s="320">
        <f>ROUND(SUMIF(Anlagenbewegungsdaten_AV!$B:$B,$A3843,Anlagenbewegungsdaten_AV!$D:$D),2)</f>
        <v>0</v>
      </c>
      <c r="Q3843" s="321">
        <f t="shared" si="131"/>
        <v>0</v>
      </c>
      <c r="S3843" s="324"/>
      <c r="T3843" s="317"/>
      <c r="U3843" s="325"/>
      <c r="V3843" s="325"/>
    </row>
    <row r="3844" spans="1:22" ht="15" customHeight="1" x14ac:dyDescent="0.25">
      <c r="A3844" s="129" t="s">
        <v>5450</v>
      </c>
      <c r="B3844" s="126" t="s">
        <v>1492</v>
      </c>
      <c r="C3844" s="127" t="s">
        <v>5252</v>
      </c>
      <c r="D3844" s="127" t="s">
        <v>1480</v>
      </c>
      <c r="E3844" s="127"/>
      <c r="F3844" s="128">
        <v>6.59</v>
      </c>
      <c r="G3844" s="128">
        <v>6.79</v>
      </c>
      <c r="H3844" s="128">
        <v>5.27</v>
      </c>
      <c r="I3844" s="311"/>
      <c r="J3844" s="319">
        <f>ROUND(SUMIF(Anlagenbewegungsdaten!B:B,A3844,Anlagenbewegungsdaten!C:C),3)</f>
        <v>0</v>
      </c>
      <c r="K3844" s="320">
        <f>ROUND(SUMIF(Anlagenbewegungsdaten!$B:$B,$A3844,Anlagenbewegungsdaten!$D:$D),2)</f>
        <v>0</v>
      </c>
      <c r="L3844" s="321">
        <f t="shared" si="130"/>
        <v>0</v>
      </c>
      <c r="M3844" s="341" t="s">
        <v>4950</v>
      </c>
      <c r="N3844" s="341" t="s">
        <v>4966</v>
      </c>
      <c r="O3844" s="323">
        <f>ROUND(SUMIF(Anlagenbewegungsdaten_AV!B:B,A3844,Anlagenbewegungsdaten_AV!C:C),3)</f>
        <v>0</v>
      </c>
      <c r="P3844" s="320">
        <f>ROUND(SUMIF(Anlagenbewegungsdaten_AV!$B:$B,$A3844,Anlagenbewegungsdaten_AV!$D:$D),2)</f>
        <v>0</v>
      </c>
      <c r="Q3844" s="321">
        <f t="shared" si="131"/>
        <v>0</v>
      </c>
      <c r="S3844" s="324"/>
      <c r="T3844" s="317"/>
      <c r="U3844" s="325"/>
      <c r="V3844" s="325"/>
    </row>
    <row r="3845" spans="1:22" ht="15" customHeight="1" x14ac:dyDescent="0.25">
      <c r="A3845" s="129" t="s">
        <v>5451</v>
      </c>
      <c r="B3845" s="126" t="s">
        <v>1492</v>
      </c>
      <c r="C3845" s="127" t="s">
        <v>5252</v>
      </c>
      <c r="D3845" s="127" t="s">
        <v>4706</v>
      </c>
      <c r="E3845" s="127"/>
      <c r="F3845" s="128">
        <v>9.5</v>
      </c>
      <c r="G3845" s="128">
        <v>9.6999999999999993</v>
      </c>
      <c r="H3845" s="128">
        <v>7.6</v>
      </c>
      <c r="I3845" s="311"/>
      <c r="J3845" s="319">
        <f>ROUND(SUMIF(Anlagenbewegungsdaten!B:B,A3845,Anlagenbewegungsdaten!C:C),3)</f>
        <v>0</v>
      </c>
      <c r="K3845" s="320">
        <f>ROUND(SUMIF(Anlagenbewegungsdaten!$B:$B,$A3845,Anlagenbewegungsdaten!$D:$D),2)</f>
        <v>0</v>
      </c>
      <c r="L3845" s="321">
        <f t="shared" si="130"/>
        <v>0</v>
      </c>
      <c r="M3845" s="341" t="s">
        <v>4950</v>
      </c>
      <c r="N3845" s="341" t="s">
        <v>4966</v>
      </c>
      <c r="O3845" s="323">
        <f>ROUND(SUMIF(Anlagenbewegungsdaten_AV!B:B,A3845,Anlagenbewegungsdaten_AV!C:C),3)</f>
        <v>0</v>
      </c>
      <c r="P3845" s="320">
        <f>ROUND(SUMIF(Anlagenbewegungsdaten_AV!$B:$B,$A3845,Anlagenbewegungsdaten_AV!$D:$D),2)</f>
        <v>0</v>
      </c>
      <c r="Q3845" s="321">
        <f t="shared" si="131"/>
        <v>0</v>
      </c>
      <c r="S3845" s="324"/>
      <c r="T3845" s="317"/>
      <c r="U3845" s="325"/>
      <c r="V3845" s="325"/>
    </row>
    <row r="3846" spans="1:22" ht="15" customHeight="1" x14ac:dyDescent="0.25">
      <c r="A3846" s="129" t="s">
        <v>5452</v>
      </c>
      <c r="B3846" s="126" t="s">
        <v>1492</v>
      </c>
      <c r="C3846" s="127" t="s">
        <v>5252</v>
      </c>
      <c r="D3846" s="127" t="s">
        <v>4708</v>
      </c>
      <c r="E3846" s="127"/>
      <c r="F3846" s="128">
        <v>8.5299999999999994</v>
      </c>
      <c r="G3846" s="128">
        <v>8.7299999999999986</v>
      </c>
      <c r="H3846" s="128">
        <v>6.82</v>
      </c>
      <c r="I3846" s="311"/>
      <c r="J3846" s="319">
        <f>ROUND(SUMIF(Anlagenbewegungsdaten!B:B,A3846,Anlagenbewegungsdaten!C:C),3)</f>
        <v>0</v>
      </c>
      <c r="K3846" s="320">
        <f>ROUND(SUMIF(Anlagenbewegungsdaten!$B:$B,$A3846,Anlagenbewegungsdaten!$D:$D),2)</f>
        <v>0</v>
      </c>
      <c r="L3846" s="321">
        <f t="shared" si="130"/>
        <v>0</v>
      </c>
      <c r="M3846" s="341" t="s">
        <v>4950</v>
      </c>
      <c r="N3846" s="341" t="s">
        <v>4966</v>
      </c>
      <c r="O3846" s="323">
        <f>ROUND(SUMIF(Anlagenbewegungsdaten_AV!B:B,A3846,Anlagenbewegungsdaten_AV!C:C),3)</f>
        <v>0</v>
      </c>
      <c r="P3846" s="320">
        <f>ROUND(SUMIF(Anlagenbewegungsdaten_AV!$B:$B,$A3846,Anlagenbewegungsdaten_AV!$D:$D),2)</f>
        <v>0</v>
      </c>
      <c r="Q3846" s="321">
        <f t="shared" si="131"/>
        <v>0</v>
      </c>
      <c r="S3846" s="324"/>
      <c r="T3846" s="317"/>
      <c r="U3846" s="325"/>
      <c r="V3846" s="325"/>
    </row>
    <row r="3847" spans="1:22" ht="15" customHeight="1" x14ac:dyDescent="0.25">
      <c r="A3847" s="129" t="s">
        <v>5453</v>
      </c>
      <c r="B3847" s="126" t="s">
        <v>1492</v>
      </c>
      <c r="C3847" s="127" t="s">
        <v>5252</v>
      </c>
      <c r="D3847" s="127" t="s">
        <v>4710</v>
      </c>
      <c r="E3847" s="127"/>
      <c r="F3847" s="128">
        <v>7.56</v>
      </c>
      <c r="G3847" s="128">
        <v>7.76</v>
      </c>
      <c r="H3847" s="128">
        <v>6.05</v>
      </c>
      <c r="I3847" s="311"/>
      <c r="J3847" s="319">
        <f>ROUND(SUMIF(Anlagenbewegungsdaten!B:B,A3847,Anlagenbewegungsdaten!C:C),3)</f>
        <v>0</v>
      </c>
      <c r="K3847" s="320">
        <f>ROUND(SUMIF(Anlagenbewegungsdaten!$B:$B,$A3847,Anlagenbewegungsdaten!$D:$D),2)</f>
        <v>0</v>
      </c>
      <c r="L3847" s="321">
        <f t="shared" si="130"/>
        <v>0</v>
      </c>
      <c r="M3847" s="341" t="s">
        <v>4950</v>
      </c>
      <c r="N3847" s="341" t="s">
        <v>4966</v>
      </c>
      <c r="O3847" s="323">
        <f>ROUND(SUMIF(Anlagenbewegungsdaten_AV!B:B,A3847,Anlagenbewegungsdaten_AV!C:C),3)</f>
        <v>0</v>
      </c>
      <c r="P3847" s="320">
        <f>ROUND(SUMIF(Anlagenbewegungsdaten_AV!$B:$B,$A3847,Anlagenbewegungsdaten_AV!$D:$D),2)</f>
        <v>0</v>
      </c>
      <c r="Q3847" s="321">
        <f t="shared" si="131"/>
        <v>0</v>
      </c>
      <c r="S3847" s="324"/>
      <c r="T3847" s="317"/>
      <c r="U3847" s="325"/>
      <c r="V3847" s="325"/>
    </row>
    <row r="3848" spans="1:22" ht="15" customHeight="1" x14ac:dyDescent="0.25">
      <c r="A3848" s="129" t="s">
        <v>5454</v>
      </c>
      <c r="B3848" s="126" t="s">
        <v>1492</v>
      </c>
      <c r="C3848" s="127" t="s">
        <v>5252</v>
      </c>
      <c r="D3848" s="127" t="s">
        <v>1429</v>
      </c>
      <c r="E3848" s="127"/>
      <c r="F3848" s="128">
        <v>5.71</v>
      </c>
      <c r="G3848" s="128">
        <v>5.91</v>
      </c>
      <c r="H3848" s="128">
        <v>4.57</v>
      </c>
      <c r="I3848" s="311"/>
      <c r="J3848" s="319">
        <f>ROUND(SUMIF(Anlagenbewegungsdaten!B:B,A3848,Anlagenbewegungsdaten!C:C),3)</f>
        <v>0</v>
      </c>
      <c r="K3848" s="320">
        <f>ROUND(SUMIF(Anlagenbewegungsdaten!$B:$B,$A3848,Anlagenbewegungsdaten!$D:$D),2)</f>
        <v>0</v>
      </c>
      <c r="L3848" s="321">
        <f t="shared" si="130"/>
        <v>0</v>
      </c>
      <c r="M3848" s="341" t="s">
        <v>4950</v>
      </c>
      <c r="N3848" s="341" t="s">
        <v>4966</v>
      </c>
      <c r="O3848" s="323">
        <f>ROUND(SUMIF(Anlagenbewegungsdaten_AV!B:B,A3848,Anlagenbewegungsdaten_AV!C:C),3)</f>
        <v>0</v>
      </c>
      <c r="P3848" s="320">
        <f>ROUND(SUMIF(Anlagenbewegungsdaten_AV!$B:$B,$A3848,Anlagenbewegungsdaten_AV!$D:$D),2)</f>
        <v>0</v>
      </c>
      <c r="Q3848" s="321">
        <f t="shared" si="131"/>
        <v>0</v>
      </c>
      <c r="S3848" s="324"/>
      <c r="T3848" s="317"/>
      <c r="U3848" s="325"/>
      <c r="V3848" s="325"/>
    </row>
    <row r="3849" spans="1:22" ht="15" customHeight="1" x14ac:dyDescent="0.25">
      <c r="A3849" s="129" t="s">
        <v>5455</v>
      </c>
      <c r="B3849" s="126" t="s">
        <v>1492</v>
      </c>
      <c r="C3849" s="127" t="s">
        <v>5252</v>
      </c>
      <c r="D3849" s="127" t="s">
        <v>4713</v>
      </c>
      <c r="E3849" s="127"/>
      <c r="F3849" s="128">
        <v>8.620000000000001</v>
      </c>
      <c r="G3849" s="128">
        <v>8.82</v>
      </c>
      <c r="H3849" s="128">
        <v>6.9</v>
      </c>
      <c r="I3849" s="311"/>
      <c r="J3849" s="319">
        <f>ROUND(SUMIF(Anlagenbewegungsdaten!B:B,A3849,Anlagenbewegungsdaten!C:C),3)</f>
        <v>0</v>
      </c>
      <c r="K3849" s="320">
        <f>ROUND(SUMIF(Anlagenbewegungsdaten!$B:$B,$A3849,Anlagenbewegungsdaten!$D:$D),2)</f>
        <v>0</v>
      </c>
      <c r="L3849" s="321">
        <f t="shared" si="130"/>
        <v>0</v>
      </c>
      <c r="M3849" s="341" t="s">
        <v>4950</v>
      </c>
      <c r="N3849" s="341" t="s">
        <v>4966</v>
      </c>
      <c r="O3849" s="323">
        <f>ROUND(SUMIF(Anlagenbewegungsdaten_AV!B:B,A3849,Anlagenbewegungsdaten_AV!C:C),3)</f>
        <v>0</v>
      </c>
      <c r="P3849" s="320">
        <f>ROUND(SUMIF(Anlagenbewegungsdaten_AV!$B:$B,$A3849,Anlagenbewegungsdaten_AV!$D:$D),2)</f>
        <v>0</v>
      </c>
      <c r="Q3849" s="321">
        <f t="shared" si="131"/>
        <v>0</v>
      </c>
      <c r="S3849" s="324"/>
      <c r="T3849" s="317"/>
      <c r="U3849" s="325"/>
      <c r="V3849" s="325"/>
    </row>
    <row r="3850" spans="1:22" ht="15" customHeight="1" x14ac:dyDescent="0.25">
      <c r="A3850" s="129" t="s">
        <v>5456</v>
      </c>
      <c r="B3850" s="126" t="s">
        <v>1492</v>
      </c>
      <c r="C3850" s="127" t="s">
        <v>5252</v>
      </c>
      <c r="D3850" s="127" t="s">
        <v>4715</v>
      </c>
      <c r="E3850" s="127"/>
      <c r="F3850" s="128">
        <v>7.65</v>
      </c>
      <c r="G3850" s="128">
        <v>7.8500000000000005</v>
      </c>
      <c r="H3850" s="128">
        <v>6.12</v>
      </c>
      <c r="I3850" s="311"/>
      <c r="J3850" s="319">
        <f>ROUND(SUMIF(Anlagenbewegungsdaten!B:B,A3850,Anlagenbewegungsdaten!C:C),3)</f>
        <v>0</v>
      </c>
      <c r="K3850" s="320">
        <f>ROUND(SUMIF(Anlagenbewegungsdaten!$B:$B,$A3850,Anlagenbewegungsdaten!$D:$D),2)</f>
        <v>0</v>
      </c>
      <c r="L3850" s="321">
        <f t="shared" ref="L3850:L3913" si="132">IF(ISBLANK(F3850),0,IF(OR($J3850&gt;=100,$J3850&lt;=-100),F3850-(K3850/J3850*100),IF(OR(J3850&gt;-100,J3850&lt;100),(J3850*F3850%)-K3850)))</f>
        <v>0</v>
      </c>
      <c r="M3850" s="341" t="s">
        <v>4950</v>
      </c>
      <c r="N3850" s="341" t="s">
        <v>4966</v>
      </c>
      <c r="O3850" s="323">
        <f>ROUND(SUMIF(Anlagenbewegungsdaten_AV!B:B,A3850,Anlagenbewegungsdaten_AV!C:C),3)</f>
        <v>0</v>
      </c>
      <c r="P3850" s="320">
        <f>ROUND(SUMIF(Anlagenbewegungsdaten_AV!$B:$B,$A3850,Anlagenbewegungsdaten_AV!$D:$D),2)</f>
        <v>0</v>
      </c>
      <c r="Q3850" s="321">
        <f t="shared" ref="Q3850:Q3913" si="133">IF(ISBLANK(H3850),0,IF(OR($O3850&gt;=100,$O3850&lt;=-100),H3850-(P3850/O3850*100),IF(OR(O3850&gt;-100,O3850&lt;100),(O3850*G3850%)-P3850)))</f>
        <v>0</v>
      </c>
      <c r="S3850" s="324"/>
      <c r="T3850" s="317"/>
      <c r="U3850" s="325"/>
      <c r="V3850" s="325"/>
    </row>
    <row r="3851" spans="1:22" ht="15" customHeight="1" x14ac:dyDescent="0.25">
      <c r="A3851" s="129" t="s">
        <v>5457</v>
      </c>
      <c r="B3851" s="126" t="s">
        <v>1492</v>
      </c>
      <c r="C3851" s="127" t="s">
        <v>5252</v>
      </c>
      <c r="D3851" s="127" t="s">
        <v>4717</v>
      </c>
      <c r="E3851" s="127"/>
      <c r="F3851" s="128">
        <v>6.68</v>
      </c>
      <c r="G3851" s="128">
        <v>6.88</v>
      </c>
      <c r="H3851" s="128">
        <v>5.34</v>
      </c>
      <c r="I3851" s="311"/>
      <c r="J3851" s="319">
        <f>ROUND(SUMIF(Anlagenbewegungsdaten!B:B,A3851,Anlagenbewegungsdaten!C:C),3)</f>
        <v>0</v>
      </c>
      <c r="K3851" s="320">
        <f>ROUND(SUMIF(Anlagenbewegungsdaten!$B:$B,$A3851,Anlagenbewegungsdaten!$D:$D),2)</f>
        <v>0</v>
      </c>
      <c r="L3851" s="321">
        <f t="shared" si="132"/>
        <v>0</v>
      </c>
      <c r="M3851" s="341" t="s">
        <v>4950</v>
      </c>
      <c r="N3851" s="341" t="s">
        <v>4966</v>
      </c>
      <c r="O3851" s="323">
        <f>ROUND(SUMIF(Anlagenbewegungsdaten_AV!B:B,A3851,Anlagenbewegungsdaten_AV!C:C),3)</f>
        <v>0</v>
      </c>
      <c r="P3851" s="320">
        <f>ROUND(SUMIF(Anlagenbewegungsdaten_AV!$B:$B,$A3851,Anlagenbewegungsdaten_AV!$D:$D),2)</f>
        <v>0</v>
      </c>
      <c r="Q3851" s="321">
        <f t="shared" si="133"/>
        <v>0</v>
      </c>
      <c r="S3851" s="324"/>
      <c r="T3851" s="317"/>
      <c r="U3851" s="325"/>
      <c r="V3851" s="325"/>
    </row>
    <row r="3852" spans="1:22" ht="15" customHeight="1" x14ac:dyDescent="0.25">
      <c r="A3852" s="129" t="s">
        <v>5458</v>
      </c>
      <c r="B3852" s="126" t="s">
        <v>1492</v>
      </c>
      <c r="C3852" s="127" t="s">
        <v>5275</v>
      </c>
      <c r="D3852" s="127" t="s">
        <v>1480</v>
      </c>
      <c r="E3852" s="127"/>
      <c r="F3852" s="128">
        <v>6.49</v>
      </c>
      <c r="G3852" s="128">
        <v>6.69</v>
      </c>
      <c r="H3852" s="128">
        <v>5.35</v>
      </c>
      <c r="I3852" s="311"/>
      <c r="J3852" s="319">
        <f>ROUND(SUMIF(Anlagenbewegungsdaten!B:B,A3852,Anlagenbewegungsdaten!C:C),3)</f>
        <v>0</v>
      </c>
      <c r="K3852" s="320">
        <f>ROUND(SUMIF(Anlagenbewegungsdaten!$B:$B,$A3852,Anlagenbewegungsdaten!$D:$D),2)</f>
        <v>0</v>
      </c>
      <c r="L3852" s="321">
        <f t="shared" si="132"/>
        <v>0</v>
      </c>
      <c r="M3852" s="341" t="s">
        <v>4950</v>
      </c>
      <c r="N3852" s="341" t="s">
        <v>4966</v>
      </c>
      <c r="O3852" s="323">
        <f>ROUND(SUMIF(Anlagenbewegungsdaten_AV!B:B,A3852,Anlagenbewegungsdaten_AV!C:C),3)</f>
        <v>0</v>
      </c>
      <c r="P3852" s="320">
        <f>ROUND(SUMIF(Anlagenbewegungsdaten_AV!$B:$B,$A3852,Anlagenbewegungsdaten_AV!$D:$D),2)</f>
        <v>0</v>
      </c>
      <c r="Q3852" s="321">
        <f t="shared" si="133"/>
        <v>0</v>
      </c>
      <c r="S3852" s="324"/>
      <c r="T3852" s="317"/>
      <c r="U3852" s="325"/>
      <c r="V3852" s="325"/>
    </row>
    <row r="3853" spans="1:22" ht="15" customHeight="1" x14ac:dyDescent="0.25">
      <c r="A3853" s="129" t="s">
        <v>5459</v>
      </c>
      <c r="B3853" s="126" t="s">
        <v>1492</v>
      </c>
      <c r="C3853" s="127" t="s">
        <v>5275</v>
      </c>
      <c r="D3853" s="127" t="s">
        <v>1429</v>
      </c>
      <c r="E3853" s="127"/>
      <c r="F3853" s="128">
        <v>5.63</v>
      </c>
      <c r="G3853" s="128">
        <v>5.83</v>
      </c>
      <c r="H3853" s="128">
        <v>4.66</v>
      </c>
      <c r="I3853" s="311"/>
      <c r="J3853" s="319">
        <f>ROUND(SUMIF(Anlagenbewegungsdaten!B:B,A3853,Anlagenbewegungsdaten!C:C),3)</f>
        <v>0</v>
      </c>
      <c r="K3853" s="320">
        <f>ROUND(SUMIF(Anlagenbewegungsdaten!$B:$B,$A3853,Anlagenbewegungsdaten!$D:$D),2)</f>
        <v>0</v>
      </c>
      <c r="L3853" s="321">
        <f t="shared" si="132"/>
        <v>0</v>
      </c>
      <c r="M3853" s="341" t="s">
        <v>4950</v>
      </c>
      <c r="N3853" s="341" t="s">
        <v>4966</v>
      </c>
      <c r="O3853" s="323">
        <f>ROUND(SUMIF(Anlagenbewegungsdaten_AV!B:B,A3853,Anlagenbewegungsdaten_AV!C:C),3)</f>
        <v>0</v>
      </c>
      <c r="P3853" s="320">
        <f>ROUND(SUMIF(Anlagenbewegungsdaten_AV!$B:$B,$A3853,Anlagenbewegungsdaten_AV!$D:$D),2)</f>
        <v>0</v>
      </c>
      <c r="Q3853" s="321">
        <f t="shared" si="133"/>
        <v>0</v>
      </c>
      <c r="S3853" s="324"/>
      <c r="T3853" s="317"/>
      <c r="U3853" s="325"/>
      <c r="V3853" s="325"/>
    </row>
    <row r="3854" spans="1:22" ht="15" customHeight="1" x14ac:dyDescent="0.25">
      <c r="A3854" s="129" t="s">
        <v>5780</v>
      </c>
      <c r="B3854" s="126" t="s">
        <v>1492</v>
      </c>
      <c r="C3854" s="127" t="s">
        <v>5757</v>
      </c>
      <c r="D3854" s="127" t="s">
        <v>1480</v>
      </c>
      <c r="E3854" s="127"/>
      <c r="F3854" s="128">
        <v>6.49</v>
      </c>
      <c r="G3854" s="128">
        <v>6.69</v>
      </c>
      <c r="H3854" s="128">
        <v>5.35</v>
      </c>
      <c r="I3854" s="311"/>
      <c r="J3854" s="319">
        <f>ROUND(SUMIF(Anlagenbewegungsdaten!B:B,A3854,Anlagenbewegungsdaten!C:C),3)</f>
        <v>0</v>
      </c>
      <c r="K3854" s="320">
        <f>ROUND(SUMIF(Anlagenbewegungsdaten!$B:$B,$A3854,Anlagenbewegungsdaten!$D:$D),2)</f>
        <v>0</v>
      </c>
      <c r="L3854" s="321">
        <f t="shared" si="132"/>
        <v>0</v>
      </c>
      <c r="M3854" s="341" t="s">
        <v>4950</v>
      </c>
      <c r="N3854" s="341" t="s">
        <v>4966</v>
      </c>
      <c r="O3854" s="323">
        <f>ROUND(SUMIF(Anlagenbewegungsdaten_AV!B:B,A3854,Anlagenbewegungsdaten_AV!C:C),3)</f>
        <v>0</v>
      </c>
      <c r="P3854" s="320">
        <f>ROUND(SUMIF(Anlagenbewegungsdaten_AV!$B:$B,$A3854,Anlagenbewegungsdaten_AV!$D:$D),2)</f>
        <v>0</v>
      </c>
      <c r="Q3854" s="321">
        <f t="shared" si="133"/>
        <v>0</v>
      </c>
      <c r="S3854" s="324"/>
      <c r="T3854" s="317"/>
      <c r="U3854" s="325"/>
      <c r="V3854" s="325"/>
    </row>
    <row r="3855" spans="1:22" ht="15" customHeight="1" x14ac:dyDescent="0.25">
      <c r="A3855" s="129" t="s">
        <v>5781</v>
      </c>
      <c r="B3855" s="126" t="s">
        <v>1492</v>
      </c>
      <c r="C3855" s="127" t="s">
        <v>5757</v>
      </c>
      <c r="D3855" s="127" t="s">
        <v>1429</v>
      </c>
      <c r="E3855" s="127"/>
      <c r="F3855" s="128">
        <v>5.63</v>
      </c>
      <c r="G3855" s="128">
        <v>5.83</v>
      </c>
      <c r="H3855" s="128">
        <v>4.66</v>
      </c>
      <c r="I3855" s="311"/>
      <c r="J3855" s="319">
        <f>ROUND(SUMIF(Anlagenbewegungsdaten!B:B,A3855,Anlagenbewegungsdaten!C:C),3)</f>
        <v>0</v>
      </c>
      <c r="K3855" s="320">
        <f>ROUND(SUMIF(Anlagenbewegungsdaten!$B:$B,$A3855,Anlagenbewegungsdaten!$D:$D),2)</f>
        <v>0</v>
      </c>
      <c r="L3855" s="321">
        <f t="shared" si="132"/>
        <v>0</v>
      </c>
      <c r="M3855" s="341" t="s">
        <v>4950</v>
      </c>
      <c r="N3855" s="341" t="s">
        <v>4966</v>
      </c>
      <c r="O3855" s="323">
        <f>ROUND(SUMIF(Anlagenbewegungsdaten_AV!B:B,A3855,Anlagenbewegungsdaten_AV!C:C),3)</f>
        <v>0</v>
      </c>
      <c r="P3855" s="320">
        <f>ROUND(SUMIF(Anlagenbewegungsdaten_AV!$B:$B,$A3855,Anlagenbewegungsdaten_AV!$D:$D),2)</f>
        <v>0</v>
      </c>
      <c r="Q3855" s="321">
        <f t="shared" si="133"/>
        <v>0</v>
      </c>
      <c r="S3855" s="324"/>
      <c r="T3855" s="317"/>
      <c r="U3855" s="325"/>
      <c r="V3855" s="325"/>
    </row>
    <row r="3856" spans="1:22" ht="15" customHeight="1" x14ac:dyDescent="0.25">
      <c r="A3856" s="129" t="s">
        <v>6144</v>
      </c>
      <c r="B3856" s="126" t="s">
        <v>1492</v>
      </c>
      <c r="C3856" s="127" t="s">
        <v>6018</v>
      </c>
      <c r="D3856" s="127" t="s">
        <v>1480</v>
      </c>
      <c r="E3856" s="127"/>
      <c r="F3856" s="128">
        <v>6.39</v>
      </c>
      <c r="G3856" s="128">
        <v>6.59</v>
      </c>
      <c r="H3856" s="128">
        <v>5.27</v>
      </c>
      <c r="I3856" s="311"/>
      <c r="J3856" s="319">
        <f>ROUND(SUMIF(Anlagenbewegungsdaten!B:B,A3856,Anlagenbewegungsdaten!C:C),3)</f>
        <v>0</v>
      </c>
      <c r="K3856" s="320">
        <f>ROUND(SUMIF(Anlagenbewegungsdaten!$B:$B,$A3856,Anlagenbewegungsdaten!$D:$D),2)</f>
        <v>0</v>
      </c>
      <c r="L3856" s="321">
        <f t="shared" si="132"/>
        <v>0</v>
      </c>
      <c r="M3856" s="341" t="s">
        <v>4950</v>
      </c>
      <c r="N3856" s="341" t="s">
        <v>4966</v>
      </c>
      <c r="O3856" s="323">
        <f>ROUND(SUMIF(Anlagenbewegungsdaten_AV!B:B,A3856,Anlagenbewegungsdaten_AV!C:C),3)</f>
        <v>0</v>
      </c>
      <c r="P3856" s="320">
        <f>ROUND(SUMIF(Anlagenbewegungsdaten_AV!$B:$B,$A3856,Anlagenbewegungsdaten_AV!$D:$D),2)</f>
        <v>0</v>
      </c>
      <c r="Q3856" s="321">
        <f t="shared" si="133"/>
        <v>0</v>
      </c>
      <c r="S3856" s="324"/>
      <c r="T3856" s="317"/>
      <c r="U3856" s="325"/>
      <c r="V3856" s="325"/>
    </row>
    <row r="3857" spans="1:22" ht="15" customHeight="1" x14ac:dyDescent="0.25">
      <c r="A3857" s="129" t="s">
        <v>6145</v>
      </c>
      <c r="B3857" s="126" t="s">
        <v>1492</v>
      </c>
      <c r="C3857" s="127" t="s">
        <v>6018</v>
      </c>
      <c r="D3857" s="127" t="s">
        <v>1429</v>
      </c>
      <c r="E3857" s="127"/>
      <c r="F3857" s="128">
        <v>5.55</v>
      </c>
      <c r="G3857" s="128">
        <v>5.74</v>
      </c>
      <c r="H3857" s="128">
        <v>4.59</v>
      </c>
      <c r="I3857" s="311"/>
      <c r="J3857" s="319">
        <f>ROUND(SUMIF(Anlagenbewegungsdaten!B:B,A3857,Anlagenbewegungsdaten!C:C),3)</f>
        <v>0</v>
      </c>
      <c r="K3857" s="320">
        <f>ROUND(SUMIF(Anlagenbewegungsdaten!$B:$B,$A3857,Anlagenbewegungsdaten!$D:$D),2)</f>
        <v>0</v>
      </c>
      <c r="L3857" s="321">
        <f t="shared" si="132"/>
        <v>0</v>
      </c>
      <c r="M3857" s="341" t="s">
        <v>4950</v>
      </c>
      <c r="N3857" s="341" t="s">
        <v>4966</v>
      </c>
      <c r="O3857" s="323">
        <f>ROUND(SUMIF(Anlagenbewegungsdaten_AV!B:B,A3857,Anlagenbewegungsdaten_AV!C:C),3)</f>
        <v>0</v>
      </c>
      <c r="P3857" s="320">
        <f>ROUND(SUMIF(Anlagenbewegungsdaten_AV!$B:$B,$A3857,Anlagenbewegungsdaten_AV!$D:$D),2)</f>
        <v>0</v>
      </c>
      <c r="Q3857" s="321">
        <f t="shared" si="133"/>
        <v>0</v>
      </c>
      <c r="S3857" s="324"/>
      <c r="T3857" s="317"/>
      <c r="U3857" s="325"/>
      <c r="V3857" s="325"/>
    </row>
    <row r="3858" spans="1:22" ht="15" customHeight="1" x14ac:dyDescent="0.25">
      <c r="A3858" s="129" t="s">
        <v>6146</v>
      </c>
      <c r="B3858" s="126" t="s">
        <v>1492</v>
      </c>
      <c r="C3858" s="127" t="s">
        <v>6086</v>
      </c>
      <c r="D3858" s="127" t="s">
        <v>1480</v>
      </c>
      <c r="E3858" s="127"/>
      <c r="F3858" s="128">
        <v>6.29</v>
      </c>
      <c r="G3858" s="128">
        <v>6.49</v>
      </c>
      <c r="H3858" s="128">
        <v>5.19</v>
      </c>
      <c r="I3858" s="311"/>
      <c r="J3858" s="319">
        <f>ROUND(SUMIF(Anlagenbewegungsdaten!B:B,A3858,Anlagenbewegungsdaten!C:C),3)</f>
        <v>0</v>
      </c>
      <c r="K3858" s="320">
        <f>ROUND(SUMIF(Anlagenbewegungsdaten!$B:$B,$A3858,Anlagenbewegungsdaten!$D:$D),2)</f>
        <v>0</v>
      </c>
      <c r="L3858" s="321">
        <f t="shared" si="132"/>
        <v>0</v>
      </c>
      <c r="M3858" s="341" t="s">
        <v>4950</v>
      </c>
      <c r="N3858" s="341" t="s">
        <v>4966</v>
      </c>
      <c r="O3858" s="323">
        <f>ROUND(SUMIF(Anlagenbewegungsdaten_AV!B:B,A3858,Anlagenbewegungsdaten_AV!C:C),3)</f>
        <v>0</v>
      </c>
      <c r="P3858" s="320">
        <f>ROUND(SUMIF(Anlagenbewegungsdaten_AV!$B:$B,$A3858,Anlagenbewegungsdaten_AV!$D:$D),2)</f>
        <v>0</v>
      </c>
      <c r="Q3858" s="321">
        <f t="shared" si="133"/>
        <v>0</v>
      </c>
      <c r="S3858" s="324"/>
      <c r="T3858" s="317"/>
      <c r="U3858" s="325"/>
      <c r="V3858" s="325"/>
    </row>
    <row r="3859" spans="1:22" ht="15" customHeight="1" x14ac:dyDescent="0.25">
      <c r="A3859" s="129" t="s">
        <v>6147</v>
      </c>
      <c r="B3859" s="126" t="s">
        <v>1492</v>
      </c>
      <c r="C3859" s="127" t="s">
        <v>6086</v>
      </c>
      <c r="D3859" s="127" t="s">
        <v>1429</v>
      </c>
      <c r="E3859" s="127"/>
      <c r="F3859" s="128">
        <v>5.46</v>
      </c>
      <c r="G3859" s="128">
        <v>5.66</v>
      </c>
      <c r="H3859" s="128">
        <v>4.53</v>
      </c>
      <c r="I3859" s="311"/>
      <c r="J3859" s="319">
        <f>ROUND(SUMIF(Anlagenbewegungsdaten!B:B,A3859,Anlagenbewegungsdaten!C:C),3)</f>
        <v>0</v>
      </c>
      <c r="K3859" s="320">
        <f>ROUND(SUMIF(Anlagenbewegungsdaten!$B:$B,$A3859,Anlagenbewegungsdaten!$D:$D),2)</f>
        <v>0</v>
      </c>
      <c r="L3859" s="321">
        <f t="shared" si="132"/>
        <v>0</v>
      </c>
      <c r="M3859" s="341" t="s">
        <v>4950</v>
      </c>
      <c r="N3859" s="341" t="s">
        <v>4966</v>
      </c>
      <c r="O3859" s="323">
        <f>ROUND(SUMIF(Anlagenbewegungsdaten_AV!B:B,A3859,Anlagenbewegungsdaten_AV!C:C),3)</f>
        <v>0</v>
      </c>
      <c r="P3859" s="320">
        <f>ROUND(SUMIF(Anlagenbewegungsdaten_AV!$B:$B,$A3859,Anlagenbewegungsdaten_AV!$D:$D),2)</f>
        <v>0</v>
      </c>
      <c r="Q3859" s="321">
        <f t="shared" si="133"/>
        <v>0</v>
      </c>
      <c r="S3859" s="324"/>
      <c r="T3859" s="317"/>
      <c r="U3859" s="325"/>
      <c r="V3859" s="325"/>
    </row>
    <row r="3860" spans="1:22" ht="15" customHeight="1" x14ac:dyDescent="0.25">
      <c r="A3860" s="129" t="s">
        <v>76</v>
      </c>
      <c r="B3860" s="126" t="s">
        <v>77</v>
      </c>
      <c r="C3860" s="127" t="s">
        <v>4024</v>
      </c>
      <c r="D3860" s="127" t="s">
        <v>78</v>
      </c>
      <c r="E3860" s="127"/>
      <c r="F3860" s="128">
        <v>7.16</v>
      </c>
      <c r="G3860" s="128">
        <v>7.36</v>
      </c>
      <c r="H3860" s="128">
        <v>5.73</v>
      </c>
      <c r="I3860" s="311"/>
      <c r="J3860" s="319">
        <f>ROUND(SUMIF(Anlagenbewegungsdaten!B:B,A3860,Anlagenbewegungsdaten!C:C),3)</f>
        <v>0</v>
      </c>
      <c r="K3860" s="320">
        <f>ROUND(SUMIF(Anlagenbewegungsdaten!$B:$B,$A3860,Anlagenbewegungsdaten!$D:$D),2)</f>
        <v>0</v>
      </c>
      <c r="L3860" s="321">
        <f t="shared" si="132"/>
        <v>0</v>
      </c>
      <c r="M3860" s="341" t="s">
        <v>4950</v>
      </c>
      <c r="N3860" s="341" t="s">
        <v>4967</v>
      </c>
      <c r="O3860" s="323">
        <f>ROUND(SUMIF(Anlagenbewegungsdaten_AV!B:B,A3860,Anlagenbewegungsdaten_AV!C:C),3)</f>
        <v>0</v>
      </c>
      <c r="P3860" s="320">
        <f>ROUND(SUMIF(Anlagenbewegungsdaten_AV!$B:$B,$A3860,Anlagenbewegungsdaten_AV!$D:$D),2)</f>
        <v>0</v>
      </c>
      <c r="Q3860" s="321">
        <f t="shared" si="133"/>
        <v>0</v>
      </c>
      <c r="S3860" s="324"/>
      <c r="T3860" s="317"/>
      <c r="U3860" s="325"/>
      <c r="V3860" s="325"/>
    </row>
    <row r="3861" spans="1:22" ht="15" customHeight="1" x14ac:dyDescent="0.25">
      <c r="A3861" s="129" t="s">
        <v>79</v>
      </c>
      <c r="B3861" s="126" t="s">
        <v>77</v>
      </c>
      <c r="C3861" s="127" t="s">
        <v>4024</v>
      </c>
      <c r="D3861" s="127" t="s">
        <v>80</v>
      </c>
      <c r="E3861" s="127"/>
      <c r="F3861" s="128">
        <v>9.16</v>
      </c>
      <c r="G3861" s="128">
        <v>9.36</v>
      </c>
      <c r="H3861" s="128">
        <v>7.33</v>
      </c>
      <c r="I3861" s="311"/>
      <c r="J3861" s="319">
        <f>ROUND(SUMIF(Anlagenbewegungsdaten!B:B,A3861,Anlagenbewegungsdaten!C:C),3)</f>
        <v>0</v>
      </c>
      <c r="K3861" s="320">
        <f>ROUND(SUMIF(Anlagenbewegungsdaten!$B:$B,$A3861,Anlagenbewegungsdaten!$D:$D),2)</f>
        <v>0</v>
      </c>
      <c r="L3861" s="321">
        <f t="shared" si="132"/>
        <v>0</v>
      </c>
      <c r="M3861" s="341" t="s">
        <v>4950</v>
      </c>
      <c r="N3861" s="341" t="s">
        <v>4967</v>
      </c>
      <c r="O3861" s="323">
        <f>ROUND(SUMIF(Anlagenbewegungsdaten_AV!B:B,A3861,Anlagenbewegungsdaten_AV!C:C),3)</f>
        <v>0</v>
      </c>
      <c r="P3861" s="320">
        <f>ROUND(SUMIF(Anlagenbewegungsdaten_AV!$B:$B,$A3861,Anlagenbewegungsdaten_AV!$D:$D),2)</f>
        <v>0</v>
      </c>
      <c r="Q3861" s="321">
        <f t="shared" si="133"/>
        <v>0</v>
      </c>
      <c r="S3861" s="324"/>
      <c r="T3861" s="317"/>
      <c r="U3861" s="325"/>
      <c r="V3861" s="325"/>
    </row>
    <row r="3862" spans="1:22" ht="15" customHeight="1" x14ac:dyDescent="0.25">
      <c r="A3862" s="129" t="s">
        <v>81</v>
      </c>
      <c r="B3862" s="126" t="s">
        <v>77</v>
      </c>
      <c r="C3862" s="127" t="s">
        <v>4024</v>
      </c>
      <c r="D3862" s="127" t="s">
        <v>82</v>
      </c>
      <c r="E3862" s="127"/>
      <c r="F3862" s="128">
        <v>5.16</v>
      </c>
      <c r="G3862" s="128">
        <v>5.36</v>
      </c>
      <c r="H3862" s="128">
        <v>4.13</v>
      </c>
      <c r="I3862" s="311"/>
      <c r="J3862" s="319">
        <f>ROUND(SUMIF(Anlagenbewegungsdaten!B:B,A3862,Anlagenbewegungsdaten!C:C),3)</f>
        <v>0</v>
      </c>
      <c r="K3862" s="320">
        <f>ROUND(SUMIF(Anlagenbewegungsdaten!$B:$B,$A3862,Anlagenbewegungsdaten!$D:$D),2)</f>
        <v>0</v>
      </c>
      <c r="L3862" s="321">
        <f t="shared" si="132"/>
        <v>0</v>
      </c>
      <c r="M3862" s="341" t="s">
        <v>4950</v>
      </c>
      <c r="N3862" s="341" t="s">
        <v>4967</v>
      </c>
      <c r="O3862" s="323">
        <f>ROUND(SUMIF(Anlagenbewegungsdaten_AV!B:B,A3862,Anlagenbewegungsdaten_AV!C:C),3)</f>
        <v>0</v>
      </c>
      <c r="P3862" s="320">
        <f>ROUND(SUMIF(Anlagenbewegungsdaten_AV!$B:$B,$A3862,Anlagenbewegungsdaten_AV!$D:$D),2)</f>
        <v>0</v>
      </c>
      <c r="Q3862" s="321">
        <f t="shared" si="133"/>
        <v>0</v>
      </c>
      <c r="S3862" s="324"/>
      <c r="T3862" s="317"/>
      <c r="U3862" s="325"/>
      <c r="V3862" s="325"/>
    </row>
    <row r="3863" spans="1:22" ht="15" customHeight="1" x14ac:dyDescent="0.25">
      <c r="A3863" s="129" t="s">
        <v>83</v>
      </c>
      <c r="B3863" s="126" t="s">
        <v>77</v>
      </c>
      <c r="C3863" s="127" t="s">
        <v>4024</v>
      </c>
      <c r="D3863" s="127" t="s">
        <v>84</v>
      </c>
      <c r="E3863" s="127"/>
      <c r="F3863" s="128">
        <v>7.16</v>
      </c>
      <c r="G3863" s="128">
        <v>7.36</v>
      </c>
      <c r="H3863" s="128">
        <v>5.73</v>
      </c>
      <c r="I3863" s="311"/>
      <c r="J3863" s="319">
        <f>ROUND(SUMIF(Anlagenbewegungsdaten!B:B,A3863,Anlagenbewegungsdaten!C:C),3)</f>
        <v>0</v>
      </c>
      <c r="K3863" s="320">
        <f>ROUND(SUMIF(Anlagenbewegungsdaten!$B:$B,$A3863,Anlagenbewegungsdaten!$D:$D),2)</f>
        <v>0</v>
      </c>
      <c r="L3863" s="321">
        <f t="shared" si="132"/>
        <v>0</v>
      </c>
      <c r="M3863" s="341" t="s">
        <v>4950</v>
      </c>
      <c r="N3863" s="341" t="s">
        <v>4967</v>
      </c>
      <c r="O3863" s="323">
        <f>ROUND(SUMIF(Anlagenbewegungsdaten_AV!B:B,A3863,Anlagenbewegungsdaten_AV!C:C),3)</f>
        <v>0</v>
      </c>
      <c r="P3863" s="320">
        <f>ROUND(SUMIF(Anlagenbewegungsdaten_AV!$B:$B,$A3863,Anlagenbewegungsdaten_AV!$D:$D),2)</f>
        <v>0</v>
      </c>
      <c r="Q3863" s="321">
        <f t="shared" si="133"/>
        <v>0</v>
      </c>
      <c r="S3863" s="324"/>
      <c r="T3863" s="317"/>
      <c r="U3863" s="325"/>
      <c r="V3863" s="325"/>
    </row>
    <row r="3864" spans="1:22" ht="15" customHeight="1" x14ac:dyDescent="0.25">
      <c r="A3864" s="129" t="s">
        <v>85</v>
      </c>
      <c r="B3864" s="126" t="s">
        <v>77</v>
      </c>
      <c r="C3864" s="127" t="s">
        <v>4024</v>
      </c>
      <c r="D3864" s="127" t="s">
        <v>86</v>
      </c>
      <c r="E3864" s="127"/>
      <c r="F3864" s="128">
        <v>4.16</v>
      </c>
      <c r="G3864" s="128">
        <v>4.3600000000000003</v>
      </c>
      <c r="H3864" s="128">
        <v>3.33</v>
      </c>
      <c r="I3864" s="311"/>
      <c r="J3864" s="319">
        <f>ROUND(SUMIF(Anlagenbewegungsdaten!B:B,A3864,Anlagenbewegungsdaten!C:C),3)</f>
        <v>0</v>
      </c>
      <c r="K3864" s="320">
        <f>ROUND(SUMIF(Anlagenbewegungsdaten!$B:$B,$A3864,Anlagenbewegungsdaten!$D:$D),2)</f>
        <v>0</v>
      </c>
      <c r="L3864" s="321">
        <f t="shared" si="132"/>
        <v>0</v>
      </c>
      <c r="M3864" s="341" t="s">
        <v>4950</v>
      </c>
      <c r="N3864" s="341" t="s">
        <v>4967</v>
      </c>
      <c r="O3864" s="323">
        <f>ROUND(SUMIF(Anlagenbewegungsdaten_AV!B:B,A3864,Anlagenbewegungsdaten_AV!C:C),3)</f>
        <v>0</v>
      </c>
      <c r="P3864" s="320">
        <f>ROUND(SUMIF(Anlagenbewegungsdaten_AV!$B:$B,$A3864,Anlagenbewegungsdaten_AV!$D:$D),2)</f>
        <v>0</v>
      </c>
      <c r="Q3864" s="321">
        <f t="shared" si="133"/>
        <v>0</v>
      </c>
      <c r="S3864" s="324"/>
      <c r="T3864" s="317"/>
      <c r="U3864" s="325"/>
      <c r="V3864" s="325"/>
    </row>
    <row r="3865" spans="1:22" ht="15" customHeight="1" x14ac:dyDescent="0.25">
      <c r="A3865" s="129" t="s">
        <v>3224</v>
      </c>
      <c r="B3865" s="126" t="s">
        <v>77</v>
      </c>
      <c r="C3865" s="127" t="s">
        <v>4025</v>
      </c>
      <c r="D3865" s="127" t="s">
        <v>78</v>
      </c>
      <c r="E3865" s="127"/>
      <c r="F3865" s="128">
        <v>7.05</v>
      </c>
      <c r="G3865" s="128">
        <v>7.25</v>
      </c>
      <c r="H3865" s="128">
        <v>5.64</v>
      </c>
      <c r="I3865" s="311"/>
      <c r="J3865" s="319">
        <f>ROUND(SUMIF(Anlagenbewegungsdaten!B:B,A3865,Anlagenbewegungsdaten!C:C),3)</f>
        <v>0</v>
      </c>
      <c r="K3865" s="320">
        <f>ROUND(SUMIF(Anlagenbewegungsdaten!$B:$B,$A3865,Anlagenbewegungsdaten!$D:$D),2)</f>
        <v>0</v>
      </c>
      <c r="L3865" s="321">
        <f t="shared" si="132"/>
        <v>0</v>
      </c>
      <c r="M3865" s="341" t="s">
        <v>4950</v>
      </c>
      <c r="N3865" s="341" t="s">
        <v>4967</v>
      </c>
      <c r="O3865" s="323">
        <f>ROUND(SUMIF(Anlagenbewegungsdaten_AV!B:B,A3865,Anlagenbewegungsdaten_AV!C:C),3)</f>
        <v>0</v>
      </c>
      <c r="P3865" s="320">
        <f>ROUND(SUMIF(Anlagenbewegungsdaten_AV!$B:$B,$A3865,Anlagenbewegungsdaten_AV!$D:$D),2)</f>
        <v>0</v>
      </c>
      <c r="Q3865" s="321">
        <f t="shared" si="133"/>
        <v>0</v>
      </c>
      <c r="S3865" s="324"/>
      <c r="T3865" s="317"/>
      <c r="U3865" s="325"/>
      <c r="V3865" s="325"/>
    </row>
    <row r="3866" spans="1:22" ht="15" customHeight="1" x14ac:dyDescent="0.25">
      <c r="A3866" s="129" t="s">
        <v>3225</v>
      </c>
      <c r="B3866" s="126" t="s">
        <v>77</v>
      </c>
      <c r="C3866" s="127" t="s">
        <v>4025</v>
      </c>
      <c r="D3866" s="127" t="s">
        <v>80</v>
      </c>
      <c r="E3866" s="127"/>
      <c r="F3866" s="128">
        <v>9.02</v>
      </c>
      <c r="G3866" s="128">
        <v>9.2199999999999989</v>
      </c>
      <c r="H3866" s="128">
        <v>7.22</v>
      </c>
      <c r="I3866" s="311"/>
      <c r="J3866" s="319">
        <f>ROUND(SUMIF(Anlagenbewegungsdaten!B:B,A3866,Anlagenbewegungsdaten!C:C),3)</f>
        <v>0</v>
      </c>
      <c r="K3866" s="320">
        <f>ROUND(SUMIF(Anlagenbewegungsdaten!$B:$B,$A3866,Anlagenbewegungsdaten!$D:$D),2)</f>
        <v>0</v>
      </c>
      <c r="L3866" s="321">
        <f t="shared" si="132"/>
        <v>0</v>
      </c>
      <c r="M3866" s="341" t="s">
        <v>4950</v>
      </c>
      <c r="N3866" s="341" t="s">
        <v>4967</v>
      </c>
      <c r="O3866" s="323">
        <f>ROUND(SUMIF(Anlagenbewegungsdaten_AV!B:B,A3866,Anlagenbewegungsdaten_AV!C:C),3)</f>
        <v>0</v>
      </c>
      <c r="P3866" s="320">
        <f>ROUND(SUMIF(Anlagenbewegungsdaten_AV!$B:$B,$A3866,Anlagenbewegungsdaten_AV!$D:$D),2)</f>
        <v>0</v>
      </c>
      <c r="Q3866" s="321">
        <f t="shared" si="133"/>
        <v>0</v>
      </c>
      <c r="S3866" s="324"/>
      <c r="T3866" s="317"/>
      <c r="U3866" s="325"/>
      <c r="V3866" s="325"/>
    </row>
    <row r="3867" spans="1:22" ht="15" customHeight="1" x14ac:dyDescent="0.25">
      <c r="A3867" s="129" t="s">
        <v>3226</v>
      </c>
      <c r="B3867" s="126" t="s">
        <v>77</v>
      </c>
      <c r="C3867" s="127" t="s">
        <v>4025</v>
      </c>
      <c r="D3867" s="127" t="s">
        <v>82</v>
      </c>
      <c r="E3867" s="127"/>
      <c r="F3867" s="128">
        <v>5.08</v>
      </c>
      <c r="G3867" s="128">
        <v>5.28</v>
      </c>
      <c r="H3867" s="128">
        <v>4.0599999999999996</v>
      </c>
      <c r="I3867" s="311"/>
      <c r="J3867" s="319">
        <f>ROUND(SUMIF(Anlagenbewegungsdaten!B:B,A3867,Anlagenbewegungsdaten!C:C),3)</f>
        <v>0</v>
      </c>
      <c r="K3867" s="320">
        <f>ROUND(SUMIF(Anlagenbewegungsdaten!$B:$B,$A3867,Anlagenbewegungsdaten!$D:$D),2)</f>
        <v>0</v>
      </c>
      <c r="L3867" s="321">
        <f t="shared" si="132"/>
        <v>0</v>
      </c>
      <c r="M3867" s="341" t="s">
        <v>4950</v>
      </c>
      <c r="N3867" s="341" t="s">
        <v>4967</v>
      </c>
      <c r="O3867" s="323">
        <f>ROUND(SUMIF(Anlagenbewegungsdaten_AV!B:B,A3867,Anlagenbewegungsdaten_AV!C:C),3)</f>
        <v>0</v>
      </c>
      <c r="P3867" s="320">
        <f>ROUND(SUMIF(Anlagenbewegungsdaten_AV!$B:$B,$A3867,Anlagenbewegungsdaten_AV!$D:$D),2)</f>
        <v>0</v>
      </c>
      <c r="Q3867" s="321">
        <f t="shared" si="133"/>
        <v>0</v>
      </c>
      <c r="S3867" s="324"/>
      <c r="T3867" s="317"/>
      <c r="U3867" s="325"/>
      <c r="V3867" s="325"/>
    </row>
    <row r="3868" spans="1:22" ht="15" customHeight="1" x14ac:dyDescent="0.25">
      <c r="A3868" s="129" t="s">
        <v>3227</v>
      </c>
      <c r="B3868" s="126" t="s">
        <v>77</v>
      </c>
      <c r="C3868" s="127" t="s">
        <v>4025</v>
      </c>
      <c r="D3868" s="127" t="s">
        <v>84</v>
      </c>
      <c r="E3868" s="127"/>
      <c r="F3868" s="128">
        <v>7.05</v>
      </c>
      <c r="G3868" s="128">
        <v>7.25</v>
      </c>
      <c r="H3868" s="128">
        <v>5.64</v>
      </c>
      <c r="I3868" s="311"/>
      <c r="J3868" s="319">
        <f>ROUND(SUMIF(Anlagenbewegungsdaten!B:B,A3868,Anlagenbewegungsdaten!C:C),3)</f>
        <v>0</v>
      </c>
      <c r="K3868" s="320">
        <f>ROUND(SUMIF(Anlagenbewegungsdaten!$B:$B,$A3868,Anlagenbewegungsdaten!$D:$D),2)</f>
        <v>0</v>
      </c>
      <c r="L3868" s="321">
        <f t="shared" si="132"/>
        <v>0</v>
      </c>
      <c r="M3868" s="341" t="s">
        <v>4950</v>
      </c>
      <c r="N3868" s="341" t="s">
        <v>4967</v>
      </c>
      <c r="O3868" s="323">
        <f>ROUND(SUMIF(Anlagenbewegungsdaten_AV!B:B,A3868,Anlagenbewegungsdaten_AV!C:C),3)</f>
        <v>0</v>
      </c>
      <c r="P3868" s="320">
        <f>ROUND(SUMIF(Anlagenbewegungsdaten_AV!$B:$B,$A3868,Anlagenbewegungsdaten_AV!$D:$D),2)</f>
        <v>0</v>
      </c>
      <c r="Q3868" s="321">
        <f t="shared" si="133"/>
        <v>0</v>
      </c>
      <c r="S3868" s="324"/>
      <c r="T3868" s="317"/>
      <c r="U3868" s="325"/>
      <c r="V3868" s="325"/>
    </row>
    <row r="3869" spans="1:22" ht="15" customHeight="1" x14ac:dyDescent="0.25">
      <c r="A3869" s="129" t="s">
        <v>3228</v>
      </c>
      <c r="B3869" s="126" t="s">
        <v>77</v>
      </c>
      <c r="C3869" s="127" t="s">
        <v>4025</v>
      </c>
      <c r="D3869" s="127" t="s">
        <v>86</v>
      </c>
      <c r="E3869" s="127"/>
      <c r="F3869" s="128">
        <v>4.0999999999999996</v>
      </c>
      <c r="G3869" s="128">
        <v>4.3</v>
      </c>
      <c r="H3869" s="128">
        <v>3.28</v>
      </c>
      <c r="I3869" s="311"/>
      <c r="J3869" s="319">
        <f>ROUND(SUMIF(Anlagenbewegungsdaten!B:B,A3869,Anlagenbewegungsdaten!C:C),3)</f>
        <v>0</v>
      </c>
      <c r="K3869" s="320">
        <f>ROUND(SUMIF(Anlagenbewegungsdaten!$B:$B,$A3869,Anlagenbewegungsdaten!$D:$D),2)</f>
        <v>0</v>
      </c>
      <c r="L3869" s="321">
        <f t="shared" si="132"/>
        <v>0</v>
      </c>
      <c r="M3869" s="341" t="s">
        <v>4950</v>
      </c>
      <c r="N3869" s="341" t="s">
        <v>4967</v>
      </c>
      <c r="O3869" s="323">
        <f>ROUND(SUMIF(Anlagenbewegungsdaten_AV!B:B,A3869,Anlagenbewegungsdaten_AV!C:C),3)</f>
        <v>0</v>
      </c>
      <c r="P3869" s="320">
        <f>ROUND(SUMIF(Anlagenbewegungsdaten_AV!$B:$B,$A3869,Anlagenbewegungsdaten_AV!$D:$D),2)</f>
        <v>0</v>
      </c>
      <c r="Q3869" s="321">
        <f t="shared" si="133"/>
        <v>0</v>
      </c>
      <c r="S3869" s="324"/>
      <c r="T3869" s="317"/>
      <c r="U3869" s="325"/>
      <c r="V3869" s="325"/>
    </row>
    <row r="3870" spans="1:22" ht="15" customHeight="1" x14ac:dyDescent="0.25">
      <c r="A3870" s="129" t="s">
        <v>3968</v>
      </c>
      <c r="B3870" s="126" t="s">
        <v>77</v>
      </c>
      <c r="C3870" s="127" t="s">
        <v>4026</v>
      </c>
      <c r="D3870" s="127" t="s">
        <v>78</v>
      </c>
      <c r="E3870" s="127"/>
      <c r="F3870" s="128">
        <v>6.95</v>
      </c>
      <c r="G3870" s="128">
        <v>7.15</v>
      </c>
      <c r="H3870" s="128">
        <v>5.56</v>
      </c>
      <c r="I3870" s="311"/>
      <c r="J3870" s="319">
        <f>ROUND(SUMIF(Anlagenbewegungsdaten!B:B,A3870,Anlagenbewegungsdaten!C:C),3)</f>
        <v>0</v>
      </c>
      <c r="K3870" s="320">
        <f>ROUND(SUMIF(Anlagenbewegungsdaten!$B:$B,$A3870,Anlagenbewegungsdaten!$D:$D),2)</f>
        <v>0</v>
      </c>
      <c r="L3870" s="321">
        <f t="shared" si="132"/>
        <v>0</v>
      </c>
      <c r="M3870" s="341" t="s">
        <v>4950</v>
      </c>
      <c r="N3870" s="341" t="s">
        <v>4967</v>
      </c>
      <c r="O3870" s="323">
        <f>ROUND(SUMIF(Anlagenbewegungsdaten_AV!B:B,A3870,Anlagenbewegungsdaten_AV!C:C),3)</f>
        <v>0</v>
      </c>
      <c r="P3870" s="320">
        <f>ROUND(SUMIF(Anlagenbewegungsdaten_AV!$B:$B,$A3870,Anlagenbewegungsdaten_AV!$D:$D),2)</f>
        <v>0</v>
      </c>
      <c r="Q3870" s="321">
        <f t="shared" si="133"/>
        <v>0</v>
      </c>
      <c r="S3870" s="324"/>
      <c r="T3870" s="317"/>
      <c r="U3870" s="325"/>
      <c r="V3870" s="325"/>
    </row>
    <row r="3871" spans="1:22" ht="15" customHeight="1" x14ac:dyDescent="0.25">
      <c r="A3871" s="129" t="s">
        <v>3969</v>
      </c>
      <c r="B3871" s="126" t="s">
        <v>77</v>
      </c>
      <c r="C3871" s="127" t="s">
        <v>4026</v>
      </c>
      <c r="D3871" s="127" t="s">
        <v>80</v>
      </c>
      <c r="E3871" s="127"/>
      <c r="F3871" s="128">
        <v>8.89</v>
      </c>
      <c r="G3871" s="128">
        <v>9.09</v>
      </c>
      <c r="H3871" s="128">
        <v>7.11</v>
      </c>
      <c r="I3871" s="311"/>
      <c r="J3871" s="319">
        <f>ROUND(SUMIF(Anlagenbewegungsdaten!B:B,A3871,Anlagenbewegungsdaten!C:C),3)</f>
        <v>0</v>
      </c>
      <c r="K3871" s="320">
        <f>ROUND(SUMIF(Anlagenbewegungsdaten!$B:$B,$A3871,Anlagenbewegungsdaten!$D:$D),2)</f>
        <v>0</v>
      </c>
      <c r="L3871" s="321">
        <f t="shared" si="132"/>
        <v>0</v>
      </c>
      <c r="M3871" s="341" t="s">
        <v>4950</v>
      </c>
      <c r="N3871" s="341" t="s">
        <v>4967</v>
      </c>
      <c r="O3871" s="323">
        <f>ROUND(SUMIF(Anlagenbewegungsdaten_AV!B:B,A3871,Anlagenbewegungsdaten_AV!C:C),3)</f>
        <v>0</v>
      </c>
      <c r="P3871" s="320">
        <f>ROUND(SUMIF(Anlagenbewegungsdaten_AV!$B:$B,$A3871,Anlagenbewegungsdaten_AV!$D:$D),2)</f>
        <v>0</v>
      </c>
      <c r="Q3871" s="321">
        <f t="shared" si="133"/>
        <v>0</v>
      </c>
      <c r="S3871" s="324"/>
      <c r="T3871" s="317"/>
      <c r="U3871" s="325"/>
      <c r="V3871" s="325"/>
    </row>
    <row r="3872" spans="1:22" ht="15" customHeight="1" x14ac:dyDescent="0.25">
      <c r="A3872" s="129" t="s">
        <v>3970</v>
      </c>
      <c r="B3872" s="126" t="s">
        <v>77</v>
      </c>
      <c r="C3872" s="127" t="s">
        <v>4026</v>
      </c>
      <c r="D3872" s="127" t="s">
        <v>82</v>
      </c>
      <c r="E3872" s="127"/>
      <c r="F3872" s="128">
        <v>5.01</v>
      </c>
      <c r="G3872" s="128">
        <v>5.21</v>
      </c>
      <c r="H3872" s="128">
        <v>4.01</v>
      </c>
      <c r="I3872" s="311"/>
      <c r="J3872" s="319">
        <f>ROUND(SUMIF(Anlagenbewegungsdaten!B:B,A3872,Anlagenbewegungsdaten!C:C),3)</f>
        <v>0</v>
      </c>
      <c r="K3872" s="320">
        <f>ROUND(SUMIF(Anlagenbewegungsdaten!$B:$B,$A3872,Anlagenbewegungsdaten!$D:$D),2)</f>
        <v>0</v>
      </c>
      <c r="L3872" s="321">
        <f t="shared" si="132"/>
        <v>0</v>
      </c>
      <c r="M3872" s="341" t="s">
        <v>4950</v>
      </c>
      <c r="N3872" s="341" t="s">
        <v>4967</v>
      </c>
      <c r="O3872" s="323">
        <f>ROUND(SUMIF(Anlagenbewegungsdaten_AV!B:B,A3872,Anlagenbewegungsdaten_AV!C:C),3)</f>
        <v>0</v>
      </c>
      <c r="P3872" s="320">
        <f>ROUND(SUMIF(Anlagenbewegungsdaten_AV!$B:$B,$A3872,Anlagenbewegungsdaten_AV!$D:$D),2)</f>
        <v>0</v>
      </c>
      <c r="Q3872" s="321">
        <f t="shared" si="133"/>
        <v>0</v>
      </c>
      <c r="S3872" s="324"/>
      <c r="T3872" s="317"/>
      <c r="U3872" s="325"/>
      <c r="V3872" s="325"/>
    </row>
    <row r="3873" spans="1:22" ht="15" customHeight="1" x14ac:dyDescent="0.25">
      <c r="A3873" s="129" t="s">
        <v>3971</v>
      </c>
      <c r="B3873" s="126" t="s">
        <v>77</v>
      </c>
      <c r="C3873" s="127" t="s">
        <v>4026</v>
      </c>
      <c r="D3873" s="127" t="s">
        <v>84</v>
      </c>
      <c r="E3873" s="127"/>
      <c r="F3873" s="128">
        <v>6.9499999999999993</v>
      </c>
      <c r="G3873" s="128">
        <v>7.1499999999999995</v>
      </c>
      <c r="H3873" s="128">
        <v>5.56</v>
      </c>
      <c r="I3873" s="311"/>
      <c r="J3873" s="319">
        <f>ROUND(SUMIF(Anlagenbewegungsdaten!B:B,A3873,Anlagenbewegungsdaten!C:C),3)</f>
        <v>0</v>
      </c>
      <c r="K3873" s="320">
        <f>ROUND(SUMIF(Anlagenbewegungsdaten!$B:$B,$A3873,Anlagenbewegungsdaten!$D:$D),2)</f>
        <v>0</v>
      </c>
      <c r="L3873" s="321">
        <f t="shared" si="132"/>
        <v>0</v>
      </c>
      <c r="M3873" s="341" t="s">
        <v>4950</v>
      </c>
      <c r="N3873" s="341" t="s">
        <v>4967</v>
      </c>
      <c r="O3873" s="323">
        <f>ROUND(SUMIF(Anlagenbewegungsdaten_AV!B:B,A3873,Anlagenbewegungsdaten_AV!C:C),3)</f>
        <v>0</v>
      </c>
      <c r="P3873" s="320">
        <f>ROUND(SUMIF(Anlagenbewegungsdaten_AV!$B:$B,$A3873,Anlagenbewegungsdaten_AV!$D:$D),2)</f>
        <v>0</v>
      </c>
      <c r="Q3873" s="321">
        <f t="shared" si="133"/>
        <v>0</v>
      </c>
      <c r="S3873" s="324"/>
      <c r="T3873" s="317"/>
      <c r="U3873" s="325"/>
      <c r="V3873" s="325"/>
    </row>
    <row r="3874" spans="1:22" ht="15" customHeight="1" x14ac:dyDescent="0.25">
      <c r="A3874" s="129" t="s">
        <v>3972</v>
      </c>
      <c r="B3874" s="126" t="s">
        <v>77</v>
      </c>
      <c r="C3874" s="127" t="s">
        <v>4026</v>
      </c>
      <c r="D3874" s="127" t="s">
        <v>86</v>
      </c>
      <c r="E3874" s="127"/>
      <c r="F3874" s="128">
        <v>4.04</v>
      </c>
      <c r="G3874" s="128">
        <v>4.24</v>
      </c>
      <c r="H3874" s="128">
        <v>3.23</v>
      </c>
      <c r="I3874" s="311"/>
      <c r="J3874" s="319">
        <f>ROUND(SUMIF(Anlagenbewegungsdaten!B:B,A3874,Anlagenbewegungsdaten!C:C),3)</f>
        <v>0</v>
      </c>
      <c r="K3874" s="320">
        <f>ROUND(SUMIF(Anlagenbewegungsdaten!$B:$B,$A3874,Anlagenbewegungsdaten!$D:$D),2)</f>
        <v>0</v>
      </c>
      <c r="L3874" s="321">
        <f t="shared" si="132"/>
        <v>0</v>
      </c>
      <c r="M3874" s="341" t="s">
        <v>4950</v>
      </c>
      <c r="N3874" s="341" t="s">
        <v>4967</v>
      </c>
      <c r="O3874" s="323">
        <f>ROUND(SUMIF(Anlagenbewegungsdaten_AV!B:B,A3874,Anlagenbewegungsdaten_AV!C:C),3)</f>
        <v>0</v>
      </c>
      <c r="P3874" s="320">
        <f>ROUND(SUMIF(Anlagenbewegungsdaten_AV!$B:$B,$A3874,Anlagenbewegungsdaten_AV!$D:$D),2)</f>
        <v>0</v>
      </c>
      <c r="Q3874" s="321">
        <f t="shared" si="133"/>
        <v>0</v>
      </c>
      <c r="S3874" s="324"/>
      <c r="T3874" s="317"/>
      <c r="U3874" s="325"/>
      <c r="V3874" s="325"/>
    </row>
    <row r="3875" spans="1:22" ht="15" customHeight="1" x14ac:dyDescent="0.25">
      <c r="A3875" s="129" t="s">
        <v>4726</v>
      </c>
      <c r="B3875" s="126" t="s">
        <v>77</v>
      </c>
      <c r="C3875" s="127" t="s">
        <v>4028</v>
      </c>
      <c r="D3875" s="127" t="s">
        <v>78</v>
      </c>
      <c r="E3875" s="127"/>
      <c r="F3875" s="128">
        <v>6.84</v>
      </c>
      <c r="G3875" s="128">
        <v>7.04</v>
      </c>
      <c r="H3875" s="128">
        <v>5.47</v>
      </c>
      <c r="I3875" s="311"/>
      <c r="J3875" s="319">
        <f>ROUND(SUMIF(Anlagenbewegungsdaten!B:B,A3875,Anlagenbewegungsdaten!C:C),3)</f>
        <v>0</v>
      </c>
      <c r="K3875" s="320">
        <f>ROUND(SUMIF(Anlagenbewegungsdaten!$B:$B,$A3875,Anlagenbewegungsdaten!$D:$D),2)</f>
        <v>0</v>
      </c>
      <c r="L3875" s="321">
        <f t="shared" si="132"/>
        <v>0</v>
      </c>
      <c r="M3875" s="341" t="s">
        <v>4950</v>
      </c>
      <c r="N3875" s="341" t="s">
        <v>4967</v>
      </c>
      <c r="O3875" s="323">
        <f>ROUND(SUMIF(Anlagenbewegungsdaten_AV!B:B,A3875,Anlagenbewegungsdaten_AV!C:C),3)</f>
        <v>0</v>
      </c>
      <c r="P3875" s="320">
        <f>ROUND(SUMIF(Anlagenbewegungsdaten_AV!$B:$B,$A3875,Anlagenbewegungsdaten_AV!$D:$D),2)</f>
        <v>0</v>
      </c>
      <c r="Q3875" s="321">
        <f t="shared" si="133"/>
        <v>0</v>
      </c>
      <c r="S3875" s="324"/>
      <c r="T3875" s="317"/>
      <c r="U3875" s="325"/>
      <c r="V3875" s="325"/>
    </row>
    <row r="3876" spans="1:22" ht="15" customHeight="1" x14ac:dyDescent="0.25">
      <c r="A3876" s="129" t="s">
        <v>4727</v>
      </c>
      <c r="B3876" s="126" t="s">
        <v>77</v>
      </c>
      <c r="C3876" s="127" t="s">
        <v>4028</v>
      </c>
      <c r="D3876" s="127" t="s">
        <v>82</v>
      </c>
      <c r="E3876" s="127"/>
      <c r="F3876" s="128">
        <v>4.93</v>
      </c>
      <c r="G3876" s="128">
        <v>5.13</v>
      </c>
      <c r="H3876" s="128">
        <v>3.94</v>
      </c>
      <c r="I3876" s="311"/>
      <c r="J3876" s="319">
        <f>ROUND(SUMIF(Anlagenbewegungsdaten!B:B,A3876,Anlagenbewegungsdaten!C:C),3)</f>
        <v>0</v>
      </c>
      <c r="K3876" s="320">
        <f>ROUND(SUMIF(Anlagenbewegungsdaten!$B:$B,$A3876,Anlagenbewegungsdaten!$D:$D),2)</f>
        <v>0</v>
      </c>
      <c r="L3876" s="321">
        <f t="shared" si="132"/>
        <v>0</v>
      </c>
      <c r="M3876" s="341" t="s">
        <v>4950</v>
      </c>
      <c r="N3876" s="341" t="s">
        <v>4967</v>
      </c>
      <c r="O3876" s="323">
        <f>ROUND(SUMIF(Anlagenbewegungsdaten_AV!B:B,A3876,Anlagenbewegungsdaten_AV!C:C),3)</f>
        <v>0</v>
      </c>
      <c r="P3876" s="320">
        <f>ROUND(SUMIF(Anlagenbewegungsdaten_AV!$B:$B,$A3876,Anlagenbewegungsdaten_AV!$D:$D),2)</f>
        <v>0</v>
      </c>
      <c r="Q3876" s="321">
        <f t="shared" si="133"/>
        <v>0</v>
      </c>
      <c r="S3876" s="324"/>
      <c r="T3876" s="317"/>
      <c r="U3876" s="325"/>
      <c r="V3876" s="325"/>
    </row>
    <row r="3877" spans="1:22" ht="15" customHeight="1" x14ac:dyDescent="0.25">
      <c r="A3877" s="129" t="s">
        <v>4728</v>
      </c>
      <c r="B3877" s="126" t="s">
        <v>77</v>
      </c>
      <c r="C3877" s="127" t="s">
        <v>4028</v>
      </c>
      <c r="D3877" s="127" t="s">
        <v>4729</v>
      </c>
      <c r="E3877" s="127"/>
      <c r="F3877" s="128">
        <v>3.98</v>
      </c>
      <c r="G3877" s="128">
        <v>4.18</v>
      </c>
      <c r="H3877" s="128">
        <v>3.18</v>
      </c>
      <c r="I3877" s="311"/>
      <c r="J3877" s="319">
        <f>ROUND(SUMIF(Anlagenbewegungsdaten!B:B,A3877,Anlagenbewegungsdaten!C:C),3)</f>
        <v>0</v>
      </c>
      <c r="K3877" s="320">
        <f>ROUND(SUMIF(Anlagenbewegungsdaten!$B:$B,$A3877,Anlagenbewegungsdaten!$D:$D),2)</f>
        <v>0</v>
      </c>
      <c r="L3877" s="321">
        <f t="shared" si="132"/>
        <v>0</v>
      </c>
      <c r="M3877" s="341" t="s">
        <v>4950</v>
      </c>
      <c r="N3877" s="341" t="s">
        <v>4967</v>
      </c>
      <c r="O3877" s="323">
        <f>ROUND(SUMIF(Anlagenbewegungsdaten_AV!B:B,A3877,Anlagenbewegungsdaten_AV!C:C),3)</f>
        <v>0</v>
      </c>
      <c r="P3877" s="320">
        <f>ROUND(SUMIF(Anlagenbewegungsdaten_AV!$B:$B,$A3877,Anlagenbewegungsdaten_AV!$D:$D),2)</f>
        <v>0</v>
      </c>
      <c r="Q3877" s="321">
        <f t="shared" si="133"/>
        <v>0</v>
      </c>
      <c r="S3877" s="324"/>
      <c r="T3877" s="317"/>
      <c r="U3877" s="325"/>
      <c r="V3877" s="325"/>
    </row>
    <row r="3878" spans="1:22" ht="15" customHeight="1" x14ac:dyDescent="0.25">
      <c r="A3878" s="129" t="s">
        <v>5137</v>
      </c>
      <c r="B3878" s="126" t="s">
        <v>77</v>
      </c>
      <c r="C3878" s="127" t="s">
        <v>4994</v>
      </c>
      <c r="D3878" s="127" t="s">
        <v>78</v>
      </c>
      <c r="E3878" s="127"/>
      <c r="F3878" s="128">
        <v>6.74</v>
      </c>
      <c r="G3878" s="128">
        <v>6.94</v>
      </c>
      <c r="H3878" s="128">
        <v>5.39</v>
      </c>
      <c r="I3878" s="311"/>
      <c r="J3878" s="319">
        <f>ROUND(SUMIF(Anlagenbewegungsdaten!B:B,A3878,Anlagenbewegungsdaten!C:C),3)</f>
        <v>0</v>
      </c>
      <c r="K3878" s="320">
        <f>ROUND(SUMIF(Anlagenbewegungsdaten!$B:$B,$A3878,Anlagenbewegungsdaten!$D:$D),2)</f>
        <v>0</v>
      </c>
      <c r="L3878" s="321">
        <f t="shared" si="132"/>
        <v>0</v>
      </c>
      <c r="M3878" s="341" t="s">
        <v>4950</v>
      </c>
      <c r="N3878" s="341" t="s">
        <v>4967</v>
      </c>
      <c r="O3878" s="323">
        <f>ROUND(SUMIF(Anlagenbewegungsdaten_AV!B:B,A3878,Anlagenbewegungsdaten_AV!C:C),3)</f>
        <v>0</v>
      </c>
      <c r="P3878" s="320">
        <f>ROUND(SUMIF(Anlagenbewegungsdaten_AV!$B:$B,$A3878,Anlagenbewegungsdaten_AV!$D:$D),2)</f>
        <v>0</v>
      </c>
      <c r="Q3878" s="321">
        <f t="shared" si="133"/>
        <v>0</v>
      </c>
      <c r="S3878" s="324"/>
      <c r="T3878" s="317"/>
      <c r="U3878" s="325"/>
      <c r="V3878" s="325"/>
    </row>
    <row r="3879" spans="1:22" ht="15" customHeight="1" x14ac:dyDescent="0.25">
      <c r="A3879" s="129" t="s">
        <v>5138</v>
      </c>
      <c r="B3879" s="126" t="s">
        <v>77</v>
      </c>
      <c r="C3879" s="127" t="s">
        <v>4994</v>
      </c>
      <c r="D3879" s="127" t="s">
        <v>82</v>
      </c>
      <c r="E3879" s="127"/>
      <c r="F3879" s="128">
        <v>4.8600000000000003</v>
      </c>
      <c r="G3879" s="128">
        <v>5.0600000000000005</v>
      </c>
      <c r="H3879" s="128">
        <v>3.89</v>
      </c>
      <c r="I3879" s="311"/>
      <c r="J3879" s="319">
        <f>ROUND(SUMIF(Anlagenbewegungsdaten!B:B,A3879,Anlagenbewegungsdaten!C:C),3)</f>
        <v>0</v>
      </c>
      <c r="K3879" s="320">
        <f>ROUND(SUMIF(Anlagenbewegungsdaten!$B:$B,$A3879,Anlagenbewegungsdaten!$D:$D),2)</f>
        <v>0</v>
      </c>
      <c r="L3879" s="321">
        <f t="shared" si="132"/>
        <v>0</v>
      </c>
      <c r="M3879" s="341" t="s">
        <v>4950</v>
      </c>
      <c r="N3879" s="341" t="s">
        <v>4967</v>
      </c>
      <c r="O3879" s="323">
        <f>ROUND(SUMIF(Anlagenbewegungsdaten_AV!B:B,A3879,Anlagenbewegungsdaten_AV!C:C),3)</f>
        <v>0</v>
      </c>
      <c r="P3879" s="320">
        <f>ROUND(SUMIF(Anlagenbewegungsdaten_AV!$B:$B,$A3879,Anlagenbewegungsdaten_AV!$D:$D),2)</f>
        <v>0</v>
      </c>
      <c r="Q3879" s="321">
        <f t="shared" si="133"/>
        <v>0</v>
      </c>
      <c r="S3879" s="324"/>
      <c r="T3879" s="317"/>
      <c r="U3879" s="325"/>
      <c r="V3879" s="325"/>
    </row>
    <row r="3880" spans="1:22" ht="15" customHeight="1" x14ac:dyDescent="0.25">
      <c r="A3880" s="129" t="s">
        <v>5139</v>
      </c>
      <c r="B3880" s="126" t="s">
        <v>77</v>
      </c>
      <c r="C3880" s="127" t="s">
        <v>4994</v>
      </c>
      <c r="D3880" s="127" t="s">
        <v>4729</v>
      </c>
      <c r="E3880" s="127"/>
      <c r="F3880" s="128">
        <v>3.92</v>
      </c>
      <c r="G3880" s="128">
        <v>4.12</v>
      </c>
      <c r="H3880" s="128">
        <v>3.14</v>
      </c>
      <c r="I3880" s="311"/>
      <c r="J3880" s="319">
        <f>ROUND(SUMIF(Anlagenbewegungsdaten!B:B,A3880,Anlagenbewegungsdaten!C:C),3)</f>
        <v>0</v>
      </c>
      <c r="K3880" s="320">
        <f>ROUND(SUMIF(Anlagenbewegungsdaten!$B:$B,$A3880,Anlagenbewegungsdaten!$D:$D),2)</f>
        <v>0</v>
      </c>
      <c r="L3880" s="321">
        <f t="shared" si="132"/>
        <v>0</v>
      </c>
      <c r="M3880" s="341" t="s">
        <v>4950</v>
      </c>
      <c r="N3880" s="341" t="s">
        <v>4967</v>
      </c>
      <c r="O3880" s="323">
        <f>ROUND(SUMIF(Anlagenbewegungsdaten_AV!B:B,A3880,Anlagenbewegungsdaten_AV!C:C),3)</f>
        <v>0</v>
      </c>
      <c r="P3880" s="320">
        <f>ROUND(SUMIF(Anlagenbewegungsdaten_AV!$B:$B,$A3880,Anlagenbewegungsdaten_AV!$D:$D),2)</f>
        <v>0</v>
      </c>
      <c r="Q3880" s="321">
        <f t="shared" si="133"/>
        <v>0</v>
      </c>
      <c r="S3880" s="324"/>
      <c r="T3880" s="317"/>
      <c r="U3880" s="325"/>
      <c r="V3880" s="325"/>
    </row>
    <row r="3881" spans="1:22" ht="15" customHeight="1" x14ac:dyDescent="0.25">
      <c r="A3881" s="129" t="s">
        <v>5460</v>
      </c>
      <c r="B3881" s="126" t="s">
        <v>77</v>
      </c>
      <c r="C3881" s="127" t="s">
        <v>5252</v>
      </c>
      <c r="D3881" s="127" t="s">
        <v>78</v>
      </c>
      <c r="E3881" s="127"/>
      <c r="F3881" s="128">
        <v>6.64</v>
      </c>
      <c r="G3881" s="128">
        <v>6.84</v>
      </c>
      <c r="H3881" s="128">
        <v>5.31</v>
      </c>
      <c r="I3881" s="311"/>
      <c r="J3881" s="319">
        <f>ROUND(SUMIF(Anlagenbewegungsdaten!B:B,A3881,Anlagenbewegungsdaten!C:C),3)</f>
        <v>0</v>
      </c>
      <c r="K3881" s="320">
        <f>ROUND(SUMIF(Anlagenbewegungsdaten!$B:$B,$A3881,Anlagenbewegungsdaten!$D:$D),2)</f>
        <v>0</v>
      </c>
      <c r="L3881" s="321">
        <f t="shared" si="132"/>
        <v>0</v>
      </c>
      <c r="M3881" s="341" t="s">
        <v>4950</v>
      </c>
      <c r="N3881" s="341" t="s">
        <v>4967</v>
      </c>
      <c r="O3881" s="323">
        <f>ROUND(SUMIF(Anlagenbewegungsdaten_AV!B:B,A3881,Anlagenbewegungsdaten_AV!C:C),3)</f>
        <v>0</v>
      </c>
      <c r="P3881" s="320">
        <f>ROUND(SUMIF(Anlagenbewegungsdaten_AV!$B:$B,$A3881,Anlagenbewegungsdaten_AV!$D:$D),2)</f>
        <v>0</v>
      </c>
      <c r="Q3881" s="321">
        <f t="shared" si="133"/>
        <v>0</v>
      </c>
      <c r="S3881" s="324"/>
      <c r="T3881" s="317"/>
      <c r="U3881" s="325"/>
      <c r="V3881" s="325"/>
    </row>
    <row r="3882" spans="1:22" ht="15" customHeight="1" x14ac:dyDescent="0.25">
      <c r="A3882" s="129" t="s">
        <v>5461</v>
      </c>
      <c r="B3882" s="126" t="s">
        <v>77</v>
      </c>
      <c r="C3882" s="127" t="s">
        <v>5252</v>
      </c>
      <c r="D3882" s="127" t="s">
        <v>82</v>
      </c>
      <c r="E3882" s="127"/>
      <c r="F3882" s="128">
        <v>4.78</v>
      </c>
      <c r="G3882" s="128">
        <v>4.9800000000000004</v>
      </c>
      <c r="H3882" s="128">
        <v>3.82</v>
      </c>
      <c r="I3882" s="311"/>
      <c r="J3882" s="319">
        <f>ROUND(SUMIF(Anlagenbewegungsdaten!B:B,A3882,Anlagenbewegungsdaten!C:C),3)</f>
        <v>0</v>
      </c>
      <c r="K3882" s="320">
        <f>ROUND(SUMIF(Anlagenbewegungsdaten!$B:$B,$A3882,Anlagenbewegungsdaten!$D:$D),2)</f>
        <v>0</v>
      </c>
      <c r="L3882" s="321">
        <f t="shared" si="132"/>
        <v>0</v>
      </c>
      <c r="M3882" s="341" t="s">
        <v>4950</v>
      </c>
      <c r="N3882" s="341" t="s">
        <v>4967</v>
      </c>
      <c r="O3882" s="323">
        <f>ROUND(SUMIF(Anlagenbewegungsdaten_AV!B:B,A3882,Anlagenbewegungsdaten_AV!C:C),3)</f>
        <v>0</v>
      </c>
      <c r="P3882" s="320">
        <f>ROUND(SUMIF(Anlagenbewegungsdaten_AV!$B:$B,$A3882,Anlagenbewegungsdaten_AV!$D:$D),2)</f>
        <v>0</v>
      </c>
      <c r="Q3882" s="321">
        <f t="shared" si="133"/>
        <v>0</v>
      </c>
      <c r="S3882" s="324"/>
      <c r="T3882" s="317"/>
      <c r="U3882" s="325"/>
      <c r="V3882" s="325"/>
    </row>
    <row r="3883" spans="1:22" ht="15" customHeight="1" x14ac:dyDescent="0.25">
      <c r="A3883" s="129" t="s">
        <v>5462</v>
      </c>
      <c r="B3883" s="126" t="s">
        <v>77</v>
      </c>
      <c r="C3883" s="127" t="s">
        <v>5252</v>
      </c>
      <c r="D3883" s="127" t="s">
        <v>4729</v>
      </c>
      <c r="E3883" s="127"/>
      <c r="F3883" s="128">
        <v>3.86</v>
      </c>
      <c r="G3883" s="128">
        <v>4.0599999999999996</v>
      </c>
      <c r="H3883" s="128">
        <v>3.09</v>
      </c>
      <c r="I3883" s="311"/>
      <c r="J3883" s="319">
        <f>ROUND(SUMIF(Anlagenbewegungsdaten!B:B,A3883,Anlagenbewegungsdaten!C:C),3)</f>
        <v>0</v>
      </c>
      <c r="K3883" s="320">
        <f>ROUND(SUMIF(Anlagenbewegungsdaten!$B:$B,$A3883,Anlagenbewegungsdaten!$D:$D),2)</f>
        <v>0</v>
      </c>
      <c r="L3883" s="321">
        <f t="shared" si="132"/>
        <v>0</v>
      </c>
      <c r="M3883" s="341" t="s">
        <v>4950</v>
      </c>
      <c r="N3883" s="341" t="s">
        <v>4967</v>
      </c>
      <c r="O3883" s="323">
        <f>ROUND(SUMIF(Anlagenbewegungsdaten_AV!B:B,A3883,Anlagenbewegungsdaten_AV!C:C),3)</f>
        <v>0</v>
      </c>
      <c r="P3883" s="320">
        <f>ROUND(SUMIF(Anlagenbewegungsdaten_AV!$B:$B,$A3883,Anlagenbewegungsdaten_AV!$D:$D),2)</f>
        <v>0</v>
      </c>
      <c r="Q3883" s="321">
        <f t="shared" si="133"/>
        <v>0</v>
      </c>
      <c r="S3883" s="324"/>
      <c r="T3883" s="317"/>
      <c r="U3883" s="325"/>
      <c r="V3883" s="325"/>
    </row>
    <row r="3884" spans="1:22" ht="15" customHeight="1" x14ac:dyDescent="0.25">
      <c r="A3884" s="129" t="s">
        <v>5463</v>
      </c>
      <c r="B3884" s="126" t="s">
        <v>77</v>
      </c>
      <c r="C3884" s="127" t="s">
        <v>5275</v>
      </c>
      <c r="D3884" s="127" t="s">
        <v>78</v>
      </c>
      <c r="E3884" s="127"/>
      <c r="F3884" s="128">
        <v>6.54</v>
      </c>
      <c r="G3884" s="128">
        <v>6.74</v>
      </c>
      <c r="H3884" s="128">
        <v>5.39</v>
      </c>
      <c r="I3884" s="311"/>
      <c r="J3884" s="319">
        <f>ROUND(SUMIF(Anlagenbewegungsdaten!B:B,A3884,Anlagenbewegungsdaten!C:C),3)</f>
        <v>0</v>
      </c>
      <c r="K3884" s="320">
        <f>ROUND(SUMIF(Anlagenbewegungsdaten!$B:$B,$A3884,Anlagenbewegungsdaten!$D:$D),2)</f>
        <v>0</v>
      </c>
      <c r="L3884" s="321">
        <f t="shared" si="132"/>
        <v>0</v>
      </c>
      <c r="M3884" s="341" t="s">
        <v>4950</v>
      </c>
      <c r="N3884" s="341" t="s">
        <v>4967</v>
      </c>
      <c r="O3884" s="323">
        <f>ROUND(SUMIF(Anlagenbewegungsdaten_AV!B:B,A3884,Anlagenbewegungsdaten_AV!C:C),3)</f>
        <v>0</v>
      </c>
      <c r="P3884" s="320">
        <f>ROUND(SUMIF(Anlagenbewegungsdaten_AV!$B:$B,$A3884,Anlagenbewegungsdaten_AV!$D:$D),2)</f>
        <v>0</v>
      </c>
      <c r="Q3884" s="321">
        <f t="shared" si="133"/>
        <v>0</v>
      </c>
      <c r="S3884" s="324"/>
      <c r="T3884" s="317"/>
      <c r="U3884" s="325"/>
      <c r="V3884" s="325"/>
    </row>
    <row r="3885" spans="1:22" ht="15" customHeight="1" x14ac:dyDescent="0.25">
      <c r="A3885" s="129" t="s">
        <v>5464</v>
      </c>
      <c r="B3885" s="126" t="s">
        <v>77</v>
      </c>
      <c r="C3885" s="127" t="s">
        <v>5275</v>
      </c>
      <c r="D3885" s="127" t="s">
        <v>82</v>
      </c>
      <c r="E3885" s="127"/>
      <c r="F3885" s="128">
        <v>4.0999999999999996</v>
      </c>
      <c r="G3885" s="128">
        <v>4.3</v>
      </c>
      <c r="H3885" s="128">
        <v>3.44</v>
      </c>
      <c r="I3885" s="311"/>
      <c r="J3885" s="319">
        <f>ROUND(SUMIF(Anlagenbewegungsdaten!B:B,A3885,Anlagenbewegungsdaten!C:C),3)</f>
        <v>0</v>
      </c>
      <c r="K3885" s="320">
        <f>ROUND(SUMIF(Anlagenbewegungsdaten!$B:$B,$A3885,Anlagenbewegungsdaten!$D:$D),2)</f>
        <v>0</v>
      </c>
      <c r="L3885" s="321">
        <f t="shared" si="132"/>
        <v>0</v>
      </c>
      <c r="M3885" s="341" t="s">
        <v>4950</v>
      </c>
      <c r="N3885" s="341" t="s">
        <v>4967</v>
      </c>
      <c r="O3885" s="323">
        <f>ROUND(SUMIF(Anlagenbewegungsdaten_AV!B:B,A3885,Anlagenbewegungsdaten_AV!C:C),3)</f>
        <v>0</v>
      </c>
      <c r="P3885" s="320">
        <f>ROUND(SUMIF(Anlagenbewegungsdaten_AV!$B:$B,$A3885,Anlagenbewegungsdaten_AV!$D:$D),2)</f>
        <v>0</v>
      </c>
      <c r="Q3885" s="321">
        <f t="shared" si="133"/>
        <v>0</v>
      </c>
      <c r="S3885" s="324"/>
      <c r="T3885" s="317"/>
      <c r="U3885" s="325"/>
      <c r="V3885" s="325"/>
    </row>
    <row r="3886" spans="1:22" ht="15" customHeight="1" x14ac:dyDescent="0.25">
      <c r="A3886" s="129" t="s">
        <v>5465</v>
      </c>
      <c r="B3886" s="126" t="s">
        <v>77</v>
      </c>
      <c r="C3886" s="127" t="s">
        <v>5275</v>
      </c>
      <c r="D3886" s="127" t="s">
        <v>86</v>
      </c>
      <c r="E3886" s="127"/>
      <c r="F3886" s="128">
        <v>3.6</v>
      </c>
      <c r="G3886" s="128">
        <v>3.8</v>
      </c>
      <c r="H3886" s="128">
        <v>3.04</v>
      </c>
      <c r="I3886" s="311"/>
      <c r="J3886" s="319">
        <f>ROUND(SUMIF(Anlagenbewegungsdaten!B:B,A3886,Anlagenbewegungsdaten!C:C),3)</f>
        <v>0</v>
      </c>
      <c r="K3886" s="320">
        <f>ROUND(SUMIF(Anlagenbewegungsdaten!$B:$B,$A3886,Anlagenbewegungsdaten!$D:$D),2)</f>
        <v>0</v>
      </c>
      <c r="L3886" s="321">
        <f t="shared" si="132"/>
        <v>0</v>
      </c>
      <c r="M3886" s="341" t="s">
        <v>4950</v>
      </c>
      <c r="N3886" s="341" t="s">
        <v>4967</v>
      </c>
      <c r="O3886" s="323">
        <f>ROUND(SUMIF(Anlagenbewegungsdaten_AV!B:B,A3886,Anlagenbewegungsdaten_AV!C:C),3)</f>
        <v>0</v>
      </c>
      <c r="P3886" s="320">
        <f>ROUND(SUMIF(Anlagenbewegungsdaten_AV!$B:$B,$A3886,Anlagenbewegungsdaten_AV!$D:$D),2)</f>
        <v>0</v>
      </c>
      <c r="Q3886" s="321">
        <f t="shared" si="133"/>
        <v>0</v>
      </c>
      <c r="S3886" s="324"/>
      <c r="T3886" s="317"/>
      <c r="U3886" s="325"/>
      <c r="V3886" s="325"/>
    </row>
    <row r="3887" spans="1:22" ht="15" customHeight="1" x14ac:dyDescent="0.25">
      <c r="A3887" s="129" t="s">
        <v>5782</v>
      </c>
      <c r="B3887" s="126" t="s">
        <v>77</v>
      </c>
      <c r="C3887" s="127" t="s">
        <v>5757</v>
      </c>
      <c r="D3887" s="127" t="s">
        <v>78</v>
      </c>
      <c r="E3887" s="127"/>
      <c r="F3887" s="128">
        <v>6.54</v>
      </c>
      <c r="G3887" s="128">
        <v>6.74</v>
      </c>
      <c r="H3887" s="128">
        <v>5.39</v>
      </c>
      <c r="I3887" s="311"/>
      <c r="J3887" s="319">
        <f>ROUND(SUMIF(Anlagenbewegungsdaten!B:B,A3887,Anlagenbewegungsdaten!C:C),3)</f>
        <v>0</v>
      </c>
      <c r="K3887" s="320">
        <f>ROUND(SUMIF(Anlagenbewegungsdaten!$B:$B,$A3887,Anlagenbewegungsdaten!$D:$D),2)</f>
        <v>0</v>
      </c>
      <c r="L3887" s="321">
        <f t="shared" si="132"/>
        <v>0</v>
      </c>
      <c r="M3887" s="341" t="s">
        <v>4950</v>
      </c>
      <c r="N3887" s="341" t="s">
        <v>4967</v>
      </c>
      <c r="O3887" s="323">
        <f>ROUND(SUMIF(Anlagenbewegungsdaten_AV!B:B,A3887,Anlagenbewegungsdaten_AV!C:C),3)</f>
        <v>0</v>
      </c>
      <c r="P3887" s="320">
        <f>ROUND(SUMIF(Anlagenbewegungsdaten_AV!$B:$B,$A3887,Anlagenbewegungsdaten_AV!$D:$D),2)</f>
        <v>0</v>
      </c>
      <c r="Q3887" s="321">
        <f t="shared" si="133"/>
        <v>0</v>
      </c>
      <c r="S3887" s="324"/>
      <c r="T3887" s="317"/>
      <c r="U3887" s="325"/>
      <c r="V3887" s="325"/>
    </row>
    <row r="3888" spans="1:22" ht="15" customHeight="1" x14ac:dyDescent="0.25">
      <c r="A3888" s="129" t="s">
        <v>5783</v>
      </c>
      <c r="B3888" s="126" t="s">
        <v>77</v>
      </c>
      <c r="C3888" s="127" t="s">
        <v>5757</v>
      </c>
      <c r="D3888" s="127" t="s">
        <v>82</v>
      </c>
      <c r="E3888" s="127"/>
      <c r="F3888" s="128">
        <v>4.0999999999999996</v>
      </c>
      <c r="G3888" s="128">
        <v>4.3</v>
      </c>
      <c r="H3888" s="128">
        <v>3.44</v>
      </c>
      <c r="I3888" s="311"/>
      <c r="J3888" s="319">
        <f>ROUND(SUMIF(Anlagenbewegungsdaten!B:B,A3888,Anlagenbewegungsdaten!C:C),3)</f>
        <v>0</v>
      </c>
      <c r="K3888" s="320">
        <f>ROUND(SUMIF(Anlagenbewegungsdaten!$B:$B,$A3888,Anlagenbewegungsdaten!$D:$D),2)</f>
        <v>0</v>
      </c>
      <c r="L3888" s="321">
        <f t="shared" si="132"/>
        <v>0</v>
      </c>
      <c r="M3888" s="341" t="s">
        <v>4950</v>
      </c>
      <c r="N3888" s="341" t="s">
        <v>4967</v>
      </c>
      <c r="O3888" s="323">
        <f>ROUND(SUMIF(Anlagenbewegungsdaten_AV!B:B,A3888,Anlagenbewegungsdaten_AV!C:C),3)</f>
        <v>0</v>
      </c>
      <c r="P3888" s="320">
        <f>ROUND(SUMIF(Anlagenbewegungsdaten_AV!$B:$B,$A3888,Anlagenbewegungsdaten_AV!$D:$D),2)</f>
        <v>0</v>
      </c>
      <c r="Q3888" s="321">
        <f t="shared" si="133"/>
        <v>0</v>
      </c>
      <c r="S3888" s="324"/>
      <c r="T3888" s="317"/>
      <c r="U3888" s="325"/>
      <c r="V3888" s="325"/>
    </row>
    <row r="3889" spans="1:22" ht="15" customHeight="1" x14ac:dyDescent="0.25">
      <c r="A3889" s="129" t="s">
        <v>5784</v>
      </c>
      <c r="B3889" s="126" t="s">
        <v>77</v>
      </c>
      <c r="C3889" s="127" t="s">
        <v>5757</v>
      </c>
      <c r="D3889" s="127" t="s">
        <v>86</v>
      </c>
      <c r="E3889" s="127"/>
      <c r="F3889" s="128">
        <v>3.6</v>
      </c>
      <c r="G3889" s="128">
        <v>3.8</v>
      </c>
      <c r="H3889" s="128">
        <v>3.04</v>
      </c>
      <c r="I3889" s="311"/>
      <c r="J3889" s="319">
        <f>ROUND(SUMIF(Anlagenbewegungsdaten!B:B,A3889,Anlagenbewegungsdaten!C:C),3)</f>
        <v>0</v>
      </c>
      <c r="K3889" s="320">
        <f>ROUND(SUMIF(Anlagenbewegungsdaten!$B:$B,$A3889,Anlagenbewegungsdaten!$D:$D),2)</f>
        <v>0</v>
      </c>
      <c r="L3889" s="321">
        <f t="shared" si="132"/>
        <v>0</v>
      </c>
      <c r="M3889" s="341" t="s">
        <v>4950</v>
      </c>
      <c r="N3889" s="341" t="s">
        <v>4967</v>
      </c>
      <c r="O3889" s="323">
        <f>ROUND(SUMIF(Anlagenbewegungsdaten_AV!B:B,A3889,Anlagenbewegungsdaten_AV!C:C),3)</f>
        <v>0</v>
      </c>
      <c r="P3889" s="320">
        <f>ROUND(SUMIF(Anlagenbewegungsdaten_AV!$B:$B,$A3889,Anlagenbewegungsdaten_AV!$D:$D),2)</f>
        <v>0</v>
      </c>
      <c r="Q3889" s="321">
        <f t="shared" si="133"/>
        <v>0</v>
      </c>
      <c r="S3889" s="324"/>
      <c r="T3889" s="317"/>
      <c r="U3889" s="325"/>
      <c r="V3889" s="325"/>
    </row>
    <row r="3890" spans="1:22" ht="15" customHeight="1" x14ac:dyDescent="0.25">
      <c r="A3890" s="129" t="s">
        <v>6148</v>
      </c>
      <c r="B3890" s="126" t="s">
        <v>77</v>
      </c>
      <c r="C3890" s="127" t="s">
        <v>6018</v>
      </c>
      <c r="D3890" s="127" t="s">
        <v>78</v>
      </c>
      <c r="E3890" s="127"/>
      <c r="F3890" s="128">
        <v>6.44</v>
      </c>
      <c r="G3890" s="128">
        <v>6.64</v>
      </c>
      <c r="H3890" s="128">
        <v>5.31</v>
      </c>
      <c r="I3890" s="311"/>
      <c r="J3890" s="319">
        <f>ROUND(SUMIF(Anlagenbewegungsdaten!B:B,A3890,Anlagenbewegungsdaten!C:C),3)</f>
        <v>0</v>
      </c>
      <c r="K3890" s="320">
        <f>ROUND(SUMIF(Anlagenbewegungsdaten!$B:$B,$A3890,Anlagenbewegungsdaten!$D:$D),2)</f>
        <v>0</v>
      </c>
      <c r="L3890" s="321">
        <f t="shared" si="132"/>
        <v>0</v>
      </c>
      <c r="M3890" s="341" t="s">
        <v>4950</v>
      </c>
      <c r="N3890" s="341" t="s">
        <v>4967</v>
      </c>
      <c r="O3890" s="323">
        <f>ROUND(SUMIF(Anlagenbewegungsdaten_AV!B:B,A3890,Anlagenbewegungsdaten_AV!C:C),3)</f>
        <v>0</v>
      </c>
      <c r="P3890" s="320">
        <f>ROUND(SUMIF(Anlagenbewegungsdaten_AV!$B:$B,$A3890,Anlagenbewegungsdaten_AV!$D:$D),2)</f>
        <v>0</v>
      </c>
      <c r="Q3890" s="321">
        <f t="shared" si="133"/>
        <v>0</v>
      </c>
      <c r="S3890" s="324"/>
      <c r="T3890" s="317"/>
      <c r="U3890" s="325"/>
      <c r="V3890" s="325"/>
    </row>
    <row r="3891" spans="1:22" ht="15" customHeight="1" x14ac:dyDescent="0.25">
      <c r="A3891" s="129" t="s">
        <v>6149</v>
      </c>
      <c r="B3891" s="126" t="s">
        <v>77</v>
      </c>
      <c r="C3891" s="127" t="s">
        <v>6018</v>
      </c>
      <c r="D3891" s="127" t="s">
        <v>82</v>
      </c>
      <c r="E3891" s="127"/>
      <c r="F3891" s="128">
        <v>4.04</v>
      </c>
      <c r="G3891" s="128">
        <v>4.24</v>
      </c>
      <c r="H3891" s="128">
        <v>3.39</v>
      </c>
      <c r="I3891" s="311"/>
      <c r="J3891" s="319">
        <f>ROUND(SUMIF(Anlagenbewegungsdaten!B:B,A3891,Anlagenbewegungsdaten!C:C),3)</f>
        <v>0</v>
      </c>
      <c r="K3891" s="320">
        <f>ROUND(SUMIF(Anlagenbewegungsdaten!$B:$B,$A3891,Anlagenbewegungsdaten!$D:$D),2)</f>
        <v>0</v>
      </c>
      <c r="L3891" s="321">
        <f t="shared" si="132"/>
        <v>0</v>
      </c>
      <c r="M3891" s="341" t="s">
        <v>4950</v>
      </c>
      <c r="N3891" s="341" t="s">
        <v>4967</v>
      </c>
      <c r="O3891" s="323">
        <f>ROUND(SUMIF(Anlagenbewegungsdaten_AV!B:B,A3891,Anlagenbewegungsdaten_AV!C:C),3)</f>
        <v>0</v>
      </c>
      <c r="P3891" s="320">
        <f>ROUND(SUMIF(Anlagenbewegungsdaten_AV!$B:$B,$A3891,Anlagenbewegungsdaten_AV!$D:$D),2)</f>
        <v>0</v>
      </c>
      <c r="Q3891" s="321">
        <f t="shared" si="133"/>
        <v>0</v>
      </c>
      <c r="S3891" s="324"/>
      <c r="T3891" s="317"/>
      <c r="U3891" s="325"/>
      <c r="V3891" s="325"/>
    </row>
    <row r="3892" spans="1:22" ht="15" customHeight="1" x14ac:dyDescent="0.25">
      <c r="A3892" s="129" t="s">
        <v>6150</v>
      </c>
      <c r="B3892" s="126" t="s">
        <v>77</v>
      </c>
      <c r="C3892" s="127" t="s">
        <v>6018</v>
      </c>
      <c r="D3892" s="127" t="s">
        <v>86</v>
      </c>
      <c r="E3892" s="127"/>
      <c r="F3892" s="128">
        <v>3.55</v>
      </c>
      <c r="G3892" s="128">
        <v>3.74</v>
      </c>
      <c r="H3892" s="128">
        <v>2.99</v>
      </c>
      <c r="I3892" s="311"/>
      <c r="J3892" s="319">
        <f>ROUND(SUMIF(Anlagenbewegungsdaten!B:B,A3892,Anlagenbewegungsdaten!C:C),3)</f>
        <v>0</v>
      </c>
      <c r="K3892" s="320">
        <f>ROUND(SUMIF(Anlagenbewegungsdaten!$B:$B,$A3892,Anlagenbewegungsdaten!$D:$D),2)</f>
        <v>0</v>
      </c>
      <c r="L3892" s="321">
        <f t="shared" si="132"/>
        <v>0</v>
      </c>
      <c r="M3892" s="341" t="s">
        <v>4950</v>
      </c>
      <c r="N3892" s="341" t="s">
        <v>4967</v>
      </c>
      <c r="O3892" s="323">
        <f>ROUND(SUMIF(Anlagenbewegungsdaten_AV!B:B,A3892,Anlagenbewegungsdaten_AV!C:C),3)</f>
        <v>0</v>
      </c>
      <c r="P3892" s="320">
        <f>ROUND(SUMIF(Anlagenbewegungsdaten_AV!$B:$B,$A3892,Anlagenbewegungsdaten_AV!$D:$D),2)</f>
        <v>0</v>
      </c>
      <c r="Q3892" s="321">
        <f t="shared" si="133"/>
        <v>0</v>
      </c>
      <c r="S3892" s="324"/>
      <c r="T3892" s="317"/>
      <c r="U3892" s="325"/>
      <c r="V3892" s="325"/>
    </row>
    <row r="3893" spans="1:22" ht="15" customHeight="1" x14ac:dyDescent="0.25">
      <c r="A3893" s="129" t="s">
        <v>6151</v>
      </c>
      <c r="B3893" s="126" t="s">
        <v>77</v>
      </c>
      <c r="C3893" s="127" t="s">
        <v>6086</v>
      </c>
      <c r="D3893" s="127" t="s">
        <v>78</v>
      </c>
      <c r="E3893" s="127"/>
      <c r="F3893" s="128">
        <v>6.34</v>
      </c>
      <c r="G3893" s="128">
        <v>6.54</v>
      </c>
      <c r="H3893" s="128">
        <v>5.23</v>
      </c>
      <c r="I3893" s="311"/>
      <c r="J3893" s="319">
        <f>ROUND(SUMIF(Anlagenbewegungsdaten!B:B,A3893,Anlagenbewegungsdaten!C:C),3)</f>
        <v>0</v>
      </c>
      <c r="K3893" s="320">
        <f>ROUND(SUMIF(Anlagenbewegungsdaten!$B:$B,$A3893,Anlagenbewegungsdaten!$D:$D),2)</f>
        <v>0</v>
      </c>
      <c r="L3893" s="321">
        <f t="shared" si="132"/>
        <v>0</v>
      </c>
      <c r="M3893" s="341" t="s">
        <v>4950</v>
      </c>
      <c r="N3893" s="341" t="s">
        <v>4967</v>
      </c>
      <c r="O3893" s="323">
        <f>ROUND(SUMIF(Anlagenbewegungsdaten_AV!B:B,A3893,Anlagenbewegungsdaten_AV!C:C),3)</f>
        <v>0</v>
      </c>
      <c r="P3893" s="320">
        <f>ROUND(SUMIF(Anlagenbewegungsdaten_AV!$B:$B,$A3893,Anlagenbewegungsdaten_AV!$D:$D),2)</f>
        <v>0</v>
      </c>
      <c r="Q3893" s="321">
        <f t="shared" si="133"/>
        <v>0</v>
      </c>
      <c r="S3893" s="324"/>
      <c r="T3893" s="317"/>
      <c r="U3893" s="325"/>
      <c r="V3893" s="325"/>
    </row>
    <row r="3894" spans="1:22" ht="15" customHeight="1" x14ac:dyDescent="0.25">
      <c r="A3894" s="129" t="s">
        <v>6152</v>
      </c>
      <c r="B3894" s="126" t="s">
        <v>77</v>
      </c>
      <c r="C3894" s="127" t="s">
        <v>6086</v>
      </c>
      <c r="D3894" s="127" t="s">
        <v>82</v>
      </c>
      <c r="E3894" s="127"/>
      <c r="F3894" s="128">
        <v>3.97</v>
      </c>
      <c r="G3894" s="128">
        <v>4.17</v>
      </c>
      <c r="H3894" s="128">
        <v>3.34</v>
      </c>
      <c r="I3894" s="311"/>
      <c r="J3894" s="319">
        <f>ROUND(SUMIF(Anlagenbewegungsdaten!B:B,A3894,Anlagenbewegungsdaten!C:C),3)</f>
        <v>0</v>
      </c>
      <c r="K3894" s="320">
        <f>ROUND(SUMIF(Anlagenbewegungsdaten!$B:$B,$A3894,Anlagenbewegungsdaten!$D:$D),2)</f>
        <v>0</v>
      </c>
      <c r="L3894" s="321">
        <f t="shared" si="132"/>
        <v>0</v>
      </c>
      <c r="M3894" s="341" t="s">
        <v>4950</v>
      </c>
      <c r="N3894" s="341" t="s">
        <v>4967</v>
      </c>
      <c r="O3894" s="323">
        <f>ROUND(SUMIF(Anlagenbewegungsdaten_AV!B:B,A3894,Anlagenbewegungsdaten_AV!C:C),3)</f>
        <v>0</v>
      </c>
      <c r="P3894" s="320">
        <f>ROUND(SUMIF(Anlagenbewegungsdaten_AV!$B:$B,$A3894,Anlagenbewegungsdaten_AV!$D:$D),2)</f>
        <v>0</v>
      </c>
      <c r="Q3894" s="321">
        <f t="shared" si="133"/>
        <v>0</v>
      </c>
      <c r="S3894" s="324"/>
      <c r="T3894" s="317"/>
      <c r="U3894" s="325"/>
      <c r="V3894" s="325"/>
    </row>
    <row r="3895" spans="1:22" ht="15" customHeight="1" x14ac:dyDescent="0.25">
      <c r="A3895" s="129" t="s">
        <v>6153</v>
      </c>
      <c r="B3895" s="126" t="s">
        <v>77</v>
      </c>
      <c r="C3895" s="127" t="s">
        <v>6086</v>
      </c>
      <c r="D3895" s="127" t="s">
        <v>86</v>
      </c>
      <c r="E3895" s="127"/>
      <c r="F3895" s="128">
        <v>3.49</v>
      </c>
      <c r="G3895" s="128">
        <v>3.69</v>
      </c>
      <c r="H3895" s="128">
        <v>2.95</v>
      </c>
      <c r="I3895" s="311"/>
      <c r="J3895" s="319">
        <f>ROUND(SUMIF(Anlagenbewegungsdaten!B:B,A3895,Anlagenbewegungsdaten!C:C),3)</f>
        <v>0</v>
      </c>
      <c r="K3895" s="320">
        <f>ROUND(SUMIF(Anlagenbewegungsdaten!$B:$B,$A3895,Anlagenbewegungsdaten!$D:$D),2)</f>
        <v>0</v>
      </c>
      <c r="L3895" s="321">
        <f t="shared" si="132"/>
        <v>0</v>
      </c>
      <c r="M3895" s="341" t="s">
        <v>4950</v>
      </c>
      <c r="N3895" s="341" t="s">
        <v>4967</v>
      </c>
      <c r="O3895" s="323">
        <f>ROUND(SUMIF(Anlagenbewegungsdaten_AV!B:B,A3895,Anlagenbewegungsdaten_AV!C:C),3)</f>
        <v>0</v>
      </c>
      <c r="P3895" s="320">
        <f>ROUND(SUMIF(Anlagenbewegungsdaten_AV!$B:$B,$A3895,Anlagenbewegungsdaten_AV!$D:$D),2)</f>
        <v>0</v>
      </c>
      <c r="Q3895" s="321">
        <f t="shared" si="133"/>
        <v>0</v>
      </c>
      <c r="S3895" s="324"/>
      <c r="T3895" s="317"/>
      <c r="U3895" s="325"/>
      <c r="V3895" s="325"/>
    </row>
    <row r="3896" spans="1:22" ht="15" customHeight="1" x14ac:dyDescent="0.25">
      <c r="A3896" s="129" t="s">
        <v>1036</v>
      </c>
      <c r="B3896" s="126" t="s">
        <v>2088</v>
      </c>
      <c r="C3896" s="127" t="s">
        <v>4015</v>
      </c>
      <c r="D3896" s="127" t="s">
        <v>1037</v>
      </c>
      <c r="E3896" s="127"/>
      <c r="F3896" s="128">
        <v>8.9499999999999993</v>
      </c>
      <c r="G3896" s="128">
        <v>9.1499999999999986</v>
      </c>
      <c r="H3896" s="128">
        <v>7.16</v>
      </c>
      <c r="I3896" s="311"/>
      <c r="J3896" s="319">
        <f>ROUND(SUMIF(Anlagenbewegungsdaten!B:B,A3896,Anlagenbewegungsdaten!C:C),3)</f>
        <v>0</v>
      </c>
      <c r="K3896" s="320">
        <f>ROUND(SUMIF(Anlagenbewegungsdaten!$B:$B,$A3896,Anlagenbewegungsdaten!$D:$D),2)</f>
        <v>0</v>
      </c>
      <c r="L3896" s="321">
        <f t="shared" si="132"/>
        <v>0</v>
      </c>
      <c r="M3896" s="341" t="s">
        <v>4950</v>
      </c>
      <c r="N3896" s="341" t="s">
        <v>4968</v>
      </c>
      <c r="O3896" s="323">
        <f>ROUND(SUMIF(Anlagenbewegungsdaten_AV!B:B,A3896,Anlagenbewegungsdaten_AV!C:C),3)</f>
        <v>0</v>
      </c>
      <c r="P3896" s="320">
        <f>ROUND(SUMIF(Anlagenbewegungsdaten_AV!$B:$B,$A3896,Anlagenbewegungsdaten_AV!$D:$D),2)</f>
        <v>0</v>
      </c>
      <c r="Q3896" s="321">
        <f t="shared" si="133"/>
        <v>0</v>
      </c>
      <c r="S3896" s="324"/>
      <c r="T3896" s="317"/>
      <c r="U3896" s="325"/>
      <c r="V3896" s="325"/>
    </row>
    <row r="3897" spans="1:22" ht="15" customHeight="1" x14ac:dyDescent="0.25">
      <c r="A3897" s="129" t="s">
        <v>1038</v>
      </c>
      <c r="B3897" s="126" t="s">
        <v>2088</v>
      </c>
      <c r="C3897" s="127" t="s">
        <v>4015</v>
      </c>
      <c r="D3897" s="127" t="s">
        <v>1039</v>
      </c>
      <c r="E3897" s="127"/>
      <c r="F3897" s="128">
        <v>7.16</v>
      </c>
      <c r="G3897" s="128">
        <v>7.36</v>
      </c>
      <c r="H3897" s="128">
        <v>5.73</v>
      </c>
      <c r="I3897" s="311"/>
      <c r="J3897" s="319">
        <f>ROUND(SUMIF(Anlagenbewegungsdaten!B:B,A3897,Anlagenbewegungsdaten!C:C),3)</f>
        <v>0</v>
      </c>
      <c r="K3897" s="320">
        <f>ROUND(SUMIF(Anlagenbewegungsdaten!$B:$B,$A3897,Anlagenbewegungsdaten!$D:$D),2)</f>
        <v>0</v>
      </c>
      <c r="L3897" s="321">
        <f t="shared" si="132"/>
        <v>0</v>
      </c>
      <c r="M3897" s="341" t="s">
        <v>4950</v>
      </c>
      <c r="N3897" s="341" t="s">
        <v>4968</v>
      </c>
      <c r="O3897" s="323">
        <f>ROUND(SUMIF(Anlagenbewegungsdaten_AV!B:B,A3897,Anlagenbewegungsdaten_AV!C:C),3)</f>
        <v>0</v>
      </c>
      <c r="P3897" s="320">
        <f>ROUND(SUMIF(Anlagenbewegungsdaten_AV!$B:$B,$A3897,Anlagenbewegungsdaten_AV!$D:$D),2)</f>
        <v>0</v>
      </c>
      <c r="Q3897" s="321">
        <f t="shared" si="133"/>
        <v>0</v>
      </c>
      <c r="S3897" s="324"/>
      <c r="T3897" s="317"/>
      <c r="U3897" s="325"/>
      <c r="V3897" s="325"/>
    </row>
    <row r="3898" spans="1:22" ht="15" customHeight="1" x14ac:dyDescent="0.25">
      <c r="A3898" s="129" t="s">
        <v>1040</v>
      </c>
      <c r="B3898" s="126" t="s">
        <v>2088</v>
      </c>
      <c r="C3898" s="127" t="s">
        <v>4016</v>
      </c>
      <c r="D3898" s="127" t="s">
        <v>1037</v>
      </c>
      <c r="E3898" s="127"/>
      <c r="F3898" s="128">
        <v>8.9499999999999993</v>
      </c>
      <c r="G3898" s="128">
        <v>9.1499999999999986</v>
      </c>
      <c r="H3898" s="128">
        <v>7.16</v>
      </c>
      <c r="I3898" s="311"/>
      <c r="J3898" s="319">
        <f>ROUND(SUMIF(Anlagenbewegungsdaten!B:B,A3898,Anlagenbewegungsdaten!C:C),3)</f>
        <v>0</v>
      </c>
      <c r="K3898" s="320">
        <f>ROUND(SUMIF(Anlagenbewegungsdaten!$B:$B,$A3898,Anlagenbewegungsdaten!$D:$D),2)</f>
        <v>0</v>
      </c>
      <c r="L3898" s="321">
        <f t="shared" si="132"/>
        <v>0</v>
      </c>
      <c r="M3898" s="341" t="s">
        <v>4950</v>
      </c>
      <c r="N3898" s="341" t="s">
        <v>4968</v>
      </c>
      <c r="O3898" s="323">
        <f>ROUND(SUMIF(Anlagenbewegungsdaten_AV!B:B,A3898,Anlagenbewegungsdaten_AV!C:C),3)</f>
        <v>0</v>
      </c>
      <c r="P3898" s="320">
        <f>ROUND(SUMIF(Anlagenbewegungsdaten_AV!$B:$B,$A3898,Anlagenbewegungsdaten_AV!$D:$D),2)</f>
        <v>0</v>
      </c>
      <c r="Q3898" s="321">
        <f t="shared" si="133"/>
        <v>0</v>
      </c>
      <c r="S3898" s="324"/>
      <c r="T3898" s="317"/>
      <c r="U3898" s="325"/>
      <c r="V3898" s="325"/>
    </row>
    <row r="3899" spans="1:22" ht="15" customHeight="1" x14ac:dyDescent="0.25">
      <c r="A3899" s="129" t="s">
        <v>1041</v>
      </c>
      <c r="B3899" s="126" t="s">
        <v>2088</v>
      </c>
      <c r="C3899" s="127" t="s">
        <v>4016</v>
      </c>
      <c r="D3899" s="127" t="s">
        <v>1039</v>
      </c>
      <c r="E3899" s="127"/>
      <c r="F3899" s="128">
        <v>7.16</v>
      </c>
      <c r="G3899" s="128">
        <v>7.36</v>
      </c>
      <c r="H3899" s="128">
        <v>5.73</v>
      </c>
      <c r="I3899" s="311"/>
      <c r="J3899" s="319">
        <f>ROUND(SUMIF(Anlagenbewegungsdaten!B:B,A3899,Anlagenbewegungsdaten!C:C),3)</f>
        <v>0</v>
      </c>
      <c r="K3899" s="320">
        <f>ROUND(SUMIF(Anlagenbewegungsdaten!$B:$B,$A3899,Anlagenbewegungsdaten!$D:$D),2)</f>
        <v>0</v>
      </c>
      <c r="L3899" s="321">
        <f t="shared" si="132"/>
        <v>0</v>
      </c>
      <c r="M3899" s="341" t="s">
        <v>4950</v>
      </c>
      <c r="N3899" s="341" t="s">
        <v>4968</v>
      </c>
      <c r="O3899" s="323">
        <f>ROUND(SUMIF(Anlagenbewegungsdaten_AV!B:B,A3899,Anlagenbewegungsdaten_AV!C:C),3)</f>
        <v>0</v>
      </c>
      <c r="P3899" s="320">
        <f>ROUND(SUMIF(Anlagenbewegungsdaten_AV!$B:$B,$A3899,Anlagenbewegungsdaten_AV!$D:$D),2)</f>
        <v>0</v>
      </c>
      <c r="Q3899" s="321">
        <f t="shared" si="133"/>
        <v>0</v>
      </c>
      <c r="S3899" s="324"/>
      <c r="T3899" s="317"/>
      <c r="U3899" s="325"/>
      <c r="V3899" s="325"/>
    </row>
    <row r="3900" spans="1:22" ht="15" customHeight="1" x14ac:dyDescent="0.25">
      <c r="A3900" s="129" t="s">
        <v>1042</v>
      </c>
      <c r="B3900" s="126" t="s">
        <v>2088</v>
      </c>
      <c r="C3900" s="127" t="s">
        <v>4017</v>
      </c>
      <c r="D3900" s="127" t="s">
        <v>1037</v>
      </c>
      <c r="E3900" s="127"/>
      <c r="F3900" s="128">
        <v>8.9499999999999993</v>
      </c>
      <c r="G3900" s="128">
        <v>9.1499999999999986</v>
      </c>
      <c r="H3900" s="128">
        <v>7.16</v>
      </c>
      <c r="I3900" s="311"/>
      <c r="J3900" s="319">
        <f>ROUND(SUMIF(Anlagenbewegungsdaten!B:B,A3900,Anlagenbewegungsdaten!C:C),3)</f>
        <v>0</v>
      </c>
      <c r="K3900" s="320">
        <f>ROUND(SUMIF(Anlagenbewegungsdaten!$B:$B,$A3900,Anlagenbewegungsdaten!$D:$D),2)</f>
        <v>0</v>
      </c>
      <c r="L3900" s="321">
        <f t="shared" si="132"/>
        <v>0</v>
      </c>
      <c r="M3900" s="341" t="s">
        <v>4950</v>
      </c>
      <c r="N3900" s="341" t="s">
        <v>4968</v>
      </c>
      <c r="O3900" s="323">
        <f>ROUND(SUMIF(Anlagenbewegungsdaten_AV!B:B,A3900,Anlagenbewegungsdaten_AV!C:C),3)</f>
        <v>0</v>
      </c>
      <c r="P3900" s="320">
        <f>ROUND(SUMIF(Anlagenbewegungsdaten_AV!$B:$B,$A3900,Anlagenbewegungsdaten_AV!$D:$D),2)</f>
        <v>0</v>
      </c>
      <c r="Q3900" s="321">
        <f t="shared" si="133"/>
        <v>0</v>
      </c>
      <c r="S3900" s="324"/>
      <c r="T3900" s="317"/>
      <c r="U3900" s="325"/>
      <c r="V3900" s="325"/>
    </row>
    <row r="3901" spans="1:22" ht="15" customHeight="1" x14ac:dyDescent="0.25">
      <c r="A3901" s="129" t="s">
        <v>1043</v>
      </c>
      <c r="B3901" s="126" t="s">
        <v>2088</v>
      </c>
      <c r="C3901" s="127" t="s">
        <v>4017</v>
      </c>
      <c r="D3901" s="127" t="s">
        <v>1039</v>
      </c>
      <c r="E3901" s="127"/>
      <c r="F3901" s="128">
        <v>7.16</v>
      </c>
      <c r="G3901" s="128">
        <v>7.36</v>
      </c>
      <c r="H3901" s="128">
        <v>5.73</v>
      </c>
      <c r="I3901" s="311"/>
      <c r="J3901" s="319">
        <f>ROUND(SUMIF(Anlagenbewegungsdaten!B:B,A3901,Anlagenbewegungsdaten!C:C),3)</f>
        <v>0</v>
      </c>
      <c r="K3901" s="320">
        <f>ROUND(SUMIF(Anlagenbewegungsdaten!$B:$B,$A3901,Anlagenbewegungsdaten!$D:$D),2)</f>
        <v>0</v>
      </c>
      <c r="L3901" s="321">
        <f t="shared" si="132"/>
        <v>0</v>
      </c>
      <c r="M3901" s="341" t="s">
        <v>4950</v>
      </c>
      <c r="N3901" s="341" t="s">
        <v>4968</v>
      </c>
      <c r="O3901" s="323">
        <f>ROUND(SUMIF(Anlagenbewegungsdaten_AV!B:B,A3901,Anlagenbewegungsdaten_AV!C:C),3)</f>
        <v>0</v>
      </c>
      <c r="P3901" s="320">
        <f>ROUND(SUMIF(Anlagenbewegungsdaten_AV!$B:$B,$A3901,Anlagenbewegungsdaten_AV!$D:$D),2)</f>
        <v>0</v>
      </c>
      <c r="Q3901" s="321">
        <f t="shared" si="133"/>
        <v>0</v>
      </c>
      <c r="S3901" s="324"/>
      <c r="T3901" s="317"/>
      <c r="U3901" s="325"/>
      <c r="V3901" s="325"/>
    </row>
    <row r="3902" spans="1:22" ht="15" customHeight="1" x14ac:dyDescent="0.25">
      <c r="A3902" s="129" t="s">
        <v>1044</v>
      </c>
      <c r="B3902" s="126" t="s">
        <v>2088</v>
      </c>
      <c r="C3902" s="127" t="s">
        <v>4018</v>
      </c>
      <c r="D3902" s="127" t="s">
        <v>1037</v>
      </c>
      <c r="E3902" s="127"/>
      <c r="F3902" s="128">
        <v>8.9499999999999993</v>
      </c>
      <c r="G3902" s="128">
        <v>9.1499999999999986</v>
      </c>
      <c r="H3902" s="128">
        <v>7.16</v>
      </c>
      <c r="I3902" s="311"/>
      <c r="J3902" s="319">
        <f>ROUND(SUMIF(Anlagenbewegungsdaten!B:B,A3902,Anlagenbewegungsdaten!C:C),3)</f>
        <v>0</v>
      </c>
      <c r="K3902" s="320">
        <f>ROUND(SUMIF(Anlagenbewegungsdaten!$B:$B,$A3902,Anlagenbewegungsdaten!$D:$D),2)</f>
        <v>0</v>
      </c>
      <c r="L3902" s="321">
        <f t="shared" si="132"/>
        <v>0</v>
      </c>
      <c r="M3902" s="341" t="s">
        <v>4950</v>
      </c>
      <c r="N3902" s="341" t="s">
        <v>4968</v>
      </c>
      <c r="O3902" s="323">
        <f>ROUND(SUMIF(Anlagenbewegungsdaten_AV!B:B,A3902,Anlagenbewegungsdaten_AV!C:C),3)</f>
        <v>0</v>
      </c>
      <c r="P3902" s="320">
        <f>ROUND(SUMIF(Anlagenbewegungsdaten_AV!$B:$B,$A3902,Anlagenbewegungsdaten_AV!$D:$D),2)</f>
        <v>0</v>
      </c>
      <c r="Q3902" s="321">
        <f t="shared" si="133"/>
        <v>0</v>
      </c>
      <c r="S3902" s="324"/>
      <c r="T3902" s="317"/>
      <c r="U3902" s="325"/>
      <c r="V3902" s="325"/>
    </row>
    <row r="3903" spans="1:22" ht="15" customHeight="1" x14ac:dyDescent="0.25">
      <c r="A3903" s="129" t="s">
        <v>1045</v>
      </c>
      <c r="B3903" s="126" t="s">
        <v>2088</v>
      </c>
      <c r="C3903" s="127" t="s">
        <v>4018</v>
      </c>
      <c r="D3903" s="127" t="s">
        <v>1039</v>
      </c>
      <c r="E3903" s="127"/>
      <c r="F3903" s="128">
        <v>7.16</v>
      </c>
      <c r="G3903" s="128">
        <v>7.36</v>
      </c>
      <c r="H3903" s="128">
        <v>5.73</v>
      </c>
      <c r="I3903" s="311"/>
      <c r="J3903" s="319">
        <f>ROUND(SUMIF(Anlagenbewegungsdaten!B:B,A3903,Anlagenbewegungsdaten!C:C),3)</f>
        <v>0</v>
      </c>
      <c r="K3903" s="320">
        <f>ROUND(SUMIF(Anlagenbewegungsdaten!$B:$B,$A3903,Anlagenbewegungsdaten!$D:$D),2)</f>
        <v>0</v>
      </c>
      <c r="L3903" s="321">
        <f t="shared" si="132"/>
        <v>0</v>
      </c>
      <c r="M3903" s="341" t="s">
        <v>4950</v>
      </c>
      <c r="N3903" s="341" t="s">
        <v>4968</v>
      </c>
      <c r="O3903" s="323">
        <f>ROUND(SUMIF(Anlagenbewegungsdaten_AV!B:B,A3903,Anlagenbewegungsdaten_AV!C:C),3)</f>
        <v>0</v>
      </c>
      <c r="P3903" s="320">
        <f>ROUND(SUMIF(Anlagenbewegungsdaten_AV!$B:$B,$A3903,Anlagenbewegungsdaten_AV!$D:$D),2)</f>
        <v>0</v>
      </c>
      <c r="Q3903" s="321">
        <f t="shared" si="133"/>
        <v>0</v>
      </c>
      <c r="S3903" s="324"/>
      <c r="T3903" s="317"/>
      <c r="U3903" s="325"/>
      <c r="V3903" s="325"/>
    </row>
    <row r="3904" spans="1:22" ht="15" customHeight="1" x14ac:dyDescent="0.25">
      <c r="A3904" s="129" t="s">
        <v>1046</v>
      </c>
      <c r="B3904" s="126" t="s">
        <v>2088</v>
      </c>
      <c r="C3904" s="127" t="s">
        <v>4019</v>
      </c>
      <c r="D3904" s="127" t="s">
        <v>1047</v>
      </c>
      <c r="E3904" s="127"/>
      <c r="F3904" s="128">
        <v>19</v>
      </c>
      <c r="G3904" s="128">
        <v>19.2</v>
      </c>
      <c r="H3904" s="128">
        <v>15.2</v>
      </c>
      <c r="I3904" s="311"/>
      <c r="J3904" s="319">
        <f>ROUND(SUMIF(Anlagenbewegungsdaten!B:B,A3904,Anlagenbewegungsdaten!C:C),3)</f>
        <v>0</v>
      </c>
      <c r="K3904" s="320">
        <f>ROUND(SUMIF(Anlagenbewegungsdaten!$B:$B,$A3904,Anlagenbewegungsdaten!$D:$D),2)</f>
        <v>0</v>
      </c>
      <c r="L3904" s="321">
        <f t="shared" si="132"/>
        <v>0</v>
      </c>
      <c r="M3904" s="341" t="s">
        <v>4950</v>
      </c>
      <c r="N3904" s="341" t="s">
        <v>4968</v>
      </c>
      <c r="O3904" s="323">
        <f>ROUND(SUMIF(Anlagenbewegungsdaten_AV!B:B,A3904,Anlagenbewegungsdaten_AV!C:C),3)</f>
        <v>0</v>
      </c>
      <c r="P3904" s="320">
        <f>ROUND(SUMIF(Anlagenbewegungsdaten_AV!$B:$B,$A3904,Anlagenbewegungsdaten_AV!$D:$D),2)</f>
        <v>0</v>
      </c>
      <c r="Q3904" s="321">
        <f t="shared" si="133"/>
        <v>0</v>
      </c>
      <c r="S3904" s="324"/>
      <c r="T3904" s="317"/>
      <c r="U3904" s="325"/>
      <c r="V3904" s="325"/>
    </row>
    <row r="3905" spans="1:22" ht="15" customHeight="1" x14ac:dyDescent="0.25">
      <c r="A3905" s="129" t="s">
        <v>87</v>
      </c>
      <c r="B3905" s="126" t="s">
        <v>2088</v>
      </c>
      <c r="C3905" s="127" t="s">
        <v>4019</v>
      </c>
      <c r="D3905" s="127" t="s">
        <v>88</v>
      </c>
      <c r="E3905" s="127"/>
      <c r="F3905" s="128">
        <v>22</v>
      </c>
      <c r="G3905" s="128">
        <v>22.2</v>
      </c>
      <c r="H3905" s="128">
        <v>17.600000000000001</v>
      </c>
      <c r="I3905" s="311"/>
      <c r="J3905" s="319">
        <f>ROUND(SUMIF(Anlagenbewegungsdaten!B:B,A3905,Anlagenbewegungsdaten!C:C),3)</f>
        <v>0</v>
      </c>
      <c r="K3905" s="320">
        <f>ROUND(SUMIF(Anlagenbewegungsdaten!$B:$B,$A3905,Anlagenbewegungsdaten!$D:$D),2)</f>
        <v>0</v>
      </c>
      <c r="L3905" s="321">
        <f t="shared" si="132"/>
        <v>0</v>
      </c>
      <c r="M3905" s="341" t="s">
        <v>4950</v>
      </c>
      <c r="N3905" s="341" t="s">
        <v>4968</v>
      </c>
      <c r="O3905" s="323">
        <f>ROUND(SUMIF(Anlagenbewegungsdaten_AV!B:B,A3905,Anlagenbewegungsdaten_AV!C:C),3)</f>
        <v>0</v>
      </c>
      <c r="P3905" s="320">
        <f>ROUND(SUMIF(Anlagenbewegungsdaten_AV!$B:$B,$A3905,Anlagenbewegungsdaten_AV!$D:$D),2)</f>
        <v>0</v>
      </c>
      <c r="Q3905" s="321">
        <f t="shared" si="133"/>
        <v>0</v>
      </c>
      <c r="S3905" s="324"/>
      <c r="T3905" s="317"/>
      <c r="U3905" s="325"/>
      <c r="V3905" s="325"/>
    </row>
    <row r="3906" spans="1:22" ht="15" customHeight="1" x14ac:dyDescent="0.25">
      <c r="A3906" s="129" t="s">
        <v>89</v>
      </c>
      <c r="B3906" s="126" t="s">
        <v>2088</v>
      </c>
      <c r="C3906" s="127" t="s">
        <v>4019</v>
      </c>
      <c r="D3906" s="127" t="s">
        <v>90</v>
      </c>
      <c r="E3906" s="127"/>
      <c r="F3906" s="128">
        <v>23</v>
      </c>
      <c r="G3906" s="128">
        <v>23.2</v>
      </c>
      <c r="H3906" s="128">
        <v>18.399999999999999</v>
      </c>
      <c r="I3906" s="311"/>
      <c r="J3906" s="319">
        <f>ROUND(SUMIF(Anlagenbewegungsdaten!B:B,A3906,Anlagenbewegungsdaten!C:C),3)</f>
        <v>0</v>
      </c>
      <c r="K3906" s="320">
        <f>ROUND(SUMIF(Anlagenbewegungsdaten!$B:$B,$A3906,Anlagenbewegungsdaten!$D:$D),2)</f>
        <v>0</v>
      </c>
      <c r="L3906" s="321">
        <f t="shared" si="132"/>
        <v>0</v>
      </c>
      <c r="M3906" s="341" t="s">
        <v>4950</v>
      </c>
      <c r="N3906" s="341" t="s">
        <v>4968</v>
      </c>
      <c r="O3906" s="323">
        <f>ROUND(SUMIF(Anlagenbewegungsdaten_AV!B:B,A3906,Anlagenbewegungsdaten_AV!C:C),3)</f>
        <v>0</v>
      </c>
      <c r="P3906" s="320">
        <f>ROUND(SUMIF(Anlagenbewegungsdaten_AV!$B:$B,$A3906,Anlagenbewegungsdaten_AV!$D:$D),2)</f>
        <v>0</v>
      </c>
      <c r="Q3906" s="321">
        <f t="shared" si="133"/>
        <v>0</v>
      </c>
      <c r="S3906" s="324"/>
      <c r="T3906" s="317"/>
      <c r="U3906" s="325"/>
      <c r="V3906" s="325"/>
    </row>
    <row r="3907" spans="1:22" ht="15" customHeight="1" x14ac:dyDescent="0.25">
      <c r="A3907" s="129" t="s">
        <v>91</v>
      </c>
      <c r="B3907" s="126" t="s">
        <v>2088</v>
      </c>
      <c r="C3907" s="127" t="s">
        <v>4019</v>
      </c>
      <c r="D3907" s="127" t="s">
        <v>92</v>
      </c>
      <c r="E3907" s="127"/>
      <c r="F3907" s="128">
        <v>26</v>
      </c>
      <c r="G3907" s="128">
        <v>26.2</v>
      </c>
      <c r="H3907" s="128">
        <v>20.8</v>
      </c>
      <c r="I3907" s="311"/>
      <c r="J3907" s="319">
        <f>ROUND(SUMIF(Anlagenbewegungsdaten!B:B,A3907,Anlagenbewegungsdaten!C:C),3)</f>
        <v>0</v>
      </c>
      <c r="K3907" s="320">
        <f>ROUND(SUMIF(Anlagenbewegungsdaten!$B:$B,$A3907,Anlagenbewegungsdaten!$D:$D),2)</f>
        <v>0</v>
      </c>
      <c r="L3907" s="321">
        <f t="shared" si="132"/>
        <v>0</v>
      </c>
      <c r="M3907" s="341" t="s">
        <v>4950</v>
      </c>
      <c r="N3907" s="341" t="s">
        <v>4968</v>
      </c>
      <c r="O3907" s="323">
        <f>ROUND(SUMIF(Anlagenbewegungsdaten_AV!B:B,A3907,Anlagenbewegungsdaten_AV!C:C),3)</f>
        <v>0</v>
      </c>
      <c r="P3907" s="320">
        <f>ROUND(SUMIF(Anlagenbewegungsdaten_AV!$B:$B,$A3907,Anlagenbewegungsdaten_AV!$D:$D),2)</f>
        <v>0</v>
      </c>
      <c r="Q3907" s="321">
        <f t="shared" si="133"/>
        <v>0</v>
      </c>
      <c r="S3907" s="324"/>
      <c r="T3907" s="317"/>
      <c r="U3907" s="325"/>
      <c r="V3907" s="325"/>
    </row>
    <row r="3908" spans="1:22" ht="15" customHeight="1" x14ac:dyDescent="0.25">
      <c r="A3908" s="129" t="s">
        <v>1048</v>
      </c>
      <c r="B3908" s="126" t="s">
        <v>2088</v>
      </c>
      <c r="C3908" s="127" t="s">
        <v>4019</v>
      </c>
      <c r="D3908" s="127" t="s">
        <v>1049</v>
      </c>
      <c r="E3908" s="127"/>
      <c r="F3908" s="128">
        <v>18</v>
      </c>
      <c r="G3908" s="128">
        <v>18.2</v>
      </c>
      <c r="H3908" s="128">
        <v>14.4</v>
      </c>
      <c r="I3908" s="311"/>
      <c r="J3908" s="319">
        <f>ROUND(SUMIF(Anlagenbewegungsdaten!B:B,A3908,Anlagenbewegungsdaten!C:C),3)</f>
        <v>0</v>
      </c>
      <c r="K3908" s="320">
        <f>ROUND(SUMIF(Anlagenbewegungsdaten!$B:$B,$A3908,Anlagenbewegungsdaten!$D:$D),2)</f>
        <v>0</v>
      </c>
      <c r="L3908" s="321">
        <f t="shared" si="132"/>
        <v>0</v>
      </c>
      <c r="M3908" s="341" t="s">
        <v>4950</v>
      </c>
      <c r="N3908" s="341" t="s">
        <v>4968</v>
      </c>
      <c r="O3908" s="323">
        <f>ROUND(SUMIF(Anlagenbewegungsdaten_AV!B:B,A3908,Anlagenbewegungsdaten_AV!C:C),3)</f>
        <v>0</v>
      </c>
      <c r="P3908" s="320">
        <f>ROUND(SUMIF(Anlagenbewegungsdaten_AV!$B:$B,$A3908,Anlagenbewegungsdaten_AV!$D:$D),2)</f>
        <v>0</v>
      </c>
      <c r="Q3908" s="321">
        <f t="shared" si="133"/>
        <v>0</v>
      </c>
      <c r="S3908" s="324"/>
      <c r="T3908" s="317"/>
      <c r="U3908" s="325"/>
      <c r="V3908" s="325"/>
    </row>
    <row r="3909" spans="1:22" ht="15" customHeight="1" x14ac:dyDescent="0.25">
      <c r="A3909" s="129" t="s">
        <v>93</v>
      </c>
      <c r="B3909" s="126" t="s">
        <v>2088</v>
      </c>
      <c r="C3909" s="127" t="s">
        <v>4019</v>
      </c>
      <c r="D3909" s="127" t="s">
        <v>94</v>
      </c>
      <c r="E3909" s="127"/>
      <c r="F3909" s="128">
        <v>21</v>
      </c>
      <c r="G3909" s="128">
        <v>21.2</v>
      </c>
      <c r="H3909" s="128">
        <v>16.8</v>
      </c>
      <c r="I3909" s="311"/>
      <c r="J3909" s="319">
        <f>ROUND(SUMIF(Anlagenbewegungsdaten!B:B,A3909,Anlagenbewegungsdaten!C:C),3)</f>
        <v>0</v>
      </c>
      <c r="K3909" s="320">
        <f>ROUND(SUMIF(Anlagenbewegungsdaten!$B:$B,$A3909,Anlagenbewegungsdaten!$D:$D),2)</f>
        <v>0</v>
      </c>
      <c r="L3909" s="321">
        <f t="shared" si="132"/>
        <v>0</v>
      </c>
      <c r="M3909" s="341" t="s">
        <v>4950</v>
      </c>
      <c r="N3909" s="341" t="s">
        <v>4968</v>
      </c>
      <c r="O3909" s="323">
        <f>ROUND(SUMIF(Anlagenbewegungsdaten_AV!B:B,A3909,Anlagenbewegungsdaten_AV!C:C),3)</f>
        <v>0</v>
      </c>
      <c r="P3909" s="320">
        <f>ROUND(SUMIF(Anlagenbewegungsdaten_AV!$B:$B,$A3909,Anlagenbewegungsdaten_AV!$D:$D),2)</f>
        <v>0</v>
      </c>
      <c r="Q3909" s="321">
        <f t="shared" si="133"/>
        <v>0</v>
      </c>
      <c r="S3909" s="324"/>
      <c r="T3909" s="317"/>
      <c r="U3909" s="325"/>
      <c r="V3909" s="325"/>
    </row>
    <row r="3910" spans="1:22" ht="15" customHeight="1" x14ac:dyDescent="0.25">
      <c r="A3910" s="129" t="s">
        <v>95</v>
      </c>
      <c r="B3910" s="126" t="s">
        <v>2088</v>
      </c>
      <c r="C3910" s="127" t="s">
        <v>4019</v>
      </c>
      <c r="D3910" s="127" t="s">
        <v>96</v>
      </c>
      <c r="E3910" s="127"/>
      <c r="F3910" s="128">
        <v>22</v>
      </c>
      <c r="G3910" s="128">
        <v>22.2</v>
      </c>
      <c r="H3910" s="128">
        <v>17.600000000000001</v>
      </c>
      <c r="I3910" s="311"/>
      <c r="J3910" s="319">
        <f>ROUND(SUMIF(Anlagenbewegungsdaten!B:B,A3910,Anlagenbewegungsdaten!C:C),3)</f>
        <v>0</v>
      </c>
      <c r="K3910" s="320">
        <f>ROUND(SUMIF(Anlagenbewegungsdaten!$B:$B,$A3910,Anlagenbewegungsdaten!$D:$D),2)</f>
        <v>0</v>
      </c>
      <c r="L3910" s="321">
        <f t="shared" si="132"/>
        <v>0</v>
      </c>
      <c r="M3910" s="341" t="s">
        <v>4950</v>
      </c>
      <c r="N3910" s="341" t="s">
        <v>4968</v>
      </c>
      <c r="O3910" s="323">
        <f>ROUND(SUMIF(Anlagenbewegungsdaten_AV!B:B,A3910,Anlagenbewegungsdaten_AV!C:C),3)</f>
        <v>0</v>
      </c>
      <c r="P3910" s="320">
        <f>ROUND(SUMIF(Anlagenbewegungsdaten_AV!$B:$B,$A3910,Anlagenbewegungsdaten_AV!$D:$D),2)</f>
        <v>0</v>
      </c>
      <c r="Q3910" s="321">
        <f t="shared" si="133"/>
        <v>0</v>
      </c>
      <c r="S3910" s="324"/>
      <c r="T3910" s="317"/>
      <c r="U3910" s="325"/>
      <c r="V3910" s="325"/>
    </row>
    <row r="3911" spans="1:22" ht="15" customHeight="1" x14ac:dyDescent="0.25">
      <c r="A3911" s="129" t="s">
        <v>97</v>
      </c>
      <c r="B3911" s="126" t="s">
        <v>2088</v>
      </c>
      <c r="C3911" s="127" t="s">
        <v>4019</v>
      </c>
      <c r="D3911" s="127" t="s">
        <v>98</v>
      </c>
      <c r="E3911" s="127"/>
      <c r="F3911" s="128">
        <v>25</v>
      </c>
      <c r="G3911" s="128">
        <v>25.2</v>
      </c>
      <c r="H3911" s="128">
        <v>20</v>
      </c>
      <c r="I3911" s="311"/>
      <c r="J3911" s="319">
        <f>ROUND(SUMIF(Anlagenbewegungsdaten!B:B,A3911,Anlagenbewegungsdaten!C:C),3)</f>
        <v>0</v>
      </c>
      <c r="K3911" s="320">
        <f>ROUND(SUMIF(Anlagenbewegungsdaten!$B:$B,$A3911,Anlagenbewegungsdaten!$D:$D),2)</f>
        <v>0</v>
      </c>
      <c r="L3911" s="321">
        <f t="shared" si="132"/>
        <v>0</v>
      </c>
      <c r="M3911" s="341" t="s">
        <v>4950</v>
      </c>
      <c r="N3911" s="341" t="s">
        <v>4968</v>
      </c>
      <c r="O3911" s="323">
        <f>ROUND(SUMIF(Anlagenbewegungsdaten_AV!B:B,A3911,Anlagenbewegungsdaten_AV!C:C),3)</f>
        <v>0</v>
      </c>
      <c r="P3911" s="320">
        <f>ROUND(SUMIF(Anlagenbewegungsdaten_AV!$B:$B,$A3911,Anlagenbewegungsdaten_AV!$D:$D),2)</f>
        <v>0</v>
      </c>
      <c r="Q3911" s="321">
        <f t="shared" si="133"/>
        <v>0</v>
      </c>
      <c r="S3911" s="324"/>
      <c r="T3911" s="317"/>
      <c r="U3911" s="325"/>
      <c r="V3911" s="325"/>
    </row>
    <row r="3912" spans="1:22" ht="15" customHeight="1" x14ac:dyDescent="0.25">
      <c r="A3912" s="129" t="s">
        <v>1050</v>
      </c>
      <c r="B3912" s="126" t="s">
        <v>2088</v>
      </c>
      <c r="C3912" s="127" t="s">
        <v>4019</v>
      </c>
      <c r="D3912" s="127" t="s">
        <v>1051</v>
      </c>
      <c r="E3912" s="127"/>
      <c r="F3912" s="128">
        <v>12.95</v>
      </c>
      <c r="G3912" s="128">
        <v>13.149999999999999</v>
      </c>
      <c r="H3912" s="128">
        <v>10.36</v>
      </c>
      <c r="I3912" s="311"/>
      <c r="J3912" s="319">
        <f>ROUND(SUMIF(Anlagenbewegungsdaten!B:B,A3912,Anlagenbewegungsdaten!C:C),3)</f>
        <v>0</v>
      </c>
      <c r="K3912" s="320">
        <f>ROUND(SUMIF(Anlagenbewegungsdaten!$B:$B,$A3912,Anlagenbewegungsdaten!$D:$D),2)</f>
        <v>0</v>
      </c>
      <c r="L3912" s="321">
        <f t="shared" si="132"/>
        <v>0</v>
      </c>
      <c r="M3912" s="341" t="s">
        <v>4950</v>
      </c>
      <c r="N3912" s="341" t="s">
        <v>4968</v>
      </c>
      <c r="O3912" s="323">
        <f>ROUND(SUMIF(Anlagenbewegungsdaten_AV!B:B,A3912,Anlagenbewegungsdaten_AV!C:C),3)</f>
        <v>0</v>
      </c>
      <c r="P3912" s="320">
        <f>ROUND(SUMIF(Anlagenbewegungsdaten_AV!$B:$B,$A3912,Anlagenbewegungsdaten_AV!$D:$D),2)</f>
        <v>0</v>
      </c>
      <c r="Q3912" s="321">
        <f t="shared" si="133"/>
        <v>0</v>
      </c>
      <c r="S3912" s="324"/>
      <c r="T3912" s="317"/>
      <c r="U3912" s="325"/>
      <c r="V3912" s="325"/>
    </row>
    <row r="3913" spans="1:22" ht="15" customHeight="1" x14ac:dyDescent="0.25">
      <c r="A3913" s="129" t="s">
        <v>1052</v>
      </c>
      <c r="B3913" s="126" t="s">
        <v>2088</v>
      </c>
      <c r="C3913" s="127" t="s">
        <v>4019</v>
      </c>
      <c r="D3913" s="127" t="s">
        <v>1039</v>
      </c>
      <c r="E3913" s="127"/>
      <c r="F3913" s="128">
        <v>11.16</v>
      </c>
      <c r="G3913" s="128">
        <v>11.36</v>
      </c>
      <c r="H3913" s="128">
        <v>8.93</v>
      </c>
      <c r="I3913" s="311"/>
      <c r="J3913" s="319">
        <f>ROUND(SUMIF(Anlagenbewegungsdaten!B:B,A3913,Anlagenbewegungsdaten!C:C),3)</f>
        <v>0</v>
      </c>
      <c r="K3913" s="320">
        <f>ROUND(SUMIF(Anlagenbewegungsdaten!$B:$B,$A3913,Anlagenbewegungsdaten!$D:$D),2)</f>
        <v>0</v>
      </c>
      <c r="L3913" s="321">
        <f t="shared" si="132"/>
        <v>0</v>
      </c>
      <c r="M3913" s="341" t="s">
        <v>4950</v>
      </c>
      <c r="N3913" s="341" t="s">
        <v>4968</v>
      </c>
      <c r="O3913" s="323">
        <f>ROUND(SUMIF(Anlagenbewegungsdaten_AV!B:B,A3913,Anlagenbewegungsdaten_AV!C:C),3)</f>
        <v>0</v>
      </c>
      <c r="P3913" s="320">
        <f>ROUND(SUMIF(Anlagenbewegungsdaten_AV!$B:$B,$A3913,Anlagenbewegungsdaten_AV!$D:$D),2)</f>
        <v>0</v>
      </c>
      <c r="Q3913" s="321">
        <f t="shared" si="133"/>
        <v>0</v>
      </c>
      <c r="S3913" s="324"/>
      <c r="T3913" s="317"/>
      <c r="U3913" s="325"/>
      <c r="V3913" s="325"/>
    </row>
    <row r="3914" spans="1:22" ht="15" customHeight="1" x14ac:dyDescent="0.25">
      <c r="A3914" s="129" t="s">
        <v>1053</v>
      </c>
      <c r="B3914" s="126" t="s">
        <v>2088</v>
      </c>
      <c r="C3914" s="127" t="s">
        <v>4020</v>
      </c>
      <c r="D3914" s="127" t="s">
        <v>1047</v>
      </c>
      <c r="E3914" s="127"/>
      <c r="F3914" s="128">
        <v>19</v>
      </c>
      <c r="G3914" s="128">
        <v>19.2</v>
      </c>
      <c r="H3914" s="128">
        <v>15.2</v>
      </c>
      <c r="I3914" s="311"/>
      <c r="J3914" s="319">
        <f>ROUND(SUMIF(Anlagenbewegungsdaten!B:B,A3914,Anlagenbewegungsdaten!C:C),3)</f>
        <v>0</v>
      </c>
      <c r="K3914" s="320">
        <f>ROUND(SUMIF(Anlagenbewegungsdaten!$B:$B,$A3914,Anlagenbewegungsdaten!$D:$D),2)</f>
        <v>0</v>
      </c>
      <c r="L3914" s="321">
        <f t="shared" ref="L3914:L3977" si="134">IF(ISBLANK(F3914),0,IF(OR($J3914&gt;=100,$J3914&lt;=-100),F3914-(K3914/J3914*100),IF(OR(J3914&gt;-100,J3914&lt;100),(J3914*F3914%)-K3914)))</f>
        <v>0</v>
      </c>
      <c r="M3914" s="341" t="s">
        <v>4950</v>
      </c>
      <c r="N3914" s="341" t="s">
        <v>4968</v>
      </c>
      <c r="O3914" s="323">
        <f>ROUND(SUMIF(Anlagenbewegungsdaten_AV!B:B,A3914,Anlagenbewegungsdaten_AV!C:C),3)</f>
        <v>0</v>
      </c>
      <c r="P3914" s="320">
        <f>ROUND(SUMIF(Anlagenbewegungsdaten_AV!$B:$B,$A3914,Anlagenbewegungsdaten_AV!$D:$D),2)</f>
        <v>0</v>
      </c>
      <c r="Q3914" s="321">
        <f t="shared" ref="Q3914:Q3977" si="135">IF(ISBLANK(H3914),0,IF(OR($O3914&gt;=100,$O3914&lt;=-100),H3914-(P3914/O3914*100),IF(OR(O3914&gt;-100,O3914&lt;100),(O3914*G3914%)-P3914)))</f>
        <v>0</v>
      </c>
      <c r="S3914" s="324"/>
      <c r="T3914" s="317"/>
      <c r="U3914" s="325"/>
      <c r="V3914" s="325"/>
    </row>
    <row r="3915" spans="1:22" ht="15" customHeight="1" x14ac:dyDescent="0.25">
      <c r="A3915" s="129" t="s">
        <v>99</v>
      </c>
      <c r="B3915" s="126" t="s">
        <v>2088</v>
      </c>
      <c r="C3915" s="127" t="s">
        <v>4020</v>
      </c>
      <c r="D3915" s="127" t="s">
        <v>88</v>
      </c>
      <c r="E3915" s="127"/>
      <c r="F3915" s="128">
        <v>22</v>
      </c>
      <c r="G3915" s="128">
        <v>22.2</v>
      </c>
      <c r="H3915" s="128">
        <v>17.600000000000001</v>
      </c>
      <c r="I3915" s="311"/>
      <c r="J3915" s="319">
        <f>ROUND(SUMIF(Anlagenbewegungsdaten!B:B,A3915,Anlagenbewegungsdaten!C:C),3)</f>
        <v>0</v>
      </c>
      <c r="K3915" s="320">
        <f>ROUND(SUMIF(Anlagenbewegungsdaten!$B:$B,$A3915,Anlagenbewegungsdaten!$D:$D),2)</f>
        <v>0</v>
      </c>
      <c r="L3915" s="321">
        <f t="shared" si="134"/>
        <v>0</v>
      </c>
      <c r="M3915" s="341" t="s">
        <v>4950</v>
      </c>
      <c r="N3915" s="341" t="s">
        <v>4968</v>
      </c>
      <c r="O3915" s="323">
        <f>ROUND(SUMIF(Anlagenbewegungsdaten_AV!B:B,A3915,Anlagenbewegungsdaten_AV!C:C),3)</f>
        <v>0</v>
      </c>
      <c r="P3915" s="320">
        <f>ROUND(SUMIF(Anlagenbewegungsdaten_AV!$B:$B,$A3915,Anlagenbewegungsdaten_AV!$D:$D),2)</f>
        <v>0</v>
      </c>
      <c r="Q3915" s="321">
        <f t="shared" si="135"/>
        <v>0</v>
      </c>
      <c r="S3915" s="324"/>
      <c r="T3915" s="317"/>
      <c r="U3915" s="325"/>
      <c r="V3915" s="325"/>
    </row>
    <row r="3916" spans="1:22" ht="15" customHeight="1" x14ac:dyDescent="0.25">
      <c r="A3916" s="129" t="s">
        <v>100</v>
      </c>
      <c r="B3916" s="126" t="s">
        <v>2088</v>
      </c>
      <c r="C3916" s="127" t="s">
        <v>4020</v>
      </c>
      <c r="D3916" s="127" t="s">
        <v>90</v>
      </c>
      <c r="E3916" s="127"/>
      <c r="F3916" s="128">
        <v>23</v>
      </c>
      <c r="G3916" s="128">
        <v>23.2</v>
      </c>
      <c r="H3916" s="128">
        <v>18.399999999999999</v>
      </c>
      <c r="I3916" s="311"/>
      <c r="J3916" s="319">
        <f>ROUND(SUMIF(Anlagenbewegungsdaten!B:B,A3916,Anlagenbewegungsdaten!C:C),3)</f>
        <v>0</v>
      </c>
      <c r="K3916" s="320">
        <f>ROUND(SUMIF(Anlagenbewegungsdaten!$B:$B,$A3916,Anlagenbewegungsdaten!$D:$D),2)</f>
        <v>0</v>
      </c>
      <c r="L3916" s="321">
        <f t="shared" si="134"/>
        <v>0</v>
      </c>
      <c r="M3916" s="341" t="s">
        <v>4950</v>
      </c>
      <c r="N3916" s="341" t="s">
        <v>4968</v>
      </c>
      <c r="O3916" s="323">
        <f>ROUND(SUMIF(Anlagenbewegungsdaten_AV!B:B,A3916,Anlagenbewegungsdaten_AV!C:C),3)</f>
        <v>0</v>
      </c>
      <c r="P3916" s="320">
        <f>ROUND(SUMIF(Anlagenbewegungsdaten_AV!$B:$B,$A3916,Anlagenbewegungsdaten_AV!$D:$D),2)</f>
        <v>0</v>
      </c>
      <c r="Q3916" s="321">
        <f t="shared" si="135"/>
        <v>0</v>
      </c>
      <c r="S3916" s="324"/>
      <c r="T3916" s="317"/>
      <c r="U3916" s="325"/>
      <c r="V3916" s="325"/>
    </row>
    <row r="3917" spans="1:22" ht="15" customHeight="1" x14ac:dyDescent="0.25">
      <c r="A3917" s="129" t="s">
        <v>101</v>
      </c>
      <c r="B3917" s="126" t="s">
        <v>2088</v>
      </c>
      <c r="C3917" s="127" t="s">
        <v>4020</v>
      </c>
      <c r="D3917" s="127" t="s">
        <v>92</v>
      </c>
      <c r="E3917" s="127"/>
      <c r="F3917" s="128">
        <v>26</v>
      </c>
      <c r="G3917" s="128">
        <v>26.2</v>
      </c>
      <c r="H3917" s="128">
        <v>20.8</v>
      </c>
      <c r="I3917" s="311"/>
      <c r="J3917" s="319">
        <f>ROUND(SUMIF(Anlagenbewegungsdaten!B:B,A3917,Anlagenbewegungsdaten!C:C),3)</f>
        <v>0</v>
      </c>
      <c r="K3917" s="320">
        <f>ROUND(SUMIF(Anlagenbewegungsdaten!$B:$B,$A3917,Anlagenbewegungsdaten!$D:$D),2)</f>
        <v>0</v>
      </c>
      <c r="L3917" s="321">
        <f t="shared" si="134"/>
        <v>0</v>
      </c>
      <c r="M3917" s="341" t="s">
        <v>4950</v>
      </c>
      <c r="N3917" s="341" t="s">
        <v>4968</v>
      </c>
      <c r="O3917" s="323">
        <f>ROUND(SUMIF(Anlagenbewegungsdaten_AV!B:B,A3917,Anlagenbewegungsdaten_AV!C:C),3)</f>
        <v>0</v>
      </c>
      <c r="P3917" s="320">
        <f>ROUND(SUMIF(Anlagenbewegungsdaten_AV!$B:$B,$A3917,Anlagenbewegungsdaten_AV!$D:$D),2)</f>
        <v>0</v>
      </c>
      <c r="Q3917" s="321">
        <f t="shared" si="135"/>
        <v>0</v>
      </c>
      <c r="S3917" s="324"/>
      <c r="T3917" s="317"/>
      <c r="U3917" s="325"/>
      <c r="V3917" s="325"/>
    </row>
    <row r="3918" spans="1:22" ht="15" customHeight="1" x14ac:dyDescent="0.25">
      <c r="A3918" s="129" t="s">
        <v>1054</v>
      </c>
      <c r="B3918" s="126" t="s">
        <v>2088</v>
      </c>
      <c r="C3918" s="127" t="s">
        <v>4020</v>
      </c>
      <c r="D3918" s="127" t="s">
        <v>1049</v>
      </c>
      <c r="E3918" s="127"/>
      <c r="F3918" s="128">
        <v>18</v>
      </c>
      <c r="G3918" s="128">
        <v>18.2</v>
      </c>
      <c r="H3918" s="128">
        <v>14.4</v>
      </c>
      <c r="I3918" s="311"/>
      <c r="J3918" s="319">
        <f>ROUND(SUMIF(Anlagenbewegungsdaten!B:B,A3918,Anlagenbewegungsdaten!C:C),3)</f>
        <v>0</v>
      </c>
      <c r="K3918" s="320">
        <f>ROUND(SUMIF(Anlagenbewegungsdaten!$B:$B,$A3918,Anlagenbewegungsdaten!$D:$D),2)</f>
        <v>0</v>
      </c>
      <c r="L3918" s="321">
        <f t="shared" si="134"/>
        <v>0</v>
      </c>
      <c r="M3918" s="341" t="s">
        <v>4950</v>
      </c>
      <c r="N3918" s="341" t="s">
        <v>4968</v>
      </c>
      <c r="O3918" s="323">
        <f>ROUND(SUMIF(Anlagenbewegungsdaten_AV!B:B,A3918,Anlagenbewegungsdaten_AV!C:C),3)</f>
        <v>0</v>
      </c>
      <c r="P3918" s="320">
        <f>ROUND(SUMIF(Anlagenbewegungsdaten_AV!$B:$B,$A3918,Anlagenbewegungsdaten_AV!$D:$D),2)</f>
        <v>0</v>
      </c>
      <c r="Q3918" s="321">
        <f t="shared" si="135"/>
        <v>0</v>
      </c>
      <c r="S3918" s="324"/>
      <c r="T3918" s="317"/>
      <c r="U3918" s="325"/>
      <c r="V3918" s="325"/>
    </row>
    <row r="3919" spans="1:22" ht="15" customHeight="1" x14ac:dyDescent="0.25">
      <c r="A3919" s="129" t="s">
        <v>102</v>
      </c>
      <c r="B3919" s="126" t="s">
        <v>2088</v>
      </c>
      <c r="C3919" s="127" t="s">
        <v>4020</v>
      </c>
      <c r="D3919" s="127" t="s">
        <v>94</v>
      </c>
      <c r="E3919" s="127"/>
      <c r="F3919" s="128">
        <v>21</v>
      </c>
      <c r="G3919" s="128">
        <v>21.2</v>
      </c>
      <c r="H3919" s="128">
        <v>16.8</v>
      </c>
      <c r="I3919" s="311"/>
      <c r="J3919" s="319">
        <f>ROUND(SUMIF(Anlagenbewegungsdaten!B:B,A3919,Anlagenbewegungsdaten!C:C),3)</f>
        <v>0</v>
      </c>
      <c r="K3919" s="320">
        <f>ROUND(SUMIF(Anlagenbewegungsdaten!$B:$B,$A3919,Anlagenbewegungsdaten!$D:$D),2)</f>
        <v>0</v>
      </c>
      <c r="L3919" s="321">
        <f t="shared" si="134"/>
        <v>0</v>
      </c>
      <c r="M3919" s="341" t="s">
        <v>4950</v>
      </c>
      <c r="N3919" s="341" t="s">
        <v>4968</v>
      </c>
      <c r="O3919" s="323">
        <f>ROUND(SUMIF(Anlagenbewegungsdaten_AV!B:B,A3919,Anlagenbewegungsdaten_AV!C:C),3)</f>
        <v>0</v>
      </c>
      <c r="P3919" s="320">
        <f>ROUND(SUMIF(Anlagenbewegungsdaten_AV!$B:$B,$A3919,Anlagenbewegungsdaten_AV!$D:$D),2)</f>
        <v>0</v>
      </c>
      <c r="Q3919" s="321">
        <f t="shared" si="135"/>
        <v>0</v>
      </c>
      <c r="S3919" s="324"/>
      <c r="T3919" s="317"/>
      <c r="U3919" s="325"/>
      <c r="V3919" s="325"/>
    </row>
    <row r="3920" spans="1:22" ht="15" customHeight="1" x14ac:dyDescent="0.25">
      <c r="A3920" s="129" t="s">
        <v>103</v>
      </c>
      <c r="B3920" s="126" t="s">
        <v>2088</v>
      </c>
      <c r="C3920" s="127" t="s">
        <v>4020</v>
      </c>
      <c r="D3920" s="127" t="s">
        <v>96</v>
      </c>
      <c r="E3920" s="127"/>
      <c r="F3920" s="128">
        <v>22</v>
      </c>
      <c r="G3920" s="128">
        <v>22.2</v>
      </c>
      <c r="H3920" s="128">
        <v>17.600000000000001</v>
      </c>
      <c r="I3920" s="311"/>
      <c r="J3920" s="319">
        <f>ROUND(SUMIF(Anlagenbewegungsdaten!B:B,A3920,Anlagenbewegungsdaten!C:C),3)</f>
        <v>0</v>
      </c>
      <c r="K3920" s="320">
        <f>ROUND(SUMIF(Anlagenbewegungsdaten!$B:$B,$A3920,Anlagenbewegungsdaten!$D:$D),2)</f>
        <v>0</v>
      </c>
      <c r="L3920" s="321">
        <f t="shared" si="134"/>
        <v>0</v>
      </c>
      <c r="M3920" s="341" t="s">
        <v>4950</v>
      </c>
      <c r="N3920" s="341" t="s">
        <v>4968</v>
      </c>
      <c r="O3920" s="323">
        <f>ROUND(SUMIF(Anlagenbewegungsdaten_AV!B:B,A3920,Anlagenbewegungsdaten_AV!C:C),3)</f>
        <v>0</v>
      </c>
      <c r="P3920" s="320">
        <f>ROUND(SUMIF(Anlagenbewegungsdaten_AV!$B:$B,$A3920,Anlagenbewegungsdaten_AV!$D:$D),2)</f>
        <v>0</v>
      </c>
      <c r="Q3920" s="321">
        <f t="shared" si="135"/>
        <v>0</v>
      </c>
      <c r="S3920" s="324"/>
      <c r="T3920" s="317"/>
      <c r="U3920" s="325"/>
      <c r="V3920" s="325"/>
    </row>
    <row r="3921" spans="1:22" ht="15" customHeight="1" x14ac:dyDescent="0.25">
      <c r="A3921" s="129" t="s">
        <v>104</v>
      </c>
      <c r="B3921" s="126" t="s">
        <v>2088</v>
      </c>
      <c r="C3921" s="127" t="s">
        <v>4020</v>
      </c>
      <c r="D3921" s="127" t="s">
        <v>98</v>
      </c>
      <c r="E3921" s="127"/>
      <c r="F3921" s="128">
        <v>25</v>
      </c>
      <c r="G3921" s="128">
        <v>25.2</v>
      </c>
      <c r="H3921" s="128">
        <v>20</v>
      </c>
      <c r="I3921" s="311"/>
      <c r="J3921" s="319">
        <f>ROUND(SUMIF(Anlagenbewegungsdaten!B:B,A3921,Anlagenbewegungsdaten!C:C),3)</f>
        <v>0</v>
      </c>
      <c r="K3921" s="320">
        <f>ROUND(SUMIF(Anlagenbewegungsdaten!$B:$B,$A3921,Anlagenbewegungsdaten!$D:$D),2)</f>
        <v>0</v>
      </c>
      <c r="L3921" s="321">
        <f t="shared" si="134"/>
        <v>0</v>
      </c>
      <c r="M3921" s="341" t="s">
        <v>4950</v>
      </c>
      <c r="N3921" s="341" t="s">
        <v>4968</v>
      </c>
      <c r="O3921" s="323">
        <f>ROUND(SUMIF(Anlagenbewegungsdaten_AV!B:B,A3921,Anlagenbewegungsdaten_AV!C:C),3)</f>
        <v>0</v>
      </c>
      <c r="P3921" s="320">
        <f>ROUND(SUMIF(Anlagenbewegungsdaten_AV!$B:$B,$A3921,Anlagenbewegungsdaten_AV!$D:$D),2)</f>
        <v>0</v>
      </c>
      <c r="Q3921" s="321">
        <f t="shared" si="135"/>
        <v>0</v>
      </c>
      <c r="S3921" s="324"/>
      <c r="T3921" s="317"/>
      <c r="U3921" s="325"/>
      <c r="V3921" s="325"/>
    </row>
    <row r="3922" spans="1:22" ht="15" customHeight="1" x14ac:dyDescent="0.25">
      <c r="A3922" s="129" t="s">
        <v>1055</v>
      </c>
      <c r="B3922" s="126" t="s">
        <v>2088</v>
      </c>
      <c r="C3922" s="127" t="s">
        <v>4020</v>
      </c>
      <c r="D3922" s="127" t="s">
        <v>1051</v>
      </c>
      <c r="E3922" s="127"/>
      <c r="F3922" s="128">
        <v>12.95</v>
      </c>
      <c r="G3922" s="128">
        <v>13.149999999999999</v>
      </c>
      <c r="H3922" s="128">
        <v>10.36</v>
      </c>
      <c r="I3922" s="311"/>
      <c r="J3922" s="319">
        <f>ROUND(SUMIF(Anlagenbewegungsdaten!B:B,A3922,Anlagenbewegungsdaten!C:C),3)</f>
        <v>0</v>
      </c>
      <c r="K3922" s="320">
        <f>ROUND(SUMIF(Anlagenbewegungsdaten!$B:$B,$A3922,Anlagenbewegungsdaten!$D:$D),2)</f>
        <v>0</v>
      </c>
      <c r="L3922" s="321">
        <f t="shared" si="134"/>
        <v>0</v>
      </c>
      <c r="M3922" s="341" t="s">
        <v>4950</v>
      </c>
      <c r="N3922" s="341" t="s">
        <v>4968</v>
      </c>
      <c r="O3922" s="323">
        <f>ROUND(SUMIF(Anlagenbewegungsdaten_AV!B:B,A3922,Anlagenbewegungsdaten_AV!C:C),3)</f>
        <v>0</v>
      </c>
      <c r="P3922" s="320">
        <f>ROUND(SUMIF(Anlagenbewegungsdaten_AV!$B:$B,$A3922,Anlagenbewegungsdaten_AV!$D:$D),2)</f>
        <v>0</v>
      </c>
      <c r="Q3922" s="321">
        <f t="shared" si="135"/>
        <v>0</v>
      </c>
      <c r="S3922" s="324"/>
      <c r="T3922" s="317"/>
      <c r="U3922" s="325"/>
      <c r="V3922" s="325"/>
    </row>
    <row r="3923" spans="1:22" ht="15" customHeight="1" x14ac:dyDescent="0.25">
      <c r="A3923" s="129" t="s">
        <v>1056</v>
      </c>
      <c r="B3923" s="126" t="s">
        <v>2088</v>
      </c>
      <c r="C3923" s="127" t="s">
        <v>4020</v>
      </c>
      <c r="D3923" s="127" t="s">
        <v>1039</v>
      </c>
      <c r="E3923" s="127"/>
      <c r="F3923" s="128">
        <v>11.16</v>
      </c>
      <c r="G3923" s="128">
        <v>11.36</v>
      </c>
      <c r="H3923" s="128">
        <v>8.93</v>
      </c>
      <c r="I3923" s="311"/>
      <c r="J3923" s="319">
        <f>ROUND(SUMIF(Anlagenbewegungsdaten!B:B,A3923,Anlagenbewegungsdaten!C:C),3)</f>
        <v>0</v>
      </c>
      <c r="K3923" s="320">
        <f>ROUND(SUMIF(Anlagenbewegungsdaten!$B:$B,$A3923,Anlagenbewegungsdaten!$D:$D),2)</f>
        <v>0</v>
      </c>
      <c r="L3923" s="321">
        <f t="shared" si="134"/>
        <v>0</v>
      </c>
      <c r="M3923" s="341" t="s">
        <v>4950</v>
      </c>
      <c r="N3923" s="341" t="s">
        <v>4968</v>
      </c>
      <c r="O3923" s="323">
        <f>ROUND(SUMIF(Anlagenbewegungsdaten_AV!B:B,A3923,Anlagenbewegungsdaten_AV!C:C),3)</f>
        <v>0</v>
      </c>
      <c r="P3923" s="320">
        <f>ROUND(SUMIF(Anlagenbewegungsdaten_AV!$B:$B,$A3923,Anlagenbewegungsdaten_AV!$D:$D),2)</f>
        <v>0</v>
      </c>
      <c r="Q3923" s="321">
        <f t="shared" si="135"/>
        <v>0</v>
      </c>
      <c r="S3923" s="324"/>
      <c r="T3923" s="317"/>
      <c r="U3923" s="325"/>
      <c r="V3923" s="325"/>
    </row>
    <row r="3924" spans="1:22" ht="15" customHeight="1" x14ac:dyDescent="0.25">
      <c r="A3924" s="129" t="s">
        <v>1057</v>
      </c>
      <c r="B3924" s="126" t="s">
        <v>2088</v>
      </c>
      <c r="C3924" s="127" t="s">
        <v>4021</v>
      </c>
      <c r="D3924" s="127" t="s">
        <v>1047</v>
      </c>
      <c r="E3924" s="127"/>
      <c r="F3924" s="128">
        <v>19</v>
      </c>
      <c r="G3924" s="128">
        <v>19.2</v>
      </c>
      <c r="H3924" s="128">
        <v>15.2</v>
      </c>
      <c r="I3924" s="311"/>
      <c r="J3924" s="319">
        <f>ROUND(SUMIF(Anlagenbewegungsdaten!B:B,A3924,Anlagenbewegungsdaten!C:C),3)</f>
        <v>0</v>
      </c>
      <c r="K3924" s="320">
        <f>ROUND(SUMIF(Anlagenbewegungsdaten!$B:$B,$A3924,Anlagenbewegungsdaten!$D:$D),2)</f>
        <v>0</v>
      </c>
      <c r="L3924" s="321">
        <f t="shared" si="134"/>
        <v>0</v>
      </c>
      <c r="M3924" s="341" t="s">
        <v>4950</v>
      </c>
      <c r="N3924" s="341" t="s">
        <v>4968</v>
      </c>
      <c r="O3924" s="323">
        <f>ROUND(SUMIF(Anlagenbewegungsdaten_AV!B:B,A3924,Anlagenbewegungsdaten_AV!C:C),3)</f>
        <v>0</v>
      </c>
      <c r="P3924" s="320">
        <f>ROUND(SUMIF(Anlagenbewegungsdaten_AV!$B:$B,$A3924,Anlagenbewegungsdaten_AV!$D:$D),2)</f>
        <v>0</v>
      </c>
      <c r="Q3924" s="321">
        <f t="shared" si="135"/>
        <v>0</v>
      </c>
      <c r="S3924" s="324"/>
      <c r="T3924" s="317"/>
      <c r="U3924" s="325"/>
      <c r="V3924" s="325"/>
    </row>
    <row r="3925" spans="1:22" ht="15" customHeight="1" x14ac:dyDescent="0.25">
      <c r="A3925" s="129" t="s">
        <v>105</v>
      </c>
      <c r="B3925" s="126" t="s">
        <v>2088</v>
      </c>
      <c r="C3925" s="127" t="s">
        <v>4021</v>
      </c>
      <c r="D3925" s="127" t="s">
        <v>88</v>
      </c>
      <c r="E3925" s="127"/>
      <c r="F3925" s="128">
        <v>22</v>
      </c>
      <c r="G3925" s="128">
        <v>22.2</v>
      </c>
      <c r="H3925" s="128">
        <v>17.600000000000001</v>
      </c>
      <c r="I3925" s="311"/>
      <c r="J3925" s="319">
        <f>ROUND(SUMIF(Anlagenbewegungsdaten!B:B,A3925,Anlagenbewegungsdaten!C:C),3)</f>
        <v>0</v>
      </c>
      <c r="K3925" s="320">
        <f>ROUND(SUMIF(Anlagenbewegungsdaten!$B:$B,$A3925,Anlagenbewegungsdaten!$D:$D),2)</f>
        <v>0</v>
      </c>
      <c r="L3925" s="321">
        <f t="shared" si="134"/>
        <v>0</v>
      </c>
      <c r="M3925" s="341" t="s">
        <v>4950</v>
      </c>
      <c r="N3925" s="341" t="s">
        <v>4968</v>
      </c>
      <c r="O3925" s="323">
        <f>ROUND(SUMIF(Anlagenbewegungsdaten_AV!B:B,A3925,Anlagenbewegungsdaten_AV!C:C),3)</f>
        <v>0</v>
      </c>
      <c r="P3925" s="320">
        <f>ROUND(SUMIF(Anlagenbewegungsdaten_AV!$B:$B,$A3925,Anlagenbewegungsdaten_AV!$D:$D),2)</f>
        <v>0</v>
      </c>
      <c r="Q3925" s="321">
        <f t="shared" si="135"/>
        <v>0</v>
      </c>
      <c r="S3925" s="324"/>
      <c r="T3925" s="317"/>
      <c r="U3925" s="325"/>
      <c r="V3925" s="325"/>
    </row>
    <row r="3926" spans="1:22" ht="15" customHeight="1" x14ac:dyDescent="0.25">
      <c r="A3926" s="129" t="s">
        <v>106</v>
      </c>
      <c r="B3926" s="126" t="s">
        <v>2088</v>
      </c>
      <c r="C3926" s="127" t="s">
        <v>4021</v>
      </c>
      <c r="D3926" s="127" t="s">
        <v>90</v>
      </c>
      <c r="E3926" s="127"/>
      <c r="F3926" s="128">
        <v>23</v>
      </c>
      <c r="G3926" s="128">
        <v>23.2</v>
      </c>
      <c r="H3926" s="128">
        <v>18.399999999999999</v>
      </c>
      <c r="I3926" s="311"/>
      <c r="J3926" s="319">
        <f>ROUND(SUMIF(Anlagenbewegungsdaten!B:B,A3926,Anlagenbewegungsdaten!C:C),3)</f>
        <v>0</v>
      </c>
      <c r="K3926" s="320">
        <f>ROUND(SUMIF(Anlagenbewegungsdaten!$B:$B,$A3926,Anlagenbewegungsdaten!$D:$D),2)</f>
        <v>0</v>
      </c>
      <c r="L3926" s="321">
        <f t="shared" si="134"/>
        <v>0</v>
      </c>
      <c r="M3926" s="341" t="s">
        <v>4950</v>
      </c>
      <c r="N3926" s="341" t="s">
        <v>4968</v>
      </c>
      <c r="O3926" s="323">
        <f>ROUND(SUMIF(Anlagenbewegungsdaten_AV!B:B,A3926,Anlagenbewegungsdaten_AV!C:C),3)</f>
        <v>0</v>
      </c>
      <c r="P3926" s="320">
        <f>ROUND(SUMIF(Anlagenbewegungsdaten_AV!$B:$B,$A3926,Anlagenbewegungsdaten_AV!$D:$D),2)</f>
        <v>0</v>
      </c>
      <c r="Q3926" s="321">
        <f t="shared" si="135"/>
        <v>0</v>
      </c>
      <c r="S3926" s="324"/>
      <c r="T3926" s="317"/>
      <c r="U3926" s="325"/>
      <c r="V3926" s="325"/>
    </row>
    <row r="3927" spans="1:22" ht="15" customHeight="1" x14ac:dyDescent="0.25">
      <c r="A3927" s="129" t="s">
        <v>107</v>
      </c>
      <c r="B3927" s="126" t="s">
        <v>2088</v>
      </c>
      <c r="C3927" s="127" t="s">
        <v>4021</v>
      </c>
      <c r="D3927" s="127" t="s">
        <v>92</v>
      </c>
      <c r="E3927" s="127"/>
      <c r="F3927" s="128">
        <v>26</v>
      </c>
      <c r="G3927" s="128">
        <v>26.2</v>
      </c>
      <c r="H3927" s="128">
        <v>20.8</v>
      </c>
      <c r="I3927" s="311"/>
      <c r="J3927" s="319">
        <f>ROUND(SUMIF(Anlagenbewegungsdaten!B:B,A3927,Anlagenbewegungsdaten!C:C),3)</f>
        <v>0</v>
      </c>
      <c r="K3927" s="320">
        <f>ROUND(SUMIF(Anlagenbewegungsdaten!$B:$B,$A3927,Anlagenbewegungsdaten!$D:$D),2)</f>
        <v>0</v>
      </c>
      <c r="L3927" s="321">
        <f t="shared" si="134"/>
        <v>0</v>
      </c>
      <c r="M3927" s="341" t="s">
        <v>4950</v>
      </c>
      <c r="N3927" s="341" t="s">
        <v>4968</v>
      </c>
      <c r="O3927" s="323">
        <f>ROUND(SUMIF(Anlagenbewegungsdaten_AV!B:B,A3927,Anlagenbewegungsdaten_AV!C:C),3)</f>
        <v>0</v>
      </c>
      <c r="P3927" s="320">
        <f>ROUND(SUMIF(Anlagenbewegungsdaten_AV!$B:$B,$A3927,Anlagenbewegungsdaten_AV!$D:$D),2)</f>
        <v>0</v>
      </c>
      <c r="Q3927" s="321">
        <f t="shared" si="135"/>
        <v>0</v>
      </c>
      <c r="S3927" s="324"/>
      <c r="T3927" s="317"/>
      <c r="U3927" s="325"/>
      <c r="V3927" s="325"/>
    </row>
    <row r="3928" spans="1:22" ht="15" customHeight="1" x14ac:dyDescent="0.25">
      <c r="A3928" s="129" t="s">
        <v>1058</v>
      </c>
      <c r="B3928" s="126" t="s">
        <v>2088</v>
      </c>
      <c r="C3928" s="127" t="s">
        <v>4021</v>
      </c>
      <c r="D3928" s="127" t="s">
        <v>1049</v>
      </c>
      <c r="E3928" s="127"/>
      <c r="F3928" s="128">
        <v>18</v>
      </c>
      <c r="G3928" s="128">
        <v>18.2</v>
      </c>
      <c r="H3928" s="128">
        <v>14.4</v>
      </c>
      <c r="I3928" s="311"/>
      <c r="J3928" s="319">
        <f>ROUND(SUMIF(Anlagenbewegungsdaten!B:B,A3928,Anlagenbewegungsdaten!C:C),3)</f>
        <v>0</v>
      </c>
      <c r="K3928" s="320">
        <f>ROUND(SUMIF(Anlagenbewegungsdaten!$B:$B,$A3928,Anlagenbewegungsdaten!$D:$D),2)</f>
        <v>0</v>
      </c>
      <c r="L3928" s="321">
        <f t="shared" si="134"/>
        <v>0</v>
      </c>
      <c r="M3928" s="341" t="s">
        <v>4950</v>
      </c>
      <c r="N3928" s="341" t="s">
        <v>4968</v>
      </c>
      <c r="O3928" s="323">
        <f>ROUND(SUMIF(Anlagenbewegungsdaten_AV!B:B,A3928,Anlagenbewegungsdaten_AV!C:C),3)</f>
        <v>0</v>
      </c>
      <c r="P3928" s="320">
        <f>ROUND(SUMIF(Anlagenbewegungsdaten_AV!$B:$B,$A3928,Anlagenbewegungsdaten_AV!$D:$D),2)</f>
        <v>0</v>
      </c>
      <c r="Q3928" s="321">
        <f t="shared" si="135"/>
        <v>0</v>
      </c>
      <c r="S3928" s="324"/>
      <c r="T3928" s="317"/>
      <c r="U3928" s="325"/>
      <c r="V3928" s="325"/>
    </row>
    <row r="3929" spans="1:22" ht="15" customHeight="1" x14ac:dyDescent="0.25">
      <c r="A3929" s="129" t="s">
        <v>108</v>
      </c>
      <c r="B3929" s="126" t="s">
        <v>2088</v>
      </c>
      <c r="C3929" s="127" t="s">
        <v>4021</v>
      </c>
      <c r="D3929" s="127" t="s">
        <v>94</v>
      </c>
      <c r="E3929" s="127"/>
      <c r="F3929" s="128">
        <v>21</v>
      </c>
      <c r="G3929" s="128">
        <v>21.2</v>
      </c>
      <c r="H3929" s="128">
        <v>16.8</v>
      </c>
      <c r="I3929" s="311"/>
      <c r="J3929" s="319">
        <f>ROUND(SUMIF(Anlagenbewegungsdaten!B:B,A3929,Anlagenbewegungsdaten!C:C),3)</f>
        <v>0</v>
      </c>
      <c r="K3929" s="320">
        <f>ROUND(SUMIF(Anlagenbewegungsdaten!$B:$B,$A3929,Anlagenbewegungsdaten!$D:$D),2)</f>
        <v>0</v>
      </c>
      <c r="L3929" s="321">
        <f t="shared" si="134"/>
        <v>0</v>
      </c>
      <c r="M3929" s="341" t="s">
        <v>4950</v>
      </c>
      <c r="N3929" s="341" t="s">
        <v>4968</v>
      </c>
      <c r="O3929" s="323">
        <f>ROUND(SUMIF(Anlagenbewegungsdaten_AV!B:B,A3929,Anlagenbewegungsdaten_AV!C:C),3)</f>
        <v>0</v>
      </c>
      <c r="P3929" s="320">
        <f>ROUND(SUMIF(Anlagenbewegungsdaten_AV!$B:$B,$A3929,Anlagenbewegungsdaten_AV!$D:$D),2)</f>
        <v>0</v>
      </c>
      <c r="Q3929" s="321">
        <f t="shared" si="135"/>
        <v>0</v>
      </c>
      <c r="S3929" s="324"/>
      <c r="T3929" s="317"/>
      <c r="U3929" s="325"/>
      <c r="V3929" s="325"/>
    </row>
    <row r="3930" spans="1:22" ht="15" customHeight="1" x14ac:dyDescent="0.25">
      <c r="A3930" s="129" t="s">
        <v>109</v>
      </c>
      <c r="B3930" s="126" t="s">
        <v>2088</v>
      </c>
      <c r="C3930" s="127" t="s">
        <v>4021</v>
      </c>
      <c r="D3930" s="127" t="s">
        <v>96</v>
      </c>
      <c r="E3930" s="127"/>
      <c r="F3930" s="128">
        <v>22</v>
      </c>
      <c r="G3930" s="128">
        <v>22.2</v>
      </c>
      <c r="H3930" s="128">
        <v>17.600000000000001</v>
      </c>
      <c r="I3930" s="311"/>
      <c r="J3930" s="319">
        <f>ROUND(SUMIF(Anlagenbewegungsdaten!B:B,A3930,Anlagenbewegungsdaten!C:C),3)</f>
        <v>0</v>
      </c>
      <c r="K3930" s="320">
        <f>ROUND(SUMIF(Anlagenbewegungsdaten!$B:$B,$A3930,Anlagenbewegungsdaten!$D:$D),2)</f>
        <v>0</v>
      </c>
      <c r="L3930" s="321">
        <f t="shared" si="134"/>
        <v>0</v>
      </c>
      <c r="M3930" s="341" t="s">
        <v>4950</v>
      </c>
      <c r="N3930" s="341" t="s">
        <v>4968</v>
      </c>
      <c r="O3930" s="323">
        <f>ROUND(SUMIF(Anlagenbewegungsdaten_AV!B:B,A3930,Anlagenbewegungsdaten_AV!C:C),3)</f>
        <v>0</v>
      </c>
      <c r="P3930" s="320">
        <f>ROUND(SUMIF(Anlagenbewegungsdaten_AV!$B:$B,$A3930,Anlagenbewegungsdaten_AV!$D:$D),2)</f>
        <v>0</v>
      </c>
      <c r="Q3930" s="321">
        <f t="shared" si="135"/>
        <v>0</v>
      </c>
      <c r="S3930" s="324"/>
      <c r="T3930" s="317"/>
      <c r="U3930" s="325"/>
      <c r="V3930" s="325"/>
    </row>
    <row r="3931" spans="1:22" ht="15" customHeight="1" x14ac:dyDescent="0.25">
      <c r="A3931" s="129" t="s">
        <v>110</v>
      </c>
      <c r="B3931" s="126" t="s">
        <v>2088</v>
      </c>
      <c r="C3931" s="127" t="s">
        <v>4021</v>
      </c>
      <c r="D3931" s="127" t="s">
        <v>98</v>
      </c>
      <c r="E3931" s="127"/>
      <c r="F3931" s="128">
        <v>25</v>
      </c>
      <c r="G3931" s="128">
        <v>25.2</v>
      </c>
      <c r="H3931" s="128">
        <v>20</v>
      </c>
      <c r="I3931" s="311"/>
      <c r="J3931" s="319">
        <f>ROUND(SUMIF(Anlagenbewegungsdaten!B:B,A3931,Anlagenbewegungsdaten!C:C),3)</f>
        <v>0</v>
      </c>
      <c r="K3931" s="320">
        <f>ROUND(SUMIF(Anlagenbewegungsdaten!$B:$B,$A3931,Anlagenbewegungsdaten!$D:$D),2)</f>
        <v>0</v>
      </c>
      <c r="L3931" s="321">
        <f t="shared" si="134"/>
        <v>0</v>
      </c>
      <c r="M3931" s="341" t="s">
        <v>4950</v>
      </c>
      <c r="N3931" s="341" t="s">
        <v>4968</v>
      </c>
      <c r="O3931" s="323">
        <f>ROUND(SUMIF(Anlagenbewegungsdaten_AV!B:B,A3931,Anlagenbewegungsdaten_AV!C:C),3)</f>
        <v>0</v>
      </c>
      <c r="P3931" s="320">
        <f>ROUND(SUMIF(Anlagenbewegungsdaten_AV!$B:$B,$A3931,Anlagenbewegungsdaten_AV!$D:$D),2)</f>
        <v>0</v>
      </c>
      <c r="Q3931" s="321">
        <f t="shared" si="135"/>
        <v>0</v>
      </c>
      <c r="S3931" s="324"/>
      <c r="T3931" s="317"/>
      <c r="U3931" s="325"/>
      <c r="V3931" s="325"/>
    </row>
    <row r="3932" spans="1:22" ht="15" customHeight="1" x14ac:dyDescent="0.25">
      <c r="A3932" s="129" t="s">
        <v>1059</v>
      </c>
      <c r="B3932" s="126" t="s">
        <v>2088</v>
      </c>
      <c r="C3932" s="127" t="s">
        <v>4021</v>
      </c>
      <c r="D3932" s="127" t="s">
        <v>1051</v>
      </c>
      <c r="E3932" s="127"/>
      <c r="F3932" s="128">
        <v>12.95</v>
      </c>
      <c r="G3932" s="128">
        <v>13.149999999999999</v>
      </c>
      <c r="H3932" s="128">
        <v>10.36</v>
      </c>
      <c r="I3932" s="311"/>
      <c r="J3932" s="319">
        <f>ROUND(SUMIF(Anlagenbewegungsdaten!B:B,A3932,Anlagenbewegungsdaten!C:C),3)</f>
        <v>0</v>
      </c>
      <c r="K3932" s="320">
        <f>ROUND(SUMIF(Anlagenbewegungsdaten!$B:$B,$A3932,Anlagenbewegungsdaten!$D:$D),2)</f>
        <v>0</v>
      </c>
      <c r="L3932" s="321">
        <f t="shared" si="134"/>
        <v>0</v>
      </c>
      <c r="M3932" s="341" t="s">
        <v>4950</v>
      </c>
      <c r="N3932" s="341" t="s">
        <v>4968</v>
      </c>
      <c r="O3932" s="323">
        <f>ROUND(SUMIF(Anlagenbewegungsdaten_AV!B:B,A3932,Anlagenbewegungsdaten_AV!C:C),3)</f>
        <v>0</v>
      </c>
      <c r="P3932" s="320">
        <f>ROUND(SUMIF(Anlagenbewegungsdaten_AV!$B:$B,$A3932,Anlagenbewegungsdaten_AV!$D:$D),2)</f>
        <v>0</v>
      </c>
      <c r="Q3932" s="321">
        <f t="shared" si="135"/>
        <v>0</v>
      </c>
      <c r="S3932" s="324"/>
      <c r="T3932" s="317"/>
      <c r="U3932" s="325"/>
      <c r="V3932" s="325"/>
    </row>
    <row r="3933" spans="1:22" ht="15" customHeight="1" x14ac:dyDescent="0.25">
      <c r="A3933" s="129" t="s">
        <v>1060</v>
      </c>
      <c r="B3933" s="126" t="s">
        <v>2088</v>
      </c>
      <c r="C3933" s="127" t="s">
        <v>4021</v>
      </c>
      <c r="D3933" s="127" t="s">
        <v>1039</v>
      </c>
      <c r="E3933" s="127"/>
      <c r="F3933" s="128">
        <v>11.16</v>
      </c>
      <c r="G3933" s="128">
        <v>11.36</v>
      </c>
      <c r="H3933" s="128">
        <v>8.93</v>
      </c>
      <c r="I3933" s="311"/>
      <c r="J3933" s="319">
        <f>ROUND(SUMIF(Anlagenbewegungsdaten!B:B,A3933,Anlagenbewegungsdaten!C:C),3)</f>
        <v>0</v>
      </c>
      <c r="K3933" s="320">
        <f>ROUND(SUMIF(Anlagenbewegungsdaten!$B:$B,$A3933,Anlagenbewegungsdaten!$D:$D),2)</f>
        <v>0</v>
      </c>
      <c r="L3933" s="321">
        <f t="shared" si="134"/>
        <v>0</v>
      </c>
      <c r="M3933" s="341" t="s">
        <v>4950</v>
      </c>
      <c r="N3933" s="341" t="s">
        <v>4968</v>
      </c>
      <c r="O3933" s="323">
        <f>ROUND(SUMIF(Anlagenbewegungsdaten_AV!B:B,A3933,Anlagenbewegungsdaten_AV!C:C),3)</f>
        <v>0</v>
      </c>
      <c r="P3933" s="320">
        <f>ROUND(SUMIF(Anlagenbewegungsdaten_AV!$B:$B,$A3933,Anlagenbewegungsdaten_AV!$D:$D),2)</f>
        <v>0</v>
      </c>
      <c r="Q3933" s="321">
        <f t="shared" si="135"/>
        <v>0</v>
      </c>
      <c r="S3933" s="324"/>
      <c r="T3933" s="317"/>
      <c r="U3933" s="325"/>
      <c r="V3933" s="325"/>
    </row>
    <row r="3934" spans="1:22" ht="15" customHeight="1" x14ac:dyDescent="0.25">
      <c r="A3934" s="129" t="s">
        <v>1061</v>
      </c>
      <c r="B3934" s="126" t="s">
        <v>2088</v>
      </c>
      <c r="C3934" s="127" t="s">
        <v>4022</v>
      </c>
      <c r="D3934" s="127" t="s">
        <v>1047</v>
      </c>
      <c r="E3934" s="127"/>
      <c r="F3934" s="128">
        <v>19</v>
      </c>
      <c r="G3934" s="128">
        <v>19.2</v>
      </c>
      <c r="H3934" s="128">
        <v>15.2</v>
      </c>
      <c r="I3934" s="311"/>
      <c r="J3934" s="319">
        <f>ROUND(SUMIF(Anlagenbewegungsdaten!B:B,A3934,Anlagenbewegungsdaten!C:C),3)</f>
        <v>0</v>
      </c>
      <c r="K3934" s="320">
        <f>ROUND(SUMIF(Anlagenbewegungsdaten!$B:$B,$A3934,Anlagenbewegungsdaten!$D:$D),2)</f>
        <v>0</v>
      </c>
      <c r="L3934" s="321">
        <f t="shared" si="134"/>
        <v>0</v>
      </c>
      <c r="M3934" s="341" t="s">
        <v>4950</v>
      </c>
      <c r="N3934" s="341" t="s">
        <v>4968</v>
      </c>
      <c r="O3934" s="323">
        <f>ROUND(SUMIF(Anlagenbewegungsdaten_AV!B:B,A3934,Anlagenbewegungsdaten_AV!C:C),3)</f>
        <v>0</v>
      </c>
      <c r="P3934" s="320">
        <f>ROUND(SUMIF(Anlagenbewegungsdaten_AV!$B:$B,$A3934,Anlagenbewegungsdaten_AV!$D:$D),2)</f>
        <v>0</v>
      </c>
      <c r="Q3934" s="321">
        <f t="shared" si="135"/>
        <v>0</v>
      </c>
      <c r="S3934" s="324"/>
      <c r="T3934" s="317"/>
      <c r="U3934" s="325"/>
      <c r="V3934" s="325"/>
    </row>
    <row r="3935" spans="1:22" ht="15" customHeight="1" x14ac:dyDescent="0.25">
      <c r="A3935" s="129" t="s">
        <v>111</v>
      </c>
      <c r="B3935" s="126" t="s">
        <v>2088</v>
      </c>
      <c r="C3935" s="127" t="s">
        <v>4022</v>
      </c>
      <c r="D3935" s="127" t="s">
        <v>88</v>
      </c>
      <c r="E3935" s="127"/>
      <c r="F3935" s="128">
        <v>22</v>
      </c>
      <c r="G3935" s="128">
        <v>22.2</v>
      </c>
      <c r="H3935" s="128">
        <v>17.600000000000001</v>
      </c>
      <c r="I3935" s="311"/>
      <c r="J3935" s="319">
        <f>ROUND(SUMIF(Anlagenbewegungsdaten!B:B,A3935,Anlagenbewegungsdaten!C:C),3)</f>
        <v>0</v>
      </c>
      <c r="K3935" s="320">
        <f>ROUND(SUMIF(Anlagenbewegungsdaten!$B:$B,$A3935,Anlagenbewegungsdaten!$D:$D),2)</f>
        <v>0</v>
      </c>
      <c r="L3935" s="321">
        <f t="shared" si="134"/>
        <v>0</v>
      </c>
      <c r="M3935" s="341" t="s">
        <v>4950</v>
      </c>
      <c r="N3935" s="341" t="s">
        <v>4968</v>
      </c>
      <c r="O3935" s="323">
        <f>ROUND(SUMIF(Anlagenbewegungsdaten_AV!B:B,A3935,Anlagenbewegungsdaten_AV!C:C),3)</f>
        <v>0</v>
      </c>
      <c r="P3935" s="320">
        <f>ROUND(SUMIF(Anlagenbewegungsdaten_AV!$B:$B,$A3935,Anlagenbewegungsdaten_AV!$D:$D),2)</f>
        <v>0</v>
      </c>
      <c r="Q3935" s="321">
        <f t="shared" si="135"/>
        <v>0</v>
      </c>
      <c r="S3935" s="324"/>
      <c r="T3935" s="317"/>
      <c r="U3935" s="325"/>
      <c r="V3935" s="325"/>
    </row>
    <row r="3936" spans="1:22" ht="15" customHeight="1" x14ac:dyDescent="0.25">
      <c r="A3936" s="129" t="s">
        <v>112</v>
      </c>
      <c r="B3936" s="126" t="s">
        <v>2088</v>
      </c>
      <c r="C3936" s="127" t="s">
        <v>4022</v>
      </c>
      <c r="D3936" s="127" t="s">
        <v>90</v>
      </c>
      <c r="E3936" s="127"/>
      <c r="F3936" s="128">
        <v>23</v>
      </c>
      <c r="G3936" s="128">
        <v>23.2</v>
      </c>
      <c r="H3936" s="128">
        <v>18.399999999999999</v>
      </c>
      <c r="I3936" s="311"/>
      <c r="J3936" s="319">
        <f>ROUND(SUMIF(Anlagenbewegungsdaten!B:B,A3936,Anlagenbewegungsdaten!C:C),3)</f>
        <v>0</v>
      </c>
      <c r="K3936" s="320">
        <f>ROUND(SUMIF(Anlagenbewegungsdaten!$B:$B,$A3936,Anlagenbewegungsdaten!$D:$D),2)</f>
        <v>0</v>
      </c>
      <c r="L3936" s="321">
        <f t="shared" si="134"/>
        <v>0</v>
      </c>
      <c r="M3936" s="341" t="s">
        <v>4950</v>
      </c>
      <c r="N3936" s="341" t="s">
        <v>4968</v>
      </c>
      <c r="O3936" s="323">
        <f>ROUND(SUMIF(Anlagenbewegungsdaten_AV!B:B,A3936,Anlagenbewegungsdaten_AV!C:C),3)</f>
        <v>0</v>
      </c>
      <c r="P3936" s="320">
        <f>ROUND(SUMIF(Anlagenbewegungsdaten_AV!$B:$B,$A3936,Anlagenbewegungsdaten_AV!$D:$D),2)</f>
        <v>0</v>
      </c>
      <c r="Q3936" s="321">
        <f t="shared" si="135"/>
        <v>0</v>
      </c>
      <c r="S3936" s="324"/>
      <c r="T3936" s="317"/>
      <c r="U3936" s="325"/>
      <c r="V3936" s="325"/>
    </row>
    <row r="3937" spans="1:22" ht="15" customHeight="1" x14ac:dyDescent="0.25">
      <c r="A3937" s="129" t="s">
        <v>113</v>
      </c>
      <c r="B3937" s="126" t="s">
        <v>2088</v>
      </c>
      <c r="C3937" s="127" t="s">
        <v>4022</v>
      </c>
      <c r="D3937" s="127" t="s">
        <v>92</v>
      </c>
      <c r="E3937" s="127"/>
      <c r="F3937" s="128">
        <v>26</v>
      </c>
      <c r="G3937" s="128">
        <v>26.2</v>
      </c>
      <c r="H3937" s="128">
        <v>20.8</v>
      </c>
      <c r="I3937" s="311"/>
      <c r="J3937" s="319">
        <f>ROUND(SUMIF(Anlagenbewegungsdaten!B:B,A3937,Anlagenbewegungsdaten!C:C),3)</f>
        <v>0</v>
      </c>
      <c r="K3937" s="320">
        <f>ROUND(SUMIF(Anlagenbewegungsdaten!$B:$B,$A3937,Anlagenbewegungsdaten!$D:$D),2)</f>
        <v>0</v>
      </c>
      <c r="L3937" s="321">
        <f t="shared" si="134"/>
        <v>0</v>
      </c>
      <c r="M3937" s="341" t="s">
        <v>4950</v>
      </c>
      <c r="N3937" s="341" t="s">
        <v>4968</v>
      </c>
      <c r="O3937" s="323">
        <f>ROUND(SUMIF(Anlagenbewegungsdaten_AV!B:B,A3937,Anlagenbewegungsdaten_AV!C:C),3)</f>
        <v>0</v>
      </c>
      <c r="P3937" s="320">
        <f>ROUND(SUMIF(Anlagenbewegungsdaten_AV!$B:$B,$A3937,Anlagenbewegungsdaten_AV!$D:$D),2)</f>
        <v>0</v>
      </c>
      <c r="Q3937" s="321">
        <f t="shared" si="135"/>
        <v>0</v>
      </c>
      <c r="S3937" s="324"/>
      <c r="T3937" s="317"/>
      <c r="U3937" s="325"/>
      <c r="V3937" s="325"/>
    </row>
    <row r="3938" spans="1:22" ht="15" customHeight="1" x14ac:dyDescent="0.25">
      <c r="A3938" s="129" t="s">
        <v>1062</v>
      </c>
      <c r="B3938" s="126" t="s">
        <v>2088</v>
      </c>
      <c r="C3938" s="127" t="s">
        <v>4022</v>
      </c>
      <c r="D3938" s="127" t="s">
        <v>1049</v>
      </c>
      <c r="E3938" s="127"/>
      <c r="F3938" s="128">
        <v>18</v>
      </c>
      <c r="G3938" s="128">
        <v>18.2</v>
      </c>
      <c r="H3938" s="128">
        <v>14.4</v>
      </c>
      <c r="I3938" s="311"/>
      <c r="J3938" s="319">
        <f>ROUND(SUMIF(Anlagenbewegungsdaten!B:B,A3938,Anlagenbewegungsdaten!C:C),3)</f>
        <v>0</v>
      </c>
      <c r="K3938" s="320">
        <f>ROUND(SUMIF(Anlagenbewegungsdaten!$B:$B,$A3938,Anlagenbewegungsdaten!$D:$D),2)</f>
        <v>0</v>
      </c>
      <c r="L3938" s="321">
        <f t="shared" si="134"/>
        <v>0</v>
      </c>
      <c r="M3938" s="341" t="s">
        <v>4950</v>
      </c>
      <c r="N3938" s="341" t="s">
        <v>4968</v>
      </c>
      <c r="O3938" s="323">
        <f>ROUND(SUMIF(Anlagenbewegungsdaten_AV!B:B,A3938,Anlagenbewegungsdaten_AV!C:C),3)</f>
        <v>0</v>
      </c>
      <c r="P3938" s="320">
        <f>ROUND(SUMIF(Anlagenbewegungsdaten_AV!$B:$B,$A3938,Anlagenbewegungsdaten_AV!$D:$D),2)</f>
        <v>0</v>
      </c>
      <c r="Q3938" s="321">
        <f t="shared" si="135"/>
        <v>0</v>
      </c>
      <c r="S3938" s="324"/>
      <c r="T3938" s="317"/>
      <c r="U3938" s="325"/>
      <c r="V3938" s="325"/>
    </row>
    <row r="3939" spans="1:22" ht="15" customHeight="1" x14ac:dyDescent="0.25">
      <c r="A3939" s="129" t="s">
        <v>114</v>
      </c>
      <c r="B3939" s="126" t="s">
        <v>2088</v>
      </c>
      <c r="C3939" s="127" t="s">
        <v>4022</v>
      </c>
      <c r="D3939" s="127" t="s">
        <v>94</v>
      </c>
      <c r="E3939" s="127"/>
      <c r="F3939" s="128">
        <v>21</v>
      </c>
      <c r="G3939" s="128">
        <v>21.2</v>
      </c>
      <c r="H3939" s="128">
        <v>16.8</v>
      </c>
      <c r="I3939" s="311"/>
      <c r="J3939" s="319">
        <f>ROUND(SUMIF(Anlagenbewegungsdaten!B:B,A3939,Anlagenbewegungsdaten!C:C),3)</f>
        <v>0</v>
      </c>
      <c r="K3939" s="320">
        <f>ROUND(SUMIF(Anlagenbewegungsdaten!$B:$B,$A3939,Anlagenbewegungsdaten!$D:$D),2)</f>
        <v>0</v>
      </c>
      <c r="L3939" s="321">
        <f t="shared" si="134"/>
        <v>0</v>
      </c>
      <c r="M3939" s="341" t="s">
        <v>4950</v>
      </c>
      <c r="N3939" s="341" t="s">
        <v>4968</v>
      </c>
      <c r="O3939" s="323">
        <f>ROUND(SUMIF(Anlagenbewegungsdaten_AV!B:B,A3939,Anlagenbewegungsdaten_AV!C:C),3)</f>
        <v>0</v>
      </c>
      <c r="P3939" s="320">
        <f>ROUND(SUMIF(Anlagenbewegungsdaten_AV!$B:$B,$A3939,Anlagenbewegungsdaten_AV!$D:$D),2)</f>
        <v>0</v>
      </c>
      <c r="Q3939" s="321">
        <f t="shared" si="135"/>
        <v>0</v>
      </c>
      <c r="S3939" s="324"/>
      <c r="T3939" s="317"/>
      <c r="U3939" s="325"/>
      <c r="V3939" s="325"/>
    </row>
    <row r="3940" spans="1:22" ht="15" customHeight="1" x14ac:dyDescent="0.25">
      <c r="A3940" s="129" t="s">
        <v>115</v>
      </c>
      <c r="B3940" s="126" t="s">
        <v>2088</v>
      </c>
      <c r="C3940" s="127" t="s">
        <v>4022</v>
      </c>
      <c r="D3940" s="127" t="s">
        <v>96</v>
      </c>
      <c r="E3940" s="127"/>
      <c r="F3940" s="128">
        <v>22</v>
      </c>
      <c r="G3940" s="128">
        <v>22.2</v>
      </c>
      <c r="H3940" s="128">
        <v>17.600000000000001</v>
      </c>
      <c r="I3940" s="311"/>
      <c r="J3940" s="319">
        <f>ROUND(SUMIF(Anlagenbewegungsdaten!B:B,A3940,Anlagenbewegungsdaten!C:C),3)</f>
        <v>0</v>
      </c>
      <c r="K3940" s="320">
        <f>ROUND(SUMIF(Anlagenbewegungsdaten!$B:$B,$A3940,Anlagenbewegungsdaten!$D:$D),2)</f>
        <v>0</v>
      </c>
      <c r="L3940" s="321">
        <f t="shared" si="134"/>
        <v>0</v>
      </c>
      <c r="M3940" s="341" t="s">
        <v>4950</v>
      </c>
      <c r="N3940" s="341" t="s">
        <v>4968</v>
      </c>
      <c r="O3940" s="323">
        <f>ROUND(SUMIF(Anlagenbewegungsdaten_AV!B:B,A3940,Anlagenbewegungsdaten_AV!C:C),3)</f>
        <v>0</v>
      </c>
      <c r="P3940" s="320">
        <f>ROUND(SUMIF(Anlagenbewegungsdaten_AV!$B:$B,$A3940,Anlagenbewegungsdaten_AV!$D:$D),2)</f>
        <v>0</v>
      </c>
      <c r="Q3940" s="321">
        <f t="shared" si="135"/>
        <v>0</v>
      </c>
      <c r="S3940" s="324"/>
      <c r="T3940" s="317"/>
      <c r="U3940" s="325"/>
      <c r="V3940" s="325"/>
    </row>
    <row r="3941" spans="1:22" ht="15" customHeight="1" x14ac:dyDescent="0.25">
      <c r="A3941" s="129" t="s">
        <v>116</v>
      </c>
      <c r="B3941" s="126" t="s">
        <v>2088</v>
      </c>
      <c r="C3941" s="127" t="s">
        <v>4022</v>
      </c>
      <c r="D3941" s="127" t="s">
        <v>98</v>
      </c>
      <c r="E3941" s="127"/>
      <c r="F3941" s="128">
        <v>25</v>
      </c>
      <c r="G3941" s="128">
        <v>25.2</v>
      </c>
      <c r="H3941" s="128">
        <v>20</v>
      </c>
      <c r="I3941" s="311"/>
      <c r="J3941" s="319">
        <f>ROUND(SUMIF(Anlagenbewegungsdaten!B:B,A3941,Anlagenbewegungsdaten!C:C),3)</f>
        <v>0</v>
      </c>
      <c r="K3941" s="320">
        <f>ROUND(SUMIF(Anlagenbewegungsdaten!$B:$B,$A3941,Anlagenbewegungsdaten!$D:$D),2)</f>
        <v>0</v>
      </c>
      <c r="L3941" s="321">
        <f t="shared" si="134"/>
        <v>0</v>
      </c>
      <c r="M3941" s="341" t="s">
        <v>4950</v>
      </c>
      <c r="N3941" s="341" t="s">
        <v>4968</v>
      </c>
      <c r="O3941" s="323">
        <f>ROUND(SUMIF(Anlagenbewegungsdaten_AV!B:B,A3941,Anlagenbewegungsdaten_AV!C:C),3)</f>
        <v>0</v>
      </c>
      <c r="P3941" s="320">
        <f>ROUND(SUMIF(Anlagenbewegungsdaten_AV!$B:$B,$A3941,Anlagenbewegungsdaten_AV!$D:$D),2)</f>
        <v>0</v>
      </c>
      <c r="Q3941" s="321">
        <f t="shared" si="135"/>
        <v>0</v>
      </c>
      <c r="S3941" s="324"/>
      <c r="T3941" s="317"/>
      <c r="U3941" s="325"/>
      <c r="V3941" s="325"/>
    </row>
    <row r="3942" spans="1:22" ht="15" customHeight="1" x14ac:dyDescent="0.25">
      <c r="A3942" s="129" t="s">
        <v>1063</v>
      </c>
      <c r="B3942" s="126" t="s">
        <v>2088</v>
      </c>
      <c r="C3942" s="127" t="s">
        <v>4022</v>
      </c>
      <c r="D3942" s="127" t="s">
        <v>1051</v>
      </c>
      <c r="E3942" s="127"/>
      <c r="F3942" s="128">
        <v>12.95</v>
      </c>
      <c r="G3942" s="128">
        <v>13.149999999999999</v>
      </c>
      <c r="H3942" s="128">
        <v>10.36</v>
      </c>
      <c r="I3942" s="311"/>
      <c r="J3942" s="319">
        <f>ROUND(SUMIF(Anlagenbewegungsdaten!B:B,A3942,Anlagenbewegungsdaten!C:C),3)</f>
        <v>0</v>
      </c>
      <c r="K3942" s="320">
        <f>ROUND(SUMIF(Anlagenbewegungsdaten!$B:$B,$A3942,Anlagenbewegungsdaten!$D:$D),2)</f>
        <v>0</v>
      </c>
      <c r="L3942" s="321">
        <f t="shared" si="134"/>
        <v>0</v>
      </c>
      <c r="M3942" s="341" t="s">
        <v>4950</v>
      </c>
      <c r="N3942" s="341" t="s">
        <v>4968</v>
      </c>
      <c r="O3942" s="323">
        <f>ROUND(SUMIF(Anlagenbewegungsdaten_AV!B:B,A3942,Anlagenbewegungsdaten_AV!C:C),3)</f>
        <v>0</v>
      </c>
      <c r="P3942" s="320">
        <f>ROUND(SUMIF(Anlagenbewegungsdaten_AV!$B:$B,$A3942,Anlagenbewegungsdaten_AV!$D:$D),2)</f>
        <v>0</v>
      </c>
      <c r="Q3942" s="321">
        <f t="shared" si="135"/>
        <v>0</v>
      </c>
      <c r="S3942" s="324"/>
      <c r="T3942" s="317"/>
      <c r="U3942" s="325"/>
      <c r="V3942" s="325"/>
    </row>
    <row r="3943" spans="1:22" ht="15" customHeight="1" x14ac:dyDescent="0.25">
      <c r="A3943" s="129" t="s">
        <v>1064</v>
      </c>
      <c r="B3943" s="126" t="s">
        <v>2088</v>
      </c>
      <c r="C3943" s="127" t="s">
        <v>4022</v>
      </c>
      <c r="D3943" s="127" t="s">
        <v>1039</v>
      </c>
      <c r="E3943" s="127"/>
      <c r="F3943" s="128">
        <v>11.16</v>
      </c>
      <c r="G3943" s="128">
        <v>11.36</v>
      </c>
      <c r="H3943" s="128">
        <v>8.93</v>
      </c>
      <c r="I3943" s="311"/>
      <c r="J3943" s="319">
        <f>ROUND(SUMIF(Anlagenbewegungsdaten!B:B,A3943,Anlagenbewegungsdaten!C:C),3)</f>
        <v>0</v>
      </c>
      <c r="K3943" s="320">
        <f>ROUND(SUMIF(Anlagenbewegungsdaten!$B:$B,$A3943,Anlagenbewegungsdaten!$D:$D),2)</f>
        <v>0</v>
      </c>
      <c r="L3943" s="321">
        <f t="shared" si="134"/>
        <v>0</v>
      </c>
      <c r="M3943" s="341" t="s">
        <v>4950</v>
      </c>
      <c r="N3943" s="341" t="s">
        <v>4968</v>
      </c>
      <c r="O3943" s="323">
        <f>ROUND(SUMIF(Anlagenbewegungsdaten_AV!B:B,A3943,Anlagenbewegungsdaten_AV!C:C),3)</f>
        <v>0</v>
      </c>
      <c r="P3943" s="320">
        <f>ROUND(SUMIF(Anlagenbewegungsdaten_AV!$B:$B,$A3943,Anlagenbewegungsdaten_AV!$D:$D),2)</f>
        <v>0</v>
      </c>
      <c r="Q3943" s="321">
        <f t="shared" si="135"/>
        <v>0</v>
      </c>
      <c r="S3943" s="324"/>
      <c r="T3943" s="317"/>
      <c r="U3943" s="325"/>
      <c r="V3943" s="325"/>
    </row>
    <row r="3944" spans="1:22" ht="15" customHeight="1" x14ac:dyDescent="0.25">
      <c r="A3944" s="129" t="s">
        <v>1065</v>
      </c>
      <c r="B3944" s="126" t="s">
        <v>2088</v>
      </c>
      <c r="C3944" s="127" t="s">
        <v>4023</v>
      </c>
      <c r="D3944" s="127" t="s">
        <v>1047</v>
      </c>
      <c r="E3944" s="127"/>
      <c r="F3944" s="128">
        <v>19</v>
      </c>
      <c r="G3944" s="128">
        <v>19.2</v>
      </c>
      <c r="H3944" s="128">
        <v>15.2</v>
      </c>
      <c r="I3944" s="311"/>
      <c r="J3944" s="319">
        <f>ROUND(SUMIF(Anlagenbewegungsdaten!B:B,A3944,Anlagenbewegungsdaten!C:C),3)</f>
        <v>0</v>
      </c>
      <c r="K3944" s="320">
        <f>ROUND(SUMIF(Anlagenbewegungsdaten!$B:$B,$A3944,Anlagenbewegungsdaten!$D:$D),2)</f>
        <v>0</v>
      </c>
      <c r="L3944" s="321">
        <f t="shared" si="134"/>
        <v>0</v>
      </c>
      <c r="M3944" s="341" t="s">
        <v>4950</v>
      </c>
      <c r="N3944" s="341" t="s">
        <v>4968</v>
      </c>
      <c r="O3944" s="323">
        <f>ROUND(SUMIF(Anlagenbewegungsdaten_AV!B:B,A3944,Anlagenbewegungsdaten_AV!C:C),3)</f>
        <v>0</v>
      </c>
      <c r="P3944" s="320">
        <f>ROUND(SUMIF(Anlagenbewegungsdaten_AV!$B:$B,$A3944,Anlagenbewegungsdaten_AV!$D:$D),2)</f>
        <v>0</v>
      </c>
      <c r="Q3944" s="321">
        <f t="shared" si="135"/>
        <v>0</v>
      </c>
      <c r="S3944" s="324"/>
      <c r="T3944" s="317"/>
      <c r="U3944" s="325"/>
      <c r="V3944" s="325"/>
    </row>
    <row r="3945" spans="1:22" ht="15" customHeight="1" x14ac:dyDescent="0.25">
      <c r="A3945" s="129" t="s">
        <v>117</v>
      </c>
      <c r="B3945" s="126" t="s">
        <v>2088</v>
      </c>
      <c r="C3945" s="127" t="s">
        <v>4023</v>
      </c>
      <c r="D3945" s="127" t="s">
        <v>88</v>
      </c>
      <c r="E3945" s="127"/>
      <c r="F3945" s="128">
        <v>22</v>
      </c>
      <c r="G3945" s="128">
        <v>22.2</v>
      </c>
      <c r="H3945" s="128">
        <v>17.600000000000001</v>
      </c>
      <c r="I3945" s="311"/>
      <c r="J3945" s="319">
        <f>ROUND(SUMIF(Anlagenbewegungsdaten!B:B,A3945,Anlagenbewegungsdaten!C:C),3)</f>
        <v>0</v>
      </c>
      <c r="K3945" s="320">
        <f>ROUND(SUMIF(Anlagenbewegungsdaten!$B:$B,$A3945,Anlagenbewegungsdaten!$D:$D),2)</f>
        <v>0</v>
      </c>
      <c r="L3945" s="321">
        <f t="shared" si="134"/>
        <v>0</v>
      </c>
      <c r="M3945" s="341" t="s">
        <v>4950</v>
      </c>
      <c r="N3945" s="341" t="s">
        <v>4968</v>
      </c>
      <c r="O3945" s="323">
        <f>ROUND(SUMIF(Anlagenbewegungsdaten_AV!B:B,A3945,Anlagenbewegungsdaten_AV!C:C),3)</f>
        <v>0</v>
      </c>
      <c r="P3945" s="320">
        <f>ROUND(SUMIF(Anlagenbewegungsdaten_AV!$B:$B,$A3945,Anlagenbewegungsdaten_AV!$D:$D),2)</f>
        <v>0</v>
      </c>
      <c r="Q3945" s="321">
        <f t="shared" si="135"/>
        <v>0</v>
      </c>
      <c r="S3945" s="324"/>
      <c r="T3945" s="317"/>
      <c r="U3945" s="325"/>
      <c r="V3945" s="325"/>
    </row>
    <row r="3946" spans="1:22" ht="15" customHeight="1" x14ac:dyDescent="0.25">
      <c r="A3946" s="129" t="s">
        <v>118</v>
      </c>
      <c r="B3946" s="126" t="s">
        <v>2088</v>
      </c>
      <c r="C3946" s="127" t="s">
        <v>4023</v>
      </c>
      <c r="D3946" s="127" t="s">
        <v>90</v>
      </c>
      <c r="E3946" s="127"/>
      <c r="F3946" s="128">
        <v>23</v>
      </c>
      <c r="G3946" s="128">
        <v>23.2</v>
      </c>
      <c r="H3946" s="128">
        <v>18.399999999999999</v>
      </c>
      <c r="I3946" s="311"/>
      <c r="J3946" s="319">
        <f>ROUND(SUMIF(Anlagenbewegungsdaten!B:B,A3946,Anlagenbewegungsdaten!C:C),3)</f>
        <v>0</v>
      </c>
      <c r="K3946" s="320">
        <f>ROUND(SUMIF(Anlagenbewegungsdaten!$B:$B,$A3946,Anlagenbewegungsdaten!$D:$D),2)</f>
        <v>0</v>
      </c>
      <c r="L3946" s="321">
        <f t="shared" si="134"/>
        <v>0</v>
      </c>
      <c r="M3946" s="341" t="s">
        <v>4950</v>
      </c>
      <c r="N3946" s="341" t="s">
        <v>4968</v>
      </c>
      <c r="O3946" s="323">
        <f>ROUND(SUMIF(Anlagenbewegungsdaten_AV!B:B,A3946,Anlagenbewegungsdaten_AV!C:C),3)</f>
        <v>0</v>
      </c>
      <c r="P3946" s="320">
        <f>ROUND(SUMIF(Anlagenbewegungsdaten_AV!$B:$B,$A3946,Anlagenbewegungsdaten_AV!$D:$D),2)</f>
        <v>0</v>
      </c>
      <c r="Q3946" s="321">
        <f t="shared" si="135"/>
        <v>0</v>
      </c>
      <c r="S3946" s="324"/>
      <c r="T3946" s="317"/>
      <c r="U3946" s="325"/>
      <c r="V3946" s="325"/>
    </row>
    <row r="3947" spans="1:22" ht="15" customHeight="1" x14ac:dyDescent="0.25">
      <c r="A3947" s="129" t="s">
        <v>119</v>
      </c>
      <c r="B3947" s="126" t="s">
        <v>2088</v>
      </c>
      <c r="C3947" s="127" t="s">
        <v>4023</v>
      </c>
      <c r="D3947" s="127" t="s">
        <v>92</v>
      </c>
      <c r="E3947" s="127"/>
      <c r="F3947" s="128">
        <v>26</v>
      </c>
      <c r="G3947" s="128">
        <v>26.2</v>
      </c>
      <c r="H3947" s="128">
        <v>20.8</v>
      </c>
      <c r="I3947" s="311"/>
      <c r="J3947" s="319">
        <f>ROUND(SUMIF(Anlagenbewegungsdaten!B:B,A3947,Anlagenbewegungsdaten!C:C),3)</f>
        <v>0</v>
      </c>
      <c r="K3947" s="320">
        <f>ROUND(SUMIF(Anlagenbewegungsdaten!$B:$B,$A3947,Anlagenbewegungsdaten!$D:$D),2)</f>
        <v>0</v>
      </c>
      <c r="L3947" s="321">
        <f t="shared" si="134"/>
        <v>0</v>
      </c>
      <c r="M3947" s="341" t="s">
        <v>4950</v>
      </c>
      <c r="N3947" s="341" t="s">
        <v>4968</v>
      </c>
      <c r="O3947" s="323">
        <f>ROUND(SUMIF(Anlagenbewegungsdaten_AV!B:B,A3947,Anlagenbewegungsdaten_AV!C:C),3)</f>
        <v>0</v>
      </c>
      <c r="P3947" s="320">
        <f>ROUND(SUMIF(Anlagenbewegungsdaten_AV!$B:$B,$A3947,Anlagenbewegungsdaten_AV!$D:$D),2)</f>
        <v>0</v>
      </c>
      <c r="Q3947" s="321">
        <f t="shared" si="135"/>
        <v>0</v>
      </c>
      <c r="S3947" s="324"/>
      <c r="T3947" s="317"/>
      <c r="U3947" s="325"/>
      <c r="V3947" s="325"/>
    </row>
    <row r="3948" spans="1:22" ht="15" customHeight="1" x14ac:dyDescent="0.25">
      <c r="A3948" s="129" t="s">
        <v>1066</v>
      </c>
      <c r="B3948" s="126" t="s">
        <v>2088</v>
      </c>
      <c r="C3948" s="127" t="s">
        <v>4023</v>
      </c>
      <c r="D3948" s="127" t="s">
        <v>1049</v>
      </c>
      <c r="E3948" s="127"/>
      <c r="F3948" s="128">
        <v>18</v>
      </c>
      <c r="G3948" s="128">
        <v>18.2</v>
      </c>
      <c r="H3948" s="128">
        <v>14.4</v>
      </c>
      <c r="I3948" s="311"/>
      <c r="J3948" s="319">
        <f>ROUND(SUMIF(Anlagenbewegungsdaten!B:B,A3948,Anlagenbewegungsdaten!C:C),3)</f>
        <v>0</v>
      </c>
      <c r="K3948" s="320">
        <f>ROUND(SUMIF(Anlagenbewegungsdaten!$B:$B,$A3948,Anlagenbewegungsdaten!$D:$D),2)</f>
        <v>0</v>
      </c>
      <c r="L3948" s="321">
        <f t="shared" si="134"/>
        <v>0</v>
      </c>
      <c r="M3948" s="341" t="s">
        <v>4950</v>
      </c>
      <c r="N3948" s="341" t="s">
        <v>4968</v>
      </c>
      <c r="O3948" s="323">
        <f>ROUND(SUMIF(Anlagenbewegungsdaten_AV!B:B,A3948,Anlagenbewegungsdaten_AV!C:C),3)</f>
        <v>0</v>
      </c>
      <c r="P3948" s="320">
        <f>ROUND(SUMIF(Anlagenbewegungsdaten_AV!$B:$B,$A3948,Anlagenbewegungsdaten_AV!$D:$D),2)</f>
        <v>0</v>
      </c>
      <c r="Q3948" s="321">
        <f t="shared" si="135"/>
        <v>0</v>
      </c>
      <c r="S3948" s="324"/>
      <c r="T3948" s="317"/>
      <c r="U3948" s="325"/>
      <c r="V3948" s="325"/>
    </row>
    <row r="3949" spans="1:22" ht="15" customHeight="1" x14ac:dyDescent="0.25">
      <c r="A3949" s="129" t="s">
        <v>120</v>
      </c>
      <c r="B3949" s="126" t="s">
        <v>2088</v>
      </c>
      <c r="C3949" s="127" t="s">
        <v>4023</v>
      </c>
      <c r="D3949" s="127" t="s">
        <v>94</v>
      </c>
      <c r="E3949" s="127"/>
      <c r="F3949" s="128">
        <v>21</v>
      </c>
      <c r="G3949" s="128">
        <v>21.2</v>
      </c>
      <c r="H3949" s="128">
        <v>16.8</v>
      </c>
      <c r="I3949" s="311"/>
      <c r="J3949" s="319">
        <f>ROUND(SUMIF(Anlagenbewegungsdaten!B:B,A3949,Anlagenbewegungsdaten!C:C),3)</f>
        <v>0</v>
      </c>
      <c r="K3949" s="320">
        <f>ROUND(SUMIF(Anlagenbewegungsdaten!$B:$B,$A3949,Anlagenbewegungsdaten!$D:$D),2)</f>
        <v>0</v>
      </c>
      <c r="L3949" s="321">
        <f t="shared" si="134"/>
        <v>0</v>
      </c>
      <c r="M3949" s="341" t="s">
        <v>4950</v>
      </c>
      <c r="N3949" s="341" t="s">
        <v>4968</v>
      </c>
      <c r="O3949" s="323">
        <f>ROUND(SUMIF(Anlagenbewegungsdaten_AV!B:B,A3949,Anlagenbewegungsdaten_AV!C:C),3)</f>
        <v>0</v>
      </c>
      <c r="P3949" s="320">
        <f>ROUND(SUMIF(Anlagenbewegungsdaten_AV!$B:$B,$A3949,Anlagenbewegungsdaten_AV!$D:$D),2)</f>
        <v>0</v>
      </c>
      <c r="Q3949" s="321">
        <f t="shared" si="135"/>
        <v>0</v>
      </c>
      <c r="S3949" s="324"/>
      <c r="T3949" s="317"/>
      <c r="U3949" s="325"/>
      <c r="V3949" s="325"/>
    </row>
    <row r="3950" spans="1:22" ht="15" customHeight="1" x14ac:dyDescent="0.25">
      <c r="A3950" s="129" t="s">
        <v>121</v>
      </c>
      <c r="B3950" s="126" t="s">
        <v>2088</v>
      </c>
      <c r="C3950" s="127" t="s">
        <v>4023</v>
      </c>
      <c r="D3950" s="127" t="s">
        <v>96</v>
      </c>
      <c r="E3950" s="127"/>
      <c r="F3950" s="128">
        <v>22</v>
      </c>
      <c r="G3950" s="128">
        <v>22.2</v>
      </c>
      <c r="H3950" s="128">
        <v>17.600000000000001</v>
      </c>
      <c r="I3950" s="311"/>
      <c r="J3950" s="319">
        <f>ROUND(SUMIF(Anlagenbewegungsdaten!B:B,A3950,Anlagenbewegungsdaten!C:C),3)</f>
        <v>0</v>
      </c>
      <c r="K3950" s="320">
        <f>ROUND(SUMIF(Anlagenbewegungsdaten!$B:$B,$A3950,Anlagenbewegungsdaten!$D:$D),2)</f>
        <v>0</v>
      </c>
      <c r="L3950" s="321">
        <f t="shared" si="134"/>
        <v>0</v>
      </c>
      <c r="M3950" s="341" t="s">
        <v>4950</v>
      </c>
      <c r="N3950" s="341" t="s">
        <v>4968</v>
      </c>
      <c r="O3950" s="323">
        <f>ROUND(SUMIF(Anlagenbewegungsdaten_AV!B:B,A3950,Anlagenbewegungsdaten_AV!C:C),3)</f>
        <v>0</v>
      </c>
      <c r="P3950" s="320">
        <f>ROUND(SUMIF(Anlagenbewegungsdaten_AV!$B:$B,$A3950,Anlagenbewegungsdaten_AV!$D:$D),2)</f>
        <v>0</v>
      </c>
      <c r="Q3950" s="321">
        <f t="shared" si="135"/>
        <v>0</v>
      </c>
      <c r="S3950" s="324"/>
      <c r="T3950" s="317"/>
      <c r="U3950" s="325"/>
      <c r="V3950" s="325"/>
    </row>
    <row r="3951" spans="1:22" ht="15" customHeight="1" x14ac:dyDescent="0.25">
      <c r="A3951" s="129" t="s">
        <v>122</v>
      </c>
      <c r="B3951" s="126" t="s">
        <v>2088</v>
      </c>
      <c r="C3951" s="127" t="s">
        <v>4023</v>
      </c>
      <c r="D3951" s="127" t="s">
        <v>98</v>
      </c>
      <c r="E3951" s="127"/>
      <c r="F3951" s="128">
        <v>25</v>
      </c>
      <c r="G3951" s="128">
        <v>25.2</v>
      </c>
      <c r="H3951" s="128">
        <v>20</v>
      </c>
      <c r="I3951" s="311"/>
      <c r="J3951" s="319">
        <f>ROUND(SUMIF(Anlagenbewegungsdaten!B:B,A3951,Anlagenbewegungsdaten!C:C),3)</f>
        <v>0</v>
      </c>
      <c r="K3951" s="320">
        <f>ROUND(SUMIF(Anlagenbewegungsdaten!$B:$B,$A3951,Anlagenbewegungsdaten!$D:$D),2)</f>
        <v>0</v>
      </c>
      <c r="L3951" s="321">
        <f t="shared" si="134"/>
        <v>0</v>
      </c>
      <c r="M3951" s="341" t="s">
        <v>4950</v>
      </c>
      <c r="N3951" s="341" t="s">
        <v>4968</v>
      </c>
      <c r="O3951" s="323">
        <f>ROUND(SUMIF(Anlagenbewegungsdaten_AV!B:B,A3951,Anlagenbewegungsdaten_AV!C:C),3)</f>
        <v>0</v>
      </c>
      <c r="P3951" s="320">
        <f>ROUND(SUMIF(Anlagenbewegungsdaten_AV!$B:$B,$A3951,Anlagenbewegungsdaten_AV!$D:$D),2)</f>
        <v>0</v>
      </c>
      <c r="Q3951" s="321">
        <f t="shared" si="135"/>
        <v>0</v>
      </c>
      <c r="S3951" s="324"/>
      <c r="T3951" s="317"/>
      <c r="U3951" s="325"/>
      <c r="V3951" s="325"/>
    </row>
    <row r="3952" spans="1:22" ht="15" customHeight="1" x14ac:dyDescent="0.25">
      <c r="A3952" s="129" t="s">
        <v>1067</v>
      </c>
      <c r="B3952" s="126" t="s">
        <v>2088</v>
      </c>
      <c r="C3952" s="127" t="s">
        <v>4023</v>
      </c>
      <c r="D3952" s="127" t="s">
        <v>1051</v>
      </c>
      <c r="E3952" s="127"/>
      <c r="F3952" s="128">
        <v>12.95</v>
      </c>
      <c r="G3952" s="128">
        <v>13.149999999999999</v>
      </c>
      <c r="H3952" s="128">
        <v>10.36</v>
      </c>
      <c r="I3952" s="311"/>
      <c r="J3952" s="319">
        <f>ROUND(SUMIF(Anlagenbewegungsdaten!B:B,A3952,Anlagenbewegungsdaten!C:C),3)</f>
        <v>0</v>
      </c>
      <c r="K3952" s="320">
        <f>ROUND(SUMIF(Anlagenbewegungsdaten!$B:$B,$A3952,Anlagenbewegungsdaten!$D:$D),2)</f>
        <v>0</v>
      </c>
      <c r="L3952" s="321">
        <f t="shared" si="134"/>
        <v>0</v>
      </c>
      <c r="M3952" s="341" t="s">
        <v>4950</v>
      </c>
      <c r="N3952" s="341" t="s">
        <v>4968</v>
      </c>
      <c r="O3952" s="323">
        <f>ROUND(SUMIF(Anlagenbewegungsdaten_AV!B:B,A3952,Anlagenbewegungsdaten_AV!C:C),3)</f>
        <v>0</v>
      </c>
      <c r="P3952" s="320">
        <f>ROUND(SUMIF(Anlagenbewegungsdaten_AV!$B:$B,$A3952,Anlagenbewegungsdaten_AV!$D:$D),2)</f>
        <v>0</v>
      </c>
      <c r="Q3952" s="321">
        <f t="shared" si="135"/>
        <v>0</v>
      </c>
      <c r="S3952" s="324"/>
      <c r="T3952" s="317"/>
      <c r="U3952" s="325"/>
      <c r="V3952" s="325"/>
    </row>
    <row r="3953" spans="1:22" ht="15" customHeight="1" x14ac:dyDescent="0.25">
      <c r="A3953" s="129" t="s">
        <v>1068</v>
      </c>
      <c r="B3953" s="126" t="s">
        <v>2088</v>
      </c>
      <c r="C3953" s="127" t="s">
        <v>4023</v>
      </c>
      <c r="D3953" s="127" t="s">
        <v>1039</v>
      </c>
      <c r="E3953" s="127"/>
      <c r="F3953" s="128">
        <v>11.16</v>
      </c>
      <c r="G3953" s="128">
        <v>11.36</v>
      </c>
      <c r="H3953" s="128">
        <v>8.93</v>
      </c>
      <c r="I3953" s="311"/>
      <c r="J3953" s="319">
        <f>ROUND(SUMIF(Anlagenbewegungsdaten!B:B,A3953,Anlagenbewegungsdaten!C:C),3)</f>
        <v>0</v>
      </c>
      <c r="K3953" s="320">
        <f>ROUND(SUMIF(Anlagenbewegungsdaten!$B:$B,$A3953,Anlagenbewegungsdaten!$D:$D),2)</f>
        <v>0</v>
      </c>
      <c r="L3953" s="321">
        <f t="shared" si="134"/>
        <v>0</v>
      </c>
      <c r="M3953" s="341" t="s">
        <v>4950</v>
      </c>
      <c r="N3953" s="341" t="s">
        <v>4968</v>
      </c>
      <c r="O3953" s="323">
        <f>ROUND(SUMIF(Anlagenbewegungsdaten_AV!B:B,A3953,Anlagenbewegungsdaten_AV!C:C),3)</f>
        <v>0</v>
      </c>
      <c r="P3953" s="320">
        <f>ROUND(SUMIF(Anlagenbewegungsdaten_AV!$B:$B,$A3953,Anlagenbewegungsdaten_AV!$D:$D),2)</f>
        <v>0</v>
      </c>
      <c r="Q3953" s="321">
        <f t="shared" si="135"/>
        <v>0</v>
      </c>
      <c r="S3953" s="324"/>
      <c r="T3953" s="317"/>
      <c r="U3953" s="325"/>
      <c r="V3953" s="325"/>
    </row>
    <row r="3954" spans="1:22" ht="15" customHeight="1" x14ac:dyDescent="0.25">
      <c r="A3954" s="129" t="s">
        <v>123</v>
      </c>
      <c r="B3954" s="126" t="s">
        <v>2088</v>
      </c>
      <c r="C3954" s="127" t="s">
        <v>4024</v>
      </c>
      <c r="D3954" s="127" t="s">
        <v>124</v>
      </c>
      <c r="E3954" s="127"/>
      <c r="F3954" s="128">
        <v>20</v>
      </c>
      <c r="G3954" s="128">
        <v>20.2</v>
      </c>
      <c r="H3954" s="128">
        <v>16</v>
      </c>
      <c r="I3954" s="311"/>
      <c r="J3954" s="319">
        <f>ROUND(SUMIF(Anlagenbewegungsdaten!B:B,A3954,Anlagenbewegungsdaten!C:C),3)</f>
        <v>0</v>
      </c>
      <c r="K3954" s="320">
        <f>ROUND(SUMIF(Anlagenbewegungsdaten!$B:$B,$A3954,Anlagenbewegungsdaten!$D:$D),2)</f>
        <v>0</v>
      </c>
      <c r="L3954" s="321">
        <f t="shared" si="134"/>
        <v>0</v>
      </c>
      <c r="M3954" s="341" t="s">
        <v>4950</v>
      </c>
      <c r="N3954" s="341" t="s">
        <v>4968</v>
      </c>
      <c r="O3954" s="323">
        <f>ROUND(SUMIF(Anlagenbewegungsdaten_AV!B:B,A3954,Anlagenbewegungsdaten_AV!C:C),3)</f>
        <v>0</v>
      </c>
      <c r="P3954" s="320">
        <f>ROUND(SUMIF(Anlagenbewegungsdaten_AV!$B:$B,$A3954,Anlagenbewegungsdaten_AV!$D:$D),2)</f>
        <v>0</v>
      </c>
      <c r="Q3954" s="321">
        <f t="shared" si="135"/>
        <v>0</v>
      </c>
      <c r="S3954" s="324"/>
      <c r="T3954" s="317"/>
      <c r="U3954" s="325"/>
      <c r="V3954" s="325"/>
    </row>
    <row r="3955" spans="1:22" ht="15" customHeight="1" x14ac:dyDescent="0.25">
      <c r="A3955" s="129" t="s">
        <v>125</v>
      </c>
      <c r="B3955" s="126" t="s">
        <v>2088</v>
      </c>
      <c r="C3955" s="127" t="s">
        <v>4024</v>
      </c>
      <c r="D3955" s="127" t="s">
        <v>126</v>
      </c>
      <c r="E3955" s="127"/>
      <c r="F3955" s="128">
        <v>23</v>
      </c>
      <c r="G3955" s="128">
        <v>23.2</v>
      </c>
      <c r="H3955" s="128">
        <v>18.399999999999999</v>
      </c>
      <c r="I3955" s="311"/>
      <c r="J3955" s="319">
        <f>ROUND(SUMIF(Anlagenbewegungsdaten!B:B,A3955,Anlagenbewegungsdaten!C:C),3)</f>
        <v>0</v>
      </c>
      <c r="K3955" s="320">
        <f>ROUND(SUMIF(Anlagenbewegungsdaten!$B:$B,$A3955,Anlagenbewegungsdaten!$D:$D),2)</f>
        <v>0</v>
      </c>
      <c r="L3955" s="321">
        <f t="shared" si="134"/>
        <v>0</v>
      </c>
      <c r="M3955" s="341" t="s">
        <v>4950</v>
      </c>
      <c r="N3955" s="341" t="s">
        <v>4968</v>
      </c>
      <c r="O3955" s="323">
        <f>ROUND(SUMIF(Anlagenbewegungsdaten_AV!B:B,A3955,Anlagenbewegungsdaten_AV!C:C),3)</f>
        <v>0</v>
      </c>
      <c r="P3955" s="320">
        <f>ROUND(SUMIF(Anlagenbewegungsdaten_AV!$B:$B,$A3955,Anlagenbewegungsdaten_AV!$D:$D),2)</f>
        <v>0</v>
      </c>
      <c r="Q3955" s="321">
        <f t="shared" si="135"/>
        <v>0</v>
      </c>
      <c r="S3955" s="324"/>
      <c r="T3955" s="317"/>
      <c r="U3955" s="325"/>
      <c r="V3955" s="325"/>
    </row>
    <row r="3956" spans="1:22" ht="15" customHeight="1" x14ac:dyDescent="0.25">
      <c r="A3956" s="129" t="s">
        <v>127</v>
      </c>
      <c r="B3956" s="126" t="s">
        <v>2088</v>
      </c>
      <c r="C3956" s="127" t="s">
        <v>4024</v>
      </c>
      <c r="D3956" s="127" t="s">
        <v>128</v>
      </c>
      <c r="E3956" s="127"/>
      <c r="F3956" s="128">
        <v>24</v>
      </c>
      <c r="G3956" s="128">
        <v>24.2</v>
      </c>
      <c r="H3956" s="128">
        <v>19.2</v>
      </c>
      <c r="I3956" s="311"/>
      <c r="J3956" s="319">
        <f>ROUND(SUMIF(Anlagenbewegungsdaten!B:B,A3956,Anlagenbewegungsdaten!C:C),3)</f>
        <v>0</v>
      </c>
      <c r="K3956" s="320">
        <f>ROUND(SUMIF(Anlagenbewegungsdaten!$B:$B,$A3956,Anlagenbewegungsdaten!$D:$D),2)</f>
        <v>0</v>
      </c>
      <c r="L3956" s="321">
        <f t="shared" si="134"/>
        <v>0</v>
      </c>
      <c r="M3956" s="341" t="s">
        <v>4950</v>
      </c>
      <c r="N3956" s="341" t="s">
        <v>4968</v>
      </c>
      <c r="O3956" s="323">
        <f>ROUND(SUMIF(Anlagenbewegungsdaten_AV!B:B,A3956,Anlagenbewegungsdaten_AV!C:C),3)</f>
        <v>0</v>
      </c>
      <c r="P3956" s="320">
        <f>ROUND(SUMIF(Anlagenbewegungsdaten_AV!$B:$B,$A3956,Anlagenbewegungsdaten_AV!$D:$D),2)</f>
        <v>0</v>
      </c>
      <c r="Q3956" s="321">
        <f t="shared" si="135"/>
        <v>0</v>
      </c>
      <c r="S3956" s="324"/>
      <c r="T3956" s="317"/>
      <c r="U3956" s="325"/>
      <c r="V3956" s="325"/>
    </row>
    <row r="3957" spans="1:22" ht="15" customHeight="1" x14ac:dyDescent="0.25">
      <c r="A3957" s="129" t="s">
        <v>129</v>
      </c>
      <c r="B3957" s="126" t="s">
        <v>2088</v>
      </c>
      <c r="C3957" s="127" t="s">
        <v>4024</v>
      </c>
      <c r="D3957" s="127" t="s">
        <v>130</v>
      </c>
      <c r="E3957" s="127"/>
      <c r="F3957" s="128">
        <v>27</v>
      </c>
      <c r="G3957" s="128">
        <v>27.2</v>
      </c>
      <c r="H3957" s="128">
        <v>21.6</v>
      </c>
      <c r="I3957" s="311"/>
      <c r="J3957" s="319">
        <f>ROUND(SUMIF(Anlagenbewegungsdaten!B:B,A3957,Anlagenbewegungsdaten!C:C),3)</f>
        <v>0</v>
      </c>
      <c r="K3957" s="320">
        <f>ROUND(SUMIF(Anlagenbewegungsdaten!$B:$B,$A3957,Anlagenbewegungsdaten!$D:$D),2)</f>
        <v>0</v>
      </c>
      <c r="L3957" s="321">
        <f t="shared" si="134"/>
        <v>0</v>
      </c>
      <c r="M3957" s="341" t="s">
        <v>4950</v>
      </c>
      <c r="N3957" s="341" t="s">
        <v>4968</v>
      </c>
      <c r="O3957" s="323">
        <f>ROUND(SUMIF(Anlagenbewegungsdaten_AV!B:B,A3957,Anlagenbewegungsdaten_AV!C:C),3)</f>
        <v>0</v>
      </c>
      <c r="P3957" s="320">
        <f>ROUND(SUMIF(Anlagenbewegungsdaten_AV!$B:$B,$A3957,Anlagenbewegungsdaten_AV!$D:$D),2)</f>
        <v>0</v>
      </c>
      <c r="Q3957" s="321">
        <f t="shared" si="135"/>
        <v>0</v>
      </c>
      <c r="S3957" s="324"/>
      <c r="T3957" s="317"/>
      <c r="U3957" s="325"/>
      <c r="V3957" s="325"/>
    </row>
    <row r="3958" spans="1:22" ht="15" customHeight="1" x14ac:dyDescent="0.25">
      <c r="A3958" s="129" t="s">
        <v>131</v>
      </c>
      <c r="B3958" s="126" t="s">
        <v>2088</v>
      </c>
      <c r="C3958" s="127" t="s">
        <v>4024</v>
      </c>
      <c r="D3958" s="127" t="s">
        <v>132</v>
      </c>
      <c r="E3958" s="127"/>
      <c r="F3958" s="128">
        <v>14.5</v>
      </c>
      <c r="G3958" s="128">
        <v>14.7</v>
      </c>
      <c r="H3958" s="128">
        <v>11.6</v>
      </c>
      <c r="I3958" s="311"/>
      <c r="J3958" s="319">
        <f>ROUND(SUMIF(Anlagenbewegungsdaten!B:B,A3958,Anlagenbewegungsdaten!C:C),3)</f>
        <v>0</v>
      </c>
      <c r="K3958" s="320">
        <f>ROUND(SUMIF(Anlagenbewegungsdaten!$B:$B,$A3958,Anlagenbewegungsdaten!$D:$D),2)</f>
        <v>0</v>
      </c>
      <c r="L3958" s="321">
        <f t="shared" si="134"/>
        <v>0</v>
      </c>
      <c r="M3958" s="341" t="s">
        <v>4950</v>
      </c>
      <c r="N3958" s="341" t="s">
        <v>4968</v>
      </c>
      <c r="O3958" s="323">
        <f>ROUND(SUMIF(Anlagenbewegungsdaten_AV!B:B,A3958,Anlagenbewegungsdaten_AV!C:C),3)</f>
        <v>0</v>
      </c>
      <c r="P3958" s="320">
        <f>ROUND(SUMIF(Anlagenbewegungsdaten_AV!$B:$B,$A3958,Anlagenbewegungsdaten_AV!$D:$D),2)</f>
        <v>0</v>
      </c>
      <c r="Q3958" s="321">
        <f t="shared" si="135"/>
        <v>0</v>
      </c>
      <c r="S3958" s="324"/>
      <c r="T3958" s="317"/>
      <c r="U3958" s="325"/>
      <c r="V3958" s="325"/>
    </row>
    <row r="3959" spans="1:22" ht="15" customHeight="1" x14ac:dyDescent="0.25">
      <c r="A3959" s="129" t="s">
        <v>3229</v>
      </c>
      <c r="B3959" s="126" t="s">
        <v>2088</v>
      </c>
      <c r="C3959" s="127" t="s">
        <v>4025</v>
      </c>
      <c r="D3959" s="127" t="s">
        <v>124</v>
      </c>
      <c r="E3959" s="127"/>
      <c r="F3959" s="128">
        <v>19.8</v>
      </c>
      <c r="G3959" s="128">
        <v>20</v>
      </c>
      <c r="H3959" s="128">
        <v>15.84</v>
      </c>
      <c r="I3959" s="311"/>
      <c r="J3959" s="319">
        <f>ROUND(SUMIF(Anlagenbewegungsdaten!B:B,A3959,Anlagenbewegungsdaten!C:C),3)</f>
        <v>0</v>
      </c>
      <c r="K3959" s="320">
        <f>ROUND(SUMIF(Anlagenbewegungsdaten!$B:$B,$A3959,Anlagenbewegungsdaten!$D:$D),2)</f>
        <v>0</v>
      </c>
      <c r="L3959" s="321">
        <f t="shared" si="134"/>
        <v>0</v>
      </c>
      <c r="M3959" s="341" t="s">
        <v>4950</v>
      </c>
      <c r="N3959" s="341" t="s">
        <v>4968</v>
      </c>
      <c r="O3959" s="323">
        <f>ROUND(SUMIF(Anlagenbewegungsdaten_AV!B:B,A3959,Anlagenbewegungsdaten_AV!C:C),3)</f>
        <v>0</v>
      </c>
      <c r="P3959" s="320">
        <f>ROUND(SUMIF(Anlagenbewegungsdaten_AV!$B:$B,$A3959,Anlagenbewegungsdaten_AV!$D:$D),2)</f>
        <v>0</v>
      </c>
      <c r="Q3959" s="321">
        <f t="shared" si="135"/>
        <v>0</v>
      </c>
      <c r="S3959" s="324"/>
      <c r="T3959" s="317"/>
      <c r="U3959" s="325"/>
      <c r="V3959" s="325"/>
    </row>
    <row r="3960" spans="1:22" ht="15" customHeight="1" x14ac:dyDescent="0.25">
      <c r="A3960" s="129" t="s">
        <v>3230</v>
      </c>
      <c r="B3960" s="126" t="s">
        <v>2088</v>
      </c>
      <c r="C3960" s="127" t="s">
        <v>4025</v>
      </c>
      <c r="D3960" s="127" t="s">
        <v>126</v>
      </c>
      <c r="E3960" s="127"/>
      <c r="F3960" s="128">
        <v>22.77</v>
      </c>
      <c r="G3960" s="128">
        <v>22.97</v>
      </c>
      <c r="H3960" s="128">
        <v>18.22</v>
      </c>
      <c r="I3960" s="311"/>
      <c r="J3960" s="319">
        <f>ROUND(SUMIF(Anlagenbewegungsdaten!B:B,A3960,Anlagenbewegungsdaten!C:C),3)</f>
        <v>0</v>
      </c>
      <c r="K3960" s="320">
        <f>ROUND(SUMIF(Anlagenbewegungsdaten!$B:$B,$A3960,Anlagenbewegungsdaten!$D:$D),2)</f>
        <v>0</v>
      </c>
      <c r="L3960" s="321">
        <f t="shared" si="134"/>
        <v>0</v>
      </c>
      <c r="M3960" s="341" t="s">
        <v>4950</v>
      </c>
      <c r="N3960" s="341" t="s">
        <v>4968</v>
      </c>
      <c r="O3960" s="323">
        <f>ROUND(SUMIF(Anlagenbewegungsdaten_AV!B:B,A3960,Anlagenbewegungsdaten_AV!C:C),3)</f>
        <v>0</v>
      </c>
      <c r="P3960" s="320">
        <f>ROUND(SUMIF(Anlagenbewegungsdaten_AV!$B:$B,$A3960,Anlagenbewegungsdaten_AV!$D:$D),2)</f>
        <v>0</v>
      </c>
      <c r="Q3960" s="321">
        <f t="shared" si="135"/>
        <v>0</v>
      </c>
      <c r="S3960" s="324"/>
      <c r="T3960" s="317"/>
      <c r="U3960" s="325"/>
      <c r="V3960" s="325"/>
    </row>
    <row r="3961" spans="1:22" ht="15" customHeight="1" x14ac:dyDescent="0.25">
      <c r="A3961" s="129" t="s">
        <v>3231</v>
      </c>
      <c r="B3961" s="126" t="s">
        <v>2088</v>
      </c>
      <c r="C3961" s="127" t="s">
        <v>4025</v>
      </c>
      <c r="D3961" s="127" t="s">
        <v>128</v>
      </c>
      <c r="E3961" s="127"/>
      <c r="F3961" s="128">
        <v>23.759999999999998</v>
      </c>
      <c r="G3961" s="128">
        <v>23.959999999999997</v>
      </c>
      <c r="H3961" s="128">
        <v>19.010000000000002</v>
      </c>
      <c r="I3961" s="311"/>
      <c r="J3961" s="319">
        <f>ROUND(SUMIF(Anlagenbewegungsdaten!B:B,A3961,Anlagenbewegungsdaten!C:C),3)</f>
        <v>0</v>
      </c>
      <c r="K3961" s="320">
        <f>ROUND(SUMIF(Anlagenbewegungsdaten!$B:$B,$A3961,Anlagenbewegungsdaten!$D:$D),2)</f>
        <v>0</v>
      </c>
      <c r="L3961" s="321">
        <f t="shared" si="134"/>
        <v>0</v>
      </c>
      <c r="M3961" s="341" t="s">
        <v>4950</v>
      </c>
      <c r="N3961" s="341" t="s">
        <v>4968</v>
      </c>
      <c r="O3961" s="323">
        <f>ROUND(SUMIF(Anlagenbewegungsdaten_AV!B:B,A3961,Anlagenbewegungsdaten_AV!C:C),3)</f>
        <v>0</v>
      </c>
      <c r="P3961" s="320">
        <f>ROUND(SUMIF(Anlagenbewegungsdaten_AV!$B:$B,$A3961,Anlagenbewegungsdaten_AV!$D:$D),2)</f>
        <v>0</v>
      </c>
      <c r="Q3961" s="321">
        <f t="shared" si="135"/>
        <v>0</v>
      </c>
      <c r="S3961" s="324"/>
      <c r="T3961" s="317"/>
      <c r="U3961" s="325"/>
      <c r="V3961" s="325"/>
    </row>
    <row r="3962" spans="1:22" ht="15" customHeight="1" x14ac:dyDescent="0.25">
      <c r="A3962" s="129" t="s">
        <v>3232</v>
      </c>
      <c r="B3962" s="126" t="s">
        <v>2088</v>
      </c>
      <c r="C3962" s="127" t="s">
        <v>4025</v>
      </c>
      <c r="D3962" s="127" t="s">
        <v>130</v>
      </c>
      <c r="E3962" s="127"/>
      <c r="F3962" s="128">
        <v>26.73</v>
      </c>
      <c r="G3962" s="128">
        <v>26.93</v>
      </c>
      <c r="H3962" s="128">
        <v>21.38</v>
      </c>
      <c r="I3962" s="311"/>
      <c r="J3962" s="319">
        <f>ROUND(SUMIF(Anlagenbewegungsdaten!B:B,A3962,Anlagenbewegungsdaten!C:C),3)</f>
        <v>0</v>
      </c>
      <c r="K3962" s="320">
        <f>ROUND(SUMIF(Anlagenbewegungsdaten!$B:$B,$A3962,Anlagenbewegungsdaten!$D:$D),2)</f>
        <v>0</v>
      </c>
      <c r="L3962" s="321">
        <f t="shared" si="134"/>
        <v>0</v>
      </c>
      <c r="M3962" s="341" t="s">
        <v>4950</v>
      </c>
      <c r="N3962" s="341" t="s">
        <v>4968</v>
      </c>
      <c r="O3962" s="323">
        <f>ROUND(SUMIF(Anlagenbewegungsdaten_AV!B:B,A3962,Anlagenbewegungsdaten_AV!C:C),3)</f>
        <v>0</v>
      </c>
      <c r="P3962" s="320">
        <f>ROUND(SUMIF(Anlagenbewegungsdaten_AV!$B:$B,$A3962,Anlagenbewegungsdaten_AV!$D:$D),2)</f>
        <v>0</v>
      </c>
      <c r="Q3962" s="321">
        <f t="shared" si="135"/>
        <v>0</v>
      </c>
      <c r="S3962" s="324"/>
      <c r="T3962" s="317"/>
      <c r="U3962" s="325"/>
      <c r="V3962" s="325"/>
    </row>
    <row r="3963" spans="1:22" ht="15" customHeight="1" x14ac:dyDescent="0.25">
      <c r="A3963" s="129" t="s">
        <v>3233</v>
      </c>
      <c r="B3963" s="126" t="s">
        <v>2088</v>
      </c>
      <c r="C3963" s="127" t="s">
        <v>4025</v>
      </c>
      <c r="D3963" s="127" t="s">
        <v>132</v>
      </c>
      <c r="E3963" s="127"/>
      <c r="F3963" s="128">
        <v>14.36</v>
      </c>
      <c r="G3963" s="128">
        <v>14.559999999999999</v>
      </c>
      <c r="H3963" s="128">
        <v>11.49</v>
      </c>
      <c r="I3963" s="311"/>
      <c r="J3963" s="319">
        <f>ROUND(SUMIF(Anlagenbewegungsdaten!B:B,A3963,Anlagenbewegungsdaten!C:C),3)</f>
        <v>0</v>
      </c>
      <c r="K3963" s="320">
        <f>ROUND(SUMIF(Anlagenbewegungsdaten!$B:$B,$A3963,Anlagenbewegungsdaten!$D:$D),2)</f>
        <v>0</v>
      </c>
      <c r="L3963" s="321">
        <f t="shared" si="134"/>
        <v>0</v>
      </c>
      <c r="M3963" s="341" t="s">
        <v>4950</v>
      </c>
      <c r="N3963" s="341" t="s">
        <v>4968</v>
      </c>
      <c r="O3963" s="323">
        <f>ROUND(SUMIF(Anlagenbewegungsdaten_AV!B:B,A3963,Anlagenbewegungsdaten_AV!C:C),3)</f>
        <v>0</v>
      </c>
      <c r="P3963" s="320">
        <f>ROUND(SUMIF(Anlagenbewegungsdaten_AV!$B:$B,$A3963,Anlagenbewegungsdaten_AV!$D:$D),2)</f>
        <v>0</v>
      </c>
      <c r="Q3963" s="321">
        <f t="shared" si="135"/>
        <v>0</v>
      </c>
      <c r="S3963" s="324"/>
      <c r="T3963" s="317"/>
      <c r="U3963" s="325"/>
      <c r="V3963" s="325"/>
    </row>
    <row r="3964" spans="1:22" ht="15" customHeight="1" x14ac:dyDescent="0.25">
      <c r="A3964" s="129" t="s">
        <v>3973</v>
      </c>
      <c r="B3964" s="126" t="s">
        <v>2088</v>
      </c>
      <c r="C3964" s="127" t="s">
        <v>4026</v>
      </c>
      <c r="D3964" s="127" t="s">
        <v>124</v>
      </c>
      <c r="E3964" s="127"/>
      <c r="F3964" s="128">
        <v>19.600000000000001</v>
      </c>
      <c r="G3964" s="128">
        <v>19.8</v>
      </c>
      <c r="H3964" s="128">
        <v>15.68</v>
      </c>
      <c r="I3964" s="311"/>
      <c r="J3964" s="319">
        <f>ROUND(SUMIF(Anlagenbewegungsdaten!B:B,A3964,Anlagenbewegungsdaten!C:C),3)</f>
        <v>0</v>
      </c>
      <c r="K3964" s="320">
        <f>ROUND(SUMIF(Anlagenbewegungsdaten!$B:$B,$A3964,Anlagenbewegungsdaten!$D:$D),2)</f>
        <v>0</v>
      </c>
      <c r="L3964" s="321">
        <f t="shared" si="134"/>
        <v>0</v>
      </c>
      <c r="M3964" s="341" t="s">
        <v>4950</v>
      </c>
      <c r="N3964" s="341" t="s">
        <v>4968</v>
      </c>
      <c r="O3964" s="323">
        <f>ROUND(SUMIF(Anlagenbewegungsdaten_AV!B:B,A3964,Anlagenbewegungsdaten_AV!C:C),3)</f>
        <v>0</v>
      </c>
      <c r="P3964" s="320">
        <f>ROUND(SUMIF(Anlagenbewegungsdaten_AV!$B:$B,$A3964,Anlagenbewegungsdaten_AV!$D:$D),2)</f>
        <v>0</v>
      </c>
      <c r="Q3964" s="321">
        <f t="shared" si="135"/>
        <v>0</v>
      </c>
      <c r="S3964" s="324"/>
      <c r="T3964" s="317"/>
      <c r="U3964" s="325"/>
      <c r="V3964" s="325"/>
    </row>
    <row r="3965" spans="1:22" ht="15" customHeight="1" x14ac:dyDescent="0.25">
      <c r="A3965" s="129" t="s">
        <v>3974</v>
      </c>
      <c r="B3965" s="126" t="s">
        <v>2088</v>
      </c>
      <c r="C3965" s="127" t="s">
        <v>4026</v>
      </c>
      <c r="D3965" s="127" t="s">
        <v>126</v>
      </c>
      <c r="E3965" s="127"/>
      <c r="F3965" s="128">
        <v>22.54</v>
      </c>
      <c r="G3965" s="128">
        <v>22.74</v>
      </c>
      <c r="H3965" s="128">
        <v>18.03</v>
      </c>
      <c r="I3965" s="311"/>
      <c r="J3965" s="319">
        <f>ROUND(SUMIF(Anlagenbewegungsdaten!B:B,A3965,Anlagenbewegungsdaten!C:C),3)</f>
        <v>0</v>
      </c>
      <c r="K3965" s="320">
        <f>ROUND(SUMIF(Anlagenbewegungsdaten!$B:$B,$A3965,Anlagenbewegungsdaten!$D:$D),2)</f>
        <v>0</v>
      </c>
      <c r="L3965" s="321">
        <f t="shared" si="134"/>
        <v>0</v>
      </c>
      <c r="M3965" s="341" t="s">
        <v>4950</v>
      </c>
      <c r="N3965" s="341" t="s">
        <v>4968</v>
      </c>
      <c r="O3965" s="323">
        <f>ROUND(SUMIF(Anlagenbewegungsdaten_AV!B:B,A3965,Anlagenbewegungsdaten_AV!C:C),3)</f>
        <v>0</v>
      </c>
      <c r="P3965" s="320">
        <f>ROUND(SUMIF(Anlagenbewegungsdaten_AV!$B:$B,$A3965,Anlagenbewegungsdaten_AV!$D:$D),2)</f>
        <v>0</v>
      </c>
      <c r="Q3965" s="321">
        <f t="shared" si="135"/>
        <v>0</v>
      </c>
      <c r="S3965" s="324"/>
      <c r="T3965" s="317"/>
      <c r="U3965" s="325"/>
      <c r="V3965" s="325"/>
    </row>
    <row r="3966" spans="1:22" ht="15" customHeight="1" x14ac:dyDescent="0.25">
      <c r="A3966" s="129" t="s">
        <v>3975</v>
      </c>
      <c r="B3966" s="126" t="s">
        <v>2088</v>
      </c>
      <c r="C3966" s="127" t="s">
        <v>4026</v>
      </c>
      <c r="D3966" s="127" t="s">
        <v>128</v>
      </c>
      <c r="E3966" s="127"/>
      <c r="F3966" s="128">
        <v>23.52</v>
      </c>
      <c r="G3966" s="128">
        <v>23.72</v>
      </c>
      <c r="H3966" s="128">
        <v>18.82</v>
      </c>
      <c r="I3966" s="311"/>
      <c r="J3966" s="319">
        <f>ROUND(SUMIF(Anlagenbewegungsdaten!B:B,A3966,Anlagenbewegungsdaten!C:C),3)</f>
        <v>0</v>
      </c>
      <c r="K3966" s="320">
        <f>ROUND(SUMIF(Anlagenbewegungsdaten!$B:$B,$A3966,Anlagenbewegungsdaten!$D:$D),2)</f>
        <v>0</v>
      </c>
      <c r="L3966" s="321">
        <f t="shared" si="134"/>
        <v>0</v>
      </c>
      <c r="M3966" s="341" t="s">
        <v>4950</v>
      </c>
      <c r="N3966" s="341" t="s">
        <v>4968</v>
      </c>
      <c r="O3966" s="323">
        <f>ROUND(SUMIF(Anlagenbewegungsdaten_AV!B:B,A3966,Anlagenbewegungsdaten_AV!C:C),3)</f>
        <v>0</v>
      </c>
      <c r="P3966" s="320">
        <f>ROUND(SUMIF(Anlagenbewegungsdaten_AV!$B:$B,$A3966,Anlagenbewegungsdaten_AV!$D:$D),2)</f>
        <v>0</v>
      </c>
      <c r="Q3966" s="321">
        <f t="shared" si="135"/>
        <v>0</v>
      </c>
      <c r="S3966" s="324"/>
      <c r="T3966" s="317"/>
      <c r="U3966" s="325"/>
      <c r="V3966" s="325"/>
    </row>
    <row r="3967" spans="1:22" ht="15" customHeight="1" x14ac:dyDescent="0.25">
      <c r="A3967" s="129" t="s">
        <v>3976</v>
      </c>
      <c r="B3967" s="126" t="s">
        <v>2088</v>
      </c>
      <c r="C3967" s="127" t="s">
        <v>4026</v>
      </c>
      <c r="D3967" s="127" t="s">
        <v>130</v>
      </c>
      <c r="E3967" s="127"/>
      <c r="F3967" s="128">
        <v>26.46</v>
      </c>
      <c r="G3967" s="128">
        <v>26.66</v>
      </c>
      <c r="H3967" s="128">
        <v>21.17</v>
      </c>
      <c r="I3967" s="311"/>
      <c r="J3967" s="319">
        <f>ROUND(SUMIF(Anlagenbewegungsdaten!B:B,A3967,Anlagenbewegungsdaten!C:C),3)</f>
        <v>0</v>
      </c>
      <c r="K3967" s="320">
        <f>ROUND(SUMIF(Anlagenbewegungsdaten!$B:$B,$A3967,Anlagenbewegungsdaten!$D:$D),2)</f>
        <v>0</v>
      </c>
      <c r="L3967" s="321">
        <f t="shared" si="134"/>
        <v>0</v>
      </c>
      <c r="M3967" s="341" t="s">
        <v>4950</v>
      </c>
      <c r="N3967" s="341" t="s">
        <v>4968</v>
      </c>
      <c r="O3967" s="323">
        <f>ROUND(SUMIF(Anlagenbewegungsdaten_AV!B:B,A3967,Anlagenbewegungsdaten_AV!C:C),3)</f>
        <v>0</v>
      </c>
      <c r="P3967" s="320">
        <f>ROUND(SUMIF(Anlagenbewegungsdaten_AV!$B:$B,$A3967,Anlagenbewegungsdaten_AV!$D:$D),2)</f>
        <v>0</v>
      </c>
      <c r="Q3967" s="321">
        <f t="shared" si="135"/>
        <v>0</v>
      </c>
      <c r="S3967" s="324"/>
      <c r="T3967" s="317"/>
      <c r="U3967" s="325"/>
      <c r="V3967" s="325"/>
    </row>
    <row r="3968" spans="1:22" ht="15" customHeight="1" x14ac:dyDescent="0.25">
      <c r="A3968" s="129" t="s">
        <v>3977</v>
      </c>
      <c r="B3968" s="126" t="s">
        <v>2088</v>
      </c>
      <c r="C3968" s="127" t="s">
        <v>4026</v>
      </c>
      <c r="D3968" s="127" t="s">
        <v>132</v>
      </c>
      <c r="E3968" s="127"/>
      <c r="F3968" s="128">
        <v>14.209999999999999</v>
      </c>
      <c r="G3968" s="128">
        <v>14.409999999999998</v>
      </c>
      <c r="H3968" s="128">
        <v>11.37</v>
      </c>
      <c r="I3968" s="311"/>
      <c r="J3968" s="319">
        <f>ROUND(SUMIF(Anlagenbewegungsdaten!B:B,A3968,Anlagenbewegungsdaten!C:C),3)</f>
        <v>0</v>
      </c>
      <c r="K3968" s="320">
        <f>ROUND(SUMIF(Anlagenbewegungsdaten!$B:$B,$A3968,Anlagenbewegungsdaten!$D:$D),2)</f>
        <v>0</v>
      </c>
      <c r="L3968" s="321">
        <f t="shared" si="134"/>
        <v>0</v>
      </c>
      <c r="M3968" s="341" t="s">
        <v>4950</v>
      </c>
      <c r="N3968" s="341" t="s">
        <v>4968</v>
      </c>
      <c r="O3968" s="323">
        <f>ROUND(SUMIF(Anlagenbewegungsdaten_AV!B:B,A3968,Anlagenbewegungsdaten_AV!C:C),3)</f>
        <v>0</v>
      </c>
      <c r="P3968" s="320">
        <f>ROUND(SUMIF(Anlagenbewegungsdaten_AV!$B:$B,$A3968,Anlagenbewegungsdaten_AV!$D:$D),2)</f>
        <v>0</v>
      </c>
      <c r="Q3968" s="321">
        <f t="shared" si="135"/>
        <v>0</v>
      </c>
      <c r="S3968" s="324"/>
      <c r="T3968" s="317"/>
      <c r="U3968" s="325"/>
      <c r="V3968" s="325"/>
    </row>
    <row r="3969" spans="1:22" ht="15" customHeight="1" x14ac:dyDescent="0.25">
      <c r="A3969" s="129" t="s">
        <v>4730</v>
      </c>
      <c r="B3969" s="126" t="s">
        <v>2088</v>
      </c>
      <c r="C3969" s="127" t="s">
        <v>4028</v>
      </c>
      <c r="D3969" s="127" t="s">
        <v>4731</v>
      </c>
      <c r="E3969" s="127"/>
      <c r="F3969" s="128">
        <v>25</v>
      </c>
      <c r="G3969" s="128">
        <v>25.2</v>
      </c>
      <c r="H3969" s="128">
        <v>20</v>
      </c>
      <c r="I3969" s="311"/>
      <c r="J3969" s="319">
        <f>ROUND(SUMIF(Anlagenbewegungsdaten!B:B,A3969,Anlagenbewegungsdaten!C:C),3)</f>
        <v>0</v>
      </c>
      <c r="K3969" s="320">
        <f>ROUND(SUMIF(Anlagenbewegungsdaten!$B:$B,$A3969,Anlagenbewegungsdaten!$D:$D),2)</f>
        <v>0</v>
      </c>
      <c r="L3969" s="321">
        <f t="shared" si="134"/>
        <v>0</v>
      </c>
      <c r="M3969" s="341" t="s">
        <v>4950</v>
      </c>
      <c r="N3969" s="341" t="s">
        <v>4968</v>
      </c>
      <c r="O3969" s="323">
        <f>ROUND(SUMIF(Anlagenbewegungsdaten_AV!B:B,A3969,Anlagenbewegungsdaten_AV!C:C),3)</f>
        <v>0</v>
      </c>
      <c r="P3969" s="320">
        <f>ROUND(SUMIF(Anlagenbewegungsdaten_AV!$B:$B,$A3969,Anlagenbewegungsdaten_AV!$D:$D),2)</f>
        <v>0</v>
      </c>
      <c r="Q3969" s="321">
        <f t="shared" si="135"/>
        <v>0</v>
      </c>
      <c r="S3969" s="324"/>
      <c r="T3969" s="317"/>
      <c r="U3969" s="325"/>
      <c r="V3969" s="325"/>
    </row>
    <row r="3970" spans="1:22" ht="15" customHeight="1" x14ac:dyDescent="0.25">
      <c r="A3970" s="129" t="s">
        <v>4732</v>
      </c>
      <c r="B3970" s="126" t="s">
        <v>2088</v>
      </c>
      <c r="C3970" s="127" t="s">
        <v>4028</v>
      </c>
      <c r="D3970" s="127" t="s">
        <v>4733</v>
      </c>
      <c r="E3970" s="127"/>
      <c r="F3970" s="128">
        <v>30</v>
      </c>
      <c r="G3970" s="128">
        <v>30.2</v>
      </c>
      <c r="H3970" s="128">
        <v>24</v>
      </c>
      <c r="I3970" s="311"/>
      <c r="J3970" s="319">
        <f>ROUND(SUMIF(Anlagenbewegungsdaten!B:B,A3970,Anlagenbewegungsdaten!C:C),3)</f>
        <v>0</v>
      </c>
      <c r="K3970" s="320">
        <f>ROUND(SUMIF(Anlagenbewegungsdaten!$B:$B,$A3970,Anlagenbewegungsdaten!$D:$D),2)</f>
        <v>0</v>
      </c>
      <c r="L3970" s="321">
        <f t="shared" si="134"/>
        <v>0</v>
      </c>
      <c r="M3970" s="341" t="s">
        <v>4950</v>
      </c>
      <c r="N3970" s="341" t="s">
        <v>4968</v>
      </c>
      <c r="O3970" s="323">
        <f>ROUND(SUMIF(Anlagenbewegungsdaten_AV!B:B,A3970,Anlagenbewegungsdaten_AV!C:C),3)</f>
        <v>0</v>
      </c>
      <c r="P3970" s="320">
        <f>ROUND(SUMIF(Anlagenbewegungsdaten_AV!$B:$B,$A3970,Anlagenbewegungsdaten_AV!$D:$D),2)</f>
        <v>0</v>
      </c>
      <c r="Q3970" s="321">
        <f t="shared" si="135"/>
        <v>0</v>
      </c>
      <c r="S3970" s="324"/>
      <c r="T3970" s="317"/>
      <c r="U3970" s="325"/>
      <c r="V3970" s="325"/>
    </row>
    <row r="3971" spans="1:22" ht="15" customHeight="1" x14ac:dyDescent="0.25">
      <c r="A3971" s="129" t="s">
        <v>5140</v>
      </c>
      <c r="B3971" s="126" t="s">
        <v>2088</v>
      </c>
      <c r="C3971" s="127" t="s">
        <v>4994</v>
      </c>
      <c r="D3971" s="127" t="s">
        <v>4731</v>
      </c>
      <c r="E3971" s="127"/>
      <c r="F3971" s="128">
        <v>25</v>
      </c>
      <c r="G3971" s="128">
        <v>25.2</v>
      </c>
      <c r="H3971" s="128">
        <v>20</v>
      </c>
      <c r="I3971" s="311"/>
      <c r="J3971" s="319">
        <f>ROUND(SUMIF(Anlagenbewegungsdaten!B:B,A3971,Anlagenbewegungsdaten!C:C),3)</f>
        <v>0</v>
      </c>
      <c r="K3971" s="320">
        <f>ROUND(SUMIF(Anlagenbewegungsdaten!$B:$B,$A3971,Anlagenbewegungsdaten!$D:$D),2)</f>
        <v>0</v>
      </c>
      <c r="L3971" s="321">
        <f t="shared" si="134"/>
        <v>0</v>
      </c>
      <c r="M3971" s="341" t="s">
        <v>4950</v>
      </c>
      <c r="N3971" s="341" t="s">
        <v>4968</v>
      </c>
      <c r="O3971" s="323">
        <f>ROUND(SUMIF(Anlagenbewegungsdaten_AV!B:B,A3971,Anlagenbewegungsdaten_AV!C:C),3)</f>
        <v>0</v>
      </c>
      <c r="P3971" s="320">
        <f>ROUND(SUMIF(Anlagenbewegungsdaten_AV!$B:$B,$A3971,Anlagenbewegungsdaten_AV!$D:$D),2)</f>
        <v>0</v>
      </c>
      <c r="Q3971" s="321">
        <f t="shared" si="135"/>
        <v>0</v>
      </c>
      <c r="S3971" s="324"/>
      <c r="T3971" s="317"/>
      <c r="U3971" s="325"/>
      <c r="V3971" s="325"/>
    </row>
    <row r="3972" spans="1:22" ht="15" customHeight="1" x14ac:dyDescent="0.25">
      <c r="A3972" s="129" t="s">
        <v>5141</v>
      </c>
      <c r="B3972" s="126" t="s">
        <v>2088</v>
      </c>
      <c r="C3972" s="127" t="s">
        <v>4994</v>
      </c>
      <c r="D3972" s="127" t="s">
        <v>4733</v>
      </c>
      <c r="E3972" s="127"/>
      <c r="F3972" s="128">
        <v>30</v>
      </c>
      <c r="G3972" s="128">
        <v>30.2</v>
      </c>
      <c r="H3972" s="128">
        <v>24</v>
      </c>
      <c r="I3972" s="311"/>
      <c r="J3972" s="319">
        <f>ROUND(SUMIF(Anlagenbewegungsdaten!B:B,A3972,Anlagenbewegungsdaten!C:C),3)</f>
        <v>0</v>
      </c>
      <c r="K3972" s="320">
        <f>ROUND(SUMIF(Anlagenbewegungsdaten!$B:$B,$A3972,Anlagenbewegungsdaten!$D:$D),2)</f>
        <v>0</v>
      </c>
      <c r="L3972" s="321">
        <f t="shared" si="134"/>
        <v>0</v>
      </c>
      <c r="M3972" s="341" t="s">
        <v>4950</v>
      </c>
      <c r="N3972" s="341" t="s">
        <v>4968</v>
      </c>
      <c r="O3972" s="323">
        <f>ROUND(SUMIF(Anlagenbewegungsdaten_AV!B:B,A3972,Anlagenbewegungsdaten_AV!C:C),3)</f>
        <v>0</v>
      </c>
      <c r="P3972" s="320">
        <f>ROUND(SUMIF(Anlagenbewegungsdaten_AV!$B:$B,$A3972,Anlagenbewegungsdaten_AV!$D:$D),2)</f>
        <v>0</v>
      </c>
      <c r="Q3972" s="321">
        <f t="shared" si="135"/>
        <v>0</v>
      </c>
      <c r="S3972" s="324"/>
      <c r="T3972" s="317"/>
      <c r="U3972" s="325"/>
      <c r="V3972" s="325"/>
    </row>
    <row r="3973" spans="1:22" ht="15" customHeight="1" x14ac:dyDescent="0.25">
      <c r="A3973" s="129" t="s">
        <v>5466</v>
      </c>
      <c r="B3973" s="126" t="s">
        <v>2088</v>
      </c>
      <c r="C3973" s="127" t="s">
        <v>5252</v>
      </c>
      <c r="D3973" s="127" t="s">
        <v>4731</v>
      </c>
      <c r="E3973" s="127"/>
      <c r="F3973" s="128">
        <v>25</v>
      </c>
      <c r="G3973" s="128">
        <v>25.2</v>
      </c>
      <c r="H3973" s="128">
        <v>20</v>
      </c>
      <c r="I3973" s="311"/>
      <c r="J3973" s="319">
        <f>ROUND(SUMIF(Anlagenbewegungsdaten!B:B,A3973,Anlagenbewegungsdaten!C:C),3)</f>
        <v>0</v>
      </c>
      <c r="K3973" s="320">
        <f>ROUND(SUMIF(Anlagenbewegungsdaten!$B:$B,$A3973,Anlagenbewegungsdaten!$D:$D),2)</f>
        <v>0</v>
      </c>
      <c r="L3973" s="321">
        <f t="shared" si="134"/>
        <v>0</v>
      </c>
      <c r="M3973" s="341" t="s">
        <v>4950</v>
      </c>
      <c r="N3973" s="341" t="s">
        <v>4968</v>
      </c>
      <c r="O3973" s="323">
        <f>ROUND(SUMIF(Anlagenbewegungsdaten_AV!B:B,A3973,Anlagenbewegungsdaten_AV!C:C),3)</f>
        <v>0</v>
      </c>
      <c r="P3973" s="320">
        <f>ROUND(SUMIF(Anlagenbewegungsdaten_AV!$B:$B,$A3973,Anlagenbewegungsdaten_AV!$D:$D),2)</f>
        <v>0</v>
      </c>
      <c r="Q3973" s="321">
        <f t="shared" si="135"/>
        <v>0</v>
      </c>
      <c r="S3973" s="324"/>
      <c r="T3973" s="317"/>
      <c r="U3973" s="325"/>
      <c r="V3973" s="325"/>
    </row>
    <row r="3974" spans="1:22" ht="15" customHeight="1" x14ac:dyDescent="0.25">
      <c r="A3974" s="129" t="s">
        <v>5467</v>
      </c>
      <c r="B3974" s="126" t="s">
        <v>2088</v>
      </c>
      <c r="C3974" s="127" t="s">
        <v>5252</v>
      </c>
      <c r="D3974" s="127" t="s">
        <v>4733</v>
      </c>
      <c r="E3974" s="127"/>
      <c r="F3974" s="128">
        <v>30</v>
      </c>
      <c r="G3974" s="128">
        <v>30.2</v>
      </c>
      <c r="H3974" s="128">
        <v>24</v>
      </c>
      <c r="I3974" s="311"/>
      <c r="J3974" s="319">
        <f>ROUND(SUMIF(Anlagenbewegungsdaten!B:B,A3974,Anlagenbewegungsdaten!C:C),3)</f>
        <v>0</v>
      </c>
      <c r="K3974" s="320">
        <f>ROUND(SUMIF(Anlagenbewegungsdaten!$B:$B,$A3974,Anlagenbewegungsdaten!$D:$D),2)</f>
        <v>0</v>
      </c>
      <c r="L3974" s="321">
        <f t="shared" si="134"/>
        <v>0</v>
      </c>
      <c r="M3974" s="341" t="s">
        <v>4950</v>
      </c>
      <c r="N3974" s="341" t="s">
        <v>4968</v>
      </c>
      <c r="O3974" s="323">
        <f>ROUND(SUMIF(Anlagenbewegungsdaten_AV!B:B,A3974,Anlagenbewegungsdaten_AV!C:C),3)</f>
        <v>0</v>
      </c>
      <c r="P3974" s="320">
        <f>ROUND(SUMIF(Anlagenbewegungsdaten_AV!$B:$B,$A3974,Anlagenbewegungsdaten_AV!$D:$D),2)</f>
        <v>0</v>
      </c>
      <c r="Q3974" s="321">
        <f t="shared" si="135"/>
        <v>0</v>
      </c>
      <c r="S3974" s="324"/>
      <c r="T3974" s="317"/>
      <c r="U3974" s="325"/>
      <c r="V3974" s="325"/>
    </row>
    <row r="3975" spans="1:22" ht="15" customHeight="1" x14ac:dyDescent="0.25">
      <c r="A3975" s="129" t="s">
        <v>5468</v>
      </c>
      <c r="B3975" s="126" t="s">
        <v>2088</v>
      </c>
      <c r="C3975" s="127" t="s">
        <v>5275</v>
      </c>
      <c r="D3975" s="127" t="s">
        <v>4731</v>
      </c>
      <c r="E3975" s="127"/>
      <c r="F3975" s="128">
        <v>25</v>
      </c>
      <c r="G3975" s="128">
        <v>25.2</v>
      </c>
      <c r="H3975" s="128">
        <v>20.16</v>
      </c>
      <c r="I3975" s="311"/>
      <c r="J3975" s="319">
        <f>ROUND(SUMIF(Anlagenbewegungsdaten!B:B,A3975,Anlagenbewegungsdaten!C:C),3)</f>
        <v>0</v>
      </c>
      <c r="K3975" s="320">
        <f>ROUND(SUMIF(Anlagenbewegungsdaten!$B:$B,$A3975,Anlagenbewegungsdaten!$D:$D),2)</f>
        <v>0</v>
      </c>
      <c r="L3975" s="321">
        <f t="shared" si="134"/>
        <v>0</v>
      </c>
      <c r="M3975" s="341" t="s">
        <v>4950</v>
      </c>
      <c r="N3975" s="341" t="s">
        <v>4968</v>
      </c>
      <c r="O3975" s="323">
        <f>ROUND(SUMIF(Anlagenbewegungsdaten_AV!B:B,A3975,Anlagenbewegungsdaten_AV!C:C),3)</f>
        <v>0</v>
      </c>
      <c r="P3975" s="320">
        <f>ROUND(SUMIF(Anlagenbewegungsdaten_AV!$B:$B,$A3975,Anlagenbewegungsdaten_AV!$D:$D),2)</f>
        <v>0</v>
      </c>
      <c r="Q3975" s="321">
        <f t="shared" si="135"/>
        <v>0</v>
      </c>
      <c r="S3975" s="324"/>
      <c r="T3975" s="317"/>
      <c r="U3975" s="325"/>
      <c r="V3975" s="325"/>
    </row>
    <row r="3976" spans="1:22" ht="15" customHeight="1" x14ac:dyDescent="0.25">
      <c r="A3976" s="129" t="s">
        <v>5785</v>
      </c>
      <c r="B3976" s="126" t="s">
        <v>2088</v>
      </c>
      <c r="C3976" s="127" t="s">
        <v>5757</v>
      </c>
      <c r="D3976" s="127" t="s">
        <v>4731</v>
      </c>
      <c r="E3976" s="127"/>
      <c r="F3976" s="128">
        <v>25</v>
      </c>
      <c r="G3976" s="128">
        <v>25.2</v>
      </c>
      <c r="H3976" s="128">
        <v>20.16</v>
      </c>
      <c r="I3976" s="311"/>
      <c r="J3976" s="319">
        <f>ROUND(SUMIF(Anlagenbewegungsdaten!B:B,A3976,Anlagenbewegungsdaten!C:C),3)</f>
        <v>0</v>
      </c>
      <c r="K3976" s="320">
        <f>ROUND(SUMIF(Anlagenbewegungsdaten!$B:$B,$A3976,Anlagenbewegungsdaten!$D:$D),2)</f>
        <v>0</v>
      </c>
      <c r="L3976" s="321">
        <f t="shared" si="134"/>
        <v>0</v>
      </c>
      <c r="M3976" s="341" t="s">
        <v>4950</v>
      </c>
      <c r="N3976" s="341" t="s">
        <v>4968</v>
      </c>
      <c r="O3976" s="323">
        <f>ROUND(SUMIF(Anlagenbewegungsdaten_AV!B:B,A3976,Anlagenbewegungsdaten_AV!C:C),3)</f>
        <v>0</v>
      </c>
      <c r="P3976" s="320">
        <f>ROUND(SUMIF(Anlagenbewegungsdaten_AV!$B:$B,$A3976,Anlagenbewegungsdaten_AV!$D:$D),2)</f>
        <v>0</v>
      </c>
      <c r="Q3976" s="321">
        <f t="shared" si="135"/>
        <v>0</v>
      </c>
      <c r="S3976" s="324"/>
      <c r="T3976" s="317"/>
      <c r="U3976" s="325"/>
      <c r="V3976" s="325"/>
    </row>
    <row r="3977" spans="1:22" ht="15" customHeight="1" x14ac:dyDescent="0.25">
      <c r="A3977" s="129" t="s">
        <v>6154</v>
      </c>
      <c r="B3977" s="126" t="s">
        <v>2088</v>
      </c>
      <c r="C3977" s="127" t="s">
        <v>6018</v>
      </c>
      <c r="D3977" s="127" t="s">
        <v>4731</v>
      </c>
      <c r="E3977" s="127"/>
      <c r="F3977" s="128">
        <v>25</v>
      </c>
      <c r="G3977" s="128">
        <v>25.2</v>
      </c>
      <c r="H3977" s="128">
        <v>20.16</v>
      </c>
      <c r="I3977" s="311"/>
      <c r="J3977" s="319">
        <f>ROUND(SUMIF(Anlagenbewegungsdaten!B:B,A3977,Anlagenbewegungsdaten!C:C),3)</f>
        <v>0</v>
      </c>
      <c r="K3977" s="320">
        <f>ROUND(SUMIF(Anlagenbewegungsdaten!$B:$B,$A3977,Anlagenbewegungsdaten!$D:$D),2)</f>
        <v>0</v>
      </c>
      <c r="L3977" s="321">
        <f t="shared" si="134"/>
        <v>0</v>
      </c>
      <c r="M3977" s="341" t="s">
        <v>4950</v>
      </c>
      <c r="N3977" s="341" t="s">
        <v>4968</v>
      </c>
      <c r="O3977" s="323">
        <f>ROUND(SUMIF(Anlagenbewegungsdaten_AV!B:B,A3977,Anlagenbewegungsdaten_AV!C:C),3)</f>
        <v>0</v>
      </c>
      <c r="P3977" s="320">
        <f>ROUND(SUMIF(Anlagenbewegungsdaten_AV!$B:$B,$A3977,Anlagenbewegungsdaten_AV!$D:$D),2)</f>
        <v>0</v>
      </c>
      <c r="Q3977" s="321">
        <f t="shared" si="135"/>
        <v>0</v>
      </c>
      <c r="S3977" s="324"/>
      <c r="T3977" s="317"/>
      <c r="U3977" s="325"/>
      <c r="V3977" s="325"/>
    </row>
    <row r="3978" spans="1:22" ht="15" customHeight="1" x14ac:dyDescent="0.25">
      <c r="A3978" s="129" t="s">
        <v>6155</v>
      </c>
      <c r="B3978" s="126" t="s">
        <v>2088</v>
      </c>
      <c r="C3978" s="127" t="s">
        <v>6086</v>
      </c>
      <c r="D3978" s="127" t="s">
        <v>4731</v>
      </c>
      <c r="E3978" s="127"/>
      <c r="F3978" s="128">
        <v>25</v>
      </c>
      <c r="G3978" s="128">
        <v>25.2</v>
      </c>
      <c r="H3978" s="128">
        <v>20.16</v>
      </c>
      <c r="I3978" s="311"/>
      <c r="J3978" s="319">
        <f>ROUND(SUMIF(Anlagenbewegungsdaten!B:B,A3978,Anlagenbewegungsdaten!C:C),3)</f>
        <v>0</v>
      </c>
      <c r="K3978" s="320">
        <f>ROUND(SUMIF(Anlagenbewegungsdaten!$B:$B,$A3978,Anlagenbewegungsdaten!$D:$D),2)</f>
        <v>0</v>
      </c>
      <c r="L3978" s="321">
        <f t="shared" ref="L3978:L4041" si="136">IF(ISBLANK(F3978),0,IF(OR($J3978&gt;=100,$J3978&lt;=-100),F3978-(K3978/J3978*100),IF(OR(J3978&gt;-100,J3978&lt;100),(J3978*F3978%)-K3978)))</f>
        <v>0</v>
      </c>
      <c r="M3978" s="341" t="s">
        <v>4950</v>
      </c>
      <c r="N3978" s="341" t="s">
        <v>4968</v>
      </c>
      <c r="O3978" s="323">
        <f>ROUND(SUMIF(Anlagenbewegungsdaten_AV!B:B,A3978,Anlagenbewegungsdaten_AV!C:C),3)</f>
        <v>0</v>
      </c>
      <c r="P3978" s="320">
        <f>ROUND(SUMIF(Anlagenbewegungsdaten_AV!$B:$B,$A3978,Anlagenbewegungsdaten_AV!$D:$D),2)</f>
        <v>0</v>
      </c>
      <c r="Q3978" s="321">
        <f t="shared" ref="Q3978:Q4041" si="137">IF(ISBLANK(H3978),0,IF(OR($O3978&gt;=100,$O3978&lt;=-100),H3978-(P3978/O3978*100),IF(OR(O3978&gt;-100,O3978&lt;100),(O3978*G3978%)-P3978)))</f>
        <v>0</v>
      </c>
      <c r="S3978" s="324"/>
      <c r="T3978" s="317"/>
      <c r="U3978" s="325"/>
      <c r="V3978" s="325"/>
    </row>
    <row r="3979" spans="1:22" ht="15" customHeight="1" x14ac:dyDescent="0.25">
      <c r="A3979" s="129" t="s">
        <v>1069</v>
      </c>
      <c r="B3979" s="126" t="s">
        <v>2089</v>
      </c>
      <c r="C3979" s="127" t="s">
        <v>4015</v>
      </c>
      <c r="D3979" s="127" t="s">
        <v>1070</v>
      </c>
      <c r="E3979" s="127"/>
      <c r="F3979" s="128">
        <v>9.1</v>
      </c>
      <c r="G3979" s="128">
        <v>9.5</v>
      </c>
      <c r="H3979" s="128">
        <v>7.28</v>
      </c>
      <c r="I3979" s="311"/>
      <c r="J3979" s="319">
        <f>ROUND(SUMIF(Anlagenbewegungsdaten!B:B,A3979,Anlagenbewegungsdaten!C:C),3)</f>
        <v>7266610.1299999999</v>
      </c>
      <c r="K3979" s="320">
        <f>ROUND(SUMIF(Anlagenbewegungsdaten!$B:$B,$A3979,Anlagenbewegungsdaten!$D:$D),2)</f>
        <v>661261.47</v>
      </c>
      <c r="L3979" s="321">
        <f t="shared" si="136"/>
        <v>7.1326242867542078E-7</v>
      </c>
      <c r="M3979" s="341" t="s">
        <v>4950</v>
      </c>
      <c r="N3979" s="341" t="s">
        <v>4969</v>
      </c>
      <c r="O3979" s="323">
        <f>ROUND(SUMIF(Anlagenbewegungsdaten_AV!B:B,A3979,Anlagenbewegungsdaten_AV!C:C),3)</f>
        <v>0</v>
      </c>
      <c r="P3979" s="320">
        <f>ROUND(SUMIF(Anlagenbewegungsdaten_AV!$B:$B,$A3979,Anlagenbewegungsdaten_AV!$D:$D),2)</f>
        <v>0</v>
      </c>
      <c r="Q3979" s="321">
        <f t="shared" si="137"/>
        <v>0</v>
      </c>
      <c r="S3979" s="324"/>
      <c r="T3979" s="317"/>
      <c r="U3979" s="325"/>
      <c r="V3979" s="325"/>
    </row>
    <row r="3980" spans="1:22" ht="15" customHeight="1" x14ac:dyDescent="0.25">
      <c r="A3980" s="129" t="s">
        <v>1071</v>
      </c>
      <c r="B3980" s="126" t="s">
        <v>2089</v>
      </c>
      <c r="C3980" s="127" t="s">
        <v>4015</v>
      </c>
      <c r="D3980" s="127" t="s">
        <v>1072</v>
      </c>
      <c r="E3980" s="127"/>
      <c r="F3980" s="128">
        <v>6.19</v>
      </c>
      <c r="G3980" s="128">
        <v>6.5900000000000007</v>
      </c>
      <c r="H3980" s="128">
        <v>4.95</v>
      </c>
      <c r="I3980" s="311"/>
      <c r="J3980" s="319">
        <f>ROUND(SUMIF(Anlagenbewegungsdaten!B:B,A3980,Anlagenbewegungsdaten!C:C),3)</f>
        <v>0</v>
      </c>
      <c r="K3980" s="320">
        <f>ROUND(SUMIF(Anlagenbewegungsdaten!$B:$B,$A3980,Anlagenbewegungsdaten!$D:$D),2)</f>
        <v>0</v>
      </c>
      <c r="L3980" s="321">
        <f t="shared" si="136"/>
        <v>0</v>
      </c>
      <c r="M3980" s="341" t="s">
        <v>4950</v>
      </c>
      <c r="N3980" s="341" t="s">
        <v>4969</v>
      </c>
      <c r="O3980" s="323">
        <f>ROUND(SUMIF(Anlagenbewegungsdaten_AV!B:B,A3980,Anlagenbewegungsdaten_AV!C:C),3)</f>
        <v>0</v>
      </c>
      <c r="P3980" s="320">
        <f>ROUND(SUMIF(Anlagenbewegungsdaten_AV!$B:$B,$A3980,Anlagenbewegungsdaten_AV!$D:$D),2)</f>
        <v>0</v>
      </c>
      <c r="Q3980" s="321">
        <f t="shared" si="137"/>
        <v>0</v>
      </c>
      <c r="S3980" s="324"/>
      <c r="T3980" s="317"/>
      <c r="U3980" s="325"/>
      <c r="V3980" s="325"/>
    </row>
    <row r="3981" spans="1:22" ht="15" customHeight="1" x14ac:dyDescent="0.25">
      <c r="A3981" s="129" t="s">
        <v>1073</v>
      </c>
      <c r="B3981" s="126" t="s">
        <v>2089</v>
      </c>
      <c r="C3981" s="127" t="s">
        <v>4016</v>
      </c>
      <c r="D3981" s="127" t="s">
        <v>1070</v>
      </c>
      <c r="E3981" s="127"/>
      <c r="F3981" s="128">
        <v>9</v>
      </c>
      <c r="G3981" s="128">
        <v>9.4</v>
      </c>
      <c r="H3981" s="128">
        <v>7.2</v>
      </c>
      <c r="I3981" s="311"/>
      <c r="J3981" s="319">
        <f>ROUND(SUMIF(Anlagenbewegungsdaten!B:B,A3981,Anlagenbewegungsdaten!C:C),3)</f>
        <v>0</v>
      </c>
      <c r="K3981" s="320">
        <f>ROUND(SUMIF(Anlagenbewegungsdaten!$B:$B,$A3981,Anlagenbewegungsdaten!$D:$D),2)</f>
        <v>0</v>
      </c>
      <c r="L3981" s="321">
        <f t="shared" si="136"/>
        <v>0</v>
      </c>
      <c r="M3981" s="341" t="s">
        <v>4950</v>
      </c>
      <c r="N3981" s="341" t="s">
        <v>4969</v>
      </c>
      <c r="O3981" s="323">
        <f>ROUND(SUMIF(Anlagenbewegungsdaten_AV!B:B,A3981,Anlagenbewegungsdaten_AV!C:C),3)</f>
        <v>0</v>
      </c>
      <c r="P3981" s="320">
        <f>ROUND(SUMIF(Anlagenbewegungsdaten_AV!$B:$B,$A3981,Anlagenbewegungsdaten_AV!$D:$D),2)</f>
        <v>0</v>
      </c>
      <c r="Q3981" s="321">
        <f t="shared" si="137"/>
        <v>0</v>
      </c>
      <c r="S3981" s="324"/>
      <c r="T3981" s="317"/>
      <c r="U3981" s="325"/>
      <c r="V3981" s="325"/>
    </row>
    <row r="3982" spans="1:22" ht="15" customHeight="1" x14ac:dyDescent="0.25">
      <c r="A3982" s="129" t="s">
        <v>1074</v>
      </c>
      <c r="B3982" s="126" t="s">
        <v>2089</v>
      </c>
      <c r="C3982" s="127" t="s">
        <v>4016</v>
      </c>
      <c r="D3982" s="127" t="s">
        <v>1072</v>
      </c>
      <c r="E3982" s="127"/>
      <c r="F3982" s="128">
        <v>6.1</v>
      </c>
      <c r="G3982" s="128">
        <v>6.5</v>
      </c>
      <c r="H3982" s="128">
        <v>4.88</v>
      </c>
      <c r="I3982" s="311"/>
      <c r="J3982" s="319">
        <f>ROUND(SUMIF(Anlagenbewegungsdaten!B:B,A3982,Anlagenbewegungsdaten!C:C),3)</f>
        <v>0</v>
      </c>
      <c r="K3982" s="320">
        <f>ROUND(SUMIF(Anlagenbewegungsdaten!$B:$B,$A3982,Anlagenbewegungsdaten!$D:$D),2)</f>
        <v>0</v>
      </c>
      <c r="L3982" s="321">
        <f t="shared" si="136"/>
        <v>0</v>
      </c>
      <c r="M3982" s="341" t="s">
        <v>4950</v>
      </c>
      <c r="N3982" s="341" t="s">
        <v>4969</v>
      </c>
      <c r="O3982" s="323">
        <f>ROUND(SUMIF(Anlagenbewegungsdaten_AV!B:B,A3982,Anlagenbewegungsdaten_AV!C:C),3)</f>
        <v>0</v>
      </c>
      <c r="P3982" s="320">
        <f>ROUND(SUMIF(Anlagenbewegungsdaten_AV!$B:$B,$A3982,Anlagenbewegungsdaten_AV!$D:$D),2)</f>
        <v>0</v>
      </c>
      <c r="Q3982" s="321">
        <f t="shared" si="137"/>
        <v>0</v>
      </c>
      <c r="S3982" s="324"/>
      <c r="T3982" s="317"/>
      <c r="U3982" s="325"/>
      <c r="V3982" s="325"/>
    </row>
    <row r="3983" spans="1:22" ht="15" customHeight="1" x14ac:dyDescent="0.25">
      <c r="A3983" s="129" t="s">
        <v>133</v>
      </c>
      <c r="B3983" s="126" t="s">
        <v>2089</v>
      </c>
      <c r="C3983" s="127" t="s">
        <v>4016</v>
      </c>
      <c r="D3983" s="127" t="s">
        <v>134</v>
      </c>
      <c r="E3983" s="127"/>
      <c r="F3983" s="128">
        <v>9.6999999999999993</v>
      </c>
      <c r="G3983" s="128">
        <v>10.1</v>
      </c>
      <c r="H3983" s="128">
        <v>7.76</v>
      </c>
      <c r="I3983" s="311"/>
      <c r="J3983" s="319">
        <f>ROUND(SUMIF(Anlagenbewegungsdaten!B:B,A3983,Anlagenbewegungsdaten!C:C),3)</f>
        <v>0</v>
      </c>
      <c r="K3983" s="320">
        <f>ROUND(SUMIF(Anlagenbewegungsdaten!$B:$B,$A3983,Anlagenbewegungsdaten!$D:$D),2)</f>
        <v>0</v>
      </c>
      <c r="L3983" s="321">
        <f t="shared" si="136"/>
        <v>0</v>
      </c>
      <c r="M3983" s="341" t="s">
        <v>4950</v>
      </c>
      <c r="N3983" s="341" t="s">
        <v>4969</v>
      </c>
      <c r="O3983" s="323">
        <f>ROUND(SUMIF(Anlagenbewegungsdaten_AV!B:B,A3983,Anlagenbewegungsdaten_AV!C:C),3)</f>
        <v>0</v>
      </c>
      <c r="P3983" s="320">
        <f>ROUND(SUMIF(Anlagenbewegungsdaten_AV!$B:$B,$A3983,Anlagenbewegungsdaten_AV!$D:$D),2)</f>
        <v>0</v>
      </c>
      <c r="Q3983" s="321">
        <f t="shared" si="137"/>
        <v>0</v>
      </c>
      <c r="S3983" s="324"/>
      <c r="T3983" s="317"/>
      <c r="U3983" s="325"/>
      <c r="V3983" s="325"/>
    </row>
    <row r="3984" spans="1:22" ht="15" customHeight="1" x14ac:dyDescent="0.25">
      <c r="A3984" s="129" t="s">
        <v>135</v>
      </c>
      <c r="B3984" s="126" t="s">
        <v>2089</v>
      </c>
      <c r="C3984" s="127" t="s">
        <v>4016</v>
      </c>
      <c r="D3984" s="127" t="s">
        <v>136</v>
      </c>
      <c r="E3984" s="127"/>
      <c r="F3984" s="128">
        <v>6.8</v>
      </c>
      <c r="G3984" s="128">
        <v>7.2</v>
      </c>
      <c r="H3984" s="128">
        <v>5.44</v>
      </c>
      <c r="I3984" s="311"/>
      <c r="J3984" s="319">
        <f>ROUND(SUMIF(Anlagenbewegungsdaten!B:B,A3984,Anlagenbewegungsdaten!C:C),3)</f>
        <v>0</v>
      </c>
      <c r="K3984" s="320">
        <f>ROUND(SUMIF(Anlagenbewegungsdaten!$B:$B,$A3984,Anlagenbewegungsdaten!$D:$D),2)</f>
        <v>0</v>
      </c>
      <c r="L3984" s="321">
        <f t="shared" si="136"/>
        <v>0</v>
      </c>
      <c r="M3984" s="341" t="s">
        <v>4950</v>
      </c>
      <c r="N3984" s="341" t="s">
        <v>4969</v>
      </c>
      <c r="O3984" s="323">
        <f>ROUND(SUMIF(Anlagenbewegungsdaten_AV!B:B,A3984,Anlagenbewegungsdaten_AV!C:C),3)</f>
        <v>0</v>
      </c>
      <c r="P3984" s="320">
        <f>ROUND(SUMIF(Anlagenbewegungsdaten_AV!$B:$B,$A3984,Anlagenbewegungsdaten_AV!$D:$D),2)</f>
        <v>0</v>
      </c>
      <c r="Q3984" s="321">
        <f t="shared" si="137"/>
        <v>0</v>
      </c>
      <c r="S3984" s="324"/>
      <c r="T3984" s="317"/>
      <c r="U3984" s="325"/>
      <c r="V3984" s="325"/>
    </row>
    <row r="3985" spans="1:22" ht="15" customHeight="1" x14ac:dyDescent="0.25">
      <c r="A3985" s="129" t="s">
        <v>1075</v>
      </c>
      <c r="B3985" s="126" t="s">
        <v>2089</v>
      </c>
      <c r="C3985" s="127" t="s">
        <v>4017</v>
      </c>
      <c r="D3985" s="127" t="s">
        <v>1070</v>
      </c>
      <c r="E3985" s="127"/>
      <c r="F3985" s="128">
        <v>8.9</v>
      </c>
      <c r="G3985" s="128">
        <v>9.3000000000000007</v>
      </c>
      <c r="H3985" s="128">
        <v>7.12</v>
      </c>
      <c r="I3985" s="311"/>
      <c r="J3985" s="319">
        <f>ROUND(SUMIF(Anlagenbewegungsdaten!B:B,A3985,Anlagenbewegungsdaten!C:C),3)</f>
        <v>2109080</v>
      </c>
      <c r="K3985" s="320">
        <f>ROUND(SUMIF(Anlagenbewegungsdaten!$B:$B,$A3985,Anlagenbewegungsdaten!$D:$D),2)</f>
        <v>187708.12</v>
      </c>
      <c r="L3985" s="321">
        <f t="shared" si="136"/>
        <v>0</v>
      </c>
      <c r="M3985" s="341" t="s">
        <v>4950</v>
      </c>
      <c r="N3985" s="341" t="s">
        <v>4969</v>
      </c>
      <c r="O3985" s="323">
        <f>ROUND(SUMIF(Anlagenbewegungsdaten_AV!B:B,A3985,Anlagenbewegungsdaten_AV!C:C),3)</f>
        <v>0</v>
      </c>
      <c r="P3985" s="320">
        <f>ROUND(SUMIF(Anlagenbewegungsdaten_AV!$B:$B,$A3985,Anlagenbewegungsdaten_AV!$D:$D),2)</f>
        <v>0</v>
      </c>
      <c r="Q3985" s="321">
        <f t="shared" si="137"/>
        <v>0</v>
      </c>
      <c r="S3985" s="324"/>
      <c r="T3985" s="317"/>
      <c r="U3985" s="325"/>
      <c r="V3985" s="325"/>
    </row>
    <row r="3986" spans="1:22" ht="15" customHeight="1" x14ac:dyDescent="0.25">
      <c r="A3986" s="129" t="s">
        <v>1076</v>
      </c>
      <c r="B3986" s="126" t="s">
        <v>2089</v>
      </c>
      <c r="C3986" s="127" t="s">
        <v>4017</v>
      </c>
      <c r="D3986" s="127" t="s">
        <v>1072</v>
      </c>
      <c r="E3986" s="127"/>
      <c r="F3986" s="128">
        <v>6</v>
      </c>
      <c r="G3986" s="128">
        <v>6.4</v>
      </c>
      <c r="H3986" s="128">
        <v>4.8</v>
      </c>
      <c r="I3986" s="311"/>
      <c r="J3986" s="319">
        <f>ROUND(SUMIF(Anlagenbewegungsdaten!B:B,A3986,Anlagenbewegungsdaten!C:C),3)</f>
        <v>0</v>
      </c>
      <c r="K3986" s="320">
        <f>ROUND(SUMIF(Anlagenbewegungsdaten!$B:$B,$A3986,Anlagenbewegungsdaten!$D:$D),2)</f>
        <v>0</v>
      </c>
      <c r="L3986" s="321">
        <f t="shared" si="136"/>
        <v>0</v>
      </c>
      <c r="M3986" s="341" t="s">
        <v>4950</v>
      </c>
      <c r="N3986" s="341" t="s">
        <v>4969</v>
      </c>
      <c r="O3986" s="323">
        <f>ROUND(SUMIF(Anlagenbewegungsdaten_AV!B:B,A3986,Anlagenbewegungsdaten_AV!C:C),3)</f>
        <v>0</v>
      </c>
      <c r="P3986" s="320">
        <f>ROUND(SUMIF(Anlagenbewegungsdaten_AV!$B:$B,$A3986,Anlagenbewegungsdaten_AV!$D:$D),2)</f>
        <v>0</v>
      </c>
      <c r="Q3986" s="321">
        <f t="shared" si="137"/>
        <v>0</v>
      </c>
      <c r="S3986" s="324"/>
      <c r="T3986" s="317"/>
      <c r="U3986" s="325"/>
      <c r="V3986" s="325"/>
    </row>
    <row r="3987" spans="1:22" ht="15" customHeight="1" x14ac:dyDescent="0.25">
      <c r="A3987" s="129" t="s">
        <v>137</v>
      </c>
      <c r="B3987" s="126" t="s">
        <v>2089</v>
      </c>
      <c r="C3987" s="127" t="s">
        <v>4017</v>
      </c>
      <c r="D3987" s="127" t="s">
        <v>134</v>
      </c>
      <c r="E3987" s="127"/>
      <c r="F3987" s="128">
        <v>9.6</v>
      </c>
      <c r="G3987" s="128">
        <v>10</v>
      </c>
      <c r="H3987" s="128">
        <v>7.68</v>
      </c>
      <c r="I3987" s="311"/>
      <c r="J3987" s="319">
        <f>ROUND(SUMIF(Anlagenbewegungsdaten!B:B,A3987,Anlagenbewegungsdaten!C:C),3)</f>
        <v>0</v>
      </c>
      <c r="K3987" s="320">
        <f>ROUND(SUMIF(Anlagenbewegungsdaten!$B:$B,$A3987,Anlagenbewegungsdaten!$D:$D),2)</f>
        <v>0</v>
      </c>
      <c r="L3987" s="321">
        <f t="shared" si="136"/>
        <v>0</v>
      </c>
      <c r="M3987" s="341" t="s">
        <v>4950</v>
      </c>
      <c r="N3987" s="341" t="s">
        <v>4969</v>
      </c>
      <c r="O3987" s="323">
        <f>ROUND(SUMIF(Anlagenbewegungsdaten_AV!B:B,A3987,Anlagenbewegungsdaten_AV!C:C),3)</f>
        <v>0</v>
      </c>
      <c r="P3987" s="320">
        <f>ROUND(SUMIF(Anlagenbewegungsdaten_AV!$B:$B,$A3987,Anlagenbewegungsdaten_AV!$D:$D),2)</f>
        <v>0</v>
      </c>
      <c r="Q3987" s="321">
        <f t="shared" si="137"/>
        <v>0</v>
      </c>
      <c r="S3987" s="324"/>
      <c r="T3987" s="317"/>
      <c r="U3987" s="325"/>
      <c r="V3987" s="325"/>
    </row>
    <row r="3988" spans="1:22" ht="15" customHeight="1" x14ac:dyDescent="0.25">
      <c r="A3988" s="129" t="s">
        <v>138</v>
      </c>
      <c r="B3988" s="126" t="s">
        <v>2089</v>
      </c>
      <c r="C3988" s="127" t="s">
        <v>4017</v>
      </c>
      <c r="D3988" s="127" t="s">
        <v>136</v>
      </c>
      <c r="E3988" s="127"/>
      <c r="F3988" s="128">
        <v>6.7</v>
      </c>
      <c r="G3988" s="128">
        <v>7.1000000000000005</v>
      </c>
      <c r="H3988" s="128">
        <v>5.36</v>
      </c>
      <c r="I3988" s="311"/>
      <c r="J3988" s="319">
        <f>ROUND(SUMIF(Anlagenbewegungsdaten!B:B,A3988,Anlagenbewegungsdaten!C:C),3)</f>
        <v>0</v>
      </c>
      <c r="K3988" s="320">
        <f>ROUND(SUMIF(Anlagenbewegungsdaten!$B:$B,$A3988,Anlagenbewegungsdaten!$D:$D),2)</f>
        <v>0</v>
      </c>
      <c r="L3988" s="321">
        <f t="shared" si="136"/>
        <v>0</v>
      </c>
      <c r="M3988" s="341" t="s">
        <v>4950</v>
      </c>
      <c r="N3988" s="341" t="s">
        <v>4969</v>
      </c>
      <c r="O3988" s="323">
        <f>ROUND(SUMIF(Anlagenbewegungsdaten_AV!B:B,A3988,Anlagenbewegungsdaten_AV!C:C),3)</f>
        <v>0</v>
      </c>
      <c r="P3988" s="320">
        <f>ROUND(SUMIF(Anlagenbewegungsdaten_AV!$B:$B,$A3988,Anlagenbewegungsdaten_AV!$D:$D),2)</f>
        <v>0</v>
      </c>
      <c r="Q3988" s="321">
        <f t="shared" si="137"/>
        <v>0</v>
      </c>
      <c r="S3988" s="324"/>
      <c r="T3988" s="317"/>
      <c r="U3988" s="325"/>
      <c r="V3988" s="325"/>
    </row>
    <row r="3989" spans="1:22" ht="15" customHeight="1" x14ac:dyDescent="0.25">
      <c r="A3989" s="129" t="s">
        <v>1077</v>
      </c>
      <c r="B3989" s="126" t="s">
        <v>2089</v>
      </c>
      <c r="C3989" s="127" t="s">
        <v>4018</v>
      </c>
      <c r="D3989" s="127" t="s">
        <v>1070</v>
      </c>
      <c r="E3989" s="127"/>
      <c r="F3989" s="128">
        <v>8.8000000000000007</v>
      </c>
      <c r="G3989" s="128">
        <v>9.2000000000000011</v>
      </c>
      <c r="H3989" s="128">
        <v>7.04</v>
      </c>
      <c r="I3989" s="311"/>
      <c r="J3989" s="319">
        <f>ROUND(SUMIF(Anlagenbewegungsdaten!B:B,A3989,Anlagenbewegungsdaten!C:C),3)</f>
        <v>1404285</v>
      </c>
      <c r="K3989" s="320">
        <f>ROUND(SUMIF(Anlagenbewegungsdaten!$B:$B,$A3989,Anlagenbewegungsdaten!$D:$D),2)</f>
        <v>123577.08</v>
      </c>
      <c r="L3989" s="321">
        <f t="shared" si="136"/>
        <v>1.7763568394002505E-15</v>
      </c>
      <c r="M3989" s="341" t="s">
        <v>4950</v>
      </c>
      <c r="N3989" s="341" t="s">
        <v>4969</v>
      </c>
      <c r="O3989" s="323">
        <f>ROUND(SUMIF(Anlagenbewegungsdaten_AV!B:B,A3989,Anlagenbewegungsdaten_AV!C:C),3)</f>
        <v>0</v>
      </c>
      <c r="P3989" s="320">
        <f>ROUND(SUMIF(Anlagenbewegungsdaten_AV!$B:$B,$A3989,Anlagenbewegungsdaten_AV!$D:$D),2)</f>
        <v>0</v>
      </c>
      <c r="Q3989" s="321">
        <f t="shared" si="137"/>
        <v>0</v>
      </c>
      <c r="S3989" s="324"/>
      <c r="T3989" s="317"/>
      <c r="U3989" s="325"/>
      <c r="V3989" s="325"/>
    </row>
    <row r="3990" spans="1:22" ht="15" customHeight="1" x14ac:dyDescent="0.25">
      <c r="A3990" s="129" t="s">
        <v>1078</v>
      </c>
      <c r="B3990" s="126" t="s">
        <v>2089</v>
      </c>
      <c r="C3990" s="127" t="s">
        <v>4018</v>
      </c>
      <c r="D3990" s="127" t="s">
        <v>1072</v>
      </c>
      <c r="E3990" s="127"/>
      <c r="F3990" s="128">
        <v>5.9</v>
      </c>
      <c r="G3990" s="128">
        <v>6.3000000000000007</v>
      </c>
      <c r="H3990" s="128">
        <v>4.72</v>
      </c>
      <c r="I3990" s="311"/>
      <c r="J3990" s="319">
        <f>ROUND(SUMIF(Anlagenbewegungsdaten!B:B,A3990,Anlagenbewegungsdaten!C:C),3)</f>
        <v>0</v>
      </c>
      <c r="K3990" s="320">
        <f>ROUND(SUMIF(Anlagenbewegungsdaten!$B:$B,$A3990,Anlagenbewegungsdaten!$D:$D),2)</f>
        <v>0</v>
      </c>
      <c r="L3990" s="321">
        <f t="shared" si="136"/>
        <v>0</v>
      </c>
      <c r="M3990" s="341" t="s">
        <v>4950</v>
      </c>
      <c r="N3990" s="341" t="s">
        <v>4969</v>
      </c>
      <c r="O3990" s="323">
        <f>ROUND(SUMIF(Anlagenbewegungsdaten_AV!B:B,A3990,Anlagenbewegungsdaten_AV!C:C),3)</f>
        <v>0</v>
      </c>
      <c r="P3990" s="320">
        <f>ROUND(SUMIF(Anlagenbewegungsdaten_AV!$B:$B,$A3990,Anlagenbewegungsdaten_AV!$D:$D),2)</f>
        <v>0</v>
      </c>
      <c r="Q3990" s="321">
        <f t="shared" si="137"/>
        <v>0</v>
      </c>
      <c r="S3990" s="324"/>
      <c r="T3990" s="317"/>
      <c r="U3990" s="325"/>
      <c r="V3990" s="325"/>
    </row>
    <row r="3991" spans="1:22" ht="15" customHeight="1" x14ac:dyDescent="0.25">
      <c r="A3991" s="129" t="s">
        <v>139</v>
      </c>
      <c r="B3991" s="126" t="s">
        <v>2089</v>
      </c>
      <c r="C3991" s="127" t="s">
        <v>4018</v>
      </c>
      <c r="D3991" s="127" t="s">
        <v>134</v>
      </c>
      <c r="E3991" s="127"/>
      <c r="F3991" s="128">
        <v>9.5</v>
      </c>
      <c r="G3991" s="128">
        <v>9.9</v>
      </c>
      <c r="H3991" s="128">
        <v>7.6</v>
      </c>
      <c r="I3991" s="311"/>
      <c r="J3991" s="319">
        <f>ROUND(SUMIF(Anlagenbewegungsdaten!B:B,A3991,Anlagenbewegungsdaten!C:C),3)</f>
        <v>0</v>
      </c>
      <c r="K3991" s="320">
        <f>ROUND(SUMIF(Anlagenbewegungsdaten!$B:$B,$A3991,Anlagenbewegungsdaten!$D:$D),2)</f>
        <v>0</v>
      </c>
      <c r="L3991" s="321">
        <f t="shared" si="136"/>
        <v>0</v>
      </c>
      <c r="M3991" s="341" t="s">
        <v>4950</v>
      </c>
      <c r="N3991" s="341" t="s">
        <v>4969</v>
      </c>
      <c r="O3991" s="323">
        <f>ROUND(SUMIF(Anlagenbewegungsdaten_AV!B:B,A3991,Anlagenbewegungsdaten_AV!C:C),3)</f>
        <v>0</v>
      </c>
      <c r="P3991" s="320">
        <f>ROUND(SUMIF(Anlagenbewegungsdaten_AV!$B:$B,$A3991,Anlagenbewegungsdaten_AV!$D:$D),2)</f>
        <v>0</v>
      </c>
      <c r="Q3991" s="321">
        <f t="shared" si="137"/>
        <v>0</v>
      </c>
      <c r="S3991" s="324"/>
      <c r="T3991" s="317"/>
      <c r="U3991" s="325"/>
      <c r="V3991" s="325"/>
    </row>
    <row r="3992" spans="1:22" ht="15" customHeight="1" x14ac:dyDescent="0.25">
      <c r="A3992" s="129" t="s">
        <v>140</v>
      </c>
      <c r="B3992" s="126" t="s">
        <v>2089</v>
      </c>
      <c r="C3992" s="127" t="s">
        <v>4018</v>
      </c>
      <c r="D3992" s="127" t="s">
        <v>136</v>
      </c>
      <c r="E3992" s="127"/>
      <c r="F3992" s="128">
        <v>6.6</v>
      </c>
      <c r="G3992" s="128">
        <v>7</v>
      </c>
      <c r="H3992" s="128">
        <v>5.28</v>
      </c>
      <c r="I3992" s="311"/>
      <c r="J3992" s="319">
        <f>ROUND(SUMIF(Anlagenbewegungsdaten!B:B,A3992,Anlagenbewegungsdaten!C:C),3)</f>
        <v>0</v>
      </c>
      <c r="K3992" s="320">
        <f>ROUND(SUMIF(Anlagenbewegungsdaten!$B:$B,$A3992,Anlagenbewegungsdaten!$D:$D),2)</f>
        <v>0</v>
      </c>
      <c r="L3992" s="321">
        <f t="shared" si="136"/>
        <v>0</v>
      </c>
      <c r="M3992" s="341" t="s">
        <v>4950</v>
      </c>
      <c r="N3992" s="341" t="s">
        <v>4969</v>
      </c>
      <c r="O3992" s="323">
        <f>ROUND(SUMIF(Anlagenbewegungsdaten_AV!B:B,A3992,Anlagenbewegungsdaten_AV!C:C),3)</f>
        <v>0</v>
      </c>
      <c r="P3992" s="320">
        <f>ROUND(SUMIF(Anlagenbewegungsdaten_AV!$B:$B,$A3992,Anlagenbewegungsdaten_AV!$D:$D),2)</f>
        <v>0</v>
      </c>
      <c r="Q3992" s="321">
        <f t="shared" si="137"/>
        <v>0</v>
      </c>
      <c r="S3992" s="324"/>
      <c r="T3992" s="317"/>
      <c r="U3992" s="325"/>
      <c r="V3992" s="325"/>
    </row>
    <row r="3993" spans="1:22" ht="15" customHeight="1" x14ac:dyDescent="0.25">
      <c r="A3993" s="129" t="s">
        <v>1079</v>
      </c>
      <c r="B3993" s="126" t="s">
        <v>2089</v>
      </c>
      <c r="C3993" s="127" t="s">
        <v>4019</v>
      </c>
      <c r="D3993" s="127" t="s">
        <v>153</v>
      </c>
      <c r="E3993" s="127"/>
      <c r="F3993" s="128">
        <v>8.6999999999999993</v>
      </c>
      <c r="G3993" s="128">
        <v>9.1</v>
      </c>
      <c r="H3993" s="128">
        <v>6.96</v>
      </c>
      <c r="I3993" s="311"/>
      <c r="J3993" s="319">
        <f>ROUND(SUMIF(Anlagenbewegungsdaten!B:B,A3993,Anlagenbewegungsdaten!C:C),3)</f>
        <v>0</v>
      </c>
      <c r="K3993" s="320">
        <f>ROUND(SUMIF(Anlagenbewegungsdaten!$B:$B,$A3993,Anlagenbewegungsdaten!$D:$D),2)</f>
        <v>0</v>
      </c>
      <c r="L3993" s="321">
        <f t="shared" si="136"/>
        <v>0</v>
      </c>
      <c r="M3993" s="341" t="s">
        <v>4950</v>
      </c>
      <c r="N3993" s="341" t="s">
        <v>4969</v>
      </c>
      <c r="O3993" s="323">
        <f>ROUND(SUMIF(Anlagenbewegungsdaten_AV!B:B,A3993,Anlagenbewegungsdaten_AV!C:C),3)</f>
        <v>0</v>
      </c>
      <c r="P3993" s="320">
        <f>ROUND(SUMIF(Anlagenbewegungsdaten_AV!$B:$B,$A3993,Anlagenbewegungsdaten_AV!$D:$D),2)</f>
        <v>0</v>
      </c>
      <c r="Q3993" s="321">
        <f t="shared" si="137"/>
        <v>0</v>
      </c>
      <c r="S3993" s="324"/>
      <c r="T3993" s="317"/>
      <c r="U3993" s="325"/>
      <c r="V3993" s="325"/>
    </row>
    <row r="3994" spans="1:22" ht="15" customHeight="1" x14ac:dyDescent="0.25">
      <c r="A3994" s="129" t="s">
        <v>1080</v>
      </c>
      <c r="B3994" s="126" t="s">
        <v>2089</v>
      </c>
      <c r="C3994" s="127" t="s">
        <v>4019</v>
      </c>
      <c r="D3994" s="127" t="s">
        <v>157</v>
      </c>
      <c r="E3994" s="127"/>
      <c r="F3994" s="128">
        <v>5.5</v>
      </c>
      <c r="G3994" s="128">
        <v>5.9</v>
      </c>
      <c r="H3994" s="128">
        <v>4.4000000000000004</v>
      </c>
      <c r="I3994" s="311"/>
      <c r="J3994" s="319">
        <f>ROUND(SUMIF(Anlagenbewegungsdaten!B:B,A3994,Anlagenbewegungsdaten!C:C),3)</f>
        <v>0</v>
      </c>
      <c r="K3994" s="320">
        <f>ROUND(SUMIF(Anlagenbewegungsdaten!$B:$B,$A3994,Anlagenbewegungsdaten!$D:$D),2)</f>
        <v>0</v>
      </c>
      <c r="L3994" s="321">
        <f t="shared" si="136"/>
        <v>0</v>
      </c>
      <c r="M3994" s="341" t="s">
        <v>4950</v>
      </c>
      <c r="N3994" s="341" t="s">
        <v>4969</v>
      </c>
      <c r="O3994" s="323">
        <f>ROUND(SUMIF(Anlagenbewegungsdaten_AV!B:B,A3994,Anlagenbewegungsdaten_AV!C:C),3)</f>
        <v>0</v>
      </c>
      <c r="P3994" s="320">
        <f>ROUND(SUMIF(Anlagenbewegungsdaten_AV!$B:$B,$A3994,Anlagenbewegungsdaten_AV!$D:$D),2)</f>
        <v>0</v>
      </c>
      <c r="Q3994" s="321">
        <f t="shared" si="137"/>
        <v>0</v>
      </c>
      <c r="S3994" s="324"/>
      <c r="T3994" s="317"/>
      <c r="U3994" s="325"/>
      <c r="V3994" s="325"/>
    </row>
    <row r="3995" spans="1:22" ht="15" customHeight="1" x14ac:dyDescent="0.25">
      <c r="A3995" s="129" t="s">
        <v>141</v>
      </c>
      <c r="B3995" s="126" t="s">
        <v>2089</v>
      </c>
      <c r="C3995" s="127" t="s">
        <v>4019</v>
      </c>
      <c r="D3995" s="127" t="s">
        <v>155</v>
      </c>
      <c r="E3995" s="127"/>
      <c r="F3995" s="128">
        <v>9.4</v>
      </c>
      <c r="G3995" s="128">
        <v>9.8000000000000007</v>
      </c>
      <c r="H3995" s="128">
        <v>7.52</v>
      </c>
      <c r="I3995" s="311"/>
      <c r="J3995" s="319">
        <f>ROUND(SUMIF(Anlagenbewegungsdaten!B:B,A3995,Anlagenbewegungsdaten!C:C),3)</f>
        <v>0</v>
      </c>
      <c r="K3995" s="320">
        <f>ROUND(SUMIF(Anlagenbewegungsdaten!$B:$B,$A3995,Anlagenbewegungsdaten!$D:$D),2)</f>
        <v>0</v>
      </c>
      <c r="L3995" s="321">
        <f t="shared" si="136"/>
        <v>0</v>
      </c>
      <c r="M3995" s="341" t="s">
        <v>4950</v>
      </c>
      <c r="N3995" s="341" t="s">
        <v>4969</v>
      </c>
      <c r="O3995" s="323">
        <f>ROUND(SUMIF(Anlagenbewegungsdaten_AV!B:B,A3995,Anlagenbewegungsdaten_AV!C:C),3)</f>
        <v>0</v>
      </c>
      <c r="P3995" s="320">
        <f>ROUND(SUMIF(Anlagenbewegungsdaten_AV!$B:$B,$A3995,Anlagenbewegungsdaten_AV!$D:$D),2)</f>
        <v>0</v>
      </c>
      <c r="Q3995" s="321">
        <f t="shared" si="137"/>
        <v>0</v>
      </c>
      <c r="S3995" s="324"/>
      <c r="T3995" s="317"/>
      <c r="U3995" s="325"/>
      <c r="V3995" s="325"/>
    </row>
    <row r="3996" spans="1:22" ht="15" customHeight="1" x14ac:dyDescent="0.25">
      <c r="A3996" s="129" t="s">
        <v>142</v>
      </c>
      <c r="B3996" s="126" t="s">
        <v>2089</v>
      </c>
      <c r="C3996" s="127" t="s">
        <v>4019</v>
      </c>
      <c r="D3996" s="127" t="s">
        <v>4734</v>
      </c>
      <c r="E3996" s="127"/>
      <c r="F3996" s="128">
        <v>6.2</v>
      </c>
      <c r="G3996" s="128">
        <v>6.6000000000000005</v>
      </c>
      <c r="H3996" s="128">
        <v>4.96</v>
      </c>
      <c r="I3996" s="311"/>
      <c r="J3996" s="319">
        <f>ROUND(SUMIF(Anlagenbewegungsdaten!B:B,A3996,Anlagenbewegungsdaten!C:C),3)</f>
        <v>0</v>
      </c>
      <c r="K3996" s="320">
        <f>ROUND(SUMIF(Anlagenbewegungsdaten!$B:$B,$A3996,Anlagenbewegungsdaten!$D:$D),2)</f>
        <v>0</v>
      </c>
      <c r="L3996" s="321">
        <f t="shared" si="136"/>
        <v>0</v>
      </c>
      <c r="M3996" s="341" t="s">
        <v>4950</v>
      </c>
      <c r="N3996" s="341" t="s">
        <v>4969</v>
      </c>
      <c r="O3996" s="323">
        <f>ROUND(SUMIF(Anlagenbewegungsdaten_AV!B:B,A3996,Anlagenbewegungsdaten_AV!C:C),3)</f>
        <v>0</v>
      </c>
      <c r="P3996" s="320">
        <f>ROUND(SUMIF(Anlagenbewegungsdaten_AV!$B:$B,$A3996,Anlagenbewegungsdaten_AV!$D:$D),2)</f>
        <v>0</v>
      </c>
      <c r="Q3996" s="321">
        <f t="shared" si="137"/>
        <v>0</v>
      </c>
      <c r="S3996" s="324"/>
      <c r="T3996" s="317"/>
      <c r="U3996" s="325"/>
      <c r="V3996" s="325"/>
    </row>
    <row r="3997" spans="1:22" ht="15" customHeight="1" x14ac:dyDescent="0.25">
      <c r="A3997" s="129" t="s">
        <v>1083</v>
      </c>
      <c r="B3997" s="126" t="s">
        <v>2089</v>
      </c>
      <c r="C3997" s="127" t="s">
        <v>4020</v>
      </c>
      <c r="D3997" s="127" t="s">
        <v>153</v>
      </c>
      <c r="E3997" s="127"/>
      <c r="F3997" s="128">
        <v>8.5299999999999994</v>
      </c>
      <c r="G3997" s="128">
        <v>8.93</v>
      </c>
      <c r="H3997" s="128">
        <v>6.82</v>
      </c>
      <c r="I3997" s="311"/>
      <c r="J3997" s="319">
        <f>ROUND(SUMIF(Anlagenbewegungsdaten!B:B,A3997,Anlagenbewegungsdaten!C:C),3)</f>
        <v>0</v>
      </c>
      <c r="K3997" s="320">
        <f>ROUND(SUMIF(Anlagenbewegungsdaten!$B:$B,$A3997,Anlagenbewegungsdaten!$D:$D),2)</f>
        <v>0</v>
      </c>
      <c r="L3997" s="321">
        <f t="shared" si="136"/>
        <v>0</v>
      </c>
      <c r="M3997" s="341" t="s">
        <v>4950</v>
      </c>
      <c r="N3997" s="341" t="s">
        <v>4969</v>
      </c>
      <c r="O3997" s="323">
        <f>ROUND(SUMIF(Anlagenbewegungsdaten_AV!B:B,A3997,Anlagenbewegungsdaten_AV!C:C),3)</f>
        <v>0</v>
      </c>
      <c r="P3997" s="320">
        <f>ROUND(SUMIF(Anlagenbewegungsdaten_AV!$B:$B,$A3997,Anlagenbewegungsdaten_AV!$D:$D),2)</f>
        <v>0</v>
      </c>
      <c r="Q3997" s="321">
        <f t="shared" si="137"/>
        <v>0</v>
      </c>
      <c r="S3997" s="324"/>
      <c r="T3997" s="317"/>
      <c r="U3997" s="325"/>
      <c r="V3997" s="325"/>
    </row>
    <row r="3998" spans="1:22" ht="15" customHeight="1" x14ac:dyDescent="0.25">
      <c r="A3998" s="129" t="s">
        <v>1084</v>
      </c>
      <c r="B3998" s="126" t="s">
        <v>2089</v>
      </c>
      <c r="C3998" s="127" t="s">
        <v>4020</v>
      </c>
      <c r="D3998" s="127" t="s">
        <v>157</v>
      </c>
      <c r="E3998" s="127"/>
      <c r="F3998" s="128">
        <v>5.39</v>
      </c>
      <c r="G3998" s="128">
        <v>5.79</v>
      </c>
      <c r="H3998" s="128">
        <v>4.3099999999999996</v>
      </c>
      <c r="I3998" s="311"/>
      <c r="J3998" s="319">
        <f>ROUND(SUMIF(Anlagenbewegungsdaten!B:B,A3998,Anlagenbewegungsdaten!C:C),3)</f>
        <v>0</v>
      </c>
      <c r="K3998" s="320">
        <f>ROUND(SUMIF(Anlagenbewegungsdaten!$B:$B,$A3998,Anlagenbewegungsdaten!$D:$D),2)</f>
        <v>0</v>
      </c>
      <c r="L3998" s="321">
        <f t="shared" si="136"/>
        <v>0</v>
      </c>
      <c r="M3998" s="341" t="s">
        <v>4950</v>
      </c>
      <c r="N3998" s="341" t="s">
        <v>4969</v>
      </c>
      <c r="O3998" s="323">
        <f>ROUND(SUMIF(Anlagenbewegungsdaten_AV!B:B,A3998,Anlagenbewegungsdaten_AV!C:C),3)</f>
        <v>0</v>
      </c>
      <c r="P3998" s="320">
        <f>ROUND(SUMIF(Anlagenbewegungsdaten_AV!$B:$B,$A3998,Anlagenbewegungsdaten_AV!$D:$D),2)</f>
        <v>0</v>
      </c>
      <c r="Q3998" s="321">
        <f t="shared" si="137"/>
        <v>0</v>
      </c>
      <c r="S3998" s="324"/>
      <c r="T3998" s="317"/>
      <c r="U3998" s="325"/>
      <c r="V3998" s="325"/>
    </row>
    <row r="3999" spans="1:22" ht="15" customHeight="1" x14ac:dyDescent="0.25">
      <c r="A3999" s="129" t="s">
        <v>143</v>
      </c>
      <c r="B3999" s="126" t="s">
        <v>2089</v>
      </c>
      <c r="C3999" s="127" t="s">
        <v>4020</v>
      </c>
      <c r="D3999" s="127" t="s">
        <v>155</v>
      </c>
      <c r="E3999" s="127"/>
      <c r="F3999" s="128">
        <v>9.23</v>
      </c>
      <c r="G3999" s="128">
        <v>9.6300000000000008</v>
      </c>
      <c r="H3999" s="128">
        <v>7.38</v>
      </c>
      <c r="I3999" s="311"/>
      <c r="J3999" s="319">
        <f>ROUND(SUMIF(Anlagenbewegungsdaten!B:B,A3999,Anlagenbewegungsdaten!C:C),3)</f>
        <v>0</v>
      </c>
      <c r="K3999" s="320">
        <f>ROUND(SUMIF(Anlagenbewegungsdaten!$B:$B,$A3999,Anlagenbewegungsdaten!$D:$D),2)</f>
        <v>0</v>
      </c>
      <c r="L3999" s="321">
        <f t="shared" si="136"/>
        <v>0</v>
      </c>
      <c r="M3999" s="341" t="s">
        <v>4950</v>
      </c>
      <c r="N3999" s="341" t="s">
        <v>4969</v>
      </c>
      <c r="O3999" s="323">
        <f>ROUND(SUMIF(Anlagenbewegungsdaten_AV!B:B,A3999,Anlagenbewegungsdaten_AV!C:C),3)</f>
        <v>0</v>
      </c>
      <c r="P3999" s="320">
        <f>ROUND(SUMIF(Anlagenbewegungsdaten_AV!$B:$B,$A3999,Anlagenbewegungsdaten_AV!$D:$D),2)</f>
        <v>0</v>
      </c>
      <c r="Q3999" s="321">
        <f t="shared" si="137"/>
        <v>0</v>
      </c>
      <c r="S3999" s="324"/>
      <c r="T3999" s="317"/>
      <c r="U3999" s="325"/>
      <c r="V3999" s="325"/>
    </row>
    <row r="4000" spans="1:22" ht="15" customHeight="1" x14ac:dyDescent="0.25">
      <c r="A4000" s="129" t="s">
        <v>144</v>
      </c>
      <c r="B4000" s="126" t="s">
        <v>2089</v>
      </c>
      <c r="C4000" s="127" t="s">
        <v>4020</v>
      </c>
      <c r="D4000" s="127" t="s">
        <v>4734</v>
      </c>
      <c r="E4000" s="127"/>
      <c r="F4000" s="128">
        <v>6.09</v>
      </c>
      <c r="G4000" s="128">
        <v>6.49</v>
      </c>
      <c r="H4000" s="128">
        <v>4.87</v>
      </c>
      <c r="I4000" s="311"/>
      <c r="J4000" s="319">
        <f>ROUND(SUMIF(Anlagenbewegungsdaten!B:B,A4000,Anlagenbewegungsdaten!C:C),3)</f>
        <v>0</v>
      </c>
      <c r="K4000" s="320">
        <f>ROUND(SUMIF(Anlagenbewegungsdaten!$B:$B,$A4000,Anlagenbewegungsdaten!$D:$D),2)</f>
        <v>0</v>
      </c>
      <c r="L4000" s="321">
        <f t="shared" si="136"/>
        <v>0</v>
      </c>
      <c r="M4000" s="341" t="s">
        <v>4950</v>
      </c>
      <c r="N4000" s="341" t="s">
        <v>4969</v>
      </c>
      <c r="O4000" s="323">
        <f>ROUND(SUMIF(Anlagenbewegungsdaten_AV!B:B,A4000,Anlagenbewegungsdaten_AV!C:C),3)</f>
        <v>0</v>
      </c>
      <c r="P4000" s="320">
        <f>ROUND(SUMIF(Anlagenbewegungsdaten_AV!$B:$B,$A4000,Anlagenbewegungsdaten_AV!$D:$D),2)</f>
        <v>0</v>
      </c>
      <c r="Q4000" s="321">
        <f t="shared" si="137"/>
        <v>0</v>
      </c>
      <c r="S4000" s="324"/>
      <c r="T4000" s="317"/>
      <c r="U4000" s="325"/>
      <c r="V4000" s="325"/>
    </row>
    <row r="4001" spans="1:22" ht="15" customHeight="1" x14ac:dyDescent="0.25">
      <c r="A4001" s="129" t="s">
        <v>1087</v>
      </c>
      <c r="B4001" s="126" t="s">
        <v>2089</v>
      </c>
      <c r="C4001" s="127" t="s">
        <v>4021</v>
      </c>
      <c r="D4001" s="127" t="s">
        <v>153</v>
      </c>
      <c r="E4001" s="127"/>
      <c r="F4001" s="128">
        <v>8.36</v>
      </c>
      <c r="G4001" s="128">
        <v>8.76</v>
      </c>
      <c r="H4001" s="128">
        <v>6.69</v>
      </c>
      <c r="I4001" s="311"/>
      <c r="J4001" s="319">
        <f>ROUND(SUMIF(Anlagenbewegungsdaten!B:B,A4001,Anlagenbewegungsdaten!C:C),3)</f>
        <v>26917301.945999999</v>
      </c>
      <c r="K4001" s="320">
        <f>ROUND(SUMIF(Anlagenbewegungsdaten!$B:$B,$A4001,Anlagenbewegungsdaten!$D:$D),2)</f>
        <v>2250286.5</v>
      </c>
      <c r="L4001" s="321">
        <f t="shared" si="136"/>
        <v>-2.1292773055847647E-7</v>
      </c>
      <c r="M4001" s="341" t="s">
        <v>4950</v>
      </c>
      <c r="N4001" s="341" t="s">
        <v>4969</v>
      </c>
      <c r="O4001" s="323">
        <f>ROUND(SUMIF(Anlagenbewegungsdaten_AV!B:B,A4001,Anlagenbewegungsdaten_AV!C:C),3)</f>
        <v>0</v>
      </c>
      <c r="P4001" s="320">
        <f>ROUND(SUMIF(Anlagenbewegungsdaten_AV!$B:$B,$A4001,Anlagenbewegungsdaten_AV!$D:$D),2)</f>
        <v>0</v>
      </c>
      <c r="Q4001" s="321">
        <f t="shared" si="137"/>
        <v>0</v>
      </c>
      <c r="S4001" s="324"/>
      <c r="T4001" s="317"/>
      <c r="U4001" s="325"/>
      <c r="V4001" s="325"/>
    </row>
    <row r="4002" spans="1:22" ht="15" customHeight="1" x14ac:dyDescent="0.25">
      <c r="A4002" s="129" t="s">
        <v>1088</v>
      </c>
      <c r="B4002" s="126" t="s">
        <v>2089</v>
      </c>
      <c r="C4002" s="127" t="s">
        <v>4021</v>
      </c>
      <c r="D4002" s="127" t="s">
        <v>157</v>
      </c>
      <c r="E4002" s="127"/>
      <c r="F4002" s="128">
        <v>5.28</v>
      </c>
      <c r="G4002" s="128">
        <v>5.6800000000000006</v>
      </c>
      <c r="H4002" s="128">
        <v>4.22</v>
      </c>
      <c r="I4002" s="311"/>
      <c r="J4002" s="319">
        <f>ROUND(SUMIF(Anlagenbewegungsdaten!B:B,A4002,Anlagenbewegungsdaten!C:C),3)</f>
        <v>0</v>
      </c>
      <c r="K4002" s="320">
        <f>ROUND(SUMIF(Anlagenbewegungsdaten!$B:$B,$A4002,Anlagenbewegungsdaten!$D:$D),2)</f>
        <v>0</v>
      </c>
      <c r="L4002" s="321">
        <f t="shared" si="136"/>
        <v>0</v>
      </c>
      <c r="M4002" s="341" t="s">
        <v>4950</v>
      </c>
      <c r="N4002" s="341" t="s">
        <v>4969</v>
      </c>
      <c r="O4002" s="323">
        <f>ROUND(SUMIF(Anlagenbewegungsdaten_AV!B:B,A4002,Anlagenbewegungsdaten_AV!C:C),3)</f>
        <v>0</v>
      </c>
      <c r="P4002" s="320">
        <f>ROUND(SUMIF(Anlagenbewegungsdaten_AV!$B:$B,$A4002,Anlagenbewegungsdaten_AV!$D:$D),2)</f>
        <v>0</v>
      </c>
      <c r="Q4002" s="321">
        <f t="shared" si="137"/>
        <v>0</v>
      </c>
      <c r="S4002" s="324"/>
      <c r="T4002" s="317"/>
      <c r="U4002" s="325"/>
      <c r="V4002" s="325"/>
    </row>
    <row r="4003" spans="1:22" ht="15" customHeight="1" x14ac:dyDescent="0.25">
      <c r="A4003" s="129" t="s">
        <v>145</v>
      </c>
      <c r="B4003" s="126" t="s">
        <v>2089</v>
      </c>
      <c r="C4003" s="127" t="s">
        <v>4021</v>
      </c>
      <c r="D4003" s="127" t="s">
        <v>155</v>
      </c>
      <c r="E4003" s="127"/>
      <c r="F4003" s="128">
        <v>9.06</v>
      </c>
      <c r="G4003" s="128">
        <v>9.4600000000000009</v>
      </c>
      <c r="H4003" s="128">
        <v>7.25</v>
      </c>
      <c r="I4003" s="311"/>
      <c r="J4003" s="319">
        <f>ROUND(SUMIF(Anlagenbewegungsdaten!B:B,A4003,Anlagenbewegungsdaten!C:C),3)</f>
        <v>2493773.054</v>
      </c>
      <c r="K4003" s="320">
        <f>ROUND(SUMIF(Anlagenbewegungsdaten!$B:$B,$A4003,Anlagenbewegungsdaten!$D:$D),2)</f>
        <v>225935.8</v>
      </c>
      <c r="L4003" s="321">
        <f t="shared" si="136"/>
        <v>1.551560593782142E-6</v>
      </c>
      <c r="M4003" s="341" t="s">
        <v>4950</v>
      </c>
      <c r="N4003" s="341" t="s">
        <v>4969</v>
      </c>
      <c r="O4003" s="323">
        <f>ROUND(SUMIF(Anlagenbewegungsdaten_AV!B:B,A4003,Anlagenbewegungsdaten_AV!C:C),3)</f>
        <v>0</v>
      </c>
      <c r="P4003" s="320">
        <f>ROUND(SUMIF(Anlagenbewegungsdaten_AV!$B:$B,$A4003,Anlagenbewegungsdaten_AV!$D:$D),2)</f>
        <v>0</v>
      </c>
      <c r="Q4003" s="321">
        <f t="shared" si="137"/>
        <v>0</v>
      </c>
      <c r="S4003" s="324"/>
      <c r="T4003" s="317"/>
      <c r="U4003" s="325"/>
      <c r="V4003" s="325"/>
    </row>
    <row r="4004" spans="1:22" ht="15" customHeight="1" x14ac:dyDescent="0.25">
      <c r="A4004" s="129" t="s">
        <v>146</v>
      </c>
      <c r="B4004" s="126" t="s">
        <v>2089</v>
      </c>
      <c r="C4004" s="127" t="s">
        <v>4021</v>
      </c>
      <c r="D4004" s="127" t="s">
        <v>4734</v>
      </c>
      <c r="E4004" s="127"/>
      <c r="F4004" s="128">
        <v>5.98</v>
      </c>
      <c r="G4004" s="128">
        <v>6.3800000000000008</v>
      </c>
      <c r="H4004" s="128">
        <v>4.78</v>
      </c>
      <c r="I4004" s="311"/>
      <c r="J4004" s="319">
        <f>ROUND(SUMIF(Anlagenbewegungsdaten!B:B,A4004,Anlagenbewegungsdaten!C:C),3)</f>
        <v>0</v>
      </c>
      <c r="K4004" s="320">
        <f>ROUND(SUMIF(Anlagenbewegungsdaten!$B:$B,$A4004,Anlagenbewegungsdaten!$D:$D),2)</f>
        <v>0</v>
      </c>
      <c r="L4004" s="321">
        <f t="shared" si="136"/>
        <v>0</v>
      </c>
      <c r="M4004" s="341" t="s">
        <v>4950</v>
      </c>
      <c r="N4004" s="341" t="s">
        <v>4969</v>
      </c>
      <c r="O4004" s="323">
        <f>ROUND(SUMIF(Anlagenbewegungsdaten_AV!B:B,A4004,Anlagenbewegungsdaten_AV!C:C),3)</f>
        <v>0</v>
      </c>
      <c r="P4004" s="320">
        <f>ROUND(SUMIF(Anlagenbewegungsdaten_AV!$B:$B,$A4004,Anlagenbewegungsdaten_AV!$D:$D),2)</f>
        <v>0</v>
      </c>
      <c r="Q4004" s="321">
        <f t="shared" si="137"/>
        <v>0</v>
      </c>
      <c r="S4004" s="324"/>
      <c r="T4004" s="317"/>
      <c r="U4004" s="325"/>
      <c r="V4004" s="325"/>
    </row>
    <row r="4005" spans="1:22" ht="15" customHeight="1" x14ac:dyDescent="0.25">
      <c r="A4005" s="129" t="s">
        <v>1091</v>
      </c>
      <c r="B4005" s="126" t="s">
        <v>2089</v>
      </c>
      <c r="C4005" s="127" t="s">
        <v>4022</v>
      </c>
      <c r="D4005" s="127" t="s">
        <v>153</v>
      </c>
      <c r="E4005" s="127"/>
      <c r="F4005" s="128">
        <v>8.19</v>
      </c>
      <c r="G4005" s="128">
        <v>8.59</v>
      </c>
      <c r="H4005" s="128">
        <v>6.55</v>
      </c>
      <c r="I4005" s="311"/>
      <c r="J4005" s="319">
        <f>ROUND(SUMIF(Anlagenbewegungsdaten!B:B,A4005,Anlagenbewegungsdaten!C:C),3)</f>
        <v>0</v>
      </c>
      <c r="K4005" s="320">
        <f>ROUND(SUMIF(Anlagenbewegungsdaten!$B:$B,$A4005,Anlagenbewegungsdaten!$D:$D),2)</f>
        <v>0</v>
      </c>
      <c r="L4005" s="321">
        <f t="shared" si="136"/>
        <v>0</v>
      </c>
      <c r="M4005" s="341" t="s">
        <v>4950</v>
      </c>
      <c r="N4005" s="341" t="s">
        <v>4969</v>
      </c>
      <c r="O4005" s="323">
        <f>ROUND(SUMIF(Anlagenbewegungsdaten_AV!B:B,A4005,Anlagenbewegungsdaten_AV!C:C),3)</f>
        <v>0</v>
      </c>
      <c r="P4005" s="320">
        <f>ROUND(SUMIF(Anlagenbewegungsdaten_AV!$B:$B,$A4005,Anlagenbewegungsdaten_AV!$D:$D),2)</f>
        <v>0</v>
      </c>
      <c r="Q4005" s="321">
        <f t="shared" si="137"/>
        <v>0</v>
      </c>
      <c r="S4005" s="324"/>
      <c r="T4005" s="317"/>
      <c r="U4005" s="325"/>
      <c r="V4005" s="325"/>
    </row>
    <row r="4006" spans="1:22" ht="15" customHeight="1" x14ac:dyDescent="0.25">
      <c r="A4006" s="129" t="s">
        <v>1092</v>
      </c>
      <c r="B4006" s="126" t="s">
        <v>2089</v>
      </c>
      <c r="C4006" s="127" t="s">
        <v>4022</v>
      </c>
      <c r="D4006" s="127" t="s">
        <v>157</v>
      </c>
      <c r="E4006" s="127"/>
      <c r="F4006" s="128">
        <v>5.17</v>
      </c>
      <c r="G4006" s="128">
        <v>5.57</v>
      </c>
      <c r="H4006" s="128">
        <v>4.1399999999999997</v>
      </c>
      <c r="I4006" s="311"/>
      <c r="J4006" s="319">
        <f>ROUND(SUMIF(Anlagenbewegungsdaten!B:B,A4006,Anlagenbewegungsdaten!C:C),3)</f>
        <v>0</v>
      </c>
      <c r="K4006" s="320">
        <f>ROUND(SUMIF(Anlagenbewegungsdaten!$B:$B,$A4006,Anlagenbewegungsdaten!$D:$D),2)</f>
        <v>0</v>
      </c>
      <c r="L4006" s="321">
        <f t="shared" si="136"/>
        <v>0</v>
      </c>
      <c r="M4006" s="341" t="s">
        <v>4950</v>
      </c>
      <c r="N4006" s="341" t="s">
        <v>4969</v>
      </c>
      <c r="O4006" s="323">
        <f>ROUND(SUMIF(Anlagenbewegungsdaten_AV!B:B,A4006,Anlagenbewegungsdaten_AV!C:C),3)</f>
        <v>0</v>
      </c>
      <c r="P4006" s="320">
        <f>ROUND(SUMIF(Anlagenbewegungsdaten_AV!$B:$B,$A4006,Anlagenbewegungsdaten_AV!$D:$D),2)</f>
        <v>0</v>
      </c>
      <c r="Q4006" s="321">
        <f t="shared" si="137"/>
        <v>0</v>
      </c>
      <c r="S4006" s="324"/>
      <c r="T4006" s="317"/>
      <c r="U4006" s="325"/>
      <c r="V4006" s="325"/>
    </row>
    <row r="4007" spans="1:22" ht="15" customHeight="1" x14ac:dyDescent="0.25">
      <c r="A4007" s="129" t="s">
        <v>147</v>
      </c>
      <c r="B4007" s="126" t="s">
        <v>2089</v>
      </c>
      <c r="C4007" s="127" t="s">
        <v>4022</v>
      </c>
      <c r="D4007" s="127" t="s">
        <v>155</v>
      </c>
      <c r="E4007" s="127"/>
      <c r="F4007" s="128">
        <v>8.89</v>
      </c>
      <c r="G4007" s="128">
        <v>9.2900000000000009</v>
      </c>
      <c r="H4007" s="128">
        <v>7.11</v>
      </c>
      <c r="I4007" s="311"/>
      <c r="J4007" s="319">
        <f>ROUND(SUMIF(Anlagenbewegungsdaten!B:B,A4007,Anlagenbewegungsdaten!C:C),3)</f>
        <v>0</v>
      </c>
      <c r="K4007" s="320">
        <f>ROUND(SUMIF(Anlagenbewegungsdaten!$B:$B,$A4007,Anlagenbewegungsdaten!$D:$D),2)</f>
        <v>0</v>
      </c>
      <c r="L4007" s="321">
        <f t="shared" si="136"/>
        <v>0</v>
      </c>
      <c r="M4007" s="341" t="s">
        <v>4950</v>
      </c>
      <c r="N4007" s="341" t="s">
        <v>4969</v>
      </c>
      <c r="O4007" s="323">
        <f>ROUND(SUMIF(Anlagenbewegungsdaten_AV!B:B,A4007,Anlagenbewegungsdaten_AV!C:C),3)</f>
        <v>0</v>
      </c>
      <c r="P4007" s="320">
        <f>ROUND(SUMIF(Anlagenbewegungsdaten_AV!$B:$B,$A4007,Anlagenbewegungsdaten_AV!$D:$D),2)</f>
        <v>0</v>
      </c>
      <c r="Q4007" s="321">
        <f t="shared" si="137"/>
        <v>0</v>
      </c>
      <c r="S4007" s="324"/>
      <c r="T4007" s="317"/>
      <c r="U4007" s="325"/>
      <c r="V4007" s="325"/>
    </row>
    <row r="4008" spans="1:22" ht="15" customHeight="1" x14ac:dyDescent="0.25">
      <c r="A4008" s="129" t="s">
        <v>148</v>
      </c>
      <c r="B4008" s="126" t="s">
        <v>2089</v>
      </c>
      <c r="C4008" s="127" t="s">
        <v>4022</v>
      </c>
      <c r="D4008" s="127" t="s">
        <v>4734</v>
      </c>
      <c r="E4008" s="127"/>
      <c r="F4008" s="128">
        <v>5.87</v>
      </c>
      <c r="G4008" s="128">
        <v>6.2700000000000005</v>
      </c>
      <c r="H4008" s="128">
        <v>4.7</v>
      </c>
      <c r="I4008" s="311"/>
      <c r="J4008" s="319">
        <f>ROUND(SUMIF(Anlagenbewegungsdaten!B:B,A4008,Anlagenbewegungsdaten!C:C),3)</f>
        <v>0</v>
      </c>
      <c r="K4008" s="320">
        <f>ROUND(SUMIF(Anlagenbewegungsdaten!$B:$B,$A4008,Anlagenbewegungsdaten!$D:$D),2)</f>
        <v>0</v>
      </c>
      <c r="L4008" s="321">
        <f t="shared" si="136"/>
        <v>0</v>
      </c>
      <c r="M4008" s="341" t="s">
        <v>4950</v>
      </c>
      <c r="N4008" s="341" t="s">
        <v>4969</v>
      </c>
      <c r="O4008" s="323">
        <f>ROUND(SUMIF(Anlagenbewegungsdaten_AV!B:B,A4008,Anlagenbewegungsdaten_AV!C:C),3)</f>
        <v>0</v>
      </c>
      <c r="P4008" s="320">
        <f>ROUND(SUMIF(Anlagenbewegungsdaten_AV!$B:$B,$A4008,Anlagenbewegungsdaten_AV!$D:$D),2)</f>
        <v>0</v>
      </c>
      <c r="Q4008" s="321">
        <f t="shared" si="137"/>
        <v>0</v>
      </c>
      <c r="S4008" s="324"/>
      <c r="T4008" s="317"/>
      <c r="U4008" s="325"/>
      <c r="V4008" s="325"/>
    </row>
    <row r="4009" spans="1:22" ht="15" customHeight="1" x14ac:dyDescent="0.25">
      <c r="A4009" s="129" t="s">
        <v>1094</v>
      </c>
      <c r="B4009" s="126" t="s">
        <v>2089</v>
      </c>
      <c r="C4009" s="127" t="s">
        <v>4023</v>
      </c>
      <c r="D4009" s="127" t="s">
        <v>153</v>
      </c>
      <c r="E4009" s="127"/>
      <c r="F4009" s="128">
        <v>8.0299999999999994</v>
      </c>
      <c r="G4009" s="128">
        <v>8.43</v>
      </c>
      <c r="H4009" s="128">
        <v>6.42</v>
      </c>
      <c r="I4009" s="311"/>
      <c r="J4009" s="319">
        <f>ROUND(SUMIF(Anlagenbewegungsdaten!B:B,A4009,Anlagenbewegungsdaten!C:C),3)</f>
        <v>0</v>
      </c>
      <c r="K4009" s="320">
        <f>ROUND(SUMIF(Anlagenbewegungsdaten!$B:$B,$A4009,Anlagenbewegungsdaten!$D:$D),2)</f>
        <v>0</v>
      </c>
      <c r="L4009" s="321">
        <f t="shared" si="136"/>
        <v>0</v>
      </c>
      <c r="M4009" s="341" t="s">
        <v>4950</v>
      </c>
      <c r="N4009" s="341" t="s">
        <v>4969</v>
      </c>
      <c r="O4009" s="323">
        <f>ROUND(SUMIF(Anlagenbewegungsdaten_AV!B:B,A4009,Anlagenbewegungsdaten_AV!C:C),3)</f>
        <v>0</v>
      </c>
      <c r="P4009" s="320">
        <f>ROUND(SUMIF(Anlagenbewegungsdaten_AV!$B:$B,$A4009,Anlagenbewegungsdaten_AV!$D:$D),2)</f>
        <v>0</v>
      </c>
      <c r="Q4009" s="321">
        <f t="shared" si="137"/>
        <v>0</v>
      </c>
      <c r="S4009" s="324"/>
      <c r="T4009" s="317"/>
      <c r="U4009" s="325"/>
      <c r="V4009" s="325"/>
    </row>
    <row r="4010" spans="1:22" ht="15" customHeight="1" x14ac:dyDescent="0.25">
      <c r="A4010" s="129" t="s">
        <v>1095</v>
      </c>
      <c r="B4010" s="126" t="s">
        <v>2089</v>
      </c>
      <c r="C4010" s="127" t="s">
        <v>4023</v>
      </c>
      <c r="D4010" s="127" t="s">
        <v>157</v>
      </c>
      <c r="E4010" s="127"/>
      <c r="F4010" s="128">
        <v>5.07</v>
      </c>
      <c r="G4010" s="128">
        <v>5.4700000000000006</v>
      </c>
      <c r="H4010" s="128">
        <v>4.0599999999999996</v>
      </c>
      <c r="I4010" s="311"/>
      <c r="J4010" s="319">
        <f>ROUND(SUMIF(Anlagenbewegungsdaten!B:B,A4010,Anlagenbewegungsdaten!C:C),3)</f>
        <v>0</v>
      </c>
      <c r="K4010" s="320">
        <f>ROUND(SUMIF(Anlagenbewegungsdaten!$B:$B,$A4010,Anlagenbewegungsdaten!$D:$D),2)</f>
        <v>0</v>
      </c>
      <c r="L4010" s="321">
        <f t="shared" si="136"/>
        <v>0</v>
      </c>
      <c r="M4010" s="341" t="s">
        <v>4950</v>
      </c>
      <c r="N4010" s="341" t="s">
        <v>4969</v>
      </c>
      <c r="O4010" s="323">
        <f>ROUND(SUMIF(Anlagenbewegungsdaten_AV!B:B,A4010,Anlagenbewegungsdaten_AV!C:C),3)</f>
        <v>0</v>
      </c>
      <c r="P4010" s="320">
        <f>ROUND(SUMIF(Anlagenbewegungsdaten_AV!$B:$B,$A4010,Anlagenbewegungsdaten_AV!$D:$D),2)</f>
        <v>0</v>
      </c>
      <c r="Q4010" s="321">
        <f t="shared" si="137"/>
        <v>0</v>
      </c>
      <c r="S4010" s="324"/>
      <c r="T4010" s="317"/>
      <c r="U4010" s="325"/>
      <c r="V4010" s="325"/>
    </row>
    <row r="4011" spans="1:22" ht="15" customHeight="1" x14ac:dyDescent="0.25">
      <c r="A4011" s="129" t="s">
        <v>149</v>
      </c>
      <c r="B4011" s="126" t="s">
        <v>2089</v>
      </c>
      <c r="C4011" s="127" t="s">
        <v>4023</v>
      </c>
      <c r="D4011" s="127" t="s">
        <v>155</v>
      </c>
      <c r="E4011" s="127"/>
      <c r="F4011" s="128">
        <v>8.73</v>
      </c>
      <c r="G4011" s="128">
        <v>9.1300000000000008</v>
      </c>
      <c r="H4011" s="128">
        <v>6.98</v>
      </c>
      <c r="I4011" s="311"/>
      <c r="J4011" s="319">
        <f>ROUND(SUMIF(Anlagenbewegungsdaten!B:B,A4011,Anlagenbewegungsdaten!C:C),3)</f>
        <v>0</v>
      </c>
      <c r="K4011" s="320">
        <f>ROUND(SUMIF(Anlagenbewegungsdaten!$B:$B,$A4011,Anlagenbewegungsdaten!$D:$D),2)</f>
        <v>0</v>
      </c>
      <c r="L4011" s="321">
        <f t="shared" si="136"/>
        <v>0</v>
      </c>
      <c r="M4011" s="341" t="s">
        <v>4950</v>
      </c>
      <c r="N4011" s="341" t="s">
        <v>4969</v>
      </c>
      <c r="O4011" s="323">
        <f>ROUND(SUMIF(Anlagenbewegungsdaten_AV!B:B,A4011,Anlagenbewegungsdaten_AV!C:C),3)</f>
        <v>0</v>
      </c>
      <c r="P4011" s="320">
        <f>ROUND(SUMIF(Anlagenbewegungsdaten_AV!$B:$B,$A4011,Anlagenbewegungsdaten_AV!$D:$D),2)</f>
        <v>0</v>
      </c>
      <c r="Q4011" s="321">
        <f t="shared" si="137"/>
        <v>0</v>
      </c>
      <c r="S4011" s="324"/>
      <c r="T4011" s="317"/>
      <c r="U4011" s="325"/>
      <c r="V4011" s="325"/>
    </row>
    <row r="4012" spans="1:22" ht="15" customHeight="1" x14ac:dyDescent="0.25">
      <c r="A4012" s="129" t="s">
        <v>150</v>
      </c>
      <c r="B4012" s="126" t="s">
        <v>2089</v>
      </c>
      <c r="C4012" s="127" t="s">
        <v>4023</v>
      </c>
      <c r="D4012" s="127" t="s">
        <v>4734</v>
      </c>
      <c r="E4012" s="127"/>
      <c r="F4012" s="128">
        <v>5.77</v>
      </c>
      <c r="G4012" s="128">
        <v>6.17</v>
      </c>
      <c r="H4012" s="128">
        <v>4.62</v>
      </c>
      <c r="I4012" s="311"/>
      <c r="J4012" s="319">
        <f>ROUND(SUMIF(Anlagenbewegungsdaten!B:B,A4012,Anlagenbewegungsdaten!C:C),3)</f>
        <v>0</v>
      </c>
      <c r="K4012" s="320">
        <f>ROUND(SUMIF(Anlagenbewegungsdaten!$B:$B,$A4012,Anlagenbewegungsdaten!$D:$D),2)</f>
        <v>0</v>
      </c>
      <c r="L4012" s="321">
        <f t="shared" si="136"/>
        <v>0</v>
      </c>
      <c r="M4012" s="341" t="s">
        <v>4950</v>
      </c>
      <c r="N4012" s="341" t="s">
        <v>4969</v>
      </c>
      <c r="O4012" s="323">
        <f>ROUND(SUMIF(Anlagenbewegungsdaten_AV!B:B,A4012,Anlagenbewegungsdaten_AV!C:C),3)</f>
        <v>0</v>
      </c>
      <c r="P4012" s="320">
        <f>ROUND(SUMIF(Anlagenbewegungsdaten_AV!$B:$B,$A4012,Anlagenbewegungsdaten_AV!$D:$D),2)</f>
        <v>0</v>
      </c>
      <c r="Q4012" s="321">
        <f t="shared" si="137"/>
        <v>0</v>
      </c>
      <c r="S4012" s="324"/>
      <c r="T4012" s="317"/>
      <c r="U4012" s="325"/>
      <c r="V4012" s="325"/>
    </row>
    <row r="4013" spans="1:22" ht="15" customHeight="1" x14ac:dyDescent="0.25">
      <c r="A4013" s="129" t="s">
        <v>151</v>
      </c>
      <c r="B4013" s="126" t="s">
        <v>152</v>
      </c>
      <c r="C4013" s="127" t="s">
        <v>4024</v>
      </c>
      <c r="D4013" s="127" t="s">
        <v>153</v>
      </c>
      <c r="E4013" s="127"/>
      <c r="F4013" s="128">
        <v>9.1999999999999993</v>
      </c>
      <c r="G4013" s="128">
        <v>9.6</v>
      </c>
      <c r="H4013" s="128">
        <v>7.36</v>
      </c>
      <c r="I4013" s="311"/>
      <c r="J4013" s="319">
        <f>ROUND(SUMIF(Anlagenbewegungsdaten!B:B,A4013,Anlagenbewegungsdaten!C:C),3)</f>
        <v>0</v>
      </c>
      <c r="K4013" s="320">
        <f>ROUND(SUMIF(Anlagenbewegungsdaten!$B:$B,$A4013,Anlagenbewegungsdaten!$D:$D),2)</f>
        <v>0</v>
      </c>
      <c r="L4013" s="321">
        <f t="shared" si="136"/>
        <v>0</v>
      </c>
      <c r="M4013" s="341" t="s">
        <v>4950</v>
      </c>
      <c r="N4013" s="341" t="s">
        <v>4970</v>
      </c>
      <c r="O4013" s="323">
        <f>ROUND(SUMIF(Anlagenbewegungsdaten_AV!B:B,A4013,Anlagenbewegungsdaten_AV!C:C),3)</f>
        <v>0</v>
      </c>
      <c r="P4013" s="320">
        <f>ROUND(SUMIF(Anlagenbewegungsdaten_AV!$B:$B,$A4013,Anlagenbewegungsdaten_AV!$D:$D),2)</f>
        <v>0</v>
      </c>
      <c r="Q4013" s="321">
        <f t="shared" si="137"/>
        <v>0</v>
      </c>
      <c r="S4013" s="324"/>
      <c r="T4013" s="317"/>
      <c r="U4013" s="325"/>
      <c r="V4013" s="325"/>
    </row>
    <row r="4014" spans="1:22" ht="15" customHeight="1" x14ac:dyDescent="0.25">
      <c r="A4014" s="129" t="s">
        <v>154</v>
      </c>
      <c r="B4014" s="126" t="s">
        <v>152</v>
      </c>
      <c r="C4014" s="127" t="s">
        <v>4024</v>
      </c>
      <c r="D4014" s="127" t="s">
        <v>155</v>
      </c>
      <c r="E4014" s="127"/>
      <c r="F4014" s="128">
        <v>9.6999999999999993</v>
      </c>
      <c r="G4014" s="128">
        <v>10.1</v>
      </c>
      <c r="H4014" s="128">
        <v>7.76</v>
      </c>
      <c r="I4014" s="311"/>
      <c r="J4014" s="319">
        <f>ROUND(SUMIF(Anlagenbewegungsdaten!B:B,A4014,Anlagenbewegungsdaten!C:C),3)</f>
        <v>3383815</v>
      </c>
      <c r="K4014" s="320">
        <f>ROUND(SUMIF(Anlagenbewegungsdaten!$B:$B,$A4014,Anlagenbewegungsdaten!$D:$D),2)</f>
        <v>328230.06</v>
      </c>
      <c r="L4014" s="321">
        <f t="shared" si="136"/>
        <v>-1.4776221668455491E-7</v>
      </c>
      <c r="M4014" s="341" t="s">
        <v>4950</v>
      </c>
      <c r="N4014" s="341" t="s">
        <v>4970</v>
      </c>
      <c r="O4014" s="323">
        <f>ROUND(SUMIF(Anlagenbewegungsdaten_AV!B:B,A4014,Anlagenbewegungsdaten_AV!C:C),3)</f>
        <v>0</v>
      </c>
      <c r="P4014" s="320">
        <f>ROUND(SUMIF(Anlagenbewegungsdaten_AV!$B:$B,$A4014,Anlagenbewegungsdaten_AV!$D:$D),2)</f>
        <v>0</v>
      </c>
      <c r="Q4014" s="321">
        <f t="shared" si="137"/>
        <v>0</v>
      </c>
      <c r="S4014" s="324"/>
      <c r="T4014" s="317"/>
      <c r="U4014" s="325"/>
      <c r="V4014" s="325"/>
    </row>
    <row r="4015" spans="1:22" ht="15" customHeight="1" x14ac:dyDescent="0.25">
      <c r="A4015" s="129" t="s">
        <v>156</v>
      </c>
      <c r="B4015" s="126" t="s">
        <v>152</v>
      </c>
      <c r="C4015" s="127" t="s">
        <v>4024</v>
      </c>
      <c r="D4015" s="127" t="s">
        <v>157</v>
      </c>
      <c r="E4015" s="127"/>
      <c r="F4015" s="128">
        <v>5.0199999999999996</v>
      </c>
      <c r="G4015" s="128">
        <v>5.42</v>
      </c>
      <c r="H4015" s="128">
        <v>4.0199999999999996</v>
      </c>
      <c r="I4015" s="311"/>
      <c r="J4015" s="319">
        <f>ROUND(SUMIF(Anlagenbewegungsdaten!B:B,A4015,Anlagenbewegungsdaten!C:C),3)</f>
        <v>0</v>
      </c>
      <c r="K4015" s="320">
        <f>ROUND(SUMIF(Anlagenbewegungsdaten!$B:$B,$A4015,Anlagenbewegungsdaten!$D:$D),2)</f>
        <v>0</v>
      </c>
      <c r="L4015" s="321">
        <f t="shared" si="136"/>
        <v>0</v>
      </c>
      <c r="M4015" s="341" t="s">
        <v>4950</v>
      </c>
      <c r="N4015" s="341" t="s">
        <v>4970</v>
      </c>
      <c r="O4015" s="323">
        <f>ROUND(SUMIF(Anlagenbewegungsdaten_AV!B:B,A4015,Anlagenbewegungsdaten_AV!C:C),3)</f>
        <v>0</v>
      </c>
      <c r="P4015" s="320">
        <f>ROUND(SUMIF(Anlagenbewegungsdaten_AV!$B:$B,$A4015,Anlagenbewegungsdaten_AV!$D:$D),2)</f>
        <v>0</v>
      </c>
      <c r="Q4015" s="321">
        <f t="shared" si="137"/>
        <v>0</v>
      </c>
      <c r="S4015" s="324"/>
      <c r="T4015" s="317"/>
      <c r="U4015" s="325"/>
      <c r="V4015" s="325"/>
    </row>
    <row r="4016" spans="1:22" ht="15" customHeight="1" x14ac:dyDescent="0.25">
      <c r="A4016" s="129" t="s">
        <v>3234</v>
      </c>
      <c r="B4016" s="126" t="s">
        <v>152</v>
      </c>
      <c r="C4016" s="127" t="s">
        <v>4025</v>
      </c>
      <c r="D4016" s="127" t="s">
        <v>153</v>
      </c>
      <c r="E4016" s="127"/>
      <c r="F4016" s="128">
        <v>9.11</v>
      </c>
      <c r="G4016" s="128">
        <v>9.51</v>
      </c>
      <c r="H4016" s="128">
        <v>7.29</v>
      </c>
      <c r="I4016" s="311"/>
      <c r="J4016" s="319">
        <f>ROUND(SUMIF(Anlagenbewegungsdaten!B:B,A4016,Anlagenbewegungsdaten!C:C),3)</f>
        <v>0</v>
      </c>
      <c r="K4016" s="320">
        <f>ROUND(SUMIF(Anlagenbewegungsdaten!$B:$B,$A4016,Anlagenbewegungsdaten!$D:$D),2)</f>
        <v>0</v>
      </c>
      <c r="L4016" s="321">
        <f t="shared" si="136"/>
        <v>0</v>
      </c>
      <c r="M4016" s="341" t="s">
        <v>4950</v>
      </c>
      <c r="N4016" s="341" t="s">
        <v>4970</v>
      </c>
      <c r="O4016" s="323">
        <f>ROUND(SUMIF(Anlagenbewegungsdaten_AV!B:B,A4016,Anlagenbewegungsdaten_AV!C:C),3)</f>
        <v>0</v>
      </c>
      <c r="P4016" s="320">
        <f>ROUND(SUMIF(Anlagenbewegungsdaten_AV!$B:$B,$A4016,Anlagenbewegungsdaten_AV!$D:$D),2)</f>
        <v>0</v>
      </c>
      <c r="Q4016" s="321">
        <f t="shared" si="137"/>
        <v>0</v>
      </c>
      <c r="S4016" s="324"/>
      <c r="T4016" s="317"/>
      <c r="U4016" s="325"/>
      <c r="V4016" s="325"/>
    </row>
    <row r="4017" spans="1:22" ht="15" customHeight="1" x14ac:dyDescent="0.25">
      <c r="A4017" s="129" t="s">
        <v>3235</v>
      </c>
      <c r="B4017" s="126" t="s">
        <v>152</v>
      </c>
      <c r="C4017" s="127" t="s">
        <v>4025</v>
      </c>
      <c r="D4017" s="127" t="s">
        <v>155</v>
      </c>
      <c r="E4017" s="127"/>
      <c r="F4017" s="128">
        <v>9.61</v>
      </c>
      <c r="G4017" s="128">
        <v>10.01</v>
      </c>
      <c r="H4017" s="128">
        <v>7.69</v>
      </c>
      <c r="I4017" s="311"/>
      <c r="J4017" s="319">
        <f>ROUND(SUMIF(Anlagenbewegungsdaten!B:B,A4017,Anlagenbewegungsdaten!C:C),3)</f>
        <v>0</v>
      </c>
      <c r="K4017" s="320">
        <f>ROUND(SUMIF(Anlagenbewegungsdaten!$B:$B,$A4017,Anlagenbewegungsdaten!$D:$D),2)</f>
        <v>0</v>
      </c>
      <c r="L4017" s="321">
        <f t="shared" si="136"/>
        <v>0</v>
      </c>
      <c r="M4017" s="341" t="s">
        <v>4950</v>
      </c>
      <c r="N4017" s="341" t="s">
        <v>4970</v>
      </c>
      <c r="O4017" s="323">
        <f>ROUND(SUMIF(Anlagenbewegungsdaten_AV!B:B,A4017,Anlagenbewegungsdaten_AV!C:C),3)</f>
        <v>0</v>
      </c>
      <c r="P4017" s="320">
        <f>ROUND(SUMIF(Anlagenbewegungsdaten_AV!$B:$B,$A4017,Anlagenbewegungsdaten_AV!$D:$D),2)</f>
        <v>0</v>
      </c>
      <c r="Q4017" s="321">
        <f t="shared" si="137"/>
        <v>0</v>
      </c>
      <c r="S4017" s="324"/>
      <c r="T4017" s="317"/>
      <c r="U4017" s="325"/>
      <c r="V4017" s="325"/>
    </row>
    <row r="4018" spans="1:22" ht="15" customHeight="1" x14ac:dyDescent="0.25">
      <c r="A4018" s="129" t="s">
        <v>3236</v>
      </c>
      <c r="B4018" s="126" t="s">
        <v>152</v>
      </c>
      <c r="C4018" s="127" t="s">
        <v>4025</v>
      </c>
      <c r="D4018" s="127" t="s">
        <v>157</v>
      </c>
      <c r="E4018" s="127"/>
      <c r="F4018" s="128">
        <v>4.97</v>
      </c>
      <c r="G4018" s="128">
        <v>5.37</v>
      </c>
      <c r="H4018" s="128">
        <v>3.98</v>
      </c>
      <c r="I4018" s="311"/>
      <c r="J4018" s="319">
        <f>ROUND(SUMIF(Anlagenbewegungsdaten!B:B,A4018,Anlagenbewegungsdaten!C:C),3)</f>
        <v>0</v>
      </c>
      <c r="K4018" s="320">
        <f>ROUND(SUMIF(Anlagenbewegungsdaten!$B:$B,$A4018,Anlagenbewegungsdaten!$D:$D),2)</f>
        <v>0</v>
      </c>
      <c r="L4018" s="321">
        <f t="shared" si="136"/>
        <v>0</v>
      </c>
      <c r="M4018" s="341" t="s">
        <v>4950</v>
      </c>
      <c r="N4018" s="341" t="s">
        <v>4970</v>
      </c>
      <c r="O4018" s="323">
        <f>ROUND(SUMIF(Anlagenbewegungsdaten_AV!B:B,A4018,Anlagenbewegungsdaten_AV!C:C),3)</f>
        <v>0</v>
      </c>
      <c r="P4018" s="320">
        <f>ROUND(SUMIF(Anlagenbewegungsdaten_AV!$B:$B,$A4018,Anlagenbewegungsdaten_AV!$D:$D),2)</f>
        <v>0</v>
      </c>
      <c r="Q4018" s="321">
        <f t="shared" si="137"/>
        <v>0</v>
      </c>
      <c r="S4018" s="324"/>
      <c r="T4018" s="317"/>
      <c r="U4018" s="325"/>
      <c r="V4018" s="325"/>
    </row>
    <row r="4019" spans="1:22" ht="15" customHeight="1" x14ac:dyDescent="0.25">
      <c r="A4019" s="129" t="s">
        <v>3978</v>
      </c>
      <c r="B4019" s="126" t="s">
        <v>152</v>
      </c>
      <c r="C4019" s="127" t="s">
        <v>4026</v>
      </c>
      <c r="D4019" s="127" t="s">
        <v>153</v>
      </c>
      <c r="E4019" s="127"/>
      <c r="F4019" s="128">
        <v>9.02</v>
      </c>
      <c r="G4019" s="128">
        <v>9.42</v>
      </c>
      <c r="H4019" s="128">
        <v>7.22</v>
      </c>
      <c r="I4019" s="311"/>
      <c r="J4019" s="319">
        <f>ROUND(SUMIF(Anlagenbewegungsdaten!B:B,A4019,Anlagenbewegungsdaten!C:C),3)</f>
        <v>0</v>
      </c>
      <c r="K4019" s="320">
        <f>ROUND(SUMIF(Anlagenbewegungsdaten!$B:$B,$A4019,Anlagenbewegungsdaten!$D:$D),2)</f>
        <v>0</v>
      </c>
      <c r="L4019" s="321">
        <f t="shared" si="136"/>
        <v>0</v>
      </c>
      <c r="M4019" s="341" t="s">
        <v>4950</v>
      </c>
      <c r="N4019" s="341" t="s">
        <v>4970</v>
      </c>
      <c r="O4019" s="323">
        <f>ROUND(SUMIF(Anlagenbewegungsdaten_AV!B:B,A4019,Anlagenbewegungsdaten_AV!C:C),3)</f>
        <v>0</v>
      </c>
      <c r="P4019" s="320">
        <f>ROUND(SUMIF(Anlagenbewegungsdaten_AV!$B:$B,$A4019,Anlagenbewegungsdaten_AV!$D:$D),2)</f>
        <v>0</v>
      </c>
      <c r="Q4019" s="321">
        <f t="shared" si="137"/>
        <v>0</v>
      </c>
      <c r="S4019" s="324"/>
      <c r="T4019" s="317"/>
      <c r="U4019" s="325"/>
      <c r="V4019" s="325"/>
    </row>
    <row r="4020" spans="1:22" ht="15" customHeight="1" x14ac:dyDescent="0.25">
      <c r="A4020" s="129" t="s">
        <v>3979</v>
      </c>
      <c r="B4020" s="126" t="s">
        <v>152</v>
      </c>
      <c r="C4020" s="127" t="s">
        <v>4026</v>
      </c>
      <c r="D4020" s="127" t="s">
        <v>155</v>
      </c>
      <c r="E4020" s="127"/>
      <c r="F4020" s="128">
        <v>9.51</v>
      </c>
      <c r="G4020" s="128">
        <v>9.91</v>
      </c>
      <c r="H4020" s="128">
        <v>7.61</v>
      </c>
      <c r="I4020" s="311"/>
      <c r="J4020" s="319">
        <f>ROUND(SUMIF(Anlagenbewegungsdaten!B:B,A4020,Anlagenbewegungsdaten!C:C),3)</f>
        <v>0</v>
      </c>
      <c r="K4020" s="320">
        <f>ROUND(SUMIF(Anlagenbewegungsdaten!$B:$B,$A4020,Anlagenbewegungsdaten!$D:$D),2)</f>
        <v>0</v>
      </c>
      <c r="L4020" s="321">
        <f t="shared" si="136"/>
        <v>0</v>
      </c>
      <c r="M4020" s="341" t="s">
        <v>4950</v>
      </c>
      <c r="N4020" s="341" t="s">
        <v>4970</v>
      </c>
      <c r="O4020" s="323">
        <f>ROUND(SUMIF(Anlagenbewegungsdaten_AV!B:B,A4020,Anlagenbewegungsdaten_AV!C:C),3)</f>
        <v>0</v>
      </c>
      <c r="P4020" s="320">
        <f>ROUND(SUMIF(Anlagenbewegungsdaten_AV!$B:$B,$A4020,Anlagenbewegungsdaten_AV!$D:$D),2)</f>
        <v>0</v>
      </c>
      <c r="Q4020" s="321">
        <f t="shared" si="137"/>
        <v>0</v>
      </c>
      <c r="S4020" s="324"/>
      <c r="T4020" s="317"/>
      <c r="U4020" s="325"/>
      <c r="V4020" s="325"/>
    </row>
    <row r="4021" spans="1:22" ht="15" customHeight="1" x14ac:dyDescent="0.25">
      <c r="A4021" s="129" t="s">
        <v>3980</v>
      </c>
      <c r="B4021" s="126" t="s">
        <v>152</v>
      </c>
      <c r="C4021" s="127" t="s">
        <v>4026</v>
      </c>
      <c r="D4021" s="127" t="s">
        <v>157</v>
      </c>
      <c r="E4021" s="127"/>
      <c r="F4021" s="128">
        <v>4.92</v>
      </c>
      <c r="G4021" s="128">
        <v>5.32</v>
      </c>
      <c r="H4021" s="128">
        <v>3.94</v>
      </c>
      <c r="I4021" s="311"/>
      <c r="J4021" s="319">
        <f>ROUND(SUMIF(Anlagenbewegungsdaten!B:B,A4021,Anlagenbewegungsdaten!C:C),3)</f>
        <v>0</v>
      </c>
      <c r="K4021" s="320">
        <f>ROUND(SUMIF(Anlagenbewegungsdaten!$B:$B,$A4021,Anlagenbewegungsdaten!$D:$D),2)</f>
        <v>0</v>
      </c>
      <c r="L4021" s="321">
        <f t="shared" si="136"/>
        <v>0</v>
      </c>
      <c r="M4021" s="341" t="s">
        <v>4950</v>
      </c>
      <c r="N4021" s="341" t="s">
        <v>4970</v>
      </c>
      <c r="O4021" s="323">
        <f>ROUND(SUMIF(Anlagenbewegungsdaten_AV!B:B,A4021,Anlagenbewegungsdaten_AV!C:C),3)</f>
        <v>0</v>
      </c>
      <c r="P4021" s="320">
        <f>ROUND(SUMIF(Anlagenbewegungsdaten_AV!$B:$B,$A4021,Anlagenbewegungsdaten_AV!$D:$D),2)</f>
        <v>0</v>
      </c>
      <c r="Q4021" s="321">
        <f t="shared" si="137"/>
        <v>0</v>
      </c>
      <c r="S4021" s="324"/>
      <c r="T4021" s="317"/>
      <c r="U4021" s="325"/>
      <c r="V4021" s="325"/>
    </row>
    <row r="4022" spans="1:22" ht="15" customHeight="1" x14ac:dyDescent="0.25">
      <c r="A4022" s="129" t="s">
        <v>4735</v>
      </c>
      <c r="B4022" s="126" t="s">
        <v>152</v>
      </c>
      <c r="C4022" s="127" t="s">
        <v>4028</v>
      </c>
      <c r="D4022" s="127" t="s">
        <v>153</v>
      </c>
      <c r="E4022" s="127"/>
      <c r="F4022" s="128">
        <v>8.93</v>
      </c>
      <c r="G4022" s="128">
        <v>9.33</v>
      </c>
      <c r="H4022" s="128">
        <v>7.14</v>
      </c>
      <c r="I4022" s="311"/>
      <c r="J4022" s="319">
        <f>ROUND(SUMIF(Anlagenbewegungsdaten!B:B,A4022,Anlagenbewegungsdaten!C:C),3)</f>
        <v>0</v>
      </c>
      <c r="K4022" s="320">
        <f>ROUND(SUMIF(Anlagenbewegungsdaten!$B:$B,$A4022,Anlagenbewegungsdaten!$D:$D),2)</f>
        <v>0</v>
      </c>
      <c r="L4022" s="321">
        <f t="shared" si="136"/>
        <v>0</v>
      </c>
      <c r="M4022" s="341" t="s">
        <v>4950</v>
      </c>
      <c r="N4022" s="341" t="s">
        <v>4970</v>
      </c>
      <c r="O4022" s="323">
        <f>ROUND(SUMIF(Anlagenbewegungsdaten_AV!B:B,A4022,Anlagenbewegungsdaten_AV!C:C),3)</f>
        <v>0</v>
      </c>
      <c r="P4022" s="320">
        <f>ROUND(SUMIF(Anlagenbewegungsdaten_AV!$B:$B,$A4022,Anlagenbewegungsdaten_AV!$D:$D),2)</f>
        <v>0</v>
      </c>
      <c r="Q4022" s="321">
        <f t="shared" si="137"/>
        <v>0</v>
      </c>
      <c r="S4022" s="324"/>
      <c r="T4022" s="317"/>
      <c r="U4022" s="325"/>
      <c r="V4022" s="325"/>
    </row>
    <row r="4023" spans="1:22" ht="15" customHeight="1" x14ac:dyDescent="0.25">
      <c r="A4023" s="129" t="s">
        <v>4736</v>
      </c>
      <c r="B4023" s="126" t="s">
        <v>152</v>
      </c>
      <c r="C4023" s="127" t="s">
        <v>4028</v>
      </c>
      <c r="D4023" s="127" t="s">
        <v>155</v>
      </c>
      <c r="E4023" s="127"/>
      <c r="F4023" s="128">
        <v>9.41</v>
      </c>
      <c r="G4023" s="128">
        <v>9.81</v>
      </c>
      <c r="H4023" s="128">
        <v>7.53</v>
      </c>
      <c r="I4023" s="311"/>
      <c r="J4023" s="319">
        <f>ROUND(SUMIF(Anlagenbewegungsdaten!B:B,A4023,Anlagenbewegungsdaten!C:C),3)</f>
        <v>0</v>
      </c>
      <c r="K4023" s="320">
        <f>ROUND(SUMIF(Anlagenbewegungsdaten!$B:$B,$A4023,Anlagenbewegungsdaten!$D:$D),2)</f>
        <v>0</v>
      </c>
      <c r="L4023" s="321">
        <f t="shared" si="136"/>
        <v>0</v>
      </c>
      <c r="M4023" s="341" t="s">
        <v>4950</v>
      </c>
      <c r="N4023" s="341" t="s">
        <v>4970</v>
      </c>
      <c r="O4023" s="323">
        <f>ROUND(SUMIF(Anlagenbewegungsdaten_AV!B:B,A4023,Anlagenbewegungsdaten_AV!C:C),3)</f>
        <v>0</v>
      </c>
      <c r="P4023" s="320">
        <f>ROUND(SUMIF(Anlagenbewegungsdaten_AV!$B:$B,$A4023,Anlagenbewegungsdaten_AV!$D:$D),2)</f>
        <v>0</v>
      </c>
      <c r="Q4023" s="321">
        <f t="shared" si="137"/>
        <v>0</v>
      </c>
      <c r="S4023" s="324"/>
      <c r="T4023" s="317"/>
      <c r="U4023" s="325"/>
      <c r="V4023" s="325"/>
    </row>
    <row r="4024" spans="1:22" ht="15" customHeight="1" x14ac:dyDescent="0.25">
      <c r="A4024" s="129" t="s">
        <v>4737</v>
      </c>
      <c r="B4024" s="126" t="s">
        <v>152</v>
      </c>
      <c r="C4024" s="127" t="s">
        <v>4028</v>
      </c>
      <c r="D4024" s="127" t="s">
        <v>157</v>
      </c>
      <c r="E4024" s="127"/>
      <c r="F4024" s="128">
        <v>4.87</v>
      </c>
      <c r="G4024" s="128">
        <v>5.2700000000000005</v>
      </c>
      <c r="H4024" s="128">
        <v>3.9</v>
      </c>
      <c r="I4024" s="311"/>
      <c r="J4024" s="319">
        <f>ROUND(SUMIF(Anlagenbewegungsdaten!B:B,A4024,Anlagenbewegungsdaten!C:C),3)</f>
        <v>0</v>
      </c>
      <c r="K4024" s="320">
        <f>ROUND(SUMIF(Anlagenbewegungsdaten!$B:$B,$A4024,Anlagenbewegungsdaten!$D:$D),2)</f>
        <v>0</v>
      </c>
      <c r="L4024" s="321">
        <f t="shared" si="136"/>
        <v>0</v>
      </c>
      <c r="M4024" s="341" t="s">
        <v>4950</v>
      </c>
      <c r="N4024" s="341" t="s">
        <v>4970</v>
      </c>
      <c r="O4024" s="323">
        <f>ROUND(SUMIF(Anlagenbewegungsdaten_AV!B:B,A4024,Anlagenbewegungsdaten_AV!C:C),3)</f>
        <v>0</v>
      </c>
      <c r="P4024" s="320">
        <f>ROUND(SUMIF(Anlagenbewegungsdaten_AV!$B:$B,$A4024,Anlagenbewegungsdaten_AV!$D:$D),2)</f>
        <v>0</v>
      </c>
      <c r="Q4024" s="321">
        <f t="shared" si="137"/>
        <v>0</v>
      </c>
      <c r="S4024" s="324"/>
      <c r="T4024" s="317"/>
      <c r="U4024" s="325"/>
      <c r="V4024" s="325"/>
    </row>
    <row r="4025" spans="1:22" ht="15" customHeight="1" x14ac:dyDescent="0.25">
      <c r="A4025" s="129" t="s">
        <v>5142</v>
      </c>
      <c r="B4025" s="126" t="s">
        <v>152</v>
      </c>
      <c r="C4025" s="127" t="s">
        <v>4994</v>
      </c>
      <c r="D4025" s="127" t="s">
        <v>153</v>
      </c>
      <c r="E4025" s="127"/>
      <c r="F4025" s="128">
        <v>8.8000000000000007</v>
      </c>
      <c r="G4025" s="128">
        <v>9.2000000000000011</v>
      </c>
      <c r="H4025" s="128">
        <v>7.04</v>
      </c>
      <c r="I4025" s="311"/>
      <c r="J4025" s="319">
        <f>ROUND(SUMIF(Anlagenbewegungsdaten!B:B,A4025,Anlagenbewegungsdaten!C:C),3)</f>
        <v>0</v>
      </c>
      <c r="K4025" s="320">
        <f>ROUND(SUMIF(Anlagenbewegungsdaten!$B:$B,$A4025,Anlagenbewegungsdaten!$D:$D),2)</f>
        <v>0</v>
      </c>
      <c r="L4025" s="321">
        <f t="shared" si="136"/>
        <v>0</v>
      </c>
      <c r="M4025" s="341" t="s">
        <v>4950</v>
      </c>
      <c r="N4025" s="341" t="s">
        <v>4970</v>
      </c>
      <c r="O4025" s="323">
        <f>ROUND(SUMIF(Anlagenbewegungsdaten_AV!B:B,A4025,Anlagenbewegungsdaten_AV!C:C),3)</f>
        <v>0</v>
      </c>
      <c r="P4025" s="320">
        <f>ROUND(SUMIF(Anlagenbewegungsdaten_AV!$B:$B,$A4025,Anlagenbewegungsdaten_AV!$D:$D),2)</f>
        <v>0</v>
      </c>
      <c r="Q4025" s="321">
        <f t="shared" si="137"/>
        <v>0</v>
      </c>
      <c r="S4025" s="324"/>
      <c r="T4025" s="317"/>
      <c r="U4025" s="325"/>
      <c r="V4025" s="325"/>
    </row>
    <row r="4026" spans="1:22" ht="15" customHeight="1" x14ac:dyDescent="0.25">
      <c r="A4026" s="129" t="s">
        <v>5143</v>
      </c>
      <c r="B4026" s="126" t="s">
        <v>152</v>
      </c>
      <c r="C4026" s="127" t="s">
        <v>4994</v>
      </c>
      <c r="D4026" s="127" t="s">
        <v>155</v>
      </c>
      <c r="E4026" s="127"/>
      <c r="F4026" s="128">
        <v>9.2700000000000014</v>
      </c>
      <c r="G4026" s="128">
        <v>9.6700000000000017</v>
      </c>
      <c r="H4026" s="128">
        <v>7.42</v>
      </c>
      <c r="I4026" s="311"/>
      <c r="J4026" s="319">
        <f>ROUND(SUMIF(Anlagenbewegungsdaten!B:B,A4026,Anlagenbewegungsdaten!C:C),3)</f>
        <v>0</v>
      </c>
      <c r="K4026" s="320">
        <f>ROUND(SUMIF(Anlagenbewegungsdaten!$B:$B,$A4026,Anlagenbewegungsdaten!$D:$D),2)</f>
        <v>0</v>
      </c>
      <c r="L4026" s="321">
        <f t="shared" si="136"/>
        <v>0</v>
      </c>
      <c r="M4026" s="341" t="s">
        <v>4950</v>
      </c>
      <c r="N4026" s="341" t="s">
        <v>4970</v>
      </c>
      <c r="O4026" s="323">
        <f>ROUND(SUMIF(Anlagenbewegungsdaten_AV!B:B,A4026,Anlagenbewegungsdaten_AV!C:C),3)</f>
        <v>0</v>
      </c>
      <c r="P4026" s="320">
        <f>ROUND(SUMIF(Anlagenbewegungsdaten_AV!$B:$B,$A4026,Anlagenbewegungsdaten_AV!$D:$D),2)</f>
        <v>0</v>
      </c>
      <c r="Q4026" s="321">
        <f t="shared" si="137"/>
        <v>0</v>
      </c>
      <c r="S4026" s="324"/>
      <c r="T4026" s="317"/>
      <c r="U4026" s="325"/>
      <c r="V4026" s="325"/>
    </row>
    <row r="4027" spans="1:22" ht="15" customHeight="1" x14ac:dyDescent="0.25">
      <c r="A4027" s="129" t="s">
        <v>5144</v>
      </c>
      <c r="B4027" s="126" t="s">
        <v>152</v>
      </c>
      <c r="C4027" s="127" t="s">
        <v>4994</v>
      </c>
      <c r="D4027" s="127" t="s">
        <v>157</v>
      </c>
      <c r="E4027" s="127"/>
      <c r="F4027" s="128">
        <v>4.8</v>
      </c>
      <c r="G4027" s="128">
        <v>5.2</v>
      </c>
      <c r="H4027" s="128">
        <v>3.84</v>
      </c>
      <c r="I4027" s="311"/>
      <c r="J4027" s="319">
        <f>ROUND(SUMIF(Anlagenbewegungsdaten!B:B,A4027,Anlagenbewegungsdaten!C:C),3)</f>
        <v>0</v>
      </c>
      <c r="K4027" s="320">
        <f>ROUND(SUMIF(Anlagenbewegungsdaten!$B:$B,$A4027,Anlagenbewegungsdaten!$D:$D),2)</f>
        <v>0</v>
      </c>
      <c r="L4027" s="321">
        <f t="shared" si="136"/>
        <v>0</v>
      </c>
      <c r="M4027" s="341" t="s">
        <v>4950</v>
      </c>
      <c r="N4027" s="341" t="s">
        <v>4970</v>
      </c>
      <c r="O4027" s="323">
        <f>ROUND(SUMIF(Anlagenbewegungsdaten_AV!B:B,A4027,Anlagenbewegungsdaten_AV!C:C),3)</f>
        <v>0</v>
      </c>
      <c r="P4027" s="320">
        <f>ROUND(SUMIF(Anlagenbewegungsdaten_AV!$B:$B,$A4027,Anlagenbewegungsdaten_AV!$D:$D),2)</f>
        <v>0</v>
      </c>
      <c r="Q4027" s="321">
        <f t="shared" si="137"/>
        <v>0</v>
      </c>
      <c r="S4027" s="324"/>
      <c r="T4027" s="317"/>
      <c r="U4027" s="325"/>
      <c r="V4027" s="325"/>
    </row>
    <row r="4028" spans="1:22" ht="15" customHeight="1" x14ac:dyDescent="0.25">
      <c r="A4028" s="129" t="s">
        <v>5469</v>
      </c>
      <c r="B4028" s="126" t="s">
        <v>152</v>
      </c>
      <c r="C4028" s="127" t="s">
        <v>5252</v>
      </c>
      <c r="D4028" s="127" t="s">
        <v>153</v>
      </c>
      <c r="E4028" s="127"/>
      <c r="F4028" s="128">
        <v>8.66</v>
      </c>
      <c r="G4028" s="128">
        <v>9.06</v>
      </c>
      <c r="H4028" s="128">
        <v>6.93</v>
      </c>
      <c r="I4028" s="311"/>
      <c r="J4028" s="319">
        <f>ROUND(SUMIF(Anlagenbewegungsdaten!B:B,A4028,Anlagenbewegungsdaten!C:C),3)</f>
        <v>0</v>
      </c>
      <c r="K4028" s="320">
        <f>ROUND(SUMIF(Anlagenbewegungsdaten!$B:$B,$A4028,Anlagenbewegungsdaten!$D:$D),2)</f>
        <v>0</v>
      </c>
      <c r="L4028" s="321">
        <f t="shared" si="136"/>
        <v>0</v>
      </c>
      <c r="M4028" s="341" t="s">
        <v>4950</v>
      </c>
      <c r="N4028" s="341" t="s">
        <v>4970</v>
      </c>
      <c r="O4028" s="323">
        <f>ROUND(SUMIF(Anlagenbewegungsdaten_AV!B:B,A4028,Anlagenbewegungsdaten_AV!C:C),3)</f>
        <v>0</v>
      </c>
      <c r="P4028" s="320">
        <f>ROUND(SUMIF(Anlagenbewegungsdaten_AV!$B:$B,$A4028,Anlagenbewegungsdaten_AV!$D:$D),2)</f>
        <v>0</v>
      </c>
      <c r="Q4028" s="321">
        <f t="shared" si="137"/>
        <v>0</v>
      </c>
      <c r="S4028" s="324"/>
      <c r="T4028" s="317"/>
      <c r="U4028" s="325"/>
      <c r="V4028" s="325"/>
    </row>
    <row r="4029" spans="1:22" ht="15" customHeight="1" x14ac:dyDescent="0.25">
      <c r="A4029" s="129" t="s">
        <v>5470</v>
      </c>
      <c r="B4029" s="126" t="s">
        <v>152</v>
      </c>
      <c r="C4029" s="127" t="s">
        <v>5252</v>
      </c>
      <c r="D4029" s="127" t="s">
        <v>155</v>
      </c>
      <c r="E4029" s="127"/>
      <c r="F4029" s="128">
        <v>9.1300000000000008</v>
      </c>
      <c r="G4029" s="128">
        <v>9.5300000000000011</v>
      </c>
      <c r="H4029" s="128">
        <v>7.3</v>
      </c>
      <c r="I4029" s="311"/>
      <c r="J4029" s="319">
        <f>ROUND(SUMIF(Anlagenbewegungsdaten!B:B,A4029,Anlagenbewegungsdaten!C:C),3)</f>
        <v>0</v>
      </c>
      <c r="K4029" s="320">
        <f>ROUND(SUMIF(Anlagenbewegungsdaten!$B:$B,$A4029,Anlagenbewegungsdaten!$D:$D),2)</f>
        <v>0</v>
      </c>
      <c r="L4029" s="321">
        <f t="shared" si="136"/>
        <v>0</v>
      </c>
      <c r="M4029" s="341" t="s">
        <v>4950</v>
      </c>
      <c r="N4029" s="341" t="s">
        <v>4970</v>
      </c>
      <c r="O4029" s="323">
        <f>ROUND(SUMIF(Anlagenbewegungsdaten_AV!B:B,A4029,Anlagenbewegungsdaten_AV!C:C),3)</f>
        <v>0</v>
      </c>
      <c r="P4029" s="320">
        <f>ROUND(SUMIF(Anlagenbewegungsdaten_AV!$B:$B,$A4029,Anlagenbewegungsdaten_AV!$D:$D),2)</f>
        <v>0</v>
      </c>
      <c r="Q4029" s="321">
        <f t="shared" si="137"/>
        <v>0</v>
      </c>
      <c r="S4029" s="324"/>
      <c r="T4029" s="317"/>
      <c r="U4029" s="325"/>
      <c r="V4029" s="325"/>
    </row>
    <row r="4030" spans="1:22" ht="15" customHeight="1" x14ac:dyDescent="0.25">
      <c r="A4030" s="129" t="s">
        <v>5471</v>
      </c>
      <c r="B4030" s="126" t="s">
        <v>152</v>
      </c>
      <c r="C4030" s="127" t="s">
        <v>5252</v>
      </c>
      <c r="D4030" s="127" t="s">
        <v>157</v>
      </c>
      <c r="E4030" s="127"/>
      <c r="F4030" s="128">
        <v>4.72</v>
      </c>
      <c r="G4030" s="128">
        <v>5.12</v>
      </c>
      <c r="H4030" s="128">
        <v>3.78</v>
      </c>
      <c r="I4030" s="311"/>
      <c r="J4030" s="319">
        <f>ROUND(SUMIF(Anlagenbewegungsdaten!B:B,A4030,Anlagenbewegungsdaten!C:C),3)</f>
        <v>0</v>
      </c>
      <c r="K4030" s="320">
        <f>ROUND(SUMIF(Anlagenbewegungsdaten!$B:$B,$A4030,Anlagenbewegungsdaten!$D:$D),2)</f>
        <v>0</v>
      </c>
      <c r="L4030" s="321">
        <f t="shared" si="136"/>
        <v>0</v>
      </c>
      <c r="M4030" s="341" t="s">
        <v>4950</v>
      </c>
      <c r="N4030" s="341" t="s">
        <v>4970</v>
      </c>
      <c r="O4030" s="323">
        <f>ROUND(SUMIF(Anlagenbewegungsdaten_AV!B:B,A4030,Anlagenbewegungsdaten_AV!C:C),3)</f>
        <v>0</v>
      </c>
      <c r="P4030" s="320">
        <f>ROUND(SUMIF(Anlagenbewegungsdaten_AV!$B:$B,$A4030,Anlagenbewegungsdaten_AV!$D:$D),2)</f>
        <v>0</v>
      </c>
      <c r="Q4030" s="321">
        <f t="shared" si="137"/>
        <v>0</v>
      </c>
      <c r="S4030" s="324"/>
      <c r="T4030" s="317"/>
      <c r="U4030" s="325"/>
      <c r="V4030" s="325"/>
    </row>
    <row r="4031" spans="1:22" ht="15" customHeight="1" x14ac:dyDescent="0.25">
      <c r="A4031" s="129" t="s">
        <v>5472</v>
      </c>
      <c r="B4031" s="126" t="s">
        <v>152</v>
      </c>
      <c r="C4031" s="127" t="s">
        <v>5275</v>
      </c>
      <c r="D4031" s="127" t="s">
        <v>153</v>
      </c>
      <c r="E4031" s="127"/>
      <c r="F4031" s="128">
        <v>8.5</v>
      </c>
      <c r="G4031" s="128">
        <v>8.9</v>
      </c>
      <c r="H4031" s="128">
        <v>7.12</v>
      </c>
      <c r="I4031" s="311"/>
      <c r="J4031" s="319">
        <f>ROUND(SUMIF(Anlagenbewegungsdaten!B:B,A4031,Anlagenbewegungsdaten!C:C),3)</f>
        <v>0</v>
      </c>
      <c r="K4031" s="320">
        <f>ROUND(SUMIF(Anlagenbewegungsdaten!$B:$B,$A4031,Anlagenbewegungsdaten!$D:$D),2)</f>
        <v>0</v>
      </c>
      <c r="L4031" s="321">
        <f t="shared" si="136"/>
        <v>0</v>
      </c>
      <c r="M4031" s="341" t="s">
        <v>4950</v>
      </c>
      <c r="N4031" s="341" t="s">
        <v>4970</v>
      </c>
      <c r="O4031" s="323">
        <f>ROUND(SUMIF(Anlagenbewegungsdaten_AV!B:B,A4031,Anlagenbewegungsdaten_AV!C:C),3)</f>
        <v>0</v>
      </c>
      <c r="P4031" s="320">
        <f>ROUND(SUMIF(Anlagenbewegungsdaten_AV!$B:$B,$A4031,Anlagenbewegungsdaten_AV!$D:$D),2)</f>
        <v>0</v>
      </c>
      <c r="Q4031" s="321">
        <f t="shared" si="137"/>
        <v>0</v>
      </c>
      <c r="S4031" s="324"/>
      <c r="T4031" s="317"/>
      <c r="U4031" s="325"/>
      <c r="V4031" s="325"/>
    </row>
    <row r="4032" spans="1:22" ht="15" customHeight="1" x14ac:dyDescent="0.25">
      <c r="A4032" s="129" t="s">
        <v>5473</v>
      </c>
      <c r="B4032" s="126" t="s">
        <v>152</v>
      </c>
      <c r="C4032" s="127" t="s">
        <v>5275</v>
      </c>
      <c r="D4032" s="127" t="s">
        <v>157</v>
      </c>
      <c r="E4032" s="127"/>
      <c r="F4032" s="128">
        <v>4.55</v>
      </c>
      <c r="G4032" s="128">
        <v>4.95</v>
      </c>
      <c r="H4032" s="128">
        <v>3.96</v>
      </c>
      <c r="I4032" s="311"/>
      <c r="J4032" s="319">
        <f>ROUND(SUMIF(Anlagenbewegungsdaten!B:B,A4032,Anlagenbewegungsdaten!C:C),3)</f>
        <v>0</v>
      </c>
      <c r="K4032" s="320">
        <f>ROUND(SUMIF(Anlagenbewegungsdaten!$B:$B,$A4032,Anlagenbewegungsdaten!$D:$D),2)</f>
        <v>0</v>
      </c>
      <c r="L4032" s="321">
        <f t="shared" si="136"/>
        <v>0</v>
      </c>
      <c r="M4032" s="341" t="s">
        <v>4950</v>
      </c>
      <c r="N4032" s="341" t="s">
        <v>4970</v>
      </c>
      <c r="O4032" s="323">
        <f>ROUND(SUMIF(Anlagenbewegungsdaten_AV!B:B,A4032,Anlagenbewegungsdaten_AV!C:C),3)</f>
        <v>0</v>
      </c>
      <c r="P4032" s="320">
        <f>ROUND(SUMIF(Anlagenbewegungsdaten_AV!$B:$B,$A4032,Anlagenbewegungsdaten_AV!$D:$D),2)</f>
        <v>0</v>
      </c>
      <c r="Q4032" s="321">
        <f t="shared" si="137"/>
        <v>0</v>
      </c>
      <c r="S4032" s="324"/>
      <c r="T4032" s="317"/>
      <c r="U4032" s="325"/>
      <c r="V4032" s="325"/>
    </row>
    <row r="4033" spans="1:22" ht="15" customHeight="1" x14ac:dyDescent="0.25">
      <c r="A4033" s="129" t="s">
        <v>5786</v>
      </c>
      <c r="B4033" s="126" t="s">
        <v>152</v>
      </c>
      <c r="C4033" s="127" t="s">
        <v>5757</v>
      </c>
      <c r="D4033" s="127" t="s">
        <v>153</v>
      </c>
      <c r="E4033" s="127"/>
      <c r="F4033" s="128">
        <v>8.5</v>
      </c>
      <c r="G4033" s="128">
        <v>8.9</v>
      </c>
      <c r="H4033" s="128">
        <v>7.12</v>
      </c>
      <c r="I4033" s="311"/>
      <c r="J4033" s="319">
        <f>ROUND(SUMIF(Anlagenbewegungsdaten!B:B,A4033,Anlagenbewegungsdaten!C:C),3)</f>
        <v>0</v>
      </c>
      <c r="K4033" s="320">
        <f>ROUND(SUMIF(Anlagenbewegungsdaten!$B:$B,$A4033,Anlagenbewegungsdaten!$D:$D),2)</f>
        <v>0</v>
      </c>
      <c r="L4033" s="321">
        <f t="shared" si="136"/>
        <v>0</v>
      </c>
      <c r="M4033" s="341" t="s">
        <v>4950</v>
      </c>
      <c r="N4033" s="341" t="s">
        <v>4970</v>
      </c>
      <c r="O4033" s="323">
        <f>ROUND(SUMIF(Anlagenbewegungsdaten_AV!B:B,A4033,Anlagenbewegungsdaten_AV!C:C),3)</f>
        <v>0</v>
      </c>
      <c r="P4033" s="320">
        <f>ROUND(SUMIF(Anlagenbewegungsdaten_AV!$B:$B,$A4033,Anlagenbewegungsdaten_AV!$D:$D),2)</f>
        <v>0</v>
      </c>
      <c r="Q4033" s="321">
        <f t="shared" si="137"/>
        <v>0</v>
      </c>
      <c r="S4033" s="324"/>
      <c r="T4033" s="317"/>
      <c r="U4033" s="325"/>
      <c r="V4033" s="325"/>
    </row>
    <row r="4034" spans="1:22" ht="15" customHeight="1" x14ac:dyDescent="0.25">
      <c r="A4034" s="129" t="s">
        <v>5787</v>
      </c>
      <c r="B4034" s="126" t="s">
        <v>152</v>
      </c>
      <c r="C4034" s="127" t="s">
        <v>5757</v>
      </c>
      <c r="D4034" s="127" t="s">
        <v>157</v>
      </c>
      <c r="E4034" s="127"/>
      <c r="F4034" s="128">
        <v>4.55</v>
      </c>
      <c r="G4034" s="128">
        <v>4.95</v>
      </c>
      <c r="H4034" s="128">
        <v>3.96</v>
      </c>
      <c r="I4034" s="311"/>
      <c r="J4034" s="319">
        <f>ROUND(SUMIF(Anlagenbewegungsdaten!B:B,A4034,Anlagenbewegungsdaten!C:C),3)</f>
        <v>0</v>
      </c>
      <c r="K4034" s="320">
        <f>ROUND(SUMIF(Anlagenbewegungsdaten!$B:$B,$A4034,Anlagenbewegungsdaten!$D:$D),2)</f>
        <v>0</v>
      </c>
      <c r="L4034" s="321">
        <f t="shared" si="136"/>
        <v>0</v>
      </c>
      <c r="M4034" s="341" t="s">
        <v>4950</v>
      </c>
      <c r="N4034" s="341" t="s">
        <v>4970</v>
      </c>
      <c r="O4034" s="323">
        <f>ROUND(SUMIF(Anlagenbewegungsdaten_AV!B:B,A4034,Anlagenbewegungsdaten_AV!C:C),3)</f>
        <v>0</v>
      </c>
      <c r="P4034" s="320">
        <f>ROUND(SUMIF(Anlagenbewegungsdaten_AV!$B:$B,$A4034,Anlagenbewegungsdaten_AV!$D:$D),2)</f>
        <v>0</v>
      </c>
      <c r="Q4034" s="321">
        <f t="shared" si="137"/>
        <v>0</v>
      </c>
      <c r="S4034" s="324"/>
      <c r="T4034" s="317"/>
      <c r="U4034" s="325"/>
      <c r="V4034" s="325"/>
    </row>
    <row r="4035" spans="1:22" ht="15" customHeight="1" x14ac:dyDescent="0.25">
      <c r="A4035" s="129" t="s">
        <v>6156</v>
      </c>
      <c r="B4035" s="126" t="s">
        <v>152</v>
      </c>
      <c r="C4035" s="127" t="s">
        <v>6055</v>
      </c>
      <c r="D4035" s="127" t="s">
        <v>153</v>
      </c>
      <c r="E4035" s="127"/>
      <c r="F4035" s="128">
        <v>8.4</v>
      </c>
      <c r="G4035" s="128">
        <v>8.7899999999999991</v>
      </c>
      <c r="H4035" s="128">
        <v>7.03</v>
      </c>
      <c r="I4035" s="311"/>
      <c r="J4035" s="319">
        <f>ROUND(SUMIF(Anlagenbewegungsdaten!B:B,A4035,Anlagenbewegungsdaten!C:C),3)</f>
        <v>0</v>
      </c>
      <c r="K4035" s="320">
        <f>ROUND(SUMIF(Anlagenbewegungsdaten!$B:$B,$A4035,Anlagenbewegungsdaten!$D:$D),2)</f>
        <v>0</v>
      </c>
      <c r="L4035" s="321">
        <f t="shared" si="136"/>
        <v>0</v>
      </c>
      <c r="M4035" s="341" t="s">
        <v>4950</v>
      </c>
      <c r="N4035" s="341" t="s">
        <v>4970</v>
      </c>
      <c r="O4035" s="323">
        <f>ROUND(SUMIF(Anlagenbewegungsdaten_AV!B:B,A4035,Anlagenbewegungsdaten_AV!C:C),3)</f>
        <v>0</v>
      </c>
      <c r="P4035" s="320">
        <f>ROUND(SUMIF(Anlagenbewegungsdaten_AV!$B:$B,$A4035,Anlagenbewegungsdaten_AV!$D:$D),2)</f>
        <v>0</v>
      </c>
      <c r="Q4035" s="321">
        <f t="shared" si="137"/>
        <v>0</v>
      </c>
      <c r="S4035" s="324"/>
      <c r="T4035" s="317"/>
      <c r="U4035" s="325"/>
      <c r="V4035" s="325"/>
    </row>
    <row r="4036" spans="1:22" ht="15" customHeight="1" x14ac:dyDescent="0.25">
      <c r="A4036" s="129" t="s">
        <v>6157</v>
      </c>
      <c r="B4036" s="126" t="s">
        <v>152</v>
      </c>
      <c r="C4036" s="127" t="s">
        <v>6055</v>
      </c>
      <c r="D4036" s="127" t="s">
        <v>157</v>
      </c>
      <c r="E4036" s="127"/>
      <c r="F4036" s="128">
        <v>4.5</v>
      </c>
      <c r="G4036" s="128">
        <v>4.8899999999999997</v>
      </c>
      <c r="H4036" s="128">
        <v>3.91</v>
      </c>
      <c r="I4036" s="311"/>
      <c r="J4036" s="319">
        <f>ROUND(SUMIF(Anlagenbewegungsdaten!B:B,A4036,Anlagenbewegungsdaten!C:C),3)</f>
        <v>0</v>
      </c>
      <c r="K4036" s="320">
        <f>ROUND(SUMIF(Anlagenbewegungsdaten!$B:$B,$A4036,Anlagenbewegungsdaten!$D:$D),2)</f>
        <v>0</v>
      </c>
      <c r="L4036" s="321">
        <f t="shared" si="136"/>
        <v>0</v>
      </c>
      <c r="M4036" s="341" t="s">
        <v>4950</v>
      </c>
      <c r="N4036" s="341" t="s">
        <v>4970</v>
      </c>
      <c r="O4036" s="323">
        <f>ROUND(SUMIF(Anlagenbewegungsdaten_AV!B:B,A4036,Anlagenbewegungsdaten_AV!C:C),3)</f>
        <v>0</v>
      </c>
      <c r="P4036" s="320">
        <f>ROUND(SUMIF(Anlagenbewegungsdaten_AV!$B:$B,$A4036,Anlagenbewegungsdaten_AV!$D:$D),2)</f>
        <v>0</v>
      </c>
      <c r="Q4036" s="321">
        <f t="shared" si="137"/>
        <v>0</v>
      </c>
      <c r="S4036" s="324"/>
      <c r="T4036" s="317"/>
      <c r="U4036" s="325"/>
      <c r="V4036" s="325"/>
    </row>
    <row r="4037" spans="1:22" ht="15" customHeight="1" x14ac:dyDescent="0.25">
      <c r="A4037" s="129" t="s">
        <v>6158</v>
      </c>
      <c r="B4037" s="126" t="s">
        <v>152</v>
      </c>
      <c r="C4037" s="127" t="s">
        <v>6060</v>
      </c>
      <c r="D4037" s="127" t="s">
        <v>153</v>
      </c>
      <c r="E4037" s="127"/>
      <c r="F4037" s="128">
        <v>8.3000000000000007</v>
      </c>
      <c r="G4037" s="128">
        <v>8.69</v>
      </c>
      <c r="H4037" s="128">
        <v>6.95</v>
      </c>
      <c r="I4037" s="311"/>
      <c r="J4037" s="319">
        <f>ROUND(SUMIF(Anlagenbewegungsdaten!B:B,A4037,Anlagenbewegungsdaten!C:C),3)</f>
        <v>0</v>
      </c>
      <c r="K4037" s="320">
        <f>ROUND(SUMIF(Anlagenbewegungsdaten!$B:$B,$A4037,Anlagenbewegungsdaten!$D:$D),2)</f>
        <v>0</v>
      </c>
      <c r="L4037" s="321">
        <f t="shared" si="136"/>
        <v>0</v>
      </c>
      <c r="M4037" s="341" t="s">
        <v>4950</v>
      </c>
      <c r="N4037" s="341" t="s">
        <v>4970</v>
      </c>
      <c r="O4037" s="323">
        <f>ROUND(SUMIF(Anlagenbewegungsdaten_AV!B:B,A4037,Anlagenbewegungsdaten_AV!C:C),3)</f>
        <v>0</v>
      </c>
      <c r="P4037" s="320">
        <f>ROUND(SUMIF(Anlagenbewegungsdaten_AV!$B:$B,$A4037,Anlagenbewegungsdaten_AV!$D:$D),2)</f>
        <v>0</v>
      </c>
      <c r="Q4037" s="321">
        <f t="shared" si="137"/>
        <v>0</v>
      </c>
      <c r="S4037" s="324"/>
      <c r="T4037" s="317"/>
      <c r="U4037" s="325"/>
      <c r="V4037" s="325"/>
    </row>
    <row r="4038" spans="1:22" ht="15" customHeight="1" x14ac:dyDescent="0.25">
      <c r="A4038" s="129" t="s">
        <v>6159</v>
      </c>
      <c r="B4038" s="126" t="s">
        <v>152</v>
      </c>
      <c r="C4038" s="127" t="s">
        <v>6060</v>
      </c>
      <c r="D4038" s="127" t="s">
        <v>157</v>
      </c>
      <c r="E4038" s="127"/>
      <c r="F4038" s="128">
        <v>4.4400000000000004</v>
      </c>
      <c r="G4038" s="128">
        <v>4.83</v>
      </c>
      <c r="H4038" s="128">
        <v>3.86</v>
      </c>
      <c r="I4038" s="311"/>
      <c r="J4038" s="319">
        <f>ROUND(SUMIF(Anlagenbewegungsdaten!B:B,A4038,Anlagenbewegungsdaten!C:C),3)</f>
        <v>0</v>
      </c>
      <c r="K4038" s="320">
        <f>ROUND(SUMIF(Anlagenbewegungsdaten!$B:$B,$A4038,Anlagenbewegungsdaten!$D:$D),2)</f>
        <v>0</v>
      </c>
      <c r="L4038" s="321">
        <f t="shared" si="136"/>
        <v>0</v>
      </c>
      <c r="M4038" s="341" t="s">
        <v>4950</v>
      </c>
      <c r="N4038" s="341" t="s">
        <v>4970</v>
      </c>
      <c r="O4038" s="323">
        <f>ROUND(SUMIF(Anlagenbewegungsdaten_AV!B:B,A4038,Anlagenbewegungsdaten_AV!C:C),3)</f>
        <v>0</v>
      </c>
      <c r="P4038" s="320">
        <f>ROUND(SUMIF(Anlagenbewegungsdaten_AV!$B:$B,$A4038,Anlagenbewegungsdaten_AV!$D:$D),2)</f>
        <v>0</v>
      </c>
      <c r="Q4038" s="321">
        <f t="shared" si="137"/>
        <v>0</v>
      </c>
      <c r="S4038" s="324"/>
      <c r="T4038" s="317"/>
      <c r="U4038" s="325"/>
      <c r="V4038" s="325"/>
    </row>
    <row r="4039" spans="1:22" ht="15" customHeight="1" x14ac:dyDescent="0.25">
      <c r="A4039" s="129" t="s">
        <v>6160</v>
      </c>
      <c r="B4039" s="126" t="s">
        <v>152</v>
      </c>
      <c r="C4039" s="127" t="s">
        <v>6065</v>
      </c>
      <c r="D4039" s="127" t="s">
        <v>153</v>
      </c>
      <c r="E4039" s="127"/>
      <c r="F4039" s="128">
        <v>8.1999999999999993</v>
      </c>
      <c r="G4039" s="128">
        <v>8.58</v>
      </c>
      <c r="H4039" s="128">
        <v>6.86</v>
      </c>
      <c r="I4039" s="311"/>
      <c r="J4039" s="319">
        <f>ROUND(SUMIF(Anlagenbewegungsdaten!B:B,A4039,Anlagenbewegungsdaten!C:C),3)</f>
        <v>0</v>
      </c>
      <c r="K4039" s="320">
        <f>ROUND(SUMIF(Anlagenbewegungsdaten!$B:$B,$A4039,Anlagenbewegungsdaten!$D:$D),2)</f>
        <v>0</v>
      </c>
      <c r="L4039" s="321">
        <f t="shared" si="136"/>
        <v>0</v>
      </c>
      <c r="M4039" s="341" t="s">
        <v>4950</v>
      </c>
      <c r="N4039" s="341" t="s">
        <v>4970</v>
      </c>
      <c r="O4039" s="323">
        <f>ROUND(SUMIF(Anlagenbewegungsdaten_AV!B:B,A4039,Anlagenbewegungsdaten_AV!C:C),3)</f>
        <v>0</v>
      </c>
      <c r="P4039" s="320">
        <f>ROUND(SUMIF(Anlagenbewegungsdaten_AV!$B:$B,$A4039,Anlagenbewegungsdaten_AV!$D:$D),2)</f>
        <v>0</v>
      </c>
      <c r="Q4039" s="321">
        <f t="shared" si="137"/>
        <v>0</v>
      </c>
      <c r="S4039" s="324"/>
      <c r="T4039" s="317"/>
      <c r="U4039" s="325"/>
      <c r="V4039" s="325"/>
    </row>
    <row r="4040" spans="1:22" ht="15" customHeight="1" x14ac:dyDescent="0.25">
      <c r="A4040" s="129" t="s">
        <v>6161</v>
      </c>
      <c r="B4040" s="126" t="s">
        <v>152</v>
      </c>
      <c r="C4040" s="127" t="s">
        <v>6065</v>
      </c>
      <c r="D4040" s="127" t="s">
        <v>157</v>
      </c>
      <c r="E4040" s="127"/>
      <c r="F4040" s="128">
        <v>4.3899999999999997</v>
      </c>
      <c r="G4040" s="128">
        <v>4.7699999999999996</v>
      </c>
      <c r="H4040" s="128">
        <v>3.82</v>
      </c>
      <c r="I4040" s="311"/>
      <c r="J4040" s="319">
        <f>ROUND(SUMIF(Anlagenbewegungsdaten!B:B,A4040,Anlagenbewegungsdaten!C:C),3)</f>
        <v>0</v>
      </c>
      <c r="K4040" s="320">
        <f>ROUND(SUMIF(Anlagenbewegungsdaten!$B:$B,$A4040,Anlagenbewegungsdaten!$D:$D),2)</f>
        <v>0</v>
      </c>
      <c r="L4040" s="321">
        <f t="shared" si="136"/>
        <v>0</v>
      </c>
      <c r="M4040" s="341" t="s">
        <v>4950</v>
      </c>
      <c r="N4040" s="341" t="s">
        <v>4970</v>
      </c>
      <c r="O4040" s="323">
        <f>ROUND(SUMIF(Anlagenbewegungsdaten_AV!B:B,A4040,Anlagenbewegungsdaten_AV!C:C),3)</f>
        <v>0</v>
      </c>
      <c r="P4040" s="320">
        <f>ROUND(SUMIF(Anlagenbewegungsdaten_AV!$B:$B,$A4040,Anlagenbewegungsdaten_AV!$D:$D),2)</f>
        <v>0</v>
      </c>
      <c r="Q4040" s="321">
        <f t="shared" si="137"/>
        <v>0</v>
      </c>
      <c r="S4040" s="324"/>
      <c r="T4040" s="317"/>
      <c r="U4040" s="325"/>
      <c r="V4040" s="325"/>
    </row>
    <row r="4041" spans="1:22" ht="15" customHeight="1" x14ac:dyDescent="0.25">
      <c r="A4041" s="129" t="s">
        <v>6162</v>
      </c>
      <c r="B4041" s="126" t="s">
        <v>152</v>
      </c>
      <c r="C4041" s="127" t="s">
        <v>6070</v>
      </c>
      <c r="D4041" s="127" t="s">
        <v>153</v>
      </c>
      <c r="E4041" s="127"/>
      <c r="F4041" s="128">
        <v>8.1</v>
      </c>
      <c r="G4041" s="128">
        <v>8.48</v>
      </c>
      <c r="H4041" s="128">
        <v>6.78</v>
      </c>
      <c r="I4041" s="311"/>
      <c r="J4041" s="319">
        <f>ROUND(SUMIF(Anlagenbewegungsdaten!B:B,A4041,Anlagenbewegungsdaten!C:C),3)</f>
        <v>0</v>
      </c>
      <c r="K4041" s="320">
        <f>ROUND(SUMIF(Anlagenbewegungsdaten!$B:$B,$A4041,Anlagenbewegungsdaten!$D:$D),2)</f>
        <v>0</v>
      </c>
      <c r="L4041" s="321">
        <f t="shared" si="136"/>
        <v>0</v>
      </c>
      <c r="M4041" s="341" t="s">
        <v>4950</v>
      </c>
      <c r="N4041" s="341" t="s">
        <v>4970</v>
      </c>
      <c r="O4041" s="323">
        <f>ROUND(SUMIF(Anlagenbewegungsdaten_AV!B:B,A4041,Anlagenbewegungsdaten_AV!C:C),3)</f>
        <v>0</v>
      </c>
      <c r="P4041" s="320">
        <f>ROUND(SUMIF(Anlagenbewegungsdaten_AV!$B:$B,$A4041,Anlagenbewegungsdaten_AV!$D:$D),2)</f>
        <v>0</v>
      </c>
      <c r="Q4041" s="321">
        <f t="shared" si="137"/>
        <v>0</v>
      </c>
      <c r="S4041" s="324"/>
      <c r="T4041" s="317"/>
      <c r="U4041" s="325"/>
      <c r="V4041" s="325"/>
    </row>
    <row r="4042" spans="1:22" ht="15" customHeight="1" x14ac:dyDescent="0.25">
      <c r="A4042" s="129" t="s">
        <v>6163</v>
      </c>
      <c r="B4042" s="126" t="s">
        <v>152</v>
      </c>
      <c r="C4042" s="127" t="s">
        <v>6070</v>
      </c>
      <c r="D4042" s="127" t="s">
        <v>157</v>
      </c>
      <c r="E4042" s="127"/>
      <c r="F4042" s="128">
        <v>4.34</v>
      </c>
      <c r="G4042" s="128">
        <v>4.72</v>
      </c>
      <c r="H4042" s="128">
        <v>3.78</v>
      </c>
      <c r="I4042" s="311"/>
      <c r="J4042" s="319">
        <f>ROUND(SUMIF(Anlagenbewegungsdaten!B:B,A4042,Anlagenbewegungsdaten!C:C),3)</f>
        <v>0</v>
      </c>
      <c r="K4042" s="320">
        <f>ROUND(SUMIF(Anlagenbewegungsdaten!$B:$B,$A4042,Anlagenbewegungsdaten!$D:$D),2)</f>
        <v>0</v>
      </c>
      <c r="L4042" s="321">
        <f t="shared" ref="L4042:L4105" si="138">IF(ISBLANK(F4042),0,IF(OR($J4042&gt;=100,$J4042&lt;=-100),F4042-(K4042/J4042*100),IF(OR(J4042&gt;-100,J4042&lt;100),(J4042*F4042%)-K4042)))</f>
        <v>0</v>
      </c>
      <c r="M4042" s="341" t="s">
        <v>4950</v>
      </c>
      <c r="N4042" s="341" t="s">
        <v>4970</v>
      </c>
      <c r="O4042" s="323">
        <f>ROUND(SUMIF(Anlagenbewegungsdaten_AV!B:B,A4042,Anlagenbewegungsdaten_AV!C:C),3)</f>
        <v>0</v>
      </c>
      <c r="P4042" s="320">
        <f>ROUND(SUMIF(Anlagenbewegungsdaten_AV!$B:$B,$A4042,Anlagenbewegungsdaten_AV!$D:$D),2)</f>
        <v>0</v>
      </c>
      <c r="Q4042" s="321">
        <f t="shared" ref="Q4042:Q4105" si="139">IF(ISBLANK(H4042),0,IF(OR($O4042&gt;=100,$O4042&lt;=-100),H4042-(P4042/O4042*100),IF(OR(O4042&gt;-100,O4042&lt;100),(O4042*G4042%)-P4042)))</f>
        <v>0</v>
      </c>
      <c r="S4042" s="324"/>
      <c r="T4042" s="317"/>
      <c r="U4042" s="325"/>
      <c r="V4042" s="325"/>
    </row>
    <row r="4043" spans="1:22" ht="15" customHeight="1" x14ac:dyDescent="0.25">
      <c r="A4043" s="129" t="s">
        <v>6164</v>
      </c>
      <c r="B4043" s="126" t="s">
        <v>152</v>
      </c>
      <c r="C4043" s="127" t="s">
        <v>6165</v>
      </c>
      <c r="D4043" s="127" t="s">
        <v>153</v>
      </c>
      <c r="E4043" s="127"/>
      <c r="F4043" s="128">
        <v>7.98</v>
      </c>
      <c r="G4043" s="128">
        <v>8.3800000000000008</v>
      </c>
      <c r="H4043" s="128">
        <v>6.7</v>
      </c>
      <c r="I4043" s="311"/>
      <c r="J4043" s="319">
        <f>ROUND(SUMIF(Anlagenbewegungsdaten!B:B,A4043,Anlagenbewegungsdaten!C:C),3)</f>
        <v>0</v>
      </c>
      <c r="K4043" s="320">
        <f>ROUND(SUMIF(Anlagenbewegungsdaten!$B:$B,$A4043,Anlagenbewegungsdaten!$D:$D),2)</f>
        <v>0</v>
      </c>
      <c r="L4043" s="321">
        <f t="shared" si="138"/>
        <v>0</v>
      </c>
      <c r="M4043" s="341" t="s">
        <v>4950</v>
      </c>
      <c r="N4043" s="341" t="s">
        <v>4970</v>
      </c>
      <c r="O4043" s="323">
        <f>ROUND(SUMIF(Anlagenbewegungsdaten_AV!B:B,A4043,Anlagenbewegungsdaten_AV!C:C),3)</f>
        <v>0</v>
      </c>
      <c r="P4043" s="320">
        <f>ROUND(SUMIF(Anlagenbewegungsdaten_AV!$B:$B,$A4043,Anlagenbewegungsdaten_AV!$D:$D),2)</f>
        <v>0</v>
      </c>
      <c r="Q4043" s="321">
        <f t="shared" si="139"/>
        <v>0</v>
      </c>
      <c r="S4043" s="324"/>
      <c r="T4043" s="317"/>
      <c r="U4043" s="325"/>
      <c r="V4043" s="325"/>
    </row>
    <row r="4044" spans="1:22" ht="15" customHeight="1" x14ac:dyDescent="0.25">
      <c r="A4044" s="129" t="s">
        <v>6166</v>
      </c>
      <c r="B4044" s="126" t="s">
        <v>152</v>
      </c>
      <c r="C4044" s="127" t="s">
        <v>6165</v>
      </c>
      <c r="D4044" s="127" t="s">
        <v>157</v>
      </c>
      <c r="E4044" s="127"/>
      <c r="F4044" s="128">
        <v>4.26</v>
      </c>
      <c r="G4044" s="128">
        <v>4.66</v>
      </c>
      <c r="H4044" s="128">
        <v>3.73</v>
      </c>
      <c r="I4044" s="311"/>
      <c r="J4044" s="319">
        <f>ROUND(SUMIF(Anlagenbewegungsdaten!B:B,A4044,Anlagenbewegungsdaten!C:C),3)</f>
        <v>0</v>
      </c>
      <c r="K4044" s="320">
        <f>ROUND(SUMIF(Anlagenbewegungsdaten!$B:$B,$A4044,Anlagenbewegungsdaten!$D:$D),2)</f>
        <v>0</v>
      </c>
      <c r="L4044" s="321">
        <f t="shared" si="138"/>
        <v>0</v>
      </c>
      <c r="M4044" s="341" t="s">
        <v>4950</v>
      </c>
      <c r="N4044" s="341" t="s">
        <v>4970</v>
      </c>
      <c r="O4044" s="323">
        <f>ROUND(SUMIF(Anlagenbewegungsdaten_AV!B:B,A4044,Anlagenbewegungsdaten_AV!C:C),3)</f>
        <v>0</v>
      </c>
      <c r="P4044" s="320">
        <f>ROUND(SUMIF(Anlagenbewegungsdaten_AV!$B:$B,$A4044,Anlagenbewegungsdaten_AV!$D:$D),2)</f>
        <v>0</v>
      </c>
      <c r="Q4044" s="321">
        <f t="shared" si="139"/>
        <v>0</v>
      </c>
      <c r="S4044" s="324"/>
      <c r="T4044" s="317"/>
      <c r="U4044" s="325"/>
      <c r="V4044" s="325"/>
    </row>
    <row r="4045" spans="1:22" ht="15" customHeight="1" x14ac:dyDescent="0.25">
      <c r="A4045" s="129" t="s">
        <v>6167</v>
      </c>
      <c r="B4045" s="126" t="s">
        <v>152</v>
      </c>
      <c r="C4045" s="127" t="s">
        <v>6168</v>
      </c>
      <c r="D4045" s="127" t="s">
        <v>153</v>
      </c>
      <c r="E4045" s="127"/>
      <c r="F4045" s="128">
        <v>7.98</v>
      </c>
      <c r="G4045" s="128">
        <v>8.3800000000000008</v>
      </c>
      <c r="H4045" s="128">
        <v>6.7</v>
      </c>
      <c r="I4045" s="311"/>
      <c r="J4045" s="319">
        <f>ROUND(SUMIF(Anlagenbewegungsdaten!B:B,A4045,Anlagenbewegungsdaten!C:C),3)</f>
        <v>0</v>
      </c>
      <c r="K4045" s="320">
        <f>ROUND(SUMIF(Anlagenbewegungsdaten!$B:$B,$A4045,Anlagenbewegungsdaten!$D:$D),2)</f>
        <v>0</v>
      </c>
      <c r="L4045" s="321">
        <f t="shared" si="138"/>
        <v>0</v>
      </c>
      <c r="M4045" s="341" t="s">
        <v>4950</v>
      </c>
      <c r="N4045" s="341" t="s">
        <v>4970</v>
      </c>
      <c r="O4045" s="323">
        <f>ROUND(SUMIF(Anlagenbewegungsdaten_AV!B:B,A4045,Anlagenbewegungsdaten_AV!C:C),3)</f>
        <v>0</v>
      </c>
      <c r="P4045" s="320">
        <f>ROUND(SUMIF(Anlagenbewegungsdaten_AV!$B:$B,$A4045,Anlagenbewegungsdaten_AV!$D:$D),2)</f>
        <v>0</v>
      </c>
      <c r="Q4045" s="321">
        <f t="shared" si="139"/>
        <v>0</v>
      </c>
      <c r="S4045" s="324"/>
      <c r="T4045" s="317"/>
      <c r="U4045" s="325"/>
      <c r="V4045" s="325"/>
    </row>
    <row r="4046" spans="1:22" ht="15" customHeight="1" x14ac:dyDescent="0.25">
      <c r="A4046" s="129" t="s">
        <v>6169</v>
      </c>
      <c r="B4046" s="126" t="s">
        <v>152</v>
      </c>
      <c r="C4046" s="127" t="s">
        <v>6168</v>
      </c>
      <c r="D4046" s="127" t="s">
        <v>157</v>
      </c>
      <c r="E4046" s="127"/>
      <c r="F4046" s="128">
        <v>4.26</v>
      </c>
      <c r="G4046" s="128">
        <v>4.66</v>
      </c>
      <c r="H4046" s="128">
        <v>3.73</v>
      </c>
      <c r="I4046" s="311"/>
      <c r="J4046" s="319">
        <f>ROUND(SUMIF(Anlagenbewegungsdaten!B:B,A4046,Anlagenbewegungsdaten!C:C),3)</f>
        <v>0</v>
      </c>
      <c r="K4046" s="320">
        <f>ROUND(SUMIF(Anlagenbewegungsdaten!$B:$B,$A4046,Anlagenbewegungsdaten!$D:$D),2)</f>
        <v>0</v>
      </c>
      <c r="L4046" s="321">
        <f t="shared" si="138"/>
        <v>0</v>
      </c>
      <c r="M4046" s="341" t="s">
        <v>4950</v>
      </c>
      <c r="N4046" s="341" t="s">
        <v>4970</v>
      </c>
      <c r="O4046" s="323">
        <f>ROUND(SUMIF(Anlagenbewegungsdaten_AV!B:B,A4046,Anlagenbewegungsdaten_AV!C:C),3)</f>
        <v>0</v>
      </c>
      <c r="P4046" s="320">
        <f>ROUND(SUMIF(Anlagenbewegungsdaten_AV!$B:$B,$A4046,Anlagenbewegungsdaten_AV!$D:$D),2)</f>
        <v>0</v>
      </c>
      <c r="Q4046" s="321">
        <f t="shared" si="139"/>
        <v>0</v>
      </c>
      <c r="S4046" s="324"/>
      <c r="T4046" s="317"/>
      <c r="U4046" s="325"/>
      <c r="V4046" s="325"/>
    </row>
    <row r="4047" spans="1:22" ht="15" customHeight="1" x14ac:dyDescent="0.25">
      <c r="A4047" s="129" t="s">
        <v>6170</v>
      </c>
      <c r="B4047" s="126" t="s">
        <v>152</v>
      </c>
      <c r="C4047" s="127" t="s">
        <v>6171</v>
      </c>
      <c r="D4047" s="127" t="s">
        <v>153</v>
      </c>
      <c r="E4047" s="127"/>
      <c r="F4047" s="128">
        <v>7.89</v>
      </c>
      <c r="G4047" s="128">
        <v>8.2899999999999991</v>
      </c>
      <c r="H4047" s="128">
        <v>6.63</v>
      </c>
      <c r="I4047" s="311"/>
      <c r="J4047" s="319">
        <f>ROUND(SUMIF(Anlagenbewegungsdaten!B:B,A4047,Anlagenbewegungsdaten!C:C),3)</f>
        <v>0</v>
      </c>
      <c r="K4047" s="320">
        <f>ROUND(SUMIF(Anlagenbewegungsdaten!$B:$B,$A4047,Anlagenbewegungsdaten!$D:$D),2)</f>
        <v>0</v>
      </c>
      <c r="L4047" s="321">
        <f t="shared" si="138"/>
        <v>0</v>
      </c>
      <c r="M4047" s="341" t="s">
        <v>4950</v>
      </c>
      <c r="N4047" s="341" t="s">
        <v>4970</v>
      </c>
      <c r="O4047" s="323">
        <f>ROUND(SUMIF(Anlagenbewegungsdaten_AV!B:B,A4047,Anlagenbewegungsdaten_AV!C:C),3)</f>
        <v>0</v>
      </c>
      <c r="P4047" s="320">
        <f>ROUND(SUMIF(Anlagenbewegungsdaten_AV!$B:$B,$A4047,Anlagenbewegungsdaten_AV!$D:$D),2)</f>
        <v>0</v>
      </c>
      <c r="Q4047" s="321">
        <f t="shared" si="139"/>
        <v>0</v>
      </c>
      <c r="S4047" s="324"/>
      <c r="T4047" s="317"/>
      <c r="U4047" s="325"/>
      <c r="V4047" s="325"/>
    </row>
    <row r="4048" spans="1:22" ht="15" customHeight="1" x14ac:dyDescent="0.25">
      <c r="A4048" s="129" t="s">
        <v>6172</v>
      </c>
      <c r="B4048" s="126" t="s">
        <v>152</v>
      </c>
      <c r="C4048" s="127" t="s">
        <v>6171</v>
      </c>
      <c r="D4048" s="127" t="s">
        <v>157</v>
      </c>
      <c r="E4048" s="127"/>
      <c r="F4048" s="128">
        <v>4.21</v>
      </c>
      <c r="G4048" s="128">
        <v>4.6100000000000003</v>
      </c>
      <c r="H4048" s="128">
        <v>3.69</v>
      </c>
      <c r="I4048" s="311"/>
      <c r="J4048" s="319">
        <f>ROUND(SUMIF(Anlagenbewegungsdaten!B:B,A4048,Anlagenbewegungsdaten!C:C),3)</f>
        <v>0</v>
      </c>
      <c r="K4048" s="320">
        <f>ROUND(SUMIF(Anlagenbewegungsdaten!$B:$B,$A4048,Anlagenbewegungsdaten!$D:$D),2)</f>
        <v>0</v>
      </c>
      <c r="L4048" s="321">
        <f t="shared" si="138"/>
        <v>0</v>
      </c>
      <c r="M4048" s="341" t="s">
        <v>4950</v>
      </c>
      <c r="N4048" s="341" t="s">
        <v>4970</v>
      </c>
      <c r="O4048" s="323">
        <f>ROUND(SUMIF(Anlagenbewegungsdaten_AV!B:B,A4048,Anlagenbewegungsdaten_AV!C:C),3)</f>
        <v>0</v>
      </c>
      <c r="P4048" s="320">
        <f>ROUND(SUMIF(Anlagenbewegungsdaten_AV!$B:$B,$A4048,Anlagenbewegungsdaten_AV!$D:$D),2)</f>
        <v>0</v>
      </c>
      <c r="Q4048" s="321">
        <f t="shared" si="139"/>
        <v>0</v>
      </c>
      <c r="S4048" s="324"/>
      <c r="T4048" s="317"/>
      <c r="U4048" s="325"/>
      <c r="V4048" s="325"/>
    </row>
    <row r="4049" spans="1:22" ht="15" customHeight="1" x14ac:dyDescent="0.25">
      <c r="A4049" s="129" t="s">
        <v>6173</v>
      </c>
      <c r="B4049" s="126" t="s">
        <v>152</v>
      </c>
      <c r="C4049" s="127" t="s">
        <v>6174</v>
      </c>
      <c r="D4049" s="127" t="s">
        <v>153</v>
      </c>
      <c r="E4049" s="127"/>
      <c r="F4049" s="128">
        <v>7.8</v>
      </c>
      <c r="G4049" s="128">
        <v>8.1999999999999993</v>
      </c>
      <c r="H4049" s="128">
        <v>6.56</v>
      </c>
      <c r="I4049" s="311"/>
      <c r="J4049" s="319">
        <f>ROUND(SUMIF(Anlagenbewegungsdaten!B:B,A4049,Anlagenbewegungsdaten!C:C),3)</f>
        <v>0</v>
      </c>
      <c r="K4049" s="320">
        <f>ROUND(SUMIF(Anlagenbewegungsdaten!$B:$B,$A4049,Anlagenbewegungsdaten!$D:$D),2)</f>
        <v>0</v>
      </c>
      <c r="L4049" s="321">
        <f t="shared" si="138"/>
        <v>0</v>
      </c>
      <c r="M4049" s="341" t="s">
        <v>4950</v>
      </c>
      <c r="N4049" s="341" t="s">
        <v>4970</v>
      </c>
      <c r="O4049" s="323">
        <f>ROUND(SUMIF(Anlagenbewegungsdaten_AV!B:B,A4049,Anlagenbewegungsdaten_AV!C:C),3)</f>
        <v>0</v>
      </c>
      <c r="P4049" s="320">
        <f>ROUND(SUMIF(Anlagenbewegungsdaten_AV!$B:$B,$A4049,Anlagenbewegungsdaten_AV!$D:$D),2)</f>
        <v>0</v>
      </c>
      <c r="Q4049" s="321">
        <f t="shared" si="139"/>
        <v>0</v>
      </c>
      <c r="S4049" s="324"/>
      <c r="T4049" s="317"/>
      <c r="U4049" s="325"/>
      <c r="V4049" s="325"/>
    </row>
    <row r="4050" spans="1:22" ht="15" customHeight="1" x14ac:dyDescent="0.25">
      <c r="A4050" s="129" t="s">
        <v>6175</v>
      </c>
      <c r="B4050" s="126" t="s">
        <v>152</v>
      </c>
      <c r="C4050" s="127" t="s">
        <v>6174</v>
      </c>
      <c r="D4050" s="127" t="s">
        <v>157</v>
      </c>
      <c r="E4050" s="127"/>
      <c r="F4050" s="128">
        <v>4.16</v>
      </c>
      <c r="G4050" s="128">
        <v>4.5599999999999996</v>
      </c>
      <c r="H4050" s="128">
        <v>3.65</v>
      </c>
      <c r="I4050" s="311"/>
      <c r="J4050" s="319">
        <f>ROUND(SUMIF(Anlagenbewegungsdaten!B:B,A4050,Anlagenbewegungsdaten!C:C),3)</f>
        <v>0</v>
      </c>
      <c r="K4050" s="320">
        <f>ROUND(SUMIF(Anlagenbewegungsdaten!$B:$B,$A4050,Anlagenbewegungsdaten!$D:$D),2)</f>
        <v>0</v>
      </c>
      <c r="L4050" s="321">
        <f t="shared" si="138"/>
        <v>0</v>
      </c>
      <c r="M4050" s="341" t="s">
        <v>4950</v>
      </c>
      <c r="N4050" s="341" t="s">
        <v>4970</v>
      </c>
      <c r="O4050" s="323">
        <f>ROUND(SUMIF(Anlagenbewegungsdaten_AV!B:B,A4050,Anlagenbewegungsdaten_AV!C:C),3)</f>
        <v>0</v>
      </c>
      <c r="P4050" s="320">
        <f>ROUND(SUMIF(Anlagenbewegungsdaten_AV!$B:$B,$A4050,Anlagenbewegungsdaten_AV!$D:$D),2)</f>
        <v>0</v>
      </c>
      <c r="Q4050" s="321">
        <f t="shared" si="139"/>
        <v>0</v>
      </c>
      <c r="S4050" s="324"/>
      <c r="T4050" s="317"/>
      <c r="U4050" s="325"/>
      <c r="V4050" s="325"/>
    </row>
    <row r="4051" spans="1:22" ht="15" customHeight="1" x14ac:dyDescent="0.25">
      <c r="A4051" s="129" t="s">
        <v>6176</v>
      </c>
      <c r="B4051" s="126" t="s">
        <v>152</v>
      </c>
      <c r="C4051" s="127" t="s">
        <v>6177</v>
      </c>
      <c r="D4051" s="127" t="s">
        <v>153</v>
      </c>
      <c r="E4051" s="127"/>
      <c r="F4051" s="128">
        <v>7.72</v>
      </c>
      <c r="G4051" s="128">
        <v>8.1199999999999992</v>
      </c>
      <c r="H4051" s="128">
        <v>6.5</v>
      </c>
      <c r="I4051" s="311"/>
      <c r="J4051" s="319">
        <f>ROUND(SUMIF(Anlagenbewegungsdaten!B:B,A4051,Anlagenbewegungsdaten!C:C),3)</f>
        <v>0</v>
      </c>
      <c r="K4051" s="320">
        <f>ROUND(SUMIF(Anlagenbewegungsdaten!$B:$B,$A4051,Anlagenbewegungsdaten!$D:$D),2)</f>
        <v>0</v>
      </c>
      <c r="L4051" s="321">
        <f t="shared" si="138"/>
        <v>0</v>
      </c>
      <c r="M4051" s="341" t="s">
        <v>4950</v>
      </c>
      <c r="N4051" s="341" t="s">
        <v>4970</v>
      </c>
      <c r="O4051" s="323">
        <f>ROUND(SUMIF(Anlagenbewegungsdaten_AV!B:B,A4051,Anlagenbewegungsdaten_AV!C:C),3)</f>
        <v>0</v>
      </c>
      <c r="P4051" s="320">
        <f>ROUND(SUMIF(Anlagenbewegungsdaten_AV!$B:$B,$A4051,Anlagenbewegungsdaten_AV!$D:$D),2)</f>
        <v>0</v>
      </c>
      <c r="Q4051" s="321">
        <f t="shared" si="139"/>
        <v>0</v>
      </c>
      <c r="S4051" s="324"/>
      <c r="T4051" s="317"/>
      <c r="U4051" s="325"/>
      <c r="V4051" s="325"/>
    </row>
    <row r="4052" spans="1:22" ht="15" customHeight="1" x14ac:dyDescent="0.25">
      <c r="A4052" s="129" t="s">
        <v>6178</v>
      </c>
      <c r="B4052" s="126" t="s">
        <v>152</v>
      </c>
      <c r="C4052" s="127" t="s">
        <v>6177</v>
      </c>
      <c r="D4052" s="127" t="s">
        <v>157</v>
      </c>
      <c r="E4052" s="127"/>
      <c r="F4052" s="128">
        <v>4.1100000000000003</v>
      </c>
      <c r="G4052" s="128">
        <v>4.51</v>
      </c>
      <c r="H4052" s="128">
        <v>3.61</v>
      </c>
      <c r="I4052" s="311"/>
      <c r="J4052" s="319">
        <f>ROUND(SUMIF(Anlagenbewegungsdaten!B:B,A4052,Anlagenbewegungsdaten!C:C),3)</f>
        <v>0</v>
      </c>
      <c r="K4052" s="320">
        <f>ROUND(SUMIF(Anlagenbewegungsdaten!$B:$B,$A4052,Anlagenbewegungsdaten!$D:$D),2)</f>
        <v>0</v>
      </c>
      <c r="L4052" s="321">
        <f t="shared" si="138"/>
        <v>0</v>
      </c>
      <c r="M4052" s="341" t="s">
        <v>4950</v>
      </c>
      <c r="N4052" s="341" t="s">
        <v>4970</v>
      </c>
      <c r="O4052" s="323">
        <f>ROUND(SUMIF(Anlagenbewegungsdaten_AV!B:B,A4052,Anlagenbewegungsdaten_AV!C:C),3)</f>
        <v>0</v>
      </c>
      <c r="P4052" s="320">
        <f>ROUND(SUMIF(Anlagenbewegungsdaten_AV!$B:$B,$A4052,Anlagenbewegungsdaten_AV!$D:$D),2)</f>
        <v>0</v>
      </c>
      <c r="Q4052" s="321">
        <f t="shared" si="139"/>
        <v>0</v>
      </c>
      <c r="S4052" s="324"/>
      <c r="T4052" s="317"/>
      <c r="U4052" s="325"/>
      <c r="V4052" s="325"/>
    </row>
    <row r="4053" spans="1:22" ht="15" customHeight="1" x14ac:dyDescent="0.25">
      <c r="A4053" s="129" t="s">
        <v>6179</v>
      </c>
      <c r="B4053" s="126" t="s">
        <v>152</v>
      </c>
      <c r="C4053" s="127" t="s">
        <v>6180</v>
      </c>
      <c r="D4053" s="127" t="s">
        <v>153</v>
      </c>
      <c r="E4053" s="127"/>
      <c r="F4053" s="128">
        <v>7.63</v>
      </c>
      <c r="G4053" s="128">
        <v>8.0299999999999994</v>
      </c>
      <c r="H4053" s="128">
        <v>6.42</v>
      </c>
      <c r="I4053" s="311"/>
      <c r="J4053" s="319">
        <f>ROUND(SUMIF(Anlagenbewegungsdaten!B:B,A4053,Anlagenbewegungsdaten!C:C),3)</f>
        <v>0</v>
      </c>
      <c r="K4053" s="320">
        <f>ROUND(SUMIF(Anlagenbewegungsdaten!$B:$B,$A4053,Anlagenbewegungsdaten!$D:$D),2)</f>
        <v>0</v>
      </c>
      <c r="L4053" s="321">
        <f t="shared" si="138"/>
        <v>0</v>
      </c>
      <c r="M4053" s="341" t="s">
        <v>4950</v>
      </c>
      <c r="N4053" s="341" t="s">
        <v>4970</v>
      </c>
      <c r="O4053" s="323">
        <f>ROUND(SUMIF(Anlagenbewegungsdaten_AV!B:B,A4053,Anlagenbewegungsdaten_AV!C:C),3)</f>
        <v>0</v>
      </c>
      <c r="P4053" s="320">
        <f>ROUND(SUMIF(Anlagenbewegungsdaten_AV!$B:$B,$A4053,Anlagenbewegungsdaten_AV!$D:$D),2)</f>
        <v>0</v>
      </c>
      <c r="Q4053" s="321">
        <f t="shared" si="139"/>
        <v>0</v>
      </c>
      <c r="S4053" s="324"/>
      <c r="T4053" s="317"/>
      <c r="U4053" s="325"/>
      <c r="V4053" s="325"/>
    </row>
    <row r="4054" spans="1:22" ht="15" customHeight="1" x14ac:dyDescent="0.25">
      <c r="A4054" s="129" t="s">
        <v>6181</v>
      </c>
      <c r="B4054" s="126" t="s">
        <v>152</v>
      </c>
      <c r="C4054" s="127" t="s">
        <v>6180</v>
      </c>
      <c r="D4054" s="127" t="s">
        <v>157</v>
      </c>
      <c r="E4054" s="127"/>
      <c r="F4054" s="128">
        <v>4.07</v>
      </c>
      <c r="G4054" s="128">
        <v>4.47</v>
      </c>
      <c r="H4054" s="128">
        <v>3.58</v>
      </c>
      <c r="I4054" s="311"/>
      <c r="J4054" s="319">
        <f>ROUND(SUMIF(Anlagenbewegungsdaten!B:B,A4054,Anlagenbewegungsdaten!C:C),3)</f>
        <v>0</v>
      </c>
      <c r="K4054" s="320">
        <f>ROUND(SUMIF(Anlagenbewegungsdaten!$B:$B,$A4054,Anlagenbewegungsdaten!$D:$D),2)</f>
        <v>0</v>
      </c>
      <c r="L4054" s="321">
        <f t="shared" si="138"/>
        <v>0</v>
      </c>
      <c r="M4054" s="341" t="s">
        <v>4950</v>
      </c>
      <c r="N4054" s="341" t="s">
        <v>4970</v>
      </c>
      <c r="O4054" s="323">
        <f>ROUND(SUMIF(Anlagenbewegungsdaten_AV!B:B,A4054,Anlagenbewegungsdaten_AV!C:C),3)</f>
        <v>0</v>
      </c>
      <c r="P4054" s="320">
        <f>ROUND(SUMIF(Anlagenbewegungsdaten_AV!$B:$B,$A4054,Anlagenbewegungsdaten_AV!$D:$D),2)</f>
        <v>0</v>
      </c>
      <c r="Q4054" s="321">
        <f t="shared" si="139"/>
        <v>0</v>
      </c>
      <c r="S4054" s="324"/>
      <c r="T4054" s="317"/>
      <c r="U4054" s="325"/>
      <c r="V4054" s="325"/>
    </row>
    <row r="4055" spans="1:22" ht="15" customHeight="1" x14ac:dyDescent="0.25">
      <c r="A4055" s="129" t="s">
        <v>6182</v>
      </c>
      <c r="B4055" s="126" t="s">
        <v>152</v>
      </c>
      <c r="C4055" s="127" t="s">
        <v>6183</v>
      </c>
      <c r="D4055" s="127" t="s">
        <v>153</v>
      </c>
      <c r="E4055" s="127"/>
      <c r="F4055" s="128">
        <v>7.55</v>
      </c>
      <c r="G4055" s="128">
        <v>7.95</v>
      </c>
      <c r="H4055" s="128">
        <v>6.36</v>
      </c>
      <c r="I4055" s="311"/>
      <c r="J4055" s="319">
        <f>ROUND(SUMIF(Anlagenbewegungsdaten!B:B,A4055,Anlagenbewegungsdaten!C:C),3)</f>
        <v>0</v>
      </c>
      <c r="K4055" s="320">
        <f>ROUND(SUMIF(Anlagenbewegungsdaten!$B:$B,$A4055,Anlagenbewegungsdaten!$D:$D),2)</f>
        <v>0</v>
      </c>
      <c r="L4055" s="321">
        <f t="shared" si="138"/>
        <v>0</v>
      </c>
      <c r="M4055" s="341" t="s">
        <v>4950</v>
      </c>
      <c r="N4055" s="341" t="s">
        <v>4970</v>
      </c>
      <c r="O4055" s="323">
        <f>ROUND(SUMIF(Anlagenbewegungsdaten_AV!B:B,A4055,Anlagenbewegungsdaten_AV!C:C),3)</f>
        <v>0</v>
      </c>
      <c r="P4055" s="320">
        <f>ROUND(SUMIF(Anlagenbewegungsdaten_AV!$B:$B,$A4055,Anlagenbewegungsdaten_AV!$D:$D),2)</f>
        <v>0</v>
      </c>
      <c r="Q4055" s="321">
        <f t="shared" si="139"/>
        <v>0</v>
      </c>
      <c r="S4055" s="324"/>
      <c r="T4055" s="317"/>
      <c r="U4055" s="325"/>
      <c r="V4055" s="325"/>
    </row>
    <row r="4056" spans="1:22" ht="15" customHeight="1" x14ac:dyDescent="0.25">
      <c r="A4056" s="129" t="s">
        <v>6184</v>
      </c>
      <c r="B4056" s="126" t="s">
        <v>152</v>
      </c>
      <c r="C4056" s="127" t="s">
        <v>6183</v>
      </c>
      <c r="D4056" s="127" t="s">
        <v>157</v>
      </c>
      <c r="E4056" s="127"/>
      <c r="F4056" s="128">
        <v>4.0199999999999996</v>
      </c>
      <c r="G4056" s="128">
        <v>4.42</v>
      </c>
      <c r="H4056" s="128">
        <v>3.54</v>
      </c>
      <c r="I4056" s="311"/>
      <c r="J4056" s="319">
        <f>ROUND(SUMIF(Anlagenbewegungsdaten!B:B,A4056,Anlagenbewegungsdaten!C:C),3)</f>
        <v>0</v>
      </c>
      <c r="K4056" s="320">
        <f>ROUND(SUMIF(Anlagenbewegungsdaten!$B:$B,$A4056,Anlagenbewegungsdaten!$D:$D),2)</f>
        <v>0</v>
      </c>
      <c r="L4056" s="321">
        <f t="shared" si="138"/>
        <v>0</v>
      </c>
      <c r="M4056" s="341" t="s">
        <v>4950</v>
      </c>
      <c r="N4056" s="341" t="s">
        <v>4970</v>
      </c>
      <c r="O4056" s="323">
        <f>ROUND(SUMIF(Anlagenbewegungsdaten_AV!B:B,A4056,Anlagenbewegungsdaten_AV!C:C),3)</f>
        <v>0</v>
      </c>
      <c r="P4056" s="320">
        <f>ROUND(SUMIF(Anlagenbewegungsdaten_AV!$B:$B,$A4056,Anlagenbewegungsdaten_AV!$D:$D),2)</f>
        <v>0</v>
      </c>
      <c r="Q4056" s="321">
        <f t="shared" si="139"/>
        <v>0</v>
      </c>
      <c r="S4056" s="324"/>
      <c r="T4056" s="317"/>
      <c r="U4056" s="325"/>
      <c r="V4056" s="325"/>
    </row>
    <row r="4057" spans="1:22" ht="15" customHeight="1" x14ac:dyDescent="0.25">
      <c r="A4057" s="129" t="s">
        <v>6185</v>
      </c>
      <c r="B4057" s="126" t="s">
        <v>152</v>
      </c>
      <c r="C4057" s="127" t="s">
        <v>6186</v>
      </c>
      <c r="D4057" s="127" t="s">
        <v>153</v>
      </c>
      <c r="E4057" s="127"/>
      <c r="F4057" s="128">
        <v>7.47</v>
      </c>
      <c r="G4057" s="128">
        <v>7.87</v>
      </c>
      <c r="H4057" s="128">
        <v>6.3</v>
      </c>
      <c r="I4057" s="311"/>
      <c r="J4057" s="319">
        <f>ROUND(SUMIF(Anlagenbewegungsdaten!B:B,A4057,Anlagenbewegungsdaten!C:C),3)</f>
        <v>0</v>
      </c>
      <c r="K4057" s="320">
        <f>ROUND(SUMIF(Anlagenbewegungsdaten!$B:$B,$A4057,Anlagenbewegungsdaten!$D:$D),2)</f>
        <v>0</v>
      </c>
      <c r="L4057" s="321">
        <f t="shared" si="138"/>
        <v>0</v>
      </c>
      <c r="M4057" s="341" t="s">
        <v>4950</v>
      </c>
      <c r="N4057" s="341" t="s">
        <v>4970</v>
      </c>
      <c r="O4057" s="323">
        <f>ROUND(SUMIF(Anlagenbewegungsdaten_AV!B:B,A4057,Anlagenbewegungsdaten_AV!C:C),3)</f>
        <v>0</v>
      </c>
      <c r="P4057" s="320">
        <f>ROUND(SUMIF(Anlagenbewegungsdaten_AV!$B:$B,$A4057,Anlagenbewegungsdaten_AV!$D:$D),2)</f>
        <v>0</v>
      </c>
      <c r="Q4057" s="321">
        <f t="shared" si="139"/>
        <v>0</v>
      </c>
      <c r="S4057" s="324"/>
      <c r="T4057" s="317"/>
      <c r="U4057" s="325"/>
      <c r="V4057" s="325"/>
    </row>
    <row r="4058" spans="1:22" ht="15" customHeight="1" x14ac:dyDescent="0.25">
      <c r="A4058" s="129" t="s">
        <v>6187</v>
      </c>
      <c r="B4058" s="126" t="s">
        <v>152</v>
      </c>
      <c r="C4058" s="127" t="s">
        <v>6186</v>
      </c>
      <c r="D4058" s="127" t="s">
        <v>157</v>
      </c>
      <c r="E4058" s="127"/>
      <c r="F4058" s="128">
        <v>3.97</v>
      </c>
      <c r="G4058" s="128">
        <v>4.37</v>
      </c>
      <c r="H4058" s="128">
        <v>3.5</v>
      </c>
      <c r="I4058" s="311"/>
      <c r="J4058" s="319">
        <f>ROUND(SUMIF(Anlagenbewegungsdaten!B:B,A4058,Anlagenbewegungsdaten!C:C),3)</f>
        <v>0</v>
      </c>
      <c r="K4058" s="320">
        <f>ROUND(SUMIF(Anlagenbewegungsdaten!$B:$B,$A4058,Anlagenbewegungsdaten!$D:$D),2)</f>
        <v>0</v>
      </c>
      <c r="L4058" s="321">
        <f t="shared" si="138"/>
        <v>0</v>
      </c>
      <c r="M4058" s="341" t="s">
        <v>4950</v>
      </c>
      <c r="N4058" s="341" t="s">
        <v>4970</v>
      </c>
      <c r="O4058" s="323">
        <f>ROUND(SUMIF(Anlagenbewegungsdaten_AV!B:B,A4058,Anlagenbewegungsdaten_AV!C:C),3)</f>
        <v>0</v>
      </c>
      <c r="P4058" s="320">
        <f>ROUND(SUMIF(Anlagenbewegungsdaten_AV!$B:$B,$A4058,Anlagenbewegungsdaten_AV!$D:$D),2)</f>
        <v>0</v>
      </c>
      <c r="Q4058" s="321">
        <f t="shared" si="139"/>
        <v>0</v>
      </c>
      <c r="S4058" s="324"/>
      <c r="T4058" s="317"/>
      <c r="U4058" s="325"/>
      <c r="V4058" s="325"/>
    </row>
    <row r="4059" spans="1:22" ht="15" customHeight="1" x14ac:dyDescent="0.25">
      <c r="A4059" s="129" t="s">
        <v>6188</v>
      </c>
      <c r="B4059" s="126" t="s">
        <v>152</v>
      </c>
      <c r="C4059" s="127" t="s">
        <v>6189</v>
      </c>
      <c r="D4059" s="127" t="s">
        <v>153</v>
      </c>
      <c r="E4059" s="127"/>
      <c r="F4059" s="128">
        <v>7.47</v>
      </c>
      <c r="G4059" s="128">
        <v>7.87</v>
      </c>
      <c r="H4059" s="128">
        <v>6.3</v>
      </c>
      <c r="I4059" s="311"/>
      <c r="J4059" s="319">
        <f>ROUND(SUMIF(Anlagenbewegungsdaten!B:B,A4059,Anlagenbewegungsdaten!C:C),3)</f>
        <v>0</v>
      </c>
      <c r="K4059" s="320">
        <f>ROUND(SUMIF(Anlagenbewegungsdaten!$B:$B,$A4059,Anlagenbewegungsdaten!$D:$D),2)</f>
        <v>0</v>
      </c>
      <c r="L4059" s="321">
        <f t="shared" si="138"/>
        <v>0</v>
      </c>
      <c r="M4059" s="341" t="s">
        <v>4950</v>
      </c>
      <c r="N4059" s="341" t="s">
        <v>4970</v>
      </c>
      <c r="O4059" s="323">
        <f>ROUND(SUMIF(Anlagenbewegungsdaten_AV!B:B,A4059,Anlagenbewegungsdaten_AV!C:C),3)</f>
        <v>0</v>
      </c>
      <c r="P4059" s="320">
        <f>ROUND(SUMIF(Anlagenbewegungsdaten_AV!$B:$B,$A4059,Anlagenbewegungsdaten_AV!$D:$D),2)</f>
        <v>0</v>
      </c>
      <c r="Q4059" s="321">
        <f t="shared" si="139"/>
        <v>0</v>
      </c>
      <c r="S4059" s="324"/>
      <c r="T4059" s="317"/>
      <c r="U4059" s="325"/>
      <c r="V4059" s="325"/>
    </row>
    <row r="4060" spans="1:22" ht="15" customHeight="1" x14ac:dyDescent="0.25">
      <c r="A4060" s="129" t="s">
        <v>6190</v>
      </c>
      <c r="B4060" s="126" t="s">
        <v>152</v>
      </c>
      <c r="C4060" s="127" t="s">
        <v>6189</v>
      </c>
      <c r="D4060" s="127" t="s">
        <v>157</v>
      </c>
      <c r="E4060" s="127"/>
      <c r="F4060" s="128">
        <v>3.97</v>
      </c>
      <c r="G4060" s="128">
        <v>4.37</v>
      </c>
      <c r="H4060" s="128">
        <v>3.5</v>
      </c>
      <c r="I4060" s="311"/>
      <c r="J4060" s="319">
        <f>ROUND(SUMIF(Anlagenbewegungsdaten!B:B,A4060,Anlagenbewegungsdaten!C:C),3)</f>
        <v>0</v>
      </c>
      <c r="K4060" s="320">
        <f>ROUND(SUMIF(Anlagenbewegungsdaten!$B:$B,$A4060,Anlagenbewegungsdaten!$D:$D),2)</f>
        <v>0</v>
      </c>
      <c r="L4060" s="321">
        <f t="shared" si="138"/>
        <v>0</v>
      </c>
      <c r="M4060" s="341" t="s">
        <v>4950</v>
      </c>
      <c r="N4060" s="341" t="s">
        <v>4970</v>
      </c>
      <c r="O4060" s="323">
        <f>ROUND(SUMIF(Anlagenbewegungsdaten_AV!B:B,A4060,Anlagenbewegungsdaten_AV!C:C),3)</f>
        <v>0</v>
      </c>
      <c r="P4060" s="320">
        <f>ROUND(SUMIF(Anlagenbewegungsdaten_AV!$B:$B,$A4060,Anlagenbewegungsdaten_AV!$D:$D),2)</f>
        <v>0</v>
      </c>
      <c r="Q4060" s="321">
        <f t="shared" si="139"/>
        <v>0</v>
      </c>
      <c r="S4060" s="324"/>
      <c r="T4060" s="317"/>
      <c r="U4060" s="325"/>
      <c r="V4060" s="325"/>
    </row>
    <row r="4061" spans="1:22" ht="15" customHeight="1" x14ac:dyDescent="0.25">
      <c r="A4061" s="129" t="s">
        <v>6191</v>
      </c>
      <c r="B4061" s="126" t="s">
        <v>152</v>
      </c>
      <c r="C4061" s="127" t="s">
        <v>6192</v>
      </c>
      <c r="D4061" s="127" t="s">
        <v>153</v>
      </c>
      <c r="E4061" s="127"/>
      <c r="F4061" s="128"/>
      <c r="G4061" s="128"/>
      <c r="H4061" s="128"/>
      <c r="I4061" s="311"/>
      <c r="J4061" s="319">
        <f>ROUND(SUMIF(Anlagenbewegungsdaten!B:B,A4061,Anlagenbewegungsdaten!C:C),3)</f>
        <v>0</v>
      </c>
      <c r="K4061" s="320">
        <f>ROUND(SUMIF(Anlagenbewegungsdaten!$B:$B,$A4061,Anlagenbewegungsdaten!$D:$D),2)</f>
        <v>0</v>
      </c>
      <c r="L4061" s="321">
        <f t="shared" si="138"/>
        <v>0</v>
      </c>
      <c r="M4061" s="341" t="s">
        <v>4950</v>
      </c>
      <c r="N4061" s="341" t="s">
        <v>4970</v>
      </c>
      <c r="O4061" s="323">
        <f>ROUND(SUMIF(Anlagenbewegungsdaten_AV!B:B,A4061,Anlagenbewegungsdaten_AV!C:C),3)</f>
        <v>0</v>
      </c>
      <c r="P4061" s="320">
        <f>ROUND(SUMIF(Anlagenbewegungsdaten_AV!$B:$B,$A4061,Anlagenbewegungsdaten_AV!$D:$D),2)</f>
        <v>0</v>
      </c>
      <c r="Q4061" s="321">
        <f t="shared" si="139"/>
        <v>0</v>
      </c>
      <c r="S4061" s="324"/>
      <c r="T4061" s="317"/>
      <c r="U4061" s="325"/>
      <c r="V4061" s="325"/>
    </row>
    <row r="4062" spans="1:22" ht="15" customHeight="1" x14ac:dyDescent="0.25">
      <c r="A4062" s="129" t="s">
        <v>6193</v>
      </c>
      <c r="B4062" s="126" t="s">
        <v>152</v>
      </c>
      <c r="C4062" s="127" t="s">
        <v>6192</v>
      </c>
      <c r="D4062" s="127" t="s">
        <v>157</v>
      </c>
      <c r="E4062" s="127"/>
      <c r="F4062" s="128"/>
      <c r="G4062" s="128"/>
      <c r="H4062" s="128"/>
      <c r="I4062" s="311"/>
      <c r="J4062" s="319">
        <f>ROUND(SUMIF(Anlagenbewegungsdaten!B:B,A4062,Anlagenbewegungsdaten!C:C),3)</f>
        <v>0</v>
      </c>
      <c r="K4062" s="320">
        <f>ROUND(SUMIF(Anlagenbewegungsdaten!$B:$B,$A4062,Anlagenbewegungsdaten!$D:$D),2)</f>
        <v>0</v>
      </c>
      <c r="L4062" s="321">
        <f t="shared" si="138"/>
        <v>0</v>
      </c>
      <c r="M4062" s="341" t="s">
        <v>4950</v>
      </c>
      <c r="N4062" s="341" t="s">
        <v>4970</v>
      </c>
      <c r="O4062" s="323">
        <f>ROUND(SUMIF(Anlagenbewegungsdaten_AV!B:B,A4062,Anlagenbewegungsdaten_AV!C:C),3)</f>
        <v>0</v>
      </c>
      <c r="P4062" s="320">
        <f>ROUND(SUMIF(Anlagenbewegungsdaten_AV!$B:$B,$A4062,Anlagenbewegungsdaten_AV!$D:$D),2)</f>
        <v>0</v>
      </c>
      <c r="Q4062" s="321">
        <f t="shared" si="139"/>
        <v>0</v>
      </c>
      <c r="S4062" s="324"/>
      <c r="T4062" s="317"/>
      <c r="U4062" s="325"/>
      <c r="V4062" s="325"/>
    </row>
    <row r="4063" spans="1:22" ht="15" customHeight="1" x14ac:dyDescent="0.25">
      <c r="A4063" s="129" t="s">
        <v>6194</v>
      </c>
      <c r="B4063" s="126" t="s">
        <v>152</v>
      </c>
      <c r="C4063" s="127" t="s">
        <v>6195</v>
      </c>
      <c r="D4063" s="127" t="s">
        <v>153</v>
      </c>
      <c r="E4063" s="127"/>
      <c r="F4063" s="128"/>
      <c r="G4063" s="128"/>
      <c r="H4063" s="128"/>
      <c r="I4063" s="311"/>
      <c r="J4063" s="319">
        <f>ROUND(SUMIF(Anlagenbewegungsdaten!B:B,A4063,Anlagenbewegungsdaten!C:C),3)</f>
        <v>0</v>
      </c>
      <c r="K4063" s="320">
        <f>ROUND(SUMIF(Anlagenbewegungsdaten!$B:$B,$A4063,Anlagenbewegungsdaten!$D:$D),2)</f>
        <v>0</v>
      </c>
      <c r="L4063" s="321">
        <f t="shared" si="138"/>
        <v>0</v>
      </c>
      <c r="M4063" s="341" t="s">
        <v>4950</v>
      </c>
      <c r="N4063" s="341" t="s">
        <v>4970</v>
      </c>
      <c r="O4063" s="323">
        <f>ROUND(SUMIF(Anlagenbewegungsdaten_AV!B:B,A4063,Anlagenbewegungsdaten_AV!C:C),3)</f>
        <v>0</v>
      </c>
      <c r="P4063" s="320">
        <f>ROUND(SUMIF(Anlagenbewegungsdaten_AV!$B:$B,$A4063,Anlagenbewegungsdaten_AV!$D:$D),2)</f>
        <v>0</v>
      </c>
      <c r="Q4063" s="321">
        <f t="shared" si="139"/>
        <v>0</v>
      </c>
      <c r="S4063" s="324"/>
      <c r="T4063" s="317"/>
      <c r="U4063" s="325"/>
      <c r="V4063" s="325"/>
    </row>
    <row r="4064" spans="1:22" ht="15" customHeight="1" x14ac:dyDescent="0.25">
      <c r="A4064" s="129" t="s">
        <v>6196</v>
      </c>
      <c r="B4064" s="126" t="s">
        <v>152</v>
      </c>
      <c r="C4064" s="127" t="s">
        <v>6195</v>
      </c>
      <c r="D4064" s="127" t="s">
        <v>157</v>
      </c>
      <c r="E4064" s="127"/>
      <c r="F4064" s="128"/>
      <c r="G4064" s="128"/>
      <c r="H4064" s="128"/>
      <c r="I4064" s="311"/>
      <c r="J4064" s="319">
        <f>ROUND(SUMIF(Anlagenbewegungsdaten!B:B,A4064,Anlagenbewegungsdaten!C:C),3)</f>
        <v>0</v>
      </c>
      <c r="K4064" s="320">
        <f>ROUND(SUMIF(Anlagenbewegungsdaten!$B:$B,$A4064,Anlagenbewegungsdaten!$D:$D),2)</f>
        <v>0</v>
      </c>
      <c r="L4064" s="321">
        <f t="shared" si="138"/>
        <v>0</v>
      </c>
      <c r="M4064" s="341" t="s">
        <v>4950</v>
      </c>
      <c r="N4064" s="341" t="s">
        <v>4970</v>
      </c>
      <c r="O4064" s="323">
        <f>ROUND(SUMIF(Anlagenbewegungsdaten_AV!B:B,A4064,Anlagenbewegungsdaten_AV!C:C),3)</f>
        <v>0</v>
      </c>
      <c r="P4064" s="320">
        <f>ROUND(SUMIF(Anlagenbewegungsdaten_AV!$B:$B,$A4064,Anlagenbewegungsdaten_AV!$D:$D),2)</f>
        <v>0</v>
      </c>
      <c r="Q4064" s="321">
        <f t="shared" si="139"/>
        <v>0</v>
      </c>
      <c r="S4064" s="324"/>
      <c r="T4064" s="317"/>
      <c r="U4064" s="325"/>
      <c r="V4064" s="325"/>
    </row>
    <row r="4065" spans="1:22" ht="15" customHeight="1" x14ac:dyDescent="0.25">
      <c r="A4065" s="129" t="s">
        <v>6197</v>
      </c>
      <c r="B4065" s="126" t="s">
        <v>152</v>
      </c>
      <c r="C4065" s="127" t="s">
        <v>6198</v>
      </c>
      <c r="D4065" s="127" t="s">
        <v>153</v>
      </c>
      <c r="E4065" s="127"/>
      <c r="F4065" s="128"/>
      <c r="G4065" s="128"/>
      <c r="H4065" s="128"/>
      <c r="I4065" s="311"/>
      <c r="J4065" s="319">
        <f>ROUND(SUMIF(Anlagenbewegungsdaten!B:B,A4065,Anlagenbewegungsdaten!C:C),3)</f>
        <v>0</v>
      </c>
      <c r="K4065" s="320">
        <f>ROUND(SUMIF(Anlagenbewegungsdaten!$B:$B,$A4065,Anlagenbewegungsdaten!$D:$D),2)</f>
        <v>0</v>
      </c>
      <c r="L4065" s="321">
        <f t="shared" si="138"/>
        <v>0</v>
      </c>
      <c r="M4065" s="341" t="s">
        <v>4950</v>
      </c>
      <c r="N4065" s="341" t="s">
        <v>4970</v>
      </c>
      <c r="O4065" s="323">
        <f>ROUND(SUMIF(Anlagenbewegungsdaten_AV!B:B,A4065,Anlagenbewegungsdaten_AV!C:C),3)</f>
        <v>0</v>
      </c>
      <c r="P4065" s="320">
        <f>ROUND(SUMIF(Anlagenbewegungsdaten_AV!$B:$B,$A4065,Anlagenbewegungsdaten_AV!$D:$D),2)</f>
        <v>0</v>
      </c>
      <c r="Q4065" s="321">
        <f t="shared" si="139"/>
        <v>0</v>
      </c>
      <c r="S4065" s="324"/>
      <c r="T4065" s="317"/>
      <c r="U4065" s="325"/>
      <c r="V4065" s="325"/>
    </row>
    <row r="4066" spans="1:22" ht="15" customHeight="1" x14ac:dyDescent="0.25">
      <c r="A4066" s="129" t="s">
        <v>6199</v>
      </c>
      <c r="B4066" s="126" t="s">
        <v>152</v>
      </c>
      <c r="C4066" s="127" t="s">
        <v>6198</v>
      </c>
      <c r="D4066" s="127" t="s">
        <v>157</v>
      </c>
      <c r="E4066" s="127"/>
      <c r="F4066" s="128"/>
      <c r="G4066" s="128"/>
      <c r="H4066" s="128"/>
      <c r="I4066" s="311"/>
      <c r="J4066" s="319">
        <f>ROUND(SUMIF(Anlagenbewegungsdaten!B:B,A4066,Anlagenbewegungsdaten!C:C),3)</f>
        <v>0</v>
      </c>
      <c r="K4066" s="320">
        <f>ROUND(SUMIF(Anlagenbewegungsdaten!$B:$B,$A4066,Anlagenbewegungsdaten!$D:$D),2)</f>
        <v>0</v>
      </c>
      <c r="L4066" s="321">
        <f t="shared" si="138"/>
        <v>0</v>
      </c>
      <c r="M4066" s="341" t="s">
        <v>4950</v>
      </c>
      <c r="N4066" s="341" t="s">
        <v>4970</v>
      </c>
      <c r="O4066" s="323">
        <f>ROUND(SUMIF(Anlagenbewegungsdaten_AV!B:B,A4066,Anlagenbewegungsdaten_AV!C:C),3)</f>
        <v>0</v>
      </c>
      <c r="P4066" s="320">
        <f>ROUND(SUMIF(Anlagenbewegungsdaten_AV!$B:$B,$A4066,Anlagenbewegungsdaten_AV!$D:$D),2)</f>
        <v>0</v>
      </c>
      <c r="Q4066" s="321">
        <f t="shared" si="139"/>
        <v>0</v>
      </c>
      <c r="S4066" s="324"/>
      <c r="T4066" s="317"/>
      <c r="U4066" s="325"/>
      <c r="V4066" s="325"/>
    </row>
    <row r="4067" spans="1:22" ht="15" customHeight="1" x14ac:dyDescent="0.25">
      <c r="A4067" s="129" t="s">
        <v>158</v>
      </c>
      <c r="B4067" s="126" t="s">
        <v>159</v>
      </c>
      <c r="C4067" s="127" t="s">
        <v>4024</v>
      </c>
      <c r="D4067" s="127" t="s">
        <v>160</v>
      </c>
      <c r="E4067" s="127"/>
      <c r="F4067" s="128">
        <v>9.6999999999999993</v>
      </c>
      <c r="G4067" s="128">
        <v>10.1</v>
      </c>
      <c r="H4067" s="128">
        <v>7.76</v>
      </c>
      <c r="I4067" s="311"/>
      <c r="J4067" s="319">
        <f>ROUND(SUMIF(Anlagenbewegungsdaten!B:B,A4067,Anlagenbewegungsdaten!C:C),3)</f>
        <v>0</v>
      </c>
      <c r="K4067" s="320">
        <f>ROUND(SUMIF(Anlagenbewegungsdaten!$B:$B,$A4067,Anlagenbewegungsdaten!$D:$D),2)</f>
        <v>0</v>
      </c>
      <c r="L4067" s="321">
        <f t="shared" si="138"/>
        <v>0</v>
      </c>
      <c r="M4067" s="341" t="s">
        <v>4950</v>
      </c>
      <c r="N4067" s="341" t="s">
        <v>4971</v>
      </c>
      <c r="O4067" s="323">
        <f>ROUND(SUMIF(Anlagenbewegungsdaten_AV!B:B,A4067,Anlagenbewegungsdaten_AV!C:C),3)</f>
        <v>0</v>
      </c>
      <c r="P4067" s="320">
        <f>ROUND(SUMIF(Anlagenbewegungsdaten_AV!$B:$B,$A4067,Anlagenbewegungsdaten_AV!$D:$D),2)</f>
        <v>0</v>
      </c>
      <c r="Q4067" s="321">
        <f t="shared" si="139"/>
        <v>0</v>
      </c>
      <c r="S4067" s="324"/>
      <c r="T4067" s="317"/>
      <c r="U4067" s="325"/>
      <c r="V4067" s="325"/>
    </row>
    <row r="4068" spans="1:22" ht="15" customHeight="1" x14ac:dyDescent="0.25">
      <c r="A4068" s="129" t="s">
        <v>161</v>
      </c>
      <c r="B4068" s="126" t="s">
        <v>159</v>
      </c>
      <c r="C4068" s="127" t="s">
        <v>4024</v>
      </c>
      <c r="D4068" s="127" t="s">
        <v>162</v>
      </c>
      <c r="E4068" s="127"/>
      <c r="F4068" s="128">
        <v>10.199999999999999</v>
      </c>
      <c r="G4068" s="128">
        <v>10.6</v>
      </c>
      <c r="H4068" s="128">
        <v>8.16</v>
      </c>
      <c r="I4068" s="311"/>
      <c r="J4068" s="319">
        <f>ROUND(SUMIF(Anlagenbewegungsdaten!B:B,A4068,Anlagenbewegungsdaten!C:C),3)</f>
        <v>0</v>
      </c>
      <c r="K4068" s="320">
        <f>ROUND(SUMIF(Anlagenbewegungsdaten!$B:$B,$A4068,Anlagenbewegungsdaten!$D:$D),2)</f>
        <v>0</v>
      </c>
      <c r="L4068" s="321">
        <f t="shared" si="138"/>
        <v>0</v>
      </c>
      <c r="M4068" s="341" t="s">
        <v>4950</v>
      </c>
      <c r="N4068" s="341" t="s">
        <v>4971</v>
      </c>
      <c r="O4068" s="323">
        <f>ROUND(SUMIF(Anlagenbewegungsdaten_AV!B:B,A4068,Anlagenbewegungsdaten_AV!C:C),3)</f>
        <v>0</v>
      </c>
      <c r="P4068" s="320">
        <f>ROUND(SUMIF(Anlagenbewegungsdaten_AV!$B:$B,$A4068,Anlagenbewegungsdaten_AV!$D:$D),2)</f>
        <v>0</v>
      </c>
      <c r="Q4068" s="321">
        <f t="shared" si="139"/>
        <v>0</v>
      </c>
      <c r="S4068" s="324"/>
      <c r="T4068" s="317"/>
      <c r="U4068" s="325"/>
      <c r="V4068" s="325"/>
    </row>
    <row r="4069" spans="1:22" ht="15" customHeight="1" x14ac:dyDescent="0.25">
      <c r="A4069" s="129" t="s">
        <v>163</v>
      </c>
      <c r="B4069" s="126" t="s">
        <v>159</v>
      </c>
      <c r="C4069" s="127" t="s">
        <v>4024</v>
      </c>
      <c r="D4069" s="127" t="s">
        <v>164</v>
      </c>
      <c r="E4069" s="127"/>
      <c r="F4069" s="128">
        <v>5.0199999999999996</v>
      </c>
      <c r="G4069" s="128">
        <v>5.42</v>
      </c>
      <c r="H4069" s="128">
        <v>4.0199999999999996</v>
      </c>
      <c r="I4069" s="311"/>
      <c r="J4069" s="319">
        <f>ROUND(SUMIF(Anlagenbewegungsdaten!B:B,A4069,Anlagenbewegungsdaten!C:C),3)</f>
        <v>0</v>
      </c>
      <c r="K4069" s="320">
        <f>ROUND(SUMIF(Anlagenbewegungsdaten!$B:$B,$A4069,Anlagenbewegungsdaten!$D:$D),2)</f>
        <v>0</v>
      </c>
      <c r="L4069" s="321">
        <f t="shared" si="138"/>
        <v>0</v>
      </c>
      <c r="M4069" s="341" t="s">
        <v>4950</v>
      </c>
      <c r="N4069" s="341" t="s">
        <v>4971</v>
      </c>
      <c r="O4069" s="323">
        <f>ROUND(SUMIF(Anlagenbewegungsdaten_AV!B:B,A4069,Anlagenbewegungsdaten_AV!C:C),3)</f>
        <v>0</v>
      </c>
      <c r="P4069" s="320">
        <f>ROUND(SUMIF(Anlagenbewegungsdaten_AV!$B:$B,$A4069,Anlagenbewegungsdaten_AV!$D:$D),2)</f>
        <v>0</v>
      </c>
      <c r="Q4069" s="321">
        <f t="shared" si="139"/>
        <v>0</v>
      </c>
      <c r="S4069" s="324"/>
      <c r="T4069" s="317"/>
      <c r="U4069" s="325"/>
      <c r="V4069" s="325"/>
    </row>
    <row r="4070" spans="1:22" ht="15" customHeight="1" x14ac:dyDescent="0.25">
      <c r="A4070" s="129" t="s">
        <v>3237</v>
      </c>
      <c r="B4070" s="126" t="s">
        <v>159</v>
      </c>
      <c r="C4070" s="127" t="s">
        <v>4025</v>
      </c>
      <c r="D4070" s="127" t="s">
        <v>160</v>
      </c>
      <c r="E4070" s="127"/>
      <c r="F4070" s="128">
        <v>9.61</v>
      </c>
      <c r="G4070" s="128">
        <v>10.01</v>
      </c>
      <c r="H4070" s="128">
        <v>7.69</v>
      </c>
      <c r="I4070" s="311"/>
      <c r="J4070" s="319">
        <f>ROUND(SUMIF(Anlagenbewegungsdaten!B:B,A4070,Anlagenbewegungsdaten!C:C),3)</f>
        <v>0</v>
      </c>
      <c r="K4070" s="320">
        <f>ROUND(SUMIF(Anlagenbewegungsdaten!$B:$B,$A4070,Anlagenbewegungsdaten!$D:$D),2)</f>
        <v>0</v>
      </c>
      <c r="L4070" s="321">
        <f t="shared" si="138"/>
        <v>0</v>
      </c>
      <c r="M4070" s="341" t="s">
        <v>4950</v>
      </c>
      <c r="N4070" s="341" t="s">
        <v>4971</v>
      </c>
      <c r="O4070" s="323">
        <f>ROUND(SUMIF(Anlagenbewegungsdaten_AV!B:B,A4070,Anlagenbewegungsdaten_AV!C:C),3)</f>
        <v>0</v>
      </c>
      <c r="P4070" s="320">
        <f>ROUND(SUMIF(Anlagenbewegungsdaten_AV!$B:$B,$A4070,Anlagenbewegungsdaten_AV!$D:$D),2)</f>
        <v>0</v>
      </c>
      <c r="Q4070" s="321">
        <f t="shared" si="139"/>
        <v>0</v>
      </c>
      <c r="S4070" s="324"/>
      <c r="T4070" s="317"/>
      <c r="U4070" s="325"/>
      <c r="V4070" s="325"/>
    </row>
    <row r="4071" spans="1:22" ht="15" customHeight="1" x14ac:dyDescent="0.25">
      <c r="A4071" s="129" t="s">
        <v>3238</v>
      </c>
      <c r="B4071" s="126" t="s">
        <v>159</v>
      </c>
      <c r="C4071" s="127" t="s">
        <v>4025</v>
      </c>
      <c r="D4071" s="127" t="s">
        <v>162</v>
      </c>
      <c r="E4071" s="127"/>
      <c r="F4071" s="128">
        <v>10.11</v>
      </c>
      <c r="G4071" s="128">
        <v>10.51</v>
      </c>
      <c r="H4071" s="128">
        <v>8.09</v>
      </c>
      <c r="I4071" s="311"/>
      <c r="J4071" s="319">
        <f>ROUND(SUMIF(Anlagenbewegungsdaten!B:B,A4071,Anlagenbewegungsdaten!C:C),3)</f>
        <v>0</v>
      </c>
      <c r="K4071" s="320">
        <f>ROUND(SUMIF(Anlagenbewegungsdaten!$B:$B,$A4071,Anlagenbewegungsdaten!$D:$D),2)</f>
        <v>0</v>
      </c>
      <c r="L4071" s="321">
        <f t="shared" si="138"/>
        <v>0</v>
      </c>
      <c r="M4071" s="341" t="s">
        <v>4950</v>
      </c>
      <c r="N4071" s="341" t="s">
        <v>4971</v>
      </c>
      <c r="O4071" s="323">
        <f>ROUND(SUMIF(Anlagenbewegungsdaten_AV!B:B,A4071,Anlagenbewegungsdaten_AV!C:C),3)</f>
        <v>0</v>
      </c>
      <c r="P4071" s="320">
        <f>ROUND(SUMIF(Anlagenbewegungsdaten_AV!$B:$B,$A4071,Anlagenbewegungsdaten_AV!$D:$D),2)</f>
        <v>0</v>
      </c>
      <c r="Q4071" s="321">
        <f t="shared" si="139"/>
        <v>0</v>
      </c>
      <c r="S4071" s="324"/>
      <c r="T4071" s="317"/>
      <c r="U4071" s="325"/>
      <c r="V4071" s="325"/>
    </row>
    <row r="4072" spans="1:22" ht="15" customHeight="1" x14ac:dyDescent="0.25">
      <c r="A4072" s="129" t="s">
        <v>3239</v>
      </c>
      <c r="B4072" s="126" t="s">
        <v>159</v>
      </c>
      <c r="C4072" s="127" t="s">
        <v>4025</v>
      </c>
      <c r="D4072" s="127" t="s">
        <v>164</v>
      </c>
      <c r="E4072" s="127"/>
      <c r="F4072" s="128">
        <v>4.97</v>
      </c>
      <c r="G4072" s="128">
        <v>5.37</v>
      </c>
      <c r="H4072" s="128">
        <v>3.98</v>
      </c>
      <c r="I4072" s="311"/>
      <c r="J4072" s="319">
        <f>ROUND(SUMIF(Anlagenbewegungsdaten!B:B,A4072,Anlagenbewegungsdaten!C:C),3)</f>
        <v>0</v>
      </c>
      <c r="K4072" s="320">
        <f>ROUND(SUMIF(Anlagenbewegungsdaten!$B:$B,$A4072,Anlagenbewegungsdaten!$D:$D),2)</f>
        <v>0</v>
      </c>
      <c r="L4072" s="321">
        <f t="shared" si="138"/>
        <v>0</v>
      </c>
      <c r="M4072" s="341" t="s">
        <v>4950</v>
      </c>
      <c r="N4072" s="341" t="s">
        <v>4971</v>
      </c>
      <c r="O4072" s="323">
        <f>ROUND(SUMIF(Anlagenbewegungsdaten_AV!B:B,A4072,Anlagenbewegungsdaten_AV!C:C),3)</f>
        <v>0</v>
      </c>
      <c r="P4072" s="320">
        <f>ROUND(SUMIF(Anlagenbewegungsdaten_AV!$B:$B,$A4072,Anlagenbewegungsdaten_AV!$D:$D),2)</f>
        <v>0</v>
      </c>
      <c r="Q4072" s="321">
        <f t="shared" si="139"/>
        <v>0</v>
      </c>
      <c r="S4072" s="324"/>
      <c r="T4072" s="317"/>
      <c r="U4072" s="325"/>
      <c r="V4072" s="325"/>
    </row>
    <row r="4073" spans="1:22" ht="15" customHeight="1" x14ac:dyDescent="0.25">
      <c r="A4073" s="129" t="s">
        <v>3981</v>
      </c>
      <c r="B4073" s="126" t="s">
        <v>159</v>
      </c>
      <c r="C4073" s="127" t="s">
        <v>4026</v>
      </c>
      <c r="D4073" s="127" t="s">
        <v>160</v>
      </c>
      <c r="E4073" s="127"/>
      <c r="F4073" s="128">
        <v>9.51</v>
      </c>
      <c r="G4073" s="128">
        <v>9.91</v>
      </c>
      <c r="H4073" s="128">
        <v>7.61</v>
      </c>
      <c r="I4073" s="311"/>
      <c r="J4073" s="319">
        <f>ROUND(SUMIF(Anlagenbewegungsdaten!B:B,A4073,Anlagenbewegungsdaten!C:C),3)</f>
        <v>0</v>
      </c>
      <c r="K4073" s="320">
        <f>ROUND(SUMIF(Anlagenbewegungsdaten!$B:$B,$A4073,Anlagenbewegungsdaten!$D:$D),2)</f>
        <v>0</v>
      </c>
      <c r="L4073" s="321">
        <f t="shared" si="138"/>
        <v>0</v>
      </c>
      <c r="M4073" s="341" t="s">
        <v>4950</v>
      </c>
      <c r="N4073" s="341" t="s">
        <v>4971</v>
      </c>
      <c r="O4073" s="323">
        <f>ROUND(SUMIF(Anlagenbewegungsdaten_AV!B:B,A4073,Anlagenbewegungsdaten_AV!C:C),3)</f>
        <v>0</v>
      </c>
      <c r="P4073" s="320">
        <f>ROUND(SUMIF(Anlagenbewegungsdaten_AV!$B:$B,$A4073,Anlagenbewegungsdaten_AV!$D:$D),2)</f>
        <v>0</v>
      </c>
      <c r="Q4073" s="321">
        <f t="shared" si="139"/>
        <v>0</v>
      </c>
      <c r="S4073" s="324"/>
      <c r="T4073" s="317"/>
      <c r="U4073" s="325"/>
      <c r="V4073" s="325"/>
    </row>
    <row r="4074" spans="1:22" ht="15" customHeight="1" x14ac:dyDescent="0.25">
      <c r="A4074" s="129" t="s">
        <v>3982</v>
      </c>
      <c r="B4074" s="126" t="s">
        <v>159</v>
      </c>
      <c r="C4074" s="127" t="s">
        <v>4026</v>
      </c>
      <c r="D4074" s="127" t="s">
        <v>162</v>
      </c>
      <c r="E4074" s="127"/>
      <c r="F4074" s="128">
        <v>10</v>
      </c>
      <c r="G4074" s="128">
        <v>10.4</v>
      </c>
      <c r="H4074" s="128">
        <v>8</v>
      </c>
      <c r="I4074" s="311"/>
      <c r="J4074" s="319">
        <f>ROUND(SUMIF(Anlagenbewegungsdaten!B:B,A4074,Anlagenbewegungsdaten!C:C),3)</f>
        <v>0</v>
      </c>
      <c r="K4074" s="320">
        <f>ROUND(SUMIF(Anlagenbewegungsdaten!$B:$B,$A4074,Anlagenbewegungsdaten!$D:$D),2)</f>
        <v>0</v>
      </c>
      <c r="L4074" s="321">
        <f t="shared" si="138"/>
        <v>0</v>
      </c>
      <c r="M4074" s="341" t="s">
        <v>4950</v>
      </c>
      <c r="N4074" s="341" t="s">
        <v>4971</v>
      </c>
      <c r="O4074" s="323">
        <f>ROUND(SUMIF(Anlagenbewegungsdaten_AV!B:B,A4074,Anlagenbewegungsdaten_AV!C:C),3)</f>
        <v>0</v>
      </c>
      <c r="P4074" s="320">
        <f>ROUND(SUMIF(Anlagenbewegungsdaten_AV!$B:$B,$A4074,Anlagenbewegungsdaten_AV!$D:$D),2)</f>
        <v>0</v>
      </c>
      <c r="Q4074" s="321">
        <f t="shared" si="139"/>
        <v>0</v>
      </c>
      <c r="S4074" s="324"/>
      <c r="T4074" s="317"/>
      <c r="U4074" s="325"/>
      <c r="V4074" s="325"/>
    </row>
    <row r="4075" spans="1:22" ht="15" customHeight="1" x14ac:dyDescent="0.25">
      <c r="A4075" s="129" t="s">
        <v>3983</v>
      </c>
      <c r="B4075" s="126" t="s">
        <v>159</v>
      </c>
      <c r="C4075" s="127" t="s">
        <v>4026</v>
      </c>
      <c r="D4075" s="127" t="s">
        <v>164</v>
      </c>
      <c r="E4075" s="127"/>
      <c r="F4075" s="128">
        <v>4.92</v>
      </c>
      <c r="G4075" s="128">
        <v>5.32</v>
      </c>
      <c r="H4075" s="128">
        <v>3.94</v>
      </c>
      <c r="I4075" s="311"/>
      <c r="J4075" s="319">
        <f>ROUND(SUMIF(Anlagenbewegungsdaten!B:B,A4075,Anlagenbewegungsdaten!C:C),3)</f>
        <v>0</v>
      </c>
      <c r="K4075" s="320">
        <f>ROUND(SUMIF(Anlagenbewegungsdaten!$B:$B,$A4075,Anlagenbewegungsdaten!$D:$D),2)</f>
        <v>0</v>
      </c>
      <c r="L4075" s="321">
        <f t="shared" si="138"/>
        <v>0</v>
      </c>
      <c r="M4075" s="341" t="s">
        <v>4950</v>
      </c>
      <c r="N4075" s="341" t="s">
        <v>4971</v>
      </c>
      <c r="O4075" s="323">
        <f>ROUND(SUMIF(Anlagenbewegungsdaten_AV!B:B,A4075,Anlagenbewegungsdaten_AV!C:C),3)</f>
        <v>0</v>
      </c>
      <c r="P4075" s="320">
        <f>ROUND(SUMIF(Anlagenbewegungsdaten_AV!$B:$B,$A4075,Anlagenbewegungsdaten_AV!$D:$D),2)</f>
        <v>0</v>
      </c>
      <c r="Q4075" s="321">
        <f t="shared" si="139"/>
        <v>0</v>
      </c>
      <c r="S4075" s="324"/>
      <c r="T4075" s="317"/>
      <c r="U4075" s="325"/>
      <c r="V4075" s="325"/>
    </row>
    <row r="4076" spans="1:22" ht="15" customHeight="1" x14ac:dyDescent="0.25">
      <c r="A4076" s="129" t="s">
        <v>4738</v>
      </c>
      <c r="B4076" s="126" t="s">
        <v>159</v>
      </c>
      <c r="C4076" s="127" t="s">
        <v>4028</v>
      </c>
      <c r="D4076" s="127" t="s">
        <v>160</v>
      </c>
      <c r="E4076" s="127"/>
      <c r="F4076" s="128">
        <v>9.43</v>
      </c>
      <c r="G4076" s="128">
        <v>9.83</v>
      </c>
      <c r="H4076" s="128">
        <v>7.54</v>
      </c>
      <c r="I4076" s="311"/>
      <c r="J4076" s="319">
        <f>ROUND(SUMIF(Anlagenbewegungsdaten!B:B,A4076,Anlagenbewegungsdaten!C:C),3)</f>
        <v>0</v>
      </c>
      <c r="K4076" s="320">
        <f>ROUND(SUMIF(Anlagenbewegungsdaten!$B:$B,$A4076,Anlagenbewegungsdaten!$D:$D),2)</f>
        <v>0</v>
      </c>
      <c r="L4076" s="321">
        <f t="shared" si="138"/>
        <v>0</v>
      </c>
      <c r="M4076" s="341" t="s">
        <v>4950</v>
      </c>
      <c r="N4076" s="341" t="s">
        <v>4971</v>
      </c>
      <c r="O4076" s="323">
        <f>ROUND(SUMIF(Anlagenbewegungsdaten_AV!B:B,A4076,Anlagenbewegungsdaten_AV!C:C),3)</f>
        <v>0</v>
      </c>
      <c r="P4076" s="320">
        <f>ROUND(SUMIF(Anlagenbewegungsdaten_AV!$B:$B,$A4076,Anlagenbewegungsdaten_AV!$D:$D),2)</f>
        <v>0</v>
      </c>
      <c r="Q4076" s="321">
        <f t="shared" si="139"/>
        <v>0</v>
      </c>
      <c r="S4076" s="324"/>
      <c r="T4076" s="317"/>
      <c r="U4076" s="325"/>
      <c r="V4076" s="325"/>
    </row>
    <row r="4077" spans="1:22" ht="15" customHeight="1" x14ac:dyDescent="0.25">
      <c r="A4077" s="129" t="s">
        <v>4739</v>
      </c>
      <c r="B4077" s="126" t="s">
        <v>159</v>
      </c>
      <c r="C4077" s="127" t="s">
        <v>4028</v>
      </c>
      <c r="D4077" s="127" t="s">
        <v>162</v>
      </c>
      <c r="E4077" s="127"/>
      <c r="F4077" s="128">
        <v>9.91</v>
      </c>
      <c r="G4077" s="128">
        <v>10.31</v>
      </c>
      <c r="H4077" s="128">
        <v>7.93</v>
      </c>
      <c r="I4077" s="311"/>
      <c r="J4077" s="319">
        <f>ROUND(SUMIF(Anlagenbewegungsdaten!B:B,A4077,Anlagenbewegungsdaten!C:C),3)</f>
        <v>0</v>
      </c>
      <c r="K4077" s="320">
        <f>ROUND(SUMIF(Anlagenbewegungsdaten!$B:$B,$A4077,Anlagenbewegungsdaten!$D:$D),2)</f>
        <v>0</v>
      </c>
      <c r="L4077" s="321">
        <f t="shared" si="138"/>
        <v>0</v>
      </c>
      <c r="M4077" s="341" t="s">
        <v>4950</v>
      </c>
      <c r="N4077" s="341" t="s">
        <v>4971</v>
      </c>
      <c r="O4077" s="323">
        <f>ROUND(SUMIF(Anlagenbewegungsdaten_AV!B:B,A4077,Anlagenbewegungsdaten_AV!C:C),3)</f>
        <v>0</v>
      </c>
      <c r="P4077" s="320">
        <f>ROUND(SUMIF(Anlagenbewegungsdaten_AV!$B:$B,$A4077,Anlagenbewegungsdaten_AV!$D:$D),2)</f>
        <v>0</v>
      </c>
      <c r="Q4077" s="321">
        <f t="shared" si="139"/>
        <v>0</v>
      </c>
      <c r="S4077" s="324"/>
      <c r="T4077" s="317"/>
      <c r="U4077" s="325"/>
      <c r="V4077" s="325"/>
    </row>
    <row r="4078" spans="1:22" ht="15" customHeight="1" x14ac:dyDescent="0.25">
      <c r="A4078" s="129" t="s">
        <v>4740</v>
      </c>
      <c r="B4078" s="126" t="s">
        <v>159</v>
      </c>
      <c r="C4078" s="127" t="s">
        <v>4028</v>
      </c>
      <c r="D4078" s="127" t="s">
        <v>164</v>
      </c>
      <c r="E4078" s="127"/>
      <c r="F4078" s="128">
        <v>4.87</v>
      </c>
      <c r="G4078" s="128">
        <v>5.2700000000000005</v>
      </c>
      <c r="H4078" s="128">
        <v>3.9</v>
      </c>
      <c r="I4078" s="311"/>
      <c r="J4078" s="319">
        <f>ROUND(SUMIF(Anlagenbewegungsdaten!B:B,A4078,Anlagenbewegungsdaten!C:C),3)</f>
        <v>0</v>
      </c>
      <c r="K4078" s="320">
        <f>ROUND(SUMIF(Anlagenbewegungsdaten!$B:$B,$A4078,Anlagenbewegungsdaten!$D:$D),2)</f>
        <v>0</v>
      </c>
      <c r="L4078" s="321">
        <f t="shared" si="138"/>
        <v>0</v>
      </c>
      <c r="M4078" s="341" t="s">
        <v>4950</v>
      </c>
      <c r="N4078" s="341" t="s">
        <v>4971</v>
      </c>
      <c r="O4078" s="323">
        <f>ROUND(SUMIF(Anlagenbewegungsdaten_AV!B:B,A4078,Anlagenbewegungsdaten_AV!C:C),3)</f>
        <v>0</v>
      </c>
      <c r="P4078" s="320">
        <f>ROUND(SUMIF(Anlagenbewegungsdaten_AV!$B:$B,$A4078,Anlagenbewegungsdaten_AV!$D:$D),2)</f>
        <v>0</v>
      </c>
      <c r="Q4078" s="321">
        <f t="shared" si="139"/>
        <v>0</v>
      </c>
      <c r="S4078" s="324"/>
      <c r="T4078" s="317"/>
      <c r="U4078" s="325"/>
      <c r="V4078" s="325"/>
    </row>
    <row r="4079" spans="1:22" ht="15" customHeight="1" x14ac:dyDescent="0.25">
      <c r="A4079" s="129" t="s">
        <v>5145</v>
      </c>
      <c r="B4079" s="126" t="s">
        <v>159</v>
      </c>
      <c r="C4079" s="127" t="s">
        <v>4994</v>
      </c>
      <c r="D4079" s="127" t="s">
        <v>160</v>
      </c>
      <c r="E4079" s="127"/>
      <c r="F4079" s="128">
        <v>9.2900000000000009</v>
      </c>
      <c r="G4079" s="128">
        <v>9.6900000000000013</v>
      </c>
      <c r="H4079" s="128">
        <v>7.43</v>
      </c>
      <c r="I4079" s="311"/>
      <c r="J4079" s="319">
        <f>ROUND(SUMIF(Anlagenbewegungsdaten!B:B,A4079,Anlagenbewegungsdaten!C:C),3)</f>
        <v>0</v>
      </c>
      <c r="K4079" s="320">
        <f>ROUND(SUMIF(Anlagenbewegungsdaten!$B:$B,$A4079,Anlagenbewegungsdaten!$D:$D),2)</f>
        <v>0</v>
      </c>
      <c r="L4079" s="321">
        <f t="shared" si="138"/>
        <v>0</v>
      </c>
      <c r="M4079" s="341" t="s">
        <v>4950</v>
      </c>
      <c r="N4079" s="341" t="s">
        <v>4971</v>
      </c>
      <c r="O4079" s="323">
        <f>ROUND(SUMIF(Anlagenbewegungsdaten_AV!B:B,A4079,Anlagenbewegungsdaten_AV!C:C),3)</f>
        <v>0</v>
      </c>
      <c r="P4079" s="320">
        <f>ROUND(SUMIF(Anlagenbewegungsdaten_AV!$B:$B,$A4079,Anlagenbewegungsdaten_AV!$D:$D),2)</f>
        <v>0</v>
      </c>
      <c r="Q4079" s="321">
        <f t="shared" si="139"/>
        <v>0</v>
      </c>
      <c r="S4079" s="324"/>
      <c r="T4079" s="317"/>
      <c r="U4079" s="325"/>
      <c r="V4079" s="325"/>
    </row>
    <row r="4080" spans="1:22" ht="15" customHeight="1" x14ac:dyDescent="0.25">
      <c r="A4080" s="129" t="s">
        <v>5146</v>
      </c>
      <c r="B4080" s="126" t="s">
        <v>159</v>
      </c>
      <c r="C4080" s="127" t="s">
        <v>4994</v>
      </c>
      <c r="D4080" s="127" t="s">
        <v>162</v>
      </c>
      <c r="E4080" s="127"/>
      <c r="F4080" s="128">
        <v>9.7600000000000016</v>
      </c>
      <c r="G4080" s="128">
        <v>10.160000000000002</v>
      </c>
      <c r="H4080" s="128">
        <v>7.81</v>
      </c>
      <c r="I4080" s="311"/>
      <c r="J4080" s="319">
        <f>ROUND(SUMIF(Anlagenbewegungsdaten!B:B,A4080,Anlagenbewegungsdaten!C:C),3)</f>
        <v>0</v>
      </c>
      <c r="K4080" s="320">
        <f>ROUND(SUMIF(Anlagenbewegungsdaten!$B:$B,$A4080,Anlagenbewegungsdaten!$D:$D),2)</f>
        <v>0</v>
      </c>
      <c r="L4080" s="321">
        <f t="shared" si="138"/>
        <v>0</v>
      </c>
      <c r="M4080" s="341" t="s">
        <v>4950</v>
      </c>
      <c r="N4080" s="341" t="s">
        <v>4971</v>
      </c>
      <c r="O4080" s="323">
        <f>ROUND(SUMIF(Anlagenbewegungsdaten_AV!B:B,A4080,Anlagenbewegungsdaten_AV!C:C),3)</f>
        <v>0</v>
      </c>
      <c r="P4080" s="320">
        <f>ROUND(SUMIF(Anlagenbewegungsdaten_AV!$B:$B,$A4080,Anlagenbewegungsdaten_AV!$D:$D),2)</f>
        <v>0</v>
      </c>
      <c r="Q4080" s="321">
        <f t="shared" si="139"/>
        <v>0</v>
      </c>
      <c r="S4080" s="324"/>
      <c r="T4080" s="317"/>
      <c r="U4080" s="325"/>
      <c r="V4080" s="325"/>
    </row>
    <row r="4081" spans="1:22" ht="15" customHeight="1" x14ac:dyDescent="0.25">
      <c r="A4081" s="129" t="s">
        <v>5147</v>
      </c>
      <c r="B4081" s="126" t="s">
        <v>159</v>
      </c>
      <c r="C4081" s="127" t="s">
        <v>4994</v>
      </c>
      <c r="D4081" s="127" t="s">
        <v>164</v>
      </c>
      <c r="E4081" s="127"/>
      <c r="F4081" s="128">
        <v>4.8</v>
      </c>
      <c r="G4081" s="128">
        <v>5.2</v>
      </c>
      <c r="H4081" s="128">
        <v>3.84</v>
      </c>
      <c r="I4081" s="311"/>
      <c r="J4081" s="319">
        <f>ROUND(SUMIF(Anlagenbewegungsdaten!B:B,A4081,Anlagenbewegungsdaten!C:C),3)</f>
        <v>0</v>
      </c>
      <c r="K4081" s="320">
        <f>ROUND(SUMIF(Anlagenbewegungsdaten!$B:$B,$A4081,Anlagenbewegungsdaten!$D:$D),2)</f>
        <v>0</v>
      </c>
      <c r="L4081" s="321">
        <f t="shared" si="138"/>
        <v>0</v>
      </c>
      <c r="M4081" s="341" t="s">
        <v>4950</v>
      </c>
      <c r="N4081" s="341" t="s">
        <v>4971</v>
      </c>
      <c r="O4081" s="323">
        <f>ROUND(SUMIF(Anlagenbewegungsdaten_AV!B:B,A4081,Anlagenbewegungsdaten_AV!C:C),3)</f>
        <v>0</v>
      </c>
      <c r="P4081" s="320">
        <f>ROUND(SUMIF(Anlagenbewegungsdaten_AV!$B:$B,$A4081,Anlagenbewegungsdaten_AV!$D:$D),2)</f>
        <v>0</v>
      </c>
      <c r="Q4081" s="321">
        <f t="shared" si="139"/>
        <v>0</v>
      </c>
      <c r="S4081" s="324"/>
      <c r="T4081" s="317"/>
      <c r="U4081" s="325"/>
      <c r="V4081" s="325"/>
    </row>
    <row r="4082" spans="1:22" ht="15" customHeight="1" x14ac:dyDescent="0.25">
      <c r="A4082" s="129" t="s">
        <v>5474</v>
      </c>
      <c r="B4082" s="126" t="s">
        <v>159</v>
      </c>
      <c r="C4082" s="127" t="s">
        <v>5252</v>
      </c>
      <c r="D4082" s="127" t="s">
        <v>160</v>
      </c>
      <c r="E4082" s="127"/>
      <c r="F4082" s="128">
        <v>9.15</v>
      </c>
      <c r="G4082" s="128">
        <v>9.5500000000000007</v>
      </c>
      <c r="H4082" s="128">
        <v>7.32</v>
      </c>
      <c r="I4082" s="311"/>
      <c r="J4082" s="319">
        <f>ROUND(SUMIF(Anlagenbewegungsdaten!B:B,A4082,Anlagenbewegungsdaten!C:C),3)</f>
        <v>0</v>
      </c>
      <c r="K4082" s="320">
        <f>ROUND(SUMIF(Anlagenbewegungsdaten!$B:$B,$A4082,Anlagenbewegungsdaten!$D:$D),2)</f>
        <v>0</v>
      </c>
      <c r="L4082" s="321">
        <f t="shared" si="138"/>
        <v>0</v>
      </c>
      <c r="M4082" s="341" t="s">
        <v>4950</v>
      </c>
      <c r="N4082" s="341" t="s">
        <v>4971</v>
      </c>
      <c r="O4082" s="323">
        <f>ROUND(SUMIF(Anlagenbewegungsdaten_AV!B:B,A4082,Anlagenbewegungsdaten_AV!C:C),3)</f>
        <v>0</v>
      </c>
      <c r="P4082" s="320">
        <f>ROUND(SUMIF(Anlagenbewegungsdaten_AV!$B:$B,$A4082,Anlagenbewegungsdaten_AV!$D:$D),2)</f>
        <v>0</v>
      </c>
      <c r="Q4082" s="321">
        <f t="shared" si="139"/>
        <v>0</v>
      </c>
      <c r="S4082" s="324"/>
      <c r="T4082" s="317"/>
      <c r="U4082" s="325"/>
      <c r="V4082" s="325"/>
    </row>
    <row r="4083" spans="1:22" ht="15" customHeight="1" x14ac:dyDescent="0.25">
      <c r="A4083" s="129" t="s">
        <v>5475</v>
      </c>
      <c r="B4083" s="126" t="s">
        <v>159</v>
      </c>
      <c r="C4083" s="127" t="s">
        <v>5252</v>
      </c>
      <c r="D4083" s="127" t="s">
        <v>162</v>
      </c>
      <c r="E4083" s="127"/>
      <c r="F4083" s="128">
        <v>9.620000000000001</v>
      </c>
      <c r="G4083" s="128">
        <v>10.020000000000001</v>
      </c>
      <c r="H4083" s="128">
        <v>7.7</v>
      </c>
      <c r="I4083" s="311"/>
      <c r="J4083" s="319">
        <f>ROUND(SUMIF(Anlagenbewegungsdaten!B:B,A4083,Anlagenbewegungsdaten!C:C),3)</f>
        <v>0</v>
      </c>
      <c r="K4083" s="320">
        <f>ROUND(SUMIF(Anlagenbewegungsdaten!$B:$B,$A4083,Anlagenbewegungsdaten!$D:$D),2)</f>
        <v>0</v>
      </c>
      <c r="L4083" s="321">
        <f t="shared" si="138"/>
        <v>0</v>
      </c>
      <c r="M4083" s="341" t="s">
        <v>4950</v>
      </c>
      <c r="N4083" s="341" t="s">
        <v>4971</v>
      </c>
      <c r="O4083" s="323">
        <f>ROUND(SUMIF(Anlagenbewegungsdaten_AV!B:B,A4083,Anlagenbewegungsdaten_AV!C:C),3)</f>
        <v>0</v>
      </c>
      <c r="P4083" s="320">
        <f>ROUND(SUMIF(Anlagenbewegungsdaten_AV!$B:$B,$A4083,Anlagenbewegungsdaten_AV!$D:$D),2)</f>
        <v>0</v>
      </c>
      <c r="Q4083" s="321">
        <f t="shared" si="139"/>
        <v>0</v>
      </c>
      <c r="S4083" s="324"/>
      <c r="T4083" s="317"/>
      <c r="U4083" s="325"/>
      <c r="V4083" s="325"/>
    </row>
    <row r="4084" spans="1:22" ht="15" customHeight="1" x14ac:dyDescent="0.25">
      <c r="A4084" s="129" t="s">
        <v>5476</v>
      </c>
      <c r="B4084" s="126" t="s">
        <v>159</v>
      </c>
      <c r="C4084" s="127" t="s">
        <v>5252</v>
      </c>
      <c r="D4084" s="127" t="s">
        <v>164</v>
      </c>
      <c r="E4084" s="127"/>
      <c r="F4084" s="128">
        <v>4.72</v>
      </c>
      <c r="G4084" s="128">
        <v>5.12</v>
      </c>
      <c r="H4084" s="128">
        <v>3.78</v>
      </c>
      <c r="I4084" s="311"/>
      <c r="J4084" s="319">
        <f>ROUND(SUMIF(Anlagenbewegungsdaten!B:B,A4084,Anlagenbewegungsdaten!C:C),3)</f>
        <v>0</v>
      </c>
      <c r="K4084" s="320">
        <f>ROUND(SUMIF(Anlagenbewegungsdaten!$B:$B,$A4084,Anlagenbewegungsdaten!$D:$D),2)</f>
        <v>0</v>
      </c>
      <c r="L4084" s="321">
        <f t="shared" si="138"/>
        <v>0</v>
      </c>
      <c r="M4084" s="341" t="s">
        <v>4950</v>
      </c>
      <c r="N4084" s="341" t="s">
        <v>4971</v>
      </c>
      <c r="O4084" s="323">
        <f>ROUND(SUMIF(Anlagenbewegungsdaten_AV!B:B,A4084,Anlagenbewegungsdaten_AV!C:C),3)</f>
        <v>0</v>
      </c>
      <c r="P4084" s="320">
        <f>ROUND(SUMIF(Anlagenbewegungsdaten_AV!$B:$B,$A4084,Anlagenbewegungsdaten_AV!$D:$D),2)</f>
        <v>0</v>
      </c>
      <c r="Q4084" s="321">
        <f t="shared" si="139"/>
        <v>0</v>
      </c>
      <c r="S4084" s="324"/>
      <c r="T4084" s="317"/>
      <c r="U4084" s="325"/>
      <c r="V4084" s="325"/>
    </row>
    <row r="4085" spans="1:22" ht="15" customHeight="1" x14ac:dyDescent="0.25">
      <c r="A4085" s="129" t="s">
        <v>1097</v>
      </c>
      <c r="B4085" s="126" t="s">
        <v>2090</v>
      </c>
      <c r="C4085" s="127" t="s">
        <v>4015</v>
      </c>
      <c r="D4085" s="127"/>
      <c r="E4085" s="127"/>
      <c r="F4085" s="128">
        <v>50.62</v>
      </c>
      <c r="G4085" s="128">
        <v>51.019999999999996</v>
      </c>
      <c r="H4085" s="128">
        <v>40.5</v>
      </c>
      <c r="I4085" s="311"/>
      <c r="J4085" s="319">
        <f>ROUND(SUMIF(Anlagenbewegungsdaten!B:B,A4085,Anlagenbewegungsdaten!C:C),3)</f>
        <v>180712.057</v>
      </c>
      <c r="K4085" s="320">
        <f>ROUND(SUMIF(Anlagenbewegungsdaten!$B:$B,$A4085,Anlagenbewegungsdaten!$D:$D),2)</f>
        <v>91476.45</v>
      </c>
      <c r="L4085" s="321">
        <f t="shared" si="138"/>
        <v>-3.7333424813823513E-6</v>
      </c>
      <c r="M4085" s="341" t="s">
        <v>4950</v>
      </c>
      <c r="N4085" s="341" t="s">
        <v>4972</v>
      </c>
      <c r="O4085" s="323">
        <f>ROUND(SUMIF(Anlagenbewegungsdaten_AV!B:B,A4085,Anlagenbewegungsdaten_AV!C:C),3)</f>
        <v>0</v>
      </c>
      <c r="P4085" s="320">
        <f>ROUND(SUMIF(Anlagenbewegungsdaten_AV!$B:$B,$A4085,Anlagenbewegungsdaten_AV!$D:$D),2)</f>
        <v>0</v>
      </c>
      <c r="Q4085" s="321">
        <f t="shared" si="139"/>
        <v>0</v>
      </c>
      <c r="S4085" s="324"/>
      <c r="T4085" s="317"/>
      <c r="U4085" s="325"/>
      <c r="V4085" s="325"/>
    </row>
    <row r="4086" spans="1:22" ht="15" customHeight="1" x14ac:dyDescent="0.25">
      <c r="A4086" s="129" t="s">
        <v>1098</v>
      </c>
      <c r="B4086" s="126" t="s">
        <v>2090</v>
      </c>
      <c r="C4086" s="127" t="s">
        <v>4016</v>
      </c>
      <c r="D4086" s="127"/>
      <c r="E4086" s="127"/>
      <c r="F4086" s="128">
        <v>48.1</v>
      </c>
      <c r="G4086" s="128">
        <v>48.5</v>
      </c>
      <c r="H4086" s="128">
        <v>38.479999999999997</v>
      </c>
      <c r="I4086" s="311"/>
      <c r="J4086" s="319">
        <f>ROUND(SUMIF(Anlagenbewegungsdaten!B:B,A4086,Anlagenbewegungsdaten!C:C),3)</f>
        <v>50389.771999999997</v>
      </c>
      <c r="K4086" s="320">
        <f>ROUND(SUMIF(Anlagenbewegungsdaten!$B:$B,$A4086,Anlagenbewegungsdaten!$D:$D),2)</f>
        <v>24237.48</v>
      </c>
      <c r="L4086" s="321">
        <f t="shared" si="138"/>
        <v>6.5886386835245503E-7</v>
      </c>
      <c r="M4086" s="341" t="s">
        <v>4950</v>
      </c>
      <c r="N4086" s="341" t="s">
        <v>4972</v>
      </c>
      <c r="O4086" s="323">
        <f>ROUND(SUMIF(Anlagenbewegungsdaten_AV!B:B,A4086,Anlagenbewegungsdaten_AV!C:C),3)</f>
        <v>0</v>
      </c>
      <c r="P4086" s="320">
        <f>ROUND(SUMIF(Anlagenbewegungsdaten_AV!$B:$B,$A4086,Anlagenbewegungsdaten_AV!$D:$D),2)</f>
        <v>0</v>
      </c>
      <c r="Q4086" s="321">
        <f t="shared" si="139"/>
        <v>0</v>
      </c>
      <c r="S4086" s="324"/>
      <c r="T4086" s="317"/>
      <c r="U4086" s="325"/>
      <c r="V4086" s="325"/>
    </row>
    <row r="4087" spans="1:22" ht="15" customHeight="1" x14ac:dyDescent="0.25">
      <c r="A4087" s="129" t="s">
        <v>1099</v>
      </c>
      <c r="B4087" s="126" t="s">
        <v>2090</v>
      </c>
      <c r="C4087" s="127" t="s">
        <v>4017</v>
      </c>
      <c r="D4087" s="127"/>
      <c r="E4087" s="127"/>
      <c r="F4087" s="128">
        <v>45.7</v>
      </c>
      <c r="G4087" s="128">
        <v>46.1</v>
      </c>
      <c r="H4087" s="128">
        <v>36.56</v>
      </c>
      <c r="I4087" s="311"/>
      <c r="J4087" s="319">
        <f>ROUND(SUMIF(Anlagenbewegungsdaten!B:B,A4087,Anlagenbewegungsdaten!C:C),3)</f>
        <v>40235.150999999998</v>
      </c>
      <c r="K4087" s="320">
        <f>ROUND(SUMIF(Anlagenbewegungsdaten!$B:$B,$A4087,Anlagenbewegungsdaten!$D:$D),2)</f>
        <v>18387.48</v>
      </c>
      <c r="L4087" s="321">
        <f t="shared" si="138"/>
        <v>-3.9748825599872362E-5</v>
      </c>
      <c r="M4087" s="341" t="s">
        <v>4950</v>
      </c>
      <c r="N4087" s="341" t="s">
        <v>4972</v>
      </c>
      <c r="O4087" s="323">
        <f>ROUND(SUMIF(Anlagenbewegungsdaten_AV!B:B,A4087,Anlagenbewegungsdaten_AV!C:C),3)</f>
        <v>0</v>
      </c>
      <c r="P4087" s="320">
        <f>ROUND(SUMIF(Anlagenbewegungsdaten_AV!$B:$B,$A4087,Anlagenbewegungsdaten_AV!$D:$D),2)</f>
        <v>0</v>
      </c>
      <c r="Q4087" s="321">
        <f t="shared" si="139"/>
        <v>0</v>
      </c>
      <c r="S4087" s="324"/>
      <c r="T4087" s="317"/>
      <c r="U4087" s="325"/>
      <c r="V4087" s="325"/>
    </row>
    <row r="4088" spans="1:22" ht="15" customHeight="1" x14ac:dyDescent="0.25">
      <c r="A4088" s="129" t="s">
        <v>1100</v>
      </c>
      <c r="B4088" s="126" t="s">
        <v>2090</v>
      </c>
      <c r="C4088" s="127" t="s">
        <v>4184</v>
      </c>
      <c r="D4088" s="127" t="s">
        <v>4741</v>
      </c>
      <c r="E4088" s="127"/>
      <c r="F4088" s="128">
        <v>57.4</v>
      </c>
      <c r="G4088" s="128">
        <v>57.8</v>
      </c>
      <c r="H4088" s="128">
        <v>45.92</v>
      </c>
      <c r="I4088" s="311"/>
      <c r="J4088" s="319">
        <f>ROUND(SUMIF(Anlagenbewegungsdaten!B:B,A4088,Anlagenbewegungsdaten!C:C),3)</f>
        <v>358883.77399999998</v>
      </c>
      <c r="K4088" s="320">
        <f>ROUND(SUMIF(Anlagenbewegungsdaten!$B:$B,$A4088,Anlagenbewegungsdaten!$D:$D),2)</f>
        <v>205999.35</v>
      </c>
      <c r="L4088" s="321">
        <f t="shared" si="138"/>
        <v>-1.775616637900157E-5</v>
      </c>
      <c r="M4088" s="341" t="s">
        <v>4950</v>
      </c>
      <c r="N4088" s="341" t="s">
        <v>4972</v>
      </c>
      <c r="O4088" s="323">
        <f>ROUND(SUMIF(Anlagenbewegungsdaten_AV!B:B,A4088,Anlagenbewegungsdaten_AV!C:C),3)</f>
        <v>0</v>
      </c>
      <c r="P4088" s="320">
        <f>ROUND(SUMIF(Anlagenbewegungsdaten_AV!$B:$B,$A4088,Anlagenbewegungsdaten_AV!$D:$D),2)</f>
        <v>0</v>
      </c>
      <c r="Q4088" s="321">
        <f t="shared" si="139"/>
        <v>0</v>
      </c>
      <c r="S4088" s="324"/>
      <c r="T4088" s="317"/>
      <c r="U4088" s="325"/>
      <c r="V4088" s="325"/>
    </row>
    <row r="4089" spans="1:22" ht="15" customHeight="1" x14ac:dyDescent="0.25">
      <c r="A4089" s="129" t="s">
        <v>1101</v>
      </c>
      <c r="B4089" s="126" t="s">
        <v>2090</v>
      </c>
      <c r="C4089" s="127" t="s">
        <v>4184</v>
      </c>
      <c r="D4089" s="127" t="s">
        <v>4742</v>
      </c>
      <c r="E4089" s="127"/>
      <c r="F4089" s="128">
        <v>54.6</v>
      </c>
      <c r="G4089" s="128">
        <v>55</v>
      </c>
      <c r="H4089" s="128">
        <v>43.68</v>
      </c>
      <c r="I4089" s="311"/>
      <c r="J4089" s="319">
        <f>ROUND(SUMIF(Anlagenbewegungsdaten!B:B,A4089,Anlagenbewegungsdaten!C:C),3)</f>
        <v>8512.9060000000009</v>
      </c>
      <c r="K4089" s="320">
        <f>ROUND(SUMIF(Anlagenbewegungsdaten!$B:$B,$A4089,Anlagenbewegungsdaten!$D:$D),2)</f>
        <v>4648.04</v>
      </c>
      <c r="L4089" s="321">
        <f t="shared" si="138"/>
        <v>7.8422104039077567E-5</v>
      </c>
      <c r="M4089" s="341" t="s">
        <v>4950</v>
      </c>
      <c r="N4089" s="341" t="s">
        <v>4972</v>
      </c>
      <c r="O4089" s="323">
        <f>ROUND(SUMIF(Anlagenbewegungsdaten_AV!B:B,A4089,Anlagenbewegungsdaten_AV!C:C),3)</f>
        <v>0</v>
      </c>
      <c r="P4089" s="320">
        <f>ROUND(SUMIF(Anlagenbewegungsdaten_AV!$B:$B,$A4089,Anlagenbewegungsdaten_AV!$D:$D),2)</f>
        <v>0</v>
      </c>
      <c r="Q4089" s="321">
        <f t="shared" si="139"/>
        <v>0</v>
      </c>
      <c r="S4089" s="324"/>
      <c r="T4089" s="317"/>
      <c r="U4089" s="325"/>
      <c r="V4089" s="325"/>
    </row>
    <row r="4090" spans="1:22" ht="15" customHeight="1" x14ac:dyDescent="0.25">
      <c r="A4090" s="129" t="s">
        <v>1102</v>
      </c>
      <c r="B4090" s="126" t="s">
        <v>2090</v>
      </c>
      <c r="C4090" s="127" t="s">
        <v>4184</v>
      </c>
      <c r="D4090" s="127" t="s">
        <v>4743</v>
      </c>
      <c r="E4090" s="127"/>
      <c r="F4090" s="128">
        <v>54</v>
      </c>
      <c r="G4090" s="128">
        <v>54.4</v>
      </c>
      <c r="H4090" s="128">
        <v>43.2</v>
      </c>
      <c r="I4090" s="311"/>
      <c r="J4090" s="319">
        <f>ROUND(SUMIF(Anlagenbewegungsdaten!B:B,A4090,Anlagenbewegungsdaten!C:C),3)</f>
        <v>0</v>
      </c>
      <c r="K4090" s="320">
        <f>ROUND(SUMIF(Anlagenbewegungsdaten!$B:$B,$A4090,Anlagenbewegungsdaten!$D:$D),2)</f>
        <v>0</v>
      </c>
      <c r="L4090" s="321">
        <f t="shared" si="138"/>
        <v>0</v>
      </c>
      <c r="M4090" s="341" t="s">
        <v>4950</v>
      </c>
      <c r="N4090" s="341" t="s">
        <v>4972</v>
      </c>
      <c r="O4090" s="323">
        <f>ROUND(SUMIF(Anlagenbewegungsdaten_AV!B:B,A4090,Anlagenbewegungsdaten_AV!C:C),3)</f>
        <v>0</v>
      </c>
      <c r="P4090" s="320">
        <f>ROUND(SUMIF(Anlagenbewegungsdaten_AV!$B:$B,$A4090,Anlagenbewegungsdaten_AV!$D:$D),2)</f>
        <v>0</v>
      </c>
      <c r="Q4090" s="321">
        <f t="shared" si="139"/>
        <v>0</v>
      </c>
      <c r="S4090" s="324"/>
      <c r="T4090" s="317"/>
      <c r="U4090" s="325"/>
      <c r="V4090" s="325"/>
    </row>
    <row r="4091" spans="1:22" ht="15" customHeight="1" x14ac:dyDescent="0.25">
      <c r="A4091" s="129" t="s">
        <v>1103</v>
      </c>
      <c r="B4091" s="126" t="s">
        <v>2090</v>
      </c>
      <c r="C4091" s="127" t="s">
        <v>4184</v>
      </c>
      <c r="D4091" s="127" t="s">
        <v>4744</v>
      </c>
      <c r="E4091" s="127"/>
      <c r="F4091" s="128">
        <v>62.4</v>
      </c>
      <c r="G4091" s="128">
        <v>62.8</v>
      </c>
      <c r="H4091" s="128">
        <v>49.92</v>
      </c>
      <c r="I4091" s="311"/>
      <c r="J4091" s="319">
        <f>ROUND(SUMIF(Anlagenbewegungsdaten!B:B,A4091,Anlagenbewegungsdaten!C:C),3)</f>
        <v>0</v>
      </c>
      <c r="K4091" s="320">
        <f>ROUND(SUMIF(Anlagenbewegungsdaten!$B:$B,$A4091,Anlagenbewegungsdaten!$D:$D),2)</f>
        <v>0</v>
      </c>
      <c r="L4091" s="321">
        <f t="shared" si="138"/>
        <v>0</v>
      </c>
      <c r="M4091" s="341" t="s">
        <v>4950</v>
      </c>
      <c r="N4091" s="341" t="s">
        <v>4972</v>
      </c>
      <c r="O4091" s="323">
        <f>ROUND(SUMIF(Anlagenbewegungsdaten_AV!B:B,A4091,Anlagenbewegungsdaten_AV!C:C),3)</f>
        <v>0</v>
      </c>
      <c r="P4091" s="320">
        <f>ROUND(SUMIF(Anlagenbewegungsdaten_AV!$B:$B,$A4091,Anlagenbewegungsdaten_AV!$D:$D),2)</f>
        <v>0</v>
      </c>
      <c r="Q4091" s="321">
        <f t="shared" si="139"/>
        <v>0</v>
      </c>
      <c r="S4091" s="324"/>
      <c r="T4091" s="317"/>
      <c r="U4091" s="325"/>
      <c r="V4091" s="325"/>
    </row>
    <row r="4092" spans="1:22" ht="15" customHeight="1" x14ac:dyDescent="0.25">
      <c r="A4092" s="129" t="s">
        <v>1104</v>
      </c>
      <c r="B4092" s="126" t="s">
        <v>2090</v>
      </c>
      <c r="C4092" s="127" t="s">
        <v>4184</v>
      </c>
      <c r="D4092" s="127" t="s">
        <v>4745</v>
      </c>
      <c r="E4092" s="127"/>
      <c r="F4092" s="128">
        <v>59.6</v>
      </c>
      <c r="G4092" s="128">
        <v>60</v>
      </c>
      <c r="H4092" s="128">
        <v>47.68</v>
      </c>
      <c r="I4092" s="311"/>
      <c r="J4092" s="319">
        <f>ROUND(SUMIF(Anlagenbewegungsdaten!B:B,A4092,Anlagenbewegungsdaten!C:C),3)</f>
        <v>0</v>
      </c>
      <c r="K4092" s="320">
        <f>ROUND(SUMIF(Anlagenbewegungsdaten!$B:$B,$A4092,Anlagenbewegungsdaten!$D:$D),2)</f>
        <v>0</v>
      </c>
      <c r="L4092" s="321">
        <f t="shared" si="138"/>
        <v>0</v>
      </c>
      <c r="M4092" s="341" t="s">
        <v>4950</v>
      </c>
      <c r="N4092" s="341" t="s">
        <v>4972</v>
      </c>
      <c r="O4092" s="323">
        <f>ROUND(SUMIF(Anlagenbewegungsdaten_AV!B:B,A4092,Anlagenbewegungsdaten_AV!C:C),3)</f>
        <v>0</v>
      </c>
      <c r="P4092" s="320">
        <f>ROUND(SUMIF(Anlagenbewegungsdaten_AV!$B:$B,$A4092,Anlagenbewegungsdaten_AV!$D:$D),2)</f>
        <v>0</v>
      </c>
      <c r="Q4092" s="321">
        <f t="shared" si="139"/>
        <v>0</v>
      </c>
      <c r="S4092" s="324"/>
      <c r="T4092" s="317"/>
      <c r="U4092" s="325"/>
      <c r="V4092" s="325"/>
    </row>
    <row r="4093" spans="1:22" ht="15" customHeight="1" x14ac:dyDescent="0.25">
      <c r="A4093" s="129" t="s">
        <v>1105</v>
      </c>
      <c r="B4093" s="126" t="s">
        <v>2090</v>
      </c>
      <c r="C4093" s="127" t="s">
        <v>4184</v>
      </c>
      <c r="D4093" s="127" t="s">
        <v>4746</v>
      </c>
      <c r="E4093" s="127"/>
      <c r="F4093" s="128">
        <v>59</v>
      </c>
      <c r="G4093" s="128">
        <v>59.4</v>
      </c>
      <c r="H4093" s="128">
        <v>47.2</v>
      </c>
      <c r="I4093" s="311"/>
      <c r="J4093" s="319">
        <f>ROUND(SUMIF(Anlagenbewegungsdaten!B:B,A4093,Anlagenbewegungsdaten!C:C),3)</f>
        <v>0</v>
      </c>
      <c r="K4093" s="320">
        <f>ROUND(SUMIF(Anlagenbewegungsdaten!$B:$B,$A4093,Anlagenbewegungsdaten!$D:$D),2)</f>
        <v>0</v>
      </c>
      <c r="L4093" s="321">
        <f t="shared" si="138"/>
        <v>0</v>
      </c>
      <c r="M4093" s="341" t="s">
        <v>4950</v>
      </c>
      <c r="N4093" s="341" t="s">
        <v>4972</v>
      </c>
      <c r="O4093" s="323">
        <f>ROUND(SUMIF(Anlagenbewegungsdaten_AV!B:B,A4093,Anlagenbewegungsdaten_AV!C:C),3)</f>
        <v>0</v>
      </c>
      <c r="P4093" s="320">
        <f>ROUND(SUMIF(Anlagenbewegungsdaten_AV!$B:$B,$A4093,Anlagenbewegungsdaten_AV!$D:$D),2)</f>
        <v>0</v>
      </c>
      <c r="Q4093" s="321">
        <f t="shared" si="139"/>
        <v>0</v>
      </c>
      <c r="S4093" s="324"/>
      <c r="T4093" s="317"/>
      <c r="U4093" s="325"/>
      <c r="V4093" s="325"/>
    </row>
    <row r="4094" spans="1:22" ht="15" customHeight="1" x14ac:dyDescent="0.25">
      <c r="A4094" s="129" t="s">
        <v>1106</v>
      </c>
      <c r="B4094" s="126" t="s">
        <v>2090</v>
      </c>
      <c r="C4094" s="127" t="s">
        <v>4184</v>
      </c>
      <c r="D4094" s="127" t="s">
        <v>4747</v>
      </c>
      <c r="E4094" s="127"/>
      <c r="F4094" s="128">
        <v>45.7</v>
      </c>
      <c r="G4094" s="128">
        <v>46.1</v>
      </c>
      <c r="H4094" s="128">
        <v>36.56</v>
      </c>
      <c r="I4094" s="311"/>
      <c r="J4094" s="319">
        <f>ROUND(SUMIF(Anlagenbewegungsdaten!B:B,A4094,Anlagenbewegungsdaten!C:C),3)</f>
        <v>533</v>
      </c>
      <c r="K4094" s="320">
        <f>ROUND(SUMIF(Anlagenbewegungsdaten!$B:$B,$A4094,Anlagenbewegungsdaten!$D:$D),2)</f>
        <v>243.58</v>
      </c>
      <c r="L4094" s="321">
        <f t="shared" si="138"/>
        <v>1.8761726079219443E-4</v>
      </c>
      <c r="M4094" s="341" t="s">
        <v>4950</v>
      </c>
      <c r="N4094" s="341" t="s">
        <v>4972</v>
      </c>
      <c r="O4094" s="323">
        <f>ROUND(SUMIF(Anlagenbewegungsdaten_AV!B:B,A4094,Anlagenbewegungsdaten_AV!C:C),3)</f>
        <v>0</v>
      </c>
      <c r="P4094" s="320">
        <f>ROUND(SUMIF(Anlagenbewegungsdaten_AV!$B:$B,$A4094,Anlagenbewegungsdaten_AV!$D:$D),2)</f>
        <v>0</v>
      </c>
      <c r="Q4094" s="321">
        <f t="shared" si="139"/>
        <v>0</v>
      </c>
      <c r="S4094" s="324"/>
      <c r="T4094" s="317"/>
      <c r="U4094" s="325"/>
      <c r="V4094" s="325"/>
    </row>
    <row r="4095" spans="1:22" ht="15" customHeight="1" x14ac:dyDescent="0.25">
      <c r="A4095" s="129" t="s">
        <v>1107</v>
      </c>
      <c r="B4095" s="126" t="s">
        <v>2090</v>
      </c>
      <c r="C4095" s="127" t="s">
        <v>4020</v>
      </c>
      <c r="D4095" s="127" t="s">
        <v>4741</v>
      </c>
      <c r="E4095" s="127"/>
      <c r="F4095" s="128">
        <v>54.53</v>
      </c>
      <c r="G4095" s="128">
        <v>54.93</v>
      </c>
      <c r="H4095" s="128">
        <v>43.62</v>
      </c>
      <c r="I4095" s="311"/>
      <c r="J4095" s="319">
        <f>ROUND(SUMIF(Anlagenbewegungsdaten!B:B,A4095,Anlagenbewegungsdaten!C:C),3)</f>
        <v>1181094.0989999999</v>
      </c>
      <c r="K4095" s="320">
        <f>ROUND(SUMIF(Anlagenbewegungsdaten!$B:$B,$A4095,Anlagenbewegungsdaten!$D:$D),2)</f>
        <v>644050.56000000006</v>
      </c>
      <c r="L4095" s="321">
        <f t="shared" si="138"/>
        <v>4.418335507239135E-6</v>
      </c>
      <c r="M4095" s="341" t="s">
        <v>4950</v>
      </c>
      <c r="N4095" s="341" t="s">
        <v>4972</v>
      </c>
      <c r="O4095" s="323">
        <f>ROUND(SUMIF(Anlagenbewegungsdaten_AV!B:B,A4095,Anlagenbewegungsdaten_AV!C:C),3)</f>
        <v>0</v>
      </c>
      <c r="P4095" s="320">
        <f>ROUND(SUMIF(Anlagenbewegungsdaten_AV!$B:$B,$A4095,Anlagenbewegungsdaten_AV!$D:$D),2)</f>
        <v>0</v>
      </c>
      <c r="Q4095" s="321">
        <f t="shared" si="139"/>
        <v>0</v>
      </c>
      <c r="S4095" s="324"/>
      <c r="T4095" s="317"/>
      <c r="U4095" s="325"/>
      <c r="V4095" s="325"/>
    </row>
    <row r="4096" spans="1:22" ht="15" customHeight="1" x14ac:dyDescent="0.25">
      <c r="A4096" s="129" t="s">
        <v>1108</v>
      </c>
      <c r="B4096" s="126" t="s">
        <v>2090</v>
      </c>
      <c r="C4096" s="127" t="s">
        <v>4020</v>
      </c>
      <c r="D4096" s="127" t="s">
        <v>4742</v>
      </c>
      <c r="E4096" s="127"/>
      <c r="F4096" s="128">
        <v>51.87</v>
      </c>
      <c r="G4096" s="128">
        <v>52.269999999999996</v>
      </c>
      <c r="H4096" s="128">
        <v>41.5</v>
      </c>
      <c r="I4096" s="311"/>
      <c r="J4096" s="319">
        <f>ROUND(SUMIF(Anlagenbewegungsdaten!B:B,A4096,Anlagenbewegungsdaten!C:C),3)</f>
        <v>41090.667000000001</v>
      </c>
      <c r="K4096" s="320">
        <f>ROUND(SUMIF(Anlagenbewegungsdaten!$B:$B,$A4096,Anlagenbewegungsdaten!$D:$D),2)</f>
        <v>21313.73</v>
      </c>
      <c r="L4096" s="321">
        <f t="shared" si="138"/>
        <v>-2.4995943732619708E-6</v>
      </c>
      <c r="M4096" s="341" t="s">
        <v>4950</v>
      </c>
      <c r="N4096" s="341" t="s">
        <v>4972</v>
      </c>
      <c r="O4096" s="323">
        <f>ROUND(SUMIF(Anlagenbewegungsdaten_AV!B:B,A4096,Anlagenbewegungsdaten_AV!C:C),3)</f>
        <v>0</v>
      </c>
      <c r="P4096" s="320">
        <f>ROUND(SUMIF(Anlagenbewegungsdaten_AV!$B:$B,$A4096,Anlagenbewegungsdaten_AV!$D:$D),2)</f>
        <v>0</v>
      </c>
      <c r="Q4096" s="321">
        <f t="shared" si="139"/>
        <v>0</v>
      </c>
      <c r="S4096" s="324"/>
      <c r="T4096" s="317"/>
      <c r="U4096" s="325"/>
      <c r="V4096" s="325"/>
    </row>
    <row r="4097" spans="1:22" ht="15" customHeight="1" x14ac:dyDescent="0.25">
      <c r="A4097" s="129" t="s">
        <v>1109</v>
      </c>
      <c r="B4097" s="126" t="s">
        <v>2090</v>
      </c>
      <c r="C4097" s="127" t="s">
        <v>4020</v>
      </c>
      <c r="D4097" s="127" t="s">
        <v>4743</v>
      </c>
      <c r="E4097" s="127"/>
      <c r="F4097" s="128">
        <v>51.3</v>
      </c>
      <c r="G4097" s="128">
        <v>51.699999999999996</v>
      </c>
      <c r="H4097" s="128">
        <v>41.04</v>
      </c>
      <c r="I4097" s="311"/>
      <c r="J4097" s="319">
        <f>ROUND(SUMIF(Anlagenbewegungsdaten!B:B,A4097,Anlagenbewegungsdaten!C:C),3)</f>
        <v>0</v>
      </c>
      <c r="K4097" s="320">
        <f>ROUND(SUMIF(Anlagenbewegungsdaten!$B:$B,$A4097,Anlagenbewegungsdaten!$D:$D),2)</f>
        <v>0</v>
      </c>
      <c r="L4097" s="321">
        <f t="shared" si="138"/>
        <v>0</v>
      </c>
      <c r="M4097" s="341" t="s">
        <v>4950</v>
      </c>
      <c r="N4097" s="341" t="s">
        <v>4972</v>
      </c>
      <c r="O4097" s="323">
        <f>ROUND(SUMIF(Anlagenbewegungsdaten_AV!B:B,A4097,Anlagenbewegungsdaten_AV!C:C),3)</f>
        <v>0</v>
      </c>
      <c r="P4097" s="320">
        <f>ROUND(SUMIF(Anlagenbewegungsdaten_AV!$B:$B,$A4097,Anlagenbewegungsdaten_AV!$D:$D),2)</f>
        <v>0</v>
      </c>
      <c r="Q4097" s="321">
        <f t="shared" si="139"/>
        <v>0</v>
      </c>
      <c r="S4097" s="324"/>
      <c r="T4097" s="317"/>
      <c r="U4097" s="325"/>
      <c r="V4097" s="325"/>
    </row>
    <row r="4098" spans="1:22" ht="15" customHeight="1" x14ac:dyDescent="0.25">
      <c r="A4098" s="129" t="s">
        <v>1110</v>
      </c>
      <c r="B4098" s="126" t="s">
        <v>2090</v>
      </c>
      <c r="C4098" s="127" t="s">
        <v>4020</v>
      </c>
      <c r="D4098" s="127" t="s">
        <v>4744</v>
      </c>
      <c r="E4098" s="127"/>
      <c r="F4098" s="128">
        <v>59.53</v>
      </c>
      <c r="G4098" s="128">
        <v>59.93</v>
      </c>
      <c r="H4098" s="128">
        <v>47.62</v>
      </c>
      <c r="I4098" s="311"/>
      <c r="J4098" s="319">
        <f>ROUND(SUMIF(Anlagenbewegungsdaten!B:B,A4098,Anlagenbewegungsdaten!C:C),3)</f>
        <v>10548.713</v>
      </c>
      <c r="K4098" s="320">
        <f>ROUND(SUMIF(Anlagenbewegungsdaten!$B:$B,$A4098,Anlagenbewegungsdaten!$D:$D),2)</f>
        <v>6279.66</v>
      </c>
      <c r="L4098" s="321">
        <f t="shared" si="138"/>
        <v>-1.0571052601449082E-4</v>
      </c>
      <c r="M4098" s="341" t="s">
        <v>4950</v>
      </c>
      <c r="N4098" s="341" t="s">
        <v>4972</v>
      </c>
      <c r="O4098" s="323">
        <f>ROUND(SUMIF(Anlagenbewegungsdaten_AV!B:B,A4098,Anlagenbewegungsdaten_AV!C:C),3)</f>
        <v>0</v>
      </c>
      <c r="P4098" s="320">
        <f>ROUND(SUMIF(Anlagenbewegungsdaten_AV!$B:$B,$A4098,Anlagenbewegungsdaten_AV!$D:$D),2)</f>
        <v>0</v>
      </c>
      <c r="Q4098" s="321">
        <f t="shared" si="139"/>
        <v>0</v>
      </c>
      <c r="S4098" s="324"/>
      <c r="T4098" s="317"/>
      <c r="U4098" s="325"/>
      <c r="V4098" s="325"/>
    </row>
    <row r="4099" spans="1:22" ht="15" customHeight="1" x14ac:dyDescent="0.25">
      <c r="A4099" s="129" t="s">
        <v>1111</v>
      </c>
      <c r="B4099" s="126" t="s">
        <v>2090</v>
      </c>
      <c r="C4099" s="127" t="s">
        <v>4020</v>
      </c>
      <c r="D4099" s="127" t="s">
        <v>4745</v>
      </c>
      <c r="E4099" s="127"/>
      <c r="F4099" s="128">
        <v>56.87</v>
      </c>
      <c r="G4099" s="128">
        <v>57.269999999999996</v>
      </c>
      <c r="H4099" s="128">
        <v>45.5</v>
      </c>
      <c r="I4099" s="311"/>
      <c r="J4099" s="319">
        <f>ROUND(SUMIF(Anlagenbewegungsdaten!B:B,A4099,Anlagenbewegungsdaten!C:C),3)</f>
        <v>0</v>
      </c>
      <c r="K4099" s="320">
        <f>ROUND(SUMIF(Anlagenbewegungsdaten!$B:$B,$A4099,Anlagenbewegungsdaten!$D:$D),2)</f>
        <v>0</v>
      </c>
      <c r="L4099" s="321">
        <f t="shared" si="138"/>
        <v>0</v>
      </c>
      <c r="M4099" s="341" t="s">
        <v>4950</v>
      </c>
      <c r="N4099" s="341" t="s">
        <v>4972</v>
      </c>
      <c r="O4099" s="323">
        <f>ROUND(SUMIF(Anlagenbewegungsdaten_AV!B:B,A4099,Anlagenbewegungsdaten_AV!C:C),3)</f>
        <v>0</v>
      </c>
      <c r="P4099" s="320">
        <f>ROUND(SUMIF(Anlagenbewegungsdaten_AV!$B:$B,$A4099,Anlagenbewegungsdaten_AV!$D:$D),2)</f>
        <v>0</v>
      </c>
      <c r="Q4099" s="321">
        <f t="shared" si="139"/>
        <v>0</v>
      </c>
      <c r="S4099" s="324"/>
      <c r="T4099" s="317"/>
      <c r="U4099" s="325"/>
      <c r="V4099" s="325"/>
    </row>
    <row r="4100" spans="1:22" ht="15" customHeight="1" x14ac:dyDescent="0.25">
      <c r="A4100" s="129" t="s">
        <v>1112</v>
      </c>
      <c r="B4100" s="126" t="s">
        <v>2090</v>
      </c>
      <c r="C4100" s="127" t="s">
        <v>4020</v>
      </c>
      <c r="D4100" s="127" t="s">
        <v>4746</v>
      </c>
      <c r="E4100" s="127"/>
      <c r="F4100" s="128">
        <v>56.3</v>
      </c>
      <c r="G4100" s="128">
        <v>56.699999999999996</v>
      </c>
      <c r="H4100" s="128">
        <v>45.04</v>
      </c>
      <c r="I4100" s="311"/>
      <c r="J4100" s="319">
        <f>ROUND(SUMIF(Anlagenbewegungsdaten!B:B,A4100,Anlagenbewegungsdaten!C:C),3)</f>
        <v>0</v>
      </c>
      <c r="K4100" s="320">
        <f>ROUND(SUMIF(Anlagenbewegungsdaten!$B:$B,$A4100,Anlagenbewegungsdaten!$D:$D),2)</f>
        <v>0</v>
      </c>
      <c r="L4100" s="321">
        <f t="shared" si="138"/>
        <v>0</v>
      </c>
      <c r="M4100" s="341" t="s">
        <v>4950</v>
      </c>
      <c r="N4100" s="341" t="s">
        <v>4972</v>
      </c>
      <c r="O4100" s="323">
        <f>ROUND(SUMIF(Anlagenbewegungsdaten_AV!B:B,A4100,Anlagenbewegungsdaten_AV!C:C),3)</f>
        <v>0</v>
      </c>
      <c r="P4100" s="320">
        <f>ROUND(SUMIF(Anlagenbewegungsdaten_AV!$B:$B,$A4100,Anlagenbewegungsdaten_AV!$D:$D),2)</f>
        <v>0</v>
      </c>
      <c r="Q4100" s="321">
        <f t="shared" si="139"/>
        <v>0</v>
      </c>
      <c r="S4100" s="324"/>
      <c r="T4100" s="317"/>
      <c r="U4100" s="325"/>
      <c r="V4100" s="325"/>
    </row>
    <row r="4101" spans="1:22" ht="15" customHeight="1" x14ac:dyDescent="0.25">
      <c r="A4101" s="129" t="s">
        <v>1113</v>
      </c>
      <c r="B4101" s="126" t="s">
        <v>2090</v>
      </c>
      <c r="C4101" s="127" t="s">
        <v>4020</v>
      </c>
      <c r="D4101" s="127" t="s">
        <v>4747</v>
      </c>
      <c r="E4101" s="127"/>
      <c r="F4101" s="128">
        <v>43.42</v>
      </c>
      <c r="G4101" s="128">
        <v>43.82</v>
      </c>
      <c r="H4101" s="128">
        <v>34.74</v>
      </c>
      <c r="I4101" s="311"/>
      <c r="J4101" s="319">
        <f>ROUND(SUMIF(Anlagenbewegungsdaten!B:B,A4101,Anlagenbewegungsdaten!C:C),3)</f>
        <v>5424</v>
      </c>
      <c r="K4101" s="320">
        <f>ROUND(SUMIF(Anlagenbewegungsdaten!$B:$B,$A4101,Anlagenbewegungsdaten!$D:$D),2)</f>
        <v>2355.1</v>
      </c>
      <c r="L4101" s="321">
        <f t="shared" si="138"/>
        <v>1.4749262540192376E-5</v>
      </c>
      <c r="M4101" s="341" t="s">
        <v>4950</v>
      </c>
      <c r="N4101" s="341" t="s">
        <v>4972</v>
      </c>
      <c r="O4101" s="323">
        <f>ROUND(SUMIF(Anlagenbewegungsdaten_AV!B:B,A4101,Anlagenbewegungsdaten_AV!C:C),3)</f>
        <v>0</v>
      </c>
      <c r="P4101" s="320">
        <f>ROUND(SUMIF(Anlagenbewegungsdaten_AV!$B:$B,$A4101,Anlagenbewegungsdaten_AV!$D:$D),2)</f>
        <v>0</v>
      </c>
      <c r="Q4101" s="321">
        <f t="shared" si="139"/>
        <v>0</v>
      </c>
      <c r="S4101" s="324"/>
      <c r="T4101" s="317"/>
      <c r="U4101" s="325"/>
      <c r="V4101" s="325"/>
    </row>
    <row r="4102" spans="1:22" ht="15" customHeight="1" x14ac:dyDescent="0.25">
      <c r="A4102" s="129" t="s">
        <v>1114</v>
      </c>
      <c r="B4102" s="126" t="s">
        <v>2090</v>
      </c>
      <c r="C4102" s="127" t="s">
        <v>4021</v>
      </c>
      <c r="D4102" s="127" t="s">
        <v>4741</v>
      </c>
      <c r="E4102" s="127"/>
      <c r="F4102" s="128">
        <v>51.8</v>
      </c>
      <c r="G4102" s="128">
        <v>52.199999999999996</v>
      </c>
      <c r="H4102" s="128">
        <v>41.44</v>
      </c>
      <c r="I4102" s="311"/>
      <c r="J4102" s="319">
        <f>ROUND(SUMIF(Anlagenbewegungsdaten!B:B,A4102,Anlagenbewegungsdaten!C:C),3)</f>
        <v>2063557.068</v>
      </c>
      <c r="K4102" s="320">
        <f>ROUND(SUMIF(Anlagenbewegungsdaten!$B:$B,$A4102,Anlagenbewegungsdaten!$D:$D),2)</f>
        <v>1068922.52</v>
      </c>
      <c r="L4102" s="321">
        <f t="shared" si="138"/>
        <v>1.9977155218953158E-6</v>
      </c>
      <c r="M4102" s="341" t="s">
        <v>4950</v>
      </c>
      <c r="N4102" s="341" t="s">
        <v>4972</v>
      </c>
      <c r="O4102" s="323">
        <f>ROUND(SUMIF(Anlagenbewegungsdaten_AV!B:B,A4102,Anlagenbewegungsdaten_AV!C:C),3)</f>
        <v>0</v>
      </c>
      <c r="P4102" s="320">
        <f>ROUND(SUMIF(Anlagenbewegungsdaten_AV!$B:$B,$A4102,Anlagenbewegungsdaten_AV!$D:$D),2)</f>
        <v>0</v>
      </c>
      <c r="Q4102" s="321">
        <f t="shared" si="139"/>
        <v>0</v>
      </c>
      <c r="S4102" s="324"/>
      <c r="T4102" s="317"/>
      <c r="U4102" s="325"/>
      <c r="V4102" s="325"/>
    </row>
    <row r="4103" spans="1:22" ht="15" customHeight="1" x14ac:dyDescent="0.25">
      <c r="A4103" s="129" t="s">
        <v>1115</v>
      </c>
      <c r="B4103" s="126" t="s">
        <v>2090</v>
      </c>
      <c r="C4103" s="127" t="s">
        <v>4021</v>
      </c>
      <c r="D4103" s="127" t="s">
        <v>4742</v>
      </c>
      <c r="E4103" s="127"/>
      <c r="F4103" s="128">
        <v>49.28</v>
      </c>
      <c r="G4103" s="128">
        <v>49.68</v>
      </c>
      <c r="H4103" s="128">
        <v>39.42</v>
      </c>
      <c r="I4103" s="311"/>
      <c r="J4103" s="319">
        <f>ROUND(SUMIF(Anlagenbewegungsdaten!B:B,A4103,Anlagenbewegungsdaten!C:C),3)</f>
        <v>218441.992</v>
      </c>
      <c r="K4103" s="320">
        <f>ROUND(SUMIF(Anlagenbewegungsdaten!$B:$B,$A4103,Anlagenbewegungsdaten!$D:$D),2)</f>
        <v>107648.24</v>
      </c>
      <c r="L4103" s="321">
        <f t="shared" si="138"/>
        <v>-1.2059219820059752E-5</v>
      </c>
      <c r="M4103" s="341" t="s">
        <v>4950</v>
      </c>
      <c r="N4103" s="341" t="s">
        <v>4972</v>
      </c>
      <c r="O4103" s="323">
        <f>ROUND(SUMIF(Anlagenbewegungsdaten_AV!B:B,A4103,Anlagenbewegungsdaten_AV!C:C),3)</f>
        <v>0</v>
      </c>
      <c r="P4103" s="320">
        <f>ROUND(SUMIF(Anlagenbewegungsdaten_AV!$B:$B,$A4103,Anlagenbewegungsdaten_AV!$D:$D),2)</f>
        <v>0</v>
      </c>
      <c r="Q4103" s="321">
        <f t="shared" si="139"/>
        <v>0</v>
      </c>
      <c r="S4103" s="324"/>
      <c r="T4103" s="317"/>
      <c r="U4103" s="325"/>
      <c r="V4103" s="325"/>
    </row>
    <row r="4104" spans="1:22" ht="15" customHeight="1" x14ac:dyDescent="0.25">
      <c r="A4104" s="129" t="s">
        <v>1116</v>
      </c>
      <c r="B4104" s="126" t="s">
        <v>2090</v>
      </c>
      <c r="C4104" s="127" t="s">
        <v>4021</v>
      </c>
      <c r="D4104" s="127" t="s">
        <v>4743</v>
      </c>
      <c r="E4104" s="127"/>
      <c r="F4104" s="128">
        <v>48.74</v>
      </c>
      <c r="G4104" s="128">
        <v>49.14</v>
      </c>
      <c r="H4104" s="128">
        <v>38.99</v>
      </c>
      <c r="I4104" s="311"/>
      <c r="J4104" s="319">
        <f>ROUND(SUMIF(Anlagenbewegungsdaten!B:B,A4104,Anlagenbewegungsdaten!C:C),3)</f>
        <v>825967.85600000003</v>
      </c>
      <c r="K4104" s="320">
        <f>ROUND(SUMIF(Anlagenbewegungsdaten!$B:$B,$A4104,Anlagenbewegungsdaten!$D:$D),2)</f>
        <v>402576.73</v>
      </c>
      <c r="L4104" s="321">
        <f t="shared" si="138"/>
        <v>3.649536779448681E-7</v>
      </c>
      <c r="M4104" s="341" t="s">
        <v>4950</v>
      </c>
      <c r="N4104" s="341" t="s">
        <v>4972</v>
      </c>
      <c r="O4104" s="323">
        <f>ROUND(SUMIF(Anlagenbewegungsdaten_AV!B:B,A4104,Anlagenbewegungsdaten_AV!C:C),3)</f>
        <v>0</v>
      </c>
      <c r="P4104" s="320">
        <f>ROUND(SUMIF(Anlagenbewegungsdaten_AV!$B:$B,$A4104,Anlagenbewegungsdaten_AV!$D:$D),2)</f>
        <v>0</v>
      </c>
      <c r="Q4104" s="321">
        <f t="shared" si="139"/>
        <v>0</v>
      </c>
      <c r="S4104" s="324"/>
      <c r="T4104" s="317"/>
      <c r="U4104" s="325"/>
      <c r="V4104" s="325"/>
    </row>
    <row r="4105" spans="1:22" ht="15" customHeight="1" x14ac:dyDescent="0.25">
      <c r="A4105" s="129" t="s">
        <v>1117</v>
      </c>
      <c r="B4105" s="126" t="s">
        <v>2090</v>
      </c>
      <c r="C4105" s="127" t="s">
        <v>4021</v>
      </c>
      <c r="D4105" s="127" t="s">
        <v>4744</v>
      </c>
      <c r="E4105" s="127"/>
      <c r="F4105" s="128">
        <v>56.8</v>
      </c>
      <c r="G4105" s="128">
        <v>57.199999999999996</v>
      </c>
      <c r="H4105" s="128">
        <v>45.44</v>
      </c>
      <c r="I4105" s="311"/>
      <c r="J4105" s="319">
        <f>ROUND(SUMIF(Anlagenbewegungsdaten!B:B,A4105,Anlagenbewegungsdaten!C:C),3)</f>
        <v>0</v>
      </c>
      <c r="K4105" s="320">
        <f>ROUND(SUMIF(Anlagenbewegungsdaten!$B:$B,$A4105,Anlagenbewegungsdaten!$D:$D),2)</f>
        <v>0</v>
      </c>
      <c r="L4105" s="321">
        <f t="shared" si="138"/>
        <v>0</v>
      </c>
      <c r="M4105" s="341" t="s">
        <v>4950</v>
      </c>
      <c r="N4105" s="341" t="s">
        <v>4972</v>
      </c>
      <c r="O4105" s="323">
        <f>ROUND(SUMIF(Anlagenbewegungsdaten_AV!B:B,A4105,Anlagenbewegungsdaten_AV!C:C),3)</f>
        <v>0</v>
      </c>
      <c r="P4105" s="320">
        <f>ROUND(SUMIF(Anlagenbewegungsdaten_AV!$B:$B,$A4105,Anlagenbewegungsdaten_AV!$D:$D),2)</f>
        <v>0</v>
      </c>
      <c r="Q4105" s="321">
        <f t="shared" si="139"/>
        <v>0</v>
      </c>
      <c r="S4105" s="324"/>
      <c r="T4105" s="317"/>
      <c r="U4105" s="325"/>
      <c r="V4105" s="325"/>
    </row>
    <row r="4106" spans="1:22" ht="15" customHeight="1" x14ac:dyDescent="0.25">
      <c r="A4106" s="129" t="s">
        <v>1118</v>
      </c>
      <c r="B4106" s="126" t="s">
        <v>2090</v>
      </c>
      <c r="C4106" s="127" t="s">
        <v>4021</v>
      </c>
      <c r="D4106" s="127" t="s">
        <v>4745</v>
      </c>
      <c r="E4106" s="127"/>
      <c r="F4106" s="128">
        <v>54.28</v>
      </c>
      <c r="G4106" s="128">
        <v>54.68</v>
      </c>
      <c r="H4106" s="128">
        <v>43.42</v>
      </c>
      <c r="I4106" s="311"/>
      <c r="J4106" s="319">
        <f>ROUND(SUMIF(Anlagenbewegungsdaten!B:B,A4106,Anlagenbewegungsdaten!C:C),3)</f>
        <v>0</v>
      </c>
      <c r="K4106" s="320">
        <f>ROUND(SUMIF(Anlagenbewegungsdaten!$B:$B,$A4106,Anlagenbewegungsdaten!$D:$D),2)</f>
        <v>0</v>
      </c>
      <c r="L4106" s="321">
        <f t="shared" ref="L4106:L4169" si="140">IF(ISBLANK(F4106),0,IF(OR($J4106&gt;=100,$J4106&lt;=-100),F4106-(K4106/J4106*100),IF(OR(J4106&gt;-100,J4106&lt;100),(J4106*F4106%)-K4106)))</f>
        <v>0</v>
      </c>
      <c r="M4106" s="341" t="s">
        <v>4950</v>
      </c>
      <c r="N4106" s="341" t="s">
        <v>4972</v>
      </c>
      <c r="O4106" s="323">
        <f>ROUND(SUMIF(Anlagenbewegungsdaten_AV!B:B,A4106,Anlagenbewegungsdaten_AV!C:C),3)</f>
        <v>0</v>
      </c>
      <c r="P4106" s="320">
        <f>ROUND(SUMIF(Anlagenbewegungsdaten_AV!$B:$B,$A4106,Anlagenbewegungsdaten_AV!$D:$D),2)</f>
        <v>0</v>
      </c>
      <c r="Q4106" s="321">
        <f t="shared" ref="Q4106:Q4169" si="141">IF(ISBLANK(H4106),0,IF(OR($O4106&gt;=100,$O4106&lt;=-100),H4106-(P4106/O4106*100),IF(OR(O4106&gt;-100,O4106&lt;100),(O4106*G4106%)-P4106)))</f>
        <v>0</v>
      </c>
      <c r="S4106" s="324"/>
      <c r="T4106" s="317"/>
      <c r="U4106" s="325"/>
      <c r="V4106" s="325"/>
    </row>
    <row r="4107" spans="1:22" ht="15" customHeight="1" x14ac:dyDescent="0.25">
      <c r="A4107" s="129" t="s">
        <v>1119</v>
      </c>
      <c r="B4107" s="126" t="s">
        <v>2090</v>
      </c>
      <c r="C4107" s="127" t="s">
        <v>4021</v>
      </c>
      <c r="D4107" s="127" t="s">
        <v>4746</v>
      </c>
      <c r="E4107" s="127"/>
      <c r="F4107" s="128">
        <v>53.74</v>
      </c>
      <c r="G4107" s="128">
        <v>54.14</v>
      </c>
      <c r="H4107" s="128">
        <v>42.99</v>
      </c>
      <c r="I4107" s="311"/>
      <c r="J4107" s="319">
        <f>ROUND(SUMIF(Anlagenbewegungsdaten!B:B,A4107,Anlagenbewegungsdaten!C:C),3)</f>
        <v>0</v>
      </c>
      <c r="K4107" s="320">
        <f>ROUND(SUMIF(Anlagenbewegungsdaten!$B:$B,$A4107,Anlagenbewegungsdaten!$D:$D),2)</f>
        <v>0</v>
      </c>
      <c r="L4107" s="321">
        <f t="shared" si="140"/>
        <v>0</v>
      </c>
      <c r="M4107" s="341" t="s">
        <v>4950</v>
      </c>
      <c r="N4107" s="341" t="s">
        <v>4972</v>
      </c>
      <c r="O4107" s="323">
        <f>ROUND(SUMIF(Anlagenbewegungsdaten_AV!B:B,A4107,Anlagenbewegungsdaten_AV!C:C),3)</f>
        <v>0</v>
      </c>
      <c r="P4107" s="320">
        <f>ROUND(SUMIF(Anlagenbewegungsdaten_AV!$B:$B,$A4107,Anlagenbewegungsdaten_AV!$D:$D),2)</f>
        <v>0</v>
      </c>
      <c r="Q4107" s="321">
        <f t="shared" si="141"/>
        <v>0</v>
      </c>
      <c r="S4107" s="324"/>
      <c r="T4107" s="317"/>
      <c r="U4107" s="325"/>
      <c r="V4107" s="325"/>
    </row>
    <row r="4108" spans="1:22" ht="15" customHeight="1" x14ac:dyDescent="0.25">
      <c r="A4108" s="129" t="s">
        <v>1120</v>
      </c>
      <c r="B4108" s="126" t="s">
        <v>2090</v>
      </c>
      <c r="C4108" s="127" t="s">
        <v>4021</v>
      </c>
      <c r="D4108" s="127" t="s">
        <v>4747</v>
      </c>
      <c r="E4108" s="127"/>
      <c r="F4108" s="128">
        <v>40.6</v>
      </c>
      <c r="G4108" s="128">
        <v>41</v>
      </c>
      <c r="H4108" s="128">
        <v>32.479999999999997</v>
      </c>
      <c r="I4108" s="311"/>
      <c r="J4108" s="319">
        <f>ROUND(SUMIF(Anlagenbewegungsdaten!B:B,A4108,Anlagenbewegungsdaten!C:C),3)</f>
        <v>0</v>
      </c>
      <c r="K4108" s="320">
        <f>ROUND(SUMIF(Anlagenbewegungsdaten!$B:$B,$A4108,Anlagenbewegungsdaten!$D:$D),2)</f>
        <v>0</v>
      </c>
      <c r="L4108" s="321">
        <f t="shared" si="140"/>
        <v>0</v>
      </c>
      <c r="M4108" s="341" t="s">
        <v>4950</v>
      </c>
      <c r="N4108" s="341" t="s">
        <v>4972</v>
      </c>
      <c r="O4108" s="323">
        <f>ROUND(SUMIF(Anlagenbewegungsdaten_AV!B:B,A4108,Anlagenbewegungsdaten_AV!C:C),3)</f>
        <v>0</v>
      </c>
      <c r="P4108" s="320">
        <f>ROUND(SUMIF(Anlagenbewegungsdaten_AV!$B:$B,$A4108,Anlagenbewegungsdaten_AV!$D:$D),2)</f>
        <v>0</v>
      </c>
      <c r="Q4108" s="321">
        <f t="shared" si="141"/>
        <v>0</v>
      </c>
      <c r="S4108" s="324"/>
      <c r="T4108" s="317"/>
      <c r="U4108" s="325"/>
      <c r="V4108" s="325"/>
    </row>
    <row r="4109" spans="1:22" ht="15" customHeight="1" x14ac:dyDescent="0.25">
      <c r="A4109" s="129" t="s">
        <v>1121</v>
      </c>
      <c r="B4109" s="126" t="s">
        <v>2090</v>
      </c>
      <c r="C4109" s="127" t="s">
        <v>4022</v>
      </c>
      <c r="D4109" s="127" t="s">
        <v>4741</v>
      </c>
      <c r="E4109" s="127"/>
      <c r="F4109" s="128">
        <v>49.21</v>
      </c>
      <c r="G4109" s="128">
        <v>49.61</v>
      </c>
      <c r="H4109" s="128">
        <v>39.369999999999997</v>
      </c>
      <c r="I4109" s="311"/>
      <c r="J4109" s="319">
        <f>ROUND(SUMIF(Anlagenbewegungsdaten!B:B,A4109,Anlagenbewegungsdaten!C:C),3)</f>
        <v>2591249.449</v>
      </c>
      <c r="K4109" s="320">
        <f>ROUND(SUMIF(Anlagenbewegungsdaten!$B:$B,$A4109,Anlagenbewegungsdaten!$D:$D),2)</f>
        <v>1275153.75</v>
      </c>
      <c r="L4109" s="321">
        <f t="shared" si="140"/>
        <v>4.0078310519220395E-6</v>
      </c>
      <c r="M4109" s="341" t="s">
        <v>4950</v>
      </c>
      <c r="N4109" s="341" t="s">
        <v>4972</v>
      </c>
      <c r="O4109" s="323">
        <f>ROUND(SUMIF(Anlagenbewegungsdaten_AV!B:B,A4109,Anlagenbewegungsdaten_AV!C:C),3)</f>
        <v>0</v>
      </c>
      <c r="P4109" s="320">
        <f>ROUND(SUMIF(Anlagenbewegungsdaten_AV!$B:$B,$A4109,Anlagenbewegungsdaten_AV!$D:$D),2)</f>
        <v>0</v>
      </c>
      <c r="Q4109" s="321">
        <f t="shared" si="141"/>
        <v>0</v>
      </c>
      <c r="S4109" s="324"/>
      <c r="T4109" s="317"/>
      <c r="U4109" s="325"/>
      <c r="V4109" s="325"/>
    </row>
    <row r="4110" spans="1:22" ht="15" customHeight="1" x14ac:dyDescent="0.25">
      <c r="A4110" s="129" t="s">
        <v>1122</v>
      </c>
      <c r="B4110" s="126" t="s">
        <v>2090</v>
      </c>
      <c r="C4110" s="127" t="s">
        <v>4022</v>
      </c>
      <c r="D4110" s="127" t="s">
        <v>4742</v>
      </c>
      <c r="E4110" s="127"/>
      <c r="F4110" s="128">
        <v>46.82</v>
      </c>
      <c r="G4110" s="128">
        <v>47.22</v>
      </c>
      <c r="H4110" s="128">
        <v>37.46</v>
      </c>
      <c r="I4110" s="311"/>
      <c r="J4110" s="319">
        <f>ROUND(SUMIF(Anlagenbewegungsdaten!B:B,A4110,Anlagenbewegungsdaten!C:C),3)</f>
        <v>332074.83500000002</v>
      </c>
      <c r="K4110" s="320">
        <f>ROUND(SUMIF(Anlagenbewegungsdaten!$B:$B,$A4110,Anlagenbewegungsdaten!$D:$D),2)</f>
        <v>155477.39000000001</v>
      </c>
      <c r="L4110" s="321">
        <f t="shared" si="140"/>
        <v>1.4378385522206827E-5</v>
      </c>
      <c r="M4110" s="341" t="s">
        <v>4950</v>
      </c>
      <c r="N4110" s="341" t="s">
        <v>4972</v>
      </c>
      <c r="O4110" s="323">
        <f>ROUND(SUMIF(Anlagenbewegungsdaten_AV!B:B,A4110,Anlagenbewegungsdaten_AV!C:C),3)</f>
        <v>0</v>
      </c>
      <c r="P4110" s="320">
        <f>ROUND(SUMIF(Anlagenbewegungsdaten_AV!$B:$B,$A4110,Anlagenbewegungsdaten_AV!$D:$D),2)</f>
        <v>0</v>
      </c>
      <c r="Q4110" s="321">
        <f t="shared" si="141"/>
        <v>0</v>
      </c>
      <c r="S4110" s="324"/>
      <c r="T4110" s="317"/>
      <c r="U4110" s="325"/>
      <c r="V4110" s="325"/>
    </row>
    <row r="4111" spans="1:22" ht="15" customHeight="1" x14ac:dyDescent="0.25">
      <c r="A4111" s="129" t="s">
        <v>1123</v>
      </c>
      <c r="B4111" s="126" t="s">
        <v>2090</v>
      </c>
      <c r="C4111" s="127" t="s">
        <v>4022</v>
      </c>
      <c r="D4111" s="127" t="s">
        <v>4743</v>
      </c>
      <c r="E4111" s="127"/>
      <c r="F4111" s="128">
        <v>46.3</v>
      </c>
      <c r="G4111" s="128">
        <v>46.699999999999996</v>
      </c>
      <c r="H4111" s="128">
        <v>37.04</v>
      </c>
      <c r="I4111" s="311"/>
      <c r="J4111" s="319">
        <f>ROUND(SUMIF(Anlagenbewegungsdaten!B:B,A4111,Anlagenbewegungsdaten!C:C),3)</f>
        <v>208800.111</v>
      </c>
      <c r="K4111" s="320">
        <f>ROUND(SUMIF(Anlagenbewegungsdaten!$B:$B,$A4111,Anlagenbewegungsdaten!$D:$D),2)</f>
        <v>96674.43</v>
      </c>
      <c r="L4111" s="321">
        <f t="shared" si="140"/>
        <v>1.0245684215703932E-5</v>
      </c>
      <c r="M4111" s="341" t="s">
        <v>4950</v>
      </c>
      <c r="N4111" s="341" t="s">
        <v>4972</v>
      </c>
      <c r="O4111" s="323">
        <f>ROUND(SUMIF(Anlagenbewegungsdaten_AV!B:B,A4111,Anlagenbewegungsdaten_AV!C:C),3)</f>
        <v>0</v>
      </c>
      <c r="P4111" s="320">
        <f>ROUND(SUMIF(Anlagenbewegungsdaten_AV!$B:$B,$A4111,Anlagenbewegungsdaten_AV!$D:$D),2)</f>
        <v>0</v>
      </c>
      <c r="Q4111" s="321">
        <f t="shared" si="141"/>
        <v>0</v>
      </c>
      <c r="S4111" s="324"/>
      <c r="T4111" s="317"/>
      <c r="U4111" s="325"/>
      <c r="V4111" s="325"/>
    </row>
    <row r="4112" spans="1:22" ht="15" customHeight="1" x14ac:dyDescent="0.25">
      <c r="A4112" s="129" t="s">
        <v>1124</v>
      </c>
      <c r="B4112" s="126" t="s">
        <v>2090</v>
      </c>
      <c r="C4112" s="127" t="s">
        <v>4022</v>
      </c>
      <c r="D4112" s="127" t="s">
        <v>4744</v>
      </c>
      <c r="E4112" s="127"/>
      <c r="F4112" s="128">
        <v>54.21</v>
      </c>
      <c r="G4112" s="128">
        <v>54.61</v>
      </c>
      <c r="H4112" s="128">
        <v>43.37</v>
      </c>
      <c r="I4112" s="311"/>
      <c r="J4112" s="319">
        <f>ROUND(SUMIF(Anlagenbewegungsdaten!B:B,A4112,Anlagenbewegungsdaten!C:C),3)</f>
        <v>0</v>
      </c>
      <c r="K4112" s="320">
        <f>ROUND(SUMIF(Anlagenbewegungsdaten!$B:$B,$A4112,Anlagenbewegungsdaten!$D:$D),2)</f>
        <v>0</v>
      </c>
      <c r="L4112" s="321">
        <f t="shared" si="140"/>
        <v>0</v>
      </c>
      <c r="M4112" s="341" t="s">
        <v>4950</v>
      </c>
      <c r="N4112" s="341" t="s">
        <v>4972</v>
      </c>
      <c r="O4112" s="323">
        <f>ROUND(SUMIF(Anlagenbewegungsdaten_AV!B:B,A4112,Anlagenbewegungsdaten_AV!C:C),3)</f>
        <v>0</v>
      </c>
      <c r="P4112" s="320">
        <f>ROUND(SUMIF(Anlagenbewegungsdaten_AV!$B:$B,$A4112,Anlagenbewegungsdaten_AV!$D:$D),2)</f>
        <v>0</v>
      </c>
      <c r="Q4112" s="321">
        <f t="shared" si="141"/>
        <v>0</v>
      </c>
      <c r="S4112" s="324"/>
      <c r="T4112" s="317"/>
      <c r="U4112" s="325"/>
      <c r="V4112" s="325"/>
    </row>
    <row r="4113" spans="1:22" ht="15" customHeight="1" x14ac:dyDescent="0.25">
      <c r="A4113" s="129" t="s">
        <v>1125</v>
      </c>
      <c r="B4113" s="126" t="s">
        <v>2090</v>
      </c>
      <c r="C4113" s="127" t="s">
        <v>4022</v>
      </c>
      <c r="D4113" s="127" t="s">
        <v>4745</v>
      </c>
      <c r="E4113" s="127"/>
      <c r="F4113" s="128">
        <v>51.82</v>
      </c>
      <c r="G4113" s="128">
        <v>52.22</v>
      </c>
      <c r="H4113" s="128">
        <v>41.46</v>
      </c>
      <c r="I4113" s="311"/>
      <c r="J4113" s="319">
        <f>ROUND(SUMIF(Anlagenbewegungsdaten!B:B,A4113,Anlagenbewegungsdaten!C:C),3)</f>
        <v>0</v>
      </c>
      <c r="K4113" s="320">
        <f>ROUND(SUMIF(Anlagenbewegungsdaten!$B:$B,$A4113,Anlagenbewegungsdaten!$D:$D),2)</f>
        <v>0</v>
      </c>
      <c r="L4113" s="321">
        <f t="shared" si="140"/>
        <v>0</v>
      </c>
      <c r="M4113" s="341" t="s">
        <v>4950</v>
      </c>
      <c r="N4113" s="341" t="s">
        <v>4972</v>
      </c>
      <c r="O4113" s="323">
        <f>ROUND(SUMIF(Anlagenbewegungsdaten_AV!B:B,A4113,Anlagenbewegungsdaten_AV!C:C),3)</f>
        <v>0</v>
      </c>
      <c r="P4113" s="320">
        <f>ROUND(SUMIF(Anlagenbewegungsdaten_AV!$B:$B,$A4113,Anlagenbewegungsdaten_AV!$D:$D),2)</f>
        <v>0</v>
      </c>
      <c r="Q4113" s="321">
        <f t="shared" si="141"/>
        <v>0</v>
      </c>
      <c r="S4113" s="324"/>
      <c r="T4113" s="317"/>
      <c r="U4113" s="325"/>
      <c r="V4113" s="325"/>
    </row>
    <row r="4114" spans="1:22" ht="15" customHeight="1" x14ac:dyDescent="0.25">
      <c r="A4114" s="129" t="s">
        <v>1126</v>
      </c>
      <c r="B4114" s="126" t="s">
        <v>2090</v>
      </c>
      <c r="C4114" s="127" t="s">
        <v>4022</v>
      </c>
      <c r="D4114" s="127" t="s">
        <v>4746</v>
      </c>
      <c r="E4114" s="127"/>
      <c r="F4114" s="128">
        <v>51.3</v>
      </c>
      <c r="G4114" s="128">
        <v>51.699999999999996</v>
      </c>
      <c r="H4114" s="128">
        <v>41.04</v>
      </c>
      <c r="I4114" s="311"/>
      <c r="J4114" s="319">
        <f>ROUND(SUMIF(Anlagenbewegungsdaten!B:B,A4114,Anlagenbewegungsdaten!C:C),3)</f>
        <v>0</v>
      </c>
      <c r="K4114" s="320">
        <f>ROUND(SUMIF(Anlagenbewegungsdaten!$B:$B,$A4114,Anlagenbewegungsdaten!$D:$D),2)</f>
        <v>0</v>
      </c>
      <c r="L4114" s="321">
        <f t="shared" si="140"/>
        <v>0</v>
      </c>
      <c r="M4114" s="341" t="s">
        <v>4950</v>
      </c>
      <c r="N4114" s="341" t="s">
        <v>4972</v>
      </c>
      <c r="O4114" s="323">
        <f>ROUND(SUMIF(Anlagenbewegungsdaten_AV!B:B,A4114,Anlagenbewegungsdaten_AV!C:C),3)</f>
        <v>0</v>
      </c>
      <c r="P4114" s="320">
        <f>ROUND(SUMIF(Anlagenbewegungsdaten_AV!$B:$B,$A4114,Anlagenbewegungsdaten_AV!$D:$D),2)</f>
        <v>0</v>
      </c>
      <c r="Q4114" s="321">
        <f t="shared" si="141"/>
        <v>0</v>
      </c>
      <c r="S4114" s="324"/>
      <c r="T4114" s="317"/>
      <c r="U4114" s="325"/>
      <c r="V4114" s="325"/>
    </row>
    <row r="4115" spans="1:22" ht="15" customHeight="1" x14ac:dyDescent="0.25">
      <c r="A4115" s="129" t="s">
        <v>1127</v>
      </c>
      <c r="B4115" s="126" t="s">
        <v>2090</v>
      </c>
      <c r="C4115" s="127" t="s">
        <v>4022</v>
      </c>
      <c r="D4115" s="127" t="s">
        <v>4747</v>
      </c>
      <c r="E4115" s="127"/>
      <c r="F4115" s="128">
        <v>37.96</v>
      </c>
      <c r="G4115" s="128">
        <v>38.36</v>
      </c>
      <c r="H4115" s="128">
        <v>30.37</v>
      </c>
      <c r="I4115" s="311"/>
      <c r="J4115" s="319">
        <f>ROUND(SUMIF(Anlagenbewegungsdaten!B:B,A4115,Anlagenbewegungsdaten!C:C),3)</f>
        <v>0</v>
      </c>
      <c r="K4115" s="320">
        <f>ROUND(SUMIF(Anlagenbewegungsdaten!$B:$B,$A4115,Anlagenbewegungsdaten!$D:$D),2)</f>
        <v>0</v>
      </c>
      <c r="L4115" s="321">
        <f t="shared" si="140"/>
        <v>0</v>
      </c>
      <c r="M4115" s="341" t="s">
        <v>4950</v>
      </c>
      <c r="N4115" s="341" t="s">
        <v>4972</v>
      </c>
      <c r="O4115" s="323">
        <f>ROUND(SUMIF(Anlagenbewegungsdaten_AV!B:B,A4115,Anlagenbewegungsdaten_AV!C:C),3)</f>
        <v>0</v>
      </c>
      <c r="P4115" s="320">
        <f>ROUND(SUMIF(Anlagenbewegungsdaten_AV!$B:$B,$A4115,Anlagenbewegungsdaten_AV!$D:$D),2)</f>
        <v>0</v>
      </c>
      <c r="Q4115" s="321">
        <f t="shared" si="141"/>
        <v>0</v>
      </c>
      <c r="S4115" s="324"/>
      <c r="T4115" s="317"/>
      <c r="U4115" s="325"/>
      <c r="V4115" s="325"/>
    </row>
    <row r="4116" spans="1:22" ht="15" customHeight="1" x14ac:dyDescent="0.25">
      <c r="A4116" s="129" t="s">
        <v>1128</v>
      </c>
      <c r="B4116" s="126" t="s">
        <v>2090</v>
      </c>
      <c r="C4116" s="127" t="s">
        <v>4023</v>
      </c>
      <c r="D4116" s="127" t="s">
        <v>4741</v>
      </c>
      <c r="E4116" s="127"/>
      <c r="F4116" s="128">
        <v>46.75</v>
      </c>
      <c r="G4116" s="128">
        <v>47.15</v>
      </c>
      <c r="H4116" s="128">
        <v>37.4</v>
      </c>
      <c r="I4116" s="311"/>
      <c r="J4116" s="319">
        <f>ROUND(SUMIF(Anlagenbewegungsdaten!B:B,A4116,Anlagenbewegungsdaten!C:C),3)</f>
        <v>3860972.1540000001</v>
      </c>
      <c r="K4116" s="320">
        <f>ROUND(SUMIF(Anlagenbewegungsdaten!$B:$B,$A4116,Anlagenbewegungsdaten!$D:$D),2)</f>
        <v>1805005.11</v>
      </c>
      <c r="L4116" s="321">
        <f t="shared" si="140"/>
        <v>-1.62654630742054E-5</v>
      </c>
      <c r="M4116" s="341" t="s">
        <v>4950</v>
      </c>
      <c r="N4116" s="341" t="s">
        <v>4972</v>
      </c>
      <c r="O4116" s="323">
        <f>ROUND(SUMIF(Anlagenbewegungsdaten_AV!B:B,A4116,Anlagenbewegungsdaten_AV!C:C),3)</f>
        <v>0</v>
      </c>
      <c r="P4116" s="320">
        <f>ROUND(SUMIF(Anlagenbewegungsdaten_AV!$B:$B,$A4116,Anlagenbewegungsdaten_AV!$D:$D),2)</f>
        <v>0</v>
      </c>
      <c r="Q4116" s="321">
        <f t="shared" si="141"/>
        <v>0</v>
      </c>
      <c r="S4116" s="324"/>
      <c r="T4116" s="317"/>
      <c r="U4116" s="325"/>
      <c r="V4116" s="325"/>
    </row>
    <row r="4117" spans="1:22" ht="15" customHeight="1" x14ac:dyDescent="0.25">
      <c r="A4117" s="129" t="s">
        <v>1129</v>
      </c>
      <c r="B4117" s="126" t="s">
        <v>2090</v>
      </c>
      <c r="C4117" s="127" t="s">
        <v>4023</v>
      </c>
      <c r="D4117" s="127" t="s">
        <v>4742</v>
      </c>
      <c r="E4117" s="127"/>
      <c r="F4117" s="128">
        <v>44.48</v>
      </c>
      <c r="G4117" s="128">
        <v>44.879999999999995</v>
      </c>
      <c r="H4117" s="128">
        <v>35.58</v>
      </c>
      <c r="I4117" s="311"/>
      <c r="J4117" s="319">
        <f>ROUND(SUMIF(Anlagenbewegungsdaten!B:B,A4117,Anlagenbewegungsdaten!C:C),3)</f>
        <v>374291.63500000001</v>
      </c>
      <c r="K4117" s="320">
        <f>ROUND(SUMIF(Anlagenbewegungsdaten!$B:$B,$A4117,Anlagenbewegungsdaten!$D:$D),2)</f>
        <v>166484.94</v>
      </c>
      <c r="L4117" s="321">
        <f t="shared" si="140"/>
        <v>-5.5443397783960791E-6</v>
      </c>
      <c r="M4117" s="341" t="s">
        <v>4950</v>
      </c>
      <c r="N4117" s="341" t="s">
        <v>4972</v>
      </c>
      <c r="O4117" s="323">
        <f>ROUND(SUMIF(Anlagenbewegungsdaten_AV!B:B,A4117,Anlagenbewegungsdaten_AV!C:C),3)</f>
        <v>0</v>
      </c>
      <c r="P4117" s="320">
        <f>ROUND(SUMIF(Anlagenbewegungsdaten_AV!$B:$B,$A4117,Anlagenbewegungsdaten_AV!$D:$D),2)</f>
        <v>0</v>
      </c>
      <c r="Q4117" s="321">
        <f t="shared" si="141"/>
        <v>0</v>
      </c>
      <c r="S4117" s="324"/>
      <c r="T4117" s="317"/>
      <c r="U4117" s="325"/>
      <c r="V4117" s="325"/>
    </row>
    <row r="4118" spans="1:22" ht="15" customHeight="1" x14ac:dyDescent="0.25">
      <c r="A4118" s="129" t="s">
        <v>1130</v>
      </c>
      <c r="B4118" s="126" t="s">
        <v>2090</v>
      </c>
      <c r="C4118" s="127" t="s">
        <v>4023</v>
      </c>
      <c r="D4118" s="127" t="s">
        <v>4743</v>
      </c>
      <c r="E4118" s="127"/>
      <c r="F4118" s="128">
        <v>43.99</v>
      </c>
      <c r="G4118" s="128">
        <v>44.39</v>
      </c>
      <c r="H4118" s="128">
        <v>35.19</v>
      </c>
      <c r="I4118" s="311"/>
      <c r="J4118" s="319">
        <f>ROUND(SUMIF(Anlagenbewegungsdaten!B:B,A4118,Anlagenbewegungsdaten!C:C),3)</f>
        <v>0</v>
      </c>
      <c r="K4118" s="320">
        <f>ROUND(SUMIF(Anlagenbewegungsdaten!$B:$B,$A4118,Anlagenbewegungsdaten!$D:$D),2)</f>
        <v>0</v>
      </c>
      <c r="L4118" s="321">
        <f t="shared" si="140"/>
        <v>0</v>
      </c>
      <c r="M4118" s="341" t="s">
        <v>4950</v>
      </c>
      <c r="N4118" s="341" t="s">
        <v>4972</v>
      </c>
      <c r="O4118" s="323">
        <f>ROUND(SUMIF(Anlagenbewegungsdaten_AV!B:B,A4118,Anlagenbewegungsdaten_AV!C:C),3)</f>
        <v>0</v>
      </c>
      <c r="P4118" s="320">
        <f>ROUND(SUMIF(Anlagenbewegungsdaten_AV!$B:$B,$A4118,Anlagenbewegungsdaten_AV!$D:$D),2)</f>
        <v>0</v>
      </c>
      <c r="Q4118" s="321">
        <f t="shared" si="141"/>
        <v>0</v>
      </c>
      <c r="S4118" s="324"/>
      <c r="T4118" s="317"/>
      <c r="U4118" s="325"/>
      <c r="V4118" s="325"/>
    </row>
    <row r="4119" spans="1:22" ht="15" customHeight="1" x14ac:dyDescent="0.25">
      <c r="A4119" s="129" t="s">
        <v>1131</v>
      </c>
      <c r="B4119" s="126" t="s">
        <v>2090</v>
      </c>
      <c r="C4119" s="127" t="s">
        <v>4023</v>
      </c>
      <c r="D4119" s="127" t="s">
        <v>4744</v>
      </c>
      <c r="E4119" s="127"/>
      <c r="F4119" s="128">
        <v>51.75</v>
      </c>
      <c r="G4119" s="128">
        <v>52.15</v>
      </c>
      <c r="H4119" s="128">
        <v>41.4</v>
      </c>
      <c r="I4119" s="311"/>
      <c r="J4119" s="319">
        <f>ROUND(SUMIF(Anlagenbewegungsdaten!B:B,A4119,Anlagenbewegungsdaten!C:C),3)</f>
        <v>0</v>
      </c>
      <c r="K4119" s="320">
        <f>ROUND(SUMIF(Anlagenbewegungsdaten!$B:$B,$A4119,Anlagenbewegungsdaten!$D:$D),2)</f>
        <v>0</v>
      </c>
      <c r="L4119" s="321">
        <f t="shared" si="140"/>
        <v>0</v>
      </c>
      <c r="M4119" s="341" t="s">
        <v>4950</v>
      </c>
      <c r="N4119" s="341" t="s">
        <v>4972</v>
      </c>
      <c r="O4119" s="323">
        <f>ROUND(SUMIF(Anlagenbewegungsdaten_AV!B:B,A4119,Anlagenbewegungsdaten_AV!C:C),3)</f>
        <v>0</v>
      </c>
      <c r="P4119" s="320">
        <f>ROUND(SUMIF(Anlagenbewegungsdaten_AV!$B:$B,$A4119,Anlagenbewegungsdaten_AV!$D:$D),2)</f>
        <v>0</v>
      </c>
      <c r="Q4119" s="321">
        <f t="shared" si="141"/>
        <v>0</v>
      </c>
      <c r="S4119" s="324"/>
      <c r="T4119" s="317"/>
      <c r="U4119" s="325"/>
      <c r="V4119" s="325"/>
    </row>
    <row r="4120" spans="1:22" ht="15" customHeight="1" x14ac:dyDescent="0.25">
      <c r="A4120" s="129" t="s">
        <v>1132</v>
      </c>
      <c r="B4120" s="126" t="s">
        <v>2090</v>
      </c>
      <c r="C4120" s="127" t="s">
        <v>4023</v>
      </c>
      <c r="D4120" s="127" t="s">
        <v>4745</v>
      </c>
      <c r="E4120" s="127"/>
      <c r="F4120" s="128">
        <v>49.48</v>
      </c>
      <c r="G4120" s="128">
        <v>49.879999999999995</v>
      </c>
      <c r="H4120" s="128">
        <v>39.58</v>
      </c>
      <c r="I4120" s="311"/>
      <c r="J4120" s="319">
        <f>ROUND(SUMIF(Anlagenbewegungsdaten!B:B,A4120,Anlagenbewegungsdaten!C:C),3)</f>
        <v>0</v>
      </c>
      <c r="K4120" s="320">
        <f>ROUND(SUMIF(Anlagenbewegungsdaten!$B:$B,$A4120,Anlagenbewegungsdaten!$D:$D),2)</f>
        <v>0</v>
      </c>
      <c r="L4120" s="321">
        <f t="shared" si="140"/>
        <v>0</v>
      </c>
      <c r="M4120" s="341" t="s">
        <v>4950</v>
      </c>
      <c r="N4120" s="341" t="s">
        <v>4972</v>
      </c>
      <c r="O4120" s="323">
        <f>ROUND(SUMIF(Anlagenbewegungsdaten_AV!B:B,A4120,Anlagenbewegungsdaten_AV!C:C),3)</f>
        <v>0</v>
      </c>
      <c r="P4120" s="320">
        <f>ROUND(SUMIF(Anlagenbewegungsdaten_AV!$B:$B,$A4120,Anlagenbewegungsdaten_AV!$D:$D),2)</f>
        <v>0</v>
      </c>
      <c r="Q4120" s="321">
        <f t="shared" si="141"/>
        <v>0</v>
      </c>
      <c r="S4120" s="324"/>
      <c r="T4120" s="317"/>
      <c r="U4120" s="325"/>
      <c r="V4120" s="325"/>
    </row>
    <row r="4121" spans="1:22" ht="15" customHeight="1" x14ac:dyDescent="0.25">
      <c r="A4121" s="129" t="s">
        <v>1133</v>
      </c>
      <c r="B4121" s="126" t="s">
        <v>2090</v>
      </c>
      <c r="C4121" s="127" t="s">
        <v>4023</v>
      </c>
      <c r="D4121" s="127" t="s">
        <v>4746</v>
      </c>
      <c r="E4121" s="127"/>
      <c r="F4121" s="128">
        <v>48.99</v>
      </c>
      <c r="G4121" s="128">
        <v>49.39</v>
      </c>
      <c r="H4121" s="128">
        <v>39.19</v>
      </c>
      <c r="I4121" s="311"/>
      <c r="J4121" s="319">
        <f>ROUND(SUMIF(Anlagenbewegungsdaten!B:B,A4121,Anlagenbewegungsdaten!C:C),3)</f>
        <v>0</v>
      </c>
      <c r="K4121" s="320">
        <f>ROUND(SUMIF(Anlagenbewegungsdaten!$B:$B,$A4121,Anlagenbewegungsdaten!$D:$D),2)</f>
        <v>0</v>
      </c>
      <c r="L4121" s="321">
        <f t="shared" si="140"/>
        <v>0</v>
      </c>
      <c r="M4121" s="341" t="s">
        <v>4950</v>
      </c>
      <c r="N4121" s="341" t="s">
        <v>4972</v>
      </c>
      <c r="O4121" s="323">
        <f>ROUND(SUMIF(Anlagenbewegungsdaten_AV!B:B,A4121,Anlagenbewegungsdaten_AV!C:C),3)</f>
        <v>0</v>
      </c>
      <c r="P4121" s="320">
        <f>ROUND(SUMIF(Anlagenbewegungsdaten_AV!$B:$B,$A4121,Anlagenbewegungsdaten_AV!$D:$D),2)</f>
        <v>0</v>
      </c>
      <c r="Q4121" s="321">
        <f t="shared" si="141"/>
        <v>0</v>
      </c>
      <c r="S4121" s="324"/>
      <c r="T4121" s="317"/>
      <c r="U4121" s="325"/>
      <c r="V4121" s="325"/>
    </row>
    <row r="4122" spans="1:22" ht="15" customHeight="1" x14ac:dyDescent="0.25">
      <c r="A4122" s="129" t="s">
        <v>1134</v>
      </c>
      <c r="B4122" s="126" t="s">
        <v>2090</v>
      </c>
      <c r="C4122" s="127" t="s">
        <v>4023</v>
      </c>
      <c r="D4122" s="127" t="s">
        <v>4747</v>
      </c>
      <c r="E4122" s="127"/>
      <c r="F4122" s="128">
        <v>35.49</v>
      </c>
      <c r="G4122" s="128">
        <v>35.89</v>
      </c>
      <c r="H4122" s="128">
        <v>28.39</v>
      </c>
      <c r="I4122" s="311"/>
      <c r="J4122" s="319">
        <f>ROUND(SUMIF(Anlagenbewegungsdaten!B:B,A4122,Anlagenbewegungsdaten!C:C),3)</f>
        <v>0</v>
      </c>
      <c r="K4122" s="320">
        <f>ROUND(SUMIF(Anlagenbewegungsdaten!$B:$B,$A4122,Anlagenbewegungsdaten!$D:$D),2)</f>
        <v>0</v>
      </c>
      <c r="L4122" s="321">
        <f t="shared" si="140"/>
        <v>0</v>
      </c>
      <c r="M4122" s="341" t="s">
        <v>4950</v>
      </c>
      <c r="N4122" s="341" t="s">
        <v>4972</v>
      </c>
      <c r="O4122" s="323">
        <f>ROUND(SUMIF(Anlagenbewegungsdaten_AV!B:B,A4122,Anlagenbewegungsdaten_AV!C:C),3)</f>
        <v>0</v>
      </c>
      <c r="P4122" s="320">
        <f>ROUND(SUMIF(Anlagenbewegungsdaten_AV!$B:$B,$A4122,Anlagenbewegungsdaten_AV!$D:$D),2)</f>
        <v>0</v>
      </c>
      <c r="Q4122" s="321">
        <f t="shared" si="141"/>
        <v>0</v>
      </c>
      <c r="S4122" s="324"/>
      <c r="T4122" s="317"/>
      <c r="U4122" s="325"/>
      <c r="V4122" s="325"/>
    </row>
    <row r="4123" spans="1:22" ht="15" customHeight="1" x14ac:dyDescent="0.25">
      <c r="A4123" s="129" t="s">
        <v>168</v>
      </c>
      <c r="B4123" s="126" t="s">
        <v>2090</v>
      </c>
      <c r="C4123" s="127" t="s">
        <v>4024</v>
      </c>
      <c r="D4123" s="127"/>
      <c r="E4123" s="127"/>
      <c r="F4123" s="128">
        <v>31.94</v>
      </c>
      <c r="G4123" s="128">
        <v>32.340000000000003</v>
      </c>
      <c r="H4123" s="128">
        <v>25.55</v>
      </c>
      <c r="I4123" s="311"/>
      <c r="J4123" s="319">
        <f>ROUND(SUMIF(Anlagenbewegungsdaten!B:B,A4123,Anlagenbewegungsdaten!C:C),3)</f>
        <v>309396</v>
      </c>
      <c r="K4123" s="320">
        <f>ROUND(SUMIF(Anlagenbewegungsdaten!$B:$B,$A4123,Anlagenbewegungsdaten!$D:$D),2)</f>
        <v>98821.06</v>
      </c>
      <c r="L4123" s="321">
        <f t="shared" si="140"/>
        <v>7.2399126089806032E-6</v>
      </c>
      <c r="M4123" s="341" t="s">
        <v>4950</v>
      </c>
      <c r="N4123" s="341" t="s">
        <v>4972</v>
      </c>
      <c r="O4123" s="323">
        <f>ROUND(SUMIF(Anlagenbewegungsdaten_AV!B:B,A4123,Anlagenbewegungsdaten_AV!C:C),3)</f>
        <v>0</v>
      </c>
      <c r="P4123" s="320">
        <f>ROUND(SUMIF(Anlagenbewegungsdaten_AV!$B:$B,$A4123,Anlagenbewegungsdaten_AV!$D:$D),2)</f>
        <v>0</v>
      </c>
      <c r="Q4123" s="321">
        <f t="shared" si="141"/>
        <v>0</v>
      </c>
      <c r="S4123" s="324"/>
      <c r="T4123" s="317"/>
      <c r="U4123" s="325"/>
      <c r="V4123" s="325"/>
    </row>
    <row r="4124" spans="1:22" ht="15" customHeight="1" x14ac:dyDescent="0.25">
      <c r="A4124" s="129" t="s">
        <v>3242</v>
      </c>
      <c r="B4124" s="126" t="s">
        <v>2090</v>
      </c>
      <c r="C4124" s="127" t="s">
        <v>4748</v>
      </c>
      <c r="D4124" s="127"/>
      <c r="E4124" s="127"/>
      <c r="F4124" s="128">
        <v>28.43</v>
      </c>
      <c r="G4124" s="128">
        <v>28.83</v>
      </c>
      <c r="H4124" s="128">
        <v>22.74</v>
      </c>
      <c r="I4124" s="311"/>
      <c r="J4124" s="319">
        <f>ROUND(SUMIF(Anlagenbewegungsdaten!B:B,A4124,Anlagenbewegungsdaten!C:C),3)</f>
        <v>79350</v>
      </c>
      <c r="K4124" s="320">
        <f>ROUND(SUMIF(Anlagenbewegungsdaten!$B:$B,$A4124,Anlagenbewegungsdaten!$D:$D),2)</f>
        <v>22559.21</v>
      </c>
      <c r="L4124" s="321">
        <f t="shared" si="140"/>
        <v>-6.3011972244453318E-6</v>
      </c>
      <c r="M4124" s="341" t="s">
        <v>4950</v>
      </c>
      <c r="N4124" s="341" t="s">
        <v>4972</v>
      </c>
      <c r="O4124" s="323">
        <f>ROUND(SUMIF(Anlagenbewegungsdaten_AV!B:B,A4124,Anlagenbewegungsdaten_AV!C:C),3)</f>
        <v>0</v>
      </c>
      <c r="P4124" s="320">
        <f>ROUND(SUMIF(Anlagenbewegungsdaten_AV!$B:$B,$A4124,Anlagenbewegungsdaten_AV!$D:$D),2)</f>
        <v>0</v>
      </c>
      <c r="Q4124" s="321">
        <f t="shared" si="141"/>
        <v>0</v>
      </c>
      <c r="S4124" s="324"/>
      <c r="T4124" s="317"/>
      <c r="U4124" s="325"/>
      <c r="V4124" s="325"/>
    </row>
    <row r="4125" spans="1:22" ht="15" customHeight="1" x14ac:dyDescent="0.25">
      <c r="A4125" s="129" t="s">
        <v>3249</v>
      </c>
      <c r="B4125" s="126" t="s">
        <v>2090</v>
      </c>
      <c r="C4125" s="127" t="s">
        <v>4749</v>
      </c>
      <c r="D4125" s="127" t="s">
        <v>3250</v>
      </c>
      <c r="E4125" s="127"/>
      <c r="F4125" s="128">
        <v>28.43</v>
      </c>
      <c r="G4125" s="128">
        <v>28.83</v>
      </c>
      <c r="H4125" s="128">
        <v>22.74</v>
      </c>
      <c r="I4125" s="311"/>
      <c r="J4125" s="319">
        <f>ROUND(SUMIF(Anlagenbewegungsdaten!B:B,A4125,Anlagenbewegungsdaten!C:C),3)</f>
        <v>0</v>
      </c>
      <c r="K4125" s="320">
        <f>ROUND(SUMIF(Anlagenbewegungsdaten!$B:$B,$A4125,Anlagenbewegungsdaten!$D:$D),2)</f>
        <v>0</v>
      </c>
      <c r="L4125" s="321">
        <f t="shared" si="140"/>
        <v>0</v>
      </c>
      <c r="M4125" s="341" t="s">
        <v>4950</v>
      </c>
      <c r="N4125" s="341" t="s">
        <v>4972</v>
      </c>
      <c r="O4125" s="323">
        <f>ROUND(SUMIF(Anlagenbewegungsdaten_AV!B:B,A4125,Anlagenbewegungsdaten_AV!C:C),3)</f>
        <v>0</v>
      </c>
      <c r="P4125" s="320">
        <f>ROUND(SUMIF(Anlagenbewegungsdaten_AV!$B:$B,$A4125,Anlagenbewegungsdaten_AV!$D:$D),2)</f>
        <v>0</v>
      </c>
      <c r="Q4125" s="321">
        <f t="shared" si="141"/>
        <v>0</v>
      </c>
      <c r="S4125" s="324"/>
      <c r="T4125" s="317"/>
      <c r="U4125" s="325"/>
      <c r="V4125" s="325"/>
    </row>
    <row r="4126" spans="1:22" ht="15" customHeight="1" x14ac:dyDescent="0.25">
      <c r="A4126" s="129" t="s">
        <v>3251</v>
      </c>
      <c r="B4126" s="126" t="s">
        <v>2090</v>
      </c>
      <c r="C4126" s="127" t="s">
        <v>4749</v>
      </c>
      <c r="D4126" s="127" t="s">
        <v>4750</v>
      </c>
      <c r="E4126" s="127"/>
      <c r="F4126" s="128">
        <v>25.02</v>
      </c>
      <c r="G4126" s="128">
        <v>25.419999999999998</v>
      </c>
      <c r="H4126" s="128">
        <v>20.02</v>
      </c>
      <c r="I4126" s="311"/>
      <c r="J4126" s="319">
        <f>ROUND(SUMIF(Anlagenbewegungsdaten!B:B,A4126,Anlagenbewegungsdaten!C:C),3)</f>
        <v>0</v>
      </c>
      <c r="K4126" s="320">
        <f>ROUND(SUMIF(Anlagenbewegungsdaten!$B:$B,$A4126,Anlagenbewegungsdaten!$D:$D),2)</f>
        <v>0</v>
      </c>
      <c r="L4126" s="321">
        <f t="shared" si="140"/>
        <v>0</v>
      </c>
      <c r="M4126" s="341" t="s">
        <v>4950</v>
      </c>
      <c r="N4126" s="341" t="s">
        <v>4972</v>
      </c>
      <c r="O4126" s="323">
        <f>ROUND(SUMIF(Anlagenbewegungsdaten_AV!B:B,A4126,Anlagenbewegungsdaten_AV!C:C),3)</f>
        <v>0</v>
      </c>
      <c r="P4126" s="320">
        <f>ROUND(SUMIF(Anlagenbewegungsdaten_AV!$B:$B,$A4126,Anlagenbewegungsdaten_AV!$D:$D),2)</f>
        <v>0</v>
      </c>
      <c r="Q4126" s="321">
        <f t="shared" si="141"/>
        <v>0</v>
      </c>
      <c r="S4126" s="324"/>
      <c r="T4126" s="317"/>
      <c r="U4126" s="325"/>
      <c r="V4126" s="325"/>
    </row>
    <row r="4127" spans="1:22" ht="15" customHeight="1" x14ac:dyDescent="0.25">
      <c r="A4127" s="129" t="s">
        <v>3252</v>
      </c>
      <c r="B4127" s="126" t="s">
        <v>2090</v>
      </c>
      <c r="C4127" s="127" t="s">
        <v>4749</v>
      </c>
      <c r="D4127" s="127" t="s">
        <v>3253</v>
      </c>
      <c r="E4127" s="127"/>
      <c r="F4127" s="128">
        <v>26.15</v>
      </c>
      <c r="G4127" s="128">
        <v>26.549999999999997</v>
      </c>
      <c r="H4127" s="128">
        <v>20.92</v>
      </c>
      <c r="I4127" s="311"/>
      <c r="J4127" s="319">
        <f>ROUND(SUMIF(Anlagenbewegungsdaten!B:B,A4127,Anlagenbewegungsdaten!C:C),3)</f>
        <v>0</v>
      </c>
      <c r="K4127" s="320">
        <f>ROUND(SUMIF(Anlagenbewegungsdaten!$B:$B,$A4127,Anlagenbewegungsdaten!$D:$D),2)</f>
        <v>0</v>
      </c>
      <c r="L4127" s="321">
        <f t="shared" si="140"/>
        <v>0</v>
      </c>
      <c r="M4127" s="341" t="s">
        <v>4950</v>
      </c>
      <c r="N4127" s="341" t="s">
        <v>4972</v>
      </c>
      <c r="O4127" s="323">
        <f>ROUND(SUMIF(Anlagenbewegungsdaten_AV!B:B,A4127,Anlagenbewegungsdaten_AV!C:C),3)</f>
        <v>0</v>
      </c>
      <c r="P4127" s="320">
        <f>ROUND(SUMIF(Anlagenbewegungsdaten_AV!$B:$B,$A4127,Anlagenbewegungsdaten_AV!$D:$D),2)</f>
        <v>0</v>
      </c>
      <c r="Q4127" s="321">
        <f t="shared" si="141"/>
        <v>0</v>
      </c>
      <c r="S4127" s="324"/>
      <c r="T4127" s="317"/>
      <c r="U4127" s="325"/>
      <c r="V4127" s="325"/>
    </row>
    <row r="4128" spans="1:22" ht="15" customHeight="1" x14ac:dyDescent="0.25">
      <c r="A4128" s="129" t="s">
        <v>3267</v>
      </c>
      <c r="B4128" s="126" t="s">
        <v>2090</v>
      </c>
      <c r="C4128" s="127" t="s">
        <v>4751</v>
      </c>
      <c r="D4128" s="127" t="s">
        <v>3250</v>
      </c>
      <c r="E4128" s="127"/>
      <c r="F4128" s="128">
        <v>28.43</v>
      </c>
      <c r="G4128" s="128">
        <v>28.83</v>
      </c>
      <c r="H4128" s="128">
        <v>22.74</v>
      </c>
      <c r="I4128" s="311"/>
      <c r="J4128" s="319">
        <f>ROUND(SUMIF(Anlagenbewegungsdaten!B:B,A4128,Anlagenbewegungsdaten!C:C),3)</f>
        <v>0</v>
      </c>
      <c r="K4128" s="320">
        <f>ROUND(SUMIF(Anlagenbewegungsdaten!$B:$B,$A4128,Anlagenbewegungsdaten!$D:$D),2)</f>
        <v>0</v>
      </c>
      <c r="L4128" s="321">
        <f t="shared" si="140"/>
        <v>0</v>
      </c>
      <c r="M4128" s="341" t="s">
        <v>4950</v>
      </c>
      <c r="N4128" s="341" t="s">
        <v>4972</v>
      </c>
      <c r="O4128" s="323">
        <f>ROUND(SUMIF(Anlagenbewegungsdaten_AV!B:B,A4128,Anlagenbewegungsdaten_AV!C:C),3)</f>
        <v>0</v>
      </c>
      <c r="P4128" s="320">
        <f>ROUND(SUMIF(Anlagenbewegungsdaten_AV!$B:$B,$A4128,Anlagenbewegungsdaten_AV!$D:$D),2)</f>
        <v>0</v>
      </c>
      <c r="Q4128" s="321">
        <f t="shared" si="141"/>
        <v>0</v>
      </c>
      <c r="S4128" s="324"/>
      <c r="T4128" s="317"/>
      <c r="U4128" s="325"/>
      <c r="V4128" s="325"/>
    </row>
    <row r="4129" spans="1:22" ht="15" customHeight="1" x14ac:dyDescent="0.25">
      <c r="A4129" s="129" t="s">
        <v>3268</v>
      </c>
      <c r="B4129" s="126" t="s">
        <v>2090</v>
      </c>
      <c r="C4129" s="127" t="s">
        <v>4751</v>
      </c>
      <c r="D4129" s="127" t="s">
        <v>4750</v>
      </c>
      <c r="E4129" s="127"/>
      <c r="F4129" s="128">
        <v>24.26</v>
      </c>
      <c r="G4129" s="128">
        <v>24.66</v>
      </c>
      <c r="H4129" s="128">
        <v>19.41</v>
      </c>
      <c r="I4129" s="311"/>
      <c r="J4129" s="319">
        <f>ROUND(SUMIF(Anlagenbewegungsdaten!B:B,A4129,Anlagenbewegungsdaten!C:C),3)</f>
        <v>0</v>
      </c>
      <c r="K4129" s="320">
        <f>ROUND(SUMIF(Anlagenbewegungsdaten!$B:$B,$A4129,Anlagenbewegungsdaten!$D:$D),2)</f>
        <v>0</v>
      </c>
      <c r="L4129" s="321">
        <f t="shared" si="140"/>
        <v>0</v>
      </c>
      <c r="M4129" s="341" t="s">
        <v>4950</v>
      </c>
      <c r="N4129" s="341" t="s">
        <v>4972</v>
      </c>
      <c r="O4129" s="323">
        <f>ROUND(SUMIF(Anlagenbewegungsdaten_AV!B:B,A4129,Anlagenbewegungsdaten_AV!C:C),3)</f>
        <v>0</v>
      </c>
      <c r="P4129" s="320">
        <f>ROUND(SUMIF(Anlagenbewegungsdaten_AV!$B:$B,$A4129,Anlagenbewegungsdaten_AV!$D:$D),2)</f>
        <v>0</v>
      </c>
      <c r="Q4129" s="321">
        <f t="shared" si="141"/>
        <v>0</v>
      </c>
      <c r="S4129" s="324"/>
      <c r="T4129" s="317"/>
      <c r="U4129" s="325"/>
      <c r="V4129" s="325"/>
    </row>
    <row r="4130" spans="1:22" ht="15" customHeight="1" x14ac:dyDescent="0.25">
      <c r="A4130" s="129" t="s">
        <v>3269</v>
      </c>
      <c r="B4130" s="126" t="s">
        <v>2090</v>
      </c>
      <c r="C4130" s="127" t="s">
        <v>4752</v>
      </c>
      <c r="D4130" s="127" t="s">
        <v>3253</v>
      </c>
      <c r="E4130" s="127"/>
      <c r="F4130" s="128">
        <v>25.37</v>
      </c>
      <c r="G4130" s="128">
        <v>25.77</v>
      </c>
      <c r="H4130" s="128">
        <v>20.3</v>
      </c>
      <c r="I4130" s="311"/>
      <c r="J4130" s="319">
        <f>ROUND(SUMIF(Anlagenbewegungsdaten!B:B,A4130,Anlagenbewegungsdaten!C:C),3)</f>
        <v>0</v>
      </c>
      <c r="K4130" s="320">
        <f>ROUND(SUMIF(Anlagenbewegungsdaten!$B:$B,$A4130,Anlagenbewegungsdaten!$D:$D),2)</f>
        <v>0</v>
      </c>
      <c r="L4130" s="321">
        <f t="shared" si="140"/>
        <v>0</v>
      </c>
      <c r="M4130" s="341" t="s">
        <v>4950</v>
      </c>
      <c r="N4130" s="341" t="s">
        <v>4972</v>
      </c>
      <c r="O4130" s="323">
        <f>ROUND(SUMIF(Anlagenbewegungsdaten_AV!B:B,A4130,Anlagenbewegungsdaten_AV!C:C),3)</f>
        <v>0</v>
      </c>
      <c r="P4130" s="320">
        <f>ROUND(SUMIF(Anlagenbewegungsdaten_AV!$B:$B,$A4130,Anlagenbewegungsdaten_AV!$D:$D),2)</f>
        <v>0</v>
      </c>
      <c r="Q4130" s="321">
        <f t="shared" si="141"/>
        <v>0</v>
      </c>
      <c r="S4130" s="324"/>
      <c r="T4130" s="317"/>
      <c r="U4130" s="325"/>
      <c r="V4130" s="325"/>
    </row>
    <row r="4131" spans="1:22" ht="15" customHeight="1" x14ac:dyDescent="0.25">
      <c r="A4131" s="129" t="s">
        <v>3984</v>
      </c>
      <c r="B4131" s="126" t="s">
        <v>2090</v>
      </c>
      <c r="C4131" s="127" t="s">
        <v>4026</v>
      </c>
      <c r="D4131" s="127" t="s">
        <v>3985</v>
      </c>
      <c r="E4131" s="127"/>
      <c r="F4131" s="128">
        <v>21.11</v>
      </c>
      <c r="G4131" s="128">
        <v>21.509999999999998</v>
      </c>
      <c r="H4131" s="128">
        <v>16.89</v>
      </c>
      <c r="I4131" s="311"/>
      <c r="J4131" s="319">
        <f>ROUND(SUMIF(Anlagenbewegungsdaten!B:B,A4131,Anlagenbewegungsdaten!C:C),3)</f>
        <v>0</v>
      </c>
      <c r="K4131" s="320">
        <f>ROUND(SUMIF(Anlagenbewegungsdaten!$B:$B,$A4131,Anlagenbewegungsdaten!$D:$D),2)</f>
        <v>0</v>
      </c>
      <c r="L4131" s="321">
        <f t="shared" si="140"/>
        <v>0</v>
      </c>
      <c r="M4131" s="341" t="s">
        <v>4950</v>
      </c>
      <c r="N4131" s="341" t="s">
        <v>4972</v>
      </c>
      <c r="O4131" s="323">
        <f>ROUND(SUMIF(Anlagenbewegungsdaten_AV!B:B,A4131,Anlagenbewegungsdaten_AV!C:C),3)</f>
        <v>0</v>
      </c>
      <c r="P4131" s="320">
        <f>ROUND(SUMIF(Anlagenbewegungsdaten_AV!$B:$B,$A4131,Anlagenbewegungsdaten_AV!$D:$D),2)</f>
        <v>0</v>
      </c>
      <c r="Q4131" s="321">
        <f t="shared" si="141"/>
        <v>0</v>
      </c>
      <c r="S4131" s="324"/>
      <c r="T4131" s="317"/>
      <c r="U4131" s="325"/>
      <c r="V4131" s="325"/>
    </row>
    <row r="4132" spans="1:22" ht="15" customHeight="1" x14ac:dyDescent="0.25">
      <c r="A4132" s="129" t="s">
        <v>3986</v>
      </c>
      <c r="B4132" s="126" t="s">
        <v>2090</v>
      </c>
      <c r="C4132" s="127" t="s">
        <v>4026</v>
      </c>
      <c r="D4132" s="127" t="s">
        <v>3253</v>
      </c>
      <c r="E4132" s="127"/>
      <c r="F4132" s="128">
        <v>22.07</v>
      </c>
      <c r="G4132" s="128">
        <v>22.47</v>
      </c>
      <c r="H4132" s="128">
        <v>17.66</v>
      </c>
      <c r="I4132" s="311"/>
      <c r="J4132" s="319">
        <f>ROUND(SUMIF(Anlagenbewegungsdaten!B:B,A4132,Anlagenbewegungsdaten!C:C),3)</f>
        <v>1056881</v>
      </c>
      <c r="K4132" s="320">
        <f>ROUND(SUMIF(Anlagenbewegungsdaten!$B:$B,$A4132,Anlagenbewegungsdaten!$D:$D),2)</f>
        <v>233253.64</v>
      </c>
      <c r="L4132" s="321">
        <f t="shared" si="140"/>
        <v>-3.1223950713865634E-7</v>
      </c>
      <c r="M4132" s="341" t="s">
        <v>4950</v>
      </c>
      <c r="N4132" s="341" t="s">
        <v>4972</v>
      </c>
      <c r="O4132" s="323">
        <f>ROUND(SUMIF(Anlagenbewegungsdaten_AV!B:B,A4132,Anlagenbewegungsdaten_AV!C:C),3)</f>
        <v>0</v>
      </c>
      <c r="P4132" s="320">
        <f>ROUND(SUMIF(Anlagenbewegungsdaten_AV!$B:$B,$A4132,Anlagenbewegungsdaten_AV!$D:$D),2)</f>
        <v>0</v>
      </c>
      <c r="Q4132" s="321">
        <f t="shared" si="141"/>
        <v>0</v>
      </c>
      <c r="S4132" s="324"/>
      <c r="T4132" s="317"/>
      <c r="U4132" s="325"/>
      <c r="V4132" s="325"/>
    </row>
    <row r="4133" spans="1:22" ht="15" customHeight="1" x14ac:dyDescent="0.25">
      <c r="A4133" s="129" t="s">
        <v>4753</v>
      </c>
      <c r="B4133" s="126" t="s">
        <v>2090</v>
      </c>
      <c r="C4133" s="127" t="s">
        <v>4795</v>
      </c>
      <c r="D4133" s="127" t="s">
        <v>4754</v>
      </c>
      <c r="E4133" s="127"/>
      <c r="F4133" s="128">
        <v>17.940000000000001</v>
      </c>
      <c r="G4133" s="128">
        <v>18.34</v>
      </c>
      <c r="H4133" s="128">
        <v>14.35</v>
      </c>
      <c r="I4133" s="311"/>
      <c r="J4133" s="319">
        <f>ROUND(SUMIF(Anlagenbewegungsdaten!B:B,A4133,Anlagenbewegungsdaten!C:C),3)</f>
        <v>0</v>
      </c>
      <c r="K4133" s="320">
        <f>ROUND(SUMIF(Anlagenbewegungsdaten!$B:$B,$A4133,Anlagenbewegungsdaten!$D:$D),2)</f>
        <v>0</v>
      </c>
      <c r="L4133" s="321">
        <f t="shared" si="140"/>
        <v>0</v>
      </c>
      <c r="M4133" s="341" t="s">
        <v>4950</v>
      </c>
      <c r="N4133" s="341" t="s">
        <v>4972</v>
      </c>
      <c r="O4133" s="323">
        <f>ROUND(SUMIF(Anlagenbewegungsdaten_AV!B:B,A4133,Anlagenbewegungsdaten_AV!C:C),3)</f>
        <v>0</v>
      </c>
      <c r="P4133" s="320">
        <f>ROUND(SUMIF(Anlagenbewegungsdaten_AV!$B:$B,$A4133,Anlagenbewegungsdaten_AV!$D:$D),2)</f>
        <v>0</v>
      </c>
      <c r="Q4133" s="321">
        <f t="shared" si="141"/>
        <v>0</v>
      </c>
      <c r="S4133" s="324"/>
      <c r="T4133" s="317"/>
      <c r="U4133" s="325"/>
      <c r="V4133" s="325"/>
    </row>
    <row r="4134" spans="1:22" ht="15" customHeight="1" x14ac:dyDescent="0.25">
      <c r="A4134" s="129" t="s">
        <v>4755</v>
      </c>
      <c r="B4134" s="126" t="s">
        <v>2090</v>
      </c>
      <c r="C4134" s="127" t="s">
        <v>4795</v>
      </c>
      <c r="D4134" s="127" t="s">
        <v>4756</v>
      </c>
      <c r="E4134" s="127"/>
      <c r="F4134" s="128">
        <v>18.760000000000002</v>
      </c>
      <c r="G4134" s="128">
        <v>19.16</v>
      </c>
      <c r="H4134" s="128">
        <v>15.01</v>
      </c>
      <c r="I4134" s="311"/>
      <c r="J4134" s="319">
        <f>ROUND(SUMIF(Anlagenbewegungsdaten!B:B,A4134,Anlagenbewegungsdaten!C:C),3)</f>
        <v>519620</v>
      </c>
      <c r="K4134" s="320">
        <f>ROUND(SUMIF(Anlagenbewegungsdaten!$B:$B,$A4134,Anlagenbewegungsdaten!$D:$D),2)</f>
        <v>97480.72</v>
      </c>
      <c r="L4134" s="321">
        <f t="shared" si="140"/>
        <v>-1.5395866199696684E-6</v>
      </c>
      <c r="M4134" s="341" t="s">
        <v>4950</v>
      </c>
      <c r="N4134" s="341" t="s">
        <v>4972</v>
      </c>
      <c r="O4134" s="323">
        <f>ROUND(SUMIF(Anlagenbewegungsdaten_AV!B:B,A4134,Anlagenbewegungsdaten_AV!C:C),3)</f>
        <v>0</v>
      </c>
      <c r="P4134" s="320">
        <f>ROUND(SUMIF(Anlagenbewegungsdaten_AV!$B:$B,$A4134,Anlagenbewegungsdaten_AV!$D:$D),2)</f>
        <v>0</v>
      </c>
      <c r="Q4134" s="321">
        <f t="shared" si="141"/>
        <v>0</v>
      </c>
      <c r="S4134" s="324"/>
      <c r="T4134" s="317"/>
      <c r="U4134" s="325"/>
      <c r="V4134" s="325"/>
    </row>
    <row r="4135" spans="1:22" ht="15" customHeight="1" x14ac:dyDescent="0.25">
      <c r="A4135" s="129" t="s">
        <v>4757</v>
      </c>
      <c r="B4135" s="126" t="s">
        <v>2090</v>
      </c>
      <c r="C4135" s="127" t="s">
        <v>4809</v>
      </c>
      <c r="D4135" s="127" t="s">
        <v>4758</v>
      </c>
      <c r="E4135" s="127"/>
      <c r="F4135" s="128">
        <v>17.940000000000001</v>
      </c>
      <c r="G4135" s="128">
        <v>18.34</v>
      </c>
      <c r="H4135" s="128">
        <v>14.35</v>
      </c>
      <c r="I4135" s="311"/>
      <c r="J4135" s="319">
        <f>ROUND(SUMIF(Anlagenbewegungsdaten!B:B,A4135,Anlagenbewegungsdaten!C:C),3)</f>
        <v>0</v>
      </c>
      <c r="K4135" s="320">
        <f>ROUND(SUMIF(Anlagenbewegungsdaten!$B:$B,$A4135,Anlagenbewegungsdaten!$D:$D),2)</f>
        <v>0</v>
      </c>
      <c r="L4135" s="321">
        <f t="shared" si="140"/>
        <v>0</v>
      </c>
      <c r="M4135" s="341" t="s">
        <v>4950</v>
      </c>
      <c r="N4135" s="341" t="s">
        <v>4972</v>
      </c>
      <c r="O4135" s="323">
        <f>ROUND(SUMIF(Anlagenbewegungsdaten_AV!B:B,A4135,Anlagenbewegungsdaten_AV!C:C),3)</f>
        <v>0</v>
      </c>
      <c r="P4135" s="320">
        <f>ROUND(SUMIF(Anlagenbewegungsdaten_AV!$B:$B,$A4135,Anlagenbewegungsdaten_AV!$D:$D),2)</f>
        <v>0</v>
      </c>
      <c r="Q4135" s="321">
        <f t="shared" si="141"/>
        <v>0</v>
      </c>
      <c r="S4135" s="324"/>
      <c r="T4135" s="317"/>
      <c r="U4135" s="325"/>
      <c r="V4135" s="325"/>
    </row>
    <row r="4136" spans="1:22" ht="15" customHeight="1" x14ac:dyDescent="0.25">
      <c r="A4136" s="129" t="s">
        <v>4759</v>
      </c>
      <c r="B4136" s="126" t="s">
        <v>2090</v>
      </c>
      <c r="C4136" s="127" t="s">
        <v>4809</v>
      </c>
      <c r="D4136" s="127" t="s">
        <v>4760</v>
      </c>
      <c r="E4136" s="127"/>
      <c r="F4136" s="128">
        <v>18.760000000000002</v>
      </c>
      <c r="G4136" s="128">
        <v>19.16</v>
      </c>
      <c r="H4136" s="128">
        <v>15.01</v>
      </c>
      <c r="I4136" s="311"/>
      <c r="J4136" s="319">
        <f>ROUND(SUMIF(Anlagenbewegungsdaten!B:B,A4136,Anlagenbewegungsdaten!C:C),3)</f>
        <v>1712656.54</v>
      </c>
      <c r="K4136" s="320">
        <f>ROUND(SUMIF(Anlagenbewegungsdaten!$B:$B,$A4136,Anlagenbewegungsdaten!$D:$D),2)</f>
        <v>321294.32</v>
      </c>
      <c r="L4136" s="321">
        <f t="shared" si="140"/>
        <v>2.7386693659536832E-6</v>
      </c>
      <c r="M4136" s="341" t="s">
        <v>4950</v>
      </c>
      <c r="N4136" s="341" t="s">
        <v>4972</v>
      </c>
      <c r="O4136" s="323">
        <f>ROUND(SUMIF(Anlagenbewegungsdaten_AV!B:B,A4136,Anlagenbewegungsdaten_AV!C:C),3)</f>
        <v>0</v>
      </c>
      <c r="P4136" s="320">
        <f>ROUND(SUMIF(Anlagenbewegungsdaten_AV!$B:$B,$A4136,Anlagenbewegungsdaten_AV!$D:$D),2)</f>
        <v>0</v>
      </c>
      <c r="Q4136" s="321">
        <f t="shared" si="141"/>
        <v>0</v>
      </c>
      <c r="S4136" s="324"/>
      <c r="T4136" s="317"/>
      <c r="U4136" s="325"/>
      <c r="V4136" s="325"/>
    </row>
    <row r="4137" spans="1:22" ht="15" customHeight="1" x14ac:dyDescent="0.25">
      <c r="A4137" s="129" t="s">
        <v>4761</v>
      </c>
      <c r="B4137" s="126" t="s">
        <v>2090</v>
      </c>
      <c r="C4137" s="127" t="s">
        <v>4939</v>
      </c>
      <c r="D4137" s="127" t="s">
        <v>4762</v>
      </c>
      <c r="E4137" s="127"/>
      <c r="F4137" s="128">
        <v>15.95</v>
      </c>
      <c r="G4137" s="128">
        <v>16.349999999999998</v>
      </c>
      <c r="H4137" s="128">
        <v>12.76</v>
      </c>
      <c r="I4137" s="311"/>
      <c r="J4137" s="319">
        <f>ROUND(SUMIF(Anlagenbewegungsdaten!B:B,A4137,Anlagenbewegungsdaten!C:C),3)</f>
        <v>0</v>
      </c>
      <c r="K4137" s="320">
        <f>ROUND(SUMIF(Anlagenbewegungsdaten!$B:$B,$A4137,Anlagenbewegungsdaten!$D:$D),2)</f>
        <v>0</v>
      </c>
      <c r="L4137" s="321">
        <f t="shared" si="140"/>
        <v>0</v>
      </c>
      <c r="M4137" s="341" t="s">
        <v>4950</v>
      </c>
      <c r="N4137" s="341" t="s">
        <v>4972</v>
      </c>
      <c r="O4137" s="323">
        <f>ROUND(SUMIF(Anlagenbewegungsdaten_AV!B:B,A4137,Anlagenbewegungsdaten_AV!C:C),3)</f>
        <v>0</v>
      </c>
      <c r="P4137" s="320">
        <f>ROUND(SUMIF(Anlagenbewegungsdaten_AV!$B:$B,$A4137,Anlagenbewegungsdaten_AV!$D:$D),2)</f>
        <v>0</v>
      </c>
      <c r="Q4137" s="321">
        <f t="shared" si="141"/>
        <v>0</v>
      </c>
      <c r="S4137" s="324"/>
      <c r="T4137" s="317"/>
      <c r="U4137" s="325"/>
      <c r="V4137" s="325"/>
    </row>
    <row r="4138" spans="1:22" ht="15" customHeight="1" x14ac:dyDescent="0.25">
      <c r="A4138" s="129" t="s">
        <v>4764</v>
      </c>
      <c r="B4138" s="126" t="s">
        <v>2090</v>
      </c>
      <c r="C4138" s="127" t="s">
        <v>4765</v>
      </c>
      <c r="D4138" s="127" t="s">
        <v>4763</v>
      </c>
      <c r="E4138" s="127"/>
      <c r="F4138" s="128">
        <v>13.5</v>
      </c>
      <c r="G4138" s="128">
        <v>13.9</v>
      </c>
      <c r="H4138" s="128">
        <v>10.8</v>
      </c>
      <c r="I4138" s="311"/>
      <c r="J4138" s="319">
        <f>ROUND(SUMIF(Anlagenbewegungsdaten!B:B,A4138,Anlagenbewegungsdaten!C:C),3)</f>
        <v>0</v>
      </c>
      <c r="K4138" s="320">
        <f>ROUND(SUMIF(Anlagenbewegungsdaten!$B:$B,$A4138,Anlagenbewegungsdaten!$D:$D),2)</f>
        <v>0</v>
      </c>
      <c r="L4138" s="321">
        <f t="shared" si="140"/>
        <v>0</v>
      </c>
      <c r="M4138" s="341" t="s">
        <v>4950</v>
      </c>
      <c r="N4138" s="341" t="s">
        <v>4972</v>
      </c>
      <c r="O4138" s="323">
        <f>ROUND(SUMIF(Anlagenbewegungsdaten_AV!B:B,A4138,Anlagenbewegungsdaten_AV!C:C),3)</f>
        <v>0</v>
      </c>
      <c r="P4138" s="320">
        <f>ROUND(SUMIF(Anlagenbewegungsdaten_AV!$B:$B,$A4138,Anlagenbewegungsdaten_AV!$D:$D),2)</f>
        <v>0</v>
      </c>
      <c r="Q4138" s="321">
        <f t="shared" si="141"/>
        <v>0</v>
      </c>
      <c r="S4138" s="324"/>
      <c r="T4138" s="317"/>
      <c r="U4138" s="325"/>
      <c r="V4138" s="325"/>
    </row>
    <row r="4139" spans="1:22" ht="15" customHeight="1" x14ac:dyDescent="0.25">
      <c r="A4139" s="129" t="s">
        <v>4766</v>
      </c>
      <c r="B4139" s="126" t="s">
        <v>2090</v>
      </c>
      <c r="C4139" s="127" t="s">
        <v>4767</v>
      </c>
      <c r="D4139" s="127" t="s">
        <v>4763</v>
      </c>
      <c r="E4139" s="127"/>
      <c r="F4139" s="128">
        <v>13.37</v>
      </c>
      <c r="G4139" s="128">
        <v>13.77</v>
      </c>
      <c r="H4139" s="128">
        <v>10.7</v>
      </c>
      <c r="I4139" s="311"/>
      <c r="J4139" s="319">
        <f>ROUND(SUMIF(Anlagenbewegungsdaten!B:B,A4139,Anlagenbewegungsdaten!C:C),3)</f>
        <v>0</v>
      </c>
      <c r="K4139" s="320">
        <f>ROUND(SUMIF(Anlagenbewegungsdaten!$B:$B,$A4139,Anlagenbewegungsdaten!$D:$D),2)</f>
        <v>0</v>
      </c>
      <c r="L4139" s="321">
        <f t="shared" si="140"/>
        <v>0</v>
      </c>
      <c r="M4139" s="341" t="s">
        <v>4950</v>
      </c>
      <c r="N4139" s="341" t="s">
        <v>4972</v>
      </c>
      <c r="O4139" s="323">
        <f>ROUND(SUMIF(Anlagenbewegungsdaten_AV!B:B,A4139,Anlagenbewegungsdaten_AV!C:C),3)</f>
        <v>0</v>
      </c>
      <c r="P4139" s="320">
        <f>ROUND(SUMIF(Anlagenbewegungsdaten_AV!$B:$B,$A4139,Anlagenbewegungsdaten_AV!$D:$D),2)</f>
        <v>0</v>
      </c>
      <c r="Q4139" s="321">
        <f t="shared" si="141"/>
        <v>0</v>
      </c>
      <c r="S4139" s="324"/>
      <c r="T4139" s="317"/>
      <c r="U4139" s="325"/>
      <c r="V4139" s="325"/>
    </row>
    <row r="4140" spans="1:22" ht="15" customHeight="1" x14ac:dyDescent="0.25">
      <c r="A4140" s="129" t="s">
        <v>4768</v>
      </c>
      <c r="B4140" s="126" t="s">
        <v>2090</v>
      </c>
      <c r="C4140" s="127" t="s">
        <v>4769</v>
      </c>
      <c r="D4140" s="127" t="s">
        <v>4763</v>
      </c>
      <c r="E4140" s="127"/>
      <c r="F4140" s="128">
        <v>13.23</v>
      </c>
      <c r="G4140" s="128">
        <v>13.63</v>
      </c>
      <c r="H4140" s="128">
        <v>10.58</v>
      </c>
      <c r="I4140" s="311"/>
      <c r="J4140" s="319">
        <f>ROUND(SUMIF(Anlagenbewegungsdaten!B:B,A4140,Anlagenbewegungsdaten!C:C),3)</f>
        <v>0</v>
      </c>
      <c r="K4140" s="320">
        <f>ROUND(SUMIF(Anlagenbewegungsdaten!$B:$B,$A4140,Anlagenbewegungsdaten!$D:$D),2)</f>
        <v>0</v>
      </c>
      <c r="L4140" s="321">
        <f t="shared" si="140"/>
        <v>0</v>
      </c>
      <c r="M4140" s="341" t="s">
        <v>4950</v>
      </c>
      <c r="N4140" s="341" t="s">
        <v>4972</v>
      </c>
      <c r="O4140" s="323">
        <f>ROUND(SUMIF(Anlagenbewegungsdaten_AV!B:B,A4140,Anlagenbewegungsdaten_AV!C:C),3)</f>
        <v>0</v>
      </c>
      <c r="P4140" s="320">
        <f>ROUND(SUMIF(Anlagenbewegungsdaten_AV!$B:$B,$A4140,Anlagenbewegungsdaten_AV!$D:$D),2)</f>
        <v>0</v>
      </c>
      <c r="Q4140" s="321">
        <f t="shared" si="141"/>
        <v>0</v>
      </c>
      <c r="S4140" s="324"/>
      <c r="T4140" s="317"/>
      <c r="U4140" s="325"/>
      <c r="V4140" s="325"/>
    </row>
    <row r="4141" spans="1:22" ht="15" customHeight="1" x14ac:dyDescent="0.25">
      <c r="A4141" s="129" t="s">
        <v>4770</v>
      </c>
      <c r="B4141" s="126" t="s">
        <v>2090</v>
      </c>
      <c r="C4141" s="127" t="s">
        <v>4771</v>
      </c>
      <c r="D4141" s="127" t="s">
        <v>4763</v>
      </c>
      <c r="E4141" s="127"/>
      <c r="F4141" s="128">
        <v>13.1</v>
      </c>
      <c r="G4141" s="128">
        <v>13.5</v>
      </c>
      <c r="H4141" s="128">
        <v>10.48</v>
      </c>
      <c r="I4141" s="311"/>
      <c r="J4141" s="319">
        <f>ROUND(SUMIF(Anlagenbewegungsdaten!B:B,A4141,Anlagenbewegungsdaten!C:C),3)</f>
        <v>0</v>
      </c>
      <c r="K4141" s="320">
        <f>ROUND(SUMIF(Anlagenbewegungsdaten!$B:$B,$A4141,Anlagenbewegungsdaten!$D:$D),2)</f>
        <v>0</v>
      </c>
      <c r="L4141" s="321">
        <f t="shared" si="140"/>
        <v>0</v>
      </c>
      <c r="M4141" s="341" t="s">
        <v>4950</v>
      </c>
      <c r="N4141" s="341" t="s">
        <v>4972</v>
      </c>
      <c r="O4141" s="323">
        <f>ROUND(SUMIF(Anlagenbewegungsdaten_AV!B:B,A4141,Anlagenbewegungsdaten_AV!C:C),3)</f>
        <v>0</v>
      </c>
      <c r="P4141" s="320">
        <f>ROUND(SUMIF(Anlagenbewegungsdaten_AV!$B:$B,$A4141,Anlagenbewegungsdaten_AV!$D:$D),2)</f>
        <v>0</v>
      </c>
      <c r="Q4141" s="321">
        <f t="shared" si="141"/>
        <v>0</v>
      </c>
      <c r="S4141" s="324"/>
      <c r="T4141" s="317"/>
      <c r="U4141" s="325"/>
      <c r="V4141" s="325"/>
    </row>
    <row r="4142" spans="1:22" ht="15" customHeight="1" x14ac:dyDescent="0.25">
      <c r="A4142" s="129" t="s">
        <v>4772</v>
      </c>
      <c r="B4142" s="126" t="s">
        <v>2090</v>
      </c>
      <c r="C4142" s="127" t="s">
        <v>4773</v>
      </c>
      <c r="D4142" s="127" t="s">
        <v>4763</v>
      </c>
      <c r="E4142" s="127"/>
      <c r="F4142" s="128">
        <v>12.97</v>
      </c>
      <c r="G4142" s="128">
        <v>13.370000000000001</v>
      </c>
      <c r="H4142" s="128">
        <v>10.38</v>
      </c>
      <c r="I4142" s="311"/>
      <c r="J4142" s="319">
        <f>ROUND(SUMIF(Anlagenbewegungsdaten!B:B,A4142,Anlagenbewegungsdaten!C:C),3)</f>
        <v>0</v>
      </c>
      <c r="K4142" s="320">
        <f>ROUND(SUMIF(Anlagenbewegungsdaten!$B:$B,$A4142,Anlagenbewegungsdaten!$D:$D),2)</f>
        <v>0</v>
      </c>
      <c r="L4142" s="321">
        <f t="shared" si="140"/>
        <v>0</v>
      </c>
      <c r="M4142" s="341" t="s">
        <v>4950</v>
      </c>
      <c r="N4142" s="341" t="s">
        <v>4972</v>
      </c>
      <c r="O4142" s="323">
        <f>ROUND(SUMIF(Anlagenbewegungsdaten_AV!B:B,A4142,Anlagenbewegungsdaten_AV!C:C),3)</f>
        <v>0</v>
      </c>
      <c r="P4142" s="320">
        <f>ROUND(SUMIF(Anlagenbewegungsdaten_AV!$B:$B,$A4142,Anlagenbewegungsdaten_AV!$D:$D),2)</f>
        <v>0</v>
      </c>
      <c r="Q4142" s="321">
        <f t="shared" si="141"/>
        <v>0</v>
      </c>
      <c r="S4142" s="324"/>
      <c r="T4142" s="317"/>
      <c r="U4142" s="325"/>
      <c r="V4142" s="325"/>
    </row>
    <row r="4143" spans="1:22" ht="15" customHeight="1" x14ac:dyDescent="0.25">
      <c r="A4143" s="129" t="s">
        <v>4774</v>
      </c>
      <c r="B4143" s="126" t="s">
        <v>2090</v>
      </c>
      <c r="C4143" s="127" t="s">
        <v>4775</v>
      </c>
      <c r="D4143" s="127" t="s">
        <v>4763</v>
      </c>
      <c r="E4143" s="127"/>
      <c r="F4143" s="128">
        <v>12.84</v>
      </c>
      <c r="G4143" s="128">
        <v>13.24</v>
      </c>
      <c r="H4143" s="128">
        <v>10.27</v>
      </c>
      <c r="I4143" s="311"/>
      <c r="J4143" s="319">
        <f>ROUND(SUMIF(Anlagenbewegungsdaten!B:B,A4143,Anlagenbewegungsdaten!C:C),3)</f>
        <v>0</v>
      </c>
      <c r="K4143" s="320">
        <f>ROUND(SUMIF(Anlagenbewegungsdaten!$B:$B,$A4143,Anlagenbewegungsdaten!$D:$D),2)</f>
        <v>0</v>
      </c>
      <c r="L4143" s="321">
        <f t="shared" si="140"/>
        <v>0</v>
      </c>
      <c r="M4143" s="341" t="s">
        <v>4950</v>
      </c>
      <c r="N4143" s="341" t="s">
        <v>4972</v>
      </c>
      <c r="O4143" s="323">
        <f>ROUND(SUMIF(Anlagenbewegungsdaten_AV!B:B,A4143,Anlagenbewegungsdaten_AV!C:C),3)</f>
        <v>0</v>
      </c>
      <c r="P4143" s="320">
        <f>ROUND(SUMIF(Anlagenbewegungsdaten_AV!$B:$B,$A4143,Anlagenbewegungsdaten_AV!$D:$D),2)</f>
        <v>0</v>
      </c>
      <c r="Q4143" s="321">
        <f t="shared" si="141"/>
        <v>0</v>
      </c>
      <c r="S4143" s="324"/>
      <c r="T4143" s="317"/>
      <c r="U4143" s="325"/>
      <c r="V4143" s="325"/>
    </row>
    <row r="4144" spans="1:22" ht="15" customHeight="1" x14ac:dyDescent="0.25">
      <c r="A4144" s="129" t="s">
        <v>4776</v>
      </c>
      <c r="B4144" s="126" t="s">
        <v>2090</v>
      </c>
      <c r="C4144" s="127" t="s">
        <v>4777</v>
      </c>
      <c r="D4144" s="127" t="s">
        <v>4763</v>
      </c>
      <c r="E4144" s="127"/>
      <c r="F4144" s="128">
        <v>12.71</v>
      </c>
      <c r="G4144" s="128">
        <v>13.110000000000001</v>
      </c>
      <c r="H4144" s="128">
        <v>10.17</v>
      </c>
      <c r="I4144" s="311"/>
      <c r="J4144" s="319">
        <f>ROUND(SUMIF(Anlagenbewegungsdaten!B:B,A4144,Anlagenbewegungsdaten!C:C),3)</f>
        <v>8509.6740000000009</v>
      </c>
      <c r="K4144" s="320">
        <f>ROUND(SUMIF(Anlagenbewegungsdaten!$B:$B,$A4144,Anlagenbewegungsdaten!$D:$D),2)</f>
        <v>1081.57</v>
      </c>
      <c r="L4144" s="321">
        <f t="shared" si="140"/>
        <v>1.124061861865755E-4</v>
      </c>
      <c r="M4144" s="341" t="s">
        <v>4950</v>
      </c>
      <c r="N4144" s="341" t="s">
        <v>4972</v>
      </c>
      <c r="O4144" s="323">
        <f>ROUND(SUMIF(Anlagenbewegungsdaten_AV!B:B,A4144,Anlagenbewegungsdaten_AV!C:C),3)</f>
        <v>0</v>
      </c>
      <c r="P4144" s="320">
        <f>ROUND(SUMIF(Anlagenbewegungsdaten_AV!$B:$B,$A4144,Anlagenbewegungsdaten_AV!$D:$D),2)</f>
        <v>0</v>
      </c>
      <c r="Q4144" s="321">
        <f t="shared" si="141"/>
        <v>0</v>
      </c>
      <c r="S4144" s="324"/>
      <c r="T4144" s="317"/>
      <c r="U4144" s="325"/>
      <c r="V4144" s="325"/>
    </row>
    <row r="4145" spans="1:22" ht="15" customHeight="1" x14ac:dyDescent="0.25">
      <c r="A4145" s="129" t="s">
        <v>4778</v>
      </c>
      <c r="B4145" s="126" t="s">
        <v>2090</v>
      </c>
      <c r="C4145" s="127" t="s">
        <v>4779</v>
      </c>
      <c r="D4145" s="127" t="s">
        <v>4763</v>
      </c>
      <c r="E4145" s="127"/>
      <c r="F4145" s="128">
        <v>12.39</v>
      </c>
      <c r="G4145" s="128">
        <v>12.790000000000001</v>
      </c>
      <c r="H4145" s="128">
        <v>9.91</v>
      </c>
      <c r="I4145" s="311"/>
      <c r="J4145" s="319">
        <f>ROUND(SUMIF(Anlagenbewegungsdaten!B:B,A4145,Anlagenbewegungsdaten!C:C),3)</f>
        <v>0</v>
      </c>
      <c r="K4145" s="320">
        <f>ROUND(SUMIF(Anlagenbewegungsdaten!$B:$B,$A4145,Anlagenbewegungsdaten!$D:$D),2)</f>
        <v>0</v>
      </c>
      <c r="L4145" s="321">
        <f t="shared" si="140"/>
        <v>0</v>
      </c>
      <c r="M4145" s="341" t="s">
        <v>4950</v>
      </c>
      <c r="N4145" s="341" t="s">
        <v>4972</v>
      </c>
      <c r="O4145" s="323">
        <f>ROUND(SUMIF(Anlagenbewegungsdaten_AV!B:B,A4145,Anlagenbewegungsdaten_AV!C:C),3)</f>
        <v>0</v>
      </c>
      <c r="P4145" s="320">
        <f>ROUND(SUMIF(Anlagenbewegungsdaten_AV!$B:$B,$A4145,Anlagenbewegungsdaten_AV!$D:$D),2)</f>
        <v>0</v>
      </c>
      <c r="Q4145" s="321">
        <f t="shared" si="141"/>
        <v>0</v>
      </c>
      <c r="S4145" s="324"/>
      <c r="T4145" s="317"/>
      <c r="U4145" s="325"/>
      <c r="V4145" s="325"/>
    </row>
    <row r="4146" spans="1:22" ht="15" customHeight="1" x14ac:dyDescent="0.25">
      <c r="A4146" s="129" t="s">
        <v>4780</v>
      </c>
      <c r="B4146" s="126" t="s">
        <v>2090</v>
      </c>
      <c r="C4146" s="127" t="s">
        <v>4781</v>
      </c>
      <c r="D4146" s="127" t="s">
        <v>4763</v>
      </c>
      <c r="E4146" s="127"/>
      <c r="F4146" s="128">
        <v>12.08</v>
      </c>
      <c r="G4146" s="128">
        <v>12.48</v>
      </c>
      <c r="H4146" s="128">
        <v>9.66</v>
      </c>
      <c r="I4146" s="311"/>
      <c r="J4146" s="319">
        <f>ROUND(SUMIF(Anlagenbewegungsdaten!B:B,A4146,Anlagenbewegungsdaten!C:C),3)</f>
        <v>0</v>
      </c>
      <c r="K4146" s="320">
        <f>ROUND(SUMIF(Anlagenbewegungsdaten!$B:$B,$A4146,Anlagenbewegungsdaten!$D:$D),2)</f>
        <v>0</v>
      </c>
      <c r="L4146" s="321">
        <f t="shared" si="140"/>
        <v>0</v>
      </c>
      <c r="M4146" s="341" t="s">
        <v>4950</v>
      </c>
      <c r="N4146" s="341" t="s">
        <v>4972</v>
      </c>
      <c r="O4146" s="323">
        <f>ROUND(SUMIF(Anlagenbewegungsdaten_AV!B:B,A4146,Anlagenbewegungsdaten_AV!C:C),3)</f>
        <v>0</v>
      </c>
      <c r="P4146" s="320">
        <f>ROUND(SUMIF(Anlagenbewegungsdaten_AV!$B:$B,$A4146,Anlagenbewegungsdaten_AV!$D:$D),2)</f>
        <v>0</v>
      </c>
      <c r="Q4146" s="321">
        <f t="shared" si="141"/>
        <v>0</v>
      </c>
      <c r="S4146" s="324"/>
      <c r="T4146" s="317"/>
      <c r="U4146" s="325"/>
      <c r="V4146" s="325"/>
    </row>
    <row r="4147" spans="1:22" ht="15" customHeight="1" x14ac:dyDescent="0.25">
      <c r="A4147" s="129" t="s">
        <v>5148</v>
      </c>
      <c r="B4147" s="126" t="s">
        <v>2090</v>
      </c>
      <c r="C4147" s="127" t="s">
        <v>5160</v>
      </c>
      <c r="D4147" s="127" t="s">
        <v>4763</v>
      </c>
      <c r="E4147" s="127"/>
      <c r="F4147" s="128">
        <v>11.78</v>
      </c>
      <c r="G4147" s="128">
        <v>12.18</v>
      </c>
      <c r="H4147" s="128">
        <v>9.42</v>
      </c>
      <c r="I4147" s="311"/>
      <c r="J4147" s="319">
        <f>ROUND(SUMIF(Anlagenbewegungsdaten!B:B,A4147,Anlagenbewegungsdaten!C:C),3)</f>
        <v>0</v>
      </c>
      <c r="K4147" s="320">
        <f>ROUND(SUMIF(Anlagenbewegungsdaten!$B:$B,$A4147,Anlagenbewegungsdaten!$D:$D),2)</f>
        <v>0</v>
      </c>
      <c r="L4147" s="321">
        <f t="shared" si="140"/>
        <v>0</v>
      </c>
      <c r="M4147" s="341" t="s">
        <v>4950</v>
      </c>
      <c r="N4147" s="341" t="s">
        <v>4972</v>
      </c>
      <c r="O4147" s="323">
        <f>ROUND(SUMIF(Anlagenbewegungsdaten_AV!B:B,A4147,Anlagenbewegungsdaten_AV!C:C),3)</f>
        <v>0</v>
      </c>
      <c r="P4147" s="320">
        <f>ROUND(SUMIF(Anlagenbewegungsdaten_AV!$B:$B,$A4147,Anlagenbewegungsdaten_AV!$D:$D),2)</f>
        <v>0</v>
      </c>
      <c r="Q4147" s="321">
        <f t="shared" si="141"/>
        <v>0</v>
      </c>
      <c r="S4147" s="324"/>
      <c r="T4147" s="317"/>
      <c r="U4147" s="325"/>
      <c r="V4147" s="325"/>
    </row>
    <row r="4148" spans="1:22" ht="15" customHeight="1" x14ac:dyDescent="0.25">
      <c r="A4148" s="129" t="s">
        <v>5149</v>
      </c>
      <c r="B4148" s="126" t="s">
        <v>2090</v>
      </c>
      <c r="C4148" s="127" t="s">
        <v>5161</v>
      </c>
      <c r="D4148" s="127" t="s">
        <v>4763</v>
      </c>
      <c r="E4148" s="127"/>
      <c r="F4148" s="128">
        <v>11.52</v>
      </c>
      <c r="G4148" s="128">
        <v>11.92</v>
      </c>
      <c r="H4148" s="128">
        <v>9.2200000000000006</v>
      </c>
      <c r="I4148" s="311"/>
      <c r="J4148" s="319">
        <f>ROUND(SUMIF(Anlagenbewegungsdaten!B:B,A4148,Anlagenbewegungsdaten!C:C),3)</f>
        <v>0</v>
      </c>
      <c r="K4148" s="320">
        <f>ROUND(SUMIF(Anlagenbewegungsdaten!$B:$B,$A4148,Anlagenbewegungsdaten!$D:$D),2)</f>
        <v>0</v>
      </c>
      <c r="L4148" s="321">
        <f t="shared" si="140"/>
        <v>0</v>
      </c>
      <c r="M4148" s="341" t="s">
        <v>4950</v>
      </c>
      <c r="N4148" s="341" t="s">
        <v>4972</v>
      </c>
      <c r="O4148" s="323">
        <f>ROUND(SUMIF(Anlagenbewegungsdaten_AV!B:B,A4148,Anlagenbewegungsdaten_AV!C:C),3)</f>
        <v>0</v>
      </c>
      <c r="P4148" s="320">
        <f>ROUND(SUMIF(Anlagenbewegungsdaten_AV!$B:$B,$A4148,Anlagenbewegungsdaten_AV!$D:$D),2)</f>
        <v>0</v>
      </c>
      <c r="Q4148" s="321">
        <f t="shared" si="141"/>
        <v>0</v>
      </c>
      <c r="S4148" s="324"/>
      <c r="T4148" s="317"/>
      <c r="U4148" s="325"/>
      <c r="V4148" s="325"/>
    </row>
    <row r="4149" spans="1:22" ht="15" customHeight="1" x14ac:dyDescent="0.25">
      <c r="A4149" s="129" t="s">
        <v>5150</v>
      </c>
      <c r="B4149" s="126" t="s">
        <v>2090</v>
      </c>
      <c r="C4149" s="127" t="s">
        <v>5162</v>
      </c>
      <c r="D4149" s="127" t="s">
        <v>4763</v>
      </c>
      <c r="E4149" s="127"/>
      <c r="F4149" s="128">
        <v>11.27</v>
      </c>
      <c r="G4149" s="128">
        <v>11.67</v>
      </c>
      <c r="H4149" s="128">
        <v>9.02</v>
      </c>
      <c r="I4149" s="311"/>
      <c r="J4149" s="319">
        <f>ROUND(SUMIF(Anlagenbewegungsdaten!B:B,A4149,Anlagenbewegungsdaten!C:C),3)</f>
        <v>0</v>
      </c>
      <c r="K4149" s="320">
        <f>ROUND(SUMIF(Anlagenbewegungsdaten!$B:$B,$A4149,Anlagenbewegungsdaten!$D:$D),2)</f>
        <v>0</v>
      </c>
      <c r="L4149" s="321">
        <f t="shared" si="140"/>
        <v>0</v>
      </c>
      <c r="M4149" s="341" t="s">
        <v>4950</v>
      </c>
      <c r="N4149" s="341" t="s">
        <v>4972</v>
      </c>
      <c r="O4149" s="323">
        <f>ROUND(SUMIF(Anlagenbewegungsdaten_AV!B:B,A4149,Anlagenbewegungsdaten_AV!C:C),3)</f>
        <v>0</v>
      </c>
      <c r="P4149" s="320">
        <f>ROUND(SUMIF(Anlagenbewegungsdaten_AV!$B:$B,$A4149,Anlagenbewegungsdaten_AV!$D:$D),2)</f>
        <v>0</v>
      </c>
      <c r="Q4149" s="321">
        <f t="shared" si="141"/>
        <v>0</v>
      </c>
      <c r="S4149" s="324"/>
      <c r="T4149" s="317"/>
      <c r="U4149" s="325"/>
      <c r="V4149" s="325"/>
    </row>
    <row r="4150" spans="1:22" ht="15" customHeight="1" x14ac:dyDescent="0.25">
      <c r="A4150" s="129" t="s">
        <v>5151</v>
      </c>
      <c r="B4150" s="126" t="s">
        <v>2090</v>
      </c>
      <c r="C4150" s="127" t="s">
        <v>5163</v>
      </c>
      <c r="D4150" s="127" t="s">
        <v>4763</v>
      </c>
      <c r="E4150" s="127"/>
      <c r="F4150" s="128">
        <v>11.02</v>
      </c>
      <c r="G4150" s="128">
        <v>11.42</v>
      </c>
      <c r="H4150" s="128">
        <v>8.82</v>
      </c>
      <c r="I4150" s="311"/>
      <c r="J4150" s="319">
        <f>ROUND(SUMIF(Anlagenbewegungsdaten!B:B,A4150,Anlagenbewegungsdaten!C:C),3)</f>
        <v>3488610.5</v>
      </c>
      <c r="K4150" s="320">
        <f>ROUND(SUMIF(Anlagenbewegungsdaten!$B:$B,$A4150,Anlagenbewegungsdaten!$D:$D),2)</f>
        <v>384444.82</v>
      </c>
      <c r="L4150" s="321">
        <f t="shared" si="140"/>
        <v>1.6367548045792546E-6</v>
      </c>
      <c r="M4150" s="341" t="s">
        <v>4950</v>
      </c>
      <c r="N4150" s="341" t="s">
        <v>4972</v>
      </c>
      <c r="O4150" s="323">
        <f>ROUND(SUMIF(Anlagenbewegungsdaten_AV!B:B,A4150,Anlagenbewegungsdaten_AV!C:C),3)</f>
        <v>0</v>
      </c>
      <c r="P4150" s="320">
        <f>ROUND(SUMIF(Anlagenbewegungsdaten_AV!$B:$B,$A4150,Anlagenbewegungsdaten_AV!$D:$D),2)</f>
        <v>0</v>
      </c>
      <c r="Q4150" s="321">
        <f t="shared" si="141"/>
        <v>0</v>
      </c>
      <c r="S4150" s="324"/>
      <c r="T4150" s="317"/>
      <c r="U4150" s="325"/>
      <c r="V4150" s="325"/>
    </row>
    <row r="4151" spans="1:22" ht="15" customHeight="1" x14ac:dyDescent="0.25">
      <c r="A4151" s="129" t="s">
        <v>5152</v>
      </c>
      <c r="B4151" s="126" t="s">
        <v>2090</v>
      </c>
      <c r="C4151" s="127" t="s">
        <v>5164</v>
      </c>
      <c r="D4151" s="127" t="s">
        <v>4763</v>
      </c>
      <c r="E4151" s="127"/>
      <c r="F4151" s="128">
        <v>10.82</v>
      </c>
      <c r="G4151" s="128">
        <v>11.22</v>
      </c>
      <c r="H4151" s="128">
        <v>8.66</v>
      </c>
      <c r="I4151" s="311"/>
      <c r="J4151" s="319">
        <f>ROUND(SUMIF(Anlagenbewegungsdaten!B:B,A4151,Anlagenbewegungsdaten!C:C),3)</f>
        <v>0</v>
      </c>
      <c r="K4151" s="320">
        <f>ROUND(SUMIF(Anlagenbewegungsdaten!$B:$B,$A4151,Anlagenbewegungsdaten!$D:$D),2)</f>
        <v>0</v>
      </c>
      <c r="L4151" s="321">
        <f t="shared" si="140"/>
        <v>0</v>
      </c>
      <c r="M4151" s="341" t="s">
        <v>4950</v>
      </c>
      <c r="N4151" s="341" t="s">
        <v>4972</v>
      </c>
      <c r="O4151" s="323">
        <f>ROUND(SUMIF(Anlagenbewegungsdaten_AV!B:B,A4151,Anlagenbewegungsdaten_AV!C:C),3)</f>
        <v>0</v>
      </c>
      <c r="P4151" s="320">
        <f>ROUND(SUMIF(Anlagenbewegungsdaten_AV!$B:$B,$A4151,Anlagenbewegungsdaten_AV!$D:$D),2)</f>
        <v>0</v>
      </c>
      <c r="Q4151" s="321">
        <f t="shared" si="141"/>
        <v>0</v>
      </c>
      <c r="S4151" s="324"/>
      <c r="T4151" s="317"/>
      <c r="U4151" s="325"/>
      <c r="V4151" s="325"/>
    </row>
    <row r="4152" spans="1:22" ht="15" customHeight="1" x14ac:dyDescent="0.25">
      <c r="A4152" s="129" t="s">
        <v>5153</v>
      </c>
      <c r="B4152" s="126" t="s">
        <v>2090</v>
      </c>
      <c r="C4152" s="127" t="s">
        <v>5165</v>
      </c>
      <c r="D4152" s="127" t="s">
        <v>4763</v>
      </c>
      <c r="E4152" s="127"/>
      <c r="F4152" s="128">
        <v>10.63</v>
      </c>
      <c r="G4152" s="128">
        <v>11.030000000000001</v>
      </c>
      <c r="H4152" s="128">
        <v>8.5</v>
      </c>
      <c r="I4152" s="311"/>
      <c r="J4152" s="319">
        <f>ROUND(SUMIF(Anlagenbewegungsdaten!B:B,A4152,Anlagenbewegungsdaten!C:C),3)</f>
        <v>0</v>
      </c>
      <c r="K4152" s="320">
        <f>ROUND(SUMIF(Anlagenbewegungsdaten!$B:$B,$A4152,Anlagenbewegungsdaten!$D:$D),2)</f>
        <v>0</v>
      </c>
      <c r="L4152" s="321">
        <f t="shared" si="140"/>
        <v>0</v>
      </c>
      <c r="M4152" s="341" t="s">
        <v>4950</v>
      </c>
      <c r="N4152" s="341" t="s">
        <v>4972</v>
      </c>
      <c r="O4152" s="323">
        <f>ROUND(SUMIF(Anlagenbewegungsdaten_AV!B:B,A4152,Anlagenbewegungsdaten_AV!C:C),3)</f>
        <v>0</v>
      </c>
      <c r="P4152" s="320">
        <f>ROUND(SUMIF(Anlagenbewegungsdaten_AV!$B:$B,$A4152,Anlagenbewegungsdaten_AV!$D:$D),2)</f>
        <v>0</v>
      </c>
      <c r="Q4152" s="321">
        <f t="shared" si="141"/>
        <v>0</v>
      </c>
      <c r="S4152" s="324"/>
      <c r="T4152" s="317"/>
      <c r="U4152" s="325"/>
      <c r="V4152" s="325"/>
    </row>
    <row r="4153" spans="1:22" ht="15" customHeight="1" x14ac:dyDescent="0.25">
      <c r="A4153" s="129" t="s">
        <v>5154</v>
      </c>
      <c r="B4153" s="126" t="s">
        <v>2090</v>
      </c>
      <c r="C4153" s="127" t="s">
        <v>5166</v>
      </c>
      <c r="D4153" s="127" t="s">
        <v>4763</v>
      </c>
      <c r="E4153" s="127"/>
      <c r="F4153" s="128">
        <v>10.44</v>
      </c>
      <c r="G4153" s="128">
        <v>10.84</v>
      </c>
      <c r="H4153" s="128">
        <v>8.35</v>
      </c>
      <c r="I4153" s="311"/>
      <c r="J4153" s="319">
        <f>ROUND(SUMIF(Anlagenbewegungsdaten!B:B,A4153,Anlagenbewegungsdaten!C:C),3)</f>
        <v>0</v>
      </c>
      <c r="K4153" s="320">
        <f>ROUND(SUMIF(Anlagenbewegungsdaten!$B:$B,$A4153,Anlagenbewegungsdaten!$D:$D),2)</f>
        <v>0</v>
      </c>
      <c r="L4153" s="321">
        <f t="shared" si="140"/>
        <v>0</v>
      </c>
      <c r="M4153" s="341" t="s">
        <v>4950</v>
      </c>
      <c r="N4153" s="341" t="s">
        <v>4972</v>
      </c>
      <c r="O4153" s="323">
        <f>ROUND(SUMIF(Anlagenbewegungsdaten_AV!B:B,A4153,Anlagenbewegungsdaten_AV!C:C),3)</f>
        <v>0</v>
      </c>
      <c r="P4153" s="320">
        <f>ROUND(SUMIF(Anlagenbewegungsdaten_AV!$B:$B,$A4153,Anlagenbewegungsdaten_AV!$D:$D),2)</f>
        <v>0</v>
      </c>
      <c r="Q4153" s="321">
        <f t="shared" si="141"/>
        <v>0</v>
      </c>
      <c r="S4153" s="324"/>
      <c r="T4153" s="317"/>
      <c r="U4153" s="325"/>
      <c r="V4153" s="325"/>
    </row>
    <row r="4154" spans="1:22" ht="15" customHeight="1" x14ac:dyDescent="0.25">
      <c r="A4154" s="129" t="s">
        <v>5155</v>
      </c>
      <c r="B4154" s="126" t="s">
        <v>2090</v>
      </c>
      <c r="C4154" s="127" t="s">
        <v>5167</v>
      </c>
      <c r="D4154" s="127" t="s">
        <v>4763</v>
      </c>
      <c r="E4154" s="127"/>
      <c r="F4154" s="128">
        <v>10.25</v>
      </c>
      <c r="G4154" s="128">
        <v>10.65</v>
      </c>
      <c r="H4154" s="128">
        <v>8.1999999999999993</v>
      </c>
      <c r="I4154" s="311"/>
      <c r="J4154" s="319">
        <f>ROUND(SUMIF(Anlagenbewegungsdaten!B:B,A4154,Anlagenbewegungsdaten!C:C),3)</f>
        <v>0</v>
      </c>
      <c r="K4154" s="320">
        <f>ROUND(SUMIF(Anlagenbewegungsdaten!$B:$B,$A4154,Anlagenbewegungsdaten!$D:$D),2)</f>
        <v>0</v>
      </c>
      <c r="L4154" s="321">
        <f t="shared" si="140"/>
        <v>0</v>
      </c>
      <c r="M4154" s="341" t="s">
        <v>4950</v>
      </c>
      <c r="N4154" s="341" t="s">
        <v>4972</v>
      </c>
      <c r="O4154" s="323">
        <f>ROUND(SUMIF(Anlagenbewegungsdaten_AV!B:B,A4154,Anlagenbewegungsdaten_AV!C:C),3)</f>
        <v>0</v>
      </c>
      <c r="P4154" s="320">
        <f>ROUND(SUMIF(Anlagenbewegungsdaten_AV!$B:$B,$A4154,Anlagenbewegungsdaten_AV!$D:$D),2)</f>
        <v>0</v>
      </c>
      <c r="Q4154" s="321">
        <f t="shared" si="141"/>
        <v>0</v>
      </c>
      <c r="S4154" s="324"/>
      <c r="T4154" s="317"/>
      <c r="U4154" s="325"/>
      <c r="V4154" s="325"/>
    </row>
    <row r="4155" spans="1:22" ht="15" customHeight="1" x14ac:dyDescent="0.25">
      <c r="A4155" s="129" t="s">
        <v>5156</v>
      </c>
      <c r="B4155" s="126" t="s">
        <v>2090</v>
      </c>
      <c r="C4155" s="127" t="s">
        <v>5168</v>
      </c>
      <c r="D4155" s="127" t="s">
        <v>4763</v>
      </c>
      <c r="E4155" s="127"/>
      <c r="F4155" s="128">
        <v>10.06</v>
      </c>
      <c r="G4155" s="128">
        <v>10.46</v>
      </c>
      <c r="H4155" s="128">
        <v>8.0500000000000007</v>
      </c>
      <c r="I4155" s="311"/>
      <c r="J4155" s="319">
        <f>ROUND(SUMIF(Anlagenbewegungsdaten!B:B,A4155,Anlagenbewegungsdaten!C:C),3)</f>
        <v>0</v>
      </c>
      <c r="K4155" s="320">
        <f>ROUND(SUMIF(Anlagenbewegungsdaten!$B:$B,$A4155,Anlagenbewegungsdaten!$D:$D),2)</f>
        <v>0</v>
      </c>
      <c r="L4155" s="321">
        <f t="shared" si="140"/>
        <v>0</v>
      </c>
      <c r="M4155" s="341" t="s">
        <v>4950</v>
      </c>
      <c r="N4155" s="341" t="s">
        <v>4972</v>
      </c>
      <c r="O4155" s="323">
        <f>ROUND(SUMIF(Anlagenbewegungsdaten_AV!B:B,A4155,Anlagenbewegungsdaten_AV!C:C),3)</f>
        <v>0</v>
      </c>
      <c r="P4155" s="320">
        <f>ROUND(SUMIF(Anlagenbewegungsdaten_AV!$B:$B,$A4155,Anlagenbewegungsdaten_AV!$D:$D),2)</f>
        <v>0</v>
      </c>
      <c r="Q4155" s="321">
        <f t="shared" si="141"/>
        <v>0</v>
      </c>
      <c r="S4155" s="324"/>
      <c r="T4155" s="317"/>
      <c r="U4155" s="325"/>
      <c r="V4155" s="325"/>
    </row>
    <row r="4156" spans="1:22" ht="15" customHeight="1" x14ac:dyDescent="0.25">
      <c r="A4156" s="129" t="s">
        <v>5157</v>
      </c>
      <c r="B4156" s="126" t="s">
        <v>2090</v>
      </c>
      <c r="C4156" s="127" t="s">
        <v>5169</v>
      </c>
      <c r="D4156" s="127" t="s">
        <v>4763</v>
      </c>
      <c r="E4156" s="127"/>
      <c r="F4156" s="128">
        <v>9.8800000000000008</v>
      </c>
      <c r="G4156" s="128">
        <v>10.280000000000001</v>
      </c>
      <c r="H4156" s="128">
        <v>7.9</v>
      </c>
      <c r="I4156" s="311"/>
      <c r="J4156" s="319">
        <f>ROUND(SUMIF(Anlagenbewegungsdaten!B:B,A4156,Anlagenbewegungsdaten!C:C),3)</f>
        <v>0</v>
      </c>
      <c r="K4156" s="320">
        <f>ROUND(SUMIF(Anlagenbewegungsdaten!$B:$B,$A4156,Anlagenbewegungsdaten!$D:$D),2)</f>
        <v>0</v>
      </c>
      <c r="L4156" s="321">
        <f t="shared" si="140"/>
        <v>0</v>
      </c>
      <c r="M4156" s="341" t="s">
        <v>4950</v>
      </c>
      <c r="N4156" s="341" t="s">
        <v>4972</v>
      </c>
      <c r="O4156" s="323">
        <f>ROUND(SUMIF(Anlagenbewegungsdaten_AV!B:B,A4156,Anlagenbewegungsdaten_AV!C:C),3)</f>
        <v>0</v>
      </c>
      <c r="P4156" s="320">
        <f>ROUND(SUMIF(Anlagenbewegungsdaten_AV!$B:$B,$A4156,Anlagenbewegungsdaten_AV!$D:$D),2)</f>
        <v>0</v>
      </c>
      <c r="Q4156" s="321">
        <f t="shared" si="141"/>
        <v>0</v>
      </c>
      <c r="S4156" s="324"/>
      <c r="T4156" s="317"/>
      <c r="U4156" s="325"/>
      <c r="V4156" s="325"/>
    </row>
    <row r="4157" spans="1:22" ht="15" customHeight="1" x14ac:dyDescent="0.25">
      <c r="A4157" s="129" t="s">
        <v>5158</v>
      </c>
      <c r="B4157" s="126" t="s">
        <v>2090</v>
      </c>
      <c r="C4157" s="127" t="s">
        <v>5170</v>
      </c>
      <c r="D4157" s="127" t="s">
        <v>4763</v>
      </c>
      <c r="E4157" s="127"/>
      <c r="F4157" s="128">
        <v>9.74</v>
      </c>
      <c r="G4157" s="128">
        <v>10.14</v>
      </c>
      <c r="H4157" s="128">
        <v>7.79</v>
      </c>
      <c r="I4157" s="311"/>
      <c r="J4157" s="319">
        <f>ROUND(SUMIF(Anlagenbewegungsdaten!B:B,A4157,Anlagenbewegungsdaten!C:C),3)</f>
        <v>0</v>
      </c>
      <c r="K4157" s="320">
        <f>ROUND(SUMIF(Anlagenbewegungsdaten!$B:$B,$A4157,Anlagenbewegungsdaten!$D:$D),2)</f>
        <v>0</v>
      </c>
      <c r="L4157" s="321">
        <f t="shared" si="140"/>
        <v>0</v>
      </c>
      <c r="M4157" s="341" t="s">
        <v>4950</v>
      </c>
      <c r="N4157" s="341" t="s">
        <v>4972</v>
      </c>
      <c r="O4157" s="323">
        <f>ROUND(SUMIF(Anlagenbewegungsdaten_AV!B:B,A4157,Anlagenbewegungsdaten_AV!C:C),3)</f>
        <v>0</v>
      </c>
      <c r="P4157" s="320">
        <f>ROUND(SUMIF(Anlagenbewegungsdaten_AV!$B:$B,$A4157,Anlagenbewegungsdaten_AV!$D:$D),2)</f>
        <v>0</v>
      </c>
      <c r="Q4157" s="321">
        <f t="shared" si="141"/>
        <v>0</v>
      </c>
      <c r="S4157" s="324"/>
      <c r="T4157" s="317"/>
      <c r="U4157" s="325"/>
      <c r="V4157" s="325"/>
    </row>
    <row r="4158" spans="1:22" ht="15" customHeight="1" x14ac:dyDescent="0.25">
      <c r="A4158" s="129" t="s">
        <v>5159</v>
      </c>
      <c r="B4158" s="126" t="s">
        <v>2090</v>
      </c>
      <c r="C4158" s="127" t="s">
        <v>5171</v>
      </c>
      <c r="D4158" s="127" t="s">
        <v>4763</v>
      </c>
      <c r="E4158" s="127"/>
      <c r="F4158" s="128">
        <v>9.61</v>
      </c>
      <c r="G4158" s="128">
        <v>10.01</v>
      </c>
      <c r="H4158" s="128">
        <v>7.69</v>
      </c>
      <c r="I4158" s="311"/>
      <c r="J4158" s="319">
        <f>ROUND(SUMIF(Anlagenbewegungsdaten!B:B,A4158,Anlagenbewegungsdaten!C:C),3)</f>
        <v>1399.5</v>
      </c>
      <c r="K4158" s="320">
        <f>ROUND(SUMIF(Anlagenbewegungsdaten!$B:$B,$A4158,Anlagenbewegungsdaten!$D:$D),2)</f>
        <v>134.49</v>
      </c>
      <c r="L4158" s="321">
        <f t="shared" si="140"/>
        <v>1.393354769554378E-4</v>
      </c>
      <c r="M4158" s="341" t="s">
        <v>4950</v>
      </c>
      <c r="N4158" s="341" t="s">
        <v>4972</v>
      </c>
      <c r="O4158" s="323">
        <f>ROUND(SUMIF(Anlagenbewegungsdaten_AV!B:B,A4158,Anlagenbewegungsdaten_AV!C:C),3)</f>
        <v>0</v>
      </c>
      <c r="P4158" s="320">
        <f>ROUND(SUMIF(Anlagenbewegungsdaten_AV!$B:$B,$A4158,Anlagenbewegungsdaten_AV!$D:$D),2)</f>
        <v>0</v>
      </c>
      <c r="Q4158" s="321">
        <f t="shared" si="141"/>
        <v>0</v>
      </c>
      <c r="S4158" s="324"/>
      <c r="T4158" s="317"/>
      <c r="U4158" s="325"/>
      <c r="V4158" s="325"/>
    </row>
    <row r="4159" spans="1:22" ht="15" customHeight="1" x14ac:dyDescent="0.25">
      <c r="A4159" s="129" t="s">
        <v>5477</v>
      </c>
      <c r="B4159" s="126" t="s">
        <v>2090</v>
      </c>
      <c r="C4159" s="127" t="s">
        <v>5478</v>
      </c>
      <c r="D4159" s="127" t="s">
        <v>4763</v>
      </c>
      <c r="E4159" s="127"/>
      <c r="F4159" s="128">
        <v>9.4700000000000006</v>
      </c>
      <c r="G4159" s="128">
        <v>9.870000000000001</v>
      </c>
      <c r="H4159" s="128">
        <v>7.58</v>
      </c>
      <c r="I4159" s="311"/>
      <c r="J4159" s="319">
        <f>ROUND(SUMIF(Anlagenbewegungsdaten!B:B,A4159,Anlagenbewegungsdaten!C:C),3)</f>
        <v>0</v>
      </c>
      <c r="K4159" s="320">
        <f>ROUND(SUMIF(Anlagenbewegungsdaten!$B:$B,$A4159,Anlagenbewegungsdaten!$D:$D),2)</f>
        <v>0</v>
      </c>
      <c r="L4159" s="321">
        <f t="shared" si="140"/>
        <v>0</v>
      </c>
      <c r="M4159" s="341" t="s">
        <v>4950</v>
      </c>
      <c r="N4159" s="341" t="s">
        <v>4972</v>
      </c>
      <c r="O4159" s="323">
        <f>ROUND(SUMIF(Anlagenbewegungsdaten_AV!B:B,A4159,Anlagenbewegungsdaten_AV!C:C),3)</f>
        <v>0</v>
      </c>
      <c r="P4159" s="320">
        <f>ROUND(SUMIF(Anlagenbewegungsdaten_AV!$B:$B,$A4159,Anlagenbewegungsdaten_AV!$D:$D),2)</f>
        <v>0</v>
      </c>
      <c r="Q4159" s="321">
        <f t="shared" si="141"/>
        <v>0</v>
      </c>
      <c r="S4159" s="324"/>
      <c r="T4159" s="317"/>
      <c r="U4159" s="325"/>
      <c r="V4159" s="325"/>
    </row>
    <row r="4160" spans="1:22" ht="15" customHeight="1" x14ac:dyDescent="0.25">
      <c r="A4160" s="129" t="s">
        <v>5479</v>
      </c>
      <c r="B4160" s="126" t="s">
        <v>2090</v>
      </c>
      <c r="C4160" s="127" t="s">
        <v>5480</v>
      </c>
      <c r="D4160" s="127" t="s">
        <v>4763</v>
      </c>
      <c r="E4160" s="127"/>
      <c r="F4160" s="128">
        <v>9.3800000000000008</v>
      </c>
      <c r="G4160" s="128">
        <v>9.7800000000000011</v>
      </c>
      <c r="H4160" s="128">
        <v>7.5</v>
      </c>
      <c r="I4160" s="311"/>
      <c r="J4160" s="319">
        <f>ROUND(SUMIF(Anlagenbewegungsdaten!B:B,A4160,Anlagenbewegungsdaten!C:C),3)</f>
        <v>0</v>
      </c>
      <c r="K4160" s="320">
        <f>ROUND(SUMIF(Anlagenbewegungsdaten!$B:$B,$A4160,Anlagenbewegungsdaten!$D:$D),2)</f>
        <v>0</v>
      </c>
      <c r="L4160" s="321">
        <f t="shared" si="140"/>
        <v>0</v>
      </c>
      <c r="M4160" s="341" t="s">
        <v>4950</v>
      </c>
      <c r="N4160" s="341" t="s">
        <v>4972</v>
      </c>
      <c r="O4160" s="323">
        <f>ROUND(SUMIF(Anlagenbewegungsdaten_AV!B:B,A4160,Anlagenbewegungsdaten_AV!C:C),3)</f>
        <v>0</v>
      </c>
      <c r="P4160" s="320">
        <f>ROUND(SUMIF(Anlagenbewegungsdaten_AV!$B:$B,$A4160,Anlagenbewegungsdaten_AV!$D:$D),2)</f>
        <v>0</v>
      </c>
      <c r="Q4160" s="321">
        <f t="shared" si="141"/>
        <v>0</v>
      </c>
      <c r="S4160" s="324"/>
      <c r="T4160" s="317"/>
      <c r="U4160" s="325"/>
      <c r="V4160" s="325"/>
    </row>
    <row r="4161" spans="1:22" ht="15" customHeight="1" x14ac:dyDescent="0.25">
      <c r="A4161" s="129" t="s">
        <v>5481</v>
      </c>
      <c r="B4161" s="126" t="s">
        <v>2090</v>
      </c>
      <c r="C4161" s="127" t="s">
        <v>5482</v>
      </c>
      <c r="D4161" s="127" t="s">
        <v>4763</v>
      </c>
      <c r="E4161" s="127"/>
      <c r="F4161" s="128">
        <v>9.2799999999999994</v>
      </c>
      <c r="G4161" s="128">
        <v>9.68</v>
      </c>
      <c r="H4161" s="128">
        <v>7.42</v>
      </c>
      <c r="I4161" s="311"/>
      <c r="J4161" s="319">
        <f>ROUND(SUMIF(Anlagenbewegungsdaten!B:B,A4161,Anlagenbewegungsdaten!C:C),3)</f>
        <v>0</v>
      </c>
      <c r="K4161" s="320">
        <f>ROUND(SUMIF(Anlagenbewegungsdaten!$B:$B,$A4161,Anlagenbewegungsdaten!$D:$D),2)</f>
        <v>0</v>
      </c>
      <c r="L4161" s="321">
        <f t="shared" si="140"/>
        <v>0</v>
      </c>
      <c r="M4161" s="341" t="s">
        <v>4950</v>
      </c>
      <c r="N4161" s="341" t="s">
        <v>4972</v>
      </c>
      <c r="O4161" s="323">
        <f>ROUND(SUMIF(Anlagenbewegungsdaten_AV!B:B,A4161,Anlagenbewegungsdaten_AV!C:C),3)</f>
        <v>0</v>
      </c>
      <c r="P4161" s="320">
        <f>ROUND(SUMIF(Anlagenbewegungsdaten_AV!$B:$B,$A4161,Anlagenbewegungsdaten_AV!$D:$D),2)</f>
        <v>0</v>
      </c>
      <c r="Q4161" s="321">
        <f t="shared" si="141"/>
        <v>0</v>
      </c>
      <c r="S4161" s="324"/>
      <c r="T4161" s="317"/>
      <c r="U4161" s="325"/>
      <c r="V4161" s="325"/>
    </row>
    <row r="4162" spans="1:22" ht="15" customHeight="1" x14ac:dyDescent="0.25">
      <c r="A4162" s="129" t="s">
        <v>5483</v>
      </c>
      <c r="B4162" s="126" t="s">
        <v>2090</v>
      </c>
      <c r="C4162" s="127" t="s">
        <v>5484</v>
      </c>
      <c r="D4162" s="127" t="s">
        <v>4763</v>
      </c>
      <c r="E4162" s="127"/>
      <c r="F4162" s="128">
        <v>9.19</v>
      </c>
      <c r="G4162" s="128">
        <v>9.59</v>
      </c>
      <c r="H4162" s="128">
        <v>7.35</v>
      </c>
      <c r="I4162" s="311"/>
      <c r="J4162" s="319">
        <f>ROUND(SUMIF(Anlagenbewegungsdaten!B:B,A4162,Anlagenbewegungsdaten!C:C),3)</f>
        <v>0</v>
      </c>
      <c r="K4162" s="320">
        <f>ROUND(SUMIF(Anlagenbewegungsdaten!$B:$B,$A4162,Anlagenbewegungsdaten!$D:$D),2)</f>
        <v>0</v>
      </c>
      <c r="L4162" s="321">
        <f t="shared" si="140"/>
        <v>0</v>
      </c>
      <c r="M4162" s="341" t="s">
        <v>4950</v>
      </c>
      <c r="N4162" s="341" t="s">
        <v>4972</v>
      </c>
      <c r="O4162" s="323">
        <f>ROUND(SUMIF(Anlagenbewegungsdaten_AV!B:B,A4162,Anlagenbewegungsdaten_AV!C:C),3)</f>
        <v>0</v>
      </c>
      <c r="P4162" s="320">
        <f>ROUND(SUMIF(Anlagenbewegungsdaten_AV!$B:$B,$A4162,Anlagenbewegungsdaten_AV!$D:$D),2)</f>
        <v>0</v>
      </c>
      <c r="Q4162" s="321">
        <f t="shared" si="141"/>
        <v>0</v>
      </c>
      <c r="S4162" s="324"/>
      <c r="T4162" s="317"/>
      <c r="U4162" s="325"/>
      <c r="V4162" s="325"/>
    </row>
    <row r="4163" spans="1:22" ht="15" customHeight="1" x14ac:dyDescent="0.25">
      <c r="A4163" s="129" t="s">
        <v>5485</v>
      </c>
      <c r="B4163" s="126" t="s">
        <v>2090</v>
      </c>
      <c r="C4163" s="127" t="s">
        <v>5486</v>
      </c>
      <c r="D4163" s="127" t="s">
        <v>4763</v>
      </c>
      <c r="E4163" s="127"/>
      <c r="F4163" s="128">
        <v>9.1</v>
      </c>
      <c r="G4163" s="128">
        <v>9.5</v>
      </c>
      <c r="H4163" s="128">
        <v>7.28</v>
      </c>
      <c r="I4163" s="311"/>
      <c r="J4163" s="319">
        <f>ROUND(SUMIF(Anlagenbewegungsdaten!B:B,A4163,Anlagenbewegungsdaten!C:C),3)</f>
        <v>0</v>
      </c>
      <c r="K4163" s="320">
        <f>ROUND(SUMIF(Anlagenbewegungsdaten!$B:$B,$A4163,Anlagenbewegungsdaten!$D:$D),2)</f>
        <v>0</v>
      </c>
      <c r="L4163" s="321">
        <f t="shared" si="140"/>
        <v>0</v>
      </c>
      <c r="M4163" s="341" t="s">
        <v>4950</v>
      </c>
      <c r="N4163" s="341" t="s">
        <v>4972</v>
      </c>
      <c r="O4163" s="323">
        <f>ROUND(SUMIF(Anlagenbewegungsdaten_AV!B:B,A4163,Anlagenbewegungsdaten_AV!C:C),3)</f>
        <v>0</v>
      </c>
      <c r="P4163" s="320">
        <f>ROUND(SUMIF(Anlagenbewegungsdaten_AV!$B:$B,$A4163,Anlagenbewegungsdaten_AV!$D:$D),2)</f>
        <v>0</v>
      </c>
      <c r="Q4163" s="321">
        <f t="shared" si="141"/>
        <v>0</v>
      </c>
      <c r="S4163" s="324"/>
      <c r="T4163" s="317"/>
      <c r="U4163" s="325"/>
      <c r="V4163" s="325"/>
    </row>
    <row r="4164" spans="1:22" ht="15" customHeight="1" x14ac:dyDescent="0.25">
      <c r="A4164" s="129" t="s">
        <v>5487</v>
      </c>
      <c r="B4164" s="126" t="s">
        <v>2090</v>
      </c>
      <c r="C4164" s="127" t="s">
        <v>5488</v>
      </c>
      <c r="D4164" s="127" t="s">
        <v>4763</v>
      </c>
      <c r="E4164" s="127"/>
      <c r="F4164" s="128">
        <v>9.01</v>
      </c>
      <c r="G4164" s="128">
        <v>9.41</v>
      </c>
      <c r="H4164" s="128">
        <v>7.21</v>
      </c>
      <c r="I4164" s="311"/>
      <c r="J4164" s="319">
        <f>ROUND(SUMIF(Anlagenbewegungsdaten!B:B,A4164,Anlagenbewegungsdaten!C:C),3)</f>
        <v>0</v>
      </c>
      <c r="K4164" s="320">
        <f>ROUND(SUMIF(Anlagenbewegungsdaten!$B:$B,$A4164,Anlagenbewegungsdaten!$D:$D),2)</f>
        <v>0</v>
      </c>
      <c r="L4164" s="321">
        <f t="shared" si="140"/>
        <v>0</v>
      </c>
      <c r="M4164" s="341" t="s">
        <v>4950</v>
      </c>
      <c r="N4164" s="341" t="s">
        <v>4972</v>
      </c>
      <c r="O4164" s="323">
        <f>ROUND(SUMIF(Anlagenbewegungsdaten_AV!B:B,A4164,Anlagenbewegungsdaten_AV!C:C),3)</f>
        <v>0</v>
      </c>
      <c r="P4164" s="320">
        <f>ROUND(SUMIF(Anlagenbewegungsdaten_AV!$B:$B,$A4164,Anlagenbewegungsdaten_AV!$D:$D),2)</f>
        <v>0</v>
      </c>
      <c r="Q4164" s="321">
        <f t="shared" si="141"/>
        <v>0</v>
      </c>
      <c r="S4164" s="324"/>
      <c r="T4164" s="317"/>
      <c r="U4164" s="325"/>
      <c r="V4164" s="325"/>
    </row>
    <row r="4165" spans="1:22" ht="15" customHeight="1" x14ac:dyDescent="0.25">
      <c r="A4165" s="129" t="s">
        <v>5489</v>
      </c>
      <c r="B4165" s="126" t="s">
        <v>2090</v>
      </c>
      <c r="C4165" s="127" t="s">
        <v>5490</v>
      </c>
      <c r="D4165" s="127" t="s">
        <v>4763</v>
      </c>
      <c r="E4165" s="127"/>
      <c r="F4165" s="128">
        <v>8.92</v>
      </c>
      <c r="G4165" s="128">
        <v>9.32</v>
      </c>
      <c r="H4165" s="128">
        <v>7.14</v>
      </c>
      <c r="I4165" s="311"/>
      <c r="J4165" s="319">
        <f>ROUND(SUMIF(Anlagenbewegungsdaten!B:B,A4165,Anlagenbewegungsdaten!C:C),3)</f>
        <v>0</v>
      </c>
      <c r="K4165" s="320">
        <f>ROUND(SUMIF(Anlagenbewegungsdaten!$B:$B,$A4165,Anlagenbewegungsdaten!$D:$D),2)</f>
        <v>0</v>
      </c>
      <c r="L4165" s="321">
        <f t="shared" si="140"/>
        <v>0</v>
      </c>
      <c r="M4165" s="341" t="s">
        <v>4950</v>
      </c>
      <c r="N4165" s="341" t="s">
        <v>4972</v>
      </c>
      <c r="O4165" s="323">
        <f>ROUND(SUMIF(Anlagenbewegungsdaten_AV!B:B,A4165,Anlagenbewegungsdaten_AV!C:C),3)</f>
        <v>0</v>
      </c>
      <c r="P4165" s="320">
        <f>ROUND(SUMIF(Anlagenbewegungsdaten_AV!$B:$B,$A4165,Anlagenbewegungsdaten_AV!$D:$D),2)</f>
        <v>0</v>
      </c>
      <c r="Q4165" s="321">
        <f t="shared" si="141"/>
        <v>0</v>
      </c>
      <c r="S4165" s="324"/>
      <c r="T4165" s="317"/>
      <c r="U4165" s="325"/>
      <c r="V4165" s="325"/>
    </row>
    <row r="4166" spans="1:22" ht="15" customHeight="1" x14ac:dyDescent="0.25">
      <c r="A4166" s="129" t="s">
        <v>5491</v>
      </c>
      <c r="B4166" s="126" t="s">
        <v>2090</v>
      </c>
      <c r="C4166" s="127" t="s">
        <v>5492</v>
      </c>
      <c r="D4166" s="127" t="s">
        <v>4763</v>
      </c>
      <c r="E4166" s="127"/>
      <c r="F4166" s="128">
        <v>8.83</v>
      </c>
      <c r="G4166" s="128">
        <v>9.23</v>
      </c>
      <c r="H4166" s="128">
        <v>7.38</v>
      </c>
      <c r="I4166" s="311"/>
      <c r="J4166" s="319">
        <f>ROUND(SUMIF(Anlagenbewegungsdaten!B:B,A4166,Anlagenbewegungsdaten!C:C),3)</f>
        <v>0</v>
      </c>
      <c r="K4166" s="320">
        <f>ROUND(SUMIF(Anlagenbewegungsdaten!$B:$B,$A4166,Anlagenbewegungsdaten!$D:$D),2)</f>
        <v>0</v>
      </c>
      <c r="L4166" s="321">
        <f t="shared" si="140"/>
        <v>0</v>
      </c>
      <c r="M4166" s="341" t="s">
        <v>4950</v>
      </c>
      <c r="N4166" s="341" t="s">
        <v>4972</v>
      </c>
      <c r="O4166" s="323">
        <f>ROUND(SUMIF(Anlagenbewegungsdaten_AV!B:B,A4166,Anlagenbewegungsdaten_AV!C:C),3)</f>
        <v>0</v>
      </c>
      <c r="P4166" s="320">
        <f>ROUND(SUMIF(Anlagenbewegungsdaten_AV!$B:$B,$A4166,Anlagenbewegungsdaten_AV!$D:$D),2)</f>
        <v>0</v>
      </c>
      <c r="Q4166" s="321">
        <f t="shared" si="141"/>
        <v>0</v>
      </c>
      <c r="S4166" s="324"/>
      <c r="T4166" s="317"/>
      <c r="U4166" s="325"/>
      <c r="V4166" s="325"/>
    </row>
    <row r="4167" spans="1:22" ht="15" customHeight="1" x14ac:dyDescent="0.25">
      <c r="A4167" s="129" t="s">
        <v>5493</v>
      </c>
      <c r="B4167" s="126" t="s">
        <v>2090</v>
      </c>
      <c r="C4167" s="127" t="s">
        <v>5494</v>
      </c>
      <c r="D4167" s="127" t="s">
        <v>4763</v>
      </c>
      <c r="E4167" s="127"/>
      <c r="F4167" s="128">
        <v>8.7899999999999991</v>
      </c>
      <c r="G4167" s="128">
        <v>9.18</v>
      </c>
      <c r="H4167" s="128">
        <v>7.34</v>
      </c>
      <c r="I4167" s="311"/>
      <c r="J4167" s="319">
        <f>ROUND(SUMIF(Anlagenbewegungsdaten!B:B,A4167,Anlagenbewegungsdaten!C:C),3)</f>
        <v>0</v>
      </c>
      <c r="K4167" s="320">
        <f>ROUND(SUMIF(Anlagenbewegungsdaten!$B:$B,$A4167,Anlagenbewegungsdaten!$D:$D),2)</f>
        <v>0</v>
      </c>
      <c r="L4167" s="321">
        <f t="shared" si="140"/>
        <v>0</v>
      </c>
      <c r="M4167" s="341" t="s">
        <v>4950</v>
      </c>
      <c r="N4167" s="341" t="s">
        <v>4972</v>
      </c>
      <c r="O4167" s="323">
        <f>ROUND(SUMIF(Anlagenbewegungsdaten_AV!B:B,A4167,Anlagenbewegungsdaten_AV!C:C),3)</f>
        <v>0</v>
      </c>
      <c r="P4167" s="320">
        <f>ROUND(SUMIF(Anlagenbewegungsdaten_AV!$B:$B,$A4167,Anlagenbewegungsdaten_AV!$D:$D),2)</f>
        <v>0</v>
      </c>
      <c r="Q4167" s="321">
        <f t="shared" si="141"/>
        <v>0</v>
      </c>
      <c r="S4167" s="324"/>
      <c r="T4167" s="317"/>
      <c r="U4167" s="325"/>
      <c r="V4167" s="325"/>
    </row>
    <row r="4168" spans="1:22" ht="15" customHeight="1" x14ac:dyDescent="0.25">
      <c r="A4168" s="129" t="s">
        <v>5495</v>
      </c>
      <c r="B4168" s="126" t="s">
        <v>2090</v>
      </c>
      <c r="C4168" s="127" t="s">
        <v>5496</v>
      </c>
      <c r="D4168" s="127" t="s">
        <v>4763</v>
      </c>
      <c r="E4168" s="127"/>
      <c r="F4168" s="128">
        <v>8.76</v>
      </c>
      <c r="G4168" s="128">
        <v>9.16</v>
      </c>
      <c r="H4168" s="128">
        <v>7.33</v>
      </c>
      <c r="I4168" s="311"/>
      <c r="J4168" s="319">
        <f>ROUND(SUMIF(Anlagenbewegungsdaten!B:B,A4168,Anlagenbewegungsdaten!C:C),3)</f>
        <v>0</v>
      </c>
      <c r="K4168" s="320">
        <f>ROUND(SUMIF(Anlagenbewegungsdaten!$B:$B,$A4168,Anlagenbewegungsdaten!$D:$D),2)</f>
        <v>0</v>
      </c>
      <c r="L4168" s="321">
        <f t="shared" si="140"/>
        <v>0</v>
      </c>
      <c r="M4168" s="341" t="s">
        <v>4950</v>
      </c>
      <c r="N4168" s="341" t="s">
        <v>4972</v>
      </c>
      <c r="O4168" s="323">
        <f>ROUND(SUMIF(Anlagenbewegungsdaten_AV!B:B,A4168,Anlagenbewegungsdaten_AV!C:C),3)</f>
        <v>0</v>
      </c>
      <c r="P4168" s="320">
        <f>ROUND(SUMIF(Anlagenbewegungsdaten_AV!$B:$B,$A4168,Anlagenbewegungsdaten_AV!$D:$D),2)</f>
        <v>0</v>
      </c>
      <c r="Q4168" s="321">
        <f t="shared" si="141"/>
        <v>0</v>
      </c>
      <c r="S4168" s="324"/>
      <c r="T4168" s="317"/>
      <c r="U4168" s="325"/>
      <c r="V4168" s="325"/>
    </row>
    <row r="4169" spans="1:22" ht="15" customHeight="1" x14ac:dyDescent="0.25">
      <c r="A4169" s="129" t="s">
        <v>5497</v>
      </c>
      <c r="B4169" s="126" t="s">
        <v>2090</v>
      </c>
      <c r="C4169" s="127" t="s">
        <v>5498</v>
      </c>
      <c r="D4169" s="127" t="s">
        <v>4763</v>
      </c>
      <c r="E4169" s="127"/>
      <c r="F4169" s="128">
        <v>8.74</v>
      </c>
      <c r="G4169" s="128">
        <v>9.14</v>
      </c>
      <c r="H4169" s="128">
        <v>7.31</v>
      </c>
      <c r="I4169" s="311"/>
      <c r="J4169" s="319">
        <f>ROUND(SUMIF(Anlagenbewegungsdaten!B:B,A4169,Anlagenbewegungsdaten!C:C),3)</f>
        <v>0</v>
      </c>
      <c r="K4169" s="320">
        <f>ROUND(SUMIF(Anlagenbewegungsdaten!$B:$B,$A4169,Anlagenbewegungsdaten!$D:$D),2)</f>
        <v>0</v>
      </c>
      <c r="L4169" s="321">
        <f t="shared" si="140"/>
        <v>0</v>
      </c>
      <c r="M4169" s="341" t="s">
        <v>4950</v>
      </c>
      <c r="N4169" s="341" t="s">
        <v>4972</v>
      </c>
      <c r="O4169" s="323">
        <f>ROUND(SUMIF(Anlagenbewegungsdaten_AV!B:B,A4169,Anlagenbewegungsdaten_AV!C:C),3)</f>
        <v>0</v>
      </c>
      <c r="P4169" s="320">
        <f>ROUND(SUMIF(Anlagenbewegungsdaten_AV!$B:$B,$A4169,Anlagenbewegungsdaten_AV!$D:$D),2)</f>
        <v>0</v>
      </c>
      <c r="Q4169" s="321">
        <f t="shared" si="141"/>
        <v>0</v>
      </c>
      <c r="S4169" s="324"/>
      <c r="T4169" s="317"/>
      <c r="U4169" s="325"/>
      <c r="V4169" s="325"/>
    </row>
    <row r="4170" spans="1:22" ht="15" customHeight="1" x14ac:dyDescent="0.25">
      <c r="A4170" s="129" t="s">
        <v>5499</v>
      </c>
      <c r="B4170" s="126" t="s">
        <v>2090</v>
      </c>
      <c r="C4170" s="127" t="s">
        <v>5500</v>
      </c>
      <c r="D4170" s="127" t="s">
        <v>4763</v>
      </c>
      <c r="E4170" s="127"/>
      <c r="F4170" s="128">
        <v>8.7200000000000006</v>
      </c>
      <c r="G4170" s="128">
        <v>9.1199999999999992</v>
      </c>
      <c r="H4170" s="128">
        <v>7.3</v>
      </c>
      <c r="I4170" s="311"/>
      <c r="J4170" s="319">
        <f>ROUND(SUMIF(Anlagenbewegungsdaten!B:B,A4170,Anlagenbewegungsdaten!C:C),3)</f>
        <v>0</v>
      </c>
      <c r="K4170" s="320">
        <f>ROUND(SUMIF(Anlagenbewegungsdaten!$B:$B,$A4170,Anlagenbewegungsdaten!$D:$D),2)</f>
        <v>0</v>
      </c>
      <c r="L4170" s="321">
        <f t="shared" ref="L4170:L4233" si="142">IF(ISBLANK(F4170),0,IF(OR($J4170&gt;=100,$J4170&lt;=-100),F4170-(K4170/J4170*100),IF(OR(J4170&gt;-100,J4170&lt;100),(J4170*F4170%)-K4170)))</f>
        <v>0</v>
      </c>
      <c r="M4170" s="341" t="s">
        <v>4950</v>
      </c>
      <c r="N4170" s="341" t="s">
        <v>4972</v>
      </c>
      <c r="O4170" s="323">
        <f>ROUND(SUMIF(Anlagenbewegungsdaten_AV!B:B,A4170,Anlagenbewegungsdaten_AV!C:C),3)</f>
        <v>0</v>
      </c>
      <c r="P4170" s="320">
        <f>ROUND(SUMIF(Anlagenbewegungsdaten_AV!$B:$B,$A4170,Anlagenbewegungsdaten_AV!$D:$D),2)</f>
        <v>0</v>
      </c>
      <c r="Q4170" s="321">
        <f t="shared" ref="Q4170:Q4233" si="143">IF(ISBLANK(H4170),0,IF(OR($O4170&gt;=100,$O4170&lt;=-100),H4170-(P4170/O4170*100),IF(OR(O4170&gt;-100,O4170&lt;100),(O4170*G4170%)-P4170)))</f>
        <v>0</v>
      </c>
      <c r="S4170" s="324"/>
      <c r="T4170" s="317"/>
      <c r="U4170" s="325"/>
      <c r="V4170" s="325"/>
    </row>
    <row r="4171" spans="1:22" ht="15" customHeight="1" x14ac:dyDescent="0.25">
      <c r="A4171" s="129" t="s">
        <v>5788</v>
      </c>
      <c r="B4171" s="126" t="s">
        <v>2090</v>
      </c>
      <c r="C4171" s="127" t="s">
        <v>5789</v>
      </c>
      <c r="D4171" s="127" t="s">
        <v>4763</v>
      </c>
      <c r="E4171" s="127"/>
      <c r="F4171" s="128">
        <v>8.6999999999999993</v>
      </c>
      <c r="G4171" s="128">
        <v>9.09</v>
      </c>
      <c r="H4171" s="128">
        <v>7.27</v>
      </c>
      <c r="I4171" s="311"/>
      <c r="J4171" s="319">
        <f>ROUND(SUMIF(Anlagenbewegungsdaten!B:B,A4171,Anlagenbewegungsdaten!C:C),3)</f>
        <v>0</v>
      </c>
      <c r="K4171" s="320">
        <f>ROUND(SUMIF(Anlagenbewegungsdaten!$B:$B,$A4171,Anlagenbewegungsdaten!$D:$D),2)</f>
        <v>0</v>
      </c>
      <c r="L4171" s="321">
        <f t="shared" si="142"/>
        <v>0</v>
      </c>
      <c r="M4171" s="341" t="s">
        <v>4950</v>
      </c>
      <c r="N4171" s="341" t="s">
        <v>4972</v>
      </c>
      <c r="O4171" s="323">
        <f>ROUND(SUMIF(Anlagenbewegungsdaten_AV!B:B,A4171,Anlagenbewegungsdaten_AV!C:C),3)</f>
        <v>0</v>
      </c>
      <c r="P4171" s="320">
        <f>ROUND(SUMIF(Anlagenbewegungsdaten_AV!$B:$B,$A4171,Anlagenbewegungsdaten_AV!$D:$D),2)</f>
        <v>0</v>
      </c>
      <c r="Q4171" s="321">
        <f t="shared" si="143"/>
        <v>0</v>
      </c>
      <c r="S4171" s="324"/>
      <c r="T4171" s="317"/>
      <c r="U4171" s="325"/>
      <c r="V4171" s="325"/>
    </row>
    <row r="4172" spans="1:22" ht="15" customHeight="1" x14ac:dyDescent="0.25">
      <c r="A4172" s="129" t="s">
        <v>5790</v>
      </c>
      <c r="B4172" s="126" t="s">
        <v>2090</v>
      </c>
      <c r="C4172" s="127" t="s">
        <v>5791</v>
      </c>
      <c r="D4172" s="127" t="s">
        <v>4763</v>
      </c>
      <c r="E4172" s="127"/>
      <c r="F4172" s="128">
        <v>8.68</v>
      </c>
      <c r="G4172" s="128">
        <v>9.07</v>
      </c>
      <c r="H4172" s="128">
        <v>7.26</v>
      </c>
      <c r="I4172" s="311"/>
      <c r="J4172" s="319">
        <f>ROUND(SUMIF(Anlagenbewegungsdaten!B:B,A4172,Anlagenbewegungsdaten!C:C),3)</f>
        <v>0</v>
      </c>
      <c r="K4172" s="320">
        <f>ROUND(SUMIF(Anlagenbewegungsdaten!$B:$B,$A4172,Anlagenbewegungsdaten!$D:$D),2)</f>
        <v>0</v>
      </c>
      <c r="L4172" s="321">
        <f t="shared" si="142"/>
        <v>0</v>
      </c>
      <c r="M4172" s="341" t="s">
        <v>4950</v>
      </c>
      <c r="N4172" s="341" t="s">
        <v>4972</v>
      </c>
      <c r="O4172" s="323">
        <f>ROUND(SUMIF(Anlagenbewegungsdaten_AV!B:B,A4172,Anlagenbewegungsdaten_AV!C:C),3)</f>
        <v>0</v>
      </c>
      <c r="P4172" s="320">
        <f>ROUND(SUMIF(Anlagenbewegungsdaten_AV!$B:$B,$A4172,Anlagenbewegungsdaten_AV!$D:$D),2)</f>
        <v>0</v>
      </c>
      <c r="Q4172" s="321">
        <f t="shared" si="143"/>
        <v>0</v>
      </c>
      <c r="S4172" s="324"/>
      <c r="T4172" s="317"/>
      <c r="U4172" s="325"/>
      <c r="V4172" s="325"/>
    </row>
    <row r="4173" spans="1:22" ht="15" customHeight="1" x14ac:dyDescent="0.25">
      <c r="A4173" s="129" t="s">
        <v>5792</v>
      </c>
      <c r="B4173" s="126" t="s">
        <v>2090</v>
      </c>
      <c r="C4173" s="127" t="s">
        <v>5793</v>
      </c>
      <c r="D4173" s="127" t="s">
        <v>4763</v>
      </c>
      <c r="E4173" s="127"/>
      <c r="F4173" s="128">
        <v>8.65</v>
      </c>
      <c r="G4173" s="128">
        <v>9.0500000000000007</v>
      </c>
      <c r="H4173" s="128">
        <v>7.24</v>
      </c>
      <c r="I4173" s="311"/>
      <c r="J4173" s="319">
        <f>ROUND(SUMIF(Anlagenbewegungsdaten!B:B,A4173,Anlagenbewegungsdaten!C:C),3)</f>
        <v>0</v>
      </c>
      <c r="K4173" s="320">
        <f>ROUND(SUMIF(Anlagenbewegungsdaten!$B:$B,$A4173,Anlagenbewegungsdaten!$D:$D),2)</f>
        <v>0</v>
      </c>
      <c r="L4173" s="321">
        <f t="shared" si="142"/>
        <v>0</v>
      </c>
      <c r="M4173" s="341" t="s">
        <v>4950</v>
      </c>
      <c r="N4173" s="341" t="s">
        <v>4972</v>
      </c>
      <c r="O4173" s="323">
        <f>ROUND(SUMIF(Anlagenbewegungsdaten_AV!B:B,A4173,Anlagenbewegungsdaten_AV!C:C),3)</f>
        <v>0</v>
      </c>
      <c r="P4173" s="320">
        <f>ROUND(SUMIF(Anlagenbewegungsdaten_AV!$B:$B,$A4173,Anlagenbewegungsdaten_AV!$D:$D),2)</f>
        <v>0</v>
      </c>
      <c r="Q4173" s="321">
        <f t="shared" si="143"/>
        <v>0</v>
      </c>
      <c r="S4173" s="324"/>
      <c r="T4173" s="317"/>
      <c r="U4173" s="325"/>
      <c r="V4173" s="325"/>
    </row>
    <row r="4174" spans="1:22" ht="15" customHeight="1" x14ac:dyDescent="0.25">
      <c r="A4174" s="129" t="s">
        <v>5794</v>
      </c>
      <c r="B4174" s="126" t="s">
        <v>2090</v>
      </c>
      <c r="C4174" s="127" t="s">
        <v>5795</v>
      </c>
      <c r="D4174" s="127" t="s">
        <v>4763</v>
      </c>
      <c r="E4174" s="127"/>
      <c r="F4174" s="128">
        <v>8.6300000000000008</v>
      </c>
      <c r="G4174" s="128">
        <v>9.02</v>
      </c>
      <c r="H4174" s="128">
        <v>7.22</v>
      </c>
      <c r="I4174" s="311"/>
      <c r="J4174" s="319">
        <f>ROUND(SUMIF(Anlagenbewegungsdaten!B:B,A4174,Anlagenbewegungsdaten!C:C),3)</f>
        <v>0</v>
      </c>
      <c r="K4174" s="320">
        <f>ROUND(SUMIF(Anlagenbewegungsdaten!$B:$B,$A4174,Anlagenbewegungsdaten!$D:$D),2)</f>
        <v>0</v>
      </c>
      <c r="L4174" s="321">
        <f t="shared" si="142"/>
        <v>0</v>
      </c>
      <c r="M4174" s="341" t="s">
        <v>4950</v>
      </c>
      <c r="N4174" s="341" t="s">
        <v>4972</v>
      </c>
      <c r="O4174" s="323">
        <f>ROUND(SUMIF(Anlagenbewegungsdaten_AV!B:B,A4174,Anlagenbewegungsdaten_AV!C:C),3)</f>
        <v>0</v>
      </c>
      <c r="P4174" s="320">
        <f>ROUND(SUMIF(Anlagenbewegungsdaten_AV!$B:$B,$A4174,Anlagenbewegungsdaten_AV!$D:$D),2)</f>
        <v>0</v>
      </c>
      <c r="Q4174" s="321">
        <f t="shared" si="143"/>
        <v>0</v>
      </c>
      <c r="S4174" s="324"/>
      <c r="T4174" s="317"/>
      <c r="U4174" s="325"/>
      <c r="V4174" s="325"/>
    </row>
    <row r="4175" spans="1:22" ht="15" customHeight="1" x14ac:dyDescent="0.25">
      <c r="A4175" s="129" t="s">
        <v>5796</v>
      </c>
      <c r="B4175" s="126" t="s">
        <v>2090</v>
      </c>
      <c r="C4175" s="127" t="s">
        <v>5797</v>
      </c>
      <c r="D4175" s="127" t="s">
        <v>4763</v>
      </c>
      <c r="E4175" s="127"/>
      <c r="F4175" s="128">
        <v>8.61</v>
      </c>
      <c r="G4175" s="128">
        <v>9</v>
      </c>
      <c r="H4175" s="128">
        <v>7.2</v>
      </c>
      <c r="I4175" s="311"/>
      <c r="J4175" s="319">
        <f>ROUND(SUMIF(Anlagenbewegungsdaten!B:B,A4175,Anlagenbewegungsdaten!C:C),3)</f>
        <v>0</v>
      </c>
      <c r="K4175" s="320">
        <f>ROUND(SUMIF(Anlagenbewegungsdaten!$B:$B,$A4175,Anlagenbewegungsdaten!$D:$D),2)</f>
        <v>0</v>
      </c>
      <c r="L4175" s="321">
        <f t="shared" si="142"/>
        <v>0</v>
      </c>
      <c r="M4175" s="341" t="s">
        <v>4950</v>
      </c>
      <c r="N4175" s="341" t="s">
        <v>4972</v>
      </c>
      <c r="O4175" s="323">
        <f>ROUND(SUMIF(Anlagenbewegungsdaten_AV!B:B,A4175,Anlagenbewegungsdaten_AV!C:C),3)</f>
        <v>0</v>
      </c>
      <c r="P4175" s="320">
        <f>ROUND(SUMIF(Anlagenbewegungsdaten_AV!$B:$B,$A4175,Anlagenbewegungsdaten_AV!$D:$D),2)</f>
        <v>0</v>
      </c>
      <c r="Q4175" s="321">
        <f t="shared" si="143"/>
        <v>0</v>
      </c>
      <c r="S4175" s="324"/>
      <c r="T4175" s="317"/>
      <c r="U4175" s="325"/>
      <c r="V4175" s="325"/>
    </row>
    <row r="4176" spans="1:22" ht="15" customHeight="1" x14ac:dyDescent="0.25">
      <c r="A4176" s="129" t="s">
        <v>5798</v>
      </c>
      <c r="B4176" s="126" t="s">
        <v>2090</v>
      </c>
      <c r="C4176" s="127" t="s">
        <v>5799</v>
      </c>
      <c r="D4176" s="127" t="s">
        <v>4763</v>
      </c>
      <c r="E4176" s="127"/>
      <c r="F4176" s="128">
        <v>8.59</v>
      </c>
      <c r="G4176" s="128">
        <v>8.98</v>
      </c>
      <c r="H4176" s="128">
        <v>7.18</v>
      </c>
      <c r="I4176" s="311"/>
      <c r="J4176" s="319">
        <f>ROUND(SUMIF(Anlagenbewegungsdaten!B:B,A4176,Anlagenbewegungsdaten!C:C),3)</f>
        <v>0</v>
      </c>
      <c r="K4176" s="320">
        <f>ROUND(SUMIF(Anlagenbewegungsdaten!$B:$B,$A4176,Anlagenbewegungsdaten!$D:$D),2)</f>
        <v>0</v>
      </c>
      <c r="L4176" s="321">
        <f t="shared" si="142"/>
        <v>0</v>
      </c>
      <c r="M4176" s="341" t="s">
        <v>4950</v>
      </c>
      <c r="N4176" s="341" t="s">
        <v>4972</v>
      </c>
      <c r="O4176" s="323">
        <f>ROUND(SUMIF(Anlagenbewegungsdaten_AV!B:B,A4176,Anlagenbewegungsdaten_AV!C:C),3)</f>
        <v>0</v>
      </c>
      <c r="P4176" s="320">
        <f>ROUND(SUMIF(Anlagenbewegungsdaten_AV!$B:$B,$A4176,Anlagenbewegungsdaten_AV!$D:$D),2)</f>
        <v>0</v>
      </c>
      <c r="Q4176" s="321">
        <f t="shared" si="143"/>
        <v>0</v>
      </c>
      <c r="S4176" s="324"/>
      <c r="T4176" s="317"/>
      <c r="U4176" s="325"/>
      <c r="V4176" s="325"/>
    </row>
    <row r="4177" spans="1:22" ht="15" customHeight="1" x14ac:dyDescent="0.25">
      <c r="A4177" s="129" t="s">
        <v>5800</v>
      </c>
      <c r="B4177" s="126" t="s">
        <v>2090</v>
      </c>
      <c r="C4177" s="127" t="s">
        <v>5801</v>
      </c>
      <c r="D4177" s="127" t="s">
        <v>4763</v>
      </c>
      <c r="E4177" s="127"/>
      <c r="F4177" s="128">
        <v>8.57</v>
      </c>
      <c r="G4177" s="128">
        <v>8.9600000000000009</v>
      </c>
      <c r="H4177" s="128">
        <v>7.17</v>
      </c>
      <c r="I4177" s="311"/>
      <c r="J4177" s="319">
        <f>ROUND(SUMIF(Anlagenbewegungsdaten!B:B,A4177,Anlagenbewegungsdaten!C:C),3)</f>
        <v>0</v>
      </c>
      <c r="K4177" s="320">
        <f>ROUND(SUMIF(Anlagenbewegungsdaten!$B:$B,$A4177,Anlagenbewegungsdaten!$D:$D),2)</f>
        <v>0</v>
      </c>
      <c r="L4177" s="321">
        <f t="shared" si="142"/>
        <v>0</v>
      </c>
      <c r="M4177" s="341" t="s">
        <v>4950</v>
      </c>
      <c r="N4177" s="341" t="s">
        <v>4972</v>
      </c>
      <c r="O4177" s="323">
        <f>ROUND(SUMIF(Anlagenbewegungsdaten_AV!B:B,A4177,Anlagenbewegungsdaten_AV!C:C),3)</f>
        <v>0</v>
      </c>
      <c r="P4177" s="320">
        <f>ROUND(SUMIF(Anlagenbewegungsdaten_AV!$B:$B,$A4177,Anlagenbewegungsdaten_AV!$D:$D),2)</f>
        <v>0</v>
      </c>
      <c r="Q4177" s="321">
        <f t="shared" si="143"/>
        <v>0</v>
      </c>
      <c r="S4177" s="324"/>
      <c r="T4177" s="317"/>
      <c r="U4177" s="325"/>
      <c r="V4177" s="325"/>
    </row>
    <row r="4178" spans="1:22" ht="15" customHeight="1" x14ac:dyDescent="0.25">
      <c r="A4178" s="129" t="s">
        <v>5802</v>
      </c>
      <c r="B4178" s="126" t="s">
        <v>2090</v>
      </c>
      <c r="C4178" s="127" t="s">
        <v>5803</v>
      </c>
      <c r="D4178" s="127" t="s">
        <v>4763</v>
      </c>
      <c r="E4178" s="127"/>
      <c r="F4178" s="128">
        <v>8.5500000000000007</v>
      </c>
      <c r="G4178" s="128">
        <v>8.93</v>
      </c>
      <c r="H4178" s="128">
        <v>7.14</v>
      </c>
      <c r="I4178" s="311"/>
      <c r="J4178" s="319">
        <f>ROUND(SUMIF(Anlagenbewegungsdaten!B:B,A4178,Anlagenbewegungsdaten!C:C),3)</f>
        <v>0</v>
      </c>
      <c r="K4178" s="320">
        <f>ROUND(SUMIF(Anlagenbewegungsdaten!$B:$B,$A4178,Anlagenbewegungsdaten!$D:$D),2)</f>
        <v>0</v>
      </c>
      <c r="L4178" s="321">
        <f t="shared" si="142"/>
        <v>0</v>
      </c>
      <c r="M4178" s="341" t="s">
        <v>4950</v>
      </c>
      <c r="N4178" s="341" t="s">
        <v>4972</v>
      </c>
      <c r="O4178" s="323">
        <f>ROUND(SUMIF(Anlagenbewegungsdaten_AV!B:B,A4178,Anlagenbewegungsdaten_AV!C:C),3)</f>
        <v>0</v>
      </c>
      <c r="P4178" s="320">
        <f>ROUND(SUMIF(Anlagenbewegungsdaten_AV!$B:$B,$A4178,Anlagenbewegungsdaten_AV!$D:$D),2)</f>
        <v>0</v>
      </c>
      <c r="Q4178" s="321">
        <f t="shared" si="143"/>
        <v>0</v>
      </c>
      <c r="S4178" s="324"/>
      <c r="T4178" s="317"/>
      <c r="U4178" s="325"/>
      <c r="V4178" s="325"/>
    </row>
    <row r="4179" spans="1:22" ht="15" customHeight="1" x14ac:dyDescent="0.25">
      <c r="A4179" s="129" t="s">
        <v>5804</v>
      </c>
      <c r="B4179" s="126" t="s">
        <v>2090</v>
      </c>
      <c r="C4179" s="127" t="s">
        <v>5805</v>
      </c>
      <c r="D4179" s="127" t="s">
        <v>5806</v>
      </c>
      <c r="E4179" s="127"/>
      <c r="F4179" s="128">
        <v>8.5299999999999994</v>
      </c>
      <c r="G4179" s="128">
        <v>8.91</v>
      </c>
      <c r="H4179" s="128">
        <v>7.13</v>
      </c>
      <c r="I4179" s="311"/>
      <c r="J4179" s="319">
        <f>ROUND(SUMIF(Anlagenbewegungsdaten!B:B,A4179,Anlagenbewegungsdaten!C:C),3)</f>
        <v>0</v>
      </c>
      <c r="K4179" s="320">
        <f>ROUND(SUMIF(Anlagenbewegungsdaten!$B:$B,$A4179,Anlagenbewegungsdaten!$D:$D),2)</f>
        <v>0</v>
      </c>
      <c r="L4179" s="321">
        <f t="shared" si="142"/>
        <v>0</v>
      </c>
      <c r="M4179" s="341" t="s">
        <v>4950</v>
      </c>
      <c r="N4179" s="341" t="s">
        <v>4972</v>
      </c>
      <c r="O4179" s="323">
        <f>ROUND(SUMIF(Anlagenbewegungsdaten_AV!B:B,A4179,Anlagenbewegungsdaten_AV!C:C),3)</f>
        <v>0</v>
      </c>
      <c r="P4179" s="320">
        <f>ROUND(SUMIF(Anlagenbewegungsdaten_AV!$B:$B,$A4179,Anlagenbewegungsdaten_AV!$D:$D),2)</f>
        <v>0</v>
      </c>
      <c r="Q4179" s="321">
        <f t="shared" si="143"/>
        <v>0</v>
      </c>
      <c r="S4179" s="324"/>
      <c r="T4179" s="317"/>
      <c r="U4179" s="325"/>
      <c r="V4179" s="325"/>
    </row>
    <row r="4180" spans="1:22" ht="15" customHeight="1" x14ac:dyDescent="0.25">
      <c r="A4180" s="129" t="s">
        <v>5807</v>
      </c>
      <c r="B4180" s="126" t="s">
        <v>2090</v>
      </c>
      <c r="C4180" s="127" t="s">
        <v>5808</v>
      </c>
      <c r="D4180" s="127" t="s">
        <v>5806</v>
      </c>
      <c r="E4180" s="127"/>
      <c r="F4180" s="128">
        <v>8.5299999999999994</v>
      </c>
      <c r="G4180" s="128">
        <v>8.91</v>
      </c>
      <c r="H4180" s="128">
        <v>7.13</v>
      </c>
      <c r="I4180" s="311"/>
      <c r="J4180" s="319">
        <f>ROUND(SUMIF(Anlagenbewegungsdaten!B:B,A4180,Anlagenbewegungsdaten!C:C),3)</f>
        <v>0</v>
      </c>
      <c r="K4180" s="320">
        <f>ROUND(SUMIF(Anlagenbewegungsdaten!$B:$B,$A4180,Anlagenbewegungsdaten!$D:$D),2)</f>
        <v>0</v>
      </c>
      <c r="L4180" s="321">
        <f t="shared" si="142"/>
        <v>0</v>
      </c>
      <c r="M4180" s="341" t="s">
        <v>4950</v>
      </c>
      <c r="N4180" s="341" t="s">
        <v>4972</v>
      </c>
      <c r="O4180" s="323">
        <f>ROUND(SUMIF(Anlagenbewegungsdaten_AV!B:B,A4180,Anlagenbewegungsdaten_AV!C:C),3)</f>
        <v>0</v>
      </c>
      <c r="P4180" s="320">
        <f>ROUND(SUMIF(Anlagenbewegungsdaten_AV!$B:$B,$A4180,Anlagenbewegungsdaten_AV!$D:$D),2)</f>
        <v>0</v>
      </c>
      <c r="Q4180" s="321">
        <f t="shared" si="143"/>
        <v>0</v>
      </c>
      <c r="S4180" s="324"/>
      <c r="T4180" s="317"/>
      <c r="U4180" s="325"/>
      <c r="V4180" s="325"/>
    </row>
    <row r="4181" spans="1:22" ht="15" customHeight="1" x14ac:dyDescent="0.25">
      <c r="A4181" s="129" t="s">
        <v>5809</v>
      </c>
      <c r="B4181" s="126" t="s">
        <v>2090</v>
      </c>
      <c r="C4181" s="127" t="s">
        <v>5810</v>
      </c>
      <c r="D4181" s="127" t="s">
        <v>5806</v>
      </c>
      <c r="E4181" s="127"/>
      <c r="F4181" s="128">
        <v>8.5299999999999994</v>
      </c>
      <c r="G4181" s="128">
        <v>8.91</v>
      </c>
      <c r="H4181" s="128">
        <v>7.13</v>
      </c>
      <c r="I4181" s="311"/>
      <c r="J4181" s="319">
        <f>ROUND(SUMIF(Anlagenbewegungsdaten!B:B,A4181,Anlagenbewegungsdaten!C:C),3)</f>
        <v>0</v>
      </c>
      <c r="K4181" s="320">
        <f>ROUND(SUMIF(Anlagenbewegungsdaten!$B:$B,$A4181,Anlagenbewegungsdaten!$D:$D),2)</f>
        <v>0</v>
      </c>
      <c r="L4181" s="321">
        <f t="shared" si="142"/>
        <v>0</v>
      </c>
      <c r="M4181" s="341" t="s">
        <v>4950</v>
      </c>
      <c r="N4181" s="341" t="s">
        <v>4972</v>
      </c>
      <c r="O4181" s="323">
        <f>ROUND(SUMIF(Anlagenbewegungsdaten_AV!B:B,A4181,Anlagenbewegungsdaten_AV!C:C),3)</f>
        <v>0</v>
      </c>
      <c r="P4181" s="320">
        <f>ROUND(SUMIF(Anlagenbewegungsdaten_AV!$B:$B,$A4181,Anlagenbewegungsdaten_AV!$D:$D),2)</f>
        <v>0</v>
      </c>
      <c r="Q4181" s="321">
        <f t="shared" si="143"/>
        <v>0</v>
      </c>
      <c r="S4181" s="324"/>
      <c r="T4181" s="317"/>
      <c r="U4181" s="325"/>
      <c r="V4181" s="325"/>
    </row>
    <row r="4182" spans="1:22" ht="15" customHeight="1" x14ac:dyDescent="0.25">
      <c r="A4182" s="129" t="s">
        <v>5811</v>
      </c>
      <c r="B4182" s="126" t="s">
        <v>2090</v>
      </c>
      <c r="C4182" s="127" t="s">
        <v>5812</v>
      </c>
      <c r="D4182" s="127" t="s">
        <v>5806</v>
      </c>
      <c r="E4182" s="127"/>
      <c r="F4182" s="128">
        <v>8.5299999999999994</v>
      </c>
      <c r="G4182" s="128">
        <v>8.91</v>
      </c>
      <c r="H4182" s="128">
        <v>7.13</v>
      </c>
      <c r="I4182" s="311"/>
      <c r="J4182" s="319">
        <f>ROUND(SUMIF(Anlagenbewegungsdaten!B:B,A4182,Anlagenbewegungsdaten!C:C),3)</f>
        <v>0</v>
      </c>
      <c r="K4182" s="320">
        <f>ROUND(SUMIF(Anlagenbewegungsdaten!$B:$B,$A4182,Anlagenbewegungsdaten!$D:$D),2)</f>
        <v>0</v>
      </c>
      <c r="L4182" s="321">
        <f t="shared" si="142"/>
        <v>0</v>
      </c>
      <c r="M4182" s="341" t="s">
        <v>4950</v>
      </c>
      <c r="N4182" s="341" t="s">
        <v>4972</v>
      </c>
      <c r="O4182" s="323">
        <f>ROUND(SUMIF(Anlagenbewegungsdaten_AV!B:B,A4182,Anlagenbewegungsdaten_AV!C:C),3)</f>
        <v>0</v>
      </c>
      <c r="P4182" s="320">
        <f>ROUND(SUMIF(Anlagenbewegungsdaten_AV!$B:$B,$A4182,Anlagenbewegungsdaten_AV!$D:$D),2)</f>
        <v>0</v>
      </c>
      <c r="Q4182" s="321">
        <f t="shared" si="143"/>
        <v>0</v>
      </c>
      <c r="S4182" s="324"/>
      <c r="T4182" s="317"/>
      <c r="U4182" s="325"/>
      <c r="V4182" s="325"/>
    </row>
    <row r="4183" spans="1:22" ht="15" customHeight="1" x14ac:dyDescent="0.25">
      <c r="A4183" s="129" t="s">
        <v>6200</v>
      </c>
      <c r="B4183" s="126" t="s">
        <v>2090</v>
      </c>
      <c r="C4183" s="127" t="s">
        <v>6201</v>
      </c>
      <c r="D4183" s="127" t="s">
        <v>5806</v>
      </c>
      <c r="E4183" s="127"/>
      <c r="F4183" s="128">
        <v>8.5299999999999994</v>
      </c>
      <c r="G4183" s="128">
        <v>8.91</v>
      </c>
      <c r="H4183" s="128">
        <v>7.13</v>
      </c>
      <c r="I4183" s="311"/>
      <c r="J4183" s="319">
        <f>ROUND(SUMIF(Anlagenbewegungsdaten!B:B,A4183,Anlagenbewegungsdaten!C:C),3)</f>
        <v>0</v>
      </c>
      <c r="K4183" s="320">
        <f>ROUND(SUMIF(Anlagenbewegungsdaten!$B:$B,$A4183,Anlagenbewegungsdaten!$D:$D),2)</f>
        <v>0</v>
      </c>
      <c r="L4183" s="321">
        <f t="shared" si="142"/>
        <v>0</v>
      </c>
      <c r="M4183" s="341" t="s">
        <v>4950</v>
      </c>
      <c r="N4183" s="341" t="s">
        <v>4972</v>
      </c>
      <c r="O4183" s="323">
        <f>ROUND(SUMIF(Anlagenbewegungsdaten_AV!B:B,A4183,Anlagenbewegungsdaten_AV!C:C),3)</f>
        <v>0</v>
      </c>
      <c r="P4183" s="320">
        <f>ROUND(SUMIF(Anlagenbewegungsdaten_AV!$B:$B,$A4183,Anlagenbewegungsdaten_AV!$D:$D),2)</f>
        <v>0</v>
      </c>
      <c r="Q4183" s="321">
        <f t="shared" si="143"/>
        <v>0</v>
      </c>
      <c r="S4183" s="324"/>
      <c r="T4183" s="317"/>
      <c r="U4183" s="325"/>
      <c r="V4183" s="325"/>
    </row>
    <row r="4184" spans="1:22" ht="15" customHeight="1" x14ac:dyDescent="0.25">
      <c r="A4184" s="129" t="s">
        <v>6202</v>
      </c>
      <c r="B4184" s="126" t="s">
        <v>2090</v>
      </c>
      <c r="C4184" s="127" t="s">
        <v>6203</v>
      </c>
      <c r="D4184" s="127" t="s">
        <v>5806</v>
      </c>
      <c r="E4184" s="127"/>
      <c r="F4184" s="128">
        <v>8.5299999999999994</v>
      </c>
      <c r="G4184" s="128">
        <v>8.91</v>
      </c>
      <c r="H4184" s="128">
        <v>7.13</v>
      </c>
      <c r="I4184" s="311"/>
      <c r="J4184" s="319">
        <f>ROUND(SUMIF(Anlagenbewegungsdaten!B:B,A4184,Anlagenbewegungsdaten!C:C),3)</f>
        <v>0</v>
      </c>
      <c r="K4184" s="320">
        <f>ROUND(SUMIF(Anlagenbewegungsdaten!$B:$B,$A4184,Anlagenbewegungsdaten!$D:$D),2)</f>
        <v>0</v>
      </c>
      <c r="L4184" s="321">
        <f t="shared" si="142"/>
        <v>0</v>
      </c>
      <c r="M4184" s="341" t="s">
        <v>4950</v>
      </c>
      <c r="N4184" s="341" t="s">
        <v>4972</v>
      </c>
      <c r="O4184" s="323">
        <f>ROUND(SUMIF(Anlagenbewegungsdaten_AV!B:B,A4184,Anlagenbewegungsdaten_AV!C:C),3)</f>
        <v>0</v>
      </c>
      <c r="P4184" s="320">
        <f>ROUND(SUMIF(Anlagenbewegungsdaten_AV!$B:$B,$A4184,Anlagenbewegungsdaten_AV!$D:$D),2)</f>
        <v>0</v>
      </c>
      <c r="Q4184" s="321">
        <f t="shared" si="143"/>
        <v>0</v>
      </c>
      <c r="S4184" s="324"/>
      <c r="T4184" s="317"/>
      <c r="U4184" s="325"/>
      <c r="V4184" s="325"/>
    </row>
    <row r="4185" spans="1:22" ht="15" customHeight="1" x14ac:dyDescent="0.25">
      <c r="A4185" s="129" t="s">
        <v>6204</v>
      </c>
      <c r="B4185" s="126" t="s">
        <v>2090</v>
      </c>
      <c r="C4185" s="127" t="s">
        <v>6205</v>
      </c>
      <c r="D4185" s="127" t="s">
        <v>5806</v>
      </c>
      <c r="E4185" s="127"/>
      <c r="F4185" s="128">
        <v>8.5299999999999994</v>
      </c>
      <c r="G4185" s="128">
        <v>8.91</v>
      </c>
      <c r="H4185" s="128">
        <v>7.13</v>
      </c>
      <c r="I4185" s="311"/>
      <c r="J4185" s="319">
        <f>ROUND(SUMIF(Anlagenbewegungsdaten!B:B,A4185,Anlagenbewegungsdaten!C:C),3)</f>
        <v>0</v>
      </c>
      <c r="K4185" s="320">
        <f>ROUND(SUMIF(Anlagenbewegungsdaten!$B:$B,$A4185,Anlagenbewegungsdaten!$D:$D),2)</f>
        <v>0</v>
      </c>
      <c r="L4185" s="321">
        <f t="shared" si="142"/>
        <v>0</v>
      </c>
      <c r="M4185" s="341" t="s">
        <v>4950</v>
      </c>
      <c r="N4185" s="341" t="s">
        <v>4972</v>
      </c>
      <c r="O4185" s="323">
        <f>ROUND(SUMIF(Anlagenbewegungsdaten_AV!B:B,A4185,Anlagenbewegungsdaten_AV!C:C),3)</f>
        <v>0</v>
      </c>
      <c r="P4185" s="320">
        <f>ROUND(SUMIF(Anlagenbewegungsdaten_AV!$B:$B,$A4185,Anlagenbewegungsdaten_AV!$D:$D),2)</f>
        <v>0</v>
      </c>
      <c r="Q4185" s="321">
        <f t="shared" si="143"/>
        <v>0</v>
      </c>
      <c r="S4185" s="324"/>
      <c r="T4185" s="317"/>
      <c r="U4185" s="325"/>
      <c r="V4185" s="325"/>
    </row>
    <row r="4186" spans="1:22" ht="15" customHeight="1" x14ac:dyDescent="0.25">
      <c r="A4186" s="129" t="s">
        <v>6206</v>
      </c>
      <c r="B4186" s="126" t="s">
        <v>2090</v>
      </c>
      <c r="C4186" s="127" t="s">
        <v>6207</v>
      </c>
      <c r="D4186" s="127" t="s">
        <v>5806</v>
      </c>
      <c r="E4186" s="127"/>
      <c r="F4186" s="128">
        <v>8.5299999999999994</v>
      </c>
      <c r="G4186" s="128">
        <v>8.91</v>
      </c>
      <c r="H4186" s="128">
        <v>7.13</v>
      </c>
      <c r="I4186" s="311"/>
      <c r="J4186" s="319">
        <f>ROUND(SUMIF(Anlagenbewegungsdaten!B:B,A4186,Anlagenbewegungsdaten!C:C),3)</f>
        <v>0</v>
      </c>
      <c r="K4186" s="320">
        <f>ROUND(SUMIF(Anlagenbewegungsdaten!$B:$B,$A4186,Anlagenbewegungsdaten!$D:$D),2)</f>
        <v>0</v>
      </c>
      <c r="L4186" s="321">
        <f t="shared" si="142"/>
        <v>0</v>
      </c>
      <c r="M4186" s="341" t="s">
        <v>4950</v>
      </c>
      <c r="N4186" s="341" t="s">
        <v>4972</v>
      </c>
      <c r="O4186" s="323">
        <f>ROUND(SUMIF(Anlagenbewegungsdaten_AV!B:B,A4186,Anlagenbewegungsdaten_AV!C:C),3)</f>
        <v>0</v>
      </c>
      <c r="P4186" s="320">
        <f>ROUND(SUMIF(Anlagenbewegungsdaten_AV!$B:$B,$A4186,Anlagenbewegungsdaten_AV!$D:$D),2)</f>
        <v>0</v>
      </c>
      <c r="Q4186" s="321">
        <f t="shared" si="143"/>
        <v>0</v>
      </c>
      <c r="S4186" s="324"/>
      <c r="T4186" s="317"/>
      <c r="U4186" s="325"/>
      <c r="V4186" s="325"/>
    </row>
    <row r="4187" spans="1:22" ht="15" customHeight="1" x14ac:dyDescent="0.25">
      <c r="A4187" s="129" t="s">
        <v>6208</v>
      </c>
      <c r="B4187" s="126" t="s">
        <v>2090</v>
      </c>
      <c r="C4187" s="127" t="s">
        <v>6209</v>
      </c>
      <c r="D4187" s="127" t="s">
        <v>5806</v>
      </c>
      <c r="E4187" s="127"/>
      <c r="F4187" s="128">
        <v>8.5299999999999994</v>
      </c>
      <c r="G4187" s="128">
        <v>8.91</v>
      </c>
      <c r="H4187" s="128">
        <v>7.13</v>
      </c>
      <c r="I4187" s="311"/>
      <c r="J4187" s="319">
        <f>ROUND(SUMIF(Anlagenbewegungsdaten!B:B,A4187,Anlagenbewegungsdaten!C:C),3)</f>
        <v>0</v>
      </c>
      <c r="K4187" s="320">
        <f>ROUND(SUMIF(Anlagenbewegungsdaten!$B:$B,$A4187,Anlagenbewegungsdaten!$D:$D),2)</f>
        <v>0</v>
      </c>
      <c r="L4187" s="321">
        <f t="shared" si="142"/>
        <v>0</v>
      </c>
      <c r="M4187" s="341" t="s">
        <v>4950</v>
      </c>
      <c r="N4187" s="341" t="s">
        <v>4972</v>
      </c>
      <c r="O4187" s="323">
        <f>ROUND(SUMIF(Anlagenbewegungsdaten_AV!B:B,A4187,Anlagenbewegungsdaten_AV!C:C),3)</f>
        <v>0</v>
      </c>
      <c r="P4187" s="320">
        <f>ROUND(SUMIF(Anlagenbewegungsdaten_AV!$B:$B,$A4187,Anlagenbewegungsdaten_AV!$D:$D),2)</f>
        <v>0</v>
      </c>
      <c r="Q4187" s="321">
        <f t="shared" si="143"/>
        <v>0</v>
      </c>
      <c r="S4187" s="324"/>
      <c r="T4187" s="317"/>
      <c r="U4187" s="325"/>
      <c r="V4187" s="325"/>
    </row>
    <row r="4188" spans="1:22" ht="15" customHeight="1" x14ac:dyDescent="0.25">
      <c r="A4188" s="129" t="s">
        <v>6210</v>
      </c>
      <c r="B4188" s="126" t="s">
        <v>2090</v>
      </c>
      <c r="C4188" s="127" t="s">
        <v>6211</v>
      </c>
      <c r="D4188" s="127" t="s">
        <v>5806</v>
      </c>
      <c r="E4188" s="127"/>
      <c r="F4188" s="128">
        <v>8.5299999999999994</v>
      </c>
      <c r="G4188" s="128">
        <v>8.91</v>
      </c>
      <c r="H4188" s="128">
        <v>7.13</v>
      </c>
      <c r="I4188" s="311"/>
      <c r="J4188" s="319">
        <f>ROUND(SUMIF(Anlagenbewegungsdaten!B:B,A4188,Anlagenbewegungsdaten!C:C),3)</f>
        <v>0</v>
      </c>
      <c r="K4188" s="320">
        <f>ROUND(SUMIF(Anlagenbewegungsdaten!$B:$B,$A4188,Anlagenbewegungsdaten!$D:$D),2)</f>
        <v>0</v>
      </c>
      <c r="L4188" s="321">
        <f t="shared" si="142"/>
        <v>0</v>
      </c>
      <c r="M4188" s="341" t="s">
        <v>4950</v>
      </c>
      <c r="N4188" s="341" t="s">
        <v>4972</v>
      </c>
      <c r="O4188" s="323">
        <f>ROUND(SUMIF(Anlagenbewegungsdaten_AV!B:B,A4188,Anlagenbewegungsdaten_AV!C:C),3)</f>
        <v>0</v>
      </c>
      <c r="P4188" s="320">
        <f>ROUND(SUMIF(Anlagenbewegungsdaten_AV!$B:$B,$A4188,Anlagenbewegungsdaten_AV!$D:$D),2)</f>
        <v>0</v>
      </c>
      <c r="Q4188" s="321">
        <f t="shared" si="143"/>
        <v>0</v>
      </c>
      <c r="S4188" s="324"/>
      <c r="T4188" s="317"/>
      <c r="U4188" s="325"/>
      <c r="V4188" s="325"/>
    </row>
    <row r="4189" spans="1:22" ht="15" customHeight="1" x14ac:dyDescent="0.25">
      <c r="A4189" s="129" t="s">
        <v>6212</v>
      </c>
      <c r="B4189" s="126" t="s">
        <v>2090</v>
      </c>
      <c r="C4189" s="127" t="s">
        <v>6213</v>
      </c>
      <c r="D4189" s="127" t="s">
        <v>5806</v>
      </c>
      <c r="E4189" s="127"/>
      <c r="F4189" s="128">
        <v>8.5299999999999994</v>
      </c>
      <c r="G4189" s="128">
        <v>8.91</v>
      </c>
      <c r="H4189" s="128">
        <v>7.13</v>
      </c>
      <c r="I4189" s="311"/>
      <c r="J4189" s="319">
        <f>ROUND(SUMIF(Anlagenbewegungsdaten!B:B,A4189,Anlagenbewegungsdaten!C:C),3)</f>
        <v>0</v>
      </c>
      <c r="K4189" s="320">
        <f>ROUND(SUMIF(Anlagenbewegungsdaten!$B:$B,$A4189,Anlagenbewegungsdaten!$D:$D),2)</f>
        <v>0</v>
      </c>
      <c r="L4189" s="321">
        <f t="shared" si="142"/>
        <v>0</v>
      </c>
      <c r="M4189" s="341" t="s">
        <v>4950</v>
      </c>
      <c r="N4189" s="341" t="s">
        <v>4972</v>
      </c>
      <c r="O4189" s="323">
        <f>ROUND(SUMIF(Anlagenbewegungsdaten_AV!B:B,A4189,Anlagenbewegungsdaten_AV!C:C),3)</f>
        <v>0</v>
      </c>
      <c r="P4189" s="320">
        <f>ROUND(SUMIF(Anlagenbewegungsdaten_AV!$B:$B,$A4189,Anlagenbewegungsdaten_AV!$D:$D),2)</f>
        <v>0</v>
      </c>
      <c r="Q4189" s="321">
        <f t="shared" si="143"/>
        <v>0</v>
      </c>
      <c r="S4189" s="324"/>
      <c r="T4189" s="317"/>
      <c r="U4189" s="325"/>
      <c r="V4189" s="325"/>
    </row>
    <row r="4190" spans="1:22" ht="15" customHeight="1" x14ac:dyDescent="0.25">
      <c r="A4190" s="129" t="s">
        <v>6214</v>
      </c>
      <c r="B4190" s="126" t="s">
        <v>2090</v>
      </c>
      <c r="C4190" s="127" t="s">
        <v>6215</v>
      </c>
      <c r="D4190" s="127" t="s">
        <v>5806</v>
      </c>
      <c r="E4190" s="127"/>
      <c r="F4190" s="128">
        <v>8.5299999999999994</v>
      </c>
      <c r="G4190" s="128">
        <v>8.91</v>
      </c>
      <c r="H4190" s="128">
        <v>7.13</v>
      </c>
      <c r="I4190" s="311"/>
      <c r="J4190" s="319">
        <f>ROUND(SUMIF(Anlagenbewegungsdaten!B:B,A4190,Anlagenbewegungsdaten!C:C),3)</f>
        <v>0</v>
      </c>
      <c r="K4190" s="320">
        <f>ROUND(SUMIF(Anlagenbewegungsdaten!$B:$B,$A4190,Anlagenbewegungsdaten!$D:$D),2)</f>
        <v>0</v>
      </c>
      <c r="L4190" s="321">
        <f t="shared" si="142"/>
        <v>0</v>
      </c>
      <c r="M4190" s="341" t="s">
        <v>4950</v>
      </c>
      <c r="N4190" s="341" t="s">
        <v>4972</v>
      </c>
      <c r="O4190" s="323">
        <f>ROUND(SUMIF(Anlagenbewegungsdaten_AV!B:B,A4190,Anlagenbewegungsdaten_AV!C:C),3)</f>
        <v>0</v>
      </c>
      <c r="P4190" s="320">
        <f>ROUND(SUMIF(Anlagenbewegungsdaten_AV!$B:$B,$A4190,Anlagenbewegungsdaten_AV!$D:$D),2)</f>
        <v>0</v>
      </c>
      <c r="Q4190" s="321">
        <f t="shared" si="143"/>
        <v>0</v>
      </c>
      <c r="S4190" s="324"/>
      <c r="T4190" s="317"/>
      <c r="U4190" s="325"/>
      <c r="V4190" s="325"/>
    </row>
    <row r="4191" spans="1:22" ht="15" customHeight="1" x14ac:dyDescent="0.25">
      <c r="A4191" s="129" t="s">
        <v>6216</v>
      </c>
      <c r="B4191" s="126" t="s">
        <v>2090</v>
      </c>
      <c r="C4191" s="127" t="s">
        <v>6217</v>
      </c>
      <c r="D4191" s="127" t="s">
        <v>5806</v>
      </c>
      <c r="E4191" s="127"/>
      <c r="F4191" s="128">
        <v>8.5299999999999994</v>
      </c>
      <c r="G4191" s="128">
        <v>8.91</v>
      </c>
      <c r="H4191" s="128">
        <v>7.13</v>
      </c>
      <c r="I4191" s="311"/>
      <c r="J4191" s="319">
        <f>ROUND(SUMIF(Anlagenbewegungsdaten!B:B,A4191,Anlagenbewegungsdaten!C:C),3)</f>
        <v>0</v>
      </c>
      <c r="K4191" s="320">
        <f>ROUND(SUMIF(Anlagenbewegungsdaten!$B:$B,$A4191,Anlagenbewegungsdaten!$D:$D),2)</f>
        <v>0</v>
      </c>
      <c r="L4191" s="321">
        <f t="shared" si="142"/>
        <v>0</v>
      </c>
      <c r="M4191" s="341" t="s">
        <v>4950</v>
      </c>
      <c r="N4191" s="341" t="s">
        <v>4972</v>
      </c>
      <c r="O4191" s="323">
        <f>ROUND(SUMIF(Anlagenbewegungsdaten_AV!B:B,A4191,Anlagenbewegungsdaten_AV!C:C),3)</f>
        <v>0</v>
      </c>
      <c r="P4191" s="320">
        <f>ROUND(SUMIF(Anlagenbewegungsdaten_AV!$B:$B,$A4191,Anlagenbewegungsdaten_AV!$D:$D),2)</f>
        <v>0</v>
      </c>
      <c r="Q4191" s="321">
        <f t="shared" si="143"/>
        <v>0</v>
      </c>
      <c r="S4191" s="324"/>
      <c r="T4191" s="317"/>
      <c r="U4191" s="325"/>
      <c r="V4191" s="325"/>
    </row>
    <row r="4192" spans="1:22" ht="15" customHeight="1" x14ac:dyDescent="0.25">
      <c r="A4192" s="129" t="s">
        <v>6218</v>
      </c>
      <c r="B4192" s="126" t="s">
        <v>2090</v>
      </c>
      <c r="C4192" s="127" t="s">
        <v>6219</v>
      </c>
      <c r="D4192" s="127" t="s">
        <v>5806</v>
      </c>
      <c r="E4192" s="127"/>
      <c r="F4192" s="128">
        <v>8.5299999999999994</v>
      </c>
      <c r="G4192" s="128">
        <v>8.91</v>
      </c>
      <c r="H4192" s="128">
        <v>7.13</v>
      </c>
      <c r="I4192" s="311"/>
      <c r="J4192" s="319">
        <f>ROUND(SUMIF(Anlagenbewegungsdaten!B:B,A4192,Anlagenbewegungsdaten!C:C),3)</f>
        <v>0</v>
      </c>
      <c r="K4192" s="320">
        <f>ROUND(SUMIF(Anlagenbewegungsdaten!$B:$B,$A4192,Anlagenbewegungsdaten!$D:$D),2)</f>
        <v>0</v>
      </c>
      <c r="L4192" s="321">
        <f t="shared" si="142"/>
        <v>0</v>
      </c>
      <c r="M4192" s="341" t="s">
        <v>4950</v>
      </c>
      <c r="N4192" s="341" t="s">
        <v>4972</v>
      </c>
      <c r="O4192" s="323">
        <f>ROUND(SUMIF(Anlagenbewegungsdaten_AV!B:B,A4192,Anlagenbewegungsdaten_AV!C:C),3)</f>
        <v>0</v>
      </c>
      <c r="P4192" s="320">
        <f>ROUND(SUMIF(Anlagenbewegungsdaten_AV!$B:$B,$A4192,Anlagenbewegungsdaten_AV!$D:$D),2)</f>
        <v>0</v>
      </c>
      <c r="Q4192" s="321">
        <f t="shared" si="143"/>
        <v>0</v>
      </c>
      <c r="S4192" s="324"/>
      <c r="T4192" s="317"/>
      <c r="U4192" s="325"/>
      <c r="V4192" s="325"/>
    </row>
    <row r="4193" spans="1:22" ht="15" customHeight="1" x14ac:dyDescent="0.25">
      <c r="A4193" s="129" t="s">
        <v>6220</v>
      </c>
      <c r="B4193" s="126" t="s">
        <v>2090</v>
      </c>
      <c r="C4193" s="127" t="s">
        <v>6221</v>
      </c>
      <c r="D4193" s="127" t="s">
        <v>5806</v>
      </c>
      <c r="E4193" s="127"/>
      <c r="F4193" s="128">
        <v>8.5299999999999994</v>
      </c>
      <c r="G4193" s="128">
        <v>8.91</v>
      </c>
      <c r="H4193" s="128">
        <v>7.13</v>
      </c>
      <c r="I4193" s="311"/>
      <c r="J4193" s="319">
        <f>ROUND(SUMIF(Anlagenbewegungsdaten!B:B,A4193,Anlagenbewegungsdaten!C:C),3)</f>
        <v>0</v>
      </c>
      <c r="K4193" s="320">
        <f>ROUND(SUMIF(Anlagenbewegungsdaten!$B:$B,$A4193,Anlagenbewegungsdaten!$D:$D),2)</f>
        <v>0</v>
      </c>
      <c r="L4193" s="321">
        <f t="shared" si="142"/>
        <v>0</v>
      </c>
      <c r="M4193" s="341" t="s">
        <v>4950</v>
      </c>
      <c r="N4193" s="341" t="s">
        <v>4972</v>
      </c>
      <c r="O4193" s="323">
        <f>ROUND(SUMIF(Anlagenbewegungsdaten_AV!B:B,A4193,Anlagenbewegungsdaten_AV!C:C),3)</f>
        <v>0</v>
      </c>
      <c r="P4193" s="320">
        <f>ROUND(SUMIF(Anlagenbewegungsdaten_AV!$B:$B,$A4193,Anlagenbewegungsdaten_AV!$D:$D),2)</f>
        <v>0</v>
      </c>
      <c r="Q4193" s="321">
        <f t="shared" si="143"/>
        <v>0</v>
      </c>
      <c r="S4193" s="324"/>
      <c r="T4193" s="317"/>
      <c r="U4193" s="325"/>
      <c r="V4193" s="325"/>
    </row>
    <row r="4194" spans="1:22" ht="15" customHeight="1" x14ac:dyDescent="0.25">
      <c r="A4194" s="129" t="s">
        <v>6222</v>
      </c>
      <c r="B4194" s="126" t="s">
        <v>2090</v>
      </c>
      <c r="C4194" s="127" t="s">
        <v>6223</v>
      </c>
      <c r="D4194" s="127" t="s">
        <v>5806</v>
      </c>
      <c r="E4194" s="127"/>
      <c r="F4194" s="128">
        <v>8.5299999999999994</v>
      </c>
      <c r="G4194" s="128">
        <v>8.91</v>
      </c>
      <c r="H4194" s="128">
        <v>7.13</v>
      </c>
      <c r="I4194" s="311"/>
      <c r="J4194" s="319">
        <f>ROUND(SUMIF(Anlagenbewegungsdaten!B:B,A4194,Anlagenbewegungsdaten!C:C),3)</f>
        <v>0</v>
      </c>
      <c r="K4194" s="320">
        <f>ROUND(SUMIF(Anlagenbewegungsdaten!$B:$B,$A4194,Anlagenbewegungsdaten!$D:$D),2)</f>
        <v>0</v>
      </c>
      <c r="L4194" s="321">
        <f t="shared" si="142"/>
        <v>0</v>
      </c>
      <c r="M4194" s="341" t="s">
        <v>4950</v>
      </c>
      <c r="N4194" s="341" t="s">
        <v>4972</v>
      </c>
      <c r="O4194" s="323">
        <f>ROUND(SUMIF(Anlagenbewegungsdaten_AV!B:B,A4194,Anlagenbewegungsdaten_AV!C:C),3)</f>
        <v>0</v>
      </c>
      <c r="P4194" s="320">
        <f>ROUND(SUMIF(Anlagenbewegungsdaten_AV!$B:$B,$A4194,Anlagenbewegungsdaten_AV!$D:$D),2)</f>
        <v>0</v>
      </c>
      <c r="Q4194" s="321">
        <f t="shared" si="143"/>
        <v>0</v>
      </c>
      <c r="S4194" s="324"/>
      <c r="T4194" s="317"/>
      <c r="U4194" s="325"/>
      <c r="V4194" s="325"/>
    </row>
    <row r="4195" spans="1:22" ht="15" customHeight="1" x14ac:dyDescent="0.25">
      <c r="A4195" s="129" t="s">
        <v>6224</v>
      </c>
      <c r="B4195" s="126" t="s">
        <v>2090</v>
      </c>
      <c r="C4195" s="127" t="s">
        <v>6165</v>
      </c>
      <c r="D4195" s="127" t="s">
        <v>6225</v>
      </c>
      <c r="E4195" s="127"/>
      <c r="F4195" s="128">
        <v>8.51</v>
      </c>
      <c r="G4195" s="128">
        <v>8.91</v>
      </c>
      <c r="H4195" s="128">
        <v>7.13</v>
      </c>
      <c r="I4195" s="311"/>
      <c r="J4195" s="319">
        <f>ROUND(SUMIF(Anlagenbewegungsdaten!B:B,A4195,Anlagenbewegungsdaten!C:C),3)</f>
        <v>0</v>
      </c>
      <c r="K4195" s="320">
        <f>ROUND(SUMIF(Anlagenbewegungsdaten!$B:$B,$A4195,Anlagenbewegungsdaten!$D:$D),2)</f>
        <v>0</v>
      </c>
      <c r="L4195" s="321">
        <f t="shared" si="142"/>
        <v>0</v>
      </c>
      <c r="M4195" s="341" t="s">
        <v>4950</v>
      </c>
      <c r="N4195" s="341" t="s">
        <v>4972</v>
      </c>
      <c r="O4195" s="323">
        <f>ROUND(SUMIF(Anlagenbewegungsdaten_AV!B:B,A4195,Anlagenbewegungsdaten_AV!C:C),3)</f>
        <v>0</v>
      </c>
      <c r="P4195" s="320">
        <f>ROUND(SUMIF(Anlagenbewegungsdaten_AV!$B:$B,$A4195,Anlagenbewegungsdaten_AV!$D:$D),2)</f>
        <v>0</v>
      </c>
      <c r="Q4195" s="321">
        <f t="shared" si="143"/>
        <v>0</v>
      </c>
      <c r="S4195" s="324"/>
      <c r="T4195" s="317"/>
      <c r="U4195" s="325"/>
      <c r="V4195" s="325"/>
    </row>
    <row r="4196" spans="1:22" ht="15" customHeight="1" x14ac:dyDescent="0.25">
      <c r="A4196" s="129" t="s">
        <v>6226</v>
      </c>
      <c r="B4196" s="126" t="s">
        <v>2090</v>
      </c>
      <c r="C4196" s="127" t="s">
        <v>6168</v>
      </c>
      <c r="D4196" s="127" t="s">
        <v>6225</v>
      </c>
      <c r="E4196" s="127"/>
      <c r="F4196" s="128">
        <v>8.51</v>
      </c>
      <c r="G4196" s="128">
        <v>8.91</v>
      </c>
      <c r="H4196" s="128">
        <v>7.13</v>
      </c>
      <c r="I4196" s="311"/>
      <c r="J4196" s="319">
        <f>ROUND(SUMIF(Anlagenbewegungsdaten!B:B,A4196,Anlagenbewegungsdaten!C:C),3)</f>
        <v>0</v>
      </c>
      <c r="K4196" s="320">
        <f>ROUND(SUMIF(Anlagenbewegungsdaten!$B:$B,$A4196,Anlagenbewegungsdaten!$D:$D),2)</f>
        <v>0</v>
      </c>
      <c r="L4196" s="321">
        <f t="shared" si="142"/>
        <v>0</v>
      </c>
      <c r="M4196" s="341" t="s">
        <v>4950</v>
      </c>
      <c r="N4196" s="341" t="s">
        <v>4972</v>
      </c>
      <c r="O4196" s="323">
        <f>ROUND(SUMIF(Anlagenbewegungsdaten_AV!B:B,A4196,Anlagenbewegungsdaten_AV!C:C),3)</f>
        <v>0</v>
      </c>
      <c r="P4196" s="320">
        <f>ROUND(SUMIF(Anlagenbewegungsdaten_AV!$B:$B,$A4196,Anlagenbewegungsdaten_AV!$D:$D),2)</f>
        <v>0</v>
      </c>
      <c r="Q4196" s="321">
        <f t="shared" si="143"/>
        <v>0</v>
      </c>
      <c r="S4196" s="324"/>
      <c r="T4196" s="317"/>
      <c r="U4196" s="325"/>
      <c r="V4196" s="325"/>
    </row>
    <row r="4197" spans="1:22" ht="15" customHeight="1" x14ac:dyDescent="0.25">
      <c r="A4197" s="129" t="s">
        <v>6227</v>
      </c>
      <c r="B4197" s="126" t="s">
        <v>2090</v>
      </c>
      <c r="C4197" s="127" t="s">
        <v>6171</v>
      </c>
      <c r="D4197" s="127" t="s">
        <v>6225</v>
      </c>
      <c r="E4197" s="127"/>
      <c r="F4197" s="128">
        <v>8.51</v>
      </c>
      <c r="G4197" s="128">
        <v>8.91</v>
      </c>
      <c r="H4197" s="128">
        <v>7.13</v>
      </c>
      <c r="I4197" s="311"/>
      <c r="J4197" s="319">
        <f>ROUND(SUMIF(Anlagenbewegungsdaten!B:B,A4197,Anlagenbewegungsdaten!C:C),3)</f>
        <v>0</v>
      </c>
      <c r="K4197" s="320">
        <f>ROUND(SUMIF(Anlagenbewegungsdaten!$B:$B,$A4197,Anlagenbewegungsdaten!$D:$D),2)</f>
        <v>0</v>
      </c>
      <c r="L4197" s="321">
        <f t="shared" si="142"/>
        <v>0</v>
      </c>
      <c r="M4197" s="341" t="s">
        <v>4950</v>
      </c>
      <c r="N4197" s="341" t="s">
        <v>4972</v>
      </c>
      <c r="O4197" s="323">
        <f>ROUND(SUMIF(Anlagenbewegungsdaten_AV!B:B,A4197,Anlagenbewegungsdaten_AV!C:C),3)</f>
        <v>0</v>
      </c>
      <c r="P4197" s="320">
        <f>ROUND(SUMIF(Anlagenbewegungsdaten_AV!$B:$B,$A4197,Anlagenbewegungsdaten_AV!$D:$D),2)</f>
        <v>0</v>
      </c>
      <c r="Q4197" s="321">
        <f t="shared" si="143"/>
        <v>0</v>
      </c>
      <c r="S4197" s="324"/>
      <c r="T4197" s="317"/>
      <c r="U4197" s="325"/>
      <c r="V4197" s="325"/>
    </row>
    <row r="4198" spans="1:22" ht="15" customHeight="1" x14ac:dyDescent="0.25">
      <c r="A4198" s="129" t="s">
        <v>6228</v>
      </c>
      <c r="B4198" s="126" t="s">
        <v>2090</v>
      </c>
      <c r="C4198" s="127" t="s">
        <v>6174</v>
      </c>
      <c r="D4198" s="127" t="s">
        <v>6225</v>
      </c>
      <c r="E4198" s="127"/>
      <c r="F4198" s="128">
        <v>8.51</v>
      </c>
      <c r="G4198" s="128">
        <v>8.91</v>
      </c>
      <c r="H4198" s="128">
        <v>7.13</v>
      </c>
      <c r="I4198" s="311"/>
      <c r="J4198" s="319">
        <f>ROUND(SUMIF(Anlagenbewegungsdaten!B:B,A4198,Anlagenbewegungsdaten!C:C),3)</f>
        <v>0</v>
      </c>
      <c r="K4198" s="320">
        <f>ROUND(SUMIF(Anlagenbewegungsdaten!$B:$B,$A4198,Anlagenbewegungsdaten!$D:$D),2)</f>
        <v>0</v>
      </c>
      <c r="L4198" s="321">
        <f t="shared" si="142"/>
        <v>0</v>
      </c>
      <c r="M4198" s="341" t="s">
        <v>4950</v>
      </c>
      <c r="N4198" s="341" t="s">
        <v>4972</v>
      </c>
      <c r="O4198" s="323">
        <f>ROUND(SUMIF(Anlagenbewegungsdaten_AV!B:B,A4198,Anlagenbewegungsdaten_AV!C:C),3)</f>
        <v>0</v>
      </c>
      <c r="P4198" s="320">
        <f>ROUND(SUMIF(Anlagenbewegungsdaten_AV!$B:$B,$A4198,Anlagenbewegungsdaten_AV!$D:$D),2)</f>
        <v>0</v>
      </c>
      <c r="Q4198" s="321">
        <f t="shared" si="143"/>
        <v>0</v>
      </c>
      <c r="S4198" s="324"/>
      <c r="T4198" s="317"/>
      <c r="U4198" s="325"/>
      <c r="V4198" s="325"/>
    </row>
    <row r="4199" spans="1:22" ht="15" customHeight="1" x14ac:dyDescent="0.25">
      <c r="A4199" s="129" t="s">
        <v>6229</v>
      </c>
      <c r="B4199" s="126" t="s">
        <v>2090</v>
      </c>
      <c r="C4199" s="127" t="s">
        <v>6177</v>
      </c>
      <c r="D4199" s="127" t="s">
        <v>6225</v>
      </c>
      <c r="E4199" s="127"/>
      <c r="F4199" s="128"/>
      <c r="G4199" s="128"/>
      <c r="H4199" s="128"/>
      <c r="I4199" s="311"/>
      <c r="J4199" s="319">
        <f>ROUND(SUMIF(Anlagenbewegungsdaten!B:B,A4199,Anlagenbewegungsdaten!C:C),3)</f>
        <v>0</v>
      </c>
      <c r="K4199" s="320">
        <f>ROUND(SUMIF(Anlagenbewegungsdaten!$B:$B,$A4199,Anlagenbewegungsdaten!$D:$D),2)</f>
        <v>0</v>
      </c>
      <c r="L4199" s="321">
        <f t="shared" si="142"/>
        <v>0</v>
      </c>
      <c r="M4199" s="341" t="s">
        <v>4950</v>
      </c>
      <c r="N4199" s="341" t="s">
        <v>4972</v>
      </c>
      <c r="O4199" s="323">
        <f>ROUND(SUMIF(Anlagenbewegungsdaten_AV!B:B,A4199,Anlagenbewegungsdaten_AV!C:C),3)</f>
        <v>0</v>
      </c>
      <c r="P4199" s="320">
        <f>ROUND(SUMIF(Anlagenbewegungsdaten_AV!$B:$B,$A4199,Anlagenbewegungsdaten_AV!$D:$D),2)</f>
        <v>0</v>
      </c>
      <c r="Q4199" s="321">
        <f t="shared" si="143"/>
        <v>0</v>
      </c>
      <c r="S4199" s="324"/>
      <c r="T4199" s="317"/>
      <c r="U4199" s="325"/>
      <c r="V4199" s="325"/>
    </row>
    <row r="4200" spans="1:22" ht="15" customHeight="1" x14ac:dyDescent="0.25">
      <c r="A4200" s="129" t="s">
        <v>6230</v>
      </c>
      <c r="B4200" s="126" t="s">
        <v>2090</v>
      </c>
      <c r="C4200" s="127" t="s">
        <v>6180</v>
      </c>
      <c r="D4200" s="127" t="s">
        <v>6225</v>
      </c>
      <c r="E4200" s="127"/>
      <c r="F4200" s="128"/>
      <c r="G4200" s="128"/>
      <c r="H4200" s="128"/>
      <c r="I4200" s="311"/>
      <c r="J4200" s="319">
        <f>ROUND(SUMIF(Anlagenbewegungsdaten!B:B,A4200,Anlagenbewegungsdaten!C:C),3)</f>
        <v>0</v>
      </c>
      <c r="K4200" s="320">
        <f>ROUND(SUMIF(Anlagenbewegungsdaten!$B:$B,$A4200,Anlagenbewegungsdaten!$D:$D),2)</f>
        <v>0</v>
      </c>
      <c r="L4200" s="321">
        <f t="shared" si="142"/>
        <v>0</v>
      </c>
      <c r="M4200" s="341" t="s">
        <v>4950</v>
      </c>
      <c r="N4200" s="341" t="s">
        <v>4972</v>
      </c>
      <c r="O4200" s="323">
        <f>ROUND(SUMIF(Anlagenbewegungsdaten_AV!B:B,A4200,Anlagenbewegungsdaten_AV!C:C),3)</f>
        <v>0</v>
      </c>
      <c r="P4200" s="320">
        <f>ROUND(SUMIF(Anlagenbewegungsdaten_AV!$B:$B,$A4200,Anlagenbewegungsdaten_AV!$D:$D),2)</f>
        <v>0</v>
      </c>
      <c r="Q4200" s="321">
        <f t="shared" si="143"/>
        <v>0</v>
      </c>
      <c r="S4200" s="324"/>
      <c r="T4200" s="317"/>
      <c r="U4200" s="325"/>
      <c r="V4200" s="325"/>
    </row>
    <row r="4201" spans="1:22" ht="15" customHeight="1" x14ac:dyDescent="0.25">
      <c r="A4201" s="129" t="s">
        <v>6231</v>
      </c>
      <c r="B4201" s="126" t="s">
        <v>2090</v>
      </c>
      <c r="C4201" s="127" t="s">
        <v>6183</v>
      </c>
      <c r="D4201" s="127" t="s">
        <v>6225</v>
      </c>
      <c r="E4201" s="127"/>
      <c r="F4201" s="128"/>
      <c r="G4201" s="128"/>
      <c r="H4201" s="128"/>
      <c r="I4201" s="311"/>
      <c r="J4201" s="319">
        <f>ROUND(SUMIF(Anlagenbewegungsdaten!B:B,A4201,Anlagenbewegungsdaten!C:C),3)</f>
        <v>0</v>
      </c>
      <c r="K4201" s="320">
        <f>ROUND(SUMIF(Anlagenbewegungsdaten!$B:$B,$A4201,Anlagenbewegungsdaten!$D:$D),2)</f>
        <v>0</v>
      </c>
      <c r="L4201" s="321">
        <f t="shared" si="142"/>
        <v>0</v>
      </c>
      <c r="M4201" s="341" t="s">
        <v>4950</v>
      </c>
      <c r="N4201" s="341" t="s">
        <v>4972</v>
      </c>
      <c r="O4201" s="323">
        <f>ROUND(SUMIF(Anlagenbewegungsdaten_AV!B:B,A4201,Anlagenbewegungsdaten_AV!C:C),3)</f>
        <v>0</v>
      </c>
      <c r="P4201" s="320">
        <f>ROUND(SUMIF(Anlagenbewegungsdaten_AV!$B:$B,$A4201,Anlagenbewegungsdaten_AV!$D:$D),2)</f>
        <v>0</v>
      </c>
      <c r="Q4201" s="321">
        <f t="shared" si="143"/>
        <v>0</v>
      </c>
      <c r="S4201" s="324"/>
      <c r="T4201" s="317"/>
      <c r="U4201" s="325"/>
      <c r="V4201" s="325"/>
    </row>
    <row r="4202" spans="1:22" ht="15" customHeight="1" x14ac:dyDescent="0.25">
      <c r="A4202" s="129" t="s">
        <v>6232</v>
      </c>
      <c r="B4202" s="126" t="s">
        <v>2090</v>
      </c>
      <c r="C4202" s="127" t="s">
        <v>6186</v>
      </c>
      <c r="D4202" s="127" t="s">
        <v>6225</v>
      </c>
      <c r="E4202" s="127"/>
      <c r="F4202" s="128"/>
      <c r="G4202" s="128"/>
      <c r="H4202" s="128"/>
      <c r="I4202" s="311"/>
      <c r="J4202" s="319">
        <f>ROUND(SUMIF(Anlagenbewegungsdaten!B:B,A4202,Anlagenbewegungsdaten!C:C),3)</f>
        <v>0</v>
      </c>
      <c r="K4202" s="320">
        <f>ROUND(SUMIF(Anlagenbewegungsdaten!$B:$B,$A4202,Anlagenbewegungsdaten!$D:$D),2)</f>
        <v>0</v>
      </c>
      <c r="L4202" s="321">
        <f t="shared" si="142"/>
        <v>0</v>
      </c>
      <c r="M4202" s="341" t="s">
        <v>4950</v>
      </c>
      <c r="N4202" s="341" t="s">
        <v>4972</v>
      </c>
      <c r="O4202" s="323">
        <f>ROUND(SUMIF(Anlagenbewegungsdaten_AV!B:B,A4202,Anlagenbewegungsdaten_AV!C:C),3)</f>
        <v>0</v>
      </c>
      <c r="P4202" s="320">
        <f>ROUND(SUMIF(Anlagenbewegungsdaten_AV!$B:$B,$A4202,Anlagenbewegungsdaten_AV!$D:$D),2)</f>
        <v>0</v>
      </c>
      <c r="Q4202" s="321">
        <f t="shared" si="143"/>
        <v>0</v>
      </c>
      <c r="S4202" s="324"/>
      <c r="T4202" s="317"/>
      <c r="U4202" s="325"/>
      <c r="V4202" s="325"/>
    </row>
    <row r="4203" spans="1:22" ht="15" customHeight="1" x14ac:dyDescent="0.25">
      <c r="A4203" s="129" t="s">
        <v>6233</v>
      </c>
      <c r="B4203" s="126" t="s">
        <v>2090</v>
      </c>
      <c r="C4203" s="127" t="s">
        <v>6189</v>
      </c>
      <c r="D4203" s="127" t="s">
        <v>6225</v>
      </c>
      <c r="E4203" s="127"/>
      <c r="F4203" s="128"/>
      <c r="G4203" s="128"/>
      <c r="H4203" s="128"/>
      <c r="I4203" s="311"/>
      <c r="J4203" s="319">
        <f>ROUND(SUMIF(Anlagenbewegungsdaten!B:B,A4203,Anlagenbewegungsdaten!C:C),3)</f>
        <v>0</v>
      </c>
      <c r="K4203" s="320">
        <f>ROUND(SUMIF(Anlagenbewegungsdaten!$B:$B,$A4203,Anlagenbewegungsdaten!$D:$D),2)</f>
        <v>0</v>
      </c>
      <c r="L4203" s="321">
        <f t="shared" si="142"/>
        <v>0</v>
      </c>
      <c r="M4203" s="341" t="s">
        <v>4950</v>
      </c>
      <c r="N4203" s="341" t="s">
        <v>4972</v>
      </c>
      <c r="O4203" s="323">
        <f>ROUND(SUMIF(Anlagenbewegungsdaten_AV!B:B,A4203,Anlagenbewegungsdaten_AV!C:C),3)</f>
        <v>0</v>
      </c>
      <c r="P4203" s="320">
        <f>ROUND(SUMIF(Anlagenbewegungsdaten_AV!$B:$B,$A4203,Anlagenbewegungsdaten_AV!$D:$D),2)</f>
        <v>0</v>
      </c>
      <c r="Q4203" s="321">
        <f t="shared" si="143"/>
        <v>0</v>
      </c>
      <c r="S4203" s="324"/>
      <c r="T4203" s="317"/>
      <c r="U4203" s="325"/>
      <c r="V4203" s="325"/>
    </row>
    <row r="4204" spans="1:22" ht="15" customHeight="1" x14ac:dyDescent="0.25">
      <c r="A4204" s="129" t="s">
        <v>6234</v>
      </c>
      <c r="B4204" s="126" t="s">
        <v>2090</v>
      </c>
      <c r="C4204" s="127" t="s">
        <v>6192</v>
      </c>
      <c r="D4204" s="127" t="s">
        <v>6225</v>
      </c>
      <c r="E4204" s="127"/>
      <c r="F4204" s="128"/>
      <c r="G4204" s="128"/>
      <c r="H4204" s="128"/>
      <c r="I4204" s="311"/>
      <c r="J4204" s="319">
        <f>ROUND(SUMIF(Anlagenbewegungsdaten!B:B,A4204,Anlagenbewegungsdaten!C:C),3)</f>
        <v>0</v>
      </c>
      <c r="K4204" s="320">
        <f>ROUND(SUMIF(Anlagenbewegungsdaten!$B:$B,$A4204,Anlagenbewegungsdaten!$D:$D),2)</f>
        <v>0</v>
      </c>
      <c r="L4204" s="321">
        <f t="shared" si="142"/>
        <v>0</v>
      </c>
      <c r="M4204" s="341" t="s">
        <v>4950</v>
      </c>
      <c r="N4204" s="341" t="s">
        <v>4972</v>
      </c>
      <c r="O4204" s="323">
        <f>ROUND(SUMIF(Anlagenbewegungsdaten_AV!B:B,A4204,Anlagenbewegungsdaten_AV!C:C),3)</f>
        <v>0</v>
      </c>
      <c r="P4204" s="320">
        <f>ROUND(SUMIF(Anlagenbewegungsdaten_AV!$B:$B,$A4204,Anlagenbewegungsdaten_AV!$D:$D),2)</f>
        <v>0</v>
      </c>
      <c r="Q4204" s="321">
        <f t="shared" si="143"/>
        <v>0</v>
      </c>
      <c r="S4204" s="324"/>
      <c r="T4204" s="317"/>
      <c r="U4204" s="325"/>
      <c r="V4204" s="325"/>
    </row>
    <row r="4205" spans="1:22" ht="15" customHeight="1" x14ac:dyDescent="0.25">
      <c r="A4205" s="129" t="s">
        <v>6235</v>
      </c>
      <c r="B4205" s="126" t="s">
        <v>2090</v>
      </c>
      <c r="C4205" s="127" t="s">
        <v>6195</v>
      </c>
      <c r="D4205" s="127" t="s">
        <v>6225</v>
      </c>
      <c r="E4205" s="127"/>
      <c r="F4205" s="128"/>
      <c r="G4205" s="128"/>
      <c r="H4205" s="128"/>
      <c r="I4205" s="311"/>
      <c r="J4205" s="319">
        <f>ROUND(SUMIF(Anlagenbewegungsdaten!B:B,A4205,Anlagenbewegungsdaten!C:C),3)</f>
        <v>0</v>
      </c>
      <c r="K4205" s="320">
        <f>ROUND(SUMIF(Anlagenbewegungsdaten!$B:$B,$A4205,Anlagenbewegungsdaten!$D:$D),2)</f>
        <v>0</v>
      </c>
      <c r="L4205" s="321">
        <f t="shared" si="142"/>
        <v>0</v>
      </c>
      <c r="M4205" s="341" t="s">
        <v>4950</v>
      </c>
      <c r="N4205" s="341" t="s">
        <v>4972</v>
      </c>
      <c r="O4205" s="323">
        <f>ROUND(SUMIF(Anlagenbewegungsdaten_AV!B:B,A4205,Anlagenbewegungsdaten_AV!C:C),3)</f>
        <v>0</v>
      </c>
      <c r="P4205" s="320">
        <f>ROUND(SUMIF(Anlagenbewegungsdaten_AV!$B:$B,$A4205,Anlagenbewegungsdaten_AV!$D:$D),2)</f>
        <v>0</v>
      </c>
      <c r="Q4205" s="321">
        <f t="shared" si="143"/>
        <v>0</v>
      </c>
      <c r="S4205" s="324"/>
      <c r="T4205" s="317"/>
      <c r="U4205" s="325"/>
      <c r="V4205" s="325"/>
    </row>
    <row r="4206" spans="1:22" ht="15" customHeight="1" x14ac:dyDescent="0.25">
      <c r="A4206" s="129" t="s">
        <v>6236</v>
      </c>
      <c r="B4206" s="126" t="s">
        <v>2090</v>
      </c>
      <c r="C4206" s="127" t="s">
        <v>6198</v>
      </c>
      <c r="D4206" s="127" t="s">
        <v>6225</v>
      </c>
      <c r="E4206" s="127"/>
      <c r="F4206" s="128"/>
      <c r="G4206" s="128"/>
      <c r="H4206" s="128"/>
      <c r="I4206" s="311"/>
      <c r="J4206" s="319">
        <f>ROUND(SUMIF(Anlagenbewegungsdaten!B:B,A4206,Anlagenbewegungsdaten!C:C),3)</f>
        <v>0</v>
      </c>
      <c r="K4206" s="320">
        <f>ROUND(SUMIF(Anlagenbewegungsdaten!$B:$B,$A4206,Anlagenbewegungsdaten!$D:$D),2)</f>
        <v>0</v>
      </c>
      <c r="L4206" s="321">
        <f t="shared" si="142"/>
        <v>0</v>
      </c>
      <c r="M4206" s="341" t="s">
        <v>4950</v>
      </c>
      <c r="N4206" s="341" t="s">
        <v>4972</v>
      </c>
      <c r="O4206" s="323">
        <f>ROUND(SUMIF(Anlagenbewegungsdaten_AV!B:B,A4206,Anlagenbewegungsdaten_AV!C:C),3)</f>
        <v>0</v>
      </c>
      <c r="P4206" s="320">
        <f>ROUND(SUMIF(Anlagenbewegungsdaten_AV!$B:$B,$A4206,Anlagenbewegungsdaten_AV!$D:$D),2)</f>
        <v>0</v>
      </c>
      <c r="Q4206" s="321">
        <f t="shared" si="143"/>
        <v>0</v>
      </c>
      <c r="S4206" s="324"/>
      <c r="T4206" s="317"/>
      <c r="U4206" s="325"/>
      <c r="V4206" s="325"/>
    </row>
    <row r="4207" spans="1:22" ht="15" customHeight="1" x14ac:dyDescent="0.25">
      <c r="A4207" s="129" t="s">
        <v>5914</v>
      </c>
      <c r="B4207" s="126" t="s">
        <v>2090</v>
      </c>
      <c r="C4207" s="127" t="s">
        <v>5915</v>
      </c>
      <c r="D4207" s="127" t="s">
        <v>5916</v>
      </c>
      <c r="E4207" s="127"/>
      <c r="F4207" s="128"/>
      <c r="G4207" s="128"/>
      <c r="H4207" s="128"/>
      <c r="I4207" s="311"/>
      <c r="J4207" s="319">
        <f>ROUND(SUMIF(Anlagenbewegungsdaten!B:B,A4207,Anlagenbewegungsdaten!C:C),3)</f>
        <v>0</v>
      </c>
      <c r="K4207" s="320">
        <f>ROUND(SUMIF(Anlagenbewegungsdaten!$B:$B,$A4207,Anlagenbewegungsdaten!$D:$D),2)</f>
        <v>0</v>
      </c>
      <c r="L4207" s="321">
        <f t="shared" si="142"/>
        <v>0</v>
      </c>
      <c r="M4207" s="341" t="s">
        <v>4950</v>
      </c>
      <c r="N4207" s="341" t="s">
        <v>4972</v>
      </c>
      <c r="O4207" s="323">
        <f>ROUND(SUMIF(Anlagenbewegungsdaten_AV!B:B,A4207,Anlagenbewegungsdaten_AV!C:C),3)</f>
        <v>0</v>
      </c>
      <c r="P4207" s="320">
        <f>ROUND(SUMIF(Anlagenbewegungsdaten_AV!$B:$B,$A4207,Anlagenbewegungsdaten_AV!$D:$D),2)</f>
        <v>0</v>
      </c>
      <c r="Q4207" s="321">
        <f t="shared" si="143"/>
        <v>0</v>
      </c>
      <c r="S4207" s="324"/>
      <c r="T4207" s="317"/>
      <c r="U4207" s="325"/>
      <c r="V4207" s="325"/>
    </row>
    <row r="4208" spans="1:22" ht="15" customHeight="1" x14ac:dyDescent="0.25">
      <c r="A4208" s="129" t="s">
        <v>169</v>
      </c>
      <c r="B4208" s="126" t="s">
        <v>170</v>
      </c>
      <c r="C4208" s="127" t="s">
        <v>4024</v>
      </c>
      <c r="D4208" s="127" t="s">
        <v>4741</v>
      </c>
      <c r="E4208" s="127"/>
      <c r="F4208" s="128">
        <v>43.01</v>
      </c>
      <c r="G4208" s="128">
        <v>43.41</v>
      </c>
      <c r="H4208" s="128">
        <v>34.409999999999997</v>
      </c>
      <c r="I4208" s="311"/>
      <c r="J4208" s="319">
        <f>ROUND(SUMIF(Anlagenbewegungsdaten!B:B,A4208,Anlagenbewegungsdaten!C:C),3)</f>
        <v>6246490.9900000002</v>
      </c>
      <c r="K4208" s="320">
        <f>ROUND(SUMIF(Anlagenbewegungsdaten!$B:$B,$A4208,Anlagenbewegungsdaten!$D:$D),2)</f>
        <v>2686615.58</v>
      </c>
      <c r="L4208" s="321">
        <f t="shared" si="142"/>
        <v>3.11853487744429E-6</v>
      </c>
      <c r="M4208" s="341" t="s">
        <v>4950</v>
      </c>
      <c r="N4208" s="341" t="s">
        <v>4973</v>
      </c>
      <c r="O4208" s="323">
        <f>ROUND(SUMIF(Anlagenbewegungsdaten_AV!B:B,A4208,Anlagenbewegungsdaten_AV!C:C),3)</f>
        <v>0</v>
      </c>
      <c r="P4208" s="320">
        <f>ROUND(SUMIF(Anlagenbewegungsdaten_AV!$B:$B,$A4208,Anlagenbewegungsdaten_AV!$D:$D),2)</f>
        <v>0</v>
      </c>
      <c r="Q4208" s="321">
        <f t="shared" si="143"/>
        <v>0</v>
      </c>
      <c r="S4208" s="324"/>
      <c r="T4208" s="317"/>
      <c r="U4208" s="325"/>
      <c r="V4208" s="325"/>
    </row>
    <row r="4209" spans="1:22" ht="15" customHeight="1" x14ac:dyDescent="0.25">
      <c r="A4209" s="129" t="s">
        <v>171</v>
      </c>
      <c r="B4209" s="126" t="s">
        <v>170</v>
      </c>
      <c r="C4209" s="127" t="s">
        <v>4024</v>
      </c>
      <c r="D4209" s="127" t="s">
        <v>4742</v>
      </c>
      <c r="E4209" s="127"/>
      <c r="F4209" s="128">
        <v>40.909999999999997</v>
      </c>
      <c r="G4209" s="128">
        <v>41.309999999999995</v>
      </c>
      <c r="H4209" s="128">
        <v>32.729999999999997</v>
      </c>
      <c r="I4209" s="311"/>
      <c r="J4209" s="319">
        <f>ROUND(SUMIF(Anlagenbewegungsdaten!B:B,A4209,Anlagenbewegungsdaten!C:C),3)</f>
        <v>2412030.1809999999</v>
      </c>
      <c r="K4209" s="320">
        <f>ROUND(SUMIF(Anlagenbewegungsdaten!$B:$B,$A4209,Anlagenbewegungsdaten!$D:$D),2)</f>
        <v>986761.6</v>
      </c>
      <c r="L4209" s="321">
        <f t="shared" si="142"/>
        <v>-2.1953663988938388E-6</v>
      </c>
      <c r="M4209" s="341" t="s">
        <v>4950</v>
      </c>
      <c r="N4209" s="341" t="s">
        <v>4973</v>
      </c>
      <c r="O4209" s="323">
        <f>ROUND(SUMIF(Anlagenbewegungsdaten_AV!B:B,A4209,Anlagenbewegungsdaten_AV!C:C),3)</f>
        <v>0</v>
      </c>
      <c r="P4209" s="320">
        <f>ROUND(SUMIF(Anlagenbewegungsdaten_AV!$B:$B,$A4209,Anlagenbewegungsdaten_AV!$D:$D),2)</f>
        <v>0</v>
      </c>
      <c r="Q4209" s="321">
        <f t="shared" si="143"/>
        <v>0</v>
      </c>
      <c r="S4209" s="324"/>
      <c r="T4209" s="317"/>
      <c r="U4209" s="325"/>
      <c r="V4209" s="325"/>
    </row>
    <row r="4210" spans="1:22" ht="15" customHeight="1" x14ac:dyDescent="0.25">
      <c r="A4210" s="129" t="s">
        <v>172</v>
      </c>
      <c r="B4210" s="126" t="s">
        <v>170</v>
      </c>
      <c r="C4210" s="127" t="s">
        <v>4024</v>
      </c>
      <c r="D4210" s="127" t="s">
        <v>4782</v>
      </c>
      <c r="E4210" s="127"/>
      <c r="F4210" s="128">
        <v>39.58</v>
      </c>
      <c r="G4210" s="128">
        <v>39.979999999999997</v>
      </c>
      <c r="H4210" s="128">
        <v>31.66</v>
      </c>
      <c r="I4210" s="311"/>
      <c r="J4210" s="319">
        <f>ROUND(SUMIF(Anlagenbewegungsdaten!B:B,A4210,Anlagenbewegungsdaten!C:C),3)</f>
        <v>2182738.8509999998</v>
      </c>
      <c r="K4210" s="320">
        <f>ROUND(SUMIF(Anlagenbewegungsdaten!$B:$B,$A4210,Anlagenbewegungsdaten!$D:$D),2)</f>
        <v>863928.07</v>
      </c>
      <c r="L4210" s="321">
        <f t="shared" si="142"/>
        <v>-1.5015172394328147E-6</v>
      </c>
      <c r="M4210" s="341" t="s">
        <v>4950</v>
      </c>
      <c r="N4210" s="341" t="s">
        <v>4973</v>
      </c>
      <c r="O4210" s="323">
        <f>ROUND(SUMIF(Anlagenbewegungsdaten_AV!B:B,A4210,Anlagenbewegungsdaten_AV!C:C),3)</f>
        <v>0</v>
      </c>
      <c r="P4210" s="320">
        <f>ROUND(SUMIF(Anlagenbewegungsdaten_AV!$B:$B,$A4210,Anlagenbewegungsdaten_AV!$D:$D),2)</f>
        <v>0</v>
      </c>
      <c r="Q4210" s="321">
        <f t="shared" si="143"/>
        <v>0</v>
      </c>
      <c r="S4210" s="324"/>
      <c r="T4210" s="317"/>
      <c r="U4210" s="325"/>
      <c r="V4210" s="325"/>
    </row>
    <row r="4211" spans="1:22" ht="15" customHeight="1" x14ac:dyDescent="0.25">
      <c r="A4211" s="129" t="s">
        <v>173</v>
      </c>
      <c r="B4211" s="126" t="s">
        <v>170</v>
      </c>
      <c r="C4211" s="127" t="s">
        <v>4024</v>
      </c>
      <c r="D4211" s="127" t="s">
        <v>4783</v>
      </c>
      <c r="E4211" s="127"/>
      <c r="F4211" s="128">
        <v>33</v>
      </c>
      <c r="G4211" s="128">
        <v>33.4</v>
      </c>
      <c r="H4211" s="128">
        <v>26.4</v>
      </c>
      <c r="I4211" s="311"/>
      <c r="J4211" s="319">
        <f>ROUND(SUMIF(Anlagenbewegungsdaten!B:B,A4211,Anlagenbewegungsdaten!C:C),3)</f>
        <v>0</v>
      </c>
      <c r="K4211" s="320">
        <f>ROUND(SUMIF(Anlagenbewegungsdaten!$B:$B,$A4211,Anlagenbewegungsdaten!$D:$D),2)</f>
        <v>0</v>
      </c>
      <c r="L4211" s="321">
        <f t="shared" si="142"/>
        <v>0</v>
      </c>
      <c r="M4211" s="341" t="s">
        <v>4950</v>
      </c>
      <c r="N4211" s="341" t="s">
        <v>4973</v>
      </c>
      <c r="O4211" s="323">
        <f>ROUND(SUMIF(Anlagenbewegungsdaten_AV!B:B,A4211,Anlagenbewegungsdaten_AV!C:C),3)</f>
        <v>0</v>
      </c>
      <c r="P4211" s="320">
        <f>ROUND(SUMIF(Anlagenbewegungsdaten_AV!$B:$B,$A4211,Anlagenbewegungsdaten_AV!$D:$D),2)</f>
        <v>0</v>
      </c>
      <c r="Q4211" s="321">
        <f t="shared" si="143"/>
        <v>0</v>
      </c>
      <c r="S4211" s="324"/>
      <c r="T4211" s="317"/>
      <c r="U4211" s="325"/>
      <c r="V4211" s="325"/>
    </row>
    <row r="4212" spans="1:22" ht="15" customHeight="1" x14ac:dyDescent="0.25">
      <c r="A4212" s="129" t="s">
        <v>174</v>
      </c>
      <c r="B4212" s="126" t="s">
        <v>170</v>
      </c>
      <c r="C4212" s="127" t="s">
        <v>4024</v>
      </c>
      <c r="D4212" s="127" t="s">
        <v>4784</v>
      </c>
      <c r="E4212" s="127"/>
      <c r="F4212" s="128">
        <v>43.01</v>
      </c>
      <c r="G4212" s="128">
        <v>43.41</v>
      </c>
      <c r="H4212" s="128">
        <v>0</v>
      </c>
      <c r="I4212" s="311"/>
      <c r="J4212" s="319">
        <f>ROUND(SUMIF(Anlagenbewegungsdaten!B:B,A4212,Anlagenbewegungsdaten!C:C),3)</f>
        <v>107919.624</v>
      </c>
      <c r="K4212" s="320">
        <f>ROUND(SUMIF(Anlagenbewegungsdaten!$B:$B,$A4212,Anlagenbewegungsdaten!$D:$D),2)</f>
        <v>46416.26</v>
      </c>
      <c r="L4212" s="321">
        <f t="shared" si="142"/>
        <v>-2.7536789794169181E-5</v>
      </c>
      <c r="M4212" s="341" t="s">
        <v>4956</v>
      </c>
      <c r="N4212" s="341" t="s">
        <v>4973</v>
      </c>
      <c r="O4212" s="323">
        <f>ROUND(SUMIF(Anlagenbewegungsdaten_AV!B:B,A4212,Anlagenbewegungsdaten_AV!C:C),3)</f>
        <v>0</v>
      </c>
      <c r="P4212" s="320">
        <f>ROUND(SUMIF(Anlagenbewegungsdaten_AV!$B:$B,$A4212,Anlagenbewegungsdaten_AV!$D:$D),2)</f>
        <v>0</v>
      </c>
      <c r="Q4212" s="321">
        <f t="shared" si="143"/>
        <v>0</v>
      </c>
      <c r="S4212" s="324"/>
      <c r="T4212" s="317"/>
      <c r="U4212" s="325"/>
      <c r="V4212" s="325"/>
    </row>
    <row r="4213" spans="1:22" ht="15" customHeight="1" x14ac:dyDescent="0.25">
      <c r="A4213" s="129" t="s">
        <v>175</v>
      </c>
      <c r="B4213" s="126" t="s">
        <v>170</v>
      </c>
      <c r="C4213" s="127" t="s">
        <v>4024</v>
      </c>
      <c r="D4213" s="127" t="s">
        <v>4785</v>
      </c>
      <c r="E4213" s="127"/>
      <c r="F4213" s="128">
        <v>17.999999999999996</v>
      </c>
      <c r="G4213" s="128">
        <v>18.399999999999995</v>
      </c>
      <c r="H4213" s="128">
        <v>0</v>
      </c>
      <c r="I4213" s="311"/>
      <c r="J4213" s="319">
        <f>ROUND(SUMIF(Anlagenbewegungsdaten!B:B,A4213,Anlagenbewegungsdaten!C:C),3)</f>
        <v>-107919.624</v>
      </c>
      <c r="K4213" s="320">
        <f>ROUND(SUMIF(Anlagenbewegungsdaten!$B:$B,$A4213,Anlagenbewegungsdaten!$D:$D),2)</f>
        <v>-19425.560000000001</v>
      </c>
      <c r="L4213" s="321">
        <f t="shared" si="142"/>
        <v>-2.5648717979720459E-5</v>
      </c>
      <c r="M4213" s="341" t="s">
        <v>4956</v>
      </c>
      <c r="N4213" s="341" t="s">
        <v>4973</v>
      </c>
      <c r="O4213" s="323">
        <f>ROUND(SUMIF(Anlagenbewegungsdaten_AV!B:B,A4213,Anlagenbewegungsdaten_AV!C:C),3)</f>
        <v>0</v>
      </c>
      <c r="P4213" s="320">
        <f>ROUND(SUMIF(Anlagenbewegungsdaten_AV!$B:$B,$A4213,Anlagenbewegungsdaten_AV!$D:$D),2)</f>
        <v>0</v>
      </c>
      <c r="Q4213" s="321">
        <f t="shared" si="143"/>
        <v>0</v>
      </c>
      <c r="S4213" s="324"/>
      <c r="T4213" s="317"/>
      <c r="U4213" s="325"/>
      <c r="V4213" s="325"/>
    </row>
    <row r="4214" spans="1:22" ht="15" customHeight="1" x14ac:dyDescent="0.25">
      <c r="A4214" s="129" t="s">
        <v>3243</v>
      </c>
      <c r="B4214" s="126" t="s">
        <v>170</v>
      </c>
      <c r="C4214" s="127" t="s">
        <v>4748</v>
      </c>
      <c r="D4214" s="127" t="s">
        <v>4741</v>
      </c>
      <c r="E4214" s="127"/>
      <c r="F4214" s="128">
        <v>39.14</v>
      </c>
      <c r="G4214" s="128">
        <v>39.54</v>
      </c>
      <c r="H4214" s="128">
        <v>31.31</v>
      </c>
      <c r="I4214" s="311"/>
      <c r="J4214" s="319">
        <f>ROUND(SUMIF(Anlagenbewegungsdaten!B:B,A4214,Anlagenbewegungsdaten!C:C),3)</f>
        <v>5386743.9340000004</v>
      </c>
      <c r="K4214" s="320">
        <f>ROUND(SUMIF(Anlagenbewegungsdaten!$B:$B,$A4214,Anlagenbewegungsdaten!$D:$D),2)</f>
        <v>2108371.5499999998</v>
      </c>
      <c r="L4214" s="321">
        <f t="shared" si="142"/>
        <v>4.7835205663204761E-7</v>
      </c>
      <c r="M4214" s="341" t="s">
        <v>4950</v>
      </c>
      <c r="N4214" s="341" t="s">
        <v>4973</v>
      </c>
      <c r="O4214" s="323">
        <f>ROUND(SUMIF(Anlagenbewegungsdaten_AV!B:B,A4214,Anlagenbewegungsdaten_AV!C:C),3)</f>
        <v>0</v>
      </c>
      <c r="P4214" s="320">
        <f>ROUND(SUMIF(Anlagenbewegungsdaten_AV!$B:$B,$A4214,Anlagenbewegungsdaten_AV!$D:$D),2)</f>
        <v>0</v>
      </c>
      <c r="Q4214" s="321">
        <f t="shared" si="143"/>
        <v>0</v>
      </c>
      <c r="S4214" s="324"/>
      <c r="T4214" s="317"/>
      <c r="U4214" s="325"/>
      <c r="V4214" s="325"/>
    </row>
    <row r="4215" spans="1:22" ht="15" customHeight="1" x14ac:dyDescent="0.25">
      <c r="A4215" s="129" t="s">
        <v>3244</v>
      </c>
      <c r="B4215" s="126" t="s">
        <v>170</v>
      </c>
      <c r="C4215" s="127" t="s">
        <v>4748</v>
      </c>
      <c r="D4215" s="127" t="s">
        <v>4742</v>
      </c>
      <c r="E4215" s="127"/>
      <c r="F4215" s="128">
        <v>37.229999999999997</v>
      </c>
      <c r="G4215" s="128">
        <v>37.629999999999995</v>
      </c>
      <c r="H4215" s="128">
        <v>29.78</v>
      </c>
      <c r="I4215" s="311"/>
      <c r="J4215" s="319">
        <f>ROUND(SUMIF(Anlagenbewegungsdaten!B:B,A4215,Anlagenbewegungsdaten!C:C),3)</f>
        <v>2112642.2209999999</v>
      </c>
      <c r="K4215" s="320">
        <f>ROUND(SUMIF(Anlagenbewegungsdaten!$B:$B,$A4215,Anlagenbewegungsdaten!$D:$D),2)</f>
        <v>786536.64</v>
      </c>
      <c r="L4215" s="321">
        <f t="shared" si="142"/>
        <v>2.7869508230082829E-6</v>
      </c>
      <c r="M4215" s="341" t="s">
        <v>4950</v>
      </c>
      <c r="N4215" s="341" t="s">
        <v>4973</v>
      </c>
      <c r="O4215" s="323">
        <f>ROUND(SUMIF(Anlagenbewegungsdaten_AV!B:B,A4215,Anlagenbewegungsdaten_AV!C:C),3)</f>
        <v>0</v>
      </c>
      <c r="P4215" s="320">
        <f>ROUND(SUMIF(Anlagenbewegungsdaten_AV!$B:$B,$A4215,Anlagenbewegungsdaten_AV!$D:$D),2)</f>
        <v>0</v>
      </c>
      <c r="Q4215" s="321">
        <f t="shared" si="143"/>
        <v>0</v>
      </c>
      <c r="S4215" s="324"/>
      <c r="T4215" s="317"/>
      <c r="U4215" s="325"/>
      <c r="V4215" s="325"/>
    </row>
    <row r="4216" spans="1:22" ht="15" customHeight="1" x14ac:dyDescent="0.25">
      <c r="A4216" s="129" t="s">
        <v>3245</v>
      </c>
      <c r="B4216" s="126" t="s">
        <v>170</v>
      </c>
      <c r="C4216" s="127" t="s">
        <v>4748</v>
      </c>
      <c r="D4216" s="127" t="s">
        <v>4782</v>
      </c>
      <c r="E4216" s="127"/>
      <c r="F4216" s="128">
        <v>35.229999999999997</v>
      </c>
      <c r="G4216" s="128">
        <v>35.629999999999995</v>
      </c>
      <c r="H4216" s="128">
        <v>28.18</v>
      </c>
      <c r="I4216" s="311"/>
      <c r="J4216" s="319">
        <f>ROUND(SUMIF(Anlagenbewegungsdaten!B:B,A4216,Anlagenbewegungsdaten!C:C),3)</f>
        <v>974283.15599999996</v>
      </c>
      <c r="K4216" s="320">
        <f>ROUND(SUMIF(Anlagenbewegungsdaten!$B:$B,$A4216,Anlagenbewegungsdaten!$D:$D),2)</f>
        <v>343239.94</v>
      </c>
      <c r="L4216" s="321">
        <f t="shared" si="142"/>
        <v>1.627740338960848E-6</v>
      </c>
      <c r="M4216" s="341" t="s">
        <v>4950</v>
      </c>
      <c r="N4216" s="341" t="s">
        <v>4973</v>
      </c>
      <c r="O4216" s="323">
        <f>ROUND(SUMIF(Anlagenbewegungsdaten_AV!B:B,A4216,Anlagenbewegungsdaten_AV!C:C),3)</f>
        <v>0</v>
      </c>
      <c r="P4216" s="320">
        <f>ROUND(SUMIF(Anlagenbewegungsdaten_AV!$B:$B,$A4216,Anlagenbewegungsdaten_AV!$D:$D),2)</f>
        <v>0</v>
      </c>
      <c r="Q4216" s="321">
        <f t="shared" si="143"/>
        <v>0</v>
      </c>
      <c r="S4216" s="324"/>
      <c r="T4216" s="317"/>
      <c r="U4216" s="325"/>
      <c r="V4216" s="325"/>
    </row>
    <row r="4217" spans="1:22" ht="15" customHeight="1" x14ac:dyDescent="0.25">
      <c r="A4217" s="129" t="s">
        <v>3246</v>
      </c>
      <c r="B4217" s="126" t="s">
        <v>170</v>
      </c>
      <c r="C4217" s="127" t="s">
        <v>4748</v>
      </c>
      <c r="D4217" s="127" t="s">
        <v>4783</v>
      </c>
      <c r="E4217" s="127"/>
      <c r="F4217" s="128">
        <v>29.37</v>
      </c>
      <c r="G4217" s="128">
        <v>29.77</v>
      </c>
      <c r="H4217" s="128">
        <v>23.5</v>
      </c>
      <c r="I4217" s="311"/>
      <c r="J4217" s="319">
        <f>ROUND(SUMIF(Anlagenbewegungsdaten!B:B,A4217,Anlagenbewegungsdaten!C:C),3)</f>
        <v>0</v>
      </c>
      <c r="K4217" s="320">
        <f>ROUND(SUMIF(Anlagenbewegungsdaten!$B:$B,$A4217,Anlagenbewegungsdaten!$D:$D),2)</f>
        <v>0</v>
      </c>
      <c r="L4217" s="321">
        <f t="shared" si="142"/>
        <v>0</v>
      </c>
      <c r="M4217" s="341" t="s">
        <v>4950</v>
      </c>
      <c r="N4217" s="341" t="s">
        <v>4973</v>
      </c>
      <c r="O4217" s="323">
        <f>ROUND(SUMIF(Anlagenbewegungsdaten_AV!B:B,A4217,Anlagenbewegungsdaten_AV!C:C),3)</f>
        <v>0</v>
      </c>
      <c r="P4217" s="320">
        <f>ROUND(SUMIF(Anlagenbewegungsdaten_AV!$B:$B,$A4217,Anlagenbewegungsdaten_AV!$D:$D),2)</f>
        <v>0</v>
      </c>
      <c r="Q4217" s="321">
        <f t="shared" si="143"/>
        <v>0</v>
      </c>
      <c r="S4217" s="324"/>
      <c r="T4217" s="317"/>
      <c r="U4217" s="325"/>
      <c r="V4217" s="325"/>
    </row>
    <row r="4218" spans="1:22" ht="15" customHeight="1" x14ac:dyDescent="0.25">
      <c r="A4218" s="129" t="s">
        <v>3247</v>
      </c>
      <c r="B4218" s="126" t="s">
        <v>170</v>
      </c>
      <c r="C4218" s="127" t="s">
        <v>4748</v>
      </c>
      <c r="D4218" s="127" t="s">
        <v>4784</v>
      </c>
      <c r="E4218" s="127"/>
      <c r="F4218" s="128">
        <v>39.14</v>
      </c>
      <c r="G4218" s="128">
        <v>39.54</v>
      </c>
      <c r="H4218" s="128">
        <v>0</v>
      </c>
      <c r="I4218" s="311"/>
      <c r="J4218" s="319">
        <f>ROUND(SUMIF(Anlagenbewegungsdaten!B:B,A4218,Anlagenbewegungsdaten!C:C),3)</f>
        <v>208482.666</v>
      </c>
      <c r="K4218" s="320">
        <f>ROUND(SUMIF(Anlagenbewegungsdaten!$B:$B,$A4218,Anlagenbewegungsdaten!$D:$D),2)</f>
        <v>81600.149999999994</v>
      </c>
      <c r="L4218" s="321">
        <f t="shared" si="142"/>
        <v>-1.6561376853019283E-5</v>
      </c>
      <c r="M4218" s="341" t="s">
        <v>4956</v>
      </c>
      <c r="N4218" s="341" t="s">
        <v>4973</v>
      </c>
      <c r="O4218" s="323">
        <f>ROUND(SUMIF(Anlagenbewegungsdaten_AV!B:B,A4218,Anlagenbewegungsdaten_AV!C:C),3)</f>
        <v>0</v>
      </c>
      <c r="P4218" s="320">
        <f>ROUND(SUMIF(Anlagenbewegungsdaten_AV!$B:$B,$A4218,Anlagenbewegungsdaten_AV!$D:$D),2)</f>
        <v>0</v>
      </c>
      <c r="Q4218" s="321">
        <f t="shared" si="143"/>
        <v>0</v>
      </c>
      <c r="S4218" s="324"/>
      <c r="T4218" s="317"/>
      <c r="U4218" s="325"/>
      <c r="V4218" s="325"/>
    </row>
    <row r="4219" spans="1:22" ht="15" customHeight="1" x14ac:dyDescent="0.25">
      <c r="A4219" s="129" t="s">
        <v>3248</v>
      </c>
      <c r="B4219" s="126" t="s">
        <v>170</v>
      </c>
      <c r="C4219" s="127" t="s">
        <v>4748</v>
      </c>
      <c r="D4219" s="127" t="s">
        <v>4785</v>
      </c>
      <c r="E4219" s="127"/>
      <c r="F4219" s="128">
        <v>16.38</v>
      </c>
      <c r="G4219" s="128">
        <v>16.779999999999998</v>
      </c>
      <c r="H4219" s="128">
        <v>0</v>
      </c>
      <c r="I4219" s="311"/>
      <c r="J4219" s="319">
        <f>ROUND(SUMIF(Anlagenbewegungsdaten!B:B,A4219,Anlagenbewegungsdaten!C:C),3)</f>
        <v>-208482.666</v>
      </c>
      <c r="K4219" s="320">
        <f>ROUND(SUMIF(Anlagenbewegungsdaten!$B:$B,$A4219,Anlagenbewegungsdaten!$D:$D),2)</f>
        <v>-34149.440000000002</v>
      </c>
      <c r="L4219" s="321">
        <f t="shared" si="142"/>
        <v>9.9244701701195481E-6</v>
      </c>
      <c r="M4219" s="341" t="s">
        <v>4956</v>
      </c>
      <c r="N4219" s="341" t="s">
        <v>4973</v>
      </c>
      <c r="O4219" s="323">
        <f>ROUND(SUMIF(Anlagenbewegungsdaten_AV!B:B,A4219,Anlagenbewegungsdaten_AV!C:C),3)</f>
        <v>0</v>
      </c>
      <c r="P4219" s="320">
        <f>ROUND(SUMIF(Anlagenbewegungsdaten_AV!$B:$B,$A4219,Anlagenbewegungsdaten_AV!$D:$D),2)</f>
        <v>0</v>
      </c>
      <c r="Q4219" s="321">
        <f t="shared" si="143"/>
        <v>0</v>
      </c>
      <c r="S4219" s="324"/>
      <c r="T4219" s="317"/>
      <c r="U4219" s="325"/>
      <c r="V4219" s="325"/>
    </row>
    <row r="4220" spans="1:22" ht="15" customHeight="1" x14ac:dyDescent="0.25">
      <c r="A4220" s="129" t="s">
        <v>3254</v>
      </c>
      <c r="B4220" s="126" t="s">
        <v>170</v>
      </c>
      <c r="C4220" s="127" t="s">
        <v>4749</v>
      </c>
      <c r="D4220" s="127" t="s">
        <v>4741</v>
      </c>
      <c r="E4220" s="127"/>
      <c r="F4220" s="128">
        <v>34.049999999999997</v>
      </c>
      <c r="G4220" s="128">
        <v>34.449999999999996</v>
      </c>
      <c r="H4220" s="128">
        <v>27.24</v>
      </c>
      <c r="I4220" s="311"/>
      <c r="J4220" s="319">
        <f>ROUND(SUMIF(Anlagenbewegungsdaten!B:B,A4220,Anlagenbewegungsdaten!C:C),3)</f>
        <v>1304097.03</v>
      </c>
      <c r="K4220" s="320">
        <f>ROUND(SUMIF(Anlagenbewegungsdaten!$B:$B,$A4220,Anlagenbewegungsdaten!$D:$D),2)</f>
        <v>444045.11</v>
      </c>
      <c r="L4220" s="321">
        <f t="shared" si="142"/>
        <v>-5.4662343629274801E-6</v>
      </c>
      <c r="M4220" s="341" t="s">
        <v>4950</v>
      </c>
      <c r="N4220" s="341" t="s">
        <v>4973</v>
      </c>
      <c r="O4220" s="323">
        <f>ROUND(SUMIF(Anlagenbewegungsdaten_AV!B:B,A4220,Anlagenbewegungsdaten_AV!C:C),3)</f>
        <v>0</v>
      </c>
      <c r="P4220" s="320">
        <f>ROUND(SUMIF(Anlagenbewegungsdaten_AV!$B:$B,$A4220,Anlagenbewegungsdaten_AV!$D:$D),2)</f>
        <v>0</v>
      </c>
      <c r="Q4220" s="321">
        <f t="shared" si="143"/>
        <v>0</v>
      </c>
      <c r="S4220" s="324"/>
      <c r="T4220" s="317"/>
      <c r="U4220" s="325"/>
      <c r="V4220" s="325"/>
    </row>
    <row r="4221" spans="1:22" ht="15" customHeight="1" x14ac:dyDescent="0.25">
      <c r="A4221" s="129" t="s">
        <v>3255</v>
      </c>
      <c r="B4221" s="126" t="s">
        <v>170</v>
      </c>
      <c r="C4221" s="127" t="s">
        <v>4749</v>
      </c>
      <c r="D4221" s="127" t="s">
        <v>4742</v>
      </c>
      <c r="E4221" s="127"/>
      <c r="F4221" s="128">
        <v>32.39</v>
      </c>
      <c r="G4221" s="128">
        <v>32.79</v>
      </c>
      <c r="H4221" s="128">
        <v>25.91</v>
      </c>
      <c r="I4221" s="311"/>
      <c r="J4221" s="319">
        <f>ROUND(SUMIF(Anlagenbewegungsdaten!B:B,A4221,Anlagenbewegungsdaten!C:C),3)</f>
        <v>390106.43</v>
      </c>
      <c r="K4221" s="320">
        <f>ROUND(SUMIF(Anlagenbewegungsdaten!$B:$B,$A4221,Anlagenbewegungsdaten!$D:$D),2)</f>
        <v>126355.42</v>
      </c>
      <c r="L4221" s="321">
        <f t="shared" si="142"/>
        <v>1.3503238079692892E-5</v>
      </c>
      <c r="M4221" s="341" t="s">
        <v>4950</v>
      </c>
      <c r="N4221" s="341" t="s">
        <v>4973</v>
      </c>
      <c r="O4221" s="323">
        <f>ROUND(SUMIF(Anlagenbewegungsdaten_AV!B:B,A4221,Anlagenbewegungsdaten_AV!C:C),3)</f>
        <v>0</v>
      </c>
      <c r="P4221" s="320">
        <f>ROUND(SUMIF(Anlagenbewegungsdaten_AV!$B:$B,$A4221,Anlagenbewegungsdaten_AV!$D:$D),2)</f>
        <v>0</v>
      </c>
      <c r="Q4221" s="321">
        <f t="shared" si="143"/>
        <v>0</v>
      </c>
      <c r="S4221" s="324"/>
      <c r="T4221" s="317"/>
      <c r="U4221" s="325"/>
      <c r="V4221" s="325"/>
    </row>
    <row r="4222" spans="1:22" ht="15" customHeight="1" x14ac:dyDescent="0.25">
      <c r="A4222" s="129" t="s">
        <v>3256</v>
      </c>
      <c r="B4222" s="126" t="s">
        <v>170</v>
      </c>
      <c r="C4222" s="127" t="s">
        <v>4749</v>
      </c>
      <c r="D4222" s="127" t="s">
        <v>4782</v>
      </c>
      <c r="E4222" s="127"/>
      <c r="F4222" s="128">
        <v>30.65</v>
      </c>
      <c r="G4222" s="128">
        <v>31.049999999999997</v>
      </c>
      <c r="H4222" s="128">
        <v>24.52</v>
      </c>
      <c r="I4222" s="311"/>
      <c r="J4222" s="319">
        <f>ROUND(SUMIF(Anlagenbewegungsdaten!B:B,A4222,Anlagenbewegungsdaten!C:C),3)</f>
        <v>347782.66</v>
      </c>
      <c r="K4222" s="320">
        <f>ROUND(SUMIF(Anlagenbewegungsdaten!$B:$B,$A4222,Anlagenbewegungsdaten!$D:$D),2)</f>
        <v>106595.38</v>
      </c>
      <c r="L4222" s="321">
        <f t="shared" si="142"/>
        <v>1.5210649060293235E-6</v>
      </c>
      <c r="M4222" s="341" t="s">
        <v>4950</v>
      </c>
      <c r="N4222" s="341" t="s">
        <v>4973</v>
      </c>
      <c r="O4222" s="323">
        <f>ROUND(SUMIF(Anlagenbewegungsdaten_AV!B:B,A4222,Anlagenbewegungsdaten_AV!C:C),3)</f>
        <v>0</v>
      </c>
      <c r="P4222" s="320">
        <f>ROUND(SUMIF(Anlagenbewegungsdaten_AV!$B:$B,$A4222,Anlagenbewegungsdaten_AV!$D:$D),2)</f>
        <v>0</v>
      </c>
      <c r="Q4222" s="321">
        <f t="shared" si="143"/>
        <v>0</v>
      </c>
      <c r="S4222" s="324"/>
      <c r="T4222" s="317"/>
      <c r="U4222" s="325"/>
      <c r="V4222" s="325"/>
    </row>
    <row r="4223" spans="1:22" ht="15" customHeight="1" x14ac:dyDescent="0.25">
      <c r="A4223" s="129" t="s">
        <v>3257</v>
      </c>
      <c r="B4223" s="126" t="s">
        <v>170</v>
      </c>
      <c r="C4223" s="127" t="s">
        <v>4749</v>
      </c>
      <c r="D4223" s="127" t="s">
        <v>4783</v>
      </c>
      <c r="E4223" s="127"/>
      <c r="F4223" s="128">
        <v>25.55</v>
      </c>
      <c r="G4223" s="128">
        <v>25.95</v>
      </c>
      <c r="H4223" s="128">
        <v>20.440000000000001</v>
      </c>
      <c r="I4223" s="311"/>
      <c r="J4223" s="319">
        <f>ROUND(SUMIF(Anlagenbewegungsdaten!B:B,A4223,Anlagenbewegungsdaten!C:C),3)</f>
        <v>0</v>
      </c>
      <c r="K4223" s="320">
        <f>ROUND(SUMIF(Anlagenbewegungsdaten!$B:$B,$A4223,Anlagenbewegungsdaten!$D:$D),2)</f>
        <v>0</v>
      </c>
      <c r="L4223" s="321">
        <f t="shared" si="142"/>
        <v>0</v>
      </c>
      <c r="M4223" s="341" t="s">
        <v>4950</v>
      </c>
      <c r="N4223" s="341" t="s">
        <v>4973</v>
      </c>
      <c r="O4223" s="323">
        <f>ROUND(SUMIF(Anlagenbewegungsdaten_AV!B:B,A4223,Anlagenbewegungsdaten_AV!C:C),3)</f>
        <v>0</v>
      </c>
      <c r="P4223" s="320">
        <f>ROUND(SUMIF(Anlagenbewegungsdaten_AV!$B:$B,$A4223,Anlagenbewegungsdaten_AV!$D:$D),2)</f>
        <v>0</v>
      </c>
      <c r="Q4223" s="321">
        <f t="shared" si="143"/>
        <v>0</v>
      </c>
      <c r="S4223" s="324"/>
      <c r="T4223" s="317"/>
      <c r="U4223" s="325"/>
      <c r="V4223" s="325"/>
    </row>
    <row r="4224" spans="1:22" ht="15" customHeight="1" x14ac:dyDescent="0.25">
      <c r="A4224" s="129" t="s">
        <v>3258</v>
      </c>
      <c r="B4224" s="126" t="s">
        <v>170</v>
      </c>
      <c r="C4224" s="127" t="s">
        <v>4749</v>
      </c>
      <c r="D4224" s="127" t="s">
        <v>4784</v>
      </c>
      <c r="E4224" s="127"/>
      <c r="F4224" s="128">
        <v>34.049999999999997</v>
      </c>
      <c r="G4224" s="128">
        <v>34.449999999999996</v>
      </c>
      <c r="H4224" s="128">
        <v>0</v>
      </c>
      <c r="I4224" s="311"/>
      <c r="J4224" s="319">
        <f>ROUND(SUMIF(Anlagenbewegungsdaten!B:B,A4224,Anlagenbewegungsdaten!C:C),3)</f>
        <v>96732.292000000001</v>
      </c>
      <c r="K4224" s="320">
        <f>ROUND(SUMIF(Anlagenbewegungsdaten!$B:$B,$A4224,Anlagenbewegungsdaten!$D:$D),2)</f>
        <v>32937.360000000001</v>
      </c>
      <c r="L4224" s="321">
        <f t="shared" si="142"/>
        <v>-1.5066323463486242E-5</v>
      </c>
      <c r="M4224" s="341" t="s">
        <v>4956</v>
      </c>
      <c r="N4224" s="341" t="s">
        <v>4973</v>
      </c>
      <c r="O4224" s="323">
        <f>ROUND(SUMIF(Anlagenbewegungsdaten_AV!B:B,A4224,Anlagenbewegungsdaten_AV!C:C),3)</f>
        <v>0</v>
      </c>
      <c r="P4224" s="320">
        <f>ROUND(SUMIF(Anlagenbewegungsdaten_AV!$B:$B,$A4224,Anlagenbewegungsdaten_AV!$D:$D),2)</f>
        <v>0</v>
      </c>
      <c r="Q4224" s="321">
        <f t="shared" si="143"/>
        <v>0</v>
      </c>
      <c r="S4224" s="324"/>
      <c r="T4224" s="317"/>
      <c r="U4224" s="325"/>
      <c r="V4224" s="325"/>
    </row>
    <row r="4225" spans="1:22" ht="15" customHeight="1" x14ac:dyDescent="0.25">
      <c r="A4225" s="129" t="s">
        <v>3259</v>
      </c>
      <c r="B4225" s="126" t="s">
        <v>170</v>
      </c>
      <c r="C4225" s="127" t="s">
        <v>4749</v>
      </c>
      <c r="D4225" s="127" t="s">
        <v>4786</v>
      </c>
      <c r="E4225" s="127"/>
      <c r="F4225" s="128">
        <v>16.38</v>
      </c>
      <c r="G4225" s="128">
        <v>16.779999999999998</v>
      </c>
      <c r="H4225" s="128">
        <v>0</v>
      </c>
      <c r="I4225" s="311"/>
      <c r="J4225" s="319">
        <f>ROUND(SUMIF(Anlagenbewegungsdaten!B:B,A4225,Anlagenbewegungsdaten!C:C),3)</f>
        <v>-84530.061000000002</v>
      </c>
      <c r="K4225" s="320">
        <f>ROUND(SUMIF(Anlagenbewegungsdaten!$B:$B,$A4225,Anlagenbewegungsdaten!$D:$D),2)</f>
        <v>-13846.01</v>
      </c>
      <c r="L4225" s="321">
        <f t="shared" si="142"/>
        <v>1.6552454635387903E-5</v>
      </c>
      <c r="M4225" s="341" t="s">
        <v>4956</v>
      </c>
      <c r="N4225" s="341" t="s">
        <v>4973</v>
      </c>
      <c r="O4225" s="323">
        <f>ROUND(SUMIF(Anlagenbewegungsdaten_AV!B:B,A4225,Anlagenbewegungsdaten_AV!C:C),3)</f>
        <v>0</v>
      </c>
      <c r="P4225" s="320">
        <f>ROUND(SUMIF(Anlagenbewegungsdaten_AV!$B:$B,$A4225,Anlagenbewegungsdaten_AV!$D:$D),2)</f>
        <v>0</v>
      </c>
      <c r="Q4225" s="321">
        <f t="shared" si="143"/>
        <v>0</v>
      </c>
      <c r="S4225" s="324"/>
      <c r="T4225" s="317"/>
      <c r="U4225" s="325"/>
      <c r="V4225" s="325"/>
    </row>
    <row r="4226" spans="1:22" ht="15" customHeight="1" x14ac:dyDescent="0.25">
      <c r="A4226" s="129" t="s">
        <v>3260</v>
      </c>
      <c r="B4226" s="126" t="s">
        <v>170</v>
      </c>
      <c r="C4226" s="127" t="s">
        <v>4749</v>
      </c>
      <c r="D4226" s="127" t="s">
        <v>4787</v>
      </c>
      <c r="E4226" s="127"/>
      <c r="F4226" s="128">
        <v>12</v>
      </c>
      <c r="G4226" s="128">
        <v>12.4</v>
      </c>
      <c r="H4226" s="128">
        <v>0</v>
      </c>
      <c r="I4226" s="311"/>
      <c r="J4226" s="319">
        <f>ROUND(SUMIF(Anlagenbewegungsdaten!B:B,A4226,Anlagenbewegungsdaten!C:C),3)</f>
        <v>-12202.231</v>
      </c>
      <c r="K4226" s="320">
        <f>ROUND(SUMIF(Anlagenbewegungsdaten!$B:$B,$A4226,Anlagenbewegungsdaten!$D:$D),2)</f>
        <v>-1464.24</v>
      </c>
      <c r="L4226" s="321">
        <f t="shared" si="142"/>
        <v>2.2717157214913186E-4</v>
      </c>
      <c r="M4226" s="341" t="s">
        <v>4956</v>
      </c>
      <c r="N4226" s="341" t="s">
        <v>4973</v>
      </c>
      <c r="O4226" s="323">
        <f>ROUND(SUMIF(Anlagenbewegungsdaten_AV!B:B,A4226,Anlagenbewegungsdaten_AV!C:C),3)</f>
        <v>0</v>
      </c>
      <c r="P4226" s="320">
        <f>ROUND(SUMIF(Anlagenbewegungsdaten_AV!$B:$B,$A4226,Anlagenbewegungsdaten_AV!$D:$D),2)</f>
        <v>0</v>
      </c>
      <c r="Q4226" s="321">
        <f t="shared" si="143"/>
        <v>0</v>
      </c>
      <c r="S4226" s="324"/>
      <c r="T4226" s="317"/>
      <c r="U4226" s="325"/>
      <c r="V4226" s="325"/>
    </row>
    <row r="4227" spans="1:22" ht="15" customHeight="1" x14ac:dyDescent="0.25">
      <c r="A4227" s="129" t="s">
        <v>3261</v>
      </c>
      <c r="B4227" s="126" t="s">
        <v>170</v>
      </c>
      <c r="C4227" s="127" t="s">
        <v>4749</v>
      </c>
      <c r="D4227" s="127" t="s">
        <v>4788</v>
      </c>
      <c r="E4227" s="127"/>
      <c r="F4227" s="128">
        <v>32.39</v>
      </c>
      <c r="G4227" s="128">
        <v>32.79</v>
      </c>
      <c r="H4227" s="128">
        <v>0</v>
      </c>
      <c r="I4227" s="311"/>
      <c r="J4227" s="319">
        <f>ROUND(SUMIF(Anlagenbewegungsdaten!B:B,A4227,Anlagenbewegungsdaten!C:C),3)</f>
        <v>0</v>
      </c>
      <c r="K4227" s="320">
        <f>ROUND(SUMIF(Anlagenbewegungsdaten!$B:$B,$A4227,Anlagenbewegungsdaten!$D:$D),2)</f>
        <v>0</v>
      </c>
      <c r="L4227" s="321">
        <f t="shared" si="142"/>
        <v>0</v>
      </c>
      <c r="M4227" s="341" t="s">
        <v>4956</v>
      </c>
      <c r="N4227" s="341" t="s">
        <v>4973</v>
      </c>
      <c r="O4227" s="323">
        <f>ROUND(SUMIF(Anlagenbewegungsdaten_AV!B:B,A4227,Anlagenbewegungsdaten_AV!C:C),3)</f>
        <v>0</v>
      </c>
      <c r="P4227" s="320">
        <f>ROUND(SUMIF(Anlagenbewegungsdaten_AV!$B:$B,$A4227,Anlagenbewegungsdaten_AV!$D:$D),2)</f>
        <v>0</v>
      </c>
      <c r="Q4227" s="321">
        <f t="shared" si="143"/>
        <v>0</v>
      </c>
      <c r="S4227" s="324"/>
      <c r="T4227" s="317"/>
      <c r="U4227" s="325"/>
      <c r="V4227" s="325"/>
    </row>
    <row r="4228" spans="1:22" ht="15" customHeight="1" x14ac:dyDescent="0.25">
      <c r="A4228" s="129" t="s">
        <v>3262</v>
      </c>
      <c r="B4228" s="126" t="s">
        <v>170</v>
      </c>
      <c r="C4228" s="127" t="s">
        <v>4749</v>
      </c>
      <c r="D4228" s="127" t="s">
        <v>4789</v>
      </c>
      <c r="E4228" s="127"/>
      <c r="F4228" s="128">
        <v>16.38</v>
      </c>
      <c r="G4228" s="128">
        <v>16.779999999999998</v>
      </c>
      <c r="H4228" s="128">
        <v>0</v>
      </c>
      <c r="I4228" s="311"/>
      <c r="J4228" s="319">
        <f>ROUND(SUMIF(Anlagenbewegungsdaten!B:B,A4228,Anlagenbewegungsdaten!C:C),3)</f>
        <v>0</v>
      </c>
      <c r="K4228" s="320">
        <f>ROUND(SUMIF(Anlagenbewegungsdaten!$B:$B,$A4228,Anlagenbewegungsdaten!$D:$D),2)</f>
        <v>0</v>
      </c>
      <c r="L4228" s="321">
        <f t="shared" si="142"/>
        <v>0</v>
      </c>
      <c r="M4228" s="341" t="s">
        <v>4956</v>
      </c>
      <c r="N4228" s="341" t="s">
        <v>4973</v>
      </c>
      <c r="O4228" s="323">
        <f>ROUND(SUMIF(Anlagenbewegungsdaten_AV!B:B,A4228,Anlagenbewegungsdaten_AV!C:C),3)</f>
        <v>0</v>
      </c>
      <c r="P4228" s="320">
        <f>ROUND(SUMIF(Anlagenbewegungsdaten_AV!$B:$B,$A4228,Anlagenbewegungsdaten_AV!$D:$D),2)</f>
        <v>0</v>
      </c>
      <c r="Q4228" s="321">
        <f t="shared" si="143"/>
        <v>0</v>
      </c>
      <c r="S4228" s="324"/>
      <c r="T4228" s="317"/>
      <c r="U4228" s="325"/>
      <c r="V4228" s="325"/>
    </row>
    <row r="4229" spans="1:22" ht="15" customHeight="1" x14ac:dyDescent="0.25">
      <c r="A4229" s="129" t="s">
        <v>3263</v>
      </c>
      <c r="B4229" s="126" t="s">
        <v>170</v>
      </c>
      <c r="C4229" s="127" t="s">
        <v>4749</v>
      </c>
      <c r="D4229" s="127" t="s">
        <v>4790</v>
      </c>
      <c r="E4229" s="127"/>
      <c r="F4229" s="128">
        <v>12</v>
      </c>
      <c r="G4229" s="128">
        <v>12.4</v>
      </c>
      <c r="H4229" s="128">
        <v>0</v>
      </c>
      <c r="I4229" s="311"/>
      <c r="J4229" s="319">
        <f>ROUND(SUMIF(Anlagenbewegungsdaten!B:B,A4229,Anlagenbewegungsdaten!C:C),3)</f>
        <v>0</v>
      </c>
      <c r="K4229" s="320">
        <f>ROUND(SUMIF(Anlagenbewegungsdaten!$B:$B,$A4229,Anlagenbewegungsdaten!$D:$D),2)</f>
        <v>0</v>
      </c>
      <c r="L4229" s="321">
        <f t="shared" si="142"/>
        <v>0</v>
      </c>
      <c r="M4229" s="341" t="s">
        <v>4956</v>
      </c>
      <c r="N4229" s="341" t="s">
        <v>4973</v>
      </c>
      <c r="O4229" s="323">
        <f>ROUND(SUMIF(Anlagenbewegungsdaten_AV!B:B,A4229,Anlagenbewegungsdaten_AV!C:C),3)</f>
        <v>0</v>
      </c>
      <c r="P4229" s="320">
        <f>ROUND(SUMIF(Anlagenbewegungsdaten_AV!$B:$B,$A4229,Anlagenbewegungsdaten_AV!$D:$D),2)</f>
        <v>0</v>
      </c>
      <c r="Q4229" s="321">
        <f t="shared" si="143"/>
        <v>0</v>
      </c>
      <c r="S4229" s="324"/>
      <c r="T4229" s="317"/>
      <c r="U4229" s="325"/>
      <c r="V4229" s="325"/>
    </row>
    <row r="4230" spans="1:22" ht="15" customHeight="1" x14ac:dyDescent="0.25">
      <c r="A4230" s="129" t="s">
        <v>3264</v>
      </c>
      <c r="B4230" s="126" t="s">
        <v>170</v>
      </c>
      <c r="C4230" s="127" t="s">
        <v>4749</v>
      </c>
      <c r="D4230" s="127" t="s">
        <v>4791</v>
      </c>
      <c r="E4230" s="127"/>
      <c r="F4230" s="128">
        <v>30.65</v>
      </c>
      <c r="G4230" s="128">
        <v>31.049999999999997</v>
      </c>
      <c r="H4230" s="128">
        <v>0</v>
      </c>
      <c r="I4230" s="311"/>
      <c r="J4230" s="319">
        <f>ROUND(SUMIF(Anlagenbewegungsdaten!B:B,A4230,Anlagenbewegungsdaten!C:C),3)</f>
        <v>0</v>
      </c>
      <c r="K4230" s="320">
        <f>ROUND(SUMIF(Anlagenbewegungsdaten!$B:$B,$A4230,Anlagenbewegungsdaten!$D:$D),2)</f>
        <v>0</v>
      </c>
      <c r="L4230" s="321">
        <f t="shared" si="142"/>
        <v>0</v>
      </c>
      <c r="M4230" s="341" t="s">
        <v>4956</v>
      </c>
      <c r="N4230" s="341" t="s">
        <v>4973</v>
      </c>
      <c r="O4230" s="323">
        <f>ROUND(SUMIF(Anlagenbewegungsdaten_AV!B:B,A4230,Anlagenbewegungsdaten_AV!C:C),3)</f>
        <v>0</v>
      </c>
      <c r="P4230" s="320">
        <f>ROUND(SUMIF(Anlagenbewegungsdaten_AV!$B:$B,$A4230,Anlagenbewegungsdaten_AV!$D:$D),2)</f>
        <v>0</v>
      </c>
      <c r="Q4230" s="321">
        <f t="shared" si="143"/>
        <v>0</v>
      </c>
      <c r="S4230" s="324"/>
      <c r="T4230" s="317"/>
      <c r="U4230" s="325"/>
      <c r="V4230" s="325"/>
    </row>
    <row r="4231" spans="1:22" ht="15" customHeight="1" x14ac:dyDescent="0.25">
      <c r="A4231" s="129" t="s">
        <v>3265</v>
      </c>
      <c r="B4231" s="126" t="s">
        <v>170</v>
      </c>
      <c r="C4231" s="127" t="s">
        <v>4749</v>
      </c>
      <c r="D4231" s="127" t="s">
        <v>4792</v>
      </c>
      <c r="E4231" s="127"/>
      <c r="F4231" s="128">
        <v>16.38</v>
      </c>
      <c r="G4231" s="128">
        <v>16.779999999999998</v>
      </c>
      <c r="H4231" s="128">
        <v>0</v>
      </c>
      <c r="I4231" s="311"/>
      <c r="J4231" s="319">
        <f>ROUND(SUMIF(Anlagenbewegungsdaten!B:B,A4231,Anlagenbewegungsdaten!C:C),3)</f>
        <v>0</v>
      </c>
      <c r="K4231" s="320">
        <f>ROUND(SUMIF(Anlagenbewegungsdaten!$B:$B,$A4231,Anlagenbewegungsdaten!$D:$D),2)</f>
        <v>0</v>
      </c>
      <c r="L4231" s="321">
        <f t="shared" si="142"/>
        <v>0</v>
      </c>
      <c r="M4231" s="341" t="s">
        <v>4956</v>
      </c>
      <c r="N4231" s="341" t="s">
        <v>4973</v>
      </c>
      <c r="O4231" s="323">
        <f>ROUND(SUMIF(Anlagenbewegungsdaten_AV!B:B,A4231,Anlagenbewegungsdaten_AV!C:C),3)</f>
        <v>0</v>
      </c>
      <c r="P4231" s="320">
        <f>ROUND(SUMIF(Anlagenbewegungsdaten_AV!$B:$B,$A4231,Anlagenbewegungsdaten_AV!$D:$D),2)</f>
        <v>0</v>
      </c>
      <c r="Q4231" s="321">
        <f t="shared" si="143"/>
        <v>0</v>
      </c>
      <c r="S4231" s="324"/>
      <c r="T4231" s="317"/>
      <c r="U4231" s="325"/>
      <c r="V4231" s="325"/>
    </row>
    <row r="4232" spans="1:22" ht="15" customHeight="1" x14ac:dyDescent="0.25">
      <c r="A4232" s="129" t="s">
        <v>3266</v>
      </c>
      <c r="B4232" s="126" t="s">
        <v>170</v>
      </c>
      <c r="C4232" s="127" t="s">
        <v>4749</v>
      </c>
      <c r="D4232" s="127" t="s">
        <v>4793</v>
      </c>
      <c r="E4232" s="127"/>
      <c r="F4232" s="128">
        <v>12</v>
      </c>
      <c r="G4232" s="128">
        <v>12.4</v>
      </c>
      <c r="H4232" s="128">
        <v>0</v>
      </c>
      <c r="I4232" s="311"/>
      <c r="J4232" s="319">
        <f>ROUND(SUMIF(Anlagenbewegungsdaten!B:B,A4232,Anlagenbewegungsdaten!C:C),3)</f>
        <v>0</v>
      </c>
      <c r="K4232" s="320">
        <f>ROUND(SUMIF(Anlagenbewegungsdaten!$B:$B,$A4232,Anlagenbewegungsdaten!$D:$D),2)</f>
        <v>0</v>
      </c>
      <c r="L4232" s="321">
        <f t="shared" si="142"/>
        <v>0</v>
      </c>
      <c r="M4232" s="341" t="s">
        <v>4956</v>
      </c>
      <c r="N4232" s="341" t="s">
        <v>4973</v>
      </c>
      <c r="O4232" s="323">
        <f>ROUND(SUMIF(Anlagenbewegungsdaten_AV!B:B,A4232,Anlagenbewegungsdaten_AV!C:C),3)</f>
        <v>0</v>
      </c>
      <c r="P4232" s="320">
        <f>ROUND(SUMIF(Anlagenbewegungsdaten_AV!$B:$B,$A4232,Anlagenbewegungsdaten_AV!$D:$D),2)</f>
        <v>0</v>
      </c>
      <c r="Q4232" s="321">
        <f t="shared" si="143"/>
        <v>0</v>
      </c>
      <c r="S4232" s="324"/>
      <c r="T4232" s="317"/>
      <c r="U4232" s="325"/>
      <c r="V4232" s="325"/>
    </row>
    <row r="4233" spans="1:22" ht="15" customHeight="1" x14ac:dyDescent="0.25">
      <c r="A4233" s="129" t="s">
        <v>3270</v>
      </c>
      <c r="B4233" s="126" t="s">
        <v>170</v>
      </c>
      <c r="C4233" s="127" t="s">
        <v>4752</v>
      </c>
      <c r="D4233" s="127" t="s">
        <v>4741</v>
      </c>
      <c r="E4233" s="127"/>
      <c r="F4233" s="128">
        <v>33.03</v>
      </c>
      <c r="G4233" s="128">
        <v>33.43</v>
      </c>
      <c r="H4233" s="128">
        <v>26.42</v>
      </c>
      <c r="I4233" s="311"/>
      <c r="J4233" s="319">
        <f>ROUND(SUMIF(Anlagenbewegungsdaten!B:B,A4233,Anlagenbewegungsdaten!C:C),3)</f>
        <v>1421130.4029999999</v>
      </c>
      <c r="K4233" s="320">
        <f>ROUND(SUMIF(Anlagenbewegungsdaten!$B:$B,$A4233,Anlagenbewegungsdaten!$D:$D),2)</f>
        <v>469399.33</v>
      </c>
      <c r="L4233" s="321">
        <f t="shared" si="142"/>
        <v>2.9631974598487432E-6</v>
      </c>
      <c r="M4233" s="341" t="s">
        <v>4950</v>
      </c>
      <c r="N4233" s="341" t="s">
        <v>4973</v>
      </c>
      <c r="O4233" s="323">
        <f>ROUND(SUMIF(Anlagenbewegungsdaten_AV!B:B,A4233,Anlagenbewegungsdaten_AV!C:C),3)</f>
        <v>0</v>
      </c>
      <c r="P4233" s="320">
        <f>ROUND(SUMIF(Anlagenbewegungsdaten_AV!$B:$B,$A4233,Anlagenbewegungsdaten_AV!$D:$D),2)</f>
        <v>0</v>
      </c>
      <c r="Q4233" s="321">
        <f t="shared" si="143"/>
        <v>0</v>
      </c>
      <c r="S4233" s="324"/>
      <c r="T4233" s="317"/>
      <c r="U4233" s="325"/>
      <c r="V4233" s="325"/>
    </row>
    <row r="4234" spans="1:22" ht="15" customHeight="1" x14ac:dyDescent="0.25">
      <c r="A4234" s="129" t="s">
        <v>3271</v>
      </c>
      <c r="B4234" s="126" t="s">
        <v>170</v>
      </c>
      <c r="C4234" s="127" t="s">
        <v>4752</v>
      </c>
      <c r="D4234" s="127" t="s">
        <v>4742</v>
      </c>
      <c r="E4234" s="127"/>
      <c r="F4234" s="128">
        <v>31.42</v>
      </c>
      <c r="G4234" s="128">
        <v>31.82</v>
      </c>
      <c r="H4234" s="128">
        <v>25.14</v>
      </c>
      <c r="I4234" s="311"/>
      <c r="J4234" s="319">
        <f>ROUND(SUMIF(Anlagenbewegungsdaten!B:B,A4234,Anlagenbewegungsdaten!C:C),3)</f>
        <v>850660.86800000002</v>
      </c>
      <c r="K4234" s="320">
        <f>ROUND(SUMIF(Anlagenbewegungsdaten!$B:$B,$A4234,Anlagenbewegungsdaten!$D:$D),2)</f>
        <v>267277.64</v>
      </c>
      <c r="L4234" s="321">
        <f t="shared" ref="L4234:L4297" si="144">IF(ISBLANK(F4234),0,IF(OR($J4234&gt;=100,$J4234&lt;=-100),F4234-(K4234/J4234*100),IF(OR(J4234&gt;-100,J4234&lt;100),(J4234*F4234%)-K4234)))</f>
        <v>5.5552102651290625E-7</v>
      </c>
      <c r="M4234" s="341" t="s">
        <v>4950</v>
      </c>
      <c r="N4234" s="341" t="s">
        <v>4973</v>
      </c>
      <c r="O4234" s="323">
        <f>ROUND(SUMIF(Anlagenbewegungsdaten_AV!B:B,A4234,Anlagenbewegungsdaten_AV!C:C),3)</f>
        <v>0</v>
      </c>
      <c r="P4234" s="320">
        <f>ROUND(SUMIF(Anlagenbewegungsdaten_AV!$B:$B,$A4234,Anlagenbewegungsdaten_AV!$D:$D),2)</f>
        <v>0</v>
      </c>
      <c r="Q4234" s="321">
        <f t="shared" ref="Q4234:Q4297" si="145">IF(ISBLANK(H4234),0,IF(OR($O4234&gt;=100,$O4234&lt;=-100),H4234-(P4234/O4234*100),IF(OR(O4234&gt;-100,O4234&lt;100),(O4234*G4234%)-P4234)))</f>
        <v>0</v>
      </c>
      <c r="S4234" s="324"/>
      <c r="T4234" s="317"/>
      <c r="U4234" s="325"/>
      <c r="V4234" s="325"/>
    </row>
    <row r="4235" spans="1:22" ht="15" customHeight="1" x14ac:dyDescent="0.25">
      <c r="A4235" s="129" t="s">
        <v>3272</v>
      </c>
      <c r="B4235" s="126" t="s">
        <v>170</v>
      </c>
      <c r="C4235" s="127" t="s">
        <v>4752</v>
      </c>
      <c r="D4235" s="127" t="s">
        <v>4782</v>
      </c>
      <c r="E4235" s="127"/>
      <c r="F4235" s="128">
        <v>29.73</v>
      </c>
      <c r="G4235" s="128">
        <v>30.13</v>
      </c>
      <c r="H4235" s="128">
        <v>23.78</v>
      </c>
      <c r="I4235" s="311"/>
      <c r="J4235" s="319">
        <f>ROUND(SUMIF(Anlagenbewegungsdaten!B:B,A4235,Anlagenbewegungsdaten!C:C),3)</f>
        <v>451524.94500000001</v>
      </c>
      <c r="K4235" s="320">
        <f>ROUND(SUMIF(Anlagenbewegungsdaten!$B:$B,$A4235,Anlagenbewegungsdaten!$D:$D),2)</f>
        <v>134238.38</v>
      </c>
      <c r="L4235" s="321">
        <f t="shared" si="144"/>
        <v>-3.0677153368685595E-6</v>
      </c>
      <c r="M4235" s="341" t="s">
        <v>4950</v>
      </c>
      <c r="N4235" s="341" t="s">
        <v>4973</v>
      </c>
      <c r="O4235" s="323">
        <f>ROUND(SUMIF(Anlagenbewegungsdaten_AV!B:B,A4235,Anlagenbewegungsdaten_AV!C:C),3)</f>
        <v>0</v>
      </c>
      <c r="P4235" s="320">
        <f>ROUND(SUMIF(Anlagenbewegungsdaten_AV!$B:$B,$A4235,Anlagenbewegungsdaten_AV!$D:$D),2)</f>
        <v>0</v>
      </c>
      <c r="Q4235" s="321">
        <f t="shared" si="145"/>
        <v>0</v>
      </c>
      <c r="S4235" s="324"/>
      <c r="T4235" s="317"/>
      <c r="U4235" s="325"/>
      <c r="V4235" s="325"/>
    </row>
    <row r="4236" spans="1:22" ht="15" customHeight="1" x14ac:dyDescent="0.25">
      <c r="A4236" s="129" t="s">
        <v>3273</v>
      </c>
      <c r="B4236" s="126" t="s">
        <v>170</v>
      </c>
      <c r="C4236" s="127" t="s">
        <v>4752</v>
      </c>
      <c r="D4236" s="127" t="s">
        <v>4783</v>
      </c>
      <c r="E4236" s="127"/>
      <c r="F4236" s="128">
        <v>24.79</v>
      </c>
      <c r="G4236" s="128">
        <v>25.189999999999998</v>
      </c>
      <c r="H4236" s="128">
        <v>19.829999999999998</v>
      </c>
      <c r="I4236" s="311"/>
      <c r="J4236" s="319">
        <f>ROUND(SUMIF(Anlagenbewegungsdaten!B:B,A4236,Anlagenbewegungsdaten!C:C),3)</f>
        <v>0</v>
      </c>
      <c r="K4236" s="320">
        <f>ROUND(SUMIF(Anlagenbewegungsdaten!$B:$B,$A4236,Anlagenbewegungsdaten!$D:$D),2)</f>
        <v>0</v>
      </c>
      <c r="L4236" s="321">
        <f t="shared" si="144"/>
        <v>0</v>
      </c>
      <c r="M4236" s="341" t="s">
        <v>4950</v>
      </c>
      <c r="N4236" s="341" t="s">
        <v>4973</v>
      </c>
      <c r="O4236" s="323">
        <f>ROUND(SUMIF(Anlagenbewegungsdaten_AV!B:B,A4236,Anlagenbewegungsdaten_AV!C:C),3)</f>
        <v>0</v>
      </c>
      <c r="P4236" s="320">
        <f>ROUND(SUMIF(Anlagenbewegungsdaten_AV!$B:$B,$A4236,Anlagenbewegungsdaten_AV!$D:$D),2)</f>
        <v>0</v>
      </c>
      <c r="Q4236" s="321">
        <f t="shared" si="145"/>
        <v>0</v>
      </c>
      <c r="S4236" s="324"/>
      <c r="T4236" s="317"/>
      <c r="U4236" s="325"/>
      <c r="V4236" s="325"/>
    </row>
    <row r="4237" spans="1:22" ht="15" customHeight="1" x14ac:dyDescent="0.25">
      <c r="A4237" s="129" t="s">
        <v>3274</v>
      </c>
      <c r="B4237" s="126" t="s">
        <v>170</v>
      </c>
      <c r="C4237" s="127" t="s">
        <v>4752</v>
      </c>
      <c r="D4237" s="127" t="s">
        <v>4784</v>
      </c>
      <c r="E4237" s="127"/>
      <c r="F4237" s="128">
        <v>33.03</v>
      </c>
      <c r="G4237" s="128">
        <v>33.43</v>
      </c>
      <c r="H4237" s="128">
        <v>0</v>
      </c>
      <c r="I4237" s="311"/>
      <c r="J4237" s="319">
        <f>ROUND(SUMIF(Anlagenbewegungsdaten!B:B,A4237,Anlagenbewegungsdaten!C:C),3)</f>
        <v>144253.52600000001</v>
      </c>
      <c r="K4237" s="320">
        <f>ROUND(SUMIF(Anlagenbewegungsdaten!$B:$B,$A4237,Anlagenbewegungsdaten!$D:$D),2)</f>
        <v>47646.89</v>
      </c>
      <c r="L4237" s="321">
        <f t="shared" si="144"/>
        <v>3.4410112100147217E-5</v>
      </c>
      <c r="M4237" s="341" t="s">
        <v>4956</v>
      </c>
      <c r="N4237" s="341" t="s">
        <v>4973</v>
      </c>
      <c r="O4237" s="323">
        <f>ROUND(SUMIF(Anlagenbewegungsdaten_AV!B:B,A4237,Anlagenbewegungsdaten_AV!C:C),3)</f>
        <v>0</v>
      </c>
      <c r="P4237" s="320">
        <f>ROUND(SUMIF(Anlagenbewegungsdaten_AV!$B:$B,$A4237,Anlagenbewegungsdaten_AV!$D:$D),2)</f>
        <v>0</v>
      </c>
      <c r="Q4237" s="321">
        <f t="shared" si="145"/>
        <v>0</v>
      </c>
      <c r="S4237" s="324"/>
      <c r="T4237" s="317"/>
      <c r="U4237" s="325"/>
      <c r="V4237" s="325"/>
    </row>
    <row r="4238" spans="1:22" ht="15" customHeight="1" x14ac:dyDescent="0.25">
      <c r="A4238" s="129" t="s">
        <v>3275</v>
      </c>
      <c r="B4238" s="126" t="s">
        <v>170</v>
      </c>
      <c r="C4238" s="127" t="s">
        <v>4751</v>
      </c>
      <c r="D4238" s="127" t="s">
        <v>4786</v>
      </c>
      <c r="E4238" s="127"/>
      <c r="F4238" s="128">
        <v>16.38</v>
      </c>
      <c r="G4238" s="128">
        <v>16.779999999999998</v>
      </c>
      <c r="H4238" s="128">
        <v>0</v>
      </c>
      <c r="I4238" s="311"/>
      <c r="J4238" s="319">
        <f>ROUND(SUMIF(Anlagenbewegungsdaten!B:B,A4238,Anlagenbewegungsdaten!C:C),3)</f>
        <v>-113841.058</v>
      </c>
      <c r="K4238" s="320">
        <f>ROUND(SUMIF(Anlagenbewegungsdaten!$B:$B,$A4238,Anlagenbewegungsdaten!$D:$D),2)</f>
        <v>-18647.169999999998</v>
      </c>
      <c r="L4238" s="321">
        <f t="shared" si="144"/>
        <v>-4.128211806175841E-6</v>
      </c>
      <c r="M4238" s="341" t="s">
        <v>4956</v>
      </c>
      <c r="N4238" s="341" t="s">
        <v>4973</v>
      </c>
      <c r="O4238" s="323">
        <f>ROUND(SUMIF(Anlagenbewegungsdaten_AV!B:B,A4238,Anlagenbewegungsdaten_AV!C:C),3)</f>
        <v>0</v>
      </c>
      <c r="P4238" s="320">
        <f>ROUND(SUMIF(Anlagenbewegungsdaten_AV!$B:$B,$A4238,Anlagenbewegungsdaten_AV!$D:$D),2)</f>
        <v>0</v>
      </c>
      <c r="Q4238" s="321">
        <f t="shared" si="145"/>
        <v>0</v>
      </c>
      <c r="S4238" s="324"/>
      <c r="T4238" s="317"/>
      <c r="U4238" s="325"/>
      <c r="V4238" s="325"/>
    </row>
    <row r="4239" spans="1:22" ht="15" customHeight="1" x14ac:dyDescent="0.25">
      <c r="A4239" s="129" t="s">
        <v>3276</v>
      </c>
      <c r="B4239" s="126" t="s">
        <v>170</v>
      </c>
      <c r="C4239" s="127" t="s">
        <v>4751</v>
      </c>
      <c r="D4239" s="127" t="s">
        <v>4787</v>
      </c>
      <c r="E4239" s="127"/>
      <c r="F4239" s="128">
        <v>12</v>
      </c>
      <c r="G4239" s="128">
        <v>12.4</v>
      </c>
      <c r="H4239" s="128">
        <v>0</v>
      </c>
      <c r="I4239" s="311"/>
      <c r="J4239" s="319">
        <f>ROUND(SUMIF(Anlagenbewegungsdaten!B:B,A4239,Anlagenbewegungsdaten!C:C),3)</f>
        <v>-30412.468000000001</v>
      </c>
      <c r="K4239" s="320">
        <f>ROUND(SUMIF(Anlagenbewegungsdaten!$B:$B,$A4239,Anlagenbewegungsdaten!$D:$D),2)</f>
        <v>-3649.51</v>
      </c>
      <c r="L4239" s="321">
        <f t="shared" si="144"/>
        <v>-4.5507651664777882E-5</v>
      </c>
      <c r="M4239" s="341" t="s">
        <v>4956</v>
      </c>
      <c r="N4239" s="341" t="s">
        <v>4973</v>
      </c>
      <c r="O4239" s="323">
        <f>ROUND(SUMIF(Anlagenbewegungsdaten_AV!B:B,A4239,Anlagenbewegungsdaten_AV!C:C),3)</f>
        <v>0</v>
      </c>
      <c r="P4239" s="320">
        <f>ROUND(SUMIF(Anlagenbewegungsdaten_AV!$B:$B,$A4239,Anlagenbewegungsdaten_AV!$D:$D),2)</f>
        <v>0</v>
      </c>
      <c r="Q4239" s="321">
        <f t="shared" si="145"/>
        <v>0</v>
      </c>
      <c r="S4239" s="324"/>
      <c r="T4239" s="317"/>
      <c r="U4239" s="325"/>
      <c r="V4239" s="325"/>
    </row>
    <row r="4240" spans="1:22" ht="15" customHeight="1" x14ac:dyDescent="0.25">
      <c r="A4240" s="129" t="s">
        <v>3277</v>
      </c>
      <c r="B4240" s="126" t="s">
        <v>170</v>
      </c>
      <c r="C4240" s="127" t="s">
        <v>4752</v>
      </c>
      <c r="D4240" s="127" t="s">
        <v>4788</v>
      </c>
      <c r="E4240" s="127"/>
      <c r="F4240" s="128">
        <v>31.42</v>
      </c>
      <c r="G4240" s="128">
        <v>31.82</v>
      </c>
      <c r="H4240" s="128">
        <v>0</v>
      </c>
      <c r="I4240" s="311"/>
      <c r="J4240" s="319">
        <f>ROUND(SUMIF(Anlagenbewegungsdaten!B:B,A4240,Anlagenbewegungsdaten!C:C),3)</f>
        <v>58809.474000000002</v>
      </c>
      <c r="K4240" s="320">
        <f>ROUND(SUMIF(Anlagenbewegungsdaten!$B:$B,$A4240,Anlagenbewegungsdaten!$D:$D),2)</f>
        <v>18477.939999999999</v>
      </c>
      <c r="L4240" s="321">
        <f t="shared" si="144"/>
        <v>-5.5589682652623651E-6</v>
      </c>
      <c r="M4240" s="341" t="s">
        <v>4956</v>
      </c>
      <c r="N4240" s="341" t="s">
        <v>4973</v>
      </c>
      <c r="O4240" s="323">
        <f>ROUND(SUMIF(Anlagenbewegungsdaten_AV!B:B,A4240,Anlagenbewegungsdaten_AV!C:C),3)</f>
        <v>0</v>
      </c>
      <c r="P4240" s="320">
        <f>ROUND(SUMIF(Anlagenbewegungsdaten_AV!$B:$B,$A4240,Anlagenbewegungsdaten_AV!$D:$D),2)</f>
        <v>0</v>
      </c>
      <c r="Q4240" s="321">
        <f t="shared" si="145"/>
        <v>0</v>
      </c>
      <c r="S4240" s="324"/>
      <c r="T4240" s="317"/>
      <c r="U4240" s="325"/>
      <c r="V4240" s="325"/>
    </row>
    <row r="4241" spans="1:22" ht="15" customHeight="1" x14ac:dyDescent="0.25">
      <c r="A4241" s="129" t="s">
        <v>3278</v>
      </c>
      <c r="B4241" s="126" t="s">
        <v>170</v>
      </c>
      <c r="C4241" s="127" t="s">
        <v>4751</v>
      </c>
      <c r="D4241" s="127" t="s">
        <v>4789</v>
      </c>
      <c r="E4241" s="127"/>
      <c r="F4241" s="128">
        <v>16.38</v>
      </c>
      <c r="G4241" s="128">
        <v>16.779999999999998</v>
      </c>
      <c r="H4241" s="128">
        <v>0</v>
      </c>
      <c r="I4241" s="311"/>
      <c r="J4241" s="319">
        <f>ROUND(SUMIF(Anlagenbewegungsdaten!B:B,A4241,Anlagenbewegungsdaten!C:C),3)</f>
        <v>-17642.842000000001</v>
      </c>
      <c r="K4241" s="320">
        <f>ROUND(SUMIF(Anlagenbewegungsdaten!$B:$B,$A4241,Anlagenbewegungsdaten!$D:$D),2)</f>
        <v>-2889.89</v>
      </c>
      <c r="L4241" s="321">
        <f t="shared" si="144"/>
        <v>4.2621251157726192E-5</v>
      </c>
      <c r="M4241" s="341" t="s">
        <v>4956</v>
      </c>
      <c r="N4241" s="341" t="s">
        <v>4973</v>
      </c>
      <c r="O4241" s="323">
        <f>ROUND(SUMIF(Anlagenbewegungsdaten_AV!B:B,A4241,Anlagenbewegungsdaten_AV!C:C),3)</f>
        <v>0</v>
      </c>
      <c r="P4241" s="320">
        <f>ROUND(SUMIF(Anlagenbewegungsdaten_AV!$B:$B,$A4241,Anlagenbewegungsdaten_AV!$D:$D),2)</f>
        <v>0</v>
      </c>
      <c r="Q4241" s="321">
        <f t="shared" si="145"/>
        <v>0</v>
      </c>
      <c r="S4241" s="324"/>
      <c r="T4241" s="317"/>
      <c r="U4241" s="325"/>
      <c r="V4241" s="325"/>
    </row>
    <row r="4242" spans="1:22" ht="15" customHeight="1" x14ac:dyDescent="0.25">
      <c r="A4242" s="129" t="s">
        <v>3279</v>
      </c>
      <c r="B4242" s="126" t="s">
        <v>170</v>
      </c>
      <c r="C4242" s="127" t="s">
        <v>4751</v>
      </c>
      <c r="D4242" s="127" t="s">
        <v>4790</v>
      </c>
      <c r="E4242" s="127"/>
      <c r="F4242" s="128">
        <v>12</v>
      </c>
      <c r="G4242" s="128">
        <v>12.4</v>
      </c>
      <c r="H4242" s="128">
        <v>0</v>
      </c>
      <c r="I4242" s="311"/>
      <c r="J4242" s="319">
        <f>ROUND(SUMIF(Anlagenbewegungsdaten!B:B,A4242,Anlagenbewegungsdaten!C:C),3)</f>
        <v>-41166.631999999998</v>
      </c>
      <c r="K4242" s="320">
        <f>ROUND(SUMIF(Anlagenbewegungsdaten!$B:$B,$A4242,Anlagenbewegungsdaten!$D:$D),2)</f>
        <v>-4939.99</v>
      </c>
      <c r="L4242" s="321">
        <f t="shared" si="144"/>
        <v>1.4186246763969734E-5</v>
      </c>
      <c r="M4242" s="341" t="s">
        <v>4956</v>
      </c>
      <c r="N4242" s="341" t="s">
        <v>4973</v>
      </c>
      <c r="O4242" s="323">
        <f>ROUND(SUMIF(Anlagenbewegungsdaten_AV!B:B,A4242,Anlagenbewegungsdaten_AV!C:C),3)</f>
        <v>0</v>
      </c>
      <c r="P4242" s="320">
        <f>ROUND(SUMIF(Anlagenbewegungsdaten_AV!$B:$B,$A4242,Anlagenbewegungsdaten_AV!$D:$D),2)</f>
        <v>0</v>
      </c>
      <c r="Q4242" s="321">
        <f t="shared" si="145"/>
        <v>0</v>
      </c>
      <c r="S4242" s="324"/>
      <c r="T4242" s="317"/>
      <c r="U4242" s="325"/>
      <c r="V4242" s="325"/>
    </row>
    <row r="4243" spans="1:22" ht="15" customHeight="1" x14ac:dyDescent="0.25">
      <c r="A4243" s="129" t="s">
        <v>3280</v>
      </c>
      <c r="B4243" s="126" t="s">
        <v>170</v>
      </c>
      <c r="C4243" s="127" t="s">
        <v>4752</v>
      </c>
      <c r="D4243" s="127" t="s">
        <v>4791</v>
      </c>
      <c r="E4243" s="127"/>
      <c r="F4243" s="128">
        <v>29.73</v>
      </c>
      <c r="G4243" s="128">
        <v>30.13</v>
      </c>
      <c r="H4243" s="128">
        <v>0</v>
      </c>
      <c r="I4243" s="311"/>
      <c r="J4243" s="319">
        <f>ROUND(SUMIF(Anlagenbewegungsdaten!B:B,A4243,Anlagenbewegungsdaten!C:C),3)</f>
        <v>0</v>
      </c>
      <c r="K4243" s="320">
        <f>ROUND(SUMIF(Anlagenbewegungsdaten!$B:$B,$A4243,Anlagenbewegungsdaten!$D:$D),2)</f>
        <v>0</v>
      </c>
      <c r="L4243" s="321">
        <f t="shared" si="144"/>
        <v>0</v>
      </c>
      <c r="M4243" s="341" t="s">
        <v>4956</v>
      </c>
      <c r="N4243" s="341" t="s">
        <v>4973</v>
      </c>
      <c r="O4243" s="323">
        <f>ROUND(SUMIF(Anlagenbewegungsdaten_AV!B:B,A4243,Anlagenbewegungsdaten_AV!C:C),3)</f>
        <v>0</v>
      </c>
      <c r="P4243" s="320">
        <f>ROUND(SUMIF(Anlagenbewegungsdaten_AV!$B:$B,$A4243,Anlagenbewegungsdaten_AV!$D:$D),2)</f>
        <v>0</v>
      </c>
      <c r="Q4243" s="321">
        <f t="shared" si="145"/>
        <v>0</v>
      </c>
      <c r="S4243" s="324"/>
      <c r="T4243" s="317"/>
      <c r="U4243" s="325"/>
      <c r="V4243" s="325"/>
    </row>
    <row r="4244" spans="1:22" ht="15" customHeight="1" x14ac:dyDescent="0.25">
      <c r="A4244" s="129" t="s">
        <v>3281</v>
      </c>
      <c r="B4244" s="126" t="s">
        <v>170</v>
      </c>
      <c r="C4244" s="127" t="s">
        <v>4751</v>
      </c>
      <c r="D4244" s="127" t="s">
        <v>4792</v>
      </c>
      <c r="E4244" s="127"/>
      <c r="F4244" s="128">
        <v>16.38</v>
      </c>
      <c r="G4244" s="128">
        <v>16.779999999999998</v>
      </c>
      <c r="H4244" s="128">
        <v>0</v>
      </c>
      <c r="I4244" s="311"/>
      <c r="J4244" s="319">
        <f>ROUND(SUMIF(Anlagenbewegungsdaten!B:B,A4244,Anlagenbewegungsdaten!C:C),3)</f>
        <v>0</v>
      </c>
      <c r="K4244" s="320">
        <f>ROUND(SUMIF(Anlagenbewegungsdaten!$B:$B,$A4244,Anlagenbewegungsdaten!$D:$D),2)</f>
        <v>0</v>
      </c>
      <c r="L4244" s="321">
        <f t="shared" si="144"/>
        <v>0</v>
      </c>
      <c r="M4244" s="341" t="s">
        <v>4956</v>
      </c>
      <c r="N4244" s="341" t="s">
        <v>4973</v>
      </c>
      <c r="O4244" s="323">
        <f>ROUND(SUMIF(Anlagenbewegungsdaten_AV!B:B,A4244,Anlagenbewegungsdaten_AV!C:C),3)</f>
        <v>0</v>
      </c>
      <c r="P4244" s="320">
        <f>ROUND(SUMIF(Anlagenbewegungsdaten_AV!$B:$B,$A4244,Anlagenbewegungsdaten_AV!$D:$D),2)</f>
        <v>0</v>
      </c>
      <c r="Q4244" s="321">
        <f t="shared" si="145"/>
        <v>0</v>
      </c>
      <c r="S4244" s="324"/>
      <c r="T4244" s="317"/>
      <c r="U4244" s="325"/>
      <c r="V4244" s="325"/>
    </row>
    <row r="4245" spans="1:22" ht="15" customHeight="1" x14ac:dyDescent="0.25">
      <c r="A4245" s="129" t="s">
        <v>3282</v>
      </c>
      <c r="B4245" s="126" t="s">
        <v>170</v>
      </c>
      <c r="C4245" s="127" t="s">
        <v>4751</v>
      </c>
      <c r="D4245" s="127" t="s">
        <v>4793</v>
      </c>
      <c r="E4245" s="127"/>
      <c r="F4245" s="128">
        <v>12</v>
      </c>
      <c r="G4245" s="128">
        <v>12.4</v>
      </c>
      <c r="H4245" s="128">
        <v>0</v>
      </c>
      <c r="I4245" s="311"/>
      <c r="J4245" s="319">
        <f>ROUND(SUMIF(Anlagenbewegungsdaten!B:B,A4245,Anlagenbewegungsdaten!C:C),3)</f>
        <v>0</v>
      </c>
      <c r="K4245" s="320">
        <f>ROUND(SUMIF(Anlagenbewegungsdaten!$B:$B,$A4245,Anlagenbewegungsdaten!$D:$D),2)</f>
        <v>0</v>
      </c>
      <c r="L4245" s="321">
        <f t="shared" si="144"/>
        <v>0</v>
      </c>
      <c r="M4245" s="341" t="s">
        <v>4956</v>
      </c>
      <c r="N4245" s="341" t="s">
        <v>4973</v>
      </c>
      <c r="O4245" s="323">
        <f>ROUND(SUMIF(Anlagenbewegungsdaten_AV!B:B,A4245,Anlagenbewegungsdaten_AV!C:C),3)</f>
        <v>0</v>
      </c>
      <c r="P4245" s="320">
        <f>ROUND(SUMIF(Anlagenbewegungsdaten_AV!$B:$B,$A4245,Anlagenbewegungsdaten_AV!$D:$D),2)</f>
        <v>0</v>
      </c>
      <c r="Q4245" s="321">
        <f t="shared" si="145"/>
        <v>0</v>
      </c>
      <c r="S4245" s="324"/>
      <c r="T4245" s="317"/>
      <c r="U4245" s="325"/>
      <c r="V4245" s="325"/>
    </row>
    <row r="4246" spans="1:22" ht="15" customHeight="1" x14ac:dyDescent="0.25">
      <c r="A4246" s="129" t="s">
        <v>3987</v>
      </c>
      <c r="B4246" s="126" t="s">
        <v>170</v>
      </c>
      <c r="C4246" s="127" t="s">
        <v>4026</v>
      </c>
      <c r="D4246" s="127" t="s">
        <v>4741</v>
      </c>
      <c r="E4246" s="127"/>
      <c r="F4246" s="128">
        <v>28.74</v>
      </c>
      <c r="G4246" s="128">
        <v>29.139999999999997</v>
      </c>
      <c r="H4246" s="128">
        <v>22.99</v>
      </c>
      <c r="I4246" s="311"/>
      <c r="J4246" s="319">
        <f>ROUND(SUMIF(Anlagenbewegungsdaten!B:B,A4246,Anlagenbewegungsdaten!C:C),3)</f>
        <v>8208007.8789999997</v>
      </c>
      <c r="K4246" s="320">
        <f>ROUND(SUMIF(Anlagenbewegungsdaten!$B:$B,$A4246,Anlagenbewegungsdaten!$D:$D),2)</f>
        <v>2358981.7400000002</v>
      </c>
      <c r="L4246" s="321">
        <f t="shared" si="144"/>
        <v>-3.357396877845531E-6</v>
      </c>
      <c r="M4246" s="341" t="s">
        <v>4950</v>
      </c>
      <c r="N4246" s="341" t="s">
        <v>4973</v>
      </c>
      <c r="O4246" s="323">
        <f>ROUND(SUMIF(Anlagenbewegungsdaten_AV!B:B,A4246,Anlagenbewegungsdaten_AV!C:C),3)</f>
        <v>0</v>
      </c>
      <c r="P4246" s="320">
        <f>ROUND(SUMIF(Anlagenbewegungsdaten_AV!$B:$B,$A4246,Anlagenbewegungsdaten_AV!$D:$D),2)</f>
        <v>0</v>
      </c>
      <c r="Q4246" s="321">
        <f t="shared" si="145"/>
        <v>0</v>
      </c>
      <c r="S4246" s="324"/>
      <c r="T4246" s="317"/>
      <c r="U4246" s="325"/>
      <c r="V4246" s="325"/>
    </row>
    <row r="4247" spans="1:22" ht="15" customHeight="1" x14ac:dyDescent="0.25">
      <c r="A4247" s="129" t="s">
        <v>3988</v>
      </c>
      <c r="B4247" s="126" t="s">
        <v>170</v>
      </c>
      <c r="C4247" s="127" t="s">
        <v>4026</v>
      </c>
      <c r="D4247" s="127" t="s">
        <v>4742</v>
      </c>
      <c r="E4247" s="127"/>
      <c r="F4247" s="128">
        <v>27.33</v>
      </c>
      <c r="G4247" s="128">
        <v>27.729999999999997</v>
      </c>
      <c r="H4247" s="128">
        <v>21.86</v>
      </c>
      <c r="I4247" s="311"/>
      <c r="J4247" s="319">
        <f>ROUND(SUMIF(Anlagenbewegungsdaten!B:B,A4247,Anlagenbewegungsdaten!C:C),3)</f>
        <v>2009568.9069999999</v>
      </c>
      <c r="K4247" s="320">
        <f>ROUND(SUMIF(Anlagenbewegungsdaten!$B:$B,$A4247,Anlagenbewegungsdaten!$D:$D),2)</f>
        <v>549215.31000000006</v>
      </c>
      <c r="L4247" s="321">
        <f t="shared" si="144"/>
        <v>-6.3554377085495162E-6</v>
      </c>
      <c r="M4247" s="341" t="s">
        <v>4950</v>
      </c>
      <c r="N4247" s="341" t="s">
        <v>4973</v>
      </c>
      <c r="O4247" s="323">
        <f>ROUND(SUMIF(Anlagenbewegungsdaten_AV!B:B,A4247,Anlagenbewegungsdaten_AV!C:C),3)</f>
        <v>0</v>
      </c>
      <c r="P4247" s="320">
        <f>ROUND(SUMIF(Anlagenbewegungsdaten_AV!$B:$B,$A4247,Anlagenbewegungsdaten_AV!$D:$D),2)</f>
        <v>0</v>
      </c>
      <c r="Q4247" s="321">
        <f t="shared" si="145"/>
        <v>0</v>
      </c>
      <c r="S4247" s="324"/>
      <c r="T4247" s="317"/>
      <c r="U4247" s="325"/>
      <c r="V4247" s="325"/>
    </row>
    <row r="4248" spans="1:22" ht="15" customHeight="1" x14ac:dyDescent="0.25">
      <c r="A4248" s="129" t="s">
        <v>3989</v>
      </c>
      <c r="B4248" s="126" t="s">
        <v>170</v>
      </c>
      <c r="C4248" s="127" t="s">
        <v>4026</v>
      </c>
      <c r="D4248" s="127" t="s">
        <v>4782</v>
      </c>
      <c r="E4248" s="127"/>
      <c r="F4248" s="128">
        <v>25.86</v>
      </c>
      <c r="G4248" s="128">
        <v>26.259999999999998</v>
      </c>
      <c r="H4248" s="128">
        <v>20.69</v>
      </c>
      <c r="I4248" s="311"/>
      <c r="J4248" s="319">
        <f>ROUND(SUMIF(Anlagenbewegungsdaten!B:B,A4248,Anlagenbewegungsdaten!C:C),3)</f>
        <v>753082.86199999996</v>
      </c>
      <c r="K4248" s="320">
        <f>ROUND(SUMIF(Anlagenbewegungsdaten!$B:$B,$A4248,Anlagenbewegungsdaten!$D:$D),2)</f>
        <v>194747.19</v>
      </c>
      <c r="L4248" s="321">
        <f t="shared" si="144"/>
        <v>5.0609570187987174E-6</v>
      </c>
      <c r="M4248" s="341" t="s">
        <v>4950</v>
      </c>
      <c r="N4248" s="341" t="s">
        <v>4973</v>
      </c>
      <c r="O4248" s="323">
        <f>ROUND(SUMIF(Anlagenbewegungsdaten_AV!B:B,A4248,Anlagenbewegungsdaten_AV!C:C),3)</f>
        <v>0</v>
      </c>
      <c r="P4248" s="320">
        <f>ROUND(SUMIF(Anlagenbewegungsdaten_AV!$B:$B,$A4248,Anlagenbewegungsdaten_AV!$D:$D),2)</f>
        <v>0</v>
      </c>
      <c r="Q4248" s="321">
        <f t="shared" si="145"/>
        <v>0</v>
      </c>
      <c r="S4248" s="324"/>
      <c r="T4248" s="317"/>
      <c r="U4248" s="325"/>
      <c r="V4248" s="325"/>
    </row>
    <row r="4249" spans="1:22" ht="15" customHeight="1" x14ac:dyDescent="0.25">
      <c r="A4249" s="129" t="s">
        <v>3990</v>
      </c>
      <c r="B4249" s="126" t="s">
        <v>170</v>
      </c>
      <c r="C4249" s="127" t="s">
        <v>4026</v>
      </c>
      <c r="D4249" s="127" t="s">
        <v>4783</v>
      </c>
      <c r="E4249" s="127"/>
      <c r="F4249" s="128">
        <v>21.56</v>
      </c>
      <c r="G4249" s="128">
        <v>21.959999999999997</v>
      </c>
      <c r="H4249" s="128">
        <v>17.25</v>
      </c>
      <c r="I4249" s="311"/>
      <c r="J4249" s="319">
        <f>ROUND(SUMIF(Anlagenbewegungsdaten!B:B,A4249,Anlagenbewegungsdaten!C:C),3)</f>
        <v>0</v>
      </c>
      <c r="K4249" s="320">
        <f>ROUND(SUMIF(Anlagenbewegungsdaten!$B:$B,$A4249,Anlagenbewegungsdaten!$D:$D),2)</f>
        <v>0</v>
      </c>
      <c r="L4249" s="321">
        <f t="shared" si="144"/>
        <v>0</v>
      </c>
      <c r="M4249" s="341" t="s">
        <v>4950</v>
      </c>
      <c r="N4249" s="341" t="s">
        <v>4973</v>
      </c>
      <c r="O4249" s="323">
        <f>ROUND(SUMIF(Anlagenbewegungsdaten_AV!B:B,A4249,Anlagenbewegungsdaten_AV!C:C),3)</f>
        <v>0</v>
      </c>
      <c r="P4249" s="320">
        <f>ROUND(SUMIF(Anlagenbewegungsdaten_AV!$B:$B,$A4249,Anlagenbewegungsdaten_AV!$D:$D),2)</f>
        <v>0</v>
      </c>
      <c r="Q4249" s="321">
        <f t="shared" si="145"/>
        <v>0</v>
      </c>
      <c r="S4249" s="324"/>
      <c r="T4249" s="317"/>
      <c r="U4249" s="325"/>
      <c r="V4249" s="325"/>
    </row>
    <row r="4250" spans="1:22" ht="15" customHeight="1" x14ac:dyDescent="0.25">
      <c r="A4250" s="129" t="s">
        <v>3991</v>
      </c>
      <c r="B4250" s="126" t="s">
        <v>170</v>
      </c>
      <c r="C4250" s="127" t="s">
        <v>4026</v>
      </c>
      <c r="D4250" s="127" t="s">
        <v>4784</v>
      </c>
      <c r="E4250" s="127"/>
      <c r="F4250" s="128">
        <v>28.74</v>
      </c>
      <c r="G4250" s="128">
        <v>29.139999999999997</v>
      </c>
      <c r="H4250" s="128">
        <v>0</v>
      </c>
      <c r="I4250" s="311"/>
      <c r="J4250" s="319">
        <f>ROUND(SUMIF(Anlagenbewegungsdaten!B:B,A4250,Anlagenbewegungsdaten!C:C),3)</f>
        <v>1521504.8829999999</v>
      </c>
      <c r="K4250" s="320">
        <f>ROUND(SUMIF(Anlagenbewegungsdaten!$B:$B,$A4250,Anlagenbewegungsdaten!$D:$D),2)</f>
        <v>437280.24</v>
      </c>
      <c r="L4250" s="321">
        <f t="shared" si="144"/>
        <v>1.7310112042423498E-5</v>
      </c>
      <c r="M4250" s="341" t="s">
        <v>4956</v>
      </c>
      <c r="N4250" s="341" t="s">
        <v>4973</v>
      </c>
      <c r="O4250" s="323">
        <f>ROUND(SUMIF(Anlagenbewegungsdaten_AV!B:B,A4250,Anlagenbewegungsdaten_AV!C:C),3)</f>
        <v>0</v>
      </c>
      <c r="P4250" s="320">
        <f>ROUND(SUMIF(Anlagenbewegungsdaten_AV!$B:$B,$A4250,Anlagenbewegungsdaten_AV!$D:$D),2)</f>
        <v>0</v>
      </c>
      <c r="Q4250" s="321">
        <f t="shared" si="145"/>
        <v>0</v>
      </c>
      <c r="S4250" s="324"/>
      <c r="T4250" s="317"/>
      <c r="U4250" s="325"/>
      <c r="V4250" s="325"/>
    </row>
    <row r="4251" spans="1:22" ht="15" customHeight="1" x14ac:dyDescent="0.25">
      <c r="A4251" s="129" t="s">
        <v>3992</v>
      </c>
      <c r="B4251" s="126" t="s">
        <v>170</v>
      </c>
      <c r="C4251" s="127" t="s">
        <v>4026</v>
      </c>
      <c r="D4251" s="127" t="s">
        <v>4786</v>
      </c>
      <c r="E4251" s="127"/>
      <c r="F4251" s="128">
        <v>16.38</v>
      </c>
      <c r="G4251" s="128">
        <v>16.779999999999998</v>
      </c>
      <c r="H4251" s="128">
        <v>0</v>
      </c>
      <c r="I4251" s="311"/>
      <c r="J4251" s="319">
        <f>ROUND(SUMIF(Anlagenbewegungsdaten!B:B,A4251,Anlagenbewegungsdaten!C:C),3)</f>
        <v>-1202193.9339999999</v>
      </c>
      <c r="K4251" s="320">
        <f>ROUND(SUMIF(Anlagenbewegungsdaten!$B:$B,$A4251,Anlagenbewegungsdaten!$D:$D),2)</f>
        <v>-196919.56</v>
      </c>
      <c r="L4251" s="321">
        <f t="shared" si="144"/>
        <v>-1.6104789299475897E-5</v>
      </c>
      <c r="M4251" s="341" t="s">
        <v>4956</v>
      </c>
      <c r="N4251" s="341" t="s">
        <v>4973</v>
      </c>
      <c r="O4251" s="323">
        <f>ROUND(SUMIF(Anlagenbewegungsdaten_AV!B:B,A4251,Anlagenbewegungsdaten_AV!C:C),3)</f>
        <v>0</v>
      </c>
      <c r="P4251" s="320">
        <f>ROUND(SUMIF(Anlagenbewegungsdaten_AV!$B:$B,$A4251,Anlagenbewegungsdaten_AV!$D:$D),2)</f>
        <v>0</v>
      </c>
      <c r="Q4251" s="321">
        <f t="shared" si="145"/>
        <v>0</v>
      </c>
      <c r="S4251" s="324"/>
      <c r="T4251" s="317"/>
      <c r="U4251" s="325"/>
      <c r="V4251" s="325"/>
    </row>
    <row r="4252" spans="1:22" ht="15" customHeight="1" x14ac:dyDescent="0.25">
      <c r="A4252" s="129" t="s">
        <v>3993</v>
      </c>
      <c r="B4252" s="126" t="s">
        <v>170</v>
      </c>
      <c r="C4252" s="127" t="s">
        <v>4026</v>
      </c>
      <c r="D4252" s="127" t="s">
        <v>4787</v>
      </c>
      <c r="E4252" s="127"/>
      <c r="F4252" s="128">
        <v>12</v>
      </c>
      <c r="G4252" s="128">
        <v>12.4</v>
      </c>
      <c r="H4252" s="128">
        <v>0</v>
      </c>
      <c r="I4252" s="311"/>
      <c r="J4252" s="319">
        <f>ROUND(SUMIF(Anlagenbewegungsdaten!B:B,A4252,Anlagenbewegungsdaten!C:C),3)</f>
        <v>-319310.94900000002</v>
      </c>
      <c r="K4252" s="320">
        <f>ROUND(SUMIF(Anlagenbewegungsdaten!$B:$B,$A4252,Anlagenbewegungsdaten!$D:$D),2)</f>
        <v>-38317.269999999997</v>
      </c>
      <c r="L4252" s="321">
        <f t="shared" si="144"/>
        <v>1.3742090631652104E-5</v>
      </c>
      <c r="M4252" s="341" t="s">
        <v>4956</v>
      </c>
      <c r="N4252" s="341" t="s">
        <v>4973</v>
      </c>
      <c r="O4252" s="323">
        <f>ROUND(SUMIF(Anlagenbewegungsdaten_AV!B:B,A4252,Anlagenbewegungsdaten_AV!C:C),3)</f>
        <v>0</v>
      </c>
      <c r="P4252" s="320">
        <f>ROUND(SUMIF(Anlagenbewegungsdaten_AV!$B:$B,$A4252,Anlagenbewegungsdaten_AV!$D:$D),2)</f>
        <v>0</v>
      </c>
      <c r="Q4252" s="321">
        <f t="shared" si="145"/>
        <v>0</v>
      </c>
      <c r="S4252" s="324"/>
      <c r="T4252" s="317"/>
      <c r="U4252" s="325"/>
      <c r="V4252" s="325"/>
    </row>
    <row r="4253" spans="1:22" ht="15" customHeight="1" x14ac:dyDescent="0.25">
      <c r="A4253" s="129" t="s">
        <v>3994</v>
      </c>
      <c r="B4253" s="126" t="s">
        <v>170</v>
      </c>
      <c r="C4253" s="127" t="s">
        <v>4026</v>
      </c>
      <c r="D4253" s="127" t="s">
        <v>4788</v>
      </c>
      <c r="E4253" s="127"/>
      <c r="F4253" s="128">
        <v>27.33</v>
      </c>
      <c r="G4253" s="128">
        <v>27.729999999999997</v>
      </c>
      <c r="H4253" s="128">
        <v>0</v>
      </c>
      <c r="I4253" s="311"/>
      <c r="J4253" s="319">
        <f>ROUND(SUMIF(Anlagenbewegungsdaten!B:B,A4253,Anlagenbewegungsdaten!C:C),3)</f>
        <v>371824.32400000002</v>
      </c>
      <c r="K4253" s="320">
        <f>ROUND(SUMIF(Anlagenbewegungsdaten!$B:$B,$A4253,Anlagenbewegungsdaten!$D:$D),2)</f>
        <v>101619.64</v>
      </c>
      <c r="L4253" s="321">
        <f t="shared" si="144"/>
        <v>-1.4052550255883034E-5</v>
      </c>
      <c r="M4253" s="341" t="s">
        <v>4956</v>
      </c>
      <c r="N4253" s="341" t="s">
        <v>4973</v>
      </c>
      <c r="O4253" s="323">
        <f>ROUND(SUMIF(Anlagenbewegungsdaten_AV!B:B,A4253,Anlagenbewegungsdaten_AV!C:C),3)</f>
        <v>0</v>
      </c>
      <c r="P4253" s="320">
        <f>ROUND(SUMIF(Anlagenbewegungsdaten_AV!$B:$B,$A4253,Anlagenbewegungsdaten_AV!$D:$D),2)</f>
        <v>0</v>
      </c>
      <c r="Q4253" s="321">
        <f t="shared" si="145"/>
        <v>0</v>
      </c>
      <c r="S4253" s="324"/>
      <c r="T4253" s="317"/>
      <c r="U4253" s="325"/>
      <c r="V4253" s="325"/>
    </row>
    <row r="4254" spans="1:22" ht="15" customHeight="1" x14ac:dyDescent="0.25">
      <c r="A4254" s="129" t="s">
        <v>3995</v>
      </c>
      <c r="B4254" s="126" t="s">
        <v>170</v>
      </c>
      <c r="C4254" s="127" t="s">
        <v>4026</v>
      </c>
      <c r="D4254" s="127" t="s">
        <v>4789</v>
      </c>
      <c r="E4254" s="127"/>
      <c r="F4254" s="128">
        <v>16.38</v>
      </c>
      <c r="G4254" s="128">
        <v>16.779999999999998</v>
      </c>
      <c r="H4254" s="128">
        <v>0</v>
      </c>
      <c r="I4254" s="311"/>
      <c r="J4254" s="319">
        <f>ROUND(SUMIF(Anlagenbewegungsdaten!B:B,A4254,Anlagenbewegungsdaten!C:C),3)</f>
        <v>-191299.37</v>
      </c>
      <c r="K4254" s="320">
        <f>ROUND(SUMIF(Anlagenbewegungsdaten!$B:$B,$A4254,Anlagenbewegungsdaten!$D:$D),2)</f>
        <v>-31334.87</v>
      </c>
      <c r="L4254" s="321">
        <f t="shared" si="144"/>
        <v>-1.7351860595482549E-5</v>
      </c>
      <c r="M4254" s="341" t="s">
        <v>4956</v>
      </c>
      <c r="N4254" s="341" t="s">
        <v>4973</v>
      </c>
      <c r="O4254" s="323">
        <f>ROUND(SUMIF(Anlagenbewegungsdaten_AV!B:B,A4254,Anlagenbewegungsdaten_AV!C:C),3)</f>
        <v>0</v>
      </c>
      <c r="P4254" s="320">
        <f>ROUND(SUMIF(Anlagenbewegungsdaten_AV!$B:$B,$A4254,Anlagenbewegungsdaten_AV!$D:$D),2)</f>
        <v>0</v>
      </c>
      <c r="Q4254" s="321">
        <f t="shared" si="145"/>
        <v>0</v>
      </c>
      <c r="S4254" s="324"/>
      <c r="T4254" s="317"/>
      <c r="U4254" s="325"/>
      <c r="V4254" s="325"/>
    </row>
    <row r="4255" spans="1:22" ht="15" customHeight="1" x14ac:dyDescent="0.25">
      <c r="A4255" s="129" t="s">
        <v>3996</v>
      </c>
      <c r="B4255" s="126" t="s">
        <v>170</v>
      </c>
      <c r="C4255" s="127" t="s">
        <v>4026</v>
      </c>
      <c r="D4255" s="127" t="s">
        <v>4790</v>
      </c>
      <c r="E4255" s="127"/>
      <c r="F4255" s="128">
        <v>12</v>
      </c>
      <c r="G4255" s="128">
        <v>12.4</v>
      </c>
      <c r="H4255" s="128">
        <v>0</v>
      </c>
      <c r="I4255" s="311"/>
      <c r="J4255" s="319">
        <f>ROUND(SUMIF(Anlagenbewegungsdaten!B:B,A4255,Anlagenbewegungsdaten!C:C),3)</f>
        <v>-180524.954</v>
      </c>
      <c r="K4255" s="320">
        <f>ROUND(SUMIF(Anlagenbewegungsdaten!$B:$B,$A4255,Anlagenbewegungsdaten!$D:$D),2)</f>
        <v>-21662.97</v>
      </c>
      <c r="L4255" s="321">
        <f t="shared" si="144"/>
        <v>1.3560452146066382E-5</v>
      </c>
      <c r="M4255" s="341" t="s">
        <v>4956</v>
      </c>
      <c r="N4255" s="341" t="s">
        <v>4973</v>
      </c>
      <c r="O4255" s="323">
        <f>ROUND(SUMIF(Anlagenbewegungsdaten_AV!B:B,A4255,Anlagenbewegungsdaten_AV!C:C),3)</f>
        <v>0</v>
      </c>
      <c r="P4255" s="320">
        <f>ROUND(SUMIF(Anlagenbewegungsdaten_AV!$B:$B,$A4255,Anlagenbewegungsdaten_AV!$D:$D),2)</f>
        <v>0</v>
      </c>
      <c r="Q4255" s="321">
        <f t="shared" si="145"/>
        <v>0</v>
      </c>
      <c r="S4255" s="324"/>
      <c r="T4255" s="317"/>
      <c r="U4255" s="325"/>
      <c r="V4255" s="325"/>
    </row>
    <row r="4256" spans="1:22" ht="15" customHeight="1" x14ac:dyDescent="0.25">
      <c r="A4256" s="129" t="s">
        <v>3997</v>
      </c>
      <c r="B4256" s="126" t="s">
        <v>170</v>
      </c>
      <c r="C4256" s="127" t="s">
        <v>4026</v>
      </c>
      <c r="D4256" s="127" t="s">
        <v>4791</v>
      </c>
      <c r="E4256" s="127"/>
      <c r="F4256" s="128">
        <v>25.86</v>
      </c>
      <c r="G4256" s="128">
        <v>26.259999999999998</v>
      </c>
      <c r="H4256" s="128">
        <v>0</v>
      </c>
      <c r="I4256" s="311"/>
      <c r="J4256" s="319">
        <f>ROUND(SUMIF(Anlagenbewegungsdaten!B:B,A4256,Anlagenbewegungsdaten!C:C),3)</f>
        <v>309514.68599999999</v>
      </c>
      <c r="K4256" s="320">
        <f>ROUND(SUMIF(Anlagenbewegungsdaten!$B:$B,$A4256,Anlagenbewegungsdaten!$D:$D),2)</f>
        <v>80040.47</v>
      </c>
      <c r="L4256" s="321">
        <f t="shared" si="144"/>
        <v>8.9816739716752636E-6</v>
      </c>
      <c r="M4256" s="341" t="s">
        <v>4956</v>
      </c>
      <c r="N4256" s="341" t="s">
        <v>4973</v>
      </c>
      <c r="O4256" s="323">
        <f>ROUND(SUMIF(Anlagenbewegungsdaten_AV!B:B,A4256,Anlagenbewegungsdaten_AV!C:C),3)</f>
        <v>0</v>
      </c>
      <c r="P4256" s="320">
        <f>ROUND(SUMIF(Anlagenbewegungsdaten_AV!$B:$B,$A4256,Anlagenbewegungsdaten_AV!$D:$D),2)</f>
        <v>0</v>
      </c>
      <c r="Q4256" s="321">
        <f t="shared" si="145"/>
        <v>0</v>
      </c>
      <c r="S4256" s="324"/>
      <c r="T4256" s="317"/>
      <c r="U4256" s="325"/>
      <c r="V4256" s="325"/>
    </row>
    <row r="4257" spans="1:22" ht="15" customHeight="1" x14ac:dyDescent="0.25">
      <c r="A4257" s="129" t="s">
        <v>3998</v>
      </c>
      <c r="B4257" s="126" t="s">
        <v>170</v>
      </c>
      <c r="C4257" s="127" t="s">
        <v>4026</v>
      </c>
      <c r="D4257" s="127" t="s">
        <v>4792</v>
      </c>
      <c r="E4257" s="127"/>
      <c r="F4257" s="128">
        <v>16.38</v>
      </c>
      <c r="G4257" s="128">
        <v>16.779999999999998</v>
      </c>
      <c r="H4257" s="128">
        <v>0</v>
      </c>
      <c r="I4257" s="311"/>
      <c r="J4257" s="319">
        <f>ROUND(SUMIF(Anlagenbewegungsdaten!B:B,A4257,Anlagenbewegungsdaten!C:C),3)</f>
        <v>-112551.012</v>
      </c>
      <c r="K4257" s="320">
        <f>ROUND(SUMIF(Anlagenbewegungsdaten!$B:$B,$A4257,Anlagenbewegungsdaten!$D:$D),2)</f>
        <v>-18435.86</v>
      </c>
      <c r="L4257" s="321">
        <f t="shared" si="144"/>
        <v>-3.7622051785035637E-6</v>
      </c>
      <c r="M4257" s="341" t="s">
        <v>4956</v>
      </c>
      <c r="N4257" s="341" t="s">
        <v>4973</v>
      </c>
      <c r="O4257" s="323">
        <f>ROUND(SUMIF(Anlagenbewegungsdaten_AV!B:B,A4257,Anlagenbewegungsdaten_AV!C:C),3)</f>
        <v>0</v>
      </c>
      <c r="P4257" s="320">
        <f>ROUND(SUMIF(Anlagenbewegungsdaten_AV!$B:$B,$A4257,Anlagenbewegungsdaten_AV!$D:$D),2)</f>
        <v>0</v>
      </c>
      <c r="Q4257" s="321">
        <f t="shared" si="145"/>
        <v>0</v>
      </c>
      <c r="S4257" s="324"/>
      <c r="T4257" s="317"/>
      <c r="U4257" s="325"/>
      <c r="V4257" s="325"/>
    </row>
    <row r="4258" spans="1:22" ht="15" customHeight="1" x14ac:dyDescent="0.25">
      <c r="A4258" s="129" t="s">
        <v>3999</v>
      </c>
      <c r="B4258" s="126" t="s">
        <v>170</v>
      </c>
      <c r="C4258" s="127" t="s">
        <v>4026</v>
      </c>
      <c r="D4258" s="127" t="s">
        <v>4793</v>
      </c>
      <c r="E4258" s="127"/>
      <c r="F4258" s="128">
        <v>12</v>
      </c>
      <c r="G4258" s="128">
        <v>12.4</v>
      </c>
      <c r="H4258" s="128">
        <v>0</v>
      </c>
      <c r="I4258" s="311"/>
      <c r="J4258" s="319">
        <f>ROUND(SUMIF(Anlagenbewegungsdaten!B:B,A4258,Anlagenbewegungsdaten!C:C),3)</f>
        <v>-196963.674</v>
      </c>
      <c r="K4258" s="320">
        <f>ROUND(SUMIF(Anlagenbewegungsdaten!$B:$B,$A4258,Anlagenbewegungsdaten!$D:$D),2)</f>
        <v>-23635.63</v>
      </c>
      <c r="L4258" s="321">
        <f t="shared" si="144"/>
        <v>5.5238612155505962E-6</v>
      </c>
      <c r="M4258" s="341" t="s">
        <v>4956</v>
      </c>
      <c r="N4258" s="341" t="s">
        <v>4973</v>
      </c>
      <c r="O4258" s="323">
        <f>ROUND(SUMIF(Anlagenbewegungsdaten_AV!B:B,A4258,Anlagenbewegungsdaten_AV!C:C),3)</f>
        <v>0</v>
      </c>
      <c r="P4258" s="320">
        <f>ROUND(SUMIF(Anlagenbewegungsdaten_AV!$B:$B,$A4258,Anlagenbewegungsdaten_AV!$D:$D),2)</f>
        <v>0</v>
      </c>
      <c r="Q4258" s="321">
        <f t="shared" si="145"/>
        <v>0</v>
      </c>
      <c r="S4258" s="324"/>
      <c r="T4258" s="317"/>
      <c r="U4258" s="325"/>
      <c r="V4258" s="325"/>
    </row>
    <row r="4259" spans="1:22" ht="15" customHeight="1" x14ac:dyDescent="0.25">
      <c r="A4259" s="129" t="s">
        <v>4794</v>
      </c>
      <c r="B4259" s="126" t="s">
        <v>170</v>
      </c>
      <c r="C4259" s="127" t="s">
        <v>4795</v>
      </c>
      <c r="D4259" s="127" t="s">
        <v>4741</v>
      </c>
      <c r="E4259" s="127"/>
      <c r="F4259" s="128">
        <v>24.43</v>
      </c>
      <c r="G4259" s="128">
        <v>24.83</v>
      </c>
      <c r="H4259" s="128">
        <v>19.54</v>
      </c>
      <c r="I4259" s="311"/>
      <c r="J4259" s="319">
        <f>ROUND(SUMIF(Anlagenbewegungsdaten!B:B,A4259,Anlagenbewegungsdaten!C:C),3)</f>
        <v>2273237.7480000001</v>
      </c>
      <c r="K4259" s="320">
        <f>ROUND(SUMIF(Anlagenbewegungsdaten!$B:$B,$A4259,Anlagenbewegungsdaten!$D:$D),2)</f>
        <v>555352.09</v>
      </c>
      <c r="L4259" s="321">
        <f t="shared" si="144"/>
        <v>-4.7581296769294568E-6</v>
      </c>
      <c r="M4259" s="341" t="s">
        <v>4950</v>
      </c>
      <c r="N4259" s="341" t="s">
        <v>4973</v>
      </c>
      <c r="O4259" s="323">
        <f>ROUND(SUMIF(Anlagenbewegungsdaten_AV!B:B,A4259,Anlagenbewegungsdaten_AV!C:C),3)</f>
        <v>0</v>
      </c>
      <c r="P4259" s="320">
        <f>ROUND(SUMIF(Anlagenbewegungsdaten_AV!$B:$B,$A4259,Anlagenbewegungsdaten_AV!$D:$D),2)</f>
        <v>0</v>
      </c>
      <c r="Q4259" s="321">
        <f t="shared" si="145"/>
        <v>0</v>
      </c>
      <c r="S4259" s="324"/>
      <c r="T4259" s="317"/>
      <c r="U4259" s="325"/>
      <c r="V4259" s="325"/>
    </row>
    <row r="4260" spans="1:22" ht="15" customHeight="1" x14ac:dyDescent="0.25">
      <c r="A4260" s="129" t="s">
        <v>4796</v>
      </c>
      <c r="B4260" s="126" t="s">
        <v>170</v>
      </c>
      <c r="C4260" s="127" t="s">
        <v>4795</v>
      </c>
      <c r="D4260" s="127" t="s">
        <v>4742</v>
      </c>
      <c r="E4260" s="127"/>
      <c r="F4260" s="128">
        <v>23.23</v>
      </c>
      <c r="G4260" s="128">
        <v>23.63</v>
      </c>
      <c r="H4260" s="128">
        <v>18.579999999999998</v>
      </c>
      <c r="I4260" s="311"/>
      <c r="J4260" s="319">
        <f>ROUND(SUMIF(Anlagenbewegungsdaten!B:B,A4260,Anlagenbewegungsdaten!C:C),3)</f>
        <v>1121151.085</v>
      </c>
      <c r="K4260" s="320">
        <f>ROUND(SUMIF(Anlagenbewegungsdaten!$B:$B,$A4260,Anlagenbewegungsdaten!$D:$D),2)</f>
        <v>260443.37</v>
      </c>
      <c r="L4260" s="321">
        <f t="shared" si="144"/>
        <v>2.4122975368356947E-6</v>
      </c>
      <c r="M4260" s="341" t="s">
        <v>4950</v>
      </c>
      <c r="N4260" s="341" t="s">
        <v>4973</v>
      </c>
      <c r="O4260" s="323">
        <f>ROUND(SUMIF(Anlagenbewegungsdaten_AV!B:B,A4260,Anlagenbewegungsdaten_AV!C:C),3)</f>
        <v>0</v>
      </c>
      <c r="P4260" s="320">
        <f>ROUND(SUMIF(Anlagenbewegungsdaten_AV!$B:$B,$A4260,Anlagenbewegungsdaten_AV!$D:$D),2)</f>
        <v>0</v>
      </c>
      <c r="Q4260" s="321">
        <f t="shared" si="145"/>
        <v>0</v>
      </c>
      <c r="S4260" s="324"/>
      <c r="T4260" s="317"/>
      <c r="U4260" s="325"/>
      <c r="V4260" s="325"/>
    </row>
    <row r="4261" spans="1:22" ht="15" customHeight="1" x14ac:dyDescent="0.25">
      <c r="A4261" s="129" t="s">
        <v>4797</v>
      </c>
      <c r="B4261" s="126" t="s">
        <v>170</v>
      </c>
      <c r="C4261" s="127" t="s">
        <v>4795</v>
      </c>
      <c r="D4261" s="127" t="s">
        <v>4782</v>
      </c>
      <c r="E4261" s="127"/>
      <c r="F4261" s="128">
        <v>21.98</v>
      </c>
      <c r="G4261" s="128">
        <v>22.38</v>
      </c>
      <c r="H4261" s="128">
        <v>17.579999999999998</v>
      </c>
      <c r="I4261" s="311"/>
      <c r="J4261" s="319">
        <f>ROUND(SUMIF(Anlagenbewegungsdaten!B:B,A4261,Anlagenbewegungsdaten!C:C),3)</f>
        <v>369833.21899999998</v>
      </c>
      <c r="K4261" s="320">
        <f>ROUND(SUMIF(Anlagenbewegungsdaten!$B:$B,$A4261,Anlagenbewegungsdaten!$D:$D),2)</f>
        <v>81289.3</v>
      </c>
      <c r="L4261" s="321">
        <f t="shared" si="144"/>
        <v>1.1231062504890588E-5</v>
      </c>
      <c r="M4261" s="341" t="s">
        <v>4950</v>
      </c>
      <c r="N4261" s="341" t="s">
        <v>4973</v>
      </c>
      <c r="O4261" s="323">
        <f>ROUND(SUMIF(Anlagenbewegungsdaten_AV!B:B,A4261,Anlagenbewegungsdaten_AV!C:C),3)</f>
        <v>0</v>
      </c>
      <c r="P4261" s="320">
        <f>ROUND(SUMIF(Anlagenbewegungsdaten_AV!$B:$B,$A4261,Anlagenbewegungsdaten_AV!$D:$D),2)</f>
        <v>0</v>
      </c>
      <c r="Q4261" s="321">
        <f t="shared" si="145"/>
        <v>0</v>
      </c>
      <c r="S4261" s="324"/>
      <c r="T4261" s="317"/>
      <c r="U4261" s="325"/>
      <c r="V4261" s="325"/>
    </row>
    <row r="4262" spans="1:22" ht="15" customHeight="1" x14ac:dyDescent="0.25">
      <c r="A4262" s="129" t="s">
        <v>4798</v>
      </c>
      <c r="B4262" s="126" t="s">
        <v>170</v>
      </c>
      <c r="C4262" s="127" t="s">
        <v>4795</v>
      </c>
      <c r="D4262" s="127" t="s">
        <v>4783</v>
      </c>
      <c r="E4262" s="127"/>
      <c r="F4262" s="128">
        <v>18.329999999999998</v>
      </c>
      <c r="G4262" s="128">
        <v>18.729999999999997</v>
      </c>
      <c r="H4262" s="128">
        <v>14.66</v>
      </c>
      <c r="I4262" s="311"/>
      <c r="J4262" s="319">
        <f>ROUND(SUMIF(Anlagenbewegungsdaten!B:B,A4262,Anlagenbewegungsdaten!C:C),3)</f>
        <v>0</v>
      </c>
      <c r="K4262" s="320">
        <f>ROUND(SUMIF(Anlagenbewegungsdaten!$B:$B,$A4262,Anlagenbewegungsdaten!$D:$D),2)</f>
        <v>0</v>
      </c>
      <c r="L4262" s="321">
        <f t="shared" si="144"/>
        <v>0</v>
      </c>
      <c r="M4262" s="341" t="s">
        <v>4950</v>
      </c>
      <c r="N4262" s="341" t="s">
        <v>4973</v>
      </c>
      <c r="O4262" s="323">
        <f>ROUND(SUMIF(Anlagenbewegungsdaten_AV!B:B,A4262,Anlagenbewegungsdaten_AV!C:C),3)</f>
        <v>0</v>
      </c>
      <c r="P4262" s="320">
        <f>ROUND(SUMIF(Anlagenbewegungsdaten_AV!$B:$B,$A4262,Anlagenbewegungsdaten_AV!$D:$D),2)</f>
        <v>0</v>
      </c>
      <c r="Q4262" s="321">
        <f t="shared" si="145"/>
        <v>0</v>
      </c>
      <c r="S4262" s="324"/>
      <c r="T4262" s="317"/>
      <c r="U4262" s="325"/>
      <c r="V4262" s="325"/>
    </row>
    <row r="4263" spans="1:22" ht="15" customHeight="1" x14ac:dyDescent="0.25">
      <c r="A4263" s="129" t="s">
        <v>4799</v>
      </c>
      <c r="B4263" s="126" t="s">
        <v>170</v>
      </c>
      <c r="C4263" s="127" t="s">
        <v>4795</v>
      </c>
      <c r="D4263" s="127" t="s">
        <v>4784</v>
      </c>
      <c r="E4263" s="127"/>
      <c r="F4263" s="128">
        <v>24.43</v>
      </c>
      <c r="G4263" s="128">
        <v>24.83</v>
      </c>
      <c r="H4263" s="128">
        <v>0</v>
      </c>
      <c r="I4263" s="311"/>
      <c r="J4263" s="319">
        <f>ROUND(SUMIF(Anlagenbewegungsdaten!B:B,A4263,Anlagenbewegungsdaten!C:C),3)</f>
        <v>435655.21899999998</v>
      </c>
      <c r="K4263" s="320">
        <f>ROUND(SUMIF(Anlagenbewegungsdaten!$B:$B,$A4263,Anlagenbewegungsdaten!$D:$D),2)</f>
        <v>106430.7</v>
      </c>
      <c r="L4263" s="321">
        <f t="shared" si="144"/>
        <v>-2.9839720571800399E-5</v>
      </c>
      <c r="M4263" s="341" t="s">
        <v>4956</v>
      </c>
      <c r="N4263" s="341" t="s">
        <v>4973</v>
      </c>
      <c r="O4263" s="323">
        <f>ROUND(SUMIF(Anlagenbewegungsdaten_AV!B:B,A4263,Anlagenbewegungsdaten_AV!C:C),3)</f>
        <v>0</v>
      </c>
      <c r="P4263" s="320">
        <f>ROUND(SUMIF(Anlagenbewegungsdaten_AV!$B:$B,$A4263,Anlagenbewegungsdaten_AV!$D:$D),2)</f>
        <v>0</v>
      </c>
      <c r="Q4263" s="321">
        <f t="shared" si="145"/>
        <v>0</v>
      </c>
      <c r="S4263" s="324"/>
      <c r="T4263" s="317"/>
      <c r="U4263" s="325"/>
      <c r="V4263" s="325"/>
    </row>
    <row r="4264" spans="1:22" ht="15" customHeight="1" x14ac:dyDescent="0.25">
      <c r="A4264" s="129" t="s">
        <v>4800</v>
      </c>
      <c r="B4264" s="126" t="s">
        <v>170</v>
      </c>
      <c r="C4264" s="127" t="s">
        <v>4795</v>
      </c>
      <c r="D4264" s="127" t="s">
        <v>4786</v>
      </c>
      <c r="E4264" s="127"/>
      <c r="F4264" s="128">
        <v>16.38</v>
      </c>
      <c r="G4264" s="128">
        <v>16.779999999999998</v>
      </c>
      <c r="H4264" s="128">
        <v>0</v>
      </c>
      <c r="I4264" s="311"/>
      <c r="J4264" s="319">
        <f>ROUND(SUMIF(Anlagenbewegungsdaten!B:B,A4264,Anlagenbewegungsdaten!C:C),3)</f>
        <v>-311470.84899999999</v>
      </c>
      <c r="K4264" s="320">
        <f>ROUND(SUMIF(Anlagenbewegungsdaten!$B:$B,$A4264,Anlagenbewegungsdaten!$D:$D),2)</f>
        <v>-51018.94</v>
      </c>
      <c r="L4264" s="321">
        <f t="shared" si="144"/>
        <v>-4.7946059957837406E-6</v>
      </c>
      <c r="M4264" s="341" t="s">
        <v>4956</v>
      </c>
      <c r="N4264" s="341" t="s">
        <v>4973</v>
      </c>
      <c r="O4264" s="323">
        <f>ROUND(SUMIF(Anlagenbewegungsdaten_AV!B:B,A4264,Anlagenbewegungsdaten_AV!C:C),3)</f>
        <v>0</v>
      </c>
      <c r="P4264" s="320">
        <f>ROUND(SUMIF(Anlagenbewegungsdaten_AV!$B:$B,$A4264,Anlagenbewegungsdaten_AV!$D:$D),2)</f>
        <v>0</v>
      </c>
      <c r="Q4264" s="321">
        <f t="shared" si="145"/>
        <v>0</v>
      </c>
      <c r="S4264" s="324"/>
      <c r="T4264" s="317"/>
      <c r="U4264" s="325"/>
      <c r="V4264" s="325"/>
    </row>
    <row r="4265" spans="1:22" ht="15" customHeight="1" x14ac:dyDescent="0.25">
      <c r="A4265" s="129" t="s">
        <v>4801</v>
      </c>
      <c r="B4265" s="126" t="s">
        <v>170</v>
      </c>
      <c r="C4265" s="127" t="s">
        <v>4795</v>
      </c>
      <c r="D4265" s="127" t="s">
        <v>4787</v>
      </c>
      <c r="E4265" s="127"/>
      <c r="F4265" s="128">
        <v>12</v>
      </c>
      <c r="G4265" s="128">
        <v>12.4</v>
      </c>
      <c r="H4265" s="128">
        <v>0</v>
      </c>
      <c r="I4265" s="311"/>
      <c r="J4265" s="319">
        <f>ROUND(SUMIF(Anlagenbewegungsdaten!B:B,A4265,Anlagenbewegungsdaten!C:C),3)</f>
        <v>-124184.37</v>
      </c>
      <c r="K4265" s="320">
        <f>ROUND(SUMIF(Anlagenbewegungsdaten!$B:$B,$A4265,Anlagenbewegungsdaten!$D:$D),2)</f>
        <v>-14902.12</v>
      </c>
      <c r="L4265" s="321">
        <f t="shared" si="144"/>
        <v>3.5431189910895E-6</v>
      </c>
      <c r="M4265" s="341" t="s">
        <v>4956</v>
      </c>
      <c r="N4265" s="341" t="s">
        <v>4973</v>
      </c>
      <c r="O4265" s="323">
        <f>ROUND(SUMIF(Anlagenbewegungsdaten_AV!B:B,A4265,Anlagenbewegungsdaten_AV!C:C),3)</f>
        <v>0</v>
      </c>
      <c r="P4265" s="320">
        <f>ROUND(SUMIF(Anlagenbewegungsdaten_AV!$B:$B,$A4265,Anlagenbewegungsdaten_AV!$D:$D),2)</f>
        <v>0</v>
      </c>
      <c r="Q4265" s="321">
        <f t="shared" si="145"/>
        <v>0</v>
      </c>
      <c r="S4265" s="324"/>
      <c r="T4265" s="317"/>
      <c r="U4265" s="325"/>
      <c r="V4265" s="325"/>
    </row>
    <row r="4266" spans="1:22" ht="15" customHeight="1" x14ac:dyDescent="0.25">
      <c r="A4266" s="129" t="s">
        <v>4802</v>
      </c>
      <c r="B4266" s="126" t="s">
        <v>170</v>
      </c>
      <c r="C4266" s="127" t="s">
        <v>4795</v>
      </c>
      <c r="D4266" s="127" t="s">
        <v>4788</v>
      </c>
      <c r="E4266" s="127"/>
      <c r="F4266" s="128">
        <v>23.23</v>
      </c>
      <c r="G4266" s="128">
        <v>23.63</v>
      </c>
      <c r="H4266" s="128">
        <v>0</v>
      </c>
      <c r="I4266" s="311"/>
      <c r="J4266" s="319">
        <f>ROUND(SUMIF(Anlagenbewegungsdaten!B:B,A4266,Anlagenbewegungsdaten!C:C),3)</f>
        <v>135944.77100000001</v>
      </c>
      <c r="K4266" s="320">
        <f>ROUND(SUMIF(Anlagenbewegungsdaten!$B:$B,$A4266,Anlagenbewegungsdaten!$D:$D),2)</f>
        <v>31579.99</v>
      </c>
      <c r="L4266" s="321">
        <f t="shared" si="144"/>
        <v>-1.4488751464369898E-5</v>
      </c>
      <c r="M4266" s="341" t="s">
        <v>4956</v>
      </c>
      <c r="N4266" s="341" t="s">
        <v>4973</v>
      </c>
      <c r="O4266" s="323">
        <f>ROUND(SUMIF(Anlagenbewegungsdaten_AV!B:B,A4266,Anlagenbewegungsdaten_AV!C:C),3)</f>
        <v>0</v>
      </c>
      <c r="P4266" s="320">
        <f>ROUND(SUMIF(Anlagenbewegungsdaten_AV!$B:$B,$A4266,Anlagenbewegungsdaten_AV!$D:$D),2)</f>
        <v>0</v>
      </c>
      <c r="Q4266" s="321">
        <f t="shared" si="145"/>
        <v>0</v>
      </c>
      <c r="S4266" s="324"/>
      <c r="T4266" s="317"/>
      <c r="U4266" s="325"/>
      <c r="V4266" s="325"/>
    </row>
    <row r="4267" spans="1:22" ht="15" customHeight="1" x14ac:dyDescent="0.25">
      <c r="A4267" s="129" t="s">
        <v>4803</v>
      </c>
      <c r="B4267" s="126" t="s">
        <v>170</v>
      </c>
      <c r="C4267" s="127" t="s">
        <v>4795</v>
      </c>
      <c r="D4267" s="127" t="s">
        <v>4789</v>
      </c>
      <c r="E4267" s="127"/>
      <c r="F4267" s="128">
        <v>16.38</v>
      </c>
      <c r="G4267" s="128">
        <v>16.779999999999998</v>
      </c>
      <c r="H4267" s="128">
        <v>0</v>
      </c>
      <c r="I4267" s="311"/>
      <c r="J4267" s="319">
        <f>ROUND(SUMIF(Anlagenbewegungsdaten!B:B,A4267,Anlagenbewegungsdaten!C:C),3)</f>
        <v>-50214.417999999998</v>
      </c>
      <c r="K4267" s="320">
        <f>ROUND(SUMIF(Anlagenbewegungsdaten!$B:$B,$A4267,Anlagenbewegungsdaten!$D:$D),2)</f>
        <v>-8225.1200000000008</v>
      </c>
      <c r="L4267" s="321">
        <f t="shared" si="144"/>
        <v>3.3225516986590264E-6</v>
      </c>
      <c r="M4267" s="341" t="s">
        <v>4956</v>
      </c>
      <c r="N4267" s="341" t="s">
        <v>4973</v>
      </c>
      <c r="O4267" s="323">
        <f>ROUND(SUMIF(Anlagenbewegungsdaten_AV!B:B,A4267,Anlagenbewegungsdaten_AV!C:C),3)</f>
        <v>0</v>
      </c>
      <c r="P4267" s="320">
        <f>ROUND(SUMIF(Anlagenbewegungsdaten_AV!$B:$B,$A4267,Anlagenbewegungsdaten_AV!$D:$D),2)</f>
        <v>0</v>
      </c>
      <c r="Q4267" s="321">
        <f t="shared" si="145"/>
        <v>0</v>
      </c>
      <c r="S4267" s="324"/>
      <c r="T4267" s="317"/>
      <c r="U4267" s="325"/>
      <c r="V4267" s="325"/>
    </row>
    <row r="4268" spans="1:22" ht="15" customHeight="1" x14ac:dyDescent="0.25">
      <c r="A4268" s="129" t="s">
        <v>4804</v>
      </c>
      <c r="B4268" s="126" t="s">
        <v>170</v>
      </c>
      <c r="C4268" s="127" t="s">
        <v>4795</v>
      </c>
      <c r="D4268" s="127" t="s">
        <v>4790</v>
      </c>
      <c r="E4268" s="127"/>
      <c r="F4268" s="128">
        <v>12</v>
      </c>
      <c r="G4268" s="128">
        <v>12.4</v>
      </c>
      <c r="H4268" s="128">
        <v>0</v>
      </c>
      <c r="I4268" s="311"/>
      <c r="J4268" s="319">
        <f>ROUND(SUMIF(Anlagenbewegungsdaten!B:B,A4268,Anlagenbewegungsdaten!C:C),3)</f>
        <v>-85730.353000000003</v>
      </c>
      <c r="K4268" s="320">
        <f>ROUND(SUMIF(Anlagenbewegungsdaten!$B:$B,$A4268,Anlagenbewegungsdaten!$D:$D),2)</f>
        <v>-10287.629999999999</v>
      </c>
      <c r="L4268" s="321">
        <f t="shared" si="144"/>
        <v>1.4417297455437961E-5</v>
      </c>
      <c r="M4268" s="341" t="s">
        <v>4956</v>
      </c>
      <c r="N4268" s="341" t="s">
        <v>4973</v>
      </c>
      <c r="O4268" s="323">
        <f>ROUND(SUMIF(Anlagenbewegungsdaten_AV!B:B,A4268,Anlagenbewegungsdaten_AV!C:C),3)</f>
        <v>0</v>
      </c>
      <c r="P4268" s="320">
        <f>ROUND(SUMIF(Anlagenbewegungsdaten_AV!$B:$B,$A4268,Anlagenbewegungsdaten_AV!$D:$D),2)</f>
        <v>0</v>
      </c>
      <c r="Q4268" s="321">
        <f t="shared" si="145"/>
        <v>0</v>
      </c>
      <c r="S4268" s="324"/>
      <c r="T4268" s="317"/>
      <c r="U4268" s="325"/>
      <c r="V4268" s="325"/>
    </row>
    <row r="4269" spans="1:22" ht="15" customHeight="1" x14ac:dyDescent="0.25">
      <c r="A4269" s="129" t="s">
        <v>4805</v>
      </c>
      <c r="B4269" s="126" t="s">
        <v>170</v>
      </c>
      <c r="C4269" s="127" t="s">
        <v>4795</v>
      </c>
      <c r="D4269" s="127" t="s">
        <v>4791</v>
      </c>
      <c r="E4269" s="127"/>
      <c r="F4269" s="128">
        <v>21.98</v>
      </c>
      <c r="G4269" s="128">
        <v>22.38</v>
      </c>
      <c r="H4269" s="128">
        <v>0</v>
      </c>
      <c r="I4269" s="311"/>
      <c r="J4269" s="319">
        <f>ROUND(SUMIF(Anlagenbewegungsdaten!B:B,A4269,Anlagenbewegungsdaten!C:C),3)</f>
        <v>183726.34899999999</v>
      </c>
      <c r="K4269" s="320">
        <f>ROUND(SUMIF(Anlagenbewegungsdaten!$B:$B,$A4269,Anlagenbewegungsdaten!$D:$D),2)</f>
        <v>40383.06</v>
      </c>
      <c r="L4269" s="321">
        <f t="shared" si="144"/>
        <v>-4.6208940887026984E-6</v>
      </c>
      <c r="M4269" s="341" t="s">
        <v>4956</v>
      </c>
      <c r="N4269" s="341" t="s">
        <v>4973</v>
      </c>
      <c r="O4269" s="323">
        <f>ROUND(SUMIF(Anlagenbewegungsdaten_AV!B:B,A4269,Anlagenbewegungsdaten_AV!C:C),3)</f>
        <v>0</v>
      </c>
      <c r="P4269" s="320">
        <f>ROUND(SUMIF(Anlagenbewegungsdaten_AV!$B:$B,$A4269,Anlagenbewegungsdaten_AV!$D:$D),2)</f>
        <v>0</v>
      </c>
      <c r="Q4269" s="321">
        <f t="shared" si="145"/>
        <v>0</v>
      </c>
      <c r="S4269" s="324"/>
      <c r="T4269" s="317"/>
      <c r="U4269" s="325"/>
      <c r="V4269" s="325"/>
    </row>
    <row r="4270" spans="1:22" ht="15" customHeight="1" x14ac:dyDescent="0.25">
      <c r="A4270" s="129" t="s">
        <v>4806</v>
      </c>
      <c r="B4270" s="126" t="s">
        <v>170</v>
      </c>
      <c r="C4270" s="127" t="s">
        <v>4795</v>
      </c>
      <c r="D4270" s="127" t="s">
        <v>4792</v>
      </c>
      <c r="E4270" s="127"/>
      <c r="F4270" s="128">
        <v>16.38</v>
      </c>
      <c r="G4270" s="128">
        <v>16.779999999999998</v>
      </c>
      <c r="H4270" s="128">
        <v>0</v>
      </c>
      <c r="I4270" s="311"/>
      <c r="J4270" s="319">
        <f>ROUND(SUMIF(Anlagenbewegungsdaten!B:B,A4270,Anlagenbewegungsdaten!C:C),3)</f>
        <v>-57293.535000000003</v>
      </c>
      <c r="K4270" s="320">
        <f>ROUND(SUMIF(Anlagenbewegungsdaten!$B:$B,$A4270,Anlagenbewegungsdaten!$D:$D),2)</f>
        <v>-9384.69</v>
      </c>
      <c r="L4270" s="321">
        <f t="shared" si="144"/>
        <v>-1.5650980518699953E-5</v>
      </c>
      <c r="M4270" s="341" t="s">
        <v>4956</v>
      </c>
      <c r="N4270" s="341" t="s">
        <v>4973</v>
      </c>
      <c r="O4270" s="323">
        <f>ROUND(SUMIF(Anlagenbewegungsdaten_AV!B:B,A4270,Anlagenbewegungsdaten_AV!C:C),3)</f>
        <v>0</v>
      </c>
      <c r="P4270" s="320">
        <f>ROUND(SUMIF(Anlagenbewegungsdaten_AV!$B:$B,$A4270,Anlagenbewegungsdaten_AV!$D:$D),2)</f>
        <v>0</v>
      </c>
      <c r="Q4270" s="321">
        <f t="shared" si="145"/>
        <v>0</v>
      </c>
      <c r="S4270" s="324"/>
      <c r="T4270" s="317"/>
      <c r="U4270" s="325"/>
      <c r="V4270" s="325"/>
    </row>
    <row r="4271" spans="1:22" ht="15" customHeight="1" x14ac:dyDescent="0.25">
      <c r="A4271" s="129" t="s">
        <v>4807</v>
      </c>
      <c r="B4271" s="126" t="s">
        <v>170</v>
      </c>
      <c r="C4271" s="127" t="s">
        <v>4795</v>
      </c>
      <c r="D4271" s="127" t="s">
        <v>4793</v>
      </c>
      <c r="E4271" s="127"/>
      <c r="F4271" s="128">
        <v>12</v>
      </c>
      <c r="G4271" s="128">
        <v>12.4</v>
      </c>
      <c r="H4271" s="128">
        <v>0</v>
      </c>
      <c r="I4271" s="311"/>
      <c r="J4271" s="319">
        <f>ROUND(SUMIF(Anlagenbewegungsdaten!B:B,A4271,Anlagenbewegungsdaten!C:C),3)</f>
        <v>-126432.814</v>
      </c>
      <c r="K4271" s="320">
        <f>ROUND(SUMIF(Anlagenbewegungsdaten!$B:$B,$A4271,Anlagenbewegungsdaten!$D:$D),2)</f>
        <v>-15171.92</v>
      </c>
      <c r="L4271" s="321">
        <f t="shared" si="144"/>
        <v>1.3983711539822252E-5</v>
      </c>
      <c r="M4271" s="341" t="s">
        <v>4956</v>
      </c>
      <c r="N4271" s="341" t="s">
        <v>4973</v>
      </c>
      <c r="O4271" s="323">
        <f>ROUND(SUMIF(Anlagenbewegungsdaten_AV!B:B,A4271,Anlagenbewegungsdaten_AV!C:C),3)</f>
        <v>0</v>
      </c>
      <c r="P4271" s="320">
        <f>ROUND(SUMIF(Anlagenbewegungsdaten_AV!$B:$B,$A4271,Anlagenbewegungsdaten_AV!$D:$D),2)</f>
        <v>0</v>
      </c>
      <c r="Q4271" s="321">
        <f t="shared" si="145"/>
        <v>0</v>
      </c>
      <c r="S4271" s="324"/>
      <c r="T4271" s="317"/>
      <c r="U4271" s="325"/>
      <c r="V4271" s="325"/>
    </row>
    <row r="4272" spans="1:22" ht="15" customHeight="1" x14ac:dyDescent="0.25">
      <c r="A4272" s="129" t="s">
        <v>4808</v>
      </c>
      <c r="B4272" s="126" t="s">
        <v>170</v>
      </c>
      <c r="C4272" s="127" t="s">
        <v>4809</v>
      </c>
      <c r="D4272" s="127" t="s">
        <v>4810</v>
      </c>
      <c r="E4272" s="127"/>
      <c r="F4272" s="128">
        <v>24.43</v>
      </c>
      <c r="G4272" s="128">
        <v>24.83</v>
      </c>
      <c r="H4272" s="128">
        <v>19.54</v>
      </c>
      <c r="I4272" s="311"/>
      <c r="J4272" s="319">
        <f>ROUND(SUMIF(Anlagenbewegungsdaten!B:B,A4272,Anlagenbewegungsdaten!C:C),3)</f>
        <v>143868.16500000001</v>
      </c>
      <c r="K4272" s="320">
        <f>ROUND(SUMIF(Anlagenbewegungsdaten!$B:$B,$A4272,Anlagenbewegungsdaten!$D:$D),2)</f>
        <v>35147.01</v>
      </c>
      <c r="L4272" s="321">
        <f t="shared" si="144"/>
        <v>-1.2018294668791896E-5</v>
      </c>
      <c r="M4272" s="341" t="s">
        <v>4950</v>
      </c>
      <c r="N4272" s="341" t="s">
        <v>4973</v>
      </c>
      <c r="O4272" s="323">
        <f>ROUND(SUMIF(Anlagenbewegungsdaten_AV!B:B,A4272,Anlagenbewegungsdaten_AV!C:C),3)</f>
        <v>0</v>
      </c>
      <c r="P4272" s="320">
        <f>ROUND(SUMIF(Anlagenbewegungsdaten_AV!$B:$B,$A4272,Anlagenbewegungsdaten_AV!$D:$D),2)</f>
        <v>0</v>
      </c>
      <c r="Q4272" s="321">
        <f t="shared" si="145"/>
        <v>0</v>
      </c>
      <c r="S4272" s="324"/>
      <c r="T4272" s="317"/>
      <c r="U4272" s="325"/>
      <c r="V4272" s="325"/>
    </row>
    <row r="4273" spans="1:22" ht="15" customHeight="1" x14ac:dyDescent="0.25">
      <c r="A4273" s="129" t="s">
        <v>4811</v>
      </c>
      <c r="B4273" s="126" t="s">
        <v>170</v>
      </c>
      <c r="C4273" s="127" t="s">
        <v>4809</v>
      </c>
      <c r="D4273" s="127" t="s">
        <v>4812</v>
      </c>
      <c r="E4273" s="127"/>
      <c r="F4273" s="128">
        <v>23.23</v>
      </c>
      <c r="G4273" s="128">
        <v>23.63</v>
      </c>
      <c r="H4273" s="128">
        <v>18.579999999999998</v>
      </c>
      <c r="I4273" s="311"/>
      <c r="J4273" s="319">
        <f>ROUND(SUMIF(Anlagenbewegungsdaten!B:B,A4273,Anlagenbewegungsdaten!C:C),3)</f>
        <v>209079.87400000001</v>
      </c>
      <c r="K4273" s="320">
        <f>ROUND(SUMIF(Anlagenbewegungsdaten!$B:$B,$A4273,Anlagenbewegungsdaten!$D:$D),2)</f>
        <v>48569.26</v>
      </c>
      <c r="L4273" s="321">
        <f t="shared" si="144"/>
        <v>-2.5204721509908268E-6</v>
      </c>
      <c r="M4273" s="341" t="s">
        <v>4950</v>
      </c>
      <c r="N4273" s="341" t="s">
        <v>4973</v>
      </c>
      <c r="O4273" s="323">
        <f>ROUND(SUMIF(Anlagenbewegungsdaten_AV!B:B,A4273,Anlagenbewegungsdaten_AV!C:C),3)</f>
        <v>0</v>
      </c>
      <c r="P4273" s="320">
        <f>ROUND(SUMIF(Anlagenbewegungsdaten_AV!$B:$B,$A4273,Anlagenbewegungsdaten_AV!$D:$D),2)</f>
        <v>0</v>
      </c>
      <c r="Q4273" s="321">
        <f t="shared" si="145"/>
        <v>0</v>
      </c>
      <c r="S4273" s="324"/>
      <c r="T4273" s="317"/>
      <c r="U4273" s="325"/>
      <c r="V4273" s="325"/>
    </row>
    <row r="4274" spans="1:22" ht="15" customHeight="1" x14ac:dyDescent="0.25">
      <c r="A4274" s="129" t="s">
        <v>4813</v>
      </c>
      <c r="B4274" s="126" t="s">
        <v>170</v>
      </c>
      <c r="C4274" s="127" t="s">
        <v>4809</v>
      </c>
      <c r="D4274" s="127" t="s">
        <v>4814</v>
      </c>
      <c r="E4274" s="127"/>
      <c r="F4274" s="128">
        <v>21.98</v>
      </c>
      <c r="G4274" s="128">
        <v>22.38</v>
      </c>
      <c r="H4274" s="128">
        <v>17.579999999999998</v>
      </c>
      <c r="I4274" s="311"/>
      <c r="J4274" s="319">
        <f>ROUND(SUMIF(Anlagenbewegungsdaten!B:B,A4274,Anlagenbewegungsdaten!C:C),3)</f>
        <v>821178.46100000001</v>
      </c>
      <c r="K4274" s="320">
        <f>ROUND(SUMIF(Anlagenbewegungsdaten!$B:$B,$A4274,Anlagenbewegungsdaten!$D:$D),2)</f>
        <v>180495.02</v>
      </c>
      <c r="L4274" s="321">
        <f t="shared" si="144"/>
        <v>6.9750977260696345E-7</v>
      </c>
      <c r="M4274" s="341" t="s">
        <v>4950</v>
      </c>
      <c r="N4274" s="341" t="s">
        <v>4973</v>
      </c>
      <c r="O4274" s="323">
        <f>ROUND(SUMIF(Anlagenbewegungsdaten_AV!B:B,A4274,Anlagenbewegungsdaten_AV!C:C),3)</f>
        <v>0</v>
      </c>
      <c r="P4274" s="320">
        <f>ROUND(SUMIF(Anlagenbewegungsdaten_AV!$B:$B,$A4274,Anlagenbewegungsdaten_AV!$D:$D),2)</f>
        <v>0</v>
      </c>
      <c r="Q4274" s="321">
        <f t="shared" si="145"/>
        <v>0</v>
      </c>
      <c r="S4274" s="324"/>
      <c r="T4274" s="317"/>
      <c r="U4274" s="325"/>
      <c r="V4274" s="325"/>
    </row>
    <row r="4275" spans="1:22" ht="15" customHeight="1" x14ac:dyDescent="0.25">
      <c r="A4275" s="129" t="s">
        <v>4815</v>
      </c>
      <c r="B4275" s="126" t="s">
        <v>170</v>
      </c>
      <c r="C4275" s="127" t="s">
        <v>4809</v>
      </c>
      <c r="D4275" s="127" t="s">
        <v>4816</v>
      </c>
      <c r="E4275" s="127"/>
      <c r="F4275" s="128">
        <v>18.329999999999998</v>
      </c>
      <c r="G4275" s="128">
        <v>18.729999999999997</v>
      </c>
      <c r="H4275" s="128">
        <v>14.66</v>
      </c>
      <c r="I4275" s="311"/>
      <c r="J4275" s="319">
        <f>ROUND(SUMIF(Anlagenbewegungsdaten!B:B,A4275,Anlagenbewegungsdaten!C:C),3)</f>
        <v>0</v>
      </c>
      <c r="K4275" s="320">
        <f>ROUND(SUMIF(Anlagenbewegungsdaten!$B:$B,$A4275,Anlagenbewegungsdaten!$D:$D),2)</f>
        <v>0</v>
      </c>
      <c r="L4275" s="321">
        <f t="shared" si="144"/>
        <v>0</v>
      </c>
      <c r="M4275" s="341" t="s">
        <v>4950</v>
      </c>
      <c r="N4275" s="341" t="s">
        <v>4973</v>
      </c>
      <c r="O4275" s="323">
        <f>ROUND(SUMIF(Anlagenbewegungsdaten_AV!B:B,A4275,Anlagenbewegungsdaten_AV!C:C),3)</f>
        <v>0</v>
      </c>
      <c r="P4275" s="320">
        <f>ROUND(SUMIF(Anlagenbewegungsdaten_AV!$B:$B,$A4275,Anlagenbewegungsdaten_AV!$D:$D),2)</f>
        <v>0</v>
      </c>
      <c r="Q4275" s="321">
        <f t="shared" si="145"/>
        <v>0</v>
      </c>
      <c r="S4275" s="324"/>
      <c r="T4275" s="317"/>
      <c r="U4275" s="325"/>
      <c r="V4275" s="325"/>
    </row>
    <row r="4276" spans="1:22" ht="15" customHeight="1" x14ac:dyDescent="0.25">
      <c r="A4276" s="129" t="s">
        <v>4817</v>
      </c>
      <c r="B4276" s="126" t="s">
        <v>170</v>
      </c>
      <c r="C4276" s="127" t="s">
        <v>4809</v>
      </c>
      <c r="D4276" s="127" t="s">
        <v>4818</v>
      </c>
      <c r="E4276" s="127"/>
      <c r="F4276" s="128">
        <v>24.43</v>
      </c>
      <c r="G4276" s="128">
        <v>24.83</v>
      </c>
      <c r="H4276" s="128">
        <v>0</v>
      </c>
      <c r="I4276" s="311"/>
      <c r="J4276" s="319">
        <f>ROUND(SUMIF(Anlagenbewegungsdaten!B:B,A4276,Anlagenbewegungsdaten!C:C),3)</f>
        <v>4939</v>
      </c>
      <c r="K4276" s="320">
        <f>ROUND(SUMIF(Anlagenbewegungsdaten!$B:$B,$A4276,Anlagenbewegungsdaten!$D:$D),2)</f>
        <v>1206.5899999999999</v>
      </c>
      <c r="L4276" s="321">
        <f t="shared" si="144"/>
        <v>1.5590200445814162E-4</v>
      </c>
      <c r="M4276" s="341" t="s">
        <v>4956</v>
      </c>
      <c r="N4276" s="341" t="s">
        <v>4973</v>
      </c>
      <c r="O4276" s="323">
        <f>ROUND(SUMIF(Anlagenbewegungsdaten_AV!B:B,A4276,Anlagenbewegungsdaten_AV!C:C),3)</f>
        <v>0</v>
      </c>
      <c r="P4276" s="320">
        <f>ROUND(SUMIF(Anlagenbewegungsdaten_AV!$B:$B,$A4276,Anlagenbewegungsdaten_AV!$D:$D),2)</f>
        <v>0</v>
      </c>
      <c r="Q4276" s="321">
        <f t="shared" si="145"/>
        <v>0</v>
      </c>
      <c r="S4276" s="324"/>
      <c r="T4276" s="317"/>
      <c r="U4276" s="325"/>
      <c r="V4276" s="325"/>
    </row>
    <row r="4277" spans="1:22" ht="15" customHeight="1" x14ac:dyDescent="0.25">
      <c r="A4277" s="129" t="s">
        <v>4819</v>
      </c>
      <c r="B4277" s="126" t="s">
        <v>170</v>
      </c>
      <c r="C4277" s="127" t="s">
        <v>4809</v>
      </c>
      <c r="D4277" s="127" t="s">
        <v>4820</v>
      </c>
      <c r="E4277" s="127"/>
      <c r="F4277" s="128">
        <v>16.38</v>
      </c>
      <c r="G4277" s="128">
        <v>16.779999999999998</v>
      </c>
      <c r="H4277" s="128">
        <v>0</v>
      </c>
      <c r="I4277" s="311"/>
      <c r="J4277" s="319">
        <f>ROUND(SUMIF(Anlagenbewegungsdaten!B:B,A4277,Anlagenbewegungsdaten!C:C),3)</f>
        <v>-4228.7</v>
      </c>
      <c r="K4277" s="320">
        <f>ROUND(SUMIF(Anlagenbewegungsdaten!$B:$B,$A4277,Anlagenbewegungsdaten!$D:$D),2)</f>
        <v>-692.66</v>
      </c>
      <c r="L4277" s="321">
        <f t="shared" si="144"/>
        <v>2.5066805399376335E-5</v>
      </c>
      <c r="M4277" s="341" t="s">
        <v>4956</v>
      </c>
      <c r="N4277" s="341" t="s">
        <v>4973</v>
      </c>
      <c r="O4277" s="323">
        <f>ROUND(SUMIF(Anlagenbewegungsdaten_AV!B:B,A4277,Anlagenbewegungsdaten_AV!C:C),3)</f>
        <v>0</v>
      </c>
      <c r="P4277" s="320">
        <f>ROUND(SUMIF(Anlagenbewegungsdaten_AV!$B:$B,$A4277,Anlagenbewegungsdaten_AV!$D:$D),2)</f>
        <v>0</v>
      </c>
      <c r="Q4277" s="321">
        <f t="shared" si="145"/>
        <v>0</v>
      </c>
      <c r="S4277" s="324"/>
      <c r="T4277" s="317"/>
      <c r="U4277" s="325"/>
      <c r="V4277" s="325"/>
    </row>
    <row r="4278" spans="1:22" ht="15" customHeight="1" x14ac:dyDescent="0.25">
      <c r="A4278" s="129" t="s">
        <v>4821</v>
      </c>
      <c r="B4278" s="126" t="s">
        <v>170</v>
      </c>
      <c r="C4278" s="127" t="s">
        <v>4809</v>
      </c>
      <c r="D4278" s="127" t="s">
        <v>4822</v>
      </c>
      <c r="E4278" s="127"/>
      <c r="F4278" s="128">
        <v>12</v>
      </c>
      <c r="G4278" s="128">
        <v>12.4</v>
      </c>
      <c r="H4278" s="128">
        <v>0</v>
      </c>
      <c r="I4278" s="311"/>
      <c r="J4278" s="319">
        <f>ROUND(SUMIF(Anlagenbewegungsdaten!B:B,A4278,Anlagenbewegungsdaten!C:C),3)</f>
        <v>-710.3</v>
      </c>
      <c r="K4278" s="320">
        <f>ROUND(SUMIF(Anlagenbewegungsdaten!$B:$B,$A4278,Anlagenbewegungsdaten!$D:$D),2)</f>
        <v>-85.24</v>
      </c>
      <c r="L4278" s="321">
        <f t="shared" si="144"/>
        <v>-5.6314233422583015E-4</v>
      </c>
      <c r="M4278" s="341" t="s">
        <v>4956</v>
      </c>
      <c r="N4278" s="341" t="s">
        <v>4973</v>
      </c>
      <c r="O4278" s="323">
        <f>ROUND(SUMIF(Anlagenbewegungsdaten_AV!B:B,A4278,Anlagenbewegungsdaten_AV!C:C),3)</f>
        <v>0</v>
      </c>
      <c r="P4278" s="320">
        <f>ROUND(SUMIF(Anlagenbewegungsdaten_AV!$B:$B,$A4278,Anlagenbewegungsdaten_AV!$D:$D),2)</f>
        <v>0</v>
      </c>
      <c r="Q4278" s="321">
        <f t="shared" si="145"/>
        <v>0</v>
      </c>
      <c r="S4278" s="324"/>
      <c r="T4278" s="317"/>
      <c r="U4278" s="325"/>
      <c r="V4278" s="325"/>
    </row>
    <row r="4279" spans="1:22" ht="15" customHeight="1" x14ac:dyDescent="0.25">
      <c r="A4279" s="129" t="s">
        <v>4823</v>
      </c>
      <c r="B4279" s="126" t="s">
        <v>170</v>
      </c>
      <c r="C4279" s="127" t="s">
        <v>4809</v>
      </c>
      <c r="D4279" s="127" t="s">
        <v>4824</v>
      </c>
      <c r="E4279" s="127"/>
      <c r="F4279" s="128">
        <v>23.23</v>
      </c>
      <c r="G4279" s="128">
        <v>23.63</v>
      </c>
      <c r="H4279" s="128">
        <v>0</v>
      </c>
      <c r="I4279" s="311"/>
      <c r="J4279" s="319">
        <f>ROUND(SUMIF(Anlagenbewegungsdaten!B:B,A4279,Anlagenbewegungsdaten!C:C),3)</f>
        <v>0</v>
      </c>
      <c r="K4279" s="320">
        <f>ROUND(SUMIF(Anlagenbewegungsdaten!$B:$B,$A4279,Anlagenbewegungsdaten!$D:$D),2)</f>
        <v>0</v>
      </c>
      <c r="L4279" s="321">
        <f t="shared" si="144"/>
        <v>0</v>
      </c>
      <c r="M4279" s="341" t="s">
        <v>4956</v>
      </c>
      <c r="N4279" s="341" t="s">
        <v>4973</v>
      </c>
      <c r="O4279" s="323">
        <f>ROUND(SUMIF(Anlagenbewegungsdaten_AV!B:B,A4279,Anlagenbewegungsdaten_AV!C:C),3)</f>
        <v>0</v>
      </c>
      <c r="P4279" s="320">
        <f>ROUND(SUMIF(Anlagenbewegungsdaten_AV!$B:$B,$A4279,Anlagenbewegungsdaten_AV!$D:$D),2)</f>
        <v>0</v>
      </c>
      <c r="Q4279" s="321">
        <f t="shared" si="145"/>
        <v>0</v>
      </c>
      <c r="S4279" s="324"/>
      <c r="T4279" s="317"/>
      <c r="U4279" s="325"/>
      <c r="V4279" s="325"/>
    </row>
    <row r="4280" spans="1:22" ht="15" customHeight="1" x14ac:dyDescent="0.25">
      <c r="A4280" s="129" t="s">
        <v>4825</v>
      </c>
      <c r="B4280" s="126" t="s">
        <v>170</v>
      </c>
      <c r="C4280" s="127" t="s">
        <v>4809</v>
      </c>
      <c r="D4280" s="127" t="s">
        <v>4826</v>
      </c>
      <c r="E4280" s="127"/>
      <c r="F4280" s="128">
        <v>16.38</v>
      </c>
      <c r="G4280" s="128">
        <v>16.779999999999998</v>
      </c>
      <c r="H4280" s="128">
        <v>0</v>
      </c>
      <c r="I4280" s="311"/>
      <c r="J4280" s="319">
        <f>ROUND(SUMIF(Anlagenbewegungsdaten!B:B,A4280,Anlagenbewegungsdaten!C:C),3)</f>
        <v>0</v>
      </c>
      <c r="K4280" s="320">
        <f>ROUND(SUMIF(Anlagenbewegungsdaten!$B:$B,$A4280,Anlagenbewegungsdaten!$D:$D),2)</f>
        <v>0</v>
      </c>
      <c r="L4280" s="321">
        <f t="shared" si="144"/>
        <v>0</v>
      </c>
      <c r="M4280" s="341" t="s">
        <v>4956</v>
      </c>
      <c r="N4280" s="341" t="s">
        <v>4973</v>
      </c>
      <c r="O4280" s="323">
        <f>ROUND(SUMIF(Anlagenbewegungsdaten_AV!B:B,A4280,Anlagenbewegungsdaten_AV!C:C),3)</f>
        <v>0</v>
      </c>
      <c r="P4280" s="320">
        <f>ROUND(SUMIF(Anlagenbewegungsdaten_AV!$B:$B,$A4280,Anlagenbewegungsdaten_AV!$D:$D),2)</f>
        <v>0</v>
      </c>
      <c r="Q4280" s="321">
        <f t="shared" si="145"/>
        <v>0</v>
      </c>
      <c r="S4280" s="324"/>
      <c r="T4280" s="317"/>
      <c r="U4280" s="325"/>
      <c r="V4280" s="325"/>
    </row>
    <row r="4281" spans="1:22" ht="15" customHeight="1" x14ac:dyDescent="0.25">
      <c r="A4281" s="129" t="s">
        <v>4827</v>
      </c>
      <c r="B4281" s="126" t="s">
        <v>170</v>
      </c>
      <c r="C4281" s="127" t="s">
        <v>4809</v>
      </c>
      <c r="D4281" s="127" t="s">
        <v>4828</v>
      </c>
      <c r="E4281" s="127"/>
      <c r="F4281" s="128">
        <v>12</v>
      </c>
      <c r="G4281" s="128">
        <v>12.4</v>
      </c>
      <c r="H4281" s="128">
        <v>0</v>
      </c>
      <c r="I4281" s="311"/>
      <c r="J4281" s="319">
        <f>ROUND(SUMIF(Anlagenbewegungsdaten!B:B,A4281,Anlagenbewegungsdaten!C:C),3)</f>
        <v>0</v>
      </c>
      <c r="K4281" s="320">
        <f>ROUND(SUMIF(Anlagenbewegungsdaten!$B:$B,$A4281,Anlagenbewegungsdaten!$D:$D),2)</f>
        <v>0</v>
      </c>
      <c r="L4281" s="321">
        <f t="shared" si="144"/>
        <v>0</v>
      </c>
      <c r="M4281" s="341" t="s">
        <v>4956</v>
      </c>
      <c r="N4281" s="341" t="s">
        <v>4973</v>
      </c>
      <c r="O4281" s="323">
        <f>ROUND(SUMIF(Anlagenbewegungsdaten_AV!B:B,A4281,Anlagenbewegungsdaten_AV!C:C),3)</f>
        <v>0</v>
      </c>
      <c r="P4281" s="320">
        <f>ROUND(SUMIF(Anlagenbewegungsdaten_AV!$B:$B,$A4281,Anlagenbewegungsdaten_AV!$D:$D),2)</f>
        <v>0</v>
      </c>
      <c r="Q4281" s="321">
        <f t="shared" si="145"/>
        <v>0</v>
      </c>
      <c r="S4281" s="324"/>
      <c r="T4281" s="317"/>
      <c r="U4281" s="325"/>
      <c r="V4281" s="325"/>
    </row>
    <row r="4282" spans="1:22" ht="15" customHeight="1" x14ac:dyDescent="0.25">
      <c r="A4282" s="129" t="s">
        <v>4829</v>
      </c>
      <c r="B4282" s="126" t="s">
        <v>170</v>
      </c>
      <c r="C4282" s="127" t="s">
        <v>4809</v>
      </c>
      <c r="D4282" s="127" t="s">
        <v>4830</v>
      </c>
      <c r="E4282" s="127"/>
      <c r="F4282" s="128">
        <v>21.98</v>
      </c>
      <c r="G4282" s="128">
        <v>22.38</v>
      </c>
      <c r="H4282" s="128">
        <v>0</v>
      </c>
      <c r="I4282" s="311"/>
      <c r="J4282" s="319">
        <f>ROUND(SUMIF(Anlagenbewegungsdaten!B:B,A4282,Anlagenbewegungsdaten!C:C),3)</f>
        <v>0</v>
      </c>
      <c r="K4282" s="320">
        <f>ROUND(SUMIF(Anlagenbewegungsdaten!$B:$B,$A4282,Anlagenbewegungsdaten!$D:$D),2)</f>
        <v>0</v>
      </c>
      <c r="L4282" s="321">
        <f t="shared" si="144"/>
        <v>0</v>
      </c>
      <c r="M4282" s="341" t="s">
        <v>4956</v>
      </c>
      <c r="N4282" s="341" t="s">
        <v>4973</v>
      </c>
      <c r="O4282" s="323">
        <f>ROUND(SUMIF(Anlagenbewegungsdaten_AV!B:B,A4282,Anlagenbewegungsdaten_AV!C:C),3)</f>
        <v>0</v>
      </c>
      <c r="P4282" s="320">
        <f>ROUND(SUMIF(Anlagenbewegungsdaten_AV!$B:$B,$A4282,Anlagenbewegungsdaten_AV!$D:$D),2)</f>
        <v>0</v>
      </c>
      <c r="Q4282" s="321">
        <f t="shared" si="145"/>
        <v>0</v>
      </c>
      <c r="S4282" s="324"/>
      <c r="T4282" s="317"/>
      <c r="U4282" s="325"/>
      <c r="V4282" s="325"/>
    </row>
    <row r="4283" spans="1:22" ht="15" customHeight="1" x14ac:dyDescent="0.25">
      <c r="A4283" s="129" t="s">
        <v>4831</v>
      </c>
      <c r="B4283" s="126" t="s">
        <v>170</v>
      </c>
      <c r="C4283" s="127" t="s">
        <v>4809</v>
      </c>
      <c r="D4283" s="127" t="s">
        <v>4832</v>
      </c>
      <c r="E4283" s="127"/>
      <c r="F4283" s="128">
        <v>16.38</v>
      </c>
      <c r="G4283" s="128">
        <v>16.779999999999998</v>
      </c>
      <c r="H4283" s="128">
        <v>0</v>
      </c>
      <c r="I4283" s="311"/>
      <c r="J4283" s="319">
        <f>ROUND(SUMIF(Anlagenbewegungsdaten!B:B,A4283,Anlagenbewegungsdaten!C:C),3)</f>
        <v>0</v>
      </c>
      <c r="K4283" s="320">
        <f>ROUND(SUMIF(Anlagenbewegungsdaten!$B:$B,$A4283,Anlagenbewegungsdaten!$D:$D),2)</f>
        <v>0</v>
      </c>
      <c r="L4283" s="321">
        <f t="shared" si="144"/>
        <v>0</v>
      </c>
      <c r="M4283" s="341" t="s">
        <v>4956</v>
      </c>
      <c r="N4283" s="341" t="s">
        <v>4973</v>
      </c>
      <c r="O4283" s="323">
        <f>ROUND(SUMIF(Anlagenbewegungsdaten_AV!B:B,A4283,Anlagenbewegungsdaten_AV!C:C),3)</f>
        <v>0</v>
      </c>
      <c r="P4283" s="320">
        <f>ROUND(SUMIF(Anlagenbewegungsdaten_AV!$B:$B,$A4283,Anlagenbewegungsdaten_AV!$D:$D),2)</f>
        <v>0</v>
      </c>
      <c r="Q4283" s="321">
        <f t="shared" si="145"/>
        <v>0</v>
      </c>
      <c r="S4283" s="324"/>
      <c r="T4283" s="317"/>
      <c r="U4283" s="325"/>
      <c r="V4283" s="325"/>
    </row>
    <row r="4284" spans="1:22" ht="15" customHeight="1" x14ac:dyDescent="0.25">
      <c r="A4284" s="129" t="s">
        <v>4833</v>
      </c>
      <c r="B4284" s="126" t="s">
        <v>170</v>
      </c>
      <c r="C4284" s="127" t="s">
        <v>4809</v>
      </c>
      <c r="D4284" s="127" t="s">
        <v>4834</v>
      </c>
      <c r="E4284" s="127"/>
      <c r="F4284" s="128">
        <v>12</v>
      </c>
      <c r="G4284" s="128">
        <v>12.4</v>
      </c>
      <c r="H4284" s="128">
        <v>0</v>
      </c>
      <c r="I4284" s="311"/>
      <c r="J4284" s="319">
        <f>ROUND(SUMIF(Anlagenbewegungsdaten!B:B,A4284,Anlagenbewegungsdaten!C:C),3)</f>
        <v>0</v>
      </c>
      <c r="K4284" s="320">
        <f>ROUND(SUMIF(Anlagenbewegungsdaten!$B:$B,$A4284,Anlagenbewegungsdaten!$D:$D),2)</f>
        <v>0</v>
      </c>
      <c r="L4284" s="321">
        <f t="shared" si="144"/>
        <v>0</v>
      </c>
      <c r="M4284" s="341" t="s">
        <v>4956</v>
      </c>
      <c r="N4284" s="341" t="s">
        <v>4973</v>
      </c>
      <c r="O4284" s="323">
        <f>ROUND(SUMIF(Anlagenbewegungsdaten_AV!B:B,A4284,Anlagenbewegungsdaten_AV!C:C),3)</f>
        <v>0</v>
      </c>
      <c r="P4284" s="320">
        <f>ROUND(SUMIF(Anlagenbewegungsdaten_AV!$B:$B,$A4284,Anlagenbewegungsdaten_AV!$D:$D),2)</f>
        <v>0</v>
      </c>
      <c r="Q4284" s="321">
        <f t="shared" si="145"/>
        <v>0</v>
      </c>
      <c r="S4284" s="324"/>
      <c r="T4284" s="317"/>
      <c r="U4284" s="325"/>
      <c r="V4284" s="325"/>
    </row>
    <row r="4285" spans="1:22" ht="15" customHeight="1" x14ac:dyDescent="0.25">
      <c r="A4285" s="129" t="s">
        <v>4839</v>
      </c>
      <c r="B4285" s="126" t="s">
        <v>170</v>
      </c>
      <c r="C4285" s="127" t="s">
        <v>4765</v>
      </c>
      <c r="D4285" s="127" t="s">
        <v>4835</v>
      </c>
      <c r="E4285" s="127"/>
      <c r="F4285" s="128">
        <v>19.5</v>
      </c>
      <c r="G4285" s="128">
        <v>19.899999999999999</v>
      </c>
      <c r="H4285" s="128">
        <v>15.6</v>
      </c>
      <c r="I4285" s="311"/>
      <c r="J4285" s="319">
        <f>ROUND(SUMIF(Anlagenbewegungsdaten!B:B,A4285,Anlagenbewegungsdaten!C:C),3)</f>
        <v>14194.636</v>
      </c>
      <c r="K4285" s="320">
        <f>ROUND(SUMIF(Anlagenbewegungsdaten!$B:$B,$A4285,Anlagenbewegungsdaten!$D:$D),2)</f>
        <v>2767.96</v>
      </c>
      <c r="L4285" s="321">
        <f t="shared" si="144"/>
        <v>-4.2128589985424014E-5</v>
      </c>
      <c r="M4285" s="341" t="s">
        <v>4950</v>
      </c>
      <c r="N4285" s="341" t="s">
        <v>4973</v>
      </c>
      <c r="O4285" s="323">
        <f>ROUND(SUMIF(Anlagenbewegungsdaten_AV!B:B,A4285,Anlagenbewegungsdaten_AV!C:C),3)</f>
        <v>0</v>
      </c>
      <c r="P4285" s="320">
        <f>ROUND(SUMIF(Anlagenbewegungsdaten_AV!$B:$B,$A4285,Anlagenbewegungsdaten_AV!$D:$D),2)</f>
        <v>0</v>
      </c>
      <c r="Q4285" s="321">
        <f t="shared" si="145"/>
        <v>0</v>
      </c>
      <c r="S4285" s="324"/>
      <c r="T4285" s="317"/>
      <c r="U4285" s="325"/>
      <c r="V4285" s="325"/>
    </row>
    <row r="4286" spans="1:22" ht="15" customHeight="1" x14ac:dyDescent="0.25">
      <c r="A4286" s="129" t="s">
        <v>4840</v>
      </c>
      <c r="B4286" s="126" t="s">
        <v>170</v>
      </c>
      <c r="C4286" s="127" t="s">
        <v>4765</v>
      </c>
      <c r="D4286" s="127" t="s">
        <v>4836</v>
      </c>
      <c r="E4286" s="127"/>
      <c r="F4286" s="128">
        <v>18.5</v>
      </c>
      <c r="G4286" s="128">
        <v>18.899999999999999</v>
      </c>
      <c r="H4286" s="128">
        <v>14.8</v>
      </c>
      <c r="I4286" s="311"/>
      <c r="J4286" s="319">
        <f>ROUND(SUMIF(Anlagenbewegungsdaten!B:B,A4286,Anlagenbewegungsdaten!C:C),3)</f>
        <v>3059.364</v>
      </c>
      <c r="K4286" s="320">
        <f>ROUND(SUMIF(Anlagenbewegungsdaten!$B:$B,$A4286,Anlagenbewegungsdaten!$D:$D),2)</f>
        <v>565.98</v>
      </c>
      <c r="L4286" s="321">
        <f t="shared" si="144"/>
        <v>7.6486485426130457E-5</v>
      </c>
      <c r="M4286" s="341" t="s">
        <v>4950</v>
      </c>
      <c r="N4286" s="341" t="s">
        <v>4973</v>
      </c>
      <c r="O4286" s="323">
        <f>ROUND(SUMIF(Anlagenbewegungsdaten_AV!B:B,A4286,Anlagenbewegungsdaten_AV!C:C),3)</f>
        <v>0</v>
      </c>
      <c r="P4286" s="320">
        <f>ROUND(SUMIF(Anlagenbewegungsdaten_AV!$B:$B,$A4286,Anlagenbewegungsdaten_AV!$D:$D),2)</f>
        <v>0</v>
      </c>
      <c r="Q4286" s="321">
        <f t="shared" si="145"/>
        <v>0</v>
      </c>
      <c r="S4286" s="324"/>
      <c r="T4286" s="317"/>
      <c r="U4286" s="325"/>
      <c r="V4286" s="325"/>
    </row>
    <row r="4287" spans="1:22" ht="15" customHeight="1" x14ac:dyDescent="0.25">
      <c r="A4287" s="129" t="s">
        <v>4841</v>
      </c>
      <c r="B4287" s="126" t="s">
        <v>170</v>
      </c>
      <c r="C4287" s="127" t="s">
        <v>4765</v>
      </c>
      <c r="D4287" s="127" t="s">
        <v>4837</v>
      </c>
      <c r="E4287" s="127"/>
      <c r="F4287" s="128">
        <v>16.5</v>
      </c>
      <c r="G4287" s="128">
        <v>16.899999999999999</v>
      </c>
      <c r="H4287" s="128">
        <v>13.2</v>
      </c>
      <c r="I4287" s="311"/>
      <c r="J4287" s="319">
        <f>ROUND(SUMIF(Anlagenbewegungsdaten!B:B,A4287,Anlagenbewegungsdaten!C:C),3)</f>
        <v>0</v>
      </c>
      <c r="K4287" s="320">
        <f>ROUND(SUMIF(Anlagenbewegungsdaten!$B:$B,$A4287,Anlagenbewegungsdaten!$D:$D),2)</f>
        <v>0</v>
      </c>
      <c r="L4287" s="321">
        <f t="shared" si="144"/>
        <v>0</v>
      </c>
      <c r="M4287" s="341" t="s">
        <v>4950</v>
      </c>
      <c r="N4287" s="341" t="s">
        <v>4973</v>
      </c>
      <c r="O4287" s="323">
        <f>ROUND(SUMIF(Anlagenbewegungsdaten_AV!B:B,A4287,Anlagenbewegungsdaten_AV!C:C),3)</f>
        <v>0</v>
      </c>
      <c r="P4287" s="320">
        <f>ROUND(SUMIF(Anlagenbewegungsdaten_AV!$B:$B,$A4287,Anlagenbewegungsdaten_AV!$D:$D),2)</f>
        <v>0</v>
      </c>
      <c r="Q4287" s="321">
        <f t="shared" si="145"/>
        <v>0</v>
      </c>
      <c r="S4287" s="324"/>
      <c r="T4287" s="317"/>
      <c r="U4287" s="325"/>
      <c r="V4287" s="325"/>
    </row>
    <row r="4288" spans="1:22" ht="15" customHeight="1" x14ac:dyDescent="0.25">
      <c r="A4288" s="129" t="s">
        <v>4842</v>
      </c>
      <c r="B4288" s="126" t="s">
        <v>170</v>
      </c>
      <c r="C4288" s="127" t="s">
        <v>4765</v>
      </c>
      <c r="D4288" s="127" t="s">
        <v>4838</v>
      </c>
      <c r="E4288" s="127"/>
      <c r="F4288" s="128">
        <v>13.5</v>
      </c>
      <c r="G4288" s="128">
        <v>13.9</v>
      </c>
      <c r="H4288" s="128">
        <v>10.8</v>
      </c>
      <c r="I4288" s="311"/>
      <c r="J4288" s="319">
        <f>ROUND(SUMIF(Anlagenbewegungsdaten!B:B,A4288,Anlagenbewegungsdaten!C:C),3)</f>
        <v>0</v>
      </c>
      <c r="K4288" s="320">
        <f>ROUND(SUMIF(Anlagenbewegungsdaten!$B:$B,$A4288,Anlagenbewegungsdaten!$D:$D),2)</f>
        <v>0</v>
      </c>
      <c r="L4288" s="321">
        <f t="shared" si="144"/>
        <v>0</v>
      </c>
      <c r="M4288" s="341" t="s">
        <v>4950</v>
      </c>
      <c r="N4288" s="341" t="s">
        <v>4973</v>
      </c>
      <c r="O4288" s="323">
        <f>ROUND(SUMIF(Anlagenbewegungsdaten_AV!B:B,A4288,Anlagenbewegungsdaten_AV!C:C),3)</f>
        <v>0</v>
      </c>
      <c r="P4288" s="320">
        <f>ROUND(SUMIF(Anlagenbewegungsdaten_AV!$B:$B,$A4288,Anlagenbewegungsdaten_AV!$D:$D),2)</f>
        <v>0</v>
      </c>
      <c r="Q4288" s="321">
        <f t="shared" si="145"/>
        <v>0</v>
      </c>
      <c r="S4288" s="324"/>
      <c r="T4288" s="317"/>
      <c r="U4288" s="325"/>
      <c r="V4288" s="325"/>
    </row>
    <row r="4289" spans="1:22" ht="15" customHeight="1" x14ac:dyDescent="0.25">
      <c r="A4289" s="129" t="s">
        <v>4843</v>
      </c>
      <c r="B4289" s="126" t="s">
        <v>170</v>
      </c>
      <c r="C4289" s="127" t="s">
        <v>4767</v>
      </c>
      <c r="D4289" s="127" t="s">
        <v>4835</v>
      </c>
      <c r="E4289" s="127"/>
      <c r="F4289" s="128">
        <v>19.309999999999999</v>
      </c>
      <c r="G4289" s="128">
        <v>19.709999999999997</v>
      </c>
      <c r="H4289" s="128">
        <v>15.45</v>
      </c>
      <c r="I4289" s="311"/>
      <c r="J4289" s="319">
        <f>ROUND(SUMIF(Anlagenbewegungsdaten!B:B,A4289,Anlagenbewegungsdaten!C:C),3)</f>
        <v>93817.657000000007</v>
      </c>
      <c r="K4289" s="320">
        <f>ROUND(SUMIF(Anlagenbewegungsdaten!$B:$B,$A4289,Anlagenbewegungsdaten!$D:$D),2)</f>
        <v>18116.2</v>
      </c>
      <c r="L4289" s="321">
        <f t="shared" si="144"/>
        <v>-1.1120827714705683E-5</v>
      </c>
      <c r="M4289" s="341" t="s">
        <v>4950</v>
      </c>
      <c r="N4289" s="341" t="s">
        <v>4973</v>
      </c>
      <c r="O4289" s="323">
        <f>ROUND(SUMIF(Anlagenbewegungsdaten_AV!B:B,A4289,Anlagenbewegungsdaten_AV!C:C),3)</f>
        <v>0</v>
      </c>
      <c r="P4289" s="320">
        <f>ROUND(SUMIF(Anlagenbewegungsdaten_AV!$B:$B,$A4289,Anlagenbewegungsdaten_AV!$D:$D),2)</f>
        <v>0</v>
      </c>
      <c r="Q4289" s="321">
        <f t="shared" si="145"/>
        <v>0</v>
      </c>
      <c r="S4289" s="324"/>
      <c r="T4289" s="317"/>
      <c r="U4289" s="325"/>
      <c r="V4289" s="325"/>
    </row>
    <row r="4290" spans="1:22" ht="15" customHeight="1" x14ac:dyDescent="0.25">
      <c r="A4290" s="129" t="s">
        <v>4844</v>
      </c>
      <c r="B4290" s="126" t="s">
        <v>170</v>
      </c>
      <c r="C4290" s="127" t="s">
        <v>4767</v>
      </c>
      <c r="D4290" s="127" t="s">
        <v>4836</v>
      </c>
      <c r="E4290" s="127"/>
      <c r="F4290" s="128">
        <v>18.32</v>
      </c>
      <c r="G4290" s="128">
        <v>18.72</v>
      </c>
      <c r="H4290" s="128">
        <v>14.66</v>
      </c>
      <c r="I4290" s="311"/>
      <c r="J4290" s="319">
        <f>ROUND(SUMIF(Anlagenbewegungsdaten!B:B,A4290,Anlagenbewegungsdaten!C:C),3)</f>
        <v>2414.3429999999998</v>
      </c>
      <c r="K4290" s="320">
        <f>ROUND(SUMIF(Anlagenbewegungsdaten!$B:$B,$A4290,Anlagenbewegungsdaten!$D:$D),2)</f>
        <v>442.31</v>
      </c>
      <c r="L4290" s="321">
        <f t="shared" si="144"/>
        <v>-9.784856584005297E-5</v>
      </c>
      <c r="M4290" s="341" t="s">
        <v>4950</v>
      </c>
      <c r="N4290" s="341" t="s">
        <v>4973</v>
      </c>
      <c r="O4290" s="323">
        <f>ROUND(SUMIF(Anlagenbewegungsdaten_AV!B:B,A4290,Anlagenbewegungsdaten_AV!C:C),3)</f>
        <v>0</v>
      </c>
      <c r="P4290" s="320">
        <f>ROUND(SUMIF(Anlagenbewegungsdaten_AV!$B:$B,$A4290,Anlagenbewegungsdaten_AV!$D:$D),2)</f>
        <v>0</v>
      </c>
      <c r="Q4290" s="321">
        <f t="shared" si="145"/>
        <v>0</v>
      </c>
      <c r="S4290" s="324"/>
      <c r="T4290" s="317"/>
      <c r="U4290" s="325"/>
      <c r="V4290" s="325"/>
    </row>
    <row r="4291" spans="1:22" ht="15" customHeight="1" x14ac:dyDescent="0.25">
      <c r="A4291" s="129" t="s">
        <v>4845</v>
      </c>
      <c r="B4291" s="126" t="s">
        <v>170</v>
      </c>
      <c r="C4291" s="127" t="s">
        <v>4767</v>
      </c>
      <c r="D4291" s="127" t="s">
        <v>4837</v>
      </c>
      <c r="E4291" s="127"/>
      <c r="F4291" s="128">
        <v>16.34</v>
      </c>
      <c r="G4291" s="128">
        <v>16.739999999999998</v>
      </c>
      <c r="H4291" s="128">
        <v>13.07</v>
      </c>
      <c r="I4291" s="311"/>
      <c r="J4291" s="319">
        <f>ROUND(SUMIF(Anlagenbewegungsdaten!B:B,A4291,Anlagenbewegungsdaten!C:C),3)</f>
        <v>0</v>
      </c>
      <c r="K4291" s="320">
        <f>ROUND(SUMIF(Anlagenbewegungsdaten!$B:$B,$A4291,Anlagenbewegungsdaten!$D:$D),2)</f>
        <v>0</v>
      </c>
      <c r="L4291" s="321">
        <f t="shared" si="144"/>
        <v>0</v>
      </c>
      <c r="M4291" s="341" t="s">
        <v>4950</v>
      </c>
      <c r="N4291" s="341" t="s">
        <v>4973</v>
      </c>
      <c r="O4291" s="323">
        <f>ROUND(SUMIF(Anlagenbewegungsdaten_AV!B:B,A4291,Anlagenbewegungsdaten_AV!C:C),3)</f>
        <v>0</v>
      </c>
      <c r="P4291" s="320">
        <f>ROUND(SUMIF(Anlagenbewegungsdaten_AV!$B:$B,$A4291,Anlagenbewegungsdaten_AV!$D:$D),2)</f>
        <v>0</v>
      </c>
      <c r="Q4291" s="321">
        <f t="shared" si="145"/>
        <v>0</v>
      </c>
      <c r="S4291" s="324"/>
      <c r="T4291" s="317"/>
      <c r="U4291" s="325"/>
      <c r="V4291" s="325"/>
    </row>
    <row r="4292" spans="1:22" ht="15" customHeight="1" x14ac:dyDescent="0.25">
      <c r="A4292" s="129" t="s">
        <v>4846</v>
      </c>
      <c r="B4292" s="126" t="s">
        <v>170</v>
      </c>
      <c r="C4292" s="127" t="s">
        <v>4767</v>
      </c>
      <c r="D4292" s="127" t="s">
        <v>4838</v>
      </c>
      <c r="E4292" s="127"/>
      <c r="F4292" s="128">
        <v>13.37</v>
      </c>
      <c r="G4292" s="128">
        <v>13.77</v>
      </c>
      <c r="H4292" s="128">
        <v>10.7</v>
      </c>
      <c r="I4292" s="311"/>
      <c r="J4292" s="319">
        <f>ROUND(SUMIF(Anlagenbewegungsdaten!B:B,A4292,Anlagenbewegungsdaten!C:C),3)</f>
        <v>0</v>
      </c>
      <c r="K4292" s="320">
        <f>ROUND(SUMIF(Anlagenbewegungsdaten!$B:$B,$A4292,Anlagenbewegungsdaten!$D:$D),2)</f>
        <v>0</v>
      </c>
      <c r="L4292" s="321">
        <f t="shared" si="144"/>
        <v>0</v>
      </c>
      <c r="M4292" s="341" t="s">
        <v>4950</v>
      </c>
      <c r="N4292" s="341" t="s">
        <v>4973</v>
      </c>
      <c r="O4292" s="323">
        <f>ROUND(SUMIF(Anlagenbewegungsdaten_AV!B:B,A4292,Anlagenbewegungsdaten_AV!C:C),3)</f>
        <v>0</v>
      </c>
      <c r="P4292" s="320">
        <f>ROUND(SUMIF(Anlagenbewegungsdaten_AV!$B:$B,$A4292,Anlagenbewegungsdaten_AV!$D:$D),2)</f>
        <v>0</v>
      </c>
      <c r="Q4292" s="321">
        <f t="shared" si="145"/>
        <v>0</v>
      </c>
      <c r="S4292" s="324"/>
      <c r="T4292" s="317"/>
      <c r="U4292" s="325"/>
      <c r="V4292" s="325"/>
    </row>
    <row r="4293" spans="1:22" ht="15" customHeight="1" x14ac:dyDescent="0.25">
      <c r="A4293" s="129" t="s">
        <v>4847</v>
      </c>
      <c r="B4293" s="126" t="s">
        <v>170</v>
      </c>
      <c r="C4293" s="127" t="s">
        <v>4769</v>
      </c>
      <c r="D4293" s="127" t="s">
        <v>4835</v>
      </c>
      <c r="E4293" s="127"/>
      <c r="F4293" s="128">
        <v>19.11</v>
      </c>
      <c r="G4293" s="128">
        <v>19.509999999999998</v>
      </c>
      <c r="H4293" s="128">
        <v>15.29</v>
      </c>
      <c r="I4293" s="311"/>
      <c r="J4293" s="319">
        <f>ROUND(SUMIF(Anlagenbewegungsdaten!B:B,A4293,Anlagenbewegungsdaten!C:C),3)</f>
        <v>174776.35800000001</v>
      </c>
      <c r="K4293" s="320">
        <f>ROUND(SUMIF(Anlagenbewegungsdaten!$B:$B,$A4293,Anlagenbewegungsdaten!$D:$D),2)</f>
        <v>33399.72</v>
      </c>
      <c r="L4293" s="321">
        <f t="shared" si="144"/>
        <v>2.4038605953791148E-5</v>
      </c>
      <c r="M4293" s="341" t="s">
        <v>4950</v>
      </c>
      <c r="N4293" s="341" t="s">
        <v>4973</v>
      </c>
      <c r="O4293" s="323">
        <f>ROUND(SUMIF(Anlagenbewegungsdaten_AV!B:B,A4293,Anlagenbewegungsdaten_AV!C:C),3)</f>
        <v>0</v>
      </c>
      <c r="P4293" s="320">
        <f>ROUND(SUMIF(Anlagenbewegungsdaten_AV!$B:$B,$A4293,Anlagenbewegungsdaten_AV!$D:$D),2)</f>
        <v>0</v>
      </c>
      <c r="Q4293" s="321">
        <f t="shared" si="145"/>
        <v>0</v>
      </c>
      <c r="S4293" s="324"/>
      <c r="T4293" s="317"/>
      <c r="U4293" s="325"/>
      <c r="V4293" s="325"/>
    </row>
    <row r="4294" spans="1:22" ht="15" customHeight="1" x14ac:dyDescent="0.25">
      <c r="A4294" s="129" t="s">
        <v>4848</v>
      </c>
      <c r="B4294" s="126" t="s">
        <v>170</v>
      </c>
      <c r="C4294" s="127" t="s">
        <v>4769</v>
      </c>
      <c r="D4294" s="127" t="s">
        <v>4836</v>
      </c>
      <c r="E4294" s="127"/>
      <c r="F4294" s="128">
        <v>18.13</v>
      </c>
      <c r="G4294" s="128">
        <v>18.529999999999998</v>
      </c>
      <c r="H4294" s="128">
        <v>14.5</v>
      </c>
      <c r="I4294" s="311"/>
      <c r="J4294" s="319">
        <f>ROUND(SUMIF(Anlagenbewegungsdaten!B:B,A4294,Anlagenbewegungsdaten!C:C),3)</f>
        <v>37344.909</v>
      </c>
      <c r="K4294" s="320">
        <f>ROUND(SUMIF(Anlagenbewegungsdaten!$B:$B,$A4294,Anlagenbewegungsdaten!$D:$D),2)</f>
        <v>6770.62</v>
      </c>
      <c r="L4294" s="321">
        <f t="shared" si="144"/>
        <v>3.2137446094537836E-5</v>
      </c>
      <c r="M4294" s="341" t="s">
        <v>4950</v>
      </c>
      <c r="N4294" s="341" t="s">
        <v>4973</v>
      </c>
      <c r="O4294" s="323">
        <f>ROUND(SUMIF(Anlagenbewegungsdaten_AV!B:B,A4294,Anlagenbewegungsdaten_AV!C:C),3)</f>
        <v>0</v>
      </c>
      <c r="P4294" s="320">
        <f>ROUND(SUMIF(Anlagenbewegungsdaten_AV!$B:$B,$A4294,Anlagenbewegungsdaten_AV!$D:$D),2)</f>
        <v>0</v>
      </c>
      <c r="Q4294" s="321">
        <f t="shared" si="145"/>
        <v>0</v>
      </c>
      <c r="S4294" s="324"/>
      <c r="T4294" s="317"/>
      <c r="U4294" s="325"/>
      <c r="V4294" s="325"/>
    </row>
    <row r="4295" spans="1:22" ht="15" customHeight="1" x14ac:dyDescent="0.25">
      <c r="A4295" s="129" t="s">
        <v>4849</v>
      </c>
      <c r="B4295" s="126" t="s">
        <v>170</v>
      </c>
      <c r="C4295" s="127" t="s">
        <v>4769</v>
      </c>
      <c r="D4295" s="127" t="s">
        <v>4837</v>
      </c>
      <c r="E4295" s="127"/>
      <c r="F4295" s="128">
        <v>16.170000000000002</v>
      </c>
      <c r="G4295" s="128">
        <v>16.57</v>
      </c>
      <c r="H4295" s="128">
        <v>12.94</v>
      </c>
      <c r="I4295" s="311"/>
      <c r="J4295" s="319">
        <f>ROUND(SUMIF(Anlagenbewegungsdaten!B:B,A4295,Anlagenbewegungsdaten!C:C),3)</f>
        <v>16735.434000000001</v>
      </c>
      <c r="K4295" s="320">
        <f>ROUND(SUMIF(Anlagenbewegungsdaten!$B:$B,$A4295,Anlagenbewegungsdaten!$D:$D),2)</f>
        <v>2706.1</v>
      </c>
      <c r="L4295" s="321">
        <f t="shared" si="144"/>
        <v>1.1758165339870175E-4</v>
      </c>
      <c r="M4295" s="341" t="s">
        <v>4950</v>
      </c>
      <c r="N4295" s="341" t="s">
        <v>4973</v>
      </c>
      <c r="O4295" s="323">
        <f>ROUND(SUMIF(Anlagenbewegungsdaten_AV!B:B,A4295,Anlagenbewegungsdaten_AV!C:C),3)</f>
        <v>0</v>
      </c>
      <c r="P4295" s="320">
        <f>ROUND(SUMIF(Anlagenbewegungsdaten_AV!$B:$B,$A4295,Anlagenbewegungsdaten_AV!$D:$D),2)</f>
        <v>0</v>
      </c>
      <c r="Q4295" s="321">
        <f t="shared" si="145"/>
        <v>0</v>
      </c>
      <c r="S4295" s="324"/>
      <c r="T4295" s="317"/>
      <c r="U4295" s="325"/>
      <c r="V4295" s="325"/>
    </row>
    <row r="4296" spans="1:22" ht="15" customHeight="1" x14ac:dyDescent="0.25">
      <c r="A4296" s="129" t="s">
        <v>4850</v>
      </c>
      <c r="B4296" s="126" t="s">
        <v>170</v>
      </c>
      <c r="C4296" s="127" t="s">
        <v>4769</v>
      </c>
      <c r="D4296" s="127" t="s">
        <v>4838</v>
      </c>
      <c r="E4296" s="127"/>
      <c r="F4296" s="128">
        <v>13.23</v>
      </c>
      <c r="G4296" s="128">
        <v>13.63</v>
      </c>
      <c r="H4296" s="128">
        <v>10.58</v>
      </c>
      <c r="I4296" s="311"/>
      <c r="J4296" s="319">
        <f>ROUND(SUMIF(Anlagenbewegungsdaten!B:B,A4296,Anlagenbewegungsdaten!C:C),3)</f>
        <v>0</v>
      </c>
      <c r="K4296" s="320">
        <f>ROUND(SUMIF(Anlagenbewegungsdaten!$B:$B,$A4296,Anlagenbewegungsdaten!$D:$D),2)</f>
        <v>0</v>
      </c>
      <c r="L4296" s="321">
        <f t="shared" si="144"/>
        <v>0</v>
      </c>
      <c r="M4296" s="341" t="s">
        <v>4950</v>
      </c>
      <c r="N4296" s="341" t="s">
        <v>4973</v>
      </c>
      <c r="O4296" s="323">
        <f>ROUND(SUMIF(Anlagenbewegungsdaten_AV!B:B,A4296,Anlagenbewegungsdaten_AV!C:C),3)</f>
        <v>0</v>
      </c>
      <c r="P4296" s="320">
        <f>ROUND(SUMIF(Anlagenbewegungsdaten_AV!$B:$B,$A4296,Anlagenbewegungsdaten_AV!$D:$D),2)</f>
        <v>0</v>
      </c>
      <c r="Q4296" s="321">
        <f t="shared" si="145"/>
        <v>0</v>
      </c>
      <c r="S4296" s="324"/>
      <c r="T4296" s="317"/>
      <c r="U4296" s="325"/>
      <c r="V4296" s="325"/>
    </row>
    <row r="4297" spans="1:22" ht="15" customHeight="1" x14ac:dyDescent="0.25">
      <c r="A4297" s="129" t="s">
        <v>4851</v>
      </c>
      <c r="B4297" s="126" t="s">
        <v>170</v>
      </c>
      <c r="C4297" s="127" t="s">
        <v>4771</v>
      </c>
      <c r="D4297" s="127" t="s">
        <v>4835</v>
      </c>
      <c r="E4297" s="127"/>
      <c r="F4297" s="128">
        <v>18.920000000000002</v>
      </c>
      <c r="G4297" s="128">
        <v>19.32</v>
      </c>
      <c r="H4297" s="128">
        <v>15.14</v>
      </c>
      <c r="I4297" s="311"/>
      <c r="J4297" s="319">
        <f>ROUND(SUMIF(Anlagenbewegungsdaten!B:B,A4297,Anlagenbewegungsdaten!C:C),3)</f>
        <v>213411.87599999999</v>
      </c>
      <c r="K4297" s="320">
        <f>ROUND(SUMIF(Anlagenbewegungsdaten!$B:$B,$A4297,Anlagenbewegungsdaten!$D:$D),2)</f>
        <v>40377.550000000003</v>
      </c>
      <c r="L4297" s="321">
        <f t="shared" si="144"/>
        <v>-1.0805771655242324E-5</v>
      </c>
      <c r="M4297" s="341" t="s">
        <v>4950</v>
      </c>
      <c r="N4297" s="341" t="s">
        <v>4973</v>
      </c>
      <c r="O4297" s="323">
        <f>ROUND(SUMIF(Anlagenbewegungsdaten_AV!B:B,A4297,Anlagenbewegungsdaten_AV!C:C),3)</f>
        <v>0</v>
      </c>
      <c r="P4297" s="320">
        <f>ROUND(SUMIF(Anlagenbewegungsdaten_AV!$B:$B,$A4297,Anlagenbewegungsdaten_AV!$D:$D),2)</f>
        <v>0</v>
      </c>
      <c r="Q4297" s="321">
        <f t="shared" si="145"/>
        <v>0</v>
      </c>
      <c r="S4297" s="324"/>
      <c r="T4297" s="317"/>
      <c r="U4297" s="325"/>
      <c r="V4297" s="325"/>
    </row>
    <row r="4298" spans="1:22" ht="15" customHeight="1" x14ac:dyDescent="0.25">
      <c r="A4298" s="129" t="s">
        <v>4852</v>
      </c>
      <c r="B4298" s="126" t="s">
        <v>170</v>
      </c>
      <c r="C4298" s="127" t="s">
        <v>4771</v>
      </c>
      <c r="D4298" s="127" t="s">
        <v>4836</v>
      </c>
      <c r="E4298" s="127"/>
      <c r="F4298" s="128">
        <v>17.95</v>
      </c>
      <c r="G4298" s="128">
        <v>18.349999999999998</v>
      </c>
      <c r="H4298" s="128">
        <v>14.36</v>
      </c>
      <c r="I4298" s="311"/>
      <c r="J4298" s="319">
        <f>ROUND(SUMIF(Anlagenbewegungsdaten!B:B,A4298,Anlagenbewegungsdaten!C:C),3)</f>
        <v>99379.756999999998</v>
      </c>
      <c r="K4298" s="320">
        <f>ROUND(SUMIF(Anlagenbewegungsdaten!$B:$B,$A4298,Anlagenbewegungsdaten!$D:$D),2)</f>
        <v>17838.689999999999</v>
      </c>
      <c r="L4298" s="321">
        <f t="shared" ref="L4298:L4361" si="146">IF(ISBLANK(F4298),0,IF(OR($J4298&gt;=100,$J4298&lt;=-100),F4298-(K4298/J4298*100),IF(OR(J4298&gt;-100,J4298&lt;100),(J4298*F4298%)-K4298)))</f>
        <v>-2.3765906369987988E-5</v>
      </c>
      <c r="M4298" s="341" t="s">
        <v>4950</v>
      </c>
      <c r="N4298" s="341" t="s">
        <v>4973</v>
      </c>
      <c r="O4298" s="323">
        <f>ROUND(SUMIF(Anlagenbewegungsdaten_AV!B:B,A4298,Anlagenbewegungsdaten_AV!C:C),3)</f>
        <v>0</v>
      </c>
      <c r="P4298" s="320">
        <f>ROUND(SUMIF(Anlagenbewegungsdaten_AV!$B:$B,$A4298,Anlagenbewegungsdaten_AV!$D:$D),2)</f>
        <v>0</v>
      </c>
      <c r="Q4298" s="321">
        <f t="shared" ref="Q4298:Q4361" si="147">IF(ISBLANK(H4298),0,IF(OR($O4298&gt;=100,$O4298&lt;=-100),H4298-(P4298/O4298*100),IF(OR(O4298&gt;-100,O4298&lt;100),(O4298*G4298%)-P4298)))</f>
        <v>0</v>
      </c>
      <c r="S4298" s="324"/>
      <c r="T4298" s="317"/>
      <c r="U4298" s="325"/>
      <c r="V4298" s="325"/>
    </row>
    <row r="4299" spans="1:22" ht="15" customHeight="1" x14ac:dyDescent="0.25">
      <c r="A4299" s="129" t="s">
        <v>4853</v>
      </c>
      <c r="B4299" s="126" t="s">
        <v>170</v>
      </c>
      <c r="C4299" s="127" t="s">
        <v>4771</v>
      </c>
      <c r="D4299" s="127" t="s">
        <v>4837</v>
      </c>
      <c r="E4299" s="127"/>
      <c r="F4299" s="128">
        <v>16.010000000000002</v>
      </c>
      <c r="G4299" s="128">
        <v>16.41</v>
      </c>
      <c r="H4299" s="128">
        <v>12.81</v>
      </c>
      <c r="I4299" s="311"/>
      <c r="J4299" s="319">
        <f>ROUND(SUMIF(Anlagenbewegungsdaten!B:B,A4299,Anlagenbewegungsdaten!C:C),3)</f>
        <v>99838.043000000005</v>
      </c>
      <c r="K4299" s="320">
        <f>ROUND(SUMIF(Anlagenbewegungsdaten!$B:$B,$A4299,Anlagenbewegungsdaten!$D:$D),2)</f>
        <v>15984.07</v>
      </c>
      <c r="L4299" s="321">
        <f t="shared" si="146"/>
        <v>6.8541007181011082E-7</v>
      </c>
      <c r="M4299" s="341" t="s">
        <v>4950</v>
      </c>
      <c r="N4299" s="341" t="s">
        <v>4973</v>
      </c>
      <c r="O4299" s="323">
        <f>ROUND(SUMIF(Anlagenbewegungsdaten_AV!B:B,A4299,Anlagenbewegungsdaten_AV!C:C),3)</f>
        <v>0</v>
      </c>
      <c r="P4299" s="320">
        <f>ROUND(SUMIF(Anlagenbewegungsdaten_AV!$B:$B,$A4299,Anlagenbewegungsdaten_AV!$D:$D),2)</f>
        <v>0</v>
      </c>
      <c r="Q4299" s="321">
        <f t="shared" si="147"/>
        <v>0</v>
      </c>
      <c r="S4299" s="324"/>
      <c r="T4299" s="317"/>
      <c r="U4299" s="325"/>
      <c r="V4299" s="325"/>
    </row>
    <row r="4300" spans="1:22" ht="15" customHeight="1" x14ac:dyDescent="0.25">
      <c r="A4300" s="129" t="s">
        <v>4854</v>
      </c>
      <c r="B4300" s="126" t="s">
        <v>170</v>
      </c>
      <c r="C4300" s="127" t="s">
        <v>4771</v>
      </c>
      <c r="D4300" s="127" t="s">
        <v>4838</v>
      </c>
      <c r="E4300" s="127"/>
      <c r="F4300" s="128">
        <v>13.1</v>
      </c>
      <c r="G4300" s="128">
        <v>13.5</v>
      </c>
      <c r="H4300" s="128">
        <v>10.48</v>
      </c>
      <c r="I4300" s="311"/>
      <c r="J4300" s="319">
        <f>ROUND(SUMIF(Anlagenbewegungsdaten!B:B,A4300,Anlagenbewegungsdaten!C:C),3)</f>
        <v>0</v>
      </c>
      <c r="K4300" s="320">
        <f>ROUND(SUMIF(Anlagenbewegungsdaten!$B:$B,$A4300,Anlagenbewegungsdaten!$D:$D),2)</f>
        <v>0</v>
      </c>
      <c r="L4300" s="321">
        <f t="shared" si="146"/>
        <v>0</v>
      </c>
      <c r="M4300" s="341" t="s">
        <v>4950</v>
      </c>
      <c r="N4300" s="341" t="s">
        <v>4973</v>
      </c>
      <c r="O4300" s="323">
        <f>ROUND(SUMIF(Anlagenbewegungsdaten_AV!B:B,A4300,Anlagenbewegungsdaten_AV!C:C),3)</f>
        <v>0</v>
      </c>
      <c r="P4300" s="320">
        <f>ROUND(SUMIF(Anlagenbewegungsdaten_AV!$B:$B,$A4300,Anlagenbewegungsdaten_AV!$D:$D),2)</f>
        <v>0</v>
      </c>
      <c r="Q4300" s="321">
        <f t="shared" si="147"/>
        <v>0</v>
      </c>
      <c r="S4300" s="324"/>
      <c r="T4300" s="317"/>
      <c r="U4300" s="325"/>
      <c r="V4300" s="325"/>
    </row>
    <row r="4301" spans="1:22" ht="15" customHeight="1" x14ac:dyDescent="0.25">
      <c r="A4301" s="129" t="s">
        <v>4855</v>
      </c>
      <c r="B4301" s="126" t="s">
        <v>170</v>
      </c>
      <c r="C4301" s="127" t="s">
        <v>4773</v>
      </c>
      <c r="D4301" s="127" t="s">
        <v>4835</v>
      </c>
      <c r="E4301" s="127"/>
      <c r="F4301" s="128">
        <v>18.73</v>
      </c>
      <c r="G4301" s="128">
        <v>19.13</v>
      </c>
      <c r="H4301" s="128">
        <v>14.98</v>
      </c>
      <c r="I4301" s="311"/>
      <c r="J4301" s="319">
        <f>ROUND(SUMIF(Anlagenbewegungsdaten!B:B,A4301,Anlagenbewegungsdaten!C:C),3)</f>
        <v>358781.29</v>
      </c>
      <c r="K4301" s="320">
        <f>ROUND(SUMIF(Anlagenbewegungsdaten!$B:$B,$A4301,Anlagenbewegungsdaten!$D:$D),2)</f>
        <v>67199.73</v>
      </c>
      <c r="L4301" s="321">
        <f t="shared" si="146"/>
        <v>1.5655777367840074E-6</v>
      </c>
      <c r="M4301" s="341" t="s">
        <v>4950</v>
      </c>
      <c r="N4301" s="341" t="s">
        <v>4973</v>
      </c>
      <c r="O4301" s="323">
        <f>ROUND(SUMIF(Anlagenbewegungsdaten_AV!B:B,A4301,Anlagenbewegungsdaten_AV!C:C),3)</f>
        <v>0</v>
      </c>
      <c r="P4301" s="320">
        <f>ROUND(SUMIF(Anlagenbewegungsdaten_AV!$B:$B,$A4301,Anlagenbewegungsdaten_AV!$D:$D),2)</f>
        <v>0</v>
      </c>
      <c r="Q4301" s="321">
        <f t="shared" si="147"/>
        <v>0</v>
      </c>
      <c r="S4301" s="324"/>
      <c r="T4301" s="317"/>
      <c r="U4301" s="325"/>
      <c r="V4301" s="325"/>
    </row>
    <row r="4302" spans="1:22" ht="15" customHeight="1" x14ac:dyDescent="0.25">
      <c r="A4302" s="129" t="s">
        <v>4856</v>
      </c>
      <c r="B4302" s="126" t="s">
        <v>170</v>
      </c>
      <c r="C4302" s="127" t="s">
        <v>4773</v>
      </c>
      <c r="D4302" s="127" t="s">
        <v>4836</v>
      </c>
      <c r="E4302" s="127"/>
      <c r="F4302" s="128">
        <v>17.77</v>
      </c>
      <c r="G4302" s="128">
        <v>18.169999999999998</v>
      </c>
      <c r="H4302" s="128">
        <v>14.22</v>
      </c>
      <c r="I4302" s="311"/>
      <c r="J4302" s="319">
        <f>ROUND(SUMIF(Anlagenbewegungsdaten!B:B,A4302,Anlagenbewegungsdaten!C:C),3)</f>
        <v>64121.61</v>
      </c>
      <c r="K4302" s="320">
        <f>ROUND(SUMIF(Anlagenbewegungsdaten!$B:$B,$A4302,Anlagenbewegungsdaten!$D:$D),2)</f>
        <v>11394.38</v>
      </c>
      <c r="L4302" s="321">
        <f t="shared" si="146"/>
        <v>4.6937374158062539E-5</v>
      </c>
      <c r="M4302" s="341" t="s">
        <v>4950</v>
      </c>
      <c r="N4302" s="341" t="s">
        <v>4973</v>
      </c>
      <c r="O4302" s="323">
        <f>ROUND(SUMIF(Anlagenbewegungsdaten_AV!B:B,A4302,Anlagenbewegungsdaten_AV!C:C),3)</f>
        <v>0</v>
      </c>
      <c r="P4302" s="320">
        <f>ROUND(SUMIF(Anlagenbewegungsdaten_AV!$B:$B,$A4302,Anlagenbewegungsdaten_AV!$D:$D),2)</f>
        <v>0</v>
      </c>
      <c r="Q4302" s="321">
        <f t="shared" si="147"/>
        <v>0</v>
      </c>
      <c r="S4302" s="324"/>
      <c r="T4302" s="317"/>
      <c r="U4302" s="325"/>
      <c r="V4302" s="325"/>
    </row>
    <row r="4303" spans="1:22" ht="15" customHeight="1" x14ac:dyDescent="0.25">
      <c r="A4303" s="129" t="s">
        <v>4857</v>
      </c>
      <c r="B4303" s="126" t="s">
        <v>170</v>
      </c>
      <c r="C4303" s="127" t="s">
        <v>4773</v>
      </c>
      <c r="D4303" s="127" t="s">
        <v>4837</v>
      </c>
      <c r="E4303" s="127"/>
      <c r="F4303" s="128">
        <v>15.85</v>
      </c>
      <c r="G4303" s="128">
        <v>16.25</v>
      </c>
      <c r="H4303" s="128">
        <v>12.68</v>
      </c>
      <c r="I4303" s="311"/>
      <c r="J4303" s="319">
        <f>ROUND(SUMIF(Anlagenbewegungsdaten!B:B,A4303,Anlagenbewegungsdaten!C:C),3)</f>
        <v>0</v>
      </c>
      <c r="K4303" s="320">
        <f>ROUND(SUMIF(Anlagenbewegungsdaten!$B:$B,$A4303,Anlagenbewegungsdaten!$D:$D),2)</f>
        <v>0</v>
      </c>
      <c r="L4303" s="321">
        <f t="shared" si="146"/>
        <v>0</v>
      </c>
      <c r="M4303" s="341" t="s">
        <v>4950</v>
      </c>
      <c r="N4303" s="341" t="s">
        <v>4973</v>
      </c>
      <c r="O4303" s="323">
        <f>ROUND(SUMIF(Anlagenbewegungsdaten_AV!B:B,A4303,Anlagenbewegungsdaten_AV!C:C),3)</f>
        <v>0</v>
      </c>
      <c r="P4303" s="320">
        <f>ROUND(SUMIF(Anlagenbewegungsdaten_AV!$B:$B,$A4303,Anlagenbewegungsdaten_AV!$D:$D),2)</f>
        <v>0</v>
      </c>
      <c r="Q4303" s="321">
        <f t="shared" si="147"/>
        <v>0</v>
      </c>
      <c r="S4303" s="324"/>
      <c r="T4303" s="317"/>
      <c r="U4303" s="325"/>
      <c r="V4303" s="325"/>
    </row>
    <row r="4304" spans="1:22" ht="15" customHeight="1" x14ac:dyDescent="0.25">
      <c r="A4304" s="129" t="s">
        <v>4858</v>
      </c>
      <c r="B4304" s="126" t="s">
        <v>170</v>
      </c>
      <c r="C4304" s="127" t="s">
        <v>4773</v>
      </c>
      <c r="D4304" s="127" t="s">
        <v>4838</v>
      </c>
      <c r="E4304" s="127"/>
      <c r="F4304" s="128">
        <v>12.97</v>
      </c>
      <c r="G4304" s="128">
        <v>13.370000000000001</v>
      </c>
      <c r="H4304" s="128">
        <v>10.38</v>
      </c>
      <c r="I4304" s="311"/>
      <c r="J4304" s="319">
        <f>ROUND(SUMIF(Anlagenbewegungsdaten!B:B,A4304,Anlagenbewegungsdaten!C:C),3)</f>
        <v>0</v>
      </c>
      <c r="K4304" s="320">
        <f>ROUND(SUMIF(Anlagenbewegungsdaten!$B:$B,$A4304,Anlagenbewegungsdaten!$D:$D),2)</f>
        <v>0</v>
      </c>
      <c r="L4304" s="321">
        <f t="shared" si="146"/>
        <v>0</v>
      </c>
      <c r="M4304" s="341" t="s">
        <v>4950</v>
      </c>
      <c r="N4304" s="341" t="s">
        <v>4973</v>
      </c>
      <c r="O4304" s="323">
        <f>ROUND(SUMIF(Anlagenbewegungsdaten_AV!B:B,A4304,Anlagenbewegungsdaten_AV!C:C),3)</f>
        <v>0</v>
      </c>
      <c r="P4304" s="320">
        <f>ROUND(SUMIF(Anlagenbewegungsdaten_AV!$B:$B,$A4304,Anlagenbewegungsdaten_AV!$D:$D),2)</f>
        <v>0</v>
      </c>
      <c r="Q4304" s="321">
        <f t="shared" si="147"/>
        <v>0</v>
      </c>
      <c r="S4304" s="324"/>
      <c r="T4304" s="317"/>
      <c r="U4304" s="325"/>
      <c r="V4304" s="325"/>
    </row>
    <row r="4305" spans="1:22" ht="15" customHeight="1" x14ac:dyDescent="0.25">
      <c r="A4305" s="129" t="s">
        <v>4859</v>
      </c>
      <c r="B4305" s="126" t="s">
        <v>170</v>
      </c>
      <c r="C4305" s="127" t="s">
        <v>4775</v>
      </c>
      <c r="D4305" s="127" t="s">
        <v>4835</v>
      </c>
      <c r="E4305" s="127"/>
      <c r="F4305" s="128">
        <v>18.54</v>
      </c>
      <c r="G4305" s="128">
        <v>18.939999999999998</v>
      </c>
      <c r="H4305" s="128">
        <v>14.83</v>
      </c>
      <c r="I4305" s="311"/>
      <c r="J4305" s="319">
        <f>ROUND(SUMIF(Anlagenbewegungsdaten!B:B,A4305,Anlagenbewegungsdaten!C:C),3)</f>
        <v>319553.23700000002</v>
      </c>
      <c r="K4305" s="320">
        <f>ROUND(SUMIF(Anlagenbewegungsdaten!$B:$B,$A4305,Anlagenbewegungsdaten!$D:$D),2)</f>
        <v>59245.17</v>
      </c>
      <c r="L4305" s="321">
        <f t="shared" si="146"/>
        <v>4.3748581646241291E-8</v>
      </c>
      <c r="M4305" s="341" t="s">
        <v>4950</v>
      </c>
      <c r="N4305" s="341" t="s">
        <v>4973</v>
      </c>
      <c r="O4305" s="323">
        <f>ROUND(SUMIF(Anlagenbewegungsdaten_AV!B:B,A4305,Anlagenbewegungsdaten_AV!C:C),3)</f>
        <v>0</v>
      </c>
      <c r="P4305" s="320">
        <f>ROUND(SUMIF(Anlagenbewegungsdaten_AV!$B:$B,$A4305,Anlagenbewegungsdaten_AV!$D:$D),2)</f>
        <v>0</v>
      </c>
      <c r="Q4305" s="321">
        <f t="shared" si="147"/>
        <v>0</v>
      </c>
      <c r="S4305" s="324"/>
      <c r="T4305" s="317"/>
      <c r="U4305" s="325"/>
      <c r="V4305" s="325"/>
    </row>
    <row r="4306" spans="1:22" ht="15" customHeight="1" x14ac:dyDescent="0.25">
      <c r="A4306" s="129" t="s">
        <v>4860</v>
      </c>
      <c r="B4306" s="126" t="s">
        <v>170</v>
      </c>
      <c r="C4306" s="127" t="s">
        <v>4775</v>
      </c>
      <c r="D4306" s="127" t="s">
        <v>4836</v>
      </c>
      <c r="E4306" s="127"/>
      <c r="F4306" s="128">
        <v>17.59</v>
      </c>
      <c r="G4306" s="128">
        <v>17.989999999999998</v>
      </c>
      <c r="H4306" s="128">
        <v>14.07</v>
      </c>
      <c r="I4306" s="311"/>
      <c r="J4306" s="319">
        <f>ROUND(SUMIF(Anlagenbewegungsdaten!B:B,A4306,Anlagenbewegungsdaten!C:C),3)</f>
        <v>154382.25599999999</v>
      </c>
      <c r="K4306" s="320">
        <f>ROUND(SUMIF(Anlagenbewegungsdaten!$B:$B,$A4306,Anlagenbewegungsdaten!$D:$D),2)</f>
        <v>27155.83</v>
      </c>
      <c r="L4306" s="321">
        <f t="shared" si="146"/>
        <v>5.7198283194281885E-6</v>
      </c>
      <c r="M4306" s="341" t="s">
        <v>4950</v>
      </c>
      <c r="N4306" s="341" t="s">
        <v>4973</v>
      </c>
      <c r="O4306" s="323">
        <f>ROUND(SUMIF(Anlagenbewegungsdaten_AV!B:B,A4306,Anlagenbewegungsdaten_AV!C:C),3)</f>
        <v>0</v>
      </c>
      <c r="P4306" s="320">
        <f>ROUND(SUMIF(Anlagenbewegungsdaten_AV!$B:$B,$A4306,Anlagenbewegungsdaten_AV!$D:$D),2)</f>
        <v>0</v>
      </c>
      <c r="Q4306" s="321">
        <f t="shared" si="147"/>
        <v>0</v>
      </c>
      <c r="S4306" s="324"/>
      <c r="T4306" s="317"/>
      <c r="U4306" s="325"/>
      <c r="V4306" s="325"/>
    </row>
    <row r="4307" spans="1:22" ht="15" customHeight="1" x14ac:dyDescent="0.25">
      <c r="A4307" s="129" t="s">
        <v>4861</v>
      </c>
      <c r="B4307" s="126" t="s">
        <v>170</v>
      </c>
      <c r="C4307" s="127" t="s">
        <v>4775</v>
      </c>
      <c r="D4307" s="127" t="s">
        <v>4837</v>
      </c>
      <c r="E4307" s="127"/>
      <c r="F4307" s="128">
        <v>15.69</v>
      </c>
      <c r="G4307" s="128">
        <v>16.09</v>
      </c>
      <c r="H4307" s="128">
        <v>12.55</v>
      </c>
      <c r="I4307" s="311"/>
      <c r="J4307" s="319">
        <f>ROUND(SUMIF(Anlagenbewegungsdaten!B:B,A4307,Anlagenbewegungsdaten!C:C),3)</f>
        <v>117932.95699999999</v>
      </c>
      <c r="K4307" s="320">
        <f>ROUND(SUMIF(Anlagenbewegungsdaten!$B:$B,$A4307,Anlagenbewegungsdaten!$D:$D),2)</f>
        <v>18503.68</v>
      </c>
      <c r="L4307" s="321">
        <f t="shared" si="146"/>
        <v>8.0834062288204223E-7</v>
      </c>
      <c r="M4307" s="341" t="s">
        <v>4950</v>
      </c>
      <c r="N4307" s="341" t="s">
        <v>4973</v>
      </c>
      <c r="O4307" s="323">
        <f>ROUND(SUMIF(Anlagenbewegungsdaten_AV!B:B,A4307,Anlagenbewegungsdaten_AV!C:C),3)</f>
        <v>0</v>
      </c>
      <c r="P4307" s="320">
        <f>ROUND(SUMIF(Anlagenbewegungsdaten_AV!$B:$B,$A4307,Anlagenbewegungsdaten_AV!$D:$D),2)</f>
        <v>0</v>
      </c>
      <c r="Q4307" s="321">
        <f t="shared" si="147"/>
        <v>0</v>
      </c>
      <c r="S4307" s="324"/>
      <c r="T4307" s="317"/>
      <c r="U4307" s="325"/>
      <c r="V4307" s="325"/>
    </row>
    <row r="4308" spans="1:22" ht="15" customHeight="1" x14ac:dyDescent="0.25">
      <c r="A4308" s="129" t="s">
        <v>4862</v>
      </c>
      <c r="B4308" s="126" t="s">
        <v>170</v>
      </c>
      <c r="C4308" s="127" t="s">
        <v>4775</v>
      </c>
      <c r="D4308" s="127" t="s">
        <v>4838</v>
      </c>
      <c r="E4308" s="127"/>
      <c r="F4308" s="128">
        <v>12.84</v>
      </c>
      <c r="G4308" s="128">
        <v>13.24</v>
      </c>
      <c r="H4308" s="128">
        <v>10.27</v>
      </c>
      <c r="I4308" s="311"/>
      <c r="J4308" s="319">
        <f>ROUND(SUMIF(Anlagenbewegungsdaten!B:B,A4308,Anlagenbewegungsdaten!C:C),3)</f>
        <v>0</v>
      </c>
      <c r="K4308" s="320">
        <f>ROUND(SUMIF(Anlagenbewegungsdaten!$B:$B,$A4308,Anlagenbewegungsdaten!$D:$D),2)</f>
        <v>0</v>
      </c>
      <c r="L4308" s="321">
        <f t="shared" si="146"/>
        <v>0</v>
      </c>
      <c r="M4308" s="341" t="s">
        <v>4950</v>
      </c>
      <c r="N4308" s="341" t="s">
        <v>4973</v>
      </c>
      <c r="O4308" s="323">
        <f>ROUND(SUMIF(Anlagenbewegungsdaten_AV!B:B,A4308,Anlagenbewegungsdaten_AV!C:C),3)</f>
        <v>0</v>
      </c>
      <c r="P4308" s="320">
        <f>ROUND(SUMIF(Anlagenbewegungsdaten_AV!$B:$B,$A4308,Anlagenbewegungsdaten_AV!$D:$D),2)</f>
        <v>0</v>
      </c>
      <c r="Q4308" s="321">
        <f t="shared" si="147"/>
        <v>0</v>
      </c>
      <c r="S4308" s="324"/>
      <c r="T4308" s="317"/>
      <c r="U4308" s="325"/>
      <c r="V4308" s="325"/>
    </row>
    <row r="4309" spans="1:22" ht="15" customHeight="1" x14ac:dyDescent="0.25">
      <c r="A4309" s="129" t="s">
        <v>4863</v>
      </c>
      <c r="B4309" s="126" t="s">
        <v>170</v>
      </c>
      <c r="C4309" s="127" t="s">
        <v>4777</v>
      </c>
      <c r="D4309" s="127" t="s">
        <v>4835</v>
      </c>
      <c r="E4309" s="127"/>
      <c r="F4309" s="128">
        <v>18.36</v>
      </c>
      <c r="G4309" s="128">
        <v>18.759999999999998</v>
      </c>
      <c r="H4309" s="128">
        <v>14.69</v>
      </c>
      <c r="I4309" s="311"/>
      <c r="J4309" s="319">
        <f>ROUND(SUMIF(Anlagenbewegungsdaten!B:B,A4309,Anlagenbewegungsdaten!C:C),3)</f>
        <v>498393.89199999999</v>
      </c>
      <c r="K4309" s="320">
        <f>ROUND(SUMIF(Anlagenbewegungsdaten!$B:$B,$A4309,Anlagenbewegungsdaten!$D:$D),2)</f>
        <v>91505.07</v>
      </c>
      <c r="L4309" s="321">
        <f t="shared" si="146"/>
        <v>9.745544790717986E-6</v>
      </c>
      <c r="M4309" s="341" t="s">
        <v>4950</v>
      </c>
      <c r="N4309" s="341" t="s">
        <v>4973</v>
      </c>
      <c r="O4309" s="323">
        <f>ROUND(SUMIF(Anlagenbewegungsdaten_AV!B:B,A4309,Anlagenbewegungsdaten_AV!C:C),3)</f>
        <v>0</v>
      </c>
      <c r="P4309" s="320">
        <f>ROUND(SUMIF(Anlagenbewegungsdaten_AV!$B:$B,$A4309,Anlagenbewegungsdaten_AV!$D:$D),2)</f>
        <v>0</v>
      </c>
      <c r="Q4309" s="321">
        <f t="shared" si="147"/>
        <v>0</v>
      </c>
      <c r="S4309" s="324"/>
      <c r="T4309" s="317"/>
      <c r="U4309" s="325"/>
      <c r="V4309" s="325"/>
    </row>
    <row r="4310" spans="1:22" ht="15" customHeight="1" x14ac:dyDescent="0.25">
      <c r="A4310" s="129" t="s">
        <v>4864</v>
      </c>
      <c r="B4310" s="126" t="s">
        <v>170</v>
      </c>
      <c r="C4310" s="127" t="s">
        <v>4777</v>
      </c>
      <c r="D4310" s="127" t="s">
        <v>4836</v>
      </c>
      <c r="E4310" s="127"/>
      <c r="F4310" s="128">
        <v>17.420000000000002</v>
      </c>
      <c r="G4310" s="128">
        <v>17.82</v>
      </c>
      <c r="H4310" s="128">
        <v>13.94</v>
      </c>
      <c r="I4310" s="311"/>
      <c r="J4310" s="319">
        <f>ROUND(SUMIF(Anlagenbewegungsdaten!B:B,A4310,Anlagenbewegungsdaten!C:C),3)</f>
        <v>271968.34899999999</v>
      </c>
      <c r="K4310" s="320">
        <f>ROUND(SUMIF(Anlagenbewegungsdaten!$B:$B,$A4310,Anlagenbewegungsdaten!$D:$D),2)</f>
        <v>47376.92</v>
      </c>
      <c r="L4310" s="321">
        <f t="shared" si="146"/>
        <v>-1.2355923075801911E-5</v>
      </c>
      <c r="M4310" s="341" t="s">
        <v>4950</v>
      </c>
      <c r="N4310" s="341" t="s">
        <v>4973</v>
      </c>
      <c r="O4310" s="323">
        <f>ROUND(SUMIF(Anlagenbewegungsdaten_AV!B:B,A4310,Anlagenbewegungsdaten_AV!C:C),3)</f>
        <v>0</v>
      </c>
      <c r="P4310" s="320">
        <f>ROUND(SUMIF(Anlagenbewegungsdaten_AV!$B:$B,$A4310,Anlagenbewegungsdaten_AV!$D:$D),2)</f>
        <v>0</v>
      </c>
      <c r="Q4310" s="321">
        <f t="shared" si="147"/>
        <v>0</v>
      </c>
      <c r="S4310" s="324"/>
      <c r="T4310" s="317"/>
      <c r="U4310" s="325"/>
      <c r="V4310" s="325"/>
    </row>
    <row r="4311" spans="1:22" ht="15" customHeight="1" x14ac:dyDescent="0.25">
      <c r="A4311" s="129" t="s">
        <v>4865</v>
      </c>
      <c r="B4311" s="126" t="s">
        <v>170</v>
      </c>
      <c r="C4311" s="127" t="s">
        <v>4777</v>
      </c>
      <c r="D4311" s="127" t="s">
        <v>4837</v>
      </c>
      <c r="E4311" s="127"/>
      <c r="F4311" s="128">
        <v>15.53</v>
      </c>
      <c r="G4311" s="128">
        <v>15.93</v>
      </c>
      <c r="H4311" s="128">
        <v>12.42</v>
      </c>
      <c r="I4311" s="311"/>
      <c r="J4311" s="319">
        <f>ROUND(SUMIF(Anlagenbewegungsdaten!B:B,A4311,Anlagenbewegungsdaten!C:C),3)</f>
        <v>339315.65700000001</v>
      </c>
      <c r="K4311" s="320">
        <f>ROUND(SUMIF(Anlagenbewegungsdaten!$B:$B,$A4311,Anlagenbewegungsdaten!$D:$D),2)</f>
        <v>52695.75</v>
      </c>
      <c r="L4311" s="321">
        <f t="shared" si="146"/>
        <v>-8.3897985287961774E-6</v>
      </c>
      <c r="M4311" s="341" t="s">
        <v>4950</v>
      </c>
      <c r="N4311" s="341" t="s">
        <v>4973</v>
      </c>
      <c r="O4311" s="323">
        <f>ROUND(SUMIF(Anlagenbewegungsdaten_AV!B:B,A4311,Anlagenbewegungsdaten_AV!C:C),3)</f>
        <v>0</v>
      </c>
      <c r="P4311" s="320">
        <f>ROUND(SUMIF(Anlagenbewegungsdaten_AV!$B:$B,$A4311,Anlagenbewegungsdaten_AV!$D:$D),2)</f>
        <v>0</v>
      </c>
      <c r="Q4311" s="321">
        <f t="shared" si="147"/>
        <v>0</v>
      </c>
      <c r="S4311" s="324"/>
      <c r="T4311" s="317"/>
      <c r="U4311" s="325"/>
      <c r="V4311" s="325"/>
    </row>
    <row r="4312" spans="1:22" ht="15" customHeight="1" x14ac:dyDescent="0.25">
      <c r="A4312" s="129" t="s">
        <v>4866</v>
      </c>
      <c r="B4312" s="126" t="s">
        <v>170</v>
      </c>
      <c r="C4312" s="127" t="s">
        <v>4777</v>
      </c>
      <c r="D4312" s="127" t="s">
        <v>4838</v>
      </c>
      <c r="E4312" s="127"/>
      <c r="F4312" s="128">
        <v>12.71</v>
      </c>
      <c r="G4312" s="128">
        <v>13.110000000000001</v>
      </c>
      <c r="H4312" s="128">
        <v>10.17</v>
      </c>
      <c r="I4312" s="311"/>
      <c r="J4312" s="319">
        <f>ROUND(SUMIF(Anlagenbewegungsdaten!B:B,A4312,Anlagenbewegungsdaten!C:C),3)</f>
        <v>0</v>
      </c>
      <c r="K4312" s="320">
        <f>ROUND(SUMIF(Anlagenbewegungsdaten!$B:$B,$A4312,Anlagenbewegungsdaten!$D:$D),2)</f>
        <v>0</v>
      </c>
      <c r="L4312" s="321">
        <f t="shared" si="146"/>
        <v>0</v>
      </c>
      <c r="M4312" s="341" t="s">
        <v>4950</v>
      </c>
      <c r="N4312" s="341" t="s">
        <v>4973</v>
      </c>
      <c r="O4312" s="323">
        <f>ROUND(SUMIF(Anlagenbewegungsdaten_AV!B:B,A4312,Anlagenbewegungsdaten_AV!C:C),3)</f>
        <v>0</v>
      </c>
      <c r="P4312" s="320">
        <f>ROUND(SUMIF(Anlagenbewegungsdaten_AV!$B:$B,$A4312,Anlagenbewegungsdaten_AV!$D:$D),2)</f>
        <v>0</v>
      </c>
      <c r="Q4312" s="321">
        <f t="shared" si="147"/>
        <v>0</v>
      </c>
      <c r="S4312" s="324"/>
      <c r="T4312" s="317"/>
      <c r="U4312" s="325"/>
      <c r="V4312" s="325"/>
    </row>
    <row r="4313" spans="1:22" ht="15" customHeight="1" x14ac:dyDescent="0.25">
      <c r="A4313" s="129" t="s">
        <v>4867</v>
      </c>
      <c r="B4313" s="126" t="s">
        <v>170</v>
      </c>
      <c r="C4313" s="127" t="s">
        <v>4779</v>
      </c>
      <c r="D4313" s="127" t="s">
        <v>4835</v>
      </c>
      <c r="E4313" s="127"/>
      <c r="F4313" s="128">
        <v>17.899999999999999</v>
      </c>
      <c r="G4313" s="128">
        <v>18.299999999999997</v>
      </c>
      <c r="H4313" s="128">
        <v>14.32</v>
      </c>
      <c r="I4313" s="311"/>
      <c r="J4313" s="319">
        <f>ROUND(SUMIF(Anlagenbewegungsdaten!B:B,A4313,Anlagenbewegungsdaten!C:C),3)</f>
        <v>342512.83299999998</v>
      </c>
      <c r="K4313" s="320">
        <f>ROUND(SUMIF(Anlagenbewegungsdaten!$B:$B,$A4313,Anlagenbewegungsdaten!$D:$D),2)</f>
        <v>61309.82</v>
      </c>
      <c r="L4313" s="321">
        <f t="shared" si="146"/>
        <v>-6.683837160181838E-6</v>
      </c>
      <c r="M4313" s="341" t="s">
        <v>4950</v>
      </c>
      <c r="N4313" s="341" t="s">
        <v>4973</v>
      </c>
      <c r="O4313" s="323">
        <f>ROUND(SUMIF(Anlagenbewegungsdaten_AV!B:B,A4313,Anlagenbewegungsdaten_AV!C:C),3)</f>
        <v>0</v>
      </c>
      <c r="P4313" s="320">
        <f>ROUND(SUMIF(Anlagenbewegungsdaten_AV!$B:$B,$A4313,Anlagenbewegungsdaten_AV!$D:$D),2)</f>
        <v>0</v>
      </c>
      <c r="Q4313" s="321">
        <f t="shared" si="147"/>
        <v>0</v>
      </c>
      <c r="S4313" s="324"/>
      <c r="T4313" s="317"/>
      <c r="U4313" s="325"/>
      <c r="V4313" s="325"/>
    </row>
    <row r="4314" spans="1:22" ht="15" customHeight="1" x14ac:dyDescent="0.25">
      <c r="A4314" s="129" t="s">
        <v>4868</v>
      </c>
      <c r="B4314" s="126" t="s">
        <v>170</v>
      </c>
      <c r="C4314" s="127" t="s">
        <v>4779</v>
      </c>
      <c r="D4314" s="127" t="s">
        <v>4836</v>
      </c>
      <c r="E4314" s="127"/>
      <c r="F4314" s="128">
        <v>16.98</v>
      </c>
      <c r="G4314" s="128">
        <v>17.38</v>
      </c>
      <c r="H4314" s="128">
        <v>13.58</v>
      </c>
      <c r="I4314" s="311"/>
      <c r="J4314" s="319">
        <f>ROUND(SUMIF(Anlagenbewegungsdaten!B:B,A4314,Anlagenbewegungsdaten!C:C),3)</f>
        <v>114631.51300000001</v>
      </c>
      <c r="K4314" s="320">
        <f>ROUND(SUMIF(Anlagenbewegungsdaten!$B:$B,$A4314,Anlagenbewegungsdaten!$D:$D),2)</f>
        <v>19464.41</v>
      </c>
      <c r="L4314" s="321">
        <f t="shared" si="146"/>
        <v>1.823878918827404E-5</v>
      </c>
      <c r="M4314" s="341" t="s">
        <v>4950</v>
      </c>
      <c r="N4314" s="341" t="s">
        <v>4973</v>
      </c>
      <c r="O4314" s="323">
        <f>ROUND(SUMIF(Anlagenbewegungsdaten_AV!B:B,A4314,Anlagenbewegungsdaten_AV!C:C),3)</f>
        <v>0</v>
      </c>
      <c r="P4314" s="320">
        <f>ROUND(SUMIF(Anlagenbewegungsdaten_AV!$B:$B,$A4314,Anlagenbewegungsdaten_AV!$D:$D),2)</f>
        <v>0</v>
      </c>
      <c r="Q4314" s="321">
        <f t="shared" si="147"/>
        <v>0</v>
      </c>
      <c r="S4314" s="324"/>
      <c r="T4314" s="317"/>
      <c r="U4314" s="325"/>
      <c r="V4314" s="325"/>
    </row>
    <row r="4315" spans="1:22" ht="15" customHeight="1" x14ac:dyDescent="0.25">
      <c r="A4315" s="129" t="s">
        <v>4869</v>
      </c>
      <c r="B4315" s="126" t="s">
        <v>170</v>
      </c>
      <c r="C4315" s="127" t="s">
        <v>4779</v>
      </c>
      <c r="D4315" s="127" t="s">
        <v>4837</v>
      </c>
      <c r="E4315" s="127"/>
      <c r="F4315" s="128">
        <v>15.15</v>
      </c>
      <c r="G4315" s="128">
        <v>15.55</v>
      </c>
      <c r="H4315" s="128">
        <v>12.12</v>
      </c>
      <c r="I4315" s="311"/>
      <c r="J4315" s="319">
        <f>ROUND(SUMIF(Anlagenbewegungsdaten!B:B,A4315,Anlagenbewegungsdaten!C:C),3)</f>
        <v>146960.30900000001</v>
      </c>
      <c r="K4315" s="320">
        <f>ROUND(SUMIF(Anlagenbewegungsdaten!$B:$B,$A4315,Anlagenbewegungsdaten!$D:$D),2)</f>
        <v>22264.51</v>
      </c>
      <c r="L4315" s="321">
        <f t="shared" si="146"/>
        <v>-1.5777389252846774E-5</v>
      </c>
      <c r="M4315" s="341" t="s">
        <v>4950</v>
      </c>
      <c r="N4315" s="341" t="s">
        <v>4973</v>
      </c>
      <c r="O4315" s="323">
        <f>ROUND(SUMIF(Anlagenbewegungsdaten_AV!B:B,A4315,Anlagenbewegungsdaten_AV!C:C),3)</f>
        <v>0</v>
      </c>
      <c r="P4315" s="320">
        <f>ROUND(SUMIF(Anlagenbewegungsdaten_AV!$B:$B,$A4315,Anlagenbewegungsdaten_AV!$D:$D),2)</f>
        <v>0</v>
      </c>
      <c r="Q4315" s="321">
        <f t="shared" si="147"/>
        <v>0</v>
      </c>
      <c r="S4315" s="324"/>
      <c r="T4315" s="317"/>
      <c r="U4315" s="325"/>
      <c r="V4315" s="325"/>
    </row>
    <row r="4316" spans="1:22" ht="15" customHeight="1" x14ac:dyDescent="0.25">
      <c r="A4316" s="129" t="s">
        <v>4870</v>
      </c>
      <c r="B4316" s="126" t="s">
        <v>170</v>
      </c>
      <c r="C4316" s="127" t="s">
        <v>4779</v>
      </c>
      <c r="D4316" s="127" t="s">
        <v>4838</v>
      </c>
      <c r="E4316" s="127"/>
      <c r="F4316" s="128">
        <v>12.39</v>
      </c>
      <c r="G4316" s="128">
        <v>12.790000000000001</v>
      </c>
      <c r="H4316" s="128">
        <v>9.91</v>
      </c>
      <c r="I4316" s="311"/>
      <c r="J4316" s="319">
        <f>ROUND(SUMIF(Anlagenbewegungsdaten!B:B,A4316,Anlagenbewegungsdaten!C:C),3)</f>
        <v>0</v>
      </c>
      <c r="K4316" s="320">
        <f>ROUND(SUMIF(Anlagenbewegungsdaten!$B:$B,$A4316,Anlagenbewegungsdaten!$D:$D),2)</f>
        <v>0</v>
      </c>
      <c r="L4316" s="321">
        <f t="shared" si="146"/>
        <v>0</v>
      </c>
      <c r="M4316" s="341" t="s">
        <v>4950</v>
      </c>
      <c r="N4316" s="341" t="s">
        <v>4973</v>
      </c>
      <c r="O4316" s="323">
        <f>ROUND(SUMIF(Anlagenbewegungsdaten_AV!B:B,A4316,Anlagenbewegungsdaten_AV!C:C),3)</f>
        <v>0</v>
      </c>
      <c r="P4316" s="320">
        <f>ROUND(SUMIF(Anlagenbewegungsdaten_AV!$B:$B,$A4316,Anlagenbewegungsdaten_AV!$D:$D),2)</f>
        <v>0</v>
      </c>
      <c r="Q4316" s="321">
        <f t="shared" si="147"/>
        <v>0</v>
      </c>
      <c r="S4316" s="324"/>
      <c r="T4316" s="317"/>
      <c r="U4316" s="325"/>
      <c r="V4316" s="325"/>
    </row>
    <row r="4317" spans="1:22" ht="15" customHeight="1" x14ac:dyDescent="0.25">
      <c r="A4317" s="129" t="s">
        <v>4871</v>
      </c>
      <c r="B4317" s="126" t="s">
        <v>170</v>
      </c>
      <c r="C4317" s="127" t="s">
        <v>4781</v>
      </c>
      <c r="D4317" s="127" t="s">
        <v>4835</v>
      </c>
      <c r="E4317" s="127"/>
      <c r="F4317" s="128">
        <v>17.45</v>
      </c>
      <c r="G4317" s="128">
        <v>17.849999999999998</v>
      </c>
      <c r="H4317" s="128">
        <v>13.96</v>
      </c>
      <c r="I4317" s="311"/>
      <c r="J4317" s="319">
        <f>ROUND(SUMIF(Anlagenbewegungsdaten!B:B,A4317,Anlagenbewegungsdaten!C:C),3)</f>
        <v>130655.685</v>
      </c>
      <c r="K4317" s="320">
        <f>ROUND(SUMIF(Anlagenbewegungsdaten!$B:$B,$A4317,Anlagenbewegungsdaten!$D:$D),2)</f>
        <v>22799.43</v>
      </c>
      <c r="L4317" s="321">
        <f t="shared" si="146"/>
        <v>-9.9249412670587844E-6</v>
      </c>
      <c r="M4317" s="341" t="s">
        <v>4950</v>
      </c>
      <c r="N4317" s="341" t="s">
        <v>4973</v>
      </c>
      <c r="O4317" s="323">
        <f>ROUND(SUMIF(Anlagenbewegungsdaten_AV!B:B,A4317,Anlagenbewegungsdaten_AV!C:C),3)</f>
        <v>0</v>
      </c>
      <c r="P4317" s="320">
        <f>ROUND(SUMIF(Anlagenbewegungsdaten_AV!$B:$B,$A4317,Anlagenbewegungsdaten_AV!$D:$D),2)</f>
        <v>0</v>
      </c>
      <c r="Q4317" s="321">
        <f t="shared" si="147"/>
        <v>0</v>
      </c>
      <c r="S4317" s="324"/>
      <c r="T4317" s="317"/>
      <c r="U4317" s="325"/>
      <c r="V4317" s="325"/>
    </row>
    <row r="4318" spans="1:22" ht="15" customHeight="1" x14ac:dyDescent="0.25">
      <c r="A4318" s="129" t="s">
        <v>4872</v>
      </c>
      <c r="B4318" s="126" t="s">
        <v>170</v>
      </c>
      <c r="C4318" s="127" t="s">
        <v>4781</v>
      </c>
      <c r="D4318" s="127" t="s">
        <v>4836</v>
      </c>
      <c r="E4318" s="127"/>
      <c r="F4318" s="128">
        <v>16.559999999999999</v>
      </c>
      <c r="G4318" s="128">
        <v>16.959999999999997</v>
      </c>
      <c r="H4318" s="128">
        <v>13.25</v>
      </c>
      <c r="I4318" s="311"/>
      <c r="J4318" s="319">
        <f>ROUND(SUMIF(Anlagenbewegungsdaten!B:B,A4318,Anlagenbewegungsdaten!C:C),3)</f>
        <v>59655.118999999999</v>
      </c>
      <c r="K4318" s="320">
        <f>ROUND(SUMIF(Anlagenbewegungsdaten!$B:$B,$A4318,Anlagenbewegungsdaten!$D:$D),2)</f>
        <v>9878.8799999999992</v>
      </c>
      <c r="L4318" s="321">
        <f t="shared" si="146"/>
        <v>1.2918254341798274E-5</v>
      </c>
      <c r="M4318" s="341" t="s">
        <v>4950</v>
      </c>
      <c r="N4318" s="341" t="s">
        <v>4973</v>
      </c>
      <c r="O4318" s="323">
        <f>ROUND(SUMIF(Anlagenbewegungsdaten_AV!B:B,A4318,Anlagenbewegungsdaten_AV!C:C),3)</f>
        <v>0</v>
      </c>
      <c r="P4318" s="320">
        <f>ROUND(SUMIF(Anlagenbewegungsdaten_AV!$B:$B,$A4318,Anlagenbewegungsdaten_AV!$D:$D),2)</f>
        <v>0</v>
      </c>
      <c r="Q4318" s="321">
        <f t="shared" si="147"/>
        <v>0</v>
      </c>
      <c r="S4318" s="324"/>
      <c r="T4318" s="317"/>
      <c r="U4318" s="325"/>
      <c r="V4318" s="325"/>
    </row>
    <row r="4319" spans="1:22" ht="15" customHeight="1" x14ac:dyDescent="0.25">
      <c r="A4319" s="129" t="s">
        <v>4873</v>
      </c>
      <c r="B4319" s="126" t="s">
        <v>170</v>
      </c>
      <c r="C4319" s="127" t="s">
        <v>4781</v>
      </c>
      <c r="D4319" s="127" t="s">
        <v>4837</v>
      </c>
      <c r="E4319" s="127"/>
      <c r="F4319" s="128">
        <v>14.77</v>
      </c>
      <c r="G4319" s="128">
        <v>15.17</v>
      </c>
      <c r="H4319" s="128">
        <v>11.82</v>
      </c>
      <c r="I4319" s="311"/>
      <c r="J4319" s="319">
        <f>ROUND(SUMIF(Anlagenbewegungsdaten!B:B,A4319,Anlagenbewegungsdaten!C:C),3)</f>
        <v>32753.925999999999</v>
      </c>
      <c r="K4319" s="320">
        <f>ROUND(SUMIF(Anlagenbewegungsdaten!$B:$B,$A4319,Anlagenbewegungsdaten!$D:$D),2)</f>
        <v>4837.7700000000004</v>
      </c>
      <c r="L4319" s="321">
        <f t="shared" si="146"/>
        <v>-4.6192325159566394E-5</v>
      </c>
      <c r="M4319" s="341" t="s">
        <v>4950</v>
      </c>
      <c r="N4319" s="341" t="s">
        <v>4973</v>
      </c>
      <c r="O4319" s="323">
        <f>ROUND(SUMIF(Anlagenbewegungsdaten_AV!B:B,A4319,Anlagenbewegungsdaten_AV!C:C),3)</f>
        <v>0</v>
      </c>
      <c r="P4319" s="320">
        <f>ROUND(SUMIF(Anlagenbewegungsdaten_AV!$B:$B,$A4319,Anlagenbewegungsdaten_AV!$D:$D),2)</f>
        <v>0</v>
      </c>
      <c r="Q4319" s="321">
        <f t="shared" si="147"/>
        <v>0</v>
      </c>
      <c r="S4319" s="324"/>
      <c r="T4319" s="317"/>
      <c r="U4319" s="325"/>
      <c r="V4319" s="325"/>
    </row>
    <row r="4320" spans="1:22" ht="15" customHeight="1" x14ac:dyDescent="0.25">
      <c r="A4320" s="129" t="s">
        <v>4874</v>
      </c>
      <c r="B4320" s="126" t="s">
        <v>170</v>
      </c>
      <c r="C4320" s="127" t="s">
        <v>4781</v>
      </c>
      <c r="D4320" s="127" t="s">
        <v>4838</v>
      </c>
      <c r="E4320" s="127"/>
      <c r="F4320" s="128">
        <v>12.08</v>
      </c>
      <c r="G4320" s="128">
        <v>12.48</v>
      </c>
      <c r="H4320" s="128">
        <v>9.66</v>
      </c>
      <c r="I4320" s="311"/>
      <c r="J4320" s="319">
        <f>ROUND(SUMIF(Anlagenbewegungsdaten!B:B,A4320,Anlagenbewegungsdaten!C:C),3)</f>
        <v>0</v>
      </c>
      <c r="K4320" s="320">
        <f>ROUND(SUMIF(Anlagenbewegungsdaten!$B:$B,$A4320,Anlagenbewegungsdaten!$D:$D),2)</f>
        <v>0</v>
      </c>
      <c r="L4320" s="321">
        <f t="shared" si="146"/>
        <v>0</v>
      </c>
      <c r="M4320" s="341" t="s">
        <v>4950</v>
      </c>
      <c r="N4320" s="341" t="s">
        <v>4973</v>
      </c>
      <c r="O4320" s="323">
        <f>ROUND(SUMIF(Anlagenbewegungsdaten_AV!B:B,A4320,Anlagenbewegungsdaten_AV!C:C),3)</f>
        <v>0</v>
      </c>
      <c r="P4320" s="320">
        <f>ROUND(SUMIF(Anlagenbewegungsdaten_AV!$B:$B,$A4320,Anlagenbewegungsdaten_AV!$D:$D),2)</f>
        <v>0</v>
      </c>
      <c r="Q4320" s="321">
        <f t="shared" si="147"/>
        <v>0</v>
      </c>
      <c r="S4320" s="324"/>
      <c r="T4320" s="317"/>
      <c r="U4320" s="325"/>
      <c r="V4320" s="325"/>
    </row>
    <row r="4321" spans="1:22" ht="15" customHeight="1" x14ac:dyDescent="0.25">
      <c r="A4321" s="129" t="s">
        <v>5172</v>
      </c>
      <c r="B4321" s="126" t="s">
        <v>170</v>
      </c>
      <c r="C4321" s="127" t="s">
        <v>5160</v>
      </c>
      <c r="D4321" s="127" t="s">
        <v>4835</v>
      </c>
      <c r="E4321" s="127"/>
      <c r="F4321" s="128">
        <v>17.02</v>
      </c>
      <c r="G4321" s="128">
        <v>17.419999999999998</v>
      </c>
      <c r="H4321" s="128">
        <v>13.62</v>
      </c>
      <c r="I4321" s="311"/>
      <c r="J4321" s="319">
        <f>ROUND(SUMIF(Anlagenbewegungsdaten!B:B,A4321,Anlagenbewegungsdaten!C:C),3)</f>
        <v>348808.89500000002</v>
      </c>
      <c r="K4321" s="320">
        <f>ROUND(SUMIF(Anlagenbewegungsdaten!$B:$B,$A4321,Anlagenbewegungsdaten!$D:$D),2)</f>
        <v>59367.32</v>
      </c>
      <c r="L4321" s="321">
        <f t="shared" si="146"/>
        <v>-1.3208092070726707E-5</v>
      </c>
      <c r="M4321" s="341" t="s">
        <v>4950</v>
      </c>
      <c r="N4321" s="341" t="s">
        <v>4973</v>
      </c>
      <c r="O4321" s="323">
        <f>ROUND(SUMIF(Anlagenbewegungsdaten_AV!B:B,A4321,Anlagenbewegungsdaten_AV!C:C),3)</f>
        <v>0</v>
      </c>
      <c r="P4321" s="320">
        <f>ROUND(SUMIF(Anlagenbewegungsdaten_AV!$B:$B,$A4321,Anlagenbewegungsdaten_AV!$D:$D),2)</f>
        <v>0</v>
      </c>
      <c r="Q4321" s="321">
        <f t="shared" si="147"/>
        <v>0</v>
      </c>
      <c r="S4321" s="324"/>
      <c r="T4321" s="317"/>
      <c r="U4321" s="325"/>
      <c r="V4321" s="325"/>
    </row>
    <row r="4322" spans="1:22" ht="15" customHeight="1" x14ac:dyDescent="0.25">
      <c r="A4322" s="129" t="s">
        <v>5184</v>
      </c>
      <c r="B4322" s="126" t="s">
        <v>170</v>
      </c>
      <c r="C4322" s="127" t="s">
        <v>5160</v>
      </c>
      <c r="D4322" s="127" t="s">
        <v>4836</v>
      </c>
      <c r="E4322" s="127"/>
      <c r="F4322" s="128">
        <v>16.14</v>
      </c>
      <c r="G4322" s="128">
        <v>16.54</v>
      </c>
      <c r="H4322" s="128">
        <v>12.91</v>
      </c>
      <c r="I4322" s="311"/>
      <c r="J4322" s="319">
        <f>ROUND(SUMIF(Anlagenbewegungsdaten!B:B,A4322,Anlagenbewegungsdaten!C:C),3)</f>
        <v>113185.322</v>
      </c>
      <c r="K4322" s="320">
        <f>ROUND(SUMIF(Anlagenbewegungsdaten!$B:$B,$A4322,Anlagenbewegungsdaten!$D:$D),2)</f>
        <v>18268.09</v>
      </c>
      <c r="L4322" s="321">
        <f t="shared" si="146"/>
        <v>1.8527844098059632E-5</v>
      </c>
      <c r="M4322" s="341" t="s">
        <v>4950</v>
      </c>
      <c r="N4322" s="341" t="s">
        <v>4973</v>
      </c>
      <c r="O4322" s="323">
        <f>ROUND(SUMIF(Anlagenbewegungsdaten_AV!B:B,A4322,Anlagenbewegungsdaten_AV!C:C),3)</f>
        <v>0</v>
      </c>
      <c r="P4322" s="320">
        <f>ROUND(SUMIF(Anlagenbewegungsdaten_AV!$B:$B,$A4322,Anlagenbewegungsdaten_AV!$D:$D),2)</f>
        <v>0</v>
      </c>
      <c r="Q4322" s="321">
        <f t="shared" si="147"/>
        <v>0</v>
      </c>
      <c r="S4322" s="324"/>
      <c r="T4322" s="317"/>
      <c r="U4322" s="325"/>
      <c r="V4322" s="325"/>
    </row>
    <row r="4323" spans="1:22" ht="15" customHeight="1" x14ac:dyDescent="0.25">
      <c r="A4323" s="129" t="s">
        <v>5185</v>
      </c>
      <c r="B4323" s="126" t="s">
        <v>170</v>
      </c>
      <c r="C4323" s="127" t="s">
        <v>5160</v>
      </c>
      <c r="D4323" s="127" t="s">
        <v>4837</v>
      </c>
      <c r="E4323" s="127"/>
      <c r="F4323" s="128">
        <v>14.4</v>
      </c>
      <c r="G4323" s="128">
        <v>14.8</v>
      </c>
      <c r="H4323" s="128">
        <v>11.52</v>
      </c>
      <c r="I4323" s="311"/>
      <c r="J4323" s="319">
        <f>ROUND(SUMIF(Anlagenbewegungsdaten!B:B,A4323,Anlagenbewegungsdaten!C:C),3)</f>
        <v>75494.982999999993</v>
      </c>
      <c r="K4323" s="320">
        <f>ROUND(SUMIF(Anlagenbewegungsdaten!$B:$B,$A4323,Anlagenbewegungsdaten!$D:$D),2)</f>
        <v>10871.25</v>
      </c>
      <c r="L4323" s="321">
        <f t="shared" si="146"/>
        <v>3.6495140344428023E-5</v>
      </c>
      <c r="M4323" s="341" t="s">
        <v>4950</v>
      </c>
      <c r="N4323" s="341" t="s">
        <v>4973</v>
      </c>
      <c r="O4323" s="323">
        <f>ROUND(SUMIF(Anlagenbewegungsdaten_AV!B:B,A4323,Anlagenbewegungsdaten_AV!C:C),3)</f>
        <v>0</v>
      </c>
      <c r="P4323" s="320">
        <f>ROUND(SUMIF(Anlagenbewegungsdaten_AV!$B:$B,$A4323,Anlagenbewegungsdaten_AV!$D:$D),2)</f>
        <v>0</v>
      </c>
      <c r="Q4323" s="321">
        <f t="shared" si="147"/>
        <v>0</v>
      </c>
      <c r="S4323" s="324"/>
      <c r="T4323" s="317"/>
      <c r="U4323" s="325"/>
      <c r="V4323" s="325"/>
    </row>
    <row r="4324" spans="1:22" ht="15" customHeight="1" x14ac:dyDescent="0.25">
      <c r="A4324" s="129" t="s">
        <v>5186</v>
      </c>
      <c r="B4324" s="126" t="s">
        <v>170</v>
      </c>
      <c r="C4324" s="127" t="s">
        <v>5160</v>
      </c>
      <c r="D4324" s="127" t="s">
        <v>4838</v>
      </c>
      <c r="E4324" s="127"/>
      <c r="F4324" s="128">
        <v>11.78</v>
      </c>
      <c r="G4324" s="128">
        <v>12.18</v>
      </c>
      <c r="H4324" s="128">
        <v>9.42</v>
      </c>
      <c r="I4324" s="311"/>
      <c r="J4324" s="319">
        <f>ROUND(SUMIF(Anlagenbewegungsdaten!B:B,A4324,Anlagenbewegungsdaten!C:C),3)</f>
        <v>0</v>
      </c>
      <c r="K4324" s="320">
        <f>ROUND(SUMIF(Anlagenbewegungsdaten!$B:$B,$A4324,Anlagenbewegungsdaten!$D:$D),2)</f>
        <v>0</v>
      </c>
      <c r="L4324" s="321">
        <f t="shared" si="146"/>
        <v>0</v>
      </c>
      <c r="M4324" s="341" t="s">
        <v>4950</v>
      </c>
      <c r="N4324" s="341" t="s">
        <v>4973</v>
      </c>
      <c r="O4324" s="323">
        <f>ROUND(SUMIF(Anlagenbewegungsdaten_AV!B:B,A4324,Anlagenbewegungsdaten_AV!C:C),3)</f>
        <v>0</v>
      </c>
      <c r="P4324" s="320">
        <f>ROUND(SUMIF(Anlagenbewegungsdaten_AV!$B:$B,$A4324,Anlagenbewegungsdaten_AV!$D:$D),2)</f>
        <v>0</v>
      </c>
      <c r="Q4324" s="321">
        <f t="shared" si="147"/>
        <v>0</v>
      </c>
      <c r="S4324" s="324"/>
      <c r="T4324" s="317"/>
      <c r="U4324" s="325"/>
      <c r="V4324" s="325"/>
    </row>
    <row r="4325" spans="1:22" ht="15" customHeight="1" x14ac:dyDescent="0.25">
      <c r="A4325" s="129" t="s">
        <v>5173</v>
      </c>
      <c r="B4325" s="126" t="s">
        <v>170</v>
      </c>
      <c r="C4325" s="127" t="s">
        <v>5161</v>
      </c>
      <c r="D4325" s="127" t="s">
        <v>4835</v>
      </c>
      <c r="E4325" s="127"/>
      <c r="F4325" s="128">
        <v>16.64</v>
      </c>
      <c r="G4325" s="128">
        <v>17.04</v>
      </c>
      <c r="H4325" s="128">
        <v>13.31</v>
      </c>
      <c r="I4325" s="311"/>
      <c r="J4325" s="319">
        <f>ROUND(SUMIF(Anlagenbewegungsdaten!B:B,A4325,Anlagenbewegungsdaten!C:C),3)</f>
        <v>156207.505</v>
      </c>
      <c r="K4325" s="320">
        <f>ROUND(SUMIF(Anlagenbewegungsdaten!$B:$B,$A4325,Anlagenbewegungsdaten!$D:$D),2)</f>
        <v>25992.93</v>
      </c>
      <c r="L4325" s="321">
        <f t="shared" si="146"/>
        <v>-7.4772335523221045E-7</v>
      </c>
      <c r="M4325" s="341" t="s">
        <v>4950</v>
      </c>
      <c r="N4325" s="341" t="s">
        <v>4973</v>
      </c>
      <c r="O4325" s="323">
        <f>ROUND(SUMIF(Anlagenbewegungsdaten_AV!B:B,A4325,Anlagenbewegungsdaten_AV!C:C),3)</f>
        <v>0</v>
      </c>
      <c r="P4325" s="320">
        <f>ROUND(SUMIF(Anlagenbewegungsdaten_AV!$B:$B,$A4325,Anlagenbewegungsdaten_AV!$D:$D),2)</f>
        <v>0</v>
      </c>
      <c r="Q4325" s="321">
        <f t="shared" si="147"/>
        <v>0</v>
      </c>
      <c r="S4325" s="324"/>
      <c r="T4325" s="317"/>
      <c r="U4325" s="325"/>
      <c r="V4325" s="325"/>
    </row>
    <row r="4326" spans="1:22" ht="15" customHeight="1" x14ac:dyDescent="0.25">
      <c r="A4326" s="129" t="s">
        <v>5187</v>
      </c>
      <c r="B4326" s="126" t="s">
        <v>170</v>
      </c>
      <c r="C4326" s="127" t="s">
        <v>5161</v>
      </c>
      <c r="D4326" s="127" t="s">
        <v>4836</v>
      </c>
      <c r="E4326" s="127"/>
      <c r="F4326" s="128">
        <v>15.79</v>
      </c>
      <c r="G4326" s="128">
        <v>16.189999999999998</v>
      </c>
      <c r="H4326" s="128">
        <v>12.63</v>
      </c>
      <c r="I4326" s="311"/>
      <c r="J4326" s="319">
        <f>ROUND(SUMIF(Anlagenbewegungsdaten!B:B,A4326,Anlagenbewegungsdaten!C:C),3)</f>
        <v>64317.459000000003</v>
      </c>
      <c r="K4326" s="320">
        <f>ROUND(SUMIF(Anlagenbewegungsdaten!$B:$B,$A4326,Anlagenbewegungsdaten!$D:$D),2)</f>
        <v>10155.73</v>
      </c>
      <c r="L4326" s="321">
        <f t="shared" si="146"/>
        <v>-5.012480357891036E-6</v>
      </c>
      <c r="M4326" s="341" t="s">
        <v>4950</v>
      </c>
      <c r="N4326" s="341" t="s">
        <v>4973</v>
      </c>
      <c r="O4326" s="323">
        <f>ROUND(SUMIF(Anlagenbewegungsdaten_AV!B:B,A4326,Anlagenbewegungsdaten_AV!C:C),3)</f>
        <v>0</v>
      </c>
      <c r="P4326" s="320">
        <f>ROUND(SUMIF(Anlagenbewegungsdaten_AV!$B:$B,$A4326,Anlagenbewegungsdaten_AV!$D:$D),2)</f>
        <v>0</v>
      </c>
      <c r="Q4326" s="321">
        <f t="shared" si="147"/>
        <v>0</v>
      </c>
      <c r="S4326" s="324"/>
      <c r="T4326" s="317"/>
      <c r="U4326" s="325"/>
      <c r="V4326" s="325"/>
    </row>
    <row r="4327" spans="1:22" ht="15" customHeight="1" x14ac:dyDescent="0.25">
      <c r="A4327" s="129" t="s">
        <v>5188</v>
      </c>
      <c r="B4327" s="126" t="s">
        <v>170</v>
      </c>
      <c r="C4327" s="127" t="s">
        <v>5161</v>
      </c>
      <c r="D4327" s="127" t="s">
        <v>4837</v>
      </c>
      <c r="E4327" s="127"/>
      <c r="F4327" s="128">
        <v>14.08</v>
      </c>
      <c r="G4327" s="128">
        <v>14.48</v>
      </c>
      <c r="H4327" s="128">
        <v>11.26</v>
      </c>
      <c r="I4327" s="311"/>
      <c r="J4327" s="319">
        <f>ROUND(SUMIF(Anlagenbewegungsdaten!B:B,A4327,Anlagenbewegungsdaten!C:C),3)</f>
        <v>30290.651000000002</v>
      </c>
      <c r="K4327" s="320">
        <f>ROUND(SUMIF(Anlagenbewegungsdaten!$B:$B,$A4327,Anlagenbewegungsdaten!$D:$D),2)</f>
        <v>4264.9399999999996</v>
      </c>
      <c r="L4327" s="321">
        <f t="shared" si="146"/>
        <v>-5.394139597569847E-5</v>
      </c>
      <c r="M4327" s="341" t="s">
        <v>4950</v>
      </c>
      <c r="N4327" s="341" t="s">
        <v>4973</v>
      </c>
      <c r="O4327" s="323">
        <f>ROUND(SUMIF(Anlagenbewegungsdaten_AV!B:B,A4327,Anlagenbewegungsdaten_AV!C:C),3)</f>
        <v>0</v>
      </c>
      <c r="P4327" s="320">
        <f>ROUND(SUMIF(Anlagenbewegungsdaten_AV!$B:$B,$A4327,Anlagenbewegungsdaten_AV!$D:$D),2)</f>
        <v>0</v>
      </c>
      <c r="Q4327" s="321">
        <f t="shared" si="147"/>
        <v>0</v>
      </c>
      <c r="S4327" s="324"/>
      <c r="T4327" s="317"/>
      <c r="U4327" s="325"/>
      <c r="V4327" s="325"/>
    </row>
    <row r="4328" spans="1:22" ht="15" customHeight="1" x14ac:dyDescent="0.25">
      <c r="A4328" s="129" t="s">
        <v>5189</v>
      </c>
      <c r="B4328" s="126" t="s">
        <v>170</v>
      </c>
      <c r="C4328" s="127" t="s">
        <v>5161</v>
      </c>
      <c r="D4328" s="127" t="s">
        <v>4838</v>
      </c>
      <c r="E4328" s="127"/>
      <c r="F4328" s="128">
        <v>11.52</v>
      </c>
      <c r="G4328" s="128">
        <v>11.92</v>
      </c>
      <c r="H4328" s="128">
        <v>9.2200000000000006</v>
      </c>
      <c r="I4328" s="311"/>
      <c r="J4328" s="319">
        <f>ROUND(SUMIF(Anlagenbewegungsdaten!B:B,A4328,Anlagenbewegungsdaten!C:C),3)</f>
        <v>0</v>
      </c>
      <c r="K4328" s="320">
        <f>ROUND(SUMIF(Anlagenbewegungsdaten!$B:$B,$A4328,Anlagenbewegungsdaten!$D:$D),2)</f>
        <v>0</v>
      </c>
      <c r="L4328" s="321">
        <f t="shared" si="146"/>
        <v>0</v>
      </c>
      <c r="M4328" s="341" t="s">
        <v>4950</v>
      </c>
      <c r="N4328" s="341" t="s">
        <v>4973</v>
      </c>
      <c r="O4328" s="323">
        <f>ROUND(SUMIF(Anlagenbewegungsdaten_AV!B:B,A4328,Anlagenbewegungsdaten_AV!C:C),3)</f>
        <v>0</v>
      </c>
      <c r="P4328" s="320">
        <f>ROUND(SUMIF(Anlagenbewegungsdaten_AV!$B:$B,$A4328,Anlagenbewegungsdaten_AV!$D:$D),2)</f>
        <v>0</v>
      </c>
      <c r="Q4328" s="321">
        <f t="shared" si="147"/>
        <v>0</v>
      </c>
      <c r="S4328" s="324"/>
      <c r="T4328" s="317"/>
      <c r="U4328" s="325"/>
      <c r="V4328" s="325"/>
    </row>
    <row r="4329" spans="1:22" ht="15" customHeight="1" x14ac:dyDescent="0.25">
      <c r="A4329" s="129" t="s">
        <v>5174</v>
      </c>
      <c r="B4329" s="126" t="s">
        <v>170</v>
      </c>
      <c r="C4329" s="127" t="s">
        <v>5162</v>
      </c>
      <c r="D4329" s="127" t="s">
        <v>4835</v>
      </c>
      <c r="E4329" s="127"/>
      <c r="F4329" s="128">
        <v>16.28</v>
      </c>
      <c r="G4329" s="128">
        <v>16.68</v>
      </c>
      <c r="H4329" s="128">
        <v>13.02</v>
      </c>
      <c r="I4329" s="311"/>
      <c r="J4329" s="319">
        <f>ROUND(SUMIF(Anlagenbewegungsdaten!B:B,A4329,Anlagenbewegungsdaten!C:C),3)</f>
        <v>242067.95600000001</v>
      </c>
      <c r="K4329" s="320">
        <f>ROUND(SUMIF(Anlagenbewegungsdaten!$B:$B,$A4329,Anlagenbewegungsdaten!$D:$D),2)</f>
        <v>39408.67</v>
      </c>
      <c r="L4329" s="321">
        <f t="shared" si="146"/>
        <v>-2.7939261784126757E-6</v>
      </c>
      <c r="M4329" s="341" t="s">
        <v>4950</v>
      </c>
      <c r="N4329" s="341" t="s">
        <v>4973</v>
      </c>
      <c r="O4329" s="323">
        <f>ROUND(SUMIF(Anlagenbewegungsdaten_AV!B:B,A4329,Anlagenbewegungsdaten_AV!C:C),3)</f>
        <v>0</v>
      </c>
      <c r="P4329" s="320">
        <f>ROUND(SUMIF(Anlagenbewegungsdaten_AV!$B:$B,$A4329,Anlagenbewegungsdaten_AV!$D:$D),2)</f>
        <v>0</v>
      </c>
      <c r="Q4329" s="321">
        <f t="shared" si="147"/>
        <v>0</v>
      </c>
      <c r="S4329" s="324"/>
      <c r="T4329" s="317"/>
      <c r="U4329" s="325"/>
      <c r="V4329" s="325"/>
    </row>
    <row r="4330" spans="1:22" ht="15" customHeight="1" x14ac:dyDescent="0.25">
      <c r="A4330" s="129" t="s">
        <v>5190</v>
      </c>
      <c r="B4330" s="126" t="s">
        <v>170</v>
      </c>
      <c r="C4330" s="127" t="s">
        <v>5162</v>
      </c>
      <c r="D4330" s="127" t="s">
        <v>4836</v>
      </c>
      <c r="E4330" s="127"/>
      <c r="F4330" s="128">
        <v>15.44</v>
      </c>
      <c r="G4330" s="128">
        <v>15.84</v>
      </c>
      <c r="H4330" s="128">
        <v>12.35</v>
      </c>
      <c r="I4330" s="311"/>
      <c r="J4330" s="319">
        <f>ROUND(SUMIF(Anlagenbewegungsdaten!B:B,A4330,Anlagenbewegungsdaten!C:C),3)</f>
        <v>47938.044000000002</v>
      </c>
      <c r="K4330" s="320">
        <f>ROUND(SUMIF(Anlagenbewegungsdaten!$B:$B,$A4330,Anlagenbewegungsdaten!$D:$D),2)</f>
        <v>7401.64</v>
      </c>
      <c r="L4330" s="321">
        <f t="shared" si="146"/>
        <v>-1.2529505792002738E-5</v>
      </c>
      <c r="M4330" s="341" t="s">
        <v>4950</v>
      </c>
      <c r="N4330" s="341" t="s">
        <v>4973</v>
      </c>
      <c r="O4330" s="323">
        <f>ROUND(SUMIF(Anlagenbewegungsdaten_AV!B:B,A4330,Anlagenbewegungsdaten_AV!C:C),3)</f>
        <v>0</v>
      </c>
      <c r="P4330" s="320">
        <f>ROUND(SUMIF(Anlagenbewegungsdaten_AV!$B:$B,$A4330,Anlagenbewegungsdaten_AV!$D:$D),2)</f>
        <v>0</v>
      </c>
      <c r="Q4330" s="321">
        <f t="shared" si="147"/>
        <v>0</v>
      </c>
      <c r="S4330" s="324"/>
      <c r="T4330" s="317"/>
      <c r="U4330" s="325"/>
      <c r="V4330" s="325"/>
    </row>
    <row r="4331" spans="1:22" ht="15" customHeight="1" x14ac:dyDescent="0.25">
      <c r="A4331" s="129" t="s">
        <v>5191</v>
      </c>
      <c r="B4331" s="126" t="s">
        <v>170</v>
      </c>
      <c r="C4331" s="127" t="s">
        <v>5162</v>
      </c>
      <c r="D4331" s="127" t="s">
        <v>4837</v>
      </c>
      <c r="E4331" s="127"/>
      <c r="F4331" s="128">
        <v>13.77</v>
      </c>
      <c r="G4331" s="128">
        <v>14.17</v>
      </c>
      <c r="H4331" s="128">
        <v>11.02</v>
      </c>
      <c r="I4331" s="311"/>
      <c r="J4331" s="319">
        <f>ROUND(SUMIF(Anlagenbewegungsdaten!B:B,A4331,Anlagenbewegungsdaten!C:C),3)</f>
        <v>0</v>
      </c>
      <c r="K4331" s="320">
        <f>ROUND(SUMIF(Anlagenbewegungsdaten!$B:$B,$A4331,Anlagenbewegungsdaten!$D:$D),2)</f>
        <v>0</v>
      </c>
      <c r="L4331" s="321">
        <f t="shared" si="146"/>
        <v>0</v>
      </c>
      <c r="M4331" s="341" t="s">
        <v>4950</v>
      </c>
      <c r="N4331" s="341" t="s">
        <v>4973</v>
      </c>
      <c r="O4331" s="323">
        <f>ROUND(SUMIF(Anlagenbewegungsdaten_AV!B:B,A4331,Anlagenbewegungsdaten_AV!C:C),3)</f>
        <v>0</v>
      </c>
      <c r="P4331" s="320">
        <f>ROUND(SUMIF(Anlagenbewegungsdaten_AV!$B:$B,$A4331,Anlagenbewegungsdaten_AV!$D:$D),2)</f>
        <v>0</v>
      </c>
      <c r="Q4331" s="321">
        <f t="shared" si="147"/>
        <v>0</v>
      </c>
      <c r="S4331" s="324"/>
      <c r="T4331" s="317"/>
      <c r="U4331" s="325"/>
      <c r="V4331" s="325"/>
    </row>
    <row r="4332" spans="1:22" ht="15" customHeight="1" x14ac:dyDescent="0.25">
      <c r="A4332" s="129" t="s">
        <v>5192</v>
      </c>
      <c r="B4332" s="126" t="s">
        <v>170</v>
      </c>
      <c r="C4332" s="127" t="s">
        <v>5162</v>
      </c>
      <c r="D4332" s="127" t="s">
        <v>4838</v>
      </c>
      <c r="E4332" s="127"/>
      <c r="F4332" s="128">
        <v>11.27</v>
      </c>
      <c r="G4332" s="128">
        <v>11.67</v>
      </c>
      <c r="H4332" s="128">
        <v>9.02</v>
      </c>
      <c r="I4332" s="311"/>
      <c r="J4332" s="319">
        <f>ROUND(SUMIF(Anlagenbewegungsdaten!B:B,A4332,Anlagenbewegungsdaten!C:C),3)</f>
        <v>0</v>
      </c>
      <c r="K4332" s="320">
        <f>ROUND(SUMIF(Anlagenbewegungsdaten!$B:$B,$A4332,Anlagenbewegungsdaten!$D:$D),2)</f>
        <v>0</v>
      </c>
      <c r="L4332" s="321">
        <f t="shared" si="146"/>
        <v>0</v>
      </c>
      <c r="M4332" s="341" t="s">
        <v>4950</v>
      </c>
      <c r="N4332" s="341" t="s">
        <v>4973</v>
      </c>
      <c r="O4332" s="323">
        <f>ROUND(SUMIF(Anlagenbewegungsdaten_AV!B:B,A4332,Anlagenbewegungsdaten_AV!C:C),3)</f>
        <v>0</v>
      </c>
      <c r="P4332" s="320">
        <f>ROUND(SUMIF(Anlagenbewegungsdaten_AV!$B:$B,$A4332,Anlagenbewegungsdaten_AV!$D:$D),2)</f>
        <v>0</v>
      </c>
      <c r="Q4332" s="321">
        <f t="shared" si="147"/>
        <v>0</v>
      </c>
      <c r="S4332" s="324"/>
      <c r="T4332" s="317"/>
      <c r="U4332" s="325"/>
      <c r="V4332" s="325"/>
    </row>
    <row r="4333" spans="1:22" ht="15" customHeight="1" x14ac:dyDescent="0.25">
      <c r="A4333" s="129" t="s">
        <v>5175</v>
      </c>
      <c r="B4333" s="126" t="s">
        <v>170</v>
      </c>
      <c r="C4333" s="127" t="s">
        <v>5163</v>
      </c>
      <c r="D4333" s="127" t="s">
        <v>4835</v>
      </c>
      <c r="E4333" s="127"/>
      <c r="F4333" s="128">
        <v>15.92</v>
      </c>
      <c r="G4333" s="128">
        <v>16.32</v>
      </c>
      <c r="H4333" s="128">
        <v>12.74</v>
      </c>
      <c r="I4333" s="311"/>
      <c r="J4333" s="319">
        <f>ROUND(SUMIF(Anlagenbewegungsdaten!B:B,A4333,Anlagenbewegungsdaten!C:C),3)</f>
        <v>337987.011</v>
      </c>
      <c r="K4333" s="320">
        <f>ROUND(SUMIF(Anlagenbewegungsdaten!$B:$B,$A4333,Anlagenbewegungsdaten!$D:$D),2)</f>
        <v>53807.47</v>
      </c>
      <c r="L4333" s="321">
        <f t="shared" si="146"/>
        <v>1.8388635648847185E-5</v>
      </c>
      <c r="M4333" s="341" t="s">
        <v>4950</v>
      </c>
      <c r="N4333" s="341" t="s">
        <v>4973</v>
      </c>
      <c r="O4333" s="323">
        <f>ROUND(SUMIF(Anlagenbewegungsdaten_AV!B:B,A4333,Anlagenbewegungsdaten_AV!C:C),3)</f>
        <v>0</v>
      </c>
      <c r="P4333" s="320">
        <f>ROUND(SUMIF(Anlagenbewegungsdaten_AV!$B:$B,$A4333,Anlagenbewegungsdaten_AV!$D:$D),2)</f>
        <v>0</v>
      </c>
      <c r="Q4333" s="321">
        <f t="shared" si="147"/>
        <v>0</v>
      </c>
      <c r="S4333" s="324"/>
      <c r="T4333" s="317"/>
      <c r="U4333" s="325"/>
      <c r="V4333" s="325"/>
    </row>
    <row r="4334" spans="1:22" ht="15" customHeight="1" x14ac:dyDescent="0.25">
      <c r="A4334" s="129" t="s">
        <v>5193</v>
      </c>
      <c r="B4334" s="126" t="s">
        <v>170</v>
      </c>
      <c r="C4334" s="127" t="s">
        <v>5163</v>
      </c>
      <c r="D4334" s="127" t="s">
        <v>4836</v>
      </c>
      <c r="E4334" s="127"/>
      <c r="F4334" s="128">
        <v>15.1</v>
      </c>
      <c r="G4334" s="128">
        <v>15.5</v>
      </c>
      <c r="H4334" s="128">
        <v>12.08</v>
      </c>
      <c r="I4334" s="311"/>
      <c r="J4334" s="319">
        <f>ROUND(SUMIF(Anlagenbewegungsdaten!B:B,A4334,Anlagenbewegungsdaten!C:C),3)</f>
        <v>81360.263999999996</v>
      </c>
      <c r="K4334" s="320">
        <f>ROUND(SUMIF(Anlagenbewegungsdaten!$B:$B,$A4334,Anlagenbewegungsdaten!$D:$D),2)</f>
        <v>12285.39</v>
      </c>
      <c r="L4334" s="321">
        <f t="shared" si="146"/>
        <v>1.2123854464363149E-5</v>
      </c>
      <c r="M4334" s="341" t="s">
        <v>4950</v>
      </c>
      <c r="N4334" s="341" t="s">
        <v>4973</v>
      </c>
      <c r="O4334" s="323">
        <f>ROUND(SUMIF(Anlagenbewegungsdaten_AV!B:B,A4334,Anlagenbewegungsdaten_AV!C:C),3)</f>
        <v>0</v>
      </c>
      <c r="P4334" s="320">
        <f>ROUND(SUMIF(Anlagenbewegungsdaten_AV!$B:$B,$A4334,Anlagenbewegungsdaten_AV!$D:$D),2)</f>
        <v>0</v>
      </c>
      <c r="Q4334" s="321">
        <f t="shared" si="147"/>
        <v>0</v>
      </c>
      <c r="S4334" s="324"/>
      <c r="T4334" s="317"/>
      <c r="U4334" s="325"/>
      <c r="V4334" s="325"/>
    </row>
    <row r="4335" spans="1:22" ht="15" customHeight="1" x14ac:dyDescent="0.25">
      <c r="A4335" s="129" t="s">
        <v>5194</v>
      </c>
      <c r="B4335" s="126" t="s">
        <v>170</v>
      </c>
      <c r="C4335" s="127" t="s">
        <v>5163</v>
      </c>
      <c r="D4335" s="127" t="s">
        <v>4837</v>
      </c>
      <c r="E4335" s="127"/>
      <c r="F4335" s="128">
        <v>13.47</v>
      </c>
      <c r="G4335" s="128">
        <v>13.870000000000001</v>
      </c>
      <c r="H4335" s="128">
        <v>10.78</v>
      </c>
      <c r="I4335" s="311"/>
      <c r="J4335" s="319">
        <f>ROUND(SUMIF(Anlagenbewegungsdaten!B:B,A4335,Anlagenbewegungsdaten!C:C),3)</f>
        <v>74707.372000000003</v>
      </c>
      <c r="K4335" s="320">
        <f>ROUND(SUMIF(Anlagenbewegungsdaten!$B:$B,$A4335,Anlagenbewegungsdaten!$D:$D),2)</f>
        <v>10063.08</v>
      </c>
      <c r="L4335" s="321">
        <f t="shared" si="146"/>
        <v>4.0269118315450214E-6</v>
      </c>
      <c r="M4335" s="341" t="s">
        <v>4950</v>
      </c>
      <c r="N4335" s="341" t="s">
        <v>4973</v>
      </c>
      <c r="O4335" s="323">
        <f>ROUND(SUMIF(Anlagenbewegungsdaten_AV!B:B,A4335,Anlagenbewegungsdaten_AV!C:C),3)</f>
        <v>0</v>
      </c>
      <c r="P4335" s="320">
        <f>ROUND(SUMIF(Anlagenbewegungsdaten_AV!$B:$B,$A4335,Anlagenbewegungsdaten_AV!$D:$D),2)</f>
        <v>0</v>
      </c>
      <c r="Q4335" s="321">
        <f t="shared" si="147"/>
        <v>0</v>
      </c>
      <c r="S4335" s="324"/>
      <c r="T4335" s="317"/>
      <c r="U4335" s="325"/>
      <c r="V4335" s="325"/>
    </row>
    <row r="4336" spans="1:22" ht="15" customHeight="1" x14ac:dyDescent="0.25">
      <c r="A4336" s="129" t="s">
        <v>5195</v>
      </c>
      <c r="B4336" s="126" t="s">
        <v>170</v>
      </c>
      <c r="C4336" s="127" t="s">
        <v>5163</v>
      </c>
      <c r="D4336" s="127" t="s">
        <v>4838</v>
      </c>
      <c r="E4336" s="127"/>
      <c r="F4336" s="128">
        <v>11.02</v>
      </c>
      <c r="G4336" s="128">
        <v>11.42</v>
      </c>
      <c r="H4336" s="128">
        <v>8.82</v>
      </c>
      <c r="I4336" s="311"/>
      <c r="J4336" s="319">
        <f>ROUND(SUMIF(Anlagenbewegungsdaten!B:B,A4336,Anlagenbewegungsdaten!C:C),3)</f>
        <v>0</v>
      </c>
      <c r="K4336" s="320">
        <f>ROUND(SUMIF(Anlagenbewegungsdaten!$B:$B,$A4336,Anlagenbewegungsdaten!$D:$D),2)</f>
        <v>0</v>
      </c>
      <c r="L4336" s="321">
        <f t="shared" si="146"/>
        <v>0</v>
      </c>
      <c r="M4336" s="341" t="s">
        <v>4950</v>
      </c>
      <c r="N4336" s="341" t="s">
        <v>4973</v>
      </c>
      <c r="O4336" s="323">
        <f>ROUND(SUMIF(Anlagenbewegungsdaten_AV!B:B,A4336,Anlagenbewegungsdaten_AV!C:C),3)</f>
        <v>0</v>
      </c>
      <c r="P4336" s="320">
        <f>ROUND(SUMIF(Anlagenbewegungsdaten_AV!$B:$B,$A4336,Anlagenbewegungsdaten_AV!$D:$D),2)</f>
        <v>0</v>
      </c>
      <c r="Q4336" s="321">
        <f t="shared" si="147"/>
        <v>0</v>
      </c>
      <c r="S4336" s="324"/>
      <c r="T4336" s="317"/>
      <c r="U4336" s="325"/>
      <c r="V4336" s="325"/>
    </row>
    <row r="4337" spans="1:22" ht="15" customHeight="1" x14ac:dyDescent="0.25">
      <c r="A4337" s="129" t="s">
        <v>5176</v>
      </c>
      <c r="B4337" s="126" t="s">
        <v>170</v>
      </c>
      <c r="C4337" s="127" t="s">
        <v>5164</v>
      </c>
      <c r="D4337" s="127" t="s">
        <v>4835</v>
      </c>
      <c r="E4337" s="127"/>
      <c r="F4337" s="128">
        <v>15.63</v>
      </c>
      <c r="G4337" s="128">
        <v>16.03</v>
      </c>
      <c r="H4337" s="128">
        <v>12.5</v>
      </c>
      <c r="I4337" s="311"/>
      <c r="J4337" s="319">
        <f>ROUND(SUMIF(Anlagenbewegungsdaten!B:B,A4337,Anlagenbewegungsdaten!C:C),3)</f>
        <v>251289.875</v>
      </c>
      <c r="K4337" s="320">
        <f>ROUND(SUMIF(Anlagenbewegungsdaten!$B:$B,$A4337,Anlagenbewegungsdaten!$D:$D),2)</f>
        <v>39276.639999999999</v>
      </c>
      <c r="L4337" s="321">
        <f t="shared" si="146"/>
        <v>-1.2948193793604901E-5</v>
      </c>
      <c r="M4337" s="341" t="s">
        <v>4950</v>
      </c>
      <c r="N4337" s="341" t="s">
        <v>4973</v>
      </c>
      <c r="O4337" s="323">
        <f>ROUND(SUMIF(Anlagenbewegungsdaten_AV!B:B,A4337,Anlagenbewegungsdaten_AV!C:C),3)</f>
        <v>0</v>
      </c>
      <c r="P4337" s="320">
        <f>ROUND(SUMIF(Anlagenbewegungsdaten_AV!$B:$B,$A4337,Anlagenbewegungsdaten_AV!$D:$D),2)</f>
        <v>0</v>
      </c>
      <c r="Q4337" s="321">
        <f t="shared" si="147"/>
        <v>0</v>
      </c>
      <c r="S4337" s="324"/>
      <c r="T4337" s="317"/>
      <c r="U4337" s="325"/>
      <c r="V4337" s="325"/>
    </row>
    <row r="4338" spans="1:22" ht="15" customHeight="1" x14ac:dyDescent="0.25">
      <c r="A4338" s="129" t="s">
        <v>5196</v>
      </c>
      <c r="B4338" s="126" t="s">
        <v>170</v>
      </c>
      <c r="C4338" s="127" t="s">
        <v>5164</v>
      </c>
      <c r="D4338" s="127" t="s">
        <v>4836</v>
      </c>
      <c r="E4338" s="127"/>
      <c r="F4338" s="128">
        <v>14.83</v>
      </c>
      <c r="G4338" s="128">
        <v>15.23</v>
      </c>
      <c r="H4338" s="128">
        <v>11.86</v>
      </c>
      <c r="I4338" s="311"/>
      <c r="J4338" s="319">
        <f>ROUND(SUMIF(Anlagenbewegungsdaten!B:B,A4338,Anlagenbewegungsdaten!C:C),3)</f>
        <v>29613.244999999999</v>
      </c>
      <c r="K4338" s="320">
        <f>ROUND(SUMIF(Anlagenbewegungsdaten!$B:$B,$A4338,Anlagenbewegungsdaten!$D:$D),2)</f>
        <v>4391.6400000000003</v>
      </c>
      <c r="L4338" s="321">
        <f t="shared" si="146"/>
        <v>1.4295967899258244E-5</v>
      </c>
      <c r="M4338" s="341" t="s">
        <v>4950</v>
      </c>
      <c r="N4338" s="341" t="s">
        <v>4973</v>
      </c>
      <c r="O4338" s="323">
        <f>ROUND(SUMIF(Anlagenbewegungsdaten_AV!B:B,A4338,Anlagenbewegungsdaten_AV!C:C),3)</f>
        <v>0</v>
      </c>
      <c r="P4338" s="320">
        <f>ROUND(SUMIF(Anlagenbewegungsdaten_AV!$B:$B,$A4338,Anlagenbewegungsdaten_AV!$D:$D),2)</f>
        <v>0</v>
      </c>
      <c r="Q4338" s="321">
        <f t="shared" si="147"/>
        <v>0</v>
      </c>
      <c r="S4338" s="324"/>
      <c r="T4338" s="317"/>
      <c r="U4338" s="325"/>
      <c r="V4338" s="325"/>
    </row>
    <row r="4339" spans="1:22" ht="15" customHeight="1" x14ac:dyDescent="0.25">
      <c r="A4339" s="129" t="s">
        <v>5197</v>
      </c>
      <c r="B4339" s="126" t="s">
        <v>170</v>
      </c>
      <c r="C4339" s="127" t="s">
        <v>5164</v>
      </c>
      <c r="D4339" s="127" t="s">
        <v>4837</v>
      </c>
      <c r="E4339" s="127"/>
      <c r="F4339" s="128">
        <v>13.23</v>
      </c>
      <c r="G4339" s="128">
        <v>13.63</v>
      </c>
      <c r="H4339" s="128">
        <v>10.58</v>
      </c>
      <c r="I4339" s="311"/>
      <c r="J4339" s="319">
        <f>ROUND(SUMIF(Anlagenbewegungsdaten!B:B,A4339,Anlagenbewegungsdaten!C:C),3)</f>
        <v>0</v>
      </c>
      <c r="K4339" s="320">
        <f>ROUND(SUMIF(Anlagenbewegungsdaten!$B:$B,$A4339,Anlagenbewegungsdaten!$D:$D),2)</f>
        <v>0</v>
      </c>
      <c r="L4339" s="321">
        <f t="shared" si="146"/>
        <v>0</v>
      </c>
      <c r="M4339" s="341" t="s">
        <v>4950</v>
      </c>
      <c r="N4339" s="341" t="s">
        <v>4973</v>
      </c>
      <c r="O4339" s="323">
        <f>ROUND(SUMIF(Anlagenbewegungsdaten_AV!B:B,A4339,Anlagenbewegungsdaten_AV!C:C),3)</f>
        <v>0</v>
      </c>
      <c r="P4339" s="320">
        <f>ROUND(SUMIF(Anlagenbewegungsdaten_AV!$B:$B,$A4339,Anlagenbewegungsdaten_AV!$D:$D),2)</f>
        <v>0</v>
      </c>
      <c r="Q4339" s="321">
        <f t="shared" si="147"/>
        <v>0</v>
      </c>
      <c r="S4339" s="324"/>
      <c r="T4339" s="317"/>
      <c r="U4339" s="325"/>
      <c r="V4339" s="325"/>
    </row>
    <row r="4340" spans="1:22" ht="15" customHeight="1" x14ac:dyDescent="0.25">
      <c r="A4340" s="129" t="s">
        <v>5198</v>
      </c>
      <c r="B4340" s="126" t="s">
        <v>170</v>
      </c>
      <c r="C4340" s="127" t="s">
        <v>5164</v>
      </c>
      <c r="D4340" s="127" t="s">
        <v>4838</v>
      </c>
      <c r="E4340" s="127"/>
      <c r="F4340" s="128">
        <v>10.82</v>
      </c>
      <c r="G4340" s="128">
        <v>11.22</v>
      </c>
      <c r="H4340" s="128">
        <v>8.66</v>
      </c>
      <c r="I4340" s="311"/>
      <c r="J4340" s="319">
        <f>ROUND(SUMIF(Anlagenbewegungsdaten!B:B,A4340,Anlagenbewegungsdaten!C:C),3)</f>
        <v>0</v>
      </c>
      <c r="K4340" s="320">
        <f>ROUND(SUMIF(Anlagenbewegungsdaten!$B:$B,$A4340,Anlagenbewegungsdaten!$D:$D),2)</f>
        <v>0</v>
      </c>
      <c r="L4340" s="321">
        <f t="shared" si="146"/>
        <v>0</v>
      </c>
      <c r="M4340" s="341" t="s">
        <v>4950</v>
      </c>
      <c r="N4340" s="341" t="s">
        <v>4973</v>
      </c>
      <c r="O4340" s="323">
        <f>ROUND(SUMIF(Anlagenbewegungsdaten_AV!B:B,A4340,Anlagenbewegungsdaten_AV!C:C),3)</f>
        <v>0</v>
      </c>
      <c r="P4340" s="320">
        <f>ROUND(SUMIF(Anlagenbewegungsdaten_AV!$B:$B,$A4340,Anlagenbewegungsdaten_AV!$D:$D),2)</f>
        <v>0</v>
      </c>
      <c r="Q4340" s="321">
        <f t="shared" si="147"/>
        <v>0</v>
      </c>
      <c r="S4340" s="324"/>
      <c r="T4340" s="317"/>
      <c r="U4340" s="325"/>
      <c r="V4340" s="325"/>
    </row>
    <row r="4341" spans="1:22" ht="15" customHeight="1" x14ac:dyDescent="0.25">
      <c r="A4341" s="129" t="s">
        <v>5177</v>
      </c>
      <c r="B4341" s="126" t="s">
        <v>170</v>
      </c>
      <c r="C4341" s="127" t="s">
        <v>5165</v>
      </c>
      <c r="D4341" s="127" t="s">
        <v>4835</v>
      </c>
      <c r="E4341" s="127"/>
      <c r="F4341" s="128">
        <v>15.35</v>
      </c>
      <c r="G4341" s="128">
        <v>15.75</v>
      </c>
      <c r="H4341" s="128">
        <v>12.28</v>
      </c>
      <c r="I4341" s="311"/>
      <c r="J4341" s="319">
        <f>ROUND(SUMIF(Anlagenbewegungsdaten!B:B,A4341,Anlagenbewegungsdaten!C:C),3)</f>
        <v>335526.00900000002</v>
      </c>
      <c r="K4341" s="320">
        <f>ROUND(SUMIF(Anlagenbewegungsdaten!$B:$B,$A4341,Anlagenbewegungsdaten!$D:$D),2)</f>
        <v>51503.3</v>
      </c>
      <c r="L4341" s="321">
        <f t="shared" si="146"/>
        <v>-1.7172588250957688E-5</v>
      </c>
      <c r="M4341" s="341" t="s">
        <v>4950</v>
      </c>
      <c r="N4341" s="341" t="s">
        <v>4973</v>
      </c>
      <c r="O4341" s="323">
        <f>ROUND(SUMIF(Anlagenbewegungsdaten_AV!B:B,A4341,Anlagenbewegungsdaten_AV!C:C),3)</f>
        <v>0</v>
      </c>
      <c r="P4341" s="320">
        <f>ROUND(SUMIF(Anlagenbewegungsdaten_AV!$B:$B,$A4341,Anlagenbewegungsdaten_AV!$D:$D),2)</f>
        <v>0</v>
      </c>
      <c r="Q4341" s="321">
        <f t="shared" si="147"/>
        <v>0</v>
      </c>
      <c r="S4341" s="324"/>
      <c r="T4341" s="317"/>
      <c r="U4341" s="325"/>
      <c r="V4341" s="325"/>
    </row>
    <row r="4342" spans="1:22" ht="15" customHeight="1" x14ac:dyDescent="0.25">
      <c r="A4342" s="129" t="s">
        <v>5199</v>
      </c>
      <c r="B4342" s="126" t="s">
        <v>170</v>
      </c>
      <c r="C4342" s="127" t="s">
        <v>5165</v>
      </c>
      <c r="D4342" s="127" t="s">
        <v>4836</v>
      </c>
      <c r="E4342" s="127"/>
      <c r="F4342" s="128">
        <v>14.56</v>
      </c>
      <c r="G4342" s="128">
        <v>14.96</v>
      </c>
      <c r="H4342" s="128">
        <v>11.65</v>
      </c>
      <c r="I4342" s="311"/>
      <c r="J4342" s="319">
        <f>ROUND(SUMIF(Anlagenbewegungsdaten!B:B,A4342,Anlagenbewegungsdaten!C:C),3)</f>
        <v>145102.41</v>
      </c>
      <c r="K4342" s="320">
        <f>ROUND(SUMIF(Anlagenbewegungsdaten!$B:$B,$A4342,Anlagenbewegungsdaten!$D:$D),2)</f>
        <v>21126.92</v>
      </c>
      <c r="L4342" s="321">
        <f t="shared" si="146"/>
        <v>-6.2741893795958958E-6</v>
      </c>
      <c r="M4342" s="341" t="s">
        <v>4950</v>
      </c>
      <c r="N4342" s="341" t="s">
        <v>4973</v>
      </c>
      <c r="O4342" s="323">
        <f>ROUND(SUMIF(Anlagenbewegungsdaten_AV!B:B,A4342,Anlagenbewegungsdaten_AV!C:C),3)</f>
        <v>0</v>
      </c>
      <c r="P4342" s="320">
        <f>ROUND(SUMIF(Anlagenbewegungsdaten_AV!$B:$B,$A4342,Anlagenbewegungsdaten_AV!$D:$D),2)</f>
        <v>0</v>
      </c>
      <c r="Q4342" s="321">
        <f t="shared" si="147"/>
        <v>0</v>
      </c>
      <c r="S4342" s="324"/>
      <c r="T4342" s="317"/>
      <c r="U4342" s="325"/>
      <c r="V4342" s="325"/>
    </row>
    <row r="4343" spans="1:22" ht="15" customHeight="1" x14ac:dyDescent="0.25">
      <c r="A4343" s="129" t="s">
        <v>5200</v>
      </c>
      <c r="B4343" s="126" t="s">
        <v>170</v>
      </c>
      <c r="C4343" s="127" t="s">
        <v>5165</v>
      </c>
      <c r="D4343" s="127" t="s">
        <v>4837</v>
      </c>
      <c r="E4343" s="127"/>
      <c r="F4343" s="128">
        <v>12.99</v>
      </c>
      <c r="G4343" s="128">
        <v>13.39</v>
      </c>
      <c r="H4343" s="128">
        <v>10.39</v>
      </c>
      <c r="I4343" s="311"/>
      <c r="J4343" s="319">
        <f>ROUND(SUMIF(Anlagenbewegungsdaten!B:B,A4343,Anlagenbewegungsdaten!C:C),3)</f>
        <v>81359.884999999995</v>
      </c>
      <c r="K4343" s="320">
        <f>ROUND(SUMIF(Anlagenbewegungsdaten!$B:$B,$A4343,Anlagenbewegungsdaten!$D:$D),2)</f>
        <v>10568.67</v>
      </c>
      <c r="L4343" s="321">
        <f t="shared" si="146"/>
        <v>-2.5735655846403915E-5</v>
      </c>
      <c r="M4343" s="341" t="s">
        <v>4950</v>
      </c>
      <c r="N4343" s="341" t="s">
        <v>4973</v>
      </c>
      <c r="O4343" s="323">
        <f>ROUND(SUMIF(Anlagenbewegungsdaten_AV!B:B,A4343,Anlagenbewegungsdaten_AV!C:C),3)</f>
        <v>0</v>
      </c>
      <c r="P4343" s="320">
        <f>ROUND(SUMIF(Anlagenbewegungsdaten_AV!$B:$B,$A4343,Anlagenbewegungsdaten_AV!$D:$D),2)</f>
        <v>0</v>
      </c>
      <c r="Q4343" s="321">
        <f t="shared" si="147"/>
        <v>0</v>
      </c>
      <c r="S4343" s="324"/>
      <c r="T4343" s="317"/>
      <c r="U4343" s="325"/>
      <c r="V4343" s="325"/>
    </row>
    <row r="4344" spans="1:22" ht="15" customHeight="1" x14ac:dyDescent="0.25">
      <c r="A4344" s="129" t="s">
        <v>5201</v>
      </c>
      <c r="B4344" s="126" t="s">
        <v>170</v>
      </c>
      <c r="C4344" s="127" t="s">
        <v>5165</v>
      </c>
      <c r="D4344" s="127" t="s">
        <v>4838</v>
      </c>
      <c r="E4344" s="127"/>
      <c r="F4344" s="128">
        <v>10.63</v>
      </c>
      <c r="G4344" s="128">
        <v>11.030000000000001</v>
      </c>
      <c r="H4344" s="128">
        <v>8.5</v>
      </c>
      <c r="I4344" s="311"/>
      <c r="J4344" s="319">
        <f>ROUND(SUMIF(Anlagenbewegungsdaten!B:B,A4344,Anlagenbewegungsdaten!C:C),3)</f>
        <v>0</v>
      </c>
      <c r="K4344" s="320">
        <f>ROUND(SUMIF(Anlagenbewegungsdaten!$B:$B,$A4344,Anlagenbewegungsdaten!$D:$D),2)</f>
        <v>0</v>
      </c>
      <c r="L4344" s="321">
        <f t="shared" si="146"/>
        <v>0</v>
      </c>
      <c r="M4344" s="341" t="s">
        <v>4950</v>
      </c>
      <c r="N4344" s="341" t="s">
        <v>4973</v>
      </c>
      <c r="O4344" s="323">
        <f>ROUND(SUMIF(Anlagenbewegungsdaten_AV!B:B,A4344,Anlagenbewegungsdaten_AV!C:C),3)</f>
        <v>0</v>
      </c>
      <c r="P4344" s="320">
        <f>ROUND(SUMIF(Anlagenbewegungsdaten_AV!$B:$B,$A4344,Anlagenbewegungsdaten_AV!$D:$D),2)</f>
        <v>0</v>
      </c>
      <c r="Q4344" s="321">
        <f t="shared" si="147"/>
        <v>0</v>
      </c>
      <c r="S4344" s="324"/>
      <c r="T4344" s="317"/>
      <c r="U4344" s="325"/>
      <c r="V4344" s="325"/>
    </row>
    <row r="4345" spans="1:22" ht="15" customHeight="1" x14ac:dyDescent="0.25">
      <c r="A4345" s="129" t="s">
        <v>5178</v>
      </c>
      <c r="B4345" s="126" t="s">
        <v>170</v>
      </c>
      <c r="C4345" s="127" t="s">
        <v>5166</v>
      </c>
      <c r="D4345" s="127" t="s">
        <v>4835</v>
      </c>
      <c r="E4345" s="127"/>
      <c r="F4345" s="128">
        <v>15.07</v>
      </c>
      <c r="G4345" s="128">
        <v>15.47</v>
      </c>
      <c r="H4345" s="128">
        <v>12.06</v>
      </c>
      <c r="I4345" s="311"/>
      <c r="J4345" s="319">
        <f>ROUND(SUMIF(Anlagenbewegungsdaten!B:B,A4345,Anlagenbewegungsdaten!C:C),3)</f>
        <v>281318.84100000001</v>
      </c>
      <c r="K4345" s="320">
        <f>ROUND(SUMIF(Anlagenbewegungsdaten!$B:$B,$A4345,Anlagenbewegungsdaten!$D:$D),2)</f>
        <v>42394.71</v>
      </c>
      <c r="L4345" s="321">
        <f t="shared" si="146"/>
        <v>1.3983670580586249E-5</v>
      </c>
      <c r="M4345" s="341" t="s">
        <v>4950</v>
      </c>
      <c r="N4345" s="341" t="s">
        <v>4973</v>
      </c>
      <c r="O4345" s="323">
        <f>ROUND(SUMIF(Anlagenbewegungsdaten_AV!B:B,A4345,Anlagenbewegungsdaten_AV!C:C),3)</f>
        <v>0</v>
      </c>
      <c r="P4345" s="320">
        <f>ROUND(SUMIF(Anlagenbewegungsdaten_AV!$B:$B,$A4345,Anlagenbewegungsdaten_AV!$D:$D),2)</f>
        <v>0</v>
      </c>
      <c r="Q4345" s="321">
        <f t="shared" si="147"/>
        <v>0</v>
      </c>
      <c r="S4345" s="324"/>
      <c r="T4345" s="317"/>
      <c r="U4345" s="325"/>
      <c r="V4345" s="325"/>
    </row>
    <row r="4346" spans="1:22" ht="15" customHeight="1" x14ac:dyDescent="0.25">
      <c r="A4346" s="129" t="s">
        <v>5202</v>
      </c>
      <c r="B4346" s="126" t="s">
        <v>170</v>
      </c>
      <c r="C4346" s="127" t="s">
        <v>5166</v>
      </c>
      <c r="D4346" s="127" t="s">
        <v>4836</v>
      </c>
      <c r="E4346" s="127"/>
      <c r="F4346" s="128">
        <v>14.3</v>
      </c>
      <c r="G4346" s="128">
        <v>14.700000000000001</v>
      </c>
      <c r="H4346" s="128">
        <v>11.44</v>
      </c>
      <c r="I4346" s="311"/>
      <c r="J4346" s="319">
        <f>ROUND(SUMIF(Anlagenbewegungsdaten!B:B,A4346,Anlagenbewegungsdaten!C:C),3)</f>
        <v>33204.258999999998</v>
      </c>
      <c r="K4346" s="320">
        <f>ROUND(SUMIF(Anlagenbewegungsdaten!$B:$B,$A4346,Anlagenbewegungsdaten!$D:$D),2)</f>
        <v>4748.24</v>
      </c>
      <c r="L4346" s="321">
        <f t="shared" si="146"/>
        <v>-9.325008577931726E-5</v>
      </c>
      <c r="M4346" s="341" t="s">
        <v>4950</v>
      </c>
      <c r="N4346" s="341" t="s">
        <v>4973</v>
      </c>
      <c r="O4346" s="323">
        <f>ROUND(SUMIF(Anlagenbewegungsdaten_AV!B:B,A4346,Anlagenbewegungsdaten_AV!C:C),3)</f>
        <v>0</v>
      </c>
      <c r="P4346" s="320">
        <f>ROUND(SUMIF(Anlagenbewegungsdaten_AV!$B:$B,$A4346,Anlagenbewegungsdaten_AV!$D:$D),2)</f>
        <v>0</v>
      </c>
      <c r="Q4346" s="321">
        <f t="shared" si="147"/>
        <v>0</v>
      </c>
      <c r="S4346" s="324"/>
      <c r="T4346" s="317"/>
      <c r="U4346" s="325"/>
      <c r="V4346" s="325"/>
    </row>
    <row r="4347" spans="1:22" ht="15" customHeight="1" x14ac:dyDescent="0.25">
      <c r="A4347" s="129" t="s">
        <v>5203</v>
      </c>
      <c r="B4347" s="126" t="s">
        <v>170</v>
      </c>
      <c r="C4347" s="127" t="s">
        <v>5166</v>
      </c>
      <c r="D4347" s="127" t="s">
        <v>4837</v>
      </c>
      <c r="E4347" s="127"/>
      <c r="F4347" s="128">
        <v>12.75</v>
      </c>
      <c r="G4347" s="128">
        <v>13.15</v>
      </c>
      <c r="H4347" s="128">
        <v>10.199999999999999</v>
      </c>
      <c r="I4347" s="311"/>
      <c r="J4347" s="319">
        <f>ROUND(SUMIF(Anlagenbewegungsdaten!B:B,A4347,Anlagenbewegungsdaten!C:C),3)</f>
        <v>0</v>
      </c>
      <c r="K4347" s="320">
        <f>ROUND(SUMIF(Anlagenbewegungsdaten!$B:$B,$A4347,Anlagenbewegungsdaten!$D:$D),2)</f>
        <v>0</v>
      </c>
      <c r="L4347" s="321">
        <f t="shared" si="146"/>
        <v>0</v>
      </c>
      <c r="M4347" s="341" t="s">
        <v>4950</v>
      </c>
      <c r="N4347" s="341" t="s">
        <v>4973</v>
      </c>
      <c r="O4347" s="323">
        <f>ROUND(SUMIF(Anlagenbewegungsdaten_AV!B:B,A4347,Anlagenbewegungsdaten_AV!C:C),3)</f>
        <v>0</v>
      </c>
      <c r="P4347" s="320">
        <f>ROUND(SUMIF(Anlagenbewegungsdaten_AV!$B:$B,$A4347,Anlagenbewegungsdaten_AV!$D:$D),2)</f>
        <v>0</v>
      </c>
      <c r="Q4347" s="321">
        <f t="shared" si="147"/>
        <v>0</v>
      </c>
      <c r="S4347" s="324"/>
      <c r="T4347" s="317"/>
      <c r="U4347" s="325"/>
      <c r="V4347" s="325"/>
    </row>
    <row r="4348" spans="1:22" ht="15" customHeight="1" x14ac:dyDescent="0.25">
      <c r="A4348" s="129" t="s">
        <v>5204</v>
      </c>
      <c r="B4348" s="126" t="s">
        <v>170</v>
      </c>
      <c r="C4348" s="127" t="s">
        <v>5166</v>
      </c>
      <c r="D4348" s="127" t="s">
        <v>4838</v>
      </c>
      <c r="E4348" s="127"/>
      <c r="F4348" s="128">
        <v>10.44</v>
      </c>
      <c r="G4348" s="128">
        <v>10.84</v>
      </c>
      <c r="H4348" s="128">
        <v>8.35</v>
      </c>
      <c r="I4348" s="311"/>
      <c r="J4348" s="319">
        <f>ROUND(SUMIF(Anlagenbewegungsdaten!B:B,A4348,Anlagenbewegungsdaten!C:C),3)</f>
        <v>0</v>
      </c>
      <c r="K4348" s="320">
        <f>ROUND(SUMIF(Anlagenbewegungsdaten!$B:$B,$A4348,Anlagenbewegungsdaten!$D:$D),2)</f>
        <v>0</v>
      </c>
      <c r="L4348" s="321">
        <f t="shared" si="146"/>
        <v>0</v>
      </c>
      <c r="M4348" s="341" t="s">
        <v>4950</v>
      </c>
      <c r="N4348" s="341" t="s">
        <v>4973</v>
      </c>
      <c r="O4348" s="323">
        <f>ROUND(SUMIF(Anlagenbewegungsdaten_AV!B:B,A4348,Anlagenbewegungsdaten_AV!C:C),3)</f>
        <v>0</v>
      </c>
      <c r="P4348" s="320">
        <f>ROUND(SUMIF(Anlagenbewegungsdaten_AV!$B:$B,$A4348,Anlagenbewegungsdaten_AV!$D:$D),2)</f>
        <v>0</v>
      </c>
      <c r="Q4348" s="321">
        <f t="shared" si="147"/>
        <v>0</v>
      </c>
      <c r="S4348" s="324"/>
      <c r="T4348" s="317"/>
      <c r="U4348" s="325"/>
      <c r="V4348" s="325"/>
    </row>
    <row r="4349" spans="1:22" ht="15" customHeight="1" x14ac:dyDescent="0.25">
      <c r="A4349" s="129" t="s">
        <v>5179</v>
      </c>
      <c r="B4349" s="126" t="s">
        <v>170</v>
      </c>
      <c r="C4349" s="127" t="s">
        <v>5167</v>
      </c>
      <c r="D4349" s="127" t="s">
        <v>4835</v>
      </c>
      <c r="E4349" s="127"/>
      <c r="F4349" s="128">
        <v>14.8</v>
      </c>
      <c r="G4349" s="128">
        <v>15.200000000000001</v>
      </c>
      <c r="H4349" s="128">
        <v>11.84</v>
      </c>
      <c r="I4349" s="311"/>
      <c r="J4349" s="319">
        <f>ROUND(SUMIF(Anlagenbewegungsdaten!B:B,A4349,Anlagenbewegungsdaten!C:C),3)</f>
        <v>281906.91499999998</v>
      </c>
      <c r="K4349" s="320">
        <f>ROUND(SUMIF(Anlagenbewegungsdaten!$B:$B,$A4349,Anlagenbewegungsdaten!$D:$D),2)</f>
        <v>41722.269999999997</v>
      </c>
      <c r="L4349" s="321">
        <f t="shared" si="146"/>
        <v>-1.6523184610761632E-5</v>
      </c>
      <c r="M4349" s="341" t="s">
        <v>4950</v>
      </c>
      <c r="N4349" s="341" t="s">
        <v>4973</v>
      </c>
      <c r="O4349" s="323">
        <f>ROUND(SUMIF(Anlagenbewegungsdaten_AV!B:B,A4349,Anlagenbewegungsdaten_AV!C:C),3)</f>
        <v>0</v>
      </c>
      <c r="P4349" s="320">
        <f>ROUND(SUMIF(Anlagenbewegungsdaten_AV!$B:$B,$A4349,Anlagenbewegungsdaten_AV!$D:$D),2)</f>
        <v>0</v>
      </c>
      <c r="Q4349" s="321">
        <f t="shared" si="147"/>
        <v>0</v>
      </c>
      <c r="S4349" s="324"/>
      <c r="T4349" s="317"/>
      <c r="U4349" s="325"/>
      <c r="V4349" s="325"/>
    </row>
    <row r="4350" spans="1:22" ht="15" customHeight="1" x14ac:dyDescent="0.25">
      <c r="A4350" s="129" t="s">
        <v>5205</v>
      </c>
      <c r="B4350" s="126" t="s">
        <v>170</v>
      </c>
      <c r="C4350" s="127" t="s">
        <v>5167</v>
      </c>
      <c r="D4350" s="127" t="s">
        <v>4836</v>
      </c>
      <c r="E4350" s="127"/>
      <c r="F4350" s="128">
        <v>14.04</v>
      </c>
      <c r="G4350" s="128">
        <v>14.44</v>
      </c>
      <c r="H4350" s="128">
        <v>11.23</v>
      </c>
      <c r="I4350" s="311"/>
      <c r="J4350" s="319">
        <f>ROUND(SUMIF(Anlagenbewegungsdaten!B:B,A4350,Anlagenbewegungsdaten!C:C),3)</f>
        <v>107497.73</v>
      </c>
      <c r="K4350" s="320">
        <f>ROUND(SUMIF(Anlagenbewegungsdaten!$B:$B,$A4350,Anlagenbewegungsdaten!$D:$D),2)</f>
        <v>15092.7</v>
      </c>
      <c r="L4350" s="321">
        <f t="shared" si="146"/>
        <v>-1.7403158189210899E-5</v>
      </c>
      <c r="M4350" s="341" t="s">
        <v>4950</v>
      </c>
      <c r="N4350" s="341" t="s">
        <v>4973</v>
      </c>
      <c r="O4350" s="323">
        <f>ROUND(SUMIF(Anlagenbewegungsdaten_AV!B:B,A4350,Anlagenbewegungsdaten_AV!C:C),3)</f>
        <v>0</v>
      </c>
      <c r="P4350" s="320">
        <f>ROUND(SUMIF(Anlagenbewegungsdaten_AV!$B:$B,$A4350,Anlagenbewegungsdaten_AV!$D:$D),2)</f>
        <v>0</v>
      </c>
      <c r="Q4350" s="321">
        <f t="shared" si="147"/>
        <v>0</v>
      </c>
      <c r="S4350" s="324"/>
      <c r="T4350" s="317"/>
      <c r="U4350" s="325"/>
      <c r="V4350" s="325"/>
    </row>
    <row r="4351" spans="1:22" ht="15" customHeight="1" x14ac:dyDescent="0.25">
      <c r="A4351" s="129" t="s">
        <v>5206</v>
      </c>
      <c r="B4351" s="126" t="s">
        <v>170</v>
      </c>
      <c r="C4351" s="127" t="s">
        <v>5167</v>
      </c>
      <c r="D4351" s="127" t="s">
        <v>4837</v>
      </c>
      <c r="E4351" s="127"/>
      <c r="F4351" s="128">
        <v>12.52</v>
      </c>
      <c r="G4351" s="128">
        <v>12.92</v>
      </c>
      <c r="H4351" s="128">
        <v>10.02</v>
      </c>
      <c r="I4351" s="311"/>
      <c r="J4351" s="319">
        <f>ROUND(SUMIF(Anlagenbewegungsdaten!B:B,A4351,Anlagenbewegungsdaten!C:C),3)</f>
        <v>14503.927</v>
      </c>
      <c r="K4351" s="320">
        <f>ROUND(SUMIF(Anlagenbewegungsdaten!$B:$B,$A4351,Anlagenbewegungsdaten!$D:$D),2)</f>
        <v>1815.88</v>
      </c>
      <c r="L4351" s="321">
        <f t="shared" si="146"/>
        <v>8.0394778599668371E-5</v>
      </c>
      <c r="M4351" s="341" t="s">
        <v>4950</v>
      </c>
      <c r="N4351" s="341" t="s">
        <v>4973</v>
      </c>
      <c r="O4351" s="323">
        <f>ROUND(SUMIF(Anlagenbewegungsdaten_AV!B:B,A4351,Anlagenbewegungsdaten_AV!C:C),3)</f>
        <v>0</v>
      </c>
      <c r="P4351" s="320">
        <f>ROUND(SUMIF(Anlagenbewegungsdaten_AV!$B:$B,$A4351,Anlagenbewegungsdaten_AV!$D:$D),2)</f>
        <v>0</v>
      </c>
      <c r="Q4351" s="321">
        <f t="shared" si="147"/>
        <v>0</v>
      </c>
      <c r="S4351" s="324"/>
      <c r="T4351" s="317"/>
      <c r="U4351" s="325"/>
      <c r="V4351" s="325"/>
    </row>
    <row r="4352" spans="1:22" ht="15" customHeight="1" x14ac:dyDescent="0.25">
      <c r="A4352" s="129" t="s">
        <v>5207</v>
      </c>
      <c r="B4352" s="126" t="s">
        <v>170</v>
      </c>
      <c r="C4352" s="127" t="s">
        <v>5167</v>
      </c>
      <c r="D4352" s="127" t="s">
        <v>4838</v>
      </c>
      <c r="E4352" s="127"/>
      <c r="F4352" s="128">
        <v>10.25</v>
      </c>
      <c r="G4352" s="128">
        <v>10.65</v>
      </c>
      <c r="H4352" s="128">
        <v>8.1999999999999993</v>
      </c>
      <c r="I4352" s="311"/>
      <c r="J4352" s="319">
        <f>ROUND(SUMIF(Anlagenbewegungsdaten!B:B,A4352,Anlagenbewegungsdaten!C:C),3)</f>
        <v>0</v>
      </c>
      <c r="K4352" s="320">
        <f>ROUND(SUMIF(Anlagenbewegungsdaten!$B:$B,$A4352,Anlagenbewegungsdaten!$D:$D),2)</f>
        <v>0</v>
      </c>
      <c r="L4352" s="321">
        <f t="shared" si="146"/>
        <v>0</v>
      </c>
      <c r="M4352" s="341" t="s">
        <v>4950</v>
      </c>
      <c r="N4352" s="341" t="s">
        <v>4973</v>
      </c>
      <c r="O4352" s="323">
        <f>ROUND(SUMIF(Anlagenbewegungsdaten_AV!B:B,A4352,Anlagenbewegungsdaten_AV!C:C),3)</f>
        <v>0</v>
      </c>
      <c r="P4352" s="320">
        <f>ROUND(SUMIF(Anlagenbewegungsdaten_AV!$B:$B,$A4352,Anlagenbewegungsdaten_AV!$D:$D),2)</f>
        <v>0</v>
      </c>
      <c r="Q4352" s="321">
        <f t="shared" si="147"/>
        <v>0</v>
      </c>
      <c r="S4352" s="324"/>
      <c r="T4352" s="317"/>
      <c r="U4352" s="325"/>
      <c r="V4352" s="325"/>
    </row>
    <row r="4353" spans="1:22" ht="15" customHeight="1" x14ac:dyDescent="0.25">
      <c r="A4353" s="129" t="s">
        <v>5180</v>
      </c>
      <c r="B4353" s="126" t="s">
        <v>170</v>
      </c>
      <c r="C4353" s="127" t="s">
        <v>5168</v>
      </c>
      <c r="D4353" s="127" t="s">
        <v>4835</v>
      </c>
      <c r="E4353" s="127"/>
      <c r="F4353" s="128">
        <v>14.54</v>
      </c>
      <c r="G4353" s="128">
        <v>14.94</v>
      </c>
      <c r="H4353" s="128">
        <v>11.63</v>
      </c>
      <c r="I4353" s="311"/>
      <c r="J4353" s="319">
        <f>ROUND(SUMIF(Anlagenbewegungsdaten!B:B,A4353,Anlagenbewegungsdaten!C:C),3)</f>
        <v>189570.41899999999</v>
      </c>
      <c r="K4353" s="320">
        <f>ROUND(SUMIF(Anlagenbewegungsdaten!$B:$B,$A4353,Anlagenbewegungsdaten!$D:$D),2)</f>
        <v>27563.52</v>
      </c>
      <c r="L4353" s="321">
        <f t="shared" si="146"/>
        <v>9.9818316048327915E-6</v>
      </c>
      <c r="M4353" s="341" t="s">
        <v>4950</v>
      </c>
      <c r="N4353" s="341" t="s">
        <v>4973</v>
      </c>
      <c r="O4353" s="323">
        <f>ROUND(SUMIF(Anlagenbewegungsdaten_AV!B:B,A4353,Anlagenbewegungsdaten_AV!C:C),3)</f>
        <v>0</v>
      </c>
      <c r="P4353" s="320">
        <f>ROUND(SUMIF(Anlagenbewegungsdaten_AV!$B:$B,$A4353,Anlagenbewegungsdaten_AV!$D:$D),2)</f>
        <v>0</v>
      </c>
      <c r="Q4353" s="321">
        <f t="shared" si="147"/>
        <v>0</v>
      </c>
      <c r="S4353" s="324"/>
      <c r="T4353" s="317"/>
      <c r="U4353" s="325"/>
      <c r="V4353" s="325"/>
    </row>
    <row r="4354" spans="1:22" ht="15" customHeight="1" x14ac:dyDescent="0.25">
      <c r="A4354" s="129" t="s">
        <v>5208</v>
      </c>
      <c r="B4354" s="126" t="s">
        <v>170</v>
      </c>
      <c r="C4354" s="127" t="s">
        <v>5168</v>
      </c>
      <c r="D4354" s="127" t="s">
        <v>4836</v>
      </c>
      <c r="E4354" s="127"/>
      <c r="F4354" s="128">
        <v>13.79</v>
      </c>
      <c r="G4354" s="128">
        <v>14.19</v>
      </c>
      <c r="H4354" s="128">
        <v>11.03</v>
      </c>
      <c r="I4354" s="311"/>
      <c r="J4354" s="319">
        <f>ROUND(SUMIF(Anlagenbewegungsdaten!B:B,A4354,Anlagenbewegungsdaten!C:C),3)</f>
        <v>62516.152999999998</v>
      </c>
      <c r="K4354" s="320">
        <f>ROUND(SUMIF(Anlagenbewegungsdaten!$B:$B,$A4354,Anlagenbewegungsdaten!$D:$D),2)</f>
        <v>8620.9699999999993</v>
      </c>
      <c r="L4354" s="321">
        <f t="shared" si="146"/>
        <v>1.199481996216889E-5</v>
      </c>
      <c r="M4354" s="341" t="s">
        <v>4950</v>
      </c>
      <c r="N4354" s="341" t="s">
        <v>4973</v>
      </c>
      <c r="O4354" s="323">
        <f>ROUND(SUMIF(Anlagenbewegungsdaten_AV!B:B,A4354,Anlagenbewegungsdaten_AV!C:C),3)</f>
        <v>0</v>
      </c>
      <c r="P4354" s="320">
        <f>ROUND(SUMIF(Anlagenbewegungsdaten_AV!$B:$B,$A4354,Anlagenbewegungsdaten_AV!$D:$D),2)</f>
        <v>0</v>
      </c>
      <c r="Q4354" s="321">
        <f t="shared" si="147"/>
        <v>0</v>
      </c>
      <c r="S4354" s="324"/>
      <c r="T4354" s="317"/>
      <c r="U4354" s="325"/>
      <c r="V4354" s="325"/>
    </row>
    <row r="4355" spans="1:22" ht="15" customHeight="1" x14ac:dyDescent="0.25">
      <c r="A4355" s="129" t="s">
        <v>5209</v>
      </c>
      <c r="B4355" s="126" t="s">
        <v>170</v>
      </c>
      <c r="C4355" s="127" t="s">
        <v>5168</v>
      </c>
      <c r="D4355" s="127" t="s">
        <v>4837</v>
      </c>
      <c r="E4355" s="127"/>
      <c r="F4355" s="128">
        <v>12.3</v>
      </c>
      <c r="G4355" s="128">
        <v>12.700000000000001</v>
      </c>
      <c r="H4355" s="128">
        <v>9.84</v>
      </c>
      <c r="I4355" s="311"/>
      <c r="J4355" s="319">
        <f>ROUND(SUMIF(Anlagenbewegungsdaten!B:B,A4355,Anlagenbewegungsdaten!C:C),3)</f>
        <v>37089.544999999998</v>
      </c>
      <c r="K4355" s="320">
        <f>ROUND(SUMIF(Anlagenbewegungsdaten!$B:$B,$A4355,Anlagenbewegungsdaten!$D:$D),2)</f>
        <v>4562.0200000000004</v>
      </c>
      <c r="L4355" s="321">
        <f t="shared" si="146"/>
        <v>-1.6082699318076266E-5</v>
      </c>
      <c r="M4355" s="341" t="s">
        <v>4950</v>
      </c>
      <c r="N4355" s="341" t="s">
        <v>4973</v>
      </c>
      <c r="O4355" s="323">
        <f>ROUND(SUMIF(Anlagenbewegungsdaten_AV!B:B,A4355,Anlagenbewegungsdaten_AV!C:C),3)</f>
        <v>0</v>
      </c>
      <c r="P4355" s="320">
        <f>ROUND(SUMIF(Anlagenbewegungsdaten_AV!$B:$B,$A4355,Anlagenbewegungsdaten_AV!$D:$D),2)</f>
        <v>0</v>
      </c>
      <c r="Q4355" s="321">
        <f t="shared" si="147"/>
        <v>0</v>
      </c>
      <c r="S4355" s="324"/>
      <c r="T4355" s="317"/>
      <c r="U4355" s="325"/>
      <c r="V4355" s="325"/>
    </row>
    <row r="4356" spans="1:22" ht="15" customHeight="1" x14ac:dyDescent="0.25">
      <c r="A4356" s="129" t="s">
        <v>5210</v>
      </c>
      <c r="B4356" s="126" t="s">
        <v>170</v>
      </c>
      <c r="C4356" s="127" t="s">
        <v>5168</v>
      </c>
      <c r="D4356" s="127" t="s">
        <v>4838</v>
      </c>
      <c r="E4356" s="127"/>
      <c r="F4356" s="128">
        <v>10.06</v>
      </c>
      <c r="G4356" s="128">
        <v>10.46</v>
      </c>
      <c r="H4356" s="128">
        <v>8.0500000000000007</v>
      </c>
      <c r="I4356" s="311"/>
      <c r="J4356" s="319">
        <f>ROUND(SUMIF(Anlagenbewegungsdaten!B:B,A4356,Anlagenbewegungsdaten!C:C),3)</f>
        <v>0</v>
      </c>
      <c r="K4356" s="320">
        <f>ROUND(SUMIF(Anlagenbewegungsdaten!$B:$B,$A4356,Anlagenbewegungsdaten!$D:$D),2)</f>
        <v>0</v>
      </c>
      <c r="L4356" s="321">
        <f t="shared" si="146"/>
        <v>0</v>
      </c>
      <c r="M4356" s="341" t="s">
        <v>4950</v>
      </c>
      <c r="N4356" s="341" t="s">
        <v>4973</v>
      </c>
      <c r="O4356" s="323">
        <f>ROUND(SUMIF(Anlagenbewegungsdaten_AV!B:B,A4356,Anlagenbewegungsdaten_AV!C:C),3)</f>
        <v>0</v>
      </c>
      <c r="P4356" s="320">
        <f>ROUND(SUMIF(Anlagenbewegungsdaten_AV!$B:$B,$A4356,Anlagenbewegungsdaten_AV!$D:$D),2)</f>
        <v>0</v>
      </c>
      <c r="Q4356" s="321">
        <f t="shared" si="147"/>
        <v>0</v>
      </c>
      <c r="S4356" s="324"/>
      <c r="T4356" s="317"/>
      <c r="U4356" s="325"/>
      <c r="V4356" s="325"/>
    </row>
    <row r="4357" spans="1:22" ht="15" customHeight="1" x14ac:dyDescent="0.25">
      <c r="A4357" s="129" t="s">
        <v>5181</v>
      </c>
      <c r="B4357" s="126" t="s">
        <v>170</v>
      </c>
      <c r="C4357" s="127" t="s">
        <v>5169</v>
      </c>
      <c r="D4357" s="127" t="s">
        <v>4835</v>
      </c>
      <c r="E4357" s="127"/>
      <c r="F4357" s="128">
        <v>14.27</v>
      </c>
      <c r="G4357" s="128">
        <v>14.67</v>
      </c>
      <c r="H4357" s="128">
        <v>11.42</v>
      </c>
      <c r="I4357" s="311"/>
      <c r="J4357" s="319">
        <f>ROUND(SUMIF(Anlagenbewegungsdaten!B:B,A4357,Anlagenbewegungsdaten!C:C),3)</f>
        <v>277623.36900000001</v>
      </c>
      <c r="K4357" s="320">
        <f>ROUND(SUMIF(Anlagenbewegungsdaten!$B:$B,$A4357,Anlagenbewegungsdaten!$D:$D),2)</f>
        <v>39616.86</v>
      </c>
      <c r="L4357" s="321">
        <f t="shared" si="146"/>
        <v>-1.8887819202006995E-6</v>
      </c>
      <c r="M4357" s="341" t="s">
        <v>4950</v>
      </c>
      <c r="N4357" s="341" t="s">
        <v>4973</v>
      </c>
      <c r="O4357" s="323">
        <f>ROUND(SUMIF(Anlagenbewegungsdaten_AV!B:B,A4357,Anlagenbewegungsdaten_AV!C:C),3)</f>
        <v>0</v>
      </c>
      <c r="P4357" s="320">
        <f>ROUND(SUMIF(Anlagenbewegungsdaten_AV!$B:$B,$A4357,Anlagenbewegungsdaten_AV!$D:$D),2)</f>
        <v>0</v>
      </c>
      <c r="Q4357" s="321">
        <f t="shared" si="147"/>
        <v>0</v>
      </c>
      <c r="S4357" s="324"/>
      <c r="T4357" s="317"/>
      <c r="U4357" s="325"/>
      <c r="V4357" s="325"/>
    </row>
    <row r="4358" spans="1:22" ht="15" customHeight="1" x14ac:dyDescent="0.25">
      <c r="A4358" s="129" t="s">
        <v>5211</v>
      </c>
      <c r="B4358" s="126" t="s">
        <v>170</v>
      </c>
      <c r="C4358" s="127" t="s">
        <v>5169</v>
      </c>
      <c r="D4358" s="127" t="s">
        <v>4836</v>
      </c>
      <c r="E4358" s="127"/>
      <c r="F4358" s="128">
        <v>13.54</v>
      </c>
      <c r="G4358" s="128">
        <v>13.94</v>
      </c>
      <c r="H4358" s="128">
        <v>10.83</v>
      </c>
      <c r="I4358" s="311"/>
      <c r="J4358" s="319">
        <f>ROUND(SUMIF(Anlagenbewegungsdaten!B:B,A4358,Anlagenbewegungsdaten!C:C),3)</f>
        <v>29838.79</v>
      </c>
      <c r="K4358" s="320">
        <f>ROUND(SUMIF(Anlagenbewegungsdaten!$B:$B,$A4358,Anlagenbewegungsdaten!$D:$D),2)</f>
        <v>4040.18</v>
      </c>
      <c r="L4358" s="321">
        <f t="shared" si="146"/>
        <v>-2.6254415812942966E-5</v>
      </c>
      <c r="M4358" s="341" t="s">
        <v>4950</v>
      </c>
      <c r="N4358" s="341" t="s">
        <v>4973</v>
      </c>
      <c r="O4358" s="323">
        <f>ROUND(SUMIF(Anlagenbewegungsdaten_AV!B:B,A4358,Anlagenbewegungsdaten_AV!C:C),3)</f>
        <v>0</v>
      </c>
      <c r="P4358" s="320">
        <f>ROUND(SUMIF(Anlagenbewegungsdaten_AV!$B:$B,$A4358,Anlagenbewegungsdaten_AV!$D:$D),2)</f>
        <v>0</v>
      </c>
      <c r="Q4358" s="321">
        <f t="shared" si="147"/>
        <v>0</v>
      </c>
      <c r="S4358" s="324"/>
      <c r="T4358" s="317"/>
      <c r="U4358" s="325"/>
      <c r="V4358" s="325"/>
    </row>
    <row r="4359" spans="1:22" ht="15" customHeight="1" x14ac:dyDescent="0.25">
      <c r="A4359" s="129" t="s">
        <v>5212</v>
      </c>
      <c r="B4359" s="126" t="s">
        <v>170</v>
      </c>
      <c r="C4359" s="127" t="s">
        <v>5169</v>
      </c>
      <c r="D4359" s="127" t="s">
        <v>4837</v>
      </c>
      <c r="E4359" s="127"/>
      <c r="F4359" s="128">
        <v>12.08</v>
      </c>
      <c r="G4359" s="128">
        <v>12.48</v>
      </c>
      <c r="H4359" s="128">
        <v>9.66</v>
      </c>
      <c r="I4359" s="311"/>
      <c r="J4359" s="319">
        <f>ROUND(SUMIF(Anlagenbewegungsdaten!B:B,A4359,Anlagenbewegungsdaten!C:C),3)</f>
        <v>8124.99</v>
      </c>
      <c r="K4359" s="320">
        <f>ROUND(SUMIF(Anlagenbewegungsdaten!$B:$B,$A4359,Anlagenbewegungsdaten!$D:$D),2)</f>
        <v>981.49</v>
      </c>
      <c r="L4359" s="321">
        <f t="shared" si="146"/>
        <v>1.0820936394928538E-4</v>
      </c>
      <c r="M4359" s="341" t="s">
        <v>4950</v>
      </c>
      <c r="N4359" s="341" t="s">
        <v>4973</v>
      </c>
      <c r="O4359" s="323">
        <f>ROUND(SUMIF(Anlagenbewegungsdaten_AV!B:B,A4359,Anlagenbewegungsdaten_AV!C:C),3)</f>
        <v>0</v>
      </c>
      <c r="P4359" s="320">
        <f>ROUND(SUMIF(Anlagenbewegungsdaten_AV!$B:$B,$A4359,Anlagenbewegungsdaten_AV!$D:$D),2)</f>
        <v>0</v>
      </c>
      <c r="Q4359" s="321">
        <f t="shared" si="147"/>
        <v>0</v>
      </c>
      <c r="S4359" s="324"/>
      <c r="T4359" s="317"/>
      <c r="U4359" s="325"/>
      <c r="V4359" s="325"/>
    </row>
    <row r="4360" spans="1:22" ht="15" customHeight="1" x14ac:dyDescent="0.25">
      <c r="A4360" s="129" t="s">
        <v>5213</v>
      </c>
      <c r="B4360" s="126" t="s">
        <v>170</v>
      </c>
      <c r="C4360" s="127" t="s">
        <v>5169</v>
      </c>
      <c r="D4360" s="127" t="s">
        <v>4838</v>
      </c>
      <c r="E4360" s="127"/>
      <c r="F4360" s="128">
        <v>9.8800000000000008</v>
      </c>
      <c r="G4360" s="128">
        <v>10.280000000000001</v>
      </c>
      <c r="H4360" s="128">
        <v>7.9</v>
      </c>
      <c r="I4360" s="311"/>
      <c r="J4360" s="319">
        <f>ROUND(SUMIF(Anlagenbewegungsdaten!B:B,A4360,Anlagenbewegungsdaten!C:C),3)</f>
        <v>0</v>
      </c>
      <c r="K4360" s="320">
        <f>ROUND(SUMIF(Anlagenbewegungsdaten!$B:$B,$A4360,Anlagenbewegungsdaten!$D:$D),2)</f>
        <v>0</v>
      </c>
      <c r="L4360" s="321">
        <f t="shared" si="146"/>
        <v>0</v>
      </c>
      <c r="M4360" s="341" t="s">
        <v>4950</v>
      </c>
      <c r="N4360" s="341" t="s">
        <v>4973</v>
      </c>
      <c r="O4360" s="323">
        <f>ROUND(SUMIF(Anlagenbewegungsdaten_AV!B:B,A4360,Anlagenbewegungsdaten_AV!C:C),3)</f>
        <v>0</v>
      </c>
      <c r="P4360" s="320">
        <f>ROUND(SUMIF(Anlagenbewegungsdaten_AV!$B:$B,$A4360,Anlagenbewegungsdaten_AV!$D:$D),2)</f>
        <v>0</v>
      </c>
      <c r="Q4360" s="321">
        <f t="shared" si="147"/>
        <v>0</v>
      </c>
      <c r="S4360" s="324"/>
      <c r="T4360" s="317"/>
      <c r="U4360" s="325"/>
      <c r="V4360" s="325"/>
    </row>
    <row r="4361" spans="1:22" ht="15" customHeight="1" x14ac:dyDescent="0.25">
      <c r="A4361" s="129" t="s">
        <v>5182</v>
      </c>
      <c r="B4361" s="126" t="s">
        <v>170</v>
      </c>
      <c r="C4361" s="127" t="s">
        <v>5170</v>
      </c>
      <c r="D4361" s="127" t="s">
        <v>4835</v>
      </c>
      <c r="E4361" s="127"/>
      <c r="F4361" s="128">
        <v>14.07</v>
      </c>
      <c r="G4361" s="128">
        <v>14.47</v>
      </c>
      <c r="H4361" s="128">
        <v>11.26</v>
      </c>
      <c r="I4361" s="311"/>
      <c r="J4361" s="319">
        <f>ROUND(SUMIF(Anlagenbewegungsdaten!B:B,A4361,Anlagenbewegungsdaten!C:C),3)</f>
        <v>186470.58</v>
      </c>
      <c r="K4361" s="320">
        <f>ROUND(SUMIF(Anlagenbewegungsdaten!$B:$B,$A4361,Anlagenbewegungsdaten!$D:$D),2)</f>
        <v>26236.37</v>
      </c>
      <c r="L4361" s="321">
        <f t="shared" si="146"/>
        <v>2.1776089289105016E-5</v>
      </c>
      <c r="M4361" s="341" t="s">
        <v>4950</v>
      </c>
      <c r="N4361" s="341" t="s">
        <v>4973</v>
      </c>
      <c r="O4361" s="323">
        <f>ROUND(SUMIF(Anlagenbewegungsdaten_AV!B:B,A4361,Anlagenbewegungsdaten_AV!C:C),3)</f>
        <v>0</v>
      </c>
      <c r="P4361" s="320">
        <f>ROUND(SUMIF(Anlagenbewegungsdaten_AV!$B:$B,$A4361,Anlagenbewegungsdaten_AV!$D:$D),2)</f>
        <v>0</v>
      </c>
      <c r="Q4361" s="321">
        <f t="shared" si="147"/>
        <v>0</v>
      </c>
      <c r="S4361" s="324"/>
      <c r="T4361" s="317"/>
      <c r="U4361" s="325"/>
      <c r="V4361" s="325"/>
    </row>
    <row r="4362" spans="1:22" ht="15" customHeight="1" x14ac:dyDescent="0.25">
      <c r="A4362" s="129" t="s">
        <v>5214</v>
      </c>
      <c r="B4362" s="126" t="s">
        <v>170</v>
      </c>
      <c r="C4362" s="127" t="s">
        <v>5170</v>
      </c>
      <c r="D4362" s="127" t="s">
        <v>4836</v>
      </c>
      <c r="E4362" s="127"/>
      <c r="F4362" s="128">
        <v>13.35</v>
      </c>
      <c r="G4362" s="128">
        <v>13.75</v>
      </c>
      <c r="H4362" s="128">
        <v>10.68</v>
      </c>
      <c r="I4362" s="311"/>
      <c r="J4362" s="319">
        <f>ROUND(SUMIF(Anlagenbewegungsdaten!B:B,A4362,Anlagenbewegungsdaten!C:C),3)</f>
        <v>43917.260999999999</v>
      </c>
      <c r="K4362" s="320">
        <f>ROUND(SUMIF(Anlagenbewegungsdaten!$B:$B,$A4362,Anlagenbewegungsdaten!$D:$D),2)</f>
        <v>5862.96</v>
      </c>
      <c r="L4362" s="321">
        <f t="shared" ref="L4362:L4425" si="148">IF(ISBLANK(F4362),0,IF(OR($J4362&gt;=100,$J4362&lt;=-100),F4362-(K4362/J4362*100),IF(OR(J4362&gt;-100,J4362&lt;100),(J4362*F4362%)-K4362)))</f>
        <v>-1.2879901596818399E-5</v>
      </c>
      <c r="M4362" s="341" t="s">
        <v>4950</v>
      </c>
      <c r="N4362" s="341" t="s">
        <v>4973</v>
      </c>
      <c r="O4362" s="323">
        <f>ROUND(SUMIF(Anlagenbewegungsdaten_AV!B:B,A4362,Anlagenbewegungsdaten_AV!C:C),3)</f>
        <v>0</v>
      </c>
      <c r="P4362" s="320">
        <f>ROUND(SUMIF(Anlagenbewegungsdaten_AV!$B:$B,$A4362,Anlagenbewegungsdaten_AV!$D:$D),2)</f>
        <v>0</v>
      </c>
      <c r="Q4362" s="321">
        <f t="shared" ref="Q4362:Q4425" si="149">IF(ISBLANK(H4362),0,IF(OR($O4362&gt;=100,$O4362&lt;=-100),H4362-(P4362/O4362*100),IF(OR(O4362&gt;-100,O4362&lt;100),(O4362*G4362%)-P4362)))</f>
        <v>0</v>
      </c>
      <c r="S4362" s="324"/>
      <c r="T4362" s="317"/>
      <c r="U4362" s="325"/>
      <c r="V4362" s="325"/>
    </row>
    <row r="4363" spans="1:22" ht="15" customHeight="1" x14ac:dyDescent="0.25">
      <c r="A4363" s="129" t="s">
        <v>5215</v>
      </c>
      <c r="B4363" s="126" t="s">
        <v>170</v>
      </c>
      <c r="C4363" s="127" t="s">
        <v>5170</v>
      </c>
      <c r="D4363" s="127" t="s">
        <v>4837</v>
      </c>
      <c r="E4363" s="127"/>
      <c r="F4363" s="128">
        <v>11.91</v>
      </c>
      <c r="G4363" s="128">
        <v>12.31</v>
      </c>
      <c r="H4363" s="128">
        <v>9.5299999999999994</v>
      </c>
      <c r="I4363" s="311"/>
      <c r="J4363" s="319">
        <f>ROUND(SUMIF(Anlagenbewegungsdaten!B:B,A4363,Anlagenbewegungsdaten!C:C),3)</f>
        <v>21984.1</v>
      </c>
      <c r="K4363" s="320">
        <f>ROUND(SUMIF(Anlagenbewegungsdaten!$B:$B,$A4363,Anlagenbewegungsdaten!$D:$D),2)</f>
        <v>2618.31</v>
      </c>
      <c r="L4363" s="321">
        <f t="shared" si="148"/>
        <v>-1.6784858146934312E-5</v>
      </c>
      <c r="M4363" s="341" t="s">
        <v>4950</v>
      </c>
      <c r="N4363" s="341" t="s">
        <v>4973</v>
      </c>
      <c r="O4363" s="323">
        <f>ROUND(SUMIF(Anlagenbewegungsdaten_AV!B:B,A4363,Anlagenbewegungsdaten_AV!C:C),3)</f>
        <v>0</v>
      </c>
      <c r="P4363" s="320">
        <f>ROUND(SUMIF(Anlagenbewegungsdaten_AV!$B:$B,$A4363,Anlagenbewegungsdaten_AV!$D:$D),2)</f>
        <v>0</v>
      </c>
      <c r="Q4363" s="321">
        <f t="shared" si="149"/>
        <v>0</v>
      </c>
      <c r="S4363" s="324"/>
      <c r="T4363" s="317"/>
      <c r="U4363" s="325"/>
      <c r="V4363" s="325"/>
    </row>
    <row r="4364" spans="1:22" ht="15" customHeight="1" x14ac:dyDescent="0.25">
      <c r="A4364" s="129" t="s">
        <v>5216</v>
      </c>
      <c r="B4364" s="126" t="s">
        <v>170</v>
      </c>
      <c r="C4364" s="127" t="s">
        <v>5170</v>
      </c>
      <c r="D4364" s="127" t="s">
        <v>4838</v>
      </c>
      <c r="E4364" s="127"/>
      <c r="F4364" s="128">
        <v>9.74</v>
      </c>
      <c r="G4364" s="128">
        <v>10.14</v>
      </c>
      <c r="H4364" s="128">
        <v>7.79</v>
      </c>
      <c r="I4364" s="311"/>
      <c r="J4364" s="319">
        <f>ROUND(SUMIF(Anlagenbewegungsdaten!B:B,A4364,Anlagenbewegungsdaten!C:C),3)</f>
        <v>0</v>
      </c>
      <c r="K4364" s="320">
        <f>ROUND(SUMIF(Anlagenbewegungsdaten!$B:$B,$A4364,Anlagenbewegungsdaten!$D:$D),2)</f>
        <v>0</v>
      </c>
      <c r="L4364" s="321">
        <f t="shared" si="148"/>
        <v>0</v>
      </c>
      <c r="M4364" s="341" t="s">
        <v>4950</v>
      </c>
      <c r="N4364" s="341" t="s">
        <v>4973</v>
      </c>
      <c r="O4364" s="323">
        <f>ROUND(SUMIF(Anlagenbewegungsdaten_AV!B:B,A4364,Anlagenbewegungsdaten_AV!C:C),3)</f>
        <v>0</v>
      </c>
      <c r="P4364" s="320">
        <f>ROUND(SUMIF(Anlagenbewegungsdaten_AV!$B:$B,$A4364,Anlagenbewegungsdaten_AV!$D:$D),2)</f>
        <v>0</v>
      </c>
      <c r="Q4364" s="321">
        <f t="shared" si="149"/>
        <v>0</v>
      </c>
      <c r="S4364" s="324"/>
      <c r="T4364" s="317"/>
      <c r="U4364" s="325"/>
      <c r="V4364" s="325"/>
    </row>
    <row r="4365" spans="1:22" ht="15" customHeight="1" x14ac:dyDescent="0.25">
      <c r="A4365" s="129" t="s">
        <v>5183</v>
      </c>
      <c r="B4365" s="126" t="s">
        <v>170</v>
      </c>
      <c r="C4365" s="127" t="s">
        <v>5171</v>
      </c>
      <c r="D4365" s="127" t="s">
        <v>4835</v>
      </c>
      <c r="E4365" s="127"/>
      <c r="F4365" s="128">
        <v>13.88</v>
      </c>
      <c r="G4365" s="128">
        <v>14.280000000000001</v>
      </c>
      <c r="H4365" s="128">
        <v>11.1</v>
      </c>
      <c r="I4365" s="311"/>
      <c r="J4365" s="319">
        <f>ROUND(SUMIF(Anlagenbewegungsdaten!B:B,A4365,Anlagenbewegungsdaten!C:C),3)</f>
        <v>102172.179</v>
      </c>
      <c r="K4365" s="320">
        <f>ROUND(SUMIF(Anlagenbewegungsdaten!$B:$B,$A4365,Anlagenbewegungsdaten!$D:$D),2)</f>
        <v>14181.52</v>
      </c>
      <c r="L4365" s="321">
        <f t="shared" si="148"/>
        <v>-2.1096545271603873E-5</v>
      </c>
      <c r="M4365" s="341" t="s">
        <v>4950</v>
      </c>
      <c r="N4365" s="341" t="s">
        <v>4973</v>
      </c>
      <c r="O4365" s="323">
        <f>ROUND(SUMIF(Anlagenbewegungsdaten_AV!B:B,A4365,Anlagenbewegungsdaten_AV!C:C),3)</f>
        <v>0</v>
      </c>
      <c r="P4365" s="320">
        <f>ROUND(SUMIF(Anlagenbewegungsdaten_AV!$B:$B,$A4365,Anlagenbewegungsdaten_AV!$D:$D),2)</f>
        <v>0</v>
      </c>
      <c r="Q4365" s="321">
        <f t="shared" si="149"/>
        <v>0</v>
      </c>
      <c r="S4365" s="324"/>
      <c r="T4365" s="317"/>
      <c r="U4365" s="325"/>
      <c r="V4365" s="325"/>
    </row>
    <row r="4366" spans="1:22" ht="15" customHeight="1" x14ac:dyDescent="0.25">
      <c r="A4366" s="129" t="s">
        <v>5217</v>
      </c>
      <c r="B4366" s="126" t="s">
        <v>170</v>
      </c>
      <c r="C4366" s="127" t="s">
        <v>5171</v>
      </c>
      <c r="D4366" s="127" t="s">
        <v>4836</v>
      </c>
      <c r="E4366" s="127"/>
      <c r="F4366" s="128">
        <v>13.17</v>
      </c>
      <c r="G4366" s="128">
        <v>13.57</v>
      </c>
      <c r="H4366" s="128">
        <v>10.54</v>
      </c>
      <c r="I4366" s="311"/>
      <c r="J4366" s="319">
        <f>ROUND(SUMIF(Anlagenbewegungsdaten!B:B,A4366,Anlagenbewegungsdaten!C:C),3)</f>
        <v>36444.800000000003</v>
      </c>
      <c r="K4366" s="320">
        <f>ROUND(SUMIF(Anlagenbewegungsdaten!$B:$B,$A4366,Anlagenbewegungsdaten!$D:$D),2)</f>
        <v>4799.79</v>
      </c>
      <c r="L4366" s="321">
        <f t="shared" si="148"/>
        <v>-2.6999736586930112E-5</v>
      </c>
      <c r="M4366" s="341" t="s">
        <v>4950</v>
      </c>
      <c r="N4366" s="341" t="s">
        <v>4973</v>
      </c>
      <c r="O4366" s="323">
        <f>ROUND(SUMIF(Anlagenbewegungsdaten_AV!B:B,A4366,Anlagenbewegungsdaten_AV!C:C),3)</f>
        <v>0</v>
      </c>
      <c r="P4366" s="320">
        <f>ROUND(SUMIF(Anlagenbewegungsdaten_AV!$B:$B,$A4366,Anlagenbewegungsdaten_AV!$D:$D),2)</f>
        <v>0</v>
      </c>
      <c r="Q4366" s="321">
        <f t="shared" si="149"/>
        <v>0</v>
      </c>
      <c r="S4366" s="324"/>
      <c r="T4366" s="317"/>
      <c r="U4366" s="325"/>
      <c r="V4366" s="325"/>
    </row>
    <row r="4367" spans="1:22" ht="15" customHeight="1" x14ac:dyDescent="0.25">
      <c r="A4367" s="129" t="s">
        <v>5218</v>
      </c>
      <c r="B4367" s="126" t="s">
        <v>170</v>
      </c>
      <c r="C4367" s="127" t="s">
        <v>5171</v>
      </c>
      <c r="D4367" s="127" t="s">
        <v>4837</v>
      </c>
      <c r="E4367" s="127"/>
      <c r="F4367" s="128">
        <v>11.74</v>
      </c>
      <c r="G4367" s="128">
        <v>12.14</v>
      </c>
      <c r="H4367" s="128">
        <v>9.39</v>
      </c>
      <c r="I4367" s="311"/>
      <c r="J4367" s="319">
        <f>ROUND(SUMIF(Anlagenbewegungsdaten!B:B,A4367,Anlagenbewegungsdaten!C:C),3)</f>
        <v>37631.021000000001</v>
      </c>
      <c r="K4367" s="320">
        <f>ROUND(SUMIF(Anlagenbewegungsdaten!$B:$B,$A4367,Anlagenbewegungsdaten!$D:$D),2)</f>
        <v>4417.8900000000003</v>
      </c>
      <c r="L4367" s="321">
        <f t="shared" si="148"/>
        <v>-2.1616740083274522E-5</v>
      </c>
      <c r="M4367" s="341" t="s">
        <v>4950</v>
      </c>
      <c r="N4367" s="341" t="s">
        <v>4973</v>
      </c>
      <c r="O4367" s="323">
        <f>ROUND(SUMIF(Anlagenbewegungsdaten_AV!B:B,A4367,Anlagenbewegungsdaten_AV!C:C),3)</f>
        <v>0</v>
      </c>
      <c r="P4367" s="320">
        <f>ROUND(SUMIF(Anlagenbewegungsdaten_AV!$B:$B,$A4367,Anlagenbewegungsdaten_AV!$D:$D),2)</f>
        <v>0</v>
      </c>
      <c r="Q4367" s="321">
        <f t="shared" si="149"/>
        <v>0</v>
      </c>
      <c r="S4367" s="324"/>
      <c r="T4367" s="317"/>
      <c r="U4367" s="325"/>
      <c r="V4367" s="325"/>
    </row>
    <row r="4368" spans="1:22" ht="15" customHeight="1" x14ac:dyDescent="0.25">
      <c r="A4368" s="129" t="s">
        <v>5219</v>
      </c>
      <c r="B4368" s="126" t="s">
        <v>170</v>
      </c>
      <c r="C4368" s="127" t="s">
        <v>5171</v>
      </c>
      <c r="D4368" s="127" t="s">
        <v>4838</v>
      </c>
      <c r="E4368" s="127"/>
      <c r="F4368" s="128">
        <v>9.61</v>
      </c>
      <c r="G4368" s="128">
        <v>10.01</v>
      </c>
      <c r="H4368" s="128">
        <v>7.69</v>
      </c>
      <c r="I4368" s="311"/>
      <c r="J4368" s="319">
        <f>ROUND(SUMIF(Anlagenbewegungsdaten!B:B,A4368,Anlagenbewegungsdaten!C:C),3)</f>
        <v>0</v>
      </c>
      <c r="K4368" s="320">
        <f>ROUND(SUMIF(Anlagenbewegungsdaten!$B:$B,$A4368,Anlagenbewegungsdaten!$D:$D),2)</f>
        <v>0</v>
      </c>
      <c r="L4368" s="321">
        <f t="shared" si="148"/>
        <v>0</v>
      </c>
      <c r="M4368" s="341" t="s">
        <v>4950</v>
      </c>
      <c r="N4368" s="341" t="s">
        <v>4973</v>
      </c>
      <c r="O4368" s="323">
        <f>ROUND(SUMIF(Anlagenbewegungsdaten_AV!B:B,A4368,Anlagenbewegungsdaten_AV!C:C),3)</f>
        <v>0</v>
      </c>
      <c r="P4368" s="320">
        <f>ROUND(SUMIF(Anlagenbewegungsdaten_AV!$B:$B,$A4368,Anlagenbewegungsdaten_AV!$D:$D),2)</f>
        <v>0</v>
      </c>
      <c r="Q4368" s="321">
        <f t="shared" si="149"/>
        <v>0</v>
      </c>
      <c r="S4368" s="324"/>
      <c r="T4368" s="317"/>
      <c r="U4368" s="325"/>
      <c r="V4368" s="325"/>
    </row>
    <row r="4369" spans="1:22" ht="15" customHeight="1" x14ac:dyDescent="0.25">
      <c r="A4369" s="129" t="s">
        <v>5501</v>
      </c>
      <c r="B4369" s="126" t="s">
        <v>170</v>
      </c>
      <c r="C4369" s="127" t="s">
        <v>5478</v>
      </c>
      <c r="D4369" s="127" t="s">
        <v>4835</v>
      </c>
      <c r="E4369" s="127"/>
      <c r="F4369" s="128">
        <v>13.68</v>
      </c>
      <c r="G4369" s="128">
        <v>14.08</v>
      </c>
      <c r="H4369" s="128">
        <v>10.94</v>
      </c>
      <c r="I4369" s="311"/>
      <c r="J4369" s="319">
        <f>ROUND(SUMIF(Anlagenbewegungsdaten!B:B,A4369,Anlagenbewegungsdaten!C:C),3)</f>
        <v>153969.98699999999</v>
      </c>
      <c r="K4369" s="320">
        <f>ROUND(SUMIF(Anlagenbewegungsdaten!$B:$B,$A4369,Anlagenbewegungsdaten!$D:$D),2)</f>
        <v>21063.11</v>
      </c>
      <c r="L4369" s="321">
        <f t="shared" si="148"/>
        <v>-1.0247711461630615E-5</v>
      </c>
      <c r="M4369" s="341" t="s">
        <v>4950</v>
      </c>
      <c r="N4369" s="341" t="s">
        <v>4973</v>
      </c>
      <c r="O4369" s="323">
        <f>ROUND(SUMIF(Anlagenbewegungsdaten_AV!B:B,A4369,Anlagenbewegungsdaten_AV!C:C),3)</f>
        <v>0</v>
      </c>
      <c r="P4369" s="320">
        <f>ROUND(SUMIF(Anlagenbewegungsdaten_AV!$B:$B,$A4369,Anlagenbewegungsdaten_AV!$D:$D),2)</f>
        <v>0</v>
      </c>
      <c r="Q4369" s="321">
        <f t="shared" si="149"/>
        <v>0</v>
      </c>
      <c r="S4369" s="324"/>
      <c r="T4369" s="317"/>
      <c r="U4369" s="325"/>
      <c r="V4369" s="325"/>
    </row>
    <row r="4370" spans="1:22" ht="15" customHeight="1" x14ac:dyDescent="0.25">
      <c r="A4370" s="129" t="s">
        <v>5502</v>
      </c>
      <c r="B4370" s="126" t="s">
        <v>170</v>
      </c>
      <c r="C4370" s="127" t="s">
        <v>5478</v>
      </c>
      <c r="D4370" s="127" t="s">
        <v>4836</v>
      </c>
      <c r="E4370" s="127"/>
      <c r="F4370" s="128">
        <v>12.98</v>
      </c>
      <c r="G4370" s="128">
        <v>13.38</v>
      </c>
      <c r="H4370" s="128">
        <v>10.38</v>
      </c>
      <c r="I4370" s="311"/>
      <c r="J4370" s="319">
        <f>ROUND(SUMIF(Anlagenbewegungsdaten!B:B,A4370,Anlagenbewegungsdaten!C:C),3)</f>
        <v>92542.748000000007</v>
      </c>
      <c r="K4370" s="320">
        <f>ROUND(SUMIF(Anlagenbewegungsdaten!$B:$B,$A4370,Anlagenbewegungsdaten!$D:$D),2)</f>
        <v>12012.03</v>
      </c>
      <c r="L4370" s="321">
        <f t="shared" si="148"/>
        <v>2.0196504214808897E-5</v>
      </c>
      <c r="M4370" s="341" t="s">
        <v>4950</v>
      </c>
      <c r="N4370" s="341" t="s">
        <v>4973</v>
      </c>
      <c r="O4370" s="323">
        <f>ROUND(SUMIF(Anlagenbewegungsdaten_AV!B:B,A4370,Anlagenbewegungsdaten_AV!C:C),3)</f>
        <v>0</v>
      </c>
      <c r="P4370" s="320">
        <f>ROUND(SUMIF(Anlagenbewegungsdaten_AV!$B:$B,$A4370,Anlagenbewegungsdaten_AV!$D:$D),2)</f>
        <v>0</v>
      </c>
      <c r="Q4370" s="321">
        <f t="shared" si="149"/>
        <v>0</v>
      </c>
      <c r="S4370" s="324"/>
      <c r="T4370" s="317"/>
      <c r="U4370" s="325"/>
      <c r="V4370" s="325"/>
    </row>
    <row r="4371" spans="1:22" ht="15" customHeight="1" x14ac:dyDescent="0.25">
      <c r="A4371" s="129" t="s">
        <v>5503</v>
      </c>
      <c r="B4371" s="126" t="s">
        <v>170</v>
      </c>
      <c r="C4371" s="127" t="s">
        <v>5478</v>
      </c>
      <c r="D4371" s="127" t="s">
        <v>4837</v>
      </c>
      <c r="E4371" s="127"/>
      <c r="F4371" s="128">
        <v>11.58</v>
      </c>
      <c r="G4371" s="128">
        <v>11.98</v>
      </c>
      <c r="H4371" s="128">
        <v>9.26</v>
      </c>
      <c r="I4371" s="311"/>
      <c r="J4371" s="319">
        <f>ROUND(SUMIF(Anlagenbewegungsdaten!B:B,A4371,Anlagenbewegungsdaten!C:C),3)</f>
        <v>888883.80200000003</v>
      </c>
      <c r="K4371" s="320">
        <f>ROUND(SUMIF(Anlagenbewegungsdaten!$B:$B,$A4371,Anlagenbewegungsdaten!$D:$D),2)</f>
        <v>102932.73</v>
      </c>
      <c r="L4371" s="321">
        <f t="shared" si="148"/>
        <v>1.6055641882672944E-6</v>
      </c>
      <c r="M4371" s="341" t="s">
        <v>4950</v>
      </c>
      <c r="N4371" s="341" t="s">
        <v>4973</v>
      </c>
      <c r="O4371" s="323">
        <f>ROUND(SUMIF(Anlagenbewegungsdaten_AV!B:B,A4371,Anlagenbewegungsdaten_AV!C:C),3)</f>
        <v>0</v>
      </c>
      <c r="P4371" s="320">
        <f>ROUND(SUMIF(Anlagenbewegungsdaten_AV!$B:$B,$A4371,Anlagenbewegungsdaten_AV!$D:$D),2)</f>
        <v>0</v>
      </c>
      <c r="Q4371" s="321">
        <f t="shared" si="149"/>
        <v>0</v>
      </c>
      <c r="S4371" s="324"/>
      <c r="T4371" s="317"/>
      <c r="U4371" s="325"/>
      <c r="V4371" s="325"/>
    </row>
    <row r="4372" spans="1:22" ht="15" customHeight="1" x14ac:dyDescent="0.25">
      <c r="A4372" s="129" t="s">
        <v>5504</v>
      </c>
      <c r="B4372" s="126" t="s">
        <v>170</v>
      </c>
      <c r="C4372" s="127" t="s">
        <v>5478</v>
      </c>
      <c r="D4372" s="127" t="s">
        <v>4838</v>
      </c>
      <c r="E4372" s="127"/>
      <c r="F4372" s="128">
        <v>9.4700000000000006</v>
      </c>
      <c r="G4372" s="128">
        <v>9.870000000000001</v>
      </c>
      <c r="H4372" s="128">
        <v>7.58</v>
      </c>
      <c r="I4372" s="311"/>
      <c r="J4372" s="319">
        <f>ROUND(SUMIF(Anlagenbewegungsdaten!B:B,A4372,Anlagenbewegungsdaten!C:C),3)</f>
        <v>1148662.0330000001</v>
      </c>
      <c r="K4372" s="320">
        <f>ROUND(SUMIF(Anlagenbewegungsdaten!$B:$B,$A4372,Anlagenbewegungsdaten!$D:$D),2)</f>
        <v>108778.28</v>
      </c>
      <c r="L4372" s="321">
        <f t="shared" si="148"/>
        <v>1.2645233837815795E-6</v>
      </c>
      <c r="M4372" s="341" t="s">
        <v>4950</v>
      </c>
      <c r="N4372" s="341" t="s">
        <v>4973</v>
      </c>
      <c r="O4372" s="323">
        <f>ROUND(SUMIF(Anlagenbewegungsdaten_AV!B:B,A4372,Anlagenbewegungsdaten_AV!C:C),3)</f>
        <v>0</v>
      </c>
      <c r="P4372" s="320">
        <f>ROUND(SUMIF(Anlagenbewegungsdaten_AV!$B:$B,$A4372,Anlagenbewegungsdaten_AV!$D:$D),2)</f>
        <v>0</v>
      </c>
      <c r="Q4372" s="321">
        <f t="shared" si="149"/>
        <v>0</v>
      </c>
      <c r="S4372" s="324"/>
      <c r="T4372" s="317"/>
      <c r="U4372" s="325"/>
      <c r="V4372" s="325"/>
    </row>
    <row r="4373" spans="1:22" ht="15" customHeight="1" x14ac:dyDescent="0.25">
      <c r="A4373" s="129" t="s">
        <v>5505</v>
      </c>
      <c r="B4373" s="126" t="s">
        <v>170</v>
      </c>
      <c r="C4373" s="127" t="s">
        <v>5480</v>
      </c>
      <c r="D4373" s="127" t="s">
        <v>4835</v>
      </c>
      <c r="E4373" s="127"/>
      <c r="F4373" s="128">
        <v>13.55</v>
      </c>
      <c r="G4373" s="128">
        <v>13.950000000000001</v>
      </c>
      <c r="H4373" s="128">
        <v>10.84</v>
      </c>
      <c r="I4373" s="311"/>
      <c r="J4373" s="319">
        <f>ROUND(SUMIF(Anlagenbewegungsdaten!B:B,A4373,Anlagenbewegungsdaten!C:C),3)</f>
        <v>85926.903000000006</v>
      </c>
      <c r="K4373" s="320">
        <f>ROUND(SUMIF(Anlagenbewegungsdaten!$B:$B,$A4373,Anlagenbewegungsdaten!$D:$D),2)</f>
        <v>11643.07</v>
      </c>
      <c r="L4373" s="321">
        <f t="shared" si="148"/>
        <v>2.9509384274817307E-5</v>
      </c>
      <c r="M4373" s="341" t="s">
        <v>4950</v>
      </c>
      <c r="N4373" s="341" t="s">
        <v>4973</v>
      </c>
      <c r="O4373" s="323">
        <f>ROUND(SUMIF(Anlagenbewegungsdaten_AV!B:B,A4373,Anlagenbewegungsdaten_AV!C:C),3)</f>
        <v>0</v>
      </c>
      <c r="P4373" s="320">
        <f>ROUND(SUMIF(Anlagenbewegungsdaten_AV!$B:$B,$A4373,Anlagenbewegungsdaten_AV!$D:$D),2)</f>
        <v>0</v>
      </c>
      <c r="Q4373" s="321">
        <f t="shared" si="149"/>
        <v>0</v>
      </c>
      <c r="S4373" s="324"/>
      <c r="T4373" s="317"/>
      <c r="U4373" s="325"/>
      <c r="V4373" s="325"/>
    </row>
    <row r="4374" spans="1:22" ht="15" customHeight="1" x14ac:dyDescent="0.25">
      <c r="A4374" s="129" t="s">
        <v>5506</v>
      </c>
      <c r="B4374" s="126" t="s">
        <v>170</v>
      </c>
      <c r="C4374" s="127" t="s">
        <v>5480</v>
      </c>
      <c r="D4374" s="127" t="s">
        <v>4836</v>
      </c>
      <c r="E4374" s="127"/>
      <c r="F4374" s="128">
        <v>12.85</v>
      </c>
      <c r="G4374" s="128">
        <v>13.25</v>
      </c>
      <c r="H4374" s="128">
        <v>10.28</v>
      </c>
      <c r="I4374" s="311"/>
      <c r="J4374" s="319">
        <f>ROUND(SUMIF(Anlagenbewegungsdaten!B:B,A4374,Anlagenbewegungsdaten!C:C),3)</f>
        <v>46101.5</v>
      </c>
      <c r="K4374" s="320">
        <f>ROUND(SUMIF(Anlagenbewegungsdaten!$B:$B,$A4374,Anlagenbewegungsdaten!$D:$D),2)</f>
        <v>5924.04</v>
      </c>
      <c r="L4374" s="321">
        <f t="shared" si="148"/>
        <v>5.9650987509485276E-6</v>
      </c>
      <c r="M4374" s="341" t="s">
        <v>4950</v>
      </c>
      <c r="N4374" s="341" t="s">
        <v>4973</v>
      </c>
      <c r="O4374" s="323">
        <f>ROUND(SUMIF(Anlagenbewegungsdaten_AV!B:B,A4374,Anlagenbewegungsdaten_AV!C:C),3)</f>
        <v>0</v>
      </c>
      <c r="P4374" s="320">
        <f>ROUND(SUMIF(Anlagenbewegungsdaten_AV!$B:$B,$A4374,Anlagenbewegungsdaten_AV!$D:$D),2)</f>
        <v>0</v>
      </c>
      <c r="Q4374" s="321">
        <f t="shared" si="149"/>
        <v>0</v>
      </c>
      <c r="S4374" s="324"/>
      <c r="T4374" s="317"/>
      <c r="U4374" s="325"/>
      <c r="V4374" s="325"/>
    </row>
    <row r="4375" spans="1:22" ht="15" customHeight="1" x14ac:dyDescent="0.25">
      <c r="A4375" s="129" t="s">
        <v>5507</v>
      </c>
      <c r="B4375" s="126" t="s">
        <v>170</v>
      </c>
      <c r="C4375" s="127" t="s">
        <v>5480</v>
      </c>
      <c r="D4375" s="127" t="s">
        <v>4837</v>
      </c>
      <c r="E4375" s="127"/>
      <c r="F4375" s="128">
        <v>11.46</v>
      </c>
      <c r="G4375" s="128">
        <v>11.860000000000001</v>
      </c>
      <c r="H4375" s="128">
        <v>9.17</v>
      </c>
      <c r="I4375" s="311"/>
      <c r="J4375" s="319">
        <f>ROUND(SUMIF(Anlagenbewegungsdaten!B:B,A4375,Anlagenbewegungsdaten!C:C),3)</f>
        <v>53195.597000000002</v>
      </c>
      <c r="K4375" s="320">
        <f>ROUND(SUMIF(Anlagenbewegungsdaten!$B:$B,$A4375,Anlagenbewegungsdaten!$D:$D),2)</f>
        <v>6096.22</v>
      </c>
      <c r="L4375" s="321">
        <f t="shared" si="148"/>
        <v>-8.6168785724538566E-6</v>
      </c>
      <c r="M4375" s="341" t="s">
        <v>4950</v>
      </c>
      <c r="N4375" s="341" t="s">
        <v>4973</v>
      </c>
      <c r="O4375" s="323">
        <f>ROUND(SUMIF(Anlagenbewegungsdaten_AV!B:B,A4375,Anlagenbewegungsdaten_AV!C:C),3)</f>
        <v>0</v>
      </c>
      <c r="P4375" s="320">
        <f>ROUND(SUMIF(Anlagenbewegungsdaten_AV!$B:$B,$A4375,Anlagenbewegungsdaten_AV!$D:$D),2)</f>
        <v>0</v>
      </c>
      <c r="Q4375" s="321">
        <f t="shared" si="149"/>
        <v>0</v>
      </c>
      <c r="S4375" s="324"/>
      <c r="T4375" s="317"/>
      <c r="U4375" s="325"/>
      <c r="V4375" s="325"/>
    </row>
    <row r="4376" spans="1:22" ht="15" customHeight="1" x14ac:dyDescent="0.25">
      <c r="A4376" s="129" t="s">
        <v>5508</v>
      </c>
      <c r="B4376" s="126" t="s">
        <v>170</v>
      </c>
      <c r="C4376" s="127" t="s">
        <v>5480</v>
      </c>
      <c r="D4376" s="127" t="s">
        <v>4838</v>
      </c>
      <c r="E4376" s="127"/>
      <c r="F4376" s="128">
        <v>9.3800000000000008</v>
      </c>
      <c r="G4376" s="128">
        <v>9.7800000000000011</v>
      </c>
      <c r="H4376" s="128">
        <v>7.5</v>
      </c>
      <c r="I4376" s="311"/>
      <c r="J4376" s="319">
        <f>ROUND(SUMIF(Anlagenbewegungsdaten!B:B,A4376,Anlagenbewegungsdaten!C:C),3)</f>
        <v>0</v>
      </c>
      <c r="K4376" s="320">
        <f>ROUND(SUMIF(Anlagenbewegungsdaten!$B:$B,$A4376,Anlagenbewegungsdaten!$D:$D),2)</f>
        <v>0</v>
      </c>
      <c r="L4376" s="321">
        <f t="shared" si="148"/>
        <v>0</v>
      </c>
      <c r="M4376" s="341" t="s">
        <v>4950</v>
      </c>
      <c r="N4376" s="341" t="s">
        <v>4973</v>
      </c>
      <c r="O4376" s="323">
        <f>ROUND(SUMIF(Anlagenbewegungsdaten_AV!B:B,A4376,Anlagenbewegungsdaten_AV!C:C),3)</f>
        <v>0</v>
      </c>
      <c r="P4376" s="320">
        <f>ROUND(SUMIF(Anlagenbewegungsdaten_AV!$B:$B,$A4376,Anlagenbewegungsdaten_AV!$D:$D),2)</f>
        <v>0</v>
      </c>
      <c r="Q4376" s="321">
        <f t="shared" si="149"/>
        <v>0</v>
      </c>
      <c r="S4376" s="324"/>
      <c r="T4376" s="317"/>
      <c r="U4376" s="325"/>
      <c r="V4376" s="325"/>
    </row>
    <row r="4377" spans="1:22" ht="15" customHeight="1" x14ac:dyDescent="0.25">
      <c r="A4377" s="129" t="s">
        <v>5509</v>
      </c>
      <c r="B4377" s="126" t="s">
        <v>170</v>
      </c>
      <c r="C4377" s="127" t="s">
        <v>5482</v>
      </c>
      <c r="D4377" s="127" t="s">
        <v>4835</v>
      </c>
      <c r="E4377" s="127"/>
      <c r="F4377" s="128">
        <v>13.41</v>
      </c>
      <c r="G4377" s="128">
        <v>13.81</v>
      </c>
      <c r="H4377" s="128">
        <v>10.73</v>
      </c>
      <c r="I4377" s="311"/>
      <c r="J4377" s="319">
        <f>ROUND(SUMIF(Anlagenbewegungsdaten!B:B,A4377,Anlagenbewegungsdaten!C:C),3)</f>
        <v>133120.51800000001</v>
      </c>
      <c r="K4377" s="320">
        <f>ROUND(SUMIF(Anlagenbewegungsdaten!$B:$B,$A4377,Anlagenbewegungsdaten!$D:$D),2)</f>
        <v>17851.48</v>
      </c>
      <c r="L4377" s="321">
        <f t="shared" si="148"/>
        <v>-1.3924374902885006E-5</v>
      </c>
      <c r="M4377" s="341" t="s">
        <v>4950</v>
      </c>
      <c r="N4377" s="341" t="s">
        <v>4973</v>
      </c>
      <c r="O4377" s="323">
        <f>ROUND(SUMIF(Anlagenbewegungsdaten_AV!B:B,A4377,Anlagenbewegungsdaten_AV!C:C),3)</f>
        <v>0</v>
      </c>
      <c r="P4377" s="320">
        <f>ROUND(SUMIF(Anlagenbewegungsdaten_AV!$B:$B,$A4377,Anlagenbewegungsdaten_AV!$D:$D),2)</f>
        <v>0</v>
      </c>
      <c r="Q4377" s="321">
        <f t="shared" si="149"/>
        <v>0</v>
      </c>
      <c r="S4377" s="324"/>
      <c r="T4377" s="317"/>
      <c r="U4377" s="325"/>
      <c r="V4377" s="325"/>
    </row>
    <row r="4378" spans="1:22" ht="15" customHeight="1" x14ac:dyDescent="0.25">
      <c r="A4378" s="129" t="s">
        <v>5510</v>
      </c>
      <c r="B4378" s="126" t="s">
        <v>170</v>
      </c>
      <c r="C4378" s="127" t="s">
        <v>5482</v>
      </c>
      <c r="D4378" s="127" t="s">
        <v>4836</v>
      </c>
      <c r="E4378" s="127"/>
      <c r="F4378" s="128">
        <v>12.72</v>
      </c>
      <c r="G4378" s="128">
        <v>13.120000000000001</v>
      </c>
      <c r="H4378" s="128">
        <v>10.18</v>
      </c>
      <c r="I4378" s="311"/>
      <c r="J4378" s="319">
        <f>ROUND(SUMIF(Anlagenbewegungsdaten!B:B,A4378,Anlagenbewegungsdaten!C:C),3)</f>
        <v>35682.343000000001</v>
      </c>
      <c r="K4378" s="320">
        <f>ROUND(SUMIF(Anlagenbewegungsdaten!$B:$B,$A4378,Anlagenbewegungsdaten!$D:$D),2)</f>
        <v>4538.79</v>
      </c>
      <c r="L4378" s="321">
        <f t="shared" si="148"/>
        <v>1.1292980397925589E-5</v>
      </c>
      <c r="M4378" s="341" t="s">
        <v>4950</v>
      </c>
      <c r="N4378" s="341" t="s">
        <v>4973</v>
      </c>
      <c r="O4378" s="323">
        <f>ROUND(SUMIF(Anlagenbewegungsdaten_AV!B:B,A4378,Anlagenbewegungsdaten_AV!C:C),3)</f>
        <v>0</v>
      </c>
      <c r="P4378" s="320">
        <f>ROUND(SUMIF(Anlagenbewegungsdaten_AV!$B:$B,$A4378,Anlagenbewegungsdaten_AV!$D:$D),2)</f>
        <v>0</v>
      </c>
      <c r="Q4378" s="321">
        <f t="shared" si="149"/>
        <v>0</v>
      </c>
      <c r="S4378" s="324"/>
      <c r="T4378" s="317"/>
      <c r="U4378" s="325"/>
      <c r="V4378" s="325"/>
    </row>
    <row r="4379" spans="1:22" ht="15" customHeight="1" x14ac:dyDescent="0.25">
      <c r="A4379" s="129" t="s">
        <v>5511</v>
      </c>
      <c r="B4379" s="126" t="s">
        <v>170</v>
      </c>
      <c r="C4379" s="127" t="s">
        <v>5482</v>
      </c>
      <c r="D4379" s="127" t="s">
        <v>4837</v>
      </c>
      <c r="E4379" s="127"/>
      <c r="F4379" s="128">
        <v>11.35</v>
      </c>
      <c r="G4379" s="128">
        <v>11.75</v>
      </c>
      <c r="H4379" s="128">
        <v>9.08</v>
      </c>
      <c r="I4379" s="311"/>
      <c r="J4379" s="319">
        <f>ROUND(SUMIF(Anlagenbewegungsdaten!B:B,A4379,Anlagenbewegungsdaten!C:C),3)</f>
        <v>37793.838000000003</v>
      </c>
      <c r="K4379" s="320">
        <f>ROUND(SUMIF(Anlagenbewegungsdaten!$B:$B,$A4379,Anlagenbewegungsdaten!$D:$D),2)</f>
        <v>4289.6000000000004</v>
      </c>
      <c r="L4379" s="321">
        <f t="shared" si="148"/>
        <v>1.6219575265097319E-6</v>
      </c>
      <c r="M4379" s="341" t="s">
        <v>4950</v>
      </c>
      <c r="N4379" s="341" t="s">
        <v>4973</v>
      </c>
      <c r="O4379" s="323">
        <f>ROUND(SUMIF(Anlagenbewegungsdaten_AV!B:B,A4379,Anlagenbewegungsdaten_AV!C:C),3)</f>
        <v>0</v>
      </c>
      <c r="P4379" s="320">
        <f>ROUND(SUMIF(Anlagenbewegungsdaten_AV!$B:$B,$A4379,Anlagenbewegungsdaten_AV!$D:$D),2)</f>
        <v>0</v>
      </c>
      <c r="Q4379" s="321">
        <f t="shared" si="149"/>
        <v>0</v>
      </c>
      <c r="S4379" s="324"/>
      <c r="T4379" s="317"/>
      <c r="U4379" s="325"/>
      <c r="V4379" s="325"/>
    </row>
    <row r="4380" spans="1:22" ht="15" customHeight="1" x14ac:dyDescent="0.25">
      <c r="A4380" s="129" t="s">
        <v>5512</v>
      </c>
      <c r="B4380" s="126" t="s">
        <v>170</v>
      </c>
      <c r="C4380" s="127" t="s">
        <v>5482</v>
      </c>
      <c r="D4380" s="127" t="s">
        <v>4838</v>
      </c>
      <c r="E4380" s="127"/>
      <c r="F4380" s="128">
        <v>9.2799999999999994</v>
      </c>
      <c r="G4380" s="128">
        <v>9.68</v>
      </c>
      <c r="H4380" s="128">
        <v>7.42</v>
      </c>
      <c r="I4380" s="311"/>
      <c r="J4380" s="319">
        <f>ROUND(SUMIF(Anlagenbewegungsdaten!B:B,A4380,Anlagenbewegungsdaten!C:C),3)</f>
        <v>0</v>
      </c>
      <c r="K4380" s="320">
        <f>ROUND(SUMIF(Anlagenbewegungsdaten!$B:$B,$A4380,Anlagenbewegungsdaten!$D:$D),2)</f>
        <v>0</v>
      </c>
      <c r="L4380" s="321">
        <f t="shared" si="148"/>
        <v>0</v>
      </c>
      <c r="M4380" s="341" t="s">
        <v>4950</v>
      </c>
      <c r="N4380" s="341" t="s">
        <v>4973</v>
      </c>
      <c r="O4380" s="323">
        <f>ROUND(SUMIF(Anlagenbewegungsdaten_AV!B:B,A4380,Anlagenbewegungsdaten_AV!C:C),3)</f>
        <v>0</v>
      </c>
      <c r="P4380" s="320">
        <f>ROUND(SUMIF(Anlagenbewegungsdaten_AV!$B:$B,$A4380,Anlagenbewegungsdaten_AV!$D:$D),2)</f>
        <v>0</v>
      </c>
      <c r="Q4380" s="321">
        <f t="shared" si="149"/>
        <v>0</v>
      </c>
      <c r="S4380" s="324"/>
      <c r="T4380" s="317"/>
      <c r="U4380" s="325"/>
      <c r="V4380" s="325"/>
    </row>
    <row r="4381" spans="1:22" ht="15" customHeight="1" x14ac:dyDescent="0.25">
      <c r="A4381" s="129" t="s">
        <v>5513</v>
      </c>
      <c r="B4381" s="126" t="s">
        <v>170</v>
      </c>
      <c r="C4381" s="127" t="s">
        <v>5484</v>
      </c>
      <c r="D4381" s="127" t="s">
        <v>4835</v>
      </c>
      <c r="E4381" s="127"/>
      <c r="F4381" s="128">
        <v>13.28</v>
      </c>
      <c r="G4381" s="128">
        <v>13.68</v>
      </c>
      <c r="H4381" s="128">
        <v>10.62</v>
      </c>
      <c r="I4381" s="311"/>
      <c r="J4381" s="319">
        <f>ROUND(SUMIF(Anlagenbewegungsdaten!B:B,A4381,Anlagenbewegungsdaten!C:C),3)</f>
        <v>170462.508</v>
      </c>
      <c r="K4381" s="320">
        <f>ROUND(SUMIF(Anlagenbewegungsdaten!$B:$B,$A4381,Anlagenbewegungsdaten!$D:$D),2)</f>
        <v>22637.39</v>
      </c>
      <c r="L4381" s="321">
        <f t="shared" si="148"/>
        <v>1.8222423429747892E-5</v>
      </c>
      <c r="M4381" s="341" t="s">
        <v>4950</v>
      </c>
      <c r="N4381" s="341" t="s">
        <v>4973</v>
      </c>
      <c r="O4381" s="323">
        <f>ROUND(SUMIF(Anlagenbewegungsdaten_AV!B:B,A4381,Anlagenbewegungsdaten_AV!C:C),3)</f>
        <v>0</v>
      </c>
      <c r="P4381" s="320">
        <f>ROUND(SUMIF(Anlagenbewegungsdaten_AV!$B:$B,$A4381,Anlagenbewegungsdaten_AV!$D:$D),2)</f>
        <v>0</v>
      </c>
      <c r="Q4381" s="321">
        <f t="shared" si="149"/>
        <v>0</v>
      </c>
      <c r="S4381" s="324"/>
      <c r="T4381" s="317"/>
      <c r="U4381" s="325"/>
      <c r="V4381" s="325"/>
    </row>
    <row r="4382" spans="1:22" ht="15" customHeight="1" x14ac:dyDescent="0.25">
      <c r="A4382" s="129" t="s">
        <v>5514</v>
      </c>
      <c r="B4382" s="126" t="s">
        <v>170</v>
      </c>
      <c r="C4382" s="127" t="s">
        <v>5484</v>
      </c>
      <c r="D4382" s="127" t="s">
        <v>4836</v>
      </c>
      <c r="E4382" s="127"/>
      <c r="F4382" s="128">
        <v>12.6</v>
      </c>
      <c r="G4382" s="128">
        <v>13</v>
      </c>
      <c r="H4382" s="128">
        <v>10.08</v>
      </c>
      <c r="I4382" s="311"/>
      <c r="J4382" s="319">
        <f>ROUND(SUMIF(Anlagenbewegungsdaten!B:B,A4382,Anlagenbewegungsdaten!C:C),3)</f>
        <v>37484.502999999997</v>
      </c>
      <c r="K4382" s="320">
        <f>ROUND(SUMIF(Anlagenbewegungsdaten!$B:$B,$A4382,Anlagenbewegungsdaten!$D:$D),2)</f>
        <v>4723.05</v>
      </c>
      <c r="L4382" s="321">
        <f t="shared" si="148"/>
        <v>-6.9948906649131004E-6</v>
      </c>
      <c r="M4382" s="341" t="s">
        <v>4950</v>
      </c>
      <c r="N4382" s="341" t="s">
        <v>4973</v>
      </c>
      <c r="O4382" s="323">
        <f>ROUND(SUMIF(Anlagenbewegungsdaten_AV!B:B,A4382,Anlagenbewegungsdaten_AV!C:C),3)</f>
        <v>0</v>
      </c>
      <c r="P4382" s="320">
        <f>ROUND(SUMIF(Anlagenbewegungsdaten_AV!$B:$B,$A4382,Anlagenbewegungsdaten_AV!$D:$D),2)</f>
        <v>0</v>
      </c>
      <c r="Q4382" s="321">
        <f t="shared" si="149"/>
        <v>0</v>
      </c>
      <c r="S4382" s="324"/>
      <c r="T4382" s="317"/>
      <c r="U4382" s="325"/>
      <c r="V4382" s="325"/>
    </row>
    <row r="4383" spans="1:22" ht="15" customHeight="1" x14ac:dyDescent="0.25">
      <c r="A4383" s="129" t="s">
        <v>5515</v>
      </c>
      <c r="B4383" s="126" t="s">
        <v>170</v>
      </c>
      <c r="C4383" s="127" t="s">
        <v>5484</v>
      </c>
      <c r="D4383" s="127" t="s">
        <v>4837</v>
      </c>
      <c r="E4383" s="127"/>
      <c r="F4383" s="128">
        <v>11.23</v>
      </c>
      <c r="G4383" s="128">
        <v>11.63</v>
      </c>
      <c r="H4383" s="128">
        <v>8.98</v>
      </c>
      <c r="I4383" s="311"/>
      <c r="J4383" s="319">
        <f>ROUND(SUMIF(Anlagenbewegungsdaten!B:B,A4383,Anlagenbewegungsdaten!C:C),3)</f>
        <v>22583.571</v>
      </c>
      <c r="K4383" s="320">
        <f>ROUND(SUMIF(Anlagenbewegungsdaten!$B:$B,$A4383,Anlagenbewegungsdaten!$D:$D),2)</f>
        <v>2536.14</v>
      </c>
      <c r="L4383" s="321">
        <f t="shared" si="148"/>
        <v>-2.2036816053727648E-5</v>
      </c>
      <c r="M4383" s="341" t="s">
        <v>4950</v>
      </c>
      <c r="N4383" s="341" t="s">
        <v>4973</v>
      </c>
      <c r="O4383" s="323">
        <f>ROUND(SUMIF(Anlagenbewegungsdaten_AV!B:B,A4383,Anlagenbewegungsdaten_AV!C:C),3)</f>
        <v>0</v>
      </c>
      <c r="P4383" s="320">
        <f>ROUND(SUMIF(Anlagenbewegungsdaten_AV!$B:$B,$A4383,Anlagenbewegungsdaten_AV!$D:$D),2)</f>
        <v>0</v>
      </c>
      <c r="Q4383" s="321">
        <f t="shared" si="149"/>
        <v>0</v>
      </c>
      <c r="S4383" s="324"/>
      <c r="T4383" s="317"/>
      <c r="U4383" s="325"/>
      <c r="V4383" s="325"/>
    </row>
    <row r="4384" spans="1:22" ht="15" customHeight="1" x14ac:dyDescent="0.25">
      <c r="A4384" s="129" t="s">
        <v>5516</v>
      </c>
      <c r="B4384" s="126" t="s">
        <v>170</v>
      </c>
      <c r="C4384" s="127" t="s">
        <v>5484</v>
      </c>
      <c r="D4384" s="127" t="s">
        <v>4838</v>
      </c>
      <c r="E4384" s="127"/>
      <c r="F4384" s="128">
        <v>9.19</v>
      </c>
      <c r="G4384" s="128">
        <v>9.59</v>
      </c>
      <c r="H4384" s="128">
        <v>7.35</v>
      </c>
      <c r="I4384" s="311"/>
      <c r="J4384" s="319">
        <f>ROUND(SUMIF(Anlagenbewegungsdaten!B:B,A4384,Anlagenbewegungsdaten!C:C),3)</f>
        <v>0</v>
      </c>
      <c r="K4384" s="320">
        <f>ROUND(SUMIF(Anlagenbewegungsdaten!$B:$B,$A4384,Anlagenbewegungsdaten!$D:$D),2)</f>
        <v>0</v>
      </c>
      <c r="L4384" s="321">
        <f t="shared" si="148"/>
        <v>0</v>
      </c>
      <c r="M4384" s="341" t="s">
        <v>4950</v>
      </c>
      <c r="N4384" s="341" t="s">
        <v>4973</v>
      </c>
      <c r="O4384" s="323">
        <f>ROUND(SUMIF(Anlagenbewegungsdaten_AV!B:B,A4384,Anlagenbewegungsdaten_AV!C:C),3)</f>
        <v>0</v>
      </c>
      <c r="P4384" s="320">
        <f>ROUND(SUMIF(Anlagenbewegungsdaten_AV!$B:$B,$A4384,Anlagenbewegungsdaten_AV!$D:$D),2)</f>
        <v>0</v>
      </c>
      <c r="Q4384" s="321">
        <f t="shared" si="149"/>
        <v>0</v>
      </c>
      <c r="S4384" s="324"/>
      <c r="T4384" s="317"/>
      <c r="U4384" s="325"/>
      <c r="V4384" s="325"/>
    </row>
    <row r="4385" spans="1:22" ht="15" customHeight="1" x14ac:dyDescent="0.25">
      <c r="A4385" s="129" t="s">
        <v>5517</v>
      </c>
      <c r="B4385" s="126" t="s">
        <v>170</v>
      </c>
      <c r="C4385" s="127" t="s">
        <v>5486</v>
      </c>
      <c r="D4385" s="127" t="s">
        <v>4835</v>
      </c>
      <c r="E4385" s="127"/>
      <c r="F4385" s="128">
        <v>13.14</v>
      </c>
      <c r="G4385" s="128">
        <v>13.540000000000001</v>
      </c>
      <c r="H4385" s="128">
        <v>10.51</v>
      </c>
      <c r="I4385" s="311"/>
      <c r="J4385" s="319">
        <f>ROUND(SUMIF(Anlagenbewegungsdaten!B:B,A4385,Anlagenbewegungsdaten!C:C),3)</f>
        <v>141539.47099999999</v>
      </c>
      <c r="K4385" s="320">
        <f>ROUND(SUMIF(Anlagenbewegungsdaten!$B:$B,$A4385,Anlagenbewegungsdaten!$D:$D),2)</f>
        <v>18598.3</v>
      </c>
      <c r="L4385" s="321">
        <f t="shared" si="148"/>
        <v>-9.5454645290260487E-6</v>
      </c>
      <c r="M4385" s="341" t="s">
        <v>4950</v>
      </c>
      <c r="N4385" s="341" t="s">
        <v>4973</v>
      </c>
      <c r="O4385" s="323">
        <f>ROUND(SUMIF(Anlagenbewegungsdaten_AV!B:B,A4385,Anlagenbewegungsdaten_AV!C:C),3)</f>
        <v>0</v>
      </c>
      <c r="P4385" s="320">
        <f>ROUND(SUMIF(Anlagenbewegungsdaten_AV!$B:$B,$A4385,Anlagenbewegungsdaten_AV!$D:$D),2)</f>
        <v>0</v>
      </c>
      <c r="Q4385" s="321">
        <f t="shared" si="149"/>
        <v>0</v>
      </c>
      <c r="S4385" s="324"/>
      <c r="T4385" s="317"/>
      <c r="U4385" s="325"/>
      <c r="V4385" s="325"/>
    </row>
    <row r="4386" spans="1:22" ht="15" customHeight="1" x14ac:dyDescent="0.25">
      <c r="A4386" s="129" t="s">
        <v>5518</v>
      </c>
      <c r="B4386" s="126" t="s">
        <v>170</v>
      </c>
      <c r="C4386" s="127" t="s">
        <v>5486</v>
      </c>
      <c r="D4386" s="127" t="s">
        <v>4836</v>
      </c>
      <c r="E4386" s="127"/>
      <c r="F4386" s="128">
        <v>12.47</v>
      </c>
      <c r="G4386" s="128">
        <v>12.870000000000001</v>
      </c>
      <c r="H4386" s="128">
        <v>9.98</v>
      </c>
      <c r="I4386" s="311"/>
      <c r="J4386" s="319">
        <f>ROUND(SUMIF(Anlagenbewegungsdaten!B:B,A4386,Anlagenbewegungsdaten!C:C),3)</f>
        <v>49204.406999999999</v>
      </c>
      <c r="K4386" s="320">
        <f>ROUND(SUMIF(Anlagenbewegungsdaten!$B:$B,$A4386,Anlagenbewegungsdaten!$D:$D),2)</f>
        <v>6135.8</v>
      </c>
      <c r="L4386" s="321">
        <f t="shared" si="148"/>
        <v>-2.1232041268248736E-5</v>
      </c>
      <c r="M4386" s="341" t="s">
        <v>4950</v>
      </c>
      <c r="N4386" s="341" t="s">
        <v>4973</v>
      </c>
      <c r="O4386" s="323">
        <f>ROUND(SUMIF(Anlagenbewegungsdaten_AV!B:B,A4386,Anlagenbewegungsdaten_AV!C:C),3)</f>
        <v>0</v>
      </c>
      <c r="P4386" s="320">
        <f>ROUND(SUMIF(Anlagenbewegungsdaten_AV!$B:$B,$A4386,Anlagenbewegungsdaten_AV!$D:$D),2)</f>
        <v>0</v>
      </c>
      <c r="Q4386" s="321">
        <f t="shared" si="149"/>
        <v>0</v>
      </c>
      <c r="S4386" s="324"/>
      <c r="T4386" s="317"/>
      <c r="U4386" s="325"/>
      <c r="V4386" s="325"/>
    </row>
    <row r="4387" spans="1:22" ht="15" customHeight="1" x14ac:dyDescent="0.25">
      <c r="A4387" s="129" t="s">
        <v>5519</v>
      </c>
      <c r="B4387" s="126" t="s">
        <v>170</v>
      </c>
      <c r="C4387" s="127" t="s">
        <v>5486</v>
      </c>
      <c r="D4387" s="127" t="s">
        <v>4837</v>
      </c>
      <c r="E4387" s="127"/>
      <c r="F4387" s="128">
        <v>11.12</v>
      </c>
      <c r="G4387" s="128">
        <v>11.52</v>
      </c>
      <c r="H4387" s="128">
        <v>8.9</v>
      </c>
      <c r="I4387" s="311"/>
      <c r="J4387" s="319">
        <f>ROUND(SUMIF(Anlagenbewegungsdaten!B:B,A4387,Anlagenbewegungsdaten!C:C),3)</f>
        <v>0</v>
      </c>
      <c r="K4387" s="320">
        <f>ROUND(SUMIF(Anlagenbewegungsdaten!$B:$B,$A4387,Anlagenbewegungsdaten!$D:$D),2)</f>
        <v>0</v>
      </c>
      <c r="L4387" s="321">
        <f t="shared" si="148"/>
        <v>0</v>
      </c>
      <c r="M4387" s="341" t="s">
        <v>4950</v>
      </c>
      <c r="N4387" s="341" t="s">
        <v>4973</v>
      </c>
      <c r="O4387" s="323">
        <f>ROUND(SUMIF(Anlagenbewegungsdaten_AV!B:B,A4387,Anlagenbewegungsdaten_AV!C:C),3)</f>
        <v>0</v>
      </c>
      <c r="P4387" s="320">
        <f>ROUND(SUMIF(Anlagenbewegungsdaten_AV!$B:$B,$A4387,Anlagenbewegungsdaten_AV!$D:$D),2)</f>
        <v>0</v>
      </c>
      <c r="Q4387" s="321">
        <f t="shared" si="149"/>
        <v>0</v>
      </c>
      <c r="S4387" s="324"/>
      <c r="T4387" s="317"/>
      <c r="U4387" s="325"/>
      <c r="V4387" s="325"/>
    </row>
    <row r="4388" spans="1:22" ht="15" customHeight="1" x14ac:dyDescent="0.25">
      <c r="A4388" s="129" t="s">
        <v>5520</v>
      </c>
      <c r="B4388" s="126" t="s">
        <v>170</v>
      </c>
      <c r="C4388" s="127" t="s">
        <v>5486</v>
      </c>
      <c r="D4388" s="127" t="s">
        <v>4838</v>
      </c>
      <c r="E4388" s="127"/>
      <c r="F4388" s="128">
        <v>9.1</v>
      </c>
      <c r="G4388" s="128">
        <v>9.5</v>
      </c>
      <c r="H4388" s="128">
        <v>7.28</v>
      </c>
      <c r="I4388" s="311"/>
      <c r="J4388" s="319">
        <f>ROUND(SUMIF(Anlagenbewegungsdaten!B:B,A4388,Anlagenbewegungsdaten!C:C),3)</f>
        <v>0</v>
      </c>
      <c r="K4388" s="320">
        <f>ROUND(SUMIF(Anlagenbewegungsdaten!$B:$B,$A4388,Anlagenbewegungsdaten!$D:$D),2)</f>
        <v>0</v>
      </c>
      <c r="L4388" s="321">
        <f t="shared" si="148"/>
        <v>0</v>
      </c>
      <c r="M4388" s="341" t="s">
        <v>4950</v>
      </c>
      <c r="N4388" s="341" t="s">
        <v>4973</v>
      </c>
      <c r="O4388" s="323">
        <f>ROUND(SUMIF(Anlagenbewegungsdaten_AV!B:B,A4388,Anlagenbewegungsdaten_AV!C:C),3)</f>
        <v>0</v>
      </c>
      <c r="P4388" s="320">
        <f>ROUND(SUMIF(Anlagenbewegungsdaten_AV!$B:$B,$A4388,Anlagenbewegungsdaten_AV!$D:$D),2)</f>
        <v>0</v>
      </c>
      <c r="Q4388" s="321">
        <f t="shared" si="149"/>
        <v>0</v>
      </c>
      <c r="S4388" s="324"/>
      <c r="T4388" s="317"/>
      <c r="U4388" s="325"/>
      <c r="V4388" s="325"/>
    </row>
    <row r="4389" spans="1:22" ht="15" customHeight="1" x14ac:dyDescent="0.25">
      <c r="A4389" s="129" t="s">
        <v>5521</v>
      </c>
      <c r="B4389" s="126" t="s">
        <v>170</v>
      </c>
      <c r="C4389" s="127" t="s">
        <v>5488</v>
      </c>
      <c r="D4389" s="127" t="s">
        <v>4835</v>
      </c>
      <c r="E4389" s="127"/>
      <c r="F4389" s="128">
        <v>13.01</v>
      </c>
      <c r="G4389" s="128">
        <v>13.41</v>
      </c>
      <c r="H4389" s="128">
        <v>10.41</v>
      </c>
      <c r="I4389" s="311"/>
      <c r="J4389" s="319">
        <f>ROUND(SUMIF(Anlagenbewegungsdaten!B:B,A4389,Anlagenbewegungsdaten!C:C),3)</f>
        <v>57787.625</v>
      </c>
      <c r="K4389" s="320">
        <f>ROUND(SUMIF(Anlagenbewegungsdaten!$B:$B,$A4389,Anlagenbewegungsdaten!$D:$D),2)</f>
        <v>7518.17</v>
      </c>
      <c r="L4389" s="321">
        <f t="shared" si="148"/>
        <v>2.1630928159765972E-8</v>
      </c>
      <c r="M4389" s="341" t="s">
        <v>4950</v>
      </c>
      <c r="N4389" s="341" t="s">
        <v>4973</v>
      </c>
      <c r="O4389" s="323">
        <f>ROUND(SUMIF(Anlagenbewegungsdaten_AV!B:B,A4389,Anlagenbewegungsdaten_AV!C:C),3)</f>
        <v>0</v>
      </c>
      <c r="P4389" s="320">
        <f>ROUND(SUMIF(Anlagenbewegungsdaten_AV!$B:$B,$A4389,Anlagenbewegungsdaten_AV!$D:$D),2)</f>
        <v>0</v>
      </c>
      <c r="Q4389" s="321">
        <f t="shared" si="149"/>
        <v>0</v>
      </c>
      <c r="S4389" s="324"/>
      <c r="T4389" s="317"/>
      <c r="U4389" s="325"/>
      <c r="V4389" s="325"/>
    </row>
    <row r="4390" spans="1:22" ht="15" customHeight="1" x14ac:dyDescent="0.25">
      <c r="A4390" s="129" t="s">
        <v>5522</v>
      </c>
      <c r="B4390" s="126" t="s">
        <v>170</v>
      </c>
      <c r="C4390" s="127" t="s">
        <v>5488</v>
      </c>
      <c r="D4390" s="127" t="s">
        <v>4836</v>
      </c>
      <c r="E4390" s="127"/>
      <c r="F4390" s="128">
        <v>12.34</v>
      </c>
      <c r="G4390" s="128">
        <v>12.74</v>
      </c>
      <c r="H4390" s="128">
        <v>9.8699999999999992</v>
      </c>
      <c r="I4390" s="311"/>
      <c r="J4390" s="319">
        <f>ROUND(SUMIF(Anlagenbewegungsdaten!B:B,A4390,Anlagenbewegungsdaten!C:C),3)</f>
        <v>18096.848999999998</v>
      </c>
      <c r="K4390" s="320">
        <f>ROUND(SUMIF(Anlagenbewegungsdaten!$B:$B,$A4390,Anlagenbewegungsdaten!$D:$D),2)</f>
        <v>2233.16</v>
      </c>
      <c r="L4390" s="321">
        <f t="shared" si="148"/>
        <v>-4.8811812487059569E-5</v>
      </c>
      <c r="M4390" s="341" t="s">
        <v>4950</v>
      </c>
      <c r="N4390" s="341" t="s">
        <v>4973</v>
      </c>
      <c r="O4390" s="323">
        <f>ROUND(SUMIF(Anlagenbewegungsdaten_AV!B:B,A4390,Anlagenbewegungsdaten_AV!C:C),3)</f>
        <v>0</v>
      </c>
      <c r="P4390" s="320">
        <f>ROUND(SUMIF(Anlagenbewegungsdaten_AV!$B:$B,$A4390,Anlagenbewegungsdaten_AV!$D:$D),2)</f>
        <v>0</v>
      </c>
      <c r="Q4390" s="321">
        <f t="shared" si="149"/>
        <v>0</v>
      </c>
      <c r="S4390" s="324"/>
      <c r="T4390" s="317"/>
      <c r="U4390" s="325"/>
      <c r="V4390" s="325"/>
    </row>
    <row r="4391" spans="1:22" ht="15" customHeight="1" x14ac:dyDescent="0.25">
      <c r="A4391" s="129" t="s">
        <v>5523</v>
      </c>
      <c r="B4391" s="126" t="s">
        <v>170</v>
      </c>
      <c r="C4391" s="127" t="s">
        <v>5488</v>
      </c>
      <c r="D4391" s="127" t="s">
        <v>4837</v>
      </c>
      <c r="E4391" s="127"/>
      <c r="F4391" s="128">
        <v>11.01</v>
      </c>
      <c r="G4391" s="128">
        <v>11.41</v>
      </c>
      <c r="H4391" s="128">
        <v>8.81</v>
      </c>
      <c r="I4391" s="311"/>
      <c r="J4391" s="319">
        <f>ROUND(SUMIF(Anlagenbewegungsdaten!B:B,A4391,Anlagenbewegungsdaten!C:C),3)</f>
        <v>22287.419000000002</v>
      </c>
      <c r="K4391" s="320">
        <f>ROUND(SUMIF(Anlagenbewegungsdaten!$B:$B,$A4391,Anlagenbewegungsdaten!$D:$D),2)</f>
        <v>2453.84</v>
      </c>
      <c r="L4391" s="321">
        <f t="shared" si="148"/>
        <v>2.1679944188335298E-5</v>
      </c>
      <c r="M4391" s="341" t="s">
        <v>4950</v>
      </c>
      <c r="N4391" s="341" t="s">
        <v>4973</v>
      </c>
      <c r="O4391" s="323">
        <f>ROUND(SUMIF(Anlagenbewegungsdaten_AV!B:B,A4391,Anlagenbewegungsdaten_AV!C:C),3)</f>
        <v>0</v>
      </c>
      <c r="P4391" s="320">
        <f>ROUND(SUMIF(Anlagenbewegungsdaten_AV!$B:$B,$A4391,Anlagenbewegungsdaten_AV!$D:$D),2)</f>
        <v>0</v>
      </c>
      <c r="Q4391" s="321">
        <f t="shared" si="149"/>
        <v>0</v>
      </c>
      <c r="S4391" s="324"/>
      <c r="T4391" s="317"/>
      <c r="U4391" s="325"/>
      <c r="V4391" s="325"/>
    </row>
    <row r="4392" spans="1:22" ht="15" customHeight="1" x14ac:dyDescent="0.25">
      <c r="A4392" s="129" t="s">
        <v>5524</v>
      </c>
      <c r="B4392" s="126" t="s">
        <v>170</v>
      </c>
      <c r="C4392" s="127" t="s">
        <v>5488</v>
      </c>
      <c r="D4392" s="127" t="s">
        <v>4838</v>
      </c>
      <c r="E4392" s="127"/>
      <c r="F4392" s="128">
        <v>9.01</v>
      </c>
      <c r="G4392" s="128">
        <v>9.41</v>
      </c>
      <c r="H4392" s="128">
        <v>7.21</v>
      </c>
      <c r="I4392" s="311"/>
      <c r="J4392" s="319">
        <f>ROUND(SUMIF(Anlagenbewegungsdaten!B:B,A4392,Anlagenbewegungsdaten!C:C),3)</f>
        <v>0</v>
      </c>
      <c r="K4392" s="320">
        <f>ROUND(SUMIF(Anlagenbewegungsdaten!$B:$B,$A4392,Anlagenbewegungsdaten!$D:$D),2)</f>
        <v>0</v>
      </c>
      <c r="L4392" s="321">
        <f t="shared" si="148"/>
        <v>0</v>
      </c>
      <c r="M4392" s="341" t="s">
        <v>4950</v>
      </c>
      <c r="N4392" s="341" t="s">
        <v>4973</v>
      </c>
      <c r="O4392" s="323">
        <f>ROUND(SUMIF(Anlagenbewegungsdaten_AV!B:B,A4392,Anlagenbewegungsdaten_AV!C:C),3)</f>
        <v>0</v>
      </c>
      <c r="P4392" s="320">
        <f>ROUND(SUMIF(Anlagenbewegungsdaten_AV!$B:$B,$A4392,Anlagenbewegungsdaten_AV!$D:$D),2)</f>
        <v>0</v>
      </c>
      <c r="Q4392" s="321">
        <f t="shared" si="149"/>
        <v>0</v>
      </c>
      <c r="S4392" s="324"/>
      <c r="T4392" s="317"/>
      <c r="U4392" s="325"/>
      <c r="V4392" s="325"/>
    </row>
    <row r="4393" spans="1:22" ht="15" customHeight="1" x14ac:dyDescent="0.25">
      <c r="A4393" s="129" t="s">
        <v>5525</v>
      </c>
      <c r="B4393" s="126" t="s">
        <v>170</v>
      </c>
      <c r="C4393" s="127" t="s">
        <v>5490</v>
      </c>
      <c r="D4393" s="127" t="s">
        <v>4835</v>
      </c>
      <c r="E4393" s="127"/>
      <c r="F4393" s="128">
        <v>12.88</v>
      </c>
      <c r="G4393" s="128">
        <v>13.280000000000001</v>
      </c>
      <c r="H4393" s="128">
        <v>10.3</v>
      </c>
      <c r="I4393" s="311"/>
      <c r="J4393" s="319">
        <f>ROUND(SUMIF(Anlagenbewegungsdaten!B:B,A4393,Anlagenbewegungsdaten!C:C),3)</f>
        <v>161291.99400000001</v>
      </c>
      <c r="K4393" s="320">
        <f>ROUND(SUMIF(Anlagenbewegungsdaten!$B:$B,$A4393,Anlagenbewegungsdaten!$D:$D),2)</f>
        <v>20774.41</v>
      </c>
      <c r="L4393" s="321">
        <f t="shared" si="148"/>
        <v>-7.2712846410638576E-7</v>
      </c>
      <c r="M4393" s="341" t="s">
        <v>4950</v>
      </c>
      <c r="N4393" s="341" t="s">
        <v>4973</v>
      </c>
      <c r="O4393" s="323">
        <f>ROUND(SUMIF(Anlagenbewegungsdaten_AV!B:B,A4393,Anlagenbewegungsdaten_AV!C:C),3)</f>
        <v>0</v>
      </c>
      <c r="P4393" s="320">
        <f>ROUND(SUMIF(Anlagenbewegungsdaten_AV!$B:$B,$A4393,Anlagenbewegungsdaten_AV!$D:$D),2)</f>
        <v>0</v>
      </c>
      <c r="Q4393" s="321">
        <f t="shared" si="149"/>
        <v>0</v>
      </c>
      <c r="S4393" s="324"/>
      <c r="T4393" s="317"/>
      <c r="U4393" s="325"/>
      <c r="V4393" s="325"/>
    </row>
    <row r="4394" spans="1:22" ht="15" customHeight="1" x14ac:dyDescent="0.25">
      <c r="A4394" s="129" t="s">
        <v>5526</v>
      </c>
      <c r="B4394" s="126" t="s">
        <v>170</v>
      </c>
      <c r="C4394" s="127" t="s">
        <v>5490</v>
      </c>
      <c r="D4394" s="127" t="s">
        <v>4836</v>
      </c>
      <c r="E4394" s="127"/>
      <c r="F4394" s="128">
        <v>12.22</v>
      </c>
      <c r="G4394" s="128">
        <v>12.620000000000001</v>
      </c>
      <c r="H4394" s="128">
        <v>9.7799999999999994</v>
      </c>
      <c r="I4394" s="311"/>
      <c r="J4394" s="319">
        <f>ROUND(SUMIF(Anlagenbewegungsdaten!B:B,A4394,Anlagenbewegungsdaten!C:C),3)</f>
        <v>108469.606</v>
      </c>
      <c r="K4394" s="320">
        <f>ROUND(SUMIF(Anlagenbewegungsdaten!$B:$B,$A4394,Anlagenbewegungsdaten!$D:$D),2)</f>
        <v>13255.01</v>
      </c>
      <c r="L4394" s="321">
        <f t="shared" si="148"/>
        <v>-2.2261351258379136E-5</v>
      </c>
      <c r="M4394" s="341" t="s">
        <v>4950</v>
      </c>
      <c r="N4394" s="341" t="s">
        <v>4973</v>
      </c>
      <c r="O4394" s="323">
        <f>ROUND(SUMIF(Anlagenbewegungsdaten_AV!B:B,A4394,Anlagenbewegungsdaten_AV!C:C),3)</f>
        <v>0</v>
      </c>
      <c r="P4394" s="320">
        <f>ROUND(SUMIF(Anlagenbewegungsdaten_AV!$B:$B,$A4394,Anlagenbewegungsdaten_AV!$D:$D),2)</f>
        <v>0</v>
      </c>
      <c r="Q4394" s="321">
        <f t="shared" si="149"/>
        <v>0</v>
      </c>
      <c r="S4394" s="324"/>
      <c r="T4394" s="317"/>
      <c r="U4394" s="325"/>
      <c r="V4394" s="325"/>
    </row>
    <row r="4395" spans="1:22" ht="15" customHeight="1" x14ac:dyDescent="0.25">
      <c r="A4395" s="129" t="s">
        <v>5527</v>
      </c>
      <c r="B4395" s="126" t="s">
        <v>170</v>
      </c>
      <c r="C4395" s="127" t="s">
        <v>5490</v>
      </c>
      <c r="D4395" s="127" t="s">
        <v>4837</v>
      </c>
      <c r="E4395" s="127"/>
      <c r="F4395" s="128">
        <v>10.9</v>
      </c>
      <c r="G4395" s="128">
        <v>11.3</v>
      </c>
      <c r="H4395" s="128">
        <v>8.7200000000000006</v>
      </c>
      <c r="I4395" s="311"/>
      <c r="J4395" s="319">
        <f>ROUND(SUMIF(Anlagenbewegungsdaten!B:B,A4395,Anlagenbewegungsdaten!C:C),3)</f>
        <v>550905.12100000004</v>
      </c>
      <c r="K4395" s="320">
        <f>ROUND(SUMIF(Anlagenbewegungsdaten!$B:$B,$A4395,Anlagenbewegungsdaten!$D:$D),2)</f>
        <v>60048.66</v>
      </c>
      <c r="L4395" s="321">
        <f t="shared" si="148"/>
        <v>-3.287317422717706E-7</v>
      </c>
      <c r="M4395" s="341" t="s">
        <v>4950</v>
      </c>
      <c r="N4395" s="341" t="s">
        <v>4973</v>
      </c>
      <c r="O4395" s="323">
        <f>ROUND(SUMIF(Anlagenbewegungsdaten_AV!B:B,A4395,Anlagenbewegungsdaten_AV!C:C),3)</f>
        <v>0</v>
      </c>
      <c r="P4395" s="320">
        <f>ROUND(SUMIF(Anlagenbewegungsdaten_AV!$B:$B,$A4395,Anlagenbewegungsdaten_AV!$D:$D),2)</f>
        <v>0</v>
      </c>
      <c r="Q4395" s="321">
        <f t="shared" si="149"/>
        <v>0</v>
      </c>
      <c r="S4395" s="324"/>
      <c r="T4395" s="317"/>
      <c r="U4395" s="325"/>
      <c r="V4395" s="325"/>
    </row>
    <row r="4396" spans="1:22" ht="15" customHeight="1" x14ac:dyDescent="0.25">
      <c r="A4396" s="129" t="s">
        <v>5528</v>
      </c>
      <c r="B4396" s="126" t="s">
        <v>170</v>
      </c>
      <c r="C4396" s="127" t="s">
        <v>5490</v>
      </c>
      <c r="D4396" s="127" t="s">
        <v>4838</v>
      </c>
      <c r="E4396" s="127"/>
      <c r="F4396" s="128">
        <v>8.92</v>
      </c>
      <c r="G4396" s="128">
        <v>9.32</v>
      </c>
      <c r="H4396" s="128">
        <v>7.14</v>
      </c>
      <c r="I4396" s="311"/>
      <c r="J4396" s="319">
        <f>ROUND(SUMIF(Anlagenbewegungsdaten!B:B,A4396,Anlagenbewegungsdaten!C:C),3)</f>
        <v>0</v>
      </c>
      <c r="K4396" s="320">
        <f>ROUND(SUMIF(Anlagenbewegungsdaten!$B:$B,$A4396,Anlagenbewegungsdaten!$D:$D),2)</f>
        <v>0</v>
      </c>
      <c r="L4396" s="321">
        <f t="shared" si="148"/>
        <v>0</v>
      </c>
      <c r="M4396" s="341" t="s">
        <v>4950</v>
      </c>
      <c r="N4396" s="341" t="s">
        <v>4973</v>
      </c>
      <c r="O4396" s="323">
        <f>ROUND(SUMIF(Anlagenbewegungsdaten_AV!B:B,A4396,Anlagenbewegungsdaten_AV!C:C),3)</f>
        <v>0</v>
      </c>
      <c r="P4396" s="320">
        <f>ROUND(SUMIF(Anlagenbewegungsdaten_AV!$B:$B,$A4396,Anlagenbewegungsdaten_AV!$D:$D),2)</f>
        <v>0</v>
      </c>
      <c r="Q4396" s="321">
        <f t="shared" si="149"/>
        <v>0</v>
      </c>
      <c r="S4396" s="324"/>
      <c r="T4396" s="317"/>
      <c r="U4396" s="325"/>
      <c r="V4396" s="325"/>
    </row>
    <row r="4397" spans="1:22" ht="15" customHeight="1" x14ac:dyDescent="0.25">
      <c r="A4397" s="129" t="s">
        <v>5529</v>
      </c>
      <c r="B4397" s="126" t="s">
        <v>170</v>
      </c>
      <c r="C4397" s="127" t="s">
        <v>5492</v>
      </c>
      <c r="D4397" s="127" t="s">
        <v>4835</v>
      </c>
      <c r="E4397" s="127"/>
      <c r="F4397" s="128">
        <v>12.75</v>
      </c>
      <c r="G4397" s="128">
        <v>13.15</v>
      </c>
      <c r="H4397" s="128">
        <v>10.52</v>
      </c>
      <c r="I4397" s="311"/>
      <c r="J4397" s="319">
        <f>ROUND(SUMIF(Anlagenbewegungsdaten!B:B,A4397,Anlagenbewegungsdaten!C:C),3)</f>
        <v>93908.375</v>
      </c>
      <c r="K4397" s="320">
        <f>ROUND(SUMIF(Anlagenbewegungsdaten!$B:$B,$A4397,Anlagenbewegungsdaten!$D:$D),2)</f>
        <v>11973.34</v>
      </c>
      <c r="L4397" s="321">
        <f t="shared" si="148"/>
        <v>-2.3626753204553097E-5</v>
      </c>
      <c r="M4397" s="341" t="s">
        <v>4950</v>
      </c>
      <c r="N4397" s="341" t="s">
        <v>4973</v>
      </c>
      <c r="O4397" s="323">
        <f>ROUND(SUMIF(Anlagenbewegungsdaten_AV!B:B,A4397,Anlagenbewegungsdaten_AV!C:C),3)</f>
        <v>0</v>
      </c>
      <c r="P4397" s="320">
        <f>ROUND(SUMIF(Anlagenbewegungsdaten_AV!$B:$B,$A4397,Anlagenbewegungsdaten_AV!$D:$D),2)</f>
        <v>0</v>
      </c>
      <c r="Q4397" s="321">
        <f t="shared" si="149"/>
        <v>0</v>
      </c>
      <c r="S4397" s="324"/>
      <c r="T4397" s="317"/>
      <c r="U4397" s="325"/>
      <c r="V4397" s="325"/>
    </row>
    <row r="4398" spans="1:22" ht="15" customHeight="1" x14ac:dyDescent="0.25">
      <c r="A4398" s="129" t="s">
        <v>5530</v>
      </c>
      <c r="B4398" s="126" t="s">
        <v>170</v>
      </c>
      <c r="C4398" s="127" t="s">
        <v>5492</v>
      </c>
      <c r="D4398" s="127" t="s">
        <v>4836</v>
      </c>
      <c r="E4398" s="127"/>
      <c r="F4398" s="128">
        <v>12.4</v>
      </c>
      <c r="G4398" s="128">
        <v>12.8</v>
      </c>
      <c r="H4398" s="128">
        <v>10.24</v>
      </c>
      <c r="I4398" s="311"/>
      <c r="J4398" s="319">
        <f>ROUND(SUMIF(Anlagenbewegungsdaten!B:B,A4398,Anlagenbewegungsdaten!C:C),3)</f>
        <v>8041.1260000000002</v>
      </c>
      <c r="K4398" s="320">
        <f>ROUND(SUMIF(Anlagenbewegungsdaten!$B:$B,$A4398,Anlagenbewegungsdaten!$D:$D),2)</f>
        <v>997.09</v>
      </c>
      <c r="L4398" s="321">
        <f t="shared" si="148"/>
        <v>1.1968473072165864E-4</v>
      </c>
      <c r="M4398" s="341" t="s">
        <v>4950</v>
      </c>
      <c r="N4398" s="341" t="s">
        <v>4973</v>
      </c>
      <c r="O4398" s="323">
        <f>ROUND(SUMIF(Anlagenbewegungsdaten_AV!B:B,A4398,Anlagenbewegungsdaten_AV!C:C),3)</f>
        <v>0</v>
      </c>
      <c r="P4398" s="320">
        <f>ROUND(SUMIF(Anlagenbewegungsdaten_AV!$B:$B,$A4398,Anlagenbewegungsdaten_AV!$D:$D),2)</f>
        <v>0</v>
      </c>
      <c r="Q4398" s="321">
        <f t="shared" si="149"/>
        <v>0</v>
      </c>
      <c r="S4398" s="324"/>
      <c r="T4398" s="317"/>
      <c r="U4398" s="325"/>
      <c r="V4398" s="325"/>
    </row>
    <row r="4399" spans="1:22" ht="15" customHeight="1" x14ac:dyDescent="0.25">
      <c r="A4399" s="129" t="s">
        <v>5531</v>
      </c>
      <c r="B4399" s="126" t="s">
        <v>170</v>
      </c>
      <c r="C4399" s="127" t="s">
        <v>5492</v>
      </c>
      <c r="D4399" s="127" t="s">
        <v>4837</v>
      </c>
      <c r="E4399" s="127"/>
      <c r="F4399" s="128">
        <v>11.09</v>
      </c>
      <c r="G4399" s="128">
        <v>11.49</v>
      </c>
      <c r="H4399" s="128">
        <v>9.19</v>
      </c>
      <c r="I4399" s="311"/>
      <c r="J4399" s="319">
        <f>ROUND(SUMIF(Anlagenbewegungsdaten!B:B,A4399,Anlagenbewegungsdaten!C:C),3)</f>
        <v>33183.044999999998</v>
      </c>
      <c r="K4399" s="320">
        <f>ROUND(SUMIF(Anlagenbewegungsdaten!$B:$B,$A4399,Anlagenbewegungsdaten!$D:$D),2)</f>
        <v>3679.99</v>
      </c>
      <c r="L4399" s="321">
        <f t="shared" si="148"/>
        <v>2.9203166858948748E-5</v>
      </c>
      <c r="M4399" s="341" t="s">
        <v>4950</v>
      </c>
      <c r="N4399" s="341" t="s">
        <v>4973</v>
      </c>
      <c r="O4399" s="323">
        <f>ROUND(SUMIF(Anlagenbewegungsdaten_AV!B:B,A4399,Anlagenbewegungsdaten_AV!C:C),3)</f>
        <v>0</v>
      </c>
      <c r="P4399" s="320">
        <f>ROUND(SUMIF(Anlagenbewegungsdaten_AV!$B:$B,$A4399,Anlagenbewegungsdaten_AV!$D:$D),2)</f>
        <v>0</v>
      </c>
      <c r="Q4399" s="321">
        <f t="shared" si="149"/>
        <v>0</v>
      </c>
      <c r="S4399" s="324"/>
      <c r="T4399" s="317"/>
      <c r="U4399" s="325"/>
      <c r="V4399" s="325"/>
    </row>
    <row r="4400" spans="1:22" ht="15" customHeight="1" x14ac:dyDescent="0.25">
      <c r="A4400" s="129" t="s">
        <v>5532</v>
      </c>
      <c r="B4400" s="126" t="s">
        <v>170</v>
      </c>
      <c r="C4400" s="127" t="s">
        <v>5492</v>
      </c>
      <c r="D4400" s="127" t="s">
        <v>4838</v>
      </c>
      <c r="E4400" s="127"/>
      <c r="F4400" s="128">
        <v>8.83</v>
      </c>
      <c r="G4400" s="128">
        <v>9.23</v>
      </c>
      <c r="H4400" s="128">
        <v>7.38</v>
      </c>
      <c r="I4400" s="311"/>
      <c r="J4400" s="319">
        <f>ROUND(SUMIF(Anlagenbewegungsdaten!B:B,A4400,Anlagenbewegungsdaten!C:C),3)</f>
        <v>0</v>
      </c>
      <c r="K4400" s="320">
        <f>ROUND(SUMIF(Anlagenbewegungsdaten!$B:$B,$A4400,Anlagenbewegungsdaten!$D:$D),2)</f>
        <v>0</v>
      </c>
      <c r="L4400" s="321">
        <f t="shared" si="148"/>
        <v>0</v>
      </c>
      <c r="M4400" s="341" t="s">
        <v>4950</v>
      </c>
      <c r="N4400" s="341" t="s">
        <v>4973</v>
      </c>
      <c r="O4400" s="323">
        <f>ROUND(SUMIF(Anlagenbewegungsdaten_AV!B:B,A4400,Anlagenbewegungsdaten_AV!C:C),3)</f>
        <v>0</v>
      </c>
      <c r="P4400" s="320">
        <f>ROUND(SUMIF(Anlagenbewegungsdaten_AV!$B:$B,$A4400,Anlagenbewegungsdaten_AV!$D:$D),2)</f>
        <v>0</v>
      </c>
      <c r="Q4400" s="321">
        <f t="shared" si="149"/>
        <v>0</v>
      </c>
      <c r="S4400" s="324"/>
      <c r="T4400" s="317"/>
      <c r="U4400" s="325"/>
      <c r="V4400" s="325"/>
    </row>
    <row r="4401" spans="1:22" ht="15" customHeight="1" x14ac:dyDescent="0.25">
      <c r="A4401" s="129" t="s">
        <v>5533</v>
      </c>
      <c r="B4401" s="126" t="s">
        <v>170</v>
      </c>
      <c r="C4401" s="127" t="s">
        <v>5494</v>
      </c>
      <c r="D4401" s="127" t="s">
        <v>4835</v>
      </c>
      <c r="E4401" s="127"/>
      <c r="F4401" s="128">
        <v>12.69</v>
      </c>
      <c r="G4401" s="128">
        <v>13.08</v>
      </c>
      <c r="H4401" s="128">
        <v>10.46</v>
      </c>
      <c r="I4401" s="311"/>
      <c r="J4401" s="319">
        <f>ROUND(SUMIF(Anlagenbewegungsdaten!B:B,A4401,Anlagenbewegungsdaten!C:C),3)</f>
        <v>76711.755000000005</v>
      </c>
      <c r="K4401" s="320">
        <f>ROUND(SUMIF(Anlagenbewegungsdaten!$B:$B,$A4401,Anlagenbewegungsdaten!$D:$D),2)</f>
        <v>9734.76</v>
      </c>
      <c r="L4401" s="321">
        <f t="shared" si="148"/>
        <v>-4.9914775120285526E-5</v>
      </c>
      <c r="M4401" s="341" t="s">
        <v>4950</v>
      </c>
      <c r="N4401" s="341" t="s">
        <v>4973</v>
      </c>
      <c r="O4401" s="323">
        <f>ROUND(SUMIF(Anlagenbewegungsdaten_AV!B:B,A4401,Anlagenbewegungsdaten_AV!C:C),3)</f>
        <v>0</v>
      </c>
      <c r="P4401" s="320">
        <f>ROUND(SUMIF(Anlagenbewegungsdaten_AV!$B:$B,$A4401,Anlagenbewegungsdaten_AV!$D:$D),2)</f>
        <v>0</v>
      </c>
      <c r="Q4401" s="321">
        <f t="shared" si="149"/>
        <v>0</v>
      </c>
      <c r="S4401" s="324"/>
      <c r="T4401" s="317"/>
      <c r="U4401" s="325"/>
      <c r="V4401" s="325"/>
    </row>
    <row r="4402" spans="1:22" ht="15" customHeight="1" x14ac:dyDescent="0.25">
      <c r="A4402" s="129" t="s">
        <v>5534</v>
      </c>
      <c r="B4402" s="126" t="s">
        <v>170</v>
      </c>
      <c r="C4402" s="127" t="s">
        <v>5494</v>
      </c>
      <c r="D4402" s="127" t="s">
        <v>4836</v>
      </c>
      <c r="E4402" s="127"/>
      <c r="F4402" s="128">
        <v>12.34</v>
      </c>
      <c r="G4402" s="128">
        <v>12.74</v>
      </c>
      <c r="H4402" s="128">
        <v>10.19</v>
      </c>
      <c r="I4402" s="311"/>
      <c r="J4402" s="319">
        <f>ROUND(SUMIF(Anlagenbewegungsdaten!B:B,A4402,Anlagenbewegungsdaten!C:C),3)</f>
        <v>39960.245000000003</v>
      </c>
      <c r="K4402" s="320">
        <f>ROUND(SUMIF(Anlagenbewegungsdaten!$B:$B,$A4402,Anlagenbewegungsdaten!$D:$D),2)</f>
        <v>4931.09</v>
      </c>
      <c r="L4402" s="321">
        <f t="shared" si="148"/>
        <v>1.0593028147098948E-5</v>
      </c>
      <c r="M4402" s="341" t="s">
        <v>4950</v>
      </c>
      <c r="N4402" s="341" t="s">
        <v>4973</v>
      </c>
      <c r="O4402" s="323">
        <f>ROUND(SUMIF(Anlagenbewegungsdaten_AV!B:B,A4402,Anlagenbewegungsdaten_AV!C:C),3)</f>
        <v>0</v>
      </c>
      <c r="P4402" s="320">
        <f>ROUND(SUMIF(Anlagenbewegungsdaten_AV!$B:$B,$A4402,Anlagenbewegungsdaten_AV!$D:$D),2)</f>
        <v>0</v>
      </c>
      <c r="Q4402" s="321">
        <f t="shared" si="149"/>
        <v>0</v>
      </c>
      <c r="S4402" s="324"/>
      <c r="T4402" s="317"/>
      <c r="U4402" s="325"/>
      <c r="V4402" s="325"/>
    </row>
    <row r="4403" spans="1:22" ht="15" customHeight="1" x14ac:dyDescent="0.25">
      <c r="A4403" s="129" t="s">
        <v>5535</v>
      </c>
      <c r="B4403" s="126" t="s">
        <v>170</v>
      </c>
      <c r="C4403" s="127" t="s">
        <v>5494</v>
      </c>
      <c r="D4403" s="127" t="s">
        <v>4837</v>
      </c>
      <c r="E4403" s="127"/>
      <c r="F4403" s="128">
        <v>11.03</v>
      </c>
      <c r="G4403" s="128">
        <v>11.43</v>
      </c>
      <c r="H4403" s="128">
        <v>9.14</v>
      </c>
      <c r="I4403" s="311"/>
      <c r="J4403" s="319">
        <f>ROUND(SUMIF(Anlagenbewegungsdaten!B:B,A4403,Anlagenbewegungsdaten!C:C),3)</f>
        <v>21203.232</v>
      </c>
      <c r="K4403" s="320">
        <f>ROUND(SUMIF(Anlagenbewegungsdaten!$B:$B,$A4403,Anlagenbewegungsdaten!$D:$D),2)</f>
        <v>2338.71</v>
      </c>
      <c r="L4403" s="321">
        <f t="shared" si="148"/>
        <v>3.060665468268553E-5</v>
      </c>
      <c r="M4403" s="341" t="s">
        <v>4950</v>
      </c>
      <c r="N4403" s="341" t="s">
        <v>4973</v>
      </c>
      <c r="O4403" s="323">
        <f>ROUND(SUMIF(Anlagenbewegungsdaten_AV!B:B,A4403,Anlagenbewegungsdaten_AV!C:C),3)</f>
        <v>0</v>
      </c>
      <c r="P4403" s="320">
        <f>ROUND(SUMIF(Anlagenbewegungsdaten_AV!$B:$B,$A4403,Anlagenbewegungsdaten_AV!$D:$D),2)</f>
        <v>0</v>
      </c>
      <c r="Q4403" s="321">
        <f t="shared" si="149"/>
        <v>0</v>
      </c>
      <c r="S4403" s="324"/>
      <c r="T4403" s="317"/>
      <c r="U4403" s="325"/>
      <c r="V4403" s="325"/>
    </row>
    <row r="4404" spans="1:22" ht="15" customHeight="1" x14ac:dyDescent="0.25">
      <c r="A4404" s="129" t="s">
        <v>5536</v>
      </c>
      <c r="B4404" s="126" t="s">
        <v>170</v>
      </c>
      <c r="C4404" s="127" t="s">
        <v>5494</v>
      </c>
      <c r="D4404" s="127" t="s">
        <v>4838</v>
      </c>
      <c r="E4404" s="127"/>
      <c r="F4404" s="128">
        <v>8.7899999999999991</v>
      </c>
      <c r="G4404" s="128">
        <v>9.18</v>
      </c>
      <c r="H4404" s="128">
        <v>7.34</v>
      </c>
      <c r="I4404" s="311"/>
      <c r="J4404" s="319">
        <f>ROUND(SUMIF(Anlagenbewegungsdaten!B:B,A4404,Anlagenbewegungsdaten!C:C),3)</f>
        <v>0</v>
      </c>
      <c r="K4404" s="320">
        <f>ROUND(SUMIF(Anlagenbewegungsdaten!$B:$B,$A4404,Anlagenbewegungsdaten!$D:$D),2)</f>
        <v>0</v>
      </c>
      <c r="L4404" s="321">
        <f t="shared" si="148"/>
        <v>0</v>
      </c>
      <c r="M4404" s="341" t="s">
        <v>4950</v>
      </c>
      <c r="N4404" s="341" t="s">
        <v>4973</v>
      </c>
      <c r="O4404" s="323">
        <f>ROUND(SUMIF(Anlagenbewegungsdaten_AV!B:B,A4404,Anlagenbewegungsdaten_AV!C:C),3)</f>
        <v>0</v>
      </c>
      <c r="P4404" s="320">
        <f>ROUND(SUMIF(Anlagenbewegungsdaten_AV!$B:$B,$A4404,Anlagenbewegungsdaten_AV!$D:$D),2)</f>
        <v>0</v>
      </c>
      <c r="Q4404" s="321">
        <f t="shared" si="149"/>
        <v>0</v>
      </c>
      <c r="S4404" s="324"/>
      <c r="T4404" s="317"/>
      <c r="U4404" s="325"/>
      <c r="V4404" s="325"/>
    </row>
    <row r="4405" spans="1:22" ht="15" customHeight="1" x14ac:dyDescent="0.25">
      <c r="A4405" s="129" t="s">
        <v>5537</v>
      </c>
      <c r="B4405" s="126" t="s">
        <v>170</v>
      </c>
      <c r="C4405" s="127" t="s">
        <v>5496</v>
      </c>
      <c r="D4405" s="127" t="s">
        <v>4835</v>
      </c>
      <c r="E4405" s="127"/>
      <c r="F4405" s="128">
        <v>12.65</v>
      </c>
      <c r="G4405" s="128">
        <v>13.05</v>
      </c>
      <c r="H4405" s="128">
        <v>10.44</v>
      </c>
      <c r="I4405" s="311"/>
      <c r="J4405" s="319">
        <f>ROUND(SUMIF(Anlagenbewegungsdaten!B:B,A4405,Anlagenbewegungsdaten!C:C),3)</f>
        <v>79307</v>
      </c>
      <c r="K4405" s="320">
        <f>ROUND(SUMIF(Anlagenbewegungsdaten!$B:$B,$A4405,Anlagenbewegungsdaten!$D:$D),2)</f>
        <v>10032.33</v>
      </c>
      <c r="L4405" s="321">
        <f t="shared" si="148"/>
        <v>6.9350750901975289E-6</v>
      </c>
      <c r="M4405" s="341" t="s">
        <v>4950</v>
      </c>
      <c r="N4405" s="341" t="s">
        <v>4973</v>
      </c>
      <c r="O4405" s="323">
        <f>ROUND(SUMIF(Anlagenbewegungsdaten_AV!B:B,A4405,Anlagenbewegungsdaten_AV!C:C),3)</f>
        <v>0</v>
      </c>
      <c r="P4405" s="320">
        <f>ROUND(SUMIF(Anlagenbewegungsdaten_AV!$B:$B,$A4405,Anlagenbewegungsdaten_AV!$D:$D),2)</f>
        <v>0</v>
      </c>
      <c r="Q4405" s="321">
        <f t="shared" si="149"/>
        <v>0</v>
      </c>
      <c r="S4405" s="324"/>
      <c r="T4405" s="317"/>
      <c r="U4405" s="325"/>
      <c r="V4405" s="325"/>
    </row>
    <row r="4406" spans="1:22" ht="15" customHeight="1" x14ac:dyDescent="0.25">
      <c r="A4406" s="129" t="s">
        <v>5538</v>
      </c>
      <c r="B4406" s="126" t="s">
        <v>170</v>
      </c>
      <c r="C4406" s="127" t="s">
        <v>5496</v>
      </c>
      <c r="D4406" s="127" t="s">
        <v>4836</v>
      </c>
      <c r="E4406" s="127"/>
      <c r="F4406" s="128">
        <v>12.31</v>
      </c>
      <c r="G4406" s="128">
        <v>12.7</v>
      </c>
      <c r="H4406" s="128">
        <v>10.16</v>
      </c>
      <c r="I4406" s="311"/>
      <c r="J4406" s="319">
        <f>ROUND(SUMIF(Anlagenbewegungsdaten!B:B,A4406,Anlagenbewegungsdaten!C:C),3)</f>
        <v>0</v>
      </c>
      <c r="K4406" s="320">
        <f>ROUND(SUMIF(Anlagenbewegungsdaten!$B:$B,$A4406,Anlagenbewegungsdaten!$D:$D),2)</f>
        <v>0</v>
      </c>
      <c r="L4406" s="321">
        <f t="shared" si="148"/>
        <v>0</v>
      </c>
      <c r="M4406" s="341" t="s">
        <v>4950</v>
      </c>
      <c r="N4406" s="341" t="s">
        <v>4973</v>
      </c>
      <c r="O4406" s="323">
        <f>ROUND(SUMIF(Anlagenbewegungsdaten_AV!B:B,A4406,Anlagenbewegungsdaten_AV!C:C),3)</f>
        <v>0</v>
      </c>
      <c r="P4406" s="320">
        <f>ROUND(SUMIF(Anlagenbewegungsdaten_AV!$B:$B,$A4406,Anlagenbewegungsdaten_AV!$D:$D),2)</f>
        <v>0</v>
      </c>
      <c r="Q4406" s="321">
        <f t="shared" si="149"/>
        <v>0</v>
      </c>
      <c r="S4406" s="324"/>
      <c r="T4406" s="317"/>
      <c r="U4406" s="325"/>
      <c r="V4406" s="325"/>
    </row>
    <row r="4407" spans="1:22" ht="15" customHeight="1" x14ac:dyDescent="0.25">
      <c r="A4407" s="129" t="s">
        <v>5539</v>
      </c>
      <c r="B4407" s="126" t="s">
        <v>170</v>
      </c>
      <c r="C4407" s="127" t="s">
        <v>5496</v>
      </c>
      <c r="D4407" s="127" t="s">
        <v>4837</v>
      </c>
      <c r="E4407" s="127"/>
      <c r="F4407" s="128">
        <v>11.01</v>
      </c>
      <c r="G4407" s="128">
        <v>11.4</v>
      </c>
      <c r="H4407" s="128">
        <v>9.1199999999999992</v>
      </c>
      <c r="I4407" s="311"/>
      <c r="J4407" s="319">
        <f>ROUND(SUMIF(Anlagenbewegungsdaten!B:B,A4407,Anlagenbewegungsdaten!C:C),3)</f>
        <v>0</v>
      </c>
      <c r="K4407" s="320">
        <f>ROUND(SUMIF(Anlagenbewegungsdaten!$B:$B,$A4407,Anlagenbewegungsdaten!$D:$D),2)</f>
        <v>0</v>
      </c>
      <c r="L4407" s="321">
        <f t="shared" si="148"/>
        <v>0</v>
      </c>
      <c r="M4407" s="341" t="s">
        <v>4950</v>
      </c>
      <c r="N4407" s="341" t="s">
        <v>4973</v>
      </c>
      <c r="O4407" s="323">
        <f>ROUND(SUMIF(Anlagenbewegungsdaten_AV!B:B,A4407,Anlagenbewegungsdaten_AV!C:C),3)</f>
        <v>0</v>
      </c>
      <c r="P4407" s="320">
        <f>ROUND(SUMIF(Anlagenbewegungsdaten_AV!$B:$B,$A4407,Anlagenbewegungsdaten_AV!$D:$D),2)</f>
        <v>0</v>
      </c>
      <c r="Q4407" s="321">
        <f t="shared" si="149"/>
        <v>0</v>
      </c>
      <c r="S4407" s="324"/>
      <c r="T4407" s="317"/>
      <c r="U4407" s="325"/>
      <c r="V4407" s="325"/>
    </row>
    <row r="4408" spans="1:22" ht="15" customHeight="1" x14ac:dyDescent="0.25">
      <c r="A4408" s="129" t="s">
        <v>5540</v>
      </c>
      <c r="B4408" s="126" t="s">
        <v>170</v>
      </c>
      <c r="C4408" s="127" t="s">
        <v>5496</v>
      </c>
      <c r="D4408" s="127" t="s">
        <v>4838</v>
      </c>
      <c r="E4408" s="127"/>
      <c r="F4408" s="128">
        <v>8.76</v>
      </c>
      <c r="G4408" s="128">
        <v>9.16</v>
      </c>
      <c r="H4408" s="128">
        <v>7.33</v>
      </c>
      <c r="I4408" s="311"/>
      <c r="J4408" s="319">
        <f>ROUND(SUMIF(Anlagenbewegungsdaten!B:B,A4408,Anlagenbewegungsdaten!C:C),3)</f>
        <v>0</v>
      </c>
      <c r="K4408" s="320">
        <f>ROUND(SUMIF(Anlagenbewegungsdaten!$B:$B,$A4408,Anlagenbewegungsdaten!$D:$D),2)</f>
        <v>0</v>
      </c>
      <c r="L4408" s="321">
        <f t="shared" si="148"/>
        <v>0</v>
      </c>
      <c r="M4408" s="341" t="s">
        <v>4950</v>
      </c>
      <c r="N4408" s="341" t="s">
        <v>4973</v>
      </c>
      <c r="O4408" s="323">
        <f>ROUND(SUMIF(Anlagenbewegungsdaten_AV!B:B,A4408,Anlagenbewegungsdaten_AV!C:C),3)</f>
        <v>0</v>
      </c>
      <c r="P4408" s="320">
        <f>ROUND(SUMIF(Anlagenbewegungsdaten_AV!$B:$B,$A4408,Anlagenbewegungsdaten_AV!$D:$D),2)</f>
        <v>0</v>
      </c>
      <c r="Q4408" s="321">
        <f t="shared" si="149"/>
        <v>0</v>
      </c>
      <c r="S4408" s="324"/>
      <c r="T4408" s="317"/>
      <c r="U4408" s="325"/>
      <c r="V4408" s="325"/>
    </row>
    <row r="4409" spans="1:22" ht="15" customHeight="1" x14ac:dyDescent="0.25">
      <c r="A4409" s="129" t="s">
        <v>5541</v>
      </c>
      <c r="B4409" s="126" t="s">
        <v>170</v>
      </c>
      <c r="C4409" s="127" t="s">
        <v>5498</v>
      </c>
      <c r="D4409" s="127" t="s">
        <v>4835</v>
      </c>
      <c r="E4409" s="127"/>
      <c r="F4409" s="128">
        <v>12.62</v>
      </c>
      <c r="G4409" s="128">
        <v>13.02</v>
      </c>
      <c r="H4409" s="128">
        <v>10.42</v>
      </c>
      <c r="I4409" s="311"/>
      <c r="J4409" s="319">
        <f>ROUND(SUMIF(Anlagenbewegungsdaten!B:B,A4409,Anlagenbewegungsdaten!C:C),3)</f>
        <v>63476.163999999997</v>
      </c>
      <c r="K4409" s="320">
        <f>ROUND(SUMIF(Anlagenbewegungsdaten!$B:$B,$A4409,Anlagenbewegungsdaten!$D:$D),2)</f>
        <v>8010.68</v>
      </c>
      <c r="L4409" s="321">
        <f t="shared" si="148"/>
        <v>1.8742153352846458E-5</v>
      </c>
      <c r="M4409" s="341" t="s">
        <v>4950</v>
      </c>
      <c r="N4409" s="341" t="s">
        <v>4973</v>
      </c>
      <c r="O4409" s="323">
        <f>ROUND(SUMIF(Anlagenbewegungsdaten_AV!B:B,A4409,Anlagenbewegungsdaten_AV!C:C),3)</f>
        <v>0</v>
      </c>
      <c r="P4409" s="320">
        <f>ROUND(SUMIF(Anlagenbewegungsdaten_AV!$B:$B,$A4409,Anlagenbewegungsdaten_AV!$D:$D),2)</f>
        <v>0</v>
      </c>
      <c r="Q4409" s="321">
        <f t="shared" si="149"/>
        <v>0</v>
      </c>
      <c r="S4409" s="324"/>
      <c r="T4409" s="317"/>
      <c r="U4409" s="325"/>
      <c r="V4409" s="325"/>
    </row>
    <row r="4410" spans="1:22" ht="15" customHeight="1" x14ac:dyDescent="0.25">
      <c r="A4410" s="129" t="s">
        <v>5542</v>
      </c>
      <c r="B4410" s="126" t="s">
        <v>170</v>
      </c>
      <c r="C4410" s="127" t="s">
        <v>5498</v>
      </c>
      <c r="D4410" s="127" t="s">
        <v>4836</v>
      </c>
      <c r="E4410" s="127"/>
      <c r="F4410" s="128">
        <v>12.28</v>
      </c>
      <c r="G4410" s="128">
        <v>12.67</v>
      </c>
      <c r="H4410" s="128">
        <v>10.14</v>
      </c>
      <c r="I4410" s="311"/>
      <c r="J4410" s="319">
        <f>ROUND(SUMIF(Anlagenbewegungsdaten!B:B,A4410,Anlagenbewegungsdaten!C:C),3)</f>
        <v>6060.4930000000004</v>
      </c>
      <c r="K4410" s="320">
        <f>ROUND(SUMIF(Anlagenbewegungsdaten!$B:$B,$A4410,Anlagenbewegungsdaten!$D:$D),2)</f>
        <v>744.22</v>
      </c>
      <c r="L4410" s="321">
        <f t="shared" si="148"/>
        <v>1.4091922884773567E-4</v>
      </c>
      <c r="M4410" s="341" t="s">
        <v>4950</v>
      </c>
      <c r="N4410" s="341" t="s">
        <v>4973</v>
      </c>
      <c r="O4410" s="323">
        <f>ROUND(SUMIF(Anlagenbewegungsdaten_AV!B:B,A4410,Anlagenbewegungsdaten_AV!C:C),3)</f>
        <v>0</v>
      </c>
      <c r="P4410" s="320">
        <f>ROUND(SUMIF(Anlagenbewegungsdaten_AV!$B:$B,$A4410,Anlagenbewegungsdaten_AV!$D:$D),2)</f>
        <v>0</v>
      </c>
      <c r="Q4410" s="321">
        <f t="shared" si="149"/>
        <v>0</v>
      </c>
      <c r="S4410" s="324"/>
      <c r="T4410" s="317"/>
      <c r="U4410" s="325"/>
      <c r="V4410" s="325"/>
    </row>
    <row r="4411" spans="1:22" ht="15" customHeight="1" x14ac:dyDescent="0.25">
      <c r="A4411" s="129" t="s">
        <v>5543</v>
      </c>
      <c r="B4411" s="126" t="s">
        <v>170</v>
      </c>
      <c r="C4411" s="127" t="s">
        <v>5498</v>
      </c>
      <c r="D4411" s="127" t="s">
        <v>4837</v>
      </c>
      <c r="E4411" s="127"/>
      <c r="F4411" s="128">
        <v>10.98</v>
      </c>
      <c r="G4411" s="128">
        <v>11.38</v>
      </c>
      <c r="H4411" s="128">
        <v>9.1</v>
      </c>
      <c r="I4411" s="311"/>
      <c r="J4411" s="319">
        <f>ROUND(SUMIF(Anlagenbewegungsdaten!B:B,A4411,Anlagenbewegungsdaten!C:C),3)</f>
        <v>22209.686000000002</v>
      </c>
      <c r="K4411" s="320">
        <f>ROUND(SUMIF(Anlagenbewegungsdaten!$B:$B,$A4411,Anlagenbewegungsdaten!$D:$D),2)</f>
        <v>2438.63</v>
      </c>
      <c r="L4411" s="321">
        <f t="shared" si="148"/>
        <v>-2.9163852202529483E-5</v>
      </c>
      <c r="M4411" s="341" t="s">
        <v>4950</v>
      </c>
      <c r="N4411" s="341" t="s">
        <v>4973</v>
      </c>
      <c r="O4411" s="323">
        <f>ROUND(SUMIF(Anlagenbewegungsdaten_AV!B:B,A4411,Anlagenbewegungsdaten_AV!C:C),3)</f>
        <v>0</v>
      </c>
      <c r="P4411" s="320">
        <f>ROUND(SUMIF(Anlagenbewegungsdaten_AV!$B:$B,$A4411,Anlagenbewegungsdaten_AV!$D:$D),2)</f>
        <v>0</v>
      </c>
      <c r="Q4411" s="321">
        <f t="shared" si="149"/>
        <v>0</v>
      </c>
      <c r="S4411" s="324"/>
      <c r="T4411" s="317"/>
      <c r="U4411" s="325"/>
      <c r="V4411" s="325"/>
    </row>
    <row r="4412" spans="1:22" ht="15" customHeight="1" x14ac:dyDescent="0.25">
      <c r="A4412" s="129" t="s">
        <v>5544</v>
      </c>
      <c r="B4412" s="126" t="s">
        <v>170</v>
      </c>
      <c r="C4412" s="127" t="s">
        <v>5498</v>
      </c>
      <c r="D4412" s="127" t="s">
        <v>4838</v>
      </c>
      <c r="E4412" s="127"/>
      <c r="F4412" s="128">
        <v>8.74</v>
      </c>
      <c r="G4412" s="128">
        <v>9.14</v>
      </c>
      <c r="H4412" s="128">
        <v>7.31</v>
      </c>
      <c r="I4412" s="311"/>
      <c r="J4412" s="319">
        <f>ROUND(SUMIF(Anlagenbewegungsdaten!B:B,A4412,Anlagenbewegungsdaten!C:C),3)</f>
        <v>0</v>
      </c>
      <c r="K4412" s="320">
        <f>ROUND(SUMIF(Anlagenbewegungsdaten!$B:$B,$A4412,Anlagenbewegungsdaten!$D:$D),2)</f>
        <v>0</v>
      </c>
      <c r="L4412" s="321">
        <f t="shared" si="148"/>
        <v>0</v>
      </c>
      <c r="M4412" s="341" t="s">
        <v>4950</v>
      </c>
      <c r="N4412" s="341" t="s">
        <v>4973</v>
      </c>
      <c r="O4412" s="323">
        <f>ROUND(SUMIF(Anlagenbewegungsdaten_AV!B:B,A4412,Anlagenbewegungsdaten_AV!C:C),3)</f>
        <v>0</v>
      </c>
      <c r="P4412" s="320">
        <f>ROUND(SUMIF(Anlagenbewegungsdaten_AV!$B:$B,$A4412,Anlagenbewegungsdaten_AV!$D:$D),2)</f>
        <v>0</v>
      </c>
      <c r="Q4412" s="321">
        <f t="shared" si="149"/>
        <v>0</v>
      </c>
      <c r="S4412" s="324"/>
      <c r="T4412" s="317"/>
      <c r="U4412" s="325"/>
      <c r="V4412" s="325"/>
    </row>
    <row r="4413" spans="1:22" ht="15" customHeight="1" x14ac:dyDescent="0.25">
      <c r="A4413" s="129" t="s">
        <v>5545</v>
      </c>
      <c r="B4413" s="126" t="s">
        <v>170</v>
      </c>
      <c r="C4413" s="127" t="s">
        <v>5500</v>
      </c>
      <c r="D4413" s="127" t="s">
        <v>4835</v>
      </c>
      <c r="E4413" s="127"/>
      <c r="F4413" s="128">
        <v>12.59</v>
      </c>
      <c r="G4413" s="128">
        <v>12.99</v>
      </c>
      <c r="H4413" s="128">
        <v>10.39</v>
      </c>
      <c r="I4413" s="311"/>
      <c r="J4413" s="319">
        <f>ROUND(SUMIF(Anlagenbewegungsdaten!B:B,A4413,Anlagenbewegungsdaten!C:C),3)</f>
        <v>25932.89</v>
      </c>
      <c r="K4413" s="320">
        <f>ROUND(SUMIF(Anlagenbewegungsdaten!$B:$B,$A4413,Anlagenbewegungsdaten!$D:$D),2)</f>
        <v>3264.95</v>
      </c>
      <c r="L4413" s="321">
        <f t="shared" si="148"/>
        <v>3.2815471016078845E-6</v>
      </c>
      <c r="M4413" s="341" t="s">
        <v>4950</v>
      </c>
      <c r="N4413" s="341" t="s">
        <v>4973</v>
      </c>
      <c r="O4413" s="323">
        <f>ROUND(SUMIF(Anlagenbewegungsdaten_AV!B:B,A4413,Anlagenbewegungsdaten_AV!C:C),3)</f>
        <v>0</v>
      </c>
      <c r="P4413" s="320">
        <f>ROUND(SUMIF(Anlagenbewegungsdaten_AV!$B:$B,$A4413,Anlagenbewegungsdaten_AV!$D:$D),2)</f>
        <v>0</v>
      </c>
      <c r="Q4413" s="321">
        <f t="shared" si="149"/>
        <v>0</v>
      </c>
      <c r="S4413" s="324"/>
      <c r="T4413" s="317"/>
      <c r="U4413" s="325"/>
      <c r="V4413" s="325"/>
    </row>
    <row r="4414" spans="1:22" ht="15" customHeight="1" x14ac:dyDescent="0.25">
      <c r="A4414" s="129" t="s">
        <v>5546</v>
      </c>
      <c r="B4414" s="126" t="s">
        <v>170</v>
      </c>
      <c r="C4414" s="127" t="s">
        <v>5500</v>
      </c>
      <c r="D4414" s="127" t="s">
        <v>4836</v>
      </c>
      <c r="E4414" s="127"/>
      <c r="F4414" s="128">
        <v>12.25</v>
      </c>
      <c r="G4414" s="128">
        <v>12.64</v>
      </c>
      <c r="H4414" s="128">
        <v>10.11</v>
      </c>
      <c r="I4414" s="311"/>
      <c r="J4414" s="319">
        <f>ROUND(SUMIF(Anlagenbewegungsdaten!B:B,A4414,Anlagenbewegungsdaten!C:C),3)</f>
        <v>4990.1099999999997</v>
      </c>
      <c r="K4414" s="320">
        <f>ROUND(SUMIF(Anlagenbewegungsdaten!$B:$B,$A4414,Anlagenbewegungsdaten!$D:$D),2)</f>
        <v>611.29</v>
      </c>
      <c r="L4414" s="321">
        <f t="shared" si="148"/>
        <v>-3.0560448568195397E-5</v>
      </c>
      <c r="M4414" s="341" t="s">
        <v>4950</v>
      </c>
      <c r="N4414" s="341" t="s">
        <v>4973</v>
      </c>
      <c r="O4414" s="323">
        <f>ROUND(SUMIF(Anlagenbewegungsdaten_AV!B:B,A4414,Anlagenbewegungsdaten_AV!C:C),3)</f>
        <v>0</v>
      </c>
      <c r="P4414" s="320">
        <f>ROUND(SUMIF(Anlagenbewegungsdaten_AV!$B:$B,$A4414,Anlagenbewegungsdaten_AV!$D:$D),2)</f>
        <v>0</v>
      </c>
      <c r="Q4414" s="321">
        <f t="shared" si="149"/>
        <v>0</v>
      </c>
      <c r="S4414" s="324"/>
      <c r="T4414" s="317"/>
      <c r="U4414" s="325"/>
      <c r="V4414" s="325"/>
    </row>
    <row r="4415" spans="1:22" ht="15" customHeight="1" x14ac:dyDescent="0.25">
      <c r="A4415" s="129" t="s">
        <v>5547</v>
      </c>
      <c r="B4415" s="126" t="s">
        <v>170</v>
      </c>
      <c r="C4415" s="127" t="s">
        <v>5500</v>
      </c>
      <c r="D4415" s="127" t="s">
        <v>4837</v>
      </c>
      <c r="E4415" s="127"/>
      <c r="F4415" s="128">
        <v>10.95</v>
      </c>
      <c r="G4415" s="128">
        <v>11.35</v>
      </c>
      <c r="H4415" s="128">
        <v>9.08</v>
      </c>
      <c r="I4415" s="311"/>
      <c r="J4415" s="319">
        <f>ROUND(SUMIF(Anlagenbewegungsdaten!B:B,A4415,Anlagenbewegungsdaten!C:C),3)</f>
        <v>0</v>
      </c>
      <c r="K4415" s="320">
        <f>ROUND(SUMIF(Anlagenbewegungsdaten!$B:$B,$A4415,Anlagenbewegungsdaten!$D:$D),2)</f>
        <v>0</v>
      </c>
      <c r="L4415" s="321">
        <f t="shared" si="148"/>
        <v>0</v>
      </c>
      <c r="M4415" s="341" t="s">
        <v>4950</v>
      </c>
      <c r="N4415" s="341" t="s">
        <v>4973</v>
      </c>
      <c r="O4415" s="323">
        <f>ROUND(SUMIF(Anlagenbewegungsdaten_AV!B:B,A4415,Anlagenbewegungsdaten_AV!C:C),3)</f>
        <v>0</v>
      </c>
      <c r="P4415" s="320">
        <f>ROUND(SUMIF(Anlagenbewegungsdaten_AV!$B:$B,$A4415,Anlagenbewegungsdaten_AV!$D:$D),2)</f>
        <v>0</v>
      </c>
      <c r="Q4415" s="321">
        <f t="shared" si="149"/>
        <v>0</v>
      </c>
      <c r="S4415" s="324"/>
      <c r="T4415" s="317"/>
      <c r="U4415" s="325"/>
      <c r="V4415" s="325"/>
    </row>
    <row r="4416" spans="1:22" ht="15" customHeight="1" x14ac:dyDescent="0.25">
      <c r="A4416" s="129" t="s">
        <v>5548</v>
      </c>
      <c r="B4416" s="126" t="s">
        <v>170</v>
      </c>
      <c r="C4416" s="127" t="s">
        <v>5500</v>
      </c>
      <c r="D4416" s="127" t="s">
        <v>4838</v>
      </c>
      <c r="E4416" s="127"/>
      <c r="F4416" s="128">
        <v>8.7200000000000006</v>
      </c>
      <c r="G4416" s="128">
        <v>9.1199999999999992</v>
      </c>
      <c r="H4416" s="128">
        <v>7.3</v>
      </c>
      <c r="I4416" s="311"/>
      <c r="J4416" s="319">
        <f>ROUND(SUMIF(Anlagenbewegungsdaten!B:B,A4416,Anlagenbewegungsdaten!C:C),3)</f>
        <v>0</v>
      </c>
      <c r="K4416" s="320">
        <f>ROUND(SUMIF(Anlagenbewegungsdaten!$B:$B,$A4416,Anlagenbewegungsdaten!$D:$D),2)</f>
        <v>0</v>
      </c>
      <c r="L4416" s="321">
        <f t="shared" si="148"/>
        <v>0</v>
      </c>
      <c r="M4416" s="341" t="s">
        <v>4950</v>
      </c>
      <c r="N4416" s="341" t="s">
        <v>4973</v>
      </c>
      <c r="O4416" s="323">
        <f>ROUND(SUMIF(Anlagenbewegungsdaten_AV!B:B,A4416,Anlagenbewegungsdaten_AV!C:C),3)</f>
        <v>0</v>
      </c>
      <c r="P4416" s="320">
        <f>ROUND(SUMIF(Anlagenbewegungsdaten_AV!$B:$B,$A4416,Anlagenbewegungsdaten_AV!$D:$D),2)</f>
        <v>0</v>
      </c>
      <c r="Q4416" s="321">
        <f t="shared" si="149"/>
        <v>0</v>
      </c>
      <c r="S4416" s="324"/>
      <c r="T4416" s="317"/>
      <c r="U4416" s="325"/>
      <c r="V4416" s="325"/>
    </row>
    <row r="4417" spans="1:22" ht="15" customHeight="1" x14ac:dyDescent="0.25">
      <c r="A4417" s="129" t="s">
        <v>5813</v>
      </c>
      <c r="B4417" s="126" t="s">
        <v>170</v>
      </c>
      <c r="C4417" s="127" t="s">
        <v>5789</v>
      </c>
      <c r="D4417" s="127" t="s">
        <v>4835</v>
      </c>
      <c r="E4417" s="127"/>
      <c r="F4417" s="128">
        <v>12.56</v>
      </c>
      <c r="G4417" s="128">
        <v>12.95</v>
      </c>
      <c r="H4417" s="128">
        <v>10.36</v>
      </c>
      <c r="I4417" s="311"/>
      <c r="J4417" s="319">
        <f>ROUND(SUMIF(Anlagenbewegungsdaten!B:B,A4417,Anlagenbewegungsdaten!C:C),3)</f>
        <v>57970.57</v>
      </c>
      <c r="K4417" s="320">
        <f>ROUND(SUMIF(Anlagenbewegungsdaten!$B:$B,$A4417,Anlagenbewegungsdaten!$D:$D),2)</f>
        <v>7281.09</v>
      </c>
      <c r="L4417" s="321">
        <f t="shared" si="148"/>
        <v>2.3446379774583193E-5</v>
      </c>
      <c r="M4417" s="341" t="s">
        <v>4950</v>
      </c>
      <c r="N4417" s="341" t="s">
        <v>4973</v>
      </c>
      <c r="O4417" s="323">
        <f>ROUND(SUMIF(Anlagenbewegungsdaten_AV!B:B,A4417,Anlagenbewegungsdaten_AV!C:C),3)</f>
        <v>0</v>
      </c>
      <c r="P4417" s="320">
        <f>ROUND(SUMIF(Anlagenbewegungsdaten_AV!$B:$B,$A4417,Anlagenbewegungsdaten_AV!$D:$D),2)</f>
        <v>0</v>
      </c>
      <c r="Q4417" s="321">
        <f t="shared" si="149"/>
        <v>0</v>
      </c>
      <c r="S4417" s="324"/>
      <c r="T4417" s="317"/>
      <c r="U4417" s="325"/>
      <c r="V4417" s="325"/>
    </row>
    <row r="4418" spans="1:22" ht="15" customHeight="1" x14ac:dyDescent="0.25">
      <c r="A4418" s="129" t="s">
        <v>5814</v>
      </c>
      <c r="B4418" s="126" t="s">
        <v>170</v>
      </c>
      <c r="C4418" s="127" t="s">
        <v>5789</v>
      </c>
      <c r="D4418" s="127" t="s">
        <v>4836</v>
      </c>
      <c r="E4418" s="127"/>
      <c r="F4418" s="128">
        <v>12.22</v>
      </c>
      <c r="G4418" s="128">
        <v>12.61</v>
      </c>
      <c r="H4418" s="128">
        <v>10.09</v>
      </c>
      <c r="I4418" s="311"/>
      <c r="J4418" s="319">
        <f>ROUND(SUMIF(Anlagenbewegungsdaten!B:B,A4418,Anlagenbewegungsdaten!C:C),3)</f>
        <v>0</v>
      </c>
      <c r="K4418" s="320">
        <f>ROUND(SUMIF(Anlagenbewegungsdaten!$B:$B,$A4418,Anlagenbewegungsdaten!$D:$D),2)</f>
        <v>0</v>
      </c>
      <c r="L4418" s="321">
        <f t="shared" si="148"/>
        <v>0</v>
      </c>
      <c r="M4418" s="341" t="s">
        <v>4950</v>
      </c>
      <c r="N4418" s="341" t="s">
        <v>4973</v>
      </c>
      <c r="O4418" s="323">
        <f>ROUND(SUMIF(Anlagenbewegungsdaten_AV!B:B,A4418,Anlagenbewegungsdaten_AV!C:C),3)</f>
        <v>0</v>
      </c>
      <c r="P4418" s="320">
        <f>ROUND(SUMIF(Anlagenbewegungsdaten_AV!$B:$B,$A4418,Anlagenbewegungsdaten_AV!$D:$D),2)</f>
        <v>0</v>
      </c>
      <c r="Q4418" s="321">
        <f t="shared" si="149"/>
        <v>0</v>
      </c>
      <c r="S4418" s="324"/>
      <c r="T4418" s="317"/>
      <c r="U4418" s="325"/>
      <c r="V4418" s="325"/>
    </row>
    <row r="4419" spans="1:22" ht="15" customHeight="1" x14ac:dyDescent="0.25">
      <c r="A4419" s="129" t="s">
        <v>5815</v>
      </c>
      <c r="B4419" s="126" t="s">
        <v>170</v>
      </c>
      <c r="C4419" s="127" t="s">
        <v>5789</v>
      </c>
      <c r="D4419" s="127" t="s">
        <v>4837</v>
      </c>
      <c r="E4419" s="127"/>
      <c r="F4419" s="128">
        <v>10.92</v>
      </c>
      <c r="G4419" s="128">
        <v>11.32</v>
      </c>
      <c r="H4419" s="128">
        <v>9.06</v>
      </c>
      <c r="I4419" s="311"/>
      <c r="J4419" s="319">
        <f>ROUND(SUMIF(Anlagenbewegungsdaten!B:B,A4419,Anlagenbewegungsdaten!C:C),3)</f>
        <v>0</v>
      </c>
      <c r="K4419" s="320">
        <f>ROUND(SUMIF(Anlagenbewegungsdaten!$B:$B,$A4419,Anlagenbewegungsdaten!$D:$D),2)</f>
        <v>0</v>
      </c>
      <c r="L4419" s="321">
        <f t="shared" si="148"/>
        <v>0</v>
      </c>
      <c r="M4419" s="341" t="s">
        <v>4950</v>
      </c>
      <c r="N4419" s="341" t="s">
        <v>4973</v>
      </c>
      <c r="O4419" s="323">
        <f>ROUND(SUMIF(Anlagenbewegungsdaten_AV!B:B,A4419,Anlagenbewegungsdaten_AV!C:C),3)</f>
        <v>0</v>
      </c>
      <c r="P4419" s="320">
        <f>ROUND(SUMIF(Anlagenbewegungsdaten_AV!$B:$B,$A4419,Anlagenbewegungsdaten_AV!$D:$D),2)</f>
        <v>0</v>
      </c>
      <c r="Q4419" s="321">
        <f t="shared" si="149"/>
        <v>0</v>
      </c>
      <c r="S4419" s="324"/>
      <c r="T4419" s="317"/>
      <c r="U4419" s="325"/>
      <c r="V4419" s="325"/>
    </row>
    <row r="4420" spans="1:22" ht="15" customHeight="1" x14ac:dyDescent="0.25">
      <c r="A4420" s="129" t="s">
        <v>5816</v>
      </c>
      <c r="B4420" s="126" t="s">
        <v>170</v>
      </c>
      <c r="C4420" s="127" t="s">
        <v>5789</v>
      </c>
      <c r="D4420" s="127" t="s">
        <v>4838</v>
      </c>
      <c r="E4420" s="127"/>
      <c r="F4420" s="128">
        <v>8.6999999999999993</v>
      </c>
      <c r="G4420" s="128">
        <v>9.09</v>
      </c>
      <c r="H4420" s="128">
        <v>7.27</v>
      </c>
      <c r="I4420" s="311"/>
      <c r="J4420" s="319">
        <f>ROUND(SUMIF(Anlagenbewegungsdaten!B:B,A4420,Anlagenbewegungsdaten!C:C),3)</f>
        <v>0</v>
      </c>
      <c r="K4420" s="320">
        <f>ROUND(SUMIF(Anlagenbewegungsdaten!$B:$B,$A4420,Anlagenbewegungsdaten!$D:$D),2)</f>
        <v>0</v>
      </c>
      <c r="L4420" s="321">
        <f t="shared" si="148"/>
        <v>0</v>
      </c>
      <c r="M4420" s="341" t="s">
        <v>4950</v>
      </c>
      <c r="N4420" s="341" t="s">
        <v>4973</v>
      </c>
      <c r="O4420" s="323">
        <f>ROUND(SUMIF(Anlagenbewegungsdaten_AV!B:B,A4420,Anlagenbewegungsdaten_AV!C:C),3)</f>
        <v>0</v>
      </c>
      <c r="P4420" s="320">
        <f>ROUND(SUMIF(Anlagenbewegungsdaten_AV!$B:$B,$A4420,Anlagenbewegungsdaten_AV!$D:$D),2)</f>
        <v>0</v>
      </c>
      <c r="Q4420" s="321">
        <f t="shared" si="149"/>
        <v>0</v>
      </c>
      <c r="S4420" s="324"/>
      <c r="T4420" s="317"/>
      <c r="U4420" s="325"/>
      <c r="V4420" s="325"/>
    </row>
    <row r="4421" spans="1:22" ht="15" customHeight="1" x14ac:dyDescent="0.25">
      <c r="A4421" s="129" t="s">
        <v>5817</v>
      </c>
      <c r="B4421" s="126" t="s">
        <v>170</v>
      </c>
      <c r="C4421" s="127" t="s">
        <v>5791</v>
      </c>
      <c r="D4421" s="127" t="s">
        <v>4835</v>
      </c>
      <c r="E4421" s="127"/>
      <c r="F4421" s="128">
        <v>12.53</v>
      </c>
      <c r="G4421" s="128">
        <v>12.92</v>
      </c>
      <c r="H4421" s="128">
        <v>10.34</v>
      </c>
      <c r="I4421" s="311"/>
      <c r="J4421" s="319">
        <f>ROUND(SUMIF(Anlagenbewegungsdaten!B:B,A4421,Anlagenbewegungsdaten!C:C),3)</f>
        <v>24517.276999999998</v>
      </c>
      <c r="K4421" s="320">
        <f>ROUND(SUMIF(Anlagenbewegungsdaten!$B:$B,$A4421,Anlagenbewegungsdaten!$D:$D),2)</f>
        <v>3072</v>
      </c>
      <c r="L4421" s="321">
        <f t="shared" si="148"/>
        <v>6.0398632358626969E-5</v>
      </c>
      <c r="M4421" s="341" t="s">
        <v>4950</v>
      </c>
      <c r="N4421" s="341" t="s">
        <v>4973</v>
      </c>
      <c r="O4421" s="323">
        <f>ROUND(SUMIF(Anlagenbewegungsdaten_AV!B:B,A4421,Anlagenbewegungsdaten_AV!C:C),3)</f>
        <v>0</v>
      </c>
      <c r="P4421" s="320">
        <f>ROUND(SUMIF(Anlagenbewegungsdaten_AV!$B:$B,$A4421,Anlagenbewegungsdaten_AV!$D:$D),2)</f>
        <v>0</v>
      </c>
      <c r="Q4421" s="321">
        <f t="shared" si="149"/>
        <v>0</v>
      </c>
      <c r="S4421" s="324"/>
      <c r="T4421" s="317"/>
      <c r="U4421" s="325"/>
      <c r="V4421" s="325"/>
    </row>
    <row r="4422" spans="1:22" ht="15" customHeight="1" x14ac:dyDescent="0.25">
      <c r="A4422" s="129" t="s">
        <v>5818</v>
      </c>
      <c r="B4422" s="126" t="s">
        <v>170</v>
      </c>
      <c r="C4422" s="127" t="s">
        <v>5791</v>
      </c>
      <c r="D4422" s="127" t="s">
        <v>4836</v>
      </c>
      <c r="E4422" s="127"/>
      <c r="F4422" s="128">
        <v>12.18</v>
      </c>
      <c r="G4422" s="128">
        <v>12.58</v>
      </c>
      <c r="H4422" s="128">
        <v>10.06</v>
      </c>
      <c r="I4422" s="311"/>
      <c r="J4422" s="319">
        <f>ROUND(SUMIF(Anlagenbewegungsdaten!B:B,A4422,Anlagenbewegungsdaten!C:C),3)</f>
        <v>40059.832000000002</v>
      </c>
      <c r="K4422" s="320">
        <f>ROUND(SUMIF(Anlagenbewegungsdaten!$B:$B,$A4422,Anlagenbewegungsdaten!$D:$D),2)</f>
        <v>4879.3</v>
      </c>
      <c r="L4422" s="321">
        <f t="shared" si="148"/>
        <v>-3.1109466460677027E-5</v>
      </c>
      <c r="M4422" s="341" t="s">
        <v>4950</v>
      </c>
      <c r="N4422" s="341" t="s">
        <v>4973</v>
      </c>
      <c r="O4422" s="323">
        <f>ROUND(SUMIF(Anlagenbewegungsdaten_AV!B:B,A4422,Anlagenbewegungsdaten_AV!C:C),3)</f>
        <v>0</v>
      </c>
      <c r="P4422" s="320">
        <f>ROUND(SUMIF(Anlagenbewegungsdaten_AV!$B:$B,$A4422,Anlagenbewegungsdaten_AV!$D:$D),2)</f>
        <v>0</v>
      </c>
      <c r="Q4422" s="321">
        <f t="shared" si="149"/>
        <v>0</v>
      </c>
      <c r="S4422" s="324"/>
      <c r="T4422" s="317"/>
      <c r="U4422" s="325"/>
      <c r="V4422" s="325"/>
    </row>
    <row r="4423" spans="1:22" ht="15" customHeight="1" x14ac:dyDescent="0.25">
      <c r="A4423" s="129" t="s">
        <v>5819</v>
      </c>
      <c r="B4423" s="126" t="s">
        <v>170</v>
      </c>
      <c r="C4423" s="127" t="s">
        <v>5791</v>
      </c>
      <c r="D4423" s="127" t="s">
        <v>4837</v>
      </c>
      <c r="E4423" s="127"/>
      <c r="F4423" s="128">
        <v>10.9</v>
      </c>
      <c r="G4423" s="128">
        <v>11.29</v>
      </c>
      <c r="H4423" s="128">
        <v>9.0299999999999994</v>
      </c>
      <c r="I4423" s="311"/>
      <c r="J4423" s="319">
        <f>ROUND(SUMIF(Anlagenbewegungsdaten!B:B,A4423,Anlagenbewegungsdaten!C:C),3)</f>
        <v>177084.204</v>
      </c>
      <c r="K4423" s="320">
        <f>ROUND(SUMIF(Anlagenbewegungsdaten!$B:$B,$A4423,Anlagenbewegungsdaten!$D:$D),2)</f>
        <v>19302.2</v>
      </c>
      <c r="L4423" s="321">
        <f t="shared" si="148"/>
        <v>-1.229019839676937E-5</v>
      </c>
      <c r="M4423" s="341" t="s">
        <v>4950</v>
      </c>
      <c r="N4423" s="341" t="s">
        <v>4973</v>
      </c>
      <c r="O4423" s="323">
        <f>ROUND(SUMIF(Anlagenbewegungsdaten_AV!B:B,A4423,Anlagenbewegungsdaten_AV!C:C),3)</f>
        <v>0</v>
      </c>
      <c r="P4423" s="320">
        <f>ROUND(SUMIF(Anlagenbewegungsdaten_AV!$B:$B,$A4423,Anlagenbewegungsdaten_AV!$D:$D),2)</f>
        <v>0</v>
      </c>
      <c r="Q4423" s="321">
        <f t="shared" si="149"/>
        <v>0</v>
      </c>
      <c r="S4423" s="324"/>
      <c r="T4423" s="317"/>
      <c r="U4423" s="325"/>
      <c r="V4423" s="325"/>
    </row>
    <row r="4424" spans="1:22" ht="15" customHeight="1" x14ac:dyDescent="0.25">
      <c r="A4424" s="129" t="s">
        <v>5820</v>
      </c>
      <c r="B4424" s="126" t="s">
        <v>170</v>
      </c>
      <c r="C4424" s="127" t="s">
        <v>5791</v>
      </c>
      <c r="D4424" s="127" t="s">
        <v>4838</v>
      </c>
      <c r="E4424" s="127"/>
      <c r="F4424" s="128">
        <v>8.68</v>
      </c>
      <c r="G4424" s="128">
        <v>9.07</v>
      </c>
      <c r="H4424" s="128">
        <v>7.26</v>
      </c>
      <c r="I4424" s="311"/>
      <c r="J4424" s="319">
        <f>ROUND(SUMIF(Anlagenbewegungsdaten!B:B,A4424,Anlagenbewegungsdaten!C:C),3)</f>
        <v>0</v>
      </c>
      <c r="K4424" s="320">
        <f>ROUND(SUMIF(Anlagenbewegungsdaten!$B:$B,$A4424,Anlagenbewegungsdaten!$D:$D),2)</f>
        <v>0</v>
      </c>
      <c r="L4424" s="321">
        <f t="shared" si="148"/>
        <v>0</v>
      </c>
      <c r="M4424" s="341" t="s">
        <v>4950</v>
      </c>
      <c r="N4424" s="341" t="s">
        <v>4973</v>
      </c>
      <c r="O4424" s="323">
        <f>ROUND(SUMIF(Anlagenbewegungsdaten_AV!B:B,A4424,Anlagenbewegungsdaten_AV!C:C),3)</f>
        <v>0</v>
      </c>
      <c r="P4424" s="320">
        <f>ROUND(SUMIF(Anlagenbewegungsdaten_AV!$B:$B,$A4424,Anlagenbewegungsdaten_AV!$D:$D),2)</f>
        <v>0</v>
      </c>
      <c r="Q4424" s="321">
        <f t="shared" si="149"/>
        <v>0</v>
      </c>
      <c r="S4424" s="324"/>
      <c r="T4424" s="317"/>
      <c r="U4424" s="325"/>
      <c r="V4424" s="325"/>
    </row>
    <row r="4425" spans="1:22" ht="15" customHeight="1" x14ac:dyDescent="0.25">
      <c r="A4425" s="129" t="s">
        <v>5821</v>
      </c>
      <c r="B4425" s="126" t="s">
        <v>170</v>
      </c>
      <c r="C4425" s="127" t="s">
        <v>5793</v>
      </c>
      <c r="D4425" s="127" t="s">
        <v>4835</v>
      </c>
      <c r="E4425" s="127"/>
      <c r="F4425" s="128">
        <v>12.5</v>
      </c>
      <c r="G4425" s="128">
        <v>12.89</v>
      </c>
      <c r="H4425" s="128">
        <v>10.31</v>
      </c>
      <c r="I4425" s="311"/>
      <c r="J4425" s="319">
        <f>ROUND(SUMIF(Anlagenbewegungsdaten!B:B,A4425,Anlagenbewegungsdaten!C:C),3)</f>
        <v>78253.707999999999</v>
      </c>
      <c r="K4425" s="320">
        <f>ROUND(SUMIF(Anlagenbewegungsdaten!$B:$B,$A4425,Anlagenbewegungsdaten!$D:$D),2)</f>
        <v>9781.76</v>
      </c>
      <c r="L4425" s="321">
        <f t="shared" si="148"/>
        <v>-5.9422104317974345E-5</v>
      </c>
      <c r="M4425" s="341" t="s">
        <v>4950</v>
      </c>
      <c r="N4425" s="341" t="s">
        <v>4973</v>
      </c>
      <c r="O4425" s="323">
        <f>ROUND(SUMIF(Anlagenbewegungsdaten_AV!B:B,A4425,Anlagenbewegungsdaten_AV!C:C),3)</f>
        <v>0</v>
      </c>
      <c r="P4425" s="320">
        <f>ROUND(SUMIF(Anlagenbewegungsdaten_AV!$B:$B,$A4425,Anlagenbewegungsdaten_AV!$D:$D),2)</f>
        <v>0</v>
      </c>
      <c r="Q4425" s="321">
        <f t="shared" si="149"/>
        <v>0</v>
      </c>
      <c r="S4425" s="324"/>
      <c r="T4425" s="317"/>
      <c r="U4425" s="325"/>
      <c r="V4425" s="325"/>
    </row>
    <row r="4426" spans="1:22" ht="15" customHeight="1" x14ac:dyDescent="0.25">
      <c r="A4426" s="129" t="s">
        <v>5822</v>
      </c>
      <c r="B4426" s="126" t="s">
        <v>170</v>
      </c>
      <c r="C4426" s="127" t="s">
        <v>5793</v>
      </c>
      <c r="D4426" s="127" t="s">
        <v>4836</v>
      </c>
      <c r="E4426" s="127"/>
      <c r="F4426" s="128">
        <v>12.15</v>
      </c>
      <c r="G4426" s="128">
        <v>12.55</v>
      </c>
      <c r="H4426" s="128">
        <v>10.039999999999999</v>
      </c>
      <c r="I4426" s="311"/>
      <c r="J4426" s="319">
        <f>ROUND(SUMIF(Anlagenbewegungsdaten!B:B,A4426,Anlagenbewegungsdaten!C:C),3)</f>
        <v>6136.6670000000004</v>
      </c>
      <c r="K4426" s="320">
        <f>ROUND(SUMIF(Anlagenbewegungsdaten!$B:$B,$A4426,Anlagenbewegungsdaten!$D:$D),2)</f>
        <v>745.61</v>
      </c>
      <c r="L4426" s="321">
        <f t="shared" ref="L4426:L4489" si="150">IF(ISBLANK(F4426),0,IF(OR($J4426&gt;=100,$J4426&lt;=-100),F4426-(K4426/J4426*100),IF(OR(J4426&gt;-100,J4426&lt;100),(J4426*F4426%)-K4426)))</f>
        <v>-8.0817486104223235E-5</v>
      </c>
      <c r="M4426" s="341" t="s">
        <v>4950</v>
      </c>
      <c r="N4426" s="341" t="s">
        <v>4973</v>
      </c>
      <c r="O4426" s="323">
        <f>ROUND(SUMIF(Anlagenbewegungsdaten_AV!B:B,A4426,Anlagenbewegungsdaten_AV!C:C),3)</f>
        <v>0</v>
      </c>
      <c r="P4426" s="320">
        <f>ROUND(SUMIF(Anlagenbewegungsdaten_AV!$B:$B,$A4426,Anlagenbewegungsdaten_AV!$D:$D),2)</f>
        <v>0</v>
      </c>
      <c r="Q4426" s="321">
        <f t="shared" ref="Q4426:Q4489" si="151">IF(ISBLANK(H4426),0,IF(OR($O4426&gt;=100,$O4426&lt;=-100),H4426-(P4426/O4426*100),IF(OR(O4426&gt;-100,O4426&lt;100),(O4426*G4426%)-P4426)))</f>
        <v>0</v>
      </c>
      <c r="S4426" s="324"/>
      <c r="T4426" s="317"/>
      <c r="U4426" s="325"/>
      <c r="V4426" s="325"/>
    </row>
    <row r="4427" spans="1:22" ht="15" customHeight="1" x14ac:dyDescent="0.25">
      <c r="A4427" s="129" t="s">
        <v>5823</v>
      </c>
      <c r="B4427" s="126" t="s">
        <v>170</v>
      </c>
      <c r="C4427" s="127" t="s">
        <v>5793</v>
      </c>
      <c r="D4427" s="127" t="s">
        <v>4837</v>
      </c>
      <c r="E4427" s="127"/>
      <c r="F4427" s="128">
        <v>10.87</v>
      </c>
      <c r="G4427" s="128">
        <v>11.26</v>
      </c>
      <c r="H4427" s="128">
        <v>9.01</v>
      </c>
      <c r="I4427" s="311"/>
      <c r="J4427" s="319">
        <f>ROUND(SUMIF(Anlagenbewegungsdaten!B:B,A4427,Anlagenbewegungsdaten!C:C),3)</f>
        <v>0</v>
      </c>
      <c r="K4427" s="320">
        <f>ROUND(SUMIF(Anlagenbewegungsdaten!$B:$B,$A4427,Anlagenbewegungsdaten!$D:$D),2)</f>
        <v>0</v>
      </c>
      <c r="L4427" s="321">
        <f t="shared" si="150"/>
        <v>0</v>
      </c>
      <c r="M4427" s="341" t="s">
        <v>4950</v>
      </c>
      <c r="N4427" s="341" t="s">
        <v>4973</v>
      </c>
      <c r="O4427" s="323">
        <f>ROUND(SUMIF(Anlagenbewegungsdaten_AV!B:B,A4427,Anlagenbewegungsdaten_AV!C:C),3)</f>
        <v>0</v>
      </c>
      <c r="P4427" s="320">
        <f>ROUND(SUMIF(Anlagenbewegungsdaten_AV!$B:$B,$A4427,Anlagenbewegungsdaten_AV!$D:$D),2)</f>
        <v>0</v>
      </c>
      <c r="Q4427" s="321">
        <f t="shared" si="151"/>
        <v>0</v>
      </c>
      <c r="S4427" s="324"/>
      <c r="T4427" s="317"/>
      <c r="U4427" s="325"/>
      <c r="V4427" s="325"/>
    </row>
    <row r="4428" spans="1:22" ht="15" customHeight="1" x14ac:dyDescent="0.25">
      <c r="A4428" s="129" t="s">
        <v>5824</v>
      </c>
      <c r="B4428" s="126" t="s">
        <v>170</v>
      </c>
      <c r="C4428" s="127" t="s">
        <v>5793</v>
      </c>
      <c r="D4428" s="127" t="s">
        <v>4838</v>
      </c>
      <c r="E4428" s="127"/>
      <c r="F4428" s="128">
        <v>8.65</v>
      </c>
      <c r="G4428" s="128">
        <v>9.0500000000000007</v>
      </c>
      <c r="H4428" s="128">
        <v>7.24</v>
      </c>
      <c r="I4428" s="311"/>
      <c r="J4428" s="319">
        <f>ROUND(SUMIF(Anlagenbewegungsdaten!B:B,A4428,Anlagenbewegungsdaten!C:C),3)</f>
        <v>0</v>
      </c>
      <c r="K4428" s="320">
        <f>ROUND(SUMIF(Anlagenbewegungsdaten!$B:$B,$A4428,Anlagenbewegungsdaten!$D:$D),2)</f>
        <v>0</v>
      </c>
      <c r="L4428" s="321">
        <f t="shared" si="150"/>
        <v>0</v>
      </c>
      <c r="M4428" s="341" t="s">
        <v>4950</v>
      </c>
      <c r="N4428" s="341" t="s">
        <v>4973</v>
      </c>
      <c r="O4428" s="323">
        <f>ROUND(SUMIF(Anlagenbewegungsdaten_AV!B:B,A4428,Anlagenbewegungsdaten_AV!C:C),3)</f>
        <v>0</v>
      </c>
      <c r="P4428" s="320">
        <f>ROUND(SUMIF(Anlagenbewegungsdaten_AV!$B:$B,$A4428,Anlagenbewegungsdaten_AV!$D:$D),2)</f>
        <v>0</v>
      </c>
      <c r="Q4428" s="321">
        <f t="shared" si="151"/>
        <v>0</v>
      </c>
      <c r="S4428" s="324"/>
      <c r="T4428" s="317"/>
      <c r="U4428" s="325"/>
      <c r="V4428" s="325"/>
    </row>
    <row r="4429" spans="1:22" ht="15" customHeight="1" x14ac:dyDescent="0.25">
      <c r="A4429" s="129" t="s">
        <v>5825</v>
      </c>
      <c r="B4429" s="126" t="s">
        <v>170</v>
      </c>
      <c r="C4429" s="127" t="s">
        <v>5795</v>
      </c>
      <c r="D4429" s="127" t="s">
        <v>4835</v>
      </c>
      <c r="E4429" s="127"/>
      <c r="F4429" s="128">
        <v>12.47</v>
      </c>
      <c r="G4429" s="128">
        <v>12.86</v>
      </c>
      <c r="H4429" s="128">
        <v>10.29</v>
      </c>
      <c r="I4429" s="311"/>
      <c r="J4429" s="319">
        <f>ROUND(SUMIF(Anlagenbewegungsdaten!B:B,A4429,Anlagenbewegungsdaten!C:C),3)</f>
        <v>80395.95</v>
      </c>
      <c r="K4429" s="320">
        <f>ROUND(SUMIF(Anlagenbewegungsdaten!$B:$B,$A4429,Anlagenbewegungsdaten!$D:$D),2)</f>
        <v>10025.379999999999</v>
      </c>
      <c r="L4429" s="321">
        <f t="shared" si="150"/>
        <v>-6.262753283081679E-6</v>
      </c>
      <c r="M4429" s="341" t="s">
        <v>4950</v>
      </c>
      <c r="N4429" s="341" t="s">
        <v>4973</v>
      </c>
      <c r="O4429" s="323">
        <f>ROUND(SUMIF(Anlagenbewegungsdaten_AV!B:B,A4429,Anlagenbewegungsdaten_AV!C:C),3)</f>
        <v>0</v>
      </c>
      <c r="P4429" s="320">
        <f>ROUND(SUMIF(Anlagenbewegungsdaten_AV!$B:$B,$A4429,Anlagenbewegungsdaten_AV!$D:$D),2)</f>
        <v>0</v>
      </c>
      <c r="Q4429" s="321">
        <f t="shared" si="151"/>
        <v>0</v>
      </c>
      <c r="S4429" s="324"/>
      <c r="T4429" s="317"/>
      <c r="U4429" s="325"/>
      <c r="V4429" s="325"/>
    </row>
    <row r="4430" spans="1:22" ht="15" customHeight="1" x14ac:dyDescent="0.25">
      <c r="A4430" s="129" t="s">
        <v>5826</v>
      </c>
      <c r="B4430" s="126" t="s">
        <v>170</v>
      </c>
      <c r="C4430" s="127" t="s">
        <v>5795</v>
      </c>
      <c r="D4430" s="127" t="s">
        <v>4836</v>
      </c>
      <c r="E4430" s="127"/>
      <c r="F4430" s="128">
        <v>12.12</v>
      </c>
      <c r="G4430" s="128">
        <v>12.51</v>
      </c>
      <c r="H4430" s="128">
        <v>10.01</v>
      </c>
      <c r="I4430" s="311"/>
      <c r="J4430" s="319">
        <f>ROUND(SUMIF(Anlagenbewegungsdaten!B:B,A4430,Anlagenbewegungsdaten!C:C),3)</f>
        <v>42510.375</v>
      </c>
      <c r="K4430" s="320">
        <f>ROUND(SUMIF(Anlagenbewegungsdaten!$B:$B,$A4430,Anlagenbewegungsdaten!$D:$D),2)</f>
        <v>5152.26</v>
      </c>
      <c r="L4430" s="321">
        <f t="shared" si="150"/>
        <v>-5.998535652196324E-6</v>
      </c>
      <c r="M4430" s="341" t="s">
        <v>4950</v>
      </c>
      <c r="N4430" s="341" t="s">
        <v>4973</v>
      </c>
      <c r="O4430" s="323">
        <f>ROUND(SUMIF(Anlagenbewegungsdaten_AV!B:B,A4430,Anlagenbewegungsdaten_AV!C:C),3)</f>
        <v>0</v>
      </c>
      <c r="P4430" s="320">
        <f>ROUND(SUMIF(Anlagenbewegungsdaten_AV!$B:$B,$A4430,Anlagenbewegungsdaten_AV!$D:$D),2)</f>
        <v>0</v>
      </c>
      <c r="Q4430" s="321">
        <f t="shared" si="151"/>
        <v>0</v>
      </c>
      <c r="S4430" s="324"/>
      <c r="T4430" s="317"/>
      <c r="U4430" s="325"/>
      <c r="V4430" s="325"/>
    </row>
    <row r="4431" spans="1:22" ht="15" customHeight="1" x14ac:dyDescent="0.25">
      <c r="A4431" s="129" t="s">
        <v>5827</v>
      </c>
      <c r="B4431" s="126" t="s">
        <v>170</v>
      </c>
      <c r="C4431" s="127" t="s">
        <v>5795</v>
      </c>
      <c r="D4431" s="127" t="s">
        <v>4837</v>
      </c>
      <c r="E4431" s="127"/>
      <c r="F4431" s="128">
        <v>10.84</v>
      </c>
      <c r="G4431" s="128">
        <v>11.23</v>
      </c>
      <c r="H4431" s="128">
        <v>8.98</v>
      </c>
      <c r="I4431" s="311"/>
      <c r="J4431" s="319">
        <f>ROUND(SUMIF(Anlagenbewegungsdaten!B:B,A4431,Anlagenbewegungsdaten!C:C),3)</f>
        <v>29484.674999999999</v>
      </c>
      <c r="K4431" s="320">
        <f>ROUND(SUMIF(Anlagenbewegungsdaten!$B:$B,$A4431,Anlagenbewegungsdaten!$D:$D),2)</f>
        <v>3196.14</v>
      </c>
      <c r="L4431" s="321">
        <f t="shared" si="150"/>
        <v>-4.1716586665074828E-6</v>
      </c>
      <c r="M4431" s="341" t="s">
        <v>4950</v>
      </c>
      <c r="N4431" s="341" t="s">
        <v>4973</v>
      </c>
      <c r="O4431" s="323">
        <f>ROUND(SUMIF(Anlagenbewegungsdaten_AV!B:B,A4431,Anlagenbewegungsdaten_AV!C:C),3)</f>
        <v>0</v>
      </c>
      <c r="P4431" s="320">
        <f>ROUND(SUMIF(Anlagenbewegungsdaten_AV!$B:$B,$A4431,Anlagenbewegungsdaten_AV!$D:$D),2)</f>
        <v>0</v>
      </c>
      <c r="Q4431" s="321">
        <f t="shared" si="151"/>
        <v>0</v>
      </c>
      <c r="S4431" s="324"/>
      <c r="T4431" s="317"/>
      <c r="U4431" s="325"/>
      <c r="V4431" s="325"/>
    </row>
    <row r="4432" spans="1:22" ht="15" customHeight="1" x14ac:dyDescent="0.25">
      <c r="A4432" s="129" t="s">
        <v>5828</v>
      </c>
      <c r="B4432" s="126" t="s">
        <v>170</v>
      </c>
      <c r="C4432" s="127" t="s">
        <v>5795</v>
      </c>
      <c r="D4432" s="127" t="s">
        <v>4838</v>
      </c>
      <c r="E4432" s="127"/>
      <c r="F4432" s="128">
        <v>8.6300000000000008</v>
      </c>
      <c r="G4432" s="128">
        <v>9.02</v>
      </c>
      <c r="H4432" s="128">
        <v>7.22</v>
      </c>
      <c r="I4432" s="311"/>
      <c r="J4432" s="319">
        <f>ROUND(SUMIF(Anlagenbewegungsdaten!B:B,A4432,Anlagenbewegungsdaten!C:C),3)</f>
        <v>0</v>
      </c>
      <c r="K4432" s="320">
        <f>ROUND(SUMIF(Anlagenbewegungsdaten!$B:$B,$A4432,Anlagenbewegungsdaten!$D:$D),2)</f>
        <v>0</v>
      </c>
      <c r="L4432" s="321">
        <f t="shared" si="150"/>
        <v>0</v>
      </c>
      <c r="M4432" s="341" t="s">
        <v>4950</v>
      </c>
      <c r="N4432" s="341" t="s">
        <v>4973</v>
      </c>
      <c r="O4432" s="323">
        <f>ROUND(SUMIF(Anlagenbewegungsdaten_AV!B:B,A4432,Anlagenbewegungsdaten_AV!C:C),3)</f>
        <v>0</v>
      </c>
      <c r="P4432" s="320">
        <f>ROUND(SUMIF(Anlagenbewegungsdaten_AV!$B:$B,$A4432,Anlagenbewegungsdaten_AV!$D:$D),2)</f>
        <v>0</v>
      </c>
      <c r="Q4432" s="321">
        <f t="shared" si="151"/>
        <v>0</v>
      </c>
      <c r="S4432" s="324"/>
      <c r="T4432" s="317"/>
      <c r="U4432" s="325"/>
      <c r="V4432" s="325"/>
    </row>
    <row r="4433" spans="1:22" ht="15" customHeight="1" x14ac:dyDescent="0.25">
      <c r="A4433" s="129" t="s">
        <v>5829</v>
      </c>
      <c r="B4433" s="126" t="s">
        <v>170</v>
      </c>
      <c r="C4433" s="127" t="s">
        <v>5797</v>
      </c>
      <c r="D4433" s="127" t="s">
        <v>4835</v>
      </c>
      <c r="E4433" s="127"/>
      <c r="F4433" s="128">
        <v>12.43</v>
      </c>
      <c r="G4433" s="128">
        <v>12.82</v>
      </c>
      <c r="H4433" s="128">
        <v>10.26</v>
      </c>
      <c r="I4433" s="311"/>
      <c r="J4433" s="319">
        <f>ROUND(SUMIF(Anlagenbewegungsdaten!B:B,A4433,Anlagenbewegungsdaten!C:C),3)</f>
        <v>56573.783000000003</v>
      </c>
      <c r="K4433" s="320">
        <f>ROUND(SUMIF(Anlagenbewegungsdaten!$B:$B,$A4433,Anlagenbewegungsdaten!$D:$D),2)</f>
        <v>7032.12</v>
      </c>
      <c r="L4433" s="321">
        <f t="shared" si="150"/>
        <v>2.1686723705727218E-6</v>
      </c>
      <c r="M4433" s="341" t="s">
        <v>4950</v>
      </c>
      <c r="N4433" s="341" t="s">
        <v>4973</v>
      </c>
      <c r="O4433" s="323">
        <f>ROUND(SUMIF(Anlagenbewegungsdaten_AV!B:B,A4433,Anlagenbewegungsdaten_AV!C:C),3)</f>
        <v>0</v>
      </c>
      <c r="P4433" s="320">
        <f>ROUND(SUMIF(Anlagenbewegungsdaten_AV!$B:$B,$A4433,Anlagenbewegungsdaten_AV!$D:$D),2)</f>
        <v>0</v>
      </c>
      <c r="Q4433" s="321">
        <f t="shared" si="151"/>
        <v>0</v>
      </c>
      <c r="S4433" s="324"/>
      <c r="T4433" s="317"/>
      <c r="U4433" s="325"/>
      <c r="V4433" s="325"/>
    </row>
    <row r="4434" spans="1:22" ht="15" customHeight="1" x14ac:dyDescent="0.25">
      <c r="A4434" s="129" t="s">
        <v>5830</v>
      </c>
      <c r="B4434" s="126" t="s">
        <v>170</v>
      </c>
      <c r="C4434" s="127" t="s">
        <v>5797</v>
      </c>
      <c r="D4434" s="127" t="s">
        <v>4836</v>
      </c>
      <c r="E4434" s="127"/>
      <c r="F4434" s="128">
        <v>12.09</v>
      </c>
      <c r="G4434" s="128">
        <v>12.48</v>
      </c>
      <c r="H4434" s="128">
        <v>9.98</v>
      </c>
      <c r="I4434" s="311"/>
      <c r="J4434" s="319">
        <f>ROUND(SUMIF(Anlagenbewegungsdaten!B:B,A4434,Anlagenbewegungsdaten!C:C),3)</f>
        <v>2010.2170000000001</v>
      </c>
      <c r="K4434" s="320">
        <f>ROUND(SUMIF(Anlagenbewegungsdaten!$B:$B,$A4434,Anlagenbewegungsdaten!$D:$D),2)</f>
        <v>243.04</v>
      </c>
      <c r="L4434" s="321">
        <f t="shared" si="150"/>
        <v>-2.3702416206816679E-4</v>
      </c>
      <c r="M4434" s="341" t="s">
        <v>4950</v>
      </c>
      <c r="N4434" s="341" t="s">
        <v>4973</v>
      </c>
      <c r="O4434" s="323">
        <f>ROUND(SUMIF(Anlagenbewegungsdaten_AV!B:B,A4434,Anlagenbewegungsdaten_AV!C:C),3)</f>
        <v>0</v>
      </c>
      <c r="P4434" s="320">
        <f>ROUND(SUMIF(Anlagenbewegungsdaten_AV!$B:$B,$A4434,Anlagenbewegungsdaten_AV!$D:$D),2)</f>
        <v>0</v>
      </c>
      <c r="Q4434" s="321">
        <f t="shared" si="151"/>
        <v>0</v>
      </c>
      <c r="S4434" s="324"/>
      <c r="T4434" s="317"/>
      <c r="U4434" s="325"/>
      <c r="V4434" s="325"/>
    </row>
    <row r="4435" spans="1:22" ht="15" customHeight="1" x14ac:dyDescent="0.25">
      <c r="A4435" s="129" t="s">
        <v>5831</v>
      </c>
      <c r="B4435" s="126" t="s">
        <v>170</v>
      </c>
      <c r="C4435" s="127" t="s">
        <v>5797</v>
      </c>
      <c r="D4435" s="127" t="s">
        <v>4837</v>
      </c>
      <c r="E4435" s="127"/>
      <c r="F4435" s="128">
        <v>10.82</v>
      </c>
      <c r="G4435" s="128">
        <v>11.21</v>
      </c>
      <c r="H4435" s="128">
        <v>8.9700000000000006</v>
      </c>
      <c r="I4435" s="311"/>
      <c r="J4435" s="319">
        <f>ROUND(SUMIF(Anlagenbewegungsdaten!B:B,A4435,Anlagenbewegungsdaten!C:C),3)</f>
        <v>0</v>
      </c>
      <c r="K4435" s="320">
        <f>ROUND(SUMIF(Anlagenbewegungsdaten!$B:$B,$A4435,Anlagenbewegungsdaten!$D:$D),2)</f>
        <v>0</v>
      </c>
      <c r="L4435" s="321">
        <f t="shared" si="150"/>
        <v>0</v>
      </c>
      <c r="M4435" s="341" t="s">
        <v>4950</v>
      </c>
      <c r="N4435" s="341" t="s">
        <v>4973</v>
      </c>
      <c r="O4435" s="323">
        <f>ROUND(SUMIF(Anlagenbewegungsdaten_AV!B:B,A4435,Anlagenbewegungsdaten_AV!C:C),3)</f>
        <v>0</v>
      </c>
      <c r="P4435" s="320">
        <f>ROUND(SUMIF(Anlagenbewegungsdaten_AV!$B:$B,$A4435,Anlagenbewegungsdaten_AV!$D:$D),2)</f>
        <v>0</v>
      </c>
      <c r="Q4435" s="321">
        <f t="shared" si="151"/>
        <v>0</v>
      </c>
      <c r="S4435" s="324"/>
      <c r="T4435" s="317"/>
      <c r="U4435" s="325"/>
      <c r="V4435" s="325"/>
    </row>
    <row r="4436" spans="1:22" ht="15" customHeight="1" x14ac:dyDescent="0.25">
      <c r="A4436" s="129" t="s">
        <v>5832</v>
      </c>
      <c r="B4436" s="126" t="s">
        <v>170</v>
      </c>
      <c r="C4436" s="127" t="s">
        <v>5797</v>
      </c>
      <c r="D4436" s="127" t="s">
        <v>4838</v>
      </c>
      <c r="E4436" s="127"/>
      <c r="F4436" s="128">
        <v>8.61</v>
      </c>
      <c r="G4436" s="128">
        <v>9</v>
      </c>
      <c r="H4436" s="128">
        <v>7.2</v>
      </c>
      <c r="I4436" s="311"/>
      <c r="J4436" s="319">
        <f>ROUND(SUMIF(Anlagenbewegungsdaten!B:B,A4436,Anlagenbewegungsdaten!C:C),3)</f>
        <v>0</v>
      </c>
      <c r="K4436" s="320">
        <f>ROUND(SUMIF(Anlagenbewegungsdaten!$B:$B,$A4436,Anlagenbewegungsdaten!$D:$D),2)</f>
        <v>0</v>
      </c>
      <c r="L4436" s="321">
        <f t="shared" si="150"/>
        <v>0</v>
      </c>
      <c r="M4436" s="341" t="s">
        <v>4950</v>
      </c>
      <c r="N4436" s="341" t="s">
        <v>4973</v>
      </c>
      <c r="O4436" s="323">
        <f>ROUND(SUMIF(Anlagenbewegungsdaten_AV!B:B,A4436,Anlagenbewegungsdaten_AV!C:C),3)</f>
        <v>0</v>
      </c>
      <c r="P4436" s="320">
        <f>ROUND(SUMIF(Anlagenbewegungsdaten_AV!$B:$B,$A4436,Anlagenbewegungsdaten_AV!$D:$D),2)</f>
        <v>0</v>
      </c>
      <c r="Q4436" s="321">
        <f t="shared" si="151"/>
        <v>0</v>
      </c>
      <c r="S4436" s="324"/>
      <c r="T4436" s="317"/>
      <c r="U4436" s="325"/>
      <c r="V4436" s="325"/>
    </row>
    <row r="4437" spans="1:22" ht="15" customHeight="1" x14ac:dyDescent="0.25">
      <c r="A4437" s="129" t="s">
        <v>5833</v>
      </c>
      <c r="B4437" s="126" t="s">
        <v>170</v>
      </c>
      <c r="C4437" s="127" t="s">
        <v>5799</v>
      </c>
      <c r="D4437" s="127" t="s">
        <v>4835</v>
      </c>
      <c r="E4437" s="127"/>
      <c r="F4437" s="128">
        <v>12.4</v>
      </c>
      <c r="G4437" s="128">
        <v>12.79</v>
      </c>
      <c r="H4437" s="128">
        <v>10.23</v>
      </c>
      <c r="I4437" s="311"/>
      <c r="J4437" s="319">
        <f>ROUND(SUMIF(Anlagenbewegungsdaten!B:B,A4437,Anlagenbewegungsdaten!C:C),3)</f>
        <v>63604.3</v>
      </c>
      <c r="K4437" s="320">
        <f>ROUND(SUMIF(Anlagenbewegungsdaten!$B:$B,$A4437,Anlagenbewegungsdaten!$D:$D),2)</f>
        <v>7886.98</v>
      </c>
      <c r="L4437" s="321">
        <f t="shared" si="150"/>
        <v>-7.3579930914391412E-5</v>
      </c>
      <c r="M4437" s="341" t="s">
        <v>4950</v>
      </c>
      <c r="N4437" s="341" t="s">
        <v>4973</v>
      </c>
      <c r="O4437" s="323">
        <f>ROUND(SUMIF(Anlagenbewegungsdaten_AV!B:B,A4437,Anlagenbewegungsdaten_AV!C:C),3)</f>
        <v>0</v>
      </c>
      <c r="P4437" s="320">
        <f>ROUND(SUMIF(Anlagenbewegungsdaten_AV!$B:$B,$A4437,Anlagenbewegungsdaten_AV!$D:$D),2)</f>
        <v>0</v>
      </c>
      <c r="Q4437" s="321">
        <f t="shared" si="151"/>
        <v>0</v>
      </c>
      <c r="S4437" s="324"/>
      <c r="T4437" s="317"/>
      <c r="U4437" s="325"/>
      <c r="V4437" s="325"/>
    </row>
    <row r="4438" spans="1:22" ht="15" customHeight="1" x14ac:dyDescent="0.25">
      <c r="A4438" s="129" t="s">
        <v>5834</v>
      </c>
      <c r="B4438" s="126" t="s">
        <v>170</v>
      </c>
      <c r="C4438" s="127" t="s">
        <v>5799</v>
      </c>
      <c r="D4438" s="127" t="s">
        <v>4836</v>
      </c>
      <c r="E4438" s="127"/>
      <c r="F4438" s="128">
        <v>12.06</v>
      </c>
      <c r="G4438" s="128">
        <v>12.45</v>
      </c>
      <c r="H4438" s="128">
        <v>9.9600000000000009</v>
      </c>
      <c r="I4438" s="311"/>
      <c r="J4438" s="319">
        <f>ROUND(SUMIF(Anlagenbewegungsdaten!B:B,A4438,Anlagenbewegungsdaten!C:C),3)</f>
        <v>0</v>
      </c>
      <c r="K4438" s="320">
        <f>ROUND(SUMIF(Anlagenbewegungsdaten!$B:$B,$A4438,Anlagenbewegungsdaten!$D:$D),2)</f>
        <v>0</v>
      </c>
      <c r="L4438" s="321">
        <f t="shared" si="150"/>
        <v>0</v>
      </c>
      <c r="M4438" s="341" t="s">
        <v>4950</v>
      </c>
      <c r="N4438" s="341" t="s">
        <v>4973</v>
      </c>
      <c r="O4438" s="323">
        <f>ROUND(SUMIF(Anlagenbewegungsdaten_AV!B:B,A4438,Anlagenbewegungsdaten_AV!C:C),3)</f>
        <v>0</v>
      </c>
      <c r="P4438" s="320">
        <f>ROUND(SUMIF(Anlagenbewegungsdaten_AV!$B:$B,$A4438,Anlagenbewegungsdaten_AV!$D:$D),2)</f>
        <v>0</v>
      </c>
      <c r="Q4438" s="321">
        <f t="shared" si="151"/>
        <v>0</v>
      </c>
      <c r="S4438" s="324"/>
      <c r="T4438" s="317"/>
      <c r="U4438" s="325"/>
      <c r="V4438" s="325"/>
    </row>
    <row r="4439" spans="1:22" ht="15" customHeight="1" x14ac:dyDescent="0.25">
      <c r="A4439" s="129" t="s">
        <v>5835</v>
      </c>
      <c r="B4439" s="126" t="s">
        <v>170</v>
      </c>
      <c r="C4439" s="127" t="s">
        <v>5799</v>
      </c>
      <c r="D4439" s="127" t="s">
        <v>4837</v>
      </c>
      <c r="E4439" s="127"/>
      <c r="F4439" s="128">
        <v>10.79</v>
      </c>
      <c r="G4439" s="128">
        <v>11.18</v>
      </c>
      <c r="H4439" s="128">
        <v>8.94</v>
      </c>
      <c r="I4439" s="311"/>
      <c r="J4439" s="319">
        <f>ROUND(SUMIF(Anlagenbewegungsdaten!B:B,A4439,Anlagenbewegungsdaten!C:C),3)</f>
        <v>0</v>
      </c>
      <c r="K4439" s="320">
        <f>ROUND(SUMIF(Anlagenbewegungsdaten!$B:$B,$A4439,Anlagenbewegungsdaten!$D:$D),2)</f>
        <v>0</v>
      </c>
      <c r="L4439" s="321">
        <f t="shared" si="150"/>
        <v>0</v>
      </c>
      <c r="M4439" s="341" t="s">
        <v>4950</v>
      </c>
      <c r="N4439" s="341" t="s">
        <v>4973</v>
      </c>
      <c r="O4439" s="323">
        <f>ROUND(SUMIF(Anlagenbewegungsdaten_AV!B:B,A4439,Anlagenbewegungsdaten_AV!C:C),3)</f>
        <v>0</v>
      </c>
      <c r="P4439" s="320">
        <f>ROUND(SUMIF(Anlagenbewegungsdaten_AV!$B:$B,$A4439,Anlagenbewegungsdaten_AV!$D:$D),2)</f>
        <v>0</v>
      </c>
      <c r="Q4439" s="321">
        <f t="shared" si="151"/>
        <v>0</v>
      </c>
      <c r="S4439" s="324"/>
      <c r="T4439" s="317"/>
      <c r="U4439" s="325"/>
      <c r="V4439" s="325"/>
    </row>
    <row r="4440" spans="1:22" ht="15" customHeight="1" x14ac:dyDescent="0.25">
      <c r="A4440" s="129" t="s">
        <v>5836</v>
      </c>
      <c r="B4440" s="126" t="s">
        <v>170</v>
      </c>
      <c r="C4440" s="127" t="s">
        <v>5799</v>
      </c>
      <c r="D4440" s="127" t="s">
        <v>4838</v>
      </c>
      <c r="E4440" s="127"/>
      <c r="F4440" s="128">
        <v>8.59</v>
      </c>
      <c r="G4440" s="128">
        <v>8.98</v>
      </c>
      <c r="H4440" s="128">
        <v>7.18</v>
      </c>
      <c r="I4440" s="311"/>
      <c r="J4440" s="319">
        <f>ROUND(SUMIF(Anlagenbewegungsdaten!B:B,A4440,Anlagenbewegungsdaten!C:C),3)</f>
        <v>0</v>
      </c>
      <c r="K4440" s="320">
        <f>ROUND(SUMIF(Anlagenbewegungsdaten!$B:$B,$A4440,Anlagenbewegungsdaten!$D:$D),2)</f>
        <v>0</v>
      </c>
      <c r="L4440" s="321">
        <f t="shared" si="150"/>
        <v>0</v>
      </c>
      <c r="M4440" s="341" t="s">
        <v>4950</v>
      </c>
      <c r="N4440" s="341" t="s">
        <v>4973</v>
      </c>
      <c r="O4440" s="323">
        <f>ROUND(SUMIF(Anlagenbewegungsdaten_AV!B:B,A4440,Anlagenbewegungsdaten_AV!C:C),3)</f>
        <v>0</v>
      </c>
      <c r="P4440" s="320">
        <f>ROUND(SUMIF(Anlagenbewegungsdaten_AV!$B:$B,$A4440,Anlagenbewegungsdaten_AV!$D:$D),2)</f>
        <v>0</v>
      </c>
      <c r="Q4440" s="321">
        <f t="shared" si="151"/>
        <v>0</v>
      </c>
      <c r="S4440" s="324"/>
      <c r="T4440" s="317"/>
      <c r="U4440" s="325"/>
      <c r="V4440" s="325"/>
    </row>
    <row r="4441" spans="1:22" ht="15" customHeight="1" x14ac:dyDescent="0.25">
      <c r="A4441" s="129" t="s">
        <v>5837</v>
      </c>
      <c r="B4441" s="126" t="s">
        <v>170</v>
      </c>
      <c r="C4441" s="127" t="s">
        <v>5801</v>
      </c>
      <c r="D4441" s="127" t="s">
        <v>4835</v>
      </c>
      <c r="E4441" s="127"/>
      <c r="F4441" s="128">
        <v>12.37</v>
      </c>
      <c r="G4441" s="128">
        <v>12.76</v>
      </c>
      <c r="H4441" s="128">
        <v>10.210000000000001</v>
      </c>
      <c r="I4441" s="311"/>
      <c r="J4441" s="319">
        <f>ROUND(SUMIF(Anlagenbewegungsdaten!B:B,A4441,Anlagenbewegungsdaten!C:C),3)</f>
        <v>76520.331999999995</v>
      </c>
      <c r="K4441" s="320">
        <f>ROUND(SUMIF(Anlagenbewegungsdaten!$B:$B,$A4441,Anlagenbewegungsdaten!$D:$D),2)</f>
        <v>9465.56</v>
      </c>
      <c r="L4441" s="321">
        <f t="shared" si="150"/>
        <v>6.623599070110231E-6</v>
      </c>
      <c r="M4441" s="341" t="s">
        <v>4950</v>
      </c>
      <c r="N4441" s="341" t="s">
        <v>4973</v>
      </c>
      <c r="O4441" s="323">
        <f>ROUND(SUMIF(Anlagenbewegungsdaten_AV!B:B,A4441,Anlagenbewegungsdaten_AV!C:C),3)</f>
        <v>0</v>
      </c>
      <c r="P4441" s="320">
        <f>ROUND(SUMIF(Anlagenbewegungsdaten_AV!$B:$B,$A4441,Anlagenbewegungsdaten_AV!$D:$D),2)</f>
        <v>0</v>
      </c>
      <c r="Q4441" s="321">
        <f t="shared" si="151"/>
        <v>0</v>
      </c>
      <c r="S4441" s="324"/>
      <c r="T4441" s="317"/>
      <c r="U4441" s="325"/>
      <c r="V4441" s="325"/>
    </row>
    <row r="4442" spans="1:22" ht="15" customHeight="1" x14ac:dyDescent="0.25">
      <c r="A4442" s="129" t="s">
        <v>5838</v>
      </c>
      <c r="B4442" s="126" t="s">
        <v>170</v>
      </c>
      <c r="C4442" s="127" t="s">
        <v>5801</v>
      </c>
      <c r="D4442" s="127" t="s">
        <v>4836</v>
      </c>
      <c r="E4442" s="127"/>
      <c r="F4442" s="128">
        <v>12.03</v>
      </c>
      <c r="G4442" s="128">
        <v>12.42</v>
      </c>
      <c r="H4442" s="128">
        <v>9.94</v>
      </c>
      <c r="I4442" s="311"/>
      <c r="J4442" s="319">
        <f>ROUND(SUMIF(Anlagenbewegungsdaten!B:B,A4442,Anlagenbewegungsdaten!C:C),3)</f>
        <v>11549.8</v>
      </c>
      <c r="K4442" s="320">
        <f>ROUND(SUMIF(Anlagenbewegungsdaten!$B:$B,$A4442,Anlagenbewegungsdaten!$D:$D),2)</f>
        <v>1389.43</v>
      </c>
      <c r="L4442" s="321">
        <f t="shared" si="150"/>
        <v>9.4720254894653522E-5</v>
      </c>
      <c r="M4442" s="341" t="s">
        <v>4950</v>
      </c>
      <c r="N4442" s="341" t="s">
        <v>4973</v>
      </c>
      <c r="O4442" s="323">
        <f>ROUND(SUMIF(Anlagenbewegungsdaten_AV!B:B,A4442,Anlagenbewegungsdaten_AV!C:C),3)</f>
        <v>0</v>
      </c>
      <c r="P4442" s="320">
        <f>ROUND(SUMIF(Anlagenbewegungsdaten_AV!$B:$B,$A4442,Anlagenbewegungsdaten_AV!$D:$D),2)</f>
        <v>0</v>
      </c>
      <c r="Q4442" s="321">
        <f t="shared" si="151"/>
        <v>0</v>
      </c>
      <c r="S4442" s="324"/>
      <c r="T4442" s="317"/>
      <c r="U4442" s="325"/>
      <c r="V4442" s="325"/>
    </row>
    <row r="4443" spans="1:22" ht="15" customHeight="1" x14ac:dyDescent="0.25">
      <c r="A4443" s="129" t="s">
        <v>5839</v>
      </c>
      <c r="B4443" s="126" t="s">
        <v>170</v>
      </c>
      <c r="C4443" s="127" t="s">
        <v>5801</v>
      </c>
      <c r="D4443" s="127" t="s">
        <v>4837</v>
      </c>
      <c r="E4443" s="127"/>
      <c r="F4443" s="128">
        <v>10.76</v>
      </c>
      <c r="G4443" s="128">
        <v>11.15</v>
      </c>
      <c r="H4443" s="128">
        <v>8.92</v>
      </c>
      <c r="I4443" s="311"/>
      <c r="J4443" s="319">
        <f>ROUND(SUMIF(Anlagenbewegungsdaten!B:B,A4443,Anlagenbewegungsdaten!C:C),3)</f>
        <v>42919.245999999999</v>
      </c>
      <c r="K4443" s="320">
        <f>ROUND(SUMIF(Anlagenbewegungsdaten!$B:$B,$A4443,Anlagenbewegungsdaten!$D:$D),2)</f>
        <v>4618.13</v>
      </c>
      <c r="L4443" s="321">
        <f t="shared" si="150"/>
        <v>-4.4573010439918903E-5</v>
      </c>
      <c r="M4443" s="341" t="s">
        <v>4950</v>
      </c>
      <c r="N4443" s="341" t="s">
        <v>4973</v>
      </c>
      <c r="O4443" s="323">
        <f>ROUND(SUMIF(Anlagenbewegungsdaten_AV!B:B,A4443,Anlagenbewegungsdaten_AV!C:C),3)</f>
        <v>0</v>
      </c>
      <c r="P4443" s="320">
        <f>ROUND(SUMIF(Anlagenbewegungsdaten_AV!$B:$B,$A4443,Anlagenbewegungsdaten_AV!$D:$D),2)</f>
        <v>0</v>
      </c>
      <c r="Q4443" s="321">
        <f t="shared" si="151"/>
        <v>0</v>
      </c>
      <c r="S4443" s="324"/>
      <c r="T4443" s="317"/>
      <c r="U4443" s="325"/>
      <c r="V4443" s="325"/>
    </row>
    <row r="4444" spans="1:22" ht="15" customHeight="1" x14ac:dyDescent="0.25">
      <c r="A4444" s="129" t="s">
        <v>5840</v>
      </c>
      <c r="B4444" s="126" t="s">
        <v>170</v>
      </c>
      <c r="C4444" s="127" t="s">
        <v>5801</v>
      </c>
      <c r="D4444" s="127" t="s">
        <v>4838</v>
      </c>
      <c r="E4444" s="127"/>
      <c r="F4444" s="128">
        <v>8.57</v>
      </c>
      <c r="G4444" s="128">
        <v>8.9600000000000009</v>
      </c>
      <c r="H4444" s="128">
        <v>7.17</v>
      </c>
      <c r="I4444" s="311"/>
      <c r="J4444" s="319">
        <f>ROUND(SUMIF(Anlagenbewegungsdaten!B:B,A4444,Anlagenbewegungsdaten!C:C),3)</f>
        <v>0</v>
      </c>
      <c r="K4444" s="320">
        <f>ROUND(SUMIF(Anlagenbewegungsdaten!$B:$B,$A4444,Anlagenbewegungsdaten!$D:$D),2)</f>
        <v>0</v>
      </c>
      <c r="L4444" s="321">
        <f t="shared" si="150"/>
        <v>0</v>
      </c>
      <c r="M4444" s="341" t="s">
        <v>4950</v>
      </c>
      <c r="N4444" s="341" t="s">
        <v>4973</v>
      </c>
      <c r="O4444" s="323">
        <f>ROUND(SUMIF(Anlagenbewegungsdaten_AV!B:B,A4444,Anlagenbewegungsdaten_AV!C:C),3)</f>
        <v>0</v>
      </c>
      <c r="P4444" s="320">
        <f>ROUND(SUMIF(Anlagenbewegungsdaten_AV!$B:$B,$A4444,Anlagenbewegungsdaten_AV!$D:$D),2)</f>
        <v>0</v>
      </c>
      <c r="Q4444" s="321">
        <f t="shared" si="151"/>
        <v>0</v>
      </c>
      <c r="S4444" s="324"/>
      <c r="T4444" s="317"/>
      <c r="U4444" s="325"/>
      <c r="V4444" s="325"/>
    </row>
    <row r="4445" spans="1:22" ht="15" customHeight="1" x14ac:dyDescent="0.25">
      <c r="A4445" s="129" t="s">
        <v>5841</v>
      </c>
      <c r="B4445" s="126" t="s">
        <v>170</v>
      </c>
      <c r="C4445" s="127" t="s">
        <v>5803</v>
      </c>
      <c r="D4445" s="127" t="s">
        <v>4835</v>
      </c>
      <c r="E4445" s="127"/>
      <c r="F4445" s="128">
        <v>12.34</v>
      </c>
      <c r="G4445" s="128">
        <v>12.73</v>
      </c>
      <c r="H4445" s="128">
        <v>10.18</v>
      </c>
      <c r="I4445" s="311"/>
      <c r="J4445" s="319">
        <f>ROUND(SUMIF(Anlagenbewegungsdaten!B:B,A4445,Anlagenbewegungsdaten!C:C),3)</f>
        <v>93302.553</v>
      </c>
      <c r="K4445" s="320">
        <f>ROUND(SUMIF(Anlagenbewegungsdaten!$B:$B,$A4445,Anlagenbewegungsdaten!$D:$D),2)</f>
        <v>11513.54</v>
      </c>
      <c r="L4445" s="321">
        <f t="shared" si="150"/>
        <v>-5.3158245307827201E-6</v>
      </c>
      <c r="M4445" s="341" t="s">
        <v>4950</v>
      </c>
      <c r="N4445" s="341" t="s">
        <v>4973</v>
      </c>
      <c r="O4445" s="323">
        <f>ROUND(SUMIF(Anlagenbewegungsdaten_AV!B:B,A4445,Anlagenbewegungsdaten_AV!C:C),3)</f>
        <v>0</v>
      </c>
      <c r="P4445" s="320">
        <f>ROUND(SUMIF(Anlagenbewegungsdaten_AV!$B:$B,$A4445,Anlagenbewegungsdaten_AV!$D:$D),2)</f>
        <v>0</v>
      </c>
      <c r="Q4445" s="321">
        <f t="shared" si="151"/>
        <v>0</v>
      </c>
      <c r="S4445" s="324"/>
      <c r="T4445" s="317"/>
      <c r="U4445" s="325"/>
      <c r="V4445" s="325"/>
    </row>
    <row r="4446" spans="1:22" ht="15" customHeight="1" x14ac:dyDescent="0.25">
      <c r="A4446" s="129" t="s">
        <v>5842</v>
      </c>
      <c r="B4446" s="126" t="s">
        <v>170</v>
      </c>
      <c r="C4446" s="127" t="s">
        <v>5803</v>
      </c>
      <c r="D4446" s="127" t="s">
        <v>4836</v>
      </c>
      <c r="E4446" s="127"/>
      <c r="F4446" s="128">
        <v>12</v>
      </c>
      <c r="G4446" s="128">
        <v>12.39</v>
      </c>
      <c r="H4446" s="128">
        <v>9.91</v>
      </c>
      <c r="I4446" s="311"/>
      <c r="J4446" s="319">
        <f>ROUND(SUMIF(Anlagenbewegungsdaten!B:B,A4446,Anlagenbewegungsdaten!C:C),3)</f>
        <v>35306.464999999997</v>
      </c>
      <c r="K4446" s="320">
        <f>ROUND(SUMIF(Anlagenbewegungsdaten!$B:$B,$A4446,Anlagenbewegungsdaten!$D:$D),2)</f>
        <v>4236.78</v>
      </c>
      <c r="L4446" s="321">
        <f t="shared" si="150"/>
        <v>-1.1895838341047238E-5</v>
      </c>
      <c r="M4446" s="341" t="s">
        <v>4950</v>
      </c>
      <c r="N4446" s="341" t="s">
        <v>4973</v>
      </c>
      <c r="O4446" s="323">
        <f>ROUND(SUMIF(Anlagenbewegungsdaten_AV!B:B,A4446,Anlagenbewegungsdaten_AV!C:C),3)</f>
        <v>0</v>
      </c>
      <c r="P4446" s="320">
        <f>ROUND(SUMIF(Anlagenbewegungsdaten_AV!$B:$B,$A4446,Anlagenbewegungsdaten_AV!$D:$D),2)</f>
        <v>0</v>
      </c>
      <c r="Q4446" s="321">
        <f t="shared" si="151"/>
        <v>0</v>
      </c>
      <c r="S4446" s="324"/>
      <c r="T4446" s="317"/>
      <c r="U4446" s="325"/>
      <c r="V4446" s="325"/>
    </row>
    <row r="4447" spans="1:22" ht="15" customHeight="1" x14ac:dyDescent="0.25">
      <c r="A4447" s="129" t="s">
        <v>5843</v>
      </c>
      <c r="B4447" s="126" t="s">
        <v>170</v>
      </c>
      <c r="C4447" s="127" t="s">
        <v>5803</v>
      </c>
      <c r="D4447" s="127" t="s">
        <v>4837</v>
      </c>
      <c r="E4447" s="127"/>
      <c r="F4447" s="128">
        <v>10.73</v>
      </c>
      <c r="G4447" s="128">
        <v>11.12</v>
      </c>
      <c r="H4447" s="128">
        <v>8.9</v>
      </c>
      <c r="I4447" s="311"/>
      <c r="J4447" s="319">
        <f>ROUND(SUMIF(Anlagenbewegungsdaten!B:B,A4447,Anlagenbewegungsdaten!C:C),3)</f>
        <v>223839.11799999999</v>
      </c>
      <c r="K4447" s="320">
        <f>ROUND(SUMIF(Anlagenbewegungsdaten!$B:$B,$A4447,Anlagenbewegungsdaten!$D:$D),2)</f>
        <v>24017.95</v>
      </c>
      <c r="L4447" s="321">
        <f t="shared" si="150"/>
        <v>-5.6462874375995398E-6</v>
      </c>
      <c r="M4447" s="341" t="s">
        <v>4950</v>
      </c>
      <c r="N4447" s="341" t="s">
        <v>4973</v>
      </c>
      <c r="O4447" s="323">
        <f>ROUND(SUMIF(Anlagenbewegungsdaten_AV!B:B,A4447,Anlagenbewegungsdaten_AV!C:C),3)</f>
        <v>0</v>
      </c>
      <c r="P4447" s="320">
        <f>ROUND(SUMIF(Anlagenbewegungsdaten_AV!$B:$B,$A4447,Anlagenbewegungsdaten_AV!$D:$D),2)</f>
        <v>0</v>
      </c>
      <c r="Q4447" s="321">
        <f t="shared" si="151"/>
        <v>0</v>
      </c>
      <c r="S4447" s="324"/>
      <c r="T4447" s="317"/>
      <c r="U4447" s="325"/>
      <c r="V4447" s="325"/>
    </row>
    <row r="4448" spans="1:22" ht="15" customHeight="1" x14ac:dyDescent="0.25">
      <c r="A4448" s="129" t="s">
        <v>5844</v>
      </c>
      <c r="B4448" s="126" t="s">
        <v>170</v>
      </c>
      <c r="C4448" s="127" t="s">
        <v>5803</v>
      </c>
      <c r="D4448" s="127" t="s">
        <v>4838</v>
      </c>
      <c r="E4448" s="127"/>
      <c r="F4448" s="128">
        <v>8.5500000000000007</v>
      </c>
      <c r="G4448" s="128">
        <v>8.93</v>
      </c>
      <c r="H4448" s="128">
        <v>7.14</v>
      </c>
      <c r="I4448" s="311"/>
      <c r="J4448" s="319">
        <f>ROUND(SUMIF(Anlagenbewegungsdaten!B:B,A4448,Anlagenbewegungsdaten!C:C),3)</f>
        <v>0</v>
      </c>
      <c r="K4448" s="320">
        <f>ROUND(SUMIF(Anlagenbewegungsdaten!$B:$B,$A4448,Anlagenbewegungsdaten!$D:$D),2)</f>
        <v>0</v>
      </c>
      <c r="L4448" s="321">
        <f t="shared" si="150"/>
        <v>0</v>
      </c>
      <c r="M4448" s="341" t="s">
        <v>4950</v>
      </c>
      <c r="N4448" s="341" t="s">
        <v>4973</v>
      </c>
      <c r="O4448" s="323">
        <f>ROUND(SUMIF(Anlagenbewegungsdaten_AV!B:B,A4448,Anlagenbewegungsdaten_AV!C:C),3)</f>
        <v>0</v>
      </c>
      <c r="P4448" s="320">
        <f>ROUND(SUMIF(Anlagenbewegungsdaten_AV!$B:$B,$A4448,Anlagenbewegungsdaten_AV!$D:$D),2)</f>
        <v>0</v>
      </c>
      <c r="Q4448" s="321">
        <f t="shared" si="151"/>
        <v>0</v>
      </c>
      <c r="S4448" s="324"/>
      <c r="T4448" s="317"/>
      <c r="U4448" s="325"/>
      <c r="V4448" s="325"/>
    </row>
    <row r="4449" spans="1:22" ht="15" customHeight="1" x14ac:dyDescent="0.25">
      <c r="A4449" s="129" t="s">
        <v>5845</v>
      </c>
      <c r="B4449" s="126" t="s">
        <v>170</v>
      </c>
      <c r="C4449" s="127" t="s">
        <v>5805</v>
      </c>
      <c r="D4449" s="127" t="s">
        <v>4835</v>
      </c>
      <c r="E4449" s="127"/>
      <c r="F4449" s="128">
        <v>12.31</v>
      </c>
      <c r="G4449" s="128">
        <v>12.7</v>
      </c>
      <c r="H4449" s="128">
        <v>10.16</v>
      </c>
      <c r="I4449" s="311"/>
      <c r="J4449" s="319">
        <f>ROUND(SUMIF(Anlagenbewegungsdaten!B:B,A4449,Anlagenbewegungsdaten!C:C),3)</f>
        <v>59423.839</v>
      </c>
      <c r="K4449" s="320">
        <f>ROUND(SUMIF(Anlagenbewegungsdaten!$B:$B,$A4449,Anlagenbewegungsdaten!$D:$D),2)</f>
        <v>7315.07</v>
      </c>
      <c r="L4449" s="321">
        <f t="shared" si="150"/>
        <v>7.7088590675344904E-6</v>
      </c>
      <c r="M4449" s="341" t="s">
        <v>4950</v>
      </c>
      <c r="N4449" s="341" t="s">
        <v>4973</v>
      </c>
      <c r="O4449" s="323">
        <f>ROUND(SUMIF(Anlagenbewegungsdaten_AV!B:B,A4449,Anlagenbewegungsdaten_AV!C:C),3)</f>
        <v>0</v>
      </c>
      <c r="P4449" s="320">
        <f>ROUND(SUMIF(Anlagenbewegungsdaten_AV!$B:$B,$A4449,Anlagenbewegungsdaten_AV!$D:$D),2)</f>
        <v>0</v>
      </c>
      <c r="Q4449" s="321">
        <f t="shared" si="151"/>
        <v>0</v>
      </c>
      <c r="S4449" s="324"/>
      <c r="T4449" s="317"/>
      <c r="U4449" s="325"/>
      <c r="V4449" s="325"/>
    </row>
    <row r="4450" spans="1:22" ht="15" customHeight="1" x14ac:dyDescent="0.25">
      <c r="A4450" s="129" t="s">
        <v>5846</v>
      </c>
      <c r="B4450" s="126" t="s">
        <v>170</v>
      </c>
      <c r="C4450" s="127" t="s">
        <v>5805</v>
      </c>
      <c r="D4450" s="127" t="s">
        <v>4836</v>
      </c>
      <c r="E4450" s="127"/>
      <c r="F4450" s="128">
        <v>11.97</v>
      </c>
      <c r="G4450" s="128">
        <v>12.36</v>
      </c>
      <c r="H4450" s="128">
        <v>9.89</v>
      </c>
      <c r="I4450" s="311"/>
      <c r="J4450" s="319">
        <f>ROUND(SUMIF(Anlagenbewegungsdaten!B:B,A4450,Anlagenbewegungsdaten!C:C),3)</f>
        <v>8467.3989999999994</v>
      </c>
      <c r="K4450" s="320">
        <f>ROUND(SUMIF(Anlagenbewegungsdaten!$B:$B,$A4450,Anlagenbewegungsdaten!$D:$D),2)</f>
        <v>1013.54</v>
      </c>
      <c r="L4450" s="321">
        <f t="shared" si="150"/>
        <v>9.0468159113399338E-5</v>
      </c>
      <c r="M4450" s="341" t="s">
        <v>4950</v>
      </c>
      <c r="N4450" s="341" t="s">
        <v>4973</v>
      </c>
      <c r="O4450" s="323">
        <f>ROUND(SUMIF(Anlagenbewegungsdaten_AV!B:B,A4450,Anlagenbewegungsdaten_AV!C:C),3)</f>
        <v>0</v>
      </c>
      <c r="P4450" s="320">
        <f>ROUND(SUMIF(Anlagenbewegungsdaten_AV!$B:$B,$A4450,Anlagenbewegungsdaten_AV!$D:$D),2)</f>
        <v>0</v>
      </c>
      <c r="Q4450" s="321">
        <f t="shared" si="151"/>
        <v>0</v>
      </c>
      <c r="S4450" s="324"/>
      <c r="T4450" s="317"/>
      <c r="U4450" s="325"/>
      <c r="V4450" s="325"/>
    </row>
    <row r="4451" spans="1:22" ht="15" customHeight="1" x14ac:dyDescent="0.25">
      <c r="A4451" s="129" t="s">
        <v>5847</v>
      </c>
      <c r="B4451" s="126" t="s">
        <v>170</v>
      </c>
      <c r="C4451" s="127" t="s">
        <v>5805</v>
      </c>
      <c r="D4451" s="127" t="s">
        <v>4837</v>
      </c>
      <c r="E4451" s="127"/>
      <c r="F4451" s="128">
        <v>10.71</v>
      </c>
      <c r="G4451" s="128">
        <v>11.09</v>
      </c>
      <c r="H4451" s="128">
        <v>8.8699999999999992</v>
      </c>
      <c r="I4451" s="311"/>
      <c r="J4451" s="319">
        <f>ROUND(SUMIF(Anlagenbewegungsdaten!B:B,A4451,Anlagenbewegungsdaten!C:C),3)</f>
        <v>0</v>
      </c>
      <c r="K4451" s="320">
        <f>ROUND(SUMIF(Anlagenbewegungsdaten!$B:$B,$A4451,Anlagenbewegungsdaten!$D:$D),2)</f>
        <v>0</v>
      </c>
      <c r="L4451" s="321">
        <f t="shared" si="150"/>
        <v>0</v>
      </c>
      <c r="M4451" s="341" t="s">
        <v>4950</v>
      </c>
      <c r="N4451" s="341" t="s">
        <v>4973</v>
      </c>
      <c r="O4451" s="323">
        <f>ROUND(SUMIF(Anlagenbewegungsdaten_AV!B:B,A4451,Anlagenbewegungsdaten_AV!C:C),3)</f>
        <v>0</v>
      </c>
      <c r="P4451" s="320">
        <f>ROUND(SUMIF(Anlagenbewegungsdaten_AV!$B:$B,$A4451,Anlagenbewegungsdaten_AV!$D:$D),2)</f>
        <v>0</v>
      </c>
      <c r="Q4451" s="321">
        <f t="shared" si="151"/>
        <v>0</v>
      </c>
      <c r="S4451" s="324"/>
      <c r="T4451" s="317"/>
      <c r="U4451" s="325"/>
      <c r="V4451" s="325"/>
    </row>
    <row r="4452" spans="1:22" ht="15" customHeight="1" x14ac:dyDescent="0.25">
      <c r="A4452" s="129" t="s">
        <v>5848</v>
      </c>
      <c r="B4452" s="126" t="s">
        <v>170</v>
      </c>
      <c r="C4452" s="127" t="s">
        <v>5805</v>
      </c>
      <c r="D4452" s="127" t="s">
        <v>4838</v>
      </c>
      <c r="E4452" s="127"/>
      <c r="F4452" s="128">
        <v>8.5299999999999994</v>
      </c>
      <c r="G4452" s="128">
        <v>8.91</v>
      </c>
      <c r="H4452" s="128">
        <v>7.13</v>
      </c>
      <c r="I4452" s="311"/>
      <c r="J4452" s="319">
        <f>ROUND(SUMIF(Anlagenbewegungsdaten!B:B,A4452,Anlagenbewegungsdaten!C:C),3)</f>
        <v>0</v>
      </c>
      <c r="K4452" s="320">
        <f>ROUND(SUMIF(Anlagenbewegungsdaten!$B:$B,$A4452,Anlagenbewegungsdaten!$D:$D),2)</f>
        <v>0</v>
      </c>
      <c r="L4452" s="321">
        <f t="shared" si="150"/>
        <v>0</v>
      </c>
      <c r="M4452" s="341" t="s">
        <v>4950</v>
      </c>
      <c r="N4452" s="341" t="s">
        <v>4973</v>
      </c>
      <c r="O4452" s="323">
        <f>ROUND(SUMIF(Anlagenbewegungsdaten_AV!B:B,A4452,Anlagenbewegungsdaten_AV!C:C),3)</f>
        <v>0</v>
      </c>
      <c r="P4452" s="320">
        <f>ROUND(SUMIF(Anlagenbewegungsdaten_AV!$B:$B,$A4452,Anlagenbewegungsdaten_AV!$D:$D),2)</f>
        <v>0</v>
      </c>
      <c r="Q4452" s="321">
        <f t="shared" si="151"/>
        <v>0</v>
      </c>
      <c r="S4452" s="324"/>
      <c r="T4452" s="317"/>
      <c r="U4452" s="325"/>
      <c r="V4452" s="325"/>
    </row>
    <row r="4453" spans="1:22" ht="15" customHeight="1" x14ac:dyDescent="0.25">
      <c r="A4453" s="129" t="s">
        <v>5849</v>
      </c>
      <c r="B4453" s="126" t="s">
        <v>170</v>
      </c>
      <c r="C4453" s="127" t="s">
        <v>5808</v>
      </c>
      <c r="D4453" s="127" t="s">
        <v>4835</v>
      </c>
      <c r="E4453" s="127"/>
      <c r="F4453" s="128">
        <v>12.31</v>
      </c>
      <c r="G4453" s="128">
        <v>12.7</v>
      </c>
      <c r="H4453" s="128">
        <v>10.16</v>
      </c>
      <c r="I4453" s="311"/>
      <c r="J4453" s="319">
        <f>ROUND(SUMIF(Anlagenbewegungsdaten!B:B,A4453,Anlagenbewegungsdaten!C:C),3)</f>
        <v>56364.822999999997</v>
      </c>
      <c r="K4453" s="320">
        <f>ROUND(SUMIF(Anlagenbewegungsdaten!$B:$B,$A4453,Anlagenbewegungsdaten!$D:$D),2)</f>
        <v>6938.51</v>
      </c>
      <c r="L4453" s="321">
        <f t="shared" si="150"/>
        <v>-5.1219889485309977E-7</v>
      </c>
      <c r="M4453" s="341" t="s">
        <v>4950</v>
      </c>
      <c r="N4453" s="341" t="s">
        <v>4973</v>
      </c>
      <c r="O4453" s="323">
        <f>ROUND(SUMIF(Anlagenbewegungsdaten_AV!B:B,A4453,Anlagenbewegungsdaten_AV!C:C),3)</f>
        <v>0</v>
      </c>
      <c r="P4453" s="320">
        <f>ROUND(SUMIF(Anlagenbewegungsdaten_AV!$B:$B,$A4453,Anlagenbewegungsdaten_AV!$D:$D),2)</f>
        <v>0</v>
      </c>
      <c r="Q4453" s="321">
        <f t="shared" si="151"/>
        <v>0</v>
      </c>
      <c r="S4453" s="324"/>
      <c r="T4453" s="317"/>
      <c r="U4453" s="325"/>
      <c r="V4453" s="325"/>
    </row>
    <row r="4454" spans="1:22" ht="15" customHeight="1" x14ac:dyDescent="0.25">
      <c r="A4454" s="129" t="s">
        <v>5850</v>
      </c>
      <c r="B4454" s="126" t="s">
        <v>170</v>
      </c>
      <c r="C4454" s="127" t="s">
        <v>5808</v>
      </c>
      <c r="D4454" s="127" t="s">
        <v>4836</v>
      </c>
      <c r="E4454" s="127"/>
      <c r="F4454" s="128">
        <v>11.97</v>
      </c>
      <c r="G4454" s="128">
        <v>12.36</v>
      </c>
      <c r="H4454" s="128">
        <v>9.89</v>
      </c>
      <c r="I4454" s="311"/>
      <c r="J4454" s="319">
        <f>ROUND(SUMIF(Anlagenbewegungsdaten!B:B,A4454,Anlagenbewegungsdaten!C:C),3)</f>
        <v>45575.758000000002</v>
      </c>
      <c r="K4454" s="320">
        <f>ROUND(SUMIF(Anlagenbewegungsdaten!$B:$B,$A4454,Anlagenbewegungsdaten!$D:$D),2)</f>
        <v>5455.41</v>
      </c>
      <c r="L4454" s="321">
        <f t="shared" si="150"/>
        <v>1.8063550365710057E-5</v>
      </c>
      <c r="M4454" s="341" t="s">
        <v>4950</v>
      </c>
      <c r="N4454" s="341" t="s">
        <v>4973</v>
      </c>
      <c r="O4454" s="323">
        <f>ROUND(SUMIF(Anlagenbewegungsdaten_AV!B:B,A4454,Anlagenbewegungsdaten_AV!C:C),3)</f>
        <v>0</v>
      </c>
      <c r="P4454" s="320">
        <f>ROUND(SUMIF(Anlagenbewegungsdaten_AV!$B:$B,$A4454,Anlagenbewegungsdaten_AV!$D:$D),2)</f>
        <v>0</v>
      </c>
      <c r="Q4454" s="321">
        <f t="shared" si="151"/>
        <v>0</v>
      </c>
      <c r="S4454" s="324"/>
      <c r="T4454" s="317"/>
      <c r="U4454" s="325"/>
      <c r="V4454" s="325"/>
    </row>
    <row r="4455" spans="1:22" ht="15" customHeight="1" x14ac:dyDescent="0.25">
      <c r="A4455" s="129" t="s">
        <v>5851</v>
      </c>
      <c r="B4455" s="126" t="s">
        <v>170</v>
      </c>
      <c r="C4455" s="127" t="s">
        <v>5808</v>
      </c>
      <c r="D4455" s="127" t="s">
        <v>4837</v>
      </c>
      <c r="E4455" s="127"/>
      <c r="F4455" s="128">
        <v>10.71</v>
      </c>
      <c r="G4455" s="128">
        <v>11.09</v>
      </c>
      <c r="H4455" s="128">
        <v>8.8699999999999992</v>
      </c>
      <c r="I4455" s="311"/>
      <c r="J4455" s="319">
        <f>ROUND(SUMIF(Anlagenbewegungsdaten!B:B,A4455,Anlagenbewegungsdaten!C:C),3)</f>
        <v>18047.323</v>
      </c>
      <c r="K4455" s="320">
        <f>ROUND(SUMIF(Anlagenbewegungsdaten!$B:$B,$A4455,Anlagenbewegungsdaten!$D:$D),2)</f>
        <v>1932.87</v>
      </c>
      <c r="L4455" s="321">
        <f t="shared" si="150"/>
        <v>-9.4568042019460563E-6</v>
      </c>
      <c r="M4455" s="341" t="s">
        <v>4950</v>
      </c>
      <c r="N4455" s="341" t="s">
        <v>4973</v>
      </c>
      <c r="O4455" s="323">
        <f>ROUND(SUMIF(Anlagenbewegungsdaten_AV!B:B,A4455,Anlagenbewegungsdaten_AV!C:C),3)</f>
        <v>0</v>
      </c>
      <c r="P4455" s="320">
        <f>ROUND(SUMIF(Anlagenbewegungsdaten_AV!$B:$B,$A4455,Anlagenbewegungsdaten_AV!$D:$D),2)</f>
        <v>0</v>
      </c>
      <c r="Q4455" s="321">
        <f t="shared" si="151"/>
        <v>0</v>
      </c>
      <c r="S4455" s="324"/>
      <c r="T4455" s="317"/>
      <c r="U4455" s="325"/>
      <c r="V4455" s="325"/>
    </row>
    <row r="4456" spans="1:22" ht="15" customHeight="1" x14ac:dyDescent="0.25">
      <c r="A4456" s="129" t="s">
        <v>5852</v>
      </c>
      <c r="B4456" s="126" t="s">
        <v>170</v>
      </c>
      <c r="C4456" s="127" t="s">
        <v>5808</v>
      </c>
      <c r="D4456" s="127" t="s">
        <v>4838</v>
      </c>
      <c r="E4456" s="127"/>
      <c r="F4456" s="128">
        <v>8.5299999999999994</v>
      </c>
      <c r="G4456" s="128">
        <v>8.91</v>
      </c>
      <c r="H4456" s="128">
        <v>7.13</v>
      </c>
      <c r="I4456" s="311"/>
      <c r="J4456" s="319">
        <f>ROUND(SUMIF(Anlagenbewegungsdaten!B:B,A4456,Anlagenbewegungsdaten!C:C),3)</f>
        <v>0</v>
      </c>
      <c r="K4456" s="320">
        <f>ROUND(SUMIF(Anlagenbewegungsdaten!$B:$B,$A4456,Anlagenbewegungsdaten!$D:$D),2)</f>
        <v>0</v>
      </c>
      <c r="L4456" s="321">
        <f t="shared" si="150"/>
        <v>0</v>
      </c>
      <c r="M4456" s="341" t="s">
        <v>4950</v>
      </c>
      <c r="N4456" s="341" t="s">
        <v>4973</v>
      </c>
      <c r="O4456" s="323">
        <f>ROUND(SUMIF(Anlagenbewegungsdaten_AV!B:B,A4456,Anlagenbewegungsdaten_AV!C:C),3)</f>
        <v>0</v>
      </c>
      <c r="P4456" s="320">
        <f>ROUND(SUMIF(Anlagenbewegungsdaten_AV!$B:$B,$A4456,Anlagenbewegungsdaten_AV!$D:$D),2)</f>
        <v>0</v>
      </c>
      <c r="Q4456" s="321">
        <f t="shared" si="151"/>
        <v>0</v>
      </c>
      <c r="S4456" s="324"/>
      <c r="T4456" s="317"/>
      <c r="U4456" s="325"/>
      <c r="V4456" s="325"/>
    </row>
    <row r="4457" spans="1:22" ht="15" customHeight="1" x14ac:dyDescent="0.25">
      <c r="A4457" s="129" t="s">
        <v>5853</v>
      </c>
      <c r="B4457" s="126" t="s">
        <v>170</v>
      </c>
      <c r="C4457" s="127" t="s">
        <v>5810</v>
      </c>
      <c r="D4457" s="127" t="s">
        <v>4835</v>
      </c>
      <c r="E4457" s="127"/>
      <c r="F4457" s="128">
        <v>12.31</v>
      </c>
      <c r="G4457" s="128">
        <v>12.7</v>
      </c>
      <c r="H4457" s="128">
        <v>10.16</v>
      </c>
      <c r="I4457" s="311"/>
      <c r="J4457" s="319">
        <f>ROUND(SUMIF(Anlagenbewegungsdaten!B:B,A4457,Anlagenbewegungsdaten!C:C),3)</f>
        <v>33723.112000000001</v>
      </c>
      <c r="K4457" s="320">
        <f>ROUND(SUMIF(Anlagenbewegungsdaten!$B:$B,$A4457,Anlagenbewegungsdaten!$D:$D),2)</f>
        <v>4151.32</v>
      </c>
      <c r="L4457" s="321">
        <f t="shared" si="150"/>
        <v>-1.4568050538343869E-5</v>
      </c>
      <c r="M4457" s="341" t="s">
        <v>4950</v>
      </c>
      <c r="N4457" s="341" t="s">
        <v>4973</v>
      </c>
      <c r="O4457" s="323">
        <f>ROUND(SUMIF(Anlagenbewegungsdaten_AV!B:B,A4457,Anlagenbewegungsdaten_AV!C:C),3)</f>
        <v>0</v>
      </c>
      <c r="P4457" s="320">
        <f>ROUND(SUMIF(Anlagenbewegungsdaten_AV!$B:$B,$A4457,Anlagenbewegungsdaten_AV!$D:$D),2)</f>
        <v>0</v>
      </c>
      <c r="Q4457" s="321">
        <f t="shared" si="151"/>
        <v>0</v>
      </c>
      <c r="S4457" s="324"/>
      <c r="T4457" s="317"/>
      <c r="U4457" s="325"/>
      <c r="V4457" s="325"/>
    </row>
    <row r="4458" spans="1:22" ht="15" customHeight="1" x14ac:dyDescent="0.25">
      <c r="A4458" s="129" t="s">
        <v>5854</v>
      </c>
      <c r="B4458" s="126" t="s">
        <v>170</v>
      </c>
      <c r="C4458" s="127" t="s">
        <v>5810</v>
      </c>
      <c r="D4458" s="127" t="s">
        <v>4836</v>
      </c>
      <c r="E4458" s="127"/>
      <c r="F4458" s="128">
        <v>11.97</v>
      </c>
      <c r="G4458" s="128">
        <v>12.36</v>
      </c>
      <c r="H4458" s="128">
        <v>9.89</v>
      </c>
      <c r="I4458" s="311"/>
      <c r="J4458" s="319">
        <f>ROUND(SUMIF(Anlagenbewegungsdaten!B:B,A4458,Anlagenbewegungsdaten!C:C),3)</f>
        <v>32510.951000000001</v>
      </c>
      <c r="K4458" s="320">
        <f>ROUND(SUMIF(Anlagenbewegungsdaten!$B:$B,$A4458,Anlagenbewegungsdaten!$D:$D),2)</f>
        <v>3891.54</v>
      </c>
      <c r="L4458" s="321">
        <f t="shared" si="150"/>
        <v>6.4085175484507317E-5</v>
      </c>
      <c r="M4458" s="341" t="s">
        <v>4950</v>
      </c>
      <c r="N4458" s="341" t="s">
        <v>4973</v>
      </c>
      <c r="O4458" s="323">
        <f>ROUND(SUMIF(Anlagenbewegungsdaten_AV!B:B,A4458,Anlagenbewegungsdaten_AV!C:C),3)</f>
        <v>0</v>
      </c>
      <c r="P4458" s="320">
        <f>ROUND(SUMIF(Anlagenbewegungsdaten_AV!$B:$B,$A4458,Anlagenbewegungsdaten_AV!$D:$D),2)</f>
        <v>0</v>
      </c>
      <c r="Q4458" s="321">
        <f t="shared" si="151"/>
        <v>0</v>
      </c>
      <c r="S4458" s="324"/>
      <c r="T4458" s="317"/>
      <c r="U4458" s="325"/>
      <c r="V4458" s="325"/>
    </row>
    <row r="4459" spans="1:22" ht="15" customHeight="1" x14ac:dyDescent="0.25">
      <c r="A4459" s="129" t="s">
        <v>5855</v>
      </c>
      <c r="B4459" s="126" t="s">
        <v>170</v>
      </c>
      <c r="C4459" s="127" t="s">
        <v>5810</v>
      </c>
      <c r="D4459" s="127" t="s">
        <v>4837</v>
      </c>
      <c r="E4459" s="127"/>
      <c r="F4459" s="128">
        <v>10.71</v>
      </c>
      <c r="G4459" s="128">
        <v>11.09</v>
      </c>
      <c r="H4459" s="128">
        <v>8.8699999999999992</v>
      </c>
      <c r="I4459" s="311"/>
      <c r="J4459" s="319">
        <f>ROUND(SUMIF(Anlagenbewegungsdaten!B:B,A4459,Anlagenbewegungsdaten!C:C),3)</f>
        <v>47557.834000000003</v>
      </c>
      <c r="K4459" s="320">
        <f>ROUND(SUMIF(Anlagenbewegungsdaten!$B:$B,$A4459,Anlagenbewegungsdaten!$D:$D),2)</f>
        <v>5093.46</v>
      </c>
      <c r="L4459" s="321">
        <f t="shared" si="150"/>
        <v>-3.3598250078981096E-5</v>
      </c>
      <c r="M4459" s="341" t="s">
        <v>4950</v>
      </c>
      <c r="N4459" s="341" t="s">
        <v>4973</v>
      </c>
      <c r="O4459" s="323">
        <f>ROUND(SUMIF(Anlagenbewegungsdaten_AV!B:B,A4459,Anlagenbewegungsdaten_AV!C:C),3)</f>
        <v>0</v>
      </c>
      <c r="P4459" s="320">
        <f>ROUND(SUMIF(Anlagenbewegungsdaten_AV!$B:$B,$A4459,Anlagenbewegungsdaten_AV!$D:$D),2)</f>
        <v>0</v>
      </c>
      <c r="Q4459" s="321">
        <f t="shared" si="151"/>
        <v>0</v>
      </c>
      <c r="S4459" s="324"/>
      <c r="T4459" s="317"/>
      <c r="U4459" s="325"/>
      <c r="V4459" s="325"/>
    </row>
    <row r="4460" spans="1:22" ht="15" customHeight="1" x14ac:dyDescent="0.25">
      <c r="A4460" s="129" t="s">
        <v>5856</v>
      </c>
      <c r="B4460" s="126" t="s">
        <v>170</v>
      </c>
      <c r="C4460" s="127" t="s">
        <v>5810</v>
      </c>
      <c r="D4460" s="127" t="s">
        <v>4838</v>
      </c>
      <c r="E4460" s="127"/>
      <c r="F4460" s="128">
        <v>8.5299999999999994</v>
      </c>
      <c r="G4460" s="128">
        <v>8.91</v>
      </c>
      <c r="H4460" s="128">
        <v>7.13</v>
      </c>
      <c r="I4460" s="311"/>
      <c r="J4460" s="319">
        <f>ROUND(SUMIF(Anlagenbewegungsdaten!B:B,A4460,Anlagenbewegungsdaten!C:C),3)</f>
        <v>0</v>
      </c>
      <c r="K4460" s="320">
        <f>ROUND(SUMIF(Anlagenbewegungsdaten!$B:$B,$A4460,Anlagenbewegungsdaten!$D:$D),2)</f>
        <v>0</v>
      </c>
      <c r="L4460" s="321">
        <f t="shared" si="150"/>
        <v>0</v>
      </c>
      <c r="M4460" s="341" t="s">
        <v>4950</v>
      </c>
      <c r="N4460" s="341" t="s">
        <v>4973</v>
      </c>
      <c r="O4460" s="323">
        <f>ROUND(SUMIF(Anlagenbewegungsdaten_AV!B:B,A4460,Anlagenbewegungsdaten_AV!C:C),3)</f>
        <v>0</v>
      </c>
      <c r="P4460" s="320">
        <f>ROUND(SUMIF(Anlagenbewegungsdaten_AV!$B:$B,$A4460,Anlagenbewegungsdaten_AV!$D:$D),2)</f>
        <v>0</v>
      </c>
      <c r="Q4460" s="321">
        <f t="shared" si="151"/>
        <v>0</v>
      </c>
      <c r="S4460" s="324"/>
      <c r="T4460" s="317"/>
      <c r="U4460" s="325"/>
      <c r="V4460" s="325"/>
    </row>
    <row r="4461" spans="1:22" ht="15" customHeight="1" x14ac:dyDescent="0.25">
      <c r="A4461" s="129" t="s">
        <v>5857</v>
      </c>
      <c r="B4461" s="126" t="s">
        <v>170</v>
      </c>
      <c r="C4461" s="127" t="s">
        <v>5812</v>
      </c>
      <c r="D4461" s="127" t="s">
        <v>4835</v>
      </c>
      <c r="E4461" s="127"/>
      <c r="F4461" s="128">
        <v>12.31</v>
      </c>
      <c r="G4461" s="128">
        <v>12.7</v>
      </c>
      <c r="H4461" s="128">
        <v>10.16</v>
      </c>
      <c r="I4461" s="311"/>
      <c r="J4461" s="319">
        <f>ROUND(SUMIF(Anlagenbewegungsdaten!B:B,A4461,Anlagenbewegungsdaten!C:C),3)</f>
        <v>27184.830999999998</v>
      </c>
      <c r="K4461" s="320">
        <f>ROUND(SUMIF(Anlagenbewegungsdaten!$B:$B,$A4461,Anlagenbewegungsdaten!$D:$D),2)</f>
        <v>3346.45</v>
      </c>
      <c r="L4461" s="321">
        <f t="shared" si="150"/>
        <v>9.9176632737396631E-6</v>
      </c>
      <c r="M4461" s="341" t="s">
        <v>4950</v>
      </c>
      <c r="N4461" s="341" t="s">
        <v>4973</v>
      </c>
      <c r="O4461" s="323">
        <f>ROUND(SUMIF(Anlagenbewegungsdaten_AV!B:B,A4461,Anlagenbewegungsdaten_AV!C:C),3)</f>
        <v>0</v>
      </c>
      <c r="P4461" s="320">
        <f>ROUND(SUMIF(Anlagenbewegungsdaten_AV!$B:$B,$A4461,Anlagenbewegungsdaten_AV!$D:$D),2)</f>
        <v>0</v>
      </c>
      <c r="Q4461" s="321">
        <f t="shared" si="151"/>
        <v>0</v>
      </c>
      <c r="S4461" s="324"/>
      <c r="T4461" s="317"/>
      <c r="U4461" s="325"/>
      <c r="V4461" s="325"/>
    </row>
    <row r="4462" spans="1:22" ht="15" customHeight="1" x14ac:dyDescent="0.25">
      <c r="A4462" s="129" t="s">
        <v>5858</v>
      </c>
      <c r="B4462" s="126" t="s">
        <v>170</v>
      </c>
      <c r="C4462" s="127" t="s">
        <v>5812</v>
      </c>
      <c r="D4462" s="127" t="s">
        <v>4836</v>
      </c>
      <c r="E4462" s="127"/>
      <c r="F4462" s="128">
        <v>11.97</v>
      </c>
      <c r="G4462" s="128">
        <v>12.36</v>
      </c>
      <c r="H4462" s="128">
        <v>9.89</v>
      </c>
      <c r="I4462" s="311"/>
      <c r="J4462" s="319">
        <f>ROUND(SUMIF(Anlagenbewegungsdaten!B:B,A4462,Anlagenbewegungsdaten!C:C),3)</f>
        <v>8547.9920000000002</v>
      </c>
      <c r="K4462" s="320">
        <f>ROUND(SUMIF(Anlagenbewegungsdaten!$B:$B,$A4462,Anlagenbewegungsdaten!$D:$D),2)</f>
        <v>1023.21</v>
      </c>
      <c r="L4462" s="321">
        <f t="shared" si="150"/>
        <v>-1.7966324722706872E-4</v>
      </c>
      <c r="M4462" s="341" t="s">
        <v>4950</v>
      </c>
      <c r="N4462" s="341" t="s">
        <v>4973</v>
      </c>
      <c r="O4462" s="323">
        <f>ROUND(SUMIF(Anlagenbewegungsdaten_AV!B:B,A4462,Anlagenbewegungsdaten_AV!C:C),3)</f>
        <v>0</v>
      </c>
      <c r="P4462" s="320">
        <f>ROUND(SUMIF(Anlagenbewegungsdaten_AV!$B:$B,$A4462,Anlagenbewegungsdaten_AV!$D:$D),2)</f>
        <v>0</v>
      </c>
      <c r="Q4462" s="321">
        <f t="shared" si="151"/>
        <v>0</v>
      </c>
      <c r="S4462" s="324"/>
      <c r="T4462" s="317"/>
      <c r="U4462" s="325"/>
      <c r="V4462" s="325"/>
    </row>
    <row r="4463" spans="1:22" ht="15" customHeight="1" x14ac:dyDescent="0.25">
      <c r="A4463" s="129" t="s">
        <v>5859</v>
      </c>
      <c r="B4463" s="126" t="s">
        <v>170</v>
      </c>
      <c r="C4463" s="127" t="s">
        <v>5812</v>
      </c>
      <c r="D4463" s="127" t="s">
        <v>4837</v>
      </c>
      <c r="E4463" s="127"/>
      <c r="F4463" s="128">
        <v>10.71</v>
      </c>
      <c r="G4463" s="128">
        <v>11.09</v>
      </c>
      <c r="H4463" s="128">
        <v>8.8699999999999992</v>
      </c>
      <c r="I4463" s="311"/>
      <c r="J4463" s="319">
        <f>ROUND(SUMIF(Anlagenbewegungsdaten!B:B,A4463,Anlagenbewegungsdaten!C:C),3)</f>
        <v>87541.606</v>
      </c>
      <c r="K4463" s="320">
        <f>ROUND(SUMIF(Anlagenbewegungsdaten!$B:$B,$A4463,Anlagenbewegungsdaten!$D:$D),2)</f>
        <v>9375.7199999999993</v>
      </c>
      <c r="L4463" s="321">
        <f t="shared" si="150"/>
        <v>-1.5989425643070376E-5</v>
      </c>
      <c r="M4463" s="341" t="s">
        <v>4950</v>
      </c>
      <c r="N4463" s="341" t="s">
        <v>4973</v>
      </c>
      <c r="O4463" s="323">
        <f>ROUND(SUMIF(Anlagenbewegungsdaten_AV!B:B,A4463,Anlagenbewegungsdaten_AV!C:C),3)</f>
        <v>0</v>
      </c>
      <c r="P4463" s="320">
        <f>ROUND(SUMIF(Anlagenbewegungsdaten_AV!$B:$B,$A4463,Anlagenbewegungsdaten_AV!$D:$D),2)</f>
        <v>0</v>
      </c>
      <c r="Q4463" s="321">
        <f t="shared" si="151"/>
        <v>0</v>
      </c>
      <c r="S4463" s="324"/>
      <c r="T4463" s="317"/>
      <c r="U4463" s="325"/>
      <c r="V4463" s="325"/>
    </row>
    <row r="4464" spans="1:22" ht="15" customHeight="1" x14ac:dyDescent="0.25">
      <c r="A4464" s="129" t="s">
        <v>5860</v>
      </c>
      <c r="B4464" s="126" t="s">
        <v>170</v>
      </c>
      <c r="C4464" s="127" t="s">
        <v>5812</v>
      </c>
      <c r="D4464" s="127" t="s">
        <v>4838</v>
      </c>
      <c r="E4464" s="127"/>
      <c r="F4464" s="128">
        <v>8.5299999999999994</v>
      </c>
      <c r="G4464" s="128">
        <v>8.91</v>
      </c>
      <c r="H4464" s="128">
        <v>7.13</v>
      </c>
      <c r="I4464" s="311"/>
      <c r="J4464" s="319">
        <f>ROUND(SUMIF(Anlagenbewegungsdaten!B:B,A4464,Anlagenbewegungsdaten!C:C),3)</f>
        <v>0</v>
      </c>
      <c r="K4464" s="320">
        <f>ROUND(SUMIF(Anlagenbewegungsdaten!$B:$B,$A4464,Anlagenbewegungsdaten!$D:$D),2)</f>
        <v>0</v>
      </c>
      <c r="L4464" s="321">
        <f t="shared" si="150"/>
        <v>0</v>
      </c>
      <c r="M4464" s="341" t="s">
        <v>4950</v>
      </c>
      <c r="N4464" s="341" t="s">
        <v>4973</v>
      </c>
      <c r="O4464" s="323">
        <f>ROUND(SUMIF(Anlagenbewegungsdaten_AV!B:B,A4464,Anlagenbewegungsdaten_AV!C:C),3)</f>
        <v>0</v>
      </c>
      <c r="P4464" s="320">
        <f>ROUND(SUMIF(Anlagenbewegungsdaten_AV!$B:$B,$A4464,Anlagenbewegungsdaten_AV!$D:$D),2)</f>
        <v>0</v>
      </c>
      <c r="Q4464" s="321">
        <f t="shared" si="151"/>
        <v>0</v>
      </c>
      <c r="S4464" s="324"/>
      <c r="T4464" s="317"/>
      <c r="U4464" s="325"/>
      <c r="V4464" s="325"/>
    </row>
    <row r="4465" spans="1:22" ht="15" customHeight="1" x14ac:dyDescent="0.25">
      <c r="A4465" s="129" t="s">
        <v>6237</v>
      </c>
      <c r="B4465" s="126" t="s">
        <v>170</v>
      </c>
      <c r="C4465" s="127" t="s">
        <v>6201</v>
      </c>
      <c r="D4465" s="127" t="s">
        <v>4835</v>
      </c>
      <c r="E4465" s="127"/>
      <c r="F4465" s="128">
        <v>12.31</v>
      </c>
      <c r="G4465" s="128">
        <v>12.7</v>
      </c>
      <c r="H4465" s="128">
        <v>10.16</v>
      </c>
      <c r="I4465" s="311"/>
      <c r="J4465" s="319">
        <f>ROUND(SUMIF(Anlagenbewegungsdaten!B:B,A4465,Anlagenbewegungsdaten!C:C),3)</f>
        <v>105587.4</v>
      </c>
      <c r="K4465" s="320">
        <f>ROUND(SUMIF(Anlagenbewegungsdaten!$B:$B,$A4465,Anlagenbewegungsdaten!$D:$D),2)</f>
        <v>12997.82</v>
      </c>
      <c r="L4465" s="321">
        <f t="shared" si="150"/>
        <v>-1.0474734674303932E-5</v>
      </c>
      <c r="M4465" s="341" t="s">
        <v>4950</v>
      </c>
      <c r="N4465" s="341" t="s">
        <v>4973</v>
      </c>
      <c r="O4465" s="323">
        <f>ROUND(SUMIF(Anlagenbewegungsdaten_AV!B:B,A4465,Anlagenbewegungsdaten_AV!C:C),3)</f>
        <v>0</v>
      </c>
      <c r="P4465" s="320">
        <f>ROUND(SUMIF(Anlagenbewegungsdaten_AV!$B:$B,$A4465,Anlagenbewegungsdaten_AV!$D:$D),2)</f>
        <v>0</v>
      </c>
      <c r="Q4465" s="321">
        <f t="shared" si="151"/>
        <v>0</v>
      </c>
      <c r="S4465" s="324"/>
      <c r="T4465" s="317"/>
      <c r="U4465" s="325"/>
      <c r="V4465" s="325"/>
    </row>
    <row r="4466" spans="1:22" ht="15" customHeight="1" x14ac:dyDescent="0.25">
      <c r="A4466" s="129" t="s">
        <v>6238</v>
      </c>
      <c r="B4466" s="126" t="s">
        <v>170</v>
      </c>
      <c r="C4466" s="127" t="s">
        <v>6201</v>
      </c>
      <c r="D4466" s="127" t="s">
        <v>4836</v>
      </c>
      <c r="E4466" s="127"/>
      <c r="F4466" s="128">
        <v>11.97</v>
      </c>
      <c r="G4466" s="128">
        <v>12.36</v>
      </c>
      <c r="H4466" s="128">
        <v>9.89</v>
      </c>
      <c r="I4466" s="311"/>
      <c r="J4466" s="319">
        <f>ROUND(SUMIF(Anlagenbewegungsdaten!B:B,A4466,Anlagenbewegungsdaten!C:C),3)</f>
        <v>25972.125</v>
      </c>
      <c r="K4466" s="320">
        <f>ROUND(SUMIF(Anlagenbewegungsdaten!$B:$B,$A4466,Anlagenbewegungsdaten!$D:$D),2)</f>
        <v>3108.88</v>
      </c>
      <c r="L4466" s="321">
        <f t="shared" si="150"/>
        <v>-6.4059063323185228E-5</v>
      </c>
      <c r="M4466" s="341" t="s">
        <v>4950</v>
      </c>
      <c r="N4466" s="341" t="s">
        <v>4973</v>
      </c>
      <c r="O4466" s="323">
        <f>ROUND(SUMIF(Anlagenbewegungsdaten_AV!B:B,A4466,Anlagenbewegungsdaten_AV!C:C),3)</f>
        <v>0</v>
      </c>
      <c r="P4466" s="320">
        <f>ROUND(SUMIF(Anlagenbewegungsdaten_AV!$B:$B,$A4466,Anlagenbewegungsdaten_AV!$D:$D),2)</f>
        <v>0</v>
      </c>
      <c r="Q4466" s="321">
        <f t="shared" si="151"/>
        <v>0</v>
      </c>
      <c r="S4466" s="324"/>
      <c r="T4466" s="317"/>
      <c r="U4466" s="325"/>
      <c r="V4466" s="325"/>
    </row>
    <row r="4467" spans="1:22" ht="15" customHeight="1" x14ac:dyDescent="0.25">
      <c r="A4467" s="129" t="s">
        <v>6239</v>
      </c>
      <c r="B4467" s="126" t="s">
        <v>170</v>
      </c>
      <c r="C4467" s="127" t="s">
        <v>6201</v>
      </c>
      <c r="D4467" s="127" t="s">
        <v>4837</v>
      </c>
      <c r="E4467" s="127"/>
      <c r="F4467" s="128">
        <v>10.71</v>
      </c>
      <c r="G4467" s="128">
        <v>11.09</v>
      </c>
      <c r="H4467" s="128">
        <v>8.8699999999999992</v>
      </c>
      <c r="I4467" s="311"/>
      <c r="J4467" s="319">
        <f>ROUND(SUMIF(Anlagenbewegungsdaten!B:B,A4467,Anlagenbewegungsdaten!C:C),3)</f>
        <v>0</v>
      </c>
      <c r="K4467" s="320">
        <f>ROUND(SUMIF(Anlagenbewegungsdaten!$B:$B,$A4467,Anlagenbewegungsdaten!$D:$D),2)</f>
        <v>0</v>
      </c>
      <c r="L4467" s="321">
        <f t="shared" si="150"/>
        <v>0</v>
      </c>
      <c r="M4467" s="341" t="s">
        <v>4950</v>
      </c>
      <c r="N4467" s="341" t="s">
        <v>4973</v>
      </c>
      <c r="O4467" s="323">
        <f>ROUND(SUMIF(Anlagenbewegungsdaten_AV!B:B,A4467,Anlagenbewegungsdaten_AV!C:C),3)</f>
        <v>0</v>
      </c>
      <c r="P4467" s="320">
        <f>ROUND(SUMIF(Anlagenbewegungsdaten_AV!$B:$B,$A4467,Anlagenbewegungsdaten_AV!$D:$D),2)</f>
        <v>0</v>
      </c>
      <c r="Q4467" s="321">
        <f t="shared" si="151"/>
        <v>0</v>
      </c>
      <c r="S4467" s="324"/>
      <c r="T4467" s="317"/>
      <c r="U4467" s="325"/>
      <c r="V4467" s="325"/>
    </row>
    <row r="4468" spans="1:22" ht="15" customHeight="1" x14ac:dyDescent="0.25">
      <c r="A4468" s="129" t="s">
        <v>6240</v>
      </c>
      <c r="B4468" s="126" t="s">
        <v>170</v>
      </c>
      <c r="C4468" s="127" t="s">
        <v>6201</v>
      </c>
      <c r="D4468" s="127" t="s">
        <v>4838</v>
      </c>
      <c r="E4468" s="127"/>
      <c r="F4468" s="128">
        <v>8.5299999999999994</v>
      </c>
      <c r="G4468" s="128">
        <v>8.91</v>
      </c>
      <c r="H4468" s="128">
        <v>7.13</v>
      </c>
      <c r="I4468" s="311"/>
      <c r="J4468" s="319">
        <f>ROUND(SUMIF(Anlagenbewegungsdaten!B:B,A4468,Anlagenbewegungsdaten!C:C),3)</f>
        <v>0</v>
      </c>
      <c r="K4468" s="320">
        <f>ROUND(SUMIF(Anlagenbewegungsdaten!$B:$B,$A4468,Anlagenbewegungsdaten!$D:$D),2)</f>
        <v>0</v>
      </c>
      <c r="L4468" s="321">
        <f t="shared" si="150"/>
        <v>0</v>
      </c>
      <c r="M4468" s="341" t="s">
        <v>4950</v>
      </c>
      <c r="N4468" s="341" t="s">
        <v>4973</v>
      </c>
      <c r="O4468" s="323">
        <f>ROUND(SUMIF(Anlagenbewegungsdaten_AV!B:B,A4468,Anlagenbewegungsdaten_AV!C:C),3)</f>
        <v>0</v>
      </c>
      <c r="P4468" s="320">
        <f>ROUND(SUMIF(Anlagenbewegungsdaten_AV!$B:$B,$A4468,Anlagenbewegungsdaten_AV!$D:$D),2)</f>
        <v>0</v>
      </c>
      <c r="Q4468" s="321">
        <f t="shared" si="151"/>
        <v>0</v>
      </c>
      <c r="S4468" s="324"/>
      <c r="T4468" s="317"/>
      <c r="U4468" s="325"/>
      <c r="V4468" s="325"/>
    </row>
    <row r="4469" spans="1:22" ht="15" customHeight="1" x14ac:dyDescent="0.25">
      <c r="A4469" s="129" t="s">
        <v>6241</v>
      </c>
      <c r="B4469" s="126" t="s">
        <v>170</v>
      </c>
      <c r="C4469" s="127" t="s">
        <v>6203</v>
      </c>
      <c r="D4469" s="127" t="s">
        <v>4835</v>
      </c>
      <c r="E4469" s="127"/>
      <c r="F4469" s="128">
        <v>12.31</v>
      </c>
      <c r="G4469" s="128">
        <v>12.7</v>
      </c>
      <c r="H4469" s="128">
        <v>10.16</v>
      </c>
      <c r="I4469" s="311"/>
      <c r="J4469" s="319">
        <f>ROUND(SUMIF(Anlagenbewegungsdaten!B:B,A4469,Anlagenbewegungsdaten!C:C),3)</f>
        <v>30931.010999999999</v>
      </c>
      <c r="K4469" s="320">
        <f>ROUND(SUMIF(Anlagenbewegungsdaten!$B:$B,$A4469,Anlagenbewegungsdaten!$D:$D),2)</f>
        <v>3807.59</v>
      </c>
      <c r="L4469" s="321">
        <f t="shared" si="150"/>
        <v>5.6429128681756424E-5</v>
      </c>
      <c r="M4469" s="341" t="s">
        <v>4950</v>
      </c>
      <c r="N4469" s="341" t="s">
        <v>4973</v>
      </c>
      <c r="O4469" s="323">
        <f>ROUND(SUMIF(Anlagenbewegungsdaten_AV!B:B,A4469,Anlagenbewegungsdaten_AV!C:C),3)</f>
        <v>0</v>
      </c>
      <c r="P4469" s="320">
        <f>ROUND(SUMIF(Anlagenbewegungsdaten_AV!$B:$B,$A4469,Anlagenbewegungsdaten_AV!$D:$D),2)</f>
        <v>0</v>
      </c>
      <c r="Q4469" s="321">
        <f t="shared" si="151"/>
        <v>0</v>
      </c>
      <c r="S4469" s="324"/>
      <c r="T4469" s="317"/>
      <c r="U4469" s="325"/>
      <c r="V4469" s="325"/>
    </row>
    <row r="4470" spans="1:22" ht="15" customHeight="1" x14ac:dyDescent="0.25">
      <c r="A4470" s="129" t="s">
        <v>6242</v>
      </c>
      <c r="B4470" s="126" t="s">
        <v>170</v>
      </c>
      <c r="C4470" s="127" t="s">
        <v>6203</v>
      </c>
      <c r="D4470" s="127" t="s">
        <v>4836</v>
      </c>
      <c r="E4470" s="127"/>
      <c r="F4470" s="128">
        <v>11.97</v>
      </c>
      <c r="G4470" s="128">
        <v>12.36</v>
      </c>
      <c r="H4470" s="128">
        <v>9.89</v>
      </c>
      <c r="I4470" s="311"/>
      <c r="J4470" s="319">
        <f>ROUND(SUMIF(Anlagenbewegungsdaten!B:B,A4470,Anlagenbewegungsdaten!C:C),3)</f>
        <v>19847.688999999998</v>
      </c>
      <c r="K4470" s="320">
        <f>ROUND(SUMIF(Anlagenbewegungsdaten!$B:$B,$A4470,Anlagenbewegungsdaten!$D:$D),2)</f>
        <v>2375.7600000000002</v>
      </c>
      <c r="L4470" s="321">
        <f t="shared" si="150"/>
        <v>4.2187783170888338E-5</v>
      </c>
      <c r="M4470" s="341" t="s">
        <v>4950</v>
      </c>
      <c r="N4470" s="341" t="s">
        <v>4973</v>
      </c>
      <c r="O4470" s="323">
        <f>ROUND(SUMIF(Anlagenbewegungsdaten_AV!B:B,A4470,Anlagenbewegungsdaten_AV!C:C),3)</f>
        <v>0</v>
      </c>
      <c r="P4470" s="320">
        <f>ROUND(SUMIF(Anlagenbewegungsdaten_AV!$B:$B,$A4470,Anlagenbewegungsdaten_AV!$D:$D),2)</f>
        <v>0</v>
      </c>
      <c r="Q4470" s="321">
        <f t="shared" si="151"/>
        <v>0</v>
      </c>
      <c r="S4470" s="324"/>
      <c r="T4470" s="317"/>
      <c r="U4470" s="325"/>
      <c r="V4470" s="325"/>
    </row>
    <row r="4471" spans="1:22" ht="15" customHeight="1" x14ac:dyDescent="0.25">
      <c r="A4471" s="129" t="s">
        <v>6243</v>
      </c>
      <c r="B4471" s="126" t="s">
        <v>170</v>
      </c>
      <c r="C4471" s="127" t="s">
        <v>6203</v>
      </c>
      <c r="D4471" s="127" t="s">
        <v>4837</v>
      </c>
      <c r="E4471" s="127"/>
      <c r="F4471" s="128">
        <v>10.71</v>
      </c>
      <c r="G4471" s="128">
        <v>11.09</v>
      </c>
      <c r="H4471" s="128">
        <v>8.8699999999999992</v>
      </c>
      <c r="I4471" s="311"/>
      <c r="J4471" s="319">
        <f>ROUND(SUMIF(Anlagenbewegungsdaten!B:B,A4471,Anlagenbewegungsdaten!C:C),3)</f>
        <v>6739.3</v>
      </c>
      <c r="K4471" s="320">
        <f>ROUND(SUMIF(Anlagenbewegungsdaten!$B:$B,$A4471,Anlagenbewegungsdaten!$D:$D),2)</f>
        <v>721.78</v>
      </c>
      <c r="L4471" s="321">
        <f t="shared" si="150"/>
        <v>-1.439318623397412E-5</v>
      </c>
      <c r="M4471" s="341" t="s">
        <v>4950</v>
      </c>
      <c r="N4471" s="341" t="s">
        <v>4973</v>
      </c>
      <c r="O4471" s="323">
        <f>ROUND(SUMIF(Anlagenbewegungsdaten_AV!B:B,A4471,Anlagenbewegungsdaten_AV!C:C),3)</f>
        <v>0</v>
      </c>
      <c r="P4471" s="320">
        <f>ROUND(SUMIF(Anlagenbewegungsdaten_AV!$B:$B,$A4471,Anlagenbewegungsdaten_AV!$D:$D),2)</f>
        <v>0</v>
      </c>
      <c r="Q4471" s="321">
        <f t="shared" si="151"/>
        <v>0</v>
      </c>
      <c r="S4471" s="324"/>
      <c r="T4471" s="317"/>
      <c r="U4471" s="325"/>
      <c r="V4471" s="325"/>
    </row>
    <row r="4472" spans="1:22" ht="15" customHeight="1" x14ac:dyDescent="0.25">
      <c r="A4472" s="129" t="s">
        <v>6244</v>
      </c>
      <c r="B4472" s="126" t="s">
        <v>170</v>
      </c>
      <c r="C4472" s="127" t="s">
        <v>6203</v>
      </c>
      <c r="D4472" s="127" t="s">
        <v>4838</v>
      </c>
      <c r="E4472" s="127"/>
      <c r="F4472" s="128">
        <v>8.5299999999999994</v>
      </c>
      <c r="G4472" s="128">
        <v>8.91</v>
      </c>
      <c r="H4472" s="128">
        <v>7.13</v>
      </c>
      <c r="I4472" s="311"/>
      <c r="J4472" s="319">
        <f>ROUND(SUMIF(Anlagenbewegungsdaten!B:B,A4472,Anlagenbewegungsdaten!C:C),3)</f>
        <v>0</v>
      </c>
      <c r="K4472" s="320">
        <f>ROUND(SUMIF(Anlagenbewegungsdaten!$B:$B,$A4472,Anlagenbewegungsdaten!$D:$D),2)</f>
        <v>0</v>
      </c>
      <c r="L4472" s="321">
        <f t="shared" si="150"/>
        <v>0</v>
      </c>
      <c r="M4472" s="341" t="s">
        <v>4950</v>
      </c>
      <c r="N4472" s="341" t="s">
        <v>4973</v>
      </c>
      <c r="O4472" s="323">
        <f>ROUND(SUMIF(Anlagenbewegungsdaten_AV!B:B,A4472,Anlagenbewegungsdaten_AV!C:C),3)</f>
        <v>0</v>
      </c>
      <c r="P4472" s="320">
        <f>ROUND(SUMIF(Anlagenbewegungsdaten_AV!$B:$B,$A4472,Anlagenbewegungsdaten_AV!$D:$D),2)</f>
        <v>0</v>
      </c>
      <c r="Q4472" s="321">
        <f t="shared" si="151"/>
        <v>0</v>
      </c>
      <c r="S4472" s="324"/>
      <c r="T4472" s="317"/>
      <c r="U4472" s="325"/>
      <c r="V4472" s="325"/>
    </row>
    <row r="4473" spans="1:22" ht="15" customHeight="1" x14ac:dyDescent="0.25">
      <c r="A4473" s="129" t="s">
        <v>6245</v>
      </c>
      <c r="B4473" s="126" t="s">
        <v>170</v>
      </c>
      <c r="C4473" s="127" t="s">
        <v>6205</v>
      </c>
      <c r="D4473" s="127" t="s">
        <v>4835</v>
      </c>
      <c r="E4473" s="127"/>
      <c r="F4473" s="128">
        <v>12.31</v>
      </c>
      <c r="G4473" s="128">
        <v>12.7</v>
      </c>
      <c r="H4473" s="128">
        <v>10.16</v>
      </c>
      <c r="I4473" s="311"/>
      <c r="J4473" s="319">
        <f>ROUND(SUMIF(Anlagenbewegungsdaten!B:B,A4473,Anlagenbewegungsdaten!C:C),3)</f>
        <v>56655.510999999999</v>
      </c>
      <c r="K4473" s="320">
        <f>ROUND(SUMIF(Anlagenbewegungsdaten!$B:$B,$A4473,Anlagenbewegungsdaten!$D:$D),2)</f>
        <v>6974.28</v>
      </c>
      <c r="L4473" s="321">
        <f t="shared" si="150"/>
        <v>2.3658951731064803E-5</v>
      </c>
      <c r="M4473" s="341" t="s">
        <v>4950</v>
      </c>
      <c r="N4473" s="341" t="s">
        <v>4973</v>
      </c>
      <c r="O4473" s="323">
        <f>ROUND(SUMIF(Anlagenbewegungsdaten_AV!B:B,A4473,Anlagenbewegungsdaten_AV!C:C),3)</f>
        <v>0</v>
      </c>
      <c r="P4473" s="320">
        <f>ROUND(SUMIF(Anlagenbewegungsdaten_AV!$B:$B,$A4473,Anlagenbewegungsdaten_AV!$D:$D),2)</f>
        <v>0</v>
      </c>
      <c r="Q4473" s="321">
        <f t="shared" si="151"/>
        <v>0</v>
      </c>
      <c r="S4473" s="324"/>
      <c r="T4473" s="317"/>
      <c r="U4473" s="325"/>
      <c r="V4473" s="325"/>
    </row>
    <row r="4474" spans="1:22" ht="15" customHeight="1" x14ac:dyDescent="0.25">
      <c r="A4474" s="129" t="s">
        <v>6246</v>
      </c>
      <c r="B4474" s="126" t="s">
        <v>170</v>
      </c>
      <c r="C4474" s="127" t="s">
        <v>6205</v>
      </c>
      <c r="D4474" s="127" t="s">
        <v>4836</v>
      </c>
      <c r="E4474" s="127"/>
      <c r="F4474" s="128">
        <v>11.97</v>
      </c>
      <c r="G4474" s="128">
        <v>12.36</v>
      </c>
      <c r="H4474" s="128">
        <v>9.89</v>
      </c>
      <c r="I4474" s="311"/>
      <c r="J4474" s="319">
        <f>ROUND(SUMIF(Anlagenbewegungsdaten!B:B,A4474,Anlagenbewegungsdaten!C:C),3)</f>
        <v>7706.4070000000002</v>
      </c>
      <c r="K4474" s="320">
        <f>ROUND(SUMIF(Anlagenbewegungsdaten!$B:$B,$A4474,Anlagenbewegungsdaten!$D:$D),2)</f>
        <v>922.46</v>
      </c>
      <c r="L4474" s="321">
        <f t="shared" si="150"/>
        <v>-3.9993994606746242E-5</v>
      </c>
      <c r="M4474" s="341" t="s">
        <v>4950</v>
      </c>
      <c r="N4474" s="341" t="s">
        <v>4973</v>
      </c>
      <c r="O4474" s="323">
        <f>ROUND(SUMIF(Anlagenbewegungsdaten_AV!B:B,A4474,Anlagenbewegungsdaten_AV!C:C),3)</f>
        <v>0</v>
      </c>
      <c r="P4474" s="320">
        <f>ROUND(SUMIF(Anlagenbewegungsdaten_AV!$B:$B,$A4474,Anlagenbewegungsdaten_AV!$D:$D),2)</f>
        <v>0</v>
      </c>
      <c r="Q4474" s="321">
        <f t="shared" si="151"/>
        <v>0</v>
      </c>
      <c r="S4474" s="324"/>
      <c r="T4474" s="317"/>
      <c r="U4474" s="325"/>
      <c r="V4474" s="325"/>
    </row>
    <row r="4475" spans="1:22" ht="15" customHeight="1" x14ac:dyDescent="0.25">
      <c r="A4475" s="129" t="s">
        <v>6247</v>
      </c>
      <c r="B4475" s="126" t="s">
        <v>170</v>
      </c>
      <c r="C4475" s="127" t="s">
        <v>6205</v>
      </c>
      <c r="D4475" s="127" t="s">
        <v>4837</v>
      </c>
      <c r="E4475" s="127"/>
      <c r="F4475" s="128">
        <v>10.71</v>
      </c>
      <c r="G4475" s="128">
        <v>11.09</v>
      </c>
      <c r="H4475" s="128">
        <v>8.8699999999999992</v>
      </c>
      <c r="I4475" s="311"/>
      <c r="J4475" s="319">
        <f>ROUND(SUMIF(Anlagenbewegungsdaten!B:B,A4475,Anlagenbewegungsdaten!C:C),3)</f>
        <v>12146.218999999999</v>
      </c>
      <c r="K4475" s="320">
        <f>ROUND(SUMIF(Anlagenbewegungsdaten!$B:$B,$A4475,Anlagenbewegungsdaten!$D:$D),2)</f>
        <v>1300.8599999999999</v>
      </c>
      <c r="L4475" s="321">
        <f t="shared" si="150"/>
        <v>4.5199250919836231E-7</v>
      </c>
      <c r="M4475" s="341" t="s">
        <v>4950</v>
      </c>
      <c r="N4475" s="341" t="s">
        <v>4973</v>
      </c>
      <c r="O4475" s="323">
        <f>ROUND(SUMIF(Anlagenbewegungsdaten_AV!B:B,A4475,Anlagenbewegungsdaten_AV!C:C),3)</f>
        <v>0</v>
      </c>
      <c r="P4475" s="320">
        <f>ROUND(SUMIF(Anlagenbewegungsdaten_AV!$B:$B,$A4475,Anlagenbewegungsdaten_AV!$D:$D),2)</f>
        <v>0</v>
      </c>
      <c r="Q4475" s="321">
        <f t="shared" si="151"/>
        <v>0</v>
      </c>
      <c r="S4475" s="324"/>
      <c r="T4475" s="317"/>
      <c r="U4475" s="325"/>
      <c r="V4475" s="325"/>
    </row>
    <row r="4476" spans="1:22" ht="15" customHeight="1" x14ac:dyDescent="0.25">
      <c r="A4476" s="129" t="s">
        <v>6248</v>
      </c>
      <c r="B4476" s="126" t="s">
        <v>170</v>
      </c>
      <c r="C4476" s="127" t="s">
        <v>6205</v>
      </c>
      <c r="D4476" s="127" t="s">
        <v>4838</v>
      </c>
      <c r="E4476" s="127"/>
      <c r="F4476" s="128">
        <v>8.5299999999999994</v>
      </c>
      <c r="G4476" s="128">
        <v>8.91</v>
      </c>
      <c r="H4476" s="128">
        <v>7.13</v>
      </c>
      <c r="I4476" s="311"/>
      <c r="J4476" s="319">
        <f>ROUND(SUMIF(Anlagenbewegungsdaten!B:B,A4476,Anlagenbewegungsdaten!C:C),3)</f>
        <v>0</v>
      </c>
      <c r="K4476" s="320">
        <f>ROUND(SUMIF(Anlagenbewegungsdaten!$B:$B,$A4476,Anlagenbewegungsdaten!$D:$D),2)</f>
        <v>0</v>
      </c>
      <c r="L4476" s="321">
        <f t="shared" si="150"/>
        <v>0</v>
      </c>
      <c r="M4476" s="341" t="s">
        <v>4950</v>
      </c>
      <c r="N4476" s="341" t="s">
        <v>4973</v>
      </c>
      <c r="O4476" s="323">
        <f>ROUND(SUMIF(Anlagenbewegungsdaten_AV!B:B,A4476,Anlagenbewegungsdaten_AV!C:C),3)</f>
        <v>0</v>
      </c>
      <c r="P4476" s="320">
        <f>ROUND(SUMIF(Anlagenbewegungsdaten_AV!$B:$B,$A4476,Anlagenbewegungsdaten_AV!$D:$D),2)</f>
        <v>0</v>
      </c>
      <c r="Q4476" s="321">
        <f t="shared" si="151"/>
        <v>0</v>
      </c>
      <c r="S4476" s="324"/>
      <c r="T4476" s="317"/>
      <c r="U4476" s="325"/>
      <c r="V4476" s="325"/>
    </row>
    <row r="4477" spans="1:22" ht="15" customHeight="1" x14ac:dyDescent="0.25">
      <c r="A4477" s="129" t="s">
        <v>6249</v>
      </c>
      <c r="B4477" s="126" t="s">
        <v>170</v>
      </c>
      <c r="C4477" s="127" t="s">
        <v>6207</v>
      </c>
      <c r="D4477" s="127" t="s">
        <v>4835</v>
      </c>
      <c r="E4477" s="127"/>
      <c r="F4477" s="128">
        <v>12.31</v>
      </c>
      <c r="G4477" s="128">
        <v>12.7</v>
      </c>
      <c r="H4477" s="128">
        <v>10.16</v>
      </c>
      <c r="I4477" s="311"/>
      <c r="J4477" s="319">
        <f>ROUND(SUMIF(Anlagenbewegungsdaten!B:B,A4477,Anlagenbewegungsdaten!C:C),3)</f>
        <v>22652.673999999999</v>
      </c>
      <c r="K4477" s="320">
        <f>ROUND(SUMIF(Anlagenbewegungsdaten!$B:$B,$A4477,Anlagenbewegungsdaten!$D:$D),2)</f>
        <v>2788.55</v>
      </c>
      <c r="L4477" s="321">
        <f t="shared" si="150"/>
        <v>-2.5739124660972834E-5</v>
      </c>
      <c r="M4477" s="341" t="s">
        <v>4950</v>
      </c>
      <c r="N4477" s="341" t="s">
        <v>4973</v>
      </c>
      <c r="O4477" s="323">
        <f>ROUND(SUMIF(Anlagenbewegungsdaten_AV!B:B,A4477,Anlagenbewegungsdaten_AV!C:C),3)</f>
        <v>0</v>
      </c>
      <c r="P4477" s="320">
        <f>ROUND(SUMIF(Anlagenbewegungsdaten_AV!$B:$B,$A4477,Anlagenbewegungsdaten_AV!$D:$D),2)</f>
        <v>0</v>
      </c>
      <c r="Q4477" s="321">
        <f t="shared" si="151"/>
        <v>0</v>
      </c>
      <c r="S4477" s="324"/>
      <c r="T4477" s="317"/>
      <c r="U4477" s="325"/>
      <c r="V4477" s="325"/>
    </row>
    <row r="4478" spans="1:22" ht="15" customHeight="1" x14ac:dyDescent="0.25">
      <c r="A4478" s="129" t="s">
        <v>6250</v>
      </c>
      <c r="B4478" s="126" t="s">
        <v>170</v>
      </c>
      <c r="C4478" s="127" t="s">
        <v>6207</v>
      </c>
      <c r="D4478" s="127" t="s">
        <v>4836</v>
      </c>
      <c r="E4478" s="127"/>
      <c r="F4478" s="128">
        <v>11.97</v>
      </c>
      <c r="G4478" s="128">
        <v>12.36</v>
      </c>
      <c r="H4478" s="128">
        <v>9.89</v>
      </c>
      <c r="I4478" s="311"/>
      <c r="J4478" s="319">
        <f>ROUND(SUMIF(Anlagenbewegungsdaten!B:B,A4478,Anlagenbewegungsdaten!C:C),3)</f>
        <v>138.96600000000001</v>
      </c>
      <c r="K4478" s="320">
        <f>ROUND(SUMIF(Anlagenbewegungsdaten!$B:$B,$A4478,Anlagenbewegungsdaten!$D:$D),2)</f>
        <v>16.63</v>
      </c>
      <c r="L4478" s="321">
        <f t="shared" si="150"/>
        <v>3.0440539412541767E-3</v>
      </c>
      <c r="M4478" s="341" t="s">
        <v>4950</v>
      </c>
      <c r="N4478" s="341" t="s">
        <v>4973</v>
      </c>
      <c r="O4478" s="323">
        <f>ROUND(SUMIF(Anlagenbewegungsdaten_AV!B:B,A4478,Anlagenbewegungsdaten_AV!C:C),3)</f>
        <v>0</v>
      </c>
      <c r="P4478" s="320">
        <f>ROUND(SUMIF(Anlagenbewegungsdaten_AV!$B:$B,$A4478,Anlagenbewegungsdaten_AV!$D:$D),2)</f>
        <v>0</v>
      </c>
      <c r="Q4478" s="321">
        <f t="shared" si="151"/>
        <v>0</v>
      </c>
      <c r="S4478" s="324"/>
      <c r="T4478" s="317"/>
      <c r="U4478" s="325"/>
      <c r="V4478" s="325"/>
    </row>
    <row r="4479" spans="1:22" ht="15" customHeight="1" x14ac:dyDescent="0.25">
      <c r="A4479" s="129" t="s">
        <v>6251</v>
      </c>
      <c r="B4479" s="126" t="s">
        <v>170</v>
      </c>
      <c r="C4479" s="127" t="s">
        <v>6207</v>
      </c>
      <c r="D4479" s="127" t="s">
        <v>4837</v>
      </c>
      <c r="E4479" s="127"/>
      <c r="F4479" s="128">
        <v>10.71</v>
      </c>
      <c r="G4479" s="128">
        <v>11.09</v>
      </c>
      <c r="H4479" s="128">
        <v>8.8699999999999992</v>
      </c>
      <c r="I4479" s="311"/>
      <c r="J4479" s="319">
        <f>ROUND(SUMIF(Anlagenbewegungsdaten!B:B,A4479,Anlagenbewegungsdaten!C:C),3)</f>
        <v>0</v>
      </c>
      <c r="K4479" s="320">
        <f>ROUND(SUMIF(Anlagenbewegungsdaten!$B:$B,$A4479,Anlagenbewegungsdaten!$D:$D),2)</f>
        <v>0</v>
      </c>
      <c r="L4479" s="321">
        <f t="shared" si="150"/>
        <v>0</v>
      </c>
      <c r="M4479" s="341" t="s">
        <v>4950</v>
      </c>
      <c r="N4479" s="341" t="s">
        <v>4973</v>
      </c>
      <c r="O4479" s="323">
        <f>ROUND(SUMIF(Anlagenbewegungsdaten_AV!B:B,A4479,Anlagenbewegungsdaten_AV!C:C),3)</f>
        <v>0</v>
      </c>
      <c r="P4479" s="320">
        <f>ROUND(SUMIF(Anlagenbewegungsdaten_AV!$B:$B,$A4479,Anlagenbewegungsdaten_AV!$D:$D),2)</f>
        <v>0</v>
      </c>
      <c r="Q4479" s="321">
        <f t="shared" si="151"/>
        <v>0</v>
      </c>
      <c r="S4479" s="324"/>
      <c r="T4479" s="317"/>
      <c r="U4479" s="325"/>
      <c r="V4479" s="325"/>
    </row>
    <row r="4480" spans="1:22" ht="15" customHeight="1" x14ac:dyDescent="0.25">
      <c r="A4480" s="129" t="s">
        <v>6252</v>
      </c>
      <c r="B4480" s="126" t="s">
        <v>170</v>
      </c>
      <c r="C4480" s="127" t="s">
        <v>6207</v>
      </c>
      <c r="D4480" s="127" t="s">
        <v>4838</v>
      </c>
      <c r="E4480" s="127"/>
      <c r="F4480" s="128">
        <v>8.5299999999999994</v>
      </c>
      <c r="G4480" s="128">
        <v>8.91</v>
      </c>
      <c r="H4480" s="128">
        <v>7.13</v>
      </c>
      <c r="I4480" s="311"/>
      <c r="J4480" s="319">
        <f>ROUND(SUMIF(Anlagenbewegungsdaten!B:B,A4480,Anlagenbewegungsdaten!C:C),3)</f>
        <v>0</v>
      </c>
      <c r="K4480" s="320">
        <f>ROUND(SUMIF(Anlagenbewegungsdaten!$B:$B,$A4480,Anlagenbewegungsdaten!$D:$D),2)</f>
        <v>0</v>
      </c>
      <c r="L4480" s="321">
        <f t="shared" si="150"/>
        <v>0</v>
      </c>
      <c r="M4480" s="341" t="s">
        <v>4950</v>
      </c>
      <c r="N4480" s="341" t="s">
        <v>4973</v>
      </c>
      <c r="O4480" s="323">
        <f>ROUND(SUMIF(Anlagenbewegungsdaten_AV!B:B,A4480,Anlagenbewegungsdaten_AV!C:C),3)</f>
        <v>0</v>
      </c>
      <c r="P4480" s="320">
        <f>ROUND(SUMIF(Anlagenbewegungsdaten_AV!$B:$B,$A4480,Anlagenbewegungsdaten_AV!$D:$D),2)</f>
        <v>0</v>
      </c>
      <c r="Q4480" s="321">
        <f t="shared" si="151"/>
        <v>0</v>
      </c>
      <c r="S4480" s="324"/>
      <c r="T4480" s="317"/>
      <c r="U4480" s="325"/>
      <c r="V4480" s="325"/>
    </row>
    <row r="4481" spans="1:22" ht="15" customHeight="1" x14ac:dyDescent="0.25">
      <c r="A4481" s="129" t="s">
        <v>6253</v>
      </c>
      <c r="B4481" s="126" t="s">
        <v>170</v>
      </c>
      <c r="C4481" s="127" t="s">
        <v>6209</v>
      </c>
      <c r="D4481" s="127" t="s">
        <v>4835</v>
      </c>
      <c r="E4481" s="127"/>
      <c r="F4481" s="128">
        <v>12.31</v>
      </c>
      <c r="G4481" s="128">
        <v>12.7</v>
      </c>
      <c r="H4481" s="128">
        <v>10.16</v>
      </c>
      <c r="I4481" s="311"/>
      <c r="J4481" s="319">
        <f>ROUND(SUMIF(Anlagenbewegungsdaten!B:B,A4481,Anlagenbewegungsdaten!C:C),3)</f>
        <v>50146.330999999998</v>
      </c>
      <c r="K4481" s="320">
        <f>ROUND(SUMIF(Anlagenbewegungsdaten!$B:$B,$A4481,Anlagenbewegungsdaten!$D:$D),2)</f>
        <v>6173.02</v>
      </c>
      <c r="L4481" s="321">
        <f t="shared" si="150"/>
        <v>-1.3268966776891489E-5</v>
      </c>
      <c r="M4481" s="341" t="s">
        <v>4950</v>
      </c>
      <c r="N4481" s="341" t="s">
        <v>4973</v>
      </c>
      <c r="O4481" s="323">
        <f>ROUND(SUMIF(Anlagenbewegungsdaten_AV!B:B,A4481,Anlagenbewegungsdaten_AV!C:C),3)</f>
        <v>0</v>
      </c>
      <c r="P4481" s="320">
        <f>ROUND(SUMIF(Anlagenbewegungsdaten_AV!$B:$B,$A4481,Anlagenbewegungsdaten_AV!$D:$D),2)</f>
        <v>0</v>
      </c>
      <c r="Q4481" s="321">
        <f t="shared" si="151"/>
        <v>0</v>
      </c>
      <c r="S4481" s="324"/>
      <c r="T4481" s="317"/>
      <c r="U4481" s="325"/>
      <c r="V4481" s="325"/>
    </row>
    <row r="4482" spans="1:22" ht="15" customHeight="1" x14ac:dyDescent="0.25">
      <c r="A4482" s="129" t="s">
        <v>6254</v>
      </c>
      <c r="B4482" s="126" t="s">
        <v>170</v>
      </c>
      <c r="C4482" s="127" t="s">
        <v>6209</v>
      </c>
      <c r="D4482" s="127" t="s">
        <v>4836</v>
      </c>
      <c r="E4482" s="127"/>
      <c r="F4482" s="128">
        <v>11.97</v>
      </c>
      <c r="G4482" s="128">
        <v>12.36</v>
      </c>
      <c r="H4482" s="128">
        <v>9.89</v>
      </c>
      <c r="I4482" s="311"/>
      <c r="J4482" s="319">
        <f>ROUND(SUMIF(Anlagenbewegungsdaten!B:B,A4482,Anlagenbewegungsdaten!C:C),3)</f>
        <v>4435.6689999999999</v>
      </c>
      <c r="K4482" s="320">
        <f>ROUND(SUMIF(Anlagenbewegungsdaten!$B:$B,$A4482,Anlagenbewegungsdaten!$D:$D),2)</f>
        <v>530.95000000000005</v>
      </c>
      <c r="L4482" s="321">
        <f t="shared" si="150"/>
        <v>-9.4844768625534925E-6</v>
      </c>
      <c r="M4482" s="341" t="s">
        <v>4950</v>
      </c>
      <c r="N4482" s="341" t="s">
        <v>4973</v>
      </c>
      <c r="O4482" s="323">
        <f>ROUND(SUMIF(Anlagenbewegungsdaten_AV!B:B,A4482,Anlagenbewegungsdaten_AV!C:C),3)</f>
        <v>0</v>
      </c>
      <c r="P4482" s="320">
        <f>ROUND(SUMIF(Anlagenbewegungsdaten_AV!$B:$B,$A4482,Anlagenbewegungsdaten_AV!$D:$D),2)</f>
        <v>0</v>
      </c>
      <c r="Q4482" s="321">
        <f t="shared" si="151"/>
        <v>0</v>
      </c>
      <c r="S4482" s="324"/>
      <c r="T4482" s="317"/>
      <c r="U4482" s="325"/>
      <c r="V4482" s="325"/>
    </row>
    <row r="4483" spans="1:22" ht="15" customHeight="1" x14ac:dyDescent="0.25">
      <c r="A4483" s="129" t="s">
        <v>6255</v>
      </c>
      <c r="B4483" s="126" t="s">
        <v>170</v>
      </c>
      <c r="C4483" s="127" t="s">
        <v>6209</v>
      </c>
      <c r="D4483" s="127" t="s">
        <v>4837</v>
      </c>
      <c r="E4483" s="127"/>
      <c r="F4483" s="128">
        <v>10.71</v>
      </c>
      <c r="G4483" s="128">
        <v>11.09</v>
      </c>
      <c r="H4483" s="128">
        <v>8.8699999999999992</v>
      </c>
      <c r="I4483" s="311"/>
      <c r="J4483" s="319">
        <f>ROUND(SUMIF(Anlagenbewegungsdaten!B:B,A4483,Anlagenbewegungsdaten!C:C),3)</f>
        <v>0</v>
      </c>
      <c r="K4483" s="320">
        <f>ROUND(SUMIF(Anlagenbewegungsdaten!$B:$B,$A4483,Anlagenbewegungsdaten!$D:$D),2)</f>
        <v>0</v>
      </c>
      <c r="L4483" s="321">
        <f t="shared" si="150"/>
        <v>0</v>
      </c>
      <c r="M4483" s="341" t="s">
        <v>4950</v>
      </c>
      <c r="N4483" s="341" t="s">
        <v>4973</v>
      </c>
      <c r="O4483" s="323">
        <f>ROUND(SUMIF(Anlagenbewegungsdaten_AV!B:B,A4483,Anlagenbewegungsdaten_AV!C:C),3)</f>
        <v>0</v>
      </c>
      <c r="P4483" s="320">
        <f>ROUND(SUMIF(Anlagenbewegungsdaten_AV!$B:$B,$A4483,Anlagenbewegungsdaten_AV!$D:$D),2)</f>
        <v>0</v>
      </c>
      <c r="Q4483" s="321">
        <f t="shared" si="151"/>
        <v>0</v>
      </c>
      <c r="S4483" s="324"/>
      <c r="T4483" s="317"/>
      <c r="U4483" s="325"/>
      <c r="V4483" s="325"/>
    </row>
    <row r="4484" spans="1:22" ht="15" customHeight="1" x14ac:dyDescent="0.25">
      <c r="A4484" s="129" t="s">
        <v>6256</v>
      </c>
      <c r="B4484" s="126" t="s">
        <v>170</v>
      </c>
      <c r="C4484" s="127" t="s">
        <v>6209</v>
      </c>
      <c r="D4484" s="127" t="s">
        <v>4838</v>
      </c>
      <c r="E4484" s="127"/>
      <c r="F4484" s="128">
        <v>8.5299999999999994</v>
      </c>
      <c r="G4484" s="128">
        <v>8.91</v>
      </c>
      <c r="H4484" s="128">
        <v>7.13</v>
      </c>
      <c r="I4484" s="311"/>
      <c r="J4484" s="319">
        <f>ROUND(SUMIF(Anlagenbewegungsdaten!B:B,A4484,Anlagenbewegungsdaten!C:C),3)</f>
        <v>0</v>
      </c>
      <c r="K4484" s="320">
        <f>ROUND(SUMIF(Anlagenbewegungsdaten!$B:$B,$A4484,Anlagenbewegungsdaten!$D:$D),2)</f>
        <v>0</v>
      </c>
      <c r="L4484" s="321">
        <f t="shared" si="150"/>
        <v>0</v>
      </c>
      <c r="M4484" s="341" t="s">
        <v>4950</v>
      </c>
      <c r="N4484" s="341" t="s">
        <v>4973</v>
      </c>
      <c r="O4484" s="323">
        <f>ROUND(SUMIF(Anlagenbewegungsdaten_AV!B:B,A4484,Anlagenbewegungsdaten_AV!C:C),3)</f>
        <v>0</v>
      </c>
      <c r="P4484" s="320">
        <f>ROUND(SUMIF(Anlagenbewegungsdaten_AV!$B:$B,$A4484,Anlagenbewegungsdaten_AV!$D:$D),2)</f>
        <v>0</v>
      </c>
      <c r="Q4484" s="321">
        <f t="shared" si="151"/>
        <v>0</v>
      </c>
      <c r="S4484" s="324"/>
      <c r="T4484" s="317"/>
      <c r="U4484" s="325"/>
      <c r="V4484" s="325"/>
    </row>
    <row r="4485" spans="1:22" ht="15" customHeight="1" x14ac:dyDescent="0.25">
      <c r="A4485" s="129" t="s">
        <v>6257</v>
      </c>
      <c r="B4485" s="126" t="s">
        <v>170</v>
      </c>
      <c r="C4485" s="127" t="s">
        <v>6211</v>
      </c>
      <c r="D4485" s="127" t="s">
        <v>4835</v>
      </c>
      <c r="E4485" s="127"/>
      <c r="F4485" s="128">
        <v>12.31</v>
      </c>
      <c r="G4485" s="128">
        <v>12.7</v>
      </c>
      <c r="H4485" s="128">
        <v>10.16</v>
      </c>
      <c r="I4485" s="311"/>
      <c r="J4485" s="319">
        <f>ROUND(SUMIF(Anlagenbewegungsdaten!B:B,A4485,Anlagenbewegungsdaten!C:C),3)</f>
        <v>61869.438999999998</v>
      </c>
      <c r="K4485" s="320">
        <f>ROUND(SUMIF(Anlagenbewegungsdaten!$B:$B,$A4485,Anlagenbewegungsdaten!$D:$D),2)</f>
        <v>7616.13</v>
      </c>
      <c r="L4485" s="321">
        <f t="shared" si="150"/>
        <v>-3.3281375007021552E-6</v>
      </c>
      <c r="M4485" s="341" t="s">
        <v>4950</v>
      </c>
      <c r="N4485" s="341" t="s">
        <v>4973</v>
      </c>
      <c r="O4485" s="323">
        <f>ROUND(SUMIF(Anlagenbewegungsdaten_AV!B:B,A4485,Anlagenbewegungsdaten_AV!C:C),3)</f>
        <v>0</v>
      </c>
      <c r="P4485" s="320">
        <f>ROUND(SUMIF(Anlagenbewegungsdaten_AV!$B:$B,$A4485,Anlagenbewegungsdaten_AV!$D:$D),2)</f>
        <v>0</v>
      </c>
      <c r="Q4485" s="321">
        <f t="shared" si="151"/>
        <v>0</v>
      </c>
      <c r="S4485" s="324"/>
      <c r="T4485" s="317"/>
      <c r="U4485" s="325"/>
      <c r="V4485" s="325"/>
    </row>
    <row r="4486" spans="1:22" ht="15" customHeight="1" x14ac:dyDescent="0.25">
      <c r="A4486" s="129" t="s">
        <v>6258</v>
      </c>
      <c r="B4486" s="126" t="s">
        <v>170</v>
      </c>
      <c r="C4486" s="127" t="s">
        <v>6211</v>
      </c>
      <c r="D4486" s="127" t="s">
        <v>4836</v>
      </c>
      <c r="E4486" s="127"/>
      <c r="F4486" s="128">
        <v>11.97</v>
      </c>
      <c r="G4486" s="128">
        <v>12.36</v>
      </c>
      <c r="H4486" s="128">
        <v>9.89</v>
      </c>
      <c r="I4486" s="311"/>
      <c r="J4486" s="319">
        <f>ROUND(SUMIF(Anlagenbewegungsdaten!B:B,A4486,Anlagenbewegungsdaten!C:C),3)</f>
        <v>12205.432000000001</v>
      </c>
      <c r="K4486" s="320">
        <f>ROUND(SUMIF(Anlagenbewegungsdaten!$B:$B,$A4486,Anlagenbewegungsdaten!$D:$D),2)</f>
        <v>1460.99</v>
      </c>
      <c r="L4486" s="321">
        <f t="shared" si="150"/>
        <v>1.7238226401872225E-6</v>
      </c>
      <c r="M4486" s="341" t="s">
        <v>4950</v>
      </c>
      <c r="N4486" s="341" t="s">
        <v>4973</v>
      </c>
      <c r="O4486" s="323">
        <f>ROUND(SUMIF(Anlagenbewegungsdaten_AV!B:B,A4486,Anlagenbewegungsdaten_AV!C:C),3)</f>
        <v>0</v>
      </c>
      <c r="P4486" s="320">
        <f>ROUND(SUMIF(Anlagenbewegungsdaten_AV!$B:$B,$A4486,Anlagenbewegungsdaten_AV!$D:$D),2)</f>
        <v>0</v>
      </c>
      <c r="Q4486" s="321">
        <f t="shared" si="151"/>
        <v>0</v>
      </c>
      <c r="S4486" s="324"/>
      <c r="T4486" s="317"/>
      <c r="U4486" s="325"/>
      <c r="V4486" s="325"/>
    </row>
    <row r="4487" spans="1:22" ht="15" customHeight="1" x14ac:dyDescent="0.25">
      <c r="A4487" s="129" t="s">
        <v>6259</v>
      </c>
      <c r="B4487" s="126" t="s">
        <v>170</v>
      </c>
      <c r="C4487" s="127" t="s">
        <v>6211</v>
      </c>
      <c r="D4487" s="127" t="s">
        <v>4837</v>
      </c>
      <c r="E4487" s="127"/>
      <c r="F4487" s="128">
        <v>10.71</v>
      </c>
      <c r="G4487" s="128">
        <v>11.09</v>
      </c>
      <c r="H4487" s="128">
        <v>8.8699999999999992</v>
      </c>
      <c r="I4487" s="311"/>
      <c r="J4487" s="319">
        <f>ROUND(SUMIF(Anlagenbewegungsdaten!B:B,A4487,Anlagenbewegungsdaten!C:C),3)</f>
        <v>8502.1280000000006</v>
      </c>
      <c r="K4487" s="320">
        <f>ROUND(SUMIF(Anlagenbewegungsdaten!$B:$B,$A4487,Anlagenbewegungsdaten!$D:$D),2)</f>
        <v>910.58</v>
      </c>
      <c r="L4487" s="321">
        <f t="shared" si="150"/>
        <v>-2.4596195210335736E-5</v>
      </c>
      <c r="M4487" s="341" t="s">
        <v>4950</v>
      </c>
      <c r="N4487" s="341" t="s">
        <v>4973</v>
      </c>
      <c r="O4487" s="323">
        <f>ROUND(SUMIF(Anlagenbewegungsdaten_AV!B:B,A4487,Anlagenbewegungsdaten_AV!C:C),3)</f>
        <v>0</v>
      </c>
      <c r="P4487" s="320">
        <f>ROUND(SUMIF(Anlagenbewegungsdaten_AV!$B:$B,$A4487,Anlagenbewegungsdaten_AV!$D:$D),2)</f>
        <v>0</v>
      </c>
      <c r="Q4487" s="321">
        <f t="shared" si="151"/>
        <v>0</v>
      </c>
      <c r="S4487" s="324"/>
      <c r="T4487" s="317"/>
      <c r="U4487" s="325"/>
      <c r="V4487" s="325"/>
    </row>
    <row r="4488" spans="1:22" ht="15" customHeight="1" x14ac:dyDescent="0.25">
      <c r="A4488" s="129" t="s">
        <v>6260</v>
      </c>
      <c r="B4488" s="126" t="s">
        <v>170</v>
      </c>
      <c r="C4488" s="127" t="s">
        <v>6211</v>
      </c>
      <c r="D4488" s="127" t="s">
        <v>4838</v>
      </c>
      <c r="E4488" s="127"/>
      <c r="F4488" s="128">
        <v>8.5299999999999994</v>
      </c>
      <c r="G4488" s="128">
        <v>8.91</v>
      </c>
      <c r="H4488" s="128">
        <v>7.13</v>
      </c>
      <c r="I4488" s="311"/>
      <c r="J4488" s="319">
        <f>ROUND(SUMIF(Anlagenbewegungsdaten!B:B,A4488,Anlagenbewegungsdaten!C:C),3)</f>
        <v>0</v>
      </c>
      <c r="K4488" s="320">
        <f>ROUND(SUMIF(Anlagenbewegungsdaten!$B:$B,$A4488,Anlagenbewegungsdaten!$D:$D),2)</f>
        <v>0</v>
      </c>
      <c r="L4488" s="321">
        <f t="shared" si="150"/>
        <v>0</v>
      </c>
      <c r="M4488" s="341" t="s">
        <v>4950</v>
      </c>
      <c r="N4488" s="341" t="s">
        <v>4973</v>
      </c>
      <c r="O4488" s="323">
        <f>ROUND(SUMIF(Anlagenbewegungsdaten_AV!B:B,A4488,Anlagenbewegungsdaten_AV!C:C),3)</f>
        <v>0</v>
      </c>
      <c r="P4488" s="320">
        <f>ROUND(SUMIF(Anlagenbewegungsdaten_AV!$B:$B,$A4488,Anlagenbewegungsdaten_AV!$D:$D),2)</f>
        <v>0</v>
      </c>
      <c r="Q4488" s="321">
        <f t="shared" si="151"/>
        <v>0</v>
      </c>
      <c r="S4488" s="324"/>
      <c r="T4488" s="317"/>
      <c r="U4488" s="325"/>
      <c r="V4488" s="325"/>
    </row>
    <row r="4489" spans="1:22" ht="15" customHeight="1" x14ac:dyDescent="0.25">
      <c r="A4489" s="129" t="s">
        <v>6261</v>
      </c>
      <c r="B4489" s="126" t="s">
        <v>170</v>
      </c>
      <c r="C4489" s="127" t="s">
        <v>6213</v>
      </c>
      <c r="D4489" s="127" t="s">
        <v>4835</v>
      </c>
      <c r="E4489" s="127"/>
      <c r="F4489" s="128">
        <v>12.31</v>
      </c>
      <c r="G4489" s="128">
        <v>12.7</v>
      </c>
      <c r="H4489" s="128">
        <v>10.16</v>
      </c>
      <c r="I4489" s="311"/>
      <c r="J4489" s="319">
        <f>ROUND(SUMIF(Anlagenbewegungsdaten!B:B,A4489,Anlagenbewegungsdaten!C:C),3)</f>
        <v>26115.134999999998</v>
      </c>
      <c r="K4489" s="320">
        <f>ROUND(SUMIF(Anlagenbewegungsdaten!$B:$B,$A4489,Anlagenbewegungsdaten!$D:$D),2)</f>
        <v>3214.76</v>
      </c>
      <c r="L4489" s="321">
        <f t="shared" si="150"/>
        <v>5.0233322554049664E-5</v>
      </c>
      <c r="M4489" s="341" t="s">
        <v>4950</v>
      </c>
      <c r="N4489" s="341" t="s">
        <v>4973</v>
      </c>
      <c r="O4489" s="323">
        <f>ROUND(SUMIF(Anlagenbewegungsdaten_AV!B:B,A4489,Anlagenbewegungsdaten_AV!C:C),3)</f>
        <v>0</v>
      </c>
      <c r="P4489" s="320">
        <f>ROUND(SUMIF(Anlagenbewegungsdaten_AV!$B:$B,$A4489,Anlagenbewegungsdaten_AV!$D:$D),2)</f>
        <v>0</v>
      </c>
      <c r="Q4489" s="321">
        <f t="shared" si="151"/>
        <v>0</v>
      </c>
      <c r="S4489" s="324"/>
      <c r="T4489" s="317"/>
      <c r="U4489" s="325"/>
      <c r="V4489" s="325"/>
    </row>
    <row r="4490" spans="1:22" ht="15" customHeight="1" x14ac:dyDescent="0.25">
      <c r="A4490" s="129" t="s">
        <v>6262</v>
      </c>
      <c r="B4490" s="126" t="s">
        <v>170</v>
      </c>
      <c r="C4490" s="127" t="s">
        <v>6213</v>
      </c>
      <c r="D4490" s="127" t="s">
        <v>4836</v>
      </c>
      <c r="E4490" s="127"/>
      <c r="F4490" s="128">
        <v>11.97</v>
      </c>
      <c r="G4490" s="128">
        <v>12.36</v>
      </c>
      <c r="H4490" s="128">
        <v>9.89</v>
      </c>
      <c r="I4490" s="311"/>
      <c r="J4490" s="319">
        <f>ROUND(SUMIF(Anlagenbewegungsdaten!B:B,A4490,Anlagenbewegungsdaten!C:C),3)</f>
        <v>6296.3649999999998</v>
      </c>
      <c r="K4490" s="320">
        <f>ROUND(SUMIF(Anlagenbewegungsdaten!$B:$B,$A4490,Anlagenbewegungsdaten!$D:$D),2)</f>
        <v>753.67</v>
      </c>
      <c r="L4490" s="321">
        <f t="shared" ref="L4490:L4548" si="152">IF(ISBLANK(F4490),0,IF(OR($J4490&gt;=100,$J4490&lt;=-100),F4490-(K4490/J4490*100),IF(OR(J4490&gt;-100,J4490&lt;100),(J4490*F4490%)-K4490)))</f>
        <v>7.767179952367087E-5</v>
      </c>
      <c r="M4490" s="341" t="s">
        <v>4950</v>
      </c>
      <c r="N4490" s="341" t="s">
        <v>4973</v>
      </c>
      <c r="O4490" s="323">
        <f>ROUND(SUMIF(Anlagenbewegungsdaten_AV!B:B,A4490,Anlagenbewegungsdaten_AV!C:C),3)</f>
        <v>0</v>
      </c>
      <c r="P4490" s="320">
        <f>ROUND(SUMIF(Anlagenbewegungsdaten_AV!$B:$B,$A4490,Anlagenbewegungsdaten_AV!$D:$D),2)</f>
        <v>0</v>
      </c>
      <c r="Q4490" s="321">
        <f t="shared" ref="Q4490:Q4553" si="153">IF(ISBLANK(H4490),0,IF(OR($O4490&gt;=100,$O4490&lt;=-100),H4490-(P4490/O4490*100),IF(OR(O4490&gt;-100,O4490&lt;100),(O4490*G4490%)-P4490)))</f>
        <v>0</v>
      </c>
      <c r="S4490" s="324"/>
      <c r="T4490" s="317"/>
      <c r="U4490" s="325"/>
      <c r="V4490" s="325"/>
    </row>
    <row r="4491" spans="1:22" ht="15" customHeight="1" x14ac:dyDescent="0.25">
      <c r="A4491" s="129" t="s">
        <v>6263</v>
      </c>
      <c r="B4491" s="126" t="s">
        <v>170</v>
      </c>
      <c r="C4491" s="127" t="s">
        <v>6213</v>
      </c>
      <c r="D4491" s="127" t="s">
        <v>4837</v>
      </c>
      <c r="E4491" s="127"/>
      <c r="F4491" s="128">
        <v>10.71</v>
      </c>
      <c r="G4491" s="128">
        <v>11.09</v>
      </c>
      <c r="H4491" s="128">
        <v>8.8699999999999992</v>
      </c>
      <c r="I4491" s="311"/>
      <c r="J4491" s="319">
        <f>ROUND(SUMIF(Anlagenbewegungsdaten!B:B,A4491,Anlagenbewegungsdaten!C:C),3)</f>
        <v>0</v>
      </c>
      <c r="K4491" s="320">
        <f>ROUND(SUMIF(Anlagenbewegungsdaten!$B:$B,$A4491,Anlagenbewegungsdaten!$D:$D),2)</f>
        <v>0</v>
      </c>
      <c r="L4491" s="321">
        <f t="shared" si="152"/>
        <v>0</v>
      </c>
      <c r="M4491" s="341" t="s">
        <v>4950</v>
      </c>
      <c r="N4491" s="341" t="s">
        <v>4973</v>
      </c>
      <c r="O4491" s="323">
        <f>ROUND(SUMIF(Anlagenbewegungsdaten_AV!B:B,A4491,Anlagenbewegungsdaten_AV!C:C),3)</f>
        <v>0</v>
      </c>
      <c r="P4491" s="320">
        <f>ROUND(SUMIF(Anlagenbewegungsdaten_AV!$B:$B,$A4491,Anlagenbewegungsdaten_AV!$D:$D),2)</f>
        <v>0</v>
      </c>
      <c r="Q4491" s="321">
        <f t="shared" si="153"/>
        <v>0</v>
      </c>
      <c r="S4491" s="324"/>
      <c r="T4491" s="317"/>
      <c r="U4491" s="325"/>
      <c r="V4491" s="325"/>
    </row>
    <row r="4492" spans="1:22" ht="15" customHeight="1" x14ac:dyDescent="0.25">
      <c r="A4492" s="129" t="s">
        <v>6264</v>
      </c>
      <c r="B4492" s="126" t="s">
        <v>170</v>
      </c>
      <c r="C4492" s="127" t="s">
        <v>6213</v>
      </c>
      <c r="D4492" s="127" t="s">
        <v>4838</v>
      </c>
      <c r="E4492" s="127"/>
      <c r="F4492" s="128">
        <v>8.5299999999999994</v>
      </c>
      <c r="G4492" s="128">
        <v>8.91</v>
      </c>
      <c r="H4492" s="128">
        <v>7.13</v>
      </c>
      <c r="I4492" s="311"/>
      <c r="J4492" s="319">
        <f>ROUND(SUMIF(Anlagenbewegungsdaten!B:B,A4492,Anlagenbewegungsdaten!C:C),3)</f>
        <v>0</v>
      </c>
      <c r="K4492" s="320">
        <f>ROUND(SUMIF(Anlagenbewegungsdaten!$B:$B,$A4492,Anlagenbewegungsdaten!$D:$D),2)</f>
        <v>0</v>
      </c>
      <c r="L4492" s="321">
        <f t="shared" si="152"/>
        <v>0</v>
      </c>
      <c r="M4492" s="341" t="s">
        <v>4950</v>
      </c>
      <c r="N4492" s="341" t="s">
        <v>4973</v>
      </c>
      <c r="O4492" s="323">
        <f>ROUND(SUMIF(Anlagenbewegungsdaten_AV!B:B,A4492,Anlagenbewegungsdaten_AV!C:C),3)</f>
        <v>0</v>
      </c>
      <c r="P4492" s="320">
        <f>ROUND(SUMIF(Anlagenbewegungsdaten_AV!$B:$B,$A4492,Anlagenbewegungsdaten_AV!$D:$D),2)</f>
        <v>0</v>
      </c>
      <c r="Q4492" s="321">
        <f t="shared" si="153"/>
        <v>0</v>
      </c>
      <c r="S4492" s="324"/>
      <c r="T4492" s="317"/>
      <c r="U4492" s="325"/>
      <c r="V4492" s="325"/>
    </row>
    <row r="4493" spans="1:22" ht="15" customHeight="1" x14ac:dyDescent="0.25">
      <c r="A4493" s="129" t="s">
        <v>6265</v>
      </c>
      <c r="B4493" s="126" t="s">
        <v>170</v>
      </c>
      <c r="C4493" s="127" t="s">
        <v>6215</v>
      </c>
      <c r="D4493" s="127" t="s">
        <v>4835</v>
      </c>
      <c r="E4493" s="127"/>
      <c r="F4493" s="128">
        <v>12.31</v>
      </c>
      <c r="G4493" s="128">
        <v>12.7</v>
      </c>
      <c r="H4493" s="128">
        <v>10.16</v>
      </c>
      <c r="I4493" s="311"/>
      <c r="J4493" s="319">
        <f>ROUND(SUMIF(Anlagenbewegungsdaten!B:B,A4493,Anlagenbewegungsdaten!C:C),3)</f>
        <v>23580.63</v>
      </c>
      <c r="K4493" s="320">
        <f>ROUND(SUMIF(Anlagenbewegungsdaten!$B:$B,$A4493,Anlagenbewegungsdaten!$D:$D),2)</f>
        <v>2902.76</v>
      </c>
      <c r="L4493" s="321">
        <f t="shared" si="152"/>
        <v>6.5956677152811949E-5</v>
      </c>
      <c r="M4493" s="341" t="s">
        <v>4950</v>
      </c>
      <c r="N4493" s="341" t="s">
        <v>4973</v>
      </c>
      <c r="O4493" s="323">
        <f>ROUND(SUMIF(Anlagenbewegungsdaten_AV!B:B,A4493,Anlagenbewegungsdaten_AV!C:C),3)</f>
        <v>0</v>
      </c>
      <c r="P4493" s="320">
        <f>ROUND(SUMIF(Anlagenbewegungsdaten_AV!$B:$B,$A4493,Anlagenbewegungsdaten_AV!$D:$D),2)</f>
        <v>0</v>
      </c>
      <c r="Q4493" s="321">
        <f t="shared" si="153"/>
        <v>0</v>
      </c>
      <c r="S4493" s="324"/>
      <c r="T4493" s="317"/>
      <c r="U4493" s="325"/>
      <c r="V4493" s="325"/>
    </row>
    <row r="4494" spans="1:22" ht="15" customHeight="1" x14ac:dyDescent="0.25">
      <c r="A4494" s="129" t="s">
        <v>6266</v>
      </c>
      <c r="B4494" s="126" t="s">
        <v>170</v>
      </c>
      <c r="C4494" s="127" t="s">
        <v>6215</v>
      </c>
      <c r="D4494" s="127" t="s">
        <v>4836</v>
      </c>
      <c r="E4494" s="127"/>
      <c r="F4494" s="128">
        <v>11.97</v>
      </c>
      <c r="G4494" s="128">
        <v>12.36</v>
      </c>
      <c r="H4494" s="128">
        <v>9.89</v>
      </c>
      <c r="I4494" s="311"/>
      <c r="J4494" s="319">
        <f>ROUND(SUMIF(Anlagenbewegungsdaten!B:B,A4494,Anlagenbewegungsdaten!C:C),3)</f>
        <v>8434.384</v>
      </c>
      <c r="K4494" s="320">
        <f>ROUND(SUMIF(Anlagenbewegungsdaten!$B:$B,$A4494,Anlagenbewegungsdaten!$D:$D),2)</f>
        <v>1009.6</v>
      </c>
      <c r="L4494" s="321">
        <f t="shared" si="152"/>
        <v>-5.0213506996854562E-5</v>
      </c>
      <c r="M4494" s="341" t="s">
        <v>4950</v>
      </c>
      <c r="N4494" s="341" t="s">
        <v>4973</v>
      </c>
      <c r="O4494" s="323">
        <f>ROUND(SUMIF(Anlagenbewegungsdaten_AV!B:B,A4494,Anlagenbewegungsdaten_AV!C:C),3)</f>
        <v>0</v>
      </c>
      <c r="P4494" s="320">
        <f>ROUND(SUMIF(Anlagenbewegungsdaten_AV!$B:$B,$A4494,Anlagenbewegungsdaten_AV!$D:$D),2)</f>
        <v>0</v>
      </c>
      <c r="Q4494" s="321">
        <f t="shared" si="153"/>
        <v>0</v>
      </c>
      <c r="S4494" s="324"/>
      <c r="T4494" s="317"/>
      <c r="U4494" s="325"/>
      <c r="V4494" s="325"/>
    </row>
    <row r="4495" spans="1:22" ht="15" customHeight="1" x14ac:dyDescent="0.25">
      <c r="A4495" s="129" t="s">
        <v>6267</v>
      </c>
      <c r="B4495" s="126" t="s">
        <v>170</v>
      </c>
      <c r="C4495" s="127" t="s">
        <v>6215</v>
      </c>
      <c r="D4495" s="127" t="s">
        <v>4837</v>
      </c>
      <c r="E4495" s="127"/>
      <c r="F4495" s="128">
        <v>10.71</v>
      </c>
      <c r="G4495" s="128">
        <v>11.09</v>
      </c>
      <c r="H4495" s="128">
        <v>8.8699999999999992</v>
      </c>
      <c r="I4495" s="311"/>
      <c r="J4495" s="319">
        <f>ROUND(SUMIF(Anlagenbewegungsdaten!B:B,A4495,Anlagenbewegungsdaten!C:C),3)</f>
        <v>3672.82</v>
      </c>
      <c r="K4495" s="320">
        <f>ROUND(SUMIF(Anlagenbewegungsdaten!$B:$B,$A4495,Anlagenbewegungsdaten!$D:$D),2)</f>
        <v>393.37</v>
      </c>
      <c r="L4495" s="321">
        <f t="shared" si="152"/>
        <v>-2.9889839414920516E-4</v>
      </c>
      <c r="M4495" s="341" t="s">
        <v>4950</v>
      </c>
      <c r="N4495" s="341" t="s">
        <v>4973</v>
      </c>
      <c r="O4495" s="323">
        <f>ROUND(SUMIF(Anlagenbewegungsdaten_AV!B:B,A4495,Anlagenbewegungsdaten_AV!C:C),3)</f>
        <v>0</v>
      </c>
      <c r="P4495" s="320">
        <f>ROUND(SUMIF(Anlagenbewegungsdaten_AV!$B:$B,$A4495,Anlagenbewegungsdaten_AV!$D:$D),2)</f>
        <v>0</v>
      </c>
      <c r="Q4495" s="321">
        <f t="shared" si="153"/>
        <v>0</v>
      </c>
      <c r="S4495" s="324"/>
      <c r="T4495" s="317"/>
      <c r="U4495" s="325"/>
      <c r="V4495" s="325"/>
    </row>
    <row r="4496" spans="1:22" ht="15" customHeight="1" x14ac:dyDescent="0.25">
      <c r="A4496" s="129" t="s">
        <v>6268</v>
      </c>
      <c r="B4496" s="126" t="s">
        <v>170</v>
      </c>
      <c r="C4496" s="127" t="s">
        <v>6215</v>
      </c>
      <c r="D4496" s="127" t="s">
        <v>4838</v>
      </c>
      <c r="E4496" s="127"/>
      <c r="F4496" s="128">
        <v>8.5299999999999994</v>
      </c>
      <c r="G4496" s="128">
        <v>8.91</v>
      </c>
      <c r="H4496" s="128">
        <v>7.13</v>
      </c>
      <c r="I4496" s="311"/>
      <c r="J4496" s="319">
        <f>ROUND(SUMIF(Anlagenbewegungsdaten!B:B,A4496,Anlagenbewegungsdaten!C:C),3)</f>
        <v>0</v>
      </c>
      <c r="K4496" s="320">
        <f>ROUND(SUMIF(Anlagenbewegungsdaten!$B:$B,$A4496,Anlagenbewegungsdaten!$D:$D),2)</f>
        <v>0</v>
      </c>
      <c r="L4496" s="321">
        <f t="shared" si="152"/>
        <v>0</v>
      </c>
      <c r="M4496" s="341" t="s">
        <v>4950</v>
      </c>
      <c r="N4496" s="341" t="s">
        <v>4973</v>
      </c>
      <c r="O4496" s="323">
        <f>ROUND(SUMIF(Anlagenbewegungsdaten_AV!B:B,A4496,Anlagenbewegungsdaten_AV!C:C),3)</f>
        <v>0</v>
      </c>
      <c r="P4496" s="320">
        <f>ROUND(SUMIF(Anlagenbewegungsdaten_AV!$B:$B,$A4496,Anlagenbewegungsdaten_AV!$D:$D),2)</f>
        <v>0</v>
      </c>
      <c r="Q4496" s="321">
        <f t="shared" si="153"/>
        <v>0</v>
      </c>
      <c r="S4496" s="324"/>
      <c r="T4496" s="317"/>
      <c r="U4496" s="325"/>
      <c r="V4496" s="325"/>
    </row>
    <row r="4497" spans="1:22" ht="15" customHeight="1" x14ac:dyDescent="0.25">
      <c r="A4497" s="129" t="s">
        <v>6269</v>
      </c>
      <c r="B4497" s="126" t="s">
        <v>170</v>
      </c>
      <c r="C4497" s="127" t="s">
        <v>6217</v>
      </c>
      <c r="D4497" s="127" t="s">
        <v>4835</v>
      </c>
      <c r="E4497" s="127"/>
      <c r="F4497" s="128">
        <v>12.31</v>
      </c>
      <c r="G4497" s="128">
        <v>12.7</v>
      </c>
      <c r="H4497" s="128">
        <v>10.16</v>
      </c>
      <c r="I4497" s="311"/>
      <c r="J4497" s="319">
        <f>ROUND(SUMIF(Anlagenbewegungsdaten!B:B,A4497,Anlagenbewegungsdaten!C:C),3)</f>
        <v>5359.4219999999996</v>
      </c>
      <c r="K4497" s="320">
        <f>ROUND(SUMIF(Anlagenbewegungsdaten!$B:$B,$A4497,Anlagenbewegungsdaten!$D:$D),2)</f>
        <v>659.74</v>
      </c>
      <c r="L4497" s="321">
        <f t="shared" si="152"/>
        <v>9.046124750078377E-5</v>
      </c>
      <c r="M4497" s="341" t="s">
        <v>4950</v>
      </c>
      <c r="N4497" s="341" t="s">
        <v>4973</v>
      </c>
      <c r="O4497" s="323">
        <f>ROUND(SUMIF(Anlagenbewegungsdaten_AV!B:B,A4497,Anlagenbewegungsdaten_AV!C:C),3)</f>
        <v>0</v>
      </c>
      <c r="P4497" s="320">
        <f>ROUND(SUMIF(Anlagenbewegungsdaten_AV!$B:$B,$A4497,Anlagenbewegungsdaten_AV!$D:$D),2)</f>
        <v>0</v>
      </c>
      <c r="Q4497" s="321">
        <f t="shared" si="153"/>
        <v>0</v>
      </c>
      <c r="S4497" s="324"/>
      <c r="T4497" s="317"/>
      <c r="U4497" s="325"/>
      <c r="V4497" s="325"/>
    </row>
    <row r="4498" spans="1:22" ht="15" customHeight="1" x14ac:dyDescent="0.25">
      <c r="A4498" s="129" t="s">
        <v>6270</v>
      </c>
      <c r="B4498" s="126" t="s">
        <v>170</v>
      </c>
      <c r="C4498" s="127" t="s">
        <v>6217</v>
      </c>
      <c r="D4498" s="127" t="s">
        <v>4836</v>
      </c>
      <c r="E4498" s="127"/>
      <c r="F4498" s="128">
        <v>11.97</v>
      </c>
      <c r="G4498" s="128">
        <v>12.36</v>
      </c>
      <c r="H4498" s="128">
        <v>9.89</v>
      </c>
      <c r="I4498" s="311"/>
      <c r="J4498" s="319">
        <f>ROUND(SUMIF(Anlagenbewegungsdaten!B:B,A4498,Anlagenbewegungsdaten!C:C),3)</f>
        <v>625.55799999999999</v>
      </c>
      <c r="K4498" s="320">
        <f>ROUND(SUMIF(Anlagenbewegungsdaten!$B:$B,$A4498,Anlagenbewegungsdaten!$D:$D),2)</f>
        <v>74.88</v>
      </c>
      <c r="L4498" s="321">
        <f t="shared" si="152"/>
        <v>-1.1308303946044873E-4</v>
      </c>
      <c r="M4498" s="341" t="s">
        <v>4950</v>
      </c>
      <c r="N4498" s="341" t="s">
        <v>4973</v>
      </c>
      <c r="O4498" s="323">
        <f>ROUND(SUMIF(Anlagenbewegungsdaten_AV!B:B,A4498,Anlagenbewegungsdaten_AV!C:C),3)</f>
        <v>0</v>
      </c>
      <c r="P4498" s="320">
        <f>ROUND(SUMIF(Anlagenbewegungsdaten_AV!$B:$B,$A4498,Anlagenbewegungsdaten_AV!$D:$D),2)</f>
        <v>0</v>
      </c>
      <c r="Q4498" s="321">
        <f t="shared" si="153"/>
        <v>0</v>
      </c>
      <c r="S4498" s="324"/>
      <c r="T4498" s="317"/>
      <c r="U4498" s="325"/>
      <c r="V4498" s="325"/>
    </row>
    <row r="4499" spans="1:22" ht="15" customHeight="1" x14ac:dyDescent="0.25">
      <c r="A4499" s="129" t="s">
        <v>6271</v>
      </c>
      <c r="B4499" s="126" t="s">
        <v>170</v>
      </c>
      <c r="C4499" s="127" t="s">
        <v>6217</v>
      </c>
      <c r="D4499" s="127" t="s">
        <v>4837</v>
      </c>
      <c r="E4499" s="127"/>
      <c r="F4499" s="128">
        <v>10.71</v>
      </c>
      <c r="G4499" s="128">
        <v>11.09</v>
      </c>
      <c r="H4499" s="128">
        <v>8.8699999999999992</v>
      </c>
      <c r="I4499" s="311"/>
      <c r="J4499" s="319">
        <f>ROUND(SUMIF(Anlagenbewegungsdaten!B:B,A4499,Anlagenbewegungsdaten!C:C),3)</f>
        <v>0</v>
      </c>
      <c r="K4499" s="320">
        <f>ROUND(SUMIF(Anlagenbewegungsdaten!$B:$B,$A4499,Anlagenbewegungsdaten!$D:$D),2)</f>
        <v>0</v>
      </c>
      <c r="L4499" s="321">
        <f t="shared" si="152"/>
        <v>0</v>
      </c>
      <c r="M4499" s="341" t="s">
        <v>4950</v>
      </c>
      <c r="N4499" s="341" t="s">
        <v>4973</v>
      </c>
      <c r="O4499" s="323">
        <f>ROUND(SUMIF(Anlagenbewegungsdaten_AV!B:B,A4499,Anlagenbewegungsdaten_AV!C:C),3)</f>
        <v>0</v>
      </c>
      <c r="P4499" s="320">
        <f>ROUND(SUMIF(Anlagenbewegungsdaten_AV!$B:$B,$A4499,Anlagenbewegungsdaten_AV!$D:$D),2)</f>
        <v>0</v>
      </c>
      <c r="Q4499" s="321">
        <f t="shared" si="153"/>
        <v>0</v>
      </c>
      <c r="S4499" s="324"/>
      <c r="T4499" s="317"/>
      <c r="U4499" s="325"/>
      <c r="V4499" s="325"/>
    </row>
    <row r="4500" spans="1:22" ht="15" customHeight="1" x14ac:dyDescent="0.25">
      <c r="A4500" s="129" t="s">
        <v>6272</v>
      </c>
      <c r="B4500" s="126" t="s">
        <v>170</v>
      </c>
      <c r="C4500" s="127" t="s">
        <v>6217</v>
      </c>
      <c r="D4500" s="127" t="s">
        <v>4838</v>
      </c>
      <c r="E4500" s="127"/>
      <c r="F4500" s="128">
        <v>8.5299999999999994</v>
      </c>
      <c r="G4500" s="128">
        <v>8.91</v>
      </c>
      <c r="H4500" s="128">
        <v>7.13</v>
      </c>
      <c r="I4500" s="311"/>
      <c r="J4500" s="319">
        <f>ROUND(SUMIF(Anlagenbewegungsdaten!B:B,A4500,Anlagenbewegungsdaten!C:C),3)</f>
        <v>0</v>
      </c>
      <c r="K4500" s="320">
        <f>ROUND(SUMIF(Anlagenbewegungsdaten!$B:$B,$A4500,Anlagenbewegungsdaten!$D:$D),2)</f>
        <v>0</v>
      </c>
      <c r="L4500" s="321">
        <f t="shared" si="152"/>
        <v>0</v>
      </c>
      <c r="M4500" s="341" t="s">
        <v>4950</v>
      </c>
      <c r="N4500" s="341" t="s">
        <v>4973</v>
      </c>
      <c r="O4500" s="323">
        <f>ROUND(SUMIF(Anlagenbewegungsdaten_AV!B:B,A4500,Anlagenbewegungsdaten_AV!C:C),3)</f>
        <v>0</v>
      </c>
      <c r="P4500" s="320">
        <f>ROUND(SUMIF(Anlagenbewegungsdaten_AV!$B:$B,$A4500,Anlagenbewegungsdaten_AV!$D:$D),2)</f>
        <v>0</v>
      </c>
      <c r="Q4500" s="321">
        <f t="shared" si="153"/>
        <v>0</v>
      </c>
      <c r="S4500" s="324"/>
      <c r="T4500" s="317"/>
      <c r="U4500" s="325"/>
      <c r="V4500" s="325"/>
    </row>
    <row r="4501" spans="1:22" ht="15" customHeight="1" x14ac:dyDescent="0.25">
      <c r="A4501" s="129" t="s">
        <v>6273</v>
      </c>
      <c r="B4501" s="126" t="s">
        <v>170</v>
      </c>
      <c r="C4501" s="127" t="s">
        <v>6219</v>
      </c>
      <c r="D4501" s="127" t="s">
        <v>4835</v>
      </c>
      <c r="E4501" s="127"/>
      <c r="F4501" s="128">
        <v>12.31</v>
      </c>
      <c r="G4501" s="128">
        <v>12.7</v>
      </c>
      <c r="H4501" s="128">
        <v>10.16</v>
      </c>
      <c r="I4501" s="311"/>
      <c r="J4501" s="319">
        <f>ROUND(SUMIF(Anlagenbewegungsdaten!B:B,A4501,Anlagenbewegungsdaten!C:C),3)</f>
        <v>3882.1190000000001</v>
      </c>
      <c r="K4501" s="320">
        <f>ROUND(SUMIF(Anlagenbewegungsdaten!$B:$B,$A4501,Anlagenbewegungsdaten!$D:$D),2)</f>
        <v>477.9</v>
      </c>
      <c r="L4501" s="321">
        <f t="shared" si="152"/>
        <v>-2.8724261157186959E-4</v>
      </c>
      <c r="M4501" s="341" t="s">
        <v>4950</v>
      </c>
      <c r="N4501" s="341" t="s">
        <v>4973</v>
      </c>
      <c r="O4501" s="323">
        <f>ROUND(SUMIF(Anlagenbewegungsdaten_AV!B:B,A4501,Anlagenbewegungsdaten_AV!C:C),3)</f>
        <v>0</v>
      </c>
      <c r="P4501" s="320">
        <f>ROUND(SUMIF(Anlagenbewegungsdaten_AV!$B:$B,$A4501,Anlagenbewegungsdaten_AV!$D:$D),2)</f>
        <v>0</v>
      </c>
      <c r="Q4501" s="321">
        <f t="shared" si="153"/>
        <v>0</v>
      </c>
      <c r="S4501" s="324"/>
      <c r="T4501" s="317"/>
      <c r="U4501" s="325"/>
      <c r="V4501" s="325"/>
    </row>
    <row r="4502" spans="1:22" ht="15" customHeight="1" x14ac:dyDescent="0.25">
      <c r="A4502" s="129" t="s">
        <v>6274</v>
      </c>
      <c r="B4502" s="126" t="s">
        <v>170</v>
      </c>
      <c r="C4502" s="127" t="s">
        <v>6219</v>
      </c>
      <c r="D4502" s="127" t="s">
        <v>4836</v>
      </c>
      <c r="E4502" s="127"/>
      <c r="F4502" s="128">
        <v>11.97</v>
      </c>
      <c r="G4502" s="128">
        <v>12.36</v>
      </c>
      <c r="H4502" s="128">
        <v>9.89</v>
      </c>
      <c r="I4502" s="311"/>
      <c r="J4502" s="319">
        <f>ROUND(SUMIF(Anlagenbewegungsdaten!B:B,A4502,Anlagenbewegungsdaten!C:C),3)</f>
        <v>677.78399999999999</v>
      </c>
      <c r="K4502" s="320">
        <f>ROUND(SUMIF(Anlagenbewegungsdaten!$B:$B,$A4502,Anlagenbewegungsdaten!$D:$D),2)</f>
        <v>81.13</v>
      </c>
      <c r="L4502" s="321">
        <f t="shared" si="152"/>
        <v>1.0988751578722145E-4</v>
      </c>
      <c r="M4502" s="341" t="s">
        <v>4950</v>
      </c>
      <c r="N4502" s="341" t="s">
        <v>4973</v>
      </c>
      <c r="O4502" s="323">
        <f>ROUND(SUMIF(Anlagenbewegungsdaten_AV!B:B,A4502,Anlagenbewegungsdaten_AV!C:C),3)</f>
        <v>0</v>
      </c>
      <c r="P4502" s="320">
        <f>ROUND(SUMIF(Anlagenbewegungsdaten_AV!$B:$B,$A4502,Anlagenbewegungsdaten_AV!$D:$D),2)</f>
        <v>0</v>
      </c>
      <c r="Q4502" s="321">
        <f t="shared" si="153"/>
        <v>0</v>
      </c>
      <c r="S4502" s="324"/>
      <c r="T4502" s="317"/>
      <c r="U4502" s="325"/>
      <c r="V4502" s="325"/>
    </row>
    <row r="4503" spans="1:22" ht="15" customHeight="1" x14ac:dyDescent="0.25">
      <c r="A4503" s="129" t="s">
        <v>6275</v>
      </c>
      <c r="B4503" s="126" t="s">
        <v>170</v>
      </c>
      <c r="C4503" s="127" t="s">
        <v>6219</v>
      </c>
      <c r="D4503" s="127" t="s">
        <v>4837</v>
      </c>
      <c r="E4503" s="127"/>
      <c r="F4503" s="128">
        <v>10.71</v>
      </c>
      <c r="G4503" s="128">
        <v>11.09</v>
      </c>
      <c r="H4503" s="128">
        <v>8.8699999999999992</v>
      </c>
      <c r="I4503" s="311"/>
      <c r="J4503" s="319">
        <f>ROUND(SUMIF(Anlagenbewegungsdaten!B:B,A4503,Anlagenbewegungsdaten!C:C),3)</f>
        <v>180.65199999999999</v>
      </c>
      <c r="K4503" s="320">
        <f>ROUND(SUMIF(Anlagenbewegungsdaten!$B:$B,$A4503,Anlagenbewegungsdaten!$D:$D),2)</f>
        <v>19.350000000000001</v>
      </c>
      <c r="L4503" s="321">
        <f t="shared" si="152"/>
        <v>-1.2016473662086469E-3</v>
      </c>
      <c r="M4503" s="341" t="s">
        <v>4950</v>
      </c>
      <c r="N4503" s="341" t="s">
        <v>4973</v>
      </c>
      <c r="O4503" s="323">
        <f>ROUND(SUMIF(Anlagenbewegungsdaten_AV!B:B,A4503,Anlagenbewegungsdaten_AV!C:C),3)</f>
        <v>0</v>
      </c>
      <c r="P4503" s="320">
        <f>ROUND(SUMIF(Anlagenbewegungsdaten_AV!$B:$B,$A4503,Anlagenbewegungsdaten_AV!$D:$D),2)</f>
        <v>0</v>
      </c>
      <c r="Q4503" s="321">
        <f t="shared" si="153"/>
        <v>0</v>
      </c>
      <c r="S4503" s="324"/>
      <c r="T4503" s="317"/>
      <c r="U4503" s="325"/>
      <c r="V4503" s="325"/>
    </row>
    <row r="4504" spans="1:22" ht="15" customHeight="1" x14ac:dyDescent="0.25">
      <c r="A4504" s="129" t="s">
        <v>6276</v>
      </c>
      <c r="B4504" s="126" t="s">
        <v>170</v>
      </c>
      <c r="C4504" s="127" t="s">
        <v>6219</v>
      </c>
      <c r="D4504" s="127" t="s">
        <v>4838</v>
      </c>
      <c r="E4504" s="127"/>
      <c r="F4504" s="128">
        <v>8.5299999999999994</v>
      </c>
      <c r="G4504" s="128">
        <v>8.91</v>
      </c>
      <c r="H4504" s="128">
        <v>7.13</v>
      </c>
      <c r="I4504" s="311"/>
      <c r="J4504" s="319">
        <f>ROUND(SUMIF(Anlagenbewegungsdaten!B:B,A4504,Anlagenbewegungsdaten!C:C),3)</f>
        <v>0</v>
      </c>
      <c r="K4504" s="320">
        <f>ROUND(SUMIF(Anlagenbewegungsdaten!$B:$B,$A4504,Anlagenbewegungsdaten!$D:$D),2)</f>
        <v>0</v>
      </c>
      <c r="L4504" s="321">
        <f t="shared" si="152"/>
        <v>0</v>
      </c>
      <c r="M4504" s="341" t="s">
        <v>4950</v>
      </c>
      <c r="N4504" s="341" t="s">
        <v>4973</v>
      </c>
      <c r="O4504" s="323">
        <f>ROUND(SUMIF(Anlagenbewegungsdaten_AV!B:B,A4504,Anlagenbewegungsdaten_AV!C:C),3)</f>
        <v>0</v>
      </c>
      <c r="P4504" s="320">
        <f>ROUND(SUMIF(Anlagenbewegungsdaten_AV!$B:$B,$A4504,Anlagenbewegungsdaten_AV!$D:$D),2)</f>
        <v>0</v>
      </c>
      <c r="Q4504" s="321">
        <f t="shared" si="153"/>
        <v>0</v>
      </c>
      <c r="S4504" s="324"/>
      <c r="T4504" s="317"/>
      <c r="U4504" s="325"/>
      <c r="V4504" s="325"/>
    </row>
    <row r="4505" spans="1:22" ht="15" customHeight="1" x14ac:dyDescent="0.25">
      <c r="A4505" s="129" t="s">
        <v>6277</v>
      </c>
      <c r="B4505" s="126" t="s">
        <v>170</v>
      </c>
      <c r="C4505" s="127" t="s">
        <v>6221</v>
      </c>
      <c r="D4505" s="127" t="s">
        <v>4835</v>
      </c>
      <c r="E4505" s="127"/>
      <c r="F4505" s="128">
        <v>12.31</v>
      </c>
      <c r="G4505" s="128">
        <v>12.7</v>
      </c>
      <c r="H4505" s="128">
        <v>10.16</v>
      </c>
      <c r="I4505" s="311"/>
      <c r="J4505" s="319">
        <f>ROUND(SUMIF(Anlagenbewegungsdaten!B:B,A4505,Anlagenbewegungsdaten!C:C),3)</f>
        <v>434</v>
      </c>
      <c r="K4505" s="320">
        <f>ROUND(SUMIF(Anlagenbewegungsdaten!$B:$B,$A4505,Anlagenbewegungsdaten!$D:$D),2)</f>
        <v>53.42</v>
      </c>
      <c r="L4505" s="321">
        <f t="shared" si="152"/>
        <v>1.2442396313367965E-3</v>
      </c>
      <c r="M4505" s="341" t="s">
        <v>4950</v>
      </c>
      <c r="N4505" s="341" t="s">
        <v>4973</v>
      </c>
      <c r="O4505" s="323">
        <f>ROUND(SUMIF(Anlagenbewegungsdaten_AV!B:B,A4505,Anlagenbewegungsdaten_AV!C:C),3)</f>
        <v>0</v>
      </c>
      <c r="P4505" s="320">
        <f>ROUND(SUMIF(Anlagenbewegungsdaten_AV!$B:$B,$A4505,Anlagenbewegungsdaten_AV!$D:$D),2)</f>
        <v>0</v>
      </c>
      <c r="Q4505" s="321">
        <f t="shared" si="153"/>
        <v>0</v>
      </c>
      <c r="S4505" s="324"/>
      <c r="T4505" s="317"/>
      <c r="U4505" s="325"/>
      <c r="V4505" s="325"/>
    </row>
    <row r="4506" spans="1:22" ht="15" customHeight="1" x14ac:dyDescent="0.25">
      <c r="A4506" s="129" t="s">
        <v>6278</v>
      </c>
      <c r="B4506" s="126" t="s">
        <v>170</v>
      </c>
      <c r="C4506" s="127" t="s">
        <v>6221</v>
      </c>
      <c r="D4506" s="127" t="s">
        <v>4836</v>
      </c>
      <c r="E4506" s="127"/>
      <c r="F4506" s="128">
        <v>11.97</v>
      </c>
      <c r="G4506" s="128">
        <v>12.36</v>
      </c>
      <c r="H4506" s="128">
        <v>9.89</v>
      </c>
      <c r="I4506" s="311"/>
      <c r="J4506" s="319">
        <f>ROUND(SUMIF(Anlagenbewegungsdaten!B:B,A4506,Anlagenbewegungsdaten!C:C),3)</f>
        <v>0</v>
      </c>
      <c r="K4506" s="320">
        <f>ROUND(SUMIF(Anlagenbewegungsdaten!$B:$B,$A4506,Anlagenbewegungsdaten!$D:$D),2)</f>
        <v>0</v>
      </c>
      <c r="L4506" s="321">
        <f t="shared" si="152"/>
        <v>0</v>
      </c>
      <c r="M4506" s="341" t="s">
        <v>4950</v>
      </c>
      <c r="N4506" s="341" t="s">
        <v>4973</v>
      </c>
      <c r="O4506" s="323">
        <f>ROUND(SUMIF(Anlagenbewegungsdaten_AV!B:B,A4506,Anlagenbewegungsdaten_AV!C:C),3)</f>
        <v>0</v>
      </c>
      <c r="P4506" s="320">
        <f>ROUND(SUMIF(Anlagenbewegungsdaten_AV!$B:$B,$A4506,Anlagenbewegungsdaten_AV!$D:$D),2)</f>
        <v>0</v>
      </c>
      <c r="Q4506" s="321">
        <f t="shared" si="153"/>
        <v>0</v>
      </c>
      <c r="S4506" s="324"/>
      <c r="T4506" s="317"/>
      <c r="U4506" s="325"/>
      <c r="V4506" s="325"/>
    </row>
    <row r="4507" spans="1:22" ht="15" customHeight="1" x14ac:dyDescent="0.25">
      <c r="A4507" s="129" t="s">
        <v>6279</v>
      </c>
      <c r="B4507" s="126" t="s">
        <v>170</v>
      </c>
      <c r="C4507" s="127" t="s">
        <v>6221</v>
      </c>
      <c r="D4507" s="127" t="s">
        <v>4837</v>
      </c>
      <c r="E4507" s="127"/>
      <c r="F4507" s="128">
        <v>10.71</v>
      </c>
      <c r="G4507" s="128">
        <v>11.09</v>
      </c>
      <c r="H4507" s="128">
        <v>8.8699999999999992</v>
      </c>
      <c r="I4507" s="311"/>
      <c r="J4507" s="319">
        <f>ROUND(SUMIF(Anlagenbewegungsdaten!B:B,A4507,Anlagenbewegungsdaten!C:C),3)</f>
        <v>0</v>
      </c>
      <c r="K4507" s="320">
        <f>ROUND(SUMIF(Anlagenbewegungsdaten!$B:$B,$A4507,Anlagenbewegungsdaten!$D:$D),2)</f>
        <v>0</v>
      </c>
      <c r="L4507" s="321">
        <f t="shared" si="152"/>
        <v>0</v>
      </c>
      <c r="M4507" s="341" t="s">
        <v>4950</v>
      </c>
      <c r="N4507" s="341" t="s">
        <v>4973</v>
      </c>
      <c r="O4507" s="323">
        <f>ROUND(SUMIF(Anlagenbewegungsdaten_AV!B:B,A4507,Anlagenbewegungsdaten_AV!C:C),3)</f>
        <v>0</v>
      </c>
      <c r="P4507" s="320">
        <f>ROUND(SUMIF(Anlagenbewegungsdaten_AV!$B:$B,$A4507,Anlagenbewegungsdaten_AV!$D:$D),2)</f>
        <v>0</v>
      </c>
      <c r="Q4507" s="321">
        <f t="shared" si="153"/>
        <v>0</v>
      </c>
      <c r="S4507" s="324"/>
      <c r="T4507" s="317"/>
      <c r="U4507" s="325"/>
      <c r="V4507" s="325"/>
    </row>
    <row r="4508" spans="1:22" ht="15" customHeight="1" x14ac:dyDescent="0.25">
      <c r="A4508" s="129" t="s">
        <v>6280</v>
      </c>
      <c r="B4508" s="126" t="s">
        <v>170</v>
      </c>
      <c r="C4508" s="127" t="s">
        <v>6221</v>
      </c>
      <c r="D4508" s="127" t="s">
        <v>4838</v>
      </c>
      <c r="E4508" s="127"/>
      <c r="F4508" s="128">
        <v>8.5299999999999994</v>
      </c>
      <c r="G4508" s="128">
        <v>8.91</v>
      </c>
      <c r="H4508" s="128">
        <v>7.13</v>
      </c>
      <c r="I4508" s="311"/>
      <c r="J4508" s="319">
        <f>ROUND(SUMIF(Anlagenbewegungsdaten!B:B,A4508,Anlagenbewegungsdaten!C:C),3)</f>
        <v>0</v>
      </c>
      <c r="K4508" s="320">
        <f>ROUND(SUMIF(Anlagenbewegungsdaten!$B:$B,$A4508,Anlagenbewegungsdaten!$D:$D),2)</f>
        <v>0</v>
      </c>
      <c r="L4508" s="321">
        <f t="shared" si="152"/>
        <v>0</v>
      </c>
      <c r="M4508" s="341" t="s">
        <v>4950</v>
      </c>
      <c r="N4508" s="341" t="s">
        <v>4973</v>
      </c>
      <c r="O4508" s="323">
        <f>ROUND(SUMIF(Anlagenbewegungsdaten_AV!B:B,A4508,Anlagenbewegungsdaten_AV!C:C),3)</f>
        <v>0</v>
      </c>
      <c r="P4508" s="320">
        <f>ROUND(SUMIF(Anlagenbewegungsdaten_AV!$B:$B,$A4508,Anlagenbewegungsdaten_AV!$D:$D),2)</f>
        <v>0</v>
      </c>
      <c r="Q4508" s="321">
        <f t="shared" si="153"/>
        <v>0</v>
      </c>
      <c r="S4508" s="324"/>
      <c r="T4508" s="317"/>
      <c r="U4508" s="325"/>
      <c r="V4508" s="325"/>
    </row>
    <row r="4509" spans="1:22" ht="15" customHeight="1" x14ac:dyDescent="0.25">
      <c r="A4509" s="129" t="s">
        <v>6281</v>
      </c>
      <c r="B4509" s="126" t="s">
        <v>170</v>
      </c>
      <c r="C4509" s="127" t="s">
        <v>6223</v>
      </c>
      <c r="D4509" s="127" t="s">
        <v>4835</v>
      </c>
      <c r="E4509" s="127"/>
      <c r="F4509" s="128">
        <v>12.31</v>
      </c>
      <c r="G4509" s="128">
        <v>12.7</v>
      </c>
      <c r="H4509" s="128">
        <v>10.16</v>
      </c>
      <c r="I4509" s="311"/>
      <c r="J4509" s="319">
        <f>ROUND(SUMIF(Anlagenbewegungsdaten!B:B,A4509,Anlagenbewegungsdaten!C:C),3)</f>
        <v>1.375</v>
      </c>
      <c r="K4509" s="320">
        <f>ROUND(SUMIF(Anlagenbewegungsdaten!$B:$B,$A4509,Anlagenbewegungsdaten!$D:$D),2)</f>
        <v>0.17</v>
      </c>
      <c r="L4509" s="321">
        <f t="shared" si="152"/>
        <v>-7.3750000000000204E-4</v>
      </c>
      <c r="M4509" s="341" t="s">
        <v>4950</v>
      </c>
      <c r="N4509" s="341" t="s">
        <v>4973</v>
      </c>
      <c r="O4509" s="323">
        <f>ROUND(SUMIF(Anlagenbewegungsdaten_AV!B:B,A4509,Anlagenbewegungsdaten_AV!C:C),3)</f>
        <v>0</v>
      </c>
      <c r="P4509" s="320">
        <f>ROUND(SUMIF(Anlagenbewegungsdaten_AV!$B:$B,$A4509,Anlagenbewegungsdaten_AV!$D:$D),2)</f>
        <v>0</v>
      </c>
      <c r="Q4509" s="321">
        <f t="shared" si="153"/>
        <v>0</v>
      </c>
      <c r="S4509" s="324"/>
      <c r="T4509" s="317"/>
      <c r="U4509" s="325"/>
      <c r="V4509" s="325"/>
    </row>
    <row r="4510" spans="1:22" ht="15" customHeight="1" x14ac:dyDescent="0.25">
      <c r="A4510" s="129" t="s">
        <v>6282</v>
      </c>
      <c r="B4510" s="126" t="s">
        <v>170</v>
      </c>
      <c r="C4510" s="127" t="s">
        <v>6223</v>
      </c>
      <c r="D4510" s="127" t="s">
        <v>4836</v>
      </c>
      <c r="E4510" s="127"/>
      <c r="F4510" s="128">
        <v>11.97</v>
      </c>
      <c r="G4510" s="128">
        <v>12.36</v>
      </c>
      <c r="H4510" s="128">
        <v>9.89</v>
      </c>
      <c r="I4510" s="311"/>
      <c r="J4510" s="319">
        <f>ROUND(SUMIF(Anlagenbewegungsdaten!B:B,A4510,Anlagenbewegungsdaten!C:C),3)</f>
        <v>4.1210000000000004</v>
      </c>
      <c r="K4510" s="320">
        <f>ROUND(SUMIF(Anlagenbewegungsdaten!$B:$B,$A4510,Anlagenbewegungsdaten!$D:$D),2)</f>
        <v>0.49</v>
      </c>
      <c r="L4510" s="321">
        <f t="shared" si="152"/>
        <v>3.283700000000056E-3</v>
      </c>
      <c r="M4510" s="341" t="s">
        <v>4950</v>
      </c>
      <c r="N4510" s="341" t="s">
        <v>4973</v>
      </c>
      <c r="O4510" s="323">
        <f>ROUND(SUMIF(Anlagenbewegungsdaten_AV!B:B,A4510,Anlagenbewegungsdaten_AV!C:C),3)</f>
        <v>0</v>
      </c>
      <c r="P4510" s="320">
        <f>ROUND(SUMIF(Anlagenbewegungsdaten_AV!$B:$B,$A4510,Anlagenbewegungsdaten_AV!$D:$D),2)</f>
        <v>0</v>
      </c>
      <c r="Q4510" s="321">
        <f t="shared" si="153"/>
        <v>0</v>
      </c>
      <c r="S4510" s="324"/>
      <c r="T4510" s="317"/>
      <c r="U4510" s="325"/>
      <c r="V4510" s="325"/>
    </row>
    <row r="4511" spans="1:22" ht="15" customHeight="1" x14ac:dyDescent="0.25">
      <c r="A4511" s="129" t="s">
        <v>6283</v>
      </c>
      <c r="B4511" s="126" t="s">
        <v>170</v>
      </c>
      <c r="C4511" s="127" t="s">
        <v>6223</v>
      </c>
      <c r="D4511" s="127" t="s">
        <v>4837</v>
      </c>
      <c r="E4511" s="127"/>
      <c r="F4511" s="128">
        <v>10.71</v>
      </c>
      <c r="G4511" s="128">
        <v>11.09</v>
      </c>
      <c r="H4511" s="128">
        <v>8.8699999999999992</v>
      </c>
      <c r="I4511" s="311"/>
      <c r="J4511" s="319">
        <f>ROUND(SUMIF(Anlagenbewegungsdaten!B:B,A4511,Anlagenbewegungsdaten!C:C),3)</f>
        <v>5.7240000000000002</v>
      </c>
      <c r="K4511" s="320">
        <f>ROUND(SUMIF(Anlagenbewegungsdaten!$B:$B,$A4511,Anlagenbewegungsdaten!$D:$D),2)</f>
        <v>0.61</v>
      </c>
      <c r="L4511" s="321">
        <f t="shared" si="152"/>
        <v>3.0404000000001652E-3</v>
      </c>
      <c r="M4511" s="341" t="s">
        <v>4950</v>
      </c>
      <c r="N4511" s="341" t="s">
        <v>4973</v>
      </c>
      <c r="O4511" s="323">
        <f>ROUND(SUMIF(Anlagenbewegungsdaten_AV!B:B,A4511,Anlagenbewegungsdaten_AV!C:C),3)</f>
        <v>0</v>
      </c>
      <c r="P4511" s="320">
        <f>ROUND(SUMIF(Anlagenbewegungsdaten_AV!$B:$B,$A4511,Anlagenbewegungsdaten_AV!$D:$D),2)</f>
        <v>0</v>
      </c>
      <c r="Q4511" s="321">
        <f t="shared" si="153"/>
        <v>0</v>
      </c>
      <c r="S4511" s="324"/>
      <c r="T4511" s="317"/>
      <c r="U4511" s="325"/>
      <c r="V4511" s="325"/>
    </row>
    <row r="4512" spans="1:22" ht="15" customHeight="1" x14ac:dyDescent="0.25">
      <c r="A4512" s="129" t="s">
        <v>6284</v>
      </c>
      <c r="B4512" s="126" t="s">
        <v>170</v>
      </c>
      <c r="C4512" s="127" t="s">
        <v>6223</v>
      </c>
      <c r="D4512" s="127" t="s">
        <v>4838</v>
      </c>
      <c r="E4512" s="127"/>
      <c r="F4512" s="128">
        <v>8.5299999999999994</v>
      </c>
      <c r="G4512" s="128">
        <v>8.91</v>
      </c>
      <c r="H4512" s="128">
        <v>7.13</v>
      </c>
      <c r="I4512" s="311"/>
      <c r="J4512" s="319">
        <f>ROUND(SUMIF(Anlagenbewegungsdaten!B:B,A4512,Anlagenbewegungsdaten!C:C),3)</f>
        <v>0</v>
      </c>
      <c r="K4512" s="320">
        <f>ROUND(SUMIF(Anlagenbewegungsdaten!$B:$B,$A4512,Anlagenbewegungsdaten!$D:$D),2)</f>
        <v>0</v>
      </c>
      <c r="L4512" s="321">
        <f t="shared" si="152"/>
        <v>0</v>
      </c>
      <c r="M4512" s="341" t="s">
        <v>4950</v>
      </c>
      <c r="N4512" s="341" t="s">
        <v>4973</v>
      </c>
      <c r="O4512" s="323">
        <f>ROUND(SUMIF(Anlagenbewegungsdaten_AV!B:B,A4512,Anlagenbewegungsdaten_AV!C:C),3)</f>
        <v>0</v>
      </c>
      <c r="P4512" s="320">
        <f>ROUND(SUMIF(Anlagenbewegungsdaten_AV!$B:$B,$A4512,Anlagenbewegungsdaten_AV!$D:$D),2)</f>
        <v>0</v>
      </c>
      <c r="Q4512" s="321">
        <f t="shared" si="153"/>
        <v>0</v>
      </c>
      <c r="S4512" s="324"/>
      <c r="T4512" s="317"/>
      <c r="U4512" s="325"/>
      <c r="V4512" s="325"/>
    </row>
    <row r="4513" spans="1:22" ht="15" customHeight="1" x14ac:dyDescent="0.25">
      <c r="A4513" s="129" t="s">
        <v>6285</v>
      </c>
      <c r="B4513" s="126" t="s">
        <v>170</v>
      </c>
      <c r="C4513" s="127" t="s">
        <v>6165</v>
      </c>
      <c r="D4513" s="127" t="s">
        <v>4835</v>
      </c>
      <c r="E4513" s="127"/>
      <c r="F4513" s="128">
        <v>12.3</v>
      </c>
      <c r="G4513" s="128">
        <v>12.7</v>
      </c>
      <c r="H4513" s="128">
        <v>10.16</v>
      </c>
      <c r="I4513" s="311"/>
      <c r="J4513" s="319">
        <f>ROUND(SUMIF(Anlagenbewegungsdaten!B:B,A4513,Anlagenbewegungsdaten!C:C),3)</f>
        <v>0</v>
      </c>
      <c r="K4513" s="320">
        <f>ROUND(SUMIF(Anlagenbewegungsdaten!$B:$B,$A4513,Anlagenbewegungsdaten!$D:$D),2)</f>
        <v>0</v>
      </c>
      <c r="L4513" s="321">
        <f t="shared" si="152"/>
        <v>0</v>
      </c>
      <c r="M4513" s="341" t="s">
        <v>4950</v>
      </c>
      <c r="N4513" s="341" t="s">
        <v>4973</v>
      </c>
      <c r="O4513" s="323">
        <f>ROUND(SUMIF(Anlagenbewegungsdaten_AV!B:B,A4513,Anlagenbewegungsdaten_AV!C:C),3)</f>
        <v>0</v>
      </c>
      <c r="P4513" s="320">
        <f>ROUND(SUMIF(Anlagenbewegungsdaten_AV!$B:$B,$A4513,Anlagenbewegungsdaten_AV!$D:$D),2)</f>
        <v>0</v>
      </c>
      <c r="Q4513" s="321">
        <f t="shared" si="153"/>
        <v>0</v>
      </c>
      <c r="S4513" s="324"/>
      <c r="T4513" s="317"/>
      <c r="U4513" s="325"/>
      <c r="V4513" s="325"/>
    </row>
    <row r="4514" spans="1:22" ht="15" customHeight="1" x14ac:dyDescent="0.25">
      <c r="A4514" s="129" t="s">
        <v>6286</v>
      </c>
      <c r="B4514" s="126" t="s">
        <v>170</v>
      </c>
      <c r="C4514" s="127" t="s">
        <v>6165</v>
      </c>
      <c r="D4514" s="127" t="s">
        <v>4836</v>
      </c>
      <c r="E4514" s="127"/>
      <c r="F4514" s="128">
        <v>11.96</v>
      </c>
      <c r="G4514" s="128">
        <v>12.36</v>
      </c>
      <c r="H4514" s="128">
        <v>9.89</v>
      </c>
      <c r="I4514" s="311"/>
      <c r="J4514" s="319">
        <f>ROUND(SUMIF(Anlagenbewegungsdaten!B:B,A4514,Anlagenbewegungsdaten!C:C),3)</f>
        <v>0</v>
      </c>
      <c r="K4514" s="320">
        <f>ROUND(SUMIF(Anlagenbewegungsdaten!$B:$B,$A4514,Anlagenbewegungsdaten!$D:$D),2)</f>
        <v>0</v>
      </c>
      <c r="L4514" s="321">
        <f t="shared" si="152"/>
        <v>0</v>
      </c>
      <c r="M4514" s="341" t="s">
        <v>4950</v>
      </c>
      <c r="N4514" s="341" t="s">
        <v>4973</v>
      </c>
      <c r="O4514" s="323">
        <f>ROUND(SUMIF(Anlagenbewegungsdaten_AV!B:B,A4514,Anlagenbewegungsdaten_AV!C:C),3)</f>
        <v>0</v>
      </c>
      <c r="P4514" s="320">
        <f>ROUND(SUMIF(Anlagenbewegungsdaten_AV!$B:$B,$A4514,Anlagenbewegungsdaten_AV!$D:$D),2)</f>
        <v>0</v>
      </c>
      <c r="Q4514" s="321">
        <f t="shared" si="153"/>
        <v>0</v>
      </c>
      <c r="S4514" s="324"/>
      <c r="T4514" s="317"/>
      <c r="U4514" s="325"/>
      <c r="V4514" s="325"/>
    </row>
    <row r="4515" spans="1:22" ht="15" customHeight="1" x14ac:dyDescent="0.25">
      <c r="A4515" s="129" t="s">
        <v>6287</v>
      </c>
      <c r="B4515" s="126" t="s">
        <v>170</v>
      </c>
      <c r="C4515" s="127" t="s">
        <v>6165</v>
      </c>
      <c r="D4515" s="127" t="s">
        <v>6288</v>
      </c>
      <c r="E4515" s="127"/>
      <c r="F4515" s="128">
        <v>10.69</v>
      </c>
      <c r="G4515" s="128">
        <v>11.09</v>
      </c>
      <c r="H4515" s="128">
        <v>8.8699999999999992</v>
      </c>
      <c r="I4515" s="311"/>
      <c r="J4515" s="319">
        <f>ROUND(SUMIF(Anlagenbewegungsdaten!B:B,A4515,Anlagenbewegungsdaten!C:C),3)</f>
        <v>0</v>
      </c>
      <c r="K4515" s="320">
        <f>ROUND(SUMIF(Anlagenbewegungsdaten!$B:$B,$A4515,Anlagenbewegungsdaten!$D:$D),2)</f>
        <v>0</v>
      </c>
      <c r="L4515" s="321">
        <f t="shared" si="152"/>
        <v>0</v>
      </c>
      <c r="M4515" s="341" t="s">
        <v>4950</v>
      </c>
      <c r="N4515" s="341" t="s">
        <v>4973</v>
      </c>
      <c r="O4515" s="323">
        <f>ROUND(SUMIF(Anlagenbewegungsdaten_AV!B:B,A4515,Anlagenbewegungsdaten_AV!C:C),3)</f>
        <v>0</v>
      </c>
      <c r="P4515" s="320">
        <f>ROUND(SUMIF(Anlagenbewegungsdaten_AV!$B:$B,$A4515,Anlagenbewegungsdaten_AV!$D:$D),2)</f>
        <v>0</v>
      </c>
      <c r="Q4515" s="321">
        <f t="shared" si="153"/>
        <v>0</v>
      </c>
      <c r="S4515" s="324"/>
      <c r="T4515" s="317"/>
      <c r="U4515" s="325"/>
      <c r="V4515" s="325"/>
    </row>
    <row r="4516" spans="1:22" ht="15" customHeight="1" x14ac:dyDescent="0.25">
      <c r="A4516" s="129" t="s">
        <v>6289</v>
      </c>
      <c r="B4516" s="126" t="s">
        <v>170</v>
      </c>
      <c r="C4516" s="127" t="s">
        <v>6168</v>
      </c>
      <c r="D4516" s="127" t="s">
        <v>4835</v>
      </c>
      <c r="E4516" s="127"/>
      <c r="F4516" s="128">
        <v>12.3</v>
      </c>
      <c r="G4516" s="128">
        <v>12.7</v>
      </c>
      <c r="H4516" s="128">
        <v>10.16</v>
      </c>
      <c r="I4516" s="311"/>
      <c r="J4516" s="319">
        <f>ROUND(SUMIF(Anlagenbewegungsdaten!B:B,A4516,Anlagenbewegungsdaten!C:C),3)</f>
        <v>0</v>
      </c>
      <c r="K4516" s="320">
        <f>ROUND(SUMIF(Anlagenbewegungsdaten!$B:$B,$A4516,Anlagenbewegungsdaten!$D:$D),2)</f>
        <v>0</v>
      </c>
      <c r="L4516" s="321">
        <f t="shared" si="152"/>
        <v>0</v>
      </c>
      <c r="M4516" s="341" t="s">
        <v>4950</v>
      </c>
      <c r="N4516" s="341" t="s">
        <v>4973</v>
      </c>
      <c r="O4516" s="323">
        <f>ROUND(SUMIF(Anlagenbewegungsdaten_AV!B:B,A4516,Anlagenbewegungsdaten_AV!C:C),3)</f>
        <v>0</v>
      </c>
      <c r="P4516" s="320">
        <f>ROUND(SUMIF(Anlagenbewegungsdaten_AV!$B:$B,$A4516,Anlagenbewegungsdaten_AV!$D:$D),2)</f>
        <v>0</v>
      </c>
      <c r="Q4516" s="321">
        <f t="shared" si="153"/>
        <v>0</v>
      </c>
      <c r="S4516" s="324"/>
      <c r="T4516" s="317"/>
      <c r="U4516" s="325"/>
      <c r="V4516" s="325"/>
    </row>
    <row r="4517" spans="1:22" ht="15" customHeight="1" x14ac:dyDescent="0.25">
      <c r="A4517" s="129" t="s">
        <v>6290</v>
      </c>
      <c r="B4517" s="126" t="s">
        <v>170</v>
      </c>
      <c r="C4517" s="127" t="s">
        <v>6168</v>
      </c>
      <c r="D4517" s="127" t="s">
        <v>4836</v>
      </c>
      <c r="E4517" s="127"/>
      <c r="F4517" s="128">
        <v>11.96</v>
      </c>
      <c r="G4517" s="128">
        <v>12.36</v>
      </c>
      <c r="H4517" s="128">
        <v>9.89</v>
      </c>
      <c r="I4517" s="311"/>
      <c r="J4517" s="319">
        <f>ROUND(SUMIF(Anlagenbewegungsdaten!B:B,A4517,Anlagenbewegungsdaten!C:C),3)</f>
        <v>0</v>
      </c>
      <c r="K4517" s="320">
        <f>ROUND(SUMIF(Anlagenbewegungsdaten!$B:$B,$A4517,Anlagenbewegungsdaten!$D:$D),2)</f>
        <v>0</v>
      </c>
      <c r="L4517" s="321">
        <f t="shared" si="152"/>
        <v>0</v>
      </c>
      <c r="M4517" s="341" t="s">
        <v>4950</v>
      </c>
      <c r="N4517" s="341" t="s">
        <v>4973</v>
      </c>
      <c r="O4517" s="323">
        <f>ROUND(SUMIF(Anlagenbewegungsdaten_AV!B:B,A4517,Anlagenbewegungsdaten_AV!C:C),3)</f>
        <v>0</v>
      </c>
      <c r="P4517" s="320">
        <f>ROUND(SUMIF(Anlagenbewegungsdaten_AV!$B:$B,$A4517,Anlagenbewegungsdaten_AV!$D:$D),2)</f>
        <v>0</v>
      </c>
      <c r="Q4517" s="321">
        <f t="shared" si="153"/>
        <v>0</v>
      </c>
      <c r="S4517" s="324"/>
      <c r="T4517" s="317"/>
      <c r="U4517" s="325"/>
      <c r="V4517" s="325"/>
    </row>
    <row r="4518" spans="1:22" ht="15" customHeight="1" x14ac:dyDescent="0.25">
      <c r="A4518" s="129" t="s">
        <v>6291</v>
      </c>
      <c r="B4518" s="126" t="s">
        <v>170</v>
      </c>
      <c r="C4518" s="127" t="s">
        <v>6168</v>
      </c>
      <c r="D4518" s="127" t="s">
        <v>6288</v>
      </c>
      <c r="E4518" s="127"/>
      <c r="F4518" s="128">
        <v>10.69</v>
      </c>
      <c r="G4518" s="128">
        <v>11.09</v>
      </c>
      <c r="H4518" s="128">
        <v>8.8699999999999992</v>
      </c>
      <c r="I4518" s="311"/>
      <c r="J4518" s="319">
        <f>ROUND(SUMIF(Anlagenbewegungsdaten!B:B,A4518,Anlagenbewegungsdaten!C:C),3)</f>
        <v>0</v>
      </c>
      <c r="K4518" s="320">
        <f>ROUND(SUMIF(Anlagenbewegungsdaten!$B:$B,$A4518,Anlagenbewegungsdaten!$D:$D),2)</f>
        <v>0</v>
      </c>
      <c r="L4518" s="321">
        <f t="shared" si="152"/>
        <v>0</v>
      </c>
      <c r="M4518" s="341" t="s">
        <v>4950</v>
      </c>
      <c r="N4518" s="341" t="s">
        <v>4973</v>
      </c>
      <c r="O4518" s="323">
        <f>ROUND(SUMIF(Anlagenbewegungsdaten_AV!B:B,A4518,Anlagenbewegungsdaten_AV!C:C),3)</f>
        <v>0</v>
      </c>
      <c r="P4518" s="320">
        <f>ROUND(SUMIF(Anlagenbewegungsdaten_AV!$B:$B,$A4518,Anlagenbewegungsdaten_AV!$D:$D),2)</f>
        <v>0</v>
      </c>
      <c r="Q4518" s="321">
        <f t="shared" si="153"/>
        <v>0</v>
      </c>
      <c r="S4518" s="324"/>
      <c r="T4518" s="317"/>
      <c r="U4518" s="325"/>
      <c r="V4518" s="325"/>
    </row>
    <row r="4519" spans="1:22" ht="15" customHeight="1" x14ac:dyDescent="0.25">
      <c r="A4519" s="129" t="s">
        <v>6292</v>
      </c>
      <c r="B4519" s="126" t="s">
        <v>170</v>
      </c>
      <c r="C4519" s="127" t="s">
        <v>6171</v>
      </c>
      <c r="D4519" s="127" t="s">
        <v>4835</v>
      </c>
      <c r="E4519" s="127"/>
      <c r="F4519" s="128">
        <v>12.3</v>
      </c>
      <c r="G4519" s="128">
        <v>12.7</v>
      </c>
      <c r="H4519" s="128">
        <v>10.16</v>
      </c>
      <c r="I4519" s="311"/>
      <c r="J4519" s="319">
        <f>ROUND(SUMIF(Anlagenbewegungsdaten!B:B,A4519,Anlagenbewegungsdaten!C:C),3)</f>
        <v>0</v>
      </c>
      <c r="K4519" s="320">
        <f>ROUND(SUMIF(Anlagenbewegungsdaten!$B:$B,$A4519,Anlagenbewegungsdaten!$D:$D),2)</f>
        <v>0</v>
      </c>
      <c r="L4519" s="321">
        <f t="shared" si="152"/>
        <v>0</v>
      </c>
      <c r="M4519" s="341" t="s">
        <v>4950</v>
      </c>
      <c r="N4519" s="341" t="s">
        <v>4973</v>
      </c>
      <c r="O4519" s="323">
        <f>ROUND(SUMIF(Anlagenbewegungsdaten_AV!B:B,A4519,Anlagenbewegungsdaten_AV!C:C),3)</f>
        <v>0</v>
      </c>
      <c r="P4519" s="320">
        <f>ROUND(SUMIF(Anlagenbewegungsdaten_AV!$B:$B,$A4519,Anlagenbewegungsdaten_AV!$D:$D),2)</f>
        <v>0</v>
      </c>
      <c r="Q4519" s="321">
        <f t="shared" si="153"/>
        <v>0</v>
      </c>
      <c r="S4519" s="324"/>
      <c r="T4519" s="317"/>
      <c r="U4519" s="325"/>
      <c r="V4519" s="325"/>
    </row>
    <row r="4520" spans="1:22" ht="15" customHeight="1" x14ac:dyDescent="0.25">
      <c r="A4520" s="129" t="s">
        <v>6293</v>
      </c>
      <c r="B4520" s="126" t="s">
        <v>170</v>
      </c>
      <c r="C4520" s="127" t="s">
        <v>6171</v>
      </c>
      <c r="D4520" s="127" t="s">
        <v>4836</v>
      </c>
      <c r="E4520" s="127"/>
      <c r="F4520" s="128">
        <v>11.96</v>
      </c>
      <c r="G4520" s="128">
        <v>12.36</v>
      </c>
      <c r="H4520" s="128">
        <v>9.89</v>
      </c>
      <c r="I4520" s="311"/>
      <c r="J4520" s="319">
        <f>ROUND(SUMIF(Anlagenbewegungsdaten!B:B,A4520,Anlagenbewegungsdaten!C:C),3)</f>
        <v>0</v>
      </c>
      <c r="K4520" s="320">
        <f>ROUND(SUMIF(Anlagenbewegungsdaten!$B:$B,$A4520,Anlagenbewegungsdaten!$D:$D),2)</f>
        <v>0</v>
      </c>
      <c r="L4520" s="321">
        <f t="shared" si="152"/>
        <v>0</v>
      </c>
      <c r="M4520" s="341" t="s">
        <v>4950</v>
      </c>
      <c r="N4520" s="341" t="s">
        <v>4973</v>
      </c>
      <c r="O4520" s="323">
        <f>ROUND(SUMIF(Anlagenbewegungsdaten_AV!B:B,A4520,Anlagenbewegungsdaten_AV!C:C),3)</f>
        <v>0</v>
      </c>
      <c r="P4520" s="320">
        <f>ROUND(SUMIF(Anlagenbewegungsdaten_AV!$B:$B,$A4520,Anlagenbewegungsdaten_AV!$D:$D),2)</f>
        <v>0</v>
      </c>
      <c r="Q4520" s="321">
        <f t="shared" si="153"/>
        <v>0</v>
      </c>
      <c r="S4520" s="324"/>
      <c r="T4520" s="317"/>
      <c r="U4520" s="325"/>
      <c r="V4520" s="325"/>
    </row>
    <row r="4521" spans="1:22" ht="15" customHeight="1" x14ac:dyDescent="0.25">
      <c r="A4521" s="129" t="s">
        <v>6294</v>
      </c>
      <c r="B4521" s="126" t="s">
        <v>170</v>
      </c>
      <c r="C4521" s="127" t="s">
        <v>6171</v>
      </c>
      <c r="D4521" s="127" t="s">
        <v>6288</v>
      </c>
      <c r="E4521" s="127"/>
      <c r="F4521" s="128">
        <v>10.69</v>
      </c>
      <c r="G4521" s="128">
        <v>11.09</v>
      </c>
      <c r="H4521" s="128">
        <v>8.8699999999999992</v>
      </c>
      <c r="I4521" s="311"/>
      <c r="J4521" s="319">
        <f>ROUND(SUMIF(Anlagenbewegungsdaten!B:B,A4521,Anlagenbewegungsdaten!C:C),3)</f>
        <v>0</v>
      </c>
      <c r="K4521" s="320">
        <f>ROUND(SUMIF(Anlagenbewegungsdaten!$B:$B,$A4521,Anlagenbewegungsdaten!$D:$D),2)</f>
        <v>0</v>
      </c>
      <c r="L4521" s="321">
        <f t="shared" si="152"/>
        <v>0</v>
      </c>
      <c r="M4521" s="341" t="s">
        <v>4950</v>
      </c>
      <c r="N4521" s="341" t="s">
        <v>4973</v>
      </c>
      <c r="O4521" s="323">
        <f>ROUND(SUMIF(Anlagenbewegungsdaten_AV!B:B,A4521,Anlagenbewegungsdaten_AV!C:C),3)</f>
        <v>0</v>
      </c>
      <c r="P4521" s="320">
        <f>ROUND(SUMIF(Anlagenbewegungsdaten_AV!$B:$B,$A4521,Anlagenbewegungsdaten_AV!$D:$D),2)</f>
        <v>0</v>
      </c>
      <c r="Q4521" s="321">
        <f t="shared" si="153"/>
        <v>0</v>
      </c>
      <c r="S4521" s="324"/>
      <c r="T4521" s="317"/>
      <c r="U4521" s="325"/>
      <c r="V4521" s="325"/>
    </row>
    <row r="4522" spans="1:22" ht="15" customHeight="1" x14ac:dyDescent="0.25">
      <c r="A4522" s="129" t="s">
        <v>6295</v>
      </c>
      <c r="B4522" s="126" t="s">
        <v>170</v>
      </c>
      <c r="C4522" s="127" t="s">
        <v>6174</v>
      </c>
      <c r="D4522" s="127" t="s">
        <v>4835</v>
      </c>
      <c r="E4522" s="127"/>
      <c r="F4522" s="128">
        <v>12.3</v>
      </c>
      <c r="G4522" s="128">
        <v>12.7</v>
      </c>
      <c r="H4522" s="128">
        <v>10.16</v>
      </c>
      <c r="I4522" s="311"/>
      <c r="J4522" s="319">
        <f>ROUND(SUMIF(Anlagenbewegungsdaten!B:B,A4522,Anlagenbewegungsdaten!C:C),3)</f>
        <v>0</v>
      </c>
      <c r="K4522" s="320">
        <f>ROUND(SUMIF(Anlagenbewegungsdaten!$B:$B,$A4522,Anlagenbewegungsdaten!$D:$D),2)</f>
        <v>0</v>
      </c>
      <c r="L4522" s="321">
        <f t="shared" si="152"/>
        <v>0</v>
      </c>
      <c r="M4522" s="341" t="s">
        <v>4950</v>
      </c>
      <c r="N4522" s="341" t="s">
        <v>4973</v>
      </c>
      <c r="O4522" s="323">
        <f>ROUND(SUMIF(Anlagenbewegungsdaten_AV!B:B,A4522,Anlagenbewegungsdaten_AV!C:C),3)</f>
        <v>0</v>
      </c>
      <c r="P4522" s="320">
        <f>ROUND(SUMIF(Anlagenbewegungsdaten_AV!$B:$B,$A4522,Anlagenbewegungsdaten_AV!$D:$D),2)</f>
        <v>0</v>
      </c>
      <c r="Q4522" s="321">
        <f t="shared" si="153"/>
        <v>0</v>
      </c>
      <c r="S4522" s="324"/>
      <c r="T4522" s="317"/>
      <c r="U4522" s="325"/>
      <c r="V4522" s="325"/>
    </row>
    <row r="4523" spans="1:22" ht="15" customHeight="1" x14ac:dyDescent="0.25">
      <c r="A4523" s="129" t="s">
        <v>6296</v>
      </c>
      <c r="B4523" s="126" t="s">
        <v>170</v>
      </c>
      <c r="C4523" s="127" t="s">
        <v>6174</v>
      </c>
      <c r="D4523" s="127" t="s">
        <v>4836</v>
      </c>
      <c r="E4523" s="127"/>
      <c r="F4523" s="128">
        <v>11.96</v>
      </c>
      <c r="G4523" s="128">
        <v>12.36</v>
      </c>
      <c r="H4523" s="128">
        <v>9.89</v>
      </c>
      <c r="I4523" s="311"/>
      <c r="J4523" s="319">
        <f>ROUND(SUMIF(Anlagenbewegungsdaten!B:B,A4523,Anlagenbewegungsdaten!C:C),3)</f>
        <v>0</v>
      </c>
      <c r="K4523" s="320">
        <f>ROUND(SUMIF(Anlagenbewegungsdaten!$B:$B,$A4523,Anlagenbewegungsdaten!$D:$D),2)</f>
        <v>0</v>
      </c>
      <c r="L4523" s="321">
        <f t="shared" si="152"/>
        <v>0</v>
      </c>
      <c r="M4523" s="341" t="s">
        <v>4950</v>
      </c>
      <c r="N4523" s="341" t="s">
        <v>4973</v>
      </c>
      <c r="O4523" s="323">
        <f>ROUND(SUMIF(Anlagenbewegungsdaten_AV!B:B,A4523,Anlagenbewegungsdaten_AV!C:C),3)</f>
        <v>0</v>
      </c>
      <c r="P4523" s="320">
        <f>ROUND(SUMIF(Anlagenbewegungsdaten_AV!$B:$B,$A4523,Anlagenbewegungsdaten_AV!$D:$D),2)</f>
        <v>0</v>
      </c>
      <c r="Q4523" s="321">
        <f t="shared" si="153"/>
        <v>0</v>
      </c>
      <c r="S4523" s="324"/>
      <c r="T4523" s="317"/>
      <c r="U4523" s="325"/>
      <c r="V4523" s="325"/>
    </row>
    <row r="4524" spans="1:22" ht="15" customHeight="1" x14ac:dyDescent="0.25">
      <c r="A4524" s="129" t="s">
        <v>6297</v>
      </c>
      <c r="B4524" s="126" t="s">
        <v>170</v>
      </c>
      <c r="C4524" s="127" t="s">
        <v>6174</v>
      </c>
      <c r="D4524" s="127" t="s">
        <v>6288</v>
      </c>
      <c r="E4524" s="127"/>
      <c r="F4524" s="128">
        <v>10.69</v>
      </c>
      <c r="G4524" s="128">
        <v>11.09</v>
      </c>
      <c r="H4524" s="128">
        <v>8.8699999999999992</v>
      </c>
      <c r="I4524" s="311"/>
      <c r="J4524" s="319">
        <f>ROUND(SUMIF(Anlagenbewegungsdaten!B:B,A4524,Anlagenbewegungsdaten!C:C),3)</f>
        <v>0</v>
      </c>
      <c r="K4524" s="320">
        <f>ROUND(SUMIF(Anlagenbewegungsdaten!$B:$B,$A4524,Anlagenbewegungsdaten!$D:$D),2)</f>
        <v>0</v>
      </c>
      <c r="L4524" s="321">
        <f t="shared" si="152"/>
        <v>0</v>
      </c>
      <c r="M4524" s="341" t="s">
        <v>4950</v>
      </c>
      <c r="N4524" s="341" t="s">
        <v>4973</v>
      </c>
      <c r="O4524" s="323">
        <f>ROUND(SUMIF(Anlagenbewegungsdaten_AV!B:B,A4524,Anlagenbewegungsdaten_AV!C:C),3)</f>
        <v>0</v>
      </c>
      <c r="P4524" s="320">
        <f>ROUND(SUMIF(Anlagenbewegungsdaten_AV!$B:$B,$A4524,Anlagenbewegungsdaten_AV!$D:$D),2)</f>
        <v>0</v>
      </c>
      <c r="Q4524" s="321">
        <f t="shared" si="153"/>
        <v>0</v>
      </c>
      <c r="S4524" s="324"/>
      <c r="T4524" s="317"/>
      <c r="U4524" s="325"/>
      <c r="V4524" s="325"/>
    </row>
    <row r="4525" spans="1:22" ht="15" customHeight="1" x14ac:dyDescent="0.25">
      <c r="A4525" s="129" t="s">
        <v>6298</v>
      </c>
      <c r="B4525" s="126" t="s">
        <v>170</v>
      </c>
      <c r="C4525" s="127" t="s">
        <v>6177</v>
      </c>
      <c r="D4525" s="127" t="s">
        <v>4835</v>
      </c>
      <c r="E4525" s="127"/>
      <c r="F4525" s="128"/>
      <c r="G4525" s="128"/>
      <c r="H4525" s="128"/>
      <c r="I4525" s="311"/>
      <c r="J4525" s="319">
        <f>ROUND(SUMIF(Anlagenbewegungsdaten!B:B,A4525,Anlagenbewegungsdaten!C:C),3)</f>
        <v>0</v>
      </c>
      <c r="K4525" s="320">
        <f>ROUND(SUMIF(Anlagenbewegungsdaten!$B:$B,$A4525,Anlagenbewegungsdaten!$D:$D),2)</f>
        <v>0</v>
      </c>
      <c r="L4525" s="321">
        <f t="shared" si="152"/>
        <v>0</v>
      </c>
      <c r="M4525" s="341" t="s">
        <v>4950</v>
      </c>
      <c r="N4525" s="341" t="s">
        <v>4973</v>
      </c>
      <c r="O4525" s="323">
        <f>ROUND(SUMIF(Anlagenbewegungsdaten_AV!B:B,A4525,Anlagenbewegungsdaten_AV!C:C),3)</f>
        <v>0</v>
      </c>
      <c r="P4525" s="320">
        <f>ROUND(SUMIF(Anlagenbewegungsdaten_AV!$B:$B,$A4525,Anlagenbewegungsdaten_AV!$D:$D),2)</f>
        <v>0</v>
      </c>
      <c r="Q4525" s="321">
        <f t="shared" si="153"/>
        <v>0</v>
      </c>
      <c r="S4525" s="324"/>
      <c r="T4525" s="317"/>
      <c r="U4525" s="325"/>
      <c r="V4525" s="325"/>
    </row>
    <row r="4526" spans="1:22" ht="15" customHeight="1" x14ac:dyDescent="0.25">
      <c r="A4526" s="129" t="s">
        <v>6299</v>
      </c>
      <c r="B4526" s="126" t="s">
        <v>170</v>
      </c>
      <c r="C4526" s="127" t="s">
        <v>6177</v>
      </c>
      <c r="D4526" s="127" t="s">
        <v>4836</v>
      </c>
      <c r="E4526" s="127"/>
      <c r="F4526" s="128"/>
      <c r="G4526" s="128"/>
      <c r="H4526" s="128"/>
      <c r="I4526" s="311"/>
      <c r="J4526" s="319">
        <f>ROUND(SUMIF(Anlagenbewegungsdaten!B:B,A4526,Anlagenbewegungsdaten!C:C),3)</f>
        <v>0</v>
      </c>
      <c r="K4526" s="320">
        <f>ROUND(SUMIF(Anlagenbewegungsdaten!$B:$B,$A4526,Anlagenbewegungsdaten!$D:$D),2)</f>
        <v>0</v>
      </c>
      <c r="L4526" s="321">
        <f t="shared" si="152"/>
        <v>0</v>
      </c>
      <c r="M4526" s="341" t="s">
        <v>4950</v>
      </c>
      <c r="N4526" s="341" t="s">
        <v>4973</v>
      </c>
      <c r="O4526" s="323">
        <f>ROUND(SUMIF(Anlagenbewegungsdaten_AV!B:B,A4526,Anlagenbewegungsdaten_AV!C:C),3)</f>
        <v>0</v>
      </c>
      <c r="P4526" s="320">
        <f>ROUND(SUMIF(Anlagenbewegungsdaten_AV!$B:$B,$A4526,Anlagenbewegungsdaten_AV!$D:$D),2)</f>
        <v>0</v>
      </c>
      <c r="Q4526" s="321">
        <f t="shared" si="153"/>
        <v>0</v>
      </c>
      <c r="S4526" s="324"/>
      <c r="T4526" s="317"/>
      <c r="U4526" s="325"/>
      <c r="V4526" s="325"/>
    </row>
    <row r="4527" spans="1:22" ht="15" customHeight="1" x14ac:dyDescent="0.25">
      <c r="A4527" s="129" t="s">
        <v>6300</v>
      </c>
      <c r="B4527" s="126" t="s">
        <v>170</v>
      </c>
      <c r="C4527" s="127" t="s">
        <v>6177</v>
      </c>
      <c r="D4527" s="127" t="s">
        <v>6288</v>
      </c>
      <c r="E4527" s="127"/>
      <c r="F4527" s="128"/>
      <c r="G4527" s="128"/>
      <c r="H4527" s="128"/>
      <c r="I4527" s="311"/>
      <c r="J4527" s="319">
        <f>ROUND(SUMIF(Anlagenbewegungsdaten!B:B,A4527,Anlagenbewegungsdaten!C:C),3)</f>
        <v>0</v>
      </c>
      <c r="K4527" s="320">
        <f>ROUND(SUMIF(Anlagenbewegungsdaten!$B:$B,$A4527,Anlagenbewegungsdaten!$D:$D),2)</f>
        <v>0</v>
      </c>
      <c r="L4527" s="321">
        <f t="shared" si="152"/>
        <v>0</v>
      </c>
      <c r="M4527" s="341" t="s">
        <v>4950</v>
      </c>
      <c r="N4527" s="341" t="s">
        <v>4973</v>
      </c>
      <c r="O4527" s="323">
        <f>ROUND(SUMIF(Anlagenbewegungsdaten_AV!B:B,A4527,Anlagenbewegungsdaten_AV!C:C),3)</f>
        <v>0</v>
      </c>
      <c r="P4527" s="320">
        <f>ROUND(SUMIF(Anlagenbewegungsdaten_AV!$B:$B,$A4527,Anlagenbewegungsdaten_AV!$D:$D),2)</f>
        <v>0</v>
      </c>
      <c r="Q4527" s="321">
        <f t="shared" si="153"/>
        <v>0</v>
      </c>
      <c r="S4527" s="324"/>
      <c r="T4527" s="317"/>
      <c r="U4527" s="325"/>
      <c r="V4527" s="325"/>
    </row>
    <row r="4528" spans="1:22" ht="15" customHeight="1" x14ac:dyDescent="0.25">
      <c r="A4528" s="129" t="s">
        <v>6301</v>
      </c>
      <c r="B4528" s="126" t="s">
        <v>170</v>
      </c>
      <c r="C4528" s="127" t="s">
        <v>6180</v>
      </c>
      <c r="D4528" s="127" t="s">
        <v>4835</v>
      </c>
      <c r="E4528" s="127"/>
      <c r="F4528" s="128"/>
      <c r="G4528" s="128"/>
      <c r="H4528" s="128"/>
      <c r="I4528" s="311"/>
      <c r="J4528" s="319">
        <f>ROUND(SUMIF(Anlagenbewegungsdaten!B:B,A4528,Anlagenbewegungsdaten!C:C),3)</f>
        <v>0</v>
      </c>
      <c r="K4528" s="320">
        <f>ROUND(SUMIF(Anlagenbewegungsdaten!$B:$B,$A4528,Anlagenbewegungsdaten!$D:$D),2)</f>
        <v>0</v>
      </c>
      <c r="L4528" s="321">
        <f t="shared" si="152"/>
        <v>0</v>
      </c>
      <c r="M4528" s="341" t="s">
        <v>4950</v>
      </c>
      <c r="N4528" s="341" t="s">
        <v>4973</v>
      </c>
      <c r="O4528" s="323">
        <f>ROUND(SUMIF(Anlagenbewegungsdaten_AV!B:B,A4528,Anlagenbewegungsdaten_AV!C:C),3)</f>
        <v>0</v>
      </c>
      <c r="P4528" s="320">
        <f>ROUND(SUMIF(Anlagenbewegungsdaten_AV!$B:$B,$A4528,Anlagenbewegungsdaten_AV!$D:$D),2)</f>
        <v>0</v>
      </c>
      <c r="Q4528" s="321">
        <f t="shared" si="153"/>
        <v>0</v>
      </c>
      <c r="S4528" s="324"/>
      <c r="T4528" s="317"/>
      <c r="U4528" s="325"/>
      <c r="V4528" s="325"/>
    </row>
    <row r="4529" spans="1:22" ht="15" customHeight="1" x14ac:dyDescent="0.25">
      <c r="A4529" s="129" t="s">
        <v>6302</v>
      </c>
      <c r="B4529" s="126" t="s">
        <v>170</v>
      </c>
      <c r="C4529" s="127" t="s">
        <v>6180</v>
      </c>
      <c r="D4529" s="127" t="s">
        <v>4836</v>
      </c>
      <c r="E4529" s="127"/>
      <c r="F4529" s="128"/>
      <c r="G4529" s="128"/>
      <c r="H4529" s="128"/>
      <c r="I4529" s="311"/>
      <c r="J4529" s="319">
        <f>ROUND(SUMIF(Anlagenbewegungsdaten!B:B,A4529,Anlagenbewegungsdaten!C:C),3)</f>
        <v>0</v>
      </c>
      <c r="K4529" s="320">
        <f>ROUND(SUMIF(Anlagenbewegungsdaten!$B:$B,$A4529,Anlagenbewegungsdaten!$D:$D),2)</f>
        <v>0</v>
      </c>
      <c r="L4529" s="321">
        <f t="shared" si="152"/>
        <v>0</v>
      </c>
      <c r="M4529" s="341" t="s">
        <v>4950</v>
      </c>
      <c r="N4529" s="341" t="s">
        <v>4973</v>
      </c>
      <c r="O4529" s="323">
        <f>ROUND(SUMIF(Anlagenbewegungsdaten_AV!B:B,A4529,Anlagenbewegungsdaten_AV!C:C),3)</f>
        <v>0</v>
      </c>
      <c r="P4529" s="320">
        <f>ROUND(SUMIF(Anlagenbewegungsdaten_AV!$B:$B,$A4529,Anlagenbewegungsdaten_AV!$D:$D),2)</f>
        <v>0</v>
      </c>
      <c r="Q4529" s="321">
        <f t="shared" si="153"/>
        <v>0</v>
      </c>
      <c r="S4529" s="324"/>
      <c r="T4529" s="317"/>
      <c r="U4529" s="325"/>
      <c r="V4529" s="325"/>
    </row>
    <row r="4530" spans="1:22" ht="15" customHeight="1" x14ac:dyDescent="0.25">
      <c r="A4530" s="129" t="s">
        <v>6303</v>
      </c>
      <c r="B4530" s="126" t="s">
        <v>170</v>
      </c>
      <c r="C4530" s="127" t="s">
        <v>6180</v>
      </c>
      <c r="D4530" s="127" t="s">
        <v>6288</v>
      </c>
      <c r="E4530" s="127"/>
      <c r="F4530" s="128"/>
      <c r="G4530" s="128"/>
      <c r="H4530" s="128"/>
      <c r="I4530" s="311"/>
      <c r="J4530" s="319">
        <f>ROUND(SUMIF(Anlagenbewegungsdaten!B:B,A4530,Anlagenbewegungsdaten!C:C),3)</f>
        <v>0</v>
      </c>
      <c r="K4530" s="320">
        <f>ROUND(SUMIF(Anlagenbewegungsdaten!$B:$B,$A4530,Anlagenbewegungsdaten!$D:$D),2)</f>
        <v>0</v>
      </c>
      <c r="L4530" s="321">
        <f t="shared" si="152"/>
        <v>0</v>
      </c>
      <c r="M4530" s="341" t="s">
        <v>4950</v>
      </c>
      <c r="N4530" s="341" t="s">
        <v>4973</v>
      </c>
      <c r="O4530" s="323">
        <f>ROUND(SUMIF(Anlagenbewegungsdaten_AV!B:B,A4530,Anlagenbewegungsdaten_AV!C:C),3)</f>
        <v>0</v>
      </c>
      <c r="P4530" s="320">
        <f>ROUND(SUMIF(Anlagenbewegungsdaten_AV!$B:$B,$A4530,Anlagenbewegungsdaten_AV!$D:$D),2)</f>
        <v>0</v>
      </c>
      <c r="Q4530" s="321">
        <f t="shared" si="153"/>
        <v>0</v>
      </c>
      <c r="S4530" s="324"/>
      <c r="T4530" s="317"/>
      <c r="U4530" s="325"/>
      <c r="V4530" s="325"/>
    </row>
    <row r="4531" spans="1:22" ht="15" customHeight="1" x14ac:dyDescent="0.25">
      <c r="A4531" s="129" t="s">
        <v>6304</v>
      </c>
      <c r="B4531" s="126" t="s">
        <v>170</v>
      </c>
      <c r="C4531" s="127" t="s">
        <v>6183</v>
      </c>
      <c r="D4531" s="127" t="s">
        <v>4835</v>
      </c>
      <c r="E4531" s="127"/>
      <c r="F4531" s="128"/>
      <c r="G4531" s="128"/>
      <c r="H4531" s="128"/>
      <c r="I4531" s="311"/>
      <c r="J4531" s="319">
        <f>ROUND(SUMIF(Anlagenbewegungsdaten!B:B,A4531,Anlagenbewegungsdaten!C:C),3)</f>
        <v>0</v>
      </c>
      <c r="K4531" s="320">
        <f>ROUND(SUMIF(Anlagenbewegungsdaten!$B:$B,$A4531,Anlagenbewegungsdaten!$D:$D),2)</f>
        <v>0</v>
      </c>
      <c r="L4531" s="321">
        <f t="shared" si="152"/>
        <v>0</v>
      </c>
      <c r="M4531" s="341" t="s">
        <v>4950</v>
      </c>
      <c r="N4531" s="341" t="s">
        <v>4973</v>
      </c>
      <c r="O4531" s="323">
        <f>ROUND(SUMIF(Anlagenbewegungsdaten_AV!B:B,A4531,Anlagenbewegungsdaten_AV!C:C),3)</f>
        <v>0</v>
      </c>
      <c r="P4531" s="320">
        <f>ROUND(SUMIF(Anlagenbewegungsdaten_AV!$B:$B,$A4531,Anlagenbewegungsdaten_AV!$D:$D),2)</f>
        <v>0</v>
      </c>
      <c r="Q4531" s="321">
        <f t="shared" si="153"/>
        <v>0</v>
      </c>
      <c r="S4531" s="324"/>
      <c r="T4531" s="317"/>
      <c r="U4531" s="325"/>
      <c r="V4531" s="325"/>
    </row>
    <row r="4532" spans="1:22" ht="15" customHeight="1" x14ac:dyDescent="0.25">
      <c r="A4532" s="129" t="s">
        <v>6305</v>
      </c>
      <c r="B4532" s="126" t="s">
        <v>170</v>
      </c>
      <c r="C4532" s="127" t="s">
        <v>6183</v>
      </c>
      <c r="D4532" s="127" t="s">
        <v>4836</v>
      </c>
      <c r="E4532" s="127"/>
      <c r="F4532" s="128"/>
      <c r="G4532" s="128"/>
      <c r="H4532" s="128"/>
      <c r="I4532" s="311"/>
      <c r="J4532" s="319">
        <f>ROUND(SUMIF(Anlagenbewegungsdaten!B:B,A4532,Anlagenbewegungsdaten!C:C),3)</f>
        <v>0</v>
      </c>
      <c r="K4532" s="320">
        <f>ROUND(SUMIF(Anlagenbewegungsdaten!$B:$B,$A4532,Anlagenbewegungsdaten!$D:$D),2)</f>
        <v>0</v>
      </c>
      <c r="L4532" s="321">
        <f t="shared" si="152"/>
        <v>0</v>
      </c>
      <c r="M4532" s="341" t="s">
        <v>4950</v>
      </c>
      <c r="N4532" s="341" t="s">
        <v>4973</v>
      </c>
      <c r="O4532" s="323">
        <f>ROUND(SUMIF(Anlagenbewegungsdaten_AV!B:B,A4532,Anlagenbewegungsdaten_AV!C:C),3)</f>
        <v>0</v>
      </c>
      <c r="P4532" s="320">
        <f>ROUND(SUMIF(Anlagenbewegungsdaten_AV!$B:$B,$A4532,Anlagenbewegungsdaten_AV!$D:$D),2)</f>
        <v>0</v>
      </c>
      <c r="Q4532" s="321">
        <f t="shared" si="153"/>
        <v>0</v>
      </c>
      <c r="S4532" s="324"/>
      <c r="T4532" s="317"/>
      <c r="U4532" s="325"/>
      <c r="V4532" s="325"/>
    </row>
    <row r="4533" spans="1:22" ht="15" customHeight="1" x14ac:dyDescent="0.25">
      <c r="A4533" s="129" t="s">
        <v>6306</v>
      </c>
      <c r="B4533" s="126" t="s">
        <v>170</v>
      </c>
      <c r="C4533" s="127" t="s">
        <v>6183</v>
      </c>
      <c r="D4533" s="127" t="s">
        <v>6288</v>
      </c>
      <c r="E4533" s="127"/>
      <c r="F4533" s="128"/>
      <c r="G4533" s="128"/>
      <c r="H4533" s="128"/>
      <c r="I4533" s="311"/>
      <c r="J4533" s="319">
        <f>ROUND(SUMIF(Anlagenbewegungsdaten!B:B,A4533,Anlagenbewegungsdaten!C:C),3)</f>
        <v>0</v>
      </c>
      <c r="K4533" s="320">
        <f>ROUND(SUMIF(Anlagenbewegungsdaten!$B:$B,$A4533,Anlagenbewegungsdaten!$D:$D),2)</f>
        <v>0</v>
      </c>
      <c r="L4533" s="321">
        <f t="shared" si="152"/>
        <v>0</v>
      </c>
      <c r="M4533" s="341" t="s">
        <v>4950</v>
      </c>
      <c r="N4533" s="341" t="s">
        <v>4973</v>
      </c>
      <c r="O4533" s="323">
        <f>ROUND(SUMIF(Anlagenbewegungsdaten_AV!B:B,A4533,Anlagenbewegungsdaten_AV!C:C),3)</f>
        <v>0</v>
      </c>
      <c r="P4533" s="320">
        <f>ROUND(SUMIF(Anlagenbewegungsdaten_AV!$B:$B,$A4533,Anlagenbewegungsdaten_AV!$D:$D),2)</f>
        <v>0</v>
      </c>
      <c r="Q4533" s="321">
        <f t="shared" si="153"/>
        <v>0</v>
      </c>
      <c r="S4533" s="324"/>
      <c r="T4533" s="317"/>
      <c r="U4533" s="325"/>
      <c r="V4533" s="325"/>
    </row>
    <row r="4534" spans="1:22" ht="15" customHeight="1" x14ac:dyDescent="0.25">
      <c r="A4534" s="129" t="s">
        <v>6307</v>
      </c>
      <c r="B4534" s="126" t="s">
        <v>170</v>
      </c>
      <c r="C4534" s="127" t="s">
        <v>6186</v>
      </c>
      <c r="D4534" s="127" t="s">
        <v>4835</v>
      </c>
      <c r="E4534" s="127"/>
      <c r="F4534" s="128"/>
      <c r="G4534" s="128"/>
      <c r="H4534" s="128"/>
      <c r="I4534" s="311"/>
      <c r="J4534" s="319">
        <f>ROUND(SUMIF(Anlagenbewegungsdaten!B:B,A4534,Anlagenbewegungsdaten!C:C),3)</f>
        <v>0</v>
      </c>
      <c r="K4534" s="320">
        <f>ROUND(SUMIF(Anlagenbewegungsdaten!$B:$B,$A4534,Anlagenbewegungsdaten!$D:$D),2)</f>
        <v>0</v>
      </c>
      <c r="L4534" s="321">
        <f t="shared" si="152"/>
        <v>0</v>
      </c>
      <c r="M4534" s="341" t="s">
        <v>4950</v>
      </c>
      <c r="N4534" s="341" t="s">
        <v>4973</v>
      </c>
      <c r="O4534" s="323">
        <f>ROUND(SUMIF(Anlagenbewegungsdaten_AV!B:B,A4534,Anlagenbewegungsdaten_AV!C:C),3)</f>
        <v>0</v>
      </c>
      <c r="P4534" s="320">
        <f>ROUND(SUMIF(Anlagenbewegungsdaten_AV!$B:$B,$A4534,Anlagenbewegungsdaten_AV!$D:$D),2)</f>
        <v>0</v>
      </c>
      <c r="Q4534" s="321">
        <f t="shared" si="153"/>
        <v>0</v>
      </c>
      <c r="S4534" s="324"/>
      <c r="T4534" s="317"/>
      <c r="U4534" s="325"/>
      <c r="V4534" s="325"/>
    </row>
    <row r="4535" spans="1:22" ht="15" customHeight="1" x14ac:dyDescent="0.25">
      <c r="A4535" s="129" t="s">
        <v>6308</v>
      </c>
      <c r="B4535" s="126" t="s">
        <v>170</v>
      </c>
      <c r="C4535" s="127" t="s">
        <v>6186</v>
      </c>
      <c r="D4535" s="127" t="s">
        <v>4836</v>
      </c>
      <c r="E4535" s="127"/>
      <c r="F4535" s="128"/>
      <c r="G4535" s="128"/>
      <c r="H4535" s="128"/>
      <c r="I4535" s="311"/>
      <c r="J4535" s="319">
        <f>ROUND(SUMIF(Anlagenbewegungsdaten!B:B,A4535,Anlagenbewegungsdaten!C:C),3)</f>
        <v>0</v>
      </c>
      <c r="K4535" s="320">
        <f>ROUND(SUMIF(Anlagenbewegungsdaten!$B:$B,$A4535,Anlagenbewegungsdaten!$D:$D),2)</f>
        <v>0</v>
      </c>
      <c r="L4535" s="321">
        <f t="shared" si="152"/>
        <v>0</v>
      </c>
      <c r="M4535" s="341" t="s">
        <v>4950</v>
      </c>
      <c r="N4535" s="341" t="s">
        <v>4973</v>
      </c>
      <c r="O4535" s="323">
        <f>ROUND(SUMIF(Anlagenbewegungsdaten_AV!B:B,A4535,Anlagenbewegungsdaten_AV!C:C),3)</f>
        <v>0</v>
      </c>
      <c r="P4535" s="320">
        <f>ROUND(SUMIF(Anlagenbewegungsdaten_AV!$B:$B,$A4535,Anlagenbewegungsdaten_AV!$D:$D),2)</f>
        <v>0</v>
      </c>
      <c r="Q4535" s="321">
        <f t="shared" si="153"/>
        <v>0</v>
      </c>
      <c r="S4535" s="324"/>
      <c r="T4535" s="317"/>
      <c r="U4535" s="325"/>
      <c r="V4535" s="325"/>
    </row>
    <row r="4536" spans="1:22" ht="15" customHeight="1" x14ac:dyDescent="0.25">
      <c r="A4536" s="129" t="s">
        <v>6309</v>
      </c>
      <c r="B4536" s="126" t="s">
        <v>170</v>
      </c>
      <c r="C4536" s="127" t="s">
        <v>6186</v>
      </c>
      <c r="D4536" s="127" t="s">
        <v>6288</v>
      </c>
      <c r="E4536" s="127"/>
      <c r="F4536" s="128"/>
      <c r="G4536" s="128"/>
      <c r="H4536" s="128"/>
      <c r="I4536" s="311"/>
      <c r="J4536" s="319">
        <f>ROUND(SUMIF(Anlagenbewegungsdaten!B:B,A4536,Anlagenbewegungsdaten!C:C),3)</f>
        <v>0</v>
      </c>
      <c r="K4536" s="320">
        <f>ROUND(SUMIF(Anlagenbewegungsdaten!$B:$B,$A4536,Anlagenbewegungsdaten!$D:$D),2)</f>
        <v>0</v>
      </c>
      <c r="L4536" s="321">
        <f t="shared" si="152"/>
        <v>0</v>
      </c>
      <c r="M4536" s="341" t="s">
        <v>4950</v>
      </c>
      <c r="N4536" s="341" t="s">
        <v>4973</v>
      </c>
      <c r="O4536" s="323">
        <f>ROUND(SUMIF(Anlagenbewegungsdaten_AV!B:B,A4536,Anlagenbewegungsdaten_AV!C:C),3)</f>
        <v>0</v>
      </c>
      <c r="P4536" s="320">
        <f>ROUND(SUMIF(Anlagenbewegungsdaten_AV!$B:$B,$A4536,Anlagenbewegungsdaten_AV!$D:$D),2)</f>
        <v>0</v>
      </c>
      <c r="Q4536" s="321">
        <f t="shared" si="153"/>
        <v>0</v>
      </c>
      <c r="S4536" s="324"/>
      <c r="T4536" s="317"/>
      <c r="U4536" s="325"/>
      <c r="V4536" s="325"/>
    </row>
    <row r="4537" spans="1:22" ht="15" customHeight="1" x14ac:dyDescent="0.25">
      <c r="A4537" s="129" t="s">
        <v>6310</v>
      </c>
      <c r="B4537" s="126" t="s">
        <v>170</v>
      </c>
      <c r="C4537" s="127" t="s">
        <v>6189</v>
      </c>
      <c r="D4537" s="127" t="s">
        <v>4835</v>
      </c>
      <c r="E4537" s="127"/>
      <c r="F4537" s="128"/>
      <c r="G4537" s="128"/>
      <c r="H4537" s="128"/>
      <c r="I4537" s="311"/>
      <c r="J4537" s="319">
        <f>ROUND(SUMIF(Anlagenbewegungsdaten!B:B,A4537,Anlagenbewegungsdaten!C:C),3)</f>
        <v>0</v>
      </c>
      <c r="K4537" s="320">
        <f>ROUND(SUMIF(Anlagenbewegungsdaten!$B:$B,$A4537,Anlagenbewegungsdaten!$D:$D),2)</f>
        <v>0</v>
      </c>
      <c r="L4537" s="321">
        <f t="shared" si="152"/>
        <v>0</v>
      </c>
      <c r="M4537" s="341" t="s">
        <v>4950</v>
      </c>
      <c r="N4537" s="341" t="s">
        <v>4973</v>
      </c>
      <c r="O4537" s="323">
        <f>ROUND(SUMIF(Anlagenbewegungsdaten_AV!B:B,A4537,Anlagenbewegungsdaten_AV!C:C),3)</f>
        <v>0</v>
      </c>
      <c r="P4537" s="320">
        <f>ROUND(SUMIF(Anlagenbewegungsdaten_AV!$B:$B,$A4537,Anlagenbewegungsdaten_AV!$D:$D),2)</f>
        <v>0</v>
      </c>
      <c r="Q4537" s="321">
        <f t="shared" si="153"/>
        <v>0</v>
      </c>
      <c r="S4537" s="324"/>
      <c r="T4537" s="317"/>
      <c r="U4537" s="325"/>
      <c r="V4537" s="325"/>
    </row>
    <row r="4538" spans="1:22" ht="15" customHeight="1" x14ac:dyDescent="0.25">
      <c r="A4538" s="129" t="s">
        <v>6311</v>
      </c>
      <c r="B4538" s="126" t="s">
        <v>170</v>
      </c>
      <c r="C4538" s="127" t="s">
        <v>6189</v>
      </c>
      <c r="D4538" s="127" t="s">
        <v>4836</v>
      </c>
      <c r="E4538" s="127"/>
      <c r="F4538" s="128"/>
      <c r="G4538" s="128"/>
      <c r="H4538" s="128"/>
      <c r="I4538" s="311"/>
      <c r="J4538" s="319">
        <f>ROUND(SUMIF(Anlagenbewegungsdaten!B:B,A4538,Anlagenbewegungsdaten!C:C),3)</f>
        <v>0</v>
      </c>
      <c r="K4538" s="320">
        <f>ROUND(SUMIF(Anlagenbewegungsdaten!$B:$B,$A4538,Anlagenbewegungsdaten!$D:$D),2)</f>
        <v>0</v>
      </c>
      <c r="L4538" s="321">
        <f t="shared" si="152"/>
        <v>0</v>
      </c>
      <c r="M4538" s="341" t="s">
        <v>4950</v>
      </c>
      <c r="N4538" s="341" t="s">
        <v>4973</v>
      </c>
      <c r="O4538" s="323">
        <f>ROUND(SUMIF(Anlagenbewegungsdaten_AV!B:B,A4538,Anlagenbewegungsdaten_AV!C:C),3)</f>
        <v>0</v>
      </c>
      <c r="P4538" s="320">
        <f>ROUND(SUMIF(Anlagenbewegungsdaten_AV!$B:$B,$A4538,Anlagenbewegungsdaten_AV!$D:$D),2)</f>
        <v>0</v>
      </c>
      <c r="Q4538" s="321">
        <f t="shared" si="153"/>
        <v>0</v>
      </c>
      <c r="S4538" s="324"/>
      <c r="T4538" s="317"/>
      <c r="U4538" s="325"/>
      <c r="V4538" s="325"/>
    </row>
    <row r="4539" spans="1:22" ht="15" customHeight="1" x14ac:dyDescent="0.25">
      <c r="A4539" s="129" t="s">
        <v>6312</v>
      </c>
      <c r="B4539" s="126" t="s">
        <v>170</v>
      </c>
      <c r="C4539" s="127" t="s">
        <v>6189</v>
      </c>
      <c r="D4539" s="127" t="s">
        <v>6288</v>
      </c>
      <c r="E4539" s="127"/>
      <c r="F4539" s="128"/>
      <c r="G4539" s="128"/>
      <c r="H4539" s="128"/>
      <c r="I4539" s="311"/>
      <c r="J4539" s="319">
        <f>ROUND(SUMIF(Anlagenbewegungsdaten!B:B,A4539,Anlagenbewegungsdaten!C:C),3)</f>
        <v>0</v>
      </c>
      <c r="K4539" s="320">
        <f>ROUND(SUMIF(Anlagenbewegungsdaten!$B:$B,$A4539,Anlagenbewegungsdaten!$D:$D),2)</f>
        <v>0</v>
      </c>
      <c r="L4539" s="321">
        <f t="shared" si="152"/>
        <v>0</v>
      </c>
      <c r="M4539" s="341" t="s">
        <v>4950</v>
      </c>
      <c r="N4539" s="341" t="s">
        <v>4973</v>
      </c>
      <c r="O4539" s="323">
        <f>ROUND(SUMIF(Anlagenbewegungsdaten_AV!B:B,A4539,Anlagenbewegungsdaten_AV!C:C),3)</f>
        <v>0</v>
      </c>
      <c r="P4539" s="320">
        <f>ROUND(SUMIF(Anlagenbewegungsdaten_AV!$B:$B,$A4539,Anlagenbewegungsdaten_AV!$D:$D),2)</f>
        <v>0</v>
      </c>
      <c r="Q4539" s="321">
        <f t="shared" si="153"/>
        <v>0</v>
      </c>
      <c r="S4539" s="324"/>
      <c r="T4539" s="317"/>
      <c r="U4539" s="325"/>
      <c r="V4539" s="325"/>
    </row>
    <row r="4540" spans="1:22" ht="15" customHeight="1" x14ac:dyDescent="0.25">
      <c r="A4540" s="129" t="s">
        <v>6313</v>
      </c>
      <c r="B4540" s="126" t="s">
        <v>170</v>
      </c>
      <c r="C4540" s="127" t="s">
        <v>6192</v>
      </c>
      <c r="D4540" s="127" t="s">
        <v>4835</v>
      </c>
      <c r="E4540" s="127"/>
      <c r="F4540" s="128"/>
      <c r="G4540" s="128"/>
      <c r="H4540" s="128"/>
      <c r="I4540" s="311"/>
      <c r="J4540" s="319">
        <f>ROUND(SUMIF(Anlagenbewegungsdaten!B:B,A4540,Anlagenbewegungsdaten!C:C),3)</f>
        <v>0</v>
      </c>
      <c r="K4540" s="320">
        <f>ROUND(SUMIF(Anlagenbewegungsdaten!$B:$B,$A4540,Anlagenbewegungsdaten!$D:$D),2)</f>
        <v>0</v>
      </c>
      <c r="L4540" s="321">
        <f t="shared" si="152"/>
        <v>0</v>
      </c>
      <c r="M4540" s="341" t="s">
        <v>4950</v>
      </c>
      <c r="N4540" s="341" t="s">
        <v>4973</v>
      </c>
      <c r="O4540" s="323">
        <f>ROUND(SUMIF(Anlagenbewegungsdaten_AV!B:B,A4540,Anlagenbewegungsdaten_AV!C:C),3)</f>
        <v>0</v>
      </c>
      <c r="P4540" s="320">
        <f>ROUND(SUMIF(Anlagenbewegungsdaten_AV!$B:$B,$A4540,Anlagenbewegungsdaten_AV!$D:$D),2)</f>
        <v>0</v>
      </c>
      <c r="Q4540" s="321">
        <f t="shared" si="153"/>
        <v>0</v>
      </c>
      <c r="S4540" s="324"/>
      <c r="T4540" s="317"/>
      <c r="U4540" s="325"/>
      <c r="V4540" s="325"/>
    </row>
    <row r="4541" spans="1:22" ht="15" customHeight="1" x14ac:dyDescent="0.25">
      <c r="A4541" s="129" t="s">
        <v>6314</v>
      </c>
      <c r="B4541" s="126" t="s">
        <v>170</v>
      </c>
      <c r="C4541" s="127" t="s">
        <v>6192</v>
      </c>
      <c r="D4541" s="127" t="s">
        <v>4836</v>
      </c>
      <c r="E4541" s="127"/>
      <c r="F4541" s="128"/>
      <c r="G4541" s="128"/>
      <c r="H4541" s="128"/>
      <c r="I4541" s="311"/>
      <c r="J4541" s="319">
        <f>ROUND(SUMIF(Anlagenbewegungsdaten!B:B,A4541,Anlagenbewegungsdaten!C:C),3)</f>
        <v>0</v>
      </c>
      <c r="K4541" s="320">
        <f>ROUND(SUMIF(Anlagenbewegungsdaten!$B:$B,$A4541,Anlagenbewegungsdaten!$D:$D),2)</f>
        <v>0</v>
      </c>
      <c r="L4541" s="321">
        <f t="shared" si="152"/>
        <v>0</v>
      </c>
      <c r="M4541" s="341" t="s">
        <v>4950</v>
      </c>
      <c r="N4541" s="341" t="s">
        <v>4973</v>
      </c>
      <c r="O4541" s="323">
        <f>ROUND(SUMIF(Anlagenbewegungsdaten_AV!B:B,A4541,Anlagenbewegungsdaten_AV!C:C),3)</f>
        <v>0</v>
      </c>
      <c r="P4541" s="320">
        <f>ROUND(SUMIF(Anlagenbewegungsdaten_AV!$B:$B,$A4541,Anlagenbewegungsdaten_AV!$D:$D),2)</f>
        <v>0</v>
      </c>
      <c r="Q4541" s="321">
        <f t="shared" si="153"/>
        <v>0</v>
      </c>
      <c r="S4541" s="324"/>
      <c r="T4541" s="317"/>
      <c r="U4541" s="325"/>
      <c r="V4541" s="325"/>
    </row>
    <row r="4542" spans="1:22" ht="15" customHeight="1" x14ac:dyDescent="0.25">
      <c r="A4542" s="129" t="s">
        <v>6315</v>
      </c>
      <c r="B4542" s="126" t="s">
        <v>170</v>
      </c>
      <c r="C4542" s="127" t="s">
        <v>6192</v>
      </c>
      <c r="D4542" s="127" t="s">
        <v>6288</v>
      </c>
      <c r="E4542" s="127"/>
      <c r="F4542" s="128"/>
      <c r="G4542" s="128"/>
      <c r="H4542" s="128"/>
      <c r="I4542" s="311"/>
      <c r="J4542" s="319">
        <f>ROUND(SUMIF(Anlagenbewegungsdaten!B:B,A4542,Anlagenbewegungsdaten!C:C),3)</f>
        <v>0</v>
      </c>
      <c r="K4542" s="320">
        <f>ROUND(SUMIF(Anlagenbewegungsdaten!$B:$B,$A4542,Anlagenbewegungsdaten!$D:$D),2)</f>
        <v>0</v>
      </c>
      <c r="L4542" s="321">
        <f t="shared" si="152"/>
        <v>0</v>
      </c>
      <c r="M4542" s="341" t="s">
        <v>4950</v>
      </c>
      <c r="N4542" s="341" t="s">
        <v>4973</v>
      </c>
      <c r="O4542" s="323">
        <f>ROUND(SUMIF(Anlagenbewegungsdaten_AV!B:B,A4542,Anlagenbewegungsdaten_AV!C:C),3)</f>
        <v>0</v>
      </c>
      <c r="P4542" s="320">
        <f>ROUND(SUMIF(Anlagenbewegungsdaten_AV!$B:$B,$A4542,Anlagenbewegungsdaten_AV!$D:$D),2)</f>
        <v>0</v>
      </c>
      <c r="Q4542" s="321">
        <f t="shared" si="153"/>
        <v>0</v>
      </c>
      <c r="S4542" s="324"/>
      <c r="T4542" s="317"/>
      <c r="U4542" s="325"/>
      <c r="V4542" s="325"/>
    </row>
    <row r="4543" spans="1:22" ht="15" customHeight="1" x14ac:dyDescent="0.25">
      <c r="A4543" s="129" t="s">
        <v>6316</v>
      </c>
      <c r="B4543" s="126" t="s">
        <v>170</v>
      </c>
      <c r="C4543" s="127" t="s">
        <v>6195</v>
      </c>
      <c r="D4543" s="127" t="s">
        <v>4835</v>
      </c>
      <c r="E4543" s="127"/>
      <c r="F4543" s="128"/>
      <c r="G4543" s="128"/>
      <c r="H4543" s="128"/>
      <c r="I4543" s="311"/>
      <c r="J4543" s="319">
        <f>ROUND(SUMIF(Anlagenbewegungsdaten!B:B,A4543,Anlagenbewegungsdaten!C:C),3)</f>
        <v>0</v>
      </c>
      <c r="K4543" s="320">
        <f>ROUND(SUMIF(Anlagenbewegungsdaten!$B:$B,$A4543,Anlagenbewegungsdaten!$D:$D),2)</f>
        <v>0</v>
      </c>
      <c r="L4543" s="321">
        <f t="shared" si="152"/>
        <v>0</v>
      </c>
      <c r="M4543" s="341" t="s">
        <v>4950</v>
      </c>
      <c r="N4543" s="341" t="s">
        <v>4973</v>
      </c>
      <c r="O4543" s="323">
        <f>ROUND(SUMIF(Anlagenbewegungsdaten_AV!B:B,A4543,Anlagenbewegungsdaten_AV!C:C),3)</f>
        <v>0</v>
      </c>
      <c r="P4543" s="320">
        <f>ROUND(SUMIF(Anlagenbewegungsdaten_AV!$B:$B,$A4543,Anlagenbewegungsdaten_AV!$D:$D),2)</f>
        <v>0</v>
      </c>
      <c r="Q4543" s="321">
        <f t="shared" si="153"/>
        <v>0</v>
      </c>
      <c r="S4543" s="324"/>
      <c r="T4543" s="317"/>
      <c r="U4543" s="325"/>
      <c r="V4543" s="325"/>
    </row>
    <row r="4544" spans="1:22" ht="15" customHeight="1" x14ac:dyDescent="0.25">
      <c r="A4544" s="129" t="s">
        <v>6317</v>
      </c>
      <c r="B4544" s="126" t="s">
        <v>170</v>
      </c>
      <c r="C4544" s="127" t="s">
        <v>6195</v>
      </c>
      <c r="D4544" s="127" t="s">
        <v>4836</v>
      </c>
      <c r="E4544" s="127"/>
      <c r="F4544" s="128"/>
      <c r="G4544" s="128"/>
      <c r="H4544" s="128"/>
      <c r="I4544" s="311"/>
      <c r="J4544" s="319">
        <f>ROUND(SUMIF(Anlagenbewegungsdaten!B:B,A4544,Anlagenbewegungsdaten!C:C),3)</f>
        <v>0</v>
      </c>
      <c r="K4544" s="320">
        <f>ROUND(SUMIF(Anlagenbewegungsdaten!$B:$B,$A4544,Anlagenbewegungsdaten!$D:$D),2)</f>
        <v>0</v>
      </c>
      <c r="L4544" s="321">
        <f t="shared" si="152"/>
        <v>0</v>
      </c>
      <c r="M4544" s="341" t="s">
        <v>4950</v>
      </c>
      <c r="N4544" s="341" t="s">
        <v>4973</v>
      </c>
      <c r="O4544" s="323">
        <f>ROUND(SUMIF(Anlagenbewegungsdaten_AV!B:B,A4544,Anlagenbewegungsdaten_AV!C:C),3)</f>
        <v>0</v>
      </c>
      <c r="P4544" s="320">
        <f>ROUND(SUMIF(Anlagenbewegungsdaten_AV!$B:$B,$A4544,Anlagenbewegungsdaten_AV!$D:$D),2)</f>
        <v>0</v>
      </c>
      <c r="Q4544" s="321">
        <f t="shared" si="153"/>
        <v>0</v>
      </c>
      <c r="S4544" s="324"/>
      <c r="T4544" s="317"/>
      <c r="U4544" s="325"/>
      <c r="V4544" s="325"/>
    </row>
    <row r="4545" spans="1:22" ht="15" customHeight="1" x14ac:dyDescent="0.25">
      <c r="A4545" s="129" t="s">
        <v>6318</v>
      </c>
      <c r="B4545" s="126" t="s">
        <v>170</v>
      </c>
      <c r="C4545" s="127" t="s">
        <v>6195</v>
      </c>
      <c r="D4545" s="127" t="s">
        <v>6288</v>
      </c>
      <c r="E4545" s="127"/>
      <c r="F4545" s="128"/>
      <c r="G4545" s="128"/>
      <c r="H4545" s="128"/>
      <c r="I4545" s="311"/>
      <c r="J4545" s="319">
        <f>ROUND(SUMIF(Anlagenbewegungsdaten!B:B,A4545,Anlagenbewegungsdaten!C:C),3)</f>
        <v>0</v>
      </c>
      <c r="K4545" s="320">
        <f>ROUND(SUMIF(Anlagenbewegungsdaten!$B:$B,$A4545,Anlagenbewegungsdaten!$D:$D),2)</f>
        <v>0</v>
      </c>
      <c r="L4545" s="321">
        <f t="shared" si="152"/>
        <v>0</v>
      </c>
      <c r="M4545" s="341" t="s">
        <v>4950</v>
      </c>
      <c r="N4545" s="341" t="s">
        <v>4973</v>
      </c>
      <c r="O4545" s="323">
        <f>ROUND(SUMIF(Anlagenbewegungsdaten_AV!B:B,A4545,Anlagenbewegungsdaten_AV!C:C),3)</f>
        <v>0</v>
      </c>
      <c r="P4545" s="320">
        <f>ROUND(SUMIF(Anlagenbewegungsdaten_AV!$B:$B,$A4545,Anlagenbewegungsdaten_AV!$D:$D),2)</f>
        <v>0</v>
      </c>
      <c r="Q4545" s="321">
        <f t="shared" si="153"/>
        <v>0</v>
      </c>
      <c r="S4545" s="324"/>
      <c r="T4545" s="317"/>
      <c r="U4545" s="325"/>
      <c r="V4545" s="325"/>
    </row>
    <row r="4546" spans="1:22" ht="15" customHeight="1" x14ac:dyDescent="0.25">
      <c r="A4546" s="129" t="s">
        <v>6319</v>
      </c>
      <c r="B4546" s="126" t="s">
        <v>170</v>
      </c>
      <c r="C4546" s="127" t="s">
        <v>6198</v>
      </c>
      <c r="D4546" s="127" t="s">
        <v>4835</v>
      </c>
      <c r="E4546" s="127"/>
      <c r="F4546" s="128"/>
      <c r="G4546" s="128"/>
      <c r="H4546" s="128"/>
      <c r="I4546" s="311"/>
      <c r="J4546" s="319">
        <f>ROUND(SUMIF(Anlagenbewegungsdaten!B:B,A4546,Anlagenbewegungsdaten!C:C),3)</f>
        <v>0</v>
      </c>
      <c r="K4546" s="320">
        <f>ROUND(SUMIF(Anlagenbewegungsdaten!$B:$B,$A4546,Anlagenbewegungsdaten!$D:$D),2)</f>
        <v>0</v>
      </c>
      <c r="L4546" s="321">
        <f t="shared" si="152"/>
        <v>0</v>
      </c>
      <c r="M4546" s="341" t="s">
        <v>4950</v>
      </c>
      <c r="N4546" s="341" t="s">
        <v>4973</v>
      </c>
      <c r="O4546" s="323">
        <f>ROUND(SUMIF(Anlagenbewegungsdaten_AV!B:B,A4546,Anlagenbewegungsdaten_AV!C:C),3)</f>
        <v>0</v>
      </c>
      <c r="P4546" s="320">
        <f>ROUND(SUMIF(Anlagenbewegungsdaten_AV!$B:$B,$A4546,Anlagenbewegungsdaten_AV!$D:$D),2)</f>
        <v>0</v>
      </c>
      <c r="Q4546" s="321">
        <f t="shared" si="153"/>
        <v>0</v>
      </c>
      <c r="S4546" s="324"/>
      <c r="T4546" s="317"/>
      <c r="U4546" s="325"/>
      <c r="V4546" s="325"/>
    </row>
    <row r="4547" spans="1:22" ht="15" customHeight="1" x14ac:dyDescent="0.25">
      <c r="A4547" s="129" t="s">
        <v>6320</v>
      </c>
      <c r="B4547" s="126" t="s">
        <v>170</v>
      </c>
      <c r="C4547" s="127" t="s">
        <v>6198</v>
      </c>
      <c r="D4547" s="127" t="s">
        <v>4836</v>
      </c>
      <c r="E4547" s="127"/>
      <c r="F4547" s="128"/>
      <c r="G4547" s="128"/>
      <c r="H4547" s="128"/>
      <c r="I4547" s="311"/>
      <c r="J4547" s="319">
        <f>ROUND(SUMIF(Anlagenbewegungsdaten!B:B,A4547,Anlagenbewegungsdaten!C:C),3)</f>
        <v>0</v>
      </c>
      <c r="K4547" s="320">
        <f>ROUND(SUMIF(Anlagenbewegungsdaten!$B:$B,$A4547,Anlagenbewegungsdaten!$D:$D),2)</f>
        <v>0</v>
      </c>
      <c r="L4547" s="321">
        <f t="shared" si="152"/>
        <v>0</v>
      </c>
      <c r="M4547" s="341" t="s">
        <v>4950</v>
      </c>
      <c r="N4547" s="341" t="s">
        <v>4973</v>
      </c>
      <c r="O4547" s="323">
        <f>ROUND(SUMIF(Anlagenbewegungsdaten_AV!B:B,A4547,Anlagenbewegungsdaten_AV!C:C),3)</f>
        <v>0</v>
      </c>
      <c r="P4547" s="320">
        <f>ROUND(SUMIF(Anlagenbewegungsdaten_AV!$B:$B,$A4547,Anlagenbewegungsdaten_AV!$D:$D),2)</f>
        <v>0</v>
      </c>
      <c r="Q4547" s="321">
        <f t="shared" si="153"/>
        <v>0</v>
      </c>
      <c r="S4547" s="324"/>
      <c r="T4547" s="317"/>
      <c r="U4547" s="325"/>
      <c r="V4547" s="325"/>
    </row>
    <row r="4548" spans="1:22" ht="15" customHeight="1" x14ac:dyDescent="0.25">
      <c r="A4548" s="129" t="s">
        <v>6321</v>
      </c>
      <c r="B4548" s="126" t="s">
        <v>170</v>
      </c>
      <c r="C4548" s="127" t="s">
        <v>6198</v>
      </c>
      <c r="D4548" s="127" t="s">
        <v>6288</v>
      </c>
      <c r="E4548" s="127"/>
      <c r="F4548" s="128"/>
      <c r="G4548" s="128"/>
      <c r="H4548" s="128"/>
      <c r="I4548" s="311"/>
      <c r="J4548" s="319">
        <f>ROUND(SUMIF(Anlagenbewegungsdaten!B:B,A4548,Anlagenbewegungsdaten!C:C),3)</f>
        <v>0</v>
      </c>
      <c r="K4548" s="320">
        <f>ROUND(SUMIF(Anlagenbewegungsdaten!$B:$B,$A4548,Anlagenbewegungsdaten!$D:$D),2)</f>
        <v>0</v>
      </c>
      <c r="L4548" s="321">
        <f t="shared" si="152"/>
        <v>0</v>
      </c>
      <c r="M4548" s="341" t="s">
        <v>4950</v>
      </c>
      <c r="N4548" s="341" t="s">
        <v>4973</v>
      </c>
      <c r="O4548" s="323">
        <f>ROUND(SUMIF(Anlagenbewegungsdaten_AV!B:B,A4548,Anlagenbewegungsdaten_AV!C:C),3)</f>
        <v>0</v>
      </c>
      <c r="P4548" s="320">
        <f>ROUND(SUMIF(Anlagenbewegungsdaten_AV!$B:$B,$A4548,Anlagenbewegungsdaten_AV!$D:$D),2)</f>
        <v>0</v>
      </c>
      <c r="Q4548" s="321">
        <f t="shared" si="153"/>
        <v>0</v>
      </c>
      <c r="S4548" s="324"/>
      <c r="T4548" s="317"/>
      <c r="U4548" s="325"/>
      <c r="V4548" s="325"/>
    </row>
    <row r="4549" spans="1:22" ht="15" customHeight="1" x14ac:dyDescent="0.25">
      <c r="A4549" s="129"/>
      <c r="B4549" s="126"/>
      <c r="C4549" s="127"/>
      <c r="D4549" s="127"/>
      <c r="E4549" s="127"/>
      <c r="F4549" s="128"/>
      <c r="G4549" s="128"/>
      <c r="H4549" s="128"/>
      <c r="I4549" s="311"/>
      <c r="J4549" s="319"/>
      <c r="K4549" s="320"/>
      <c r="L4549" s="321"/>
      <c r="O4549" s="323"/>
      <c r="P4549" s="320"/>
      <c r="Q4549" s="320"/>
      <c r="S4549" s="324"/>
      <c r="T4549" s="317"/>
      <c r="U4549" s="325"/>
      <c r="V4549" s="325"/>
    </row>
    <row r="4550" spans="1:22" ht="15" customHeight="1" x14ac:dyDescent="0.25">
      <c r="A4550" s="336" t="s">
        <v>6322</v>
      </c>
      <c r="B4550" s="337" t="s">
        <v>2087</v>
      </c>
      <c r="C4550" s="337" t="s">
        <v>6323</v>
      </c>
      <c r="D4550" s="337" t="s">
        <v>6324</v>
      </c>
      <c r="E4550" s="337"/>
      <c r="F4550" s="338"/>
      <c r="G4550" s="338"/>
      <c r="H4550" s="338"/>
      <c r="I4550" s="311"/>
      <c r="J4550" s="319"/>
      <c r="K4550" s="320"/>
      <c r="L4550" s="321"/>
      <c r="M4550" s="341" t="s">
        <v>4952</v>
      </c>
      <c r="N4550" s="341" t="s">
        <v>6656</v>
      </c>
      <c r="O4550" s="323">
        <f>ROUND(SUMIF(Anlagenbewegungsdaten_AV!B:B,A4550,Anlagenbewegungsdaten_AV!C:C),3)</f>
        <v>0</v>
      </c>
      <c r="P4550" s="320">
        <f>ROUND(SUMIF(Anlagenbewegungsdaten_AV!$B:$B,$A4550,Anlagenbewegungsdaten_AV!$D:$D),2)</f>
        <v>0</v>
      </c>
      <c r="Q4550" s="321">
        <f t="shared" si="153"/>
        <v>0</v>
      </c>
      <c r="S4550" s="324"/>
      <c r="T4550" s="319">
        <f>ROUND(SUMIF(Anlagenbewegungsdaten!$B:$B,$A4550,Anlagenbewegungsdaten!$C:$C),3)</f>
        <v>0</v>
      </c>
      <c r="U4550" s="320">
        <f>ROUND(SUMIF(Anlagenbewegungsdaten!$B:$B,$A4550,Anlagenbewegungsdaten!$D:$D),2)</f>
        <v>0</v>
      </c>
      <c r="V4550" s="321">
        <f>IF(ISBLANK(G4550),0,IF((T4550)=0,0,G4550-(U4550/T4550*100)))</f>
        <v>0</v>
      </c>
    </row>
    <row r="4551" spans="1:22" ht="15" customHeight="1" x14ac:dyDescent="0.25">
      <c r="A4551" s="336" t="s">
        <v>6325</v>
      </c>
      <c r="B4551" s="337" t="s">
        <v>6326</v>
      </c>
      <c r="C4551" s="337" t="s">
        <v>6323</v>
      </c>
      <c r="D4551" s="337" t="s">
        <v>6324</v>
      </c>
      <c r="E4551" s="337"/>
      <c r="F4551" s="338"/>
      <c r="G4551" s="338"/>
      <c r="H4551" s="338"/>
      <c r="I4551" s="311"/>
      <c r="J4551" s="319"/>
      <c r="K4551" s="320"/>
      <c r="L4551" s="321"/>
      <c r="M4551" s="341" t="s">
        <v>4952</v>
      </c>
      <c r="N4551" s="341" t="s">
        <v>6663</v>
      </c>
      <c r="O4551" s="323">
        <f>ROUND(SUMIF(Anlagenbewegungsdaten_AV!B:B,A4551,Anlagenbewegungsdaten_AV!C:C),3)</f>
        <v>0</v>
      </c>
      <c r="P4551" s="320">
        <f>ROUND(SUMIF(Anlagenbewegungsdaten_AV!$B:$B,$A4551,Anlagenbewegungsdaten_AV!$D:$D),2)</f>
        <v>0</v>
      </c>
      <c r="Q4551" s="321">
        <f t="shared" si="153"/>
        <v>0</v>
      </c>
      <c r="S4551" s="324"/>
      <c r="T4551" s="319">
        <f>ROUND(SUMIF(Anlagenbewegungsdaten!$B:$B,$A4551,Anlagenbewegungsdaten!$C:$C),3)</f>
        <v>0</v>
      </c>
      <c r="U4551" s="320">
        <f>ROUND(SUMIF(Anlagenbewegungsdaten!$B:$B,$A4551,Anlagenbewegungsdaten!$D:$D),2)</f>
        <v>0</v>
      </c>
      <c r="V4551" s="321">
        <f t="shared" ref="V4551:V4553" si="154">IF(ISBLANK(G4551),0,IF((T4551)=0,0,G4551-(U4551/T4551*100)))</f>
        <v>0</v>
      </c>
    </row>
    <row r="4552" spans="1:22" ht="15" customHeight="1" x14ac:dyDescent="0.25">
      <c r="A4552" s="336" t="s">
        <v>6327</v>
      </c>
      <c r="B4552" s="337" t="s">
        <v>2090</v>
      </c>
      <c r="C4552" s="337" t="s">
        <v>6323</v>
      </c>
      <c r="D4552" s="337" t="s">
        <v>6324</v>
      </c>
      <c r="E4552" s="337"/>
      <c r="F4552" s="338"/>
      <c r="G4552" s="338"/>
      <c r="H4552" s="338"/>
      <c r="I4552" s="311"/>
      <c r="J4552" s="319"/>
      <c r="K4552" s="320"/>
      <c r="L4552" s="321"/>
      <c r="M4552" s="341" t="s">
        <v>4952</v>
      </c>
      <c r="N4552" s="341" t="s">
        <v>6665</v>
      </c>
      <c r="O4552" s="323">
        <f>ROUND(SUMIF(Anlagenbewegungsdaten_AV!B:B,A4552,Anlagenbewegungsdaten_AV!C:C),3)</f>
        <v>0</v>
      </c>
      <c r="P4552" s="320">
        <f>ROUND(SUMIF(Anlagenbewegungsdaten_AV!$B:$B,$A4552,Anlagenbewegungsdaten_AV!$D:$D),2)</f>
        <v>0</v>
      </c>
      <c r="Q4552" s="321">
        <f t="shared" si="153"/>
        <v>0</v>
      </c>
      <c r="S4552" s="324"/>
      <c r="T4552" s="319">
        <f>ROUND(SUMIF(Anlagenbewegungsdaten!$B:$B,$A4552,Anlagenbewegungsdaten!$C:$C),3)</f>
        <v>0</v>
      </c>
      <c r="U4552" s="320">
        <f>ROUND(SUMIF(Anlagenbewegungsdaten!$B:$B,$A4552,Anlagenbewegungsdaten!$D:$D),2)</f>
        <v>0</v>
      </c>
      <c r="V4552" s="321">
        <f t="shared" si="154"/>
        <v>0</v>
      </c>
    </row>
    <row r="4553" spans="1:22" ht="15" customHeight="1" x14ac:dyDescent="0.25">
      <c r="A4553" s="336" t="s">
        <v>6328</v>
      </c>
      <c r="B4553" s="337" t="s">
        <v>170</v>
      </c>
      <c r="C4553" s="337" t="s">
        <v>6323</v>
      </c>
      <c r="D4553" s="337" t="s">
        <v>6324</v>
      </c>
      <c r="E4553" s="337"/>
      <c r="F4553" s="338"/>
      <c r="G4553" s="338"/>
      <c r="H4553" s="338"/>
      <c r="I4553" s="311"/>
      <c r="J4553" s="319"/>
      <c r="K4553" s="320"/>
      <c r="L4553" s="321"/>
      <c r="M4553" s="341" t="s">
        <v>4952</v>
      </c>
      <c r="N4553" s="341" t="s">
        <v>6666</v>
      </c>
      <c r="O4553" s="323">
        <f>ROUND(SUMIF(Anlagenbewegungsdaten_AV!B:B,A4553,Anlagenbewegungsdaten_AV!C:C),3)</f>
        <v>0</v>
      </c>
      <c r="P4553" s="320">
        <f>ROUND(SUMIF(Anlagenbewegungsdaten_AV!$B:$B,$A4553,Anlagenbewegungsdaten_AV!$D:$D),2)</f>
        <v>0</v>
      </c>
      <c r="Q4553" s="321">
        <f t="shared" si="153"/>
        <v>0</v>
      </c>
      <c r="S4553" s="324"/>
      <c r="T4553" s="319">
        <f>ROUND(SUMIF(Anlagenbewegungsdaten!$B:$B,$A4553,Anlagenbewegungsdaten!$C:$C),3)</f>
        <v>0</v>
      </c>
      <c r="U4553" s="320">
        <f>ROUND(SUMIF(Anlagenbewegungsdaten!$B:$B,$A4553,Anlagenbewegungsdaten!$D:$D),2)</f>
        <v>0</v>
      </c>
      <c r="V4553" s="321">
        <f t="shared" si="154"/>
        <v>0</v>
      </c>
    </row>
    <row r="4554" spans="1:22" ht="15" customHeight="1" x14ac:dyDescent="0.25">
      <c r="A4554" s="129"/>
      <c r="B4554" s="126"/>
      <c r="C4554" s="127"/>
      <c r="D4554" s="127"/>
      <c r="E4554" s="127"/>
      <c r="F4554" s="128"/>
      <c r="G4554" s="128"/>
      <c r="H4554" s="128"/>
      <c r="I4554" s="311"/>
      <c r="J4554" s="319"/>
      <c r="K4554" s="320"/>
      <c r="L4554" s="321"/>
      <c r="O4554" s="323"/>
      <c r="P4554" s="320"/>
      <c r="Q4554" s="320"/>
      <c r="S4554" s="324"/>
      <c r="T4554" s="317"/>
      <c r="U4554" s="325"/>
      <c r="V4554" s="325"/>
    </row>
    <row r="4555" spans="1:22" ht="15" customHeight="1" x14ac:dyDescent="0.25">
      <c r="A4555" s="129" t="s">
        <v>1135</v>
      </c>
      <c r="B4555" s="126" t="s">
        <v>2086</v>
      </c>
      <c r="C4555" s="127"/>
      <c r="D4555" s="127" t="s">
        <v>4875</v>
      </c>
      <c r="E4555" s="127"/>
      <c r="F4555" s="128"/>
      <c r="G4555" s="128"/>
      <c r="H4555" s="128"/>
      <c r="I4555" s="311"/>
      <c r="J4555" s="319"/>
      <c r="K4555" s="320">
        <f>ROUND(SUMIF(Anlagenangaben!B:B,$A4555,Anlagenangaben!C:C),2)</f>
        <v>0</v>
      </c>
      <c r="L4555" s="321"/>
      <c r="M4555" s="341" t="s">
        <v>5728</v>
      </c>
      <c r="O4555" s="323"/>
      <c r="P4555" s="320"/>
      <c r="Q4555" s="320"/>
      <c r="S4555" s="324"/>
      <c r="T4555" s="317"/>
      <c r="U4555" s="325"/>
      <c r="V4555" s="325"/>
    </row>
    <row r="4556" spans="1:22" ht="15" customHeight="1" x14ac:dyDescent="0.25">
      <c r="A4556" s="129" t="s">
        <v>1136</v>
      </c>
      <c r="B4556" s="126" t="s">
        <v>2086</v>
      </c>
      <c r="C4556" s="127"/>
      <c r="D4556" s="127" t="s">
        <v>4876</v>
      </c>
      <c r="E4556" s="127"/>
      <c r="F4556" s="128"/>
      <c r="G4556" s="128"/>
      <c r="H4556" s="128"/>
      <c r="I4556" s="311"/>
      <c r="J4556" s="319"/>
      <c r="K4556" s="320">
        <f>ROUND(SUMIF(Anlagenangaben!B:B,$A4556,Anlagenangaben!C:C),2)</f>
        <v>0</v>
      </c>
      <c r="L4556" s="321"/>
      <c r="M4556" s="341" t="s">
        <v>5728</v>
      </c>
      <c r="O4556" s="323"/>
      <c r="P4556" s="320"/>
      <c r="Q4556" s="320"/>
      <c r="S4556" s="324"/>
      <c r="T4556" s="317"/>
      <c r="U4556" s="325"/>
      <c r="V4556" s="325"/>
    </row>
    <row r="4557" spans="1:22" ht="15" customHeight="1" x14ac:dyDescent="0.25">
      <c r="A4557" s="129" t="s">
        <v>1137</v>
      </c>
      <c r="B4557" s="126" t="s">
        <v>2086</v>
      </c>
      <c r="C4557" s="127"/>
      <c r="D4557" s="127" t="s">
        <v>4877</v>
      </c>
      <c r="E4557" s="127"/>
      <c r="F4557" s="128"/>
      <c r="G4557" s="128"/>
      <c r="H4557" s="128"/>
      <c r="I4557" s="311"/>
      <c r="J4557" s="319"/>
      <c r="K4557" s="320">
        <f>ROUND(SUMIF(Anlagenangaben!B:B,$A4557,Anlagenangaben!C:C),2)</f>
        <v>0</v>
      </c>
      <c r="L4557" s="321"/>
      <c r="M4557" s="341" t="s">
        <v>5728</v>
      </c>
      <c r="O4557" s="323"/>
      <c r="P4557" s="320"/>
      <c r="Q4557" s="320"/>
      <c r="S4557" s="324"/>
      <c r="T4557" s="317"/>
      <c r="U4557" s="325"/>
      <c r="V4557" s="325"/>
    </row>
    <row r="4558" spans="1:22" ht="15" customHeight="1" x14ac:dyDescent="0.25">
      <c r="A4558" s="129" t="s">
        <v>1138</v>
      </c>
      <c r="B4558" s="126" t="s">
        <v>2086</v>
      </c>
      <c r="C4558" s="127"/>
      <c r="D4558" s="127" t="s">
        <v>4878</v>
      </c>
      <c r="E4558" s="127"/>
      <c r="F4558" s="128"/>
      <c r="G4558" s="128"/>
      <c r="H4558" s="128"/>
      <c r="I4558" s="311"/>
      <c r="J4558" s="319"/>
      <c r="K4558" s="320">
        <f>ROUND(SUMIF(Anlagenangaben!B:B,$A4558,Anlagenangaben!C:C),2)</f>
        <v>0</v>
      </c>
      <c r="L4558" s="321"/>
      <c r="M4558" s="341" t="s">
        <v>5728</v>
      </c>
      <c r="O4558" s="323"/>
      <c r="P4558" s="320"/>
      <c r="Q4558" s="320"/>
      <c r="S4558" s="324"/>
      <c r="T4558" s="317"/>
      <c r="U4558" s="325"/>
      <c r="V4558" s="325"/>
    </row>
    <row r="4559" spans="1:22" ht="15" customHeight="1" x14ac:dyDescent="0.25">
      <c r="A4559" s="129" t="s">
        <v>1139</v>
      </c>
      <c r="B4559" s="126" t="s">
        <v>2086</v>
      </c>
      <c r="C4559" s="127"/>
      <c r="D4559" s="127" t="s">
        <v>4879</v>
      </c>
      <c r="E4559" s="127"/>
      <c r="F4559" s="128"/>
      <c r="G4559" s="128"/>
      <c r="H4559" s="128"/>
      <c r="I4559" s="311"/>
      <c r="J4559" s="319"/>
      <c r="K4559" s="320">
        <f>ROUND(SUMIF(Anlagenangaben!B:B,$A4559,Anlagenangaben!C:C),2)</f>
        <v>3184.65</v>
      </c>
      <c r="L4559" s="321"/>
      <c r="M4559" s="341" t="s">
        <v>5728</v>
      </c>
      <c r="O4559" s="323"/>
      <c r="P4559" s="320"/>
      <c r="Q4559" s="320"/>
      <c r="S4559" s="324"/>
      <c r="T4559" s="317"/>
      <c r="U4559" s="325"/>
      <c r="V4559" s="325"/>
    </row>
    <row r="4560" spans="1:22" ht="15" customHeight="1" x14ac:dyDescent="0.25">
      <c r="A4560" s="129" t="s">
        <v>1140</v>
      </c>
      <c r="B4560" s="126" t="s">
        <v>2086</v>
      </c>
      <c r="C4560" s="127"/>
      <c r="D4560" s="127" t="s">
        <v>4880</v>
      </c>
      <c r="E4560" s="127"/>
      <c r="F4560" s="128"/>
      <c r="G4560" s="128"/>
      <c r="H4560" s="128"/>
      <c r="I4560" s="311"/>
      <c r="J4560" s="319"/>
      <c r="K4560" s="320">
        <f>ROUND(SUMIF(Anlagenangaben!B:B,$A4560,Anlagenangaben!C:C),2)</f>
        <v>0</v>
      </c>
      <c r="L4560" s="321"/>
      <c r="M4560" s="341" t="s">
        <v>5728</v>
      </c>
      <c r="O4560" s="323"/>
      <c r="P4560" s="320"/>
      <c r="Q4560" s="320"/>
      <c r="S4560" s="324"/>
      <c r="T4560" s="317"/>
      <c r="U4560" s="325"/>
      <c r="V4560" s="325"/>
    </row>
    <row r="4561" spans="1:22" ht="15" customHeight="1" x14ac:dyDescent="0.25">
      <c r="A4561" s="129" t="s">
        <v>1141</v>
      </c>
      <c r="B4561" s="126" t="s">
        <v>2086</v>
      </c>
      <c r="C4561" s="127"/>
      <c r="D4561" s="127" t="s">
        <v>4881</v>
      </c>
      <c r="E4561" s="127"/>
      <c r="F4561" s="128"/>
      <c r="G4561" s="128"/>
      <c r="H4561" s="128"/>
      <c r="I4561" s="311"/>
      <c r="J4561" s="319"/>
      <c r="K4561" s="320">
        <f>ROUND(SUMIF(Anlagenangaben!B:B,$A4561,Anlagenangaben!C:C),2)</f>
        <v>35420.65</v>
      </c>
      <c r="L4561" s="321"/>
      <c r="M4561" s="341" t="s">
        <v>5728</v>
      </c>
      <c r="O4561" s="323"/>
      <c r="P4561" s="320"/>
      <c r="Q4561" s="320"/>
      <c r="S4561" s="324"/>
      <c r="T4561" s="317"/>
      <c r="U4561" s="325"/>
      <c r="V4561" s="325"/>
    </row>
    <row r="4562" spans="1:22" ht="15" customHeight="1" x14ac:dyDescent="0.25">
      <c r="A4562" s="129" t="s">
        <v>1149</v>
      </c>
      <c r="B4562" s="126" t="s">
        <v>2087</v>
      </c>
      <c r="C4562" s="127"/>
      <c r="D4562" s="127" t="s">
        <v>4875</v>
      </c>
      <c r="E4562" s="127"/>
      <c r="F4562" s="128"/>
      <c r="G4562" s="128"/>
      <c r="H4562" s="128"/>
      <c r="I4562" s="311"/>
      <c r="J4562" s="319"/>
      <c r="K4562" s="320">
        <f>ROUND(SUMIF(Anlagenangaben!B:B,$A4562,Anlagenangaben!C:C),2)</f>
        <v>0</v>
      </c>
      <c r="L4562" s="321"/>
      <c r="M4562" s="341" t="s">
        <v>5729</v>
      </c>
      <c r="O4562" s="323"/>
      <c r="P4562" s="320"/>
      <c r="Q4562" s="320"/>
      <c r="S4562" s="324"/>
      <c r="T4562" s="317"/>
      <c r="U4562" s="325"/>
      <c r="V4562" s="325"/>
    </row>
    <row r="4563" spans="1:22" ht="15" customHeight="1" x14ac:dyDescent="0.25">
      <c r="A4563" s="129" t="s">
        <v>1150</v>
      </c>
      <c r="B4563" s="126" t="s">
        <v>2087</v>
      </c>
      <c r="C4563" s="127"/>
      <c r="D4563" s="127" t="s">
        <v>4876</v>
      </c>
      <c r="E4563" s="127"/>
      <c r="F4563" s="128"/>
      <c r="G4563" s="128"/>
      <c r="H4563" s="128"/>
      <c r="I4563" s="311"/>
      <c r="J4563" s="319"/>
      <c r="K4563" s="320">
        <f>ROUND(SUMIF(Anlagenangaben!B:B,$A4563,Anlagenangaben!C:C),2)</f>
        <v>0</v>
      </c>
      <c r="L4563" s="321"/>
      <c r="M4563" s="341" t="s">
        <v>5729</v>
      </c>
      <c r="O4563" s="323"/>
      <c r="P4563" s="320"/>
      <c r="Q4563" s="320"/>
      <c r="S4563" s="324"/>
      <c r="T4563" s="317"/>
      <c r="U4563" s="325"/>
      <c r="V4563" s="325"/>
    </row>
    <row r="4564" spans="1:22" ht="15" customHeight="1" x14ac:dyDescent="0.25">
      <c r="A4564" s="129" t="s">
        <v>1151</v>
      </c>
      <c r="B4564" s="126" t="s">
        <v>2087</v>
      </c>
      <c r="C4564" s="127"/>
      <c r="D4564" s="127" t="s">
        <v>4877</v>
      </c>
      <c r="E4564" s="127"/>
      <c r="F4564" s="128"/>
      <c r="G4564" s="128"/>
      <c r="H4564" s="128"/>
      <c r="I4564" s="311"/>
      <c r="J4564" s="319"/>
      <c r="K4564" s="320">
        <f>ROUND(SUMIF(Anlagenangaben!B:B,$A4564,Anlagenangaben!C:C),2)</f>
        <v>0</v>
      </c>
      <c r="L4564" s="321"/>
      <c r="M4564" s="341" t="s">
        <v>5729</v>
      </c>
      <c r="O4564" s="323"/>
      <c r="P4564" s="320"/>
      <c r="Q4564" s="320"/>
      <c r="S4564" s="324"/>
      <c r="T4564" s="317"/>
      <c r="U4564" s="325"/>
      <c r="V4564" s="325"/>
    </row>
    <row r="4565" spans="1:22" ht="15" customHeight="1" x14ac:dyDescent="0.25">
      <c r="A4565" s="129" t="s">
        <v>1152</v>
      </c>
      <c r="B4565" s="126" t="s">
        <v>2087</v>
      </c>
      <c r="C4565" s="127"/>
      <c r="D4565" s="127" t="s">
        <v>4878</v>
      </c>
      <c r="E4565" s="127"/>
      <c r="F4565" s="128"/>
      <c r="G4565" s="128"/>
      <c r="H4565" s="128"/>
      <c r="I4565" s="311"/>
      <c r="J4565" s="319"/>
      <c r="K4565" s="320">
        <f>ROUND(SUMIF(Anlagenangaben!B:B,$A4565,Anlagenangaben!C:C),2)</f>
        <v>0</v>
      </c>
      <c r="L4565" s="321"/>
      <c r="M4565" s="341" t="s">
        <v>5729</v>
      </c>
      <c r="O4565" s="323"/>
      <c r="P4565" s="320"/>
      <c r="Q4565" s="320"/>
      <c r="S4565" s="324"/>
      <c r="T4565" s="317"/>
      <c r="U4565" s="325"/>
      <c r="V4565" s="325"/>
    </row>
    <row r="4566" spans="1:22" ht="15" customHeight="1" x14ac:dyDescent="0.25">
      <c r="A4566" s="129" t="s">
        <v>1153</v>
      </c>
      <c r="B4566" s="126" t="s">
        <v>2087</v>
      </c>
      <c r="C4566" s="127"/>
      <c r="D4566" s="127" t="s">
        <v>4879</v>
      </c>
      <c r="E4566" s="127"/>
      <c r="F4566" s="128"/>
      <c r="G4566" s="128"/>
      <c r="H4566" s="128"/>
      <c r="I4566" s="311"/>
      <c r="J4566" s="319"/>
      <c r="K4566" s="320">
        <f>ROUND(SUMIF(Anlagenangaben!B:B,$A4566,Anlagenangaben!C:C),2)</f>
        <v>118443.95</v>
      </c>
      <c r="L4566" s="321"/>
      <c r="M4566" s="341" t="s">
        <v>5729</v>
      </c>
      <c r="O4566" s="323"/>
      <c r="P4566" s="320"/>
      <c r="Q4566" s="320"/>
      <c r="S4566" s="324"/>
      <c r="T4566" s="317"/>
      <c r="U4566" s="325"/>
      <c r="V4566" s="325"/>
    </row>
    <row r="4567" spans="1:22" ht="15" customHeight="1" x14ac:dyDescent="0.25">
      <c r="A4567" s="129" t="s">
        <v>1154</v>
      </c>
      <c r="B4567" s="126" t="s">
        <v>2087</v>
      </c>
      <c r="C4567" s="127"/>
      <c r="D4567" s="127" t="s">
        <v>4880</v>
      </c>
      <c r="E4567" s="127"/>
      <c r="F4567" s="128"/>
      <c r="G4567" s="128"/>
      <c r="H4567" s="128"/>
      <c r="I4567" s="311"/>
      <c r="J4567" s="319"/>
      <c r="K4567" s="320">
        <f>ROUND(SUMIF(Anlagenangaben!B:B,$A4567,Anlagenangaben!C:C),2)</f>
        <v>0</v>
      </c>
      <c r="L4567" s="321"/>
      <c r="M4567" s="341" t="s">
        <v>5729</v>
      </c>
      <c r="O4567" s="323"/>
      <c r="P4567" s="320"/>
      <c r="Q4567" s="320"/>
      <c r="S4567" s="324"/>
      <c r="T4567" s="317"/>
      <c r="U4567" s="325"/>
      <c r="V4567" s="325"/>
    </row>
    <row r="4568" spans="1:22" ht="15" customHeight="1" x14ac:dyDescent="0.25">
      <c r="A4568" s="129" t="s">
        <v>1155</v>
      </c>
      <c r="B4568" s="126" t="s">
        <v>2087</v>
      </c>
      <c r="C4568" s="127"/>
      <c r="D4568" s="127" t="s">
        <v>4881</v>
      </c>
      <c r="E4568" s="127"/>
      <c r="F4568" s="128"/>
      <c r="G4568" s="128"/>
      <c r="H4568" s="128"/>
      <c r="I4568" s="311"/>
      <c r="J4568" s="319"/>
      <c r="K4568" s="320">
        <f>ROUND(SUMIF(Anlagenangaben!B:B,$A4568,Anlagenangaben!C:C),2)</f>
        <v>184171.42</v>
      </c>
      <c r="L4568" s="321"/>
      <c r="M4568" s="341" t="s">
        <v>5729</v>
      </c>
      <c r="O4568" s="323"/>
      <c r="P4568" s="320"/>
      <c r="Q4568" s="320"/>
      <c r="S4568" s="324"/>
      <c r="T4568" s="317"/>
      <c r="U4568" s="325"/>
      <c r="V4568" s="325"/>
    </row>
    <row r="4569" spans="1:22" ht="15" customHeight="1" x14ac:dyDescent="0.25">
      <c r="A4569" s="129" t="s">
        <v>1142</v>
      </c>
      <c r="B4569" s="126" t="s">
        <v>994</v>
      </c>
      <c r="C4569" s="127"/>
      <c r="D4569" s="127" t="s">
        <v>4882</v>
      </c>
      <c r="E4569" s="127"/>
      <c r="F4569" s="128"/>
      <c r="G4569" s="128"/>
      <c r="H4569" s="128"/>
      <c r="I4569" s="311"/>
      <c r="J4569" s="319"/>
      <c r="K4569" s="320">
        <f>ROUND(SUMIF(Anlagenangaben!B:B,$A4569,Anlagenangaben!C:C),2)</f>
        <v>0</v>
      </c>
      <c r="L4569" s="321"/>
      <c r="M4569" s="341" t="s">
        <v>5730</v>
      </c>
      <c r="O4569" s="323"/>
      <c r="P4569" s="320"/>
      <c r="Q4569" s="320"/>
      <c r="S4569" s="324"/>
      <c r="T4569" s="317"/>
      <c r="U4569" s="325"/>
      <c r="V4569" s="325"/>
    </row>
    <row r="4570" spans="1:22" ht="15" customHeight="1" x14ac:dyDescent="0.25">
      <c r="A4570" s="129" t="s">
        <v>1143</v>
      </c>
      <c r="B4570" s="126" t="s">
        <v>994</v>
      </c>
      <c r="C4570" s="127"/>
      <c r="D4570" s="127" t="s">
        <v>4883</v>
      </c>
      <c r="E4570" s="127"/>
      <c r="F4570" s="128"/>
      <c r="G4570" s="128"/>
      <c r="H4570" s="128"/>
      <c r="I4570" s="311"/>
      <c r="J4570" s="319"/>
      <c r="K4570" s="320">
        <f>ROUND(SUMIF(Anlagenangaben!B:B,$A4570,Anlagenangaben!C:C),2)</f>
        <v>0</v>
      </c>
      <c r="L4570" s="321"/>
      <c r="M4570" s="341" t="s">
        <v>5730</v>
      </c>
      <c r="O4570" s="323"/>
      <c r="P4570" s="320"/>
      <c r="Q4570" s="320"/>
      <c r="S4570" s="324"/>
      <c r="T4570" s="317"/>
      <c r="U4570" s="325"/>
      <c r="V4570" s="325"/>
    </row>
    <row r="4571" spans="1:22" ht="15" customHeight="1" x14ac:dyDescent="0.25">
      <c r="A4571" s="129" t="s">
        <v>1144</v>
      </c>
      <c r="B4571" s="126" t="s">
        <v>994</v>
      </c>
      <c r="C4571" s="127"/>
      <c r="D4571" s="127" t="s">
        <v>4884</v>
      </c>
      <c r="E4571" s="127"/>
      <c r="F4571" s="128"/>
      <c r="G4571" s="128"/>
      <c r="H4571" s="128"/>
      <c r="I4571" s="311"/>
      <c r="J4571" s="319"/>
      <c r="K4571" s="320">
        <f>ROUND(SUMIF(Anlagenangaben!B:B,$A4571,Anlagenangaben!C:C),2)</f>
        <v>0</v>
      </c>
      <c r="L4571" s="321"/>
      <c r="M4571" s="341" t="s">
        <v>5730</v>
      </c>
      <c r="O4571" s="323"/>
      <c r="P4571" s="320"/>
      <c r="Q4571" s="320"/>
      <c r="S4571" s="324"/>
      <c r="T4571" s="317"/>
      <c r="U4571" s="325"/>
      <c r="V4571" s="325"/>
    </row>
    <row r="4572" spans="1:22" ht="15" customHeight="1" x14ac:dyDescent="0.25">
      <c r="A4572" s="129" t="s">
        <v>1145</v>
      </c>
      <c r="B4572" s="126" t="s">
        <v>994</v>
      </c>
      <c r="C4572" s="127"/>
      <c r="D4572" s="127" t="s">
        <v>4885</v>
      </c>
      <c r="E4572" s="127"/>
      <c r="F4572" s="128"/>
      <c r="G4572" s="128"/>
      <c r="H4572" s="128"/>
      <c r="I4572" s="311"/>
      <c r="J4572" s="319"/>
      <c r="K4572" s="320">
        <f>ROUND(SUMIF(Anlagenangaben!B:B,$A4572,Anlagenangaben!C:C),2)</f>
        <v>0</v>
      </c>
      <c r="L4572" s="321"/>
      <c r="M4572" s="341" t="s">
        <v>5730</v>
      </c>
      <c r="O4572" s="323"/>
      <c r="P4572" s="320"/>
      <c r="Q4572" s="320"/>
      <c r="S4572" s="324"/>
      <c r="T4572" s="317"/>
      <c r="U4572" s="325"/>
      <c r="V4572" s="325"/>
    </row>
    <row r="4573" spans="1:22" ht="15" customHeight="1" x14ac:dyDescent="0.25">
      <c r="A4573" s="129" t="s">
        <v>1146</v>
      </c>
      <c r="B4573" s="126" t="s">
        <v>994</v>
      </c>
      <c r="C4573" s="127"/>
      <c r="D4573" s="127" t="s">
        <v>4886</v>
      </c>
      <c r="E4573" s="127"/>
      <c r="F4573" s="128"/>
      <c r="G4573" s="128"/>
      <c r="H4573" s="128"/>
      <c r="I4573" s="311"/>
      <c r="J4573" s="319"/>
      <c r="K4573" s="320">
        <f>ROUND(SUMIF(Anlagenangaben!B:B,$A4573,Anlagenangaben!C:C),2)</f>
        <v>0</v>
      </c>
      <c r="L4573" s="321"/>
      <c r="M4573" s="341" t="s">
        <v>5730</v>
      </c>
      <c r="O4573" s="323"/>
      <c r="P4573" s="320"/>
      <c r="Q4573" s="320"/>
      <c r="S4573" s="324"/>
      <c r="T4573" s="317"/>
      <c r="U4573" s="325"/>
      <c r="V4573" s="325"/>
    </row>
    <row r="4574" spans="1:22" ht="15" customHeight="1" x14ac:dyDescent="0.25">
      <c r="A4574" s="129" t="s">
        <v>1147</v>
      </c>
      <c r="B4574" s="126" t="s">
        <v>994</v>
      </c>
      <c r="C4574" s="127"/>
      <c r="D4574" s="127" t="s">
        <v>4887</v>
      </c>
      <c r="E4574" s="127"/>
      <c r="F4574" s="128"/>
      <c r="G4574" s="128"/>
      <c r="H4574" s="128"/>
      <c r="I4574" s="311"/>
      <c r="J4574" s="319"/>
      <c r="K4574" s="320">
        <f>ROUND(SUMIF(Anlagenangaben!B:B,$A4574,Anlagenangaben!C:C),2)</f>
        <v>0</v>
      </c>
      <c r="L4574" s="321"/>
      <c r="M4574" s="341" t="s">
        <v>5730</v>
      </c>
      <c r="O4574" s="323"/>
      <c r="P4574" s="320"/>
      <c r="Q4574" s="320"/>
      <c r="S4574" s="324"/>
      <c r="T4574" s="317"/>
      <c r="U4574" s="325"/>
      <c r="V4574" s="325"/>
    </row>
    <row r="4575" spans="1:22" ht="15" customHeight="1" x14ac:dyDescent="0.25">
      <c r="A4575" s="129" t="s">
        <v>1148</v>
      </c>
      <c r="B4575" s="126" t="s">
        <v>994</v>
      </c>
      <c r="C4575" s="127"/>
      <c r="D4575" s="127" t="s">
        <v>4888</v>
      </c>
      <c r="E4575" s="127"/>
      <c r="F4575" s="128"/>
      <c r="G4575" s="128"/>
      <c r="H4575" s="128"/>
      <c r="I4575" s="311"/>
      <c r="J4575" s="319"/>
      <c r="K4575" s="320">
        <f>ROUND(SUMIF(Anlagenangaben!B:B,$A4575,Anlagenangaben!C:C),2)</f>
        <v>5235.79</v>
      </c>
      <c r="L4575" s="321"/>
      <c r="M4575" s="341" t="s">
        <v>5730</v>
      </c>
      <c r="O4575" s="323"/>
      <c r="P4575" s="320"/>
      <c r="Q4575" s="320"/>
      <c r="S4575" s="324"/>
      <c r="T4575" s="317"/>
      <c r="U4575" s="325"/>
      <c r="V4575" s="325"/>
    </row>
    <row r="4576" spans="1:22" ht="15" customHeight="1" x14ac:dyDescent="0.25">
      <c r="A4576" s="129" t="s">
        <v>177</v>
      </c>
      <c r="B4576" s="126" t="s">
        <v>1479</v>
      </c>
      <c r="C4576" s="127"/>
      <c r="D4576" s="127" t="s">
        <v>4889</v>
      </c>
      <c r="E4576" s="127"/>
      <c r="F4576" s="128"/>
      <c r="G4576" s="128"/>
      <c r="H4576" s="128"/>
      <c r="I4576" s="311"/>
      <c r="J4576" s="319"/>
      <c r="K4576" s="320">
        <f>ROUND(SUMIF(Anlagenangaben!B:B,$A4576,Anlagenangaben!C:C),2)</f>
        <v>0</v>
      </c>
      <c r="L4576" s="321"/>
      <c r="M4576" s="341" t="s">
        <v>5731</v>
      </c>
      <c r="O4576" s="323"/>
      <c r="P4576" s="320"/>
      <c r="Q4576" s="320"/>
      <c r="S4576" s="324"/>
      <c r="T4576" s="317"/>
      <c r="U4576" s="325"/>
      <c r="V4576" s="325"/>
    </row>
    <row r="4577" spans="1:22" ht="15" customHeight="1" x14ac:dyDescent="0.25">
      <c r="A4577" s="129" t="s">
        <v>178</v>
      </c>
      <c r="B4577" s="126" t="s">
        <v>1479</v>
      </c>
      <c r="C4577" s="127"/>
      <c r="D4577" s="127" t="s">
        <v>4890</v>
      </c>
      <c r="E4577" s="127"/>
      <c r="F4577" s="128"/>
      <c r="G4577" s="128"/>
      <c r="H4577" s="128"/>
      <c r="I4577" s="311"/>
      <c r="J4577" s="319"/>
      <c r="K4577" s="320">
        <f>ROUND(SUMIF(Anlagenangaben!B:B,$A4577,Anlagenangaben!C:C),2)</f>
        <v>0</v>
      </c>
      <c r="L4577" s="321"/>
      <c r="M4577" s="341" t="s">
        <v>5731</v>
      </c>
      <c r="O4577" s="323"/>
      <c r="P4577" s="320"/>
      <c r="Q4577" s="320"/>
      <c r="S4577" s="324"/>
      <c r="T4577" s="317"/>
      <c r="U4577" s="325"/>
      <c r="V4577" s="325"/>
    </row>
    <row r="4578" spans="1:22" ht="15" customHeight="1" x14ac:dyDescent="0.25">
      <c r="A4578" s="129" t="s">
        <v>179</v>
      </c>
      <c r="B4578" s="126" t="s">
        <v>1479</v>
      </c>
      <c r="C4578" s="127"/>
      <c r="D4578" s="127" t="s">
        <v>4891</v>
      </c>
      <c r="E4578" s="127"/>
      <c r="F4578" s="128"/>
      <c r="G4578" s="128"/>
      <c r="H4578" s="128"/>
      <c r="I4578" s="311"/>
      <c r="J4578" s="319"/>
      <c r="K4578" s="320">
        <f>ROUND(SUMIF(Anlagenangaben!B:B,$A4578,Anlagenangaben!C:C),2)</f>
        <v>0</v>
      </c>
      <c r="L4578" s="321"/>
      <c r="M4578" s="341" t="s">
        <v>5731</v>
      </c>
      <c r="O4578" s="323"/>
      <c r="P4578" s="320"/>
      <c r="Q4578" s="320"/>
      <c r="S4578" s="324"/>
      <c r="T4578" s="317"/>
      <c r="U4578" s="325"/>
      <c r="V4578" s="325"/>
    </row>
    <row r="4579" spans="1:22" ht="15" customHeight="1" x14ac:dyDescent="0.25">
      <c r="A4579" s="129" t="s">
        <v>180</v>
      </c>
      <c r="B4579" s="126" t="s">
        <v>1479</v>
      </c>
      <c r="C4579" s="127"/>
      <c r="D4579" s="127" t="s">
        <v>4892</v>
      </c>
      <c r="E4579" s="127"/>
      <c r="F4579" s="128"/>
      <c r="G4579" s="128"/>
      <c r="H4579" s="128"/>
      <c r="I4579" s="311"/>
      <c r="J4579" s="319"/>
      <c r="K4579" s="320">
        <f>ROUND(SUMIF(Anlagenangaben!B:B,$A4579,Anlagenangaben!C:C),2)</f>
        <v>0</v>
      </c>
      <c r="L4579" s="321"/>
      <c r="M4579" s="341" t="s">
        <v>5731</v>
      </c>
      <c r="O4579" s="323"/>
      <c r="P4579" s="320"/>
      <c r="Q4579" s="320"/>
      <c r="S4579" s="324"/>
      <c r="T4579" s="317"/>
      <c r="U4579" s="325"/>
      <c r="V4579" s="325"/>
    </row>
    <row r="4580" spans="1:22" ht="15" customHeight="1" x14ac:dyDescent="0.25">
      <c r="A4580" s="129" t="s">
        <v>181</v>
      </c>
      <c r="B4580" s="126" t="s">
        <v>1479</v>
      </c>
      <c r="C4580" s="127"/>
      <c r="D4580" s="127" t="s">
        <v>4893</v>
      </c>
      <c r="E4580" s="127"/>
      <c r="F4580" s="128"/>
      <c r="G4580" s="128"/>
      <c r="H4580" s="128"/>
      <c r="I4580" s="311"/>
      <c r="J4580" s="319"/>
      <c r="K4580" s="320">
        <f>ROUND(SUMIF(Anlagenangaben!B:B,$A4580,Anlagenangaben!C:C),2)</f>
        <v>0</v>
      </c>
      <c r="L4580" s="321"/>
      <c r="M4580" s="341" t="s">
        <v>5731</v>
      </c>
      <c r="O4580" s="323"/>
      <c r="P4580" s="320"/>
      <c r="Q4580" s="320"/>
      <c r="S4580" s="324"/>
      <c r="T4580" s="317"/>
      <c r="U4580" s="325"/>
      <c r="V4580" s="325"/>
    </row>
    <row r="4581" spans="1:22" ht="15" customHeight="1" x14ac:dyDescent="0.25">
      <c r="A4581" s="129" t="s">
        <v>182</v>
      </c>
      <c r="B4581" s="126" t="s">
        <v>1479</v>
      </c>
      <c r="C4581" s="127"/>
      <c r="D4581" s="127" t="s">
        <v>4894</v>
      </c>
      <c r="E4581" s="127"/>
      <c r="F4581" s="128"/>
      <c r="G4581" s="128"/>
      <c r="H4581" s="128"/>
      <c r="I4581" s="311"/>
      <c r="J4581" s="319"/>
      <c r="K4581" s="320">
        <f>ROUND(SUMIF(Anlagenangaben!B:B,$A4581,Anlagenangaben!C:C),2)</f>
        <v>0</v>
      </c>
      <c r="L4581" s="321"/>
      <c r="M4581" s="341" t="s">
        <v>5731</v>
      </c>
      <c r="O4581" s="323"/>
      <c r="P4581" s="320"/>
      <c r="Q4581" s="320"/>
      <c r="S4581" s="324"/>
      <c r="T4581" s="317"/>
      <c r="U4581" s="325"/>
      <c r="V4581" s="325"/>
    </row>
    <row r="4582" spans="1:22" ht="15" customHeight="1" x14ac:dyDescent="0.25">
      <c r="A4582" s="129" t="s">
        <v>183</v>
      </c>
      <c r="B4582" s="126" t="s">
        <v>1479</v>
      </c>
      <c r="C4582" s="127"/>
      <c r="D4582" s="127" t="s">
        <v>4895</v>
      </c>
      <c r="E4582" s="127"/>
      <c r="F4582" s="128"/>
      <c r="G4582" s="128"/>
      <c r="H4582" s="128"/>
      <c r="I4582" s="311"/>
      <c r="J4582" s="319"/>
      <c r="K4582" s="320">
        <f>ROUND(SUMIF(Anlagenangaben!B:B,$A4582,Anlagenangaben!C:C),2)</f>
        <v>0</v>
      </c>
      <c r="L4582" s="321"/>
      <c r="M4582" s="341" t="s">
        <v>5731</v>
      </c>
      <c r="O4582" s="323"/>
      <c r="P4582" s="320"/>
      <c r="Q4582" s="320"/>
      <c r="S4582" s="324"/>
      <c r="T4582" s="317"/>
      <c r="U4582" s="325"/>
      <c r="V4582" s="325"/>
    </row>
    <row r="4583" spans="1:22" ht="15" customHeight="1" x14ac:dyDescent="0.25">
      <c r="A4583" s="129" t="s">
        <v>184</v>
      </c>
      <c r="B4583" s="126" t="s">
        <v>1492</v>
      </c>
      <c r="C4583" s="127"/>
      <c r="D4583" s="127" t="s">
        <v>4889</v>
      </c>
      <c r="E4583" s="127"/>
      <c r="F4583" s="128"/>
      <c r="G4583" s="128"/>
      <c r="H4583" s="128"/>
      <c r="I4583" s="311"/>
      <c r="J4583" s="319"/>
      <c r="K4583" s="320">
        <f>ROUND(SUMIF(Anlagenangaben!B:B,$A4583,Anlagenangaben!C:C),2)</f>
        <v>0</v>
      </c>
      <c r="L4583" s="321"/>
      <c r="M4583" s="341" t="s">
        <v>5732</v>
      </c>
      <c r="O4583" s="323"/>
      <c r="P4583" s="320"/>
      <c r="Q4583" s="320"/>
      <c r="S4583" s="324"/>
      <c r="T4583" s="317"/>
      <c r="U4583" s="325"/>
      <c r="V4583" s="325"/>
    </row>
    <row r="4584" spans="1:22" ht="15" customHeight="1" x14ac:dyDescent="0.25">
      <c r="A4584" s="129" t="s">
        <v>185</v>
      </c>
      <c r="B4584" s="126" t="s">
        <v>1492</v>
      </c>
      <c r="C4584" s="127"/>
      <c r="D4584" s="127" t="s">
        <v>4890</v>
      </c>
      <c r="E4584" s="127"/>
      <c r="F4584" s="128"/>
      <c r="G4584" s="128"/>
      <c r="H4584" s="128"/>
      <c r="I4584" s="311"/>
      <c r="J4584" s="319"/>
      <c r="K4584" s="320">
        <f>ROUND(SUMIF(Anlagenangaben!B:B,$A4584,Anlagenangaben!C:C),2)</f>
        <v>0</v>
      </c>
      <c r="L4584" s="321"/>
      <c r="M4584" s="341" t="s">
        <v>5732</v>
      </c>
      <c r="O4584" s="323"/>
      <c r="P4584" s="320"/>
      <c r="Q4584" s="320"/>
      <c r="S4584" s="324"/>
      <c r="T4584" s="317"/>
      <c r="U4584" s="325"/>
      <c r="V4584" s="325"/>
    </row>
    <row r="4585" spans="1:22" ht="15" customHeight="1" x14ac:dyDescent="0.25">
      <c r="A4585" s="129" t="s">
        <v>186</v>
      </c>
      <c r="B4585" s="126" t="s">
        <v>1492</v>
      </c>
      <c r="C4585" s="127"/>
      <c r="D4585" s="127" t="s">
        <v>4891</v>
      </c>
      <c r="E4585" s="127"/>
      <c r="F4585" s="128"/>
      <c r="G4585" s="128"/>
      <c r="H4585" s="128"/>
      <c r="I4585" s="311"/>
      <c r="J4585" s="319"/>
      <c r="K4585" s="320">
        <f>ROUND(SUMIF(Anlagenangaben!B:B,$A4585,Anlagenangaben!C:C),2)</f>
        <v>0</v>
      </c>
      <c r="L4585" s="321"/>
      <c r="M4585" s="341" t="s">
        <v>5732</v>
      </c>
      <c r="O4585" s="323"/>
      <c r="P4585" s="320"/>
      <c r="Q4585" s="320"/>
      <c r="S4585" s="324"/>
      <c r="T4585" s="317"/>
      <c r="U4585" s="325"/>
      <c r="V4585" s="325"/>
    </row>
    <row r="4586" spans="1:22" ht="15" customHeight="1" x14ac:dyDescent="0.25">
      <c r="A4586" s="129" t="s">
        <v>187</v>
      </c>
      <c r="B4586" s="126" t="s">
        <v>1492</v>
      </c>
      <c r="C4586" s="127"/>
      <c r="D4586" s="127" t="s">
        <v>4892</v>
      </c>
      <c r="E4586" s="127"/>
      <c r="F4586" s="128"/>
      <c r="G4586" s="128"/>
      <c r="H4586" s="128"/>
      <c r="I4586" s="311"/>
      <c r="J4586" s="319"/>
      <c r="K4586" s="320">
        <f>ROUND(SUMIF(Anlagenangaben!B:B,$A4586,Anlagenangaben!C:C),2)</f>
        <v>0</v>
      </c>
      <c r="L4586" s="321"/>
      <c r="M4586" s="341" t="s">
        <v>5732</v>
      </c>
      <c r="O4586" s="323"/>
      <c r="P4586" s="320"/>
      <c r="Q4586" s="320"/>
      <c r="S4586" s="324"/>
      <c r="T4586" s="317"/>
      <c r="U4586" s="325"/>
      <c r="V4586" s="325"/>
    </row>
    <row r="4587" spans="1:22" ht="15" customHeight="1" x14ac:dyDescent="0.25">
      <c r="A4587" s="129" t="s">
        <v>188</v>
      </c>
      <c r="B4587" s="126" t="s">
        <v>1492</v>
      </c>
      <c r="C4587" s="127"/>
      <c r="D4587" s="127" t="s">
        <v>4893</v>
      </c>
      <c r="E4587" s="127"/>
      <c r="F4587" s="128"/>
      <c r="G4587" s="128"/>
      <c r="H4587" s="128"/>
      <c r="I4587" s="311"/>
      <c r="J4587" s="319"/>
      <c r="K4587" s="320">
        <f>ROUND(SUMIF(Anlagenangaben!B:B,$A4587,Anlagenangaben!C:C),2)</f>
        <v>0</v>
      </c>
      <c r="L4587" s="321"/>
      <c r="M4587" s="341" t="s">
        <v>5732</v>
      </c>
      <c r="O4587" s="323"/>
      <c r="P4587" s="320"/>
      <c r="Q4587" s="320"/>
      <c r="S4587" s="324"/>
      <c r="T4587" s="317"/>
      <c r="U4587" s="325"/>
      <c r="V4587" s="325"/>
    </row>
    <row r="4588" spans="1:22" ht="15" customHeight="1" x14ac:dyDescent="0.25">
      <c r="A4588" s="129" t="s">
        <v>189</v>
      </c>
      <c r="B4588" s="126" t="s">
        <v>1492</v>
      </c>
      <c r="C4588" s="127"/>
      <c r="D4588" s="127" t="s">
        <v>4894</v>
      </c>
      <c r="E4588" s="127"/>
      <c r="F4588" s="128"/>
      <c r="G4588" s="128"/>
      <c r="H4588" s="128"/>
      <c r="I4588" s="311"/>
      <c r="J4588" s="319"/>
      <c r="K4588" s="320">
        <f>ROUND(SUMIF(Anlagenangaben!B:B,$A4588,Anlagenangaben!C:C),2)</f>
        <v>0</v>
      </c>
      <c r="L4588" s="321"/>
      <c r="M4588" s="341" t="s">
        <v>5732</v>
      </c>
      <c r="O4588" s="323"/>
      <c r="P4588" s="320"/>
      <c r="Q4588" s="320"/>
      <c r="S4588" s="324"/>
      <c r="T4588" s="317"/>
      <c r="U4588" s="325"/>
      <c r="V4588" s="325"/>
    </row>
    <row r="4589" spans="1:22" ht="15" customHeight="1" x14ac:dyDescent="0.25">
      <c r="A4589" s="129" t="s">
        <v>190</v>
      </c>
      <c r="B4589" s="126" t="s">
        <v>1492</v>
      </c>
      <c r="C4589" s="127"/>
      <c r="D4589" s="127" t="s">
        <v>4895</v>
      </c>
      <c r="E4589" s="127"/>
      <c r="F4589" s="128"/>
      <c r="G4589" s="128"/>
      <c r="H4589" s="128"/>
      <c r="I4589" s="311"/>
      <c r="J4589" s="319"/>
      <c r="K4589" s="320">
        <f>ROUND(SUMIF(Anlagenangaben!B:B,$A4589,Anlagenangaben!C:C),2)</f>
        <v>0</v>
      </c>
      <c r="L4589" s="321"/>
      <c r="M4589" s="341" t="s">
        <v>5732</v>
      </c>
      <c r="O4589" s="323"/>
      <c r="P4589" s="320"/>
      <c r="Q4589" s="320"/>
      <c r="S4589" s="324"/>
      <c r="T4589" s="317"/>
      <c r="U4589" s="325"/>
      <c r="V4589" s="325"/>
    </row>
    <row r="4590" spans="1:22" ht="15" customHeight="1" x14ac:dyDescent="0.25">
      <c r="A4590" s="129" t="s">
        <v>191</v>
      </c>
      <c r="B4590" s="126" t="s">
        <v>77</v>
      </c>
      <c r="C4590" s="127"/>
      <c r="D4590" s="127" t="s">
        <v>4889</v>
      </c>
      <c r="E4590" s="127"/>
      <c r="F4590" s="128"/>
      <c r="G4590" s="128"/>
      <c r="H4590" s="128"/>
      <c r="I4590" s="311"/>
      <c r="J4590" s="319"/>
      <c r="K4590" s="320">
        <f>ROUND(SUMIF(Anlagenangaben!B:B,$A4590,Anlagenangaben!C:C),2)</f>
        <v>0</v>
      </c>
      <c r="L4590" s="321"/>
      <c r="M4590" s="341" t="s">
        <v>5733</v>
      </c>
      <c r="O4590" s="323"/>
      <c r="P4590" s="320"/>
      <c r="Q4590" s="320"/>
      <c r="S4590" s="324"/>
      <c r="T4590" s="317"/>
      <c r="U4590" s="325"/>
      <c r="V4590" s="325"/>
    </row>
    <row r="4591" spans="1:22" ht="15" customHeight="1" x14ac:dyDescent="0.25">
      <c r="A4591" s="129" t="s">
        <v>192</v>
      </c>
      <c r="B4591" s="126" t="s">
        <v>77</v>
      </c>
      <c r="C4591" s="127"/>
      <c r="D4591" s="127" t="s">
        <v>4890</v>
      </c>
      <c r="E4591" s="127"/>
      <c r="F4591" s="128"/>
      <c r="G4591" s="128"/>
      <c r="H4591" s="128"/>
      <c r="I4591" s="311"/>
      <c r="J4591" s="319"/>
      <c r="K4591" s="320">
        <f>ROUND(SUMIF(Anlagenangaben!B:B,$A4591,Anlagenangaben!C:C),2)</f>
        <v>0</v>
      </c>
      <c r="L4591" s="321"/>
      <c r="M4591" s="341" t="s">
        <v>5733</v>
      </c>
      <c r="O4591" s="323"/>
      <c r="P4591" s="320"/>
      <c r="Q4591" s="320"/>
      <c r="S4591" s="324"/>
      <c r="T4591" s="317"/>
      <c r="U4591" s="325"/>
      <c r="V4591" s="325"/>
    </row>
    <row r="4592" spans="1:22" ht="15" customHeight="1" x14ac:dyDescent="0.25">
      <c r="A4592" s="129" t="s">
        <v>193</v>
      </c>
      <c r="B4592" s="126" t="s">
        <v>77</v>
      </c>
      <c r="C4592" s="127"/>
      <c r="D4592" s="127" t="s">
        <v>4891</v>
      </c>
      <c r="E4592" s="127"/>
      <c r="F4592" s="128"/>
      <c r="G4592" s="128"/>
      <c r="H4592" s="128"/>
      <c r="I4592" s="311"/>
      <c r="J4592" s="319"/>
      <c r="K4592" s="320">
        <f>ROUND(SUMIF(Anlagenangaben!B:B,$A4592,Anlagenangaben!C:C),2)</f>
        <v>0</v>
      </c>
      <c r="L4592" s="321"/>
      <c r="M4592" s="341" t="s">
        <v>5733</v>
      </c>
      <c r="O4592" s="323"/>
      <c r="P4592" s="320"/>
      <c r="Q4592" s="320"/>
      <c r="S4592" s="324"/>
      <c r="T4592" s="317"/>
      <c r="U4592" s="325"/>
      <c r="V4592" s="325"/>
    </row>
    <row r="4593" spans="1:22" ht="15" customHeight="1" x14ac:dyDescent="0.25">
      <c r="A4593" s="129" t="s">
        <v>194</v>
      </c>
      <c r="B4593" s="126" t="s">
        <v>77</v>
      </c>
      <c r="C4593" s="127"/>
      <c r="D4593" s="127" t="s">
        <v>4892</v>
      </c>
      <c r="E4593" s="127"/>
      <c r="F4593" s="128"/>
      <c r="G4593" s="128"/>
      <c r="H4593" s="128"/>
      <c r="I4593" s="311"/>
      <c r="J4593" s="319"/>
      <c r="K4593" s="320">
        <f>ROUND(SUMIF(Anlagenangaben!B:B,$A4593,Anlagenangaben!C:C),2)</f>
        <v>0</v>
      </c>
      <c r="L4593" s="321"/>
      <c r="M4593" s="341" t="s">
        <v>5733</v>
      </c>
      <c r="O4593" s="323"/>
      <c r="P4593" s="320"/>
      <c r="Q4593" s="320"/>
      <c r="S4593" s="324"/>
      <c r="T4593" s="317"/>
      <c r="U4593" s="325"/>
      <c r="V4593" s="325"/>
    </row>
    <row r="4594" spans="1:22" ht="15" customHeight="1" x14ac:dyDescent="0.25">
      <c r="A4594" s="129" t="s">
        <v>195</v>
      </c>
      <c r="B4594" s="126" t="s">
        <v>77</v>
      </c>
      <c r="C4594" s="127"/>
      <c r="D4594" s="127" t="s">
        <v>4893</v>
      </c>
      <c r="E4594" s="127"/>
      <c r="F4594" s="128"/>
      <c r="G4594" s="128"/>
      <c r="H4594" s="128"/>
      <c r="I4594" s="311"/>
      <c r="J4594" s="319"/>
      <c r="K4594" s="320">
        <f>ROUND(SUMIF(Anlagenangaben!B:B,$A4594,Anlagenangaben!C:C),2)</f>
        <v>0</v>
      </c>
      <c r="L4594" s="321"/>
      <c r="M4594" s="341" t="s">
        <v>5733</v>
      </c>
      <c r="O4594" s="323"/>
      <c r="P4594" s="320"/>
      <c r="Q4594" s="320"/>
      <c r="S4594" s="324"/>
      <c r="T4594" s="317"/>
      <c r="U4594" s="325"/>
      <c r="V4594" s="325"/>
    </row>
    <row r="4595" spans="1:22" ht="15" customHeight="1" x14ac:dyDescent="0.25">
      <c r="A4595" s="129" t="s">
        <v>196</v>
      </c>
      <c r="B4595" s="126" t="s">
        <v>77</v>
      </c>
      <c r="C4595" s="127"/>
      <c r="D4595" s="127" t="s">
        <v>4894</v>
      </c>
      <c r="E4595" s="127"/>
      <c r="F4595" s="128"/>
      <c r="G4595" s="128"/>
      <c r="H4595" s="128"/>
      <c r="I4595" s="311"/>
      <c r="J4595" s="319"/>
      <c r="K4595" s="320">
        <f>ROUND(SUMIF(Anlagenangaben!B:B,$A4595,Anlagenangaben!C:C),2)</f>
        <v>0</v>
      </c>
      <c r="L4595" s="321"/>
      <c r="M4595" s="341" t="s">
        <v>5733</v>
      </c>
      <c r="O4595" s="323"/>
      <c r="P4595" s="320"/>
      <c r="Q4595" s="320"/>
      <c r="S4595" s="324"/>
      <c r="T4595" s="317"/>
      <c r="U4595" s="325"/>
      <c r="V4595" s="325"/>
    </row>
    <row r="4596" spans="1:22" ht="15" customHeight="1" x14ac:dyDescent="0.25">
      <c r="A4596" s="129" t="s">
        <v>197</v>
      </c>
      <c r="B4596" s="126" t="s">
        <v>77</v>
      </c>
      <c r="C4596" s="127"/>
      <c r="D4596" s="127" t="s">
        <v>4895</v>
      </c>
      <c r="E4596" s="127"/>
      <c r="F4596" s="128"/>
      <c r="G4596" s="128"/>
      <c r="H4596" s="128"/>
      <c r="I4596" s="311"/>
      <c r="J4596" s="319"/>
      <c r="K4596" s="320">
        <f>ROUND(SUMIF(Anlagenangaben!B:B,$A4596,Anlagenangaben!C:C),2)</f>
        <v>0</v>
      </c>
      <c r="L4596" s="321"/>
      <c r="M4596" s="341" t="s">
        <v>5733</v>
      </c>
      <c r="O4596" s="323"/>
      <c r="P4596" s="320"/>
      <c r="Q4596" s="320"/>
      <c r="S4596" s="324"/>
      <c r="T4596" s="317"/>
      <c r="U4596" s="325"/>
      <c r="V4596" s="325"/>
    </row>
    <row r="4597" spans="1:22" ht="15" customHeight="1" x14ac:dyDescent="0.25">
      <c r="A4597" s="129" t="s">
        <v>1156</v>
      </c>
      <c r="B4597" s="126" t="s">
        <v>2088</v>
      </c>
      <c r="C4597" s="127"/>
      <c r="D4597" s="127" t="s">
        <v>4875</v>
      </c>
      <c r="E4597" s="127"/>
      <c r="F4597" s="128"/>
      <c r="G4597" s="128"/>
      <c r="H4597" s="128"/>
      <c r="I4597" s="311"/>
      <c r="J4597" s="319"/>
      <c r="K4597" s="320">
        <f>ROUND(SUMIF(Anlagenangaben!B:B,$A4597,Anlagenangaben!C:C),2)</f>
        <v>0</v>
      </c>
      <c r="L4597" s="321"/>
      <c r="M4597" s="341" t="s">
        <v>5734</v>
      </c>
      <c r="O4597" s="323"/>
      <c r="P4597" s="320"/>
      <c r="Q4597" s="320"/>
      <c r="S4597" s="324"/>
      <c r="T4597" s="317"/>
      <c r="U4597" s="325"/>
      <c r="V4597" s="325"/>
    </row>
    <row r="4598" spans="1:22" ht="15" customHeight="1" x14ac:dyDescent="0.25">
      <c r="A4598" s="129" t="s">
        <v>1157</v>
      </c>
      <c r="B4598" s="126" t="s">
        <v>2088</v>
      </c>
      <c r="C4598" s="127"/>
      <c r="D4598" s="127" t="s">
        <v>4876</v>
      </c>
      <c r="E4598" s="127"/>
      <c r="F4598" s="128"/>
      <c r="G4598" s="128"/>
      <c r="H4598" s="128"/>
      <c r="I4598" s="311"/>
      <c r="J4598" s="319"/>
      <c r="K4598" s="320">
        <f>ROUND(SUMIF(Anlagenangaben!B:B,$A4598,Anlagenangaben!C:C),2)</f>
        <v>0</v>
      </c>
      <c r="L4598" s="321"/>
      <c r="M4598" s="341" t="s">
        <v>5734</v>
      </c>
      <c r="O4598" s="323"/>
      <c r="P4598" s="320"/>
      <c r="Q4598" s="320"/>
      <c r="S4598" s="324"/>
      <c r="T4598" s="317"/>
      <c r="U4598" s="325"/>
      <c r="V4598" s="325"/>
    </row>
    <row r="4599" spans="1:22" ht="15" customHeight="1" x14ac:dyDescent="0.25">
      <c r="A4599" s="129" t="s">
        <v>1158</v>
      </c>
      <c r="B4599" s="126" t="s">
        <v>2088</v>
      </c>
      <c r="C4599" s="127"/>
      <c r="D4599" s="127" t="s">
        <v>4877</v>
      </c>
      <c r="E4599" s="127"/>
      <c r="F4599" s="128"/>
      <c r="G4599" s="128"/>
      <c r="H4599" s="128"/>
      <c r="I4599" s="311"/>
      <c r="J4599" s="319"/>
      <c r="K4599" s="320">
        <f>ROUND(SUMIF(Anlagenangaben!B:B,$A4599,Anlagenangaben!C:C),2)</f>
        <v>0</v>
      </c>
      <c r="L4599" s="321"/>
      <c r="M4599" s="341" t="s">
        <v>5734</v>
      </c>
      <c r="O4599" s="323"/>
      <c r="P4599" s="320"/>
      <c r="Q4599" s="320"/>
      <c r="S4599" s="324"/>
      <c r="T4599" s="317"/>
      <c r="U4599" s="325"/>
      <c r="V4599" s="325"/>
    </row>
    <row r="4600" spans="1:22" ht="15" customHeight="1" x14ac:dyDescent="0.25">
      <c r="A4600" s="129" t="s">
        <v>1159</v>
      </c>
      <c r="B4600" s="126" t="s">
        <v>2088</v>
      </c>
      <c r="C4600" s="127"/>
      <c r="D4600" s="127" t="s">
        <v>4878</v>
      </c>
      <c r="E4600" s="127"/>
      <c r="F4600" s="128"/>
      <c r="G4600" s="128"/>
      <c r="H4600" s="128"/>
      <c r="I4600" s="311"/>
      <c r="J4600" s="319"/>
      <c r="K4600" s="320">
        <f>ROUND(SUMIF(Anlagenangaben!B:B,$A4600,Anlagenangaben!C:C),2)</f>
        <v>0</v>
      </c>
      <c r="L4600" s="321"/>
      <c r="M4600" s="341" t="s">
        <v>5734</v>
      </c>
      <c r="O4600" s="323"/>
      <c r="P4600" s="320"/>
      <c r="Q4600" s="320"/>
      <c r="S4600" s="324"/>
      <c r="T4600" s="317"/>
      <c r="U4600" s="325"/>
      <c r="V4600" s="325"/>
    </row>
    <row r="4601" spans="1:22" ht="15" customHeight="1" x14ac:dyDescent="0.25">
      <c r="A4601" s="129" t="s">
        <v>1160</v>
      </c>
      <c r="B4601" s="126" t="s">
        <v>2088</v>
      </c>
      <c r="C4601" s="127"/>
      <c r="D4601" s="127" t="s">
        <v>4879</v>
      </c>
      <c r="E4601" s="127"/>
      <c r="F4601" s="128"/>
      <c r="G4601" s="128"/>
      <c r="H4601" s="128"/>
      <c r="I4601" s="311"/>
      <c r="J4601" s="319"/>
      <c r="K4601" s="320">
        <f>ROUND(SUMIF(Anlagenangaben!B:B,$A4601,Anlagenangaben!C:C),2)</f>
        <v>0</v>
      </c>
      <c r="L4601" s="321"/>
      <c r="M4601" s="341" t="s">
        <v>5734</v>
      </c>
      <c r="O4601" s="323"/>
      <c r="P4601" s="320"/>
      <c r="Q4601" s="320"/>
      <c r="S4601" s="324"/>
      <c r="T4601" s="317"/>
      <c r="U4601" s="325"/>
      <c r="V4601" s="325"/>
    </row>
    <row r="4602" spans="1:22" ht="15" customHeight="1" x14ac:dyDescent="0.25">
      <c r="A4602" s="129" t="s">
        <v>1161</v>
      </c>
      <c r="B4602" s="126" t="s">
        <v>2088</v>
      </c>
      <c r="C4602" s="127"/>
      <c r="D4602" s="127" t="s">
        <v>4880</v>
      </c>
      <c r="E4602" s="127"/>
      <c r="F4602" s="128"/>
      <c r="G4602" s="128"/>
      <c r="H4602" s="128"/>
      <c r="I4602" s="311"/>
      <c r="J4602" s="319"/>
      <c r="K4602" s="320">
        <f>ROUND(SUMIF(Anlagenangaben!B:B,$A4602,Anlagenangaben!C:C),2)</f>
        <v>0</v>
      </c>
      <c r="L4602" s="321"/>
      <c r="M4602" s="341" t="s">
        <v>5734</v>
      </c>
      <c r="O4602" s="323"/>
      <c r="P4602" s="320"/>
      <c r="Q4602" s="320"/>
      <c r="S4602" s="324"/>
      <c r="T4602" s="317"/>
      <c r="U4602" s="325"/>
      <c r="V4602" s="325"/>
    </row>
    <row r="4603" spans="1:22" ht="15" customHeight="1" x14ac:dyDescent="0.25">
      <c r="A4603" s="129" t="s">
        <v>1162</v>
      </c>
      <c r="B4603" s="126" t="s">
        <v>2088</v>
      </c>
      <c r="C4603" s="127"/>
      <c r="D4603" s="127" t="s">
        <v>4881</v>
      </c>
      <c r="E4603" s="127"/>
      <c r="F4603" s="128"/>
      <c r="G4603" s="128"/>
      <c r="H4603" s="128"/>
      <c r="I4603" s="311"/>
      <c r="J4603" s="319"/>
      <c r="K4603" s="320">
        <f>ROUND(SUMIF(Anlagenangaben!B:B,$A4603,Anlagenangaben!C:C),2)</f>
        <v>0</v>
      </c>
      <c r="L4603" s="321"/>
      <c r="M4603" s="341" t="s">
        <v>5734</v>
      </c>
      <c r="O4603" s="323"/>
      <c r="P4603" s="320"/>
      <c r="Q4603" s="320"/>
      <c r="S4603" s="324"/>
      <c r="T4603" s="317"/>
      <c r="U4603" s="325"/>
      <c r="V4603" s="325"/>
    </row>
    <row r="4604" spans="1:22" ht="15" customHeight="1" x14ac:dyDescent="0.25">
      <c r="A4604" s="129" t="s">
        <v>1163</v>
      </c>
      <c r="B4604" s="126" t="s">
        <v>2089</v>
      </c>
      <c r="C4604" s="127"/>
      <c r="D4604" s="127" t="s">
        <v>4882</v>
      </c>
      <c r="E4604" s="127"/>
      <c r="F4604" s="128"/>
      <c r="G4604" s="128"/>
      <c r="H4604" s="128"/>
      <c r="I4604" s="311"/>
      <c r="J4604" s="319"/>
      <c r="K4604" s="320">
        <f>ROUND(SUMIF(Anlagenangaben!B:B,$A4604,Anlagenangaben!C:C),2)</f>
        <v>0</v>
      </c>
      <c r="L4604" s="321"/>
      <c r="M4604" s="341" t="s">
        <v>5735</v>
      </c>
      <c r="O4604" s="323"/>
      <c r="P4604" s="320"/>
      <c r="Q4604" s="320"/>
      <c r="S4604" s="324"/>
      <c r="T4604" s="317"/>
      <c r="U4604" s="325"/>
      <c r="V4604" s="325"/>
    </row>
    <row r="4605" spans="1:22" ht="15" customHeight="1" x14ac:dyDescent="0.25">
      <c r="A4605" s="129" t="s">
        <v>1164</v>
      </c>
      <c r="B4605" s="126" t="s">
        <v>2089</v>
      </c>
      <c r="C4605" s="127"/>
      <c r="D4605" s="127" t="s">
        <v>4883</v>
      </c>
      <c r="E4605" s="127"/>
      <c r="F4605" s="128"/>
      <c r="G4605" s="128"/>
      <c r="H4605" s="128"/>
      <c r="I4605" s="311"/>
      <c r="J4605" s="319"/>
      <c r="K4605" s="320">
        <f>ROUND(SUMIF(Anlagenangaben!B:B,$A4605,Anlagenangaben!C:C),2)</f>
        <v>0</v>
      </c>
      <c r="L4605" s="321"/>
      <c r="M4605" s="341" t="s">
        <v>5735</v>
      </c>
      <c r="O4605" s="323"/>
      <c r="P4605" s="320"/>
      <c r="Q4605" s="320"/>
      <c r="S4605" s="324"/>
      <c r="T4605" s="317"/>
      <c r="U4605" s="325"/>
      <c r="V4605" s="325"/>
    </row>
    <row r="4606" spans="1:22" ht="15" customHeight="1" x14ac:dyDescent="0.25">
      <c r="A4606" s="129" t="s">
        <v>1165</v>
      </c>
      <c r="B4606" s="126" t="s">
        <v>2089</v>
      </c>
      <c r="C4606" s="127"/>
      <c r="D4606" s="127" t="s">
        <v>4884</v>
      </c>
      <c r="E4606" s="127"/>
      <c r="F4606" s="128"/>
      <c r="G4606" s="128"/>
      <c r="H4606" s="128"/>
      <c r="I4606" s="311"/>
      <c r="J4606" s="319"/>
      <c r="K4606" s="320">
        <f>ROUND(SUMIF(Anlagenangaben!B:B,$A4606,Anlagenangaben!C:C),2)</f>
        <v>0</v>
      </c>
      <c r="L4606" s="321"/>
      <c r="M4606" s="341" t="s">
        <v>5735</v>
      </c>
      <c r="O4606" s="323"/>
      <c r="P4606" s="320"/>
      <c r="Q4606" s="320"/>
      <c r="S4606" s="324"/>
      <c r="T4606" s="317"/>
      <c r="U4606" s="325"/>
      <c r="V4606" s="325"/>
    </row>
    <row r="4607" spans="1:22" ht="15" customHeight="1" x14ac:dyDescent="0.25">
      <c r="A4607" s="129" t="s">
        <v>1166</v>
      </c>
      <c r="B4607" s="126" t="s">
        <v>2089</v>
      </c>
      <c r="C4607" s="127"/>
      <c r="D4607" s="127" t="s">
        <v>4885</v>
      </c>
      <c r="E4607" s="127"/>
      <c r="F4607" s="128"/>
      <c r="G4607" s="128"/>
      <c r="H4607" s="128"/>
      <c r="I4607" s="311"/>
      <c r="J4607" s="319"/>
      <c r="K4607" s="320">
        <f>ROUND(SUMIF(Anlagenangaben!B:B,$A4607,Anlagenangaben!C:C),2)</f>
        <v>49947.93</v>
      </c>
      <c r="L4607" s="321"/>
      <c r="M4607" s="341" t="s">
        <v>5735</v>
      </c>
      <c r="O4607" s="323"/>
      <c r="P4607" s="320"/>
      <c r="Q4607" s="320"/>
      <c r="S4607" s="324"/>
      <c r="T4607" s="317"/>
      <c r="U4607" s="325"/>
      <c r="V4607" s="325"/>
    </row>
    <row r="4608" spans="1:22" ht="15" customHeight="1" x14ac:dyDescent="0.25">
      <c r="A4608" s="129" t="s">
        <v>1167</v>
      </c>
      <c r="B4608" s="126" t="s">
        <v>2089</v>
      </c>
      <c r="C4608" s="127"/>
      <c r="D4608" s="127" t="s">
        <v>4886</v>
      </c>
      <c r="E4608" s="127"/>
      <c r="F4608" s="128"/>
      <c r="G4608" s="128"/>
      <c r="H4608" s="128"/>
      <c r="I4608" s="311"/>
      <c r="J4608" s="319"/>
      <c r="K4608" s="320">
        <f>ROUND(SUMIF(Anlagenangaben!B:B,$A4608,Anlagenangaben!C:C),2)</f>
        <v>205517.54</v>
      </c>
      <c r="L4608" s="321"/>
      <c r="M4608" s="341" t="s">
        <v>5735</v>
      </c>
      <c r="O4608" s="323"/>
      <c r="P4608" s="320"/>
      <c r="Q4608" s="320"/>
      <c r="S4608" s="324"/>
      <c r="T4608" s="317"/>
      <c r="U4608" s="325"/>
      <c r="V4608" s="325"/>
    </row>
    <row r="4609" spans="1:22" ht="15" customHeight="1" x14ac:dyDescent="0.25">
      <c r="A4609" s="129" t="s">
        <v>1168</v>
      </c>
      <c r="B4609" s="126" t="s">
        <v>2089</v>
      </c>
      <c r="C4609" s="127"/>
      <c r="D4609" s="127" t="s">
        <v>4887</v>
      </c>
      <c r="E4609" s="127"/>
      <c r="F4609" s="128"/>
      <c r="G4609" s="128"/>
      <c r="H4609" s="128"/>
      <c r="I4609" s="311"/>
      <c r="J4609" s="319"/>
      <c r="K4609" s="320">
        <f>ROUND(SUMIF(Anlagenangaben!B:B,$A4609,Anlagenangaben!C:C),2)</f>
        <v>0</v>
      </c>
      <c r="L4609" s="321"/>
      <c r="M4609" s="341" t="s">
        <v>5735</v>
      </c>
      <c r="O4609" s="323"/>
      <c r="P4609" s="320"/>
      <c r="Q4609" s="320"/>
      <c r="S4609" s="324"/>
      <c r="T4609" s="317"/>
      <c r="U4609" s="325"/>
      <c r="V4609" s="325"/>
    </row>
    <row r="4610" spans="1:22" ht="15" customHeight="1" x14ac:dyDescent="0.25">
      <c r="A4610" s="129" t="s">
        <v>1169</v>
      </c>
      <c r="B4610" s="126" t="s">
        <v>2089</v>
      </c>
      <c r="C4610" s="127"/>
      <c r="D4610" s="127" t="s">
        <v>4888</v>
      </c>
      <c r="E4610" s="127"/>
      <c r="F4610" s="128"/>
      <c r="G4610" s="128"/>
      <c r="H4610" s="128"/>
      <c r="I4610" s="311"/>
      <c r="J4610" s="319"/>
      <c r="K4610" s="320">
        <f>ROUND(SUMIF(Anlagenangaben!B:B,$A4610,Anlagenangaben!C:C),2)</f>
        <v>0</v>
      </c>
      <c r="L4610" s="321"/>
      <c r="M4610" s="341" t="s">
        <v>5735</v>
      </c>
      <c r="O4610" s="323"/>
      <c r="P4610" s="320"/>
      <c r="Q4610" s="320"/>
      <c r="S4610" s="324"/>
      <c r="T4610" s="317"/>
      <c r="U4610" s="325"/>
      <c r="V4610" s="325"/>
    </row>
    <row r="4611" spans="1:22" ht="15" customHeight="1" x14ac:dyDescent="0.25">
      <c r="A4611" s="129" t="s">
        <v>198</v>
      </c>
      <c r="B4611" s="126" t="s">
        <v>152</v>
      </c>
      <c r="C4611" s="127"/>
      <c r="D4611" s="127" t="s">
        <v>4889</v>
      </c>
      <c r="E4611" s="127"/>
      <c r="F4611" s="128"/>
      <c r="G4611" s="128"/>
      <c r="H4611" s="128"/>
      <c r="I4611" s="311"/>
      <c r="J4611" s="319"/>
      <c r="K4611" s="320">
        <f>ROUND(SUMIF(Anlagenangaben!B:B,$A4611,Anlagenangaben!C:C),2)</f>
        <v>0</v>
      </c>
      <c r="L4611" s="321"/>
      <c r="M4611" s="341" t="s">
        <v>5736</v>
      </c>
      <c r="O4611" s="323"/>
      <c r="P4611" s="320"/>
      <c r="Q4611" s="320"/>
      <c r="S4611" s="324"/>
      <c r="T4611" s="317"/>
      <c r="U4611" s="325"/>
      <c r="V4611" s="325"/>
    </row>
    <row r="4612" spans="1:22" ht="15" customHeight="1" x14ac:dyDescent="0.25">
      <c r="A4612" s="129" t="s">
        <v>199</v>
      </c>
      <c r="B4612" s="126" t="s">
        <v>152</v>
      </c>
      <c r="C4612" s="127"/>
      <c r="D4612" s="127" t="s">
        <v>4890</v>
      </c>
      <c r="E4612" s="127"/>
      <c r="F4612" s="128"/>
      <c r="G4612" s="128"/>
      <c r="H4612" s="128"/>
      <c r="I4612" s="311"/>
      <c r="J4612" s="319"/>
      <c r="K4612" s="320">
        <f>ROUND(SUMIF(Anlagenangaben!B:B,$A4612,Anlagenangaben!C:C),2)</f>
        <v>0</v>
      </c>
      <c r="L4612" s="321"/>
      <c r="M4612" s="341" t="s">
        <v>5736</v>
      </c>
      <c r="O4612" s="323"/>
      <c r="P4612" s="320"/>
      <c r="Q4612" s="320"/>
      <c r="S4612" s="324"/>
      <c r="T4612" s="317"/>
      <c r="U4612" s="325"/>
      <c r="V4612" s="325"/>
    </row>
    <row r="4613" spans="1:22" ht="15" customHeight="1" x14ac:dyDescent="0.25">
      <c r="A4613" s="129" t="s">
        <v>200</v>
      </c>
      <c r="B4613" s="126" t="s">
        <v>152</v>
      </c>
      <c r="C4613" s="127"/>
      <c r="D4613" s="127" t="s">
        <v>4891</v>
      </c>
      <c r="E4613" s="127"/>
      <c r="F4613" s="128"/>
      <c r="G4613" s="128"/>
      <c r="H4613" s="128"/>
      <c r="I4613" s="311"/>
      <c r="J4613" s="319"/>
      <c r="K4613" s="320">
        <f>ROUND(SUMIF(Anlagenangaben!B:B,$A4613,Anlagenangaben!C:C),2)</f>
        <v>0</v>
      </c>
      <c r="L4613" s="321"/>
      <c r="M4613" s="341" t="s">
        <v>5736</v>
      </c>
      <c r="O4613" s="323"/>
      <c r="P4613" s="320"/>
      <c r="Q4613" s="320"/>
      <c r="S4613" s="324"/>
      <c r="T4613" s="317"/>
      <c r="U4613" s="325"/>
      <c r="V4613" s="325"/>
    </row>
    <row r="4614" spans="1:22" ht="15" customHeight="1" x14ac:dyDescent="0.25">
      <c r="A4614" s="129" t="s">
        <v>201</v>
      </c>
      <c r="B4614" s="126" t="s">
        <v>152</v>
      </c>
      <c r="C4614" s="127"/>
      <c r="D4614" s="127" t="s">
        <v>4892</v>
      </c>
      <c r="E4614" s="127"/>
      <c r="F4614" s="128"/>
      <c r="G4614" s="128"/>
      <c r="H4614" s="128"/>
      <c r="I4614" s="311"/>
      <c r="J4614" s="319"/>
      <c r="K4614" s="320">
        <f>ROUND(SUMIF(Anlagenangaben!B:B,$A4614,Anlagenangaben!C:C),2)</f>
        <v>5746.63</v>
      </c>
      <c r="L4614" s="321"/>
      <c r="M4614" s="341" t="s">
        <v>5736</v>
      </c>
      <c r="O4614" s="323"/>
      <c r="P4614" s="320"/>
      <c r="Q4614" s="320"/>
      <c r="S4614" s="324"/>
      <c r="T4614" s="317"/>
      <c r="U4614" s="325"/>
      <c r="V4614" s="325"/>
    </row>
    <row r="4615" spans="1:22" ht="15" customHeight="1" x14ac:dyDescent="0.25">
      <c r="A4615" s="129" t="s">
        <v>202</v>
      </c>
      <c r="B4615" s="126" t="s">
        <v>152</v>
      </c>
      <c r="C4615" s="127"/>
      <c r="D4615" s="127" t="s">
        <v>4893</v>
      </c>
      <c r="E4615" s="127"/>
      <c r="F4615" s="128"/>
      <c r="G4615" s="128"/>
      <c r="H4615" s="128"/>
      <c r="I4615" s="311"/>
      <c r="J4615" s="319"/>
      <c r="K4615" s="320">
        <f>ROUND(SUMIF(Anlagenangaben!B:B,$A4615,Anlagenangaben!C:C),2)</f>
        <v>204409.85</v>
      </c>
      <c r="L4615" s="321"/>
      <c r="M4615" s="341" t="s">
        <v>5736</v>
      </c>
      <c r="O4615" s="323"/>
      <c r="P4615" s="320"/>
      <c r="Q4615" s="320"/>
      <c r="S4615" s="324"/>
      <c r="T4615" s="317"/>
      <c r="U4615" s="325"/>
      <c r="V4615" s="325"/>
    </row>
    <row r="4616" spans="1:22" ht="15" customHeight="1" x14ac:dyDescent="0.25">
      <c r="A4616" s="129" t="s">
        <v>203</v>
      </c>
      <c r="B4616" s="126" t="s">
        <v>152</v>
      </c>
      <c r="C4616" s="127"/>
      <c r="D4616" s="127" t="s">
        <v>4894</v>
      </c>
      <c r="E4616" s="127"/>
      <c r="F4616" s="128"/>
      <c r="G4616" s="128"/>
      <c r="H4616" s="128"/>
      <c r="I4616" s="311"/>
      <c r="J4616" s="319"/>
      <c r="K4616" s="320">
        <f>ROUND(SUMIF(Anlagenangaben!B:B,$A4616,Anlagenangaben!C:C),2)</f>
        <v>0</v>
      </c>
      <c r="L4616" s="321"/>
      <c r="M4616" s="341" t="s">
        <v>5736</v>
      </c>
      <c r="O4616" s="323"/>
      <c r="P4616" s="320"/>
      <c r="Q4616" s="320"/>
      <c r="S4616" s="324"/>
      <c r="T4616" s="317"/>
      <c r="U4616" s="325"/>
      <c r="V4616" s="325"/>
    </row>
    <row r="4617" spans="1:22" ht="15" customHeight="1" x14ac:dyDescent="0.25">
      <c r="A4617" s="129" t="s">
        <v>204</v>
      </c>
      <c r="B4617" s="126" t="s">
        <v>152</v>
      </c>
      <c r="C4617" s="127"/>
      <c r="D4617" s="127" t="s">
        <v>4895</v>
      </c>
      <c r="E4617" s="127"/>
      <c r="F4617" s="128"/>
      <c r="G4617" s="128"/>
      <c r="H4617" s="128"/>
      <c r="I4617" s="311"/>
      <c r="J4617" s="319"/>
      <c r="K4617" s="320">
        <f>ROUND(SUMIF(Anlagenangaben!B:B,$A4617,Anlagenangaben!C:C),2)</f>
        <v>0</v>
      </c>
      <c r="L4617" s="321"/>
      <c r="M4617" s="341" t="s">
        <v>5736</v>
      </c>
      <c r="O4617" s="323"/>
      <c r="P4617" s="320"/>
      <c r="Q4617" s="320"/>
      <c r="S4617" s="324"/>
      <c r="T4617" s="317"/>
      <c r="U4617" s="325"/>
      <c r="V4617" s="325"/>
    </row>
    <row r="4618" spans="1:22" ht="15" customHeight="1" x14ac:dyDescent="0.25">
      <c r="A4618" s="129" t="s">
        <v>205</v>
      </c>
      <c r="B4618" s="126" t="s">
        <v>159</v>
      </c>
      <c r="C4618" s="127"/>
      <c r="D4618" s="127" t="s">
        <v>4889</v>
      </c>
      <c r="E4618" s="127"/>
      <c r="F4618" s="128"/>
      <c r="G4618" s="128"/>
      <c r="H4618" s="128"/>
      <c r="I4618" s="311"/>
      <c r="J4618" s="319"/>
      <c r="K4618" s="320">
        <f>ROUND(SUMIF(Anlagenangaben!B:B,$A4618,Anlagenangaben!C:C),2)</f>
        <v>0</v>
      </c>
      <c r="L4618" s="321"/>
      <c r="M4618" s="341" t="s">
        <v>5737</v>
      </c>
      <c r="O4618" s="323"/>
      <c r="P4618" s="320"/>
      <c r="Q4618" s="320"/>
      <c r="S4618" s="324"/>
      <c r="T4618" s="317"/>
      <c r="U4618" s="325"/>
      <c r="V4618" s="325"/>
    </row>
    <row r="4619" spans="1:22" ht="15" customHeight="1" x14ac:dyDescent="0.25">
      <c r="A4619" s="129" t="s">
        <v>206</v>
      </c>
      <c r="B4619" s="126" t="s">
        <v>159</v>
      </c>
      <c r="C4619" s="127"/>
      <c r="D4619" s="127" t="s">
        <v>4890</v>
      </c>
      <c r="E4619" s="127"/>
      <c r="F4619" s="128"/>
      <c r="G4619" s="128"/>
      <c r="H4619" s="128"/>
      <c r="I4619" s="311"/>
      <c r="J4619" s="319"/>
      <c r="K4619" s="320">
        <f>ROUND(SUMIF(Anlagenangaben!B:B,$A4619,Anlagenangaben!C:C),2)</f>
        <v>0</v>
      </c>
      <c r="L4619" s="321"/>
      <c r="M4619" s="341" t="s">
        <v>5737</v>
      </c>
      <c r="O4619" s="323"/>
      <c r="P4619" s="320"/>
      <c r="Q4619" s="320"/>
      <c r="S4619" s="324"/>
      <c r="T4619" s="317"/>
      <c r="U4619" s="325"/>
      <c r="V4619" s="325"/>
    </row>
    <row r="4620" spans="1:22" ht="15" customHeight="1" x14ac:dyDescent="0.25">
      <c r="A4620" s="129" t="s">
        <v>207</v>
      </c>
      <c r="B4620" s="126" t="s">
        <v>159</v>
      </c>
      <c r="C4620" s="127"/>
      <c r="D4620" s="127" t="s">
        <v>4891</v>
      </c>
      <c r="E4620" s="127"/>
      <c r="F4620" s="128"/>
      <c r="G4620" s="128"/>
      <c r="H4620" s="128"/>
      <c r="I4620" s="311"/>
      <c r="J4620" s="319"/>
      <c r="K4620" s="320">
        <f>ROUND(SUMIF(Anlagenangaben!B:B,$A4620,Anlagenangaben!C:C),2)</f>
        <v>0</v>
      </c>
      <c r="L4620" s="321"/>
      <c r="M4620" s="341" t="s">
        <v>5737</v>
      </c>
      <c r="O4620" s="323"/>
      <c r="P4620" s="320"/>
      <c r="Q4620" s="320"/>
      <c r="S4620" s="324"/>
      <c r="T4620" s="317"/>
      <c r="U4620" s="325"/>
      <c r="V4620" s="325"/>
    </row>
    <row r="4621" spans="1:22" ht="15" customHeight="1" x14ac:dyDescent="0.25">
      <c r="A4621" s="129" t="s">
        <v>208</v>
      </c>
      <c r="B4621" s="126" t="s">
        <v>159</v>
      </c>
      <c r="C4621" s="127"/>
      <c r="D4621" s="127" t="s">
        <v>4892</v>
      </c>
      <c r="E4621" s="127"/>
      <c r="F4621" s="128"/>
      <c r="G4621" s="128"/>
      <c r="H4621" s="128"/>
      <c r="I4621" s="311"/>
      <c r="J4621" s="319"/>
      <c r="K4621" s="320">
        <f>ROUND(SUMIF(Anlagenangaben!B:B,$A4621,Anlagenangaben!C:C),2)</f>
        <v>0</v>
      </c>
      <c r="L4621" s="321"/>
      <c r="M4621" s="341" t="s">
        <v>5737</v>
      </c>
      <c r="O4621" s="323"/>
      <c r="P4621" s="320"/>
      <c r="Q4621" s="320"/>
      <c r="S4621" s="324"/>
      <c r="T4621" s="317"/>
      <c r="U4621" s="325"/>
      <c r="V4621" s="325"/>
    </row>
    <row r="4622" spans="1:22" ht="15" customHeight="1" x14ac:dyDescent="0.25">
      <c r="A4622" s="129" t="s">
        <v>209</v>
      </c>
      <c r="B4622" s="126" t="s">
        <v>159</v>
      </c>
      <c r="C4622" s="127"/>
      <c r="D4622" s="127" t="s">
        <v>4893</v>
      </c>
      <c r="E4622" s="127"/>
      <c r="F4622" s="128"/>
      <c r="G4622" s="128"/>
      <c r="H4622" s="128"/>
      <c r="I4622" s="311"/>
      <c r="J4622" s="319"/>
      <c r="K4622" s="320">
        <f>ROUND(SUMIF(Anlagenangaben!B:B,$A4622,Anlagenangaben!C:C),2)</f>
        <v>70177.86</v>
      </c>
      <c r="L4622" s="321"/>
      <c r="M4622" s="341" t="s">
        <v>5737</v>
      </c>
      <c r="O4622" s="323"/>
      <c r="P4622" s="320"/>
      <c r="Q4622" s="320"/>
      <c r="S4622" s="324"/>
      <c r="T4622" s="317"/>
      <c r="U4622" s="325"/>
      <c r="V4622" s="325"/>
    </row>
    <row r="4623" spans="1:22" ht="15" customHeight="1" x14ac:dyDescent="0.25">
      <c r="A4623" s="129" t="s">
        <v>210</v>
      </c>
      <c r="B4623" s="126" t="s">
        <v>159</v>
      </c>
      <c r="C4623" s="127"/>
      <c r="D4623" s="127" t="s">
        <v>4894</v>
      </c>
      <c r="E4623" s="127"/>
      <c r="F4623" s="128"/>
      <c r="G4623" s="128"/>
      <c r="H4623" s="128"/>
      <c r="I4623" s="311"/>
      <c r="J4623" s="319"/>
      <c r="K4623" s="320">
        <f>ROUND(SUMIF(Anlagenangaben!B:B,$A4623,Anlagenangaben!C:C),2)</f>
        <v>0</v>
      </c>
      <c r="L4623" s="321"/>
      <c r="M4623" s="341" t="s">
        <v>5737</v>
      </c>
      <c r="O4623" s="323"/>
      <c r="P4623" s="320"/>
      <c r="Q4623" s="320"/>
      <c r="S4623" s="324"/>
      <c r="T4623" s="317"/>
      <c r="U4623" s="325"/>
      <c r="V4623" s="325"/>
    </row>
    <row r="4624" spans="1:22" ht="15" customHeight="1" x14ac:dyDescent="0.25">
      <c r="A4624" s="129" t="s">
        <v>211</v>
      </c>
      <c r="B4624" s="126" t="s">
        <v>159</v>
      </c>
      <c r="C4624" s="127"/>
      <c r="D4624" s="127" t="s">
        <v>4895</v>
      </c>
      <c r="E4624" s="127"/>
      <c r="F4624" s="128"/>
      <c r="G4624" s="128"/>
      <c r="H4624" s="128"/>
      <c r="I4624" s="311"/>
      <c r="J4624" s="319"/>
      <c r="K4624" s="320">
        <f>ROUND(SUMIF(Anlagenangaben!B:B,$A4624,Anlagenangaben!C:C),2)</f>
        <v>0</v>
      </c>
      <c r="L4624" s="321"/>
      <c r="M4624" s="341" t="s">
        <v>5737</v>
      </c>
      <c r="O4624" s="323"/>
      <c r="P4624" s="320"/>
      <c r="Q4624" s="320"/>
      <c r="S4624" s="324"/>
      <c r="T4624" s="317"/>
      <c r="U4624" s="325"/>
      <c r="V4624" s="325"/>
    </row>
    <row r="4625" spans="1:22" ht="15" customHeight="1" x14ac:dyDescent="0.25">
      <c r="A4625" s="129" t="s">
        <v>1170</v>
      </c>
      <c r="B4625" s="126" t="s">
        <v>2090</v>
      </c>
      <c r="C4625" s="127"/>
      <c r="D4625" s="127" t="s">
        <v>4875</v>
      </c>
      <c r="E4625" s="127"/>
      <c r="F4625" s="128"/>
      <c r="G4625" s="128"/>
      <c r="H4625" s="128"/>
      <c r="I4625" s="311"/>
      <c r="J4625" s="319"/>
      <c r="K4625" s="320">
        <f>ROUND(SUMIF(Anlagenangaben!B:B,$A4625,Anlagenangaben!C:C),2)</f>
        <v>0</v>
      </c>
      <c r="L4625" s="321"/>
      <c r="M4625" s="341" t="s">
        <v>5738</v>
      </c>
      <c r="O4625" s="323"/>
      <c r="P4625" s="320"/>
      <c r="Q4625" s="320"/>
      <c r="S4625" s="324"/>
      <c r="T4625" s="317"/>
      <c r="U4625" s="325"/>
      <c r="V4625" s="325"/>
    </row>
    <row r="4626" spans="1:22" ht="15" customHeight="1" x14ac:dyDescent="0.25">
      <c r="A4626" s="129" t="s">
        <v>1171</v>
      </c>
      <c r="B4626" s="126" t="s">
        <v>2090</v>
      </c>
      <c r="C4626" s="127"/>
      <c r="D4626" s="127" t="s">
        <v>4876</v>
      </c>
      <c r="E4626" s="127"/>
      <c r="F4626" s="128"/>
      <c r="G4626" s="128"/>
      <c r="H4626" s="128"/>
      <c r="I4626" s="311"/>
      <c r="J4626" s="319"/>
      <c r="K4626" s="320">
        <f>ROUND(SUMIF(Anlagenangaben!B:B,$A4626,Anlagenangaben!C:C),2)</f>
        <v>0</v>
      </c>
      <c r="L4626" s="321"/>
      <c r="M4626" s="341" t="s">
        <v>5738</v>
      </c>
      <c r="O4626" s="323"/>
      <c r="P4626" s="320"/>
      <c r="Q4626" s="320"/>
      <c r="S4626" s="324"/>
      <c r="T4626" s="317"/>
      <c r="U4626" s="325"/>
      <c r="V4626" s="325"/>
    </row>
    <row r="4627" spans="1:22" ht="15" customHeight="1" x14ac:dyDescent="0.25">
      <c r="A4627" s="129" t="s">
        <v>1172</v>
      </c>
      <c r="B4627" s="126" t="s">
        <v>2090</v>
      </c>
      <c r="C4627" s="127"/>
      <c r="D4627" s="127" t="s">
        <v>4877</v>
      </c>
      <c r="E4627" s="127"/>
      <c r="F4627" s="128"/>
      <c r="G4627" s="128"/>
      <c r="H4627" s="128"/>
      <c r="I4627" s="311"/>
      <c r="J4627" s="319"/>
      <c r="K4627" s="320">
        <f>ROUND(SUMIF(Anlagenangaben!B:B,$A4627,Anlagenangaben!C:C),2)</f>
        <v>0</v>
      </c>
      <c r="L4627" s="321"/>
      <c r="M4627" s="341" t="s">
        <v>5738</v>
      </c>
      <c r="O4627" s="323"/>
      <c r="P4627" s="320"/>
      <c r="Q4627" s="320"/>
      <c r="S4627" s="324"/>
      <c r="T4627" s="317"/>
      <c r="U4627" s="325"/>
      <c r="V4627" s="325"/>
    </row>
    <row r="4628" spans="1:22" ht="15" customHeight="1" x14ac:dyDescent="0.25">
      <c r="A4628" s="129" t="s">
        <v>1173</v>
      </c>
      <c r="B4628" s="126" t="s">
        <v>2090</v>
      </c>
      <c r="C4628" s="127"/>
      <c r="D4628" s="127" t="s">
        <v>4878</v>
      </c>
      <c r="E4628" s="127"/>
      <c r="F4628" s="128"/>
      <c r="G4628" s="128"/>
      <c r="H4628" s="128"/>
      <c r="I4628" s="311"/>
      <c r="J4628" s="319"/>
      <c r="K4628" s="320">
        <f>ROUND(SUMIF(Anlagenangaben!B:B,$A4628,Anlagenangaben!C:C),2)</f>
        <v>0</v>
      </c>
      <c r="L4628" s="321"/>
      <c r="M4628" s="341" t="s">
        <v>5738</v>
      </c>
      <c r="O4628" s="323"/>
      <c r="P4628" s="320"/>
      <c r="Q4628" s="320"/>
      <c r="S4628" s="324"/>
      <c r="T4628" s="317"/>
      <c r="U4628" s="325"/>
      <c r="V4628" s="325"/>
    </row>
    <row r="4629" spans="1:22" ht="15" customHeight="1" x14ac:dyDescent="0.25">
      <c r="A4629" s="129" t="s">
        <v>1174</v>
      </c>
      <c r="B4629" s="126" t="s">
        <v>2090</v>
      </c>
      <c r="C4629" s="127"/>
      <c r="D4629" s="127" t="s">
        <v>4879</v>
      </c>
      <c r="E4629" s="127"/>
      <c r="F4629" s="128"/>
      <c r="G4629" s="128"/>
      <c r="H4629" s="128"/>
      <c r="I4629" s="311"/>
      <c r="J4629" s="319"/>
      <c r="K4629" s="320">
        <f>ROUND(SUMIF(Anlagenangaben!B:B,$A4629,Anlagenangaben!C:C),2)</f>
        <v>130821.75999999999</v>
      </c>
      <c r="L4629" s="321"/>
      <c r="M4629" s="341" t="s">
        <v>5738</v>
      </c>
      <c r="O4629" s="323"/>
      <c r="P4629" s="320"/>
      <c r="Q4629" s="320"/>
      <c r="S4629" s="324"/>
      <c r="T4629" s="317"/>
      <c r="U4629" s="325"/>
      <c r="V4629" s="325"/>
    </row>
    <row r="4630" spans="1:22" ht="15" customHeight="1" x14ac:dyDescent="0.25">
      <c r="A4630" s="129" t="s">
        <v>1175</v>
      </c>
      <c r="B4630" s="126" t="s">
        <v>2090</v>
      </c>
      <c r="C4630" s="127"/>
      <c r="D4630" s="127" t="s">
        <v>4880</v>
      </c>
      <c r="E4630" s="127"/>
      <c r="F4630" s="128"/>
      <c r="G4630" s="128"/>
      <c r="H4630" s="128"/>
      <c r="I4630" s="311"/>
      <c r="J4630" s="319"/>
      <c r="K4630" s="320">
        <f>ROUND(SUMIF(Anlagenangaben!B:B,$A4630,Anlagenangaben!C:C),2)</f>
        <v>0</v>
      </c>
      <c r="L4630" s="321"/>
      <c r="M4630" s="341" t="s">
        <v>5738</v>
      </c>
      <c r="O4630" s="323"/>
      <c r="P4630" s="320"/>
      <c r="Q4630" s="320"/>
      <c r="S4630" s="324"/>
      <c r="T4630" s="317"/>
      <c r="U4630" s="325"/>
      <c r="V4630" s="325"/>
    </row>
    <row r="4631" spans="1:22" ht="15" customHeight="1" x14ac:dyDescent="0.25">
      <c r="A4631" s="129" t="s">
        <v>1176</v>
      </c>
      <c r="B4631" s="126" t="s">
        <v>2090</v>
      </c>
      <c r="C4631" s="127"/>
      <c r="D4631" s="127" t="s">
        <v>4881</v>
      </c>
      <c r="E4631" s="127"/>
      <c r="F4631" s="128"/>
      <c r="G4631" s="128"/>
      <c r="H4631" s="128"/>
      <c r="I4631" s="311"/>
      <c r="J4631" s="319"/>
      <c r="K4631" s="320">
        <f>ROUND(SUMIF(Anlagenangaben!B:B,$A4631,Anlagenangaben!C:C),2)</f>
        <v>82712.23</v>
      </c>
      <c r="L4631" s="321"/>
      <c r="M4631" s="341" t="s">
        <v>5738</v>
      </c>
      <c r="O4631" s="323"/>
      <c r="P4631" s="320"/>
      <c r="Q4631" s="320"/>
      <c r="S4631" s="324"/>
      <c r="T4631" s="317"/>
      <c r="U4631" s="325"/>
      <c r="V4631" s="325"/>
    </row>
    <row r="4632" spans="1:22" ht="15" customHeight="1" x14ac:dyDescent="0.25">
      <c r="A4632" s="129" t="s">
        <v>219</v>
      </c>
      <c r="B4632" s="126" t="s">
        <v>170</v>
      </c>
      <c r="C4632" s="127"/>
      <c r="D4632" s="127" t="s">
        <v>4889</v>
      </c>
      <c r="E4632" s="127"/>
      <c r="F4632" s="128"/>
      <c r="G4632" s="128"/>
      <c r="H4632" s="128"/>
      <c r="I4632" s="311"/>
      <c r="J4632" s="319"/>
      <c r="K4632" s="320">
        <f>ROUND(SUMIF(Anlagenangaben!B:B,$A4632,Anlagenangaben!C:C),2)</f>
        <v>0</v>
      </c>
      <c r="L4632" s="321"/>
      <c r="M4632" s="341" t="s">
        <v>5739</v>
      </c>
      <c r="O4632" s="323"/>
      <c r="P4632" s="320"/>
      <c r="Q4632" s="320"/>
      <c r="S4632" s="324"/>
      <c r="T4632" s="317"/>
      <c r="U4632" s="325"/>
      <c r="V4632" s="325"/>
    </row>
    <row r="4633" spans="1:22" ht="15" customHeight="1" x14ac:dyDescent="0.25">
      <c r="A4633" s="129" t="s">
        <v>220</v>
      </c>
      <c r="B4633" s="126" t="s">
        <v>170</v>
      </c>
      <c r="C4633" s="127"/>
      <c r="D4633" s="127" t="s">
        <v>4890</v>
      </c>
      <c r="E4633" s="127"/>
      <c r="F4633" s="128"/>
      <c r="G4633" s="128"/>
      <c r="H4633" s="128"/>
      <c r="I4633" s="311"/>
      <c r="J4633" s="319"/>
      <c r="K4633" s="320">
        <f>ROUND(SUMIF(Anlagenangaben!B:B,$A4633,Anlagenangaben!C:C),2)</f>
        <v>0</v>
      </c>
      <c r="L4633" s="321"/>
      <c r="M4633" s="341" t="s">
        <v>5739</v>
      </c>
      <c r="O4633" s="323"/>
      <c r="P4633" s="320"/>
      <c r="Q4633" s="320"/>
      <c r="S4633" s="324"/>
      <c r="T4633" s="317"/>
      <c r="U4633" s="325"/>
      <c r="V4633" s="325"/>
    </row>
    <row r="4634" spans="1:22" ht="15" customHeight="1" x14ac:dyDescent="0.25">
      <c r="A4634" s="129" t="s">
        <v>221</v>
      </c>
      <c r="B4634" s="126" t="s">
        <v>170</v>
      </c>
      <c r="C4634" s="127"/>
      <c r="D4634" s="127" t="s">
        <v>4891</v>
      </c>
      <c r="E4634" s="127"/>
      <c r="F4634" s="128"/>
      <c r="G4634" s="128"/>
      <c r="H4634" s="128"/>
      <c r="I4634" s="311"/>
      <c r="J4634" s="319"/>
      <c r="K4634" s="320">
        <f>ROUND(SUMIF(Anlagenangaben!B:B,$A4634,Anlagenangaben!C:C),2)</f>
        <v>0</v>
      </c>
      <c r="L4634" s="321"/>
      <c r="M4634" s="341" t="s">
        <v>5739</v>
      </c>
      <c r="O4634" s="323"/>
      <c r="P4634" s="320"/>
      <c r="Q4634" s="320"/>
      <c r="S4634" s="324"/>
      <c r="T4634" s="317"/>
      <c r="U4634" s="325"/>
      <c r="V4634" s="325"/>
    </row>
    <row r="4635" spans="1:22" ht="15" customHeight="1" x14ac:dyDescent="0.25">
      <c r="A4635" s="129" t="s">
        <v>222</v>
      </c>
      <c r="B4635" s="126" t="s">
        <v>170</v>
      </c>
      <c r="C4635" s="127"/>
      <c r="D4635" s="127" t="s">
        <v>4892</v>
      </c>
      <c r="E4635" s="127"/>
      <c r="F4635" s="128"/>
      <c r="G4635" s="128"/>
      <c r="H4635" s="128"/>
      <c r="I4635" s="311"/>
      <c r="J4635" s="319"/>
      <c r="K4635" s="320">
        <f>ROUND(SUMIF(Anlagenangaben!B:B,$A4635,Anlagenangaben!C:C),2)</f>
        <v>0</v>
      </c>
      <c r="L4635" s="321"/>
      <c r="M4635" s="341" t="s">
        <v>5739</v>
      </c>
      <c r="O4635" s="323"/>
      <c r="P4635" s="320"/>
      <c r="Q4635" s="320"/>
      <c r="S4635" s="324"/>
      <c r="T4635" s="317"/>
      <c r="U4635" s="325"/>
      <c r="V4635" s="325"/>
    </row>
    <row r="4636" spans="1:22" ht="15" customHeight="1" x14ac:dyDescent="0.25">
      <c r="A4636" s="129" t="s">
        <v>223</v>
      </c>
      <c r="B4636" s="126" t="s">
        <v>170</v>
      </c>
      <c r="C4636" s="127"/>
      <c r="D4636" s="127" t="s">
        <v>4893</v>
      </c>
      <c r="E4636" s="127"/>
      <c r="F4636" s="128"/>
      <c r="G4636" s="128"/>
      <c r="H4636" s="128"/>
      <c r="I4636" s="311"/>
      <c r="J4636" s="319"/>
      <c r="K4636" s="320">
        <f>ROUND(SUMIF(Anlagenangaben!B:B,$A4636,Anlagenangaben!C:C),2)</f>
        <v>37672.379999999997</v>
      </c>
      <c r="L4636" s="321"/>
      <c r="M4636" s="341" t="s">
        <v>5739</v>
      </c>
      <c r="O4636" s="323"/>
      <c r="P4636" s="320"/>
      <c r="Q4636" s="320"/>
      <c r="S4636" s="324"/>
      <c r="T4636" s="317"/>
      <c r="U4636" s="325"/>
      <c r="V4636" s="325"/>
    </row>
    <row r="4637" spans="1:22" ht="15" customHeight="1" x14ac:dyDescent="0.25">
      <c r="A4637" s="129" t="s">
        <v>224</v>
      </c>
      <c r="B4637" s="126" t="s">
        <v>170</v>
      </c>
      <c r="C4637" s="127"/>
      <c r="D4637" s="127" t="s">
        <v>4894</v>
      </c>
      <c r="E4637" s="127"/>
      <c r="F4637" s="128"/>
      <c r="G4637" s="128"/>
      <c r="H4637" s="128"/>
      <c r="I4637" s="311"/>
      <c r="J4637" s="319"/>
      <c r="K4637" s="320">
        <f>ROUND(SUMIF(Anlagenangaben!B:B,$A4637,Anlagenangaben!C:C),2)</f>
        <v>0</v>
      </c>
      <c r="L4637" s="321"/>
      <c r="M4637" s="341" t="s">
        <v>5739</v>
      </c>
      <c r="O4637" s="323"/>
      <c r="P4637" s="320"/>
      <c r="Q4637" s="320"/>
      <c r="S4637" s="324"/>
      <c r="T4637" s="317"/>
      <c r="U4637" s="325"/>
      <c r="V4637" s="325"/>
    </row>
    <row r="4638" spans="1:22" ht="15" customHeight="1" x14ac:dyDescent="0.25">
      <c r="A4638" s="129" t="s">
        <v>225</v>
      </c>
      <c r="B4638" s="126" t="s">
        <v>170</v>
      </c>
      <c r="C4638" s="127"/>
      <c r="D4638" s="127" t="s">
        <v>4895</v>
      </c>
      <c r="E4638" s="127"/>
      <c r="F4638" s="128"/>
      <c r="G4638" s="128"/>
      <c r="H4638" s="128"/>
      <c r="I4638" s="311"/>
      <c r="J4638" s="319"/>
      <c r="K4638" s="320">
        <f>ROUND(SUMIF(Anlagenangaben!B:B,$A4638,Anlagenangaben!C:C),2)</f>
        <v>371310.12</v>
      </c>
      <c r="L4638" s="321"/>
      <c r="M4638" s="341" t="s">
        <v>5739</v>
      </c>
      <c r="O4638" s="323"/>
      <c r="P4638" s="320"/>
      <c r="Q4638" s="320"/>
      <c r="S4638" s="324"/>
      <c r="T4638" s="317"/>
      <c r="U4638" s="325"/>
      <c r="V4638" s="325"/>
    </row>
    <row r="4639" spans="1:22" ht="15" customHeight="1" x14ac:dyDescent="0.25">
      <c r="A4639" s="129" t="s">
        <v>4938</v>
      </c>
      <c r="B4639" s="126" t="s">
        <v>2086</v>
      </c>
      <c r="C4639" s="127"/>
      <c r="D4639" s="127" t="s">
        <v>4926</v>
      </c>
      <c r="E4639" s="127"/>
      <c r="F4639" s="128"/>
      <c r="G4639" s="128"/>
      <c r="H4639" s="128"/>
      <c r="I4639" s="311"/>
      <c r="J4639" s="319">
        <f>ROUND(SUMIF(Anlagenbewegungsdaten!B:B,A4639,Anlagenbewegungsdaten!C:C),3)</f>
        <v>0</v>
      </c>
      <c r="K4639" s="320"/>
      <c r="L4639" s="321"/>
      <c r="M4639" s="341" t="s">
        <v>4949</v>
      </c>
      <c r="N4639" s="341" t="s">
        <v>4974</v>
      </c>
      <c r="O4639" s="323">
        <f>ROUND(SUMIF(Anlagenbewegungsdaten_AV!B:B,A4639,Anlagenbewegungsdaten_AV!C:C),3)</f>
        <v>0</v>
      </c>
      <c r="P4639" s="320"/>
      <c r="Q4639" s="320"/>
      <c r="S4639" s="324"/>
      <c r="T4639" s="317"/>
      <c r="U4639" s="325"/>
      <c r="V4639" s="325"/>
    </row>
    <row r="4640" spans="1:22" ht="15" customHeight="1" x14ac:dyDescent="0.25">
      <c r="A4640" s="129" t="s">
        <v>4937</v>
      </c>
      <c r="B4640" s="126" t="s">
        <v>2087</v>
      </c>
      <c r="C4640" s="127"/>
      <c r="D4640" s="127" t="s">
        <v>4926</v>
      </c>
      <c r="E4640" s="127"/>
      <c r="F4640" s="128"/>
      <c r="G4640" s="128"/>
      <c r="H4640" s="128"/>
      <c r="I4640" s="311"/>
      <c r="J4640" s="319">
        <f>ROUND(SUMIF(Anlagenbewegungsdaten!B:B,A4640,Anlagenbewegungsdaten!C:C),3)</f>
        <v>0</v>
      </c>
      <c r="K4640" s="320"/>
      <c r="L4640" s="321"/>
      <c r="M4640" s="341" t="s">
        <v>4949</v>
      </c>
      <c r="N4640" s="341" t="s">
        <v>4975</v>
      </c>
      <c r="O4640" s="323">
        <f>ROUND(SUMIF(Anlagenbewegungsdaten_AV!B:B,A4640,Anlagenbewegungsdaten_AV!C:C),3)</f>
        <v>0</v>
      </c>
      <c r="P4640" s="320"/>
      <c r="Q4640" s="320"/>
      <c r="S4640" s="324"/>
      <c r="T4640" s="317"/>
      <c r="U4640" s="325"/>
      <c r="V4640" s="325"/>
    </row>
    <row r="4641" spans="1:22" ht="15" customHeight="1" x14ac:dyDescent="0.25">
      <c r="A4641" s="129" t="s">
        <v>4936</v>
      </c>
      <c r="B4641" s="126" t="s">
        <v>994</v>
      </c>
      <c r="C4641" s="127"/>
      <c r="D4641" s="127" t="s">
        <v>4926</v>
      </c>
      <c r="E4641" s="127"/>
      <c r="F4641" s="128"/>
      <c r="G4641" s="128"/>
      <c r="H4641" s="128"/>
      <c r="I4641" s="311"/>
      <c r="J4641" s="319">
        <f>ROUND(SUMIF(Anlagenbewegungsdaten!B:B,A4641,Anlagenbewegungsdaten!C:C),3)</f>
        <v>0</v>
      </c>
      <c r="K4641" s="320"/>
      <c r="L4641" s="321"/>
      <c r="M4641" s="341" t="s">
        <v>4949</v>
      </c>
      <c r="N4641" s="341" t="s">
        <v>4976</v>
      </c>
      <c r="O4641" s="323">
        <f>ROUND(SUMIF(Anlagenbewegungsdaten_AV!B:B,A4641,Anlagenbewegungsdaten_AV!C:C),3)</f>
        <v>0</v>
      </c>
      <c r="P4641" s="320"/>
      <c r="Q4641" s="320"/>
      <c r="S4641" s="324"/>
      <c r="T4641" s="317"/>
      <c r="U4641" s="325"/>
      <c r="V4641" s="325"/>
    </row>
    <row r="4642" spans="1:22" ht="15" customHeight="1" x14ac:dyDescent="0.25">
      <c r="A4642" s="129" t="s">
        <v>4935</v>
      </c>
      <c r="B4642" s="126" t="s">
        <v>1479</v>
      </c>
      <c r="C4642" s="127"/>
      <c r="D4642" s="127" t="s">
        <v>4926</v>
      </c>
      <c r="E4642" s="127"/>
      <c r="F4642" s="128"/>
      <c r="G4642" s="128"/>
      <c r="H4642" s="128"/>
      <c r="I4642" s="311"/>
      <c r="J4642" s="319">
        <f>ROUND(SUMIF(Anlagenbewegungsdaten!B:B,A4642,Anlagenbewegungsdaten!C:C),3)</f>
        <v>0</v>
      </c>
      <c r="K4642" s="320"/>
      <c r="L4642" s="321"/>
      <c r="M4642" s="341" t="s">
        <v>4949</v>
      </c>
      <c r="N4642" s="341" t="s">
        <v>4977</v>
      </c>
      <c r="O4642" s="323">
        <f>ROUND(SUMIF(Anlagenbewegungsdaten_AV!B:B,A4642,Anlagenbewegungsdaten_AV!C:C),3)</f>
        <v>0</v>
      </c>
      <c r="P4642" s="320"/>
      <c r="Q4642" s="320"/>
      <c r="S4642" s="324"/>
      <c r="T4642" s="317"/>
      <c r="U4642" s="325"/>
      <c r="V4642" s="325"/>
    </row>
    <row r="4643" spans="1:22" ht="15" customHeight="1" x14ac:dyDescent="0.25">
      <c r="A4643" s="129" t="s">
        <v>4934</v>
      </c>
      <c r="B4643" s="126" t="s">
        <v>1492</v>
      </c>
      <c r="C4643" s="127"/>
      <c r="D4643" s="127" t="s">
        <v>4926</v>
      </c>
      <c r="E4643" s="127"/>
      <c r="F4643" s="128"/>
      <c r="G4643" s="128"/>
      <c r="H4643" s="128"/>
      <c r="I4643" s="311"/>
      <c r="J4643" s="319">
        <f>ROUND(SUMIF(Anlagenbewegungsdaten!B:B,A4643,Anlagenbewegungsdaten!C:C),3)</f>
        <v>0</v>
      </c>
      <c r="K4643" s="320"/>
      <c r="L4643" s="321"/>
      <c r="M4643" s="341" t="s">
        <v>4949</v>
      </c>
      <c r="N4643" s="341" t="s">
        <v>4978</v>
      </c>
      <c r="O4643" s="323">
        <f>ROUND(SUMIF(Anlagenbewegungsdaten_AV!B:B,A4643,Anlagenbewegungsdaten_AV!C:C),3)</f>
        <v>0</v>
      </c>
      <c r="P4643" s="320"/>
      <c r="Q4643" s="320"/>
      <c r="S4643" s="324"/>
      <c r="T4643" s="317"/>
      <c r="U4643" s="325"/>
      <c r="V4643" s="325"/>
    </row>
    <row r="4644" spans="1:22" ht="15" customHeight="1" x14ac:dyDescent="0.25">
      <c r="A4644" s="129" t="s">
        <v>4933</v>
      </c>
      <c r="B4644" s="126" t="s">
        <v>77</v>
      </c>
      <c r="C4644" s="127"/>
      <c r="D4644" s="127" t="s">
        <v>4926</v>
      </c>
      <c r="E4644" s="127"/>
      <c r="F4644" s="128"/>
      <c r="G4644" s="128"/>
      <c r="H4644" s="128"/>
      <c r="I4644" s="311"/>
      <c r="J4644" s="319">
        <f>ROUND(SUMIF(Anlagenbewegungsdaten!B:B,A4644,Anlagenbewegungsdaten!C:C),3)</f>
        <v>0</v>
      </c>
      <c r="K4644" s="320"/>
      <c r="L4644" s="321"/>
      <c r="M4644" s="341" t="s">
        <v>4949</v>
      </c>
      <c r="N4644" s="341" t="s">
        <v>4979</v>
      </c>
      <c r="O4644" s="323">
        <f>ROUND(SUMIF(Anlagenbewegungsdaten_AV!B:B,A4644,Anlagenbewegungsdaten_AV!C:C),3)</f>
        <v>0</v>
      </c>
      <c r="P4644" s="320"/>
      <c r="Q4644" s="320"/>
      <c r="S4644" s="324"/>
      <c r="T4644" s="317"/>
      <c r="U4644" s="325"/>
      <c r="V4644" s="325"/>
    </row>
    <row r="4645" spans="1:22" ht="15" customHeight="1" x14ac:dyDescent="0.25">
      <c r="A4645" s="129" t="s">
        <v>4932</v>
      </c>
      <c r="B4645" s="126" t="s">
        <v>2088</v>
      </c>
      <c r="C4645" s="127"/>
      <c r="D4645" s="127" t="s">
        <v>4926</v>
      </c>
      <c r="E4645" s="127"/>
      <c r="F4645" s="128"/>
      <c r="G4645" s="128"/>
      <c r="H4645" s="128"/>
      <c r="I4645" s="311"/>
      <c r="J4645" s="319">
        <f>ROUND(SUMIF(Anlagenbewegungsdaten!B:B,A4645,Anlagenbewegungsdaten!C:C),3)</f>
        <v>0</v>
      </c>
      <c r="K4645" s="320"/>
      <c r="L4645" s="321"/>
      <c r="M4645" s="341" t="s">
        <v>4949</v>
      </c>
      <c r="N4645" s="341" t="s">
        <v>4980</v>
      </c>
      <c r="O4645" s="323">
        <f>ROUND(SUMIF(Anlagenbewegungsdaten_AV!B:B,A4645,Anlagenbewegungsdaten_AV!C:C),3)</f>
        <v>0</v>
      </c>
      <c r="P4645" s="320"/>
      <c r="Q4645" s="320"/>
      <c r="S4645" s="324"/>
      <c r="T4645" s="317"/>
      <c r="U4645" s="325"/>
      <c r="V4645" s="325"/>
    </row>
    <row r="4646" spans="1:22" ht="15" customHeight="1" x14ac:dyDescent="0.25">
      <c r="A4646" s="129" t="s">
        <v>4931</v>
      </c>
      <c r="B4646" s="126" t="s">
        <v>2089</v>
      </c>
      <c r="C4646" s="127"/>
      <c r="D4646" s="127" t="s">
        <v>4926</v>
      </c>
      <c r="E4646" s="127"/>
      <c r="F4646" s="128"/>
      <c r="G4646" s="128"/>
      <c r="H4646" s="128"/>
      <c r="I4646" s="311"/>
      <c r="J4646" s="319">
        <f>ROUND(SUMIF(Anlagenbewegungsdaten!B:B,A4646,Anlagenbewegungsdaten!C:C),3)</f>
        <v>0</v>
      </c>
      <c r="K4646" s="320"/>
      <c r="L4646" s="321"/>
      <c r="M4646" s="341" t="s">
        <v>4949</v>
      </c>
      <c r="N4646" s="341" t="s">
        <v>4981</v>
      </c>
      <c r="O4646" s="323">
        <f>ROUND(SUMIF(Anlagenbewegungsdaten_AV!B:B,A4646,Anlagenbewegungsdaten_AV!C:C),3)</f>
        <v>0</v>
      </c>
      <c r="P4646" s="320"/>
      <c r="Q4646" s="320"/>
      <c r="S4646" s="324"/>
      <c r="T4646" s="317"/>
      <c r="U4646" s="325"/>
      <c r="V4646" s="325"/>
    </row>
    <row r="4647" spans="1:22" ht="15" customHeight="1" x14ac:dyDescent="0.25">
      <c r="A4647" s="129" t="s">
        <v>4930</v>
      </c>
      <c r="B4647" s="126" t="s">
        <v>152</v>
      </c>
      <c r="C4647" s="127"/>
      <c r="D4647" s="127" t="s">
        <v>4926</v>
      </c>
      <c r="E4647" s="127"/>
      <c r="F4647" s="128"/>
      <c r="G4647" s="128"/>
      <c r="H4647" s="128"/>
      <c r="I4647" s="311"/>
      <c r="J4647" s="319">
        <f>ROUND(SUMIF(Anlagenbewegungsdaten!B:B,A4647,Anlagenbewegungsdaten!C:C),3)</f>
        <v>0</v>
      </c>
      <c r="K4647" s="320"/>
      <c r="L4647" s="321"/>
      <c r="M4647" s="341" t="s">
        <v>4949</v>
      </c>
      <c r="N4647" s="341" t="s">
        <v>4982</v>
      </c>
      <c r="O4647" s="323">
        <f>ROUND(SUMIF(Anlagenbewegungsdaten_AV!B:B,A4647,Anlagenbewegungsdaten_AV!C:C),3)</f>
        <v>0</v>
      </c>
      <c r="P4647" s="320"/>
      <c r="Q4647" s="320"/>
      <c r="S4647" s="324"/>
      <c r="T4647" s="317"/>
      <c r="U4647" s="325"/>
      <c r="V4647" s="325"/>
    </row>
    <row r="4648" spans="1:22" ht="15" customHeight="1" x14ac:dyDescent="0.25">
      <c r="A4648" s="129" t="s">
        <v>4929</v>
      </c>
      <c r="B4648" s="126" t="s">
        <v>159</v>
      </c>
      <c r="C4648" s="127"/>
      <c r="D4648" s="127" t="s">
        <v>4926</v>
      </c>
      <c r="E4648" s="127"/>
      <c r="F4648" s="128"/>
      <c r="G4648" s="128"/>
      <c r="H4648" s="128"/>
      <c r="I4648" s="311"/>
      <c r="J4648" s="319">
        <f>ROUND(SUMIF(Anlagenbewegungsdaten!B:B,A4648,Anlagenbewegungsdaten!C:C),3)</f>
        <v>0</v>
      </c>
      <c r="K4648" s="320"/>
      <c r="L4648" s="321"/>
      <c r="M4648" s="341" t="s">
        <v>4949</v>
      </c>
      <c r="N4648" s="341" t="s">
        <v>4983</v>
      </c>
      <c r="O4648" s="323">
        <f>ROUND(SUMIF(Anlagenbewegungsdaten_AV!B:B,A4648,Anlagenbewegungsdaten_AV!C:C),3)</f>
        <v>0</v>
      </c>
      <c r="P4648" s="320"/>
      <c r="Q4648" s="320"/>
      <c r="S4648" s="324"/>
      <c r="T4648" s="317"/>
      <c r="U4648" s="325"/>
      <c r="V4648" s="325"/>
    </row>
    <row r="4649" spans="1:22" ht="15" customHeight="1" x14ac:dyDescent="0.25">
      <c r="A4649" s="129" t="s">
        <v>4928</v>
      </c>
      <c r="B4649" s="126" t="s">
        <v>2090</v>
      </c>
      <c r="C4649" s="127"/>
      <c r="D4649" s="127" t="s">
        <v>4926</v>
      </c>
      <c r="E4649" s="127"/>
      <c r="F4649" s="128"/>
      <c r="G4649" s="128"/>
      <c r="H4649" s="128"/>
      <c r="I4649" s="311"/>
      <c r="J4649" s="319">
        <f>ROUND(SUMIF(Anlagenbewegungsdaten!B:B,A4649,Anlagenbewegungsdaten!C:C),3)</f>
        <v>0</v>
      </c>
      <c r="K4649" s="320"/>
      <c r="L4649" s="321"/>
      <c r="M4649" s="341" t="s">
        <v>4949</v>
      </c>
      <c r="N4649" s="341" t="s">
        <v>4984</v>
      </c>
      <c r="O4649" s="323">
        <f>ROUND(SUMIF(Anlagenbewegungsdaten_AV!B:B,A4649,Anlagenbewegungsdaten_AV!C:C),3)</f>
        <v>0</v>
      </c>
      <c r="P4649" s="320"/>
      <c r="Q4649" s="320"/>
      <c r="S4649" s="324"/>
      <c r="T4649" s="317"/>
      <c r="U4649" s="325"/>
      <c r="V4649" s="325"/>
    </row>
    <row r="4650" spans="1:22" ht="15" customHeight="1" x14ac:dyDescent="0.25">
      <c r="A4650" s="129" t="s">
        <v>4927</v>
      </c>
      <c r="B4650" s="126" t="s">
        <v>170</v>
      </c>
      <c r="C4650" s="127"/>
      <c r="D4650" s="127" t="s">
        <v>4926</v>
      </c>
      <c r="E4650" s="127"/>
      <c r="F4650" s="128"/>
      <c r="G4650" s="128"/>
      <c r="H4650" s="128"/>
      <c r="I4650" s="311"/>
      <c r="J4650" s="319">
        <f>ROUND(SUMIF(Anlagenbewegungsdaten!B:B,A4650,Anlagenbewegungsdaten!C:C),3)</f>
        <v>0</v>
      </c>
      <c r="K4650" s="320"/>
      <c r="L4650" s="321"/>
      <c r="M4650" s="341" t="s">
        <v>4949</v>
      </c>
      <c r="N4650" s="341" t="s">
        <v>4985</v>
      </c>
      <c r="O4650" s="323">
        <f>ROUND(SUMIF(Anlagenbewegungsdaten_AV!B:B,A4650,Anlagenbewegungsdaten_AV!C:C),3)</f>
        <v>0</v>
      </c>
      <c r="P4650" s="320"/>
      <c r="Q4650" s="320"/>
      <c r="S4650" s="324"/>
      <c r="T4650" s="317"/>
      <c r="U4650" s="325"/>
      <c r="V4650" s="325"/>
    </row>
    <row r="4651" spans="1:22" ht="15" customHeight="1" x14ac:dyDescent="0.25">
      <c r="A4651" s="129" t="s">
        <v>4925</v>
      </c>
      <c r="B4651" s="126" t="s">
        <v>2086</v>
      </c>
      <c r="C4651" s="127"/>
      <c r="D4651" s="127" t="s">
        <v>4913</v>
      </c>
      <c r="E4651" s="127"/>
      <c r="F4651" s="128"/>
      <c r="G4651" s="128"/>
      <c r="H4651" s="128"/>
      <c r="I4651" s="311"/>
      <c r="J4651" s="319"/>
      <c r="K4651" s="320"/>
      <c r="L4651" s="321"/>
      <c r="M4651" s="341" t="s">
        <v>4953</v>
      </c>
      <c r="N4651" s="341" t="s">
        <v>4986</v>
      </c>
      <c r="O4651" s="323"/>
      <c r="P4651" s="320"/>
      <c r="Q4651" s="320"/>
      <c r="S4651" s="324"/>
      <c r="T4651" s="319">
        <f>ROUND(SUMIF(Anlagenbewegungsdaten!$B:$B,$A4651,Anlagenbewegungsdaten!$C:$C),3)</f>
        <v>67276</v>
      </c>
      <c r="U4651" s="325"/>
      <c r="V4651" s="325"/>
    </row>
    <row r="4652" spans="1:22" ht="15" customHeight="1" x14ac:dyDescent="0.25">
      <c r="A4652" s="129" t="s">
        <v>4924</v>
      </c>
      <c r="B4652" s="126" t="s">
        <v>2087</v>
      </c>
      <c r="C4652" s="127"/>
      <c r="D4652" s="127" t="s">
        <v>4913</v>
      </c>
      <c r="E4652" s="127"/>
      <c r="F4652" s="128"/>
      <c r="G4652" s="128"/>
      <c r="H4652" s="128"/>
      <c r="I4652" s="311"/>
      <c r="J4652" s="319"/>
      <c r="K4652" s="320"/>
      <c r="L4652" s="321"/>
      <c r="M4652" s="341" t="s">
        <v>4953</v>
      </c>
      <c r="N4652" s="341" t="s">
        <v>4987</v>
      </c>
      <c r="O4652" s="323"/>
      <c r="P4652" s="320"/>
      <c r="Q4652" s="320"/>
      <c r="S4652" s="324"/>
      <c r="T4652" s="319">
        <f>ROUND(SUMIF(Anlagenbewegungsdaten!$B:$B,$A4652,Anlagenbewegungsdaten!$C:$C),3)</f>
        <v>0</v>
      </c>
      <c r="U4652" s="325"/>
      <c r="V4652" s="325"/>
    </row>
    <row r="4653" spans="1:22" ht="15" customHeight="1" x14ac:dyDescent="0.25">
      <c r="A4653" s="129" t="s">
        <v>4923</v>
      </c>
      <c r="B4653" s="126" t="s">
        <v>994</v>
      </c>
      <c r="C4653" s="127"/>
      <c r="D4653" s="127" t="s">
        <v>4913</v>
      </c>
      <c r="E4653" s="127"/>
      <c r="F4653" s="128"/>
      <c r="G4653" s="128"/>
      <c r="H4653" s="128"/>
      <c r="I4653" s="311"/>
      <c r="J4653" s="319"/>
      <c r="K4653" s="320"/>
      <c r="L4653" s="321"/>
      <c r="M4653" s="341" t="s">
        <v>4953</v>
      </c>
      <c r="N4653" s="341" t="s">
        <v>6398</v>
      </c>
      <c r="O4653" s="323"/>
      <c r="P4653" s="320"/>
      <c r="Q4653" s="320"/>
      <c r="S4653" s="324"/>
      <c r="T4653" s="319">
        <f>ROUND(SUMIF(Anlagenbewegungsdaten!$B:$B,$A4653,Anlagenbewegungsdaten!$C:$C),3)</f>
        <v>0</v>
      </c>
      <c r="U4653" s="325"/>
      <c r="V4653" s="325"/>
    </row>
    <row r="4654" spans="1:22" ht="15" customHeight="1" x14ac:dyDescent="0.25">
      <c r="A4654" s="129" t="s">
        <v>4922</v>
      </c>
      <c r="B4654" s="126" t="s">
        <v>1479</v>
      </c>
      <c r="C4654" s="127"/>
      <c r="D4654" s="127" t="s">
        <v>4913</v>
      </c>
      <c r="E4654" s="127"/>
      <c r="F4654" s="128"/>
      <c r="G4654" s="128"/>
      <c r="H4654" s="128"/>
      <c r="I4654" s="311"/>
      <c r="J4654" s="319"/>
      <c r="K4654" s="320"/>
      <c r="L4654" s="321"/>
      <c r="M4654" s="341" t="s">
        <v>4953</v>
      </c>
      <c r="N4654" s="341" t="s">
        <v>6398</v>
      </c>
      <c r="O4654" s="323"/>
      <c r="P4654" s="320"/>
      <c r="Q4654" s="320"/>
      <c r="S4654" s="324"/>
      <c r="T4654" s="319">
        <f>ROUND(SUMIF(Anlagenbewegungsdaten!$B:$B,$A4654,Anlagenbewegungsdaten!$C:$C),3)</f>
        <v>0</v>
      </c>
      <c r="U4654" s="325"/>
      <c r="V4654" s="325"/>
    </row>
    <row r="4655" spans="1:22" ht="15" customHeight="1" x14ac:dyDescent="0.25">
      <c r="A4655" s="129" t="s">
        <v>4921</v>
      </c>
      <c r="B4655" s="126" t="s">
        <v>1492</v>
      </c>
      <c r="C4655" s="127"/>
      <c r="D4655" s="127" t="s">
        <v>4913</v>
      </c>
      <c r="E4655" s="127"/>
      <c r="F4655" s="128"/>
      <c r="G4655" s="128"/>
      <c r="H4655" s="128"/>
      <c r="I4655" s="311"/>
      <c r="J4655" s="319"/>
      <c r="K4655" s="320"/>
      <c r="L4655" s="321"/>
      <c r="M4655" s="341" t="s">
        <v>4953</v>
      </c>
      <c r="N4655" s="341" t="s">
        <v>6398</v>
      </c>
      <c r="O4655" s="323"/>
      <c r="P4655" s="320"/>
      <c r="Q4655" s="320"/>
      <c r="S4655" s="324"/>
      <c r="T4655" s="319">
        <f>ROUND(SUMIF(Anlagenbewegungsdaten!$B:$B,$A4655,Anlagenbewegungsdaten!$C:$C),3)</f>
        <v>0</v>
      </c>
      <c r="U4655" s="325"/>
      <c r="V4655" s="325"/>
    </row>
    <row r="4656" spans="1:22" ht="15" customHeight="1" x14ac:dyDescent="0.25">
      <c r="A4656" s="129" t="s">
        <v>4920</v>
      </c>
      <c r="B4656" s="126" t="s">
        <v>77</v>
      </c>
      <c r="C4656" s="127"/>
      <c r="D4656" s="127" t="s">
        <v>4913</v>
      </c>
      <c r="E4656" s="127"/>
      <c r="F4656" s="128"/>
      <c r="G4656" s="128"/>
      <c r="H4656" s="128"/>
      <c r="I4656" s="311"/>
      <c r="J4656" s="319"/>
      <c r="K4656" s="320"/>
      <c r="L4656" s="321"/>
      <c r="M4656" s="341" t="s">
        <v>4953</v>
      </c>
      <c r="N4656" s="341" t="s">
        <v>6398</v>
      </c>
      <c r="O4656" s="323"/>
      <c r="P4656" s="320"/>
      <c r="Q4656" s="320"/>
      <c r="S4656" s="324"/>
      <c r="T4656" s="319">
        <f>ROUND(SUMIF(Anlagenbewegungsdaten!$B:$B,$A4656,Anlagenbewegungsdaten!$C:$C),3)</f>
        <v>0</v>
      </c>
      <c r="U4656" s="325"/>
      <c r="V4656" s="325"/>
    </row>
    <row r="4657" spans="1:22" ht="15" customHeight="1" x14ac:dyDescent="0.25">
      <c r="A4657" s="129" t="s">
        <v>4919</v>
      </c>
      <c r="B4657" s="126" t="s">
        <v>2088</v>
      </c>
      <c r="C4657" s="127"/>
      <c r="D4657" s="127" t="s">
        <v>4913</v>
      </c>
      <c r="E4657" s="127"/>
      <c r="F4657" s="128"/>
      <c r="G4657" s="128"/>
      <c r="H4657" s="128"/>
      <c r="I4657" s="311"/>
      <c r="J4657" s="319"/>
      <c r="K4657" s="320"/>
      <c r="L4657" s="321"/>
      <c r="M4657" s="341" t="s">
        <v>4953</v>
      </c>
      <c r="N4657" s="341" t="s">
        <v>4988</v>
      </c>
      <c r="O4657" s="323"/>
      <c r="P4657" s="320"/>
      <c r="Q4657" s="320"/>
      <c r="S4657" s="324"/>
      <c r="T4657" s="319">
        <f>ROUND(SUMIF(Anlagenbewegungsdaten!$B:$B,$A4657,Anlagenbewegungsdaten!$C:$C),3)</f>
        <v>0</v>
      </c>
      <c r="U4657" s="325"/>
      <c r="V4657" s="325"/>
    </row>
    <row r="4658" spans="1:22" ht="15" customHeight="1" x14ac:dyDescent="0.25">
      <c r="A4658" s="129" t="s">
        <v>4918</v>
      </c>
      <c r="B4658" s="126" t="s">
        <v>2089</v>
      </c>
      <c r="C4658" s="127"/>
      <c r="D4658" s="127" t="s">
        <v>4913</v>
      </c>
      <c r="E4658" s="127"/>
      <c r="F4658" s="128"/>
      <c r="G4658" s="128"/>
      <c r="H4658" s="128"/>
      <c r="I4658" s="311"/>
      <c r="J4658" s="319"/>
      <c r="K4658" s="320"/>
      <c r="L4658" s="321"/>
      <c r="M4658" s="341" t="s">
        <v>4953</v>
      </c>
      <c r="N4658" s="341" t="s">
        <v>4989</v>
      </c>
      <c r="O4658" s="323"/>
      <c r="P4658" s="320"/>
      <c r="Q4658" s="320"/>
      <c r="S4658" s="324"/>
      <c r="T4658" s="319">
        <f>ROUND(SUMIF(Anlagenbewegungsdaten!$B:$B,$A4658,Anlagenbewegungsdaten!$C:$C),3)</f>
        <v>139616.71799999999</v>
      </c>
      <c r="U4658" s="325"/>
      <c r="V4658" s="325"/>
    </row>
    <row r="4659" spans="1:22" ht="15" customHeight="1" x14ac:dyDescent="0.25">
      <c r="A4659" s="129" t="s">
        <v>4917</v>
      </c>
      <c r="B4659" s="126" t="s">
        <v>152</v>
      </c>
      <c r="C4659" s="127"/>
      <c r="D4659" s="127" t="s">
        <v>4913</v>
      </c>
      <c r="E4659" s="127"/>
      <c r="F4659" s="128"/>
      <c r="G4659" s="128"/>
      <c r="H4659" s="128"/>
      <c r="I4659" s="311"/>
      <c r="J4659" s="319"/>
      <c r="K4659" s="320"/>
      <c r="L4659" s="321"/>
      <c r="M4659" s="341" t="s">
        <v>4953</v>
      </c>
      <c r="N4659" s="341" t="s">
        <v>4989</v>
      </c>
      <c r="O4659" s="323"/>
      <c r="P4659" s="320"/>
      <c r="Q4659" s="320"/>
      <c r="S4659" s="324"/>
      <c r="T4659" s="319">
        <f>ROUND(SUMIF(Anlagenbewegungsdaten!$B:$B,$A4659,Anlagenbewegungsdaten!$C:$C),3)</f>
        <v>0</v>
      </c>
      <c r="U4659" s="325"/>
      <c r="V4659" s="325"/>
    </row>
    <row r="4660" spans="1:22" ht="15" customHeight="1" x14ac:dyDescent="0.25">
      <c r="A4660" s="129" t="s">
        <v>4916</v>
      </c>
      <c r="B4660" s="126" t="s">
        <v>159</v>
      </c>
      <c r="C4660" s="127"/>
      <c r="D4660" s="127" t="s">
        <v>4913</v>
      </c>
      <c r="E4660" s="127"/>
      <c r="F4660" s="128"/>
      <c r="G4660" s="128"/>
      <c r="H4660" s="128"/>
      <c r="I4660" s="311"/>
      <c r="J4660" s="319"/>
      <c r="K4660" s="320"/>
      <c r="L4660" s="321"/>
      <c r="M4660" s="341" t="s">
        <v>4953</v>
      </c>
      <c r="N4660" s="341" t="s">
        <v>4989</v>
      </c>
      <c r="O4660" s="323"/>
      <c r="P4660" s="320"/>
      <c r="Q4660" s="320"/>
      <c r="S4660" s="324"/>
      <c r="T4660" s="319">
        <f>ROUND(SUMIF(Anlagenbewegungsdaten!$B:$B,$A4660,Anlagenbewegungsdaten!$C:$C),3)</f>
        <v>0</v>
      </c>
      <c r="U4660" s="325"/>
      <c r="V4660" s="325"/>
    </row>
    <row r="4661" spans="1:22" ht="15" customHeight="1" x14ac:dyDescent="0.25">
      <c r="A4661" s="129" t="s">
        <v>4915</v>
      </c>
      <c r="B4661" s="126" t="s">
        <v>2090</v>
      </c>
      <c r="C4661" s="127"/>
      <c r="D4661" s="127" t="s">
        <v>4913</v>
      </c>
      <c r="E4661" s="127"/>
      <c r="F4661" s="128"/>
      <c r="G4661" s="128"/>
      <c r="H4661" s="128"/>
      <c r="I4661" s="311"/>
      <c r="J4661" s="319"/>
      <c r="K4661" s="320"/>
      <c r="L4661" s="321"/>
      <c r="M4661" s="341" t="s">
        <v>4953</v>
      </c>
      <c r="N4661" s="341" t="s">
        <v>4990</v>
      </c>
      <c r="O4661" s="323"/>
      <c r="P4661" s="320"/>
      <c r="Q4661" s="320"/>
      <c r="S4661" s="324"/>
      <c r="T4661" s="319">
        <f>ROUND(SUMIF(Anlagenbewegungsdaten!$B:$B,$A4661,Anlagenbewegungsdaten!$C:$C),3)</f>
        <v>0</v>
      </c>
      <c r="U4661" s="325"/>
      <c r="V4661" s="325"/>
    </row>
    <row r="4662" spans="1:22" ht="15" customHeight="1" x14ac:dyDescent="0.25">
      <c r="A4662" s="129" t="s">
        <v>4914</v>
      </c>
      <c r="B4662" s="126" t="s">
        <v>170</v>
      </c>
      <c r="C4662" s="127"/>
      <c r="D4662" s="127" t="s">
        <v>4913</v>
      </c>
      <c r="E4662" s="127"/>
      <c r="F4662" s="128"/>
      <c r="G4662" s="128"/>
      <c r="H4662" s="128"/>
      <c r="I4662" s="311"/>
      <c r="J4662" s="319"/>
      <c r="K4662" s="320"/>
      <c r="L4662" s="321"/>
      <c r="M4662" s="341" t="s">
        <v>4953</v>
      </c>
      <c r="N4662" s="341" t="s">
        <v>4986</v>
      </c>
      <c r="O4662" s="323"/>
      <c r="P4662" s="320"/>
      <c r="Q4662" s="320"/>
      <c r="S4662" s="324"/>
      <c r="T4662" s="319">
        <f>ROUND(SUMIF(Anlagenbewegungsdaten!$B:$B,$A4662,Anlagenbewegungsdaten!$C:$C),3)</f>
        <v>0</v>
      </c>
      <c r="U4662" s="325"/>
      <c r="V4662" s="325"/>
    </row>
    <row r="4663" spans="1:22" ht="15" customHeight="1" x14ac:dyDescent="0.25">
      <c r="A4663" s="129" t="s">
        <v>5740</v>
      </c>
      <c r="B4663" s="126" t="s">
        <v>2087</v>
      </c>
      <c r="C4663" s="127"/>
      <c r="D4663" s="127" t="s">
        <v>5248</v>
      </c>
      <c r="E4663" s="127"/>
      <c r="F4663" s="128"/>
      <c r="G4663" s="128"/>
      <c r="H4663" s="128"/>
      <c r="I4663" s="311"/>
      <c r="J4663" s="319"/>
      <c r="K4663" s="320"/>
      <c r="L4663" s="321"/>
      <c r="M4663" s="341" t="s">
        <v>5863</v>
      </c>
      <c r="N4663" s="341" t="s">
        <v>5746</v>
      </c>
      <c r="O4663" s="323"/>
      <c r="P4663" s="320"/>
      <c r="Q4663" s="320"/>
      <c r="S4663" s="324"/>
      <c r="T4663" s="317"/>
      <c r="U4663" s="320">
        <f>ROUND(SUMIF(Anlagenbewegungsdaten!$B:$B,$A4663,Anlagenbewegungsdaten!$D:$D),2)</f>
        <v>0</v>
      </c>
      <c r="V4663" s="321">
        <f t="shared" ref="V4663:V4665" si="155">IF(ISBLANK(G4663),0,IF((T4663)=0,0,G4663-(U4663/T4663*100)))</f>
        <v>0</v>
      </c>
    </row>
    <row r="4664" spans="1:22" ht="15" customHeight="1" x14ac:dyDescent="0.25">
      <c r="A4664" s="129" t="s">
        <v>5741</v>
      </c>
      <c r="B4664" s="126" t="s">
        <v>2087</v>
      </c>
      <c r="C4664" s="127"/>
      <c r="D4664" s="127" t="s">
        <v>5742</v>
      </c>
      <c r="E4664" s="127"/>
      <c r="F4664" s="128"/>
      <c r="G4664" s="128"/>
      <c r="H4664" s="128"/>
      <c r="I4664" s="311"/>
      <c r="J4664" s="319"/>
      <c r="K4664" s="320"/>
      <c r="L4664" s="321"/>
      <c r="M4664" s="341" t="s">
        <v>5864</v>
      </c>
      <c r="N4664" s="341" t="s">
        <v>5865</v>
      </c>
      <c r="O4664" s="323"/>
      <c r="P4664" s="320"/>
      <c r="Q4664" s="320"/>
      <c r="S4664" s="324"/>
      <c r="T4664" s="317"/>
      <c r="U4664" s="320">
        <f>ROUND(SUMIF(Anlagenbewegungsdaten!$B:$B,$A4664,Anlagenbewegungsdaten!$D:$D),2)</f>
        <v>63969.17</v>
      </c>
      <c r="V4664" s="321">
        <f t="shared" si="155"/>
        <v>0</v>
      </c>
    </row>
    <row r="4665" spans="1:22" ht="15" customHeight="1" x14ac:dyDescent="0.25">
      <c r="A4665" s="129" t="s">
        <v>5743</v>
      </c>
      <c r="B4665" s="126" t="s">
        <v>2087</v>
      </c>
      <c r="C4665" s="127"/>
      <c r="D4665" s="127" t="s">
        <v>5744</v>
      </c>
      <c r="E4665" s="127"/>
      <c r="F4665" s="128"/>
      <c r="G4665" s="128"/>
      <c r="H4665" s="128"/>
      <c r="I4665" s="311"/>
      <c r="J4665" s="319"/>
      <c r="K4665" s="320"/>
      <c r="L4665" s="321"/>
      <c r="M4665" s="341" t="s">
        <v>5864</v>
      </c>
      <c r="N4665" s="341" t="s">
        <v>5865</v>
      </c>
      <c r="O4665" s="323"/>
      <c r="P4665" s="320"/>
      <c r="Q4665" s="320"/>
      <c r="S4665" s="324"/>
      <c r="T4665" s="317"/>
      <c r="U4665" s="320">
        <f>ROUND(SUMIF(Anlagenbewegungsdaten!$B:$B,$A4665,Anlagenbewegungsdaten!$D:$D),2)</f>
        <v>0</v>
      </c>
      <c r="V4665" s="321">
        <f t="shared" si="155"/>
        <v>0</v>
      </c>
    </row>
    <row r="4666" spans="1:22" ht="15" customHeight="1" x14ac:dyDescent="0.25">
      <c r="A4666" s="129" t="s">
        <v>4896</v>
      </c>
      <c r="B4666" s="126" t="s">
        <v>2086</v>
      </c>
      <c r="C4666" s="127"/>
      <c r="D4666" s="127" t="s">
        <v>4897</v>
      </c>
      <c r="E4666" s="127"/>
      <c r="F4666" s="128">
        <v>0</v>
      </c>
      <c r="G4666" s="128"/>
      <c r="H4666" s="128">
        <v>0</v>
      </c>
      <c r="I4666" s="311"/>
      <c r="J4666" s="319">
        <f>ROUND(SUMIF(Anlagenbewegungsdaten!$B:$B,$A4666,Anlagenbewegungsdaten!$C:$C),3)</f>
        <v>0</v>
      </c>
      <c r="K4666" s="320">
        <f>ROUND(SUMIF(Anlagenbewegungsdaten!$B:$B,$A4666,Anlagenbewegungsdaten!$D:$D),2)</f>
        <v>0</v>
      </c>
      <c r="L4666" s="321">
        <f t="shared" ref="L4666:L4677" si="156">IF(ISBLANK(F4666),0,IF(($J4666)&gt;=100,F4666-(K4666/J4666*100),IF(J4666&lt;100,(J4666*F4666%)-K4666)))</f>
        <v>0</v>
      </c>
      <c r="M4666" s="341" t="s">
        <v>4951</v>
      </c>
      <c r="N4666" s="341" t="s">
        <v>4962</v>
      </c>
      <c r="O4666" s="323">
        <f>ROUND(SUMIF(Anlagenbewegungsdaten_AV!B:B,A4666,Anlagenbewegungsdaten_AV!C:C),3)</f>
        <v>0</v>
      </c>
      <c r="P4666" s="320">
        <f>ROUND(SUMIF(Anlagenbewegungsdaten_AV!$B:$B,$A4666,Anlagenbewegungsdaten_AV!$D:$D),2)</f>
        <v>0</v>
      </c>
      <c r="Q4666" s="321">
        <f t="shared" ref="Q4666:Q4729" si="157">IF(ISBLANK(H4666),0,IF(OR($O4666&gt;=100,$O4666&lt;=-100),H4666-(P4666/O4666*100),IF(OR(O4666&gt;-100,O4666&lt;100),(O4666*G4666%)-P4666)))</f>
        <v>0</v>
      </c>
      <c r="S4666" s="324"/>
      <c r="T4666" s="317"/>
      <c r="U4666" s="325"/>
      <c r="V4666" s="325"/>
    </row>
    <row r="4667" spans="1:22" ht="15" customHeight="1" x14ac:dyDescent="0.25">
      <c r="A4667" s="129" t="s">
        <v>4898</v>
      </c>
      <c r="B4667" s="126" t="s">
        <v>2087</v>
      </c>
      <c r="C4667" s="127"/>
      <c r="D4667" s="127" t="s">
        <v>4897</v>
      </c>
      <c r="E4667" s="127"/>
      <c r="F4667" s="128">
        <v>0</v>
      </c>
      <c r="G4667" s="128"/>
      <c r="H4667" s="128">
        <v>0</v>
      </c>
      <c r="I4667" s="311"/>
      <c r="J4667" s="319">
        <f>ROUND(SUMIF(Anlagenbewegungsdaten!B:B,A4667,Anlagenbewegungsdaten!C:C),3)</f>
        <v>0</v>
      </c>
      <c r="K4667" s="320">
        <f>ROUND(SUMIF(Anlagenbewegungsdaten!$B:$B,$A4667,Anlagenbewegungsdaten!$D:$D),2)</f>
        <v>0</v>
      </c>
      <c r="L4667" s="321">
        <f t="shared" si="156"/>
        <v>0</v>
      </c>
      <c r="M4667" s="341" t="s">
        <v>4951</v>
      </c>
      <c r="N4667" s="341" t="s">
        <v>4963</v>
      </c>
      <c r="O4667" s="323">
        <f>ROUND(SUMIF(Anlagenbewegungsdaten_AV!B:B,A4667,Anlagenbewegungsdaten_AV!C:C),3)</f>
        <v>0</v>
      </c>
      <c r="P4667" s="320">
        <f>ROUND(SUMIF(Anlagenbewegungsdaten_AV!$B:$B,$A4667,Anlagenbewegungsdaten_AV!$D:$D),2)</f>
        <v>0</v>
      </c>
      <c r="Q4667" s="321">
        <f t="shared" si="157"/>
        <v>0</v>
      </c>
      <c r="S4667" s="324"/>
      <c r="T4667" s="317"/>
      <c r="U4667" s="325"/>
      <c r="V4667" s="325"/>
    </row>
    <row r="4668" spans="1:22" ht="15" customHeight="1" x14ac:dyDescent="0.25">
      <c r="A4668" s="129" t="s">
        <v>4899</v>
      </c>
      <c r="B4668" s="126" t="s">
        <v>994</v>
      </c>
      <c r="C4668" s="127"/>
      <c r="D4668" s="127" t="s">
        <v>4897</v>
      </c>
      <c r="E4668" s="127"/>
      <c r="F4668" s="128">
        <v>0</v>
      </c>
      <c r="G4668" s="128"/>
      <c r="H4668" s="128">
        <v>0</v>
      </c>
      <c r="I4668" s="311"/>
      <c r="J4668" s="319">
        <f>ROUND(SUMIF(Anlagenbewegungsdaten!B:B,A4668,Anlagenbewegungsdaten!C:C),3)</f>
        <v>0</v>
      </c>
      <c r="K4668" s="320">
        <f>ROUND(SUMIF(Anlagenbewegungsdaten!$B:$B,$A4668,Anlagenbewegungsdaten!$D:$D),2)</f>
        <v>0</v>
      </c>
      <c r="L4668" s="321">
        <f t="shared" si="156"/>
        <v>0</v>
      </c>
      <c r="M4668" s="341" t="s">
        <v>4951</v>
      </c>
      <c r="N4668" s="341" t="s">
        <v>4964</v>
      </c>
      <c r="O4668" s="323">
        <f>ROUND(SUMIF(Anlagenbewegungsdaten_AV!B:B,A4668,Anlagenbewegungsdaten_AV!C:C),3)</f>
        <v>0</v>
      </c>
      <c r="P4668" s="320">
        <f>ROUND(SUMIF(Anlagenbewegungsdaten_AV!$B:$B,$A4668,Anlagenbewegungsdaten_AV!$D:$D),2)</f>
        <v>0</v>
      </c>
      <c r="Q4668" s="321">
        <f t="shared" si="157"/>
        <v>0</v>
      </c>
      <c r="S4668" s="324"/>
      <c r="T4668" s="317"/>
      <c r="U4668" s="325"/>
      <c r="V4668" s="325"/>
    </row>
    <row r="4669" spans="1:22" ht="15" customHeight="1" x14ac:dyDescent="0.25">
      <c r="A4669" s="129" t="s">
        <v>4900</v>
      </c>
      <c r="B4669" s="126" t="s">
        <v>1479</v>
      </c>
      <c r="C4669" s="127"/>
      <c r="D4669" s="127" t="s">
        <v>4897</v>
      </c>
      <c r="E4669" s="127"/>
      <c r="F4669" s="128">
        <v>0</v>
      </c>
      <c r="G4669" s="128"/>
      <c r="H4669" s="128">
        <v>0</v>
      </c>
      <c r="I4669" s="311"/>
      <c r="J4669" s="319">
        <f>ROUND(SUMIF(Anlagenbewegungsdaten!B:B,A4669,Anlagenbewegungsdaten!C:C),3)</f>
        <v>0</v>
      </c>
      <c r="K4669" s="320">
        <f>ROUND(SUMIF(Anlagenbewegungsdaten!$B:$B,$A4669,Anlagenbewegungsdaten!$D:$D),2)</f>
        <v>0</v>
      </c>
      <c r="L4669" s="321">
        <f t="shared" si="156"/>
        <v>0</v>
      </c>
      <c r="M4669" s="341" t="s">
        <v>4951</v>
      </c>
      <c r="N4669" s="341" t="s">
        <v>4965</v>
      </c>
      <c r="O4669" s="323">
        <f>ROUND(SUMIF(Anlagenbewegungsdaten_AV!B:B,A4669,Anlagenbewegungsdaten_AV!C:C),3)</f>
        <v>0</v>
      </c>
      <c r="P4669" s="320">
        <f>ROUND(SUMIF(Anlagenbewegungsdaten_AV!$B:$B,$A4669,Anlagenbewegungsdaten_AV!$D:$D),2)</f>
        <v>0</v>
      </c>
      <c r="Q4669" s="321">
        <f t="shared" si="157"/>
        <v>0</v>
      </c>
      <c r="S4669" s="324"/>
      <c r="T4669" s="317"/>
      <c r="U4669" s="325"/>
      <c r="V4669" s="325"/>
    </row>
    <row r="4670" spans="1:22" ht="15" customHeight="1" x14ac:dyDescent="0.25">
      <c r="A4670" s="129" t="s">
        <v>4901</v>
      </c>
      <c r="B4670" s="126" t="s">
        <v>1492</v>
      </c>
      <c r="C4670" s="127"/>
      <c r="D4670" s="127" t="s">
        <v>4897</v>
      </c>
      <c r="E4670" s="127"/>
      <c r="F4670" s="128">
        <v>0</v>
      </c>
      <c r="G4670" s="128"/>
      <c r="H4670" s="128">
        <v>0</v>
      </c>
      <c r="I4670" s="311"/>
      <c r="J4670" s="319">
        <f>ROUND(SUMIF(Anlagenbewegungsdaten!B:B,A4670,Anlagenbewegungsdaten!C:C),3)</f>
        <v>0</v>
      </c>
      <c r="K4670" s="320">
        <f>ROUND(SUMIF(Anlagenbewegungsdaten!$B:$B,$A4670,Anlagenbewegungsdaten!$D:$D),2)</f>
        <v>0</v>
      </c>
      <c r="L4670" s="321">
        <f t="shared" si="156"/>
        <v>0</v>
      </c>
      <c r="M4670" s="341" t="s">
        <v>4951</v>
      </c>
      <c r="N4670" s="341" t="s">
        <v>4966</v>
      </c>
      <c r="O4670" s="323">
        <f>ROUND(SUMIF(Anlagenbewegungsdaten_AV!B:B,A4670,Anlagenbewegungsdaten_AV!C:C),3)</f>
        <v>0</v>
      </c>
      <c r="P4670" s="320">
        <f>ROUND(SUMIF(Anlagenbewegungsdaten_AV!$B:$B,$A4670,Anlagenbewegungsdaten_AV!$D:$D),2)</f>
        <v>0</v>
      </c>
      <c r="Q4670" s="321">
        <f t="shared" si="157"/>
        <v>0</v>
      </c>
      <c r="S4670" s="324"/>
      <c r="T4670" s="317"/>
      <c r="U4670" s="325"/>
      <c r="V4670" s="325"/>
    </row>
    <row r="4671" spans="1:22" ht="15" customHeight="1" x14ac:dyDescent="0.25">
      <c r="A4671" s="129" t="s">
        <v>4902</v>
      </c>
      <c r="B4671" s="126" t="s">
        <v>77</v>
      </c>
      <c r="C4671" s="127"/>
      <c r="D4671" s="127" t="s">
        <v>4897</v>
      </c>
      <c r="E4671" s="127"/>
      <c r="F4671" s="128">
        <v>0</v>
      </c>
      <c r="G4671" s="128"/>
      <c r="H4671" s="128">
        <v>0</v>
      </c>
      <c r="I4671" s="311"/>
      <c r="J4671" s="319">
        <f>ROUND(SUMIF(Anlagenbewegungsdaten!B:B,A4671,Anlagenbewegungsdaten!C:C),3)</f>
        <v>0</v>
      </c>
      <c r="K4671" s="320">
        <f>ROUND(SUMIF(Anlagenbewegungsdaten!$B:$B,$A4671,Anlagenbewegungsdaten!$D:$D),2)</f>
        <v>0</v>
      </c>
      <c r="L4671" s="321">
        <f t="shared" si="156"/>
        <v>0</v>
      </c>
      <c r="M4671" s="341" t="s">
        <v>4951</v>
      </c>
      <c r="N4671" s="341" t="s">
        <v>4967</v>
      </c>
      <c r="O4671" s="323">
        <f>ROUND(SUMIF(Anlagenbewegungsdaten_AV!B:B,A4671,Anlagenbewegungsdaten_AV!C:C),3)</f>
        <v>0</v>
      </c>
      <c r="P4671" s="320">
        <f>ROUND(SUMIF(Anlagenbewegungsdaten_AV!$B:$B,$A4671,Anlagenbewegungsdaten_AV!$D:$D),2)</f>
        <v>0</v>
      </c>
      <c r="Q4671" s="321">
        <f t="shared" si="157"/>
        <v>0</v>
      </c>
      <c r="S4671" s="324"/>
      <c r="T4671" s="317"/>
      <c r="U4671" s="325"/>
      <c r="V4671" s="325"/>
    </row>
    <row r="4672" spans="1:22" ht="15" customHeight="1" x14ac:dyDescent="0.25">
      <c r="A4672" s="129" t="s">
        <v>4903</v>
      </c>
      <c r="B4672" s="126" t="s">
        <v>2088</v>
      </c>
      <c r="C4672" s="127"/>
      <c r="D4672" s="127" t="s">
        <v>4897</v>
      </c>
      <c r="E4672" s="127"/>
      <c r="F4672" s="128">
        <v>0</v>
      </c>
      <c r="G4672" s="128"/>
      <c r="H4672" s="128">
        <v>0</v>
      </c>
      <c r="I4672" s="311"/>
      <c r="J4672" s="319">
        <f>ROUND(SUMIF(Anlagenbewegungsdaten!B:B,A4672,Anlagenbewegungsdaten!C:C),3)</f>
        <v>0</v>
      </c>
      <c r="K4672" s="320">
        <f>ROUND(SUMIF(Anlagenbewegungsdaten!$B:$B,$A4672,Anlagenbewegungsdaten!$D:$D),2)</f>
        <v>0</v>
      </c>
      <c r="L4672" s="321">
        <f t="shared" si="156"/>
        <v>0</v>
      </c>
      <c r="M4672" s="341" t="s">
        <v>4951</v>
      </c>
      <c r="N4672" s="341" t="s">
        <v>4968</v>
      </c>
      <c r="O4672" s="323">
        <f>ROUND(SUMIF(Anlagenbewegungsdaten_AV!B:B,A4672,Anlagenbewegungsdaten_AV!C:C),3)</f>
        <v>0</v>
      </c>
      <c r="P4672" s="320">
        <f>ROUND(SUMIF(Anlagenbewegungsdaten_AV!$B:$B,$A4672,Anlagenbewegungsdaten_AV!$D:$D),2)</f>
        <v>0</v>
      </c>
      <c r="Q4672" s="321">
        <f t="shared" si="157"/>
        <v>0</v>
      </c>
      <c r="S4672" s="324"/>
      <c r="T4672" s="317"/>
      <c r="U4672" s="325"/>
      <c r="V4672" s="325"/>
    </row>
    <row r="4673" spans="1:22" ht="15" customHeight="1" x14ac:dyDescent="0.25">
      <c r="A4673" s="129" t="s">
        <v>4904</v>
      </c>
      <c r="B4673" s="126" t="s">
        <v>2089</v>
      </c>
      <c r="C4673" s="127"/>
      <c r="D4673" s="127" t="s">
        <v>4897</v>
      </c>
      <c r="E4673" s="127"/>
      <c r="F4673" s="128">
        <v>0</v>
      </c>
      <c r="G4673" s="128"/>
      <c r="H4673" s="128">
        <v>0</v>
      </c>
      <c r="I4673" s="311"/>
      <c r="J4673" s="319">
        <f>ROUND(SUMIF(Anlagenbewegungsdaten!B:B,A4673,Anlagenbewegungsdaten!C:C),3)</f>
        <v>0</v>
      </c>
      <c r="K4673" s="320">
        <f>ROUND(SUMIF(Anlagenbewegungsdaten!$B:$B,$A4673,Anlagenbewegungsdaten!$D:$D),2)</f>
        <v>0</v>
      </c>
      <c r="L4673" s="321">
        <f t="shared" si="156"/>
        <v>0</v>
      </c>
      <c r="M4673" s="341" t="s">
        <v>4951</v>
      </c>
      <c r="N4673" s="341" t="s">
        <v>4969</v>
      </c>
      <c r="O4673" s="323">
        <f>ROUND(SUMIF(Anlagenbewegungsdaten_AV!B:B,A4673,Anlagenbewegungsdaten_AV!C:C),3)</f>
        <v>0</v>
      </c>
      <c r="P4673" s="320">
        <f>ROUND(SUMIF(Anlagenbewegungsdaten_AV!$B:$B,$A4673,Anlagenbewegungsdaten_AV!$D:$D),2)</f>
        <v>0</v>
      </c>
      <c r="Q4673" s="321">
        <f t="shared" si="157"/>
        <v>0</v>
      </c>
      <c r="S4673" s="324"/>
      <c r="T4673" s="317"/>
      <c r="U4673" s="325"/>
      <c r="V4673" s="325"/>
    </row>
    <row r="4674" spans="1:22" ht="15" customHeight="1" x14ac:dyDescent="0.25">
      <c r="A4674" s="129" t="s">
        <v>4905</v>
      </c>
      <c r="B4674" s="126" t="s">
        <v>152</v>
      </c>
      <c r="C4674" s="127"/>
      <c r="D4674" s="127" t="s">
        <v>4897</v>
      </c>
      <c r="E4674" s="127"/>
      <c r="F4674" s="128">
        <v>0</v>
      </c>
      <c r="G4674" s="128"/>
      <c r="H4674" s="128">
        <v>0</v>
      </c>
      <c r="I4674" s="311"/>
      <c r="J4674" s="319">
        <f>ROUND(SUMIF(Anlagenbewegungsdaten!B:B,A4674,Anlagenbewegungsdaten!C:C),3)</f>
        <v>0</v>
      </c>
      <c r="K4674" s="320">
        <f>ROUND(SUMIF(Anlagenbewegungsdaten!$B:$B,$A4674,Anlagenbewegungsdaten!$D:$D),2)</f>
        <v>0</v>
      </c>
      <c r="L4674" s="321">
        <f t="shared" si="156"/>
        <v>0</v>
      </c>
      <c r="M4674" s="341" t="s">
        <v>4951</v>
      </c>
      <c r="N4674" s="341" t="s">
        <v>4970</v>
      </c>
      <c r="O4674" s="323">
        <f>ROUND(SUMIF(Anlagenbewegungsdaten_AV!B:B,A4674,Anlagenbewegungsdaten_AV!C:C),3)</f>
        <v>0</v>
      </c>
      <c r="P4674" s="320">
        <f>ROUND(SUMIF(Anlagenbewegungsdaten_AV!$B:$B,$A4674,Anlagenbewegungsdaten_AV!$D:$D),2)</f>
        <v>0</v>
      </c>
      <c r="Q4674" s="321">
        <f t="shared" si="157"/>
        <v>0</v>
      </c>
      <c r="S4674" s="324"/>
      <c r="T4674" s="317"/>
      <c r="U4674" s="325"/>
      <c r="V4674" s="325"/>
    </row>
    <row r="4675" spans="1:22" ht="15" customHeight="1" x14ac:dyDescent="0.25">
      <c r="A4675" s="129" t="s">
        <v>4906</v>
      </c>
      <c r="B4675" s="126" t="s">
        <v>159</v>
      </c>
      <c r="C4675" s="127"/>
      <c r="D4675" s="127" t="s">
        <v>4897</v>
      </c>
      <c r="E4675" s="127"/>
      <c r="F4675" s="128">
        <v>0</v>
      </c>
      <c r="G4675" s="128"/>
      <c r="H4675" s="128">
        <v>0</v>
      </c>
      <c r="I4675" s="311"/>
      <c r="J4675" s="319">
        <f>ROUND(SUMIF(Anlagenbewegungsdaten!B:B,A4675,Anlagenbewegungsdaten!C:C),3)</f>
        <v>0</v>
      </c>
      <c r="K4675" s="320">
        <f>ROUND(SUMIF(Anlagenbewegungsdaten!$B:$B,$A4675,Anlagenbewegungsdaten!$D:$D),2)</f>
        <v>0</v>
      </c>
      <c r="L4675" s="321">
        <f t="shared" si="156"/>
        <v>0</v>
      </c>
      <c r="M4675" s="341" t="s">
        <v>4951</v>
      </c>
      <c r="N4675" s="341" t="s">
        <v>4971</v>
      </c>
      <c r="O4675" s="323">
        <f>ROUND(SUMIF(Anlagenbewegungsdaten_AV!B:B,A4675,Anlagenbewegungsdaten_AV!C:C),3)</f>
        <v>0</v>
      </c>
      <c r="P4675" s="320">
        <f>ROUND(SUMIF(Anlagenbewegungsdaten_AV!$B:$B,$A4675,Anlagenbewegungsdaten_AV!$D:$D),2)</f>
        <v>0</v>
      </c>
      <c r="Q4675" s="321">
        <f t="shared" si="157"/>
        <v>0</v>
      </c>
      <c r="S4675" s="324"/>
      <c r="T4675" s="317"/>
      <c r="U4675" s="325"/>
      <c r="V4675" s="325"/>
    </row>
    <row r="4676" spans="1:22" ht="15" customHeight="1" x14ac:dyDescent="0.25">
      <c r="A4676" s="129" t="s">
        <v>4907</v>
      </c>
      <c r="B4676" s="126" t="s">
        <v>2090</v>
      </c>
      <c r="C4676" s="127"/>
      <c r="D4676" s="127" t="s">
        <v>4897</v>
      </c>
      <c r="E4676" s="127"/>
      <c r="F4676" s="128">
        <v>0</v>
      </c>
      <c r="G4676" s="128"/>
      <c r="H4676" s="128">
        <v>0</v>
      </c>
      <c r="I4676" s="311"/>
      <c r="J4676" s="319">
        <f>ROUND(SUMIF(Anlagenbewegungsdaten!B:B,A4676,Anlagenbewegungsdaten!C:C),3)</f>
        <v>0</v>
      </c>
      <c r="K4676" s="320">
        <f>ROUND(SUMIF(Anlagenbewegungsdaten!$B:$B,$A4676,Anlagenbewegungsdaten!$D:$D),2)</f>
        <v>0</v>
      </c>
      <c r="L4676" s="321">
        <f t="shared" si="156"/>
        <v>0</v>
      </c>
      <c r="M4676" s="341" t="s">
        <v>4951</v>
      </c>
      <c r="N4676" s="341" t="s">
        <v>4972</v>
      </c>
      <c r="O4676" s="323">
        <f>ROUND(SUMIF(Anlagenbewegungsdaten_AV!B:B,A4676,Anlagenbewegungsdaten_AV!C:C),3)</f>
        <v>0</v>
      </c>
      <c r="P4676" s="320">
        <f>ROUND(SUMIF(Anlagenbewegungsdaten_AV!$B:$B,$A4676,Anlagenbewegungsdaten_AV!$D:$D),2)</f>
        <v>0</v>
      </c>
      <c r="Q4676" s="321">
        <f t="shared" si="157"/>
        <v>0</v>
      </c>
      <c r="S4676" s="324"/>
      <c r="T4676" s="317"/>
      <c r="U4676" s="325"/>
      <c r="V4676" s="325"/>
    </row>
    <row r="4677" spans="1:22" ht="15" customHeight="1" x14ac:dyDescent="0.25">
      <c r="A4677" s="129" t="s">
        <v>4908</v>
      </c>
      <c r="B4677" s="126" t="s">
        <v>170</v>
      </c>
      <c r="C4677" s="127"/>
      <c r="D4677" s="127" t="s">
        <v>4897</v>
      </c>
      <c r="E4677" s="127"/>
      <c r="F4677" s="128">
        <v>0</v>
      </c>
      <c r="G4677" s="128"/>
      <c r="H4677" s="128">
        <v>0</v>
      </c>
      <c r="I4677" s="311"/>
      <c r="J4677" s="319">
        <f>ROUND(SUMIF(Anlagenbewegungsdaten!B:B,A4677,Anlagenbewegungsdaten!C:C),3)</f>
        <v>0</v>
      </c>
      <c r="K4677" s="320">
        <f>ROUND(SUMIF(Anlagenbewegungsdaten!$B:$B,$A4677,Anlagenbewegungsdaten!$D:$D),2)</f>
        <v>0</v>
      </c>
      <c r="L4677" s="321">
        <f t="shared" si="156"/>
        <v>0</v>
      </c>
      <c r="M4677" s="341" t="s">
        <v>4951</v>
      </c>
      <c r="N4677" s="341" t="s">
        <v>4973</v>
      </c>
      <c r="O4677" s="323">
        <f>ROUND(SUMIF(Anlagenbewegungsdaten_AV!B:B,A4677,Anlagenbewegungsdaten_AV!C:C),3)</f>
        <v>0</v>
      </c>
      <c r="P4677" s="320">
        <f>ROUND(SUMIF(Anlagenbewegungsdaten_AV!$B:$B,$A4677,Anlagenbewegungsdaten_AV!$D:$D),2)</f>
        <v>0</v>
      </c>
      <c r="Q4677" s="321">
        <f t="shared" si="157"/>
        <v>0</v>
      </c>
      <c r="S4677" s="324"/>
      <c r="T4677" s="317"/>
      <c r="U4677" s="325"/>
      <c r="V4677" s="325"/>
    </row>
    <row r="4678" spans="1:22" ht="15" customHeight="1" x14ac:dyDescent="0.25">
      <c r="A4678" s="129" t="s">
        <v>4912</v>
      </c>
      <c r="B4678" s="126" t="s">
        <v>170</v>
      </c>
      <c r="C4678" s="127"/>
      <c r="D4678" s="127" t="s">
        <v>4897</v>
      </c>
      <c r="E4678" s="127" t="s">
        <v>4911</v>
      </c>
      <c r="F4678" s="128">
        <v>0</v>
      </c>
      <c r="G4678" s="128"/>
      <c r="H4678" s="128"/>
      <c r="I4678" s="311"/>
      <c r="J4678" s="319">
        <f>ROUND(SUMIF(Anlagenbewegungsdaten!B:B,A4678,Anlagenbewegungsdaten!C:C),3)</f>
        <v>0</v>
      </c>
      <c r="K4678" s="320"/>
      <c r="L4678" s="321"/>
      <c r="M4678" s="341" t="s">
        <v>4949</v>
      </c>
      <c r="N4678" s="341" t="s">
        <v>4985</v>
      </c>
      <c r="O4678" s="323">
        <f>ROUND(SUMIF(Anlagenbewegungsdaten_AV!B:B,A4678,Anlagenbewegungsdaten_AV!C:C),3)</f>
        <v>0</v>
      </c>
      <c r="P4678" s="320"/>
      <c r="Q4678" s="321"/>
      <c r="S4678" s="324"/>
      <c r="T4678" s="317"/>
      <c r="U4678" s="325"/>
      <c r="V4678" s="325"/>
    </row>
    <row r="4679" spans="1:22" ht="15" customHeight="1" x14ac:dyDescent="0.25">
      <c r="A4679" s="129" t="s">
        <v>5549</v>
      </c>
      <c r="B4679" s="126" t="s">
        <v>2086</v>
      </c>
      <c r="C4679" s="127"/>
      <c r="D4679" s="127" t="s">
        <v>5550</v>
      </c>
      <c r="E4679" s="127"/>
      <c r="F4679" s="128">
        <v>0</v>
      </c>
      <c r="G4679" s="128"/>
      <c r="H4679" s="128">
        <v>0</v>
      </c>
      <c r="I4679" s="311"/>
      <c r="J4679" s="319">
        <f>ROUND(SUMIF(Anlagenbewegungsdaten!B:B,A4679,Anlagenbewegungsdaten!C:C),3)</f>
        <v>0</v>
      </c>
      <c r="K4679" s="320">
        <f>ROUND(SUMIF(Anlagenbewegungsdaten!$B:$B,$A4679,Anlagenbewegungsdaten!$D:$D),2)</f>
        <v>0</v>
      </c>
      <c r="L4679" s="321">
        <f t="shared" ref="L4679:L4690" si="158">IF(ISBLANK(F4679),0,IF(($J4679)&gt;=100,F4679-(K4679/J4679*100),IF(J4679&lt;100,(J4679*F4679%)-K4679)))</f>
        <v>0</v>
      </c>
      <c r="M4679" s="341" t="s">
        <v>4951</v>
      </c>
      <c r="N4679" s="341" t="s">
        <v>4962</v>
      </c>
      <c r="O4679" s="323">
        <f>ROUND(SUMIF(Anlagenbewegungsdaten_AV!B:B,A4679,Anlagenbewegungsdaten_AV!C:C),3)</f>
        <v>0</v>
      </c>
      <c r="P4679" s="320">
        <f>ROUND(SUMIF(Anlagenbewegungsdaten_AV!$B:$B,$A4679,Anlagenbewegungsdaten_AV!$D:$D),2)</f>
        <v>0</v>
      </c>
      <c r="Q4679" s="321">
        <f t="shared" si="157"/>
        <v>0</v>
      </c>
      <c r="S4679" s="324"/>
      <c r="T4679" s="317"/>
      <c r="U4679" s="325"/>
      <c r="V4679" s="325"/>
    </row>
    <row r="4680" spans="1:22" ht="15" customHeight="1" x14ac:dyDescent="0.25">
      <c r="A4680" s="129" t="s">
        <v>5551</v>
      </c>
      <c r="B4680" s="126" t="s">
        <v>2087</v>
      </c>
      <c r="C4680" s="127"/>
      <c r="D4680" s="127" t="s">
        <v>5550</v>
      </c>
      <c r="E4680" s="127"/>
      <c r="F4680" s="128">
        <v>0</v>
      </c>
      <c r="G4680" s="128"/>
      <c r="H4680" s="128">
        <v>0</v>
      </c>
      <c r="I4680" s="311"/>
      <c r="J4680" s="319">
        <f>ROUND(SUMIF(Anlagenbewegungsdaten!B:B,A4680,Anlagenbewegungsdaten!C:C),3)</f>
        <v>0</v>
      </c>
      <c r="K4680" s="320">
        <f>ROUND(SUMIF(Anlagenbewegungsdaten!$B:$B,$A4680,Anlagenbewegungsdaten!$D:$D),2)</f>
        <v>0</v>
      </c>
      <c r="L4680" s="321">
        <f t="shared" si="158"/>
        <v>0</v>
      </c>
      <c r="M4680" s="341" t="s">
        <v>4951</v>
      </c>
      <c r="N4680" s="341" t="s">
        <v>4963</v>
      </c>
      <c r="O4680" s="323">
        <f>ROUND(SUMIF(Anlagenbewegungsdaten_AV!B:B,A4680,Anlagenbewegungsdaten_AV!C:C),3)</f>
        <v>0</v>
      </c>
      <c r="P4680" s="320">
        <f>ROUND(SUMIF(Anlagenbewegungsdaten_AV!$B:$B,$A4680,Anlagenbewegungsdaten_AV!$D:$D),2)</f>
        <v>0</v>
      </c>
      <c r="Q4680" s="321">
        <f t="shared" si="157"/>
        <v>0</v>
      </c>
      <c r="S4680" s="324"/>
      <c r="T4680" s="317"/>
      <c r="U4680" s="325"/>
      <c r="V4680" s="325"/>
    </row>
    <row r="4681" spans="1:22" ht="15" customHeight="1" x14ac:dyDescent="0.25">
      <c r="A4681" s="129" t="s">
        <v>5552</v>
      </c>
      <c r="B4681" s="126" t="s">
        <v>994</v>
      </c>
      <c r="C4681" s="127"/>
      <c r="D4681" s="127" t="s">
        <v>5550</v>
      </c>
      <c r="E4681" s="127"/>
      <c r="F4681" s="128">
        <v>0</v>
      </c>
      <c r="G4681" s="128"/>
      <c r="H4681" s="128">
        <v>0</v>
      </c>
      <c r="I4681" s="311"/>
      <c r="J4681" s="319">
        <f>ROUND(SUMIF(Anlagenbewegungsdaten!B:B,A4681,Anlagenbewegungsdaten!C:C),3)</f>
        <v>0</v>
      </c>
      <c r="K4681" s="320">
        <f>ROUND(SUMIF(Anlagenbewegungsdaten!$B:$B,$A4681,Anlagenbewegungsdaten!$D:$D),2)</f>
        <v>0</v>
      </c>
      <c r="L4681" s="321">
        <f t="shared" si="158"/>
        <v>0</v>
      </c>
      <c r="M4681" s="341" t="s">
        <v>4951</v>
      </c>
      <c r="N4681" s="341" t="s">
        <v>4964</v>
      </c>
      <c r="O4681" s="323">
        <f>ROUND(SUMIF(Anlagenbewegungsdaten_AV!B:B,A4681,Anlagenbewegungsdaten_AV!C:C),3)</f>
        <v>0</v>
      </c>
      <c r="P4681" s="320">
        <f>ROUND(SUMIF(Anlagenbewegungsdaten_AV!$B:$B,$A4681,Anlagenbewegungsdaten_AV!$D:$D),2)</f>
        <v>0</v>
      </c>
      <c r="Q4681" s="321">
        <f t="shared" si="157"/>
        <v>0</v>
      </c>
      <c r="S4681" s="324"/>
      <c r="T4681" s="317"/>
      <c r="U4681" s="325"/>
      <c r="V4681" s="325"/>
    </row>
    <row r="4682" spans="1:22" ht="15" customHeight="1" x14ac:dyDescent="0.25">
      <c r="A4682" s="129" t="s">
        <v>5553</v>
      </c>
      <c r="B4682" s="126" t="s">
        <v>1479</v>
      </c>
      <c r="C4682" s="127"/>
      <c r="D4682" s="127" t="s">
        <v>5550</v>
      </c>
      <c r="E4682" s="127"/>
      <c r="F4682" s="128">
        <v>0</v>
      </c>
      <c r="G4682" s="128"/>
      <c r="H4682" s="128">
        <v>0</v>
      </c>
      <c r="I4682" s="311"/>
      <c r="J4682" s="319">
        <f>ROUND(SUMIF(Anlagenbewegungsdaten!B:B,A4682,Anlagenbewegungsdaten!C:C),3)</f>
        <v>0</v>
      </c>
      <c r="K4682" s="320">
        <f>ROUND(SUMIF(Anlagenbewegungsdaten!$B:$B,$A4682,Anlagenbewegungsdaten!$D:$D),2)</f>
        <v>0</v>
      </c>
      <c r="L4682" s="321">
        <f t="shared" si="158"/>
        <v>0</v>
      </c>
      <c r="M4682" s="341" t="s">
        <v>4951</v>
      </c>
      <c r="N4682" s="341" t="s">
        <v>4965</v>
      </c>
      <c r="O4682" s="323">
        <f>ROUND(SUMIF(Anlagenbewegungsdaten_AV!B:B,A4682,Anlagenbewegungsdaten_AV!C:C),3)</f>
        <v>0</v>
      </c>
      <c r="P4682" s="320">
        <f>ROUND(SUMIF(Anlagenbewegungsdaten_AV!$B:$B,$A4682,Anlagenbewegungsdaten_AV!$D:$D),2)</f>
        <v>0</v>
      </c>
      <c r="Q4682" s="321">
        <f t="shared" si="157"/>
        <v>0</v>
      </c>
      <c r="S4682" s="324"/>
      <c r="T4682" s="317"/>
      <c r="U4682" s="325"/>
      <c r="V4682" s="325"/>
    </row>
    <row r="4683" spans="1:22" ht="15" customHeight="1" x14ac:dyDescent="0.25">
      <c r="A4683" s="129" t="s">
        <v>5554</v>
      </c>
      <c r="B4683" s="126" t="s">
        <v>1492</v>
      </c>
      <c r="C4683" s="127"/>
      <c r="D4683" s="127" t="s">
        <v>5550</v>
      </c>
      <c r="E4683" s="127"/>
      <c r="F4683" s="128">
        <v>0</v>
      </c>
      <c r="G4683" s="128"/>
      <c r="H4683" s="128">
        <v>0</v>
      </c>
      <c r="I4683" s="311"/>
      <c r="J4683" s="319">
        <f>ROUND(SUMIF(Anlagenbewegungsdaten!B:B,A4683,Anlagenbewegungsdaten!C:C),3)</f>
        <v>0</v>
      </c>
      <c r="K4683" s="320">
        <f>ROUND(SUMIF(Anlagenbewegungsdaten!$B:$B,$A4683,Anlagenbewegungsdaten!$D:$D),2)</f>
        <v>0</v>
      </c>
      <c r="L4683" s="321">
        <f t="shared" si="158"/>
        <v>0</v>
      </c>
      <c r="M4683" s="341" t="s">
        <v>4951</v>
      </c>
      <c r="N4683" s="341" t="s">
        <v>4966</v>
      </c>
      <c r="O4683" s="323">
        <f>ROUND(SUMIF(Anlagenbewegungsdaten_AV!B:B,A4683,Anlagenbewegungsdaten_AV!C:C),3)</f>
        <v>0</v>
      </c>
      <c r="P4683" s="320">
        <f>ROUND(SUMIF(Anlagenbewegungsdaten_AV!$B:$B,$A4683,Anlagenbewegungsdaten_AV!$D:$D),2)</f>
        <v>0</v>
      </c>
      <c r="Q4683" s="321">
        <f t="shared" si="157"/>
        <v>0</v>
      </c>
      <c r="S4683" s="324"/>
      <c r="T4683" s="317"/>
      <c r="U4683" s="325"/>
      <c r="V4683" s="325"/>
    </row>
    <row r="4684" spans="1:22" ht="15" customHeight="1" x14ac:dyDescent="0.25">
      <c r="A4684" s="129" t="s">
        <v>5555</v>
      </c>
      <c r="B4684" s="126" t="s">
        <v>77</v>
      </c>
      <c r="C4684" s="127"/>
      <c r="D4684" s="127" t="s">
        <v>5550</v>
      </c>
      <c r="E4684" s="127"/>
      <c r="F4684" s="128">
        <v>0</v>
      </c>
      <c r="G4684" s="128"/>
      <c r="H4684" s="128">
        <v>0</v>
      </c>
      <c r="I4684" s="311"/>
      <c r="J4684" s="319">
        <f>ROUND(SUMIF(Anlagenbewegungsdaten!B:B,A4684,Anlagenbewegungsdaten!C:C),3)</f>
        <v>0</v>
      </c>
      <c r="K4684" s="320">
        <f>ROUND(SUMIF(Anlagenbewegungsdaten!$B:$B,$A4684,Anlagenbewegungsdaten!$D:$D),2)</f>
        <v>0</v>
      </c>
      <c r="L4684" s="321">
        <f t="shared" si="158"/>
        <v>0</v>
      </c>
      <c r="M4684" s="341" t="s">
        <v>4951</v>
      </c>
      <c r="N4684" s="341" t="s">
        <v>4967</v>
      </c>
      <c r="O4684" s="323">
        <f>ROUND(SUMIF(Anlagenbewegungsdaten_AV!B:B,A4684,Anlagenbewegungsdaten_AV!C:C),3)</f>
        <v>0</v>
      </c>
      <c r="P4684" s="320">
        <f>ROUND(SUMIF(Anlagenbewegungsdaten_AV!$B:$B,$A4684,Anlagenbewegungsdaten_AV!$D:$D),2)</f>
        <v>0</v>
      </c>
      <c r="Q4684" s="321">
        <f t="shared" si="157"/>
        <v>0</v>
      </c>
      <c r="S4684" s="324"/>
      <c r="T4684" s="317"/>
      <c r="U4684" s="325"/>
      <c r="V4684" s="325"/>
    </row>
    <row r="4685" spans="1:22" ht="15" customHeight="1" x14ac:dyDescent="0.25">
      <c r="A4685" s="129" t="s">
        <v>5556</v>
      </c>
      <c r="B4685" s="126" t="s">
        <v>2088</v>
      </c>
      <c r="C4685" s="127"/>
      <c r="D4685" s="127" t="s">
        <v>5550</v>
      </c>
      <c r="E4685" s="127"/>
      <c r="F4685" s="128">
        <v>0</v>
      </c>
      <c r="G4685" s="128"/>
      <c r="H4685" s="128">
        <v>0</v>
      </c>
      <c r="I4685" s="311"/>
      <c r="J4685" s="319">
        <f>ROUND(SUMIF(Anlagenbewegungsdaten!B:B,A4685,Anlagenbewegungsdaten!C:C),3)</f>
        <v>0</v>
      </c>
      <c r="K4685" s="320">
        <f>ROUND(SUMIF(Anlagenbewegungsdaten!$B:$B,$A4685,Anlagenbewegungsdaten!$D:$D),2)</f>
        <v>0</v>
      </c>
      <c r="L4685" s="321">
        <f t="shared" si="158"/>
        <v>0</v>
      </c>
      <c r="M4685" s="341" t="s">
        <v>4951</v>
      </c>
      <c r="N4685" s="341" t="s">
        <v>4968</v>
      </c>
      <c r="O4685" s="323">
        <f>ROUND(SUMIF(Anlagenbewegungsdaten_AV!B:B,A4685,Anlagenbewegungsdaten_AV!C:C),3)</f>
        <v>0</v>
      </c>
      <c r="P4685" s="320">
        <f>ROUND(SUMIF(Anlagenbewegungsdaten_AV!$B:$B,$A4685,Anlagenbewegungsdaten_AV!$D:$D),2)</f>
        <v>0</v>
      </c>
      <c r="Q4685" s="321">
        <f t="shared" si="157"/>
        <v>0</v>
      </c>
      <c r="S4685" s="324"/>
      <c r="T4685" s="317"/>
      <c r="U4685" s="325"/>
      <c r="V4685" s="325"/>
    </row>
    <row r="4686" spans="1:22" ht="15" customHeight="1" x14ac:dyDescent="0.25">
      <c r="A4686" s="129" t="s">
        <v>5557</v>
      </c>
      <c r="B4686" s="126" t="s">
        <v>2089</v>
      </c>
      <c r="C4686" s="127"/>
      <c r="D4686" s="127" t="s">
        <v>5550</v>
      </c>
      <c r="E4686" s="127"/>
      <c r="F4686" s="128">
        <v>0</v>
      </c>
      <c r="G4686" s="128"/>
      <c r="H4686" s="128">
        <v>0</v>
      </c>
      <c r="I4686" s="311"/>
      <c r="J4686" s="319">
        <f>ROUND(SUMIF(Anlagenbewegungsdaten!B:B,A4686,Anlagenbewegungsdaten!C:C),3)</f>
        <v>0</v>
      </c>
      <c r="K4686" s="320">
        <f>ROUND(SUMIF(Anlagenbewegungsdaten!$B:$B,$A4686,Anlagenbewegungsdaten!$D:$D),2)</f>
        <v>0</v>
      </c>
      <c r="L4686" s="321">
        <f t="shared" si="158"/>
        <v>0</v>
      </c>
      <c r="M4686" s="341" t="s">
        <v>4951</v>
      </c>
      <c r="N4686" s="341" t="s">
        <v>4969</v>
      </c>
      <c r="O4686" s="323">
        <f>ROUND(SUMIF(Anlagenbewegungsdaten_AV!B:B,A4686,Anlagenbewegungsdaten_AV!C:C),3)</f>
        <v>0</v>
      </c>
      <c r="P4686" s="320">
        <f>ROUND(SUMIF(Anlagenbewegungsdaten_AV!$B:$B,$A4686,Anlagenbewegungsdaten_AV!$D:$D),2)</f>
        <v>0</v>
      </c>
      <c r="Q4686" s="321">
        <f t="shared" si="157"/>
        <v>0</v>
      </c>
      <c r="S4686" s="324"/>
      <c r="T4686" s="317"/>
      <c r="U4686" s="325"/>
      <c r="V4686" s="325"/>
    </row>
    <row r="4687" spans="1:22" ht="15" customHeight="1" x14ac:dyDescent="0.25">
      <c r="A4687" s="129" t="s">
        <v>5558</v>
      </c>
      <c r="B4687" s="126" t="s">
        <v>152</v>
      </c>
      <c r="C4687" s="127"/>
      <c r="D4687" s="127" t="s">
        <v>5550</v>
      </c>
      <c r="E4687" s="127"/>
      <c r="F4687" s="128">
        <v>0</v>
      </c>
      <c r="G4687" s="128"/>
      <c r="H4687" s="128">
        <v>0</v>
      </c>
      <c r="I4687" s="311"/>
      <c r="J4687" s="319">
        <f>ROUND(SUMIF(Anlagenbewegungsdaten!B:B,A4687,Anlagenbewegungsdaten!C:C),3)</f>
        <v>0</v>
      </c>
      <c r="K4687" s="320">
        <f>ROUND(SUMIF(Anlagenbewegungsdaten!$B:$B,$A4687,Anlagenbewegungsdaten!$D:$D),2)</f>
        <v>0</v>
      </c>
      <c r="L4687" s="321">
        <f t="shared" si="158"/>
        <v>0</v>
      </c>
      <c r="M4687" s="341" t="s">
        <v>4951</v>
      </c>
      <c r="N4687" s="341" t="s">
        <v>4970</v>
      </c>
      <c r="O4687" s="323">
        <f>ROUND(SUMIF(Anlagenbewegungsdaten_AV!B:B,A4687,Anlagenbewegungsdaten_AV!C:C),3)</f>
        <v>0</v>
      </c>
      <c r="P4687" s="320">
        <f>ROUND(SUMIF(Anlagenbewegungsdaten_AV!$B:$B,$A4687,Anlagenbewegungsdaten_AV!$D:$D),2)</f>
        <v>0</v>
      </c>
      <c r="Q4687" s="321">
        <f t="shared" si="157"/>
        <v>0</v>
      </c>
      <c r="S4687" s="324"/>
      <c r="T4687" s="317"/>
      <c r="U4687" s="325"/>
      <c r="V4687" s="325"/>
    </row>
    <row r="4688" spans="1:22" ht="15" customHeight="1" x14ac:dyDescent="0.25">
      <c r="A4688" s="129" t="s">
        <v>5559</v>
      </c>
      <c r="B4688" s="126" t="s">
        <v>159</v>
      </c>
      <c r="C4688" s="127"/>
      <c r="D4688" s="127" t="s">
        <v>5550</v>
      </c>
      <c r="E4688" s="127"/>
      <c r="F4688" s="128">
        <v>0</v>
      </c>
      <c r="G4688" s="128"/>
      <c r="H4688" s="128">
        <v>0</v>
      </c>
      <c r="I4688" s="311"/>
      <c r="J4688" s="319">
        <f>ROUND(SUMIF(Anlagenbewegungsdaten!B:B,A4688,Anlagenbewegungsdaten!C:C),3)</f>
        <v>0</v>
      </c>
      <c r="K4688" s="320">
        <f>ROUND(SUMIF(Anlagenbewegungsdaten!$B:$B,$A4688,Anlagenbewegungsdaten!$D:$D),2)</f>
        <v>0</v>
      </c>
      <c r="L4688" s="321">
        <f t="shared" si="158"/>
        <v>0</v>
      </c>
      <c r="M4688" s="341" t="s">
        <v>4951</v>
      </c>
      <c r="N4688" s="341" t="s">
        <v>4971</v>
      </c>
      <c r="O4688" s="323">
        <f>ROUND(SUMIF(Anlagenbewegungsdaten_AV!B:B,A4688,Anlagenbewegungsdaten_AV!C:C),3)</f>
        <v>0</v>
      </c>
      <c r="P4688" s="320">
        <f>ROUND(SUMIF(Anlagenbewegungsdaten_AV!$B:$B,$A4688,Anlagenbewegungsdaten_AV!$D:$D),2)</f>
        <v>0</v>
      </c>
      <c r="Q4688" s="321">
        <f t="shared" si="157"/>
        <v>0</v>
      </c>
      <c r="S4688" s="324"/>
      <c r="T4688" s="317"/>
      <c r="U4688" s="325"/>
      <c r="V4688" s="325"/>
    </row>
    <row r="4689" spans="1:22" ht="15" customHeight="1" x14ac:dyDescent="0.25">
      <c r="A4689" s="129" t="s">
        <v>5560</v>
      </c>
      <c r="B4689" s="126" t="s">
        <v>2090</v>
      </c>
      <c r="C4689" s="127"/>
      <c r="D4689" s="127" t="s">
        <v>5550</v>
      </c>
      <c r="E4689" s="127"/>
      <c r="F4689" s="128">
        <v>0</v>
      </c>
      <c r="G4689" s="128"/>
      <c r="H4689" s="128">
        <v>0</v>
      </c>
      <c r="I4689" s="311"/>
      <c r="J4689" s="319">
        <f>ROUND(SUMIF(Anlagenbewegungsdaten!B:B,A4689,Anlagenbewegungsdaten!C:C),3)</f>
        <v>0</v>
      </c>
      <c r="K4689" s="320">
        <f>ROUND(SUMIF(Anlagenbewegungsdaten!$B:$B,$A4689,Anlagenbewegungsdaten!$D:$D),2)</f>
        <v>0</v>
      </c>
      <c r="L4689" s="321">
        <f t="shared" si="158"/>
        <v>0</v>
      </c>
      <c r="M4689" s="341" t="s">
        <v>4951</v>
      </c>
      <c r="N4689" s="341" t="s">
        <v>4972</v>
      </c>
      <c r="O4689" s="323">
        <f>ROUND(SUMIF(Anlagenbewegungsdaten_AV!B:B,A4689,Anlagenbewegungsdaten_AV!C:C),3)</f>
        <v>0</v>
      </c>
      <c r="P4689" s="320">
        <f>ROUND(SUMIF(Anlagenbewegungsdaten_AV!$B:$B,$A4689,Anlagenbewegungsdaten_AV!$D:$D),2)</f>
        <v>0</v>
      </c>
      <c r="Q4689" s="321">
        <f t="shared" si="157"/>
        <v>0</v>
      </c>
      <c r="S4689" s="324"/>
      <c r="T4689" s="317"/>
      <c r="U4689" s="325"/>
      <c r="V4689" s="325"/>
    </row>
    <row r="4690" spans="1:22" ht="15" customHeight="1" x14ac:dyDescent="0.25">
      <c r="A4690" s="129" t="s">
        <v>5561</v>
      </c>
      <c r="B4690" s="126" t="s">
        <v>170</v>
      </c>
      <c r="C4690" s="127"/>
      <c r="D4690" s="127" t="s">
        <v>5550</v>
      </c>
      <c r="E4690" s="127"/>
      <c r="F4690" s="128">
        <v>0</v>
      </c>
      <c r="G4690" s="128"/>
      <c r="H4690" s="128">
        <v>0</v>
      </c>
      <c r="I4690" s="311"/>
      <c r="J4690" s="319">
        <f>ROUND(SUMIF(Anlagenbewegungsdaten!B:B,A4690,Anlagenbewegungsdaten!C:C),3)</f>
        <v>12961.166999999999</v>
      </c>
      <c r="K4690" s="320">
        <f>ROUND(SUMIF(Anlagenbewegungsdaten!$B:$B,$A4690,Anlagenbewegungsdaten!$D:$D),2)</f>
        <v>0</v>
      </c>
      <c r="L4690" s="321">
        <f t="shared" si="158"/>
        <v>0</v>
      </c>
      <c r="M4690" s="341" t="s">
        <v>4951</v>
      </c>
      <c r="N4690" s="341" t="s">
        <v>4973</v>
      </c>
      <c r="O4690" s="323">
        <f>ROUND(SUMIF(Anlagenbewegungsdaten_AV!B:B,A4690,Anlagenbewegungsdaten_AV!C:C),3)</f>
        <v>0</v>
      </c>
      <c r="P4690" s="320">
        <f>ROUND(SUMIF(Anlagenbewegungsdaten_AV!$B:$B,$A4690,Anlagenbewegungsdaten_AV!$D:$D),2)</f>
        <v>0</v>
      </c>
      <c r="Q4690" s="321">
        <f t="shared" si="157"/>
        <v>0</v>
      </c>
      <c r="S4690" s="324"/>
      <c r="T4690" s="317"/>
      <c r="U4690" s="325"/>
      <c r="V4690" s="325"/>
    </row>
    <row r="4691" spans="1:22" ht="15" customHeight="1" x14ac:dyDescent="0.25">
      <c r="A4691" s="129" t="s">
        <v>5562</v>
      </c>
      <c r="B4691" s="126" t="s">
        <v>170</v>
      </c>
      <c r="C4691" s="127"/>
      <c r="D4691" s="127" t="s">
        <v>5550</v>
      </c>
      <c r="E4691" s="127" t="s">
        <v>4911</v>
      </c>
      <c r="F4691" s="128">
        <v>0</v>
      </c>
      <c r="G4691" s="128"/>
      <c r="H4691" s="128"/>
      <c r="I4691" s="311"/>
      <c r="J4691" s="319">
        <f>ROUND(SUMIF(Anlagenbewegungsdaten!B:B,A4691,Anlagenbewegungsdaten!C:C),3)</f>
        <v>0</v>
      </c>
      <c r="K4691" s="320"/>
      <c r="L4691" s="321"/>
      <c r="M4691" s="341" t="s">
        <v>4949</v>
      </c>
      <c r="N4691" s="341" t="s">
        <v>4985</v>
      </c>
      <c r="O4691" s="323">
        <f>ROUND(SUMIF(Anlagenbewegungsdaten_AV!B:B,A4691,Anlagenbewegungsdaten_AV!C:C),3)</f>
        <v>0</v>
      </c>
      <c r="P4691" s="320"/>
      <c r="Q4691" s="321"/>
      <c r="S4691" s="324"/>
      <c r="T4691" s="317"/>
      <c r="U4691" s="325"/>
      <c r="V4691" s="325"/>
    </row>
    <row r="4692" spans="1:22" ht="15" customHeight="1" x14ac:dyDescent="0.25">
      <c r="A4692" s="129" t="s">
        <v>5563</v>
      </c>
      <c r="B4692" s="126" t="s">
        <v>2086</v>
      </c>
      <c r="C4692" s="127"/>
      <c r="D4692" s="127" t="s">
        <v>5564</v>
      </c>
      <c r="E4692" s="127"/>
      <c r="F4692" s="128">
        <v>0</v>
      </c>
      <c r="G4692" s="128"/>
      <c r="H4692" s="128">
        <v>0</v>
      </c>
      <c r="I4692" s="311"/>
      <c r="J4692" s="319">
        <f>ROUND(SUMIF(Anlagenbewegungsdaten!B:B,A4692,Anlagenbewegungsdaten!C:C),3)</f>
        <v>0</v>
      </c>
      <c r="K4692" s="320">
        <f>ROUND(SUMIF(Anlagenbewegungsdaten!$B:$B,$A4692,Anlagenbewegungsdaten!$D:$D),2)</f>
        <v>0</v>
      </c>
      <c r="L4692" s="321">
        <f t="shared" ref="L4692:L4703" si="159">IF(ISBLANK(F4692),0,IF(($J4692)&gt;=100,F4692-(K4692/J4692*100),IF(J4692&lt;100,(J4692*F4692%)-K4692)))</f>
        <v>0</v>
      </c>
      <c r="M4692" s="341" t="s">
        <v>4951</v>
      </c>
      <c r="N4692" s="341" t="s">
        <v>4962</v>
      </c>
      <c r="O4692" s="323">
        <f>ROUND(SUMIF(Anlagenbewegungsdaten_AV!B:B,A4692,Anlagenbewegungsdaten_AV!C:C),3)</f>
        <v>0</v>
      </c>
      <c r="P4692" s="320">
        <f>ROUND(SUMIF(Anlagenbewegungsdaten_AV!$B:$B,$A4692,Anlagenbewegungsdaten_AV!$D:$D),2)</f>
        <v>0</v>
      </c>
      <c r="Q4692" s="321">
        <f t="shared" si="157"/>
        <v>0</v>
      </c>
      <c r="S4692" s="324"/>
      <c r="T4692" s="317"/>
      <c r="U4692" s="325"/>
      <c r="V4692" s="325"/>
    </row>
    <row r="4693" spans="1:22" ht="15" customHeight="1" x14ac:dyDescent="0.25">
      <c r="A4693" s="129" t="s">
        <v>5565</v>
      </c>
      <c r="B4693" s="126" t="s">
        <v>2087</v>
      </c>
      <c r="C4693" s="127"/>
      <c r="D4693" s="127" t="s">
        <v>5564</v>
      </c>
      <c r="E4693" s="127"/>
      <c r="F4693" s="128">
        <v>0</v>
      </c>
      <c r="G4693" s="128"/>
      <c r="H4693" s="128">
        <v>0</v>
      </c>
      <c r="I4693" s="311"/>
      <c r="J4693" s="319">
        <f>ROUND(SUMIF(Anlagenbewegungsdaten!B:B,A4693,Anlagenbewegungsdaten!C:C),3)</f>
        <v>0</v>
      </c>
      <c r="K4693" s="320">
        <f>ROUND(SUMIF(Anlagenbewegungsdaten!$B:$B,$A4693,Anlagenbewegungsdaten!$D:$D),2)</f>
        <v>0</v>
      </c>
      <c r="L4693" s="321">
        <f t="shared" si="159"/>
        <v>0</v>
      </c>
      <c r="M4693" s="341" t="s">
        <v>4951</v>
      </c>
      <c r="N4693" s="341" t="s">
        <v>4963</v>
      </c>
      <c r="O4693" s="323">
        <f>ROUND(SUMIF(Anlagenbewegungsdaten_AV!B:B,A4693,Anlagenbewegungsdaten_AV!C:C),3)</f>
        <v>0</v>
      </c>
      <c r="P4693" s="320">
        <f>ROUND(SUMIF(Anlagenbewegungsdaten_AV!$B:$B,$A4693,Anlagenbewegungsdaten_AV!$D:$D),2)</f>
        <v>0</v>
      </c>
      <c r="Q4693" s="321">
        <f t="shared" si="157"/>
        <v>0</v>
      </c>
      <c r="S4693" s="324"/>
      <c r="T4693" s="317"/>
      <c r="U4693" s="325"/>
      <c r="V4693" s="325"/>
    </row>
    <row r="4694" spans="1:22" ht="15" customHeight="1" x14ac:dyDescent="0.25">
      <c r="A4694" s="129" t="s">
        <v>5566</v>
      </c>
      <c r="B4694" s="126" t="s">
        <v>994</v>
      </c>
      <c r="C4694" s="127"/>
      <c r="D4694" s="127" t="s">
        <v>5564</v>
      </c>
      <c r="E4694" s="127"/>
      <c r="F4694" s="128">
        <v>0</v>
      </c>
      <c r="G4694" s="128"/>
      <c r="H4694" s="128">
        <v>0</v>
      </c>
      <c r="I4694" s="311"/>
      <c r="J4694" s="319">
        <f>ROUND(SUMIF(Anlagenbewegungsdaten!B:B,A4694,Anlagenbewegungsdaten!C:C),3)</f>
        <v>0</v>
      </c>
      <c r="K4694" s="320">
        <f>ROUND(SUMIF(Anlagenbewegungsdaten!$B:$B,$A4694,Anlagenbewegungsdaten!$D:$D),2)</f>
        <v>0</v>
      </c>
      <c r="L4694" s="321">
        <f t="shared" si="159"/>
        <v>0</v>
      </c>
      <c r="M4694" s="341" t="s">
        <v>4951</v>
      </c>
      <c r="N4694" s="341" t="s">
        <v>4964</v>
      </c>
      <c r="O4694" s="323">
        <f>ROUND(SUMIF(Anlagenbewegungsdaten_AV!B:B,A4694,Anlagenbewegungsdaten_AV!C:C),3)</f>
        <v>0</v>
      </c>
      <c r="P4694" s="320">
        <f>ROUND(SUMIF(Anlagenbewegungsdaten_AV!$B:$B,$A4694,Anlagenbewegungsdaten_AV!$D:$D),2)</f>
        <v>0</v>
      </c>
      <c r="Q4694" s="321">
        <f t="shared" si="157"/>
        <v>0</v>
      </c>
      <c r="S4694" s="324"/>
      <c r="T4694" s="317"/>
      <c r="U4694" s="325"/>
      <c r="V4694" s="325"/>
    </row>
    <row r="4695" spans="1:22" ht="15" customHeight="1" x14ac:dyDescent="0.25">
      <c r="A4695" s="129" t="s">
        <v>5567</v>
      </c>
      <c r="B4695" s="126" t="s">
        <v>1479</v>
      </c>
      <c r="C4695" s="127"/>
      <c r="D4695" s="127" t="s">
        <v>5564</v>
      </c>
      <c r="E4695" s="127"/>
      <c r="F4695" s="128">
        <v>0</v>
      </c>
      <c r="G4695" s="128"/>
      <c r="H4695" s="128">
        <v>0</v>
      </c>
      <c r="I4695" s="311"/>
      <c r="J4695" s="319">
        <f>ROUND(SUMIF(Anlagenbewegungsdaten!B:B,A4695,Anlagenbewegungsdaten!C:C),3)</f>
        <v>0</v>
      </c>
      <c r="K4695" s="320">
        <f>ROUND(SUMIF(Anlagenbewegungsdaten!$B:$B,$A4695,Anlagenbewegungsdaten!$D:$D),2)</f>
        <v>0</v>
      </c>
      <c r="L4695" s="321">
        <f t="shared" si="159"/>
        <v>0</v>
      </c>
      <c r="M4695" s="341" t="s">
        <v>4951</v>
      </c>
      <c r="N4695" s="341" t="s">
        <v>4965</v>
      </c>
      <c r="O4695" s="323">
        <f>ROUND(SUMIF(Anlagenbewegungsdaten_AV!B:B,A4695,Anlagenbewegungsdaten_AV!C:C),3)</f>
        <v>0</v>
      </c>
      <c r="P4695" s="320">
        <f>ROUND(SUMIF(Anlagenbewegungsdaten_AV!$B:$B,$A4695,Anlagenbewegungsdaten_AV!$D:$D),2)</f>
        <v>0</v>
      </c>
      <c r="Q4695" s="321">
        <f t="shared" si="157"/>
        <v>0</v>
      </c>
      <c r="S4695" s="324"/>
      <c r="T4695" s="317"/>
      <c r="U4695" s="325"/>
      <c r="V4695" s="325"/>
    </row>
    <row r="4696" spans="1:22" ht="15" customHeight="1" x14ac:dyDescent="0.25">
      <c r="A4696" s="129" t="s">
        <v>5568</v>
      </c>
      <c r="B4696" s="126" t="s">
        <v>1492</v>
      </c>
      <c r="C4696" s="127"/>
      <c r="D4696" s="127" t="s">
        <v>5564</v>
      </c>
      <c r="E4696" s="127"/>
      <c r="F4696" s="128">
        <v>0</v>
      </c>
      <c r="G4696" s="128"/>
      <c r="H4696" s="128">
        <v>0</v>
      </c>
      <c r="I4696" s="311"/>
      <c r="J4696" s="319">
        <f>ROUND(SUMIF(Anlagenbewegungsdaten!B:B,A4696,Anlagenbewegungsdaten!C:C),3)</f>
        <v>0</v>
      </c>
      <c r="K4696" s="320">
        <f>ROUND(SUMIF(Anlagenbewegungsdaten!$B:$B,$A4696,Anlagenbewegungsdaten!$D:$D),2)</f>
        <v>0</v>
      </c>
      <c r="L4696" s="321">
        <f t="shared" si="159"/>
        <v>0</v>
      </c>
      <c r="M4696" s="341" t="s">
        <v>4951</v>
      </c>
      <c r="N4696" s="341" t="s">
        <v>4966</v>
      </c>
      <c r="O4696" s="323">
        <f>ROUND(SUMIF(Anlagenbewegungsdaten_AV!B:B,A4696,Anlagenbewegungsdaten_AV!C:C),3)</f>
        <v>0</v>
      </c>
      <c r="P4696" s="320">
        <f>ROUND(SUMIF(Anlagenbewegungsdaten_AV!$B:$B,$A4696,Anlagenbewegungsdaten_AV!$D:$D),2)</f>
        <v>0</v>
      </c>
      <c r="Q4696" s="321">
        <f t="shared" si="157"/>
        <v>0</v>
      </c>
      <c r="S4696" s="324"/>
      <c r="T4696" s="317"/>
      <c r="U4696" s="325"/>
      <c r="V4696" s="325"/>
    </row>
    <row r="4697" spans="1:22" ht="15" customHeight="1" x14ac:dyDescent="0.25">
      <c r="A4697" s="129" t="s">
        <v>5569</v>
      </c>
      <c r="B4697" s="126" t="s">
        <v>77</v>
      </c>
      <c r="C4697" s="127"/>
      <c r="D4697" s="127" t="s">
        <v>5564</v>
      </c>
      <c r="E4697" s="127"/>
      <c r="F4697" s="128">
        <v>0</v>
      </c>
      <c r="G4697" s="128"/>
      <c r="H4697" s="128">
        <v>0</v>
      </c>
      <c r="I4697" s="311"/>
      <c r="J4697" s="319">
        <f>ROUND(SUMIF(Anlagenbewegungsdaten!B:B,A4697,Anlagenbewegungsdaten!C:C),3)</f>
        <v>0</v>
      </c>
      <c r="K4697" s="320">
        <f>ROUND(SUMIF(Anlagenbewegungsdaten!$B:$B,$A4697,Anlagenbewegungsdaten!$D:$D),2)</f>
        <v>0</v>
      </c>
      <c r="L4697" s="321">
        <f t="shared" si="159"/>
        <v>0</v>
      </c>
      <c r="M4697" s="341" t="s">
        <v>4951</v>
      </c>
      <c r="N4697" s="341" t="s">
        <v>4967</v>
      </c>
      <c r="O4697" s="323">
        <f>ROUND(SUMIF(Anlagenbewegungsdaten_AV!B:B,A4697,Anlagenbewegungsdaten_AV!C:C),3)</f>
        <v>0</v>
      </c>
      <c r="P4697" s="320">
        <f>ROUND(SUMIF(Anlagenbewegungsdaten_AV!$B:$B,$A4697,Anlagenbewegungsdaten_AV!$D:$D),2)</f>
        <v>0</v>
      </c>
      <c r="Q4697" s="321">
        <f t="shared" si="157"/>
        <v>0</v>
      </c>
      <c r="S4697" s="324"/>
      <c r="T4697" s="317"/>
      <c r="U4697" s="325"/>
      <c r="V4697" s="325"/>
    </row>
    <row r="4698" spans="1:22" ht="15" customHeight="1" x14ac:dyDescent="0.25">
      <c r="A4698" s="129" t="s">
        <v>5570</v>
      </c>
      <c r="B4698" s="126" t="s">
        <v>2088</v>
      </c>
      <c r="C4698" s="127"/>
      <c r="D4698" s="127" t="s">
        <v>5564</v>
      </c>
      <c r="E4698" s="127"/>
      <c r="F4698" s="128">
        <v>0</v>
      </c>
      <c r="G4698" s="128"/>
      <c r="H4698" s="128">
        <v>0</v>
      </c>
      <c r="I4698" s="311"/>
      <c r="J4698" s="319">
        <f>ROUND(SUMIF(Anlagenbewegungsdaten!B:B,A4698,Anlagenbewegungsdaten!C:C),3)</f>
        <v>0</v>
      </c>
      <c r="K4698" s="320">
        <f>ROUND(SUMIF(Anlagenbewegungsdaten!$B:$B,$A4698,Anlagenbewegungsdaten!$D:$D),2)</f>
        <v>0</v>
      </c>
      <c r="L4698" s="321">
        <f t="shared" si="159"/>
        <v>0</v>
      </c>
      <c r="M4698" s="341" t="s">
        <v>4951</v>
      </c>
      <c r="N4698" s="341" t="s">
        <v>4968</v>
      </c>
      <c r="O4698" s="323">
        <f>ROUND(SUMIF(Anlagenbewegungsdaten_AV!B:B,A4698,Anlagenbewegungsdaten_AV!C:C),3)</f>
        <v>0</v>
      </c>
      <c r="P4698" s="320">
        <f>ROUND(SUMIF(Anlagenbewegungsdaten_AV!$B:$B,$A4698,Anlagenbewegungsdaten_AV!$D:$D),2)</f>
        <v>0</v>
      </c>
      <c r="Q4698" s="321">
        <f t="shared" si="157"/>
        <v>0</v>
      </c>
      <c r="S4698" s="324"/>
      <c r="T4698" s="317"/>
      <c r="U4698" s="325"/>
      <c r="V4698" s="325"/>
    </row>
    <row r="4699" spans="1:22" ht="15" customHeight="1" x14ac:dyDescent="0.25">
      <c r="A4699" s="129" t="s">
        <v>5571</v>
      </c>
      <c r="B4699" s="126" t="s">
        <v>2089</v>
      </c>
      <c r="C4699" s="127"/>
      <c r="D4699" s="127" t="s">
        <v>5564</v>
      </c>
      <c r="E4699" s="127"/>
      <c r="F4699" s="128">
        <v>0</v>
      </c>
      <c r="G4699" s="128"/>
      <c r="H4699" s="128">
        <v>0</v>
      </c>
      <c r="I4699" s="311"/>
      <c r="J4699" s="319">
        <f>ROUND(SUMIF(Anlagenbewegungsdaten!B:B,A4699,Anlagenbewegungsdaten!C:C),3)</f>
        <v>0</v>
      </c>
      <c r="K4699" s="320">
        <f>ROUND(SUMIF(Anlagenbewegungsdaten!$B:$B,$A4699,Anlagenbewegungsdaten!$D:$D),2)</f>
        <v>0</v>
      </c>
      <c r="L4699" s="321">
        <f t="shared" si="159"/>
        <v>0</v>
      </c>
      <c r="M4699" s="341" t="s">
        <v>4951</v>
      </c>
      <c r="N4699" s="341" t="s">
        <v>4969</v>
      </c>
      <c r="O4699" s="323">
        <f>ROUND(SUMIF(Anlagenbewegungsdaten_AV!B:B,A4699,Anlagenbewegungsdaten_AV!C:C),3)</f>
        <v>0</v>
      </c>
      <c r="P4699" s="320">
        <f>ROUND(SUMIF(Anlagenbewegungsdaten_AV!$B:$B,$A4699,Anlagenbewegungsdaten_AV!$D:$D),2)</f>
        <v>0</v>
      </c>
      <c r="Q4699" s="321">
        <f t="shared" si="157"/>
        <v>0</v>
      </c>
      <c r="S4699" s="324"/>
      <c r="T4699" s="317"/>
      <c r="U4699" s="325"/>
      <c r="V4699" s="325"/>
    </row>
    <row r="4700" spans="1:22" ht="15" customHeight="1" x14ac:dyDescent="0.25">
      <c r="A4700" s="129" t="s">
        <v>5572</v>
      </c>
      <c r="B4700" s="126" t="s">
        <v>152</v>
      </c>
      <c r="C4700" s="127"/>
      <c r="D4700" s="127" t="s">
        <v>5564</v>
      </c>
      <c r="E4700" s="127"/>
      <c r="F4700" s="128">
        <v>0</v>
      </c>
      <c r="G4700" s="128"/>
      <c r="H4700" s="128">
        <v>0</v>
      </c>
      <c r="I4700" s="311"/>
      <c r="J4700" s="319">
        <f>ROUND(SUMIF(Anlagenbewegungsdaten!B:B,A4700,Anlagenbewegungsdaten!C:C),3)</f>
        <v>0</v>
      </c>
      <c r="K4700" s="320">
        <f>ROUND(SUMIF(Anlagenbewegungsdaten!$B:$B,$A4700,Anlagenbewegungsdaten!$D:$D),2)</f>
        <v>0</v>
      </c>
      <c r="L4700" s="321">
        <f t="shared" si="159"/>
        <v>0</v>
      </c>
      <c r="M4700" s="341" t="s">
        <v>4951</v>
      </c>
      <c r="N4700" s="341" t="s">
        <v>4970</v>
      </c>
      <c r="O4700" s="323">
        <f>ROUND(SUMIF(Anlagenbewegungsdaten_AV!B:B,A4700,Anlagenbewegungsdaten_AV!C:C),3)</f>
        <v>0</v>
      </c>
      <c r="P4700" s="320">
        <f>ROUND(SUMIF(Anlagenbewegungsdaten_AV!$B:$B,$A4700,Anlagenbewegungsdaten_AV!$D:$D),2)</f>
        <v>0</v>
      </c>
      <c r="Q4700" s="321">
        <f t="shared" si="157"/>
        <v>0</v>
      </c>
      <c r="S4700" s="324"/>
      <c r="T4700" s="317"/>
      <c r="U4700" s="325"/>
      <c r="V4700" s="325"/>
    </row>
    <row r="4701" spans="1:22" ht="15" customHeight="1" x14ac:dyDescent="0.25">
      <c r="A4701" s="129" t="s">
        <v>5573</v>
      </c>
      <c r="B4701" s="126" t="s">
        <v>159</v>
      </c>
      <c r="C4701" s="127"/>
      <c r="D4701" s="127" t="s">
        <v>5564</v>
      </c>
      <c r="E4701" s="127"/>
      <c r="F4701" s="128">
        <v>0</v>
      </c>
      <c r="G4701" s="128"/>
      <c r="H4701" s="128">
        <v>0</v>
      </c>
      <c r="I4701" s="311"/>
      <c r="J4701" s="319">
        <f>ROUND(SUMIF(Anlagenbewegungsdaten!B:B,A4701,Anlagenbewegungsdaten!C:C),3)</f>
        <v>0</v>
      </c>
      <c r="K4701" s="320">
        <f>ROUND(SUMIF(Anlagenbewegungsdaten!$B:$B,$A4701,Anlagenbewegungsdaten!$D:$D),2)</f>
        <v>0</v>
      </c>
      <c r="L4701" s="321">
        <f t="shared" si="159"/>
        <v>0</v>
      </c>
      <c r="M4701" s="341" t="s">
        <v>4951</v>
      </c>
      <c r="N4701" s="341" t="s">
        <v>4971</v>
      </c>
      <c r="O4701" s="323">
        <f>ROUND(SUMIF(Anlagenbewegungsdaten_AV!B:B,A4701,Anlagenbewegungsdaten_AV!C:C),3)</f>
        <v>0</v>
      </c>
      <c r="P4701" s="320">
        <f>ROUND(SUMIF(Anlagenbewegungsdaten_AV!$B:$B,$A4701,Anlagenbewegungsdaten_AV!$D:$D),2)</f>
        <v>0</v>
      </c>
      <c r="Q4701" s="321">
        <f t="shared" si="157"/>
        <v>0</v>
      </c>
      <c r="S4701" s="324"/>
      <c r="T4701" s="317"/>
      <c r="U4701" s="325"/>
      <c r="V4701" s="325"/>
    </row>
    <row r="4702" spans="1:22" ht="15" customHeight="1" x14ac:dyDescent="0.25">
      <c r="A4702" s="129" t="s">
        <v>5574</v>
      </c>
      <c r="B4702" s="126" t="s">
        <v>2090</v>
      </c>
      <c r="C4702" s="127"/>
      <c r="D4702" s="127" t="s">
        <v>5564</v>
      </c>
      <c r="E4702" s="127"/>
      <c r="F4702" s="128">
        <v>0</v>
      </c>
      <c r="G4702" s="128"/>
      <c r="H4702" s="128">
        <v>0</v>
      </c>
      <c r="I4702" s="311"/>
      <c r="J4702" s="319">
        <f>ROUND(SUMIF(Anlagenbewegungsdaten!B:B,A4702,Anlagenbewegungsdaten!C:C),3)</f>
        <v>0</v>
      </c>
      <c r="K4702" s="320">
        <f>ROUND(SUMIF(Anlagenbewegungsdaten!$B:$B,$A4702,Anlagenbewegungsdaten!$D:$D),2)</f>
        <v>0</v>
      </c>
      <c r="L4702" s="321">
        <f t="shared" si="159"/>
        <v>0</v>
      </c>
      <c r="M4702" s="341" t="s">
        <v>4951</v>
      </c>
      <c r="N4702" s="341" t="s">
        <v>4972</v>
      </c>
      <c r="O4702" s="323">
        <f>ROUND(SUMIF(Anlagenbewegungsdaten_AV!B:B,A4702,Anlagenbewegungsdaten_AV!C:C),3)</f>
        <v>0</v>
      </c>
      <c r="P4702" s="320">
        <f>ROUND(SUMIF(Anlagenbewegungsdaten_AV!$B:$B,$A4702,Anlagenbewegungsdaten_AV!$D:$D),2)</f>
        <v>0</v>
      </c>
      <c r="Q4702" s="321">
        <f t="shared" si="157"/>
        <v>0</v>
      </c>
      <c r="S4702" s="324"/>
      <c r="T4702" s="317"/>
      <c r="U4702" s="325"/>
      <c r="V4702" s="325"/>
    </row>
    <row r="4703" spans="1:22" ht="15" customHeight="1" x14ac:dyDescent="0.25">
      <c r="A4703" s="129" t="s">
        <v>5575</v>
      </c>
      <c r="B4703" s="126" t="s">
        <v>170</v>
      </c>
      <c r="C4703" s="127"/>
      <c r="D4703" s="127" t="s">
        <v>5564</v>
      </c>
      <c r="E4703" s="127"/>
      <c r="F4703" s="128">
        <v>0</v>
      </c>
      <c r="G4703" s="128"/>
      <c r="H4703" s="128">
        <v>0</v>
      </c>
      <c r="I4703" s="311"/>
      <c r="J4703" s="319">
        <f>ROUND(SUMIF(Anlagenbewegungsdaten!B:B,A4703,Anlagenbewegungsdaten!C:C),3)</f>
        <v>0</v>
      </c>
      <c r="K4703" s="320">
        <f>ROUND(SUMIF(Anlagenbewegungsdaten!$B:$B,$A4703,Anlagenbewegungsdaten!$D:$D),2)</f>
        <v>0</v>
      </c>
      <c r="L4703" s="321">
        <f t="shared" si="159"/>
        <v>0</v>
      </c>
      <c r="M4703" s="341" t="s">
        <v>4951</v>
      </c>
      <c r="N4703" s="341" t="s">
        <v>4973</v>
      </c>
      <c r="O4703" s="323">
        <f>ROUND(SUMIF(Anlagenbewegungsdaten_AV!B:B,A4703,Anlagenbewegungsdaten_AV!C:C),3)</f>
        <v>0</v>
      </c>
      <c r="P4703" s="320">
        <f>ROUND(SUMIF(Anlagenbewegungsdaten_AV!$B:$B,$A4703,Anlagenbewegungsdaten_AV!$D:$D),2)</f>
        <v>0</v>
      </c>
      <c r="Q4703" s="321">
        <f t="shared" si="157"/>
        <v>0</v>
      </c>
      <c r="S4703" s="324"/>
      <c r="T4703" s="317"/>
      <c r="U4703" s="325"/>
      <c r="V4703" s="325"/>
    </row>
    <row r="4704" spans="1:22" ht="15" customHeight="1" x14ac:dyDescent="0.25">
      <c r="A4704" s="129" t="s">
        <v>5576</v>
      </c>
      <c r="B4704" s="126" t="s">
        <v>170</v>
      </c>
      <c r="C4704" s="127"/>
      <c r="D4704" s="127" t="s">
        <v>5564</v>
      </c>
      <c r="E4704" s="127" t="s">
        <v>4911</v>
      </c>
      <c r="F4704" s="128">
        <v>0</v>
      </c>
      <c r="G4704" s="128"/>
      <c r="H4704" s="128"/>
      <c r="I4704" s="311"/>
      <c r="J4704" s="319">
        <f>ROUND(SUMIF(Anlagenbewegungsdaten!B:B,A4704,Anlagenbewegungsdaten!C:C),3)</f>
        <v>10</v>
      </c>
      <c r="K4704" s="320"/>
      <c r="L4704" s="321"/>
      <c r="M4704" s="341" t="s">
        <v>4949</v>
      </c>
      <c r="N4704" s="341" t="s">
        <v>4985</v>
      </c>
      <c r="O4704" s="323">
        <f>ROUND(SUMIF(Anlagenbewegungsdaten_AV!B:B,A4704,Anlagenbewegungsdaten_AV!C:C),3)</f>
        <v>0</v>
      </c>
      <c r="P4704" s="320"/>
      <c r="Q4704" s="321"/>
      <c r="S4704" s="324"/>
      <c r="T4704" s="317"/>
      <c r="U4704" s="325"/>
      <c r="V4704" s="325"/>
    </row>
    <row r="4705" spans="1:22" ht="15" customHeight="1" x14ac:dyDescent="0.25">
      <c r="A4705" s="129" t="s">
        <v>5577</v>
      </c>
      <c r="B4705" s="126" t="s">
        <v>2086</v>
      </c>
      <c r="C4705" s="127"/>
      <c r="D4705" s="127" t="s">
        <v>5578</v>
      </c>
      <c r="E4705" s="127"/>
      <c r="F4705" s="128">
        <v>0</v>
      </c>
      <c r="G4705" s="128"/>
      <c r="H4705" s="128">
        <v>0</v>
      </c>
      <c r="I4705" s="311"/>
      <c r="J4705" s="319">
        <f>ROUND(SUMIF(Anlagenbewegungsdaten!B:B,A4705,Anlagenbewegungsdaten!C:C),3)</f>
        <v>0</v>
      </c>
      <c r="K4705" s="320">
        <f>ROUND(SUMIF(Anlagenbewegungsdaten!$B:$B,$A4705,Anlagenbewegungsdaten!$D:$D),2)</f>
        <v>0</v>
      </c>
      <c r="L4705" s="321">
        <f t="shared" ref="L4705:L4716" si="160">IF(ISBLANK(F4705),0,IF(($J4705)&gt;=100,F4705-(K4705/J4705*100),IF(J4705&lt;100,(J4705*F4705%)-K4705)))</f>
        <v>0</v>
      </c>
      <c r="M4705" s="341" t="s">
        <v>4951</v>
      </c>
      <c r="N4705" s="341" t="s">
        <v>4962</v>
      </c>
      <c r="O4705" s="323">
        <f>ROUND(SUMIF(Anlagenbewegungsdaten_AV!B:B,A4705,Anlagenbewegungsdaten_AV!C:C),3)</f>
        <v>0</v>
      </c>
      <c r="P4705" s="320">
        <f>ROUND(SUMIF(Anlagenbewegungsdaten_AV!$B:$B,$A4705,Anlagenbewegungsdaten_AV!$D:$D),2)</f>
        <v>0</v>
      </c>
      <c r="Q4705" s="321">
        <f t="shared" si="157"/>
        <v>0</v>
      </c>
      <c r="S4705" s="324"/>
      <c r="T4705" s="317"/>
      <c r="U4705" s="325"/>
      <c r="V4705" s="325"/>
    </row>
    <row r="4706" spans="1:22" ht="15" customHeight="1" x14ac:dyDescent="0.25">
      <c r="A4706" s="129" t="s">
        <v>5579</v>
      </c>
      <c r="B4706" s="126" t="s">
        <v>2087</v>
      </c>
      <c r="C4706" s="127"/>
      <c r="D4706" s="127" t="s">
        <v>5578</v>
      </c>
      <c r="E4706" s="127"/>
      <c r="F4706" s="128">
        <v>0</v>
      </c>
      <c r="G4706" s="128"/>
      <c r="H4706" s="128">
        <v>0</v>
      </c>
      <c r="I4706" s="311"/>
      <c r="J4706" s="319">
        <f>ROUND(SUMIF(Anlagenbewegungsdaten!B:B,A4706,Anlagenbewegungsdaten!C:C),3)</f>
        <v>0</v>
      </c>
      <c r="K4706" s="320">
        <f>ROUND(SUMIF(Anlagenbewegungsdaten!$B:$B,$A4706,Anlagenbewegungsdaten!$D:$D),2)</f>
        <v>0</v>
      </c>
      <c r="L4706" s="321">
        <f t="shared" si="160"/>
        <v>0</v>
      </c>
      <c r="M4706" s="341" t="s">
        <v>4951</v>
      </c>
      <c r="N4706" s="341" t="s">
        <v>4963</v>
      </c>
      <c r="O4706" s="323">
        <f>ROUND(SUMIF(Anlagenbewegungsdaten_AV!B:B,A4706,Anlagenbewegungsdaten_AV!C:C),3)</f>
        <v>0</v>
      </c>
      <c r="P4706" s="320">
        <f>ROUND(SUMIF(Anlagenbewegungsdaten_AV!$B:$B,$A4706,Anlagenbewegungsdaten_AV!$D:$D),2)</f>
        <v>0</v>
      </c>
      <c r="Q4706" s="321">
        <f t="shared" si="157"/>
        <v>0</v>
      </c>
      <c r="S4706" s="324"/>
      <c r="T4706" s="317"/>
      <c r="U4706" s="325"/>
      <c r="V4706" s="325"/>
    </row>
    <row r="4707" spans="1:22" ht="15" customHeight="1" x14ac:dyDescent="0.25">
      <c r="A4707" s="129" t="s">
        <v>5580</v>
      </c>
      <c r="B4707" s="126" t="s">
        <v>994</v>
      </c>
      <c r="C4707" s="127"/>
      <c r="D4707" s="127" t="s">
        <v>5578</v>
      </c>
      <c r="E4707" s="127"/>
      <c r="F4707" s="128">
        <v>0</v>
      </c>
      <c r="G4707" s="128"/>
      <c r="H4707" s="128">
        <v>0</v>
      </c>
      <c r="I4707" s="311"/>
      <c r="J4707" s="319">
        <f>ROUND(SUMIF(Anlagenbewegungsdaten!B:B,A4707,Anlagenbewegungsdaten!C:C),3)</f>
        <v>0</v>
      </c>
      <c r="K4707" s="320">
        <f>ROUND(SUMIF(Anlagenbewegungsdaten!$B:$B,$A4707,Anlagenbewegungsdaten!$D:$D),2)</f>
        <v>0</v>
      </c>
      <c r="L4707" s="321">
        <f t="shared" si="160"/>
        <v>0</v>
      </c>
      <c r="M4707" s="341" t="s">
        <v>4951</v>
      </c>
      <c r="N4707" s="341" t="s">
        <v>4964</v>
      </c>
      <c r="O4707" s="323">
        <f>ROUND(SUMIF(Anlagenbewegungsdaten_AV!B:B,A4707,Anlagenbewegungsdaten_AV!C:C),3)</f>
        <v>0</v>
      </c>
      <c r="P4707" s="320">
        <f>ROUND(SUMIF(Anlagenbewegungsdaten_AV!$B:$B,$A4707,Anlagenbewegungsdaten_AV!$D:$D),2)</f>
        <v>0</v>
      </c>
      <c r="Q4707" s="321">
        <f t="shared" si="157"/>
        <v>0</v>
      </c>
      <c r="S4707" s="324"/>
      <c r="T4707" s="317"/>
      <c r="U4707" s="325"/>
      <c r="V4707" s="325"/>
    </row>
    <row r="4708" spans="1:22" ht="15" customHeight="1" x14ac:dyDescent="0.25">
      <c r="A4708" s="129" t="s">
        <v>5581</v>
      </c>
      <c r="B4708" s="126" t="s">
        <v>1479</v>
      </c>
      <c r="C4708" s="127"/>
      <c r="D4708" s="127" t="s">
        <v>5578</v>
      </c>
      <c r="E4708" s="127"/>
      <c r="F4708" s="128">
        <v>0</v>
      </c>
      <c r="G4708" s="128"/>
      <c r="H4708" s="128">
        <v>0</v>
      </c>
      <c r="I4708" s="311"/>
      <c r="J4708" s="319">
        <f>ROUND(SUMIF(Anlagenbewegungsdaten!B:B,A4708,Anlagenbewegungsdaten!C:C),3)</f>
        <v>0</v>
      </c>
      <c r="K4708" s="320">
        <f>ROUND(SUMIF(Anlagenbewegungsdaten!$B:$B,$A4708,Anlagenbewegungsdaten!$D:$D),2)</f>
        <v>0</v>
      </c>
      <c r="L4708" s="321">
        <f t="shared" si="160"/>
        <v>0</v>
      </c>
      <c r="M4708" s="341" t="s">
        <v>4951</v>
      </c>
      <c r="N4708" s="341" t="s">
        <v>4965</v>
      </c>
      <c r="O4708" s="323">
        <f>ROUND(SUMIF(Anlagenbewegungsdaten_AV!B:B,A4708,Anlagenbewegungsdaten_AV!C:C),3)</f>
        <v>0</v>
      </c>
      <c r="P4708" s="320">
        <f>ROUND(SUMIF(Anlagenbewegungsdaten_AV!$B:$B,$A4708,Anlagenbewegungsdaten_AV!$D:$D),2)</f>
        <v>0</v>
      </c>
      <c r="Q4708" s="321">
        <f t="shared" si="157"/>
        <v>0</v>
      </c>
      <c r="S4708" s="324"/>
      <c r="T4708" s="317"/>
      <c r="U4708" s="325"/>
      <c r="V4708" s="325"/>
    </row>
    <row r="4709" spans="1:22" ht="15" customHeight="1" x14ac:dyDescent="0.25">
      <c r="A4709" s="129" t="s">
        <v>5582</v>
      </c>
      <c r="B4709" s="126" t="s">
        <v>1492</v>
      </c>
      <c r="C4709" s="127"/>
      <c r="D4709" s="127" t="s">
        <v>5578</v>
      </c>
      <c r="E4709" s="127"/>
      <c r="F4709" s="128">
        <v>0</v>
      </c>
      <c r="G4709" s="128"/>
      <c r="H4709" s="128">
        <v>0</v>
      </c>
      <c r="I4709" s="311"/>
      <c r="J4709" s="319">
        <f>ROUND(SUMIF(Anlagenbewegungsdaten!B:B,A4709,Anlagenbewegungsdaten!C:C),3)</f>
        <v>0</v>
      </c>
      <c r="K4709" s="320">
        <f>ROUND(SUMIF(Anlagenbewegungsdaten!$B:$B,$A4709,Anlagenbewegungsdaten!$D:$D),2)</f>
        <v>0</v>
      </c>
      <c r="L4709" s="321">
        <f t="shared" si="160"/>
        <v>0</v>
      </c>
      <c r="M4709" s="341" t="s">
        <v>4951</v>
      </c>
      <c r="N4709" s="341" t="s">
        <v>4966</v>
      </c>
      <c r="O4709" s="323">
        <f>ROUND(SUMIF(Anlagenbewegungsdaten_AV!B:B,A4709,Anlagenbewegungsdaten_AV!C:C),3)</f>
        <v>0</v>
      </c>
      <c r="P4709" s="320">
        <f>ROUND(SUMIF(Anlagenbewegungsdaten_AV!$B:$B,$A4709,Anlagenbewegungsdaten_AV!$D:$D),2)</f>
        <v>0</v>
      </c>
      <c r="Q4709" s="321">
        <f t="shared" si="157"/>
        <v>0</v>
      </c>
      <c r="S4709" s="324"/>
      <c r="T4709" s="317"/>
      <c r="U4709" s="325"/>
      <c r="V4709" s="325"/>
    </row>
    <row r="4710" spans="1:22" ht="15" customHeight="1" x14ac:dyDescent="0.25">
      <c r="A4710" s="129" t="s">
        <v>5583</v>
      </c>
      <c r="B4710" s="126" t="s">
        <v>77</v>
      </c>
      <c r="C4710" s="127"/>
      <c r="D4710" s="127" t="s">
        <v>5578</v>
      </c>
      <c r="E4710" s="127"/>
      <c r="F4710" s="128">
        <v>0</v>
      </c>
      <c r="G4710" s="128"/>
      <c r="H4710" s="128">
        <v>0</v>
      </c>
      <c r="I4710" s="311"/>
      <c r="J4710" s="319">
        <f>ROUND(SUMIF(Anlagenbewegungsdaten!B:B,A4710,Anlagenbewegungsdaten!C:C),3)</f>
        <v>0</v>
      </c>
      <c r="K4710" s="320">
        <f>ROUND(SUMIF(Anlagenbewegungsdaten!$B:$B,$A4710,Anlagenbewegungsdaten!$D:$D),2)</f>
        <v>0</v>
      </c>
      <c r="L4710" s="321">
        <f t="shared" si="160"/>
        <v>0</v>
      </c>
      <c r="M4710" s="341" t="s">
        <v>4951</v>
      </c>
      <c r="N4710" s="341" t="s">
        <v>4967</v>
      </c>
      <c r="O4710" s="323">
        <f>ROUND(SUMIF(Anlagenbewegungsdaten_AV!B:B,A4710,Anlagenbewegungsdaten_AV!C:C),3)</f>
        <v>0</v>
      </c>
      <c r="P4710" s="320">
        <f>ROUND(SUMIF(Anlagenbewegungsdaten_AV!$B:$B,$A4710,Anlagenbewegungsdaten_AV!$D:$D),2)</f>
        <v>0</v>
      </c>
      <c r="Q4710" s="321">
        <f t="shared" si="157"/>
        <v>0</v>
      </c>
      <c r="S4710" s="324"/>
      <c r="T4710" s="317"/>
      <c r="U4710" s="325"/>
      <c r="V4710" s="325"/>
    </row>
    <row r="4711" spans="1:22" ht="15" customHeight="1" x14ac:dyDescent="0.25">
      <c r="A4711" s="129" t="s">
        <v>5584</v>
      </c>
      <c r="B4711" s="126" t="s">
        <v>2088</v>
      </c>
      <c r="C4711" s="127"/>
      <c r="D4711" s="127" t="s">
        <v>5578</v>
      </c>
      <c r="E4711" s="127"/>
      <c r="F4711" s="128">
        <v>0</v>
      </c>
      <c r="G4711" s="128"/>
      <c r="H4711" s="128">
        <v>0</v>
      </c>
      <c r="I4711" s="311"/>
      <c r="J4711" s="319">
        <f>ROUND(SUMIF(Anlagenbewegungsdaten!B:B,A4711,Anlagenbewegungsdaten!C:C),3)</f>
        <v>0</v>
      </c>
      <c r="K4711" s="320">
        <f>ROUND(SUMIF(Anlagenbewegungsdaten!$B:$B,$A4711,Anlagenbewegungsdaten!$D:$D),2)</f>
        <v>0</v>
      </c>
      <c r="L4711" s="321">
        <f t="shared" si="160"/>
        <v>0</v>
      </c>
      <c r="M4711" s="341" t="s">
        <v>4951</v>
      </c>
      <c r="N4711" s="341" t="s">
        <v>4968</v>
      </c>
      <c r="O4711" s="323">
        <f>ROUND(SUMIF(Anlagenbewegungsdaten_AV!B:B,A4711,Anlagenbewegungsdaten_AV!C:C),3)</f>
        <v>0</v>
      </c>
      <c r="P4711" s="320">
        <f>ROUND(SUMIF(Anlagenbewegungsdaten_AV!$B:$B,$A4711,Anlagenbewegungsdaten_AV!$D:$D),2)</f>
        <v>0</v>
      </c>
      <c r="Q4711" s="321">
        <f t="shared" si="157"/>
        <v>0</v>
      </c>
      <c r="S4711" s="324"/>
      <c r="T4711" s="317"/>
      <c r="U4711" s="325"/>
      <c r="V4711" s="325"/>
    </row>
    <row r="4712" spans="1:22" ht="15" customHeight="1" x14ac:dyDescent="0.25">
      <c r="A4712" s="129" t="s">
        <v>5585</v>
      </c>
      <c r="B4712" s="126" t="s">
        <v>2089</v>
      </c>
      <c r="C4712" s="127"/>
      <c r="D4712" s="127" t="s">
        <v>5578</v>
      </c>
      <c r="E4712" s="127"/>
      <c r="F4712" s="128">
        <v>0</v>
      </c>
      <c r="G4712" s="128"/>
      <c r="H4712" s="128">
        <v>0</v>
      </c>
      <c r="I4712" s="311"/>
      <c r="J4712" s="319">
        <f>ROUND(SUMIF(Anlagenbewegungsdaten!B:B,A4712,Anlagenbewegungsdaten!C:C),3)</f>
        <v>0</v>
      </c>
      <c r="K4712" s="320">
        <f>ROUND(SUMIF(Anlagenbewegungsdaten!$B:$B,$A4712,Anlagenbewegungsdaten!$D:$D),2)</f>
        <v>0</v>
      </c>
      <c r="L4712" s="321">
        <f t="shared" si="160"/>
        <v>0</v>
      </c>
      <c r="M4712" s="341" t="s">
        <v>4951</v>
      </c>
      <c r="N4712" s="341" t="s">
        <v>4969</v>
      </c>
      <c r="O4712" s="323">
        <f>ROUND(SUMIF(Anlagenbewegungsdaten_AV!B:B,A4712,Anlagenbewegungsdaten_AV!C:C),3)</f>
        <v>0</v>
      </c>
      <c r="P4712" s="320">
        <f>ROUND(SUMIF(Anlagenbewegungsdaten_AV!$B:$B,$A4712,Anlagenbewegungsdaten_AV!$D:$D),2)</f>
        <v>0</v>
      </c>
      <c r="Q4712" s="321">
        <f t="shared" si="157"/>
        <v>0</v>
      </c>
      <c r="S4712" s="324"/>
      <c r="T4712" s="317"/>
      <c r="U4712" s="325"/>
      <c r="V4712" s="325"/>
    </row>
    <row r="4713" spans="1:22" ht="15" customHeight="1" x14ac:dyDescent="0.25">
      <c r="A4713" s="129" t="s">
        <v>5586</v>
      </c>
      <c r="B4713" s="126" t="s">
        <v>152</v>
      </c>
      <c r="C4713" s="127"/>
      <c r="D4713" s="127" t="s">
        <v>5578</v>
      </c>
      <c r="E4713" s="127"/>
      <c r="F4713" s="128">
        <v>0</v>
      </c>
      <c r="G4713" s="128"/>
      <c r="H4713" s="128">
        <v>0</v>
      </c>
      <c r="I4713" s="311"/>
      <c r="J4713" s="319">
        <f>ROUND(SUMIF(Anlagenbewegungsdaten!B:B,A4713,Anlagenbewegungsdaten!C:C),3)</f>
        <v>0</v>
      </c>
      <c r="K4713" s="320">
        <f>ROUND(SUMIF(Anlagenbewegungsdaten!$B:$B,$A4713,Anlagenbewegungsdaten!$D:$D),2)</f>
        <v>0</v>
      </c>
      <c r="L4713" s="321">
        <f t="shared" si="160"/>
        <v>0</v>
      </c>
      <c r="M4713" s="341" t="s">
        <v>4951</v>
      </c>
      <c r="N4713" s="341" t="s">
        <v>4970</v>
      </c>
      <c r="O4713" s="323">
        <f>ROUND(SUMIF(Anlagenbewegungsdaten_AV!B:B,A4713,Anlagenbewegungsdaten_AV!C:C),3)</f>
        <v>0</v>
      </c>
      <c r="P4713" s="320">
        <f>ROUND(SUMIF(Anlagenbewegungsdaten_AV!$B:$B,$A4713,Anlagenbewegungsdaten_AV!$D:$D),2)</f>
        <v>0</v>
      </c>
      <c r="Q4713" s="321">
        <f t="shared" si="157"/>
        <v>0</v>
      </c>
      <c r="S4713" s="324"/>
      <c r="T4713" s="317"/>
      <c r="U4713" s="325"/>
      <c r="V4713" s="325"/>
    </row>
    <row r="4714" spans="1:22" ht="15" customHeight="1" x14ac:dyDescent="0.25">
      <c r="A4714" s="129" t="s">
        <v>5587</v>
      </c>
      <c r="B4714" s="126" t="s">
        <v>159</v>
      </c>
      <c r="C4714" s="127"/>
      <c r="D4714" s="127" t="s">
        <v>5578</v>
      </c>
      <c r="E4714" s="127"/>
      <c r="F4714" s="128">
        <v>0</v>
      </c>
      <c r="G4714" s="128"/>
      <c r="H4714" s="128">
        <v>0</v>
      </c>
      <c r="I4714" s="311"/>
      <c r="J4714" s="319">
        <f>ROUND(SUMIF(Anlagenbewegungsdaten!B:B,A4714,Anlagenbewegungsdaten!C:C),3)</f>
        <v>0</v>
      </c>
      <c r="K4714" s="320">
        <f>ROUND(SUMIF(Anlagenbewegungsdaten!$B:$B,$A4714,Anlagenbewegungsdaten!$D:$D),2)</f>
        <v>0</v>
      </c>
      <c r="L4714" s="321">
        <f t="shared" si="160"/>
        <v>0</v>
      </c>
      <c r="M4714" s="341" t="s">
        <v>4951</v>
      </c>
      <c r="N4714" s="341" t="s">
        <v>4971</v>
      </c>
      <c r="O4714" s="323">
        <f>ROUND(SUMIF(Anlagenbewegungsdaten_AV!B:B,A4714,Anlagenbewegungsdaten_AV!C:C),3)</f>
        <v>0</v>
      </c>
      <c r="P4714" s="320">
        <f>ROUND(SUMIF(Anlagenbewegungsdaten_AV!$B:$B,$A4714,Anlagenbewegungsdaten_AV!$D:$D),2)</f>
        <v>0</v>
      </c>
      <c r="Q4714" s="321">
        <f t="shared" si="157"/>
        <v>0</v>
      </c>
      <c r="S4714" s="324"/>
      <c r="T4714" s="317"/>
      <c r="U4714" s="325"/>
      <c r="V4714" s="325"/>
    </row>
    <row r="4715" spans="1:22" ht="15" customHeight="1" x14ac:dyDescent="0.25">
      <c r="A4715" s="129" t="s">
        <v>5588</v>
      </c>
      <c r="B4715" s="126" t="s">
        <v>2090</v>
      </c>
      <c r="C4715" s="127"/>
      <c r="D4715" s="127" t="s">
        <v>5578</v>
      </c>
      <c r="E4715" s="127"/>
      <c r="F4715" s="128">
        <v>0</v>
      </c>
      <c r="G4715" s="128"/>
      <c r="H4715" s="128">
        <v>0</v>
      </c>
      <c r="I4715" s="311"/>
      <c r="J4715" s="319">
        <f>ROUND(SUMIF(Anlagenbewegungsdaten!B:B,A4715,Anlagenbewegungsdaten!C:C),3)</f>
        <v>0</v>
      </c>
      <c r="K4715" s="320">
        <f>ROUND(SUMIF(Anlagenbewegungsdaten!$B:$B,$A4715,Anlagenbewegungsdaten!$D:$D),2)</f>
        <v>0</v>
      </c>
      <c r="L4715" s="321">
        <f t="shared" si="160"/>
        <v>0</v>
      </c>
      <c r="M4715" s="341" t="s">
        <v>4951</v>
      </c>
      <c r="N4715" s="341" t="s">
        <v>4972</v>
      </c>
      <c r="O4715" s="323">
        <f>ROUND(SUMIF(Anlagenbewegungsdaten_AV!B:B,A4715,Anlagenbewegungsdaten_AV!C:C),3)</f>
        <v>0</v>
      </c>
      <c r="P4715" s="320">
        <f>ROUND(SUMIF(Anlagenbewegungsdaten_AV!$B:$B,$A4715,Anlagenbewegungsdaten_AV!$D:$D),2)</f>
        <v>0</v>
      </c>
      <c r="Q4715" s="321">
        <f t="shared" si="157"/>
        <v>0</v>
      </c>
      <c r="S4715" s="324"/>
      <c r="T4715" s="317"/>
      <c r="U4715" s="325"/>
      <c r="V4715" s="325"/>
    </row>
    <row r="4716" spans="1:22" ht="15" customHeight="1" x14ac:dyDescent="0.25">
      <c r="A4716" s="129" t="s">
        <v>5589</v>
      </c>
      <c r="B4716" s="126" t="s">
        <v>170</v>
      </c>
      <c r="C4716" s="127"/>
      <c r="D4716" s="127" t="s">
        <v>5578</v>
      </c>
      <c r="E4716" s="127"/>
      <c r="F4716" s="128">
        <v>0</v>
      </c>
      <c r="G4716" s="128"/>
      <c r="H4716" s="128">
        <v>0</v>
      </c>
      <c r="I4716" s="311"/>
      <c r="J4716" s="319">
        <f>ROUND(SUMIF(Anlagenbewegungsdaten!B:B,A4716,Anlagenbewegungsdaten!C:C),3)</f>
        <v>0</v>
      </c>
      <c r="K4716" s="320">
        <f>ROUND(SUMIF(Anlagenbewegungsdaten!$B:$B,$A4716,Anlagenbewegungsdaten!$D:$D),2)</f>
        <v>0</v>
      </c>
      <c r="L4716" s="321">
        <f t="shared" si="160"/>
        <v>0</v>
      </c>
      <c r="M4716" s="341" t="s">
        <v>4951</v>
      </c>
      <c r="N4716" s="341" t="s">
        <v>4973</v>
      </c>
      <c r="O4716" s="323">
        <f>ROUND(SUMIF(Anlagenbewegungsdaten_AV!B:B,A4716,Anlagenbewegungsdaten_AV!C:C),3)</f>
        <v>0</v>
      </c>
      <c r="P4716" s="320">
        <f>ROUND(SUMIF(Anlagenbewegungsdaten_AV!$B:$B,$A4716,Anlagenbewegungsdaten_AV!$D:$D),2)</f>
        <v>0</v>
      </c>
      <c r="Q4716" s="321">
        <f t="shared" si="157"/>
        <v>0</v>
      </c>
      <c r="S4716" s="324"/>
      <c r="T4716" s="317"/>
      <c r="U4716" s="325"/>
      <c r="V4716" s="325"/>
    </row>
    <row r="4717" spans="1:22" ht="15" customHeight="1" x14ac:dyDescent="0.25">
      <c r="A4717" s="129" t="s">
        <v>5590</v>
      </c>
      <c r="B4717" s="126" t="s">
        <v>170</v>
      </c>
      <c r="C4717" s="127"/>
      <c r="D4717" s="127" t="s">
        <v>5578</v>
      </c>
      <c r="E4717" s="127" t="s">
        <v>4911</v>
      </c>
      <c r="F4717" s="128">
        <v>0</v>
      </c>
      <c r="G4717" s="128"/>
      <c r="H4717" s="128"/>
      <c r="I4717" s="311"/>
      <c r="J4717" s="319">
        <f>ROUND(SUMIF(Anlagenbewegungsdaten!B:B,A4717,Anlagenbewegungsdaten!C:C),3)</f>
        <v>0</v>
      </c>
      <c r="K4717" s="320"/>
      <c r="L4717" s="321"/>
      <c r="M4717" s="341" t="s">
        <v>4949</v>
      </c>
      <c r="N4717" s="341" t="s">
        <v>4985</v>
      </c>
      <c r="O4717" s="323">
        <f>ROUND(SUMIF(Anlagenbewegungsdaten_AV!B:B,A4717,Anlagenbewegungsdaten_AV!C:C),3)</f>
        <v>0</v>
      </c>
      <c r="P4717" s="320"/>
      <c r="Q4717" s="321"/>
      <c r="S4717" s="324"/>
      <c r="T4717" s="317"/>
      <c r="U4717" s="325"/>
      <c r="V4717" s="325"/>
    </row>
    <row r="4718" spans="1:22" ht="15" customHeight="1" x14ac:dyDescent="0.25">
      <c r="A4718" s="129" t="s">
        <v>6329</v>
      </c>
      <c r="B4718" s="126" t="s">
        <v>2086</v>
      </c>
      <c r="C4718" s="127"/>
      <c r="D4718" s="127" t="s">
        <v>6330</v>
      </c>
      <c r="E4718" s="127"/>
      <c r="F4718" s="128">
        <v>0</v>
      </c>
      <c r="G4718" s="128"/>
      <c r="H4718" s="128">
        <v>0</v>
      </c>
      <c r="I4718" s="311"/>
      <c r="J4718" s="319">
        <f>ROUND(SUMIF(Anlagenbewegungsdaten!B:B,A4718,Anlagenbewegungsdaten!C:C),3)</f>
        <v>0</v>
      </c>
      <c r="K4718" s="320">
        <f>ROUND(SUMIF(Anlagenbewegungsdaten!$B:$B,$A4718,Anlagenbewegungsdaten!$D:$D),2)</f>
        <v>0</v>
      </c>
      <c r="L4718" s="321">
        <f t="shared" ref="L4718:L4741" si="161">IF(ISBLANK(F4718),0,IF(($J4718)&gt;=100,F4718-(K4718/J4718*100),IF(J4718&lt;100,(J4718*F4718%)-K4718)))</f>
        <v>0</v>
      </c>
      <c r="M4718" s="341" t="s">
        <v>4951</v>
      </c>
      <c r="N4718" s="341" t="s">
        <v>4962</v>
      </c>
      <c r="O4718" s="323">
        <f>ROUND(SUMIF(Anlagenbewegungsdaten_AV!B:B,A4718,Anlagenbewegungsdaten_AV!C:C),3)</f>
        <v>0</v>
      </c>
      <c r="P4718" s="320">
        <f>ROUND(SUMIF(Anlagenbewegungsdaten_AV!$B:$B,$A4718,Anlagenbewegungsdaten_AV!$D:$D),2)</f>
        <v>0</v>
      </c>
      <c r="Q4718" s="321">
        <f t="shared" si="157"/>
        <v>0</v>
      </c>
      <c r="S4718" s="324"/>
      <c r="T4718" s="317"/>
      <c r="U4718" s="325"/>
      <c r="V4718" s="325"/>
    </row>
    <row r="4719" spans="1:22" ht="15" customHeight="1" x14ac:dyDescent="0.25">
      <c r="A4719" s="129" t="s">
        <v>6331</v>
      </c>
      <c r="B4719" s="126" t="s">
        <v>2087</v>
      </c>
      <c r="C4719" s="127"/>
      <c r="D4719" s="127" t="s">
        <v>6330</v>
      </c>
      <c r="E4719" s="127"/>
      <c r="F4719" s="128">
        <v>0</v>
      </c>
      <c r="G4719" s="128"/>
      <c r="H4719" s="128">
        <v>0</v>
      </c>
      <c r="I4719" s="311"/>
      <c r="J4719" s="319">
        <f>ROUND(SUMIF(Anlagenbewegungsdaten!B:B,A4719,Anlagenbewegungsdaten!C:C),3)</f>
        <v>0</v>
      </c>
      <c r="K4719" s="320">
        <f>ROUND(SUMIF(Anlagenbewegungsdaten!$B:$B,$A4719,Anlagenbewegungsdaten!$D:$D),2)</f>
        <v>0</v>
      </c>
      <c r="L4719" s="321">
        <f t="shared" si="161"/>
        <v>0</v>
      </c>
      <c r="M4719" s="341" t="s">
        <v>4951</v>
      </c>
      <c r="N4719" s="341" t="s">
        <v>4963</v>
      </c>
      <c r="O4719" s="323">
        <f>ROUND(SUMIF(Anlagenbewegungsdaten_AV!B:B,A4719,Anlagenbewegungsdaten_AV!C:C),3)</f>
        <v>0</v>
      </c>
      <c r="P4719" s="320">
        <f>ROUND(SUMIF(Anlagenbewegungsdaten_AV!$B:$B,$A4719,Anlagenbewegungsdaten_AV!$D:$D),2)</f>
        <v>0</v>
      </c>
      <c r="Q4719" s="321">
        <f t="shared" si="157"/>
        <v>0</v>
      </c>
      <c r="S4719" s="324"/>
      <c r="T4719" s="317"/>
      <c r="U4719" s="325"/>
      <c r="V4719" s="325"/>
    </row>
    <row r="4720" spans="1:22" ht="15" customHeight="1" x14ac:dyDescent="0.25">
      <c r="A4720" s="129" t="s">
        <v>6332</v>
      </c>
      <c r="B4720" s="126" t="s">
        <v>994</v>
      </c>
      <c r="C4720" s="127"/>
      <c r="D4720" s="127" t="s">
        <v>6330</v>
      </c>
      <c r="E4720" s="127"/>
      <c r="F4720" s="128">
        <v>0</v>
      </c>
      <c r="G4720" s="128"/>
      <c r="H4720" s="128">
        <v>0</v>
      </c>
      <c r="I4720" s="311"/>
      <c r="J4720" s="319">
        <f>ROUND(SUMIF(Anlagenbewegungsdaten!B:B,A4720,Anlagenbewegungsdaten!C:C),3)</f>
        <v>0</v>
      </c>
      <c r="K4720" s="320">
        <f>ROUND(SUMIF(Anlagenbewegungsdaten!$B:$B,$A4720,Anlagenbewegungsdaten!$D:$D),2)</f>
        <v>0</v>
      </c>
      <c r="L4720" s="321">
        <f t="shared" si="161"/>
        <v>0</v>
      </c>
      <c r="M4720" s="341" t="s">
        <v>4951</v>
      </c>
      <c r="N4720" s="341" t="s">
        <v>4964</v>
      </c>
      <c r="O4720" s="323">
        <f>ROUND(SUMIF(Anlagenbewegungsdaten_AV!B:B,A4720,Anlagenbewegungsdaten_AV!C:C),3)</f>
        <v>0</v>
      </c>
      <c r="P4720" s="320">
        <f>ROUND(SUMIF(Anlagenbewegungsdaten_AV!$B:$B,$A4720,Anlagenbewegungsdaten_AV!$D:$D),2)</f>
        <v>0</v>
      </c>
      <c r="Q4720" s="321">
        <f t="shared" si="157"/>
        <v>0</v>
      </c>
      <c r="S4720" s="324"/>
      <c r="T4720" s="317"/>
      <c r="U4720" s="325"/>
      <c r="V4720" s="325"/>
    </row>
    <row r="4721" spans="1:22" ht="15" customHeight="1" x14ac:dyDescent="0.25">
      <c r="A4721" s="129" t="s">
        <v>6333</v>
      </c>
      <c r="B4721" s="126" t="s">
        <v>1479</v>
      </c>
      <c r="C4721" s="127"/>
      <c r="D4721" s="127" t="s">
        <v>6330</v>
      </c>
      <c r="E4721" s="127"/>
      <c r="F4721" s="128">
        <v>0</v>
      </c>
      <c r="G4721" s="128"/>
      <c r="H4721" s="128">
        <v>0</v>
      </c>
      <c r="I4721" s="311"/>
      <c r="J4721" s="319">
        <f>ROUND(SUMIF(Anlagenbewegungsdaten!B:B,A4721,Anlagenbewegungsdaten!C:C),3)</f>
        <v>0</v>
      </c>
      <c r="K4721" s="320">
        <f>ROUND(SUMIF(Anlagenbewegungsdaten!$B:$B,$A4721,Anlagenbewegungsdaten!$D:$D),2)</f>
        <v>0</v>
      </c>
      <c r="L4721" s="321">
        <f t="shared" si="161"/>
        <v>0</v>
      </c>
      <c r="M4721" s="341" t="s">
        <v>4951</v>
      </c>
      <c r="N4721" s="341" t="s">
        <v>4965</v>
      </c>
      <c r="O4721" s="323">
        <f>ROUND(SUMIF(Anlagenbewegungsdaten_AV!B:B,A4721,Anlagenbewegungsdaten_AV!C:C),3)</f>
        <v>0</v>
      </c>
      <c r="P4721" s="320">
        <f>ROUND(SUMIF(Anlagenbewegungsdaten_AV!$B:$B,$A4721,Anlagenbewegungsdaten_AV!$D:$D),2)</f>
        <v>0</v>
      </c>
      <c r="Q4721" s="321">
        <f t="shared" si="157"/>
        <v>0</v>
      </c>
      <c r="S4721" s="324"/>
      <c r="T4721" s="317"/>
      <c r="U4721" s="325"/>
      <c r="V4721" s="325"/>
    </row>
    <row r="4722" spans="1:22" ht="15" customHeight="1" x14ac:dyDescent="0.25">
      <c r="A4722" s="129" t="s">
        <v>6334</v>
      </c>
      <c r="B4722" s="126" t="s">
        <v>1492</v>
      </c>
      <c r="C4722" s="127"/>
      <c r="D4722" s="127" t="s">
        <v>6330</v>
      </c>
      <c r="E4722" s="127"/>
      <c r="F4722" s="128">
        <v>0</v>
      </c>
      <c r="G4722" s="128"/>
      <c r="H4722" s="128">
        <v>0</v>
      </c>
      <c r="I4722" s="311"/>
      <c r="J4722" s="319">
        <f>ROUND(SUMIF(Anlagenbewegungsdaten!B:B,A4722,Anlagenbewegungsdaten!C:C),3)</f>
        <v>0</v>
      </c>
      <c r="K4722" s="320">
        <f>ROUND(SUMIF(Anlagenbewegungsdaten!$B:$B,$A4722,Anlagenbewegungsdaten!$D:$D),2)</f>
        <v>0</v>
      </c>
      <c r="L4722" s="321">
        <f t="shared" si="161"/>
        <v>0</v>
      </c>
      <c r="M4722" s="341" t="s">
        <v>4951</v>
      </c>
      <c r="N4722" s="341" t="s">
        <v>4966</v>
      </c>
      <c r="O4722" s="323">
        <f>ROUND(SUMIF(Anlagenbewegungsdaten_AV!B:B,A4722,Anlagenbewegungsdaten_AV!C:C),3)</f>
        <v>0</v>
      </c>
      <c r="P4722" s="320">
        <f>ROUND(SUMIF(Anlagenbewegungsdaten_AV!$B:$B,$A4722,Anlagenbewegungsdaten_AV!$D:$D),2)</f>
        <v>0</v>
      </c>
      <c r="Q4722" s="321">
        <f t="shared" si="157"/>
        <v>0</v>
      </c>
      <c r="S4722" s="324"/>
      <c r="T4722" s="317"/>
      <c r="U4722" s="325"/>
      <c r="V4722" s="325"/>
    </row>
    <row r="4723" spans="1:22" ht="15" customHeight="1" x14ac:dyDescent="0.25">
      <c r="A4723" s="129" t="s">
        <v>6335</v>
      </c>
      <c r="B4723" s="126" t="s">
        <v>77</v>
      </c>
      <c r="C4723" s="127"/>
      <c r="D4723" s="127" t="s">
        <v>6330</v>
      </c>
      <c r="E4723" s="127"/>
      <c r="F4723" s="128">
        <v>0</v>
      </c>
      <c r="G4723" s="128"/>
      <c r="H4723" s="128">
        <v>0</v>
      </c>
      <c r="I4723" s="311"/>
      <c r="J4723" s="319">
        <f>ROUND(SUMIF(Anlagenbewegungsdaten!B:B,A4723,Anlagenbewegungsdaten!C:C),3)</f>
        <v>0</v>
      </c>
      <c r="K4723" s="320">
        <f>ROUND(SUMIF(Anlagenbewegungsdaten!$B:$B,$A4723,Anlagenbewegungsdaten!$D:$D),2)</f>
        <v>0</v>
      </c>
      <c r="L4723" s="321">
        <f t="shared" si="161"/>
        <v>0</v>
      </c>
      <c r="M4723" s="341" t="s">
        <v>4951</v>
      </c>
      <c r="N4723" s="341" t="s">
        <v>4967</v>
      </c>
      <c r="O4723" s="323">
        <f>ROUND(SUMIF(Anlagenbewegungsdaten_AV!B:B,A4723,Anlagenbewegungsdaten_AV!C:C),3)</f>
        <v>0</v>
      </c>
      <c r="P4723" s="320">
        <f>ROUND(SUMIF(Anlagenbewegungsdaten_AV!$B:$B,$A4723,Anlagenbewegungsdaten_AV!$D:$D),2)</f>
        <v>0</v>
      </c>
      <c r="Q4723" s="321">
        <f t="shared" si="157"/>
        <v>0</v>
      </c>
      <c r="S4723" s="324"/>
      <c r="T4723" s="317"/>
      <c r="U4723" s="325"/>
      <c r="V4723" s="325"/>
    </row>
    <row r="4724" spans="1:22" ht="15" customHeight="1" x14ac:dyDescent="0.25">
      <c r="A4724" s="129" t="s">
        <v>6336</v>
      </c>
      <c r="B4724" s="126" t="s">
        <v>2088</v>
      </c>
      <c r="C4724" s="127"/>
      <c r="D4724" s="127" t="s">
        <v>6330</v>
      </c>
      <c r="E4724" s="127"/>
      <c r="F4724" s="128">
        <v>0</v>
      </c>
      <c r="G4724" s="128"/>
      <c r="H4724" s="128">
        <v>0</v>
      </c>
      <c r="I4724" s="311"/>
      <c r="J4724" s="319">
        <f>ROUND(SUMIF(Anlagenbewegungsdaten!B:B,A4724,Anlagenbewegungsdaten!C:C),3)</f>
        <v>0</v>
      </c>
      <c r="K4724" s="320">
        <f>ROUND(SUMIF(Anlagenbewegungsdaten!$B:$B,$A4724,Anlagenbewegungsdaten!$D:$D),2)</f>
        <v>0</v>
      </c>
      <c r="L4724" s="321">
        <f t="shared" si="161"/>
        <v>0</v>
      </c>
      <c r="M4724" s="341" t="s">
        <v>4951</v>
      </c>
      <c r="N4724" s="341" t="s">
        <v>4968</v>
      </c>
      <c r="O4724" s="323">
        <f>ROUND(SUMIF(Anlagenbewegungsdaten_AV!B:B,A4724,Anlagenbewegungsdaten_AV!C:C),3)</f>
        <v>0</v>
      </c>
      <c r="P4724" s="320">
        <f>ROUND(SUMIF(Anlagenbewegungsdaten_AV!$B:$B,$A4724,Anlagenbewegungsdaten_AV!$D:$D),2)</f>
        <v>0</v>
      </c>
      <c r="Q4724" s="321">
        <f t="shared" si="157"/>
        <v>0</v>
      </c>
      <c r="S4724" s="324"/>
      <c r="T4724" s="317"/>
      <c r="U4724" s="325"/>
      <c r="V4724" s="325"/>
    </row>
    <row r="4725" spans="1:22" ht="15" customHeight="1" x14ac:dyDescent="0.25">
      <c r="A4725" s="129" t="s">
        <v>6337</v>
      </c>
      <c r="B4725" s="126" t="s">
        <v>2089</v>
      </c>
      <c r="C4725" s="127"/>
      <c r="D4725" s="127" t="s">
        <v>6330</v>
      </c>
      <c r="E4725" s="127"/>
      <c r="F4725" s="128">
        <v>0</v>
      </c>
      <c r="G4725" s="128"/>
      <c r="H4725" s="128">
        <v>0</v>
      </c>
      <c r="I4725" s="311"/>
      <c r="J4725" s="319">
        <f>ROUND(SUMIF(Anlagenbewegungsdaten!B:B,A4725,Anlagenbewegungsdaten!C:C),3)</f>
        <v>0</v>
      </c>
      <c r="K4725" s="320">
        <f>ROUND(SUMIF(Anlagenbewegungsdaten!$B:$B,$A4725,Anlagenbewegungsdaten!$D:$D),2)</f>
        <v>0</v>
      </c>
      <c r="L4725" s="321">
        <f t="shared" si="161"/>
        <v>0</v>
      </c>
      <c r="M4725" s="341" t="s">
        <v>4951</v>
      </c>
      <c r="N4725" s="341" t="s">
        <v>4969</v>
      </c>
      <c r="O4725" s="323">
        <f>ROUND(SUMIF(Anlagenbewegungsdaten_AV!B:B,A4725,Anlagenbewegungsdaten_AV!C:C),3)</f>
        <v>0</v>
      </c>
      <c r="P4725" s="320">
        <f>ROUND(SUMIF(Anlagenbewegungsdaten_AV!$B:$B,$A4725,Anlagenbewegungsdaten_AV!$D:$D),2)</f>
        <v>0</v>
      </c>
      <c r="Q4725" s="321">
        <f t="shared" si="157"/>
        <v>0</v>
      </c>
      <c r="S4725" s="324"/>
      <c r="T4725" s="317"/>
      <c r="U4725" s="325"/>
      <c r="V4725" s="325"/>
    </row>
    <row r="4726" spans="1:22" ht="15" customHeight="1" x14ac:dyDescent="0.25">
      <c r="A4726" s="129" t="s">
        <v>6338</v>
      </c>
      <c r="B4726" s="126" t="s">
        <v>152</v>
      </c>
      <c r="C4726" s="127"/>
      <c r="D4726" s="127" t="s">
        <v>6330</v>
      </c>
      <c r="E4726" s="127"/>
      <c r="F4726" s="128">
        <v>0</v>
      </c>
      <c r="G4726" s="128"/>
      <c r="H4726" s="128">
        <v>0</v>
      </c>
      <c r="I4726" s="311"/>
      <c r="J4726" s="319">
        <f>ROUND(SUMIF(Anlagenbewegungsdaten!B:B,A4726,Anlagenbewegungsdaten!C:C),3)</f>
        <v>0</v>
      </c>
      <c r="K4726" s="320">
        <f>ROUND(SUMIF(Anlagenbewegungsdaten!$B:$B,$A4726,Anlagenbewegungsdaten!$D:$D),2)</f>
        <v>0</v>
      </c>
      <c r="L4726" s="321">
        <f t="shared" si="161"/>
        <v>0</v>
      </c>
      <c r="M4726" s="341" t="s">
        <v>4951</v>
      </c>
      <c r="N4726" s="341" t="s">
        <v>4970</v>
      </c>
      <c r="O4726" s="323">
        <f>ROUND(SUMIF(Anlagenbewegungsdaten_AV!B:B,A4726,Anlagenbewegungsdaten_AV!C:C),3)</f>
        <v>0</v>
      </c>
      <c r="P4726" s="320">
        <f>ROUND(SUMIF(Anlagenbewegungsdaten_AV!$B:$B,$A4726,Anlagenbewegungsdaten_AV!$D:$D),2)</f>
        <v>0</v>
      </c>
      <c r="Q4726" s="321">
        <f t="shared" si="157"/>
        <v>0</v>
      </c>
      <c r="S4726" s="324"/>
      <c r="T4726" s="317"/>
      <c r="U4726" s="325"/>
      <c r="V4726" s="325"/>
    </row>
    <row r="4727" spans="1:22" ht="15" customHeight="1" x14ac:dyDescent="0.25">
      <c r="A4727" s="129" t="s">
        <v>6339</v>
      </c>
      <c r="B4727" s="126" t="s">
        <v>159</v>
      </c>
      <c r="C4727" s="127"/>
      <c r="D4727" s="127" t="s">
        <v>6330</v>
      </c>
      <c r="E4727" s="127"/>
      <c r="F4727" s="128">
        <v>0</v>
      </c>
      <c r="G4727" s="128"/>
      <c r="H4727" s="128">
        <v>0</v>
      </c>
      <c r="I4727" s="311"/>
      <c r="J4727" s="319">
        <f>ROUND(SUMIF(Anlagenbewegungsdaten!B:B,A4727,Anlagenbewegungsdaten!C:C),3)</f>
        <v>0</v>
      </c>
      <c r="K4727" s="320">
        <f>ROUND(SUMIF(Anlagenbewegungsdaten!$B:$B,$A4727,Anlagenbewegungsdaten!$D:$D),2)</f>
        <v>0</v>
      </c>
      <c r="L4727" s="321">
        <f t="shared" si="161"/>
        <v>0</v>
      </c>
      <c r="M4727" s="341" t="s">
        <v>4951</v>
      </c>
      <c r="N4727" s="341" t="s">
        <v>4971</v>
      </c>
      <c r="O4727" s="323">
        <f>ROUND(SUMIF(Anlagenbewegungsdaten_AV!B:B,A4727,Anlagenbewegungsdaten_AV!C:C),3)</f>
        <v>0</v>
      </c>
      <c r="P4727" s="320">
        <f>ROUND(SUMIF(Anlagenbewegungsdaten_AV!$B:$B,$A4727,Anlagenbewegungsdaten_AV!$D:$D),2)</f>
        <v>0</v>
      </c>
      <c r="Q4727" s="321">
        <f t="shared" si="157"/>
        <v>0</v>
      </c>
      <c r="S4727" s="324"/>
      <c r="T4727" s="317"/>
      <c r="U4727" s="325"/>
      <c r="V4727" s="325"/>
    </row>
    <row r="4728" spans="1:22" ht="15" customHeight="1" x14ac:dyDescent="0.25">
      <c r="A4728" s="129" t="s">
        <v>6340</v>
      </c>
      <c r="B4728" s="126" t="s">
        <v>2090</v>
      </c>
      <c r="C4728" s="127"/>
      <c r="D4728" s="127" t="s">
        <v>6330</v>
      </c>
      <c r="E4728" s="127"/>
      <c r="F4728" s="128">
        <v>0</v>
      </c>
      <c r="G4728" s="128"/>
      <c r="H4728" s="128">
        <v>0</v>
      </c>
      <c r="I4728" s="311"/>
      <c r="J4728" s="319">
        <f>ROUND(SUMIF(Anlagenbewegungsdaten!B:B,A4728,Anlagenbewegungsdaten!C:C),3)</f>
        <v>0</v>
      </c>
      <c r="K4728" s="320">
        <f>ROUND(SUMIF(Anlagenbewegungsdaten!$B:$B,$A4728,Anlagenbewegungsdaten!$D:$D),2)</f>
        <v>0</v>
      </c>
      <c r="L4728" s="321">
        <f t="shared" si="161"/>
        <v>0</v>
      </c>
      <c r="M4728" s="341" t="s">
        <v>4951</v>
      </c>
      <c r="N4728" s="341" t="s">
        <v>4972</v>
      </c>
      <c r="O4728" s="323">
        <f>ROUND(SUMIF(Anlagenbewegungsdaten_AV!B:B,A4728,Anlagenbewegungsdaten_AV!C:C),3)</f>
        <v>0</v>
      </c>
      <c r="P4728" s="320">
        <f>ROUND(SUMIF(Anlagenbewegungsdaten_AV!$B:$B,$A4728,Anlagenbewegungsdaten_AV!$D:$D),2)</f>
        <v>0</v>
      </c>
      <c r="Q4728" s="321">
        <f t="shared" si="157"/>
        <v>0</v>
      </c>
      <c r="S4728" s="324"/>
      <c r="T4728" s="317"/>
      <c r="U4728" s="325"/>
      <c r="V4728" s="325"/>
    </row>
    <row r="4729" spans="1:22" ht="15" customHeight="1" x14ac:dyDescent="0.25">
      <c r="A4729" s="129" t="s">
        <v>6341</v>
      </c>
      <c r="B4729" s="126" t="s">
        <v>170</v>
      </c>
      <c r="C4729" s="127"/>
      <c r="D4729" s="127" t="s">
        <v>6330</v>
      </c>
      <c r="E4729" s="127"/>
      <c r="F4729" s="128">
        <v>0</v>
      </c>
      <c r="G4729" s="128"/>
      <c r="H4729" s="128">
        <v>0</v>
      </c>
      <c r="I4729" s="311"/>
      <c r="J4729" s="319">
        <f>ROUND(SUMIF(Anlagenbewegungsdaten!B:B,A4729,Anlagenbewegungsdaten!C:C),3)</f>
        <v>0</v>
      </c>
      <c r="K4729" s="320">
        <f>ROUND(SUMIF(Anlagenbewegungsdaten!$B:$B,$A4729,Anlagenbewegungsdaten!$D:$D),2)</f>
        <v>0</v>
      </c>
      <c r="L4729" s="321">
        <f t="shared" si="161"/>
        <v>0</v>
      </c>
      <c r="M4729" s="341" t="s">
        <v>4951</v>
      </c>
      <c r="N4729" s="341" t="s">
        <v>4973</v>
      </c>
      <c r="O4729" s="323">
        <f>ROUND(SUMIF(Anlagenbewegungsdaten_AV!B:B,A4729,Anlagenbewegungsdaten_AV!C:C),3)</f>
        <v>0</v>
      </c>
      <c r="P4729" s="320">
        <f>ROUND(SUMIF(Anlagenbewegungsdaten_AV!$B:$B,$A4729,Anlagenbewegungsdaten_AV!$D:$D),2)</f>
        <v>0</v>
      </c>
      <c r="Q4729" s="321">
        <f t="shared" si="157"/>
        <v>0</v>
      </c>
      <c r="S4729" s="324"/>
      <c r="T4729" s="317"/>
      <c r="U4729" s="325"/>
      <c r="V4729" s="325"/>
    </row>
    <row r="4730" spans="1:22" ht="15" customHeight="1" x14ac:dyDescent="0.25">
      <c r="A4730" s="129" t="s">
        <v>5591</v>
      </c>
      <c r="B4730" s="126" t="s">
        <v>2086</v>
      </c>
      <c r="C4730" s="127"/>
      <c r="D4730" s="127" t="s">
        <v>5592</v>
      </c>
      <c r="E4730" s="127"/>
      <c r="F4730" s="128">
        <v>0</v>
      </c>
      <c r="G4730" s="128"/>
      <c r="H4730" s="128">
        <v>0</v>
      </c>
      <c r="I4730" s="311"/>
      <c r="J4730" s="319">
        <f>ROUND(SUMIF(Anlagenbewegungsdaten!B:B,A4730,Anlagenbewegungsdaten!C:C),3)</f>
        <v>0</v>
      </c>
      <c r="K4730" s="320">
        <f>ROUND(SUMIF(Anlagenbewegungsdaten!$B:$B,$A4730,Anlagenbewegungsdaten!$D:$D),2)</f>
        <v>0</v>
      </c>
      <c r="L4730" s="321">
        <f t="shared" si="161"/>
        <v>0</v>
      </c>
      <c r="M4730" s="341" t="s">
        <v>4951</v>
      </c>
      <c r="N4730" s="341" t="s">
        <v>4962</v>
      </c>
      <c r="O4730" s="323">
        <f>ROUND(SUMIF(Anlagenbewegungsdaten_AV!B:B,A4730,Anlagenbewegungsdaten_AV!C:C),3)</f>
        <v>0</v>
      </c>
      <c r="P4730" s="320">
        <f>ROUND(SUMIF(Anlagenbewegungsdaten_AV!$B:$B,$A4730,Anlagenbewegungsdaten_AV!$D:$D),2)</f>
        <v>0</v>
      </c>
      <c r="Q4730" s="321">
        <f t="shared" ref="Q4730:Q4793" si="162">IF(ISBLANK(H4730),0,IF(OR($O4730&gt;=100,$O4730&lt;=-100),H4730-(P4730/O4730*100),IF(OR(O4730&gt;-100,O4730&lt;100),(O4730*G4730%)-P4730)))</f>
        <v>0</v>
      </c>
      <c r="S4730" s="324"/>
      <c r="T4730" s="317"/>
      <c r="U4730" s="325"/>
      <c r="V4730" s="325"/>
    </row>
    <row r="4731" spans="1:22" ht="15" customHeight="1" x14ac:dyDescent="0.25">
      <c r="A4731" s="129" t="s">
        <v>5593</v>
      </c>
      <c r="B4731" s="126" t="s">
        <v>2087</v>
      </c>
      <c r="C4731" s="127"/>
      <c r="D4731" s="127" t="s">
        <v>5592</v>
      </c>
      <c r="E4731" s="127"/>
      <c r="F4731" s="128">
        <v>0</v>
      </c>
      <c r="G4731" s="128"/>
      <c r="H4731" s="128">
        <v>0</v>
      </c>
      <c r="I4731" s="311"/>
      <c r="J4731" s="319">
        <f>ROUND(SUMIF(Anlagenbewegungsdaten!B:B,A4731,Anlagenbewegungsdaten!C:C),3)</f>
        <v>0</v>
      </c>
      <c r="K4731" s="320">
        <f>ROUND(SUMIF(Anlagenbewegungsdaten!$B:$B,$A4731,Anlagenbewegungsdaten!$D:$D),2)</f>
        <v>0</v>
      </c>
      <c r="L4731" s="321">
        <f t="shared" si="161"/>
        <v>0</v>
      </c>
      <c r="M4731" s="341" t="s">
        <v>4951</v>
      </c>
      <c r="N4731" s="341" t="s">
        <v>4963</v>
      </c>
      <c r="O4731" s="323">
        <f>ROUND(SUMIF(Anlagenbewegungsdaten_AV!B:B,A4731,Anlagenbewegungsdaten_AV!C:C),3)</f>
        <v>0</v>
      </c>
      <c r="P4731" s="320">
        <f>ROUND(SUMIF(Anlagenbewegungsdaten_AV!$B:$B,$A4731,Anlagenbewegungsdaten_AV!$D:$D),2)</f>
        <v>0</v>
      </c>
      <c r="Q4731" s="321">
        <f t="shared" si="162"/>
        <v>0</v>
      </c>
      <c r="S4731" s="324"/>
      <c r="T4731" s="317"/>
      <c r="U4731" s="325"/>
      <c r="V4731" s="325"/>
    </row>
    <row r="4732" spans="1:22" ht="15" customHeight="1" x14ac:dyDescent="0.25">
      <c r="A4732" s="129" t="s">
        <v>5594</v>
      </c>
      <c r="B4732" s="126" t="s">
        <v>994</v>
      </c>
      <c r="C4732" s="127"/>
      <c r="D4732" s="127" t="s">
        <v>5592</v>
      </c>
      <c r="E4732" s="127"/>
      <c r="F4732" s="128">
        <v>0</v>
      </c>
      <c r="G4732" s="128"/>
      <c r="H4732" s="128">
        <v>0</v>
      </c>
      <c r="I4732" s="311"/>
      <c r="J4732" s="319">
        <f>ROUND(SUMIF(Anlagenbewegungsdaten!B:B,A4732,Anlagenbewegungsdaten!C:C),3)</f>
        <v>0</v>
      </c>
      <c r="K4732" s="320">
        <f>ROUND(SUMIF(Anlagenbewegungsdaten!$B:$B,$A4732,Anlagenbewegungsdaten!$D:$D),2)</f>
        <v>0</v>
      </c>
      <c r="L4732" s="321">
        <f t="shared" si="161"/>
        <v>0</v>
      </c>
      <c r="M4732" s="341" t="s">
        <v>4951</v>
      </c>
      <c r="N4732" s="341" t="s">
        <v>4964</v>
      </c>
      <c r="O4732" s="323">
        <f>ROUND(SUMIF(Anlagenbewegungsdaten_AV!B:B,A4732,Anlagenbewegungsdaten_AV!C:C),3)</f>
        <v>0</v>
      </c>
      <c r="P4732" s="320">
        <f>ROUND(SUMIF(Anlagenbewegungsdaten_AV!$B:$B,$A4732,Anlagenbewegungsdaten_AV!$D:$D),2)</f>
        <v>0</v>
      </c>
      <c r="Q4732" s="321">
        <f t="shared" si="162"/>
        <v>0</v>
      </c>
      <c r="S4732" s="324"/>
      <c r="T4732" s="317"/>
      <c r="U4732" s="325"/>
      <c r="V4732" s="325"/>
    </row>
    <row r="4733" spans="1:22" ht="15" customHeight="1" x14ac:dyDescent="0.25">
      <c r="A4733" s="129" t="s">
        <v>5595</v>
      </c>
      <c r="B4733" s="126" t="s">
        <v>1479</v>
      </c>
      <c r="C4733" s="127"/>
      <c r="D4733" s="127" t="s">
        <v>5592</v>
      </c>
      <c r="E4733" s="127"/>
      <c r="F4733" s="128">
        <v>0</v>
      </c>
      <c r="G4733" s="128"/>
      <c r="H4733" s="128">
        <v>0</v>
      </c>
      <c r="I4733" s="311"/>
      <c r="J4733" s="319">
        <f>ROUND(SUMIF(Anlagenbewegungsdaten!B:B,A4733,Anlagenbewegungsdaten!C:C),3)</f>
        <v>0</v>
      </c>
      <c r="K4733" s="320">
        <f>ROUND(SUMIF(Anlagenbewegungsdaten!$B:$B,$A4733,Anlagenbewegungsdaten!$D:$D),2)</f>
        <v>0</v>
      </c>
      <c r="L4733" s="321">
        <f t="shared" si="161"/>
        <v>0</v>
      </c>
      <c r="M4733" s="341" t="s">
        <v>4951</v>
      </c>
      <c r="N4733" s="341" t="s">
        <v>4965</v>
      </c>
      <c r="O4733" s="323">
        <f>ROUND(SUMIF(Anlagenbewegungsdaten_AV!B:B,A4733,Anlagenbewegungsdaten_AV!C:C),3)</f>
        <v>0</v>
      </c>
      <c r="P4733" s="320">
        <f>ROUND(SUMIF(Anlagenbewegungsdaten_AV!$B:$B,$A4733,Anlagenbewegungsdaten_AV!$D:$D),2)</f>
        <v>0</v>
      </c>
      <c r="Q4733" s="321">
        <f t="shared" si="162"/>
        <v>0</v>
      </c>
      <c r="S4733" s="324"/>
      <c r="T4733" s="317"/>
      <c r="U4733" s="325"/>
      <c r="V4733" s="325"/>
    </row>
    <row r="4734" spans="1:22" ht="15" customHeight="1" x14ac:dyDescent="0.25">
      <c r="A4734" s="129" t="s">
        <v>5596</v>
      </c>
      <c r="B4734" s="126" t="s">
        <v>1492</v>
      </c>
      <c r="C4734" s="127"/>
      <c r="D4734" s="127" t="s">
        <v>5592</v>
      </c>
      <c r="E4734" s="127"/>
      <c r="F4734" s="128">
        <v>0</v>
      </c>
      <c r="G4734" s="128"/>
      <c r="H4734" s="128">
        <v>0</v>
      </c>
      <c r="I4734" s="311"/>
      <c r="J4734" s="319">
        <f>ROUND(SUMIF(Anlagenbewegungsdaten!B:B,A4734,Anlagenbewegungsdaten!C:C),3)</f>
        <v>0</v>
      </c>
      <c r="K4734" s="320">
        <f>ROUND(SUMIF(Anlagenbewegungsdaten!$B:$B,$A4734,Anlagenbewegungsdaten!$D:$D),2)</f>
        <v>0</v>
      </c>
      <c r="L4734" s="321">
        <f t="shared" si="161"/>
        <v>0</v>
      </c>
      <c r="M4734" s="341" t="s">
        <v>4951</v>
      </c>
      <c r="N4734" s="341" t="s">
        <v>4966</v>
      </c>
      <c r="O4734" s="323">
        <f>ROUND(SUMIF(Anlagenbewegungsdaten_AV!B:B,A4734,Anlagenbewegungsdaten_AV!C:C),3)</f>
        <v>0</v>
      </c>
      <c r="P4734" s="320">
        <f>ROUND(SUMIF(Anlagenbewegungsdaten_AV!$B:$B,$A4734,Anlagenbewegungsdaten_AV!$D:$D),2)</f>
        <v>0</v>
      </c>
      <c r="Q4734" s="321">
        <f t="shared" si="162"/>
        <v>0</v>
      </c>
      <c r="S4734" s="324"/>
      <c r="T4734" s="317"/>
      <c r="U4734" s="325"/>
      <c r="V4734" s="325"/>
    </row>
    <row r="4735" spans="1:22" ht="15" customHeight="1" x14ac:dyDescent="0.25">
      <c r="A4735" s="129" t="s">
        <v>5597</v>
      </c>
      <c r="B4735" s="126" t="s">
        <v>77</v>
      </c>
      <c r="C4735" s="127"/>
      <c r="D4735" s="127" t="s">
        <v>5592</v>
      </c>
      <c r="E4735" s="127"/>
      <c r="F4735" s="128">
        <v>0</v>
      </c>
      <c r="G4735" s="128"/>
      <c r="H4735" s="128">
        <v>0</v>
      </c>
      <c r="I4735" s="311"/>
      <c r="J4735" s="319">
        <f>ROUND(SUMIF(Anlagenbewegungsdaten!B:B,A4735,Anlagenbewegungsdaten!C:C),3)</f>
        <v>0</v>
      </c>
      <c r="K4735" s="320">
        <f>ROUND(SUMIF(Anlagenbewegungsdaten!$B:$B,$A4735,Anlagenbewegungsdaten!$D:$D),2)</f>
        <v>0</v>
      </c>
      <c r="L4735" s="321">
        <f t="shared" si="161"/>
        <v>0</v>
      </c>
      <c r="M4735" s="341" t="s">
        <v>4951</v>
      </c>
      <c r="N4735" s="341" t="s">
        <v>4967</v>
      </c>
      <c r="O4735" s="323">
        <f>ROUND(SUMIF(Anlagenbewegungsdaten_AV!B:B,A4735,Anlagenbewegungsdaten_AV!C:C),3)</f>
        <v>0</v>
      </c>
      <c r="P4735" s="320">
        <f>ROUND(SUMIF(Anlagenbewegungsdaten_AV!$B:$B,$A4735,Anlagenbewegungsdaten_AV!$D:$D),2)</f>
        <v>0</v>
      </c>
      <c r="Q4735" s="321">
        <f t="shared" si="162"/>
        <v>0</v>
      </c>
      <c r="S4735" s="324"/>
      <c r="T4735" s="317"/>
      <c r="U4735" s="325"/>
      <c r="V4735" s="325"/>
    </row>
    <row r="4736" spans="1:22" ht="15" customHeight="1" x14ac:dyDescent="0.25">
      <c r="A4736" s="129" t="s">
        <v>5598</v>
      </c>
      <c r="B4736" s="126" t="s">
        <v>2088</v>
      </c>
      <c r="C4736" s="127"/>
      <c r="D4736" s="127" t="s">
        <v>5592</v>
      </c>
      <c r="E4736" s="127"/>
      <c r="F4736" s="128">
        <v>0</v>
      </c>
      <c r="G4736" s="128"/>
      <c r="H4736" s="128">
        <v>0</v>
      </c>
      <c r="I4736" s="311"/>
      <c r="J4736" s="319">
        <f>ROUND(SUMIF(Anlagenbewegungsdaten!B:B,A4736,Anlagenbewegungsdaten!C:C),3)</f>
        <v>0</v>
      </c>
      <c r="K4736" s="320">
        <f>ROUND(SUMIF(Anlagenbewegungsdaten!$B:$B,$A4736,Anlagenbewegungsdaten!$D:$D),2)</f>
        <v>0</v>
      </c>
      <c r="L4736" s="321">
        <f t="shared" si="161"/>
        <v>0</v>
      </c>
      <c r="M4736" s="341" t="s">
        <v>4951</v>
      </c>
      <c r="N4736" s="341" t="s">
        <v>4968</v>
      </c>
      <c r="O4736" s="323">
        <f>ROUND(SUMIF(Anlagenbewegungsdaten_AV!B:B,A4736,Anlagenbewegungsdaten_AV!C:C),3)</f>
        <v>0</v>
      </c>
      <c r="P4736" s="320">
        <f>ROUND(SUMIF(Anlagenbewegungsdaten_AV!$B:$B,$A4736,Anlagenbewegungsdaten_AV!$D:$D),2)</f>
        <v>0</v>
      </c>
      <c r="Q4736" s="321">
        <f t="shared" si="162"/>
        <v>0</v>
      </c>
      <c r="S4736" s="324"/>
      <c r="T4736" s="317"/>
      <c r="U4736" s="325"/>
      <c r="V4736" s="325"/>
    </row>
    <row r="4737" spans="1:22" ht="15" customHeight="1" x14ac:dyDescent="0.25">
      <c r="A4737" s="129" t="s">
        <v>5599</v>
      </c>
      <c r="B4737" s="126" t="s">
        <v>2089</v>
      </c>
      <c r="C4737" s="127"/>
      <c r="D4737" s="127" t="s">
        <v>5592</v>
      </c>
      <c r="E4737" s="127"/>
      <c r="F4737" s="128">
        <v>0</v>
      </c>
      <c r="G4737" s="128"/>
      <c r="H4737" s="128">
        <v>0</v>
      </c>
      <c r="I4737" s="311"/>
      <c r="J4737" s="319">
        <f>ROUND(SUMIF(Anlagenbewegungsdaten!B:B,A4737,Anlagenbewegungsdaten!C:C),3)</f>
        <v>0</v>
      </c>
      <c r="K4737" s="320">
        <f>ROUND(SUMIF(Anlagenbewegungsdaten!$B:$B,$A4737,Anlagenbewegungsdaten!$D:$D),2)</f>
        <v>0</v>
      </c>
      <c r="L4737" s="321">
        <f t="shared" si="161"/>
        <v>0</v>
      </c>
      <c r="M4737" s="341" t="s">
        <v>4951</v>
      </c>
      <c r="N4737" s="341" t="s">
        <v>4969</v>
      </c>
      <c r="O4737" s="323">
        <f>ROUND(SUMIF(Anlagenbewegungsdaten_AV!B:B,A4737,Anlagenbewegungsdaten_AV!C:C),3)</f>
        <v>0</v>
      </c>
      <c r="P4737" s="320">
        <f>ROUND(SUMIF(Anlagenbewegungsdaten_AV!$B:$B,$A4737,Anlagenbewegungsdaten_AV!$D:$D),2)</f>
        <v>0</v>
      </c>
      <c r="Q4737" s="321">
        <f t="shared" si="162"/>
        <v>0</v>
      </c>
      <c r="S4737" s="324"/>
      <c r="T4737" s="317"/>
      <c r="U4737" s="325"/>
      <c r="V4737" s="325"/>
    </row>
    <row r="4738" spans="1:22" ht="15" customHeight="1" x14ac:dyDescent="0.25">
      <c r="A4738" s="129" t="s">
        <v>5600</v>
      </c>
      <c r="B4738" s="126" t="s">
        <v>152</v>
      </c>
      <c r="C4738" s="127"/>
      <c r="D4738" s="127" t="s">
        <v>5592</v>
      </c>
      <c r="E4738" s="127"/>
      <c r="F4738" s="128">
        <v>0</v>
      </c>
      <c r="G4738" s="128"/>
      <c r="H4738" s="128">
        <v>0</v>
      </c>
      <c r="I4738" s="311"/>
      <c r="J4738" s="319">
        <f>ROUND(SUMIF(Anlagenbewegungsdaten!B:B,A4738,Anlagenbewegungsdaten!C:C),3)</f>
        <v>0</v>
      </c>
      <c r="K4738" s="320">
        <f>ROUND(SUMIF(Anlagenbewegungsdaten!$B:$B,$A4738,Anlagenbewegungsdaten!$D:$D),2)</f>
        <v>0</v>
      </c>
      <c r="L4738" s="321">
        <f t="shared" si="161"/>
        <v>0</v>
      </c>
      <c r="M4738" s="341" t="s">
        <v>4951</v>
      </c>
      <c r="N4738" s="341" t="s">
        <v>4970</v>
      </c>
      <c r="O4738" s="323">
        <f>ROUND(SUMIF(Anlagenbewegungsdaten_AV!B:B,A4738,Anlagenbewegungsdaten_AV!C:C),3)</f>
        <v>0</v>
      </c>
      <c r="P4738" s="320">
        <f>ROUND(SUMIF(Anlagenbewegungsdaten_AV!$B:$B,$A4738,Anlagenbewegungsdaten_AV!$D:$D),2)</f>
        <v>0</v>
      </c>
      <c r="Q4738" s="321">
        <f t="shared" si="162"/>
        <v>0</v>
      </c>
      <c r="S4738" s="324"/>
      <c r="T4738" s="317"/>
      <c r="U4738" s="325"/>
      <c r="V4738" s="325"/>
    </row>
    <row r="4739" spans="1:22" ht="15" customHeight="1" x14ac:dyDescent="0.25">
      <c r="A4739" s="129" t="s">
        <v>5601</v>
      </c>
      <c r="B4739" s="126" t="s">
        <v>159</v>
      </c>
      <c r="C4739" s="127"/>
      <c r="D4739" s="127" t="s">
        <v>5592</v>
      </c>
      <c r="E4739" s="127"/>
      <c r="F4739" s="128">
        <v>0</v>
      </c>
      <c r="G4739" s="128"/>
      <c r="H4739" s="128">
        <v>0</v>
      </c>
      <c r="I4739" s="311"/>
      <c r="J4739" s="319">
        <f>ROUND(SUMIF(Anlagenbewegungsdaten!B:B,A4739,Anlagenbewegungsdaten!C:C),3)</f>
        <v>0</v>
      </c>
      <c r="K4739" s="320">
        <f>ROUND(SUMIF(Anlagenbewegungsdaten!$B:$B,$A4739,Anlagenbewegungsdaten!$D:$D),2)</f>
        <v>0</v>
      </c>
      <c r="L4739" s="321">
        <f t="shared" si="161"/>
        <v>0</v>
      </c>
      <c r="M4739" s="341" t="s">
        <v>4951</v>
      </c>
      <c r="N4739" s="341" t="s">
        <v>4971</v>
      </c>
      <c r="O4739" s="323">
        <f>ROUND(SUMIF(Anlagenbewegungsdaten_AV!B:B,A4739,Anlagenbewegungsdaten_AV!C:C),3)</f>
        <v>0</v>
      </c>
      <c r="P4739" s="320">
        <f>ROUND(SUMIF(Anlagenbewegungsdaten_AV!$B:$B,$A4739,Anlagenbewegungsdaten_AV!$D:$D),2)</f>
        <v>0</v>
      </c>
      <c r="Q4739" s="321">
        <f t="shared" si="162"/>
        <v>0</v>
      </c>
      <c r="S4739" s="324"/>
      <c r="T4739" s="317"/>
      <c r="U4739" s="325"/>
      <c r="V4739" s="325"/>
    </row>
    <row r="4740" spans="1:22" ht="15" customHeight="1" x14ac:dyDescent="0.25">
      <c r="A4740" s="129" t="s">
        <v>5602</v>
      </c>
      <c r="B4740" s="126" t="s">
        <v>2090</v>
      </c>
      <c r="C4740" s="127"/>
      <c r="D4740" s="127" t="s">
        <v>5592</v>
      </c>
      <c r="E4740" s="127"/>
      <c r="F4740" s="128">
        <v>0</v>
      </c>
      <c r="G4740" s="128"/>
      <c r="H4740" s="128">
        <v>0</v>
      </c>
      <c r="I4740" s="311"/>
      <c r="J4740" s="319">
        <f>ROUND(SUMIF(Anlagenbewegungsdaten!B:B,A4740,Anlagenbewegungsdaten!C:C),3)</f>
        <v>0</v>
      </c>
      <c r="K4740" s="320">
        <f>ROUND(SUMIF(Anlagenbewegungsdaten!$B:$B,$A4740,Anlagenbewegungsdaten!$D:$D),2)</f>
        <v>0</v>
      </c>
      <c r="L4740" s="321">
        <f t="shared" si="161"/>
        <v>0</v>
      </c>
      <c r="M4740" s="341" t="s">
        <v>4951</v>
      </c>
      <c r="N4740" s="341" t="s">
        <v>4972</v>
      </c>
      <c r="O4740" s="323">
        <f>ROUND(SUMIF(Anlagenbewegungsdaten_AV!B:B,A4740,Anlagenbewegungsdaten_AV!C:C),3)</f>
        <v>0</v>
      </c>
      <c r="P4740" s="320">
        <f>ROUND(SUMIF(Anlagenbewegungsdaten_AV!$B:$B,$A4740,Anlagenbewegungsdaten_AV!$D:$D),2)</f>
        <v>0</v>
      </c>
      <c r="Q4740" s="321">
        <f t="shared" si="162"/>
        <v>0</v>
      </c>
      <c r="S4740" s="324"/>
      <c r="T4740" s="317"/>
      <c r="U4740" s="325"/>
      <c r="V4740" s="325"/>
    </row>
    <row r="4741" spans="1:22" ht="15" customHeight="1" x14ac:dyDescent="0.25">
      <c r="A4741" s="129" t="s">
        <v>5603</v>
      </c>
      <c r="B4741" s="126" t="s">
        <v>170</v>
      </c>
      <c r="C4741" s="127"/>
      <c r="D4741" s="127" t="s">
        <v>5592</v>
      </c>
      <c r="E4741" s="127"/>
      <c r="F4741" s="128">
        <v>0</v>
      </c>
      <c r="G4741" s="128"/>
      <c r="H4741" s="128">
        <v>0</v>
      </c>
      <c r="I4741" s="311"/>
      <c r="J4741" s="319">
        <f>ROUND(SUMIF(Anlagenbewegungsdaten!B:B,A4741,Anlagenbewegungsdaten!C:C),3)</f>
        <v>0</v>
      </c>
      <c r="K4741" s="320">
        <f>ROUND(SUMIF(Anlagenbewegungsdaten!$B:$B,$A4741,Anlagenbewegungsdaten!$D:$D),2)</f>
        <v>0</v>
      </c>
      <c r="L4741" s="321">
        <f t="shared" si="161"/>
        <v>0</v>
      </c>
      <c r="M4741" s="341" t="s">
        <v>4951</v>
      </c>
      <c r="N4741" s="341" t="s">
        <v>4973</v>
      </c>
      <c r="O4741" s="323">
        <f>ROUND(SUMIF(Anlagenbewegungsdaten_AV!B:B,A4741,Anlagenbewegungsdaten_AV!C:C),3)</f>
        <v>0</v>
      </c>
      <c r="P4741" s="320">
        <f>ROUND(SUMIF(Anlagenbewegungsdaten_AV!$B:$B,$A4741,Anlagenbewegungsdaten_AV!$D:$D),2)</f>
        <v>0</v>
      </c>
      <c r="Q4741" s="321">
        <f t="shared" si="162"/>
        <v>0</v>
      </c>
      <c r="S4741" s="324"/>
      <c r="T4741" s="317"/>
      <c r="U4741" s="325"/>
      <c r="V4741" s="325"/>
    </row>
    <row r="4742" spans="1:22" ht="15" customHeight="1" x14ac:dyDescent="0.25">
      <c r="A4742" s="129" t="s">
        <v>5604</v>
      </c>
      <c r="B4742" s="126" t="s">
        <v>170</v>
      </c>
      <c r="C4742" s="127"/>
      <c r="D4742" s="127" t="s">
        <v>5592</v>
      </c>
      <c r="E4742" s="127" t="s">
        <v>4911</v>
      </c>
      <c r="F4742" s="128">
        <v>0</v>
      </c>
      <c r="G4742" s="128"/>
      <c r="H4742" s="128"/>
      <c r="I4742" s="311"/>
      <c r="J4742" s="319">
        <f>ROUND(SUMIF(Anlagenbewegungsdaten!B:B,A4742,Anlagenbewegungsdaten!C:C),3)</f>
        <v>0</v>
      </c>
      <c r="K4742" s="320"/>
      <c r="L4742" s="321"/>
      <c r="M4742" s="341" t="s">
        <v>4949</v>
      </c>
      <c r="N4742" s="341" t="s">
        <v>4985</v>
      </c>
      <c r="O4742" s="323">
        <f>ROUND(SUMIF(Anlagenbewegungsdaten_AV!B:B,A4742,Anlagenbewegungsdaten_AV!C:C),3)</f>
        <v>0</v>
      </c>
      <c r="P4742" s="320"/>
      <c r="Q4742" s="321"/>
      <c r="S4742" s="324"/>
      <c r="T4742" s="317"/>
      <c r="U4742" s="325"/>
      <c r="V4742" s="325"/>
    </row>
    <row r="4743" spans="1:22" ht="15" customHeight="1" x14ac:dyDescent="0.25">
      <c r="A4743" s="129" t="s">
        <v>5605</v>
      </c>
      <c r="B4743" s="126" t="s">
        <v>2086</v>
      </c>
      <c r="C4743" s="127" t="s">
        <v>6401</v>
      </c>
      <c r="D4743" s="127" t="s">
        <v>5606</v>
      </c>
      <c r="E4743" s="127"/>
      <c r="F4743" s="128"/>
      <c r="G4743" s="128"/>
      <c r="H4743" s="128"/>
      <c r="I4743" s="311"/>
      <c r="J4743" s="319">
        <f>ROUND(SUMIF(Anlagenbewegungsdaten!B:B,A4743,Anlagenbewegungsdaten!C:C),3)</f>
        <v>0</v>
      </c>
      <c r="K4743" s="320">
        <f>ROUND(SUMIF(Anlagenbewegungsdaten!$B:$B,$A4743,Anlagenbewegungsdaten!$D:$D),2)</f>
        <v>0</v>
      </c>
      <c r="L4743" s="321">
        <f t="shared" ref="L4743:L4766" si="163">IF(ISBLANK(F4743),0,IF(($J4743)&gt;=100,F4743-(K4743/J4743*100),IF(J4743&lt;100,(J4743*F4743%)-K4743)))</f>
        <v>0</v>
      </c>
      <c r="M4743" s="341" t="s">
        <v>4951</v>
      </c>
      <c r="N4743" s="341" t="s">
        <v>4962</v>
      </c>
      <c r="O4743" s="323">
        <f>ROUND(SUMIF(Anlagenbewegungsdaten_AV!B:B,A4743,Anlagenbewegungsdaten_AV!C:C),3)</f>
        <v>0</v>
      </c>
      <c r="P4743" s="320">
        <f>ROUND(SUMIF(Anlagenbewegungsdaten_AV!$B:$B,$A4743,Anlagenbewegungsdaten_AV!$D:$D),2)</f>
        <v>0</v>
      </c>
      <c r="Q4743" s="321">
        <f t="shared" si="162"/>
        <v>0</v>
      </c>
      <c r="S4743" s="324"/>
      <c r="T4743" s="317"/>
      <c r="U4743" s="325"/>
      <c r="V4743" s="325"/>
    </row>
    <row r="4744" spans="1:22" ht="15" customHeight="1" x14ac:dyDescent="0.25">
      <c r="A4744" s="129" t="s">
        <v>5607</v>
      </c>
      <c r="B4744" s="126" t="s">
        <v>2087</v>
      </c>
      <c r="C4744" s="127" t="s">
        <v>6401</v>
      </c>
      <c r="D4744" s="127" t="s">
        <v>5606</v>
      </c>
      <c r="E4744" s="127"/>
      <c r="F4744" s="128"/>
      <c r="G4744" s="128"/>
      <c r="H4744" s="128"/>
      <c r="I4744" s="311"/>
      <c r="J4744" s="319">
        <f>ROUND(SUMIF(Anlagenbewegungsdaten!B:B,A4744,Anlagenbewegungsdaten!C:C),3)</f>
        <v>0</v>
      </c>
      <c r="K4744" s="320">
        <f>ROUND(SUMIF(Anlagenbewegungsdaten!$B:$B,$A4744,Anlagenbewegungsdaten!$D:$D),2)</f>
        <v>0</v>
      </c>
      <c r="L4744" s="321">
        <f t="shared" si="163"/>
        <v>0</v>
      </c>
      <c r="M4744" s="341" t="s">
        <v>4951</v>
      </c>
      <c r="N4744" s="341" t="s">
        <v>4963</v>
      </c>
      <c r="O4744" s="323">
        <f>ROUND(SUMIF(Anlagenbewegungsdaten_AV!B:B,A4744,Anlagenbewegungsdaten_AV!C:C),3)</f>
        <v>0</v>
      </c>
      <c r="P4744" s="320">
        <f>ROUND(SUMIF(Anlagenbewegungsdaten_AV!$B:$B,$A4744,Anlagenbewegungsdaten_AV!$D:$D),2)</f>
        <v>0</v>
      </c>
      <c r="Q4744" s="321">
        <f t="shared" si="162"/>
        <v>0</v>
      </c>
      <c r="S4744" s="324"/>
      <c r="T4744" s="317"/>
      <c r="U4744" s="325"/>
      <c r="V4744" s="325"/>
    </row>
    <row r="4745" spans="1:22" ht="15" customHeight="1" x14ac:dyDescent="0.25">
      <c r="A4745" s="129" t="s">
        <v>5608</v>
      </c>
      <c r="B4745" s="126" t="s">
        <v>994</v>
      </c>
      <c r="C4745" s="127" t="s">
        <v>6401</v>
      </c>
      <c r="D4745" s="127" t="s">
        <v>5606</v>
      </c>
      <c r="E4745" s="127"/>
      <c r="F4745" s="128"/>
      <c r="G4745" s="128"/>
      <c r="H4745" s="128"/>
      <c r="I4745" s="311"/>
      <c r="J4745" s="319">
        <f>ROUND(SUMIF(Anlagenbewegungsdaten!B:B,A4745,Anlagenbewegungsdaten!C:C),3)</f>
        <v>0</v>
      </c>
      <c r="K4745" s="320">
        <f>ROUND(SUMIF(Anlagenbewegungsdaten!$B:$B,$A4745,Anlagenbewegungsdaten!$D:$D),2)</f>
        <v>0</v>
      </c>
      <c r="L4745" s="321">
        <f t="shared" si="163"/>
        <v>0</v>
      </c>
      <c r="M4745" s="341" t="s">
        <v>4951</v>
      </c>
      <c r="N4745" s="341" t="s">
        <v>4964</v>
      </c>
      <c r="O4745" s="323">
        <f>ROUND(SUMIF(Anlagenbewegungsdaten_AV!B:B,A4745,Anlagenbewegungsdaten_AV!C:C),3)</f>
        <v>0</v>
      </c>
      <c r="P4745" s="320">
        <f>ROUND(SUMIF(Anlagenbewegungsdaten_AV!$B:$B,$A4745,Anlagenbewegungsdaten_AV!$D:$D),2)</f>
        <v>0</v>
      </c>
      <c r="Q4745" s="321">
        <f t="shared" si="162"/>
        <v>0</v>
      </c>
      <c r="S4745" s="324"/>
      <c r="T4745" s="317"/>
      <c r="U4745" s="325"/>
      <c r="V4745" s="325"/>
    </row>
    <row r="4746" spans="1:22" ht="15" customHeight="1" x14ac:dyDescent="0.25">
      <c r="A4746" s="129" t="s">
        <v>5609</v>
      </c>
      <c r="B4746" s="126" t="s">
        <v>1479</v>
      </c>
      <c r="C4746" s="127" t="s">
        <v>6401</v>
      </c>
      <c r="D4746" s="127" t="s">
        <v>5606</v>
      </c>
      <c r="E4746" s="127"/>
      <c r="F4746" s="128"/>
      <c r="G4746" s="128"/>
      <c r="H4746" s="128"/>
      <c r="I4746" s="311"/>
      <c r="J4746" s="319">
        <f>ROUND(SUMIF(Anlagenbewegungsdaten!B:B,A4746,Anlagenbewegungsdaten!C:C),3)</f>
        <v>0</v>
      </c>
      <c r="K4746" s="320">
        <f>ROUND(SUMIF(Anlagenbewegungsdaten!$B:$B,$A4746,Anlagenbewegungsdaten!$D:$D),2)</f>
        <v>0</v>
      </c>
      <c r="L4746" s="321">
        <f t="shared" si="163"/>
        <v>0</v>
      </c>
      <c r="M4746" s="341" t="s">
        <v>4951</v>
      </c>
      <c r="N4746" s="341" t="s">
        <v>4965</v>
      </c>
      <c r="O4746" s="323">
        <f>ROUND(SUMIF(Anlagenbewegungsdaten_AV!B:B,A4746,Anlagenbewegungsdaten_AV!C:C),3)</f>
        <v>0</v>
      </c>
      <c r="P4746" s="320">
        <f>ROUND(SUMIF(Anlagenbewegungsdaten_AV!$B:$B,$A4746,Anlagenbewegungsdaten_AV!$D:$D),2)</f>
        <v>0</v>
      </c>
      <c r="Q4746" s="321">
        <f t="shared" si="162"/>
        <v>0</v>
      </c>
      <c r="S4746" s="324"/>
      <c r="T4746" s="317"/>
      <c r="U4746" s="325"/>
      <c r="V4746" s="325"/>
    </row>
    <row r="4747" spans="1:22" ht="15" customHeight="1" x14ac:dyDescent="0.25">
      <c r="A4747" s="129" t="s">
        <v>5610</v>
      </c>
      <c r="B4747" s="126" t="s">
        <v>1492</v>
      </c>
      <c r="C4747" s="127" t="s">
        <v>6401</v>
      </c>
      <c r="D4747" s="127" t="s">
        <v>5606</v>
      </c>
      <c r="E4747" s="127"/>
      <c r="F4747" s="128"/>
      <c r="G4747" s="128"/>
      <c r="H4747" s="128"/>
      <c r="I4747" s="311"/>
      <c r="J4747" s="319">
        <f>ROUND(SUMIF(Anlagenbewegungsdaten!B:B,A4747,Anlagenbewegungsdaten!C:C),3)</f>
        <v>0</v>
      </c>
      <c r="K4747" s="320">
        <f>ROUND(SUMIF(Anlagenbewegungsdaten!$B:$B,$A4747,Anlagenbewegungsdaten!$D:$D),2)</f>
        <v>0</v>
      </c>
      <c r="L4747" s="321">
        <f t="shared" si="163"/>
        <v>0</v>
      </c>
      <c r="M4747" s="341" t="s">
        <v>4951</v>
      </c>
      <c r="N4747" s="341" t="s">
        <v>4966</v>
      </c>
      <c r="O4747" s="323">
        <f>ROUND(SUMIF(Anlagenbewegungsdaten_AV!B:B,A4747,Anlagenbewegungsdaten_AV!C:C),3)</f>
        <v>0</v>
      </c>
      <c r="P4747" s="320">
        <f>ROUND(SUMIF(Anlagenbewegungsdaten_AV!$B:$B,$A4747,Anlagenbewegungsdaten_AV!$D:$D),2)</f>
        <v>0</v>
      </c>
      <c r="Q4747" s="321">
        <f t="shared" si="162"/>
        <v>0</v>
      </c>
      <c r="S4747" s="324"/>
      <c r="T4747" s="317"/>
      <c r="U4747" s="325"/>
      <c r="V4747" s="325"/>
    </row>
    <row r="4748" spans="1:22" ht="15" customHeight="1" x14ac:dyDescent="0.25">
      <c r="A4748" s="129" t="s">
        <v>5611</v>
      </c>
      <c r="B4748" s="126" t="s">
        <v>77</v>
      </c>
      <c r="C4748" s="127" t="s">
        <v>6401</v>
      </c>
      <c r="D4748" s="127" t="s">
        <v>5606</v>
      </c>
      <c r="E4748" s="127"/>
      <c r="F4748" s="128"/>
      <c r="G4748" s="128"/>
      <c r="H4748" s="128"/>
      <c r="I4748" s="311"/>
      <c r="J4748" s="319">
        <f>ROUND(SUMIF(Anlagenbewegungsdaten!B:B,A4748,Anlagenbewegungsdaten!C:C),3)</f>
        <v>0</v>
      </c>
      <c r="K4748" s="320">
        <f>ROUND(SUMIF(Anlagenbewegungsdaten!$B:$B,$A4748,Anlagenbewegungsdaten!$D:$D),2)</f>
        <v>0</v>
      </c>
      <c r="L4748" s="321">
        <f t="shared" si="163"/>
        <v>0</v>
      </c>
      <c r="M4748" s="341" t="s">
        <v>4951</v>
      </c>
      <c r="N4748" s="341" t="s">
        <v>4967</v>
      </c>
      <c r="O4748" s="323">
        <f>ROUND(SUMIF(Anlagenbewegungsdaten_AV!B:B,A4748,Anlagenbewegungsdaten_AV!C:C),3)</f>
        <v>0</v>
      </c>
      <c r="P4748" s="320">
        <f>ROUND(SUMIF(Anlagenbewegungsdaten_AV!$B:$B,$A4748,Anlagenbewegungsdaten_AV!$D:$D),2)</f>
        <v>0</v>
      </c>
      <c r="Q4748" s="321">
        <f t="shared" si="162"/>
        <v>0</v>
      </c>
      <c r="S4748" s="324"/>
      <c r="T4748" s="317"/>
      <c r="U4748" s="325"/>
      <c r="V4748" s="325"/>
    </row>
    <row r="4749" spans="1:22" ht="15" customHeight="1" x14ac:dyDescent="0.25">
      <c r="A4749" s="129" t="s">
        <v>5612</v>
      </c>
      <c r="B4749" s="126" t="s">
        <v>2088</v>
      </c>
      <c r="C4749" s="127" t="s">
        <v>6401</v>
      </c>
      <c r="D4749" s="127" t="s">
        <v>5606</v>
      </c>
      <c r="E4749" s="127"/>
      <c r="F4749" s="128"/>
      <c r="G4749" s="128"/>
      <c r="H4749" s="128"/>
      <c r="I4749" s="311"/>
      <c r="J4749" s="319">
        <f>ROUND(SUMIF(Anlagenbewegungsdaten!B:B,A4749,Anlagenbewegungsdaten!C:C),3)</f>
        <v>0</v>
      </c>
      <c r="K4749" s="320">
        <f>ROUND(SUMIF(Anlagenbewegungsdaten!$B:$B,$A4749,Anlagenbewegungsdaten!$D:$D),2)</f>
        <v>0</v>
      </c>
      <c r="L4749" s="321">
        <f t="shared" si="163"/>
        <v>0</v>
      </c>
      <c r="M4749" s="341" t="s">
        <v>4951</v>
      </c>
      <c r="N4749" s="341" t="s">
        <v>4968</v>
      </c>
      <c r="O4749" s="323">
        <f>ROUND(SUMIF(Anlagenbewegungsdaten_AV!B:B,A4749,Anlagenbewegungsdaten_AV!C:C),3)</f>
        <v>0</v>
      </c>
      <c r="P4749" s="320">
        <f>ROUND(SUMIF(Anlagenbewegungsdaten_AV!$B:$B,$A4749,Anlagenbewegungsdaten_AV!$D:$D),2)</f>
        <v>0</v>
      </c>
      <c r="Q4749" s="321">
        <f t="shared" si="162"/>
        <v>0</v>
      </c>
      <c r="S4749" s="324"/>
      <c r="T4749" s="317"/>
      <c r="U4749" s="325"/>
      <c r="V4749" s="325"/>
    </row>
    <row r="4750" spans="1:22" ht="15" customHeight="1" x14ac:dyDescent="0.25">
      <c r="A4750" s="129" t="s">
        <v>5613</v>
      </c>
      <c r="B4750" s="126" t="s">
        <v>2089</v>
      </c>
      <c r="C4750" s="127" t="s">
        <v>6401</v>
      </c>
      <c r="D4750" s="127" t="s">
        <v>5606</v>
      </c>
      <c r="E4750" s="127"/>
      <c r="F4750" s="128"/>
      <c r="G4750" s="128"/>
      <c r="H4750" s="128"/>
      <c r="I4750" s="311"/>
      <c r="J4750" s="319">
        <f>ROUND(SUMIF(Anlagenbewegungsdaten!B:B,A4750,Anlagenbewegungsdaten!C:C),3)</f>
        <v>0</v>
      </c>
      <c r="K4750" s="320">
        <f>ROUND(SUMIF(Anlagenbewegungsdaten!$B:$B,$A4750,Anlagenbewegungsdaten!$D:$D),2)</f>
        <v>0</v>
      </c>
      <c r="L4750" s="321">
        <f t="shared" si="163"/>
        <v>0</v>
      </c>
      <c r="M4750" s="341" t="s">
        <v>4951</v>
      </c>
      <c r="N4750" s="341" t="s">
        <v>4969</v>
      </c>
      <c r="O4750" s="323">
        <f>ROUND(SUMIF(Anlagenbewegungsdaten_AV!B:B,A4750,Anlagenbewegungsdaten_AV!C:C),3)</f>
        <v>0</v>
      </c>
      <c r="P4750" s="320">
        <f>ROUND(SUMIF(Anlagenbewegungsdaten_AV!$B:$B,$A4750,Anlagenbewegungsdaten_AV!$D:$D),2)</f>
        <v>0</v>
      </c>
      <c r="Q4750" s="321">
        <f t="shared" si="162"/>
        <v>0</v>
      </c>
      <c r="S4750" s="324"/>
      <c r="T4750" s="317"/>
      <c r="U4750" s="325"/>
      <c r="V4750" s="325"/>
    </row>
    <row r="4751" spans="1:22" ht="15" customHeight="1" x14ac:dyDescent="0.25">
      <c r="A4751" s="129" t="s">
        <v>5614</v>
      </c>
      <c r="B4751" s="126" t="s">
        <v>152</v>
      </c>
      <c r="C4751" s="127" t="s">
        <v>6401</v>
      </c>
      <c r="D4751" s="127" t="s">
        <v>5606</v>
      </c>
      <c r="E4751" s="127"/>
      <c r="F4751" s="128"/>
      <c r="G4751" s="128"/>
      <c r="H4751" s="128"/>
      <c r="I4751" s="311"/>
      <c r="J4751" s="319">
        <f>ROUND(SUMIF(Anlagenbewegungsdaten!B:B,A4751,Anlagenbewegungsdaten!C:C),3)</f>
        <v>0</v>
      </c>
      <c r="K4751" s="320">
        <f>ROUND(SUMIF(Anlagenbewegungsdaten!$B:$B,$A4751,Anlagenbewegungsdaten!$D:$D),2)</f>
        <v>0</v>
      </c>
      <c r="L4751" s="321">
        <f t="shared" si="163"/>
        <v>0</v>
      </c>
      <c r="M4751" s="341" t="s">
        <v>4951</v>
      </c>
      <c r="N4751" s="341" t="s">
        <v>4970</v>
      </c>
      <c r="O4751" s="323">
        <f>ROUND(SUMIF(Anlagenbewegungsdaten_AV!B:B,A4751,Anlagenbewegungsdaten_AV!C:C),3)</f>
        <v>0</v>
      </c>
      <c r="P4751" s="320">
        <f>ROUND(SUMIF(Anlagenbewegungsdaten_AV!$B:$B,$A4751,Anlagenbewegungsdaten_AV!$D:$D),2)</f>
        <v>0</v>
      </c>
      <c r="Q4751" s="321">
        <f t="shared" si="162"/>
        <v>0</v>
      </c>
      <c r="S4751" s="324"/>
      <c r="T4751" s="317"/>
      <c r="U4751" s="325"/>
      <c r="V4751" s="325"/>
    </row>
    <row r="4752" spans="1:22" ht="15" customHeight="1" x14ac:dyDescent="0.25">
      <c r="A4752" s="129" t="s">
        <v>5615</v>
      </c>
      <c r="B4752" s="126" t="s">
        <v>159</v>
      </c>
      <c r="C4752" s="127" t="s">
        <v>6401</v>
      </c>
      <c r="D4752" s="127" t="s">
        <v>5606</v>
      </c>
      <c r="E4752" s="127"/>
      <c r="F4752" s="128"/>
      <c r="G4752" s="128"/>
      <c r="H4752" s="128"/>
      <c r="I4752" s="311"/>
      <c r="J4752" s="319">
        <f>ROUND(SUMIF(Anlagenbewegungsdaten!B:B,A4752,Anlagenbewegungsdaten!C:C),3)</f>
        <v>0</v>
      </c>
      <c r="K4752" s="320">
        <f>ROUND(SUMIF(Anlagenbewegungsdaten!$B:$B,$A4752,Anlagenbewegungsdaten!$D:$D),2)</f>
        <v>0</v>
      </c>
      <c r="L4752" s="321">
        <f t="shared" si="163"/>
        <v>0</v>
      </c>
      <c r="M4752" s="341" t="s">
        <v>4951</v>
      </c>
      <c r="N4752" s="341" t="s">
        <v>4971</v>
      </c>
      <c r="O4752" s="323">
        <f>ROUND(SUMIF(Anlagenbewegungsdaten_AV!B:B,A4752,Anlagenbewegungsdaten_AV!C:C),3)</f>
        <v>0</v>
      </c>
      <c r="P4752" s="320">
        <f>ROUND(SUMIF(Anlagenbewegungsdaten_AV!$B:$B,$A4752,Anlagenbewegungsdaten_AV!$D:$D),2)</f>
        <v>0</v>
      </c>
      <c r="Q4752" s="321">
        <f t="shared" si="162"/>
        <v>0</v>
      </c>
      <c r="S4752" s="324"/>
      <c r="T4752" s="317"/>
      <c r="U4752" s="325"/>
      <c r="V4752" s="325"/>
    </row>
    <row r="4753" spans="1:22" ht="15" customHeight="1" x14ac:dyDescent="0.25">
      <c r="A4753" s="129" t="s">
        <v>5616</v>
      </c>
      <c r="B4753" s="126" t="s">
        <v>2090</v>
      </c>
      <c r="C4753" s="127" t="s">
        <v>6401</v>
      </c>
      <c r="D4753" s="127" t="s">
        <v>5606</v>
      </c>
      <c r="E4753" s="127"/>
      <c r="F4753" s="128"/>
      <c r="G4753" s="128"/>
      <c r="H4753" s="128"/>
      <c r="I4753" s="311"/>
      <c r="J4753" s="319">
        <f>ROUND(SUMIF(Anlagenbewegungsdaten!B:B,A4753,Anlagenbewegungsdaten!C:C),3)</f>
        <v>0</v>
      </c>
      <c r="K4753" s="320">
        <f>ROUND(SUMIF(Anlagenbewegungsdaten!$B:$B,$A4753,Anlagenbewegungsdaten!$D:$D),2)</f>
        <v>0</v>
      </c>
      <c r="L4753" s="321">
        <f t="shared" si="163"/>
        <v>0</v>
      </c>
      <c r="M4753" s="341" t="s">
        <v>4951</v>
      </c>
      <c r="N4753" s="341" t="s">
        <v>4972</v>
      </c>
      <c r="O4753" s="323">
        <f>ROUND(SUMIF(Anlagenbewegungsdaten_AV!B:B,A4753,Anlagenbewegungsdaten_AV!C:C),3)</f>
        <v>0</v>
      </c>
      <c r="P4753" s="320">
        <f>ROUND(SUMIF(Anlagenbewegungsdaten_AV!$B:$B,$A4753,Anlagenbewegungsdaten_AV!$D:$D),2)</f>
        <v>0</v>
      </c>
      <c r="Q4753" s="321">
        <f t="shared" si="162"/>
        <v>0</v>
      </c>
      <c r="S4753" s="324"/>
      <c r="T4753" s="317"/>
      <c r="U4753" s="325"/>
      <c r="V4753" s="325"/>
    </row>
    <row r="4754" spans="1:22" ht="15" customHeight="1" x14ac:dyDescent="0.25">
      <c r="A4754" s="129" t="s">
        <v>5617</v>
      </c>
      <c r="B4754" s="126" t="s">
        <v>170</v>
      </c>
      <c r="C4754" s="127" t="s">
        <v>6401</v>
      </c>
      <c r="D4754" s="127" t="s">
        <v>5606</v>
      </c>
      <c r="E4754" s="127"/>
      <c r="F4754" s="128"/>
      <c r="G4754" s="128"/>
      <c r="H4754" s="128"/>
      <c r="I4754" s="311"/>
      <c r="J4754" s="319">
        <f>ROUND(SUMIF(Anlagenbewegungsdaten!B:B,A4754,Anlagenbewegungsdaten!C:C),3)</f>
        <v>633</v>
      </c>
      <c r="K4754" s="320">
        <f>ROUND(SUMIF(Anlagenbewegungsdaten!$B:$B,$A4754,Anlagenbewegungsdaten!$D:$D),2)</f>
        <v>14.43</v>
      </c>
      <c r="L4754" s="321">
        <f t="shared" si="163"/>
        <v>0</v>
      </c>
      <c r="M4754" s="341" t="s">
        <v>4951</v>
      </c>
      <c r="N4754" s="341" t="s">
        <v>4973</v>
      </c>
      <c r="O4754" s="323">
        <f>ROUND(SUMIF(Anlagenbewegungsdaten_AV!B:B,A4754,Anlagenbewegungsdaten_AV!C:C),3)</f>
        <v>0</v>
      </c>
      <c r="P4754" s="320">
        <f>ROUND(SUMIF(Anlagenbewegungsdaten_AV!$B:$B,$A4754,Anlagenbewegungsdaten_AV!$D:$D),2)</f>
        <v>0</v>
      </c>
      <c r="Q4754" s="321">
        <f t="shared" si="162"/>
        <v>0</v>
      </c>
      <c r="S4754" s="324"/>
      <c r="T4754" s="317"/>
      <c r="U4754" s="325"/>
      <c r="V4754" s="325"/>
    </row>
    <row r="4755" spans="1:22" ht="15" customHeight="1" x14ac:dyDescent="0.25">
      <c r="A4755" s="129" t="s">
        <v>5618</v>
      </c>
      <c r="B4755" s="126" t="s">
        <v>2086</v>
      </c>
      <c r="C4755" s="127" t="s">
        <v>6401</v>
      </c>
      <c r="D4755" s="127" t="s">
        <v>5619</v>
      </c>
      <c r="E4755" s="127"/>
      <c r="F4755" s="128"/>
      <c r="G4755" s="128"/>
      <c r="H4755" s="128"/>
      <c r="I4755" s="311"/>
      <c r="J4755" s="319">
        <f>ROUND(SUMIF(Anlagenbewegungsdaten!B:B,A4755,Anlagenbewegungsdaten!C:C),3)</f>
        <v>0</v>
      </c>
      <c r="K4755" s="320">
        <f>ROUND(SUMIF(Anlagenbewegungsdaten!$B:$B,$A4755,Anlagenbewegungsdaten!$D:$D),2)</f>
        <v>0</v>
      </c>
      <c r="L4755" s="321">
        <f t="shared" si="163"/>
        <v>0</v>
      </c>
      <c r="M4755" s="341" t="s">
        <v>4951</v>
      </c>
      <c r="N4755" s="341" t="s">
        <v>4962</v>
      </c>
      <c r="O4755" s="323">
        <f>ROUND(SUMIF(Anlagenbewegungsdaten_AV!B:B,A4755,Anlagenbewegungsdaten_AV!C:C),3)</f>
        <v>0</v>
      </c>
      <c r="P4755" s="320">
        <f>ROUND(SUMIF(Anlagenbewegungsdaten_AV!$B:$B,$A4755,Anlagenbewegungsdaten_AV!$D:$D),2)</f>
        <v>0</v>
      </c>
      <c r="Q4755" s="321">
        <f t="shared" si="162"/>
        <v>0</v>
      </c>
      <c r="S4755" s="324"/>
      <c r="T4755" s="317"/>
      <c r="U4755" s="325"/>
      <c r="V4755" s="325"/>
    </row>
    <row r="4756" spans="1:22" ht="15" customHeight="1" x14ac:dyDescent="0.25">
      <c r="A4756" s="129" t="s">
        <v>5620</v>
      </c>
      <c r="B4756" s="126" t="s">
        <v>2087</v>
      </c>
      <c r="C4756" s="127" t="s">
        <v>6401</v>
      </c>
      <c r="D4756" s="127" t="s">
        <v>5619</v>
      </c>
      <c r="E4756" s="127"/>
      <c r="F4756" s="128"/>
      <c r="G4756" s="128"/>
      <c r="H4756" s="128"/>
      <c r="I4756" s="311"/>
      <c r="J4756" s="319">
        <f>ROUND(SUMIF(Anlagenbewegungsdaten!B:B,A4756,Anlagenbewegungsdaten!C:C),3)</f>
        <v>0</v>
      </c>
      <c r="K4756" s="320">
        <f>ROUND(SUMIF(Anlagenbewegungsdaten!$B:$B,$A4756,Anlagenbewegungsdaten!$D:$D),2)</f>
        <v>0</v>
      </c>
      <c r="L4756" s="321">
        <f t="shared" si="163"/>
        <v>0</v>
      </c>
      <c r="M4756" s="341" t="s">
        <v>4951</v>
      </c>
      <c r="N4756" s="341" t="s">
        <v>4963</v>
      </c>
      <c r="O4756" s="323">
        <f>ROUND(SUMIF(Anlagenbewegungsdaten_AV!B:B,A4756,Anlagenbewegungsdaten_AV!C:C),3)</f>
        <v>0</v>
      </c>
      <c r="P4756" s="320">
        <f>ROUND(SUMIF(Anlagenbewegungsdaten_AV!$B:$B,$A4756,Anlagenbewegungsdaten_AV!$D:$D),2)</f>
        <v>0</v>
      </c>
      <c r="Q4756" s="321">
        <f t="shared" si="162"/>
        <v>0</v>
      </c>
      <c r="S4756" s="324"/>
      <c r="T4756" s="317"/>
      <c r="U4756" s="325"/>
      <c r="V4756" s="325"/>
    </row>
    <row r="4757" spans="1:22" ht="15" customHeight="1" x14ac:dyDescent="0.25">
      <c r="A4757" s="129" t="s">
        <v>5621</v>
      </c>
      <c r="B4757" s="126" t="s">
        <v>994</v>
      </c>
      <c r="C4757" s="127" t="s">
        <v>6401</v>
      </c>
      <c r="D4757" s="127" t="s">
        <v>5619</v>
      </c>
      <c r="E4757" s="127"/>
      <c r="F4757" s="128"/>
      <c r="G4757" s="128"/>
      <c r="H4757" s="128"/>
      <c r="I4757" s="311"/>
      <c r="J4757" s="319">
        <f>ROUND(SUMIF(Anlagenbewegungsdaten!B:B,A4757,Anlagenbewegungsdaten!C:C),3)</f>
        <v>0</v>
      </c>
      <c r="K4757" s="320">
        <f>ROUND(SUMIF(Anlagenbewegungsdaten!$B:$B,$A4757,Anlagenbewegungsdaten!$D:$D),2)</f>
        <v>0</v>
      </c>
      <c r="L4757" s="321">
        <f t="shared" si="163"/>
        <v>0</v>
      </c>
      <c r="M4757" s="341" t="s">
        <v>4951</v>
      </c>
      <c r="N4757" s="341" t="s">
        <v>4964</v>
      </c>
      <c r="O4757" s="323">
        <f>ROUND(SUMIF(Anlagenbewegungsdaten_AV!B:B,A4757,Anlagenbewegungsdaten_AV!C:C),3)</f>
        <v>0</v>
      </c>
      <c r="P4757" s="320">
        <f>ROUND(SUMIF(Anlagenbewegungsdaten_AV!$B:$B,$A4757,Anlagenbewegungsdaten_AV!$D:$D),2)</f>
        <v>0</v>
      </c>
      <c r="Q4757" s="321">
        <f t="shared" si="162"/>
        <v>0</v>
      </c>
      <c r="S4757" s="324"/>
      <c r="T4757" s="317"/>
      <c r="U4757" s="325"/>
      <c r="V4757" s="325"/>
    </row>
    <row r="4758" spans="1:22" ht="15" customHeight="1" x14ac:dyDescent="0.25">
      <c r="A4758" s="129" t="s">
        <v>5622</v>
      </c>
      <c r="B4758" s="126" t="s">
        <v>1479</v>
      </c>
      <c r="C4758" s="127" t="s">
        <v>6401</v>
      </c>
      <c r="D4758" s="127" t="s">
        <v>5619</v>
      </c>
      <c r="E4758" s="127"/>
      <c r="F4758" s="128"/>
      <c r="G4758" s="128"/>
      <c r="H4758" s="128"/>
      <c r="I4758" s="311"/>
      <c r="J4758" s="319">
        <f>ROUND(SUMIF(Anlagenbewegungsdaten!B:B,A4758,Anlagenbewegungsdaten!C:C),3)</f>
        <v>0</v>
      </c>
      <c r="K4758" s="320">
        <f>ROUND(SUMIF(Anlagenbewegungsdaten!$B:$B,$A4758,Anlagenbewegungsdaten!$D:$D),2)</f>
        <v>0</v>
      </c>
      <c r="L4758" s="321">
        <f t="shared" si="163"/>
        <v>0</v>
      </c>
      <c r="M4758" s="341" t="s">
        <v>4951</v>
      </c>
      <c r="N4758" s="341" t="s">
        <v>4965</v>
      </c>
      <c r="O4758" s="323">
        <f>ROUND(SUMIF(Anlagenbewegungsdaten_AV!B:B,A4758,Anlagenbewegungsdaten_AV!C:C),3)</f>
        <v>0</v>
      </c>
      <c r="P4758" s="320">
        <f>ROUND(SUMIF(Anlagenbewegungsdaten_AV!$B:$B,$A4758,Anlagenbewegungsdaten_AV!$D:$D),2)</f>
        <v>0</v>
      </c>
      <c r="Q4758" s="321">
        <f t="shared" si="162"/>
        <v>0</v>
      </c>
      <c r="S4758" s="324"/>
      <c r="T4758" s="317"/>
      <c r="U4758" s="325"/>
      <c r="V4758" s="325"/>
    </row>
    <row r="4759" spans="1:22" ht="15" customHeight="1" x14ac:dyDescent="0.25">
      <c r="A4759" s="129" t="s">
        <v>5623</v>
      </c>
      <c r="B4759" s="126" t="s">
        <v>1492</v>
      </c>
      <c r="C4759" s="127" t="s">
        <v>6401</v>
      </c>
      <c r="D4759" s="127" t="s">
        <v>5619</v>
      </c>
      <c r="E4759" s="127"/>
      <c r="F4759" s="128"/>
      <c r="G4759" s="128"/>
      <c r="H4759" s="128"/>
      <c r="I4759" s="311"/>
      <c r="J4759" s="319">
        <f>ROUND(SUMIF(Anlagenbewegungsdaten!B:B,A4759,Anlagenbewegungsdaten!C:C),3)</f>
        <v>0</v>
      </c>
      <c r="K4759" s="320">
        <f>ROUND(SUMIF(Anlagenbewegungsdaten!$B:$B,$A4759,Anlagenbewegungsdaten!$D:$D),2)</f>
        <v>0</v>
      </c>
      <c r="L4759" s="321">
        <f t="shared" si="163"/>
        <v>0</v>
      </c>
      <c r="M4759" s="341" t="s">
        <v>4951</v>
      </c>
      <c r="N4759" s="341" t="s">
        <v>4966</v>
      </c>
      <c r="O4759" s="323">
        <f>ROUND(SUMIF(Anlagenbewegungsdaten_AV!B:B,A4759,Anlagenbewegungsdaten_AV!C:C),3)</f>
        <v>0</v>
      </c>
      <c r="P4759" s="320">
        <f>ROUND(SUMIF(Anlagenbewegungsdaten_AV!$B:$B,$A4759,Anlagenbewegungsdaten_AV!$D:$D),2)</f>
        <v>0</v>
      </c>
      <c r="Q4759" s="321">
        <f t="shared" si="162"/>
        <v>0</v>
      </c>
      <c r="S4759" s="324"/>
      <c r="T4759" s="317"/>
      <c r="U4759" s="325"/>
      <c r="V4759" s="325"/>
    </row>
    <row r="4760" spans="1:22" ht="15" customHeight="1" x14ac:dyDescent="0.25">
      <c r="A4760" s="129" t="s">
        <v>5624</v>
      </c>
      <c r="B4760" s="126" t="s">
        <v>77</v>
      </c>
      <c r="C4760" s="127" t="s">
        <v>6401</v>
      </c>
      <c r="D4760" s="127" t="s">
        <v>5619</v>
      </c>
      <c r="E4760" s="127"/>
      <c r="F4760" s="128"/>
      <c r="G4760" s="128"/>
      <c r="H4760" s="128"/>
      <c r="I4760" s="311"/>
      <c r="J4760" s="319">
        <f>ROUND(SUMIF(Anlagenbewegungsdaten!B:B,A4760,Anlagenbewegungsdaten!C:C),3)</f>
        <v>0</v>
      </c>
      <c r="K4760" s="320">
        <f>ROUND(SUMIF(Anlagenbewegungsdaten!$B:$B,$A4760,Anlagenbewegungsdaten!$D:$D),2)</f>
        <v>0</v>
      </c>
      <c r="L4760" s="321">
        <f t="shared" si="163"/>
        <v>0</v>
      </c>
      <c r="M4760" s="341" t="s">
        <v>4951</v>
      </c>
      <c r="N4760" s="341" t="s">
        <v>4967</v>
      </c>
      <c r="O4760" s="323">
        <f>ROUND(SUMIF(Anlagenbewegungsdaten_AV!B:B,A4760,Anlagenbewegungsdaten_AV!C:C),3)</f>
        <v>0</v>
      </c>
      <c r="P4760" s="320">
        <f>ROUND(SUMIF(Anlagenbewegungsdaten_AV!$B:$B,$A4760,Anlagenbewegungsdaten_AV!$D:$D),2)</f>
        <v>0</v>
      </c>
      <c r="Q4760" s="321">
        <f t="shared" si="162"/>
        <v>0</v>
      </c>
      <c r="S4760" s="324"/>
      <c r="T4760" s="317"/>
      <c r="U4760" s="325"/>
      <c r="V4760" s="325"/>
    </row>
    <row r="4761" spans="1:22" ht="15" customHeight="1" x14ac:dyDescent="0.25">
      <c r="A4761" s="129" t="s">
        <v>5625</v>
      </c>
      <c r="B4761" s="126" t="s">
        <v>2088</v>
      </c>
      <c r="C4761" s="127" t="s">
        <v>6401</v>
      </c>
      <c r="D4761" s="127" t="s">
        <v>5619</v>
      </c>
      <c r="E4761" s="127"/>
      <c r="F4761" s="128"/>
      <c r="G4761" s="128"/>
      <c r="H4761" s="128"/>
      <c r="I4761" s="311"/>
      <c r="J4761" s="319">
        <f>ROUND(SUMIF(Anlagenbewegungsdaten!B:B,A4761,Anlagenbewegungsdaten!C:C),3)</f>
        <v>0</v>
      </c>
      <c r="K4761" s="320">
        <f>ROUND(SUMIF(Anlagenbewegungsdaten!$B:$B,$A4761,Anlagenbewegungsdaten!$D:$D),2)</f>
        <v>0</v>
      </c>
      <c r="L4761" s="321">
        <f t="shared" si="163"/>
        <v>0</v>
      </c>
      <c r="M4761" s="341" t="s">
        <v>4951</v>
      </c>
      <c r="N4761" s="341" t="s">
        <v>4968</v>
      </c>
      <c r="O4761" s="323">
        <f>ROUND(SUMIF(Anlagenbewegungsdaten_AV!B:B,A4761,Anlagenbewegungsdaten_AV!C:C),3)</f>
        <v>0</v>
      </c>
      <c r="P4761" s="320">
        <f>ROUND(SUMIF(Anlagenbewegungsdaten_AV!$B:$B,$A4761,Anlagenbewegungsdaten_AV!$D:$D),2)</f>
        <v>0</v>
      </c>
      <c r="Q4761" s="321">
        <f t="shared" si="162"/>
        <v>0</v>
      </c>
      <c r="S4761" s="324"/>
      <c r="T4761" s="317"/>
      <c r="U4761" s="325"/>
      <c r="V4761" s="325"/>
    </row>
    <row r="4762" spans="1:22" ht="15" customHeight="1" x14ac:dyDescent="0.25">
      <c r="A4762" s="129" t="s">
        <v>5626</v>
      </c>
      <c r="B4762" s="126" t="s">
        <v>2089</v>
      </c>
      <c r="C4762" s="127" t="s">
        <v>6401</v>
      </c>
      <c r="D4762" s="127" t="s">
        <v>5619</v>
      </c>
      <c r="E4762" s="127"/>
      <c r="F4762" s="128"/>
      <c r="G4762" s="128"/>
      <c r="H4762" s="128"/>
      <c r="I4762" s="311"/>
      <c r="J4762" s="319">
        <f>ROUND(SUMIF(Anlagenbewegungsdaten!B:B,A4762,Anlagenbewegungsdaten!C:C),3)</f>
        <v>0</v>
      </c>
      <c r="K4762" s="320">
        <f>ROUND(SUMIF(Anlagenbewegungsdaten!$B:$B,$A4762,Anlagenbewegungsdaten!$D:$D),2)</f>
        <v>0</v>
      </c>
      <c r="L4762" s="321">
        <f t="shared" si="163"/>
        <v>0</v>
      </c>
      <c r="M4762" s="341" t="s">
        <v>4951</v>
      </c>
      <c r="N4762" s="341" t="s">
        <v>4969</v>
      </c>
      <c r="O4762" s="323">
        <f>ROUND(SUMIF(Anlagenbewegungsdaten_AV!B:B,A4762,Anlagenbewegungsdaten_AV!C:C),3)</f>
        <v>0</v>
      </c>
      <c r="P4762" s="320">
        <f>ROUND(SUMIF(Anlagenbewegungsdaten_AV!$B:$B,$A4762,Anlagenbewegungsdaten_AV!$D:$D),2)</f>
        <v>0</v>
      </c>
      <c r="Q4762" s="321">
        <f t="shared" si="162"/>
        <v>0</v>
      </c>
      <c r="S4762" s="324"/>
      <c r="T4762" s="317"/>
      <c r="U4762" s="325"/>
      <c r="V4762" s="325"/>
    </row>
    <row r="4763" spans="1:22" ht="15" customHeight="1" x14ac:dyDescent="0.25">
      <c r="A4763" s="129" t="s">
        <v>5627</v>
      </c>
      <c r="B4763" s="126" t="s">
        <v>152</v>
      </c>
      <c r="C4763" s="127" t="s">
        <v>6401</v>
      </c>
      <c r="D4763" s="127" t="s">
        <v>5619</v>
      </c>
      <c r="E4763" s="127"/>
      <c r="F4763" s="128"/>
      <c r="G4763" s="128"/>
      <c r="H4763" s="128"/>
      <c r="I4763" s="311"/>
      <c r="J4763" s="319">
        <f>ROUND(SUMIF(Anlagenbewegungsdaten!B:B,A4763,Anlagenbewegungsdaten!C:C),3)</f>
        <v>0</v>
      </c>
      <c r="K4763" s="320">
        <f>ROUND(SUMIF(Anlagenbewegungsdaten!$B:$B,$A4763,Anlagenbewegungsdaten!$D:$D),2)</f>
        <v>0</v>
      </c>
      <c r="L4763" s="321">
        <f t="shared" si="163"/>
        <v>0</v>
      </c>
      <c r="M4763" s="341" t="s">
        <v>4951</v>
      </c>
      <c r="N4763" s="341" t="s">
        <v>4970</v>
      </c>
      <c r="O4763" s="323">
        <f>ROUND(SUMIF(Anlagenbewegungsdaten_AV!B:B,A4763,Anlagenbewegungsdaten_AV!C:C),3)</f>
        <v>0</v>
      </c>
      <c r="P4763" s="320">
        <f>ROUND(SUMIF(Anlagenbewegungsdaten_AV!$B:$B,$A4763,Anlagenbewegungsdaten_AV!$D:$D),2)</f>
        <v>0</v>
      </c>
      <c r="Q4763" s="321">
        <f t="shared" si="162"/>
        <v>0</v>
      </c>
      <c r="S4763" s="324"/>
      <c r="T4763" s="317"/>
      <c r="U4763" s="325"/>
      <c r="V4763" s="325"/>
    </row>
    <row r="4764" spans="1:22" ht="15" customHeight="1" x14ac:dyDescent="0.25">
      <c r="A4764" s="129" t="s">
        <v>5628</v>
      </c>
      <c r="B4764" s="126" t="s">
        <v>159</v>
      </c>
      <c r="C4764" s="127" t="s">
        <v>6401</v>
      </c>
      <c r="D4764" s="127" t="s">
        <v>5619</v>
      </c>
      <c r="E4764" s="127"/>
      <c r="F4764" s="128"/>
      <c r="G4764" s="128"/>
      <c r="H4764" s="128"/>
      <c r="I4764" s="311"/>
      <c r="J4764" s="319">
        <f>ROUND(SUMIF(Anlagenbewegungsdaten!B:B,A4764,Anlagenbewegungsdaten!C:C),3)</f>
        <v>0</v>
      </c>
      <c r="K4764" s="320">
        <f>ROUND(SUMIF(Anlagenbewegungsdaten!$B:$B,$A4764,Anlagenbewegungsdaten!$D:$D),2)</f>
        <v>0</v>
      </c>
      <c r="L4764" s="321">
        <f t="shared" si="163"/>
        <v>0</v>
      </c>
      <c r="M4764" s="341" t="s">
        <v>4951</v>
      </c>
      <c r="N4764" s="341" t="s">
        <v>4971</v>
      </c>
      <c r="O4764" s="323">
        <f>ROUND(SUMIF(Anlagenbewegungsdaten_AV!B:B,A4764,Anlagenbewegungsdaten_AV!C:C),3)</f>
        <v>0</v>
      </c>
      <c r="P4764" s="320">
        <f>ROUND(SUMIF(Anlagenbewegungsdaten_AV!$B:$B,$A4764,Anlagenbewegungsdaten_AV!$D:$D),2)</f>
        <v>0</v>
      </c>
      <c r="Q4764" s="321">
        <f t="shared" si="162"/>
        <v>0</v>
      </c>
      <c r="S4764" s="324"/>
      <c r="T4764" s="317"/>
      <c r="U4764" s="325"/>
      <c r="V4764" s="325"/>
    </row>
    <row r="4765" spans="1:22" ht="15" customHeight="1" x14ac:dyDescent="0.25">
      <c r="A4765" s="129" t="s">
        <v>5629</v>
      </c>
      <c r="B4765" s="126" t="s">
        <v>2090</v>
      </c>
      <c r="C4765" s="127" t="s">
        <v>6401</v>
      </c>
      <c r="D4765" s="127" t="s">
        <v>5619</v>
      </c>
      <c r="E4765" s="127"/>
      <c r="F4765" s="128"/>
      <c r="G4765" s="128"/>
      <c r="H4765" s="128"/>
      <c r="I4765" s="311"/>
      <c r="J4765" s="319">
        <f>ROUND(SUMIF(Anlagenbewegungsdaten!B:B,A4765,Anlagenbewegungsdaten!C:C),3)</f>
        <v>0</v>
      </c>
      <c r="K4765" s="320">
        <f>ROUND(SUMIF(Anlagenbewegungsdaten!$B:$B,$A4765,Anlagenbewegungsdaten!$D:$D),2)</f>
        <v>0</v>
      </c>
      <c r="L4765" s="321">
        <f t="shared" si="163"/>
        <v>0</v>
      </c>
      <c r="M4765" s="341" t="s">
        <v>4951</v>
      </c>
      <c r="N4765" s="341" t="s">
        <v>4972</v>
      </c>
      <c r="O4765" s="323">
        <f>ROUND(SUMIF(Anlagenbewegungsdaten_AV!B:B,A4765,Anlagenbewegungsdaten_AV!C:C),3)</f>
        <v>0</v>
      </c>
      <c r="P4765" s="320">
        <f>ROUND(SUMIF(Anlagenbewegungsdaten_AV!$B:$B,$A4765,Anlagenbewegungsdaten_AV!$D:$D),2)</f>
        <v>0</v>
      </c>
      <c r="Q4765" s="321">
        <f t="shared" si="162"/>
        <v>0</v>
      </c>
      <c r="S4765" s="324"/>
      <c r="T4765" s="317"/>
      <c r="U4765" s="325"/>
      <c r="V4765" s="325"/>
    </row>
    <row r="4766" spans="1:22" ht="15" customHeight="1" x14ac:dyDescent="0.25">
      <c r="A4766" s="129" t="s">
        <v>5630</v>
      </c>
      <c r="B4766" s="126" t="s">
        <v>170</v>
      </c>
      <c r="C4766" s="127" t="s">
        <v>6401</v>
      </c>
      <c r="D4766" s="127" t="s">
        <v>5619</v>
      </c>
      <c r="E4766" s="127"/>
      <c r="F4766" s="128"/>
      <c r="G4766" s="128"/>
      <c r="H4766" s="128"/>
      <c r="I4766" s="311"/>
      <c r="J4766" s="319">
        <f>ROUND(SUMIF(Anlagenbewegungsdaten!B:B,A4766,Anlagenbewegungsdaten!C:C),3)</f>
        <v>0</v>
      </c>
      <c r="K4766" s="320">
        <f>ROUND(SUMIF(Anlagenbewegungsdaten!$B:$B,$A4766,Anlagenbewegungsdaten!$D:$D),2)</f>
        <v>0</v>
      </c>
      <c r="L4766" s="321">
        <f t="shared" si="163"/>
        <v>0</v>
      </c>
      <c r="M4766" s="341" t="s">
        <v>4951</v>
      </c>
      <c r="N4766" s="341" t="s">
        <v>4973</v>
      </c>
      <c r="O4766" s="323">
        <f>ROUND(SUMIF(Anlagenbewegungsdaten_AV!B:B,A4766,Anlagenbewegungsdaten_AV!C:C),3)</f>
        <v>0</v>
      </c>
      <c r="P4766" s="320">
        <f>ROUND(SUMIF(Anlagenbewegungsdaten_AV!$B:$B,$A4766,Anlagenbewegungsdaten_AV!$D:$D),2)</f>
        <v>0</v>
      </c>
      <c r="Q4766" s="321">
        <f t="shared" si="162"/>
        <v>0</v>
      </c>
      <c r="S4766" s="324"/>
      <c r="T4766" s="317"/>
      <c r="U4766" s="325"/>
      <c r="V4766" s="325"/>
    </row>
    <row r="4767" spans="1:22" ht="15" customHeight="1" x14ac:dyDescent="0.25">
      <c r="A4767" s="129" t="s">
        <v>5631</v>
      </c>
      <c r="B4767" s="126" t="s">
        <v>170</v>
      </c>
      <c r="C4767" s="127"/>
      <c r="D4767" s="127" t="s">
        <v>5619</v>
      </c>
      <c r="E4767" s="127" t="s">
        <v>4911</v>
      </c>
      <c r="F4767" s="128">
        <v>0</v>
      </c>
      <c r="G4767" s="128"/>
      <c r="H4767" s="128"/>
      <c r="I4767" s="311"/>
      <c r="J4767" s="319">
        <f>ROUND(SUMIF(Anlagenbewegungsdaten!B:B,A4767,Anlagenbewegungsdaten!C:C),3)</f>
        <v>0</v>
      </c>
      <c r="K4767" s="320"/>
      <c r="L4767" s="321"/>
      <c r="M4767" s="341" t="s">
        <v>4949</v>
      </c>
      <c r="N4767" s="341" t="s">
        <v>4985</v>
      </c>
      <c r="O4767" s="323">
        <f>ROUND(SUMIF(Anlagenbewegungsdaten_AV!B:B,A4767,Anlagenbewegungsdaten_AV!C:C),3)</f>
        <v>0</v>
      </c>
      <c r="P4767" s="320"/>
      <c r="Q4767" s="321"/>
      <c r="S4767" s="324"/>
      <c r="T4767" s="317"/>
    </row>
    <row r="4768" spans="1:22" ht="15" customHeight="1" x14ac:dyDescent="0.25">
      <c r="A4768" s="129" t="s">
        <v>6342</v>
      </c>
      <c r="B4768" s="126" t="s">
        <v>2086</v>
      </c>
      <c r="C4768" s="127" t="s">
        <v>6402</v>
      </c>
      <c r="D4768" s="127" t="s">
        <v>6343</v>
      </c>
      <c r="E4768" s="127"/>
      <c r="F4768" s="128"/>
      <c r="G4768" s="128"/>
      <c r="H4768" s="128"/>
      <c r="I4768" s="311"/>
      <c r="J4768" s="319"/>
      <c r="K4768" s="320"/>
      <c r="L4768" s="321"/>
      <c r="M4768" s="341" t="s">
        <v>4951</v>
      </c>
      <c r="N4768" s="341" t="s">
        <v>4962</v>
      </c>
      <c r="O4768" s="323">
        <f>ROUND(SUMIF(Anlagenbewegungsdaten_AV!B:B,A4768,Anlagenbewegungsdaten_AV!C:C),3)</f>
        <v>0</v>
      </c>
      <c r="P4768" s="320">
        <f>ROUND(SUMIF(Anlagenbewegungsdaten_AV!$B:$B,$A4768,Anlagenbewegungsdaten_AV!$D:$D),2)</f>
        <v>0</v>
      </c>
      <c r="Q4768" s="321">
        <f t="shared" si="162"/>
        <v>0</v>
      </c>
      <c r="S4768" s="324"/>
      <c r="T4768" s="317"/>
      <c r="U4768" s="325"/>
      <c r="V4768" s="325"/>
    </row>
    <row r="4769" spans="1:22" ht="15" customHeight="1" x14ac:dyDescent="0.25">
      <c r="A4769" s="129" t="s">
        <v>6344</v>
      </c>
      <c r="B4769" s="126" t="s">
        <v>2087</v>
      </c>
      <c r="C4769" s="127" t="s">
        <v>6402</v>
      </c>
      <c r="D4769" s="127" t="s">
        <v>6343</v>
      </c>
      <c r="E4769" s="127"/>
      <c r="F4769" s="128"/>
      <c r="G4769" s="128"/>
      <c r="H4769" s="128"/>
      <c r="I4769" s="311"/>
      <c r="J4769" s="319"/>
      <c r="K4769" s="320"/>
      <c r="L4769" s="321"/>
      <c r="M4769" s="341" t="s">
        <v>4951</v>
      </c>
      <c r="N4769" s="341" t="s">
        <v>4963</v>
      </c>
      <c r="O4769" s="323">
        <f>ROUND(SUMIF(Anlagenbewegungsdaten_AV!B:B,A4769,Anlagenbewegungsdaten_AV!C:C),3)</f>
        <v>0</v>
      </c>
      <c r="P4769" s="320">
        <f>ROUND(SUMIF(Anlagenbewegungsdaten_AV!$B:$B,$A4769,Anlagenbewegungsdaten_AV!$D:$D),2)</f>
        <v>0</v>
      </c>
      <c r="Q4769" s="321">
        <f t="shared" si="162"/>
        <v>0</v>
      </c>
      <c r="S4769" s="324"/>
      <c r="T4769" s="317"/>
      <c r="U4769" s="325"/>
      <c r="V4769" s="325"/>
    </row>
    <row r="4770" spans="1:22" ht="15" customHeight="1" x14ac:dyDescent="0.25">
      <c r="A4770" s="129" t="s">
        <v>6345</v>
      </c>
      <c r="B4770" s="126" t="s">
        <v>994</v>
      </c>
      <c r="C4770" s="127" t="s">
        <v>6402</v>
      </c>
      <c r="D4770" s="127" t="s">
        <v>6343</v>
      </c>
      <c r="E4770" s="127"/>
      <c r="F4770" s="128"/>
      <c r="G4770" s="128"/>
      <c r="H4770" s="128"/>
      <c r="I4770" s="311"/>
      <c r="J4770" s="319"/>
      <c r="K4770" s="320"/>
      <c r="L4770" s="321"/>
      <c r="M4770" s="341" t="s">
        <v>4951</v>
      </c>
      <c r="N4770" s="341" t="s">
        <v>4964</v>
      </c>
      <c r="O4770" s="323">
        <f>ROUND(SUMIF(Anlagenbewegungsdaten_AV!B:B,A4770,Anlagenbewegungsdaten_AV!C:C),3)</f>
        <v>0</v>
      </c>
      <c r="P4770" s="320">
        <f>ROUND(SUMIF(Anlagenbewegungsdaten_AV!$B:$B,$A4770,Anlagenbewegungsdaten_AV!$D:$D),2)</f>
        <v>0</v>
      </c>
      <c r="Q4770" s="321">
        <f t="shared" si="162"/>
        <v>0</v>
      </c>
      <c r="S4770" s="324"/>
      <c r="T4770" s="317"/>
      <c r="U4770" s="325"/>
      <c r="V4770" s="325"/>
    </row>
    <row r="4771" spans="1:22" ht="15" customHeight="1" x14ac:dyDescent="0.25">
      <c r="A4771" s="129" t="s">
        <v>6346</v>
      </c>
      <c r="B4771" s="126" t="s">
        <v>1479</v>
      </c>
      <c r="C4771" s="127" t="s">
        <v>6402</v>
      </c>
      <c r="D4771" s="127" t="s">
        <v>6343</v>
      </c>
      <c r="E4771" s="127"/>
      <c r="F4771" s="128"/>
      <c r="G4771" s="128"/>
      <c r="H4771" s="128"/>
      <c r="I4771" s="311"/>
      <c r="J4771" s="319"/>
      <c r="K4771" s="320"/>
      <c r="L4771" s="321"/>
      <c r="M4771" s="341" t="s">
        <v>4951</v>
      </c>
      <c r="N4771" s="341" t="s">
        <v>4965</v>
      </c>
      <c r="O4771" s="323">
        <f>ROUND(SUMIF(Anlagenbewegungsdaten_AV!B:B,A4771,Anlagenbewegungsdaten_AV!C:C),3)</f>
        <v>0</v>
      </c>
      <c r="P4771" s="320">
        <f>ROUND(SUMIF(Anlagenbewegungsdaten_AV!$B:$B,$A4771,Anlagenbewegungsdaten_AV!$D:$D),2)</f>
        <v>0</v>
      </c>
      <c r="Q4771" s="321">
        <f t="shared" si="162"/>
        <v>0</v>
      </c>
      <c r="S4771" s="324"/>
      <c r="T4771" s="317"/>
      <c r="U4771" s="325"/>
      <c r="V4771" s="325"/>
    </row>
    <row r="4772" spans="1:22" ht="15" customHeight="1" x14ac:dyDescent="0.25">
      <c r="A4772" s="129" t="s">
        <v>6347</v>
      </c>
      <c r="B4772" s="126" t="s">
        <v>1492</v>
      </c>
      <c r="C4772" s="127" t="s">
        <v>6402</v>
      </c>
      <c r="D4772" s="127" t="s">
        <v>6343</v>
      </c>
      <c r="E4772" s="127"/>
      <c r="F4772" s="128"/>
      <c r="G4772" s="128"/>
      <c r="H4772" s="128"/>
      <c r="I4772" s="311"/>
      <c r="J4772" s="319"/>
      <c r="K4772" s="320"/>
      <c r="L4772" s="321"/>
      <c r="M4772" s="341" t="s">
        <v>4951</v>
      </c>
      <c r="N4772" s="341" t="s">
        <v>4966</v>
      </c>
      <c r="O4772" s="323">
        <f>ROUND(SUMIF(Anlagenbewegungsdaten_AV!B:B,A4772,Anlagenbewegungsdaten_AV!C:C),3)</f>
        <v>0</v>
      </c>
      <c r="P4772" s="320">
        <f>ROUND(SUMIF(Anlagenbewegungsdaten_AV!$B:$B,$A4772,Anlagenbewegungsdaten_AV!$D:$D),2)</f>
        <v>0</v>
      </c>
      <c r="Q4772" s="321">
        <f t="shared" si="162"/>
        <v>0</v>
      </c>
      <c r="S4772" s="324"/>
      <c r="T4772" s="317"/>
      <c r="U4772" s="325"/>
      <c r="V4772" s="325"/>
    </row>
    <row r="4773" spans="1:22" ht="15" customHeight="1" x14ac:dyDescent="0.25">
      <c r="A4773" s="129" t="s">
        <v>6348</v>
      </c>
      <c r="B4773" s="126" t="s">
        <v>77</v>
      </c>
      <c r="C4773" s="127" t="s">
        <v>6402</v>
      </c>
      <c r="D4773" s="127" t="s">
        <v>6343</v>
      </c>
      <c r="E4773" s="127"/>
      <c r="F4773" s="128"/>
      <c r="G4773" s="128"/>
      <c r="H4773" s="128"/>
      <c r="I4773" s="311"/>
      <c r="J4773" s="319"/>
      <c r="K4773" s="320"/>
      <c r="L4773" s="321"/>
      <c r="M4773" s="341" t="s">
        <v>4951</v>
      </c>
      <c r="N4773" s="341" t="s">
        <v>4967</v>
      </c>
      <c r="O4773" s="323">
        <f>ROUND(SUMIF(Anlagenbewegungsdaten_AV!B:B,A4773,Anlagenbewegungsdaten_AV!C:C),3)</f>
        <v>0</v>
      </c>
      <c r="P4773" s="320">
        <f>ROUND(SUMIF(Anlagenbewegungsdaten_AV!$B:$B,$A4773,Anlagenbewegungsdaten_AV!$D:$D),2)</f>
        <v>0</v>
      </c>
      <c r="Q4773" s="321">
        <f t="shared" si="162"/>
        <v>0</v>
      </c>
      <c r="S4773" s="324"/>
      <c r="T4773" s="317"/>
      <c r="U4773" s="325"/>
      <c r="V4773" s="325"/>
    </row>
    <row r="4774" spans="1:22" ht="15" customHeight="1" x14ac:dyDescent="0.25">
      <c r="A4774" s="129" t="s">
        <v>6349</v>
      </c>
      <c r="B4774" s="126" t="s">
        <v>2088</v>
      </c>
      <c r="C4774" s="127" t="s">
        <v>6402</v>
      </c>
      <c r="D4774" s="127" t="s">
        <v>6343</v>
      </c>
      <c r="E4774" s="127"/>
      <c r="F4774" s="128"/>
      <c r="G4774" s="128"/>
      <c r="H4774" s="128"/>
      <c r="I4774" s="311"/>
      <c r="J4774" s="319"/>
      <c r="K4774" s="320"/>
      <c r="L4774" s="321"/>
      <c r="M4774" s="341" t="s">
        <v>4951</v>
      </c>
      <c r="N4774" s="341" t="s">
        <v>4968</v>
      </c>
      <c r="O4774" s="323">
        <f>ROUND(SUMIF(Anlagenbewegungsdaten_AV!B:B,A4774,Anlagenbewegungsdaten_AV!C:C),3)</f>
        <v>0</v>
      </c>
      <c r="P4774" s="320">
        <f>ROUND(SUMIF(Anlagenbewegungsdaten_AV!$B:$B,$A4774,Anlagenbewegungsdaten_AV!$D:$D),2)</f>
        <v>0</v>
      </c>
      <c r="Q4774" s="321">
        <f t="shared" si="162"/>
        <v>0</v>
      </c>
      <c r="S4774" s="324"/>
      <c r="T4774" s="317"/>
      <c r="U4774" s="325"/>
      <c r="V4774" s="325"/>
    </row>
    <row r="4775" spans="1:22" ht="15" customHeight="1" x14ac:dyDescent="0.25">
      <c r="A4775" s="129" t="s">
        <v>6350</v>
      </c>
      <c r="B4775" s="126" t="s">
        <v>2089</v>
      </c>
      <c r="C4775" s="127" t="s">
        <v>6402</v>
      </c>
      <c r="D4775" s="127" t="s">
        <v>6343</v>
      </c>
      <c r="E4775" s="127"/>
      <c r="F4775" s="128"/>
      <c r="G4775" s="128"/>
      <c r="H4775" s="128"/>
      <c r="I4775" s="311"/>
      <c r="J4775" s="319"/>
      <c r="K4775" s="320"/>
      <c r="L4775" s="321"/>
      <c r="M4775" s="341" t="s">
        <v>4951</v>
      </c>
      <c r="N4775" s="341" t="s">
        <v>4969</v>
      </c>
      <c r="O4775" s="323">
        <f>ROUND(SUMIF(Anlagenbewegungsdaten_AV!B:B,A4775,Anlagenbewegungsdaten_AV!C:C),3)</f>
        <v>0</v>
      </c>
      <c r="P4775" s="320">
        <f>ROUND(SUMIF(Anlagenbewegungsdaten_AV!$B:$B,$A4775,Anlagenbewegungsdaten_AV!$D:$D),2)</f>
        <v>0</v>
      </c>
      <c r="Q4775" s="321">
        <f t="shared" si="162"/>
        <v>0</v>
      </c>
      <c r="S4775" s="324"/>
      <c r="T4775" s="317"/>
      <c r="U4775" s="325"/>
      <c r="V4775" s="325"/>
    </row>
    <row r="4776" spans="1:22" ht="15" customHeight="1" x14ac:dyDescent="0.25">
      <c r="A4776" s="129" t="s">
        <v>6351</v>
      </c>
      <c r="B4776" s="126" t="s">
        <v>152</v>
      </c>
      <c r="C4776" s="127" t="s">
        <v>6402</v>
      </c>
      <c r="D4776" s="127" t="s">
        <v>6343</v>
      </c>
      <c r="E4776" s="127"/>
      <c r="F4776" s="128"/>
      <c r="G4776" s="128"/>
      <c r="H4776" s="128"/>
      <c r="I4776" s="311"/>
      <c r="J4776" s="319"/>
      <c r="K4776" s="320"/>
      <c r="L4776" s="321"/>
      <c r="M4776" s="341" t="s">
        <v>4951</v>
      </c>
      <c r="N4776" s="341" t="s">
        <v>4970</v>
      </c>
      <c r="O4776" s="323">
        <f>ROUND(SUMIF(Anlagenbewegungsdaten_AV!B:B,A4776,Anlagenbewegungsdaten_AV!C:C),3)</f>
        <v>0</v>
      </c>
      <c r="P4776" s="320">
        <f>ROUND(SUMIF(Anlagenbewegungsdaten_AV!$B:$B,$A4776,Anlagenbewegungsdaten_AV!$D:$D),2)</f>
        <v>0</v>
      </c>
      <c r="Q4776" s="321">
        <f t="shared" si="162"/>
        <v>0</v>
      </c>
      <c r="S4776" s="324"/>
      <c r="T4776" s="317"/>
      <c r="U4776" s="325"/>
      <c r="V4776" s="325"/>
    </row>
    <row r="4777" spans="1:22" ht="15" customHeight="1" x14ac:dyDescent="0.25">
      <c r="A4777" s="129" t="s">
        <v>6352</v>
      </c>
      <c r="B4777" s="126" t="s">
        <v>159</v>
      </c>
      <c r="C4777" s="127" t="s">
        <v>6402</v>
      </c>
      <c r="D4777" s="127" t="s">
        <v>6343</v>
      </c>
      <c r="E4777" s="127"/>
      <c r="F4777" s="128"/>
      <c r="G4777" s="128"/>
      <c r="H4777" s="128"/>
      <c r="I4777" s="311"/>
      <c r="J4777" s="319"/>
      <c r="K4777" s="320"/>
      <c r="L4777" s="321"/>
      <c r="M4777" s="341" t="s">
        <v>4951</v>
      </c>
      <c r="N4777" s="341" t="s">
        <v>4971</v>
      </c>
      <c r="O4777" s="323">
        <f>ROUND(SUMIF(Anlagenbewegungsdaten_AV!B:B,A4777,Anlagenbewegungsdaten_AV!C:C),3)</f>
        <v>0</v>
      </c>
      <c r="P4777" s="320">
        <f>ROUND(SUMIF(Anlagenbewegungsdaten_AV!$B:$B,$A4777,Anlagenbewegungsdaten_AV!$D:$D),2)</f>
        <v>0</v>
      </c>
      <c r="Q4777" s="321">
        <f t="shared" si="162"/>
        <v>0</v>
      </c>
      <c r="S4777" s="324"/>
      <c r="T4777" s="317"/>
      <c r="U4777" s="325"/>
      <c r="V4777" s="325"/>
    </row>
    <row r="4778" spans="1:22" ht="15" customHeight="1" x14ac:dyDescent="0.25">
      <c r="A4778" s="129" t="s">
        <v>6353</v>
      </c>
      <c r="B4778" s="126" t="s">
        <v>2090</v>
      </c>
      <c r="C4778" s="127" t="s">
        <v>6402</v>
      </c>
      <c r="D4778" s="127" t="s">
        <v>6343</v>
      </c>
      <c r="E4778" s="127"/>
      <c r="F4778" s="128"/>
      <c r="G4778" s="128"/>
      <c r="H4778" s="128"/>
      <c r="I4778" s="311"/>
      <c r="J4778" s="319"/>
      <c r="K4778" s="320"/>
      <c r="L4778" s="321"/>
      <c r="M4778" s="341" t="s">
        <v>4951</v>
      </c>
      <c r="N4778" s="341" t="s">
        <v>4972</v>
      </c>
      <c r="O4778" s="323">
        <f>ROUND(SUMIF(Anlagenbewegungsdaten_AV!B:B,A4778,Anlagenbewegungsdaten_AV!C:C),3)</f>
        <v>0</v>
      </c>
      <c r="P4778" s="320">
        <f>ROUND(SUMIF(Anlagenbewegungsdaten_AV!$B:$B,$A4778,Anlagenbewegungsdaten_AV!$D:$D),2)</f>
        <v>0</v>
      </c>
      <c r="Q4778" s="321">
        <f t="shared" si="162"/>
        <v>0</v>
      </c>
      <c r="S4778" s="324"/>
      <c r="T4778" s="317"/>
      <c r="U4778" s="325"/>
      <c r="V4778" s="325"/>
    </row>
    <row r="4779" spans="1:22" ht="15" customHeight="1" x14ac:dyDescent="0.25">
      <c r="A4779" s="129" t="s">
        <v>6354</v>
      </c>
      <c r="B4779" s="126" t="s">
        <v>170</v>
      </c>
      <c r="C4779" s="127" t="s">
        <v>6402</v>
      </c>
      <c r="D4779" s="127" t="s">
        <v>6343</v>
      </c>
      <c r="E4779" s="127"/>
      <c r="F4779" s="128"/>
      <c r="G4779" s="128"/>
      <c r="H4779" s="128"/>
      <c r="I4779" s="311"/>
      <c r="J4779" s="319"/>
      <c r="K4779" s="320"/>
      <c r="L4779" s="321"/>
      <c r="M4779" s="341" t="s">
        <v>4951</v>
      </c>
      <c r="N4779" s="341" t="s">
        <v>4973</v>
      </c>
      <c r="O4779" s="323">
        <f>ROUND(SUMIF(Anlagenbewegungsdaten_AV!B:B,A4779,Anlagenbewegungsdaten_AV!C:C),3)</f>
        <v>0</v>
      </c>
      <c r="P4779" s="320">
        <f>ROUND(SUMIF(Anlagenbewegungsdaten_AV!$B:$B,$A4779,Anlagenbewegungsdaten_AV!$D:$D),2)</f>
        <v>0</v>
      </c>
      <c r="Q4779" s="321">
        <f t="shared" si="162"/>
        <v>0</v>
      </c>
      <c r="S4779" s="324"/>
      <c r="T4779" s="317"/>
      <c r="U4779" s="325"/>
      <c r="V4779" s="325"/>
    </row>
    <row r="4780" spans="1:22" ht="15" customHeight="1" x14ac:dyDescent="0.25">
      <c r="A4780" s="129" t="s">
        <v>5632</v>
      </c>
      <c r="B4780" s="126" t="s">
        <v>2086</v>
      </c>
      <c r="C4780" s="127" t="s">
        <v>6401</v>
      </c>
      <c r="D4780" s="127" t="s">
        <v>5633</v>
      </c>
      <c r="E4780" s="127"/>
      <c r="F4780" s="128"/>
      <c r="G4780" s="128"/>
      <c r="H4780" s="128"/>
      <c r="I4780" s="311"/>
      <c r="J4780" s="319">
        <f>ROUND(SUMIF(Anlagenbewegungsdaten!B:B,A4780,Anlagenbewegungsdaten!C:C),3)</f>
        <v>0</v>
      </c>
      <c r="K4780" s="320">
        <f>ROUND(SUMIF(Anlagenbewegungsdaten!$B:$B,$A4780,Anlagenbewegungsdaten!$D:$D),2)</f>
        <v>0</v>
      </c>
      <c r="L4780" s="321">
        <f t="shared" ref="L4780:L4791" si="164">IF(ISBLANK(F4780),0,IF(($J4780)&gt;=100,F4780-(K4780/J4780*100),IF(J4780&lt;100,(J4780*F4780%)-K4780)))</f>
        <v>0</v>
      </c>
      <c r="M4780" s="341" t="s">
        <v>4951</v>
      </c>
      <c r="N4780" s="341" t="s">
        <v>4962</v>
      </c>
      <c r="O4780" s="323">
        <f>ROUND(SUMIF(Anlagenbewegungsdaten_AV!B:B,A4780,Anlagenbewegungsdaten_AV!C:C),3)</f>
        <v>0</v>
      </c>
      <c r="P4780" s="320">
        <f>ROUND(SUMIF(Anlagenbewegungsdaten_AV!$B:$B,$A4780,Anlagenbewegungsdaten_AV!$D:$D),2)</f>
        <v>0</v>
      </c>
      <c r="Q4780" s="321">
        <f t="shared" si="162"/>
        <v>0</v>
      </c>
      <c r="S4780" s="324"/>
      <c r="T4780" s="317"/>
      <c r="U4780" s="325"/>
      <c r="V4780" s="325"/>
    </row>
    <row r="4781" spans="1:22" ht="15" customHeight="1" x14ac:dyDescent="0.25">
      <c r="A4781" s="129" t="s">
        <v>5634</v>
      </c>
      <c r="B4781" s="126" t="s">
        <v>2087</v>
      </c>
      <c r="C4781" s="127" t="s">
        <v>6401</v>
      </c>
      <c r="D4781" s="127" t="s">
        <v>5633</v>
      </c>
      <c r="E4781" s="127"/>
      <c r="F4781" s="128"/>
      <c r="G4781" s="128"/>
      <c r="H4781" s="128"/>
      <c r="I4781" s="311"/>
      <c r="J4781" s="319">
        <f>ROUND(SUMIF(Anlagenbewegungsdaten!B:B,A4781,Anlagenbewegungsdaten!C:C),3)</f>
        <v>0</v>
      </c>
      <c r="K4781" s="320">
        <f>ROUND(SUMIF(Anlagenbewegungsdaten!$B:$B,$A4781,Anlagenbewegungsdaten!$D:$D),2)</f>
        <v>0</v>
      </c>
      <c r="L4781" s="321">
        <f t="shared" si="164"/>
        <v>0</v>
      </c>
      <c r="M4781" s="341" t="s">
        <v>4951</v>
      </c>
      <c r="N4781" s="341" t="s">
        <v>4963</v>
      </c>
      <c r="O4781" s="323">
        <f>ROUND(SUMIF(Anlagenbewegungsdaten_AV!B:B,A4781,Anlagenbewegungsdaten_AV!C:C),3)</f>
        <v>0</v>
      </c>
      <c r="P4781" s="320">
        <f>ROUND(SUMIF(Anlagenbewegungsdaten_AV!$B:$B,$A4781,Anlagenbewegungsdaten_AV!$D:$D),2)</f>
        <v>0</v>
      </c>
      <c r="Q4781" s="321">
        <f t="shared" si="162"/>
        <v>0</v>
      </c>
      <c r="S4781" s="324"/>
      <c r="T4781" s="317"/>
      <c r="U4781" s="325"/>
      <c r="V4781" s="325"/>
    </row>
    <row r="4782" spans="1:22" ht="15" customHeight="1" x14ac:dyDescent="0.25">
      <c r="A4782" s="129" t="s">
        <v>5635</v>
      </c>
      <c r="B4782" s="126" t="s">
        <v>994</v>
      </c>
      <c r="C4782" s="127" t="s">
        <v>6401</v>
      </c>
      <c r="D4782" s="127" t="s">
        <v>5633</v>
      </c>
      <c r="E4782" s="127"/>
      <c r="F4782" s="128"/>
      <c r="G4782" s="128"/>
      <c r="H4782" s="128"/>
      <c r="I4782" s="311"/>
      <c r="J4782" s="319">
        <f>ROUND(SUMIF(Anlagenbewegungsdaten!B:B,A4782,Anlagenbewegungsdaten!C:C),3)</f>
        <v>0</v>
      </c>
      <c r="K4782" s="320">
        <f>ROUND(SUMIF(Anlagenbewegungsdaten!$B:$B,$A4782,Anlagenbewegungsdaten!$D:$D),2)</f>
        <v>0</v>
      </c>
      <c r="L4782" s="321">
        <f t="shared" si="164"/>
        <v>0</v>
      </c>
      <c r="M4782" s="341" t="s">
        <v>4951</v>
      </c>
      <c r="N4782" s="341" t="s">
        <v>4964</v>
      </c>
      <c r="O4782" s="323">
        <f>ROUND(SUMIF(Anlagenbewegungsdaten_AV!B:B,A4782,Anlagenbewegungsdaten_AV!C:C),3)</f>
        <v>0</v>
      </c>
      <c r="P4782" s="320">
        <f>ROUND(SUMIF(Anlagenbewegungsdaten_AV!$B:$B,$A4782,Anlagenbewegungsdaten_AV!$D:$D),2)</f>
        <v>0</v>
      </c>
      <c r="Q4782" s="321">
        <f t="shared" si="162"/>
        <v>0</v>
      </c>
      <c r="S4782" s="324"/>
      <c r="T4782" s="317"/>
      <c r="U4782" s="325"/>
      <c r="V4782" s="325"/>
    </row>
    <row r="4783" spans="1:22" ht="15" customHeight="1" x14ac:dyDescent="0.25">
      <c r="A4783" s="129" t="s">
        <v>5636</v>
      </c>
      <c r="B4783" s="126" t="s">
        <v>1479</v>
      </c>
      <c r="C4783" s="127" t="s">
        <v>6401</v>
      </c>
      <c r="D4783" s="127" t="s">
        <v>5633</v>
      </c>
      <c r="E4783" s="127"/>
      <c r="F4783" s="128"/>
      <c r="G4783" s="128"/>
      <c r="H4783" s="128"/>
      <c r="I4783" s="311"/>
      <c r="J4783" s="319">
        <f>ROUND(SUMIF(Anlagenbewegungsdaten!B:B,A4783,Anlagenbewegungsdaten!C:C),3)</f>
        <v>0</v>
      </c>
      <c r="K4783" s="320">
        <f>ROUND(SUMIF(Anlagenbewegungsdaten!$B:$B,$A4783,Anlagenbewegungsdaten!$D:$D),2)</f>
        <v>0</v>
      </c>
      <c r="L4783" s="321">
        <f t="shared" si="164"/>
        <v>0</v>
      </c>
      <c r="M4783" s="341" t="s">
        <v>4951</v>
      </c>
      <c r="N4783" s="341" t="s">
        <v>4965</v>
      </c>
      <c r="O4783" s="323">
        <f>ROUND(SUMIF(Anlagenbewegungsdaten_AV!B:B,A4783,Anlagenbewegungsdaten_AV!C:C),3)</f>
        <v>0</v>
      </c>
      <c r="P4783" s="320">
        <f>ROUND(SUMIF(Anlagenbewegungsdaten_AV!$B:$B,$A4783,Anlagenbewegungsdaten_AV!$D:$D),2)</f>
        <v>0</v>
      </c>
      <c r="Q4783" s="321">
        <f t="shared" si="162"/>
        <v>0</v>
      </c>
      <c r="S4783" s="324"/>
      <c r="T4783" s="317"/>
      <c r="U4783" s="325"/>
      <c r="V4783" s="325"/>
    </row>
    <row r="4784" spans="1:22" ht="15" customHeight="1" x14ac:dyDescent="0.25">
      <c r="A4784" s="129" t="s">
        <v>5637</v>
      </c>
      <c r="B4784" s="126" t="s">
        <v>1492</v>
      </c>
      <c r="C4784" s="127" t="s">
        <v>6401</v>
      </c>
      <c r="D4784" s="127" t="s">
        <v>5633</v>
      </c>
      <c r="E4784" s="127"/>
      <c r="F4784" s="128"/>
      <c r="G4784" s="128"/>
      <c r="H4784" s="128"/>
      <c r="I4784" s="311"/>
      <c r="J4784" s="319">
        <f>ROUND(SUMIF(Anlagenbewegungsdaten!B:B,A4784,Anlagenbewegungsdaten!C:C),3)</f>
        <v>0</v>
      </c>
      <c r="K4784" s="320">
        <f>ROUND(SUMIF(Anlagenbewegungsdaten!$B:$B,$A4784,Anlagenbewegungsdaten!$D:$D),2)</f>
        <v>0</v>
      </c>
      <c r="L4784" s="321">
        <f t="shared" si="164"/>
        <v>0</v>
      </c>
      <c r="M4784" s="341" t="s">
        <v>4951</v>
      </c>
      <c r="N4784" s="341" t="s">
        <v>4966</v>
      </c>
      <c r="O4784" s="323">
        <f>ROUND(SUMIF(Anlagenbewegungsdaten_AV!B:B,A4784,Anlagenbewegungsdaten_AV!C:C),3)</f>
        <v>0</v>
      </c>
      <c r="P4784" s="320">
        <f>ROUND(SUMIF(Anlagenbewegungsdaten_AV!$B:$B,$A4784,Anlagenbewegungsdaten_AV!$D:$D),2)</f>
        <v>0</v>
      </c>
      <c r="Q4784" s="321">
        <f t="shared" si="162"/>
        <v>0</v>
      </c>
      <c r="S4784" s="324"/>
      <c r="T4784" s="317"/>
      <c r="U4784" s="325"/>
      <c r="V4784" s="325"/>
    </row>
    <row r="4785" spans="1:22" ht="15" customHeight="1" x14ac:dyDescent="0.25">
      <c r="A4785" s="129" t="s">
        <v>5638</v>
      </c>
      <c r="B4785" s="126" t="s">
        <v>77</v>
      </c>
      <c r="C4785" s="127" t="s">
        <v>6401</v>
      </c>
      <c r="D4785" s="127" t="s">
        <v>5633</v>
      </c>
      <c r="E4785" s="127"/>
      <c r="F4785" s="128"/>
      <c r="G4785" s="128"/>
      <c r="H4785" s="128"/>
      <c r="I4785" s="311"/>
      <c r="J4785" s="319">
        <f>ROUND(SUMIF(Anlagenbewegungsdaten!B:B,A4785,Anlagenbewegungsdaten!C:C),3)</f>
        <v>0</v>
      </c>
      <c r="K4785" s="320">
        <f>ROUND(SUMIF(Anlagenbewegungsdaten!$B:$B,$A4785,Anlagenbewegungsdaten!$D:$D),2)</f>
        <v>0</v>
      </c>
      <c r="L4785" s="321">
        <f t="shared" si="164"/>
        <v>0</v>
      </c>
      <c r="M4785" s="341" t="s">
        <v>4951</v>
      </c>
      <c r="N4785" s="341" t="s">
        <v>4967</v>
      </c>
      <c r="O4785" s="323">
        <f>ROUND(SUMIF(Anlagenbewegungsdaten_AV!B:B,A4785,Anlagenbewegungsdaten_AV!C:C),3)</f>
        <v>0</v>
      </c>
      <c r="P4785" s="320">
        <f>ROUND(SUMIF(Anlagenbewegungsdaten_AV!$B:$B,$A4785,Anlagenbewegungsdaten_AV!$D:$D),2)</f>
        <v>0</v>
      </c>
      <c r="Q4785" s="321">
        <f t="shared" si="162"/>
        <v>0</v>
      </c>
      <c r="S4785" s="324"/>
      <c r="T4785" s="317"/>
      <c r="U4785" s="325"/>
      <c r="V4785" s="325"/>
    </row>
    <row r="4786" spans="1:22" ht="15" customHeight="1" x14ac:dyDescent="0.25">
      <c r="A4786" s="129" t="s">
        <v>5639</v>
      </c>
      <c r="B4786" s="126" t="s">
        <v>2088</v>
      </c>
      <c r="C4786" s="127" t="s">
        <v>6401</v>
      </c>
      <c r="D4786" s="127" t="s">
        <v>5633</v>
      </c>
      <c r="E4786" s="127"/>
      <c r="F4786" s="128"/>
      <c r="G4786" s="128"/>
      <c r="H4786" s="128"/>
      <c r="I4786" s="311"/>
      <c r="J4786" s="319">
        <f>ROUND(SUMIF(Anlagenbewegungsdaten!B:B,A4786,Anlagenbewegungsdaten!C:C),3)</f>
        <v>0</v>
      </c>
      <c r="K4786" s="320">
        <f>ROUND(SUMIF(Anlagenbewegungsdaten!$B:$B,$A4786,Anlagenbewegungsdaten!$D:$D),2)</f>
        <v>0</v>
      </c>
      <c r="L4786" s="321">
        <f t="shared" si="164"/>
        <v>0</v>
      </c>
      <c r="M4786" s="341" t="s">
        <v>4951</v>
      </c>
      <c r="N4786" s="341" t="s">
        <v>4968</v>
      </c>
      <c r="O4786" s="323">
        <f>ROUND(SUMIF(Anlagenbewegungsdaten_AV!B:B,A4786,Anlagenbewegungsdaten_AV!C:C),3)</f>
        <v>0</v>
      </c>
      <c r="P4786" s="320">
        <f>ROUND(SUMIF(Anlagenbewegungsdaten_AV!$B:$B,$A4786,Anlagenbewegungsdaten_AV!$D:$D),2)</f>
        <v>0</v>
      </c>
      <c r="Q4786" s="321">
        <f t="shared" si="162"/>
        <v>0</v>
      </c>
      <c r="S4786" s="324"/>
      <c r="T4786" s="317"/>
      <c r="U4786" s="325"/>
      <c r="V4786" s="325"/>
    </row>
    <row r="4787" spans="1:22" ht="15" customHeight="1" x14ac:dyDescent="0.25">
      <c r="A4787" s="129" t="s">
        <v>5640</v>
      </c>
      <c r="B4787" s="126" t="s">
        <v>2089</v>
      </c>
      <c r="C4787" s="127" t="s">
        <v>6401</v>
      </c>
      <c r="D4787" s="127" t="s">
        <v>5633</v>
      </c>
      <c r="E4787" s="127"/>
      <c r="F4787" s="128"/>
      <c r="G4787" s="128"/>
      <c r="H4787" s="128"/>
      <c r="I4787" s="311"/>
      <c r="J4787" s="319">
        <f>ROUND(SUMIF(Anlagenbewegungsdaten!B:B,A4787,Anlagenbewegungsdaten!C:C),3)</f>
        <v>0</v>
      </c>
      <c r="K4787" s="320">
        <f>ROUND(SUMIF(Anlagenbewegungsdaten!$B:$B,$A4787,Anlagenbewegungsdaten!$D:$D),2)</f>
        <v>0</v>
      </c>
      <c r="L4787" s="321">
        <f t="shared" si="164"/>
        <v>0</v>
      </c>
      <c r="M4787" s="341" t="s">
        <v>4951</v>
      </c>
      <c r="N4787" s="341" t="s">
        <v>4969</v>
      </c>
      <c r="O4787" s="323">
        <f>ROUND(SUMIF(Anlagenbewegungsdaten_AV!B:B,A4787,Anlagenbewegungsdaten_AV!C:C),3)</f>
        <v>0</v>
      </c>
      <c r="P4787" s="320">
        <f>ROUND(SUMIF(Anlagenbewegungsdaten_AV!$B:$B,$A4787,Anlagenbewegungsdaten_AV!$D:$D),2)</f>
        <v>0</v>
      </c>
      <c r="Q4787" s="321">
        <f t="shared" si="162"/>
        <v>0</v>
      </c>
      <c r="S4787" s="324"/>
      <c r="T4787" s="317"/>
      <c r="U4787" s="325"/>
      <c r="V4787" s="325"/>
    </row>
    <row r="4788" spans="1:22" ht="15" customHeight="1" x14ac:dyDescent="0.25">
      <c r="A4788" s="129" t="s">
        <v>5641</v>
      </c>
      <c r="B4788" s="126" t="s">
        <v>152</v>
      </c>
      <c r="C4788" s="127" t="s">
        <v>6401</v>
      </c>
      <c r="D4788" s="127" t="s">
        <v>5633</v>
      </c>
      <c r="E4788" s="127"/>
      <c r="F4788" s="128"/>
      <c r="G4788" s="128"/>
      <c r="H4788" s="128"/>
      <c r="I4788" s="311"/>
      <c r="J4788" s="319">
        <f>ROUND(SUMIF(Anlagenbewegungsdaten!B:B,A4788,Anlagenbewegungsdaten!C:C),3)</f>
        <v>0</v>
      </c>
      <c r="K4788" s="320">
        <f>ROUND(SUMIF(Anlagenbewegungsdaten!$B:$B,$A4788,Anlagenbewegungsdaten!$D:$D),2)</f>
        <v>0</v>
      </c>
      <c r="L4788" s="321">
        <f t="shared" si="164"/>
        <v>0</v>
      </c>
      <c r="M4788" s="341" t="s">
        <v>4951</v>
      </c>
      <c r="N4788" s="341" t="s">
        <v>4970</v>
      </c>
      <c r="O4788" s="323">
        <f>ROUND(SUMIF(Anlagenbewegungsdaten_AV!B:B,A4788,Anlagenbewegungsdaten_AV!C:C),3)</f>
        <v>0</v>
      </c>
      <c r="P4788" s="320">
        <f>ROUND(SUMIF(Anlagenbewegungsdaten_AV!$B:$B,$A4788,Anlagenbewegungsdaten_AV!$D:$D),2)</f>
        <v>0</v>
      </c>
      <c r="Q4788" s="321">
        <f t="shared" si="162"/>
        <v>0</v>
      </c>
      <c r="S4788" s="324"/>
      <c r="T4788" s="317"/>
      <c r="U4788" s="325"/>
      <c r="V4788" s="325"/>
    </row>
    <row r="4789" spans="1:22" ht="15" customHeight="1" x14ac:dyDescent="0.25">
      <c r="A4789" s="129" t="s">
        <v>5642</v>
      </c>
      <c r="B4789" s="126" t="s">
        <v>159</v>
      </c>
      <c r="C4789" s="127" t="s">
        <v>6401</v>
      </c>
      <c r="D4789" s="127" t="s">
        <v>5633</v>
      </c>
      <c r="E4789" s="127"/>
      <c r="F4789" s="128"/>
      <c r="G4789" s="128"/>
      <c r="H4789" s="128"/>
      <c r="I4789" s="311"/>
      <c r="J4789" s="319">
        <f>ROUND(SUMIF(Anlagenbewegungsdaten!B:B,A4789,Anlagenbewegungsdaten!C:C),3)</f>
        <v>0</v>
      </c>
      <c r="K4789" s="320">
        <f>ROUND(SUMIF(Anlagenbewegungsdaten!$B:$B,$A4789,Anlagenbewegungsdaten!$D:$D),2)</f>
        <v>0</v>
      </c>
      <c r="L4789" s="321">
        <f t="shared" si="164"/>
        <v>0</v>
      </c>
      <c r="M4789" s="341" t="s">
        <v>4951</v>
      </c>
      <c r="N4789" s="341" t="s">
        <v>4971</v>
      </c>
      <c r="O4789" s="323">
        <f>ROUND(SUMIF(Anlagenbewegungsdaten_AV!B:B,A4789,Anlagenbewegungsdaten_AV!C:C),3)</f>
        <v>0</v>
      </c>
      <c r="P4789" s="320">
        <f>ROUND(SUMIF(Anlagenbewegungsdaten_AV!$B:$B,$A4789,Anlagenbewegungsdaten_AV!$D:$D),2)</f>
        <v>0</v>
      </c>
      <c r="Q4789" s="321">
        <f t="shared" si="162"/>
        <v>0</v>
      </c>
      <c r="S4789" s="324"/>
      <c r="T4789" s="317"/>
      <c r="U4789" s="325"/>
      <c r="V4789" s="325"/>
    </row>
    <row r="4790" spans="1:22" ht="15" customHeight="1" x14ac:dyDescent="0.25">
      <c r="A4790" s="129" t="s">
        <v>5643</v>
      </c>
      <c r="B4790" s="126" t="s">
        <v>2090</v>
      </c>
      <c r="C4790" s="127" t="s">
        <v>6401</v>
      </c>
      <c r="D4790" s="127" t="s">
        <v>5633</v>
      </c>
      <c r="E4790" s="127"/>
      <c r="F4790" s="128"/>
      <c r="G4790" s="128"/>
      <c r="H4790" s="128"/>
      <c r="I4790" s="311"/>
      <c r="J4790" s="319">
        <f>ROUND(SUMIF(Anlagenbewegungsdaten!B:B,A4790,Anlagenbewegungsdaten!C:C),3)</f>
        <v>0</v>
      </c>
      <c r="K4790" s="320">
        <f>ROUND(SUMIF(Anlagenbewegungsdaten!$B:$B,$A4790,Anlagenbewegungsdaten!$D:$D),2)</f>
        <v>0</v>
      </c>
      <c r="L4790" s="321">
        <f t="shared" si="164"/>
        <v>0</v>
      </c>
      <c r="M4790" s="341" t="s">
        <v>4951</v>
      </c>
      <c r="N4790" s="341" t="s">
        <v>4972</v>
      </c>
      <c r="O4790" s="323">
        <f>ROUND(SUMIF(Anlagenbewegungsdaten_AV!B:B,A4790,Anlagenbewegungsdaten_AV!C:C),3)</f>
        <v>0</v>
      </c>
      <c r="P4790" s="320">
        <f>ROUND(SUMIF(Anlagenbewegungsdaten_AV!$B:$B,$A4790,Anlagenbewegungsdaten_AV!$D:$D),2)</f>
        <v>0</v>
      </c>
      <c r="Q4790" s="321">
        <f t="shared" si="162"/>
        <v>0</v>
      </c>
      <c r="S4790" s="324"/>
      <c r="T4790" s="317"/>
      <c r="U4790" s="325"/>
      <c r="V4790" s="325"/>
    </row>
    <row r="4791" spans="1:22" ht="15" customHeight="1" x14ac:dyDescent="0.25">
      <c r="A4791" s="129" t="s">
        <v>5644</v>
      </c>
      <c r="B4791" s="126" t="s">
        <v>170</v>
      </c>
      <c r="C4791" s="127" t="s">
        <v>6401</v>
      </c>
      <c r="D4791" s="127" t="s">
        <v>5633</v>
      </c>
      <c r="E4791" s="127"/>
      <c r="F4791" s="128"/>
      <c r="G4791" s="128"/>
      <c r="H4791" s="128"/>
      <c r="I4791" s="311"/>
      <c r="J4791" s="319">
        <f>ROUND(SUMIF(Anlagenbewegungsdaten!B:B,A4791,Anlagenbewegungsdaten!C:C),3)</f>
        <v>0</v>
      </c>
      <c r="K4791" s="320">
        <f>ROUND(SUMIF(Anlagenbewegungsdaten!$B:$B,$A4791,Anlagenbewegungsdaten!$D:$D),2)</f>
        <v>0</v>
      </c>
      <c r="L4791" s="321">
        <f t="shared" si="164"/>
        <v>0</v>
      </c>
      <c r="M4791" s="341" t="s">
        <v>4951</v>
      </c>
      <c r="N4791" s="341" t="s">
        <v>4973</v>
      </c>
      <c r="O4791" s="323">
        <f>ROUND(SUMIF(Anlagenbewegungsdaten_AV!B:B,A4791,Anlagenbewegungsdaten_AV!C:C),3)</f>
        <v>0</v>
      </c>
      <c r="P4791" s="320">
        <f>ROUND(SUMIF(Anlagenbewegungsdaten_AV!$B:$B,$A4791,Anlagenbewegungsdaten_AV!$D:$D),2)</f>
        <v>0</v>
      </c>
      <c r="Q4791" s="321">
        <f t="shared" si="162"/>
        <v>0</v>
      </c>
      <c r="S4791" s="324"/>
      <c r="T4791" s="317"/>
      <c r="U4791" s="325"/>
      <c r="V4791" s="325"/>
    </row>
    <row r="4792" spans="1:22" ht="15" customHeight="1" x14ac:dyDescent="0.25">
      <c r="A4792" s="129" t="s">
        <v>5645</v>
      </c>
      <c r="B4792" s="126" t="s">
        <v>170</v>
      </c>
      <c r="C4792" s="127" t="s">
        <v>6401</v>
      </c>
      <c r="D4792" s="127" t="s">
        <v>5633</v>
      </c>
      <c r="E4792" s="127" t="s">
        <v>4911</v>
      </c>
      <c r="F4792" s="128">
        <v>0</v>
      </c>
      <c r="G4792" s="128"/>
      <c r="H4792" s="128"/>
      <c r="I4792" s="311"/>
      <c r="J4792" s="319">
        <f>ROUND(SUMIF(Anlagenbewegungsdaten!B:B,A4792,Anlagenbewegungsdaten!C:C),3)</f>
        <v>0</v>
      </c>
      <c r="K4792" s="320"/>
      <c r="L4792" s="321"/>
      <c r="M4792" s="341" t="s">
        <v>4949</v>
      </c>
      <c r="N4792" s="341" t="s">
        <v>4985</v>
      </c>
      <c r="O4792" s="323">
        <f>ROUND(SUMIF(Anlagenbewegungsdaten_AV!B:B,A4792,Anlagenbewegungsdaten_AV!C:C),3)</f>
        <v>0</v>
      </c>
      <c r="P4792" s="320"/>
      <c r="Q4792" s="321"/>
      <c r="S4792" s="324"/>
      <c r="T4792" s="317"/>
      <c r="U4792" s="325"/>
      <c r="V4792" s="325"/>
    </row>
    <row r="4793" spans="1:22" ht="15" customHeight="1" x14ac:dyDescent="0.25">
      <c r="A4793" s="129" t="s">
        <v>5646</v>
      </c>
      <c r="B4793" s="126" t="s">
        <v>2086</v>
      </c>
      <c r="C4793" s="127" t="s">
        <v>6401</v>
      </c>
      <c r="D4793" s="127" t="s">
        <v>5647</v>
      </c>
      <c r="E4793" s="127"/>
      <c r="F4793" s="128"/>
      <c r="G4793" s="128"/>
      <c r="H4793" s="128"/>
      <c r="I4793" s="311"/>
      <c r="J4793" s="319">
        <f>ROUND(SUMIF(Anlagenbewegungsdaten!B:B,A4793,Anlagenbewegungsdaten!C:C),3)</f>
        <v>0</v>
      </c>
      <c r="K4793" s="320">
        <f>ROUND(SUMIF(Anlagenbewegungsdaten!$B:$B,$A4793,Anlagenbewegungsdaten!$D:$D),2)</f>
        <v>0</v>
      </c>
      <c r="L4793" s="321">
        <f t="shared" ref="L4793:L4804" si="165">IF(ISBLANK(F4793),0,IF(($J4793)&gt;=100,F4793-(K4793/J4793*100),IF(J4793&lt;100,(J4793*F4793%)-K4793)))</f>
        <v>0</v>
      </c>
      <c r="M4793" s="341" t="s">
        <v>4951</v>
      </c>
      <c r="N4793" s="341" t="s">
        <v>4962</v>
      </c>
      <c r="O4793" s="323">
        <f>ROUND(SUMIF(Anlagenbewegungsdaten_AV!B:B,A4793,Anlagenbewegungsdaten_AV!C:C),3)</f>
        <v>0</v>
      </c>
      <c r="P4793" s="320">
        <f>ROUND(SUMIF(Anlagenbewegungsdaten_AV!$B:$B,$A4793,Anlagenbewegungsdaten_AV!$D:$D),2)</f>
        <v>0</v>
      </c>
      <c r="Q4793" s="321">
        <f t="shared" si="162"/>
        <v>0</v>
      </c>
      <c r="S4793" s="324"/>
      <c r="T4793" s="317"/>
      <c r="U4793" s="325"/>
      <c r="V4793" s="325"/>
    </row>
    <row r="4794" spans="1:22" ht="15" customHeight="1" x14ac:dyDescent="0.25">
      <c r="A4794" s="129" t="s">
        <v>5648</v>
      </c>
      <c r="B4794" s="126" t="s">
        <v>2087</v>
      </c>
      <c r="C4794" s="127" t="s">
        <v>6401</v>
      </c>
      <c r="D4794" s="127" t="s">
        <v>5647</v>
      </c>
      <c r="E4794" s="127"/>
      <c r="F4794" s="128"/>
      <c r="G4794" s="128"/>
      <c r="H4794" s="128"/>
      <c r="I4794" s="311"/>
      <c r="J4794" s="319">
        <f>ROUND(SUMIF(Anlagenbewegungsdaten!B:B,A4794,Anlagenbewegungsdaten!C:C),3)</f>
        <v>0</v>
      </c>
      <c r="K4794" s="320">
        <f>ROUND(SUMIF(Anlagenbewegungsdaten!$B:$B,$A4794,Anlagenbewegungsdaten!$D:$D),2)</f>
        <v>0</v>
      </c>
      <c r="L4794" s="321">
        <f t="shared" si="165"/>
        <v>0</v>
      </c>
      <c r="M4794" s="341" t="s">
        <v>4951</v>
      </c>
      <c r="N4794" s="341" t="s">
        <v>4963</v>
      </c>
      <c r="O4794" s="323">
        <f>ROUND(SUMIF(Anlagenbewegungsdaten_AV!B:B,A4794,Anlagenbewegungsdaten_AV!C:C),3)</f>
        <v>0</v>
      </c>
      <c r="P4794" s="320">
        <f>ROUND(SUMIF(Anlagenbewegungsdaten_AV!$B:$B,$A4794,Anlagenbewegungsdaten_AV!$D:$D),2)</f>
        <v>0</v>
      </c>
      <c r="Q4794" s="321">
        <f t="shared" ref="Q4794:Q4857" si="166">IF(ISBLANK(H4794),0,IF(OR($O4794&gt;=100,$O4794&lt;=-100),H4794-(P4794/O4794*100),IF(OR(O4794&gt;-100,O4794&lt;100),(O4794*G4794%)-P4794)))</f>
        <v>0</v>
      </c>
      <c r="S4794" s="324"/>
      <c r="T4794" s="317"/>
      <c r="U4794" s="325"/>
      <c r="V4794" s="325"/>
    </row>
    <row r="4795" spans="1:22" ht="15" customHeight="1" x14ac:dyDescent="0.25">
      <c r="A4795" s="129" t="s">
        <v>5649</v>
      </c>
      <c r="B4795" s="126" t="s">
        <v>994</v>
      </c>
      <c r="C4795" s="127" t="s">
        <v>6401</v>
      </c>
      <c r="D4795" s="127" t="s">
        <v>5647</v>
      </c>
      <c r="E4795" s="127"/>
      <c r="F4795" s="128"/>
      <c r="G4795" s="128"/>
      <c r="H4795" s="128"/>
      <c r="I4795" s="311"/>
      <c r="J4795" s="319">
        <f>ROUND(SUMIF(Anlagenbewegungsdaten!B:B,A4795,Anlagenbewegungsdaten!C:C),3)</f>
        <v>0</v>
      </c>
      <c r="K4795" s="320">
        <f>ROUND(SUMIF(Anlagenbewegungsdaten!$B:$B,$A4795,Anlagenbewegungsdaten!$D:$D),2)</f>
        <v>0</v>
      </c>
      <c r="L4795" s="321">
        <f t="shared" si="165"/>
        <v>0</v>
      </c>
      <c r="M4795" s="341" t="s">
        <v>4951</v>
      </c>
      <c r="N4795" s="341" t="s">
        <v>4964</v>
      </c>
      <c r="O4795" s="323">
        <f>ROUND(SUMIF(Anlagenbewegungsdaten_AV!B:B,A4795,Anlagenbewegungsdaten_AV!C:C),3)</f>
        <v>0</v>
      </c>
      <c r="P4795" s="320">
        <f>ROUND(SUMIF(Anlagenbewegungsdaten_AV!$B:$B,$A4795,Anlagenbewegungsdaten_AV!$D:$D),2)</f>
        <v>0</v>
      </c>
      <c r="Q4795" s="321">
        <f t="shared" si="166"/>
        <v>0</v>
      </c>
      <c r="S4795" s="324"/>
      <c r="T4795" s="317"/>
      <c r="U4795" s="325"/>
      <c r="V4795" s="325"/>
    </row>
    <row r="4796" spans="1:22" ht="15" customHeight="1" x14ac:dyDescent="0.25">
      <c r="A4796" s="129" t="s">
        <v>5650</v>
      </c>
      <c r="B4796" s="126" t="s">
        <v>1479</v>
      </c>
      <c r="C4796" s="127" t="s">
        <v>6401</v>
      </c>
      <c r="D4796" s="127" t="s">
        <v>5647</v>
      </c>
      <c r="E4796" s="127"/>
      <c r="F4796" s="128"/>
      <c r="G4796" s="128"/>
      <c r="H4796" s="128"/>
      <c r="I4796" s="311"/>
      <c r="J4796" s="319">
        <f>ROUND(SUMIF(Anlagenbewegungsdaten!B:B,A4796,Anlagenbewegungsdaten!C:C),3)</f>
        <v>0</v>
      </c>
      <c r="K4796" s="320">
        <f>ROUND(SUMIF(Anlagenbewegungsdaten!$B:$B,$A4796,Anlagenbewegungsdaten!$D:$D),2)</f>
        <v>0</v>
      </c>
      <c r="L4796" s="321">
        <f t="shared" si="165"/>
        <v>0</v>
      </c>
      <c r="M4796" s="341" t="s">
        <v>4951</v>
      </c>
      <c r="N4796" s="341" t="s">
        <v>4965</v>
      </c>
      <c r="O4796" s="323">
        <f>ROUND(SUMIF(Anlagenbewegungsdaten_AV!B:B,A4796,Anlagenbewegungsdaten_AV!C:C),3)</f>
        <v>0</v>
      </c>
      <c r="P4796" s="320">
        <f>ROUND(SUMIF(Anlagenbewegungsdaten_AV!$B:$B,$A4796,Anlagenbewegungsdaten_AV!$D:$D),2)</f>
        <v>0</v>
      </c>
      <c r="Q4796" s="321">
        <f t="shared" si="166"/>
        <v>0</v>
      </c>
      <c r="S4796" s="324"/>
      <c r="T4796" s="317"/>
      <c r="U4796" s="325"/>
      <c r="V4796" s="325"/>
    </row>
    <row r="4797" spans="1:22" ht="15" customHeight="1" x14ac:dyDescent="0.25">
      <c r="A4797" s="129" t="s">
        <v>5651</v>
      </c>
      <c r="B4797" s="126" t="s">
        <v>1492</v>
      </c>
      <c r="C4797" s="127" t="s">
        <v>6401</v>
      </c>
      <c r="D4797" s="127" t="s">
        <v>5647</v>
      </c>
      <c r="E4797" s="127"/>
      <c r="F4797" s="128"/>
      <c r="G4797" s="128"/>
      <c r="H4797" s="128"/>
      <c r="I4797" s="311"/>
      <c r="J4797" s="319">
        <f>ROUND(SUMIF(Anlagenbewegungsdaten!B:B,A4797,Anlagenbewegungsdaten!C:C),3)</f>
        <v>0</v>
      </c>
      <c r="K4797" s="320">
        <f>ROUND(SUMIF(Anlagenbewegungsdaten!$B:$B,$A4797,Anlagenbewegungsdaten!$D:$D),2)</f>
        <v>0</v>
      </c>
      <c r="L4797" s="321">
        <f t="shared" si="165"/>
        <v>0</v>
      </c>
      <c r="M4797" s="341" t="s">
        <v>4951</v>
      </c>
      <c r="N4797" s="341" t="s">
        <v>4966</v>
      </c>
      <c r="O4797" s="323">
        <f>ROUND(SUMIF(Anlagenbewegungsdaten_AV!B:B,A4797,Anlagenbewegungsdaten_AV!C:C),3)</f>
        <v>0</v>
      </c>
      <c r="P4797" s="320">
        <f>ROUND(SUMIF(Anlagenbewegungsdaten_AV!$B:$B,$A4797,Anlagenbewegungsdaten_AV!$D:$D),2)</f>
        <v>0</v>
      </c>
      <c r="Q4797" s="321">
        <f t="shared" si="166"/>
        <v>0</v>
      </c>
      <c r="S4797" s="324"/>
      <c r="T4797" s="317"/>
      <c r="U4797" s="325"/>
      <c r="V4797" s="325"/>
    </row>
    <row r="4798" spans="1:22" ht="15" customHeight="1" x14ac:dyDescent="0.25">
      <c r="A4798" s="129" t="s">
        <v>5652</v>
      </c>
      <c r="B4798" s="126" t="s">
        <v>77</v>
      </c>
      <c r="C4798" s="127" t="s">
        <v>6401</v>
      </c>
      <c r="D4798" s="127" t="s">
        <v>5647</v>
      </c>
      <c r="E4798" s="127"/>
      <c r="F4798" s="128"/>
      <c r="G4798" s="128"/>
      <c r="H4798" s="128"/>
      <c r="I4798" s="311"/>
      <c r="J4798" s="319">
        <f>ROUND(SUMIF(Anlagenbewegungsdaten!B:B,A4798,Anlagenbewegungsdaten!C:C),3)</f>
        <v>0</v>
      </c>
      <c r="K4798" s="320">
        <f>ROUND(SUMIF(Anlagenbewegungsdaten!$B:$B,$A4798,Anlagenbewegungsdaten!$D:$D),2)</f>
        <v>0</v>
      </c>
      <c r="L4798" s="321">
        <f t="shared" si="165"/>
        <v>0</v>
      </c>
      <c r="M4798" s="341" t="s">
        <v>4951</v>
      </c>
      <c r="N4798" s="341" t="s">
        <v>4967</v>
      </c>
      <c r="O4798" s="323">
        <f>ROUND(SUMIF(Anlagenbewegungsdaten_AV!B:B,A4798,Anlagenbewegungsdaten_AV!C:C),3)</f>
        <v>0</v>
      </c>
      <c r="P4798" s="320">
        <f>ROUND(SUMIF(Anlagenbewegungsdaten_AV!$B:$B,$A4798,Anlagenbewegungsdaten_AV!$D:$D),2)</f>
        <v>0</v>
      </c>
      <c r="Q4798" s="321">
        <f t="shared" si="166"/>
        <v>0</v>
      </c>
      <c r="S4798" s="324"/>
      <c r="T4798" s="317"/>
      <c r="U4798" s="325"/>
      <c r="V4798" s="325"/>
    </row>
    <row r="4799" spans="1:22" ht="15" customHeight="1" x14ac:dyDescent="0.25">
      <c r="A4799" s="129" t="s">
        <v>5653</v>
      </c>
      <c r="B4799" s="126" t="s">
        <v>2088</v>
      </c>
      <c r="C4799" s="127" t="s">
        <v>6401</v>
      </c>
      <c r="D4799" s="127" t="s">
        <v>5647</v>
      </c>
      <c r="E4799" s="127"/>
      <c r="F4799" s="128"/>
      <c r="G4799" s="128"/>
      <c r="H4799" s="128"/>
      <c r="I4799" s="311"/>
      <c r="J4799" s="319">
        <f>ROUND(SUMIF(Anlagenbewegungsdaten!B:B,A4799,Anlagenbewegungsdaten!C:C),3)</f>
        <v>0</v>
      </c>
      <c r="K4799" s="320">
        <f>ROUND(SUMIF(Anlagenbewegungsdaten!$B:$B,$A4799,Anlagenbewegungsdaten!$D:$D),2)</f>
        <v>0</v>
      </c>
      <c r="L4799" s="321">
        <f t="shared" si="165"/>
        <v>0</v>
      </c>
      <c r="M4799" s="341" t="s">
        <v>4951</v>
      </c>
      <c r="N4799" s="341" t="s">
        <v>4968</v>
      </c>
      <c r="O4799" s="323">
        <f>ROUND(SUMIF(Anlagenbewegungsdaten_AV!B:B,A4799,Anlagenbewegungsdaten_AV!C:C),3)</f>
        <v>0</v>
      </c>
      <c r="P4799" s="320">
        <f>ROUND(SUMIF(Anlagenbewegungsdaten_AV!$B:$B,$A4799,Anlagenbewegungsdaten_AV!$D:$D),2)</f>
        <v>0</v>
      </c>
      <c r="Q4799" s="321">
        <f t="shared" si="166"/>
        <v>0</v>
      </c>
      <c r="S4799" s="324"/>
      <c r="T4799" s="317"/>
      <c r="U4799" s="325"/>
      <c r="V4799" s="325"/>
    </row>
    <row r="4800" spans="1:22" ht="15" customHeight="1" x14ac:dyDescent="0.25">
      <c r="A4800" s="129" t="s">
        <v>5654</v>
      </c>
      <c r="B4800" s="126" t="s">
        <v>2089</v>
      </c>
      <c r="C4800" s="127" t="s">
        <v>6401</v>
      </c>
      <c r="D4800" s="127" t="s">
        <v>5647</v>
      </c>
      <c r="E4800" s="127"/>
      <c r="F4800" s="128"/>
      <c r="G4800" s="128"/>
      <c r="H4800" s="128"/>
      <c r="I4800" s="311"/>
      <c r="J4800" s="319">
        <f>ROUND(SUMIF(Anlagenbewegungsdaten!B:B,A4800,Anlagenbewegungsdaten!C:C),3)</f>
        <v>0</v>
      </c>
      <c r="K4800" s="320">
        <f>ROUND(SUMIF(Anlagenbewegungsdaten!$B:$B,$A4800,Anlagenbewegungsdaten!$D:$D),2)</f>
        <v>0</v>
      </c>
      <c r="L4800" s="321">
        <f t="shared" si="165"/>
        <v>0</v>
      </c>
      <c r="M4800" s="341" t="s">
        <v>4951</v>
      </c>
      <c r="N4800" s="341" t="s">
        <v>4969</v>
      </c>
      <c r="O4800" s="323">
        <f>ROUND(SUMIF(Anlagenbewegungsdaten_AV!B:B,A4800,Anlagenbewegungsdaten_AV!C:C),3)</f>
        <v>0</v>
      </c>
      <c r="P4800" s="320">
        <f>ROUND(SUMIF(Anlagenbewegungsdaten_AV!$B:$B,$A4800,Anlagenbewegungsdaten_AV!$D:$D),2)</f>
        <v>0</v>
      </c>
      <c r="Q4800" s="321">
        <f t="shared" si="166"/>
        <v>0</v>
      </c>
      <c r="S4800" s="324"/>
      <c r="T4800" s="317"/>
      <c r="U4800" s="325"/>
      <c r="V4800" s="325"/>
    </row>
    <row r="4801" spans="1:22" ht="15" customHeight="1" x14ac:dyDescent="0.25">
      <c r="A4801" s="129" t="s">
        <v>5655</v>
      </c>
      <c r="B4801" s="126" t="s">
        <v>152</v>
      </c>
      <c r="C4801" s="127" t="s">
        <v>6401</v>
      </c>
      <c r="D4801" s="127" t="s">
        <v>5647</v>
      </c>
      <c r="E4801" s="127"/>
      <c r="F4801" s="128"/>
      <c r="G4801" s="128"/>
      <c r="H4801" s="128"/>
      <c r="I4801" s="311"/>
      <c r="J4801" s="319">
        <f>ROUND(SUMIF(Anlagenbewegungsdaten!B:B,A4801,Anlagenbewegungsdaten!C:C),3)</f>
        <v>0</v>
      </c>
      <c r="K4801" s="320">
        <f>ROUND(SUMIF(Anlagenbewegungsdaten!$B:$B,$A4801,Anlagenbewegungsdaten!$D:$D),2)</f>
        <v>0</v>
      </c>
      <c r="L4801" s="321">
        <f t="shared" si="165"/>
        <v>0</v>
      </c>
      <c r="M4801" s="341" t="s">
        <v>4951</v>
      </c>
      <c r="N4801" s="341" t="s">
        <v>4970</v>
      </c>
      <c r="O4801" s="323">
        <f>ROUND(SUMIF(Anlagenbewegungsdaten_AV!B:B,A4801,Anlagenbewegungsdaten_AV!C:C),3)</f>
        <v>0</v>
      </c>
      <c r="P4801" s="320">
        <f>ROUND(SUMIF(Anlagenbewegungsdaten_AV!$B:$B,$A4801,Anlagenbewegungsdaten_AV!$D:$D),2)</f>
        <v>0</v>
      </c>
      <c r="Q4801" s="321">
        <f t="shared" si="166"/>
        <v>0</v>
      </c>
      <c r="S4801" s="324"/>
      <c r="T4801" s="317"/>
      <c r="U4801" s="325"/>
      <c r="V4801" s="325"/>
    </row>
    <row r="4802" spans="1:22" ht="15" customHeight="1" x14ac:dyDescent="0.25">
      <c r="A4802" s="129" t="s">
        <v>5656</v>
      </c>
      <c r="B4802" s="126" t="s">
        <v>159</v>
      </c>
      <c r="C4802" s="127" t="s">
        <v>6401</v>
      </c>
      <c r="D4802" s="127" t="s">
        <v>5647</v>
      </c>
      <c r="E4802" s="127"/>
      <c r="F4802" s="128"/>
      <c r="G4802" s="128"/>
      <c r="H4802" s="128"/>
      <c r="I4802" s="311"/>
      <c r="J4802" s="319">
        <f>ROUND(SUMIF(Anlagenbewegungsdaten!B:B,A4802,Anlagenbewegungsdaten!C:C),3)</f>
        <v>0</v>
      </c>
      <c r="K4802" s="320">
        <f>ROUND(SUMIF(Anlagenbewegungsdaten!$B:$B,$A4802,Anlagenbewegungsdaten!$D:$D),2)</f>
        <v>0</v>
      </c>
      <c r="L4802" s="321">
        <f t="shared" si="165"/>
        <v>0</v>
      </c>
      <c r="M4802" s="341" t="s">
        <v>4951</v>
      </c>
      <c r="N4802" s="341" t="s">
        <v>4971</v>
      </c>
      <c r="O4802" s="323">
        <f>ROUND(SUMIF(Anlagenbewegungsdaten_AV!B:B,A4802,Anlagenbewegungsdaten_AV!C:C),3)</f>
        <v>0</v>
      </c>
      <c r="P4802" s="320">
        <f>ROUND(SUMIF(Anlagenbewegungsdaten_AV!$B:$B,$A4802,Anlagenbewegungsdaten_AV!$D:$D),2)</f>
        <v>0</v>
      </c>
      <c r="Q4802" s="321">
        <f t="shared" si="166"/>
        <v>0</v>
      </c>
      <c r="S4802" s="324"/>
      <c r="T4802" s="317"/>
      <c r="U4802" s="325"/>
      <c r="V4802" s="325"/>
    </row>
    <row r="4803" spans="1:22" ht="15" customHeight="1" x14ac:dyDescent="0.25">
      <c r="A4803" s="129" t="s">
        <v>5657</v>
      </c>
      <c r="B4803" s="126" t="s">
        <v>2090</v>
      </c>
      <c r="C4803" s="127" t="s">
        <v>6401</v>
      </c>
      <c r="D4803" s="127" t="s">
        <v>5647</v>
      </c>
      <c r="E4803" s="127"/>
      <c r="F4803" s="128"/>
      <c r="G4803" s="128"/>
      <c r="H4803" s="128"/>
      <c r="I4803" s="311"/>
      <c r="J4803" s="319">
        <f>ROUND(SUMIF(Anlagenbewegungsdaten!B:B,A4803,Anlagenbewegungsdaten!C:C),3)</f>
        <v>0</v>
      </c>
      <c r="K4803" s="320">
        <f>ROUND(SUMIF(Anlagenbewegungsdaten!$B:$B,$A4803,Anlagenbewegungsdaten!$D:$D),2)</f>
        <v>0</v>
      </c>
      <c r="L4803" s="321">
        <f t="shared" si="165"/>
        <v>0</v>
      </c>
      <c r="M4803" s="341" t="s">
        <v>4951</v>
      </c>
      <c r="N4803" s="341" t="s">
        <v>4972</v>
      </c>
      <c r="O4803" s="323">
        <f>ROUND(SUMIF(Anlagenbewegungsdaten_AV!B:B,A4803,Anlagenbewegungsdaten_AV!C:C),3)</f>
        <v>0</v>
      </c>
      <c r="P4803" s="320">
        <f>ROUND(SUMIF(Anlagenbewegungsdaten_AV!$B:$B,$A4803,Anlagenbewegungsdaten_AV!$D:$D),2)</f>
        <v>0</v>
      </c>
      <c r="Q4803" s="321">
        <f t="shared" si="166"/>
        <v>0</v>
      </c>
      <c r="S4803" s="324"/>
      <c r="T4803" s="317"/>
      <c r="U4803" s="325"/>
      <c r="V4803" s="325"/>
    </row>
    <row r="4804" spans="1:22" ht="15" customHeight="1" x14ac:dyDescent="0.25">
      <c r="A4804" s="129" t="s">
        <v>5658</v>
      </c>
      <c r="B4804" s="126" t="s">
        <v>170</v>
      </c>
      <c r="C4804" s="127" t="s">
        <v>6401</v>
      </c>
      <c r="D4804" s="127" t="s">
        <v>5647</v>
      </c>
      <c r="E4804" s="127"/>
      <c r="F4804" s="128"/>
      <c r="G4804" s="128"/>
      <c r="H4804" s="128"/>
      <c r="I4804" s="311"/>
      <c r="J4804" s="319">
        <f>ROUND(SUMIF(Anlagenbewegungsdaten!B:B,A4804,Anlagenbewegungsdaten!C:C),3)</f>
        <v>0</v>
      </c>
      <c r="K4804" s="320">
        <f>ROUND(SUMIF(Anlagenbewegungsdaten!$B:$B,$A4804,Anlagenbewegungsdaten!$D:$D),2)</f>
        <v>0</v>
      </c>
      <c r="L4804" s="321">
        <f t="shared" si="165"/>
        <v>0</v>
      </c>
      <c r="M4804" s="341" t="s">
        <v>4951</v>
      </c>
      <c r="N4804" s="341" t="s">
        <v>4973</v>
      </c>
      <c r="O4804" s="323">
        <f>ROUND(SUMIF(Anlagenbewegungsdaten_AV!B:B,A4804,Anlagenbewegungsdaten_AV!C:C),3)</f>
        <v>0</v>
      </c>
      <c r="P4804" s="320">
        <f>ROUND(SUMIF(Anlagenbewegungsdaten_AV!$B:$B,$A4804,Anlagenbewegungsdaten_AV!$D:$D),2)</f>
        <v>0</v>
      </c>
      <c r="Q4804" s="321">
        <f t="shared" si="166"/>
        <v>0</v>
      </c>
      <c r="S4804" s="324"/>
      <c r="T4804" s="317"/>
      <c r="U4804" s="325"/>
      <c r="V4804" s="325"/>
    </row>
    <row r="4805" spans="1:22" ht="15" customHeight="1" x14ac:dyDescent="0.25">
      <c r="A4805" s="129" t="s">
        <v>5659</v>
      </c>
      <c r="B4805" s="126" t="s">
        <v>170</v>
      </c>
      <c r="C4805" s="127"/>
      <c r="D4805" s="127" t="s">
        <v>5647</v>
      </c>
      <c r="E4805" s="127" t="s">
        <v>4911</v>
      </c>
      <c r="F4805" s="128">
        <v>0</v>
      </c>
      <c r="G4805" s="128"/>
      <c r="H4805" s="128"/>
      <c r="I4805" s="311"/>
      <c r="J4805" s="319">
        <f>ROUND(SUMIF(Anlagenbewegungsdaten!B:B,A4805,Anlagenbewegungsdaten!C:C),3)</f>
        <v>0</v>
      </c>
      <c r="K4805" s="320"/>
      <c r="L4805" s="321"/>
      <c r="M4805" s="341" t="s">
        <v>4949</v>
      </c>
      <c r="N4805" s="341" t="s">
        <v>4985</v>
      </c>
      <c r="O4805" s="323">
        <f>ROUND(SUMIF(Anlagenbewegungsdaten_AV!B:B,A4805,Anlagenbewegungsdaten_AV!C:C),3)</f>
        <v>0</v>
      </c>
      <c r="P4805" s="320"/>
      <c r="Q4805" s="321"/>
      <c r="S4805" s="324"/>
      <c r="T4805" s="317"/>
      <c r="U4805" s="325"/>
      <c r="V4805" s="325"/>
    </row>
    <row r="4806" spans="1:22" ht="15" customHeight="1" x14ac:dyDescent="0.25">
      <c r="A4806" s="129" t="s">
        <v>5660</v>
      </c>
      <c r="B4806" s="126" t="s">
        <v>2086</v>
      </c>
      <c r="C4806" s="127" t="s">
        <v>6401</v>
      </c>
      <c r="D4806" s="127" t="s">
        <v>5661</v>
      </c>
      <c r="E4806" s="127"/>
      <c r="F4806" s="128"/>
      <c r="G4806" s="128"/>
      <c r="H4806" s="128"/>
      <c r="I4806" s="311"/>
      <c r="J4806" s="319">
        <f>ROUND(SUMIF(Anlagenbewegungsdaten!B:B,A4806,Anlagenbewegungsdaten!C:C),3)</f>
        <v>0</v>
      </c>
      <c r="K4806" s="320">
        <f>ROUND(SUMIF(Anlagenbewegungsdaten!$B:$B,$A4806,Anlagenbewegungsdaten!$D:$D),2)</f>
        <v>0</v>
      </c>
      <c r="L4806" s="321">
        <f t="shared" ref="L4806:L4817" si="167">IF(ISBLANK(F4806),0,IF(($J4806)&gt;=100,F4806-(K4806/J4806*100),IF(J4806&lt;100,(J4806*F4806%)-K4806)))</f>
        <v>0</v>
      </c>
      <c r="M4806" s="341" t="s">
        <v>4951</v>
      </c>
      <c r="N4806" s="341" t="s">
        <v>4962</v>
      </c>
      <c r="O4806" s="323">
        <f>ROUND(SUMIF(Anlagenbewegungsdaten_AV!B:B,A4806,Anlagenbewegungsdaten_AV!C:C),3)</f>
        <v>0</v>
      </c>
      <c r="P4806" s="320">
        <f>ROUND(SUMIF(Anlagenbewegungsdaten_AV!$B:$B,$A4806,Anlagenbewegungsdaten_AV!$D:$D),2)</f>
        <v>0</v>
      </c>
      <c r="Q4806" s="321">
        <f t="shared" si="166"/>
        <v>0</v>
      </c>
      <c r="S4806" s="324"/>
      <c r="T4806" s="317"/>
      <c r="U4806" s="325"/>
      <c r="V4806" s="325"/>
    </row>
    <row r="4807" spans="1:22" ht="15" customHeight="1" x14ac:dyDescent="0.25">
      <c r="A4807" s="129" t="s">
        <v>5662</v>
      </c>
      <c r="B4807" s="126" t="s">
        <v>2087</v>
      </c>
      <c r="C4807" s="127" t="s">
        <v>6401</v>
      </c>
      <c r="D4807" s="127" t="s">
        <v>5661</v>
      </c>
      <c r="E4807" s="127"/>
      <c r="F4807" s="128"/>
      <c r="G4807" s="128"/>
      <c r="H4807" s="128"/>
      <c r="I4807" s="311"/>
      <c r="J4807" s="319">
        <f>ROUND(SUMIF(Anlagenbewegungsdaten!B:B,A4807,Anlagenbewegungsdaten!C:C),3)</f>
        <v>0</v>
      </c>
      <c r="K4807" s="320">
        <f>ROUND(SUMIF(Anlagenbewegungsdaten!$B:$B,$A4807,Anlagenbewegungsdaten!$D:$D),2)</f>
        <v>0</v>
      </c>
      <c r="L4807" s="321">
        <f t="shared" si="167"/>
        <v>0</v>
      </c>
      <c r="M4807" s="341" t="s">
        <v>4951</v>
      </c>
      <c r="N4807" s="341" t="s">
        <v>4963</v>
      </c>
      <c r="O4807" s="323">
        <f>ROUND(SUMIF(Anlagenbewegungsdaten_AV!B:B,A4807,Anlagenbewegungsdaten_AV!C:C),3)</f>
        <v>0</v>
      </c>
      <c r="P4807" s="320">
        <f>ROUND(SUMIF(Anlagenbewegungsdaten_AV!$B:$B,$A4807,Anlagenbewegungsdaten_AV!$D:$D),2)</f>
        <v>0</v>
      </c>
      <c r="Q4807" s="321">
        <f t="shared" si="166"/>
        <v>0</v>
      </c>
      <c r="S4807" s="324"/>
      <c r="T4807" s="317"/>
      <c r="U4807" s="325"/>
      <c r="V4807" s="325"/>
    </row>
    <row r="4808" spans="1:22" ht="15" customHeight="1" x14ac:dyDescent="0.25">
      <c r="A4808" s="129" t="s">
        <v>5663</v>
      </c>
      <c r="B4808" s="126" t="s">
        <v>994</v>
      </c>
      <c r="C4808" s="127" t="s">
        <v>6401</v>
      </c>
      <c r="D4808" s="127" t="s">
        <v>5661</v>
      </c>
      <c r="E4808" s="127"/>
      <c r="F4808" s="128"/>
      <c r="G4808" s="128"/>
      <c r="H4808" s="128"/>
      <c r="I4808" s="311"/>
      <c r="J4808" s="319">
        <f>ROUND(SUMIF(Anlagenbewegungsdaten!B:B,A4808,Anlagenbewegungsdaten!C:C),3)</f>
        <v>0</v>
      </c>
      <c r="K4808" s="320">
        <f>ROUND(SUMIF(Anlagenbewegungsdaten!$B:$B,$A4808,Anlagenbewegungsdaten!$D:$D),2)</f>
        <v>0</v>
      </c>
      <c r="L4808" s="321">
        <f t="shared" si="167"/>
        <v>0</v>
      </c>
      <c r="M4808" s="341" t="s">
        <v>4951</v>
      </c>
      <c r="N4808" s="341" t="s">
        <v>4964</v>
      </c>
      <c r="O4808" s="323">
        <f>ROUND(SUMIF(Anlagenbewegungsdaten_AV!B:B,A4808,Anlagenbewegungsdaten_AV!C:C),3)</f>
        <v>0</v>
      </c>
      <c r="P4808" s="320">
        <f>ROUND(SUMIF(Anlagenbewegungsdaten_AV!$B:$B,$A4808,Anlagenbewegungsdaten_AV!$D:$D),2)</f>
        <v>0</v>
      </c>
      <c r="Q4808" s="321">
        <f t="shared" si="166"/>
        <v>0</v>
      </c>
      <c r="S4808" s="324"/>
      <c r="T4808" s="317"/>
      <c r="U4808" s="325"/>
      <c r="V4808" s="325"/>
    </row>
    <row r="4809" spans="1:22" ht="15" customHeight="1" x14ac:dyDescent="0.25">
      <c r="A4809" s="129" t="s">
        <v>5664</v>
      </c>
      <c r="B4809" s="126" t="s">
        <v>1479</v>
      </c>
      <c r="C4809" s="127" t="s">
        <v>6401</v>
      </c>
      <c r="D4809" s="127" t="s">
        <v>5661</v>
      </c>
      <c r="E4809" s="127"/>
      <c r="F4809" s="128"/>
      <c r="G4809" s="128"/>
      <c r="H4809" s="128"/>
      <c r="I4809" s="311"/>
      <c r="J4809" s="319">
        <f>ROUND(SUMIF(Anlagenbewegungsdaten!B:B,A4809,Anlagenbewegungsdaten!C:C),3)</f>
        <v>0</v>
      </c>
      <c r="K4809" s="320">
        <f>ROUND(SUMIF(Anlagenbewegungsdaten!$B:$B,$A4809,Anlagenbewegungsdaten!$D:$D),2)</f>
        <v>0</v>
      </c>
      <c r="L4809" s="321">
        <f t="shared" si="167"/>
        <v>0</v>
      </c>
      <c r="M4809" s="341" t="s">
        <v>4951</v>
      </c>
      <c r="N4809" s="341" t="s">
        <v>4965</v>
      </c>
      <c r="O4809" s="323">
        <f>ROUND(SUMIF(Anlagenbewegungsdaten_AV!B:B,A4809,Anlagenbewegungsdaten_AV!C:C),3)</f>
        <v>0</v>
      </c>
      <c r="P4809" s="320">
        <f>ROUND(SUMIF(Anlagenbewegungsdaten_AV!$B:$B,$A4809,Anlagenbewegungsdaten_AV!$D:$D),2)</f>
        <v>0</v>
      </c>
      <c r="Q4809" s="321">
        <f t="shared" si="166"/>
        <v>0</v>
      </c>
      <c r="S4809" s="324"/>
      <c r="T4809" s="317"/>
      <c r="U4809" s="325"/>
      <c r="V4809" s="325"/>
    </row>
    <row r="4810" spans="1:22" ht="15" customHeight="1" x14ac:dyDescent="0.25">
      <c r="A4810" s="129" t="s">
        <v>5665</v>
      </c>
      <c r="B4810" s="126" t="s">
        <v>1492</v>
      </c>
      <c r="C4810" s="127" t="s">
        <v>6401</v>
      </c>
      <c r="D4810" s="127" t="s">
        <v>5661</v>
      </c>
      <c r="E4810" s="127"/>
      <c r="F4810" s="128"/>
      <c r="G4810" s="128"/>
      <c r="H4810" s="128"/>
      <c r="I4810" s="311"/>
      <c r="J4810" s="319">
        <f>ROUND(SUMIF(Anlagenbewegungsdaten!B:B,A4810,Anlagenbewegungsdaten!C:C),3)</f>
        <v>0</v>
      </c>
      <c r="K4810" s="320">
        <f>ROUND(SUMIF(Anlagenbewegungsdaten!$B:$B,$A4810,Anlagenbewegungsdaten!$D:$D),2)</f>
        <v>0</v>
      </c>
      <c r="L4810" s="321">
        <f t="shared" si="167"/>
        <v>0</v>
      </c>
      <c r="M4810" s="341" t="s">
        <v>4951</v>
      </c>
      <c r="N4810" s="341" t="s">
        <v>4966</v>
      </c>
      <c r="O4810" s="323">
        <f>ROUND(SUMIF(Anlagenbewegungsdaten_AV!B:B,A4810,Anlagenbewegungsdaten_AV!C:C),3)</f>
        <v>0</v>
      </c>
      <c r="P4810" s="320">
        <f>ROUND(SUMIF(Anlagenbewegungsdaten_AV!$B:$B,$A4810,Anlagenbewegungsdaten_AV!$D:$D),2)</f>
        <v>0</v>
      </c>
      <c r="Q4810" s="321">
        <f t="shared" si="166"/>
        <v>0</v>
      </c>
      <c r="S4810" s="324"/>
      <c r="T4810" s="317"/>
      <c r="U4810" s="325"/>
      <c r="V4810" s="325"/>
    </row>
    <row r="4811" spans="1:22" ht="15" customHeight="1" x14ac:dyDescent="0.25">
      <c r="A4811" s="129" t="s">
        <v>5666</v>
      </c>
      <c r="B4811" s="126" t="s">
        <v>77</v>
      </c>
      <c r="C4811" s="127" t="s">
        <v>6401</v>
      </c>
      <c r="D4811" s="127" t="s">
        <v>5661</v>
      </c>
      <c r="E4811" s="127"/>
      <c r="F4811" s="128"/>
      <c r="G4811" s="128"/>
      <c r="H4811" s="128"/>
      <c r="I4811" s="311"/>
      <c r="J4811" s="319">
        <f>ROUND(SUMIF(Anlagenbewegungsdaten!B:B,A4811,Anlagenbewegungsdaten!C:C),3)</f>
        <v>0</v>
      </c>
      <c r="K4811" s="320">
        <f>ROUND(SUMIF(Anlagenbewegungsdaten!$B:$B,$A4811,Anlagenbewegungsdaten!$D:$D),2)</f>
        <v>0</v>
      </c>
      <c r="L4811" s="321">
        <f t="shared" si="167"/>
        <v>0</v>
      </c>
      <c r="M4811" s="341" t="s">
        <v>4951</v>
      </c>
      <c r="N4811" s="341" t="s">
        <v>4967</v>
      </c>
      <c r="O4811" s="323">
        <f>ROUND(SUMIF(Anlagenbewegungsdaten_AV!B:B,A4811,Anlagenbewegungsdaten_AV!C:C),3)</f>
        <v>0</v>
      </c>
      <c r="P4811" s="320">
        <f>ROUND(SUMIF(Anlagenbewegungsdaten_AV!$B:$B,$A4811,Anlagenbewegungsdaten_AV!$D:$D),2)</f>
        <v>0</v>
      </c>
      <c r="Q4811" s="321">
        <f t="shared" si="166"/>
        <v>0</v>
      </c>
      <c r="S4811" s="324"/>
      <c r="T4811" s="317"/>
      <c r="U4811" s="325"/>
      <c r="V4811" s="325"/>
    </row>
    <row r="4812" spans="1:22" ht="15" customHeight="1" x14ac:dyDescent="0.25">
      <c r="A4812" s="129" t="s">
        <v>5667</v>
      </c>
      <c r="B4812" s="126" t="s">
        <v>2088</v>
      </c>
      <c r="C4812" s="127" t="s">
        <v>6401</v>
      </c>
      <c r="D4812" s="127" t="s">
        <v>5661</v>
      </c>
      <c r="E4812" s="127"/>
      <c r="F4812" s="128"/>
      <c r="G4812" s="128"/>
      <c r="H4812" s="128"/>
      <c r="I4812" s="311"/>
      <c r="J4812" s="319">
        <f>ROUND(SUMIF(Anlagenbewegungsdaten!B:B,A4812,Anlagenbewegungsdaten!C:C),3)</f>
        <v>0</v>
      </c>
      <c r="K4812" s="320">
        <f>ROUND(SUMIF(Anlagenbewegungsdaten!$B:$B,$A4812,Anlagenbewegungsdaten!$D:$D),2)</f>
        <v>0</v>
      </c>
      <c r="L4812" s="321">
        <f t="shared" si="167"/>
        <v>0</v>
      </c>
      <c r="M4812" s="341" t="s">
        <v>4951</v>
      </c>
      <c r="N4812" s="341" t="s">
        <v>4968</v>
      </c>
      <c r="O4812" s="323">
        <f>ROUND(SUMIF(Anlagenbewegungsdaten_AV!B:B,A4812,Anlagenbewegungsdaten_AV!C:C),3)</f>
        <v>0</v>
      </c>
      <c r="P4812" s="320">
        <f>ROUND(SUMIF(Anlagenbewegungsdaten_AV!$B:$B,$A4812,Anlagenbewegungsdaten_AV!$D:$D),2)</f>
        <v>0</v>
      </c>
      <c r="Q4812" s="321">
        <f t="shared" si="166"/>
        <v>0</v>
      </c>
      <c r="S4812" s="324"/>
      <c r="T4812" s="317"/>
      <c r="U4812" s="325"/>
      <c r="V4812" s="325"/>
    </row>
    <row r="4813" spans="1:22" ht="15" customHeight="1" x14ac:dyDescent="0.25">
      <c r="A4813" s="129" t="s">
        <v>5668</v>
      </c>
      <c r="B4813" s="126" t="s">
        <v>2089</v>
      </c>
      <c r="C4813" s="127" t="s">
        <v>6401</v>
      </c>
      <c r="D4813" s="127" t="s">
        <v>5661</v>
      </c>
      <c r="E4813" s="127"/>
      <c r="F4813" s="128"/>
      <c r="G4813" s="128"/>
      <c r="H4813" s="128"/>
      <c r="I4813" s="311"/>
      <c r="J4813" s="319">
        <f>ROUND(SUMIF(Anlagenbewegungsdaten!B:B,A4813,Anlagenbewegungsdaten!C:C),3)</f>
        <v>0</v>
      </c>
      <c r="K4813" s="320">
        <f>ROUND(SUMIF(Anlagenbewegungsdaten!$B:$B,$A4813,Anlagenbewegungsdaten!$D:$D),2)</f>
        <v>0</v>
      </c>
      <c r="L4813" s="321">
        <f t="shared" si="167"/>
        <v>0</v>
      </c>
      <c r="M4813" s="341" t="s">
        <v>4951</v>
      </c>
      <c r="N4813" s="341" t="s">
        <v>4969</v>
      </c>
      <c r="O4813" s="323">
        <f>ROUND(SUMIF(Anlagenbewegungsdaten_AV!B:B,A4813,Anlagenbewegungsdaten_AV!C:C),3)</f>
        <v>0</v>
      </c>
      <c r="P4813" s="320">
        <f>ROUND(SUMIF(Anlagenbewegungsdaten_AV!$B:$B,$A4813,Anlagenbewegungsdaten_AV!$D:$D),2)</f>
        <v>0</v>
      </c>
      <c r="Q4813" s="321">
        <f t="shared" si="166"/>
        <v>0</v>
      </c>
      <c r="S4813" s="324"/>
      <c r="T4813" s="317"/>
      <c r="U4813" s="325"/>
      <c r="V4813" s="325"/>
    </row>
    <row r="4814" spans="1:22" ht="15" customHeight="1" x14ac:dyDescent="0.25">
      <c r="A4814" s="129" t="s">
        <v>5669</v>
      </c>
      <c r="B4814" s="126" t="s">
        <v>152</v>
      </c>
      <c r="C4814" s="127" t="s">
        <v>6401</v>
      </c>
      <c r="D4814" s="127" t="s">
        <v>5661</v>
      </c>
      <c r="E4814" s="127"/>
      <c r="F4814" s="128"/>
      <c r="G4814" s="128"/>
      <c r="H4814" s="128"/>
      <c r="I4814" s="311"/>
      <c r="J4814" s="319">
        <f>ROUND(SUMIF(Anlagenbewegungsdaten!B:B,A4814,Anlagenbewegungsdaten!C:C),3)</f>
        <v>0</v>
      </c>
      <c r="K4814" s="320">
        <f>ROUND(SUMIF(Anlagenbewegungsdaten!$B:$B,$A4814,Anlagenbewegungsdaten!$D:$D),2)</f>
        <v>0</v>
      </c>
      <c r="L4814" s="321">
        <f t="shared" si="167"/>
        <v>0</v>
      </c>
      <c r="M4814" s="341" t="s">
        <v>4951</v>
      </c>
      <c r="N4814" s="341" t="s">
        <v>4970</v>
      </c>
      <c r="O4814" s="323">
        <f>ROUND(SUMIF(Anlagenbewegungsdaten_AV!B:B,A4814,Anlagenbewegungsdaten_AV!C:C),3)</f>
        <v>0</v>
      </c>
      <c r="P4814" s="320">
        <f>ROUND(SUMIF(Anlagenbewegungsdaten_AV!$B:$B,$A4814,Anlagenbewegungsdaten_AV!$D:$D),2)</f>
        <v>0</v>
      </c>
      <c r="Q4814" s="321">
        <f t="shared" si="166"/>
        <v>0</v>
      </c>
      <c r="S4814" s="324"/>
      <c r="T4814" s="317"/>
      <c r="U4814" s="325"/>
      <c r="V4814" s="325"/>
    </row>
    <row r="4815" spans="1:22" ht="15" customHeight="1" x14ac:dyDescent="0.25">
      <c r="A4815" s="129" t="s">
        <v>5670</v>
      </c>
      <c r="B4815" s="126" t="s">
        <v>159</v>
      </c>
      <c r="C4815" s="127" t="s">
        <v>6401</v>
      </c>
      <c r="D4815" s="127" t="s">
        <v>5661</v>
      </c>
      <c r="E4815" s="127"/>
      <c r="F4815" s="128"/>
      <c r="G4815" s="128"/>
      <c r="H4815" s="128"/>
      <c r="I4815" s="311"/>
      <c r="J4815" s="319">
        <f>ROUND(SUMIF(Anlagenbewegungsdaten!B:B,A4815,Anlagenbewegungsdaten!C:C),3)</f>
        <v>0</v>
      </c>
      <c r="K4815" s="320">
        <f>ROUND(SUMIF(Anlagenbewegungsdaten!$B:$B,$A4815,Anlagenbewegungsdaten!$D:$D),2)</f>
        <v>0</v>
      </c>
      <c r="L4815" s="321">
        <f t="shared" si="167"/>
        <v>0</v>
      </c>
      <c r="M4815" s="341" t="s">
        <v>4951</v>
      </c>
      <c r="N4815" s="341" t="s">
        <v>4971</v>
      </c>
      <c r="O4815" s="323">
        <f>ROUND(SUMIF(Anlagenbewegungsdaten_AV!B:B,A4815,Anlagenbewegungsdaten_AV!C:C),3)</f>
        <v>0</v>
      </c>
      <c r="P4815" s="320">
        <f>ROUND(SUMIF(Anlagenbewegungsdaten_AV!$B:$B,$A4815,Anlagenbewegungsdaten_AV!$D:$D),2)</f>
        <v>0</v>
      </c>
      <c r="Q4815" s="321">
        <f t="shared" si="166"/>
        <v>0</v>
      </c>
      <c r="S4815" s="324"/>
      <c r="T4815" s="317"/>
      <c r="U4815" s="325"/>
      <c r="V4815" s="325"/>
    </row>
    <row r="4816" spans="1:22" ht="15" customHeight="1" x14ac:dyDescent="0.25">
      <c r="A4816" s="129" t="s">
        <v>5671</v>
      </c>
      <c r="B4816" s="126" t="s">
        <v>2090</v>
      </c>
      <c r="C4816" s="127" t="s">
        <v>6401</v>
      </c>
      <c r="D4816" s="127" t="s">
        <v>5661</v>
      </c>
      <c r="E4816" s="127"/>
      <c r="F4816" s="128"/>
      <c r="G4816" s="128"/>
      <c r="H4816" s="128"/>
      <c r="I4816" s="311"/>
      <c r="J4816" s="319">
        <f>ROUND(SUMIF(Anlagenbewegungsdaten!B:B,A4816,Anlagenbewegungsdaten!C:C),3)</f>
        <v>0</v>
      </c>
      <c r="K4816" s="320">
        <f>ROUND(SUMIF(Anlagenbewegungsdaten!$B:$B,$A4816,Anlagenbewegungsdaten!$D:$D),2)</f>
        <v>0</v>
      </c>
      <c r="L4816" s="321">
        <f t="shared" si="167"/>
        <v>0</v>
      </c>
      <c r="M4816" s="341" t="s">
        <v>4951</v>
      </c>
      <c r="N4816" s="341" t="s">
        <v>4972</v>
      </c>
      <c r="O4816" s="323">
        <f>ROUND(SUMIF(Anlagenbewegungsdaten_AV!B:B,A4816,Anlagenbewegungsdaten_AV!C:C),3)</f>
        <v>0</v>
      </c>
      <c r="P4816" s="320">
        <f>ROUND(SUMIF(Anlagenbewegungsdaten_AV!$B:$B,$A4816,Anlagenbewegungsdaten_AV!$D:$D),2)</f>
        <v>0</v>
      </c>
      <c r="Q4816" s="321">
        <f t="shared" si="166"/>
        <v>0</v>
      </c>
      <c r="S4816" s="324"/>
      <c r="T4816" s="317"/>
      <c r="U4816" s="325"/>
      <c r="V4816" s="325"/>
    </row>
    <row r="4817" spans="1:22" ht="15" customHeight="1" x14ac:dyDescent="0.25">
      <c r="A4817" s="129" t="s">
        <v>5672</v>
      </c>
      <c r="B4817" s="126" t="s">
        <v>170</v>
      </c>
      <c r="C4817" s="127" t="s">
        <v>6401</v>
      </c>
      <c r="D4817" s="127" t="s">
        <v>5661</v>
      </c>
      <c r="E4817" s="127"/>
      <c r="F4817" s="128"/>
      <c r="G4817" s="128"/>
      <c r="H4817" s="128"/>
      <c r="I4817" s="311"/>
      <c r="J4817" s="319">
        <f>ROUND(SUMIF(Anlagenbewegungsdaten!B:B,A4817,Anlagenbewegungsdaten!C:C),3)</f>
        <v>0</v>
      </c>
      <c r="K4817" s="320">
        <f>ROUND(SUMIF(Anlagenbewegungsdaten!$B:$B,$A4817,Anlagenbewegungsdaten!$D:$D),2)</f>
        <v>0</v>
      </c>
      <c r="L4817" s="321">
        <f t="shared" si="167"/>
        <v>0</v>
      </c>
      <c r="M4817" s="341" t="s">
        <v>4951</v>
      </c>
      <c r="N4817" s="341" t="s">
        <v>4973</v>
      </c>
      <c r="O4817" s="323">
        <f>ROUND(SUMIF(Anlagenbewegungsdaten_AV!B:B,A4817,Anlagenbewegungsdaten_AV!C:C),3)</f>
        <v>0</v>
      </c>
      <c r="P4817" s="320">
        <f>ROUND(SUMIF(Anlagenbewegungsdaten_AV!$B:$B,$A4817,Anlagenbewegungsdaten_AV!$D:$D),2)</f>
        <v>0</v>
      </c>
      <c r="Q4817" s="321">
        <f t="shared" si="166"/>
        <v>0</v>
      </c>
      <c r="S4817" s="324"/>
      <c r="T4817" s="317"/>
      <c r="U4817" s="325"/>
      <c r="V4817" s="325"/>
    </row>
    <row r="4818" spans="1:22" ht="15" customHeight="1" x14ac:dyDescent="0.25">
      <c r="A4818" s="129" t="s">
        <v>5673</v>
      </c>
      <c r="B4818" s="126" t="s">
        <v>170</v>
      </c>
      <c r="D4818" s="127" t="s">
        <v>5661</v>
      </c>
      <c r="E4818" s="127" t="s">
        <v>4911</v>
      </c>
      <c r="F4818" s="128"/>
      <c r="G4818" s="128"/>
      <c r="H4818" s="128"/>
      <c r="I4818" s="311"/>
      <c r="J4818" s="319">
        <f>ROUND(SUMIF(Anlagenbewegungsdaten!B:B,A4818,Anlagenbewegungsdaten!C:C),3)</f>
        <v>0</v>
      </c>
      <c r="K4818" s="320"/>
      <c r="L4818" s="321"/>
      <c r="M4818" s="341" t="s">
        <v>4949</v>
      </c>
      <c r="N4818" s="341" t="s">
        <v>4985</v>
      </c>
      <c r="O4818" s="323">
        <f>ROUND(SUMIF(Anlagenbewegungsdaten_AV!B:B,A4818,Anlagenbewegungsdaten_AV!C:C),3)</f>
        <v>0</v>
      </c>
      <c r="P4818" s="320"/>
      <c r="Q4818" s="321"/>
      <c r="S4818" s="324"/>
      <c r="T4818" s="317"/>
      <c r="U4818" s="325"/>
      <c r="V4818" s="325"/>
    </row>
    <row r="4819" spans="1:22" ht="15" customHeight="1" x14ac:dyDescent="0.25">
      <c r="A4819" s="129" t="s">
        <v>4909</v>
      </c>
      <c r="B4819" s="126" t="s">
        <v>2087</v>
      </c>
      <c r="C4819" s="127" t="s">
        <v>6400</v>
      </c>
      <c r="D4819" s="127" t="s">
        <v>4910</v>
      </c>
      <c r="E4819" s="127"/>
      <c r="F4819" s="128"/>
      <c r="G4819" s="128"/>
      <c r="H4819" s="128"/>
      <c r="I4819" s="311"/>
      <c r="J4819" s="319">
        <f>ROUND(SUMIF(Anlagenbewegungsdaten!B:B,A4819,Anlagenbewegungsdaten!C:C),3)</f>
        <v>0</v>
      </c>
      <c r="K4819" s="320">
        <f>ROUND(SUMIF(Anlagenbewegungsdaten!$B:$B,$A4819,Anlagenbewegungsdaten!$D:$D),2)</f>
        <v>0</v>
      </c>
      <c r="L4819" s="321">
        <f>IF(ISBLANK(F4819),0,IF(($J4819)&gt;=100,F4819-(K4819/J4819*100),IF(J4819&lt;100,(J4819*F4819%)-K4819)))</f>
        <v>0</v>
      </c>
      <c r="M4819" s="341" t="s">
        <v>4951</v>
      </c>
      <c r="N4819" s="341" t="s">
        <v>4963</v>
      </c>
      <c r="O4819" s="323">
        <f>ROUND(SUMIF(Anlagenbewegungsdaten_AV!B:B,A4819,Anlagenbewegungsdaten_AV!C:C),3)</f>
        <v>0</v>
      </c>
      <c r="P4819" s="320">
        <f>ROUND(SUMIF(Anlagenbewegungsdaten_AV!$B:$B,$A4819,Anlagenbewegungsdaten_AV!$D:$D),2)</f>
        <v>0</v>
      </c>
      <c r="Q4819" s="321">
        <f t="shared" si="166"/>
        <v>0</v>
      </c>
      <c r="S4819" s="324"/>
      <c r="T4819" s="317"/>
      <c r="U4819" s="325"/>
      <c r="V4819" s="325"/>
    </row>
    <row r="4820" spans="1:22" ht="15" customHeight="1" x14ac:dyDescent="0.25">
      <c r="A4820" s="129" t="s">
        <v>5674</v>
      </c>
      <c r="B4820" s="126" t="s">
        <v>170</v>
      </c>
      <c r="C4820" s="127" t="s">
        <v>6400</v>
      </c>
      <c r="D4820" s="127" t="s">
        <v>5675</v>
      </c>
      <c r="E4820" s="127"/>
      <c r="F4820" s="128"/>
      <c r="G4820" s="128"/>
      <c r="H4820" s="128"/>
      <c r="I4820" s="311"/>
      <c r="J4820" s="319">
        <f>ROUND(SUMIF(Anlagenbewegungsdaten!B:B,A4820,Anlagenbewegungsdaten!C:C),3)</f>
        <v>55465.074000000001</v>
      </c>
      <c r="K4820" s="320">
        <f>ROUND(SUMIF(Anlagenbewegungsdaten!$B:$B,$A4820,Anlagenbewegungsdaten!$D:$D),2)</f>
        <v>2123.29</v>
      </c>
      <c r="L4820" s="321">
        <f>IF(ISBLANK(F4820),0,IF(($J4820)&gt;=100,F4820-(K4820/J4820*100),IF(J4820&lt;100,(J4820*F4820%)-K4820)))</f>
        <v>0</v>
      </c>
      <c r="M4820" s="341" t="s">
        <v>4950</v>
      </c>
      <c r="N4820" s="341" t="s">
        <v>4973</v>
      </c>
      <c r="O4820" s="323">
        <f>ROUND(SUMIF(Anlagenbewegungsdaten_AV!B:B,A4820,Anlagenbewegungsdaten_AV!C:C),3)</f>
        <v>0</v>
      </c>
      <c r="P4820" s="320">
        <f>ROUND(SUMIF(Anlagenbewegungsdaten_AV!$B:$B,$A4820,Anlagenbewegungsdaten_AV!$D:$D),2)</f>
        <v>0</v>
      </c>
      <c r="Q4820" s="321">
        <f t="shared" si="166"/>
        <v>0</v>
      </c>
      <c r="S4820" s="324"/>
      <c r="T4820" s="317"/>
      <c r="U4820" s="331"/>
      <c r="V4820" s="325"/>
    </row>
    <row r="4821" spans="1:22" ht="15" customHeight="1" x14ac:dyDescent="0.25">
      <c r="A4821" s="129" t="s">
        <v>5676</v>
      </c>
      <c r="B4821" s="126" t="s">
        <v>170</v>
      </c>
      <c r="C4821" s="127" t="s">
        <v>6400</v>
      </c>
      <c r="D4821" s="127" t="s">
        <v>5677</v>
      </c>
      <c r="E4821" s="127"/>
      <c r="F4821" s="351">
        <v>2.952</v>
      </c>
      <c r="G4821" s="351">
        <v>3.3519999999999999</v>
      </c>
      <c r="H4821" s="351">
        <v>2.6819999999999999</v>
      </c>
      <c r="I4821" s="311"/>
      <c r="J4821" s="319">
        <f>ROUND(SUMIF(Anlagenbewegungsdaten!B:B,A4821,Anlagenbewegungsdaten!C:C),3)</f>
        <v>71909.709000000003</v>
      </c>
      <c r="K4821" s="320">
        <f>ROUND(SUMIF(Anlagenbewegungsdaten!$B:$B,$A4821,Anlagenbewegungsdaten!$D:$D),2)</f>
        <v>2122.7600000000002</v>
      </c>
      <c r="L4821" s="321">
        <f>IF(ISBLANK(F4821),0,IF(($J4821)&gt;=100,F4821-(K4821/J4821*100),IF(J4821&lt;100,(J4821*F4821%)-K4821)))</f>
        <v>2.0316700210631922E-5</v>
      </c>
      <c r="M4821" s="341" t="s">
        <v>4950</v>
      </c>
      <c r="N4821" s="341" t="s">
        <v>4973</v>
      </c>
      <c r="O4821" s="323">
        <f>ROUND(SUMIF(Anlagenbewegungsdaten_AV!B:B,A4821,Anlagenbewegungsdaten_AV!C:C),3)</f>
        <v>0</v>
      </c>
      <c r="P4821" s="320">
        <f>ROUND(SUMIF(Anlagenbewegungsdaten_AV!$B:$B,$A4821,Anlagenbewegungsdaten_AV!$D:$D),2)</f>
        <v>0</v>
      </c>
      <c r="Q4821" s="321">
        <f t="shared" si="166"/>
        <v>0</v>
      </c>
      <c r="S4821" s="324"/>
      <c r="T4821" s="317"/>
      <c r="U4821" s="325"/>
      <c r="V4821" s="325"/>
    </row>
    <row r="4822" spans="1:22" ht="15" customHeight="1" x14ac:dyDescent="0.25">
      <c r="A4822" s="129" t="s">
        <v>5678</v>
      </c>
      <c r="B4822" s="126" t="s">
        <v>2090</v>
      </c>
      <c r="C4822" s="127" t="s">
        <v>6400</v>
      </c>
      <c r="D4822" s="127" t="s">
        <v>5679</v>
      </c>
      <c r="E4822" s="127"/>
      <c r="F4822" s="128"/>
      <c r="G4822" s="128"/>
      <c r="H4822" s="128"/>
      <c r="I4822" s="311"/>
      <c r="J4822" s="319">
        <f>ROUND(SUMIF(Anlagenbewegungsdaten!B:B,A4822,Anlagenbewegungsdaten!C:C),3)</f>
        <v>0</v>
      </c>
      <c r="K4822" s="320">
        <f>ROUND(SUMIF(Anlagenbewegungsdaten!$B:$B,$A4822,Anlagenbewegungsdaten!$D:$D),2)</f>
        <v>0</v>
      </c>
      <c r="L4822" s="321">
        <f>IF(ISBLANK(F4822),0,IF(($J4822)&gt;=100,F4822-(K4822/J4822*100),IF(J4822&lt;100,(J4822*F4822%)-K4822)))</f>
        <v>0</v>
      </c>
      <c r="M4822" s="341" t="s">
        <v>4951</v>
      </c>
      <c r="N4822" s="341" t="s">
        <v>4972</v>
      </c>
      <c r="O4822" s="323">
        <f>ROUND(SUMIF(Anlagenbewegungsdaten_AV!B:B,A4822,Anlagenbewegungsdaten_AV!C:C),3)</f>
        <v>0</v>
      </c>
      <c r="P4822" s="320">
        <f>ROUND(SUMIF(Anlagenbewegungsdaten_AV!$B:$B,$A4822,Anlagenbewegungsdaten_AV!$D:$D),2)</f>
        <v>0</v>
      </c>
      <c r="Q4822" s="321">
        <f t="shared" si="166"/>
        <v>0</v>
      </c>
      <c r="S4822" s="324"/>
      <c r="T4822" s="317"/>
      <c r="U4822" s="325"/>
      <c r="V4822" s="325"/>
    </row>
    <row r="4823" spans="1:22" ht="15" customHeight="1" x14ac:dyDescent="0.25">
      <c r="A4823" s="129" t="s">
        <v>5680</v>
      </c>
      <c r="B4823" s="126" t="s">
        <v>170</v>
      </c>
      <c r="C4823" s="127" t="s">
        <v>6400</v>
      </c>
      <c r="D4823" s="127" t="s">
        <v>5679</v>
      </c>
      <c r="E4823" s="127"/>
      <c r="F4823" s="128"/>
      <c r="G4823" s="128"/>
      <c r="H4823" s="128"/>
      <c r="I4823" s="311"/>
      <c r="J4823" s="319">
        <f>ROUND(SUMIF(Anlagenbewegungsdaten!B:B,A4823,Anlagenbewegungsdaten!C:C),3)</f>
        <v>0</v>
      </c>
      <c r="K4823" s="320">
        <f>ROUND(SUMIF(Anlagenbewegungsdaten!$B:$B,$A4823,Anlagenbewegungsdaten!$D:$D),2)</f>
        <v>0</v>
      </c>
      <c r="L4823" s="321">
        <f>IF(ISBLANK(F4823),0,IF(($J4823)&gt;=100,F4823-(K4823/J4823*100),IF(J4823&lt;100,(J4823*F4823%)-K4823)))</f>
        <v>0</v>
      </c>
      <c r="M4823" s="341" t="s">
        <v>4951</v>
      </c>
      <c r="N4823" s="341" t="s">
        <v>4973</v>
      </c>
      <c r="O4823" s="323">
        <f>ROUND(SUMIF(Anlagenbewegungsdaten_AV!B:B,A4823,Anlagenbewegungsdaten_AV!C:C),3)</f>
        <v>0</v>
      </c>
      <c r="P4823" s="320">
        <f>ROUND(SUMIF(Anlagenbewegungsdaten_AV!$B:$B,$A4823,Anlagenbewegungsdaten_AV!$D:$D),2)</f>
        <v>0</v>
      </c>
      <c r="Q4823" s="321">
        <f t="shared" si="166"/>
        <v>0</v>
      </c>
      <c r="S4823" s="324"/>
      <c r="T4823" s="317"/>
      <c r="U4823" s="325"/>
      <c r="V4823" s="325"/>
    </row>
    <row r="4824" spans="1:22" ht="15" customHeight="1" x14ac:dyDescent="0.25">
      <c r="A4824" s="129" t="s">
        <v>5681</v>
      </c>
      <c r="B4824" s="126" t="s">
        <v>170</v>
      </c>
      <c r="C4824" s="127"/>
      <c r="D4824" s="127" t="s">
        <v>5682</v>
      </c>
      <c r="E4824" s="127" t="s">
        <v>4911</v>
      </c>
      <c r="F4824" s="128">
        <v>0</v>
      </c>
      <c r="G4824" s="128"/>
      <c r="H4824" s="128"/>
      <c r="I4824" s="311"/>
      <c r="J4824" s="319">
        <f>ROUND(SUMIF(Anlagenbewegungsdaten!B:B,A4824,Anlagenbewegungsdaten!C:C),3)</f>
        <v>0</v>
      </c>
      <c r="K4824" s="320"/>
      <c r="L4824" s="321"/>
      <c r="M4824" s="341" t="s">
        <v>4949</v>
      </c>
      <c r="N4824" s="341" t="s">
        <v>4985</v>
      </c>
      <c r="O4824" s="323">
        <f>ROUND(SUMIF(Anlagenbewegungsdaten_AV!B:B,A4824,Anlagenbewegungsdaten_AV!C:C),3)</f>
        <v>0</v>
      </c>
      <c r="P4824" s="320"/>
      <c r="Q4824" s="321"/>
      <c r="S4824" s="324"/>
      <c r="T4824" s="317"/>
      <c r="U4824" s="325"/>
      <c r="V4824" s="325"/>
    </row>
    <row r="4825" spans="1:22" ht="15" customHeight="1" x14ac:dyDescent="0.25">
      <c r="A4825" s="129" t="s">
        <v>5683</v>
      </c>
      <c r="B4825" s="126" t="s">
        <v>2087</v>
      </c>
      <c r="C4825" s="127" t="s">
        <v>6401</v>
      </c>
      <c r="D4825" s="127" t="s">
        <v>5684</v>
      </c>
      <c r="E4825" s="127"/>
      <c r="F4825" s="128"/>
      <c r="G4825" s="128"/>
      <c r="H4825" s="128"/>
      <c r="I4825" s="311"/>
      <c r="J4825" s="319">
        <f>ROUND(SUMIF(Anlagenbewegungsdaten!B:B,A4825,Anlagenbewegungsdaten!C:C),3)</f>
        <v>0</v>
      </c>
      <c r="K4825" s="320">
        <f>ROUND(SUMIF(Anlagenbewegungsdaten!$B:$B,$A4825,Anlagenbewegungsdaten!$D:$D),2)</f>
        <v>0</v>
      </c>
      <c r="L4825" s="321">
        <f t="shared" ref="L4825:L4864" si="168">IF(ISBLANK(F4825),0,IF(($J4825)&gt;=100,F4825-(K4825/J4825*100),IF(J4825&lt;100,(J4825*F4825%)-K4825)))</f>
        <v>0</v>
      </c>
      <c r="M4825" s="341" t="s">
        <v>4951</v>
      </c>
      <c r="N4825" s="341" t="s">
        <v>4963</v>
      </c>
      <c r="O4825" s="323">
        <f>ROUND(SUMIF(Anlagenbewegungsdaten_AV!B:B,A4825,Anlagenbewegungsdaten_AV!C:C),3)</f>
        <v>0</v>
      </c>
      <c r="P4825" s="320">
        <f>ROUND(SUMIF(Anlagenbewegungsdaten_AV!$B:$B,$A4825,Anlagenbewegungsdaten_AV!$D:$D),2)</f>
        <v>0</v>
      </c>
      <c r="Q4825" s="321">
        <f t="shared" si="166"/>
        <v>0</v>
      </c>
      <c r="S4825" s="324"/>
      <c r="T4825" s="317"/>
      <c r="U4825" s="325"/>
      <c r="V4825" s="325"/>
    </row>
    <row r="4826" spans="1:22" ht="15" customHeight="1" x14ac:dyDescent="0.25">
      <c r="A4826" s="129" t="s">
        <v>5685</v>
      </c>
      <c r="B4826" s="126" t="s">
        <v>2087</v>
      </c>
      <c r="C4826" s="127"/>
      <c r="D4826" s="127" t="s">
        <v>5686</v>
      </c>
      <c r="E4826" s="127"/>
      <c r="F4826" s="128">
        <v>0</v>
      </c>
      <c r="G4826" s="128">
        <v>0</v>
      </c>
      <c r="H4826" s="128">
        <v>0</v>
      </c>
      <c r="I4826" s="311"/>
      <c r="J4826" s="319">
        <f>ROUND(SUMIF(Anlagenbewegungsdaten!B:B,A4826,Anlagenbewegungsdaten!C:C),3)</f>
        <v>0</v>
      </c>
      <c r="K4826" s="320">
        <f>ROUND(SUMIF(Anlagenbewegungsdaten!$B:$B,$A4826,Anlagenbewegungsdaten!$D:$D),2)</f>
        <v>0</v>
      </c>
      <c r="L4826" s="321">
        <f t="shared" si="168"/>
        <v>0</v>
      </c>
      <c r="M4826" s="341" t="s">
        <v>4951</v>
      </c>
      <c r="N4826" s="341" t="s">
        <v>4963</v>
      </c>
      <c r="O4826" s="323">
        <f>ROUND(SUMIF(Anlagenbewegungsdaten_AV!B:B,A4826,Anlagenbewegungsdaten_AV!C:C),3)</f>
        <v>0</v>
      </c>
      <c r="P4826" s="320">
        <f>ROUND(SUMIF(Anlagenbewegungsdaten_AV!$B:$B,$A4826,Anlagenbewegungsdaten_AV!$D:$D),2)</f>
        <v>0</v>
      </c>
      <c r="Q4826" s="321">
        <f t="shared" si="166"/>
        <v>0</v>
      </c>
      <c r="S4826" s="324"/>
      <c r="T4826" s="317"/>
      <c r="U4826" s="325"/>
      <c r="V4826" s="325"/>
    </row>
    <row r="4827" spans="1:22" ht="15" customHeight="1" x14ac:dyDescent="0.25">
      <c r="A4827" s="129" t="s">
        <v>5687</v>
      </c>
      <c r="B4827" s="126" t="s">
        <v>2087</v>
      </c>
      <c r="C4827" s="127" t="s">
        <v>6401</v>
      </c>
      <c r="D4827" s="127" t="s">
        <v>5688</v>
      </c>
      <c r="E4827" s="127"/>
      <c r="F4827" s="128"/>
      <c r="G4827" s="128"/>
      <c r="H4827" s="128"/>
      <c r="I4827" s="311"/>
      <c r="J4827" s="319">
        <f>ROUND(SUMIF(Anlagenbewegungsdaten!B:B,A4827,Anlagenbewegungsdaten!C:C),3)</f>
        <v>0</v>
      </c>
      <c r="K4827" s="320">
        <f>ROUND(SUMIF(Anlagenbewegungsdaten!$B:$B,$A4827,Anlagenbewegungsdaten!$D:$D),2)</f>
        <v>0</v>
      </c>
      <c r="L4827" s="321">
        <f t="shared" si="168"/>
        <v>0</v>
      </c>
      <c r="M4827" s="341" t="s">
        <v>4951</v>
      </c>
      <c r="N4827" s="341" t="s">
        <v>4963</v>
      </c>
      <c r="O4827" s="323">
        <f>ROUND(SUMIF(Anlagenbewegungsdaten_AV!B:B,A4827,Anlagenbewegungsdaten_AV!C:C),3)</f>
        <v>0</v>
      </c>
      <c r="P4827" s="320">
        <f>ROUND(SUMIF(Anlagenbewegungsdaten_AV!$B:$B,$A4827,Anlagenbewegungsdaten_AV!$D:$D),2)</f>
        <v>0</v>
      </c>
      <c r="Q4827" s="321">
        <f t="shared" si="166"/>
        <v>0</v>
      </c>
      <c r="S4827" s="324"/>
      <c r="T4827" s="317"/>
      <c r="U4827" s="325"/>
      <c r="V4827" s="325"/>
    </row>
    <row r="4828" spans="1:22" ht="15" customHeight="1" x14ac:dyDescent="0.25">
      <c r="A4828" s="336" t="s">
        <v>6355</v>
      </c>
      <c r="B4828" s="337" t="s">
        <v>2086</v>
      </c>
      <c r="C4828" s="337"/>
      <c r="D4828" s="337" t="s">
        <v>6356</v>
      </c>
      <c r="E4828" s="337"/>
      <c r="F4828" s="338"/>
      <c r="G4828" s="338"/>
      <c r="H4828" s="338"/>
      <c r="I4828" s="311"/>
      <c r="J4828" s="319"/>
      <c r="K4828" s="320">
        <f>ROUND(SUMIF(Anlagenbewegungsdaten!$B:$B,$A4828,Anlagenbewegungsdaten!$D:$D),2)</f>
        <v>0</v>
      </c>
      <c r="L4828" s="321">
        <f t="shared" si="168"/>
        <v>0</v>
      </c>
      <c r="M4828" s="341" t="s">
        <v>4951</v>
      </c>
      <c r="N4828" s="341" t="s">
        <v>4962</v>
      </c>
      <c r="O4828" s="323"/>
      <c r="P4828" s="320">
        <f>ROUND(SUMIF(Anlagenbewegungsdaten_AV!$B:$B,$A4828,Anlagenbewegungsdaten_AV!$D:$D),2)</f>
        <v>0</v>
      </c>
      <c r="Q4828" s="321">
        <f t="shared" si="166"/>
        <v>0</v>
      </c>
      <c r="S4828" s="324"/>
      <c r="T4828" s="317"/>
      <c r="U4828" s="325"/>
      <c r="V4828" s="325"/>
    </row>
    <row r="4829" spans="1:22" ht="15" customHeight="1" x14ac:dyDescent="0.25">
      <c r="A4829" s="336" t="s">
        <v>6357</v>
      </c>
      <c r="B4829" s="337" t="s">
        <v>2087</v>
      </c>
      <c r="C4829" s="337"/>
      <c r="D4829" s="337" t="s">
        <v>6356</v>
      </c>
      <c r="E4829" s="337"/>
      <c r="F4829" s="338"/>
      <c r="G4829" s="338"/>
      <c r="H4829" s="338"/>
      <c r="I4829" s="311"/>
      <c r="J4829" s="319"/>
      <c r="K4829" s="320">
        <f>ROUND(SUMIF(Anlagenbewegungsdaten!$B:$B,$A4829,Anlagenbewegungsdaten!$D:$D),2)</f>
        <v>0</v>
      </c>
      <c r="L4829" s="321">
        <f t="shared" si="168"/>
        <v>0</v>
      </c>
      <c r="M4829" s="341" t="s">
        <v>4951</v>
      </c>
      <c r="N4829" s="341" t="s">
        <v>4963</v>
      </c>
      <c r="O4829" s="323"/>
      <c r="P4829" s="320">
        <f>ROUND(SUMIF(Anlagenbewegungsdaten_AV!$B:$B,$A4829,Anlagenbewegungsdaten_AV!$D:$D),2)</f>
        <v>0</v>
      </c>
      <c r="Q4829" s="321">
        <f t="shared" si="166"/>
        <v>0</v>
      </c>
      <c r="S4829" s="324"/>
      <c r="T4829" s="317"/>
      <c r="U4829" s="325"/>
      <c r="V4829" s="325"/>
    </row>
    <row r="4830" spans="1:22" ht="15" customHeight="1" x14ac:dyDescent="0.25">
      <c r="A4830" s="336" t="s">
        <v>6358</v>
      </c>
      <c r="B4830" s="337" t="s">
        <v>994</v>
      </c>
      <c r="C4830" s="337"/>
      <c r="D4830" s="337" t="s">
        <v>6356</v>
      </c>
      <c r="E4830" s="337"/>
      <c r="F4830" s="338"/>
      <c r="G4830" s="338"/>
      <c r="H4830" s="338"/>
      <c r="I4830" s="311"/>
      <c r="J4830" s="319"/>
      <c r="K4830" s="320">
        <f>ROUND(SUMIF(Anlagenbewegungsdaten!$B:$B,$A4830,Anlagenbewegungsdaten!$D:$D),2)</f>
        <v>0</v>
      </c>
      <c r="L4830" s="321">
        <f t="shared" si="168"/>
        <v>0</v>
      </c>
      <c r="M4830" s="341" t="s">
        <v>4951</v>
      </c>
      <c r="N4830" s="341" t="s">
        <v>4964</v>
      </c>
      <c r="O4830" s="323"/>
      <c r="P4830" s="320">
        <f>ROUND(SUMIF(Anlagenbewegungsdaten_AV!$B:$B,$A4830,Anlagenbewegungsdaten_AV!$D:$D),2)</f>
        <v>0</v>
      </c>
      <c r="Q4830" s="321">
        <f t="shared" si="166"/>
        <v>0</v>
      </c>
      <c r="S4830" s="324"/>
      <c r="T4830" s="317"/>
      <c r="U4830" s="325"/>
      <c r="V4830" s="325"/>
    </row>
    <row r="4831" spans="1:22" ht="15" customHeight="1" x14ac:dyDescent="0.25">
      <c r="A4831" s="336" t="s">
        <v>6359</v>
      </c>
      <c r="B4831" s="337" t="s">
        <v>1479</v>
      </c>
      <c r="C4831" s="337"/>
      <c r="D4831" s="337" t="s">
        <v>6356</v>
      </c>
      <c r="E4831" s="337"/>
      <c r="F4831" s="338"/>
      <c r="G4831" s="338"/>
      <c r="H4831" s="338"/>
      <c r="I4831" s="311"/>
      <c r="J4831" s="319"/>
      <c r="K4831" s="320">
        <f>ROUND(SUMIF(Anlagenbewegungsdaten!$B:$B,$A4831,Anlagenbewegungsdaten!$D:$D),2)</f>
        <v>0</v>
      </c>
      <c r="L4831" s="321">
        <f t="shared" si="168"/>
        <v>0</v>
      </c>
      <c r="M4831" s="341" t="s">
        <v>4951</v>
      </c>
      <c r="N4831" s="341" t="s">
        <v>4965</v>
      </c>
      <c r="O4831" s="323"/>
      <c r="P4831" s="320">
        <f>ROUND(SUMIF(Anlagenbewegungsdaten_AV!$B:$B,$A4831,Anlagenbewegungsdaten_AV!$D:$D),2)</f>
        <v>0</v>
      </c>
      <c r="Q4831" s="321">
        <f t="shared" si="166"/>
        <v>0</v>
      </c>
      <c r="S4831" s="324"/>
      <c r="T4831" s="317"/>
      <c r="U4831" s="325"/>
      <c r="V4831" s="325"/>
    </row>
    <row r="4832" spans="1:22" ht="15" customHeight="1" x14ac:dyDescent="0.25">
      <c r="A4832" s="336" t="s">
        <v>6360</v>
      </c>
      <c r="B4832" s="337" t="s">
        <v>1492</v>
      </c>
      <c r="C4832" s="337"/>
      <c r="D4832" s="337" t="s">
        <v>6356</v>
      </c>
      <c r="E4832" s="337"/>
      <c r="F4832" s="338"/>
      <c r="G4832" s="338"/>
      <c r="H4832" s="338"/>
      <c r="I4832" s="311"/>
      <c r="J4832" s="319"/>
      <c r="K4832" s="320">
        <f>ROUND(SUMIF(Anlagenbewegungsdaten!$B:$B,$A4832,Anlagenbewegungsdaten!$D:$D),2)</f>
        <v>0</v>
      </c>
      <c r="L4832" s="321">
        <f t="shared" si="168"/>
        <v>0</v>
      </c>
      <c r="M4832" s="341" t="s">
        <v>4951</v>
      </c>
      <c r="N4832" s="341" t="s">
        <v>4966</v>
      </c>
      <c r="O4832" s="323"/>
      <c r="P4832" s="320">
        <f>ROUND(SUMIF(Anlagenbewegungsdaten_AV!$B:$B,$A4832,Anlagenbewegungsdaten_AV!$D:$D),2)</f>
        <v>0</v>
      </c>
      <c r="Q4832" s="321">
        <f t="shared" si="166"/>
        <v>0</v>
      </c>
      <c r="S4832" s="324"/>
      <c r="T4832" s="317"/>
      <c r="U4832" s="325"/>
      <c r="V4832" s="325"/>
    </row>
    <row r="4833" spans="1:22" ht="15" customHeight="1" x14ac:dyDescent="0.25">
      <c r="A4833" s="336" t="s">
        <v>6361</v>
      </c>
      <c r="B4833" s="337" t="s">
        <v>77</v>
      </c>
      <c r="C4833" s="337"/>
      <c r="D4833" s="337" t="s">
        <v>6356</v>
      </c>
      <c r="E4833" s="337"/>
      <c r="F4833" s="338"/>
      <c r="G4833" s="338"/>
      <c r="H4833" s="338"/>
      <c r="I4833" s="311"/>
      <c r="J4833" s="319"/>
      <c r="K4833" s="320">
        <f>ROUND(SUMIF(Anlagenbewegungsdaten!$B:$B,$A4833,Anlagenbewegungsdaten!$D:$D),2)</f>
        <v>0</v>
      </c>
      <c r="L4833" s="321">
        <f t="shared" si="168"/>
        <v>0</v>
      </c>
      <c r="M4833" s="341" t="s">
        <v>4951</v>
      </c>
      <c r="N4833" s="341" t="s">
        <v>4967</v>
      </c>
      <c r="O4833" s="323"/>
      <c r="P4833" s="320">
        <f>ROUND(SUMIF(Anlagenbewegungsdaten_AV!$B:$B,$A4833,Anlagenbewegungsdaten_AV!$D:$D),2)</f>
        <v>0</v>
      </c>
      <c r="Q4833" s="321">
        <f t="shared" si="166"/>
        <v>0</v>
      </c>
      <c r="S4833" s="324"/>
      <c r="T4833" s="317"/>
      <c r="U4833" s="325"/>
      <c r="V4833" s="325"/>
    </row>
    <row r="4834" spans="1:22" ht="15" customHeight="1" x14ac:dyDescent="0.25">
      <c r="A4834" s="336" t="s">
        <v>6362</v>
      </c>
      <c r="B4834" s="337" t="s">
        <v>2088</v>
      </c>
      <c r="C4834" s="337"/>
      <c r="D4834" s="337" t="s">
        <v>6356</v>
      </c>
      <c r="E4834" s="337"/>
      <c r="F4834" s="338"/>
      <c r="G4834" s="338"/>
      <c r="H4834" s="338"/>
      <c r="I4834" s="311"/>
      <c r="J4834" s="319"/>
      <c r="K4834" s="320">
        <f>ROUND(SUMIF(Anlagenbewegungsdaten!$B:$B,$A4834,Anlagenbewegungsdaten!$D:$D),2)</f>
        <v>0</v>
      </c>
      <c r="L4834" s="321">
        <f t="shared" si="168"/>
        <v>0</v>
      </c>
      <c r="M4834" s="341" t="s">
        <v>4951</v>
      </c>
      <c r="N4834" s="341" t="s">
        <v>4968</v>
      </c>
      <c r="O4834" s="323"/>
      <c r="P4834" s="320">
        <f>ROUND(SUMIF(Anlagenbewegungsdaten_AV!$B:$B,$A4834,Anlagenbewegungsdaten_AV!$D:$D),2)</f>
        <v>0</v>
      </c>
      <c r="Q4834" s="321">
        <f t="shared" si="166"/>
        <v>0</v>
      </c>
      <c r="S4834" s="324"/>
      <c r="T4834" s="317"/>
      <c r="U4834" s="325"/>
      <c r="V4834" s="325"/>
    </row>
    <row r="4835" spans="1:22" ht="15" customHeight="1" x14ac:dyDescent="0.25">
      <c r="A4835" s="336" t="s">
        <v>6363</v>
      </c>
      <c r="B4835" s="337" t="s">
        <v>2089</v>
      </c>
      <c r="C4835" s="337"/>
      <c r="D4835" s="337" t="s">
        <v>6356</v>
      </c>
      <c r="E4835" s="337"/>
      <c r="F4835" s="338"/>
      <c r="G4835" s="338"/>
      <c r="H4835" s="338"/>
      <c r="I4835" s="311"/>
      <c r="J4835" s="319"/>
      <c r="K4835" s="320">
        <f>ROUND(SUMIF(Anlagenbewegungsdaten!$B:$B,$A4835,Anlagenbewegungsdaten!$D:$D),2)</f>
        <v>0</v>
      </c>
      <c r="L4835" s="321">
        <f t="shared" si="168"/>
        <v>0</v>
      </c>
      <c r="M4835" s="341" t="s">
        <v>4951</v>
      </c>
      <c r="N4835" s="341" t="s">
        <v>4969</v>
      </c>
      <c r="O4835" s="323"/>
      <c r="P4835" s="320">
        <f>ROUND(SUMIF(Anlagenbewegungsdaten_AV!$B:$B,$A4835,Anlagenbewegungsdaten_AV!$D:$D),2)</f>
        <v>0</v>
      </c>
      <c r="Q4835" s="321">
        <f t="shared" si="166"/>
        <v>0</v>
      </c>
      <c r="S4835" s="324"/>
      <c r="T4835" s="317"/>
      <c r="U4835" s="325"/>
      <c r="V4835" s="325"/>
    </row>
    <row r="4836" spans="1:22" ht="15" customHeight="1" x14ac:dyDescent="0.25">
      <c r="A4836" s="336" t="s">
        <v>6364</v>
      </c>
      <c r="B4836" s="337" t="s">
        <v>152</v>
      </c>
      <c r="C4836" s="337"/>
      <c r="D4836" s="337" t="s">
        <v>6356</v>
      </c>
      <c r="E4836" s="337"/>
      <c r="F4836" s="338"/>
      <c r="G4836" s="338"/>
      <c r="H4836" s="338"/>
      <c r="I4836" s="311"/>
      <c r="J4836" s="319"/>
      <c r="K4836" s="320">
        <f>ROUND(SUMIF(Anlagenbewegungsdaten!$B:$B,$A4836,Anlagenbewegungsdaten!$D:$D),2)</f>
        <v>0</v>
      </c>
      <c r="L4836" s="321">
        <f t="shared" si="168"/>
        <v>0</v>
      </c>
      <c r="M4836" s="341" t="s">
        <v>4951</v>
      </c>
      <c r="N4836" s="341" t="s">
        <v>4970</v>
      </c>
      <c r="O4836" s="323"/>
      <c r="P4836" s="320">
        <f>ROUND(SUMIF(Anlagenbewegungsdaten_AV!$B:$B,$A4836,Anlagenbewegungsdaten_AV!$D:$D),2)</f>
        <v>0</v>
      </c>
      <c r="Q4836" s="321">
        <f t="shared" si="166"/>
        <v>0</v>
      </c>
      <c r="S4836" s="324"/>
      <c r="T4836" s="317"/>
      <c r="U4836" s="325"/>
      <c r="V4836" s="325"/>
    </row>
    <row r="4837" spans="1:22" ht="15" customHeight="1" x14ac:dyDescent="0.25">
      <c r="A4837" s="336" t="s">
        <v>6365</v>
      </c>
      <c r="B4837" s="337" t="s">
        <v>159</v>
      </c>
      <c r="C4837" s="337"/>
      <c r="D4837" s="337" t="s">
        <v>6356</v>
      </c>
      <c r="E4837" s="337"/>
      <c r="F4837" s="338"/>
      <c r="G4837" s="338"/>
      <c r="H4837" s="338"/>
      <c r="I4837" s="311"/>
      <c r="J4837" s="319"/>
      <c r="K4837" s="320">
        <f>ROUND(SUMIF(Anlagenbewegungsdaten!$B:$B,$A4837,Anlagenbewegungsdaten!$D:$D),2)</f>
        <v>0</v>
      </c>
      <c r="L4837" s="321">
        <f t="shared" si="168"/>
        <v>0</v>
      </c>
      <c r="M4837" s="341" t="s">
        <v>4951</v>
      </c>
      <c r="N4837" s="341" t="s">
        <v>4971</v>
      </c>
      <c r="O4837" s="323"/>
      <c r="P4837" s="320">
        <f>ROUND(SUMIF(Anlagenbewegungsdaten_AV!$B:$B,$A4837,Anlagenbewegungsdaten_AV!$D:$D),2)</f>
        <v>0</v>
      </c>
      <c r="Q4837" s="321">
        <f t="shared" si="166"/>
        <v>0</v>
      </c>
      <c r="S4837" s="324"/>
      <c r="T4837" s="317"/>
      <c r="U4837" s="325"/>
      <c r="V4837" s="325"/>
    </row>
    <row r="4838" spans="1:22" ht="15" customHeight="1" x14ac:dyDescent="0.25">
      <c r="A4838" s="336" t="s">
        <v>6366</v>
      </c>
      <c r="B4838" s="337" t="s">
        <v>2090</v>
      </c>
      <c r="C4838" s="337"/>
      <c r="D4838" s="337" t="s">
        <v>6356</v>
      </c>
      <c r="E4838" s="337"/>
      <c r="F4838" s="338"/>
      <c r="G4838" s="338"/>
      <c r="H4838" s="338"/>
      <c r="I4838" s="311"/>
      <c r="J4838" s="319"/>
      <c r="K4838" s="320">
        <f>ROUND(SUMIF(Anlagenbewegungsdaten!$B:$B,$A4838,Anlagenbewegungsdaten!$D:$D),2)</f>
        <v>0</v>
      </c>
      <c r="L4838" s="321">
        <f t="shared" si="168"/>
        <v>0</v>
      </c>
      <c r="M4838" s="341" t="s">
        <v>4951</v>
      </c>
      <c r="N4838" s="341" t="s">
        <v>4972</v>
      </c>
      <c r="O4838" s="323"/>
      <c r="P4838" s="320">
        <f>ROUND(SUMIF(Anlagenbewegungsdaten_AV!$B:$B,$A4838,Anlagenbewegungsdaten_AV!$D:$D),2)</f>
        <v>0</v>
      </c>
      <c r="Q4838" s="321">
        <f t="shared" si="166"/>
        <v>0</v>
      </c>
      <c r="S4838" s="324"/>
      <c r="T4838" s="317"/>
      <c r="U4838" s="325"/>
      <c r="V4838" s="325"/>
    </row>
    <row r="4839" spans="1:22" ht="15" customHeight="1" x14ac:dyDescent="0.25">
      <c r="A4839" s="336" t="s">
        <v>6367</v>
      </c>
      <c r="B4839" s="337" t="s">
        <v>170</v>
      </c>
      <c r="C4839" s="337"/>
      <c r="D4839" s="337" t="s">
        <v>6356</v>
      </c>
      <c r="E4839" s="337"/>
      <c r="F4839" s="338"/>
      <c r="G4839" s="338"/>
      <c r="H4839" s="338"/>
      <c r="I4839" s="311"/>
      <c r="J4839" s="319"/>
      <c r="K4839" s="320">
        <f>ROUND(SUMIF(Anlagenbewegungsdaten!$B:$B,$A4839,Anlagenbewegungsdaten!$D:$D),2)</f>
        <v>0</v>
      </c>
      <c r="L4839" s="321">
        <f t="shared" si="168"/>
        <v>0</v>
      </c>
      <c r="M4839" s="341" t="s">
        <v>4951</v>
      </c>
      <c r="N4839" s="341" t="s">
        <v>4973</v>
      </c>
      <c r="O4839" s="323"/>
      <c r="P4839" s="320">
        <f>ROUND(SUMIF(Anlagenbewegungsdaten_AV!$B:$B,$A4839,Anlagenbewegungsdaten_AV!$D:$D),2)</f>
        <v>0</v>
      </c>
      <c r="Q4839" s="321">
        <f t="shared" si="166"/>
        <v>0</v>
      </c>
      <c r="S4839" s="324"/>
      <c r="T4839" s="317"/>
      <c r="U4839" s="325"/>
      <c r="V4839" s="325"/>
    </row>
    <row r="4840" spans="1:22" ht="15" customHeight="1" x14ac:dyDescent="0.25">
      <c r="A4840" s="129" t="s">
        <v>6368</v>
      </c>
      <c r="B4840" s="126" t="s">
        <v>152</v>
      </c>
      <c r="C4840" s="127"/>
      <c r="D4840" s="127" t="s">
        <v>6369</v>
      </c>
      <c r="E4840" s="127"/>
      <c r="F4840" s="128">
        <v>0</v>
      </c>
      <c r="G4840" s="128">
        <v>0</v>
      </c>
      <c r="H4840" s="128">
        <v>0</v>
      </c>
      <c r="I4840" s="311"/>
      <c r="J4840" s="319">
        <f>ROUND(SUMIF(Anlagenbewegungsdaten!B:B,A4840,Anlagenbewegungsdaten!C:C),3)</f>
        <v>0</v>
      </c>
      <c r="K4840" s="320">
        <f>ROUND(SUMIF(Anlagenbewegungsdaten!$B:$B,$A4840,Anlagenbewegungsdaten!$D:$D),2)</f>
        <v>0</v>
      </c>
      <c r="L4840" s="321">
        <f t="shared" si="168"/>
        <v>0</v>
      </c>
      <c r="M4840" s="341" t="s">
        <v>4951</v>
      </c>
      <c r="N4840" s="341" t="s">
        <v>4962</v>
      </c>
      <c r="O4840" s="323">
        <f>ROUND(SUMIF(Anlagenbewegungsdaten_AV!B:B,A4840,Anlagenbewegungsdaten_AV!C:C),3)</f>
        <v>0</v>
      </c>
      <c r="P4840" s="320">
        <f>ROUND(SUMIF(Anlagenbewegungsdaten_AV!$B:$B,$A4840,Anlagenbewegungsdaten_AV!$D:$D),2)</f>
        <v>0</v>
      </c>
      <c r="Q4840" s="321">
        <f t="shared" si="166"/>
        <v>0</v>
      </c>
      <c r="S4840" s="324"/>
      <c r="T4840" s="317"/>
      <c r="U4840" s="325"/>
      <c r="V4840" s="325"/>
    </row>
    <row r="4841" spans="1:22" x14ac:dyDescent="0.25">
      <c r="A4841" s="336" t="s">
        <v>6703</v>
      </c>
      <c r="B4841" s="337" t="s">
        <v>2086</v>
      </c>
      <c r="C4841" s="337"/>
      <c r="D4841" s="337" t="s">
        <v>6704</v>
      </c>
      <c r="E4841" s="337"/>
      <c r="F4841" s="338"/>
      <c r="G4841" s="338"/>
      <c r="H4841" s="338"/>
      <c r="K4841" s="320">
        <f>ROUND(SUMIF(Anlagenbewegungsdaten!$B:$B,$A4841,Anlagenbewegungsdaten!$D:$D),2)</f>
        <v>0</v>
      </c>
      <c r="L4841" s="321">
        <f t="shared" si="168"/>
        <v>0</v>
      </c>
      <c r="M4841" s="341" t="s">
        <v>4951</v>
      </c>
      <c r="N4841" s="341" t="s">
        <v>4962</v>
      </c>
      <c r="P4841" s="320">
        <f>ROUND(SUMIF(Anlagenbewegungsdaten_AV!$B:$B,$A4841,Anlagenbewegungsdaten_AV!$D:$D),2)</f>
        <v>0</v>
      </c>
      <c r="Q4841" s="321">
        <f t="shared" si="166"/>
        <v>0</v>
      </c>
    </row>
    <row r="4842" spans="1:22" x14ac:dyDescent="0.25">
      <c r="A4842" s="336" t="s">
        <v>6705</v>
      </c>
      <c r="B4842" s="337" t="s">
        <v>2087</v>
      </c>
      <c r="C4842" s="337"/>
      <c r="D4842" s="337" t="s">
        <v>6704</v>
      </c>
      <c r="E4842" s="337"/>
      <c r="F4842" s="338"/>
      <c r="G4842" s="338"/>
      <c r="H4842" s="338"/>
      <c r="K4842" s="320">
        <f>ROUND(SUMIF(Anlagenbewegungsdaten!$B:$B,$A4842,Anlagenbewegungsdaten!$D:$D),2)</f>
        <v>0</v>
      </c>
      <c r="L4842" s="321">
        <f t="shared" si="168"/>
        <v>0</v>
      </c>
      <c r="M4842" s="341" t="s">
        <v>4951</v>
      </c>
      <c r="N4842" s="341" t="s">
        <v>4963</v>
      </c>
      <c r="P4842" s="320">
        <f>ROUND(SUMIF(Anlagenbewegungsdaten_AV!$B:$B,$A4842,Anlagenbewegungsdaten_AV!$D:$D),2)</f>
        <v>0</v>
      </c>
      <c r="Q4842" s="321">
        <f t="shared" si="166"/>
        <v>0</v>
      </c>
    </row>
    <row r="4843" spans="1:22" x14ac:dyDescent="0.25">
      <c r="A4843" s="336" t="s">
        <v>6706</v>
      </c>
      <c r="B4843" s="337" t="s">
        <v>994</v>
      </c>
      <c r="C4843" s="337"/>
      <c r="D4843" s="337" t="s">
        <v>6704</v>
      </c>
      <c r="E4843" s="337"/>
      <c r="F4843" s="338"/>
      <c r="G4843" s="338"/>
      <c r="H4843" s="338"/>
      <c r="K4843" s="320">
        <f>ROUND(SUMIF(Anlagenbewegungsdaten!$B:$B,$A4843,Anlagenbewegungsdaten!$D:$D),2)</f>
        <v>0</v>
      </c>
      <c r="L4843" s="321">
        <f t="shared" si="168"/>
        <v>0</v>
      </c>
      <c r="M4843" s="341" t="s">
        <v>4951</v>
      </c>
      <c r="N4843" s="341" t="s">
        <v>4964</v>
      </c>
      <c r="P4843" s="320">
        <f>ROUND(SUMIF(Anlagenbewegungsdaten_AV!$B:$B,$A4843,Anlagenbewegungsdaten_AV!$D:$D),2)</f>
        <v>0</v>
      </c>
      <c r="Q4843" s="321">
        <f t="shared" si="166"/>
        <v>0</v>
      </c>
    </row>
    <row r="4844" spans="1:22" x14ac:dyDescent="0.25">
      <c r="A4844" s="336" t="s">
        <v>6707</v>
      </c>
      <c r="B4844" s="337" t="s">
        <v>1479</v>
      </c>
      <c r="C4844" s="337"/>
      <c r="D4844" s="337" t="s">
        <v>6704</v>
      </c>
      <c r="E4844" s="337"/>
      <c r="F4844" s="338"/>
      <c r="G4844" s="338"/>
      <c r="H4844" s="338"/>
      <c r="K4844" s="320">
        <f>ROUND(SUMIF(Anlagenbewegungsdaten!$B:$B,$A4844,Anlagenbewegungsdaten!$D:$D),2)</f>
        <v>0</v>
      </c>
      <c r="L4844" s="321">
        <f t="shared" si="168"/>
        <v>0</v>
      </c>
      <c r="M4844" s="341" t="s">
        <v>4951</v>
      </c>
      <c r="N4844" s="341" t="s">
        <v>4965</v>
      </c>
      <c r="P4844" s="320">
        <f>ROUND(SUMIF(Anlagenbewegungsdaten_AV!$B:$B,$A4844,Anlagenbewegungsdaten_AV!$D:$D),2)</f>
        <v>0</v>
      </c>
      <c r="Q4844" s="321">
        <f t="shared" si="166"/>
        <v>0</v>
      </c>
    </row>
    <row r="4845" spans="1:22" x14ac:dyDescent="0.25">
      <c r="A4845" s="336" t="s">
        <v>6708</v>
      </c>
      <c r="B4845" s="337" t="s">
        <v>1492</v>
      </c>
      <c r="C4845" s="337"/>
      <c r="D4845" s="337" t="s">
        <v>6704</v>
      </c>
      <c r="E4845" s="337"/>
      <c r="F4845" s="338"/>
      <c r="G4845" s="338"/>
      <c r="H4845" s="338"/>
      <c r="K4845" s="320">
        <f>ROUND(SUMIF(Anlagenbewegungsdaten!$B:$B,$A4845,Anlagenbewegungsdaten!$D:$D),2)</f>
        <v>0</v>
      </c>
      <c r="L4845" s="321">
        <f t="shared" si="168"/>
        <v>0</v>
      </c>
      <c r="M4845" s="341" t="s">
        <v>4951</v>
      </c>
      <c r="N4845" s="341" t="s">
        <v>4966</v>
      </c>
      <c r="P4845" s="320">
        <f>ROUND(SUMIF(Anlagenbewegungsdaten_AV!$B:$B,$A4845,Anlagenbewegungsdaten_AV!$D:$D),2)</f>
        <v>0</v>
      </c>
      <c r="Q4845" s="321">
        <f t="shared" si="166"/>
        <v>0</v>
      </c>
    </row>
    <row r="4846" spans="1:22" x14ac:dyDescent="0.25">
      <c r="A4846" s="336" t="s">
        <v>6709</v>
      </c>
      <c r="B4846" s="337" t="s">
        <v>77</v>
      </c>
      <c r="C4846" s="337"/>
      <c r="D4846" s="337" t="s">
        <v>6704</v>
      </c>
      <c r="E4846" s="337"/>
      <c r="F4846" s="338"/>
      <c r="G4846" s="338"/>
      <c r="H4846" s="338"/>
      <c r="K4846" s="320">
        <f>ROUND(SUMIF(Anlagenbewegungsdaten!$B:$B,$A4846,Anlagenbewegungsdaten!$D:$D),2)</f>
        <v>0</v>
      </c>
      <c r="L4846" s="321">
        <f t="shared" si="168"/>
        <v>0</v>
      </c>
      <c r="M4846" s="341" t="s">
        <v>4951</v>
      </c>
      <c r="N4846" s="341" t="s">
        <v>4967</v>
      </c>
      <c r="P4846" s="320">
        <f>ROUND(SUMIF(Anlagenbewegungsdaten_AV!$B:$B,$A4846,Anlagenbewegungsdaten_AV!$D:$D),2)</f>
        <v>0</v>
      </c>
      <c r="Q4846" s="321">
        <f t="shared" si="166"/>
        <v>0</v>
      </c>
    </row>
    <row r="4847" spans="1:22" x14ac:dyDescent="0.25">
      <c r="A4847" s="336" t="s">
        <v>6710</v>
      </c>
      <c r="B4847" s="337" t="s">
        <v>2088</v>
      </c>
      <c r="C4847" s="337"/>
      <c r="D4847" s="337" t="s">
        <v>6704</v>
      </c>
      <c r="E4847" s="337"/>
      <c r="F4847" s="338"/>
      <c r="G4847" s="338"/>
      <c r="H4847" s="338"/>
      <c r="K4847" s="320">
        <f>ROUND(SUMIF(Anlagenbewegungsdaten!$B:$B,$A4847,Anlagenbewegungsdaten!$D:$D),2)</f>
        <v>0</v>
      </c>
      <c r="L4847" s="321">
        <f t="shared" si="168"/>
        <v>0</v>
      </c>
      <c r="M4847" s="341" t="s">
        <v>4951</v>
      </c>
      <c r="N4847" s="341" t="s">
        <v>4968</v>
      </c>
      <c r="P4847" s="320">
        <f>ROUND(SUMIF(Anlagenbewegungsdaten_AV!$B:$B,$A4847,Anlagenbewegungsdaten_AV!$D:$D),2)</f>
        <v>0</v>
      </c>
      <c r="Q4847" s="321">
        <f t="shared" si="166"/>
        <v>0</v>
      </c>
    </row>
    <row r="4848" spans="1:22" x14ac:dyDescent="0.25">
      <c r="A4848" s="336" t="s">
        <v>6711</v>
      </c>
      <c r="B4848" s="337" t="s">
        <v>2089</v>
      </c>
      <c r="C4848" s="337"/>
      <c r="D4848" s="337" t="s">
        <v>6704</v>
      </c>
      <c r="E4848" s="337"/>
      <c r="F4848" s="338"/>
      <c r="G4848" s="338"/>
      <c r="H4848" s="338"/>
      <c r="K4848" s="320">
        <f>ROUND(SUMIF(Anlagenbewegungsdaten!$B:$B,$A4848,Anlagenbewegungsdaten!$D:$D),2)</f>
        <v>0</v>
      </c>
      <c r="L4848" s="321">
        <f t="shared" si="168"/>
        <v>0</v>
      </c>
      <c r="M4848" s="341" t="s">
        <v>4951</v>
      </c>
      <c r="N4848" s="341" t="s">
        <v>4969</v>
      </c>
      <c r="P4848" s="320">
        <f>ROUND(SUMIF(Anlagenbewegungsdaten_AV!$B:$B,$A4848,Anlagenbewegungsdaten_AV!$D:$D),2)</f>
        <v>0</v>
      </c>
      <c r="Q4848" s="321">
        <f t="shared" si="166"/>
        <v>0</v>
      </c>
    </row>
    <row r="4849" spans="1:22" x14ac:dyDescent="0.25">
      <c r="A4849" s="336" t="s">
        <v>6712</v>
      </c>
      <c r="B4849" s="337" t="s">
        <v>152</v>
      </c>
      <c r="C4849" s="337"/>
      <c r="D4849" s="337" t="s">
        <v>6704</v>
      </c>
      <c r="E4849" s="337"/>
      <c r="F4849" s="338"/>
      <c r="G4849" s="338"/>
      <c r="H4849" s="338"/>
      <c r="K4849" s="320">
        <f>ROUND(SUMIF(Anlagenbewegungsdaten!$B:$B,$A4849,Anlagenbewegungsdaten!$D:$D),2)</f>
        <v>0</v>
      </c>
      <c r="L4849" s="321">
        <f t="shared" si="168"/>
        <v>0</v>
      </c>
      <c r="M4849" s="341" t="s">
        <v>4951</v>
      </c>
      <c r="N4849" s="341" t="s">
        <v>4970</v>
      </c>
      <c r="P4849" s="320">
        <f>ROUND(SUMIF(Anlagenbewegungsdaten_AV!$B:$B,$A4849,Anlagenbewegungsdaten_AV!$D:$D),2)</f>
        <v>0</v>
      </c>
      <c r="Q4849" s="321">
        <f t="shared" si="166"/>
        <v>0</v>
      </c>
    </row>
    <row r="4850" spans="1:22" x14ac:dyDescent="0.25">
      <c r="A4850" s="336" t="s">
        <v>6713</v>
      </c>
      <c r="B4850" s="337" t="s">
        <v>159</v>
      </c>
      <c r="C4850" s="337"/>
      <c r="D4850" s="337" t="s">
        <v>6704</v>
      </c>
      <c r="E4850" s="337"/>
      <c r="F4850" s="338"/>
      <c r="G4850" s="338"/>
      <c r="H4850" s="338"/>
      <c r="K4850" s="320">
        <f>ROUND(SUMIF(Anlagenbewegungsdaten!$B:$B,$A4850,Anlagenbewegungsdaten!$D:$D),2)</f>
        <v>0</v>
      </c>
      <c r="L4850" s="321">
        <f t="shared" si="168"/>
        <v>0</v>
      </c>
      <c r="M4850" s="341" t="s">
        <v>4951</v>
      </c>
      <c r="N4850" s="341" t="s">
        <v>4971</v>
      </c>
      <c r="P4850" s="320">
        <f>ROUND(SUMIF(Anlagenbewegungsdaten_AV!$B:$B,$A4850,Anlagenbewegungsdaten_AV!$D:$D),2)</f>
        <v>0</v>
      </c>
      <c r="Q4850" s="321">
        <f t="shared" si="166"/>
        <v>0</v>
      </c>
    </row>
    <row r="4851" spans="1:22" x14ac:dyDescent="0.25">
      <c r="A4851" s="336" t="s">
        <v>6714</v>
      </c>
      <c r="B4851" s="337" t="s">
        <v>2090</v>
      </c>
      <c r="C4851" s="337"/>
      <c r="D4851" s="337" t="s">
        <v>6704</v>
      </c>
      <c r="E4851" s="337"/>
      <c r="F4851" s="338"/>
      <c r="G4851" s="338"/>
      <c r="H4851" s="338"/>
      <c r="K4851" s="320">
        <f>ROUND(SUMIF(Anlagenbewegungsdaten!$B:$B,$A4851,Anlagenbewegungsdaten!$D:$D),2)</f>
        <v>0</v>
      </c>
      <c r="L4851" s="321">
        <f t="shared" si="168"/>
        <v>0</v>
      </c>
      <c r="M4851" s="341" t="s">
        <v>4951</v>
      </c>
      <c r="N4851" s="341" t="s">
        <v>4972</v>
      </c>
      <c r="P4851" s="320">
        <f>ROUND(SUMIF(Anlagenbewegungsdaten_AV!$B:$B,$A4851,Anlagenbewegungsdaten_AV!$D:$D),2)</f>
        <v>0</v>
      </c>
      <c r="Q4851" s="321">
        <f t="shared" si="166"/>
        <v>0</v>
      </c>
    </row>
    <row r="4852" spans="1:22" x14ac:dyDescent="0.25">
      <c r="A4852" s="336" t="s">
        <v>6715</v>
      </c>
      <c r="B4852" s="337" t="s">
        <v>170</v>
      </c>
      <c r="C4852" s="337"/>
      <c r="D4852" s="337" t="s">
        <v>6704</v>
      </c>
      <c r="E4852" s="337"/>
      <c r="F4852" s="338"/>
      <c r="G4852" s="338"/>
      <c r="H4852" s="338"/>
      <c r="K4852" s="320">
        <f>ROUND(SUMIF(Anlagenbewegungsdaten!$B:$B,$A4852,Anlagenbewegungsdaten!$D:$D),2)</f>
        <v>0</v>
      </c>
      <c r="L4852" s="321">
        <f t="shared" si="168"/>
        <v>0</v>
      </c>
      <c r="M4852" s="341" t="s">
        <v>4951</v>
      </c>
      <c r="N4852" s="341" t="s">
        <v>4973</v>
      </c>
      <c r="P4852" s="320">
        <f>ROUND(SUMIF(Anlagenbewegungsdaten_AV!$B:$B,$A4852,Anlagenbewegungsdaten_AV!$D:$D),2)</f>
        <v>0</v>
      </c>
      <c r="Q4852" s="321">
        <f t="shared" si="166"/>
        <v>0</v>
      </c>
    </row>
    <row r="4853" spans="1:22" ht="15" customHeight="1" x14ac:dyDescent="0.25">
      <c r="A4853" s="129" t="s">
        <v>5689</v>
      </c>
      <c r="B4853" s="126" t="s">
        <v>2086</v>
      </c>
      <c r="C4853" s="127"/>
      <c r="D4853" s="127" t="s">
        <v>5690</v>
      </c>
      <c r="E4853" s="127"/>
      <c r="F4853" s="128">
        <v>0</v>
      </c>
      <c r="G4853" s="128">
        <v>0</v>
      </c>
      <c r="H4853" s="128">
        <v>0</v>
      </c>
      <c r="I4853" s="311"/>
      <c r="J4853" s="319">
        <f>ROUND(SUMIF(Anlagenbewegungsdaten!B:B,A4853,Anlagenbewegungsdaten!C:C),3)</f>
        <v>0</v>
      </c>
      <c r="K4853" s="320">
        <f>ROUND(SUMIF(Anlagenbewegungsdaten!$B:$B,$A4853,Anlagenbewegungsdaten!$D:$D),2)</f>
        <v>0</v>
      </c>
      <c r="L4853" s="321">
        <f t="shared" si="168"/>
        <v>0</v>
      </c>
      <c r="M4853" s="341" t="s">
        <v>4951</v>
      </c>
      <c r="N4853" s="341" t="s">
        <v>4962</v>
      </c>
      <c r="O4853" s="323">
        <f>ROUND(SUMIF(Anlagenbewegungsdaten_AV!B:B,A4853,Anlagenbewegungsdaten_AV!C:C),3)</f>
        <v>0</v>
      </c>
      <c r="P4853" s="320">
        <f>ROUND(SUMIF(Anlagenbewegungsdaten_AV!$B:$B,$A4853,Anlagenbewegungsdaten_AV!$D:$D),2)</f>
        <v>0</v>
      </c>
      <c r="Q4853" s="321">
        <f t="shared" si="166"/>
        <v>0</v>
      </c>
      <c r="S4853" s="324"/>
      <c r="T4853" s="317"/>
      <c r="U4853" s="325"/>
      <c r="V4853" s="325"/>
    </row>
    <row r="4854" spans="1:22" ht="15" customHeight="1" x14ac:dyDescent="0.25">
      <c r="A4854" s="129" t="s">
        <v>5691</v>
      </c>
      <c r="B4854" s="126" t="s">
        <v>2087</v>
      </c>
      <c r="C4854" s="127"/>
      <c r="D4854" s="127" t="s">
        <v>5690</v>
      </c>
      <c r="E4854" s="127"/>
      <c r="F4854" s="128">
        <v>0</v>
      </c>
      <c r="G4854" s="128">
        <v>0</v>
      </c>
      <c r="H4854" s="128">
        <v>0</v>
      </c>
      <c r="I4854" s="311"/>
      <c r="J4854" s="319">
        <f>ROUND(SUMIF(Anlagenbewegungsdaten!B:B,A4854,Anlagenbewegungsdaten!C:C),3)</f>
        <v>0</v>
      </c>
      <c r="K4854" s="320">
        <f>ROUND(SUMIF(Anlagenbewegungsdaten!$B:$B,$A4854,Anlagenbewegungsdaten!$D:$D),2)</f>
        <v>0</v>
      </c>
      <c r="L4854" s="321">
        <f t="shared" si="168"/>
        <v>0</v>
      </c>
      <c r="M4854" s="341" t="s">
        <v>4951</v>
      </c>
      <c r="N4854" s="341" t="s">
        <v>4963</v>
      </c>
      <c r="O4854" s="323">
        <f>ROUND(SUMIF(Anlagenbewegungsdaten_AV!B:B,A4854,Anlagenbewegungsdaten_AV!C:C),3)</f>
        <v>0</v>
      </c>
      <c r="P4854" s="320">
        <f>ROUND(SUMIF(Anlagenbewegungsdaten_AV!$B:$B,$A4854,Anlagenbewegungsdaten_AV!$D:$D),2)</f>
        <v>0</v>
      </c>
      <c r="Q4854" s="321">
        <f t="shared" si="166"/>
        <v>0</v>
      </c>
      <c r="S4854" s="324"/>
      <c r="T4854" s="317"/>
      <c r="U4854" s="325"/>
      <c r="V4854" s="325"/>
    </row>
    <row r="4855" spans="1:22" ht="15" customHeight="1" x14ac:dyDescent="0.25">
      <c r="A4855" s="129" t="s">
        <v>5692</v>
      </c>
      <c r="B4855" s="126" t="s">
        <v>994</v>
      </c>
      <c r="C4855" s="127"/>
      <c r="D4855" s="127" t="s">
        <v>5690</v>
      </c>
      <c r="E4855" s="127"/>
      <c r="F4855" s="128">
        <v>0</v>
      </c>
      <c r="G4855" s="128">
        <v>0</v>
      </c>
      <c r="H4855" s="128">
        <v>0</v>
      </c>
      <c r="I4855" s="311"/>
      <c r="J4855" s="319">
        <f>ROUND(SUMIF(Anlagenbewegungsdaten!B:B,A4855,Anlagenbewegungsdaten!C:C),3)</f>
        <v>0</v>
      </c>
      <c r="K4855" s="320">
        <f>ROUND(SUMIF(Anlagenbewegungsdaten!$B:$B,$A4855,Anlagenbewegungsdaten!$D:$D),2)</f>
        <v>0</v>
      </c>
      <c r="L4855" s="321">
        <f t="shared" si="168"/>
        <v>0</v>
      </c>
      <c r="M4855" s="341" t="s">
        <v>4951</v>
      </c>
      <c r="N4855" s="341" t="s">
        <v>4964</v>
      </c>
      <c r="O4855" s="323">
        <f>ROUND(SUMIF(Anlagenbewegungsdaten_AV!B:B,A4855,Anlagenbewegungsdaten_AV!C:C),3)</f>
        <v>0</v>
      </c>
      <c r="P4855" s="320">
        <f>ROUND(SUMIF(Anlagenbewegungsdaten_AV!$B:$B,$A4855,Anlagenbewegungsdaten_AV!$D:$D),2)</f>
        <v>0</v>
      </c>
      <c r="Q4855" s="321">
        <f t="shared" si="166"/>
        <v>0</v>
      </c>
      <c r="S4855" s="324"/>
      <c r="T4855" s="317"/>
      <c r="U4855" s="325"/>
      <c r="V4855" s="325"/>
    </row>
    <row r="4856" spans="1:22" ht="15" customHeight="1" x14ac:dyDescent="0.25">
      <c r="A4856" s="129" t="s">
        <v>5693</v>
      </c>
      <c r="B4856" s="126" t="s">
        <v>1479</v>
      </c>
      <c r="C4856" s="127"/>
      <c r="D4856" s="127" t="s">
        <v>5690</v>
      </c>
      <c r="E4856" s="127"/>
      <c r="F4856" s="128">
        <v>0</v>
      </c>
      <c r="G4856" s="128">
        <v>0</v>
      </c>
      <c r="H4856" s="128">
        <v>0</v>
      </c>
      <c r="I4856" s="311"/>
      <c r="J4856" s="319">
        <f>ROUND(SUMIF(Anlagenbewegungsdaten!B:B,A4856,Anlagenbewegungsdaten!C:C),3)</f>
        <v>0</v>
      </c>
      <c r="K4856" s="320">
        <f>ROUND(SUMIF(Anlagenbewegungsdaten!$B:$B,$A4856,Anlagenbewegungsdaten!$D:$D),2)</f>
        <v>0</v>
      </c>
      <c r="L4856" s="321">
        <f t="shared" si="168"/>
        <v>0</v>
      </c>
      <c r="M4856" s="341" t="s">
        <v>4951</v>
      </c>
      <c r="N4856" s="341" t="s">
        <v>4965</v>
      </c>
      <c r="O4856" s="323">
        <f>ROUND(SUMIF(Anlagenbewegungsdaten_AV!B:B,A4856,Anlagenbewegungsdaten_AV!C:C),3)</f>
        <v>0</v>
      </c>
      <c r="P4856" s="320">
        <f>ROUND(SUMIF(Anlagenbewegungsdaten_AV!$B:$B,$A4856,Anlagenbewegungsdaten_AV!$D:$D),2)</f>
        <v>0</v>
      </c>
      <c r="Q4856" s="321">
        <f t="shared" si="166"/>
        <v>0</v>
      </c>
      <c r="S4856" s="324"/>
      <c r="T4856" s="317"/>
      <c r="U4856" s="325"/>
      <c r="V4856" s="325"/>
    </row>
    <row r="4857" spans="1:22" ht="15" customHeight="1" x14ac:dyDescent="0.25">
      <c r="A4857" s="129" t="s">
        <v>5694</v>
      </c>
      <c r="B4857" s="126" t="s">
        <v>1492</v>
      </c>
      <c r="C4857" s="127"/>
      <c r="D4857" s="127" t="s">
        <v>5690</v>
      </c>
      <c r="E4857" s="127"/>
      <c r="F4857" s="128">
        <v>0</v>
      </c>
      <c r="G4857" s="128">
        <v>0</v>
      </c>
      <c r="H4857" s="128">
        <v>0</v>
      </c>
      <c r="I4857" s="311"/>
      <c r="J4857" s="319">
        <f>ROUND(SUMIF(Anlagenbewegungsdaten!B:B,A4857,Anlagenbewegungsdaten!C:C),3)</f>
        <v>0</v>
      </c>
      <c r="K4857" s="320">
        <f>ROUND(SUMIF(Anlagenbewegungsdaten!$B:$B,$A4857,Anlagenbewegungsdaten!$D:$D),2)</f>
        <v>0</v>
      </c>
      <c r="L4857" s="321">
        <f t="shared" si="168"/>
        <v>0</v>
      </c>
      <c r="M4857" s="341" t="s">
        <v>4951</v>
      </c>
      <c r="N4857" s="341" t="s">
        <v>4966</v>
      </c>
      <c r="O4857" s="323">
        <f>ROUND(SUMIF(Anlagenbewegungsdaten_AV!B:B,A4857,Anlagenbewegungsdaten_AV!C:C),3)</f>
        <v>0</v>
      </c>
      <c r="P4857" s="320">
        <f>ROUND(SUMIF(Anlagenbewegungsdaten_AV!$B:$B,$A4857,Anlagenbewegungsdaten_AV!$D:$D),2)</f>
        <v>0</v>
      </c>
      <c r="Q4857" s="321">
        <f t="shared" si="166"/>
        <v>0</v>
      </c>
      <c r="S4857" s="324"/>
      <c r="T4857" s="317"/>
      <c r="U4857" s="325"/>
      <c r="V4857" s="325"/>
    </row>
    <row r="4858" spans="1:22" ht="15" customHeight="1" x14ac:dyDescent="0.25">
      <c r="A4858" s="129" t="s">
        <v>5695</v>
      </c>
      <c r="B4858" s="126" t="s">
        <v>77</v>
      </c>
      <c r="C4858" s="127"/>
      <c r="D4858" s="127" t="s">
        <v>5690</v>
      </c>
      <c r="E4858" s="127"/>
      <c r="F4858" s="128">
        <v>0</v>
      </c>
      <c r="G4858" s="128">
        <v>0</v>
      </c>
      <c r="H4858" s="128">
        <v>0</v>
      </c>
      <c r="I4858" s="311"/>
      <c r="J4858" s="319">
        <f>ROUND(SUMIF(Anlagenbewegungsdaten!B:B,A4858,Anlagenbewegungsdaten!C:C),3)</f>
        <v>0</v>
      </c>
      <c r="K4858" s="320">
        <f>ROUND(SUMIF(Anlagenbewegungsdaten!$B:$B,$A4858,Anlagenbewegungsdaten!$D:$D),2)</f>
        <v>0</v>
      </c>
      <c r="L4858" s="321">
        <f t="shared" si="168"/>
        <v>0</v>
      </c>
      <c r="M4858" s="341" t="s">
        <v>4951</v>
      </c>
      <c r="N4858" s="341" t="s">
        <v>4967</v>
      </c>
      <c r="O4858" s="323">
        <f>ROUND(SUMIF(Anlagenbewegungsdaten_AV!B:B,A4858,Anlagenbewegungsdaten_AV!C:C),3)</f>
        <v>0</v>
      </c>
      <c r="P4858" s="320">
        <f>ROUND(SUMIF(Anlagenbewegungsdaten_AV!$B:$B,$A4858,Anlagenbewegungsdaten_AV!$D:$D),2)</f>
        <v>0</v>
      </c>
      <c r="Q4858" s="321">
        <f t="shared" ref="Q4858:Q4878" si="169">IF(ISBLANK(H4858),0,IF(OR($O4858&gt;=100,$O4858&lt;=-100),H4858-(P4858/O4858*100),IF(OR(O4858&gt;-100,O4858&lt;100),(O4858*G4858%)-P4858)))</f>
        <v>0</v>
      </c>
      <c r="S4858" s="324"/>
      <c r="T4858" s="317"/>
      <c r="U4858" s="325"/>
      <c r="V4858" s="325"/>
    </row>
    <row r="4859" spans="1:22" ht="15" customHeight="1" x14ac:dyDescent="0.25">
      <c r="A4859" s="129" t="s">
        <v>5696</v>
      </c>
      <c r="B4859" s="126" t="s">
        <v>2088</v>
      </c>
      <c r="C4859" s="127"/>
      <c r="D4859" s="127" t="s">
        <v>5690</v>
      </c>
      <c r="E4859" s="127"/>
      <c r="F4859" s="128">
        <v>0</v>
      </c>
      <c r="G4859" s="128">
        <v>0</v>
      </c>
      <c r="H4859" s="128">
        <v>0</v>
      </c>
      <c r="I4859" s="311"/>
      <c r="J4859" s="319">
        <f>ROUND(SUMIF(Anlagenbewegungsdaten!B:B,A4859,Anlagenbewegungsdaten!C:C),3)</f>
        <v>0</v>
      </c>
      <c r="K4859" s="320">
        <f>ROUND(SUMIF(Anlagenbewegungsdaten!$B:$B,$A4859,Anlagenbewegungsdaten!$D:$D),2)</f>
        <v>0</v>
      </c>
      <c r="L4859" s="321">
        <f t="shared" si="168"/>
        <v>0</v>
      </c>
      <c r="M4859" s="341" t="s">
        <v>4951</v>
      </c>
      <c r="N4859" s="341" t="s">
        <v>4968</v>
      </c>
      <c r="O4859" s="323">
        <f>ROUND(SUMIF(Anlagenbewegungsdaten_AV!B:B,A4859,Anlagenbewegungsdaten_AV!C:C),3)</f>
        <v>0</v>
      </c>
      <c r="P4859" s="320">
        <f>ROUND(SUMIF(Anlagenbewegungsdaten_AV!$B:$B,$A4859,Anlagenbewegungsdaten_AV!$D:$D),2)</f>
        <v>0</v>
      </c>
      <c r="Q4859" s="321">
        <f t="shared" si="169"/>
        <v>0</v>
      </c>
      <c r="S4859" s="324"/>
      <c r="T4859" s="317"/>
      <c r="U4859" s="325"/>
      <c r="V4859" s="325"/>
    </row>
    <row r="4860" spans="1:22" ht="15" customHeight="1" x14ac:dyDescent="0.25">
      <c r="A4860" s="129" t="s">
        <v>5697</v>
      </c>
      <c r="B4860" s="126" t="s">
        <v>2089</v>
      </c>
      <c r="C4860" s="127"/>
      <c r="D4860" s="127" t="s">
        <v>5690</v>
      </c>
      <c r="E4860" s="127"/>
      <c r="F4860" s="128">
        <v>0</v>
      </c>
      <c r="G4860" s="128">
        <v>0</v>
      </c>
      <c r="H4860" s="128">
        <v>0</v>
      </c>
      <c r="I4860" s="311"/>
      <c r="J4860" s="319">
        <f>ROUND(SUMIF(Anlagenbewegungsdaten!B:B,A4860,Anlagenbewegungsdaten!C:C),3)</f>
        <v>0</v>
      </c>
      <c r="K4860" s="320">
        <f>ROUND(SUMIF(Anlagenbewegungsdaten!$B:$B,$A4860,Anlagenbewegungsdaten!$D:$D),2)</f>
        <v>0</v>
      </c>
      <c r="L4860" s="321">
        <f t="shared" si="168"/>
        <v>0</v>
      </c>
      <c r="M4860" s="341" t="s">
        <v>4951</v>
      </c>
      <c r="N4860" s="341" t="s">
        <v>4969</v>
      </c>
      <c r="O4860" s="323">
        <f>ROUND(SUMIF(Anlagenbewegungsdaten_AV!B:B,A4860,Anlagenbewegungsdaten_AV!C:C),3)</f>
        <v>0</v>
      </c>
      <c r="P4860" s="320">
        <f>ROUND(SUMIF(Anlagenbewegungsdaten_AV!$B:$B,$A4860,Anlagenbewegungsdaten_AV!$D:$D),2)</f>
        <v>0</v>
      </c>
      <c r="Q4860" s="321">
        <f t="shared" si="169"/>
        <v>0</v>
      </c>
      <c r="S4860" s="324"/>
      <c r="T4860" s="317"/>
      <c r="U4860" s="325"/>
      <c r="V4860" s="325"/>
    </row>
    <row r="4861" spans="1:22" ht="15" customHeight="1" x14ac:dyDescent="0.25">
      <c r="A4861" s="129" t="s">
        <v>5698</v>
      </c>
      <c r="B4861" s="126" t="s">
        <v>152</v>
      </c>
      <c r="C4861" s="127"/>
      <c r="D4861" s="127" t="s">
        <v>5690</v>
      </c>
      <c r="E4861" s="127"/>
      <c r="F4861" s="128">
        <v>0</v>
      </c>
      <c r="G4861" s="128">
        <v>0</v>
      </c>
      <c r="H4861" s="128">
        <v>0</v>
      </c>
      <c r="I4861" s="311"/>
      <c r="J4861" s="319">
        <f>ROUND(SUMIF(Anlagenbewegungsdaten!B:B,A4861,Anlagenbewegungsdaten!C:C),3)</f>
        <v>0</v>
      </c>
      <c r="K4861" s="320">
        <f>ROUND(SUMIF(Anlagenbewegungsdaten!$B:$B,$A4861,Anlagenbewegungsdaten!$D:$D),2)</f>
        <v>0</v>
      </c>
      <c r="L4861" s="321">
        <f t="shared" si="168"/>
        <v>0</v>
      </c>
      <c r="M4861" s="341" t="s">
        <v>4951</v>
      </c>
      <c r="N4861" s="341" t="s">
        <v>4970</v>
      </c>
      <c r="O4861" s="323">
        <f>ROUND(SUMIF(Anlagenbewegungsdaten_AV!B:B,A4861,Anlagenbewegungsdaten_AV!C:C),3)</f>
        <v>0</v>
      </c>
      <c r="P4861" s="320">
        <f>ROUND(SUMIF(Anlagenbewegungsdaten_AV!$B:$B,$A4861,Anlagenbewegungsdaten_AV!$D:$D),2)</f>
        <v>0</v>
      </c>
      <c r="Q4861" s="321">
        <f t="shared" si="169"/>
        <v>0</v>
      </c>
      <c r="S4861" s="324"/>
      <c r="T4861" s="317"/>
      <c r="U4861" s="325"/>
      <c r="V4861" s="325"/>
    </row>
    <row r="4862" spans="1:22" ht="15" customHeight="1" x14ac:dyDescent="0.25">
      <c r="A4862" s="129" t="s">
        <v>5699</v>
      </c>
      <c r="B4862" s="126" t="s">
        <v>159</v>
      </c>
      <c r="C4862" s="127"/>
      <c r="D4862" s="127" t="s">
        <v>5690</v>
      </c>
      <c r="E4862" s="127"/>
      <c r="F4862" s="128">
        <v>0</v>
      </c>
      <c r="G4862" s="128">
        <v>0</v>
      </c>
      <c r="H4862" s="128">
        <v>0</v>
      </c>
      <c r="I4862" s="311"/>
      <c r="J4862" s="319">
        <f>ROUND(SUMIF(Anlagenbewegungsdaten!B:B,A4862,Anlagenbewegungsdaten!C:C),3)</f>
        <v>0</v>
      </c>
      <c r="K4862" s="320">
        <f>ROUND(SUMIF(Anlagenbewegungsdaten!$B:$B,$A4862,Anlagenbewegungsdaten!$D:$D),2)</f>
        <v>0</v>
      </c>
      <c r="L4862" s="321">
        <f t="shared" si="168"/>
        <v>0</v>
      </c>
      <c r="M4862" s="341" t="s">
        <v>4951</v>
      </c>
      <c r="N4862" s="341" t="s">
        <v>4971</v>
      </c>
      <c r="O4862" s="323">
        <f>ROUND(SUMIF(Anlagenbewegungsdaten_AV!B:B,A4862,Anlagenbewegungsdaten_AV!C:C),3)</f>
        <v>0</v>
      </c>
      <c r="P4862" s="320">
        <f>ROUND(SUMIF(Anlagenbewegungsdaten_AV!$B:$B,$A4862,Anlagenbewegungsdaten_AV!$D:$D),2)</f>
        <v>0</v>
      </c>
      <c r="Q4862" s="321">
        <f t="shared" si="169"/>
        <v>0</v>
      </c>
      <c r="S4862" s="324"/>
      <c r="T4862" s="317"/>
      <c r="U4862" s="325"/>
      <c r="V4862" s="325"/>
    </row>
    <row r="4863" spans="1:22" ht="15" customHeight="1" x14ac:dyDescent="0.25">
      <c r="A4863" s="129" t="s">
        <v>5700</v>
      </c>
      <c r="B4863" s="126" t="s">
        <v>2090</v>
      </c>
      <c r="C4863" s="127"/>
      <c r="D4863" s="127" t="s">
        <v>5690</v>
      </c>
      <c r="E4863" s="127"/>
      <c r="F4863" s="128">
        <v>0</v>
      </c>
      <c r="G4863" s="128">
        <v>0</v>
      </c>
      <c r="H4863" s="128">
        <v>0</v>
      </c>
      <c r="I4863" s="311"/>
      <c r="J4863" s="319">
        <f>ROUND(SUMIF(Anlagenbewegungsdaten!B:B,A4863,Anlagenbewegungsdaten!C:C),3)</f>
        <v>0</v>
      </c>
      <c r="K4863" s="320">
        <f>ROUND(SUMIF(Anlagenbewegungsdaten!$B:$B,$A4863,Anlagenbewegungsdaten!$D:$D),2)</f>
        <v>0</v>
      </c>
      <c r="L4863" s="321">
        <f t="shared" si="168"/>
        <v>0</v>
      </c>
      <c r="M4863" s="341" t="s">
        <v>4951</v>
      </c>
      <c r="N4863" s="341" t="s">
        <v>4972</v>
      </c>
      <c r="O4863" s="323">
        <f>ROUND(SUMIF(Anlagenbewegungsdaten_AV!B:B,A4863,Anlagenbewegungsdaten_AV!C:C),3)</f>
        <v>0</v>
      </c>
      <c r="P4863" s="320">
        <f>ROUND(SUMIF(Anlagenbewegungsdaten_AV!$B:$B,$A4863,Anlagenbewegungsdaten_AV!$D:$D),2)</f>
        <v>0</v>
      </c>
      <c r="Q4863" s="321">
        <f t="shared" si="169"/>
        <v>0</v>
      </c>
      <c r="S4863" s="324"/>
      <c r="T4863" s="317"/>
      <c r="U4863" s="325"/>
      <c r="V4863" s="325"/>
    </row>
    <row r="4864" spans="1:22" ht="15" customHeight="1" x14ac:dyDescent="0.25">
      <c r="A4864" s="129" t="s">
        <v>5701</v>
      </c>
      <c r="B4864" s="126" t="s">
        <v>170</v>
      </c>
      <c r="C4864" s="127"/>
      <c r="D4864" s="127" t="s">
        <v>5690</v>
      </c>
      <c r="E4864" s="127"/>
      <c r="F4864" s="128">
        <v>0</v>
      </c>
      <c r="G4864" s="128">
        <v>0</v>
      </c>
      <c r="H4864" s="128">
        <v>0</v>
      </c>
      <c r="I4864" s="311"/>
      <c r="J4864" s="319">
        <f>ROUND(SUMIF(Anlagenbewegungsdaten!B:B,A4864,Anlagenbewegungsdaten!C:C),3)</f>
        <v>0</v>
      </c>
      <c r="K4864" s="320">
        <f>ROUND(SUMIF(Anlagenbewegungsdaten!$B:$B,$A4864,Anlagenbewegungsdaten!$D:$D),2)</f>
        <v>0</v>
      </c>
      <c r="L4864" s="321">
        <f t="shared" si="168"/>
        <v>0</v>
      </c>
      <c r="M4864" s="341" t="s">
        <v>4951</v>
      </c>
      <c r="N4864" s="341" t="s">
        <v>4973</v>
      </c>
      <c r="O4864" s="323">
        <f>ROUND(SUMIF(Anlagenbewegungsdaten_AV!B:B,A4864,Anlagenbewegungsdaten_AV!C:C),3)</f>
        <v>0</v>
      </c>
      <c r="P4864" s="320">
        <f>ROUND(SUMIF(Anlagenbewegungsdaten_AV!$B:$B,$A4864,Anlagenbewegungsdaten_AV!$D:$D),2)</f>
        <v>0</v>
      </c>
      <c r="Q4864" s="321">
        <f t="shared" si="169"/>
        <v>0</v>
      </c>
      <c r="S4864" s="324"/>
      <c r="T4864" s="317"/>
      <c r="U4864" s="325"/>
      <c r="V4864" s="325"/>
    </row>
    <row r="4865" spans="1:22" ht="15" customHeight="1" x14ac:dyDescent="0.25">
      <c r="A4865" s="129" t="s">
        <v>5702</v>
      </c>
      <c r="B4865" s="126" t="s">
        <v>170</v>
      </c>
      <c r="C4865" s="127"/>
      <c r="D4865" s="127" t="s">
        <v>5690</v>
      </c>
      <c r="E4865" s="127" t="s">
        <v>4911</v>
      </c>
      <c r="F4865" s="128">
        <v>0</v>
      </c>
      <c r="G4865" s="128"/>
      <c r="H4865" s="128"/>
      <c r="I4865" s="311"/>
      <c r="J4865" s="319">
        <f>ROUND(SUMIF(Anlagenbewegungsdaten!B:B,A4865,Anlagenbewegungsdaten!C:C),3)</f>
        <v>0</v>
      </c>
      <c r="K4865" s="320"/>
      <c r="L4865" s="321"/>
      <c r="M4865" s="341" t="s">
        <v>4949</v>
      </c>
      <c r="N4865" s="341" t="s">
        <v>4985</v>
      </c>
      <c r="O4865" s="323">
        <f>ROUND(SUMIF(Anlagenbewegungsdaten_AV!B:B,A4865,Anlagenbewegungsdaten_AV!C:C),3)</f>
        <v>0</v>
      </c>
      <c r="P4865" s="320"/>
      <c r="Q4865" s="321"/>
      <c r="S4865" s="324"/>
      <c r="T4865" s="317"/>
      <c r="U4865" s="325"/>
      <c r="V4865" s="325"/>
    </row>
    <row r="4866" spans="1:22" ht="15" customHeight="1" x14ac:dyDescent="0.25">
      <c r="A4866" s="129" t="s">
        <v>5703</v>
      </c>
      <c r="B4866" s="126" t="s">
        <v>2087</v>
      </c>
      <c r="C4866" s="337" t="s">
        <v>6400</v>
      </c>
      <c r="D4866" s="127" t="s">
        <v>5704</v>
      </c>
      <c r="E4866" s="127"/>
      <c r="F4866" s="128"/>
      <c r="G4866" s="128"/>
      <c r="H4866" s="128"/>
      <c r="I4866" s="311"/>
      <c r="J4866" s="319">
        <f>ROUND(SUMIF(Anlagenbewegungsdaten!B:B,A4866,Anlagenbewegungsdaten!C:C),3)</f>
        <v>0</v>
      </c>
      <c r="K4866" s="320">
        <f>ROUND(SUMIF(Anlagenbewegungsdaten!$B:$B,$A4866,Anlagenbewegungsdaten!$D:$D),2)</f>
        <v>0</v>
      </c>
      <c r="L4866" s="321">
        <f t="shared" ref="L4866:L4878" si="170">IF(ISBLANK(F4866),0,IF(($J4866)&gt;=100,F4866-(K4866/J4866*100),IF(J4866&lt;100,(J4866*F4866%)-K4866)))</f>
        <v>0</v>
      </c>
      <c r="M4866" s="341" t="s">
        <v>4951</v>
      </c>
      <c r="N4866" s="341" t="s">
        <v>4963</v>
      </c>
      <c r="O4866" s="323">
        <f>ROUND(SUMIF(Anlagenbewegungsdaten_AV!B:B,A4866,Anlagenbewegungsdaten_AV!C:C),3)</f>
        <v>0</v>
      </c>
      <c r="P4866" s="320">
        <f>ROUND(SUMIF(Anlagenbewegungsdaten_AV!$B:$B,$A4866,Anlagenbewegungsdaten_AV!$D:$D),2)</f>
        <v>0</v>
      </c>
      <c r="Q4866" s="321">
        <f t="shared" si="169"/>
        <v>0</v>
      </c>
      <c r="S4866" s="324"/>
      <c r="T4866" s="317"/>
      <c r="U4866" s="325"/>
      <c r="V4866" s="325"/>
    </row>
    <row r="4867" spans="1:22" ht="15" customHeight="1" x14ac:dyDescent="0.25">
      <c r="A4867" s="129" t="s">
        <v>5705</v>
      </c>
      <c r="B4867" s="126" t="s">
        <v>2086</v>
      </c>
      <c r="C4867" s="127"/>
      <c r="D4867" s="127" t="s">
        <v>5706</v>
      </c>
      <c r="E4867" s="127"/>
      <c r="F4867" s="128">
        <v>0</v>
      </c>
      <c r="G4867" s="128">
        <v>0</v>
      </c>
      <c r="H4867" s="128">
        <v>0</v>
      </c>
      <c r="I4867" s="311"/>
      <c r="J4867" s="319">
        <f>ROUND(SUMIF(Anlagenbewegungsdaten!B:B,A4867,Anlagenbewegungsdaten!C:C),3)</f>
        <v>0</v>
      </c>
      <c r="K4867" s="320">
        <f>ROUND(SUMIF(Anlagenbewegungsdaten!$B:$B,$A4867,Anlagenbewegungsdaten!$D:$D),2)</f>
        <v>0</v>
      </c>
      <c r="L4867" s="321">
        <f t="shared" si="170"/>
        <v>0</v>
      </c>
      <c r="M4867" s="341" t="s">
        <v>4951</v>
      </c>
      <c r="N4867" s="341" t="s">
        <v>4962</v>
      </c>
      <c r="O4867" s="323">
        <f>ROUND(SUMIF(Anlagenbewegungsdaten_AV!B:B,A4867,Anlagenbewegungsdaten_AV!C:C),3)</f>
        <v>0</v>
      </c>
      <c r="P4867" s="320">
        <f>ROUND(SUMIF(Anlagenbewegungsdaten_AV!$B:$B,$A4867,Anlagenbewegungsdaten_AV!$D:$D),2)</f>
        <v>0</v>
      </c>
      <c r="Q4867" s="321">
        <f t="shared" si="169"/>
        <v>0</v>
      </c>
      <c r="S4867" s="324"/>
      <c r="T4867" s="317"/>
      <c r="U4867" s="325"/>
      <c r="V4867" s="325"/>
    </row>
    <row r="4868" spans="1:22" ht="15" customHeight="1" x14ac:dyDescent="0.25">
      <c r="A4868" s="129" t="s">
        <v>5707</v>
      </c>
      <c r="B4868" s="126" t="s">
        <v>2087</v>
      </c>
      <c r="C4868" s="127"/>
      <c r="D4868" s="127" t="s">
        <v>5708</v>
      </c>
      <c r="E4868" s="127"/>
      <c r="F4868" s="128">
        <v>0</v>
      </c>
      <c r="G4868" s="128">
        <v>0</v>
      </c>
      <c r="H4868" s="128">
        <v>0</v>
      </c>
      <c r="I4868" s="311"/>
      <c r="J4868" s="319">
        <f>ROUND(SUMIF(Anlagenbewegungsdaten!B:B,A4868,Anlagenbewegungsdaten!C:C),3)</f>
        <v>0</v>
      </c>
      <c r="K4868" s="320">
        <f>ROUND(SUMIF(Anlagenbewegungsdaten!$B:$B,$A4868,Anlagenbewegungsdaten!$D:$D),2)</f>
        <v>0</v>
      </c>
      <c r="L4868" s="321">
        <f t="shared" si="170"/>
        <v>0</v>
      </c>
      <c r="M4868" s="341" t="s">
        <v>4951</v>
      </c>
      <c r="N4868" s="341" t="s">
        <v>4963</v>
      </c>
      <c r="O4868" s="323">
        <f>ROUND(SUMIF(Anlagenbewegungsdaten_AV!B:B,A4868,Anlagenbewegungsdaten_AV!C:C),3)</f>
        <v>0</v>
      </c>
      <c r="P4868" s="320">
        <f>ROUND(SUMIF(Anlagenbewegungsdaten_AV!$B:$B,$A4868,Anlagenbewegungsdaten_AV!$D:$D),2)</f>
        <v>0</v>
      </c>
      <c r="Q4868" s="321">
        <f t="shared" si="169"/>
        <v>0</v>
      </c>
      <c r="S4868" s="324"/>
      <c r="T4868" s="317"/>
      <c r="U4868" s="325"/>
      <c r="V4868" s="325"/>
    </row>
    <row r="4869" spans="1:22" ht="15" customHeight="1" x14ac:dyDescent="0.25">
      <c r="A4869" s="129" t="s">
        <v>5709</v>
      </c>
      <c r="B4869" s="126" t="s">
        <v>994</v>
      </c>
      <c r="C4869" s="127"/>
      <c r="D4869" s="127" t="s">
        <v>5710</v>
      </c>
      <c r="E4869" s="127"/>
      <c r="F4869" s="128">
        <v>0</v>
      </c>
      <c r="G4869" s="128">
        <v>0</v>
      </c>
      <c r="H4869" s="128">
        <v>0</v>
      </c>
      <c r="I4869" s="311"/>
      <c r="J4869" s="319">
        <f>ROUND(SUMIF(Anlagenbewegungsdaten!B:B,A4869,Anlagenbewegungsdaten!C:C),3)</f>
        <v>0</v>
      </c>
      <c r="K4869" s="320">
        <f>ROUND(SUMIF(Anlagenbewegungsdaten!$B:$B,$A4869,Anlagenbewegungsdaten!$D:$D),2)</f>
        <v>0</v>
      </c>
      <c r="L4869" s="321">
        <f t="shared" si="170"/>
        <v>0</v>
      </c>
      <c r="M4869" s="341" t="s">
        <v>4951</v>
      </c>
      <c r="N4869" s="341" t="s">
        <v>4964</v>
      </c>
      <c r="O4869" s="323">
        <f>ROUND(SUMIF(Anlagenbewegungsdaten_AV!B:B,A4869,Anlagenbewegungsdaten_AV!C:C),3)</f>
        <v>0</v>
      </c>
      <c r="P4869" s="320">
        <f>ROUND(SUMIF(Anlagenbewegungsdaten_AV!$B:$B,$A4869,Anlagenbewegungsdaten_AV!$D:$D),2)</f>
        <v>0</v>
      </c>
      <c r="Q4869" s="321">
        <f t="shared" si="169"/>
        <v>0</v>
      </c>
      <c r="S4869" s="324"/>
      <c r="T4869" s="317"/>
      <c r="U4869" s="325"/>
      <c r="V4869" s="325"/>
    </row>
    <row r="4870" spans="1:22" ht="15" customHeight="1" x14ac:dyDescent="0.25">
      <c r="A4870" s="129" t="s">
        <v>5711</v>
      </c>
      <c r="B4870" s="126" t="s">
        <v>1479</v>
      </c>
      <c r="C4870" s="127"/>
      <c r="D4870" s="127" t="s">
        <v>5712</v>
      </c>
      <c r="E4870" s="127"/>
      <c r="F4870" s="128">
        <v>0</v>
      </c>
      <c r="G4870" s="128">
        <v>0</v>
      </c>
      <c r="H4870" s="128">
        <v>0</v>
      </c>
      <c r="I4870" s="311"/>
      <c r="J4870" s="319">
        <f>ROUND(SUMIF(Anlagenbewegungsdaten!B:B,A4870,Anlagenbewegungsdaten!C:C),3)</f>
        <v>0</v>
      </c>
      <c r="K4870" s="320">
        <f>ROUND(SUMIF(Anlagenbewegungsdaten!$B:$B,$A4870,Anlagenbewegungsdaten!$D:$D),2)</f>
        <v>0</v>
      </c>
      <c r="L4870" s="321">
        <f t="shared" si="170"/>
        <v>0</v>
      </c>
      <c r="M4870" s="341" t="s">
        <v>4951</v>
      </c>
      <c r="N4870" s="341" t="s">
        <v>4965</v>
      </c>
      <c r="O4870" s="323">
        <f>ROUND(SUMIF(Anlagenbewegungsdaten_AV!B:B,A4870,Anlagenbewegungsdaten_AV!C:C),3)</f>
        <v>0</v>
      </c>
      <c r="P4870" s="320">
        <f>ROUND(SUMIF(Anlagenbewegungsdaten_AV!$B:$B,$A4870,Anlagenbewegungsdaten_AV!$D:$D),2)</f>
        <v>0</v>
      </c>
      <c r="Q4870" s="321">
        <f t="shared" si="169"/>
        <v>0</v>
      </c>
      <c r="S4870" s="324"/>
      <c r="T4870" s="317"/>
      <c r="U4870" s="325"/>
      <c r="V4870" s="325"/>
    </row>
    <row r="4871" spans="1:22" ht="15" customHeight="1" x14ac:dyDescent="0.25">
      <c r="A4871" s="129" t="s">
        <v>5713</v>
      </c>
      <c r="B4871" s="126" t="s">
        <v>1492</v>
      </c>
      <c r="C4871" s="127"/>
      <c r="D4871" s="127" t="s">
        <v>5714</v>
      </c>
      <c r="E4871" s="127"/>
      <c r="F4871" s="128">
        <v>0</v>
      </c>
      <c r="G4871" s="128">
        <v>0</v>
      </c>
      <c r="H4871" s="128">
        <v>0</v>
      </c>
      <c r="I4871" s="311"/>
      <c r="J4871" s="319">
        <f>ROUND(SUMIF(Anlagenbewegungsdaten!B:B,A4871,Anlagenbewegungsdaten!C:C),3)</f>
        <v>0</v>
      </c>
      <c r="K4871" s="320">
        <f>ROUND(SUMIF(Anlagenbewegungsdaten!$B:$B,$A4871,Anlagenbewegungsdaten!$D:$D),2)</f>
        <v>0</v>
      </c>
      <c r="L4871" s="321">
        <f t="shared" si="170"/>
        <v>0</v>
      </c>
      <c r="M4871" s="341" t="s">
        <v>4951</v>
      </c>
      <c r="N4871" s="341" t="s">
        <v>4966</v>
      </c>
      <c r="O4871" s="323">
        <f>ROUND(SUMIF(Anlagenbewegungsdaten_AV!B:B,A4871,Anlagenbewegungsdaten_AV!C:C),3)</f>
        <v>0</v>
      </c>
      <c r="P4871" s="320">
        <f>ROUND(SUMIF(Anlagenbewegungsdaten_AV!$B:$B,$A4871,Anlagenbewegungsdaten_AV!$D:$D),2)</f>
        <v>0</v>
      </c>
      <c r="Q4871" s="321">
        <f t="shared" si="169"/>
        <v>0</v>
      </c>
      <c r="S4871" s="324"/>
      <c r="T4871" s="317"/>
      <c r="U4871" s="325"/>
      <c r="V4871" s="325"/>
    </row>
    <row r="4872" spans="1:22" ht="15" customHeight="1" x14ac:dyDescent="0.25">
      <c r="A4872" s="129" t="s">
        <v>5715</v>
      </c>
      <c r="B4872" s="126" t="s">
        <v>77</v>
      </c>
      <c r="C4872" s="127"/>
      <c r="D4872" s="127" t="s">
        <v>5716</v>
      </c>
      <c r="E4872" s="127"/>
      <c r="F4872" s="128">
        <v>0</v>
      </c>
      <c r="G4872" s="128">
        <v>0</v>
      </c>
      <c r="H4872" s="128">
        <v>0</v>
      </c>
      <c r="I4872" s="311"/>
      <c r="J4872" s="319">
        <f>ROUND(SUMIF(Anlagenbewegungsdaten!B:B,A4872,Anlagenbewegungsdaten!C:C),3)</f>
        <v>0</v>
      </c>
      <c r="K4872" s="320">
        <f>ROUND(SUMIF(Anlagenbewegungsdaten!$B:$B,$A4872,Anlagenbewegungsdaten!$D:$D),2)</f>
        <v>0</v>
      </c>
      <c r="L4872" s="321">
        <f t="shared" si="170"/>
        <v>0</v>
      </c>
      <c r="M4872" s="341" t="s">
        <v>4951</v>
      </c>
      <c r="N4872" s="341" t="s">
        <v>4967</v>
      </c>
      <c r="O4872" s="323">
        <f>ROUND(SUMIF(Anlagenbewegungsdaten_AV!B:B,A4872,Anlagenbewegungsdaten_AV!C:C),3)</f>
        <v>0</v>
      </c>
      <c r="P4872" s="320">
        <f>ROUND(SUMIF(Anlagenbewegungsdaten_AV!$B:$B,$A4872,Anlagenbewegungsdaten_AV!$D:$D),2)</f>
        <v>0</v>
      </c>
      <c r="Q4872" s="321">
        <f t="shared" si="169"/>
        <v>0</v>
      </c>
      <c r="S4872" s="324"/>
      <c r="T4872" s="317"/>
      <c r="U4872" s="325"/>
      <c r="V4872" s="325"/>
    </row>
    <row r="4873" spans="1:22" ht="15" customHeight="1" x14ac:dyDescent="0.25">
      <c r="A4873" s="129" t="s">
        <v>5717</v>
      </c>
      <c r="B4873" s="126" t="s">
        <v>2088</v>
      </c>
      <c r="C4873" s="127"/>
      <c r="D4873" s="127" t="s">
        <v>5718</v>
      </c>
      <c r="E4873" s="127"/>
      <c r="F4873" s="128">
        <v>0</v>
      </c>
      <c r="G4873" s="128">
        <v>0</v>
      </c>
      <c r="H4873" s="128">
        <v>0</v>
      </c>
      <c r="I4873" s="311"/>
      <c r="J4873" s="319">
        <f>ROUND(SUMIF(Anlagenbewegungsdaten!B:B,A4873,Anlagenbewegungsdaten!C:C),3)</f>
        <v>0</v>
      </c>
      <c r="K4873" s="320">
        <f>ROUND(SUMIF(Anlagenbewegungsdaten!$B:$B,$A4873,Anlagenbewegungsdaten!$D:$D),2)</f>
        <v>0</v>
      </c>
      <c r="L4873" s="321">
        <f t="shared" si="170"/>
        <v>0</v>
      </c>
      <c r="M4873" s="341" t="s">
        <v>4951</v>
      </c>
      <c r="N4873" s="341" t="s">
        <v>4968</v>
      </c>
      <c r="O4873" s="323">
        <f>ROUND(SUMIF(Anlagenbewegungsdaten_AV!B:B,A4873,Anlagenbewegungsdaten_AV!C:C),3)</f>
        <v>0</v>
      </c>
      <c r="P4873" s="320">
        <f>ROUND(SUMIF(Anlagenbewegungsdaten_AV!$B:$B,$A4873,Anlagenbewegungsdaten_AV!$D:$D),2)</f>
        <v>0</v>
      </c>
      <c r="Q4873" s="321">
        <f t="shared" si="169"/>
        <v>0</v>
      </c>
      <c r="S4873" s="324"/>
      <c r="T4873" s="317"/>
      <c r="U4873" s="325"/>
      <c r="V4873" s="325"/>
    </row>
    <row r="4874" spans="1:22" ht="15" customHeight="1" x14ac:dyDescent="0.25">
      <c r="A4874" s="129" t="s">
        <v>5719</v>
      </c>
      <c r="B4874" s="126" t="s">
        <v>2089</v>
      </c>
      <c r="C4874" s="127"/>
      <c r="D4874" s="127" t="s">
        <v>5720</v>
      </c>
      <c r="E4874" s="127"/>
      <c r="F4874" s="128">
        <v>0</v>
      </c>
      <c r="G4874" s="128">
        <v>0</v>
      </c>
      <c r="H4874" s="128">
        <v>0</v>
      </c>
      <c r="I4874" s="311"/>
      <c r="J4874" s="319">
        <f>ROUND(SUMIF(Anlagenbewegungsdaten!B:B,A4874,Anlagenbewegungsdaten!C:C),3)</f>
        <v>0</v>
      </c>
      <c r="K4874" s="320">
        <f>ROUND(SUMIF(Anlagenbewegungsdaten!$B:$B,$A4874,Anlagenbewegungsdaten!$D:$D),2)</f>
        <v>0</v>
      </c>
      <c r="L4874" s="321">
        <f t="shared" si="170"/>
        <v>0</v>
      </c>
      <c r="M4874" s="341" t="s">
        <v>4951</v>
      </c>
      <c r="N4874" s="341" t="s">
        <v>4969</v>
      </c>
      <c r="O4874" s="323">
        <f>ROUND(SUMIF(Anlagenbewegungsdaten_AV!B:B,A4874,Anlagenbewegungsdaten_AV!C:C),3)</f>
        <v>0</v>
      </c>
      <c r="P4874" s="320">
        <f>ROUND(SUMIF(Anlagenbewegungsdaten_AV!$B:$B,$A4874,Anlagenbewegungsdaten_AV!$D:$D),2)</f>
        <v>0</v>
      </c>
      <c r="Q4874" s="321">
        <f t="shared" si="169"/>
        <v>0</v>
      </c>
      <c r="S4874" s="324"/>
      <c r="T4874" s="317"/>
      <c r="U4874" s="325"/>
      <c r="V4874" s="325"/>
    </row>
    <row r="4875" spans="1:22" ht="15" customHeight="1" x14ac:dyDescent="0.25">
      <c r="A4875" s="129" t="s">
        <v>5721</v>
      </c>
      <c r="B4875" s="126" t="s">
        <v>152</v>
      </c>
      <c r="C4875" s="127"/>
      <c r="D4875" s="127" t="s">
        <v>5722</v>
      </c>
      <c r="E4875" s="127"/>
      <c r="F4875" s="128">
        <v>0</v>
      </c>
      <c r="G4875" s="128">
        <v>0</v>
      </c>
      <c r="H4875" s="128">
        <v>0</v>
      </c>
      <c r="I4875" s="311"/>
      <c r="J4875" s="319">
        <f>ROUND(SUMIF(Anlagenbewegungsdaten!B:B,A4875,Anlagenbewegungsdaten!C:C),3)</f>
        <v>0</v>
      </c>
      <c r="K4875" s="320">
        <f>ROUND(SUMIF(Anlagenbewegungsdaten!$B:$B,$A4875,Anlagenbewegungsdaten!$D:$D),2)</f>
        <v>0</v>
      </c>
      <c r="L4875" s="321">
        <f t="shared" si="170"/>
        <v>0</v>
      </c>
      <c r="M4875" s="341" t="s">
        <v>4951</v>
      </c>
      <c r="N4875" s="341" t="s">
        <v>4970</v>
      </c>
      <c r="O4875" s="323">
        <f>ROUND(SUMIF(Anlagenbewegungsdaten_AV!B:B,A4875,Anlagenbewegungsdaten_AV!C:C),3)</f>
        <v>0</v>
      </c>
      <c r="P4875" s="320">
        <f>ROUND(SUMIF(Anlagenbewegungsdaten_AV!$B:$B,$A4875,Anlagenbewegungsdaten_AV!$D:$D),2)</f>
        <v>0</v>
      </c>
      <c r="Q4875" s="321">
        <f t="shared" si="169"/>
        <v>0</v>
      </c>
      <c r="S4875" s="324"/>
      <c r="T4875" s="317"/>
      <c r="U4875" s="325"/>
      <c r="V4875" s="325"/>
    </row>
    <row r="4876" spans="1:22" ht="15" customHeight="1" x14ac:dyDescent="0.25">
      <c r="A4876" s="129" t="s">
        <v>5723</v>
      </c>
      <c r="B4876" s="126" t="s">
        <v>159</v>
      </c>
      <c r="C4876" s="127"/>
      <c r="D4876" s="127" t="s">
        <v>5724</v>
      </c>
      <c r="E4876" s="127"/>
      <c r="F4876" s="128">
        <v>0</v>
      </c>
      <c r="G4876" s="128">
        <v>0</v>
      </c>
      <c r="H4876" s="128">
        <v>0</v>
      </c>
      <c r="I4876" s="311"/>
      <c r="J4876" s="319">
        <f>ROUND(SUMIF(Anlagenbewegungsdaten!B:B,A4876,Anlagenbewegungsdaten!C:C),3)</f>
        <v>0</v>
      </c>
      <c r="K4876" s="320">
        <f>ROUND(SUMIF(Anlagenbewegungsdaten!$B:$B,$A4876,Anlagenbewegungsdaten!$D:$D),2)</f>
        <v>0</v>
      </c>
      <c r="L4876" s="321">
        <f t="shared" si="170"/>
        <v>0</v>
      </c>
      <c r="M4876" s="341" t="s">
        <v>4951</v>
      </c>
      <c r="N4876" s="341" t="s">
        <v>4971</v>
      </c>
      <c r="O4876" s="323">
        <f>ROUND(SUMIF(Anlagenbewegungsdaten_AV!B:B,A4876,Anlagenbewegungsdaten_AV!C:C),3)</f>
        <v>0</v>
      </c>
      <c r="P4876" s="320">
        <f>ROUND(SUMIF(Anlagenbewegungsdaten_AV!$B:$B,$A4876,Anlagenbewegungsdaten_AV!$D:$D),2)</f>
        <v>0</v>
      </c>
      <c r="Q4876" s="321">
        <f t="shared" si="169"/>
        <v>0</v>
      </c>
      <c r="S4876" s="324"/>
      <c r="T4876" s="317"/>
      <c r="U4876" s="325"/>
      <c r="V4876" s="325"/>
    </row>
    <row r="4877" spans="1:22" ht="15" customHeight="1" x14ac:dyDescent="0.25">
      <c r="A4877" s="129" t="s">
        <v>5725</v>
      </c>
      <c r="B4877" s="126" t="s">
        <v>2090</v>
      </c>
      <c r="C4877" s="127"/>
      <c r="D4877" s="127" t="s">
        <v>5726</v>
      </c>
      <c r="E4877" s="127"/>
      <c r="F4877" s="128">
        <v>0</v>
      </c>
      <c r="G4877" s="128">
        <v>0</v>
      </c>
      <c r="H4877" s="128">
        <v>0</v>
      </c>
      <c r="I4877" s="311"/>
      <c r="J4877" s="319">
        <f>ROUND(SUMIF(Anlagenbewegungsdaten!B:B,A4877,Anlagenbewegungsdaten!C:C),3)</f>
        <v>0</v>
      </c>
      <c r="K4877" s="320">
        <f>ROUND(SUMIF(Anlagenbewegungsdaten!$B:$B,$A4877,Anlagenbewegungsdaten!$D:$D),2)</f>
        <v>0</v>
      </c>
      <c r="L4877" s="321">
        <f t="shared" si="170"/>
        <v>0</v>
      </c>
      <c r="M4877" s="341" t="s">
        <v>4951</v>
      </c>
      <c r="N4877" s="341" t="s">
        <v>4972</v>
      </c>
      <c r="O4877" s="323">
        <f>ROUND(SUMIF(Anlagenbewegungsdaten_AV!B:B,A4877,Anlagenbewegungsdaten_AV!C:C),3)</f>
        <v>0</v>
      </c>
      <c r="P4877" s="320">
        <f>ROUND(SUMIF(Anlagenbewegungsdaten_AV!$B:$B,$A4877,Anlagenbewegungsdaten_AV!$D:$D),2)</f>
        <v>0</v>
      </c>
      <c r="Q4877" s="321">
        <f t="shared" si="169"/>
        <v>0</v>
      </c>
      <c r="S4877" s="324"/>
      <c r="T4877" s="317"/>
      <c r="U4877" s="325"/>
      <c r="V4877" s="325"/>
    </row>
    <row r="4878" spans="1:22" ht="15" customHeight="1" x14ac:dyDescent="0.25">
      <c r="A4878" s="129" t="s">
        <v>5727</v>
      </c>
      <c r="B4878" s="126" t="s">
        <v>170</v>
      </c>
      <c r="C4878" s="127"/>
      <c r="D4878" s="127" t="s">
        <v>5726</v>
      </c>
      <c r="E4878" s="127"/>
      <c r="F4878" s="128">
        <v>0</v>
      </c>
      <c r="G4878" s="128">
        <v>0</v>
      </c>
      <c r="H4878" s="128">
        <v>0</v>
      </c>
      <c r="I4878" s="311"/>
      <c r="J4878" s="319">
        <f>ROUND(SUMIF(Anlagenbewegungsdaten!B:B,A4878,Anlagenbewegungsdaten!C:C),3)</f>
        <v>0</v>
      </c>
      <c r="K4878" s="320">
        <f>ROUND(SUMIF(Anlagenbewegungsdaten!$B:$B,$A4878,Anlagenbewegungsdaten!$D:$D),2)</f>
        <v>0</v>
      </c>
      <c r="L4878" s="321">
        <f t="shared" si="170"/>
        <v>0</v>
      </c>
      <c r="M4878" s="341" t="s">
        <v>4951</v>
      </c>
      <c r="N4878" s="341" t="s">
        <v>4973</v>
      </c>
      <c r="O4878" s="323">
        <f>ROUND(SUMIF(Anlagenbewegungsdaten_AV!B:B,A4878,Anlagenbewegungsdaten_AV!C:C),3)</f>
        <v>0</v>
      </c>
      <c r="P4878" s="320">
        <f>ROUND(SUMIF(Anlagenbewegungsdaten_AV!$B:$B,$A4878,Anlagenbewegungsdaten_AV!$D:$D),2)</f>
        <v>0</v>
      </c>
      <c r="Q4878" s="321">
        <f t="shared" si="169"/>
        <v>0</v>
      </c>
      <c r="S4878" s="324"/>
      <c r="T4878" s="317"/>
      <c r="U4878" s="325"/>
      <c r="V4878" s="325"/>
    </row>
    <row r="4879" spans="1:22" ht="15" customHeight="1" x14ac:dyDescent="0.25">
      <c r="A4879" s="352"/>
      <c r="B4879" s="353"/>
      <c r="C4879" s="354"/>
      <c r="D4879" s="354"/>
      <c r="E4879" s="354"/>
      <c r="F4879" s="311"/>
      <c r="G4879" s="311"/>
      <c r="H4879" s="311"/>
      <c r="I4879" s="311"/>
      <c r="J4879" s="319"/>
      <c r="K4879" s="320"/>
      <c r="L4879" s="321"/>
      <c r="O4879" s="323"/>
      <c r="P4879" s="320"/>
      <c r="Q4879" s="320"/>
      <c r="S4879" s="324"/>
      <c r="T4879" s="317"/>
      <c r="U4879" s="325"/>
      <c r="V4879" s="325"/>
    </row>
    <row r="4880" spans="1:22" ht="15" customHeight="1" x14ac:dyDescent="0.25">
      <c r="A4880" s="129" t="s">
        <v>6654</v>
      </c>
      <c r="B4880" s="126" t="s">
        <v>2086</v>
      </c>
      <c r="C4880" s="127"/>
      <c r="D4880" s="127" t="s">
        <v>6431</v>
      </c>
      <c r="E4880" s="127"/>
      <c r="F4880" s="128"/>
      <c r="G4880" s="128"/>
      <c r="H4880" s="128"/>
      <c r="I4880" s="311"/>
      <c r="J4880" s="319"/>
      <c r="K4880" s="320"/>
      <c r="L4880" s="321"/>
      <c r="M4880" s="319" t="s">
        <v>4952</v>
      </c>
      <c r="N4880" s="320" t="s">
        <v>6655</v>
      </c>
      <c r="P4880" s="320"/>
      <c r="Q4880" s="321"/>
      <c r="S4880" s="324"/>
      <c r="T4880" s="319">
        <f>ROUND(SUMIF(Anlagenbewegungsdaten!$B:$B,$A4880,Anlagenbewegungsdaten!$C:$C),3)</f>
        <v>0</v>
      </c>
      <c r="U4880" s="320">
        <f>ROUND(SUMIF(Anlagenbewegungsdaten!$B:$B,$A4880,Anlagenbewegungsdaten!$D:$D),2)</f>
        <v>0</v>
      </c>
      <c r="V4880" s="321">
        <f t="shared" ref="V4880:V4891" si="171">IF(ISBLANK(G4880),0,IF((T4880)=0,0,G4880-(U4880/T4880*100)))</f>
        <v>0</v>
      </c>
    </row>
    <row r="4881" spans="1:22" ht="15" customHeight="1" x14ac:dyDescent="0.25">
      <c r="A4881" s="129" t="s">
        <v>6432</v>
      </c>
      <c r="B4881" s="126" t="s">
        <v>2086</v>
      </c>
      <c r="C4881" s="127"/>
      <c r="D4881" s="127" t="s">
        <v>6433</v>
      </c>
      <c r="E4881" s="127"/>
      <c r="F4881" s="128"/>
      <c r="G4881" s="128"/>
      <c r="H4881" s="128"/>
      <c r="I4881" s="311"/>
      <c r="J4881" s="319"/>
      <c r="K4881" s="320"/>
      <c r="L4881" s="321"/>
      <c r="M4881" s="319" t="s">
        <v>4952</v>
      </c>
      <c r="N4881" s="320" t="s">
        <v>6655</v>
      </c>
      <c r="P4881" s="320"/>
      <c r="Q4881" s="321"/>
      <c r="S4881" s="324"/>
      <c r="T4881" s="319">
        <f>ROUND(SUMIF(Anlagenbewegungsdaten!$B:$B,$A4881,Anlagenbewegungsdaten!$C:$C),3)</f>
        <v>0</v>
      </c>
      <c r="U4881" s="320">
        <f>ROUND(SUMIF(Anlagenbewegungsdaten!$B:$B,$A4881,Anlagenbewegungsdaten!$D:$D),2)</f>
        <v>0</v>
      </c>
      <c r="V4881" s="321">
        <f t="shared" si="171"/>
        <v>0</v>
      </c>
    </row>
    <row r="4882" spans="1:22" ht="15" customHeight="1" x14ac:dyDescent="0.25">
      <c r="A4882" s="129" t="s">
        <v>6434</v>
      </c>
      <c r="B4882" s="126" t="s">
        <v>2086</v>
      </c>
      <c r="C4882" s="127"/>
      <c r="D4882" s="127" t="s">
        <v>6435</v>
      </c>
      <c r="E4882" s="127"/>
      <c r="F4882" s="128"/>
      <c r="G4882" s="128"/>
      <c r="H4882" s="128"/>
      <c r="I4882" s="311"/>
      <c r="J4882" s="319"/>
      <c r="K4882" s="320"/>
      <c r="L4882" s="321"/>
      <c r="M4882" s="319" t="s">
        <v>4952</v>
      </c>
      <c r="N4882" s="320" t="s">
        <v>6655</v>
      </c>
      <c r="P4882" s="320"/>
      <c r="Q4882" s="321"/>
      <c r="S4882" s="324"/>
      <c r="T4882" s="319">
        <f>ROUND(SUMIF(Anlagenbewegungsdaten!$B:$B,$A4882,Anlagenbewegungsdaten!$C:$C),3)</f>
        <v>0</v>
      </c>
      <c r="U4882" s="320">
        <f>ROUND(SUMIF(Anlagenbewegungsdaten!$B:$B,$A4882,Anlagenbewegungsdaten!$D:$D),2)</f>
        <v>0</v>
      </c>
      <c r="V4882" s="321">
        <f t="shared" si="171"/>
        <v>0</v>
      </c>
    </row>
    <row r="4883" spans="1:22" ht="15" customHeight="1" x14ac:dyDescent="0.25">
      <c r="A4883" s="129" t="s">
        <v>6436</v>
      </c>
      <c r="B4883" s="126" t="s">
        <v>2086</v>
      </c>
      <c r="C4883" s="127"/>
      <c r="D4883" s="127" t="s">
        <v>6437</v>
      </c>
      <c r="E4883" s="127"/>
      <c r="F4883" s="128"/>
      <c r="G4883" s="128"/>
      <c r="H4883" s="128"/>
      <c r="I4883" s="311"/>
      <c r="J4883" s="319"/>
      <c r="K4883" s="320"/>
      <c r="L4883" s="321"/>
      <c r="M4883" s="319" t="s">
        <v>4952</v>
      </c>
      <c r="N4883" s="320" t="s">
        <v>6655</v>
      </c>
      <c r="P4883" s="320"/>
      <c r="Q4883" s="321"/>
      <c r="S4883" s="324"/>
      <c r="T4883" s="319">
        <f>ROUND(SUMIF(Anlagenbewegungsdaten!$B:$B,$A4883,Anlagenbewegungsdaten!$C:$C),3)</f>
        <v>0</v>
      </c>
      <c r="U4883" s="320">
        <f>ROUND(SUMIF(Anlagenbewegungsdaten!$B:$B,$A4883,Anlagenbewegungsdaten!$D:$D),2)</f>
        <v>0</v>
      </c>
      <c r="V4883" s="321">
        <f t="shared" si="171"/>
        <v>0</v>
      </c>
    </row>
    <row r="4884" spans="1:22" ht="15" customHeight="1" x14ac:dyDescent="0.25">
      <c r="A4884" s="129" t="s">
        <v>6438</v>
      </c>
      <c r="B4884" s="126" t="s">
        <v>2086</v>
      </c>
      <c r="C4884" s="127"/>
      <c r="D4884" s="127" t="s">
        <v>6439</v>
      </c>
      <c r="E4884" s="127"/>
      <c r="F4884" s="128"/>
      <c r="G4884" s="128"/>
      <c r="H4884" s="128"/>
      <c r="I4884" s="311"/>
      <c r="J4884" s="319"/>
      <c r="K4884" s="320"/>
      <c r="L4884" s="321"/>
      <c r="M4884" s="319" t="s">
        <v>4952</v>
      </c>
      <c r="N4884" s="320" t="s">
        <v>6655</v>
      </c>
      <c r="P4884" s="320"/>
      <c r="Q4884" s="321"/>
      <c r="S4884" s="324"/>
      <c r="T4884" s="319">
        <f>ROUND(SUMIF(Anlagenbewegungsdaten!$B:$B,$A4884,Anlagenbewegungsdaten!$C:$C),3)</f>
        <v>0</v>
      </c>
      <c r="U4884" s="320">
        <f>ROUND(SUMIF(Anlagenbewegungsdaten!$B:$B,$A4884,Anlagenbewegungsdaten!$D:$D),2)</f>
        <v>0</v>
      </c>
      <c r="V4884" s="321">
        <f t="shared" si="171"/>
        <v>0</v>
      </c>
    </row>
    <row r="4885" spans="1:22" ht="15" customHeight="1" x14ac:dyDescent="0.25">
      <c r="A4885" s="129" t="s">
        <v>6440</v>
      </c>
      <c r="B4885" s="126" t="s">
        <v>2086</v>
      </c>
      <c r="C4885" s="127"/>
      <c r="D4885" s="127" t="s">
        <v>6441</v>
      </c>
      <c r="E4885" s="127"/>
      <c r="F4885" s="128"/>
      <c r="G4885" s="128"/>
      <c r="H4885" s="128"/>
      <c r="I4885" s="311"/>
      <c r="J4885" s="319"/>
      <c r="K4885" s="320"/>
      <c r="L4885" s="321"/>
      <c r="M4885" s="319" t="s">
        <v>4952</v>
      </c>
      <c r="N4885" s="320" t="s">
        <v>6655</v>
      </c>
      <c r="P4885" s="320"/>
      <c r="Q4885" s="321"/>
      <c r="S4885" s="324"/>
      <c r="T4885" s="319">
        <f>ROUND(SUMIF(Anlagenbewegungsdaten!$B:$B,$A4885,Anlagenbewegungsdaten!$C:$C),3)</f>
        <v>0</v>
      </c>
      <c r="U4885" s="320">
        <f>ROUND(SUMIF(Anlagenbewegungsdaten!$B:$B,$A4885,Anlagenbewegungsdaten!$D:$D),2)</f>
        <v>0</v>
      </c>
      <c r="V4885" s="321">
        <f t="shared" si="171"/>
        <v>0</v>
      </c>
    </row>
    <row r="4886" spans="1:22" ht="15" customHeight="1" x14ac:dyDescent="0.25">
      <c r="A4886" s="129" t="s">
        <v>6442</v>
      </c>
      <c r="B4886" s="126" t="s">
        <v>2086</v>
      </c>
      <c r="C4886" s="127"/>
      <c r="D4886" s="127" t="s">
        <v>6443</v>
      </c>
      <c r="E4886" s="127"/>
      <c r="F4886" s="128"/>
      <c r="G4886" s="128"/>
      <c r="H4886" s="128"/>
      <c r="I4886" s="311"/>
      <c r="J4886" s="319"/>
      <c r="K4886" s="320"/>
      <c r="L4886" s="321"/>
      <c r="M4886" s="319" t="s">
        <v>4952</v>
      </c>
      <c r="N4886" s="320" t="s">
        <v>6655</v>
      </c>
      <c r="P4886" s="320"/>
      <c r="Q4886" s="321"/>
      <c r="S4886" s="324"/>
      <c r="T4886" s="319">
        <f>ROUND(SUMIF(Anlagenbewegungsdaten!$B:$B,$A4886,Anlagenbewegungsdaten!$C:$C),3)</f>
        <v>0</v>
      </c>
      <c r="U4886" s="320">
        <f>ROUND(SUMIF(Anlagenbewegungsdaten!$B:$B,$A4886,Anlagenbewegungsdaten!$D:$D),2)</f>
        <v>0</v>
      </c>
      <c r="V4886" s="321">
        <f t="shared" si="171"/>
        <v>0</v>
      </c>
    </row>
    <row r="4887" spans="1:22" ht="15" customHeight="1" x14ac:dyDescent="0.25">
      <c r="A4887" s="129" t="s">
        <v>6444</v>
      </c>
      <c r="B4887" s="126" t="s">
        <v>2086</v>
      </c>
      <c r="C4887" s="127"/>
      <c r="D4887" s="127" t="s">
        <v>6445</v>
      </c>
      <c r="E4887" s="127"/>
      <c r="F4887" s="128"/>
      <c r="G4887" s="128"/>
      <c r="H4887" s="128"/>
      <c r="I4887" s="311"/>
      <c r="J4887" s="319"/>
      <c r="K4887" s="320"/>
      <c r="L4887" s="321"/>
      <c r="M4887" s="319" t="s">
        <v>4952</v>
      </c>
      <c r="N4887" s="320" t="s">
        <v>6655</v>
      </c>
      <c r="P4887" s="320"/>
      <c r="Q4887" s="321"/>
      <c r="S4887" s="324"/>
      <c r="T4887" s="319">
        <f>ROUND(SUMIF(Anlagenbewegungsdaten!$B:$B,$A4887,Anlagenbewegungsdaten!$C:$C),3)</f>
        <v>0</v>
      </c>
      <c r="U4887" s="320">
        <f>ROUND(SUMIF(Anlagenbewegungsdaten!$B:$B,$A4887,Anlagenbewegungsdaten!$D:$D),2)</f>
        <v>0</v>
      </c>
      <c r="V4887" s="321">
        <f t="shared" si="171"/>
        <v>0</v>
      </c>
    </row>
    <row r="4888" spans="1:22" ht="15" customHeight="1" x14ac:dyDescent="0.25">
      <c r="A4888" s="129" t="s">
        <v>6446</v>
      </c>
      <c r="B4888" s="126" t="s">
        <v>2086</v>
      </c>
      <c r="C4888" s="127"/>
      <c r="D4888" s="127" t="s">
        <v>6447</v>
      </c>
      <c r="E4888" s="127"/>
      <c r="F4888" s="128"/>
      <c r="G4888" s="128"/>
      <c r="H4888" s="128"/>
      <c r="I4888" s="311"/>
      <c r="J4888" s="319"/>
      <c r="K4888" s="320"/>
      <c r="L4888" s="321"/>
      <c r="M4888" s="319" t="s">
        <v>4952</v>
      </c>
      <c r="N4888" s="320" t="s">
        <v>6655</v>
      </c>
      <c r="P4888" s="320"/>
      <c r="Q4888" s="321"/>
      <c r="S4888" s="324"/>
      <c r="T4888" s="319">
        <f>ROUND(SUMIF(Anlagenbewegungsdaten!$B:$B,$A4888,Anlagenbewegungsdaten!$C:$C),3)</f>
        <v>0</v>
      </c>
      <c r="U4888" s="320">
        <f>ROUND(SUMIF(Anlagenbewegungsdaten!$B:$B,$A4888,Anlagenbewegungsdaten!$D:$D),2)</f>
        <v>0</v>
      </c>
      <c r="V4888" s="321">
        <f t="shared" si="171"/>
        <v>0</v>
      </c>
    </row>
    <row r="4889" spans="1:22" ht="15" customHeight="1" x14ac:dyDescent="0.25">
      <c r="A4889" s="129" t="s">
        <v>6448</v>
      </c>
      <c r="B4889" s="126" t="s">
        <v>2086</v>
      </c>
      <c r="C4889" s="127"/>
      <c r="D4889" s="127" t="s">
        <v>6449</v>
      </c>
      <c r="E4889" s="127"/>
      <c r="F4889" s="128"/>
      <c r="G4889" s="128"/>
      <c r="H4889" s="128"/>
      <c r="I4889" s="311"/>
      <c r="J4889" s="319"/>
      <c r="K4889" s="320"/>
      <c r="L4889" s="321"/>
      <c r="M4889" s="319" t="s">
        <v>4952</v>
      </c>
      <c r="N4889" s="320" t="s">
        <v>6655</v>
      </c>
      <c r="P4889" s="320"/>
      <c r="Q4889" s="321"/>
      <c r="S4889" s="324"/>
      <c r="T4889" s="319">
        <f>ROUND(SUMIF(Anlagenbewegungsdaten!$B:$B,$A4889,Anlagenbewegungsdaten!$C:$C),3)</f>
        <v>0</v>
      </c>
      <c r="U4889" s="320">
        <f>ROUND(SUMIF(Anlagenbewegungsdaten!$B:$B,$A4889,Anlagenbewegungsdaten!$D:$D),2)</f>
        <v>0</v>
      </c>
      <c r="V4889" s="321">
        <f t="shared" si="171"/>
        <v>0</v>
      </c>
    </row>
    <row r="4890" spans="1:22" ht="15" customHeight="1" x14ac:dyDescent="0.25">
      <c r="A4890" s="129" t="s">
        <v>6450</v>
      </c>
      <c r="B4890" s="126" t="s">
        <v>2086</v>
      </c>
      <c r="C4890" s="127"/>
      <c r="D4890" s="127" t="s">
        <v>6451</v>
      </c>
      <c r="E4890" s="127"/>
      <c r="F4890" s="128"/>
      <c r="G4890" s="128"/>
      <c r="H4890" s="128"/>
      <c r="I4890" s="311"/>
      <c r="J4890" s="319"/>
      <c r="K4890" s="320"/>
      <c r="L4890" s="321"/>
      <c r="M4890" s="319" t="s">
        <v>4952</v>
      </c>
      <c r="N4890" s="320" t="s">
        <v>6655</v>
      </c>
      <c r="P4890" s="320"/>
      <c r="Q4890" s="321"/>
      <c r="S4890" s="324"/>
      <c r="T4890" s="319">
        <f>ROUND(SUMIF(Anlagenbewegungsdaten!$B:$B,$A4890,Anlagenbewegungsdaten!$C:$C),3)</f>
        <v>0</v>
      </c>
      <c r="U4890" s="320">
        <f>ROUND(SUMIF(Anlagenbewegungsdaten!$B:$B,$A4890,Anlagenbewegungsdaten!$D:$D),2)</f>
        <v>0</v>
      </c>
      <c r="V4890" s="321">
        <f t="shared" si="171"/>
        <v>0</v>
      </c>
    </row>
    <row r="4891" spans="1:22" ht="15" customHeight="1" x14ac:dyDescent="0.25">
      <c r="A4891" s="129" t="s">
        <v>6452</v>
      </c>
      <c r="B4891" s="126" t="s">
        <v>2086</v>
      </c>
      <c r="C4891" s="127"/>
      <c r="D4891" s="127" t="s">
        <v>6453</v>
      </c>
      <c r="E4891" s="127"/>
      <c r="F4891" s="128"/>
      <c r="G4891" s="128"/>
      <c r="H4891" s="128"/>
      <c r="I4891" s="311"/>
      <c r="J4891" s="319"/>
      <c r="K4891" s="320"/>
      <c r="L4891" s="321"/>
      <c r="M4891" s="319" t="s">
        <v>4952</v>
      </c>
      <c r="N4891" s="320" t="s">
        <v>6655</v>
      </c>
      <c r="P4891" s="320"/>
      <c r="Q4891" s="321"/>
      <c r="S4891" s="324"/>
      <c r="T4891" s="319">
        <f>ROUND(SUMIF(Anlagenbewegungsdaten!$B:$B,$A4891,Anlagenbewegungsdaten!$C:$C),3)</f>
        <v>0</v>
      </c>
      <c r="U4891" s="320">
        <f>ROUND(SUMIF(Anlagenbewegungsdaten!$B:$B,$A4891,Anlagenbewegungsdaten!$D:$D),2)</f>
        <v>0</v>
      </c>
      <c r="V4891" s="321">
        <f t="shared" si="171"/>
        <v>0</v>
      </c>
    </row>
    <row r="4892" spans="1:22" ht="15" customHeight="1" x14ac:dyDescent="0.25">
      <c r="A4892" s="129"/>
      <c r="B4892" s="126"/>
      <c r="C4892" s="127"/>
      <c r="D4892" s="127"/>
      <c r="E4892" s="127"/>
      <c r="F4892" s="128"/>
      <c r="G4892" s="128"/>
      <c r="H4892" s="128"/>
      <c r="I4892" s="311"/>
      <c r="J4892" s="319"/>
      <c r="K4892" s="320"/>
      <c r="L4892" s="321"/>
      <c r="M4892" s="319"/>
      <c r="N4892" s="320"/>
      <c r="P4892" s="320"/>
      <c r="Q4892" s="321"/>
      <c r="S4892" s="324"/>
      <c r="T4892" s="317"/>
      <c r="U4892" s="325"/>
      <c r="V4892" s="325"/>
    </row>
    <row r="4893" spans="1:22" ht="15" customHeight="1" x14ac:dyDescent="0.25">
      <c r="A4893" s="129" t="s">
        <v>6454</v>
      </c>
      <c r="B4893" s="126" t="s">
        <v>2087</v>
      </c>
      <c r="C4893" s="127"/>
      <c r="D4893" s="127" t="s">
        <v>6431</v>
      </c>
      <c r="E4893" s="127"/>
      <c r="F4893" s="128"/>
      <c r="G4893" s="128"/>
      <c r="H4893" s="128"/>
      <c r="I4893" s="311"/>
      <c r="J4893" s="319"/>
      <c r="K4893" s="320"/>
      <c r="L4893" s="321"/>
      <c r="M4893" s="319" t="s">
        <v>4952</v>
      </c>
      <c r="N4893" s="320" t="s">
        <v>6656</v>
      </c>
      <c r="P4893" s="320"/>
      <c r="Q4893" s="321"/>
      <c r="S4893" s="324"/>
      <c r="T4893" s="319">
        <f>ROUND(SUMIF(Anlagenbewegungsdaten!$B:$B,$A4893,Anlagenbewegungsdaten!$C:$C),3)</f>
        <v>1832301.45</v>
      </c>
      <c r="U4893" s="320">
        <f>ROUND(SUMIF(Anlagenbewegungsdaten!$B:$B,$A4893,Anlagenbewegungsdaten!$D:$D),2)</f>
        <v>309765.84999999998</v>
      </c>
      <c r="V4893" s="321">
        <f t="shared" ref="V4893:V4904" si="172">IF(ISBLANK(G4893),0,IF((T4893)=0,0,G4893-(U4893/T4893*100)))</f>
        <v>0</v>
      </c>
    </row>
    <row r="4894" spans="1:22" ht="15" customHeight="1" x14ac:dyDescent="0.25">
      <c r="A4894" s="129" t="s">
        <v>6455</v>
      </c>
      <c r="B4894" s="126" t="s">
        <v>2087</v>
      </c>
      <c r="C4894" s="127"/>
      <c r="D4894" s="127" t="s">
        <v>6433</v>
      </c>
      <c r="E4894" s="127"/>
      <c r="F4894" s="128"/>
      <c r="G4894" s="128"/>
      <c r="H4894" s="128"/>
      <c r="I4894" s="311"/>
      <c r="J4894" s="319"/>
      <c r="K4894" s="320"/>
      <c r="L4894" s="321"/>
      <c r="M4894" s="319" t="s">
        <v>4952</v>
      </c>
      <c r="N4894" s="320" t="s">
        <v>6656</v>
      </c>
      <c r="P4894" s="320"/>
      <c r="Q4894" s="321"/>
      <c r="S4894" s="324"/>
      <c r="T4894" s="319">
        <f>ROUND(SUMIF(Anlagenbewegungsdaten!$B:$B,$A4894,Anlagenbewegungsdaten!$C:$C),3)</f>
        <v>1798453.2749999999</v>
      </c>
      <c r="U4894" s="320">
        <f>ROUND(SUMIF(Anlagenbewegungsdaten!$B:$B,$A4894,Anlagenbewegungsdaten!$D:$D),2)</f>
        <v>317694.40999999997</v>
      </c>
      <c r="V4894" s="321">
        <f t="shared" si="172"/>
        <v>0</v>
      </c>
    </row>
    <row r="4895" spans="1:22" ht="15" customHeight="1" x14ac:dyDescent="0.25">
      <c r="A4895" s="129" t="s">
        <v>6456</v>
      </c>
      <c r="B4895" s="126" t="s">
        <v>2087</v>
      </c>
      <c r="C4895" s="127"/>
      <c r="D4895" s="127" t="s">
        <v>6435</v>
      </c>
      <c r="E4895" s="127"/>
      <c r="F4895" s="128"/>
      <c r="G4895" s="128"/>
      <c r="H4895" s="128"/>
      <c r="I4895" s="311"/>
      <c r="J4895" s="319"/>
      <c r="K4895" s="320"/>
      <c r="L4895" s="321"/>
      <c r="M4895" s="319" t="s">
        <v>4952</v>
      </c>
      <c r="N4895" s="320" t="s">
        <v>6656</v>
      </c>
      <c r="P4895" s="320"/>
      <c r="Q4895" s="321"/>
      <c r="S4895" s="324"/>
      <c r="T4895" s="319">
        <f>ROUND(SUMIF(Anlagenbewegungsdaten!$B:$B,$A4895,Anlagenbewegungsdaten!$C:$C),3)</f>
        <v>1761996.96</v>
      </c>
      <c r="U4895" s="320">
        <f>ROUND(SUMIF(Anlagenbewegungsdaten!$B:$B,$A4895,Anlagenbewegungsdaten!$D:$D),2)</f>
        <v>309440.84999999998</v>
      </c>
      <c r="V4895" s="321">
        <f t="shared" si="172"/>
        <v>0</v>
      </c>
    </row>
    <row r="4896" spans="1:22" ht="15" customHeight="1" x14ac:dyDescent="0.25">
      <c r="A4896" s="129" t="s">
        <v>6457</v>
      </c>
      <c r="B4896" s="126" t="s">
        <v>2087</v>
      </c>
      <c r="C4896" s="127"/>
      <c r="D4896" s="127" t="s">
        <v>6437</v>
      </c>
      <c r="E4896" s="127"/>
      <c r="F4896" s="128"/>
      <c r="G4896" s="128"/>
      <c r="H4896" s="128"/>
      <c r="I4896" s="311"/>
      <c r="J4896" s="319"/>
      <c r="K4896" s="320"/>
      <c r="L4896" s="321"/>
      <c r="M4896" s="319" t="s">
        <v>4952</v>
      </c>
      <c r="N4896" s="320" t="s">
        <v>6656</v>
      </c>
      <c r="P4896" s="320"/>
      <c r="Q4896" s="321"/>
      <c r="S4896" s="324"/>
      <c r="T4896" s="319">
        <f>ROUND(SUMIF(Anlagenbewegungsdaten!$B:$B,$A4896,Anlagenbewegungsdaten!$C:$C),3)</f>
        <v>1724172.5549999999</v>
      </c>
      <c r="U4896" s="320">
        <f>ROUND(SUMIF(Anlagenbewegungsdaten!$B:$B,$A4896,Anlagenbewegungsdaten!$D:$D),2)</f>
        <v>306441</v>
      </c>
      <c r="V4896" s="321">
        <f t="shared" si="172"/>
        <v>0</v>
      </c>
    </row>
    <row r="4897" spans="1:22" ht="15" customHeight="1" x14ac:dyDescent="0.25">
      <c r="A4897" s="129" t="s">
        <v>6458</v>
      </c>
      <c r="B4897" s="126" t="s">
        <v>2087</v>
      </c>
      <c r="C4897" s="127"/>
      <c r="D4897" s="127" t="s">
        <v>6439</v>
      </c>
      <c r="E4897" s="127"/>
      <c r="F4897" s="128"/>
      <c r="G4897" s="128"/>
      <c r="H4897" s="128"/>
      <c r="I4897" s="311"/>
      <c r="J4897" s="319"/>
      <c r="K4897" s="320"/>
      <c r="L4897" s="321"/>
      <c r="M4897" s="319" t="s">
        <v>4952</v>
      </c>
      <c r="N4897" s="320" t="s">
        <v>6656</v>
      </c>
      <c r="P4897" s="320"/>
      <c r="Q4897" s="321"/>
      <c r="S4897" s="324"/>
      <c r="T4897" s="319">
        <f>ROUND(SUMIF(Anlagenbewegungsdaten!$B:$B,$A4897,Anlagenbewegungsdaten!$C:$C),3)</f>
        <v>1772609.71</v>
      </c>
      <c r="U4897" s="320">
        <f>ROUND(SUMIF(Anlagenbewegungsdaten!$B:$B,$A4897,Anlagenbewegungsdaten!$D:$D),2)</f>
        <v>310080.40000000002</v>
      </c>
      <c r="V4897" s="321">
        <f t="shared" si="172"/>
        <v>0</v>
      </c>
    </row>
    <row r="4898" spans="1:22" ht="15" customHeight="1" x14ac:dyDescent="0.25">
      <c r="A4898" s="129" t="s">
        <v>6459</v>
      </c>
      <c r="B4898" s="126" t="s">
        <v>2087</v>
      </c>
      <c r="C4898" s="127"/>
      <c r="D4898" s="127" t="s">
        <v>6441</v>
      </c>
      <c r="E4898" s="127"/>
      <c r="F4898" s="128"/>
      <c r="G4898" s="128"/>
      <c r="H4898" s="128"/>
      <c r="I4898" s="311"/>
      <c r="J4898" s="319"/>
      <c r="K4898" s="320"/>
      <c r="L4898" s="321"/>
      <c r="M4898" s="319" t="s">
        <v>4952</v>
      </c>
      <c r="N4898" s="320" t="s">
        <v>6656</v>
      </c>
      <c r="P4898" s="320"/>
      <c r="Q4898" s="321"/>
      <c r="S4898" s="324"/>
      <c r="T4898" s="319">
        <f>ROUND(SUMIF(Anlagenbewegungsdaten!$B:$B,$A4898,Anlagenbewegungsdaten!$C:$C),3)</f>
        <v>1652473.905</v>
      </c>
      <c r="U4898" s="320">
        <f>ROUND(SUMIF(Anlagenbewegungsdaten!$B:$B,$A4898,Anlagenbewegungsdaten!$D:$D),2)</f>
        <v>278832.55</v>
      </c>
      <c r="V4898" s="321">
        <f t="shared" si="172"/>
        <v>0</v>
      </c>
    </row>
    <row r="4899" spans="1:22" ht="15" customHeight="1" x14ac:dyDescent="0.25">
      <c r="A4899" s="129" t="s">
        <v>6460</v>
      </c>
      <c r="B4899" s="126" t="s">
        <v>2087</v>
      </c>
      <c r="C4899" s="127"/>
      <c r="D4899" s="127" t="s">
        <v>6443</v>
      </c>
      <c r="E4899" s="127"/>
      <c r="F4899" s="128"/>
      <c r="G4899" s="128"/>
      <c r="H4899" s="128"/>
      <c r="I4899" s="311"/>
      <c r="J4899" s="319"/>
      <c r="K4899" s="320"/>
      <c r="L4899" s="321"/>
      <c r="M4899" s="319" t="s">
        <v>4952</v>
      </c>
      <c r="N4899" s="320" t="s">
        <v>6656</v>
      </c>
      <c r="P4899" s="320"/>
      <c r="Q4899" s="321"/>
      <c r="S4899" s="324"/>
      <c r="T4899" s="319">
        <f>ROUND(SUMIF(Anlagenbewegungsdaten!$B:$B,$A4899,Anlagenbewegungsdaten!$C:$C),3)</f>
        <v>1686826.81</v>
      </c>
      <c r="U4899" s="320">
        <f>ROUND(SUMIF(Anlagenbewegungsdaten!$B:$B,$A4899,Anlagenbewegungsdaten!$D:$D),2)</f>
        <v>286132.86</v>
      </c>
      <c r="V4899" s="321">
        <f t="shared" si="172"/>
        <v>0</v>
      </c>
    </row>
    <row r="4900" spans="1:22" ht="15" customHeight="1" x14ac:dyDescent="0.25">
      <c r="A4900" s="129" t="s">
        <v>6461</v>
      </c>
      <c r="B4900" s="126" t="s">
        <v>2087</v>
      </c>
      <c r="C4900" s="127"/>
      <c r="D4900" s="127" t="s">
        <v>6445</v>
      </c>
      <c r="E4900" s="127"/>
      <c r="F4900" s="128"/>
      <c r="G4900" s="128"/>
      <c r="H4900" s="128"/>
      <c r="I4900" s="311"/>
      <c r="J4900" s="319"/>
      <c r="K4900" s="320"/>
      <c r="L4900" s="321"/>
      <c r="M4900" s="319" t="s">
        <v>4952</v>
      </c>
      <c r="N4900" s="320" t="s">
        <v>6656</v>
      </c>
      <c r="P4900" s="320"/>
      <c r="Q4900" s="321"/>
      <c r="S4900" s="324"/>
      <c r="T4900" s="319">
        <f>ROUND(SUMIF(Anlagenbewegungsdaten!$B:$B,$A4900,Anlagenbewegungsdaten!$C:$C),3)</f>
        <v>1649699.71</v>
      </c>
      <c r="U4900" s="320">
        <f>ROUND(SUMIF(Anlagenbewegungsdaten!$B:$B,$A4900,Anlagenbewegungsdaten!$D:$D),2)</f>
        <v>280278.46999999997</v>
      </c>
      <c r="V4900" s="321">
        <f t="shared" si="172"/>
        <v>0</v>
      </c>
    </row>
    <row r="4901" spans="1:22" ht="15" customHeight="1" x14ac:dyDescent="0.25">
      <c r="A4901" s="129" t="s">
        <v>6462</v>
      </c>
      <c r="B4901" s="126" t="s">
        <v>2087</v>
      </c>
      <c r="C4901" s="127"/>
      <c r="D4901" s="127" t="s">
        <v>6447</v>
      </c>
      <c r="E4901" s="127"/>
      <c r="F4901" s="128"/>
      <c r="G4901" s="128"/>
      <c r="H4901" s="128"/>
      <c r="I4901" s="311"/>
      <c r="J4901" s="319"/>
      <c r="K4901" s="320"/>
      <c r="L4901" s="321"/>
      <c r="M4901" s="319" t="s">
        <v>4952</v>
      </c>
      <c r="N4901" s="320" t="s">
        <v>6656</v>
      </c>
      <c r="P4901" s="320"/>
      <c r="Q4901" s="321"/>
      <c r="S4901" s="324"/>
      <c r="T4901" s="319">
        <f>ROUND(SUMIF(Anlagenbewegungsdaten!$B:$B,$A4901,Anlagenbewegungsdaten!$C:$C),3)</f>
        <v>1540853.2150000001</v>
      </c>
      <c r="U4901" s="320">
        <f>ROUND(SUMIF(Anlagenbewegungsdaten!$B:$B,$A4901,Anlagenbewegungsdaten!$D:$D),2)</f>
        <v>259028.16</v>
      </c>
      <c r="V4901" s="321">
        <f t="shared" si="172"/>
        <v>0</v>
      </c>
    </row>
    <row r="4902" spans="1:22" ht="15" customHeight="1" x14ac:dyDescent="0.25">
      <c r="A4902" s="129" t="s">
        <v>6463</v>
      </c>
      <c r="B4902" s="126" t="s">
        <v>2087</v>
      </c>
      <c r="C4902" s="127"/>
      <c r="D4902" s="127" t="s">
        <v>6449</v>
      </c>
      <c r="E4902" s="127"/>
      <c r="F4902" s="128"/>
      <c r="G4902" s="128"/>
      <c r="H4902" s="128"/>
      <c r="I4902" s="311"/>
      <c r="J4902" s="319"/>
      <c r="K4902" s="320"/>
      <c r="L4902" s="321"/>
      <c r="M4902" s="319" t="s">
        <v>4952</v>
      </c>
      <c r="N4902" s="320" t="s">
        <v>6656</v>
      </c>
      <c r="P4902" s="320"/>
      <c r="Q4902" s="321"/>
      <c r="S4902" s="324"/>
      <c r="T4902" s="319">
        <f>ROUND(SUMIF(Anlagenbewegungsdaten!$B:$B,$A4902,Anlagenbewegungsdaten!$C:$C),3)</f>
        <v>1807084.6950000001</v>
      </c>
      <c r="U4902" s="320">
        <f>ROUND(SUMIF(Anlagenbewegungsdaten!$B:$B,$A4902,Anlagenbewegungsdaten!$D:$D),2)</f>
        <v>295496.38</v>
      </c>
      <c r="V4902" s="321">
        <f t="shared" si="172"/>
        <v>0</v>
      </c>
    </row>
    <row r="4903" spans="1:22" ht="15" customHeight="1" x14ac:dyDescent="0.25">
      <c r="A4903" s="129" t="s">
        <v>6464</v>
      </c>
      <c r="B4903" s="126" t="s">
        <v>2087</v>
      </c>
      <c r="C4903" s="127"/>
      <c r="D4903" s="127" t="s">
        <v>6451</v>
      </c>
      <c r="E4903" s="127"/>
      <c r="F4903" s="128"/>
      <c r="G4903" s="128"/>
      <c r="H4903" s="128"/>
      <c r="I4903" s="311"/>
      <c r="J4903" s="319"/>
      <c r="K4903" s="320"/>
      <c r="L4903" s="321"/>
      <c r="M4903" s="319" t="s">
        <v>4952</v>
      </c>
      <c r="N4903" s="320" t="s">
        <v>6656</v>
      </c>
      <c r="P4903" s="320"/>
      <c r="Q4903" s="321"/>
      <c r="S4903" s="324"/>
      <c r="T4903" s="319">
        <f>ROUND(SUMIF(Anlagenbewegungsdaten!$B:$B,$A4903,Anlagenbewegungsdaten!$C:$C),3)</f>
        <v>1885655.2949999999</v>
      </c>
      <c r="U4903" s="320">
        <f>ROUND(SUMIF(Anlagenbewegungsdaten!$B:$B,$A4903,Anlagenbewegungsdaten!$D:$D),2)</f>
        <v>303272.13</v>
      </c>
      <c r="V4903" s="321">
        <f t="shared" si="172"/>
        <v>0</v>
      </c>
    </row>
    <row r="4904" spans="1:22" ht="15" customHeight="1" x14ac:dyDescent="0.25">
      <c r="A4904" s="129" t="s">
        <v>6465</v>
      </c>
      <c r="B4904" s="126" t="s">
        <v>2087</v>
      </c>
      <c r="C4904" s="127"/>
      <c r="D4904" s="127" t="s">
        <v>6453</v>
      </c>
      <c r="E4904" s="127"/>
      <c r="F4904" s="128"/>
      <c r="G4904" s="128"/>
      <c r="H4904" s="128"/>
      <c r="I4904" s="311"/>
      <c r="J4904" s="319"/>
      <c r="K4904" s="320"/>
      <c r="L4904" s="321"/>
      <c r="M4904" s="319" t="s">
        <v>4952</v>
      </c>
      <c r="N4904" s="320" t="s">
        <v>6656</v>
      </c>
      <c r="P4904" s="320"/>
      <c r="Q4904" s="321"/>
      <c r="S4904" s="324"/>
      <c r="T4904" s="319">
        <f>ROUND(SUMIF(Anlagenbewegungsdaten!$B:$B,$A4904,Anlagenbewegungsdaten!$C:$C),3)</f>
        <v>1761495.07</v>
      </c>
      <c r="U4904" s="320">
        <f>ROUND(SUMIF(Anlagenbewegungsdaten!$B:$B,$A4904,Anlagenbewegungsdaten!$D:$D),2)</f>
        <v>282261.87</v>
      </c>
      <c r="V4904" s="321">
        <f t="shared" si="172"/>
        <v>0</v>
      </c>
    </row>
    <row r="4905" spans="1:22" ht="15" customHeight="1" x14ac:dyDescent="0.25">
      <c r="A4905" s="129"/>
      <c r="B4905" s="126"/>
      <c r="C4905" s="127"/>
      <c r="D4905" s="127"/>
      <c r="E4905" s="127"/>
      <c r="F4905" s="128"/>
      <c r="G4905" s="128"/>
      <c r="H4905" s="128"/>
      <c r="I4905" s="311"/>
      <c r="J4905" s="319"/>
      <c r="K4905" s="320"/>
      <c r="L4905" s="321"/>
      <c r="M4905" s="319"/>
      <c r="N4905" s="320"/>
      <c r="P4905" s="320"/>
      <c r="Q4905" s="321"/>
      <c r="S4905" s="324"/>
      <c r="T4905" s="317"/>
      <c r="U4905" s="325"/>
      <c r="V4905" s="325"/>
    </row>
    <row r="4906" spans="1:22" ht="15" customHeight="1" x14ac:dyDescent="0.25">
      <c r="A4906" s="129" t="s">
        <v>6466</v>
      </c>
      <c r="B4906" s="126" t="s">
        <v>994</v>
      </c>
      <c r="C4906" s="127"/>
      <c r="D4906" s="127" t="s">
        <v>6431</v>
      </c>
      <c r="E4906" s="127"/>
      <c r="F4906" s="128"/>
      <c r="G4906" s="128"/>
      <c r="H4906" s="128"/>
      <c r="I4906" s="311"/>
      <c r="J4906" s="319"/>
      <c r="K4906" s="320"/>
      <c r="L4906" s="321"/>
      <c r="M4906" s="319" t="s">
        <v>4952</v>
      </c>
      <c r="N4906" s="320" t="s">
        <v>6657</v>
      </c>
      <c r="P4906" s="320"/>
      <c r="Q4906" s="321"/>
      <c r="S4906" s="324"/>
      <c r="T4906" s="319">
        <f>ROUND(SUMIF(Anlagenbewegungsdaten!$B:$B,$A4906,Anlagenbewegungsdaten!$C:$C),3)</f>
        <v>0</v>
      </c>
      <c r="U4906" s="320">
        <f>ROUND(SUMIF(Anlagenbewegungsdaten!$B:$B,$A4906,Anlagenbewegungsdaten!$D:$D),2)</f>
        <v>0</v>
      </c>
      <c r="V4906" s="321">
        <f t="shared" ref="V4906:V4917" si="173">IF(ISBLANK(G4906),0,IF((T4906)=0,0,G4906-(U4906/T4906*100)))</f>
        <v>0</v>
      </c>
    </row>
    <row r="4907" spans="1:22" ht="15" customHeight="1" x14ac:dyDescent="0.25">
      <c r="A4907" s="129" t="s">
        <v>6467</v>
      </c>
      <c r="B4907" s="126" t="s">
        <v>994</v>
      </c>
      <c r="C4907" s="127"/>
      <c r="D4907" s="127" t="s">
        <v>6433</v>
      </c>
      <c r="E4907" s="127"/>
      <c r="F4907" s="128"/>
      <c r="G4907" s="128"/>
      <c r="H4907" s="128"/>
      <c r="I4907" s="311"/>
      <c r="J4907" s="319"/>
      <c r="K4907" s="320"/>
      <c r="L4907" s="321"/>
      <c r="M4907" s="319" t="s">
        <v>4952</v>
      </c>
      <c r="N4907" s="320" t="s">
        <v>6657</v>
      </c>
      <c r="P4907" s="320"/>
      <c r="Q4907" s="321"/>
      <c r="S4907" s="324"/>
      <c r="T4907" s="319">
        <f>ROUND(SUMIF(Anlagenbewegungsdaten!$B:$B,$A4907,Anlagenbewegungsdaten!$C:$C),3)</f>
        <v>0</v>
      </c>
      <c r="U4907" s="320">
        <f>ROUND(SUMIF(Anlagenbewegungsdaten!$B:$B,$A4907,Anlagenbewegungsdaten!$D:$D),2)</f>
        <v>0</v>
      </c>
      <c r="V4907" s="321">
        <f t="shared" si="173"/>
        <v>0</v>
      </c>
    </row>
    <row r="4908" spans="1:22" ht="15" customHeight="1" x14ac:dyDescent="0.25">
      <c r="A4908" s="129" t="s">
        <v>6468</v>
      </c>
      <c r="B4908" s="126" t="s">
        <v>994</v>
      </c>
      <c r="C4908" s="127"/>
      <c r="D4908" s="127" t="s">
        <v>6435</v>
      </c>
      <c r="E4908" s="127"/>
      <c r="F4908" s="128"/>
      <c r="G4908" s="128"/>
      <c r="H4908" s="128"/>
      <c r="I4908" s="311"/>
      <c r="J4908" s="319"/>
      <c r="K4908" s="320"/>
      <c r="L4908" s="321"/>
      <c r="M4908" s="319" t="s">
        <v>4952</v>
      </c>
      <c r="N4908" s="320" t="s">
        <v>6657</v>
      </c>
      <c r="P4908" s="320"/>
      <c r="Q4908" s="321"/>
      <c r="S4908" s="324"/>
      <c r="T4908" s="319">
        <f>ROUND(SUMIF(Anlagenbewegungsdaten!$B:$B,$A4908,Anlagenbewegungsdaten!$C:$C),3)</f>
        <v>0</v>
      </c>
      <c r="U4908" s="320">
        <f>ROUND(SUMIF(Anlagenbewegungsdaten!$B:$B,$A4908,Anlagenbewegungsdaten!$D:$D),2)</f>
        <v>0</v>
      </c>
      <c r="V4908" s="321">
        <f t="shared" si="173"/>
        <v>0</v>
      </c>
    </row>
    <row r="4909" spans="1:22" ht="15" customHeight="1" x14ac:dyDescent="0.25">
      <c r="A4909" s="129" t="s">
        <v>6469</v>
      </c>
      <c r="B4909" s="126" t="s">
        <v>994</v>
      </c>
      <c r="C4909" s="127"/>
      <c r="D4909" s="127" t="s">
        <v>6437</v>
      </c>
      <c r="E4909" s="127"/>
      <c r="F4909" s="128"/>
      <c r="G4909" s="128"/>
      <c r="H4909" s="128"/>
      <c r="I4909" s="311"/>
      <c r="J4909" s="319"/>
      <c r="K4909" s="320"/>
      <c r="L4909" s="321"/>
      <c r="M4909" s="319" t="s">
        <v>4952</v>
      </c>
      <c r="N4909" s="320" t="s">
        <v>6657</v>
      </c>
      <c r="P4909" s="320"/>
      <c r="Q4909" s="321"/>
      <c r="S4909" s="324"/>
      <c r="T4909" s="319">
        <f>ROUND(SUMIF(Anlagenbewegungsdaten!$B:$B,$A4909,Anlagenbewegungsdaten!$C:$C),3)</f>
        <v>0</v>
      </c>
      <c r="U4909" s="320">
        <f>ROUND(SUMIF(Anlagenbewegungsdaten!$B:$B,$A4909,Anlagenbewegungsdaten!$D:$D),2)</f>
        <v>0</v>
      </c>
      <c r="V4909" s="321">
        <f t="shared" si="173"/>
        <v>0</v>
      </c>
    </row>
    <row r="4910" spans="1:22" ht="15" customHeight="1" x14ac:dyDescent="0.25">
      <c r="A4910" s="129" t="s">
        <v>6470</v>
      </c>
      <c r="B4910" s="126" t="s">
        <v>994</v>
      </c>
      <c r="C4910" s="127"/>
      <c r="D4910" s="127" t="s">
        <v>6439</v>
      </c>
      <c r="E4910" s="127"/>
      <c r="F4910" s="128"/>
      <c r="G4910" s="128"/>
      <c r="H4910" s="128"/>
      <c r="I4910" s="311"/>
      <c r="J4910" s="319"/>
      <c r="K4910" s="320"/>
      <c r="L4910" s="321"/>
      <c r="M4910" s="319" t="s">
        <v>4952</v>
      </c>
      <c r="N4910" s="320" t="s">
        <v>6657</v>
      </c>
      <c r="P4910" s="320"/>
      <c r="Q4910" s="321"/>
      <c r="S4910" s="324"/>
      <c r="T4910" s="319">
        <f>ROUND(SUMIF(Anlagenbewegungsdaten!$B:$B,$A4910,Anlagenbewegungsdaten!$C:$C),3)</f>
        <v>0</v>
      </c>
      <c r="U4910" s="320">
        <f>ROUND(SUMIF(Anlagenbewegungsdaten!$B:$B,$A4910,Anlagenbewegungsdaten!$D:$D),2)</f>
        <v>0</v>
      </c>
      <c r="V4910" s="321">
        <f t="shared" si="173"/>
        <v>0</v>
      </c>
    </row>
    <row r="4911" spans="1:22" ht="15" customHeight="1" x14ac:dyDescent="0.25">
      <c r="A4911" s="129" t="s">
        <v>6471</v>
      </c>
      <c r="B4911" s="126" t="s">
        <v>994</v>
      </c>
      <c r="C4911" s="127"/>
      <c r="D4911" s="127" t="s">
        <v>6441</v>
      </c>
      <c r="E4911" s="127"/>
      <c r="F4911" s="128"/>
      <c r="G4911" s="128"/>
      <c r="H4911" s="128"/>
      <c r="I4911" s="311"/>
      <c r="J4911" s="319"/>
      <c r="K4911" s="320"/>
      <c r="L4911" s="321"/>
      <c r="M4911" s="319" t="s">
        <v>4952</v>
      </c>
      <c r="N4911" s="320" t="s">
        <v>6657</v>
      </c>
      <c r="P4911" s="320"/>
      <c r="Q4911" s="321"/>
      <c r="S4911" s="324"/>
      <c r="T4911" s="319">
        <f>ROUND(SUMIF(Anlagenbewegungsdaten!$B:$B,$A4911,Anlagenbewegungsdaten!$C:$C),3)</f>
        <v>0</v>
      </c>
      <c r="U4911" s="320">
        <f>ROUND(SUMIF(Anlagenbewegungsdaten!$B:$B,$A4911,Anlagenbewegungsdaten!$D:$D),2)</f>
        <v>0</v>
      </c>
      <c r="V4911" s="321">
        <f t="shared" si="173"/>
        <v>0</v>
      </c>
    </row>
    <row r="4912" spans="1:22" ht="15" customHeight="1" x14ac:dyDescent="0.25">
      <c r="A4912" s="129" t="s">
        <v>6472</v>
      </c>
      <c r="B4912" s="126" t="s">
        <v>994</v>
      </c>
      <c r="C4912" s="127"/>
      <c r="D4912" s="127" t="s">
        <v>6443</v>
      </c>
      <c r="E4912" s="127"/>
      <c r="F4912" s="128"/>
      <c r="G4912" s="128"/>
      <c r="H4912" s="128"/>
      <c r="I4912" s="311"/>
      <c r="J4912" s="319"/>
      <c r="K4912" s="320"/>
      <c r="L4912" s="321"/>
      <c r="M4912" s="319" t="s">
        <v>4952</v>
      </c>
      <c r="N4912" s="320" t="s">
        <v>6657</v>
      </c>
      <c r="P4912" s="320"/>
      <c r="Q4912" s="321"/>
      <c r="S4912" s="324"/>
      <c r="T4912" s="319">
        <f>ROUND(SUMIF(Anlagenbewegungsdaten!$B:$B,$A4912,Anlagenbewegungsdaten!$C:$C),3)</f>
        <v>0</v>
      </c>
      <c r="U4912" s="320">
        <f>ROUND(SUMIF(Anlagenbewegungsdaten!$B:$B,$A4912,Anlagenbewegungsdaten!$D:$D),2)</f>
        <v>0</v>
      </c>
      <c r="V4912" s="321">
        <f t="shared" si="173"/>
        <v>0</v>
      </c>
    </row>
    <row r="4913" spans="1:22" ht="15" customHeight="1" x14ac:dyDescent="0.25">
      <c r="A4913" s="129" t="s">
        <v>6473</v>
      </c>
      <c r="B4913" s="126" t="s">
        <v>994</v>
      </c>
      <c r="C4913" s="127"/>
      <c r="D4913" s="127" t="s">
        <v>6445</v>
      </c>
      <c r="E4913" s="127"/>
      <c r="F4913" s="128"/>
      <c r="G4913" s="128"/>
      <c r="H4913" s="128"/>
      <c r="I4913" s="311"/>
      <c r="J4913" s="319"/>
      <c r="K4913" s="320"/>
      <c r="L4913" s="321"/>
      <c r="M4913" s="319" t="s">
        <v>4952</v>
      </c>
      <c r="N4913" s="320" t="s">
        <v>6657</v>
      </c>
      <c r="P4913" s="320"/>
      <c r="Q4913" s="321"/>
      <c r="S4913" s="324"/>
      <c r="T4913" s="319">
        <f>ROUND(SUMIF(Anlagenbewegungsdaten!$B:$B,$A4913,Anlagenbewegungsdaten!$C:$C),3)</f>
        <v>0</v>
      </c>
      <c r="U4913" s="320">
        <f>ROUND(SUMIF(Anlagenbewegungsdaten!$B:$B,$A4913,Anlagenbewegungsdaten!$D:$D),2)</f>
        <v>0</v>
      </c>
      <c r="V4913" s="321">
        <f t="shared" si="173"/>
        <v>0</v>
      </c>
    </row>
    <row r="4914" spans="1:22" ht="15" customHeight="1" x14ac:dyDescent="0.25">
      <c r="A4914" s="129" t="s">
        <v>6474</v>
      </c>
      <c r="B4914" s="126" t="s">
        <v>994</v>
      </c>
      <c r="C4914" s="127"/>
      <c r="D4914" s="127" t="s">
        <v>6447</v>
      </c>
      <c r="E4914" s="127"/>
      <c r="F4914" s="128"/>
      <c r="G4914" s="128"/>
      <c r="H4914" s="128"/>
      <c r="I4914" s="311"/>
      <c r="J4914" s="319"/>
      <c r="K4914" s="320"/>
      <c r="L4914" s="321"/>
      <c r="M4914" s="319" t="s">
        <v>4952</v>
      </c>
      <c r="N4914" s="320" t="s">
        <v>6657</v>
      </c>
      <c r="P4914" s="320"/>
      <c r="Q4914" s="321"/>
      <c r="S4914" s="324"/>
      <c r="T4914" s="319">
        <f>ROUND(SUMIF(Anlagenbewegungsdaten!$B:$B,$A4914,Anlagenbewegungsdaten!$C:$C),3)</f>
        <v>0</v>
      </c>
      <c r="U4914" s="320">
        <f>ROUND(SUMIF(Anlagenbewegungsdaten!$B:$B,$A4914,Anlagenbewegungsdaten!$D:$D),2)</f>
        <v>0</v>
      </c>
      <c r="V4914" s="321">
        <f t="shared" si="173"/>
        <v>0</v>
      </c>
    </row>
    <row r="4915" spans="1:22" ht="15" customHeight="1" x14ac:dyDescent="0.25">
      <c r="A4915" s="129" t="s">
        <v>6475</v>
      </c>
      <c r="B4915" s="126" t="s">
        <v>994</v>
      </c>
      <c r="C4915" s="127"/>
      <c r="D4915" s="127" t="s">
        <v>6449</v>
      </c>
      <c r="E4915" s="127"/>
      <c r="F4915" s="128"/>
      <c r="G4915" s="128"/>
      <c r="H4915" s="128"/>
      <c r="I4915" s="311"/>
      <c r="J4915" s="319"/>
      <c r="K4915" s="320"/>
      <c r="L4915" s="321"/>
      <c r="M4915" s="319" t="s">
        <v>4952</v>
      </c>
      <c r="N4915" s="320" t="s">
        <v>6657</v>
      </c>
      <c r="P4915" s="320"/>
      <c r="Q4915" s="321"/>
      <c r="S4915" s="324"/>
      <c r="T4915" s="319">
        <f>ROUND(SUMIF(Anlagenbewegungsdaten!$B:$B,$A4915,Anlagenbewegungsdaten!$C:$C),3)</f>
        <v>0</v>
      </c>
      <c r="U4915" s="320">
        <f>ROUND(SUMIF(Anlagenbewegungsdaten!$B:$B,$A4915,Anlagenbewegungsdaten!$D:$D),2)</f>
        <v>0</v>
      </c>
      <c r="V4915" s="321">
        <f t="shared" si="173"/>
        <v>0</v>
      </c>
    </row>
    <row r="4916" spans="1:22" ht="15" customHeight="1" x14ac:dyDescent="0.25">
      <c r="A4916" s="129" t="s">
        <v>6476</v>
      </c>
      <c r="B4916" s="126" t="s">
        <v>994</v>
      </c>
      <c r="C4916" s="127"/>
      <c r="D4916" s="127" t="s">
        <v>6451</v>
      </c>
      <c r="E4916" s="127"/>
      <c r="F4916" s="128"/>
      <c r="G4916" s="128"/>
      <c r="H4916" s="128"/>
      <c r="I4916" s="311"/>
      <c r="J4916" s="319"/>
      <c r="K4916" s="320"/>
      <c r="L4916" s="321"/>
      <c r="M4916" s="319" t="s">
        <v>4952</v>
      </c>
      <c r="N4916" s="320" t="s">
        <v>6657</v>
      </c>
      <c r="P4916" s="320"/>
      <c r="Q4916" s="321"/>
      <c r="S4916" s="324"/>
      <c r="T4916" s="319">
        <f>ROUND(SUMIF(Anlagenbewegungsdaten!$B:$B,$A4916,Anlagenbewegungsdaten!$C:$C),3)</f>
        <v>0</v>
      </c>
      <c r="U4916" s="320">
        <f>ROUND(SUMIF(Anlagenbewegungsdaten!$B:$B,$A4916,Anlagenbewegungsdaten!$D:$D),2)</f>
        <v>0</v>
      </c>
      <c r="V4916" s="321">
        <f t="shared" si="173"/>
        <v>0</v>
      </c>
    </row>
    <row r="4917" spans="1:22" ht="15" customHeight="1" x14ac:dyDescent="0.25">
      <c r="A4917" s="129" t="s">
        <v>6477</v>
      </c>
      <c r="B4917" s="126" t="s">
        <v>994</v>
      </c>
      <c r="C4917" s="127"/>
      <c r="D4917" s="127" t="s">
        <v>6453</v>
      </c>
      <c r="E4917" s="127"/>
      <c r="F4917" s="128"/>
      <c r="G4917" s="128"/>
      <c r="H4917" s="128"/>
      <c r="I4917" s="311"/>
      <c r="J4917" s="319"/>
      <c r="K4917" s="320"/>
      <c r="L4917" s="321"/>
      <c r="M4917" s="319" t="s">
        <v>4952</v>
      </c>
      <c r="N4917" s="320" t="s">
        <v>6657</v>
      </c>
      <c r="P4917" s="320"/>
      <c r="Q4917" s="321"/>
      <c r="S4917" s="324"/>
      <c r="T4917" s="319">
        <f>ROUND(SUMIF(Anlagenbewegungsdaten!$B:$B,$A4917,Anlagenbewegungsdaten!$C:$C),3)</f>
        <v>0</v>
      </c>
      <c r="U4917" s="320">
        <f>ROUND(SUMIF(Anlagenbewegungsdaten!$B:$B,$A4917,Anlagenbewegungsdaten!$D:$D),2)</f>
        <v>0</v>
      </c>
      <c r="V4917" s="321">
        <f t="shared" si="173"/>
        <v>0</v>
      </c>
    </row>
    <row r="4918" spans="1:22" ht="15" customHeight="1" x14ac:dyDescent="0.25">
      <c r="A4918" s="129"/>
      <c r="B4918" s="126"/>
      <c r="C4918" s="127"/>
      <c r="D4918" s="127"/>
      <c r="E4918" s="127"/>
      <c r="F4918" s="128"/>
      <c r="G4918" s="128"/>
      <c r="H4918" s="128"/>
      <c r="I4918" s="311"/>
      <c r="J4918" s="319"/>
      <c r="K4918" s="320"/>
      <c r="L4918" s="321"/>
      <c r="M4918" s="319"/>
      <c r="N4918" s="320"/>
      <c r="P4918" s="320"/>
      <c r="Q4918" s="321"/>
      <c r="S4918" s="324"/>
      <c r="T4918" s="317"/>
      <c r="U4918" s="325"/>
      <c r="V4918" s="325"/>
    </row>
    <row r="4919" spans="1:22" ht="15" customHeight="1" x14ac:dyDescent="0.25">
      <c r="A4919" s="129" t="s">
        <v>6478</v>
      </c>
      <c r="B4919" s="126" t="s">
        <v>1479</v>
      </c>
      <c r="C4919" s="127"/>
      <c r="D4919" s="127" t="s">
        <v>6431</v>
      </c>
      <c r="E4919" s="127"/>
      <c r="F4919" s="128"/>
      <c r="G4919" s="128"/>
      <c r="H4919" s="128"/>
      <c r="I4919" s="311"/>
      <c r="J4919" s="319"/>
      <c r="K4919" s="320"/>
      <c r="L4919" s="321"/>
      <c r="M4919" s="319" t="s">
        <v>4952</v>
      </c>
      <c r="N4919" s="320" t="s">
        <v>6658</v>
      </c>
      <c r="P4919" s="320"/>
      <c r="Q4919" s="321"/>
      <c r="S4919" s="324"/>
      <c r="T4919" s="319">
        <f>ROUND(SUMIF(Anlagenbewegungsdaten!$B:$B,$A4919,Anlagenbewegungsdaten!$C:$C),3)</f>
        <v>0</v>
      </c>
      <c r="U4919" s="320">
        <f>ROUND(SUMIF(Anlagenbewegungsdaten!$B:$B,$A4919,Anlagenbewegungsdaten!$D:$D),2)</f>
        <v>0</v>
      </c>
      <c r="V4919" s="321">
        <f t="shared" ref="V4919:V4930" si="174">IF(ISBLANK(G4919),0,IF((T4919)=0,0,G4919-(U4919/T4919*100)))</f>
        <v>0</v>
      </c>
    </row>
    <row r="4920" spans="1:22" ht="15" customHeight="1" x14ac:dyDescent="0.25">
      <c r="A4920" s="129" t="s">
        <v>6479</v>
      </c>
      <c r="B4920" s="126" t="s">
        <v>1479</v>
      </c>
      <c r="C4920" s="127"/>
      <c r="D4920" s="127" t="s">
        <v>6433</v>
      </c>
      <c r="E4920" s="127"/>
      <c r="F4920" s="128"/>
      <c r="G4920" s="128"/>
      <c r="H4920" s="128"/>
      <c r="I4920" s="311"/>
      <c r="J4920" s="319"/>
      <c r="K4920" s="320"/>
      <c r="L4920" s="321"/>
      <c r="M4920" s="319" t="s">
        <v>4952</v>
      </c>
      <c r="N4920" s="320" t="s">
        <v>6658</v>
      </c>
      <c r="P4920" s="320"/>
      <c r="Q4920" s="321"/>
      <c r="S4920" s="324"/>
      <c r="T4920" s="319">
        <f>ROUND(SUMIF(Anlagenbewegungsdaten!$B:$B,$A4920,Anlagenbewegungsdaten!$C:$C),3)</f>
        <v>0</v>
      </c>
      <c r="U4920" s="320">
        <f>ROUND(SUMIF(Anlagenbewegungsdaten!$B:$B,$A4920,Anlagenbewegungsdaten!$D:$D),2)</f>
        <v>0</v>
      </c>
      <c r="V4920" s="321">
        <f t="shared" si="174"/>
        <v>0</v>
      </c>
    </row>
    <row r="4921" spans="1:22" ht="15" customHeight="1" x14ac:dyDescent="0.25">
      <c r="A4921" s="129" t="s">
        <v>6480</v>
      </c>
      <c r="B4921" s="126" t="s">
        <v>1479</v>
      </c>
      <c r="C4921" s="127"/>
      <c r="D4921" s="127" t="s">
        <v>6435</v>
      </c>
      <c r="E4921" s="127"/>
      <c r="F4921" s="128"/>
      <c r="G4921" s="128"/>
      <c r="H4921" s="128"/>
      <c r="I4921" s="311"/>
      <c r="J4921" s="319"/>
      <c r="K4921" s="320"/>
      <c r="L4921" s="321"/>
      <c r="M4921" s="319" t="s">
        <v>4952</v>
      </c>
      <c r="N4921" s="320" t="s">
        <v>6658</v>
      </c>
      <c r="P4921" s="320"/>
      <c r="Q4921" s="321"/>
      <c r="S4921" s="324"/>
      <c r="T4921" s="319">
        <f>ROUND(SUMIF(Anlagenbewegungsdaten!$B:$B,$A4921,Anlagenbewegungsdaten!$C:$C),3)</f>
        <v>0</v>
      </c>
      <c r="U4921" s="320">
        <f>ROUND(SUMIF(Anlagenbewegungsdaten!$B:$B,$A4921,Anlagenbewegungsdaten!$D:$D),2)</f>
        <v>0</v>
      </c>
      <c r="V4921" s="321">
        <f t="shared" si="174"/>
        <v>0</v>
      </c>
    </row>
    <row r="4922" spans="1:22" ht="15" customHeight="1" x14ac:dyDescent="0.25">
      <c r="A4922" s="129" t="s">
        <v>6481</v>
      </c>
      <c r="B4922" s="126" t="s">
        <v>1479</v>
      </c>
      <c r="C4922" s="127"/>
      <c r="D4922" s="127" t="s">
        <v>6437</v>
      </c>
      <c r="E4922" s="127"/>
      <c r="F4922" s="128"/>
      <c r="G4922" s="128"/>
      <c r="H4922" s="128"/>
      <c r="I4922" s="311"/>
      <c r="J4922" s="319"/>
      <c r="K4922" s="320"/>
      <c r="L4922" s="321"/>
      <c r="M4922" s="319" t="s">
        <v>4952</v>
      </c>
      <c r="N4922" s="320" t="s">
        <v>6658</v>
      </c>
      <c r="P4922" s="320"/>
      <c r="Q4922" s="321"/>
      <c r="S4922" s="324"/>
      <c r="T4922" s="319">
        <f>ROUND(SUMIF(Anlagenbewegungsdaten!$B:$B,$A4922,Anlagenbewegungsdaten!$C:$C),3)</f>
        <v>0</v>
      </c>
      <c r="U4922" s="320">
        <f>ROUND(SUMIF(Anlagenbewegungsdaten!$B:$B,$A4922,Anlagenbewegungsdaten!$D:$D),2)</f>
        <v>0</v>
      </c>
      <c r="V4922" s="321">
        <f t="shared" si="174"/>
        <v>0</v>
      </c>
    </row>
    <row r="4923" spans="1:22" ht="15" customHeight="1" x14ac:dyDescent="0.25">
      <c r="A4923" s="129" t="s">
        <v>6482</v>
      </c>
      <c r="B4923" s="126" t="s">
        <v>1479</v>
      </c>
      <c r="C4923" s="127"/>
      <c r="D4923" s="127" t="s">
        <v>6439</v>
      </c>
      <c r="E4923" s="127"/>
      <c r="F4923" s="128"/>
      <c r="G4923" s="128"/>
      <c r="H4923" s="128"/>
      <c r="I4923" s="311"/>
      <c r="J4923" s="319"/>
      <c r="K4923" s="320"/>
      <c r="L4923" s="321"/>
      <c r="M4923" s="319" t="s">
        <v>4952</v>
      </c>
      <c r="N4923" s="320" t="s">
        <v>6658</v>
      </c>
      <c r="P4923" s="320"/>
      <c r="Q4923" s="321"/>
      <c r="S4923" s="324"/>
      <c r="T4923" s="319">
        <f>ROUND(SUMIF(Anlagenbewegungsdaten!$B:$B,$A4923,Anlagenbewegungsdaten!$C:$C),3)</f>
        <v>0</v>
      </c>
      <c r="U4923" s="320">
        <f>ROUND(SUMIF(Anlagenbewegungsdaten!$B:$B,$A4923,Anlagenbewegungsdaten!$D:$D),2)</f>
        <v>0</v>
      </c>
      <c r="V4923" s="321">
        <f t="shared" si="174"/>
        <v>0</v>
      </c>
    </row>
    <row r="4924" spans="1:22" ht="15" customHeight="1" x14ac:dyDescent="0.25">
      <c r="A4924" s="129" t="s">
        <v>6483</v>
      </c>
      <c r="B4924" s="126" t="s">
        <v>1479</v>
      </c>
      <c r="C4924" s="127"/>
      <c r="D4924" s="127" t="s">
        <v>6441</v>
      </c>
      <c r="E4924" s="127"/>
      <c r="F4924" s="128"/>
      <c r="G4924" s="128"/>
      <c r="H4924" s="128"/>
      <c r="I4924" s="311"/>
      <c r="J4924" s="319"/>
      <c r="K4924" s="320"/>
      <c r="L4924" s="321"/>
      <c r="M4924" s="319" t="s">
        <v>4952</v>
      </c>
      <c r="N4924" s="320" t="s">
        <v>6658</v>
      </c>
      <c r="P4924" s="320"/>
      <c r="Q4924" s="321"/>
      <c r="S4924" s="324"/>
      <c r="T4924" s="319">
        <f>ROUND(SUMIF(Anlagenbewegungsdaten!$B:$B,$A4924,Anlagenbewegungsdaten!$C:$C),3)</f>
        <v>0</v>
      </c>
      <c r="U4924" s="320">
        <f>ROUND(SUMIF(Anlagenbewegungsdaten!$B:$B,$A4924,Anlagenbewegungsdaten!$D:$D),2)</f>
        <v>0</v>
      </c>
      <c r="V4924" s="321">
        <f t="shared" si="174"/>
        <v>0</v>
      </c>
    </row>
    <row r="4925" spans="1:22" ht="15" customHeight="1" x14ac:dyDescent="0.25">
      <c r="A4925" s="129" t="s">
        <v>6484</v>
      </c>
      <c r="B4925" s="126" t="s">
        <v>1479</v>
      </c>
      <c r="C4925" s="127"/>
      <c r="D4925" s="127" t="s">
        <v>6443</v>
      </c>
      <c r="E4925" s="127"/>
      <c r="F4925" s="128"/>
      <c r="G4925" s="128"/>
      <c r="H4925" s="128"/>
      <c r="I4925" s="311"/>
      <c r="J4925" s="319"/>
      <c r="K4925" s="320"/>
      <c r="L4925" s="321"/>
      <c r="M4925" s="319" t="s">
        <v>4952</v>
      </c>
      <c r="N4925" s="320" t="s">
        <v>6658</v>
      </c>
      <c r="P4925" s="320"/>
      <c r="Q4925" s="321"/>
      <c r="S4925" s="324"/>
      <c r="T4925" s="319">
        <f>ROUND(SUMIF(Anlagenbewegungsdaten!$B:$B,$A4925,Anlagenbewegungsdaten!$C:$C),3)</f>
        <v>0</v>
      </c>
      <c r="U4925" s="320">
        <f>ROUND(SUMIF(Anlagenbewegungsdaten!$B:$B,$A4925,Anlagenbewegungsdaten!$D:$D),2)</f>
        <v>0</v>
      </c>
      <c r="V4925" s="321">
        <f t="shared" si="174"/>
        <v>0</v>
      </c>
    </row>
    <row r="4926" spans="1:22" ht="15" customHeight="1" x14ac:dyDescent="0.25">
      <c r="A4926" s="129" t="s">
        <v>6485</v>
      </c>
      <c r="B4926" s="126" t="s">
        <v>1479</v>
      </c>
      <c r="C4926" s="127"/>
      <c r="D4926" s="127" t="s">
        <v>6445</v>
      </c>
      <c r="E4926" s="127"/>
      <c r="F4926" s="128"/>
      <c r="G4926" s="128"/>
      <c r="H4926" s="128"/>
      <c r="I4926" s="311"/>
      <c r="J4926" s="319"/>
      <c r="K4926" s="320"/>
      <c r="L4926" s="321"/>
      <c r="M4926" s="319" t="s">
        <v>4952</v>
      </c>
      <c r="N4926" s="320" t="s">
        <v>6658</v>
      </c>
      <c r="P4926" s="320"/>
      <c r="Q4926" s="321"/>
      <c r="S4926" s="324"/>
      <c r="T4926" s="319">
        <f>ROUND(SUMIF(Anlagenbewegungsdaten!$B:$B,$A4926,Anlagenbewegungsdaten!$C:$C),3)</f>
        <v>0</v>
      </c>
      <c r="U4926" s="320">
        <f>ROUND(SUMIF(Anlagenbewegungsdaten!$B:$B,$A4926,Anlagenbewegungsdaten!$D:$D),2)</f>
        <v>0</v>
      </c>
      <c r="V4926" s="321">
        <f t="shared" si="174"/>
        <v>0</v>
      </c>
    </row>
    <row r="4927" spans="1:22" ht="15" customHeight="1" x14ac:dyDescent="0.25">
      <c r="A4927" s="129" t="s">
        <v>6486</v>
      </c>
      <c r="B4927" s="126" t="s">
        <v>1479</v>
      </c>
      <c r="C4927" s="127"/>
      <c r="D4927" s="127" t="s">
        <v>6447</v>
      </c>
      <c r="E4927" s="127"/>
      <c r="F4927" s="128"/>
      <c r="G4927" s="128"/>
      <c r="H4927" s="128"/>
      <c r="I4927" s="311"/>
      <c r="J4927" s="319"/>
      <c r="K4927" s="320"/>
      <c r="L4927" s="321"/>
      <c r="M4927" s="319" t="s">
        <v>4952</v>
      </c>
      <c r="N4927" s="320" t="s">
        <v>6658</v>
      </c>
      <c r="P4927" s="320"/>
      <c r="Q4927" s="321"/>
      <c r="S4927" s="324"/>
      <c r="T4927" s="319">
        <f>ROUND(SUMIF(Anlagenbewegungsdaten!$B:$B,$A4927,Anlagenbewegungsdaten!$C:$C),3)</f>
        <v>0</v>
      </c>
      <c r="U4927" s="320">
        <f>ROUND(SUMIF(Anlagenbewegungsdaten!$B:$B,$A4927,Anlagenbewegungsdaten!$D:$D),2)</f>
        <v>0</v>
      </c>
      <c r="V4927" s="321">
        <f t="shared" si="174"/>
        <v>0</v>
      </c>
    </row>
    <row r="4928" spans="1:22" ht="15" customHeight="1" x14ac:dyDescent="0.25">
      <c r="A4928" s="129" t="s">
        <v>6487</v>
      </c>
      <c r="B4928" s="126" t="s">
        <v>1479</v>
      </c>
      <c r="C4928" s="127"/>
      <c r="D4928" s="127" t="s">
        <v>6449</v>
      </c>
      <c r="E4928" s="127"/>
      <c r="F4928" s="128"/>
      <c r="G4928" s="128"/>
      <c r="H4928" s="128"/>
      <c r="I4928" s="311"/>
      <c r="J4928" s="319"/>
      <c r="K4928" s="320"/>
      <c r="L4928" s="321"/>
      <c r="M4928" s="319" t="s">
        <v>4952</v>
      </c>
      <c r="N4928" s="320" t="s">
        <v>6658</v>
      </c>
      <c r="P4928" s="320"/>
      <c r="Q4928" s="321"/>
      <c r="S4928" s="324"/>
      <c r="T4928" s="319">
        <f>ROUND(SUMIF(Anlagenbewegungsdaten!$B:$B,$A4928,Anlagenbewegungsdaten!$C:$C),3)</f>
        <v>0</v>
      </c>
      <c r="U4928" s="320">
        <f>ROUND(SUMIF(Anlagenbewegungsdaten!$B:$B,$A4928,Anlagenbewegungsdaten!$D:$D),2)</f>
        <v>0</v>
      </c>
      <c r="V4928" s="321">
        <f t="shared" si="174"/>
        <v>0</v>
      </c>
    </row>
    <row r="4929" spans="1:22" ht="15" customHeight="1" x14ac:dyDescent="0.25">
      <c r="A4929" s="129" t="s">
        <v>6488</v>
      </c>
      <c r="B4929" s="126" t="s">
        <v>1479</v>
      </c>
      <c r="C4929" s="127"/>
      <c r="D4929" s="127" t="s">
        <v>6451</v>
      </c>
      <c r="E4929" s="127"/>
      <c r="F4929" s="128"/>
      <c r="G4929" s="128"/>
      <c r="H4929" s="128"/>
      <c r="I4929" s="311"/>
      <c r="J4929" s="319"/>
      <c r="K4929" s="320"/>
      <c r="L4929" s="321"/>
      <c r="M4929" s="319" t="s">
        <v>4952</v>
      </c>
      <c r="N4929" s="320" t="s">
        <v>6658</v>
      </c>
      <c r="P4929" s="320"/>
      <c r="Q4929" s="321"/>
      <c r="S4929" s="324"/>
      <c r="T4929" s="319">
        <f>ROUND(SUMIF(Anlagenbewegungsdaten!$B:$B,$A4929,Anlagenbewegungsdaten!$C:$C),3)</f>
        <v>0</v>
      </c>
      <c r="U4929" s="320">
        <f>ROUND(SUMIF(Anlagenbewegungsdaten!$B:$B,$A4929,Anlagenbewegungsdaten!$D:$D),2)</f>
        <v>0</v>
      </c>
      <c r="V4929" s="321">
        <f t="shared" si="174"/>
        <v>0</v>
      </c>
    </row>
    <row r="4930" spans="1:22" ht="15" customHeight="1" x14ac:dyDescent="0.25">
      <c r="A4930" s="129" t="s">
        <v>6489</v>
      </c>
      <c r="B4930" s="126" t="s">
        <v>1479</v>
      </c>
      <c r="C4930" s="127"/>
      <c r="D4930" s="127" t="s">
        <v>6453</v>
      </c>
      <c r="E4930" s="127"/>
      <c r="F4930" s="128"/>
      <c r="G4930" s="128"/>
      <c r="H4930" s="128"/>
      <c r="I4930" s="311"/>
      <c r="J4930" s="319"/>
      <c r="K4930" s="320"/>
      <c r="L4930" s="321"/>
      <c r="M4930" s="319" t="s">
        <v>4952</v>
      </c>
      <c r="N4930" s="320" t="s">
        <v>6658</v>
      </c>
      <c r="P4930" s="320"/>
      <c r="Q4930" s="321"/>
      <c r="S4930" s="324"/>
      <c r="T4930" s="319">
        <f>ROUND(SUMIF(Anlagenbewegungsdaten!$B:$B,$A4930,Anlagenbewegungsdaten!$C:$C),3)</f>
        <v>0</v>
      </c>
      <c r="U4930" s="320">
        <f>ROUND(SUMIF(Anlagenbewegungsdaten!$B:$B,$A4930,Anlagenbewegungsdaten!$D:$D),2)</f>
        <v>0</v>
      </c>
      <c r="V4930" s="321">
        <f t="shared" si="174"/>
        <v>0</v>
      </c>
    </row>
    <row r="4931" spans="1:22" ht="15" customHeight="1" x14ac:dyDescent="0.25">
      <c r="A4931" s="129"/>
      <c r="B4931" s="126"/>
      <c r="C4931" s="127"/>
      <c r="D4931" s="127"/>
      <c r="E4931" s="127"/>
      <c r="F4931" s="128"/>
      <c r="G4931" s="128"/>
      <c r="H4931" s="128"/>
      <c r="I4931" s="311"/>
      <c r="J4931" s="319"/>
      <c r="K4931" s="320"/>
      <c r="L4931" s="321"/>
      <c r="M4931" s="319"/>
      <c r="N4931" s="320"/>
      <c r="P4931" s="320"/>
      <c r="Q4931" s="321"/>
      <c r="S4931" s="324"/>
      <c r="T4931" s="317"/>
      <c r="U4931" s="325"/>
      <c r="V4931" s="325"/>
    </row>
    <row r="4932" spans="1:22" ht="15" customHeight="1" x14ac:dyDescent="0.25">
      <c r="A4932" s="129" t="s">
        <v>6490</v>
      </c>
      <c r="B4932" s="126" t="s">
        <v>1492</v>
      </c>
      <c r="C4932" s="127"/>
      <c r="D4932" s="127" t="s">
        <v>6431</v>
      </c>
      <c r="E4932" s="127"/>
      <c r="F4932" s="128"/>
      <c r="G4932" s="128"/>
      <c r="H4932" s="128"/>
      <c r="I4932" s="311"/>
      <c r="J4932" s="319"/>
      <c r="K4932" s="320"/>
      <c r="L4932" s="321"/>
      <c r="M4932" s="319" t="s">
        <v>4952</v>
      </c>
      <c r="N4932" s="320" t="s">
        <v>6659</v>
      </c>
      <c r="P4932" s="320"/>
      <c r="Q4932" s="321"/>
      <c r="S4932" s="324"/>
      <c r="T4932" s="319">
        <f>ROUND(SUMIF(Anlagenbewegungsdaten!$B:$B,$A4932,Anlagenbewegungsdaten!$C:$C),3)</f>
        <v>0</v>
      </c>
      <c r="U4932" s="320">
        <f>ROUND(SUMIF(Anlagenbewegungsdaten!$B:$B,$A4932,Anlagenbewegungsdaten!$D:$D),2)</f>
        <v>0</v>
      </c>
      <c r="V4932" s="321">
        <f t="shared" ref="V4932:V4943" si="175">IF(ISBLANK(G4932),0,IF((T4932)=0,0,G4932-(U4932/T4932*100)))</f>
        <v>0</v>
      </c>
    </row>
    <row r="4933" spans="1:22" ht="15" customHeight="1" x14ac:dyDescent="0.25">
      <c r="A4933" s="129" t="s">
        <v>6491</v>
      </c>
      <c r="B4933" s="126" t="s">
        <v>1492</v>
      </c>
      <c r="C4933" s="127"/>
      <c r="D4933" s="127" t="s">
        <v>6433</v>
      </c>
      <c r="E4933" s="127"/>
      <c r="F4933" s="128"/>
      <c r="G4933" s="128"/>
      <c r="H4933" s="128"/>
      <c r="I4933" s="311"/>
      <c r="J4933" s="319"/>
      <c r="K4933" s="320"/>
      <c r="L4933" s="321"/>
      <c r="M4933" s="319" t="s">
        <v>4952</v>
      </c>
      <c r="N4933" s="320" t="s">
        <v>6659</v>
      </c>
      <c r="P4933" s="320"/>
      <c r="Q4933" s="321"/>
      <c r="S4933" s="324"/>
      <c r="T4933" s="319">
        <f>ROUND(SUMIF(Anlagenbewegungsdaten!$B:$B,$A4933,Anlagenbewegungsdaten!$C:$C),3)</f>
        <v>0</v>
      </c>
      <c r="U4933" s="320">
        <f>ROUND(SUMIF(Anlagenbewegungsdaten!$B:$B,$A4933,Anlagenbewegungsdaten!$D:$D),2)</f>
        <v>0</v>
      </c>
      <c r="V4933" s="321">
        <f t="shared" si="175"/>
        <v>0</v>
      </c>
    </row>
    <row r="4934" spans="1:22" ht="15" customHeight="1" x14ac:dyDescent="0.25">
      <c r="A4934" s="129" t="s">
        <v>6492</v>
      </c>
      <c r="B4934" s="126" t="s">
        <v>1492</v>
      </c>
      <c r="C4934" s="127"/>
      <c r="D4934" s="127" t="s">
        <v>6435</v>
      </c>
      <c r="E4934" s="127"/>
      <c r="F4934" s="128"/>
      <c r="G4934" s="128"/>
      <c r="H4934" s="128"/>
      <c r="I4934" s="311"/>
      <c r="J4934" s="319"/>
      <c r="K4934" s="320"/>
      <c r="L4934" s="321"/>
      <c r="M4934" s="319" t="s">
        <v>4952</v>
      </c>
      <c r="N4934" s="320" t="s">
        <v>6659</v>
      </c>
      <c r="P4934" s="320"/>
      <c r="Q4934" s="321"/>
      <c r="S4934" s="324"/>
      <c r="T4934" s="319">
        <f>ROUND(SUMIF(Anlagenbewegungsdaten!$B:$B,$A4934,Anlagenbewegungsdaten!$C:$C),3)</f>
        <v>0</v>
      </c>
      <c r="U4934" s="320">
        <f>ROUND(SUMIF(Anlagenbewegungsdaten!$B:$B,$A4934,Anlagenbewegungsdaten!$D:$D),2)</f>
        <v>0</v>
      </c>
      <c r="V4934" s="321">
        <f t="shared" si="175"/>
        <v>0</v>
      </c>
    </row>
    <row r="4935" spans="1:22" ht="15" customHeight="1" x14ac:dyDescent="0.25">
      <c r="A4935" s="129" t="s">
        <v>6493</v>
      </c>
      <c r="B4935" s="126" t="s">
        <v>1492</v>
      </c>
      <c r="C4935" s="127"/>
      <c r="D4935" s="127" t="s">
        <v>6437</v>
      </c>
      <c r="E4935" s="127"/>
      <c r="F4935" s="128"/>
      <c r="G4935" s="128"/>
      <c r="H4935" s="128"/>
      <c r="I4935" s="311"/>
      <c r="J4935" s="319"/>
      <c r="K4935" s="320"/>
      <c r="L4935" s="321"/>
      <c r="M4935" s="319" t="s">
        <v>4952</v>
      </c>
      <c r="N4935" s="320" t="s">
        <v>6659</v>
      </c>
      <c r="P4935" s="320"/>
      <c r="Q4935" s="321"/>
      <c r="S4935" s="324"/>
      <c r="T4935" s="319">
        <f>ROUND(SUMIF(Anlagenbewegungsdaten!$B:$B,$A4935,Anlagenbewegungsdaten!$C:$C),3)</f>
        <v>0</v>
      </c>
      <c r="U4935" s="320">
        <f>ROUND(SUMIF(Anlagenbewegungsdaten!$B:$B,$A4935,Anlagenbewegungsdaten!$D:$D),2)</f>
        <v>0</v>
      </c>
      <c r="V4935" s="321">
        <f t="shared" si="175"/>
        <v>0</v>
      </c>
    </row>
    <row r="4936" spans="1:22" ht="15" customHeight="1" x14ac:dyDescent="0.25">
      <c r="A4936" s="129" t="s">
        <v>6494</v>
      </c>
      <c r="B4936" s="126" t="s">
        <v>1492</v>
      </c>
      <c r="C4936" s="127"/>
      <c r="D4936" s="127" t="s">
        <v>6439</v>
      </c>
      <c r="E4936" s="127"/>
      <c r="F4936" s="128"/>
      <c r="G4936" s="128"/>
      <c r="H4936" s="128"/>
      <c r="I4936" s="311"/>
      <c r="J4936" s="319"/>
      <c r="K4936" s="320"/>
      <c r="L4936" s="321"/>
      <c r="M4936" s="319" t="s">
        <v>4952</v>
      </c>
      <c r="N4936" s="320" t="s">
        <v>6659</v>
      </c>
      <c r="P4936" s="320"/>
      <c r="Q4936" s="321"/>
      <c r="S4936" s="324"/>
      <c r="T4936" s="319">
        <f>ROUND(SUMIF(Anlagenbewegungsdaten!$B:$B,$A4936,Anlagenbewegungsdaten!$C:$C),3)</f>
        <v>0</v>
      </c>
      <c r="U4936" s="320">
        <f>ROUND(SUMIF(Anlagenbewegungsdaten!$B:$B,$A4936,Anlagenbewegungsdaten!$D:$D),2)</f>
        <v>0</v>
      </c>
      <c r="V4936" s="321">
        <f t="shared" si="175"/>
        <v>0</v>
      </c>
    </row>
    <row r="4937" spans="1:22" ht="15" customHeight="1" x14ac:dyDescent="0.25">
      <c r="A4937" s="129" t="s">
        <v>6495</v>
      </c>
      <c r="B4937" s="126" t="s">
        <v>1492</v>
      </c>
      <c r="C4937" s="127"/>
      <c r="D4937" s="127" t="s">
        <v>6441</v>
      </c>
      <c r="E4937" s="127"/>
      <c r="F4937" s="128"/>
      <c r="G4937" s="128"/>
      <c r="H4937" s="128"/>
      <c r="I4937" s="311"/>
      <c r="J4937" s="319"/>
      <c r="K4937" s="320"/>
      <c r="L4937" s="321"/>
      <c r="M4937" s="319" t="s">
        <v>4952</v>
      </c>
      <c r="N4937" s="320" t="s">
        <v>6659</v>
      </c>
      <c r="P4937" s="320"/>
      <c r="Q4937" s="321"/>
      <c r="S4937" s="324"/>
      <c r="T4937" s="319">
        <f>ROUND(SUMIF(Anlagenbewegungsdaten!$B:$B,$A4937,Anlagenbewegungsdaten!$C:$C),3)</f>
        <v>0</v>
      </c>
      <c r="U4937" s="320">
        <f>ROUND(SUMIF(Anlagenbewegungsdaten!$B:$B,$A4937,Anlagenbewegungsdaten!$D:$D),2)</f>
        <v>0</v>
      </c>
      <c r="V4937" s="321">
        <f t="shared" si="175"/>
        <v>0</v>
      </c>
    </row>
    <row r="4938" spans="1:22" ht="15" customHeight="1" x14ac:dyDescent="0.25">
      <c r="A4938" s="129" t="s">
        <v>6496</v>
      </c>
      <c r="B4938" s="126" t="s">
        <v>1492</v>
      </c>
      <c r="C4938" s="127"/>
      <c r="D4938" s="127" t="s">
        <v>6443</v>
      </c>
      <c r="E4938" s="127"/>
      <c r="F4938" s="128"/>
      <c r="G4938" s="128"/>
      <c r="H4938" s="128"/>
      <c r="I4938" s="311"/>
      <c r="J4938" s="319"/>
      <c r="K4938" s="320"/>
      <c r="L4938" s="321"/>
      <c r="M4938" s="319" t="s">
        <v>4952</v>
      </c>
      <c r="N4938" s="320" t="s">
        <v>6659</v>
      </c>
      <c r="P4938" s="320"/>
      <c r="Q4938" s="321"/>
      <c r="S4938" s="324"/>
      <c r="T4938" s="319">
        <f>ROUND(SUMIF(Anlagenbewegungsdaten!$B:$B,$A4938,Anlagenbewegungsdaten!$C:$C),3)</f>
        <v>0</v>
      </c>
      <c r="U4938" s="320">
        <f>ROUND(SUMIF(Anlagenbewegungsdaten!$B:$B,$A4938,Anlagenbewegungsdaten!$D:$D),2)</f>
        <v>0</v>
      </c>
      <c r="V4938" s="321">
        <f t="shared" si="175"/>
        <v>0</v>
      </c>
    </row>
    <row r="4939" spans="1:22" ht="15" customHeight="1" x14ac:dyDescent="0.25">
      <c r="A4939" s="129" t="s">
        <v>6497</v>
      </c>
      <c r="B4939" s="126" t="s">
        <v>1492</v>
      </c>
      <c r="C4939" s="127"/>
      <c r="D4939" s="127" t="s">
        <v>6445</v>
      </c>
      <c r="E4939" s="127"/>
      <c r="F4939" s="128"/>
      <c r="G4939" s="128"/>
      <c r="H4939" s="128"/>
      <c r="I4939" s="311"/>
      <c r="J4939" s="319"/>
      <c r="K4939" s="320"/>
      <c r="L4939" s="321"/>
      <c r="M4939" s="319" t="s">
        <v>4952</v>
      </c>
      <c r="N4939" s="320" t="s">
        <v>6659</v>
      </c>
      <c r="P4939" s="320"/>
      <c r="Q4939" s="321"/>
      <c r="S4939" s="324"/>
      <c r="T4939" s="319">
        <f>ROUND(SUMIF(Anlagenbewegungsdaten!$B:$B,$A4939,Anlagenbewegungsdaten!$C:$C),3)</f>
        <v>0</v>
      </c>
      <c r="U4939" s="320">
        <f>ROUND(SUMIF(Anlagenbewegungsdaten!$B:$B,$A4939,Anlagenbewegungsdaten!$D:$D),2)</f>
        <v>0</v>
      </c>
      <c r="V4939" s="321">
        <f t="shared" si="175"/>
        <v>0</v>
      </c>
    </row>
    <row r="4940" spans="1:22" ht="15" customHeight="1" x14ac:dyDescent="0.25">
      <c r="A4940" s="129" t="s">
        <v>6498</v>
      </c>
      <c r="B4940" s="126" t="s">
        <v>1492</v>
      </c>
      <c r="C4940" s="127"/>
      <c r="D4940" s="127" t="s">
        <v>6447</v>
      </c>
      <c r="E4940" s="127"/>
      <c r="F4940" s="128"/>
      <c r="G4940" s="128"/>
      <c r="H4940" s="128"/>
      <c r="I4940" s="311"/>
      <c r="J4940" s="319"/>
      <c r="K4940" s="320"/>
      <c r="L4940" s="321"/>
      <c r="M4940" s="319" t="s">
        <v>4952</v>
      </c>
      <c r="N4940" s="320" t="s">
        <v>6659</v>
      </c>
      <c r="P4940" s="320"/>
      <c r="Q4940" s="321"/>
      <c r="S4940" s="324"/>
      <c r="T4940" s="319">
        <f>ROUND(SUMIF(Anlagenbewegungsdaten!$B:$B,$A4940,Anlagenbewegungsdaten!$C:$C),3)</f>
        <v>0</v>
      </c>
      <c r="U4940" s="320">
        <f>ROUND(SUMIF(Anlagenbewegungsdaten!$B:$B,$A4940,Anlagenbewegungsdaten!$D:$D),2)</f>
        <v>0</v>
      </c>
      <c r="V4940" s="321">
        <f t="shared" si="175"/>
        <v>0</v>
      </c>
    </row>
    <row r="4941" spans="1:22" ht="15" customHeight="1" x14ac:dyDescent="0.25">
      <c r="A4941" s="129" t="s">
        <v>6499</v>
      </c>
      <c r="B4941" s="126" t="s">
        <v>1492</v>
      </c>
      <c r="C4941" s="127"/>
      <c r="D4941" s="127" t="s">
        <v>6449</v>
      </c>
      <c r="E4941" s="127"/>
      <c r="F4941" s="128"/>
      <c r="G4941" s="128"/>
      <c r="H4941" s="128"/>
      <c r="I4941" s="311"/>
      <c r="J4941" s="319"/>
      <c r="K4941" s="320"/>
      <c r="L4941" s="321"/>
      <c r="M4941" s="319" t="s">
        <v>4952</v>
      </c>
      <c r="N4941" s="320" t="s">
        <v>6659</v>
      </c>
      <c r="P4941" s="320"/>
      <c r="Q4941" s="321"/>
      <c r="S4941" s="324"/>
      <c r="T4941" s="319">
        <f>ROUND(SUMIF(Anlagenbewegungsdaten!$B:$B,$A4941,Anlagenbewegungsdaten!$C:$C),3)</f>
        <v>0</v>
      </c>
      <c r="U4941" s="320">
        <f>ROUND(SUMIF(Anlagenbewegungsdaten!$B:$B,$A4941,Anlagenbewegungsdaten!$D:$D),2)</f>
        <v>0</v>
      </c>
      <c r="V4941" s="321">
        <f t="shared" si="175"/>
        <v>0</v>
      </c>
    </row>
    <row r="4942" spans="1:22" ht="15" customHeight="1" x14ac:dyDescent="0.25">
      <c r="A4942" s="129" t="s">
        <v>6500</v>
      </c>
      <c r="B4942" s="126" t="s">
        <v>1492</v>
      </c>
      <c r="C4942" s="127"/>
      <c r="D4942" s="127" t="s">
        <v>6451</v>
      </c>
      <c r="E4942" s="127"/>
      <c r="F4942" s="128"/>
      <c r="G4942" s="128"/>
      <c r="H4942" s="128"/>
      <c r="I4942" s="311"/>
      <c r="J4942" s="319"/>
      <c r="K4942" s="320"/>
      <c r="L4942" s="321"/>
      <c r="M4942" s="319" t="s">
        <v>4952</v>
      </c>
      <c r="N4942" s="320" t="s">
        <v>6659</v>
      </c>
      <c r="P4942" s="320"/>
      <c r="Q4942" s="321"/>
      <c r="S4942" s="324"/>
      <c r="T4942" s="319">
        <f>ROUND(SUMIF(Anlagenbewegungsdaten!$B:$B,$A4942,Anlagenbewegungsdaten!$C:$C),3)</f>
        <v>0</v>
      </c>
      <c r="U4942" s="320">
        <f>ROUND(SUMIF(Anlagenbewegungsdaten!$B:$B,$A4942,Anlagenbewegungsdaten!$D:$D),2)</f>
        <v>0</v>
      </c>
      <c r="V4942" s="321">
        <f t="shared" si="175"/>
        <v>0</v>
      </c>
    </row>
    <row r="4943" spans="1:22" ht="15" customHeight="1" x14ac:dyDescent="0.25">
      <c r="A4943" s="129" t="s">
        <v>6501</v>
      </c>
      <c r="B4943" s="126" t="s">
        <v>1492</v>
      </c>
      <c r="C4943" s="127"/>
      <c r="D4943" s="127" t="s">
        <v>6453</v>
      </c>
      <c r="E4943" s="127"/>
      <c r="F4943" s="128"/>
      <c r="G4943" s="128"/>
      <c r="H4943" s="128"/>
      <c r="I4943" s="311"/>
      <c r="J4943" s="319"/>
      <c r="K4943" s="320"/>
      <c r="L4943" s="321"/>
      <c r="M4943" s="319" t="s">
        <v>4952</v>
      </c>
      <c r="N4943" s="320" t="s">
        <v>6659</v>
      </c>
      <c r="P4943" s="320"/>
      <c r="Q4943" s="321"/>
      <c r="S4943" s="324"/>
      <c r="T4943" s="319">
        <f>ROUND(SUMIF(Anlagenbewegungsdaten!$B:$B,$A4943,Anlagenbewegungsdaten!$C:$C),3)</f>
        <v>0</v>
      </c>
      <c r="U4943" s="320">
        <f>ROUND(SUMIF(Anlagenbewegungsdaten!$B:$B,$A4943,Anlagenbewegungsdaten!$D:$D),2)</f>
        <v>0</v>
      </c>
      <c r="V4943" s="321">
        <f t="shared" si="175"/>
        <v>0</v>
      </c>
    </row>
    <row r="4944" spans="1:22" ht="15" customHeight="1" x14ac:dyDescent="0.25">
      <c r="A4944" s="129"/>
      <c r="B4944" s="126"/>
      <c r="C4944" s="127"/>
      <c r="D4944" s="127"/>
      <c r="E4944" s="127"/>
      <c r="F4944" s="128"/>
      <c r="G4944" s="128"/>
      <c r="H4944" s="128"/>
      <c r="I4944" s="311"/>
      <c r="J4944" s="319"/>
      <c r="K4944" s="320"/>
      <c r="L4944" s="321"/>
      <c r="M4944" s="319"/>
      <c r="N4944" s="320"/>
      <c r="P4944" s="320"/>
      <c r="Q4944" s="321"/>
      <c r="S4944" s="324"/>
      <c r="T4944" s="317"/>
      <c r="U4944" s="325"/>
      <c r="V4944" s="325"/>
    </row>
    <row r="4945" spans="1:22" ht="15" customHeight="1" x14ac:dyDescent="0.25">
      <c r="A4945" s="129" t="s">
        <v>6502</v>
      </c>
      <c r="B4945" s="126" t="s">
        <v>77</v>
      </c>
      <c r="C4945" s="127"/>
      <c r="D4945" s="127" t="s">
        <v>6431</v>
      </c>
      <c r="E4945" s="127"/>
      <c r="F4945" s="128"/>
      <c r="G4945" s="128"/>
      <c r="H4945" s="128"/>
      <c r="I4945" s="311"/>
      <c r="J4945" s="319"/>
      <c r="K4945" s="320"/>
      <c r="L4945" s="321"/>
      <c r="M4945" s="319" t="s">
        <v>4952</v>
      </c>
      <c r="N4945" s="320" t="s">
        <v>6660</v>
      </c>
      <c r="P4945" s="320"/>
      <c r="Q4945" s="321"/>
      <c r="S4945" s="324"/>
      <c r="T4945" s="319">
        <f>ROUND(SUMIF(Anlagenbewegungsdaten!$B:$B,$A4945,Anlagenbewegungsdaten!$C:$C),3)</f>
        <v>0</v>
      </c>
      <c r="U4945" s="320">
        <f>ROUND(SUMIF(Anlagenbewegungsdaten!$B:$B,$A4945,Anlagenbewegungsdaten!$D:$D),2)</f>
        <v>0</v>
      </c>
      <c r="V4945" s="321">
        <f t="shared" ref="V4945:V4956" si="176">IF(ISBLANK(G4945),0,IF((T4945)=0,0,G4945-(U4945/T4945*100)))</f>
        <v>0</v>
      </c>
    </row>
    <row r="4946" spans="1:22" ht="15" customHeight="1" x14ac:dyDescent="0.25">
      <c r="A4946" s="129" t="s">
        <v>6503</v>
      </c>
      <c r="B4946" s="126" t="s">
        <v>77</v>
      </c>
      <c r="C4946" s="127"/>
      <c r="D4946" s="127" t="s">
        <v>6433</v>
      </c>
      <c r="E4946" s="127"/>
      <c r="F4946" s="128"/>
      <c r="G4946" s="128"/>
      <c r="H4946" s="128"/>
      <c r="I4946" s="311"/>
      <c r="J4946" s="319"/>
      <c r="K4946" s="320"/>
      <c r="L4946" s="321"/>
      <c r="M4946" s="319" t="s">
        <v>4952</v>
      </c>
      <c r="N4946" s="320" t="s">
        <v>6660</v>
      </c>
      <c r="P4946" s="320"/>
      <c r="Q4946" s="321"/>
      <c r="S4946" s="324"/>
      <c r="T4946" s="319">
        <f>ROUND(SUMIF(Anlagenbewegungsdaten!$B:$B,$A4946,Anlagenbewegungsdaten!$C:$C),3)</f>
        <v>0</v>
      </c>
      <c r="U4946" s="320">
        <f>ROUND(SUMIF(Anlagenbewegungsdaten!$B:$B,$A4946,Anlagenbewegungsdaten!$D:$D),2)</f>
        <v>0</v>
      </c>
      <c r="V4946" s="321">
        <f t="shared" si="176"/>
        <v>0</v>
      </c>
    </row>
    <row r="4947" spans="1:22" ht="15" customHeight="1" x14ac:dyDescent="0.25">
      <c r="A4947" s="129" t="s">
        <v>6504</v>
      </c>
      <c r="B4947" s="126" t="s">
        <v>77</v>
      </c>
      <c r="C4947" s="127"/>
      <c r="D4947" s="127" t="s">
        <v>6435</v>
      </c>
      <c r="E4947" s="127"/>
      <c r="F4947" s="128"/>
      <c r="G4947" s="128"/>
      <c r="H4947" s="128"/>
      <c r="I4947" s="311"/>
      <c r="J4947" s="319"/>
      <c r="K4947" s="320"/>
      <c r="L4947" s="321"/>
      <c r="M4947" s="319" t="s">
        <v>4952</v>
      </c>
      <c r="N4947" s="320" t="s">
        <v>6660</v>
      </c>
      <c r="P4947" s="320"/>
      <c r="Q4947" s="321"/>
      <c r="S4947" s="324"/>
      <c r="T4947" s="319">
        <f>ROUND(SUMIF(Anlagenbewegungsdaten!$B:$B,$A4947,Anlagenbewegungsdaten!$C:$C),3)</f>
        <v>0</v>
      </c>
      <c r="U4947" s="320">
        <f>ROUND(SUMIF(Anlagenbewegungsdaten!$B:$B,$A4947,Anlagenbewegungsdaten!$D:$D),2)</f>
        <v>0</v>
      </c>
      <c r="V4947" s="321">
        <f t="shared" si="176"/>
        <v>0</v>
      </c>
    </row>
    <row r="4948" spans="1:22" ht="15" customHeight="1" x14ac:dyDescent="0.25">
      <c r="A4948" s="129" t="s">
        <v>6505</v>
      </c>
      <c r="B4948" s="126" t="s">
        <v>77</v>
      </c>
      <c r="C4948" s="127"/>
      <c r="D4948" s="127" t="s">
        <v>6437</v>
      </c>
      <c r="E4948" s="127"/>
      <c r="F4948" s="128"/>
      <c r="G4948" s="128"/>
      <c r="H4948" s="128"/>
      <c r="I4948" s="311"/>
      <c r="J4948" s="319"/>
      <c r="K4948" s="320"/>
      <c r="L4948" s="321"/>
      <c r="M4948" s="319" t="s">
        <v>4952</v>
      </c>
      <c r="N4948" s="320" t="s">
        <v>6660</v>
      </c>
      <c r="P4948" s="320"/>
      <c r="Q4948" s="321"/>
      <c r="S4948" s="324"/>
      <c r="T4948" s="319">
        <f>ROUND(SUMIF(Anlagenbewegungsdaten!$B:$B,$A4948,Anlagenbewegungsdaten!$C:$C),3)</f>
        <v>0</v>
      </c>
      <c r="U4948" s="320">
        <f>ROUND(SUMIF(Anlagenbewegungsdaten!$B:$B,$A4948,Anlagenbewegungsdaten!$D:$D),2)</f>
        <v>0</v>
      </c>
      <c r="V4948" s="321">
        <f t="shared" si="176"/>
        <v>0</v>
      </c>
    </row>
    <row r="4949" spans="1:22" ht="15" customHeight="1" x14ac:dyDescent="0.25">
      <c r="A4949" s="129" t="s">
        <v>6506</v>
      </c>
      <c r="B4949" s="126" t="s">
        <v>77</v>
      </c>
      <c r="C4949" s="127"/>
      <c r="D4949" s="127" t="s">
        <v>6439</v>
      </c>
      <c r="E4949" s="127"/>
      <c r="F4949" s="128"/>
      <c r="G4949" s="128"/>
      <c r="H4949" s="128"/>
      <c r="I4949" s="311"/>
      <c r="J4949" s="319"/>
      <c r="K4949" s="320"/>
      <c r="L4949" s="321"/>
      <c r="M4949" s="319" t="s">
        <v>4952</v>
      </c>
      <c r="N4949" s="320" t="s">
        <v>6660</v>
      </c>
      <c r="P4949" s="320"/>
      <c r="Q4949" s="321"/>
      <c r="S4949" s="324"/>
      <c r="T4949" s="319">
        <f>ROUND(SUMIF(Anlagenbewegungsdaten!$B:$B,$A4949,Anlagenbewegungsdaten!$C:$C),3)</f>
        <v>0</v>
      </c>
      <c r="U4949" s="320">
        <f>ROUND(SUMIF(Anlagenbewegungsdaten!$B:$B,$A4949,Anlagenbewegungsdaten!$D:$D),2)</f>
        <v>0</v>
      </c>
      <c r="V4949" s="321">
        <f t="shared" si="176"/>
        <v>0</v>
      </c>
    </row>
    <row r="4950" spans="1:22" ht="15" customHeight="1" x14ac:dyDescent="0.25">
      <c r="A4950" s="129" t="s">
        <v>6507</v>
      </c>
      <c r="B4950" s="126" t="s">
        <v>77</v>
      </c>
      <c r="C4950" s="127"/>
      <c r="D4950" s="127" t="s">
        <v>6441</v>
      </c>
      <c r="E4950" s="127"/>
      <c r="F4950" s="128"/>
      <c r="G4950" s="128"/>
      <c r="H4950" s="128"/>
      <c r="I4950" s="311"/>
      <c r="J4950" s="319"/>
      <c r="K4950" s="320"/>
      <c r="L4950" s="321"/>
      <c r="M4950" s="319" t="s">
        <v>4952</v>
      </c>
      <c r="N4950" s="320" t="s">
        <v>6660</v>
      </c>
      <c r="P4950" s="320"/>
      <c r="Q4950" s="321"/>
      <c r="S4950" s="324"/>
      <c r="T4950" s="319">
        <f>ROUND(SUMIF(Anlagenbewegungsdaten!$B:$B,$A4950,Anlagenbewegungsdaten!$C:$C),3)</f>
        <v>0</v>
      </c>
      <c r="U4950" s="320">
        <f>ROUND(SUMIF(Anlagenbewegungsdaten!$B:$B,$A4950,Anlagenbewegungsdaten!$D:$D),2)</f>
        <v>0</v>
      </c>
      <c r="V4950" s="321">
        <f t="shared" si="176"/>
        <v>0</v>
      </c>
    </row>
    <row r="4951" spans="1:22" ht="15" customHeight="1" x14ac:dyDescent="0.25">
      <c r="A4951" s="129" t="s">
        <v>6508</v>
      </c>
      <c r="B4951" s="126" t="s">
        <v>77</v>
      </c>
      <c r="C4951" s="127"/>
      <c r="D4951" s="127" t="s">
        <v>6443</v>
      </c>
      <c r="E4951" s="127"/>
      <c r="F4951" s="128"/>
      <c r="G4951" s="128"/>
      <c r="H4951" s="128"/>
      <c r="I4951" s="311"/>
      <c r="J4951" s="319"/>
      <c r="K4951" s="320"/>
      <c r="L4951" s="321"/>
      <c r="M4951" s="319" t="s">
        <v>4952</v>
      </c>
      <c r="N4951" s="320" t="s">
        <v>6660</v>
      </c>
      <c r="P4951" s="320"/>
      <c r="Q4951" s="321"/>
      <c r="S4951" s="324"/>
      <c r="T4951" s="319">
        <f>ROUND(SUMIF(Anlagenbewegungsdaten!$B:$B,$A4951,Anlagenbewegungsdaten!$C:$C),3)</f>
        <v>0</v>
      </c>
      <c r="U4951" s="320">
        <f>ROUND(SUMIF(Anlagenbewegungsdaten!$B:$B,$A4951,Anlagenbewegungsdaten!$D:$D),2)</f>
        <v>0</v>
      </c>
      <c r="V4951" s="321">
        <f t="shared" si="176"/>
        <v>0</v>
      </c>
    </row>
    <row r="4952" spans="1:22" ht="15" customHeight="1" x14ac:dyDescent="0.25">
      <c r="A4952" s="129" t="s">
        <v>6509</v>
      </c>
      <c r="B4952" s="126" t="s">
        <v>77</v>
      </c>
      <c r="C4952" s="127"/>
      <c r="D4952" s="127" t="s">
        <v>6445</v>
      </c>
      <c r="E4952" s="127"/>
      <c r="F4952" s="128"/>
      <c r="G4952" s="128"/>
      <c r="H4952" s="128"/>
      <c r="I4952" s="311"/>
      <c r="J4952" s="319"/>
      <c r="K4952" s="320"/>
      <c r="L4952" s="321"/>
      <c r="M4952" s="319" t="s">
        <v>4952</v>
      </c>
      <c r="N4952" s="320" t="s">
        <v>6660</v>
      </c>
      <c r="P4952" s="320"/>
      <c r="Q4952" s="321"/>
      <c r="S4952" s="324"/>
      <c r="T4952" s="319">
        <f>ROUND(SUMIF(Anlagenbewegungsdaten!$B:$B,$A4952,Anlagenbewegungsdaten!$C:$C),3)</f>
        <v>0</v>
      </c>
      <c r="U4952" s="320">
        <f>ROUND(SUMIF(Anlagenbewegungsdaten!$B:$B,$A4952,Anlagenbewegungsdaten!$D:$D),2)</f>
        <v>0</v>
      </c>
      <c r="V4952" s="321">
        <f t="shared" si="176"/>
        <v>0</v>
      </c>
    </row>
    <row r="4953" spans="1:22" ht="15" customHeight="1" x14ac:dyDescent="0.25">
      <c r="A4953" s="129" t="s">
        <v>6510</v>
      </c>
      <c r="B4953" s="126" t="s">
        <v>77</v>
      </c>
      <c r="C4953" s="127"/>
      <c r="D4953" s="127" t="s">
        <v>6447</v>
      </c>
      <c r="E4953" s="127"/>
      <c r="F4953" s="128"/>
      <c r="G4953" s="128"/>
      <c r="H4953" s="128"/>
      <c r="I4953" s="311"/>
      <c r="J4953" s="319"/>
      <c r="K4953" s="320"/>
      <c r="L4953" s="321"/>
      <c r="M4953" s="319" t="s">
        <v>4952</v>
      </c>
      <c r="N4953" s="320" t="s">
        <v>6660</v>
      </c>
      <c r="P4953" s="320"/>
      <c r="Q4953" s="321"/>
      <c r="S4953" s="324"/>
      <c r="T4953" s="319">
        <f>ROUND(SUMIF(Anlagenbewegungsdaten!$B:$B,$A4953,Anlagenbewegungsdaten!$C:$C),3)</f>
        <v>0</v>
      </c>
      <c r="U4953" s="320">
        <f>ROUND(SUMIF(Anlagenbewegungsdaten!$B:$B,$A4953,Anlagenbewegungsdaten!$D:$D),2)</f>
        <v>0</v>
      </c>
      <c r="V4953" s="321">
        <f t="shared" si="176"/>
        <v>0</v>
      </c>
    </row>
    <row r="4954" spans="1:22" ht="15" customHeight="1" x14ac:dyDescent="0.25">
      <c r="A4954" s="129" t="s">
        <v>6511</v>
      </c>
      <c r="B4954" s="126" t="s">
        <v>77</v>
      </c>
      <c r="C4954" s="127"/>
      <c r="D4954" s="127" t="s">
        <v>6449</v>
      </c>
      <c r="E4954" s="127"/>
      <c r="F4954" s="128"/>
      <c r="G4954" s="128"/>
      <c r="H4954" s="128"/>
      <c r="I4954" s="311"/>
      <c r="J4954" s="319"/>
      <c r="K4954" s="320"/>
      <c r="L4954" s="321"/>
      <c r="M4954" s="319" t="s">
        <v>4952</v>
      </c>
      <c r="N4954" s="320" t="s">
        <v>6660</v>
      </c>
      <c r="P4954" s="320"/>
      <c r="Q4954" s="321"/>
      <c r="S4954" s="324"/>
      <c r="T4954" s="319">
        <f>ROUND(SUMIF(Anlagenbewegungsdaten!$B:$B,$A4954,Anlagenbewegungsdaten!$C:$C),3)</f>
        <v>0</v>
      </c>
      <c r="U4954" s="320">
        <f>ROUND(SUMIF(Anlagenbewegungsdaten!$B:$B,$A4954,Anlagenbewegungsdaten!$D:$D),2)</f>
        <v>0</v>
      </c>
      <c r="V4954" s="321">
        <f t="shared" si="176"/>
        <v>0</v>
      </c>
    </row>
    <row r="4955" spans="1:22" ht="15" customHeight="1" x14ac:dyDescent="0.25">
      <c r="A4955" s="129" t="s">
        <v>6512</v>
      </c>
      <c r="B4955" s="126" t="s">
        <v>77</v>
      </c>
      <c r="C4955" s="127"/>
      <c r="D4955" s="127" t="s">
        <v>6451</v>
      </c>
      <c r="E4955" s="127"/>
      <c r="F4955" s="128"/>
      <c r="G4955" s="128"/>
      <c r="H4955" s="128"/>
      <c r="I4955" s="311"/>
      <c r="J4955" s="319"/>
      <c r="K4955" s="320"/>
      <c r="L4955" s="321"/>
      <c r="M4955" s="319" t="s">
        <v>4952</v>
      </c>
      <c r="N4955" s="320" t="s">
        <v>6660</v>
      </c>
      <c r="P4955" s="320"/>
      <c r="Q4955" s="321"/>
      <c r="S4955" s="324"/>
      <c r="T4955" s="319">
        <f>ROUND(SUMIF(Anlagenbewegungsdaten!$B:$B,$A4955,Anlagenbewegungsdaten!$C:$C),3)</f>
        <v>0</v>
      </c>
      <c r="U4955" s="320">
        <f>ROUND(SUMIF(Anlagenbewegungsdaten!$B:$B,$A4955,Anlagenbewegungsdaten!$D:$D),2)</f>
        <v>0</v>
      </c>
      <c r="V4955" s="321">
        <f t="shared" si="176"/>
        <v>0</v>
      </c>
    </row>
    <row r="4956" spans="1:22" ht="15" customHeight="1" x14ac:dyDescent="0.25">
      <c r="A4956" s="129" t="s">
        <v>6513</v>
      </c>
      <c r="B4956" s="126" t="s">
        <v>77</v>
      </c>
      <c r="C4956" s="127"/>
      <c r="D4956" s="127" t="s">
        <v>6453</v>
      </c>
      <c r="E4956" s="127"/>
      <c r="F4956" s="128"/>
      <c r="G4956" s="128"/>
      <c r="H4956" s="128"/>
      <c r="I4956" s="311"/>
      <c r="J4956" s="319"/>
      <c r="K4956" s="320"/>
      <c r="L4956" s="321"/>
      <c r="M4956" s="319" t="s">
        <v>4952</v>
      </c>
      <c r="N4956" s="320" t="s">
        <v>6660</v>
      </c>
      <c r="P4956" s="320"/>
      <c r="Q4956" s="321"/>
      <c r="S4956" s="324"/>
      <c r="T4956" s="319">
        <f>ROUND(SUMIF(Anlagenbewegungsdaten!$B:$B,$A4956,Anlagenbewegungsdaten!$C:$C),3)</f>
        <v>0</v>
      </c>
      <c r="U4956" s="320">
        <f>ROUND(SUMIF(Anlagenbewegungsdaten!$B:$B,$A4956,Anlagenbewegungsdaten!$D:$D),2)</f>
        <v>0</v>
      </c>
      <c r="V4956" s="321">
        <f t="shared" si="176"/>
        <v>0</v>
      </c>
    </row>
    <row r="4957" spans="1:22" ht="15" customHeight="1" x14ac:dyDescent="0.25">
      <c r="A4957" s="129"/>
      <c r="B4957" s="126"/>
      <c r="C4957" s="127"/>
      <c r="D4957" s="127"/>
      <c r="E4957" s="127"/>
      <c r="F4957" s="128"/>
      <c r="G4957" s="128"/>
      <c r="H4957" s="128"/>
      <c r="I4957" s="311"/>
      <c r="J4957" s="319"/>
      <c r="K4957" s="320"/>
      <c r="L4957" s="321"/>
      <c r="M4957" s="319"/>
      <c r="N4957" s="320"/>
      <c r="P4957" s="320"/>
      <c r="Q4957" s="321"/>
      <c r="S4957" s="324"/>
      <c r="T4957" s="317"/>
      <c r="U4957" s="325"/>
      <c r="V4957" s="325"/>
    </row>
    <row r="4958" spans="1:22" ht="15" customHeight="1" x14ac:dyDescent="0.25">
      <c r="A4958" s="129" t="s">
        <v>6514</v>
      </c>
      <c r="B4958" s="126" t="s">
        <v>2088</v>
      </c>
      <c r="C4958" s="127"/>
      <c r="D4958" s="127" t="s">
        <v>6431</v>
      </c>
      <c r="E4958" s="127"/>
      <c r="F4958" s="128"/>
      <c r="G4958" s="128"/>
      <c r="H4958" s="128"/>
      <c r="I4958" s="311"/>
      <c r="J4958" s="319"/>
      <c r="K4958" s="320"/>
      <c r="L4958" s="321"/>
      <c r="M4958" s="319" t="s">
        <v>4952</v>
      </c>
      <c r="N4958" s="320" t="s">
        <v>6661</v>
      </c>
      <c r="P4958" s="320"/>
      <c r="Q4958" s="321"/>
      <c r="S4958" s="324"/>
      <c r="T4958" s="319">
        <f>ROUND(SUMIF(Anlagenbewegungsdaten!$B:$B,$A4958,Anlagenbewegungsdaten!$C:$C),3)</f>
        <v>0</v>
      </c>
      <c r="U4958" s="320">
        <f>ROUND(SUMIF(Anlagenbewegungsdaten!$B:$B,$A4958,Anlagenbewegungsdaten!$D:$D),2)</f>
        <v>0</v>
      </c>
      <c r="V4958" s="321">
        <f t="shared" ref="V4958:V4969" si="177">IF(ISBLANK(G4958),0,IF((T4958)=0,0,G4958-(U4958/T4958*100)))</f>
        <v>0</v>
      </c>
    </row>
    <row r="4959" spans="1:22" ht="15" customHeight="1" x14ac:dyDescent="0.25">
      <c r="A4959" s="129" t="s">
        <v>6515</v>
      </c>
      <c r="B4959" s="126" t="s">
        <v>2088</v>
      </c>
      <c r="C4959" s="127"/>
      <c r="D4959" s="127" t="s">
        <v>6433</v>
      </c>
      <c r="E4959" s="127"/>
      <c r="F4959" s="128"/>
      <c r="G4959" s="128"/>
      <c r="H4959" s="128"/>
      <c r="I4959" s="311"/>
      <c r="J4959" s="319"/>
      <c r="K4959" s="320"/>
      <c r="L4959" s="321"/>
      <c r="M4959" s="319" t="s">
        <v>4952</v>
      </c>
      <c r="N4959" s="320" t="s">
        <v>6661</v>
      </c>
      <c r="P4959" s="320"/>
      <c r="Q4959" s="321"/>
      <c r="S4959" s="324"/>
      <c r="T4959" s="319">
        <f>ROUND(SUMIF(Anlagenbewegungsdaten!$B:$B,$A4959,Anlagenbewegungsdaten!$C:$C),3)</f>
        <v>0</v>
      </c>
      <c r="U4959" s="320">
        <f>ROUND(SUMIF(Anlagenbewegungsdaten!$B:$B,$A4959,Anlagenbewegungsdaten!$D:$D),2)</f>
        <v>0</v>
      </c>
      <c r="V4959" s="321">
        <f t="shared" si="177"/>
        <v>0</v>
      </c>
    </row>
    <row r="4960" spans="1:22" ht="15" customHeight="1" x14ac:dyDescent="0.25">
      <c r="A4960" s="129" t="s">
        <v>6516</v>
      </c>
      <c r="B4960" s="126" t="s">
        <v>2088</v>
      </c>
      <c r="C4960" s="127"/>
      <c r="D4960" s="127" t="s">
        <v>6435</v>
      </c>
      <c r="E4960" s="127"/>
      <c r="F4960" s="128"/>
      <c r="G4960" s="128"/>
      <c r="H4960" s="128"/>
      <c r="I4960" s="311"/>
      <c r="J4960" s="319"/>
      <c r="K4960" s="320"/>
      <c r="L4960" s="321"/>
      <c r="M4960" s="319" t="s">
        <v>4952</v>
      </c>
      <c r="N4960" s="320" t="s">
        <v>6661</v>
      </c>
      <c r="P4960" s="320"/>
      <c r="Q4960" s="321"/>
      <c r="S4960" s="324"/>
      <c r="T4960" s="319">
        <f>ROUND(SUMIF(Anlagenbewegungsdaten!$B:$B,$A4960,Anlagenbewegungsdaten!$C:$C),3)</f>
        <v>0</v>
      </c>
      <c r="U4960" s="320">
        <f>ROUND(SUMIF(Anlagenbewegungsdaten!$B:$B,$A4960,Anlagenbewegungsdaten!$D:$D),2)</f>
        <v>0</v>
      </c>
      <c r="V4960" s="321">
        <f t="shared" si="177"/>
        <v>0</v>
      </c>
    </row>
    <row r="4961" spans="1:22" ht="15" customHeight="1" x14ac:dyDescent="0.25">
      <c r="A4961" s="129" t="s">
        <v>6517</v>
      </c>
      <c r="B4961" s="126" t="s">
        <v>2088</v>
      </c>
      <c r="C4961" s="127"/>
      <c r="D4961" s="127" t="s">
        <v>6437</v>
      </c>
      <c r="E4961" s="127"/>
      <c r="F4961" s="128"/>
      <c r="G4961" s="128"/>
      <c r="H4961" s="128"/>
      <c r="I4961" s="311"/>
      <c r="J4961" s="319"/>
      <c r="K4961" s="320"/>
      <c r="L4961" s="321"/>
      <c r="M4961" s="319" t="s">
        <v>4952</v>
      </c>
      <c r="N4961" s="320" t="s">
        <v>6661</v>
      </c>
      <c r="P4961" s="320"/>
      <c r="Q4961" s="321"/>
      <c r="S4961" s="324"/>
      <c r="T4961" s="319">
        <f>ROUND(SUMIF(Anlagenbewegungsdaten!$B:$B,$A4961,Anlagenbewegungsdaten!$C:$C),3)</f>
        <v>0</v>
      </c>
      <c r="U4961" s="320">
        <f>ROUND(SUMIF(Anlagenbewegungsdaten!$B:$B,$A4961,Anlagenbewegungsdaten!$D:$D),2)</f>
        <v>0</v>
      </c>
      <c r="V4961" s="321">
        <f t="shared" si="177"/>
        <v>0</v>
      </c>
    </row>
    <row r="4962" spans="1:22" ht="15" customHeight="1" x14ac:dyDescent="0.25">
      <c r="A4962" s="129" t="s">
        <v>6518</v>
      </c>
      <c r="B4962" s="126" t="s">
        <v>2088</v>
      </c>
      <c r="C4962" s="127"/>
      <c r="D4962" s="127" t="s">
        <v>6439</v>
      </c>
      <c r="E4962" s="127"/>
      <c r="F4962" s="128"/>
      <c r="G4962" s="128"/>
      <c r="H4962" s="128"/>
      <c r="I4962" s="311"/>
      <c r="J4962" s="319"/>
      <c r="K4962" s="320"/>
      <c r="L4962" s="321"/>
      <c r="M4962" s="319" t="s">
        <v>4952</v>
      </c>
      <c r="N4962" s="320" t="s">
        <v>6661</v>
      </c>
      <c r="P4962" s="320"/>
      <c r="Q4962" s="321"/>
      <c r="S4962" s="324"/>
      <c r="T4962" s="319">
        <f>ROUND(SUMIF(Anlagenbewegungsdaten!$B:$B,$A4962,Anlagenbewegungsdaten!$C:$C),3)</f>
        <v>0</v>
      </c>
      <c r="U4962" s="320">
        <f>ROUND(SUMIF(Anlagenbewegungsdaten!$B:$B,$A4962,Anlagenbewegungsdaten!$D:$D),2)</f>
        <v>0</v>
      </c>
      <c r="V4962" s="321">
        <f t="shared" si="177"/>
        <v>0</v>
      </c>
    </row>
    <row r="4963" spans="1:22" ht="15" customHeight="1" x14ac:dyDescent="0.25">
      <c r="A4963" s="129" t="s">
        <v>6519</v>
      </c>
      <c r="B4963" s="126" t="s">
        <v>2088</v>
      </c>
      <c r="C4963" s="127"/>
      <c r="D4963" s="127" t="s">
        <v>6441</v>
      </c>
      <c r="E4963" s="127"/>
      <c r="F4963" s="128"/>
      <c r="G4963" s="128"/>
      <c r="H4963" s="128"/>
      <c r="I4963" s="311"/>
      <c r="J4963" s="319"/>
      <c r="K4963" s="320"/>
      <c r="L4963" s="321"/>
      <c r="M4963" s="319" t="s">
        <v>4952</v>
      </c>
      <c r="N4963" s="320" t="s">
        <v>6661</v>
      </c>
      <c r="P4963" s="320"/>
      <c r="Q4963" s="321"/>
      <c r="S4963" s="324"/>
      <c r="T4963" s="319">
        <f>ROUND(SUMIF(Anlagenbewegungsdaten!$B:$B,$A4963,Anlagenbewegungsdaten!$C:$C),3)</f>
        <v>0</v>
      </c>
      <c r="U4963" s="320">
        <f>ROUND(SUMIF(Anlagenbewegungsdaten!$B:$B,$A4963,Anlagenbewegungsdaten!$D:$D),2)</f>
        <v>0</v>
      </c>
      <c r="V4963" s="321">
        <f t="shared" si="177"/>
        <v>0</v>
      </c>
    </row>
    <row r="4964" spans="1:22" ht="15" customHeight="1" x14ac:dyDescent="0.25">
      <c r="A4964" s="129" t="s">
        <v>6520</v>
      </c>
      <c r="B4964" s="126" t="s">
        <v>2088</v>
      </c>
      <c r="C4964" s="127"/>
      <c r="D4964" s="127" t="s">
        <v>6443</v>
      </c>
      <c r="E4964" s="127"/>
      <c r="F4964" s="128"/>
      <c r="G4964" s="128"/>
      <c r="H4964" s="128"/>
      <c r="I4964" s="311"/>
      <c r="J4964" s="319"/>
      <c r="K4964" s="320"/>
      <c r="L4964" s="321"/>
      <c r="M4964" s="319" t="s">
        <v>4952</v>
      </c>
      <c r="N4964" s="320" t="s">
        <v>6661</v>
      </c>
      <c r="P4964" s="320"/>
      <c r="Q4964" s="321"/>
      <c r="S4964" s="324"/>
      <c r="T4964" s="319">
        <f>ROUND(SUMIF(Anlagenbewegungsdaten!$B:$B,$A4964,Anlagenbewegungsdaten!$C:$C),3)</f>
        <v>0</v>
      </c>
      <c r="U4964" s="320">
        <f>ROUND(SUMIF(Anlagenbewegungsdaten!$B:$B,$A4964,Anlagenbewegungsdaten!$D:$D),2)</f>
        <v>0</v>
      </c>
      <c r="V4964" s="321">
        <f t="shared" si="177"/>
        <v>0</v>
      </c>
    </row>
    <row r="4965" spans="1:22" ht="15" customHeight="1" x14ac:dyDescent="0.25">
      <c r="A4965" s="129" t="s">
        <v>6521</v>
      </c>
      <c r="B4965" s="126" t="s">
        <v>2088</v>
      </c>
      <c r="C4965" s="127"/>
      <c r="D4965" s="127" t="s">
        <v>6445</v>
      </c>
      <c r="E4965" s="127"/>
      <c r="F4965" s="128"/>
      <c r="G4965" s="128"/>
      <c r="H4965" s="128"/>
      <c r="I4965" s="311"/>
      <c r="J4965" s="319"/>
      <c r="K4965" s="320"/>
      <c r="L4965" s="321"/>
      <c r="M4965" s="319" t="s">
        <v>4952</v>
      </c>
      <c r="N4965" s="320" t="s">
        <v>6661</v>
      </c>
      <c r="P4965" s="320"/>
      <c r="Q4965" s="321"/>
      <c r="S4965" s="324"/>
      <c r="T4965" s="319">
        <f>ROUND(SUMIF(Anlagenbewegungsdaten!$B:$B,$A4965,Anlagenbewegungsdaten!$C:$C),3)</f>
        <v>0</v>
      </c>
      <c r="U4965" s="320">
        <f>ROUND(SUMIF(Anlagenbewegungsdaten!$B:$B,$A4965,Anlagenbewegungsdaten!$D:$D),2)</f>
        <v>0</v>
      </c>
      <c r="V4965" s="321">
        <f t="shared" si="177"/>
        <v>0</v>
      </c>
    </row>
    <row r="4966" spans="1:22" ht="15" customHeight="1" x14ac:dyDescent="0.25">
      <c r="A4966" s="129" t="s">
        <v>6522</v>
      </c>
      <c r="B4966" s="126" t="s">
        <v>2088</v>
      </c>
      <c r="C4966" s="127"/>
      <c r="D4966" s="127" t="s">
        <v>6447</v>
      </c>
      <c r="E4966" s="127"/>
      <c r="F4966" s="128"/>
      <c r="G4966" s="128"/>
      <c r="H4966" s="128"/>
      <c r="I4966" s="311"/>
      <c r="J4966" s="319"/>
      <c r="K4966" s="320"/>
      <c r="L4966" s="321"/>
      <c r="M4966" s="319" t="s">
        <v>4952</v>
      </c>
      <c r="N4966" s="320" t="s">
        <v>6661</v>
      </c>
      <c r="P4966" s="320"/>
      <c r="Q4966" s="321"/>
      <c r="S4966" s="324"/>
      <c r="T4966" s="319">
        <f>ROUND(SUMIF(Anlagenbewegungsdaten!$B:$B,$A4966,Anlagenbewegungsdaten!$C:$C),3)</f>
        <v>0</v>
      </c>
      <c r="U4966" s="320">
        <f>ROUND(SUMIF(Anlagenbewegungsdaten!$B:$B,$A4966,Anlagenbewegungsdaten!$D:$D),2)</f>
        <v>0</v>
      </c>
      <c r="V4966" s="321">
        <f t="shared" si="177"/>
        <v>0</v>
      </c>
    </row>
    <row r="4967" spans="1:22" ht="15" customHeight="1" x14ac:dyDescent="0.25">
      <c r="A4967" s="129" t="s">
        <v>6523</v>
      </c>
      <c r="B4967" s="126" t="s">
        <v>2088</v>
      </c>
      <c r="C4967" s="127"/>
      <c r="D4967" s="127" t="s">
        <v>6449</v>
      </c>
      <c r="E4967" s="127"/>
      <c r="F4967" s="128"/>
      <c r="G4967" s="128"/>
      <c r="H4967" s="128"/>
      <c r="I4967" s="311"/>
      <c r="J4967" s="319"/>
      <c r="K4967" s="320"/>
      <c r="L4967" s="321"/>
      <c r="M4967" s="319" t="s">
        <v>4952</v>
      </c>
      <c r="N4967" s="320" t="s">
        <v>6661</v>
      </c>
      <c r="P4967" s="320"/>
      <c r="Q4967" s="321"/>
      <c r="S4967" s="324"/>
      <c r="T4967" s="319">
        <f>ROUND(SUMIF(Anlagenbewegungsdaten!$B:$B,$A4967,Anlagenbewegungsdaten!$C:$C),3)</f>
        <v>0</v>
      </c>
      <c r="U4967" s="320">
        <f>ROUND(SUMIF(Anlagenbewegungsdaten!$B:$B,$A4967,Anlagenbewegungsdaten!$D:$D),2)</f>
        <v>0</v>
      </c>
      <c r="V4967" s="321">
        <f t="shared" si="177"/>
        <v>0</v>
      </c>
    </row>
    <row r="4968" spans="1:22" ht="15" customHeight="1" x14ac:dyDescent="0.25">
      <c r="A4968" s="129" t="s">
        <v>6524</v>
      </c>
      <c r="B4968" s="126" t="s">
        <v>2088</v>
      </c>
      <c r="C4968" s="127"/>
      <c r="D4968" s="127" t="s">
        <v>6451</v>
      </c>
      <c r="E4968" s="127"/>
      <c r="F4968" s="128"/>
      <c r="G4968" s="128"/>
      <c r="H4968" s="128"/>
      <c r="I4968" s="311"/>
      <c r="J4968" s="319"/>
      <c r="K4968" s="320"/>
      <c r="L4968" s="321"/>
      <c r="M4968" s="319" t="s">
        <v>4952</v>
      </c>
      <c r="N4968" s="320" t="s">
        <v>6661</v>
      </c>
      <c r="P4968" s="320"/>
      <c r="Q4968" s="321"/>
      <c r="S4968" s="324"/>
      <c r="T4968" s="319">
        <f>ROUND(SUMIF(Anlagenbewegungsdaten!$B:$B,$A4968,Anlagenbewegungsdaten!$C:$C),3)</f>
        <v>0</v>
      </c>
      <c r="U4968" s="320">
        <f>ROUND(SUMIF(Anlagenbewegungsdaten!$B:$B,$A4968,Anlagenbewegungsdaten!$D:$D),2)</f>
        <v>0</v>
      </c>
      <c r="V4968" s="321">
        <f t="shared" si="177"/>
        <v>0</v>
      </c>
    </row>
    <row r="4969" spans="1:22" ht="15" customHeight="1" x14ac:dyDescent="0.25">
      <c r="A4969" s="129" t="s">
        <v>6525</v>
      </c>
      <c r="B4969" s="126" t="s">
        <v>2088</v>
      </c>
      <c r="C4969" s="127"/>
      <c r="D4969" s="127" t="s">
        <v>6453</v>
      </c>
      <c r="E4969" s="127"/>
      <c r="F4969" s="128"/>
      <c r="G4969" s="128"/>
      <c r="H4969" s="128"/>
      <c r="I4969" s="311"/>
      <c r="J4969" s="319"/>
      <c r="K4969" s="320"/>
      <c r="L4969" s="321"/>
      <c r="M4969" s="319" t="s">
        <v>4952</v>
      </c>
      <c r="N4969" s="320" t="s">
        <v>6661</v>
      </c>
      <c r="P4969" s="320"/>
      <c r="Q4969" s="321"/>
      <c r="S4969" s="324"/>
      <c r="T4969" s="319">
        <f>ROUND(SUMIF(Anlagenbewegungsdaten!$B:$B,$A4969,Anlagenbewegungsdaten!$C:$C),3)</f>
        <v>0</v>
      </c>
      <c r="U4969" s="320">
        <f>ROUND(SUMIF(Anlagenbewegungsdaten!$B:$B,$A4969,Anlagenbewegungsdaten!$D:$D),2)</f>
        <v>0</v>
      </c>
      <c r="V4969" s="321">
        <f t="shared" si="177"/>
        <v>0</v>
      </c>
    </row>
    <row r="4970" spans="1:22" ht="15" customHeight="1" x14ac:dyDescent="0.25">
      <c r="A4970" s="129"/>
      <c r="B4970" s="126"/>
      <c r="C4970" s="127"/>
      <c r="D4970" s="127"/>
      <c r="E4970" s="127"/>
      <c r="F4970" s="128"/>
      <c r="G4970" s="128"/>
      <c r="H4970" s="128"/>
      <c r="I4970" s="311"/>
      <c r="J4970" s="319"/>
      <c r="K4970" s="320"/>
      <c r="L4970" s="321"/>
      <c r="M4970" s="319"/>
      <c r="N4970" s="320"/>
      <c r="P4970" s="320"/>
      <c r="Q4970" s="321"/>
      <c r="S4970" s="324"/>
      <c r="T4970" s="317"/>
      <c r="U4970" s="325"/>
      <c r="V4970" s="325"/>
    </row>
    <row r="4971" spans="1:22" ht="15" customHeight="1" x14ac:dyDescent="0.25">
      <c r="A4971" s="129" t="s">
        <v>6526</v>
      </c>
      <c r="B4971" s="126" t="s">
        <v>2089</v>
      </c>
      <c r="C4971" s="127"/>
      <c r="D4971" s="127" t="s">
        <v>6527</v>
      </c>
      <c r="E4971" s="127"/>
      <c r="F4971" s="128"/>
      <c r="G4971" s="128"/>
      <c r="H4971" s="128"/>
      <c r="I4971" s="311"/>
      <c r="J4971" s="319"/>
      <c r="K4971" s="320"/>
      <c r="L4971" s="321"/>
      <c r="M4971" s="319" t="s">
        <v>4952</v>
      </c>
      <c r="N4971" s="320" t="s">
        <v>6662</v>
      </c>
      <c r="P4971" s="320"/>
      <c r="Q4971" s="321"/>
      <c r="S4971" s="324"/>
      <c r="T4971" s="319">
        <f>ROUND(SUMIF(Anlagenbewegungsdaten!$B:$B,$A4971,Anlagenbewegungsdaten!$C:$C),3)</f>
        <v>6198587.4730000002</v>
      </c>
      <c r="U4971" s="320">
        <f>ROUND(SUMIF(Anlagenbewegungsdaten!$B:$B,$A4971,Anlagenbewegungsdaten!$D:$D),2)</f>
        <v>424191.35</v>
      </c>
      <c r="V4971" s="321">
        <f t="shared" ref="V4971:V4982" si="178">IF(ISBLANK(G4971),0,IF((T4971)=0,0,G4971-(U4971/T4971*100)))</f>
        <v>0</v>
      </c>
    </row>
    <row r="4972" spans="1:22" ht="15" customHeight="1" x14ac:dyDescent="0.25">
      <c r="A4972" s="129" t="s">
        <v>6528</v>
      </c>
      <c r="B4972" s="126" t="s">
        <v>2089</v>
      </c>
      <c r="C4972" s="127"/>
      <c r="D4972" s="127" t="s">
        <v>6529</v>
      </c>
      <c r="E4972" s="127"/>
      <c r="F4972" s="128"/>
      <c r="G4972" s="128"/>
      <c r="H4972" s="128"/>
      <c r="I4972" s="311"/>
      <c r="J4972" s="319"/>
      <c r="K4972" s="320"/>
      <c r="L4972" s="321"/>
      <c r="M4972" s="319" t="s">
        <v>4952</v>
      </c>
      <c r="N4972" s="320" t="s">
        <v>6662</v>
      </c>
      <c r="P4972" s="320"/>
      <c r="Q4972" s="321"/>
      <c r="S4972" s="324"/>
      <c r="T4972" s="319">
        <f>ROUND(SUMIF(Anlagenbewegungsdaten!$B:$B,$A4972,Anlagenbewegungsdaten!$C:$C),3)</f>
        <v>7295682.0180000002</v>
      </c>
      <c r="U4972" s="320">
        <f>ROUND(SUMIF(Anlagenbewegungsdaten!$B:$B,$A4972,Anlagenbewegungsdaten!$D:$D),2)</f>
        <v>529834.39</v>
      </c>
      <c r="V4972" s="321">
        <f t="shared" si="178"/>
        <v>0</v>
      </c>
    </row>
    <row r="4973" spans="1:22" ht="15" customHeight="1" x14ac:dyDescent="0.25">
      <c r="A4973" s="129" t="s">
        <v>6530</v>
      </c>
      <c r="B4973" s="126" t="s">
        <v>2089</v>
      </c>
      <c r="C4973" s="127"/>
      <c r="D4973" s="127" t="s">
        <v>6531</v>
      </c>
      <c r="E4973" s="127"/>
      <c r="F4973" s="128"/>
      <c r="G4973" s="128"/>
      <c r="H4973" s="128"/>
      <c r="I4973" s="311"/>
      <c r="J4973" s="319"/>
      <c r="K4973" s="320"/>
      <c r="L4973" s="321"/>
      <c r="M4973" s="319" t="s">
        <v>4952</v>
      </c>
      <c r="N4973" s="320" t="s">
        <v>6662</v>
      </c>
      <c r="P4973" s="320"/>
      <c r="Q4973" s="321"/>
      <c r="S4973" s="324"/>
      <c r="T4973" s="319">
        <f>ROUND(SUMIF(Anlagenbewegungsdaten!$B:$B,$A4973,Anlagenbewegungsdaten!$C:$C),3)</f>
        <v>4696647.6330000004</v>
      </c>
      <c r="U4973" s="320">
        <f>ROUND(SUMIF(Anlagenbewegungsdaten!$B:$B,$A4973,Anlagenbewegungsdaten!$D:$D),2)</f>
        <v>328363.62</v>
      </c>
      <c r="V4973" s="321">
        <f t="shared" si="178"/>
        <v>0</v>
      </c>
    </row>
    <row r="4974" spans="1:22" ht="15" customHeight="1" x14ac:dyDescent="0.25">
      <c r="A4974" s="129" t="s">
        <v>6532</v>
      </c>
      <c r="B4974" s="126" t="s">
        <v>2089</v>
      </c>
      <c r="C4974" s="127"/>
      <c r="D4974" s="127" t="s">
        <v>6533</v>
      </c>
      <c r="E4974" s="127"/>
      <c r="F4974" s="128"/>
      <c r="G4974" s="128"/>
      <c r="H4974" s="128"/>
      <c r="I4974" s="311"/>
      <c r="J4974" s="319"/>
      <c r="K4974" s="320"/>
      <c r="L4974" s="321"/>
      <c r="M4974" s="319" t="s">
        <v>4952</v>
      </c>
      <c r="N4974" s="320" t="s">
        <v>6662</v>
      </c>
      <c r="P4974" s="320"/>
      <c r="Q4974" s="321"/>
      <c r="S4974" s="324"/>
      <c r="T4974" s="319">
        <f>ROUND(SUMIF(Anlagenbewegungsdaten!$B:$B,$A4974,Anlagenbewegungsdaten!$C:$C),3)</f>
        <v>3784568.5060000001</v>
      </c>
      <c r="U4974" s="320">
        <f>ROUND(SUMIF(Anlagenbewegungsdaten!$B:$B,$A4974,Anlagenbewegungsdaten!$D:$D),2)</f>
        <v>256246.79</v>
      </c>
      <c r="V4974" s="321">
        <f t="shared" si="178"/>
        <v>0</v>
      </c>
    </row>
    <row r="4975" spans="1:22" ht="15" customHeight="1" x14ac:dyDescent="0.25">
      <c r="A4975" s="129" t="s">
        <v>6534</v>
      </c>
      <c r="B4975" s="126" t="s">
        <v>2089</v>
      </c>
      <c r="C4975" s="127"/>
      <c r="D4975" s="127" t="s">
        <v>6535</v>
      </c>
      <c r="E4975" s="127"/>
      <c r="F4975" s="128"/>
      <c r="G4975" s="128"/>
      <c r="H4975" s="128"/>
      <c r="I4975" s="311"/>
      <c r="J4975" s="319"/>
      <c r="K4975" s="320"/>
      <c r="L4975" s="321"/>
      <c r="M4975" s="319" t="s">
        <v>4952</v>
      </c>
      <c r="N4975" s="320" t="s">
        <v>6662</v>
      </c>
      <c r="P4975" s="320"/>
      <c r="Q4975" s="321"/>
      <c r="S4975" s="324"/>
      <c r="T4975" s="319">
        <f>ROUND(SUMIF(Anlagenbewegungsdaten!$B:$B,$A4975,Anlagenbewegungsdaten!$C:$C),3)</f>
        <v>3891625.1669999999</v>
      </c>
      <c r="U4975" s="320">
        <f>ROUND(SUMIF(Anlagenbewegungsdaten!$B:$B,$A4975,Anlagenbewegungsdaten!$D:$D),2)</f>
        <v>283964.09999999998</v>
      </c>
      <c r="V4975" s="321">
        <f t="shared" si="178"/>
        <v>0</v>
      </c>
    </row>
    <row r="4976" spans="1:22" ht="15" customHeight="1" x14ac:dyDescent="0.25">
      <c r="A4976" s="129" t="s">
        <v>6536</v>
      </c>
      <c r="B4976" s="126" t="s">
        <v>2089</v>
      </c>
      <c r="C4976" s="127"/>
      <c r="D4976" s="127" t="s">
        <v>6537</v>
      </c>
      <c r="E4976" s="127"/>
      <c r="F4976" s="128"/>
      <c r="G4976" s="128"/>
      <c r="H4976" s="128"/>
      <c r="I4976" s="311"/>
      <c r="J4976" s="319"/>
      <c r="K4976" s="320"/>
      <c r="L4976" s="321"/>
      <c r="M4976" s="319" t="s">
        <v>4952</v>
      </c>
      <c r="N4976" s="320" t="s">
        <v>6662</v>
      </c>
      <c r="P4976" s="320"/>
      <c r="Q4976" s="321"/>
      <c r="S4976" s="324"/>
      <c r="T4976" s="319">
        <f>ROUND(SUMIF(Anlagenbewegungsdaten!$B:$B,$A4976,Anlagenbewegungsdaten!$C:$C),3)</f>
        <v>2012956.426</v>
      </c>
      <c r="U4976" s="320">
        <f>ROUND(SUMIF(Anlagenbewegungsdaten!$B:$B,$A4976,Anlagenbewegungsdaten!$D:$D),2)</f>
        <v>129285.15</v>
      </c>
      <c r="V4976" s="321">
        <f t="shared" si="178"/>
        <v>0</v>
      </c>
    </row>
    <row r="4977" spans="1:22" ht="15" customHeight="1" x14ac:dyDescent="0.25">
      <c r="A4977" s="129" t="s">
        <v>6538</v>
      </c>
      <c r="B4977" s="126" t="s">
        <v>2089</v>
      </c>
      <c r="C4977" s="127"/>
      <c r="D4977" s="127" t="s">
        <v>6539</v>
      </c>
      <c r="E4977" s="127"/>
      <c r="F4977" s="128"/>
      <c r="G4977" s="128"/>
      <c r="H4977" s="128"/>
      <c r="I4977" s="311"/>
      <c r="J4977" s="319"/>
      <c r="K4977" s="320"/>
      <c r="L4977" s="321"/>
      <c r="M4977" s="319" t="s">
        <v>4952</v>
      </c>
      <c r="N4977" s="320" t="s">
        <v>6662</v>
      </c>
      <c r="P4977" s="320"/>
      <c r="Q4977" s="321"/>
      <c r="S4977" s="324"/>
      <c r="T4977" s="319">
        <f>ROUND(SUMIF(Anlagenbewegungsdaten!$B:$B,$A4977,Anlagenbewegungsdaten!$C:$C),3)</f>
        <v>2259957.52</v>
      </c>
      <c r="U4977" s="320">
        <f>ROUND(SUMIF(Anlagenbewegungsdaten!$B:$B,$A4977,Anlagenbewegungsdaten!$D:$D),2)</f>
        <v>151371.35</v>
      </c>
      <c r="V4977" s="321">
        <f t="shared" si="178"/>
        <v>0</v>
      </c>
    </row>
    <row r="4978" spans="1:22" ht="15" customHeight="1" x14ac:dyDescent="0.25">
      <c r="A4978" s="129" t="s">
        <v>6540</v>
      </c>
      <c r="B4978" s="126" t="s">
        <v>2089</v>
      </c>
      <c r="C4978" s="127"/>
      <c r="D4978" s="127" t="s">
        <v>6541</v>
      </c>
      <c r="E4978" s="127"/>
      <c r="F4978" s="128"/>
      <c r="G4978" s="128"/>
      <c r="H4978" s="128"/>
      <c r="I4978" s="311"/>
      <c r="J4978" s="319"/>
      <c r="K4978" s="320"/>
      <c r="L4978" s="321"/>
      <c r="M4978" s="319" t="s">
        <v>4952</v>
      </c>
      <c r="N4978" s="320" t="s">
        <v>6662</v>
      </c>
      <c r="P4978" s="320"/>
      <c r="Q4978" s="321"/>
      <c r="S4978" s="324"/>
      <c r="T4978" s="319">
        <f>ROUND(SUMIF(Anlagenbewegungsdaten!$B:$B,$A4978,Anlagenbewegungsdaten!$C:$C),3)</f>
        <v>2516572.1910000001</v>
      </c>
      <c r="U4978" s="320">
        <f>ROUND(SUMIF(Anlagenbewegungsdaten!$B:$B,$A4978,Anlagenbewegungsdaten!$D:$D),2)</f>
        <v>165242.53</v>
      </c>
      <c r="V4978" s="321">
        <f t="shared" si="178"/>
        <v>0</v>
      </c>
    </row>
    <row r="4979" spans="1:22" ht="15" customHeight="1" x14ac:dyDescent="0.25">
      <c r="A4979" s="129" t="s">
        <v>6542</v>
      </c>
      <c r="B4979" s="126" t="s">
        <v>2089</v>
      </c>
      <c r="C4979" s="127"/>
      <c r="D4979" s="127" t="s">
        <v>6543</v>
      </c>
      <c r="E4979" s="127"/>
      <c r="F4979" s="128"/>
      <c r="G4979" s="128"/>
      <c r="H4979" s="128"/>
      <c r="I4979" s="311"/>
      <c r="J4979" s="319"/>
      <c r="K4979" s="320"/>
      <c r="L4979" s="321"/>
      <c r="M4979" s="319" t="s">
        <v>4952</v>
      </c>
      <c r="N4979" s="320" t="s">
        <v>6662</v>
      </c>
      <c r="P4979" s="320"/>
      <c r="Q4979" s="321"/>
      <c r="S4979" s="324"/>
      <c r="T4979" s="319">
        <f>ROUND(SUMIF(Anlagenbewegungsdaten!$B:$B,$A4979,Anlagenbewegungsdaten!$C:$C),3)</f>
        <v>2308250.0819999999</v>
      </c>
      <c r="U4979" s="320">
        <f>ROUND(SUMIF(Anlagenbewegungsdaten!$B:$B,$A4979,Anlagenbewegungsdaten!$D:$D),2)</f>
        <v>146488.45000000001</v>
      </c>
      <c r="V4979" s="321">
        <f t="shared" si="178"/>
        <v>0</v>
      </c>
    </row>
    <row r="4980" spans="1:22" ht="15" customHeight="1" x14ac:dyDescent="0.25">
      <c r="A4980" s="129" t="s">
        <v>6544</v>
      </c>
      <c r="B4980" s="126" t="s">
        <v>2089</v>
      </c>
      <c r="C4980" s="127"/>
      <c r="D4980" s="127" t="s">
        <v>6545</v>
      </c>
      <c r="E4980" s="127"/>
      <c r="F4980" s="128"/>
      <c r="G4980" s="128"/>
      <c r="H4980" s="128"/>
      <c r="I4980" s="311"/>
      <c r="J4980" s="319"/>
      <c r="K4980" s="320"/>
      <c r="L4980" s="321"/>
      <c r="M4980" s="319" t="s">
        <v>4952</v>
      </c>
      <c r="N4980" s="320" t="s">
        <v>6662</v>
      </c>
      <c r="P4980" s="320"/>
      <c r="Q4980" s="321"/>
      <c r="S4980" s="324"/>
      <c r="T4980" s="319">
        <f>ROUND(SUMIF(Anlagenbewegungsdaten!$B:$B,$A4980,Anlagenbewegungsdaten!$C:$C),3)</f>
        <v>3222378.2370000002</v>
      </c>
      <c r="U4980" s="320">
        <f>ROUND(SUMIF(Anlagenbewegungsdaten!$B:$B,$A4980,Anlagenbewegungsdaten!$D:$D),2)</f>
        <v>183462.8</v>
      </c>
      <c r="V4980" s="321">
        <f t="shared" si="178"/>
        <v>0</v>
      </c>
    </row>
    <row r="4981" spans="1:22" ht="15" customHeight="1" x14ac:dyDescent="0.25">
      <c r="A4981" s="129" t="s">
        <v>6546</v>
      </c>
      <c r="B4981" s="126" t="s">
        <v>2089</v>
      </c>
      <c r="C4981" s="127"/>
      <c r="D4981" s="127" t="s">
        <v>6547</v>
      </c>
      <c r="E4981" s="127"/>
      <c r="F4981" s="128"/>
      <c r="G4981" s="128"/>
      <c r="H4981" s="128"/>
      <c r="I4981" s="311"/>
      <c r="J4981" s="319"/>
      <c r="K4981" s="320"/>
      <c r="L4981" s="321"/>
      <c r="M4981" s="319" t="s">
        <v>4952</v>
      </c>
      <c r="N4981" s="320" t="s">
        <v>6662</v>
      </c>
      <c r="P4981" s="320"/>
      <c r="Q4981" s="321"/>
      <c r="S4981" s="324"/>
      <c r="T4981" s="319">
        <f>ROUND(SUMIF(Anlagenbewegungsdaten!$B:$B,$A4981,Anlagenbewegungsdaten!$C:$C),3)</f>
        <v>5190315.6749999998</v>
      </c>
      <c r="U4981" s="320">
        <f>ROUND(SUMIF(Anlagenbewegungsdaten!$B:$B,$A4981,Anlagenbewegungsdaten!$D:$D),2)</f>
        <v>303233.57</v>
      </c>
      <c r="V4981" s="321">
        <f t="shared" si="178"/>
        <v>0</v>
      </c>
    </row>
    <row r="4982" spans="1:22" ht="15" customHeight="1" x14ac:dyDescent="0.25">
      <c r="A4982" s="129" t="s">
        <v>6548</v>
      </c>
      <c r="B4982" s="126" t="s">
        <v>2089</v>
      </c>
      <c r="C4982" s="127"/>
      <c r="D4982" s="127" t="s">
        <v>6549</v>
      </c>
      <c r="E4982" s="127"/>
      <c r="F4982" s="128"/>
      <c r="G4982" s="128"/>
      <c r="H4982" s="128"/>
      <c r="I4982" s="311"/>
      <c r="J4982" s="319"/>
      <c r="K4982" s="320"/>
      <c r="L4982" s="321"/>
      <c r="M4982" s="319" t="s">
        <v>4952</v>
      </c>
      <c r="N4982" s="320" t="s">
        <v>6662</v>
      </c>
      <c r="P4982" s="320"/>
      <c r="Q4982" s="321"/>
      <c r="S4982" s="324"/>
      <c r="T4982" s="319">
        <f>ROUND(SUMIF(Anlagenbewegungsdaten!$B:$B,$A4982,Anlagenbewegungsdaten!$C:$C),3)</f>
        <v>4564369.6890000002</v>
      </c>
      <c r="U4982" s="320">
        <f>ROUND(SUMIF(Anlagenbewegungsdaten!$B:$B,$A4982,Anlagenbewegungsdaten!$D:$D),2)</f>
        <v>306219.2</v>
      </c>
      <c r="V4982" s="321">
        <f t="shared" si="178"/>
        <v>0</v>
      </c>
    </row>
    <row r="4983" spans="1:22" ht="15" customHeight="1" x14ac:dyDescent="0.25">
      <c r="A4983" s="129"/>
      <c r="B4983" s="126"/>
      <c r="C4983" s="127"/>
      <c r="D4983" s="127"/>
      <c r="E4983" s="127"/>
      <c r="F4983" s="128"/>
      <c r="G4983" s="128"/>
      <c r="H4983" s="128"/>
      <c r="I4983" s="311"/>
      <c r="J4983" s="319"/>
      <c r="K4983" s="320"/>
      <c r="L4983" s="321"/>
      <c r="M4983" s="319"/>
      <c r="N4983" s="320"/>
      <c r="P4983" s="320"/>
      <c r="Q4983" s="321"/>
      <c r="S4983" s="324"/>
      <c r="T4983" s="317"/>
      <c r="U4983" s="325"/>
      <c r="V4983" s="325"/>
    </row>
    <row r="4984" spans="1:22" ht="15" customHeight="1" x14ac:dyDescent="0.25">
      <c r="A4984" s="129" t="s">
        <v>6550</v>
      </c>
      <c r="B4984" s="126" t="s">
        <v>152</v>
      </c>
      <c r="C4984" s="127"/>
      <c r="D4984" s="127" t="s">
        <v>6527</v>
      </c>
      <c r="E4984" s="127"/>
      <c r="F4984" s="128"/>
      <c r="G4984" s="128"/>
      <c r="H4984" s="128"/>
      <c r="I4984" s="311"/>
      <c r="J4984" s="319"/>
      <c r="K4984" s="320"/>
      <c r="L4984" s="321"/>
      <c r="M4984" s="319" t="s">
        <v>4952</v>
      </c>
      <c r="N4984" s="320" t="s">
        <v>6663</v>
      </c>
      <c r="O4984" s="313"/>
      <c r="P4984" s="320"/>
      <c r="Q4984" s="321"/>
      <c r="S4984" s="324"/>
      <c r="T4984" s="319">
        <f>ROUND(SUMIF(Anlagenbewegungsdaten!$B:$B,$A4984,Anlagenbewegungsdaten!$C:$C),3)</f>
        <v>6618544.46</v>
      </c>
      <c r="U4984" s="320">
        <f>ROUND(SUMIF(Anlagenbewegungsdaten!$B:$B,$A4984,Anlagenbewegungsdaten!$D:$D),2)</f>
        <v>455168.79</v>
      </c>
      <c r="V4984" s="321">
        <f t="shared" ref="V4984:V4995" si="179">IF(ISBLANK(G4984),0,IF((T4984)=0,0,G4984-(U4984/T4984*100)))</f>
        <v>0</v>
      </c>
    </row>
    <row r="4985" spans="1:22" ht="15" customHeight="1" x14ac:dyDescent="0.25">
      <c r="A4985" s="129" t="s">
        <v>6551</v>
      </c>
      <c r="B4985" s="126" t="s">
        <v>152</v>
      </c>
      <c r="C4985" s="127"/>
      <c r="D4985" s="127" t="s">
        <v>6529</v>
      </c>
      <c r="E4985" s="127"/>
      <c r="F4985" s="128"/>
      <c r="G4985" s="128"/>
      <c r="H4985" s="128"/>
      <c r="I4985" s="311"/>
      <c r="J4985" s="319"/>
      <c r="K4985" s="320"/>
      <c r="L4985" s="321"/>
      <c r="M4985" s="319" t="s">
        <v>4952</v>
      </c>
      <c r="N4985" s="320" t="s">
        <v>6663</v>
      </c>
      <c r="O4985" s="313"/>
      <c r="P4985" s="320"/>
      <c r="Q4985" s="321"/>
      <c r="S4985" s="324"/>
      <c r="T4985" s="319">
        <f>ROUND(SUMIF(Anlagenbewegungsdaten!$B:$B,$A4985,Anlagenbewegungsdaten!$C:$C),3)</f>
        <v>6509424.977</v>
      </c>
      <c r="U4985" s="320">
        <f>ROUND(SUMIF(Anlagenbewegungsdaten!$B:$B,$A4985,Anlagenbewegungsdaten!$D:$D),2)</f>
        <v>489166.19</v>
      </c>
      <c r="V4985" s="321">
        <f t="shared" si="179"/>
        <v>0</v>
      </c>
    </row>
    <row r="4986" spans="1:22" ht="15" customHeight="1" x14ac:dyDescent="0.25">
      <c r="A4986" s="129" t="s">
        <v>6552</v>
      </c>
      <c r="B4986" s="126" t="s">
        <v>152</v>
      </c>
      <c r="C4986" s="127"/>
      <c r="D4986" s="127" t="s">
        <v>6531</v>
      </c>
      <c r="E4986" s="127"/>
      <c r="F4986" s="128"/>
      <c r="G4986" s="128"/>
      <c r="H4986" s="128"/>
      <c r="I4986" s="311"/>
      <c r="J4986" s="319"/>
      <c r="K4986" s="320"/>
      <c r="L4986" s="321"/>
      <c r="M4986" s="319" t="s">
        <v>4952</v>
      </c>
      <c r="N4986" s="320" t="s">
        <v>6663</v>
      </c>
      <c r="O4986" s="313"/>
      <c r="P4986" s="320"/>
      <c r="Q4986" s="321"/>
      <c r="S4986" s="324"/>
      <c r="T4986" s="319">
        <f>ROUND(SUMIF(Anlagenbewegungsdaten!$B:$B,$A4986,Anlagenbewegungsdaten!$C:$C),3)</f>
        <v>5224052.2350000003</v>
      </c>
      <c r="U4986" s="320">
        <f>ROUND(SUMIF(Anlagenbewegungsdaten!$B:$B,$A4986,Anlagenbewegungsdaten!$D:$D),2)</f>
        <v>372019.67</v>
      </c>
      <c r="V4986" s="321">
        <f t="shared" si="179"/>
        <v>0</v>
      </c>
    </row>
    <row r="4987" spans="1:22" ht="15" customHeight="1" x14ac:dyDescent="0.25">
      <c r="A4987" s="129" t="s">
        <v>6553</v>
      </c>
      <c r="B4987" s="126" t="s">
        <v>152</v>
      </c>
      <c r="C4987" s="127"/>
      <c r="D4987" s="127" t="s">
        <v>6533</v>
      </c>
      <c r="E4987" s="127"/>
      <c r="F4987" s="128"/>
      <c r="G4987" s="128"/>
      <c r="H4987" s="128"/>
      <c r="I4987" s="311"/>
      <c r="J4987" s="319"/>
      <c r="K4987" s="320"/>
      <c r="L4987" s="321"/>
      <c r="M4987" s="319" t="s">
        <v>4952</v>
      </c>
      <c r="N4987" s="320" t="s">
        <v>6663</v>
      </c>
      <c r="O4987" s="313"/>
      <c r="P4987" s="320"/>
      <c r="Q4987" s="321"/>
      <c r="S4987" s="324"/>
      <c r="T4987" s="319">
        <f>ROUND(SUMIF(Anlagenbewegungsdaten!$B:$B,$A4987,Anlagenbewegungsdaten!$C:$C),3)</f>
        <v>4975779.9139999999</v>
      </c>
      <c r="U4987" s="320">
        <f>ROUND(SUMIF(Anlagenbewegungsdaten!$B:$B,$A4987,Anlagenbewegungsdaten!$D:$D),2)</f>
        <v>342160.25</v>
      </c>
      <c r="V4987" s="321">
        <f t="shared" si="179"/>
        <v>0</v>
      </c>
    </row>
    <row r="4988" spans="1:22" ht="15" customHeight="1" x14ac:dyDescent="0.25">
      <c r="A4988" s="129" t="s">
        <v>6554</v>
      </c>
      <c r="B4988" s="126" t="s">
        <v>152</v>
      </c>
      <c r="C4988" s="127"/>
      <c r="D4988" s="127" t="s">
        <v>6535</v>
      </c>
      <c r="E4988" s="127"/>
      <c r="F4988" s="128"/>
      <c r="G4988" s="128"/>
      <c r="H4988" s="128"/>
      <c r="I4988" s="311"/>
      <c r="J4988" s="319"/>
      <c r="K4988" s="320"/>
      <c r="L4988" s="321"/>
      <c r="M4988" s="319" t="s">
        <v>4952</v>
      </c>
      <c r="N4988" s="320" t="s">
        <v>6663</v>
      </c>
      <c r="O4988" s="313"/>
      <c r="P4988" s="320"/>
      <c r="Q4988" s="321"/>
      <c r="S4988" s="324"/>
      <c r="T4988" s="319">
        <f>ROUND(SUMIF(Anlagenbewegungsdaten!$B:$B,$A4988,Anlagenbewegungsdaten!$C:$C),3)</f>
        <v>5545604.9040000001</v>
      </c>
      <c r="U4988" s="320">
        <f>ROUND(SUMIF(Anlagenbewegungsdaten!$B:$B,$A4988,Anlagenbewegungsdaten!$D:$D),2)</f>
        <v>409203.34</v>
      </c>
      <c r="V4988" s="321">
        <f t="shared" si="179"/>
        <v>0</v>
      </c>
    </row>
    <row r="4989" spans="1:22" ht="15" customHeight="1" x14ac:dyDescent="0.25">
      <c r="A4989" s="129" t="s">
        <v>6555</v>
      </c>
      <c r="B4989" s="126" t="s">
        <v>152</v>
      </c>
      <c r="C4989" s="127"/>
      <c r="D4989" s="127" t="s">
        <v>6537</v>
      </c>
      <c r="E4989" s="127"/>
      <c r="F4989" s="128"/>
      <c r="G4989" s="128"/>
      <c r="H4989" s="128"/>
      <c r="I4989" s="311"/>
      <c r="J4989" s="319"/>
      <c r="K4989" s="320"/>
      <c r="L4989" s="321"/>
      <c r="M4989" s="319" t="s">
        <v>4952</v>
      </c>
      <c r="N4989" s="320" t="s">
        <v>6663</v>
      </c>
      <c r="O4989" s="313"/>
      <c r="P4989" s="320"/>
      <c r="Q4989" s="321"/>
      <c r="S4989" s="324"/>
      <c r="T4989" s="319">
        <f>ROUND(SUMIF(Anlagenbewegungsdaten!$B:$B,$A4989,Anlagenbewegungsdaten!$C:$C),3)</f>
        <v>2426440.7119999998</v>
      </c>
      <c r="U4989" s="320">
        <f>ROUND(SUMIF(Anlagenbewegungsdaten!$B:$B,$A4989,Anlagenbewegungsdaten!$D:$D),2)</f>
        <v>158877.37</v>
      </c>
      <c r="V4989" s="321">
        <f t="shared" si="179"/>
        <v>0</v>
      </c>
    </row>
    <row r="4990" spans="1:22" ht="15" customHeight="1" x14ac:dyDescent="0.25">
      <c r="A4990" s="129" t="s">
        <v>6556</v>
      </c>
      <c r="B4990" s="126" t="s">
        <v>152</v>
      </c>
      <c r="C4990" s="127"/>
      <c r="D4990" s="127" t="s">
        <v>6539</v>
      </c>
      <c r="E4990" s="127"/>
      <c r="F4990" s="128"/>
      <c r="G4990" s="128"/>
      <c r="H4990" s="128"/>
      <c r="I4990" s="311"/>
      <c r="J4990" s="319"/>
      <c r="K4990" s="320"/>
      <c r="L4990" s="321"/>
      <c r="M4990" s="319" t="s">
        <v>4952</v>
      </c>
      <c r="N4990" s="320" t="s">
        <v>6663</v>
      </c>
      <c r="O4990" s="313"/>
      <c r="P4990" s="320"/>
      <c r="Q4990" s="321"/>
      <c r="S4990" s="324"/>
      <c r="T4990" s="319">
        <f>ROUND(SUMIF(Anlagenbewegungsdaten!$B:$B,$A4990,Anlagenbewegungsdaten!$C:$C),3)</f>
        <v>2643908.1260000002</v>
      </c>
      <c r="U4990" s="320">
        <f>ROUND(SUMIF(Anlagenbewegungsdaten!$B:$B,$A4990,Anlagenbewegungsdaten!$D:$D),2)</f>
        <v>180209.24</v>
      </c>
      <c r="V4990" s="321">
        <f t="shared" si="179"/>
        <v>0</v>
      </c>
    </row>
    <row r="4991" spans="1:22" ht="15" customHeight="1" x14ac:dyDescent="0.25">
      <c r="A4991" s="129" t="s">
        <v>6557</v>
      </c>
      <c r="B4991" s="126" t="s">
        <v>152</v>
      </c>
      <c r="C4991" s="127"/>
      <c r="D4991" s="127" t="s">
        <v>6541</v>
      </c>
      <c r="E4991" s="127"/>
      <c r="F4991" s="128"/>
      <c r="G4991" s="128"/>
      <c r="H4991" s="128"/>
      <c r="I4991" s="311"/>
      <c r="J4991" s="319"/>
      <c r="K4991" s="320"/>
      <c r="L4991" s="321"/>
      <c r="M4991" s="319" t="s">
        <v>4952</v>
      </c>
      <c r="N4991" s="320" t="s">
        <v>6663</v>
      </c>
      <c r="O4991" s="313"/>
      <c r="P4991" s="320"/>
      <c r="Q4991" s="321"/>
      <c r="S4991" s="324"/>
      <c r="T4991" s="319">
        <f>ROUND(SUMIF(Anlagenbewegungsdaten!$B:$B,$A4991,Anlagenbewegungsdaten!$C:$C),3)</f>
        <v>2889463.2949999999</v>
      </c>
      <c r="U4991" s="320">
        <f>ROUND(SUMIF(Anlagenbewegungsdaten!$B:$B,$A4991,Anlagenbewegungsdaten!$D:$D),2)</f>
        <v>192352.33</v>
      </c>
      <c r="V4991" s="321">
        <f t="shared" si="179"/>
        <v>0</v>
      </c>
    </row>
    <row r="4992" spans="1:22" ht="15" customHeight="1" x14ac:dyDescent="0.25">
      <c r="A4992" s="129" t="s">
        <v>6558</v>
      </c>
      <c r="B4992" s="126" t="s">
        <v>152</v>
      </c>
      <c r="C4992" s="127"/>
      <c r="D4992" s="127" t="s">
        <v>6543</v>
      </c>
      <c r="E4992" s="127"/>
      <c r="F4992" s="128"/>
      <c r="G4992" s="128"/>
      <c r="H4992" s="128"/>
      <c r="I4992" s="311"/>
      <c r="J4992" s="319"/>
      <c r="K4992" s="320"/>
      <c r="L4992" s="321"/>
      <c r="M4992" s="319" t="s">
        <v>4952</v>
      </c>
      <c r="N4992" s="320" t="s">
        <v>6663</v>
      </c>
      <c r="O4992" s="313"/>
      <c r="P4992" s="320"/>
      <c r="Q4992" s="321"/>
      <c r="S4992" s="324"/>
      <c r="T4992" s="319">
        <f>ROUND(SUMIF(Anlagenbewegungsdaten!$B:$B,$A4992,Anlagenbewegungsdaten!$C:$C),3)</f>
        <v>2573830.997</v>
      </c>
      <c r="U4992" s="320">
        <f>ROUND(SUMIF(Anlagenbewegungsdaten!$B:$B,$A4992,Anlagenbewegungsdaten!$D:$D),2)</f>
        <v>166486.20000000001</v>
      </c>
      <c r="V4992" s="321">
        <f t="shared" si="179"/>
        <v>0</v>
      </c>
    </row>
    <row r="4993" spans="1:22" ht="15" customHeight="1" x14ac:dyDescent="0.25">
      <c r="A4993" s="129" t="s">
        <v>6559</v>
      </c>
      <c r="B4993" s="126" t="s">
        <v>152</v>
      </c>
      <c r="C4993" s="127"/>
      <c r="D4993" s="127" t="s">
        <v>6545</v>
      </c>
      <c r="E4993" s="127"/>
      <c r="F4993" s="128"/>
      <c r="G4993" s="128"/>
      <c r="H4993" s="128"/>
      <c r="I4993" s="311"/>
      <c r="J4993" s="319"/>
      <c r="K4993" s="320"/>
      <c r="L4993" s="321"/>
      <c r="M4993" s="319" t="s">
        <v>4952</v>
      </c>
      <c r="N4993" s="320" t="s">
        <v>6663</v>
      </c>
      <c r="O4993" s="313"/>
      <c r="P4993" s="320"/>
      <c r="Q4993" s="321"/>
      <c r="S4993" s="324"/>
      <c r="T4993" s="319">
        <f>ROUND(SUMIF(Anlagenbewegungsdaten!$B:$B,$A4993,Anlagenbewegungsdaten!$C:$C),3)</f>
        <v>4308827.8509999998</v>
      </c>
      <c r="U4993" s="320">
        <f>ROUND(SUMIF(Anlagenbewegungsdaten!$B:$B,$A4993,Anlagenbewegungsdaten!$D:$D),2)</f>
        <v>247549.05</v>
      </c>
      <c r="V4993" s="321">
        <f t="shared" si="179"/>
        <v>0</v>
      </c>
    </row>
    <row r="4994" spans="1:22" ht="15" customHeight="1" x14ac:dyDescent="0.25">
      <c r="A4994" s="129" t="s">
        <v>6560</v>
      </c>
      <c r="B4994" s="126" t="s">
        <v>152</v>
      </c>
      <c r="C4994" s="127"/>
      <c r="D4994" s="127" t="s">
        <v>6547</v>
      </c>
      <c r="E4994" s="127"/>
      <c r="F4994" s="128"/>
      <c r="G4994" s="128"/>
      <c r="H4994" s="128"/>
      <c r="I4994" s="311"/>
      <c r="J4994" s="319"/>
      <c r="K4994" s="320"/>
      <c r="L4994" s="321"/>
      <c r="M4994" s="319" t="s">
        <v>4952</v>
      </c>
      <c r="N4994" s="320" t="s">
        <v>6663</v>
      </c>
      <c r="O4994" s="313"/>
      <c r="P4994" s="320"/>
      <c r="Q4994" s="321"/>
      <c r="S4994" s="324"/>
      <c r="T4994" s="319">
        <f>ROUND(SUMIF(Anlagenbewegungsdaten!$B:$B,$A4994,Anlagenbewegungsdaten!$C:$C),3)</f>
        <v>6995479.7379999999</v>
      </c>
      <c r="U4994" s="320">
        <f>ROUND(SUMIF(Anlagenbewegungsdaten!$B:$B,$A4994,Anlagenbewegungsdaten!$D:$D),2)</f>
        <v>410143.24</v>
      </c>
      <c r="V4994" s="321">
        <f t="shared" si="179"/>
        <v>0</v>
      </c>
    </row>
    <row r="4995" spans="1:22" ht="15" customHeight="1" x14ac:dyDescent="0.25">
      <c r="A4995" s="129" t="s">
        <v>6561</v>
      </c>
      <c r="B4995" s="126" t="s">
        <v>152</v>
      </c>
      <c r="C4995" s="127"/>
      <c r="D4995" s="127" t="s">
        <v>6549</v>
      </c>
      <c r="E4995" s="127"/>
      <c r="F4995" s="128"/>
      <c r="G4995" s="128"/>
      <c r="H4995" s="128"/>
      <c r="I4995" s="311"/>
      <c r="J4995" s="319"/>
      <c r="K4995" s="320"/>
      <c r="L4995" s="321"/>
      <c r="M4995" s="319" t="s">
        <v>4952</v>
      </c>
      <c r="N4995" s="320" t="s">
        <v>6663</v>
      </c>
      <c r="O4995" s="313"/>
      <c r="P4995" s="320"/>
      <c r="Q4995" s="321"/>
      <c r="S4995" s="324"/>
      <c r="T4995" s="319">
        <f>ROUND(SUMIF(Anlagenbewegungsdaten!$B:$B,$A4995,Anlagenbewegungsdaten!$C:$C),3)</f>
        <v>6506904.21</v>
      </c>
      <c r="U4995" s="320">
        <f>ROUND(SUMIF(Anlagenbewegungsdaten!$B:$B,$A4995,Anlagenbewegungsdaten!$D:$D),2)</f>
        <v>436856.92</v>
      </c>
      <c r="V4995" s="321">
        <f t="shared" si="179"/>
        <v>0</v>
      </c>
    </row>
    <row r="4996" spans="1:22" ht="15" customHeight="1" x14ac:dyDescent="0.25">
      <c r="A4996" s="129"/>
      <c r="B4996" s="126"/>
      <c r="C4996" s="127"/>
      <c r="D4996" s="127"/>
      <c r="E4996" s="127"/>
      <c r="F4996" s="128"/>
      <c r="G4996" s="128"/>
      <c r="H4996" s="128"/>
      <c r="I4996" s="311"/>
      <c r="J4996" s="319"/>
      <c r="K4996" s="320"/>
      <c r="L4996" s="321"/>
      <c r="M4996" s="319"/>
      <c r="N4996" s="320"/>
      <c r="O4996" s="313"/>
      <c r="P4996" s="320"/>
      <c r="Q4996" s="321"/>
      <c r="S4996" s="324"/>
      <c r="T4996" s="317"/>
      <c r="U4996" s="325"/>
      <c r="V4996" s="325"/>
    </row>
    <row r="4997" spans="1:22" ht="15" customHeight="1" x14ac:dyDescent="0.25">
      <c r="A4997" s="129" t="s">
        <v>6562</v>
      </c>
      <c r="B4997" s="126" t="s">
        <v>159</v>
      </c>
      <c r="C4997" s="127"/>
      <c r="D4997" s="127" t="s">
        <v>6527</v>
      </c>
      <c r="E4997" s="127"/>
      <c r="F4997" s="128"/>
      <c r="G4997" s="128"/>
      <c r="H4997" s="128"/>
      <c r="I4997" s="311"/>
      <c r="J4997" s="319"/>
      <c r="K4997" s="320"/>
      <c r="L4997" s="321"/>
      <c r="M4997" s="319" t="s">
        <v>4952</v>
      </c>
      <c r="N4997" s="320" t="s">
        <v>6664</v>
      </c>
      <c r="O4997" s="313"/>
      <c r="P4997" s="320"/>
      <c r="Q4997" s="321"/>
      <c r="S4997" s="324"/>
      <c r="T4997" s="319">
        <f>ROUND(SUMIF(Anlagenbewegungsdaten!$B:$B,$A4997,Anlagenbewegungsdaten!$C:$C),3)</f>
        <v>3358452.3330000001</v>
      </c>
      <c r="U4997" s="320">
        <f>ROUND(SUMIF(Anlagenbewegungsdaten!$B:$B,$A4997,Anlagenbewegungsdaten!$D:$D),2)</f>
        <v>255678.99</v>
      </c>
      <c r="V4997" s="321">
        <f t="shared" ref="V4997:V5008" si="180">IF(ISBLANK(G4997),0,IF((T4997)=0,0,G4997-(U4997/T4997*100)))</f>
        <v>0</v>
      </c>
    </row>
    <row r="4998" spans="1:22" ht="15" customHeight="1" x14ac:dyDescent="0.25">
      <c r="A4998" s="129" t="s">
        <v>6563</v>
      </c>
      <c r="B4998" s="126" t="s">
        <v>159</v>
      </c>
      <c r="C4998" s="127"/>
      <c r="D4998" s="127" t="s">
        <v>6529</v>
      </c>
      <c r="E4998" s="127"/>
      <c r="F4998" s="128"/>
      <c r="G4998" s="128"/>
      <c r="H4998" s="128"/>
      <c r="I4998" s="311"/>
      <c r="J4998" s="319"/>
      <c r="K4998" s="320"/>
      <c r="L4998" s="321"/>
      <c r="M4998" s="319" t="s">
        <v>4952</v>
      </c>
      <c r="N4998" s="320" t="s">
        <v>6664</v>
      </c>
      <c r="O4998" s="313"/>
      <c r="P4998" s="320"/>
      <c r="Q4998" s="321"/>
      <c r="S4998" s="324"/>
      <c r="T4998" s="319">
        <f>ROUND(SUMIF(Anlagenbewegungsdaten!$B:$B,$A4998,Anlagenbewegungsdaten!$C:$C),3)</f>
        <v>2236343.6669999999</v>
      </c>
      <c r="U4998" s="320">
        <f>ROUND(SUMIF(Anlagenbewegungsdaten!$B:$B,$A4998,Anlagenbewegungsdaten!$D:$D),2)</f>
        <v>183134.18</v>
      </c>
      <c r="V4998" s="321">
        <f t="shared" si="180"/>
        <v>0</v>
      </c>
    </row>
    <row r="4999" spans="1:22" ht="15" customHeight="1" x14ac:dyDescent="0.25">
      <c r="A4999" s="129" t="s">
        <v>6564</v>
      </c>
      <c r="B4999" s="126" t="s">
        <v>159</v>
      </c>
      <c r="C4999" s="127"/>
      <c r="D4999" s="127" t="s">
        <v>6531</v>
      </c>
      <c r="E4999" s="127"/>
      <c r="F4999" s="128"/>
      <c r="G4999" s="128"/>
      <c r="H4999" s="128"/>
      <c r="I4999" s="311"/>
      <c r="J4999" s="319"/>
      <c r="K4999" s="320"/>
      <c r="L4999" s="321"/>
      <c r="M4999" s="319" t="s">
        <v>4952</v>
      </c>
      <c r="N4999" s="320" t="s">
        <v>6664</v>
      </c>
      <c r="O4999" s="313"/>
      <c r="P4999" s="320"/>
      <c r="Q4999" s="321"/>
      <c r="S4999" s="324"/>
      <c r="T4999" s="319">
        <f>ROUND(SUMIF(Anlagenbewegungsdaten!$B:$B,$A4999,Anlagenbewegungsdaten!$C:$C),3)</f>
        <v>924416</v>
      </c>
      <c r="U4999" s="320">
        <f>ROUND(SUMIF(Anlagenbewegungsdaten!$B:$B,$A4999,Anlagenbewegungsdaten!$D:$D),2)</f>
        <v>73158.28</v>
      </c>
      <c r="V4999" s="321">
        <f t="shared" si="180"/>
        <v>0</v>
      </c>
    </row>
    <row r="5000" spans="1:22" ht="15" customHeight="1" x14ac:dyDescent="0.25">
      <c r="A5000" s="129" t="s">
        <v>6565</v>
      </c>
      <c r="B5000" s="126" t="s">
        <v>159</v>
      </c>
      <c r="C5000" s="127"/>
      <c r="D5000" s="127" t="s">
        <v>6533</v>
      </c>
      <c r="E5000" s="127"/>
      <c r="F5000" s="128"/>
      <c r="G5000" s="128"/>
      <c r="H5000" s="128"/>
      <c r="I5000" s="311"/>
      <c r="J5000" s="319"/>
      <c r="K5000" s="320"/>
      <c r="L5000" s="321"/>
      <c r="M5000" s="319" t="s">
        <v>4952</v>
      </c>
      <c r="N5000" s="320" t="s">
        <v>6664</v>
      </c>
      <c r="O5000" s="313"/>
      <c r="P5000" s="320"/>
      <c r="Q5000" s="321"/>
      <c r="S5000" s="324"/>
      <c r="T5000" s="319">
        <f>ROUND(SUMIF(Anlagenbewegungsdaten!$B:$B,$A5000,Anlagenbewegungsdaten!$C:$C),3)</f>
        <v>837768.33299999998</v>
      </c>
      <c r="U5000" s="320">
        <f>ROUND(SUMIF(Anlagenbewegungsdaten!$B:$B,$A5000,Anlagenbewegungsdaten!$D:$D),2)</f>
        <v>64466.28</v>
      </c>
      <c r="V5000" s="321">
        <f t="shared" si="180"/>
        <v>0</v>
      </c>
    </row>
    <row r="5001" spans="1:22" ht="15" customHeight="1" x14ac:dyDescent="0.25">
      <c r="A5001" s="129" t="s">
        <v>6566</v>
      </c>
      <c r="B5001" s="126" t="s">
        <v>159</v>
      </c>
      <c r="C5001" s="127"/>
      <c r="D5001" s="127" t="s">
        <v>6535</v>
      </c>
      <c r="E5001" s="127"/>
      <c r="F5001" s="128"/>
      <c r="G5001" s="128"/>
      <c r="H5001" s="128"/>
      <c r="I5001" s="311"/>
      <c r="J5001" s="319"/>
      <c r="K5001" s="320"/>
      <c r="L5001" s="321"/>
      <c r="M5001" s="319" t="s">
        <v>4952</v>
      </c>
      <c r="N5001" s="320" t="s">
        <v>6664</v>
      </c>
      <c r="O5001" s="313"/>
      <c r="P5001" s="320"/>
      <c r="Q5001" s="321"/>
      <c r="S5001" s="324"/>
      <c r="T5001" s="319">
        <f>ROUND(SUMIF(Anlagenbewegungsdaten!$B:$B,$A5001,Anlagenbewegungsdaten!$C:$C),3)</f>
        <v>1102023.6669999999</v>
      </c>
      <c r="U5001" s="320">
        <f>ROUND(SUMIF(Anlagenbewegungsdaten!$B:$B,$A5001,Anlagenbewegungsdaten!$D:$D),2)</f>
        <v>90586.34</v>
      </c>
      <c r="V5001" s="321">
        <f t="shared" si="180"/>
        <v>0</v>
      </c>
    </row>
    <row r="5002" spans="1:22" ht="15" customHeight="1" x14ac:dyDescent="0.25">
      <c r="A5002" s="129" t="s">
        <v>6567</v>
      </c>
      <c r="B5002" s="126" t="s">
        <v>159</v>
      </c>
      <c r="C5002" s="127"/>
      <c r="D5002" s="127" t="s">
        <v>6537</v>
      </c>
      <c r="E5002" s="127"/>
      <c r="F5002" s="128"/>
      <c r="G5002" s="128"/>
      <c r="H5002" s="128"/>
      <c r="I5002" s="311"/>
      <c r="J5002" s="319"/>
      <c r="K5002" s="320"/>
      <c r="L5002" s="321"/>
      <c r="M5002" s="319" t="s">
        <v>4952</v>
      </c>
      <c r="N5002" s="320" t="s">
        <v>6664</v>
      </c>
      <c r="O5002" s="313"/>
      <c r="P5002" s="320"/>
      <c r="Q5002" s="321"/>
      <c r="S5002" s="324"/>
      <c r="T5002" s="319">
        <f>ROUND(SUMIF(Anlagenbewegungsdaten!$B:$B,$A5002,Anlagenbewegungsdaten!$C:$C),3)</f>
        <v>1121277</v>
      </c>
      <c r="U5002" s="320">
        <f>ROUND(SUMIF(Anlagenbewegungsdaten!$B:$B,$A5002,Anlagenbewegungsdaten!$D:$D),2)</f>
        <v>82391.44</v>
      </c>
      <c r="V5002" s="321">
        <f t="shared" si="180"/>
        <v>0</v>
      </c>
    </row>
    <row r="5003" spans="1:22" ht="15" customHeight="1" x14ac:dyDescent="0.25">
      <c r="A5003" s="129" t="s">
        <v>6568</v>
      </c>
      <c r="B5003" s="126" t="s">
        <v>159</v>
      </c>
      <c r="C5003" s="127"/>
      <c r="D5003" s="127" t="s">
        <v>6539</v>
      </c>
      <c r="E5003" s="127"/>
      <c r="F5003" s="128"/>
      <c r="G5003" s="128"/>
      <c r="H5003" s="128"/>
      <c r="I5003" s="311"/>
      <c r="J5003" s="319"/>
      <c r="K5003" s="320"/>
      <c r="L5003" s="321"/>
      <c r="M5003" s="319" t="s">
        <v>4952</v>
      </c>
      <c r="N5003" s="320" t="s">
        <v>6664</v>
      </c>
      <c r="O5003" s="313"/>
      <c r="P5003" s="320"/>
      <c r="Q5003" s="321"/>
      <c r="S5003" s="324"/>
      <c r="T5003" s="319">
        <f>ROUND(SUMIF(Anlagenbewegungsdaten!$B:$B,$A5003,Anlagenbewegungsdaten!$C:$C),3)</f>
        <v>1224963</v>
      </c>
      <c r="U5003" s="320">
        <f>ROUND(SUMIF(Anlagenbewegungsdaten!$B:$B,$A5003,Anlagenbewegungsdaten!$D:$D),2)</f>
        <v>93452.43</v>
      </c>
      <c r="V5003" s="321">
        <f t="shared" si="180"/>
        <v>0</v>
      </c>
    </row>
    <row r="5004" spans="1:22" ht="15" customHeight="1" x14ac:dyDescent="0.25">
      <c r="A5004" s="129" t="s">
        <v>6569</v>
      </c>
      <c r="B5004" s="126" t="s">
        <v>159</v>
      </c>
      <c r="C5004" s="127"/>
      <c r="D5004" s="127" t="s">
        <v>6541</v>
      </c>
      <c r="E5004" s="127"/>
      <c r="F5004" s="128"/>
      <c r="G5004" s="128"/>
      <c r="H5004" s="128"/>
      <c r="I5004" s="311"/>
      <c r="J5004" s="319"/>
      <c r="K5004" s="320"/>
      <c r="L5004" s="321"/>
      <c r="M5004" s="319" t="s">
        <v>4952</v>
      </c>
      <c r="N5004" s="320" t="s">
        <v>6664</v>
      </c>
      <c r="O5004" s="313"/>
      <c r="P5004" s="320"/>
      <c r="Q5004" s="321"/>
      <c r="S5004" s="324"/>
      <c r="T5004" s="319">
        <f>ROUND(SUMIF(Anlagenbewegungsdaten!$B:$B,$A5004,Anlagenbewegungsdaten!$C:$C),3)</f>
        <v>1372957</v>
      </c>
      <c r="U5004" s="320">
        <f>ROUND(SUMIF(Anlagenbewegungsdaten!$B:$B,$A5004,Anlagenbewegungsdaten!$D:$D),2)</f>
        <v>102793.3</v>
      </c>
      <c r="V5004" s="321">
        <f t="shared" si="180"/>
        <v>0</v>
      </c>
    </row>
    <row r="5005" spans="1:22" ht="15" customHeight="1" x14ac:dyDescent="0.25">
      <c r="A5005" s="129" t="s">
        <v>6570</v>
      </c>
      <c r="B5005" s="126" t="s">
        <v>159</v>
      </c>
      <c r="C5005" s="127"/>
      <c r="D5005" s="127" t="s">
        <v>6543</v>
      </c>
      <c r="E5005" s="127"/>
      <c r="F5005" s="128"/>
      <c r="G5005" s="128"/>
      <c r="H5005" s="128"/>
      <c r="I5005" s="311"/>
      <c r="J5005" s="319"/>
      <c r="K5005" s="320"/>
      <c r="L5005" s="321"/>
      <c r="M5005" s="319" t="s">
        <v>4952</v>
      </c>
      <c r="N5005" s="320" t="s">
        <v>6664</v>
      </c>
      <c r="O5005" s="313"/>
      <c r="P5005" s="320"/>
      <c r="Q5005" s="321"/>
      <c r="S5005" s="324"/>
      <c r="T5005" s="319">
        <f>ROUND(SUMIF(Anlagenbewegungsdaten!$B:$B,$A5005,Anlagenbewegungsdaten!$C:$C),3)</f>
        <v>1100991.3330000001</v>
      </c>
      <c r="U5005" s="320">
        <f>ROUND(SUMIF(Anlagenbewegungsdaten!$B:$B,$A5005,Anlagenbewegungsdaten!$D:$D),2)</f>
        <v>80064.100000000006</v>
      </c>
      <c r="V5005" s="321">
        <f t="shared" si="180"/>
        <v>0</v>
      </c>
    </row>
    <row r="5006" spans="1:22" ht="15" customHeight="1" x14ac:dyDescent="0.25">
      <c r="A5006" s="129" t="s">
        <v>6571</v>
      </c>
      <c r="B5006" s="126" t="s">
        <v>159</v>
      </c>
      <c r="C5006" s="127"/>
      <c r="D5006" s="127" t="s">
        <v>6545</v>
      </c>
      <c r="E5006" s="127"/>
      <c r="F5006" s="128"/>
      <c r="G5006" s="128"/>
      <c r="H5006" s="128"/>
      <c r="I5006" s="311"/>
      <c r="J5006" s="319"/>
      <c r="K5006" s="320"/>
      <c r="L5006" s="321"/>
      <c r="M5006" s="319" t="s">
        <v>4952</v>
      </c>
      <c r="N5006" s="320" t="s">
        <v>6664</v>
      </c>
      <c r="O5006" s="313"/>
      <c r="P5006" s="320"/>
      <c r="Q5006" s="321"/>
      <c r="S5006" s="324"/>
      <c r="T5006" s="319">
        <f>ROUND(SUMIF(Anlagenbewegungsdaten!$B:$B,$A5006,Anlagenbewegungsdaten!$C:$C),3)</f>
        <v>1629063.6669999999</v>
      </c>
      <c r="U5006" s="320">
        <f>ROUND(SUMIF(Anlagenbewegungsdaten!$B:$B,$A5006,Anlagenbewegungsdaten!$D:$D),2)</f>
        <v>107795.15</v>
      </c>
      <c r="V5006" s="321">
        <f t="shared" si="180"/>
        <v>0</v>
      </c>
    </row>
    <row r="5007" spans="1:22" ht="15" customHeight="1" x14ac:dyDescent="0.25">
      <c r="A5007" s="129" t="s">
        <v>6572</v>
      </c>
      <c r="B5007" s="126" t="s">
        <v>159</v>
      </c>
      <c r="C5007" s="127"/>
      <c r="D5007" s="127" t="s">
        <v>6547</v>
      </c>
      <c r="E5007" s="127"/>
      <c r="F5007" s="128"/>
      <c r="G5007" s="128"/>
      <c r="H5007" s="128"/>
      <c r="I5007" s="311"/>
      <c r="J5007" s="319"/>
      <c r="K5007" s="320"/>
      <c r="L5007" s="321"/>
      <c r="M5007" s="319" t="s">
        <v>4952</v>
      </c>
      <c r="N5007" s="320" t="s">
        <v>6664</v>
      </c>
      <c r="O5007" s="313"/>
      <c r="P5007" s="320"/>
      <c r="Q5007" s="321"/>
      <c r="S5007" s="324"/>
      <c r="T5007" s="319">
        <f>ROUND(SUMIF(Anlagenbewegungsdaten!$B:$B,$A5007,Anlagenbewegungsdaten!$C:$C),3)</f>
        <v>2550083</v>
      </c>
      <c r="U5007" s="320">
        <f>ROUND(SUMIF(Anlagenbewegungsdaten!$B:$B,$A5007,Anlagenbewegungsdaten!$D:$D),2)</f>
        <v>172232.61</v>
      </c>
      <c r="V5007" s="321">
        <f t="shared" si="180"/>
        <v>0</v>
      </c>
    </row>
    <row r="5008" spans="1:22" ht="15" customHeight="1" x14ac:dyDescent="0.25">
      <c r="A5008" s="129" t="s">
        <v>6573</v>
      </c>
      <c r="B5008" s="126" t="s">
        <v>159</v>
      </c>
      <c r="C5008" s="127"/>
      <c r="D5008" s="127" t="s">
        <v>6549</v>
      </c>
      <c r="E5008" s="127"/>
      <c r="F5008" s="128"/>
      <c r="G5008" s="128"/>
      <c r="H5008" s="128"/>
      <c r="I5008" s="311"/>
      <c r="J5008" s="319"/>
      <c r="K5008" s="320"/>
      <c r="L5008" s="321"/>
      <c r="M5008" s="319" t="s">
        <v>4952</v>
      </c>
      <c r="N5008" s="320" t="s">
        <v>6664</v>
      </c>
      <c r="O5008" s="313"/>
      <c r="P5008" s="320"/>
      <c r="Q5008" s="321"/>
      <c r="S5008" s="324"/>
      <c r="T5008" s="319">
        <f>ROUND(SUMIF(Anlagenbewegungsdaten!$B:$B,$A5008,Anlagenbewegungsdaten!$C:$C),3)</f>
        <v>2586482.3330000001</v>
      </c>
      <c r="U5008" s="320">
        <f>ROUND(SUMIF(Anlagenbewegungsdaten!$B:$B,$A5008,Anlagenbewegungsdaten!$D:$D),2)</f>
        <v>197012.35</v>
      </c>
      <c r="V5008" s="321">
        <f t="shared" si="180"/>
        <v>0</v>
      </c>
    </row>
    <row r="5009" spans="1:22" ht="15" customHeight="1" x14ac:dyDescent="0.25">
      <c r="A5009" s="129"/>
      <c r="B5009" s="126"/>
      <c r="C5009" s="127"/>
      <c r="D5009" s="127"/>
      <c r="E5009" s="127"/>
      <c r="F5009" s="128"/>
      <c r="G5009" s="128"/>
      <c r="H5009" s="128"/>
      <c r="I5009" s="311"/>
      <c r="J5009" s="319"/>
      <c r="K5009" s="320"/>
      <c r="L5009" s="321"/>
      <c r="M5009" s="319"/>
      <c r="N5009" s="320"/>
      <c r="O5009" s="313"/>
      <c r="P5009" s="320"/>
      <c r="Q5009" s="321"/>
      <c r="S5009" s="324"/>
      <c r="T5009" s="317"/>
      <c r="U5009" s="325"/>
      <c r="V5009" s="325"/>
    </row>
    <row r="5010" spans="1:22" ht="15" customHeight="1" x14ac:dyDescent="0.25">
      <c r="A5010" s="129" t="s">
        <v>6574</v>
      </c>
      <c r="B5010" s="126" t="s">
        <v>2090</v>
      </c>
      <c r="C5010" s="127"/>
      <c r="D5010" s="127" t="s">
        <v>6527</v>
      </c>
      <c r="E5010" s="127"/>
      <c r="F5010" s="128"/>
      <c r="G5010" s="128"/>
      <c r="H5010" s="128"/>
      <c r="I5010" s="311"/>
      <c r="J5010" s="319"/>
      <c r="K5010" s="320"/>
      <c r="L5010" s="321"/>
      <c r="M5010" s="319" t="s">
        <v>4952</v>
      </c>
      <c r="N5010" s="320" t="s">
        <v>6665</v>
      </c>
      <c r="O5010" s="313"/>
      <c r="P5010" s="320"/>
      <c r="Q5010" s="321"/>
      <c r="S5010" s="324"/>
      <c r="T5010" s="319">
        <f>ROUND(SUMIF(Anlagenbewegungsdaten!$B:$B,$A5010,Anlagenbewegungsdaten!$C:$C),3)</f>
        <v>423483.25</v>
      </c>
      <c r="U5010" s="320">
        <f>ROUND(SUMIF(Anlagenbewegungsdaten!$B:$B,$A5010,Anlagenbewegungsdaten!$D:$D),2)</f>
        <v>39232.879999999997</v>
      </c>
      <c r="V5010" s="321">
        <f t="shared" ref="V5010:V5021" si="181">IF(ISBLANK(G5010),0,IF((T5010)=0,0,G5010-(U5010/T5010*100)))</f>
        <v>0</v>
      </c>
    </row>
    <row r="5011" spans="1:22" ht="15" customHeight="1" x14ac:dyDescent="0.25">
      <c r="A5011" s="129" t="s">
        <v>6575</v>
      </c>
      <c r="B5011" s="126" t="s">
        <v>2090</v>
      </c>
      <c r="C5011" s="127"/>
      <c r="D5011" s="127" t="s">
        <v>6529</v>
      </c>
      <c r="E5011" s="127"/>
      <c r="F5011" s="128"/>
      <c r="G5011" s="128"/>
      <c r="H5011" s="128"/>
      <c r="I5011" s="311"/>
      <c r="J5011" s="319"/>
      <c r="K5011" s="320"/>
      <c r="L5011" s="321"/>
      <c r="M5011" s="319" t="s">
        <v>4952</v>
      </c>
      <c r="N5011" s="320" t="s">
        <v>6665</v>
      </c>
      <c r="O5011" s="313"/>
      <c r="P5011" s="320"/>
      <c r="Q5011" s="321"/>
      <c r="S5011" s="324"/>
      <c r="T5011" s="319">
        <f>ROUND(SUMIF(Anlagenbewegungsdaten!$B:$B,$A5011,Anlagenbewegungsdaten!$C:$C),3)</f>
        <v>989564.5</v>
      </c>
      <c r="U5011" s="320">
        <f>ROUND(SUMIF(Anlagenbewegungsdaten!$B:$B,$A5011,Anlagenbewegungsdaten!$D:$D),2)</f>
        <v>103467.68</v>
      </c>
      <c r="V5011" s="321">
        <f t="shared" si="181"/>
        <v>0</v>
      </c>
    </row>
    <row r="5012" spans="1:22" ht="15" customHeight="1" x14ac:dyDescent="0.25">
      <c r="A5012" s="129" t="s">
        <v>6576</v>
      </c>
      <c r="B5012" s="126" t="s">
        <v>2090</v>
      </c>
      <c r="C5012" s="127"/>
      <c r="D5012" s="127" t="s">
        <v>6531</v>
      </c>
      <c r="E5012" s="127"/>
      <c r="F5012" s="128"/>
      <c r="G5012" s="128"/>
      <c r="H5012" s="128"/>
      <c r="I5012" s="311"/>
      <c r="J5012" s="319"/>
      <c r="K5012" s="320"/>
      <c r="L5012" s="321"/>
      <c r="M5012" s="319" t="s">
        <v>4952</v>
      </c>
      <c r="N5012" s="320" t="s">
        <v>6665</v>
      </c>
      <c r="O5012" s="313"/>
      <c r="P5012" s="320"/>
      <c r="Q5012" s="321"/>
      <c r="S5012" s="324"/>
      <c r="T5012" s="319">
        <f>ROUND(SUMIF(Anlagenbewegungsdaten!$B:$B,$A5012,Anlagenbewegungsdaten!$C:$C),3)</f>
        <v>1922682.5</v>
      </c>
      <c r="U5012" s="320">
        <f>ROUND(SUMIF(Anlagenbewegungsdaten!$B:$B,$A5012,Anlagenbewegungsdaten!$D:$D),2)</f>
        <v>206980.69</v>
      </c>
      <c r="V5012" s="321">
        <f t="shared" si="181"/>
        <v>0</v>
      </c>
    </row>
    <row r="5013" spans="1:22" ht="15" customHeight="1" x14ac:dyDescent="0.25">
      <c r="A5013" s="129" t="s">
        <v>6577</v>
      </c>
      <c r="B5013" s="126" t="s">
        <v>2090</v>
      </c>
      <c r="C5013" s="127"/>
      <c r="D5013" s="127" t="s">
        <v>6533</v>
      </c>
      <c r="E5013" s="127"/>
      <c r="F5013" s="128"/>
      <c r="G5013" s="128"/>
      <c r="H5013" s="128"/>
      <c r="I5013" s="311"/>
      <c r="J5013" s="319"/>
      <c r="K5013" s="320"/>
      <c r="L5013" s="321"/>
      <c r="M5013" s="319" t="s">
        <v>4952</v>
      </c>
      <c r="N5013" s="320" t="s">
        <v>6665</v>
      </c>
      <c r="O5013" s="313"/>
      <c r="P5013" s="320"/>
      <c r="Q5013" s="321"/>
      <c r="S5013" s="324"/>
      <c r="T5013" s="319">
        <f>ROUND(SUMIF(Anlagenbewegungsdaten!$B:$B,$A5013,Anlagenbewegungsdaten!$C:$C),3)</f>
        <v>3379221.5</v>
      </c>
      <c r="U5013" s="320">
        <f>ROUND(SUMIF(Anlagenbewegungsdaten!$B:$B,$A5013,Anlagenbewegungsdaten!$D:$D),2)</f>
        <v>359019.33</v>
      </c>
      <c r="V5013" s="321">
        <f t="shared" si="181"/>
        <v>0</v>
      </c>
    </row>
    <row r="5014" spans="1:22" ht="15" customHeight="1" x14ac:dyDescent="0.25">
      <c r="A5014" s="129" t="s">
        <v>6578</v>
      </c>
      <c r="B5014" s="126" t="s">
        <v>2090</v>
      </c>
      <c r="C5014" s="127"/>
      <c r="D5014" s="127" t="s">
        <v>6535</v>
      </c>
      <c r="E5014" s="127"/>
      <c r="F5014" s="128"/>
      <c r="G5014" s="128"/>
      <c r="H5014" s="128"/>
      <c r="I5014" s="311"/>
      <c r="J5014" s="319"/>
      <c r="K5014" s="320"/>
      <c r="L5014" s="321"/>
      <c r="M5014" s="319" t="s">
        <v>4952</v>
      </c>
      <c r="N5014" s="320" t="s">
        <v>6665</v>
      </c>
      <c r="O5014" s="313"/>
      <c r="P5014" s="320"/>
      <c r="Q5014" s="321"/>
      <c r="S5014" s="324"/>
      <c r="T5014" s="319">
        <f>ROUND(SUMIF(Anlagenbewegungsdaten!$B:$B,$A5014,Anlagenbewegungsdaten!$C:$C),3)</f>
        <v>4190090.8</v>
      </c>
      <c r="U5014" s="320">
        <f>ROUND(SUMIF(Anlagenbewegungsdaten!$B:$B,$A5014,Anlagenbewegungsdaten!$D:$D),2)</f>
        <v>469688.12</v>
      </c>
      <c r="V5014" s="321">
        <f t="shared" si="181"/>
        <v>0</v>
      </c>
    </row>
    <row r="5015" spans="1:22" ht="15" customHeight="1" x14ac:dyDescent="0.25">
      <c r="A5015" s="129" t="s">
        <v>6579</v>
      </c>
      <c r="B5015" s="126" t="s">
        <v>2090</v>
      </c>
      <c r="C5015" s="127"/>
      <c r="D5015" s="127" t="s">
        <v>6537</v>
      </c>
      <c r="E5015" s="127"/>
      <c r="F5015" s="128"/>
      <c r="G5015" s="128"/>
      <c r="H5015" s="128"/>
      <c r="I5015" s="311"/>
      <c r="J5015" s="319"/>
      <c r="K5015" s="320"/>
      <c r="L5015" s="321"/>
      <c r="M5015" s="319" t="s">
        <v>4952</v>
      </c>
      <c r="N5015" s="320" t="s">
        <v>6665</v>
      </c>
      <c r="O5015" s="313"/>
      <c r="P5015" s="320"/>
      <c r="Q5015" s="321"/>
      <c r="S5015" s="324"/>
      <c r="T5015" s="319">
        <f>ROUND(SUMIF(Anlagenbewegungsdaten!$B:$B,$A5015,Anlagenbewegungsdaten!$C:$C),3)</f>
        <v>3643769.5</v>
      </c>
      <c r="U5015" s="320">
        <f>ROUND(SUMIF(Anlagenbewegungsdaten!$B:$B,$A5015,Anlagenbewegungsdaten!$D:$D),2)</f>
        <v>380190.3</v>
      </c>
      <c r="V5015" s="321">
        <f t="shared" si="181"/>
        <v>0</v>
      </c>
    </row>
    <row r="5016" spans="1:22" ht="15" customHeight="1" x14ac:dyDescent="0.25">
      <c r="A5016" s="129" t="s">
        <v>6580</v>
      </c>
      <c r="B5016" s="126" t="s">
        <v>2090</v>
      </c>
      <c r="C5016" s="127"/>
      <c r="D5016" s="127" t="s">
        <v>6539</v>
      </c>
      <c r="E5016" s="127"/>
      <c r="F5016" s="128"/>
      <c r="G5016" s="128"/>
      <c r="H5016" s="128"/>
      <c r="I5016" s="311"/>
      <c r="J5016" s="319"/>
      <c r="K5016" s="320"/>
      <c r="L5016" s="321"/>
      <c r="M5016" s="319" t="s">
        <v>4952</v>
      </c>
      <c r="N5016" s="320" t="s">
        <v>6665</v>
      </c>
      <c r="O5016" s="313"/>
      <c r="P5016" s="320"/>
      <c r="Q5016" s="321"/>
      <c r="S5016" s="324"/>
      <c r="T5016" s="319">
        <f>ROUND(SUMIF(Anlagenbewegungsdaten!$B:$B,$A5016,Anlagenbewegungsdaten!$C:$C),3)</f>
        <v>3888417.5260000001</v>
      </c>
      <c r="U5016" s="320">
        <f>ROUND(SUMIF(Anlagenbewegungsdaten!$B:$B,$A5016,Anlagenbewegungsdaten!$D:$D),2)</f>
        <v>410363.21</v>
      </c>
      <c r="V5016" s="321">
        <f t="shared" si="181"/>
        <v>0</v>
      </c>
    </row>
    <row r="5017" spans="1:22" ht="15" customHeight="1" x14ac:dyDescent="0.25">
      <c r="A5017" s="129" t="s">
        <v>6581</v>
      </c>
      <c r="B5017" s="126" t="s">
        <v>2090</v>
      </c>
      <c r="C5017" s="127"/>
      <c r="D5017" s="127" t="s">
        <v>6541</v>
      </c>
      <c r="E5017" s="127"/>
      <c r="F5017" s="128"/>
      <c r="G5017" s="128"/>
      <c r="H5017" s="128"/>
      <c r="I5017" s="311"/>
      <c r="J5017" s="319"/>
      <c r="K5017" s="320"/>
      <c r="L5017" s="321"/>
      <c r="M5017" s="319" t="s">
        <v>4952</v>
      </c>
      <c r="N5017" s="320" t="s">
        <v>6665</v>
      </c>
      <c r="O5017" s="313"/>
      <c r="P5017" s="320"/>
      <c r="Q5017" s="321"/>
      <c r="S5017" s="324"/>
      <c r="T5017" s="319">
        <f>ROUND(SUMIF(Anlagenbewegungsdaten!$B:$B,$A5017,Anlagenbewegungsdaten!$C:$C),3)</f>
        <v>4082815.55</v>
      </c>
      <c r="U5017" s="320">
        <f>ROUND(SUMIF(Anlagenbewegungsdaten!$B:$B,$A5017,Anlagenbewegungsdaten!$D:$D),2)</f>
        <v>425351.76</v>
      </c>
      <c r="V5017" s="321">
        <f t="shared" si="181"/>
        <v>0</v>
      </c>
    </row>
    <row r="5018" spans="1:22" ht="15" customHeight="1" x14ac:dyDescent="0.25">
      <c r="A5018" s="129" t="s">
        <v>6582</v>
      </c>
      <c r="B5018" s="126" t="s">
        <v>2090</v>
      </c>
      <c r="C5018" s="127"/>
      <c r="D5018" s="127" t="s">
        <v>6543</v>
      </c>
      <c r="E5018" s="127"/>
      <c r="F5018" s="128"/>
      <c r="G5018" s="128"/>
      <c r="H5018" s="128"/>
      <c r="I5018" s="311"/>
      <c r="J5018" s="319"/>
      <c r="K5018" s="320"/>
      <c r="L5018" s="321"/>
      <c r="M5018" s="319" t="s">
        <v>4952</v>
      </c>
      <c r="N5018" s="320" t="s">
        <v>6665</v>
      </c>
      <c r="O5018" s="313"/>
      <c r="P5018" s="320"/>
      <c r="Q5018" s="321"/>
      <c r="S5018" s="324"/>
      <c r="T5018" s="319">
        <f>ROUND(SUMIF(Anlagenbewegungsdaten!$B:$B,$A5018,Anlagenbewegungsdaten!$C:$C),3)</f>
        <v>3577035.4</v>
      </c>
      <c r="U5018" s="320">
        <f>ROUND(SUMIF(Anlagenbewegungsdaten!$B:$B,$A5018,Anlagenbewegungsdaten!$D:$D),2)</f>
        <v>363762.03</v>
      </c>
      <c r="V5018" s="321">
        <f t="shared" si="181"/>
        <v>0</v>
      </c>
    </row>
    <row r="5019" spans="1:22" ht="15" customHeight="1" x14ac:dyDescent="0.25">
      <c r="A5019" s="129" t="s">
        <v>6583</v>
      </c>
      <c r="B5019" s="126" t="s">
        <v>2090</v>
      </c>
      <c r="C5019" s="127"/>
      <c r="D5019" s="127" t="s">
        <v>6545</v>
      </c>
      <c r="E5019" s="127"/>
      <c r="F5019" s="128"/>
      <c r="G5019" s="128"/>
      <c r="H5019" s="128"/>
      <c r="I5019" s="311"/>
      <c r="J5019" s="319"/>
      <c r="K5019" s="320"/>
      <c r="L5019" s="321"/>
      <c r="M5019" s="319" t="s">
        <v>4952</v>
      </c>
      <c r="N5019" s="320" t="s">
        <v>6665</v>
      </c>
      <c r="O5019" s="313"/>
      <c r="P5019" s="320"/>
      <c r="Q5019" s="321"/>
      <c r="S5019" s="324"/>
      <c r="T5019" s="319">
        <f>ROUND(SUMIF(Anlagenbewegungsdaten!$B:$B,$A5019,Anlagenbewegungsdaten!$C:$C),3)</f>
        <v>1556204.7</v>
      </c>
      <c r="U5019" s="320">
        <f>ROUND(SUMIF(Anlagenbewegungsdaten!$B:$B,$A5019,Anlagenbewegungsdaten!$D:$D),2)</f>
        <v>144800.93</v>
      </c>
      <c r="V5019" s="321">
        <f t="shared" si="181"/>
        <v>0</v>
      </c>
    </row>
    <row r="5020" spans="1:22" ht="15" customHeight="1" x14ac:dyDescent="0.25">
      <c r="A5020" s="129" t="s">
        <v>6584</v>
      </c>
      <c r="B5020" s="126" t="s">
        <v>2090</v>
      </c>
      <c r="C5020" s="127"/>
      <c r="D5020" s="127" t="s">
        <v>6547</v>
      </c>
      <c r="E5020" s="127"/>
      <c r="F5020" s="128"/>
      <c r="G5020" s="128"/>
      <c r="H5020" s="128"/>
      <c r="I5020" s="311"/>
      <c r="J5020" s="319"/>
      <c r="K5020" s="320"/>
      <c r="L5020" s="321"/>
      <c r="M5020" s="319" t="s">
        <v>4952</v>
      </c>
      <c r="N5020" s="320" t="s">
        <v>6665</v>
      </c>
      <c r="O5020" s="313"/>
      <c r="P5020" s="320"/>
      <c r="Q5020" s="321"/>
      <c r="S5020" s="324"/>
      <c r="T5020" s="319">
        <f>ROUND(SUMIF(Anlagenbewegungsdaten!$B:$B,$A5020,Anlagenbewegungsdaten!$C:$C),3)</f>
        <v>856021.8</v>
      </c>
      <c r="U5020" s="320">
        <f>ROUND(SUMIF(Anlagenbewegungsdaten!$B:$B,$A5020,Anlagenbewegungsdaten!$D:$D),2)</f>
        <v>79547.710000000006</v>
      </c>
      <c r="V5020" s="321">
        <f t="shared" si="181"/>
        <v>0</v>
      </c>
    </row>
    <row r="5021" spans="1:22" ht="15" customHeight="1" x14ac:dyDescent="0.25">
      <c r="A5021" s="129" t="s">
        <v>6585</v>
      </c>
      <c r="B5021" s="126" t="s">
        <v>2090</v>
      </c>
      <c r="C5021" s="127"/>
      <c r="D5021" s="127" t="s">
        <v>6549</v>
      </c>
      <c r="E5021" s="127"/>
      <c r="F5021" s="128"/>
      <c r="G5021" s="128"/>
      <c r="H5021" s="128"/>
      <c r="I5021" s="311"/>
      <c r="J5021" s="319"/>
      <c r="K5021" s="320"/>
      <c r="L5021" s="321"/>
      <c r="M5021" s="319" t="s">
        <v>4952</v>
      </c>
      <c r="N5021" s="320" t="s">
        <v>6665</v>
      </c>
      <c r="O5021" s="313"/>
      <c r="P5021" s="320"/>
      <c r="Q5021" s="321"/>
      <c r="S5021" s="324"/>
      <c r="T5021" s="319">
        <f>ROUND(SUMIF(Anlagenbewegungsdaten!$B:$B,$A5021,Anlagenbewegungsdaten!$C:$C),3)</f>
        <v>754127.7</v>
      </c>
      <c r="U5021" s="320">
        <f>ROUND(SUMIF(Anlagenbewegungsdaten!$B:$B,$A5021,Anlagenbewegungsdaten!$D:$D),2)</f>
        <v>68442.06</v>
      </c>
      <c r="V5021" s="321">
        <f t="shared" si="181"/>
        <v>0</v>
      </c>
    </row>
    <row r="5022" spans="1:22" ht="15" customHeight="1" x14ac:dyDescent="0.25">
      <c r="A5022" s="129"/>
      <c r="B5022" s="126"/>
      <c r="C5022" s="127"/>
      <c r="D5022" s="127"/>
      <c r="E5022" s="127"/>
      <c r="F5022" s="128"/>
      <c r="G5022" s="128"/>
      <c r="H5022" s="128"/>
      <c r="I5022" s="311"/>
      <c r="J5022" s="319"/>
      <c r="K5022" s="320"/>
      <c r="L5022" s="321"/>
      <c r="M5022" s="319"/>
      <c r="N5022" s="320"/>
      <c r="O5022" s="313"/>
      <c r="P5022" s="320"/>
      <c r="Q5022" s="321"/>
      <c r="S5022" s="324"/>
      <c r="T5022" s="317"/>
      <c r="U5022" s="325"/>
      <c r="V5022" s="325"/>
    </row>
    <row r="5023" spans="1:22" ht="15" customHeight="1" x14ac:dyDescent="0.25">
      <c r="A5023" s="129" t="s">
        <v>6586</v>
      </c>
      <c r="B5023" s="126" t="s">
        <v>170</v>
      </c>
      <c r="C5023" s="127"/>
      <c r="D5023" s="127" t="s">
        <v>6527</v>
      </c>
      <c r="E5023" s="127"/>
      <c r="F5023" s="128"/>
      <c r="G5023" s="128"/>
      <c r="H5023" s="128"/>
      <c r="I5023" s="311"/>
      <c r="J5023" s="319"/>
      <c r="K5023" s="320"/>
      <c r="L5023" s="321"/>
      <c r="M5023" s="319" t="s">
        <v>4952</v>
      </c>
      <c r="N5023" s="320" t="s">
        <v>6666</v>
      </c>
      <c r="O5023" s="313"/>
      <c r="P5023" s="320"/>
      <c r="Q5023" s="321"/>
      <c r="S5023" s="324"/>
      <c r="T5023" s="319">
        <f>ROUND(SUMIF(Anlagenbewegungsdaten!$B:$B,$A5023,Anlagenbewegungsdaten!$C:$C),3)</f>
        <v>0</v>
      </c>
      <c r="U5023" s="320">
        <f>ROUND(SUMIF(Anlagenbewegungsdaten!$B:$B,$A5023,Anlagenbewegungsdaten!$D:$D),2)</f>
        <v>0</v>
      </c>
      <c r="V5023" s="321">
        <f t="shared" ref="V5023:V5034" si="182">IF(ISBLANK(G5023),0,IF((T5023)=0,0,G5023-(U5023/T5023*100)))</f>
        <v>0</v>
      </c>
    </row>
    <row r="5024" spans="1:22" ht="15" customHeight="1" x14ac:dyDescent="0.25">
      <c r="A5024" s="129" t="s">
        <v>6587</v>
      </c>
      <c r="B5024" s="126" t="s">
        <v>170</v>
      </c>
      <c r="C5024" s="127"/>
      <c r="D5024" s="127" t="s">
        <v>6529</v>
      </c>
      <c r="E5024" s="127"/>
      <c r="F5024" s="128"/>
      <c r="G5024" s="128"/>
      <c r="H5024" s="128"/>
      <c r="I5024" s="311"/>
      <c r="J5024" s="319"/>
      <c r="K5024" s="320"/>
      <c r="L5024" s="321"/>
      <c r="M5024" s="319" t="s">
        <v>4952</v>
      </c>
      <c r="N5024" s="320" t="s">
        <v>6666</v>
      </c>
      <c r="O5024" s="313"/>
      <c r="P5024" s="320"/>
      <c r="Q5024" s="321"/>
      <c r="S5024" s="324"/>
      <c r="T5024" s="319">
        <f>ROUND(SUMIF(Anlagenbewegungsdaten!$B:$B,$A5024,Anlagenbewegungsdaten!$C:$C),3)</f>
        <v>0</v>
      </c>
      <c r="U5024" s="320">
        <f>ROUND(SUMIF(Anlagenbewegungsdaten!$B:$B,$A5024,Anlagenbewegungsdaten!$D:$D),2)</f>
        <v>0</v>
      </c>
      <c r="V5024" s="321">
        <f t="shared" si="182"/>
        <v>0</v>
      </c>
    </row>
    <row r="5025" spans="1:22" ht="15" customHeight="1" x14ac:dyDescent="0.25">
      <c r="A5025" s="129" t="s">
        <v>6588</v>
      </c>
      <c r="B5025" s="126" t="s">
        <v>170</v>
      </c>
      <c r="C5025" s="127"/>
      <c r="D5025" s="127" t="s">
        <v>6531</v>
      </c>
      <c r="E5025" s="127"/>
      <c r="F5025" s="128"/>
      <c r="G5025" s="128"/>
      <c r="H5025" s="128"/>
      <c r="I5025" s="311"/>
      <c r="J5025" s="319"/>
      <c r="K5025" s="320"/>
      <c r="L5025" s="321"/>
      <c r="M5025" s="319" t="s">
        <v>4952</v>
      </c>
      <c r="N5025" s="320" t="s">
        <v>6666</v>
      </c>
      <c r="O5025" s="313"/>
      <c r="P5025" s="320"/>
      <c r="Q5025" s="321"/>
      <c r="S5025" s="324"/>
      <c r="T5025" s="319">
        <f>ROUND(SUMIF(Anlagenbewegungsdaten!$B:$B,$A5025,Anlagenbewegungsdaten!$C:$C),3)</f>
        <v>0</v>
      </c>
      <c r="U5025" s="320">
        <f>ROUND(SUMIF(Anlagenbewegungsdaten!$B:$B,$A5025,Anlagenbewegungsdaten!$D:$D),2)</f>
        <v>0</v>
      </c>
      <c r="V5025" s="321">
        <f t="shared" si="182"/>
        <v>0</v>
      </c>
    </row>
    <row r="5026" spans="1:22" ht="15" customHeight="1" x14ac:dyDescent="0.25">
      <c r="A5026" s="129" t="s">
        <v>6589</v>
      </c>
      <c r="B5026" s="126" t="s">
        <v>170</v>
      </c>
      <c r="C5026" s="127"/>
      <c r="D5026" s="127" t="s">
        <v>6533</v>
      </c>
      <c r="E5026" s="127"/>
      <c r="F5026" s="128"/>
      <c r="G5026" s="128"/>
      <c r="H5026" s="128"/>
      <c r="I5026" s="311"/>
      <c r="J5026" s="319"/>
      <c r="K5026" s="320"/>
      <c r="L5026" s="321"/>
      <c r="M5026" s="319" t="s">
        <v>4952</v>
      </c>
      <c r="N5026" s="320" t="s">
        <v>6666</v>
      </c>
      <c r="O5026" s="313"/>
      <c r="P5026" s="320"/>
      <c r="Q5026" s="321"/>
      <c r="S5026" s="324"/>
      <c r="T5026" s="319">
        <f>ROUND(SUMIF(Anlagenbewegungsdaten!$B:$B,$A5026,Anlagenbewegungsdaten!$C:$C),3)</f>
        <v>0</v>
      </c>
      <c r="U5026" s="320">
        <f>ROUND(SUMIF(Anlagenbewegungsdaten!$B:$B,$A5026,Anlagenbewegungsdaten!$D:$D),2)</f>
        <v>0</v>
      </c>
      <c r="V5026" s="321">
        <f t="shared" si="182"/>
        <v>0</v>
      </c>
    </row>
    <row r="5027" spans="1:22" ht="15" customHeight="1" x14ac:dyDescent="0.25">
      <c r="A5027" s="129" t="s">
        <v>6590</v>
      </c>
      <c r="B5027" s="126" t="s">
        <v>170</v>
      </c>
      <c r="C5027" s="127"/>
      <c r="D5027" s="127" t="s">
        <v>6535</v>
      </c>
      <c r="E5027" s="127"/>
      <c r="F5027" s="128"/>
      <c r="G5027" s="128"/>
      <c r="H5027" s="128"/>
      <c r="I5027" s="311"/>
      <c r="J5027" s="319"/>
      <c r="K5027" s="320"/>
      <c r="L5027" s="321"/>
      <c r="M5027" s="319" t="s">
        <v>4952</v>
      </c>
      <c r="N5027" s="320" t="s">
        <v>6666</v>
      </c>
      <c r="O5027" s="313"/>
      <c r="P5027" s="320"/>
      <c r="Q5027" s="321"/>
      <c r="S5027" s="324"/>
      <c r="T5027" s="319">
        <f>ROUND(SUMIF(Anlagenbewegungsdaten!$B:$B,$A5027,Anlagenbewegungsdaten!$C:$C),3)</f>
        <v>0</v>
      </c>
      <c r="U5027" s="320">
        <f>ROUND(SUMIF(Anlagenbewegungsdaten!$B:$B,$A5027,Anlagenbewegungsdaten!$D:$D),2)</f>
        <v>0</v>
      </c>
      <c r="V5027" s="321">
        <f t="shared" si="182"/>
        <v>0</v>
      </c>
    </row>
    <row r="5028" spans="1:22" ht="15" customHeight="1" x14ac:dyDescent="0.25">
      <c r="A5028" s="129" t="s">
        <v>6591</v>
      </c>
      <c r="B5028" s="126" t="s">
        <v>170</v>
      </c>
      <c r="C5028" s="127"/>
      <c r="D5028" s="127" t="s">
        <v>6537</v>
      </c>
      <c r="E5028" s="127"/>
      <c r="F5028" s="128"/>
      <c r="G5028" s="128"/>
      <c r="H5028" s="128"/>
      <c r="I5028" s="311"/>
      <c r="J5028" s="319"/>
      <c r="K5028" s="320"/>
      <c r="L5028" s="321"/>
      <c r="M5028" s="319" t="s">
        <v>4952</v>
      </c>
      <c r="N5028" s="320" t="s">
        <v>6666</v>
      </c>
      <c r="O5028" s="313"/>
      <c r="P5028" s="320"/>
      <c r="Q5028" s="321"/>
      <c r="S5028" s="324"/>
      <c r="T5028" s="319">
        <f>ROUND(SUMIF(Anlagenbewegungsdaten!$B:$B,$A5028,Anlagenbewegungsdaten!$C:$C),3)</f>
        <v>0</v>
      </c>
      <c r="U5028" s="320">
        <f>ROUND(SUMIF(Anlagenbewegungsdaten!$B:$B,$A5028,Anlagenbewegungsdaten!$D:$D),2)</f>
        <v>0</v>
      </c>
      <c r="V5028" s="321">
        <f t="shared" si="182"/>
        <v>0</v>
      </c>
    </row>
    <row r="5029" spans="1:22" ht="15" customHeight="1" x14ac:dyDescent="0.25">
      <c r="A5029" s="129" t="s">
        <v>6592</v>
      </c>
      <c r="B5029" s="126" t="s">
        <v>170</v>
      </c>
      <c r="C5029" s="127"/>
      <c r="D5029" s="127" t="s">
        <v>6539</v>
      </c>
      <c r="E5029" s="127"/>
      <c r="F5029" s="128"/>
      <c r="G5029" s="128"/>
      <c r="H5029" s="128"/>
      <c r="I5029" s="311"/>
      <c r="J5029" s="319"/>
      <c r="K5029" s="320"/>
      <c r="L5029" s="321"/>
      <c r="M5029" s="319" t="s">
        <v>4952</v>
      </c>
      <c r="N5029" s="320" t="s">
        <v>6666</v>
      </c>
      <c r="O5029" s="313"/>
      <c r="P5029" s="320"/>
      <c r="Q5029" s="321"/>
      <c r="S5029" s="324"/>
      <c r="T5029" s="319">
        <f>ROUND(SUMIF(Anlagenbewegungsdaten!$B:$B,$A5029,Anlagenbewegungsdaten!$C:$C),3)</f>
        <v>0</v>
      </c>
      <c r="U5029" s="320">
        <f>ROUND(SUMIF(Anlagenbewegungsdaten!$B:$B,$A5029,Anlagenbewegungsdaten!$D:$D),2)</f>
        <v>0</v>
      </c>
      <c r="V5029" s="321">
        <f t="shared" si="182"/>
        <v>0</v>
      </c>
    </row>
    <row r="5030" spans="1:22" ht="15" customHeight="1" x14ac:dyDescent="0.25">
      <c r="A5030" s="129" t="s">
        <v>6593</v>
      </c>
      <c r="B5030" s="126" t="s">
        <v>170</v>
      </c>
      <c r="C5030" s="127"/>
      <c r="D5030" s="127" t="s">
        <v>6541</v>
      </c>
      <c r="E5030" s="127"/>
      <c r="F5030" s="128"/>
      <c r="G5030" s="128"/>
      <c r="H5030" s="128"/>
      <c r="I5030" s="311"/>
      <c r="J5030" s="319"/>
      <c r="K5030" s="320"/>
      <c r="L5030" s="321"/>
      <c r="M5030" s="319" t="s">
        <v>4952</v>
      </c>
      <c r="N5030" s="320" t="s">
        <v>6666</v>
      </c>
      <c r="O5030" s="313"/>
      <c r="P5030" s="320"/>
      <c r="Q5030" s="321"/>
      <c r="S5030" s="324"/>
      <c r="T5030" s="319">
        <f>ROUND(SUMIF(Anlagenbewegungsdaten!$B:$B,$A5030,Anlagenbewegungsdaten!$C:$C),3)</f>
        <v>0</v>
      </c>
      <c r="U5030" s="320">
        <f>ROUND(SUMIF(Anlagenbewegungsdaten!$B:$B,$A5030,Anlagenbewegungsdaten!$D:$D),2)</f>
        <v>0</v>
      </c>
      <c r="V5030" s="321">
        <f t="shared" si="182"/>
        <v>0</v>
      </c>
    </row>
    <row r="5031" spans="1:22" ht="15" customHeight="1" x14ac:dyDescent="0.25">
      <c r="A5031" s="129" t="s">
        <v>6594</v>
      </c>
      <c r="B5031" s="126" t="s">
        <v>170</v>
      </c>
      <c r="C5031" s="127"/>
      <c r="D5031" s="127" t="s">
        <v>6543</v>
      </c>
      <c r="E5031" s="127"/>
      <c r="F5031" s="128"/>
      <c r="G5031" s="128"/>
      <c r="H5031" s="128"/>
      <c r="I5031" s="311"/>
      <c r="J5031" s="319"/>
      <c r="K5031" s="320"/>
      <c r="L5031" s="321"/>
      <c r="M5031" s="319" t="s">
        <v>4952</v>
      </c>
      <c r="N5031" s="320" t="s">
        <v>6666</v>
      </c>
      <c r="O5031" s="313"/>
      <c r="P5031" s="320"/>
      <c r="Q5031" s="321"/>
      <c r="S5031" s="324"/>
      <c r="T5031" s="319">
        <f>ROUND(SUMIF(Anlagenbewegungsdaten!$B:$B,$A5031,Anlagenbewegungsdaten!$C:$C),3)</f>
        <v>0</v>
      </c>
      <c r="U5031" s="320">
        <f>ROUND(SUMIF(Anlagenbewegungsdaten!$B:$B,$A5031,Anlagenbewegungsdaten!$D:$D),2)</f>
        <v>0</v>
      </c>
      <c r="V5031" s="321">
        <f t="shared" si="182"/>
        <v>0</v>
      </c>
    </row>
    <row r="5032" spans="1:22" ht="15" customHeight="1" x14ac:dyDescent="0.25">
      <c r="A5032" s="129" t="s">
        <v>6595</v>
      </c>
      <c r="B5032" s="126" t="s">
        <v>170</v>
      </c>
      <c r="C5032" s="127"/>
      <c r="D5032" s="127" t="s">
        <v>6545</v>
      </c>
      <c r="E5032" s="127"/>
      <c r="F5032" s="128"/>
      <c r="G5032" s="128"/>
      <c r="H5032" s="128"/>
      <c r="I5032" s="311"/>
      <c r="J5032" s="319"/>
      <c r="K5032" s="320"/>
      <c r="L5032" s="321"/>
      <c r="M5032" s="319" t="s">
        <v>4952</v>
      </c>
      <c r="N5032" s="320" t="s">
        <v>6666</v>
      </c>
      <c r="O5032" s="313"/>
      <c r="P5032" s="320"/>
      <c r="Q5032" s="321"/>
      <c r="S5032" s="324"/>
      <c r="T5032" s="319">
        <f>ROUND(SUMIF(Anlagenbewegungsdaten!$B:$B,$A5032,Anlagenbewegungsdaten!$C:$C),3)</f>
        <v>0</v>
      </c>
      <c r="U5032" s="320">
        <f>ROUND(SUMIF(Anlagenbewegungsdaten!$B:$B,$A5032,Anlagenbewegungsdaten!$D:$D),2)</f>
        <v>0</v>
      </c>
      <c r="V5032" s="321">
        <f t="shared" si="182"/>
        <v>0</v>
      </c>
    </row>
    <row r="5033" spans="1:22" ht="15" customHeight="1" x14ac:dyDescent="0.25">
      <c r="A5033" s="129" t="s">
        <v>6596</v>
      </c>
      <c r="B5033" s="126" t="s">
        <v>170</v>
      </c>
      <c r="C5033" s="127"/>
      <c r="D5033" s="127" t="s">
        <v>6547</v>
      </c>
      <c r="E5033" s="127"/>
      <c r="F5033" s="128"/>
      <c r="G5033" s="128"/>
      <c r="H5033" s="128"/>
      <c r="I5033" s="311"/>
      <c r="J5033" s="319"/>
      <c r="K5033" s="320"/>
      <c r="L5033" s="321"/>
      <c r="M5033" s="319" t="s">
        <v>4952</v>
      </c>
      <c r="N5033" s="320" t="s">
        <v>6666</v>
      </c>
      <c r="O5033" s="313"/>
      <c r="P5033" s="320"/>
      <c r="Q5033" s="321"/>
      <c r="S5033" s="324"/>
      <c r="T5033" s="319">
        <f>ROUND(SUMIF(Anlagenbewegungsdaten!$B:$B,$A5033,Anlagenbewegungsdaten!$C:$C),3)</f>
        <v>0</v>
      </c>
      <c r="U5033" s="320">
        <f>ROUND(SUMIF(Anlagenbewegungsdaten!$B:$B,$A5033,Anlagenbewegungsdaten!$D:$D),2)</f>
        <v>0</v>
      </c>
      <c r="V5033" s="321">
        <f t="shared" si="182"/>
        <v>0</v>
      </c>
    </row>
    <row r="5034" spans="1:22" ht="15" customHeight="1" x14ac:dyDescent="0.25">
      <c r="A5034" s="129" t="s">
        <v>6597</v>
      </c>
      <c r="B5034" s="126" t="s">
        <v>170</v>
      </c>
      <c r="C5034" s="127"/>
      <c r="D5034" s="127" t="s">
        <v>6549</v>
      </c>
      <c r="E5034" s="127"/>
      <c r="F5034" s="128"/>
      <c r="G5034" s="128"/>
      <c r="H5034" s="128"/>
      <c r="I5034" s="311"/>
      <c r="J5034" s="319"/>
      <c r="K5034" s="320"/>
      <c r="L5034" s="321"/>
      <c r="M5034" s="319" t="s">
        <v>4952</v>
      </c>
      <c r="N5034" s="320" t="s">
        <v>6666</v>
      </c>
      <c r="O5034" s="313"/>
      <c r="P5034" s="320"/>
      <c r="Q5034" s="321"/>
      <c r="S5034" s="324"/>
      <c r="T5034" s="319">
        <f>ROUND(SUMIF(Anlagenbewegungsdaten!$B:$B,$A5034,Anlagenbewegungsdaten!$C:$C),3)</f>
        <v>0</v>
      </c>
      <c r="U5034" s="320">
        <f>ROUND(SUMIF(Anlagenbewegungsdaten!$B:$B,$A5034,Anlagenbewegungsdaten!$D:$D),2)</f>
        <v>0</v>
      </c>
      <c r="V5034" s="321">
        <f t="shared" si="182"/>
        <v>0</v>
      </c>
    </row>
    <row r="5035" spans="1:22" ht="15" customHeight="1" x14ac:dyDescent="0.25">
      <c r="A5035" s="129"/>
      <c r="B5035" s="126"/>
      <c r="C5035" s="127"/>
      <c r="D5035" s="127"/>
      <c r="E5035" s="127"/>
      <c r="F5035" s="128"/>
      <c r="G5035" s="128"/>
      <c r="H5035" s="128"/>
      <c r="I5035" s="311"/>
      <c r="J5035" s="319"/>
      <c r="K5035" s="320"/>
      <c r="L5035" s="321"/>
      <c r="O5035" s="323"/>
      <c r="P5035" s="320"/>
      <c r="Q5035" s="321"/>
      <c r="S5035" s="324"/>
      <c r="T5035" s="317"/>
      <c r="U5035" s="325"/>
      <c r="V5035" s="325"/>
    </row>
    <row r="5036" spans="1:22" ht="15" customHeight="1" x14ac:dyDescent="0.25">
      <c r="A5036" s="129" t="s">
        <v>6667</v>
      </c>
      <c r="B5036" s="126" t="s">
        <v>2086</v>
      </c>
      <c r="C5036" s="127"/>
      <c r="D5036" s="127" t="s">
        <v>6668</v>
      </c>
      <c r="E5036" s="127"/>
      <c r="F5036" s="128"/>
      <c r="G5036" s="128">
        <v>0</v>
      </c>
      <c r="H5036" s="128"/>
      <c r="I5036" s="311"/>
      <c r="J5036" s="319"/>
      <c r="K5036" s="320"/>
      <c r="L5036" s="321"/>
      <c r="M5036" s="341" t="s">
        <v>4952</v>
      </c>
      <c r="N5036" s="341" t="s">
        <v>6655</v>
      </c>
      <c r="O5036" s="323"/>
      <c r="P5036" s="320"/>
      <c r="Q5036" s="321"/>
      <c r="S5036" s="324"/>
      <c r="T5036" s="319">
        <f>ROUND(SUMIF(Anlagenbewegungsdaten!$B:$B,$A5036,Anlagenbewegungsdaten!$C:$C),3)</f>
        <v>0</v>
      </c>
      <c r="U5036" s="320">
        <f>ROUND(SUMIF(Anlagenbewegungsdaten!$B:$B,$A5036,Anlagenbewegungsdaten!$D:$D),2)</f>
        <v>0</v>
      </c>
      <c r="V5036" s="321">
        <f>U5036-0</f>
        <v>0</v>
      </c>
    </row>
    <row r="5037" spans="1:22" ht="15" customHeight="1" x14ac:dyDescent="0.25">
      <c r="A5037" s="129" t="s">
        <v>6669</v>
      </c>
      <c r="B5037" s="126" t="s">
        <v>2087</v>
      </c>
      <c r="C5037" s="127"/>
      <c r="D5037" s="127" t="s">
        <v>6668</v>
      </c>
      <c r="E5037" s="127"/>
      <c r="F5037" s="128"/>
      <c r="G5037" s="128">
        <v>0</v>
      </c>
      <c r="H5037" s="128"/>
      <c r="I5037" s="311"/>
      <c r="J5037" s="319"/>
      <c r="K5037" s="320"/>
      <c r="L5037" s="321"/>
      <c r="M5037" s="341" t="s">
        <v>4952</v>
      </c>
      <c r="N5037" s="341" t="s">
        <v>6656</v>
      </c>
      <c r="O5037" s="323"/>
      <c r="P5037" s="320"/>
      <c r="Q5037" s="321"/>
      <c r="S5037" s="324"/>
      <c r="T5037" s="319">
        <f>ROUND(SUMIF(Anlagenbewegungsdaten!$B:$B,$A5037,Anlagenbewegungsdaten!$C:$C),3)</f>
        <v>0</v>
      </c>
      <c r="U5037" s="320">
        <f>ROUND(SUMIF(Anlagenbewegungsdaten!$B:$B,$A5037,Anlagenbewegungsdaten!$D:$D),2)</f>
        <v>0</v>
      </c>
      <c r="V5037" s="321">
        <f t="shared" ref="V5037:V5044" si="183">U5037-0</f>
        <v>0</v>
      </c>
    </row>
    <row r="5038" spans="1:22" ht="15" customHeight="1" x14ac:dyDescent="0.25">
      <c r="A5038" s="129" t="s">
        <v>6670</v>
      </c>
      <c r="B5038" s="126" t="s">
        <v>1479</v>
      </c>
      <c r="C5038" s="127"/>
      <c r="D5038" s="127" t="s">
        <v>6668</v>
      </c>
      <c r="E5038" s="127"/>
      <c r="F5038" s="128"/>
      <c r="G5038" s="128">
        <v>0</v>
      </c>
      <c r="H5038" s="128"/>
      <c r="I5038" s="311"/>
      <c r="J5038" s="319"/>
      <c r="K5038" s="320"/>
      <c r="L5038" s="321"/>
      <c r="M5038" s="341" t="s">
        <v>4952</v>
      </c>
      <c r="N5038" s="341" t="s">
        <v>6658</v>
      </c>
      <c r="O5038" s="323"/>
      <c r="P5038" s="320"/>
      <c r="Q5038" s="321"/>
      <c r="S5038" s="324"/>
      <c r="T5038" s="319">
        <f>ROUND(SUMIF(Anlagenbewegungsdaten!$B:$B,$A5038,Anlagenbewegungsdaten!$C:$C),3)</f>
        <v>0</v>
      </c>
      <c r="U5038" s="320">
        <f>ROUND(SUMIF(Anlagenbewegungsdaten!$B:$B,$A5038,Anlagenbewegungsdaten!$D:$D),2)</f>
        <v>0</v>
      </c>
      <c r="V5038" s="321">
        <f t="shared" si="183"/>
        <v>0</v>
      </c>
    </row>
    <row r="5039" spans="1:22" ht="15" customHeight="1" x14ac:dyDescent="0.25">
      <c r="A5039" s="129" t="s">
        <v>6671</v>
      </c>
      <c r="B5039" s="126" t="s">
        <v>1492</v>
      </c>
      <c r="C5039" s="127"/>
      <c r="D5039" s="127" t="s">
        <v>6668</v>
      </c>
      <c r="E5039" s="127"/>
      <c r="F5039" s="128"/>
      <c r="G5039" s="128">
        <v>0</v>
      </c>
      <c r="H5039" s="128"/>
      <c r="I5039" s="311"/>
      <c r="J5039" s="319"/>
      <c r="K5039" s="320"/>
      <c r="L5039" s="321"/>
      <c r="M5039" s="341" t="s">
        <v>4952</v>
      </c>
      <c r="N5039" s="341" t="s">
        <v>6659</v>
      </c>
      <c r="O5039" s="323"/>
      <c r="P5039" s="320"/>
      <c r="Q5039" s="321"/>
      <c r="S5039" s="324"/>
      <c r="T5039" s="319">
        <f>ROUND(SUMIF(Anlagenbewegungsdaten!$B:$B,$A5039,Anlagenbewegungsdaten!$C:$C),3)</f>
        <v>0</v>
      </c>
      <c r="U5039" s="320">
        <f>ROUND(SUMIF(Anlagenbewegungsdaten!$B:$B,$A5039,Anlagenbewegungsdaten!$D:$D),2)</f>
        <v>0</v>
      </c>
      <c r="V5039" s="321">
        <f t="shared" si="183"/>
        <v>0</v>
      </c>
    </row>
    <row r="5040" spans="1:22" ht="15" customHeight="1" x14ac:dyDescent="0.25">
      <c r="A5040" s="129" t="s">
        <v>6672</v>
      </c>
      <c r="B5040" s="126" t="s">
        <v>77</v>
      </c>
      <c r="C5040" s="127"/>
      <c r="D5040" s="127" t="s">
        <v>6668</v>
      </c>
      <c r="E5040" s="127"/>
      <c r="F5040" s="128"/>
      <c r="G5040" s="128">
        <v>0</v>
      </c>
      <c r="H5040" s="128"/>
      <c r="I5040" s="311"/>
      <c r="J5040" s="319"/>
      <c r="K5040" s="320"/>
      <c r="L5040" s="321"/>
      <c r="M5040" s="341" t="s">
        <v>4952</v>
      </c>
      <c r="N5040" s="341" t="s">
        <v>6660</v>
      </c>
      <c r="O5040" s="323"/>
      <c r="P5040" s="320"/>
      <c r="Q5040" s="321"/>
      <c r="S5040" s="324"/>
      <c r="T5040" s="319">
        <f>ROUND(SUMIF(Anlagenbewegungsdaten!$B:$B,$A5040,Anlagenbewegungsdaten!$C:$C),3)</f>
        <v>0</v>
      </c>
      <c r="U5040" s="320">
        <f>ROUND(SUMIF(Anlagenbewegungsdaten!$B:$B,$A5040,Anlagenbewegungsdaten!$D:$D),2)</f>
        <v>0</v>
      </c>
      <c r="V5040" s="321">
        <f t="shared" si="183"/>
        <v>0</v>
      </c>
    </row>
    <row r="5041" spans="1:22" ht="15" customHeight="1" x14ac:dyDescent="0.25">
      <c r="A5041" s="129" t="s">
        <v>6673</v>
      </c>
      <c r="B5041" s="126" t="s">
        <v>2088</v>
      </c>
      <c r="C5041" s="127"/>
      <c r="D5041" s="127" t="s">
        <v>6668</v>
      </c>
      <c r="E5041" s="127"/>
      <c r="F5041" s="128"/>
      <c r="G5041" s="128">
        <v>0</v>
      </c>
      <c r="H5041" s="128"/>
      <c r="I5041" s="311"/>
      <c r="J5041" s="319"/>
      <c r="K5041" s="320"/>
      <c r="L5041" s="321"/>
      <c r="M5041" s="341" t="s">
        <v>4952</v>
      </c>
      <c r="N5041" s="341" t="s">
        <v>6661</v>
      </c>
      <c r="O5041" s="323"/>
      <c r="P5041" s="320"/>
      <c r="Q5041" s="321"/>
      <c r="S5041" s="324"/>
      <c r="T5041" s="319">
        <f>ROUND(SUMIF(Anlagenbewegungsdaten!$B:$B,$A5041,Anlagenbewegungsdaten!$C:$C),3)</f>
        <v>0</v>
      </c>
      <c r="U5041" s="320">
        <f>ROUND(SUMIF(Anlagenbewegungsdaten!$B:$B,$A5041,Anlagenbewegungsdaten!$D:$D),2)</f>
        <v>0</v>
      </c>
      <c r="V5041" s="321">
        <f t="shared" si="183"/>
        <v>0</v>
      </c>
    </row>
    <row r="5042" spans="1:22" ht="15" customHeight="1" x14ac:dyDescent="0.25">
      <c r="A5042" s="129" t="s">
        <v>6674</v>
      </c>
      <c r="B5042" s="126" t="s">
        <v>152</v>
      </c>
      <c r="C5042" s="127"/>
      <c r="D5042" s="127" t="s">
        <v>6668</v>
      </c>
      <c r="E5042" s="127"/>
      <c r="F5042" s="128"/>
      <c r="G5042" s="128">
        <v>0</v>
      </c>
      <c r="H5042" s="128"/>
      <c r="I5042" s="311"/>
      <c r="J5042" s="319"/>
      <c r="K5042" s="320"/>
      <c r="L5042" s="321"/>
      <c r="M5042" s="341" t="s">
        <v>4952</v>
      </c>
      <c r="N5042" s="341" t="s">
        <v>6663</v>
      </c>
      <c r="O5042" s="323"/>
      <c r="P5042" s="320"/>
      <c r="Q5042" s="321"/>
      <c r="S5042" s="324"/>
      <c r="T5042" s="319">
        <f>ROUND(SUMIF(Anlagenbewegungsdaten!$B:$B,$A5042,Anlagenbewegungsdaten!$C:$C),3)</f>
        <v>176480.96400000001</v>
      </c>
      <c r="U5042" s="320">
        <f>ROUND(SUMIF(Anlagenbewegungsdaten!$B:$B,$A5042,Anlagenbewegungsdaten!$D:$D),2)</f>
        <v>0</v>
      </c>
      <c r="V5042" s="321">
        <f t="shared" si="183"/>
        <v>0</v>
      </c>
    </row>
    <row r="5043" spans="1:22" ht="15" customHeight="1" x14ac:dyDescent="0.25">
      <c r="A5043" s="129" t="s">
        <v>6675</v>
      </c>
      <c r="B5043" s="126" t="s">
        <v>2090</v>
      </c>
      <c r="C5043" s="127"/>
      <c r="D5043" s="127" t="s">
        <v>6668</v>
      </c>
      <c r="E5043" s="127"/>
      <c r="F5043" s="128"/>
      <c r="G5043" s="128">
        <v>0</v>
      </c>
      <c r="H5043" s="128"/>
      <c r="I5043" s="311"/>
      <c r="J5043" s="319"/>
      <c r="K5043" s="320"/>
      <c r="L5043" s="321"/>
      <c r="M5043" s="341" t="s">
        <v>4952</v>
      </c>
      <c r="N5043" s="341" t="s">
        <v>6665</v>
      </c>
      <c r="O5043" s="323"/>
      <c r="P5043" s="320"/>
      <c r="Q5043" s="321"/>
      <c r="S5043" s="324"/>
      <c r="T5043" s="319">
        <f>ROUND(SUMIF(Anlagenbewegungsdaten!$B:$B,$A5043,Anlagenbewegungsdaten!$C:$C),3)</f>
        <v>0</v>
      </c>
      <c r="U5043" s="320">
        <f>ROUND(SUMIF(Anlagenbewegungsdaten!$B:$B,$A5043,Anlagenbewegungsdaten!$D:$D),2)</f>
        <v>0</v>
      </c>
      <c r="V5043" s="321">
        <f t="shared" si="183"/>
        <v>0</v>
      </c>
    </row>
    <row r="5044" spans="1:22" ht="15" customHeight="1" x14ac:dyDescent="0.25">
      <c r="A5044" s="129" t="s">
        <v>6676</v>
      </c>
      <c r="B5044" s="126" t="s">
        <v>170</v>
      </c>
      <c r="C5044" s="127"/>
      <c r="D5044" s="127" t="s">
        <v>6668</v>
      </c>
      <c r="E5044" s="127"/>
      <c r="F5044" s="128"/>
      <c r="G5044" s="128">
        <v>0</v>
      </c>
      <c r="H5044" s="128"/>
      <c r="I5044" s="311"/>
      <c r="J5044" s="319"/>
      <c r="K5044" s="320"/>
      <c r="L5044" s="321"/>
      <c r="M5044" s="341" t="s">
        <v>4952</v>
      </c>
      <c r="N5044" s="341" t="s">
        <v>6666</v>
      </c>
      <c r="O5044" s="323"/>
      <c r="P5044" s="320"/>
      <c r="Q5044" s="321"/>
      <c r="S5044" s="324"/>
      <c r="T5044" s="319">
        <f>ROUND(SUMIF(Anlagenbewegungsdaten!$B:$B,$A5044,Anlagenbewegungsdaten!$C:$C),3)</f>
        <v>0</v>
      </c>
      <c r="U5044" s="320">
        <f>ROUND(SUMIF(Anlagenbewegungsdaten!$B:$B,$A5044,Anlagenbewegungsdaten!$D:$D),2)</f>
        <v>0</v>
      </c>
      <c r="V5044" s="321">
        <f t="shared" si="183"/>
        <v>0</v>
      </c>
    </row>
    <row r="5045" spans="1:22" ht="15" customHeight="1" x14ac:dyDescent="0.25">
      <c r="A5045" s="129" t="s">
        <v>6677</v>
      </c>
      <c r="B5045" s="126" t="s">
        <v>2086</v>
      </c>
      <c r="C5045" s="127"/>
      <c r="D5045" s="127" t="s">
        <v>6678</v>
      </c>
      <c r="E5045" s="127"/>
      <c r="F5045" s="128"/>
      <c r="G5045" s="128"/>
      <c r="H5045" s="128">
        <v>0</v>
      </c>
      <c r="I5045" s="311"/>
      <c r="J5045" s="319"/>
      <c r="K5045" s="320"/>
      <c r="L5045" s="321"/>
      <c r="M5045" s="341" t="s">
        <v>4951</v>
      </c>
      <c r="N5045" s="341" t="s">
        <v>4962</v>
      </c>
      <c r="O5045" s="323">
        <f>ROUND(SUMIF(Anlagenbewegungsdaten_AV!B:B,A5045,Anlagenbewegungsdaten_AV!C:C),3)</f>
        <v>0</v>
      </c>
      <c r="P5045" s="320">
        <f>ROUND(SUMIF(Anlagenbewegungsdaten_AV!$B:$B,$A5045,Anlagenbewegungsdaten_AV!$D:$D),2)</f>
        <v>0</v>
      </c>
      <c r="Q5045" s="321">
        <f t="shared" ref="Q5045:Q5054" si="184">IF(ISBLANK(H5045),0,IF((O5045)=0,0,H5045-(P5045/O5045*100)))</f>
        <v>0</v>
      </c>
      <c r="S5045" s="324"/>
      <c r="T5045" s="317"/>
      <c r="U5045" s="325"/>
      <c r="V5045" s="325"/>
    </row>
    <row r="5046" spans="1:22" ht="15" customHeight="1" x14ac:dyDescent="0.25">
      <c r="A5046" s="129" t="s">
        <v>6679</v>
      </c>
      <c r="B5046" s="126" t="s">
        <v>2087</v>
      </c>
      <c r="C5046" s="127"/>
      <c r="D5046" s="127" t="s">
        <v>6678</v>
      </c>
      <c r="E5046" s="127"/>
      <c r="F5046" s="128"/>
      <c r="G5046" s="128"/>
      <c r="H5046" s="128">
        <v>0</v>
      </c>
      <c r="I5046" s="311"/>
      <c r="J5046" s="319"/>
      <c r="K5046" s="320"/>
      <c r="L5046" s="321"/>
      <c r="M5046" s="341" t="s">
        <v>4951</v>
      </c>
      <c r="N5046" s="341" t="s">
        <v>4963</v>
      </c>
      <c r="O5046" s="323">
        <f>ROUND(SUMIF(Anlagenbewegungsdaten_AV!B:B,A5046,Anlagenbewegungsdaten_AV!C:C),3)</f>
        <v>0</v>
      </c>
      <c r="P5046" s="320">
        <f>ROUND(SUMIF(Anlagenbewegungsdaten_AV!$B:$B,$A5046,Anlagenbewegungsdaten_AV!$D:$D),2)</f>
        <v>0</v>
      </c>
      <c r="Q5046" s="321">
        <f t="shared" si="184"/>
        <v>0</v>
      </c>
      <c r="S5046" s="324"/>
      <c r="T5046" s="317"/>
      <c r="U5046" s="325"/>
      <c r="V5046" s="325"/>
    </row>
    <row r="5047" spans="1:22" ht="15" customHeight="1" x14ac:dyDescent="0.25">
      <c r="A5047" s="129" t="s">
        <v>6680</v>
      </c>
      <c r="B5047" s="126" t="s">
        <v>1479</v>
      </c>
      <c r="C5047" s="127"/>
      <c r="D5047" s="127" t="s">
        <v>6678</v>
      </c>
      <c r="E5047" s="127"/>
      <c r="F5047" s="128"/>
      <c r="G5047" s="128"/>
      <c r="H5047" s="128">
        <v>0</v>
      </c>
      <c r="I5047" s="311"/>
      <c r="J5047" s="319"/>
      <c r="K5047" s="320"/>
      <c r="L5047" s="321"/>
      <c r="M5047" s="341" t="s">
        <v>4951</v>
      </c>
      <c r="N5047" s="341" t="s">
        <v>4965</v>
      </c>
      <c r="O5047" s="323">
        <f>ROUND(SUMIF(Anlagenbewegungsdaten_AV!B:B,A5047,Anlagenbewegungsdaten_AV!C:C),3)</f>
        <v>0</v>
      </c>
      <c r="P5047" s="320">
        <f>ROUND(SUMIF(Anlagenbewegungsdaten_AV!$B:$B,$A5047,Anlagenbewegungsdaten_AV!$D:$D),2)</f>
        <v>0</v>
      </c>
      <c r="Q5047" s="321">
        <f t="shared" si="184"/>
        <v>0</v>
      </c>
      <c r="S5047" s="324"/>
      <c r="T5047" s="317"/>
      <c r="U5047" s="325"/>
      <c r="V5047" s="325"/>
    </row>
    <row r="5048" spans="1:22" ht="15" customHeight="1" x14ac:dyDescent="0.25">
      <c r="A5048" s="129" t="s">
        <v>6681</v>
      </c>
      <c r="B5048" s="126" t="s">
        <v>1492</v>
      </c>
      <c r="C5048" s="127"/>
      <c r="D5048" s="127" t="s">
        <v>6678</v>
      </c>
      <c r="E5048" s="127"/>
      <c r="F5048" s="128"/>
      <c r="G5048" s="128"/>
      <c r="H5048" s="128">
        <v>0</v>
      </c>
      <c r="I5048" s="311"/>
      <c r="J5048" s="319"/>
      <c r="K5048" s="320"/>
      <c r="L5048" s="321"/>
      <c r="M5048" s="341" t="s">
        <v>4951</v>
      </c>
      <c r="N5048" s="341" t="s">
        <v>4966</v>
      </c>
      <c r="O5048" s="323">
        <f>ROUND(SUMIF(Anlagenbewegungsdaten_AV!B:B,A5048,Anlagenbewegungsdaten_AV!C:C),3)</f>
        <v>0</v>
      </c>
      <c r="P5048" s="320">
        <f>ROUND(SUMIF(Anlagenbewegungsdaten_AV!$B:$B,$A5048,Anlagenbewegungsdaten_AV!$D:$D),2)</f>
        <v>0</v>
      </c>
      <c r="Q5048" s="321">
        <f t="shared" si="184"/>
        <v>0</v>
      </c>
      <c r="S5048" s="324"/>
      <c r="T5048" s="317"/>
      <c r="U5048" s="325"/>
      <c r="V5048" s="325"/>
    </row>
    <row r="5049" spans="1:22" ht="15" customHeight="1" x14ac:dyDescent="0.25">
      <c r="A5049" s="129" t="s">
        <v>6682</v>
      </c>
      <c r="B5049" s="126" t="s">
        <v>77</v>
      </c>
      <c r="C5049" s="127"/>
      <c r="D5049" s="127" t="s">
        <v>6678</v>
      </c>
      <c r="E5049" s="127"/>
      <c r="F5049" s="128"/>
      <c r="G5049" s="128"/>
      <c r="H5049" s="128">
        <v>0</v>
      </c>
      <c r="I5049" s="311"/>
      <c r="J5049" s="319"/>
      <c r="K5049" s="320"/>
      <c r="L5049" s="321"/>
      <c r="M5049" s="341" t="s">
        <v>4951</v>
      </c>
      <c r="N5049" s="341" t="s">
        <v>4967</v>
      </c>
      <c r="O5049" s="323">
        <f>ROUND(SUMIF(Anlagenbewegungsdaten_AV!B:B,A5049,Anlagenbewegungsdaten_AV!C:C),3)</f>
        <v>0</v>
      </c>
      <c r="P5049" s="320">
        <f>ROUND(SUMIF(Anlagenbewegungsdaten_AV!$B:$B,$A5049,Anlagenbewegungsdaten_AV!$D:$D),2)</f>
        <v>0</v>
      </c>
      <c r="Q5049" s="321">
        <f t="shared" si="184"/>
        <v>0</v>
      </c>
      <c r="S5049" s="324"/>
      <c r="T5049" s="317"/>
      <c r="U5049" s="325"/>
      <c r="V5049" s="325"/>
    </row>
    <row r="5050" spans="1:22" ht="15" customHeight="1" x14ac:dyDescent="0.25">
      <c r="A5050" s="129" t="s">
        <v>6683</v>
      </c>
      <c r="B5050" s="126" t="s">
        <v>2088</v>
      </c>
      <c r="C5050" s="127"/>
      <c r="D5050" s="127" t="s">
        <v>6678</v>
      </c>
      <c r="E5050" s="127"/>
      <c r="F5050" s="128"/>
      <c r="G5050" s="128"/>
      <c r="H5050" s="128">
        <v>0</v>
      </c>
      <c r="I5050" s="311"/>
      <c r="J5050" s="319"/>
      <c r="K5050" s="320"/>
      <c r="L5050" s="321"/>
      <c r="M5050" s="341" t="s">
        <v>4951</v>
      </c>
      <c r="N5050" s="341" t="s">
        <v>4968</v>
      </c>
      <c r="O5050" s="323">
        <f>ROUND(SUMIF(Anlagenbewegungsdaten_AV!B:B,A5050,Anlagenbewegungsdaten_AV!C:C),3)</f>
        <v>0</v>
      </c>
      <c r="P5050" s="320">
        <f>ROUND(SUMIF(Anlagenbewegungsdaten_AV!$B:$B,$A5050,Anlagenbewegungsdaten_AV!$D:$D),2)</f>
        <v>0</v>
      </c>
      <c r="Q5050" s="321">
        <f t="shared" si="184"/>
        <v>0</v>
      </c>
      <c r="S5050" s="324"/>
      <c r="T5050" s="317"/>
      <c r="U5050" s="325"/>
      <c r="V5050" s="325"/>
    </row>
    <row r="5051" spans="1:22" ht="15" customHeight="1" x14ac:dyDescent="0.25">
      <c r="A5051" s="129" t="s">
        <v>6684</v>
      </c>
      <c r="B5051" s="126" t="s">
        <v>152</v>
      </c>
      <c r="C5051" s="127"/>
      <c r="D5051" s="127" t="s">
        <v>6678</v>
      </c>
      <c r="E5051" s="127"/>
      <c r="F5051" s="128"/>
      <c r="G5051" s="128"/>
      <c r="H5051" s="128">
        <v>0</v>
      </c>
      <c r="I5051" s="311"/>
      <c r="J5051" s="319"/>
      <c r="K5051" s="320"/>
      <c r="L5051" s="321"/>
      <c r="M5051" s="341" t="s">
        <v>4951</v>
      </c>
      <c r="N5051" s="341" t="s">
        <v>4970</v>
      </c>
      <c r="O5051" s="323">
        <f>ROUND(SUMIF(Anlagenbewegungsdaten_AV!B:B,A5051,Anlagenbewegungsdaten_AV!C:C),3)</f>
        <v>0</v>
      </c>
      <c r="P5051" s="320">
        <f>ROUND(SUMIF(Anlagenbewegungsdaten_AV!$B:$B,$A5051,Anlagenbewegungsdaten_AV!$D:$D),2)</f>
        <v>0</v>
      </c>
      <c r="Q5051" s="321">
        <f t="shared" si="184"/>
        <v>0</v>
      </c>
      <c r="S5051" s="324"/>
      <c r="T5051" s="317"/>
      <c r="U5051" s="325"/>
      <c r="V5051" s="325"/>
    </row>
    <row r="5052" spans="1:22" ht="15" customHeight="1" x14ac:dyDescent="0.25">
      <c r="A5052" s="129" t="s">
        <v>6685</v>
      </c>
      <c r="B5052" s="126" t="s">
        <v>2090</v>
      </c>
      <c r="C5052" s="127"/>
      <c r="D5052" s="127" t="s">
        <v>6678</v>
      </c>
      <c r="E5052" s="127"/>
      <c r="F5052" s="128"/>
      <c r="G5052" s="128"/>
      <c r="H5052" s="128">
        <v>0</v>
      </c>
      <c r="I5052" s="311"/>
      <c r="J5052" s="319"/>
      <c r="K5052" s="320"/>
      <c r="L5052" s="321"/>
      <c r="M5052" s="341" t="s">
        <v>4951</v>
      </c>
      <c r="N5052" s="341" t="s">
        <v>4972</v>
      </c>
      <c r="O5052" s="323">
        <f>ROUND(SUMIF(Anlagenbewegungsdaten_AV!B:B,A5052,Anlagenbewegungsdaten_AV!C:C),3)</f>
        <v>0</v>
      </c>
      <c r="P5052" s="320">
        <f>ROUND(SUMIF(Anlagenbewegungsdaten_AV!$B:$B,$A5052,Anlagenbewegungsdaten_AV!$D:$D),2)</f>
        <v>0</v>
      </c>
      <c r="Q5052" s="321">
        <f t="shared" si="184"/>
        <v>0</v>
      </c>
      <c r="S5052" s="324"/>
      <c r="T5052" s="317"/>
      <c r="U5052" s="325"/>
      <c r="V5052" s="325"/>
    </row>
    <row r="5053" spans="1:22" ht="15" customHeight="1" x14ac:dyDescent="0.25">
      <c r="A5053" s="129" t="s">
        <v>6686</v>
      </c>
      <c r="B5053" s="126" t="s">
        <v>170</v>
      </c>
      <c r="C5053" s="127"/>
      <c r="D5053" s="127" t="s">
        <v>6678</v>
      </c>
      <c r="E5053" s="127"/>
      <c r="F5053" s="128"/>
      <c r="G5053" s="128"/>
      <c r="H5053" s="128">
        <v>0</v>
      </c>
      <c r="I5053" s="311"/>
      <c r="J5053" s="319"/>
      <c r="K5053" s="320"/>
      <c r="L5053" s="321"/>
      <c r="M5053" s="341" t="s">
        <v>4951</v>
      </c>
      <c r="N5053" s="341" t="s">
        <v>4973</v>
      </c>
      <c r="O5053" s="323">
        <f>ROUND(SUMIF(Anlagenbewegungsdaten_AV!B:B,A5053,Anlagenbewegungsdaten_AV!C:C),3)</f>
        <v>0</v>
      </c>
      <c r="P5053" s="320">
        <f>ROUND(SUMIF(Anlagenbewegungsdaten_AV!$B:$B,$A5053,Anlagenbewegungsdaten_AV!$D:$D),2)</f>
        <v>0</v>
      </c>
      <c r="Q5053" s="321">
        <f t="shared" si="184"/>
        <v>0</v>
      </c>
      <c r="S5053" s="324"/>
      <c r="T5053" s="317"/>
      <c r="U5053" s="325"/>
      <c r="V5053" s="325"/>
    </row>
    <row r="5054" spans="1:22" x14ac:dyDescent="0.25">
      <c r="M5054" s="341" t="s">
        <v>4951</v>
      </c>
      <c r="N5054" s="341" t="s">
        <v>4972</v>
      </c>
      <c r="O5054" s="323">
        <f>ROUND(SUMIF(Anlagenbewegungsdaten_AV!B:B,A5054,Anlagenbewegungsdaten_AV!C:C),3)</f>
        <v>0</v>
      </c>
      <c r="P5054" s="320">
        <f>ROUND(SUMIF(Anlagenbewegungsdaten_AV!$B:$B,$A5054,Anlagenbewegungsdaten_AV!$D:$D),2)</f>
        <v>0</v>
      </c>
      <c r="Q5054" s="321">
        <f t="shared" si="184"/>
        <v>0</v>
      </c>
    </row>
    <row r="5055" spans="1:22" ht="15" customHeight="1" x14ac:dyDescent="0.25">
      <c r="A5055" s="129" t="s">
        <v>6598</v>
      </c>
      <c r="B5055" s="126" t="s">
        <v>2087</v>
      </c>
      <c r="C5055" s="127"/>
      <c r="D5055" s="127" t="s">
        <v>6599</v>
      </c>
      <c r="E5055" s="127"/>
      <c r="F5055" s="128"/>
      <c r="G5055" s="128"/>
      <c r="H5055" s="128"/>
      <c r="I5055" s="311"/>
      <c r="J5055" s="319"/>
      <c r="K5055" s="320"/>
      <c r="L5055" s="321"/>
      <c r="M5055" s="341" t="s">
        <v>4952</v>
      </c>
      <c r="N5055" s="342" t="s">
        <v>6656</v>
      </c>
      <c r="O5055" s="323"/>
      <c r="P5055" s="320"/>
      <c r="Q5055" s="321"/>
      <c r="S5055" s="324"/>
      <c r="T5055" s="319">
        <f>ROUND(SUMIF(Anlagenbewegungsdaten!$B:$B,$A5055,Anlagenbewegungsdaten!$C:$C),3)</f>
        <v>0</v>
      </c>
      <c r="U5055" s="320">
        <f>ROUND(SUMIF(Anlagenbewegungsdaten!$B:$B,$A5055,Anlagenbewegungsdaten!$D:$D),2)</f>
        <v>0</v>
      </c>
      <c r="V5055" s="321">
        <f t="shared" ref="V5055:V5056" si="185">IF(ISBLANK(G5055),0,IF((T5055)=0,0,G5055-(U5055/T5055*100)))</f>
        <v>0</v>
      </c>
    </row>
    <row r="5056" spans="1:22" ht="15" customHeight="1" x14ac:dyDescent="0.25">
      <c r="A5056" s="129" t="s">
        <v>6600</v>
      </c>
      <c r="B5056" s="126" t="s">
        <v>170</v>
      </c>
      <c r="C5056" s="127"/>
      <c r="D5056" s="127" t="s">
        <v>6601</v>
      </c>
      <c r="E5056" s="127"/>
      <c r="F5056" s="128"/>
      <c r="G5056" s="128"/>
      <c r="H5056" s="128"/>
      <c r="I5056" s="311"/>
      <c r="J5056" s="319"/>
      <c r="K5056" s="320"/>
      <c r="L5056" s="321"/>
      <c r="M5056" s="341" t="s">
        <v>4952</v>
      </c>
      <c r="N5056" s="342" t="s">
        <v>6666</v>
      </c>
      <c r="O5056" s="323"/>
      <c r="P5056" s="320"/>
      <c r="Q5056" s="321"/>
      <c r="S5056" s="324"/>
      <c r="T5056" s="319">
        <f>ROUND(SUMIF(Anlagenbewegungsdaten!$B:$B,$A5056,Anlagenbewegungsdaten!$C:$C),3)</f>
        <v>0</v>
      </c>
      <c r="U5056" s="320">
        <f>ROUND(SUMIF(Anlagenbewegungsdaten!$B:$B,$A5056,Anlagenbewegungsdaten!$D:$D),2)</f>
        <v>0</v>
      </c>
      <c r="V5056" s="321">
        <f t="shared" si="185"/>
        <v>0</v>
      </c>
    </row>
    <row r="5057" spans="1:22" ht="15" customHeight="1" x14ac:dyDescent="0.25">
      <c r="A5057" s="129" t="s">
        <v>6602</v>
      </c>
      <c r="B5057" s="126" t="s">
        <v>2090</v>
      </c>
      <c r="C5057" s="127"/>
      <c r="D5057" s="127" t="s">
        <v>6603</v>
      </c>
      <c r="E5057" s="127"/>
      <c r="F5057" s="128"/>
      <c r="G5057" s="128"/>
      <c r="H5057" s="128"/>
      <c r="I5057" s="311"/>
      <c r="J5057" s="319"/>
      <c r="K5057" s="320"/>
      <c r="L5057" s="321"/>
      <c r="N5057" s="342" t="s">
        <v>6665</v>
      </c>
      <c r="O5057" s="323"/>
      <c r="P5057" s="320"/>
      <c r="Q5057" s="321"/>
      <c r="S5057" s="324"/>
      <c r="T5057" s="319">
        <f>ROUND(SUMIF(Anlagenbewegungsdaten!$B:$B,$A5057,Anlagenbewegungsdaten!$C:$C),3)</f>
        <v>0</v>
      </c>
      <c r="U5057" s="320">
        <f>ROUND(SUMIF(Anlagenbewegungsdaten!$B:$B,$A5057,Anlagenbewegungsdaten!$D:$D),2)</f>
        <v>0</v>
      </c>
      <c r="V5057" s="321">
        <f t="shared" ref="V5057:V5058" si="186">IF(ISBLANK(G5057),0,IF((T5057)=0,0,G5057-(U5057/T5057*100)))</f>
        <v>0</v>
      </c>
    </row>
    <row r="5058" spans="1:22" ht="15" customHeight="1" x14ac:dyDescent="0.25">
      <c r="A5058" s="129" t="s">
        <v>6604</v>
      </c>
      <c r="B5058" s="126" t="s">
        <v>170</v>
      </c>
      <c r="C5058" s="127"/>
      <c r="D5058" s="127" t="s">
        <v>6603</v>
      </c>
      <c r="E5058" s="127"/>
      <c r="F5058" s="128"/>
      <c r="G5058" s="128"/>
      <c r="H5058" s="128"/>
      <c r="I5058" s="311"/>
      <c r="J5058" s="319"/>
      <c r="K5058" s="320"/>
      <c r="L5058" s="321"/>
      <c r="N5058" s="342" t="s">
        <v>6666</v>
      </c>
      <c r="O5058" s="323"/>
      <c r="P5058" s="320"/>
      <c r="Q5058" s="321"/>
      <c r="S5058" s="324"/>
      <c r="T5058" s="319">
        <f>ROUND(SUMIF(Anlagenbewegungsdaten!$B:$B,$A5058,Anlagenbewegungsdaten!$C:$C),3)</f>
        <v>0</v>
      </c>
      <c r="U5058" s="320">
        <f>ROUND(SUMIF(Anlagenbewegungsdaten!$B:$B,$A5058,Anlagenbewegungsdaten!$D:$D),2)</f>
        <v>0</v>
      </c>
      <c r="V5058" s="321">
        <f t="shared" si="186"/>
        <v>0</v>
      </c>
    </row>
    <row r="5059" spans="1:22" ht="15" customHeight="1" x14ac:dyDescent="0.25">
      <c r="A5059" s="129" t="s">
        <v>6605</v>
      </c>
      <c r="B5059" s="126" t="s">
        <v>2086</v>
      </c>
      <c r="C5059" s="127"/>
      <c r="D5059" s="127" t="s">
        <v>6606</v>
      </c>
      <c r="E5059" s="127"/>
      <c r="F5059" s="128"/>
      <c r="G5059" s="128">
        <v>0</v>
      </c>
      <c r="H5059" s="128"/>
      <c r="I5059" s="311"/>
      <c r="J5059" s="319"/>
      <c r="K5059" s="320"/>
      <c r="L5059" s="321"/>
      <c r="M5059" s="342" t="s">
        <v>4952</v>
      </c>
      <c r="N5059" s="342" t="s">
        <v>6655</v>
      </c>
      <c r="O5059" s="323"/>
      <c r="P5059" s="320"/>
      <c r="Q5059" s="321"/>
      <c r="S5059" s="324"/>
      <c r="T5059" s="319">
        <f>ROUND(SUMIF(Anlagenbewegungsdaten!$B:$B,$A5059,Anlagenbewegungsdaten!$C:$C),3)</f>
        <v>0</v>
      </c>
      <c r="U5059" s="320">
        <f>ROUND(SUMIF(Anlagenbewegungsdaten!$B:$B,$A5059,Anlagenbewegungsdaten!$D:$D),2)</f>
        <v>0</v>
      </c>
      <c r="V5059" s="321">
        <f>U5059-0</f>
        <v>0</v>
      </c>
    </row>
    <row r="5060" spans="1:22" ht="15" customHeight="1" x14ac:dyDescent="0.25">
      <c r="A5060" s="129" t="s">
        <v>6607</v>
      </c>
      <c r="B5060" s="126" t="s">
        <v>2087</v>
      </c>
      <c r="C5060" s="127"/>
      <c r="D5060" s="127" t="s">
        <v>6606</v>
      </c>
      <c r="E5060" s="127"/>
      <c r="F5060" s="128"/>
      <c r="G5060" s="128">
        <v>0</v>
      </c>
      <c r="H5060" s="128"/>
      <c r="I5060" s="311"/>
      <c r="J5060" s="319"/>
      <c r="K5060" s="320"/>
      <c r="L5060" s="321"/>
      <c r="M5060" s="342" t="s">
        <v>4952</v>
      </c>
      <c r="N5060" s="342" t="s">
        <v>6656</v>
      </c>
      <c r="O5060" s="323"/>
      <c r="P5060" s="320"/>
      <c r="Q5060" s="321"/>
      <c r="S5060" s="324"/>
      <c r="T5060" s="319">
        <f>ROUND(SUMIF(Anlagenbewegungsdaten!$B:$B,$A5060,Anlagenbewegungsdaten!$C:$C),3)</f>
        <v>0</v>
      </c>
      <c r="U5060" s="320">
        <f>ROUND(SUMIF(Anlagenbewegungsdaten!$B:$B,$A5060,Anlagenbewegungsdaten!$D:$D),2)</f>
        <v>0</v>
      </c>
      <c r="V5060" s="321">
        <f t="shared" ref="V5060:V5073" si="187">U5060-0</f>
        <v>0</v>
      </c>
    </row>
    <row r="5061" spans="1:22" ht="15" customHeight="1" x14ac:dyDescent="0.25">
      <c r="A5061" s="129" t="s">
        <v>6608</v>
      </c>
      <c r="B5061" s="126" t="s">
        <v>994</v>
      </c>
      <c r="C5061" s="127"/>
      <c r="D5061" s="127" t="s">
        <v>6606</v>
      </c>
      <c r="E5061" s="127"/>
      <c r="F5061" s="128"/>
      <c r="G5061" s="128">
        <v>0</v>
      </c>
      <c r="H5061" s="128"/>
      <c r="I5061" s="311"/>
      <c r="J5061" s="319"/>
      <c r="K5061" s="320"/>
      <c r="L5061" s="321"/>
      <c r="M5061" s="342" t="s">
        <v>4952</v>
      </c>
      <c r="N5061" s="342" t="s">
        <v>6657</v>
      </c>
      <c r="O5061" s="323"/>
      <c r="P5061" s="320"/>
      <c r="Q5061" s="321"/>
      <c r="S5061" s="324"/>
      <c r="T5061" s="319">
        <f>ROUND(SUMIF(Anlagenbewegungsdaten!$B:$B,$A5061,Anlagenbewegungsdaten!$C:$C),3)</f>
        <v>0</v>
      </c>
      <c r="U5061" s="320">
        <f>ROUND(SUMIF(Anlagenbewegungsdaten!$B:$B,$A5061,Anlagenbewegungsdaten!$D:$D),2)</f>
        <v>0</v>
      </c>
      <c r="V5061" s="321">
        <f t="shared" si="187"/>
        <v>0</v>
      </c>
    </row>
    <row r="5062" spans="1:22" ht="15" customHeight="1" x14ac:dyDescent="0.25">
      <c r="A5062" s="129" t="s">
        <v>6609</v>
      </c>
      <c r="B5062" s="126" t="s">
        <v>1479</v>
      </c>
      <c r="C5062" s="127"/>
      <c r="D5062" s="127" t="s">
        <v>6606</v>
      </c>
      <c r="E5062" s="127"/>
      <c r="F5062" s="128"/>
      <c r="G5062" s="128">
        <v>0</v>
      </c>
      <c r="H5062" s="128"/>
      <c r="I5062" s="311"/>
      <c r="J5062" s="319"/>
      <c r="K5062" s="320"/>
      <c r="L5062" s="321"/>
      <c r="M5062" s="342" t="s">
        <v>4952</v>
      </c>
      <c r="N5062" s="342" t="s">
        <v>6658</v>
      </c>
      <c r="O5062" s="323"/>
      <c r="P5062" s="320"/>
      <c r="Q5062" s="321"/>
      <c r="S5062" s="324"/>
      <c r="T5062" s="319">
        <f>ROUND(SUMIF(Anlagenbewegungsdaten!$B:$B,$A5062,Anlagenbewegungsdaten!$C:$C),3)</f>
        <v>0</v>
      </c>
      <c r="U5062" s="320">
        <f>ROUND(SUMIF(Anlagenbewegungsdaten!$B:$B,$A5062,Anlagenbewegungsdaten!$D:$D),2)</f>
        <v>0</v>
      </c>
      <c r="V5062" s="321">
        <f t="shared" si="187"/>
        <v>0</v>
      </c>
    </row>
    <row r="5063" spans="1:22" ht="15" customHeight="1" x14ac:dyDescent="0.25">
      <c r="A5063" s="129" t="s">
        <v>6610</v>
      </c>
      <c r="B5063" s="126" t="s">
        <v>1492</v>
      </c>
      <c r="C5063" s="127"/>
      <c r="D5063" s="127" t="s">
        <v>6606</v>
      </c>
      <c r="E5063" s="127"/>
      <c r="F5063" s="128"/>
      <c r="G5063" s="128">
        <v>0</v>
      </c>
      <c r="H5063" s="128"/>
      <c r="I5063" s="311"/>
      <c r="J5063" s="319"/>
      <c r="K5063" s="320"/>
      <c r="L5063" s="321"/>
      <c r="M5063" s="342" t="s">
        <v>4952</v>
      </c>
      <c r="N5063" s="342" t="s">
        <v>6659</v>
      </c>
      <c r="O5063" s="323"/>
      <c r="P5063" s="320"/>
      <c r="Q5063" s="321"/>
      <c r="S5063" s="324"/>
      <c r="T5063" s="319">
        <f>ROUND(SUMIF(Anlagenbewegungsdaten!$B:$B,$A5063,Anlagenbewegungsdaten!$C:$C),3)</f>
        <v>0</v>
      </c>
      <c r="U5063" s="320">
        <f>ROUND(SUMIF(Anlagenbewegungsdaten!$B:$B,$A5063,Anlagenbewegungsdaten!$D:$D),2)</f>
        <v>0</v>
      </c>
      <c r="V5063" s="321">
        <f t="shared" si="187"/>
        <v>0</v>
      </c>
    </row>
    <row r="5064" spans="1:22" ht="15" customHeight="1" x14ac:dyDescent="0.25">
      <c r="A5064" s="129" t="s">
        <v>6611</v>
      </c>
      <c r="B5064" s="126" t="s">
        <v>77</v>
      </c>
      <c r="C5064" s="127"/>
      <c r="D5064" s="127" t="s">
        <v>6606</v>
      </c>
      <c r="E5064" s="127"/>
      <c r="F5064" s="128"/>
      <c r="G5064" s="128">
        <v>0</v>
      </c>
      <c r="H5064" s="128"/>
      <c r="I5064" s="311"/>
      <c r="J5064" s="319"/>
      <c r="K5064" s="320"/>
      <c r="L5064" s="321"/>
      <c r="M5064" s="342" t="s">
        <v>4952</v>
      </c>
      <c r="N5064" s="342" t="s">
        <v>6660</v>
      </c>
      <c r="O5064" s="323"/>
      <c r="P5064" s="320"/>
      <c r="Q5064" s="321"/>
      <c r="S5064" s="324"/>
      <c r="T5064" s="319">
        <f>ROUND(SUMIF(Anlagenbewegungsdaten!$B:$B,$A5064,Anlagenbewegungsdaten!$C:$C),3)</f>
        <v>0</v>
      </c>
      <c r="U5064" s="320">
        <f>ROUND(SUMIF(Anlagenbewegungsdaten!$B:$B,$A5064,Anlagenbewegungsdaten!$D:$D),2)</f>
        <v>0</v>
      </c>
      <c r="V5064" s="321">
        <f t="shared" si="187"/>
        <v>0</v>
      </c>
    </row>
    <row r="5065" spans="1:22" ht="15" customHeight="1" x14ac:dyDescent="0.25">
      <c r="A5065" s="129" t="s">
        <v>6612</v>
      </c>
      <c r="B5065" s="126" t="s">
        <v>2088</v>
      </c>
      <c r="C5065" s="127"/>
      <c r="D5065" s="127" t="s">
        <v>6606</v>
      </c>
      <c r="E5065" s="127"/>
      <c r="F5065" s="128"/>
      <c r="G5065" s="128">
        <v>0</v>
      </c>
      <c r="H5065" s="128"/>
      <c r="I5065" s="311"/>
      <c r="J5065" s="319"/>
      <c r="K5065" s="320"/>
      <c r="L5065" s="321"/>
      <c r="M5065" s="342" t="s">
        <v>4952</v>
      </c>
      <c r="N5065" s="342" t="s">
        <v>6661</v>
      </c>
      <c r="O5065" s="323"/>
      <c r="P5065" s="320"/>
      <c r="Q5065" s="321"/>
      <c r="S5065" s="324"/>
      <c r="T5065" s="319">
        <f>ROUND(SUMIF(Anlagenbewegungsdaten!$B:$B,$A5065,Anlagenbewegungsdaten!$C:$C),3)</f>
        <v>0</v>
      </c>
      <c r="U5065" s="320">
        <f>ROUND(SUMIF(Anlagenbewegungsdaten!$B:$B,$A5065,Anlagenbewegungsdaten!$D:$D),2)</f>
        <v>0</v>
      </c>
      <c r="V5065" s="321">
        <f t="shared" si="187"/>
        <v>0</v>
      </c>
    </row>
    <row r="5066" spans="1:22" ht="15" customHeight="1" x14ac:dyDescent="0.25">
      <c r="A5066" s="129" t="s">
        <v>6613</v>
      </c>
      <c r="B5066" s="126" t="s">
        <v>2089</v>
      </c>
      <c r="C5066" s="127"/>
      <c r="D5066" s="127" t="s">
        <v>6606</v>
      </c>
      <c r="E5066" s="127"/>
      <c r="F5066" s="128"/>
      <c r="G5066" s="128">
        <v>0</v>
      </c>
      <c r="H5066" s="128"/>
      <c r="I5066" s="311"/>
      <c r="J5066" s="319"/>
      <c r="K5066" s="320"/>
      <c r="L5066" s="321"/>
      <c r="M5066" s="342" t="s">
        <v>4952</v>
      </c>
      <c r="N5066" s="342" t="s">
        <v>6662</v>
      </c>
      <c r="O5066" s="323"/>
      <c r="P5066" s="320"/>
      <c r="Q5066" s="321"/>
      <c r="S5066" s="324"/>
      <c r="T5066" s="319">
        <f>ROUND(SUMIF(Anlagenbewegungsdaten!$B:$B,$A5066,Anlagenbewegungsdaten!$C:$C),3)</f>
        <v>0</v>
      </c>
      <c r="U5066" s="320">
        <f>ROUND(SUMIF(Anlagenbewegungsdaten!$B:$B,$A5066,Anlagenbewegungsdaten!$D:$D),2)</f>
        <v>0</v>
      </c>
      <c r="V5066" s="321">
        <f t="shared" si="187"/>
        <v>0</v>
      </c>
    </row>
    <row r="5067" spans="1:22" ht="15" customHeight="1" x14ac:dyDescent="0.25">
      <c r="A5067" s="129" t="s">
        <v>6614</v>
      </c>
      <c r="B5067" s="126" t="s">
        <v>152</v>
      </c>
      <c r="C5067" s="127"/>
      <c r="D5067" s="127" t="s">
        <v>6606</v>
      </c>
      <c r="E5067" s="127"/>
      <c r="F5067" s="128"/>
      <c r="G5067" s="128">
        <v>0</v>
      </c>
      <c r="H5067" s="128"/>
      <c r="I5067" s="311"/>
      <c r="J5067" s="319"/>
      <c r="K5067" s="320"/>
      <c r="L5067" s="321"/>
      <c r="M5067" s="342" t="s">
        <v>4952</v>
      </c>
      <c r="N5067" s="342" t="s">
        <v>6663</v>
      </c>
      <c r="O5067" s="323"/>
      <c r="P5067" s="320"/>
      <c r="Q5067" s="321"/>
      <c r="S5067" s="324"/>
      <c r="T5067" s="319">
        <f>ROUND(SUMIF(Anlagenbewegungsdaten!$B:$B,$A5067,Anlagenbewegungsdaten!$C:$C),3)</f>
        <v>0</v>
      </c>
      <c r="U5067" s="320">
        <f>ROUND(SUMIF(Anlagenbewegungsdaten!$B:$B,$A5067,Anlagenbewegungsdaten!$D:$D),2)</f>
        <v>0</v>
      </c>
      <c r="V5067" s="321">
        <f t="shared" si="187"/>
        <v>0</v>
      </c>
    </row>
    <row r="5068" spans="1:22" ht="15" customHeight="1" x14ac:dyDescent="0.25">
      <c r="A5068" s="129" t="s">
        <v>6615</v>
      </c>
      <c r="B5068" s="126" t="s">
        <v>159</v>
      </c>
      <c r="C5068" s="127"/>
      <c r="D5068" s="127" t="s">
        <v>6606</v>
      </c>
      <c r="E5068" s="127"/>
      <c r="F5068" s="128"/>
      <c r="G5068" s="128">
        <v>0</v>
      </c>
      <c r="H5068" s="128"/>
      <c r="I5068" s="311"/>
      <c r="J5068" s="319"/>
      <c r="K5068" s="320"/>
      <c r="L5068" s="321"/>
      <c r="M5068" s="342" t="s">
        <v>4952</v>
      </c>
      <c r="N5068" s="342" t="s">
        <v>6664</v>
      </c>
      <c r="O5068" s="323"/>
      <c r="P5068" s="320"/>
      <c r="Q5068" s="321"/>
      <c r="S5068" s="324"/>
      <c r="T5068" s="319">
        <f>ROUND(SUMIF(Anlagenbewegungsdaten!$B:$B,$A5068,Anlagenbewegungsdaten!$C:$C),3)</f>
        <v>0</v>
      </c>
      <c r="U5068" s="320">
        <f>ROUND(SUMIF(Anlagenbewegungsdaten!$B:$B,$A5068,Anlagenbewegungsdaten!$D:$D),2)</f>
        <v>0</v>
      </c>
      <c r="V5068" s="321">
        <f t="shared" si="187"/>
        <v>0</v>
      </c>
    </row>
    <row r="5069" spans="1:22" ht="15" customHeight="1" x14ac:dyDescent="0.25">
      <c r="A5069" s="129" t="s">
        <v>6616</v>
      </c>
      <c r="B5069" s="126" t="s">
        <v>2090</v>
      </c>
      <c r="C5069" s="127"/>
      <c r="D5069" s="127" t="s">
        <v>6606</v>
      </c>
      <c r="E5069" s="127"/>
      <c r="F5069" s="128"/>
      <c r="G5069" s="128">
        <v>0</v>
      </c>
      <c r="H5069" s="128"/>
      <c r="I5069" s="311"/>
      <c r="J5069" s="319"/>
      <c r="K5069" s="320"/>
      <c r="L5069" s="321"/>
      <c r="M5069" s="342" t="s">
        <v>4952</v>
      </c>
      <c r="N5069" s="342" t="s">
        <v>6665</v>
      </c>
      <c r="O5069" s="323"/>
      <c r="P5069" s="320"/>
      <c r="Q5069" s="321"/>
      <c r="S5069" s="324"/>
      <c r="T5069" s="319">
        <f>ROUND(SUMIF(Anlagenbewegungsdaten!$B:$B,$A5069,Anlagenbewegungsdaten!$C:$C),3)</f>
        <v>0</v>
      </c>
      <c r="U5069" s="320">
        <f>ROUND(SUMIF(Anlagenbewegungsdaten!$B:$B,$A5069,Anlagenbewegungsdaten!$D:$D),2)</f>
        <v>0</v>
      </c>
      <c r="V5069" s="321">
        <f t="shared" si="187"/>
        <v>0</v>
      </c>
    </row>
    <row r="5070" spans="1:22" ht="15" customHeight="1" x14ac:dyDescent="0.25">
      <c r="A5070" s="129" t="s">
        <v>6617</v>
      </c>
      <c r="B5070" s="126" t="s">
        <v>170</v>
      </c>
      <c r="C5070" s="127"/>
      <c r="D5070" s="127" t="s">
        <v>6606</v>
      </c>
      <c r="E5070" s="127"/>
      <c r="F5070" s="128"/>
      <c r="G5070" s="128">
        <v>0</v>
      </c>
      <c r="H5070" s="128"/>
      <c r="I5070" s="311"/>
      <c r="J5070" s="319"/>
      <c r="K5070" s="320"/>
      <c r="L5070" s="321"/>
      <c r="M5070" s="342" t="s">
        <v>4952</v>
      </c>
      <c r="N5070" s="342" t="s">
        <v>6666</v>
      </c>
      <c r="O5070" s="323"/>
      <c r="P5070" s="320"/>
      <c r="Q5070" s="321"/>
      <c r="S5070" s="324"/>
      <c r="T5070" s="319">
        <f>ROUND(SUMIF(Anlagenbewegungsdaten!$B:$B,$A5070,Anlagenbewegungsdaten!$C:$C),3)</f>
        <v>0</v>
      </c>
      <c r="U5070" s="320">
        <f>ROUND(SUMIF(Anlagenbewegungsdaten!$B:$B,$A5070,Anlagenbewegungsdaten!$D:$D),2)</f>
        <v>0</v>
      </c>
      <c r="V5070" s="321">
        <f t="shared" si="187"/>
        <v>0</v>
      </c>
    </row>
    <row r="5071" spans="1:22" ht="15" customHeight="1" x14ac:dyDescent="0.25">
      <c r="A5071" s="129" t="s">
        <v>6618</v>
      </c>
      <c r="B5071" s="126" t="s">
        <v>2087</v>
      </c>
      <c r="C5071" s="127"/>
      <c r="D5071" s="127" t="s">
        <v>6619</v>
      </c>
      <c r="E5071" s="127"/>
      <c r="F5071" s="128"/>
      <c r="G5071" s="128">
        <v>0</v>
      </c>
      <c r="H5071" s="128"/>
      <c r="I5071" s="311"/>
      <c r="J5071" s="319"/>
      <c r="K5071" s="320"/>
      <c r="L5071" s="321"/>
      <c r="M5071" s="342" t="s">
        <v>4952</v>
      </c>
      <c r="N5071" s="342" t="s">
        <v>6656</v>
      </c>
      <c r="O5071" s="323"/>
      <c r="P5071" s="320"/>
      <c r="Q5071" s="321"/>
      <c r="S5071" s="324"/>
      <c r="T5071" s="319">
        <f>ROUND(SUMIF(Anlagenbewegungsdaten!$B:$B,$A5071,Anlagenbewegungsdaten!$C:$C),3)</f>
        <v>0</v>
      </c>
      <c r="U5071" s="320">
        <f>ROUND(SUMIF(Anlagenbewegungsdaten!$B:$B,$A5071,Anlagenbewegungsdaten!$D:$D),2)</f>
        <v>0</v>
      </c>
      <c r="V5071" s="321">
        <f t="shared" si="187"/>
        <v>0</v>
      </c>
    </row>
    <row r="5072" spans="1:22" ht="15" customHeight="1" x14ac:dyDescent="0.25">
      <c r="A5072" s="129" t="s">
        <v>6620</v>
      </c>
      <c r="B5072" s="126" t="s">
        <v>2087</v>
      </c>
      <c r="C5072" s="127"/>
      <c r="D5072" s="127" t="s">
        <v>6687</v>
      </c>
      <c r="E5072" s="127"/>
      <c r="F5072" s="128"/>
      <c r="G5072" s="128">
        <v>0</v>
      </c>
      <c r="H5072" s="128"/>
      <c r="I5072" s="311"/>
      <c r="J5072" s="319"/>
      <c r="K5072" s="320"/>
      <c r="L5072" s="321"/>
      <c r="M5072" s="342" t="s">
        <v>4952</v>
      </c>
      <c r="N5072" s="342" t="s">
        <v>6656</v>
      </c>
      <c r="O5072" s="323"/>
      <c r="P5072" s="320"/>
      <c r="Q5072" s="321"/>
      <c r="S5072" s="324"/>
      <c r="T5072" s="319">
        <f>ROUND(SUMIF(Anlagenbewegungsdaten!$B:$B,$A5072,Anlagenbewegungsdaten!$C:$C),3)</f>
        <v>0</v>
      </c>
      <c r="U5072" s="320">
        <f>ROUND(SUMIF(Anlagenbewegungsdaten!$B:$B,$A5072,Anlagenbewegungsdaten!$D:$D),2)</f>
        <v>0</v>
      </c>
      <c r="V5072" s="321">
        <f t="shared" si="187"/>
        <v>0</v>
      </c>
    </row>
    <row r="5073" spans="1:22" ht="15" customHeight="1" x14ac:dyDescent="0.25">
      <c r="A5073" s="129" t="s">
        <v>6621</v>
      </c>
      <c r="B5073" s="126" t="s">
        <v>2087</v>
      </c>
      <c r="C5073" s="127"/>
      <c r="D5073" s="127" t="s">
        <v>6622</v>
      </c>
      <c r="E5073" s="127"/>
      <c r="F5073" s="128"/>
      <c r="G5073" s="128">
        <v>0</v>
      </c>
      <c r="H5073" s="128"/>
      <c r="I5073" s="311"/>
      <c r="J5073" s="319"/>
      <c r="K5073" s="320"/>
      <c r="L5073" s="321"/>
      <c r="M5073" s="342" t="s">
        <v>4952</v>
      </c>
      <c r="N5073" s="342" t="s">
        <v>6656</v>
      </c>
      <c r="O5073" s="323"/>
      <c r="P5073" s="320"/>
      <c r="Q5073" s="321"/>
      <c r="S5073" s="324"/>
      <c r="T5073" s="319">
        <f>ROUND(SUMIF(Anlagenbewegungsdaten!$B:$B,$A5073,Anlagenbewegungsdaten!$C:$C),3)</f>
        <v>0</v>
      </c>
      <c r="U5073" s="320">
        <f>ROUND(SUMIF(Anlagenbewegungsdaten!$B:$B,$A5073,Anlagenbewegungsdaten!$D:$D),2)</f>
        <v>0</v>
      </c>
      <c r="V5073" s="321">
        <f t="shared" si="187"/>
        <v>0</v>
      </c>
    </row>
    <row r="5074" spans="1:22" ht="15" customHeight="1" x14ac:dyDescent="0.25">
      <c r="A5074" s="129"/>
      <c r="B5074" s="126"/>
      <c r="C5074" s="127"/>
      <c r="D5074" s="127"/>
      <c r="E5074" s="127"/>
      <c r="F5074" s="128"/>
      <c r="G5074" s="128"/>
      <c r="H5074" s="128"/>
      <c r="I5074" s="311"/>
      <c r="J5074" s="319"/>
      <c r="K5074" s="320"/>
      <c r="L5074" s="321"/>
      <c r="N5074" s="342"/>
      <c r="O5074" s="323"/>
      <c r="P5074" s="320"/>
      <c r="Q5074" s="321"/>
      <c r="S5074" s="324"/>
      <c r="T5074" s="317"/>
      <c r="U5074" s="325"/>
      <c r="V5074" s="325"/>
    </row>
    <row r="5075" spans="1:22" ht="15" customHeight="1" x14ac:dyDescent="0.25">
      <c r="A5075" s="336" t="s">
        <v>6688</v>
      </c>
      <c r="B5075" s="337" t="s">
        <v>2086</v>
      </c>
      <c r="C5075" s="337"/>
      <c r="D5075" s="337" t="s">
        <v>6689</v>
      </c>
      <c r="E5075" s="337"/>
      <c r="F5075" s="338"/>
      <c r="G5075" s="338"/>
      <c r="H5075" s="338"/>
      <c r="I5075" s="311"/>
      <c r="J5075" s="319"/>
      <c r="K5075" s="320"/>
      <c r="L5075" s="321"/>
      <c r="M5075" s="342" t="s">
        <v>4952</v>
      </c>
      <c r="N5075" s="342" t="s">
        <v>6655</v>
      </c>
      <c r="O5075" s="323"/>
      <c r="P5075" s="320"/>
      <c r="Q5075" s="321"/>
      <c r="S5075" s="324"/>
      <c r="T5075" s="319"/>
      <c r="U5075" s="320">
        <f>ROUND(SUMIF(Anlagenbewegungsdaten!$B:$B,$A5075,Anlagenbewegungsdaten!$D:$D),2)</f>
        <v>0</v>
      </c>
      <c r="V5075" s="321">
        <f t="shared" ref="V5075:V5086" si="188">IF(ISBLANK(G5075),0,IF((T5075)=0,0,G5075-(U5075/T5075*100)))</f>
        <v>0</v>
      </c>
    </row>
    <row r="5076" spans="1:22" ht="15" customHeight="1" x14ac:dyDescent="0.25">
      <c r="A5076" s="336" t="s">
        <v>6690</v>
      </c>
      <c r="B5076" s="337" t="s">
        <v>2087</v>
      </c>
      <c r="C5076" s="337"/>
      <c r="D5076" s="337" t="s">
        <v>6689</v>
      </c>
      <c r="E5076" s="337"/>
      <c r="F5076" s="338"/>
      <c r="G5076" s="338"/>
      <c r="H5076" s="338"/>
      <c r="I5076" s="311"/>
      <c r="J5076" s="319"/>
      <c r="K5076" s="320"/>
      <c r="L5076" s="321"/>
      <c r="M5076" s="342" t="s">
        <v>4952</v>
      </c>
      <c r="N5076" s="342" t="s">
        <v>6656</v>
      </c>
      <c r="O5076" s="323"/>
      <c r="P5076" s="320"/>
      <c r="Q5076" s="321"/>
      <c r="S5076" s="324"/>
      <c r="T5076" s="319"/>
      <c r="U5076" s="320">
        <f>ROUND(SUMIF(Anlagenbewegungsdaten!$B:$B,$A5076,Anlagenbewegungsdaten!$D:$D),2)</f>
        <v>0</v>
      </c>
      <c r="V5076" s="321">
        <f t="shared" si="188"/>
        <v>0</v>
      </c>
    </row>
    <row r="5077" spans="1:22" ht="15" customHeight="1" x14ac:dyDescent="0.25">
      <c r="A5077" s="336" t="s">
        <v>6691</v>
      </c>
      <c r="B5077" s="337" t="s">
        <v>994</v>
      </c>
      <c r="C5077" s="337"/>
      <c r="D5077" s="337" t="s">
        <v>6689</v>
      </c>
      <c r="E5077" s="337"/>
      <c r="F5077" s="338"/>
      <c r="G5077" s="338"/>
      <c r="H5077" s="338"/>
      <c r="I5077" s="311"/>
      <c r="J5077" s="319"/>
      <c r="K5077" s="320"/>
      <c r="L5077" s="321"/>
      <c r="M5077" s="342" t="s">
        <v>4952</v>
      </c>
      <c r="N5077" s="342" t="s">
        <v>6657</v>
      </c>
      <c r="O5077" s="323"/>
      <c r="P5077" s="320"/>
      <c r="Q5077" s="321"/>
      <c r="S5077" s="324"/>
      <c r="T5077" s="319"/>
      <c r="U5077" s="320">
        <f>ROUND(SUMIF(Anlagenbewegungsdaten!$B:$B,$A5077,Anlagenbewegungsdaten!$D:$D),2)</f>
        <v>0</v>
      </c>
      <c r="V5077" s="321">
        <f t="shared" si="188"/>
        <v>0</v>
      </c>
    </row>
    <row r="5078" spans="1:22" ht="15" customHeight="1" x14ac:dyDescent="0.25">
      <c r="A5078" s="336" t="s">
        <v>6692</v>
      </c>
      <c r="B5078" s="337" t="s">
        <v>1479</v>
      </c>
      <c r="C5078" s="337"/>
      <c r="D5078" s="337" t="s">
        <v>6689</v>
      </c>
      <c r="E5078" s="337"/>
      <c r="F5078" s="338"/>
      <c r="G5078" s="338"/>
      <c r="H5078" s="338"/>
      <c r="I5078" s="311"/>
      <c r="J5078" s="319"/>
      <c r="K5078" s="320"/>
      <c r="L5078" s="321"/>
      <c r="M5078" s="342" t="s">
        <v>4952</v>
      </c>
      <c r="N5078" s="342" t="s">
        <v>6658</v>
      </c>
      <c r="O5078" s="323"/>
      <c r="P5078" s="320"/>
      <c r="Q5078" s="321"/>
      <c r="S5078" s="324"/>
      <c r="T5078" s="319"/>
      <c r="U5078" s="320">
        <f>ROUND(SUMIF(Anlagenbewegungsdaten!$B:$B,$A5078,Anlagenbewegungsdaten!$D:$D),2)</f>
        <v>0</v>
      </c>
      <c r="V5078" s="321">
        <f t="shared" si="188"/>
        <v>0</v>
      </c>
    </row>
    <row r="5079" spans="1:22" ht="15" customHeight="1" x14ac:dyDescent="0.25">
      <c r="A5079" s="336" t="s">
        <v>6693</v>
      </c>
      <c r="B5079" s="337" t="s">
        <v>1492</v>
      </c>
      <c r="C5079" s="337"/>
      <c r="D5079" s="337" t="s">
        <v>6689</v>
      </c>
      <c r="E5079" s="337"/>
      <c r="F5079" s="338"/>
      <c r="G5079" s="338"/>
      <c r="H5079" s="338"/>
      <c r="I5079" s="311"/>
      <c r="J5079" s="319"/>
      <c r="K5079" s="320"/>
      <c r="L5079" s="321"/>
      <c r="M5079" s="342" t="s">
        <v>4952</v>
      </c>
      <c r="N5079" s="342" t="s">
        <v>6659</v>
      </c>
      <c r="O5079" s="323"/>
      <c r="P5079" s="320"/>
      <c r="Q5079" s="321"/>
      <c r="S5079" s="324"/>
      <c r="T5079" s="319"/>
      <c r="U5079" s="320">
        <f>ROUND(SUMIF(Anlagenbewegungsdaten!$B:$B,$A5079,Anlagenbewegungsdaten!$D:$D),2)</f>
        <v>0</v>
      </c>
      <c r="V5079" s="321">
        <f t="shared" si="188"/>
        <v>0</v>
      </c>
    </row>
    <row r="5080" spans="1:22" ht="15" customHeight="1" x14ac:dyDescent="0.25">
      <c r="A5080" s="336" t="s">
        <v>6694</v>
      </c>
      <c r="B5080" s="337" t="s">
        <v>77</v>
      </c>
      <c r="C5080" s="337"/>
      <c r="D5080" s="337" t="s">
        <v>6689</v>
      </c>
      <c r="E5080" s="337"/>
      <c r="F5080" s="338"/>
      <c r="G5080" s="338"/>
      <c r="H5080" s="338"/>
      <c r="I5080" s="311"/>
      <c r="J5080" s="319"/>
      <c r="K5080" s="320"/>
      <c r="L5080" s="321"/>
      <c r="M5080" s="342" t="s">
        <v>4952</v>
      </c>
      <c r="N5080" s="342" t="s">
        <v>6660</v>
      </c>
      <c r="O5080" s="323"/>
      <c r="P5080" s="320"/>
      <c r="Q5080" s="321"/>
      <c r="S5080" s="324"/>
      <c r="T5080" s="319"/>
      <c r="U5080" s="320">
        <f>ROUND(SUMIF(Anlagenbewegungsdaten!$B:$B,$A5080,Anlagenbewegungsdaten!$D:$D),2)</f>
        <v>0</v>
      </c>
      <c r="V5080" s="321">
        <f t="shared" si="188"/>
        <v>0</v>
      </c>
    </row>
    <row r="5081" spans="1:22" ht="15" customHeight="1" x14ac:dyDescent="0.25">
      <c r="A5081" s="336" t="s">
        <v>6695</v>
      </c>
      <c r="B5081" s="337" t="s">
        <v>2088</v>
      </c>
      <c r="C5081" s="337"/>
      <c r="D5081" s="337" t="s">
        <v>6689</v>
      </c>
      <c r="E5081" s="337"/>
      <c r="F5081" s="338"/>
      <c r="G5081" s="338"/>
      <c r="H5081" s="338"/>
      <c r="I5081" s="311"/>
      <c r="J5081" s="319"/>
      <c r="K5081" s="320"/>
      <c r="L5081" s="321"/>
      <c r="M5081" s="342" t="s">
        <v>4952</v>
      </c>
      <c r="N5081" s="342" t="s">
        <v>6661</v>
      </c>
      <c r="O5081" s="323"/>
      <c r="P5081" s="320"/>
      <c r="Q5081" s="321"/>
      <c r="S5081" s="324"/>
      <c r="T5081" s="319"/>
      <c r="U5081" s="320">
        <f>ROUND(SUMIF(Anlagenbewegungsdaten!$B:$B,$A5081,Anlagenbewegungsdaten!$D:$D),2)</f>
        <v>0</v>
      </c>
      <c r="V5081" s="321">
        <f t="shared" si="188"/>
        <v>0</v>
      </c>
    </row>
    <row r="5082" spans="1:22" ht="15" customHeight="1" x14ac:dyDescent="0.25">
      <c r="A5082" s="336" t="s">
        <v>6696</v>
      </c>
      <c r="B5082" s="337" t="s">
        <v>2089</v>
      </c>
      <c r="C5082" s="337"/>
      <c r="D5082" s="337" t="s">
        <v>6689</v>
      </c>
      <c r="E5082" s="337"/>
      <c r="F5082" s="338"/>
      <c r="G5082" s="338"/>
      <c r="H5082" s="338"/>
      <c r="I5082" s="311"/>
      <c r="J5082" s="319"/>
      <c r="K5082" s="320"/>
      <c r="L5082" s="321"/>
      <c r="M5082" s="342" t="s">
        <v>4952</v>
      </c>
      <c r="N5082" s="342" t="s">
        <v>6662</v>
      </c>
      <c r="O5082" s="323"/>
      <c r="P5082" s="320"/>
      <c r="Q5082" s="321"/>
      <c r="S5082" s="324"/>
      <c r="T5082" s="319"/>
      <c r="U5082" s="320">
        <f>ROUND(SUMIF(Anlagenbewegungsdaten!$B:$B,$A5082,Anlagenbewegungsdaten!$D:$D),2)</f>
        <v>0</v>
      </c>
      <c r="V5082" s="321">
        <f t="shared" si="188"/>
        <v>0</v>
      </c>
    </row>
    <row r="5083" spans="1:22" ht="15" customHeight="1" x14ac:dyDescent="0.25">
      <c r="A5083" s="336" t="s">
        <v>6697</v>
      </c>
      <c r="B5083" s="337" t="s">
        <v>152</v>
      </c>
      <c r="C5083" s="337"/>
      <c r="D5083" s="337" t="s">
        <v>6689</v>
      </c>
      <c r="E5083" s="337"/>
      <c r="F5083" s="338"/>
      <c r="G5083" s="338"/>
      <c r="H5083" s="338"/>
      <c r="I5083" s="311"/>
      <c r="J5083" s="319"/>
      <c r="K5083" s="320"/>
      <c r="L5083" s="321"/>
      <c r="M5083" s="342" t="s">
        <v>4952</v>
      </c>
      <c r="N5083" s="342" t="s">
        <v>6663</v>
      </c>
      <c r="O5083" s="323"/>
      <c r="P5083" s="320"/>
      <c r="Q5083" s="321"/>
      <c r="S5083" s="324"/>
      <c r="T5083" s="319"/>
      <c r="U5083" s="320">
        <f>ROUND(SUMIF(Anlagenbewegungsdaten!$B:$B,$A5083,Anlagenbewegungsdaten!$D:$D),2)</f>
        <v>0</v>
      </c>
      <c r="V5083" s="321">
        <f t="shared" si="188"/>
        <v>0</v>
      </c>
    </row>
    <row r="5084" spans="1:22" ht="15" customHeight="1" x14ac:dyDescent="0.25">
      <c r="A5084" s="336" t="s">
        <v>6698</v>
      </c>
      <c r="B5084" s="337" t="s">
        <v>159</v>
      </c>
      <c r="C5084" s="337"/>
      <c r="D5084" s="337" t="s">
        <v>6689</v>
      </c>
      <c r="E5084" s="337"/>
      <c r="F5084" s="338"/>
      <c r="G5084" s="338"/>
      <c r="H5084" s="338"/>
      <c r="I5084" s="311"/>
      <c r="J5084" s="319"/>
      <c r="K5084" s="320"/>
      <c r="L5084" s="321"/>
      <c r="M5084" s="342" t="s">
        <v>4952</v>
      </c>
      <c r="N5084" s="342" t="s">
        <v>6664</v>
      </c>
      <c r="O5084" s="323"/>
      <c r="P5084" s="320"/>
      <c r="Q5084" s="321"/>
      <c r="S5084" s="324"/>
      <c r="T5084" s="319"/>
      <c r="U5084" s="320">
        <f>ROUND(SUMIF(Anlagenbewegungsdaten!$B:$B,$A5084,Anlagenbewegungsdaten!$D:$D),2)</f>
        <v>0</v>
      </c>
      <c r="V5084" s="321">
        <f t="shared" si="188"/>
        <v>0</v>
      </c>
    </row>
    <row r="5085" spans="1:22" ht="15" customHeight="1" x14ac:dyDescent="0.25">
      <c r="A5085" s="336" t="s">
        <v>6699</v>
      </c>
      <c r="B5085" s="337" t="s">
        <v>2090</v>
      </c>
      <c r="C5085" s="337"/>
      <c r="D5085" s="337" t="s">
        <v>6689</v>
      </c>
      <c r="E5085" s="337"/>
      <c r="F5085" s="338"/>
      <c r="G5085" s="338"/>
      <c r="H5085" s="338"/>
      <c r="I5085" s="311"/>
      <c r="J5085" s="319"/>
      <c r="K5085" s="320"/>
      <c r="L5085" s="321"/>
      <c r="M5085" s="342" t="s">
        <v>4952</v>
      </c>
      <c r="N5085" s="342" t="s">
        <v>6665</v>
      </c>
      <c r="O5085" s="323"/>
      <c r="P5085" s="320"/>
      <c r="Q5085" s="321"/>
      <c r="S5085" s="324"/>
      <c r="T5085" s="319"/>
      <c r="U5085" s="320">
        <f>ROUND(SUMIF(Anlagenbewegungsdaten!$B:$B,$A5085,Anlagenbewegungsdaten!$D:$D),2)</f>
        <v>0</v>
      </c>
      <c r="V5085" s="321">
        <f t="shared" si="188"/>
        <v>0</v>
      </c>
    </row>
    <row r="5086" spans="1:22" ht="15" customHeight="1" x14ac:dyDescent="0.25">
      <c r="A5086" s="336" t="s">
        <v>6700</v>
      </c>
      <c r="B5086" s="337" t="s">
        <v>170</v>
      </c>
      <c r="C5086" s="337"/>
      <c r="D5086" s="337" t="s">
        <v>6689</v>
      </c>
      <c r="E5086" s="337"/>
      <c r="F5086" s="338"/>
      <c r="G5086" s="338"/>
      <c r="H5086" s="338"/>
      <c r="I5086" s="311"/>
      <c r="J5086" s="319"/>
      <c r="K5086" s="320"/>
      <c r="L5086" s="321"/>
      <c r="M5086" s="342" t="s">
        <v>4952</v>
      </c>
      <c r="N5086" s="342" t="s">
        <v>6666</v>
      </c>
      <c r="O5086" s="323"/>
      <c r="P5086" s="320"/>
      <c r="Q5086" s="321"/>
      <c r="S5086" s="324"/>
      <c r="T5086" s="319"/>
      <c r="U5086" s="320">
        <f>ROUND(SUMIF(Anlagenbewegungsdaten!$B:$B,$A5086,Anlagenbewegungsdaten!$D:$D),2)</f>
        <v>0</v>
      </c>
      <c r="V5086" s="321">
        <f t="shared" si="188"/>
        <v>0</v>
      </c>
    </row>
    <row r="5087" spans="1:22" s="345" customFormat="1" ht="15" customHeight="1" x14ac:dyDescent="0.25">
      <c r="A5087" s="129" t="s">
        <v>6701</v>
      </c>
      <c r="B5087" s="127" t="s">
        <v>152</v>
      </c>
      <c r="C5087" s="127"/>
      <c r="D5087" s="127" t="s">
        <v>6702</v>
      </c>
      <c r="E5087" s="127"/>
      <c r="F5087" s="128"/>
      <c r="G5087" s="128">
        <v>0</v>
      </c>
      <c r="H5087" s="128"/>
      <c r="I5087" s="311"/>
      <c r="J5087" s="319"/>
      <c r="K5087" s="320"/>
      <c r="L5087" s="321"/>
      <c r="M5087" s="342" t="s">
        <v>4952</v>
      </c>
      <c r="N5087" s="342" t="s">
        <v>6663</v>
      </c>
      <c r="O5087" s="344"/>
      <c r="P5087" s="320"/>
      <c r="Q5087" s="321"/>
      <c r="S5087" s="346"/>
      <c r="T5087" s="319">
        <f>ROUND(SUMIF(Anlagenbewegungsdaten!$B:$B,$A5087,Anlagenbewegungsdaten!$C:$C),3)</f>
        <v>0</v>
      </c>
      <c r="U5087" s="320">
        <f>ROUND(SUMIF(Anlagenbewegungsdaten!$B:$B,$A5087,Anlagenbewegungsdaten!$D:$D),2)</f>
        <v>0</v>
      </c>
      <c r="V5087" s="321">
        <f t="shared" ref="V5087" si="189">U5087-0</f>
        <v>0</v>
      </c>
    </row>
    <row r="5088" spans="1:22" ht="15" customHeight="1" x14ac:dyDescent="0.25">
      <c r="F5088" s="313"/>
      <c r="G5088" s="313"/>
      <c r="H5088" s="313"/>
      <c r="I5088" s="311"/>
      <c r="J5088" s="319"/>
      <c r="K5088" s="320"/>
      <c r="L5088" s="321"/>
      <c r="N5088" s="342"/>
      <c r="O5088" s="323"/>
      <c r="P5088" s="320"/>
      <c r="Q5088" s="321"/>
      <c r="S5088" s="324"/>
      <c r="T5088" s="317"/>
      <c r="U5088" s="325"/>
      <c r="V5088" s="325"/>
    </row>
    <row r="5089" spans="1:22" s="345" customFormat="1" ht="15" customHeight="1" x14ac:dyDescent="0.25">
      <c r="A5089" s="336" t="s">
        <v>6370</v>
      </c>
      <c r="B5089" s="337" t="s">
        <v>2086</v>
      </c>
      <c r="C5089" s="337"/>
      <c r="D5089" s="337" t="s">
        <v>6371</v>
      </c>
      <c r="E5089" s="337"/>
      <c r="F5089" s="338"/>
      <c r="G5089" s="343">
        <v>-0.1</v>
      </c>
      <c r="H5089" s="338"/>
      <c r="I5089" s="311"/>
      <c r="J5089" s="319"/>
      <c r="K5089" s="320"/>
      <c r="L5089" s="321"/>
      <c r="M5089" s="341" t="s">
        <v>4952</v>
      </c>
      <c r="N5089" s="341" t="s">
        <v>6655</v>
      </c>
      <c r="O5089" s="344"/>
      <c r="P5089" s="320"/>
      <c r="Q5089" s="320"/>
      <c r="S5089" s="348"/>
      <c r="T5089" s="319"/>
      <c r="U5089" s="320">
        <f>ROUND(SUMIF(Anlagenbewegungsdaten!$B:$B,$A5089,Anlagenbewegungsdaten!$D:$D),2)</f>
        <v>0</v>
      </c>
      <c r="V5089" s="321">
        <f t="shared" ref="V5089:V5100" si="190">IF(ISBLANK(G5089),0,IF((T5089)=0,0,G5089-(U5089/T5089*100)))</f>
        <v>0</v>
      </c>
    </row>
    <row r="5090" spans="1:22" s="345" customFormat="1" ht="15" customHeight="1" x14ac:dyDescent="0.25">
      <c r="A5090" s="336" t="s">
        <v>6372</v>
      </c>
      <c r="B5090" s="337" t="s">
        <v>2087</v>
      </c>
      <c r="C5090" s="337"/>
      <c r="D5090" s="337" t="s">
        <v>6371</v>
      </c>
      <c r="E5090" s="337"/>
      <c r="F5090" s="338"/>
      <c r="G5090" s="343">
        <v>-0.1</v>
      </c>
      <c r="H5090" s="338"/>
      <c r="I5090" s="311"/>
      <c r="J5090" s="319"/>
      <c r="K5090" s="320"/>
      <c r="L5090" s="321"/>
      <c r="M5090" s="341" t="s">
        <v>4952</v>
      </c>
      <c r="N5090" s="341" t="s">
        <v>6656</v>
      </c>
      <c r="O5090" s="344"/>
      <c r="P5090" s="320"/>
      <c r="Q5090" s="320"/>
      <c r="S5090" s="346"/>
      <c r="T5090" s="319"/>
      <c r="U5090" s="320">
        <f>ROUND(SUMIF(Anlagenbewegungsdaten!$B:$B,$A5090,Anlagenbewegungsdaten!$D:$D),2)</f>
        <v>0</v>
      </c>
      <c r="V5090" s="321">
        <f t="shared" si="190"/>
        <v>0</v>
      </c>
    </row>
    <row r="5091" spans="1:22" s="345" customFormat="1" ht="15" customHeight="1" x14ac:dyDescent="0.25">
      <c r="A5091" s="336" t="s">
        <v>6373</v>
      </c>
      <c r="B5091" s="337" t="s">
        <v>994</v>
      </c>
      <c r="C5091" s="337"/>
      <c r="D5091" s="337" t="s">
        <v>6371</v>
      </c>
      <c r="E5091" s="337"/>
      <c r="F5091" s="338"/>
      <c r="G5091" s="343">
        <v>-0.1</v>
      </c>
      <c r="H5091" s="338"/>
      <c r="I5091" s="311"/>
      <c r="J5091" s="319"/>
      <c r="K5091" s="320"/>
      <c r="L5091" s="321"/>
      <c r="M5091" s="341" t="s">
        <v>4952</v>
      </c>
      <c r="N5091" s="341" t="s">
        <v>6657</v>
      </c>
      <c r="O5091" s="344"/>
      <c r="P5091" s="320"/>
      <c r="Q5091" s="320"/>
      <c r="S5091" s="346"/>
      <c r="T5091" s="319"/>
      <c r="U5091" s="320">
        <f>ROUND(SUMIF(Anlagenbewegungsdaten!$B:$B,$A5091,Anlagenbewegungsdaten!$D:$D),2)</f>
        <v>0</v>
      </c>
      <c r="V5091" s="321">
        <f t="shared" si="190"/>
        <v>0</v>
      </c>
    </row>
    <row r="5092" spans="1:22" s="345" customFormat="1" ht="15" customHeight="1" x14ac:dyDescent="0.25">
      <c r="A5092" s="336" t="s">
        <v>6374</v>
      </c>
      <c r="B5092" s="337" t="s">
        <v>1479</v>
      </c>
      <c r="C5092" s="337"/>
      <c r="D5092" s="337" t="s">
        <v>6371</v>
      </c>
      <c r="E5092" s="337"/>
      <c r="F5092" s="338"/>
      <c r="G5092" s="343">
        <v>-0.1</v>
      </c>
      <c r="H5092" s="338"/>
      <c r="I5092" s="311"/>
      <c r="J5092" s="319"/>
      <c r="K5092" s="320"/>
      <c r="L5092" s="321"/>
      <c r="M5092" s="341" t="s">
        <v>4952</v>
      </c>
      <c r="N5092" s="341" t="s">
        <v>6658</v>
      </c>
      <c r="O5092" s="344"/>
      <c r="P5092" s="320"/>
      <c r="Q5092" s="320"/>
      <c r="S5092" s="346"/>
      <c r="T5092" s="319"/>
      <c r="U5092" s="320">
        <f>ROUND(SUMIF(Anlagenbewegungsdaten!$B:$B,$A5092,Anlagenbewegungsdaten!$D:$D),2)</f>
        <v>0</v>
      </c>
      <c r="V5092" s="321">
        <f t="shared" si="190"/>
        <v>0</v>
      </c>
    </row>
    <row r="5093" spans="1:22" s="345" customFormat="1" ht="15" customHeight="1" x14ac:dyDescent="0.25">
      <c r="A5093" s="336" t="s">
        <v>6375</v>
      </c>
      <c r="B5093" s="337" t="s">
        <v>1492</v>
      </c>
      <c r="C5093" s="337"/>
      <c r="D5093" s="337" t="s">
        <v>6371</v>
      </c>
      <c r="E5093" s="337"/>
      <c r="F5093" s="338"/>
      <c r="G5093" s="343">
        <v>-0.1</v>
      </c>
      <c r="H5093" s="338"/>
      <c r="I5093" s="311"/>
      <c r="J5093" s="319"/>
      <c r="K5093" s="320"/>
      <c r="L5093" s="321"/>
      <c r="M5093" s="341" t="s">
        <v>4952</v>
      </c>
      <c r="N5093" s="341" t="s">
        <v>6659</v>
      </c>
      <c r="O5093" s="344"/>
      <c r="P5093" s="320"/>
      <c r="Q5093" s="320"/>
      <c r="S5093" s="346"/>
      <c r="T5093" s="319"/>
      <c r="U5093" s="320">
        <f>ROUND(SUMIF(Anlagenbewegungsdaten!$B:$B,$A5093,Anlagenbewegungsdaten!$D:$D),2)</f>
        <v>0</v>
      </c>
      <c r="V5093" s="321">
        <f t="shared" si="190"/>
        <v>0</v>
      </c>
    </row>
    <row r="5094" spans="1:22" s="345" customFormat="1" ht="15" customHeight="1" x14ac:dyDescent="0.25">
      <c r="A5094" s="336" t="s">
        <v>6376</v>
      </c>
      <c r="B5094" s="337" t="s">
        <v>77</v>
      </c>
      <c r="C5094" s="337"/>
      <c r="D5094" s="337" t="s">
        <v>6371</v>
      </c>
      <c r="E5094" s="337"/>
      <c r="F5094" s="338"/>
      <c r="G5094" s="343">
        <v>-0.1</v>
      </c>
      <c r="H5094" s="338"/>
      <c r="I5094" s="311"/>
      <c r="J5094" s="319"/>
      <c r="K5094" s="320"/>
      <c r="L5094" s="321"/>
      <c r="M5094" s="341" t="s">
        <v>4952</v>
      </c>
      <c r="N5094" s="341" t="s">
        <v>6660</v>
      </c>
      <c r="O5094" s="344"/>
      <c r="P5094" s="320"/>
      <c r="Q5094" s="320"/>
      <c r="S5094" s="346"/>
      <c r="T5094" s="319"/>
      <c r="U5094" s="320">
        <f>ROUND(SUMIF(Anlagenbewegungsdaten!$B:$B,$A5094,Anlagenbewegungsdaten!$D:$D),2)</f>
        <v>0</v>
      </c>
      <c r="V5094" s="321">
        <f t="shared" si="190"/>
        <v>0</v>
      </c>
    </row>
    <row r="5095" spans="1:22" s="345" customFormat="1" ht="15" customHeight="1" x14ac:dyDescent="0.25">
      <c r="A5095" s="336" t="s">
        <v>6377</v>
      </c>
      <c r="B5095" s="337" t="s">
        <v>2088</v>
      </c>
      <c r="C5095" s="337"/>
      <c r="D5095" s="337" t="s">
        <v>6371</v>
      </c>
      <c r="E5095" s="337"/>
      <c r="F5095" s="338"/>
      <c r="G5095" s="343">
        <v>-0.1</v>
      </c>
      <c r="H5095" s="338"/>
      <c r="I5095" s="311"/>
      <c r="J5095" s="319"/>
      <c r="K5095" s="320"/>
      <c r="L5095" s="321"/>
      <c r="M5095" s="341" t="s">
        <v>4952</v>
      </c>
      <c r="N5095" s="341" t="s">
        <v>6661</v>
      </c>
      <c r="O5095" s="344"/>
      <c r="P5095" s="320"/>
      <c r="Q5095" s="320"/>
      <c r="S5095" s="346"/>
      <c r="T5095" s="319"/>
      <c r="U5095" s="320">
        <f>ROUND(SUMIF(Anlagenbewegungsdaten!$B:$B,$A5095,Anlagenbewegungsdaten!$D:$D),2)</f>
        <v>0</v>
      </c>
      <c r="V5095" s="321">
        <f t="shared" si="190"/>
        <v>0</v>
      </c>
    </row>
    <row r="5096" spans="1:22" s="345" customFormat="1" ht="15" customHeight="1" x14ac:dyDescent="0.25">
      <c r="A5096" s="336" t="s">
        <v>6378</v>
      </c>
      <c r="B5096" s="337" t="s">
        <v>2089</v>
      </c>
      <c r="C5096" s="337"/>
      <c r="D5096" s="337" t="s">
        <v>6371</v>
      </c>
      <c r="E5096" s="337"/>
      <c r="F5096" s="338"/>
      <c r="G5096" s="343">
        <v>-0.1</v>
      </c>
      <c r="H5096" s="338"/>
      <c r="I5096" s="311"/>
      <c r="J5096" s="319"/>
      <c r="K5096" s="320"/>
      <c r="L5096" s="321"/>
      <c r="M5096" s="341" t="s">
        <v>4952</v>
      </c>
      <c r="N5096" s="341" t="s">
        <v>6662</v>
      </c>
      <c r="O5096" s="344"/>
      <c r="P5096" s="320"/>
      <c r="Q5096" s="320"/>
      <c r="S5096" s="346"/>
      <c r="T5096" s="319"/>
      <c r="U5096" s="320">
        <f>ROUND(SUMIF(Anlagenbewegungsdaten!$B:$B,$A5096,Anlagenbewegungsdaten!$D:$D),2)</f>
        <v>0</v>
      </c>
      <c r="V5096" s="321">
        <f t="shared" si="190"/>
        <v>0</v>
      </c>
    </row>
    <row r="5097" spans="1:22" s="345" customFormat="1" ht="15" customHeight="1" x14ac:dyDescent="0.25">
      <c r="A5097" s="336" t="s">
        <v>6379</v>
      </c>
      <c r="B5097" s="337" t="s">
        <v>152</v>
      </c>
      <c r="C5097" s="337"/>
      <c r="D5097" s="337" t="s">
        <v>6371</v>
      </c>
      <c r="E5097" s="337"/>
      <c r="F5097" s="338"/>
      <c r="G5097" s="343">
        <v>-0.1</v>
      </c>
      <c r="H5097" s="338"/>
      <c r="I5097" s="311"/>
      <c r="J5097" s="319"/>
      <c r="K5097" s="320"/>
      <c r="L5097" s="321"/>
      <c r="M5097" s="341" t="s">
        <v>4952</v>
      </c>
      <c r="N5097" s="341" t="s">
        <v>6663</v>
      </c>
      <c r="O5097" s="344"/>
      <c r="P5097" s="320"/>
      <c r="Q5097" s="320"/>
      <c r="S5097" s="346"/>
      <c r="T5097" s="319"/>
      <c r="U5097" s="320">
        <f>ROUND(SUMIF(Anlagenbewegungsdaten!$B:$B,$A5097,Anlagenbewegungsdaten!$D:$D),2)</f>
        <v>0</v>
      </c>
      <c r="V5097" s="321">
        <f t="shared" si="190"/>
        <v>0</v>
      </c>
    </row>
    <row r="5098" spans="1:22" s="345" customFormat="1" ht="15" customHeight="1" x14ac:dyDescent="0.25">
      <c r="A5098" s="336" t="s">
        <v>6380</v>
      </c>
      <c r="B5098" s="337" t="s">
        <v>159</v>
      </c>
      <c r="C5098" s="337"/>
      <c r="D5098" s="337" t="s">
        <v>6371</v>
      </c>
      <c r="E5098" s="337"/>
      <c r="F5098" s="338"/>
      <c r="G5098" s="343">
        <v>-0.1</v>
      </c>
      <c r="H5098" s="338"/>
      <c r="I5098" s="311"/>
      <c r="J5098" s="319"/>
      <c r="K5098" s="320"/>
      <c r="L5098" s="321"/>
      <c r="M5098" s="341" t="s">
        <v>4952</v>
      </c>
      <c r="N5098" s="341" t="s">
        <v>6664</v>
      </c>
      <c r="O5098" s="344"/>
      <c r="P5098" s="320"/>
      <c r="Q5098" s="320"/>
      <c r="S5098" s="346"/>
      <c r="T5098" s="319"/>
      <c r="U5098" s="320">
        <f>ROUND(SUMIF(Anlagenbewegungsdaten!$B:$B,$A5098,Anlagenbewegungsdaten!$D:$D),2)</f>
        <v>0</v>
      </c>
      <c r="V5098" s="321">
        <f t="shared" si="190"/>
        <v>0</v>
      </c>
    </row>
    <row r="5099" spans="1:22" s="345" customFormat="1" ht="15" customHeight="1" x14ac:dyDescent="0.25">
      <c r="A5099" s="336" t="s">
        <v>6381</v>
      </c>
      <c r="B5099" s="337" t="s">
        <v>2090</v>
      </c>
      <c r="C5099" s="337"/>
      <c r="D5099" s="337" t="s">
        <v>6371</v>
      </c>
      <c r="E5099" s="337"/>
      <c r="F5099" s="338"/>
      <c r="G5099" s="343">
        <v>-0.1</v>
      </c>
      <c r="H5099" s="338"/>
      <c r="I5099" s="311"/>
      <c r="J5099" s="319"/>
      <c r="K5099" s="320"/>
      <c r="L5099" s="321"/>
      <c r="M5099" s="341" t="s">
        <v>4952</v>
      </c>
      <c r="N5099" s="341" t="s">
        <v>6665</v>
      </c>
      <c r="O5099" s="344"/>
      <c r="P5099" s="320"/>
      <c r="Q5099" s="320"/>
      <c r="S5099" s="346"/>
      <c r="T5099" s="319"/>
      <c r="U5099" s="320">
        <f>ROUND(SUMIF(Anlagenbewegungsdaten!$B:$B,$A5099,Anlagenbewegungsdaten!$D:$D),2)</f>
        <v>0</v>
      </c>
      <c r="V5099" s="321">
        <f t="shared" si="190"/>
        <v>0</v>
      </c>
    </row>
    <row r="5100" spans="1:22" s="345" customFormat="1" ht="15" customHeight="1" x14ac:dyDescent="0.25">
      <c r="A5100" s="336" t="s">
        <v>6382</v>
      </c>
      <c r="B5100" s="337" t="s">
        <v>170</v>
      </c>
      <c r="C5100" s="337"/>
      <c r="D5100" s="337" t="s">
        <v>6371</v>
      </c>
      <c r="E5100" s="337"/>
      <c r="F5100" s="338"/>
      <c r="G5100" s="343">
        <v>-0.1</v>
      </c>
      <c r="H5100" s="338"/>
      <c r="I5100" s="311"/>
      <c r="J5100" s="319"/>
      <c r="K5100" s="320"/>
      <c r="L5100" s="321"/>
      <c r="M5100" s="341" t="s">
        <v>4952</v>
      </c>
      <c r="N5100" s="341" t="s">
        <v>6666</v>
      </c>
      <c r="O5100" s="344"/>
      <c r="P5100" s="320"/>
      <c r="Q5100" s="320"/>
      <c r="S5100" s="346"/>
      <c r="T5100" s="319"/>
      <c r="U5100" s="320">
        <f>ROUND(SUMIF(Anlagenbewegungsdaten!$B:$B,$A5100,Anlagenbewegungsdaten!$D:$D),2)</f>
        <v>0</v>
      </c>
      <c r="V5100" s="321">
        <f t="shared" si="190"/>
        <v>0</v>
      </c>
    </row>
    <row r="5102" spans="1:22" s="345" customFormat="1" ht="15" customHeight="1" x14ac:dyDescent="0.25">
      <c r="A5102" s="336" t="s">
        <v>6383</v>
      </c>
      <c r="B5102" s="337" t="s">
        <v>2086</v>
      </c>
      <c r="C5102" s="337"/>
      <c r="D5102" s="337" t="s">
        <v>6384</v>
      </c>
      <c r="E5102" s="337"/>
      <c r="F5102" s="338"/>
      <c r="G5102" s="338">
        <v>0</v>
      </c>
      <c r="H5102" s="338"/>
      <c r="I5102" s="311"/>
      <c r="J5102" s="319"/>
      <c r="K5102" s="320"/>
      <c r="L5102" s="321"/>
      <c r="M5102" s="341" t="s">
        <v>4952</v>
      </c>
      <c r="N5102" s="341" t="s">
        <v>6655</v>
      </c>
      <c r="O5102" s="344"/>
      <c r="P5102" s="320"/>
      <c r="Q5102" s="320"/>
      <c r="S5102" s="346"/>
      <c r="T5102" s="319"/>
      <c r="U5102" s="320">
        <f>ROUND(SUMIF(Anlagenbewegungsdaten!$B:$B,$A5102,Anlagenbewegungsdaten!$D:$D),2)</f>
        <v>0</v>
      </c>
      <c r="V5102" s="321">
        <f t="shared" ref="V5102:V5113" si="191">U5102-0</f>
        <v>0</v>
      </c>
    </row>
    <row r="5103" spans="1:22" s="345" customFormat="1" ht="15" customHeight="1" x14ac:dyDescent="0.25">
      <c r="A5103" s="336" t="s">
        <v>6385</v>
      </c>
      <c r="B5103" s="337" t="s">
        <v>2087</v>
      </c>
      <c r="C5103" s="337"/>
      <c r="D5103" s="337" t="s">
        <v>6384</v>
      </c>
      <c r="E5103" s="337"/>
      <c r="F5103" s="338"/>
      <c r="G5103" s="338">
        <v>0</v>
      </c>
      <c r="H5103" s="338"/>
      <c r="I5103" s="311"/>
      <c r="J5103" s="319"/>
      <c r="K5103" s="320"/>
      <c r="L5103" s="321"/>
      <c r="M5103" s="341" t="s">
        <v>4952</v>
      </c>
      <c r="N5103" s="341" t="s">
        <v>6656</v>
      </c>
      <c r="O5103" s="344"/>
      <c r="P5103" s="320"/>
      <c r="Q5103" s="320"/>
      <c r="S5103" s="346"/>
      <c r="T5103" s="319"/>
      <c r="U5103" s="320">
        <f>ROUND(SUMIF(Anlagenbewegungsdaten!$B:$B,$A5103,Anlagenbewegungsdaten!$D:$D),2)</f>
        <v>0</v>
      </c>
      <c r="V5103" s="321">
        <f t="shared" si="191"/>
        <v>0</v>
      </c>
    </row>
    <row r="5104" spans="1:22" s="345" customFormat="1" ht="15" customHeight="1" x14ac:dyDescent="0.25">
      <c r="A5104" s="336" t="s">
        <v>6386</v>
      </c>
      <c r="B5104" s="337" t="s">
        <v>994</v>
      </c>
      <c r="C5104" s="337"/>
      <c r="D5104" s="337" t="s">
        <v>6384</v>
      </c>
      <c r="E5104" s="337"/>
      <c r="F5104" s="338"/>
      <c r="G5104" s="338">
        <v>0</v>
      </c>
      <c r="H5104" s="338"/>
      <c r="I5104" s="311"/>
      <c r="J5104" s="319"/>
      <c r="K5104" s="320"/>
      <c r="L5104" s="321"/>
      <c r="M5104" s="341" t="s">
        <v>4952</v>
      </c>
      <c r="N5104" s="341" t="s">
        <v>6657</v>
      </c>
      <c r="O5104" s="344"/>
      <c r="P5104" s="320"/>
      <c r="Q5104" s="320"/>
      <c r="S5104" s="346"/>
      <c r="T5104" s="319"/>
      <c r="U5104" s="320">
        <f>ROUND(SUMIF(Anlagenbewegungsdaten!$B:$B,$A5104,Anlagenbewegungsdaten!$D:$D),2)</f>
        <v>0</v>
      </c>
      <c r="V5104" s="321">
        <f t="shared" si="191"/>
        <v>0</v>
      </c>
    </row>
    <row r="5105" spans="1:22" s="345" customFormat="1" ht="15" customHeight="1" x14ac:dyDescent="0.25">
      <c r="A5105" s="336" t="s">
        <v>6387</v>
      </c>
      <c r="B5105" s="337" t="s">
        <v>1479</v>
      </c>
      <c r="C5105" s="337"/>
      <c r="D5105" s="337" t="s">
        <v>6384</v>
      </c>
      <c r="E5105" s="337"/>
      <c r="F5105" s="338"/>
      <c r="G5105" s="338">
        <v>0</v>
      </c>
      <c r="H5105" s="338"/>
      <c r="I5105" s="311"/>
      <c r="J5105" s="319"/>
      <c r="K5105" s="320"/>
      <c r="L5105" s="321"/>
      <c r="M5105" s="341" t="s">
        <v>4952</v>
      </c>
      <c r="N5105" s="341" t="s">
        <v>6658</v>
      </c>
      <c r="O5105" s="344"/>
      <c r="P5105" s="320"/>
      <c r="Q5105" s="320"/>
      <c r="S5105" s="346"/>
      <c r="T5105" s="319"/>
      <c r="U5105" s="320">
        <f>ROUND(SUMIF(Anlagenbewegungsdaten!$B:$B,$A5105,Anlagenbewegungsdaten!$D:$D),2)</f>
        <v>0</v>
      </c>
      <c r="V5105" s="321">
        <f t="shared" si="191"/>
        <v>0</v>
      </c>
    </row>
    <row r="5106" spans="1:22" s="345" customFormat="1" ht="15" customHeight="1" x14ac:dyDescent="0.25">
      <c r="A5106" s="336" t="s">
        <v>6388</v>
      </c>
      <c r="B5106" s="337" t="s">
        <v>1492</v>
      </c>
      <c r="C5106" s="337"/>
      <c r="D5106" s="337" t="s">
        <v>6384</v>
      </c>
      <c r="E5106" s="337"/>
      <c r="F5106" s="338"/>
      <c r="G5106" s="338">
        <v>0</v>
      </c>
      <c r="H5106" s="338"/>
      <c r="I5106" s="311"/>
      <c r="J5106" s="319"/>
      <c r="K5106" s="320"/>
      <c r="L5106" s="321"/>
      <c r="M5106" s="341" t="s">
        <v>4952</v>
      </c>
      <c r="N5106" s="341" t="s">
        <v>6659</v>
      </c>
      <c r="O5106" s="344"/>
      <c r="P5106" s="320"/>
      <c r="Q5106" s="320"/>
      <c r="S5106" s="346"/>
      <c r="T5106" s="319"/>
      <c r="U5106" s="320">
        <f>ROUND(SUMIF(Anlagenbewegungsdaten!$B:$B,$A5106,Anlagenbewegungsdaten!$D:$D),2)</f>
        <v>0</v>
      </c>
      <c r="V5106" s="321">
        <f t="shared" si="191"/>
        <v>0</v>
      </c>
    </row>
    <row r="5107" spans="1:22" s="345" customFormat="1" ht="15" customHeight="1" x14ac:dyDescent="0.25">
      <c r="A5107" s="336" t="s">
        <v>6389</v>
      </c>
      <c r="B5107" s="337" t="s">
        <v>77</v>
      </c>
      <c r="C5107" s="337"/>
      <c r="D5107" s="337" t="s">
        <v>6384</v>
      </c>
      <c r="E5107" s="337"/>
      <c r="F5107" s="338"/>
      <c r="G5107" s="338">
        <v>0</v>
      </c>
      <c r="H5107" s="338"/>
      <c r="I5107" s="311"/>
      <c r="J5107" s="319"/>
      <c r="K5107" s="320"/>
      <c r="L5107" s="321"/>
      <c r="M5107" s="341" t="s">
        <v>4952</v>
      </c>
      <c r="N5107" s="341" t="s">
        <v>6660</v>
      </c>
      <c r="O5107" s="344"/>
      <c r="P5107" s="320"/>
      <c r="Q5107" s="320"/>
      <c r="S5107" s="346"/>
      <c r="T5107" s="319"/>
      <c r="U5107" s="320">
        <f>ROUND(SUMIF(Anlagenbewegungsdaten!$B:$B,$A5107,Anlagenbewegungsdaten!$D:$D),2)</f>
        <v>0</v>
      </c>
      <c r="V5107" s="321">
        <f t="shared" si="191"/>
        <v>0</v>
      </c>
    </row>
    <row r="5108" spans="1:22" s="345" customFormat="1" ht="15" customHeight="1" x14ac:dyDescent="0.25">
      <c r="A5108" s="336" t="s">
        <v>6390</v>
      </c>
      <c r="B5108" s="337" t="s">
        <v>2088</v>
      </c>
      <c r="C5108" s="337"/>
      <c r="D5108" s="337" t="s">
        <v>6384</v>
      </c>
      <c r="E5108" s="337"/>
      <c r="F5108" s="338"/>
      <c r="G5108" s="338">
        <v>0</v>
      </c>
      <c r="H5108" s="338"/>
      <c r="I5108" s="311"/>
      <c r="J5108" s="319"/>
      <c r="K5108" s="320"/>
      <c r="L5108" s="321"/>
      <c r="M5108" s="341" t="s">
        <v>4952</v>
      </c>
      <c r="N5108" s="341" t="s">
        <v>6661</v>
      </c>
      <c r="O5108" s="344"/>
      <c r="P5108" s="320"/>
      <c r="Q5108" s="320"/>
      <c r="S5108" s="346"/>
      <c r="T5108" s="319"/>
      <c r="U5108" s="320">
        <f>ROUND(SUMIF(Anlagenbewegungsdaten!$B:$B,$A5108,Anlagenbewegungsdaten!$D:$D),2)</f>
        <v>0</v>
      </c>
      <c r="V5108" s="321">
        <f t="shared" si="191"/>
        <v>0</v>
      </c>
    </row>
    <row r="5109" spans="1:22" s="345" customFormat="1" ht="15" customHeight="1" x14ac:dyDescent="0.25">
      <c r="A5109" s="336" t="s">
        <v>6391</v>
      </c>
      <c r="B5109" s="337" t="s">
        <v>2089</v>
      </c>
      <c r="C5109" s="337"/>
      <c r="D5109" s="337" t="s">
        <v>6384</v>
      </c>
      <c r="E5109" s="337"/>
      <c r="F5109" s="338"/>
      <c r="G5109" s="338">
        <v>0</v>
      </c>
      <c r="H5109" s="338"/>
      <c r="I5109" s="311"/>
      <c r="J5109" s="319"/>
      <c r="K5109" s="320"/>
      <c r="L5109" s="321"/>
      <c r="M5109" s="341" t="s">
        <v>4952</v>
      </c>
      <c r="N5109" s="341" t="s">
        <v>6662</v>
      </c>
      <c r="O5109" s="344"/>
      <c r="P5109" s="320"/>
      <c r="Q5109" s="320"/>
      <c r="S5109" s="346"/>
      <c r="T5109" s="319"/>
      <c r="U5109" s="320">
        <f>ROUND(SUMIF(Anlagenbewegungsdaten!$B:$B,$A5109,Anlagenbewegungsdaten!$D:$D),2)</f>
        <v>0</v>
      </c>
      <c r="V5109" s="321">
        <f t="shared" si="191"/>
        <v>0</v>
      </c>
    </row>
    <row r="5110" spans="1:22" s="345" customFormat="1" ht="15" customHeight="1" x14ac:dyDescent="0.25">
      <c r="A5110" s="336" t="s">
        <v>6392</v>
      </c>
      <c r="B5110" s="337" t="s">
        <v>152</v>
      </c>
      <c r="C5110" s="337"/>
      <c r="D5110" s="337" t="s">
        <v>6384</v>
      </c>
      <c r="E5110" s="337"/>
      <c r="F5110" s="338"/>
      <c r="G5110" s="338">
        <v>0</v>
      </c>
      <c r="H5110" s="338"/>
      <c r="I5110" s="311"/>
      <c r="J5110" s="319"/>
      <c r="K5110" s="320"/>
      <c r="L5110" s="321"/>
      <c r="M5110" s="341" t="s">
        <v>4952</v>
      </c>
      <c r="N5110" s="341" t="s">
        <v>6663</v>
      </c>
      <c r="O5110" s="344"/>
      <c r="P5110" s="320"/>
      <c r="Q5110" s="320"/>
      <c r="S5110" s="346"/>
      <c r="T5110" s="319"/>
      <c r="U5110" s="320">
        <f>ROUND(SUMIF(Anlagenbewegungsdaten!$B:$B,$A5110,Anlagenbewegungsdaten!$D:$D),2)</f>
        <v>0</v>
      </c>
      <c r="V5110" s="321">
        <f t="shared" si="191"/>
        <v>0</v>
      </c>
    </row>
    <row r="5111" spans="1:22" s="345" customFormat="1" ht="15" customHeight="1" x14ac:dyDescent="0.25">
      <c r="A5111" s="336" t="s">
        <v>6393</v>
      </c>
      <c r="B5111" s="337" t="s">
        <v>159</v>
      </c>
      <c r="C5111" s="337"/>
      <c r="D5111" s="337" t="s">
        <v>6384</v>
      </c>
      <c r="E5111" s="337"/>
      <c r="F5111" s="338"/>
      <c r="G5111" s="338">
        <v>0</v>
      </c>
      <c r="H5111" s="338"/>
      <c r="I5111" s="311"/>
      <c r="J5111" s="319"/>
      <c r="K5111" s="320"/>
      <c r="L5111" s="321"/>
      <c r="M5111" s="341" t="s">
        <v>4952</v>
      </c>
      <c r="N5111" s="341" t="s">
        <v>6664</v>
      </c>
      <c r="O5111" s="344"/>
      <c r="P5111" s="320"/>
      <c r="Q5111" s="320"/>
      <c r="S5111" s="346"/>
      <c r="T5111" s="319"/>
      <c r="U5111" s="320">
        <f>ROUND(SUMIF(Anlagenbewegungsdaten!$B:$B,$A5111,Anlagenbewegungsdaten!$D:$D),2)</f>
        <v>0</v>
      </c>
      <c r="V5111" s="321">
        <f t="shared" si="191"/>
        <v>0</v>
      </c>
    </row>
    <row r="5112" spans="1:22" s="345" customFormat="1" ht="15" customHeight="1" x14ac:dyDescent="0.25">
      <c r="A5112" s="336" t="s">
        <v>6394</v>
      </c>
      <c r="B5112" s="337" t="s">
        <v>2090</v>
      </c>
      <c r="C5112" s="337"/>
      <c r="D5112" s="337" t="s">
        <v>6384</v>
      </c>
      <c r="E5112" s="337"/>
      <c r="F5112" s="338"/>
      <c r="G5112" s="338">
        <v>0</v>
      </c>
      <c r="H5112" s="338"/>
      <c r="I5112" s="311"/>
      <c r="J5112" s="319"/>
      <c r="K5112" s="320"/>
      <c r="L5112" s="321"/>
      <c r="M5112" s="341" t="s">
        <v>4952</v>
      </c>
      <c r="N5112" s="341" t="s">
        <v>6665</v>
      </c>
      <c r="O5112" s="344"/>
      <c r="P5112" s="320"/>
      <c r="Q5112" s="320"/>
      <c r="S5112" s="346"/>
      <c r="T5112" s="319"/>
      <c r="U5112" s="320">
        <f>ROUND(SUMIF(Anlagenbewegungsdaten!$B:$B,$A5112,Anlagenbewegungsdaten!$D:$D),2)</f>
        <v>0</v>
      </c>
      <c r="V5112" s="321">
        <f t="shared" si="191"/>
        <v>0</v>
      </c>
    </row>
    <row r="5113" spans="1:22" s="345" customFormat="1" ht="15" customHeight="1" x14ac:dyDescent="0.25">
      <c r="A5113" s="336" t="s">
        <v>6395</v>
      </c>
      <c r="B5113" s="337" t="s">
        <v>170</v>
      </c>
      <c r="C5113" s="337"/>
      <c r="D5113" s="337" t="s">
        <v>6384</v>
      </c>
      <c r="E5113" s="337"/>
      <c r="F5113" s="338"/>
      <c r="G5113" s="338">
        <v>0</v>
      </c>
      <c r="H5113" s="338"/>
      <c r="I5113" s="311"/>
      <c r="J5113" s="319"/>
      <c r="K5113" s="320"/>
      <c r="L5113" s="321"/>
      <c r="M5113" s="341" t="s">
        <v>4952</v>
      </c>
      <c r="N5113" s="341" t="s">
        <v>6666</v>
      </c>
      <c r="O5113" s="344"/>
      <c r="P5113" s="320"/>
      <c r="Q5113" s="320"/>
      <c r="S5113" s="346"/>
      <c r="T5113" s="319"/>
      <c r="U5113" s="320">
        <f>ROUND(SUMIF(Anlagenbewegungsdaten!$B:$B,$A5113,Anlagenbewegungsdaten!$D:$D),2)</f>
        <v>0</v>
      </c>
      <c r="V5113" s="321">
        <f t="shared" si="191"/>
        <v>0</v>
      </c>
    </row>
    <row r="5115" spans="1:22" ht="15" customHeight="1" x14ac:dyDescent="0.25">
      <c r="A5115" s="336" t="s">
        <v>6716</v>
      </c>
      <c r="B5115" s="337" t="s">
        <v>2086</v>
      </c>
      <c r="C5115" s="337"/>
      <c r="D5115" s="337" t="s">
        <v>6717</v>
      </c>
      <c r="E5115" s="337"/>
      <c r="F5115" s="338"/>
      <c r="G5115" s="338"/>
      <c r="H5115" s="338"/>
      <c r="I5115" s="311"/>
      <c r="J5115" s="319"/>
      <c r="K5115" s="320"/>
      <c r="L5115" s="321"/>
      <c r="M5115" s="341" t="s">
        <v>4952</v>
      </c>
      <c r="N5115" s="341" t="s">
        <v>6655</v>
      </c>
      <c r="O5115" s="323"/>
      <c r="P5115" s="320"/>
      <c r="Q5115" s="320"/>
      <c r="S5115" s="324"/>
      <c r="T5115" s="319"/>
      <c r="U5115" s="320">
        <f>ROUND(SUMIF(Anlagenbewegungsdaten!$B:$B,$A5115,Anlagenbewegungsdaten!$D:$D),2)</f>
        <v>0</v>
      </c>
      <c r="V5115" s="321">
        <f t="shared" ref="V5115:V5126" si="192">IF(ISBLANK(G5115),0,IF((T5115)=0,0,G5115-(U5115/T5115*100)))</f>
        <v>0</v>
      </c>
    </row>
    <row r="5116" spans="1:22" ht="15" customHeight="1" x14ac:dyDescent="0.25">
      <c r="A5116" s="336" t="s">
        <v>6718</v>
      </c>
      <c r="B5116" s="337" t="s">
        <v>2087</v>
      </c>
      <c r="C5116" s="337"/>
      <c r="D5116" s="337" t="s">
        <v>6717</v>
      </c>
      <c r="E5116" s="337"/>
      <c r="F5116" s="338"/>
      <c r="G5116" s="338"/>
      <c r="H5116" s="338"/>
      <c r="I5116" s="311"/>
      <c r="J5116" s="319"/>
      <c r="K5116" s="320"/>
      <c r="L5116" s="321"/>
      <c r="M5116" s="341" t="s">
        <v>4952</v>
      </c>
      <c r="N5116" s="341" t="s">
        <v>6656</v>
      </c>
      <c r="O5116" s="323"/>
      <c r="P5116" s="320"/>
      <c r="Q5116" s="320"/>
      <c r="S5116" s="324"/>
      <c r="T5116" s="319"/>
      <c r="U5116" s="320">
        <f>ROUND(SUMIF(Anlagenbewegungsdaten!$B:$B,$A5116,Anlagenbewegungsdaten!$D:$D),2)</f>
        <v>0</v>
      </c>
      <c r="V5116" s="321">
        <f t="shared" si="192"/>
        <v>0</v>
      </c>
    </row>
    <row r="5117" spans="1:22" ht="15" customHeight="1" x14ac:dyDescent="0.25">
      <c r="A5117" s="336" t="s">
        <v>6719</v>
      </c>
      <c r="B5117" s="337" t="s">
        <v>994</v>
      </c>
      <c r="C5117" s="337"/>
      <c r="D5117" s="337" t="s">
        <v>6717</v>
      </c>
      <c r="E5117" s="337"/>
      <c r="F5117" s="338"/>
      <c r="G5117" s="338"/>
      <c r="H5117" s="338"/>
      <c r="I5117" s="311"/>
      <c r="J5117" s="319"/>
      <c r="K5117" s="320"/>
      <c r="L5117" s="321"/>
      <c r="M5117" s="341" t="s">
        <v>4952</v>
      </c>
      <c r="N5117" s="341" t="s">
        <v>6657</v>
      </c>
      <c r="O5117" s="323"/>
      <c r="P5117" s="320"/>
      <c r="Q5117" s="320"/>
      <c r="S5117" s="324"/>
      <c r="T5117" s="319"/>
      <c r="U5117" s="320">
        <f>ROUND(SUMIF(Anlagenbewegungsdaten!$B:$B,$A5117,Anlagenbewegungsdaten!$D:$D),2)</f>
        <v>0</v>
      </c>
      <c r="V5117" s="321">
        <f t="shared" si="192"/>
        <v>0</v>
      </c>
    </row>
    <row r="5118" spans="1:22" ht="15" customHeight="1" x14ac:dyDescent="0.25">
      <c r="A5118" s="336" t="s">
        <v>6720</v>
      </c>
      <c r="B5118" s="337" t="s">
        <v>1479</v>
      </c>
      <c r="C5118" s="337"/>
      <c r="D5118" s="337" t="s">
        <v>6717</v>
      </c>
      <c r="E5118" s="337"/>
      <c r="F5118" s="338"/>
      <c r="G5118" s="338"/>
      <c r="H5118" s="338"/>
      <c r="I5118" s="311"/>
      <c r="J5118" s="319"/>
      <c r="K5118" s="320"/>
      <c r="L5118" s="321"/>
      <c r="M5118" s="341" t="s">
        <v>4952</v>
      </c>
      <c r="N5118" s="341" t="s">
        <v>6658</v>
      </c>
      <c r="O5118" s="323"/>
      <c r="P5118" s="320"/>
      <c r="Q5118" s="320"/>
      <c r="S5118" s="324"/>
      <c r="T5118" s="319"/>
      <c r="U5118" s="320">
        <f>ROUND(SUMIF(Anlagenbewegungsdaten!$B:$B,$A5118,Anlagenbewegungsdaten!$D:$D),2)</f>
        <v>0</v>
      </c>
      <c r="V5118" s="321">
        <f t="shared" si="192"/>
        <v>0</v>
      </c>
    </row>
    <row r="5119" spans="1:22" ht="15" customHeight="1" x14ac:dyDescent="0.25">
      <c r="A5119" s="336" t="s">
        <v>6721</v>
      </c>
      <c r="B5119" s="337" t="s">
        <v>1492</v>
      </c>
      <c r="C5119" s="337"/>
      <c r="D5119" s="337" t="s">
        <v>6717</v>
      </c>
      <c r="E5119" s="337"/>
      <c r="F5119" s="338"/>
      <c r="G5119" s="338"/>
      <c r="H5119" s="338"/>
      <c r="I5119" s="311"/>
      <c r="J5119" s="319"/>
      <c r="K5119" s="320"/>
      <c r="L5119" s="321"/>
      <c r="M5119" s="341" t="s">
        <v>4952</v>
      </c>
      <c r="N5119" s="341" t="s">
        <v>6659</v>
      </c>
      <c r="O5119" s="323"/>
      <c r="P5119" s="320"/>
      <c r="Q5119" s="320"/>
      <c r="S5119" s="324"/>
      <c r="T5119" s="319"/>
      <c r="U5119" s="320">
        <f>ROUND(SUMIF(Anlagenbewegungsdaten!$B:$B,$A5119,Anlagenbewegungsdaten!$D:$D),2)</f>
        <v>0</v>
      </c>
      <c r="V5119" s="321">
        <f t="shared" si="192"/>
        <v>0</v>
      </c>
    </row>
    <row r="5120" spans="1:22" ht="15" customHeight="1" x14ac:dyDescent="0.25">
      <c r="A5120" s="336" t="s">
        <v>6722</v>
      </c>
      <c r="B5120" s="337" t="s">
        <v>77</v>
      </c>
      <c r="C5120" s="337"/>
      <c r="D5120" s="337" t="s">
        <v>6717</v>
      </c>
      <c r="E5120" s="337"/>
      <c r="F5120" s="338"/>
      <c r="G5120" s="338"/>
      <c r="H5120" s="338"/>
      <c r="I5120" s="311"/>
      <c r="J5120" s="319"/>
      <c r="K5120" s="320"/>
      <c r="L5120" s="321"/>
      <c r="M5120" s="341" t="s">
        <v>4952</v>
      </c>
      <c r="N5120" s="341" t="s">
        <v>6660</v>
      </c>
      <c r="O5120" s="323"/>
      <c r="P5120" s="320"/>
      <c r="Q5120" s="320"/>
      <c r="S5120" s="324"/>
      <c r="T5120" s="319"/>
      <c r="U5120" s="320">
        <f>ROUND(SUMIF(Anlagenbewegungsdaten!$B:$B,$A5120,Anlagenbewegungsdaten!$D:$D),2)</f>
        <v>0</v>
      </c>
      <c r="V5120" s="321">
        <f t="shared" si="192"/>
        <v>0</v>
      </c>
    </row>
    <row r="5121" spans="1:22" ht="15" customHeight="1" x14ac:dyDescent="0.25">
      <c r="A5121" s="336" t="s">
        <v>6723</v>
      </c>
      <c r="B5121" s="337" t="s">
        <v>2088</v>
      </c>
      <c r="C5121" s="337"/>
      <c r="D5121" s="337" t="s">
        <v>6717</v>
      </c>
      <c r="E5121" s="337"/>
      <c r="F5121" s="338"/>
      <c r="G5121" s="338"/>
      <c r="H5121" s="338"/>
      <c r="I5121" s="311"/>
      <c r="J5121" s="319"/>
      <c r="K5121" s="320"/>
      <c r="L5121" s="321"/>
      <c r="M5121" s="341" t="s">
        <v>4952</v>
      </c>
      <c r="N5121" s="341" t="s">
        <v>6661</v>
      </c>
      <c r="O5121" s="323"/>
      <c r="P5121" s="320"/>
      <c r="Q5121" s="320"/>
      <c r="S5121" s="324"/>
      <c r="T5121" s="319"/>
      <c r="U5121" s="320">
        <f>ROUND(SUMIF(Anlagenbewegungsdaten!$B:$B,$A5121,Anlagenbewegungsdaten!$D:$D),2)</f>
        <v>0</v>
      </c>
      <c r="V5121" s="321">
        <f t="shared" si="192"/>
        <v>0</v>
      </c>
    </row>
    <row r="5122" spans="1:22" ht="15" customHeight="1" x14ac:dyDescent="0.25">
      <c r="A5122" s="336" t="s">
        <v>6724</v>
      </c>
      <c r="B5122" s="337" t="s">
        <v>2089</v>
      </c>
      <c r="C5122" s="337"/>
      <c r="D5122" s="337" t="s">
        <v>6717</v>
      </c>
      <c r="E5122" s="337"/>
      <c r="F5122" s="338"/>
      <c r="G5122" s="338"/>
      <c r="H5122" s="338"/>
      <c r="I5122" s="311"/>
      <c r="J5122" s="319"/>
      <c r="K5122" s="320"/>
      <c r="L5122" s="321"/>
      <c r="M5122" s="341" t="s">
        <v>4952</v>
      </c>
      <c r="N5122" s="341" t="s">
        <v>6662</v>
      </c>
      <c r="O5122" s="323"/>
      <c r="P5122" s="320"/>
      <c r="Q5122" s="320"/>
      <c r="S5122" s="324"/>
      <c r="T5122" s="319"/>
      <c r="U5122" s="320">
        <f>ROUND(SUMIF(Anlagenbewegungsdaten!$B:$B,$A5122,Anlagenbewegungsdaten!$D:$D),2)</f>
        <v>0</v>
      </c>
      <c r="V5122" s="321">
        <f t="shared" si="192"/>
        <v>0</v>
      </c>
    </row>
    <row r="5123" spans="1:22" ht="15" customHeight="1" x14ac:dyDescent="0.25">
      <c r="A5123" s="336" t="s">
        <v>6725</v>
      </c>
      <c r="B5123" s="337" t="s">
        <v>152</v>
      </c>
      <c r="C5123" s="337"/>
      <c r="D5123" s="337" t="s">
        <v>6717</v>
      </c>
      <c r="E5123" s="337"/>
      <c r="F5123" s="338"/>
      <c r="G5123" s="338"/>
      <c r="H5123" s="338"/>
      <c r="I5123" s="311"/>
      <c r="J5123" s="319"/>
      <c r="K5123" s="320"/>
      <c r="L5123" s="321"/>
      <c r="M5123" s="341" t="s">
        <v>4952</v>
      </c>
      <c r="N5123" s="341" t="s">
        <v>6663</v>
      </c>
      <c r="O5123" s="323"/>
      <c r="P5123" s="320"/>
      <c r="Q5123" s="320"/>
      <c r="S5123" s="324"/>
      <c r="T5123" s="319"/>
      <c r="U5123" s="320">
        <f>ROUND(SUMIF(Anlagenbewegungsdaten!$B:$B,$A5123,Anlagenbewegungsdaten!$D:$D),2)</f>
        <v>0</v>
      </c>
      <c r="V5123" s="321">
        <f t="shared" si="192"/>
        <v>0</v>
      </c>
    </row>
    <row r="5124" spans="1:22" ht="15" customHeight="1" x14ac:dyDescent="0.25">
      <c r="A5124" s="336" t="s">
        <v>6726</v>
      </c>
      <c r="B5124" s="337" t="s">
        <v>159</v>
      </c>
      <c r="C5124" s="337"/>
      <c r="D5124" s="337" t="s">
        <v>6717</v>
      </c>
      <c r="E5124" s="337"/>
      <c r="F5124" s="338"/>
      <c r="G5124" s="338"/>
      <c r="H5124" s="338"/>
      <c r="I5124" s="311"/>
      <c r="J5124" s="319"/>
      <c r="K5124" s="320"/>
      <c r="L5124" s="321"/>
      <c r="M5124" s="341" t="s">
        <v>4952</v>
      </c>
      <c r="N5124" s="341" t="s">
        <v>6664</v>
      </c>
      <c r="O5124" s="323"/>
      <c r="P5124" s="320"/>
      <c r="Q5124" s="320"/>
      <c r="S5124" s="324"/>
      <c r="T5124" s="319"/>
      <c r="U5124" s="320">
        <f>ROUND(SUMIF(Anlagenbewegungsdaten!$B:$B,$A5124,Anlagenbewegungsdaten!$D:$D),2)</f>
        <v>0</v>
      </c>
      <c r="V5124" s="321">
        <f t="shared" si="192"/>
        <v>0</v>
      </c>
    </row>
    <row r="5125" spans="1:22" ht="14.25" customHeight="1" x14ac:dyDescent="0.25">
      <c r="A5125" s="336" t="s">
        <v>6727</v>
      </c>
      <c r="B5125" s="337" t="s">
        <v>2090</v>
      </c>
      <c r="C5125" s="337"/>
      <c r="D5125" s="337" t="s">
        <v>6717</v>
      </c>
      <c r="E5125" s="337"/>
      <c r="F5125" s="338"/>
      <c r="G5125" s="338"/>
      <c r="H5125" s="338"/>
      <c r="I5125" s="311"/>
      <c r="J5125" s="319"/>
      <c r="K5125" s="320"/>
      <c r="L5125" s="321"/>
      <c r="M5125" s="341" t="s">
        <v>4952</v>
      </c>
      <c r="N5125" s="341" t="s">
        <v>6665</v>
      </c>
      <c r="O5125" s="323"/>
      <c r="P5125" s="320"/>
      <c r="Q5125" s="320"/>
      <c r="S5125" s="324"/>
      <c r="T5125" s="319"/>
      <c r="U5125" s="320">
        <f>ROUND(SUMIF(Anlagenbewegungsdaten!$B:$B,$A5125,Anlagenbewegungsdaten!$D:$D),2)</f>
        <v>0</v>
      </c>
      <c r="V5125" s="321">
        <f t="shared" si="192"/>
        <v>0</v>
      </c>
    </row>
    <row r="5126" spans="1:22" ht="15" customHeight="1" x14ac:dyDescent="0.25">
      <c r="A5126" s="336" t="s">
        <v>6728</v>
      </c>
      <c r="B5126" s="337" t="s">
        <v>170</v>
      </c>
      <c r="C5126" s="337"/>
      <c r="D5126" s="337" t="s">
        <v>6717</v>
      </c>
      <c r="E5126" s="337"/>
      <c r="F5126" s="338"/>
      <c r="G5126" s="338"/>
      <c r="H5126" s="338"/>
      <c r="I5126" s="311"/>
      <c r="J5126" s="319"/>
      <c r="K5126" s="320"/>
      <c r="L5126" s="321"/>
      <c r="M5126" s="341" t="s">
        <v>4952</v>
      </c>
      <c r="N5126" s="341" t="s">
        <v>6666</v>
      </c>
      <c r="O5126" s="323"/>
      <c r="P5126" s="320"/>
      <c r="Q5126" s="320"/>
      <c r="S5126" s="324"/>
      <c r="T5126" s="319"/>
      <c r="U5126" s="320">
        <f>ROUND(SUMIF(Anlagenbewegungsdaten!$B:$B,$A5126,Anlagenbewegungsdaten!$D:$D),2)</f>
        <v>0</v>
      </c>
      <c r="V5126" s="321">
        <f t="shared" si="192"/>
        <v>0</v>
      </c>
    </row>
    <row r="5128" spans="1:22" s="345" customFormat="1" ht="15" customHeight="1" x14ac:dyDescent="0.25">
      <c r="A5128" s="129" t="s">
        <v>6623</v>
      </c>
      <c r="B5128" s="127" t="s">
        <v>2086</v>
      </c>
      <c r="C5128" s="127"/>
      <c r="D5128" s="127" t="s">
        <v>6624</v>
      </c>
      <c r="E5128" s="127"/>
      <c r="F5128" s="128"/>
      <c r="G5128" s="128">
        <v>0</v>
      </c>
      <c r="H5128" s="128"/>
      <c r="I5128" s="311"/>
      <c r="J5128" s="319"/>
      <c r="K5128" s="320"/>
      <c r="L5128" s="321"/>
      <c r="M5128" s="341" t="s">
        <v>4952</v>
      </c>
      <c r="N5128" s="341" t="s">
        <v>6655</v>
      </c>
      <c r="O5128" s="344"/>
      <c r="P5128" s="320"/>
      <c r="Q5128" s="320"/>
      <c r="S5128" s="346"/>
      <c r="T5128" s="319">
        <f>ROUND(SUMIF(Anlagenbewegungsdaten!$B:$B,$A5128,Anlagenbewegungsdaten!$C:$C),3)</f>
        <v>0</v>
      </c>
      <c r="U5128" s="320">
        <f>ROUND(SUMIF(Anlagenbewegungsdaten!$B:$B,$A5128,Anlagenbewegungsdaten!$D:$D),2)</f>
        <v>0</v>
      </c>
      <c r="V5128" s="321">
        <f t="shared" ref="V5128:V5139" si="193">U5128-0</f>
        <v>0</v>
      </c>
    </row>
    <row r="5129" spans="1:22" s="345" customFormat="1" ht="15" customHeight="1" x14ac:dyDescent="0.25">
      <c r="A5129" s="129" t="s">
        <v>6625</v>
      </c>
      <c r="B5129" s="127" t="s">
        <v>2087</v>
      </c>
      <c r="C5129" s="127"/>
      <c r="D5129" s="127" t="s">
        <v>6624</v>
      </c>
      <c r="E5129" s="127"/>
      <c r="F5129" s="128"/>
      <c r="G5129" s="128">
        <v>0</v>
      </c>
      <c r="H5129" s="128"/>
      <c r="I5129" s="311"/>
      <c r="J5129" s="319"/>
      <c r="K5129" s="320"/>
      <c r="L5129" s="321"/>
      <c r="M5129" s="341" t="s">
        <v>4952</v>
      </c>
      <c r="N5129" s="341" t="s">
        <v>6656</v>
      </c>
      <c r="O5129" s="344"/>
      <c r="P5129" s="320"/>
      <c r="Q5129" s="320"/>
      <c r="S5129" s="346"/>
      <c r="T5129" s="319">
        <f>ROUND(SUMIF(Anlagenbewegungsdaten!$B:$B,$A5129,Anlagenbewegungsdaten!$C:$C),3)</f>
        <v>0</v>
      </c>
      <c r="U5129" s="320">
        <f>ROUND(SUMIF(Anlagenbewegungsdaten!$B:$B,$A5129,Anlagenbewegungsdaten!$D:$D),2)</f>
        <v>0</v>
      </c>
      <c r="V5129" s="321">
        <f t="shared" si="193"/>
        <v>0</v>
      </c>
    </row>
    <row r="5130" spans="1:22" s="345" customFormat="1" ht="15" customHeight="1" x14ac:dyDescent="0.25">
      <c r="A5130" s="129" t="s">
        <v>6626</v>
      </c>
      <c r="B5130" s="127" t="s">
        <v>994</v>
      </c>
      <c r="C5130" s="127"/>
      <c r="D5130" s="127" t="s">
        <v>6624</v>
      </c>
      <c r="E5130" s="127"/>
      <c r="F5130" s="128"/>
      <c r="G5130" s="128">
        <v>0</v>
      </c>
      <c r="H5130" s="128"/>
      <c r="I5130" s="311"/>
      <c r="J5130" s="319"/>
      <c r="K5130" s="320"/>
      <c r="L5130" s="321"/>
      <c r="M5130" s="341" t="s">
        <v>4952</v>
      </c>
      <c r="N5130" s="341" t="s">
        <v>6657</v>
      </c>
      <c r="O5130" s="344"/>
      <c r="P5130" s="320"/>
      <c r="Q5130" s="320"/>
      <c r="S5130" s="346"/>
      <c r="T5130" s="319">
        <f>ROUND(SUMIF(Anlagenbewegungsdaten!$B:$B,$A5130,Anlagenbewegungsdaten!$C:$C),3)</f>
        <v>0</v>
      </c>
      <c r="U5130" s="320">
        <f>ROUND(SUMIF(Anlagenbewegungsdaten!$B:$B,$A5130,Anlagenbewegungsdaten!$D:$D),2)</f>
        <v>0</v>
      </c>
      <c r="V5130" s="321">
        <f t="shared" si="193"/>
        <v>0</v>
      </c>
    </row>
    <row r="5131" spans="1:22" s="345" customFormat="1" ht="15" customHeight="1" x14ac:dyDescent="0.25">
      <c r="A5131" s="129" t="s">
        <v>6627</v>
      </c>
      <c r="B5131" s="127" t="s">
        <v>1479</v>
      </c>
      <c r="C5131" s="127"/>
      <c r="D5131" s="127" t="s">
        <v>6624</v>
      </c>
      <c r="E5131" s="127"/>
      <c r="F5131" s="128"/>
      <c r="G5131" s="128">
        <v>0</v>
      </c>
      <c r="H5131" s="128"/>
      <c r="I5131" s="311"/>
      <c r="J5131" s="319"/>
      <c r="K5131" s="320"/>
      <c r="L5131" s="321"/>
      <c r="M5131" s="341" t="s">
        <v>4952</v>
      </c>
      <c r="N5131" s="341" t="s">
        <v>6658</v>
      </c>
      <c r="O5131" s="344"/>
      <c r="P5131" s="320"/>
      <c r="Q5131" s="320"/>
      <c r="S5131" s="346"/>
      <c r="T5131" s="319">
        <f>ROUND(SUMIF(Anlagenbewegungsdaten!$B:$B,$A5131,Anlagenbewegungsdaten!$C:$C),3)</f>
        <v>0</v>
      </c>
      <c r="U5131" s="320">
        <f>ROUND(SUMIF(Anlagenbewegungsdaten!$B:$B,$A5131,Anlagenbewegungsdaten!$D:$D),2)</f>
        <v>0</v>
      </c>
      <c r="V5131" s="321">
        <f t="shared" si="193"/>
        <v>0</v>
      </c>
    </row>
    <row r="5132" spans="1:22" s="345" customFormat="1" ht="15" customHeight="1" x14ac:dyDescent="0.25">
      <c r="A5132" s="129" t="s">
        <v>6628</v>
      </c>
      <c r="B5132" s="127" t="s">
        <v>1492</v>
      </c>
      <c r="C5132" s="127"/>
      <c r="D5132" s="127" t="s">
        <v>6624</v>
      </c>
      <c r="E5132" s="127"/>
      <c r="F5132" s="128"/>
      <c r="G5132" s="128">
        <v>0</v>
      </c>
      <c r="H5132" s="128"/>
      <c r="I5132" s="311"/>
      <c r="J5132" s="319"/>
      <c r="K5132" s="320"/>
      <c r="L5132" s="321"/>
      <c r="M5132" s="341" t="s">
        <v>4952</v>
      </c>
      <c r="N5132" s="341" t="s">
        <v>6659</v>
      </c>
      <c r="O5132" s="344"/>
      <c r="P5132" s="320"/>
      <c r="Q5132" s="320"/>
      <c r="S5132" s="346"/>
      <c r="T5132" s="319">
        <f>ROUND(SUMIF(Anlagenbewegungsdaten!$B:$B,$A5132,Anlagenbewegungsdaten!$C:$C),3)</f>
        <v>0</v>
      </c>
      <c r="U5132" s="320">
        <f>ROUND(SUMIF(Anlagenbewegungsdaten!$B:$B,$A5132,Anlagenbewegungsdaten!$D:$D),2)</f>
        <v>0</v>
      </c>
      <c r="V5132" s="321">
        <f t="shared" si="193"/>
        <v>0</v>
      </c>
    </row>
    <row r="5133" spans="1:22" s="345" customFormat="1" ht="15" customHeight="1" x14ac:dyDescent="0.25">
      <c r="A5133" s="129" t="s">
        <v>6629</v>
      </c>
      <c r="B5133" s="127" t="s">
        <v>77</v>
      </c>
      <c r="C5133" s="127"/>
      <c r="D5133" s="127" t="s">
        <v>6624</v>
      </c>
      <c r="E5133" s="127"/>
      <c r="F5133" s="128"/>
      <c r="G5133" s="128">
        <v>0</v>
      </c>
      <c r="H5133" s="128"/>
      <c r="I5133" s="311"/>
      <c r="J5133" s="319"/>
      <c r="K5133" s="320"/>
      <c r="L5133" s="321"/>
      <c r="M5133" s="341" t="s">
        <v>4952</v>
      </c>
      <c r="N5133" s="341" t="s">
        <v>6660</v>
      </c>
      <c r="O5133" s="344"/>
      <c r="P5133" s="320"/>
      <c r="Q5133" s="320"/>
      <c r="S5133" s="346"/>
      <c r="T5133" s="319">
        <f>ROUND(SUMIF(Anlagenbewegungsdaten!$B:$B,$A5133,Anlagenbewegungsdaten!$C:$C),3)</f>
        <v>0</v>
      </c>
      <c r="U5133" s="320">
        <f>ROUND(SUMIF(Anlagenbewegungsdaten!$B:$B,$A5133,Anlagenbewegungsdaten!$D:$D),2)</f>
        <v>0</v>
      </c>
      <c r="V5133" s="321">
        <f t="shared" si="193"/>
        <v>0</v>
      </c>
    </row>
    <row r="5134" spans="1:22" s="345" customFormat="1" ht="15" customHeight="1" x14ac:dyDescent="0.25">
      <c r="A5134" s="129" t="s">
        <v>6630</v>
      </c>
      <c r="B5134" s="127" t="s">
        <v>2088</v>
      </c>
      <c r="C5134" s="127"/>
      <c r="D5134" s="127" t="s">
        <v>6624</v>
      </c>
      <c r="E5134" s="127"/>
      <c r="F5134" s="128"/>
      <c r="G5134" s="128">
        <v>0</v>
      </c>
      <c r="H5134" s="128"/>
      <c r="I5134" s="311"/>
      <c r="J5134" s="319"/>
      <c r="K5134" s="320"/>
      <c r="L5134" s="321"/>
      <c r="M5134" s="341" t="s">
        <v>4952</v>
      </c>
      <c r="N5134" s="341" t="s">
        <v>6661</v>
      </c>
      <c r="O5134" s="344"/>
      <c r="P5134" s="320"/>
      <c r="Q5134" s="320"/>
      <c r="S5134" s="346"/>
      <c r="T5134" s="319">
        <f>ROUND(SUMIF(Anlagenbewegungsdaten!$B:$B,$A5134,Anlagenbewegungsdaten!$C:$C),3)</f>
        <v>0</v>
      </c>
      <c r="U5134" s="320">
        <f>ROUND(SUMIF(Anlagenbewegungsdaten!$B:$B,$A5134,Anlagenbewegungsdaten!$D:$D),2)</f>
        <v>0</v>
      </c>
      <c r="V5134" s="321">
        <f t="shared" si="193"/>
        <v>0</v>
      </c>
    </row>
    <row r="5135" spans="1:22" s="345" customFormat="1" ht="15" customHeight="1" x14ac:dyDescent="0.25">
      <c r="A5135" s="129" t="s">
        <v>6631</v>
      </c>
      <c r="B5135" s="127" t="s">
        <v>2089</v>
      </c>
      <c r="C5135" s="127"/>
      <c r="D5135" s="127" t="s">
        <v>6624</v>
      </c>
      <c r="E5135" s="127"/>
      <c r="F5135" s="128"/>
      <c r="G5135" s="128">
        <v>0</v>
      </c>
      <c r="H5135" s="128"/>
      <c r="I5135" s="311"/>
      <c r="J5135" s="319"/>
      <c r="K5135" s="320"/>
      <c r="L5135" s="321"/>
      <c r="M5135" s="341" t="s">
        <v>4952</v>
      </c>
      <c r="N5135" s="341" t="s">
        <v>6662</v>
      </c>
      <c r="O5135" s="344"/>
      <c r="P5135" s="320"/>
      <c r="Q5135" s="320"/>
      <c r="S5135" s="346"/>
      <c r="T5135" s="319">
        <f>ROUND(SUMIF(Anlagenbewegungsdaten!$B:$B,$A5135,Anlagenbewegungsdaten!$C:$C),3)</f>
        <v>0</v>
      </c>
      <c r="U5135" s="320">
        <f>ROUND(SUMIF(Anlagenbewegungsdaten!$B:$B,$A5135,Anlagenbewegungsdaten!$D:$D),2)</f>
        <v>0</v>
      </c>
      <c r="V5135" s="321">
        <f t="shared" si="193"/>
        <v>0</v>
      </c>
    </row>
    <row r="5136" spans="1:22" s="345" customFormat="1" ht="15" customHeight="1" x14ac:dyDescent="0.25">
      <c r="A5136" s="129" t="s">
        <v>6632</v>
      </c>
      <c r="B5136" s="127" t="s">
        <v>152</v>
      </c>
      <c r="C5136" s="127"/>
      <c r="D5136" s="127" t="s">
        <v>6624</v>
      </c>
      <c r="E5136" s="127"/>
      <c r="F5136" s="128"/>
      <c r="G5136" s="128">
        <v>0</v>
      </c>
      <c r="H5136" s="128"/>
      <c r="I5136" s="311"/>
      <c r="J5136" s="319"/>
      <c r="K5136" s="320"/>
      <c r="L5136" s="321"/>
      <c r="M5136" s="341" t="s">
        <v>4952</v>
      </c>
      <c r="N5136" s="341" t="s">
        <v>6663</v>
      </c>
      <c r="O5136" s="344"/>
      <c r="P5136" s="320"/>
      <c r="Q5136" s="320"/>
      <c r="S5136" s="346"/>
      <c r="T5136" s="319">
        <f>ROUND(SUMIF(Anlagenbewegungsdaten!$B:$B,$A5136,Anlagenbewegungsdaten!$C:$C),3)</f>
        <v>0</v>
      </c>
      <c r="U5136" s="320">
        <f>ROUND(SUMIF(Anlagenbewegungsdaten!$B:$B,$A5136,Anlagenbewegungsdaten!$D:$D),2)</f>
        <v>0</v>
      </c>
      <c r="V5136" s="321">
        <f t="shared" si="193"/>
        <v>0</v>
      </c>
    </row>
    <row r="5137" spans="1:22" s="345" customFormat="1" ht="15" customHeight="1" x14ac:dyDescent="0.25">
      <c r="A5137" s="129" t="s">
        <v>6633</v>
      </c>
      <c r="B5137" s="127" t="s">
        <v>159</v>
      </c>
      <c r="C5137" s="127"/>
      <c r="D5137" s="127" t="s">
        <v>6624</v>
      </c>
      <c r="E5137" s="127"/>
      <c r="F5137" s="128"/>
      <c r="G5137" s="128">
        <v>0</v>
      </c>
      <c r="H5137" s="128"/>
      <c r="I5137" s="311"/>
      <c r="J5137" s="319"/>
      <c r="K5137" s="320"/>
      <c r="L5137" s="321"/>
      <c r="M5137" s="341" t="s">
        <v>4952</v>
      </c>
      <c r="N5137" s="341" t="s">
        <v>6664</v>
      </c>
      <c r="O5137" s="344"/>
      <c r="P5137" s="320"/>
      <c r="Q5137" s="320"/>
      <c r="S5137" s="346"/>
      <c r="T5137" s="319">
        <f>ROUND(SUMIF(Anlagenbewegungsdaten!$B:$B,$A5137,Anlagenbewegungsdaten!$C:$C),3)</f>
        <v>0</v>
      </c>
      <c r="U5137" s="320">
        <f>ROUND(SUMIF(Anlagenbewegungsdaten!$B:$B,$A5137,Anlagenbewegungsdaten!$D:$D),2)</f>
        <v>0</v>
      </c>
      <c r="V5137" s="321">
        <f t="shared" si="193"/>
        <v>0</v>
      </c>
    </row>
    <row r="5138" spans="1:22" s="345" customFormat="1" ht="15" customHeight="1" x14ac:dyDescent="0.25">
      <c r="A5138" s="129" t="s">
        <v>6634</v>
      </c>
      <c r="B5138" s="127" t="s">
        <v>2090</v>
      </c>
      <c r="C5138" s="127"/>
      <c r="D5138" s="127" t="s">
        <v>6624</v>
      </c>
      <c r="E5138" s="127"/>
      <c r="F5138" s="128"/>
      <c r="G5138" s="128">
        <v>0</v>
      </c>
      <c r="H5138" s="128"/>
      <c r="I5138" s="311"/>
      <c r="J5138" s="319"/>
      <c r="K5138" s="320"/>
      <c r="L5138" s="321"/>
      <c r="M5138" s="341" t="s">
        <v>4952</v>
      </c>
      <c r="N5138" s="341" t="s">
        <v>6665</v>
      </c>
      <c r="O5138" s="344"/>
      <c r="P5138" s="320"/>
      <c r="Q5138" s="320"/>
      <c r="S5138" s="346"/>
      <c r="T5138" s="319">
        <f>ROUND(SUMIF(Anlagenbewegungsdaten!$B:$B,$A5138,Anlagenbewegungsdaten!$C:$C),3)</f>
        <v>0</v>
      </c>
      <c r="U5138" s="320">
        <f>ROUND(SUMIF(Anlagenbewegungsdaten!$B:$B,$A5138,Anlagenbewegungsdaten!$D:$D),2)</f>
        <v>0</v>
      </c>
      <c r="V5138" s="321">
        <f t="shared" si="193"/>
        <v>0</v>
      </c>
    </row>
    <row r="5139" spans="1:22" s="345" customFormat="1" ht="15" customHeight="1" x14ac:dyDescent="0.25">
      <c r="A5139" s="129" t="s">
        <v>6635</v>
      </c>
      <c r="B5139" s="127" t="s">
        <v>170</v>
      </c>
      <c r="C5139" s="127"/>
      <c r="D5139" s="127" t="s">
        <v>6624</v>
      </c>
      <c r="E5139" s="127"/>
      <c r="F5139" s="128"/>
      <c r="G5139" s="128">
        <v>0</v>
      </c>
      <c r="H5139" s="128"/>
      <c r="I5139" s="311"/>
      <c r="J5139" s="319"/>
      <c r="K5139" s="320"/>
      <c r="L5139" s="321"/>
      <c r="M5139" s="341" t="s">
        <v>4952</v>
      </c>
      <c r="N5139" s="341" t="s">
        <v>6666</v>
      </c>
      <c r="O5139" s="344"/>
      <c r="P5139" s="320"/>
      <c r="Q5139" s="320"/>
      <c r="S5139" s="346"/>
      <c r="T5139" s="319">
        <f>ROUND(SUMIF(Anlagenbewegungsdaten!$B:$B,$A5139,Anlagenbewegungsdaten!$C:$C),3)</f>
        <v>0</v>
      </c>
      <c r="U5139" s="320">
        <f>ROUND(SUMIF(Anlagenbewegungsdaten!$B:$B,$A5139,Anlagenbewegungsdaten!$D:$D),2)</f>
        <v>0</v>
      </c>
      <c r="V5139" s="321">
        <f t="shared" si="193"/>
        <v>0</v>
      </c>
    </row>
    <row r="5140" spans="1:22" ht="15" customHeight="1" x14ac:dyDescent="0.25">
      <c r="A5140" s="336"/>
      <c r="B5140" s="337"/>
      <c r="C5140" s="337"/>
      <c r="D5140" s="337"/>
      <c r="E5140" s="337"/>
      <c r="F5140" s="338"/>
      <c r="G5140" s="338"/>
      <c r="H5140" s="338" t="s">
        <v>4066</v>
      </c>
      <c r="I5140" s="311"/>
      <c r="J5140" s="319"/>
      <c r="K5140" s="320"/>
      <c r="L5140" s="321"/>
      <c r="O5140" s="323"/>
      <c r="P5140" s="320"/>
      <c r="Q5140" s="320"/>
      <c r="S5140" s="324"/>
      <c r="T5140" s="317"/>
      <c r="U5140" s="325"/>
      <c r="V5140" s="325"/>
    </row>
    <row r="5141" spans="1:22" s="345" customFormat="1" ht="15" customHeight="1" x14ac:dyDescent="0.25">
      <c r="A5141" s="129" t="s">
        <v>6636</v>
      </c>
      <c r="B5141" s="127" t="s">
        <v>2087</v>
      </c>
      <c r="C5141" s="127"/>
      <c r="D5141" s="127" t="s">
        <v>6637</v>
      </c>
      <c r="E5141" s="127"/>
      <c r="F5141" s="128"/>
      <c r="G5141" s="128"/>
      <c r="H5141" s="128"/>
      <c r="I5141" s="311"/>
      <c r="J5141" s="319"/>
      <c r="K5141" s="320"/>
      <c r="L5141" s="321"/>
      <c r="M5141" s="341" t="s">
        <v>4952</v>
      </c>
      <c r="N5141" s="341" t="s">
        <v>6656</v>
      </c>
      <c r="O5141" s="344"/>
      <c r="P5141" s="320"/>
      <c r="Q5141" s="320"/>
      <c r="S5141" s="346"/>
      <c r="T5141" s="319">
        <f>ROUND(SUMIF(Anlagenbewegungsdaten!$B:$B,$A5141,Anlagenbewegungsdaten!$C:$C),3)</f>
        <v>0</v>
      </c>
      <c r="U5141" s="320">
        <f>ROUND(SUMIF(Anlagenbewegungsdaten!$B:$B,$A5141,Anlagenbewegungsdaten!$D:$D),2)</f>
        <v>0</v>
      </c>
      <c r="V5141" s="321">
        <f>IF(ISBLANK(G5141),0,IF((T5141)=0,0,G5141-(U5141/T5141*100)))</f>
        <v>0</v>
      </c>
    </row>
    <row r="5142" spans="1:22" ht="15" customHeight="1" x14ac:dyDescent="0.25">
      <c r="F5142" s="313"/>
      <c r="G5142" s="313"/>
      <c r="H5142" s="313"/>
      <c r="I5142" s="311"/>
      <c r="J5142" s="319"/>
      <c r="K5142" s="320"/>
      <c r="L5142" s="321"/>
      <c r="O5142" s="323"/>
      <c r="P5142" s="320"/>
      <c r="Q5142" s="320"/>
      <c r="S5142" s="324"/>
      <c r="T5142" s="317"/>
      <c r="U5142" s="325"/>
      <c r="V5142" s="325"/>
    </row>
    <row r="5143" spans="1:22" s="345" customFormat="1" ht="15" customHeight="1" x14ac:dyDescent="0.25">
      <c r="A5143" s="129" t="s">
        <v>6638</v>
      </c>
      <c r="B5143" s="127" t="s">
        <v>2086</v>
      </c>
      <c r="C5143" s="127"/>
      <c r="D5143" s="127" t="s">
        <v>6729</v>
      </c>
      <c r="E5143" s="127"/>
      <c r="F5143" s="128"/>
      <c r="G5143" s="128">
        <v>0</v>
      </c>
      <c r="H5143" s="128"/>
      <c r="I5143" s="311"/>
      <c r="J5143" s="319"/>
      <c r="K5143" s="320"/>
      <c r="L5143" s="321"/>
      <c r="M5143" s="341" t="s">
        <v>4952</v>
      </c>
      <c r="N5143" s="341" t="s">
        <v>6655</v>
      </c>
      <c r="O5143" s="344"/>
      <c r="P5143" s="320"/>
      <c r="Q5143" s="320"/>
      <c r="S5143" s="346"/>
      <c r="T5143" s="319">
        <f>ROUND(SUMIF(Anlagenbewegungsdaten!$B:$B,$A5143,Anlagenbewegungsdaten!$C:$C),3)</f>
        <v>0</v>
      </c>
      <c r="U5143" s="320">
        <f>ROUND(SUMIF(Anlagenbewegungsdaten!$B:$B,$A5143,Anlagenbewegungsdaten!$D:$D),2)</f>
        <v>0</v>
      </c>
      <c r="V5143" s="321">
        <f t="shared" ref="V5143:V5154" si="194">U5143-0</f>
        <v>0</v>
      </c>
    </row>
    <row r="5144" spans="1:22" s="345" customFormat="1" ht="15" customHeight="1" x14ac:dyDescent="0.25">
      <c r="A5144" s="129" t="s">
        <v>6639</v>
      </c>
      <c r="B5144" s="127" t="s">
        <v>2087</v>
      </c>
      <c r="C5144" s="127"/>
      <c r="D5144" s="127" t="s">
        <v>6729</v>
      </c>
      <c r="E5144" s="127"/>
      <c r="F5144" s="128"/>
      <c r="G5144" s="128">
        <v>0</v>
      </c>
      <c r="H5144" s="128"/>
      <c r="I5144" s="311"/>
      <c r="J5144" s="319"/>
      <c r="K5144" s="320"/>
      <c r="L5144" s="321"/>
      <c r="M5144" s="341" t="s">
        <v>4952</v>
      </c>
      <c r="N5144" s="341" t="s">
        <v>6656</v>
      </c>
      <c r="O5144" s="344"/>
      <c r="P5144" s="320"/>
      <c r="Q5144" s="320"/>
      <c r="S5144" s="346"/>
      <c r="T5144" s="319">
        <f>ROUND(SUMIF(Anlagenbewegungsdaten!$B:$B,$A5144,Anlagenbewegungsdaten!$C:$C),3)</f>
        <v>0</v>
      </c>
      <c r="U5144" s="320">
        <f>ROUND(SUMIF(Anlagenbewegungsdaten!$B:$B,$A5144,Anlagenbewegungsdaten!$D:$D),2)</f>
        <v>0</v>
      </c>
      <c r="V5144" s="321">
        <f t="shared" si="194"/>
        <v>0</v>
      </c>
    </row>
    <row r="5145" spans="1:22" s="345" customFormat="1" ht="15" customHeight="1" x14ac:dyDescent="0.25">
      <c r="A5145" s="129" t="s">
        <v>6640</v>
      </c>
      <c r="B5145" s="127" t="s">
        <v>994</v>
      </c>
      <c r="C5145" s="127"/>
      <c r="D5145" s="127" t="s">
        <v>6729</v>
      </c>
      <c r="E5145" s="127"/>
      <c r="F5145" s="128"/>
      <c r="G5145" s="128">
        <v>0</v>
      </c>
      <c r="H5145" s="128"/>
      <c r="I5145" s="311"/>
      <c r="J5145" s="319"/>
      <c r="K5145" s="320"/>
      <c r="L5145" s="321"/>
      <c r="M5145" s="341" t="s">
        <v>4952</v>
      </c>
      <c r="N5145" s="341" t="s">
        <v>6657</v>
      </c>
      <c r="O5145" s="344"/>
      <c r="P5145" s="320"/>
      <c r="Q5145" s="320"/>
      <c r="S5145" s="346"/>
      <c r="T5145" s="319">
        <f>ROUND(SUMIF(Anlagenbewegungsdaten!$B:$B,$A5145,Anlagenbewegungsdaten!$C:$C),3)</f>
        <v>0</v>
      </c>
      <c r="U5145" s="320">
        <f>ROUND(SUMIF(Anlagenbewegungsdaten!$B:$B,$A5145,Anlagenbewegungsdaten!$D:$D),2)</f>
        <v>0</v>
      </c>
      <c r="V5145" s="321">
        <f t="shared" si="194"/>
        <v>0</v>
      </c>
    </row>
    <row r="5146" spans="1:22" s="345" customFormat="1" ht="15" customHeight="1" x14ac:dyDescent="0.25">
      <c r="A5146" s="129" t="s">
        <v>6641</v>
      </c>
      <c r="B5146" s="127" t="s">
        <v>1479</v>
      </c>
      <c r="C5146" s="127"/>
      <c r="D5146" s="127" t="s">
        <v>6729</v>
      </c>
      <c r="E5146" s="127"/>
      <c r="F5146" s="128"/>
      <c r="G5146" s="128">
        <v>0</v>
      </c>
      <c r="H5146" s="128"/>
      <c r="I5146" s="311"/>
      <c r="J5146" s="319"/>
      <c r="K5146" s="320"/>
      <c r="L5146" s="321"/>
      <c r="M5146" s="341" t="s">
        <v>4952</v>
      </c>
      <c r="N5146" s="341" t="s">
        <v>6658</v>
      </c>
      <c r="O5146" s="344"/>
      <c r="P5146" s="320"/>
      <c r="Q5146" s="320"/>
      <c r="S5146" s="346"/>
      <c r="T5146" s="319">
        <f>ROUND(SUMIF(Anlagenbewegungsdaten!$B:$B,$A5146,Anlagenbewegungsdaten!$C:$C),3)</f>
        <v>0</v>
      </c>
      <c r="U5146" s="320">
        <f>ROUND(SUMIF(Anlagenbewegungsdaten!$B:$B,$A5146,Anlagenbewegungsdaten!$D:$D),2)</f>
        <v>0</v>
      </c>
      <c r="V5146" s="321">
        <f t="shared" si="194"/>
        <v>0</v>
      </c>
    </row>
    <row r="5147" spans="1:22" s="345" customFormat="1" ht="15" customHeight="1" x14ac:dyDescent="0.25">
      <c r="A5147" s="129" t="s">
        <v>6642</v>
      </c>
      <c r="B5147" s="127" t="s">
        <v>1492</v>
      </c>
      <c r="C5147" s="127"/>
      <c r="D5147" s="127" t="s">
        <v>6729</v>
      </c>
      <c r="E5147" s="127"/>
      <c r="F5147" s="128"/>
      <c r="G5147" s="128">
        <v>0</v>
      </c>
      <c r="H5147" s="128"/>
      <c r="I5147" s="311"/>
      <c r="J5147" s="319"/>
      <c r="K5147" s="320"/>
      <c r="L5147" s="321"/>
      <c r="M5147" s="341" t="s">
        <v>4952</v>
      </c>
      <c r="N5147" s="341" t="s">
        <v>6659</v>
      </c>
      <c r="O5147" s="344"/>
      <c r="P5147" s="320"/>
      <c r="Q5147" s="320"/>
      <c r="S5147" s="346"/>
      <c r="T5147" s="319">
        <f>ROUND(SUMIF(Anlagenbewegungsdaten!$B:$B,$A5147,Anlagenbewegungsdaten!$C:$C),3)</f>
        <v>0</v>
      </c>
      <c r="U5147" s="320">
        <f>ROUND(SUMIF(Anlagenbewegungsdaten!$B:$B,$A5147,Anlagenbewegungsdaten!$D:$D),2)</f>
        <v>0</v>
      </c>
      <c r="V5147" s="321">
        <f t="shared" si="194"/>
        <v>0</v>
      </c>
    </row>
    <row r="5148" spans="1:22" s="345" customFormat="1" ht="15" customHeight="1" x14ac:dyDescent="0.25">
      <c r="A5148" s="129" t="s">
        <v>6643</v>
      </c>
      <c r="B5148" s="127" t="s">
        <v>77</v>
      </c>
      <c r="C5148" s="127"/>
      <c r="D5148" s="127" t="s">
        <v>6729</v>
      </c>
      <c r="E5148" s="127"/>
      <c r="F5148" s="128"/>
      <c r="G5148" s="128">
        <v>0</v>
      </c>
      <c r="H5148" s="128"/>
      <c r="I5148" s="311"/>
      <c r="J5148" s="319"/>
      <c r="K5148" s="320"/>
      <c r="L5148" s="321"/>
      <c r="M5148" s="341" t="s">
        <v>4952</v>
      </c>
      <c r="N5148" s="341" t="s">
        <v>6660</v>
      </c>
      <c r="O5148" s="344"/>
      <c r="P5148" s="320"/>
      <c r="Q5148" s="320"/>
      <c r="S5148" s="346"/>
      <c r="T5148" s="319">
        <f>ROUND(SUMIF(Anlagenbewegungsdaten!$B:$B,$A5148,Anlagenbewegungsdaten!$C:$C),3)</f>
        <v>0</v>
      </c>
      <c r="U5148" s="320">
        <f>ROUND(SUMIF(Anlagenbewegungsdaten!$B:$B,$A5148,Anlagenbewegungsdaten!$D:$D),2)</f>
        <v>0</v>
      </c>
      <c r="V5148" s="321">
        <f t="shared" si="194"/>
        <v>0</v>
      </c>
    </row>
    <row r="5149" spans="1:22" s="345" customFormat="1" ht="15" customHeight="1" x14ac:dyDescent="0.25">
      <c r="A5149" s="129" t="s">
        <v>6644</v>
      </c>
      <c r="B5149" s="127" t="s">
        <v>2088</v>
      </c>
      <c r="C5149" s="127"/>
      <c r="D5149" s="127" t="s">
        <v>6729</v>
      </c>
      <c r="E5149" s="127"/>
      <c r="F5149" s="128"/>
      <c r="G5149" s="128">
        <v>0</v>
      </c>
      <c r="H5149" s="128"/>
      <c r="I5149" s="311"/>
      <c r="J5149" s="319"/>
      <c r="K5149" s="320"/>
      <c r="L5149" s="321"/>
      <c r="M5149" s="341" t="s">
        <v>4952</v>
      </c>
      <c r="N5149" s="341" t="s">
        <v>6661</v>
      </c>
      <c r="O5149" s="344"/>
      <c r="P5149" s="320"/>
      <c r="Q5149" s="320"/>
      <c r="S5149" s="346"/>
      <c r="T5149" s="319">
        <f>ROUND(SUMIF(Anlagenbewegungsdaten!$B:$B,$A5149,Anlagenbewegungsdaten!$C:$C),3)</f>
        <v>0</v>
      </c>
      <c r="U5149" s="320">
        <f>ROUND(SUMIF(Anlagenbewegungsdaten!$B:$B,$A5149,Anlagenbewegungsdaten!$D:$D),2)</f>
        <v>0</v>
      </c>
      <c r="V5149" s="321">
        <f t="shared" si="194"/>
        <v>0</v>
      </c>
    </row>
    <row r="5150" spans="1:22" s="345" customFormat="1" ht="15" customHeight="1" x14ac:dyDescent="0.25">
      <c r="A5150" s="129" t="s">
        <v>6645</v>
      </c>
      <c r="B5150" s="127" t="s">
        <v>2089</v>
      </c>
      <c r="C5150" s="127"/>
      <c r="D5150" s="127" t="s">
        <v>6729</v>
      </c>
      <c r="E5150" s="127"/>
      <c r="F5150" s="128"/>
      <c r="G5150" s="128">
        <v>0</v>
      </c>
      <c r="H5150" s="128"/>
      <c r="I5150" s="311"/>
      <c r="J5150" s="319"/>
      <c r="K5150" s="320"/>
      <c r="L5150" s="321"/>
      <c r="M5150" s="341" t="s">
        <v>4952</v>
      </c>
      <c r="N5150" s="341" t="s">
        <v>6662</v>
      </c>
      <c r="O5150" s="344"/>
      <c r="P5150" s="320"/>
      <c r="Q5150" s="320"/>
      <c r="S5150" s="346"/>
      <c r="T5150" s="319">
        <f>ROUND(SUMIF(Anlagenbewegungsdaten!$B:$B,$A5150,Anlagenbewegungsdaten!$C:$C),3)</f>
        <v>0</v>
      </c>
      <c r="U5150" s="320">
        <f>ROUND(SUMIF(Anlagenbewegungsdaten!$B:$B,$A5150,Anlagenbewegungsdaten!$D:$D),2)</f>
        <v>0</v>
      </c>
      <c r="V5150" s="321">
        <f t="shared" si="194"/>
        <v>0</v>
      </c>
    </row>
    <row r="5151" spans="1:22" s="345" customFormat="1" ht="15" customHeight="1" x14ac:dyDescent="0.25">
      <c r="A5151" s="129" t="s">
        <v>6646</v>
      </c>
      <c r="B5151" s="127" t="s">
        <v>152</v>
      </c>
      <c r="C5151" s="127"/>
      <c r="D5151" s="127" t="s">
        <v>6729</v>
      </c>
      <c r="E5151" s="127"/>
      <c r="F5151" s="128"/>
      <c r="G5151" s="128">
        <v>0</v>
      </c>
      <c r="H5151" s="128"/>
      <c r="I5151" s="311"/>
      <c r="J5151" s="319"/>
      <c r="K5151" s="320"/>
      <c r="L5151" s="321"/>
      <c r="M5151" s="341" t="s">
        <v>4952</v>
      </c>
      <c r="N5151" s="341" t="s">
        <v>6663</v>
      </c>
      <c r="O5151" s="344"/>
      <c r="P5151" s="320"/>
      <c r="Q5151" s="320"/>
      <c r="S5151" s="346"/>
      <c r="T5151" s="319">
        <f>ROUND(SUMIF(Anlagenbewegungsdaten!$B:$B,$A5151,Anlagenbewegungsdaten!$C:$C),3)</f>
        <v>0</v>
      </c>
      <c r="U5151" s="320">
        <f>ROUND(SUMIF(Anlagenbewegungsdaten!$B:$B,$A5151,Anlagenbewegungsdaten!$D:$D),2)</f>
        <v>0</v>
      </c>
      <c r="V5151" s="321">
        <f t="shared" si="194"/>
        <v>0</v>
      </c>
    </row>
    <row r="5152" spans="1:22" s="345" customFormat="1" ht="15" customHeight="1" x14ac:dyDescent="0.25">
      <c r="A5152" s="129" t="s">
        <v>6647</v>
      </c>
      <c r="B5152" s="127" t="s">
        <v>159</v>
      </c>
      <c r="C5152" s="127"/>
      <c r="D5152" s="127" t="s">
        <v>6729</v>
      </c>
      <c r="E5152" s="127"/>
      <c r="F5152" s="128"/>
      <c r="G5152" s="128">
        <v>0</v>
      </c>
      <c r="H5152" s="128"/>
      <c r="I5152" s="311"/>
      <c r="J5152" s="319"/>
      <c r="K5152" s="320"/>
      <c r="L5152" s="321"/>
      <c r="M5152" s="341" t="s">
        <v>4952</v>
      </c>
      <c r="N5152" s="341" t="s">
        <v>6664</v>
      </c>
      <c r="O5152" s="344"/>
      <c r="P5152" s="320"/>
      <c r="Q5152" s="320"/>
      <c r="S5152" s="346"/>
      <c r="T5152" s="319">
        <f>ROUND(SUMIF(Anlagenbewegungsdaten!$B:$B,$A5152,Anlagenbewegungsdaten!$C:$C),3)</f>
        <v>0</v>
      </c>
      <c r="U5152" s="320">
        <f>ROUND(SUMIF(Anlagenbewegungsdaten!$B:$B,$A5152,Anlagenbewegungsdaten!$D:$D),2)</f>
        <v>0</v>
      </c>
      <c r="V5152" s="321">
        <f t="shared" si="194"/>
        <v>0</v>
      </c>
    </row>
    <row r="5153" spans="1:22" s="345" customFormat="1" ht="15" customHeight="1" x14ac:dyDescent="0.25">
      <c r="A5153" s="129" t="s">
        <v>6648</v>
      </c>
      <c r="B5153" s="127" t="s">
        <v>2090</v>
      </c>
      <c r="C5153" s="127"/>
      <c r="D5153" s="127" t="s">
        <v>6729</v>
      </c>
      <c r="E5153" s="127"/>
      <c r="F5153" s="128"/>
      <c r="G5153" s="128">
        <v>0</v>
      </c>
      <c r="H5153" s="128"/>
      <c r="I5153" s="311"/>
      <c r="J5153" s="319"/>
      <c r="K5153" s="320"/>
      <c r="L5153" s="321"/>
      <c r="M5153" s="341" t="s">
        <v>4952</v>
      </c>
      <c r="N5153" s="341" t="s">
        <v>6665</v>
      </c>
      <c r="O5153" s="344"/>
      <c r="P5153" s="320"/>
      <c r="Q5153" s="320"/>
      <c r="S5153" s="346"/>
      <c r="T5153" s="319">
        <f>ROUND(SUMIF(Anlagenbewegungsdaten!$B:$B,$A5153,Anlagenbewegungsdaten!$C:$C),3)</f>
        <v>0</v>
      </c>
      <c r="U5153" s="320">
        <f>ROUND(SUMIF(Anlagenbewegungsdaten!$B:$B,$A5153,Anlagenbewegungsdaten!$D:$D),2)</f>
        <v>0</v>
      </c>
      <c r="V5153" s="321">
        <f t="shared" si="194"/>
        <v>0</v>
      </c>
    </row>
    <row r="5154" spans="1:22" s="345" customFormat="1" ht="15" customHeight="1" x14ac:dyDescent="0.25">
      <c r="A5154" s="129" t="s">
        <v>6649</v>
      </c>
      <c r="B5154" s="127" t="s">
        <v>170</v>
      </c>
      <c r="C5154" s="127"/>
      <c r="D5154" s="127" t="s">
        <v>6729</v>
      </c>
      <c r="E5154" s="127"/>
      <c r="F5154" s="128"/>
      <c r="G5154" s="128">
        <v>0</v>
      </c>
      <c r="H5154" s="128"/>
      <c r="I5154" s="311"/>
      <c r="J5154" s="319"/>
      <c r="K5154" s="320"/>
      <c r="L5154" s="321"/>
      <c r="M5154" s="341" t="s">
        <v>4952</v>
      </c>
      <c r="N5154" s="341" t="s">
        <v>6666</v>
      </c>
      <c r="O5154" s="344"/>
      <c r="P5154" s="320"/>
      <c r="Q5154" s="320"/>
      <c r="S5154" s="346"/>
      <c r="T5154" s="319">
        <f>ROUND(SUMIF(Anlagenbewegungsdaten!$B:$B,$A5154,Anlagenbewegungsdaten!$C:$C),3)</f>
        <v>0</v>
      </c>
      <c r="U5154" s="320">
        <f>ROUND(SUMIF(Anlagenbewegungsdaten!$B:$B,$A5154,Anlagenbewegungsdaten!$D:$D),2)</f>
        <v>0</v>
      </c>
      <c r="V5154" s="321">
        <f t="shared" si="194"/>
        <v>0</v>
      </c>
    </row>
    <row r="5155" spans="1:22" s="345" customFormat="1" x14ac:dyDescent="0.25">
      <c r="F5155" s="346"/>
      <c r="G5155" s="346"/>
      <c r="H5155" s="346"/>
      <c r="I5155" s="346"/>
      <c r="J5155" s="341"/>
      <c r="K5155" s="341"/>
      <c r="L5155" s="341"/>
      <c r="M5155" s="341"/>
      <c r="N5155" s="341"/>
      <c r="O5155" s="347"/>
      <c r="P5155" s="347"/>
      <c r="Q5155" s="347"/>
    </row>
    <row r="5156" spans="1:22" ht="15" customHeight="1" x14ac:dyDescent="0.25">
      <c r="A5156" s="129" t="s">
        <v>5921</v>
      </c>
      <c r="B5156" s="126"/>
      <c r="C5156" s="127"/>
      <c r="D5156" s="127"/>
      <c r="E5156" s="127"/>
      <c r="F5156" s="128"/>
      <c r="G5156" s="128"/>
      <c r="H5156" s="128"/>
      <c r="I5156" s="311"/>
      <c r="J5156" s="319"/>
      <c r="K5156" s="320"/>
      <c r="L5156" s="321"/>
      <c r="O5156" s="323"/>
      <c r="P5156" s="320"/>
      <c r="Q5156" s="320"/>
      <c r="S5156" s="324"/>
      <c r="T5156" s="317"/>
      <c r="U5156" s="325"/>
      <c r="V5156" s="325"/>
    </row>
    <row r="5157" spans="1:22" ht="15" customHeight="1" x14ac:dyDescent="0.25">
      <c r="A5157" s="129" t="s">
        <v>5938</v>
      </c>
      <c r="B5157" s="126"/>
      <c r="C5157" s="127"/>
      <c r="D5157" s="127"/>
      <c r="E5157" s="127"/>
      <c r="F5157" s="128"/>
      <c r="G5157" s="128"/>
      <c r="H5157" s="128"/>
      <c r="I5157" s="311"/>
      <c r="J5157" s="319"/>
      <c r="K5157" s="320"/>
      <c r="L5157" s="321"/>
      <c r="O5157" s="323"/>
      <c r="P5157" s="320"/>
      <c r="Q5157" s="320"/>
      <c r="S5157" s="324"/>
      <c r="T5157" s="317"/>
      <c r="U5157" s="325"/>
      <c r="V5157" s="325"/>
    </row>
    <row r="5158" spans="1:22" ht="15" customHeight="1" x14ac:dyDescent="0.25">
      <c r="A5158" s="129" t="s">
        <v>5922</v>
      </c>
      <c r="B5158" s="126"/>
      <c r="C5158" s="127"/>
      <c r="D5158" s="127" t="s">
        <v>5929</v>
      </c>
      <c r="E5158" s="127"/>
      <c r="F5158" s="128"/>
      <c r="G5158" s="128"/>
      <c r="H5158" s="128"/>
      <c r="I5158" s="311"/>
      <c r="J5158" s="319">
        <f>ROUND(SUMIF('EEG-Umlage-EV'!$B:$B,$A5158,'EEG-Umlage-EV'!C:C),3)</f>
        <v>1226234.534</v>
      </c>
      <c r="K5158" s="320">
        <f>ROUND(SUMIF('EEG-Umlage-EV'!$B:$B,$A5158,'EEG-Umlage-EV'!D:D),2)</f>
        <v>27270.22</v>
      </c>
      <c r="L5158" s="321"/>
      <c r="O5158" s="323"/>
      <c r="P5158" s="320"/>
      <c r="Q5158" s="320"/>
      <c r="S5158" s="324"/>
      <c r="T5158" s="317"/>
      <c r="U5158" s="325"/>
      <c r="V5158" s="325"/>
    </row>
    <row r="5159" spans="1:22" ht="15" customHeight="1" x14ac:dyDescent="0.25">
      <c r="A5159" s="129" t="s">
        <v>5923</v>
      </c>
      <c r="B5159" s="126"/>
      <c r="C5159" s="127"/>
      <c r="D5159" s="127" t="s">
        <v>5930</v>
      </c>
      <c r="E5159" s="127"/>
      <c r="F5159" s="128"/>
      <c r="G5159" s="128"/>
      <c r="H5159" s="128"/>
      <c r="I5159" s="311"/>
      <c r="J5159" s="319">
        <f>ROUND(SUMIF('EEG-Umlage-EV'!$B:$B,$A5159,'EEG-Umlage-EV'!C:C),3)</f>
        <v>6408151.9539999999</v>
      </c>
      <c r="K5159" s="320">
        <f>ROUND(SUMIF('EEG-Umlage-EV'!$B:$B,$A5159,'EEG-Umlage-EV'!D:D),2)</f>
        <v>142510.88</v>
      </c>
      <c r="L5159" s="321"/>
      <c r="O5159" s="323"/>
      <c r="P5159" s="320"/>
      <c r="Q5159" s="320"/>
      <c r="S5159" s="324"/>
      <c r="T5159" s="317"/>
      <c r="U5159" s="325"/>
      <c r="V5159" s="325"/>
    </row>
    <row r="5160" spans="1:22" ht="15" customHeight="1" x14ac:dyDescent="0.25">
      <c r="A5160" s="129" t="s">
        <v>5924</v>
      </c>
      <c r="B5160" s="126"/>
      <c r="C5160" s="127"/>
      <c r="D5160" s="127" t="s">
        <v>5931</v>
      </c>
      <c r="E5160" s="127"/>
      <c r="F5160" s="128"/>
      <c r="G5160" s="128"/>
      <c r="H5160" s="128"/>
      <c r="I5160" s="311"/>
      <c r="J5160" s="319">
        <f>ROUND(SUMIF('EEG-Umlage-EV'!$B:$B,$A5160,'EEG-Umlage-EV'!C:C),3)</f>
        <v>100363.185</v>
      </c>
      <c r="K5160" s="320">
        <f>ROUND(SUMIF('EEG-Umlage-EV'!$B:$B,$A5160,'EEG-Umlage-EV'!D:D),2)</f>
        <v>6377.08</v>
      </c>
      <c r="L5160" s="321"/>
      <c r="O5160" s="323"/>
      <c r="P5160" s="320"/>
      <c r="Q5160" s="320"/>
      <c r="S5160" s="324"/>
      <c r="T5160" s="317"/>
      <c r="U5160" s="325"/>
      <c r="V5160" s="325"/>
    </row>
    <row r="5161" spans="1:22" ht="15" customHeight="1" x14ac:dyDescent="0.25">
      <c r="A5161" s="129" t="s">
        <v>5925</v>
      </c>
      <c r="B5161" s="126"/>
      <c r="C5161" s="127"/>
      <c r="D5161" s="127" t="s">
        <v>5932</v>
      </c>
      <c r="E5161" s="127"/>
      <c r="F5161" s="128"/>
      <c r="G5161" s="128"/>
      <c r="H5161" s="128"/>
      <c r="I5161" s="311"/>
      <c r="J5161" s="319">
        <f>ROUND(SUMIF('EEG-Umlage-EV'!$B:$B,$A5161,'EEG-Umlage-EV'!C:C),3)</f>
        <v>0</v>
      </c>
      <c r="K5161" s="320">
        <f>ROUND(SUMIF('EEG-Umlage-EV'!$B:$B,$A5161,'EEG-Umlage-EV'!D:D),2)</f>
        <v>0</v>
      </c>
      <c r="L5161" s="321"/>
      <c r="O5161" s="323"/>
      <c r="P5161" s="320"/>
      <c r="Q5161" s="320"/>
      <c r="S5161" s="324"/>
      <c r="T5161" s="317"/>
      <c r="U5161" s="325"/>
      <c r="V5161" s="325"/>
    </row>
    <row r="5162" spans="1:22" ht="15" customHeight="1" x14ac:dyDescent="0.25">
      <c r="A5162" s="129" t="s">
        <v>5926</v>
      </c>
      <c r="B5162" s="126"/>
      <c r="C5162" s="127"/>
      <c r="D5162" s="127" t="s">
        <v>5933</v>
      </c>
      <c r="E5162" s="127"/>
      <c r="F5162" s="128"/>
      <c r="G5162" s="128"/>
      <c r="H5162" s="128"/>
      <c r="I5162" s="311"/>
      <c r="J5162" s="319">
        <f>ROUND(SUMIF('EEG-Umlage-EV'!$B:$B,$A5162,'EEG-Umlage-EV'!C:C),3)</f>
        <v>0</v>
      </c>
      <c r="K5162" s="320">
        <f>ROUND(SUMIF('EEG-Umlage-EV'!$B:$B,$A5162,'EEG-Umlage-EV'!D:D),2)</f>
        <v>0</v>
      </c>
      <c r="L5162" s="321"/>
      <c r="O5162" s="323"/>
      <c r="P5162" s="320"/>
      <c r="Q5162" s="320"/>
      <c r="S5162" s="324"/>
      <c r="T5162" s="317"/>
      <c r="U5162" s="325"/>
      <c r="V5162" s="325"/>
    </row>
    <row r="5163" spans="1:22" ht="15" customHeight="1" x14ac:dyDescent="0.25">
      <c r="A5163" s="129" t="s">
        <v>5927</v>
      </c>
      <c r="B5163" s="126"/>
      <c r="C5163" s="127"/>
      <c r="D5163" s="127" t="s">
        <v>5934</v>
      </c>
      <c r="E5163" s="127"/>
      <c r="F5163" s="128"/>
      <c r="G5163" s="128"/>
      <c r="H5163" s="128"/>
      <c r="I5163" s="311"/>
      <c r="J5163" s="319">
        <f>ROUND(SUMIF('EEG-Umlage-EV'!$B:$B,$A5163,'EEG-Umlage-EV'!C:C),3)</f>
        <v>0</v>
      </c>
      <c r="K5163" s="320">
        <f>ROUND(SUMIF('EEG-Umlage-EV'!$B:$B,$A5163,'EEG-Umlage-EV'!D:D),2)</f>
        <v>0</v>
      </c>
      <c r="L5163" s="321"/>
      <c r="O5163" s="323"/>
      <c r="P5163" s="320"/>
      <c r="Q5163" s="320"/>
      <c r="S5163" s="324"/>
      <c r="T5163" s="317"/>
      <c r="U5163" s="325"/>
      <c r="V5163" s="325"/>
    </row>
    <row r="5164" spans="1:22" ht="15" customHeight="1" x14ac:dyDescent="0.25">
      <c r="A5164" s="129" t="s">
        <v>5928</v>
      </c>
      <c r="B5164" s="126"/>
      <c r="C5164" s="127"/>
      <c r="D5164" s="127" t="s">
        <v>5935</v>
      </c>
      <c r="E5164" s="127"/>
      <c r="F5164" s="128"/>
      <c r="G5164" s="128"/>
      <c r="H5164" s="128"/>
      <c r="I5164" s="311"/>
      <c r="J5164" s="319">
        <f>ROUND(SUMIF('EEG-Umlage-EV'!$B:$B,$A5164,'EEG-Umlage-EV'!C:C),3)</f>
        <v>0</v>
      </c>
      <c r="K5164" s="320">
        <f>ROUND(SUMIF('EEG-Umlage-EV'!$B:$B,$A5164,'EEG-Umlage-EV'!D:D),2)</f>
        <v>0</v>
      </c>
      <c r="L5164" s="321"/>
      <c r="O5164" s="323"/>
      <c r="P5164" s="320"/>
      <c r="Q5164" s="320"/>
      <c r="S5164" s="324"/>
      <c r="T5164" s="317"/>
      <c r="U5164" s="325"/>
      <c r="V5164" s="325"/>
    </row>
    <row r="5165" spans="1:22" ht="15" customHeight="1" x14ac:dyDescent="0.25">
      <c r="A5165" s="129" t="s">
        <v>6749</v>
      </c>
      <c r="B5165" s="126"/>
      <c r="C5165" s="127"/>
      <c r="D5165" s="127" t="s">
        <v>6751</v>
      </c>
      <c r="E5165" s="127"/>
      <c r="F5165" s="128"/>
      <c r="G5165" s="128"/>
      <c r="H5165" s="128"/>
      <c r="I5165" s="311"/>
      <c r="J5165" s="319"/>
      <c r="K5165" s="320">
        <f>ROUND(SUMIF('EEG-Umlage-EV'!$B:$B,$A5165,'EEG-Umlage-EV'!D:D),2)</f>
        <v>0</v>
      </c>
      <c r="L5165" s="321"/>
      <c r="O5165" s="323"/>
      <c r="P5165" s="320"/>
      <c r="Q5165" s="320"/>
      <c r="S5165" s="324"/>
      <c r="T5165" s="317"/>
      <c r="U5165" s="325"/>
      <c r="V5165" s="325"/>
    </row>
    <row r="5166" spans="1:22" ht="15" customHeight="1" x14ac:dyDescent="0.25">
      <c r="A5166" s="129" t="s">
        <v>6750</v>
      </c>
      <c r="B5166" s="126"/>
      <c r="C5166" s="127"/>
      <c r="D5166" s="127" t="s">
        <v>6751</v>
      </c>
      <c r="E5166" s="127"/>
      <c r="F5166" s="128"/>
      <c r="G5166" s="128"/>
      <c r="H5166" s="128"/>
      <c r="I5166" s="311"/>
      <c r="J5166" s="319"/>
      <c r="K5166" s="320">
        <f>ROUND(SUMIF('EEG-Umlage-EV'!$B:$B,$A5166,'EEG-Umlage-EV'!D:D),2)</f>
        <v>0</v>
      </c>
      <c r="L5166" s="321"/>
      <c r="O5166" s="323"/>
      <c r="P5166" s="320"/>
      <c r="Q5166" s="320"/>
      <c r="S5166" s="324"/>
      <c r="T5166" s="317"/>
      <c r="U5166" s="325"/>
      <c r="V5166" s="325"/>
    </row>
    <row r="5167" spans="1:22" x14ac:dyDescent="0.25">
      <c r="A5167" s="129" t="s">
        <v>6769</v>
      </c>
      <c r="B5167" s="126"/>
      <c r="C5167" s="127"/>
      <c r="D5167" s="127" t="s">
        <v>6760</v>
      </c>
      <c r="E5167" s="127"/>
      <c r="F5167" s="128"/>
      <c r="G5167" s="128"/>
      <c r="H5167" s="128"/>
      <c r="J5167" s="319"/>
      <c r="K5167" s="320">
        <f>ROUND(SUMIF('EEG-Umlage-EV'!$B:$B,$A5167,'EEG-Umlage-EV'!D:D),2)</f>
        <v>0</v>
      </c>
    </row>
    <row r="5168" spans="1:22" x14ac:dyDescent="0.25">
      <c r="A5168" s="129" t="s">
        <v>6770</v>
      </c>
      <c r="B5168" s="126"/>
      <c r="C5168" s="127"/>
      <c r="D5168" s="127" t="s">
        <v>6761</v>
      </c>
      <c r="E5168" s="127"/>
      <c r="F5168" s="128"/>
      <c r="G5168" s="128"/>
      <c r="H5168" s="128"/>
      <c r="J5168" s="319"/>
      <c r="K5168" s="320">
        <f>ROUND(SUMIF('EEG-Umlage-EV'!$B:$B,$A5168,'EEG-Umlage-EV'!D:D),2)</f>
        <v>0</v>
      </c>
    </row>
  </sheetData>
  <sheetProtection sheet="1" objects="1" scenarios="1" autoFilter="0"/>
  <autoFilter ref="A2:V5154"/>
  <sortState ref="A1497:AL1903">
    <sortCondition ref="A1497:A1903"/>
  </sortState>
  <pageMargins left="0.70866141732283472" right="0.70866141732283472" top="0.78740157480314965" bottom="0.59055118110236227" header="0.31496062992125984" footer="0.31496062992125984"/>
  <pageSetup paperSize="9" scale="36" fitToHeight="100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U6063"/>
  <sheetViews>
    <sheetView workbookViewId="0">
      <selection activeCell="A4" sqref="A4"/>
    </sheetView>
  </sheetViews>
  <sheetFormatPr baseColWidth="10" defaultRowHeight="12.75" x14ac:dyDescent="0.2"/>
  <cols>
    <col min="1" max="2" width="38.7109375" style="356" customWidth="1"/>
    <col min="3" max="3" width="22.7109375" style="358" customWidth="1"/>
    <col min="4" max="4" width="11.5703125" style="358" bestFit="1" customWidth="1"/>
    <col min="5" max="6" width="31.85546875" style="358" customWidth="1"/>
    <col min="7" max="7" width="10.5703125" style="358" customWidth="1"/>
    <col min="8" max="8" width="11.42578125" style="385"/>
    <col min="9" max="10" width="11.42578125" style="358"/>
    <col min="11" max="11" width="11.7109375" style="358" customWidth="1"/>
    <col min="12" max="12" width="13.42578125" style="362" customWidth="1"/>
    <col min="13" max="13" width="15.140625" style="362" customWidth="1"/>
    <col min="14" max="14" width="16.85546875" style="362" customWidth="1"/>
    <col min="15" max="15" width="17.7109375" style="362" customWidth="1"/>
    <col min="16" max="16" width="12.85546875" style="356" customWidth="1"/>
    <col min="17" max="19" width="11.140625" style="356" customWidth="1"/>
    <col min="20" max="21" width="11.42578125" style="356"/>
    <col min="22" max="16384" width="11.42578125" style="10"/>
  </cols>
  <sheetData>
    <row r="1" spans="1:21" s="3" customFormat="1" ht="22.5" customHeight="1" thickBot="1" x14ac:dyDescent="0.25">
      <c r="A1" s="372" t="s">
        <v>1496</v>
      </c>
      <c r="B1" s="373" t="str">
        <f>Deckblatt!B9</f>
        <v>11YR000000018725</v>
      </c>
      <c r="C1" s="372" t="s">
        <v>4008</v>
      </c>
      <c r="D1" s="373" t="str">
        <f>Deckblatt!B10&amp;"-0"&amp;Deckblatt!B11</f>
        <v>10001102-01</v>
      </c>
      <c r="E1" s="374"/>
      <c r="F1" s="375"/>
      <c r="G1" s="375"/>
      <c r="H1" s="384"/>
      <c r="I1" s="386"/>
      <c r="J1" s="386"/>
      <c r="K1" s="386"/>
      <c r="L1" s="387"/>
      <c r="M1" s="387"/>
      <c r="N1" s="387"/>
      <c r="O1" s="387"/>
      <c r="P1" s="386"/>
      <c r="Q1" s="386"/>
      <c r="R1" s="386"/>
      <c r="S1" s="388"/>
      <c r="T1" s="386"/>
      <c r="U1" s="388"/>
    </row>
    <row r="2" spans="1:21" s="4" customFormat="1" ht="34.5" customHeight="1" thickBot="1" x14ac:dyDescent="0.25">
      <c r="A2" s="403" t="s">
        <v>1177</v>
      </c>
      <c r="B2" s="376"/>
      <c r="C2" s="401" t="s">
        <v>1178</v>
      </c>
      <c r="D2" s="377"/>
      <c r="E2" s="377"/>
      <c r="F2" s="377"/>
      <c r="G2" s="378"/>
      <c r="H2" s="404" t="s">
        <v>737</v>
      </c>
      <c r="I2" s="408"/>
      <c r="J2" s="408"/>
      <c r="K2" s="408"/>
      <c r="L2" s="408"/>
      <c r="M2" s="408"/>
      <c r="N2" s="408"/>
      <c r="O2" s="408"/>
      <c r="P2" s="407"/>
      <c r="Q2" s="474" t="s">
        <v>4012</v>
      </c>
      <c r="R2" s="475"/>
      <c r="S2" s="476"/>
      <c r="T2" s="389"/>
      <c r="U2" s="390"/>
    </row>
    <row r="3" spans="1:21" s="5" customFormat="1" ht="45.75" thickBot="1" x14ac:dyDescent="0.25">
      <c r="A3" s="379" t="s">
        <v>1182</v>
      </c>
      <c r="B3" s="380" t="s">
        <v>1183</v>
      </c>
      <c r="C3" s="381" t="s">
        <v>2085</v>
      </c>
      <c r="D3" s="382" t="s">
        <v>739</v>
      </c>
      <c r="E3" s="382" t="s">
        <v>740</v>
      </c>
      <c r="F3" s="383" t="s">
        <v>6653</v>
      </c>
      <c r="G3" s="380" t="s">
        <v>738</v>
      </c>
      <c r="H3" s="381" t="s">
        <v>226</v>
      </c>
      <c r="I3" s="381" t="s">
        <v>4992</v>
      </c>
      <c r="J3" s="382" t="s">
        <v>741</v>
      </c>
      <c r="K3" s="382" t="s">
        <v>2081</v>
      </c>
      <c r="L3" s="234" t="s">
        <v>4002</v>
      </c>
      <c r="M3" s="234" t="s">
        <v>4003</v>
      </c>
      <c r="N3" s="234" t="s">
        <v>4000</v>
      </c>
      <c r="O3" s="235" t="s">
        <v>4001</v>
      </c>
      <c r="P3" s="380" t="s">
        <v>6414</v>
      </c>
      <c r="Q3" s="381" t="s">
        <v>4009</v>
      </c>
      <c r="R3" s="382" t="s">
        <v>4010</v>
      </c>
      <c r="S3" s="380" t="s">
        <v>4011</v>
      </c>
      <c r="T3" s="382" t="s">
        <v>6752</v>
      </c>
      <c r="U3" s="380" t="s">
        <v>6753</v>
      </c>
    </row>
    <row r="4" spans="1:21" x14ac:dyDescent="0.2">
      <c r="A4" s="356" t="s">
        <v>6885</v>
      </c>
      <c r="B4" s="356" t="s">
        <v>13252</v>
      </c>
      <c r="C4" s="358" t="s">
        <v>13020</v>
      </c>
      <c r="D4" s="358" t="s">
        <v>12931</v>
      </c>
      <c r="E4" s="358" t="s">
        <v>13253</v>
      </c>
      <c r="G4" s="358" t="s">
        <v>12886</v>
      </c>
      <c r="H4" s="385">
        <v>11</v>
      </c>
      <c r="I4" s="358" t="s">
        <v>12893</v>
      </c>
      <c r="J4" s="358" t="s">
        <v>12888</v>
      </c>
      <c r="K4" s="358" t="s">
        <v>13254</v>
      </c>
      <c r="L4" s="362">
        <v>34474</v>
      </c>
      <c r="N4" s="362">
        <v>34474</v>
      </c>
      <c r="P4" s="356" t="s">
        <v>13255</v>
      </c>
    </row>
    <row r="5" spans="1:21" x14ac:dyDescent="0.2">
      <c r="A5" s="356" t="s">
        <v>6886</v>
      </c>
      <c r="B5" s="356" t="s">
        <v>13256</v>
      </c>
      <c r="C5" s="358" t="s">
        <v>13257</v>
      </c>
      <c r="D5" s="358" t="s">
        <v>12984</v>
      </c>
      <c r="E5" s="358" t="s">
        <v>13258</v>
      </c>
      <c r="G5" s="358" t="s">
        <v>12886</v>
      </c>
      <c r="H5" s="385">
        <v>3</v>
      </c>
      <c r="I5" s="358" t="s">
        <v>12893</v>
      </c>
      <c r="J5" s="358" t="s">
        <v>12888</v>
      </c>
      <c r="K5" s="358" t="s">
        <v>13254</v>
      </c>
      <c r="L5" s="362">
        <v>38512</v>
      </c>
      <c r="N5" s="362">
        <v>38512</v>
      </c>
      <c r="P5" s="356" t="s">
        <v>13255</v>
      </c>
    </row>
    <row r="6" spans="1:21" x14ac:dyDescent="0.2">
      <c r="A6" s="356" t="s">
        <v>6887</v>
      </c>
      <c r="B6" s="356" t="s">
        <v>13259</v>
      </c>
      <c r="C6" s="358" t="s">
        <v>13260</v>
      </c>
      <c r="D6" s="358" t="s">
        <v>12997</v>
      </c>
      <c r="E6" s="358" t="s">
        <v>13261</v>
      </c>
      <c r="G6" s="358" t="s">
        <v>12886</v>
      </c>
      <c r="H6" s="385">
        <v>25</v>
      </c>
      <c r="I6" s="358" t="s">
        <v>12893</v>
      </c>
      <c r="J6" s="358" t="s">
        <v>12888</v>
      </c>
      <c r="K6" s="358" t="s">
        <v>13254</v>
      </c>
      <c r="L6" s="362">
        <v>35376</v>
      </c>
      <c r="N6" s="362">
        <v>35376</v>
      </c>
      <c r="P6" s="356" t="s">
        <v>13255</v>
      </c>
    </row>
    <row r="7" spans="1:21" x14ac:dyDescent="0.2">
      <c r="A7" s="356" t="s">
        <v>6888</v>
      </c>
      <c r="B7" s="356" t="s">
        <v>13262</v>
      </c>
      <c r="C7" s="358" t="s">
        <v>13263</v>
      </c>
      <c r="D7" s="358" t="s">
        <v>12934</v>
      </c>
      <c r="E7" s="358" t="s">
        <v>13264</v>
      </c>
      <c r="G7" s="358" t="s">
        <v>12886</v>
      </c>
      <c r="H7" s="385">
        <v>20</v>
      </c>
      <c r="I7" s="358" t="s">
        <v>12893</v>
      </c>
      <c r="J7" s="358" t="s">
        <v>12888</v>
      </c>
      <c r="K7" s="358" t="s">
        <v>13254</v>
      </c>
      <c r="L7" s="362">
        <v>35390</v>
      </c>
      <c r="N7" s="362">
        <v>35390</v>
      </c>
      <c r="P7" s="356" t="s">
        <v>13255</v>
      </c>
    </row>
    <row r="8" spans="1:21" x14ac:dyDescent="0.2">
      <c r="A8" s="356" t="s">
        <v>6889</v>
      </c>
      <c r="B8" s="356" t="s">
        <v>13265</v>
      </c>
      <c r="C8" s="358" t="s">
        <v>12933</v>
      </c>
      <c r="D8" s="358" t="s">
        <v>12934</v>
      </c>
      <c r="E8" s="358" t="s">
        <v>13266</v>
      </c>
      <c r="G8" s="358" t="s">
        <v>12886</v>
      </c>
      <c r="H8" s="385">
        <v>12.5</v>
      </c>
      <c r="I8" s="358" t="s">
        <v>12887</v>
      </c>
      <c r="J8" s="358" t="s">
        <v>12888</v>
      </c>
      <c r="K8" s="358" t="s">
        <v>13254</v>
      </c>
      <c r="L8" s="362">
        <v>35376</v>
      </c>
      <c r="N8" s="362">
        <v>35376</v>
      </c>
      <c r="P8" s="356" t="s">
        <v>13255</v>
      </c>
    </row>
    <row r="9" spans="1:21" x14ac:dyDescent="0.2">
      <c r="A9" s="356" t="s">
        <v>6890</v>
      </c>
      <c r="B9" s="356" t="s">
        <v>13267</v>
      </c>
      <c r="C9" s="358" t="s">
        <v>13268</v>
      </c>
      <c r="D9" s="358" t="s">
        <v>12910</v>
      </c>
      <c r="E9" s="358" t="s">
        <v>13269</v>
      </c>
      <c r="G9" s="358" t="s">
        <v>12886</v>
      </c>
      <c r="H9" s="385">
        <v>18</v>
      </c>
      <c r="I9" s="358" t="s">
        <v>12893</v>
      </c>
      <c r="J9" s="358" t="s">
        <v>12888</v>
      </c>
      <c r="K9" s="358" t="s">
        <v>13254</v>
      </c>
      <c r="L9" s="362">
        <v>29616</v>
      </c>
      <c r="N9" s="362">
        <v>29616</v>
      </c>
      <c r="P9" s="356" t="s">
        <v>13255</v>
      </c>
    </row>
    <row r="10" spans="1:21" x14ac:dyDescent="0.2">
      <c r="A10" s="356" t="s">
        <v>6891</v>
      </c>
      <c r="B10" s="356" t="s">
        <v>13270</v>
      </c>
      <c r="C10" s="358" t="s">
        <v>13044</v>
      </c>
      <c r="D10" s="358" t="s">
        <v>13045</v>
      </c>
      <c r="E10" s="358" t="s">
        <v>13271</v>
      </c>
      <c r="G10" s="358" t="s">
        <v>12886</v>
      </c>
      <c r="H10" s="385">
        <v>10</v>
      </c>
      <c r="I10" s="358" t="s">
        <v>12893</v>
      </c>
      <c r="J10" s="358" t="s">
        <v>12888</v>
      </c>
      <c r="K10" s="358" t="s">
        <v>13254</v>
      </c>
      <c r="L10" s="362">
        <v>38718</v>
      </c>
      <c r="N10" s="362">
        <v>38718</v>
      </c>
      <c r="P10" s="356" t="s">
        <v>13255</v>
      </c>
    </row>
    <row r="11" spans="1:21" x14ac:dyDescent="0.2">
      <c r="A11" s="356" t="s">
        <v>6892</v>
      </c>
      <c r="B11" s="356" t="s">
        <v>13272</v>
      </c>
      <c r="C11" s="358" t="s">
        <v>12898</v>
      </c>
      <c r="D11" s="358" t="s">
        <v>12899</v>
      </c>
      <c r="E11" s="358" t="s">
        <v>13273</v>
      </c>
      <c r="G11" s="358" t="s">
        <v>12886</v>
      </c>
      <c r="H11" s="385">
        <v>15</v>
      </c>
      <c r="I11" s="358" t="s">
        <v>12893</v>
      </c>
      <c r="J11" s="358" t="s">
        <v>12888</v>
      </c>
      <c r="K11" s="358" t="s">
        <v>13254</v>
      </c>
      <c r="L11" s="362">
        <v>36526</v>
      </c>
      <c r="N11" s="362">
        <v>36526</v>
      </c>
      <c r="P11" s="356" t="s">
        <v>13255</v>
      </c>
    </row>
    <row r="12" spans="1:21" x14ac:dyDescent="0.2">
      <c r="A12" s="356" t="s">
        <v>6893</v>
      </c>
      <c r="B12" s="356" t="s">
        <v>13274</v>
      </c>
      <c r="C12" s="358" t="s">
        <v>12898</v>
      </c>
      <c r="D12" s="358" t="s">
        <v>12899</v>
      </c>
      <c r="E12" s="358" t="s">
        <v>13275</v>
      </c>
      <c r="G12" s="358" t="s">
        <v>12886</v>
      </c>
      <c r="H12" s="385">
        <v>12.25</v>
      </c>
      <c r="I12" s="358" t="s">
        <v>12893</v>
      </c>
      <c r="J12" s="358" t="s">
        <v>12888</v>
      </c>
      <c r="K12" s="358" t="s">
        <v>13254</v>
      </c>
      <c r="L12" s="362">
        <v>33960</v>
      </c>
      <c r="N12" s="362">
        <v>33960</v>
      </c>
      <c r="P12" s="356" t="s">
        <v>13255</v>
      </c>
    </row>
    <row r="13" spans="1:21" x14ac:dyDescent="0.2">
      <c r="A13" s="356" t="s">
        <v>6894</v>
      </c>
      <c r="B13" s="356" t="s">
        <v>13276</v>
      </c>
      <c r="C13" s="358" t="s">
        <v>13277</v>
      </c>
      <c r="D13" s="358" t="s">
        <v>13130</v>
      </c>
      <c r="E13" s="358" t="s">
        <v>13278</v>
      </c>
      <c r="G13" s="358" t="s">
        <v>12886</v>
      </c>
      <c r="H13" s="385">
        <v>15</v>
      </c>
      <c r="I13" s="358" t="s">
        <v>12893</v>
      </c>
      <c r="J13" s="358" t="s">
        <v>12888</v>
      </c>
      <c r="K13" s="358" t="s">
        <v>13254</v>
      </c>
      <c r="L13" s="362">
        <v>28775</v>
      </c>
      <c r="N13" s="362">
        <v>28775</v>
      </c>
      <c r="P13" s="356" t="s">
        <v>13255</v>
      </c>
    </row>
    <row r="14" spans="1:21" x14ac:dyDescent="0.2">
      <c r="A14" s="356" t="s">
        <v>6895</v>
      </c>
      <c r="B14" s="356" t="s">
        <v>13279</v>
      </c>
      <c r="C14" s="358" t="s">
        <v>13280</v>
      </c>
      <c r="D14" s="358" t="s">
        <v>13010</v>
      </c>
      <c r="E14" s="358" t="s">
        <v>13281</v>
      </c>
      <c r="G14" s="358" t="s">
        <v>12886</v>
      </c>
      <c r="H14" s="385">
        <v>40</v>
      </c>
      <c r="I14" s="358" t="s">
        <v>12893</v>
      </c>
      <c r="J14" s="358" t="s">
        <v>12888</v>
      </c>
      <c r="K14" s="358" t="s">
        <v>13254</v>
      </c>
      <c r="L14" s="362">
        <v>23684</v>
      </c>
      <c r="N14" s="362">
        <v>23684</v>
      </c>
      <c r="P14" s="356" t="s">
        <v>13255</v>
      </c>
    </row>
    <row r="15" spans="1:21" x14ac:dyDescent="0.2">
      <c r="A15" s="356" t="s">
        <v>6896</v>
      </c>
      <c r="B15" s="356" t="s">
        <v>13282</v>
      </c>
      <c r="C15" s="358" t="s">
        <v>13283</v>
      </c>
      <c r="D15" s="358" t="s">
        <v>12884</v>
      </c>
      <c r="E15" s="358" t="s">
        <v>13284</v>
      </c>
      <c r="G15" s="358" t="s">
        <v>12886</v>
      </c>
      <c r="H15" s="385">
        <v>20</v>
      </c>
      <c r="I15" s="358" t="s">
        <v>12893</v>
      </c>
      <c r="J15" s="358" t="s">
        <v>12888</v>
      </c>
      <c r="K15" s="358" t="s">
        <v>13254</v>
      </c>
      <c r="L15" s="362">
        <v>30977</v>
      </c>
      <c r="N15" s="362">
        <v>30977</v>
      </c>
      <c r="P15" s="356" t="s">
        <v>13255</v>
      </c>
    </row>
    <row r="16" spans="1:21" x14ac:dyDescent="0.2">
      <c r="A16" s="356" t="s">
        <v>6897</v>
      </c>
      <c r="B16" s="356" t="s">
        <v>13285</v>
      </c>
      <c r="C16" s="358" t="s">
        <v>13286</v>
      </c>
      <c r="D16" s="358" t="s">
        <v>12910</v>
      </c>
      <c r="E16" s="358" t="s">
        <v>13287</v>
      </c>
      <c r="G16" s="358" t="s">
        <v>12886</v>
      </c>
      <c r="H16" s="385">
        <v>5</v>
      </c>
      <c r="I16" s="358" t="s">
        <v>12893</v>
      </c>
      <c r="J16" s="358" t="s">
        <v>12888</v>
      </c>
      <c r="K16" s="358" t="s">
        <v>13254</v>
      </c>
      <c r="L16" s="362">
        <v>35048</v>
      </c>
      <c r="N16" s="362">
        <v>35048</v>
      </c>
      <c r="P16" s="356" t="s">
        <v>13255</v>
      </c>
    </row>
    <row r="17" spans="1:19" x14ac:dyDescent="0.2">
      <c r="A17" s="356" t="s">
        <v>6898</v>
      </c>
      <c r="B17" s="356" t="s">
        <v>13288</v>
      </c>
      <c r="C17" s="358" t="s">
        <v>13268</v>
      </c>
      <c r="D17" s="358" t="s">
        <v>12910</v>
      </c>
      <c r="E17" s="358" t="s">
        <v>13289</v>
      </c>
      <c r="G17" s="358" t="s">
        <v>12886</v>
      </c>
      <c r="H17" s="385">
        <v>40</v>
      </c>
      <c r="I17" s="358" t="s">
        <v>12893</v>
      </c>
      <c r="J17" s="358" t="s">
        <v>12888</v>
      </c>
      <c r="K17" s="358" t="s">
        <v>13254</v>
      </c>
      <c r="L17" s="362">
        <v>22161</v>
      </c>
      <c r="N17" s="362">
        <v>22161</v>
      </c>
      <c r="P17" s="356" t="s">
        <v>13255</v>
      </c>
    </row>
    <row r="18" spans="1:19" x14ac:dyDescent="0.2">
      <c r="A18" s="356" t="s">
        <v>6899</v>
      </c>
      <c r="B18" s="356" t="s">
        <v>13290</v>
      </c>
      <c r="C18" s="358" t="s">
        <v>13291</v>
      </c>
      <c r="D18" s="358" t="s">
        <v>12891</v>
      </c>
      <c r="E18" s="358" t="s">
        <v>13292</v>
      </c>
      <c r="G18" s="358" t="s">
        <v>12886</v>
      </c>
      <c r="H18" s="385">
        <v>63</v>
      </c>
      <c r="I18" s="358" t="s">
        <v>12893</v>
      </c>
      <c r="J18" s="358" t="s">
        <v>12888</v>
      </c>
      <c r="K18" s="358" t="s">
        <v>13254</v>
      </c>
      <c r="L18" s="362">
        <v>21132</v>
      </c>
      <c r="N18" s="362">
        <v>21132</v>
      </c>
      <c r="P18" s="356" t="s">
        <v>13255</v>
      </c>
    </row>
    <row r="19" spans="1:19" x14ac:dyDescent="0.2">
      <c r="A19" s="356" t="s">
        <v>6900</v>
      </c>
      <c r="B19" s="356" t="s">
        <v>13293</v>
      </c>
      <c r="C19" s="358" t="s">
        <v>13294</v>
      </c>
      <c r="D19" s="358" t="s">
        <v>13295</v>
      </c>
      <c r="E19" s="358" t="s">
        <v>13296</v>
      </c>
      <c r="G19" s="358" t="s">
        <v>12886</v>
      </c>
      <c r="H19" s="385">
        <v>28</v>
      </c>
      <c r="I19" s="358" t="s">
        <v>12893</v>
      </c>
      <c r="J19" s="358" t="s">
        <v>12888</v>
      </c>
      <c r="K19" s="358" t="s">
        <v>13254</v>
      </c>
      <c r="L19" s="362">
        <v>23085</v>
      </c>
      <c r="N19" s="362">
        <v>23085</v>
      </c>
      <c r="P19" s="356" t="s">
        <v>13255</v>
      </c>
    </row>
    <row r="20" spans="1:19" x14ac:dyDescent="0.2">
      <c r="A20" s="356" t="s">
        <v>6901</v>
      </c>
      <c r="B20" s="356" t="s">
        <v>13297</v>
      </c>
      <c r="C20" s="358" t="s">
        <v>13268</v>
      </c>
      <c r="D20" s="358" t="s">
        <v>12910</v>
      </c>
      <c r="E20" s="358" t="s">
        <v>13298</v>
      </c>
      <c r="G20" s="358" t="s">
        <v>12886</v>
      </c>
      <c r="H20" s="385">
        <v>19</v>
      </c>
      <c r="I20" s="358" t="s">
        <v>12893</v>
      </c>
      <c r="J20" s="358" t="s">
        <v>12888</v>
      </c>
      <c r="K20" s="358" t="s">
        <v>13254</v>
      </c>
      <c r="L20" s="362">
        <v>37173</v>
      </c>
      <c r="N20" s="362">
        <v>37173</v>
      </c>
      <c r="P20" s="356" t="s">
        <v>13255</v>
      </c>
    </row>
    <row r="21" spans="1:19" x14ac:dyDescent="0.2">
      <c r="A21" s="356" t="s">
        <v>6902</v>
      </c>
      <c r="B21" s="356" t="s">
        <v>13299</v>
      </c>
      <c r="C21" s="358" t="s">
        <v>13300</v>
      </c>
      <c r="D21" s="358" t="s">
        <v>12997</v>
      </c>
      <c r="E21" s="358" t="s">
        <v>13301</v>
      </c>
      <c r="G21" s="358" t="s">
        <v>12886</v>
      </c>
      <c r="H21" s="385">
        <v>80</v>
      </c>
      <c r="I21" s="358" t="s">
        <v>12893</v>
      </c>
      <c r="J21" s="358" t="s">
        <v>12888</v>
      </c>
      <c r="K21" s="358" t="s">
        <v>13254</v>
      </c>
      <c r="L21" s="362">
        <v>24166</v>
      </c>
      <c r="N21" s="362">
        <v>24166</v>
      </c>
      <c r="P21" s="356" t="s">
        <v>13255</v>
      </c>
    </row>
    <row r="22" spans="1:19" x14ac:dyDescent="0.2">
      <c r="A22" s="356" t="s">
        <v>6903</v>
      </c>
      <c r="B22" s="356" t="s">
        <v>13302</v>
      </c>
      <c r="C22" s="358" t="s">
        <v>13303</v>
      </c>
      <c r="D22" s="358" t="s">
        <v>12997</v>
      </c>
      <c r="E22" s="358" t="s">
        <v>13304</v>
      </c>
      <c r="G22" s="358" t="s">
        <v>12886</v>
      </c>
      <c r="H22" s="385">
        <v>65</v>
      </c>
      <c r="I22" s="358" t="s">
        <v>12893</v>
      </c>
      <c r="J22" s="358" t="s">
        <v>12888</v>
      </c>
      <c r="K22" s="358" t="s">
        <v>13254</v>
      </c>
      <c r="L22" s="362">
        <v>21907</v>
      </c>
      <c r="N22" s="362">
        <v>21907</v>
      </c>
      <c r="P22" s="356" t="s">
        <v>13255</v>
      </c>
    </row>
    <row r="23" spans="1:19" x14ac:dyDescent="0.2">
      <c r="A23" s="356" t="s">
        <v>6904</v>
      </c>
      <c r="B23" s="356" t="s">
        <v>13305</v>
      </c>
      <c r="C23" s="358" t="s">
        <v>12938</v>
      </c>
      <c r="D23" s="358" t="s">
        <v>12939</v>
      </c>
      <c r="E23" s="358" t="s">
        <v>13306</v>
      </c>
      <c r="G23" s="358" t="s">
        <v>12886</v>
      </c>
      <c r="H23" s="385">
        <v>30</v>
      </c>
      <c r="I23" s="358" t="s">
        <v>12893</v>
      </c>
      <c r="J23" s="358" t="s">
        <v>12888</v>
      </c>
      <c r="K23" s="358" t="s">
        <v>13254</v>
      </c>
      <c r="L23" s="362">
        <v>27438</v>
      </c>
      <c r="N23" s="362">
        <v>27438</v>
      </c>
      <c r="P23" s="356" t="s">
        <v>13255</v>
      </c>
    </row>
    <row r="24" spans="1:19" x14ac:dyDescent="0.2">
      <c r="A24" s="356" t="s">
        <v>6905</v>
      </c>
      <c r="B24" s="356" t="s">
        <v>13307</v>
      </c>
      <c r="C24" s="358" t="s">
        <v>12965</v>
      </c>
      <c r="D24" s="358" t="s">
        <v>12966</v>
      </c>
      <c r="E24" s="358" t="s">
        <v>13308</v>
      </c>
      <c r="G24" s="358" t="s">
        <v>12886</v>
      </c>
      <c r="H24" s="385">
        <v>55</v>
      </c>
      <c r="I24" s="358" t="s">
        <v>12887</v>
      </c>
      <c r="J24" s="358" t="s">
        <v>12888</v>
      </c>
      <c r="K24" s="358" t="s">
        <v>13254</v>
      </c>
      <c r="L24" s="362">
        <v>34284</v>
      </c>
      <c r="N24" s="362">
        <v>34284</v>
      </c>
      <c r="P24" s="356" t="s">
        <v>13255</v>
      </c>
    </row>
    <row r="25" spans="1:19" x14ac:dyDescent="0.2">
      <c r="A25" s="356" t="s">
        <v>6906</v>
      </c>
      <c r="B25" s="356" t="s">
        <v>13309</v>
      </c>
      <c r="C25" s="358" t="s">
        <v>13310</v>
      </c>
      <c r="D25" s="358" t="s">
        <v>12910</v>
      </c>
      <c r="E25" s="358" t="s">
        <v>13311</v>
      </c>
      <c r="G25" s="358" t="s">
        <v>12886</v>
      </c>
      <c r="H25" s="385">
        <v>22</v>
      </c>
      <c r="I25" s="358" t="s">
        <v>12893</v>
      </c>
      <c r="J25" s="358" t="s">
        <v>12888</v>
      </c>
      <c r="K25" s="358" t="s">
        <v>13254</v>
      </c>
      <c r="L25" s="362">
        <v>39414</v>
      </c>
      <c r="N25" s="362">
        <v>39414</v>
      </c>
      <c r="P25" s="356" t="s">
        <v>13255</v>
      </c>
    </row>
    <row r="26" spans="1:19" x14ac:dyDescent="0.2">
      <c r="A26" s="356" t="s">
        <v>6907</v>
      </c>
      <c r="B26" s="356" t="s">
        <v>13312</v>
      </c>
      <c r="C26" s="358" t="s">
        <v>12938</v>
      </c>
      <c r="D26" s="358" t="s">
        <v>12939</v>
      </c>
      <c r="E26" s="358" t="s">
        <v>13313</v>
      </c>
      <c r="G26" s="358" t="s">
        <v>12886</v>
      </c>
      <c r="H26" s="385">
        <v>58</v>
      </c>
      <c r="I26" s="358" t="s">
        <v>12887</v>
      </c>
      <c r="J26" s="358" t="s">
        <v>12888</v>
      </c>
      <c r="K26" s="358" t="s">
        <v>13254</v>
      </c>
      <c r="L26" s="362">
        <v>34060</v>
      </c>
      <c r="N26" s="362">
        <v>34060</v>
      </c>
      <c r="P26" s="356" t="s">
        <v>13255</v>
      </c>
    </row>
    <row r="27" spans="1:19" x14ac:dyDescent="0.2">
      <c r="A27" s="356" t="s">
        <v>6908</v>
      </c>
      <c r="B27" s="356" t="s">
        <v>13314</v>
      </c>
      <c r="C27" s="358" t="s">
        <v>13315</v>
      </c>
      <c r="D27" s="358" t="s">
        <v>13316</v>
      </c>
      <c r="E27" s="358" t="s">
        <v>13317</v>
      </c>
      <c r="G27" s="358" t="s">
        <v>12886</v>
      </c>
      <c r="H27" s="385">
        <v>410</v>
      </c>
      <c r="I27" s="358" t="s">
        <v>12887</v>
      </c>
      <c r="J27" s="358" t="s">
        <v>12888</v>
      </c>
      <c r="K27" s="358" t="s">
        <v>13254</v>
      </c>
      <c r="L27" s="362">
        <v>33482</v>
      </c>
      <c r="N27" s="362">
        <v>33482</v>
      </c>
      <c r="P27" s="356" t="s">
        <v>13318</v>
      </c>
    </row>
    <row r="28" spans="1:19" x14ac:dyDescent="0.2">
      <c r="A28" s="356" t="s">
        <v>6909</v>
      </c>
      <c r="B28" s="356" t="s">
        <v>13319</v>
      </c>
      <c r="C28" s="358" t="s">
        <v>13044</v>
      </c>
      <c r="D28" s="358" t="s">
        <v>13045</v>
      </c>
      <c r="E28" s="358" t="s">
        <v>13320</v>
      </c>
      <c r="G28" s="358" t="s">
        <v>12886</v>
      </c>
      <c r="H28" s="385">
        <v>27</v>
      </c>
      <c r="I28" s="358" t="s">
        <v>12893</v>
      </c>
      <c r="J28" s="358" t="s">
        <v>12888</v>
      </c>
      <c r="K28" s="358" t="s">
        <v>13254</v>
      </c>
      <c r="L28" s="362">
        <v>39416</v>
      </c>
      <c r="N28" s="362">
        <v>39416</v>
      </c>
      <c r="P28" s="356" t="s">
        <v>13255</v>
      </c>
    </row>
    <row r="29" spans="1:19" x14ac:dyDescent="0.2">
      <c r="A29" s="356" t="s">
        <v>6910</v>
      </c>
      <c r="B29" s="356" t="s">
        <v>13321</v>
      </c>
      <c r="C29" s="358" t="s">
        <v>12905</v>
      </c>
      <c r="D29" s="358" t="s">
        <v>13152</v>
      </c>
      <c r="E29" s="358" t="s">
        <v>13228</v>
      </c>
      <c r="G29" s="358" t="s">
        <v>12886</v>
      </c>
      <c r="H29" s="385">
        <v>200</v>
      </c>
      <c r="I29" s="358" t="s">
        <v>12887</v>
      </c>
      <c r="J29" s="358" t="s">
        <v>12908</v>
      </c>
      <c r="K29" s="358" t="s">
        <v>13254</v>
      </c>
      <c r="L29" s="362">
        <v>40912</v>
      </c>
      <c r="N29" s="362">
        <v>40912</v>
      </c>
      <c r="P29" s="356" t="s">
        <v>13318</v>
      </c>
    </row>
    <row r="30" spans="1:19" x14ac:dyDescent="0.2">
      <c r="A30" s="356" t="s">
        <v>6911</v>
      </c>
      <c r="B30" s="356" t="s">
        <v>13322</v>
      </c>
      <c r="C30" s="358" t="s">
        <v>13323</v>
      </c>
      <c r="D30" s="358" t="s">
        <v>13324</v>
      </c>
      <c r="E30" s="358" t="s">
        <v>13325</v>
      </c>
      <c r="G30" s="358" t="s">
        <v>12886</v>
      </c>
      <c r="H30" s="385">
        <v>640</v>
      </c>
      <c r="I30" s="358" t="s">
        <v>12887</v>
      </c>
      <c r="J30" s="358" t="s">
        <v>12908</v>
      </c>
      <c r="K30" s="358" t="s">
        <v>13326</v>
      </c>
      <c r="L30" s="362">
        <v>39417</v>
      </c>
      <c r="N30" s="362">
        <v>39417</v>
      </c>
      <c r="P30" s="356" t="s">
        <v>13318</v>
      </c>
      <c r="Q30" s="356" t="s">
        <v>12887</v>
      </c>
      <c r="R30" s="356" t="s">
        <v>12893</v>
      </c>
      <c r="S30" s="356" t="s">
        <v>12893</v>
      </c>
    </row>
    <row r="31" spans="1:19" x14ac:dyDescent="0.2">
      <c r="A31" s="356" t="s">
        <v>6912</v>
      </c>
      <c r="B31" s="356" t="s">
        <v>13327</v>
      </c>
      <c r="C31" s="358" t="s">
        <v>13323</v>
      </c>
      <c r="D31" s="358" t="s">
        <v>13324</v>
      </c>
      <c r="E31" s="358" t="s">
        <v>13328</v>
      </c>
      <c r="G31" s="358" t="s">
        <v>12886</v>
      </c>
      <c r="H31" s="385">
        <v>360</v>
      </c>
      <c r="I31" s="358" t="s">
        <v>12887</v>
      </c>
      <c r="J31" s="358" t="s">
        <v>12888</v>
      </c>
      <c r="K31" s="358" t="s">
        <v>13326</v>
      </c>
      <c r="L31" s="362">
        <v>39721</v>
      </c>
      <c r="N31" s="362">
        <v>39721</v>
      </c>
      <c r="P31" s="356" t="s">
        <v>13318</v>
      </c>
      <c r="Q31" s="356" t="s">
        <v>12893</v>
      </c>
      <c r="R31" s="356" t="s">
        <v>12893</v>
      </c>
      <c r="S31" s="356" t="s">
        <v>12887</v>
      </c>
    </row>
    <row r="32" spans="1:19" x14ac:dyDescent="0.2">
      <c r="A32" s="356" t="s">
        <v>6913</v>
      </c>
      <c r="B32" s="356" t="s">
        <v>13329</v>
      </c>
      <c r="C32" s="358" t="s">
        <v>13330</v>
      </c>
      <c r="D32" s="358" t="s">
        <v>12984</v>
      </c>
      <c r="E32" s="358" t="s">
        <v>13331</v>
      </c>
      <c r="G32" s="358" t="s">
        <v>12886</v>
      </c>
      <c r="H32" s="385">
        <v>55</v>
      </c>
      <c r="I32" s="358" t="s">
        <v>12893</v>
      </c>
      <c r="J32" s="358" t="s">
        <v>12888</v>
      </c>
      <c r="K32" s="358" t="s">
        <v>13326</v>
      </c>
      <c r="L32" s="362">
        <v>37026</v>
      </c>
      <c r="M32" s="362">
        <v>42451</v>
      </c>
      <c r="N32" s="362">
        <v>37026</v>
      </c>
      <c r="O32" s="362">
        <v>42451</v>
      </c>
      <c r="P32" s="356" t="s">
        <v>13255</v>
      </c>
      <c r="Q32" s="356" t="s">
        <v>12893</v>
      </c>
      <c r="R32" s="356" t="s">
        <v>12893</v>
      </c>
      <c r="S32" s="356" t="s">
        <v>12887</v>
      </c>
    </row>
    <row r="33" spans="1:19" x14ac:dyDescent="0.2">
      <c r="A33" s="356" t="s">
        <v>6914</v>
      </c>
      <c r="B33" s="356" t="s">
        <v>13332</v>
      </c>
      <c r="C33" s="358" t="s">
        <v>13333</v>
      </c>
      <c r="D33" s="358" t="s">
        <v>12931</v>
      </c>
      <c r="E33" s="358" t="s">
        <v>13334</v>
      </c>
      <c r="G33" s="358" t="s">
        <v>12886</v>
      </c>
      <c r="H33" s="385">
        <v>110</v>
      </c>
      <c r="I33" s="358" t="s">
        <v>12887</v>
      </c>
      <c r="J33" s="358" t="s">
        <v>12888</v>
      </c>
      <c r="K33" s="358" t="s">
        <v>13326</v>
      </c>
      <c r="L33" s="362">
        <v>37550</v>
      </c>
      <c r="N33" s="362">
        <v>37550</v>
      </c>
      <c r="P33" s="356" t="s">
        <v>13318</v>
      </c>
      <c r="Q33" s="356" t="s">
        <v>12893</v>
      </c>
      <c r="R33" s="356" t="s">
        <v>12893</v>
      </c>
      <c r="S33" s="356" t="s">
        <v>12887</v>
      </c>
    </row>
    <row r="34" spans="1:19" x14ac:dyDescent="0.2">
      <c r="A34" s="356" t="s">
        <v>6915</v>
      </c>
      <c r="B34" s="356" t="s">
        <v>13335</v>
      </c>
      <c r="C34" s="358" t="s">
        <v>13336</v>
      </c>
      <c r="D34" s="358" t="s">
        <v>12931</v>
      </c>
      <c r="E34" s="358" t="s">
        <v>13337</v>
      </c>
      <c r="G34" s="358" t="s">
        <v>12886</v>
      </c>
      <c r="H34" s="385">
        <v>986</v>
      </c>
      <c r="I34" s="358" t="s">
        <v>12887</v>
      </c>
      <c r="J34" s="358" t="s">
        <v>12908</v>
      </c>
      <c r="K34" s="358" t="s">
        <v>13326</v>
      </c>
      <c r="L34" s="362">
        <v>36251</v>
      </c>
      <c r="N34" s="362">
        <v>36251</v>
      </c>
      <c r="P34" s="356" t="s">
        <v>13318</v>
      </c>
      <c r="Q34" s="356" t="s">
        <v>12893</v>
      </c>
      <c r="R34" s="356" t="s">
        <v>12893</v>
      </c>
      <c r="S34" s="356" t="s">
        <v>12887</v>
      </c>
    </row>
    <row r="35" spans="1:19" x14ac:dyDescent="0.2">
      <c r="A35" s="356" t="s">
        <v>6916</v>
      </c>
      <c r="B35" s="356" t="s">
        <v>13338</v>
      </c>
      <c r="C35" s="358" t="s">
        <v>13339</v>
      </c>
      <c r="D35" s="358" t="s">
        <v>12984</v>
      </c>
      <c r="E35" s="358" t="s">
        <v>13340</v>
      </c>
      <c r="G35" s="358" t="s">
        <v>12886</v>
      </c>
      <c r="H35" s="385">
        <v>40</v>
      </c>
      <c r="I35" s="358" t="s">
        <v>12893</v>
      </c>
      <c r="J35" s="358" t="s">
        <v>12908</v>
      </c>
      <c r="K35" s="358" t="s">
        <v>13326</v>
      </c>
      <c r="L35" s="362">
        <v>38708</v>
      </c>
      <c r="N35" s="362">
        <v>38708</v>
      </c>
      <c r="P35" s="356" t="s">
        <v>13255</v>
      </c>
      <c r="Q35" s="356" t="s">
        <v>12893</v>
      </c>
      <c r="R35" s="356" t="s">
        <v>12887</v>
      </c>
      <c r="S35" s="356" t="s">
        <v>12893</v>
      </c>
    </row>
    <row r="36" spans="1:19" x14ac:dyDescent="0.2">
      <c r="A36" s="356" t="s">
        <v>6917</v>
      </c>
      <c r="B36" s="356" t="s">
        <v>13341</v>
      </c>
      <c r="C36" s="358" t="s">
        <v>12905</v>
      </c>
      <c r="D36" s="358" t="s">
        <v>12987</v>
      </c>
      <c r="E36" s="358" t="s">
        <v>13342</v>
      </c>
      <c r="G36" s="358" t="s">
        <v>12886</v>
      </c>
      <c r="H36" s="385">
        <v>100</v>
      </c>
      <c r="I36" s="358" t="s">
        <v>12893</v>
      </c>
      <c r="J36" s="358" t="s">
        <v>12888</v>
      </c>
      <c r="K36" s="358" t="s">
        <v>13326</v>
      </c>
      <c r="L36" s="362">
        <v>39057</v>
      </c>
      <c r="N36" s="362">
        <v>39057</v>
      </c>
      <c r="P36" s="356" t="s">
        <v>13255</v>
      </c>
      <c r="Q36" s="356" t="s">
        <v>12893</v>
      </c>
      <c r="R36" s="356" t="s">
        <v>12887</v>
      </c>
      <c r="S36" s="356" t="s">
        <v>12893</v>
      </c>
    </row>
    <row r="37" spans="1:19" x14ac:dyDescent="0.2">
      <c r="A37" s="356" t="s">
        <v>6918</v>
      </c>
      <c r="B37" s="356" t="s">
        <v>13343</v>
      </c>
      <c r="C37" s="358" t="s">
        <v>13344</v>
      </c>
      <c r="D37" s="358" t="s">
        <v>12931</v>
      </c>
      <c r="E37" s="358" t="s">
        <v>13345</v>
      </c>
      <c r="G37" s="358" t="s">
        <v>12886</v>
      </c>
      <c r="H37" s="385">
        <v>190</v>
      </c>
      <c r="I37" s="358" t="s">
        <v>12887</v>
      </c>
      <c r="J37" s="358" t="s">
        <v>12888</v>
      </c>
      <c r="K37" s="358" t="s">
        <v>13326</v>
      </c>
      <c r="L37" s="362">
        <v>39058</v>
      </c>
      <c r="N37" s="362">
        <v>39058</v>
      </c>
      <c r="P37" s="356" t="s">
        <v>13318</v>
      </c>
      <c r="Q37" s="356" t="s">
        <v>12893</v>
      </c>
      <c r="R37" s="356" t="s">
        <v>12893</v>
      </c>
      <c r="S37" s="356" t="s">
        <v>12887</v>
      </c>
    </row>
    <row r="38" spans="1:19" x14ac:dyDescent="0.2">
      <c r="A38" s="356" t="s">
        <v>6919</v>
      </c>
      <c r="B38" s="356" t="s">
        <v>13346</v>
      </c>
      <c r="C38" s="358" t="s">
        <v>12938</v>
      </c>
      <c r="D38" s="358" t="s">
        <v>12939</v>
      </c>
      <c r="E38" s="358" t="s">
        <v>13347</v>
      </c>
      <c r="G38" s="358" t="s">
        <v>12886</v>
      </c>
      <c r="H38" s="385">
        <v>180</v>
      </c>
      <c r="I38" s="358" t="s">
        <v>12887</v>
      </c>
      <c r="J38" s="358" t="s">
        <v>12888</v>
      </c>
      <c r="K38" s="358" t="s">
        <v>13326</v>
      </c>
      <c r="L38" s="362">
        <v>39071</v>
      </c>
      <c r="N38" s="362">
        <v>39071</v>
      </c>
      <c r="P38" s="356" t="s">
        <v>13318</v>
      </c>
      <c r="Q38" s="356" t="s">
        <v>12887</v>
      </c>
      <c r="R38" s="356" t="s">
        <v>12893</v>
      </c>
      <c r="S38" s="356" t="s">
        <v>12893</v>
      </c>
    </row>
    <row r="39" spans="1:19" x14ac:dyDescent="0.2">
      <c r="A39" s="356" t="s">
        <v>6920</v>
      </c>
      <c r="B39" s="356" t="s">
        <v>13348</v>
      </c>
      <c r="C39" s="358" t="s">
        <v>13244</v>
      </c>
      <c r="D39" s="358" t="s">
        <v>13245</v>
      </c>
      <c r="E39" s="358" t="s">
        <v>13349</v>
      </c>
      <c r="G39" s="358" t="s">
        <v>12886</v>
      </c>
      <c r="H39" s="385">
        <v>250</v>
      </c>
      <c r="I39" s="358" t="s">
        <v>12887</v>
      </c>
      <c r="J39" s="358" t="s">
        <v>12908</v>
      </c>
      <c r="K39" s="358" t="s">
        <v>13326</v>
      </c>
      <c r="L39" s="362">
        <v>39213</v>
      </c>
      <c r="N39" s="362">
        <v>39213</v>
      </c>
      <c r="P39" s="356" t="s">
        <v>13318</v>
      </c>
      <c r="Q39" s="356" t="s">
        <v>12893</v>
      </c>
      <c r="R39" s="356" t="s">
        <v>12893</v>
      </c>
      <c r="S39" s="356" t="s">
        <v>12887</v>
      </c>
    </row>
    <row r="40" spans="1:19" x14ac:dyDescent="0.2">
      <c r="A40" s="356" t="s">
        <v>6921</v>
      </c>
      <c r="B40" s="356" t="s">
        <v>13350</v>
      </c>
      <c r="C40" s="358" t="s">
        <v>12938</v>
      </c>
      <c r="D40" s="358" t="s">
        <v>12939</v>
      </c>
      <c r="E40" s="358" t="s">
        <v>13351</v>
      </c>
      <c r="G40" s="358" t="s">
        <v>12886</v>
      </c>
      <c r="H40" s="385">
        <v>300</v>
      </c>
      <c r="I40" s="358" t="s">
        <v>12887</v>
      </c>
      <c r="J40" s="358" t="s">
        <v>12908</v>
      </c>
      <c r="K40" s="358" t="s">
        <v>13326</v>
      </c>
      <c r="L40" s="362">
        <v>39226</v>
      </c>
      <c r="N40" s="362">
        <v>39226</v>
      </c>
      <c r="P40" s="356" t="s">
        <v>13318</v>
      </c>
      <c r="Q40" s="356" t="s">
        <v>12893</v>
      </c>
      <c r="R40" s="356" t="s">
        <v>12893</v>
      </c>
      <c r="S40" s="356" t="s">
        <v>12887</v>
      </c>
    </row>
    <row r="41" spans="1:19" x14ac:dyDescent="0.2">
      <c r="A41" s="356" t="s">
        <v>6922</v>
      </c>
      <c r="B41" s="356" t="s">
        <v>13352</v>
      </c>
      <c r="C41" s="358" t="s">
        <v>13353</v>
      </c>
      <c r="D41" s="358" t="s">
        <v>12919</v>
      </c>
      <c r="E41" s="358" t="s">
        <v>13050</v>
      </c>
      <c r="G41" s="358" t="s">
        <v>12886</v>
      </c>
      <c r="H41" s="385">
        <v>716</v>
      </c>
      <c r="I41" s="358" t="s">
        <v>12887</v>
      </c>
      <c r="J41" s="358" t="s">
        <v>12908</v>
      </c>
      <c r="K41" s="358" t="s">
        <v>13326</v>
      </c>
      <c r="L41" s="362">
        <v>39464</v>
      </c>
      <c r="N41" s="362">
        <v>39464</v>
      </c>
      <c r="P41" s="356" t="s">
        <v>13318</v>
      </c>
      <c r="Q41" s="356" t="s">
        <v>12893</v>
      </c>
      <c r="R41" s="356" t="s">
        <v>12893</v>
      </c>
      <c r="S41" s="356" t="s">
        <v>12887</v>
      </c>
    </row>
    <row r="42" spans="1:19" x14ac:dyDescent="0.2">
      <c r="A42" s="356" t="s">
        <v>6923</v>
      </c>
      <c r="B42" s="356" t="s">
        <v>13354</v>
      </c>
      <c r="C42" s="358" t="s">
        <v>13323</v>
      </c>
      <c r="D42" s="358" t="s">
        <v>13324</v>
      </c>
      <c r="E42" s="358" t="s">
        <v>13325</v>
      </c>
      <c r="G42" s="358" t="s">
        <v>12886</v>
      </c>
      <c r="H42" s="385">
        <v>440</v>
      </c>
      <c r="I42" s="358" t="s">
        <v>12887</v>
      </c>
      <c r="J42" s="358" t="s">
        <v>12908</v>
      </c>
      <c r="K42" s="358" t="s">
        <v>13326</v>
      </c>
      <c r="L42" s="362">
        <v>39123</v>
      </c>
      <c r="N42" s="362">
        <v>39123</v>
      </c>
      <c r="P42" s="356" t="s">
        <v>13318</v>
      </c>
      <c r="Q42" s="356" t="s">
        <v>12893</v>
      </c>
      <c r="R42" s="356" t="s">
        <v>12887</v>
      </c>
      <c r="S42" s="356" t="s">
        <v>12893</v>
      </c>
    </row>
    <row r="43" spans="1:19" x14ac:dyDescent="0.2">
      <c r="A43" s="356" t="s">
        <v>6924</v>
      </c>
      <c r="B43" s="356" t="s">
        <v>13355</v>
      </c>
      <c r="C43" s="358" t="s">
        <v>12989</v>
      </c>
      <c r="D43" s="358" t="s">
        <v>12910</v>
      </c>
      <c r="E43" s="358" t="s">
        <v>13011</v>
      </c>
      <c r="G43" s="358" t="s">
        <v>12886</v>
      </c>
      <c r="H43" s="385">
        <v>250</v>
      </c>
      <c r="I43" s="358" t="s">
        <v>12887</v>
      </c>
      <c r="J43" s="358" t="s">
        <v>12908</v>
      </c>
      <c r="K43" s="358" t="s">
        <v>13326</v>
      </c>
      <c r="L43" s="362">
        <v>40541</v>
      </c>
      <c r="N43" s="362">
        <v>40541</v>
      </c>
      <c r="P43" s="356" t="s">
        <v>13318</v>
      </c>
      <c r="Q43" s="356" t="s">
        <v>12893</v>
      </c>
      <c r="R43" s="356" t="s">
        <v>12887</v>
      </c>
      <c r="S43" s="356" t="s">
        <v>12893</v>
      </c>
    </row>
    <row r="44" spans="1:19" x14ac:dyDescent="0.2">
      <c r="A44" s="356" t="s">
        <v>6925</v>
      </c>
      <c r="B44" s="356" t="s">
        <v>13356</v>
      </c>
      <c r="C44" s="358" t="s">
        <v>12905</v>
      </c>
      <c r="D44" s="358" t="s">
        <v>12906</v>
      </c>
      <c r="E44" s="358" t="s">
        <v>13357</v>
      </c>
      <c r="G44" s="358" t="s">
        <v>12886</v>
      </c>
      <c r="H44" s="385">
        <v>200</v>
      </c>
      <c r="I44" s="358" t="s">
        <v>12887</v>
      </c>
      <c r="J44" s="358" t="s">
        <v>12908</v>
      </c>
      <c r="K44" s="358" t="s">
        <v>13326</v>
      </c>
      <c r="L44" s="362">
        <v>40928</v>
      </c>
      <c r="N44" s="362">
        <v>40928</v>
      </c>
      <c r="P44" s="356" t="s">
        <v>13318</v>
      </c>
      <c r="Q44" s="356" t="s">
        <v>12893</v>
      </c>
      <c r="R44" s="356" t="s">
        <v>12893</v>
      </c>
      <c r="S44" s="356" t="s">
        <v>12887</v>
      </c>
    </row>
    <row r="45" spans="1:19" x14ac:dyDescent="0.2">
      <c r="A45" s="356" t="s">
        <v>6926</v>
      </c>
      <c r="B45" s="356" t="s">
        <v>13348</v>
      </c>
      <c r="C45" s="358" t="s">
        <v>13244</v>
      </c>
      <c r="D45" s="358" t="s">
        <v>13245</v>
      </c>
      <c r="E45" s="358" t="s">
        <v>13349</v>
      </c>
      <c r="G45" s="358" t="s">
        <v>12886</v>
      </c>
      <c r="H45" s="385">
        <v>170</v>
      </c>
      <c r="I45" s="358" t="s">
        <v>12887</v>
      </c>
      <c r="J45" s="358" t="s">
        <v>12908</v>
      </c>
      <c r="K45" s="358" t="s">
        <v>13326</v>
      </c>
      <c r="L45" s="362">
        <v>39692</v>
      </c>
      <c r="N45" s="362">
        <v>39692</v>
      </c>
      <c r="P45" s="356" t="s">
        <v>13318</v>
      </c>
      <c r="Q45" s="356" t="s">
        <v>12893</v>
      </c>
      <c r="R45" s="356" t="s">
        <v>12893</v>
      </c>
      <c r="S45" s="356" t="s">
        <v>12887</v>
      </c>
    </row>
    <row r="46" spans="1:19" x14ac:dyDescent="0.2">
      <c r="A46" s="356" t="s">
        <v>6927</v>
      </c>
      <c r="B46" s="356" t="s">
        <v>13355</v>
      </c>
      <c r="C46" s="358" t="s">
        <v>12989</v>
      </c>
      <c r="D46" s="358" t="s">
        <v>12910</v>
      </c>
      <c r="E46" s="358" t="s">
        <v>13011</v>
      </c>
      <c r="G46" s="358" t="s">
        <v>12886</v>
      </c>
      <c r="H46" s="385">
        <v>250</v>
      </c>
      <c r="I46" s="358" t="s">
        <v>12887</v>
      </c>
      <c r="J46" s="358" t="s">
        <v>12908</v>
      </c>
      <c r="K46" s="358" t="s">
        <v>13326</v>
      </c>
      <c r="L46" s="362">
        <v>40787</v>
      </c>
      <c r="N46" s="362">
        <v>40787</v>
      </c>
      <c r="P46" s="356" t="s">
        <v>13318</v>
      </c>
      <c r="Q46" s="356" t="s">
        <v>12893</v>
      </c>
      <c r="R46" s="356" t="s">
        <v>12887</v>
      </c>
      <c r="S46" s="356" t="s">
        <v>12893</v>
      </c>
    </row>
    <row r="47" spans="1:19" x14ac:dyDescent="0.2">
      <c r="A47" s="356" t="s">
        <v>6928</v>
      </c>
      <c r="B47" s="356" t="s">
        <v>13358</v>
      </c>
      <c r="C47" s="358" t="s">
        <v>12905</v>
      </c>
      <c r="D47" s="358" t="s">
        <v>13152</v>
      </c>
      <c r="E47" s="358" t="s">
        <v>13359</v>
      </c>
      <c r="G47" s="358" t="s">
        <v>12886</v>
      </c>
      <c r="H47" s="385">
        <v>800</v>
      </c>
      <c r="I47" s="358" t="s">
        <v>12887</v>
      </c>
      <c r="J47" s="358" t="s">
        <v>12908</v>
      </c>
      <c r="K47" s="358" t="s">
        <v>13326</v>
      </c>
      <c r="L47" s="362">
        <v>41611</v>
      </c>
      <c r="N47" s="362">
        <v>41611</v>
      </c>
      <c r="P47" s="356" t="s">
        <v>13318</v>
      </c>
      <c r="Q47" s="356" t="s">
        <v>12893</v>
      </c>
      <c r="R47" s="356" t="s">
        <v>12893</v>
      </c>
      <c r="S47" s="356" t="s">
        <v>12887</v>
      </c>
    </row>
    <row r="48" spans="1:19" x14ac:dyDescent="0.2">
      <c r="A48" s="356" t="s">
        <v>6929</v>
      </c>
      <c r="B48" s="356" t="s">
        <v>13360</v>
      </c>
      <c r="C48" s="358" t="s">
        <v>12905</v>
      </c>
      <c r="D48" s="358" t="s">
        <v>12949</v>
      </c>
      <c r="E48" s="358" t="s">
        <v>13361</v>
      </c>
      <c r="G48" s="358" t="s">
        <v>12886</v>
      </c>
      <c r="H48" s="385">
        <v>387</v>
      </c>
      <c r="I48" s="358" t="s">
        <v>12887</v>
      </c>
      <c r="J48" s="358" t="s">
        <v>12908</v>
      </c>
      <c r="K48" s="358" t="s">
        <v>13326</v>
      </c>
      <c r="L48" s="362">
        <v>41221</v>
      </c>
      <c r="N48" s="362">
        <v>41221</v>
      </c>
      <c r="P48" s="356" t="s">
        <v>13318</v>
      </c>
      <c r="Q48" s="356" t="s">
        <v>12893</v>
      </c>
      <c r="R48" s="356" t="s">
        <v>12893</v>
      </c>
      <c r="S48" s="356" t="s">
        <v>12887</v>
      </c>
    </row>
    <row r="49" spans="1:19" x14ac:dyDescent="0.2">
      <c r="A49" s="356" t="s">
        <v>6930</v>
      </c>
      <c r="B49" s="356" t="s">
        <v>13362</v>
      </c>
      <c r="C49" s="358" t="s">
        <v>12905</v>
      </c>
      <c r="D49" s="358" t="s">
        <v>13152</v>
      </c>
      <c r="E49" s="358" t="s">
        <v>13363</v>
      </c>
      <c r="G49" s="358" t="s">
        <v>12886</v>
      </c>
      <c r="H49" s="385">
        <v>119</v>
      </c>
      <c r="I49" s="358" t="s">
        <v>12887</v>
      </c>
      <c r="J49" s="358" t="s">
        <v>12888</v>
      </c>
      <c r="K49" s="358" t="s">
        <v>13326</v>
      </c>
      <c r="L49" s="362">
        <v>38861</v>
      </c>
      <c r="N49" s="362">
        <v>38861</v>
      </c>
      <c r="P49" s="356" t="s">
        <v>13318</v>
      </c>
      <c r="Q49" s="356" t="s">
        <v>12893</v>
      </c>
      <c r="R49" s="356" t="s">
        <v>12893</v>
      </c>
      <c r="S49" s="356" t="s">
        <v>12887</v>
      </c>
    </row>
    <row r="50" spans="1:19" x14ac:dyDescent="0.2">
      <c r="A50" s="356" t="s">
        <v>6931</v>
      </c>
      <c r="B50" s="356" t="s">
        <v>13364</v>
      </c>
      <c r="C50" s="358" t="s">
        <v>12938</v>
      </c>
      <c r="D50" s="358" t="s">
        <v>12939</v>
      </c>
      <c r="E50" s="358" t="s">
        <v>13365</v>
      </c>
      <c r="G50" s="358" t="s">
        <v>12886</v>
      </c>
      <c r="H50" s="385">
        <v>50</v>
      </c>
      <c r="I50" s="358" t="s">
        <v>12893</v>
      </c>
      <c r="J50" s="358" t="s">
        <v>12888</v>
      </c>
      <c r="K50" s="358" t="s">
        <v>13326</v>
      </c>
      <c r="L50" s="362">
        <v>41631</v>
      </c>
      <c r="N50" s="362">
        <v>41631</v>
      </c>
      <c r="P50" s="356" t="s">
        <v>13255</v>
      </c>
      <c r="Q50" s="356" t="s">
        <v>12893</v>
      </c>
      <c r="R50" s="356" t="s">
        <v>12893</v>
      </c>
      <c r="S50" s="356" t="s">
        <v>12887</v>
      </c>
    </row>
    <row r="51" spans="1:19" x14ac:dyDescent="0.2">
      <c r="A51" s="356" t="s">
        <v>6932</v>
      </c>
      <c r="B51" s="356" t="s">
        <v>13366</v>
      </c>
      <c r="C51" s="358" t="s">
        <v>12938</v>
      </c>
      <c r="D51" s="358" t="s">
        <v>12939</v>
      </c>
      <c r="E51" s="358" t="s">
        <v>13347</v>
      </c>
      <c r="G51" s="358" t="s">
        <v>12886</v>
      </c>
      <c r="H51" s="385">
        <v>160</v>
      </c>
      <c r="I51" s="358" t="s">
        <v>12887</v>
      </c>
      <c r="J51" s="358" t="s">
        <v>12888</v>
      </c>
      <c r="K51" s="358" t="s">
        <v>13326</v>
      </c>
      <c r="L51" s="362">
        <v>42050</v>
      </c>
      <c r="N51" s="362">
        <v>42050</v>
      </c>
      <c r="P51" s="356" t="s">
        <v>13318</v>
      </c>
      <c r="Q51" s="356" t="s">
        <v>12893</v>
      </c>
      <c r="R51" s="356" t="s">
        <v>12893</v>
      </c>
      <c r="S51" s="356" t="s">
        <v>12887</v>
      </c>
    </row>
    <row r="52" spans="1:19" x14ac:dyDescent="0.2">
      <c r="A52" s="356" t="s">
        <v>6933</v>
      </c>
      <c r="B52" s="356" t="s">
        <v>13367</v>
      </c>
      <c r="C52" s="358" t="s">
        <v>12902</v>
      </c>
      <c r="D52" s="358" t="s">
        <v>12903</v>
      </c>
      <c r="E52" s="358" t="s">
        <v>12969</v>
      </c>
      <c r="G52" s="358" t="s">
        <v>12886</v>
      </c>
      <c r="H52" s="385">
        <v>738</v>
      </c>
      <c r="I52" s="358" t="s">
        <v>12887</v>
      </c>
      <c r="J52" s="358" t="s">
        <v>12908</v>
      </c>
      <c r="K52" s="358" t="s">
        <v>13326</v>
      </c>
      <c r="L52" s="362">
        <v>41449</v>
      </c>
      <c r="N52" s="362">
        <v>41449</v>
      </c>
      <c r="P52" s="356" t="s">
        <v>13318</v>
      </c>
      <c r="Q52" s="356" t="s">
        <v>12893</v>
      </c>
      <c r="R52" s="356" t="s">
        <v>12893</v>
      </c>
      <c r="S52" s="356" t="s">
        <v>12887</v>
      </c>
    </row>
    <row r="53" spans="1:19" x14ac:dyDescent="0.2">
      <c r="A53" s="356" t="s">
        <v>6934</v>
      </c>
      <c r="B53" s="356" t="s">
        <v>13368</v>
      </c>
      <c r="C53" s="358" t="s">
        <v>13095</v>
      </c>
      <c r="D53" s="358" t="s">
        <v>12976</v>
      </c>
      <c r="E53" s="358" t="s">
        <v>13369</v>
      </c>
      <c r="G53" s="358" t="s">
        <v>12886</v>
      </c>
      <c r="H53" s="385">
        <v>350</v>
      </c>
      <c r="I53" s="358" t="s">
        <v>12887</v>
      </c>
      <c r="J53" s="358" t="s">
        <v>12888</v>
      </c>
      <c r="K53" s="358" t="s">
        <v>13326</v>
      </c>
      <c r="L53" s="362">
        <v>38348</v>
      </c>
      <c r="N53" s="362">
        <v>38348</v>
      </c>
      <c r="P53" s="356" t="s">
        <v>13318</v>
      </c>
      <c r="Q53" s="356" t="s">
        <v>12893</v>
      </c>
      <c r="R53" s="356" t="s">
        <v>12893</v>
      </c>
      <c r="S53" s="356" t="s">
        <v>12887</v>
      </c>
    </row>
    <row r="54" spans="1:19" x14ac:dyDescent="0.2">
      <c r="A54" s="356" t="s">
        <v>6935</v>
      </c>
      <c r="B54" s="356" t="s">
        <v>13329</v>
      </c>
      <c r="C54" s="358" t="s">
        <v>13330</v>
      </c>
      <c r="D54" s="358" t="s">
        <v>12984</v>
      </c>
      <c r="E54" s="358" t="s">
        <v>13370</v>
      </c>
      <c r="G54" s="358" t="s">
        <v>12886</v>
      </c>
      <c r="H54" s="385">
        <v>75</v>
      </c>
      <c r="I54" s="358" t="s">
        <v>12893</v>
      </c>
      <c r="J54" s="358" t="s">
        <v>12888</v>
      </c>
      <c r="K54" s="358" t="s">
        <v>13326</v>
      </c>
      <c r="L54" s="362">
        <v>42451</v>
      </c>
      <c r="N54" s="362">
        <v>42451</v>
      </c>
      <c r="P54" s="356" t="s">
        <v>13255</v>
      </c>
      <c r="Q54" s="356" t="s">
        <v>12893</v>
      </c>
      <c r="R54" s="356" t="s">
        <v>12893</v>
      </c>
      <c r="S54" s="356" t="s">
        <v>12887</v>
      </c>
    </row>
    <row r="55" spans="1:19" x14ac:dyDescent="0.2">
      <c r="A55" s="356" t="s">
        <v>6936</v>
      </c>
      <c r="B55" s="356" t="s">
        <v>13371</v>
      </c>
      <c r="C55" s="358" t="s">
        <v>12983</v>
      </c>
      <c r="D55" s="358" t="s">
        <v>12984</v>
      </c>
      <c r="E55" s="358" t="s">
        <v>13372</v>
      </c>
      <c r="G55" s="358" t="s">
        <v>12886</v>
      </c>
      <c r="H55" s="385">
        <v>75</v>
      </c>
      <c r="I55" s="358" t="s">
        <v>12893</v>
      </c>
      <c r="J55" s="358" t="s">
        <v>12888</v>
      </c>
      <c r="K55" s="358" t="s">
        <v>13326</v>
      </c>
      <c r="L55" s="362">
        <v>42551</v>
      </c>
      <c r="N55" s="362">
        <v>42551</v>
      </c>
      <c r="P55" s="356" t="s">
        <v>13255</v>
      </c>
      <c r="Q55" s="356" t="s">
        <v>12893</v>
      </c>
      <c r="R55" s="356" t="s">
        <v>12887</v>
      </c>
      <c r="S55" s="356" t="s">
        <v>12893</v>
      </c>
    </row>
    <row r="56" spans="1:19" x14ac:dyDescent="0.2">
      <c r="A56" s="356" t="s">
        <v>6937</v>
      </c>
      <c r="B56" s="356" t="s">
        <v>13373</v>
      </c>
      <c r="C56" s="358" t="s">
        <v>13374</v>
      </c>
      <c r="D56" s="358" t="s">
        <v>12916</v>
      </c>
      <c r="E56" s="358" t="s">
        <v>13375</v>
      </c>
      <c r="G56" s="358" t="s">
        <v>12886</v>
      </c>
      <c r="H56" s="385">
        <v>90</v>
      </c>
      <c r="I56" s="358" t="s">
        <v>12887</v>
      </c>
      <c r="J56" s="358" t="s">
        <v>12888</v>
      </c>
      <c r="K56" s="358" t="s">
        <v>13376</v>
      </c>
      <c r="L56" s="362">
        <v>36791</v>
      </c>
      <c r="N56" s="362">
        <v>36791</v>
      </c>
      <c r="P56" s="356" t="s">
        <v>13255</v>
      </c>
    </row>
    <row r="57" spans="1:19" x14ac:dyDescent="0.2">
      <c r="A57" s="356" t="s">
        <v>6938</v>
      </c>
      <c r="B57" s="356" t="s">
        <v>13377</v>
      </c>
      <c r="C57" s="358" t="s">
        <v>13378</v>
      </c>
      <c r="D57" s="358" t="s">
        <v>13379</v>
      </c>
      <c r="E57" s="358" t="s">
        <v>13380</v>
      </c>
      <c r="G57" s="358" t="s">
        <v>12886</v>
      </c>
      <c r="H57" s="385">
        <v>500</v>
      </c>
      <c r="I57" s="358" t="s">
        <v>12887</v>
      </c>
      <c r="J57" s="358" t="s">
        <v>12908</v>
      </c>
      <c r="K57" s="358" t="s">
        <v>13381</v>
      </c>
      <c r="L57" s="362">
        <v>36014</v>
      </c>
      <c r="N57" s="362">
        <v>36014</v>
      </c>
      <c r="P57" s="356" t="s">
        <v>13318</v>
      </c>
    </row>
    <row r="58" spans="1:19" x14ac:dyDescent="0.2">
      <c r="A58" s="356" t="s">
        <v>6939</v>
      </c>
      <c r="B58" s="356" t="s">
        <v>13382</v>
      </c>
      <c r="C58" s="358" t="s">
        <v>13378</v>
      </c>
      <c r="D58" s="358" t="s">
        <v>13379</v>
      </c>
      <c r="E58" s="358" t="s">
        <v>13383</v>
      </c>
      <c r="G58" s="358" t="s">
        <v>12886</v>
      </c>
      <c r="H58" s="385">
        <v>500</v>
      </c>
      <c r="I58" s="358" t="s">
        <v>12887</v>
      </c>
      <c r="J58" s="358" t="s">
        <v>12908</v>
      </c>
      <c r="K58" s="358" t="s">
        <v>13381</v>
      </c>
      <c r="L58" s="362">
        <v>36020</v>
      </c>
      <c r="N58" s="362">
        <v>36020</v>
      </c>
      <c r="P58" s="356" t="s">
        <v>13318</v>
      </c>
    </row>
    <row r="59" spans="1:19" x14ac:dyDescent="0.2">
      <c r="A59" s="356" t="s">
        <v>6940</v>
      </c>
      <c r="B59" s="356" t="s">
        <v>13384</v>
      </c>
      <c r="C59" s="358" t="s">
        <v>13378</v>
      </c>
      <c r="D59" s="358" t="s">
        <v>13379</v>
      </c>
      <c r="E59" s="358" t="s">
        <v>13383</v>
      </c>
      <c r="G59" s="358" t="s">
        <v>12886</v>
      </c>
      <c r="H59" s="385">
        <v>600</v>
      </c>
      <c r="I59" s="358" t="s">
        <v>12887</v>
      </c>
      <c r="J59" s="358" t="s">
        <v>12908</v>
      </c>
      <c r="K59" s="358" t="s">
        <v>13381</v>
      </c>
      <c r="L59" s="362">
        <v>36791</v>
      </c>
      <c r="N59" s="362">
        <v>36791</v>
      </c>
      <c r="P59" s="356" t="s">
        <v>13318</v>
      </c>
    </row>
    <row r="60" spans="1:19" x14ac:dyDescent="0.2">
      <c r="A60" s="356" t="s">
        <v>6941</v>
      </c>
      <c r="B60" s="356" t="s">
        <v>13385</v>
      </c>
      <c r="C60" s="358" t="s">
        <v>13386</v>
      </c>
      <c r="D60" s="358" t="s">
        <v>12919</v>
      </c>
      <c r="E60" s="358" t="s">
        <v>13387</v>
      </c>
      <c r="G60" s="358" t="s">
        <v>12886</v>
      </c>
      <c r="H60" s="385">
        <v>250</v>
      </c>
      <c r="I60" s="358" t="s">
        <v>12887</v>
      </c>
      <c r="J60" s="358" t="s">
        <v>12908</v>
      </c>
      <c r="K60" s="358" t="s">
        <v>13381</v>
      </c>
      <c r="L60" s="362">
        <v>35279</v>
      </c>
      <c r="N60" s="362">
        <v>35279</v>
      </c>
      <c r="P60" s="356" t="s">
        <v>13318</v>
      </c>
    </row>
    <row r="61" spans="1:19" x14ac:dyDescent="0.2">
      <c r="A61" s="356" t="s">
        <v>6942</v>
      </c>
      <c r="B61" s="356" t="s">
        <v>13388</v>
      </c>
      <c r="C61" s="358" t="s">
        <v>13353</v>
      </c>
      <c r="D61" s="358" t="s">
        <v>12919</v>
      </c>
      <c r="E61" s="358" t="s">
        <v>13389</v>
      </c>
      <c r="G61" s="358" t="s">
        <v>12886</v>
      </c>
      <c r="H61" s="385">
        <v>250</v>
      </c>
      <c r="I61" s="358" t="s">
        <v>12887</v>
      </c>
      <c r="J61" s="358" t="s">
        <v>12908</v>
      </c>
      <c r="K61" s="358" t="s">
        <v>13381</v>
      </c>
      <c r="L61" s="362">
        <v>34715</v>
      </c>
      <c r="N61" s="362">
        <v>34715</v>
      </c>
      <c r="P61" s="356" t="s">
        <v>13318</v>
      </c>
    </row>
    <row r="62" spans="1:19" x14ac:dyDescent="0.2">
      <c r="A62" s="356" t="s">
        <v>6943</v>
      </c>
      <c r="B62" s="356" t="s">
        <v>13390</v>
      </c>
      <c r="C62" s="358" t="s">
        <v>13330</v>
      </c>
      <c r="D62" s="358" t="s">
        <v>12984</v>
      </c>
      <c r="E62" s="358" t="s">
        <v>13391</v>
      </c>
      <c r="G62" s="358" t="s">
        <v>12886</v>
      </c>
      <c r="H62" s="385">
        <v>100</v>
      </c>
      <c r="I62" s="358" t="s">
        <v>12893</v>
      </c>
      <c r="J62" s="358" t="s">
        <v>12888</v>
      </c>
      <c r="K62" s="358" t="s">
        <v>13381</v>
      </c>
      <c r="L62" s="362">
        <v>34263</v>
      </c>
      <c r="M62" s="362">
        <v>41872</v>
      </c>
      <c r="N62" s="362">
        <v>34263</v>
      </c>
      <c r="O62" s="362">
        <v>41872</v>
      </c>
      <c r="P62" s="356" t="s">
        <v>13255</v>
      </c>
    </row>
    <row r="63" spans="1:19" x14ac:dyDescent="0.2">
      <c r="A63" s="356" t="s">
        <v>6944</v>
      </c>
      <c r="B63" s="356" t="s">
        <v>13392</v>
      </c>
      <c r="C63" s="358" t="s">
        <v>13393</v>
      </c>
      <c r="D63" s="358" t="s">
        <v>12973</v>
      </c>
      <c r="E63" s="358" t="s">
        <v>13394</v>
      </c>
      <c r="G63" s="358" t="s">
        <v>12886</v>
      </c>
      <c r="H63" s="385">
        <v>100</v>
      </c>
      <c r="I63" s="358" t="s">
        <v>12893</v>
      </c>
      <c r="J63" s="358" t="s">
        <v>12908</v>
      </c>
      <c r="K63" s="358" t="s">
        <v>13381</v>
      </c>
      <c r="L63" s="362">
        <v>34354</v>
      </c>
      <c r="M63" s="362">
        <v>41772</v>
      </c>
      <c r="N63" s="362">
        <v>34354</v>
      </c>
      <c r="O63" s="362">
        <v>41772</v>
      </c>
      <c r="P63" s="356" t="s">
        <v>13255</v>
      </c>
    </row>
    <row r="64" spans="1:19" x14ac:dyDescent="0.2">
      <c r="A64" s="356" t="s">
        <v>6945</v>
      </c>
      <c r="B64" s="356" t="s">
        <v>13395</v>
      </c>
      <c r="C64" s="358" t="s">
        <v>13393</v>
      </c>
      <c r="D64" s="358" t="s">
        <v>12973</v>
      </c>
      <c r="E64" s="358" t="s">
        <v>13396</v>
      </c>
      <c r="G64" s="358" t="s">
        <v>12886</v>
      </c>
      <c r="H64" s="385">
        <v>250</v>
      </c>
      <c r="I64" s="358" t="s">
        <v>12887</v>
      </c>
      <c r="J64" s="358" t="s">
        <v>12908</v>
      </c>
      <c r="K64" s="358" t="s">
        <v>13381</v>
      </c>
      <c r="L64" s="362">
        <v>35752</v>
      </c>
      <c r="M64" s="362">
        <v>41270</v>
      </c>
      <c r="N64" s="362">
        <v>35752</v>
      </c>
      <c r="O64" s="362">
        <v>41270</v>
      </c>
      <c r="P64" s="356" t="s">
        <v>13318</v>
      </c>
    </row>
    <row r="65" spans="1:16" x14ac:dyDescent="0.2">
      <c r="A65" s="356" t="s">
        <v>6946</v>
      </c>
      <c r="B65" s="356" t="s">
        <v>13395</v>
      </c>
      <c r="C65" s="358" t="s">
        <v>13393</v>
      </c>
      <c r="D65" s="358" t="s">
        <v>12973</v>
      </c>
      <c r="E65" s="358" t="s">
        <v>13397</v>
      </c>
      <c r="G65" s="358" t="s">
        <v>12886</v>
      </c>
      <c r="H65" s="385">
        <v>250</v>
      </c>
      <c r="I65" s="358" t="s">
        <v>12887</v>
      </c>
      <c r="J65" s="358" t="s">
        <v>12908</v>
      </c>
      <c r="K65" s="358" t="s">
        <v>13381</v>
      </c>
      <c r="L65" s="362">
        <v>35752</v>
      </c>
      <c r="M65" s="362">
        <v>41270</v>
      </c>
      <c r="N65" s="362">
        <v>35752</v>
      </c>
      <c r="O65" s="362">
        <v>41270</v>
      </c>
      <c r="P65" s="356" t="s">
        <v>13318</v>
      </c>
    </row>
    <row r="66" spans="1:16" x14ac:dyDescent="0.2">
      <c r="A66" s="356" t="s">
        <v>6947</v>
      </c>
      <c r="B66" s="356" t="s">
        <v>13398</v>
      </c>
      <c r="C66" s="358" t="s">
        <v>13399</v>
      </c>
      <c r="D66" s="358" t="s">
        <v>12984</v>
      </c>
      <c r="E66" s="358" t="s">
        <v>13400</v>
      </c>
      <c r="G66" s="358" t="s">
        <v>12886</v>
      </c>
      <c r="H66" s="385">
        <v>200</v>
      </c>
      <c r="I66" s="358" t="s">
        <v>12887</v>
      </c>
      <c r="J66" s="358" t="s">
        <v>12908</v>
      </c>
      <c r="K66" s="358" t="s">
        <v>13381</v>
      </c>
      <c r="L66" s="362">
        <v>34285</v>
      </c>
      <c r="N66" s="362">
        <v>34285</v>
      </c>
      <c r="P66" s="356" t="s">
        <v>13318</v>
      </c>
    </row>
    <row r="67" spans="1:16" x14ac:dyDescent="0.2">
      <c r="A67" s="356" t="s">
        <v>6948</v>
      </c>
      <c r="B67" s="356" t="s">
        <v>13401</v>
      </c>
      <c r="C67" s="358" t="s">
        <v>12972</v>
      </c>
      <c r="D67" s="358" t="s">
        <v>12973</v>
      </c>
      <c r="E67" s="358" t="s">
        <v>13402</v>
      </c>
      <c r="G67" s="358" t="s">
        <v>12886</v>
      </c>
      <c r="H67" s="385">
        <v>250</v>
      </c>
      <c r="I67" s="358" t="s">
        <v>12887</v>
      </c>
      <c r="J67" s="358" t="s">
        <v>12908</v>
      </c>
      <c r="K67" s="358" t="s">
        <v>13381</v>
      </c>
      <c r="L67" s="362">
        <v>34768</v>
      </c>
      <c r="M67" s="362">
        <v>41343</v>
      </c>
      <c r="N67" s="362">
        <v>34768</v>
      </c>
      <c r="O67" s="362">
        <v>41343</v>
      </c>
      <c r="P67" s="356" t="s">
        <v>13318</v>
      </c>
    </row>
    <row r="68" spans="1:16" x14ac:dyDescent="0.2">
      <c r="A68" s="356" t="s">
        <v>6949</v>
      </c>
      <c r="B68" s="356" t="s">
        <v>13403</v>
      </c>
      <c r="C68" s="358" t="s">
        <v>13404</v>
      </c>
      <c r="D68" s="358" t="s">
        <v>12973</v>
      </c>
      <c r="E68" s="358" t="s">
        <v>13405</v>
      </c>
      <c r="G68" s="358" t="s">
        <v>12886</v>
      </c>
      <c r="H68" s="385">
        <v>300</v>
      </c>
      <c r="I68" s="358" t="s">
        <v>12887</v>
      </c>
      <c r="J68" s="358" t="s">
        <v>12908</v>
      </c>
      <c r="K68" s="358" t="s">
        <v>13381</v>
      </c>
      <c r="L68" s="362">
        <v>34695</v>
      </c>
      <c r="M68" s="362">
        <v>41143</v>
      </c>
      <c r="N68" s="362">
        <v>34695</v>
      </c>
      <c r="O68" s="362">
        <v>41143</v>
      </c>
      <c r="P68" s="356" t="s">
        <v>13318</v>
      </c>
    </row>
    <row r="69" spans="1:16" x14ac:dyDescent="0.2">
      <c r="A69" s="356" t="s">
        <v>6950</v>
      </c>
      <c r="B69" s="356" t="s">
        <v>13406</v>
      </c>
      <c r="C69" s="358" t="s">
        <v>13407</v>
      </c>
      <c r="D69" s="358" t="s">
        <v>12984</v>
      </c>
      <c r="E69" s="358" t="s">
        <v>13408</v>
      </c>
      <c r="G69" s="358" t="s">
        <v>12886</v>
      </c>
      <c r="H69" s="385">
        <v>250</v>
      </c>
      <c r="I69" s="358" t="s">
        <v>12887</v>
      </c>
      <c r="J69" s="358" t="s">
        <v>12908</v>
      </c>
      <c r="K69" s="358" t="s">
        <v>13381</v>
      </c>
      <c r="L69" s="362">
        <v>35060</v>
      </c>
      <c r="M69" s="362">
        <v>41795</v>
      </c>
      <c r="N69" s="362">
        <v>35060</v>
      </c>
      <c r="O69" s="362">
        <v>41795</v>
      </c>
      <c r="P69" s="356" t="s">
        <v>13318</v>
      </c>
    </row>
    <row r="70" spans="1:16" x14ac:dyDescent="0.2">
      <c r="A70" s="356" t="s">
        <v>6951</v>
      </c>
      <c r="B70" s="356" t="s">
        <v>13406</v>
      </c>
      <c r="C70" s="358" t="s">
        <v>13407</v>
      </c>
      <c r="D70" s="358" t="s">
        <v>12984</v>
      </c>
      <c r="E70" s="358" t="s">
        <v>13409</v>
      </c>
      <c r="G70" s="358" t="s">
        <v>12886</v>
      </c>
      <c r="H70" s="385">
        <v>250</v>
      </c>
      <c r="I70" s="358" t="s">
        <v>12887</v>
      </c>
      <c r="J70" s="358" t="s">
        <v>12908</v>
      </c>
      <c r="K70" s="358" t="s">
        <v>13381</v>
      </c>
      <c r="L70" s="362">
        <v>35060</v>
      </c>
      <c r="M70" s="362">
        <v>41673</v>
      </c>
      <c r="N70" s="362">
        <v>35060</v>
      </c>
      <c r="O70" s="362">
        <v>41673</v>
      </c>
      <c r="P70" s="356" t="s">
        <v>13318</v>
      </c>
    </row>
    <row r="71" spans="1:16" x14ac:dyDescent="0.2">
      <c r="A71" s="356" t="s">
        <v>6952</v>
      </c>
      <c r="B71" s="356" t="s">
        <v>13410</v>
      </c>
      <c r="C71" s="358" t="s">
        <v>13407</v>
      </c>
      <c r="D71" s="358" t="s">
        <v>12984</v>
      </c>
      <c r="E71" s="358" t="s">
        <v>13411</v>
      </c>
      <c r="G71" s="358" t="s">
        <v>12886</v>
      </c>
      <c r="H71" s="385">
        <v>250</v>
      </c>
      <c r="I71" s="358" t="s">
        <v>12887</v>
      </c>
      <c r="J71" s="358" t="s">
        <v>12908</v>
      </c>
      <c r="K71" s="358" t="s">
        <v>13381</v>
      </c>
      <c r="L71" s="362">
        <v>35839</v>
      </c>
      <c r="M71" s="362">
        <v>41455</v>
      </c>
      <c r="N71" s="362">
        <v>35839</v>
      </c>
      <c r="O71" s="362">
        <v>41455</v>
      </c>
      <c r="P71" s="356" t="s">
        <v>13318</v>
      </c>
    </row>
    <row r="72" spans="1:16" x14ac:dyDescent="0.2">
      <c r="A72" s="356" t="s">
        <v>6953</v>
      </c>
      <c r="B72" s="356" t="s">
        <v>13410</v>
      </c>
      <c r="C72" s="358" t="s">
        <v>13407</v>
      </c>
      <c r="D72" s="358" t="s">
        <v>12984</v>
      </c>
      <c r="E72" s="358" t="s">
        <v>13411</v>
      </c>
      <c r="G72" s="358" t="s">
        <v>12886</v>
      </c>
      <c r="H72" s="385">
        <v>250</v>
      </c>
      <c r="I72" s="358" t="s">
        <v>12887</v>
      </c>
      <c r="J72" s="358" t="s">
        <v>12908</v>
      </c>
      <c r="K72" s="358" t="s">
        <v>13381</v>
      </c>
      <c r="L72" s="362">
        <v>35839</v>
      </c>
      <c r="M72" s="362">
        <v>41455</v>
      </c>
      <c r="N72" s="362">
        <v>35839</v>
      </c>
      <c r="O72" s="362">
        <v>41455</v>
      </c>
      <c r="P72" s="356" t="s">
        <v>13318</v>
      </c>
    </row>
    <row r="73" spans="1:16" x14ac:dyDescent="0.2">
      <c r="A73" s="356" t="s">
        <v>6954</v>
      </c>
      <c r="B73" s="356" t="s">
        <v>13412</v>
      </c>
      <c r="C73" s="358" t="s">
        <v>13049</v>
      </c>
      <c r="D73" s="358" t="s">
        <v>12919</v>
      </c>
      <c r="E73" s="358" t="s">
        <v>13413</v>
      </c>
      <c r="G73" s="358" t="s">
        <v>12886</v>
      </c>
      <c r="H73" s="385">
        <v>1000</v>
      </c>
      <c r="I73" s="358" t="s">
        <v>12887</v>
      </c>
      <c r="J73" s="358" t="s">
        <v>12908</v>
      </c>
      <c r="K73" s="358" t="s">
        <v>13381</v>
      </c>
      <c r="L73" s="362">
        <v>37229</v>
      </c>
      <c r="N73" s="362">
        <v>37229</v>
      </c>
      <c r="P73" s="356" t="s">
        <v>13318</v>
      </c>
    </row>
    <row r="74" spans="1:16" x14ac:dyDescent="0.2">
      <c r="A74" s="356" t="s">
        <v>6955</v>
      </c>
      <c r="B74" s="356" t="s">
        <v>13414</v>
      </c>
      <c r="C74" s="358" t="s">
        <v>13415</v>
      </c>
      <c r="D74" s="358" t="s">
        <v>12891</v>
      </c>
      <c r="E74" s="358" t="s">
        <v>13416</v>
      </c>
      <c r="G74" s="358" t="s">
        <v>12886</v>
      </c>
      <c r="H74" s="385">
        <v>250</v>
      </c>
      <c r="I74" s="358" t="s">
        <v>12887</v>
      </c>
      <c r="J74" s="358" t="s">
        <v>12908</v>
      </c>
      <c r="K74" s="358" t="s">
        <v>13381</v>
      </c>
      <c r="L74" s="362">
        <v>34664</v>
      </c>
      <c r="M74" s="362">
        <v>42004</v>
      </c>
      <c r="N74" s="362">
        <v>34664</v>
      </c>
      <c r="O74" s="362">
        <v>42004</v>
      </c>
      <c r="P74" s="356" t="s">
        <v>13318</v>
      </c>
    </row>
    <row r="75" spans="1:16" x14ac:dyDescent="0.2">
      <c r="A75" s="356" t="s">
        <v>6956</v>
      </c>
      <c r="B75" s="356" t="s">
        <v>13417</v>
      </c>
      <c r="C75" s="358" t="s">
        <v>12991</v>
      </c>
      <c r="D75" s="358" t="s">
        <v>12992</v>
      </c>
      <c r="E75" s="358" t="s">
        <v>13418</v>
      </c>
      <c r="G75" s="358" t="s">
        <v>12886</v>
      </c>
      <c r="H75" s="385">
        <v>250</v>
      </c>
      <c r="I75" s="358" t="s">
        <v>12887</v>
      </c>
      <c r="J75" s="358" t="s">
        <v>12908</v>
      </c>
      <c r="K75" s="358" t="s">
        <v>13381</v>
      </c>
      <c r="L75" s="362">
        <v>34667</v>
      </c>
      <c r="N75" s="362">
        <v>34667</v>
      </c>
      <c r="P75" s="356" t="s">
        <v>13318</v>
      </c>
    </row>
    <row r="76" spans="1:16" x14ac:dyDescent="0.2">
      <c r="A76" s="356" t="s">
        <v>6957</v>
      </c>
      <c r="B76" s="356" t="s">
        <v>13417</v>
      </c>
      <c r="C76" s="358" t="s">
        <v>13419</v>
      </c>
      <c r="D76" s="358" t="s">
        <v>12992</v>
      </c>
      <c r="E76" s="358" t="s">
        <v>13420</v>
      </c>
      <c r="G76" s="358" t="s">
        <v>12886</v>
      </c>
      <c r="H76" s="385">
        <v>250</v>
      </c>
      <c r="I76" s="358" t="s">
        <v>12887</v>
      </c>
      <c r="J76" s="358" t="s">
        <v>12908</v>
      </c>
      <c r="K76" s="358" t="s">
        <v>13381</v>
      </c>
      <c r="L76" s="362">
        <v>34667</v>
      </c>
      <c r="M76" s="362">
        <v>41989</v>
      </c>
      <c r="N76" s="362">
        <v>34667</v>
      </c>
      <c r="O76" s="362">
        <v>41989</v>
      </c>
      <c r="P76" s="356" t="s">
        <v>13318</v>
      </c>
    </row>
    <row r="77" spans="1:16" x14ac:dyDescent="0.2">
      <c r="A77" s="356" t="s">
        <v>6958</v>
      </c>
      <c r="B77" s="356" t="s">
        <v>13421</v>
      </c>
      <c r="C77" s="358" t="s">
        <v>13419</v>
      </c>
      <c r="D77" s="358" t="s">
        <v>12992</v>
      </c>
      <c r="E77" s="358" t="s">
        <v>13422</v>
      </c>
      <c r="G77" s="358" t="s">
        <v>12886</v>
      </c>
      <c r="H77" s="385">
        <v>600</v>
      </c>
      <c r="I77" s="358" t="s">
        <v>12887</v>
      </c>
      <c r="J77" s="358" t="s">
        <v>12908</v>
      </c>
      <c r="K77" s="358" t="s">
        <v>13381</v>
      </c>
      <c r="L77" s="362">
        <v>35304</v>
      </c>
      <c r="N77" s="362">
        <v>35304</v>
      </c>
      <c r="P77" s="356" t="s">
        <v>13318</v>
      </c>
    </row>
    <row r="78" spans="1:16" x14ac:dyDescent="0.2">
      <c r="A78" s="356" t="s">
        <v>6959</v>
      </c>
      <c r="B78" s="356" t="s">
        <v>13423</v>
      </c>
      <c r="C78" s="358" t="s">
        <v>12970</v>
      </c>
      <c r="D78" s="358" t="s">
        <v>12895</v>
      </c>
      <c r="E78" s="358" t="s">
        <v>13424</v>
      </c>
      <c r="G78" s="358" t="s">
        <v>12886</v>
      </c>
      <c r="H78" s="385">
        <v>600</v>
      </c>
      <c r="I78" s="358" t="s">
        <v>12887</v>
      </c>
      <c r="J78" s="358" t="s">
        <v>12908</v>
      </c>
      <c r="K78" s="358" t="s">
        <v>13381</v>
      </c>
      <c r="L78" s="362">
        <v>35198</v>
      </c>
      <c r="N78" s="362">
        <v>35198</v>
      </c>
      <c r="P78" s="356" t="s">
        <v>13318</v>
      </c>
    </row>
    <row r="79" spans="1:16" x14ac:dyDescent="0.2">
      <c r="A79" s="356" t="s">
        <v>6960</v>
      </c>
      <c r="B79" s="356" t="s">
        <v>13423</v>
      </c>
      <c r="C79" s="358" t="s">
        <v>12970</v>
      </c>
      <c r="D79" s="358" t="s">
        <v>12895</v>
      </c>
      <c r="E79" s="358" t="s">
        <v>13425</v>
      </c>
      <c r="G79" s="358" t="s">
        <v>12886</v>
      </c>
      <c r="H79" s="385">
        <v>500</v>
      </c>
      <c r="I79" s="358" t="s">
        <v>12887</v>
      </c>
      <c r="J79" s="358" t="s">
        <v>12908</v>
      </c>
      <c r="K79" s="358" t="s">
        <v>13381</v>
      </c>
      <c r="L79" s="362">
        <v>35198</v>
      </c>
      <c r="N79" s="362">
        <v>35198</v>
      </c>
      <c r="P79" s="356" t="s">
        <v>13318</v>
      </c>
    </row>
    <row r="80" spans="1:16" x14ac:dyDescent="0.2">
      <c r="A80" s="356" t="s">
        <v>6961</v>
      </c>
      <c r="B80" s="356" t="s">
        <v>13426</v>
      </c>
      <c r="C80" s="358" t="s">
        <v>13427</v>
      </c>
      <c r="D80" s="358" t="s">
        <v>12895</v>
      </c>
      <c r="E80" s="358" t="s">
        <v>13428</v>
      </c>
      <c r="G80" s="358" t="s">
        <v>12886</v>
      </c>
      <c r="H80" s="385">
        <v>250</v>
      </c>
      <c r="I80" s="358" t="s">
        <v>12887</v>
      </c>
      <c r="J80" s="358" t="s">
        <v>12908</v>
      </c>
      <c r="K80" s="358" t="s">
        <v>13381</v>
      </c>
      <c r="L80" s="362">
        <v>35031</v>
      </c>
      <c r="M80" s="362">
        <v>41348</v>
      </c>
      <c r="N80" s="362">
        <v>35031</v>
      </c>
      <c r="O80" s="362">
        <v>41348</v>
      </c>
      <c r="P80" s="356" t="s">
        <v>13318</v>
      </c>
    </row>
    <row r="81" spans="1:16" x14ac:dyDescent="0.2">
      <c r="A81" s="356" t="s">
        <v>6962</v>
      </c>
      <c r="B81" s="356" t="s">
        <v>13426</v>
      </c>
      <c r="C81" s="358" t="s">
        <v>13427</v>
      </c>
      <c r="D81" s="358" t="s">
        <v>12895</v>
      </c>
      <c r="E81" s="358" t="s">
        <v>13429</v>
      </c>
      <c r="G81" s="358" t="s">
        <v>12886</v>
      </c>
      <c r="H81" s="385">
        <v>250</v>
      </c>
      <c r="I81" s="358" t="s">
        <v>12887</v>
      </c>
      <c r="J81" s="358" t="s">
        <v>12908</v>
      </c>
      <c r="K81" s="358" t="s">
        <v>13381</v>
      </c>
      <c r="L81" s="362">
        <v>35031</v>
      </c>
      <c r="M81" s="362">
        <v>41348</v>
      </c>
      <c r="N81" s="362">
        <v>35031</v>
      </c>
      <c r="O81" s="362">
        <v>41348</v>
      </c>
      <c r="P81" s="356" t="s">
        <v>13318</v>
      </c>
    </row>
    <row r="82" spans="1:16" x14ac:dyDescent="0.2">
      <c r="A82" s="356" t="s">
        <v>6963</v>
      </c>
      <c r="B82" s="356" t="s">
        <v>13426</v>
      </c>
      <c r="C82" s="358" t="s">
        <v>13427</v>
      </c>
      <c r="D82" s="358" t="s">
        <v>12895</v>
      </c>
      <c r="E82" s="358" t="s">
        <v>13430</v>
      </c>
      <c r="G82" s="358" t="s">
        <v>12886</v>
      </c>
      <c r="H82" s="385">
        <v>250</v>
      </c>
      <c r="I82" s="358" t="s">
        <v>12887</v>
      </c>
      <c r="J82" s="358" t="s">
        <v>12908</v>
      </c>
      <c r="K82" s="358" t="s">
        <v>13381</v>
      </c>
      <c r="L82" s="362">
        <v>35031</v>
      </c>
      <c r="M82" s="362">
        <v>41348</v>
      </c>
      <c r="N82" s="362">
        <v>35031</v>
      </c>
      <c r="O82" s="362">
        <v>41348</v>
      </c>
      <c r="P82" s="356" t="s">
        <v>13318</v>
      </c>
    </row>
    <row r="83" spans="1:16" x14ac:dyDescent="0.2">
      <c r="A83" s="356" t="s">
        <v>6964</v>
      </c>
      <c r="B83" s="356" t="s">
        <v>13431</v>
      </c>
      <c r="C83" s="358" t="s">
        <v>13432</v>
      </c>
      <c r="D83" s="358" t="s">
        <v>12997</v>
      </c>
      <c r="E83" s="358" t="s">
        <v>13433</v>
      </c>
      <c r="G83" s="358" t="s">
        <v>12886</v>
      </c>
      <c r="H83" s="385">
        <v>100</v>
      </c>
      <c r="I83" s="358" t="s">
        <v>12887</v>
      </c>
      <c r="J83" s="358" t="s">
        <v>12888</v>
      </c>
      <c r="K83" s="358" t="s">
        <v>13381</v>
      </c>
      <c r="L83" s="362">
        <v>34493</v>
      </c>
      <c r="M83" s="362">
        <v>41274</v>
      </c>
      <c r="N83" s="362">
        <v>34493</v>
      </c>
      <c r="O83" s="362">
        <v>41274</v>
      </c>
      <c r="P83" s="356" t="s">
        <v>13255</v>
      </c>
    </row>
    <row r="84" spans="1:16" x14ac:dyDescent="0.2">
      <c r="A84" s="356" t="s">
        <v>6965</v>
      </c>
      <c r="B84" s="356" t="s">
        <v>13434</v>
      </c>
      <c r="C84" s="358" t="s">
        <v>13432</v>
      </c>
      <c r="D84" s="358" t="s">
        <v>12997</v>
      </c>
      <c r="E84" s="358" t="s">
        <v>13435</v>
      </c>
      <c r="G84" s="358" t="s">
        <v>12886</v>
      </c>
      <c r="H84" s="385">
        <v>800</v>
      </c>
      <c r="I84" s="358" t="s">
        <v>12887</v>
      </c>
      <c r="J84" s="358" t="s">
        <v>12908</v>
      </c>
      <c r="K84" s="358" t="s">
        <v>13381</v>
      </c>
      <c r="L84" s="362">
        <v>35985</v>
      </c>
      <c r="N84" s="362">
        <v>35985</v>
      </c>
      <c r="P84" s="356" t="s">
        <v>13318</v>
      </c>
    </row>
    <row r="85" spans="1:16" x14ac:dyDescent="0.2">
      <c r="A85" s="356" t="s">
        <v>6966</v>
      </c>
      <c r="B85" s="356" t="s">
        <v>13436</v>
      </c>
      <c r="C85" s="358" t="s">
        <v>13432</v>
      </c>
      <c r="D85" s="358" t="s">
        <v>12997</v>
      </c>
      <c r="E85" s="358" t="s">
        <v>13437</v>
      </c>
      <c r="G85" s="358" t="s">
        <v>12886</v>
      </c>
      <c r="H85" s="385">
        <v>250</v>
      </c>
      <c r="I85" s="358" t="s">
        <v>12887</v>
      </c>
      <c r="J85" s="358" t="s">
        <v>12908</v>
      </c>
      <c r="K85" s="358" t="s">
        <v>13381</v>
      </c>
      <c r="L85" s="362">
        <v>35366</v>
      </c>
      <c r="M85" s="362">
        <v>41943</v>
      </c>
      <c r="N85" s="362">
        <v>35366</v>
      </c>
      <c r="O85" s="362">
        <v>41943</v>
      </c>
      <c r="P85" s="356" t="s">
        <v>13318</v>
      </c>
    </row>
    <row r="86" spans="1:16" x14ac:dyDescent="0.2">
      <c r="A86" s="356" t="s">
        <v>6967</v>
      </c>
      <c r="B86" s="356" t="s">
        <v>13438</v>
      </c>
      <c r="C86" s="358" t="s">
        <v>13432</v>
      </c>
      <c r="D86" s="358" t="s">
        <v>12997</v>
      </c>
      <c r="E86" s="358" t="s">
        <v>13439</v>
      </c>
      <c r="G86" s="358" t="s">
        <v>12886</v>
      </c>
      <c r="H86" s="385">
        <v>250</v>
      </c>
      <c r="I86" s="358" t="s">
        <v>12887</v>
      </c>
      <c r="J86" s="358" t="s">
        <v>12908</v>
      </c>
      <c r="K86" s="358" t="s">
        <v>13381</v>
      </c>
      <c r="L86" s="362">
        <v>35366</v>
      </c>
      <c r="M86" s="362">
        <v>41943</v>
      </c>
      <c r="N86" s="362">
        <v>35366</v>
      </c>
      <c r="O86" s="362">
        <v>41943</v>
      </c>
      <c r="P86" s="356" t="s">
        <v>13318</v>
      </c>
    </row>
    <row r="87" spans="1:16" x14ac:dyDescent="0.2">
      <c r="A87" s="356" t="s">
        <v>6968</v>
      </c>
      <c r="B87" s="356" t="s">
        <v>13440</v>
      </c>
      <c r="C87" s="358" t="s">
        <v>13432</v>
      </c>
      <c r="D87" s="358" t="s">
        <v>12997</v>
      </c>
      <c r="E87" s="358" t="s">
        <v>13441</v>
      </c>
      <c r="G87" s="358" t="s">
        <v>12886</v>
      </c>
      <c r="H87" s="385">
        <v>100</v>
      </c>
      <c r="I87" s="358" t="s">
        <v>12893</v>
      </c>
      <c r="J87" s="358" t="s">
        <v>12888</v>
      </c>
      <c r="K87" s="358" t="s">
        <v>13381</v>
      </c>
      <c r="L87" s="362">
        <v>34478</v>
      </c>
      <c r="M87" s="362">
        <v>41997</v>
      </c>
      <c r="N87" s="362">
        <v>34478</v>
      </c>
      <c r="O87" s="362">
        <v>41997</v>
      </c>
      <c r="P87" s="356" t="s">
        <v>13255</v>
      </c>
    </row>
    <row r="88" spans="1:16" x14ac:dyDescent="0.2">
      <c r="A88" s="356" t="s">
        <v>6969</v>
      </c>
      <c r="B88" s="356" t="s">
        <v>13442</v>
      </c>
      <c r="C88" s="358" t="s">
        <v>13443</v>
      </c>
      <c r="D88" s="358" t="s">
        <v>13324</v>
      </c>
      <c r="E88" s="358" t="s">
        <v>13444</v>
      </c>
      <c r="G88" s="358" t="s">
        <v>12886</v>
      </c>
      <c r="H88" s="385">
        <v>250</v>
      </c>
      <c r="I88" s="358" t="s">
        <v>12887</v>
      </c>
      <c r="J88" s="358" t="s">
        <v>12908</v>
      </c>
      <c r="K88" s="358" t="s">
        <v>13381</v>
      </c>
      <c r="L88" s="362">
        <v>35137</v>
      </c>
      <c r="M88" s="362">
        <v>41983</v>
      </c>
      <c r="N88" s="362">
        <v>35137</v>
      </c>
      <c r="O88" s="362">
        <v>41983</v>
      </c>
      <c r="P88" s="356" t="s">
        <v>13318</v>
      </c>
    </row>
    <row r="89" spans="1:16" x14ac:dyDescent="0.2">
      <c r="A89" s="356" t="s">
        <v>6970</v>
      </c>
      <c r="B89" s="356" t="s">
        <v>13445</v>
      </c>
      <c r="C89" s="358" t="s">
        <v>13443</v>
      </c>
      <c r="D89" s="358" t="s">
        <v>13324</v>
      </c>
      <c r="E89" s="358" t="s">
        <v>13444</v>
      </c>
      <c r="G89" s="358" t="s">
        <v>12886</v>
      </c>
      <c r="H89" s="385">
        <v>250</v>
      </c>
      <c r="I89" s="358" t="s">
        <v>12887</v>
      </c>
      <c r="J89" s="358" t="s">
        <v>12908</v>
      </c>
      <c r="K89" s="358" t="s">
        <v>13381</v>
      </c>
      <c r="L89" s="362">
        <v>35229</v>
      </c>
      <c r="M89" s="362">
        <v>41943</v>
      </c>
      <c r="N89" s="362">
        <v>35229</v>
      </c>
      <c r="O89" s="362">
        <v>41943</v>
      </c>
      <c r="P89" s="356" t="s">
        <v>13318</v>
      </c>
    </row>
    <row r="90" spans="1:16" x14ac:dyDescent="0.2">
      <c r="A90" s="356" t="s">
        <v>6971</v>
      </c>
      <c r="B90" s="356" t="s">
        <v>13446</v>
      </c>
      <c r="C90" s="358" t="s">
        <v>13060</v>
      </c>
      <c r="D90" s="358" t="s">
        <v>12997</v>
      </c>
      <c r="E90" s="358" t="s">
        <v>13447</v>
      </c>
      <c r="G90" s="358" t="s">
        <v>12886</v>
      </c>
      <c r="H90" s="385">
        <v>100</v>
      </c>
      <c r="I90" s="358" t="s">
        <v>12893</v>
      </c>
      <c r="J90" s="358" t="s">
        <v>12908</v>
      </c>
      <c r="K90" s="358" t="s">
        <v>13381</v>
      </c>
      <c r="L90" s="362">
        <v>34298</v>
      </c>
      <c r="N90" s="362">
        <v>34298</v>
      </c>
      <c r="P90" s="356" t="s">
        <v>13255</v>
      </c>
    </row>
    <row r="91" spans="1:16" x14ac:dyDescent="0.2">
      <c r="A91" s="356" t="s">
        <v>6972</v>
      </c>
      <c r="B91" s="356" t="s">
        <v>13448</v>
      </c>
      <c r="C91" s="358" t="s">
        <v>13443</v>
      </c>
      <c r="D91" s="358" t="s">
        <v>13324</v>
      </c>
      <c r="E91" s="358" t="s">
        <v>13449</v>
      </c>
      <c r="G91" s="358" t="s">
        <v>12886</v>
      </c>
      <c r="H91" s="385">
        <v>250</v>
      </c>
      <c r="I91" s="358" t="s">
        <v>12887</v>
      </c>
      <c r="J91" s="358" t="s">
        <v>12908</v>
      </c>
      <c r="K91" s="358" t="s">
        <v>13381</v>
      </c>
      <c r="L91" s="362">
        <v>35142</v>
      </c>
      <c r="M91" s="362">
        <v>41983</v>
      </c>
      <c r="N91" s="362">
        <v>35142</v>
      </c>
      <c r="O91" s="362">
        <v>41983</v>
      </c>
      <c r="P91" s="356" t="s">
        <v>13318</v>
      </c>
    </row>
    <row r="92" spans="1:16" x14ac:dyDescent="0.2">
      <c r="A92" s="356" t="s">
        <v>6973</v>
      </c>
      <c r="B92" s="356" t="s">
        <v>13450</v>
      </c>
      <c r="C92" s="358" t="s">
        <v>13323</v>
      </c>
      <c r="D92" s="358" t="s">
        <v>13324</v>
      </c>
      <c r="E92" s="358" t="s">
        <v>13451</v>
      </c>
      <c r="G92" s="358" t="s">
        <v>12886</v>
      </c>
      <c r="H92" s="385">
        <v>150</v>
      </c>
      <c r="I92" s="358" t="s">
        <v>12887</v>
      </c>
      <c r="J92" s="358" t="s">
        <v>12908</v>
      </c>
      <c r="K92" s="358" t="s">
        <v>13381</v>
      </c>
      <c r="L92" s="362">
        <v>33354</v>
      </c>
      <c r="N92" s="362">
        <v>33354</v>
      </c>
      <c r="P92" s="356" t="s">
        <v>13318</v>
      </c>
    </row>
    <row r="93" spans="1:16" x14ac:dyDescent="0.2">
      <c r="A93" s="356" t="s">
        <v>6974</v>
      </c>
      <c r="B93" s="356" t="s">
        <v>13452</v>
      </c>
      <c r="C93" s="358" t="s">
        <v>13323</v>
      </c>
      <c r="D93" s="358" t="s">
        <v>13324</v>
      </c>
      <c r="E93" s="358" t="s">
        <v>13453</v>
      </c>
      <c r="G93" s="358" t="s">
        <v>12886</v>
      </c>
      <c r="H93" s="385">
        <v>150</v>
      </c>
      <c r="I93" s="358" t="s">
        <v>12887</v>
      </c>
      <c r="J93" s="358" t="s">
        <v>12908</v>
      </c>
      <c r="K93" s="358" t="s">
        <v>13381</v>
      </c>
      <c r="L93" s="362">
        <v>34155</v>
      </c>
      <c r="M93" s="362">
        <v>41639</v>
      </c>
      <c r="N93" s="362">
        <v>34155</v>
      </c>
      <c r="O93" s="362">
        <v>41639</v>
      </c>
      <c r="P93" s="356" t="s">
        <v>13318</v>
      </c>
    </row>
    <row r="94" spans="1:16" x14ac:dyDescent="0.2">
      <c r="A94" s="356" t="s">
        <v>6975</v>
      </c>
      <c r="B94" s="356" t="s">
        <v>13454</v>
      </c>
      <c r="C94" s="358" t="s">
        <v>13323</v>
      </c>
      <c r="D94" s="358" t="s">
        <v>13324</v>
      </c>
      <c r="E94" s="358" t="s">
        <v>13455</v>
      </c>
      <c r="G94" s="358" t="s">
        <v>12886</v>
      </c>
      <c r="H94" s="385">
        <v>500</v>
      </c>
      <c r="I94" s="358" t="s">
        <v>12887</v>
      </c>
      <c r="J94" s="358" t="s">
        <v>12908</v>
      </c>
      <c r="K94" s="358" t="s">
        <v>13381</v>
      </c>
      <c r="L94" s="362">
        <v>35697</v>
      </c>
      <c r="N94" s="362">
        <v>35697</v>
      </c>
      <c r="P94" s="356" t="s">
        <v>13318</v>
      </c>
    </row>
    <row r="95" spans="1:16" x14ac:dyDescent="0.2">
      <c r="A95" s="356" t="s">
        <v>6976</v>
      </c>
      <c r="B95" s="356" t="s">
        <v>13456</v>
      </c>
      <c r="C95" s="358" t="s">
        <v>13323</v>
      </c>
      <c r="D95" s="358" t="s">
        <v>13324</v>
      </c>
      <c r="E95" s="358" t="s">
        <v>13457</v>
      </c>
      <c r="G95" s="358" t="s">
        <v>12886</v>
      </c>
      <c r="H95" s="385">
        <v>600</v>
      </c>
      <c r="I95" s="358" t="s">
        <v>12887</v>
      </c>
      <c r="J95" s="358" t="s">
        <v>12908</v>
      </c>
      <c r="K95" s="358" t="s">
        <v>13381</v>
      </c>
      <c r="L95" s="362">
        <v>34795</v>
      </c>
      <c r="N95" s="362">
        <v>34795</v>
      </c>
      <c r="P95" s="356" t="s">
        <v>13318</v>
      </c>
    </row>
    <row r="96" spans="1:16" x14ac:dyDescent="0.2">
      <c r="A96" s="356" t="s">
        <v>6977</v>
      </c>
      <c r="B96" s="356" t="s">
        <v>13458</v>
      </c>
      <c r="C96" s="358" t="s">
        <v>13323</v>
      </c>
      <c r="D96" s="358" t="s">
        <v>13324</v>
      </c>
      <c r="E96" s="358" t="s">
        <v>13459</v>
      </c>
      <c r="G96" s="358" t="s">
        <v>12886</v>
      </c>
      <c r="H96" s="385">
        <v>500</v>
      </c>
      <c r="I96" s="358" t="s">
        <v>12887</v>
      </c>
      <c r="J96" s="358" t="s">
        <v>12908</v>
      </c>
      <c r="K96" s="358" t="s">
        <v>13381</v>
      </c>
      <c r="L96" s="362">
        <v>35486</v>
      </c>
      <c r="N96" s="362">
        <v>35486</v>
      </c>
      <c r="P96" s="356" t="s">
        <v>13318</v>
      </c>
    </row>
    <row r="97" spans="1:16" x14ac:dyDescent="0.2">
      <c r="A97" s="356" t="s">
        <v>6978</v>
      </c>
      <c r="B97" s="356" t="s">
        <v>13460</v>
      </c>
      <c r="C97" s="358" t="s">
        <v>13443</v>
      </c>
      <c r="D97" s="358" t="s">
        <v>13324</v>
      </c>
      <c r="E97" s="358" t="s">
        <v>13461</v>
      </c>
      <c r="G97" s="358" t="s">
        <v>12886</v>
      </c>
      <c r="H97" s="385">
        <v>250</v>
      </c>
      <c r="I97" s="358" t="s">
        <v>12887</v>
      </c>
      <c r="J97" s="358" t="s">
        <v>12908</v>
      </c>
      <c r="K97" s="358" t="s">
        <v>13381</v>
      </c>
      <c r="L97" s="362">
        <v>35137</v>
      </c>
      <c r="M97" s="362">
        <v>41983</v>
      </c>
      <c r="N97" s="362">
        <v>35137</v>
      </c>
      <c r="O97" s="362">
        <v>41983</v>
      </c>
      <c r="P97" s="356" t="s">
        <v>13318</v>
      </c>
    </row>
    <row r="98" spans="1:16" x14ac:dyDescent="0.2">
      <c r="A98" s="356" t="s">
        <v>6979</v>
      </c>
      <c r="B98" s="356" t="s">
        <v>13462</v>
      </c>
      <c r="C98" s="358" t="s">
        <v>13323</v>
      </c>
      <c r="D98" s="358" t="s">
        <v>13324</v>
      </c>
      <c r="E98" s="358" t="s">
        <v>13455</v>
      </c>
      <c r="G98" s="358" t="s">
        <v>12886</v>
      </c>
      <c r="H98" s="385">
        <v>250</v>
      </c>
      <c r="I98" s="358" t="s">
        <v>12887</v>
      </c>
      <c r="J98" s="358" t="s">
        <v>12908</v>
      </c>
      <c r="K98" s="358" t="s">
        <v>13381</v>
      </c>
      <c r="L98" s="362">
        <v>36094</v>
      </c>
      <c r="N98" s="362">
        <v>36094</v>
      </c>
      <c r="P98" s="356" t="s">
        <v>13318</v>
      </c>
    </row>
    <row r="99" spans="1:16" x14ac:dyDescent="0.2">
      <c r="A99" s="356" t="s">
        <v>6980</v>
      </c>
      <c r="B99" s="356" t="s">
        <v>13463</v>
      </c>
      <c r="C99" s="358" t="s">
        <v>12955</v>
      </c>
      <c r="D99" s="358" t="s">
        <v>12895</v>
      </c>
      <c r="E99" s="358" t="s">
        <v>13464</v>
      </c>
      <c r="G99" s="358" t="s">
        <v>12886</v>
      </c>
      <c r="H99" s="385">
        <v>950</v>
      </c>
      <c r="I99" s="358" t="s">
        <v>12887</v>
      </c>
      <c r="J99" s="358" t="s">
        <v>12908</v>
      </c>
      <c r="K99" s="358" t="s">
        <v>13381</v>
      </c>
      <c r="L99" s="362">
        <v>37949</v>
      </c>
      <c r="N99" s="362">
        <v>37949</v>
      </c>
      <c r="P99" s="356" t="s">
        <v>13318</v>
      </c>
    </row>
    <row r="100" spans="1:16" x14ac:dyDescent="0.2">
      <c r="A100" s="356" t="s">
        <v>6981</v>
      </c>
      <c r="B100" s="356" t="s">
        <v>13465</v>
      </c>
      <c r="C100" s="358" t="s">
        <v>13466</v>
      </c>
      <c r="D100" s="358" t="s">
        <v>12984</v>
      </c>
      <c r="E100" s="358" t="s">
        <v>13467</v>
      </c>
      <c r="G100" s="358" t="s">
        <v>12886</v>
      </c>
      <c r="H100" s="385">
        <v>250</v>
      </c>
      <c r="I100" s="358" t="s">
        <v>12887</v>
      </c>
      <c r="J100" s="358" t="s">
        <v>12908</v>
      </c>
      <c r="K100" s="358" t="s">
        <v>13381</v>
      </c>
      <c r="L100" s="362">
        <v>35214</v>
      </c>
      <c r="N100" s="362">
        <v>35214</v>
      </c>
      <c r="P100" s="356" t="s">
        <v>13318</v>
      </c>
    </row>
    <row r="101" spans="1:16" x14ac:dyDescent="0.2">
      <c r="A101" s="356" t="s">
        <v>6982</v>
      </c>
      <c r="B101" s="356" t="s">
        <v>13468</v>
      </c>
      <c r="C101" s="358" t="s">
        <v>12955</v>
      </c>
      <c r="D101" s="358" t="s">
        <v>12895</v>
      </c>
      <c r="E101" s="358" t="s">
        <v>13469</v>
      </c>
      <c r="G101" s="358" t="s">
        <v>12886</v>
      </c>
      <c r="H101" s="385">
        <v>500</v>
      </c>
      <c r="I101" s="358" t="s">
        <v>12887</v>
      </c>
      <c r="J101" s="358" t="s">
        <v>12908</v>
      </c>
      <c r="K101" s="358" t="s">
        <v>13381</v>
      </c>
      <c r="L101" s="362">
        <v>34680</v>
      </c>
      <c r="N101" s="362">
        <v>34680</v>
      </c>
      <c r="P101" s="356" t="s">
        <v>13318</v>
      </c>
    </row>
    <row r="102" spans="1:16" x14ac:dyDescent="0.2">
      <c r="A102" s="356" t="s">
        <v>6983</v>
      </c>
      <c r="B102" s="356" t="s">
        <v>13470</v>
      </c>
      <c r="C102" s="358" t="s">
        <v>12955</v>
      </c>
      <c r="D102" s="358" t="s">
        <v>12895</v>
      </c>
      <c r="E102" s="358" t="s">
        <v>13471</v>
      </c>
      <c r="G102" s="358" t="s">
        <v>12886</v>
      </c>
      <c r="H102" s="385">
        <v>500</v>
      </c>
      <c r="I102" s="358" t="s">
        <v>12887</v>
      </c>
      <c r="J102" s="358" t="s">
        <v>12908</v>
      </c>
      <c r="K102" s="358" t="s">
        <v>13381</v>
      </c>
      <c r="L102" s="362">
        <v>35692</v>
      </c>
      <c r="N102" s="362">
        <v>35692</v>
      </c>
      <c r="P102" s="356" t="s">
        <v>13318</v>
      </c>
    </row>
    <row r="103" spans="1:16" x14ac:dyDescent="0.2">
      <c r="A103" s="356" t="s">
        <v>6984</v>
      </c>
      <c r="B103" s="356" t="s">
        <v>13472</v>
      </c>
      <c r="C103" s="358" t="s">
        <v>13466</v>
      </c>
      <c r="D103" s="358" t="s">
        <v>12984</v>
      </c>
      <c r="E103" s="358" t="s">
        <v>13473</v>
      </c>
      <c r="G103" s="358" t="s">
        <v>12886</v>
      </c>
      <c r="H103" s="385">
        <v>500</v>
      </c>
      <c r="I103" s="358" t="s">
        <v>12887</v>
      </c>
      <c r="J103" s="358" t="s">
        <v>12908</v>
      </c>
      <c r="K103" s="358" t="s">
        <v>13381</v>
      </c>
      <c r="L103" s="362">
        <v>35130</v>
      </c>
      <c r="N103" s="362">
        <v>35130</v>
      </c>
      <c r="P103" s="356" t="s">
        <v>13318</v>
      </c>
    </row>
    <row r="104" spans="1:16" x14ac:dyDescent="0.2">
      <c r="A104" s="356" t="s">
        <v>6985</v>
      </c>
      <c r="B104" s="356" t="s">
        <v>13474</v>
      </c>
      <c r="C104" s="358" t="s">
        <v>13466</v>
      </c>
      <c r="D104" s="358" t="s">
        <v>12984</v>
      </c>
      <c r="E104" s="358" t="s">
        <v>13475</v>
      </c>
      <c r="G104" s="358" t="s">
        <v>12886</v>
      </c>
      <c r="H104" s="385">
        <v>250</v>
      </c>
      <c r="I104" s="358" t="s">
        <v>12887</v>
      </c>
      <c r="J104" s="358" t="s">
        <v>12908</v>
      </c>
      <c r="K104" s="358" t="s">
        <v>13381</v>
      </c>
      <c r="L104" s="362">
        <v>34970</v>
      </c>
      <c r="N104" s="362">
        <v>34970</v>
      </c>
      <c r="P104" s="356" t="s">
        <v>13318</v>
      </c>
    </row>
    <row r="105" spans="1:16" x14ac:dyDescent="0.2">
      <c r="A105" s="356" t="s">
        <v>6986</v>
      </c>
      <c r="B105" s="356" t="s">
        <v>13476</v>
      </c>
      <c r="C105" s="358" t="s">
        <v>13466</v>
      </c>
      <c r="D105" s="358" t="s">
        <v>12984</v>
      </c>
      <c r="E105" s="358" t="s">
        <v>13477</v>
      </c>
      <c r="G105" s="358" t="s">
        <v>12886</v>
      </c>
      <c r="H105" s="385">
        <v>500</v>
      </c>
      <c r="I105" s="358" t="s">
        <v>12887</v>
      </c>
      <c r="J105" s="358" t="s">
        <v>12908</v>
      </c>
      <c r="K105" s="358" t="s">
        <v>13381</v>
      </c>
      <c r="L105" s="362">
        <v>35135</v>
      </c>
      <c r="N105" s="362">
        <v>35135</v>
      </c>
      <c r="P105" s="356" t="s">
        <v>13318</v>
      </c>
    </row>
    <row r="106" spans="1:16" x14ac:dyDescent="0.2">
      <c r="A106" s="356" t="s">
        <v>6987</v>
      </c>
      <c r="B106" s="356" t="s">
        <v>13478</v>
      </c>
      <c r="C106" s="358" t="s">
        <v>13466</v>
      </c>
      <c r="D106" s="358" t="s">
        <v>12984</v>
      </c>
      <c r="E106" s="358" t="s">
        <v>13429</v>
      </c>
      <c r="G106" s="358" t="s">
        <v>12886</v>
      </c>
      <c r="H106" s="385">
        <v>250</v>
      </c>
      <c r="I106" s="358" t="s">
        <v>12887</v>
      </c>
      <c r="J106" s="358" t="s">
        <v>12908</v>
      </c>
      <c r="K106" s="358" t="s">
        <v>13381</v>
      </c>
      <c r="L106" s="362">
        <v>34747</v>
      </c>
      <c r="M106" s="362">
        <v>42067</v>
      </c>
      <c r="N106" s="362">
        <v>34747</v>
      </c>
      <c r="O106" s="362">
        <v>42067</v>
      </c>
      <c r="P106" s="356" t="s">
        <v>13318</v>
      </c>
    </row>
    <row r="107" spans="1:16" x14ac:dyDescent="0.2">
      <c r="A107" s="356" t="s">
        <v>6988</v>
      </c>
      <c r="B107" s="356" t="s">
        <v>13478</v>
      </c>
      <c r="C107" s="358" t="s">
        <v>13466</v>
      </c>
      <c r="D107" s="358" t="s">
        <v>12984</v>
      </c>
      <c r="E107" s="358" t="s">
        <v>13479</v>
      </c>
      <c r="G107" s="358" t="s">
        <v>12886</v>
      </c>
      <c r="H107" s="385">
        <v>250</v>
      </c>
      <c r="I107" s="358" t="s">
        <v>12887</v>
      </c>
      <c r="J107" s="358" t="s">
        <v>12908</v>
      </c>
      <c r="K107" s="358" t="s">
        <v>13381</v>
      </c>
      <c r="L107" s="362">
        <v>34747</v>
      </c>
      <c r="M107" s="362">
        <v>42067</v>
      </c>
      <c r="N107" s="362">
        <v>34747</v>
      </c>
      <c r="O107" s="362">
        <v>42067</v>
      </c>
      <c r="P107" s="356" t="s">
        <v>13318</v>
      </c>
    </row>
    <row r="108" spans="1:16" x14ac:dyDescent="0.2">
      <c r="A108" s="356" t="s">
        <v>6989</v>
      </c>
      <c r="B108" s="356" t="s">
        <v>13478</v>
      </c>
      <c r="C108" s="358" t="s">
        <v>13466</v>
      </c>
      <c r="D108" s="358" t="s">
        <v>12984</v>
      </c>
      <c r="E108" s="358" t="s">
        <v>13480</v>
      </c>
      <c r="G108" s="358" t="s">
        <v>12886</v>
      </c>
      <c r="H108" s="385">
        <v>250</v>
      </c>
      <c r="I108" s="358" t="s">
        <v>12887</v>
      </c>
      <c r="J108" s="358" t="s">
        <v>12908</v>
      </c>
      <c r="K108" s="358" t="s">
        <v>13381</v>
      </c>
      <c r="L108" s="362">
        <v>34747</v>
      </c>
      <c r="M108" s="362">
        <v>42067</v>
      </c>
      <c r="N108" s="362">
        <v>34747</v>
      </c>
      <c r="O108" s="362">
        <v>42067</v>
      </c>
      <c r="P108" s="356" t="s">
        <v>13318</v>
      </c>
    </row>
    <row r="109" spans="1:16" x14ac:dyDescent="0.2">
      <c r="A109" s="356" t="s">
        <v>6990</v>
      </c>
      <c r="B109" s="356" t="s">
        <v>13481</v>
      </c>
      <c r="C109" s="358" t="s">
        <v>12955</v>
      </c>
      <c r="D109" s="358" t="s">
        <v>12895</v>
      </c>
      <c r="E109" s="358" t="s">
        <v>13482</v>
      </c>
      <c r="G109" s="358" t="s">
        <v>12886</v>
      </c>
      <c r="H109" s="385">
        <v>100</v>
      </c>
      <c r="I109" s="358" t="s">
        <v>12887</v>
      </c>
      <c r="J109" s="358" t="s">
        <v>12908</v>
      </c>
      <c r="K109" s="358" t="s">
        <v>13381</v>
      </c>
      <c r="L109" s="362">
        <v>34025</v>
      </c>
      <c r="N109" s="362">
        <v>34025</v>
      </c>
      <c r="P109" s="356" t="s">
        <v>13255</v>
      </c>
    </row>
    <row r="110" spans="1:16" x14ac:dyDescent="0.2">
      <c r="A110" s="356" t="s">
        <v>6991</v>
      </c>
      <c r="B110" s="356" t="s">
        <v>13481</v>
      </c>
      <c r="C110" s="358" t="s">
        <v>12955</v>
      </c>
      <c r="D110" s="358" t="s">
        <v>12895</v>
      </c>
      <c r="E110" s="358" t="s">
        <v>13482</v>
      </c>
      <c r="G110" s="358" t="s">
        <v>12886</v>
      </c>
      <c r="H110" s="385">
        <v>100</v>
      </c>
      <c r="I110" s="358" t="s">
        <v>12887</v>
      </c>
      <c r="J110" s="358" t="s">
        <v>12908</v>
      </c>
      <c r="K110" s="358" t="s">
        <v>13381</v>
      </c>
      <c r="L110" s="362">
        <v>34025</v>
      </c>
      <c r="N110" s="362">
        <v>34025</v>
      </c>
      <c r="P110" s="356" t="s">
        <v>13255</v>
      </c>
    </row>
    <row r="111" spans="1:16" x14ac:dyDescent="0.2">
      <c r="A111" s="356" t="s">
        <v>6992</v>
      </c>
      <c r="B111" s="356" t="s">
        <v>13483</v>
      </c>
      <c r="C111" s="358" t="s">
        <v>12955</v>
      </c>
      <c r="D111" s="358" t="s">
        <v>12895</v>
      </c>
      <c r="E111" s="358" t="s">
        <v>13484</v>
      </c>
      <c r="G111" s="358" t="s">
        <v>12886</v>
      </c>
      <c r="H111" s="385">
        <v>500</v>
      </c>
      <c r="I111" s="358" t="s">
        <v>12887</v>
      </c>
      <c r="J111" s="358" t="s">
        <v>12908</v>
      </c>
      <c r="K111" s="358" t="s">
        <v>13381</v>
      </c>
      <c r="L111" s="362">
        <v>35691</v>
      </c>
      <c r="N111" s="362">
        <v>35691</v>
      </c>
      <c r="P111" s="356" t="s">
        <v>13318</v>
      </c>
    </row>
    <row r="112" spans="1:16" x14ac:dyDescent="0.2">
      <c r="A112" s="356" t="s">
        <v>6993</v>
      </c>
      <c r="B112" s="356" t="s">
        <v>13485</v>
      </c>
      <c r="C112" s="358" t="s">
        <v>13486</v>
      </c>
      <c r="D112" s="358" t="s">
        <v>12895</v>
      </c>
      <c r="E112" s="358" t="s">
        <v>13487</v>
      </c>
      <c r="G112" s="358" t="s">
        <v>12886</v>
      </c>
      <c r="H112" s="385">
        <v>500</v>
      </c>
      <c r="I112" s="358" t="s">
        <v>12887</v>
      </c>
      <c r="J112" s="358" t="s">
        <v>12908</v>
      </c>
      <c r="K112" s="358" t="s">
        <v>13381</v>
      </c>
      <c r="L112" s="362">
        <v>35489</v>
      </c>
      <c r="N112" s="362">
        <v>35489</v>
      </c>
      <c r="P112" s="356" t="s">
        <v>13318</v>
      </c>
    </row>
    <row r="113" spans="1:16" x14ac:dyDescent="0.2">
      <c r="A113" s="356" t="s">
        <v>6994</v>
      </c>
      <c r="B113" s="356" t="s">
        <v>13488</v>
      </c>
      <c r="C113" s="358" t="s">
        <v>12972</v>
      </c>
      <c r="D113" s="358" t="s">
        <v>12973</v>
      </c>
      <c r="E113" s="358" t="s">
        <v>13489</v>
      </c>
      <c r="G113" s="358" t="s">
        <v>12886</v>
      </c>
      <c r="H113" s="385">
        <v>100</v>
      </c>
      <c r="I113" s="358" t="s">
        <v>12887</v>
      </c>
      <c r="J113" s="358" t="s">
        <v>12908</v>
      </c>
      <c r="K113" s="358" t="s">
        <v>13381</v>
      </c>
      <c r="L113" s="362">
        <v>34121</v>
      </c>
      <c r="M113" s="362">
        <v>41801</v>
      </c>
      <c r="N113" s="362">
        <v>34121</v>
      </c>
      <c r="O113" s="362">
        <v>41801</v>
      </c>
      <c r="P113" s="356" t="s">
        <v>13255</v>
      </c>
    </row>
    <row r="114" spans="1:16" x14ac:dyDescent="0.2">
      <c r="A114" s="356" t="s">
        <v>6995</v>
      </c>
      <c r="B114" s="356" t="s">
        <v>13490</v>
      </c>
      <c r="C114" s="358" t="s">
        <v>13491</v>
      </c>
      <c r="D114" s="358" t="s">
        <v>12997</v>
      </c>
      <c r="E114" s="358" t="s">
        <v>13492</v>
      </c>
      <c r="G114" s="358" t="s">
        <v>12886</v>
      </c>
      <c r="H114" s="385">
        <v>1800</v>
      </c>
      <c r="I114" s="358" t="s">
        <v>12887</v>
      </c>
      <c r="J114" s="358" t="s">
        <v>12908</v>
      </c>
      <c r="K114" s="358" t="s">
        <v>13381</v>
      </c>
      <c r="L114" s="362">
        <v>37985</v>
      </c>
      <c r="N114" s="362">
        <v>37985</v>
      </c>
      <c r="P114" s="356" t="s">
        <v>13318</v>
      </c>
    </row>
    <row r="115" spans="1:16" x14ac:dyDescent="0.2">
      <c r="A115" s="356" t="s">
        <v>6996</v>
      </c>
      <c r="B115" s="356" t="s">
        <v>13490</v>
      </c>
      <c r="C115" s="358" t="s">
        <v>13491</v>
      </c>
      <c r="D115" s="358" t="s">
        <v>12997</v>
      </c>
      <c r="E115" s="358" t="s">
        <v>13492</v>
      </c>
      <c r="G115" s="358" t="s">
        <v>12886</v>
      </c>
      <c r="H115" s="385">
        <v>1800</v>
      </c>
      <c r="I115" s="358" t="s">
        <v>12887</v>
      </c>
      <c r="J115" s="358" t="s">
        <v>12908</v>
      </c>
      <c r="K115" s="358" t="s">
        <v>13381</v>
      </c>
      <c r="L115" s="362">
        <v>37974</v>
      </c>
      <c r="N115" s="362">
        <v>37974</v>
      </c>
      <c r="P115" s="356" t="s">
        <v>13318</v>
      </c>
    </row>
    <row r="116" spans="1:16" x14ac:dyDescent="0.2">
      <c r="A116" s="356" t="s">
        <v>6997</v>
      </c>
      <c r="B116" s="356" t="s">
        <v>13493</v>
      </c>
      <c r="C116" s="358" t="s">
        <v>12970</v>
      </c>
      <c r="D116" s="358" t="s">
        <v>12895</v>
      </c>
      <c r="E116" s="358" t="s">
        <v>13494</v>
      </c>
      <c r="G116" s="358" t="s">
        <v>12886</v>
      </c>
      <c r="H116" s="385">
        <v>1800</v>
      </c>
      <c r="I116" s="358" t="s">
        <v>12887</v>
      </c>
      <c r="J116" s="358" t="s">
        <v>12908</v>
      </c>
      <c r="K116" s="358" t="s">
        <v>13381</v>
      </c>
      <c r="L116" s="362">
        <v>38076</v>
      </c>
      <c r="N116" s="362">
        <v>38076</v>
      </c>
      <c r="P116" s="356" t="s">
        <v>13318</v>
      </c>
    </row>
    <row r="117" spans="1:16" x14ac:dyDescent="0.2">
      <c r="A117" s="356" t="s">
        <v>6998</v>
      </c>
      <c r="B117" s="356" t="s">
        <v>13495</v>
      </c>
      <c r="C117" s="358" t="s">
        <v>12965</v>
      </c>
      <c r="D117" s="358" t="s">
        <v>12966</v>
      </c>
      <c r="E117" s="358" t="s">
        <v>13496</v>
      </c>
      <c r="G117" s="358" t="s">
        <v>12886</v>
      </c>
      <c r="H117" s="385">
        <v>1000</v>
      </c>
      <c r="I117" s="358" t="s">
        <v>12887</v>
      </c>
      <c r="J117" s="358" t="s">
        <v>12908</v>
      </c>
      <c r="K117" s="358" t="s">
        <v>13381</v>
      </c>
      <c r="L117" s="362">
        <v>38177</v>
      </c>
      <c r="N117" s="362">
        <v>38177</v>
      </c>
      <c r="P117" s="356" t="s">
        <v>13318</v>
      </c>
    </row>
    <row r="118" spans="1:16" x14ac:dyDescent="0.2">
      <c r="A118" s="356" t="s">
        <v>6999</v>
      </c>
      <c r="B118" s="356" t="s">
        <v>13497</v>
      </c>
      <c r="C118" s="358" t="s">
        <v>13393</v>
      </c>
      <c r="D118" s="358" t="s">
        <v>12973</v>
      </c>
      <c r="E118" s="358" t="s">
        <v>13498</v>
      </c>
      <c r="G118" s="358" t="s">
        <v>12886</v>
      </c>
      <c r="H118" s="385">
        <v>1500</v>
      </c>
      <c r="I118" s="358" t="s">
        <v>12887</v>
      </c>
      <c r="J118" s="358" t="s">
        <v>12908</v>
      </c>
      <c r="K118" s="358" t="s">
        <v>13381</v>
      </c>
      <c r="L118" s="362">
        <v>38338</v>
      </c>
      <c r="N118" s="362">
        <v>38338</v>
      </c>
      <c r="P118" s="356" t="s">
        <v>13318</v>
      </c>
    </row>
    <row r="119" spans="1:16" x14ac:dyDescent="0.2">
      <c r="A119" s="356" t="s">
        <v>7000</v>
      </c>
      <c r="B119" s="356" t="s">
        <v>13497</v>
      </c>
      <c r="C119" s="358" t="s">
        <v>13393</v>
      </c>
      <c r="D119" s="358" t="s">
        <v>12973</v>
      </c>
      <c r="E119" s="358" t="s">
        <v>13499</v>
      </c>
      <c r="G119" s="358" t="s">
        <v>12886</v>
      </c>
      <c r="H119" s="385">
        <v>1500</v>
      </c>
      <c r="I119" s="358" t="s">
        <v>12887</v>
      </c>
      <c r="J119" s="358" t="s">
        <v>12908</v>
      </c>
      <c r="K119" s="358" t="s">
        <v>13381</v>
      </c>
      <c r="L119" s="362">
        <v>38338</v>
      </c>
      <c r="N119" s="362">
        <v>38338</v>
      </c>
      <c r="P119" s="356" t="s">
        <v>13318</v>
      </c>
    </row>
    <row r="120" spans="1:16" x14ac:dyDescent="0.2">
      <c r="A120" s="356" t="s">
        <v>7001</v>
      </c>
      <c r="B120" s="356" t="s">
        <v>13497</v>
      </c>
      <c r="C120" s="358" t="s">
        <v>13393</v>
      </c>
      <c r="D120" s="358" t="s">
        <v>12973</v>
      </c>
      <c r="E120" s="358" t="s">
        <v>13500</v>
      </c>
      <c r="G120" s="358" t="s">
        <v>12886</v>
      </c>
      <c r="H120" s="385">
        <v>1500</v>
      </c>
      <c r="I120" s="358" t="s">
        <v>12887</v>
      </c>
      <c r="J120" s="358" t="s">
        <v>12908</v>
      </c>
      <c r="K120" s="358" t="s">
        <v>13381</v>
      </c>
      <c r="L120" s="362">
        <v>38338</v>
      </c>
      <c r="N120" s="362">
        <v>38338</v>
      </c>
      <c r="P120" s="356" t="s">
        <v>13318</v>
      </c>
    </row>
    <row r="121" spans="1:16" x14ac:dyDescent="0.2">
      <c r="A121" s="356" t="s">
        <v>7002</v>
      </c>
      <c r="B121" s="356" t="s">
        <v>13497</v>
      </c>
      <c r="C121" s="358" t="s">
        <v>13393</v>
      </c>
      <c r="D121" s="358" t="s">
        <v>12973</v>
      </c>
      <c r="E121" s="358" t="s">
        <v>13501</v>
      </c>
      <c r="G121" s="358" t="s">
        <v>12886</v>
      </c>
      <c r="H121" s="385">
        <v>1500</v>
      </c>
      <c r="I121" s="358" t="s">
        <v>12887</v>
      </c>
      <c r="J121" s="358" t="s">
        <v>12908</v>
      </c>
      <c r="K121" s="358" t="s">
        <v>13381</v>
      </c>
      <c r="L121" s="362">
        <v>38338</v>
      </c>
      <c r="N121" s="362">
        <v>38338</v>
      </c>
      <c r="P121" s="356" t="s">
        <v>13318</v>
      </c>
    </row>
    <row r="122" spans="1:16" x14ac:dyDescent="0.2">
      <c r="A122" s="356" t="s">
        <v>7003</v>
      </c>
      <c r="B122" s="356" t="s">
        <v>13497</v>
      </c>
      <c r="C122" s="358" t="s">
        <v>13393</v>
      </c>
      <c r="D122" s="358" t="s">
        <v>12973</v>
      </c>
      <c r="E122" s="358" t="s">
        <v>13500</v>
      </c>
      <c r="G122" s="358" t="s">
        <v>12886</v>
      </c>
      <c r="H122" s="385">
        <v>1500</v>
      </c>
      <c r="I122" s="358" t="s">
        <v>12887</v>
      </c>
      <c r="J122" s="358" t="s">
        <v>12908</v>
      </c>
      <c r="K122" s="358" t="s">
        <v>13381</v>
      </c>
      <c r="L122" s="362">
        <v>38338</v>
      </c>
      <c r="N122" s="362">
        <v>38338</v>
      </c>
      <c r="P122" s="356" t="s">
        <v>13318</v>
      </c>
    </row>
    <row r="123" spans="1:16" x14ac:dyDescent="0.2">
      <c r="A123" s="356" t="s">
        <v>7004</v>
      </c>
      <c r="B123" s="356" t="s">
        <v>13497</v>
      </c>
      <c r="C123" s="358" t="s">
        <v>13502</v>
      </c>
      <c r="D123" s="358" t="s">
        <v>12984</v>
      </c>
      <c r="E123" s="358" t="s">
        <v>13503</v>
      </c>
      <c r="G123" s="358" t="s">
        <v>12886</v>
      </c>
      <c r="H123" s="385">
        <v>1500</v>
      </c>
      <c r="I123" s="358" t="s">
        <v>12887</v>
      </c>
      <c r="J123" s="358" t="s">
        <v>12908</v>
      </c>
      <c r="K123" s="358" t="s">
        <v>13381</v>
      </c>
      <c r="L123" s="362">
        <v>38338</v>
      </c>
      <c r="N123" s="362">
        <v>38338</v>
      </c>
      <c r="P123" s="356" t="s">
        <v>13318</v>
      </c>
    </row>
    <row r="124" spans="1:16" x14ac:dyDescent="0.2">
      <c r="A124" s="356" t="s">
        <v>7005</v>
      </c>
      <c r="B124" s="356" t="s">
        <v>13497</v>
      </c>
      <c r="C124" s="358" t="s">
        <v>13393</v>
      </c>
      <c r="D124" s="358" t="s">
        <v>12973</v>
      </c>
      <c r="E124" s="358" t="s">
        <v>13499</v>
      </c>
      <c r="G124" s="358" t="s">
        <v>12886</v>
      </c>
      <c r="H124" s="385">
        <v>1500</v>
      </c>
      <c r="I124" s="358" t="s">
        <v>12887</v>
      </c>
      <c r="J124" s="358" t="s">
        <v>12908</v>
      </c>
      <c r="K124" s="358" t="s">
        <v>13381</v>
      </c>
      <c r="L124" s="362">
        <v>38338</v>
      </c>
      <c r="N124" s="362">
        <v>38338</v>
      </c>
      <c r="P124" s="356" t="s">
        <v>13318</v>
      </c>
    </row>
    <row r="125" spans="1:16" x14ac:dyDescent="0.2">
      <c r="A125" s="356" t="s">
        <v>7006</v>
      </c>
      <c r="B125" s="356" t="s">
        <v>13497</v>
      </c>
      <c r="C125" s="358" t="s">
        <v>13393</v>
      </c>
      <c r="D125" s="358" t="s">
        <v>12973</v>
      </c>
      <c r="E125" s="358" t="s">
        <v>13499</v>
      </c>
      <c r="G125" s="358" t="s">
        <v>12886</v>
      </c>
      <c r="H125" s="385">
        <v>1500</v>
      </c>
      <c r="I125" s="358" t="s">
        <v>12887</v>
      </c>
      <c r="J125" s="358" t="s">
        <v>12908</v>
      </c>
      <c r="K125" s="358" t="s">
        <v>13381</v>
      </c>
      <c r="L125" s="362">
        <v>38338</v>
      </c>
      <c r="N125" s="362">
        <v>38338</v>
      </c>
      <c r="P125" s="356" t="s">
        <v>13318</v>
      </c>
    </row>
    <row r="126" spans="1:16" x14ac:dyDescent="0.2">
      <c r="A126" s="356" t="s">
        <v>7007</v>
      </c>
      <c r="B126" s="356" t="s">
        <v>13497</v>
      </c>
      <c r="C126" s="358" t="s">
        <v>13393</v>
      </c>
      <c r="D126" s="358" t="s">
        <v>12973</v>
      </c>
      <c r="E126" s="358" t="s">
        <v>13500</v>
      </c>
      <c r="G126" s="358" t="s">
        <v>12886</v>
      </c>
      <c r="H126" s="385">
        <v>1500</v>
      </c>
      <c r="I126" s="358" t="s">
        <v>12887</v>
      </c>
      <c r="J126" s="358" t="s">
        <v>12908</v>
      </c>
      <c r="K126" s="358" t="s">
        <v>13381</v>
      </c>
      <c r="L126" s="362">
        <v>38338</v>
      </c>
      <c r="N126" s="362">
        <v>38338</v>
      </c>
      <c r="P126" s="356" t="s">
        <v>13318</v>
      </c>
    </row>
    <row r="127" spans="1:16" x14ac:dyDescent="0.2">
      <c r="A127" s="356" t="s">
        <v>7008</v>
      </c>
      <c r="B127" s="356" t="s">
        <v>13497</v>
      </c>
      <c r="C127" s="358" t="s">
        <v>13393</v>
      </c>
      <c r="D127" s="358" t="s">
        <v>12973</v>
      </c>
      <c r="E127" s="358" t="s">
        <v>13500</v>
      </c>
      <c r="G127" s="358" t="s">
        <v>12886</v>
      </c>
      <c r="H127" s="385">
        <v>1500</v>
      </c>
      <c r="I127" s="358" t="s">
        <v>12887</v>
      </c>
      <c r="J127" s="358" t="s">
        <v>12908</v>
      </c>
      <c r="K127" s="358" t="s">
        <v>13381</v>
      </c>
      <c r="L127" s="362">
        <v>38338</v>
      </c>
      <c r="N127" s="362">
        <v>38338</v>
      </c>
      <c r="P127" s="356" t="s">
        <v>13318</v>
      </c>
    </row>
    <row r="128" spans="1:16" x14ac:dyDescent="0.2">
      <c r="A128" s="356" t="s">
        <v>7009</v>
      </c>
      <c r="B128" s="356" t="s">
        <v>13497</v>
      </c>
      <c r="C128" s="358" t="s">
        <v>13393</v>
      </c>
      <c r="D128" s="358" t="s">
        <v>12973</v>
      </c>
      <c r="E128" s="358" t="s">
        <v>13499</v>
      </c>
      <c r="G128" s="358" t="s">
        <v>12886</v>
      </c>
      <c r="H128" s="385">
        <v>1500</v>
      </c>
      <c r="I128" s="358" t="s">
        <v>12887</v>
      </c>
      <c r="J128" s="358" t="s">
        <v>12908</v>
      </c>
      <c r="K128" s="358" t="s">
        <v>13381</v>
      </c>
      <c r="L128" s="362">
        <v>38338</v>
      </c>
      <c r="N128" s="362">
        <v>38338</v>
      </c>
      <c r="P128" s="356" t="s">
        <v>13318</v>
      </c>
    </row>
    <row r="129" spans="1:16" x14ac:dyDescent="0.2">
      <c r="A129" s="356" t="s">
        <v>7010</v>
      </c>
      <c r="B129" s="356" t="s">
        <v>13497</v>
      </c>
      <c r="C129" s="358" t="s">
        <v>13393</v>
      </c>
      <c r="D129" s="358" t="s">
        <v>12973</v>
      </c>
      <c r="E129" s="358" t="s">
        <v>13500</v>
      </c>
      <c r="G129" s="358" t="s">
        <v>12886</v>
      </c>
      <c r="H129" s="385">
        <v>1500</v>
      </c>
      <c r="I129" s="358" t="s">
        <v>12887</v>
      </c>
      <c r="J129" s="358" t="s">
        <v>12908</v>
      </c>
      <c r="K129" s="358" t="s">
        <v>13381</v>
      </c>
      <c r="L129" s="362">
        <v>38338</v>
      </c>
      <c r="N129" s="362">
        <v>38338</v>
      </c>
      <c r="P129" s="356" t="s">
        <v>13318</v>
      </c>
    </row>
    <row r="130" spans="1:16" x14ac:dyDescent="0.2">
      <c r="A130" s="356" t="s">
        <v>7011</v>
      </c>
      <c r="B130" s="356" t="s">
        <v>13504</v>
      </c>
      <c r="C130" s="358" t="s">
        <v>13393</v>
      </c>
      <c r="D130" s="358" t="s">
        <v>12973</v>
      </c>
      <c r="E130" s="358" t="s">
        <v>13505</v>
      </c>
      <c r="G130" s="358" t="s">
        <v>12886</v>
      </c>
      <c r="H130" s="385">
        <v>250</v>
      </c>
      <c r="I130" s="358" t="s">
        <v>12887</v>
      </c>
      <c r="J130" s="358" t="s">
        <v>12888</v>
      </c>
      <c r="K130" s="358" t="s">
        <v>13381</v>
      </c>
      <c r="L130" s="362">
        <v>34529</v>
      </c>
      <c r="M130" s="362">
        <v>42271</v>
      </c>
      <c r="N130" s="362">
        <v>34529</v>
      </c>
      <c r="O130" s="362">
        <v>42271</v>
      </c>
      <c r="P130" s="356" t="s">
        <v>13318</v>
      </c>
    </row>
    <row r="131" spans="1:16" x14ac:dyDescent="0.2">
      <c r="A131" s="356" t="s">
        <v>7012</v>
      </c>
      <c r="B131" s="356" t="s">
        <v>13506</v>
      </c>
      <c r="C131" s="358" t="s">
        <v>13502</v>
      </c>
      <c r="D131" s="358" t="s">
        <v>12984</v>
      </c>
      <c r="E131" s="358" t="s">
        <v>13507</v>
      </c>
      <c r="G131" s="358" t="s">
        <v>12886</v>
      </c>
      <c r="H131" s="385">
        <v>30</v>
      </c>
      <c r="I131" s="358" t="s">
        <v>12893</v>
      </c>
      <c r="J131" s="358" t="s">
        <v>12888</v>
      </c>
      <c r="K131" s="358" t="s">
        <v>13381</v>
      </c>
      <c r="L131" s="362">
        <v>34711</v>
      </c>
      <c r="M131" s="362">
        <v>41654</v>
      </c>
      <c r="N131" s="362">
        <v>34711</v>
      </c>
      <c r="O131" s="362">
        <v>41654</v>
      </c>
      <c r="P131" s="356" t="s">
        <v>13255</v>
      </c>
    </row>
    <row r="132" spans="1:16" x14ac:dyDescent="0.2">
      <c r="A132" s="356" t="s">
        <v>7013</v>
      </c>
      <c r="B132" s="356" t="s">
        <v>13508</v>
      </c>
      <c r="C132" s="358" t="s">
        <v>13378</v>
      </c>
      <c r="D132" s="358" t="s">
        <v>13379</v>
      </c>
      <c r="E132" s="358" t="s">
        <v>13380</v>
      </c>
      <c r="G132" s="358" t="s">
        <v>12886</v>
      </c>
      <c r="H132" s="385">
        <v>600</v>
      </c>
      <c r="I132" s="358" t="s">
        <v>12887</v>
      </c>
      <c r="J132" s="358" t="s">
        <v>12908</v>
      </c>
      <c r="K132" s="358" t="s">
        <v>13381</v>
      </c>
      <c r="L132" s="362">
        <v>37427</v>
      </c>
      <c r="N132" s="362">
        <v>37427</v>
      </c>
      <c r="P132" s="356" t="s">
        <v>13318</v>
      </c>
    </row>
    <row r="133" spans="1:16" x14ac:dyDescent="0.2">
      <c r="A133" s="356" t="s">
        <v>7014</v>
      </c>
      <c r="B133" s="356" t="s">
        <v>13509</v>
      </c>
      <c r="C133" s="358" t="s">
        <v>12918</v>
      </c>
      <c r="D133" s="358" t="s">
        <v>12919</v>
      </c>
      <c r="E133" s="358" t="s">
        <v>13510</v>
      </c>
      <c r="G133" s="358" t="s">
        <v>12886</v>
      </c>
      <c r="H133" s="385">
        <v>2000</v>
      </c>
      <c r="I133" s="358" t="s">
        <v>12887</v>
      </c>
      <c r="J133" s="358" t="s">
        <v>13511</v>
      </c>
      <c r="K133" s="358" t="s">
        <v>13381</v>
      </c>
      <c r="L133" s="362">
        <v>38881</v>
      </c>
      <c r="N133" s="362">
        <v>38881</v>
      </c>
      <c r="P133" s="356" t="s">
        <v>13318</v>
      </c>
    </row>
    <row r="134" spans="1:16" x14ac:dyDescent="0.2">
      <c r="A134" s="356" t="s">
        <v>7015</v>
      </c>
      <c r="B134" s="356" t="s">
        <v>13509</v>
      </c>
      <c r="C134" s="358" t="s">
        <v>12918</v>
      </c>
      <c r="D134" s="358" t="s">
        <v>12919</v>
      </c>
      <c r="E134" s="358" t="s">
        <v>13512</v>
      </c>
      <c r="G134" s="358" t="s">
        <v>12886</v>
      </c>
      <c r="H134" s="385">
        <v>2000</v>
      </c>
      <c r="I134" s="358" t="s">
        <v>12887</v>
      </c>
      <c r="J134" s="358" t="s">
        <v>13511</v>
      </c>
      <c r="K134" s="358" t="s">
        <v>13381</v>
      </c>
      <c r="L134" s="362">
        <v>38961</v>
      </c>
      <c r="N134" s="362">
        <v>38961</v>
      </c>
      <c r="P134" s="356" t="s">
        <v>13318</v>
      </c>
    </row>
    <row r="135" spans="1:16" x14ac:dyDescent="0.2">
      <c r="A135" s="356" t="s">
        <v>7016</v>
      </c>
      <c r="B135" s="356" t="s">
        <v>13509</v>
      </c>
      <c r="C135" s="358" t="s">
        <v>12918</v>
      </c>
      <c r="D135" s="358" t="s">
        <v>12919</v>
      </c>
      <c r="E135" s="358" t="s">
        <v>13513</v>
      </c>
      <c r="G135" s="358" t="s">
        <v>12886</v>
      </c>
      <c r="H135" s="385">
        <v>2000</v>
      </c>
      <c r="I135" s="358" t="s">
        <v>12887</v>
      </c>
      <c r="J135" s="358" t="s">
        <v>13511</v>
      </c>
      <c r="K135" s="358" t="s">
        <v>13381</v>
      </c>
      <c r="L135" s="362">
        <v>38946</v>
      </c>
      <c r="N135" s="362">
        <v>38946</v>
      </c>
      <c r="P135" s="356" t="s">
        <v>13318</v>
      </c>
    </row>
    <row r="136" spans="1:16" x14ac:dyDescent="0.2">
      <c r="A136" s="356" t="s">
        <v>7017</v>
      </c>
      <c r="B136" s="356" t="s">
        <v>13509</v>
      </c>
      <c r="C136" s="358" t="s">
        <v>12918</v>
      </c>
      <c r="D136" s="358" t="s">
        <v>12919</v>
      </c>
      <c r="E136" s="358" t="s">
        <v>13514</v>
      </c>
      <c r="G136" s="358" t="s">
        <v>12886</v>
      </c>
      <c r="H136" s="385">
        <v>2000</v>
      </c>
      <c r="I136" s="358" t="s">
        <v>12887</v>
      </c>
      <c r="J136" s="358" t="s">
        <v>13511</v>
      </c>
      <c r="K136" s="358" t="s">
        <v>13381</v>
      </c>
      <c r="L136" s="362">
        <v>38985</v>
      </c>
      <c r="N136" s="362">
        <v>38985</v>
      </c>
      <c r="P136" s="356" t="s">
        <v>13318</v>
      </c>
    </row>
    <row r="137" spans="1:16" x14ac:dyDescent="0.2">
      <c r="A137" s="356" t="s">
        <v>7018</v>
      </c>
      <c r="B137" s="356" t="s">
        <v>13509</v>
      </c>
      <c r="C137" s="358" t="s">
        <v>12921</v>
      </c>
      <c r="D137" s="358" t="s">
        <v>12922</v>
      </c>
      <c r="E137" s="358" t="s">
        <v>13515</v>
      </c>
      <c r="G137" s="358" t="s">
        <v>12886</v>
      </c>
      <c r="H137" s="385">
        <v>2000</v>
      </c>
      <c r="I137" s="358" t="s">
        <v>12887</v>
      </c>
      <c r="J137" s="358" t="s">
        <v>13511</v>
      </c>
      <c r="K137" s="358" t="s">
        <v>13381</v>
      </c>
      <c r="L137" s="362">
        <v>38922</v>
      </c>
      <c r="N137" s="362">
        <v>38922</v>
      </c>
      <c r="P137" s="356" t="s">
        <v>13318</v>
      </c>
    </row>
    <row r="138" spans="1:16" x14ac:dyDescent="0.2">
      <c r="A138" s="356" t="s">
        <v>7019</v>
      </c>
      <c r="B138" s="356" t="s">
        <v>13509</v>
      </c>
      <c r="C138" s="358" t="s">
        <v>13516</v>
      </c>
      <c r="D138" s="358" t="s">
        <v>12997</v>
      </c>
      <c r="E138" s="358" t="s">
        <v>13517</v>
      </c>
      <c r="G138" s="358" t="s">
        <v>12886</v>
      </c>
      <c r="H138" s="385">
        <v>2000</v>
      </c>
      <c r="I138" s="358" t="s">
        <v>12887</v>
      </c>
      <c r="J138" s="358" t="s">
        <v>13511</v>
      </c>
      <c r="K138" s="358" t="s">
        <v>13381</v>
      </c>
      <c r="L138" s="362">
        <v>38943</v>
      </c>
      <c r="N138" s="362">
        <v>38943</v>
      </c>
      <c r="P138" s="356" t="s">
        <v>13318</v>
      </c>
    </row>
    <row r="139" spans="1:16" x14ac:dyDescent="0.2">
      <c r="A139" s="356" t="s">
        <v>7020</v>
      </c>
      <c r="B139" s="356" t="s">
        <v>13509</v>
      </c>
      <c r="C139" s="358" t="s">
        <v>12980</v>
      </c>
      <c r="D139" s="358" t="s">
        <v>12981</v>
      </c>
      <c r="E139" s="358" t="s">
        <v>13518</v>
      </c>
      <c r="G139" s="358" t="s">
        <v>12886</v>
      </c>
      <c r="H139" s="385">
        <v>2000</v>
      </c>
      <c r="I139" s="358" t="s">
        <v>12887</v>
      </c>
      <c r="J139" s="358" t="s">
        <v>13511</v>
      </c>
      <c r="K139" s="358" t="s">
        <v>13381</v>
      </c>
      <c r="L139" s="362">
        <v>38897</v>
      </c>
      <c r="N139" s="362">
        <v>38897</v>
      </c>
      <c r="P139" s="356" t="s">
        <v>13318</v>
      </c>
    </row>
    <row r="140" spans="1:16" x14ac:dyDescent="0.2">
      <c r="A140" s="356" t="s">
        <v>7021</v>
      </c>
      <c r="B140" s="356" t="s">
        <v>13509</v>
      </c>
      <c r="C140" s="358" t="s">
        <v>12980</v>
      </c>
      <c r="D140" s="358" t="s">
        <v>12981</v>
      </c>
      <c r="E140" s="358" t="s">
        <v>13518</v>
      </c>
      <c r="G140" s="358" t="s">
        <v>12886</v>
      </c>
      <c r="H140" s="385">
        <v>2000</v>
      </c>
      <c r="I140" s="358" t="s">
        <v>12887</v>
      </c>
      <c r="J140" s="358" t="s">
        <v>13511</v>
      </c>
      <c r="K140" s="358" t="s">
        <v>13381</v>
      </c>
      <c r="L140" s="362">
        <v>38904</v>
      </c>
      <c r="N140" s="362">
        <v>38904</v>
      </c>
      <c r="P140" s="356" t="s">
        <v>13318</v>
      </c>
    </row>
    <row r="141" spans="1:16" x14ac:dyDescent="0.2">
      <c r="A141" s="356" t="s">
        <v>7022</v>
      </c>
      <c r="B141" s="356" t="s">
        <v>13509</v>
      </c>
      <c r="C141" s="358" t="s">
        <v>12980</v>
      </c>
      <c r="D141" s="358" t="s">
        <v>12981</v>
      </c>
      <c r="E141" s="358" t="s">
        <v>13519</v>
      </c>
      <c r="G141" s="358" t="s">
        <v>12886</v>
      </c>
      <c r="H141" s="385">
        <v>2000</v>
      </c>
      <c r="I141" s="358" t="s">
        <v>12887</v>
      </c>
      <c r="J141" s="358" t="s">
        <v>13511</v>
      </c>
      <c r="K141" s="358" t="s">
        <v>13381</v>
      </c>
      <c r="L141" s="362">
        <v>38890</v>
      </c>
      <c r="N141" s="362">
        <v>38890</v>
      </c>
      <c r="P141" s="356" t="s">
        <v>13318</v>
      </c>
    </row>
    <row r="142" spans="1:16" x14ac:dyDescent="0.2">
      <c r="A142" s="356" t="s">
        <v>7023</v>
      </c>
      <c r="B142" s="356" t="s">
        <v>13509</v>
      </c>
      <c r="C142" s="358" t="s">
        <v>12921</v>
      </c>
      <c r="D142" s="358" t="s">
        <v>12922</v>
      </c>
      <c r="E142" s="358" t="s">
        <v>13520</v>
      </c>
      <c r="G142" s="358" t="s">
        <v>12886</v>
      </c>
      <c r="H142" s="385">
        <v>2000</v>
      </c>
      <c r="I142" s="358" t="s">
        <v>12887</v>
      </c>
      <c r="J142" s="358" t="s">
        <v>13511</v>
      </c>
      <c r="K142" s="358" t="s">
        <v>13381</v>
      </c>
      <c r="L142" s="362">
        <v>38903</v>
      </c>
      <c r="N142" s="362">
        <v>38903</v>
      </c>
      <c r="P142" s="356" t="s">
        <v>13318</v>
      </c>
    </row>
    <row r="143" spans="1:16" x14ac:dyDescent="0.2">
      <c r="A143" s="356" t="s">
        <v>7024</v>
      </c>
      <c r="B143" s="356" t="s">
        <v>13509</v>
      </c>
      <c r="C143" s="358" t="s">
        <v>12980</v>
      </c>
      <c r="D143" s="358" t="s">
        <v>12981</v>
      </c>
      <c r="E143" s="358" t="s">
        <v>13518</v>
      </c>
      <c r="G143" s="358" t="s">
        <v>12886</v>
      </c>
      <c r="H143" s="385">
        <v>2000</v>
      </c>
      <c r="I143" s="358" t="s">
        <v>12887</v>
      </c>
      <c r="J143" s="358" t="s">
        <v>13511</v>
      </c>
      <c r="K143" s="358" t="s">
        <v>13381</v>
      </c>
      <c r="L143" s="362">
        <v>38926</v>
      </c>
      <c r="N143" s="362">
        <v>38926</v>
      </c>
      <c r="P143" s="356" t="s">
        <v>13318</v>
      </c>
    </row>
    <row r="144" spans="1:16" x14ac:dyDescent="0.2">
      <c r="A144" s="356" t="s">
        <v>7025</v>
      </c>
      <c r="B144" s="356" t="s">
        <v>13509</v>
      </c>
      <c r="C144" s="358" t="s">
        <v>12980</v>
      </c>
      <c r="D144" s="358" t="s">
        <v>12981</v>
      </c>
      <c r="E144" s="358" t="s">
        <v>13521</v>
      </c>
      <c r="G144" s="358" t="s">
        <v>12886</v>
      </c>
      <c r="H144" s="385">
        <v>2000</v>
      </c>
      <c r="I144" s="358" t="s">
        <v>12887</v>
      </c>
      <c r="J144" s="358" t="s">
        <v>13511</v>
      </c>
      <c r="K144" s="358" t="s">
        <v>13381</v>
      </c>
      <c r="L144" s="362">
        <v>38887</v>
      </c>
      <c r="N144" s="362">
        <v>38887</v>
      </c>
      <c r="P144" s="356" t="s">
        <v>13318</v>
      </c>
    </row>
    <row r="145" spans="1:16" x14ac:dyDescent="0.2">
      <c r="A145" s="356" t="s">
        <v>7026</v>
      </c>
      <c r="B145" s="356" t="s">
        <v>13522</v>
      </c>
      <c r="C145" s="358" t="s">
        <v>12909</v>
      </c>
      <c r="D145" s="358" t="s">
        <v>12910</v>
      </c>
      <c r="E145" s="358" t="s">
        <v>13523</v>
      </c>
      <c r="G145" s="358" t="s">
        <v>12886</v>
      </c>
      <c r="H145" s="385">
        <v>2000</v>
      </c>
      <c r="I145" s="358" t="s">
        <v>12887</v>
      </c>
      <c r="J145" s="358" t="s">
        <v>12908</v>
      </c>
      <c r="K145" s="358" t="s">
        <v>13381</v>
      </c>
      <c r="L145" s="362">
        <v>39246</v>
      </c>
      <c r="N145" s="362">
        <v>39246</v>
      </c>
      <c r="P145" s="356" t="s">
        <v>13318</v>
      </c>
    </row>
    <row r="146" spans="1:16" x14ac:dyDescent="0.2">
      <c r="A146" s="356" t="s">
        <v>7027</v>
      </c>
      <c r="B146" s="356" t="s">
        <v>13522</v>
      </c>
      <c r="C146" s="358" t="s">
        <v>12909</v>
      </c>
      <c r="D146" s="358" t="s">
        <v>12910</v>
      </c>
      <c r="E146" s="358" t="s">
        <v>13523</v>
      </c>
      <c r="G146" s="358" t="s">
        <v>12886</v>
      </c>
      <c r="H146" s="385">
        <v>2000</v>
      </c>
      <c r="I146" s="358" t="s">
        <v>12887</v>
      </c>
      <c r="J146" s="358" t="s">
        <v>12908</v>
      </c>
      <c r="K146" s="358" t="s">
        <v>13381</v>
      </c>
      <c r="L146" s="362">
        <v>39254</v>
      </c>
      <c r="N146" s="362">
        <v>39254</v>
      </c>
      <c r="P146" s="356" t="s">
        <v>13318</v>
      </c>
    </row>
    <row r="147" spans="1:16" x14ac:dyDescent="0.2">
      <c r="A147" s="356" t="s">
        <v>7028</v>
      </c>
      <c r="B147" s="356" t="s">
        <v>13522</v>
      </c>
      <c r="C147" s="358" t="s">
        <v>12909</v>
      </c>
      <c r="D147" s="358" t="s">
        <v>12910</v>
      </c>
      <c r="E147" s="358" t="s">
        <v>13524</v>
      </c>
      <c r="G147" s="358" t="s">
        <v>12886</v>
      </c>
      <c r="H147" s="385">
        <v>2000</v>
      </c>
      <c r="I147" s="358" t="s">
        <v>12887</v>
      </c>
      <c r="J147" s="358" t="s">
        <v>12908</v>
      </c>
      <c r="K147" s="358" t="s">
        <v>13381</v>
      </c>
      <c r="L147" s="362">
        <v>40053</v>
      </c>
      <c r="N147" s="362">
        <v>40053</v>
      </c>
      <c r="P147" s="356" t="s">
        <v>13318</v>
      </c>
    </row>
    <row r="148" spans="1:16" x14ac:dyDescent="0.2">
      <c r="A148" s="356" t="s">
        <v>7029</v>
      </c>
      <c r="B148" s="356" t="s">
        <v>13525</v>
      </c>
      <c r="C148" s="358" t="s">
        <v>13516</v>
      </c>
      <c r="D148" s="358" t="s">
        <v>12997</v>
      </c>
      <c r="E148" s="358" t="s">
        <v>13517</v>
      </c>
      <c r="G148" s="358" t="s">
        <v>12886</v>
      </c>
      <c r="H148" s="385">
        <v>2000</v>
      </c>
      <c r="I148" s="358" t="s">
        <v>12887</v>
      </c>
      <c r="J148" s="358" t="s">
        <v>13511</v>
      </c>
      <c r="K148" s="358" t="s">
        <v>13381</v>
      </c>
      <c r="L148" s="362">
        <v>40028</v>
      </c>
      <c r="N148" s="362">
        <v>40028</v>
      </c>
      <c r="P148" s="356" t="s">
        <v>13318</v>
      </c>
    </row>
    <row r="149" spans="1:16" x14ac:dyDescent="0.2">
      <c r="A149" s="356" t="s">
        <v>7030</v>
      </c>
      <c r="B149" s="356" t="s">
        <v>13526</v>
      </c>
      <c r="C149" s="358" t="s">
        <v>13527</v>
      </c>
      <c r="D149" s="358" t="s">
        <v>12973</v>
      </c>
      <c r="E149" s="358" t="s">
        <v>13528</v>
      </c>
      <c r="G149" s="358" t="s">
        <v>12886</v>
      </c>
      <c r="H149" s="385">
        <v>2000</v>
      </c>
      <c r="I149" s="358" t="s">
        <v>12887</v>
      </c>
      <c r="J149" s="358" t="s">
        <v>12908</v>
      </c>
      <c r="K149" s="358" t="s">
        <v>13381</v>
      </c>
      <c r="L149" s="362">
        <v>40528</v>
      </c>
      <c r="N149" s="362">
        <v>40528</v>
      </c>
      <c r="P149" s="356" t="s">
        <v>13318</v>
      </c>
    </row>
    <row r="150" spans="1:16" x14ac:dyDescent="0.2">
      <c r="A150" s="356" t="s">
        <v>7031</v>
      </c>
      <c r="B150" s="356" t="s">
        <v>13526</v>
      </c>
      <c r="C150" s="358" t="s">
        <v>13527</v>
      </c>
      <c r="D150" s="358" t="s">
        <v>12973</v>
      </c>
      <c r="E150" s="358" t="s">
        <v>13529</v>
      </c>
      <c r="G150" s="358" t="s">
        <v>12886</v>
      </c>
      <c r="H150" s="385">
        <v>2000</v>
      </c>
      <c r="I150" s="358" t="s">
        <v>12887</v>
      </c>
      <c r="J150" s="358" t="s">
        <v>12908</v>
      </c>
      <c r="K150" s="358" t="s">
        <v>13381</v>
      </c>
      <c r="L150" s="362">
        <v>40535</v>
      </c>
      <c r="N150" s="362">
        <v>40535</v>
      </c>
      <c r="P150" s="356" t="s">
        <v>13318</v>
      </c>
    </row>
    <row r="151" spans="1:16" x14ac:dyDescent="0.2">
      <c r="A151" s="356" t="s">
        <v>7032</v>
      </c>
      <c r="B151" s="356" t="s">
        <v>13530</v>
      </c>
      <c r="C151" s="358" t="s">
        <v>13491</v>
      </c>
      <c r="D151" s="358" t="s">
        <v>12997</v>
      </c>
      <c r="E151" s="358" t="s">
        <v>13531</v>
      </c>
      <c r="G151" s="358" t="s">
        <v>12886</v>
      </c>
      <c r="H151" s="385">
        <v>800</v>
      </c>
      <c r="I151" s="358" t="s">
        <v>12887</v>
      </c>
      <c r="J151" s="358" t="s">
        <v>12908</v>
      </c>
      <c r="K151" s="358" t="s">
        <v>13381</v>
      </c>
      <c r="L151" s="362">
        <v>40906</v>
      </c>
      <c r="N151" s="362">
        <v>40906</v>
      </c>
      <c r="P151" s="356" t="s">
        <v>13318</v>
      </c>
    </row>
    <row r="152" spans="1:16" x14ac:dyDescent="0.2">
      <c r="A152" s="356" t="s">
        <v>7033</v>
      </c>
      <c r="B152" s="356" t="s">
        <v>13530</v>
      </c>
      <c r="C152" s="358" t="s">
        <v>13491</v>
      </c>
      <c r="D152" s="358" t="s">
        <v>12997</v>
      </c>
      <c r="E152" s="358" t="s">
        <v>13532</v>
      </c>
      <c r="G152" s="358" t="s">
        <v>12886</v>
      </c>
      <c r="H152" s="385">
        <v>800</v>
      </c>
      <c r="I152" s="358" t="s">
        <v>12887</v>
      </c>
      <c r="J152" s="358" t="s">
        <v>12908</v>
      </c>
      <c r="K152" s="358" t="s">
        <v>13381</v>
      </c>
      <c r="L152" s="362">
        <v>40906</v>
      </c>
      <c r="N152" s="362">
        <v>40906</v>
      </c>
      <c r="P152" s="356" t="s">
        <v>13318</v>
      </c>
    </row>
    <row r="153" spans="1:16" x14ac:dyDescent="0.2">
      <c r="A153" s="356" t="s">
        <v>7034</v>
      </c>
      <c r="B153" s="356" t="s">
        <v>13533</v>
      </c>
      <c r="C153" s="358" t="s">
        <v>13534</v>
      </c>
      <c r="D153" s="358" t="s">
        <v>12919</v>
      </c>
      <c r="E153" s="358" t="s">
        <v>13535</v>
      </c>
      <c r="G153" s="358" t="s">
        <v>12886</v>
      </c>
      <c r="H153" s="385">
        <v>800</v>
      </c>
      <c r="I153" s="358" t="s">
        <v>12887</v>
      </c>
      <c r="J153" s="358" t="s">
        <v>12908</v>
      </c>
      <c r="K153" s="358" t="s">
        <v>13381</v>
      </c>
      <c r="L153" s="362">
        <v>40899</v>
      </c>
      <c r="N153" s="362">
        <v>40899</v>
      </c>
      <c r="P153" s="356" t="s">
        <v>13318</v>
      </c>
    </row>
    <row r="154" spans="1:16" x14ac:dyDescent="0.2">
      <c r="A154" s="356" t="s">
        <v>7035</v>
      </c>
      <c r="B154" s="356" t="s">
        <v>13533</v>
      </c>
      <c r="C154" s="358" t="s">
        <v>13534</v>
      </c>
      <c r="D154" s="358" t="s">
        <v>12919</v>
      </c>
      <c r="E154" s="358" t="s">
        <v>13536</v>
      </c>
      <c r="G154" s="358" t="s">
        <v>12886</v>
      </c>
      <c r="H154" s="385">
        <v>800</v>
      </c>
      <c r="I154" s="358" t="s">
        <v>12887</v>
      </c>
      <c r="J154" s="358" t="s">
        <v>12908</v>
      </c>
      <c r="K154" s="358" t="s">
        <v>13381</v>
      </c>
      <c r="L154" s="362">
        <v>40899</v>
      </c>
      <c r="N154" s="362">
        <v>40899</v>
      </c>
      <c r="P154" s="356" t="s">
        <v>13318</v>
      </c>
    </row>
    <row r="155" spans="1:16" x14ac:dyDescent="0.2">
      <c r="A155" s="356" t="s">
        <v>7036</v>
      </c>
      <c r="B155" s="356" t="s">
        <v>13537</v>
      </c>
      <c r="C155" s="358" t="s">
        <v>12980</v>
      </c>
      <c r="D155" s="358" t="s">
        <v>12981</v>
      </c>
      <c r="E155" s="358" t="s">
        <v>13538</v>
      </c>
      <c r="G155" s="358" t="s">
        <v>12886</v>
      </c>
      <c r="H155" s="385">
        <v>3200</v>
      </c>
      <c r="I155" s="358" t="s">
        <v>12887</v>
      </c>
      <c r="J155" s="358" t="s">
        <v>12908</v>
      </c>
      <c r="K155" s="358" t="s">
        <v>13381</v>
      </c>
      <c r="L155" s="362">
        <v>41315</v>
      </c>
      <c r="N155" s="362">
        <v>41315</v>
      </c>
      <c r="P155" s="356" t="s">
        <v>13318</v>
      </c>
    </row>
    <row r="156" spans="1:16" x14ac:dyDescent="0.2">
      <c r="A156" s="356" t="s">
        <v>7037</v>
      </c>
      <c r="B156" s="356" t="s">
        <v>13537</v>
      </c>
      <c r="C156" s="358" t="s">
        <v>12980</v>
      </c>
      <c r="D156" s="358" t="s">
        <v>12981</v>
      </c>
      <c r="E156" s="358" t="s">
        <v>13539</v>
      </c>
      <c r="G156" s="358" t="s">
        <v>12886</v>
      </c>
      <c r="H156" s="385">
        <v>3200</v>
      </c>
      <c r="I156" s="358" t="s">
        <v>12887</v>
      </c>
      <c r="J156" s="358" t="s">
        <v>12908</v>
      </c>
      <c r="K156" s="358" t="s">
        <v>13381</v>
      </c>
      <c r="L156" s="362">
        <v>41680</v>
      </c>
      <c r="N156" s="362">
        <v>41680</v>
      </c>
      <c r="P156" s="356" t="s">
        <v>13318</v>
      </c>
    </row>
    <row r="157" spans="1:16" x14ac:dyDescent="0.2">
      <c r="A157" s="356" t="s">
        <v>7038</v>
      </c>
      <c r="B157" s="356" t="s">
        <v>13537</v>
      </c>
      <c r="C157" s="358" t="s">
        <v>12980</v>
      </c>
      <c r="D157" s="358" t="s">
        <v>12981</v>
      </c>
      <c r="E157" s="358" t="s">
        <v>13540</v>
      </c>
      <c r="G157" s="358" t="s">
        <v>12886</v>
      </c>
      <c r="H157" s="385">
        <v>3200</v>
      </c>
      <c r="I157" s="358" t="s">
        <v>12887</v>
      </c>
      <c r="J157" s="358" t="s">
        <v>12908</v>
      </c>
      <c r="K157" s="358" t="s">
        <v>13381</v>
      </c>
      <c r="L157" s="362">
        <v>41842</v>
      </c>
      <c r="N157" s="362">
        <v>41842</v>
      </c>
      <c r="P157" s="356" t="s">
        <v>13318</v>
      </c>
    </row>
    <row r="158" spans="1:16" x14ac:dyDescent="0.2">
      <c r="A158" s="356" t="s">
        <v>7039</v>
      </c>
      <c r="B158" s="356" t="s">
        <v>13541</v>
      </c>
      <c r="C158" s="358" t="s">
        <v>12898</v>
      </c>
      <c r="D158" s="358" t="s">
        <v>12899</v>
      </c>
      <c r="E158" s="358" t="s">
        <v>13542</v>
      </c>
      <c r="G158" s="358" t="s">
        <v>12886</v>
      </c>
      <c r="H158" s="385">
        <v>2400</v>
      </c>
      <c r="I158" s="358" t="s">
        <v>12887</v>
      </c>
      <c r="J158" s="358" t="s">
        <v>12908</v>
      </c>
      <c r="K158" s="358" t="s">
        <v>13381</v>
      </c>
      <c r="L158" s="362">
        <v>41992</v>
      </c>
      <c r="N158" s="362">
        <v>41992</v>
      </c>
      <c r="P158" s="356" t="s">
        <v>13318</v>
      </c>
    </row>
    <row r="159" spans="1:16" x14ac:dyDescent="0.2">
      <c r="A159" s="356" t="s">
        <v>7040</v>
      </c>
      <c r="B159" s="356" t="s">
        <v>13541</v>
      </c>
      <c r="C159" s="358" t="s">
        <v>12898</v>
      </c>
      <c r="D159" s="358" t="s">
        <v>12899</v>
      </c>
      <c r="E159" s="358" t="s">
        <v>13542</v>
      </c>
      <c r="G159" s="358" t="s">
        <v>12886</v>
      </c>
      <c r="H159" s="385">
        <v>2400</v>
      </c>
      <c r="I159" s="358" t="s">
        <v>12887</v>
      </c>
      <c r="J159" s="358" t="s">
        <v>12908</v>
      </c>
      <c r="K159" s="358" t="s">
        <v>13381</v>
      </c>
      <c r="L159" s="362">
        <v>41995</v>
      </c>
      <c r="N159" s="362">
        <v>41995</v>
      </c>
      <c r="P159" s="356" t="s">
        <v>13318</v>
      </c>
    </row>
    <row r="160" spans="1:16" x14ac:dyDescent="0.2">
      <c r="A160" s="356" t="s">
        <v>7041</v>
      </c>
      <c r="B160" s="356" t="s">
        <v>13541</v>
      </c>
      <c r="C160" s="358" t="s">
        <v>13543</v>
      </c>
      <c r="D160" s="358" t="s">
        <v>12899</v>
      </c>
      <c r="E160" s="358" t="s">
        <v>13544</v>
      </c>
      <c r="G160" s="358" t="s">
        <v>12886</v>
      </c>
      <c r="H160" s="385">
        <v>2400</v>
      </c>
      <c r="I160" s="358" t="s">
        <v>12887</v>
      </c>
      <c r="J160" s="358" t="s">
        <v>12908</v>
      </c>
      <c r="K160" s="358" t="s">
        <v>13381</v>
      </c>
      <c r="L160" s="362">
        <v>41988</v>
      </c>
      <c r="N160" s="362">
        <v>41988</v>
      </c>
      <c r="P160" s="356" t="s">
        <v>13318</v>
      </c>
    </row>
    <row r="161" spans="1:16" x14ac:dyDescent="0.2">
      <c r="A161" s="356" t="s">
        <v>7042</v>
      </c>
      <c r="B161" s="356" t="s">
        <v>13545</v>
      </c>
      <c r="C161" s="358" t="s">
        <v>13516</v>
      </c>
      <c r="D161" s="358" t="s">
        <v>12997</v>
      </c>
      <c r="E161" s="358" t="s">
        <v>13546</v>
      </c>
      <c r="G161" s="358" t="s">
        <v>12886</v>
      </c>
      <c r="H161" s="385">
        <v>3200</v>
      </c>
      <c r="I161" s="358" t="s">
        <v>12887</v>
      </c>
      <c r="J161" s="358" t="s">
        <v>12908</v>
      </c>
      <c r="K161" s="358" t="s">
        <v>13381</v>
      </c>
      <c r="L161" s="362">
        <v>42044</v>
      </c>
      <c r="N161" s="362">
        <v>42044</v>
      </c>
      <c r="P161" s="356" t="s">
        <v>13318</v>
      </c>
    </row>
    <row r="162" spans="1:16" x14ac:dyDescent="0.2">
      <c r="A162" s="356" t="s">
        <v>7043</v>
      </c>
      <c r="B162" s="356" t="s">
        <v>13545</v>
      </c>
      <c r="C162" s="358" t="s">
        <v>13516</v>
      </c>
      <c r="D162" s="358" t="s">
        <v>12997</v>
      </c>
      <c r="E162" s="358" t="s">
        <v>13546</v>
      </c>
      <c r="G162" s="358" t="s">
        <v>12886</v>
      </c>
      <c r="H162" s="385">
        <v>3200</v>
      </c>
      <c r="I162" s="358" t="s">
        <v>12887</v>
      </c>
      <c r="J162" s="358" t="s">
        <v>12908</v>
      </c>
      <c r="K162" s="358" t="s">
        <v>13381</v>
      </c>
      <c r="L162" s="362">
        <v>42044</v>
      </c>
      <c r="N162" s="362">
        <v>42044</v>
      </c>
      <c r="P162" s="356" t="s">
        <v>13318</v>
      </c>
    </row>
    <row r="163" spans="1:16" x14ac:dyDescent="0.2">
      <c r="A163" s="356" t="s">
        <v>7044</v>
      </c>
      <c r="B163" s="356" t="s">
        <v>13545</v>
      </c>
      <c r="C163" s="358" t="s">
        <v>13516</v>
      </c>
      <c r="D163" s="358" t="s">
        <v>12997</v>
      </c>
      <c r="E163" s="358" t="s">
        <v>13547</v>
      </c>
      <c r="G163" s="358" t="s">
        <v>12886</v>
      </c>
      <c r="H163" s="385">
        <v>3200</v>
      </c>
      <c r="I163" s="358" t="s">
        <v>12887</v>
      </c>
      <c r="J163" s="358" t="s">
        <v>12908</v>
      </c>
      <c r="K163" s="358" t="s">
        <v>13381</v>
      </c>
      <c r="L163" s="362">
        <v>42199</v>
      </c>
      <c r="N163" s="362">
        <v>42199</v>
      </c>
      <c r="P163" s="356" t="s">
        <v>13318</v>
      </c>
    </row>
    <row r="164" spans="1:16" x14ac:dyDescent="0.2">
      <c r="A164" s="356" t="s">
        <v>7045</v>
      </c>
      <c r="B164" s="356" t="s">
        <v>13545</v>
      </c>
      <c r="C164" s="358" t="s">
        <v>13516</v>
      </c>
      <c r="D164" s="358" t="s">
        <v>12997</v>
      </c>
      <c r="E164" s="358" t="s">
        <v>13548</v>
      </c>
      <c r="G164" s="358" t="s">
        <v>12886</v>
      </c>
      <c r="H164" s="385">
        <v>3200</v>
      </c>
      <c r="I164" s="358" t="s">
        <v>12887</v>
      </c>
      <c r="J164" s="358" t="s">
        <v>12908</v>
      </c>
      <c r="K164" s="358" t="s">
        <v>13381</v>
      </c>
      <c r="L164" s="362">
        <v>42221</v>
      </c>
      <c r="N164" s="362">
        <v>42221</v>
      </c>
      <c r="P164" s="356" t="s">
        <v>13318</v>
      </c>
    </row>
    <row r="165" spans="1:16" x14ac:dyDescent="0.2">
      <c r="A165" s="356" t="s">
        <v>7046</v>
      </c>
      <c r="B165" s="356" t="s">
        <v>13545</v>
      </c>
      <c r="C165" s="358" t="s">
        <v>12980</v>
      </c>
      <c r="D165" s="358" t="s">
        <v>12981</v>
      </c>
      <c r="E165" s="358" t="s">
        <v>13549</v>
      </c>
      <c r="G165" s="358" t="s">
        <v>12886</v>
      </c>
      <c r="H165" s="385">
        <v>3200</v>
      </c>
      <c r="I165" s="358" t="s">
        <v>12887</v>
      </c>
      <c r="J165" s="358" t="s">
        <v>12908</v>
      </c>
      <c r="K165" s="358" t="s">
        <v>13381</v>
      </c>
      <c r="L165" s="362">
        <v>42241</v>
      </c>
      <c r="N165" s="362">
        <v>42241</v>
      </c>
      <c r="P165" s="356" t="s">
        <v>13318</v>
      </c>
    </row>
    <row r="166" spans="1:16" x14ac:dyDescent="0.2">
      <c r="A166" s="356" t="s">
        <v>7047</v>
      </c>
      <c r="B166" s="356" t="s">
        <v>13550</v>
      </c>
      <c r="C166" s="358" t="s">
        <v>12909</v>
      </c>
      <c r="D166" s="358" t="s">
        <v>12910</v>
      </c>
      <c r="E166" s="358" t="s">
        <v>13551</v>
      </c>
      <c r="G166" s="358" t="s">
        <v>12886</v>
      </c>
      <c r="H166" s="385">
        <v>2350</v>
      </c>
      <c r="I166" s="358" t="s">
        <v>12887</v>
      </c>
      <c r="J166" s="358" t="s">
        <v>12908</v>
      </c>
      <c r="K166" s="358" t="s">
        <v>13381</v>
      </c>
      <c r="L166" s="362">
        <v>42342</v>
      </c>
      <c r="N166" s="362">
        <v>42342</v>
      </c>
      <c r="P166" s="356" t="s">
        <v>13318</v>
      </c>
    </row>
    <row r="167" spans="1:16" x14ac:dyDescent="0.2">
      <c r="A167" s="356" t="s">
        <v>7048</v>
      </c>
      <c r="B167" s="356" t="s">
        <v>13552</v>
      </c>
      <c r="C167" s="358" t="s">
        <v>12965</v>
      </c>
      <c r="D167" s="358" t="s">
        <v>12966</v>
      </c>
      <c r="E167" s="358" t="s">
        <v>13553</v>
      </c>
      <c r="G167" s="358" t="s">
        <v>12886</v>
      </c>
      <c r="H167" s="385">
        <v>2530</v>
      </c>
      <c r="I167" s="358" t="s">
        <v>12887</v>
      </c>
      <c r="J167" s="358" t="s">
        <v>12908</v>
      </c>
      <c r="K167" s="358" t="s">
        <v>13381</v>
      </c>
      <c r="L167" s="362">
        <v>42450</v>
      </c>
      <c r="N167" s="362">
        <v>42450</v>
      </c>
      <c r="P167" s="356" t="s">
        <v>13318</v>
      </c>
    </row>
    <row r="168" spans="1:16" x14ac:dyDescent="0.2">
      <c r="A168" s="356" t="s">
        <v>7049</v>
      </c>
      <c r="B168" s="356" t="s">
        <v>13552</v>
      </c>
      <c r="C168" s="358" t="s">
        <v>12965</v>
      </c>
      <c r="D168" s="358" t="s">
        <v>12966</v>
      </c>
      <c r="E168" s="358" t="s">
        <v>13554</v>
      </c>
      <c r="G168" s="358" t="s">
        <v>12886</v>
      </c>
      <c r="H168" s="385">
        <v>2530</v>
      </c>
      <c r="I168" s="358" t="s">
        <v>12887</v>
      </c>
      <c r="J168" s="358" t="s">
        <v>12908</v>
      </c>
      <c r="K168" s="358" t="s">
        <v>13381</v>
      </c>
      <c r="L168" s="362">
        <v>42444</v>
      </c>
      <c r="N168" s="362">
        <v>42444</v>
      </c>
      <c r="P168" s="356" t="s">
        <v>13318</v>
      </c>
    </row>
    <row r="169" spans="1:16" x14ac:dyDescent="0.2">
      <c r="A169" s="356" t="s">
        <v>7050</v>
      </c>
      <c r="B169" s="356" t="s">
        <v>13552</v>
      </c>
      <c r="C169" s="358" t="s">
        <v>12965</v>
      </c>
      <c r="D169" s="358" t="s">
        <v>12966</v>
      </c>
      <c r="E169" s="358" t="s">
        <v>13555</v>
      </c>
      <c r="G169" s="358" t="s">
        <v>12886</v>
      </c>
      <c r="H169" s="385">
        <v>2530</v>
      </c>
      <c r="I169" s="358" t="s">
        <v>12887</v>
      </c>
      <c r="J169" s="358" t="s">
        <v>12908</v>
      </c>
      <c r="K169" s="358" t="s">
        <v>13381</v>
      </c>
      <c r="L169" s="362">
        <v>42439</v>
      </c>
      <c r="N169" s="362">
        <v>42439</v>
      </c>
      <c r="P169" s="356" t="s">
        <v>13318</v>
      </c>
    </row>
    <row r="170" spans="1:16" x14ac:dyDescent="0.2">
      <c r="A170" s="356" t="s">
        <v>7051</v>
      </c>
      <c r="B170" s="356" t="s">
        <v>13556</v>
      </c>
      <c r="C170" s="358" t="s">
        <v>13044</v>
      </c>
      <c r="D170" s="358" t="s">
        <v>13045</v>
      </c>
      <c r="E170" s="358" t="s">
        <v>13557</v>
      </c>
      <c r="G170" s="358" t="s">
        <v>12886</v>
      </c>
      <c r="H170" s="385">
        <v>8.58</v>
      </c>
      <c r="I170" s="358" t="s">
        <v>12893</v>
      </c>
      <c r="J170" s="358" t="s">
        <v>12888</v>
      </c>
      <c r="K170" s="358" t="s">
        <v>13558</v>
      </c>
      <c r="L170" s="362">
        <v>40815</v>
      </c>
      <c r="N170" s="362">
        <v>40815</v>
      </c>
      <c r="P170" s="356" t="s">
        <v>13255</v>
      </c>
    </row>
    <row r="171" spans="1:16" x14ac:dyDescent="0.2">
      <c r="A171" s="356" t="s">
        <v>7052</v>
      </c>
      <c r="B171" s="356" t="s">
        <v>13559</v>
      </c>
      <c r="C171" s="358" t="s">
        <v>13560</v>
      </c>
      <c r="D171" s="358" t="s">
        <v>12916</v>
      </c>
      <c r="E171" s="358" t="s">
        <v>13561</v>
      </c>
      <c r="G171" s="358" t="s">
        <v>12886</v>
      </c>
      <c r="H171" s="385">
        <v>11.28</v>
      </c>
      <c r="I171" s="358" t="s">
        <v>12893</v>
      </c>
      <c r="J171" s="358" t="s">
        <v>12888</v>
      </c>
      <c r="K171" s="358" t="s">
        <v>13558</v>
      </c>
      <c r="L171" s="362">
        <v>40514</v>
      </c>
      <c r="N171" s="362">
        <v>40514</v>
      </c>
      <c r="P171" s="356" t="s">
        <v>13255</v>
      </c>
    </row>
    <row r="172" spans="1:16" x14ac:dyDescent="0.2">
      <c r="A172" s="356" t="s">
        <v>7053</v>
      </c>
      <c r="B172" s="356" t="s">
        <v>13562</v>
      </c>
      <c r="C172" s="358" t="s">
        <v>13044</v>
      </c>
      <c r="D172" s="358" t="s">
        <v>13045</v>
      </c>
      <c r="E172" s="358" t="s">
        <v>13563</v>
      </c>
      <c r="G172" s="358" t="s">
        <v>12886</v>
      </c>
      <c r="H172" s="385">
        <v>4.83</v>
      </c>
      <c r="I172" s="358" t="s">
        <v>12893</v>
      </c>
      <c r="J172" s="358" t="s">
        <v>12888</v>
      </c>
      <c r="K172" s="358" t="s">
        <v>13558</v>
      </c>
      <c r="L172" s="362">
        <v>40739</v>
      </c>
      <c r="N172" s="362">
        <v>40739</v>
      </c>
      <c r="P172" s="356" t="s">
        <v>13255</v>
      </c>
    </row>
    <row r="173" spans="1:16" x14ac:dyDescent="0.2">
      <c r="A173" s="356" t="s">
        <v>7054</v>
      </c>
      <c r="B173" s="356" t="s">
        <v>13564</v>
      </c>
      <c r="C173" s="358" t="s">
        <v>13565</v>
      </c>
      <c r="D173" s="358" t="s">
        <v>13027</v>
      </c>
      <c r="E173" s="358" t="s">
        <v>13566</v>
      </c>
      <c r="G173" s="358" t="s">
        <v>12886</v>
      </c>
      <c r="H173" s="385">
        <v>9.1199999999999992</v>
      </c>
      <c r="I173" s="358" t="s">
        <v>12893</v>
      </c>
      <c r="J173" s="358" t="s">
        <v>12888</v>
      </c>
      <c r="K173" s="358" t="s">
        <v>13558</v>
      </c>
      <c r="L173" s="362">
        <v>40747</v>
      </c>
      <c r="N173" s="362">
        <v>40747</v>
      </c>
      <c r="P173" s="356" t="s">
        <v>13255</v>
      </c>
    </row>
    <row r="174" spans="1:16" x14ac:dyDescent="0.2">
      <c r="A174" s="356" t="s">
        <v>7055</v>
      </c>
      <c r="B174" s="356" t="s">
        <v>13567</v>
      </c>
      <c r="C174" s="358" t="s">
        <v>12918</v>
      </c>
      <c r="D174" s="358" t="s">
        <v>12919</v>
      </c>
      <c r="E174" s="358" t="s">
        <v>13568</v>
      </c>
      <c r="G174" s="358" t="s">
        <v>12886</v>
      </c>
      <c r="H174" s="385">
        <v>12.16</v>
      </c>
      <c r="I174" s="358" t="s">
        <v>12893</v>
      </c>
      <c r="J174" s="358" t="s">
        <v>12888</v>
      </c>
      <c r="K174" s="358" t="s">
        <v>13558</v>
      </c>
      <c r="L174" s="362">
        <v>40779</v>
      </c>
      <c r="N174" s="362">
        <v>40779</v>
      </c>
      <c r="P174" s="356" t="s">
        <v>13255</v>
      </c>
    </row>
    <row r="175" spans="1:16" x14ac:dyDescent="0.2">
      <c r="A175" s="356" t="s">
        <v>7056</v>
      </c>
      <c r="B175" s="356" t="s">
        <v>13569</v>
      </c>
      <c r="C175" s="358" t="s">
        <v>13116</v>
      </c>
      <c r="D175" s="358" t="s">
        <v>12919</v>
      </c>
      <c r="E175" s="358" t="s">
        <v>13570</v>
      </c>
      <c r="G175" s="358" t="s">
        <v>12886</v>
      </c>
      <c r="H175" s="385">
        <v>15.96</v>
      </c>
      <c r="I175" s="358" t="s">
        <v>12893</v>
      </c>
      <c r="J175" s="358" t="s">
        <v>12888</v>
      </c>
      <c r="K175" s="358" t="s">
        <v>13558</v>
      </c>
      <c r="L175" s="362">
        <v>40907</v>
      </c>
      <c r="N175" s="362">
        <v>40907</v>
      </c>
      <c r="P175" s="356" t="s">
        <v>13255</v>
      </c>
    </row>
    <row r="176" spans="1:16" x14ac:dyDescent="0.2">
      <c r="A176" s="356" t="s">
        <v>7057</v>
      </c>
      <c r="B176" s="356" t="s">
        <v>13571</v>
      </c>
      <c r="C176" s="358" t="s">
        <v>13572</v>
      </c>
      <c r="D176" s="358" t="s">
        <v>12981</v>
      </c>
      <c r="E176" s="358" t="s">
        <v>13573</v>
      </c>
      <c r="G176" s="358" t="s">
        <v>12886</v>
      </c>
      <c r="H176" s="385">
        <v>8.4600000000000009</v>
      </c>
      <c r="I176" s="358" t="s">
        <v>12893</v>
      </c>
      <c r="J176" s="358" t="s">
        <v>12888</v>
      </c>
      <c r="K176" s="358" t="s">
        <v>13558</v>
      </c>
      <c r="L176" s="362">
        <v>40837</v>
      </c>
      <c r="N176" s="362">
        <v>40837</v>
      </c>
      <c r="P176" s="356" t="s">
        <v>13255</v>
      </c>
    </row>
    <row r="177" spans="1:16" x14ac:dyDescent="0.2">
      <c r="A177" s="356" t="s">
        <v>7058</v>
      </c>
      <c r="B177" s="356" t="s">
        <v>13574</v>
      </c>
      <c r="C177" s="358" t="s">
        <v>13575</v>
      </c>
      <c r="D177" s="358" t="s">
        <v>12910</v>
      </c>
      <c r="E177" s="358" t="s">
        <v>13576</v>
      </c>
      <c r="G177" s="358" t="s">
        <v>12886</v>
      </c>
      <c r="H177" s="385">
        <v>7.6</v>
      </c>
      <c r="I177" s="358" t="s">
        <v>12893</v>
      </c>
      <c r="J177" s="358" t="s">
        <v>12888</v>
      </c>
      <c r="K177" s="358" t="s">
        <v>13558</v>
      </c>
      <c r="L177" s="362">
        <v>40355</v>
      </c>
      <c r="N177" s="362">
        <v>40355</v>
      </c>
      <c r="P177" s="356" t="s">
        <v>13255</v>
      </c>
    </row>
    <row r="178" spans="1:16" x14ac:dyDescent="0.2">
      <c r="A178" s="356" t="s">
        <v>7059</v>
      </c>
      <c r="B178" s="356" t="s">
        <v>13577</v>
      </c>
      <c r="C178" s="358" t="s">
        <v>13578</v>
      </c>
      <c r="D178" s="358" t="s">
        <v>12931</v>
      </c>
      <c r="E178" s="358" t="s">
        <v>13579</v>
      </c>
      <c r="G178" s="358" t="s">
        <v>12886</v>
      </c>
      <c r="H178" s="385">
        <v>7.98</v>
      </c>
      <c r="I178" s="358" t="s">
        <v>12893</v>
      </c>
      <c r="J178" s="358" t="s">
        <v>12888</v>
      </c>
      <c r="K178" s="358" t="s">
        <v>13558</v>
      </c>
      <c r="L178" s="362">
        <v>40347</v>
      </c>
      <c r="N178" s="362">
        <v>40347</v>
      </c>
      <c r="P178" s="356" t="s">
        <v>13255</v>
      </c>
    </row>
    <row r="179" spans="1:16" x14ac:dyDescent="0.2">
      <c r="A179" s="356" t="s">
        <v>7060</v>
      </c>
      <c r="B179" s="356" t="s">
        <v>13580</v>
      </c>
      <c r="C179" s="358" t="s">
        <v>12905</v>
      </c>
      <c r="D179" s="358" t="s">
        <v>12945</v>
      </c>
      <c r="E179" s="358" t="s">
        <v>13581</v>
      </c>
      <c r="G179" s="358" t="s">
        <v>12886</v>
      </c>
      <c r="H179" s="385">
        <v>3.8159999999999998</v>
      </c>
      <c r="I179" s="358" t="s">
        <v>12893</v>
      </c>
      <c r="J179" s="358" t="s">
        <v>12888</v>
      </c>
      <c r="K179" s="358" t="s">
        <v>13558</v>
      </c>
      <c r="L179" s="362">
        <v>40528</v>
      </c>
      <c r="N179" s="362">
        <v>40528</v>
      </c>
      <c r="P179" s="356" t="s">
        <v>13255</v>
      </c>
    </row>
    <row r="180" spans="1:16" x14ac:dyDescent="0.2">
      <c r="A180" s="356" t="s">
        <v>7061</v>
      </c>
      <c r="B180" s="356" t="s">
        <v>13582</v>
      </c>
      <c r="C180" s="358" t="s">
        <v>13089</v>
      </c>
      <c r="D180" s="358" t="s">
        <v>12997</v>
      </c>
      <c r="E180" s="358" t="s">
        <v>13583</v>
      </c>
      <c r="G180" s="358" t="s">
        <v>12886</v>
      </c>
      <c r="H180" s="385">
        <v>9.6199999999999992</v>
      </c>
      <c r="I180" s="358" t="s">
        <v>12893</v>
      </c>
      <c r="J180" s="358" t="s">
        <v>12888</v>
      </c>
      <c r="K180" s="358" t="s">
        <v>13558</v>
      </c>
      <c r="L180" s="362">
        <v>40711</v>
      </c>
      <c r="N180" s="362">
        <v>40711</v>
      </c>
      <c r="P180" s="356" t="s">
        <v>13255</v>
      </c>
    </row>
    <row r="181" spans="1:16" x14ac:dyDescent="0.2">
      <c r="A181" s="356" t="s">
        <v>7062</v>
      </c>
      <c r="B181" s="356" t="s">
        <v>13584</v>
      </c>
      <c r="C181" s="358" t="s">
        <v>13585</v>
      </c>
      <c r="D181" s="358" t="s">
        <v>12910</v>
      </c>
      <c r="E181" s="358" t="s">
        <v>13586</v>
      </c>
      <c r="G181" s="358" t="s">
        <v>12886</v>
      </c>
      <c r="H181" s="385">
        <v>4.3049999999999997</v>
      </c>
      <c r="I181" s="358" t="s">
        <v>12893</v>
      </c>
      <c r="J181" s="358" t="s">
        <v>12888</v>
      </c>
      <c r="K181" s="358" t="s">
        <v>13558</v>
      </c>
      <c r="L181" s="362">
        <v>40791</v>
      </c>
      <c r="N181" s="362">
        <v>40791</v>
      </c>
      <c r="P181" s="356" t="s">
        <v>13255</v>
      </c>
    </row>
    <row r="182" spans="1:16" x14ac:dyDescent="0.2">
      <c r="A182" s="356" t="s">
        <v>7063</v>
      </c>
      <c r="B182" s="356" t="s">
        <v>13587</v>
      </c>
      <c r="C182" s="358" t="s">
        <v>12905</v>
      </c>
      <c r="D182" s="358" t="s">
        <v>12951</v>
      </c>
      <c r="E182" s="358" t="s">
        <v>13588</v>
      </c>
      <c r="G182" s="358" t="s">
        <v>12886</v>
      </c>
      <c r="H182" s="385">
        <v>14.43</v>
      </c>
      <c r="I182" s="358" t="s">
        <v>12893</v>
      </c>
      <c r="J182" s="358" t="s">
        <v>12888</v>
      </c>
      <c r="K182" s="358" t="s">
        <v>13558</v>
      </c>
      <c r="L182" s="362">
        <v>40494</v>
      </c>
      <c r="N182" s="362">
        <v>40494</v>
      </c>
      <c r="P182" s="356" t="s">
        <v>13255</v>
      </c>
    </row>
    <row r="183" spans="1:16" x14ac:dyDescent="0.2">
      <c r="A183" s="356" t="s">
        <v>7064</v>
      </c>
      <c r="B183" s="356" t="s">
        <v>13589</v>
      </c>
      <c r="C183" s="358" t="s">
        <v>13590</v>
      </c>
      <c r="D183" s="358" t="s">
        <v>12916</v>
      </c>
      <c r="E183" s="358" t="s">
        <v>13591</v>
      </c>
      <c r="G183" s="358" t="s">
        <v>12886</v>
      </c>
      <c r="H183" s="385">
        <v>8.2799999999999994</v>
      </c>
      <c r="I183" s="358" t="s">
        <v>12893</v>
      </c>
      <c r="J183" s="358" t="s">
        <v>12888</v>
      </c>
      <c r="K183" s="358" t="s">
        <v>13558</v>
      </c>
      <c r="L183" s="362">
        <v>40355</v>
      </c>
      <c r="N183" s="362">
        <v>40355</v>
      </c>
      <c r="P183" s="356" t="s">
        <v>13255</v>
      </c>
    </row>
    <row r="184" spans="1:16" x14ac:dyDescent="0.2">
      <c r="A184" s="356" t="s">
        <v>7065</v>
      </c>
      <c r="B184" s="356" t="s">
        <v>13592</v>
      </c>
      <c r="C184" s="358" t="s">
        <v>12975</v>
      </c>
      <c r="D184" s="358" t="s">
        <v>12976</v>
      </c>
      <c r="E184" s="358" t="s">
        <v>13593</v>
      </c>
      <c r="G184" s="358" t="s">
        <v>12886</v>
      </c>
      <c r="H184" s="385">
        <v>3.43</v>
      </c>
      <c r="I184" s="358" t="s">
        <v>12893</v>
      </c>
      <c r="J184" s="358" t="s">
        <v>12888</v>
      </c>
      <c r="K184" s="358" t="s">
        <v>13558</v>
      </c>
      <c r="L184" s="362">
        <v>40877</v>
      </c>
      <c r="N184" s="362">
        <v>40877</v>
      </c>
      <c r="P184" s="356" t="s">
        <v>13255</v>
      </c>
    </row>
    <row r="185" spans="1:16" x14ac:dyDescent="0.2">
      <c r="A185" s="356" t="s">
        <v>7066</v>
      </c>
      <c r="B185" s="356" t="s">
        <v>13594</v>
      </c>
      <c r="C185" s="358" t="s">
        <v>13595</v>
      </c>
      <c r="D185" s="358" t="s">
        <v>13596</v>
      </c>
      <c r="E185" s="358" t="s">
        <v>13597</v>
      </c>
      <c r="G185" s="358" t="s">
        <v>12886</v>
      </c>
      <c r="H185" s="385">
        <v>2.73</v>
      </c>
      <c r="I185" s="358" t="s">
        <v>12893</v>
      </c>
      <c r="J185" s="358" t="s">
        <v>12888</v>
      </c>
      <c r="K185" s="358" t="s">
        <v>13558</v>
      </c>
      <c r="L185" s="362">
        <v>40674</v>
      </c>
      <c r="N185" s="362">
        <v>40674</v>
      </c>
      <c r="P185" s="356" t="s">
        <v>13255</v>
      </c>
    </row>
    <row r="186" spans="1:16" x14ac:dyDescent="0.2">
      <c r="A186" s="356" t="s">
        <v>7067</v>
      </c>
      <c r="B186" s="356" t="s">
        <v>13598</v>
      </c>
      <c r="C186" s="358" t="s">
        <v>13599</v>
      </c>
      <c r="D186" s="358" t="s">
        <v>12931</v>
      </c>
      <c r="E186" s="358" t="s">
        <v>13600</v>
      </c>
      <c r="G186" s="358" t="s">
        <v>12886</v>
      </c>
      <c r="H186" s="385">
        <v>3.96</v>
      </c>
      <c r="I186" s="358" t="s">
        <v>12893</v>
      </c>
      <c r="J186" s="358" t="s">
        <v>12888</v>
      </c>
      <c r="K186" s="358" t="s">
        <v>13558</v>
      </c>
      <c r="L186" s="362">
        <v>40675</v>
      </c>
      <c r="N186" s="362">
        <v>40675</v>
      </c>
      <c r="P186" s="356" t="s">
        <v>13255</v>
      </c>
    </row>
    <row r="187" spans="1:16" x14ac:dyDescent="0.2">
      <c r="A187" s="356" t="s">
        <v>7068</v>
      </c>
      <c r="B187" s="356" t="s">
        <v>13601</v>
      </c>
      <c r="C187" s="358" t="s">
        <v>13044</v>
      </c>
      <c r="D187" s="358" t="s">
        <v>13045</v>
      </c>
      <c r="E187" s="358" t="s">
        <v>13602</v>
      </c>
      <c r="G187" s="358" t="s">
        <v>12886</v>
      </c>
      <c r="H187" s="385">
        <v>4.0949999999999998</v>
      </c>
      <c r="I187" s="358" t="s">
        <v>12893</v>
      </c>
      <c r="J187" s="358" t="s">
        <v>12888</v>
      </c>
      <c r="K187" s="358" t="s">
        <v>13558</v>
      </c>
      <c r="L187" s="362">
        <v>40490</v>
      </c>
      <c r="N187" s="362">
        <v>40490</v>
      </c>
      <c r="P187" s="356" t="s">
        <v>13255</v>
      </c>
    </row>
    <row r="188" spans="1:16" x14ac:dyDescent="0.2">
      <c r="A188" s="356" t="s">
        <v>7069</v>
      </c>
      <c r="B188" s="356" t="s">
        <v>13603</v>
      </c>
      <c r="C188" s="358" t="s">
        <v>12905</v>
      </c>
      <c r="D188" s="358" t="s">
        <v>12987</v>
      </c>
      <c r="E188" s="358" t="s">
        <v>13604</v>
      </c>
      <c r="G188" s="358" t="s">
        <v>12886</v>
      </c>
      <c r="H188" s="385">
        <v>83.49</v>
      </c>
      <c r="I188" s="358" t="s">
        <v>12893</v>
      </c>
      <c r="J188" s="358" t="s">
        <v>12888</v>
      </c>
      <c r="K188" s="358" t="s">
        <v>13558</v>
      </c>
      <c r="L188" s="362">
        <v>40784</v>
      </c>
      <c r="N188" s="362">
        <v>40784</v>
      </c>
      <c r="P188" s="356" t="s">
        <v>13605</v>
      </c>
    </row>
    <row r="189" spans="1:16" x14ac:dyDescent="0.2">
      <c r="A189" s="356" t="s">
        <v>7070</v>
      </c>
      <c r="B189" s="356" t="s">
        <v>13606</v>
      </c>
      <c r="C189" s="358" t="s">
        <v>12890</v>
      </c>
      <c r="D189" s="358" t="s">
        <v>12891</v>
      </c>
      <c r="E189" s="358" t="s">
        <v>13607</v>
      </c>
      <c r="G189" s="358" t="s">
        <v>12886</v>
      </c>
      <c r="H189" s="385">
        <v>5.22</v>
      </c>
      <c r="I189" s="358" t="s">
        <v>12893</v>
      </c>
      <c r="J189" s="358" t="s">
        <v>12888</v>
      </c>
      <c r="K189" s="358" t="s">
        <v>13558</v>
      </c>
      <c r="L189" s="362">
        <v>40738</v>
      </c>
      <c r="N189" s="362">
        <v>40738</v>
      </c>
      <c r="P189" s="356" t="s">
        <v>13255</v>
      </c>
    </row>
    <row r="190" spans="1:16" x14ac:dyDescent="0.2">
      <c r="A190" s="356" t="s">
        <v>7071</v>
      </c>
      <c r="B190" s="356" t="s">
        <v>13608</v>
      </c>
      <c r="C190" s="358" t="s">
        <v>13609</v>
      </c>
      <c r="D190" s="358" t="s">
        <v>12895</v>
      </c>
      <c r="E190" s="358" t="s">
        <v>13610</v>
      </c>
      <c r="G190" s="358" t="s">
        <v>12886</v>
      </c>
      <c r="H190" s="385">
        <v>10.8</v>
      </c>
      <c r="I190" s="358" t="s">
        <v>12893</v>
      </c>
      <c r="J190" s="358" t="s">
        <v>12888</v>
      </c>
      <c r="K190" s="358" t="s">
        <v>13558</v>
      </c>
      <c r="L190" s="362">
        <v>40340</v>
      </c>
      <c r="N190" s="362">
        <v>40340</v>
      </c>
      <c r="P190" s="356" t="s">
        <v>13255</v>
      </c>
    </row>
    <row r="191" spans="1:16" x14ac:dyDescent="0.2">
      <c r="A191" s="356" t="s">
        <v>7072</v>
      </c>
      <c r="B191" s="356" t="s">
        <v>13611</v>
      </c>
      <c r="C191" s="358" t="s">
        <v>13612</v>
      </c>
      <c r="D191" s="358" t="s">
        <v>13613</v>
      </c>
      <c r="E191" s="358" t="s">
        <v>13614</v>
      </c>
      <c r="G191" s="358" t="s">
        <v>12886</v>
      </c>
      <c r="H191" s="385">
        <v>5.17</v>
      </c>
      <c r="I191" s="358" t="s">
        <v>12893</v>
      </c>
      <c r="J191" s="358" t="s">
        <v>12888</v>
      </c>
      <c r="K191" s="358" t="s">
        <v>13558</v>
      </c>
      <c r="L191" s="362">
        <v>40975</v>
      </c>
      <c r="N191" s="362">
        <v>40975</v>
      </c>
      <c r="P191" s="356" t="s">
        <v>13605</v>
      </c>
    </row>
    <row r="192" spans="1:16" x14ac:dyDescent="0.2">
      <c r="A192" s="356" t="s">
        <v>7073</v>
      </c>
      <c r="B192" s="356" t="s">
        <v>13615</v>
      </c>
      <c r="C192" s="358" t="s">
        <v>12883</v>
      </c>
      <c r="D192" s="358" t="s">
        <v>12884</v>
      </c>
      <c r="E192" s="358" t="s">
        <v>13616</v>
      </c>
      <c r="G192" s="358" t="s">
        <v>12886</v>
      </c>
      <c r="H192" s="385">
        <v>9.6</v>
      </c>
      <c r="I192" s="358" t="s">
        <v>12893</v>
      </c>
      <c r="J192" s="358" t="s">
        <v>12888</v>
      </c>
      <c r="K192" s="358" t="s">
        <v>13558</v>
      </c>
      <c r="L192" s="362">
        <v>40808</v>
      </c>
      <c r="N192" s="362">
        <v>40808</v>
      </c>
      <c r="P192" s="356" t="s">
        <v>13255</v>
      </c>
    </row>
    <row r="193" spans="1:16" x14ac:dyDescent="0.2">
      <c r="A193" s="356" t="s">
        <v>7074</v>
      </c>
      <c r="B193" s="356" t="s">
        <v>13617</v>
      </c>
      <c r="C193" s="358" t="s">
        <v>13618</v>
      </c>
      <c r="D193" s="358" t="s">
        <v>12931</v>
      </c>
      <c r="E193" s="358" t="s">
        <v>13619</v>
      </c>
      <c r="G193" s="358" t="s">
        <v>12886</v>
      </c>
      <c r="H193" s="385">
        <v>10.32</v>
      </c>
      <c r="I193" s="358" t="s">
        <v>12893</v>
      </c>
      <c r="J193" s="358" t="s">
        <v>12888</v>
      </c>
      <c r="K193" s="358" t="s">
        <v>13558</v>
      </c>
      <c r="L193" s="362">
        <v>40795</v>
      </c>
      <c r="N193" s="362">
        <v>40795</v>
      </c>
      <c r="P193" s="356" t="s">
        <v>13255</v>
      </c>
    </row>
    <row r="194" spans="1:16" x14ac:dyDescent="0.2">
      <c r="A194" s="356" t="s">
        <v>7075</v>
      </c>
      <c r="B194" s="356" t="s">
        <v>13620</v>
      </c>
      <c r="C194" s="358" t="s">
        <v>13621</v>
      </c>
      <c r="D194" s="358" t="s">
        <v>12960</v>
      </c>
      <c r="E194" s="358" t="s">
        <v>13622</v>
      </c>
      <c r="G194" s="358" t="s">
        <v>12886</v>
      </c>
      <c r="H194" s="385">
        <v>12.6</v>
      </c>
      <c r="I194" s="358" t="s">
        <v>12893</v>
      </c>
      <c r="J194" s="358" t="s">
        <v>12888</v>
      </c>
      <c r="K194" s="358" t="s">
        <v>13558</v>
      </c>
      <c r="L194" s="362">
        <v>40437</v>
      </c>
      <c r="N194" s="362">
        <v>40437</v>
      </c>
      <c r="P194" s="356" t="s">
        <v>13255</v>
      </c>
    </row>
    <row r="195" spans="1:16" x14ac:dyDescent="0.2">
      <c r="A195" s="356" t="s">
        <v>7076</v>
      </c>
      <c r="B195" s="356" t="s">
        <v>13623</v>
      </c>
      <c r="C195" s="358" t="s">
        <v>12926</v>
      </c>
      <c r="D195" s="358" t="s">
        <v>12927</v>
      </c>
      <c r="E195" s="358" t="s">
        <v>13624</v>
      </c>
      <c r="G195" s="358" t="s">
        <v>12886</v>
      </c>
      <c r="H195" s="385">
        <v>6.3</v>
      </c>
      <c r="I195" s="358" t="s">
        <v>12893</v>
      </c>
      <c r="J195" s="358" t="s">
        <v>12888</v>
      </c>
      <c r="K195" s="358" t="s">
        <v>13558</v>
      </c>
      <c r="L195" s="362">
        <v>40359</v>
      </c>
      <c r="N195" s="362">
        <v>40359</v>
      </c>
      <c r="P195" s="356" t="s">
        <v>13255</v>
      </c>
    </row>
    <row r="196" spans="1:16" x14ac:dyDescent="0.2">
      <c r="A196" s="356" t="s">
        <v>7077</v>
      </c>
      <c r="B196" s="356" t="s">
        <v>13625</v>
      </c>
      <c r="C196" s="358" t="s">
        <v>13176</v>
      </c>
      <c r="D196" s="358" t="s">
        <v>13177</v>
      </c>
      <c r="E196" s="358" t="s">
        <v>13626</v>
      </c>
      <c r="G196" s="358" t="s">
        <v>12886</v>
      </c>
      <c r="H196" s="385">
        <v>12.87</v>
      </c>
      <c r="I196" s="358" t="s">
        <v>12893</v>
      </c>
      <c r="J196" s="358" t="s">
        <v>12888</v>
      </c>
      <c r="K196" s="358" t="s">
        <v>13558</v>
      </c>
      <c r="L196" s="362">
        <v>40851</v>
      </c>
      <c r="N196" s="362">
        <v>40851</v>
      </c>
      <c r="P196" s="356" t="s">
        <v>13255</v>
      </c>
    </row>
    <row r="197" spans="1:16" x14ac:dyDescent="0.2">
      <c r="A197" s="356" t="s">
        <v>7078</v>
      </c>
      <c r="B197" s="356" t="s">
        <v>13627</v>
      </c>
      <c r="C197" s="358" t="s">
        <v>12972</v>
      </c>
      <c r="D197" s="358" t="s">
        <v>12973</v>
      </c>
      <c r="E197" s="358" t="s">
        <v>13628</v>
      </c>
      <c r="G197" s="358" t="s">
        <v>12886</v>
      </c>
      <c r="H197" s="385">
        <v>13.725</v>
      </c>
      <c r="I197" s="358" t="s">
        <v>12893</v>
      </c>
      <c r="J197" s="358" t="s">
        <v>12888</v>
      </c>
      <c r="K197" s="358" t="s">
        <v>13558</v>
      </c>
      <c r="L197" s="362">
        <v>40695</v>
      </c>
      <c r="N197" s="362">
        <v>40695</v>
      </c>
      <c r="P197" s="356" t="s">
        <v>13255</v>
      </c>
    </row>
    <row r="198" spans="1:16" x14ac:dyDescent="0.2">
      <c r="A198" s="356" t="s">
        <v>7079</v>
      </c>
      <c r="B198" s="356" t="s">
        <v>13629</v>
      </c>
      <c r="C198" s="358" t="s">
        <v>13621</v>
      </c>
      <c r="D198" s="358" t="s">
        <v>12960</v>
      </c>
      <c r="E198" s="358" t="s">
        <v>13630</v>
      </c>
      <c r="G198" s="358" t="s">
        <v>12886</v>
      </c>
      <c r="H198" s="385">
        <v>6.84</v>
      </c>
      <c r="I198" s="358" t="s">
        <v>12893</v>
      </c>
      <c r="J198" s="358" t="s">
        <v>12888</v>
      </c>
      <c r="K198" s="358" t="s">
        <v>13558</v>
      </c>
      <c r="L198" s="362">
        <v>40898</v>
      </c>
      <c r="N198" s="362">
        <v>40898</v>
      </c>
      <c r="P198" s="356" t="s">
        <v>13255</v>
      </c>
    </row>
    <row r="199" spans="1:16" x14ac:dyDescent="0.2">
      <c r="A199" s="356" t="s">
        <v>7080</v>
      </c>
      <c r="B199" s="356" t="s">
        <v>13631</v>
      </c>
      <c r="C199" s="358" t="s">
        <v>13168</v>
      </c>
      <c r="D199" s="358" t="s">
        <v>13169</v>
      </c>
      <c r="E199" s="358" t="s">
        <v>13632</v>
      </c>
      <c r="G199" s="358" t="s">
        <v>12886</v>
      </c>
      <c r="H199" s="385">
        <v>5.39</v>
      </c>
      <c r="I199" s="358" t="s">
        <v>12893</v>
      </c>
      <c r="J199" s="358" t="s">
        <v>12888</v>
      </c>
      <c r="K199" s="358" t="s">
        <v>13558</v>
      </c>
      <c r="L199" s="362">
        <v>40736</v>
      </c>
      <c r="N199" s="362">
        <v>40736</v>
      </c>
      <c r="P199" s="356" t="s">
        <v>13255</v>
      </c>
    </row>
    <row r="200" spans="1:16" x14ac:dyDescent="0.2">
      <c r="A200" s="356" t="s">
        <v>7081</v>
      </c>
      <c r="B200" s="356" t="s">
        <v>13633</v>
      </c>
      <c r="C200" s="358" t="s">
        <v>13033</v>
      </c>
      <c r="D200" s="358" t="s">
        <v>13034</v>
      </c>
      <c r="E200" s="358" t="s">
        <v>13634</v>
      </c>
      <c r="G200" s="358" t="s">
        <v>12886</v>
      </c>
      <c r="H200" s="385">
        <v>4.2300000000000004</v>
      </c>
      <c r="I200" s="358" t="s">
        <v>12893</v>
      </c>
      <c r="J200" s="358" t="s">
        <v>12888</v>
      </c>
      <c r="K200" s="358" t="s">
        <v>13558</v>
      </c>
      <c r="L200" s="362">
        <v>40723</v>
      </c>
      <c r="N200" s="362">
        <v>40723</v>
      </c>
      <c r="P200" s="356" t="s">
        <v>13255</v>
      </c>
    </row>
    <row r="201" spans="1:16" x14ac:dyDescent="0.2">
      <c r="A201" s="356" t="s">
        <v>7082</v>
      </c>
      <c r="B201" s="356" t="s">
        <v>13635</v>
      </c>
      <c r="C201" s="358" t="s">
        <v>12989</v>
      </c>
      <c r="D201" s="358" t="s">
        <v>12910</v>
      </c>
      <c r="E201" s="358" t="s">
        <v>13636</v>
      </c>
      <c r="G201" s="358" t="s">
        <v>12886</v>
      </c>
      <c r="H201" s="385">
        <v>7.44</v>
      </c>
      <c r="I201" s="358" t="s">
        <v>12893</v>
      </c>
      <c r="J201" s="358" t="s">
        <v>12888</v>
      </c>
      <c r="K201" s="358" t="s">
        <v>13558</v>
      </c>
      <c r="L201" s="362">
        <v>40352</v>
      </c>
      <c r="N201" s="362">
        <v>40352</v>
      </c>
      <c r="P201" s="356" t="s">
        <v>13255</v>
      </c>
    </row>
    <row r="202" spans="1:16" x14ac:dyDescent="0.2">
      <c r="A202" s="356" t="s">
        <v>7083</v>
      </c>
      <c r="B202" s="356" t="s">
        <v>13637</v>
      </c>
      <c r="C202" s="358" t="s">
        <v>12905</v>
      </c>
      <c r="D202" s="358" t="s">
        <v>12945</v>
      </c>
      <c r="E202" s="358" t="s">
        <v>13638</v>
      </c>
      <c r="G202" s="358" t="s">
        <v>12886</v>
      </c>
      <c r="H202" s="385">
        <v>6.4</v>
      </c>
      <c r="I202" s="358" t="s">
        <v>12893</v>
      </c>
      <c r="J202" s="358" t="s">
        <v>12888</v>
      </c>
      <c r="K202" s="358" t="s">
        <v>13558</v>
      </c>
      <c r="L202" s="362">
        <v>40028</v>
      </c>
      <c r="N202" s="362">
        <v>40028</v>
      </c>
      <c r="P202" s="356" t="s">
        <v>13255</v>
      </c>
    </row>
    <row r="203" spans="1:16" x14ac:dyDescent="0.2">
      <c r="A203" s="356" t="s">
        <v>7084</v>
      </c>
      <c r="B203" s="356" t="s">
        <v>13639</v>
      </c>
      <c r="C203" s="358" t="s">
        <v>13031</v>
      </c>
      <c r="D203" s="358" t="s">
        <v>12960</v>
      </c>
      <c r="E203" s="358" t="s">
        <v>13640</v>
      </c>
      <c r="G203" s="358" t="s">
        <v>12886</v>
      </c>
      <c r="H203" s="385">
        <v>9</v>
      </c>
      <c r="I203" s="358" t="s">
        <v>12893</v>
      </c>
      <c r="J203" s="358" t="s">
        <v>12888</v>
      </c>
      <c r="K203" s="358" t="s">
        <v>13558</v>
      </c>
      <c r="L203" s="362">
        <v>40109</v>
      </c>
      <c r="N203" s="362">
        <v>40109</v>
      </c>
      <c r="P203" s="356" t="s">
        <v>13255</v>
      </c>
    </row>
    <row r="204" spans="1:16" x14ac:dyDescent="0.2">
      <c r="A204" s="356" t="s">
        <v>6823</v>
      </c>
      <c r="B204" s="356" t="s">
        <v>13641</v>
      </c>
      <c r="C204" s="358" t="s">
        <v>13642</v>
      </c>
      <c r="D204" s="358" t="s">
        <v>13169</v>
      </c>
      <c r="E204" s="358" t="s">
        <v>13643</v>
      </c>
      <c r="G204" s="358" t="s">
        <v>12886</v>
      </c>
      <c r="H204" s="385">
        <v>23.125</v>
      </c>
      <c r="I204" s="358" t="s">
        <v>12893</v>
      </c>
      <c r="J204" s="358" t="s">
        <v>12888</v>
      </c>
      <c r="K204" s="358" t="s">
        <v>13558</v>
      </c>
      <c r="L204" s="362">
        <v>40709</v>
      </c>
      <c r="N204" s="362">
        <v>40709</v>
      </c>
      <c r="P204" s="356" t="s">
        <v>13255</v>
      </c>
    </row>
    <row r="205" spans="1:16" x14ac:dyDescent="0.2">
      <c r="A205" s="356" t="s">
        <v>7085</v>
      </c>
      <c r="B205" s="356" t="s">
        <v>13644</v>
      </c>
      <c r="C205" s="358" t="s">
        <v>13645</v>
      </c>
      <c r="D205" s="358" t="s">
        <v>13646</v>
      </c>
      <c r="E205" s="358" t="s">
        <v>13647</v>
      </c>
      <c r="G205" s="358" t="s">
        <v>12886</v>
      </c>
      <c r="H205" s="385">
        <v>3.29</v>
      </c>
      <c r="I205" s="358" t="s">
        <v>12893</v>
      </c>
      <c r="J205" s="358" t="s">
        <v>12888</v>
      </c>
      <c r="K205" s="358" t="s">
        <v>13558</v>
      </c>
      <c r="L205" s="362">
        <v>40485</v>
      </c>
      <c r="N205" s="362">
        <v>40485</v>
      </c>
      <c r="P205" s="356" t="s">
        <v>13255</v>
      </c>
    </row>
    <row r="206" spans="1:16" x14ac:dyDescent="0.2">
      <c r="A206" s="356" t="s">
        <v>7086</v>
      </c>
      <c r="B206" s="356" t="s">
        <v>13648</v>
      </c>
      <c r="C206" s="358" t="s">
        <v>12941</v>
      </c>
      <c r="D206" s="358" t="s">
        <v>12942</v>
      </c>
      <c r="E206" s="358" t="s">
        <v>13649</v>
      </c>
      <c r="G206" s="358" t="s">
        <v>12886</v>
      </c>
      <c r="H206" s="385">
        <v>59.975999999999999</v>
      </c>
      <c r="I206" s="358" t="s">
        <v>12893</v>
      </c>
      <c r="J206" s="358" t="s">
        <v>12888</v>
      </c>
      <c r="K206" s="358" t="s">
        <v>13558</v>
      </c>
      <c r="L206" s="362">
        <v>40896</v>
      </c>
      <c r="N206" s="362">
        <v>40896</v>
      </c>
      <c r="P206" s="356" t="s">
        <v>13605</v>
      </c>
    </row>
    <row r="207" spans="1:16" x14ac:dyDescent="0.2">
      <c r="A207" s="356" t="s">
        <v>7087</v>
      </c>
      <c r="B207" s="356" t="s">
        <v>13650</v>
      </c>
      <c r="C207" s="358" t="s">
        <v>12941</v>
      </c>
      <c r="D207" s="358" t="s">
        <v>12942</v>
      </c>
      <c r="E207" s="358" t="s">
        <v>13651</v>
      </c>
      <c r="G207" s="358" t="s">
        <v>12886</v>
      </c>
      <c r="H207" s="385">
        <v>28.643999999999998</v>
      </c>
      <c r="I207" s="358" t="s">
        <v>12893</v>
      </c>
      <c r="J207" s="358" t="s">
        <v>12888</v>
      </c>
      <c r="K207" s="358" t="s">
        <v>13558</v>
      </c>
      <c r="L207" s="362">
        <v>40889</v>
      </c>
      <c r="N207" s="362">
        <v>40889</v>
      </c>
      <c r="P207" s="356" t="s">
        <v>13255</v>
      </c>
    </row>
    <row r="208" spans="1:16" x14ac:dyDescent="0.2">
      <c r="A208" s="356" t="s">
        <v>7088</v>
      </c>
      <c r="B208" s="356" t="s">
        <v>13652</v>
      </c>
      <c r="C208" s="358" t="s">
        <v>13653</v>
      </c>
      <c r="D208" s="358" t="s">
        <v>13027</v>
      </c>
      <c r="E208" s="358" t="s">
        <v>13654</v>
      </c>
      <c r="G208" s="358" t="s">
        <v>12886</v>
      </c>
      <c r="H208" s="385">
        <v>6.66</v>
      </c>
      <c r="I208" s="358" t="s">
        <v>12893</v>
      </c>
      <c r="J208" s="358" t="s">
        <v>12888</v>
      </c>
      <c r="K208" s="358" t="s">
        <v>13558</v>
      </c>
      <c r="L208" s="362">
        <v>40683</v>
      </c>
      <c r="N208" s="362">
        <v>40683</v>
      </c>
      <c r="P208" s="356" t="s">
        <v>13255</v>
      </c>
    </row>
    <row r="209" spans="1:16" x14ac:dyDescent="0.2">
      <c r="A209" s="356" t="s">
        <v>7089</v>
      </c>
      <c r="B209" s="356" t="s">
        <v>13655</v>
      </c>
      <c r="C209" s="358" t="s">
        <v>13294</v>
      </c>
      <c r="D209" s="358" t="s">
        <v>13295</v>
      </c>
      <c r="E209" s="358" t="s">
        <v>13656</v>
      </c>
      <c r="G209" s="358" t="s">
        <v>12886</v>
      </c>
      <c r="H209" s="385">
        <v>5.125</v>
      </c>
      <c r="I209" s="358" t="s">
        <v>12893</v>
      </c>
      <c r="J209" s="358" t="s">
        <v>12888</v>
      </c>
      <c r="K209" s="358" t="s">
        <v>13558</v>
      </c>
      <c r="L209" s="362">
        <v>40436</v>
      </c>
      <c r="N209" s="362">
        <v>40436</v>
      </c>
      <c r="P209" s="356" t="s">
        <v>13255</v>
      </c>
    </row>
    <row r="210" spans="1:16" x14ac:dyDescent="0.2">
      <c r="A210" s="356" t="s">
        <v>7090</v>
      </c>
      <c r="B210" s="356" t="s">
        <v>13657</v>
      </c>
      <c r="C210" s="358" t="s">
        <v>13599</v>
      </c>
      <c r="D210" s="358" t="s">
        <v>12931</v>
      </c>
      <c r="E210" s="358" t="s">
        <v>13658</v>
      </c>
      <c r="G210" s="358" t="s">
        <v>12886</v>
      </c>
      <c r="H210" s="385">
        <v>10.54</v>
      </c>
      <c r="I210" s="358" t="s">
        <v>12893</v>
      </c>
      <c r="J210" s="358" t="s">
        <v>12888</v>
      </c>
      <c r="K210" s="358" t="s">
        <v>13558</v>
      </c>
      <c r="L210" s="362">
        <v>40351</v>
      </c>
      <c r="N210" s="362">
        <v>40351</v>
      </c>
      <c r="P210" s="356" t="s">
        <v>13255</v>
      </c>
    </row>
    <row r="211" spans="1:16" x14ac:dyDescent="0.2">
      <c r="A211" s="356" t="s">
        <v>7091</v>
      </c>
      <c r="B211" s="356" t="s">
        <v>13659</v>
      </c>
      <c r="C211" s="358" t="s">
        <v>13660</v>
      </c>
      <c r="D211" s="358" t="s">
        <v>13130</v>
      </c>
      <c r="E211" s="358" t="s">
        <v>13661</v>
      </c>
      <c r="G211" s="358" t="s">
        <v>12886</v>
      </c>
      <c r="H211" s="385">
        <v>7.52</v>
      </c>
      <c r="I211" s="358" t="s">
        <v>12893</v>
      </c>
      <c r="J211" s="358" t="s">
        <v>12888</v>
      </c>
      <c r="K211" s="358" t="s">
        <v>13558</v>
      </c>
      <c r="L211" s="362">
        <v>40731</v>
      </c>
      <c r="N211" s="362">
        <v>40731</v>
      </c>
      <c r="P211" s="356" t="s">
        <v>13255</v>
      </c>
    </row>
    <row r="212" spans="1:16" x14ac:dyDescent="0.2">
      <c r="A212" s="356" t="s">
        <v>7092</v>
      </c>
      <c r="B212" s="356" t="s">
        <v>13662</v>
      </c>
      <c r="C212" s="358" t="s">
        <v>12902</v>
      </c>
      <c r="D212" s="358" t="s">
        <v>12903</v>
      </c>
      <c r="E212" s="358" t="s">
        <v>13663</v>
      </c>
      <c r="G212" s="358" t="s">
        <v>12886</v>
      </c>
      <c r="H212" s="385">
        <v>13.63</v>
      </c>
      <c r="I212" s="358" t="s">
        <v>12893</v>
      </c>
      <c r="J212" s="358" t="s">
        <v>12888</v>
      </c>
      <c r="K212" s="358" t="s">
        <v>13558</v>
      </c>
      <c r="L212" s="362">
        <v>40887</v>
      </c>
      <c r="N212" s="362">
        <v>40887</v>
      </c>
      <c r="P212" s="356" t="s">
        <v>13255</v>
      </c>
    </row>
    <row r="213" spans="1:16" x14ac:dyDescent="0.2">
      <c r="A213" s="356" t="s">
        <v>7093</v>
      </c>
      <c r="B213" s="356" t="s">
        <v>13664</v>
      </c>
      <c r="C213" s="358" t="s">
        <v>13665</v>
      </c>
      <c r="D213" s="358" t="s">
        <v>12910</v>
      </c>
      <c r="E213" s="358" t="s">
        <v>13666</v>
      </c>
      <c r="G213" s="358" t="s">
        <v>12886</v>
      </c>
      <c r="H213" s="385">
        <v>10.92</v>
      </c>
      <c r="I213" s="358" t="s">
        <v>12893</v>
      </c>
      <c r="J213" s="358" t="s">
        <v>12888</v>
      </c>
      <c r="K213" s="358" t="s">
        <v>13558</v>
      </c>
      <c r="L213" s="362">
        <v>40451</v>
      </c>
      <c r="N213" s="362">
        <v>40451</v>
      </c>
      <c r="P213" s="356" t="s">
        <v>13255</v>
      </c>
    </row>
    <row r="214" spans="1:16" x14ac:dyDescent="0.2">
      <c r="A214" s="356" t="s">
        <v>7094</v>
      </c>
      <c r="B214" s="356" t="s">
        <v>13667</v>
      </c>
      <c r="C214" s="358" t="s">
        <v>13668</v>
      </c>
      <c r="D214" s="358" t="s">
        <v>12916</v>
      </c>
      <c r="E214" s="358" t="s">
        <v>13669</v>
      </c>
      <c r="G214" s="358" t="s">
        <v>12886</v>
      </c>
      <c r="H214" s="385">
        <v>2.226</v>
      </c>
      <c r="I214" s="358" t="s">
        <v>12893</v>
      </c>
      <c r="J214" s="358" t="s">
        <v>12888</v>
      </c>
      <c r="K214" s="358" t="s">
        <v>13558</v>
      </c>
      <c r="L214" s="362">
        <v>33434</v>
      </c>
      <c r="N214" s="362">
        <v>33434</v>
      </c>
      <c r="P214" s="356" t="s">
        <v>13255</v>
      </c>
    </row>
    <row r="215" spans="1:16" x14ac:dyDescent="0.2">
      <c r="A215" s="356" t="s">
        <v>7095</v>
      </c>
      <c r="B215" s="356" t="s">
        <v>13667</v>
      </c>
      <c r="C215" s="358" t="s">
        <v>13668</v>
      </c>
      <c r="D215" s="358" t="s">
        <v>12916</v>
      </c>
      <c r="E215" s="358" t="s">
        <v>13669</v>
      </c>
      <c r="G215" s="358" t="s">
        <v>12886</v>
      </c>
      <c r="H215" s="385">
        <v>5.88</v>
      </c>
      <c r="I215" s="358" t="s">
        <v>12893</v>
      </c>
      <c r="J215" s="358" t="s">
        <v>12888</v>
      </c>
      <c r="K215" s="358" t="s">
        <v>13558</v>
      </c>
      <c r="L215" s="362">
        <v>40358</v>
      </c>
      <c r="N215" s="362">
        <v>40358</v>
      </c>
      <c r="P215" s="356" t="s">
        <v>13255</v>
      </c>
    </row>
    <row r="216" spans="1:16" x14ac:dyDescent="0.2">
      <c r="A216" s="356" t="s">
        <v>7096</v>
      </c>
      <c r="B216" s="356" t="s">
        <v>13670</v>
      </c>
      <c r="C216" s="358" t="s">
        <v>13294</v>
      </c>
      <c r="D216" s="358" t="s">
        <v>13295</v>
      </c>
      <c r="E216" s="358" t="s">
        <v>13671</v>
      </c>
      <c r="G216" s="358" t="s">
        <v>12886</v>
      </c>
      <c r="H216" s="385">
        <v>4.0199999999999996</v>
      </c>
      <c r="I216" s="358" t="s">
        <v>12893</v>
      </c>
      <c r="J216" s="358" t="s">
        <v>12888</v>
      </c>
      <c r="K216" s="358" t="s">
        <v>13558</v>
      </c>
      <c r="L216" s="362">
        <v>33900</v>
      </c>
      <c r="N216" s="362">
        <v>33900</v>
      </c>
      <c r="P216" s="356" t="s">
        <v>13255</v>
      </c>
    </row>
    <row r="217" spans="1:16" x14ac:dyDescent="0.2">
      <c r="A217" s="356" t="s">
        <v>7097</v>
      </c>
      <c r="B217" s="356" t="s">
        <v>13672</v>
      </c>
      <c r="C217" s="358" t="s">
        <v>13673</v>
      </c>
      <c r="D217" s="358" t="s">
        <v>13245</v>
      </c>
      <c r="E217" s="358" t="s">
        <v>13674</v>
      </c>
      <c r="G217" s="358" t="s">
        <v>12886</v>
      </c>
      <c r="H217" s="385">
        <v>2.226</v>
      </c>
      <c r="I217" s="358" t="s">
        <v>12893</v>
      </c>
      <c r="J217" s="358" t="s">
        <v>12888</v>
      </c>
      <c r="K217" s="358" t="s">
        <v>13558</v>
      </c>
      <c r="L217" s="362">
        <v>34128</v>
      </c>
      <c r="N217" s="362">
        <v>34128</v>
      </c>
      <c r="P217" s="356" t="s">
        <v>13255</v>
      </c>
    </row>
    <row r="218" spans="1:16" x14ac:dyDescent="0.2">
      <c r="A218" s="356" t="s">
        <v>7098</v>
      </c>
      <c r="B218" s="356" t="s">
        <v>13675</v>
      </c>
      <c r="C218" s="358" t="s">
        <v>12890</v>
      </c>
      <c r="D218" s="358" t="s">
        <v>12891</v>
      </c>
      <c r="E218" s="358" t="s">
        <v>13676</v>
      </c>
      <c r="G218" s="358" t="s">
        <v>12886</v>
      </c>
      <c r="H218" s="385">
        <v>2.968</v>
      </c>
      <c r="I218" s="358" t="s">
        <v>12893</v>
      </c>
      <c r="J218" s="358" t="s">
        <v>12888</v>
      </c>
      <c r="K218" s="358" t="s">
        <v>13558</v>
      </c>
      <c r="L218" s="362">
        <v>33393</v>
      </c>
      <c r="N218" s="362">
        <v>33393</v>
      </c>
      <c r="P218" s="356" t="s">
        <v>13255</v>
      </c>
    </row>
    <row r="219" spans="1:16" x14ac:dyDescent="0.2">
      <c r="A219" s="356" t="s">
        <v>7099</v>
      </c>
      <c r="B219" s="356" t="s">
        <v>13677</v>
      </c>
      <c r="C219" s="358" t="s">
        <v>13678</v>
      </c>
      <c r="D219" s="358" t="s">
        <v>13130</v>
      </c>
      <c r="E219" s="358" t="s">
        <v>13679</v>
      </c>
      <c r="G219" s="358" t="s">
        <v>12886</v>
      </c>
      <c r="H219" s="385">
        <v>2.4</v>
      </c>
      <c r="I219" s="358" t="s">
        <v>12893</v>
      </c>
      <c r="J219" s="358" t="s">
        <v>12888</v>
      </c>
      <c r="K219" s="358" t="s">
        <v>13558</v>
      </c>
      <c r="L219" s="362">
        <v>37075</v>
      </c>
      <c r="N219" s="362">
        <v>37075</v>
      </c>
      <c r="P219" s="356" t="s">
        <v>13255</v>
      </c>
    </row>
    <row r="220" spans="1:16" x14ac:dyDescent="0.2">
      <c r="A220" s="356" t="s">
        <v>7100</v>
      </c>
      <c r="B220" s="356" t="s">
        <v>13680</v>
      </c>
      <c r="C220" s="358" t="s">
        <v>12905</v>
      </c>
      <c r="D220" s="358" t="s">
        <v>12949</v>
      </c>
      <c r="E220" s="358" t="s">
        <v>13681</v>
      </c>
      <c r="G220" s="358" t="s">
        <v>12886</v>
      </c>
      <c r="H220" s="385">
        <v>3.4</v>
      </c>
      <c r="I220" s="358" t="s">
        <v>12893</v>
      </c>
      <c r="J220" s="358" t="s">
        <v>12888</v>
      </c>
      <c r="K220" s="358" t="s">
        <v>13558</v>
      </c>
      <c r="L220" s="362">
        <v>37025</v>
      </c>
      <c r="N220" s="362">
        <v>37025</v>
      </c>
      <c r="P220" s="356" t="s">
        <v>13255</v>
      </c>
    </row>
    <row r="221" spans="1:16" x14ac:dyDescent="0.2">
      <c r="A221" s="356" t="s">
        <v>7101</v>
      </c>
      <c r="B221" s="356" t="s">
        <v>13682</v>
      </c>
      <c r="C221" s="358" t="s">
        <v>13683</v>
      </c>
      <c r="D221" s="358" t="s">
        <v>13245</v>
      </c>
      <c r="E221" s="358" t="s">
        <v>13684</v>
      </c>
      <c r="G221" s="358" t="s">
        <v>12886</v>
      </c>
      <c r="H221" s="385">
        <v>5</v>
      </c>
      <c r="I221" s="358" t="s">
        <v>12893</v>
      </c>
      <c r="J221" s="358" t="s">
        <v>12888</v>
      </c>
      <c r="K221" s="358" t="s">
        <v>13558</v>
      </c>
      <c r="L221" s="362">
        <v>37019</v>
      </c>
      <c r="N221" s="362">
        <v>37019</v>
      </c>
      <c r="P221" s="356" t="s">
        <v>13255</v>
      </c>
    </row>
    <row r="222" spans="1:16" x14ac:dyDescent="0.2">
      <c r="A222" s="356" t="s">
        <v>7102</v>
      </c>
      <c r="B222" s="356" t="s">
        <v>13685</v>
      </c>
      <c r="C222" s="358" t="s">
        <v>13230</v>
      </c>
      <c r="D222" s="358" t="s">
        <v>13231</v>
      </c>
      <c r="E222" s="358" t="s">
        <v>13686</v>
      </c>
      <c r="G222" s="358" t="s">
        <v>12886</v>
      </c>
      <c r="H222" s="385">
        <v>1.59</v>
      </c>
      <c r="I222" s="358" t="s">
        <v>12893</v>
      </c>
      <c r="J222" s="358" t="s">
        <v>12888</v>
      </c>
      <c r="K222" s="358" t="s">
        <v>13558</v>
      </c>
      <c r="L222" s="362">
        <v>33802</v>
      </c>
      <c r="N222" s="362">
        <v>33802</v>
      </c>
      <c r="P222" s="356" t="s">
        <v>13255</v>
      </c>
    </row>
    <row r="223" spans="1:16" x14ac:dyDescent="0.2">
      <c r="A223" s="356" t="s">
        <v>7103</v>
      </c>
      <c r="B223" s="356" t="s">
        <v>13687</v>
      </c>
      <c r="C223" s="358" t="s">
        <v>13286</v>
      </c>
      <c r="D223" s="358" t="s">
        <v>12910</v>
      </c>
      <c r="E223" s="358" t="s">
        <v>13688</v>
      </c>
      <c r="G223" s="358" t="s">
        <v>12886</v>
      </c>
      <c r="H223" s="385">
        <v>2.86</v>
      </c>
      <c r="I223" s="358" t="s">
        <v>12893</v>
      </c>
      <c r="J223" s="358" t="s">
        <v>12888</v>
      </c>
      <c r="K223" s="358" t="s">
        <v>13558</v>
      </c>
      <c r="L223" s="362">
        <v>33758</v>
      </c>
      <c r="N223" s="362">
        <v>33758</v>
      </c>
      <c r="P223" s="356" t="s">
        <v>13255</v>
      </c>
    </row>
    <row r="224" spans="1:16" x14ac:dyDescent="0.2">
      <c r="A224" s="356" t="s">
        <v>7104</v>
      </c>
      <c r="B224" s="356" t="s">
        <v>13689</v>
      </c>
      <c r="C224" s="358" t="s">
        <v>12890</v>
      </c>
      <c r="D224" s="358" t="s">
        <v>12891</v>
      </c>
      <c r="E224" s="358" t="s">
        <v>12914</v>
      </c>
      <c r="G224" s="358" t="s">
        <v>12886</v>
      </c>
      <c r="H224" s="385">
        <v>5</v>
      </c>
      <c r="I224" s="358" t="s">
        <v>12893</v>
      </c>
      <c r="J224" s="358" t="s">
        <v>12888</v>
      </c>
      <c r="K224" s="358" t="s">
        <v>13558</v>
      </c>
      <c r="L224" s="362">
        <v>34208</v>
      </c>
      <c r="N224" s="362">
        <v>34208</v>
      </c>
      <c r="P224" s="356" t="s">
        <v>13255</v>
      </c>
    </row>
    <row r="225" spans="1:16" x14ac:dyDescent="0.2">
      <c r="A225" s="356" t="s">
        <v>7105</v>
      </c>
      <c r="B225" s="356" t="s">
        <v>13690</v>
      </c>
      <c r="C225" s="358" t="s">
        <v>12905</v>
      </c>
      <c r="D225" s="358" t="s">
        <v>13152</v>
      </c>
      <c r="E225" s="358" t="s">
        <v>13691</v>
      </c>
      <c r="G225" s="358" t="s">
        <v>12886</v>
      </c>
      <c r="H225" s="385">
        <v>1.59</v>
      </c>
      <c r="I225" s="358" t="s">
        <v>12893</v>
      </c>
      <c r="J225" s="358" t="s">
        <v>12888</v>
      </c>
      <c r="K225" s="358" t="s">
        <v>13558</v>
      </c>
      <c r="L225" s="362">
        <v>34228</v>
      </c>
      <c r="N225" s="362">
        <v>34228</v>
      </c>
      <c r="P225" s="356" t="s">
        <v>13255</v>
      </c>
    </row>
    <row r="226" spans="1:16" x14ac:dyDescent="0.2">
      <c r="A226" s="356" t="s">
        <v>7106</v>
      </c>
      <c r="B226" s="356" t="s">
        <v>13692</v>
      </c>
      <c r="C226" s="358" t="s">
        <v>13693</v>
      </c>
      <c r="D226" s="358" t="s">
        <v>12916</v>
      </c>
      <c r="E226" s="358" t="s">
        <v>13694</v>
      </c>
      <c r="G226" s="358" t="s">
        <v>12886</v>
      </c>
      <c r="H226" s="385">
        <v>1.9</v>
      </c>
      <c r="I226" s="358" t="s">
        <v>12893</v>
      </c>
      <c r="J226" s="358" t="s">
        <v>12888</v>
      </c>
      <c r="K226" s="358" t="s">
        <v>13558</v>
      </c>
      <c r="L226" s="362">
        <v>33491</v>
      </c>
      <c r="N226" s="362">
        <v>33491</v>
      </c>
      <c r="P226" s="356" t="s">
        <v>13255</v>
      </c>
    </row>
    <row r="227" spans="1:16" x14ac:dyDescent="0.2">
      <c r="A227" s="356" t="s">
        <v>7107</v>
      </c>
      <c r="B227" s="356" t="s">
        <v>13695</v>
      </c>
      <c r="C227" s="358" t="s">
        <v>13179</v>
      </c>
      <c r="D227" s="358" t="s">
        <v>13180</v>
      </c>
      <c r="E227" s="358" t="s">
        <v>13696</v>
      </c>
      <c r="G227" s="358" t="s">
        <v>12886</v>
      </c>
      <c r="H227" s="385">
        <v>5.0880000000000001</v>
      </c>
      <c r="I227" s="358" t="s">
        <v>12893</v>
      </c>
      <c r="J227" s="358" t="s">
        <v>12888</v>
      </c>
      <c r="K227" s="358" t="s">
        <v>13558</v>
      </c>
      <c r="L227" s="362">
        <v>34099</v>
      </c>
      <c r="N227" s="362">
        <v>34099</v>
      </c>
      <c r="P227" s="356" t="s">
        <v>13255</v>
      </c>
    </row>
    <row r="228" spans="1:16" x14ac:dyDescent="0.2">
      <c r="A228" s="356" t="s">
        <v>7108</v>
      </c>
      <c r="B228" s="356" t="s">
        <v>13697</v>
      </c>
      <c r="C228" s="358" t="s">
        <v>13033</v>
      </c>
      <c r="D228" s="358" t="s">
        <v>13034</v>
      </c>
      <c r="E228" s="358" t="s">
        <v>13698</v>
      </c>
      <c r="G228" s="358" t="s">
        <v>12886</v>
      </c>
      <c r="H228" s="385">
        <v>3.4</v>
      </c>
      <c r="I228" s="358" t="s">
        <v>12893</v>
      </c>
      <c r="J228" s="358" t="s">
        <v>12888</v>
      </c>
      <c r="K228" s="358" t="s">
        <v>13558</v>
      </c>
      <c r="L228" s="362">
        <v>34094</v>
      </c>
      <c r="N228" s="362">
        <v>34094</v>
      </c>
      <c r="P228" s="356" t="s">
        <v>13255</v>
      </c>
    </row>
    <row r="229" spans="1:16" x14ac:dyDescent="0.2">
      <c r="A229" s="356" t="s">
        <v>7109</v>
      </c>
      <c r="B229" s="356" t="s">
        <v>13699</v>
      </c>
      <c r="C229" s="358" t="s">
        <v>12905</v>
      </c>
      <c r="D229" s="358" t="s">
        <v>13152</v>
      </c>
      <c r="E229" s="358" t="s">
        <v>13700</v>
      </c>
      <c r="G229" s="358" t="s">
        <v>12886</v>
      </c>
      <c r="H229" s="385">
        <v>4.5</v>
      </c>
      <c r="I229" s="358" t="s">
        <v>12893</v>
      </c>
      <c r="J229" s="358" t="s">
        <v>12888</v>
      </c>
      <c r="K229" s="358" t="s">
        <v>13558</v>
      </c>
      <c r="L229" s="362">
        <v>33542</v>
      </c>
      <c r="N229" s="362">
        <v>33542</v>
      </c>
      <c r="P229" s="356" t="s">
        <v>13255</v>
      </c>
    </row>
    <row r="230" spans="1:16" x14ac:dyDescent="0.2">
      <c r="A230" s="356" t="s">
        <v>7110</v>
      </c>
      <c r="B230" s="356" t="s">
        <v>13701</v>
      </c>
      <c r="C230" s="358" t="s">
        <v>13585</v>
      </c>
      <c r="D230" s="358" t="s">
        <v>12910</v>
      </c>
      <c r="E230" s="358" t="s">
        <v>13702</v>
      </c>
      <c r="G230" s="358" t="s">
        <v>12886</v>
      </c>
      <c r="H230" s="385">
        <v>4.7</v>
      </c>
      <c r="I230" s="358" t="s">
        <v>12893</v>
      </c>
      <c r="J230" s="358" t="s">
        <v>12888</v>
      </c>
      <c r="K230" s="358" t="s">
        <v>13558</v>
      </c>
      <c r="L230" s="362">
        <v>33396</v>
      </c>
      <c r="N230" s="362">
        <v>33396</v>
      </c>
      <c r="P230" s="356" t="s">
        <v>13255</v>
      </c>
    </row>
    <row r="231" spans="1:16" x14ac:dyDescent="0.2">
      <c r="A231" s="356" t="s">
        <v>7111</v>
      </c>
      <c r="B231" s="356" t="s">
        <v>13703</v>
      </c>
      <c r="C231" s="358" t="s">
        <v>13049</v>
      </c>
      <c r="D231" s="358" t="s">
        <v>12919</v>
      </c>
      <c r="E231" s="358" t="s">
        <v>13704</v>
      </c>
      <c r="G231" s="358" t="s">
        <v>12886</v>
      </c>
      <c r="H231" s="385">
        <v>1.9</v>
      </c>
      <c r="I231" s="358" t="s">
        <v>12893</v>
      </c>
      <c r="J231" s="358" t="s">
        <v>12888</v>
      </c>
      <c r="K231" s="358" t="s">
        <v>13558</v>
      </c>
      <c r="L231" s="362">
        <v>33592</v>
      </c>
      <c r="N231" s="362">
        <v>33592</v>
      </c>
      <c r="P231" s="356" t="s">
        <v>13255</v>
      </c>
    </row>
    <row r="232" spans="1:16" x14ac:dyDescent="0.2">
      <c r="A232" s="356" t="s">
        <v>7112</v>
      </c>
      <c r="B232" s="356" t="s">
        <v>13703</v>
      </c>
      <c r="C232" s="358" t="s">
        <v>13049</v>
      </c>
      <c r="D232" s="358" t="s">
        <v>12919</v>
      </c>
      <c r="E232" s="358" t="s">
        <v>13704</v>
      </c>
      <c r="G232" s="358" t="s">
        <v>12886</v>
      </c>
      <c r="H232" s="385">
        <v>2.2999999999999998</v>
      </c>
      <c r="I232" s="358" t="s">
        <v>12893</v>
      </c>
      <c r="J232" s="358" t="s">
        <v>12888</v>
      </c>
      <c r="K232" s="358" t="s">
        <v>13558</v>
      </c>
      <c r="L232" s="362">
        <v>40105</v>
      </c>
      <c r="N232" s="362">
        <v>40105</v>
      </c>
      <c r="P232" s="356" t="s">
        <v>13255</v>
      </c>
    </row>
    <row r="233" spans="1:16" x14ac:dyDescent="0.2">
      <c r="A233" s="356" t="s">
        <v>7113</v>
      </c>
      <c r="B233" s="356" t="s">
        <v>13705</v>
      </c>
      <c r="C233" s="358" t="s">
        <v>13706</v>
      </c>
      <c r="D233" s="358" t="s">
        <v>12895</v>
      </c>
      <c r="E233" s="358" t="s">
        <v>13707</v>
      </c>
      <c r="G233" s="358" t="s">
        <v>12886</v>
      </c>
      <c r="H233" s="385">
        <v>1.8</v>
      </c>
      <c r="I233" s="358" t="s">
        <v>12893</v>
      </c>
      <c r="J233" s="358" t="s">
        <v>12888</v>
      </c>
      <c r="K233" s="358" t="s">
        <v>13558</v>
      </c>
      <c r="L233" s="362">
        <v>34548</v>
      </c>
      <c r="N233" s="362">
        <v>34548</v>
      </c>
      <c r="P233" s="356" t="s">
        <v>13255</v>
      </c>
    </row>
    <row r="234" spans="1:16" x14ac:dyDescent="0.2">
      <c r="A234" s="356" t="s">
        <v>7114</v>
      </c>
      <c r="B234" s="356" t="s">
        <v>13708</v>
      </c>
      <c r="C234" s="358" t="s">
        <v>13415</v>
      </c>
      <c r="D234" s="358" t="s">
        <v>12891</v>
      </c>
      <c r="E234" s="358" t="s">
        <v>13709</v>
      </c>
      <c r="G234" s="358" t="s">
        <v>12886</v>
      </c>
      <c r="H234" s="385">
        <v>7.35</v>
      </c>
      <c r="I234" s="358" t="s">
        <v>12893</v>
      </c>
      <c r="J234" s="358" t="s">
        <v>12888</v>
      </c>
      <c r="K234" s="358" t="s">
        <v>13558</v>
      </c>
      <c r="L234" s="362">
        <v>39325</v>
      </c>
      <c r="N234" s="362">
        <v>39325</v>
      </c>
      <c r="P234" s="356" t="s">
        <v>13255</v>
      </c>
    </row>
    <row r="235" spans="1:16" x14ac:dyDescent="0.2">
      <c r="A235" s="356" t="s">
        <v>7115</v>
      </c>
      <c r="B235" s="356" t="s">
        <v>13710</v>
      </c>
      <c r="C235" s="358" t="s">
        <v>12926</v>
      </c>
      <c r="D235" s="358" t="s">
        <v>12927</v>
      </c>
      <c r="E235" s="358" t="s">
        <v>13711</v>
      </c>
      <c r="G235" s="358" t="s">
        <v>12886</v>
      </c>
      <c r="H235" s="385">
        <v>1.5</v>
      </c>
      <c r="I235" s="358" t="s">
        <v>12893</v>
      </c>
      <c r="J235" s="358" t="s">
        <v>12888</v>
      </c>
      <c r="K235" s="358" t="s">
        <v>13558</v>
      </c>
      <c r="L235" s="362">
        <v>33686</v>
      </c>
      <c r="N235" s="362">
        <v>33686</v>
      </c>
      <c r="P235" s="356" t="s">
        <v>13255</v>
      </c>
    </row>
    <row r="236" spans="1:16" x14ac:dyDescent="0.2">
      <c r="A236" s="356" t="s">
        <v>7116</v>
      </c>
      <c r="B236" s="356" t="s">
        <v>13712</v>
      </c>
      <c r="C236" s="358" t="s">
        <v>13713</v>
      </c>
      <c r="D236" s="358" t="s">
        <v>12997</v>
      </c>
      <c r="E236" s="358" t="s">
        <v>13714</v>
      </c>
      <c r="G236" s="358" t="s">
        <v>12886</v>
      </c>
      <c r="H236" s="385">
        <v>3.16</v>
      </c>
      <c r="I236" s="358" t="s">
        <v>12893</v>
      </c>
      <c r="J236" s="358" t="s">
        <v>12888</v>
      </c>
      <c r="K236" s="358" t="s">
        <v>13558</v>
      </c>
      <c r="L236" s="362">
        <v>35369</v>
      </c>
      <c r="N236" s="362">
        <v>35369</v>
      </c>
      <c r="P236" s="356" t="s">
        <v>13255</v>
      </c>
    </row>
    <row r="237" spans="1:16" x14ac:dyDescent="0.2">
      <c r="A237" s="356" t="s">
        <v>7117</v>
      </c>
      <c r="B237" s="356" t="s">
        <v>13715</v>
      </c>
      <c r="C237" s="358" t="s">
        <v>12905</v>
      </c>
      <c r="D237" s="358" t="s">
        <v>12945</v>
      </c>
      <c r="E237" s="358" t="s">
        <v>13716</v>
      </c>
      <c r="G237" s="358" t="s">
        <v>12886</v>
      </c>
      <c r="H237" s="385">
        <v>2.12</v>
      </c>
      <c r="I237" s="358" t="s">
        <v>12893</v>
      </c>
      <c r="J237" s="358" t="s">
        <v>12888</v>
      </c>
      <c r="K237" s="358" t="s">
        <v>13558</v>
      </c>
      <c r="L237" s="362">
        <v>35404</v>
      </c>
      <c r="N237" s="362">
        <v>35404</v>
      </c>
      <c r="P237" s="356" t="s">
        <v>13255</v>
      </c>
    </row>
    <row r="238" spans="1:16" x14ac:dyDescent="0.2">
      <c r="A238" s="356" t="s">
        <v>7118</v>
      </c>
      <c r="B238" s="356" t="s">
        <v>13717</v>
      </c>
      <c r="C238" s="358" t="s">
        <v>13665</v>
      </c>
      <c r="D238" s="358" t="s">
        <v>12910</v>
      </c>
      <c r="E238" s="358" t="s">
        <v>13718</v>
      </c>
      <c r="G238" s="358" t="s">
        <v>12886</v>
      </c>
      <c r="H238" s="385">
        <v>4.9000000000000004</v>
      </c>
      <c r="I238" s="358" t="s">
        <v>12893</v>
      </c>
      <c r="J238" s="358" t="s">
        <v>12888</v>
      </c>
      <c r="K238" s="358" t="s">
        <v>13558</v>
      </c>
      <c r="L238" s="362">
        <v>34241</v>
      </c>
      <c r="M238" s="362">
        <v>41729</v>
      </c>
      <c r="N238" s="362">
        <v>34241</v>
      </c>
      <c r="O238" s="362">
        <v>41729</v>
      </c>
      <c r="P238" s="356" t="s">
        <v>13255</v>
      </c>
    </row>
    <row r="239" spans="1:16" x14ac:dyDescent="0.2">
      <c r="A239" s="356" t="s">
        <v>7119</v>
      </c>
      <c r="B239" s="356" t="s">
        <v>13719</v>
      </c>
      <c r="C239" s="358" t="s">
        <v>13044</v>
      </c>
      <c r="D239" s="358" t="s">
        <v>13045</v>
      </c>
      <c r="E239" s="358" t="s">
        <v>13720</v>
      </c>
      <c r="G239" s="358" t="s">
        <v>12886</v>
      </c>
      <c r="H239" s="385">
        <v>2.12</v>
      </c>
      <c r="I239" s="358" t="s">
        <v>12893</v>
      </c>
      <c r="J239" s="358" t="s">
        <v>12888</v>
      </c>
      <c r="K239" s="358" t="s">
        <v>13558</v>
      </c>
      <c r="L239" s="362">
        <v>35570</v>
      </c>
      <c r="N239" s="362">
        <v>35570</v>
      </c>
      <c r="P239" s="356" t="s">
        <v>13255</v>
      </c>
    </row>
    <row r="240" spans="1:16" x14ac:dyDescent="0.2">
      <c r="A240" s="356" t="s">
        <v>7120</v>
      </c>
      <c r="B240" s="356" t="s">
        <v>13721</v>
      </c>
      <c r="C240" s="358" t="s">
        <v>13044</v>
      </c>
      <c r="D240" s="358" t="s">
        <v>13045</v>
      </c>
      <c r="E240" s="358" t="s">
        <v>13722</v>
      </c>
      <c r="G240" s="358" t="s">
        <v>12886</v>
      </c>
      <c r="H240" s="385">
        <v>1.7</v>
      </c>
      <c r="I240" s="358" t="s">
        <v>12893</v>
      </c>
      <c r="J240" s="358" t="s">
        <v>12888</v>
      </c>
      <c r="K240" s="358" t="s">
        <v>13558</v>
      </c>
      <c r="L240" s="362">
        <v>35565</v>
      </c>
      <c r="N240" s="362">
        <v>35565</v>
      </c>
      <c r="P240" s="356" t="s">
        <v>13255</v>
      </c>
    </row>
    <row r="241" spans="1:16" x14ac:dyDescent="0.2">
      <c r="A241" s="356" t="s">
        <v>7121</v>
      </c>
      <c r="B241" s="356" t="s">
        <v>13723</v>
      </c>
      <c r="C241" s="358" t="s">
        <v>13621</v>
      </c>
      <c r="D241" s="358" t="s">
        <v>12960</v>
      </c>
      <c r="E241" s="358" t="s">
        <v>13724</v>
      </c>
      <c r="G241" s="358" t="s">
        <v>12886</v>
      </c>
      <c r="H241" s="385">
        <v>1</v>
      </c>
      <c r="I241" s="358" t="s">
        <v>12893</v>
      </c>
      <c r="J241" s="358" t="s">
        <v>12888</v>
      </c>
      <c r="K241" s="358" t="s">
        <v>13558</v>
      </c>
      <c r="L241" s="362">
        <v>35635</v>
      </c>
      <c r="N241" s="362">
        <v>35635</v>
      </c>
      <c r="P241" s="356" t="s">
        <v>13255</v>
      </c>
    </row>
    <row r="242" spans="1:16" x14ac:dyDescent="0.2">
      <c r="A242" s="356" t="s">
        <v>7122</v>
      </c>
      <c r="B242" s="356" t="s">
        <v>13725</v>
      </c>
      <c r="C242" s="358" t="s">
        <v>13044</v>
      </c>
      <c r="D242" s="358" t="s">
        <v>13045</v>
      </c>
      <c r="E242" s="358" t="s">
        <v>13726</v>
      </c>
      <c r="G242" s="358" t="s">
        <v>12886</v>
      </c>
      <c r="H242" s="385">
        <v>1.05</v>
      </c>
      <c r="I242" s="358" t="s">
        <v>12893</v>
      </c>
      <c r="J242" s="358" t="s">
        <v>12888</v>
      </c>
      <c r="K242" s="358" t="s">
        <v>13558</v>
      </c>
      <c r="L242" s="362">
        <v>35627</v>
      </c>
      <c r="N242" s="362">
        <v>35627</v>
      </c>
      <c r="P242" s="356" t="s">
        <v>13255</v>
      </c>
    </row>
    <row r="243" spans="1:16" x14ac:dyDescent="0.2">
      <c r="A243" s="356" t="s">
        <v>7123</v>
      </c>
      <c r="B243" s="356" t="s">
        <v>13727</v>
      </c>
      <c r="C243" s="358" t="s">
        <v>13044</v>
      </c>
      <c r="D243" s="358" t="s">
        <v>13045</v>
      </c>
      <c r="E243" s="358" t="s">
        <v>13728</v>
      </c>
      <c r="G243" s="358" t="s">
        <v>12886</v>
      </c>
      <c r="H243" s="385">
        <v>1.06</v>
      </c>
      <c r="I243" s="358" t="s">
        <v>12893</v>
      </c>
      <c r="J243" s="358" t="s">
        <v>12888</v>
      </c>
      <c r="K243" s="358" t="s">
        <v>13558</v>
      </c>
      <c r="L243" s="362">
        <v>35606</v>
      </c>
      <c r="N243" s="362">
        <v>35606</v>
      </c>
      <c r="P243" s="356" t="s">
        <v>13255</v>
      </c>
    </row>
    <row r="244" spans="1:16" x14ac:dyDescent="0.2">
      <c r="A244" s="356" t="s">
        <v>7124</v>
      </c>
      <c r="B244" s="356" t="s">
        <v>13729</v>
      </c>
      <c r="C244" s="358" t="s">
        <v>12905</v>
      </c>
      <c r="D244" s="358" t="s">
        <v>12906</v>
      </c>
      <c r="E244" s="358" t="s">
        <v>13730</v>
      </c>
      <c r="G244" s="358" t="s">
        <v>12886</v>
      </c>
      <c r="H244" s="385">
        <v>2</v>
      </c>
      <c r="I244" s="358" t="s">
        <v>12893</v>
      </c>
      <c r="J244" s="358" t="s">
        <v>12888</v>
      </c>
      <c r="K244" s="358" t="s">
        <v>13558</v>
      </c>
      <c r="L244" s="362">
        <v>35634</v>
      </c>
      <c r="N244" s="362">
        <v>35634</v>
      </c>
      <c r="P244" s="356" t="s">
        <v>13255</v>
      </c>
    </row>
    <row r="245" spans="1:16" x14ac:dyDescent="0.2">
      <c r="A245" s="356" t="s">
        <v>7125</v>
      </c>
      <c r="B245" s="356" t="s">
        <v>13731</v>
      </c>
      <c r="C245" s="358" t="s">
        <v>13732</v>
      </c>
      <c r="D245" s="358" t="s">
        <v>13733</v>
      </c>
      <c r="E245" s="358" t="s">
        <v>13734</v>
      </c>
      <c r="G245" s="358" t="s">
        <v>12886</v>
      </c>
      <c r="H245" s="385">
        <v>3.3</v>
      </c>
      <c r="I245" s="358" t="s">
        <v>12893</v>
      </c>
      <c r="J245" s="358" t="s">
        <v>12888</v>
      </c>
      <c r="K245" s="358" t="s">
        <v>13558</v>
      </c>
      <c r="L245" s="362">
        <v>35685</v>
      </c>
      <c r="N245" s="362">
        <v>35685</v>
      </c>
      <c r="P245" s="356" t="s">
        <v>13255</v>
      </c>
    </row>
    <row r="246" spans="1:16" x14ac:dyDescent="0.2">
      <c r="A246" s="356" t="s">
        <v>7126</v>
      </c>
      <c r="B246" s="356" t="s">
        <v>13735</v>
      </c>
      <c r="C246" s="358" t="s">
        <v>13706</v>
      </c>
      <c r="D246" s="358" t="s">
        <v>12895</v>
      </c>
      <c r="E246" s="358" t="s">
        <v>13736</v>
      </c>
      <c r="G246" s="358" t="s">
        <v>12886</v>
      </c>
      <c r="H246" s="385">
        <v>3.6</v>
      </c>
      <c r="I246" s="358" t="s">
        <v>12893</v>
      </c>
      <c r="J246" s="358" t="s">
        <v>12888</v>
      </c>
      <c r="K246" s="358" t="s">
        <v>13558</v>
      </c>
      <c r="L246" s="362">
        <v>35703</v>
      </c>
      <c r="N246" s="362">
        <v>35703</v>
      </c>
      <c r="P246" s="356" t="s">
        <v>13255</v>
      </c>
    </row>
    <row r="247" spans="1:16" x14ac:dyDescent="0.2">
      <c r="A247" s="356" t="s">
        <v>7127</v>
      </c>
      <c r="B247" s="356" t="s">
        <v>13737</v>
      </c>
      <c r="C247" s="358" t="s">
        <v>13502</v>
      </c>
      <c r="D247" s="358" t="s">
        <v>12984</v>
      </c>
      <c r="E247" s="358" t="s">
        <v>13738</v>
      </c>
      <c r="G247" s="358" t="s">
        <v>12886</v>
      </c>
      <c r="H247" s="385">
        <v>1.2</v>
      </c>
      <c r="I247" s="358" t="s">
        <v>12893</v>
      </c>
      <c r="J247" s="358" t="s">
        <v>12888</v>
      </c>
      <c r="K247" s="358" t="s">
        <v>13558</v>
      </c>
      <c r="L247" s="362">
        <v>35726</v>
      </c>
      <c r="N247" s="362">
        <v>35726</v>
      </c>
      <c r="P247" s="356" t="s">
        <v>13255</v>
      </c>
    </row>
    <row r="248" spans="1:16" x14ac:dyDescent="0.2">
      <c r="A248" s="356" t="s">
        <v>7128</v>
      </c>
      <c r="B248" s="356" t="s">
        <v>13739</v>
      </c>
      <c r="C248" s="358" t="s">
        <v>13017</v>
      </c>
      <c r="D248" s="358" t="s">
        <v>13018</v>
      </c>
      <c r="E248" s="358" t="s">
        <v>13740</v>
      </c>
      <c r="G248" s="358" t="s">
        <v>12886</v>
      </c>
      <c r="H248" s="385">
        <v>2.5</v>
      </c>
      <c r="I248" s="358" t="s">
        <v>12893</v>
      </c>
      <c r="J248" s="358" t="s">
        <v>12888</v>
      </c>
      <c r="K248" s="358" t="s">
        <v>13558</v>
      </c>
      <c r="L248" s="362">
        <v>35978</v>
      </c>
      <c r="N248" s="362">
        <v>35978</v>
      </c>
      <c r="P248" s="356" t="s">
        <v>13255</v>
      </c>
    </row>
    <row r="249" spans="1:16" x14ac:dyDescent="0.2">
      <c r="A249" s="356" t="s">
        <v>7129</v>
      </c>
      <c r="B249" s="356" t="s">
        <v>13741</v>
      </c>
      <c r="C249" s="358" t="s">
        <v>13044</v>
      </c>
      <c r="D249" s="358" t="s">
        <v>13045</v>
      </c>
      <c r="E249" s="358" t="s">
        <v>13742</v>
      </c>
      <c r="G249" s="358" t="s">
        <v>12886</v>
      </c>
      <c r="H249" s="385">
        <v>2</v>
      </c>
      <c r="I249" s="358" t="s">
        <v>12893</v>
      </c>
      <c r="J249" s="358" t="s">
        <v>12888</v>
      </c>
      <c r="K249" s="358" t="s">
        <v>13558</v>
      </c>
      <c r="L249" s="362">
        <v>36003</v>
      </c>
      <c r="N249" s="362">
        <v>36003</v>
      </c>
      <c r="P249" s="356" t="s">
        <v>13255</v>
      </c>
    </row>
    <row r="250" spans="1:16" x14ac:dyDescent="0.2">
      <c r="A250" s="356" t="s">
        <v>7130</v>
      </c>
      <c r="B250" s="356" t="s">
        <v>13743</v>
      </c>
      <c r="C250" s="358" t="s">
        <v>13179</v>
      </c>
      <c r="D250" s="358" t="s">
        <v>13180</v>
      </c>
      <c r="E250" s="358" t="s">
        <v>13744</v>
      </c>
      <c r="G250" s="358" t="s">
        <v>12886</v>
      </c>
      <c r="H250" s="385">
        <v>2</v>
      </c>
      <c r="I250" s="358" t="s">
        <v>12893</v>
      </c>
      <c r="J250" s="358" t="s">
        <v>12888</v>
      </c>
      <c r="K250" s="358" t="s">
        <v>13558</v>
      </c>
      <c r="L250" s="362">
        <v>36040</v>
      </c>
      <c r="N250" s="362">
        <v>36040</v>
      </c>
      <c r="P250" s="356" t="s">
        <v>13255</v>
      </c>
    </row>
    <row r="251" spans="1:16" x14ac:dyDescent="0.2">
      <c r="A251" s="356" t="s">
        <v>7131</v>
      </c>
      <c r="B251" s="356" t="s">
        <v>13745</v>
      </c>
      <c r="C251" s="358" t="s">
        <v>12905</v>
      </c>
      <c r="D251" s="358" t="s">
        <v>12945</v>
      </c>
      <c r="E251" s="358" t="s">
        <v>13746</v>
      </c>
      <c r="G251" s="358" t="s">
        <v>12886</v>
      </c>
      <c r="H251" s="385">
        <v>1.7</v>
      </c>
      <c r="I251" s="358" t="s">
        <v>12893</v>
      </c>
      <c r="J251" s="358" t="s">
        <v>12888</v>
      </c>
      <c r="K251" s="358" t="s">
        <v>13558</v>
      </c>
      <c r="L251" s="362">
        <v>36083</v>
      </c>
      <c r="N251" s="362">
        <v>36083</v>
      </c>
      <c r="P251" s="356" t="s">
        <v>13255</v>
      </c>
    </row>
    <row r="252" spans="1:16" x14ac:dyDescent="0.2">
      <c r="A252" s="356" t="s">
        <v>7132</v>
      </c>
      <c r="B252" s="356" t="s">
        <v>13747</v>
      </c>
      <c r="C252" s="358" t="s">
        <v>13120</v>
      </c>
      <c r="D252" s="358" t="s">
        <v>12984</v>
      </c>
      <c r="E252" s="358" t="s">
        <v>13748</v>
      </c>
      <c r="G252" s="358" t="s">
        <v>12886</v>
      </c>
      <c r="H252" s="385">
        <v>1.3</v>
      </c>
      <c r="I252" s="358" t="s">
        <v>12893</v>
      </c>
      <c r="J252" s="358" t="s">
        <v>12888</v>
      </c>
      <c r="K252" s="358" t="s">
        <v>13558</v>
      </c>
      <c r="L252" s="362">
        <v>36048</v>
      </c>
      <c r="N252" s="362">
        <v>36048</v>
      </c>
      <c r="P252" s="356" t="s">
        <v>13255</v>
      </c>
    </row>
    <row r="253" spans="1:16" x14ac:dyDescent="0.2">
      <c r="A253" s="356" t="s">
        <v>7133</v>
      </c>
      <c r="B253" s="356" t="s">
        <v>13749</v>
      </c>
      <c r="C253" s="358" t="s">
        <v>12905</v>
      </c>
      <c r="D253" s="358" t="s">
        <v>13152</v>
      </c>
      <c r="E253" s="358" t="s">
        <v>13750</v>
      </c>
      <c r="G253" s="358" t="s">
        <v>12886</v>
      </c>
      <c r="H253" s="385">
        <v>5.96</v>
      </c>
      <c r="I253" s="358" t="s">
        <v>12893</v>
      </c>
      <c r="J253" s="358" t="s">
        <v>12888</v>
      </c>
      <c r="K253" s="358" t="s">
        <v>13558</v>
      </c>
      <c r="L253" s="362">
        <v>36259</v>
      </c>
      <c r="N253" s="362">
        <v>36259</v>
      </c>
      <c r="P253" s="356" t="s">
        <v>13255</v>
      </c>
    </row>
    <row r="254" spans="1:16" x14ac:dyDescent="0.2">
      <c r="A254" s="356" t="s">
        <v>7134</v>
      </c>
      <c r="B254" s="356" t="s">
        <v>13751</v>
      </c>
      <c r="C254" s="358" t="s">
        <v>13044</v>
      </c>
      <c r="D254" s="358" t="s">
        <v>13045</v>
      </c>
      <c r="E254" s="358" t="s">
        <v>13752</v>
      </c>
      <c r="G254" s="358" t="s">
        <v>12886</v>
      </c>
      <c r="H254" s="385">
        <v>1.2</v>
      </c>
      <c r="I254" s="358" t="s">
        <v>12893</v>
      </c>
      <c r="J254" s="358" t="s">
        <v>12888</v>
      </c>
      <c r="K254" s="358" t="s">
        <v>13558</v>
      </c>
      <c r="L254" s="362">
        <v>36283</v>
      </c>
      <c r="N254" s="362">
        <v>36283</v>
      </c>
      <c r="P254" s="356" t="s">
        <v>13255</v>
      </c>
    </row>
    <row r="255" spans="1:16" x14ac:dyDescent="0.2">
      <c r="A255" s="356" t="s">
        <v>7135</v>
      </c>
      <c r="B255" s="356" t="s">
        <v>13753</v>
      </c>
      <c r="C255" s="358" t="s">
        <v>13754</v>
      </c>
      <c r="D255" s="358" t="s">
        <v>13755</v>
      </c>
      <c r="E255" s="358" t="s">
        <v>13756</v>
      </c>
      <c r="G255" s="358" t="s">
        <v>12886</v>
      </c>
      <c r="H255" s="385">
        <v>1.9</v>
      </c>
      <c r="I255" s="358" t="s">
        <v>12893</v>
      </c>
      <c r="J255" s="358" t="s">
        <v>12888</v>
      </c>
      <c r="K255" s="358" t="s">
        <v>13558</v>
      </c>
      <c r="L255" s="362">
        <v>36655</v>
      </c>
      <c r="N255" s="362">
        <v>36655</v>
      </c>
      <c r="P255" s="356" t="s">
        <v>13255</v>
      </c>
    </row>
    <row r="256" spans="1:16" x14ac:dyDescent="0.2">
      <c r="A256" s="356" t="s">
        <v>7136</v>
      </c>
      <c r="B256" s="356" t="s">
        <v>13757</v>
      </c>
      <c r="C256" s="358" t="s">
        <v>13758</v>
      </c>
      <c r="D256" s="358" t="s">
        <v>13759</v>
      </c>
      <c r="E256" s="358" t="s">
        <v>13760</v>
      </c>
      <c r="G256" s="358" t="s">
        <v>12886</v>
      </c>
      <c r="H256" s="385">
        <v>1.9</v>
      </c>
      <c r="I256" s="358" t="s">
        <v>12893</v>
      </c>
      <c r="J256" s="358" t="s">
        <v>12888</v>
      </c>
      <c r="K256" s="358" t="s">
        <v>13558</v>
      </c>
      <c r="L256" s="362">
        <v>36528</v>
      </c>
      <c r="N256" s="362">
        <v>36528</v>
      </c>
      <c r="P256" s="356" t="s">
        <v>13255</v>
      </c>
    </row>
    <row r="257" spans="1:16" x14ac:dyDescent="0.2">
      <c r="A257" s="356" t="s">
        <v>7137</v>
      </c>
      <c r="B257" s="356" t="s">
        <v>13761</v>
      </c>
      <c r="C257" s="358" t="s">
        <v>12926</v>
      </c>
      <c r="D257" s="358" t="s">
        <v>12927</v>
      </c>
      <c r="E257" s="358" t="s">
        <v>13762</v>
      </c>
      <c r="G257" s="358" t="s">
        <v>12886</v>
      </c>
      <c r="H257" s="385">
        <v>2</v>
      </c>
      <c r="I257" s="358" t="s">
        <v>12893</v>
      </c>
      <c r="J257" s="358" t="s">
        <v>12888</v>
      </c>
      <c r="K257" s="358" t="s">
        <v>13558</v>
      </c>
      <c r="L257" s="362">
        <v>36612</v>
      </c>
      <c r="N257" s="362">
        <v>36612</v>
      </c>
      <c r="P257" s="356" t="s">
        <v>13255</v>
      </c>
    </row>
    <row r="258" spans="1:16" x14ac:dyDescent="0.2">
      <c r="A258" s="356" t="s">
        <v>7138</v>
      </c>
      <c r="B258" s="356" t="s">
        <v>13763</v>
      </c>
      <c r="C258" s="358" t="s">
        <v>13280</v>
      </c>
      <c r="D258" s="358" t="s">
        <v>13010</v>
      </c>
      <c r="E258" s="358" t="s">
        <v>13764</v>
      </c>
      <c r="G258" s="358" t="s">
        <v>12886</v>
      </c>
      <c r="H258" s="385">
        <v>2.2000000000000002</v>
      </c>
      <c r="I258" s="358" t="s">
        <v>12893</v>
      </c>
      <c r="J258" s="358" t="s">
        <v>12888</v>
      </c>
      <c r="K258" s="358" t="s">
        <v>13558</v>
      </c>
      <c r="L258" s="362">
        <v>36642</v>
      </c>
      <c r="N258" s="362">
        <v>36642</v>
      </c>
      <c r="P258" s="356" t="s">
        <v>13255</v>
      </c>
    </row>
    <row r="259" spans="1:16" x14ac:dyDescent="0.2">
      <c r="A259" s="356" t="s">
        <v>7139</v>
      </c>
      <c r="B259" s="356" t="s">
        <v>13765</v>
      </c>
      <c r="C259" s="358" t="s">
        <v>13044</v>
      </c>
      <c r="D259" s="358" t="s">
        <v>13045</v>
      </c>
      <c r="E259" s="358" t="s">
        <v>13766</v>
      </c>
      <c r="G259" s="358" t="s">
        <v>12886</v>
      </c>
      <c r="H259" s="385">
        <v>2</v>
      </c>
      <c r="I259" s="358" t="s">
        <v>12893</v>
      </c>
      <c r="J259" s="358" t="s">
        <v>12888</v>
      </c>
      <c r="K259" s="358" t="s">
        <v>13558</v>
      </c>
      <c r="L259" s="362">
        <v>36788</v>
      </c>
      <c r="N259" s="362">
        <v>36788</v>
      </c>
      <c r="P259" s="356" t="s">
        <v>13255</v>
      </c>
    </row>
    <row r="260" spans="1:16" x14ac:dyDescent="0.2">
      <c r="A260" s="356" t="s">
        <v>7140</v>
      </c>
      <c r="B260" s="356" t="s">
        <v>13767</v>
      </c>
      <c r="C260" s="358" t="s">
        <v>12938</v>
      </c>
      <c r="D260" s="358" t="s">
        <v>12939</v>
      </c>
      <c r="E260" s="358" t="s">
        <v>13768</v>
      </c>
      <c r="G260" s="358" t="s">
        <v>12886</v>
      </c>
      <c r="H260" s="385">
        <v>4.9000000000000004</v>
      </c>
      <c r="I260" s="358" t="s">
        <v>12893</v>
      </c>
      <c r="J260" s="358" t="s">
        <v>12888</v>
      </c>
      <c r="K260" s="358" t="s">
        <v>13558</v>
      </c>
      <c r="L260" s="362">
        <v>36336</v>
      </c>
      <c r="N260" s="362">
        <v>36336</v>
      </c>
      <c r="P260" s="356" t="s">
        <v>13255</v>
      </c>
    </row>
    <row r="261" spans="1:16" x14ac:dyDescent="0.2">
      <c r="A261" s="356" t="s">
        <v>7141</v>
      </c>
      <c r="B261" s="356" t="s">
        <v>13769</v>
      </c>
      <c r="C261" s="358" t="s">
        <v>13017</v>
      </c>
      <c r="D261" s="358" t="s">
        <v>13018</v>
      </c>
      <c r="E261" s="358" t="s">
        <v>13770</v>
      </c>
      <c r="G261" s="358" t="s">
        <v>12886</v>
      </c>
      <c r="H261" s="385">
        <v>1.5</v>
      </c>
      <c r="I261" s="358" t="s">
        <v>12893</v>
      </c>
      <c r="J261" s="358" t="s">
        <v>12888</v>
      </c>
      <c r="K261" s="358" t="s">
        <v>13558</v>
      </c>
      <c r="L261" s="362">
        <v>36306</v>
      </c>
      <c r="N261" s="362">
        <v>36306</v>
      </c>
      <c r="P261" s="356" t="s">
        <v>13255</v>
      </c>
    </row>
    <row r="262" spans="1:16" x14ac:dyDescent="0.2">
      <c r="A262" s="356" t="s">
        <v>7142</v>
      </c>
      <c r="B262" s="356" t="s">
        <v>13771</v>
      </c>
      <c r="C262" s="358" t="s">
        <v>13303</v>
      </c>
      <c r="D262" s="358" t="s">
        <v>12997</v>
      </c>
      <c r="E262" s="358" t="s">
        <v>13772</v>
      </c>
      <c r="G262" s="358" t="s">
        <v>12886</v>
      </c>
      <c r="H262" s="385">
        <v>1.04</v>
      </c>
      <c r="I262" s="358" t="s">
        <v>12893</v>
      </c>
      <c r="J262" s="358" t="s">
        <v>12888</v>
      </c>
      <c r="K262" s="358" t="s">
        <v>13558</v>
      </c>
      <c r="L262" s="362">
        <v>36349</v>
      </c>
      <c r="N262" s="362">
        <v>36349</v>
      </c>
      <c r="P262" s="356" t="s">
        <v>13255</v>
      </c>
    </row>
    <row r="263" spans="1:16" x14ac:dyDescent="0.2">
      <c r="A263" s="356" t="s">
        <v>7143</v>
      </c>
      <c r="B263" s="356" t="s">
        <v>13773</v>
      </c>
      <c r="C263" s="358" t="s">
        <v>13044</v>
      </c>
      <c r="D263" s="358" t="s">
        <v>13045</v>
      </c>
      <c r="E263" s="358" t="s">
        <v>13774</v>
      </c>
      <c r="G263" s="358" t="s">
        <v>12886</v>
      </c>
      <c r="H263" s="385">
        <v>1.1000000000000001</v>
      </c>
      <c r="I263" s="358" t="s">
        <v>12893</v>
      </c>
      <c r="J263" s="358" t="s">
        <v>12888</v>
      </c>
      <c r="K263" s="358" t="s">
        <v>13558</v>
      </c>
      <c r="L263" s="362">
        <v>36343</v>
      </c>
      <c r="N263" s="362">
        <v>36343</v>
      </c>
      <c r="P263" s="356" t="s">
        <v>13255</v>
      </c>
    </row>
    <row r="264" spans="1:16" x14ac:dyDescent="0.2">
      <c r="A264" s="356" t="s">
        <v>7144</v>
      </c>
      <c r="B264" s="356" t="s">
        <v>13775</v>
      </c>
      <c r="C264" s="358" t="s">
        <v>12926</v>
      </c>
      <c r="D264" s="358" t="s">
        <v>12927</v>
      </c>
      <c r="E264" s="358" t="s">
        <v>13776</v>
      </c>
      <c r="G264" s="358" t="s">
        <v>12886</v>
      </c>
      <c r="H264" s="385">
        <v>1.272</v>
      </c>
      <c r="I264" s="358" t="s">
        <v>12893</v>
      </c>
      <c r="J264" s="358" t="s">
        <v>12888</v>
      </c>
      <c r="K264" s="358" t="s">
        <v>13558</v>
      </c>
      <c r="L264" s="362">
        <v>36445</v>
      </c>
      <c r="N264" s="362">
        <v>36445</v>
      </c>
      <c r="P264" s="356" t="s">
        <v>13255</v>
      </c>
    </row>
    <row r="265" spans="1:16" x14ac:dyDescent="0.2">
      <c r="A265" s="356" t="s">
        <v>7145</v>
      </c>
      <c r="B265" s="356" t="s">
        <v>13775</v>
      </c>
      <c r="C265" s="358" t="s">
        <v>12926</v>
      </c>
      <c r="D265" s="358" t="s">
        <v>12927</v>
      </c>
      <c r="E265" s="358" t="s">
        <v>13776</v>
      </c>
      <c r="G265" s="358" t="s">
        <v>12886</v>
      </c>
      <c r="H265" s="385">
        <v>1.06</v>
      </c>
      <c r="I265" s="358" t="s">
        <v>12893</v>
      </c>
      <c r="J265" s="358" t="s">
        <v>12888</v>
      </c>
      <c r="K265" s="358" t="s">
        <v>13558</v>
      </c>
      <c r="L265" s="362">
        <v>39035</v>
      </c>
      <c r="N265" s="362">
        <v>39035</v>
      </c>
      <c r="P265" s="356" t="s">
        <v>13255</v>
      </c>
    </row>
    <row r="266" spans="1:16" x14ac:dyDescent="0.2">
      <c r="A266" s="356" t="s">
        <v>7146</v>
      </c>
      <c r="B266" s="356" t="s">
        <v>13777</v>
      </c>
      <c r="C266" s="358" t="s">
        <v>12890</v>
      </c>
      <c r="D266" s="358" t="s">
        <v>12891</v>
      </c>
      <c r="E266" s="358" t="s">
        <v>13778</v>
      </c>
      <c r="G266" s="358" t="s">
        <v>12886</v>
      </c>
      <c r="H266" s="385">
        <v>2</v>
      </c>
      <c r="I266" s="358" t="s">
        <v>12893</v>
      </c>
      <c r="J266" s="358" t="s">
        <v>12888</v>
      </c>
      <c r="K266" s="358" t="s">
        <v>13558</v>
      </c>
      <c r="L266" s="362">
        <v>36447</v>
      </c>
      <c r="N266" s="362">
        <v>36447</v>
      </c>
      <c r="P266" s="356" t="s">
        <v>13255</v>
      </c>
    </row>
    <row r="267" spans="1:16" x14ac:dyDescent="0.2">
      <c r="A267" s="356" t="s">
        <v>7147</v>
      </c>
      <c r="B267" s="356" t="s">
        <v>13779</v>
      </c>
      <c r="C267" s="358" t="s">
        <v>13780</v>
      </c>
      <c r="D267" s="358" t="s">
        <v>12916</v>
      </c>
      <c r="E267" s="358" t="s">
        <v>13781</v>
      </c>
      <c r="G267" s="358" t="s">
        <v>12886</v>
      </c>
      <c r="H267" s="385">
        <v>2.4</v>
      </c>
      <c r="I267" s="358" t="s">
        <v>12893</v>
      </c>
      <c r="J267" s="358" t="s">
        <v>12888</v>
      </c>
      <c r="K267" s="358" t="s">
        <v>13558</v>
      </c>
      <c r="L267" s="362">
        <v>36455</v>
      </c>
      <c r="N267" s="362">
        <v>36455</v>
      </c>
      <c r="P267" s="356" t="s">
        <v>13255</v>
      </c>
    </row>
    <row r="268" spans="1:16" x14ac:dyDescent="0.2">
      <c r="A268" s="356" t="s">
        <v>7148</v>
      </c>
      <c r="B268" s="356" t="s">
        <v>13779</v>
      </c>
      <c r="C268" s="358" t="s">
        <v>13780</v>
      </c>
      <c r="D268" s="358" t="s">
        <v>12916</v>
      </c>
      <c r="E268" s="358" t="s">
        <v>13781</v>
      </c>
      <c r="G268" s="358" t="s">
        <v>12886</v>
      </c>
      <c r="H268" s="385">
        <v>2.2000000000000002</v>
      </c>
      <c r="I268" s="358" t="s">
        <v>12893</v>
      </c>
      <c r="J268" s="358" t="s">
        <v>12888</v>
      </c>
      <c r="K268" s="358" t="s">
        <v>13558</v>
      </c>
      <c r="L268" s="362">
        <v>39437</v>
      </c>
      <c r="N268" s="362">
        <v>39437</v>
      </c>
      <c r="P268" s="356" t="s">
        <v>13255</v>
      </c>
    </row>
    <row r="269" spans="1:16" x14ac:dyDescent="0.2">
      <c r="A269" s="356" t="s">
        <v>7149</v>
      </c>
      <c r="B269" s="356" t="s">
        <v>13782</v>
      </c>
      <c r="C269" s="358" t="s">
        <v>13783</v>
      </c>
      <c r="D269" s="358" t="s">
        <v>13015</v>
      </c>
      <c r="E269" s="358" t="s">
        <v>13784</v>
      </c>
      <c r="G269" s="358" t="s">
        <v>12886</v>
      </c>
      <c r="H269" s="385">
        <v>1.92</v>
      </c>
      <c r="I269" s="358" t="s">
        <v>12893</v>
      </c>
      <c r="J269" s="358" t="s">
        <v>12888</v>
      </c>
      <c r="K269" s="358" t="s">
        <v>13558</v>
      </c>
      <c r="L269" s="362">
        <v>36468</v>
      </c>
      <c r="N269" s="362">
        <v>36468</v>
      </c>
      <c r="P269" s="356" t="s">
        <v>13255</v>
      </c>
    </row>
    <row r="270" spans="1:16" x14ac:dyDescent="0.2">
      <c r="A270" s="356" t="s">
        <v>7150</v>
      </c>
      <c r="B270" s="356" t="s">
        <v>13785</v>
      </c>
      <c r="C270" s="358" t="s">
        <v>12905</v>
      </c>
      <c r="D270" s="358" t="s">
        <v>13152</v>
      </c>
      <c r="E270" s="358" t="s">
        <v>13786</v>
      </c>
      <c r="G270" s="358" t="s">
        <v>12886</v>
      </c>
      <c r="H270" s="385">
        <v>3.84</v>
      </c>
      <c r="I270" s="358" t="s">
        <v>12893</v>
      </c>
      <c r="J270" s="358" t="s">
        <v>12888</v>
      </c>
      <c r="K270" s="358" t="s">
        <v>13558</v>
      </c>
      <c r="L270" s="362">
        <v>37034</v>
      </c>
      <c r="N270" s="362">
        <v>37034</v>
      </c>
      <c r="P270" s="356" t="s">
        <v>13255</v>
      </c>
    </row>
    <row r="271" spans="1:16" x14ac:dyDescent="0.2">
      <c r="A271" s="356" t="s">
        <v>7151</v>
      </c>
      <c r="B271" s="356" t="s">
        <v>13787</v>
      </c>
      <c r="C271" s="358" t="s">
        <v>13653</v>
      </c>
      <c r="D271" s="358" t="s">
        <v>13027</v>
      </c>
      <c r="E271" s="358" t="s">
        <v>13788</v>
      </c>
      <c r="G271" s="358" t="s">
        <v>12886</v>
      </c>
      <c r="H271" s="385">
        <v>5.4</v>
      </c>
      <c r="I271" s="358" t="s">
        <v>12893</v>
      </c>
      <c r="J271" s="358" t="s">
        <v>12888</v>
      </c>
      <c r="K271" s="358" t="s">
        <v>13558</v>
      </c>
      <c r="L271" s="362">
        <v>37019</v>
      </c>
      <c r="N271" s="362">
        <v>37019</v>
      </c>
      <c r="P271" s="356" t="s">
        <v>13255</v>
      </c>
    </row>
    <row r="272" spans="1:16" x14ac:dyDescent="0.2">
      <c r="A272" s="356" t="s">
        <v>7152</v>
      </c>
      <c r="B272" s="356" t="s">
        <v>13789</v>
      </c>
      <c r="C272" s="358" t="s">
        <v>13706</v>
      </c>
      <c r="D272" s="358" t="s">
        <v>12895</v>
      </c>
      <c r="E272" s="358" t="s">
        <v>13790</v>
      </c>
      <c r="G272" s="358" t="s">
        <v>12886</v>
      </c>
      <c r="H272" s="385">
        <v>1.08</v>
      </c>
      <c r="I272" s="358" t="s">
        <v>12893</v>
      </c>
      <c r="J272" s="358" t="s">
        <v>12888</v>
      </c>
      <c r="K272" s="358" t="s">
        <v>13558</v>
      </c>
      <c r="L272" s="362">
        <v>37028</v>
      </c>
      <c r="N272" s="362">
        <v>37028</v>
      </c>
      <c r="P272" s="356" t="s">
        <v>13255</v>
      </c>
    </row>
    <row r="273" spans="1:16" x14ac:dyDescent="0.2">
      <c r="A273" s="356" t="s">
        <v>7153</v>
      </c>
      <c r="B273" s="356" t="s">
        <v>13791</v>
      </c>
      <c r="C273" s="358" t="s">
        <v>13599</v>
      </c>
      <c r="D273" s="358" t="s">
        <v>12931</v>
      </c>
      <c r="E273" s="358" t="s">
        <v>13792</v>
      </c>
      <c r="G273" s="358" t="s">
        <v>12886</v>
      </c>
      <c r="H273" s="385">
        <v>2.4</v>
      </c>
      <c r="I273" s="358" t="s">
        <v>12893</v>
      </c>
      <c r="J273" s="358" t="s">
        <v>12888</v>
      </c>
      <c r="K273" s="358" t="s">
        <v>13558</v>
      </c>
      <c r="L273" s="362">
        <v>37049</v>
      </c>
      <c r="N273" s="362">
        <v>37049</v>
      </c>
      <c r="P273" s="356" t="s">
        <v>13255</v>
      </c>
    </row>
    <row r="274" spans="1:16" x14ac:dyDescent="0.2">
      <c r="A274" s="356" t="s">
        <v>7154</v>
      </c>
      <c r="B274" s="356" t="s">
        <v>13793</v>
      </c>
      <c r="C274" s="358" t="s">
        <v>13280</v>
      </c>
      <c r="D274" s="358" t="s">
        <v>13010</v>
      </c>
      <c r="E274" s="358" t="s">
        <v>13794</v>
      </c>
      <c r="G274" s="358" t="s">
        <v>12886</v>
      </c>
      <c r="H274" s="385">
        <v>2.72</v>
      </c>
      <c r="I274" s="358" t="s">
        <v>12893</v>
      </c>
      <c r="J274" s="358" t="s">
        <v>12888</v>
      </c>
      <c r="K274" s="358" t="s">
        <v>13558</v>
      </c>
      <c r="L274" s="362">
        <v>37047</v>
      </c>
      <c r="N274" s="362">
        <v>37047</v>
      </c>
      <c r="P274" s="356" t="s">
        <v>13255</v>
      </c>
    </row>
    <row r="275" spans="1:16" x14ac:dyDescent="0.2">
      <c r="A275" s="356" t="s">
        <v>7155</v>
      </c>
      <c r="B275" s="356" t="s">
        <v>13795</v>
      </c>
      <c r="C275" s="358" t="s">
        <v>12905</v>
      </c>
      <c r="D275" s="358" t="s">
        <v>12906</v>
      </c>
      <c r="E275" s="358" t="s">
        <v>13796</v>
      </c>
      <c r="G275" s="358" t="s">
        <v>12886</v>
      </c>
      <c r="H275" s="385">
        <v>2.4</v>
      </c>
      <c r="I275" s="358" t="s">
        <v>12893</v>
      </c>
      <c r="J275" s="358" t="s">
        <v>12888</v>
      </c>
      <c r="K275" s="358" t="s">
        <v>13558</v>
      </c>
      <c r="L275" s="362">
        <v>37076</v>
      </c>
      <c r="N275" s="362">
        <v>37076</v>
      </c>
      <c r="P275" s="356" t="s">
        <v>13255</v>
      </c>
    </row>
    <row r="276" spans="1:16" x14ac:dyDescent="0.2">
      <c r="A276" s="356" t="s">
        <v>7156</v>
      </c>
      <c r="B276" s="356" t="s">
        <v>13797</v>
      </c>
      <c r="C276" s="358" t="s">
        <v>13621</v>
      </c>
      <c r="D276" s="358" t="s">
        <v>12960</v>
      </c>
      <c r="E276" s="358" t="s">
        <v>13798</v>
      </c>
      <c r="G276" s="358" t="s">
        <v>12886</v>
      </c>
      <c r="H276" s="385">
        <v>1</v>
      </c>
      <c r="I276" s="358" t="s">
        <v>12893</v>
      </c>
      <c r="J276" s="358" t="s">
        <v>12888</v>
      </c>
      <c r="K276" s="358" t="s">
        <v>13558</v>
      </c>
      <c r="L276" s="362">
        <v>37076</v>
      </c>
      <c r="N276" s="362">
        <v>37076</v>
      </c>
      <c r="P276" s="356" t="s">
        <v>13255</v>
      </c>
    </row>
    <row r="277" spans="1:16" x14ac:dyDescent="0.2">
      <c r="A277" s="356" t="s">
        <v>7157</v>
      </c>
      <c r="B277" s="356" t="s">
        <v>13799</v>
      </c>
      <c r="C277" s="358" t="s">
        <v>13800</v>
      </c>
      <c r="D277" s="358" t="s">
        <v>13801</v>
      </c>
      <c r="E277" s="358" t="s">
        <v>13802</v>
      </c>
      <c r="G277" s="358" t="s">
        <v>12886</v>
      </c>
      <c r="H277" s="385">
        <v>3.45</v>
      </c>
      <c r="I277" s="358" t="s">
        <v>12893</v>
      </c>
      <c r="J277" s="358" t="s">
        <v>12888</v>
      </c>
      <c r="K277" s="358" t="s">
        <v>13558</v>
      </c>
      <c r="L277" s="362">
        <v>37098</v>
      </c>
      <c r="N277" s="362">
        <v>37098</v>
      </c>
      <c r="P277" s="356" t="s">
        <v>13255</v>
      </c>
    </row>
    <row r="278" spans="1:16" x14ac:dyDescent="0.2">
      <c r="A278" s="356" t="s">
        <v>7158</v>
      </c>
      <c r="B278" s="356" t="s">
        <v>13803</v>
      </c>
      <c r="C278" s="358" t="s">
        <v>13754</v>
      </c>
      <c r="D278" s="358" t="s">
        <v>13755</v>
      </c>
      <c r="E278" s="358" t="s">
        <v>13804</v>
      </c>
      <c r="G278" s="358" t="s">
        <v>12886</v>
      </c>
      <c r="H278" s="385">
        <v>2.1</v>
      </c>
      <c r="I278" s="358" t="s">
        <v>12893</v>
      </c>
      <c r="J278" s="358" t="s">
        <v>12888</v>
      </c>
      <c r="K278" s="358" t="s">
        <v>13558</v>
      </c>
      <c r="L278" s="362">
        <v>37092</v>
      </c>
      <c r="N278" s="362">
        <v>37092</v>
      </c>
      <c r="P278" s="356" t="s">
        <v>13255</v>
      </c>
    </row>
    <row r="279" spans="1:16" x14ac:dyDescent="0.2">
      <c r="A279" s="356" t="s">
        <v>7159</v>
      </c>
      <c r="B279" s="356" t="s">
        <v>13805</v>
      </c>
      <c r="C279" s="358" t="s">
        <v>12905</v>
      </c>
      <c r="D279" s="358" t="s">
        <v>12945</v>
      </c>
      <c r="E279" s="358" t="s">
        <v>13806</v>
      </c>
      <c r="G279" s="358" t="s">
        <v>12886</v>
      </c>
      <c r="H279" s="385">
        <v>2.4</v>
      </c>
      <c r="I279" s="358" t="s">
        <v>12893</v>
      </c>
      <c r="J279" s="358" t="s">
        <v>12888</v>
      </c>
      <c r="K279" s="358" t="s">
        <v>13558</v>
      </c>
      <c r="L279" s="362">
        <v>37104</v>
      </c>
      <c r="N279" s="362">
        <v>37104</v>
      </c>
      <c r="P279" s="356" t="s">
        <v>13255</v>
      </c>
    </row>
    <row r="280" spans="1:16" x14ac:dyDescent="0.2">
      <c r="A280" s="356" t="s">
        <v>7160</v>
      </c>
      <c r="B280" s="356" t="s">
        <v>13805</v>
      </c>
      <c r="C280" s="358" t="s">
        <v>12905</v>
      </c>
      <c r="D280" s="358" t="s">
        <v>12945</v>
      </c>
      <c r="E280" s="358" t="s">
        <v>13806</v>
      </c>
      <c r="G280" s="358" t="s">
        <v>12886</v>
      </c>
      <c r="H280" s="385">
        <v>2.0249999999999999</v>
      </c>
      <c r="I280" s="358" t="s">
        <v>12893</v>
      </c>
      <c r="J280" s="358" t="s">
        <v>12888</v>
      </c>
      <c r="K280" s="358" t="s">
        <v>13558</v>
      </c>
      <c r="L280" s="362">
        <v>40497</v>
      </c>
      <c r="N280" s="362">
        <v>40497</v>
      </c>
      <c r="P280" s="356" t="s">
        <v>13255</v>
      </c>
    </row>
    <row r="281" spans="1:16" x14ac:dyDescent="0.2">
      <c r="A281" s="356" t="s">
        <v>7161</v>
      </c>
      <c r="B281" s="356" t="s">
        <v>13807</v>
      </c>
      <c r="C281" s="358" t="s">
        <v>13037</v>
      </c>
      <c r="D281" s="358" t="s">
        <v>13038</v>
      </c>
      <c r="E281" s="358" t="s">
        <v>13808</v>
      </c>
      <c r="G281" s="358" t="s">
        <v>12886</v>
      </c>
      <c r="H281" s="385">
        <v>2.2000000000000002</v>
      </c>
      <c r="I281" s="358" t="s">
        <v>12893</v>
      </c>
      <c r="J281" s="358" t="s">
        <v>12888</v>
      </c>
      <c r="K281" s="358" t="s">
        <v>13558</v>
      </c>
      <c r="L281" s="362">
        <v>36630</v>
      </c>
      <c r="N281" s="362">
        <v>36630</v>
      </c>
      <c r="P281" s="356" t="s">
        <v>13255</v>
      </c>
    </row>
    <row r="282" spans="1:16" x14ac:dyDescent="0.2">
      <c r="A282" s="356" t="s">
        <v>7162</v>
      </c>
      <c r="B282" s="356" t="s">
        <v>13809</v>
      </c>
      <c r="C282" s="358" t="s">
        <v>12905</v>
      </c>
      <c r="D282" s="358" t="s">
        <v>12945</v>
      </c>
      <c r="E282" s="358" t="s">
        <v>13810</v>
      </c>
      <c r="G282" s="358" t="s">
        <v>12886</v>
      </c>
      <c r="H282" s="385">
        <v>2.5499999999999998</v>
      </c>
      <c r="I282" s="358" t="s">
        <v>12893</v>
      </c>
      <c r="J282" s="358" t="s">
        <v>12888</v>
      </c>
      <c r="K282" s="358" t="s">
        <v>13558</v>
      </c>
      <c r="L282" s="362">
        <v>36682</v>
      </c>
      <c r="N282" s="362">
        <v>36682</v>
      </c>
      <c r="P282" s="356" t="s">
        <v>13255</v>
      </c>
    </row>
    <row r="283" spans="1:16" x14ac:dyDescent="0.2">
      <c r="A283" s="356" t="s">
        <v>7163</v>
      </c>
      <c r="B283" s="356" t="s">
        <v>13811</v>
      </c>
      <c r="C283" s="358" t="s">
        <v>13033</v>
      </c>
      <c r="D283" s="358" t="s">
        <v>13034</v>
      </c>
      <c r="E283" s="358" t="s">
        <v>13812</v>
      </c>
      <c r="G283" s="358" t="s">
        <v>12886</v>
      </c>
      <c r="H283" s="385">
        <v>2</v>
      </c>
      <c r="I283" s="358" t="s">
        <v>12893</v>
      </c>
      <c r="J283" s="358" t="s">
        <v>12888</v>
      </c>
      <c r="K283" s="358" t="s">
        <v>13558</v>
      </c>
      <c r="L283" s="362">
        <v>36677</v>
      </c>
      <c r="N283" s="362">
        <v>36677</v>
      </c>
      <c r="P283" s="356" t="s">
        <v>13605</v>
      </c>
    </row>
    <row r="284" spans="1:16" x14ac:dyDescent="0.2">
      <c r="A284" s="356" t="s">
        <v>7164</v>
      </c>
      <c r="B284" s="356" t="s">
        <v>13813</v>
      </c>
      <c r="C284" s="358" t="s">
        <v>12905</v>
      </c>
      <c r="D284" s="358" t="s">
        <v>12949</v>
      </c>
      <c r="E284" s="358" t="s">
        <v>13814</v>
      </c>
      <c r="G284" s="358" t="s">
        <v>12886</v>
      </c>
      <c r="H284" s="385">
        <v>1</v>
      </c>
      <c r="I284" s="358" t="s">
        <v>12893</v>
      </c>
      <c r="J284" s="358" t="s">
        <v>12908</v>
      </c>
      <c r="K284" s="358" t="s">
        <v>13558</v>
      </c>
      <c r="L284" s="362">
        <v>37019</v>
      </c>
      <c r="N284" s="362">
        <v>37019</v>
      </c>
      <c r="P284" s="356" t="s">
        <v>13255</v>
      </c>
    </row>
    <row r="285" spans="1:16" x14ac:dyDescent="0.2">
      <c r="A285" s="356" t="s">
        <v>7165</v>
      </c>
      <c r="B285" s="356" t="s">
        <v>13815</v>
      </c>
      <c r="C285" s="358" t="s">
        <v>13001</v>
      </c>
      <c r="D285" s="358" t="s">
        <v>12916</v>
      </c>
      <c r="E285" s="358" t="s">
        <v>13816</v>
      </c>
      <c r="G285" s="358" t="s">
        <v>12886</v>
      </c>
      <c r="H285" s="385">
        <v>2.08</v>
      </c>
      <c r="I285" s="358" t="s">
        <v>12893</v>
      </c>
      <c r="J285" s="358" t="s">
        <v>12888</v>
      </c>
      <c r="K285" s="358" t="s">
        <v>13558</v>
      </c>
      <c r="L285" s="362">
        <v>36707</v>
      </c>
      <c r="N285" s="362">
        <v>36707</v>
      </c>
      <c r="P285" s="356" t="s">
        <v>13255</v>
      </c>
    </row>
    <row r="286" spans="1:16" x14ac:dyDescent="0.2">
      <c r="A286" s="356" t="s">
        <v>7166</v>
      </c>
      <c r="B286" s="356" t="s">
        <v>13815</v>
      </c>
      <c r="C286" s="358" t="s">
        <v>13001</v>
      </c>
      <c r="D286" s="358" t="s">
        <v>12916</v>
      </c>
      <c r="E286" s="358" t="s">
        <v>13816</v>
      </c>
      <c r="G286" s="358" t="s">
        <v>12886</v>
      </c>
      <c r="H286" s="385">
        <v>1.2</v>
      </c>
      <c r="I286" s="358" t="s">
        <v>12893</v>
      </c>
      <c r="J286" s="358" t="s">
        <v>12888</v>
      </c>
      <c r="K286" s="358" t="s">
        <v>13558</v>
      </c>
      <c r="L286" s="362">
        <v>38350</v>
      </c>
      <c r="N286" s="362">
        <v>38350</v>
      </c>
      <c r="P286" s="356" t="s">
        <v>13255</v>
      </c>
    </row>
    <row r="287" spans="1:16" x14ac:dyDescent="0.2">
      <c r="A287" s="356" t="s">
        <v>7167</v>
      </c>
      <c r="B287" s="356" t="s">
        <v>13817</v>
      </c>
      <c r="C287" s="358" t="s">
        <v>13082</v>
      </c>
      <c r="D287" s="358" t="s">
        <v>12919</v>
      </c>
      <c r="E287" s="358" t="s">
        <v>13818</v>
      </c>
      <c r="G287" s="358" t="s">
        <v>12886</v>
      </c>
      <c r="H287" s="385">
        <v>2.64</v>
      </c>
      <c r="I287" s="358" t="s">
        <v>12893</v>
      </c>
      <c r="J287" s="358" t="s">
        <v>12888</v>
      </c>
      <c r="K287" s="358" t="s">
        <v>13558</v>
      </c>
      <c r="L287" s="362">
        <v>36753</v>
      </c>
      <c r="N287" s="362">
        <v>36753</v>
      </c>
      <c r="P287" s="356" t="s">
        <v>13255</v>
      </c>
    </row>
    <row r="288" spans="1:16" x14ac:dyDescent="0.2">
      <c r="A288" s="356" t="s">
        <v>7168</v>
      </c>
      <c r="B288" s="356" t="s">
        <v>13819</v>
      </c>
      <c r="C288" s="358" t="s">
        <v>12883</v>
      </c>
      <c r="D288" s="358" t="s">
        <v>12884</v>
      </c>
      <c r="E288" s="358" t="s">
        <v>13820</v>
      </c>
      <c r="G288" s="358" t="s">
        <v>12886</v>
      </c>
      <c r="H288" s="385">
        <v>2.7</v>
      </c>
      <c r="I288" s="358" t="s">
        <v>12893</v>
      </c>
      <c r="J288" s="358" t="s">
        <v>12888</v>
      </c>
      <c r="K288" s="358" t="s">
        <v>13558</v>
      </c>
      <c r="L288" s="362">
        <v>36791</v>
      </c>
      <c r="N288" s="362">
        <v>36791</v>
      </c>
      <c r="P288" s="356" t="s">
        <v>13255</v>
      </c>
    </row>
    <row r="289" spans="1:16" x14ac:dyDescent="0.2">
      <c r="A289" s="356" t="s">
        <v>7169</v>
      </c>
      <c r="B289" s="356" t="s">
        <v>13821</v>
      </c>
      <c r="C289" s="358" t="s">
        <v>13044</v>
      </c>
      <c r="D289" s="358" t="s">
        <v>13045</v>
      </c>
      <c r="E289" s="358" t="s">
        <v>13822</v>
      </c>
      <c r="G289" s="358" t="s">
        <v>12886</v>
      </c>
      <c r="H289" s="385">
        <v>1.2</v>
      </c>
      <c r="I289" s="358" t="s">
        <v>12893</v>
      </c>
      <c r="J289" s="358" t="s">
        <v>12888</v>
      </c>
      <c r="K289" s="358" t="s">
        <v>13558</v>
      </c>
      <c r="L289" s="362">
        <v>36804</v>
      </c>
      <c r="N289" s="362">
        <v>36804</v>
      </c>
      <c r="P289" s="356" t="s">
        <v>13255</v>
      </c>
    </row>
    <row r="290" spans="1:16" x14ac:dyDescent="0.2">
      <c r="A290" s="356" t="s">
        <v>7170</v>
      </c>
      <c r="B290" s="356" t="s">
        <v>13823</v>
      </c>
      <c r="C290" s="358" t="s">
        <v>13300</v>
      </c>
      <c r="D290" s="358" t="s">
        <v>12997</v>
      </c>
      <c r="E290" s="358" t="s">
        <v>13824</v>
      </c>
      <c r="G290" s="358" t="s">
        <v>12886</v>
      </c>
      <c r="H290" s="385">
        <v>5.2</v>
      </c>
      <c r="I290" s="358" t="s">
        <v>12893</v>
      </c>
      <c r="J290" s="358" t="s">
        <v>12888</v>
      </c>
      <c r="K290" s="358" t="s">
        <v>13558</v>
      </c>
      <c r="L290" s="362">
        <v>36815</v>
      </c>
      <c r="N290" s="362">
        <v>36815</v>
      </c>
      <c r="P290" s="356" t="s">
        <v>13255</v>
      </c>
    </row>
    <row r="291" spans="1:16" x14ac:dyDescent="0.2">
      <c r="A291" s="356" t="s">
        <v>7171</v>
      </c>
      <c r="B291" s="356" t="s">
        <v>13825</v>
      </c>
      <c r="C291" s="358" t="s">
        <v>13044</v>
      </c>
      <c r="D291" s="358" t="s">
        <v>13045</v>
      </c>
      <c r="E291" s="358" t="s">
        <v>13826</v>
      </c>
      <c r="G291" s="358" t="s">
        <v>12886</v>
      </c>
      <c r="H291" s="385">
        <v>2.5</v>
      </c>
      <c r="I291" s="358" t="s">
        <v>12893</v>
      </c>
      <c r="J291" s="358" t="s">
        <v>12888</v>
      </c>
      <c r="K291" s="358" t="s">
        <v>13558</v>
      </c>
      <c r="L291" s="362">
        <v>36929</v>
      </c>
      <c r="N291" s="362">
        <v>36929</v>
      </c>
      <c r="P291" s="356" t="s">
        <v>13255</v>
      </c>
    </row>
    <row r="292" spans="1:16" x14ac:dyDescent="0.2">
      <c r="A292" s="356" t="s">
        <v>7172</v>
      </c>
      <c r="B292" s="356" t="s">
        <v>13827</v>
      </c>
      <c r="C292" s="358" t="s">
        <v>12905</v>
      </c>
      <c r="D292" s="358" t="s">
        <v>12945</v>
      </c>
      <c r="E292" s="358" t="s">
        <v>13828</v>
      </c>
      <c r="G292" s="358" t="s">
        <v>12886</v>
      </c>
      <c r="H292" s="385">
        <v>5.1840000000000002</v>
      </c>
      <c r="I292" s="358" t="s">
        <v>12893</v>
      </c>
      <c r="J292" s="358" t="s">
        <v>12888</v>
      </c>
      <c r="K292" s="358" t="s">
        <v>13558</v>
      </c>
      <c r="L292" s="362">
        <v>35332</v>
      </c>
      <c r="N292" s="362">
        <v>35332</v>
      </c>
      <c r="P292" s="356" t="s">
        <v>13255</v>
      </c>
    </row>
    <row r="293" spans="1:16" x14ac:dyDescent="0.2">
      <c r="A293" s="356" t="s">
        <v>7173</v>
      </c>
      <c r="B293" s="356" t="s">
        <v>13829</v>
      </c>
      <c r="C293" s="358" t="s">
        <v>12905</v>
      </c>
      <c r="D293" s="358" t="s">
        <v>12945</v>
      </c>
      <c r="E293" s="358" t="s">
        <v>13830</v>
      </c>
      <c r="G293" s="358" t="s">
        <v>12886</v>
      </c>
      <c r="H293" s="385">
        <v>4.2</v>
      </c>
      <c r="I293" s="358" t="s">
        <v>12893</v>
      </c>
      <c r="J293" s="358" t="s">
        <v>12888</v>
      </c>
      <c r="K293" s="358" t="s">
        <v>13558</v>
      </c>
      <c r="L293" s="362">
        <v>37027</v>
      </c>
      <c r="N293" s="362">
        <v>37027</v>
      </c>
      <c r="P293" s="356" t="s">
        <v>13255</v>
      </c>
    </row>
    <row r="294" spans="1:16" x14ac:dyDescent="0.2">
      <c r="A294" s="356" t="s">
        <v>7174</v>
      </c>
      <c r="B294" s="356" t="s">
        <v>13831</v>
      </c>
      <c r="C294" s="358" t="s">
        <v>12915</v>
      </c>
      <c r="D294" s="358" t="s">
        <v>12916</v>
      </c>
      <c r="E294" s="358" t="s">
        <v>13832</v>
      </c>
      <c r="G294" s="358" t="s">
        <v>12886</v>
      </c>
      <c r="H294" s="385">
        <v>4.8</v>
      </c>
      <c r="I294" s="358" t="s">
        <v>12893</v>
      </c>
      <c r="J294" s="358" t="s">
        <v>12888</v>
      </c>
      <c r="K294" s="358" t="s">
        <v>13558</v>
      </c>
      <c r="L294" s="362">
        <v>37005</v>
      </c>
      <c r="N294" s="362">
        <v>37005</v>
      </c>
      <c r="P294" s="356" t="s">
        <v>13255</v>
      </c>
    </row>
    <row r="295" spans="1:16" x14ac:dyDescent="0.2">
      <c r="A295" s="356" t="s">
        <v>7175</v>
      </c>
      <c r="B295" s="356" t="s">
        <v>13833</v>
      </c>
      <c r="C295" s="358" t="s">
        <v>13754</v>
      </c>
      <c r="D295" s="358" t="s">
        <v>13755</v>
      </c>
      <c r="E295" s="358" t="s">
        <v>13834</v>
      </c>
      <c r="G295" s="358" t="s">
        <v>12886</v>
      </c>
      <c r="H295" s="385">
        <v>5.04</v>
      </c>
      <c r="I295" s="358" t="s">
        <v>12893</v>
      </c>
      <c r="J295" s="358" t="s">
        <v>12888</v>
      </c>
      <c r="K295" s="358" t="s">
        <v>13558</v>
      </c>
      <c r="L295" s="362">
        <v>37103</v>
      </c>
      <c r="N295" s="362">
        <v>37103</v>
      </c>
      <c r="P295" s="356" t="s">
        <v>13255</v>
      </c>
    </row>
    <row r="296" spans="1:16" x14ac:dyDescent="0.2">
      <c r="A296" s="356" t="s">
        <v>7176</v>
      </c>
      <c r="B296" s="356" t="s">
        <v>13835</v>
      </c>
      <c r="C296" s="358" t="s">
        <v>13134</v>
      </c>
      <c r="D296" s="358" t="s">
        <v>13130</v>
      </c>
      <c r="E296" s="358" t="s">
        <v>13836</v>
      </c>
      <c r="G296" s="358" t="s">
        <v>12886</v>
      </c>
      <c r="H296" s="385">
        <v>3.4</v>
      </c>
      <c r="I296" s="358" t="s">
        <v>12893</v>
      </c>
      <c r="J296" s="358" t="s">
        <v>12888</v>
      </c>
      <c r="K296" s="358" t="s">
        <v>13558</v>
      </c>
      <c r="L296" s="362">
        <v>37116</v>
      </c>
      <c r="N296" s="362">
        <v>37116</v>
      </c>
      <c r="P296" s="356" t="s">
        <v>13255</v>
      </c>
    </row>
    <row r="297" spans="1:16" x14ac:dyDescent="0.2">
      <c r="A297" s="356" t="s">
        <v>7177</v>
      </c>
      <c r="B297" s="356" t="s">
        <v>13837</v>
      </c>
      <c r="C297" s="358" t="s">
        <v>12905</v>
      </c>
      <c r="D297" s="358" t="s">
        <v>12951</v>
      </c>
      <c r="E297" s="358" t="s">
        <v>13838</v>
      </c>
      <c r="G297" s="358" t="s">
        <v>12886</v>
      </c>
      <c r="H297" s="385">
        <v>2.16</v>
      </c>
      <c r="I297" s="358" t="s">
        <v>12893</v>
      </c>
      <c r="J297" s="358" t="s">
        <v>12888</v>
      </c>
      <c r="K297" s="358" t="s">
        <v>13558</v>
      </c>
      <c r="L297" s="362">
        <v>37118</v>
      </c>
      <c r="N297" s="362">
        <v>37118</v>
      </c>
      <c r="P297" s="356" t="s">
        <v>13255</v>
      </c>
    </row>
    <row r="298" spans="1:16" x14ac:dyDescent="0.2">
      <c r="A298" s="356" t="s">
        <v>7178</v>
      </c>
      <c r="B298" s="356" t="s">
        <v>13839</v>
      </c>
      <c r="C298" s="358" t="s">
        <v>13037</v>
      </c>
      <c r="D298" s="358" t="s">
        <v>13038</v>
      </c>
      <c r="E298" s="358" t="s">
        <v>13840</v>
      </c>
      <c r="G298" s="358" t="s">
        <v>12886</v>
      </c>
      <c r="H298" s="385">
        <v>0.96</v>
      </c>
      <c r="I298" s="358" t="s">
        <v>12893</v>
      </c>
      <c r="J298" s="358" t="s">
        <v>12888</v>
      </c>
      <c r="K298" s="358" t="s">
        <v>13558</v>
      </c>
      <c r="L298" s="362">
        <v>37118</v>
      </c>
      <c r="N298" s="362">
        <v>37118</v>
      </c>
      <c r="P298" s="356" t="s">
        <v>13255</v>
      </c>
    </row>
    <row r="299" spans="1:16" x14ac:dyDescent="0.2">
      <c r="A299" s="356" t="s">
        <v>7179</v>
      </c>
      <c r="B299" s="356" t="s">
        <v>13841</v>
      </c>
      <c r="C299" s="358" t="s">
        <v>13303</v>
      </c>
      <c r="D299" s="358" t="s">
        <v>12997</v>
      </c>
      <c r="E299" s="358" t="s">
        <v>13842</v>
      </c>
      <c r="G299" s="358" t="s">
        <v>12886</v>
      </c>
      <c r="H299" s="385">
        <v>4.08</v>
      </c>
      <c r="I299" s="358" t="s">
        <v>12893</v>
      </c>
      <c r="J299" s="358" t="s">
        <v>12888</v>
      </c>
      <c r="K299" s="358" t="s">
        <v>13558</v>
      </c>
      <c r="L299" s="362">
        <v>37119</v>
      </c>
      <c r="N299" s="362">
        <v>37119</v>
      </c>
      <c r="P299" s="356" t="s">
        <v>13255</v>
      </c>
    </row>
    <row r="300" spans="1:16" x14ac:dyDescent="0.2">
      <c r="A300" s="356" t="s">
        <v>7180</v>
      </c>
      <c r="B300" s="356" t="s">
        <v>13843</v>
      </c>
      <c r="C300" s="358" t="s">
        <v>12924</v>
      </c>
      <c r="D300" s="358" t="s">
        <v>12919</v>
      </c>
      <c r="E300" s="358" t="s">
        <v>12925</v>
      </c>
      <c r="G300" s="358" t="s">
        <v>12886</v>
      </c>
      <c r="H300" s="385">
        <v>5.0999999999999996</v>
      </c>
      <c r="I300" s="358" t="s">
        <v>12893</v>
      </c>
      <c r="J300" s="358" t="s">
        <v>12888</v>
      </c>
      <c r="K300" s="358" t="s">
        <v>13558</v>
      </c>
      <c r="L300" s="362">
        <v>37119</v>
      </c>
      <c r="N300" s="362">
        <v>37119</v>
      </c>
      <c r="P300" s="356" t="s">
        <v>13255</v>
      </c>
    </row>
    <row r="301" spans="1:16" x14ac:dyDescent="0.2">
      <c r="A301" s="356" t="s">
        <v>7181</v>
      </c>
      <c r="B301" s="356" t="s">
        <v>13844</v>
      </c>
      <c r="C301" s="358" t="s">
        <v>12902</v>
      </c>
      <c r="D301" s="358" t="s">
        <v>12903</v>
      </c>
      <c r="E301" s="358" t="s">
        <v>13845</v>
      </c>
      <c r="G301" s="358" t="s">
        <v>12886</v>
      </c>
      <c r="H301" s="385">
        <v>2.15</v>
      </c>
      <c r="I301" s="358" t="s">
        <v>12893</v>
      </c>
      <c r="J301" s="358" t="s">
        <v>12888</v>
      </c>
      <c r="K301" s="358" t="s">
        <v>13558</v>
      </c>
      <c r="L301" s="362">
        <v>37145</v>
      </c>
      <c r="N301" s="362">
        <v>37145</v>
      </c>
      <c r="P301" s="356" t="s">
        <v>13255</v>
      </c>
    </row>
    <row r="302" spans="1:16" x14ac:dyDescent="0.2">
      <c r="A302" s="356" t="s">
        <v>7182</v>
      </c>
      <c r="B302" s="356" t="s">
        <v>13846</v>
      </c>
      <c r="C302" s="358" t="s">
        <v>13847</v>
      </c>
      <c r="D302" s="358" t="s">
        <v>12997</v>
      </c>
      <c r="E302" s="358" t="s">
        <v>13848</v>
      </c>
      <c r="G302" s="358" t="s">
        <v>12886</v>
      </c>
      <c r="H302" s="385">
        <v>1.5</v>
      </c>
      <c r="I302" s="358" t="s">
        <v>12893</v>
      </c>
      <c r="J302" s="358" t="s">
        <v>12888</v>
      </c>
      <c r="K302" s="358" t="s">
        <v>13558</v>
      </c>
      <c r="L302" s="362">
        <v>37158</v>
      </c>
      <c r="N302" s="362">
        <v>37158</v>
      </c>
      <c r="P302" s="356" t="s">
        <v>13255</v>
      </c>
    </row>
    <row r="303" spans="1:16" x14ac:dyDescent="0.2">
      <c r="A303" s="356" t="s">
        <v>7183</v>
      </c>
      <c r="B303" s="356" t="s">
        <v>13849</v>
      </c>
      <c r="C303" s="358" t="s">
        <v>12905</v>
      </c>
      <c r="D303" s="358" t="s">
        <v>12987</v>
      </c>
      <c r="E303" s="358" t="s">
        <v>13850</v>
      </c>
      <c r="G303" s="358" t="s">
        <v>12886</v>
      </c>
      <c r="H303" s="385">
        <v>2.04</v>
      </c>
      <c r="I303" s="358" t="s">
        <v>12893</v>
      </c>
      <c r="J303" s="358" t="s">
        <v>12888</v>
      </c>
      <c r="K303" s="358" t="s">
        <v>13558</v>
      </c>
      <c r="L303" s="362">
        <v>37172</v>
      </c>
      <c r="N303" s="362">
        <v>37172</v>
      </c>
      <c r="P303" s="356" t="s">
        <v>13255</v>
      </c>
    </row>
    <row r="304" spans="1:16" x14ac:dyDescent="0.2">
      <c r="A304" s="356" t="s">
        <v>7184</v>
      </c>
      <c r="B304" s="356" t="s">
        <v>13851</v>
      </c>
      <c r="C304" s="358" t="s">
        <v>12905</v>
      </c>
      <c r="D304" s="358" t="s">
        <v>12945</v>
      </c>
      <c r="E304" s="358" t="s">
        <v>13852</v>
      </c>
      <c r="G304" s="358" t="s">
        <v>12886</v>
      </c>
      <c r="H304" s="385">
        <v>1.54</v>
      </c>
      <c r="I304" s="358" t="s">
        <v>12893</v>
      </c>
      <c r="J304" s="358" t="s">
        <v>12888</v>
      </c>
      <c r="K304" s="358" t="s">
        <v>13558</v>
      </c>
      <c r="L304" s="362">
        <v>37175</v>
      </c>
      <c r="N304" s="362">
        <v>37175</v>
      </c>
      <c r="P304" s="356" t="s">
        <v>13255</v>
      </c>
    </row>
    <row r="305" spans="1:16" x14ac:dyDescent="0.2">
      <c r="A305" s="356" t="s">
        <v>7185</v>
      </c>
      <c r="B305" s="356" t="s">
        <v>13853</v>
      </c>
      <c r="C305" s="358" t="s">
        <v>13044</v>
      </c>
      <c r="D305" s="358" t="s">
        <v>13045</v>
      </c>
      <c r="E305" s="358" t="s">
        <v>13854</v>
      </c>
      <c r="G305" s="358" t="s">
        <v>12886</v>
      </c>
      <c r="H305" s="385">
        <v>1.7</v>
      </c>
      <c r="I305" s="358" t="s">
        <v>12893</v>
      </c>
      <c r="J305" s="358" t="s">
        <v>12888</v>
      </c>
      <c r="K305" s="358" t="s">
        <v>13558</v>
      </c>
      <c r="L305" s="362">
        <v>37176</v>
      </c>
      <c r="N305" s="362">
        <v>37176</v>
      </c>
      <c r="P305" s="356" t="s">
        <v>13255</v>
      </c>
    </row>
    <row r="306" spans="1:16" x14ac:dyDescent="0.2">
      <c r="A306" s="356" t="s">
        <v>7186</v>
      </c>
      <c r="B306" s="356" t="s">
        <v>13855</v>
      </c>
      <c r="C306" s="358" t="s">
        <v>12890</v>
      </c>
      <c r="D306" s="358" t="s">
        <v>12891</v>
      </c>
      <c r="E306" s="358" t="s">
        <v>13856</v>
      </c>
      <c r="G306" s="358" t="s">
        <v>12886</v>
      </c>
      <c r="H306" s="385">
        <v>4</v>
      </c>
      <c r="I306" s="358" t="s">
        <v>12893</v>
      </c>
      <c r="J306" s="358" t="s">
        <v>12888</v>
      </c>
      <c r="K306" s="358" t="s">
        <v>13558</v>
      </c>
      <c r="L306" s="362">
        <v>37119</v>
      </c>
      <c r="N306" s="362">
        <v>37119</v>
      </c>
      <c r="P306" s="356" t="s">
        <v>13255</v>
      </c>
    </row>
    <row r="307" spans="1:16" x14ac:dyDescent="0.2">
      <c r="A307" s="356" t="s">
        <v>7187</v>
      </c>
      <c r="B307" s="356" t="s">
        <v>13855</v>
      </c>
      <c r="C307" s="358" t="s">
        <v>12890</v>
      </c>
      <c r="D307" s="358" t="s">
        <v>12891</v>
      </c>
      <c r="E307" s="358" t="s">
        <v>13856</v>
      </c>
      <c r="G307" s="358" t="s">
        <v>12886</v>
      </c>
      <c r="H307" s="385">
        <v>2.94</v>
      </c>
      <c r="I307" s="358" t="s">
        <v>12893</v>
      </c>
      <c r="J307" s="358" t="s">
        <v>12888</v>
      </c>
      <c r="K307" s="358" t="s">
        <v>13558</v>
      </c>
      <c r="L307" s="362">
        <v>40054</v>
      </c>
      <c r="N307" s="362">
        <v>40054</v>
      </c>
      <c r="P307" s="356" t="s">
        <v>13255</v>
      </c>
    </row>
    <row r="308" spans="1:16" x14ac:dyDescent="0.2">
      <c r="A308" s="356" t="s">
        <v>7188</v>
      </c>
      <c r="B308" s="356" t="s">
        <v>13857</v>
      </c>
      <c r="C308" s="358" t="s">
        <v>13621</v>
      </c>
      <c r="D308" s="358" t="s">
        <v>12960</v>
      </c>
      <c r="E308" s="358" t="s">
        <v>13858</v>
      </c>
      <c r="G308" s="358" t="s">
        <v>12886</v>
      </c>
      <c r="H308" s="385">
        <v>1.36</v>
      </c>
      <c r="I308" s="358" t="s">
        <v>12893</v>
      </c>
      <c r="J308" s="358" t="s">
        <v>12888</v>
      </c>
      <c r="K308" s="358" t="s">
        <v>13558</v>
      </c>
      <c r="L308" s="362">
        <v>37189</v>
      </c>
      <c r="N308" s="362">
        <v>37189</v>
      </c>
      <c r="P308" s="356" t="s">
        <v>13255</v>
      </c>
    </row>
    <row r="309" spans="1:16" x14ac:dyDescent="0.2">
      <c r="A309" s="356" t="s">
        <v>7189</v>
      </c>
      <c r="B309" s="356" t="s">
        <v>13859</v>
      </c>
      <c r="C309" s="358" t="s">
        <v>13860</v>
      </c>
      <c r="D309" s="358" t="s">
        <v>13861</v>
      </c>
      <c r="E309" s="358" t="s">
        <v>13862</v>
      </c>
      <c r="G309" s="358" t="s">
        <v>12886</v>
      </c>
      <c r="H309" s="385">
        <v>2</v>
      </c>
      <c r="I309" s="358" t="s">
        <v>12893</v>
      </c>
      <c r="J309" s="358" t="s">
        <v>12888</v>
      </c>
      <c r="K309" s="358" t="s">
        <v>13558</v>
      </c>
      <c r="L309" s="362">
        <v>37182</v>
      </c>
      <c r="N309" s="362">
        <v>37182</v>
      </c>
      <c r="P309" s="356" t="s">
        <v>13255</v>
      </c>
    </row>
    <row r="310" spans="1:16" x14ac:dyDescent="0.2">
      <c r="A310" s="356" t="s">
        <v>7190</v>
      </c>
      <c r="B310" s="356" t="s">
        <v>13863</v>
      </c>
      <c r="C310" s="358" t="s">
        <v>12926</v>
      </c>
      <c r="D310" s="358" t="s">
        <v>12927</v>
      </c>
      <c r="E310" s="358" t="s">
        <v>13864</v>
      </c>
      <c r="G310" s="358" t="s">
        <v>12886</v>
      </c>
      <c r="H310" s="385">
        <v>2.88</v>
      </c>
      <c r="I310" s="358" t="s">
        <v>12893</v>
      </c>
      <c r="J310" s="358" t="s">
        <v>12888</v>
      </c>
      <c r="K310" s="358" t="s">
        <v>13558</v>
      </c>
      <c r="L310" s="362">
        <v>37202</v>
      </c>
      <c r="N310" s="362">
        <v>37202</v>
      </c>
      <c r="P310" s="356" t="s">
        <v>13255</v>
      </c>
    </row>
    <row r="311" spans="1:16" x14ac:dyDescent="0.2">
      <c r="A311" s="356" t="s">
        <v>7191</v>
      </c>
      <c r="B311" s="356" t="s">
        <v>13865</v>
      </c>
      <c r="C311" s="358" t="s">
        <v>12962</v>
      </c>
      <c r="D311" s="358" t="s">
        <v>12963</v>
      </c>
      <c r="E311" s="358" t="s">
        <v>13866</v>
      </c>
      <c r="G311" s="358" t="s">
        <v>12886</v>
      </c>
      <c r="H311" s="385">
        <v>2.1</v>
      </c>
      <c r="I311" s="358" t="s">
        <v>12893</v>
      </c>
      <c r="J311" s="358" t="s">
        <v>12888</v>
      </c>
      <c r="K311" s="358" t="s">
        <v>13558</v>
      </c>
      <c r="L311" s="362">
        <v>37175</v>
      </c>
      <c r="N311" s="362">
        <v>37175</v>
      </c>
      <c r="P311" s="356" t="s">
        <v>13255</v>
      </c>
    </row>
    <row r="312" spans="1:16" x14ac:dyDescent="0.2">
      <c r="A312" s="356" t="s">
        <v>7192</v>
      </c>
      <c r="B312" s="356" t="s">
        <v>13867</v>
      </c>
      <c r="C312" s="358" t="s">
        <v>13868</v>
      </c>
      <c r="D312" s="358" t="s">
        <v>12919</v>
      </c>
      <c r="E312" s="358" t="s">
        <v>13869</v>
      </c>
      <c r="G312" s="358" t="s">
        <v>12886</v>
      </c>
      <c r="H312" s="385">
        <v>4.2</v>
      </c>
      <c r="I312" s="358" t="s">
        <v>12893</v>
      </c>
      <c r="J312" s="358" t="s">
        <v>12888</v>
      </c>
      <c r="K312" s="358" t="s">
        <v>13558</v>
      </c>
      <c r="L312" s="362">
        <v>37183</v>
      </c>
      <c r="N312" s="362">
        <v>37183</v>
      </c>
      <c r="P312" s="356" t="s">
        <v>13255</v>
      </c>
    </row>
    <row r="313" spans="1:16" x14ac:dyDescent="0.2">
      <c r="A313" s="356" t="s">
        <v>7193</v>
      </c>
      <c r="B313" s="356" t="s">
        <v>13870</v>
      </c>
      <c r="C313" s="358" t="s">
        <v>13871</v>
      </c>
      <c r="D313" s="358" t="s">
        <v>12984</v>
      </c>
      <c r="E313" s="358" t="s">
        <v>13872</v>
      </c>
      <c r="G313" s="358" t="s">
        <v>12886</v>
      </c>
      <c r="H313" s="385">
        <v>2</v>
      </c>
      <c r="I313" s="358" t="s">
        <v>12893</v>
      </c>
      <c r="J313" s="358" t="s">
        <v>12888</v>
      </c>
      <c r="K313" s="358" t="s">
        <v>13558</v>
      </c>
      <c r="L313" s="362">
        <v>37252</v>
      </c>
      <c r="N313" s="362">
        <v>37252</v>
      </c>
      <c r="P313" s="356" t="s">
        <v>13255</v>
      </c>
    </row>
    <row r="314" spans="1:16" x14ac:dyDescent="0.2">
      <c r="A314" s="356" t="s">
        <v>7194</v>
      </c>
      <c r="B314" s="356" t="s">
        <v>13873</v>
      </c>
      <c r="C314" s="358" t="s">
        <v>13565</v>
      </c>
      <c r="D314" s="358" t="s">
        <v>13027</v>
      </c>
      <c r="E314" s="358" t="s">
        <v>13874</v>
      </c>
      <c r="G314" s="358" t="s">
        <v>12886</v>
      </c>
      <c r="H314" s="385">
        <v>1.32</v>
      </c>
      <c r="I314" s="358" t="s">
        <v>12893</v>
      </c>
      <c r="J314" s="358" t="s">
        <v>12888</v>
      </c>
      <c r="K314" s="358" t="s">
        <v>13558</v>
      </c>
      <c r="L314" s="362">
        <v>37230</v>
      </c>
      <c r="N314" s="362">
        <v>37230</v>
      </c>
      <c r="P314" s="356" t="s">
        <v>13255</v>
      </c>
    </row>
    <row r="315" spans="1:16" x14ac:dyDescent="0.2">
      <c r="A315" s="356" t="s">
        <v>7195</v>
      </c>
      <c r="B315" s="356" t="s">
        <v>13875</v>
      </c>
      <c r="C315" s="358" t="s">
        <v>12918</v>
      </c>
      <c r="D315" s="358" t="s">
        <v>12919</v>
      </c>
      <c r="E315" s="358" t="s">
        <v>13876</v>
      </c>
      <c r="G315" s="358" t="s">
        <v>12886</v>
      </c>
      <c r="H315" s="385">
        <v>4.1500000000000004</v>
      </c>
      <c r="I315" s="358" t="s">
        <v>12893</v>
      </c>
      <c r="J315" s="358" t="s">
        <v>12888</v>
      </c>
      <c r="K315" s="358" t="s">
        <v>13558</v>
      </c>
      <c r="L315" s="362">
        <v>37204</v>
      </c>
      <c r="M315" s="362">
        <v>41730</v>
      </c>
      <c r="N315" s="362">
        <v>37204</v>
      </c>
      <c r="O315" s="362">
        <v>41730</v>
      </c>
      <c r="P315" s="356" t="s">
        <v>13255</v>
      </c>
    </row>
    <row r="316" spans="1:16" x14ac:dyDescent="0.2">
      <c r="A316" s="356" t="s">
        <v>7196</v>
      </c>
      <c r="B316" s="356" t="s">
        <v>13877</v>
      </c>
      <c r="C316" s="358" t="s">
        <v>13407</v>
      </c>
      <c r="D316" s="358" t="s">
        <v>12984</v>
      </c>
      <c r="E316" s="358" t="s">
        <v>13878</v>
      </c>
      <c r="G316" s="358" t="s">
        <v>12886</v>
      </c>
      <c r="H316" s="385">
        <v>5.04</v>
      </c>
      <c r="I316" s="358" t="s">
        <v>12893</v>
      </c>
      <c r="J316" s="358" t="s">
        <v>12888</v>
      </c>
      <c r="K316" s="358" t="s">
        <v>13558</v>
      </c>
      <c r="L316" s="362">
        <v>37218</v>
      </c>
      <c r="N316" s="362">
        <v>37218</v>
      </c>
      <c r="P316" s="356" t="s">
        <v>13255</v>
      </c>
    </row>
    <row r="317" spans="1:16" x14ac:dyDescent="0.2">
      <c r="A317" s="356" t="s">
        <v>7197</v>
      </c>
      <c r="B317" s="356" t="s">
        <v>13879</v>
      </c>
      <c r="C317" s="358" t="s">
        <v>13407</v>
      </c>
      <c r="D317" s="358" t="s">
        <v>12984</v>
      </c>
      <c r="E317" s="358" t="s">
        <v>13880</v>
      </c>
      <c r="G317" s="358" t="s">
        <v>12886</v>
      </c>
      <c r="H317" s="385">
        <v>5.04</v>
      </c>
      <c r="I317" s="358" t="s">
        <v>12893</v>
      </c>
      <c r="J317" s="358" t="s">
        <v>12888</v>
      </c>
      <c r="K317" s="358" t="s">
        <v>13558</v>
      </c>
      <c r="L317" s="362">
        <v>37218</v>
      </c>
      <c r="N317" s="362">
        <v>37218</v>
      </c>
      <c r="P317" s="356" t="s">
        <v>13255</v>
      </c>
    </row>
    <row r="318" spans="1:16" x14ac:dyDescent="0.2">
      <c r="A318" s="356" t="s">
        <v>7198</v>
      </c>
      <c r="B318" s="356" t="s">
        <v>13881</v>
      </c>
      <c r="C318" s="358" t="s">
        <v>12959</v>
      </c>
      <c r="D318" s="358" t="s">
        <v>12960</v>
      </c>
      <c r="E318" s="358" t="s">
        <v>13882</v>
      </c>
      <c r="G318" s="358" t="s">
        <v>12886</v>
      </c>
      <c r="H318" s="385">
        <v>4</v>
      </c>
      <c r="I318" s="358" t="s">
        <v>12893</v>
      </c>
      <c r="J318" s="358" t="s">
        <v>12888</v>
      </c>
      <c r="K318" s="358" t="s">
        <v>13558</v>
      </c>
      <c r="L318" s="362">
        <v>37237</v>
      </c>
      <c r="N318" s="362">
        <v>37237</v>
      </c>
      <c r="P318" s="356" t="s">
        <v>13255</v>
      </c>
    </row>
    <row r="319" spans="1:16" x14ac:dyDescent="0.2">
      <c r="A319" s="356" t="s">
        <v>7199</v>
      </c>
      <c r="B319" s="356" t="s">
        <v>13883</v>
      </c>
      <c r="C319" s="358" t="s">
        <v>12991</v>
      </c>
      <c r="D319" s="358" t="s">
        <v>12992</v>
      </c>
      <c r="E319" s="358" t="s">
        <v>13884</v>
      </c>
      <c r="G319" s="358" t="s">
        <v>12886</v>
      </c>
      <c r="H319" s="385">
        <v>2</v>
      </c>
      <c r="I319" s="358" t="s">
        <v>12893</v>
      </c>
      <c r="J319" s="358" t="s">
        <v>12888</v>
      </c>
      <c r="K319" s="358" t="s">
        <v>13558</v>
      </c>
      <c r="L319" s="362">
        <v>37218</v>
      </c>
      <c r="N319" s="362">
        <v>37218</v>
      </c>
      <c r="P319" s="356" t="s">
        <v>13255</v>
      </c>
    </row>
    <row r="320" spans="1:16" x14ac:dyDescent="0.2">
      <c r="A320" s="356" t="s">
        <v>7200</v>
      </c>
      <c r="B320" s="356" t="s">
        <v>13885</v>
      </c>
      <c r="C320" s="358" t="s">
        <v>12905</v>
      </c>
      <c r="D320" s="358" t="s">
        <v>12951</v>
      </c>
      <c r="E320" s="358" t="s">
        <v>13886</v>
      </c>
      <c r="G320" s="358" t="s">
        <v>12886</v>
      </c>
      <c r="H320" s="385">
        <v>1.4850000000000001</v>
      </c>
      <c r="I320" s="358" t="s">
        <v>12893</v>
      </c>
      <c r="J320" s="358" t="s">
        <v>12888</v>
      </c>
      <c r="K320" s="358" t="s">
        <v>13558</v>
      </c>
      <c r="L320" s="362">
        <v>37237</v>
      </c>
      <c r="N320" s="362">
        <v>37237</v>
      </c>
      <c r="P320" s="356" t="s">
        <v>13255</v>
      </c>
    </row>
    <row r="321" spans="1:16" x14ac:dyDescent="0.2">
      <c r="A321" s="356" t="s">
        <v>7201</v>
      </c>
      <c r="B321" s="356" t="s">
        <v>13885</v>
      </c>
      <c r="C321" s="358" t="s">
        <v>12905</v>
      </c>
      <c r="D321" s="358" t="s">
        <v>12951</v>
      </c>
      <c r="E321" s="358" t="s">
        <v>13886</v>
      </c>
      <c r="G321" s="358" t="s">
        <v>12886</v>
      </c>
      <c r="H321" s="385">
        <v>2.21</v>
      </c>
      <c r="I321" s="358" t="s">
        <v>12893</v>
      </c>
      <c r="J321" s="358" t="s">
        <v>12888</v>
      </c>
      <c r="K321" s="358" t="s">
        <v>13558</v>
      </c>
      <c r="L321" s="362">
        <v>39437</v>
      </c>
      <c r="N321" s="362">
        <v>39437</v>
      </c>
      <c r="P321" s="356" t="s">
        <v>13255</v>
      </c>
    </row>
    <row r="322" spans="1:16" x14ac:dyDescent="0.2">
      <c r="A322" s="356" t="s">
        <v>7202</v>
      </c>
      <c r="B322" s="356" t="s">
        <v>13887</v>
      </c>
      <c r="C322" s="358" t="s">
        <v>13031</v>
      </c>
      <c r="D322" s="358" t="s">
        <v>12960</v>
      </c>
      <c r="E322" s="358" t="s">
        <v>13888</v>
      </c>
      <c r="G322" s="358" t="s">
        <v>12886</v>
      </c>
      <c r="H322" s="385">
        <v>6.2</v>
      </c>
      <c r="I322" s="358" t="s">
        <v>12893</v>
      </c>
      <c r="J322" s="358" t="s">
        <v>12888</v>
      </c>
      <c r="K322" s="358" t="s">
        <v>13558</v>
      </c>
      <c r="L322" s="362">
        <v>37243</v>
      </c>
      <c r="N322" s="362">
        <v>37243</v>
      </c>
      <c r="P322" s="356" t="s">
        <v>13255</v>
      </c>
    </row>
    <row r="323" spans="1:16" x14ac:dyDescent="0.2">
      <c r="A323" s="356" t="s">
        <v>7203</v>
      </c>
      <c r="B323" s="356" t="s">
        <v>13889</v>
      </c>
      <c r="C323" s="358" t="s">
        <v>13890</v>
      </c>
      <c r="D323" s="358" t="s">
        <v>12927</v>
      </c>
      <c r="E323" s="358" t="s">
        <v>13891</v>
      </c>
      <c r="G323" s="358" t="s">
        <v>12886</v>
      </c>
      <c r="H323" s="385">
        <v>2.8</v>
      </c>
      <c r="I323" s="358" t="s">
        <v>12893</v>
      </c>
      <c r="J323" s="358" t="s">
        <v>12888</v>
      </c>
      <c r="K323" s="358" t="s">
        <v>13558</v>
      </c>
      <c r="L323" s="362">
        <v>37244</v>
      </c>
      <c r="N323" s="362">
        <v>37244</v>
      </c>
      <c r="P323" s="356" t="s">
        <v>13255</v>
      </c>
    </row>
    <row r="324" spans="1:16" x14ac:dyDescent="0.2">
      <c r="A324" s="356" t="s">
        <v>7204</v>
      </c>
      <c r="B324" s="356" t="s">
        <v>13889</v>
      </c>
      <c r="C324" s="358" t="s">
        <v>13890</v>
      </c>
      <c r="D324" s="358" t="s">
        <v>12927</v>
      </c>
      <c r="E324" s="358" t="s">
        <v>13891</v>
      </c>
      <c r="G324" s="358" t="s">
        <v>12886</v>
      </c>
      <c r="H324" s="385">
        <v>5.92</v>
      </c>
      <c r="I324" s="358" t="s">
        <v>12893</v>
      </c>
      <c r="J324" s="358" t="s">
        <v>12888</v>
      </c>
      <c r="K324" s="358" t="s">
        <v>13558</v>
      </c>
      <c r="L324" s="362">
        <v>38862</v>
      </c>
      <c r="N324" s="362">
        <v>38862</v>
      </c>
      <c r="P324" s="356" t="s">
        <v>13255</v>
      </c>
    </row>
    <row r="325" spans="1:16" x14ac:dyDescent="0.2">
      <c r="A325" s="356" t="s">
        <v>7205</v>
      </c>
      <c r="B325" s="356" t="s">
        <v>13892</v>
      </c>
      <c r="C325" s="358" t="s">
        <v>12926</v>
      </c>
      <c r="D325" s="358" t="s">
        <v>12927</v>
      </c>
      <c r="E325" s="358" t="s">
        <v>13893</v>
      </c>
      <c r="G325" s="358" t="s">
        <v>12886</v>
      </c>
      <c r="H325" s="385">
        <v>1.2</v>
      </c>
      <c r="I325" s="358" t="s">
        <v>12893</v>
      </c>
      <c r="J325" s="358" t="s">
        <v>12888</v>
      </c>
      <c r="K325" s="358" t="s">
        <v>13558</v>
      </c>
      <c r="L325" s="362">
        <v>37245</v>
      </c>
      <c r="N325" s="362">
        <v>37245</v>
      </c>
      <c r="P325" s="356" t="s">
        <v>13255</v>
      </c>
    </row>
    <row r="326" spans="1:16" x14ac:dyDescent="0.2">
      <c r="A326" s="356" t="s">
        <v>7206</v>
      </c>
      <c r="B326" s="356" t="s">
        <v>13894</v>
      </c>
      <c r="C326" s="358" t="s">
        <v>12921</v>
      </c>
      <c r="D326" s="358" t="s">
        <v>12922</v>
      </c>
      <c r="E326" s="358" t="s">
        <v>13895</v>
      </c>
      <c r="G326" s="358" t="s">
        <v>12886</v>
      </c>
      <c r="H326" s="385">
        <v>5.4</v>
      </c>
      <c r="I326" s="358" t="s">
        <v>12893</v>
      </c>
      <c r="J326" s="358" t="s">
        <v>12888</v>
      </c>
      <c r="K326" s="358" t="s">
        <v>13558</v>
      </c>
      <c r="L326" s="362">
        <v>37231</v>
      </c>
      <c r="N326" s="362">
        <v>37231</v>
      </c>
      <c r="P326" s="356" t="s">
        <v>13255</v>
      </c>
    </row>
    <row r="327" spans="1:16" x14ac:dyDescent="0.2">
      <c r="A327" s="356" t="s">
        <v>7207</v>
      </c>
      <c r="B327" s="356" t="s">
        <v>13896</v>
      </c>
      <c r="C327" s="358" t="s">
        <v>13064</v>
      </c>
      <c r="D327" s="358" t="s">
        <v>12931</v>
      </c>
      <c r="E327" s="358" t="s">
        <v>13897</v>
      </c>
      <c r="G327" s="358" t="s">
        <v>12886</v>
      </c>
      <c r="H327" s="385">
        <v>2.88</v>
      </c>
      <c r="I327" s="358" t="s">
        <v>12893</v>
      </c>
      <c r="J327" s="358" t="s">
        <v>12888</v>
      </c>
      <c r="K327" s="358" t="s">
        <v>13558</v>
      </c>
      <c r="L327" s="362">
        <v>37232</v>
      </c>
      <c r="N327" s="362">
        <v>37232</v>
      </c>
      <c r="P327" s="356" t="s">
        <v>13255</v>
      </c>
    </row>
    <row r="328" spans="1:16" x14ac:dyDescent="0.2">
      <c r="A328" s="356" t="s">
        <v>7208</v>
      </c>
      <c r="B328" s="356" t="s">
        <v>13898</v>
      </c>
      <c r="C328" s="358" t="s">
        <v>13419</v>
      </c>
      <c r="D328" s="358" t="s">
        <v>12992</v>
      </c>
      <c r="E328" s="358" t="s">
        <v>13899</v>
      </c>
      <c r="G328" s="358" t="s">
        <v>12886</v>
      </c>
      <c r="H328" s="385">
        <v>5</v>
      </c>
      <c r="I328" s="358" t="s">
        <v>12893</v>
      </c>
      <c r="J328" s="358" t="s">
        <v>12888</v>
      </c>
      <c r="K328" s="358" t="s">
        <v>13558</v>
      </c>
      <c r="L328" s="362">
        <v>37235</v>
      </c>
      <c r="N328" s="362">
        <v>37235</v>
      </c>
      <c r="P328" s="356" t="s">
        <v>13255</v>
      </c>
    </row>
    <row r="329" spans="1:16" x14ac:dyDescent="0.2">
      <c r="A329" s="356" t="s">
        <v>7209</v>
      </c>
      <c r="B329" s="356" t="s">
        <v>13900</v>
      </c>
      <c r="C329" s="358" t="s">
        <v>13419</v>
      </c>
      <c r="D329" s="358" t="s">
        <v>12992</v>
      </c>
      <c r="E329" s="358" t="s">
        <v>13901</v>
      </c>
      <c r="G329" s="358" t="s">
        <v>12886</v>
      </c>
      <c r="H329" s="385">
        <v>2</v>
      </c>
      <c r="I329" s="358" t="s">
        <v>12893</v>
      </c>
      <c r="J329" s="358" t="s">
        <v>12888</v>
      </c>
      <c r="K329" s="358" t="s">
        <v>13558</v>
      </c>
      <c r="L329" s="362">
        <v>37218</v>
      </c>
      <c r="N329" s="362">
        <v>37218</v>
      </c>
      <c r="P329" s="356" t="s">
        <v>13255</v>
      </c>
    </row>
    <row r="330" spans="1:16" x14ac:dyDescent="0.2">
      <c r="A330" s="356" t="s">
        <v>7210</v>
      </c>
      <c r="B330" s="356" t="s">
        <v>13902</v>
      </c>
      <c r="C330" s="358" t="s">
        <v>13333</v>
      </c>
      <c r="D330" s="358" t="s">
        <v>12931</v>
      </c>
      <c r="E330" s="358" t="s">
        <v>13903</v>
      </c>
      <c r="G330" s="358" t="s">
        <v>12886</v>
      </c>
      <c r="H330" s="385">
        <v>3</v>
      </c>
      <c r="I330" s="358" t="s">
        <v>12893</v>
      </c>
      <c r="J330" s="358" t="s">
        <v>12888</v>
      </c>
      <c r="K330" s="358" t="s">
        <v>13558</v>
      </c>
      <c r="L330" s="362">
        <v>37242</v>
      </c>
      <c r="N330" s="362">
        <v>37242</v>
      </c>
      <c r="P330" s="356" t="s">
        <v>13255</v>
      </c>
    </row>
    <row r="331" spans="1:16" x14ac:dyDescent="0.2">
      <c r="A331" s="356" t="s">
        <v>7211</v>
      </c>
      <c r="B331" s="356" t="s">
        <v>13904</v>
      </c>
      <c r="C331" s="358" t="s">
        <v>12890</v>
      </c>
      <c r="D331" s="358" t="s">
        <v>12891</v>
      </c>
      <c r="E331" s="358" t="s">
        <v>13905</v>
      </c>
      <c r="G331" s="358" t="s">
        <v>12886</v>
      </c>
      <c r="H331" s="385">
        <v>3</v>
      </c>
      <c r="I331" s="358" t="s">
        <v>12893</v>
      </c>
      <c r="J331" s="358" t="s">
        <v>12888</v>
      </c>
      <c r="K331" s="358" t="s">
        <v>13558</v>
      </c>
      <c r="L331" s="362">
        <v>37232</v>
      </c>
      <c r="M331" s="362">
        <v>41456</v>
      </c>
      <c r="N331" s="362">
        <v>37232</v>
      </c>
      <c r="O331" s="362">
        <v>41456</v>
      </c>
      <c r="P331" s="356" t="s">
        <v>13255</v>
      </c>
    </row>
    <row r="332" spans="1:16" x14ac:dyDescent="0.2">
      <c r="A332" s="356" t="s">
        <v>7212</v>
      </c>
      <c r="B332" s="356" t="s">
        <v>13906</v>
      </c>
      <c r="C332" s="358" t="s">
        <v>13238</v>
      </c>
      <c r="D332" s="358" t="s">
        <v>12919</v>
      </c>
      <c r="E332" s="358" t="s">
        <v>13907</v>
      </c>
      <c r="G332" s="358" t="s">
        <v>12886</v>
      </c>
      <c r="H332" s="385">
        <v>2.3079999999999998</v>
      </c>
      <c r="I332" s="358" t="s">
        <v>12893</v>
      </c>
      <c r="J332" s="358" t="s">
        <v>12888</v>
      </c>
      <c r="K332" s="358" t="s">
        <v>13558</v>
      </c>
      <c r="L332" s="362">
        <v>37256</v>
      </c>
      <c r="N332" s="362">
        <v>37256</v>
      </c>
      <c r="P332" s="356" t="s">
        <v>13255</v>
      </c>
    </row>
    <row r="333" spans="1:16" x14ac:dyDescent="0.2">
      <c r="A333" s="356" t="s">
        <v>7213</v>
      </c>
      <c r="B333" s="356" t="s">
        <v>13908</v>
      </c>
      <c r="C333" s="358" t="s">
        <v>12938</v>
      </c>
      <c r="D333" s="358" t="s">
        <v>12939</v>
      </c>
      <c r="E333" s="358" t="s">
        <v>13909</v>
      </c>
      <c r="G333" s="358" t="s">
        <v>12886</v>
      </c>
      <c r="H333" s="385">
        <v>1.37</v>
      </c>
      <c r="I333" s="358" t="s">
        <v>12893</v>
      </c>
      <c r="J333" s="358" t="s">
        <v>12908</v>
      </c>
      <c r="K333" s="358" t="s">
        <v>13558</v>
      </c>
      <c r="L333" s="362">
        <v>37243</v>
      </c>
      <c r="M333" s="362">
        <v>41849</v>
      </c>
      <c r="N333" s="362">
        <v>37243</v>
      </c>
      <c r="O333" s="362">
        <v>41849</v>
      </c>
      <c r="P333" s="356" t="s">
        <v>13255</v>
      </c>
    </row>
    <row r="334" spans="1:16" x14ac:dyDescent="0.2">
      <c r="A334" s="356" t="s">
        <v>7214</v>
      </c>
      <c r="B334" s="356" t="s">
        <v>13910</v>
      </c>
      <c r="C334" s="358" t="s">
        <v>12905</v>
      </c>
      <c r="D334" s="358" t="s">
        <v>12949</v>
      </c>
      <c r="E334" s="358" t="s">
        <v>13911</v>
      </c>
      <c r="G334" s="358" t="s">
        <v>12886</v>
      </c>
      <c r="H334" s="385">
        <v>1</v>
      </c>
      <c r="I334" s="358" t="s">
        <v>12893</v>
      </c>
      <c r="J334" s="358" t="s">
        <v>12888</v>
      </c>
      <c r="K334" s="358" t="s">
        <v>13558</v>
      </c>
      <c r="L334" s="362">
        <v>37181</v>
      </c>
      <c r="N334" s="362">
        <v>37181</v>
      </c>
      <c r="P334" s="356" t="s">
        <v>13255</v>
      </c>
    </row>
    <row r="335" spans="1:16" x14ac:dyDescent="0.2">
      <c r="A335" s="356" t="s">
        <v>7215</v>
      </c>
      <c r="B335" s="356" t="s">
        <v>13912</v>
      </c>
      <c r="C335" s="358" t="s">
        <v>12975</v>
      </c>
      <c r="D335" s="358" t="s">
        <v>12976</v>
      </c>
      <c r="E335" s="358" t="s">
        <v>13913</v>
      </c>
      <c r="G335" s="358" t="s">
        <v>12886</v>
      </c>
      <c r="H335" s="385">
        <v>1.5</v>
      </c>
      <c r="I335" s="358" t="s">
        <v>12893</v>
      </c>
      <c r="J335" s="358" t="s">
        <v>12888</v>
      </c>
      <c r="K335" s="358" t="s">
        <v>13558</v>
      </c>
      <c r="L335" s="362">
        <v>37271</v>
      </c>
      <c r="N335" s="362">
        <v>37271</v>
      </c>
      <c r="P335" s="356" t="s">
        <v>13255</v>
      </c>
    </row>
    <row r="336" spans="1:16" x14ac:dyDescent="0.2">
      <c r="A336" s="356" t="s">
        <v>7216</v>
      </c>
      <c r="B336" s="356" t="s">
        <v>13914</v>
      </c>
      <c r="C336" s="358" t="s">
        <v>13915</v>
      </c>
      <c r="D336" s="358" t="s">
        <v>12919</v>
      </c>
      <c r="E336" s="358" t="s">
        <v>13916</v>
      </c>
      <c r="G336" s="358" t="s">
        <v>12886</v>
      </c>
      <c r="H336" s="385">
        <v>3.84</v>
      </c>
      <c r="I336" s="358" t="s">
        <v>12893</v>
      </c>
      <c r="J336" s="358" t="s">
        <v>12888</v>
      </c>
      <c r="K336" s="358" t="s">
        <v>13558</v>
      </c>
      <c r="L336" s="362">
        <v>37400</v>
      </c>
      <c r="N336" s="362">
        <v>37400</v>
      </c>
      <c r="P336" s="356" t="s">
        <v>13255</v>
      </c>
    </row>
    <row r="337" spans="1:16" x14ac:dyDescent="0.2">
      <c r="A337" s="356" t="s">
        <v>7217</v>
      </c>
      <c r="B337" s="356" t="s">
        <v>13917</v>
      </c>
      <c r="C337" s="358" t="s">
        <v>13116</v>
      </c>
      <c r="D337" s="358" t="s">
        <v>12919</v>
      </c>
      <c r="E337" s="358" t="s">
        <v>13918</v>
      </c>
      <c r="G337" s="358" t="s">
        <v>12886</v>
      </c>
      <c r="H337" s="385">
        <v>3</v>
      </c>
      <c r="I337" s="358" t="s">
        <v>12893</v>
      </c>
      <c r="J337" s="358" t="s">
        <v>12888</v>
      </c>
      <c r="K337" s="358" t="s">
        <v>13558</v>
      </c>
      <c r="L337" s="362">
        <v>37320</v>
      </c>
      <c r="N337" s="362">
        <v>37320</v>
      </c>
      <c r="P337" s="356" t="s">
        <v>13255</v>
      </c>
    </row>
    <row r="338" spans="1:16" x14ac:dyDescent="0.2">
      <c r="A338" s="356" t="s">
        <v>7218</v>
      </c>
      <c r="B338" s="356" t="s">
        <v>13919</v>
      </c>
      <c r="C338" s="358" t="s">
        <v>12933</v>
      </c>
      <c r="D338" s="358" t="s">
        <v>12934</v>
      </c>
      <c r="E338" s="358" t="s">
        <v>13920</v>
      </c>
      <c r="G338" s="358" t="s">
        <v>12886</v>
      </c>
      <c r="H338" s="385">
        <v>2</v>
      </c>
      <c r="I338" s="358" t="s">
        <v>12893</v>
      </c>
      <c r="J338" s="358" t="s">
        <v>12888</v>
      </c>
      <c r="K338" s="358" t="s">
        <v>13558</v>
      </c>
      <c r="L338" s="362">
        <v>37070</v>
      </c>
      <c r="N338" s="362">
        <v>37070</v>
      </c>
      <c r="P338" s="356" t="s">
        <v>13255</v>
      </c>
    </row>
    <row r="339" spans="1:16" x14ac:dyDescent="0.2">
      <c r="A339" s="356" t="s">
        <v>7219</v>
      </c>
      <c r="B339" s="356" t="s">
        <v>13921</v>
      </c>
      <c r="C339" s="358" t="s">
        <v>13922</v>
      </c>
      <c r="D339" s="358" t="s">
        <v>13106</v>
      </c>
      <c r="E339" s="358" t="s">
        <v>13923</v>
      </c>
      <c r="G339" s="358" t="s">
        <v>12886</v>
      </c>
      <c r="H339" s="385">
        <v>1.92</v>
      </c>
      <c r="I339" s="358" t="s">
        <v>12893</v>
      </c>
      <c r="J339" s="358" t="s">
        <v>12888</v>
      </c>
      <c r="K339" s="358" t="s">
        <v>13558</v>
      </c>
      <c r="L339" s="362">
        <v>37364</v>
      </c>
      <c r="N339" s="362">
        <v>37364</v>
      </c>
      <c r="P339" s="356" t="s">
        <v>13255</v>
      </c>
    </row>
    <row r="340" spans="1:16" x14ac:dyDescent="0.2">
      <c r="A340" s="356" t="s">
        <v>7220</v>
      </c>
      <c r="B340" s="356" t="s">
        <v>13921</v>
      </c>
      <c r="C340" s="358" t="s">
        <v>13922</v>
      </c>
      <c r="D340" s="358" t="s">
        <v>13106</v>
      </c>
      <c r="E340" s="358" t="s">
        <v>13923</v>
      </c>
      <c r="G340" s="358" t="s">
        <v>12886</v>
      </c>
      <c r="H340" s="385">
        <v>4.4400000000000004</v>
      </c>
      <c r="I340" s="358" t="s">
        <v>12893</v>
      </c>
      <c r="J340" s="358" t="s">
        <v>12888</v>
      </c>
      <c r="K340" s="358" t="s">
        <v>13558</v>
      </c>
      <c r="L340" s="362">
        <v>38021</v>
      </c>
      <c r="N340" s="362">
        <v>38021</v>
      </c>
      <c r="P340" s="356" t="s">
        <v>13255</v>
      </c>
    </row>
    <row r="341" spans="1:16" x14ac:dyDescent="0.2">
      <c r="A341" s="356" t="s">
        <v>7221</v>
      </c>
      <c r="B341" s="356" t="s">
        <v>13924</v>
      </c>
      <c r="C341" s="358" t="s">
        <v>12905</v>
      </c>
      <c r="D341" s="358" t="s">
        <v>12987</v>
      </c>
      <c r="E341" s="358" t="s">
        <v>13925</v>
      </c>
      <c r="G341" s="358" t="s">
        <v>12886</v>
      </c>
      <c r="H341" s="385">
        <v>4.08</v>
      </c>
      <c r="I341" s="358" t="s">
        <v>12893</v>
      </c>
      <c r="J341" s="358" t="s">
        <v>12888</v>
      </c>
      <c r="K341" s="358" t="s">
        <v>13558</v>
      </c>
      <c r="L341" s="362">
        <v>37350</v>
      </c>
      <c r="N341" s="362">
        <v>37350</v>
      </c>
      <c r="P341" s="356" t="s">
        <v>13255</v>
      </c>
    </row>
    <row r="342" spans="1:16" x14ac:dyDescent="0.2">
      <c r="A342" s="356" t="s">
        <v>7222</v>
      </c>
      <c r="B342" s="356" t="s">
        <v>13926</v>
      </c>
      <c r="C342" s="358" t="s">
        <v>12983</v>
      </c>
      <c r="D342" s="358" t="s">
        <v>12984</v>
      </c>
      <c r="E342" s="358" t="s">
        <v>13927</v>
      </c>
      <c r="G342" s="358" t="s">
        <v>12886</v>
      </c>
      <c r="H342" s="385">
        <v>1.2</v>
      </c>
      <c r="I342" s="358" t="s">
        <v>12893</v>
      </c>
      <c r="J342" s="358" t="s">
        <v>12888</v>
      </c>
      <c r="K342" s="358" t="s">
        <v>13558</v>
      </c>
      <c r="L342" s="362">
        <v>37351</v>
      </c>
      <c r="N342" s="362">
        <v>37351</v>
      </c>
      <c r="P342" s="356" t="s">
        <v>13255</v>
      </c>
    </row>
    <row r="343" spans="1:16" x14ac:dyDescent="0.2">
      <c r="A343" s="356" t="s">
        <v>7223</v>
      </c>
      <c r="B343" s="356" t="s">
        <v>13928</v>
      </c>
      <c r="C343" s="358" t="s">
        <v>12905</v>
      </c>
      <c r="D343" s="358" t="s">
        <v>12987</v>
      </c>
      <c r="E343" s="358" t="s">
        <v>13929</v>
      </c>
      <c r="G343" s="358" t="s">
        <v>12886</v>
      </c>
      <c r="H343" s="385">
        <v>2.5</v>
      </c>
      <c r="I343" s="358" t="s">
        <v>12893</v>
      </c>
      <c r="J343" s="358" t="s">
        <v>12888</v>
      </c>
      <c r="K343" s="358" t="s">
        <v>13558</v>
      </c>
      <c r="L343" s="362">
        <v>37379</v>
      </c>
      <c r="N343" s="362">
        <v>37379</v>
      </c>
      <c r="P343" s="356" t="s">
        <v>13255</v>
      </c>
    </row>
    <row r="344" spans="1:16" x14ac:dyDescent="0.2">
      <c r="A344" s="356" t="s">
        <v>7224</v>
      </c>
      <c r="B344" s="356" t="s">
        <v>13930</v>
      </c>
      <c r="C344" s="358" t="s">
        <v>12905</v>
      </c>
      <c r="D344" s="358" t="s">
        <v>12951</v>
      </c>
      <c r="E344" s="358" t="s">
        <v>13931</v>
      </c>
      <c r="G344" s="358" t="s">
        <v>12886</v>
      </c>
      <c r="H344" s="385">
        <v>1</v>
      </c>
      <c r="I344" s="358" t="s">
        <v>12893</v>
      </c>
      <c r="J344" s="358" t="s">
        <v>12908</v>
      </c>
      <c r="K344" s="358" t="s">
        <v>13558</v>
      </c>
      <c r="L344" s="362">
        <v>37175</v>
      </c>
      <c r="N344" s="362">
        <v>37175</v>
      </c>
      <c r="P344" s="356" t="s">
        <v>13255</v>
      </c>
    </row>
    <row r="345" spans="1:16" x14ac:dyDescent="0.2">
      <c r="A345" s="356" t="s">
        <v>7225</v>
      </c>
      <c r="B345" s="356" t="s">
        <v>13932</v>
      </c>
      <c r="C345" s="358" t="s">
        <v>12905</v>
      </c>
      <c r="D345" s="358" t="s">
        <v>13152</v>
      </c>
      <c r="E345" s="358" t="s">
        <v>13933</v>
      </c>
      <c r="G345" s="358" t="s">
        <v>12886</v>
      </c>
      <c r="H345" s="385">
        <v>1</v>
      </c>
      <c r="I345" s="358" t="s">
        <v>12893</v>
      </c>
      <c r="J345" s="358" t="s">
        <v>12908</v>
      </c>
      <c r="K345" s="358" t="s">
        <v>13558</v>
      </c>
      <c r="L345" s="362">
        <v>37182</v>
      </c>
      <c r="M345" s="362">
        <v>42005</v>
      </c>
      <c r="N345" s="362">
        <v>37182</v>
      </c>
      <c r="O345" s="362">
        <v>42005</v>
      </c>
      <c r="P345" s="356" t="s">
        <v>13255</v>
      </c>
    </row>
    <row r="346" spans="1:16" x14ac:dyDescent="0.2">
      <c r="A346" s="356" t="s">
        <v>7226</v>
      </c>
      <c r="B346" s="356" t="s">
        <v>13934</v>
      </c>
      <c r="C346" s="358" t="s">
        <v>12905</v>
      </c>
      <c r="D346" s="358" t="s">
        <v>12949</v>
      </c>
      <c r="E346" s="358" t="s">
        <v>13935</v>
      </c>
      <c r="G346" s="358" t="s">
        <v>12886</v>
      </c>
      <c r="H346" s="385">
        <v>1</v>
      </c>
      <c r="I346" s="358" t="s">
        <v>12893</v>
      </c>
      <c r="J346" s="358" t="s">
        <v>12888</v>
      </c>
      <c r="K346" s="358" t="s">
        <v>13558</v>
      </c>
      <c r="L346" s="362">
        <v>37435</v>
      </c>
      <c r="N346" s="362">
        <v>37435</v>
      </c>
      <c r="P346" s="356" t="s">
        <v>13255</v>
      </c>
    </row>
    <row r="347" spans="1:16" x14ac:dyDescent="0.2">
      <c r="A347" s="356" t="s">
        <v>7227</v>
      </c>
      <c r="B347" s="356" t="s">
        <v>13936</v>
      </c>
      <c r="C347" s="358" t="s">
        <v>12959</v>
      </c>
      <c r="D347" s="358" t="s">
        <v>12960</v>
      </c>
      <c r="E347" s="358" t="s">
        <v>13937</v>
      </c>
      <c r="G347" s="358" t="s">
        <v>12886</v>
      </c>
      <c r="H347" s="385">
        <v>6.3120000000000003</v>
      </c>
      <c r="I347" s="358" t="s">
        <v>12893</v>
      </c>
      <c r="J347" s="358" t="s">
        <v>12888</v>
      </c>
      <c r="K347" s="358" t="s">
        <v>13558</v>
      </c>
      <c r="L347" s="362">
        <v>33581</v>
      </c>
      <c r="N347" s="362">
        <v>33581</v>
      </c>
      <c r="P347" s="356" t="s">
        <v>13255</v>
      </c>
    </row>
    <row r="348" spans="1:16" x14ac:dyDescent="0.2">
      <c r="A348" s="356" t="s">
        <v>7228</v>
      </c>
      <c r="B348" s="356" t="s">
        <v>13938</v>
      </c>
      <c r="C348" s="358" t="s">
        <v>13134</v>
      </c>
      <c r="D348" s="358" t="s">
        <v>13130</v>
      </c>
      <c r="E348" s="358" t="s">
        <v>13939</v>
      </c>
      <c r="G348" s="358" t="s">
        <v>12886</v>
      </c>
      <c r="H348" s="385">
        <v>1.96</v>
      </c>
      <c r="I348" s="358" t="s">
        <v>12893</v>
      </c>
      <c r="J348" s="358" t="s">
        <v>12888</v>
      </c>
      <c r="K348" s="358" t="s">
        <v>13558</v>
      </c>
      <c r="L348" s="362">
        <v>37540</v>
      </c>
      <c r="N348" s="362">
        <v>37540</v>
      </c>
      <c r="P348" s="356" t="s">
        <v>13255</v>
      </c>
    </row>
    <row r="349" spans="1:16" x14ac:dyDescent="0.2">
      <c r="A349" s="356" t="s">
        <v>7229</v>
      </c>
      <c r="B349" s="356" t="s">
        <v>13940</v>
      </c>
      <c r="C349" s="358" t="s">
        <v>12905</v>
      </c>
      <c r="D349" s="358" t="s">
        <v>12987</v>
      </c>
      <c r="E349" s="358" t="s">
        <v>13941</v>
      </c>
      <c r="G349" s="358" t="s">
        <v>12886</v>
      </c>
      <c r="H349" s="385">
        <v>9.5399999999999991</v>
      </c>
      <c r="I349" s="358" t="s">
        <v>12893</v>
      </c>
      <c r="J349" s="358" t="s">
        <v>12888</v>
      </c>
      <c r="K349" s="358" t="s">
        <v>13558</v>
      </c>
      <c r="L349" s="362">
        <v>37543</v>
      </c>
      <c r="N349" s="362">
        <v>37543</v>
      </c>
      <c r="P349" s="356" t="s">
        <v>13255</v>
      </c>
    </row>
    <row r="350" spans="1:16" x14ac:dyDescent="0.2">
      <c r="A350" s="356" t="s">
        <v>7230</v>
      </c>
      <c r="B350" s="356" t="s">
        <v>13942</v>
      </c>
      <c r="C350" s="358" t="s">
        <v>13017</v>
      </c>
      <c r="D350" s="358" t="s">
        <v>13018</v>
      </c>
      <c r="E350" s="358" t="s">
        <v>13943</v>
      </c>
      <c r="G350" s="358" t="s">
        <v>12886</v>
      </c>
      <c r="H350" s="385">
        <v>3.06</v>
      </c>
      <c r="I350" s="358" t="s">
        <v>12893</v>
      </c>
      <c r="J350" s="358" t="s">
        <v>12888</v>
      </c>
      <c r="K350" s="358" t="s">
        <v>13558</v>
      </c>
      <c r="L350" s="362">
        <v>37515</v>
      </c>
      <c r="N350" s="362">
        <v>37515</v>
      </c>
      <c r="P350" s="356" t="s">
        <v>13255</v>
      </c>
    </row>
    <row r="351" spans="1:16" x14ac:dyDescent="0.2">
      <c r="A351" s="356" t="s">
        <v>7231</v>
      </c>
      <c r="B351" s="356" t="s">
        <v>13944</v>
      </c>
      <c r="C351" s="358" t="s">
        <v>12930</v>
      </c>
      <c r="D351" s="358" t="s">
        <v>12931</v>
      </c>
      <c r="E351" s="358" t="s">
        <v>13945</v>
      </c>
      <c r="G351" s="358" t="s">
        <v>12886</v>
      </c>
      <c r="H351" s="385">
        <v>6.27</v>
      </c>
      <c r="I351" s="358" t="s">
        <v>12893</v>
      </c>
      <c r="J351" s="358" t="s">
        <v>12888</v>
      </c>
      <c r="K351" s="358" t="s">
        <v>13558</v>
      </c>
      <c r="L351" s="362">
        <v>37494</v>
      </c>
      <c r="N351" s="362">
        <v>37494</v>
      </c>
      <c r="P351" s="356" t="s">
        <v>13255</v>
      </c>
    </row>
    <row r="352" spans="1:16" x14ac:dyDescent="0.2">
      <c r="A352" s="356" t="s">
        <v>7232</v>
      </c>
      <c r="B352" s="356" t="s">
        <v>13946</v>
      </c>
      <c r="C352" s="358" t="s">
        <v>12902</v>
      </c>
      <c r="D352" s="358" t="s">
        <v>12903</v>
      </c>
      <c r="E352" s="358" t="s">
        <v>13947</v>
      </c>
      <c r="G352" s="358" t="s">
        <v>12886</v>
      </c>
      <c r="H352" s="385">
        <v>3.25</v>
      </c>
      <c r="I352" s="358" t="s">
        <v>12893</v>
      </c>
      <c r="J352" s="358" t="s">
        <v>12888</v>
      </c>
      <c r="K352" s="358" t="s">
        <v>13558</v>
      </c>
      <c r="L352" s="362">
        <v>37554</v>
      </c>
      <c r="N352" s="362">
        <v>37554</v>
      </c>
      <c r="P352" s="356" t="s">
        <v>13255</v>
      </c>
    </row>
    <row r="353" spans="1:16" x14ac:dyDescent="0.2">
      <c r="A353" s="356" t="s">
        <v>7233</v>
      </c>
      <c r="B353" s="356" t="s">
        <v>13948</v>
      </c>
      <c r="C353" s="358" t="s">
        <v>12883</v>
      </c>
      <c r="D353" s="358" t="s">
        <v>12884</v>
      </c>
      <c r="E353" s="358" t="s">
        <v>13949</v>
      </c>
      <c r="G353" s="358" t="s">
        <v>12886</v>
      </c>
      <c r="H353" s="385">
        <v>4</v>
      </c>
      <c r="I353" s="358" t="s">
        <v>12887</v>
      </c>
      <c r="J353" s="358" t="s">
        <v>12908</v>
      </c>
      <c r="K353" s="358" t="s">
        <v>13558</v>
      </c>
      <c r="L353" s="362">
        <v>37483</v>
      </c>
      <c r="N353" s="362">
        <v>37483</v>
      </c>
      <c r="P353" s="356" t="s">
        <v>13255</v>
      </c>
    </row>
    <row r="354" spans="1:16" x14ac:dyDescent="0.2">
      <c r="A354" s="356" t="s">
        <v>7234</v>
      </c>
      <c r="B354" s="356" t="s">
        <v>13950</v>
      </c>
      <c r="C354" s="358" t="s">
        <v>13176</v>
      </c>
      <c r="D354" s="358" t="s">
        <v>13177</v>
      </c>
      <c r="E354" s="358" t="s">
        <v>13951</v>
      </c>
      <c r="G354" s="358" t="s">
        <v>12886</v>
      </c>
      <c r="H354" s="385">
        <v>4</v>
      </c>
      <c r="I354" s="358" t="s">
        <v>12893</v>
      </c>
      <c r="J354" s="358" t="s">
        <v>12888</v>
      </c>
      <c r="K354" s="358" t="s">
        <v>13558</v>
      </c>
      <c r="L354" s="362">
        <v>37575</v>
      </c>
      <c r="N354" s="362">
        <v>37575</v>
      </c>
      <c r="P354" s="356" t="s">
        <v>13255</v>
      </c>
    </row>
    <row r="355" spans="1:16" x14ac:dyDescent="0.2">
      <c r="A355" s="356" t="s">
        <v>7235</v>
      </c>
      <c r="B355" s="356" t="s">
        <v>13952</v>
      </c>
      <c r="C355" s="358" t="s">
        <v>13758</v>
      </c>
      <c r="D355" s="358" t="s">
        <v>13759</v>
      </c>
      <c r="E355" s="358" t="s">
        <v>13953</v>
      </c>
      <c r="G355" s="358" t="s">
        <v>12886</v>
      </c>
      <c r="H355" s="385">
        <v>2.31</v>
      </c>
      <c r="I355" s="358" t="s">
        <v>12893</v>
      </c>
      <c r="J355" s="358" t="s">
        <v>12888</v>
      </c>
      <c r="K355" s="358" t="s">
        <v>13558</v>
      </c>
      <c r="L355" s="362">
        <v>37587</v>
      </c>
      <c r="N355" s="362">
        <v>37587</v>
      </c>
      <c r="P355" s="356" t="s">
        <v>13255</v>
      </c>
    </row>
    <row r="356" spans="1:16" x14ac:dyDescent="0.2">
      <c r="A356" s="356" t="s">
        <v>7236</v>
      </c>
      <c r="B356" s="356" t="s">
        <v>13954</v>
      </c>
      <c r="C356" s="358" t="s">
        <v>13955</v>
      </c>
      <c r="D356" s="358" t="s">
        <v>12997</v>
      </c>
      <c r="E356" s="358" t="s">
        <v>13956</v>
      </c>
      <c r="G356" s="358" t="s">
        <v>12886</v>
      </c>
      <c r="H356" s="385">
        <v>1.33</v>
      </c>
      <c r="I356" s="358" t="s">
        <v>12893</v>
      </c>
      <c r="J356" s="358" t="s">
        <v>12888</v>
      </c>
      <c r="K356" s="358" t="s">
        <v>13558</v>
      </c>
      <c r="L356" s="362">
        <v>37581</v>
      </c>
      <c r="N356" s="362">
        <v>37581</v>
      </c>
      <c r="P356" s="356" t="s">
        <v>13255</v>
      </c>
    </row>
    <row r="357" spans="1:16" x14ac:dyDescent="0.2">
      <c r="A357" s="356" t="s">
        <v>7237</v>
      </c>
      <c r="B357" s="356" t="s">
        <v>13957</v>
      </c>
      <c r="C357" s="358" t="s">
        <v>12991</v>
      </c>
      <c r="D357" s="358" t="s">
        <v>12992</v>
      </c>
      <c r="E357" s="358" t="s">
        <v>13958</v>
      </c>
      <c r="G357" s="358" t="s">
        <v>12886</v>
      </c>
      <c r="H357" s="385">
        <v>4</v>
      </c>
      <c r="I357" s="358" t="s">
        <v>12893</v>
      </c>
      <c r="J357" s="358" t="s">
        <v>12888</v>
      </c>
      <c r="K357" s="358" t="s">
        <v>13558</v>
      </c>
      <c r="L357" s="362">
        <v>37581</v>
      </c>
      <c r="N357" s="362">
        <v>37581</v>
      </c>
      <c r="P357" s="356" t="s">
        <v>13255</v>
      </c>
    </row>
    <row r="358" spans="1:16" x14ac:dyDescent="0.2">
      <c r="A358" s="356" t="s">
        <v>7238</v>
      </c>
      <c r="B358" s="356" t="s">
        <v>13959</v>
      </c>
      <c r="C358" s="358" t="s">
        <v>13017</v>
      </c>
      <c r="D358" s="358" t="s">
        <v>13018</v>
      </c>
      <c r="E358" s="358" t="s">
        <v>13960</v>
      </c>
      <c r="G358" s="358" t="s">
        <v>12886</v>
      </c>
      <c r="H358" s="385">
        <v>5</v>
      </c>
      <c r="I358" s="358" t="s">
        <v>12893</v>
      </c>
      <c r="J358" s="358" t="s">
        <v>12908</v>
      </c>
      <c r="K358" s="358" t="s">
        <v>13558</v>
      </c>
      <c r="L358" s="362">
        <v>37594</v>
      </c>
      <c r="N358" s="362">
        <v>37594</v>
      </c>
      <c r="P358" s="356" t="s">
        <v>13255</v>
      </c>
    </row>
    <row r="359" spans="1:16" x14ac:dyDescent="0.2">
      <c r="A359" s="356" t="s">
        <v>7239</v>
      </c>
      <c r="B359" s="356" t="s">
        <v>13961</v>
      </c>
      <c r="C359" s="358" t="s">
        <v>12883</v>
      </c>
      <c r="D359" s="358" t="s">
        <v>12884</v>
      </c>
      <c r="E359" s="358" t="s">
        <v>13962</v>
      </c>
      <c r="G359" s="358" t="s">
        <v>12886</v>
      </c>
      <c r="H359" s="385">
        <v>1.86</v>
      </c>
      <c r="I359" s="358" t="s">
        <v>12893</v>
      </c>
      <c r="J359" s="358" t="s">
        <v>12888</v>
      </c>
      <c r="K359" s="358" t="s">
        <v>13558</v>
      </c>
      <c r="L359" s="362">
        <v>37587</v>
      </c>
      <c r="N359" s="362">
        <v>37587</v>
      </c>
      <c r="P359" s="356" t="s">
        <v>13255</v>
      </c>
    </row>
    <row r="360" spans="1:16" x14ac:dyDescent="0.2">
      <c r="A360" s="356" t="s">
        <v>7240</v>
      </c>
      <c r="B360" s="356" t="s">
        <v>13963</v>
      </c>
      <c r="C360" s="358" t="s">
        <v>12905</v>
      </c>
      <c r="D360" s="358" t="s">
        <v>12951</v>
      </c>
      <c r="E360" s="358" t="s">
        <v>13964</v>
      </c>
      <c r="G360" s="358" t="s">
        <v>12886</v>
      </c>
      <c r="H360" s="385">
        <v>2.5</v>
      </c>
      <c r="I360" s="358" t="s">
        <v>12893</v>
      </c>
      <c r="J360" s="358" t="s">
        <v>12888</v>
      </c>
      <c r="K360" s="358" t="s">
        <v>13558</v>
      </c>
      <c r="L360" s="362">
        <v>37595</v>
      </c>
      <c r="N360" s="362">
        <v>37595</v>
      </c>
      <c r="P360" s="356" t="s">
        <v>13255</v>
      </c>
    </row>
    <row r="361" spans="1:16" x14ac:dyDescent="0.2">
      <c r="A361" s="356" t="s">
        <v>7241</v>
      </c>
      <c r="B361" s="356" t="s">
        <v>13965</v>
      </c>
      <c r="C361" s="358" t="s">
        <v>13966</v>
      </c>
      <c r="D361" s="358" t="s">
        <v>13027</v>
      </c>
      <c r="E361" s="358" t="s">
        <v>13788</v>
      </c>
      <c r="G361" s="358" t="s">
        <v>12886</v>
      </c>
      <c r="H361" s="385">
        <v>4.96</v>
      </c>
      <c r="I361" s="358" t="s">
        <v>12893</v>
      </c>
      <c r="J361" s="358" t="s">
        <v>12888</v>
      </c>
      <c r="K361" s="358" t="s">
        <v>13558</v>
      </c>
      <c r="L361" s="362">
        <v>37599</v>
      </c>
      <c r="N361" s="362">
        <v>37599</v>
      </c>
      <c r="P361" s="356" t="s">
        <v>13255</v>
      </c>
    </row>
    <row r="362" spans="1:16" x14ac:dyDescent="0.2">
      <c r="A362" s="356" t="s">
        <v>7242</v>
      </c>
      <c r="B362" s="356" t="s">
        <v>13967</v>
      </c>
      <c r="C362" s="358" t="s">
        <v>12905</v>
      </c>
      <c r="D362" s="358" t="s">
        <v>12949</v>
      </c>
      <c r="E362" s="358" t="s">
        <v>13968</v>
      </c>
      <c r="G362" s="358" t="s">
        <v>12886</v>
      </c>
      <c r="H362" s="385">
        <v>2</v>
      </c>
      <c r="I362" s="358" t="s">
        <v>12893</v>
      </c>
      <c r="J362" s="358" t="s">
        <v>12888</v>
      </c>
      <c r="K362" s="358" t="s">
        <v>13558</v>
      </c>
      <c r="L362" s="362">
        <v>37603</v>
      </c>
      <c r="N362" s="362">
        <v>37603</v>
      </c>
      <c r="P362" s="356" t="s">
        <v>13255</v>
      </c>
    </row>
    <row r="363" spans="1:16" x14ac:dyDescent="0.2">
      <c r="A363" s="356" t="s">
        <v>7243</v>
      </c>
      <c r="B363" s="356" t="s">
        <v>13969</v>
      </c>
      <c r="C363" s="358" t="s">
        <v>13970</v>
      </c>
      <c r="D363" s="358" t="s">
        <v>12910</v>
      </c>
      <c r="E363" s="358" t="s">
        <v>13971</v>
      </c>
      <c r="G363" s="358" t="s">
        <v>12886</v>
      </c>
      <c r="H363" s="385">
        <v>5.4</v>
      </c>
      <c r="I363" s="358" t="s">
        <v>12893</v>
      </c>
      <c r="J363" s="358" t="s">
        <v>12888</v>
      </c>
      <c r="K363" s="358" t="s">
        <v>13558</v>
      </c>
      <c r="L363" s="362">
        <v>37602</v>
      </c>
      <c r="N363" s="362">
        <v>37602</v>
      </c>
      <c r="P363" s="356" t="s">
        <v>13255</v>
      </c>
    </row>
    <row r="364" spans="1:16" x14ac:dyDescent="0.2">
      <c r="A364" s="356" t="s">
        <v>7244</v>
      </c>
      <c r="B364" s="356" t="s">
        <v>13972</v>
      </c>
      <c r="C364" s="358" t="s">
        <v>12905</v>
      </c>
      <c r="D364" s="358" t="s">
        <v>13152</v>
      </c>
      <c r="E364" s="358" t="s">
        <v>13973</v>
      </c>
      <c r="G364" s="358" t="s">
        <v>12886</v>
      </c>
      <c r="H364" s="385">
        <v>2.4</v>
      </c>
      <c r="I364" s="358" t="s">
        <v>12893</v>
      </c>
      <c r="J364" s="358" t="s">
        <v>12888</v>
      </c>
      <c r="K364" s="358" t="s">
        <v>13558</v>
      </c>
      <c r="L364" s="362">
        <v>37686</v>
      </c>
      <c r="N364" s="362">
        <v>37686</v>
      </c>
      <c r="P364" s="356" t="s">
        <v>13255</v>
      </c>
    </row>
    <row r="365" spans="1:16" x14ac:dyDescent="0.2">
      <c r="A365" s="356" t="s">
        <v>7245</v>
      </c>
      <c r="B365" s="356" t="s">
        <v>13972</v>
      </c>
      <c r="C365" s="358" t="s">
        <v>12905</v>
      </c>
      <c r="D365" s="358" t="s">
        <v>13152</v>
      </c>
      <c r="E365" s="358" t="s">
        <v>13973</v>
      </c>
      <c r="G365" s="358" t="s">
        <v>12886</v>
      </c>
      <c r="H365" s="385">
        <v>2.9</v>
      </c>
      <c r="I365" s="358" t="s">
        <v>12893</v>
      </c>
      <c r="J365" s="358" t="s">
        <v>12888</v>
      </c>
      <c r="K365" s="358" t="s">
        <v>13558</v>
      </c>
      <c r="L365" s="362">
        <v>38035</v>
      </c>
      <c r="N365" s="362">
        <v>38035</v>
      </c>
      <c r="P365" s="356" t="s">
        <v>13255</v>
      </c>
    </row>
    <row r="366" spans="1:16" x14ac:dyDescent="0.2">
      <c r="A366" s="356" t="s">
        <v>7246</v>
      </c>
      <c r="B366" s="356" t="s">
        <v>13974</v>
      </c>
      <c r="C366" s="358" t="s">
        <v>13005</v>
      </c>
      <c r="D366" s="358" t="s">
        <v>12931</v>
      </c>
      <c r="E366" s="358" t="s">
        <v>13975</v>
      </c>
      <c r="G366" s="358" t="s">
        <v>12886</v>
      </c>
      <c r="H366" s="385">
        <v>5.0999999999999996</v>
      </c>
      <c r="I366" s="358" t="s">
        <v>12893</v>
      </c>
      <c r="J366" s="358" t="s">
        <v>12888</v>
      </c>
      <c r="K366" s="358" t="s">
        <v>13558</v>
      </c>
      <c r="L366" s="362">
        <v>37858</v>
      </c>
      <c r="N366" s="362">
        <v>37858</v>
      </c>
      <c r="P366" s="356" t="s">
        <v>13255</v>
      </c>
    </row>
    <row r="367" spans="1:16" x14ac:dyDescent="0.2">
      <c r="A367" s="356" t="s">
        <v>7247</v>
      </c>
      <c r="B367" s="356" t="s">
        <v>13976</v>
      </c>
      <c r="C367" s="358" t="s">
        <v>13310</v>
      </c>
      <c r="D367" s="358" t="s">
        <v>12910</v>
      </c>
      <c r="E367" s="358" t="s">
        <v>13977</v>
      </c>
      <c r="G367" s="358" t="s">
        <v>12886</v>
      </c>
      <c r="H367" s="385">
        <v>0.96</v>
      </c>
      <c r="I367" s="358" t="s">
        <v>12893</v>
      </c>
      <c r="J367" s="358" t="s">
        <v>12888</v>
      </c>
      <c r="K367" s="358" t="s">
        <v>13558</v>
      </c>
      <c r="L367" s="362">
        <v>37812</v>
      </c>
      <c r="N367" s="362">
        <v>37812</v>
      </c>
      <c r="P367" s="356" t="s">
        <v>13255</v>
      </c>
    </row>
    <row r="368" spans="1:16" x14ac:dyDescent="0.2">
      <c r="A368" s="356" t="s">
        <v>7248</v>
      </c>
      <c r="B368" s="356" t="s">
        <v>13978</v>
      </c>
      <c r="C368" s="358" t="s">
        <v>12883</v>
      </c>
      <c r="D368" s="358" t="s">
        <v>12884</v>
      </c>
      <c r="E368" s="358" t="s">
        <v>13979</v>
      </c>
      <c r="G368" s="358" t="s">
        <v>12886</v>
      </c>
      <c r="H368" s="385">
        <v>1.4850000000000001</v>
      </c>
      <c r="I368" s="358" t="s">
        <v>12893</v>
      </c>
      <c r="J368" s="358" t="s">
        <v>12888</v>
      </c>
      <c r="K368" s="358" t="s">
        <v>13558</v>
      </c>
      <c r="L368" s="362">
        <v>37720</v>
      </c>
      <c r="N368" s="362">
        <v>37720</v>
      </c>
      <c r="P368" s="356" t="s">
        <v>13255</v>
      </c>
    </row>
    <row r="369" spans="1:16" x14ac:dyDescent="0.2">
      <c r="A369" s="356" t="s">
        <v>7249</v>
      </c>
      <c r="B369" s="356" t="s">
        <v>13980</v>
      </c>
      <c r="C369" s="358" t="s">
        <v>12962</v>
      </c>
      <c r="D369" s="358" t="s">
        <v>12963</v>
      </c>
      <c r="E369" s="358" t="s">
        <v>13042</v>
      </c>
      <c r="G369" s="358" t="s">
        <v>12886</v>
      </c>
      <c r="H369" s="385">
        <v>1.9</v>
      </c>
      <c r="I369" s="358" t="s">
        <v>12893</v>
      </c>
      <c r="J369" s="358" t="s">
        <v>12888</v>
      </c>
      <c r="K369" s="358" t="s">
        <v>13558</v>
      </c>
      <c r="L369" s="362">
        <v>37739</v>
      </c>
      <c r="N369" s="362">
        <v>37739</v>
      </c>
      <c r="P369" s="356" t="s">
        <v>13255</v>
      </c>
    </row>
    <row r="370" spans="1:16" x14ac:dyDescent="0.2">
      <c r="A370" s="356" t="s">
        <v>7250</v>
      </c>
      <c r="B370" s="356" t="s">
        <v>13981</v>
      </c>
      <c r="C370" s="358" t="s">
        <v>13026</v>
      </c>
      <c r="D370" s="358" t="s">
        <v>13027</v>
      </c>
      <c r="E370" s="358" t="s">
        <v>13982</v>
      </c>
      <c r="G370" s="358" t="s">
        <v>12886</v>
      </c>
      <c r="H370" s="385">
        <v>1</v>
      </c>
      <c r="I370" s="358" t="s">
        <v>12893</v>
      </c>
      <c r="J370" s="358" t="s">
        <v>12888</v>
      </c>
      <c r="K370" s="358" t="s">
        <v>13558</v>
      </c>
      <c r="L370" s="362">
        <v>37757</v>
      </c>
      <c r="N370" s="362">
        <v>37757</v>
      </c>
      <c r="P370" s="356" t="s">
        <v>13255</v>
      </c>
    </row>
    <row r="371" spans="1:16" x14ac:dyDescent="0.2">
      <c r="A371" s="356" t="s">
        <v>7251</v>
      </c>
      <c r="B371" s="356" t="s">
        <v>13983</v>
      </c>
      <c r="C371" s="358" t="s">
        <v>12890</v>
      </c>
      <c r="D371" s="358" t="s">
        <v>12891</v>
      </c>
      <c r="E371" s="358" t="s">
        <v>13984</v>
      </c>
      <c r="G371" s="358" t="s">
        <v>12886</v>
      </c>
      <c r="H371" s="385">
        <v>2</v>
      </c>
      <c r="I371" s="358" t="s">
        <v>12893</v>
      </c>
      <c r="J371" s="358" t="s">
        <v>12888</v>
      </c>
      <c r="K371" s="358" t="s">
        <v>13558</v>
      </c>
      <c r="L371" s="362">
        <v>37748</v>
      </c>
      <c r="N371" s="362">
        <v>37748</v>
      </c>
      <c r="P371" s="356" t="s">
        <v>13255</v>
      </c>
    </row>
    <row r="372" spans="1:16" x14ac:dyDescent="0.2">
      <c r="A372" s="356" t="s">
        <v>7252</v>
      </c>
      <c r="B372" s="356" t="s">
        <v>13985</v>
      </c>
      <c r="C372" s="358" t="s">
        <v>12883</v>
      </c>
      <c r="D372" s="358" t="s">
        <v>12884</v>
      </c>
      <c r="E372" s="358" t="s">
        <v>13986</v>
      </c>
      <c r="G372" s="358" t="s">
        <v>12886</v>
      </c>
      <c r="H372" s="385">
        <v>3.2</v>
      </c>
      <c r="I372" s="358" t="s">
        <v>12893</v>
      </c>
      <c r="J372" s="358" t="s">
        <v>12888</v>
      </c>
      <c r="K372" s="358" t="s">
        <v>13558</v>
      </c>
      <c r="L372" s="362">
        <v>37764</v>
      </c>
      <c r="N372" s="362">
        <v>37764</v>
      </c>
      <c r="P372" s="356" t="s">
        <v>13255</v>
      </c>
    </row>
    <row r="373" spans="1:16" x14ac:dyDescent="0.2">
      <c r="A373" s="356" t="s">
        <v>7253</v>
      </c>
      <c r="B373" s="356" t="s">
        <v>13987</v>
      </c>
      <c r="C373" s="358" t="s">
        <v>13966</v>
      </c>
      <c r="D373" s="358" t="s">
        <v>13027</v>
      </c>
      <c r="E373" s="358" t="s">
        <v>13988</v>
      </c>
      <c r="G373" s="358" t="s">
        <v>12886</v>
      </c>
      <c r="H373" s="385">
        <v>4.62</v>
      </c>
      <c r="I373" s="358" t="s">
        <v>12893</v>
      </c>
      <c r="J373" s="358" t="s">
        <v>12888</v>
      </c>
      <c r="K373" s="358" t="s">
        <v>13558</v>
      </c>
      <c r="L373" s="362">
        <v>37817</v>
      </c>
      <c r="N373" s="362">
        <v>37817</v>
      </c>
      <c r="P373" s="356" t="s">
        <v>13255</v>
      </c>
    </row>
    <row r="374" spans="1:16" x14ac:dyDescent="0.2">
      <c r="A374" s="356" t="s">
        <v>7254</v>
      </c>
      <c r="B374" s="356" t="s">
        <v>13989</v>
      </c>
      <c r="C374" s="358" t="s">
        <v>12926</v>
      </c>
      <c r="D374" s="358" t="s">
        <v>12927</v>
      </c>
      <c r="E374" s="358" t="s">
        <v>12928</v>
      </c>
      <c r="G374" s="358" t="s">
        <v>12886</v>
      </c>
      <c r="H374" s="385">
        <v>1</v>
      </c>
      <c r="I374" s="358" t="s">
        <v>12893</v>
      </c>
      <c r="J374" s="358" t="s">
        <v>12908</v>
      </c>
      <c r="K374" s="358" t="s">
        <v>13558</v>
      </c>
      <c r="L374" s="362">
        <v>37819</v>
      </c>
      <c r="N374" s="362">
        <v>37819</v>
      </c>
      <c r="P374" s="356" t="s">
        <v>13255</v>
      </c>
    </row>
    <row r="375" spans="1:16" x14ac:dyDescent="0.2">
      <c r="A375" s="356" t="s">
        <v>7255</v>
      </c>
      <c r="B375" s="356" t="s">
        <v>13990</v>
      </c>
      <c r="C375" s="358" t="s">
        <v>13333</v>
      </c>
      <c r="D375" s="358" t="s">
        <v>12931</v>
      </c>
      <c r="E375" s="358" t="s">
        <v>13991</v>
      </c>
      <c r="G375" s="358" t="s">
        <v>12886</v>
      </c>
      <c r="H375" s="385">
        <v>3.63</v>
      </c>
      <c r="I375" s="358" t="s">
        <v>12893</v>
      </c>
      <c r="J375" s="358" t="s">
        <v>12888</v>
      </c>
      <c r="K375" s="358" t="s">
        <v>13558</v>
      </c>
      <c r="L375" s="362">
        <v>37827</v>
      </c>
      <c r="N375" s="362">
        <v>37827</v>
      </c>
      <c r="P375" s="356" t="s">
        <v>13255</v>
      </c>
    </row>
    <row r="376" spans="1:16" x14ac:dyDescent="0.2">
      <c r="A376" s="356" t="s">
        <v>7256</v>
      </c>
      <c r="B376" s="356" t="s">
        <v>13992</v>
      </c>
      <c r="C376" s="358" t="s">
        <v>13754</v>
      </c>
      <c r="D376" s="358" t="s">
        <v>13755</v>
      </c>
      <c r="E376" s="358" t="s">
        <v>13993</v>
      </c>
      <c r="G376" s="358" t="s">
        <v>12886</v>
      </c>
      <c r="H376" s="385">
        <v>3</v>
      </c>
      <c r="I376" s="358" t="s">
        <v>12893</v>
      </c>
      <c r="J376" s="358" t="s">
        <v>12888</v>
      </c>
      <c r="K376" s="358" t="s">
        <v>13558</v>
      </c>
      <c r="L376" s="362">
        <v>37855</v>
      </c>
      <c r="N376" s="362">
        <v>37855</v>
      </c>
      <c r="P376" s="356" t="s">
        <v>13255</v>
      </c>
    </row>
    <row r="377" spans="1:16" x14ac:dyDescent="0.2">
      <c r="A377" s="356" t="s">
        <v>7257</v>
      </c>
      <c r="B377" s="356" t="s">
        <v>13994</v>
      </c>
      <c r="C377" s="358" t="s">
        <v>12898</v>
      </c>
      <c r="D377" s="358" t="s">
        <v>12899</v>
      </c>
      <c r="E377" s="358" t="s">
        <v>13995</v>
      </c>
      <c r="G377" s="358" t="s">
        <v>12886</v>
      </c>
      <c r="H377" s="385">
        <v>9</v>
      </c>
      <c r="I377" s="358" t="s">
        <v>12887</v>
      </c>
      <c r="J377" s="358" t="s">
        <v>12888</v>
      </c>
      <c r="K377" s="358" t="s">
        <v>13558</v>
      </c>
      <c r="L377" s="362">
        <v>37854</v>
      </c>
      <c r="N377" s="362">
        <v>37854</v>
      </c>
      <c r="P377" s="356" t="s">
        <v>13255</v>
      </c>
    </row>
    <row r="378" spans="1:16" x14ac:dyDescent="0.2">
      <c r="A378" s="356" t="s">
        <v>7258</v>
      </c>
      <c r="B378" s="356" t="s">
        <v>13996</v>
      </c>
      <c r="C378" s="358" t="s">
        <v>13179</v>
      </c>
      <c r="D378" s="358" t="s">
        <v>13180</v>
      </c>
      <c r="E378" s="358" t="s">
        <v>13997</v>
      </c>
      <c r="G378" s="358" t="s">
        <v>12886</v>
      </c>
      <c r="H378" s="385">
        <v>3.3</v>
      </c>
      <c r="I378" s="358" t="s">
        <v>12893</v>
      </c>
      <c r="J378" s="358" t="s">
        <v>12888</v>
      </c>
      <c r="K378" s="358" t="s">
        <v>13558</v>
      </c>
      <c r="L378" s="362">
        <v>37872</v>
      </c>
      <c r="N378" s="362">
        <v>37872</v>
      </c>
      <c r="P378" s="356" t="s">
        <v>13255</v>
      </c>
    </row>
    <row r="379" spans="1:16" x14ac:dyDescent="0.2">
      <c r="A379" s="356" t="s">
        <v>7259</v>
      </c>
      <c r="B379" s="356" t="s">
        <v>13998</v>
      </c>
      <c r="C379" s="358" t="s">
        <v>12898</v>
      </c>
      <c r="D379" s="358" t="s">
        <v>12899</v>
      </c>
      <c r="E379" s="358" t="s">
        <v>13999</v>
      </c>
      <c r="G379" s="358" t="s">
        <v>12886</v>
      </c>
      <c r="H379" s="385">
        <v>5</v>
      </c>
      <c r="I379" s="358" t="s">
        <v>12893</v>
      </c>
      <c r="J379" s="358" t="s">
        <v>12908</v>
      </c>
      <c r="K379" s="358" t="s">
        <v>13558</v>
      </c>
      <c r="L379" s="362">
        <v>37846</v>
      </c>
      <c r="N379" s="362">
        <v>37846</v>
      </c>
      <c r="P379" s="356" t="s">
        <v>13255</v>
      </c>
    </row>
    <row r="380" spans="1:16" x14ac:dyDescent="0.2">
      <c r="A380" s="356" t="s">
        <v>7260</v>
      </c>
      <c r="B380" s="356" t="s">
        <v>14000</v>
      </c>
      <c r="C380" s="358" t="s">
        <v>13136</v>
      </c>
      <c r="D380" s="358" t="s">
        <v>12884</v>
      </c>
      <c r="E380" s="358" t="s">
        <v>14001</v>
      </c>
      <c r="G380" s="358" t="s">
        <v>12886</v>
      </c>
      <c r="H380" s="385">
        <v>6.75</v>
      </c>
      <c r="I380" s="358" t="s">
        <v>12893</v>
      </c>
      <c r="J380" s="358" t="s">
        <v>12888</v>
      </c>
      <c r="K380" s="358" t="s">
        <v>13558</v>
      </c>
      <c r="L380" s="362">
        <v>37918</v>
      </c>
      <c r="N380" s="362">
        <v>37918</v>
      </c>
      <c r="P380" s="356" t="s">
        <v>13255</v>
      </c>
    </row>
    <row r="381" spans="1:16" x14ac:dyDescent="0.2">
      <c r="A381" s="356" t="s">
        <v>7261</v>
      </c>
      <c r="B381" s="356" t="s">
        <v>14002</v>
      </c>
      <c r="C381" s="358" t="s">
        <v>14003</v>
      </c>
      <c r="D381" s="358" t="s">
        <v>12891</v>
      </c>
      <c r="E381" s="358" t="s">
        <v>14004</v>
      </c>
      <c r="G381" s="358" t="s">
        <v>12886</v>
      </c>
      <c r="H381" s="385">
        <v>1.36</v>
      </c>
      <c r="I381" s="358" t="s">
        <v>12893</v>
      </c>
      <c r="J381" s="358" t="s">
        <v>12888</v>
      </c>
      <c r="K381" s="358" t="s">
        <v>13558</v>
      </c>
      <c r="L381" s="362">
        <v>38240</v>
      </c>
      <c r="N381" s="362">
        <v>38240</v>
      </c>
      <c r="P381" s="356" t="s">
        <v>13255</v>
      </c>
    </row>
    <row r="382" spans="1:16" x14ac:dyDescent="0.2">
      <c r="A382" s="356" t="s">
        <v>7262</v>
      </c>
      <c r="B382" s="356" t="s">
        <v>14005</v>
      </c>
      <c r="C382" s="358" t="s">
        <v>13419</v>
      </c>
      <c r="D382" s="358" t="s">
        <v>12992</v>
      </c>
      <c r="E382" s="358" t="s">
        <v>13899</v>
      </c>
      <c r="G382" s="358" t="s">
        <v>12886</v>
      </c>
      <c r="H382" s="385">
        <v>5</v>
      </c>
      <c r="I382" s="358" t="s">
        <v>12893</v>
      </c>
      <c r="J382" s="358" t="s">
        <v>12888</v>
      </c>
      <c r="K382" s="358" t="s">
        <v>13558</v>
      </c>
      <c r="L382" s="362">
        <v>37971</v>
      </c>
      <c r="N382" s="362">
        <v>37971</v>
      </c>
      <c r="P382" s="356" t="s">
        <v>13255</v>
      </c>
    </row>
    <row r="383" spans="1:16" x14ac:dyDescent="0.2">
      <c r="A383" s="356" t="s">
        <v>7263</v>
      </c>
      <c r="B383" s="356" t="s">
        <v>14006</v>
      </c>
      <c r="C383" s="358" t="s">
        <v>12905</v>
      </c>
      <c r="D383" s="358" t="s">
        <v>12949</v>
      </c>
      <c r="E383" s="358" t="s">
        <v>14007</v>
      </c>
      <c r="G383" s="358" t="s">
        <v>12886</v>
      </c>
      <c r="H383" s="385">
        <v>0.99</v>
      </c>
      <c r="I383" s="358" t="s">
        <v>12893</v>
      </c>
      <c r="J383" s="358" t="s">
        <v>12888</v>
      </c>
      <c r="K383" s="358" t="s">
        <v>13558</v>
      </c>
      <c r="L383" s="362">
        <v>37993</v>
      </c>
      <c r="N383" s="362">
        <v>37993</v>
      </c>
      <c r="P383" s="356" t="s">
        <v>13255</v>
      </c>
    </row>
    <row r="384" spans="1:16" x14ac:dyDescent="0.2">
      <c r="A384" s="356" t="s">
        <v>7264</v>
      </c>
      <c r="B384" s="356" t="s">
        <v>14008</v>
      </c>
      <c r="C384" s="358" t="s">
        <v>13044</v>
      </c>
      <c r="D384" s="358" t="s">
        <v>13045</v>
      </c>
      <c r="E384" s="358" t="s">
        <v>14009</v>
      </c>
      <c r="G384" s="358" t="s">
        <v>12886</v>
      </c>
      <c r="H384" s="385">
        <v>5.76</v>
      </c>
      <c r="I384" s="358" t="s">
        <v>12893</v>
      </c>
      <c r="J384" s="358" t="s">
        <v>12888</v>
      </c>
      <c r="K384" s="358" t="s">
        <v>13558</v>
      </c>
      <c r="L384" s="362">
        <v>38023</v>
      </c>
      <c r="N384" s="362">
        <v>38023</v>
      </c>
      <c r="P384" s="356" t="s">
        <v>13255</v>
      </c>
    </row>
    <row r="385" spans="1:16" x14ac:dyDescent="0.2">
      <c r="A385" s="356" t="s">
        <v>7265</v>
      </c>
      <c r="B385" s="356" t="s">
        <v>14010</v>
      </c>
      <c r="C385" s="358" t="s">
        <v>13014</v>
      </c>
      <c r="D385" s="358" t="s">
        <v>13015</v>
      </c>
      <c r="E385" s="358" t="s">
        <v>14011</v>
      </c>
      <c r="G385" s="358" t="s">
        <v>12886</v>
      </c>
      <c r="H385" s="385">
        <v>6.4349999999999996</v>
      </c>
      <c r="I385" s="358" t="s">
        <v>12893</v>
      </c>
      <c r="J385" s="358" t="s">
        <v>12888</v>
      </c>
      <c r="K385" s="358" t="s">
        <v>13558</v>
      </c>
      <c r="L385" s="362">
        <v>37992</v>
      </c>
      <c r="N385" s="362">
        <v>37992</v>
      </c>
      <c r="P385" s="356" t="s">
        <v>13255</v>
      </c>
    </row>
    <row r="386" spans="1:16" x14ac:dyDescent="0.2">
      <c r="A386" s="356" t="s">
        <v>7266</v>
      </c>
      <c r="B386" s="356" t="s">
        <v>14012</v>
      </c>
      <c r="C386" s="358" t="s">
        <v>12905</v>
      </c>
      <c r="D386" s="358" t="s">
        <v>12949</v>
      </c>
      <c r="E386" s="358" t="s">
        <v>14007</v>
      </c>
      <c r="G386" s="358" t="s">
        <v>12886</v>
      </c>
      <c r="H386" s="385">
        <v>9.1999999999999993</v>
      </c>
      <c r="I386" s="358" t="s">
        <v>12893</v>
      </c>
      <c r="J386" s="358" t="s">
        <v>12888</v>
      </c>
      <c r="K386" s="358" t="s">
        <v>13558</v>
      </c>
      <c r="L386" s="362">
        <v>37993</v>
      </c>
      <c r="N386" s="362">
        <v>37993</v>
      </c>
      <c r="P386" s="356" t="s">
        <v>13255</v>
      </c>
    </row>
    <row r="387" spans="1:16" x14ac:dyDescent="0.2">
      <c r="A387" s="356" t="s">
        <v>7267</v>
      </c>
      <c r="B387" s="356" t="s">
        <v>14013</v>
      </c>
      <c r="C387" s="358" t="s">
        <v>12955</v>
      </c>
      <c r="D387" s="358" t="s">
        <v>12895</v>
      </c>
      <c r="E387" s="358" t="s">
        <v>14014</v>
      </c>
      <c r="G387" s="358" t="s">
        <v>12886</v>
      </c>
      <c r="H387" s="385">
        <v>5.58</v>
      </c>
      <c r="I387" s="358" t="s">
        <v>12893</v>
      </c>
      <c r="J387" s="358" t="s">
        <v>12888</v>
      </c>
      <c r="K387" s="358" t="s">
        <v>13558</v>
      </c>
      <c r="L387" s="362">
        <v>38033</v>
      </c>
      <c r="N387" s="362">
        <v>38033</v>
      </c>
      <c r="P387" s="356" t="s">
        <v>13255</v>
      </c>
    </row>
    <row r="388" spans="1:16" x14ac:dyDescent="0.2">
      <c r="A388" s="356" t="s">
        <v>7268</v>
      </c>
      <c r="B388" s="356" t="s">
        <v>14013</v>
      </c>
      <c r="C388" s="358" t="s">
        <v>12955</v>
      </c>
      <c r="D388" s="358" t="s">
        <v>12895</v>
      </c>
      <c r="E388" s="358" t="s">
        <v>14014</v>
      </c>
      <c r="G388" s="358" t="s">
        <v>12886</v>
      </c>
      <c r="H388" s="385">
        <v>3.5</v>
      </c>
      <c r="I388" s="358" t="s">
        <v>12893</v>
      </c>
      <c r="J388" s="358" t="s">
        <v>12888</v>
      </c>
      <c r="K388" s="358" t="s">
        <v>13558</v>
      </c>
      <c r="L388" s="362">
        <v>39009</v>
      </c>
      <c r="N388" s="362">
        <v>39009</v>
      </c>
      <c r="P388" s="356" t="s">
        <v>13255</v>
      </c>
    </row>
    <row r="389" spans="1:16" x14ac:dyDescent="0.2">
      <c r="A389" s="356" t="s">
        <v>7269</v>
      </c>
      <c r="B389" s="356" t="s">
        <v>14015</v>
      </c>
      <c r="C389" s="358" t="s">
        <v>13136</v>
      </c>
      <c r="D389" s="358" t="s">
        <v>12884</v>
      </c>
      <c r="E389" s="358" t="s">
        <v>14016</v>
      </c>
      <c r="G389" s="358" t="s">
        <v>12886</v>
      </c>
      <c r="H389" s="385">
        <v>7.35</v>
      </c>
      <c r="I389" s="358" t="s">
        <v>12893</v>
      </c>
      <c r="J389" s="358" t="s">
        <v>12888</v>
      </c>
      <c r="K389" s="358" t="s">
        <v>13558</v>
      </c>
      <c r="L389" s="362">
        <v>38188</v>
      </c>
      <c r="N389" s="362">
        <v>38188</v>
      </c>
      <c r="P389" s="356" t="s">
        <v>13255</v>
      </c>
    </row>
    <row r="390" spans="1:16" x14ac:dyDescent="0.2">
      <c r="A390" s="356" t="s">
        <v>7270</v>
      </c>
      <c r="B390" s="356" t="s">
        <v>14017</v>
      </c>
      <c r="C390" s="358" t="s">
        <v>13044</v>
      </c>
      <c r="D390" s="358" t="s">
        <v>13045</v>
      </c>
      <c r="E390" s="358" t="s">
        <v>14018</v>
      </c>
      <c r="G390" s="358" t="s">
        <v>12886</v>
      </c>
      <c r="H390" s="385">
        <v>1.32</v>
      </c>
      <c r="I390" s="358" t="s">
        <v>12893</v>
      </c>
      <c r="J390" s="358" t="s">
        <v>12888</v>
      </c>
      <c r="K390" s="358" t="s">
        <v>13558</v>
      </c>
      <c r="L390" s="362">
        <v>38076</v>
      </c>
      <c r="N390" s="362">
        <v>38076</v>
      </c>
      <c r="P390" s="356" t="s">
        <v>14019</v>
      </c>
    </row>
    <row r="391" spans="1:16" x14ac:dyDescent="0.2">
      <c r="A391" s="356" t="s">
        <v>7271</v>
      </c>
      <c r="B391" s="356" t="s">
        <v>14017</v>
      </c>
      <c r="C391" s="358" t="s">
        <v>13044</v>
      </c>
      <c r="D391" s="358" t="s">
        <v>13045</v>
      </c>
      <c r="E391" s="358" t="s">
        <v>14018</v>
      </c>
      <c r="G391" s="358" t="s">
        <v>12886</v>
      </c>
      <c r="H391" s="385">
        <v>3.36</v>
      </c>
      <c r="I391" s="358" t="s">
        <v>12893</v>
      </c>
      <c r="J391" s="358" t="s">
        <v>12888</v>
      </c>
      <c r="K391" s="358" t="s">
        <v>13558</v>
      </c>
      <c r="L391" s="362">
        <v>40997</v>
      </c>
      <c r="N391" s="362">
        <v>40997</v>
      </c>
      <c r="P391" s="356" t="s">
        <v>14019</v>
      </c>
    </row>
    <row r="392" spans="1:16" x14ac:dyDescent="0.2">
      <c r="A392" s="356" t="s">
        <v>7272</v>
      </c>
      <c r="B392" s="356" t="s">
        <v>14020</v>
      </c>
      <c r="C392" s="358" t="s">
        <v>13017</v>
      </c>
      <c r="D392" s="358" t="s">
        <v>13018</v>
      </c>
      <c r="E392" s="358" t="s">
        <v>14021</v>
      </c>
      <c r="G392" s="358" t="s">
        <v>12886</v>
      </c>
      <c r="H392" s="385">
        <v>1</v>
      </c>
      <c r="I392" s="358" t="s">
        <v>12893</v>
      </c>
      <c r="J392" s="358" t="s">
        <v>12888</v>
      </c>
      <c r="K392" s="358" t="s">
        <v>13558</v>
      </c>
      <c r="L392" s="362">
        <v>38097</v>
      </c>
      <c r="N392" s="362">
        <v>38097</v>
      </c>
      <c r="P392" s="356" t="s">
        <v>13255</v>
      </c>
    </row>
    <row r="393" spans="1:16" x14ac:dyDescent="0.2">
      <c r="A393" s="356" t="s">
        <v>7273</v>
      </c>
      <c r="B393" s="356" t="s">
        <v>14022</v>
      </c>
      <c r="C393" s="358" t="s">
        <v>12965</v>
      </c>
      <c r="D393" s="358" t="s">
        <v>12966</v>
      </c>
      <c r="E393" s="358" t="s">
        <v>14023</v>
      </c>
      <c r="G393" s="358" t="s">
        <v>12886</v>
      </c>
      <c r="H393" s="385">
        <v>3.6</v>
      </c>
      <c r="I393" s="358" t="s">
        <v>12893</v>
      </c>
      <c r="J393" s="358" t="s">
        <v>12888</v>
      </c>
      <c r="K393" s="358" t="s">
        <v>13558</v>
      </c>
      <c r="L393" s="362">
        <v>38106</v>
      </c>
      <c r="N393" s="362">
        <v>38106</v>
      </c>
      <c r="P393" s="356" t="s">
        <v>13255</v>
      </c>
    </row>
    <row r="394" spans="1:16" x14ac:dyDescent="0.2">
      <c r="A394" s="356" t="s">
        <v>7274</v>
      </c>
      <c r="B394" s="356" t="s">
        <v>14024</v>
      </c>
      <c r="C394" s="358" t="s">
        <v>12883</v>
      </c>
      <c r="D394" s="358" t="s">
        <v>12884</v>
      </c>
      <c r="E394" s="358" t="s">
        <v>14025</v>
      </c>
      <c r="G394" s="358" t="s">
        <v>12886</v>
      </c>
      <c r="H394" s="385">
        <v>2.4</v>
      </c>
      <c r="I394" s="358" t="s">
        <v>12893</v>
      </c>
      <c r="J394" s="358" t="s">
        <v>12888</v>
      </c>
      <c r="K394" s="358" t="s">
        <v>13558</v>
      </c>
      <c r="L394" s="362">
        <v>38135</v>
      </c>
      <c r="N394" s="362">
        <v>38135</v>
      </c>
      <c r="P394" s="356" t="s">
        <v>13255</v>
      </c>
    </row>
    <row r="395" spans="1:16" x14ac:dyDescent="0.2">
      <c r="A395" s="356" t="s">
        <v>7275</v>
      </c>
      <c r="B395" s="356" t="s">
        <v>14026</v>
      </c>
      <c r="C395" s="358" t="s">
        <v>13014</v>
      </c>
      <c r="D395" s="358" t="s">
        <v>13015</v>
      </c>
      <c r="E395" s="358" t="s">
        <v>14027</v>
      </c>
      <c r="G395" s="358" t="s">
        <v>12886</v>
      </c>
      <c r="H395" s="385">
        <v>0.68</v>
      </c>
      <c r="I395" s="358" t="s">
        <v>12893</v>
      </c>
      <c r="J395" s="358" t="s">
        <v>12888</v>
      </c>
      <c r="K395" s="358" t="s">
        <v>13558</v>
      </c>
      <c r="L395" s="362">
        <v>38142</v>
      </c>
      <c r="N395" s="362">
        <v>38142</v>
      </c>
      <c r="P395" s="356" t="s">
        <v>13255</v>
      </c>
    </row>
    <row r="396" spans="1:16" x14ac:dyDescent="0.2">
      <c r="A396" s="356" t="s">
        <v>7276</v>
      </c>
      <c r="B396" s="356" t="s">
        <v>14026</v>
      </c>
      <c r="C396" s="358" t="s">
        <v>13014</v>
      </c>
      <c r="D396" s="358" t="s">
        <v>13015</v>
      </c>
      <c r="E396" s="358" t="s">
        <v>14027</v>
      </c>
      <c r="G396" s="358" t="s">
        <v>12886</v>
      </c>
      <c r="H396" s="385">
        <v>5.4</v>
      </c>
      <c r="I396" s="358" t="s">
        <v>12893</v>
      </c>
      <c r="J396" s="358" t="s">
        <v>12888</v>
      </c>
      <c r="K396" s="358" t="s">
        <v>13558</v>
      </c>
      <c r="L396" s="362">
        <v>39003</v>
      </c>
      <c r="N396" s="362">
        <v>39003</v>
      </c>
      <c r="P396" s="356" t="s">
        <v>13255</v>
      </c>
    </row>
    <row r="397" spans="1:16" x14ac:dyDescent="0.2">
      <c r="A397" s="356" t="s">
        <v>7277</v>
      </c>
      <c r="B397" s="356" t="s">
        <v>14026</v>
      </c>
      <c r="C397" s="358" t="s">
        <v>13014</v>
      </c>
      <c r="D397" s="358" t="s">
        <v>13015</v>
      </c>
      <c r="E397" s="358" t="s">
        <v>14027</v>
      </c>
      <c r="G397" s="358" t="s">
        <v>12886</v>
      </c>
      <c r="H397" s="385">
        <v>5.76</v>
      </c>
      <c r="I397" s="358" t="s">
        <v>12893</v>
      </c>
      <c r="J397" s="358" t="s">
        <v>12888</v>
      </c>
      <c r="K397" s="358" t="s">
        <v>13558</v>
      </c>
      <c r="L397" s="362">
        <v>39813</v>
      </c>
      <c r="N397" s="362">
        <v>39813</v>
      </c>
      <c r="P397" s="356" t="s">
        <v>13255</v>
      </c>
    </row>
    <row r="398" spans="1:16" x14ac:dyDescent="0.2">
      <c r="A398" s="356" t="s">
        <v>7278</v>
      </c>
      <c r="B398" s="356" t="s">
        <v>14028</v>
      </c>
      <c r="C398" s="358" t="s">
        <v>14029</v>
      </c>
      <c r="D398" s="358" t="s">
        <v>12895</v>
      </c>
      <c r="E398" s="358" t="s">
        <v>14030</v>
      </c>
      <c r="G398" s="358" t="s">
        <v>12886</v>
      </c>
      <c r="H398" s="385">
        <v>1.67</v>
      </c>
      <c r="I398" s="358" t="s">
        <v>12893</v>
      </c>
      <c r="J398" s="358" t="s">
        <v>12888</v>
      </c>
      <c r="K398" s="358" t="s">
        <v>13558</v>
      </c>
      <c r="L398" s="362">
        <v>38153</v>
      </c>
      <c r="N398" s="362">
        <v>38153</v>
      </c>
      <c r="P398" s="356" t="s">
        <v>13255</v>
      </c>
    </row>
    <row r="399" spans="1:16" x14ac:dyDescent="0.2">
      <c r="A399" s="356" t="s">
        <v>7279</v>
      </c>
      <c r="B399" s="356" t="s">
        <v>14031</v>
      </c>
      <c r="C399" s="358" t="s">
        <v>13922</v>
      </c>
      <c r="D399" s="358" t="s">
        <v>13106</v>
      </c>
      <c r="E399" s="358" t="s">
        <v>14032</v>
      </c>
      <c r="G399" s="358" t="s">
        <v>12886</v>
      </c>
      <c r="H399" s="385">
        <v>3.36</v>
      </c>
      <c r="I399" s="358" t="s">
        <v>12893</v>
      </c>
      <c r="J399" s="358" t="s">
        <v>12888</v>
      </c>
      <c r="K399" s="358" t="s">
        <v>13558</v>
      </c>
      <c r="L399" s="362">
        <v>38156</v>
      </c>
      <c r="N399" s="362">
        <v>38156</v>
      </c>
      <c r="P399" s="356" t="s">
        <v>13255</v>
      </c>
    </row>
    <row r="400" spans="1:16" x14ac:dyDescent="0.2">
      <c r="A400" s="356" t="s">
        <v>7280</v>
      </c>
      <c r="B400" s="356" t="s">
        <v>14033</v>
      </c>
      <c r="C400" s="358" t="s">
        <v>13732</v>
      </c>
      <c r="D400" s="358" t="s">
        <v>13733</v>
      </c>
      <c r="E400" s="358" t="s">
        <v>14034</v>
      </c>
      <c r="G400" s="358" t="s">
        <v>12886</v>
      </c>
      <c r="H400" s="385">
        <v>1.56</v>
      </c>
      <c r="I400" s="358" t="s">
        <v>12893</v>
      </c>
      <c r="J400" s="358" t="s">
        <v>12888</v>
      </c>
      <c r="K400" s="358" t="s">
        <v>13558</v>
      </c>
      <c r="L400" s="362">
        <v>38173</v>
      </c>
      <c r="N400" s="362">
        <v>38173</v>
      </c>
      <c r="P400" s="356" t="s">
        <v>13255</v>
      </c>
    </row>
    <row r="401" spans="1:16" x14ac:dyDescent="0.2">
      <c r="A401" s="356" t="s">
        <v>7281</v>
      </c>
      <c r="B401" s="356" t="s">
        <v>14035</v>
      </c>
      <c r="C401" s="358" t="s">
        <v>13044</v>
      </c>
      <c r="D401" s="358" t="s">
        <v>13045</v>
      </c>
      <c r="E401" s="358" t="s">
        <v>14036</v>
      </c>
      <c r="G401" s="358" t="s">
        <v>12886</v>
      </c>
      <c r="H401" s="385">
        <v>5.12</v>
      </c>
      <c r="I401" s="358" t="s">
        <v>12893</v>
      </c>
      <c r="J401" s="358" t="s">
        <v>12888</v>
      </c>
      <c r="K401" s="358" t="s">
        <v>13558</v>
      </c>
      <c r="L401" s="362">
        <v>38167</v>
      </c>
      <c r="N401" s="362">
        <v>38167</v>
      </c>
      <c r="P401" s="356" t="s">
        <v>13255</v>
      </c>
    </row>
    <row r="402" spans="1:16" x14ac:dyDescent="0.2">
      <c r="A402" s="356" t="s">
        <v>7282</v>
      </c>
      <c r="B402" s="356" t="s">
        <v>14035</v>
      </c>
      <c r="C402" s="358" t="s">
        <v>13044</v>
      </c>
      <c r="D402" s="358" t="s">
        <v>13045</v>
      </c>
      <c r="E402" s="358" t="s">
        <v>14036</v>
      </c>
      <c r="G402" s="358" t="s">
        <v>12886</v>
      </c>
      <c r="H402" s="385">
        <v>5.95</v>
      </c>
      <c r="I402" s="358" t="s">
        <v>12893</v>
      </c>
      <c r="J402" s="358" t="s">
        <v>12888</v>
      </c>
      <c r="K402" s="358" t="s">
        <v>13558</v>
      </c>
      <c r="L402" s="362">
        <v>39409</v>
      </c>
      <c r="N402" s="362">
        <v>39409</v>
      </c>
      <c r="P402" s="356" t="s">
        <v>13255</v>
      </c>
    </row>
    <row r="403" spans="1:16" x14ac:dyDescent="0.2">
      <c r="A403" s="356" t="s">
        <v>7283</v>
      </c>
      <c r="B403" s="356" t="s">
        <v>14035</v>
      </c>
      <c r="C403" s="358" t="s">
        <v>13044</v>
      </c>
      <c r="D403" s="358" t="s">
        <v>13045</v>
      </c>
      <c r="E403" s="358" t="s">
        <v>14036</v>
      </c>
      <c r="G403" s="358" t="s">
        <v>12886</v>
      </c>
      <c r="H403" s="385">
        <v>17.920000000000002</v>
      </c>
      <c r="I403" s="358" t="s">
        <v>12893</v>
      </c>
      <c r="J403" s="358" t="s">
        <v>12888</v>
      </c>
      <c r="K403" s="358" t="s">
        <v>13558</v>
      </c>
      <c r="L403" s="362">
        <v>39774</v>
      </c>
      <c r="N403" s="362">
        <v>39774</v>
      </c>
      <c r="P403" s="356" t="s">
        <v>13255</v>
      </c>
    </row>
    <row r="404" spans="1:16" x14ac:dyDescent="0.2">
      <c r="A404" s="356" t="s">
        <v>7284</v>
      </c>
      <c r="B404" s="356" t="s">
        <v>14037</v>
      </c>
      <c r="C404" s="358" t="s">
        <v>13238</v>
      </c>
      <c r="D404" s="358" t="s">
        <v>12919</v>
      </c>
      <c r="E404" s="358" t="s">
        <v>14038</v>
      </c>
      <c r="G404" s="358" t="s">
        <v>12886</v>
      </c>
      <c r="H404" s="385">
        <v>41.6</v>
      </c>
      <c r="I404" s="358" t="s">
        <v>12893</v>
      </c>
      <c r="J404" s="358" t="s">
        <v>12888</v>
      </c>
      <c r="K404" s="358" t="s">
        <v>13558</v>
      </c>
      <c r="L404" s="362">
        <v>38189</v>
      </c>
      <c r="N404" s="362">
        <v>38189</v>
      </c>
      <c r="P404" s="356" t="s">
        <v>13255</v>
      </c>
    </row>
    <row r="405" spans="1:16" x14ac:dyDescent="0.2">
      <c r="A405" s="356" t="s">
        <v>7285</v>
      </c>
      <c r="B405" s="356" t="s">
        <v>14039</v>
      </c>
      <c r="C405" s="358" t="s">
        <v>13031</v>
      </c>
      <c r="D405" s="358" t="s">
        <v>12960</v>
      </c>
      <c r="E405" s="358" t="s">
        <v>14040</v>
      </c>
      <c r="G405" s="358" t="s">
        <v>12886</v>
      </c>
      <c r="H405" s="385">
        <v>3.3</v>
      </c>
      <c r="I405" s="358" t="s">
        <v>12893</v>
      </c>
      <c r="J405" s="358" t="s">
        <v>12888</v>
      </c>
      <c r="K405" s="358" t="s">
        <v>13558</v>
      </c>
      <c r="L405" s="362">
        <v>38188</v>
      </c>
      <c r="N405" s="362">
        <v>38188</v>
      </c>
      <c r="P405" s="356" t="s">
        <v>13255</v>
      </c>
    </row>
    <row r="406" spans="1:16" x14ac:dyDescent="0.2">
      <c r="A406" s="356" t="s">
        <v>7286</v>
      </c>
      <c r="B406" s="356" t="s">
        <v>14041</v>
      </c>
      <c r="C406" s="358" t="s">
        <v>12905</v>
      </c>
      <c r="D406" s="358" t="s">
        <v>12949</v>
      </c>
      <c r="E406" s="358" t="s">
        <v>14042</v>
      </c>
      <c r="G406" s="358" t="s">
        <v>12886</v>
      </c>
      <c r="H406" s="385">
        <v>0.95</v>
      </c>
      <c r="I406" s="358" t="s">
        <v>12893</v>
      </c>
      <c r="J406" s="358" t="s">
        <v>12888</v>
      </c>
      <c r="K406" s="358" t="s">
        <v>13558</v>
      </c>
      <c r="L406" s="362">
        <v>38188</v>
      </c>
      <c r="N406" s="362">
        <v>38188</v>
      </c>
      <c r="P406" s="356" t="s">
        <v>13255</v>
      </c>
    </row>
    <row r="407" spans="1:16" x14ac:dyDescent="0.2">
      <c r="A407" s="356" t="s">
        <v>7287</v>
      </c>
      <c r="B407" s="356" t="s">
        <v>14043</v>
      </c>
      <c r="C407" s="358" t="s">
        <v>14044</v>
      </c>
      <c r="D407" s="358" t="s">
        <v>12931</v>
      </c>
      <c r="E407" s="358" t="s">
        <v>14045</v>
      </c>
      <c r="G407" s="358" t="s">
        <v>12886</v>
      </c>
      <c r="H407" s="385">
        <v>2.5</v>
      </c>
      <c r="I407" s="358" t="s">
        <v>12893</v>
      </c>
      <c r="J407" s="358" t="s">
        <v>12888</v>
      </c>
      <c r="K407" s="358" t="s">
        <v>13558</v>
      </c>
      <c r="L407" s="362">
        <v>38429</v>
      </c>
      <c r="N407" s="362">
        <v>38429</v>
      </c>
      <c r="P407" s="356" t="s">
        <v>13255</v>
      </c>
    </row>
    <row r="408" spans="1:16" x14ac:dyDescent="0.2">
      <c r="A408" s="356" t="s">
        <v>7288</v>
      </c>
      <c r="B408" s="356" t="s">
        <v>14046</v>
      </c>
      <c r="C408" s="358" t="s">
        <v>13621</v>
      </c>
      <c r="D408" s="358" t="s">
        <v>12960</v>
      </c>
      <c r="E408" s="358" t="s">
        <v>14047</v>
      </c>
      <c r="G408" s="358" t="s">
        <v>12886</v>
      </c>
      <c r="H408" s="385">
        <v>1.75</v>
      </c>
      <c r="I408" s="358" t="s">
        <v>12893</v>
      </c>
      <c r="J408" s="358" t="s">
        <v>12888</v>
      </c>
      <c r="K408" s="358" t="s">
        <v>13558</v>
      </c>
      <c r="L408" s="362">
        <v>38195</v>
      </c>
      <c r="N408" s="362">
        <v>38195</v>
      </c>
      <c r="P408" s="356" t="s">
        <v>13255</v>
      </c>
    </row>
    <row r="409" spans="1:16" x14ac:dyDescent="0.2">
      <c r="A409" s="356" t="s">
        <v>7289</v>
      </c>
      <c r="B409" s="356" t="s">
        <v>14048</v>
      </c>
      <c r="C409" s="358" t="s">
        <v>12921</v>
      </c>
      <c r="D409" s="358" t="s">
        <v>12922</v>
      </c>
      <c r="E409" s="358" t="s">
        <v>14049</v>
      </c>
      <c r="G409" s="358" t="s">
        <v>12886</v>
      </c>
      <c r="H409" s="385">
        <v>3</v>
      </c>
      <c r="I409" s="358" t="s">
        <v>12893</v>
      </c>
      <c r="J409" s="358" t="s">
        <v>12888</v>
      </c>
      <c r="K409" s="358" t="s">
        <v>13558</v>
      </c>
      <c r="L409" s="362">
        <v>38208</v>
      </c>
      <c r="N409" s="362">
        <v>38208</v>
      </c>
      <c r="P409" s="356" t="s">
        <v>13255</v>
      </c>
    </row>
    <row r="410" spans="1:16" x14ac:dyDescent="0.2">
      <c r="A410" s="356" t="s">
        <v>7290</v>
      </c>
      <c r="B410" s="356" t="s">
        <v>14050</v>
      </c>
      <c r="C410" s="358" t="s">
        <v>13089</v>
      </c>
      <c r="D410" s="358" t="s">
        <v>12997</v>
      </c>
      <c r="E410" s="358" t="s">
        <v>14051</v>
      </c>
      <c r="G410" s="358" t="s">
        <v>12886</v>
      </c>
      <c r="H410" s="385">
        <v>1</v>
      </c>
      <c r="I410" s="358" t="s">
        <v>12893</v>
      </c>
      <c r="J410" s="358" t="s">
        <v>12888</v>
      </c>
      <c r="K410" s="358" t="s">
        <v>13558</v>
      </c>
      <c r="L410" s="362">
        <v>38202</v>
      </c>
      <c r="N410" s="362">
        <v>38202</v>
      </c>
      <c r="P410" s="356" t="s">
        <v>13255</v>
      </c>
    </row>
    <row r="411" spans="1:16" x14ac:dyDescent="0.2">
      <c r="A411" s="356" t="s">
        <v>7291</v>
      </c>
      <c r="B411" s="356" t="s">
        <v>14052</v>
      </c>
      <c r="C411" s="358" t="s">
        <v>12953</v>
      </c>
      <c r="D411" s="358" t="s">
        <v>12931</v>
      </c>
      <c r="E411" s="358" t="s">
        <v>14053</v>
      </c>
      <c r="G411" s="358" t="s">
        <v>12886</v>
      </c>
      <c r="H411" s="385">
        <v>3.16</v>
      </c>
      <c r="I411" s="358" t="s">
        <v>12893</v>
      </c>
      <c r="J411" s="358" t="s">
        <v>12888</v>
      </c>
      <c r="K411" s="358" t="s">
        <v>13558</v>
      </c>
      <c r="L411" s="362">
        <v>38217</v>
      </c>
      <c r="N411" s="362">
        <v>38217</v>
      </c>
      <c r="P411" s="356" t="s">
        <v>13255</v>
      </c>
    </row>
    <row r="412" spans="1:16" x14ac:dyDescent="0.2">
      <c r="A412" s="356" t="s">
        <v>7292</v>
      </c>
      <c r="B412" s="356" t="s">
        <v>14054</v>
      </c>
      <c r="C412" s="358" t="s">
        <v>12905</v>
      </c>
      <c r="D412" s="358" t="s">
        <v>13152</v>
      </c>
      <c r="E412" s="358" t="s">
        <v>14055</v>
      </c>
      <c r="G412" s="358" t="s">
        <v>12886</v>
      </c>
      <c r="H412" s="385">
        <v>0.95</v>
      </c>
      <c r="I412" s="358" t="s">
        <v>12893</v>
      </c>
      <c r="J412" s="358" t="s">
        <v>12888</v>
      </c>
      <c r="K412" s="358" t="s">
        <v>13558</v>
      </c>
      <c r="L412" s="362">
        <v>38187</v>
      </c>
      <c r="N412" s="362">
        <v>38187</v>
      </c>
      <c r="P412" s="356" t="s">
        <v>13255</v>
      </c>
    </row>
    <row r="413" spans="1:16" x14ac:dyDescent="0.2">
      <c r="A413" s="356" t="s">
        <v>7293</v>
      </c>
      <c r="B413" s="356" t="s">
        <v>14056</v>
      </c>
      <c r="C413" s="358" t="s">
        <v>13565</v>
      </c>
      <c r="D413" s="358" t="s">
        <v>13027</v>
      </c>
      <c r="E413" s="358" t="s">
        <v>14057</v>
      </c>
      <c r="G413" s="358" t="s">
        <v>12886</v>
      </c>
      <c r="H413" s="385">
        <v>3.15</v>
      </c>
      <c r="I413" s="358" t="s">
        <v>12893</v>
      </c>
      <c r="J413" s="358" t="s">
        <v>12888</v>
      </c>
      <c r="K413" s="358" t="s">
        <v>13558</v>
      </c>
      <c r="L413" s="362">
        <v>38231</v>
      </c>
      <c r="N413" s="362">
        <v>38231</v>
      </c>
      <c r="P413" s="356" t="s">
        <v>13255</v>
      </c>
    </row>
    <row r="414" spans="1:16" x14ac:dyDescent="0.2">
      <c r="A414" s="356" t="s">
        <v>7294</v>
      </c>
      <c r="B414" s="356" t="s">
        <v>14056</v>
      </c>
      <c r="C414" s="358" t="s">
        <v>13565</v>
      </c>
      <c r="D414" s="358" t="s">
        <v>13027</v>
      </c>
      <c r="E414" s="358" t="s">
        <v>14057</v>
      </c>
      <c r="G414" s="358" t="s">
        <v>12886</v>
      </c>
      <c r="H414" s="385">
        <v>3.3</v>
      </c>
      <c r="I414" s="358" t="s">
        <v>12893</v>
      </c>
      <c r="J414" s="358" t="s">
        <v>12888</v>
      </c>
      <c r="K414" s="358" t="s">
        <v>13558</v>
      </c>
      <c r="L414" s="362">
        <v>38810</v>
      </c>
      <c r="N414" s="362">
        <v>38810</v>
      </c>
      <c r="P414" s="356" t="s">
        <v>13255</v>
      </c>
    </row>
    <row r="415" spans="1:16" x14ac:dyDescent="0.2">
      <c r="A415" s="356" t="s">
        <v>7295</v>
      </c>
      <c r="B415" s="356" t="s">
        <v>14058</v>
      </c>
      <c r="C415" s="358" t="s">
        <v>12905</v>
      </c>
      <c r="D415" s="358" t="s">
        <v>12987</v>
      </c>
      <c r="E415" s="358" t="s">
        <v>14059</v>
      </c>
      <c r="G415" s="358" t="s">
        <v>12886</v>
      </c>
      <c r="H415" s="385">
        <v>0.95</v>
      </c>
      <c r="I415" s="358" t="s">
        <v>12893</v>
      </c>
      <c r="J415" s="358" t="s">
        <v>12888</v>
      </c>
      <c r="K415" s="358" t="s">
        <v>13558</v>
      </c>
      <c r="L415" s="362">
        <v>38187</v>
      </c>
      <c r="M415" s="362">
        <v>41790</v>
      </c>
      <c r="N415" s="362">
        <v>38187</v>
      </c>
      <c r="O415" s="362">
        <v>41790</v>
      </c>
      <c r="P415" s="356" t="s">
        <v>13255</v>
      </c>
    </row>
    <row r="416" spans="1:16" x14ac:dyDescent="0.2">
      <c r="A416" s="356" t="s">
        <v>7296</v>
      </c>
      <c r="B416" s="356" t="s">
        <v>14060</v>
      </c>
      <c r="C416" s="358" t="s">
        <v>13280</v>
      </c>
      <c r="D416" s="358" t="s">
        <v>13010</v>
      </c>
      <c r="E416" s="358" t="s">
        <v>14061</v>
      </c>
      <c r="G416" s="358" t="s">
        <v>12886</v>
      </c>
      <c r="H416" s="385">
        <v>7.2</v>
      </c>
      <c r="I416" s="358" t="s">
        <v>12893</v>
      </c>
      <c r="J416" s="358" t="s">
        <v>12888</v>
      </c>
      <c r="K416" s="358" t="s">
        <v>13558</v>
      </c>
      <c r="L416" s="362">
        <v>38232</v>
      </c>
      <c r="N416" s="362">
        <v>38232</v>
      </c>
      <c r="P416" s="356" t="s">
        <v>13255</v>
      </c>
    </row>
    <row r="417" spans="1:16" x14ac:dyDescent="0.2">
      <c r="A417" s="356" t="s">
        <v>7297</v>
      </c>
      <c r="B417" s="356" t="s">
        <v>14060</v>
      </c>
      <c r="C417" s="358" t="s">
        <v>13280</v>
      </c>
      <c r="D417" s="358" t="s">
        <v>13010</v>
      </c>
      <c r="E417" s="358" t="s">
        <v>14061</v>
      </c>
      <c r="G417" s="358" t="s">
        <v>12886</v>
      </c>
      <c r="H417" s="385">
        <v>3.36</v>
      </c>
      <c r="I417" s="358" t="s">
        <v>12893</v>
      </c>
      <c r="J417" s="358" t="s">
        <v>12888</v>
      </c>
      <c r="K417" s="358" t="s">
        <v>13558</v>
      </c>
      <c r="L417" s="362">
        <v>38934</v>
      </c>
      <c r="N417" s="362">
        <v>38934</v>
      </c>
      <c r="P417" s="356" t="s">
        <v>13255</v>
      </c>
    </row>
    <row r="418" spans="1:16" x14ac:dyDescent="0.2">
      <c r="A418" s="356" t="s">
        <v>7298</v>
      </c>
      <c r="B418" s="356" t="s">
        <v>14062</v>
      </c>
      <c r="C418" s="358" t="s">
        <v>14044</v>
      </c>
      <c r="D418" s="358" t="s">
        <v>12931</v>
      </c>
      <c r="E418" s="358" t="s">
        <v>14063</v>
      </c>
      <c r="G418" s="358" t="s">
        <v>12886</v>
      </c>
      <c r="H418" s="385">
        <v>5.22</v>
      </c>
      <c r="I418" s="358" t="s">
        <v>12893</v>
      </c>
      <c r="J418" s="358" t="s">
        <v>12888</v>
      </c>
      <c r="K418" s="358" t="s">
        <v>13558</v>
      </c>
      <c r="L418" s="362">
        <v>38236</v>
      </c>
      <c r="N418" s="362">
        <v>38236</v>
      </c>
      <c r="P418" s="356" t="s">
        <v>13255</v>
      </c>
    </row>
    <row r="419" spans="1:16" x14ac:dyDescent="0.2">
      <c r="A419" s="356" t="s">
        <v>7299</v>
      </c>
      <c r="B419" s="356" t="s">
        <v>14064</v>
      </c>
      <c r="C419" s="358" t="s">
        <v>14044</v>
      </c>
      <c r="D419" s="358" t="s">
        <v>12931</v>
      </c>
      <c r="E419" s="358" t="s">
        <v>14063</v>
      </c>
      <c r="G419" s="358" t="s">
        <v>12886</v>
      </c>
      <c r="H419" s="385">
        <v>5.22</v>
      </c>
      <c r="I419" s="358" t="s">
        <v>12893</v>
      </c>
      <c r="J419" s="358" t="s">
        <v>12888</v>
      </c>
      <c r="K419" s="358" t="s">
        <v>13558</v>
      </c>
      <c r="L419" s="362">
        <v>38236</v>
      </c>
      <c r="N419" s="362">
        <v>38236</v>
      </c>
      <c r="P419" s="356" t="s">
        <v>13255</v>
      </c>
    </row>
    <row r="420" spans="1:16" x14ac:dyDescent="0.2">
      <c r="A420" s="356" t="s">
        <v>7300</v>
      </c>
      <c r="B420" s="356" t="s">
        <v>14065</v>
      </c>
      <c r="C420" s="358" t="s">
        <v>13176</v>
      </c>
      <c r="D420" s="358" t="s">
        <v>13177</v>
      </c>
      <c r="E420" s="358" t="s">
        <v>14066</v>
      </c>
      <c r="G420" s="358" t="s">
        <v>12886</v>
      </c>
      <c r="H420" s="385">
        <v>6.08</v>
      </c>
      <c r="I420" s="358" t="s">
        <v>12893</v>
      </c>
      <c r="J420" s="358" t="s">
        <v>12888</v>
      </c>
      <c r="K420" s="358" t="s">
        <v>13558</v>
      </c>
      <c r="L420" s="362">
        <v>38252</v>
      </c>
      <c r="N420" s="362">
        <v>38252</v>
      </c>
      <c r="P420" s="356" t="s">
        <v>13255</v>
      </c>
    </row>
    <row r="421" spans="1:16" x14ac:dyDescent="0.2">
      <c r="A421" s="356" t="s">
        <v>7301</v>
      </c>
      <c r="B421" s="356" t="s">
        <v>14065</v>
      </c>
      <c r="C421" s="358" t="s">
        <v>13176</v>
      </c>
      <c r="D421" s="358" t="s">
        <v>13177</v>
      </c>
      <c r="E421" s="358" t="s">
        <v>14066</v>
      </c>
      <c r="G421" s="358" t="s">
        <v>12886</v>
      </c>
      <c r="H421" s="385">
        <v>2.2679999999999998</v>
      </c>
      <c r="I421" s="358" t="s">
        <v>12893</v>
      </c>
      <c r="J421" s="358" t="s">
        <v>12888</v>
      </c>
      <c r="K421" s="358" t="s">
        <v>13558</v>
      </c>
      <c r="L421" s="362">
        <v>39073</v>
      </c>
      <c r="N421" s="362">
        <v>39073</v>
      </c>
      <c r="P421" s="356" t="s">
        <v>13255</v>
      </c>
    </row>
    <row r="422" spans="1:16" x14ac:dyDescent="0.2">
      <c r="A422" s="356" t="s">
        <v>7302</v>
      </c>
      <c r="B422" s="356" t="s">
        <v>14067</v>
      </c>
      <c r="C422" s="358" t="s">
        <v>13244</v>
      </c>
      <c r="D422" s="358" t="s">
        <v>13245</v>
      </c>
      <c r="E422" s="358" t="s">
        <v>14068</v>
      </c>
      <c r="G422" s="358" t="s">
        <v>12886</v>
      </c>
      <c r="H422" s="385">
        <v>28</v>
      </c>
      <c r="I422" s="358" t="s">
        <v>12893</v>
      </c>
      <c r="J422" s="358" t="s">
        <v>12888</v>
      </c>
      <c r="K422" s="358" t="s">
        <v>13558</v>
      </c>
      <c r="L422" s="362">
        <v>38254</v>
      </c>
      <c r="N422" s="362">
        <v>38254</v>
      </c>
      <c r="P422" s="356" t="s">
        <v>13255</v>
      </c>
    </row>
    <row r="423" spans="1:16" x14ac:dyDescent="0.2">
      <c r="A423" s="356" t="s">
        <v>7303</v>
      </c>
      <c r="B423" s="356" t="s">
        <v>14069</v>
      </c>
      <c r="C423" s="358" t="s">
        <v>13136</v>
      </c>
      <c r="D423" s="358" t="s">
        <v>12884</v>
      </c>
      <c r="E423" s="358" t="s">
        <v>14070</v>
      </c>
      <c r="G423" s="358" t="s">
        <v>12886</v>
      </c>
      <c r="H423" s="385">
        <v>1</v>
      </c>
      <c r="I423" s="358" t="s">
        <v>12893</v>
      </c>
      <c r="J423" s="358" t="s">
        <v>12888</v>
      </c>
      <c r="K423" s="358" t="s">
        <v>13558</v>
      </c>
      <c r="L423" s="362">
        <v>38257</v>
      </c>
      <c r="N423" s="362">
        <v>38257</v>
      </c>
      <c r="P423" s="356" t="s">
        <v>13255</v>
      </c>
    </row>
    <row r="424" spans="1:16" x14ac:dyDescent="0.2">
      <c r="A424" s="356" t="s">
        <v>7304</v>
      </c>
      <c r="B424" s="356" t="s">
        <v>14071</v>
      </c>
      <c r="C424" s="358" t="s">
        <v>13344</v>
      </c>
      <c r="D424" s="358" t="s">
        <v>12931</v>
      </c>
      <c r="E424" s="358" t="s">
        <v>14072</v>
      </c>
      <c r="G424" s="358" t="s">
        <v>12886</v>
      </c>
      <c r="H424" s="385">
        <v>3.15</v>
      </c>
      <c r="I424" s="358" t="s">
        <v>12893</v>
      </c>
      <c r="J424" s="358" t="s">
        <v>12888</v>
      </c>
      <c r="K424" s="358" t="s">
        <v>13558</v>
      </c>
      <c r="L424" s="362">
        <v>38254</v>
      </c>
      <c r="N424" s="362">
        <v>38254</v>
      </c>
      <c r="P424" s="356" t="s">
        <v>13255</v>
      </c>
    </row>
    <row r="425" spans="1:16" x14ac:dyDescent="0.2">
      <c r="A425" s="356" t="s">
        <v>7305</v>
      </c>
      <c r="B425" s="356" t="s">
        <v>14073</v>
      </c>
      <c r="C425" s="358" t="s">
        <v>13136</v>
      </c>
      <c r="D425" s="358" t="s">
        <v>12884</v>
      </c>
      <c r="E425" s="358" t="s">
        <v>14074</v>
      </c>
      <c r="G425" s="358" t="s">
        <v>12886</v>
      </c>
      <c r="H425" s="385">
        <v>3.6</v>
      </c>
      <c r="I425" s="358" t="s">
        <v>12893</v>
      </c>
      <c r="J425" s="358" t="s">
        <v>12888</v>
      </c>
      <c r="K425" s="358" t="s">
        <v>13558</v>
      </c>
      <c r="L425" s="362">
        <v>38251</v>
      </c>
      <c r="N425" s="362">
        <v>38251</v>
      </c>
      <c r="P425" s="356" t="s">
        <v>13255</v>
      </c>
    </row>
    <row r="426" spans="1:16" x14ac:dyDescent="0.2">
      <c r="A426" s="356" t="s">
        <v>7306</v>
      </c>
      <c r="B426" s="356" t="s">
        <v>14075</v>
      </c>
      <c r="C426" s="358" t="s">
        <v>13095</v>
      </c>
      <c r="D426" s="358" t="s">
        <v>12976</v>
      </c>
      <c r="E426" s="358" t="s">
        <v>14076</v>
      </c>
      <c r="G426" s="358" t="s">
        <v>12886</v>
      </c>
      <c r="H426" s="385">
        <v>3.08</v>
      </c>
      <c r="I426" s="358" t="s">
        <v>12893</v>
      </c>
      <c r="J426" s="358" t="s">
        <v>12888</v>
      </c>
      <c r="K426" s="358" t="s">
        <v>13558</v>
      </c>
      <c r="L426" s="362">
        <v>38288</v>
      </c>
      <c r="N426" s="362">
        <v>38288</v>
      </c>
      <c r="P426" s="356" t="s">
        <v>13255</v>
      </c>
    </row>
    <row r="427" spans="1:16" x14ac:dyDescent="0.2">
      <c r="A427" s="356" t="s">
        <v>7307</v>
      </c>
      <c r="B427" s="356" t="s">
        <v>14077</v>
      </c>
      <c r="C427" s="358" t="s">
        <v>14029</v>
      </c>
      <c r="D427" s="358" t="s">
        <v>12895</v>
      </c>
      <c r="E427" s="358" t="s">
        <v>14078</v>
      </c>
      <c r="G427" s="358" t="s">
        <v>12886</v>
      </c>
      <c r="H427" s="385">
        <v>3</v>
      </c>
      <c r="I427" s="358" t="s">
        <v>12893</v>
      </c>
      <c r="J427" s="358" t="s">
        <v>12888</v>
      </c>
      <c r="K427" s="358" t="s">
        <v>13558</v>
      </c>
      <c r="L427" s="362">
        <v>38289</v>
      </c>
      <c r="N427" s="362">
        <v>38289</v>
      </c>
      <c r="P427" s="356" t="s">
        <v>13255</v>
      </c>
    </row>
    <row r="428" spans="1:16" x14ac:dyDescent="0.2">
      <c r="A428" s="356" t="s">
        <v>7308</v>
      </c>
      <c r="B428" s="356" t="s">
        <v>14079</v>
      </c>
      <c r="C428" s="358" t="s">
        <v>13085</v>
      </c>
      <c r="D428" s="358" t="s">
        <v>13010</v>
      </c>
      <c r="E428" s="358" t="s">
        <v>14080</v>
      </c>
      <c r="G428" s="358" t="s">
        <v>12886</v>
      </c>
      <c r="H428" s="385">
        <v>6.52</v>
      </c>
      <c r="I428" s="358" t="s">
        <v>12893</v>
      </c>
      <c r="J428" s="358" t="s">
        <v>12888</v>
      </c>
      <c r="K428" s="358" t="s">
        <v>13558</v>
      </c>
      <c r="L428" s="362">
        <v>38288</v>
      </c>
      <c r="N428" s="362">
        <v>38288</v>
      </c>
      <c r="P428" s="356" t="s">
        <v>13255</v>
      </c>
    </row>
    <row r="429" spans="1:16" x14ac:dyDescent="0.2">
      <c r="A429" s="356" t="s">
        <v>7309</v>
      </c>
      <c r="B429" s="356" t="s">
        <v>14081</v>
      </c>
      <c r="C429" s="358" t="s">
        <v>12921</v>
      </c>
      <c r="D429" s="358" t="s">
        <v>12922</v>
      </c>
      <c r="E429" s="358" t="s">
        <v>14082</v>
      </c>
      <c r="G429" s="358" t="s">
        <v>12886</v>
      </c>
      <c r="H429" s="385">
        <v>6.4</v>
      </c>
      <c r="I429" s="358" t="s">
        <v>12893</v>
      </c>
      <c r="J429" s="358" t="s">
        <v>12888</v>
      </c>
      <c r="K429" s="358" t="s">
        <v>13558</v>
      </c>
      <c r="L429" s="362">
        <v>38286</v>
      </c>
      <c r="N429" s="362">
        <v>38286</v>
      </c>
      <c r="P429" s="356" t="s">
        <v>13255</v>
      </c>
    </row>
    <row r="430" spans="1:16" x14ac:dyDescent="0.2">
      <c r="A430" s="356" t="s">
        <v>7310</v>
      </c>
      <c r="B430" s="356" t="s">
        <v>14083</v>
      </c>
      <c r="C430" s="358" t="s">
        <v>13017</v>
      </c>
      <c r="D430" s="358" t="s">
        <v>13018</v>
      </c>
      <c r="E430" s="358" t="s">
        <v>14084</v>
      </c>
      <c r="G430" s="358" t="s">
        <v>12886</v>
      </c>
      <c r="H430" s="385">
        <v>29</v>
      </c>
      <c r="I430" s="358" t="s">
        <v>12893</v>
      </c>
      <c r="J430" s="358" t="s">
        <v>12888</v>
      </c>
      <c r="K430" s="358" t="s">
        <v>13558</v>
      </c>
      <c r="L430" s="362">
        <v>38285</v>
      </c>
      <c r="N430" s="362">
        <v>38285</v>
      </c>
      <c r="P430" s="356" t="s">
        <v>13255</v>
      </c>
    </row>
    <row r="431" spans="1:16" x14ac:dyDescent="0.2">
      <c r="A431" s="356" t="s">
        <v>7311</v>
      </c>
      <c r="B431" s="356" t="s">
        <v>14083</v>
      </c>
      <c r="C431" s="358" t="s">
        <v>13017</v>
      </c>
      <c r="D431" s="358" t="s">
        <v>13018</v>
      </c>
      <c r="E431" s="358" t="s">
        <v>14084</v>
      </c>
      <c r="G431" s="358" t="s">
        <v>12886</v>
      </c>
      <c r="H431" s="385">
        <v>38.25</v>
      </c>
      <c r="I431" s="358" t="s">
        <v>12893</v>
      </c>
      <c r="J431" s="358" t="s">
        <v>12888</v>
      </c>
      <c r="K431" s="358" t="s">
        <v>13558</v>
      </c>
      <c r="L431" s="362">
        <v>39630</v>
      </c>
      <c r="N431" s="362">
        <v>39630</v>
      </c>
      <c r="P431" s="356" t="s">
        <v>13255</v>
      </c>
    </row>
    <row r="432" spans="1:16" x14ac:dyDescent="0.2">
      <c r="A432" s="356" t="s">
        <v>7312</v>
      </c>
      <c r="B432" s="356" t="s">
        <v>14085</v>
      </c>
      <c r="C432" s="358" t="s">
        <v>12905</v>
      </c>
      <c r="D432" s="358" t="s">
        <v>13152</v>
      </c>
      <c r="E432" s="358" t="s">
        <v>14086</v>
      </c>
      <c r="G432" s="358" t="s">
        <v>12886</v>
      </c>
      <c r="H432" s="385">
        <v>2.56</v>
      </c>
      <c r="I432" s="358" t="s">
        <v>12893</v>
      </c>
      <c r="J432" s="358" t="s">
        <v>12888</v>
      </c>
      <c r="K432" s="358" t="s">
        <v>13558</v>
      </c>
      <c r="L432" s="362">
        <v>38299</v>
      </c>
      <c r="N432" s="362">
        <v>38299</v>
      </c>
      <c r="P432" s="356" t="s">
        <v>13255</v>
      </c>
    </row>
    <row r="433" spans="1:16" x14ac:dyDescent="0.2">
      <c r="A433" s="356" t="s">
        <v>7313</v>
      </c>
      <c r="B433" s="356" t="s">
        <v>14087</v>
      </c>
      <c r="C433" s="358" t="s">
        <v>13344</v>
      </c>
      <c r="D433" s="358" t="s">
        <v>12931</v>
      </c>
      <c r="E433" s="358" t="s">
        <v>14088</v>
      </c>
      <c r="G433" s="358" t="s">
        <v>12886</v>
      </c>
      <c r="H433" s="385">
        <v>5.4</v>
      </c>
      <c r="I433" s="358" t="s">
        <v>12893</v>
      </c>
      <c r="J433" s="358" t="s">
        <v>12888</v>
      </c>
      <c r="K433" s="358" t="s">
        <v>13558</v>
      </c>
      <c r="L433" s="362">
        <v>38299</v>
      </c>
      <c r="N433" s="362">
        <v>38299</v>
      </c>
      <c r="P433" s="356" t="s">
        <v>13255</v>
      </c>
    </row>
    <row r="434" spans="1:16" x14ac:dyDescent="0.2">
      <c r="A434" s="356" t="s">
        <v>7314</v>
      </c>
      <c r="B434" s="356" t="s">
        <v>14089</v>
      </c>
      <c r="C434" s="358" t="s">
        <v>12972</v>
      </c>
      <c r="D434" s="358" t="s">
        <v>12973</v>
      </c>
      <c r="E434" s="358" t="s">
        <v>14090</v>
      </c>
      <c r="G434" s="358" t="s">
        <v>12886</v>
      </c>
      <c r="H434" s="385">
        <v>7.95</v>
      </c>
      <c r="I434" s="358" t="s">
        <v>12893</v>
      </c>
      <c r="J434" s="358" t="s">
        <v>12888</v>
      </c>
      <c r="K434" s="358" t="s">
        <v>13558</v>
      </c>
      <c r="L434" s="362">
        <v>38267</v>
      </c>
      <c r="N434" s="362">
        <v>38267</v>
      </c>
      <c r="P434" s="356" t="s">
        <v>13255</v>
      </c>
    </row>
    <row r="435" spans="1:16" x14ac:dyDescent="0.2">
      <c r="A435" s="356" t="s">
        <v>7315</v>
      </c>
      <c r="B435" s="356" t="s">
        <v>14091</v>
      </c>
      <c r="C435" s="358" t="s">
        <v>12905</v>
      </c>
      <c r="D435" s="358" t="s">
        <v>13152</v>
      </c>
      <c r="E435" s="358" t="s">
        <v>14092</v>
      </c>
      <c r="G435" s="358" t="s">
        <v>12886</v>
      </c>
      <c r="H435" s="385">
        <v>2.75</v>
      </c>
      <c r="I435" s="358" t="s">
        <v>12893</v>
      </c>
      <c r="J435" s="358" t="s">
        <v>12888</v>
      </c>
      <c r="K435" s="358" t="s">
        <v>13558</v>
      </c>
      <c r="L435" s="362">
        <v>38310</v>
      </c>
      <c r="N435" s="362">
        <v>38310</v>
      </c>
      <c r="P435" s="356" t="s">
        <v>13255</v>
      </c>
    </row>
    <row r="436" spans="1:16" x14ac:dyDescent="0.2">
      <c r="A436" s="356" t="s">
        <v>7316</v>
      </c>
      <c r="B436" s="356" t="s">
        <v>14093</v>
      </c>
      <c r="C436" s="358" t="s">
        <v>14094</v>
      </c>
      <c r="D436" s="358" t="s">
        <v>13130</v>
      </c>
      <c r="E436" s="358" t="s">
        <v>14095</v>
      </c>
      <c r="G436" s="358" t="s">
        <v>12886</v>
      </c>
      <c r="H436" s="385">
        <v>10.199999999999999</v>
      </c>
      <c r="I436" s="358" t="s">
        <v>12893</v>
      </c>
      <c r="J436" s="358" t="s">
        <v>12888</v>
      </c>
      <c r="K436" s="358" t="s">
        <v>13558</v>
      </c>
      <c r="L436" s="362">
        <v>38321</v>
      </c>
      <c r="N436" s="362">
        <v>38321</v>
      </c>
      <c r="P436" s="356" t="s">
        <v>13255</v>
      </c>
    </row>
    <row r="437" spans="1:16" x14ac:dyDescent="0.2">
      <c r="A437" s="356" t="s">
        <v>7317</v>
      </c>
      <c r="B437" s="356" t="s">
        <v>14096</v>
      </c>
      <c r="C437" s="358" t="s">
        <v>13432</v>
      </c>
      <c r="D437" s="358" t="s">
        <v>12997</v>
      </c>
      <c r="E437" s="358" t="s">
        <v>14097</v>
      </c>
      <c r="G437" s="358" t="s">
        <v>12886</v>
      </c>
      <c r="H437" s="385">
        <v>10.24</v>
      </c>
      <c r="I437" s="358" t="s">
        <v>12893</v>
      </c>
      <c r="J437" s="358" t="s">
        <v>12888</v>
      </c>
      <c r="K437" s="358" t="s">
        <v>13558</v>
      </c>
      <c r="L437" s="362">
        <v>38320</v>
      </c>
      <c r="N437" s="362">
        <v>38320</v>
      </c>
      <c r="P437" s="356" t="s">
        <v>13255</v>
      </c>
    </row>
    <row r="438" spans="1:16" x14ac:dyDescent="0.2">
      <c r="A438" s="356" t="s">
        <v>7318</v>
      </c>
      <c r="B438" s="356" t="s">
        <v>14098</v>
      </c>
      <c r="C438" s="358" t="s">
        <v>12883</v>
      </c>
      <c r="D438" s="358" t="s">
        <v>12884</v>
      </c>
      <c r="E438" s="358" t="s">
        <v>14099</v>
      </c>
      <c r="G438" s="358" t="s">
        <v>12886</v>
      </c>
      <c r="H438" s="385">
        <v>9.6</v>
      </c>
      <c r="I438" s="358" t="s">
        <v>12893</v>
      </c>
      <c r="J438" s="358" t="s">
        <v>12888</v>
      </c>
      <c r="K438" s="358" t="s">
        <v>13558</v>
      </c>
      <c r="L438" s="362">
        <v>38324</v>
      </c>
      <c r="N438" s="362">
        <v>38324</v>
      </c>
      <c r="P438" s="356" t="s">
        <v>13255</v>
      </c>
    </row>
    <row r="439" spans="1:16" x14ac:dyDescent="0.2">
      <c r="A439" s="356" t="s">
        <v>7319</v>
      </c>
      <c r="B439" s="356" t="s">
        <v>14100</v>
      </c>
      <c r="C439" s="358" t="s">
        <v>13443</v>
      </c>
      <c r="D439" s="358" t="s">
        <v>13324</v>
      </c>
      <c r="E439" s="358" t="s">
        <v>14101</v>
      </c>
      <c r="G439" s="358" t="s">
        <v>12886</v>
      </c>
      <c r="H439" s="385">
        <v>6.6</v>
      </c>
      <c r="I439" s="358" t="s">
        <v>12893</v>
      </c>
      <c r="J439" s="358" t="s">
        <v>12888</v>
      </c>
      <c r="K439" s="358" t="s">
        <v>13558</v>
      </c>
      <c r="L439" s="362">
        <v>38343</v>
      </c>
      <c r="N439" s="362">
        <v>38343</v>
      </c>
      <c r="P439" s="356" t="s">
        <v>13255</v>
      </c>
    </row>
    <row r="440" spans="1:16" x14ac:dyDescent="0.2">
      <c r="A440" s="356" t="s">
        <v>7320</v>
      </c>
      <c r="B440" s="356" t="s">
        <v>14102</v>
      </c>
      <c r="C440" s="358" t="s">
        <v>13049</v>
      </c>
      <c r="D440" s="358" t="s">
        <v>12919</v>
      </c>
      <c r="E440" s="358" t="s">
        <v>14103</v>
      </c>
      <c r="G440" s="358" t="s">
        <v>12886</v>
      </c>
      <c r="H440" s="385">
        <v>1.2</v>
      </c>
      <c r="I440" s="358" t="s">
        <v>12893</v>
      </c>
      <c r="J440" s="358" t="s">
        <v>12888</v>
      </c>
      <c r="K440" s="358" t="s">
        <v>13558</v>
      </c>
      <c r="L440" s="362">
        <v>38341</v>
      </c>
      <c r="N440" s="362">
        <v>38341</v>
      </c>
      <c r="P440" s="356" t="s">
        <v>13255</v>
      </c>
    </row>
    <row r="441" spans="1:16" x14ac:dyDescent="0.2">
      <c r="A441" s="356" t="s">
        <v>7321</v>
      </c>
      <c r="B441" s="356" t="s">
        <v>14104</v>
      </c>
      <c r="C441" s="358" t="s">
        <v>12905</v>
      </c>
      <c r="D441" s="358" t="s">
        <v>12949</v>
      </c>
      <c r="E441" s="358" t="s">
        <v>6819</v>
      </c>
      <c r="G441" s="358" t="s">
        <v>12886</v>
      </c>
      <c r="H441" s="385">
        <v>29.7</v>
      </c>
      <c r="I441" s="358" t="s">
        <v>12893</v>
      </c>
      <c r="J441" s="358" t="s">
        <v>12888</v>
      </c>
      <c r="K441" s="358" t="s">
        <v>13558</v>
      </c>
      <c r="L441" s="362">
        <v>38329</v>
      </c>
      <c r="N441" s="362">
        <v>38329</v>
      </c>
      <c r="P441" s="356" t="s">
        <v>13255</v>
      </c>
    </row>
    <row r="442" spans="1:16" x14ac:dyDescent="0.2">
      <c r="A442" s="356" t="s">
        <v>7322</v>
      </c>
      <c r="B442" s="356" t="s">
        <v>14105</v>
      </c>
      <c r="C442" s="358" t="s">
        <v>13095</v>
      </c>
      <c r="D442" s="358" t="s">
        <v>12976</v>
      </c>
      <c r="E442" s="358" t="s">
        <v>13096</v>
      </c>
      <c r="G442" s="358" t="s">
        <v>12886</v>
      </c>
      <c r="H442" s="385">
        <v>13</v>
      </c>
      <c r="I442" s="358" t="s">
        <v>12893</v>
      </c>
      <c r="J442" s="358" t="s">
        <v>12888</v>
      </c>
      <c r="K442" s="358" t="s">
        <v>13558</v>
      </c>
      <c r="L442" s="362">
        <v>38348</v>
      </c>
      <c r="N442" s="362">
        <v>38348</v>
      </c>
      <c r="P442" s="356" t="s">
        <v>13255</v>
      </c>
    </row>
    <row r="443" spans="1:16" x14ac:dyDescent="0.2">
      <c r="A443" s="356" t="s">
        <v>7323</v>
      </c>
      <c r="B443" s="356" t="s">
        <v>14106</v>
      </c>
      <c r="C443" s="358" t="s">
        <v>12890</v>
      </c>
      <c r="D443" s="358" t="s">
        <v>12891</v>
      </c>
      <c r="E443" s="358" t="s">
        <v>14107</v>
      </c>
      <c r="G443" s="358" t="s">
        <v>12886</v>
      </c>
      <c r="H443" s="385">
        <v>23.6</v>
      </c>
      <c r="I443" s="358" t="s">
        <v>12893</v>
      </c>
      <c r="J443" s="358" t="s">
        <v>12888</v>
      </c>
      <c r="K443" s="358" t="s">
        <v>13558</v>
      </c>
      <c r="L443" s="362">
        <v>38343</v>
      </c>
      <c r="N443" s="362">
        <v>38343</v>
      </c>
      <c r="P443" s="356" t="s">
        <v>13255</v>
      </c>
    </row>
    <row r="444" spans="1:16" x14ac:dyDescent="0.2">
      <c r="A444" s="356" t="s">
        <v>7324</v>
      </c>
      <c r="B444" s="356" t="s">
        <v>14108</v>
      </c>
      <c r="C444" s="358" t="s">
        <v>13645</v>
      </c>
      <c r="D444" s="358" t="s">
        <v>13646</v>
      </c>
      <c r="E444" s="358" t="s">
        <v>14109</v>
      </c>
      <c r="G444" s="358" t="s">
        <v>12886</v>
      </c>
      <c r="H444" s="385">
        <v>29.7</v>
      </c>
      <c r="I444" s="358" t="s">
        <v>12893</v>
      </c>
      <c r="J444" s="358" t="s">
        <v>12888</v>
      </c>
      <c r="K444" s="358" t="s">
        <v>13558</v>
      </c>
      <c r="L444" s="362">
        <v>38321</v>
      </c>
      <c r="N444" s="362">
        <v>38321</v>
      </c>
      <c r="P444" s="356" t="s">
        <v>13255</v>
      </c>
    </row>
    <row r="445" spans="1:16" x14ac:dyDescent="0.2">
      <c r="A445" s="356" t="s">
        <v>7325</v>
      </c>
      <c r="B445" s="356" t="s">
        <v>14110</v>
      </c>
      <c r="C445" s="358" t="s">
        <v>12921</v>
      </c>
      <c r="D445" s="358" t="s">
        <v>12922</v>
      </c>
      <c r="E445" s="358" t="s">
        <v>14111</v>
      </c>
      <c r="G445" s="358" t="s">
        <v>12886</v>
      </c>
      <c r="H445" s="385">
        <v>2.86</v>
      </c>
      <c r="I445" s="358" t="s">
        <v>12893</v>
      </c>
      <c r="J445" s="358" t="s">
        <v>12888</v>
      </c>
      <c r="K445" s="358" t="s">
        <v>13558</v>
      </c>
      <c r="L445" s="362">
        <v>38343</v>
      </c>
      <c r="N445" s="362">
        <v>38343</v>
      </c>
      <c r="P445" s="356" t="s">
        <v>13255</v>
      </c>
    </row>
    <row r="446" spans="1:16" x14ac:dyDescent="0.2">
      <c r="A446" s="356" t="s">
        <v>7326</v>
      </c>
      <c r="B446" s="356" t="s">
        <v>14112</v>
      </c>
      <c r="C446" s="358" t="s">
        <v>13179</v>
      </c>
      <c r="D446" s="358" t="s">
        <v>13180</v>
      </c>
      <c r="E446" s="358" t="s">
        <v>14113</v>
      </c>
      <c r="G446" s="358" t="s">
        <v>12886</v>
      </c>
      <c r="H446" s="385">
        <v>7.2</v>
      </c>
      <c r="I446" s="358" t="s">
        <v>12893</v>
      </c>
      <c r="J446" s="358" t="s">
        <v>12888</v>
      </c>
      <c r="K446" s="358" t="s">
        <v>13558</v>
      </c>
      <c r="L446" s="362">
        <v>38433</v>
      </c>
      <c r="N446" s="362">
        <v>38433</v>
      </c>
      <c r="P446" s="356" t="s">
        <v>13255</v>
      </c>
    </row>
    <row r="447" spans="1:16" x14ac:dyDescent="0.2">
      <c r="A447" s="356" t="s">
        <v>7327</v>
      </c>
      <c r="B447" s="356" t="s">
        <v>14114</v>
      </c>
      <c r="C447" s="358" t="s">
        <v>12883</v>
      </c>
      <c r="D447" s="358" t="s">
        <v>12884</v>
      </c>
      <c r="E447" s="358" t="s">
        <v>14115</v>
      </c>
      <c r="G447" s="358" t="s">
        <v>12886</v>
      </c>
      <c r="H447" s="385">
        <v>28.98</v>
      </c>
      <c r="I447" s="358" t="s">
        <v>12893</v>
      </c>
      <c r="J447" s="358" t="s">
        <v>12888</v>
      </c>
      <c r="K447" s="358" t="s">
        <v>13558</v>
      </c>
      <c r="L447" s="362">
        <v>38358</v>
      </c>
      <c r="N447" s="362">
        <v>38358</v>
      </c>
      <c r="P447" s="356" t="s">
        <v>13605</v>
      </c>
    </row>
    <row r="448" spans="1:16" x14ac:dyDescent="0.2">
      <c r="A448" s="356" t="s">
        <v>7328</v>
      </c>
      <c r="B448" s="356" t="s">
        <v>14116</v>
      </c>
      <c r="C448" s="358" t="s">
        <v>12972</v>
      </c>
      <c r="D448" s="358" t="s">
        <v>12973</v>
      </c>
      <c r="E448" s="358" t="s">
        <v>14117</v>
      </c>
      <c r="G448" s="358" t="s">
        <v>12886</v>
      </c>
      <c r="H448" s="385">
        <v>19.68</v>
      </c>
      <c r="I448" s="358" t="s">
        <v>12893</v>
      </c>
      <c r="J448" s="358" t="s">
        <v>12888</v>
      </c>
      <c r="K448" s="358" t="s">
        <v>13558</v>
      </c>
      <c r="L448" s="362">
        <v>38335</v>
      </c>
      <c r="N448" s="362">
        <v>38335</v>
      </c>
      <c r="P448" s="356" t="s">
        <v>13255</v>
      </c>
    </row>
    <row r="449" spans="1:16" x14ac:dyDescent="0.2">
      <c r="A449" s="356" t="s">
        <v>7329</v>
      </c>
      <c r="B449" s="356" t="s">
        <v>14118</v>
      </c>
      <c r="C449" s="358" t="s">
        <v>12962</v>
      </c>
      <c r="D449" s="358" t="s">
        <v>12963</v>
      </c>
      <c r="E449" s="358" t="s">
        <v>14119</v>
      </c>
      <c r="G449" s="358" t="s">
        <v>12886</v>
      </c>
      <c r="H449" s="385">
        <v>3</v>
      </c>
      <c r="I449" s="358" t="s">
        <v>12893</v>
      </c>
      <c r="J449" s="358" t="s">
        <v>12888</v>
      </c>
      <c r="K449" s="358" t="s">
        <v>13558</v>
      </c>
      <c r="L449" s="362">
        <v>38342</v>
      </c>
      <c r="N449" s="362">
        <v>38342</v>
      </c>
      <c r="P449" s="356" t="s">
        <v>13255</v>
      </c>
    </row>
    <row r="450" spans="1:16" x14ac:dyDescent="0.2">
      <c r="A450" s="356" t="s">
        <v>7330</v>
      </c>
      <c r="B450" s="356" t="s">
        <v>14120</v>
      </c>
      <c r="C450" s="358" t="s">
        <v>12890</v>
      </c>
      <c r="D450" s="358" t="s">
        <v>12891</v>
      </c>
      <c r="E450" s="358" t="s">
        <v>14121</v>
      </c>
      <c r="G450" s="358" t="s">
        <v>12886</v>
      </c>
      <c r="H450" s="385">
        <v>28.314</v>
      </c>
      <c r="I450" s="358" t="s">
        <v>12893</v>
      </c>
      <c r="J450" s="358" t="s">
        <v>12888</v>
      </c>
      <c r="K450" s="358" t="s">
        <v>13558</v>
      </c>
      <c r="L450" s="362">
        <v>38463</v>
      </c>
      <c r="N450" s="362">
        <v>38463</v>
      </c>
      <c r="P450" s="356" t="s">
        <v>13255</v>
      </c>
    </row>
    <row r="451" spans="1:16" x14ac:dyDescent="0.2">
      <c r="A451" s="356" t="s">
        <v>7331</v>
      </c>
      <c r="B451" s="356" t="s">
        <v>14122</v>
      </c>
      <c r="C451" s="358" t="s">
        <v>12905</v>
      </c>
      <c r="D451" s="358" t="s">
        <v>13152</v>
      </c>
      <c r="E451" s="358" t="s">
        <v>14123</v>
      </c>
      <c r="G451" s="358" t="s">
        <v>12886</v>
      </c>
      <c r="H451" s="385">
        <v>7</v>
      </c>
      <c r="I451" s="358" t="s">
        <v>12893</v>
      </c>
      <c r="J451" s="358" t="s">
        <v>12888</v>
      </c>
      <c r="K451" s="358" t="s">
        <v>13558</v>
      </c>
      <c r="L451" s="362">
        <v>38471</v>
      </c>
      <c r="N451" s="362">
        <v>38471</v>
      </c>
      <c r="P451" s="356" t="s">
        <v>13255</v>
      </c>
    </row>
    <row r="452" spans="1:16" x14ac:dyDescent="0.2">
      <c r="A452" s="356" t="s">
        <v>7332</v>
      </c>
      <c r="B452" s="356" t="s">
        <v>14124</v>
      </c>
      <c r="C452" s="358" t="s">
        <v>13089</v>
      </c>
      <c r="D452" s="358" t="s">
        <v>12997</v>
      </c>
      <c r="E452" s="358" t="s">
        <v>14125</v>
      </c>
      <c r="G452" s="358" t="s">
        <v>12886</v>
      </c>
      <c r="H452" s="385">
        <v>11.59</v>
      </c>
      <c r="I452" s="358" t="s">
        <v>12893</v>
      </c>
      <c r="J452" s="358" t="s">
        <v>12888</v>
      </c>
      <c r="K452" s="358" t="s">
        <v>13558</v>
      </c>
      <c r="L452" s="362">
        <v>38460</v>
      </c>
      <c r="N452" s="362">
        <v>38460</v>
      </c>
      <c r="P452" s="356" t="s">
        <v>13255</v>
      </c>
    </row>
    <row r="453" spans="1:16" x14ac:dyDescent="0.2">
      <c r="A453" s="356" t="s">
        <v>7333</v>
      </c>
      <c r="B453" s="356" t="s">
        <v>14126</v>
      </c>
      <c r="C453" s="358" t="s">
        <v>13374</v>
      </c>
      <c r="D453" s="358" t="s">
        <v>12916</v>
      </c>
      <c r="E453" s="358" t="s">
        <v>14127</v>
      </c>
      <c r="G453" s="358" t="s">
        <v>12886</v>
      </c>
      <c r="H453" s="385">
        <v>6</v>
      </c>
      <c r="I453" s="358" t="s">
        <v>12893</v>
      </c>
      <c r="J453" s="358" t="s">
        <v>12888</v>
      </c>
      <c r="K453" s="358" t="s">
        <v>13558</v>
      </c>
      <c r="L453" s="362">
        <v>38471</v>
      </c>
      <c r="N453" s="362">
        <v>38471</v>
      </c>
      <c r="P453" s="356" t="s">
        <v>13255</v>
      </c>
    </row>
    <row r="454" spans="1:16" x14ac:dyDescent="0.2">
      <c r="A454" s="356" t="s">
        <v>7334</v>
      </c>
      <c r="B454" s="356" t="s">
        <v>14128</v>
      </c>
      <c r="C454" s="358" t="s">
        <v>13049</v>
      </c>
      <c r="D454" s="358" t="s">
        <v>12919</v>
      </c>
      <c r="E454" s="358" t="s">
        <v>14129</v>
      </c>
      <c r="G454" s="358" t="s">
        <v>12886</v>
      </c>
      <c r="H454" s="385">
        <v>4.8</v>
      </c>
      <c r="I454" s="358" t="s">
        <v>12893</v>
      </c>
      <c r="J454" s="358" t="s">
        <v>12888</v>
      </c>
      <c r="K454" s="358" t="s">
        <v>13558</v>
      </c>
      <c r="L454" s="362">
        <v>38456</v>
      </c>
      <c r="N454" s="362">
        <v>38456</v>
      </c>
      <c r="P454" s="356" t="s">
        <v>13255</v>
      </c>
    </row>
    <row r="455" spans="1:16" x14ac:dyDescent="0.2">
      <c r="A455" s="356" t="s">
        <v>7335</v>
      </c>
      <c r="B455" s="356" t="s">
        <v>14130</v>
      </c>
      <c r="C455" s="358" t="s">
        <v>13443</v>
      </c>
      <c r="D455" s="358" t="s">
        <v>13324</v>
      </c>
      <c r="E455" s="358" t="s">
        <v>14131</v>
      </c>
      <c r="G455" s="358" t="s">
        <v>12886</v>
      </c>
      <c r="H455" s="385">
        <v>2.9279999999999999</v>
      </c>
      <c r="I455" s="358" t="s">
        <v>12893</v>
      </c>
      <c r="J455" s="358" t="s">
        <v>12888</v>
      </c>
      <c r="K455" s="358" t="s">
        <v>13558</v>
      </c>
      <c r="L455" s="362">
        <v>38343</v>
      </c>
      <c r="N455" s="362">
        <v>38343</v>
      </c>
      <c r="P455" s="356" t="s">
        <v>13255</v>
      </c>
    </row>
    <row r="456" spans="1:16" x14ac:dyDescent="0.2">
      <c r="A456" s="356" t="s">
        <v>7336</v>
      </c>
      <c r="B456" s="356" t="s">
        <v>14130</v>
      </c>
      <c r="C456" s="358" t="s">
        <v>13443</v>
      </c>
      <c r="D456" s="358" t="s">
        <v>13324</v>
      </c>
      <c r="E456" s="358" t="s">
        <v>14131</v>
      </c>
      <c r="G456" s="358" t="s">
        <v>12886</v>
      </c>
      <c r="H456" s="385">
        <v>5.6</v>
      </c>
      <c r="I456" s="358" t="s">
        <v>12893</v>
      </c>
      <c r="J456" s="358" t="s">
        <v>12888</v>
      </c>
      <c r="K456" s="358" t="s">
        <v>13558</v>
      </c>
      <c r="L456" s="362">
        <v>40019</v>
      </c>
      <c r="N456" s="362">
        <v>40019</v>
      </c>
      <c r="P456" s="356" t="s">
        <v>13255</v>
      </c>
    </row>
    <row r="457" spans="1:16" x14ac:dyDescent="0.2">
      <c r="A457" s="356" t="s">
        <v>7337</v>
      </c>
      <c r="B457" s="356" t="s">
        <v>14132</v>
      </c>
      <c r="C457" s="358" t="s">
        <v>13033</v>
      </c>
      <c r="D457" s="358" t="s">
        <v>13034</v>
      </c>
      <c r="E457" s="358" t="s">
        <v>13876</v>
      </c>
      <c r="G457" s="358" t="s">
        <v>12886</v>
      </c>
      <c r="H457" s="385">
        <v>27.54</v>
      </c>
      <c r="I457" s="358" t="s">
        <v>12893</v>
      </c>
      <c r="J457" s="358" t="s">
        <v>12888</v>
      </c>
      <c r="K457" s="358" t="s">
        <v>13558</v>
      </c>
      <c r="L457" s="362">
        <v>38449</v>
      </c>
      <c r="N457" s="362">
        <v>38449</v>
      </c>
      <c r="P457" s="356" t="s">
        <v>13255</v>
      </c>
    </row>
    <row r="458" spans="1:16" x14ac:dyDescent="0.2">
      <c r="A458" s="356" t="s">
        <v>7338</v>
      </c>
      <c r="B458" s="356" t="s">
        <v>14133</v>
      </c>
      <c r="C458" s="358" t="s">
        <v>12905</v>
      </c>
      <c r="D458" s="358" t="s">
        <v>12987</v>
      </c>
      <c r="E458" s="358" t="s">
        <v>14134</v>
      </c>
      <c r="G458" s="358" t="s">
        <v>12886</v>
      </c>
      <c r="H458" s="385">
        <v>4.68</v>
      </c>
      <c r="I458" s="358" t="s">
        <v>12893</v>
      </c>
      <c r="J458" s="358" t="s">
        <v>12888</v>
      </c>
      <c r="K458" s="358" t="s">
        <v>13558</v>
      </c>
      <c r="L458" s="362">
        <v>38455</v>
      </c>
      <c r="N458" s="362">
        <v>38455</v>
      </c>
      <c r="P458" s="356" t="s">
        <v>13255</v>
      </c>
    </row>
    <row r="459" spans="1:16" x14ac:dyDescent="0.2">
      <c r="A459" s="356" t="s">
        <v>7339</v>
      </c>
      <c r="B459" s="356" t="s">
        <v>14133</v>
      </c>
      <c r="C459" s="358" t="s">
        <v>12905</v>
      </c>
      <c r="D459" s="358" t="s">
        <v>12987</v>
      </c>
      <c r="E459" s="358" t="s">
        <v>14134</v>
      </c>
      <c r="G459" s="358" t="s">
        <v>12886</v>
      </c>
      <c r="H459" s="385">
        <v>4.2</v>
      </c>
      <c r="I459" s="358" t="s">
        <v>12893</v>
      </c>
      <c r="J459" s="358" t="s">
        <v>12888</v>
      </c>
      <c r="K459" s="358" t="s">
        <v>13558</v>
      </c>
      <c r="L459" s="362">
        <v>39800</v>
      </c>
      <c r="N459" s="362">
        <v>39800</v>
      </c>
      <c r="P459" s="356" t="s">
        <v>13255</v>
      </c>
    </row>
    <row r="460" spans="1:16" x14ac:dyDescent="0.2">
      <c r="A460" s="356" t="s">
        <v>7340</v>
      </c>
      <c r="B460" s="356" t="s">
        <v>14135</v>
      </c>
      <c r="C460" s="358" t="s">
        <v>14094</v>
      </c>
      <c r="D460" s="358" t="s">
        <v>13130</v>
      </c>
      <c r="E460" s="358" t="s">
        <v>14136</v>
      </c>
      <c r="G460" s="358" t="s">
        <v>12886</v>
      </c>
      <c r="H460" s="385">
        <v>32</v>
      </c>
      <c r="I460" s="358" t="s">
        <v>12893</v>
      </c>
      <c r="J460" s="358" t="s">
        <v>12888</v>
      </c>
      <c r="K460" s="358" t="s">
        <v>13558</v>
      </c>
      <c r="L460" s="362">
        <v>38343</v>
      </c>
      <c r="N460" s="362">
        <v>38343</v>
      </c>
      <c r="P460" s="356" t="s">
        <v>13255</v>
      </c>
    </row>
    <row r="461" spans="1:16" x14ac:dyDescent="0.2">
      <c r="A461" s="356" t="s">
        <v>7341</v>
      </c>
      <c r="B461" s="356" t="s">
        <v>14135</v>
      </c>
      <c r="C461" s="358" t="s">
        <v>14094</v>
      </c>
      <c r="D461" s="358" t="s">
        <v>13130</v>
      </c>
      <c r="E461" s="358" t="s">
        <v>14136</v>
      </c>
      <c r="G461" s="358" t="s">
        <v>12886</v>
      </c>
      <c r="H461" s="385">
        <v>30.6</v>
      </c>
      <c r="I461" s="358" t="s">
        <v>12893</v>
      </c>
      <c r="J461" s="358" t="s">
        <v>12888</v>
      </c>
      <c r="K461" s="358" t="s">
        <v>13558</v>
      </c>
      <c r="L461" s="362">
        <v>39443</v>
      </c>
      <c r="N461" s="362">
        <v>39443</v>
      </c>
      <c r="P461" s="356" t="s">
        <v>13255</v>
      </c>
    </row>
    <row r="462" spans="1:16" x14ac:dyDescent="0.2">
      <c r="A462" s="356" t="s">
        <v>7342</v>
      </c>
      <c r="B462" s="356" t="s">
        <v>14137</v>
      </c>
      <c r="C462" s="358" t="s">
        <v>12898</v>
      </c>
      <c r="D462" s="358" t="s">
        <v>12899</v>
      </c>
      <c r="E462" s="358" t="s">
        <v>14138</v>
      </c>
      <c r="G462" s="358" t="s">
        <v>12886</v>
      </c>
      <c r="H462" s="385">
        <v>4.08</v>
      </c>
      <c r="I462" s="358" t="s">
        <v>12893</v>
      </c>
      <c r="J462" s="358" t="s">
        <v>12888</v>
      </c>
      <c r="K462" s="358" t="s">
        <v>13558</v>
      </c>
      <c r="L462" s="362">
        <v>38344</v>
      </c>
      <c r="N462" s="362">
        <v>38344</v>
      </c>
      <c r="P462" s="356" t="s">
        <v>13255</v>
      </c>
    </row>
    <row r="463" spans="1:16" x14ac:dyDescent="0.2">
      <c r="A463" s="356" t="s">
        <v>7343</v>
      </c>
      <c r="B463" s="356" t="s">
        <v>14139</v>
      </c>
      <c r="C463" s="358" t="s">
        <v>12905</v>
      </c>
      <c r="D463" s="358" t="s">
        <v>13075</v>
      </c>
      <c r="E463" s="358" t="s">
        <v>13076</v>
      </c>
      <c r="G463" s="358" t="s">
        <v>12886</v>
      </c>
      <c r="H463" s="385">
        <v>10.96</v>
      </c>
      <c r="I463" s="358" t="s">
        <v>12893</v>
      </c>
      <c r="J463" s="358" t="s">
        <v>12888</v>
      </c>
      <c r="K463" s="358" t="s">
        <v>13558</v>
      </c>
      <c r="L463" s="362">
        <v>38334</v>
      </c>
      <c r="M463" s="362">
        <v>41835</v>
      </c>
      <c r="N463" s="362">
        <v>38334</v>
      </c>
      <c r="O463" s="362">
        <v>41835</v>
      </c>
      <c r="P463" s="356" t="s">
        <v>13255</v>
      </c>
    </row>
    <row r="464" spans="1:16" x14ac:dyDescent="0.2">
      <c r="A464" s="356" t="s">
        <v>7344</v>
      </c>
      <c r="B464" s="356" t="s">
        <v>14140</v>
      </c>
      <c r="C464" s="358" t="s">
        <v>13129</v>
      </c>
      <c r="D464" s="358" t="s">
        <v>13130</v>
      </c>
      <c r="E464" s="358" t="s">
        <v>14141</v>
      </c>
      <c r="G464" s="358" t="s">
        <v>12886</v>
      </c>
      <c r="H464" s="385">
        <v>9.1999999999999993</v>
      </c>
      <c r="I464" s="358" t="s">
        <v>12893</v>
      </c>
      <c r="J464" s="358" t="s">
        <v>12888</v>
      </c>
      <c r="K464" s="358" t="s">
        <v>13558</v>
      </c>
      <c r="L464" s="362">
        <v>38428</v>
      </c>
      <c r="N464" s="362">
        <v>38428</v>
      </c>
      <c r="P464" s="356" t="s">
        <v>13255</v>
      </c>
    </row>
    <row r="465" spans="1:16" x14ac:dyDescent="0.2">
      <c r="A465" s="356" t="s">
        <v>7345</v>
      </c>
      <c r="B465" s="356" t="s">
        <v>14142</v>
      </c>
      <c r="C465" s="358" t="s">
        <v>13344</v>
      </c>
      <c r="D465" s="358" t="s">
        <v>12931</v>
      </c>
      <c r="E465" s="358" t="s">
        <v>14143</v>
      </c>
      <c r="G465" s="358" t="s">
        <v>12886</v>
      </c>
      <c r="H465" s="385">
        <v>4</v>
      </c>
      <c r="I465" s="358" t="s">
        <v>12893</v>
      </c>
      <c r="J465" s="358" t="s">
        <v>12888</v>
      </c>
      <c r="K465" s="358" t="s">
        <v>13558</v>
      </c>
      <c r="L465" s="362">
        <v>38427</v>
      </c>
      <c r="N465" s="362">
        <v>38427</v>
      </c>
      <c r="P465" s="356" t="s">
        <v>13255</v>
      </c>
    </row>
    <row r="466" spans="1:16" x14ac:dyDescent="0.2">
      <c r="A466" s="356" t="s">
        <v>7346</v>
      </c>
      <c r="B466" s="356" t="s">
        <v>14144</v>
      </c>
      <c r="C466" s="358" t="s">
        <v>13578</v>
      </c>
      <c r="D466" s="358" t="s">
        <v>12931</v>
      </c>
      <c r="E466" s="358" t="s">
        <v>14145</v>
      </c>
      <c r="G466" s="358" t="s">
        <v>12886</v>
      </c>
      <c r="H466" s="385">
        <v>5.8</v>
      </c>
      <c r="I466" s="358" t="s">
        <v>12893</v>
      </c>
      <c r="J466" s="358" t="s">
        <v>12888</v>
      </c>
      <c r="K466" s="358" t="s">
        <v>13558</v>
      </c>
      <c r="L466" s="362">
        <v>38433</v>
      </c>
      <c r="N466" s="362">
        <v>38433</v>
      </c>
      <c r="P466" s="356" t="s">
        <v>13255</v>
      </c>
    </row>
    <row r="467" spans="1:16" x14ac:dyDescent="0.2">
      <c r="A467" s="356" t="s">
        <v>7347</v>
      </c>
      <c r="B467" s="356" t="s">
        <v>14146</v>
      </c>
      <c r="C467" s="358" t="s">
        <v>12905</v>
      </c>
      <c r="D467" s="358" t="s">
        <v>12987</v>
      </c>
      <c r="E467" s="358" t="s">
        <v>14147</v>
      </c>
      <c r="G467" s="358" t="s">
        <v>12886</v>
      </c>
      <c r="H467" s="385">
        <v>6.72</v>
      </c>
      <c r="I467" s="358" t="s">
        <v>12893</v>
      </c>
      <c r="J467" s="358" t="s">
        <v>12888</v>
      </c>
      <c r="K467" s="358" t="s">
        <v>13558</v>
      </c>
      <c r="L467" s="362">
        <v>38422</v>
      </c>
      <c r="N467" s="362">
        <v>38422</v>
      </c>
      <c r="P467" s="356" t="s">
        <v>13255</v>
      </c>
    </row>
    <row r="468" spans="1:16" x14ac:dyDescent="0.2">
      <c r="A468" s="356" t="s">
        <v>7348</v>
      </c>
      <c r="B468" s="356" t="s">
        <v>14148</v>
      </c>
      <c r="C468" s="358" t="s">
        <v>12926</v>
      </c>
      <c r="D468" s="358" t="s">
        <v>12927</v>
      </c>
      <c r="E468" s="358" t="s">
        <v>14149</v>
      </c>
      <c r="G468" s="358" t="s">
        <v>12886</v>
      </c>
      <c r="H468" s="385">
        <v>4.8</v>
      </c>
      <c r="I468" s="358" t="s">
        <v>12893</v>
      </c>
      <c r="J468" s="358" t="s">
        <v>12888</v>
      </c>
      <c r="K468" s="358" t="s">
        <v>13558</v>
      </c>
      <c r="L468" s="362">
        <v>38433</v>
      </c>
      <c r="N468" s="362">
        <v>38433</v>
      </c>
      <c r="P468" s="356" t="s">
        <v>13255</v>
      </c>
    </row>
    <row r="469" spans="1:16" x14ac:dyDescent="0.2">
      <c r="A469" s="356" t="s">
        <v>7349</v>
      </c>
      <c r="B469" s="356" t="s">
        <v>14150</v>
      </c>
      <c r="C469" s="358" t="s">
        <v>13645</v>
      </c>
      <c r="D469" s="358" t="s">
        <v>13646</v>
      </c>
      <c r="E469" s="358" t="s">
        <v>14151</v>
      </c>
      <c r="G469" s="358" t="s">
        <v>12886</v>
      </c>
      <c r="H469" s="385">
        <v>23.76</v>
      </c>
      <c r="I469" s="358" t="s">
        <v>12893</v>
      </c>
      <c r="J469" s="358" t="s">
        <v>12888</v>
      </c>
      <c r="K469" s="358" t="s">
        <v>13558</v>
      </c>
      <c r="L469" s="362">
        <v>38434</v>
      </c>
      <c r="N469" s="362">
        <v>38434</v>
      </c>
      <c r="P469" s="356" t="s">
        <v>13255</v>
      </c>
    </row>
    <row r="470" spans="1:16" x14ac:dyDescent="0.2">
      <c r="A470" s="356" t="s">
        <v>7350</v>
      </c>
      <c r="B470" s="356" t="s">
        <v>14152</v>
      </c>
      <c r="C470" s="358" t="s">
        <v>12905</v>
      </c>
      <c r="D470" s="358" t="s">
        <v>12945</v>
      </c>
      <c r="E470" s="358" t="s">
        <v>14153</v>
      </c>
      <c r="G470" s="358" t="s">
        <v>12886</v>
      </c>
      <c r="H470" s="385">
        <v>3.96</v>
      </c>
      <c r="I470" s="358" t="s">
        <v>12893</v>
      </c>
      <c r="J470" s="358" t="s">
        <v>12888</v>
      </c>
      <c r="K470" s="358" t="s">
        <v>13558</v>
      </c>
      <c r="L470" s="362">
        <v>38434</v>
      </c>
      <c r="N470" s="362">
        <v>38434</v>
      </c>
      <c r="P470" s="356" t="s">
        <v>13255</v>
      </c>
    </row>
    <row r="471" spans="1:16" x14ac:dyDescent="0.2">
      <c r="A471" s="356" t="s">
        <v>7351</v>
      </c>
      <c r="B471" s="356" t="s">
        <v>14154</v>
      </c>
      <c r="C471" s="358" t="s">
        <v>13044</v>
      </c>
      <c r="D471" s="358" t="s">
        <v>13045</v>
      </c>
      <c r="E471" s="358" t="s">
        <v>14155</v>
      </c>
      <c r="G471" s="358" t="s">
        <v>12886</v>
      </c>
      <c r="H471" s="385">
        <v>1.08</v>
      </c>
      <c r="I471" s="358" t="s">
        <v>12893</v>
      </c>
      <c r="J471" s="358" t="s">
        <v>12888</v>
      </c>
      <c r="K471" s="358" t="s">
        <v>13558</v>
      </c>
      <c r="L471" s="362">
        <v>38439</v>
      </c>
      <c r="N471" s="362">
        <v>38439</v>
      </c>
      <c r="P471" s="356" t="s">
        <v>13255</v>
      </c>
    </row>
    <row r="472" spans="1:16" x14ac:dyDescent="0.2">
      <c r="A472" s="356" t="s">
        <v>7352</v>
      </c>
      <c r="B472" s="356" t="s">
        <v>14156</v>
      </c>
      <c r="C472" s="358" t="s">
        <v>14157</v>
      </c>
      <c r="D472" s="358" t="s">
        <v>12931</v>
      </c>
      <c r="E472" s="358" t="s">
        <v>14158</v>
      </c>
      <c r="G472" s="358" t="s">
        <v>12886</v>
      </c>
      <c r="H472" s="385">
        <v>8.3699999999999992</v>
      </c>
      <c r="I472" s="358" t="s">
        <v>12893</v>
      </c>
      <c r="J472" s="358" t="s">
        <v>12888</v>
      </c>
      <c r="K472" s="358" t="s">
        <v>13558</v>
      </c>
      <c r="L472" s="362">
        <v>38476</v>
      </c>
      <c r="N472" s="362">
        <v>38476</v>
      </c>
      <c r="P472" s="356" t="s">
        <v>13255</v>
      </c>
    </row>
    <row r="473" spans="1:16" x14ac:dyDescent="0.2">
      <c r="A473" s="356" t="s">
        <v>7353</v>
      </c>
      <c r="B473" s="356" t="s">
        <v>14159</v>
      </c>
      <c r="C473" s="358" t="s">
        <v>12883</v>
      </c>
      <c r="D473" s="358" t="s">
        <v>12884</v>
      </c>
      <c r="E473" s="358" t="s">
        <v>14160</v>
      </c>
      <c r="G473" s="358" t="s">
        <v>12886</v>
      </c>
      <c r="H473" s="385">
        <v>9.52</v>
      </c>
      <c r="I473" s="358" t="s">
        <v>12893</v>
      </c>
      <c r="J473" s="358" t="s">
        <v>12888</v>
      </c>
      <c r="K473" s="358" t="s">
        <v>13558</v>
      </c>
      <c r="L473" s="362">
        <v>38481</v>
      </c>
      <c r="N473" s="362">
        <v>38481</v>
      </c>
      <c r="P473" s="356" t="s">
        <v>13255</v>
      </c>
    </row>
    <row r="474" spans="1:16" x14ac:dyDescent="0.2">
      <c r="A474" s="356" t="s">
        <v>7354</v>
      </c>
      <c r="B474" s="356" t="s">
        <v>14161</v>
      </c>
      <c r="C474" s="358" t="s">
        <v>13922</v>
      </c>
      <c r="D474" s="358" t="s">
        <v>13106</v>
      </c>
      <c r="E474" s="358" t="s">
        <v>14162</v>
      </c>
      <c r="G474" s="358" t="s">
        <v>12886</v>
      </c>
      <c r="H474" s="385">
        <v>4.62</v>
      </c>
      <c r="I474" s="358" t="s">
        <v>12893</v>
      </c>
      <c r="J474" s="358" t="s">
        <v>12888</v>
      </c>
      <c r="K474" s="358" t="s">
        <v>13558</v>
      </c>
      <c r="L474" s="362">
        <v>38448</v>
      </c>
      <c r="N474" s="362">
        <v>38448</v>
      </c>
      <c r="P474" s="356" t="s">
        <v>13255</v>
      </c>
    </row>
    <row r="475" spans="1:16" x14ac:dyDescent="0.2">
      <c r="A475" s="356" t="s">
        <v>7355</v>
      </c>
      <c r="B475" s="356" t="s">
        <v>14163</v>
      </c>
      <c r="C475" s="358" t="s">
        <v>13139</v>
      </c>
      <c r="D475" s="358" t="s">
        <v>13140</v>
      </c>
      <c r="E475" s="358" t="s">
        <v>14164</v>
      </c>
      <c r="G475" s="358" t="s">
        <v>12886</v>
      </c>
      <c r="H475" s="385">
        <v>2.992</v>
      </c>
      <c r="I475" s="358" t="s">
        <v>12893</v>
      </c>
      <c r="J475" s="358" t="s">
        <v>12888</v>
      </c>
      <c r="K475" s="358" t="s">
        <v>13558</v>
      </c>
      <c r="L475" s="362">
        <v>38343</v>
      </c>
      <c r="N475" s="362">
        <v>38343</v>
      </c>
      <c r="P475" s="356" t="s">
        <v>13255</v>
      </c>
    </row>
    <row r="476" spans="1:16" x14ac:dyDescent="0.2">
      <c r="A476" s="356" t="s">
        <v>7356</v>
      </c>
      <c r="B476" s="356" t="s">
        <v>14165</v>
      </c>
      <c r="C476" s="358" t="s">
        <v>13033</v>
      </c>
      <c r="D476" s="358" t="s">
        <v>13034</v>
      </c>
      <c r="E476" s="358" t="s">
        <v>14166</v>
      </c>
      <c r="G476" s="358" t="s">
        <v>12886</v>
      </c>
      <c r="H476" s="385">
        <v>7.8</v>
      </c>
      <c r="I476" s="358" t="s">
        <v>12893</v>
      </c>
      <c r="J476" s="358" t="s">
        <v>12888</v>
      </c>
      <c r="K476" s="358" t="s">
        <v>13558</v>
      </c>
      <c r="L476" s="362">
        <v>38343</v>
      </c>
      <c r="N476" s="362">
        <v>38343</v>
      </c>
      <c r="P476" s="356" t="s">
        <v>13255</v>
      </c>
    </row>
    <row r="477" spans="1:16" x14ac:dyDescent="0.2">
      <c r="A477" s="356" t="s">
        <v>7357</v>
      </c>
      <c r="B477" s="356" t="s">
        <v>14167</v>
      </c>
      <c r="C477" s="358" t="s">
        <v>13922</v>
      </c>
      <c r="D477" s="358" t="s">
        <v>13106</v>
      </c>
      <c r="E477" s="358" t="s">
        <v>14168</v>
      </c>
      <c r="G477" s="358" t="s">
        <v>12886</v>
      </c>
      <c r="H477" s="385">
        <v>5.7750000000000004</v>
      </c>
      <c r="I477" s="358" t="s">
        <v>12893</v>
      </c>
      <c r="J477" s="358" t="s">
        <v>12888</v>
      </c>
      <c r="K477" s="358" t="s">
        <v>13558</v>
      </c>
      <c r="L477" s="362">
        <v>38331</v>
      </c>
      <c r="N477" s="362">
        <v>38331</v>
      </c>
      <c r="P477" s="356" t="s">
        <v>13255</v>
      </c>
    </row>
    <row r="478" spans="1:16" x14ac:dyDescent="0.2">
      <c r="A478" s="356" t="s">
        <v>7358</v>
      </c>
      <c r="B478" s="356" t="s">
        <v>14169</v>
      </c>
      <c r="C478" s="358" t="s">
        <v>13621</v>
      </c>
      <c r="D478" s="358" t="s">
        <v>12960</v>
      </c>
      <c r="E478" s="358" t="s">
        <v>14170</v>
      </c>
      <c r="G478" s="358" t="s">
        <v>12886</v>
      </c>
      <c r="H478" s="385">
        <v>3.2</v>
      </c>
      <c r="I478" s="358" t="s">
        <v>12893</v>
      </c>
      <c r="J478" s="358" t="s">
        <v>12888</v>
      </c>
      <c r="K478" s="358" t="s">
        <v>13558</v>
      </c>
      <c r="L478" s="362">
        <v>38377</v>
      </c>
      <c r="N478" s="362">
        <v>38377</v>
      </c>
      <c r="P478" s="356" t="s">
        <v>13255</v>
      </c>
    </row>
    <row r="479" spans="1:16" x14ac:dyDescent="0.2">
      <c r="A479" s="356" t="s">
        <v>7359</v>
      </c>
      <c r="B479" s="356" t="s">
        <v>14171</v>
      </c>
      <c r="C479" s="358" t="s">
        <v>12938</v>
      </c>
      <c r="D479" s="358" t="s">
        <v>12939</v>
      </c>
      <c r="E479" s="358" t="s">
        <v>14172</v>
      </c>
      <c r="G479" s="358" t="s">
        <v>12886</v>
      </c>
      <c r="H479" s="385">
        <v>27.28</v>
      </c>
      <c r="I479" s="358" t="s">
        <v>12893</v>
      </c>
      <c r="J479" s="358" t="s">
        <v>12888</v>
      </c>
      <c r="K479" s="358" t="s">
        <v>13558</v>
      </c>
      <c r="L479" s="362">
        <v>38434</v>
      </c>
      <c r="N479" s="362">
        <v>38434</v>
      </c>
      <c r="P479" s="356" t="s">
        <v>13255</v>
      </c>
    </row>
    <row r="480" spans="1:16" x14ac:dyDescent="0.2">
      <c r="A480" s="356" t="s">
        <v>7360</v>
      </c>
      <c r="B480" s="356" t="s">
        <v>14173</v>
      </c>
      <c r="C480" s="358" t="s">
        <v>12898</v>
      </c>
      <c r="D480" s="358" t="s">
        <v>12899</v>
      </c>
      <c r="E480" s="358" t="s">
        <v>14174</v>
      </c>
      <c r="G480" s="358" t="s">
        <v>12886</v>
      </c>
      <c r="H480" s="385">
        <v>9.3000000000000007</v>
      </c>
      <c r="I480" s="358" t="s">
        <v>12893</v>
      </c>
      <c r="J480" s="358" t="s">
        <v>12888</v>
      </c>
      <c r="K480" s="358" t="s">
        <v>13558</v>
      </c>
      <c r="L480" s="362">
        <v>38434</v>
      </c>
      <c r="N480" s="362">
        <v>38434</v>
      </c>
      <c r="P480" s="356" t="s">
        <v>13255</v>
      </c>
    </row>
    <row r="481" spans="1:16" x14ac:dyDescent="0.2">
      <c r="A481" s="356" t="s">
        <v>7361</v>
      </c>
      <c r="B481" s="356" t="s">
        <v>14175</v>
      </c>
      <c r="C481" s="358" t="s">
        <v>12905</v>
      </c>
      <c r="D481" s="358" t="s">
        <v>12949</v>
      </c>
      <c r="E481" s="358" t="s">
        <v>14176</v>
      </c>
      <c r="G481" s="358" t="s">
        <v>12886</v>
      </c>
      <c r="H481" s="385">
        <v>9.9</v>
      </c>
      <c r="I481" s="358" t="s">
        <v>12893</v>
      </c>
      <c r="J481" s="358" t="s">
        <v>12888</v>
      </c>
      <c r="K481" s="358" t="s">
        <v>13558</v>
      </c>
      <c r="L481" s="362">
        <v>38342</v>
      </c>
      <c r="N481" s="362">
        <v>38342</v>
      </c>
      <c r="P481" s="356" t="s">
        <v>13255</v>
      </c>
    </row>
    <row r="482" spans="1:16" x14ac:dyDescent="0.2">
      <c r="A482" s="356" t="s">
        <v>7362</v>
      </c>
      <c r="B482" s="356" t="s">
        <v>14177</v>
      </c>
      <c r="C482" s="358" t="s">
        <v>12890</v>
      </c>
      <c r="D482" s="358" t="s">
        <v>12891</v>
      </c>
      <c r="E482" s="358" t="s">
        <v>14178</v>
      </c>
      <c r="G482" s="358" t="s">
        <v>12886</v>
      </c>
      <c r="H482" s="385">
        <v>0.96</v>
      </c>
      <c r="I482" s="358" t="s">
        <v>12893</v>
      </c>
      <c r="J482" s="358" t="s">
        <v>12888</v>
      </c>
      <c r="K482" s="358" t="s">
        <v>13558</v>
      </c>
      <c r="L482" s="362">
        <v>38449</v>
      </c>
      <c r="N482" s="362">
        <v>38449</v>
      </c>
      <c r="P482" s="356" t="s">
        <v>13255</v>
      </c>
    </row>
    <row r="483" spans="1:16" x14ac:dyDescent="0.2">
      <c r="A483" s="356" t="s">
        <v>7363</v>
      </c>
      <c r="B483" s="356" t="s">
        <v>14179</v>
      </c>
      <c r="C483" s="358" t="s">
        <v>13044</v>
      </c>
      <c r="D483" s="358" t="s">
        <v>13045</v>
      </c>
      <c r="E483" s="358" t="s">
        <v>14180</v>
      </c>
      <c r="G483" s="358" t="s">
        <v>12886</v>
      </c>
      <c r="H483" s="385">
        <v>14.48</v>
      </c>
      <c r="I483" s="358" t="s">
        <v>12893</v>
      </c>
      <c r="J483" s="358" t="s">
        <v>12888</v>
      </c>
      <c r="K483" s="358" t="s">
        <v>13558</v>
      </c>
      <c r="L483" s="362">
        <v>38492</v>
      </c>
      <c r="N483" s="362">
        <v>38492</v>
      </c>
      <c r="P483" s="356" t="s">
        <v>13255</v>
      </c>
    </row>
    <row r="484" spans="1:16" x14ac:dyDescent="0.2">
      <c r="A484" s="356" t="s">
        <v>7364</v>
      </c>
      <c r="B484" s="356" t="s">
        <v>14181</v>
      </c>
      <c r="C484" s="358" t="s">
        <v>12905</v>
      </c>
      <c r="D484" s="358" t="s">
        <v>13152</v>
      </c>
      <c r="E484" s="358" t="s">
        <v>14182</v>
      </c>
      <c r="G484" s="358" t="s">
        <v>12886</v>
      </c>
      <c r="H484" s="385">
        <v>5.95</v>
      </c>
      <c r="I484" s="358" t="s">
        <v>12893</v>
      </c>
      <c r="J484" s="358" t="s">
        <v>12888</v>
      </c>
      <c r="K484" s="358" t="s">
        <v>13558</v>
      </c>
      <c r="L484" s="362">
        <v>38475</v>
      </c>
      <c r="N484" s="362">
        <v>38475</v>
      </c>
      <c r="P484" s="356" t="s">
        <v>13255</v>
      </c>
    </row>
    <row r="485" spans="1:16" x14ac:dyDescent="0.2">
      <c r="A485" s="356" t="s">
        <v>7365</v>
      </c>
      <c r="B485" s="356" t="s">
        <v>14183</v>
      </c>
      <c r="C485" s="358" t="s">
        <v>12905</v>
      </c>
      <c r="D485" s="358" t="s">
        <v>12906</v>
      </c>
      <c r="E485" s="358" t="s">
        <v>14184</v>
      </c>
      <c r="G485" s="358" t="s">
        <v>12886</v>
      </c>
      <c r="H485" s="385">
        <v>10.199999999999999</v>
      </c>
      <c r="I485" s="358" t="s">
        <v>12893</v>
      </c>
      <c r="J485" s="358" t="s">
        <v>12888</v>
      </c>
      <c r="K485" s="358" t="s">
        <v>13558</v>
      </c>
      <c r="L485" s="362">
        <v>38481</v>
      </c>
      <c r="N485" s="362">
        <v>38481</v>
      </c>
      <c r="P485" s="356" t="s">
        <v>13255</v>
      </c>
    </row>
    <row r="486" spans="1:16" x14ac:dyDescent="0.2">
      <c r="A486" s="356" t="s">
        <v>7366</v>
      </c>
      <c r="B486" s="356" t="s">
        <v>14185</v>
      </c>
      <c r="C486" s="358" t="s">
        <v>12905</v>
      </c>
      <c r="D486" s="358" t="s">
        <v>12945</v>
      </c>
      <c r="E486" s="358" t="s">
        <v>14186</v>
      </c>
      <c r="G486" s="358" t="s">
        <v>12886</v>
      </c>
      <c r="H486" s="385">
        <v>3.4</v>
      </c>
      <c r="I486" s="358" t="s">
        <v>12893</v>
      </c>
      <c r="J486" s="358" t="s">
        <v>12888</v>
      </c>
      <c r="K486" s="358" t="s">
        <v>13558</v>
      </c>
      <c r="L486" s="362">
        <v>38483</v>
      </c>
      <c r="N486" s="362">
        <v>38483</v>
      </c>
      <c r="P486" s="356" t="s">
        <v>13255</v>
      </c>
    </row>
    <row r="487" spans="1:16" x14ac:dyDescent="0.2">
      <c r="A487" s="356" t="s">
        <v>7367</v>
      </c>
      <c r="B487" s="356" t="s">
        <v>14187</v>
      </c>
      <c r="C487" s="358" t="s">
        <v>12905</v>
      </c>
      <c r="D487" s="358" t="s">
        <v>13152</v>
      </c>
      <c r="E487" s="358" t="s">
        <v>14188</v>
      </c>
      <c r="G487" s="358" t="s">
        <v>12886</v>
      </c>
      <c r="H487" s="385">
        <v>4.4000000000000004</v>
      </c>
      <c r="I487" s="358" t="s">
        <v>12893</v>
      </c>
      <c r="J487" s="358" t="s">
        <v>12888</v>
      </c>
      <c r="K487" s="358" t="s">
        <v>13558</v>
      </c>
      <c r="L487" s="362">
        <v>38491</v>
      </c>
      <c r="N487" s="362">
        <v>38491</v>
      </c>
      <c r="P487" s="356" t="s">
        <v>13255</v>
      </c>
    </row>
    <row r="488" spans="1:16" x14ac:dyDescent="0.2">
      <c r="A488" s="356" t="s">
        <v>7368</v>
      </c>
      <c r="B488" s="356" t="s">
        <v>14189</v>
      </c>
      <c r="C488" s="358" t="s">
        <v>14190</v>
      </c>
      <c r="D488" s="358" t="s">
        <v>12931</v>
      </c>
      <c r="E488" s="358" t="s">
        <v>14191</v>
      </c>
      <c r="G488" s="358" t="s">
        <v>12886</v>
      </c>
      <c r="H488" s="385">
        <v>6.54</v>
      </c>
      <c r="I488" s="358" t="s">
        <v>12893</v>
      </c>
      <c r="J488" s="358" t="s">
        <v>12888</v>
      </c>
      <c r="K488" s="358" t="s">
        <v>13558</v>
      </c>
      <c r="L488" s="362">
        <v>38485</v>
      </c>
      <c r="N488" s="362">
        <v>38485</v>
      </c>
      <c r="P488" s="356" t="s">
        <v>13255</v>
      </c>
    </row>
    <row r="489" spans="1:16" x14ac:dyDescent="0.2">
      <c r="A489" s="356" t="s">
        <v>7369</v>
      </c>
      <c r="B489" s="356" t="s">
        <v>14192</v>
      </c>
      <c r="C489" s="358" t="s">
        <v>13578</v>
      </c>
      <c r="D489" s="358" t="s">
        <v>12931</v>
      </c>
      <c r="E489" s="358" t="s">
        <v>14193</v>
      </c>
      <c r="G489" s="358" t="s">
        <v>12886</v>
      </c>
      <c r="H489" s="385">
        <v>6</v>
      </c>
      <c r="I489" s="358" t="s">
        <v>12893</v>
      </c>
      <c r="J489" s="358" t="s">
        <v>12888</v>
      </c>
      <c r="K489" s="358" t="s">
        <v>13558</v>
      </c>
      <c r="L489" s="362">
        <v>38495</v>
      </c>
      <c r="N489" s="362">
        <v>38495</v>
      </c>
      <c r="P489" s="356" t="s">
        <v>13255</v>
      </c>
    </row>
    <row r="490" spans="1:16" x14ac:dyDescent="0.2">
      <c r="A490" s="356" t="s">
        <v>7370</v>
      </c>
      <c r="B490" s="356" t="s">
        <v>14194</v>
      </c>
      <c r="C490" s="358" t="s">
        <v>12962</v>
      </c>
      <c r="D490" s="358" t="s">
        <v>12963</v>
      </c>
      <c r="E490" s="358" t="s">
        <v>14195</v>
      </c>
      <c r="G490" s="358" t="s">
        <v>12886</v>
      </c>
      <c r="H490" s="385">
        <v>3.6</v>
      </c>
      <c r="I490" s="358" t="s">
        <v>12893</v>
      </c>
      <c r="J490" s="358" t="s">
        <v>12888</v>
      </c>
      <c r="K490" s="358" t="s">
        <v>13558</v>
      </c>
      <c r="L490" s="362">
        <v>38506</v>
      </c>
      <c r="N490" s="362">
        <v>38506</v>
      </c>
      <c r="P490" s="356" t="s">
        <v>13255</v>
      </c>
    </row>
    <row r="491" spans="1:16" x14ac:dyDescent="0.2">
      <c r="A491" s="356" t="s">
        <v>7371</v>
      </c>
      <c r="B491" s="356" t="s">
        <v>14196</v>
      </c>
      <c r="C491" s="358" t="s">
        <v>12905</v>
      </c>
      <c r="D491" s="358" t="s">
        <v>12945</v>
      </c>
      <c r="E491" s="358" t="s">
        <v>14197</v>
      </c>
      <c r="G491" s="358" t="s">
        <v>12886</v>
      </c>
      <c r="H491" s="385">
        <v>5.5</v>
      </c>
      <c r="I491" s="358" t="s">
        <v>12893</v>
      </c>
      <c r="J491" s="358" t="s">
        <v>12888</v>
      </c>
      <c r="K491" s="358" t="s">
        <v>13558</v>
      </c>
      <c r="L491" s="362">
        <v>38495</v>
      </c>
      <c r="N491" s="362">
        <v>38495</v>
      </c>
      <c r="P491" s="356" t="s">
        <v>13255</v>
      </c>
    </row>
    <row r="492" spans="1:16" x14ac:dyDescent="0.2">
      <c r="A492" s="356" t="s">
        <v>7372</v>
      </c>
      <c r="B492" s="356" t="s">
        <v>14198</v>
      </c>
      <c r="C492" s="358" t="s">
        <v>13330</v>
      </c>
      <c r="D492" s="358" t="s">
        <v>12984</v>
      </c>
      <c r="E492" s="358" t="s">
        <v>14199</v>
      </c>
      <c r="G492" s="358" t="s">
        <v>12886</v>
      </c>
      <c r="H492" s="385">
        <v>9.1</v>
      </c>
      <c r="I492" s="358" t="s">
        <v>12893</v>
      </c>
      <c r="J492" s="358" t="s">
        <v>12888</v>
      </c>
      <c r="K492" s="358" t="s">
        <v>13558</v>
      </c>
      <c r="L492" s="362">
        <v>38510</v>
      </c>
      <c r="N492" s="362">
        <v>38510</v>
      </c>
      <c r="P492" s="356" t="s">
        <v>13255</v>
      </c>
    </row>
    <row r="493" spans="1:16" x14ac:dyDescent="0.2">
      <c r="A493" s="356" t="s">
        <v>7373</v>
      </c>
      <c r="B493" s="356" t="s">
        <v>14200</v>
      </c>
      <c r="C493" s="358" t="s">
        <v>13033</v>
      </c>
      <c r="D493" s="358" t="s">
        <v>13034</v>
      </c>
      <c r="E493" s="358" t="s">
        <v>14201</v>
      </c>
      <c r="G493" s="358" t="s">
        <v>12886</v>
      </c>
      <c r="H493" s="385">
        <v>16.77</v>
      </c>
      <c r="I493" s="358" t="s">
        <v>12893</v>
      </c>
      <c r="J493" s="358" t="s">
        <v>12888</v>
      </c>
      <c r="K493" s="358" t="s">
        <v>13558</v>
      </c>
      <c r="L493" s="362">
        <v>38511</v>
      </c>
      <c r="N493" s="362">
        <v>38511</v>
      </c>
      <c r="P493" s="356" t="s">
        <v>13255</v>
      </c>
    </row>
    <row r="494" spans="1:16" x14ac:dyDescent="0.2">
      <c r="A494" s="356" t="s">
        <v>7374</v>
      </c>
      <c r="B494" s="356" t="s">
        <v>14202</v>
      </c>
      <c r="C494" s="358" t="s">
        <v>12983</v>
      </c>
      <c r="D494" s="358" t="s">
        <v>12984</v>
      </c>
      <c r="E494" s="358" t="s">
        <v>14203</v>
      </c>
      <c r="G494" s="358" t="s">
        <v>12886</v>
      </c>
      <c r="H494" s="385">
        <v>28.8</v>
      </c>
      <c r="I494" s="358" t="s">
        <v>12893</v>
      </c>
      <c r="J494" s="358" t="s">
        <v>12888</v>
      </c>
      <c r="K494" s="358" t="s">
        <v>13558</v>
      </c>
      <c r="L494" s="362">
        <v>38516</v>
      </c>
      <c r="N494" s="362">
        <v>38516</v>
      </c>
      <c r="P494" s="356" t="s">
        <v>13255</v>
      </c>
    </row>
    <row r="495" spans="1:16" x14ac:dyDescent="0.2">
      <c r="A495" s="356" t="s">
        <v>7375</v>
      </c>
      <c r="B495" s="356" t="s">
        <v>14204</v>
      </c>
      <c r="C495" s="358" t="s">
        <v>13344</v>
      </c>
      <c r="D495" s="358" t="s">
        <v>12931</v>
      </c>
      <c r="E495" s="358" t="s">
        <v>12954</v>
      </c>
      <c r="G495" s="358" t="s">
        <v>12886</v>
      </c>
      <c r="H495" s="385">
        <v>3.96</v>
      </c>
      <c r="I495" s="358" t="s">
        <v>12893</v>
      </c>
      <c r="J495" s="358" t="s">
        <v>12888</v>
      </c>
      <c r="K495" s="358" t="s">
        <v>13558</v>
      </c>
      <c r="L495" s="362">
        <v>38516</v>
      </c>
      <c r="N495" s="362">
        <v>38516</v>
      </c>
      <c r="P495" s="356" t="s">
        <v>13255</v>
      </c>
    </row>
    <row r="496" spans="1:16" x14ac:dyDescent="0.2">
      <c r="A496" s="356" t="s">
        <v>7376</v>
      </c>
      <c r="B496" s="356" t="s">
        <v>14204</v>
      </c>
      <c r="C496" s="358" t="s">
        <v>13344</v>
      </c>
      <c r="D496" s="358" t="s">
        <v>12931</v>
      </c>
      <c r="E496" s="358" t="s">
        <v>12954</v>
      </c>
      <c r="G496" s="358" t="s">
        <v>12886</v>
      </c>
      <c r="H496" s="385">
        <v>6.1050000000000004</v>
      </c>
      <c r="I496" s="358" t="s">
        <v>12893</v>
      </c>
      <c r="J496" s="358" t="s">
        <v>12888</v>
      </c>
      <c r="K496" s="358" t="s">
        <v>13558</v>
      </c>
      <c r="L496" s="362">
        <v>38930</v>
      </c>
      <c r="N496" s="362">
        <v>38930</v>
      </c>
      <c r="P496" s="356" t="s">
        <v>13255</v>
      </c>
    </row>
    <row r="497" spans="1:16" x14ac:dyDescent="0.2">
      <c r="A497" s="356" t="s">
        <v>7377</v>
      </c>
      <c r="B497" s="356" t="s">
        <v>14205</v>
      </c>
      <c r="C497" s="358" t="s">
        <v>13344</v>
      </c>
      <c r="D497" s="358" t="s">
        <v>12931</v>
      </c>
      <c r="E497" s="358" t="s">
        <v>14206</v>
      </c>
      <c r="G497" s="358" t="s">
        <v>12886</v>
      </c>
      <c r="H497" s="385">
        <v>3.96</v>
      </c>
      <c r="I497" s="358" t="s">
        <v>12893</v>
      </c>
      <c r="J497" s="358" t="s">
        <v>12888</v>
      </c>
      <c r="K497" s="358" t="s">
        <v>13558</v>
      </c>
      <c r="L497" s="362">
        <v>38516</v>
      </c>
      <c r="N497" s="362">
        <v>38516</v>
      </c>
      <c r="P497" s="356" t="s">
        <v>13255</v>
      </c>
    </row>
    <row r="498" spans="1:16" x14ac:dyDescent="0.2">
      <c r="A498" s="356" t="s">
        <v>7378</v>
      </c>
      <c r="B498" s="356" t="s">
        <v>14207</v>
      </c>
      <c r="C498" s="358" t="s">
        <v>12996</v>
      </c>
      <c r="D498" s="358" t="s">
        <v>12997</v>
      </c>
      <c r="E498" s="358" t="s">
        <v>14208</v>
      </c>
      <c r="G498" s="358" t="s">
        <v>12886</v>
      </c>
      <c r="H498" s="385">
        <v>2.16</v>
      </c>
      <c r="I498" s="358" t="s">
        <v>12893</v>
      </c>
      <c r="J498" s="358" t="s">
        <v>12888</v>
      </c>
      <c r="K498" s="358" t="s">
        <v>13558</v>
      </c>
      <c r="L498" s="362">
        <v>38517</v>
      </c>
      <c r="N498" s="362">
        <v>38517</v>
      </c>
      <c r="P498" s="356" t="s">
        <v>13255</v>
      </c>
    </row>
    <row r="499" spans="1:16" x14ac:dyDescent="0.2">
      <c r="A499" s="356" t="s">
        <v>7379</v>
      </c>
      <c r="B499" s="356" t="s">
        <v>14207</v>
      </c>
      <c r="C499" s="358" t="s">
        <v>12996</v>
      </c>
      <c r="D499" s="358" t="s">
        <v>12997</v>
      </c>
      <c r="E499" s="358" t="s">
        <v>14208</v>
      </c>
      <c r="G499" s="358" t="s">
        <v>12886</v>
      </c>
      <c r="H499" s="385">
        <v>3.24</v>
      </c>
      <c r="I499" s="358" t="s">
        <v>12893</v>
      </c>
      <c r="J499" s="358" t="s">
        <v>12888</v>
      </c>
      <c r="K499" s="358" t="s">
        <v>13558</v>
      </c>
      <c r="L499" s="362">
        <v>38986</v>
      </c>
      <c r="N499" s="362">
        <v>38986</v>
      </c>
      <c r="P499" s="356" t="s">
        <v>13255</v>
      </c>
    </row>
    <row r="500" spans="1:16" x14ac:dyDescent="0.2">
      <c r="A500" s="356" t="s">
        <v>7380</v>
      </c>
      <c r="B500" s="356" t="s">
        <v>14207</v>
      </c>
      <c r="C500" s="358" t="s">
        <v>12996</v>
      </c>
      <c r="D500" s="358" t="s">
        <v>12997</v>
      </c>
      <c r="E500" s="358" t="s">
        <v>14208</v>
      </c>
      <c r="G500" s="358" t="s">
        <v>12886</v>
      </c>
      <c r="H500" s="385">
        <v>4.32</v>
      </c>
      <c r="I500" s="358" t="s">
        <v>12893</v>
      </c>
      <c r="J500" s="358" t="s">
        <v>12888</v>
      </c>
      <c r="K500" s="358" t="s">
        <v>13558</v>
      </c>
      <c r="L500" s="362">
        <v>39670</v>
      </c>
      <c r="N500" s="362">
        <v>39670</v>
      </c>
      <c r="P500" s="356" t="s">
        <v>13255</v>
      </c>
    </row>
    <row r="501" spans="1:16" x14ac:dyDescent="0.2">
      <c r="A501" s="356" t="s">
        <v>7381</v>
      </c>
      <c r="B501" s="356" t="s">
        <v>14207</v>
      </c>
      <c r="C501" s="358" t="s">
        <v>12996</v>
      </c>
      <c r="D501" s="358" t="s">
        <v>12997</v>
      </c>
      <c r="E501" s="358" t="s">
        <v>14208</v>
      </c>
      <c r="G501" s="358" t="s">
        <v>12886</v>
      </c>
      <c r="H501" s="385">
        <v>2.82</v>
      </c>
      <c r="I501" s="358" t="s">
        <v>12893</v>
      </c>
      <c r="J501" s="358" t="s">
        <v>12888</v>
      </c>
      <c r="K501" s="358" t="s">
        <v>13558</v>
      </c>
      <c r="L501" s="362">
        <v>40711</v>
      </c>
      <c r="N501" s="362">
        <v>40711</v>
      </c>
      <c r="P501" s="356" t="s">
        <v>13255</v>
      </c>
    </row>
    <row r="502" spans="1:16" x14ac:dyDescent="0.2">
      <c r="A502" s="356" t="s">
        <v>7382</v>
      </c>
      <c r="B502" s="356" t="s">
        <v>14209</v>
      </c>
      <c r="C502" s="358" t="s">
        <v>13064</v>
      </c>
      <c r="D502" s="358" t="s">
        <v>12931</v>
      </c>
      <c r="E502" s="358" t="s">
        <v>14210</v>
      </c>
      <c r="G502" s="358" t="s">
        <v>12886</v>
      </c>
      <c r="H502" s="385">
        <v>3.25</v>
      </c>
      <c r="I502" s="358" t="s">
        <v>12893</v>
      </c>
      <c r="J502" s="358" t="s">
        <v>12888</v>
      </c>
      <c r="K502" s="358" t="s">
        <v>13558</v>
      </c>
      <c r="L502" s="362">
        <v>38520</v>
      </c>
      <c r="N502" s="362">
        <v>38520</v>
      </c>
      <c r="P502" s="356" t="s">
        <v>13255</v>
      </c>
    </row>
    <row r="503" spans="1:16" x14ac:dyDescent="0.2">
      <c r="A503" s="356" t="s">
        <v>7383</v>
      </c>
      <c r="B503" s="356" t="s">
        <v>14211</v>
      </c>
      <c r="C503" s="358" t="s">
        <v>12962</v>
      </c>
      <c r="D503" s="358" t="s">
        <v>12963</v>
      </c>
      <c r="E503" s="358" t="s">
        <v>14212</v>
      </c>
      <c r="G503" s="358" t="s">
        <v>12886</v>
      </c>
      <c r="H503" s="385">
        <v>6.5</v>
      </c>
      <c r="I503" s="358" t="s">
        <v>12893</v>
      </c>
      <c r="J503" s="358" t="s">
        <v>12888</v>
      </c>
      <c r="K503" s="358" t="s">
        <v>13558</v>
      </c>
      <c r="L503" s="362">
        <v>38520</v>
      </c>
      <c r="N503" s="362">
        <v>38520</v>
      </c>
      <c r="P503" s="356" t="s">
        <v>13255</v>
      </c>
    </row>
    <row r="504" spans="1:16" x14ac:dyDescent="0.2">
      <c r="A504" s="356" t="s">
        <v>7384</v>
      </c>
      <c r="B504" s="356" t="s">
        <v>14213</v>
      </c>
      <c r="C504" s="358" t="s">
        <v>14214</v>
      </c>
      <c r="D504" s="358" t="s">
        <v>12916</v>
      </c>
      <c r="E504" s="358" t="s">
        <v>14215</v>
      </c>
      <c r="G504" s="358" t="s">
        <v>12886</v>
      </c>
      <c r="H504" s="385">
        <v>3.72</v>
      </c>
      <c r="I504" s="358" t="s">
        <v>12893</v>
      </c>
      <c r="J504" s="358" t="s">
        <v>12888</v>
      </c>
      <c r="K504" s="358" t="s">
        <v>13558</v>
      </c>
      <c r="L504" s="362">
        <v>38523</v>
      </c>
      <c r="N504" s="362">
        <v>38523</v>
      </c>
      <c r="P504" s="356" t="s">
        <v>13255</v>
      </c>
    </row>
    <row r="505" spans="1:16" x14ac:dyDescent="0.2">
      <c r="A505" s="356" t="s">
        <v>7385</v>
      </c>
      <c r="B505" s="356" t="s">
        <v>14216</v>
      </c>
      <c r="C505" s="358" t="s">
        <v>13033</v>
      </c>
      <c r="D505" s="358" t="s">
        <v>13034</v>
      </c>
      <c r="E505" s="358" t="s">
        <v>14217</v>
      </c>
      <c r="G505" s="358" t="s">
        <v>12886</v>
      </c>
      <c r="H505" s="385">
        <v>6.24</v>
      </c>
      <c r="I505" s="358" t="s">
        <v>12893</v>
      </c>
      <c r="J505" s="358" t="s">
        <v>12888</v>
      </c>
      <c r="K505" s="358" t="s">
        <v>13558</v>
      </c>
      <c r="L505" s="362">
        <v>38525</v>
      </c>
      <c r="N505" s="362">
        <v>38525</v>
      </c>
      <c r="P505" s="356" t="s">
        <v>13255</v>
      </c>
    </row>
    <row r="506" spans="1:16" x14ac:dyDescent="0.2">
      <c r="A506" s="356" t="s">
        <v>7386</v>
      </c>
      <c r="B506" s="356" t="s">
        <v>14218</v>
      </c>
      <c r="C506" s="358" t="s">
        <v>12905</v>
      </c>
      <c r="D506" s="358" t="s">
        <v>13152</v>
      </c>
      <c r="E506" s="358" t="s">
        <v>14219</v>
      </c>
      <c r="G506" s="358" t="s">
        <v>12886</v>
      </c>
      <c r="H506" s="385">
        <v>16</v>
      </c>
      <c r="I506" s="358" t="s">
        <v>12893</v>
      </c>
      <c r="J506" s="358" t="s">
        <v>12888</v>
      </c>
      <c r="K506" s="358" t="s">
        <v>13558</v>
      </c>
      <c r="L506" s="362">
        <v>38533</v>
      </c>
      <c r="N506" s="362">
        <v>38533</v>
      </c>
      <c r="P506" s="356" t="s">
        <v>13255</v>
      </c>
    </row>
    <row r="507" spans="1:16" x14ac:dyDescent="0.2">
      <c r="A507" s="356" t="s">
        <v>7387</v>
      </c>
      <c r="B507" s="356" t="s">
        <v>14220</v>
      </c>
      <c r="C507" s="358" t="s">
        <v>13179</v>
      </c>
      <c r="D507" s="358" t="s">
        <v>13180</v>
      </c>
      <c r="E507" s="358" t="s">
        <v>14221</v>
      </c>
      <c r="G507" s="358" t="s">
        <v>12886</v>
      </c>
      <c r="H507" s="385">
        <v>5.8</v>
      </c>
      <c r="I507" s="358" t="s">
        <v>12893</v>
      </c>
      <c r="J507" s="358" t="s">
        <v>12888</v>
      </c>
      <c r="K507" s="358" t="s">
        <v>13558</v>
      </c>
      <c r="L507" s="362">
        <v>38532</v>
      </c>
      <c r="N507" s="362">
        <v>38532</v>
      </c>
      <c r="P507" s="356" t="s">
        <v>13255</v>
      </c>
    </row>
    <row r="508" spans="1:16" x14ac:dyDescent="0.2">
      <c r="A508" s="356" t="s">
        <v>7388</v>
      </c>
      <c r="B508" s="356" t="s">
        <v>14222</v>
      </c>
      <c r="C508" s="358" t="s">
        <v>13089</v>
      </c>
      <c r="D508" s="358" t="s">
        <v>12997</v>
      </c>
      <c r="E508" s="358" t="s">
        <v>14223</v>
      </c>
      <c r="G508" s="358" t="s">
        <v>12886</v>
      </c>
      <c r="H508" s="385">
        <v>8.4</v>
      </c>
      <c r="I508" s="358" t="s">
        <v>12893</v>
      </c>
      <c r="J508" s="358" t="s">
        <v>12888</v>
      </c>
      <c r="K508" s="358" t="s">
        <v>13558</v>
      </c>
      <c r="L508" s="362">
        <v>38526</v>
      </c>
      <c r="N508" s="362">
        <v>38526</v>
      </c>
      <c r="P508" s="356" t="s">
        <v>13255</v>
      </c>
    </row>
    <row r="509" spans="1:16" x14ac:dyDescent="0.2">
      <c r="A509" s="356" t="s">
        <v>7389</v>
      </c>
      <c r="B509" s="356" t="s">
        <v>14224</v>
      </c>
      <c r="C509" s="358" t="s">
        <v>13001</v>
      </c>
      <c r="D509" s="358" t="s">
        <v>12916</v>
      </c>
      <c r="E509" s="358" t="s">
        <v>14225</v>
      </c>
      <c r="G509" s="358" t="s">
        <v>12886</v>
      </c>
      <c r="H509" s="385">
        <v>14.63</v>
      </c>
      <c r="I509" s="358" t="s">
        <v>12893</v>
      </c>
      <c r="J509" s="358" t="s">
        <v>12888</v>
      </c>
      <c r="K509" s="358" t="s">
        <v>13558</v>
      </c>
      <c r="L509" s="362">
        <v>38552</v>
      </c>
      <c r="N509" s="362">
        <v>38552</v>
      </c>
      <c r="P509" s="356" t="s">
        <v>13255</v>
      </c>
    </row>
    <row r="510" spans="1:16" x14ac:dyDescent="0.2">
      <c r="A510" s="356" t="s">
        <v>7390</v>
      </c>
      <c r="B510" s="356" t="s">
        <v>14226</v>
      </c>
      <c r="C510" s="358" t="s">
        <v>13344</v>
      </c>
      <c r="D510" s="358" t="s">
        <v>12931</v>
      </c>
      <c r="E510" s="358" t="s">
        <v>14227</v>
      </c>
      <c r="G510" s="358" t="s">
        <v>12886</v>
      </c>
      <c r="H510" s="385">
        <v>6.32</v>
      </c>
      <c r="I510" s="358" t="s">
        <v>12893</v>
      </c>
      <c r="J510" s="358" t="s">
        <v>12888</v>
      </c>
      <c r="K510" s="358" t="s">
        <v>13558</v>
      </c>
      <c r="L510" s="362">
        <v>38527</v>
      </c>
      <c r="N510" s="362">
        <v>38527</v>
      </c>
      <c r="P510" s="356" t="s">
        <v>13255</v>
      </c>
    </row>
    <row r="511" spans="1:16" x14ac:dyDescent="0.2">
      <c r="A511" s="356" t="s">
        <v>7391</v>
      </c>
      <c r="B511" s="356" t="s">
        <v>14228</v>
      </c>
      <c r="C511" s="358" t="s">
        <v>13783</v>
      </c>
      <c r="D511" s="358" t="s">
        <v>13015</v>
      </c>
      <c r="E511" s="358" t="s">
        <v>14229</v>
      </c>
      <c r="G511" s="358" t="s">
        <v>12886</v>
      </c>
      <c r="H511" s="385">
        <v>28.86</v>
      </c>
      <c r="I511" s="358" t="s">
        <v>12893</v>
      </c>
      <c r="J511" s="358" t="s">
        <v>12888</v>
      </c>
      <c r="K511" s="358" t="s">
        <v>13558</v>
      </c>
      <c r="L511" s="362">
        <v>38463</v>
      </c>
      <c r="N511" s="362">
        <v>38463</v>
      </c>
      <c r="P511" s="356" t="s">
        <v>13255</v>
      </c>
    </row>
    <row r="512" spans="1:16" x14ac:dyDescent="0.2">
      <c r="A512" s="356" t="s">
        <v>7392</v>
      </c>
      <c r="B512" s="356" t="s">
        <v>14230</v>
      </c>
      <c r="C512" s="358" t="s">
        <v>12905</v>
      </c>
      <c r="D512" s="358" t="s">
        <v>12951</v>
      </c>
      <c r="E512" s="358" t="s">
        <v>14231</v>
      </c>
      <c r="G512" s="358" t="s">
        <v>12886</v>
      </c>
      <c r="H512" s="385">
        <v>1.8</v>
      </c>
      <c r="I512" s="358" t="s">
        <v>12893</v>
      </c>
      <c r="J512" s="358" t="s">
        <v>12888</v>
      </c>
      <c r="K512" s="358" t="s">
        <v>13558</v>
      </c>
      <c r="L512" s="362">
        <v>38534</v>
      </c>
      <c r="N512" s="362">
        <v>38534</v>
      </c>
      <c r="P512" s="356" t="s">
        <v>13255</v>
      </c>
    </row>
    <row r="513" spans="1:16" x14ac:dyDescent="0.2">
      <c r="A513" s="356" t="s">
        <v>7393</v>
      </c>
      <c r="B513" s="356" t="s">
        <v>14232</v>
      </c>
      <c r="C513" s="358" t="s">
        <v>13158</v>
      </c>
      <c r="D513" s="358" t="s">
        <v>12931</v>
      </c>
      <c r="E513" s="358" t="s">
        <v>14233</v>
      </c>
      <c r="G513" s="358" t="s">
        <v>12886</v>
      </c>
      <c r="H513" s="385">
        <v>5.12</v>
      </c>
      <c r="I513" s="358" t="s">
        <v>12893</v>
      </c>
      <c r="J513" s="358" t="s">
        <v>12888</v>
      </c>
      <c r="K513" s="358" t="s">
        <v>13558</v>
      </c>
      <c r="L513" s="362">
        <v>38538</v>
      </c>
      <c r="N513" s="362">
        <v>38538</v>
      </c>
      <c r="P513" s="356" t="s">
        <v>13255</v>
      </c>
    </row>
    <row r="514" spans="1:16" x14ac:dyDescent="0.2">
      <c r="A514" s="356" t="s">
        <v>7394</v>
      </c>
      <c r="B514" s="356" t="s">
        <v>14234</v>
      </c>
      <c r="C514" s="358" t="s">
        <v>12983</v>
      </c>
      <c r="D514" s="358" t="s">
        <v>12984</v>
      </c>
      <c r="E514" s="358" t="s">
        <v>14235</v>
      </c>
      <c r="G514" s="358" t="s">
        <v>12886</v>
      </c>
      <c r="H514" s="385">
        <v>5.04</v>
      </c>
      <c r="I514" s="358" t="s">
        <v>12893</v>
      </c>
      <c r="J514" s="358" t="s">
        <v>12888</v>
      </c>
      <c r="K514" s="358" t="s">
        <v>13558</v>
      </c>
      <c r="L514" s="362">
        <v>38539</v>
      </c>
      <c r="N514" s="362">
        <v>38539</v>
      </c>
      <c r="P514" s="356" t="s">
        <v>13255</v>
      </c>
    </row>
    <row r="515" spans="1:16" x14ac:dyDescent="0.2">
      <c r="A515" s="356" t="s">
        <v>7395</v>
      </c>
      <c r="B515" s="356" t="s">
        <v>14236</v>
      </c>
      <c r="C515" s="358" t="s">
        <v>13049</v>
      </c>
      <c r="D515" s="358" t="s">
        <v>12919</v>
      </c>
      <c r="E515" s="358" t="s">
        <v>14237</v>
      </c>
      <c r="G515" s="358" t="s">
        <v>12886</v>
      </c>
      <c r="H515" s="385">
        <v>5.18</v>
      </c>
      <c r="I515" s="358" t="s">
        <v>12893</v>
      </c>
      <c r="J515" s="358" t="s">
        <v>12888</v>
      </c>
      <c r="K515" s="358" t="s">
        <v>13558</v>
      </c>
      <c r="L515" s="362">
        <v>38544</v>
      </c>
      <c r="N515" s="362">
        <v>38544</v>
      </c>
      <c r="P515" s="356" t="s">
        <v>13255</v>
      </c>
    </row>
    <row r="516" spans="1:16" x14ac:dyDescent="0.2">
      <c r="A516" s="356" t="s">
        <v>7396</v>
      </c>
      <c r="B516" s="356" t="s">
        <v>14238</v>
      </c>
      <c r="C516" s="358" t="s">
        <v>12983</v>
      </c>
      <c r="D516" s="358" t="s">
        <v>12984</v>
      </c>
      <c r="E516" s="358" t="s">
        <v>12986</v>
      </c>
      <c r="G516" s="358" t="s">
        <v>12886</v>
      </c>
      <c r="H516" s="385">
        <v>5.92</v>
      </c>
      <c r="I516" s="358" t="s">
        <v>12893</v>
      </c>
      <c r="J516" s="358" t="s">
        <v>12888</v>
      </c>
      <c r="K516" s="358" t="s">
        <v>13558</v>
      </c>
      <c r="L516" s="362">
        <v>38546</v>
      </c>
      <c r="N516" s="362">
        <v>38546</v>
      </c>
      <c r="P516" s="356" t="s">
        <v>13255</v>
      </c>
    </row>
    <row r="517" spans="1:16" x14ac:dyDescent="0.2">
      <c r="A517" s="356" t="s">
        <v>7397</v>
      </c>
      <c r="B517" s="356" t="s">
        <v>14239</v>
      </c>
      <c r="C517" s="358" t="s">
        <v>13294</v>
      </c>
      <c r="D517" s="358" t="s">
        <v>13295</v>
      </c>
      <c r="E517" s="358" t="s">
        <v>14240</v>
      </c>
      <c r="G517" s="358" t="s">
        <v>12886</v>
      </c>
      <c r="H517" s="385">
        <v>2.8</v>
      </c>
      <c r="I517" s="358" t="s">
        <v>12893</v>
      </c>
      <c r="J517" s="358" t="s">
        <v>12888</v>
      </c>
      <c r="K517" s="358" t="s">
        <v>13558</v>
      </c>
      <c r="L517" s="362">
        <v>38544</v>
      </c>
      <c r="N517" s="362">
        <v>38544</v>
      </c>
      <c r="P517" s="356" t="s">
        <v>13255</v>
      </c>
    </row>
    <row r="518" spans="1:16" x14ac:dyDescent="0.2">
      <c r="A518" s="356" t="s">
        <v>7398</v>
      </c>
      <c r="B518" s="356" t="s">
        <v>14241</v>
      </c>
      <c r="C518" s="358" t="s">
        <v>14242</v>
      </c>
      <c r="D518" s="358" t="s">
        <v>12919</v>
      </c>
      <c r="E518" s="358" t="s">
        <v>14243</v>
      </c>
      <c r="G518" s="358" t="s">
        <v>12886</v>
      </c>
      <c r="H518" s="385">
        <v>4.9000000000000004</v>
      </c>
      <c r="I518" s="358" t="s">
        <v>12893</v>
      </c>
      <c r="J518" s="358" t="s">
        <v>12888</v>
      </c>
      <c r="K518" s="358" t="s">
        <v>13558</v>
      </c>
      <c r="L518" s="362">
        <v>38541</v>
      </c>
      <c r="N518" s="362">
        <v>38541</v>
      </c>
      <c r="P518" s="356" t="s">
        <v>13255</v>
      </c>
    </row>
    <row r="519" spans="1:16" x14ac:dyDescent="0.2">
      <c r="A519" s="356" t="s">
        <v>7399</v>
      </c>
      <c r="B519" s="356" t="s">
        <v>14244</v>
      </c>
      <c r="C519" s="358" t="s">
        <v>13005</v>
      </c>
      <c r="D519" s="358" t="s">
        <v>12931</v>
      </c>
      <c r="E519" s="358" t="s">
        <v>14245</v>
      </c>
      <c r="G519" s="358" t="s">
        <v>12886</v>
      </c>
      <c r="H519" s="385">
        <v>3</v>
      </c>
      <c r="I519" s="358" t="s">
        <v>12893</v>
      </c>
      <c r="J519" s="358" t="s">
        <v>12888</v>
      </c>
      <c r="K519" s="358" t="s">
        <v>13558</v>
      </c>
      <c r="L519" s="362">
        <v>38547</v>
      </c>
      <c r="N519" s="362">
        <v>38547</v>
      </c>
      <c r="P519" s="356" t="s">
        <v>13255</v>
      </c>
    </row>
    <row r="520" spans="1:16" x14ac:dyDescent="0.2">
      <c r="A520" s="356" t="s">
        <v>7400</v>
      </c>
      <c r="B520" s="356" t="s">
        <v>14246</v>
      </c>
      <c r="C520" s="358" t="s">
        <v>12962</v>
      </c>
      <c r="D520" s="358" t="s">
        <v>12963</v>
      </c>
      <c r="E520" s="358" t="s">
        <v>14247</v>
      </c>
      <c r="G520" s="358" t="s">
        <v>12886</v>
      </c>
      <c r="H520" s="385">
        <v>4.5599999999999996</v>
      </c>
      <c r="I520" s="358" t="s">
        <v>12893</v>
      </c>
      <c r="J520" s="358" t="s">
        <v>12888</v>
      </c>
      <c r="K520" s="358" t="s">
        <v>13558</v>
      </c>
      <c r="L520" s="362">
        <v>38554</v>
      </c>
      <c r="N520" s="362">
        <v>38554</v>
      </c>
      <c r="P520" s="356" t="s">
        <v>13255</v>
      </c>
    </row>
    <row r="521" spans="1:16" x14ac:dyDescent="0.2">
      <c r="A521" s="356" t="s">
        <v>7401</v>
      </c>
      <c r="B521" s="356" t="s">
        <v>14248</v>
      </c>
      <c r="C521" s="358" t="s">
        <v>13095</v>
      </c>
      <c r="D521" s="358" t="s">
        <v>12976</v>
      </c>
      <c r="E521" s="358" t="s">
        <v>14249</v>
      </c>
      <c r="G521" s="358" t="s">
        <v>12886</v>
      </c>
      <c r="H521" s="385">
        <v>6.85</v>
      </c>
      <c r="I521" s="358" t="s">
        <v>12893</v>
      </c>
      <c r="J521" s="358" t="s">
        <v>12888</v>
      </c>
      <c r="K521" s="358" t="s">
        <v>13558</v>
      </c>
      <c r="L521" s="362">
        <v>38554</v>
      </c>
      <c r="N521" s="362">
        <v>38554</v>
      </c>
      <c r="P521" s="356" t="s">
        <v>13255</v>
      </c>
    </row>
    <row r="522" spans="1:16" x14ac:dyDescent="0.2">
      <c r="A522" s="356" t="s">
        <v>7402</v>
      </c>
      <c r="B522" s="356" t="s">
        <v>14250</v>
      </c>
      <c r="C522" s="358" t="s">
        <v>12972</v>
      </c>
      <c r="D522" s="358" t="s">
        <v>12973</v>
      </c>
      <c r="E522" s="358" t="s">
        <v>14251</v>
      </c>
      <c r="G522" s="358" t="s">
        <v>12886</v>
      </c>
      <c r="H522" s="385">
        <v>15.2</v>
      </c>
      <c r="I522" s="358" t="s">
        <v>12893</v>
      </c>
      <c r="J522" s="358" t="s">
        <v>12888</v>
      </c>
      <c r="K522" s="358" t="s">
        <v>13558</v>
      </c>
      <c r="L522" s="362">
        <v>38559</v>
      </c>
      <c r="N522" s="362">
        <v>38559</v>
      </c>
      <c r="P522" s="356" t="s">
        <v>13255</v>
      </c>
    </row>
    <row r="523" spans="1:16" x14ac:dyDescent="0.2">
      <c r="A523" s="356" t="s">
        <v>7403</v>
      </c>
      <c r="B523" s="356" t="s">
        <v>14252</v>
      </c>
      <c r="C523" s="358" t="s">
        <v>12883</v>
      </c>
      <c r="D523" s="358" t="s">
        <v>12884</v>
      </c>
      <c r="E523" s="358" t="s">
        <v>14253</v>
      </c>
      <c r="G523" s="358" t="s">
        <v>12886</v>
      </c>
      <c r="H523" s="385">
        <v>2.4750000000000001</v>
      </c>
      <c r="I523" s="358" t="s">
        <v>12893</v>
      </c>
      <c r="J523" s="358" t="s">
        <v>12888</v>
      </c>
      <c r="K523" s="358" t="s">
        <v>13558</v>
      </c>
      <c r="L523" s="362">
        <v>38559</v>
      </c>
      <c r="N523" s="362">
        <v>38559</v>
      </c>
      <c r="P523" s="356" t="s">
        <v>13255</v>
      </c>
    </row>
    <row r="524" spans="1:16" x14ac:dyDescent="0.2">
      <c r="A524" s="356" t="s">
        <v>7404</v>
      </c>
      <c r="B524" s="356" t="s">
        <v>14254</v>
      </c>
      <c r="C524" s="358" t="s">
        <v>12965</v>
      </c>
      <c r="D524" s="358" t="s">
        <v>12966</v>
      </c>
      <c r="E524" s="358" t="s">
        <v>14255</v>
      </c>
      <c r="G524" s="358" t="s">
        <v>12886</v>
      </c>
      <c r="H524" s="385">
        <v>4.3</v>
      </c>
      <c r="I524" s="358" t="s">
        <v>12893</v>
      </c>
      <c r="J524" s="358" t="s">
        <v>12888</v>
      </c>
      <c r="K524" s="358" t="s">
        <v>13558</v>
      </c>
      <c r="L524" s="362">
        <v>38568</v>
      </c>
      <c r="N524" s="362">
        <v>38568</v>
      </c>
      <c r="P524" s="356" t="s">
        <v>13255</v>
      </c>
    </row>
    <row r="525" spans="1:16" x14ac:dyDescent="0.2">
      <c r="A525" s="356" t="s">
        <v>7405</v>
      </c>
      <c r="B525" s="356" t="s">
        <v>14256</v>
      </c>
      <c r="C525" s="358" t="s">
        <v>13033</v>
      </c>
      <c r="D525" s="358" t="s">
        <v>13034</v>
      </c>
      <c r="E525" s="358" t="s">
        <v>14257</v>
      </c>
      <c r="G525" s="358" t="s">
        <v>12886</v>
      </c>
      <c r="H525" s="385">
        <v>10</v>
      </c>
      <c r="I525" s="358" t="s">
        <v>12893</v>
      </c>
      <c r="J525" s="358" t="s">
        <v>12888</v>
      </c>
      <c r="K525" s="358" t="s">
        <v>13558</v>
      </c>
      <c r="L525" s="362">
        <v>38561</v>
      </c>
      <c r="N525" s="362">
        <v>38561</v>
      </c>
      <c r="P525" s="356" t="s">
        <v>13255</v>
      </c>
    </row>
    <row r="526" spans="1:16" x14ac:dyDescent="0.2">
      <c r="A526" s="356" t="s">
        <v>7406</v>
      </c>
      <c r="B526" s="356" t="s">
        <v>14258</v>
      </c>
      <c r="C526" s="358" t="s">
        <v>12965</v>
      </c>
      <c r="D526" s="358" t="s">
        <v>12966</v>
      </c>
      <c r="E526" s="358" t="s">
        <v>14259</v>
      </c>
      <c r="G526" s="358" t="s">
        <v>12886</v>
      </c>
      <c r="H526" s="385">
        <v>4.3</v>
      </c>
      <c r="I526" s="358" t="s">
        <v>12893</v>
      </c>
      <c r="J526" s="358" t="s">
        <v>12888</v>
      </c>
      <c r="K526" s="358" t="s">
        <v>13558</v>
      </c>
      <c r="L526" s="362">
        <v>38568</v>
      </c>
      <c r="N526" s="362">
        <v>38568</v>
      </c>
      <c r="P526" s="356" t="s">
        <v>13255</v>
      </c>
    </row>
    <row r="527" spans="1:16" x14ac:dyDescent="0.2">
      <c r="A527" s="356" t="s">
        <v>7407</v>
      </c>
      <c r="B527" s="356" t="s">
        <v>14258</v>
      </c>
      <c r="C527" s="358" t="s">
        <v>12965</v>
      </c>
      <c r="D527" s="358" t="s">
        <v>12966</v>
      </c>
      <c r="E527" s="358" t="s">
        <v>14259</v>
      </c>
      <c r="G527" s="358" t="s">
        <v>12886</v>
      </c>
      <c r="H527" s="385">
        <v>1.145</v>
      </c>
      <c r="I527" s="358" t="s">
        <v>12893</v>
      </c>
      <c r="J527" s="358" t="s">
        <v>12888</v>
      </c>
      <c r="K527" s="358" t="s">
        <v>13558</v>
      </c>
      <c r="L527" s="362">
        <v>38803</v>
      </c>
      <c r="N527" s="362">
        <v>38803</v>
      </c>
      <c r="P527" s="356" t="s">
        <v>13255</v>
      </c>
    </row>
    <row r="528" spans="1:16" x14ac:dyDescent="0.2">
      <c r="A528" s="356" t="s">
        <v>7408</v>
      </c>
      <c r="B528" s="356" t="s">
        <v>14260</v>
      </c>
      <c r="C528" s="358" t="s">
        <v>13466</v>
      </c>
      <c r="D528" s="358" t="s">
        <v>12984</v>
      </c>
      <c r="E528" s="358" t="s">
        <v>14261</v>
      </c>
      <c r="G528" s="358" t="s">
        <v>12886</v>
      </c>
      <c r="H528" s="385">
        <v>7.41</v>
      </c>
      <c r="I528" s="358" t="s">
        <v>12893</v>
      </c>
      <c r="J528" s="358" t="s">
        <v>12888</v>
      </c>
      <c r="K528" s="358" t="s">
        <v>13558</v>
      </c>
      <c r="L528" s="362">
        <v>38566</v>
      </c>
      <c r="N528" s="362">
        <v>38566</v>
      </c>
      <c r="P528" s="356" t="s">
        <v>13255</v>
      </c>
    </row>
    <row r="529" spans="1:16" x14ac:dyDescent="0.2">
      <c r="A529" s="356" t="s">
        <v>7409</v>
      </c>
      <c r="B529" s="356" t="s">
        <v>14262</v>
      </c>
      <c r="C529" s="358" t="s">
        <v>13001</v>
      </c>
      <c r="D529" s="358" t="s">
        <v>12916</v>
      </c>
      <c r="E529" s="358" t="s">
        <v>14263</v>
      </c>
      <c r="G529" s="358" t="s">
        <v>12886</v>
      </c>
      <c r="H529" s="385">
        <v>3.6</v>
      </c>
      <c r="I529" s="358" t="s">
        <v>12893</v>
      </c>
      <c r="J529" s="358" t="s">
        <v>12888</v>
      </c>
      <c r="K529" s="358" t="s">
        <v>13558</v>
      </c>
      <c r="L529" s="362">
        <v>38567</v>
      </c>
      <c r="N529" s="362">
        <v>38567</v>
      </c>
      <c r="P529" s="356" t="s">
        <v>13255</v>
      </c>
    </row>
    <row r="530" spans="1:16" x14ac:dyDescent="0.2">
      <c r="A530" s="356" t="s">
        <v>7410</v>
      </c>
      <c r="B530" s="356" t="s">
        <v>14264</v>
      </c>
      <c r="C530" s="358" t="s">
        <v>12953</v>
      </c>
      <c r="D530" s="358" t="s">
        <v>12931</v>
      </c>
      <c r="E530" s="358" t="s">
        <v>14265</v>
      </c>
      <c r="G530" s="358" t="s">
        <v>12886</v>
      </c>
      <c r="H530" s="385">
        <v>5.9</v>
      </c>
      <c r="I530" s="358" t="s">
        <v>12893</v>
      </c>
      <c r="J530" s="358" t="s">
        <v>12888</v>
      </c>
      <c r="K530" s="358" t="s">
        <v>13558</v>
      </c>
      <c r="L530" s="362">
        <v>38567</v>
      </c>
      <c r="N530" s="362">
        <v>38567</v>
      </c>
      <c r="P530" s="356" t="s">
        <v>13255</v>
      </c>
    </row>
    <row r="531" spans="1:16" x14ac:dyDescent="0.2">
      <c r="A531" s="356" t="s">
        <v>7411</v>
      </c>
      <c r="B531" s="356" t="s">
        <v>14266</v>
      </c>
      <c r="C531" s="358" t="s">
        <v>12953</v>
      </c>
      <c r="D531" s="358" t="s">
        <v>12931</v>
      </c>
      <c r="E531" s="358" t="s">
        <v>13118</v>
      </c>
      <c r="G531" s="358" t="s">
        <v>12886</v>
      </c>
      <c r="H531" s="385">
        <v>11.9</v>
      </c>
      <c r="I531" s="358" t="s">
        <v>12893</v>
      </c>
      <c r="J531" s="358" t="s">
        <v>12888</v>
      </c>
      <c r="K531" s="358" t="s">
        <v>13558</v>
      </c>
      <c r="L531" s="362">
        <v>38567</v>
      </c>
      <c r="N531" s="362">
        <v>38567</v>
      </c>
      <c r="P531" s="356" t="s">
        <v>13255</v>
      </c>
    </row>
    <row r="532" spans="1:16" x14ac:dyDescent="0.2">
      <c r="A532" s="356" t="s">
        <v>7412</v>
      </c>
      <c r="B532" s="356" t="s">
        <v>14267</v>
      </c>
      <c r="C532" s="358" t="s">
        <v>12918</v>
      </c>
      <c r="D532" s="358" t="s">
        <v>12919</v>
      </c>
      <c r="E532" s="358" t="s">
        <v>14268</v>
      </c>
      <c r="G532" s="358" t="s">
        <v>12886</v>
      </c>
      <c r="H532" s="385">
        <v>3.9</v>
      </c>
      <c r="I532" s="358" t="s">
        <v>12893</v>
      </c>
      <c r="J532" s="358" t="s">
        <v>12888</v>
      </c>
      <c r="K532" s="358" t="s">
        <v>13558</v>
      </c>
      <c r="L532" s="362">
        <v>38569</v>
      </c>
      <c r="N532" s="362">
        <v>38569</v>
      </c>
      <c r="P532" s="356" t="s">
        <v>13255</v>
      </c>
    </row>
    <row r="533" spans="1:16" x14ac:dyDescent="0.2">
      <c r="A533" s="356" t="s">
        <v>7413</v>
      </c>
      <c r="B533" s="356" t="s">
        <v>14269</v>
      </c>
      <c r="C533" s="358" t="s">
        <v>14270</v>
      </c>
      <c r="D533" s="358" t="s">
        <v>12931</v>
      </c>
      <c r="E533" s="358" t="s">
        <v>14271</v>
      </c>
      <c r="G533" s="358" t="s">
        <v>12886</v>
      </c>
      <c r="H533" s="385">
        <v>11.52</v>
      </c>
      <c r="I533" s="358" t="s">
        <v>12893</v>
      </c>
      <c r="J533" s="358" t="s">
        <v>12888</v>
      </c>
      <c r="K533" s="358" t="s">
        <v>13558</v>
      </c>
      <c r="L533" s="362">
        <v>38572</v>
      </c>
      <c r="N533" s="362">
        <v>38572</v>
      </c>
      <c r="P533" s="356" t="s">
        <v>13255</v>
      </c>
    </row>
    <row r="534" spans="1:16" x14ac:dyDescent="0.2">
      <c r="A534" s="356" t="s">
        <v>7414</v>
      </c>
      <c r="B534" s="356" t="s">
        <v>14272</v>
      </c>
      <c r="C534" s="358" t="s">
        <v>13323</v>
      </c>
      <c r="D534" s="358" t="s">
        <v>13324</v>
      </c>
      <c r="E534" s="358" t="s">
        <v>14273</v>
      </c>
      <c r="G534" s="358" t="s">
        <v>12886</v>
      </c>
      <c r="H534" s="385">
        <v>28.72</v>
      </c>
      <c r="I534" s="358" t="s">
        <v>12893</v>
      </c>
      <c r="J534" s="358" t="s">
        <v>12888</v>
      </c>
      <c r="K534" s="358" t="s">
        <v>13558</v>
      </c>
      <c r="L534" s="362">
        <v>38552</v>
      </c>
      <c r="N534" s="362">
        <v>38552</v>
      </c>
      <c r="P534" s="356" t="s">
        <v>13255</v>
      </c>
    </row>
    <row r="535" spans="1:16" x14ac:dyDescent="0.2">
      <c r="A535" s="356" t="s">
        <v>7415</v>
      </c>
      <c r="B535" s="356" t="s">
        <v>14274</v>
      </c>
      <c r="C535" s="358" t="s">
        <v>12953</v>
      </c>
      <c r="D535" s="358" t="s">
        <v>12931</v>
      </c>
      <c r="E535" s="358" t="s">
        <v>14275</v>
      </c>
      <c r="G535" s="358" t="s">
        <v>12886</v>
      </c>
      <c r="H535" s="385">
        <v>6.16</v>
      </c>
      <c r="I535" s="358" t="s">
        <v>12893</v>
      </c>
      <c r="J535" s="358" t="s">
        <v>12888</v>
      </c>
      <c r="K535" s="358" t="s">
        <v>13558</v>
      </c>
      <c r="L535" s="362">
        <v>38574</v>
      </c>
      <c r="N535" s="362">
        <v>38574</v>
      </c>
      <c r="P535" s="356" t="s">
        <v>13255</v>
      </c>
    </row>
    <row r="536" spans="1:16" x14ac:dyDescent="0.2">
      <c r="A536" s="356" t="s">
        <v>7416</v>
      </c>
      <c r="B536" s="356" t="s">
        <v>14276</v>
      </c>
      <c r="C536" s="358" t="s">
        <v>12953</v>
      </c>
      <c r="D536" s="358" t="s">
        <v>12931</v>
      </c>
      <c r="E536" s="358" t="s">
        <v>14277</v>
      </c>
      <c r="G536" s="358" t="s">
        <v>12886</v>
      </c>
      <c r="H536" s="385">
        <v>9.6999999999999993</v>
      </c>
      <c r="I536" s="358" t="s">
        <v>12893</v>
      </c>
      <c r="J536" s="358" t="s">
        <v>12888</v>
      </c>
      <c r="K536" s="358" t="s">
        <v>13558</v>
      </c>
      <c r="L536" s="362">
        <v>38574</v>
      </c>
      <c r="N536" s="362">
        <v>38574</v>
      </c>
      <c r="P536" s="356" t="s">
        <v>13255</v>
      </c>
    </row>
    <row r="537" spans="1:16" x14ac:dyDescent="0.2">
      <c r="A537" s="356" t="s">
        <v>7417</v>
      </c>
      <c r="B537" s="356" t="s">
        <v>14278</v>
      </c>
      <c r="C537" s="358" t="s">
        <v>13020</v>
      </c>
      <c r="D537" s="358" t="s">
        <v>12931</v>
      </c>
      <c r="E537" s="358" t="s">
        <v>14279</v>
      </c>
      <c r="G537" s="358" t="s">
        <v>12886</v>
      </c>
      <c r="H537" s="385">
        <v>4.4800000000000004</v>
      </c>
      <c r="I537" s="358" t="s">
        <v>12893</v>
      </c>
      <c r="J537" s="358" t="s">
        <v>12888</v>
      </c>
      <c r="K537" s="358" t="s">
        <v>13558</v>
      </c>
      <c r="L537" s="362">
        <v>38575</v>
      </c>
      <c r="N537" s="362">
        <v>38575</v>
      </c>
      <c r="P537" s="356" t="s">
        <v>13255</v>
      </c>
    </row>
    <row r="538" spans="1:16" x14ac:dyDescent="0.2">
      <c r="A538" s="356" t="s">
        <v>7418</v>
      </c>
      <c r="B538" s="356" t="s">
        <v>14280</v>
      </c>
      <c r="C538" s="358" t="s">
        <v>12883</v>
      </c>
      <c r="D538" s="358" t="s">
        <v>12884</v>
      </c>
      <c r="E538" s="358" t="s">
        <v>14281</v>
      </c>
      <c r="G538" s="358" t="s">
        <v>12886</v>
      </c>
      <c r="H538" s="385">
        <v>3.52</v>
      </c>
      <c r="I538" s="358" t="s">
        <v>12893</v>
      </c>
      <c r="J538" s="358" t="s">
        <v>12888</v>
      </c>
      <c r="K538" s="358" t="s">
        <v>13558</v>
      </c>
      <c r="L538" s="362">
        <v>38583</v>
      </c>
      <c r="N538" s="362">
        <v>38583</v>
      </c>
      <c r="P538" s="356" t="s">
        <v>13255</v>
      </c>
    </row>
    <row r="539" spans="1:16" x14ac:dyDescent="0.2">
      <c r="A539" s="356" t="s">
        <v>7419</v>
      </c>
      <c r="B539" s="356" t="s">
        <v>14282</v>
      </c>
      <c r="C539" s="358" t="s">
        <v>13064</v>
      </c>
      <c r="D539" s="358" t="s">
        <v>12931</v>
      </c>
      <c r="E539" s="358" t="s">
        <v>14283</v>
      </c>
      <c r="G539" s="358" t="s">
        <v>12886</v>
      </c>
      <c r="H539" s="385">
        <v>9.68</v>
      </c>
      <c r="I539" s="358" t="s">
        <v>12893</v>
      </c>
      <c r="J539" s="358" t="s">
        <v>12888</v>
      </c>
      <c r="K539" s="358" t="s">
        <v>13558</v>
      </c>
      <c r="L539" s="362">
        <v>38581</v>
      </c>
      <c r="N539" s="362">
        <v>38581</v>
      </c>
      <c r="P539" s="356" t="s">
        <v>13255</v>
      </c>
    </row>
    <row r="540" spans="1:16" x14ac:dyDescent="0.2">
      <c r="A540" s="356" t="s">
        <v>7420</v>
      </c>
      <c r="B540" s="356" t="s">
        <v>14284</v>
      </c>
      <c r="C540" s="358" t="s">
        <v>13095</v>
      </c>
      <c r="D540" s="358" t="s">
        <v>12976</v>
      </c>
      <c r="E540" s="358" t="s">
        <v>14285</v>
      </c>
      <c r="G540" s="358" t="s">
        <v>12886</v>
      </c>
      <c r="H540" s="385">
        <v>4.08</v>
      </c>
      <c r="I540" s="358" t="s">
        <v>12893</v>
      </c>
      <c r="J540" s="358" t="s">
        <v>12888</v>
      </c>
      <c r="K540" s="358" t="s">
        <v>13558</v>
      </c>
      <c r="L540" s="362">
        <v>38586</v>
      </c>
      <c r="N540" s="362">
        <v>38586</v>
      </c>
      <c r="P540" s="356" t="s">
        <v>13255</v>
      </c>
    </row>
    <row r="541" spans="1:16" x14ac:dyDescent="0.2">
      <c r="A541" s="356" t="s">
        <v>7421</v>
      </c>
      <c r="B541" s="356" t="s">
        <v>14286</v>
      </c>
      <c r="C541" s="358" t="s">
        <v>13116</v>
      </c>
      <c r="D541" s="358" t="s">
        <v>12919</v>
      </c>
      <c r="E541" s="358" t="s">
        <v>14287</v>
      </c>
      <c r="G541" s="358" t="s">
        <v>12886</v>
      </c>
      <c r="H541" s="385">
        <v>3.2</v>
      </c>
      <c r="I541" s="358" t="s">
        <v>12893</v>
      </c>
      <c r="J541" s="358" t="s">
        <v>12888</v>
      </c>
      <c r="K541" s="358" t="s">
        <v>13558</v>
      </c>
      <c r="L541" s="362">
        <v>38589</v>
      </c>
      <c r="N541" s="362">
        <v>38589</v>
      </c>
      <c r="P541" s="356" t="s">
        <v>13255</v>
      </c>
    </row>
    <row r="542" spans="1:16" x14ac:dyDescent="0.2">
      <c r="A542" s="356" t="s">
        <v>7422</v>
      </c>
      <c r="B542" s="356" t="s">
        <v>14288</v>
      </c>
      <c r="C542" s="358" t="s">
        <v>13026</v>
      </c>
      <c r="D542" s="358" t="s">
        <v>13027</v>
      </c>
      <c r="E542" s="358" t="s">
        <v>14289</v>
      </c>
      <c r="G542" s="358" t="s">
        <v>12886</v>
      </c>
      <c r="H542" s="385">
        <v>6.02</v>
      </c>
      <c r="I542" s="358" t="s">
        <v>12893</v>
      </c>
      <c r="J542" s="358" t="s">
        <v>12888</v>
      </c>
      <c r="K542" s="358" t="s">
        <v>13558</v>
      </c>
      <c r="L542" s="362">
        <v>38561</v>
      </c>
      <c r="N542" s="362">
        <v>38561</v>
      </c>
      <c r="P542" s="356" t="s">
        <v>13255</v>
      </c>
    </row>
    <row r="543" spans="1:16" x14ac:dyDescent="0.2">
      <c r="A543" s="356" t="s">
        <v>7423</v>
      </c>
      <c r="B543" s="356" t="s">
        <v>14290</v>
      </c>
      <c r="C543" s="358" t="s">
        <v>13017</v>
      </c>
      <c r="D543" s="358" t="s">
        <v>13018</v>
      </c>
      <c r="E543" s="358" t="s">
        <v>14291</v>
      </c>
      <c r="G543" s="358" t="s">
        <v>12886</v>
      </c>
      <c r="H543" s="385">
        <v>4.68</v>
      </c>
      <c r="I543" s="358" t="s">
        <v>12893</v>
      </c>
      <c r="J543" s="358" t="s">
        <v>12888</v>
      </c>
      <c r="K543" s="358" t="s">
        <v>13558</v>
      </c>
      <c r="L543" s="362">
        <v>38562</v>
      </c>
      <c r="N543" s="362">
        <v>38562</v>
      </c>
      <c r="P543" s="356" t="s">
        <v>13255</v>
      </c>
    </row>
    <row r="544" spans="1:16" x14ac:dyDescent="0.2">
      <c r="A544" s="356" t="s">
        <v>7424</v>
      </c>
      <c r="B544" s="356" t="s">
        <v>14292</v>
      </c>
      <c r="C544" s="358" t="s">
        <v>13783</v>
      </c>
      <c r="D544" s="358" t="s">
        <v>13015</v>
      </c>
      <c r="E544" s="358" t="s">
        <v>14293</v>
      </c>
      <c r="G544" s="358" t="s">
        <v>12886</v>
      </c>
      <c r="H544" s="385">
        <v>10.36</v>
      </c>
      <c r="I544" s="358" t="s">
        <v>12893</v>
      </c>
      <c r="J544" s="358" t="s">
        <v>12888</v>
      </c>
      <c r="K544" s="358" t="s">
        <v>13558</v>
      </c>
      <c r="L544" s="362">
        <v>38463</v>
      </c>
      <c r="N544" s="362">
        <v>38463</v>
      </c>
      <c r="P544" s="356" t="s">
        <v>13255</v>
      </c>
    </row>
    <row r="545" spans="1:16" x14ac:dyDescent="0.2">
      <c r="A545" s="356" t="s">
        <v>7425</v>
      </c>
      <c r="B545" s="356" t="s">
        <v>14294</v>
      </c>
      <c r="C545" s="358" t="s">
        <v>13966</v>
      </c>
      <c r="D545" s="358" t="s">
        <v>13027</v>
      </c>
      <c r="E545" s="358" t="s">
        <v>14295</v>
      </c>
      <c r="G545" s="358" t="s">
        <v>12886</v>
      </c>
      <c r="H545" s="385">
        <v>4.2</v>
      </c>
      <c r="I545" s="358" t="s">
        <v>12893</v>
      </c>
      <c r="J545" s="358" t="s">
        <v>12888</v>
      </c>
      <c r="K545" s="358" t="s">
        <v>13558</v>
      </c>
      <c r="L545" s="362">
        <v>38595</v>
      </c>
      <c r="N545" s="362">
        <v>38595</v>
      </c>
      <c r="P545" s="356" t="s">
        <v>13255</v>
      </c>
    </row>
    <row r="546" spans="1:16" x14ac:dyDescent="0.2">
      <c r="A546" s="356" t="s">
        <v>7426</v>
      </c>
      <c r="B546" s="356" t="s">
        <v>14296</v>
      </c>
      <c r="C546" s="358" t="s">
        <v>13001</v>
      </c>
      <c r="D546" s="358" t="s">
        <v>12916</v>
      </c>
      <c r="E546" s="358" t="s">
        <v>14297</v>
      </c>
      <c r="G546" s="358" t="s">
        <v>12886</v>
      </c>
      <c r="H546" s="385">
        <v>15.75</v>
      </c>
      <c r="I546" s="358" t="s">
        <v>12893</v>
      </c>
      <c r="J546" s="358" t="s">
        <v>12888</v>
      </c>
      <c r="K546" s="358" t="s">
        <v>13558</v>
      </c>
      <c r="L546" s="362">
        <v>38601</v>
      </c>
      <c r="N546" s="362">
        <v>38601</v>
      </c>
      <c r="P546" s="356" t="s">
        <v>13255</v>
      </c>
    </row>
    <row r="547" spans="1:16" x14ac:dyDescent="0.2">
      <c r="A547" s="356" t="s">
        <v>7427</v>
      </c>
      <c r="B547" s="356" t="s">
        <v>14298</v>
      </c>
      <c r="C547" s="358" t="s">
        <v>13344</v>
      </c>
      <c r="D547" s="358" t="s">
        <v>12931</v>
      </c>
      <c r="E547" s="358" t="s">
        <v>14299</v>
      </c>
      <c r="G547" s="358" t="s">
        <v>12886</v>
      </c>
      <c r="H547" s="385">
        <v>4</v>
      </c>
      <c r="I547" s="358" t="s">
        <v>12893</v>
      </c>
      <c r="J547" s="358" t="s">
        <v>12888</v>
      </c>
      <c r="K547" s="358" t="s">
        <v>13558</v>
      </c>
      <c r="L547" s="362">
        <v>38597</v>
      </c>
      <c r="N547" s="362">
        <v>38597</v>
      </c>
      <c r="P547" s="356" t="s">
        <v>13255</v>
      </c>
    </row>
    <row r="548" spans="1:16" x14ac:dyDescent="0.2">
      <c r="A548" s="356" t="s">
        <v>7428</v>
      </c>
      <c r="B548" s="356" t="s">
        <v>14300</v>
      </c>
      <c r="C548" s="358" t="s">
        <v>13915</v>
      </c>
      <c r="D548" s="358" t="s">
        <v>12919</v>
      </c>
      <c r="E548" s="358" t="s">
        <v>14301</v>
      </c>
      <c r="G548" s="358" t="s">
        <v>12886</v>
      </c>
      <c r="H548" s="385">
        <v>10.5</v>
      </c>
      <c r="I548" s="358" t="s">
        <v>12893</v>
      </c>
      <c r="J548" s="358" t="s">
        <v>12888</v>
      </c>
      <c r="K548" s="358" t="s">
        <v>13558</v>
      </c>
      <c r="L548" s="362">
        <v>38596</v>
      </c>
      <c r="N548" s="362">
        <v>38596</v>
      </c>
      <c r="P548" s="356" t="s">
        <v>13255</v>
      </c>
    </row>
    <row r="549" spans="1:16" x14ac:dyDescent="0.2">
      <c r="A549" s="356" t="s">
        <v>7429</v>
      </c>
      <c r="B549" s="356" t="s">
        <v>14302</v>
      </c>
      <c r="C549" s="358" t="s">
        <v>13009</v>
      </c>
      <c r="D549" s="358" t="s">
        <v>13010</v>
      </c>
      <c r="E549" s="358" t="s">
        <v>14303</v>
      </c>
      <c r="G549" s="358" t="s">
        <v>12886</v>
      </c>
      <c r="H549" s="385">
        <v>5.25</v>
      </c>
      <c r="I549" s="358" t="s">
        <v>12893</v>
      </c>
      <c r="J549" s="358" t="s">
        <v>12888</v>
      </c>
      <c r="K549" s="358" t="s">
        <v>13558</v>
      </c>
      <c r="L549" s="362">
        <v>38596</v>
      </c>
      <c r="N549" s="362">
        <v>38596</v>
      </c>
      <c r="P549" s="356" t="s">
        <v>13255</v>
      </c>
    </row>
    <row r="550" spans="1:16" x14ac:dyDescent="0.2">
      <c r="A550" s="356" t="s">
        <v>7430</v>
      </c>
      <c r="B550" s="356" t="s">
        <v>14304</v>
      </c>
      <c r="C550" s="358" t="s">
        <v>14305</v>
      </c>
      <c r="D550" s="358" t="s">
        <v>12919</v>
      </c>
      <c r="E550" s="358" t="s">
        <v>14306</v>
      </c>
      <c r="G550" s="358" t="s">
        <v>12886</v>
      </c>
      <c r="H550" s="385">
        <v>6.6</v>
      </c>
      <c r="I550" s="358" t="s">
        <v>12893</v>
      </c>
      <c r="J550" s="358" t="s">
        <v>12888</v>
      </c>
      <c r="K550" s="358" t="s">
        <v>13558</v>
      </c>
      <c r="L550" s="362">
        <v>38595</v>
      </c>
      <c r="N550" s="362">
        <v>38595</v>
      </c>
      <c r="P550" s="356" t="s">
        <v>13255</v>
      </c>
    </row>
    <row r="551" spans="1:16" x14ac:dyDescent="0.2">
      <c r="A551" s="356" t="s">
        <v>7431</v>
      </c>
      <c r="B551" s="356" t="s">
        <v>14307</v>
      </c>
      <c r="C551" s="358" t="s">
        <v>14305</v>
      </c>
      <c r="D551" s="358" t="s">
        <v>12919</v>
      </c>
      <c r="E551" s="358" t="s">
        <v>14308</v>
      </c>
      <c r="G551" s="358" t="s">
        <v>12886</v>
      </c>
      <c r="H551" s="385">
        <v>6.6</v>
      </c>
      <c r="I551" s="358" t="s">
        <v>12893</v>
      </c>
      <c r="J551" s="358" t="s">
        <v>12888</v>
      </c>
      <c r="K551" s="358" t="s">
        <v>13558</v>
      </c>
      <c r="L551" s="362">
        <v>38590</v>
      </c>
      <c r="N551" s="362">
        <v>38590</v>
      </c>
      <c r="P551" s="356" t="s">
        <v>13255</v>
      </c>
    </row>
    <row r="552" spans="1:16" x14ac:dyDescent="0.2">
      <c r="A552" s="356" t="s">
        <v>7432</v>
      </c>
      <c r="B552" s="356" t="s">
        <v>14307</v>
      </c>
      <c r="C552" s="358" t="s">
        <v>14305</v>
      </c>
      <c r="D552" s="358" t="s">
        <v>12919</v>
      </c>
      <c r="E552" s="358" t="s">
        <v>14308</v>
      </c>
      <c r="G552" s="358" t="s">
        <v>12886</v>
      </c>
      <c r="H552" s="385">
        <v>7.26</v>
      </c>
      <c r="I552" s="358" t="s">
        <v>12893</v>
      </c>
      <c r="J552" s="358" t="s">
        <v>12888</v>
      </c>
      <c r="K552" s="358" t="s">
        <v>13558</v>
      </c>
      <c r="L552" s="362">
        <v>38912</v>
      </c>
      <c r="N552" s="362">
        <v>38912</v>
      </c>
      <c r="P552" s="356" t="s">
        <v>13255</v>
      </c>
    </row>
    <row r="553" spans="1:16" x14ac:dyDescent="0.2">
      <c r="A553" s="356" t="s">
        <v>7433</v>
      </c>
      <c r="B553" s="356" t="s">
        <v>14309</v>
      </c>
      <c r="C553" s="358" t="s">
        <v>13077</v>
      </c>
      <c r="D553" s="358" t="s">
        <v>12997</v>
      </c>
      <c r="E553" s="358" t="s">
        <v>14310</v>
      </c>
      <c r="G553" s="358" t="s">
        <v>12886</v>
      </c>
      <c r="H553" s="385">
        <v>6.8</v>
      </c>
      <c r="I553" s="358" t="s">
        <v>12893</v>
      </c>
      <c r="J553" s="358" t="s">
        <v>12888</v>
      </c>
      <c r="K553" s="358" t="s">
        <v>13558</v>
      </c>
      <c r="L553" s="362">
        <v>38611</v>
      </c>
      <c r="N553" s="362">
        <v>38611</v>
      </c>
      <c r="P553" s="356" t="s">
        <v>13255</v>
      </c>
    </row>
    <row r="554" spans="1:16" x14ac:dyDescent="0.2">
      <c r="A554" s="356" t="s">
        <v>7434</v>
      </c>
      <c r="B554" s="356" t="s">
        <v>14311</v>
      </c>
      <c r="C554" s="358" t="s">
        <v>13022</v>
      </c>
      <c r="D554" s="358" t="s">
        <v>12931</v>
      </c>
      <c r="E554" s="358" t="s">
        <v>14312</v>
      </c>
      <c r="G554" s="358" t="s">
        <v>12886</v>
      </c>
      <c r="H554" s="385">
        <v>9.1199999999999992</v>
      </c>
      <c r="I554" s="358" t="s">
        <v>12893</v>
      </c>
      <c r="J554" s="358" t="s">
        <v>12888</v>
      </c>
      <c r="K554" s="358" t="s">
        <v>13558</v>
      </c>
      <c r="L554" s="362">
        <v>38609</v>
      </c>
      <c r="N554" s="362">
        <v>38609</v>
      </c>
      <c r="P554" s="356" t="s">
        <v>13255</v>
      </c>
    </row>
    <row r="555" spans="1:16" x14ac:dyDescent="0.2">
      <c r="A555" s="356" t="s">
        <v>7435</v>
      </c>
      <c r="B555" s="356" t="s">
        <v>14313</v>
      </c>
      <c r="C555" s="358" t="s">
        <v>12909</v>
      </c>
      <c r="D555" s="358" t="s">
        <v>12910</v>
      </c>
      <c r="E555" s="358" t="s">
        <v>14314</v>
      </c>
      <c r="G555" s="358" t="s">
        <v>12886</v>
      </c>
      <c r="H555" s="385">
        <v>4.0999999999999996</v>
      </c>
      <c r="I555" s="358" t="s">
        <v>12893</v>
      </c>
      <c r="J555" s="358" t="s">
        <v>12888</v>
      </c>
      <c r="K555" s="358" t="s">
        <v>13558</v>
      </c>
      <c r="L555" s="362">
        <v>38595</v>
      </c>
      <c r="N555" s="362">
        <v>38595</v>
      </c>
      <c r="P555" s="356" t="s">
        <v>13255</v>
      </c>
    </row>
    <row r="556" spans="1:16" x14ac:dyDescent="0.2">
      <c r="A556" s="356" t="s">
        <v>7436</v>
      </c>
      <c r="B556" s="356" t="s">
        <v>14315</v>
      </c>
      <c r="C556" s="358" t="s">
        <v>12905</v>
      </c>
      <c r="D556" s="358" t="s">
        <v>12987</v>
      </c>
      <c r="E556" s="358" t="s">
        <v>14316</v>
      </c>
      <c r="G556" s="358" t="s">
        <v>12886</v>
      </c>
      <c r="H556" s="385">
        <v>1.1000000000000001</v>
      </c>
      <c r="I556" s="358" t="s">
        <v>12893</v>
      </c>
      <c r="J556" s="358" t="s">
        <v>12888</v>
      </c>
      <c r="K556" s="358" t="s">
        <v>13558</v>
      </c>
      <c r="L556" s="362">
        <v>38614</v>
      </c>
      <c r="N556" s="362">
        <v>38614</v>
      </c>
      <c r="P556" s="356" t="s">
        <v>13255</v>
      </c>
    </row>
    <row r="557" spans="1:16" x14ac:dyDescent="0.2">
      <c r="A557" s="356" t="s">
        <v>7437</v>
      </c>
      <c r="B557" s="356" t="s">
        <v>14317</v>
      </c>
      <c r="C557" s="358" t="s">
        <v>12890</v>
      </c>
      <c r="D557" s="358" t="s">
        <v>12891</v>
      </c>
      <c r="E557" s="358" t="s">
        <v>14318</v>
      </c>
      <c r="G557" s="358" t="s">
        <v>12886</v>
      </c>
      <c r="H557" s="385">
        <v>12.87</v>
      </c>
      <c r="I557" s="358" t="s">
        <v>12893</v>
      </c>
      <c r="J557" s="358" t="s">
        <v>12888</v>
      </c>
      <c r="K557" s="358" t="s">
        <v>13558</v>
      </c>
      <c r="L557" s="362">
        <v>38608</v>
      </c>
      <c r="N557" s="362">
        <v>38608</v>
      </c>
      <c r="P557" s="356" t="s">
        <v>13255</v>
      </c>
    </row>
    <row r="558" spans="1:16" x14ac:dyDescent="0.2">
      <c r="A558" s="356" t="s">
        <v>7438</v>
      </c>
      <c r="B558" s="356" t="s">
        <v>14317</v>
      </c>
      <c r="C558" s="358" t="s">
        <v>12890</v>
      </c>
      <c r="D558" s="358" t="s">
        <v>12891</v>
      </c>
      <c r="E558" s="358" t="s">
        <v>14318</v>
      </c>
      <c r="G558" s="358" t="s">
        <v>12886</v>
      </c>
      <c r="H558" s="385">
        <v>0.33</v>
      </c>
      <c r="I558" s="358" t="s">
        <v>12893</v>
      </c>
      <c r="J558" s="358" t="s">
        <v>12888</v>
      </c>
      <c r="K558" s="358" t="s">
        <v>13558</v>
      </c>
      <c r="L558" s="362">
        <v>38930</v>
      </c>
      <c r="N558" s="362">
        <v>38930</v>
      </c>
      <c r="P558" s="356" t="s">
        <v>13255</v>
      </c>
    </row>
    <row r="559" spans="1:16" x14ac:dyDescent="0.2">
      <c r="A559" s="356" t="s">
        <v>7439</v>
      </c>
      <c r="B559" s="356" t="s">
        <v>14319</v>
      </c>
      <c r="C559" s="358" t="s">
        <v>14190</v>
      </c>
      <c r="D559" s="358" t="s">
        <v>12931</v>
      </c>
      <c r="E559" s="358" t="s">
        <v>14320</v>
      </c>
      <c r="G559" s="358" t="s">
        <v>12886</v>
      </c>
      <c r="H559" s="385">
        <v>4.95</v>
      </c>
      <c r="I559" s="358" t="s">
        <v>12893</v>
      </c>
      <c r="J559" s="358" t="s">
        <v>12888</v>
      </c>
      <c r="K559" s="358" t="s">
        <v>13558</v>
      </c>
      <c r="L559" s="362">
        <v>38601</v>
      </c>
      <c r="N559" s="362">
        <v>38601</v>
      </c>
      <c r="P559" s="356" t="s">
        <v>13255</v>
      </c>
    </row>
    <row r="560" spans="1:16" x14ac:dyDescent="0.2">
      <c r="A560" s="356" t="s">
        <v>7440</v>
      </c>
      <c r="B560" s="356" t="s">
        <v>14319</v>
      </c>
      <c r="C560" s="358" t="s">
        <v>14190</v>
      </c>
      <c r="D560" s="358" t="s">
        <v>12931</v>
      </c>
      <c r="E560" s="358" t="s">
        <v>14320</v>
      </c>
      <c r="G560" s="358" t="s">
        <v>12886</v>
      </c>
      <c r="H560" s="385">
        <v>2.76</v>
      </c>
      <c r="I560" s="358" t="s">
        <v>12893</v>
      </c>
      <c r="J560" s="358" t="s">
        <v>12888</v>
      </c>
      <c r="K560" s="358" t="s">
        <v>13558</v>
      </c>
      <c r="L560" s="362">
        <v>40352</v>
      </c>
      <c r="N560" s="362">
        <v>40352</v>
      </c>
      <c r="P560" s="356" t="s">
        <v>13255</v>
      </c>
    </row>
    <row r="561" spans="1:16" x14ac:dyDescent="0.2">
      <c r="A561" s="356" t="s">
        <v>7441</v>
      </c>
      <c r="B561" s="356" t="s">
        <v>14321</v>
      </c>
      <c r="C561" s="358" t="s">
        <v>12991</v>
      </c>
      <c r="D561" s="358" t="s">
        <v>12992</v>
      </c>
      <c r="E561" s="358" t="s">
        <v>14322</v>
      </c>
      <c r="G561" s="358" t="s">
        <v>12886</v>
      </c>
      <c r="H561" s="385">
        <v>7.95</v>
      </c>
      <c r="I561" s="358" t="s">
        <v>12893</v>
      </c>
      <c r="J561" s="358" t="s">
        <v>12888</v>
      </c>
      <c r="K561" s="358" t="s">
        <v>13558</v>
      </c>
      <c r="L561" s="362">
        <v>38608</v>
      </c>
      <c r="N561" s="362">
        <v>38608</v>
      </c>
      <c r="P561" s="356" t="s">
        <v>13255</v>
      </c>
    </row>
    <row r="562" spans="1:16" x14ac:dyDescent="0.2">
      <c r="A562" s="356" t="s">
        <v>7442</v>
      </c>
      <c r="B562" s="356" t="s">
        <v>14323</v>
      </c>
      <c r="C562" s="358" t="s">
        <v>13922</v>
      </c>
      <c r="D562" s="358" t="s">
        <v>13106</v>
      </c>
      <c r="E562" s="358" t="s">
        <v>14324</v>
      </c>
      <c r="G562" s="358" t="s">
        <v>12886</v>
      </c>
      <c r="H562" s="385">
        <v>7.22</v>
      </c>
      <c r="I562" s="358" t="s">
        <v>12893</v>
      </c>
      <c r="J562" s="358" t="s">
        <v>12888</v>
      </c>
      <c r="K562" s="358" t="s">
        <v>13558</v>
      </c>
      <c r="L562" s="362">
        <v>38622</v>
      </c>
      <c r="N562" s="362">
        <v>38622</v>
      </c>
      <c r="P562" s="356" t="s">
        <v>13255</v>
      </c>
    </row>
    <row r="563" spans="1:16" x14ac:dyDescent="0.2">
      <c r="A563" s="356" t="s">
        <v>7443</v>
      </c>
      <c r="B563" s="356" t="s">
        <v>14325</v>
      </c>
      <c r="C563" s="358" t="s">
        <v>12890</v>
      </c>
      <c r="D563" s="358" t="s">
        <v>12891</v>
      </c>
      <c r="E563" s="358" t="s">
        <v>14326</v>
      </c>
      <c r="G563" s="358" t="s">
        <v>12886</v>
      </c>
      <c r="H563" s="385">
        <v>20.16</v>
      </c>
      <c r="I563" s="358" t="s">
        <v>12893</v>
      </c>
      <c r="J563" s="358" t="s">
        <v>12888</v>
      </c>
      <c r="K563" s="358" t="s">
        <v>13558</v>
      </c>
      <c r="L563" s="362">
        <v>38621</v>
      </c>
      <c r="N563" s="362">
        <v>38621</v>
      </c>
      <c r="P563" s="356" t="s">
        <v>13255</v>
      </c>
    </row>
    <row r="564" spans="1:16" x14ac:dyDescent="0.2">
      <c r="A564" s="356" t="s">
        <v>7444</v>
      </c>
      <c r="B564" s="356" t="s">
        <v>14325</v>
      </c>
      <c r="C564" s="358" t="s">
        <v>12890</v>
      </c>
      <c r="D564" s="358" t="s">
        <v>12891</v>
      </c>
      <c r="E564" s="358" t="s">
        <v>14326</v>
      </c>
      <c r="G564" s="358" t="s">
        <v>12886</v>
      </c>
      <c r="H564" s="385">
        <v>7.02</v>
      </c>
      <c r="I564" s="358" t="s">
        <v>12893</v>
      </c>
      <c r="J564" s="358" t="s">
        <v>12888</v>
      </c>
      <c r="K564" s="358" t="s">
        <v>13558</v>
      </c>
      <c r="L564" s="362">
        <v>39664</v>
      </c>
      <c r="N564" s="362">
        <v>39664</v>
      </c>
      <c r="P564" s="356" t="s">
        <v>13255</v>
      </c>
    </row>
    <row r="565" spans="1:16" x14ac:dyDescent="0.2">
      <c r="A565" s="356" t="s">
        <v>7445</v>
      </c>
      <c r="B565" s="356" t="s">
        <v>14327</v>
      </c>
      <c r="C565" s="358" t="s">
        <v>12902</v>
      </c>
      <c r="D565" s="358" t="s">
        <v>12903</v>
      </c>
      <c r="E565" s="358" t="s">
        <v>14328</v>
      </c>
      <c r="G565" s="358" t="s">
        <v>12886</v>
      </c>
      <c r="H565" s="385">
        <v>17.760000000000002</v>
      </c>
      <c r="I565" s="358" t="s">
        <v>12893</v>
      </c>
      <c r="J565" s="358" t="s">
        <v>12888</v>
      </c>
      <c r="K565" s="358" t="s">
        <v>13558</v>
      </c>
      <c r="L565" s="362">
        <v>38621</v>
      </c>
      <c r="N565" s="362">
        <v>38621</v>
      </c>
      <c r="P565" s="356" t="s">
        <v>13255</v>
      </c>
    </row>
    <row r="566" spans="1:16" x14ac:dyDescent="0.2">
      <c r="A566" s="356" t="s">
        <v>7446</v>
      </c>
      <c r="B566" s="356" t="s">
        <v>14329</v>
      </c>
      <c r="C566" s="358" t="s">
        <v>13095</v>
      </c>
      <c r="D566" s="358" t="s">
        <v>12976</v>
      </c>
      <c r="E566" s="358" t="s">
        <v>14103</v>
      </c>
      <c r="G566" s="358" t="s">
        <v>12886</v>
      </c>
      <c r="H566" s="385">
        <v>42</v>
      </c>
      <c r="I566" s="358" t="s">
        <v>12893</v>
      </c>
      <c r="J566" s="358" t="s">
        <v>12888</v>
      </c>
      <c r="K566" s="358" t="s">
        <v>13558</v>
      </c>
      <c r="L566" s="362">
        <v>38616</v>
      </c>
      <c r="N566" s="362">
        <v>38616</v>
      </c>
      <c r="P566" s="356" t="s">
        <v>13255</v>
      </c>
    </row>
    <row r="567" spans="1:16" x14ac:dyDescent="0.2">
      <c r="A567" s="356" t="s">
        <v>7447</v>
      </c>
      <c r="B567" s="356" t="s">
        <v>14330</v>
      </c>
      <c r="C567" s="358" t="s">
        <v>13578</v>
      </c>
      <c r="D567" s="358" t="s">
        <v>12931</v>
      </c>
      <c r="E567" s="358" t="s">
        <v>14331</v>
      </c>
      <c r="G567" s="358" t="s">
        <v>12886</v>
      </c>
      <c r="H567" s="385">
        <v>3.42</v>
      </c>
      <c r="I567" s="358" t="s">
        <v>12893</v>
      </c>
      <c r="J567" s="358" t="s">
        <v>12888</v>
      </c>
      <c r="K567" s="358" t="s">
        <v>13558</v>
      </c>
      <c r="L567" s="362">
        <v>38617</v>
      </c>
      <c r="N567" s="362">
        <v>38617</v>
      </c>
      <c r="P567" s="356" t="s">
        <v>13255</v>
      </c>
    </row>
    <row r="568" spans="1:16" x14ac:dyDescent="0.2">
      <c r="A568" s="356" t="s">
        <v>7448</v>
      </c>
      <c r="B568" s="356" t="s">
        <v>14332</v>
      </c>
      <c r="C568" s="358" t="s">
        <v>13673</v>
      </c>
      <c r="D568" s="358" t="s">
        <v>13245</v>
      </c>
      <c r="E568" s="358" t="s">
        <v>14333</v>
      </c>
      <c r="G568" s="358" t="s">
        <v>12886</v>
      </c>
      <c r="H568" s="385">
        <v>4.5599999999999996</v>
      </c>
      <c r="I568" s="358" t="s">
        <v>12893</v>
      </c>
      <c r="J568" s="358" t="s">
        <v>12888</v>
      </c>
      <c r="K568" s="358" t="s">
        <v>13558</v>
      </c>
      <c r="L568" s="362">
        <v>38631</v>
      </c>
      <c r="N568" s="362">
        <v>38631</v>
      </c>
      <c r="P568" s="356" t="s">
        <v>13255</v>
      </c>
    </row>
    <row r="569" spans="1:16" x14ac:dyDescent="0.2">
      <c r="A569" s="356" t="s">
        <v>7449</v>
      </c>
      <c r="B569" s="356" t="s">
        <v>14334</v>
      </c>
      <c r="C569" s="358" t="s">
        <v>13007</v>
      </c>
      <c r="D569" s="358" t="s">
        <v>12976</v>
      </c>
      <c r="E569" s="358" t="s">
        <v>14335</v>
      </c>
      <c r="G569" s="358" t="s">
        <v>12886</v>
      </c>
      <c r="H569" s="385">
        <v>2.4</v>
      </c>
      <c r="I569" s="358" t="s">
        <v>12893</v>
      </c>
      <c r="J569" s="358" t="s">
        <v>12888</v>
      </c>
      <c r="K569" s="358" t="s">
        <v>13558</v>
      </c>
      <c r="L569" s="362">
        <v>38631</v>
      </c>
      <c r="N569" s="362">
        <v>38631</v>
      </c>
      <c r="P569" s="356" t="s">
        <v>13255</v>
      </c>
    </row>
    <row r="570" spans="1:16" x14ac:dyDescent="0.2">
      <c r="A570" s="356" t="s">
        <v>7450</v>
      </c>
      <c r="B570" s="356" t="s">
        <v>14336</v>
      </c>
      <c r="C570" s="358" t="s">
        <v>14337</v>
      </c>
      <c r="D570" s="358" t="s">
        <v>12984</v>
      </c>
      <c r="E570" s="358" t="s">
        <v>14338</v>
      </c>
      <c r="G570" s="358" t="s">
        <v>12886</v>
      </c>
      <c r="H570" s="385">
        <v>4.5</v>
      </c>
      <c r="I570" s="358" t="s">
        <v>12893</v>
      </c>
      <c r="J570" s="358" t="s">
        <v>12888</v>
      </c>
      <c r="K570" s="358" t="s">
        <v>13558</v>
      </c>
      <c r="L570" s="362">
        <v>38631</v>
      </c>
      <c r="N570" s="362">
        <v>38631</v>
      </c>
      <c r="P570" s="356" t="s">
        <v>13255</v>
      </c>
    </row>
    <row r="571" spans="1:16" x14ac:dyDescent="0.2">
      <c r="A571" s="356" t="s">
        <v>7451</v>
      </c>
      <c r="B571" s="356" t="s">
        <v>14339</v>
      </c>
      <c r="C571" s="358" t="s">
        <v>13064</v>
      </c>
      <c r="D571" s="358" t="s">
        <v>12931</v>
      </c>
      <c r="E571" s="358" t="s">
        <v>14340</v>
      </c>
      <c r="G571" s="358" t="s">
        <v>12886</v>
      </c>
      <c r="H571" s="385">
        <v>4.05</v>
      </c>
      <c r="I571" s="358" t="s">
        <v>12893</v>
      </c>
      <c r="J571" s="358" t="s">
        <v>12888</v>
      </c>
      <c r="K571" s="358" t="s">
        <v>13558</v>
      </c>
      <c r="L571" s="362">
        <v>38630</v>
      </c>
      <c r="N571" s="362">
        <v>38630</v>
      </c>
      <c r="P571" s="356" t="s">
        <v>13255</v>
      </c>
    </row>
    <row r="572" spans="1:16" x14ac:dyDescent="0.2">
      <c r="A572" s="356" t="s">
        <v>7452</v>
      </c>
      <c r="B572" s="356" t="s">
        <v>14341</v>
      </c>
      <c r="C572" s="358" t="s">
        <v>14342</v>
      </c>
      <c r="D572" s="358" t="s">
        <v>12916</v>
      </c>
      <c r="E572" s="358" t="s">
        <v>14343</v>
      </c>
      <c r="G572" s="358" t="s">
        <v>12886</v>
      </c>
      <c r="H572" s="385">
        <v>3.6</v>
      </c>
      <c r="I572" s="358" t="s">
        <v>12893</v>
      </c>
      <c r="J572" s="358" t="s">
        <v>12888</v>
      </c>
      <c r="K572" s="358" t="s">
        <v>13558</v>
      </c>
      <c r="L572" s="362">
        <v>38625</v>
      </c>
      <c r="N572" s="362">
        <v>38625</v>
      </c>
      <c r="P572" s="356" t="s">
        <v>13255</v>
      </c>
    </row>
    <row r="573" spans="1:16" x14ac:dyDescent="0.2">
      <c r="A573" s="356" t="s">
        <v>7453</v>
      </c>
      <c r="B573" s="356" t="s">
        <v>14344</v>
      </c>
      <c r="C573" s="358" t="s">
        <v>14190</v>
      </c>
      <c r="D573" s="358" t="s">
        <v>12931</v>
      </c>
      <c r="E573" s="358" t="s">
        <v>14345</v>
      </c>
      <c r="G573" s="358" t="s">
        <v>12886</v>
      </c>
      <c r="H573" s="385">
        <v>12.18</v>
      </c>
      <c r="I573" s="358" t="s">
        <v>12893</v>
      </c>
      <c r="J573" s="358" t="s">
        <v>12888</v>
      </c>
      <c r="K573" s="358" t="s">
        <v>13558</v>
      </c>
      <c r="L573" s="362">
        <v>38625</v>
      </c>
      <c r="N573" s="362">
        <v>38625</v>
      </c>
      <c r="P573" s="356" t="s">
        <v>13255</v>
      </c>
    </row>
    <row r="574" spans="1:16" x14ac:dyDescent="0.2">
      <c r="A574" s="356" t="s">
        <v>7454</v>
      </c>
      <c r="B574" s="356" t="s">
        <v>14346</v>
      </c>
      <c r="C574" s="358" t="s">
        <v>13706</v>
      </c>
      <c r="D574" s="358" t="s">
        <v>12895</v>
      </c>
      <c r="E574" s="358" t="s">
        <v>13736</v>
      </c>
      <c r="G574" s="358" t="s">
        <v>12886</v>
      </c>
      <c r="H574" s="385">
        <v>3.84</v>
      </c>
      <c r="I574" s="358" t="s">
        <v>12893</v>
      </c>
      <c r="J574" s="358" t="s">
        <v>12888</v>
      </c>
      <c r="K574" s="358" t="s">
        <v>13558</v>
      </c>
      <c r="L574" s="362">
        <v>38624</v>
      </c>
      <c r="N574" s="362">
        <v>38624</v>
      </c>
      <c r="P574" s="356" t="s">
        <v>13255</v>
      </c>
    </row>
    <row r="575" spans="1:16" x14ac:dyDescent="0.2">
      <c r="A575" s="356" t="s">
        <v>7455</v>
      </c>
      <c r="B575" s="356" t="s">
        <v>14346</v>
      </c>
      <c r="C575" s="358" t="s">
        <v>13706</v>
      </c>
      <c r="D575" s="358" t="s">
        <v>12895</v>
      </c>
      <c r="E575" s="358" t="s">
        <v>13736</v>
      </c>
      <c r="G575" s="358" t="s">
        <v>12886</v>
      </c>
      <c r="H575" s="385">
        <v>25.2</v>
      </c>
      <c r="I575" s="358" t="s">
        <v>12893</v>
      </c>
      <c r="J575" s="358" t="s">
        <v>12888</v>
      </c>
      <c r="K575" s="358" t="s">
        <v>13558</v>
      </c>
      <c r="L575" s="362">
        <v>39995</v>
      </c>
      <c r="N575" s="362">
        <v>39995</v>
      </c>
      <c r="P575" s="356" t="s">
        <v>13255</v>
      </c>
    </row>
    <row r="576" spans="1:16" x14ac:dyDescent="0.2">
      <c r="A576" s="356" t="s">
        <v>7456</v>
      </c>
      <c r="B576" s="356" t="s">
        <v>14347</v>
      </c>
      <c r="C576" s="358" t="s">
        <v>12902</v>
      </c>
      <c r="D576" s="358" t="s">
        <v>12903</v>
      </c>
      <c r="E576" s="358" t="s">
        <v>14348</v>
      </c>
      <c r="G576" s="358" t="s">
        <v>12886</v>
      </c>
      <c r="H576" s="385">
        <v>5.25</v>
      </c>
      <c r="I576" s="358" t="s">
        <v>12893</v>
      </c>
      <c r="J576" s="358" t="s">
        <v>12888</v>
      </c>
      <c r="K576" s="358" t="s">
        <v>13558</v>
      </c>
      <c r="L576" s="362">
        <v>38617</v>
      </c>
      <c r="N576" s="362">
        <v>38617</v>
      </c>
      <c r="P576" s="356" t="s">
        <v>13255</v>
      </c>
    </row>
    <row r="577" spans="1:16" x14ac:dyDescent="0.2">
      <c r="A577" s="356" t="s">
        <v>7457</v>
      </c>
      <c r="B577" s="356" t="s">
        <v>14349</v>
      </c>
      <c r="C577" s="358" t="s">
        <v>13095</v>
      </c>
      <c r="D577" s="358" t="s">
        <v>12976</v>
      </c>
      <c r="E577" s="358" t="s">
        <v>14350</v>
      </c>
      <c r="G577" s="358" t="s">
        <v>12886</v>
      </c>
      <c r="H577" s="385">
        <v>3.8</v>
      </c>
      <c r="I577" s="358" t="s">
        <v>12893</v>
      </c>
      <c r="J577" s="358" t="s">
        <v>12888</v>
      </c>
      <c r="K577" s="358" t="s">
        <v>13558</v>
      </c>
      <c r="L577" s="362">
        <v>38639</v>
      </c>
      <c r="N577" s="362">
        <v>38639</v>
      </c>
      <c r="P577" s="356" t="s">
        <v>13255</v>
      </c>
    </row>
    <row r="578" spans="1:16" x14ac:dyDescent="0.2">
      <c r="A578" s="356" t="s">
        <v>7458</v>
      </c>
      <c r="B578" s="356" t="s">
        <v>14351</v>
      </c>
      <c r="C578" s="358" t="s">
        <v>13132</v>
      </c>
      <c r="D578" s="358" t="s">
        <v>12910</v>
      </c>
      <c r="E578" s="358" t="s">
        <v>14352</v>
      </c>
      <c r="G578" s="358" t="s">
        <v>12886</v>
      </c>
      <c r="H578" s="385">
        <v>10.4</v>
      </c>
      <c r="I578" s="358" t="s">
        <v>12893</v>
      </c>
      <c r="J578" s="358" t="s">
        <v>12888</v>
      </c>
      <c r="K578" s="358" t="s">
        <v>13558</v>
      </c>
      <c r="L578" s="362">
        <v>38638</v>
      </c>
      <c r="N578" s="362">
        <v>38638</v>
      </c>
      <c r="P578" s="356" t="s">
        <v>13255</v>
      </c>
    </row>
    <row r="579" spans="1:16" x14ac:dyDescent="0.2">
      <c r="A579" s="356" t="s">
        <v>7459</v>
      </c>
      <c r="B579" s="356" t="s">
        <v>14353</v>
      </c>
      <c r="C579" s="358" t="s">
        <v>13158</v>
      </c>
      <c r="D579" s="358" t="s">
        <v>12931</v>
      </c>
      <c r="E579" s="358" t="s">
        <v>14354</v>
      </c>
      <c r="G579" s="358" t="s">
        <v>12886</v>
      </c>
      <c r="H579" s="385">
        <v>15.4</v>
      </c>
      <c r="I579" s="358" t="s">
        <v>12893</v>
      </c>
      <c r="J579" s="358" t="s">
        <v>12888</v>
      </c>
      <c r="K579" s="358" t="s">
        <v>13558</v>
      </c>
      <c r="L579" s="362">
        <v>38639</v>
      </c>
      <c r="N579" s="362">
        <v>38639</v>
      </c>
      <c r="P579" s="356" t="s">
        <v>13255</v>
      </c>
    </row>
    <row r="580" spans="1:16" x14ac:dyDescent="0.2">
      <c r="A580" s="356" t="s">
        <v>7460</v>
      </c>
      <c r="B580" s="356" t="s">
        <v>14353</v>
      </c>
      <c r="C580" s="358" t="s">
        <v>13158</v>
      </c>
      <c r="D580" s="358" t="s">
        <v>12931</v>
      </c>
      <c r="E580" s="358" t="s">
        <v>14354</v>
      </c>
      <c r="G580" s="358" t="s">
        <v>12886</v>
      </c>
      <c r="H580" s="385">
        <v>6.12</v>
      </c>
      <c r="I580" s="358" t="s">
        <v>12893</v>
      </c>
      <c r="J580" s="358" t="s">
        <v>12888</v>
      </c>
      <c r="K580" s="358" t="s">
        <v>13558</v>
      </c>
      <c r="L580" s="362">
        <v>39022</v>
      </c>
      <c r="N580" s="362">
        <v>39022</v>
      </c>
      <c r="P580" s="356" t="s">
        <v>13255</v>
      </c>
    </row>
    <row r="581" spans="1:16" x14ac:dyDescent="0.2">
      <c r="A581" s="356" t="s">
        <v>7461</v>
      </c>
      <c r="B581" s="356" t="s">
        <v>14355</v>
      </c>
      <c r="C581" s="358" t="s">
        <v>12909</v>
      </c>
      <c r="D581" s="358" t="s">
        <v>12910</v>
      </c>
      <c r="E581" s="358" t="s">
        <v>14356</v>
      </c>
      <c r="G581" s="358" t="s">
        <v>12886</v>
      </c>
      <c r="H581" s="385">
        <v>6.48</v>
      </c>
      <c r="I581" s="358" t="s">
        <v>12893</v>
      </c>
      <c r="J581" s="358" t="s">
        <v>12888</v>
      </c>
      <c r="K581" s="358" t="s">
        <v>13558</v>
      </c>
      <c r="L581" s="362">
        <v>38639</v>
      </c>
      <c r="N581" s="362">
        <v>38639</v>
      </c>
      <c r="P581" s="356" t="s">
        <v>13255</v>
      </c>
    </row>
    <row r="582" spans="1:16" x14ac:dyDescent="0.2">
      <c r="A582" s="356" t="s">
        <v>7462</v>
      </c>
      <c r="B582" s="356" t="s">
        <v>14357</v>
      </c>
      <c r="C582" s="358" t="s">
        <v>13001</v>
      </c>
      <c r="D582" s="358" t="s">
        <v>12916</v>
      </c>
      <c r="E582" s="358" t="s">
        <v>14358</v>
      </c>
      <c r="G582" s="358" t="s">
        <v>12886</v>
      </c>
      <c r="H582" s="385">
        <v>4.625</v>
      </c>
      <c r="I582" s="358" t="s">
        <v>12893</v>
      </c>
      <c r="J582" s="358" t="s">
        <v>12888</v>
      </c>
      <c r="K582" s="358" t="s">
        <v>13558</v>
      </c>
      <c r="L582" s="362">
        <v>38637</v>
      </c>
      <c r="N582" s="362">
        <v>38637</v>
      </c>
      <c r="P582" s="356" t="s">
        <v>13255</v>
      </c>
    </row>
    <row r="583" spans="1:16" x14ac:dyDescent="0.2">
      <c r="A583" s="356" t="s">
        <v>7463</v>
      </c>
      <c r="B583" s="356" t="s">
        <v>14359</v>
      </c>
      <c r="C583" s="358" t="s">
        <v>13407</v>
      </c>
      <c r="D583" s="358" t="s">
        <v>12984</v>
      </c>
      <c r="E583" s="358" t="s">
        <v>14360</v>
      </c>
      <c r="G583" s="358" t="s">
        <v>12886</v>
      </c>
      <c r="H583" s="385">
        <v>7.2</v>
      </c>
      <c r="I583" s="358" t="s">
        <v>12893</v>
      </c>
      <c r="J583" s="358" t="s">
        <v>12888</v>
      </c>
      <c r="K583" s="358" t="s">
        <v>13558</v>
      </c>
      <c r="L583" s="362">
        <v>38638</v>
      </c>
      <c r="N583" s="362">
        <v>38638</v>
      </c>
      <c r="P583" s="356" t="s">
        <v>13255</v>
      </c>
    </row>
    <row r="584" spans="1:16" x14ac:dyDescent="0.2">
      <c r="A584" s="356" t="s">
        <v>7464</v>
      </c>
      <c r="B584" s="356" t="s">
        <v>14361</v>
      </c>
      <c r="C584" s="358" t="s">
        <v>12972</v>
      </c>
      <c r="D584" s="358" t="s">
        <v>12973</v>
      </c>
      <c r="E584" s="358" t="s">
        <v>14362</v>
      </c>
      <c r="G584" s="358" t="s">
        <v>12886</v>
      </c>
      <c r="H584" s="385">
        <v>14.04</v>
      </c>
      <c r="I584" s="358" t="s">
        <v>12893</v>
      </c>
      <c r="J584" s="358" t="s">
        <v>12888</v>
      </c>
      <c r="K584" s="358" t="s">
        <v>13558</v>
      </c>
      <c r="L584" s="362">
        <v>38646</v>
      </c>
      <c r="N584" s="362">
        <v>38646</v>
      </c>
      <c r="P584" s="356" t="s">
        <v>13255</v>
      </c>
    </row>
    <row r="585" spans="1:16" x14ac:dyDescent="0.2">
      <c r="A585" s="356" t="s">
        <v>7465</v>
      </c>
      <c r="B585" s="356" t="s">
        <v>14363</v>
      </c>
      <c r="C585" s="358" t="s">
        <v>13132</v>
      </c>
      <c r="D585" s="358" t="s">
        <v>12910</v>
      </c>
      <c r="E585" s="358" t="s">
        <v>14364</v>
      </c>
      <c r="G585" s="358" t="s">
        <v>12886</v>
      </c>
      <c r="H585" s="385">
        <v>8.36</v>
      </c>
      <c r="I585" s="358" t="s">
        <v>12893</v>
      </c>
      <c r="J585" s="358" t="s">
        <v>12888</v>
      </c>
      <c r="K585" s="358" t="s">
        <v>13558</v>
      </c>
      <c r="L585" s="362">
        <v>38644</v>
      </c>
      <c r="N585" s="362">
        <v>38644</v>
      </c>
      <c r="P585" s="356" t="s">
        <v>13255</v>
      </c>
    </row>
    <row r="586" spans="1:16" x14ac:dyDescent="0.2">
      <c r="A586" s="356" t="s">
        <v>7466</v>
      </c>
      <c r="B586" s="356" t="s">
        <v>14365</v>
      </c>
      <c r="C586" s="358" t="s">
        <v>13191</v>
      </c>
      <c r="D586" s="358" t="s">
        <v>12919</v>
      </c>
      <c r="E586" s="358" t="s">
        <v>14366</v>
      </c>
      <c r="G586" s="358" t="s">
        <v>12886</v>
      </c>
      <c r="H586" s="385">
        <v>4.5</v>
      </c>
      <c r="I586" s="358" t="s">
        <v>12893</v>
      </c>
      <c r="J586" s="358" t="s">
        <v>12888</v>
      </c>
      <c r="K586" s="358" t="s">
        <v>13558</v>
      </c>
      <c r="L586" s="362">
        <v>38643</v>
      </c>
      <c r="N586" s="362">
        <v>38643</v>
      </c>
      <c r="P586" s="356" t="s">
        <v>13255</v>
      </c>
    </row>
    <row r="587" spans="1:16" x14ac:dyDescent="0.2">
      <c r="A587" s="356" t="s">
        <v>7467</v>
      </c>
      <c r="B587" s="356" t="s">
        <v>14367</v>
      </c>
      <c r="C587" s="358" t="s">
        <v>14337</v>
      </c>
      <c r="D587" s="358" t="s">
        <v>12984</v>
      </c>
      <c r="E587" s="358" t="s">
        <v>14368</v>
      </c>
      <c r="G587" s="358" t="s">
        <v>12886</v>
      </c>
      <c r="H587" s="385">
        <v>18.36</v>
      </c>
      <c r="I587" s="358" t="s">
        <v>12893</v>
      </c>
      <c r="J587" s="358" t="s">
        <v>12888</v>
      </c>
      <c r="K587" s="358" t="s">
        <v>13558</v>
      </c>
      <c r="L587" s="362">
        <v>38643</v>
      </c>
      <c r="N587" s="362">
        <v>38643</v>
      </c>
      <c r="P587" s="356" t="s">
        <v>13255</v>
      </c>
    </row>
    <row r="588" spans="1:16" x14ac:dyDescent="0.2">
      <c r="A588" s="356" t="s">
        <v>7468</v>
      </c>
      <c r="B588" s="356" t="s">
        <v>14369</v>
      </c>
      <c r="C588" s="358" t="s">
        <v>12983</v>
      </c>
      <c r="D588" s="358" t="s">
        <v>12984</v>
      </c>
      <c r="E588" s="358" t="s">
        <v>14370</v>
      </c>
      <c r="G588" s="358" t="s">
        <v>12886</v>
      </c>
      <c r="H588" s="385">
        <v>2.96</v>
      </c>
      <c r="I588" s="358" t="s">
        <v>12893</v>
      </c>
      <c r="J588" s="358" t="s">
        <v>12888</v>
      </c>
      <c r="K588" s="358" t="s">
        <v>13558</v>
      </c>
      <c r="L588" s="362">
        <v>38650</v>
      </c>
      <c r="N588" s="362">
        <v>38650</v>
      </c>
      <c r="P588" s="356" t="s">
        <v>13255</v>
      </c>
    </row>
    <row r="589" spans="1:16" x14ac:dyDescent="0.2">
      <c r="A589" s="356" t="s">
        <v>7469</v>
      </c>
      <c r="B589" s="356" t="s">
        <v>14371</v>
      </c>
      <c r="C589" s="358" t="s">
        <v>13407</v>
      </c>
      <c r="D589" s="358" t="s">
        <v>12984</v>
      </c>
      <c r="E589" s="358" t="s">
        <v>13874</v>
      </c>
      <c r="G589" s="358" t="s">
        <v>12886</v>
      </c>
      <c r="H589" s="385">
        <v>5.4</v>
      </c>
      <c r="I589" s="358" t="s">
        <v>12893</v>
      </c>
      <c r="J589" s="358" t="s">
        <v>12888</v>
      </c>
      <c r="K589" s="358" t="s">
        <v>13558</v>
      </c>
      <c r="L589" s="362">
        <v>38645</v>
      </c>
      <c r="N589" s="362">
        <v>38645</v>
      </c>
      <c r="P589" s="356" t="s">
        <v>13255</v>
      </c>
    </row>
    <row r="590" spans="1:16" x14ac:dyDescent="0.2">
      <c r="A590" s="356" t="s">
        <v>7470</v>
      </c>
      <c r="B590" s="356" t="s">
        <v>14372</v>
      </c>
      <c r="C590" s="358" t="s">
        <v>14270</v>
      </c>
      <c r="D590" s="358" t="s">
        <v>12931</v>
      </c>
      <c r="E590" s="358" t="s">
        <v>14373</v>
      </c>
      <c r="G590" s="358" t="s">
        <v>12886</v>
      </c>
      <c r="H590" s="385">
        <v>3.51</v>
      </c>
      <c r="I590" s="358" t="s">
        <v>12893</v>
      </c>
      <c r="J590" s="358" t="s">
        <v>12888</v>
      </c>
      <c r="K590" s="358" t="s">
        <v>13558</v>
      </c>
      <c r="L590" s="362">
        <v>38645</v>
      </c>
      <c r="N590" s="362">
        <v>38645</v>
      </c>
      <c r="P590" s="356" t="s">
        <v>13255</v>
      </c>
    </row>
    <row r="591" spans="1:16" x14ac:dyDescent="0.2">
      <c r="A591" s="356" t="s">
        <v>7471</v>
      </c>
      <c r="B591" s="356" t="s">
        <v>14374</v>
      </c>
      <c r="C591" s="358" t="s">
        <v>13116</v>
      </c>
      <c r="D591" s="358" t="s">
        <v>12919</v>
      </c>
      <c r="E591" s="358" t="s">
        <v>14375</v>
      </c>
      <c r="G591" s="358" t="s">
        <v>12886</v>
      </c>
      <c r="H591" s="385">
        <v>6.27</v>
      </c>
      <c r="I591" s="358" t="s">
        <v>12893</v>
      </c>
      <c r="J591" s="358" t="s">
        <v>12888</v>
      </c>
      <c r="K591" s="358" t="s">
        <v>13558</v>
      </c>
      <c r="L591" s="362">
        <v>38672</v>
      </c>
      <c r="N591" s="362">
        <v>38672</v>
      </c>
      <c r="P591" s="356" t="s">
        <v>13255</v>
      </c>
    </row>
    <row r="592" spans="1:16" x14ac:dyDescent="0.2">
      <c r="A592" s="356" t="s">
        <v>7472</v>
      </c>
      <c r="B592" s="356" t="s">
        <v>14376</v>
      </c>
      <c r="C592" s="358" t="s">
        <v>13970</v>
      </c>
      <c r="D592" s="358" t="s">
        <v>12910</v>
      </c>
      <c r="E592" s="358" t="s">
        <v>14377</v>
      </c>
      <c r="G592" s="358" t="s">
        <v>12886</v>
      </c>
      <c r="H592" s="385">
        <v>8.8800000000000008</v>
      </c>
      <c r="I592" s="358" t="s">
        <v>12893</v>
      </c>
      <c r="J592" s="358" t="s">
        <v>12888</v>
      </c>
      <c r="K592" s="358" t="s">
        <v>13558</v>
      </c>
      <c r="L592" s="362">
        <v>38677</v>
      </c>
      <c r="N592" s="362">
        <v>38677</v>
      </c>
      <c r="P592" s="356" t="s">
        <v>13255</v>
      </c>
    </row>
    <row r="593" spans="1:16" x14ac:dyDescent="0.2">
      <c r="A593" s="356" t="s">
        <v>7473</v>
      </c>
      <c r="B593" s="356" t="s">
        <v>14378</v>
      </c>
      <c r="C593" s="358" t="s">
        <v>14094</v>
      </c>
      <c r="D593" s="358" t="s">
        <v>13130</v>
      </c>
      <c r="E593" s="358" t="s">
        <v>14379</v>
      </c>
      <c r="G593" s="358" t="s">
        <v>12886</v>
      </c>
      <c r="H593" s="385">
        <v>3</v>
      </c>
      <c r="I593" s="358" t="s">
        <v>12893</v>
      </c>
      <c r="J593" s="358" t="s">
        <v>12888</v>
      </c>
      <c r="K593" s="358" t="s">
        <v>13558</v>
      </c>
      <c r="L593" s="362">
        <v>38672</v>
      </c>
      <c r="N593" s="362">
        <v>38672</v>
      </c>
      <c r="P593" s="356" t="s">
        <v>13255</v>
      </c>
    </row>
    <row r="594" spans="1:16" x14ac:dyDescent="0.2">
      <c r="A594" s="356" t="s">
        <v>7474</v>
      </c>
      <c r="B594" s="356" t="s">
        <v>14380</v>
      </c>
      <c r="C594" s="358" t="s">
        <v>12883</v>
      </c>
      <c r="D594" s="358" t="s">
        <v>12884</v>
      </c>
      <c r="E594" s="358" t="s">
        <v>14381</v>
      </c>
      <c r="G594" s="358" t="s">
        <v>12886</v>
      </c>
      <c r="H594" s="385">
        <v>11.4</v>
      </c>
      <c r="I594" s="358" t="s">
        <v>12893</v>
      </c>
      <c r="J594" s="358" t="s">
        <v>12888</v>
      </c>
      <c r="K594" s="358" t="s">
        <v>13558</v>
      </c>
      <c r="L594" s="362">
        <v>38673</v>
      </c>
      <c r="N594" s="362">
        <v>38673</v>
      </c>
      <c r="P594" s="356" t="s">
        <v>13255</v>
      </c>
    </row>
    <row r="595" spans="1:16" x14ac:dyDescent="0.2">
      <c r="A595" s="356" t="s">
        <v>7475</v>
      </c>
      <c r="B595" s="356" t="s">
        <v>14382</v>
      </c>
      <c r="C595" s="358" t="s">
        <v>13014</v>
      </c>
      <c r="D595" s="358" t="s">
        <v>13015</v>
      </c>
      <c r="E595" s="358" t="s">
        <v>14383</v>
      </c>
      <c r="G595" s="358" t="s">
        <v>12886</v>
      </c>
      <c r="H595" s="385">
        <v>3.3</v>
      </c>
      <c r="I595" s="358" t="s">
        <v>12893</v>
      </c>
      <c r="J595" s="358" t="s">
        <v>12888</v>
      </c>
      <c r="K595" s="358" t="s">
        <v>13558</v>
      </c>
      <c r="L595" s="362">
        <v>38638</v>
      </c>
      <c r="N595" s="362">
        <v>38638</v>
      </c>
      <c r="P595" s="356" t="s">
        <v>13255</v>
      </c>
    </row>
    <row r="596" spans="1:16" x14ac:dyDescent="0.2">
      <c r="A596" s="356" t="s">
        <v>7476</v>
      </c>
      <c r="B596" s="356" t="s">
        <v>14384</v>
      </c>
      <c r="C596" s="358" t="s">
        <v>13176</v>
      </c>
      <c r="D596" s="358" t="s">
        <v>13177</v>
      </c>
      <c r="E596" s="358" t="s">
        <v>14385</v>
      </c>
      <c r="G596" s="358" t="s">
        <v>12886</v>
      </c>
      <c r="H596" s="385">
        <v>3.3</v>
      </c>
      <c r="I596" s="358" t="s">
        <v>12893</v>
      </c>
      <c r="J596" s="358" t="s">
        <v>12888</v>
      </c>
      <c r="K596" s="358" t="s">
        <v>13558</v>
      </c>
      <c r="L596" s="362">
        <v>38677</v>
      </c>
      <c r="N596" s="362">
        <v>38677</v>
      </c>
      <c r="P596" s="356" t="s">
        <v>13255</v>
      </c>
    </row>
    <row r="597" spans="1:16" x14ac:dyDescent="0.2">
      <c r="A597" s="356" t="s">
        <v>7477</v>
      </c>
      <c r="B597" s="356" t="s">
        <v>14386</v>
      </c>
      <c r="C597" s="358" t="s">
        <v>13026</v>
      </c>
      <c r="D597" s="358" t="s">
        <v>13027</v>
      </c>
      <c r="E597" s="358" t="s">
        <v>14387</v>
      </c>
      <c r="G597" s="358" t="s">
        <v>12886</v>
      </c>
      <c r="H597" s="385">
        <v>4.7249999999999996</v>
      </c>
      <c r="I597" s="358" t="s">
        <v>12893</v>
      </c>
      <c r="J597" s="358" t="s">
        <v>12888</v>
      </c>
      <c r="K597" s="358" t="s">
        <v>13558</v>
      </c>
      <c r="L597" s="362">
        <v>38674</v>
      </c>
      <c r="N597" s="362">
        <v>38674</v>
      </c>
      <c r="P597" s="356" t="s">
        <v>13255</v>
      </c>
    </row>
    <row r="598" spans="1:16" x14ac:dyDescent="0.2">
      <c r="A598" s="356" t="s">
        <v>7478</v>
      </c>
      <c r="B598" s="356" t="s">
        <v>14388</v>
      </c>
      <c r="C598" s="358" t="s">
        <v>14389</v>
      </c>
      <c r="D598" s="358" t="s">
        <v>13130</v>
      </c>
      <c r="E598" s="358" t="s">
        <v>14390</v>
      </c>
      <c r="G598" s="358" t="s">
        <v>12886</v>
      </c>
      <c r="H598" s="385">
        <v>2.88</v>
      </c>
      <c r="I598" s="358" t="s">
        <v>12893</v>
      </c>
      <c r="J598" s="358" t="s">
        <v>12888</v>
      </c>
      <c r="K598" s="358" t="s">
        <v>13558</v>
      </c>
      <c r="L598" s="362">
        <v>38547</v>
      </c>
      <c r="N598" s="362">
        <v>38547</v>
      </c>
      <c r="P598" s="356" t="s">
        <v>13255</v>
      </c>
    </row>
    <row r="599" spans="1:16" x14ac:dyDescent="0.2">
      <c r="A599" s="356" t="s">
        <v>7479</v>
      </c>
      <c r="B599" s="356" t="s">
        <v>14391</v>
      </c>
      <c r="C599" s="358" t="s">
        <v>13407</v>
      </c>
      <c r="D599" s="358" t="s">
        <v>12984</v>
      </c>
      <c r="E599" s="358" t="s">
        <v>14392</v>
      </c>
      <c r="G599" s="358" t="s">
        <v>12886</v>
      </c>
      <c r="H599" s="385">
        <v>7.2</v>
      </c>
      <c r="I599" s="358" t="s">
        <v>12893</v>
      </c>
      <c r="J599" s="358" t="s">
        <v>12888</v>
      </c>
      <c r="K599" s="358" t="s">
        <v>13558</v>
      </c>
      <c r="L599" s="362">
        <v>38663</v>
      </c>
      <c r="N599" s="362">
        <v>38663</v>
      </c>
      <c r="P599" s="356" t="s">
        <v>13255</v>
      </c>
    </row>
    <row r="600" spans="1:16" x14ac:dyDescent="0.2">
      <c r="A600" s="356" t="s">
        <v>7480</v>
      </c>
      <c r="B600" s="356" t="s">
        <v>14393</v>
      </c>
      <c r="C600" s="358" t="s">
        <v>12953</v>
      </c>
      <c r="D600" s="358" t="s">
        <v>12931</v>
      </c>
      <c r="E600" s="358" t="s">
        <v>14394</v>
      </c>
      <c r="G600" s="358" t="s">
        <v>12886</v>
      </c>
      <c r="H600" s="385">
        <v>4.0750000000000002</v>
      </c>
      <c r="I600" s="358" t="s">
        <v>12893</v>
      </c>
      <c r="J600" s="358" t="s">
        <v>12888</v>
      </c>
      <c r="K600" s="358" t="s">
        <v>13558</v>
      </c>
      <c r="L600" s="362">
        <v>38663</v>
      </c>
      <c r="N600" s="362">
        <v>38663</v>
      </c>
      <c r="P600" s="356" t="s">
        <v>13255</v>
      </c>
    </row>
    <row r="601" spans="1:16" x14ac:dyDescent="0.2">
      <c r="A601" s="356" t="s">
        <v>7481</v>
      </c>
      <c r="B601" s="356" t="s">
        <v>14395</v>
      </c>
      <c r="C601" s="358" t="s">
        <v>13303</v>
      </c>
      <c r="D601" s="358" t="s">
        <v>12997</v>
      </c>
      <c r="E601" s="358" t="s">
        <v>14396</v>
      </c>
      <c r="G601" s="358" t="s">
        <v>12886</v>
      </c>
      <c r="H601" s="385">
        <v>8.99</v>
      </c>
      <c r="I601" s="358" t="s">
        <v>12893</v>
      </c>
      <c r="J601" s="358" t="s">
        <v>12888</v>
      </c>
      <c r="K601" s="358" t="s">
        <v>13558</v>
      </c>
      <c r="L601" s="362">
        <v>38666</v>
      </c>
      <c r="N601" s="362">
        <v>38666</v>
      </c>
      <c r="P601" s="356" t="s">
        <v>13255</v>
      </c>
    </row>
    <row r="602" spans="1:16" x14ac:dyDescent="0.2">
      <c r="A602" s="356" t="s">
        <v>7482</v>
      </c>
      <c r="B602" s="356" t="s">
        <v>14397</v>
      </c>
      <c r="C602" s="358" t="s">
        <v>14398</v>
      </c>
      <c r="D602" s="358" t="s">
        <v>12910</v>
      </c>
      <c r="E602" s="358" t="s">
        <v>14399</v>
      </c>
      <c r="G602" s="358" t="s">
        <v>12886</v>
      </c>
      <c r="H602" s="385">
        <v>5.16</v>
      </c>
      <c r="I602" s="358" t="s">
        <v>12893</v>
      </c>
      <c r="J602" s="358" t="s">
        <v>12888</v>
      </c>
      <c r="K602" s="358" t="s">
        <v>13558</v>
      </c>
      <c r="L602" s="362">
        <v>38666</v>
      </c>
      <c r="N602" s="362">
        <v>38666</v>
      </c>
      <c r="P602" s="356" t="s">
        <v>13255</v>
      </c>
    </row>
    <row r="603" spans="1:16" x14ac:dyDescent="0.2">
      <c r="A603" s="356" t="s">
        <v>7483</v>
      </c>
      <c r="B603" s="356" t="s">
        <v>14400</v>
      </c>
      <c r="C603" s="358" t="s">
        <v>13064</v>
      </c>
      <c r="D603" s="358" t="s">
        <v>12931</v>
      </c>
      <c r="E603" s="358" t="s">
        <v>14401</v>
      </c>
      <c r="G603" s="358" t="s">
        <v>12886</v>
      </c>
      <c r="H603" s="385">
        <v>19.8</v>
      </c>
      <c r="I603" s="358" t="s">
        <v>12893</v>
      </c>
      <c r="J603" s="358" t="s">
        <v>12888</v>
      </c>
      <c r="K603" s="358" t="s">
        <v>13558</v>
      </c>
      <c r="L603" s="362">
        <v>38665</v>
      </c>
      <c r="N603" s="362">
        <v>38665</v>
      </c>
      <c r="P603" s="356" t="s">
        <v>13255</v>
      </c>
    </row>
    <row r="604" spans="1:16" x14ac:dyDescent="0.2">
      <c r="A604" s="356" t="s">
        <v>7484</v>
      </c>
      <c r="B604" s="356" t="s">
        <v>14402</v>
      </c>
      <c r="C604" s="358" t="s">
        <v>12898</v>
      </c>
      <c r="D604" s="358" t="s">
        <v>12899</v>
      </c>
      <c r="E604" s="358" t="s">
        <v>14403</v>
      </c>
      <c r="G604" s="358" t="s">
        <v>12886</v>
      </c>
      <c r="H604" s="385">
        <v>6.27</v>
      </c>
      <c r="I604" s="358" t="s">
        <v>12893</v>
      </c>
      <c r="J604" s="358" t="s">
        <v>12888</v>
      </c>
      <c r="K604" s="358" t="s">
        <v>13558</v>
      </c>
      <c r="L604" s="362">
        <v>38660</v>
      </c>
      <c r="N604" s="362">
        <v>38660</v>
      </c>
      <c r="P604" s="356" t="s">
        <v>13255</v>
      </c>
    </row>
    <row r="605" spans="1:16" x14ac:dyDescent="0.2">
      <c r="A605" s="356" t="s">
        <v>7485</v>
      </c>
      <c r="B605" s="356" t="s">
        <v>14404</v>
      </c>
      <c r="C605" s="358" t="s">
        <v>12965</v>
      </c>
      <c r="D605" s="358" t="s">
        <v>12966</v>
      </c>
      <c r="E605" s="358" t="s">
        <v>14405</v>
      </c>
      <c r="G605" s="358" t="s">
        <v>12886</v>
      </c>
      <c r="H605" s="385">
        <v>4.45</v>
      </c>
      <c r="I605" s="358" t="s">
        <v>12893</v>
      </c>
      <c r="J605" s="358" t="s">
        <v>12888</v>
      </c>
      <c r="K605" s="358" t="s">
        <v>13558</v>
      </c>
      <c r="L605" s="362">
        <v>38660</v>
      </c>
      <c r="N605" s="362">
        <v>38660</v>
      </c>
      <c r="P605" s="356" t="s">
        <v>13255</v>
      </c>
    </row>
    <row r="606" spans="1:16" x14ac:dyDescent="0.2">
      <c r="A606" s="356" t="s">
        <v>7486</v>
      </c>
      <c r="B606" s="356" t="s">
        <v>14406</v>
      </c>
      <c r="C606" s="358" t="s">
        <v>13022</v>
      </c>
      <c r="D606" s="358" t="s">
        <v>12931</v>
      </c>
      <c r="E606" s="358" t="s">
        <v>14407</v>
      </c>
      <c r="G606" s="358" t="s">
        <v>12886</v>
      </c>
      <c r="H606" s="385">
        <v>2.31</v>
      </c>
      <c r="I606" s="358" t="s">
        <v>12893</v>
      </c>
      <c r="J606" s="358" t="s">
        <v>12888</v>
      </c>
      <c r="K606" s="358" t="s">
        <v>13558</v>
      </c>
      <c r="L606" s="362">
        <v>38658</v>
      </c>
      <c r="N606" s="362">
        <v>38658</v>
      </c>
      <c r="P606" s="356" t="s">
        <v>13255</v>
      </c>
    </row>
    <row r="607" spans="1:16" x14ac:dyDescent="0.2">
      <c r="A607" s="356" t="s">
        <v>7487</v>
      </c>
      <c r="B607" s="356" t="s">
        <v>14408</v>
      </c>
      <c r="C607" s="358" t="s">
        <v>13033</v>
      </c>
      <c r="D607" s="358" t="s">
        <v>13034</v>
      </c>
      <c r="E607" s="358" t="s">
        <v>14409</v>
      </c>
      <c r="G607" s="358" t="s">
        <v>12886</v>
      </c>
      <c r="H607" s="385">
        <v>5.89</v>
      </c>
      <c r="I607" s="358" t="s">
        <v>12893</v>
      </c>
      <c r="J607" s="358" t="s">
        <v>12888</v>
      </c>
      <c r="K607" s="358" t="s">
        <v>13558</v>
      </c>
      <c r="L607" s="362">
        <v>38650</v>
      </c>
      <c r="N607" s="362">
        <v>38650</v>
      </c>
      <c r="P607" s="356" t="s">
        <v>13255</v>
      </c>
    </row>
    <row r="608" spans="1:16" x14ac:dyDescent="0.2">
      <c r="A608" s="356" t="s">
        <v>7488</v>
      </c>
      <c r="B608" s="356" t="s">
        <v>14410</v>
      </c>
      <c r="C608" s="358" t="s">
        <v>13754</v>
      </c>
      <c r="D608" s="358" t="s">
        <v>13755</v>
      </c>
      <c r="E608" s="358" t="s">
        <v>14411</v>
      </c>
      <c r="G608" s="358" t="s">
        <v>12886</v>
      </c>
      <c r="H608" s="385">
        <v>7.38</v>
      </c>
      <c r="I608" s="358" t="s">
        <v>12893</v>
      </c>
      <c r="J608" s="358" t="s">
        <v>12888</v>
      </c>
      <c r="K608" s="358" t="s">
        <v>13558</v>
      </c>
      <c r="L608" s="362">
        <v>38667</v>
      </c>
      <c r="N608" s="362">
        <v>38667</v>
      </c>
      <c r="P608" s="356" t="s">
        <v>13255</v>
      </c>
    </row>
    <row r="609" spans="1:16" x14ac:dyDescent="0.2">
      <c r="A609" s="356" t="s">
        <v>7489</v>
      </c>
      <c r="B609" s="356" t="s">
        <v>14412</v>
      </c>
      <c r="C609" s="358" t="s">
        <v>12921</v>
      </c>
      <c r="D609" s="358" t="s">
        <v>12922</v>
      </c>
      <c r="E609" s="358" t="s">
        <v>14413</v>
      </c>
      <c r="G609" s="358" t="s">
        <v>12886</v>
      </c>
      <c r="H609" s="385">
        <v>6.48</v>
      </c>
      <c r="I609" s="358" t="s">
        <v>12893</v>
      </c>
      <c r="J609" s="358" t="s">
        <v>12888</v>
      </c>
      <c r="K609" s="358" t="s">
        <v>13558</v>
      </c>
      <c r="L609" s="362">
        <v>38688</v>
      </c>
      <c r="N609" s="362">
        <v>38688</v>
      </c>
      <c r="P609" s="356" t="s">
        <v>13255</v>
      </c>
    </row>
    <row r="610" spans="1:16" x14ac:dyDescent="0.2">
      <c r="A610" s="356" t="s">
        <v>7490</v>
      </c>
      <c r="B610" s="356" t="s">
        <v>14414</v>
      </c>
      <c r="C610" s="358" t="s">
        <v>13642</v>
      </c>
      <c r="D610" s="358" t="s">
        <v>13169</v>
      </c>
      <c r="E610" s="358" t="s">
        <v>14415</v>
      </c>
      <c r="G610" s="358" t="s">
        <v>12886</v>
      </c>
      <c r="H610" s="385">
        <v>18.399999999999999</v>
      </c>
      <c r="I610" s="358" t="s">
        <v>12893</v>
      </c>
      <c r="J610" s="358" t="s">
        <v>12888</v>
      </c>
      <c r="K610" s="358" t="s">
        <v>13558</v>
      </c>
      <c r="L610" s="362">
        <v>38691</v>
      </c>
      <c r="N610" s="362">
        <v>38691</v>
      </c>
      <c r="P610" s="356" t="s">
        <v>13255</v>
      </c>
    </row>
    <row r="611" spans="1:16" x14ac:dyDescent="0.2">
      <c r="A611" s="356" t="s">
        <v>7491</v>
      </c>
      <c r="B611" s="356" t="s">
        <v>14416</v>
      </c>
      <c r="C611" s="358" t="s">
        <v>12905</v>
      </c>
      <c r="D611" s="358" t="s">
        <v>12906</v>
      </c>
      <c r="E611" s="358" t="s">
        <v>14417</v>
      </c>
      <c r="G611" s="358" t="s">
        <v>12886</v>
      </c>
      <c r="H611" s="385">
        <v>3.36</v>
      </c>
      <c r="I611" s="358" t="s">
        <v>12893</v>
      </c>
      <c r="J611" s="358" t="s">
        <v>12888</v>
      </c>
      <c r="K611" s="358" t="s">
        <v>13558</v>
      </c>
      <c r="L611" s="362">
        <v>38686</v>
      </c>
      <c r="N611" s="362">
        <v>38686</v>
      </c>
      <c r="P611" s="356" t="s">
        <v>13255</v>
      </c>
    </row>
    <row r="612" spans="1:16" x14ac:dyDescent="0.2">
      <c r="A612" s="356" t="s">
        <v>7492</v>
      </c>
      <c r="B612" s="356" t="s">
        <v>14418</v>
      </c>
      <c r="C612" s="358" t="s">
        <v>13344</v>
      </c>
      <c r="D612" s="358" t="s">
        <v>12931</v>
      </c>
      <c r="E612" s="358" t="s">
        <v>14419</v>
      </c>
      <c r="G612" s="358" t="s">
        <v>12886</v>
      </c>
      <c r="H612" s="385">
        <v>9.4</v>
      </c>
      <c r="I612" s="358" t="s">
        <v>12893</v>
      </c>
      <c r="J612" s="358" t="s">
        <v>12888</v>
      </c>
      <c r="K612" s="358" t="s">
        <v>13558</v>
      </c>
      <c r="L612" s="362">
        <v>38679</v>
      </c>
      <c r="N612" s="362">
        <v>38679</v>
      </c>
      <c r="P612" s="356" t="s">
        <v>13255</v>
      </c>
    </row>
    <row r="613" spans="1:16" x14ac:dyDescent="0.2">
      <c r="A613" s="356" t="s">
        <v>7493</v>
      </c>
      <c r="B613" s="356" t="s">
        <v>14420</v>
      </c>
      <c r="C613" s="358" t="s">
        <v>13060</v>
      </c>
      <c r="D613" s="358" t="s">
        <v>12997</v>
      </c>
      <c r="E613" s="358" t="s">
        <v>14421</v>
      </c>
      <c r="G613" s="358" t="s">
        <v>12886</v>
      </c>
      <c r="H613" s="385">
        <v>6.66</v>
      </c>
      <c r="I613" s="358" t="s">
        <v>12893</v>
      </c>
      <c r="J613" s="358" t="s">
        <v>12888</v>
      </c>
      <c r="K613" s="358" t="s">
        <v>13558</v>
      </c>
      <c r="L613" s="362">
        <v>38688</v>
      </c>
      <c r="N613" s="362">
        <v>38688</v>
      </c>
      <c r="P613" s="356" t="s">
        <v>13255</v>
      </c>
    </row>
    <row r="614" spans="1:16" x14ac:dyDescent="0.2">
      <c r="A614" s="356" t="s">
        <v>7494</v>
      </c>
      <c r="B614" s="356" t="s">
        <v>14422</v>
      </c>
      <c r="C614" s="358" t="s">
        <v>12883</v>
      </c>
      <c r="D614" s="358" t="s">
        <v>12884</v>
      </c>
      <c r="E614" s="358" t="s">
        <v>14423</v>
      </c>
      <c r="G614" s="358" t="s">
        <v>12886</v>
      </c>
      <c r="H614" s="385">
        <v>9.1199999999999992</v>
      </c>
      <c r="I614" s="358" t="s">
        <v>12893</v>
      </c>
      <c r="J614" s="358" t="s">
        <v>12888</v>
      </c>
      <c r="K614" s="358" t="s">
        <v>13558</v>
      </c>
      <c r="L614" s="362">
        <v>38681</v>
      </c>
      <c r="N614" s="362">
        <v>38681</v>
      </c>
      <c r="P614" s="356" t="s">
        <v>13255</v>
      </c>
    </row>
    <row r="615" spans="1:16" x14ac:dyDescent="0.2">
      <c r="A615" s="356" t="s">
        <v>7495</v>
      </c>
      <c r="B615" s="356" t="s">
        <v>14424</v>
      </c>
      <c r="C615" s="358" t="s">
        <v>13706</v>
      </c>
      <c r="D615" s="358" t="s">
        <v>12895</v>
      </c>
      <c r="E615" s="358" t="s">
        <v>14425</v>
      </c>
      <c r="G615" s="358" t="s">
        <v>12886</v>
      </c>
      <c r="H615" s="385">
        <v>1.86</v>
      </c>
      <c r="I615" s="358" t="s">
        <v>12893</v>
      </c>
      <c r="J615" s="358" t="s">
        <v>12888</v>
      </c>
      <c r="K615" s="358" t="s">
        <v>13558</v>
      </c>
      <c r="L615" s="362">
        <v>38680</v>
      </c>
      <c r="N615" s="362">
        <v>38680</v>
      </c>
      <c r="P615" s="356" t="s">
        <v>13255</v>
      </c>
    </row>
    <row r="616" spans="1:16" x14ac:dyDescent="0.2">
      <c r="A616" s="356" t="s">
        <v>7496</v>
      </c>
      <c r="B616" s="356" t="s">
        <v>14426</v>
      </c>
      <c r="C616" s="358" t="s">
        <v>14044</v>
      </c>
      <c r="D616" s="358" t="s">
        <v>12931</v>
      </c>
      <c r="E616" s="358" t="s">
        <v>14427</v>
      </c>
      <c r="G616" s="358" t="s">
        <v>12886</v>
      </c>
      <c r="H616" s="385">
        <v>2.6</v>
      </c>
      <c r="I616" s="358" t="s">
        <v>12893</v>
      </c>
      <c r="J616" s="358" t="s">
        <v>12888</v>
      </c>
      <c r="K616" s="358" t="s">
        <v>13558</v>
      </c>
      <c r="L616" s="362">
        <v>38530</v>
      </c>
      <c r="N616" s="362">
        <v>38530</v>
      </c>
      <c r="P616" s="356" t="s">
        <v>13255</v>
      </c>
    </row>
    <row r="617" spans="1:16" x14ac:dyDescent="0.2">
      <c r="A617" s="356" t="s">
        <v>7497</v>
      </c>
      <c r="B617" s="356" t="s">
        <v>14428</v>
      </c>
      <c r="C617" s="358" t="s">
        <v>13668</v>
      </c>
      <c r="D617" s="358" t="s">
        <v>12916</v>
      </c>
      <c r="E617" s="358" t="s">
        <v>14429</v>
      </c>
      <c r="G617" s="358" t="s">
        <v>12886</v>
      </c>
      <c r="H617" s="385">
        <v>8.35</v>
      </c>
      <c r="I617" s="358" t="s">
        <v>12893</v>
      </c>
      <c r="J617" s="358" t="s">
        <v>12888</v>
      </c>
      <c r="K617" s="358" t="s">
        <v>13558</v>
      </c>
      <c r="L617" s="362">
        <v>38699</v>
      </c>
      <c r="N617" s="362">
        <v>38699</v>
      </c>
      <c r="P617" s="356" t="s">
        <v>13255</v>
      </c>
    </row>
    <row r="618" spans="1:16" x14ac:dyDescent="0.2">
      <c r="A618" s="356" t="s">
        <v>7498</v>
      </c>
      <c r="B618" s="356" t="s">
        <v>14430</v>
      </c>
      <c r="C618" s="358" t="s">
        <v>14342</v>
      </c>
      <c r="D618" s="358" t="s">
        <v>12916</v>
      </c>
      <c r="E618" s="358" t="s">
        <v>14431</v>
      </c>
      <c r="G618" s="358" t="s">
        <v>12886</v>
      </c>
      <c r="H618" s="385">
        <v>7.1</v>
      </c>
      <c r="I618" s="358" t="s">
        <v>12893</v>
      </c>
      <c r="J618" s="358" t="s">
        <v>12888</v>
      </c>
      <c r="K618" s="358" t="s">
        <v>13558</v>
      </c>
      <c r="L618" s="362">
        <v>38705</v>
      </c>
      <c r="N618" s="362">
        <v>38705</v>
      </c>
      <c r="P618" s="356" t="s">
        <v>13255</v>
      </c>
    </row>
    <row r="619" spans="1:16" x14ac:dyDescent="0.2">
      <c r="A619" s="356" t="s">
        <v>7499</v>
      </c>
      <c r="B619" s="356" t="s">
        <v>14432</v>
      </c>
      <c r="C619" s="358" t="s">
        <v>13202</v>
      </c>
      <c r="D619" s="358" t="s">
        <v>12984</v>
      </c>
      <c r="E619" s="358" t="s">
        <v>14299</v>
      </c>
      <c r="G619" s="358" t="s">
        <v>12886</v>
      </c>
      <c r="H619" s="385">
        <v>8.5250000000000004</v>
      </c>
      <c r="I619" s="358" t="s">
        <v>12893</v>
      </c>
      <c r="J619" s="358" t="s">
        <v>12888</v>
      </c>
      <c r="K619" s="358" t="s">
        <v>13558</v>
      </c>
      <c r="L619" s="362">
        <v>38716</v>
      </c>
      <c r="N619" s="362">
        <v>38716</v>
      </c>
      <c r="P619" s="356" t="s">
        <v>13255</v>
      </c>
    </row>
    <row r="620" spans="1:16" x14ac:dyDescent="0.2">
      <c r="A620" s="356" t="s">
        <v>7500</v>
      </c>
      <c r="B620" s="356" t="s">
        <v>14433</v>
      </c>
      <c r="C620" s="358" t="s">
        <v>13033</v>
      </c>
      <c r="D620" s="358" t="s">
        <v>13034</v>
      </c>
      <c r="E620" s="358" t="s">
        <v>14434</v>
      </c>
      <c r="G620" s="358" t="s">
        <v>12886</v>
      </c>
      <c r="H620" s="385">
        <v>32.19</v>
      </c>
      <c r="I620" s="358" t="s">
        <v>12893</v>
      </c>
      <c r="J620" s="358" t="s">
        <v>12888</v>
      </c>
      <c r="K620" s="358" t="s">
        <v>13558</v>
      </c>
      <c r="L620" s="362">
        <v>38713</v>
      </c>
      <c r="N620" s="362">
        <v>38713</v>
      </c>
      <c r="P620" s="356" t="s">
        <v>13255</v>
      </c>
    </row>
    <row r="621" spans="1:16" x14ac:dyDescent="0.2">
      <c r="A621" s="356" t="s">
        <v>7501</v>
      </c>
      <c r="B621" s="356" t="s">
        <v>14435</v>
      </c>
      <c r="C621" s="358" t="s">
        <v>12883</v>
      </c>
      <c r="D621" s="358" t="s">
        <v>12884</v>
      </c>
      <c r="E621" s="358" t="s">
        <v>14436</v>
      </c>
      <c r="G621" s="358" t="s">
        <v>12886</v>
      </c>
      <c r="H621" s="385">
        <v>4.16</v>
      </c>
      <c r="I621" s="358" t="s">
        <v>12893</v>
      </c>
      <c r="J621" s="358" t="s">
        <v>12888</v>
      </c>
      <c r="K621" s="358" t="s">
        <v>13558</v>
      </c>
      <c r="L621" s="362">
        <v>38713</v>
      </c>
      <c r="N621" s="362">
        <v>38713</v>
      </c>
      <c r="P621" s="356" t="s">
        <v>13255</v>
      </c>
    </row>
    <row r="622" spans="1:16" x14ac:dyDescent="0.2">
      <c r="A622" s="356" t="s">
        <v>7502</v>
      </c>
      <c r="B622" s="356" t="s">
        <v>14437</v>
      </c>
      <c r="C622" s="358" t="s">
        <v>14438</v>
      </c>
      <c r="D622" s="358" t="s">
        <v>12931</v>
      </c>
      <c r="E622" s="358" t="s">
        <v>14439</v>
      </c>
      <c r="G622" s="358" t="s">
        <v>12886</v>
      </c>
      <c r="H622" s="385">
        <v>3.25</v>
      </c>
      <c r="I622" s="358" t="s">
        <v>12893</v>
      </c>
      <c r="J622" s="358" t="s">
        <v>12888</v>
      </c>
      <c r="K622" s="358" t="s">
        <v>13558</v>
      </c>
      <c r="L622" s="362">
        <v>38716</v>
      </c>
      <c r="N622" s="362">
        <v>38716</v>
      </c>
      <c r="P622" s="356" t="s">
        <v>13255</v>
      </c>
    </row>
    <row r="623" spans="1:16" x14ac:dyDescent="0.2">
      <c r="A623" s="356" t="s">
        <v>7503</v>
      </c>
      <c r="B623" s="356" t="s">
        <v>14440</v>
      </c>
      <c r="C623" s="358" t="s">
        <v>14157</v>
      </c>
      <c r="D623" s="358" t="s">
        <v>12931</v>
      </c>
      <c r="E623" s="358" t="s">
        <v>14441</v>
      </c>
      <c r="G623" s="358" t="s">
        <v>12886</v>
      </c>
      <c r="H623" s="385">
        <v>5.5</v>
      </c>
      <c r="I623" s="358" t="s">
        <v>12893</v>
      </c>
      <c r="J623" s="358" t="s">
        <v>12888</v>
      </c>
      <c r="K623" s="358" t="s">
        <v>13558</v>
      </c>
      <c r="L623" s="362">
        <v>38709</v>
      </c>
      <c r="N623" s="362">
        <v>38709</v>
      </c>
      <c r="P623" s="356" t="s">
        <v>13255</v>
      </c>
    </row>
    <row r="624" spans="1:16" x14ac:dyDescent="0.2">
      <c r="A624" s="356" t="s">
        <v>7504</v>
      </c>
      <c r="B624" s="356" t="s">
        <v>14442</v>
      </c>
      <c r="C624" s="358" t="s">
        <v>13001</v>
      </c>
      <c r="D624" s="358" t="s">
        <v>12916</v>
      </c>
      <c r="E624" s="358" t="s">
        <v>14443</v>
      </c>
      <c r="G624" s="358" t="s">
        <v>12886</v>
      </c>
      <c r="H624" s="385">
        <v>7.4249999999999998</v>
      </c>
      <c r="I624" s="358" t="s">
        <v>12893</v>
      </c>
      <c r="J624" s="358" t="s">
        <v>12888</v>
      </c>
      <c r="K624" s="358" t="s">
        <v>13558</v>
      </c>
      <c r="L624" s="362">
        <v>38716</v>
      </c>
      <c r="N624" s="362">
        <v>38716</v>
      </c>
      <c r="P624" s="356" t="s">
        <v>13255</v>
      </c>
    </row>
    <row r="625" spans="1:16" x14ac:dyDescent="0.2">
      <c r="A625" s="356" t="s">
        <v>7505</v>
      </c>
      <c r="B625" s="356" t="s">
        <v>14444</v>
      </c>
      <c r="C625" s="358" t="s">
        <v>13333</v>
      </c>
      <c r="D625" s="358" t="s">
        <v>12931</v>
      </c>
      <c r="E625" s="358" t="s">
        <v>14445</v>
      </c>
      <c r="G625" s="358" t="s">
        <v>12886</v>
      </c>
      <c r="H625" s="385">
        <v>3.3</v>
      </c>
      <c r="I625" s="358" t="s">
        <v>12893</v>
      </c>
      <c r="J625" s="358" t="s">
        <v>12888</v>
      </c>
      <c r="K625" s="358" t="s">
        <v>13558</v>
      </c>
      <c r="L625" s="362">
        <v>38699</v>
      </c>
      <c r="N625" s="362">
        <v>38699</v>
      </c>
      <c r="P625" s="356" t="s">
        <v>13255</v>
      </c>
    </row>
    <row r="626" spans="1:16" x14ac:dyDescent="0.2">
      <c r="A626" s="356" t="s">
        <v>7506</v>
      </c>
      <c r="B626" s="356" t="s">
        <v>14446</v>
      </c>
      <c r="C626" s="358" t="s">
        <v>13136</v>
      </c>
      <c r="D626" s="358" t="s">
        <v>12884</v>
      </c>
      <c r="E626" s="358" t="s">
        <v>14447</v>
      </c>
      <c r="G626" s="358" t="s">
        <v>12886</v>
      </c>
      <c r="H626" s="385">
        <v>4.6500000000000004</v>
      </c>
      <c r="I626" s="358" t="s">
        <v>12893</v>
      </c>
      <c r="J626" s="358" t="s">
        <v>12888</v>
      </c>
      <c r="K626" s="358" t="s">
        <v>13558</v>
      </c>
      <c r="L626" s="362">
        <v>38716</v>
      </c>
      <c r="N626" s="362">
        <v>38716</v>
      </c>
      <c r="P626" s="356" t="s">
        <v>13255</v>
      </c>
    </row>
    <row r="627" spans="1:16" x14ac:dyDescent="0.2">
      <c r="A627" s="356" t="s">
        <v>7507</v>
      </c>
      <c r="B627" s="356" t="s">
        <v>14448</v>
      </c>
      <c r="C627" s="358" t="s">
        <v>13158</v>
      </c>
      <c r="D627" s="358" t="s">
        <v>12931</v>
      </c>
      <c r="E627" s="358" t="s">
        <v>14449</v>
      </c>
      <c r="G627" s="358" t="s">
        <v>12886</v>
      </c>
      <c r="H627" s="385">
        <v>2.1</v>
      </c>
      <c r="I627" s="358" t="s">
        <v>12893</v>
      </c>
      <c r="J627" s="358" t="s">
        <v>12888</v>
      </c>
      <c r="K627" s="358" t="s">
        <v>13558</v>
      </c>
      <c r="L627" s="362">
        <v>38709</v>
      </c>
      <c r="N627" s="362">
        <v>38709</v>
      </c>
      <c r="P627" s="356" t="s">
        <v>13255</v>
      </c>
    </row>
    <row r="628" spans="1:16" x14ac:dyDescent="0.2">
      <c r="A628" s="356" t="s">
        <v>7508</v>
      </c>
      <c r="B628" s="356" t="s">
        <v>14450</v>
      </c>
      <c r="C628" s="358" t="s">
        <v>13033</v>
      </c>
      <c r="D628" s="358" t="s">
        <v>13034</v>
      </c>
      <c r="E628" s="358" t="s">
        <v>14451</v>
      </c>
      <c r="G628" s="358" t="s">
        <v>12886</v>
      </c>
      <c r="H628" s="385">
        <v>13.65</v>
      </c>
      <c r="I628" s="358" t="s">
        <v>12893</v>
      </c>
      <c r="J628" s="358" t="s">
        <v>12888</v>
      </c>
      <c r="K628" s="358" t="s">
        <v>13558</v>
      </c>
      <c r="L628" s="362">
        <v>38713</v>
      </c>
      <c r="N628" s="362">
        <v>38713</v>
      </c>
      <c r="P628" s="356" t="s">
        <v>13255</v>
      </c>
    </row>
    <row r="629" spans="1:16" x14ac:dyDescent="0.2">
      <c r="A629" s="356" t="s">
        <v>7509</v>
      </c>
      <c r="B629" s="356" t="s">
        <v>14452</v>
      </c>
      <c r="C629" s="358" t="s">
        <v>13374</v>
      </c>
      <c r="D629" s="358" t="s">
        <v>12916</v>
      </c>
      <c r="E629" s="358" t="s">
        <v>14453</v>
      </c>
      <c r="G629" s="358" t="s">
        <v>12886</v>
      </c>
      <c r="H629" s="385">
        <v>29.16</v>
      </c>
      <c r="I629" s="358" t="s">
        <v>12893</v>
      </c>
      <c r="J629" s="358" t="s">
        <v>12888</v>
      </c>
      <c r="K629" s="358" t="s">
        <v>13558</v>
      </c>
      <c r="L629" s="362">
        <v>38709</v>
      </c>
      <c r="N629" s="362">
        <v>38709</v>
      </c>
      <c r="P629" s="356" t="s">
        <v>13255</v>
      </c>
    </row>
    <row r="630" spans="1:16" x14ac:dyDescent="0.2">
      <c r="A630" s="356" t="s">
        <v>7510</v>
      </c>
      <c r="B630" s="356" t="s">
        <v>14452</v>
      </c>
      <c r="C630" s="358" t="s">
        <v>13374</v>
      </c>
      <c r="D630" s="358" t="s">
        <v>12916</v>
      </c>
      <c r="E630" s="358" t="s">
        <v>14453</v>
      </c>
      <c r="G630" s="358" t="s">
        <v>12886</v>
      </c>
      <c r="H630" s="385">
        <v>10.78</v>
      </c>
      <c r="I630" s="358" t="s">
        <v>12893</v>
      </c>
      <c r="J630" s="358" t="s">
        <v>12888</v>
      </c>
      <c r="K630" s="358" t="s">
        <v>13558</v>
      </c>
      <c r="L630" s="362">
        <v>39072</v>
      </c>
      <c r="N630" s="362">
        <v>39072</v>
      </c>
      <c r="P630" s="356" t="s">
        <v>13255</v>
      </c>
    </row>
    <row r="631" spans="1:16" x14ac:dyDescent="0.2">
      <c r="A631" s="356" t="s">
        <v>7511</v>
      </c>
      <c r="B631" s="356" t="s">
        <v>14454</v>
      </c>
      <c r="C631" s="358" t="s">
        <v>12883</v>
      </c>
      <c r="D631" s="358" t="s">
        <v>12884</v>
      </c>
      <c r="E631" s="358" t="s">
        <v>14455</v>
      </c>
      <c r="G631" s="358" t="s">
        <v>12886</v>
      </c>
      <c r="H631" s="385">
        <v>4.2</v>
      </c>
      <c r="I631" s="358" t="s">
        <v>12893</v>
      </c>
      <c r="J631" s="358" t="s">
        <v>12888</v>
      </c>
      <c r="K631" s="358" t="s">
        <v>13558</v>
      </c>
      <c r="L631" s="362">
        <v>38708</v>
      </c>
      <c r="N631" s="362">
        <v>38708</v>
      </c>
      <c r="P631" s="356" t="s">
        <v>13255</v>
      </c>
    </row>
    <row r="632" spans="1:16" x14ac:dyDescent="0.2">
      <c r="A632" s="356" t="s">
        <v>7512</v>
      </c>
      <c r="B632" s="356" t="s">
        <v>14456</v>
      </c>
      <c r="C632" s="358" t="s">
        <v>13754</v>
      </c>
      <c r="D632" s="358" t="s">
        <v>13755</v>
      </c>
      <c r="E632" s="358" t="s">
        <v>14457</v>
      </c>
      <c r="G632" s="358" t="s">
        <v>12886</v>
      </c>
      <c r="H632" s="385">
        <v>7.125</v>
      </c>
      <c r="I632" s="358" t="s">
        <v>12893</v>
      </c>
      <c r="J632" s="358" t="s">
        <v>12888</v>
      </c>
      <c r="K632" s="358" t="s">
        <v>13558</v>
      </c>
      <c r="L632" s="362">
        <v>38695</v>
      </c>
      <c r="N632" s="362">
        <v>38695</v>
      </c>
      <c r="P632" s="356" t="s">
        <v>13255</v>
      </c>
    </row>
    <row r="633" spans="1:16" x14ac:dyDescent="0.2">
      <c r="A633" s="356" t="s">
        <v>7513</v>
      </c>
      <c r="B633" s="356" t="s">
        <v>14458</v>
      </c>
      <c r="C633" s="358" t="s">
        <v>13049</v>
      </c>
      <c r="D633" s="358" t="s">
        <v>12919</v>
      </c>
      <c r="E633" s="358" t="s">
        <v>14459</v>
      </c>
      <c r="G633" s="358" t="s">
        <v>12886</v>
      </c>
      <c r="H633" s="385">
        <v>5.92</v>
      </c>
      <c r="I633" s="358" t="s">
        <v>12893</v>
      </c>
      <c r="J633" s="358" t="s">
        <v>12888</v>
      </c>
      <c r="K633" s="358" t="s">
        <v>13558</v>
      </c>
      <c r="L633" s="362">
        <v>38707</v>
      </c>
      <c r="N633" s="362">
        <v>38707</v>
      </c>
      <c r="P633" s="356" t="s">
        <v>13255</v>
      </c>
    </row>
    <row r="634" spans="1:16" x14ac:dyDescent="0.2">
      <c r="A634" s="356" t="s">
        <v>7514</v>
      </c>
      <c r="B634" s="356" t="s">
        <v>14460</v>
      </c>
      <c r="C634" s="358" t="s">
        <v>12972</v>
      </c>
      <c r="D634" s="358" t="s">
        <v>12973</v>
      </c>
      <c r="E634" s="358" t="s">
        <v>14461</v>
      </c>
      <c r="G634" s="358" t="s">
        <v>12886</v>
      </c>
      <c r="H634" s="385">
        <v>3.98</v>
      </c>
      <c r="I634" s="358" t="s">
        <v>12893</v>
      </c>
      <c r="J634" s="358" t="s">
        <v>12888</v>
      </c>
      <c r="K634" s="358" t="s">
        <v>13558</v>
      </c>
      <c r="L634" s="362">
        <v>38707</v>
      </c>
      <c r="N634" s="362">
        <v>38707</v>
      </c>
      <c r="P634" s="356" t="s">
        <v>13255</v>
      </c>
    </row>
    <row r="635" spans="1:16" x14ac:dyDescent="0.2">
      <c r="A635" s="356" t="s">
        <v>7515</v>
      </c>
      <c r="B635" s="356" t="s">
        <v>14462</v>
      </c>
      <c r="C635" s="358" t="s">
        <v>13780</v>
      </c>
      <c r="D635" s="358" t="s">
        <v>12916</v>
      </c>
      <c r="E635" s="358" t="s">
        <v>14463</v>
      </c>
      <c r="G635" s="358" t="s">
        <v>12886</v>
      </c>
      <c r="H635" s="385">
        <v>3.96</v>
      </c>
      <c r="I635" s="358" t="s">
        <v>12893</v>
      </c>
      <c r="J635" s="358" t="s">
        <v>12888</v>
      </c>
      <c r="K635" s="358" t="s">
        <v>13558</v>
      </c>
      <c r="L635" s="362">
        <v>38707</v>
      </c>
      <c r="N635" s="362">
        <v>38707</v>
      </c>
      <c r="P635" s="356" t="s">
        <v>13255</v>
      </c>
    </row>
    <row r="636" spans="1:16" x14ac:dyDescent="0.2">
      <c r="A636" s="356" t="s">
        <v>7516</v>
      </c>
      <c r="B636" s="356" t="s">
        <v>14464</v>
      </c>
      <c r="C636" s="358" t="s">
        <v>13001</v>
      </c>
      <c r="D636" s="358" t="s">
        <v>12916</v>
      </c>
      <c r="E636" s="358" t="s">
        <v>14465</v>
      </c>
      <c r="G636" s="358" t="s">
        <v>12886</v>
      </c>
      <c r="H636" s="385">
        <v>3.96</v>
      </c>
      <c r="I636" s="358" t="s">
        <v>12893</v>
      </c>
      <c r="J636" s="358" t="s">
        <v>12888</v>
      </c>
      <c r="K636" s="358" t="s">
        <v>13558</v>
      </c>
      <c r="L636" s="362">
        <v>38707</v>
      </c>
      <c r="N636" s="362">
        <v>38707</v>
      </c>
      <c r="P636" s="356" t="s">
        <v>13255</v>
      </c>
    </row>
    <row r="637" spans="1:16" x14ac:dyDescent="0.2">
      <c r="A637" s="356" t="s">
        <v>7517</v>
      </c>
      <c r="B637" s="356" t="s">
        <v>14466</v>
      </c>
      <c r="C637" s="358" t="s">
        <v>14467</v>
      </c>
      <c r="D637" s="358" t="s">
        <v>12984</v>
      </c>
      <c r="E637" s="358" t="s">
        <v>14468</v>
      </c>
      <c r="G637" s="358" t="s">
        <v>12886</v>
      </c>
      <c r="H637" s="385">
        <v>5.25</v>
      </c>
      <c r="I637" s="358" t="s">
        <v>12893</v>
      </c>
      <c r="J637" s="358" t="s">
        <v>12888</v>
      </c>
      <c r="K637" s="358" t="s">
        <v>13558</v>
      </c>
      <c r="L637" s="362">
        <v>38707</v>
      </c>
      <c r="N637" s="362">
        <v>38707</v>
      </c>
      <c r="P637" s="356" t="s">
        <v>13255</v>
      </c>
    </row>
    <row r="638" spans="1:16" x14ac:dyDescent="0.2">
      <c r="A638" s="356" t="s">
        <v>7518</v>
      </c>
      <c r="B638" s="356" t="s">
        <v>14469</v>
      </c>
      <c r="C638" s="358" t="s">
        <v>12883</v>
      </c>
      <c r="D638" s="358" t="s">
        <v>12884</v>
      </c>
      <c r="E638" s="358" t="s">
        <v>14470</v>
      </c>
      <c r="G638" s="358" t="s">
        <v>12886</v>
      </c>
      <c r="H638" s="385">
        <v>4.16</v>
      </c>
      <c r="I638" s="358" t="s">
        <v>12893</v>
      </c>
      <c r="J638" s="358" t="s">
        <v>12888</v>
      </c>
      <c r="K638" s="358" t="s">
        <v>13558</v>
      </c>
      <c r="L638" s="362">
        <v>38707</v>
      </c>
      <c r="N638" s="362">
        <v>38707</v>
      </c>
      <c r="P638" s="356" t="s">
        <v>13255</v>
      </c>
    </row>
    <row r="639" spans="1:16" x14ac:dyDescent="0.2">
      <c r="A639" s="356" t="s">
        <v>7519</v>
      </c>
      <c r="B639" s="356" t="s">
        <v>14471</v>
      </c>
      <c r="C639" s="358" t="s">
        <v>12905</v>
      </c>
      <c r="D639" s="358" t="s">
        <v>12951</v>
      </c>
      <c r="E639" s="358" t="s">
        <v>14472</v>
      </c>
      <c r="G639" s="358" t="s">
        <v>12886</v>
      </c>
      <c r="H639" s="385">
        <v>2</v>
      </c>
      <c r="I639" s="358" t="s">
        <v>12893</v>
      </c>
      <c r="J639" s="358" t="s">
        <v>12888</v>
      </c>
      <c r="K639" s="358" t="s">
        <v>13558</v>
      </c>
      <c r="L639" s="362">
        <v>38715</v>
      </c>
      <c r="N639" s="362">
        <v>38715</v>
      </c>
      <c r="P639" s="356" t="s">
        <v>13255</v>
      </c>
    </row>
    <row r="640" spans="1:16" x14ac:dyDescent="0.2">
      <c r="A640" s="356" t="s">
        <v>7520</v>
      </c>
      <c r="B640" s="356" t="s">
        <v>14473</v>
      </c>
      <c r="C640" s="358" t="s">
        <v>13955</v>
      </c>
      <c r="D640" s="358" t="s">
        <v>12997</v>
      </c>
      <c r="E640" s="358" t="s">
        <v>14474</v>
      </c>
      <c r="G640" s="358" t="s">
        <v>12886</v>
      </c>
      <c r="H640" s="385">
        <v>19.98</v>
      </c>
      <c r="I640" s="358" t="s">
        <v>12893</v>
      </c>
      <c r="J640" s="358" t="s">
        <v>12888</v>
      </c>
      <c r="K640" s="358" t="s">
        <v>13558</v>
      </c>
      <c r="L640" s="362">
        <v>38706</v>
      </c>
      <c r="N640" s="362">
        <v>38706</v>
      </c>
      <c r="P640" s="356" t="s">
        <v>13255</v>
      </c>
    </row>
    <row r="641" spans="1:16" x14ac:dyDescent="0.2">
      <c r="A641" s="356" t="s">
        <v>7521</v>
      </c>
      <c r="B641" s="356" t="s">
        <v>14475</v>
      </c>
      <c r="C641" s="358" t="s">
        <v>12905</v>
      </c>
      <c r="D641" s="358" t="s">
        <v>13152</v>
      </c>
      <c r="E641" s="358" t="s">
        <v>14476</v>
      </c>
      <c r="G641" s="358" t="s">
        <v>12886</v>
      </c>
      <c r="H641" s="385">
        <v>5.94</v>
      </c>
      <c r="I641" s="358" t="s">
        <v>12893</v>
      </c>
      <c r="J641" s="358" t="s">
        <v>12888</v>
      </c>
      <c r="K641" s="358" t="s">
        <v>13558</v>
      </c>
      <c r="L641" s="362">
        <v>38702</v>
      </c>
      <c r="N641" s="362">
        <v>38702</v>
      </c>
      <c r="P641" s="356" t="s">
        <v>13255</v>
      </c>
    </row>
    <row r="642" spans="1:16" x14ac:dyDescent="0.2">
      <c r="A642" s="356" t="s">
        <v>7522</v>
      </c>
      <c r="B642" s="356" t="s">
        <v>14477</v>
      </c>
      <c r="C642" s="358" t="s">
        <v>13645</v>
      </c>
      <c r="D642" s="358" t="s">
        <v>13646</v>
      </c>
      <c r="E642" s="358" t="s">
        <v>14478</v>
      </c>
      <c r="G642" s="358" t="s">
        <v>12886</v>
      </c>
      <c r="H642" s="385">
        <v>7.2</v>
      </c>
      <c r="I642" s="358" t="s">
        <v>12893</v>
      </c>
      <c r="J642" s="358" t="s">
        <v>12888</v>
      </c>
      <c r="K642" s="358" t="s">
        <v>13558</v>
      </c>
      <c r="L642" s="362">
        <v>38700</v>
      </c>
      <c r="N642" s="362">
        <v>38700</v>
      </c>
      <c r="P642" s="356" t="s">
        <v>13255</v>
      </c>
    </row>
    <row r="643" spans="1:16" x14ac:dyDescent="0.2">
      <c r="A643" s="356" t="s">
        <v>7523</v>
      </c>
      <c r="B643" s="356" t="s">
        <v>14479</v>
      </c>
      <c r="C643" s="358" t="s">
        <v>12905</v>
      </c>
      <c r="D643" s="358" t="s">
        <v>12987</v>
      </c>
      <c r="E643" s="358" t="s">
        <v>14480</v>
      </c>
      <c r="G643" s="358" t="s">
        <v>12886</v>
      </c>
      <c r="H643" s="385">
        <v>12.24</v>
      </c>
      <c r="I643" s="358" t="s">
        <v>12893</v>
      </c>
      <c r="J643" s="358" t="s">
        <v>12888</v>
      </c>
      <c r="K643" s="358" t="s">
        <v>13558</v>
      </c>
      <c r="L643" s="362">
        <v>38702</v>
      </c>
      <c r="N643" s="362">
        <v>38702</v>
      </c>
      <c r="P643" s="356" t="s">
        <v>13255</v>
      </c>
    </row>
    <row r="644" spans="1:16" x14ac:dyDescent="0.2">
      <c r="A644" s="356" t="s">
        <v>7524</v>
      </c>
      <c r="B644" s="356" t="s">
        <v>14481</v>
      </c>
      <c r="C644" s="358" t="s">
        <v>12905</v>
      </c>
      <c r="D644" s="358" t="s">
        <v>12987</v>
      </c>
      <c r="E644" s="358" t="s">
        <v>14480</v>
      </c>
      <c r="G644" s="358" t="s">
        <v>12886</v>
      </c>
      <c r="H644" s="385">
        <v>12.6</v>
      </c>
      <c r="I644" s="358" t="s">
        <v>12893</v>
      </c>
      <c r="J644" s="358" t="s">
        <v>12888</v>
      </c>
      <c r="K644" s="358" t="s">
        <v>13558</v>
      </c>
      <c r="L644" s="362">
        <v>38702</v>
      </c>
      <c r="N644" s="362">
        <v>38702</v>
      </c>
      <c r="P644" s="356" t="s">
        <v>13255</v>
      </c>
    </row>
    <row r="645" spans="1:16" x14ac:dyDescent="0.2">
      <c r="A645" s="356" t="s">
        <v>7525</v>
      </c>
      <c r="B645" s="356" t="s">
        <v>14482</v>
      </c>
      <c r="C645" s="358" t="s">
        <v>13595</v>
      </c>
      <c r="D645" s="358" t="s">
        <v>13596</v>
      </c>
      <c r="E645" s="358" t="s">
        <v>14483</v>
      </c>
      <c r="G645" s="358" t="s">
        <v>12886</v>
      </c>
      <c r="H645" s="385">
        <v>6.3</v>
      </c>
      <c r="I645" s="358" t="s">
        <v>12893</v>
      </c>
      <c r="J645" s="358" t="s">
        <v>12888</v>
      </c>
      <c r="K645" s="358" t="s">
        <v>13558</v>
      </c>
      <c r="L645" s="362">
        <v>38707</v>
      </c>
      <c r="N645" s="362">
        <v>38707</v>
      </c>
      <c r="P645" s="356" t="s">
        <v>13255</v>
      </c>
    </row>
    <row r="646" spans="1:16" x14ac:dyDescent="0.2">
      <c r="A646" s="356" t="s">
        <v>7526</v>
      </c>
      <c r="B646" s="356" t="s">
        <v>14484</v>
      </c>
      <c r="C646" s="358" t="s">
        <v>14467</v>
      </c>
      <c r="D646" s="358" t="s">
        <v>12984</v>
      </c>
      <c r="E646" s="358" t="s">
        <v>14485</v>
      </c>
      <c r="G646" s="358" t="s">
        <v>12886</v>
      </c>
      <c r="H646" s="385">
        <v>7.14</v>
      </c>
      <c r="I646" s="358" t="s">
        <v>12893</v>
      </c>
      <c r="J646" s="358" t="s">
        <v>12888</v>
      </c>
      <c r="K646" s="358" t="s">
        <v>13558</v>
      </c>
      <c r="L646" s="362">
        <v>38716</v>
      </c>
      <c r="N646" s="362">
        <v>38716</v>
      </c>
      <c r="P646" s="356" t="s">
        <v>13255</v>
      </c>
    </row>
    <row r="647" spans="1:16" x14ac:dyDescent="0.2">
      <c r="A647" s="356" t="s">
        <v>7527</v>
      </c>
      <c r="B647" s="356" t="s">
        <v>14484</v>
      </c>
      <c r="C647" s="358" t="s">
        <v>14467</v>
      </c>
      <c r="D647" s="358" t="s">
        <v>12984</v>
      </c>
      <c r="E647" s="358" t="s">
        <v>14485</v>
      </c>
      <c r="G647" s="358" t="s">
        <v>12886</v>
      </c>
      <c r="H647" s="385">
        <v>1.89</v>
      </c>
      <c r="I647" s="358" t="s">
        <v>12893</v>
      </c>
      <c r="J647" s="358" t="s">
        <v>12888</v>
      </c>
      <c r="K647" s="358" t="s">
        <v>13558</v>
      </c>
      <c r="L647" s="362">
        <v>39387</v>
      </c>
      <c r="N647" s="362">
        <v>39387</v>
      </c>
      <c r="P647" s="356" t="s">
        <v>13255</v>
      </c>
    </row>
    <row r="648" spans="1:16" x14ac:dyDescent="0.2">
      <c r="A648" s="356" t="s">
        <v>7528</v>
      </c>
      <c r="B648" s="356" t="s">
        <v>14486</v>
      </c>
      <c r="C648" s="358" t="s">
        <v>14438</v>
      </c>
      <c r="D648" s="358" t="s">
        <v>12931</v>
      </c>
      <c r="E648" s="358" t="s">
        <v>14487</v>
      </c>
      <c r="G648" s="358" t="s">
        <v>12886</v>
      </c>
      <c r="H648" s="385">
        <v>9.3000000000000007</v>
      </c>
      <c r="I648" s="358" t="s">
        <v>12893</v>
      </c>
      <c r="J648" s="358" t="s">
        <v>12888</v>
      </c>
      <c r="K648" s="358" t="s">
        <v>13558</v>
      </c>
      <c r="L648" s="362">
        <v>38741</v>
      </c>
      <c r="N648" s="362">
        <v>38741</v>
      </c>
      <c r="P648" s="356" t="s">
        <v>13255</v>
      </c>
    </row>
    <row r="649" spans="1:16" x14ac:dyDescent="0.2">
      <c r="A649" s="356" t="s">
        <v>7529</v>
      </c>
      <c r="B649" s="356" t="s">
        <v>14488</v>
      </c>
      <c r="C649" s="358" t="s">
        <v>14157</v>
      </c>
      <c r="D649" s="358" t="s">
        <v>12931</v>
      </c>
      <c r="E649" s="358" t="s">
        <v>14489</v>
      </c>
      <c r="G649" s="358" t="s">
        <v>12886</v>
      </c>
      <c r="H649" s="385">
        <v>6.1</v>
      </c>
      <c r="I649" s="358" t="s">
        <v>12893</v>
      </c>
      <c r="J649" s="358" t="s">
        <v>12888</v>
      </c>
      <c r="K649" s="358" t="s">
        <v>13558</v>
      </c>
      <c r="L649" s="362">
        <v>38735</v>
      </c>
      <c r="N649" s="362">
        <v>38735</v>
      </c>
      <c r="P649" s="356" t="s">
        <v>13255</v>
      </c>
    </row>
    <row r="650" spans="1:16" x14ac:dyDescent="0.2">
      <c r="A650" s="356" t="s">
        <v>7530</v>
      </c>
      <c r="B650" s="356" t="s">
        <v>14490</v>
      </c>
      <c r="C650" s="358" t="s">
        <v>12921</v>
      </c>
      <c r="D650" s="358" t="s">
        <v>12922</v>
      </c>
      <c r="E650" s="358" t="s">
        <v>14491</v>
      </c>
      <c r="G650" s="358" t="s">
        <v>12886</v>
      </c>
      <c r="H650" s="385">
        <v>5</v>
      </c>
      <c r="I650" s="358" t="s">
        <v>12893</v>
      </c>
      <c r="J650" s="358" t="s">
        <v>12888</v>
      </c>
      <c r="K650" s="358" t="s">
        <v>13558</v>
      </c>
      <c r="L650" s="362">
        <v>38695</v>
      </c>
      <c r="N650" s="362">
        <v>38695</v>
      </c>
      <c r="P650" s="356" t="s">
        <v>13255</v>
      </c>
    </row>
    <row r="651" spans="1:16" x14ac:dyDescent="0.2">
      <c r="A651" s="356" t="s">
        <v>7531</v>
      </c>
      <c r="B651" s="356" t="s">
        <v>14492</v>
      </c>
      <c r="C651" s="358" t="s">
        <v>13386</v>
      </c>
      <c r="D651" s="358" t="s">
        <v>12919</v>
      </c>
      <c r="E651" s="358" t="s">
        <v>14493</v>
      </c>
      <c r="G651" s="358" t="s">
        <v>12886</v>
      </c>
      <c r="H651" s="385">
        <v>3.6</v>
      </c>
      <c r="I651" s="358" t="s">
        <v>12893</v>
      </c>
      <c r="J651" s="358" t="s">
        <v>12888</v>
      </c>
      <c r="K651" s="358" t="s">
        <v>13558</v>
      </c>
      <c r="L651" s="362">
        <v>38764</v>
      </c>
      <c r="N651" s="362">
        <v>38764</v>
      </c>
      <c r="P651" s="356" t="s">
        <v>13255</v>
      </c>
    </row>
    <row r="652" spans="1:16" x14ac:dyDescent="0.2">
      <c r="A652" s="356" t="s">
        <v>7532</v>
      </c>
      <c r="B652" s="356" t="s">
        <v>14494</v>
      </c>
      <c r="C652" s="358" t="s">
        <v>12905</v>
      </c>
      <c r="D652" s="358" t="s">
        <v>12987</v>
      </c>
      <c r="E652" s="358" t="s">
        <v>14495</v>
      </c>
      <c r="G652" s="358" t="s">
        <v>12886</v>
      </c>
      <c r="H652" s="385">
        <v>31.92</v>
      </c>
      <c r="I652" s="358" t="s">
        <v>12893</v>
      </c>
      <c r="J652" s="358" t="s">
        <v>12888</v>
      </c>
      <c r="K652" s="358" t="s">
        <v>13558</v>
      </c>
      <c r="L652" s="362">
        <v>38764</v>
      </c>
      <c r="N652" s="362">
        <v>38764</v>
      </c>
      <c r="P652" s="356" t="s">
        <v>13255</v>
      </c>
    </row>
    <row r="653" spans="1:16" x14ac:dyDescent="0.2">
      <c r="A653" s="356" t="s">
        <v>7533</v>
      </c>
      <c r="B653" s="356" t="s">
        <v>14496</v>
      </c>
      <c r="C653" s="358" t="s">
        <v>13800</v>
      </c>
      <c r="D653" s="358" t="s">
        <v>13801</v>
      </c>
      <c r="E653" s="358" t="s">
        <v>14497</v>
      </c>
      <c r="G653" s="358" t="s">
        <v>12886</v>
      </c>
      <c r="H653" s="385">
        <v>6</v>
      </c>
      <c r="I653" s="358" t="s">
        <v>12893</v>
      </c>
      <c r="J653" s="358" t="s">
        <v>12888</v>
      </c>
      <c r="K653" s="358" t="s">
        <v>13558</v>
      </c>
      <c r="L653" s="362">
        <v>38754</v>
      </c>
      <c r="N653" s="362">
        <v>38754</v>
      </c>
      <c r="P653" s="356" t="s">
        <v>13255</v>
      </c>
    </row>
    <row r="654" spans="1:16" x14ac:dyDescent="0.2">
      <c r="A654" s="356" t="s">
        <v>7534</v>
      </c>
      <c r="B654" s="356" t="s">
        <v>14498</v>
      </c>
      <c r="C654" s="358" t="s">
        <v>13732</v>
      </c>
      <c r="D654" s="358" t="s">
        <v>13733</v>
      </c>
      <c r="E654" s="358" t="s">
        <v>14499</v>
      </c>
      <c r="G654" s="358" t="s">
        <v>12886</v>
      </c>
      <c r="H654" s="385">
        <v>3.6</v>
      </c>
      <c r="I654" s="358" t="s">
        <v>12893</v>
      </c>
      <c r="J654" s="358" t="s">
        <v>12888</v>
      </c>
      <c r="K654" s="358" t="s">
        <v>13558</v>
      </c>
      <c r="L654" s="362">
        <v>38744</v>
      </c>
      <c r="N654" s="362">
        <v>38744</v>
      </c>
      <c r="P654" s="356" t="s">
        <v>13255</v>
      </c>
    </row>
    <row r="655" spans="1:16" x14ac:dyDescent="0.2">
      <c r="A655" s="356" t="s">
        <v>7535</v>
      </c>
      <c r="B655" s="356" t="s">
        <v>14500</v>
      </c>
      <c r="C655" s="358" t="s">
        <v>13595</v>
      </c>
      <c r="D655" s="358" t="s">
        <v>13596</v>
      </c>
      <c r="E655" s="358" t="s">
        <v>14501</v>
      </c>
      <c r="G655" s="358" t="s">
        <v>12886</v>
      </c>
      <c r="H655" s="385">
        <v>26.88</v>
      </c>
      <c r="I655" s="358" t="s">
        <v>12893</v>
      </c>
      <c r="J655" s="358" t="s">
        <v>12888</v>
      </c>
      <c r="K655" s="358" t="s">
        <v>13558</v>
      </c>
      <c r="L655" s="362">
        <v>38750</v>
      </c>
      <c r="N655" s="362">
        <v>38750</v>
      </c>
      <c r="P655" s="356" t="s">
        <v>13255</v>
      </c>
    </row>
    <row r="656" spans="1:16" x14ac:dyDescent="0.2">
      <c r="A656" s="356" t="s">
        <v>7536</v>
      </c>
      <c r="B656" s="356" t="s">
        <v>14502</v>
      </c>
      <c r="C656" s="358" t="s">
        <v>13105</v>
      </c>
      <c r="D656" s="358" t="s">
        <v>13106</v>
      </c>
      <c r="E656" s="358" t="s">
        <v>14385</v>
      </c>
      <c r="G656" s="358" t="s">
        <v>12886</v>
      </c>
      <c r="H656" s="385">
        <v>8.58</v>
      </c>
      <c r="I656" s="358" t="s">
        <v>12893</v>
      </c>
      <c r="J656" s="358" t="s">
        <v>12888</v>
      </c>
      <c r="K656" s="358" t="s">
        <v>13558</v>
      </c>
      <c r="L656" s="362">
        <v>38741</v>
      </c>
      <c r="N656" s="362">
        <v>38741</v>
      </c>
      <c r="P656" s="356" t="s">
        <v>13255</v>
      </c>
    </row>
    <row r="657" spans="1:16" x14ac:dyDescent="0.2">
      <c r="A657" s="356" t="s">
        <v>7537</v>
      </c>
      <c r="B657" s="356" t="s">
        <v>14503</v>
      </c>
      <c r="C657" s="358" t="s">
        <v>13116</v>
      </c>
      <c r="D657" s="358" t="s">
        <v>12919</v>
      </c>
      <c r="E657" s="358" t="s">
        <v>14504</v>
      </c>
      <c r="G657" s="358" t="s">
        <v>12886</v>
      </c>
      <c r="H657" s="385">
        <v>9</v>
      </c>
      <c r="I657" s="358" t="s">
        <v>12893</v>
      </c>
      <c r="J657" s="358" t="s">
        <v>12888</v>
      </c>
      <c r="K657" s="358" t="s">
        <v>13558</v>
      </c>
      <c r="L657" s="362">
        <v>38793</v>
      </c>
      <c r="N657" s="362">
        <v>38793</v>
      </c>
      <c r="P657" s="356" t="s">
        <v>13255</v>
      </c>
    </row>
    <row r="658" spans="1:16" x14ac:dyDescent="0.2">
      <c r="A658" s="356" t="s">
        <v>7538</v>
      </c>
      <c r="B658" s="356" t="s">
        <v>14505</v>
      </c>
      <c r="C658" s="358" t="s">
        <v>14467</v>
      </c>
      <c r="D658" s="358" t="s">
        <v>12984</v>
      </c>
      <c r="E658" s="358" t="s">
        <v>14506</v>
      </c>
      <c r="G658" s="358" t="s">
        <v>12886</v>
      </c>
      <c r="H658" s="385">
        <v>4.8</v>
      </c>
      <c r="I658" s="358" t="s">
        <v>12893</v>
      </c>
      <c r="J658" s="358" t="s">
        <v>12888</v>
      </c>
      <c r="K658" s="358" t="s">
        <v>13558</v>
      </c>
      <c r="L658" s="362">
        <v>38715</v>
      </c>
      <c r="N658" s="362">
        <v>38715</v>
      </c>
      <c r="P658" s="356" t="s">
        <v>13255</v>
      </c>
    </row>
    <row r="659" spans="1:16" x14ac:dyDescent="0.2">
      <c r="A659" s="356" t="s">
        <v>7539</v>
      </c>
      <c r="B659" s="356" t="s">
        <v>14507</v>
      </c>
      <c r="C659" s="358" t="s">
        <v>13017</v>
      </c>
      <c r="D659" s="358" t="s">
        <v>13018</v>
      </c>
      <c r="E659" s="358" t="s">
        <v>14508</v>
      </c>
      <c r="G659" s="358" t="s">
        <v>12886</v>
      </c>
      <c r="H659" s="385">
        <v>6</v>
      </c>
      <c r="I659" s="358" t="s">
        <v>12893</v>
      </c>
      <c r="J659" s="358" t="s">
        <v>12888</v>
      </c>
      <c r="K659" s="358" t="s">
        <v>13558</v>
      </c>
      <c r="L659" s="362">
        <v>38735</v>
      </c>
      <c r="N659" s="362">
        <v>38735</v>
      </c>
      <c r="P659" s="356" t="s">
        <v>13255</v>
      </c>
    </row>
    <row r="660" spans="1:16" x14ac:dyDescent="0.2">
      <c r="A660" s="356" t="s">
        <v>7540</v>
      </c>
      <c r="B660" s="356" t="s">
        <v>14509</v>
      </c>
      <c r="C660" s="358" t="s">
        <v>14510</v>
      </c>
      <c r="D660" s="358" t="s">
        <v>14511</v>
      </c>
      <c r="E660" s="358" t="s">
        <v>14512</v>
      </c>
      <c r="G660" s="358" t="s">
        <v>12886</v>
      </c>
      <c r="H660" s="385">
        <v>14</v>
      </c>
      <c r="I660" s="358" t="s">
        <v>12893</v>
      </c>
      <c r="J660" s="358" t="s">
        <v>12888</v>
      </c>
      <c r="K660" s="358" t="s">
        <v>13558</v>
      </c>
      <c r="L660" s="362">
        <v>38789</v>
      </c>
      <c r="N660" s="362">
        <v>38789</v>
      </c>
      <c r="P660" s="356" t="s">
        <v>13255</v>
      </c>
    </row>
    <row r="661" spans="1:16" x14ac:dyDescent="0.2">
      <c r="A661" s="356" t="s">
        <v>7541</v>
      </c>
      <c r="B661" s="356" t="s">
        <v>14513</v>
      </c>
      <c r="C661" s="358" t="s">
        <v>14514</v>
      </c>
      <c r="D661" s="358" t="s">
        <v>12884</v>
      </c>
      <c r="E661" s="358" t="s">
        <v>14515</v>
      </c>
      <c r="G661" s="358" t="s">
        <v>12886</v>
      </c>
      <c r="H661" s="385">
        <v>9.58</v>
      </c>
      <c r="I661" s="358" t="s">
        <v>12893</v>
      </c>
      <c r="J661" s="358" t="s">
        <v>12888</v>
      </c>
      <c r="K661" s="358" t="s">
        <v>13558</v>
      </c>
      <c r="L661" s="362">
        <v>38799</v>
      </c>
      <c r="N661" s="362">
        <v>38799</v>
      </c>
      <c r="P661" s="356" t="s">
        <v>13255</v>
      </c>
    </row>
    <row r="662" spans="1:16" x14ac:dyDescent="0.2">
      <c r="A662" s="356" t="s">
        <v>7542</v>
      </c>
      <c r="B662" s="356" t="s">
        <v>14516</v>
      </c>
      <c r="C662" s="358" t="s">
        <v>13022</v>
      </c>
      <c r="D662" s="358" t="s">
        <v>12931</v>
      </c>
      <c r="E662" s="358" t="s">
        <v>14517</v>
      </c>
      <c r="G662" s="358" t="s">
        <v>12886</v>
      </c>
      <c r="H662" s="385">
        <v>5.76</v>
      </c>
      <c r="I662" s="358" t="s">
        <v>12893</v>
      </c>
      <c r="J662" s="358" t="s">
        <v>12888</v>
      </c>
      <c r="K662" s="358" t="s">
        <v>13558</v>
      </c>
      <c r="L662" s="362">
        <v>38792</v>
      </c>
      <c r="N662" s="362">
        <v>38792</v>
      </c>
      <c r="P662" s="356" t="s">
        <v>13255</v>
      </c>
    </row>
    <row r="663" spans="1:16" x14ac:dyDescent="0.2">
      <c r="A663" s="356" t="s">
        <v>7543</v>
      </c>
      <c r="B663" s="356" t="s">
        <v>14518</v>
      </c>
      <c r="C663" s="358" t="s">
        <v>13037</v>
      </c>
      <c r="D663" s="358" t="s">
        <v>13038</v>
      </c>
      <c r="E663" s="358" t="s">
        <v>14519</v>
      </c>
      <c r="G663" s="358" t="s">
        <v>12886</v>
      </c>
      <c r="H663" s="385">
        <v>3.0750000000000002</v>
      </c>
      <c r="I663" s="358" t="s">
        <v>12893</v>
      </c>
      <c r="J663" s="358" t="s">
        <v>12888</v>
      </c>
      <c r="K663" s="358" t="s">
        <v>13558</v>
      </c>
      <c r="L663" s="362">
        <v>38784</v>
      </c>
      <c r="N663" s="362">
        <v>38784</v>
      </c>
      <c r="P663" s="356" t="s">
        <v>13255</v>
      </c>
    </row>
    <row r="664" spans="1:16" x14ac:dyDescent="0.2">
      <c r="A664" s="356" t="s">
        <v>7544</v>
      </c>
      <c r="B664" s="356" t="s">
        <v>14520</v>
      </c>
      <c r="C664" s="358" t="s">
        <v>13037</v>
      </c>
      <c r="D664" s="358" t="s">
        <v>13038</v>
      </c>
      <c r="E664" s="358" t="s">
        <v>14521</v>
      </c>
      <c r="G664" s="358" t="s">
        <v>12886</v>
      </c>
      <c r="H664" s="385">
        <v>3.0750000000000002</v>
      </c>
      <c r="I664" s="358" t="s">
        <v>12893</v>
      </c>
      <c r="J664" s="358" t="s">
        <v>12888</v>
      </c>
      <c r="K664" s="358" t="s">
        <v>13558</v>
      </c>
      <c r="L664" s="362">
        <v>38784</v>
      </c>
      <c r="N664" s="362">
        <v>38784</v>
      </c>
      <c r="P664" s="356" t="s">
        <v>13255</v>
      </c>
    </row>
    <row r="665" spans="1:16" x14ac:dyDescent="0.2">
      <c r="A665" s="356" t="s">
        <v>7545</v>
      </c>
      <c r="B665" s="356" t="s">
        <v>14522</v>
      </c>
      <c r="C665" s="358" t="s">
        <v>12905</v>
      </c>
      <c r="D665" s="358" t="s">
        <v>13152</v>
      </c>
      <c r="E665" s="358" t="s">
        <v>14523</v>
      </c>
      <c r="G665" s="358" t="s">
        <v>12886</v>
      </c>
      <c r="H665" s="385">
        <v>8.1999999999999993</v>
      </c>
      <c r="I665" s="358" t="s">
        <v>12893</v>
      </c>
      <c r="J665" s="358" t="s">
        <v>12888</v>
      </c>
      <c r="K665" s="358" t="s">
        <v>13558</v>
      </c>
      <c r="L665" s="362">
        <v>38778</v>
      </c>
      <c r="N665" s="362">
        <v>38778</v>
      </c>
      <c r="P665" s="356" t="s">
        <v>13255</v>
      </c>
    </row>
    <row r="666" spans="1:16" x14ac:dyDescent="0.2">
      <c r="A666" s="356" t="s">
        <v>7546</v>
      </c>
      <c r="B666" s="356" t="s">
        <v>14524</v>
      </c>
      <c r="C666" s="358" t="s">
        <v>12905</v>
      </c>
      <c r="D666" s="358" t="s">
        <v>12951</v>
      </c>
      <c r="E666" s="358" t="s">
        <v>14525</v>
      </c>
      <c r="G666" s="358" t="s">
        <v>12886</v>
      </c>
      <c r="H666" s="385">
        <v>9.6199999999999992</v>
      </c>
      <c r="I666" s="358" t="s">
        <v>12893</v>
      </c>
      <c r="J666" s="358" t="s">
        <v>12888</v>
      </c>
      <c r="K666" s="358" t="s">
        <v>13558</v>
      </c>
      <c r="L666" s="362">
        <v>38783</v>
      </c>
      <c r="N666" s="362">
        <v>38783</v>
      </c>
      <c r="P666" s="356" t="s">
        <v>13255</v>
      </c>
    </row>
    <row r="667" spans="1:16" x14ac:dyDescent="0.2">
      <c r="A667" s="356" t="s">
        <v>7547</v>
      </c>
      <c r="B667" s="356" t="s">
        <v>14526</v>
      </c>
      <c r="C667" s="358" t="s">
        <v>12926</v>
      </c>
      <c r="D667" s="358" t="s">
        <v>12927</v>
      </c>
      <c r="E667" s="358" t="s">
        <v>14527</v>
      </c>
      <c r="G667" s="358" t="s">
        <v>12886</v>
      </c>
      <c r="H667" s="385">
        <v>2.97</v>
      </c>
      <c r="I667" s="358" t="s">
        <v>12893</v>
      </c>
      <c r="J667" s="358" t="s">
        <v>12888</v>
      </c>
      <c r="K667" s="358" t="s">
        <v>13558</v>
      </c>
      <c r="L667" s="362">
        <v>38771</v>
      </c>
      <c r="N667" s="362">
        <v>38771</v>
      </c>
      <c r="P667" s="356" t="s">
        <v>13255</v>
      </c>
    </row>
    <row r="668" spans="1:16" x14ac:dyDescent="0.2">
      <c r="A668" s="356" t="s">
        <v>7548</v>
      </c>
      <c r="B668" s="356" t="s">
        <v>14528</v>
      </c>
      <c r="C668" s="358" t="s">
        <v>13645</v>
      </c>
      <c r="D668" s="358" t="s">
        <v>13646</v>
      </c>
      <c r="E668" s="358" t="s">
        <v>14529</v>
      </c>
      <c r="G668" s="358" t="s">
        <v>12886</v>
      </c>
      <c r="H668" s="385">
        <v>7.2149999999999999</v>
      </c>
      <c r="I668" s="358" t="s">
        <v>12893</v>
      </c>
      <c r="J668" s="358" t="s">
        <v>12888</v>
      </c>
      <c r="K668" s="358" t="s">
        <v>13558</v>
      </c>
      <c r="L668" s="362">
        <v>38790</v>
      </c>
      <c r="N668" s="362">
        <v>38790</v>
      </c>
      <c r="P668" s="356" t="s">
        <v>13255</v>
      </c>
    </row>
    <row r="669" spans="1:16" x14ac:dyDescent="0.2">
      <c r="A669" s="356" t="s">
        <v>7549</v>
      </c>
      <c r="B669" s="356" t="s">
        <v>14530</v>
      </c>
      <c r="C669" s="358" t="s">
        <v>12965</v>
      </c>
      <c r="D669" s="358" t="s">
        <v>12966</v>
      </c>
      <c r="E669" s="358" t="s">
        <v>14531</v>
      </c>
      <c r="G669" s="358" t="s">
        <v>12886</v>
      </c>
      <c r="H669" s="385">
        <v>8.8350000000000009</v>
      </c>
      <c r="I669" s="358" t="s">
        <v>12893</v>
      </c>
      <c r="J669" s="358" t="s">
        <v>12888</v>
      </c>
      <c r="K669" s="358" t="s">
        <v>13558</v>
      </c>
      <c r="L669" s="362">
        <v>38803</v>
      </c>
      <c r="N669" s="362">
        <v>38803</v>
      </c>
      <c r="P669" s="356" t="s">
        <v>13255</v>
      </c>
    </row>
    <row r="670" spans="1:16" x14ac:dyDescent="0.2">
      <c r="A670" s="356" t="s">
        <v>7550</v>
      </c>
      <c r="B670" s="356" t="s">
        <v>14532</v>
      </c>
      <c r="C670" s="358" t="s">
        <v>12902</v>
      </c>
      <c r="D670" s="358" t="s">
        <v>12903</v>
      </c>
      <c r="E670" s="358" t="s">
        <v>14533</v>
      </c>
      <c r="G670" s="358" t="s">
        <v>12886</v>
      </c>
      <c r="H670" s="385">
        <v>6.3</v>
      </c>
      <c r="I670" s="358" t="s">
        <v>12893</v>
      </c>
      <c r="J670" s="358" t="s">
        <v>12888</v>
      </c>
      <c r="K670" s="358" t="s">
        <v>13558</v>
      </c>
      <c r="L670" s="362">
        <v>38800</v>
      </c>
      <c r="N670" s="362">
        <v>38800</v>
      </c>
      <c r="P670" s="356" t="s">
        <v>13255</v>
      </c>
    </row>
    <row r="671" spans="1:16" x14ac:dyDescent="0.2">
      <c r="A671" s="356" t="s">
        <v>7551</v>
      </c>
      <c r="B671" s="356" t="s">
        <v>14534</v>
      </c>
      <c r="C671" s="358" t="s">
        <v>12905</v>
      </c>
      <c r="D671" s="358" t="s">
        <v>12945</v>
      </c>
      <c r="E671" s="358" t="s">
        <v>14535</v>
      </c>
      <c r="G671" s="358" t="s">
        <v>12886</v>
      </c>
      <c r="H671" s="385">
        <v>2.42</v>
      </c>
      <c r="I671" s="358" t="s">
        <v>12893</v>
      </c>
      <c r="J671" s="358" t="s">
        <v>12888</v>
      </c>
      <c r="K671" s="358" t="s">
        <v>13558</v>
      </c>
      <c r="L671" s="362">
        <v>38800</v>
      </c>
      <c r="N671" s="362">
        <v>38800</v>
      </c>
      <c r="P671" s="356" t="s">
        <v>13255</v>
      </c>
    </row>
    <row r="672" spans="1:16" x14ac:dyDescent="0.2">
      <c r="A672" s="356" t="s">
        <v>7552</v>
      </c>
      <c r="B672" s="356" t="s">
        <v>14536</v>
      </c>
      <c r="C672" s="358" t="s">
        <v>13242</v>
      </c>
      <c r="D672" s="358" t="s">
        <v>12976</v>
      </c>
      <c r="E672" s="358" t="s">
        <v>14537</v>
      </c>
      <c r="G672" s="358" t="s">
        <v>12886</v>
      </c>
      <c r="H672" s="385">
        <v>9.2249999999999996</v>
      </c>
      <c r="I672" s="358" t="s">
        <v>12893</v>
      </c>
      <c r="J672" s="358" t="s">
        <v>12888</v>
      </c>
      <c r="K672" s="358" t="s">
        <v>13558</v>
      </c>
      <c r="L672" s="362">
        <v>38806</v>
      </c>
      <c r="N672" s="362">
        <v>38806</v>
      </c>
      <c r="P672" s="356" t="s">
        <v>13255</v>
      </c>
    </row>
    <row r="673" spans="1:16" x14ac:dyDescent="0.2">
      <c r="A673" s="356" t="s">
        <v>7553</v>
      </c>
      <c r="B673" s="356" t="s">
        <v>14538</v>
      </c>
      <c r="C673" s="358" t="s">
        <v>13001</v>
      </c>
      <c r="D673" s="358" t="s">
        <v>12916</v>
      </c>
      <c r="E673" s="358" t="s">
        <v>14539</v>
      </c>
      <c r="G673" s="358" t="s">
        <v>12886</v>
      </c>
      <c r="H673" s="385">
        <v>7.77</v>
      </c>
      <c r="I673" s="358" t="s">
        <v>12893</v>
      </c>
      <c r="J673" s="358" t="s">
        <v>12888</v>
      </c>
      <c r="K673" s="358" t="s">
        <v>13558</v>
      </c>
      <c r="L673" s="362">
        <v>38806</v>
      </c>
      <c r="N673" s="362">
        <v>38806</v>
      </c>
      <c r="P673" s="356" t="s">
        <v>13255</v>
      </c>
    </row>
    <row r="674" spans="1:16" x14ac:dyDescent="0.2">
      <c r="A674" s="356" t="s">
        <v>7554</v>
      </c>
      <c r="B674" s="356" t="s">
        <v>14540</v>
      </c>
      <c r="C674" s="358" t="s">
        <v>13033</v>
      </c>
      <c r="D674" s="358" t="s">
        <v>13034</v>
      </c>
      <c r="E674" s="358" t="s">
        <v>14541</v>
      </c>
      <c r="G674" s="358" t="s">
        <v>12886</v>
      </c>
      <c r="H674" s="385">
        <v>15.7</v>
      </c>
      <c r="I674" s="358" t="s">
        <v>12893</v>
      </c>
      <c r="J674" s="358" t="s">
        <v>12888</v>
      </c>
      <c r="K674" s="358" t="s">
        <v>13558</v>
      </c>
      <c r="L674" s="362">
        <v>38805</v>
      </c>
      <c r="N674" s="362">
        <v>38805</v>
      </c>
      <c r="P674" s="356" t="s">
        <v>13255</v>
      </c>
    </row>
    <row r="675" spans="1:16" x14ac:dyDescent="0.2">
      <c r="A675" s="356" t="s">
        <v>7555</v>
      </c>
      <c r="B675" s="356" t="s">
        <v>14542</v>
      </c>
      <c r="C675" s="358" t="s">
        <v>13176</v>
      </c>
      <c r="D675" s="358" t="s">
        <v>13177</v>
      </c>
      <c r="E675" s="358" t="s">
        <v>14543</v>
      </c>
      <c r="G675" s="358" t="s">
        <v>12886</v>
      </c>
      <c r="H675" s="385">
        <v>40.04</v>
      </c>
      <c r="I675" s="358" t="s">
        <v>12893</v>
      </c>
      <c r="J675" s="358" t="s">
        <v>12888</v>
      </c>
      <c r="K675" s="358" t="s">
        <v>13558</v>
      </c>
      <c r="L675" s="362">
        <v>38797</v>
      </c>
      <c r="N675" s="362">
        <v>38797</v>
      </c>
      <c r="P675" s="356" t="s">
        <v>13255</v>
      </c>
    </row>
    <row r="676" spans="1:16" x14ac:dyDescent="0.2">
      <c r="A676" s="356" t="s">
        <v>7556</v>
      </c>
      <c r="B676" s="356" t="s">
        <v>14544</v>
      </c>
      <c r="C676" s="358" t="s">
        <v>13095</v>
      </c>
      <c r="D676" s="358" t="s">
        <v>12976</v>
      </c>
      <c r="E676" s="358" t="s">
        <v>14545</v>
      </c>
      <c r="G676" s="358" t="s">
        <v>12886</v>
      </c>
      <c r="H676" s="385">
        <v>55.5</v>
      </c>
      <c r="I676" s="358" t="s">
        <v>12893</v>
      </c>
      <c r="J676" s="358" t="s">
        <v>12888</v>
      </c>
      <c r="K676" s="358" t="s">
        <v>13558</v>
      </c>
      <c r="L676" s="362">
        <v>38820</v>
      </c>
      <c r="N676" s="362">
        <v>38820</v>
      </c>
      <c r="P676" s="356" t="s">
        <v>13255</v>
      </c>
    </row>
    <row r="677" spans="1:16" x14ac:dyDescent="0.2">
      <c r="A677" s="356" t="s">
        <v>7557</v>
      </c>
      <c r="B677" s="356" t="s">
        <v>14546</v>
      </c>
      <c r="C677" s="358" t="s">
        <v>13966</v>
      </c>
      <c r="D677" s="358" t="s">
        <v>13027</v>
      </c>
      <c r="E677" s="358" t="s">
        <v>14547</v>
      </c>
      <c r="G677" s="358" t="s">
        <v>12886</v>
      </c>
      <c r="H677" s="385">
        <v>9.3279999999999994</v>
      </c>
      <c r="I677" s="358" t="s">
        <v>12893</v>
      </c>
      <c r="J677" s="358" t="s">
        <v>12888</v>
      </c>
      <c r="K677" s="358" t="s">
        <v>13558</v>
      </c>
      <c r="L677" s="362">
        <v>38817</v>
      </c>
      <c r="N677" s="362">
        <v>38817</v>
      </c>
      <c r="P677" s="356" t="s">
        <v>13255</v>
      </c>
    </row>
    <row r="678" spans="1:16" x14ac:dyDescent="0.2">
      <c r="A678" s="356" t="s">
        <v>7558</v>
      </c>
      <c r="B678" s="356" t="s">
        <v>14548</v>
      </c>
      <c r="C678" s="358" t="s">
        <v>12905</v>
      </c>
      <c r="D678" s="358" t="s">
        <v>12945</v>
      </c>
      <c r="E678" s="358" t="s">
        <v>14549</v>
      </c>
      <c r="G678" s="358" t="s">
        <v>12886</v>
      </c>
      <c r="H678" s="385">
        <v>3.3</v>
      </c>
      <c r="I678" s="358" t="s">
        <v>12893</v>
      </c>
      <c r="J678" s="358" t="s">
        <v>12888</v>
      </c>
      <c r="K678" s="358" t="s">
        <v>13558</v>
      </c>
      <c r="L678" s="362">
        <v>38817</v>
      </c>
      <c r="N678" s="362">
        <v>38817</v>
      </c>
      <c r="P678" s="356" t="s">
        <v>13255</v>
      </c>
    </row>
    <row r="679" spans="1:16" x14ac:dyDescent="0.2">
      <c r="A679" s="356" t="s">
        <v>7559</v>
      </c>
      <c r="B679" s="356" t="s">
        <v>14550</v>
      </c>
      <c r="C679" s="358" t="s">
        <v>13044</v>
      </c>
      <c r="D679" s="358" t="s">
        <v>13045</v>
      </c>
      <c r="E679" s="358" t="s">
        <v>14551</v>
      </c>
      <c r="G679" s="358" t="s">
        <v>12886</v>
      </c>
      <c r="H679" s="385">
        <v>6.72</v>
      </c>
      <c r="I679" s="358" t="s">
        <v>12893</v>
      </c>
      <c r="J679" s="358" t="s">
        <v>12888</v>
      </c>
      <c r="K679" s="358" t="s">
        <v>13558</v>
      </c>
      <c r="L679" s="362">
        <v>38817</v>
      </c>
      <c r="N679" s="362">
        <v>38817</v>
      </c>
      <c r="P679" s="356" t="s">
        <v>13255</v>
      </c>
    </row>
    <row r="680" spans="1:16" x14ac:dyDescent="0.2">
      <c r="A680" s="356" t="s">
        <v>7560</v>
      </c>
      <c r="B680" s="356" t="s">
        <v>14552</v>
      </c>
      <c r="C680" s="358" t="s">
        <v>13097</v>
      </c>
      <c r="D680" s="358" t="s">
        <v>12910</v>
      </c>
      <c r="E680" s="358" t="s">
        <v>14553</v>
      </c>
      <c r="G680" s="358" t="s">
        <v>12886</v>
      </c>
      <c r="H680" s="385">
        <v>4.95</v>
      </c>
      <c r="I680" s="358" t="s">
        <v>12893</v>
      </c>
      <c r="J680" s="358" t="s">
        <v>12888</v>
      </c>
      <c r="K680" s="358" t="s">
        <v>13558</v>
      </c>
      <c r="L680" s="362">
        <v>38841</v>
      </c>
      <c r="N680" s="362">
        <v>38841</v>
      </c>
      <c r="P680" s="356" t="s">
        <v>13255</v>
      </c>
    </row>
    <row r="681" spans="1:16" x14ac:dyDescent="0.2">
      <c r="A681" s="356" t="s">
        <v>7561</v>
      </c>
      <c r="B681" s="356" t="s">
        <v>14554</v>
      </c>
      <c r="C681" s="358" t="s">
        <v>14555</v>
      </c>
      <c r="D681" s="358" t="s">
        <v>13140</v>
      </c>
      <c r="E681" s="358" t="s">
        <v>14556</v>
      </c>
      <c r="G681" s="358" t="s">
        <v>12886</v>
      </c>
      <c r="H681" s="385">
        <v>8.4</v>
      </c>
      <c r="I681" s="358" t="s">
        <v>12893</v>
      </c>
      <c r="J681" s="358" t="s">
        <v>12888</v>
      </c>
      <c r="K681" s="358" t="s">
        <v>13558</v>
      </c>
      <c r="L681" s="362">
        <v>38841</v>
      </c>
      <c r="N681" s="362">
        <v>38841</v>
      </c>
      <c r="P681" s="356" t="s">
        <v>13255</v>
      </c>
    </row>
    <row r="682" spans="1:16" x14ac:dyDescent="0.2">
      <c r="A682" s="356" t="s">
        <v>7562</v>
      </c>
      <c r="B682" s="356" t="s">
        <v>14557</v>
      </c>
      <c r="C682" s="358" t="s">
        <v>14342</v>
      </c>
      <c r="D682" s="358" t="s">
        <v>12916</v>
      </c>
      <c r="E682" s="358" t="s">
        <v>14558</v>
      </c>
      <c r="G682" s="358" t="s">
        <v>12886</v>
      </c>
      <c r="H682" s="385">
        <v>2.52</v>
      </c>
      <c r="I682" s="358" t="s">
        <v>12893</v>
      </c>
      <c r="J682" s="358" t="s">
        <v>12888</v>
      </c>
      <c r="K682" s="358" t="s">
        <v>13558</v>
      </c>
      <c r="L682" s="362">
        <v>38840</v>
      </c>
      <c r="N682" s="362">
        <v>38840</v>
      </c>
      <c r="P682" s="356" t="s">
        <v>13255</v>
      </c>
    </row>
    <row r="683" spans="1:16" x14ac:dyDescent="0.2">
      <c r="A683" s="356" t="s">
        <v>7563</v>
      </c>
      <c r="B683" s="356" t="s">
        <v>14559</v>
      </c>
      <c r="C683" s="358" t="s">
        <v>13621</v>
      </c>
      <c r="D683" s="358" t="s">
        <v>12960</v>
      </c>
      <c r="E683" s="358" t="s">
        <v>14560</v>
      </c>
      <c r="G683" s="358" t="s">
        <v>12886</v>
      </c>
      <c r="H683" s="385">
        <v>5.95</v>
      </c>
      <c r="I683" s="358" t="s">
        <v>12893</v>
      </c>
      <c r="J683" s="358" t="s">
        <v>12888</v>
      </c>
      <c r="K683" s="358" t="s">
        <v>13558</v>
      </c>
      <c r="L683" s="362">
        <v>38840</v>
      </c>
      <c r="N683" s="362">
        <v>38840</v>
      </c>
      <c r="P683" s="356" t="s">
        <v>13255</v>
      </c>
    </row>
    <row r="684" spans="1:16" x14ac:dyDescent="0.2">
      <c r="A684" s="356" t="s">
        <v>7564</v>
      </c>
      <c r="B684" s="356" t="s">
        <v>14561</v>
      </c>
      <c r="C684" s="358" t="s">
        <v>13621</v>
      </c>
      <c r="D684" s="358" t="s">
        <v>12960</v>
      </c>
      <c r="E684" s="358" t="s">
        <v>14562</v>
      </c>
      <c r="G684" s="358" t="s">
        <v>12886</v>
      </c>
      <c r="H684" s="385">
        <v>8.0500000000000007</v>
      </c>
      <c r="I684" s="358" t="s">
        <v>12893</v>
      </c>
      <c r="J684" s="358" t="s">
        <v>12888</v>
      </c>
      <c r="K684" s="358" t="s">
        <v>13558</v>
      </c>
      <c r="L684" s="362">
        <v>38840</v>
      </c>
      <c r="N684" s="362">
        <v>38840</v>
      </c>
      <c r="P684" s="356" t="s">
        <v>13255</v>
      </c>
    </row>
    <row r="685" spans="1:16" x14ac:dyDescent="0.2">
      <c r="A685" s="356" t="s">
        <v>7565</v>
      </c>
      <c r="B685" s="356" t="s">
        <v>14563</v>
      </c>
      <c r="C685" s="358" t="s">
        <v>13758</v>
      </c>
      <c r="D685" s="358" t="s">
        <v>13759</v>
      </c>
      <c r="E685" s="358" t="s">
        <v>14564</v>
      </c>
      <c r="G685" s="358" t="s">
        <v>12886</v>
      </c>
      <c r="H685" s="385">
        <v>10.01</v>
      </c>
      <c r="I685" s="358" t="s">
        <v>12893</v>
      </c>
      <c r="J685" s="358" t="s">
        <v>12888</v>
      </c>
      <c r="K685" s="358" t="s">
        <v>13558</v>
      </c>
      <c r="L685" s="362">
        <v>38842</v>
      </c>
      <c r="N685" s="362">
        <v>38842</v>
      </c>
      <c r="P685" s="356" t="s">
        <v>13255</v>
      </c>
    </row>
    <row r="686" spans="1:16" x14ac:dyDescent="0.2">
      <c r="A686" s="356" t="s">
        <v>7566</v>
      </c>
      <c r="B686" s="356" t="s">
        <v>14565</v>
      </c>
      <c r="C686" s="358" t="s">
        <v>12905</v>
      </c>
      <c r="D686" s="358" t="s">
        <v>12906</v>
      </c>
      <c r="E686" s="358" t="s">
        <v>14566</v>
      </c>
      <c r="G686" s="358" t="s">
        <v>12886</v>
      </c>
      <c r="H686" s="385">
        <v>4.125</v>
      </c>
      <c r="I686" s="358" t="s">
        <v>12893</v>
      </c>
      <c r="J686" s="358" t="s">
        <v>12888</v>
      </c>
      <c r="K686" s="358" t="s">
        <v>13558</v>
      </c>
      <c r="L686" s="362">
        <v>38840</v>
      </c>
      <c r="N686" s="362">
        <v>38840</v>
      </c>
      <c r="P686" s="356" t="s">
        <v>13255</v>
      </c>
    </row>
    <row r="687" spans="1:16" x14ac:dyDescent="0.2">
      <c r="A687" s="356" t="s">
        <v>7567</v>
      </c>
      <c r="B687" s="356" t="s">
        <v>14567</v>
      </c>
      <c r="C687" s="358" t="s">
        <v>13645</v>
      </c>
      <c r="D687" s="358" t="s">
        <v>13646</v>
      </c>
      <c r="E687" s="358" t="s">
        <v>14568</v>
      </c>
      <c r="G687" s="358" t="s">
        <v>12886</v>
      </c>
      <c r="H687" s="385">
        <v>4.16</v>
      </c>
      <c r="I687" s="358" t="s">
        <v>12893</v>
      </c>
      <c r="J687" s="358" t="s">
        <v>12888</v>
      </c>
      <c r="K687" s="358" t="s">
        <v>13558</v>
      </c>
      <c r="L687" s="362">
        <v>38835</v>
      </c>
      <c r="N687" s="362">
        <v>38835</v>
      </c>
      <c r="P687" s="356" t="s">
        <v>13255</v>
      </c>
    </row>
    <row r="688" spans="1:16" x14ac:dyDescent="0.2">
      <c r="A688" s="356" t="s">
        <v>7568</v>
      </c>
      <c r="B688" s="356" t="s">
        <v>14569</v>
      </c>
      <c r="C688" s="358" t="s">
        <v>13095</v>
      </c>
      <c r="D688" s="358" t="s">
        <v>12976</v>
      </c>
      <c r="E688" s="358" t="s">
        <v>14570</v>
      </c>
      <c r="G688" s="358" t="s">
        <v>12886</v>
      </c>
      <c r="H688" s="385">
        <v>28</v>
      </c>
      <c r="I688" s="358" t="s">
        <v>12893</v>
      </c>
      <c r="J688" s="358" t="s">
        <v>12888</v>
      </c>
      <c r="K688" s="358" t="s">
        <v>13558</v>
      </c>
      <c r="L688" s="362">
        <v>38819</v>
      </c>
      <c r="N688" s="362">
        <v>38819</v>
      </c>
      <c r="P688" s="356" t="s">
        <v>13255</v>
      </c>
    </row>
    <row r="689" spans="1:16" x14ac:dyDescent="0.2">
      <c r="A689" s="356" t="s">
        <v>7569</v>
      </c>
      <c r="B689" s="356" t="s">
        <v>14571</v>
      </c>
      <c r="C689" s="358" t="s">
        <v>14157</v>
      </c>
      <c r="D689" s="358" t="s">
        <v>12931</v>
      </c>
      <c r="E689" s="358" t="s">
        <v>14572</v>
      </c>
      <c r="G689" s="358" t="s">
        <v>12886</v>
      </c>
      <c r="H689" s="385">
        <v>5.08</v>
      </c>
      <c r="I689" s="358" t="s">
        <v>12893</v>
      </c>
      <c r="J689" s="358" t="s">
        <v>12888</v>
      </c>
      <c r="K689" s="358" t="s">
        <v>13558</v>
      </c>
      <c r="L689" s="362">
        <v>38827</v>
      </c>
      <c r="N689" s="362">
        <v>38827</v>
      </c>
      <c r="P689" s="356" t="s">
        <v>13255</v>
      </c>
    </row>
    <row r="690" spans="1:16" x14ac:dyDescent="0.2">
      <c r="A690" s="356" t="s">
        <v>7570</v>
      </c>
      <c r="B690" s="356" t="s">
        <v>14573</v>
      </c>
      <c r="C690" s="358" t="s">
        <v>12962</v>
      </c>
      <c r="D690" s="358" t="s">
        <v>12963</v>
      </c>
      <c r="E690" s="358" t="s">
        <v>14574</v>
      </c>
      <c r="G690" s="358" t="s">
        <v>12886</v>
      </c>
      <c r="H690" s="385">
        <v>3.24</v>
      </c>
      <c r="I690" s="358" t="s">
        <v>12893</v>
      </c>
      <c r="J690" s="358" t="s">
        <v>12888</v>
      </c>
      <c r="K690" s="358" t="s">
        <v>13558</v>
      </c>
      <c r="L690" s="362">
        <v>38831</v>
      </c>
      <c r="N690" s="362">
        <v>38831</v>
      </c>
      <c r="P690" s="356" t="s">
        <v>13255</v>
      </c>
    </row>
    <row r="691" spans="1:16" x14ac:dyDescent="0.2">
      <c r="A691" s="356" t="s">
        <v>7571</v>
      </c>
      <c r="B691" s="356" t="s">
        <v>14575</v>
      </c>
      <c r="C691" s="358" t="s">
        <v>13280</v>
      </c>
      <c r="D691" s="358" t="s">
        <v>13010</v>
      </c>
      <c r="E691" s="358" t="s">
        <v>14576</v>
      </c>
      <c r="G691" s="358" t="s">
        <v>12886</v>
      </c>
      <c r="H691" s="385">
        <v>3.56</v>
      </c>
      <c r="I691" s="358" t="s">
        <v>12893</v>
      </c>
      <c r="J691" s="358" t="s">
        <v>12888</v>
      </c>
      <c r="K691" s="358" t="s">
        <v>13558</v>
      </c>
      <c r="L691" s="362">
        <v>38811</v>
      </c>
      <c r="N691" s="362">
        <v>38811</v>
      </c>
      <c r="P691" s="356" t="s">
        <v>13255</v>
      </c>
    </row>
    <row r="692" spans="1:16" x14ac:dyDescent="0.2">
      <c r="A692" s="356" t="s">
        <v>7572</v>
      </c>
      <c r="B692" s="356" t="s">
        <v>14577</v>
      </c>
      <c r="C692" s="358" t="s">
        <v>12883</v>
      </c>
      <c r="D692" s="358" t="s">
        <v>12884</v>
      </c>
      <c r="E692" s="358" t="s">
        <v>14578</v>
      </c>
      <c r="G692" s="358" t="s">
        <v>12886</v>
      </c>
      <c r="H692" s="385">
        <v>7.05</v>
      </c>
      <c r="I692" s="358" t="s">
        <v>12893</v>
      </c>
      <c r="J692" s="358" t="s">
        <v>12888</v>
      </c>
      <c r="K692" s="358" t="s">
        <v>13558</v>
      </c>
      <c r="L692" s="362">
        <v>38814</v>
      </c>
      <c r="N692" s="362">
        <v>38814</v>
      </c>
      <c r="P692" s="356" t="s">
        <v>13255</v>
      </c>
    </row>
    <row r="693" spans="1:16" x14ac:dyDescent="0.2">
      <c r="A693" s="356" t="s">
        <v>7573</v>
      </c>
      <c r="B693" s="356" t="s">
        <v>14579</v>
      </c>
      <c r="C693" s="358" t="s">
        <v>12883</v>
      </c>
      <c r="D693" s="358" t="s">
        <v>12884</v>
      </c>
      <c r="E693" s="358" t="s">
        <v>14580</v>
      </c>
      <c r="G693" s="358" t="s">
        <v>12886</v>
      </c>
      <c r="H693" s="385">
        <v>4.62</v>
      </c>
      <c r="I693" s="358" t="s">
        <v>12893</v>
      </c>
      <c r="J693" s="358" t="s">
        <v>12888</v>
      </c>
      <c r="K693" s="358" t="s">
        <v>13558</v>
      </c>
      <c r="L693" s="362">
        <v>38814</v>
      </c>
      <c r="N693" s="362">
        <v>38814</v>
      </c>
      <c r="P693" s="356" t="s">
        <v>13255</v>
      </c>
    </row>
    <row r="694" spans="1:16" x14ac:dyDescent="0.2">
      <c r="A694" s="356" t="s">
        <v>7574</v>
      </c>
      <c r="B694" s="356" t="s">
        <v>14581</v>
      </c>
      <c r="C694" s="358" t="s">
        <v>12898</v>
      </c>
      <c r="D694" s="358" t="s">
        <v>12899</v>
      </c>
      <c r="E694" s="358" t="s">
        <v>14582</v>
      </c>
      <c r="G694" s="358" t="s">
        <v>12886</v>
      </c>
      <c r="H694" s="385">
        <v>8.91</v>
      </c>
      <c r="I694" s="358" t="s">
        <v>12893</v>
      </c>
      <c r="J694" s="358" t="s">
        <v>12888</v>
      </c>
      <c r="K694" s="358" t="s">
        <v>13558</v>
      </c>
      <c r="L694" s="362">
        <v>38820</v>
      </c>
      <c r="N694" s="362">
        <v>38820</v>
      </c>
      <c r="P694" s="356" t="s">
        <v>13255</v>
      </c>
    </row>
    <row r="695" spans="1:16" x14ac:dyDescent="0.2">
      <c r="A695" s="356" t="s">
        <v>7575</v>
      </c>
      <c r="B695" s="356" t="s">
        <v>14583</v>
      </c>
      <c r="C695" s="358" t="s">
        <v>13683</v>
      </c>
      <c r="D695" s="358" t="s">
        <v>13245</v>
      </c>
      <c r="E695" s="358" t="s">
        <v>14584</v>
      </c>
      <c r="G695" s="358" t="s">
        <v>12886</v>
      </c>
      <c r="H695" s="385">
        <v>2.15</v>
      </c>
      <c r="I695" s="358" t="s">
        <v>12893</v>
      </c>
      <c r="J695" s="358" t="s">
        <v>12888</v>
      </c>
      <c r="K695" s="358" t="s">
        <v>13558</v>
      </c>
      <c r="L695" s="362">
        <v>38811</v>
      </c>
      <c r="N695" s="362">
        <v>38811</v>
      </c>
      <c r="P695" s="356" t="s">
        <v>13255</v>
      </c>
    </row>
    <row r="696" spans="1:16" x14ac:dyDescent="0.2">
      <c r="A696" s="356" t="s">
        <v>7576</v>
      </c>
      <c r="B696" s="356" t="s">
        <v>14585</v>
      </c>
      <c r="C696" s="358" t="s">
        <v>14586</v>
      </c>
      <c r="D696" s="358" t="s">
        <v>12884</v>
      </c>
      <c r="E696" s="358" t="s">
        <v>14587</v>
      </c>
      <c r="G696" s="358" t="s">
        <v>12886</v>
      </c>
      <c r="H696" s="385">
        <v>6.6</v>
      </c>
      <c r="I696" s="358" t="s">
        <v>12893</v>
      </c>
      <c r="J696" s="358" t="s">
        <v>12888</v>
      </c>
      <c r="K696" s="358" t="s">
        <v>13558</v>
      </c>
      <c r="L696" s="362">
        <v>38826</v>
      </c>
      <c r="N696" s="362">
        <v>38826</v>
      </c>
      <c r="P696" s="356" t="s">
        <v>13255</v>
      </c>
    </row>
    <row r="697" spans="1:16" x14ac:dyDescent="0.2">
      <c r="A697" s="356" t="s">
        <v>7577</v>
      </c>
      <c r="B697" s="356" t="s">
        <v>14588</v>
      </c>
      <c r="C697" s="358" t="s">
        <v>12975</v>
      </c>
      <c r="D697" s="358" t="s">
        <v>12976</v>
      </c>
      <c r="E697" s="358" t="s">
        <v>14589</v>
      </c>
      <c r="G697" s="358" t="s">
        <v>12886</v>
      </c>
      <c r="H697" s="385">
        <v>4.8600000000000003</v>
      </c>
      <c r="I697" s="358" t="s">
        <v>12893</v>
      </c>
      <c r="J697" s="358" t="s">
        <v>12888</v>
      </c>
      <c r="K697" s="358" t="s">
        <v>13558</v>
      </c>
      <c r="L697" s="362">
        <v>38819</v>
      </c>
      <c r="N697" s="362">
        <v>38819</v>
      </c>
      <c r="P697" s="356" t="s">
        <v>13255</v>
      </c>
    </row>
    <row r="698" spans="1:16" x14ac:dyDescent="0.2">
      <c r="A698" s="356" t="s">
        <v>7578</v>
      </c>
      <c r="B698" s="356" t="s">
        <v>14590</v>
      </c>
      <c r="C698" s="358" t="s">
        <v>12905</v>
      </c>
      <c r="D698" s="358" t="s">
        <v>12906</v>
      </c>
      <c r="E698" s="358" t="s">
        <v>14591</v>
      </c>
      <c r="G698" s="358" t="s">
        <v>12886</v>
      </c>
      <c r="H698" s="385">
        <v>66.5</v>
      </c>
      <c r="I698" s="358" t="s">
        <v>12887</v>
      </c>
      <c r="J698" s="358" t="s">
        <v>12908</v>
      </c>
      <c r="K698" s="358" t="s">
        <v>13558</v>
      </c>
      <c r="L698" s="362">
        <v>38708</v>
      </c>
      <c r="N698" s="362">
        <v>38708</v>
      </c>
      <c r="P698" s="356" t="s">
        <v>13255</v>
      </c>
    </row>
    <row r="699" spans="1:16" x14ac:dyDescent="0.2">
      <c r="A699" s="356" t="s">
        <v>7579</v>
      </c>
      <c r="B699" s="356" t="s">
        <v>14592</v>
      </c>
      <c r="C699" s="358" t="s">
        <v>13645</v>
      </c>
      <c r="D699" s="358" t="s">
        <v>13646</v>
      </c>
      <c r="E699" s="358" t="s">
        <v>14593</v>
      </c>
      <c r="G699" s="358" t="s">
        <v>12886</v>
      </c>
      <c r="H699" s="385">
        <v>4.68</v>
      </c>
      <c r="I699" s="358" t="s">
        <v>12893</v>
      </c>
      <c r="J699" s="358" t="s">
        <v>12888</v>
      </c>
      <c r="K699" s="358" t="s">
        <v>13558</v>
      </c>
      <c r="L699" s="362">
        <v>38842</v>
      </c>
      <c r="N699" s="362">
        <v>38842</v>
      </c>
      <c r="P699" s="356" t="s">
        <v>13255</v>
      </c>
    </row>
    <row r="700" spans="1:16" x14ac:dyDescent="0.2">
      <c r="A700" s="356" t="s">
        <v>7580</v>
      </c>
      <c r="B700" s="356" t="s">
        <v>14594</v>
      </c>
      <c r="C700" s="358" t="s">
        <v>13754</v>
      </c>
      <c r="D700" s="358" t="s">
        <v>13755</v>
      </c>
      <c r="E700" s="358" t="s">
        <v>14595</v>
      </c>
      <c r="G700" s="358" t="s">
        <v>12886</v>
      </c>
      <c r="H700" s="385">
        <v>14.76</v>
      </c>
      <c r="I700" s="358" t="s">
        <v>12893</v>
      </c>
      <c r="J700" s="358" t="s">
        <v>12888</v>
      </c>
      <c r="K700" s="358" t="s">
        <v>13558</v>
      </c>
      <c r="L700" s="362">
        <v>40540</v>
      </c>
      <c r="N700" s="362">
        <v>40540</v>
      </c>
      <c r="P700" s="356" t="s">
        <v>13255</v>
      </c>
    </row>
    <row r="701" spans="1:16" x14ac:dyDescent="0.2">
      <c r="A701" s="356" t="s">
        <v>7581</v>
      </c>
      <c r="B701" s="356" t="s">
        <v>14596</v>
      </c>
      <c r="C701" s="358" t="s">
        <v>13120</v>
      </c>
      <c r="D701" s="358" t="s">
        <v>12984</v>
      </c>
      <c r="E701" s="358" t="s">
        <v>14597</v>
      </c>
      <c r="G701" s="358" t="s">
        <v>12886</v>
      </c>
      <c r="H701" s="385">
        <v>5.4720000000000004</v>
      </c>
      <c r="I701" s="358" t="s">
        <v>12893</v>
      </c>
      <c r="J701" s="358" t="s">
        <v>12888</v>
      </c>
      <c r="K701" s="358" t="s">
        <v>13558</v>
      </c>
      <c r="L701" s="362">
        <v>40725</v>
      </c>
      <c r="N701" s="362">
        <v>40725</v>
      </c>
      <c r="P701" s="356" t="s">
        <v>13255</v>
      </c>
    </row>
    <row r="702" spans="1:16" x14ac:dyDescent="0.2">
      <c r="A702" s="356" t="s">
        <v>7582</v>
      </c>
      <c r="B702" s="356" t="s">
        <v>14598</v>
      </c>
      <c r="C702" s="358" t="s">
        <v>14599</v>
      </c>
      <c r="D702" s="358" t="s">
        <v>12997</v>
      </c>
      <c r="E702" s="358" t="s">
        <v>14600</v>
      </c>
      <c r="G702" s="358" t="s">
        <v>12886</v>
      </c>
      <c r="H702" s="385">
        <v>10.29</v>
      </c>
      <c r="I702" s="358" t="s">
        <v>12893</v>
      </c>
      <c r="J702" s="358" t="s">
        <v>12888</v>
      </c>
      <c r="K702" s="358" t="s">
        <v>13558</v>
      </c>
      <c r="L702" s="362">
        <v>40799</v>
      </c>
      <c r="N702" s="362">
        <v>40799</v>
      </c>
      <c r="P702" s="356" t="s">
        <v>13255</v>
      </c>
    </row>
    <row r="703" spans="1:16" x14ac:dyDescent="0.2">
      <c r="A703" s="356" t="s">
        <v>7583</v>
      </c>
      <c r="B703" s="356" t="s">
        <v>14601</v>
      </c>
      <c r="C703" s="358" t="s">
        <v>12941</v>
      </c>
      <c r="D703" s="358" t="s">
        <v>12942</v>
      </c>
      <c r="E703" s="358" t="s">
        <v>14602</v>
      </c>
      <c r="G703" s="358" t="s">
        <v>12886</v>
      </c>
      <c r="H703" s="385">
        <v>11.66</v>
      </c>
      <c r="I703" s="358" t="s">
        <v>12893</v>
      </c>
      <c r="J703" s="358" t="s">
        <v>12888</v>
      </c>
      <c r="K703" s="358" t="s">
        <v>13558</v>
      </c>
      <c r="L703" s="362">
        <v>40164</v>
      </c>
      <c r="N703" s="362">
        <v>40164</v>
      </c>
      <c r="P703" s="356" t="s">
        <v>13255</v>
      </c>
    </row>
    <row r="704" spans="1:16" x14ac:dyDescent="0.2">
      <c r="A704" s="356" t="s">
        <v>7584</v>
      </c>
      <c r="B704" s="356" t="s">
        <v>14603</v>
      </c>
      <c r="C704" s="358" t="s">
        <v>13026</v>
      </c>
      <c r="D704" s="358" t="s">
        <v>13027</v>
      </c>
      <c r="E704" s="358" t="s">
        <v>14604</v>
      </c>
      <c r="G704" s="358" t="s">
        <v>12886</v>
      </c>
      <c r="H704" s="385">
        <v>7.4</v>
      </c>
      <c r="I704" s="358" t="s">
        <v>12893</v>
      </c>
      <c r="J704" s="358" t="s">
        <v>12888</v>
      </c>
      <c r="K704" s="358" t="s">
        <v>13558</v>
      </c>
      <c r="L704" s="362">
        <v>40613</v>
      </c>
      <c r="N704" s="362">
        <v>40613</v>
      </c>
      <c r="P704" s="356" t="s">
        <v>13255</v>
      </c>
    </row>
    <row r="705" spans="1:16" x14ac:dyDescent="0.2">
      <c r="A705" s="356" t="s">
        <v>7585</v>
      </c>
      <c r="B705" s="356" t="s">
        <v>14605</v>
      </c>
      <c r="C705" s="358" t="s">
        <v>13294</v>
      </c>
      <c r="D705" s="358" t="s">
        <v>13295</v>
      </c>
      <c r="E705" s="358" t="s">
        <v>14606</v>
      </c>
      <c r="G705" s="358" t="s">
        <v>12886</v>
      </c>
      <c r="H705" s="385">
        <v>5.9450000000000003</v>
      </c>
      <c r="I705" s="358" t="s">
        <v>12893</v>
      </c>
      <c r="J705" s="358" t="s">
        <v>12888</v>
      </c>
      <c r="K705" s="358" t="s">
        <v>13558</v>
      </c>
      <c r="L705" s="362">
        <v>40508</v>
      </c>
      <c r="N705" s="362">
        <v>40508</v>
      </c>
      <c r="P705" s="356" t="s">
        <v>13255</v>
      </c>
    </row>
    <row r="706" spans="1:16" x14ac:dyDescent="0.2">
      <c r="A706" s="356" t="s">
        <v>7586</v>
      </c>
      <c r="B706" s="356" t="s">
        <v>14607</v>
      </c>
      <c r="C706" s="358" t="s">
        <v>14608</v>
      </c>
      <c r="D706" s="358" t="s">
        <v>12984</v>
      </c>
      <c r="E706" s="358" t="s">
        <v>14609</v>
      </c>
      <c r="G706" s="358" t="s">
        <v>12886</v>
      </c>
      <c r="H706" s="385">
        <v>6.9</v>
      </c>
      <c r="I706" s="358" t="s">
        <v>12893</v>
      </c>
      <c r="J706" s="358" t="s">
        <v>12888</v>
      </c>
      <c r="K706" s="358" t="s">
        <v>13558</v>
      </c>
      <c r="L706" s="362">
        <v>40330</v>
      </c>
      <c r="N706" s="362">
        <v>40330</v>
      </c>
      <c r="P706" s="356" t="s">
        <v>13255</v>
      </c>
    </row>
    <row r="707" spans="1:16" x14ac:dyDescent="0.2">
      <c r="A707" s="356" t="s">
        <v>7587</v>
      </c>
      <c r="B707" s="356" t="s">
        <v>14610</v>
      </c>
      <c r="C707" s="358" t="s">
        <v>12905</v>
      </c>
      <c r="D707" s="358" t="s">
        <v>13075</v>
      </c>
      <c r="E707" s="358" t="s">
        <v>14611</v>
      </c>
      <c r="G707" s="358" t="s">
        <v>12886</v>
      </c>
      <c r="H707" s="385">
        <v>3.76</v>
      </c>
      <c r="I707" s="358" t="s">
        <v>12893</v>
      </c>
      <c r="J707" s="358" t="s">
        <v>12888</v>
      </c>
      <c r="K707" s="358" t="s">
        <v>13558</v>
      </c>
      <c r="L707" s="362">
        <v>40880</v>
      </c>
      <c r="N707" s="362">
        <v>40880</v>
      </c>
      <c r="P707" s="356" t="s">
        <v>13255</v>
      </c>
    </row>
    <row r="708" spans="1:16" x14ac:dyDescent="0.2">
      <c r="A708" s="356" t="s">
        <v>7588</v>
      </c>
      <c r="B708" s="356" t="s">
        <v>14612</v>
      </c>
      <c r="C708" s="358" t="s">
        <v>12905</v>
      </c>
      <c r="D708" s="358" t="s">
        <v>12987</v>
      </c>
      <c r="E708" s="358" t="s">
        <v>14613</v>
      </c>
      <c r="G708" s="358" t="s">
        <v>12886</v>
      </c>
      <c r="H708" s="385">
        <v>7.22</v>
      </c>
      <c r="I708" s="358" t="s">
        <v>12893</v>
      </c>
      <c r="J708" s="358" t="s">
        <v>12888</v>
      </c>
      <c r="K708" s="358" t="s">
        <v>13558</v>
      </c>
      <c r="L708" s="362">
        <v>40527</v>
      </c>
      <c r="N708" s="362">
        <v>40527</v>
      </c>
      <c r="P708" s="356" t="s">
        <v>13255</v>
      </c>
    </row>
    <row r="709" spans="1:16" x14ac:dyDescent="0.2">
      <c r="A709" s="356" t="s">
        <v>7589</v>
      </c>
      <c r="B709" s="356" t="s">
        <v>14614</v>
      </c>
      <c r="C709" s="358" t="s">
        <v>12883</v>
      </c>
      <c r="D709" s="358" t="s">
        <v>12884</v>
      </c>
      <c r="E709" s="358" t="s">
        <v>14615</v>
      </c>
      <c r="G709" s="358" t="s">
        <v>12886</v>
      </c>
      <c r="H709" s="385">
        <v>6.1050000000000004</v>
      </c>
      <c r="I709" s="358" t="s">
        <v>12893</v>
      </c>
      <c r="J709" s="358" t="s">
        <v>12888</v>
      </c>
      <c r="K709" s="358" t="s">
        <v>13558</v>
      </c>
      <c r="L709" s="362">
        <v>40886</v>
      </c>
      <c r="N709" s="362">
        <v>40886</v>
      </c>
      <c r="P709" s="356" t="s">
        <v>13255</v>
      </c>
    </row>
    <row r="710" spans="1:16" x14ac:dyDescent="0.2">
      <c r="A710" s="356" t="s">
        <v>7590</v>
      </c>
      <c r="B710" s="356" t="s">
        <v>14616</v>
      </c>
      <c r="C710" s="358" t="s">
        <v>13060</v>
      </c>
      <c r="D710" s="358" t="s">
        <v>12997</v>
      </c>
      <c r="E710" s="358" t="s">
        <v>14617</v>
      </c>
      <c r="G710" s="358" t="s">
        <v>12886</v>
      </c>
      <c r="H710" s="385">
        <v>11.18</v>
      </c>
      <c r="I710" s="358" t="s">
        <v>12893</v>
      </c>
      <c r="J710" s="358" t="s">
        <v>12888</v>
      </c>
      <c r="K710" s="358" t="s">
        <v>13558</v>
      </c>
      <c r="L710" s="362">
        <v>40975</v>
      </c>
      <c r="N710" s="362">
        <v>40975</v>
      </c>
      <c r="P710" s="356" t="s">
        <v>14019</v>
      </c>
    </row>
    <row r="711" spans="1:16" x14ac:dyDescent="0.2">
      <c r="A711" s="356" t="s">
        <v>7591</v>
      </c>
      <c r="B711" s="356" t="s">
        <v>14618</v>
      </c>
      <c r="C711" s="358" t="s">
        <v>13955</v>
      </c>
      <c r="D711" s="358" t="s">
        <v>12997</v>
      </c>
      <c r="E711" s="358" t="s">
        <v>14619</v>
      </c>
      <c r="G711" s="358" t="s">
        <v>12886</v>
      </c>
      <c r="H711" s="385">
        <v>16.559999999999999</v>
      </c>
      <c r="I711" s="358" t="s">
        <v>12893</v>
      </c>
      <c r="J711" s="358" t="s">
        <v>12888</v>
      </c>
      <c r="K711" s="358" t="s">
        <v>13558</v>
      </c>
      <c r="L711" s="362">
        <v>40900</v>
      </c>
      <c r="N711" s="362">
        <v>40900</v>
      </c>
      <c r="P711" s="356" t="s">
        <v>13255</v>
      </c>
    </row>
    <row r="712" spans="1:16" x14ac:dyDescent="0.2">
      <c r="A712" s="356" t="s">
        <v>7592</v>
      </c>
      <c r="B712" s="356" t="s">
        <v>14620</v>
      </c>
      <c r="C712" s="358" t="s">
        <v>13007</v>
      </c>
      <c r="D712" s="358" t="s">
        <v>12976</v>
      </c>
      <c r="E712" s="358" t="s">
        <v>14621</v>
      </c>
      <c r="G712" s="358" t="s">
        <v>12886</v>
      </c>
      <c r="H712" s="385">
        <v>12.92</v>
      </c>
      <c r="I712" s="358" t="s">
        <v>12893</v>
      </c>
      <c r="J712" s="358" t="s">
        <v>12888</v>
      </c>
      <c r="K712" s="358" t="s">
        <v>13558</v>
      </c>
      <c r="L712" s="362">
        <v>40247</v>
      </c>
      <c r="N712" s="362">
        <v>40247</v>
      </c>
      <c r="P712" s="356" t="s">
        <v>13255</v>
      </c>
    </row>
    <row r="713" spans="1:16" x14ac:dyDescent="0.2">
      <c r="A713" s="356" t="s">
        <v>7593</v>
      </c>
      <c r="B713" s="356" t="s">
        <v>14622</v>
      </c>
      <c r="C713" s="358" t="s">
        <v>14623</v>
      </c>
      <c r="D713" s="358" t="s">
        <v>13010</v>
      </c>
      <c r="E713" s="358" t="s">
        <v>14624</v>
      </c>
      <c r="G713" s="358" t="s">
        <v>12886</v>
      </c>
      <c r="H713" s="385">
        <v>4.41</v>
      </c>
      <c r="I713" s="358" t="s">
        <v>12893</v>
      </c>
      <c r="J713" s="358" t="s">
        <v>12888</v>
      </c>
      <c r="K713" s="358" t="s">
        <v>13558</v>
      </c>
      <c r="L713" s="362">
        <v>40847</v>
      </c>
      <c r="N713" s="362">
        <v>40847</v>
      </c>
      <c r="P713" s="356" t="s">
        <v>13255</v>
      </c>
    </row>
    <row r="714" spans="1:16" x14ac:dyDescent="0.2">
      <c r="A714" s="356" t="s">
        <v>7594</v>
      </c>
      <c r="B714" s="356" t="s">
        <v>14625</v>
      </c>
      <c r="C714" s="358" t="s">
        <v>13758</v>
      </c>
      <c r="D714" s="358" t="s">
        <v>13759</v>
      </c>
      <c r="E714" s="358" t="s">
        <v>14626</v>
      </c>
      <c r="G714" s="358" t="s">
        <v>12886</v>
      </c>
      <c r="H714" s="385">
        <v>8.3949999999999996</v>
      </c>
      <c r="I714" s="358" t="s">
        <v>12893</v>
      </c>
      <c r="J714" s="358" t="s">
        <v>12888</v>
      </c>
      <c r="K714" s="358" t="s">
        <v>13558</v>
      </c>
      <c r="L714" s="362">
        <v>40898</v>
      </c>
      <c r="N714" s="362">
        <v>40898</v>
      </c>
      <c r="P714" s="356" t="s">
        <v>13255</v>
      </c>
    </row>
    <row r="715" spans="1:16" x14ac:dyDescent="0.2">
      <c r="A715" s="356" t="s">
        <v>7595</v>
      </c>
      <c r="B715" s="356" t="s">
        <v>14627</v>
      </c>
      <c r="C715" s="358" t="s">
        <v>13202</v>
      </c>
      <c r="D715" s="358" t="s">
        <v>12984</v>
      </c>
      <c r="E715" s="358" t="s">
        <v>14628</v>
      </c>
      <c r="G715" s="358" t="s">
        <v>12886</v>
      </c>
      <c r="H715" s="385">
        <v>11.1</v>
      </c>
      <c r="I715" s="358" t="s">
        <v>12893</v>
      </c>
      <c r="J715" s="358" t="s">
        <v>12888</v>
      </c>
      <c r="K715" s="358" t="s">
        <v>13558</v>
      </c>
      <c r="L715" s="362">
        <v>40642</v>
      </c>
      <c r="N715" s="362">
        <v>40642</v>
      </c>
      <c r="P715" s="356" t="s">
        <v>13255</v>
      </c>
    </row>
    <row r="716" spans="1:16" x14ac:dyDescent="0.2">
      <c r="A716" s="356" t="s">
        <v>7596</v>
      </c>
      <c r="B716" s="356" t="s">
        <v>14629</v>
      </c>
      <c r="C716" s="358" t="s">
        <v>14630</v>
      </c>
      <c r="D716" s="358" t="s">
        <v>12899</v>
      </c>
      <c r="E716" s="358" t="s">
        <v>14631</v>
      </c>
      <c r="G716" s="358" t="s">
        <v>12886</v>
      </c>
      <c r="H716" s="385">
        <v>6.48</v>
      </c>
      <c r="I716" s="358" t="s">
        <v>12893</v>
      </c>
      <c r="J716" s="358" t="s">
        <v>12888</v>
      </c>
      <c r="K716" s="358" t="s">
        <v>13558</v>
      </c>
      <c r="L716" s="362">
        <v>40711</v>
      </c>
      <c r="N716" s="362">
        <v>40711</v>
      </c>
      <c r="P716" s="356" t="s">
        <v>13255</v>
      </c>
    </row>
    <row r="717" spans="1:16" x14ac:dyDescent="0.2">
      <c r="A717" s="356" t="s">
        <v>7597</v>
      </c>
      <c r="B717" s="356" t="s">
        <v>14632</v>
      </c>
      <c r="C717" s="358" t="s">
        <v>13595</v>
      </c>
      <c r="D717" s="358" t="s">
        <v>13596</v>
      </c>
      <c r="E717" s="358" t="s">
        <v>14253</v>
      </c>
      <c r="G717" s="358" t="s">
        <v>12886</v>
      </c>
      <c r="H717" s="385">
        <v>9.9</v>
      </c>
      <c r="I717" s="358" t="s">
        <v>12893</v>
      </c>
      <c r="J717" s="358" t="s">
        <v>12888</v>
      </c>
      <c r="K717" s="358" t="s">
        <v>13558</v>
      </c>
      <c r="L717" s="362">
        <v>39948</v>
      </c>
      <c r="N717" s="362">
        <v>39948</v>
      </c>
      <c r="P717" s="356" t="s">
        <v>13255</v>
      </c>
    </row>
    <row r="718" spans="1:16" x14ac:dyDescent="0.2">
      <c r="A718" s="356" t="s">
        <v>7598</v>
      </c>
      <c r="B718" s="356" t="s">
        <v>14632</v>
      </c>
      <c r="C718" s="358" t="s">
        <v>13595</v>
      </c>
      <c r="D718" s="358" t="s">
        <v>13596</v>
      </c>
      <c r="E718" s="358" t="s">
        <v>14253</v>
      </c>
      <c r="G718" s="358" t="s">
        <v>12886</v>
      </c>
      <c r="H718" s="385">
        <v>1.01</v>
      </c>
      <c r="I718" s="358" t="s">
        <v>12893</v>
      </c>
      <c r="J718" s="358" t="s">
        <v>12888</v>
      </c>
      <c r="K718" s="358" t="s">
        <v>13558</v>
      </c>
      <c r="L718" s="362">
        <v>40448</v>
      </c>
      <c r="N718" s="362">
        <v>40448</v>
      </c>
      <c r="P718" s="356" t="s">
        <v>13255</v>
      </c>
    </row>
    <row r="719" spans="1:16" x14ac:dyDescent="0.2">
      <c r="A719" s="356" t="s">
        <v>7599</v>
      </c>
      <c r="B719" s="356" t="s">
        <v>14633</v>
      </c>
      <c r="C719" s="358" t="s">
        <v>12983</v>
      </c>
      <c r="D719" s="358" t="s">
        <v>12984</v>
      </c>
      <c r="E719" s="358" t="s">
        <v>14634</v>
      </c>
      <c r="G719" s="358" t="s">
        <v>12886</v>
      </c>
      <c r="H719" s="385">
        <v>5.98</v>
      </c>
      <c r="I719" s="358" t="s">
        <v>12893</v>
      </c>
      <c r="J719" s="358" t="s">
        <v>12888</v>
      </c>
      <c r="K719" s="358" t="s">
        <v>13558</v>
      </c>
      <c r="L719" s="362">
        <v>39983</v>
      </c>
      <c r="N719" s="362">
        <v>39983</v>
      </c>
      <c r="P719" s="356" t="s">
        <v>13255</v>
      </c>
    </row>
    <row r="720" spans="1:16" x14ac:dyDescent="0.2">
      <c r="A720" s="356" t="s">
        <v>7600</v>
      </c>
      <c r="B720" s="356" t="s">
        <v>14635</v>
      </c>
      <c r="C720" s="358" t="s">
        <v>14305</v>
      </c>
      <c r="D720" s="358" t="s">
        <v>12919</v>
      </c>
      <c r="E720" s="358" t="s">
        <v>14636</v>
      </c>
      <c r="G720" s="358" t="s">
        <v>12886</v>
      </c>
      <c r="H720" s="385">
        <v>5.85</v>
      </c>
      <c r="I720" s="358" t="s">
        <v>12893</v>
      </c>
      <c r="J720" s="358" t="s">
        <v>12888</v>
      </c>
      <c r="K720" s="358" t="s">
        <v>13558</v>
      </c>
      <c r="L720" s="362">
        <v>40760</v>
      </c>
      <c r="N720" s="362">
        <v>40760</v>
      </c>
      <c r="P720" s="356" t="s">
        <v>13255</v>
      </c>
    </row>
    <row r="721" spans="1:16" x14ac:dyDescent="0.2">
      <c r="A721" s="356" t="s">
        <v>7601</v>
      </c>
      <c r="B721" s="356" t="s">
        <v>14637</v>
      </c>
      <c r="C721" s="358" t="s">
        <v>14638</v>
      </c>
      <c r="D721" s="358" t="s">
        <v>12984</v>
      </c>
      <c r="E721" s="358" t="s">
        <v>13897</v>
      </c>
      <c r="G721" s="358" t="s">
        <v>12886</v>
      </c>
      <c r="H721" s="385">
        <v>9.7200000000000006</v>
      </c>
      <c r="I721" s="358" t="s">
        <v>12893</v>
      </c>
      <c r="J721" s="358" t="s">
        <v>12888</v>
      </c>
      <c r="K721" s="358" t="s">
        <v>13558</v>
      </c>
      <c r="L721" s="362">
        <v>40717</v>
      </c>
      <c r="N721" s="362">
        <v>40717</v>
      </c>
      <c r="P721" s="356" t="s">
        <v>13255</v>
      </c>
    </row>
    <row r="722" spans="1:16" x14ac:dyDescent="0.2">
      <c r="A722" s="356" t="s">
        <v>7602</v>
      </c>
      <c r="B722" s="356" t="s">
        <v>14639</v>
      </c>
      <c r="C722" s="358" t="s">
        <v>13432</v>
      </c>
      <c r="D722" s="358" t="s">
        <v>12997</v>
      </c>
      <c r="E722" s="358" t="s">
        <v>14640</v>
      </c>
      <c r="G722" s="358" t="s">
        <v>12886</v>
      </c>
      <c r="H722" s="385">
        <v>5.07</v>
      </c>
      <c r="I722" s="358" t="s">
        <v>12893</v>
      </c>
      <c r="J722" s="358" t="s">
        <v>12888</v>
      </c>
      <c r="K722" s="358" t="s">
        <v>13558</v>
      </c>
      <c r="L722" s="362">
        <v>40969</v>
      </c>
      <c r="N722" s="362">
        <v>40969</v>
      </c>
      <c r="P722" s="356" t="s">
        <v>13605</v>
      </c>
    </row>
    <row r="723" spans="1:16" x14ac:dyDescent="0.2">
      <c r="A723" s="356" t="s">
        <v>7603</v>
      </c>
      <c r="B723" s="356" t="s">
        <v>14641</v>
      </c>
      <c r="C723" s="358" t="s">
        <v>12898</v>
      </c>
      <c r="D723" s="358" t="s">
        <v>12899</v>
      </c>
      <c r="E723" s="358" t="s">
        <v>14642</v>
      </c>
      <c r="G723" s="358" t="s">
        <v>12886</v>
      </c>
      <c r="H723" s="385">
        <v>10.08</v>
      </c>
      <c r="I723" s="358" t="s">
        <v>12893</v>
      </c>
      <c r="J723" s="358" t="s">
        <v>12888</v>
      </c>
      <c r="K723" s="358" t="s">
        <v>13558</v>
      </c>
      <c r="L723" s="362">
        <v>40077</v>
      </c>
      <c r="N723" s="362">
        <v>40077</v>
      </c>
      <c r="P723" s="356" t="s">
        <v>13255</v>
      </c>
    </row>
    <row r="724" spans="1:16" x14ac:dyDescent="0.2">
      <c r="A724" s="356" t="s">
        <v>7604</v>
      </c>
      <c r="B724" s="356" t="s">
        <v>14643</v>
      </c>
      <c r="C724" s="358" t="s">
        <v>13339</v>
      </c>
      <c r="D724" s="358" t="s">
        <v>12984</v>
      </c>
      <c r="E724" s="358" t="s">
        <v>14644</v>
      </c>
      <c r="G724" s="358" t="s">
        <v>12886</v>
      </c>
      <c r="H724" s="385">
        <v>5.1449999999999996</v>
      </c>
      <c r="I724" s="358" t="s">
        <v>12893</v>
      </c>
      <c r="J724" s="358" t="s">
        <v>12888</v>
      </c>
      <c r="K724" s="358" t="s">
        <v>13558</v>
      </c>
      <c r="L724" s="362">
        <v>40792</v>
      </c>
      <c r="N724" s="362">
        <v>40792</v>
      </c>
      <c r="P724" s="356" t="s">
        <v>13255</v>
      </c>
    </row>
    <row r="725" spans="1:16" x14ac:dyDescent="0.2">
      <c r="A725" s="356" t="s">
        <v>7605</v>
      </c>
      <c r="B725" s="356" t="s">
        <v>14645</v>
      </c>
      <c r="C725" s="358" t="s">
        <v>12972</v>
      </c>
      <c r="D725" s="358" t="s">
        <v>12973</v>
      </c>
      <c r="E725" s="358" t="s">
        <v>14646</v>
      </c>
      <c r="G725" s="358" t="s">
        <v>12886</v>
      </c>
      <c r="H725" s="385">
        <v>16.28</v>
      </c>
      <c r="I725" s="358" t="s">
        <v>12893</v>
      </c>
      <c r="J725" s="358" t="s">
        <v>12888</v>
      </c>
      <c r="K725" s="358" t="s">
        <v>13558</v>
      </c>
      <c r="L725" s="362">
        <v>40476</v>
      </c>
      <c r="N725" s="362">
        <v>40476</v>
      </c>
      <c r="P725" s="356" t="s">
        <v>13255</v>
      </c>
    </row>
    <row r="726" spans="1:16" x14ac:dyDescent="0.2">
      <c r="A726" s="356" t="s">
        <v>7606</v>
      </c>
      <c r="B726" s="356" t="s">
        <v>14647</v>
      </c>
      <c r="C726" s="358" t="s">
        <v>13238</v>
      </c>
      <c r="D726" s="358" t="s">
        <v>12919</v>
      </c>
      <c r="E726" s="358" t="s">
        <v>14648</v>
      </c>
      <c r="G726" s="358" t="s">
        <v>12886</v>
      </c>
      <c r="H726" s="385">
        <v>20.399999999999999</v>
      </c>
      <c r="I726" s="358" t="s">
        <v>12893</v>
      </c>
      <c r="J726" s="358" t="s">
        <v>12888</v>
      </c>
      <c r="K726" s="358" t="s">
        <v>13558</v>
      </c>
      <c r="L726" s="362">
        <v>40899</v>
      </c>
      <c r="N726" s="362">
        <v>40899</v>
      </c>
      <c r="P726" s="356" t="s">
        <v>13255</v>
      </c>
    </row>
    <row r="727" spans="1:16" x14ac:dyDescent="0.2">
      <c r="A727" s="356" t="s">
        <v>7607</v>
      </c>
      <c r="B727" s="356" t="s">
        <v>14649</v>
      </c>
      <c r="C727" s="358" t="s">
        <v>12883</v>
      </c>
      <c r="D727" s="358" t="s">
        <v>12884</v>
      </c>
      <c r="E727" s="358" t="s">
        <v>14650</v>
      </c>
      <c r="G727" s="358" t="s">
        <v>12886</v>
      </c>
      <c r="H727" s="385">
        <v>9.4499999999999993</v>
      </c>
      <c r="I727" s="358" t="s">
        <v>12893</v>
      </c>
      <c r="J727" s="358" t="s">
        <v>12888</v>
      </c>
      <c r="K727" s="358" t="s">
        <v>13558</v>
      </c>
      <c r="L727" s="362">
        <v>40719</v>
      </c>
      <c r="N727" s="362">
        <v>40719</v>
      </c>
      <c r="P727" s="356" t="s">
        <v>13255</v>
      </c>
    </row>
    <row r="728" spans="1:16" x14ac:dyDescent="0.2">
      <c r="A728" s="356" t="s">
        <v>7608</v>
      </c>
      <c r="B728" s="356" t="s">
        <v>14651</v>
      </c>
      <c r="C728" s="358" t="s">
        <v>12962</v>
      </c>
      <c r="D728" s="358" t="s">
        <v>12963</v>
      </c>
      <c r="E728" s="358" t="s">
        <v>14652</v>
      </c>
      <c r="G728" s="358" t="s">
        <v>12886</v>
      </c>
      <c r="H728" s="385">
        <v>5.94</v>
      </c>
      <c r="I728" s="358" t="s">
        <v>12893</v>
      </c>
      <c r="J728" s="358" t="s">
        <v>12888</v>
      </c>
      <c r="K728" s="358" t="s">
        <v>13558</v>
      </c>
      <c r="L728" s="362">
        <v>40716</v>
      </c>
      <c r="N728" s="362">
        <v>40716</v>
      </c>
      <c r="P728" s="356" t="s">
        <v>13255</v>
      </c>
    </row>
    <row r="729" spans="1:16" x14ac:dyDescent="0.2">
      <c r="A729" s="356" t="s">
        <v>7609</v>
      </c>
      <c r="B729" s="356" t="s">
        <v>14653</v>
      </c>
      <c r="C729" s="358" t="s">
        <v>12905</v>
      </c>
      <c r="D729" s="358" t="s">
        <v>12906</v>
      </c>
      <c r="E729" s="358" t="s">
        <v>14654</v>
      </c>
      <c r="G729" s="358" t="s">
        <v>12886</v>
      </c>
      <c r="H729" s="385">
        <v>6.9</v>
      </c>
      <c r="I729" s="358" t="s">
        <v>12893</v>
      </c>
      <c r="J729" s="358" t="s">
        <v>12888</v>
      </c>
      <c r="K729" s="358" t="s">
        <v>13558</v>
      </c>
      <c r="L729" s="362">
        <v>40170</v>
      </c>
      <c r="N729" s="362">
        <v>40170</v>
      </c>
      <c r="P729" s="356" t="s">
        <v>13255</v>
      </c>
    </row>
    <row r="730" spans="1:16" x14ac:dyDescent="0.2">
      <c r="A730" s="356" t="s">
        <v>7610</v>
      </c>
      <c r="B730" s="356" t="s">
        <v>14655</v>
      </c>
      <c r="C730" s="358" t="s">
        <v>13800</v>
      </c>
      <c r="D730" s="358" t="s">
        <v>13801</v>
      </c>
      <c r="E730" s="358" t="s">
        <v>14656</v>
      </c>
      <c r="G730" s="358" t="s">
        <v>12886</v>
      </c>
      <c r="H730" s="385">
        <v>11.76</v>
      </c>
      <c r="I730" s="358" t="s">
        <v>12893</v>
      </c>
      <c r="J730" s="358" t="s">
        <v>12888</v>
      </c>
      <c r="K730" s="358" t="s">
        <v>13558</v>
      </c>
      <c r="L730" s="362">
        <v>40697</v>
      </c>
      <c r="N730" s="362">
        <v>40697</v>
      </c>
      <c r="P730" s="356" t="s">
        <v>13255</v>
      </c>
    </row>
    <row r="731" spans="1:16" x14ac:dyDescent="0.2">
      <c r="A731" s="356" t="s">
        <v>7611</v>
      </c>
      <c r="B731" s="356" t="s">
        <v>14657</v>
      </c>
      <c r="C731" s="358" t="s">
        <v>13486</v>
      </c>
      <c r="D731" s="358" t="s">
        <v>12895</v>
      </c>
      <c r="E731" s="358" t="s">
        <v>14658</v>
      </c>
      <c r="G731" s="358" t="s">
        <v>12886</v>
      </c>
      <c r="H731" s="385">
        <v>8.2249999999999996</v>
      </c>
      <c r="I731" s="358" t="s">
        <v>12893</v>
      </c>
      <c r="J731" s="358" t="s">
        <v>12888</v>
      </c>
      <c r="K731" s="358" t="s">
        <v>13558</v>
      </c>
      <c r="L731" s="362">
        <v>40805</v>
      </c>
      <c r="N731" s="362">
        <v>40805</v>
      </c>
      <c r="P731" s="356" t="s">
        <v>13255</v>
      </c>
    </row>
    <row r="732" spans="1:16" x14ac:dyDescent="0.2">
      <c r="A732" s="356" t="s">
        <v>7612</v>
      </c>
      <c r="B732" s="356" t="s">
        <v>14659</v>
      </c>
      <c r="C732" s="358" t="s">
        <v>12905</v>
      </c>
      <c r="D732" s="358" t="s">
        <v>13075</v>
      </c>
      <c r="E732" s="358" t="s">
        <v>14660</v>
      </c>
      <c r="G732" s="358" t="s">
        <v>12886</v>
      </c>
      <c r="H732" s="385">
        <v>6.72</v>
      </c>
      <c r="I732" s="358" t="s">
        <v>12893</v>
      </c>
      <c r="J732" s="358" t="s">
        <v>12888</v>
      </c>
      <c r="K732" s="358" t="s">
        <v>13558</v>
      </c>
      <c r="L732" s="362">
        <v>40872</v>
      </c>
      <c r="N732" s="362">
        <v>40872</v>
      </c>
      <c r="P732" s="356" t="s">
        <v>13255</v>
      </c>
    </row>
    <row r="733" spans="1:16" x14ac:dyDescent="0.2">
      <c r="A733" s="356" t="s">
        <v>7613</v>
      </c>
      <c r="B733" s="356" t="s">
        <v>14661</v>
      </c>
      <c r="C733" s="358" t="s">
        <v>13017</v>
      </c>
      <c r="D733" s="358" t="s">
        <v>13018</v>
      </c>
      <c r="E733" s="358" t="s">
        <v>14662</v>
      </c>
      <c r="G733" s="358" t="s">
        <v>12886</v>
      </c>
      <c r="H733" s="385">
        <v>7.2</v>
      </c>
      <c r="I733" s="358" t="s">
        <v>12893</v>
      </c>
      <c r="J733" s="358" t="s">
        <v>12888</v>
      </c>
      <c r="K733" s="358" t="s">
        <v>13558</v>
      </c>
      <c r="L733" s="362">
        <v>40681</v>
      </c>
      <c r="N733" s="362">
        <v>40681</v>
      </c>
      <c r="P733" s="356" t="s">
        <v>13255</v>
      </c>
    </row>
    <row r="734" spans="1:16" x14ac:dyDescent="0.2">
      <c r="A734" s="356" t="s">
        <v>7614</v>
      </c>
      <c r="B734" s="356" t="s">
        <v>14663</v>
      </c>
      <c r="C734" s="358" t="s">
        <v>13017</v>
      </c>
      <c r="D734" s="358" t="s">
        <v>13018</v>
      </c>
      <c r="E734" s="358" t="s">
        <v>14664</v>
      </c>
      <c r="G734" s="358" t="s">
        <v>12886</v>
      </c>
      <c r="H734" s="385">
        <v>9.36</v>
      </c>
      <c r="I734" s="358" t="s">
        <v>12893</v>
      </c>
      <c r="J734" s="358" t="s">
        <v>12888</v>
      </c>
      <c r="K734" s="358" t="s">
        <v>13558</v>
      </c>
      <c r="L734" s="362">
        <v>40835</v>
      </c>
      <c r="N734" s="362">
        <v>40835</v>
      </c>
      <c r="P734" s="356" t="s">
        <v>13255</v>
      </c>
    </row>
    <row r="735" spans="1:16" x14ac:dyDescent="0.2">
      <c r="A735" s="356" t="s">
        <v>7615</v>
      </c>
      <c r="B735" s="356" t="s">
        <v>14665</v>
      </c>
      <c r="C735" s="358" t="s">
        <v>13017</v>
      </c>
      <c r="D735" s="358" t="s">
        <v>13018</v>
      </c>
      <c r="E735" s="358" t="s">
        <v>14666</v>
      </c>
      <c r="G735" s="358" t="s">
        <v>12886</v>
      </c>
      <c r="H735" s="385">
        <v>5.04</v>
      </c>
      <c r="I735" s="358" t="s">
        <v>12893</v>
      </c>
      <c r="J735" s="358" t="s">
        <v>12888</v>
      </c>
      <c r="K735" s="358" t="s">
        <v>13558</v>
      </c>
      <c r="L735" s="362">
        <v>40583</v>
      </c>
      <c r="N735" s="362">
        <v>40583</v>
      </c>
      <c r="P735" s="356" t="s">
        <v>13255</v>
      </c>
    </row>
    <row r="736" spans="1:16" x14ac:dyDescent="0.2">
      <c r="A736" s="356" t="s">
        <v>7616</v>
      </c>
      <c r="B736" s="356" t="s">
        <v>14667</v>
      </c>
      <c r="C736" s="358" t="s">
        <v>13017</v>
      </c>
      <c r="D736" s="358" t="s">
        <v>13018</v>
      </c>
      <c r="E736" s="358" t="s">
        <v>14668</v>
      </c>
      <c r="G736" s="358" t="s">
        <v>12886</v>
      </c>
      <c r="H736" s="385">
        <v>7.992</v>
      </c>
      <c r="I736" s="358" t="s">
        <v>12893</v>
      </c>
      <c r="J736" s="358" t="s">
        <v>12888</v>
      </c>
      <c r="K736" s="358" t="s">
        <v>13558</v>
      </c>
      <c r="L736" s="362">
        <v>40900</v>
      </c>
      <c r="N736" s="362">
        <v>40900</v>
      </c>
      <c r="P736" s="356" t="s">
        <v>13255</v>
      </c>
    </row>
    <row r="737" spans="1:16" x14ac:dyDescent="0.2">
      <c r="A737" s="356" t="s">
        <v>7617</v>
      </c>
      <c r="B737" s="356" t="s">
        <v>14669</v>
      </c>
      <c r="C737" s="358" t="s">
        <v>13017</v>
      </c>
      <c r="D737" s="358" t="s">
        <v>13018</v>
      </c>
      <c r="E737" s="358" t="s">
        <v>14670</v>
      </c>
      <c r="G737" s="358" t="s">
        <v>12886</v>
      </c>
      <c r="H737" s="385">
        <v>6.63</v>
      </c>
      <c r="I737" s="358" t="s">
        <v>12893</v>
      </c>
      <c r="J737" s="358" t="s">
        <v>12888</v>
      </c>
      <c r="K737" s="358" t="s">
        <v>13558</v>
      </c>
      <c r="L737" s="362">
        <v>40899</v>
      </c>
      <c r="N737" s="362">
        <v>40899</v>
      </c>
      <c r="P737" s="356" t="s">
        <v>13255</v>
      </c>
    </row>
    <row r="738" spans="1:16" x14ac:dyDescent="0.2">
      <c r="A738" s="356" t="s">
        <v>7618</v>
      </c>
      <c r="B738" s="356" t="s">
        <v>14671</v>
      </c>
      <c r="C738" s="358" t="s">
        <v>13017</v>
      </c>
      <c r="D738" s="358" t="s">
        <v>13018</v>
      </c>
      <c r="E738" s="358" t="s">
        <v>14672</v>
      </c>
      <c r="G738" s="358" t="s">
        <v>12886</v>
      </c>
      <c r="H738" s="385">
        <v>9.36</v>
      </c>
      <c r="I738" s="358" t="s">
        <v>12893</v>
      </c>
      <c r="J738" s="358" t="s">
        <v>12888</v>
      </c>
      <c r="K738" s="358" t="s">
        <v>13558</v>
      </c>
      <c r="L738" s="362">
        <v>40753</v>
      </c>
      <c r="N738" s="362">
        <v>40753</v>
      </c>
      <c r="P738" s="356" t="s">
        <v>13255</v>
      </c>
    </row>
    <row r="739" spans="1:16" x14ac:dyDescent="0.2">
      <c r="A739" s="356" t="s">
        <v>6824</v>
      </c>
      <c r="B739" s="356" t="s">
        <v>14673</v>
      </c>
      <c r="C739" s="358" t="s">
        <v>13780</v>
      </c>
      <c r="D739" s="358" t="s">
        <v>12916</v>
      </c>
      <c r="E739" s="358" t="s">
        <v>14674</v>
      </c>
      <c r="G739" s="358" t="s">
        <v>12886</v>
      </c>
      <c r="H739" s="385">
        <v>11.4</v>
      </c>
      <c r="I739" s="358" t="s">
        <v>12893</v>
      </c>
      <c r="J739" s="358" t="s">
        <v>12888</v>
      </c>
      <c r="K739" s="358" t="s">
        <v>13558</v>
      </c>
      <c r="L739" s="362">
        <v>40744</v>
      </c>
      <c r="N739" s="362">
        <v>40744</v>
      </c>
      <c r="P739" s="356" t="s">
        <v>13255</v>
      </c>
    </row>
    <row r="740" spans="1:16" x14ac:dyDescent="0.2">
      <c r="A740" s="356" t="s">
        <v>7619</v>
      </c>
      <c r="B740" s="356" t="s">
        <v>14675</v>
      </c>
      <c r="C740" s="358" t="s">
        <v>13330</v>
      </c>
      <c r="D740" s="358" t="s">
        <v>12984</v>
      </c>
      <c r="E740" s="358" t="s">
        <v>14676</v>
      </c>
      <c r="G740" s="358" t="s">
        <v>12886</v>
      </c>
      <c r="H740" s="385">
        <v>7.41</v>
      </c>
      <c r="I740" s="358" t="s">
        <v>12893</v>
      </c>
      <c r="J740" s="358" t="s">
        <v>12888</v>
      </c>
      <c r="K740" s="358" t="s">
        <v>13558</v>
      </c>
      <c r="L740" s="362">
        <v>40786</v>
      </c>
      <c r="N740" s="362">
        <v>40786</v>
      </c>
      <c r="P740" s="356" t="s">
        <v>13255</v>
      </c>
    </row>
    <row r="741" spans="1:16" x14ac:dyDescent="0.2">
      <c r="A741" s="356" t="s">
        <v>7620</v>
      </c>
      <c r="B741" s="356" t="s">
        <v>14677</v>
      </c>
      <c r="C741" s="358" t="s">
        <v>13031</v>
      </c>
      <c r="D741" s="358" t="s">
        <v>12960</v>
      </c>
      <c r="E741" s="358" t="s">
        <v>14678</v>
      </c>
      <c r="G741" s="358" t="s">
        <v>12886</v>
      </c>
      <c r="H741" s="385">
        <v>1.88</v>
      </c>
      <c r="I741" s="358" t="s">
        <v>12893</v>
      </c>
      <c r="J741" s="358" t="s">
        <v>12888</v>
      </c>
      <c r="K741" s="358" t="s">
        <v>13558</v>
      </c>
      <c r="L741" s="362">
        <v>40638</v>
      </c>
      <c r="N741" s="362">
        <v>40638</v>
      </c>
      <c r="P741" s="356" t="s">
        <v>13255</v>
      </c>
    </row>
    <row r="742" spans="1:16" x14ac:dyDescent="0.2">
      <c r="A742" s="356" t="s">
        <v>7621</v>
      </c>
      <c r="B742" s="356" t="s">
        <v>14679</v>
      </c>
      <c r="C742" s="358" t="s">
        <v>12905</v>
      </c>
      <c r="D742" s="358" t="s">
        <v>13152</v>
      </c>
      <c r="E742" s="358" t="s">
        <v>14680</v>
      </c>
      <c r="G742" s="358" t="s">
        <v>12886</v>
      </c>
      <c r="H742" s="385">
        <v>4.42</v>
      </c>
      <c r="I742" s="358" t="s">
        <v>12893</v>
      </c>
      <c r="J742" s="358" t="s">
        <v>12888</v>
      </c>
      <c r="K742" s="358" t="s">
        <v>13558</v>
      </c>
      <c r="L742" s="362">
        <v>40877</v>
      </c>
      <c r="N742" s="362">
        <v>40877</v>
      </c>
      <c r="P742" s="356" t="s">
        <v>13255</v>
      </c>
    </row>
    <row r="743" spans="1:16" x14ac:dyDescent="0.2">
      <c r="A743" s="356" t="s">
        <v>7622</v>
      </c>
      <c r="B743" s="356" t="s">
        <v>14681</v>
      </c>
      <c r="C743" s="358" t="s">
        <v>13970</v>
      </c>
      <c r="D743" s="358" t="s">
        <v>12910</v>
      </c>
      <c r="E743" s="358" t="s">
        <v>14682</v>
      </c>
      <c r="G743" s="358" t="s">
        <v>12886</v>
      </c>
      <c r="H743" s="385">
        <v>8.74</v>
      </c>
      <c r="I743" s="358" t="s">
        <v>12893</v>
      </c>
      <c r="J743" s="358" t="s">
        <v>12888</v>
      </c>
      <c r="K743" s="358" t="s">
        <v>13558</v>
      </c>
      <c r="L743" s="362">
        <v>40723</v>
      </c>
      <c r="N743" s="362">
        <v>40723</v>
      </c>
      <c r="P743" s="356" t="s">
        <v>13255</v>
      </c>
    </row>
    <row r="744" spans="1:16" x14ac:dyDescent="0.2">
      <c r="A744" s="356" t="s">
        <v>7623</v>
      </c>
      <c r="B744" s="356" t="s">
        <v>14683</v>
      </c>
      <c r="C744" s="358" t="s">
        <v>13590</v>
      </c>
      <c r="D744" s="358" t="s">
        <v>12916</v>
      </c>
      <c r="E744" s="358" t="s">
        <v>14684</v>
      </c>
      <c r="G744" s="358" t="s">
        <v>12886</v>
      </c>
      <c r="H744" s="385">
        <v>14.3</v>
      </c>
      <c r="I744" s="358" t="s">
        <v>12893</v>
      </c>
      <c r="J744" s="358" t="s">
        <v>12888</v>
      </c>
      <c r="K744" s="358" t="s">
        <v>13558</v>
      </c>
      <c r="L744" s="362">
        <v>40882</v>
      </c>
      <c r="N744" s="362">
        <v>40882</v>
      </c>
      <c r="P744" s="356" t="s">
        <v>13255</v>
      </c>
    </row>
    <row r="745" spans="1:16" x14ac:dyDescent="0.2">
      <c r="A745" s="356" t="s">
        <v>7624</v>
      </c>
      <c r="B745" s="356" t="s">
        <v>14685</v>
      </c>
      <c r="C745" s="358" t="s">
        <v>13609</v>
      </c>
      <c r="D745" s="358" t="s">
        <v>12895</v>
      </c>
      <c r="E745" s="358" t="s">
        <v>14686</v>
      </c>
      <c r="G745" s="358" t="s">
        <v>12886</v>
      </c>
      <c r="H745" s="385">
        <v>6</v>
      </c>
      <c r="I745" s="358" t="s">
        <v>12893</v>
      </c>
      <c r="J745" s="358" t="s">
        <v>12888</v>
      </c>
      <c r="K745" s="358" t="s">
        <v>13558</v>
      </c>
      <c r="L745" s="362">
        <v>40807</v>
      </c>
      <c r="N745" s="362">
        <v>40807</v>
      </c>
      <c r="P745" s="356" t="s">
        <v>13255</v>
      </c>
    </row>
    <row r="746" spans="1:16" x14ac:dyDescent="0.2">
      <c r="A746" s="356" t="s">
        <v>7625</v>
      </c>
      <c r="B746" s="356" t="s">
        <v>14687</v>
      </c>
      <c r="C746" s="358" t="s">
        <v>12905</v>
      </c>
      <c r="D746" s="358" t="s">
        <v>12945</v>
      </c>
      <c r="E746" s="358" t="s">
        <v>14688</v>
      </c>
      <c r="G746" s="358" t="s">
        <v>12886</v>
      </c>
      <c r="H746" s="385">
        <v>11.7</v>
      </c>
      <c r="I746" s="358" t="s">
        <v>12893</v>
      </c>
      <c r="J746" s="358" t="s">
        <v>12888</v>
      </c>
      <c r="K746" s="358" t="s">
        <v>13558</v>
      </c>
      <c r="L746" s="362">
        <v>40889</v>
      </c>
      <c r="N746" s="362">
        <v>40889</v>
      </c>
      <c r="P746" s="356" t="s">
        <v>13255</v>
      </c>
    </row>
    <row r="747" spans="1:16" x14ac:dyDescent="0.2">
      <c r="A747" s="356" t="s">
        <v>7626</v>
      </c>
      <c r="B747" s="356" t="s">
        <v>14689</v>
      </c>
      <c r="C747" s="358" t="s">
        <v>13922</v>
      </c>
      <c r="D747" s="358" t="s">
        <v>13106</v>
      </c>
      <c r="E747" s="358" t="s">
        <v>14690</v>
      </c>
      <c r="G747" s="358" t="s">
        <v>12886</v>
      </c>
      <c r="H747" s="385">
        <v>12.48</v>
      </c>
      <c r="I747" s="358" t="s">
        <v>12893</v>
      </c>
      <c r="J747" s="358" t="s">
        <v>12888</v>
      </c>
      <c r="K747" s="358" t="s">
        <v>13558</v>
      </c>
      <c r="L747" s="362">
        <v>40865</v>
      </c>
      <c r="N747" s="362">
        <v>40865</v>
      </c>
      <c r="P747" s="356" t="s">
        <v>13255</v>
      </c>
    </row>
    <row r="748" spans="1:16" x14ac:dyDescent="0.2">
      <c r="A748" s="356" t="s">
        <v>7627</v>
      </c>
      <c r="B748" s="356" t="s">
        <v>14691</v>
      </c>
      <c r="C748" s="358" t="s">
        <v>13955</v>
      </c>
      <c r="D748" s="358" t="s">
        <v>12997</v>
      </c>
      <c r="E748" s="358" t="s">
        <v>14692</v>
      </c>
      <c r="G748" s="358" t="s">
        <v>12886</v>
      </c>
      <c r="H748" s="385">
        <v>20.76</v>
      </c>
      <c r="I748" s="358" t="s">
        <v>12893</v>
      </c>
      <c r="J748" s="358" t="s">
        <v>12888</v>
      </c>
      <c r="K748" s="358" t="s">
        <v>13558</v>
      </c>
      <c r="L748" s="362">
        <v>40674</v>
      </c>
      <c r="N748" s="362">
        <v>40674</v>
      </c>
      <c r="P748" s="356" t="s">
        <v>13255</v>
      </c>
    </row>
    <row r="749" spans="1:16" x14ac:dyDescent="0.2">
      <c r="A749" s="356" t="s">
        <v>7628</v>
      </c>
      <c r="B749" s="356" t="s">
        <v>14693</v>
      </c>
      <c r="C749" s="358" t="s">
        <v>13014</v>
      </c>
      <c r="D749" s="358" t="s">
        <v>13015</v>
      </c>
      <c r="E749" s="358" t="s">
        <v>14694</v>
      </c>
      <c r="G749" s="358" t="s">
        <v>12886</v>
      </c>
      <c r="H749" s="385">
        <v>19.98</v>
      </c>
      <c r="I749" s="358" t="s">
        <v>12893</v>
      </c>
      <c r="J749" s="358" t="s">
        <v>12888</v>
      </c>
      <c r="K749" s="358" t="s">
        <v>13558</v>
      </c>
      <c r="L749" s="362">
        <v>40260</v>
      </c>
      <c r="N749" s="362">
        <v>40260</v>
      </c>
      <c r="P749" s="356" t="s">
        <v>13255</v>
      </c>
    </row>
    <row r="750" spans="1:16" x14ac:dyDescent="0.2">
      <c r="A750" s="356" t="s">
        <v>7629</v>
      </c>
      <c r="B750" s="356" t="s">
        <v>14695</v>
      </c>
      <c r="C750" s="358" t="s">
        <v>12890</v>
      </c>
      <c r="D750" s="358" t="s">
        <v>12891</v>
      </c>
      <c r="E750" s="358" t="s">
        <v>14696</v>
      </c>
      <c r="G750" s="358" t="s">
        <v>12886</v>
      </c>
      <c r="H750" s="385">
        <v>4.5599999999999996</v>
      </c>
      <c r="I750" s="358" t="s">
        <v>12893</v>
      </c>
      <c r="J750" s="358" t="s">
        <v>12888</v>
      </c>
      <c r="K750" s="358" t="s">
        <v>13558</v>
      </c>
      <c r="L750" s="362">
        <v>40756</v>
      </c>
      <c r="N750" s="362">
        <v>40756</v>
      </c>
      <c r="P750" s="356" t="s">
        <v>13255</v>
      </c>
    </row>
    <row r="751" spans="1:16" x14ac:dyDescent="0.2">
      <c r="A751" s="356" t="s">
        <v>7630</v>
      </c>
      <c r="B751" s="356" t="s">
        <v>14697</v>
      </c>
      <c r="C751" s="358" t="s">
        <v>13242</v>
      </c>
      <c r="D751" s="358" t="s">
        <v>12976</v>
      </c>
      <c r="E751" s="358" t="s">
        <v>14698</v>
      </c>
      <c r="G751" s="358" t="s">
        <v>12886</v>
      </c>
      <c r="H751" s="385">
        <v>20.16</v>
      </c>
      <c r="I751" s="358" t="s">
        <v>12893</v>
      </c>
      <c r="J751" s="358" t="s">
        <v>12888</v>
      </c>
      <c r="K751" s="358" t="s">
        <v>13558</v>
      </c>
      <c r="L751" s="362">
        <v>40873</v>
      </c>
      <c r="N751" s="362">
        <v>40873</v>
      </c>
      <c r="P751" s="356" t="s">
        <v>13255</v>
      </c>
    </row>
    <row r="752" spans="1:16" x14ac:dyDescent="0.2">
      <c r="A752" s="356" t="s">
        <v>7631</v>
      </c>
      <c r="B752" s="356" t="s">
        <v>14699</v>
      </c>
      <c r="C752" s="358" t="s">
        <v>13014</v>
      </c>
      <c r="D752" s="358" t="s">
        <v>13015</v>
      </c>
      <c r="E752" s="358" t="s">
        <v>14700</v>
      </c>
      <c r="G752" s="358" t="s">
        <v>12886</v>
      </c>
      <c r="H752" s="385">
        <v>2.58</v>
      </c>
      <c r="I752" s="358" t="s">
        <v>12893</v>
      </c>
      <c r="J752" s="358" t="s">
        <v>12888</v>
      </c>
      <c r="K752" s="358" t="s">
        <v>13558</v>
      </c>
      <c r="L752" s="362">
        <v>40760</v>
      </c>
      <c r="N752" s="362">
        <v>40760</v>
      </c>
      <c r="P752" s="356" t="s">
        <v>13255</v>
      </c>
    </row>
    <row r="753" spans="1:16" x14ac:dyDescent="0.2">
      <c r="A753" s="356" t="s">
        <v>7632</v>
      </c>
      <c r="B753" s="356" t="s">
        <v>14701</v>
      </c>
      <c r="C753" s="358" t="s">
        <v>13966</v>
      </c>
      <c r="D753" s="358" t="s">
        <v>13027</v>
      </c>
      <c r="E753" s="358" t="s">
        <v>14702</v>
      </c>
      <c r="G753" s="358" t="s">
        <v>12886</v>
      </c>
      <c r="H753" s="385">
        <v>5.76</v>
      </c>
      <c r="I753" s="358" t="s">
        <v>12893</v>
      </c>
      <c r="J753" s="358" t="s">
        <v>12888</v>
      </c>
      <c r="K753" s="358" t="s">
        <v>13558</v>
      </c>
      <c r="L753" s="362">
        <v>40291</v>
      </c>
      <c r="N753" s="362">
        <v>40291</v>
      </c>
      <c r="P753" s="356" t="s">
        <v>13255</v>
      </c>
    </row>
    <row r="754" spans="1:16" x14ac:dyDescent="0.2">
      <c r="A754" s="356" t="s">
        <v>7633</v>
      </c>
      <c r="B754" s="356" t="s">
        <v>14703</v>
      </c>
      <c r="C754" s="358" t="s">
        <v>13618</v>
      </c>
      <c r="D754" s="358" t="s">
        <v>12931</v>
      </c>
      <c r="E754" s="358" t="s">
        <v>14704</v>
      </c>
      <c r="G754" s="358" t="s">
        <v>12886</v>
      </c>
      <c r="H754" s="385">
        <v>9.4</v>
      </c>
      <c r="I754" s="358" t="s">
        <v>12893</v>
      </c>
      <c r="J754" s="358" t="s">
        <v>12888</v>
      </c>
      <c r="K754" s="358" t="s">
        <v>13558</v>
      </c>
      <c r="L754" s="362">
        <v>40691</v>
      </c>
      <c r="N754" s="362">
        <v>40691</v>
      </c>
      <c r="P754" s="356" t="s">
        <v>13255</v>
      </c>
    </row>
    <row r="755" spans="1:16" x14ac:dyDescent="0.2">
      <c r="A755" s="356" t="s">
        <v>7634</v>
      </c>
      <c r="B755" s="356" t="s">
        <v>14705</v>
      </c>
      <c r="C755" s="358" t="s">
        <v>12883</v>
      </c>
      <c r="D755" s="358" t="s">
        <v>12884</v>
      </c>
      <c r="E755" s="358" t="s">
        <v>14706</v>
      </c>
      <c r="G755" s="358" t="s">
        <v>12886</v>
      </c>
      <c r="H755" s="385">
        <v>7.41</v>
      </c>
      <c r="I755" s="358" t="s">
        <v>12893</v>
      </c>
      <c r="J755" s="358" t="s">
        <v>12888</v>
      </c>
      <c r="K755" s="358" t="s">
        <v>13558</v>
      </c>
      <c r="L755" s="362">
        <v>40350</v>
      </c>
      <c r="N755" s="362">
        <v>40350</v>
      </c>
      <c r="P755" s="356" t="s">
        <v>13255</v>
      </c>
    </row>
    <row r="756" spans="1:16" x14ac:dyDescent="0.2">
      <c r="A756" s="356" t="s">
        <v>7635</v>
      </c>
      <c r="B756" s="356" t="s">
        <v>14707</v>
      </c>
      <c r="C756" s="358" t="s">
        <v>14630</v>
      </c>
      <c r="D756" s="358" t="s">
        <v>12899</v>
      </c>
      <c r="E756" s="358" t="s">
        <v>14708</v>
      </c>
      <c r="G756" s="358" t="s">
        <v>12886</v>
      </c>
      <c r="H756" s="385">
        <v>8.74</v>
      </c>
      <c r="I756" s="358" t="s">
        <v>12893</v>
      </c>
      <c r="J756" s="358" t="s">
        <v>12888</v>
      </c>
      <c r="K756" s="358" t="s">
        <v>13558</v>
      </c>
      <c r="L756" s="362">
        <v>40827</v>
      </c>
      <c r="N756" s="362">
        <v>40827</v>
      </c>
      <c r="P756" s="356" t="s">
        <v>13255</v>
      </c>
    </row>
    <row r="757" spans="1:16" x14ac:dyDescent="0.2">
      <c r="A757" s="356" t="s">
        <v>7636</v>
      </c>
      <c r="B757" s="356" t="s">
        <v>14709</v>
      </c>
      <c r="C757" s="358" t="s">
        <v>13621</v>
      </c>
      <c r="D757" s="358" t="s">
        <v>12960</v>
      </c>
      <c r="E757" s="358" t="s">
        <v>14710</v>
      </c>
      <c r="G757" s="358" t="s">
        <v>12886</v>
      </c>
      <c r="H757" s="385">
        <v>8.9700000000000006</v>
      </c>
      <c r="I757" s="358" t="s">
        <v>12893</v>
      </c>
      <c r="J757" s="358" t="s">
        <v>12888</v>
      </c>
      <c r="K757" s="358" t="s">
        <v>13558</v>
      </c>
      <c r="L757" s="362">
        <v>40809</v>
      </c>
      <c r="N757" s="362">
        <v>40809</v>
      </c>
      <c r="P757" s="356" t="s">
        <v>13255</v>
      </c>
    </row>
    <row r="758" spans="1:16" x14ac:dyDescent="0.2">
      <c r="A758" s="356" t="s">
        <v>7637</v>
      </c>
      <c r="B758" s="356" t="s">
        <v>14711</v>
      </c>
      <c r="C758" s="358" t="s">
        <v>13007</v>
      </c>
      <c r="D758" s="358" t="s">
        <v>12976</v>
      </c>
      <c r="E758" s="358" t="s">
        <v>14712</v>
      </c>
      <c r="G758" s="358" t="s">
        <v>12886</v>
      </c>
      <c r="H758" s="385">
        <v>28.8</v>
      </c>
      <c r="I758" s="358" t="s">
        <v>12893</v>
      </c>
      <c r="J758" s="358" t="s">
        <v>12888</v>
      </c>
      <c r="K758" s="358" t="s">
        <v>13558</v>
      </c>
      <c r="L758" s="362">
        <v>40781</v>
      </c>
      <c r="N758" s="362">
        <v>40781</v>
      </c>
      <c r="P758" s="356" t="s">
        <v>13255</v>
      </c>
    </row>
    <row r="759" spans="1:16" x14ac:dyDescent="0.2">
      <c r="A759" s="356" t="s">
        <v>7638</v>
      </c>
      <c r="B759" s="356" t="s">
        <v>14713</v>
      </c>
      <c r="C759" s="358" t="s">
        <v>13238</v>
      </c>
      <c r="D759" s="358" t="s">
        <v>12919</v>
      </c>
      <c r="E759" s="358" t="s">
        <v>14714</v>
      </c>
      <c r="G759" s="358" t="s">
        <v>12886</v>
      </c>
      <c r="H759" s="385">
        <v>4.5599999999999996</v>
      </c>
      <c r="I759" s="358" t="s">
        <v>12893</v>
      </c>
      <c r="J759" s="358" t="s">
        <v>12888</v>
      </c>
      <c r="K759" s="358" t="s">
        <v>13558</v>
      </c>
      <c r="L759" s="362">
        <v>40352</v>
      </c>
      <c r="N759" s="362">
        <v>40352</v>
      </c>
      <c r="P759" s="356" t="s">
        <v>13255</v>
      </c>
    </row>
    <row r="760" spans="1:16" x14ac:dyDescent="0.2">
      <c r="A760" s="356" t="s">
        <v>7639</v>
      </c>
      <c r="B760" s="356" t="s">
        <v>14715</v>
      </c>
      <c r="C760" s="358" t="s">
        <v>14716</v>
      </c>
      <c r="D760" s="358" t="s">
        <v>13755</v>
      </c>
      <c r="E760" s="358" t="s">
        <v>14717</v>
      </c>
      <c r="G760" s="358" t="s">
        <v>12886</v>
      </c>
      <c r="H760" s="385">
        <v>7.2</v>
      </c>
      <c r="I760" s="358" t="s">
        <v>12893</v>
      </c>
      <c r="J760" s="358" t="s">
        <v>12888</v>
      </c>
      <c r="K760" s="358" t="s">
        <v>13558</v>
      </c>
      <c r="L760" s="362">
        <v>40896</v>
      </c>
      <c r="N760" s="362">
        <v>40896</v>
      </c>
      <c r="P760" s="356" t="s">
        <v>13255</v>
      </c>
    </row>
    <row r="761" spans="1:16" x14ac:dyDescent="0.2">
      <c r="A761" s="356" t="s">
        <v>7640</v>
      </c>
      <c r="B761" s="356" t="s">
        <v>14718</v>
      </c>
      <c r="C761" s="358" t="s">
        <v>12905</v>
      </c>
      <c r="D761" s="358" t="s">
        <v>12987</v>
      </c>
      <c r="E761" s="358" t="s">
        <v>14719</v>
      </c>
      <c r="G761" s="358" t="s">
        <v>12886</v>
      </c>
      <c r="H761" s="385">
        <v>5.04</v>
      </c>
      <c r="I761" s="358" t="s">
        <v>12893</v>
      </c>
      <c r="J761" s="358" t="s">
        <v>12888</v>
      </c>
      <c r="K761" s="358" t="s">
        <v>13558</v>
      </c>
      <c r="L761" s="362">
        <v>40169</v>
      </c>
      <c r="N761" s="362">
        <v>40169</v>
      </c>
      <c r="P761" s="356" t="s">
        <v>13255</v>
      </c>
    </row>
    <row r="762" spans="1:16" x14ac:dyDescent="0.2">
      <c r="A762" s="356" t="s">
        <v>7641</v>
      </c>
      <c r="B762" s="356" t="s">
        <v>14720</v>
      </c>
      <c r="C762" s="358" t="s">
        <v>13134</v>
      </c>
      <c r="D762" s="358" t="s">
        <v>13130</v>
      </c>
      <c r="E762" s="358" t="s">
        <v>14721</v>
      </c>
      <c r="G762" s="358" t="s">
        <v>12886</v>
      </c>
      <c r="H762" s="385">
        <v>29.7</v>
      </c>
      <c r="I762" s="358" t="s">
        <v>12893</v>
      </c>
      <c r="J762" s="358" t="s">
        <v>12888</v>
      </c>
      <c r="K762" s="358" t="s">
        <v>13558</v>
      </c>
      <c r="L762" s="362">
        <v>40701</v>
      </c>
      <c r="N762" s="362">
        <v>40701</v>
      </c>
      <c r="P762" s="356" t="s">
        <v>13255</v>
      </c>
    </row>
    <row r="763" spans="1:16" x14ac:dyDescent="0.2">
      <c r="A763" s="356" t="s">
        <v>7642</v>
      </c>
      <c r="B763" s="356" t="s">
        <v>14722</v>
      </c>
      <c r="C763" s="358" t="s">
        <v>13044</v>
      </c>
      <c r="D763" s="358" t="s">
        <v>13045</v>
      </c>
      <c r="E763" s="358" t="s">
        <v>14723</v>
      </c>
      <c r="G763" s="358" t="s">
        <v>12886</v>
      </c>
      <c r="H763" s="385">
        <v>7.2</v>
      </c>
      <c r="I763" s="358" t="s">
        <v>12893</v>
      </c>
      <c r="J763" s="358" t="s">
        <v>12888</v>
      </c>
      <c r="K763" s="358" t="s">
        <v>13558</v>
      </c>
      <c r="L763" s="362">
        <v>40119</v>
      </c>
      <c r="N763" s="362">
        <v>40119</v>
      </c>
      <c r="P763" s="356" t="s">
        <v>13255</v>
      </c>
    </row>
    <row r="764" spans="1:16" x14ac:dyDescent="0.2">
      <c r="A764" s="356" t="s">
        <v>7643</v>
      </c>
      <c r="B764" s="356" t="s">
        <v>14724</v>
      </c>
      <c r="C764" s="358" t="s">
        <v>13105</v>
      </c>
      <c r="D764" s="358" t="s">
        <v>13106</v>
      </c>
      <c r="E764" s="358" t="s">
        <v>14725</v>
      </c>
      <c r="G764" s="358" t="s">
        <v>12886</v>
      </c>
      <c r="H764" s="385">
        <v>4.8</v>
      </c>
      <c r="I764" s="358" t="s">
        <v>12893</v>
      </c>
      <c r="J764" s="358" t="s">
        <v>12888</v>
      </c>
      <c r="K764" s="358" t="s">
        <v>13558</v>
      </c>
      <c r="L764" s="362">
        <v>40837</v>
      </c>
      <c r="N764" s="362">
        <v>40837</v>
      </c>
      <c r="P764" s="356" t="s">
        <v>13255</v>
      </c>
    </row>
    <row r="765" spans="1:16" x14ac:dyDescent="0.2">
      <c r="A765" s="356" t="s">
        <v>7644</v>
      </c>
      <c r="B765" s="356" t="s">
        <v>14726</v>
      </c>
      <c r="C765" s="358" t="s">
        <v>13572</v>
      </c>
      <c r="D765" s="358" t="s">
        <v>12981</v>
      </c>
      <c r="E765" s="358" t="s">
        <v>14727</v>
      </c>
      <c r="G765" s="358" t="s">
        <v>12886</v>
      </c>
      <c r="H765" s="385">
        <v>8.14</v>
      </c>
      <c r="I765" s="358" t="s">
        <v>12893</v>
      </c>
      <c r="J765" s="358" t="s">
        <v>12888</v>
      </c>
      <c r="K765" s="358" t="s">
        <v>13558</v>
      </c>
      <c r="L765" s="362">
        <v>40869</v>
      </c>
      <c r="N765" s="362">
        <v>40869</v>
      </c>
      <c r="P765" s="356" t="s">
        <v>13255</v>
      </c>
    </row>
    <row r="766" spans="1:16" x14ac:dyDescent="0.2">
      <c r="A766" s="356" t="s">
        <v>7645</v>
      </c>
      <c r="B766" s="356" t="s">
        <v>14728</v>
      </c>
      <c r="C766" s="358" t="s">
        <v>12941</v>
      </c>
      <c r="D766" s="358" t="s">
        <v>12942</v>
      </c>
      <c r="E766" s="358" t="s">
        <v>14729</v>
      </c>
      <c r="G766" s="358" t="s">
        <v>12886</v>
      </c>
      <c r="H766" s="385">
        <v>8.5500000000000007</v>
      </c>
      <c r="I766" s="358" t="s">
        <v>12893</v>
      </c>
      <c r="J766" s="358" t="s">
        <v>12888</v>
      </c>
      <c r="K766" s="358" t="s">
        <v>13558</v>
      </c>
      <c r="L766" s="362">
        <v>40714</v>
      </c>
      <c r="N766" s="362">
        <v>40714</v>
      </c>
      <c r="P766" s="356" t="s">
        <v>13255</v>
      </c>
    </row>
    <row r="767" spans="1:16" x14ac:dyDescent="0.2">
      <c r="A767" s="356" t="s">
        <v>7646</v>
      </c>
      <c r="B767" s="356" t="s">
        <v>14730</v>
      </c>
      <c r="C767" s="358" t="s">
        <v>13064</v>
      </c>
      <c r="D767" s="358" t="s">
        <v>12931</v>
      </c>
      <c r="E767" s="358" t="s">
        <v>14731</v>
      </c>
      <c r="G767" s="358" t="s">
        <v>12886</v>
      </c>
      <c r="H767" s="385">
        <v>5.1849999999999996</v>
      </c>
      <c r="I767" s="358" t="s">
        <v>12893</v>
      </c>
      <c r="J767" s="358" t="s">
        <v>12888</v>
      </c>
      <c r="K767" s="358" t="s">
        <v>13558</v>
      </c>
      <c r="L767" s="362">
        <v>40417</v>
      </c>
      <c r="N767" s="362">
        <v>40417</v>
      </c>
      <c r="P767" s="356" t="s">
        <v>13255</v>
      </c>
    </row>
    <row r="768" spans="1:16" x14ac:dyDescent="0.2">
      <c r="A768" s="356" t="s">
        <v>7647</v>
      </c>
      <c r="B768" s="356" t="s">
        <v>14732</v>
      </c>
      <c r="C768" s="358" t="s">
        <v>13001</v>
      </c>
      <c r="D768" s="358" t="s">
        <v>12916</v>
      </c>
      <c r="E768" s="358" t="s">
        <v>14733</v>
      </c>
      <c r="G768" s="358" t="s">
        <v>12886</v>
      </c>
      <c r="H768" s="385">
        <v>4.68</v>
      </c>
      <c r="I768" s="358" t="s">
        <v>12893</v>
      </c>
      <c r="J768" s="358" t="s">
        <v>12888</v>
      </c>
      <c r="K768" s="358" t="s">
        <v>13558</v>
      </c>
      <c r="L768" s="362">
        <v>40430</v>
      </c>
      <c r="N768" s="362">
        <v>40430</v>
      </c>
      <c r="P768" s="356" t="s">
        <v>13255</v>
      </c>
    </row>
    <row r="769" spans="1:16" x14ac:dyDescent="0.2">
      <c r="A769" s="356" t="s">
        <v>7648</v>
      </c>
      <c r="B769" s="356" t="s">
        <v>14734</v>
      </c>
      <c r="C769" s="358" t="s">
        <v>13955</v>
      </c>
      <c r="D769" s="358" t="s">
        <v>12997</v>
      </c>
      <c r="E769" s="358" t="s">
        <v>14735</v>
      </c>
      <c r="G769" s="358" t="s">
        <v>12886</v>
      </c>
      <c r="H769" s="385">
        <v>10.125</v>
      </c>
      <c r="I769" s="358" t="s">
        <v>12893</v>
      </c>
      <c r="J769" s="358" t="s">
        <v>12888</v>
      </c>
      <c r="K769" s="358" t="s">
        <v>13558</v>
      </c>
      <c r="L769" s="362">
        <v>40823</v>
      </c>
      <c r="N769" s="362">
        <v>40823</v>
      </c>
      <c r="P769" s="356" t="s">
        <v>13255</v>
      </c>
    </row>
    <row r="770" spans="1:16" x14ac:dyDescent="0.2">
      <c r="A770" s="356" t="s">
        <v>7649</v>
      </c>
      <c r="B770" s="356" t="s">
        <v>14736</v>
      </c>
      <c r="C770" s="358" t="s">
        <v>12902</v>
      </c>
      <c r="D770" s="358" t="s">
        <v>12903</v>
      </c>
      <c r="E770" s="358" t="s">
        <v>14737</v>
      </c>
      <c r="G770" s="358" t="s">
        <v>12886</v>
      </c>
      <c r="H770" s="385">
        <v>5.5650000000000004</v>
      </c>
      <c r="I770" s="358" t="s">
        <v>12893</v>
      </c>
      <c r="J770" s="358" t="s">
        <v>12888</v>
      </c>
      <c r="K770" s="358" t="s">
        <v>13558</v>
      </c>
      <c r="L770" s="362">
        <v>40904</v>
      </c>
      <c r="N770" s="362">
        <v>40904</v>
      </c>
      <c r="P770" s="356" t="s">
        <v>13255</v>
      </c>
    </row>
    <row r="771" spans="1:16" x14ac:dyDescent="0.2">
      <c r="A771" s="356" t="s">
        <v>7650</v>
      </c>
      <c r="B771" s="356" t="s">
        <v>14738</v>
      </c>
      <c r="C771" s="358" t="s">
        <v>13572</v>
      </c>
      <c r="D771" s="358" t="s">
        <v>12981</v>
      </c>
      <c r="E771" s="358" t="s">
        <v>14739</v>
      </c>
      <c r="G771" s="358" t="s">
        <v>12886</v>
      </c>
      <c r="H771" s="385">
        <v>13.875</v>
      </c>
      <c r="I771" s="358" t="s">
        <v>12893</v>
      </c>
      <c r="J771" s="358" t="s">
        <v>12888</v>
      </c>
      <c r="K771" s="358" t="s">
        <v>13558</v>
      </c>
      <c r="L771" s="362">
        <v>40852</v>
      </c>
      <c r="N771" s="362">
        <v>40852</v>
      </c>
      <c r="P771" s="356" t="s">
        <v>13255</v>
      </c>
    </row>
    <row r="772" spans="1:16" x14ac:dyDescent="0.2">
      <c r="A772" s="356" t="s">
        <v>7651</v>
      </c>
      <c r="B772" s="356" t="s">
        <v>14740</v>
      </c>
      <c r="C772" s="358" t="s">
        <v>14741</v>
      </c>
      <c r="D772" s="358" t="s">
        <v>12910</v>
      </c>
      <c r="E772" s="358" t="s">
        <v>14742</v>
      </c>
      <c r="G772" s="358" t="s">
        <v>12886</v>
      </c>
      <c r="H772" s="385">
        <v>5.85</v>
      </c>
      <c r="I772" s="358" t="s">
        <v>12893</v>
      </c>
      <c r="J772" s="358" t="s">
        <v>12888</v>
      </c>
      <c r="K772" s="358" t="s">
        <v>13558</v>
      </c>
      <c r="L772" s="362">
        <v>40883</v>
      </c>
      <c r="N772" s="362">
        <v>40883</v>
      </c>
      <c r="P772" s="356" t="s">
        <v>13255</v>
      </c>
    </row>
    <row r="773" spans="1:16" x14ac:dyDescent="0.2">
      <c r="A773" s="356" t="s">
        <v>7652</v>
      </c>
      <c r="B773" s="356" t="s">
        <v>14743</v>
      </c>
      <c r="C773" s="358" t="s">
        <v>13136</v>
      </c>
      <c r="D773" s="358" t="s">
        <v>12884</v>
      </c>
      <c r="E773" s="358" t="s">
        <v>14744</v>
      </c>
      <c r="G773" s="358" t="s">
        <v>12886</v>
      </c>
      <c r="H773" s="385">
        <v>9.4499999999999993</v>
      </c>
      <c r="I773" s="358" t="s">
        <v>12893</v>
      </c>
      <c r="J773" s="358" t="s">
        <v>12888</v>
      </c>
      <c r="K773" s="358" t="s">
        <v>13558</v>
      </c>
      <c r="L773" s="362">
        <v>40708</v>
      </c>
      <c r="N773" s="362">
        <v>40708</v>
      </c>
      <c r="P773" s="356" t="s">
        <v>13255</v>
      </c>
    </row>
    <row r="774" spans="1:16" x14ac:dyDescent="0.2">
      <c r="A774" s="356" t="s">
        <v>7653</v>
      </c>
      <c r="B774" s="356" t="s">
        <v>14745</v>
      </c>
      <c r="C774" s="358" t="s">
        <v>13095</v>
      </c>
      <c r="D774" s="358" t="s">
        <v>12976</v>
      </c>
      <c r="E774" s="358" t="s">
        <v>14746</v>
      </c>
      <c r="G774" s="358" t="s">
        <v>12886</v>
      </c>
      <c r="H774" s="385">
        <v>5.76</v>
      </c>
      <c r="I774" s="358" t="s">
        <v>12893</v>
      </c>
      <c r="J774" s="358" t="s">
        <v>12888</v>
      </c>
      <c r="K774" s="358" t="s">
        <v>13558</v>
      </c>
      <c r="L774" s="362">
        <v>40801</v>
      </c>
      <c r="N774" s="362">
        <v>40801</v>
      </c>
      <c r="P774" s="356" t="s">
        <v>13255</v>
      </c>
    </row>
    <row r="775" spans="1:16" x14ac:dyDescent="0.2">
      <c r="A775" s="356" t="s">
        <v>7654</v>
      </c>
      <c r="B775" s="356" t="s">
        <v>14747</v>
      </c>
      <c r="C775" s="358" t="s">
        <v>13017</v>
      </c>
      <c r="D775" s="358" t="s">
        <v>13018</v>
      </c>
      <c r="E775" s="358" t="s">
        <v>14748</v>
      </c>
      <c r="G775" s="358" t="s">
        <v>12886</v>
      </c>
      <c r="H775" s="385">
        <v>7.05</v>
      </c>
      <c r="I775" s="358" t="s">
        <v>12893</v>
      </c>
      <c r="J775" s="358" t="s">
        <v>12888</v>
      </c>
      <c r="K775" s="358" t="s">
        <v>13558</v>
      </c>
      <c r="L775" s="362">
        <v>40689</v>
      </c>
      <c r="N775" s="362">
        <v>40689</v>
      </c>
      <c r="P775" s="356" t="s">
        <v>13255</v>
      </c>
    </row>
    <row r="776" spans="1:16" x14ac:dyDescent="0.2">
      <c r="A776" s="356" t="s">
        <v>7655</v>
      </c>
      <c r="B776" s="356" t="s">
        <v>14749</v>
      </c>
      <c r="C776" s="358" t="s">
        <v>13017</v>
      </c>
      <c r="D776" s="358" t="s">
        <v>13018</v>
      </c>
      <c r="E776" s="358" t="s">
        <v>14750</v>
      </c>
      <c r="G776" s="358" t="s">
        <v>12886</v>
      </c>
      <c r="H776" s="385">
        <v>6.72</v>
      </c>
      <c r="I776" s="358" t="s">
        <v>12893</v>
      </c>
      <c r="J776" s="358" t="s">
        <v>12888</v>
      </c>
      <c r="K776" s="358" t="s">
        <v>13558</v>
      </c>
      <c r="L776" s="362">
        <v>40723</v>
      </c>
      <c r="N776" s="362">
        <v>40723</v>
      </c>
      <c r="P776" s="356" t="s">
        <v>13255</v>
      </c>
    </row>
    <row r="777" spans="1:16" x14ac:dyDescent="0.2">
      <c r="A777" s="356" t="s">
        <v>7656</v>
      </c>
      <c r="B777" s="356" t="s">
        <v>14751</v>
      </c>
      <c r="C777" s="358" t="s">
        <v>13037</v>
      </c>
      <c r="D777" s="358" t="s">
        <v>13038</v>
      </c>
      <c r="E777" s="358" t="s">
        <v>14752</v>
      </c>
      <c r="G777" s="358" t="s">
        <v>12886</v>
      </c>
      <c r="H777" s="385">
        <v>5.75</v>
      </c>
      <c r="I777" s="358" t="s">
        <v>12893</v>
      </c>
      <c r="J777" s="358" t="s">
        <v>12888</v>
      </c>
      <c r="K777" s="358" t="s">
        <v>13558</v>
      </c>
      <c r="L777" s="362">
        <v>40159</v>
      </c>
      <c r="N777" s="362">
        <v>40159</v>
      </c>
      <c r="P777" s="356" t="s">
        <v>13255</v>
      </c>
    </row>
    <row r="778" spans="1:16" x14ac:dyDescent="0.2">
      <c r="A778" s="356" t="s">
        <v>7657</v>
      </c>
      <c r="B778" s="356" t="s">
        <v>14753</v>
      </c>
      <c r="C778" s="358" t="s">
        <v>12883</v>
      </c>
      <c r="D778" s="358" t="s">
        <v>12884</v>
      </c>
      <c r="E778" s="358" t="s">
        <v>14754</v>
      </c>
      <c r="G778" s="358" t="s">
        <v>12886</v>
      </c>
      <c r="H778" s="385">
        <v>7.98</v>
      </c>
      <c r="I778" s="358" t="s">
        <v>12893</v>
      </c>
      <c r="J778" s="358" t="s">
        <v>12888</v>
      </c>
      <c r="K778" s="358" t="s">
        <v>13558</v>
      </c>
      <c r="L778" s="362">
        <v>40445</v>
      </c>
      <c r="N778" s="362">
        <v>40445</v>
      </c>
      <c r="P778" s="356" t="s">
        <v>13255</v>
      </c>
    </row>
    <row r="779" spans="1:16" x14ac:dyDescent="0.2">
      <c r="A779" s="356" t="s">
        <v>7658</v>
      </c>
      <c r="B779" s="356" t="s">
        <v>14755</v>
      </c>
      <c r="C779" s="358" t="s">
        <v>13419</v>
      </c>
      <c r="D779" s="358" t="s">
        <v>12992</v>
      </c>
      <c r="E779" s="358" t="s">
        <v>14756</v>
      </c>
      <c r="G779" s="358" t="s">
        <v>12886</v>
      </c>
      <c r="H779" s="385">
        <v>9.8000000000000007</v>
      </c>
      <c r="I779" s="358" t="s">
        <v>12893</v>
      </c>
      <c r="J779" s="358" t="s">
        <v>12888</v>
      </c>
      <c r="K779" s="358" t="s">
        <v>13558</v>
      </c>
      <c r="L779" s="362">
        <v>40975</v>
      </c>
      <c r="N779" s="362">
        <v>40975</v>
      </c>
      <c r="P779" s="356" t="s">
        <v>13605</v>
      </c>
    </row>
    <row r="780" spans="1:16" x14ac:dyDescent="0.2">
      <c r="A780" s="356" t="s">
        <v>7659</v>
      </c>
      <c r="B780" s="356" t="s">
        <v>14757</v>
      </c>
      <c r="C780" s="358" t="s">
        <v>12926</v>
      </c>
      <c r="D780" s="358" t="s">
        <v>12927</v>
      </c>
      <c r="E780" s="358" t="s">
        <v>14758</v>
      </c>
      <c r="G780" s="358" t="s">
        <v>12886</v>
      </c>
      <c r="H780" s="385">
        <v>3.8849999999999998</v>
      </c>
      <c r="I780" s="358" t="s">
        <v>12893</v>
      </c>
      <c r="J780" s="358" t="s">
        <v>12888</v>
      </c>
      <c r="K780" s="358" t="s">
        <v>13558</v>
      </c>
      <c r="L780" s="362">
        <v>40785</v>
      </c>
      <c r="N780" s="362">
        <v>40785</v>
      </c>
      <c r="P780" s="356" t="s">
        <v>13255</v>
      </c>
    </row>
    <row r="781" spans="1:16" x14ac:dyDescent="0.2">
      <c r="A781" s="356" t="s">
        <v>7660</v>
      </c>
      <c r="B781" s="356" t="s">
        <v>14759</v>
      </c>
      <c r="C781" s="358" t="s">
        <v>13185</v>
      </c>
      <c r="D781" s="358" t="s">
        <v>12916</v>
      </c>
      <c r="E781" s="358" t="s">
        <v>14760</v>
      </c>
      <c r="G781" s="358" t="s">
        <v>12886</v>
      </c>
      <c r="H781" s="385">
        <v>5.7</v>
      </c>
      <c r="I781" s="358" t="s">
        <v>12893</v>
      </c>
      <c r="J781" s="358" t="s">
        <v>12888</v>
      </c>
      <c r="K781" s="358" t="s">
        <v>13558</v>
      </c>
      <c r="L781" s="362">
        <v>40351</v>
      </c>
      <c r="N781" s="362">
        <v>40351</v>
      </c>
      <c r="P781" s="356" t="s">
        <v>13255</v>
      </c>
    </row>
    <row r="782" spans="1:16" x14ac:dyDescent="0.2">
      <c r="A782" s="356" t="s">
        <v>7661</v>
      </c>
      <c r="B782" s="356" t="s">
        <v>14761</v>
      </c>
      <c r="C782" s="358" t="s">
        <v>13847</v>
      </c>
      <c r="D782" s="358" t="s">
        <v>12997</v>
      </c>
      <c r="E782" s="358" t="s">
        <v>14762</v>
      </c>
      <c r="G782" s="358" t="s">
        <v>12886</v>
      </c>
      <c r="H782" s="385">
        <v>8.64</v>
      </c>
      <c r="I782" s="358" t="s">
        <v>12893</v>
      </c>
      <c r="J782" s="358" t="s">
        <v>12888</v>
      </c>
      <c r="K782" s="358" t="s">
        <v>13558</v>
      </c>
      <c r="L782" s="362">
        <v>40870</v>
      </c>
      <c r="N782" s="362">
        <v>40870</v>
      </c>
      <c r="P782" s="356" t="s">
        <v>13255</v>
      </c>
    </row>
    <row r="783" spans="1:16" x14ac:dyDescent="0.2">
      <c r="A783" s="356" t="s">
        <v>7662</v>
      </c>
      <c r="B783" s="356" t="s">
        <v>14763</v>
      </c>
      <c r="C783" s="358" t="s">
        <v>12955</v>
      </c>
      <c r="D783" s="358" t="s">
        <v>12895</v>
      </c>
      <c r="E783" s="358" t="s">
        <v>14764</v>
      </c>
      <c r="G783" s="358" t="s">
        <v>12886</v>
      </c>
      <c r="H783" s="385">
        <v>11.04</v>
      </c>
      <c r="I783" s="358" t="s">
        <v>12893</v>
      </c>
      <c r="J783" s="358" t="s">
        <v>12888</v>
      </c>
      <c r="K783" s="358" t="s">
        <v>13558</v>
      </c>
      <c r="L783" s="362">
        <v>40170</v>
      </c>
      <c r="N783" s="362">
        <v>40170</v>
      </c>
      <c r="P783" s="356" t="s">
        <v>13255</v>
      </c>
    </row>
    <row r="784" spans="1:16" x14ac:dyDescent="0.2">
      <c r="A784" s="356" t="s">
        <v>7663</v>
      </c>
      <c r="B784" s="356" t="s">
        <v>14765</v>
      </c>
      <c r="C784" s="358" t="s">
        <v>13665</v>
      </c>
      <c r="D784" s="358" t="s">
        <v>12910</v>
      </c>
      <c r="E784" s="358" t="s">
        <v>14766</v>
      </c>
      <c r="G784" s="358" t="s">
        <v>12886</v>
      </c>
      <c r="H784" s="385">
        <v>7.68</v>
      </c>
      <c r="I784" s="358" t="s">
        <v>12893</v>
      </c>
      <c r="J784" s="358" t="s">
        <v>12888</v>
      </c>
      <c r="K784" s="358" t="s">
        <v>13558</v>
      </c>
      <c r="L784" s="362">
        <v>40904</v>
      </c>
      <c r="N784" s="362">
        <v>40904</v>
      </c>
      <c r="P784" s="356" t="s">
        <v>13255</v>
      </c>
    </row>
    <row r="785" spans="1:16" x14ac:dyDescent="0.2">
      <c r="A785" s="356" t="s">
        <v>7664</v>
      </c>
      <c r="B785" s="356" t="s">
        <v>14767</v>
      </c>
      <c r="C785" s="358" t="s">
        <v>13330</v>
      </c>
      <c r="D785" s="358" t="s">
        <v>12984</v>
      </c>
      <c r="E785" s="358" t="s">
        <v>14768</v>
      </c>
      <c r="G785" s="358" t="s">
        <v>12886</v>
      </c>
      <c r="H785" s="385">
        <v>9.81</v>
      </c>
      <c r="I785" s="358" t="s">
        <v>12893</v>
      </c>
      <c r="J785" s="358" t="s">
        <v>12888</v>
      </c>
      <c r="K785" s="358" t="s">
        <v>13558</v>
      </c>
      <c r="L785" s="362">
        <v>40865</v>
      </c>
      <c r="N785" s="362">
        <v>40865</v>
      </c>
      <c r="P785" s="356" t="s">
        <v>13255</v>
      </c>
    </row>
    <row r="786" spans="1:16" x14ac:dyDescent="0.2">
      <c r="A786" s="356" t="s">
        <v>7665</v>
      </c>
      <c r="B786" s="356" t="s">
        <v>14769</v>
      </c>
      <c r="C786" s="358" t="s">
        <v>13668</v>
      </c>
      <c r="D786" s="358" t="s">
        <v>12916</v>
      </c>
      <c r="E786" s="358" t="s">
        <v>14770</v>
      </c>
      <c r="G786" s="358" t="s">
        <v>12886</v>
      </c>
      <c r="H786" s="385">
        <v>4.8099999999999996</v>
      </c>
      <c r="I786" s="358" t="s">
        <v>12893</v>
      </c>
      <c r="J786" s="358" t="s">
        <v>12888</v>
      </c>
      <c r="K786" s="358" t="s">
        <v>13558</v>
      </c>
      <c r="L786" s="362">
        <v>40809</v>
      </c>
      <c r="N786" s="362">
        <v>40809</v>
      </c>
      <c r="P786" s="356" t="s">
        <v>13255</v>
      </c>
    </row>
    <row r="787" spans="1:16" x14ac:dyDescent="0.2">
      <c r="A787" s="356" t="s">
        <v>7666</v>
      </c>
      <c r="B787" s="356" t="s">
        <v>14771</v>
      </c>
      <c r="C787" s="358" t="s">
        <v>12905</v>
      </c>
      <c r="D787" s="358" t="s">
        <v>12987</v>
      </c>
      <c r="E787" s="358" t="s">
        <v>14772</v>
      </c>
      <c r="G787" s="358" t="s">
        <v>12886</v>
      </c>
      <c r="H787" s="385">
        <v>5.0999999999999996</v>
      </c>
      <c r="I787" s="358" t="s">
        <v>12893</v>
      </c>
      <c r="J787" s="358" t="s">
        <v>12888</v>
      </c>
      <c r="K787" s="358" t="s">
        <v>13558</v>
      </c>
      <c r="L787" s="362">
        <v>40984</v>
      </c>
      <c r="N787" s="362">
        <v>40984</v>
      </c>
      <c r="P787" s="356" t="s">
        <v>14019</v>
      </c>
    </row>
    <row r="788" spans="1:16" x14ac:dyDescent="0.2">
      <c r="A788" s="356" t="s">
        <v>7667</v>
      </c>
      <c r="B788" s="356" t="s">
        <v>14773</v>
      </c>
      <c r="C788" s="358" t="s">
        <v>13176</v>
      </c>
      <c r="D788" s="358" t="s">
        <v>13177</v>
      </c>
      <c r="E788" s="358" t="s">
        <v>14774</v>
      </c>
      <c r="G788" s="358" t="s">
        <v>12886</v>
      </c>
      <c r="H788" s="385">
        <v>3.9</v>
      </c>
      <c r="I788" s="358" t="s">
        <v>12893</v>
      </c>
      <c r="J788" s="358" t="s">
        <v>12888</v>
      </c>
      <c r="K788" s="358" t="s">
        <v>13558</v>
      </c>
      <c r="L788" s="362">
        <v>40832</v>
      </c>
      <c r="N788" s="362">
        <v>40832</v>
      </c>
      <c r="P788" s="356" t="s">
        <v>13255</v>
      </c>
    </row>
    <row r="789" spans="1:16" x14ac:dyDescent="0.2">
      <c r="A789" s="356" t="s">
        <v>7668</v>
      </c>
      <c r="B789" s="356" t="s">
        <v>14775</v>
      </c>
      <c r="C789" s="358" t="s">
        <v>13618</v>
      </c>
      <c r="D789" s="358" t="s">
        <v>12931</v>
      </c>
      <c r="E789" s="358" t="s">
        <v>14776</v>
      </c>
      <c r="G789" s="358" t="s">
        <v>12886</v>
      </c>
      <c r="H789" s="385">
        <v>8.19</v>
      </c>
      <c r="I789" s="358" t="s">
        <v>12893</v>
      </c>
      <c r="J789" s="358" t="s">
        <v>12888</v>
      </c>
      <c r="K789" s="358" t="s">
        <v>13558</v>
      </c>
      <c r="L789" s="362">
        <v>40712</v>
      </c>
      <c r="N789" s="362">
        <v>40712</v>
      </c>
      <c r="P789" s="356" t="s">
        <v>13255</v>
      </c>
    </row>
    <row r="790" spans="1:16" x14ac:dyDescent="0.2">
      <c r="A790" s="356" t="s">
        <v>7669</v>
      </c>
      <c r="B790" s="356" t="s">
        <v>14777</v>
      </c>
      <c r="C790" s="358" t="s">
        <v>13044</v>
      </c>
      <c r="D790" s="358" t="s">
        <v>13045</v>
      </c>
      <c r="E790" s="358" t="s">
        <v>14778</v>
      </c>
      <c r="G790" s="358" t="s">
        <v>12886</v>
      </c>
      <c r="H790" s="385">
        <v>4.05</v>
      </c>
      <c r="I790" s="358" t="s">
        <v>12893</v>
      </c>
      <c r="J790" s="358" t="s">
        <v>12888</v>
      </c>
      <c r="K790" s="358" t="s">
        <v>13558</v>
      </c>
      <c r="L790" s="362">
        <v>40534</v>
      </c>
      <c r="N790" s="362">
        <v>40534</v>
      </c>
      <c r="P790" s="356" t="s">
        <v>13255</v>
      </c>
    </row>
    <row r="791" spans="1:16" x14ac:dyDescent="0.2">
      <c r="A791" s="356" t="s">
        <v>7670</v>
      </c>
      <c r="B791" s="356" t="s">
        <v>14779</v>
      </c>
      <c r="C791" s="358" t="s">
        <v>13242</v>
      </c>
      <c r="D791" s="358" t="s">
        <v>12976</v>
      </c>
      <c r="E791" s="358" t="s">
        <v>14780</v>
      </c>
      <c r="G791" s="358" t="s">
        <v>12886</v>
      </c>
      <c r="H791" s="385">
        <v>11.52</v>
      </c>
      <c r="I791" s="358" t="s">
        <v>12893</v>
      </c>
      <c r="J791" s="358" t="s">
        <v>12888</v>
      </c>
      <c r="K791" s="358" t="s">
        <v>13558</v>
      </c>
      <c r="L791" s="362">
        <v>40778</v>
      </c>
      <c r="N791" s="362">
        <v>40778</v>
      </c>
      <c r="P791" s="356" t="s">
        <v>13255</v>
      </c>
    </row>
    <row r="792" spans="1:16" x14ac:dyDescent="0.2">
      <c r="A792" s="356" t="s">
        <v>7671</v>
      </c>
      <c r="B792" s="356" t="s">
        <v>14781</v>
      </c>
      <c r="C792" s="358" t="s">
        <v>13097</v>
      </c>
      <c r="D792" s="358" t="s">
        <v>12910</v>
      </c>
      <c r="E792" s="358" t="s">
        <v>14782</v>
      </c>
      <c r="G792" s="358" t="s">
        <v>12886</v>
      </c>
      <c r="H792" s="385">
        <v>7.92</v>
      </c>
      <c r="I792" s="358" t="s">
        <v>12893</v>
      </c>
      <c r="J792" s="358" t="s">
        <v>12888</v>
      </c>
      <c r="K792" s="358" t="s">
        <v>13558</v>
      </c>
      <c r="L792" s="362">
        <v>40976</v>
      </c>
      <c r="N792" s="362">
        <v>40976</v>
      </c>
      <c r="P792" s="356" t="s">
        <v>14019</v>
      </c>
    </row>
    <row r="793" spans="1:16" x14ac:dyDescent="0.2">
      <c r="A793" s="356" t="s">
        <v>7672</v>
      </c>
      <c r="B793" s="356" t="s">
        <v>14783</v>
      </c>
      <c r="C793" s="358" t="s">
        <v>13966</v>
      </c>
      <c r="D793" s="358" t="s">
        <v>13027</v>
      </c>
      <c r="E793" s="358" t="s">
        <v>14784</v>
      </c>
      <c r="G793" s="358" t="s">
        <v>12886</v>
      </c>
      <c r="H793" s="385">
        <v>7.77</v>
      </c>
      <c r="I793" s="358" t="s">
        <v>12893</v>
      </c>
      <c r="J793" s="358" t="s">
        <v>12888</v>
      </c>
      <c r="K793" s="358" t="s">
        <v>13558</v>
      </c>
      <c r="L793" s="362">
        <v>40701</v>
      </c>
      <c r="N793" s="362">
        <v>40701</v>
      </c>
      <c r="P793" s="356" t="s">
        <v>13255</v>
      </c>
    </row>
    <row r="794" spans="1:16" x14ac:dyDescent="0.2">
      <c r="A794" s="356" t="s">
        <v>7673</v>
      </c>
      <c r="B794" s="356" t="s">
        <v>14785</v>
      </c>
      <c r="C794" s="358" t="s">
        <v>14786</v>
      </c>
      <c r="D794" s="358" t="s">
        <v>12984</v>
      </c>
      <c r="E794" s="358" t="s">
        <v>14787</v>
      </c>
      <c r="G794" s="358" t="s">
        <v>12886</v>
      </c>
      <c r="H794" s="385">
        <v>7.77</v>
      </c>
      <c r="I794" s="358" t="s">
        <v>12893</v>
      </c>
      <c r="J794" s="358" t="s">
        <v>12888</v>
      </c>
      <c r="K794" s="358" t="s">
        <v>13558</v>
      </c>
      <c r="L794" s="362">
        <v>40723</v>
      </c>
      <c r="N794" s="362">
        <v>40723</v>
      </c>
      <c r="P794" s="356" t="s">
        <v>13255</v>
      </c>
    </row>
    <row r="795" spans="1:16" x14ac:dyDescent="0.2">
      <c r="A795" s="356" t="s">
        <v>7674</v>
      </c>
      <c r="B795" s="356" t="s">
        <v>14788</v>
      </c>
      <c r="C795" s="358" t="s">
        <v>13116</v>
      </c>
      <c r="D795" s="358" t="s">
        <v>12919</v>
      </c>
      <c r="E795" s="358" t="s">
        <v>14789</v>
      </c>
      <c r="G795" s="358" t="s">
        <v>12886</v>
      </c>
      <c r="H795" s="385">
        <v>8.48</v>
      </c>
      <c r="I795" s="358" t="s">
        <v>12893</v>
      </c>
      <c r="J795" s="358" t="s">
        <v>12888</v>
      </c>
      <c r="K795" s="358" t="s">
        <v>13558</v>
      </c>
      <c r="L795" s="362">
        <v>40701</v>
      </c>
      <c r="N795" s="362">
        <v>40701</v>
      </c>
      <c r="P795" s="356" t="s">
        <v>13255</v>
      </c>
    </row>
    <row r="796" spans="1:16" x14ac:dyDescent="0.2">
      <c r="A796" s="356" t="s">
        <v>7675</v>
      </c>
      <c r="B796" s="356" t="s">
        <v>14790</v>
      </c>
      <c r="C796" s="358" t="s">
        <v>13202</v>
      </c>
      <c r="D796" s="358" t="s">
        <v>12984</v>
      </c>
      <c r="E796" s="358" t="s">
        <v>14791</v>
      </c>
      <c r="G796" s="358" t="s">
        <v>12886</v>
      </c>
      <c r="H796" s="385">
        <v>10.36</v>
      </c>
      <c r="I796" s="358" t="s">
        <v>12893</v>
      </c>
      <c r="J796" s="358" t="s">
        <v>12888</v>
      </c>
      <c r="K796" s="358" t="s">
        <v>13558</v>
      </c>
      <c r="L796" s="362">
        <v>39855</v>
      </c>
      <c r="N796" s="362">
        <v>39855</v>
      </c>
      <c r="P796" s="356" t="s">
        <v>13255</v>
      </c>
    </row>
    <row r="797" spans="1:16" x14ac:dyDescent="0.2">
      <c r="A797" s="356" t="s">
        <v>7676</v>
      </c>
      <c r="B797" s="356" t="s">
        <v>14792</v>
      </c>
      <c r="C797" s="358" t="s">
        <v>13064</v>
      </c>
      <c r="D797" s="358" t="s">
        <v>12931</v>
      </c>
      <c r="E797" s="358" t="s">
        <v>14793</v>
      </c>
      <c r="G797" s="358" t="s">
        <v>12886</v>
      </c>
      <c r="H797" s="385">
        <v>10.36</v>
      </c>
      <c r="I797" s="358" t="s">
        <v>12893</v>
      </c>
      <c r="J797" s="358" t="s">
        <v>12888</v>
      </c>
      <c r="K797" s="358" t="s">
        <v>13558</v>
      </c>
      <c r="L797" s="362">
        <v>40438</v>
      </c>
      <c r="N797" s="362">
        <v>40438</v>
      </c>
      <c r="P797" s="356" t="s">
        <v>13255</v>
      </c>
    </row>
    <row r="798" spans="1:16" x14ac:dyDescent="0.2">
      <c r="A798" s="356" t="s">
        <v>7677</v>
      </c>
      <c r="B798" s="356" t="s">
        <v>14794</v>
      </c>
      <c r="C798" s="358" t="s">
        <v>12905</v>
      </c>
      <c r="D798" s="358" t="s">
        <v>12987</v>
      </c>
      <c r="E798" s="358" t="s">
        <v>14795</v>
      </c>
      <c r="G798" s="358" t="s">
        <v>12886</v>
      </c>
      <c r="H798" s="385">
        <v>10.53</v>
      </c>
      <c r="I798" s="358" t="s">
        <v>12893</v>
      </c>
      <c r="J798" s="358" t="s">
        <v>12888</v>
      </c>
      <c r="K798" s="358" t="s">
        <v>13558</v>
      </c>
      <c r="L798" s="362">
        <v>40732</v>
      </c>
      <c r="N798" s="362">
        <v>40732</v>
      </c>
      <c r="P798" s="356" t="s">
        <v>13255</v>
      </c>
    </row>
    <row r="799" spans="1:16" x14ac:dyDescent="0.2">
      <c r="A799" s="356" t="s">
        <v>7678</v>
      </c>
      <c r="B799" s="356" t="s">
        <v>14796</v>
      </c>
      <c r="C799" s="358" t="s">
        <v>13033</v>
      </c>
      <c r="D799" s="358" t="s">
        <v>13034</v>
      </c>
      <c r="E799" s="358" t="s">
        <v>14797</v>
      </c>
      <c r="G799" s="358" t="s">
        <v>12886</v>
      </c>
      <c r="H799" s="385">
        <v>14.4</v>
      </c>
      <c r="I799" s="358" t="s">
        <v>12893</v>
      </c>
      <c r="J799" s="358" t="s">
        <v>12888</v>
      </c>
      <c r="K799" s="358" t="s">
        <v>13558</v>
      </c>
      <c r="L799" s="362">
        <v>40875</v>
      </c>
      <c r="N799" s="362">
        <v>40875</v>
      </c>
      <c r="P799" s="356" t="s">
        <v>13255</v>
      </c>
    </row>
    <row r="800" spans="1:16" x14ac:dyDescent="0.2">
      <c r="A800" s="356" t="s">
        <v>7679</v>
      </c>
      <c r="B800" s="356" t="s">
        <v>14798</v>
      </c>
      <c r="C800" s="358" t="s">
        <v>13044</v>
      </c>
      <c r="D800" s="358" t="s">
        <v>13045</v>
      </c>
      <c r="E800" s="358" t="s">
        <v>14799</v>
      </c>
      <c r="G800" s="358" t="s">
        <v>12886</v>
      </c>
      <c r="H800" s="385">
        <v>29.9</v>
      </c>
      <c r="I800" s="358" t="s">
        <v>12893</v>
      </c>
      <c r="J800" s="358" t="s">
        <v>12888</v>
      </c>
      <c r="K800" s="358" t="s">
        <v>13558</v>
      </c>
      <c r="L800" s="362">
        <v>39969</v>
      </c>
      <c r="N800" s="362">
        <v>39969</v>
      </c>
      <c r="P800" s="356" t="s">
        <v>13255</v>
      </c>
    </row>
    <row r="801" spans="1:16" x14ac:dyDescent="0.2">
      <c r="A801" s="356" t="s">
        <v>7680</v>
      </c>
      <c r="B801" s="356" t="s">
        <v>14800</v>
      </c>
      <c r="C801" s="358" t="s">
        <v>14044</v>
      </c>
      <c r="D801" s="358" t="s">
        <v>12931</v>
      </c>
      <c r="E801" s="358" t="s">
        <v>14801</v>
      </c>
      <c r="G801" s="358" t="s">
        <v>12886</v>
      </c>
      <c r="H801" s="385">
        <v>6.46</v>
      </c>
      <c r="I801" s="358" t="s">
        <v>12893</v>
      </c>
      <c r="J801" s="358" t="s">
        <v>12888</v>
      </c>
      <c r="K801" s="358" t="s">
        <v>13558</v>
      </c>
      <c r="L801" s="362">
        <v>40269</v>
      </c>
      <c r="N801" s="362">
        <v>40269</v>
      </c>
      <c r="P801" s="356" t="s">
        <v>13255</v>
      </c>
    </row>
    <row r="802" spans="1:16" x14ac:dyDescent="0.2">
      <c r="A802" s="356" t="s">
        <v>7681</v>
      </c>
      <c r="B802" s="356" t="s">
        <v>14802</v>
      </c>
      <c r="C802" s="358" t="s">
        <v>12905</v>
      </c>
      <c r="D802" s="358" t="s">
        <v>12987</v>
      </c>
      <c r="E802" s="358" t="s">
        <v>14803</v>
      </c>
      <c r="G802" s="358" t="s">
        <v>12886</v>
      </c>
      <c r="H802" s="385">
        <v>3.6549999999999998</v>
      </c>
      <c r="I802" s="358" t="s">
        <v>12893</v>
      </c>
      <c r="J802" s="358" t="s">
        <v>12888</v>
      </c>
      <c r="K802" s="358" t="s">
        <v>13558</v>
      </c>
      <c r="L802" s="362">
        <v>40346</v>
      </c>
      <c r="N802" s="362">
        <v>40346</v>
      </c>
      <c r="P802" s="356" t="s">
        <v>13255</v>
      </c>
    </row>
    <row r="803" spans="1:16" x14ac:dyDescent="0.2">
      <c r="A803" s="356" t="s">
        <v>7682</v>
      </c>
      <c r="B803" s="356" t="s">
        <v>14804</v>
      </c>
      <c r="C803" s="358" t="s">
        <v>14599</v>
      </c>
      <c r="D803" s="358" t="s">
        <v>12997</v>
      </c>
      <c r="E803" s="358" t="s">
        <v>14805</v>
      </c>
      <c r="G803" s="358" t="s">
        <v>12886</v>
      </c>
      <c r="H803" s="385">
        <v>6.58</v>
      </c>
      <c r="I803" s="358" t="s">
        <v>12893</v>
      </c>
      <c r="J803" s="358" t="s">
        <v>12888</v>
      </c>
      <c r="K803" s="358" t="s">
        <v>13558</v>
      </c>
      <c r="L803" s="362">
        <v>40837</v>
      </c>
      <c r="N803" s="362">
        <v>40837</v>
      </c>
      <c r="P803" s="356" t="s">
        <v>13255</v>
      </c>
    </row>
    <row r="804" spans="1:16" x14ac:dyDescent="0.2">
      <c r="A804" s="356" t="s">
        <v>7683</v>
      </c>
      <c r="B804" s="356" t="s">
        <v>14806</v>
      </c>
      <c r="C804" s="358" t="s">
        <v>13037</v>
      </c>
      <c r="D804" s="358" t="s">
        <v>13038</v>
      </c>
      <c r="E804" s="358" t="s">
        <v>14807</v>
      </c>
      <c r="G804" s="358" t="s">
        <v>12886</v>
      </c>
      <c r="H804" s="385">
        <v>8.14</v>
      </c>
      <c r="I804" s="358" t="s">
        <v>12893</v>
      </c>
      <c r="J804" s="358" t="s">
        <v>12888</v>
      </c>
      <c r="K804" s="358" t="s">
        <v>13558</v>
      </c>
      <c r="L804" s="362">
        <v>40869</v>
      </c>
      <c r="N804" s="362">
        <v>40869</v>
      </c>
      <c r="P804" s="356" t="s">
        <v>13255</v>
      </c>
    </row>
    <row r="805" spans="1:16" x14ac:dyDescent="0.2">
      <c r="A805" s="356" t="s">
        <v>7684</v>
      </c>
      <c r="B805" s="356" t="s">
        <v>14808</v>
      </c>
      <c r="C805" s="358" t="s">
        <v>13336</v>
      </c>
      <c r="D805" s="358" t="s">
        <v>12931</v>
      </c>
      <c r="E805" s="358" t="s">
        <v>14809</v>
      </c>
      <c r="G805" s="358" t="s">
        <v>12886</v>
      </c>
      <c r="H805" s="385">
        <v>9.1199999999999992</v>
      </c>
      <c r="I805" s="358" t="s">
        <v>12893</v>
      </c>
      <c r="J805" s="358" t="s">
        <v>12888</v>
      </c>
      <c r="K805" s="358" t="s">
        <v>13558</v>
      </c>
      <c r="L805" s="362">
        <v>40795</v>
      </c>
      <c r="N805" s="362">
        <v>40795</v>
      </c>
      <c r="P805" s="356" t="s">
        <v>13255</v>
      </c>
    </row>
    <row r="806" spans="1:16" x14ac:dyDescent="0.2">
      <c r="A806" s="356" t="s">
        <v>7685</v>
      </c>
      <c r="B806" s="356" t="s">
        <v>14810</v>
      </c>
      <c r="C806" s="358" t="s">
        <v>12894</v>
      </c>
      <c r="D806" s="358" t="s">
        <v>12895</v>
      </c>
      <c r="E806" s="358" t="s">
        <v>14811</v>
      </c>
      <c r="G806" s="358" t="s">
        <v>12886</v>
      </c>
      <c r="H806" s="385">
        <v>13.875</v>
      </c>
      <c r="I806" s="358" t="s">
        <v>12893</v>
      </c>
      <c r="J806" s="358" t="s">
        <v>12888</v>
      </c>
      <c r="K806" s="358" t="s">
        <v>13558</v>
      </c>
      <c r="L806" s="362">
        <v>40395</v>
      </c>
      <c r="N806" s="362">
        <v>40395</v>
      </c>
      <c r="P806" s="356" t="s">
        <v>13255</v>
      </c>
    </row>
    <row r="807" spans="1:16" x14ac:dyDescent="0.2">
      <c r="A807" s="356" t="s">
        <v>7686</v>
      </c>
      <c r="B807" s="356" t="s">
        <v>14812</v>
      </c>
      <c r="C807" s="358" t="s">
        <v>12905</v>
      </c>
      <c r="D807" s="358" t="s">
        <v>12987</v>
      </c>
      <c r="E807" s="358" t="s">
        <v>14813</v>
      </c>
      <c r="G807" s="358" t="s">
        <v>12886</v>
      </c>
      <c r="H807" s="385">
        <v>5.16</v>
      </c>
      <c r="I807" s="358" t="s">
        <v>12893</v>
      </c>
      <c r="J807" s="358" t="s">
        <v>12888</v>
      </c>
      <c r="K807" s="358" t="s">
        <v>13558</v>
      </c>
      <c r="L807" s="362">
        <v>40346</v>
      </c>
      <c r="N807" s="362">
        <v>40346</v>
      </c>
      <c r="P807" s="356" t="s">
        <v>13255</v>
      </c>
    </row>
    <row r="808" spans="1:16" x14ac:dyDescent="0.2">
      <c r="A808" s="356" t="s">
        <v>7687</v>
      </c>
      <c r="B808" s="356" t="s">
        <v>14814</v>
      </c>
      <c r="C808" s="358" t="s">
        <v>13732</v>
      </c>
      <c r="D808" s="358" t="s">
        <v>13733</v>
      </c>
      <c r="E808" s="358" t="s">
        <v>14815</v>
      </c>
      <c r="G808" s="358" t="s">
        <v>12886</v>
      </c>
      <c r="H808" s="385">
        <v>8.4</v>
      </c>
      <c r="I808" s="358" t="s">
        <v>12893</v>
      </c>
      <c r="J808" s="358" t="s">
        <v>12888</v>
      </c>
      <c r="K808" s="358" t="s">
        <v>13558</v>
      </c>
      <c r="L808" s="362">
        <v>40295</v>
      </c>
      <c r="N808" s="362">
        <v>40295</v>
      </c>
      <c r="P808" s="356" t="s">
        <v>13255</v>
      </c>
    </row>
    <row r="809" spans="1:16" x14ac:dyDescent="0.2">
      <c r="A809" s="356" t="s">
        <v>7688</v>
      </c>
      <c r="B809" s="356" t="s">
        <v>14816</v>
      </c>
      <c r="C809" s="358" t="s">
        <v>13244</v>
      </c>
      <c r="D809" s="358" t="s">
        <v>13245</v>
      </c>
      <c r="E809" s="358" t="s">
        <v>14817</v>
      </c>
      <c r="G809" s="358" t="s">
        <v>12886</v>
      </c>
      <c r="H809" s="385">
        <v>30</v>
      </c>
      <c r="I809" s="358" t="s">
        <v>12893</v>
      </c>
      <c r="J809" s="358" t="s">
        <v>12888</v>
      </c>
      <c r="K809" s="358" t="s">
        <v>13558</v>
      </c>
      <c r="L809" s="362">
        <v>40627</v>
      </c>
      <c r="N809" s="362">
        <v>40627</v>
      </c>
      <c r="P809" s="356" t="s">
        <v>13255</v>
      </c>
    </row>
    <row r="810" spans="1:16" x14ac:dyDescent="0.2">
      <c r="A810" s="356" t="s">
        <v>7689</v>
      </c>
      <c r="B810" s="356" t="s">
        <v>14818</v>
      </c>
      <c r="C810" s="358" t="s">
        <v>14599</v>
      </c>
      <c r="D810" s="358" t="s">
        <v>12997</v>
      </c>
      <c r="E810" s="358" t="s">
        <v>14819</v>
      </c>
      <c r="G810" s="358" t="s">
        <v>12886</v>
      </c>
      <c r="H810" s="385">
        <v>21.83</v>
      </c>
      <c r="I810" s="358" t="s">
        <v>12893</v>
      </c>
      <c r="J810" s="358" t="s">
        <v>12888</v>
      </c>
      <c r="K810" s="358" t="s">
        <v>13558</v>
      </c>
      <c r="L810" s="362">
        <v>40722</v>
      </c>
      <c r="N810" s="362">
        <v>40722</v>
      </c>
      <c r="P810" s="356" t="s">
        <v>13255</v>
      </c>
    </row>
    <row r="811" spans="1:16" x14ac:dyDescent="0.2">
      <c r="A811" s="356" t="s">
        <v>7690</v>
      </c>
      <c r="B811" s="356" t="s">
        <v>14820</v>
      </c>
      <c r="C811" s="358" t="s">
        <v>13618</v>
      </c>
      <c r="D811" s="358" t="s">
        <v>12931</v>
      </c>
      <c r="E811" s="358" t="s">
        <v>14821</v>
      </c>
      <c r="G811" s="358" t="s">
        <v>12886</v>
      </c>
      <c r="H811" s="385">
        <v>9.6349999999999998</v>
      </c>
      <c r="I811" s="358" t="s">
        <v>12893</v>
      </c>
      <c r="J811" s="358" t="s">
        <v>12888</v>
      </c>
      <c r="K811" s="358" t="s">
        <v>13558</v>
      </c>
      <c r="L811" s="362">
        <v>40738</v>
      </c>
      <c r="N811" s="362">
        <v>40738</v>
      </c>
      <c r="P811" s="356" t="s">
        <v>13255</v>
      </c>
    </row>
    <row r="812" spans="1:16" x14ac:dyDescent="0.2">
      <c r="A812" s="356" t="s">
        <v>7691</v>
      </c>
      <c r="B812" s="356" t="s">
        <v>14822</v>
      </c>
      <c r="C812" s="358" t="s">
        <v>13642</v>
      </c>
      <c r="D812" s="358" t="s">
        <v>13169</v>
      </c>
      <c r="E812" s="358" t="s">
        <v>14823</v>
      </c>
      <c r="G812" s="358" t="s">
        <v>12886</v>
      </c>
      <c r="H812" s="385">
        <v>10</v>
      </c>
      <c r="I812" s="358" t="s">
        <v>12893</v>
      </c>
      <c r="J812" s="358" t="s">
        <v>12888</v>
      </c>
      <c r="K812" s="358" t="s">
        <v>13558</v>
      </c>
      <c r="L812" s="362">
        <v>40711</v>
      </c>
      <c r="N812" s="362">
        <v>40711</v>
      </c>
      <c r="P812" s="356" t="s">
        <v>13255</v>
      </c>
    </row>
    <row r="813" spans="1:16" x14ac:dyDescent="0.2">
      <c r="A813" s="356" t="s">
        <v>7692</v>
      </c>
      <c r="B813" s="356" t="s">
        <v>14824</v>
      </c>
      <c r="C813" s="358" t="s">
        <v>13378</v>
      </c>
      <c r="D813" s="358" t="s">
        <v>13379</v>
      </c>
      <c r="E813" s="358" t="s">
        <v>14825</v>
      </c>
      <c r="G813" s="358" t="s">
        <v>12886</v>
      </c>
      <c r="H813" s="385">
        <v>11.25</v>
      </c>
      <c r="I813" s="358" t="s">
        <v>12893</v>
      </c>
      <c r="J813" s="358" t="s">
        <v>12888</v>
      </c>
      <c r="K813" s="358" t="s">
        <v>13558</v>
      </c>
      <c r="L813" s="362">
        <v>40359</v>
      </c>
      <c r="N813" s="362">
        <v>40359</v>
      </c>
      <c r="P813" s="356" t="s">
        <v>13255</v>
      </c>
    </row>
    <row r="814" spans="1:16" x14ac:dyDescent="0.2">
      <c r="A814" s="356" t="s">
        <v>7693</v>
      </c>
      <c r="B814" s="356" t="s">
        <v>14826</v>
      </c>
      <c r="C814" s="358" t="s">
        <v>13754</v>
      </c>
      <c r="D814" s="358" t="s">
        <v>13755</v>
      </c>
      <c r="E814" s="358" t="s">
        <v>14827</v>
      </c>
      <c r="G814" s="358" t="s">
        <v>12886</v>
      </c>
      <c r="H814" s="385">
        <v>5.4</v>
      </c>
      <c r="I814" s="358" t="s">
        <v>12893</v>
      </c>
      <c r="J814" s="358" t="s">
        <v>12888</v>
      </c>
      <c r="K814" s="358" t="s">
        <v>13558</v>
      </c>
      <c r="L814" s="362">
        <v>40897</v>
      </c>
      <c r="N814" s="362">
        <v>40897</v>
      </c>
      <c r="P814" s="356" t="s">
        <v>13255</v>
      </c>
    </row>
    <row r="815" spans="1:16" x14ac:dyDescent="0.2">
      <c r="A815" s="356" t="s">
        <v>7694</v>
      </c>
      <c r="B815" s="356" t="s">
        <v>14828</v>
      </c>
      <c r="C815" s="358" t="s">
        <v>13280</v>
      </c>
      <c r="D815" s="358" t="s">
        <v>13010</v>
      </c>
      <c r="E815" s="358" t="s">
        <v>14829</v>
      </c>
      <c r="G815" s="358" t="s">
        <v>12886</v>
      </c>
      <c r="H815" s="385">
        <v>4.8</v>
      </c>
      <c r="I815" s="358" t="s">
        <v>12893</v>
      </c>
      <c r="J815" s="358" t="s">
        <v>12888</v>
      </c>
      <c r="K815" s="358" t="s">
        <v>13558</v>
      </c>
      <c r="L815" s="362">
        <v>40677</v>
      </c>
      <c r="N815" s="362">
        <v>40677</v>
      </c>
      <c r="P815" s="356" t="s">
        <v>13255</v>
      </c>
    </row>
    <row r="816" spans="1:16" x14ac:dyDescent="0.2">
      <c r="A816" s="356" t="s">
        <v>7695</v>
      </c>
      <c r="B816" s="356" t="s">
        <v>14830</v>
      </c>
      <c r="C816" s="358" t="s">
        <v>13339</v>
      </c>
      <c r="D816" s="358" t="s">
        <v>12984</v>
      </c>
      <c r="E816" s="358" t="s">
        <v>14831</v>
      </c>
      <c r="G816" s="358" t="s">
        <v>12886</v>
      </c>
      <c r="H816" s="385">
        <v>6.58</v>
      </c>
      <c r="I816" s="358" t="s">
        <v>12893</v>
      </c>
      <c r="J816" s="358" t="s">
        <v>12888</v>
      </c>
      <c r="K816" s="358" t="s">
        <v>13558</v>
      </c>
      <c r="L816" s="362">
        <v>40695</v>
      </c>
      <c r="N816" s="362">
        <v>40695</v>
      </c>
      <c r="P816" s="356" t="s">
        <v>13255</v>
      </c>
    </row>
    <row r="817" spans="1:16" x14ac:dyDescent="0.2">
      <c r="A817" s="356" t="s">
        <v>7696</v>
      </c>
      <c r="B817" s="356" t="s">
        <v>14832</v>
      </c>
      <c r="C817" s="358" t="s">
        <v>13091</v>
      </c>
      <c r="D817" s="358" t="s">
        <v>12910</v>
      </c>
      <c r="E817" s="358" t="s">
        <v>14833</v>
      </c>
      <c r="G817" s="358" t="s">
        <v>12886</v>
      </c>
      <c r="H817" s="385">
        <v>5.875</v>
      </c>
      <c r="I817" s="358" t="s">
        <v>12893</v>
      </c>
      <c r="J817" s="358" t="s">
        <v>12888</v>
      </c>
      <c r="K817" s="358" t="s">
        <v>13558</v>
      </c>
      <c r="L817" s="362">
        <v>40894</v>
      </c>
      <c r="N817" s="362">
        <v>40894</v>
      </c>
      <c r="P817" s="356" t="s">
        <v>13255</v>
      </c>
    </row>
    <row r="818" spans="1:16" x14ac:dyDescent="0.2">
      <c r="A818" s="356" t="s">
        <v>7697</v>
      </c>
      <c r="B818" s="356" t="s">
        <v>14834</v>
      </c>
      <c r="C818" s="358" t="s">
        <v>13966</v>
      </c>
      <c r="D818" s="358" t="s">
        <v>13027</v>
      </c>
      <c r="E818" s="358" t="s">
        <v>14835</v>
      </c>
      <c r="G818" s="358" t="s">
        <v>12886</v>
      </c>
      <c r="H818" s="385">
        <v>9.7200000000000006</v>
      </c>
      <c r="I818" s="358" t="s">
        <v>12893</v>
      </c>
      <c r="J818" s="358" t="s">
        <v>12888</v>
      </c>
      <c r="K818" s="358" t="s">
        <v>13558</v>
      </c>
      <c r="L818" s="362">
        <v>40143</v>
      </c>
      <c r="N818" s="362">
        <v>40143</v>
      </c>
      <c r="P818" s="356" t="s">
        <v>13255</v>
      </c>
    </row>
    <row r="819" spans="1:16" x14ac:dyDescent="0.2">
      <c r="A819" s="356" t="s">
        <v>7698</v>
      </c>
      <c r="B819" s="356" t="s">
        <v>14836</v>
      </c>
      <c r="C819" s="358" t="s">
        <v>12938</v>
      </c>
      <c r="D819" s="358" t="s">
        <v>12939</v>
      </c>
      <c r="E819" s="358" t="s">
        <v>14837</v>
      </c>
      <c r="G819" s="358" t="s">
        <v>12886</v>
      </c>
      <c r="H819" s="385">
        <v>8.6</v>
      </c>
      <c r="I819" s="358" t="s">
        <v>12893</v>
      </c>
      <c r="J819" s="358" t="s">
        <v>12888</v>
      </c>
      <c r="K819" s="358" t="s">
        <v>13558</v>
      </c>
      <c r="L819" s="362">
        <v>40039</v>
      </c>
      <c r="N819" s="362">
        <v>40039</v>
      </c>
      <c r="P819" s="356" t="s">
        <v>13255</v>
      </c>
    </row>
    <row r="820" spans="1:16" x14ac:dyDescent="0.2">
      <c r="A820" s="356" t="s">
        <v>7699</v>
      </c>
      <c r="B820" s="356" t="s">
        <v>14838</v>
      </c>
      <c r="C820" s="358" t="s">
        <v>14337</v>
      </c>
      <c r="D820" s="358" t="s">
        <v>12984</v>
      </c>
      <c r="E820" s="358" t="s">
        <v>14839</v>
      </c>
      <c r="G820" s="358" t="s">
        <v>12886</v>
      </c>
      <c r="H820" s="385">
        <v>10.08</v>
      </c>
      <c r="I820" s="358" t="s">
        <v>12893</v>
      </c>
      <c r="J820" s="358" t="s">
        <v>12888</v>
      </c>
      <c r="K820" s="358" t="s">
        <v>13558</v>
      </c>
      <c r="L820" s="362">
        <v>40509</v>
      </c>
      <c r="N820" s="362">
        <v>40509</v>
      </c>
      <c r="P820" s="356" t="s">
        <v>13255</v>
      </c>
    </row>
    <row r="821" spans="1:16" x14ac:dyDescent="0.2">
      <c r="A821" s="356" t="s">
        <v>7700</v>
      </c>
      <c r="B821" s="356" t="s">
        <v>14840</v>
      </c>
      <c r="C821" s="358" t="s">
        <v>12962</v>
      </c>
      <c r="D821" s="358" t="s">
        <v>12963</v>
      </c>
      <c r="E821" s="358" t="s">
        <v>14841</v>
      </c>
      <c r="G821" s="358" t="s">
        <v>12886</v>
      </c>
      <c r="H821" s="385">
        <v>8.58</v>
      </c>
      <c r="I821" s="358" t="s">
        <v>12893</v>
      </c>
      <c r="J821" s="358" t="s">
        <v>12888</v>
      </c>
      <c r="K821" s="358" t="s">
        <v>13558</v>
      </c>
      <c r="L821" s="362">
        <v>40787</v>
      </c>
      <c r="N821" s="362">
        <v>40787</v>
      </c>
      <c r="P821" s="356" t="s">
        <v>13255</v>
      </c>
    </row>
    <row r="822" spans="1:16" x14ac:dyDescent="0.2">
      <c r="A822" s="356" t="s">
        <v>7701</v>
      </c>
      <c r="B822" s="356" t="s">
        <v>14842</v>
      </c>
      <c r="C822" s="358" t="s">
        <v>14843</v>
      </c>
      <c r="D822" s="358" t="s">
        <v>12910</v>
      </c>
      <c r="E822" s="358" t="s">
        <v>14844</v>
      </c>
      <c r="G822" s="358" t="s">
        <v>12886</v>
      </c>
      <c r="H822" s="385">
        <v>5.5</v>
      </c>
      <c r="I822" s="358" t="s">
        <v>12893</v>
      </c>
      <c r="J822" s="358" t="s">
        <v>12888</v>
      </c>
      <c r="K822" s="358" t="s">
        <v>13558</v>
      </c>
      <c r="L822" s="362">
        <v>40880</v>
      </c>
      <c r="N822" s="362">
        <v>40880</v>
      </c>
      <c r="P822" s="356" t="s">
        <v>13255</v>
      </c>
    </row>
    <row r="823" spans="1:16" x14ac:dyDescent="0.2">
      <c r="A823" s="356" t="s">
        <v>7702</v>
      </c>
      <c r="B823" s="356" t="s">
        <v>14845</v>
      </c>
      <c r="C823" s="358" t="s">
        <v>13099</v>
      </c>
      <c r="D823" s="358" t="s">
        <v>12916</v>
      </c>
      <c r="E823" s="358" t="s">
        <v>14846</v>
      </c>
      <c r="G823" s="358" t="s">
        <v>12886</v>
      </c>
      <c r="H823" s="385">
        <v>9.8699999999999992</v>
      </c>
      <c r="I823" s="358" t="s">
        <v>12893</v>
      </c>
      <c r="J823" s="358" t="s">
        <v>12888</v>
      </c>
      <c r="K823" s="358" t="s">
        <v>13558</v>
      </c>
      <c r="L823" s="362">
        <v>40899</v>
      </c>
      <c r="N823" s="362">
        <v>40899</v>
      </c>
      <c r="P823" s="356" t="s">
        <v>13255</v>
      </c>
    </row>
    <row r="824" spans="1:16" x14ac:dyDescent="0.2">
      <c r="A824" s="356" t="s">
        <v>7703</v>
      </c>
      <c r="B824" s="356" t="s">
        <v>14847</v>
      </c>
      <c r="C824" s="358" t="s">
        <v>13378</v>
      </c>
      <c r="D824" s="358" t="s">
        <v>13379</v>
      </c>
      <c r="E824" s="358" t="s">
        <v>14848</v>
      </c>
      <c r="G824" s="358" t="s">
        <v>12886</v>
      </c>
      <c r="H824" s="385">
        <v>20.52</v>
      </c>
      <c r="I824" s="358" t="s">
        <v>12893</v>
      </c>
      <c r="J824" s="358" t="s">
        <v>12888</v>
      </c>
      <c r="K824" s="358" t="s">
        <v>13558</v>
      </c>
      <c r="L824" s="362">
        <v>40877</v>
      </c>
      <c r="N824" s="362">
        <v>40877</v>
      </c>
      <c r="P824" s="356" t="s">
        <v>13255</v>
      </c>
    </row>
    <row r="825" spans="1:16" x14ac:dyDescent="0.2">
      <c r="A825" s="356" t="s">
        <v>7704</v>
      </c>
      <c r="B825" s="356" t="s">
        <v>14849</v>
      </c>
      <c r="C825" s="358" t="s">
        <v>13565</v>
      </c>
      <c r="D825" s="358" t="s">
        <v>13027</v>
      </c>
      <c r="E825" s="358" t="s">
        <v>13832</v>
      </c>
      <c r="G825" s="358" t="s">
        <v>12886</v>
      </c>
      <c r="H825" s="385">
        <v>10.44</v>
      </c>
      <c r="I825" s="358" t="s">
        <v>12893</v>
      </c>
      <c r="J825" s="358" t="s">
        <v>12888</v>
      </c>
      <c r="K825" s="358" t="s">
        <v>13558</v>
      </c>
      <c r="L825" s="362">
        <v>40851</v>
      </c>
      <c r="N825" s="362">
        <v>40851</v>
      </c>
      <c r="P825" s="356" t="s">
        <v>13255</v>
      </c>
    </row>
    <row r="826" spans="1:16" x14ac:dyDescent="0.2">
      <c r="A826" s="356" t="s">
        <v>7705</v>
      </c>
      <c r="B826" s="356" t="s">
        <v>14850</v>
      </c>
      <c r="C826" s="358" t="s">
        <v>13031</v>
      </c>
      <c r="D826" s="358" t="s">
        <v>12960</v>
      </c>
      <c r="E826" s="358" t="s">
        <v>14851</v>
      </c>
      <c r="G826" s="358" t="s">
        <v>12886</v>
      </c>
      <c r="H826" s="385">
        <v>9.83</v>
      </c>
      <c r="I826" s="358" t="s">
        <v>12893</v>
      </c>
      <c r="J826" s="358" t="s">
        <v>12888</v>
      </c>
      <c r="K826" s="358" t="s">
        <v>13558</v>
      </c>
      <c r="L826" s="362">
        <v>40728</v>
      </c>
      <c r="N826" s="362">
        <v>40728</v>
      </c>
      <c r="P826" s="356" t="s">
        <v>13255</v>
      </c>
    </row>
    <row r="827" spans="1:16" x14ac:dyDescent="0.2">
      <c r="A827" s="356" t="s">
        <v>7706</v>
      </c>
      <c r="B827" s="356" t="s">
        <v>14852</v>
      </c>
      <c r="C827" s="358" t="s">
        <v>12905</v>
      </c>
      <c r="D827" s="358" t="s">
        <v>12945</v>
      </c>
      <c r="E827" s="358" t="s">
        <v>14853</v>
      </c>
      <c r="G827" s="358" t="s">
        <v>12886</v>
      </c>
      <c r="H827" s="385">
        <v>1.5</v>
      </c>
      <c r="I827" s="358" t="s">
        <v>12893</v>
      </c>
      <c r="J827" s="358" t="s">
        <v>12888</v>
      </c>
      <c r="K827" s="358" t="s">
        <v>13558</v>
      </c>
      <c r="L827" s="362">
        <v>40309</v>
      </c>
      <c r="N827" s="362">
        <v>40309</v>
      </c>
      <c r="P827" s="356" t="s">
        <v>13255</v>
      </c>
    </row>
    <row r="828" spans="1:16" x14ac:dyDescent="0.2">
      <c r="A828" s="356" t="s">
        <v>7707</v>
      </c>
      <c r="B828" s="356" t="s">
        <v>14854</v>
      </c>
      <c r="C828" s="358" t="s">
        <v>12890</v>
      </c>
      <c r="D828" s="358" t="s">
        <v>12891</v>
      </c>
      <c r="E828" s="358" t="s">
        <v>14855</v>
      </c>
      <c r="G828" s="358" t="s">
        <v>12886</v>
      </c>
      <c r="H828" s="385">
        <v>9.4600000000000009</v>
      </c>
      <c r="I828" s="358" t="s">
        <v>12893</v>
      </c>
      <c r="J828" s="358" t="s">
        <v>12888</v>
      </c>
      <c r="K828" s="358" t="s">
        <v>13558</v>
      </c>
      <c r="L828" s="362">
        <v>40822</v>
      </c>
      <c r="N828" s="362">
        <v>40822</v>
      </c>
      <c r="P828" s="356" t="s">
        <v>13255</v>
      </c>
    </row>
    <row r="829" spans="1:16" x14ac:dyDescent="0.2">
      <c r="A829" s="356" t="s">
        <v>7708</v>
      </c>
      <c r="B829" s="356" t="s">
        <v>14856</v>
      </c>
      <c r="C829" s="358" t="s">
        <v>13339</v>
      </c>
      <c r="D829" s="358" t="s">
        <v>12984</v>
      </c>
      <c r="E829" s="358" t="s">
        <v>14857</v>
      </c>
      <c r="G829" s="358" t="s">
        <v>12886</v>
      </c>
      <c r="H829" s="385">
        <v>29.9</v>
      </c>
      <c r="I829" s="358" t="s">
        <v>12893</v>
      </c>
      <c r="J829" s="358" t="s">
        <v>12888</v>
      </c>
      <c r="K829" s="358" t="s">
        <v>13558</v>
      </c>
      <c r="L829" s="362">
        <v>40637</v>
      </c>
      <c r="N829" s="362">
        <v>40637</v>
      </c>
      <c r="P829" s="356" t="s">
        <v>13255</v>
      </c>
    </row>
    <row r="830" spans="1:16" x14ac:dyDescent="0.2">
      <c r="A830" s="356" t="s">
        <v>7709</v>
      </c>
      <c r="B830" s="356" t="s">
        <v>14858</v>
      </c>
      <c r="C830" s="358" t="s">
        <v>13572</v>
      </c>
      <c r="D830" s="358" t="s">
        <v>12981</v>
      </c>
      <c r="E830" s="358" t="s">
        <v>14076</v>
      </c>
      <c r="G830" s="358" t="s">
        <v>12886</v>
      </c>
      <c r="H830" s="385">
        <v>8.6950000000000003</v>
      </c>
      <c r="I830" s="358" t="s">
        <v>12893</v>
      </c>
      <c r="J830" s="358" t="s">
        <v>12888</v>
      </c>
      <c r="K830" s="358" t="s">
        <v>13558</v>
      </c>
      <c r="L830" s="362">
        <v>40875</v>
      </c>
      <c r="N830" s="362">
        <v>40875</v>
      </c>
      <c r="P830" s="356" t="s">
        <v>13255</v>
      </c>
    </row>
    <row r="831" spans="1:16" x14ac:dyDescent="0.2">
      <c r="A831" s="356" t="s">
        <v>7710</v>
      </c>
      <c r="B831" s="356" t="s">
        <v>14859</v>
      </c>
      <c r="C831" s="358" t="s">
        <v>13240</v>
      </c>
      <c r="D831" s="358" t="s">
        <v>12997</v>
      </c>
      <c r="E831" s="358" t="s">
        <v>14860</v>
      </c>
      <c r="G831" s="358" t="s">
        <v>12886</v>
      </c>
      <c r="H831" s="385">
        <v>9.75</v>
      </c>
      <c r="I831" s="358" t="s">
        <v>12893</v>
      </c>
      <c r="J831" s="358" t="s">
        <v>12888</v>
      </c>
      <c r="K831" s="358" t="s">
        <v>13558</v>
      </c>
      <c r="L831" s="362">
        <v>40627</v>
      </c>
      <c r="N831" s="362">
        <v>40627</v>
      </c>
      <c r="P831" s="356" t="s">
        <v>13255</v>
      </c>
    </row>
    <row r="832" spans="1:16" x14ac:dyDescent="0.2">
      <c r="A832" s="356" t="s">
        <v>7711</v>
      </c>
      <c r="B832" s="356" t="s">
        <v>14861</v>
      </c>
      <c r="C832" s="358" t="s">
        <v>14862</v>
      </c>
      <c r="D832" s="358" t="s">
        <v>12919</v>
      </c>
      <c r="E832" s="358" t="s">
        <v>14863</v>
      </c>
      <c r="G832" s="358" t="s">
        <v>12886</v>
      </c>
      <c r="H832" s="385">
        <v>5.76</v>
      </c>
      <c r="I832" s="358" t="s">
        <v>12893</v>
      </c>
      <c r="J832" s="358" t="s">
        <v>12888</v>
      </c>
      <c r="K832" s="358" t="s">
        <v>13558</v>
      </c>
      <c r="L832" s="362">
        <v>40753</v>
      </c>
      <c r="N832" s="362">
        <v>40753</v>
      </c>
      <c r="P832" s="356" t="s">
        <v>13255</v>
      </c>
    </row>
    <row r="833" spans="1:16" x14ac:dyDescent="0.2">
      <c r="A833" s="356" t="s">
        <v>7712</v>
      </c>
      <c r="B833" s="356" t="s">
        <v>14864</v>
      </c>
      <c r="C833" s="358" t="s">
        <v>13415</v>
      </c>
      <c r="D833" s="358" t="s">
        <v>12891</v>
      </c>
      <c r="E833" s="358" t="s">
        <v>14865</v>
      </c>
      <c r="G833" s="358" t="s">
        <v>12886</v>
      </c>
      <c r="H833" s="385">
        <v>5.98</v>
      </c>
      <c r="I833" s="358" t="s">
        <v>12893</v>
      </c>
      <c r="J833" s="358" t="s">
        <v>12888</v>
      </c>
      <c r="K833" s="358" t="s">
        <v>13558</v>
      </c>
      <c r="L833" s="362">
        <v>40700</v>
      </c>
      <c r="N833" s="362">
        <v>40700</v>
      </c>
      <c r="P833" s="356" t="s">
        <v>13255</v>
      </c>
    </row>
    <row r="834" spans="1:16" x14ac:dyDescent="0.2">
      <c r="A834" s="356" t="s">
        <v>7713</v>
      </c>
      <c r="B834" s="356" t="s">
        <v>14866</v>
      </c>
      <c r="C834" s="358" t="s">
        <v>13665</v>
      </c>
      <c r="D834" s="358" t="s">
        <v>12910</v>
      </c>
      <c r="E834" s="358" t="s">
        <v>14867</v>
      </c>
      <c r="G834" s="358" t="s">
        <v>12886</v>
      </c>
      <c r="H834" s="385">
        <v>11.1</v>
      </c>
      <c r="I834" s="358" t="s">
        <v>12893</v>
      </c>
      <c r="J834" s="358" t="s">
        <v>12888</v>
      </c>
      <c r="K834" s="358" t="s">
        <v>13558</v>
      </c>
      <c r="L834" s="362">
        <v>40451</v>
      </c>
      <c r="N834" s="362">
        <v>40451</v>
      </c>
      <c r="P834" s="356" t="s">
        <v>13255</v>
      </c>
    </row>
    <row r="835" spans="1:16" x14ac:dyDescent="0.2">
      <c r="A835" s="356" t="s">
        <v>7714</v>
      </c>
      <c r="B835" s="356" t="s">
        <v>14868</v>
      </c>
      <c r="C835" s="358" t="s">
        <v>12972</v>
      </c>
      <c r="D835" s="358" t="s">
        <v>12973</v>
      </c>
      <c r="E835" s="358" t="s">
        <v>14869</v>
      </c>
      <c r="G835" s="358" t="s">
        <v>12886</v>
      </c>
      <c r="H835" s="385">
        <v>10</v>
      </c>
      <c r="I835" s="358" t="s">
        <v>12893</v>
      </c>
      <c r="J835" s="358" t="s">
        <v>12888</v>
      </c>
      <c r="K835" s="358" t="s">
        <v>13558</v>
      </c>
      <c r="L835" s="362">
        <v>40830</v>
      </c>
      <c r="N835" s="362">
        <v>40830</v>
      </c>
      <c r="P835" s="356" t="s">
        <v>13255</v>
      </c>
    </row>
    <row r="836" spans="1:16" x14ac:dyDescent="0.2">
      <c r="A836" s="356" t="s">
        <v>7715</v>
      </c>
      <c r="B836" s="356" t="s">
        <v>14870</v>
      </c>
      <c r="C836" s="358" t="s">
        <v>13572</v>
      </c>
      <c r="D836" s="358" t="s">
        <v>12981</v>
      </c>
      <c r="E836" s="358" t="s">
        <v>14871</v>
      </c>
      <c r="G836" s="358" t="s">
        <v>12886</v>
      </c>
      <c r="H836" s="385">
        <v>6.29</v>
      </c>
      <c r="I836" s="358" t="s">
        <v>12893</v>
      </c>
      <c r="J836" s="358" t="s">
        <v>12888</v>
      </c>
      <c r="K836" s="358" t="s">
        <v>13558</v>
      </c>
      <c r="L836" s="362">
        <v>40906</v>
      </c>
      <c r="N836" s="362">
        <v>40906</v>
      </c>
      <c r="P836" s="356" t="s">
        <v>13255</v>
      </c>
    </row>
    <row r="837" spans="1:16" x14ac:dyDescent="0.2">
      <c r="A837" s="356" t="s">
        <v>7716</v>
      </c>
      <c r="B837" s="356" t="s">
        <v>14872</v>
      </c>
      <c r="C837" s="358" t="s">
        <v>13800</v>
      </c>
      <c r="D837" s="358" t="s">
        <v>13801</v>
      </c>
      <c r="E837" s="358" t="s">
        <v>14873</v>
      </c>
      <c r="G837" s="358" t="s">
        <v>12886</v>
      </c>
      <c r="H837" s="385">
        <v>12.72</v>
      </c>
      <c r="I837" s="358" t="s">
        <v>12893</v>
      </c>
      <c r="J837" s="358" t="s">
        <v>12888</v>
      </c>
      <c r="K837" s="358" t="s">
        <v>13558</v>
      </c>
      <c r="L837" s="362">
        <v>40875</v>
      </c>
      <c r="N837" s="362">
        <v>40875</v>
      </c>
      <c r="P837" s="356" t="s">
        <v>13255</v>
      </c>
    </row>
    <row r="838" spans="1:16" x14ac:dyDescent="0.2">
      <c r="A838" s="356" t="s">
        <v>7717</v>
      </c>
      <c r="B838" s="356" t="s">
        <v>14874</v>
      </c>
      <c r="C838" s="358" t="s">
        <v>13572</v>
      </c>
      <c r="D838" s="358" t="s">
        <v>12981</v>
      </c>
      <c r="E838" s="358" t="s">
        <v>14875</v>
      </c>
      <c r="G838" s="358" t="s">
        <v>12886</v>
      </c>
      <c r="H838" s="385">
        <v>3.7</v>
      </c>
      <c r="I838" s="358" t="s">
        <v>12893</v>
      </c>
      <c r="J838" s="358" t="s">
        <v>12888</v>
      </c>
      <c r="K838" s="358" t="s">
        <v>13558</v>
      </c>
      <c r="L838" s="362">
        <v>40743</v>
      </c>
      <c r="N838" s="362">
        <v>40743</v>
      </c>
      <c r="P838" s="356" t="s">
        <v>13255</v>
      </c>
    </row>
    <row r="839" spans="1:16" x14ac:dyDescent="0.2">
      <c r="A839" s="356" t="s">
        <v>7718</v>
      </c>
      <c r="B839" s="356" t="s">
        <v>14876</v>
      </c>
      <c r="C839" s="358" t="s">
        <v>13044</v>
      </c>
      <c r="D839" s="358" t="s">
        <v>13045</v>
      </c>
      <c r="E839" s="358" t="s">
        <v>14877</v>
      </c>
      <c r="G839" s="358" t="s">
        <v>12886</v>
      </c>
      <c r="H839" s="385">
        <v>9.4499999999999993</v>
      </c>
      <c r="I839" s="358" t="s">
        <v>12893</v>
      </c>
      <c r="J839" s="358" t="s">
        <v>12888</v>
      </c>
      <c r="K839" s="358" t="s">
        <v>13558</v>
      </c>
      <c r="L839" s="362">
        <v>40336</v>
      </c>
      <c r="N839" s="362">
        <v>40336</v>
      </c>
      <c r="P839" s="356" t="s">
        <v>13255</v>
      </c>
    </row>
    <row r="840" spans="1:16" x14ac:dyDescent="0.2">
      <c r="A840" s="356" t="s">
        <v>7719</v>
      </c>
      <c r="B840" s="356" t="s">
        <v>14878</v>
      </c>
      <c r="C840" s="358" t="s">
        <v>13026</v>
      </c>
      <c r="D840" s="358" t="s">
        <v>13027</v>
      </c>
      <c r="E840" s="358" t="s">
        <v>14879</v>
      </c>
      <c r="G840" s="358" t="s">
        <v>12886</v>
      </c>
      <c r="H840" s="385">
        <v>5.82</v>
      </c>
      <c r="I840" s="358" t="s">
        <v>12893</v>
      </c>
      <c r="J840" s="358" t="s">
        <v>12888</v>
      </c>
      <c r="K840" s="358" t="s">
        <v>13558</v>
      </c>
      <c r="L840" s="362">
        <v>40420</v>
      </c>
      <c r="N840" s="362">
        <v>40420</v>
      </c>
      <c r="P840" s="356" t="s">
        <v>13255</v>
      </c>
    </row>
    <row r="841" spans="1:16" x14ac:dyDescent="0.2">
      <c r="A841" s="356" t="s">
        <v>7720</v>
      </c>
      <c r="B841" s="356" t="s">
        <v>14880</v>
      </c>
      <c r="C841" s="358" t="s">
        <v>13378</v>
      </c>
      <c r="D841" s="358" t="s">
        <v>13379</v>
      </c>
      <c r="E841" s="358" t="s">
        <v>14881</v>
      </c>
      <c r="G841" s="358" t="s">
        <v>12886</v>
      </c>
      <c r="H841" s="385">
        <v>7.59</v>
      </c>
      <c r="I841" s="358" t="s">
        <v>12893</v>
      </c>
      <c r="J841" s="358" t="s">
        <v>12888</v>
      </c>
      <c r="K841" s="358" t="s">
        <v>13558</v>
      </c>
      <c r="L841" s="362">
        <v>40288</v>
      </c>
      <c r="N841" s="362">
        <v>40288</v>
      </c>
      <c r="P841" s="356" t="s">
        <v>13255</v>
      </c>
    </row>
    <row r="842" spans="1:16" x14ac:dyDescent="0.2">
      <c r="A842" s="356" t="s">
        <v>7721</v>
      </c>
      <c r="B842" s="356" t="s">
        <v>14882</v>
      </c>
      <c r="C842" s="358" t="s">
        <v>14623</v>
      </c>
      <c r="D842" s="358" t="s">
        <v>13010</v>
      </c>
      <c r="E842" s="358" t="s">
        <v>14883</v>
      </c>
      <c r="G842" s="358" t="s">
        <v>12886</v>
      </c>
      <c r="H842" s="385">
        <v>4.75</v>
      </c>
      <c r="I842" s="358" t="s">
        <v>12893</v>
      </c>
      <c r="J842" s="358" t="s">
        <v>12888</v>
      </c>
      <c r="K842" s="358" t="s">
        <v>13558</v>
      </c>
      <c r="L842" s="362">
        <v>40900</v>
      </c>
      <c r="N842" s="362">
        <v>40900</v>
      </c>
      <c r="P842" s="356" t="s">
        <v>13255</v>
      </c>
    </row>
    <row r="843" spans="1:16" x14ac:dyDescent="0.2">
      <c r="A843" s="356" t="s">
        <v>7722</v>
      </c>
      <c r="B843" s="356" t="s">
        <v>14884</v>
      </c>
      <c r="C843" s="358" t="s">
        <v>13609</v>
      </c>
      <c r="D843" s="358" t="s">
        <v>12895</v>
      </c>
      <c r="E843" s="358" t="s">
        <v>14885</v>
      </c>
      <c r="G843" s="358" t="s">
        <v>12886</v>
      </c>
      <c r="H843" s="385">
        <v>12.48</v>
      </c>
      <c r="I843" s="358" t="s">
        <v>12893</v>
      </c>
      <c r="J843" s="358" t="s">
        <v>12888</v>
      </c>
      <c r="K843" s="358" t="s">
        <v>13558</v>
      </c>
      <c r="L843" s="362">
        <v>40976</v>
      </c>
      <c r="N843" s="362">
        <v>40976</v>
      </c>
      <c r="P843" s="356" t="s">
        <v>13605</v>
      </c>
    </row>
    <row r="844" spans="1:16" x14ac:dyDescent="0.2">
      <c r="A844" s="356" t="s">
        <v>7723</v>
      </c>
      <c r="B844" s="356" t="s">
        <v>14886</v>
      </c>
      <c r="C844" s="358" t="s">
        <v>14608</v>
      </c>
      <c r="D844" s="358" t="s">
        <v>12984</v>
      </c>
      <c r="E844" s="358" t="s">
        <v>14887</v>
      </c>
      <c r="G844" s="358" t="s">
        <v>12886</v>
      </c>
      <c r="H844" s="385">
        <v>5.64</v>
      </c>
      <c r="I844" s="358" t="s">
        <v>12893</v>
      </c>
      <c r="J844" s="358" t="s">
        <v>12888</v>
      </c>
      <c r="K844" s="358" t="s">
        <v>13558</v>
      </c>
      <c r="L844" s="362">
        <v>40897</v>
      </c>
      <c r="N844" s="362">
        <v>40897</v>
      </c>
      <c r="P844" s="356" t="s">
        <v>13255</v>
      </c>
    </row>
    <row r="845" spans="1:16" x14ac:dyDescent="0.2">
      <c r="A845" s="356" t="s">
        <v>7724</v>
      </c>
      <c r="B845" s="356" t="s">
        <v>14888</v>
      </c>
      <c r="C845" s="358" t="s">
        <v>14889</v>
      </c>
      <c r="D845" s="358" t="s">
        <v>12976</v>
      </c>
      <c r="E845" s="358" t="s">
        <v>14890</v>
      </c>
      <c r="G845" s="358" t="s">
        <v>12886</v>
      </c>
      <c r="H845" s="385">
        <v>10.8</v>
      </c>
      <c r="I845" s="358" t="s">
        <v>12893</v>
      </c>
      <c r="J845" s="358" t="s">
        <v>12888</v>
      </c>
      <c r="K845" s="358" t="s">
        <v>13558</v>
      </c>
      <c r="L845" s="362">
        <v>40883</v>
      </c>
      <c r="N845" s="362">
        <v>40883</v>
      </c>
      <c r="P845" s="356" t="s">
        <v>13255</v>
      </c>
    </row>
    <row r="846" spans="1:16" x14ac:dyDescent="0.2">
      <c r="A846" s="356" t="s">
        <v>7725</v>
      </c>
      <c r="B846" s="356" t="s">
        <v>14891</v>
      </c>
      <c r="C846" s="358" t="s">
        <v>12930</v>
      </c>
      <c r="D846" s="358" t="s">
        <v>12931</v>
      </c>
      <c r="E846" s="358" t="s">
        <v>14892</v>
      </c>
      <c r="G846" s="358" t="s">
        <v>12886</v>
      </c>
      <c r="H846" s="385">
        <v>5.28</v>
      </c>
      <c r="I846" s="358" t="s">
        <v>12893</v>
      </c>
      <c r="J846" s="358" t="s">
        <v>12888</v>
      </c>
      <c r="K846" s="358" t="s">
        <v>13558</v>
      </c>
      <c r="L846" s="362">
        <v>40897</v>
      </c>
      <c r="N846" s="362">
        <v>40897</v>
      </c>
      <c r="P846" s="356" t="s">
        <v>13255</v>
      </c>
    </row>
    <row r="847" spans="1:16" x14ac:dyDescent="0.2">
      <c r="A847" s="356" t="s">
        <v>7726</v>
      </c>
      <c r="B847" s="356" t="s">
        <v>14893</v>
      </c>
      <c r="C847" s="358" t="s">
        <v>12905</v>
      </c>
      <c r="D847" s="358" t="s">
        <v>12987</v>
      </c>
      <c r="E847" s="358" t="s">
        <v>14894</v>
      </c>
      <c r="G847" s="358" t="s">
        <v>12886</v>
      </c>
      <c r="H847" s="385">
        <v>9.9</v>
      </c>
      <c r="I847" s="358" t="s">
        <v>12893</v>
      </c>
      <c r="J847" s="358" t="s">
        <v>12888</v>
      </c>
      <c r="K847" s="358" t="s">
        <v>13558</v>
      </c>
      <c r="L847" s="362">
        <v>40710</v>
      </c>
      <c r="N847" s="362">
        <v>40710</v>
      </c>
      <c r="P847" s="356" t="s">
        <v>13255</v>
      </c>
    </row>
    <row r="848" spans="1:16" x14ac:dyDescent="0.2">
      <c r="A848" s="356" t="s">
        <v>7727</v>
      </c>
      <c r="B848" s="356" t="s">
        <v>14895</v>
      </c>
      <c r="C848" s="358" t="s">
        <v>13353</v>
      </c>
      <c r="D848" s="358" t="s">
        <v>12919</v>
      </c>
      <c r="E848" s="358" t="s">
        <v>14896</v>
      </c>
      <c r="G848" s="358" t="s">
        <v>12886</v>
      </c>
      <c r="H848" s="385">
        <v>6.6150000000000002</v>
      </c>
      <c r="I848" s="358" t="s">
        <v>12893</v>
      </c>
      <c r="J848" s="358" t="s">
        <v>12888</v>
      </c>
      <c r="K848" s="358" t="s">
        <v>13558</v>
      </c>
      <c r="L848" s="362">
        <v>40726</v>
      </c>
      <c r="N848" s="362">
        <v>40726</v>
      </c>
      <c r="P848" s="356" t="s">
        <v>13255</v>
      </c>
    </row>
    <row r="849" spans="1:16" x14ac:dyDescent="0.2">
      <c r="A849" s="356" t="s">
        <v>7728</v>
      </c>
      <c r="B849" s="356" t="s">
        <v>14897</v>
      </c>
      <c r="C849" s="358" t="s">
        <v>13020</v>
      </c>
      <c r="D849" s="358" t="s">
        <v>12931</v>
      </c>
      <c r="E849" s="358" t="s">
        <v>14898</v>
      </c>
      <c r="G849" s="358" t="s">
        <v>12886</v>
      </c>
      <c r="H849" s="385">
        <v>4.24</v>
      </c>
      <c r="I849" s="358" t="s">
        <v>12893</v>
      </c>
      <c r="J849" s="358" t="s">
        <v>12888</v>
      </c>
      <c r="K849" s="358" t="s">
        <v>13558</v>
      </c>
      <c r="L849" s="362">
        <v>40838</v>
      </c>
      <c r="N849" s="362">
        <v>40838</v>
      </c>
      <c r="P849" s="356" t="s">
        <v>13255</v>
      </c>
    </row>
    <row r="850" spans="1:16" x14ac:dyDescent="0.2">
      <c r="A850" s="356" t="s">
        <v>6825</v>
      </c>
      <c r="B850" s="356" t="s">
        <v>14899</v>
      </c>
      <c r="C850" s="358" t="s">
        <v>13060</v>
      </c>
      <c r="D850" s="358" t="s">
        <v>12997</v>
      </c>
      <c r="E850" s="358" t="s">
        <v>14261</v>
      </c>
      <c r="G850" s="358" t="s">
        <v>12886</v>
      </c>
      <c r="H850" s="385">
        <v>12.65</v>
      </c>
      <c r="I850" s="358" t="s">
        <v>12893</v>
      </c>
      <c r="J850" s="358" t="s">
        <v>12888</v>
      </c>
      <c r="K850" s="358" t="s">
        <v>13558</v>
      </c>
      <c r="L850" s="362">
        <v>40960</v>
      </c>
      <c r="N850" s="362">
        <v>40960</v>
      </c>
      <c r="P850" s="356" t="s">
        <v>14019</v>
      </c>
    </row>
    <row r="851" spans="1:16" x14ac:dyDescent="0.2">
      <c r="A851" s="356" t="s">
        <v>7729</v>
      </c>
      <c r="B851" s="356" t="s">
        <v>14900</v>
      </c>
      <c r="C851" s="358" t="s">
        <v>13139</v>
      </c>
      <c r="D851" s="358" t="s">
        <v>13140</v>
      </c>
      <c r="E851" s="358" t="s">
        <v>14901</v>
      </c>
      <c r="G851" s="358" t="s">
        <v>12886</v>
      </c>
      <c r="H851" s="385">
        <v>6.72</v>
      </c>
      <c r="I851" s="358" t="s">
        <v>12893</v>
      </c>
      <c r="J851" s="358" t="s">
        <v>12888</v>
      </c>
      <c r="K851" s="358" t="s">
        <v>13558</v>
      </c>
      <c r="L851" s="362">
        <v>40318</v>
      </c>
      <c r="N851" s="362">
        <v>40318</v>
      </c>
      <c r="P851" s="356" t="s">
        <v>13255</v>
      </c>
    </row>
    <row r="852" spans="1:16" x14ac:dyDescent="0.2">
      <c r="A852" s="356" t="s">
        <v>7730</v>
      </c>
      <c r="B852" s="356" t="s">
        <v>14902</v>
      </c>
      <c r="C852" s="358" t="s">
        <v>13393</v>
      </c>
      <c r="D852" s="358" t="s">
        <v>12973</v>
      </c>
      <c r="E852" s="358" t="s">
        <v>14903</v>
      </c>
      <c r="G852" s="358" t="s">
        <v>12886</v>
      </c>
      <c r="H852" s="385">
        <v>29.61</v>
      </c>
      <c r="I852" s="358" t="s">
        <v>12893</v>
      </c>
      <c r="J852" s="358" t="s">
        <v>12888</v>
      </c>
      <c r="K852" s="358" t="s">
        <v>13558</v>
      </c>
      <c r="L852" s="362">
        <v>40885</v>
      </c>
      <c r="N852" s="362">
        <v>40885</v>
      </c>
      <c r="P852" s="356" t="s">
        <v>13255</v>
      </c>
    </row>
    <row r="853" spans="1:16" x14ac:dyDescent="0.2">
      <c r="A853" s="356" t="s">
        <v>7731</v>
      </c>
      <c r="B853" s="356" t="s">
        <v>14904</v>
      </c>
      <c r="C853" s="358" t="s">
        <v>13665</v>
      </c>
      <c r="D853" s="358" t="s">
        <v>12910</v>
      </c>
      <c r="E853" s="358" t="s">
        <v>14905</v>
      </c>
      <c r="G853" s="358" t="s">
        <v>12886</v>
      </c>
      <c r="H853" s="385">
        <v>4.2300000000000004</v>
      </c>
      <c r="I853" s="358" t="s">
        <v>12893</v>
      </c>
      <c r="J853" s="358" t="s">
        <v>12888</v>
      </c>
      <c r="K853" s="358" t="s">
        <v>13558</v>
      </c>
      <c r="L853" s="362">
        <v>40906</v>
      </c>
      <c r="N853" s="362">
        <v>40906</v>
      </c>
      <c r="P853" s="356" t="s">
        <v>13255</v>
      </c>
    </row>
    <row r="854" spans="1:16" x14ac:dyDescent="0.2">
      <c r="A854" s="356" t="s">
        <v>7732</v>
      </c>
      <c r="B854" s="356" t="s">
        <v>14906</v>
      </c>
      <c r="C854" s="358" t="s">
        <v>13585</v>
      </c>
      <c r="D854" s="358" t="s">
        <v>12910</v>
      </c>
      <c r="E854" s="358" t="s">
        <v>14907</v>
      </c>
      <c r="G854" s="358" t="s">
        <v>12886</v>
      </c>
      <c r="H854" s="385">
        <v>10.62</v>
      </c>
      <c r="I854" s="358" t="s">
        <v>12893</v>
      </c>
      <c r="J854" s="358" t="s">
        <v>12888</v>
      </c>
      <c r="K854" s="358" t="s">
        <v>13558</v>
      </c>
      <c r="L854" s="362">
        <v>40591</v>
      </c>
      <c r="N854" s="362">
        <v>40591</v>
      </c>
      <c r="P854" s="356" t="s">
        <v>13255</v>
      </c>
    </row>
    <row r="855" spans="1:16" x14ac:dyDescent="0.2">
      <c r="A855" s="356" t="s">
        <v>7733</v>
      </c>
      <c r="B855" s="356" t="s">
        <v>14908</v>
      </c>
      <c r="C855" s="358" t="s">
        <v>13868</v>
      </c>
      <c r="D855" s="358" t="s">
        <v>12919</v>
      </c>
      <c r="E855" s="358" t="s">
        <v>14909</v>
      </c>
      <c r="G855" s="358" t="s">
        <v>12886</v>
      </c>
      <c r="H855" s="385">
        <v>29.76</v>
      </c>
      <c r="I855" s="358" t="s">
        <v>12893</v>
      </c>
      <c r="J855" s="358" t="s">
        <v>12888</v>
      </c>
      <c r="K855" s="358" t="s">
        <v>13558</v>
      </c>
      <c r="L855" s="362">
        <v>40906</v>
      </c>
      <c r="N855" s="362">
        <v>40906</v>
      </c>
      <c r="P855" s="356" t="s">
        <v>13255</v>
      </c>
    </row>
    <row r="856" spans="1:16" x14ac:dyDescent="0.2">
      <c r="A856" s="356" t="s">
        <v>7734</v>
      </c>
      <c r="B856" s="356" t="s">
        <v>14910</v>
      </c>
      <c r="C856" s="358" t="s">
        <v>13064</v>
      </c>
      <c r="D856" s="358" t="s">
        <v>12931</v>
      </c>
      <c r="E856" s="358" t="s">
        <v>14911</v>
      </c>
      <c r="G856" s="358" t="s">
        <v>12886</v>
      </c>
      <c r="H856" s="385">
        <v>3.84</v>
      </c>
      <c r="I856" s="358" t="s">
        <v>12893</v>
      </c>
      <c r="J856" s="358" t="s">
        <v>12888</v>
      </c>
      <c r="K856" s="358" t="s">
        <v>13558</v>
      </c>
      <c r="L856" s="362">
        <v>40875</v>
      </c>
      <c r="N856" s="362">
        <v>40875</v>
      </c>
      <c r="P856" s="356" t="s">
        <v>13255</v>
      </c>
    </row>
    <row r="857" spans="1:16" x14ac:dyDescent="0.2">
      <c r="A857" s="356" t="s">
        <v>7735</v>
      </c>
      <c r="B857" s="356" t="s">
        <v>14912</v>
      </c>
      <c r="C857" s="358" t="s">
        <v>13970</v>
      </c>
      <c r="D857" s="358" t="s">
        <v>12910</v>
      </c>
      <c r="E857" s="358" t="s">
        <v>14913</v>
      </c>
      <c r="G857" s="358" t="s">
        <v>12886</v>
      </c>
      <c r="H857" s="385">
        <v>2.76</v>
      </c>
      <c r="I857" s="358" t="s">
        <v>12893</v>
      </c>
      <c r="J857" s="358" t="s">
        <v>12888</v>
      </c>
      <c r="K857" s="358" t="s">
        <v>13558</v>
      </c>
      <c r="L857" s="362">
        <v>40528</v>
      </c>
      <c r="N857" s="362">
        <v>40528</v>
      </c>
      <c r="P857" s="356" t="s">
        <v>13255</v>
      </c>
    </row>
    <row r="858" spans="1:16" x14ac:dyDescent="0.2">
      <c r="A858" s="356" t="s">
        <v>7736</v>
      </c>
      <c r="B858" s="356" t="s">
        <v>14914</v>
      </c>
      <c r="C858" s="358" t="s">
        <v>12955</v>
      </c>
      <c r="D858" s="358" t="s">
        <v>12895</v>
      </c>
      <c r="E858" s="358" t="s">
        <v>14551</v>
      </c>
      <c r="G858" s="358" t="s">
        <v>12886</v>
      </c>
      <c r="H858" s="385">
        <v>12.48</v>
      </c>
      <c r="I858" s="358" t="s">
        <v>12893</v>
      </c>
      <c r="J858" s="358" t="s">
        <v>12888</v>
      </c>
      <c r="K858" s="358" t="s">
        <v>13558</v>
      </c>
      <c r="L858" s="362">
        <v>40719</v>
      </c>
      <c r="N858" s="362">
        <v>40719</v>
      </c>
      <c r="P858" s="356" t="s">
        <v>13255</v>
      </c>
    </row>
    <row r="859" spans="1:16" x14ac:dyDescent="0.2">
      <c r="A859" s="356" t="s">
        <v>7737</v>
      </c>
      <c r="B859" s="356" t="s">
        <v>14915</v>
      </c>
      <c r="C859" s="358" t="s">
        <v>14599</v>
      </c>
      <c r="D859" s="358" t="s">
        <v>12997</v>
      </c>
      <c r="E859" s="358" t="s">
        <v>14916</v>
      </c>
      <c r="G859" s="358" t="s">
        <v>12886</v>
      </c>
      <c r="H859" s="385">
        <v>21.204999999999998</v>
      </c>
      <c r="I859" s="358" t="s">
        <v>12893</v>
      </c>
      <c r="J859" s="358" t="s">
        <v>12888</v>
      </c>
      <c r="K859" s="358" t="s">
        <v>13558</v>
      </c>
      <c r="L859" s="362">
        <v>40812</v>
      </c>
      <c r="N859" s="362">
        <v>40812</v>
      </c>
      <c r="P859" s="356" t="s">
        <v>13255</v>
      </c>
    </row>
    <row r="860" spans="1:16" x14ac:dyDescent="0.2">
      <c r="A860" s="356" t="s">
        <v>7738</v>
      </c>
      <c r="B860" s="356" t="s">
        <v>14917</v>
      </c>
      <c r="C860" s="358" t="s">
        <v>14918</v>
      </c>
      <c r="D860" s="358" t="s">
        <v>12919</v>
      </c>
      <c r="E860" s="358" t="s">
        <v>14919</v>
      </c>
      <c r="G860" s="358" t="s">
        <v>12886</v>
      </c>
      <c r="H860" s="385">
        <v>10.56</v>
      </c>
      <c r="I860" s="358" t="s">
        <v>12893</v>
      </c>
      <c r="J860" s="358" t="s">
        <v>12888</v>
      </c>
      <c r="K860" s="358" t="s">
        <v>13558</v>
      </c>
      <c r="L860" s="362">
        <v>40905</v>
      </c>
      <c r="N860" s="362">
        <v>40905</v>
      </c>
      <c r="P860" s="356" t="s">
        <v>13255</v>
      </c>
    </row>
    <row r="861" spans="1:16" x14ac:dyDescent="0.2">
      <c r="A861" s="356" t="s">
        <v>7739</v>
      </c>
      <c r="B861" s="356" t="s">
        <v>14920</v>
      </c>
      <c r="C861" s="358" t="s">
        <v>14094</v>
      </c>
      <c r="D861" s="358" t="s">
        <v>13130</v>
      </c>
      <c r="E861" s="358" t="s">
        <v>14921</v>
      </c>
      <c r="G861" s="358" t="s">
        <v>12886</v>
      </c>
      <c r="H861" s="385">
        <v>10.56</v>
      </c>
      <c r="I861" s="358" t="s">
        <v>12893</v>
      </c>
      <c r="J861" s="358" t="s">
        <v>12888</v>
      </c>
      <c r="K861" s="358" t="s">
        <v>13558</v>
      </c>
      <c r="L861" s="362">
        <v>40892</v>
      </c>
      <c r="N861" s="362">
        <v>40892</v>
      </c>
      <c r="P861" s="356" t="s">
        <v>13255</v>
      </c>
    </row>
    <row r="862" spans="1:16" x14ac:dyDescent="0.2">
      <c r="A862" s="356" t="s">
        <v>7740</v>
      </c>
      <c r="B862" s="356" t="s">
        <v>14922</v>
      </c>
      <c r="C862" s="358" t="s">
        <v>12962</v>
      </c>
      <c r="D862" s="358" t="s">
        <v>12963</v>
      </c>
      <c r="E862" s="358" t="s">
        <v>14923</v>
      </c>
      <c r="G862" s="358" t="s">
        <v>12886</v>
      </c>
      <c r="H862" s="385">
        <v>8.64</v>
      </c>
      <c r="I862" s="358" t="s">
        <v>12893</v>
      </c>
      <c r="J862" s="358" t="s">
        <v>12888</v>
      </c>
      <c r="K862" s="358" t="s">
        <v>13558</v>
      </c>
      <c r="L862" s="362">
        <v>40746</v>
      </c>
      <c r="N862" s="362">
        <v>40746</v>
      </c>
      <c r="P862" s="356" t="s">
        <v>13255</v>
      </c>
    </row>
    <row r="863" spans="1:16" x14ac:dyDescent="0.2">
      <c r="A863" s="356" t="s">
        <v>7741</v>
      </c>
      <c r="B863" s="356" t="s">
        <v>14924</v>
      </c>
      <c r="C863" s="358" t="s">
        <v>13139</v>
      </c>
      <c r="D863" s="358" t="s">
        <v>13140</v>
      </c>
      <c r="E863" s="358" t="s">
        <v>14925</v>
      </c>
      <c r="G863" s="358" t="s">
        <v>12886</v>
      </c>
      <c r="H863" s="385">
        <v>10.71</v>
      </c>
      <c r="I863" s="358" t="s">
        <v>12893</v>
      </c>
      <c r="J863" s="358" t="s">
        <v>12888</v>
      </c>
      <c r="K863" s="358" t="s">
        <v>13558</v>
      </c>
      <c r="L863" s="362">
        <v>40535</v>
      </c>
      <c r="N863" s="362">
        <v>40535</v>
      </c>
      <c r="P863" s="356" t="s">
        <v>13255</v>
      </c>
    </row>
    <row r="864" spans="1:16" x14ac:dyDescent="0.2">
      <c r="A864" s="356" t="s">
        <v>7742</v>
      </c>
      <c r="B864" s="356" t="s">
        <v>14926</v>
      </c>
      <c r="C864" s="358" t="s">
        <v>13443</v>
      </c>
      <c r="D864" s="358" t="s">
        <v>13324</v>
      </c>
      <c r="E864" s="358" t="s">
        <v>14927</v>
      </c>
      <c r="G864" s="358" t="s">
        <v>12886</v>
      </c>
      <c r="H864" s="385">
        <v>10.32</v>
      </c>
      <c r="I864" s="358" t="s">
        <v>12893</v>
      </c>
      <c r="J864" s="358" t="s">
        <v>12888</v>
      </c>
      <c r="K864" s="358" t="s">
        <v>13558</v>
      </c>
      <c r="L864" s="362">
        <v>40813</v>
      </c>
      <c r="N864" s="362">
        <v>40813</v>
      </c>
      <c r="P864" s="356" t="s">
        <v>13255</v>
      </c>
    </row>
    <row r="865" spans="1:16" x14ac:dyDescent="0.2">
      <c r="A865" s="356" t="s">
        <v>7743</v>
      </c>
      <c r="B865" s="356" t="s">
        <v>14928</v>
      </c>
      <c r="C865" s="358" t="s">
        <v>13001</v>
      </c>
      <c r="D865" s="358" t="s">
        <v>12916</v>
      </c>
      <c r="E865" s="358" t="s">
        <v>14929</v>
      </c>
      <c r="G865" s="358" t="s">
        <v>12886</v>
      </c>
      <c r="H865" s="385">
        <v>8.3249999999999993</v>
      </c>
      <c r="I865" s="358" t="s">
        <v>12893</v>
      </c>
      <c r="J865" s="358" t="s">
        <v>12888</v>
      </c>
      <c r="K865" s="358" t="s">
        <v>13558</v>
      </c>
      <c r="L865" s="362">
        <v>40704</v>
      </c>
      <c r="N865" s="362">
        <v>40704</v>
      </c>
      <c r="P865" s="356" t="s">
        <v>13255</v>
      </c>
    </row>
    <row r="866" spans="1:16" x14ac:dyDescent="0.2">
      <c r="A866" s="356" t="s">
        <v>7744</v>
      </c>
      <c r="B866" s="356" t="s">
        <v>14930</v>
      </c>
      <c r="C866" s="358" t="s">
        <v>13706</v>
      </c>
      <c r="D866" s="358" t="s">
        <v>12895</v>
      </c>
      <c r="E866" s="358" t="s">
        <v>14931</v>
      </c>
      <c r="G866" s="358" t="s">
        <v>12886</v>
      </c>
      <c r="H866" s="385">
        <v>4.9400000000000004</v>
      </c>
      <c r="I866" s="358" t="s">
        <v>12893</v>
      </c>
      <c r="J866" s="358" t="s">
        <v>12888</v>
      </c>
      <c r="K866" s="358" t="s">
        <v>13558</v>
      </c>
      <c r="L866" s="362">
        <v>40470</v>
      </c>
      <c r="N866" s="362">
        <v>40470</v>
      </c>
      <c r="P866" s="356" t="s">
        <v>13255</v>
      </c>
    </row>
    <row r="867" spans="1:16" x14ac:dyDescent="0.2">
      <c r="A867" s="356" t="s">
        <v>7745</v>
      </c>
      <c r="B867" s="356" t="s">
        <v>14932</v>
      </c>
      <c r="C867" s="358" t="s">
        <v>12955</v>
      </c>
      <c r="D867" s="358" t="s">
        <v>12895</v>
      </c>
      <c r="E867" s="358" t="s">
        <v>14933</v>
      </c>
      <c r="G867" s="358" t="s">
        <v>12886</v>
      </c>
      <c r="H867" s="385">
        <v>7.92</v>
      </c>
      <c r="I867" s="358" t="s">
        <v>12893</v>
      </c>
      <c r="J867" s="358" t="s">
        <v>12888</v>
      </c>
      <c r="K867" s="358" t="s">
        <v>13558</v>
      </c>
      <c r="L867" s="362">
        <v>40745</v>
      </c>
      <c r="N867" s="362">
        <v>40745</v>
      </c>
      <c r="P867" s="356" t="s">
        <v>13255</v>
      </c>
    </row>
    <row r="868" spans="1:16" x14ac:dyDescent="0.2">
      <c r="A868" s="356" t="s">
        <v>7746</v>
      </c>
      <c r="B868" s="356" t="s">
        <v>14934</v>
      </c>
      <c r="C868" s="358" t="s">
        <v>13443</v>
      </c>
      <c r="D868" s="358" t="s">
        <v>13324</v>
      </c>
      <c r="E868" s="358" t="s">
        <v>14935</v>
      </c>
      <c r="G868" s="358" t="s">
        <v>12886</v>
      </c>
      <c r="H868" s="385">
        <v>7.4249999999999998</v>
      </c>
      <c r="I868" s="358" t="s">
        <v>12893</v>
      </c>
      <c r="J868" s="358" t="s">
        <v>12888</v>
      </c>
      <c r="K868" s="358" t="s">
        <v>13558</v>
      </c>
      <c r="L868" s="362">
        <v>40176</v>
      </c>
      <c r="N868" s="362">
        <v>40176</v>
      </c>
      <c r="P868" s="356" t="s">
        <v>13255</v>
      </c>
    </row>
    <row r="869" spans="1:16" x14ac:dyDescent="0.2">
      <c r="A869" s="356" t="s">
        <v>7747</v>
      </c>
      <c r="B869" s="356" t="s">
        <v>14936</v>
      </c>
      <c r="C869" s="358" t="s">
        <v>13022</v>
      </c>
      <c r="D869" s="358" t="s">
        <v>12931</v>
      </c>
      <c r="E869" s="358" t="s">
        <v>14937</v>
      </c>
      <c r="G869" s="358" t="s">
        <v>12886</v>
      </c>
      <c r="H869" s="385">
        <v>5.13</v>
      </c>
      <c r="I869" s="358" t="s">
        <v>12893</v>
      </c>
      <c r="J869" s="358" t="s">
        <v>12888</v>
      </c>
      <c r="K869" s="358" t="s">
        <v>13558</v>
      </c>
      <c r="L869" s="362">
        <v>40878</v>
      </c>
      <c r="N869" s="362">
        <v>40878</v>
      </c>
      <c r="P869" s="356" t="s">
        <v>13255</v>
      </c>
    </row>
    <row r="870" spans="1:16" x14ac:dyDescent="0.2">
      <c r="A870" s="356" t="s">
        <v>7748</v>
      </c>
      <c r="B870" s="356" t="s">
        <v>14938</v>
      </c>
      <c r="C870" s="358" t="s">
        <v>14389</v>
      </c>
      <c r="D870" s="358" t="s">
        <v>13130</v>
      </c>
      <c r="E870" s="358" t="s">
        <v>14939</v>
      </c>
      <c r="G870" s="358" t="s">
        <v>12886</v>
      </c>
      <c r="H870" s="385">
        <v>10.44</v>
      </c>
      <c r="I870" s="358" t="s">
        <v>12893</v>
      </c>
      <c r="J870" s="358" t="s">
        <v>12888</v>
      </c>
      <c r="K870" s="358" t="s">
        <v>13558</v>
      </c>
      <c r="L870" s="362">
        <v>40868</v>
      </c>
      <c r="N870" s="362">
        <v>40868</v>
      </c>
      <c r="P870" s="356" t="s">
        <v>13255</v>
      </c>
    </row>
    <row r="871" spans="1:16" x14ac:dyDescent="0.2">
      <c r="A871" s="356" t="s">
        <v>7749</v>
      </c>
      <c r="B871" s="356" t="s">
        <v>14940</v>
      </c>
      <c r="C871" s="358" t="s">
        <v>13443</v>
      </c>
      <c r="D871" s="358" t="s">
        <v>13324</v>
      </c>
      <c r="E871" s="358" t="s">
        <v>14941</v>
      </c>
      <c r="G871" s="358" t="s">
        <v>12886</v>
      </c>
      <c r="H871" s="385">
        <v>4.5</v>
      </c>
      <c r="I871" s="358" t="s">
        <v>12893</v>
      </c>
      <c r="J871" s="358" t="s">
        <v>12888</v>
      </c>
      <c r="K871" s="358" t="s">
        <v>13558</v>
      </c>
      <c r="L871" s="362">
        <v>40164</v>
      </c>
      <c r="N871" s="362">
        <v>40164</v>
      </c>
      <c r="P871" s="356" t="s">
        <v>13255</v>
      </c>
    </row>
    <row r="872" spans="1:16" x14ac:dyDescent="0.2">
      <c r="A872" s="356" t="s">
        <v>7750</v>
      </c>
      <c r="B872" s="356" t="s">
        <v>14940</v>
      </c>
      <c r="C872" s="358" t="s">
        <v>13443</v>
      </c>
      <c r="D872" s="358" t="s">
        <v>13324</v>
      </c>
      <c r="E872" s="358" t="s">
        <v>14941</v>
      </c>
      <c r="G872" s="358" t="s">
        <v>12886</v>
      </c>
      <c r="H872" s="385">
        <v>4.1399999999999997</v>
      </c>
      <c r="I872" s="358" t="s">
        <v>12893</v>
      </c>
      <c r="J872" s="358" t="s">
        <v>12888</v>
      </c>
      <c r="K872" s="358" t="s">
        <v>13558</v>
      </c>
      <c r="L872" s="362">
        <v>40340</v>
      </c>
      <c r="N872" s="362">
        <v>40340</v>
      </c>
      <c r="P872" s="356" t="s">
        <v>13255</v>
      </c>
    </row>
    <row r="873" spans="1:16" x14ac:dyDescent="0.2">
      <c r="A873" s="356" t="s">
        <v>7751</v>
      </c>
      <c r="B873" s="356" t="s">
        <v>14942</v>
      </c>
      <c r="C873" s="358" t="s">
        <v>13378</v>
      </c>
      <c r="D873" s="358" t="s">
        <v>13379</v>
      </c>
      <c r="E873" s="358" t="s">
        <v>14943</v>
      </c>
      <c r="G873" s="358" t="s">
        <v>12886</v>
      </c>
      <c r="H873" s="385">
        <v>6.11</v>
      </c>
      <c r="I873" s="358" t="s">
        <v>12893</v>
      </c>
      <c r="J873" s="358" t="s">
        <v>12888</v>
      </c>
      <c r="K873" s="358" t="s">
        <v>13558</v>
      </c>
      <c r="L873" s="362">
        <v>40660</v>
      </c>
      <c r="N873" s="362">
        <v>40660</v>
      </c>
      <c r="P873" s="356" t="s">
        <v>13255</v>
      </c>
    </row>
    <row r="874" spans="1:16" x14ac:dyDescent="0.2">
      <c r="A874" s="356" t="s">
        <v>7752</v>
      </c>
      <c r="B874" s="356" t="s">
        <v>14944</v>
      </c>
      <c r="C874" s="358" t="s">
        <v>13415</v>
      </c>
      <c r="D874" s="358" t="s">
        <v>12891</v>
      </c>
      <c r="E874" s="358" t="s">
        <v>14945</v>
      </c>
      <c r="G874" s="358" t="s">
        <v>12886</v>
      </c>
      <c r="H874" s="385">
        <v>8.16</v>
      </c>
      <c r="I874" s="358" t="s">
        <v>12893</v>
      </c>
      <c r="J874" s="358" t="s">
        <v>12888</v>
      </c>
      <c r="K874" s="358" t="s">
        <v>13558</v>
      </c>
      <c r="L874" s="362">
        <v>40855</v>
      </c>
      <c r="N874" s="362">
        <v>40855</v>
      </c>
      <c r="P874" s="356" t="s">
        <v>13255</v>
      </c>
    </row>
    <row r="875" spans="1:16" x14ac:dyDescent="0.2">
      <c r="A875" s="356" t="s">
        <v>7753</v>
      </c>
      <c r="B875" s="356" t="s">
        <v>14946</v>
      </c>
      <c r="C875" s="358" t="s">
        <v>13064</v>
      </c>
      <c r="D875" s="358" t="s">
        <v>12931</v>
      </c>
      <c r="E875" s="358" t="s">
        <v>14947</v>
      </c>
      <c r="G875" s="358" t="s">
        <v>12886</v>
      </c>
      <c r="H875" s="385">
        <v>7.52</v>
      </c>
      <c r="I875" s="358" t="s">
        <v>12893</v>
      </c>
      <c r="J875" s="358" t="s">
        <v>12888</v>
      </c>
      <c r="K875" s="358" t="s">
        <v>13558</v>
      </c>
      <c r="L875" s="362">
        <v>40889</v>
      </c>
      <c r="N875" s="362">
        <v>40889</v>
      </c>
      <c r="P875" s="356" t="s">
        <v>13255</v>
      </c>
    </row>
    <row r="876" spans="1:16" x14ac:dyDescent="0.2">
      <c r="A876" s="356" t="s">
        <v>7754</v>
      </c>
      <c r="B876" s="356" t="s">
        <v>14948</v>
      </c>
      <c r="C876" s="358" t="s">
        <v>12991</v>
      </c>
      <c r="D876" s="358" t="s">
        <v>12992</v>
      </c>
      <c r="E876" s="358" t="s">
        <v>14949</v>
      </c>
      <c r="G876" s="358" t="s">
        <v>12886</v>
      </c>
      <c r="H876" s="385">
        <v>10.08</v>
      </c>
      <c r="I876" s="358" t="s">
        <v>12893</v>
      </c>
      <c r="J876" s="358" t="s">
        <v>12888</v>
      </c>
      <c r="K876" s="358" t="s">
        <v>13558</v>
      </c>
      <c r="L876" s="362">
        <v>40487</v>
      </c>
      <c r="N876" s="362">
        <v>40487</v>
      </c>
      <c r="P876" s="356" t="s">
        <v>13255</v>
      </c>
    </row>
    <row r="877" spans="1:16" x14ac:dyDescent="0.2">
      <c r="A877" s="356" t="s">
        <v>7755</v>
      </c>
      <c r="B877" s="356" t="s">
        <v>14950</v>
      </c>
      <c r="C877" s="358" t="s">
        <v>14951</v>
      </c>
      <c r="D877" s="358" t="s">
        <v>12919</v>
      </c>
      <c r="E877" s="358" t="s">
        <v>13714</v>
      </c>
      <c r="G877" s="358" t="s">
        <v>12886</v>
      </c>
      <c r="H877" s="385">
        <v>15.91</v>
      </c>
      <c r="I877" s="358" t="s">
        <v>12893</v>
      </c>
      <c r="J877" s="358" t="s">
        <v>12888</v>
      </c>
      <c r="K877" s="358" t="s">
        <v>13558</v>
      </c>
      <c r="L877" s="362">
        <v>40422</v>
      </c>
      <c r="N877" s="362">
        <v>40422</v>
      </c>
      <c r="P877" s="356" t="s">
        <v>13255</v>
      </c>
    </row>
    <row r="878" spans="1:16" x14ac:dyDescent="0.2">
      <c r="A878" s="356" t="s">
        <v>7756</v>
      </c>
      <c r="B878" s="356" t="s">
        <v>14952</v>
      </c>
      <c r="C878" s="358" t="s">
        <v>14157</v>
      </c>
      <c r="D878" s="358" t="s">
        <v>12931</v>
      </c>
      <c r="E878" s="358" t="s">
        <v>14158</v>
      </c>
      <c r="G878" s="358" t="s">
        <v>12886</v>
      </c>
      <c r="H878" s="385">
        <v>3.7</v>
      </c>
      <c r="I878" s="358" t="s">
        <v>12893</v>
      </c>
      <c r="J878" s="358" t="s">
        <v>12888</v>
      </c>
      <c r="K878" s="358" t="s">
        <v>13558</v>
      </c>
      <c r="L878" s="362">
        <v>40445</v>
      </c>
      <c r="N878" s="362">
        <v>40445</v>
      </c>
      <c r="P878" s="356" t="s">
        <v>13255</v>
      </c>
    </row>
    <row r="879" spans="1:16" x14ac:dyDescent="0.2">
      <c r="A879" s="356" t="s">
        <v>7757</v>
      </c>
      <c r="B879" s="356" t="s">
        <v>14953</v>
      </c>
      <c r="C879" s="358" t="s">
        <v>12972</v>
      </c>
      <c r="D879" s="358" t="s">
        <v>12973</v>
      </c>
      <c r="E879" s="358" t="s">
        <v>14954</v>
      </c>
      <c r="G879" s="358" t="s">
        <v>12886</v>
      </c>
      <c r="H879" s="385">
        <v>8.5</v>
      </c>
      <c r="I879" s="358" t="s">
        <v>12893</v>
      </c>
      <c r="J879" s="358" t="s">
        <v>12888</v>
      </c>
      <c r="K879" s="358" t="s">
        <v>13558</v>
      </c>
      <c r="L879" s="362">
        <v>40850</v>
      </c>
      <c r="N879" s="362">
        <v>40850</v>
      </c>
      <c r="P879" s="356" t="s">
        <v>13255</v>
      </c>
    </row>
    <row r="880" spans="1:16" x14ac:dyDescent="0.2">
      <c r="A880" s="356" t="s">
        <v>7758</v>
      </c>
      <c r="B880" s="356" t="s">
        <v>14955</v>
      </c>
      <c r="C880" s="358" t="s">
        <v>12905</v>
      </c>
      <c r="D880" s="358" t="s">
        <v>12945</v>
      </c>
      <c r="E880" s="358" t="s">
        <v>14956</v>
      </c>
      <c r="G880" s="358" t="s">
        <v>12886</v>
      </c>
      <c r="H880" s="385">
        <v>5.17</v>
      </c>
      <c r="I880" s="358" t="s">
        <v>12893</v>
      </c>
      <c r="J880" s="358" t="s">
        <v>12888</v>
      </c>
      <c r="K880" s="358" t="s">
        <v>13558</v>
      </c>
      <c r="L880" s="362">
        <v>40676</v>
      </c>
      <c r="N880" s="362">
        <v>40676</v>
      </c>
      <c r="P880" s="356" t="s">
        <v>13255</v>
      </c>
    </row>
    <row r="881" spans="1:16" x14ac:dyDescent="0.2">
      <c r="A881" s="356" t="s">
        <v>7759</v>
      </c>
      <c r="B881" s="356" t="s">
        <v>14957</v>
      </c>
      <c r="C881" s="358" t="s">
        <v>13310</v>
      </c>
      <c r="D881" s="358" t="s">
        <v>12910</v>
      </c>
      <c r="E881" s="358" t="s">
        <v>14958</v>
      </c>
      <c r="G881" s="358" t="s">
        <v>12886</v>
      </c>
      <c r="H881" s="385">
        <v>2.66</v>
      </c>
      <c r="I881" s="358" t="s">
        <v>12893</v>
      </c>
      <c r="J881" s="358" t="s">
        <v>12888</v>
      </c>
      <c r="K881" s="358" t="s">
        <v>13558</v>
      </c>
      <c r="L881" s="362">
        <v>40756</v>
      </c>
      <c r="N881" s="362">
        <v>40756</v>
      </c>
      <c r="P881" s="356" t="s">
        <v>13255</v>
      </c>
    </row>
    <row r="882" spans="1:16" x14ac:dyDescent="0.2">
      <c r="A882" s="356" t="s">
        <v>7760</v>
      </c>
      <c r="B882" s="356" t="s">
        <v>14959</v>
      </c>
      <c r="C882" s="358" t="s">
        <v>13800</v>
      </c>
      <c r="D882" s="358" t="s">
        <v>13801</v>
      </c>
      <c r="E882" s="358" t="s">
        <v>14960</v>
      </c>
      <c r="G882" s="358" t="s">
        <v>12886</v>
      </c>
      <c r="H882" s="385">
        <v>29.89</v>
      </c>
      <c r="I882" s="358" t="s">
        <v>12893</v>
      </c>
      <c r="J882" s="358" t="s">
        <v>12888</v>
      </c>
      <c r="K882" s="358" t="s">
        <v>13558</v>
      </c>
      <c r="L882" s="362">
        <v>40686</v>
      </c>
      <c r="N882" s="362">
        <v>40686</v>
      </c>
      <c r="P882" s="356" t="s">
        <v>13255</v>
      </c>
    </row>
    <row r="883" spans="1:16" x14ac:dyDescent="0.2">
      <c r="A883" s="356" t="s">
        <v>7761</v>
      </c>
      <c r="B883" s="356" t="s">
        <v>14961</v>
      </c>
      <c r="C883" s="358" t="s">
        <v>13955</v>
      </c>
      <c r="D883" s="358" t="s">
        <v>12997</v>
      </c>
      <c r="E883" s="358" t="s">
        <v>14962</v>
      </c>
      <c r="G883" s="358" t="s">
        <v>12886</v>
      </c>
      <c r="H883" s="385">
        <v>8.6</v>
      </c>
      <c r="I883" s="358" t="s">
        <v>12893</v>
      </c>
      <c r="J883" s="358" t="s">
        <v>12888</v>
      </c>
      <c r="K883" s="358" t="s">
        <v>13558</v>
      </c>
      <c r="L883" s="362">
        <v>40868</v>
      </c>
      <c r="N883" s="362">
        <v>40868</v>
      </c>
      <c r="P883" s="356" t="s">
        <v>13255</v>
      </c>
    </row>
    <row r="884" spans="1:16" x14ac:dyDescent="0.2">
      <c r="A884" s="356" t="s">
        <v>7762</v>
      </c>
      <c r="B884" s="356" t="s">
        <v>14963</v>
      </c>
      <c r="C884" s="358" t="s">
        <v>13310</v>
      </c>
      <c r="D884" s="358" t="s">
        <v>12910</v>
      </c>
      <c r="E884" s="358" t="s">
        <v>14390</v>
      </c>
      <c r="G884" s="358" t="s">
        <v>12886</v>
      </c>
      <c r="H884" s="385">
        <v>10.26</v>
      </c>
      <c r="I884" s="358" t="s">
        <v>12893</v>
      </c>
      <c r="J884" s="358" t="s">
        <v>12888</v>
      </c>
      <c r="K884" s="358" t="s">
        <v>13558</v>
      </c>
      <c r="L884" s="362">
        <v>40740</v>
      </c>
      <c r="N884" s="362">
        <v>40740</v>
      </c>
      <c r="P884" s="356" t="s">
        <v>13255</v>
      </c>
    </row>
    <row r="885" spans="1:16" x14ac:dyDescent="0.2">
      <c r="A885" s="356" t="s">
        <v>7763</v>
      </c>
      <c r="B885" s="356" t="s">
        <v>14964</v>
      </c>
      <c r="C885" s="358" t="s">
        <v>13044</v>
      </c>
      <c r="D885" s="358" t="s">
        <v>13045</v>
      </c>
      <c r="E885" s="358" t="s">
        <v>14965</v>
      </c>
      <c r="G885" s="358" t="s">
        <v>12886</v>
      </c>
      <c r="H885" s="385">
        <v>4.68</v>
      </c>
      <c r="I885" s="358" t="s">
        <v>12893</v>
      </c>
      <c r="J885" s="358" t="s">
        <v>12888</v>
      </c>
      <c r="K885" s="358" t="s">
        <v>13558</v>
      </c>
      <c r="L885" s="362">
        <v>40442</v>
      </c>
      <c r="N885" s="362">
        <v>40442</v>
      </c>
      <c r="P885" s="356" t="s">
        <v>13255</v>
      </c>
    </row>
    <row r="886" spans="1:16" x14ac:dyDescent="0.2">
      <c r="A886" s="356" t="s">
        <v>7764</v>
      </c>
      <c r="B886" s="356" t="s">
        <v>14966</v>
      </c>
      <c r="C886" s="358" t="s">
        <v>13922</v>
      </c>
      <c r="D886" s="358" t="s">
        <v>13106</v>
      </c>
      <c r="E886" s="358" t="s">
        <v>14967</v>
      </c>
      <c r="G886" s="358" t="s">
        <v>12886</v>
      </c>
      <c r="H886" s="385">
        <v>13.68</v>
      </c>
      <c r="I886" s="358" t="s">
        <v>12893</v>
      </c>
      <c r="J886" s="358" t="s">
        <v>12888</v>
      </c>
      <c r="K886" s="358" t="s">
        <v>13558</v>
      </c>
      <c r="L886" s="362">
        <v>40802</v>
      </c>
      <c r="N886" s="362">
        <v>40802</v>
      </c>
      <c r="P886" s="356" t="s">
        <v>13255</v>
      </c>
    </row>
    <row r="887" spans="1:16" x14ac:dyDescent="0.2">
      <c r="A887" s="356" t="s">
        <v>7765</v>
      </c>
      <c r="B887" s="356" t="s">
        <v>14968</v>
      </c>
      <c r="C887" s="358" t="s">
        <v>14398</v>
      </c>
      <c r="D887" s="358" t="s">
        <v>12910</v>
      </c>
      <c r="E887" s="358" t="s">
        <v>14969</v>
      </c>
      <c r="G887" s="358" t="s">
        <v>12886</v>
      </c>
      <c r="H887" s="385">
        <v>8.9700000000000006</v>
      </c>
      <c r="I887" s="358" t="s">
        <v>12893</v>
      </c>
      <c r="J887" s="358" t="s">
        <v>12888</v>
      </c>
      <c r="K887" s="358" t="s">
        <v>13558</v>
      </c>
      <c r="L887" s="362">
        <v>40438</v>
      </c>
      <c r="N887" s="362">
        <v>40438</v>
      </c>
      <c r="P887" s="356" t="s">
        <v>13255</v>
      </c>
    </row>
    <row r="888" spans="1:16" x14ac:dyDescent="0.2">
      <c r="A888" s="356" t="s">
        <v>7766</v>
      </c>
      <c r="B888" s="356" t="s">
        <v>14970</v>
      </c>
      <c r="C888" s="358" t="s">
        <v>13017</v>
      </c>
      <c r="D888" s="358" t="s">
        <v>13018</v>
      </c>
      <c r="E888" s="358" t="s">
        <v>14971</v>
      </c>
      <c r="G888" s="358" t="s">
        <v>12886</v>
      </c>
      <c r="H888" s="385">
        <v>4.5999999999999996</v>
      </c>
      <c r="I888" s="358" t="s">
        <v>12893</v>
      </c>
      <c r="J888" s="358" t="s">
        <v>12888</v>
      </c>
      <c r="K888" s="358" t="s">
        <v>13558</v>
      </c>
      <c r="L888" s="362">
        <v>40893</v>
      </c>
      <c r="N888" s="362">
        <v>40893</v>
      </c>
      <c r="P888" s="356" t="s">
        <v>13255</v>
      </c>
    </row>
    <row r="889" spans="1:16" x14ac:dyDescent="0.2">
      <c r="A889" s="356" t="s">
        <v>7767</v>
      </c>
      <c r="B889" s="356" t="s">
        <v>14972</v>
      </c>
      <c r="C889" s="358" t="s">
        <v>12965</v>
      </c>
      <c r="D889" s="358" t="s">
        <v>12966</v>
      </c>
      <c r="E889" s="358" t="s">
        <v>14973</v>
      </c>
      <c r="G889" s="358" t="s">
        <v>12886</v>
      </c>
      <c r="H889" s="385">
        <v>8.8800000000000008</v>
      </c>
      <c r="I889" s="358" t="s">
        <v>12893</v>
      </c>
      <c r="J889" s="358" t="s">
        <v>12888</v>
      </c>
      <c r="K889" s="358" t="s">
        <v>13558</v>
      </c>
      <c r="L889" s="362">
        <v>40318</v>
      </c>
      <c r="N889" s="362">
        <v>40318</v>
      </c>
      <c r="P889" s="356" t="s">
        <v>13255</v>
      </c>
    </row>
    <row r="890" spans="1:16" x14ac:dyDescent="0.2">
      <c r="A890" s="356" t="s">
        <v>7768</v>
      </c>
      <c r="B890" s="356" t="s">
        <v>14974</v>
      </c>
      <c r="C890" s="358" t="s">
        <v>14975</v>
      </c>
      <c r="D890" s="358" t="s">
        <v>12910</v>
      </c>
      <c r="E890" s="358" t="s">
        <v>14976</v>
      </c>
      <c r="G890" s="358" t="s">
        <v>12886</v>
      </c>
      <c r="H890" s="385">
        <v>4.68</v>
      </c>
      <c r="I890" s="358" t="s">
        <v>12893</v>
      </c>
      <c r="J890" s="358" t="s">
        <v>12888</v>
      </c>
      <c r="K890" s="358" t="s">
        <v>13558</v>
      </c>
      <c r="L890" s="362">
        <v>40711</v>
      </c>
      <c r="N890" s="362">
        <v>40711</v>
      </c>
      <c r="P890" s="356" t="s">
        <v>13255</v>
      </c>
    </row>
    <row r="891" spans="1:16" x14ac:dyDescent="0.2">
      <c r="A891" s="356" t="s">
        <v>7769</v>
      </c>
      <c r="B891" s="356" t="s">
        <v>14977</v>
      </c>
      <c r="C891" s="358" t="s">
        <v>13033</v>
      </c>
      <c r="D891" s="358" t="s">
        <v>13034</v>
      </c>
      <c r="E891" s="358" t="s">
        <v>13698</v>
      </c>
      <c r="G891" s="358" t="s">
        <v>12886</v>
      </c>
      <c r="H891" s="385">
        <v>3.44</v>
      </c>
      <c r="I891" s="358" t="s">
        <v>12893</v>
      </c>
      <c r="J891" s="358" t="s">
        <v>12888</v>
      </c>
      <c r="K891" s="358" t="s">
        <v>13558</v>
      </c>
      <c r="L891" s="362">
        <v>40641</v>
      </c>
      <c r="N891" s="362">
        <v>40641</v>
      </c>
      <c r="P891" s="356" t="s">
        <v>13255</v>
      </c>
    </row>
    <row r="892" spans="1:16" x14ac:dyDescent="0.2">
      <c r="A892" s="356" t="s">
        <v>7770</v>
      </c>
      <c r="B892" s="356" t="s">
        <v>14978</v>
      </c>
      <c r="C892" s="358" t="s">
        <v>13049</v>
      </c>
      <c r="D892" s="358" t="s">
        <v>12919</v>
      </c>
      <c r="E892" s="358" t="s">
        <v>14979</v>
      </c>
      <c r="G892" s="358" t="s">
        <v>12886</v>
      </c>
      <c r="H892" s="385">
        <v>8.61</v>
      </c>
      <c r="I892" s="358" t="s">
        <v>12893</v>
      </c>
      <c r="J892" s="358" t="s">
        <v>12888</v>
      </c>
      <c r="K892" s="358" t="s">
        <v>13558</v>
      </c>
      <c r="L892" s="362">
        <v>40859</v>
      </c>
      <c r="N892" s="362">
        <v>40859</v>
      </c>
      <c r="P892" s="356" t="s">
        <v>13255</v>
      </c>
    </row>
    <row r="893" spans="1:16" x14ac:dyDescent="0.2">
      <c r="A893" s="356" t="s">
        <v>7771</v>
      </c>
      <c r="B893" s="356" t="s">
        <v>14980</v>
      </c>
      <c r="C893" s="358" t="s">
        <v>13176</v>
      </c>
      <c r="D893" s="358" t="s">
        <v>13177</v>
      </c>
      <c r="E893" s="358" t="s">
        <v>14981</v>
      </c>
      <c r="G893" s="358" t="s">
        <v>12886</v>
      </c>
      <c r="H893" s="385">
        <v>8.58</v>
      </c>
      <c r="I893" s="358" t="s">
        <v>12893</v>
      </c>
      <c r="J893" s="358" t="s">
        <v>12888</v>
      </c>
      <c r="K893" s="358" t="s">
        <v>13558</v>
      </c>
      <c r="L893" s="362">
        <v>40851</v>
      </c>
      <c r="N893" s="362">
        <v>40851</v>
      </c>
      <c r="P893" s="356" t="s">
        <v>13255</v>
      </c>
    </row>
    <row r="894" spans="1:16" x14ac:dyDescent="0.2">
      <c r="A894" s="356" t="s">
        <v>7772</v>
      </c>
      <c r="B894" s="356" t="s">
        <v>14982</v>
      </c>
      <c r="C894" s="358" t="s">
        <v>13486</v>
      </c>
      <c r="D894" s="358" t="s">
        <v>12895</v>
      </c>
      <c r="E894" s="358" t="s">
        <v>14983</v>
      </c>
      <c r="G894" s="358" t="s">
        <v>12886</v>
      </c>
      <c r="H894" s="385">
        <v>13.68</v>
      </c>
      <c r="I894" s="358" t="s">
        <v>12893</v>
      </c>
      <c r="J894" s="358" t="s">
        <v>12888</v>
      </c>
      <c r="K894" s="358" t="s">
        <v>13558</v>
      </c>
      <c r="L894" s="362">
        <v>40714</v>
      </c>
      <c r="N894" s="362">
        <v>40714</v>
      </c>
      <c r="P894" s="356" t="s">
        <v>13255</v>
      </c>
    </row>
    <row r="895" spans="1:16" x14ac:dyDescent="0.2">
      <c r="A895" s="356" t="s">
        <v>7773</v>
      </c>
      <c r="B895" s="356" t="s">
        <v>14984</v>
      </c>
      <c r="C895" s="358" t="s">
        <v>13621</v>
      </c>
      <c r="D895" s="358" t="s">
        <v>12960</v>
      </c>
      <c r="E895" s="358" t="s">
        <v>14985</v>
      </c>
      <c r="G895" s="358" t="s">
        <v>12886</v>
      </c>
      <c r="H895" s="385">
        <v>5.76</v>
      </c>
      <c r="I895" s="358" t="s">
        <v>12893</v>
      </c>
      <c r="J895" s="358" t="s">
        <v>12888</v>
      </c>
      <c r="K895" s="358" t="s">
        <v>13558</v>
      </c>
      <c r="L895" s="362">
        <v>40157</v>
      </c>
      <c r="N895" s="362">
        <v>40157</v>
      </c>
      <c r="P895" s="356" t="s">
        <v>13255</v>
      </c>
    </row>
    <row r="896" spans="1:16" x14ac:dyDescent="0.2">
      <c r="A896" s="356" t="s">
        <v>7774</v>
      </c>
      <c r="B896" s="356" t="s">
        <v>14986</v>
      </c>
      <c r="C896" s="358" t="s">
        <v>13154</v>
      </c>
      <c r="D896" s="358" t="s">
        <v>12960</v>
      </c>
      <c r="E896" s="358" t="s">
        <v>14987</v>
      </c>
      <c r="G896" s="358" t="s">
        <v>12886</v>
      </c>
      <c r="H896" s="385">
        <v>6.66</v>
      </c>
      <c r="I896" s="358" t="s">
        <v>12893</v>
      </c>
      <c r="J896" s="358" t="s">
        <v>12888</v>
      </c>
      <c r="K896" s="358" t="s">
        <v>13558</v>
      </c>
      <c r="L896" s="362">
        <v>40078</v>
      </c>
      <c r="N896" s="362">
        <v>40078</v>
      </c>
      <c r="P896" s="356" t="s">
        <v>13255</v>
      </c>
    </row>
    <row r="897" spans="1:16" x14ac:dyDescent="0.2">
      <c r="A897" s="356" t="s">
        <v>7775</v>
      </c>
      <c r="B897" s="356" t="s">
        <v>14988</v>
      </c>
      <c r="C897" s="358" t="s">
        <v>13044</v>
      </c>
      <c r="D897" s="358" t="s">
        <v>13045</v>
      </c>
      <c r="E897" s="358" t="s">
        <v>14989</v>
      </c>
      <c r="G897" s="358" t="s">
        <v>12886</v>
      </c>
      <c r="H897" s="385">
        <v>4.46</v>
      </c>
      <c r="I897" s="358" t="s">
        <v>12893</v>
      </c>
      <c r="J897" s="358" t="s">
        <v>12888</v>
      </c>
      <c r="K897" s="358" t="s">
        <v>13558</v>
      </c>
      <c r="L897" s="362">
        <v>40519</v>
      </c>
      <c r="N897" s="362">
        <v>40519</v>
      </c>
      <c r="P897" s="356" t="s">
        <v>13255</v>
      </c>
    </row>
    <row r="898" spans="1:16" x14ac:dyDescent="0.2">
      <c r="A898" s="356" t="s">
        <v>7776</v>
      </c>
      <c r="B898" s="356" t="s">
        <v>14990</v>
      </c>
      <c r="C898" s="358" t="s">
        <v>12905</v>
      </c>
      <c r="D898" s="358" t="s">
        <v>12987</v>
      </c>
      <c r="E898" s="358" t="s">
        <v>14991</v>
      </c>
      <c r="G898" s="358" t="s">
        <v>12886</v>
      </c>
      <c r="H898" s="385">
        <v>4.75</v>
      </c>
      <c r="I898" s="358" t="s">
        <v>12893</v>
      </c>
      <c r="J898" s="358" t="s">
        <v>12888</v>
      </c>
      <c r="K898" s="358" t="s">
        <v>13558</v>
      </c>
      <c r="L898" s="362">
        <v>40701</v>
      </c>
      <c r="N898" s="362">
        <v>40701</v>
      </c>
      <c r="P898" s="356" t="s">
        <v>13255</v>
      </c>
    </row>
    <row r="899" spans="1:16" x14ac:dyDescent="0.2">
      <c r="A899" s="356" t="s">
        <v>7777</v>
      </c>
      <c r="B899" s="356" t="s">
        <v>14992</v>
      </c>
      <c r="C899" s="358" t="s">
        <v>13966</v>
      </c>
      <c r="D899" s="358" t="s">
        <v>13027</v>
      </c>
      <c r="E899" s="358" t="s">
        <v>14993</v>
      </c>
      <c r="G899" s="358" t="s">
        <v>12886</v>
      </c>
      <c r="H899" s="385">
        <v>101.76</v>
      </c>
      <c r="I899" s="358" t="s">
        <v>12887</v>
      </c>
      <c r="J899" s="358" t="s">
        <v>12888</v>
      </c>
      <c r="K899" s="358" t="s">
        <v>13558</v>
      </c>
      <c r="L899" s="362">
        <v>40105</v>
      </c>
      <c r="N899" s="362">
        <v>40105</v>
      </c>
      <c r="P899" s="356" t="s">
        <v>13318</v>
      </c>
    </row>
    <row r="900" spans="1:16" x14ac:dyDescent="0.2">
      <c r="A900" s="356" t="s">
        <v>7778</v>
      </c>
      <c r="B900" s="356" t="s">
        <v>14994</v>
      </c>
      <c r="C900" s="358" t="s">
        <v>13031</v>
      </c>
      <c r="D900" s="358" t="s">
        <v>12960</v>
      </c>
      <c r="E900" s="358" t="s">
        <v>14995</v>
      </c>
      <c r="G900" s="358" t="s">
        <v>12886</v>
      </c>
      <c r="H900" s="385">
        <v>9.9450000000000003</v>
      </c>
      <c r="I900" s="358" t="s">
        <v>12893</v>
      </c>
      <c r="J900" s="358" t="s">
        <v>12888</v>
      </c>
      <c r="K900" s="358" t="s">
        <v>13558</v>
      </c>
      <c r="L900" s="362">
        <v>40704</v>
      </c>
      <c r="N900" s="362">
        <v>40704</v>
      </c>
      <c r="P900" s="356" t="s">
        <v>13255</v>
      </c>
    </row>
    <row r="901" spans="1:16" x14ac:dyDescent="0.2">
      <c r="A901" s="356" t="s">
        <v>7779</v>
      </c>
      <c r="B901" s="356" t="s">
        <v>14996</v>
      </c>
      <c r="C901" s="358" t="s">
        <v>13033</v>
      </c>
      <c r="D901" s="358" t="s">
        <v>13034</v>
      </c>
      <c r="E901" s="358" t="s">
        <v>14997</v>
      </c>
      <c r="G901" s="358" t="s">
        <v>12886</v>
      </c>
      <c r="H901" s="385">
        <v>5.9450000000000003</v>
      </c>
      <c r="I901" s="358" t="s">
        <v>12893</v>
      </c>
      <c r="J901" s="358" t="s">
        <v>12888</v>
      </c>
      <c r="K901" s="358" t="s">
        <v>13558</v>
      </c>
      <c r="L901" s="362">
        <v>40753</v>
      </c>
      <c r="N901" s="362">
        <v>40753</v>
      </c>
      <c r="P901" s="356" t="s">
        <v>13255</v>
      </c>
    </row>
    <row r="902" spans="1:16" x14ac:dyDescent="0.2">
      <c r="A902" s="356" t="s">
        <v>7780</v>
      </c>
      <c r="B902" s="356" t="s">
        <v>14998</v>
      </c>
      <c r="C902" s="358" t="s">
        <v>12991</v>
      </c>
      <c r="D902" s="358" t="s">
        <v>12992</v>
      </c>
      <c r="E902" s="358" t="s">
        <v>14999</v>
      </c>
      <c r="G902" s="358" t="s">
        <v>12886</v>
      </c>
      <c r="H902" s="385">
        <v>12.507999999999999</v>
      </c>
      <c r="I902" s="358" t="s">
        <v>12893</v>
      </c>
      <c r="J902" s="358" t="s">
        <v>12888</v>
      </c>
      <c r="K902" s="358" t="s">
        <v>13558</v>
      </c>
      <c r="L902" s="362">
        <v>40724</v>
      </c>
      <c r="N902" s="362">
        <v>40724</v>
      </c>
      <c r="P902" s="356" t="s">
        <v>13255</v>
      </c>
    </row>
    <row r="903" spans="1:16" x14ac:dyDescent="0.2">
      <c r="A903" s="356" t="s">
        <v>7781</v>
      </c>
      <c r="B903" s="356" t="s">
        <v>15000</v>
      </c>
      <c r="C903" s="358" t="s">
        <v>13026</v>
      </c>
      <c r="D903" s="358" t="s">
        <v>13027</v>
      </c>
      <c r="E903" s="358" t="s">
        <v>15001</v>
      </c>
      <c r="G903" s="358" t="s">
        <v>12886</v>
      </c>
      <c r="H903" s="385">
        <v>5.04</v>
      </c>
      <c r="I903" s="358" t="s">
        <v>12893</v>
      </c>
      <c r="J903" s="358" t="s">
        <v>12888</v>
      </c>
      <c r="K903" s="358" t="s">
        <v>13558</v>
      </c>
      <c r="L903" s="362">
        <v>40808</v>
      </c>
      <c r="N903" s="362">
        <v>40808</v>
      </c>
      <c r="P903" s="356" t="s">
        <v>13255</v>
      </c>
    </row>
    <row r="904" spans="1:16" x14ac:dyDescent="0.2">
      <c r="A904" s="356" t="s">
        <v>7782</v>
      </c>
      <c r="B904" s="356" t="s">
        <v>15002</v>
      </c>
      <c r="C904" s="358" t="s">
        <v>13230</v>
      </c>
      <c r="D904" s="358" t="s">
        <v>13231</v>
      </c>
      <c r="E904" s="358" t="s">
        <v>15003</v>
      </c>
      <c r="G904" s="358" t="s">
        <v>12886</v>
      </c>
      <c r="H904" s="385">
        <v>10.75</v>
      </c>
      <c r="I904" s="358" t="s">
        <v>12893</v>
      </c>
      <c r="J904" s="358" t="s">
        <v>12888</v>
      </c>
      <c r="K904" s="358" t="s">
        <v>13558</v>
      </c>
      <c r="L904" s="362">
        <v>40833</v>
      </c>
      <c r="N904" s="362">
        <v>40833</v>
      </c>
      <c r="P904" s="356" t="s">
        <v>13255</v>
      </c>
    </row>
    <row r="905" spans="1:16" x14ac:dyDescent="0.2">
      <c r="A905" s="356" t="s">
        <v>7783</v>
      </c>
      <c r="B905" s="356" t="s">
        <v>15004</v>
      </c>
      <c r="C905" s="358" t="s">
        <v>12898</v>
      </c>
      <c r="D905" s="358" t="s">
        <v>12899</v>
      </c>
      <c r="E905" s="358" t="s">
        <v>15005</v>
      </c>
      <c r="G905" s="358" t="s">
        <v>12886</v>
      </c>
      <c r="H905" s="385">
        <v>10.119999999999999</v>
      </c>
      <c r="I905" s="358" t="s">
        <v>12893</v>
      </c>
      <c r="J905" s="358" t="s">
        <v>12888</v>
      </c>
      <c r="K905" s="358" t="s">
        <v>13558</v>
      </c>
      <c r="L905" s="362">
        <v>40877</v>
      </c>
      <c r="N905" s="362">
        <v>40877</v>
      </c>
      <c r="P905" s="356" t="s">
        <v>13255</v>
      </c>
    </row>
    <row r="906" spans="1:16" x14ac:dyDescent="0.2">
      <c r="A906" s="356" t="s">
        <v>7784</v>
      </c>
      <c r="B906" s="356" t="s">
        <v>15006</v>
      </c>
      <c r="C906" s="358" t="s">
        <v>12883</v>
      </c>
      <c r="D906" s="358" t="s">
        <v>12884</v>
      </c>
      <c r="E906" s="358" t="s">
        <v>15007</v>
      </c>
      <c r="G906" s="358" t="s">
        <v>12886</v>
      </c>
      <c r="H906" s="385">
        <v>5.28</v>
      </c>
      <c r="I906" s="358" t="s">
        <v>12893</v>
      </c>
      <c r="J906" s="358" t="s">
        <v>12888</v>
      </c>
      <c r="K906" s="358" t="s">
        <v>13558</v>
      </c>
      <c r="L906" s="362">
        <v>40861</v>
      </c>
      <c r="N906" s="362">
        <v>40861</v>
      </c>
      <c r="P906" s="356" t="s">
        <v>13255</v>
      </c>
    </row>
    <row r="907" spans="1:16" x14ac:dyDescent="0.2">
      <c r="A907" s="356" t="s">
        <v>7785</v>
      </c>
      <c r="B907" s="356" t="s">
        <v>15008</v>
      </c>
      <c r="C907" s="358" t="s">
        <v>15009</v>
      </c>
      <c r="D907" s="358" t="s">
        <v>12997</v>
      </c>
      <c r="E907" s="358" t="s">
        <v>15010</v>
      </c>
      <c r="G907" s="358" t="s">
        <v>12886</v>
      </c>
      <c r="H907" s="385">
        <v>6.44</v>
      </c>
      <c r="I907" s="358" t="s">
        <v>12893</v>
      </c>
      <c r="J907" s="358" t="s">
        <v>12888</v>
      </c>
      <c r="K907" s="358" t="s">
        <v>13558</v>
      </c>
      <c r="L907" s="362">
        <v>40802</v>
      </c>
      <c r="N907" s="362">
        <v>40802</v>
      </c>
      <c r="P907" s="356" t="s">
        <v>13255</v>
      </c>
    </row>
    <row r="908" spans="1:16" x14ac:dyDescent="0.2">
      <c r="A908" s="356" t="s">
        <v>7786</v>
      </c>
      <c r="B908" s="356" t="s">
        <v>15011</v>
      </c>
      <c r="C908" s="358" t="s">
        <v>12983</v>
      </c>
      <c r="D908" s="358" t="s">
        <v>12984</v>
      </c>
      <c r="E908" s="358" t="s">
        <v>15012</v>
      </c>
      <c r="G908" s="358" t="s">
        <v>12886</v>
      </c>
      <c r="H908" s="385">
        <v>10.199999999999999</v>
      </c>
      <c r="I908" s="358" t="s">
        <v>12893</v>
      </c>
      <c r="J908" s="358" t="s">
        <v>12888</v>
      </c>
      <c r="K908" s="358" t="s">
        <v>13558</v>
      </c>
      <c r="L908" s="362">
        <v>40851</v>
      </c>
      <c r="N908" s="362">
        <v>40851</v>
      </c>
      <c r="P908" s="356" t="s">
        <v>13255</v>
      </c>
    </row>
    <row r="909" spans="1:16" x14ac:dyDescent="0.2">
      <c r="A909" s="356" t="s">
        <v>7787</v>
      </c>
      <c r="B909" s="356" t="s">
        <v>15013</v>
      </c>
      <c r="C909" s="358" t="s">
        <v>13244</v>
      </c>
      <c r="D909" s="358" t="s">
        <v>13245</v>
      </c>
      <c r="E909" s="358" t="s">
        <v>15014</v>
      </c>
      <c r="G909" s="358" t="s">
        <v>12886</v>
      </c>
      <c r="H909" s="385">
        <v>13.75</v>
      </c>
      <c r="I909" s="358" t="s">
        <v>12893</v>
      </c>
      <c r="J909" s="358" t="s">
        <v>12888</v>
      </c>
      <c r="K909" s="358" t="s">
        <v>13558</v>
      </c>
      <c r="L909" s="362">
        <v>40718</v>
      </c>
      <c r="N909" s="362">
        <v>40718</v>
      </c>
      <c r="P909" s="356" t="s">
        <v>13255</v>
      </c>
    </row>
    <row r="910" spans="1:16" x14ac:dyDescent="0.2">
      <c r="A910" s="356" t="s">
        <v>7788</v>
      </c>
      <c r="B910" s="356" t="s">
        <v>15015</v>
      </c>
      <c r="C910" s="358" t="s">
        <v>13221</v>
      </c>
      <c r="D910" s="358" t="s">
        <v>12910</v>
      </c>
      <c r="E910" s="358" t="s">
        <v>15016</v>
      </c>
      <c r="G910" s="358" t="s">
        <v>12886</v>
      </c>
      <c r="H910" s="385">
        <v>10.56</v>
      </c>
      <c r="I910" s="358" t="s">
        <v>12893</v>
      </c>
      <c r="J910" s="358" t="s">
        <v>12888</v>
      </c>
      <c r="K910" s="358" t="s">
        <v>13558</v>
      </c>
      <c r="L910" s="362">
        <v>40885</v>
      </c>
      <c r="N910" s="362">
        <v>40885</v>
      </c>
      <c r="P910" s="356" t="s">
        <v>13255</v>
      </c>
    </row>
    <row r="911" spans="1:16" x14ac:dyDescent="0.2">
      <c r="A911" s="356" t="s">
        <v>7789</v>
      </c>
      <c r="B911" s="356" t="s">
        <v>15017</v>
      </c>
      <c r="C911" s="358" t="s">
        <v>13443</v>
      </c>
      <c r="D911" s="358" t="s">
        <v>13324</v>
      </c>
      <c r="E911" s="358" t="s">
        <v>15018</v>
      </c>
      <c r="G911" s="358" t="s">
        <v>12886</v>
      </c>
      <c r="H911" s="385">
        <v>12.92</v>
      </c>
      <c r="I911" s="358" t="s">
        <v>12893</v>
      </c>
      <c r="J911" s="358" t="s">
        <v>12888</v>
      </c>
      <c r="K911" s="358" t="s">
        <v>13558</v>
      </c>
      <c r="L911" s="362">
        <v>40756</v>
      </c>
      <c r="N911" s="362">
        <v>40756</v>
      </c>
      <c r="P911" s="356" t="s">
        <v>13255</v>
      </c>
    </row>
    <row r="912" spans="1:16" x14ac:dyDescent="0.2">
      <c r="A912" s="356" t="s">
        <v>7790</v>
      </c>
      <c r="B912" s="356" t="s">
        <v>15019</v>
      </c>
      <c r="C912" s="358" t="s">
        <v>14843</v>
      </c>
      <c r="D912" s="358" t="s">
        <v>12910</v>
      </c>
      <c r="E912" s="358" t="s">
        <v>15020</v>
      </c>
      <c r="G912" s="358" t="s">
        <v>12886</v>
      </c>
      <c r="H912" s="385">
        <v>11.06</v>
      </c>
      <c r="I912" s="358" t="s">
        <v>12893</v>
      </c>
      <c r="J912" s="358" t="s">
        <v>12888</v>
      </c>
      <c r="K912" s="358" t="s">
        <v>13558</v>
      </c>
      <c r="L912" s="362">
        <v>40683</v>
      </c>
      <c r="N912" s="362">
        <v>40683</v>
      </c>
      <c r="P912" s="356" t="s">
        <v>13255</v>
      </c>
    </row>
    <row r="913" spans="1:16" x14ac:dyDescent="0.2">
      <c r="A913" s="356" t="s">
        <v>7791</v>
      </c>
      <c r="B913" s="356" t="s">
        <v>15021</v>
      </c>
      <c r="C913" s="358" t="s">
        <v>13049</v>
      </c>
      <c r="D913" s="358" t="s">
        <v>12919</v>
      </c>
      <c r="E913" s="358" t="s">
        <v>15022</v>
      </c>
      <c r="G913" s="358" t="s">
        <v>12886</v>
      </c>
      <c r="H913" s="385">
        <v>16.100000000000001</v>
      </c>
      <c r="I913" s="358" t="s">
        <v>12893</v>
      </c>
      <c r="J913" s="358" t="s">
        <v>12888</v>
      </c>
      <c r="K913" s="358" t="s">
        <v>13558</v>
      </c>
      <c r="L913" s="362">
        <v>40288</v>
      </c>
      <c r="N913" s="362">
        <v>40288</v>
      </c>
      <c r="P913" s="356" t="s">
        <v>13255</v>
      </c>
    </row>
    <row r="914" spans="1:16" x14ac:dyDescent="0.2">
      <c r="A914" s="356" t="s">
        <v>7792</v>
      </c>
      <c r="B914" s="356" t="s">
        <v>15023</v>
      </c>
      <c r="C914" s="358" t="s">
        <v>13783</v>
      </c>
      <c r="D914" s="358" t="s">
        <v>13015</v>
      </c>
      <c r="E914" s="358" t="s">
        <v>15024</v>
      </c>
      <c r="G914" s="358" t="s">
        <v>12886</v>
      </c>
      <c r="H914" s="385">
        <v>3.9</v>
      </c>
      <c r="I914" s="358" t="s">
        <v>12893</v>
      </c>
      <c r="J914" s="358" t="s">
        <v>12888</v>
      </c>
      <c r="K914" s="358" t="s">
        <v>13558</v>
      </c>
      <c r="L914" s="362">
        <v>40625</v>
      </c>
      <c r="N914" s="362">
        <v>40625</v>
      </c>
      <c r="P914" s="356" t="s">
        <v>13255</v>
      </c>
    </row>
    <row r="915" spans="1:16" x14ac:dyDescent="0.2">
      <c r="A915" s="356" t="s">
        <v>7793</v>
      </c>
      <c r="B915" s="356" t="s">
        <v>15025</v>
      </c>
      <c r="C915" s="358" t="s">
        <v>13415</v>
      </c>
      <c r="D915" s="358" t="s">
        <v>12891</v>
      </c>
      <c r="E915" s="358" t="s">
        <v>14648</v>
      </c>
      <c r="G915" s="358" t="s">
        <v>12886</v>
      </c>
      <c r="H915" s="385">
        <v>6.68</v>
      </c>
      <c r="I915" s="358" t="s">
        <v>12893</v>
      </c>
      <c r="J915" s="358" t="s">
        <v>12888</v>
      </c>
      <c r="K915" s="358" t="s">
        <v>13558</v>
      </c>
      <c r="L915" s="362">
        <v>40735</v>
      </c>
      <c r="N915" s="362">
        <v>40735</v>
      </c>
      <c r="P915" s="356" t="s">
        <v>13255</v>
      </c>
    </row>
    <row r="916" spans="1:16" x14ac:dyDescent="0.2">
      <c r="A916" s="356" t="s">
        <v>7794</v>
      </c>
      <c r="B916" s="356" t="s">
        <v>15026</v>
      </c>
      <c r="C916" s="358" t="s">
        <v>13344</v>
      </c>
      <c r="D916" s="358" t="s">
        <v>12931</v>
      </c>
      <c r="E916" s="358" t="s">
        <v>15027</v>
      </c>
      <c r="G916" s="358" t="s">
        <v>12886</v>
      </c>
      <c r="H916" s="385">
        <v>5.2649999999999997</v>
      </c>
      <c r="I916" s="358" t="s">
        <v>12893</v>
      </c>
      <c r="J916" s="358" t="s">
        <v>12888</v>
      </c>
      <c r="K916" s="358" t="s">
        <v>13558</v>
      </c>
      <c r="L916" s="362">
        <v>40830</v>
      </c>
      <c r="N916" s="362">
        <v>40830</v>
      </c>
      <c r="P916" s="356" t="s">
        <v>13255</v>
      </c>
    </row>
    <row r="917" spans="1:16" x14ac:dyDescent="0.2">
      <c r="A917" s="356" t="s">
        <v>7795</v>
      </c>
      <c r="B917" s="356" t="s">
        <v>15028</v>
      </c>
      <c r="C917" s="358" t="s">
        <v>14889</v>
      </c>
      <c r="D917" s="358" t="s">
        <v>12976</v>
      </c>
      <c r="E917" s="358" t="s">
        <v>15029</v>
      </c>
      <c r="G917" s="358" t="s">
        <v>12886</v>
      </c>
      <c r="H917" s="385">
        <v>8.8800000000000008</v>
      </c>
      <c r="I917" s="358" t="s">
        <v>12893</v>
      </c>
      <c r="J917" s="358" t="s">
        <v>12888</v>
      </c>
      <c r="K917" s="358" t="s">
        <v>13558</v>
      </c>
      <c r="L917" s="362">
        <v>40344</v>
      </c>
      <c r="N917" s="362">
        <v>40344</v>
      </c>
      <c r="P917" s="356" t="s">
        <v>13255</v>
      </c>
    </row>
    <row r="918" spans="1:16" x14ac:dyDescent="0.2">
      <c r="A918" s="356" t="s">
        <v>7796</v>
      </c>
      <c r="B918" s="356" t="s">
        <v>15030</v>
      </c>
      <c r="C918" s="358" t="s">
        <v>13578</v>
      </c>
      <c r="D918" s="358" t="s">
        <v>12931</v>
      </c>
      <c r="E918" s="358" t="s">
        <v>15031</v>
      </c>
      <c r="G918" s="358" t="s">
        <v>12886</v>
      </c>
      <c r="H918" s="385">
        <v>29.52</v>
      </c>
      <c r="I918" s="358" t="s">
        <v>12893</v>
      </c>
      <c r="J918" s="358" t="s">
        <v>12888</v>
      </c>
      <c r="K918" s="358" t="s">
        <v>13558</v>
      </c>
      <c r="L918" s="362">
        <v>40795</v>
      </c>
      <c r="N918" s="362">
        <v>40795</v>
      </c>
      <c r="P918" s="356" t="s">
        <v>13255</v>
      </c>
    </row>
    <row r="919" spans="1:16" x14ac:dyDescent="0.2">
      <c r="A919" s="356" t="s">
        <v>7797</v>
      </c>
      <c r="B919" s="356" t="s">
        <v>15032</v>
      </c>
      <c r="C919" s="358" t="s">
        <v>15033</v>
      </c>
      <c r="D919" s="358" t="s">
        <v>12895</v>
      </c>
      <c r="E919" s="358" t="s">
        <v>15034</v>
      </c>
      <c r="G919" s="358" t="s">
        <v>12886</v>
      </c>
      <c r="H919" s="385">
        <v>12.6</v>
      </c>
      <c r="I919" s="358" t="s">
        <v>12893</v>
      </c>
      <c r="J919" s="358" t="s">
        <v>12888</v>
      </c>
      <c r="K919" s="358" t="s">
        <v>13558</v>
      </c>
      <c r="L919" s="362">
        <v>40856</v>
      </c>
      <c r="N919" s="362">
        <v>40856</v>
      </c>
      <c r="P919" s="356" t="s">
        <v>13255</v>
      </c>
    </row>
    <row r="920" spans="1:16" x14ac:dyDescent="0.2">
      <c r="A920" s="356" t="s">
        <v>7798</v>
      </c>
      <c r="B920" s="356" t="s">
        <v>15035</v>
      </c>
      <c r="C920" s="358" t="s">
        <v>13783</v>
      </c>
      <c r="D920" s="358" t="s">
        <v>13015</v>
      </c>
      <c r="E920" s="358" t="s">
        <v>15036</v>
      </c>
      <c r="G920" s="358" t="s">
        <v>12886</v>
      </c>
      <c r="H920" s="385">
        <v>5.04</v>
      </c>
      <c r="I920" s="358" t="s">
        <v>12893</v>
      </c>
      <c r="J920" s="358" t="s">
        <v>12888</v>
      </c>
      <c r="K920" s="358" t="s">
        <v>13558</v>
      </c>
      <c r="L920" s="362">
        <v>40659</v>
      </c>
      <c r="N920" s="362">
        <v>40659</v>
      </c>
      <c r="P920" s="356" t="s">
        <v>13255</v>
      </c>
    </row>
    <row r="921" spans="1:16" x14ac:dyDescent="0.2">
      <c r="A921" s="356" t="s">
        <v>7799</v>
      </c>
      <c r="B921" s="356" t="s">
        <v>15037</v>
      </c>
      <c r="C921" s="358" t="s">
        <v>14305</v>
      </c>
      <c r="D921" s="358" t="s">
        <v>12919</v>
      </c>
      <c r="E921" s="358" t="s">
        <v>15038</v>
      </c>
      <c r="G921" s="358" t="s">
        <v>12886</v>
      </c>
      <c r="H921" s="385">
        <v>11.28</v>
      </c>
      <c r="I921" s="358" t="s">
        <v>12893</v>
      </c>
      <c r="J921" s="358" t="s">
        <v>12888</v>
      </c>
      <c r="K921" s="358" t="s">
        <v>13558</v>
      </c>
      <c r="L921" s="362">
        <v>40821</v>
      </c>
      <c r="N921" s="362">
        <v>40821</v>
      </c>
      <c r="P921" s="356" t="s">
        <v>13255</v>
      </c>
    </row>
    <row r="922" spans="1:16" x14ac:dyDescent="0.2">
      <c r="A922" s="356" t="s">
        <v>7800</v>
      </c>
      <c r="B922" s="356" t="s">
        <v>15039</v>
      </c>
      <c r="C922" s="358" t="s">
        <v>12962</v>
      </c>
      <c r="D922" s="358" t="s">
        <v>12963</v>
      </c>
      <c r="E922" s="358" t="s">
        <v>15040</v>
      </c>
      <c r="G922" s="358" t="s">
        <v>12886</v>
      </c>
      <c r="H922" s="385">
        <v>3.12</v>
      </c>
      <c r="I922" s="358" t="s">
        <v>12893</v>
      </c>
      <c r="J922" s="358" t="s">
        <v>12888</v>
      </c>
      <c r="K922" s="358" t="s">
        <v>13558</v>
      </c>
      <c r="L922" s="362">
        <v>40906</v>
      </c>
      <c r="N922" s="362">
        <v>40906</v>
      </c>
      <c r="P922" s="356" t="s">
        <v>13255</v>
      </c>
    </row>
    <row r="923" spans="1:16" x14ac:dyDescent="0.2">
      <c r="A923" s="356" t="s">
        <v>7801</v>
      </c>
      <c r="B923" s="356" t="s">
        <v>15041</v>
      </c>
      <c r="C923" s="358" t="s">
        <v>13007</v>
      </c>
      <c r="D923" s="358" t="s">
        <v>12976</v>
      </c>
      <c r="E923" s="358" t="s">
        <v>14335</v>
      </c>
      <c r="G923" s="358" t="s">
        <v>12886</v>
      </c>
      <c r="H923" s="385">
        <v>4.08</v>
      </c>
      <c r="I923" s="358" t="s">
        <v>12893</v>
      </c>
      <c r="J923" s="358" t="s">
        <v>12888</v>
      </c>
      <c r="K923" s="358" t="s">
        <v>13558</v>
      </c>
      <c r="L923" s="362">
        <v>40796</v>
      </c>
      <c r="N923" s="362">
        <v>40796</v>
      </c>
      <c r="P923" s="356" t="s">
        <v>13255</v>
      </c>
    </row>
    <row r="924" spans="1:16" x14ac:dyDescent="0.2">
      <c r="A924" s="356" t="s">
        <v>7802</v>
      </c>
      <c r="B924" s="356" t="s">
        <v>15042</v>
      </c>
      <c r="C924" s="358" t="s">
        <v>13280</v>
      </c>
      <c r="D924" s="358" t="s">
        <v>13010</v>
      </c>
      <c r="E924" s="358" t="s">
        <v>15043</v>
      </c>
      <c r="G924" s="358" t="s">
        <v>12886</v>
      </c>
      <c r="H924" s="385">
        <v>9.1199999999999992</v>
      </c>
      <c r="I924" s="358" t="s">
        <v>12893</v>
      </c>
      <c r="J924" s="358" t="s">
        <v>12888</v>
      </c>
      <c r="K924" s="358" t="s">
        <v>13558</v>
      </c>
      <c r="L924" s="362">
        <v>40707</v>
      </c>
      <c r="N924" s="362">
        <v>40707</v>
      </c>
      <c r="P924" s="356" t="s">
        <v>13255</v>
      </c>
    </row>
    <row r="925" spans="1:16" x14ac:dyDescent="0.2">
      <c r="A925" s="356" t="s">
        <v>7803</v>
      </c>
      <c r="B925" s="356" t="s">
        <v>15044</v>
      </c>
      <c r="C925" s="358" t="s">
        <v>13922</v>
      </c>
      <c r="D925" s="358" t="s">
        <v>13106</v>
      </c>
      <c r="E925" s="358" t="s">
        <v>15045</v>
      </c>
      <c r="G925" s="358" t="s">
        <v>12886</v>
      </c>
      <c r="H925" s="385">
        <v>5.0750000000000002</v>
      </c>
      <c r="I925" s="358" t="s">
        <v>12893</v>
      </c>
      <c r="J925" s="358" t="s">
        <v>12888</v>
      </c>
      <c r="K925" s="358" t="s">
        <v>13558</v>
      </c>
      <c r="L925" s="362">
        <v>40017</v>
      </c>
      <c r="N925" s="362">
        <v>40017</v>
      </c>
      <c r="P925" s="356" t="s">
        <v>13255</v>
      </c>
    </row>
    <row r="926" spans="1:16" x14ac:dyDescent="0.2">
      <c r="A926" s="356" t="s">
        <v>7804</v>
      </c>
      <c r="B926" s="356" t="s">
        <v>15046</v>
      </c>
      <c r="C926" s="358" t="s">
        <v>12883</v>
      </c>
      <c r="D926" s="358" t="s">
        <v>12884</v>
      </c>
      <c r="E926" s="358" t="s">
        <v>15047</v>
      </c>
      <c r="G926" s="358" t="s">
        <v>12886</v>
      </c>
      <c r="H926" s="385">
        <v>8.4</v>
      </c>
      <c r="I926" s="358" t="s">
        <v>12893</v>
      </c>
      <c r="J926" s="358" t="s">
        <v>12888</v>
      </c>
      <c r="K926" s="358" t="s">
        <v>13558</v>
      </c>
      <c r="L926" s="362">
        <v>40722</v>
      </c>
      <c r="N926" s="362">
        <v>40722</v>
      </c>
      <c r="P926" s="356" t="s">
        <v>13255</v>
      </c>
    </row>
    <row r="927" spans="1:16" x14ac:dyDescent="0.2">
      <c r="A927" s="356" t="s">
        <v>7805</v>
      </c>
      <c r="B927" s="356" t="s">
        <v>15048</v>
      </c>
      <c r="C927" s="358" t="s">
        <v>13353</v>
      </c>
      <c r="D927" s="358" t="s">
        <v>12919</v>
      </c>
      <c r="E927" s="358" t="s">
        <v>15049</v>
      </c>
      <c r="G927" s="358" t="s">
        <v>12886</v>
      </c>
      <c r="H927" s="385">
        <v>67.86</v>
      </c>
      <c r="I927" s="358" t="s">
        <v>12893</v>
      </c>
      <c r="J927" s="358" t="s">
        <v>12888</v>
      </c>
      <c r="K927" s="358" t="s">
        <v>13558</v>
      </c>
      <c r="L927" s="362">
        <v>40158</v>
      </c>
      <c r="N927" s="362">
        <v>40158</v>
      </c>
      <c r="P927" s="356" t="s">
        <v>13605</v>
      </c>
    </row>
    <row r="928" spans="1:16" x14ac:dyDescent="0.2">
      <c r="A928" s="356" t="s">
        <v>7806</v>
      </c>
      <c r="B928" s="356" t="s">
        <v>15050</v>
      </c>
      <c r="C928" s="358" t="s">
        <v>12890</v>
      </c>
      <c r="D928" s="358" t="s">
        <v>12891</v>
      </c>
      <c r="E928" s="358" t="s">
        <v>15051</v>
      </c>
      <c r="G928" s="358" t="s">
        <v>12886</v>
      </c>
      <c r="H928" s="385">
        <v>7.65</v>
      </c>
      <c r="I928" s="358" t="s">
        <v>12893</v>
      </c>
      <c r="J928" s="358" t="s">
        <v>12888</v>
      </c>
      <c r="K928" s="358" t="s">
        <v>13558</v>
      </c>
      <c r="L928" s="362">
        <v>40759</v>
      </c>
      <c r="N928" s="362">
        <v>40759</v>
      </c>
      <c r="P928" s="356" t="s">
        <v>13255</v>
      </c>
    </row>
    <row r="929" spans="1:16" x14ac:dyDescent="0.2">
      <c r="A929" s="356" t="s">
        <v>7807</v>
      </c>
      <c r="B929" s="356" t="s">
        <v>15052</v>
      </c>
      <c r="C929" s="358" t="s">
        <v>13415</v>
      </c>
      <c r="D929" s="358" t="s">
        <v>12891</v>
      </c>
      <c r="E929" s="358" t="s">
        <v>15053</v>
      </c>
      <c r="G929" s="358" t="s">
        <v>12886</v>
      </c>
      <c r="H929" s="385">
        <v>9.36</v>
      </c>
      <c r="I929" s="358" t="s">
        <v>12893</v>
      </c>
      <c r="J929" s="358" t="s">
        <v>12888</v>
      </c>
      <c r="K929" s="358" t="s">
        <v>13558</v>
      </c>
      <c r="L929" s="362">
        <v>40886</v>
      </c>
      <c r="N929" s="362">
        <v>40886</v>
      </c>
      <c r="P929" s="356" t="s">
        <v>13255</v>
      </c>
    </row>
    <row r="930" spans="1:16" x14ac:dyDescent="0.2">
      <c r="A930" s="356" t="s">
        <v>7808</v>
      </c>
      <c r="B930" s="356" t="s">
        <v>15054</v>
      </c>
      <c r="C930" s="358" t="s">
        <v>13572</v>
      </c>
      <c r="D930" s="358" t="s">
        <v>12981</v>
      </c>
      <c r="E930" s="358" t="s">
        <v>15055</v>
      </c>
      <c r="G930" s="358" t="s">
        <v>12886</v>
      </c>
      <c r="H930" s="385">
        <v>3.8</v>
      </c>
      <c r="I930" s="358" t="s">
        <v>12893</v>
      </c>
      <c r="J930" s="358" t="s">
        <v>12888</v>
      </c>
      <c r="K930" s="358" t="s">
        <v>13558</v>
      </c>
      <c r="L930" s="362">
        <v>40743</v>
      </c>
      <c r="N930" s="362">
        <v>40743</v>
      </c>
      <c r="P930" s="356" t="s">
        <v>13255</v>
      </c>
    </row>
    <row r="931" spans="1:16" x14ac:dyDescent="0.2">
      <c r="A931" s="356" t="s">
        <v>7809</v>
      </c>
      <c r="B931" s="356" t="s">
        <v>15056</v>
      </c>
      <c r="C931" s="358" t="s">
        <v>13915</v>
      </c>
      <c r="D931" s="358" t="s">
        <v>12919</v>
      </c>
      <c r="E931" s="358" t="s">
        <v>15057</v>
      </c>
      <c r="G931" s="358" t="s">
        <v>12886</v>
      </c>
      <c r="H931" s="385">
        <v>6.82</v>
      </c>
      <c r="I931" s="358" t="s">
        <v>12893</v>
      </c>
      <c r="J931" s="358" t="s">
        <v>12888</v>
      </c>
      <c r="K931" s="358" t="s">
        <v>13558</v>
      </c>
      <c r="L931" s="362">
        <v>40638</v>
      </c>
      <c r="N931" s="362">
        <v>40638</v>
      </c>
      <c r="P931" s="356" t="s">
        <v>13255</v>
      </c>
    </row>
    <row r="932" spans="1:16" x14ac:dyDescent="0.2">
      <c r="A932" s="356" t="s">
        <v>7810</v>
      </c>
      <c r="B932" s="356" t="s">
        <v>15058</v>
      </c>
      <c r="C932" s="358" t="s">
        <v>13595</v>
      </c>
      <c r="D932" s="358" t="s">
        <v>13596</v>
      </c>
      <c r="E932" s="358" t="s">
        <v>15059</v>
      </c>
      <c r="G932" s="358" t="s">
        <v>12886</v>
      </c>
      <c r="H932" s="385">
        <v>6.48</v>
      </c>
      <c r="I932" s="358" t="s">
        <v>12893</v>
      </c>
      <c r="J932" s="358" t="s">
        <v>12888</v>
      </c>
      <c r="K932" s="358" t="s">
        <v>13558</v>
      </c>
      <c r="L932" s="362">
        <v>40302</v>
      </c>
      <c r="N932" s="362">
        <v>40302</v>
      </c>
      <c r="P932" s="356" t="s">
        <v>13255</v>
      </c>
    </row>
    <row r="933" spans="1:16" x14ac:dyDescent="0.2">
      <c r="A933" s="356" t="s">
        <v>7811</v>
      </c>
      <c r="B933" s="356" t="s">
        <v>15058</v>
      </c>
      <c r="C933" s="358" t="s">
        <v>13595</v>
      </c>
      <c r="D933" s="358" t="s">
        <v>13596</v>
      </c>
      <c r="E933" s="358" t="s">
        <v>15059</v>
      </c>
      <c r="G933" s="358" t="s">
        <v>12886</v>
      </c>
      <c r="H933" s="385">
        <v>3.145</v>
      </c>
      <c r="I933" s="358" t="s">
        <v>12893</v>
      </c>
      <c r="J933" s="358" t="s">
        <v>12888</v>
      </c>
      <c r="K933" s="358" t="s">
        <v>13558</v>
      </c>
      <c r="L933" s="362">
        <v>40731</v>
      </c>
      <c r="N933" s="362">
        <v>40731</v>
      </c>
      <c r="P933" s="356" t="s">
        <v>13255</v>
      </c>
    </row>
    <row r="934" spans="1:16" x14ac:dyDescent="0.2">
      <c r="A934" s="356" t="s">
        <v>7812</v>
      </c>
      <c r="B934" s="356" t="s">
        <v>15060</v>
      </c>
      <c r="C934" s="358" t="s">
        <v>13026</v>
      </c>
      <c r="D934" s="358" t="s">
        <v>13027</v>
      </c>
      <c r="E934" s="358" t="s">
        <v>15001</v>
      </c>
      <c r="G934" s="358" t="s">
        <v>12886</v>
      </c>
      <c r="H934" s="385">
        <v>5.04</v>
      </c>
      <c r="I934" s="358" t="s">
        <v>12893</v>
      </c>
      <c r="J934" s="358" t="s">
        <v>12888</v>
      </c>
      <c r="K934" s="358" t="s">
        <v>13558</v>
      </c>
      <c r="L934" s="362">
        <v>40808</v>
      </c>
      <c r="N934" s="362">
        <v>40808</v>
      </c>
      <c r="P934" s="356" t="s">
        <v>13255</v>
      </c>
    </row>
    <row r="935" spans="1:16" x14ac:dyDescent="0.2">
      <c r="A935" s="356" t="s">
        <v>7813</v>
      </c>
      <c r="B935" s="356" t="s">
        <v>15061</v>
      </c>
      <c r="C935" s="358" t="s">
        <v>13031</v>
      </c>
      <c r="D935" s="358" t="s">
        <v>12960</v>
      </c>
      <c r="E935" s="358" t="s">
        <v>15062</v>
      </c>
      <c r="G935" s="358" t="s">
        <v>12886</v>
      </c>
      <c r="H935" s="385">
        <v>7.74</v>
      </c>
      <c r="I935" s="358" t="s">
        <v>12893</v>
      </c>
      <c r="J935" s="358" t="s">
        <v>12888</v>
      </c>
      <c r="K935" s="358" t="s">
        <v>13558</v>
      </c>
      <c r="L935" s="362">
        <v>40731</v>
      </c>
      <c r="N935" s="362">
        <v>40731</v>
      </c>
      <c r="P935" s="356" t="s">
        <v>13255</v>
      </c>
    </row>
    <row r="936" spans="1:16" x14ac:dyDescent="0.2">
      <c r="A936" s="356" t="s">
        <v>7814</v>
      </c>
      <c r="B936" s="356" t="s">
        <v>15063</v>
      </c>
      <c r="C936" s="358" t="s">
        <v>13158</v>
      </c>
      <c r="D936" s="358" t="s">
        <v>12931</v>
      </c>
      <c r="E936" s="358" t="s">
        <v>14364</v>
      </c>
      <c r="G936" s="358" t="s">
        <v>12886</v>
      </c>
      <c r="H936" s="385">
        <v>11.28</v>
      </c>
      <c r="I936" s="358" t="s">
        <v>12893</v>
      </c>
      <c r="J936" s="358" t="s">
        <v>12888</v>
      </c>
      <c r="K936" s="358" t="s">
        <v>13558</v>
      </c>
      <c r="L936" s="362">
        <v>40878</v>
      </c>
      <c r="N936" s="362">
        <v>40878</v>
      </c>
      <c r="P936" s="356" t="s">
        <v>13255</v>
      </c>
    </row>
    <row r="937" spans="1:16" x14ac:dyDescent="0.2">
      <c r="A937" s="356" t="s">
        <v>7815</v>
      </c>
      <c r="B937" s="356" t="s">
        <v>15064</v>
      </c>
      <c r="C937" s="358" t="s">
        <v>13915</v>
      </c>
      <c r="D937" s="358" t="s">
        <v>12919</v>
      </c>
      <c r="E937" s="358" t="s">
        <v>15065</v>
      </c>
      <c r="G937" s="358" t="s">
        <v>12886</v>
      </c>
      <c r="H937" s="385">
        <v>8.4600000000000009</v>
      </c>
      <c r="I937" s="358" t="s">
        <v>12893</v>
      </c>
      <c r="J937" s="358" t="s">
        <v>12888</v>
      </c>
      <c r="K937" s="358" t="s">
        <v>13558</v>
      </c>
      <c r="L937" s="362">
        <v>40870</v>
      </c>
      <c r="N937" s="362">
        <v>40870</v>
      </c>
      <c r="P937" s="356" t="s">
        <v>13255</v>
      </c>
    </row>
    <row r="938" spans="1:16" x14ac:dyDescent="0.2">
      <c r="A938" s="356" t="s">
        <v>7816</v>
      </c>
      <c r="B938" s="356" t="s">
        <v>15066</v>
      </c>
      <c r="C938" s="358" t="s">
        <v>15067</v>
      </c>
      <c r="D938" s="358" t="s">
        <v>12903</v>
      </c>
      <c r="E938" s="358" t="s">
        <v>15068</v>
      </c>
      <c r="G938" s="358" t="s">
        <v>12886</v>
      </c>
      <c r="H938" s="385">
        <v>8.0850000000000009</v>
      </c>
      <c r="I938" s="358" t="s">
        <v>12893</v>
      </c>
      <c r="J938" s="358" t="s">
        <v>12888</v>
      </c>
      <c r="K938" s="358" t="s">
        <v>13558</v>
      </c>
      <c r="L938" s="362">
        <v>40880</v>
      </c>
      <c r="N938" s="362">
        <v>40880</v>
      </c>
      <c r="P938" s="356" t="s">
        <v>13255</v>
      </c>
    </row>
    <row r="939" spans="1:16" x14ac:dyDescent="0.2">
      <c r="A939" s="356" t="s">
        <v>7817</v>
      </c>
      <c r="B939" s="356" t="s">
        <v>15069</v>
      </c>
      <c r="C939" s="358" t="s">
        <v>13244</v>
      </c>
      <c r="D939" s="358" t="s">
        <v>13245</v>
      </c>
      <c r="E939" s="358" t="s">
        <v>15070</v>
      </c>
      <c r="G939" s="358" t="s">
        <v>12886</v>
      </c>
      <c r="H939" s="385">
        <v>11.6</v>
      </c>
      <c r="I939" s="358" t="s">
        <v>12893</v>
      </c>
      <c r="J939" s="358" t="s">
        <v>12888</v>
      </c>
      <c r="K939" s="358" t="s">
        <v>13558</v>
      </c>
      <c r="L939" s="362">
        <v>40808</v>
      </c>
      <c r="N939" s="362">
        <v>40808</v>
      </c>
      <c r="P939" s="356" t="s">
        <v>13255</v>
      </c>
    </row>
    <row r="940" spans="1:16" x14ac:dyDescent="0.2">
      <c r="A940" s="356" t="s">
        <v>7818</v>
      </c>
      <c r="B940" s="356" t="s">
        <v>15071</v>
      </c>
      <c r="C940" s="358" t="s">
        <v>13330</v>
      </c>
      <c r="D940" s="358" t="s">
        <v>12984</v>
      </c>
      <c r="E940" s="358" t="s">
        <v>15072</v>
      </c>
      <c r="G940" s="358" t="s">
        <v>12886</v>
      </c>
      <c r="H940" s="385">
        <v>8.3249999999999993</v>
      </c>
      <c r="I940" s="358" t="s">
        <v>12893</v>
      </c>
      <c r="J940" s="358" t="s">
        <v>12888</v>
      </c>
      <c r="K940" s="358" t="s">
        <v>13558</v>
      </c>
      <c r="L940" s="362">
        <v>40715</v>
      </c>
      <c r="N940" s="362">
        <v>40715</v>
      </c>
      <c r="P940" s="356" t="s">
        <v>13255</v>
      </c>
    </row>
    <row r="941" spans="1:16" x14ac:dyDescent="0.2">
      <c r="A941" s="356" t="s">
        <v>7819</v>
      </c>
      <c r="B941" s="356" t="s">
        <v>15073</v>
      </c>
      <c r="C941" s="358" t="s">
        <v>13303</v>
      </c>
      <c r="D941" s="358" t="s">
        <v>12997</v>
      </c>
      <c r="E941" s="358" t="s">
        <v>15074</v>
      </c>
      <c r="G941" s="358" t="s">
        <v>12886</v>
      </c>
      <c r="H941" s="385">
        <v>8.5050000000000008</v>
      </c>
      <c r="I941" s="358" t="s">
        <v>12893</v>
      </c>
      <c r="J941" s="358" t="s">
        <v>12888</v>
      </c>
      <c r="K941" s="358" t="s">
        <v>13558</v>
      </c>
      <c r="L941" s="362">
        <v>40722</v>
      </c>
      <c r="N941" s="362">
        <v>40722</v>
      </c>
      <c r="P941" s="356" t="s">
        <v>13255</v>
      </c>
    </row>
    <row r="942" spans="1:16" x14ac:dyDescent="0.2">
      <c r="A942" s="356" t="s">
        <v>7820</v>
      </c>
      <c r="B942" s="356" t="s">
        <v>15075</v>
      </c>
      <c r="C942" s="358" t="s">
        <v>12902</v>
      </c>
      <c r="D942" s="358" t="s">
        <v>12903</v>
      </c>
      <c r="E942" s="358" t="s">
        <v>15076</v>
      </c>
      <c r="G942" s="358" t="s">
        <v>12886</v>
      </c>
      <c r="H942" s="385">
        <v>9.0649999999999995</v>
      </c>
      <c r="I942" s="358" t="s">
        <v>12893</v>
      </c>
      <c r="J942" s="358" t="s">
        <v>12888</v>
      </c>
      <c r="K942" s="358" t="s">
        <v>13558</v>
      </c>
      <c r="L942" s="362">
        <v>40378</v>
      </c>
      <c r="N942" s="362">
        <v>40378</v>
      </c>
      <c r="P942" s="356" t="s">
        <v>13255</v>
      </c>
    </row>
    <row r="943" spans="1:16" x14ac:dyDescent="0.2">
      <c r="A943" s="356" t="s">
        <v>7821</v>
      </c>
      <c r="B943" s="356" t="s">
        <v>15077</v>
      </c>
      <c r="C943" s="358" t="s">
        <v>13609</v>
      </c>
      <c r="D943" s="358" t="s">
        <v>12895</v>
      </c>
      <c r="E943" s="358" t="s">
        <v>15078</v>
      </c>
      <c r="G943" s="358" t="s">
        <v>12886</v>
      </c>
      <c r="H943" s="385">
        <v>5.2</v>
      </c>
      <c r="I943" s="358" t="s">
        <v>12893</v>
      </c>
      <c r="J943" s="358" t="s">
        <v>12888</v>
      </c>
      <c r="K943" s="358" t="s">
        <v>13558</v>
      </c>
      <c r="L943" s="362">
        <v>40873</v>
      </c>
      <c r="N943" s="362">
        <v>40873</v>
      </c>
      <c r="P943" s="356" t="s">
        <v>13255</v>
      </c>
    </row>
    <row r="944" spans="1:16" x14ac:dyDescent="0.2">
      <c r="A944" s="356" t="s">
        <v>7822</v>
      </c>
      <c r="B944" s="356" t="s">
        <v>15079</v>
      </c>
      <c r="C944" s="358" t="s">
        <v>13966</v>
      </c>
      <c r="D944" s="358" t="s">
        <v>13027</v>
      </c>
      <c r="E944" s="358" t="s">
        <v>15080</v>
      </c>
      <c r="G944" s="358" t="s">
        <v>12886</v>
      </c>
      <c r="H944" s="385">
        <v>6.12</v>
      </c>
      <c r="I944" s="358" t="s">
        <v>12893</v>
      </c>
      <c r="J944" s="358" t="s">
        <v>12888</v>
      </c>
      <c r="K944" s="358" t="s">
        <v>13558</v>
      </c>
      <c r="L944" s="362">
        <v>40984</v>
      </c>
      <c r="N944" s="362">
        <v>40984</v>
      </c>
      <c r="P944" s="356" t="s">
        <v>13605</v>
      </c>
    </row>
    <row r="945" spans="1:16" x14ac:dyDescent="0.2">
      <c r="A945" s="356" t="s">
        <v>7823</v>
      </c>
      <c r="B945" s="356" t="s">
        <v>15081</v>
      </c>
      <c r="C945" s="358" t="s">
        <v>13120</v>
      </c>
      <c r="D945" s="358" t="s">
        <v>12984</v>
      </c>
      <c r="E945" s="358" t="s">
        <v>15082</v>
      </c>
      <c r="G945" s="358" t="s">
        <v>12886</v>
      </c>
      <c r="H945" s="385">
        <v>10.26</v>
      </c>
      <c r="I945" s="358" t="s">
        <v>12893</v>
      </c>
      <c r="J945" s="358" t="s">
        <v>12888</v>
      </c>
      <c r="K945" s="358" t="s">
        <v>13558</v>
      </c>
      <c r="L945" s="362">
        <v>40775</v>
      </c>
      <c r="N945" s="362">
        <v>40775</v>
      </c>
      <c r="P945" s="356" t="s">
        <v>13255</v>
      </c>
    </row>
    <row r="946" spans="1:16" x14ac:dyDescent="0.2">
      <c r="A946" s="356" t="s">
        <v>7824</v>
      </c>
      <c r="B946" s="356" t="s">
        <v>15083</v>
      </c>
      <c r="C946" s="358" t="s">
        <v>14214</v>
      </c>
      <c r="D946" s="358" t="s">
        <v>12916</v>
      </c>
      <c r="E946" s="358" t="s">
        <v>15084</v>
      </c>
      <c r="G946" s="358" t="s">
        <v>12886</v>
      </c>
      <c r="H946" s="385">
        <v>6.72</v>
      </c>
      <c r="I946" s="358" t="s">
        <v>12893</v>
      </c>
      <c r="J946" s="358" t="s">
        <v>12888</v>
      </c>
      <c r="K946" s="358" t="s">
        <v>13558</v>
      </c>
      <c r="L946" s="362">
        <v>40905</v>
      </c>
      <c r="N946" s="362">
        <v>40905</v>
      </c>
      <c r="P946" s="356" t="s">
        <v>13255</v>
      </c>
    </row>
    <row r="947" spans="1:16" x14ac:dyDescent="0.2">
      <c r="A947" s="356" t="s">
        <v>7825</v>
      </c>
      <c r="B947" s="356" t="s">
        <v>15085</v>
      </c>
      <c r="C947" s="358" t="s">
        <v>13031</v>
      </c>
      <c r="D947" s="358" t="s">
        <v>12960</v>
      </c>
      <c r="E947" s="358" t="s">
        <v>15086</v>
      </c>
      <c r="G947" s="358" t="s">
        <v>12886</v>
      </c>
      <c r="H947" s="385">
        <v>10.35</v>
      </c>
      <c r="I947" s="358" t="s">
        <v>12893</v>
      </c>
      <c r="J947" s="358" t="s">
        <v>12888</v>
      </c>
      <c r="K947" s="358" t="s">
        <v>13558</v>
      </c>
      <c r="L947" s="362">
        <v>40737</v>
      </c>
      <c r="N947" s="362">
        <v>40737</v>
      </c>
      <c r="P947" s="356" t="s">
        <v>13255</v>
      </c>
    </row>
    <row r="948" spans="1:16" x14ac:dyDescent="0.2">
      <c r="A948" s="356" t="s">
        <v>7826</v>
      </c>
      <c r="B948" s="356" t="s">
        <v>15087</v>
      </c>
      <c r="C948" s="358" t="s">
        <v>13653</v>
      </c>
      <c r="D948" s="358" t="s">
        <v>13027</v>
      </c>
      <c r="E948" s="358" t="s">
        <v>15088</v>
      </c>
      <c r="G948" s="358" t="s">
        <v>12886</v>
      </c>
      <c r="H948" s="385">
        <v>1.9</v>
      </c>
      <c r="I948" s="358" t="s">
        <v>12893</v>
      </c>
      <c r="J948" s="358" t="s">
        <v>12888</v>
      </c>
      <c r="K948" s="358" t="s">
        <v>13558</v>
      </c>
      <c r="L948" s="362">
        <v>40256</v>
      </c>
      <c r="N948" s="362">
        <v>40256</v>
      </c>
      <c r="P948" s="356" t="s">
        <v>13255</v>
      </c>
    </row>
    <row r="949" spans="1:16" x14ac:dyDescent="0.2">
      <c r="A949" s="356" t="s">
        <v>7827</v>
      </c>
      <c r="B949" s="356" t="s">
        <v>15089</v>
      </c>
      <c r="C949" s="358" t="s">
        <v>13578</v>
      </c>
      <c r="D949" s="358" t="s">
        <v>12931</v>
      </c>
      <c r="E949" s="358" t="s">
        <v>15090</v>
      </c>
      <c r="G949" s="358" t="s">
        <v>12886</v>
      </c>
      <c r="H949" s="385">
        <v>8.64</v>
      </c>
      <c r="I949" s="358" t="s">
        <v>12893</v>
      </c>
      <c r="J949" s="358" t="s">
        <v>12888</v>
      </c>
      <c r="K949" s="358" t="s">
        <v>13558</v>
      </c>
      <c r="L949" s="362">
        <v>40276</v>
      </c>
      <c r="N949" s="362">
        <v>40276</v>
      </c>
      <c r="P949" s="356" t="s">
        <v>13255</v>
      </c>
    </row>
    <row r="950" spans="1:16" x14ac:dyDescent="0.2">
      <c r="A950" s="356" t="s">
        <v>7828</v>
      </c>
      <c r="B950" s="356" t="s">
        <v>15091</v>
      </c>
      <c r="C950" s="358" t="s">
        <v>15067</v>
      </c>
      <c r="D950" s="358" t="s">
        <v>12903</v>
      </c>
      <c r="E950" s="358" t="s">
        <v>15092</v>
      </c>
      <c r="G950" s="358" t="s">
        <v>12886</v>
      </c>
      <c r="H950" s="385">
        <v>7.44</v>
      </c>
      <c r="I950" s="358" t="s">
        <v>12893</v>
      </c>
      <c r="J950" s="358" t="s">
        <v>12888</v>
      </c>
      <c r="K950" s="358" t="s">
        <v>13558</v>
      </c>
      <c r="L950" s="362">
        <v>40858</v>
      </c>
      <c r="N950" s="362">
        <v>40858</v>
      </c>
      <c r="P950" s="356" t="s">
        <v>13255</v>
      </c>
    </row>
    <row r="951" spans="1:16" x14ac:dyDescent="0.2">
      <c r="A951" s="356" t="s">
        <v>7829</v>
      </c>
      <c r="B951" s="356" t="s">
        <v>15093</v>
      </c>
      <c r="C951" s="358" t="s">
        <v>13244</v>
      </c>
      <c r="D951" s="358" t="s">
        <v>13245</v>
      </c>
      <c r="E951" s="358" t="s">
        <v>15094</v>
      </c>
      <c r="G951" s="358" t="s">
        <v>12886</v>
      </c>
      <c r="H951" s="385">
        <v>6.4</v>
      </c>
      <c r="I951" s="358" t="s">
        <v>12893</v>
      </c>
      <c r="J951" s="358" t="s">
        <v>12888</v>
      </c>
      <c r="K951" s="358" t="s">
        <v>13558</v>
      </c>
      <c r="L951" s="362">
        <v>40807</v>
      </c>
      <c r="N951" s="362">
        <v>40807</v>
      </c>
      <c r="P951" s="356" t="s">
        <v>13255</v>
      </c>
    </row>
    <row r="952" spans="1:16" x14ac:dyDescent="0.2">
      <c r="A952" s="356" t="s">
        <v>7830</v>
      </c>
      <c r="B952" s="356" t="s">
        <v>15095</v>
      </c>
      <c r="C952" s="358" t="s">
        <v>12975</v>
      </c>
      <c r="D952" s="358" t="s">
        <v>12976</v>
      </c>
      <c r="E952" s="358" t="s">
        <v>15096</v>
      </c>
      <c r="G952" s="358" t="s">
        <v>12886</v>
      </c>
      <c r="H952" s="385">
        <v>2.94</v>
      </c>
      <c r="I952" s="358" t="s">
        <v>12893</v>
      </c>
      <c r="J952" s="358" t="s">
        <v>12888</v>
      </c>
      <c r="K952" s="358" t="s">
        <v>13558</v>
      </c>
      <c r="L952" s="362">
        <v>40451</v>
      </c>
      <c r="N952" s="362">
        <v>40451</v>
      </c>
      <c r="P952" s="356" t="s">
        <v>13255</v>
      </c>
    </row>
    <row r="953" spans="1:16" x14ac:dyDescent="0.2">
      <c r="A953" s="356" t="s">
        <v>7831</v>
      </c>
      <c r="B953" s="356" t="s">
        <v>15097</v>
      </c>
      <c r="C953" s="358" t="s">
        <v>13572</v>
      </c>
      <c r="D953" s="358" t="s">
        <v>12981</v>
      </c>
      <c r="E953" s="358" t="s">
        <v>15098</v>
      </c>
      <c r="G953" s="358" t="s">
        <v>12886</v>
      </c>
      <c r="H953" s="385">
        <v>5.75</v>
      </c>
      <c r="I953" s="358" t="s">
        <v>12893</v>
      </c>
      <c r="J953" s="358" t="s">
        <v>12888</v>
      </c>
      <c r="K953" s="358" t="s">
        <v>13558</v>
      </c>
      <c r="L953" s="362">
        <v>40893</v>
      </c>
      <c r="N953" s="362">
        <v>40893</v>
      </c>
      <c r="P953" s="356" t="s">
        <v>13255</v>
      </c>
    </row>
    <row r="954" spans="1:16" x14ac:dyDescent="0.2">
      <c r="A954" s="356" t="s">
        <v>7832</v>
      </c>
      <c r="B954" s="356" t="s">
        <v>15099</v>
      </c>
      <c r="C954" s="358" t="s">
        <v>12905</v>
      </c>
      <c r="D954" s="358" t="s">
        <v>12945</v>
      </c>
      <c r="E954" s="358" t="s">
        <v>15100</v>
      </c>
      <c r="G954" s="358" t="s">
        <v>12886</v>
      </c>
      <c r="H954" s="385">
        <v>12.675000000000001</v>
      </c>
      <c r="I954" s="358" t="s">
        <v>12893</v>
      </c>
      <c r="J954" s="358" t="s">
        <v>12888</v>
      </c>
      <c r="K954" s="358" t="s">
        <v>13558</v>
      </c>
      <c r="L954" s="362">
        <v>40303</v>
      </c>
      <c r="N954" s="362">
        <v>40303</v>
      </c>
      <c r="P954" s="356" t="s">
        <v>13255</v>
      </c>
    </row>
    <row r="955" spans="1:16" x14ac:dyDescent="0.2">
      <c r="A955" s="356" t="s">
        <v>7833</v>
      </c>
      <c r="B955" s="356" t="s">
        <v>15101</v>
      </c>
      <c r="C955" s="358" t="s">
        <v>13665</v>
      </c>
      <c r="D955" s="358" t="s">
        <v>12910</v>
      </c>
      <c r="E955" s="358" t="s">
        <v>15102</v>
      </c>
      <c r="G955" s="358" t="s">
        <v>12886</v>
      </c>
      <c r="H955" s="385">
        <v>26.535</v>
      </c>
      <c r="I955" s="358" t="s">
        <v>12893</v>
      </c>
      <c r="J955" s="358" t="s">
        <v>12888</v>
      </c>
      <c r="K955" s="358" t="s">
        <v>13558</v>
      </c>
      <c r="L955" s="362">
        <v>40714</v>
      </c>
      <c r="N955" s="362">
        <v>40714</v>
      </c>
      <c r="P955" s="356" t="s">
        <v>13255</v>
      </c>
    </row>
    <row r="956" spans="1:16" x14ac:dyDescent="0.2">
      <c r="A956" s="356" t="s">
        <v>7834</v>
      </c>
      <c r="B956" s="356" t="s">
        <v>15103</v>
      </c>
      <c r="C956" s="358" t="s">
        <v>15104</v>
      </c>
      <c r="D956" s="358" t="s">
        <v>13596</v>
      </c>
      <c r="E956" s="358" t="s">
        <v>15105</v>
      </c>
      <c r="G956" s="358" t="s">
        <v>12886</v>
      </c>
      <c r="H956" s="385">
        <v>9.9450000000000003</v>
      </c>
      <c r="I956" s="358" t="s">
        <v>12893</v>
      </c>
      <c r="J956" s="358" t="s">
        <v>12888</v>
      </c>
      <c r="K956" s="358" t="s">
        <v>13558</v>
      </c>
      <c r="L956" s="362">
        <v>40847</v>
      </c>
      <c r="N956" s="362">
        <v>40847</v>
      </c>
      <c r="P956" s="356" t="s">
        <v>13255</v>
      </c>
    </row>
    <row r="957" spans="1:16" x14ac:dyDescent="0.2">
      <c r="A957" s="356" t="s">
        <v>7835</v>
      </c>
      <c r="B957" s="356" t="s">
        <v>15106</v>
      </c>
      <c r="C957" s="358" t="s">
        <v>12905</v>
      </c>
      <c r="D957" s="358" t="s">
        <v>13152</v>
      </c>
      <c r="E957" s="358" t="s">
        <v>15107</v>
      </c>
      <c r="G957" s="358" t="s">
        <v>12886</v>
      </c>
      <c r="H957" s="385">
        <v>4.3049999999999997</v>
      </c>
      <c r="I957" s="358" t="s">
        <v>12893</v>
      </c>
      <c r="J957" s="358" t="s">
        <v>12888</v>
      </c>
      <c r="K957" s="358" t="s">
        <v>13558</v>
      </c>
      <c r="L957" s="362">
        <v>40071</v>
      </c>
      <c r="N957" s="362">
        <v>40071</v>
      </c>
      <c r="P957" s="356" t="s">
        <v>13255</v>
      </c>
    </row>
    <row r="958" spans="1:16" x14ac:dyDescent="0.2">
      <c r="A958" s="356" t="s">
        <v>7836</v>
      </c>
      <c r="B958" s="356" t="s">
        <v>15108</v>
      </c>
      <c r="C958" s="358" t="s">
        <v>14094</v>
      </c>
      <c r="D958" s="358" t="s">
        <v>13130</v>
      </c>
      <c r="E958" s="358" t="s">
        <v>15109</v>
      </c>
      <c r="G958" s="358" t="s">
        <v>12886</v>
      </c>
      <c r="H958" s="385">
        <v>5.76</v>
      </c>
      <c r="I958" s="358" t="s">
        <v>12893</v>
      </c>
      <c r="J958" s="358" t="s">
        <v>12888</v>
      </c>
      <c r="K958" s="358" t="s">
        <v>13558</v>
      </c>
      <c r="L958" s="362">
        <v>40822</v>
      </c>
      <c r="N958" s="362">
        <v>40822</v>
      </c>
      <c r="P958" s="356" t="s">
        <v>13255</v>
      </c>
    </row>
    <row r="959" spans="1:16" x14ac:dyDescent="0.2">
      <c r="A959" s="356" t="s">
        <v>7837</v>
      </c>
      <c r="B959" s="356" t="s">
        <v>15110</v>
      </c>
      <c r="C959" s="358" t="s">
        <v>12898</v>
      </c>
      <c r="D959" s="358" t="s">
        <v>12899</v>
      </c>
      <c r="E959" s="358" t="s">
        <v>15111</v>
      </c>
      <c r="G959" s="358" t="s">
        <v>12886</v>
      </c>
      <c r="H959" s="385">
        <v>7.52</v>
      </c>
      <c r="I959" s="358" t="s">
        <v>12893</v>
      </c>
      <c r="J959" s="358" t="s">
        <v>12888</v>
      </c>
      <c r="K959" s="358" t="s">
        <v>13558</v>
      </c>
      <c r="L959" s="362">
        <v>40801</v>
      </c>
      <c r="N959" s="362">
        <v>40801</v>
      </c>
      <c r="P959" s="356" t="s">
        <v>13255</v>
      </c>
    </row>
    <row r="960" spans="1:16" x14ac:dyDescent="0.2">
      <c r="A960" s="356" t="s">
        <v>7838</v>
      </c>
      <c r="B960" s="356" t="s">
        <v>15112</v>
      </c>
      <c r="C960" s="358" t="s">
        <v>12965</v>
      </c>
      <c r="D960" s="358" t="s">
        <v>12966</v>
      </c>
      <c r="E960" s="358" t="s">
        <v>15113</v>
      </c>
      <c r="G960" s="358" t="s">
        <v>12886</v>
      </c>
      <c r="H960" s="385">
        <v>10.64</v>
      </c>
      <c r="I960" s="358" t="s">
        <v>12893</v>
      </c>
      <c r="J960" s="358" t="s">
        <v>12888</v>
      </c>
      <c r="K960" s="358" t="s">
        <v>13558</v>
      </c>
      <c r="L960" s="362">
        <v>40880</v>
      </c>
      <c r="N960" s="362">
        <v>40880</v>
      </c>
      <c r="P960" s="356" t="s">
        <v>13255</v>
      </c>
    </row>
    <row r="961" spans="1:16" x14ac:dyDescent="0.2">
      <c r="A961" s="356" t="s">
        <v>7839</v>
      </c>
      <c r="B961" s="356" t="s">
        <v>15114</v>
      </c>
      <c r="C961" s="358" t="s">
        <v>15115</v>
      </c>
      <c r="D961" s="358" t="s">
        <v>12919</v>
      </c>
      <c r="E961" s="358" t="s">
        <v>15116</v>
      </c>
      <c r="G961" s="358" t="s">
        <v>12886</v>
      </c>
      <c r="H961" s="385">
        <v>7.74</v>
      </c>
      <c r="I961" s="358" t="s">
        <v>12893</v>
      </c>
      <c r="J961" s="358" t="s">
        <v>12888</v>
      </c>
      <c r="K961" s="358" t="s">
        <v>13558</v>
      </c>
      <c r="L961" s="362">
        <v>40328</v>
      </c>
      <c r="N961" s="362">
        <v>40328</v>
      </c>
      <c r="P961" s="356" t="s">
        <v>13255</v>
      </c>
    </row>
    <row r="962" spans="1:16" x14ac:dyDescent="0.2">
      <c r="A962" s="356" t="s">
        <v>7840</v>
      </c>
      <c r="B962" s="356" t="s">
        <v>15117</v>
      </c>
      <c r="C962" s="358" t="s">
        <v>13116</v>
      </c>
      <c r="D962" s="358" t="s">
        <v>12919</v>
      </c>
      <c r="E962" s="358" t="s">
        <v>15118</v>
      </c>
      <c r="G962" s="358" t="s">
        <v>12886</v>
      </c>
      <c r="H962" s="385">
        <v>11.02</v>
      </c>
      <c r="I962" s="358" t="s">
        <v>12893</v>
      </c>
      <c r="J962" s="358" t="s">
        <v>12888</v>
      </c>
      <c r="K962" s="358" t="s">
        <v>13558</v>
      </c>
      <c r="L962" s="362">
        <v>40354</v>
      </c>
      <c r="N962" s="362">
        <v>40354</v>
      </c>
      <c r="P962" s="356" t="s">
        <v>13255</v>
      </c>
    </row>
    <row r="963" spans="1:16" x14ac:dyDescent="0.2">
      <c r="A963" s="356" t="s">
        <v>7841</v>
      </c>
      <c r="B963" s="356" t="s">
        <v>15119</v>
      </c>
      <c r="C963" s="358" t="s">
        <v>15067</v>
      </c>
      <c r="D963" s="358" t="s">
        <v>12903</v>
      </c>
      <c r="E963" s="358" t="s">
        <v>15120</v>
      </c>
      <c r="G963" s="358" t="s">
        <v>12886</v>
      </c>
      <c r="H963" s="385">
        <v>6.24</v>
      </c>
      <c r="I963" s="358" t="s">
        <v>12893</v>
      </c>
      <c r="J963" s="358" t="s">
        <v>12888</v>
      </c>
      <c r="K963" s="358" t="s">
        <v>13558</v>
      </c>
      <c r="L963" s="362">
        <v>40821</v>
      </c>
      <c r="N963" s="362">
        <v>40821</v>
      </c>
      <c r="P963" s="356" t="s">
        <v>13255</v>
      </c>
    </row>
    <row r="964" spans="1:16" x14ac:dyDescent="0.2">
      <c r="A964" s="356" t="s">
        <v>7842</v>
      </c>
      <c r="B964" s="356" t="s">
        <v>15121</v>
      </c>
      <c r="C964" s="358" t="s">
        <v>12926</v>
      </c>
      <c r="D964" s="358" t="s">
        <v>12927</v>
      </c>
      <c r="E964" s="358" t="s">
        <v>15122</v>
      </c>
      <c r="G964" s="358" t="s">
        <v>12886</v>
      </c>
      <c r="H964" s="385">
        <v>6.84</v>
      </c>
      <c r="I964" s="358" t="s">
        <v>12893</v>
      </c>
      <c r="J964" s="358" t="s">
        <v>12888</v>
      </c>
      <c r="K964" s="358" t="s">
        <v>13558</v>
      </c>
      <c r="L964" s="362">
        <v>40900</v>
      </c>
      <c r="N964" s="362">
        <v>40900</v>
      </c>
      <c r="P964" s="356" t="s">
        <v>13255</v>
      </c>
    </row>
    <row r="965" spans="1:16" x14ac:dyDescent="0.2">
      <c r="A965" s="356" t="s">
        <v>7843</v>
      </c>
      <c r="B965" s="356" t="s">
        <v>15123</v>
      </c>
      <c r="C965" s="358" t="s">
        <v>13665</v>
      </c>
      <c r="D965" s="358" t="s">
        <v>12910</v>
      </c>
      <c r="E965" s="358" t="s">
        <v>15124</v>
      </c>
      <c r="G965" s="358" t="s">
        <v>12886</v>
      </c>
      <c r="H965" s="385">
        <v>7.35</v>
      </c>
      <c r="I965" s="358" t="s">
        <v>12893</v>
      </c>
      <c r="J965" s="358" t="s">
        <v>12888</v>
      </c>
      <c r="K965" s="358" t="s">
        <v>13558</v>
      </c>
      <c r="L965" s="362">
        <v>40883</v>
      </c>
      <c r="N965" s="362">
        <v>40883</v>
      </c>
      <c r="P965" s="356" t="s">
        <v>13255</v>
      </c>
    </row>
    <row r="966" spans="1:16" x14ac:dyDescent="0.2">
      <c r="A966" s="356" t="s">
        <v>7844</v>
      </c>
      <c r="B966" s="356" t="s">
        <v>15125</v>
      </c>
      <c r="C966" s="358" t="s">
        <v>13017</v>
      </c>
      <c r="D966" s="358" t="s">
        <v>13018</v>
      </c>
      <c r="E966" s="358" t="s">
        <v>15126</v>
      </c>
      <c r="G966" s="358" t="s">
        <v>12886</v>
      </c>
      <c r="H966" s="385">
        <v>2.2999999999999998</v>
      </c>
      <c r="I966" s="358" t="s">
        <v>12893</v>
      </c>
      <c r="J966" s="358" t="s">
        <v>12888</v>
      </c>
      <c r="K966" s="358" t="s">
        <v>13558</v>
      </c>
      <c r="L966" s="362">
        <v>40623</v>
      </c>
      <c r="N966" s="362">
        <v>40623</v>
      </c>
      <c r="P966" s="356" t="s">
        <v>13255</v>
      </c>
    </row>
    <row r="967" spans="1:16" x14ac:dyDescent="0.2">
      <c r="A967" s="356" t="s">
        <v>7845</v>
      </c>
      <c r="B967" s="356" t="s">
        <v>15127</v>
      </c>
      <c r="C967" s="358" t="s">
        <v>12890</v>
      </c>
      <c r="D967" s="358" t="s">
        <v>12891</v>
      </c>
      <c r="E967" s="358" t="s">
        <v>15128</v>
      </c>
      <c r="G967" s="358" t="s">
        <v>12886</v>
      </c>
      <c r="H967" s="385">
        <v>6</v>
      </c>
      <c r="I967" s="358" t="s">
        <v>12893</v>
      </c>
      <c r="J967" s="358" t="s">
        <v>12888</v>
      </c>
      <c r="K967" s="358" t="s">
        <v>13558</v>
      </c>
      <c r="L967" s="362">
        <v>40872</v>
      </c>
      <c r="N967" s="362">
        <v>40872</v>
      </c>
      <c r="P967" s="356" t="s">
        <v>13255</v>
      </c>
    </row>
    <row r="968" spans="1:16" x14ac:dyDescent="0.2">
      <c r="A968" s="356" t="s">
        <v>7846</v>
      </c>
      <c r="B968" s="356" t="s">
        <v>15129</v>
      </c>
      <c r="C968" s="358" t="s">
        <v>12933</v>
      </c>
      <c r="D968" s="358" t="s">
        <v>12934</v>
      </c>
      <c r="E968" s="358" t="s">
        <v>15130</v>
      </c>
      <c r="G968" s="358" t="s">
        <v>12886</v>
      </c>
      <c r="H968" s="385">
        <v>8.51</v>
      </c>
      <c r="I968" s="358" t="s">
        <v>12893</v>
      </c>
      <c r="J968" s="358" t="s">
        <v>12888</v>
      </c>
      <c r="K968" s="358" t="s">
        <v>13558</v>
      </c>
      <c r="L968" s="362">
        <v>40256</v>
      </c>
      <c r="N968" s="362">
        <v>40256</v>
      </c>
      <c r="P968" s="356" t="s">
        <v>13255</v>
      </c>
    </row>
    <row r="969" spans="1:16" x14ac:dyDescent="0.2">
      <c r="A969" s="356" t="s">
        <v>7847</v>
      </c>
      <c r="B969" s="356" t="s">
        <v>15131</v>
      </c>
      <c r="C969" s="358" t="s">
        <v>13572</v>
      </c>
      <c r="D969" s="358" t="s">
        <v>12981</v>
      </c>
      <c r="E969" s="358" t="s">
        <v>15132</v>
      </c>
      <c r="G969" s="358" t="s">
        <v>12886</v>
      </c>
      <c r="H969" s="385">
        <v>7.7</v>
      </c>
      <c r="I969" s="358" t="s">
        <v>12893</v>
      </c>
      <c r="J969" s="358" t="s">
        <v>12888</v>
      </c>
      <c r="K969" s="358" t="s">
        <v>13558</v>
      </c>
      <c r="L969" s="362">
        <v>40900</v>
      </c>
      <c r="N969" s="362">
        <v>40900</v>
      </c>
      <c r="P969" s="356" t="s">
        <v>13255</v>
      </c>
    </row>
    <row r="970" spans="1:16" x14ac:dyDescent="0.2">
      <c r="A970" s="356" t="s">
        <v>7848</v>
      </c>
      <c r="B970" s="356" t="s">
        <v>15133</v>
      </c>
      <c r="C970" s="358" t="s">
        <v>12905</v>
      </c>
      <c r="D970" s="358" t="s">
        <v>12987</v>
      </c>
      <c r="E970" s="358" t="s">
        <v>15134</v>
      </c>
      <c r="G970" s="358" t="s">
        <v>12886</v>
      </c>
      <c r="H970" s="385">
        <v>12.15</v>
      </c>
      <c r="I970" s="358" t="s">
        <v>12893</v>
      </c>
      <c r="J970" s="358" t="s">
        <v>12888</v>
      </c>
      <c r="K970" s="358" t="s">
        <v>13558</v>
      </c>
      <c r="L970" s="362">
        <v>40239</v>
      </c>
      <c r="N970" s="362">
        <v>40239</v>
      </c>
      <c r="P970" s="356" t="s">
        <v>13255</v>
      </c>
    </row>
    <row r="971" spans="1:16" x14ac:dyDescent="0.2">
      <c r="A971" s="356" t="s">
        <v>7849</v>
      </c>
      <c r="B971" s="356" t="s">
        <v>15135</v>
      </c>
      <c r="C971" s="358" t="s">
        <v>13871</v>
      </c>
      <c r="D971" s="358" t="s">
        <v>12984</v>
      </c>
      <c r="E971" s="358" t="s">
        <v>15136</v>
      </c>
      <c r="G971" s="358" t="s">
        <v>12886</v>
      </c>
      <c r="H971" s="385">
        <v>10.58</v>
      </c>
      <c r="I971" s="358" t="s">
        <v>12893</v>
      </c>
      <c r="J971" s="358" t="s">
        <v>12888</v>
      </c>
      <c r="K971" s="358" t="s">
        <v>13558</v>
      </c>
      <c r="L971" s="362">
        <v>40451</v>
      </c>
      <c r="N971" s="362">
        <v>40451</v>
      </c>
      <c r="P971" s="356" t="s">
        <v>13255</v>
      </c>
    </row>
    <row r="972" spans="1:16" x14ac:dyDescent="0.2">
      <c r="A972" s="356" t="s">
        <v>7850</v>
      </c>
      <c r="B972" s="356" t="s">
        <v>15137</v>
      </c>
      <c r="C972" s="358" t="s">
        <v>15138</v>
      </c>
      <c r="D972" s="358" t="s">
        <v>13045</v>
      </c>
      <c r="E972" s="358" t="s">
        <v>15139</v>
      </c>
      <c r="G972" s="358" t="s">
        <v>12886</v>
      </c>
      <c r="H972" s="385">
        <v>7.56</v>
      </c>
      <c r="I972" s="358" t="s">
        <v>12893</v>
      </c>
      <c r="J972" s="358" t="s">
        <v>12888</v>
      </c>
      <c r="K972" s="358" t="s">
        <v>13558</v>
      </c>
      <c r="L972" s="362">
        <v>40898</v>
      </c>
      <c r="N972" s="362">
        <v>40898</v>
      </c>
      <c r="P972" s="356" t="s">
        <v>13255</v>
      </c>
    </row>
    <row r="973" spans="1:16" x14ac:dyDescent="0.2">
      <c r="A973" s="356" t="s">
        <v>7851</v>
      </c>
      <c r="B973" s="356" t="s">
        <v>15140</v>
      </c>
      <c r="C973" s="358" t="s">
        <v>12883</v>
      </c>
      <c r="D973" s="358" t="s">
        <v>12884</v>
      </c>
      <c r="E973" s="358" t="s">
        <v>15141</v>
      </c>
      <c r="G973" s="358" t="s">
        <v>12886</v>
      </c>
      <c r="H973" s="385">
        <v>6.86</v>
      </c>
      <c r="I973" s="358" t="s">
        <v>12893</v>
      </c>
      <c r="J973" s="358" t="s">
        <v>12888</v>
      </c>
      <c r="K973" s="358" t="s">
        <v>13558</v>
      </c>
      <c r="L973" s="362">
        <v>40422</v>
      </c>
      <c r="N973" s="362">
        <v>40422</v>
      </c>
      <c r="P973" s="356" t="s">
        <v>13255</v>
      </c>
    </row>
    <row r="974" spans="1:16" x14ac:dyDescent="0.2">
      <c r="A974" s="356" t="s">
        <v>7852</v>
      </c>
      <c r="B974" s="356" t="s">
        <v>15142</v>
      </c>
      <c r="C974" s="358" t="s">
        <v>13105</v>
      </c>
      <c r="D974" s="358" t="s">
        <v>13106</v>
      </c>
      <c r="E974" s="358" t="s">
        <v>15143</v>
      </c>
      <c r="G974" s="358" t="s">
        <v>12886</v>
      </c>
      <c r="H974" s="385">
        <v>4.452</v>
      </c>
      <c r="I974" s="358" t="s">
        <v>12893</v>
      </c>
      <c r="J974" s="358" t="s">
        <v>12888</v>
      </c>
      <c r="K974" s="358" t="s">
        <v>13558</v>
      </c>
      <c r="L974" s="362">
        <v>40808</v>
      </c>
      <c r="N974" s="362">
        <v>40808</v>
      </c>
      <c r="P974" s="356" t="s">
        <v>13255</v>
      </c>
    </row>
    <row r="975" spans="1:16" x14ac:dyDescent="0.2">
      <c r="A975" s="356" t="s">
        <v>7853</v>
      </c>
      <c r="B975" s="356" t="s">
        <v>15144</v>
      </c>
      <c r="C975" s="358" t="s">
        <v>12938</v>
      </c>
      <c r="D975" s="358" t="s">
        <v>12939</v>
      </c>
      <c r="E975" s="358" t="s">
        <v>15145</v>
      </c>
      <c r="G975" s="358" t="s">
        <v>12886</v>
      </c>
      <c r="H975" s="385">
        <v>10.811999999999999</v>
      </c>
      <c r="I975" s="358" t="s">
        <v>12893</v>
      </c>
      <c r="J975" s="358" t="s">
        <v>12888</v>
      </c>
      <c r="K975" s="358" t="s">
        <v>13558</v>
      </c>
      <c r="L975" s="362">
        <v>40801</v>
      </c>
      <c r="N975" s="362">
        <v>40801</v>
      </c>
      <c r="P975" s="356" t="s">
        <v>13255</v>
      </c>
    </row>
    <row r="976" spans="1:16" x14ac:dyDescent="0.2">
      <c r="A976" s="356" t="s">
        <v>7854</v>
      </c>
      <c r="B976" s="356" t="s">
        <v>15146</v>
      </c>
      <c r="C976" s="358" t="s">
        <v>13590</v>
      </c>
      <c r="D976" s="358" t="s">
        <v>12916</v>
      </c>
      <c r="E976" s="358" t="s">
        <v>15147</v>
      </c>
      <c r="G976" s="358" t="s">
        <v>12886</v>
      </c>
      <c r="H976" s="385">
        <v>5.52</v>
      </c>
      <c r="I976" s="358" t="s">
        <v>12893</v>
      </c>
      <c r="J976" s="358" t="s">
        <v>12888</v>
      </c>
      <c r="K976" s="358" t="s">
        <v>13558</v>
      </c>
      <c r="L976" s="362">
        <v>40263</v>
      </c>
      <c r="N976" s="362">
        <v>40263</v>
      </c>
      <c r="P976" s="356" t="s">
        <v>13255</v>
      </c>
    </row>
    <row r="977" spans="1:16" x14ac:dyDescent="0.2">
      <c r="A977" s="356" t="s">
        <v>7855</v>
      </c>
      <c r="B977" s="356" t="s">
        <v>15148</v>
      </c>
      <c r="C977" s="358" t="s">
        <v>13780</v>
      </c>
      <c r="D977" s="358" t="s">
        <v>12916</v>
      </c>
      <c r="E977" s="358" t="s">
        <v>15149</v>
      </c>
      <c r="G977" s="358" t="s">
        <v>12886</v>
      </c>
      <c r="H977" s="385">
        <v>3.84</v>
      </c>
      <c r="I977" s="358" t="s">
        <v>12893</v>
      </c>
      <c r="J977" s="358" t="s">
        <v>12888</v>
      </c>
      <c r="K977" s="358" t="s">
        <v>13558</v>
      </c>
      <c r="L977" s="362">
        <v>40884</v>
      </c>
      <c r="N977" s="362">
        <v>40884</v>
      </c>
      <c r="P977" s="356" t="s">
        <v>13255</v>
      </c>
    </row>
    <row r="978" spans="1:16" x14ac:dyDescent="0.2">
      <c r="A978" s="356" t="s">
        <v>7856</v>
      </c>
      <c r="B978" s="356" t="s">
        <v>15150</v>
      </c>
      <c r="C978" s="358" t="s">
        <v>13378</v>
      </c>
      <c r="D978" s="358" t="s">
        <v>13379</v>
      </c>
      <c r="E978" s="358" t="s">
        <v>15151</v>
      </c>
      <c r="G978" s="358" t="s">
        <v>12886</v>
      </c>
      <c r="H978" s="385">
        <v>8.16</v>
      </c>
      <c r="I978" s="358" t="s">
        <v>12893</v>
      </c>
      <c r="J978" s="358" t="s">
        <v>12888</v>
      </c>
      <c r="K978" s="358" t="s">
        <v>13558</v>
      </c>
      <c r="L978" s="362">
        <v>40892</v>
      </c>
      <c r="N978" s="362">
        <v>40892</v>
      </c>
      <c r="P978" s="356" t="s">
        <v>13255</v>
      </c>
    </row>
    <row r="979" spans="1:16" x14ac:dyDescent="0.2">
      <c r="A979" s="356" t="s">
        <v>7857</v>
      </c>
      <c r="B979" s="356" t="s">
        <v>15152</v>
      </c>
      <c r="C979" s="358" t="s">
        <v>13105</v>
      </c>
      <c r="D979" s="358" t="s">
        <v>13106</v>
      </c>
      <c r="E979" s="358" t="s">
        <v>15153</v>
      </c>
      <c r="G979" s="358" t="s">
        <v>12886</v>
      </c>
      <c r="H979" s="385">
        <v>9.1199999999999992</v>
      </c>
      <c r="I979" s="358" t="s">
        <v>12893</v>
      </c>
      <c r="J979" s="358" t="s">
        <v>12888</v>
      </c>
      <c r="K979" s="358" t="s">
        <v>13558</v>
      </c>
      <c r="L979" s="362">
        <v>40724</v>
      </c>
      <c r="N979" s="362">
        <v>40724</v>
      </c>
      <c r="P979" s="356" t="s">
        <v>13255</v>
      </c>
    </row>
    <row r="980" spans="1:16" x14ac:dyDescent="0.2">
      <c r="A980" s="356" t="s">
        <v>7858</v>
      </c>
      <c r="B980" s="356" t="s">
        <v>15154</v>
      </c>
      <c r="C980" s="358" t="s">
        <v>13017</v>
      </c>
      <c r="D980" s="358" t="s">
        <v>13018</v>
      </c>
      <c r="E980" s="358" t="s">
        <v>15155</v>
      </c>
      <c r="G980" s="358" t="s">
        <v>12886</v>
      </c>
      <c r="H980" s="385">
        <v>4.8</v>
      </c>
      <c r="I980" s="358" t="s">
        <v>12893</v>
      </c>
      <c r="J980" s="358" t="s">
        <v>12888</v>
      </c>
      <c r="K980" s="358" t="s">
        <v>13558</v>
      </c>
      <c r="L980" s="362">
        <v>40833</v>
      </c>
      <c r="N980" s="362">
        <v>40833</v>
      </c>
      <c r="P980" s="356" t="s">
        <v>13255</v>
      </c>
    </row>
    <row r="981" spans="1:16" x14ac:dyDescent="0.2">
      <c r="A981" s="356" t="s">
        <v>7859</v>
      </c>
      <c r="B981" s="356" t="s">
        <v>15156</v>
      </c>
      <c r="C981" s="358" t="s">
        <v>13516</v>
      </c>
      <c r="D981" s="358" t="s">
        <v>12997</v>
      </c>
      <c r="E981" s="358" t="s">
        <v>15157</v>
      </c>
      <c r="G981" s="358" t="s">
        <v>12886</v>
      </c>
      <c r="H981" s="385">
        <v>15.18</v>
      </c>
      <c r="I981" s="358" t="s">
        <v>12893</v>
      </c>
      <c r="J981" s="358" t="s">
        <v>12888</v>
      </c>
      <c r="K981" s="358" t="s">
        <v>13558</v>
      </c>
      <c r="L981" s="362">
        <v>40865</v>
      </c>
      <c r="N981" s="362">
        <v>40865</v>
      </c>
      <c r="P981" s="356" t="s">
        <v>13255</v>
      </c>
    </row>
    <row r="982" spans="1:16" x14ac:dyDescent="0.2">
      <c r="A982" s="356" t="s">
        <v>7860</v>
      </c>
      <c r="B982" s="356" t="s">
        <v>15158</v>
      </c>
      <c r="C982" s="358" t="s">
        <v>13064</v>
      </c>
      <c r="D982" s="358" t="s">
        <v>12931</v>
      </c>
      <c r="E982" s="358" t="s">
        <v>15159</v>
      </c>
      <c r="G982" s="358" t="s">
        <v>12886</v>
      </c>
      <c r="H982" s="385">
        <v>8.74</v>
      </c>
      <c r="I982" s="358" t="s">
        <v>12893</v>
      </c>
      <c r="J982" s="358" t="s">
        <v>12888</v>
      </c>
      <c r="K982" s="358" t="s">
        <v>13558</v>
      </c>
      <c r="L982" s="362">
        <v>40737</v>
      </c>
      <c r="N982" s="362">
        <v>40737</v>
      </c>
      <c r="P982" s="356" t="s">
        <v>13255</v>
      </c>
    </row>
    <row r="983" spans="1:16" x14ac:dyDescent="0.2">
      <c r="A983" s="356" t="s">
        <v>7861</v>
      </c>
      <c r="B983" s="356" t="s">
        <v>15160</v>
      </c>
      <c r="C983" s="358" t="s">
        <v>15161</v>
      </c>
      <c r="D983" s="358" t="s">
        <v>12899</v>
      </c>
      <c r="E983" s="358" t="s">
        <v>15162</v>
      </c>
      <c r="G983" s="358" t="s">
        <v>12886</v>
      </c>
      <c r="H983" s="385">
        <v>9.66</v>
      </c>
      <c r="I983" s="358" t="s">
        <v>12893</v>
      </c>
      <c r="J983" s="358" t="s">
        <v>12888</v>
      </c>
      <c r="K983" s="358" t="s">
        <v>13558</v>
      </c>
      <c r="L983" s="362">
        <v>40347</v>
      </c>
      <c r="N983" s="362">
        <v>40347</v>
      </c>
      <c r="P983" s="356" t="s">
        <v>13255</v>
      </c>
    </row>
    <row r="984" spans="1:16" x14ac:dyDescent="0.2">
      <c r="A984" s="356" t="s">
        <v>7862</v>
      </c>
      <c r="B984" s="356" t="s">
        <v>15163</v>
      </c>
      <c r="C984" s="358" t="s">
        <v>13017</v>
      </c>
      <c r="D984" s="358" t="s">
        <v>13018</v>
      </c>
      <c r="E984" s="358" t="s">
        <v>15164</v>
      </c>
      <c r="G984" s="358" t="s">
        <v>12886</v>
      </c>
      <c r="H984" s="385">
        <v>3.6</v>
      </c>
      <c r="I984" s="358" t="s">
        <v>12893</v>
      </c>
      <c r="J984" s="358" t="s">
        <v>12888</v>
      </c>
      <c r="K984" s="358" t="s">
        <v>13558</v>
      </c>
      <c r="L984" s="362">
        <v>40029</v>
      </c>
      <c r="N984" s="362">
        <v>40029</v>
      </c>
      <c r="P984" s="356" t="s">
        <v>13255</v>
      </c>
    </row>
    <row r="985" spans="1:16" x14ac:dyDescent="0.2">
      <c r="A985" s="356" t="s">
        <v>7863</v>
      </c>
      <c r="B985" s="356" t="s">
        <v>15165</v>
      </c>
      <c r="C985" s="358" t="s">
        <v>12905</v>
      </c>
      <c r="D985" s="358" t="s">
        <v>13152</v>
      </c>
      <c r="E985" s="358" t="s">
        <v>15166</v>
      </c>
      <c r="G985" s="358" t="s">
        <v>12886</v>
      </c>
      <c r="H985" s="385">
        <v>9.36</v>
      </c>
      <c r="I985" s="358" t="s">
        <v>12893</v>
      </c>
      <c r="J985" s="358" t="s">
        <v>12888</v>
      </c>
      <c r="K985" s="358" t="s">
        <v>13558</v>
      </c>
      <c r="L985" s="362">
        <v>40865</v>
      </c>
      <c r="N985" s="362">
        <v>40865</v>
      </c>
      <c r="P985" s="356" t="s">
        <v>13255</v>
      </c>
    </row>
    <row r="986" spans="1:16" x14ac:dyDescent="0.2">
      <c r="A986" s="356" t="s">
        <v>7864</v>
      </c>
      <c r="B986" s="356" t="s">
        <v>15167</v>
      </c>
      <c r="C986" s="358" t="s">
        <v>13572</v>
      </c>
      <c r="D986" s="358" t="s">
        <v>12981</v>
      </c>
      <c r="E986" s="358" t="s">
        <v>15168</v>
      </c>
      <c r="G986" s="358" t="s">
        <v>12886</v>
      </c>
      <c r="H986" s="385">
        <v>3.96</v>
      </c>
      <c r="I986" s="358" t="s">
        <v>12893</v>
      </c>
      <c r="J986" s="358" t="s">
        <v>12888</v>
      </c>
      <c r="K986" s="358" t="s">
        <v>13558</v>
      </c>
      <c r="L986" s="362">
        <v>40700</v>
      </c>
      <c r="N986" s="362">
        <v>40700</v>
      </c>
      <c r="P986" s="356" t="s">
        <v>13255</v>
      </c>
    </row>
    <row r="987" spans="1:16" x14ac:dyDescent="0.2">
      <c r="A987" s="356" t="s">
        <v>7865</v>
      </c>
      <c r="B987" s="356" t="s">
        <v>15169</v>
      </c>
      <c r="C987" s="358" t="s">
        <v>12890</v>
      </c>
      <c r="D987" s="358" t="s">
        <v>12891</v>
      </c>
      <c r="E987" s="358" t="s">
        <v>15051</v>
      </c>
      <c r="G987" s="358" t="s">
        <v>12886</v>
      </c>
      <c r="H987" s="385">
        <v>5.72</v>
      </c>
      <c r="I987" s="358" t="s">
        <v>12893</v>
      </c>
      <c r="J987" s="358" t="s">
        <v>12888</v>
      </c>
      <c r="K987" s="358" t="s">
        <v>13558</v>
      </c>
      <c r="L987" s="362">
        <v>40900</v>
      </c>
      <c r="N987" s="362">
        <v>40900</v>
      </c>
      <c r="P987" s="356" t="s">
        <v>13255</v>
      </c>
    </row>
    <row r="988" spans="1:16" x14ac:dyDescent="0.2">
      <c r="A988" s="356" t="s">
        <v>7866</v>
      </c>
      <c r="B988" s="356" t="s">
        <v>15170</v>
      </c>
      <c r="C988" s="358" t="s">
        <v>15171</v>
      </c>
      <c r="D988" s="358" t="s">
        <v>12891</v>
      </c>
      <c r="E988" s="358" t="s">
        <v>15172</v>
      </c>
      <c r="G988" s="358" t="s">
        <v>12886</v>
      </c>
      <c r="H988" s="385">
        <v>6</v>
      </c>
      <c r="I988" s="358" t="s">
        <v>12893</v>
      </c>
      <c r="J988" s="358" t="s">
        <v>12888</v>
      </c>
      <c r="K988" s="358" t="s">
        <v>13558</v>
      </c>
      <c r="L988" s="362">
        <v>40708</v>
      </c>
      <c r="N988" s="362">
        <v>40708</v>
      </c>
      <c r="P988" s="356" t="s">
        <v>13255</v>
      </c>
    </row>
    <row r="989" spans="1:16" x14ac:dyDescent="0.2">
      <c r="A989" s="356" t="s">
        <v>7867</v>
      </c>
      <c r="B989" s="356" t="s">
        <v>15173</v>
      </c>
      <c r="C989" s="358" t="s">
        <v>13007</v>
      </c>
      <c r="D989" s="358" t="s">
        <v>12976</v>
      </c>
      <c r="E989" s="358" t="s">
        <v>15174</v>
      </c>
      <c r="G989" s="358" t="s">
        <v>12886</v>
      </c>
      <c r="H989" s="385">
        <v>16.920000000000002</v>
      </c>
      <c r="I989" s="358" t="s">
        <v>12893</v>
      </c>
      <c r="J989" s="358" t="s">
        <v>12888</v>
      </c>
      <c r="K989" s="358" t="s">
        <v>13558</v>
      </c>
      <c r="L989" s="362">
        <v>40697</v>
      </c>
      <c r="N989" s="362">
        <v>40697</v>
      </c>
      <c r="P989" s="356" t="s">
        <v>13255</v>
      </c>
    </row>
    <row r="990" spans="1:16" x14ac:dyDescent="0.2">
      <c r="A990" s="356" t="s">
        <v>7868</v>
      </c>
      <c r="B990" s="356" t="s">
        <v>15175</v>
      </c>
      <c r="C990" s="358" t="s">
        <v>13706</v>
      </c>
      <c r="D990" s="358" t="s">
        <v>12895</v>
      </c>
      <c r="E990" s="358" t="s">
        <v>15176</v>
      </c>
      <c r="G990" s="358" t="s">
        <v>12886</v>
      </c>
      <c r="H990" s="385">
        <v>15.275</v>
      </c>
      <c r="I990" s="358" t="s">
        <v>12893</v>
      </c>
      <c r="J990" s="358" t="s">
        <v>12888</v>
      </c>
      <c r="K990" s="358" t="s">
        <v>13558</v>
      </c>
      <c r="L990" s="362">
        <v>40866</v>
      </c>
      <c r="N990" s="362">
        <v>40866</v>
      </c>
      <c r="P990" s="356" t="s">
        <v>13255</v>
      </c>
    </row>
    <row r="991" spans="1:16" x14ac:dyDescent="0.2">
      <c r="A991" s="356" t="s">
        <v>7869</v>
      </c>
      <c r="B991" s="356" t="s">
        <v>15177</v>
      </c>
      <c r="C991" s="358" t="s">
        <v>12905</v>
      </c>
      <c r="D991" s="358" t="s">
        <v>12951</v>
      </c>
      <c r="E991" s="358" t="s">
        <v>15178</v>
      </c>
      <c r="G991" s="358" t="s">
        <v>12886</v>
      </c>
      <c r="H991" s="385">
        <v>4.5999999999999996</v>
      </c>
      <c r="I991" s="358" t="s">
        <v>12893</v>
      </c>
      <c r="J991" s="358" t="s">
        <v>12888</v>
      </c>
      <c r="K991" s="358" t="s">
        <v>13558</v>
      </c>
      <c r="L991" s="362">
        <v>40709</v>
      </c>
      <c r="N991" s="362">
        <v>40709</v>
      </c>
      <c r="P991" s="356" t="s">
        <v>13255</v>
      </c>
    </row>
    <row r="992" spans="1:16" x14ac:dyDescent="0.2">
      <c r="A992" s="356" t="s">
        <v>7870</v>
      </c>
      <c r="B992" s="356" t="s">
        <v>15179</v>
      </c>
      <c r="C992" s="358" t="s">
        <v>15180</v>
      </c>
      <c r="D992" s="358" t="s">
        <v>13245</v>
      </c>
      <c r="E992" s="358" t="s">
        <v>13145</v>
      </c>
      <c r="G992" s="358" t="s">
        <v>12886</v>
      </c>
      <c r="H992" s="385">
        <v>5.28</v>
      </c>
      <c r="I992" s="358" t="s">
        <v>12893</v>
      </c>
      <c r="J992" s="358" t="s">
        <v>12888</v>
      </c>
      <c r="K992" s="358" t="s">
        <v>13558</v>
      </c>
      <c r="L992" s="362">
        <v>40970</v>
      </c>
      <c r="N992" s="362">
        <v>40970</v>
      </c>
      <c r="P992" s="356" t="s">
        <v>14019</v>
      </c>
    </row>
    <row r="993" spans="1:16" x14ac:dyDescent="0.2">
      <c r="A993" s="356" t="s">
        <v>7871</v>
      </c>
      <c r="B993" s="356" t="s">
        <v>15181</v>
      </c>
      <c r="C993" s="358" t="s">
        <v>12938</v>
      </c>
      <c r="D993" s="358" t="s">
        <v>12939</v>
      </c>
      <c r="E993" s="358" t="s">
        <v>15182</v>
      </c>
      <c r="G993" s="358" t="s">
        <v>12886</v>
      </c>
      <c r="H993" s="385">
        <v>47.88</v>
      </c>
      <c r="I993" s="358" t="s">
        <v>12893</v>
      </c>
      <c r="J993" s="358" t="s">
        <v>12888</v>
      </c>
      <c r="K993" s="358" t="s">
        <v>13558</v>
      </c>
      <c r="L993" s="362">
        <v>40844</v>
      </c>
      <c r="N993" s="362">
        <v>40844</v>
      </c>
      <c r="P993" s="356" t="s">
        <v>13605</v>
      </c>
    </row>
    <row r="994" spans="1:16" x14ac:dyDescent="0.2">
      <c r="A994" s="356" t="s">
        <v>7872</v>
      </c>
      <c r="B994" s="356" t="s">
        <v>15183</v>
      </c>
      <c r="C994" s="358" t="s">
        <v>15184</v>
      </c>
      <c r="D994" s="358" t="s">
        <v>12910</v>
      </c>
      <c r="E994" s="358" t="s">
        <v>15185</v>
      </c>
      <c r="G994" s="358" t="s">
        <v>12886</v>
      </c>
      <c r="H994" s="385">
        <v>11.04</v>
      </c>
      <c r="I994" s="358" t="s">
        <v>12893</v>
      </c>
      <c r="J994" s="358" t="s">
        <v>12888</v>
      </c>
      <c r="K994" s="358" t="s">
        <v>13558</v>
      </c>
      <c r="L994" s="362">
        <v>40815</v>
      </c>
      <c r="N994" s="362">
        <v>40815</v>
      </c>
      <c r="P994" s="356" t="s">
        <v>13255</v>
      </c>
    </row>
    <row r="995" spans="1:16" x14ac:dyDescent="0.2">
      <c r="A995" s="356" t="s">
        <v>7873</v>
      </c>
      <c r="B995" s="356" t="s">
        <v>15186</v>
      </c>
      <c r="C995" s="358" t="s">
        <v>13758</v>
      </c>
      <c r="D995" s="358" t="s">
        <v>13759</v>
      </c>
      <c r="E995" s="358" t="s">
        <v>15187</v>
      </c>
      <c r="G995" s="358" t="s">
        <v>12886</v>
      </c>
      <c r="H995" s="385">
        <v>5.76</v>
      </c>
      <c r="I995" s="358" t="s">
        <v>12893</v>
      </c>
      <c r="J995" s="358" t="s">
        <v>12888</v>
      </c>
      <c r="K995" s="358" t="s">
        <v>13558</v>
      </c>
      <c r="L995" s="362">
        <v>40000</v>
      </c>
      <c r="N995" s="362">
        <v>40000</v>
      </c>
      <c r="P995" s="356" t="s">
        <v>13255</v>
      </c>
    </row>
    <row r="996" spans="1:16" x14ac:dyDescent="0.2">
      <c r="A996" s="356" t="s">
        <v>7874</v>
      </c>
      <c r="B996" s="356" t="s">
        <v>15188</v>
      </c>
      <c r="C996" s="358" t="s">
        <v>13922</v>
      </c>
      <c r="D996" s="358" t="s">
        <v>13106</v>
      </c>
      <c r="E996" s="358" t="s">
        <v>15189</v>
      </c>
      <c r="G996" s="358" t="s">
        <v>12886</v>
      </c>
      <c r="H996" s="385">
        <v>6</v>
      </c>
      <c r="I996" s="358" t="s">
        <v>12893</v>
      </c>
      <c r="J996" s="358" t="s">
        <v>12888</v>
      </c>
      <c r="K996" s="358" t="s">
        <v>13558</v>
      </c>
      <c r="L996" s="362">
        <v>40807</v>
      </c>
      <c r="N996" s="362">
        <v>40807</v>
      </c>
      <c r="P996" s="356" t="s">
        <v>13255</v>
      </c>
    </row>
    <row r="997" spans="1:16" x14ac:dyDescent="0.2">
      <c r="A997" s="356" t="s">
        <v>7875</v>
      </c>
      <c r="B997" s="356" t="s">
        <v>15190</v>
      </c>
      <c r="C997" s="358" t="s">
        <v>13105</v>
      </c>
      <c r="D997" s="358" t="s">
        <v>13106</v>
      </c>
      <c r="E997" s="358" t="s">
        <v>15191</v>
      </c>
      <c r="G997" s="358" t="s">
        <v>12886</v>
      </c>
      <c r="H997" s="385">
        <v>5.04</v>
      </c>
      <c r="I997" s="358" t="s">
        <v>12893</v>
      </c>
      <c r="J997" s="358" t="s">
        <v>12888</v>
      </c>
      <c r="K997" s="358" t="s">
        <v>13558</v>
      </c>
      <c r="L997" s="362">
        <v>40029</v>
      </c>
      <c r="N997" s="362">
        <v>40029</v>
      </c>
      <c r="P997" s="356" t="s">
        <v>13255</v>
      </c>
    </row>
    <row r="998" spans="1:16" x14ac:dyDescent="0.2">
      <c r="A998" s="356" t="s">
        <v>7876</v>
      </c>
      <c r="B998" s="356" t="s">
        <v>15192</v>
      </c>
      <c r="C998" s="358" t="s">
        <v>13014</v>
      </c>
      <c r="D998" s="358" t="s">
        <v>13015</v>
      </c>
      <c r="E998" s="358" t="s">
        <v>15193</v>
      </c>
      <c r="G998" s="358" t="s">
        <v>12886</v>
      </c>
      <c r="H998" s="385">
        <v>21.24</v>
      </c>
      <c r="I998" s="358" t="s">
        <v>12893</v>
      </c>
      <c r="J998" s="358" t="s">
        <v>12888</v>
      </c>
      <c r="K998" s="358" t="s">
        <v>13558</v>
      </c>
      <c r="L998" s="362">
        <v>40336</v>
      </c>
      <c r="N998" s="362">
        <v>40336</v>
      </c>
      <c r="P998" s="356" t="s">
        <v>13255</v>
      </c>
    </row>
    <row r="999" spans="1:16" x14ac:dyDescent="0.2">
      <c r="A999" s="356" t="s">
        <v>7877</v>
      </c>
      <c r="B999" s="356" t="s">
        <v>15194</v>
      </c>
      <c r="C999" s="358" t="s">
        <v>12972</v>
      </c>
      <c r="D999" s="358" t="s">
        <v>12973</v>
      </c>
      <c r="E999" s="358" t="s">
        <v>15195</v>
      </c>
      <c r="G999" s="358" t="s">
        <v>12886</v>
      </c>
      <c r="H999" s="385">
        <v>8.2799999999999994</v>
      </c>
      <c r="I999" s="358" t="s">
        <v>12893</v>
      </c>
      <c r="J999" s="358" t="s">
        <v>12888</v>
      </c>
      <c r="K999" s="358" t="s">
        <v>13558</v>
      </c>
      <c r="L999" s="362">
        <v>40448</v>
      </c>
      <c r="N999" s="362">
        <v>40448</v>
      </c>
      <c r="P999" s="356" t="s">
        <v>13255</v>
      </c>
    </row>
    <row r="1000" spans="1:16" x14ac:dyDescent="0.2">
      <c r="A1000" s="356" t="s">
        <v>7878</v>
      </c>
      <c r="B1000" s="356" t="s">
        <v>15196</v>
      </c>
      <c r="C1000" s="358" t="s">
        <v>13168</v>
      </c>
      <c r="D1000" s="358" t="s">
        <v>13169</v>
      </c>
      <c r="E1000" s="358" t="s">
        <v>15197</v>
      </c>
      <c r="G1000" s="358" t="s">
        <v>12886</v>
      </c>
      <c r="H1000" s="385">
        <v>4.4400000000000004</v>
      </c>
      <c r="I1000" s="358" t="s">
        <v>12893</v>
      </c>
      <c r="J1000" s="358" t="s">
        <v>12888</v>
      </c>
      <c r="K1000" s="358" t="s">
        <v>13558</v>
      </c>
      <c r="L1000" s="362">
        <v>40491</v>
      </c>
      <c r="N1000" s="362">
        <v>40491</v>
      </c>
      <c r="P1000" s="356" t="s">
        <v>13255</v>
      </c>
    </row>
    <row r="1001" spans="1:16" x14ac:dyDescent="0.2">
      <c r="A1001" s="356" t="s">
        <v>7879</v>
      </c>
      <c r="B1001" s="356" t="s">
        <v>15198</v>
      </c>
      <c r="C1001" s="358" t="s">
        <v>12905</v>
      </c>
      <c r="D1001" s="358" t="s">
        <v>12951</v>
      </c>
      <c r="E1001" s="358" t="s">
        <v>15199</v>
      </c>
      <c r="G1001" s="358" t="s">
        <v>12886</v>
      </c>
      <c r="H1001" s="385">
        <v>5.39</v>
      </c>
      <c r="I1001" s="358" t="s">
        <v>12893</v>
      </c>
      <c r="J1001" s="358" t="s">
        <v>12888</v>
      </c>
      <c r="K1001" s="358" t="s">
        <v>13558</v>
      </c>
      <c r="L1001" s="362">
        <v>40448</v>
      </c>
      <c r="N1001" s="362">
        <v>40448</v>
      </c>
      <c r="P1001" s="356" t="s">
        <v>13255</v>
      </c>
    </row>
    <row r="1002" spans="1:16" x14ac:dyDescent="0.2">
      <c r="A1002" s="356" t="s">
        <v>7880</v>
      </c>
      <c r="B1002" s="356" t="s">
        <v>15200</v>
      </c>
      <c r="C1002" s="358" t="s">
        <v>12991</v>
      </c>
      <c r="D1002" s="358" t="s">
        <v>12992</v>
      </c>
      <c r="E1002" s="358" t="s">
        <v>15201</v>
      </c>
      <c r="G1002" s="358" t="s">
        <v>12886</v>
      </c>
      <c r="H1002" s="385">
        <v>6.84</v>
      </c>
      <c r="I1002" s="358" t="s">
        <v>12893</v>
      </c>
      <c r="J1002" s="358" t="s">
        <v>12888</v>
      </c>
      <c r="K1002" s="358" t="s">
        <v>13558</v>
      </c>
      <c r="L1002" s="362">
        <v>40056</v>
      </c>
      <c r="N1002" s="362">
        <v>40056</v>
      </c>
      <c r="P1002" s="356" t="s">
        <v>13255</v>
      </c>
    </row>
    <row r="1003" spans="1:16" x14ac:dyDescent="0.2">
      <c r="A1003" s="356" t="s">
        <v>7881</v>
      </c>
      <c r="B1003" s="356" t="s">
        <v>15202</v>
      </c>
      <c r="C1003" s="358" t="s">
        <v>12905</v>
      </c>
      <c r="D1003" s="358" t="s">
        <v>12987</v>
      </c>
      <c r="E1003" s="358" t="s">
        <v>15203</v>
      </c>
      <c r="G1003" s="358" t="s">
        <v>12886</v>
      </c>
      <c r="H1003" s="385">
        <v>4</v>
      </c>
      <c r="I1003" s="358" t="s">
        <v>12893</v>
      </c>
      <c r="J1003" s="358" t="s">
        <v>12888</v>
      </c>
      <c r="K1003" s="358" t="s">
        <v>13558</v>
      </c>
      <c r="L1003" s="362">
        <v>40724</v>
      </c>
      <c r="N1003" s="362">
        <v>40724</v>
      </c>
      <c r="P1003" s="356" t="s">
        <v>13255</v>
      </c>
    </row>
    <row r="1004" spans="1:16" x14ac:dyDescent="0.2">
      <c r="A1004" s="356" t="s">
        <v>7882</v>
      </c>
      <c r="B1004" s="356" t="s">
        <v>15204</v>
      </c>
      <c r="C1004" s="358" t="s">
        <v>15171</v>
      </c>
      <c r="D1004" s="358" t="s">
        <v>12891</v>
      </c>
      <c r="E1004" s="358" t="s">
        <v>15205</v>
      </c>
      <c r="G1004" s="358" t="s">
        <v>12886</v>
      </c>
      <c r="H1004" s="385">
        <v>6.5250000000000004</v>
      </c>
      <c r="I1004" s="358" t="s">
        <v>12893</v>
      </c>
      <c r="J1004" s="358" t="s">
        <v>12888</v>
      </c>
      <c r="K1004" s="358" t="s">
        <v>13558</v>
      </c>
      <c r="L1004" s="362">
        <v>40645</v>
      </c>
      <c r="N1004" s="362">
        <v>40645</v>
      </c>
      <c r="P1004" s="356" t="s">
        <v>13255</v>
      </c>
    </row>
    <row r="1005" spans="1:16" x14ac:dyDescent="0.2">
      <c r="A1005" s="356" t="s">
        <v>7883</v>
      </c>
      <c r="B1005" s="356" t="s">
        <v>15206</v>
      </c>
      <c r="C1005" s="358" t="s">
        <v>13064</v>
      </c>
      <c r="D1005" s="358" t="s">
        <v>12931</v>
      </c>
      <c r="E1005" s="358" t="s">
        <v>15207</v>
      </c>
      <c r="G1005" s="358" t="s">
        <v>12886</v>
      </c>
      <c r="H1005" s="385">
        <v>8.4</v>
      </c>
      <c r="I1005" s="358" t="s">
        <v>12893</v>
      </c>
      <c r="J1005" s="358" t="s">
        <v>12888</v>
      </c>
      <c r="K1005" s="358" t="s">
        <v>13558</v>
      </c>
      <c r="L1005" s="362">
        <v>40968</v>
      </c>
      <c r="N1005" s="362">
        <v>40968</v>
      </c>
      <c r="P1005" s="356" t="s">
        <v>14019</v>
      </c>
    </row>
    <row r="1006" spans="1:16" x14ac:dyDescent="0.2">
      <c r="A1006" s="356" t="s">
        <v>7884</v>
      </c>
      <c r="B1006" s="356" t="s">
        <v>15208</v>
      </c>
      <c r="C1006" s="358" t="s">
        <v>13590</v>
      </c>
      <c r="D1006" s="358" t="s">
        <v>12916</v>
      </c>
      <c r="E1006" s="358" t="s">
        <v>15209</v>
      </c>
      <c r="G1006" s="358" t="s">
        <v>12886</v>
      </c>
      <c r="H1006" s="385">
        <v>9.84</v>
      </c>
      <c r="I1006" s="358" t="s">
        <v>12893</v>
      </c>
      <c r="J1006" s="358" t="s">
        <v>12888</v>
      </c>
      <c r="K1006" s="358" t="s">
        <v>13558</v>
      </c>
      <c r="L1006" s="362">
        <v>40863</v>
      </c>
      <c r="N1006" s="362">
        <v>40863</v>
      </c>
      <c r="P1006" s="356" t="s">
        <v>13255</v>
      </c>
    </row>
    <row r="1007" spans="1:16" x14ac:dyDescent="0.2">
      <c r="A1007" s="356" t="s">
        <v>7885</v>
      </c>
      <c r="B1007" s="356" t="s">
        <v>15210</v>
      </c>
      <c r="C1007" s="358" t="s">
        <v>13007</v>
      </c>
      <c r="D1007" s="358" t="s">
        <v>12976</v>
      </c>
      <c r="E1007" s="358" t="s">
        <v>15211</v>
      </c>
      <c r="G1007" s="358" t="s">
        <v>12886</v>
      </c>
      <c r="H1007" s="385">
        <v>9.4</v>
      </c>
      <c r="I1007" s="358" t="s">
        <v>12893</v>
      </c>
      <c r="J1007" s="358" t="s">
        <v>12888</v>
      </c>
      <c r="K1007" s="358" t="s">
        <v>13558</v>
      </c>
      <c r="L1007" s="362">
        <v>40809</v>
      </c>
      <c r="N1007" s="362">
        <v>40809</v>
      </c>
      <c r="P1007" s="356" t="s">
        <v>13255</v>
      </c>
    </row>
    <row r="1008" spans="1:16" x14ac:dyDescent="0.2">
      <c r="A1008" s="356" t="s">
        <v>7886</v>
      </c>
      <c r="B1008" s="356" t="s">
        <v>15212</v>
      </c>
      <c r="C1008" s="358" t="s">
        <v>12938</v>
      </c>
      <c r="D1008" s="358" t="s">
        <v>12939</v>
      </c>
      <c r="E1008" s="358" t="s">
        <v>15213</v>
      </c>
      <c r="G1008" s="358" t="s">
        <v>12886</v>
      </c>
      <c r="H1008" s="385">
        <v>10.26</v>
      </c>
      <c r="I1008" s="358" t="s">
        <v>12893</v>
      </c>
      <c r="J1008" s="358" t="s">
        <v>12888</v>
      </c>
      <c r="K1008" s="358" t="s">
        <v>13558</v>
      </c>
      <c r="L1008" s="362">
        <v>40694</v>
      </c>
      <c r="N1008" s="362">
        <v>40694</v>
      </c>
      <c r="P1008" s="356" t="s">
        <v>13255</v>
      </c>
    </row>
    <row r="1009" spans="1:16" x14ac:dyDescent="0.2">
      <c r="A1009" s="356" t="s">
        <v>7887</v>
      </c>
      <c r="B1009" s="356" t="s">
        <v>15214</v>
      </c>
      <c r="C1009" s="358" t="s">
        <v>14623</v>
      </c>
      <c r="D1009" s="358" t="s">
        <v>13010</v>
      </c>
      <c r="E1009" s="358" t="s">
        <v>15215</v>
      </c>
      <c r="G1009" s="358" t="s">
        <v>12886</v>
      </c>
      <c r="H1009" s="385">
        <v>10.29</v>
      </c>
      <c r="I1009" s="358" t="s">
        <v>12893</v>
      </c>
      <c r="J1009" s="358" t="s">
        <v>12888</v>
      </c>
      <c r="K1009" s="358" t="s">
        <v>13558</v>
      </c>
      <c r="L1009" s="362">
        <v>40907</v>
      </c>
      <c r="N1009" s="362">
        <v>40907</v>
      </c>
      <c r="P1009" s="356" t="s">
        <v>13255</v>
      </c>
    </row>
    <row r="1010" spans="1:16" x14ac:dyDescent="0.2">
      <c r="A1010" s="356" t="s">
        <v>7888</v>
      </c>
      <c r="B1010" s="356" t="s">
        <v>15216</v>
      </c>
      <c r="C1010" s="358" t="s">
        <v>13621</v>
      </c>
      <c r="D1010" s="358" t="s">
        <v>12960</v>
      </c>
      <c r="E1010" s="358" t="s">
        <v>15217</v>
      </c>
      <c r="G1010" s="358" t="s">
        <v>12886</v>
      </c>
      <c r="H1010" s="385">
        <v>5.32</v>
      </c>
      <c r="I1010" s="358" t="s">
        <v>12893</v>
      </c>
      <c r="J1010" s="358" t="s">
        <v>12888</v>
      </c>
      <c r="K1010" s="358" t="s">
        <v>13558</v>
      </c>
      <c r="L1010" s="362">
        <v>40710</v>
      </c>
      <c r="N1010" s="362">
        <v>40710</v>
      </c>
      <c r="P1010" s="356" t="s">
        <v>13255</v>
      </c>
    </row>
    <row r="1011" spans="1:16" x14ac:dyDescent="0.2">
      <c r="A1011" s="356" t="s">
        <v>7889</v>
      </c>
      <c r="B1011" s="356" t="s">
        <v>15218</v>
      </c>
      <c r="C1011" s="358" t="s">
        <v>13044</v>
      </c>
      <c r="D1011" s="358" t="s">
        <v>13045</v>
      </c>
      <c r="E1011" s="358" t="s">
        <v>15219</v>
      </c>
      <c r="G1011" s="358" t="s">
        <v>12886</v>
      </c>
      <c r="H1011" s="385">
        <v>12.21</v>
      </c>
      <c r="I1011" s="358" t="s">
        <v>12893</v>
      </c>
      <c r="J1011" s="358" t="s">
        <v>12888</v>
      </c>
      <c r="K1011" s="358" t="s">
        <v>13558</v>
      </c>
      <c r="L1011" s="362">
        <v>40515</v>
      </c>
      <c r="N1011" s="362">
        <v>40515</v>
      </c>
      <c r="P1011" s="356" t="s">
        <v>13255</v>
      </c>
    </row>
    <row r="1012" spans="1:16" x14ac:dyDescent="0.2">
      <c r="A1012" s="356" t="s">
        <v>7890</v>
      </c>
      <c r="B1012" s="356" t="s">
        <v>15220</v>
      </c>
      <c r="C1012" s="358" t="s">
        <v>13915</v>
      </c>
      <c r="D1012" s="358" t="s">
        <v>12919</v>
      </c>
      <c r="E1012" s="358" t="s">
        <v>15221</v>
      </c>
      <c r="G1012" s="358" t="s">
        <v>12886</v>
      </c>
      <c r="H1012" s="385">
        <v>7.8049999999999997</v>
      </c>
      <c r="I1012" s="358" t="s">
        <v>12893</v>
      </c>
      <c r="J1012" s="358" t="s">
        <v>12888</v>
      </c>
      <c r="K1012" s="358" t="s">
        <v>13558</v>
      </c>
      <c r="L1012" s="362">
        <v>40683</v>
      </c>
      <c r="N1012" s="362">
        <v>40683</v>
      </c>
      <c r="P1012" s="356" t="s">
        <v>13255</v>
      </c>
    </row>
    <row r="1013" spans="1:16" x14ac:dyDescent="0.2">
      <c r="A1013" s="356" t="s">
        <v>7891</v>
      </c>
      <c r="B1013" s="356" t="s">
        <v>15222</v>
      </c>
      <c r="C1013" s="358" t="s">
        <v>12883</v>
      </c>
      <c r="D1013" s="358" t="s">
        <v>12884</v>
      </c>
      <c r="E1013" s="358" t="s">
        <v>15223</v>
      </c>
      <c r="G1013" s="358" t="s">
        <v>12886</v>
      </c>
      <c r="H1013" s="385">
        <v>6.9</v>
      </c>
      <c r="I1013" s="358" t="s">
        <v>12893</v>
      </c>
      <c r="J1013" s="358" t="s">
        <v>12888</v>
      </c>
      <c r="K1013" s="358" t="s">
        <v>13558</v>
      </c>
      <c r="L1013" s="362">
        <v>40317</v>
      </c>
      <c r="N1013" s="362">
        <v>40317</v>
      </c>
      <c r="P1013" s="356" t="s">
        <v>13255</v>
      </c>
    </row>
    <row r="1014" spans="1:16" x14ac:dyDescent="0.2">
      <c r="A1014" s="356" t="s">
        <v>7892</v>
      </c>
      <c r="B1014" s="356" t="s">
        <v>15224</v>
      </c>
      <c r="C1014" s="358" t="s">
        <v>12926</v>
      </c>
      <c r="D1014" s="358" t="s">
        <v>12927</v>
      </c>
      <c r="E1014" s="358" t="s">
        <v>15225</v>
      </c>
      <c r="G1014" s="358" t="s">
        <v>12886</v>
      </c>
      <c r="H1014" s="385">
        <v>4.8</v>
      </c>
      <c r="I1014" s="358" t="s">
        <v>12893</v>
      </c>
      <c r="J1014" s="358" t="s">
        <v>12888</v>
      </c>
      <c r="K1014" s="358" t="s">
        <v>13558</v>
      </c>
      <c r="L1014" s="362">
        <v>40844</v>
      </c>
      <c r="N1014" s="362">
        <v>40844</v>
      </c>
      <c r="P1014" s="356" t="s">
        <v>13255</v>
      </c>
    </row>
    <row r="1015" spans="1:16" x14ac:dyDescent="0.2">
      <c r="A1015" s="356" t="s">
        <v>7893</v>
      </c>
      <c r="B1015" s="356" t="s">
        <v>15226</v>
      </c>
      <c r="C1015" s="358" t="s">
        <v>13612</v>
      </c>
      <c r="D1015" s="358" t="s">
        <v>13613</v>
      </c>
      <c r="E1015" s="358" t="s">
        <v>15227</v>
      </c>
      <c r="G1015" s="358" t="s">
        <v>12886</v>
      </c>
      <c r="H1015" s="385">
        <v>5.7</v>
      </c>
      <c r="I1015" s="358" t="s">
        <v>12893</v>
      </c>
      <c r="J1015" s="358" t="s">
        <v>12888</v>
      </c>
      <c r="K1015" s="358" t="s">
        <v>13558</v>
      </c>
      <c r="L1015" s="362">
        <v>40676</v>
      </c>
      <c r="N1015" s="362">
        <v>40676</v>
      </c>
      <c r="P1015" s="356" t="s">
        <v>13255</v>
      </c>
    </row>
    <row r="1016" spans="1:16" x14ac:dyDescent="0.2">
      <c r="A1016" s="356" t="s">
        <v>7894</v>
      </c>
      <c r="B1016" s="356" t="s">
        <v>15228</v>
      </c>
      <c r="C1016" s="358" t="s">
        <v>15229</v>
      </c>
      <c r="D1016" s="358" t="s">
        <v>12984</v>
      </c>
      <c r="E1016" s="358" t="s">
        <v>14299</v>
      </c>
      <c r="G1016" s="358" t="s">
        <v>12886</v>
      </c>
      <c r="H1016" s="385">
        <v>5.92</v>
      </c>
      <c r="I1016" s="358" t="s">
        <v>12893</v>
      </c>
      <c r="J1016" s="358" t="s">
        <v>12888</v>
      </c>
      <c r="K1016" s="358" t="s">
        <v>13558</v>
      </c>
      <c r="L1016" s="362">
        <v>40724</v>
      </c>
      <c r="N1016" s="362">
        <v>40724</v>
      </c>
      <c r="P1016" s="356" t="s">
        <v>13255</v>
      </c>
    </row>
    <row r="1017" spans="1:16" x14ac:dyDescent="0.2">
      <c r="A1017" s="356" t="s">
        <v>7895</v>
      </c>
      <c r="B1017" s="356" t="s">
        <v>15230</v>
      </c>
      <c r="C1017" s="358" t="s">
        <v>13599</v>
      </c>
      <c r="D1017" s="358" t="s">
        <v>12931</v>
      </c>
      <c r="E1017" s="358" t="s">
        <v>15231</v>
      </c>
      <c r="G1017" s="358" t="s">
        <v>12886</v>
      </c>
      <c r="H1017" s="385">
        <v>8.93</v>
      </c>
      <c r="I1017" s="358" t="s">
        <v>12893</v>
      </c>
      <c r="J1017" s="358" t="s">
        <v>12888</v>
      </c>
      <c r="K1017" s="358" t="s">
        <v>13558</v>
      </c>
      <c r="L1017" s="362">
        <v>40714</v>
      </c>
      <c r="N1017" s="362">
        <v>40714</v>
      </c>
      <c r="P1017" s="356" t="s">
        <v>13255</v>
      </c>
    </row>
    <row r="1018" spans="1:16" x14ac:dyDescent="0.2">
      <c r="A1018" s="356" t="s">
        <v>7896</v>
      </c>
      <c r="B1018" s="356" t="s">
        <v>15232</v>
      </c>
      <c r="C1018" s="358" t="s">
        <v>12983</v>
      </c>
      <c r="D1018" s="358" t="s">
        <v>12984</v>
      </c>
      <c r="E1018" s="358" t="s">
        <v>15233</v>
      </c>
      <c r="G1018" s="358" t="s">
        <v>12886</v>
      </c>
      <c r="H1018" s="385">
        <v>9.1560000000000006</v>
      </c>
      <c r="I1018" s="358" t="s">
        <v>12893</v>
      </c>
      <c r="J1018" s="358" t="s">
        <v>12888</v>
      </c>
      <c r="K1018" s="358" t="s">
        <v>13558</v>
      </c>
      <c r="L1018" s="362">
        <v>40897</v>
      </c>
      <c r="N1018" s="362">
        <v>40897</v>
      </c>
      <c r="P1018" s="356" t="s">
        <v>13255</v>
      </c>
    </row>
    <row r="1019" spans="1:16" x14ac:dyDescent="0.2">
      <c r="A1019" s="356" t="s">
        <v>7897</v>
      </c>
      <c r="B1019" s="356" t="s">
        <v>15234</v>
      </c>
      <c r="C1019" s="358" t="s">
        <v>12905</v>
      </c>
      <c r="D1019" s="358" t="s">
        <v>12987</v>
      </c>
      <c r="E1019" s="358" t="s">
        <v>15235</v>
      </c>
      <c r="G1019" s="358" t="s">
        <v>12886</v>
      </c>
      <c r="H1019" s="385">
        <v>9.0299999999999994</v>
      </c>
      <c r="I1019" s="358" t="s">
        <v>12893</v>
      </c>
      <c r="J1019" s="358" t="s">
        <v>12888</v>
      </c>
      <c r="K1019" s="358" t="s">
        <v>13558</v>
      </c>
      <c r="L1019" s="362">
        <v>40710</v>
      </c>
      <c r="N1019" s="362">
        <v>40710</v>
      </c>
      <c r="P1019" s="356" t="s">
        <v>13255</v>
      </c>
    </row>
    <row r="1020" spans="1:16" x14ac:dyDescent="0.2">
      <c r="A1020" s="356" t="s">
        <v>7898</v>
      </c>
      <c r="B1020" s="356" t="s">
        <v>15236</v>
      </c>
      <c r="C1020" s="358" t="s">
        <v>13044</v>
      </c>
      <c r="D1020" s="358" t="s">
        <v>13045</v>
      </c>
      <c r="E1020" s="358" t="s">
        <v>15237</v>
      </c>
      <c r="G1020" s="358" t="s">
        <v>12886</v>
      </c>
      <c r="H1020" s="385">
        <v>7.6050000000000004</v>
      </c>
      <c r="I1020" s="358" t="s">
        <v>12893</v>
      </c>
      <c r="J1020" s="358" t="s">
        <v>12888</v>
      </c>
      <c r="K1020" s="358" t="s">
        <v>13558</v>
      </c>
      <c r="L1020" s="362">
        <v>40528</v>
      </c>
      <c r="N1020" s="362">
        <v>40528</v>
      </c>
      <c r="P1020" s="356" t="s">
        <v>13255</v>
      </c>
    </row>
    <row r="1021" spans="1:16" x14ac:dyDescent="0.2">
      <c r="A1021" s="356" t="s">
        <v>7899</v>
      </c>
      <c r="B1021" s="356" t="s">
        <v>15238</v>
      </c>
      <c r="C1021" s="358" t="s">
        <v>13393</v>
      </c>
      <c r="D1021" s="358" t="s">
        <v>12973</v>
      </c>
      <c r="E1021" s="358" t="s">
        <v>15239</v>
      </c>
      <c r="G1021" s="358" t="s">
        <v>12886</v>
      </c>
      <c r="H1021" s="385">
        <v>50.76</v>
      </c>
      <c r="I1021" s="358" t="s">
        <v>12893</v>
      </c>
      <c r="J1021" s="358" t="s">
        <v>12888</v>
      </c>
      <c r="K1021" s="358" t="s">
        <v>13558</v>
      </c>
      <c r="L1021" s="362">
        <v>40872</v>
      </c>
      <c r="N1021" s="362">
        <v>40872</v>
      </c>
      <c r="P1021" s="356" t="s">
        <v>13605</v>
      </c>
    </row>
    <row r="1022" spans="1:16" x14ac:dyDescent="0.2">
      <c r="A1022" s="356" t="s">
        <v>7900</v>
      </c>
      <c r="B1022" s="356" t="s">
        <v>15240</v>
      </c>
      <c r="C1022" s="358" t="s">
        <v>15241</v>
      </c>
      <c r="D1022" s="358" t="s">
        <v>12997</v>
      </c>
      <c r="E1022" s="358" t="s">
        <v>14362</v>
      </c>
      <c r="G1022" s="358" t="s">
        <v>12886</v>
      </c>
      <c r="H1022" s="385">
        <v>7.99</v>
      </c>
      <c r="I1022" s="358" t="s">
        <v>12893</v>
      </c>
      <c r="J1022" s="358" t="s">
        <v>12888</v>
      </c>
      <c r="K1022" s="358" t="s">
        <v>13558</v>
      </c>
      <c r="L1022" s="362">
        <v>40869</v>
      </c>
      <c r="N1022" s="362">
        <v>40869</v>
      </c>
      <c r="P1022" s="356" t="s">
        <v>13255</v>
      </c>
    </row>
    <row r="1023" spans="1:16" x14ac:dyDescent="0.2">
      <c r="A1023" s="356" t="s">
        <v>7901</v>
      </c>
      <c r="B1023" s="356" t="s">
        <v>15242</v>
      </c>
      <c r="C1023" s="358" t="s">
        <v>12905</v>
      </c>
      <c r="D1023" s="358" t="s">
        <v>12906</v>
      </c>
      <c r="E1023" s="358" t="s">
        <v>15243</v>
      </c>
      <c r="G1023" s="358" t="s">
        <v>12886</v>
      </c>
      <c r="H1023" s="385">
        <v>4.07</v>
      </c>
      <c r="I1023" s="358" t="s">
        <v>12893</v>
      </c>
      <c r="J1023" s="358" t="s">
        <v>12888</v>
      </c>
      <c r="K1023" s="358" t="s">
        <v>13558</v>
      </c>
      <c r="L1023" s="362">
        <v>40287</v>
      </c>
      <c r="N1023" s="362">
        <v>40287</v>
      </c>
      <c r="P1023" s="356" t="s">
        <v>13255</v>
      </c>
    </row>
    <row r="1024" spans="1:16" x14ac:dyDescent="0.2">
      <c r="A1024" s="356" t="s">
        <v>7902</v>
      </c>
      <c r="B1024" s="356" t="s">
        <v>15244</v>
      </c>
      <c r="C1024" s="358" t="s">
        <v>13031</v>
      </c>
      <c r="D1024" s="358" t="s">
        <v>12960</v>
      </c>
      <c r="E1024" s="358" t="s">
        <v>15245</v>
      </c>
      <c r="G1024" s="358" t="s">
        <v>12886</v>
      </c>
      <c r="H1024" s="385">
        <v>5.32</v>
      </c>
      <c r="I1024" s="358" t="s">
        <v>12893</v>
      </c>
      <c r="J1024" s="358" t="s">
        <v>12888</v>
      </c>
      <c r="K1024" s="358" t="s">
        <v>13558</v>
      </c>
      <c r="L1024" s="362">
        <v>40863</v>
      </c>
      <c r="N1024" s="362">
        <v>40863</v>
      </c>
      <c r="P1024" s="356" t="s">
        <v>13255</v>
      </c>
    </row>
    <row r="1025" spans="1:16" x14ac:dyDescent="0.2">
      <c r="A1025" s="356" t="s">
        <v>7903</v>
      </c>
      <c r="B1025" s="356" t="s">
        <v>15246</v>
      </c>
      <c r="C1025" s="358" t="s">
        <v>13077</v>
      </c>
      <c r="D1025" s="358" t="s">
        <v>12997</v>
      </c>
      <c r="E1025" s="358" t="s">
        <v>15247</v>
      </c>
      <c r="G1025" s="358" t="s">
        <v>12886</v>
      </c>
      <c r="H1025" s="385">
        <v>7.02</v>
      </c>
      <c r="I1025" s="358" t="s">
        <v>12893</v>
      </c>
      <c r="J1025" s="358" t="s">
        <v>12888</v>
      </c>
      <c r="K1025" s="358" t="s">
        <v>13558</v>
      </c>
      <c r="L1025" s="362">
        <v>40620</v>
      </c>
      <c r="N1025" s="362">
        <v>40620</v>
      </c>
      <c r="P1025" s="356" t="s">
        <v>13255</v>
      </c>
    </row>
    <row r="1026" spans="1:16" x14ac:dyDescent="0.2">
      <c r="A1026" s="356" t="s">
        <v>7904</v>
      </c>
      <c r="B1026" s="356" t="s">
        <v>15248</v>
      </c>
      <c r="C1026" s="358" t="s">
        <v>13323</v>
      </c>
      <c r="D1026" s="358" t="s">
        <v>13324</v>
      </c>
      <c r="E1026" s="358" t="s">
        <v>15249</v>
      </c>
      <c r="G1026" s="358" t="s">
        <v>12886</v>
      </c>
      <c r="H1026" s="385">
        <v>71.760000000000005</v>
      </c>
      <c r="I1026" s="358" t="s">
        <v>12893</v>
      </c>
      <c r="J1026" s="358" t="s">
        <v>12888</v>
      </c>
      <c r="K1026" s="358" t="s">
        <v>13558</v>
      </c>
      <c r="L1026" s="362">
        <v>40880</v>
      </c>
      <c r="N1026" s="362">
        <v>40880</v>
      </c>
      <c r="P1026" s="356" t="s">
        <v>13605</v>
      </c>
    </row>
    <row r="1027" spans="1:16" x14ac:dyDescent="0.2">
      <c r="A1027" s="356" t="s">
        <v>7905</v>
      </c>
      <c r="B1027" s="356" t="s">
        <v>15250</v>
      </c>
      <c r="C1027" s="358" t="s">
        <v>12905</v>
      </c>
      <c r="D1027" s="358" t="s">
        <v>12987</v>
      </c>
      <c r="E1027" s="358" t="s">
        <v>15251</v>
      </c>
      <c r="G1027" s="358" t="s">
        <v>12886</v>
      </c>
      <c r="H1027" s="385">
        <v>5.88</v>
      </c>
      <c r="I1027" s="358" t="s">
        <v>12893</v>
      </c>
      <c r="J1027" s="358" t="s">
        <v>12888</v>
      </c>
      <c r="K1027" s="358" t="s">
        <v>13558</v>
      </c>
      <c r="L1027" s="362">
        <v>40450</v>
      </c>
      <c r="N1027" s="362">
        <v>40450</v>
      </c>
      <c r="P1027" s="356" t="s">
        <v>13255</v>
      </c>
    </row>
    <row r="1028" spans="1:16" x14ac:dyDescent="0.2">
      <c r="A1028" s="356" t="s">
        <v>7906</v>
      </c>
      <c r="B1028" s="356" t="s">
        <v>15252</v>
      </c>
      <c r="C1028" s="358" t="s">
        <v>13176</v>
      </c>
      <c r="D1028" s="358" t="s">
        <v>13177</v>
      </c>
      <c r="E1028" s="358" t="s">
        <v>15253</v>
      </c>
      <c r="G1028" s="358" t="s">
        <v>12886</v>
      </c>
      <c r="H1028" s="385">
        <v>6.8449999999999998</v>
      </c>
      <c r="I1028" s="358" t="s">
        <v>12893</v>
      </c>
      <c r="J1028" s="358" t="s">
        <v>12888</v>
      </c>
      <c r="K1028" s="358" t="s">
        <v>13558</v>
      </c>
      <c r="L1028" s="362">
        <v>40653</v>
      </c>
      <c r="N1028" s="362">
        <v>40653</v>
      </c>
      <c r="P1028" s="356" t="s">
        <v>13255</v>
      </c>
    </row>
    <row r="1029" spans="1:16" x14ac:dyDescent="0.2">
      <c r="A1029" s="356" t="s">
        <v>7907</v>
      </c>
      <c r="B1029" s="356" t="s">
        <v>15254</v>
      </c>
      <c r="C1029" s="358" t="s">
        <v>12905</v>
      </c>
      <c r="D1029" s="358" t="s">
        <v>12906</v>
      </c>
      <c r="E1029" s="358" t="s">
        <v>15255</v>
      </c>
      <c r="G1029" s="358" t="s">
        <v>12886</v>
      </c>
      <c r="H1029" s="385">
        <v>11.52</v>
      </c>
      <c r="I1029" s="358" t="s">
        <v>12893</v>
      </c>
      <c r="J1029" s="358" t="s">
        <v>12888</v>
      </c>
      <c r="K1029" s="358" t="s">
        <v>13558</v>
      </c>
      <c r="L1029" s="362">
        <v>40890</v>
      </c>
      <c r="N1029" s="362">
        <v>40890</v>
      </c>
      <c r="P1029" s="356" t="s">
        <v>13255</v>
      </c>
    </row>
    <row r="1030" spans="1:16" x14ac:dyDescent="0.2">
      <c r="A1030" s="356" t="s">
        <v>7908</v>
      </c>
      <c r="B1030" s="356" t="s">
        <v>15256</v>
      </c>
      <c r="C1030" s="358" t="s">
        <v>12991</v>
      </c>
      <c r="D1030" s="358" t="s">
        <v>12992</v>
      </c>
      <c r="E1030" s="358" t="s">
        <v>15257</v>
      </c>
      <c r="G1030" s="358" t="s">
        <v>12886</v>
      </c>
      <c r="H1030" s="385">
        <v>5.98</v>
      </c>
      <c r="I1030" s="358" t="s">
        <v>12893</v>
      </c>
      <c r="J1030" s="358" t="s">
        <v>12888</v>
      </c>
      <c r="K1030" s="358" t="s">
        <v>13558</v>
      </c>
      <c r="L1030" s="362">
        <v>40666</v>
      </c>
      <c r="N1030" s="362">
        <v>40666</v>
      </c>
      <c r="P1030" s="356" t="s">
        <v>13255</v>
      </c>
    </row>
    <row r="1031" spans="1:16" x14ac:dyDescent="0.2">
      <c r="A1031" s="356" t="s">
        <v>7909</v>
      </c>
      <c r="B1031" s="356" t="s">
        <v>15258</v>
      </c>
      <c r="C1031" s="358" t="s">
        <v>12905</v>
      </c>
      <c r="D1031" s="358" t="s">
        <v>12945</v>
      </c>
      <c r="E1031" s="358" t="s">
        <v>15259</v>
      </c>
      <c r="G1031" s="358" t="s">
        <v>12886</v>
      </c>
      <c r="H1031" s="385">
        <v>5.17</v>
      </c>
      <c r="I1031" s="358" t="s">
        <v>12893</v>
      </c>
      <c r="J1031" s="358" t="s">
        <v>12888</v>
      </c>
      <c r="K1031" s="358" t="s">
        <v>13558</v>
      </c>
      <c r="L1031" s="362">
        <v>40724</v>
      </c>
      <c r="N1031" s="362">
        <v>40724</v>
      </c>
      <c r="P1031" s="356" t="s">
        <v>13255</v>
      </c>
    </row>
    <row r="1032" spans="1:16" x14ac:dyDescent="0.2">
      <c r="A1032" s="356" t="s">
        <v>7910</v>
      </c>
      <c r="B1032" s="356" t="s">
        <v>15260</v>
      </c>
      <c r="C1032" s="358" t="s">
        <v>13585</v>
      </c>
      <c r="D1032" s="358" t="s">
        <v>12910</v>
      </c>
      <c r="E1032" s="358" t="s">
        <v>15261</v>
      </c>
      <c r="G1032" s="358" t="s">
        <v>12886</v>
      </c>
      <c r="H1032" s="385">
        <v>8.9700000000000006</v>
      </c>
      <c r="I1032" s="358" t="s">
        <v>12893</v>
      </c>
      <c r="J1032" s="358" t="s">
        <v>12888</v>
      </c>
      <c r="K1032" s="358" t="s">
        <v>13558</v>
      </c>
      <c r="L1032" s="362">
        <v>40431</v>
      </c>
      <c r="N1032" s="362">
        <v>40431</v>
      </c>
      <c r="P1032" s="356" t="s">
        <v>13255</v>
      </c>
    </row>
    <row r="1033" spans="1:16" x14ac:dyDescent="0.2">
      <c r="A1033" s="356" t="s">
        <v>7911</v>
      </c>
      <c r="B1033" s="356" t="s">
        <v>15262</v>
      </c>
      <c r="C1033" s="358" t="s">
        <v>13244</v>
      </c>
      <c r="D1033" s="358" t="s">
        <v>13245</v>
      </c>
      <c r="E1033" s="358" t="s">
        <v>15263</v>
      </c>
      <c r="G1033" s="358" t="s">
        <v>12886</v>
      </c>
      <c r="H1033" s="385">
        <v>4.5599999999999996</v>
      </c>
      <c r="I1033" s="358" t="s">
        <v>12893</v>
      </c>
      <c r="J1033" s="358" t="s">
        <v>12888</v>
      </c>
      <c r="K1033" s="358" t="s">
        <v>13558</v>
      </c>
      <c r="L1033" s="362">
        <v>40834</v>
      </c>
      <c r="N1033" s="362">
        <v>40834</v>
      </c>
      <c r="P1033" s="356" t="s">
        <v>13255</v>
      </c>
    </row>
    <row r="1034" spans="1:16" x14ac:dyDescent="0.2">
      <c r="A1034" s="356" t="s">
        <v>7912</v>
      </c>
      <c r="B1034" s="356" t="s">
        <v>15264</v>
      </c>
      <c r="C1034" s="358" t="s">
        <v>13230</v>
      </c>
      <c r="D1034" s="358" t="s">
        <v>13231</v>
      </c>
      <c r="E1034" s="358" t="s">
        <v>15265</v>
      </c>
      <c r="G1034" s="358" t="s">
        <v>12886</v>
      </c>
      <c r="H1034" s="385">
        <v>9.8699999999999992</v>
      </c>
      <c r="I1034" s="358" t="s">
        <v>12893</v>
      </c>
      <c r="J1034" s="358" t="s">
        <v>12888</v>
      </c>
      <c r="K1034" s="358" t="s">
        <v>13558</v>
      </c>
      <c r="L1034" s="362">
        <v>40975</v>
      </c>
      <c r="N1034" s="362">
        <v>40975</v>
      </c>
      <c r="P1034" s="356" t="s">
        <v>13605</v>
      </c>
    </row>
    <row r="1035" spans="1:16" x14ac:dyDescent="0.2">
      <c r="A1035" s="356" t="s">
        <v>7913</v>
      </c>
      <c r="B1035" s="356" t="s">
        <v>15266</v>
      </c>
      <c r="C1035" s="358" t="s">
        <v>13665</v>
      </c>
      <c r="D1035" s="358" t="s">
        <v>12910</v>
      </c>
      <c r="E1035" s="358" t="s">
        <v>15124</v>
      </c>
      <c r="G1035" s="358" t="s">
        <v>12886</v>
      </c>
      <c r="H1035" s="385">
        <v>7.35</v>
      </c>
      <c r="I1035" s="358" t="s">
        <v>12893</v>
      </c>
      <c r="J1035" s="358" t="s">
        <v>12888</v>
      </c>
      <c r="K1035" s="358" t="s">
        <v>13558</v>
      </c>
      <c r="L1035" s="362">
        <v>40883</v>
      </c>
      <c r="N1035" s="362">
        <v>40883</v>
      </c>
      <c r="P1035" s="356" t="s">
        <v>13255</v>
      </c>
    </row>
    <row r="1036" spans="1:16" x14ac:dyDescent="0.2">
      <c r="A1036" s="356" t="s">
        <v>7914</v>
      </c>
      <c r="B1036" s="356" t="s">
        <v>15267</v>
      </c>
      <c r="C1036" s="358" t="s">
        <v>15268</v>
      </c>
      <c r="D1036" s="358" t="s">
        <v>12919</v>
      </c>
      <c r="E1036" s="358" t="s">
        <v>15269</v>
      </c>
      <c r="G1036" s="358" t="s">
        <v>12886</v>
      </c>
      <c r="H1036" s="385">
        <v>10.08</v>
      </c>
      <c r="I1036" s="358" t="s">
        <v>12893</v>
      </c>
      <c r="J1036" s="358" t="s">
        <v>12888</v>
      </c>
      <c r="K1036" s="358" t="s">
        <v>13558</v>
      </c>
      <c r="L1036" s="362">
        <v>40353</v>
      </c>
      <c r="N1036" s="362">
        <v>40353</v>
      </c>
      <c r="P1036" s="356" t="s">
        <v>13255</v>
      </c>
    </row>
    <row r="1037" spans="1:16" x14ac:dyDescent="0.2">
      <c r="A1037" s="356" t="s">
        <v>6826</v>
      </c>
      <c r="B1037" s="356" t="s">
        <v>15270</v>
      </c>
      <c r="C1037" s="358" t="s">
        <v>12965</v>
      </c>
      <c r="D1037" s="358" t="s">
        <v>12966</v>
      </c>
      <c r="E1037" s="358" t="s">
        <v>15271</v>
      </c>
      <c r="G1037" s="358" t="s">
        <v>12886</v>
      </c>
      <c r="H1037" s="385">
        <v>11.4</v>
      </c>
      <c r="I1037" s="358" t="s">
        <v>12893</v>
      </c>
      <c r="J1037" s="358" t="s">
        <v>12888</v>
      </c>
      <c r="K1037" s="358" t="s">
        <v>13558</v>
      </c>
      <c r="L1037" s="362">
        <v>40890</v>
      </c>
      <c r="N1037" s="362">
        <v>40890</v>
      </c>
      <c r="P1037" s="356" t="s">
        <v>13255</v>
      </c>
    </row>
    <row r="1038" spans="1:16" x14ac:dyDescent="0.2">
      <c r="A1038" s="356" t="s">
        <v>7915</v>
      </c>
      <c r="B1038" s="356" t="s">
        <v>15272</v>
      </c>
      <c r="C1038" s="358" t="s">
        <v>13673</v>
      </c>
      <c r="D1038" s="358" t="s">
        <v>13245</v>
      </c>
      <c r="E1038" s="358" t="s">
        <v>15273</v>
      </c>
      <c r="G1038" s="358" t="s">
        <v>12886</v>
      </c>
      <c r="H1038" s="385">
        <v>9.6</v>
      </c>
      <c r="I1038" s="358" t="s">
        <v>12893</v>
      </c>
      <c r="J1038" s="358" t="s">
        <v>12888</v>
      </c>
      <c r="K1038" s="358" t="s">
        <v>13558</v>
      </c>
      <c r="L1038" s="362">
        <v>40723</v>
      </c>
      <c r="N1038" s="362">
        <v>40723</v>
      </c>
      <c r="P1038" s="356" t="s">
        <v>13255</v>
      </c>
    </row>
    <row r="1039" spans="1:16" x14ac:dyDescent="0.2">
      <c r="A1039" s="356" t="s">
        <v>7916</v>
      </c>
      <c r="B1039" s="356" t="s">
        <v>15274</v>
      </c>
      <c r="C1039" s="358" t="s">
        <v>12983</v>
      </c>
      <c r="D1039" s="358" t="s">
        <v>12984</v>
      </c>
      <c r="E1039" s="358" t="s">
        <v>15275</v>
      </c>
      <c r="G1039" s="358" t="s">
        <v>12886</v>
      </c>
      <c r="H1039" s="385">
        <v>1.38</v>
      </c>
      <c r="I1039" s="358" t="s">
        <v>12893</v>
      </c>
      <c r="J1039" s="358" t="s">
        <v>12888</v>
      </c>
      <c r="K1039" s="358" t="s">
        <v>13558</v>
      </c>
      <c r="L1039" s="362">
        <v>40715</v>
      </c>
      <c r="N1039" s="362">
        <v>40715</v>
      </c>
      <c r="P1039" s="356" t="s">
        <v>13255</v>
      </c>
    </row>
    <row r="1040" spans="1:16" x14ac:dyDescent="0.2">
      <c r="A1040" s="356" t="s">
        <v>7917</v>
      </c>
      <c r="B1040" s="356" t="s">
        <v>15276</v>
      </c>
      <c r="C1040" s="358" t="s">
        <v>12955</v>
      </c>
      <c r="D1040" s="358" t="s">
        <v>12895</v>
      </c>
      <c r="E1040" s="358" t="s">
        <v>15277</v>
      </c>
      <c r="G1040" s="358" t="s">
        <v>12886</v>
      </c>
      <c r="H1040" s="385">
        <v>12.81</v>
      </c>
      <c r="I1040" s="358" t="s">
        <v>12893</v>
      </c>
      <c r="J1040" s="358" t="s">
        <v>12888</v>
      </c>
      <c r="K1040" s="358" t="s">
        <v>13558</v>
      </c>
      <c r="L1040" s="362">
        <v>40714</v>
      </c>
      <c r="N1040" s="362">
        <v>40714</v>
      </c>
      <c r="P1040" s="356" t="s">
        <v>13255</v>
      </c>
    </row>
    <row r="1041" spans="1:16" x14ac:dyDescent="0.2">
      <c r="A1041" s="356" t="s">
        <v>7918</v>
      </c>
      <c r="B1041" s="356" t="s">
        <v>15278</v>
      </c>
      <c r="C1041" s="358" t="s">
        <v>12955</v>
      </c>
      <c r="D1041" s="358" t="s">
        <v>12895</v>
      </c>
      <c r="E1041" s="358" t="s">
        <v>13901</v>
      </c>
      <c r="G1041" s="358" t="s">
        <v>12886</v>
      </c>
      <c r="H1041" s="385">
        <v>13.57</v>
      </c>
      <c r="I1041" s="358" t="s">
        <v>12893</v>
      </c>
      <c r="J1041" s="358" t="s">
        <v>12888</v>
      </c>
      <c r="K1041" s="358" t="s">
        <v>13558</v>
      </c>
      <c r="L1041" s="362">
        <v>40350</v>
      </c>
      <c r="N1041" s="362">
        <v>40350</v>
      </c>
      <c r="P1041" s="356" t="s">
        <v>13255</v>
      </c>
    </row>
    <row r="1042" spans="1:16" x14ac:dyDescent="0.2">
      <c r="A1042" s="356" t="s">
        <v>7919</v>
      </c>
      <c r="B1042" s="356" t="s">
        <v>15279</v>
      </c>
      <c r="C1042" s="358" t="s">
        <v>12883</v>
      </c>
      <c r="D1042" s="358" t="s">
        <v>12884</v>
      </c>
      <c r="E1042" s="358" t="s">
        <v>15280</v>
      </c>
      <c r="G1042" s="358" t="s">
        <v>12886</v>
      </c>
      <c r="H1042" s="385">
        <v>3.6</v>
      </c>
      <c r="I1042" s="358" t="s">
        <v>12893</v>
      </c>
      <c r="J1042" s="358" t="s">
        <v>12888</v>
      </c>
      <c r="K1042" s="358" t="s">
        <v>13558</v>
      </c>
      <c r="L1042" s="362">
        <v>40792</v>
      </c>
      <c r="N1042" s="362">
        <v>40792</v>
      </c>
      <c r="P1042" s="356" t="s">
        <v>13255</v>
      </c>
    </row>
    <row r="1043" spans="1:16" x14ac:dyDescent="0.2">
      <c r="A1043" s="356" t="s">
        <v>7920</v>
      </c>
      <c r="B1043" s="356" t="s">
        <v>15281</v>
      </c>
      <c r="C1043" s="358" t="s">
        <v>12883</v>
      </c>
      <c r="D1043" s="358" t="s">
        <v>12884</v>
      </c>
      <c r="E1043" s="358" t="s">
        <v>15282</v>
      </c>
      <c r="G1043" s="358" t="s">
        <v>12886</v>
      </c>
      <c r="H1043" s="385">
        <v>3.6</v>
      </c>
      <c r="I1043" s="358" t="s">
        <v>12893</v>
      </c>
      <c r="J1043" s="358" t="s">
        <v>12888</v>
      </c>
      <c r="K1043" s="358" t="s">
        <v>13558</v>
      </c>
      <c r="L1043" s="362">
        <v>40017</v>
      </c>
      <c r="N1043" s="362">
        <v>40017</v>
      </c>
      <c r="P1043" s="356" t="s">
        <v>13255</v>
      </c>
    </row>
    <row r="1044" spans="1:16" x14ac:dyDescent="0.2">
      <c r="A1044" s="356" t="s">
        <v>7921</v>
      </c>
      <c r="B1044" s="356" t="s">
        <v>15283</v>
      </c>
      <c r="C1044" s="358" t="s">
        <v>13486</v>
      </c>
      <c r="D1044" s="358" t="s">
        <v>12895</v>
      </c>
      <c r="E1044" s="358" t="s">
        <v>15284</v>
      </c>
      <c r="G1044" s="358" t="s">
        <v>12886</v>
      </c>
      <c r="H1044" s="385">
        <v>8.5500000000000007</v>
      </c>
      <c r="I1044" s="358" t="s">
        <v>12893</v>
      </c>
      <c r="J1044" s="358" t="s">
        <v>12888</v>
      </c>
      <c r="K1044" s="358" t="s">
        <v>13558</v>
      </c>
      <c r="L1044" s="362">
        <v>40338</v>
      </c>
      <c r="N1044" s="362">
        <v>40338</v>
      </c>
      <c r="P1044" s="356" t="s">
        <v>13255</v>
      </c>
    </row>
    <row r="1045" spans="1:16" x14ac:dyDescent="0.2">
      <c r="A1045" s="356" t="s">
        <v>7922</v>
      </c>
      <c r="B1045" s="356" t="s">
        <v>15285</v>
      </c>
      <c r="C1045" s="358" t="s">
        <v>13486</v>
      </c>
      <c r="D1045" s="358" t="s">
        <v>12895</v>
      </c>
      <c r="E1045" s="358" t="s">
        <v>15286</v>
      </c>
      <c r="G1045" s="358" t="s">
        <v>12886</v>
      </c>
      <c r="H1045" s="385">
        <v>8.1</v>
      </c>
      <c r="I1045" s="358" t="s">
        <v>12893</v>
      </c>
      <c r="J1045" s="358" t="s">
        <v>12888</v>
      </c>
      <c r="K1045" s="358" t="s">
        <v>13558</v>
      </c>
      <c r="L1045" s="362">
        <v>40866</v>
      </c>
      <c r="N1045" s="362">
        <v>40866</v>
      </c>
      <c r="P1045" s="356" t="s">
        <v>13255</v>
      </c>
    </row>
    <row r="1046" spans="1:16" x14ac:dyDescent="0.2">
      <c r="A1046" s="356" t="s">
        <v>7923</v>
      </c>
      <c r="B1046" s="356" t="s">
        <v>15287</v>
      </c>
      <c r="C1046" s="358" t="s">
        <v>13486</v>
      </c>
      <c r="D1046" s="358" t="s">
        <v>12895</v>
      </c>
      <c r="E1046" s="358" t="s">
        <v>15288</v>
      </c>
      <c r="G1046" s="358" t="s">
        <v>12886</v>
      </c>
      <c r="H1046" s="385">
        <v>6.58</v>
      </c>
      <c r="I1046" s="358" t="s">
        <v>12893</v>
      </c>
      <c r="J1046" s="358" t="s">
        <v>12888</v>
      </c>
      <c r="K1046" s="358" t="s">
        <v>13558</v>
      </c>
      <c r="L1046" s="362">
        <v>40719</v>
      </c>
      <c r="N1046" s="362">
        <v>40719</v>
      </c>
      <c r="P1046" s="356" t="s">
        <v>13255</v>
      </c>
    </row>
    <row r="1047" spans="1:16" x14ac:dyDescent="0.2">
      <c r="A1047" s="356" t="s">
        <v>7924</v>
      </c>
      <c r="B1047" s="356" t="s">
        <v>15289</v>
      </c>
      <c r="C1047" s="358" t="s">
        <v>12965</v>
      </c>
      <c r="D1047" s="358" t="s">
        <v>12966</v>
      </c>
      <c r="E1047" s="358" t="s">
        <v>15290</v>
      </c>
      <c r="G1047" s="358" t="s">
        <v>12886</v>
      </c>
      <c r="H1047" s="385">
        <v>14.7</v>
      </c>
      <c r="I1047" s="358" t="s">
        <v>12893</v>
      </c>
      <c r="J1047" s="358" t="s">
        <v>12888</v>
      </c>
      <c r="K1047" s="358" t="s">
        <v>13558</v>
      </c>
      <c r="L1047" s="362">
        <v>40872</v>
      </c>
      <c r="N1047" s="362">
        <v>40872</v>
      </c>
      <c r="P1047" s="356" t="s">
        <v>13255</v>
      </c>
    </row>
    <row r="1048" spans="1:16" x14ac:dyDescent="0.2">
      <c r="A1048" s="356" t="s">
        <v>7925</v>
      </c>
      <c r="B1048" s="356" t="s">
        <v>15291</v>
      </c>
      <c r="C1048" s="358" t="s">
        <v>13176</v>
      </c>
      <c r="D1048" s="358" t="s">
        <v>13177</v>
      </c>
      <c r="E1048" s="358" t="s">
        <v>15292</v>
      </c>
      <c r="G1048" s="358" t="s">
        <v>12886</v>
      </c>
      <c r="H1048" s="385">
        <v>4.5599999999999996</v>
      </c>
      <c r="I1048" s="358" t="s">
        <v>12893</v>
      </c>
      <c r="J1048" s="358" t="s">
        <v>12888</v>
      </c>
      <c r="K1048" s="358" t="s">
        <v>13558</v>
      </c>
      <c r="L1048" s="362">
        <v>40900</v>
      </c>
      <c r="N1048" s="362">
        <v>40900</v>
      </c>
      <c r="P1048" s="356" t="s">
        <v>13255</v>
      </c>
    </row>
    <row r="1049" spans="1:16" x14ac:dyDescent="0.2">
      <c r="A1049" s="356" t="s">
        <v>7926</v>
      </c>
      <c r="B1049" s="356" t="s">
        <v>15293</v>
      </c>
      <c r="C1049" s="358" t="s">
        <v>13176</v>
      </c>
      <c r="D1049" s="358" t="s">
        <v>13177</v>
      </c>
      <c r="E1049" s="358" t="s">
        <v>15294</v>
      </c>
      <c r="G1049" s="358" t="s">
        <v>12886</v>
      </c>
      <c r="H1049" s="385">
        <v>4.5999999999999996</v>
      </c>
      <c r="I1049" s="358" t="s">
        <v>12893</v>
      </c>
      <c r="J1049" s="358" t="s">
        <v>12888</v>
      </c>
      <c r="K1049" s="358" t="s">
        <v>13558</v>
      </c>
      <c r="L1049" s="362">
        <v>40723</v>
      </c>
      <c r="N1049" s="362">
        <v>40723</v>
      </c>
      <c r="P1049" s="356" t="s">
        <v>13255</v>
      </c>
    </row>
    <row r="1050" spans="1:16" x14ac:dyDescent="0.2">
      <c r="A1050" s="356" t="s">
        <v>7927</v>
      </c>
      <c r="B1050" s="356" t="s">
        <v>15295</v>
      </c>
      <c r="C1050" s="358" t="s">
        <v>14029</v>
      </c>
      <c r="D1050" s="358" t="s">
        <v>12895</v>
      </c>
      <c r="E1050" s="358" t="s">
        <v>15296</v>
      </c>
      <c r="G1050" s="358" t="s">
        <v>12886</v>
      </c>
      <c r="H1050" s="385">
        <v>10.965</v>
      </c>
      <c r="I1050" s="358" t="s">
        <v>12893</v>
      </c>
      <c r="J1050" s="358" t="s">
        <v>12888</v>
      </c>
      <c r="K1050" s="358" t="s">
        <v>13558</v>
      </c>
      <c r="L1050" s="362">
        <v>40824</v>
      </c>
      <c r="N1050" s="362">
        <v>40824</v>
      </c>
      <c r="P1050" s="356" t="s">
        <v>13255</v>
      </c>
    </row>
    <row r="1051" spans="1:16" x14ac:dyDescent="0.2">
      <c r="A1051" s="356" t="s">
        <v>7928</v>
      </c>
      <c r="B1051" s="356" t="s">
        <v>15297</v>
      </c>
      <c r="C1051" s="358" t="s">
        <v>13595</v>
      </c>
      <c r="D1051" s="358" t="s">
        <v>13596</v>
      </c>
      <c r="E1051" s="358" t="s">
        <v>15298</v>
      </c>
      <c r="G1051" s="358" t="s">
        <v>12886</v>
      </c>
      <c r="H1051" s="385">
        <v>9.4</v>
      </c>
      <c r="I1051" s="358" t="s">
        <v>12893</v>
      </c>
      <c r="J1051" s="358" t="s">
        <v>12888</v>
      </c>
      <c r="K1051" s="358" t="s">
        <v>13558</v>
      </c>
      <c r="L1051" s="362">
        <v>40702</v>
      </c>
      <c r="N1051" s="362">
        <v>40702</v>
      </c>
      <c r="P1051" s="356" t="s">
        <v>13255</v>
      </c>
    </row>
    <row r="1052" spans="1:16" x14ac:dyDescent="0.2">
      <c r="A1052" s="356" t="s">
        <v>7929</v>
      </c>
      <c r="B1052" s="356" t="s">
        <v>15299</v>
      </c>
      <c r="C1052" s="358" t="s">
        <v>14975</v>
      </c>
      <c r="D1052" s="358" t="s">
        <v>12910</v>
      </c>
      <c r="E1052" s="358" t="s">
        <v>13714</v>
      </c>
      <c r="G1052" s="358" t="s">
        <v>12886</v>
      </c>
      <c r="H1052" s="385">
        <v>18.8</v>
      </c>
      <c r="I1052" s="358" t="s">
        <v>12893</v>
      </c>
      <c r="J1052" s="358" t="s">
        <v>12888</v>
      </c>
      <c r="K1052" s="358" t="s">
        <v>13558</v>
      </c>
      <c r="L1052" s="362">
        <v>40662</v>
      </c>
      <c r="N1052" s="362">
        <v>40662</v>
      </c>
      <c r="P1052" s="356" t="s">
        <v>13255</v>
      </c>
    </row>
    <row r="1053" spans="1:16" x14ac:dyDescent="0.2">
      <c r="A1053" s="356" t="s">
        <v>7930</v>
      </c>
      <c r="B1053" s="356" t="s">
        <v>15300</v>
      </c>
      <c r="C1053" s="358" t="s">
        <v>14975</v>
      </c>
      <c r="D1053" s="358" t="s">
        <v>12910</v>
      </c>
      <c r="E1053" s="358" t="s">
        <v>13058</v>
      </c>
      <c r="G1053" s="358" t="s">
        <v>12886</v>
      </c>
      <c r="H1053" s="385">
        <v>9.1649999999999991</v>
      </c>
      <c r="I1053" s="358" t="s">
        <v>12893</v>
      </c>
      <c r="J1053" s="358" t="s">
        <v>12888</v>
      </c>
      <c r="K1053" s="358" t="s">
        <v>13558</v>
      </c>
      <c r="L1053" s="362">
        <v>40526</v>
      </c>
      <c r="N1053" s="362">
        <v>40526</v>
      </c>
      <c r="P1053" s="356" t="s">
        <v>13255</v>
      </c>
    </row>
    <row r="1054" spans="1:16" x14ac:dyDescent="0.2">
      <c r="A1054" s="356" t="s">
        <v>7931</v>
      </c>
      <c r="B1054" s="356" t="s">
        <v>15301</v>
      </c>
      <c r="C1054" s="358" t="s">
        <v>13014</v>
      </c>
      <c r="D1054" s="358" t="s">
        <v>13015</v>
      </c>
      <c r="E1054" s="358" t="s">
        <v>13298</v>
      </c>
      <c r="G1054" s="358" t="s">
        <v>12886</v>
      </c>
      <c r="H1054" s="385">
        <v>5.17</v>
      </c>
      <c r="I1054" s="358" t="s">
        <v>12893</v>
      </c>
      <c r="J1054" s="358" t="s">
        <v>12888</v>
      </c>
      <c r="K1054" s="358" t="s">
        <v>13558</v>
      </c>
      <c r="L1054" s="362">
        <v>40686</v>
      </c>
      <c r="N1054" s="362">
        <v>40686</v>
      </c>
      <c r="P1054" s="356" t="s">
        <v>13255</v>
      </c>
    </row>
    <row r="1055" spans="1:16" x14ac:dyDescent="0.2">
      <c r="A1055" s="356" t="s">
        <v>7932</v>
      </c>
      <c r="B1055" s="356" t="s">
        <v>15302</v>
      </c>
      <c r="C1055" s="358" t="s">
        <v>13014</v>
      </c>
      <c r="D1055" s="358" t="s">
        <v>13015</v>
      </c>
      <c r="E1055" s="358" t="s">
        <v>14390</v>
      </c>
      <c r="G1055" s="358" t="s">
        <v>12886</v>
      </c>
      <c r="H1055" s="385">
        <v>15.03</v>
      </c>
      <c r="I1055" s="358" t="s">
        <v>12893</v>
      </c>
      <c r="J1055" s="358" t="s">
        <v>12888</v>
      </c>
      <c r="K1055" s="358" t="s">
        <v>13558</v>
      </c>
      <c r="L1055" s="362">
        <v>40329</v>
      </c>
      <c r="N1055" s="362">
        <v>40329</v>
      </c>
      <c r="P1055" s="356" t="s">
        <v>13255</v>
      </c>
    </row>
    <row r="1056" spans="1:16" x14ac:dyDescent="0.2">
      <c r="A1056" s="356" t="s">
        <v>7933</v>
      </c>
      <c r="B1056" s="356" t="s">
        <v>15303</v>
      </c>
      <c r="C1056" s="358" t="s">
        <v>13014</v>
      </c>
      <c r="D1056" s="358" t="s">
        <v>13015</v>
      </c>
      <c r="E1056" s="358" t="s">
        <v>15304</v>
      </c>
      <c r="G1056" s="358" t="s">
        <v>12886</v>
      </c>
      <c r="H1056" s="385">
        <v>20.16</v>
      </c>
      <c r="I1056" s="358" t="s">
        <v>12893</v>
      </c>
      <c r="J1056" s="358" t="s">
        <v>12888</v>
      </c>
      <c r="K1056" s="358" t="s">
        <v>13558</v>
      </c>
      <c r="L1056" s="362">
        <v>40309</v>
      </c>
      <c r="N1056" s="362">
        <v>40309</v>
      </c>
      <c r="P1056" s="356" t="s">
        <v>13255</v>
      </c>
    </row>
    <row r="1057" spans="1:16" x14ac:dyDescent="0.2">
      <c r="A1057" s="356" t="s">
        <v>7934</v>
      </c>
      <c r="B1057" s="356" t="s">
        <v>15305</v>
      </c>
      <c r="C1057" s="358" t="s">
        <v>13621</v>
      </c>
      <c r="D1057" s="358" t="s">
        <v>12960</v>
      </c>
      <c r="E1057" s="358" t="s">
        <v>15306</v>
      </c>
      <c r="G1057" s="358" t="s">
        <v>12886</v>
      </c>
      <c r="H1057" s="385">
        <v>4.8</v>
      </c>
      <c r="I1057" s="358" t="s">
        <v>12893</v>
      </c>
      <c r="J1057" s="358" t="s">
        <v>12888</v>
      </c>
      <c r="K1057" s="358" t="s">
        <v>13558</v>
      </c>
      <c r="L1057" s="362">
        <v>40862</v>
      </c>
      <c r="N1057" s="362">
        <v>40862</v>
      </c>
      <c r="P1057" s="356" t="s">
        <v>14019</v>
      </c>
    </row>
    <row r="1058" spans="1:16" x14ac:dyDescent="0.2">
      <c r="A1058" s="356" t="s">
        <v>7935</v>
      </c>
      <c r="B1058" s="356" t="s">
        <v>15305</v>
      </c>
      <c r="C1058" s="358" t="s">
        <v>13621</v>
      </c>
      <c r="D1058" s="358" t="s">
        <v>12960</v>
      </c>
      <c r="E1058" s="358" t="s">
        <v>15306</v>
      </c>
      <c r="G1058" s="358" t="s">
        <v>12886</v>
      </c>
      <c r="H1058" s="385">
        <v>2.88</v>
      </c>
      <c r="I1058" s="358" t="s">
        <v>12893</v>
      </c>
      <c r="J1058" s="358" t="s">
        <v>12888</v>
      </c>
      <c r="K1058" s="358" t="s">
        <v>13558</v>
      </c>
      <c r="L1058" s="362">
        <v>40973</v>
      </c>
      <c r="N1058" s="362">
        <v>40973</v>
      </c>
      <c r="P1058" s="356" t="s">
        <v>14019</v>
      </c>
    </row>
    <row r="1059" spans="1:16" x14ac:dyDescent="0.2">
      <c r="A1059" s="356" t="s">
        <v>7936</v>
      </c>
      <c r="B1059" s="356" t="s">
        <v>15307</v>
      </c>
      <c r="C1059" s="358" t="s">
        <v>13037</v>
      </c>
      <c r="D1059" s="358" t="s">
        <v>13038</v>
      </c>
      <c r="E1059" s="358" t="s">
        <v>15308</v>
      </c>
      <c r="G1059" s="358" t="s">
        <v>12886</v>
      </c>
      <c r="H1059" s="385">
        <v>6.8150000000000004</v>
      </c>
      <c r="I1059" s="358" t="s">
        <v>12893</v>
      </c>
      <c r="J1059" s="358" t="s">
        <v>12888</v>
      </c>
      <c r="K1059" s="358" t="s">
        <v>13558</v>
      </c>
      <c r="L1059" s="362">
        <v>40879</v>
      </c>
      <c r="N1059" s="362">
        <v>40879</v>
      </c>
      <c r="P1059" s="356" t="s">
        <v>13255</v>
      </c>
    </row>
    <row r="1060" spans="1:16" x14ac:dyDescent="0.2">
      <c r="A1060" s="356" t="s">
        <v>7937</v>
      </c>
      <c r="B1060" s="356" t="s">
        <v>15309</v>
      </c>
      <c r="C1060" s="358" t="s">
        <v>13037</v>
      </c>
      <c r="D1060" s="358" t="s">
        <v>13038</v>
      </c>
      <c r="E1060" s="358" t="s">
        <v>15310</v>
      </c>
      <c r="G1060" s="358" t="s">
        <v>12886</v>
      </c>
      <c r="H1060" s="385">
        <v>5.22</v>
      </c>
      <c r="I1060" s="358" t="s">
        <v>12893</v>
      </c>
      <c r="J1060" s="358" t="s">
        <v>12888</v>
      </c>
      <c r="K1060" s="358" t="s">
        <v>13558</v>
      </c>
      <c r="L1060" s="362">
        <v>40444</v>
      </c>
      <c r="N1060" s="362">
        <v>40444</v>
      </c>
      <c r="P1060" s="356" t="s">
        <v>13255</v>
      </c>
    </row>
    <row r="1061" spans="1:16" x14ac:dyDescent="0.2">
      <c r="A1061" s="356" t="s">
        <v>7938</v>
      </c>
      <c r="B1061" s="356" t="s">
        <v>15311</v>
      </c>
      <c r="C1061" s="358" t="s">
        <v>13132</v>
      </c>
      <c r="D1061" s="358" t="s">
        <v>12910</v>
      </c>
      <c r="E1061" s="358" t="s">
        <v>15312</v>
      </c>
      <c r="G1061" s="358" t="s">
        <v>12886</v>
      </c>
      <c r="H1061" s="385">
        <v>12.58</v>
      </c>
      <c r="I1061" s="358" t="s">
        <v>12893</v>
      </c>
      <c r="J1061" s="358" t="s">
        <v>12888</v>
      </c>
      <c r="K1061" s="358" t="s">
        <v>13558</v>
      </c>
      <c r="L1061" s="362">
        <v>40722</v>
      </c>
      <c r="N1061" s="362">
        <v>40722</v>
      </c>
      <c r="P1061" s="356" t="s">
        <v>13255</v>
      </c>
    </row>
    <row r="1062" spans="1:16" x14ac:dyDescent="0.2">
      <c r="A1062" s="356" t="s">
        <v>7939</v>
      </c>
      <c r="B1062" s="356" t="s">
        <v>15313</v>
      </c>
      <c r="C1062" s="358" t="s">
        <v>13120</v>
      </c>
      <c r="D1062" s="358" t="s">
        <v>12984</v>
      </c>
      <c r="E1062" s="358" t="s">
        <v>15314</v>
      </c>
      <c r="G1062" s="358" t="s">
        <v>12886</v>
      </c>
      <c r="H1062" s="385">
        <v>7.6</v>
      </c>
      <c r="I1062" s="358" t="s">
        <v>12893</v>
      </c>
      <c r="J1062" s="358" t="s">
        <v>12888</v>
      </c>
      <c r="K1062" s="358" t="s">
        <v>13558</v>
      </c>
      <c r="L1062" s="362">
        <v>40840</v>
      </c>
      <c r="N1062" s="362">
        <v>40840</v>
      </c>
      <c r="P1062" s="356" t="s">
        <v>13255</v>
      </c>
    </row>
    <row r="1063" spans="1:16" x14ac:dyDescent="0.2">
      <c r="A1063" s="356" t="s">
        <v>7940</v>
      </c>
      <c r="B1063" s="356" t="s">
        <v>15315</v>
      </c>
      <c r="C1063" s="358" t="s">
        <v>15316</v>
      </c>
      <c r="D1063" s="358" t="s">
        <v>12934</v>
      </c>
      <c r="E1063" s="358" t="s">
        <v>15317</v>
      </c>
      <c r="G1063" s="358" t="s">
        <v>12886</v>
      </c>
      <c r="H1063" s="385">
        <v>6.3449999999999998</v>
      </c>
      <c r="I1063" s="358" t="s">
        <v>12893</v>
      </c>
      <c r="J1063" s="358" t="s">
        <v>12888</v>
      </c>
      <c r="K1063" s="358" t="s">
        <v>13558</v>
      </c>
      <c r="L1063" s="362">
        <v>40532</v>
      </c>
      <c r="N1063" s="362">
        <v>40532</v>
      </c>
      <c r="P1063" s="356" t="s">
        <v>13255</v>
      </c>
    </row>
    <row r="1064" spans="1:16" x14ac:dyDescent="0.2">
      <c r="A1064" s="356" t="s">
        <v>7941</v>
      </c>
      <c r="B1064" s="356" t="s">
        <v>15318</v>
      </c>
      <c r="C1064" s="358" t="s">
        <v>12972</v>
      </c>
      <c r="D1064" s="358" t="s">
        <v>12973</v>
      </c>
      <c r="E1064" s="358" t="s">
        <v>15319</v>
      </c>
      <c r="G1064" s="358" t="s">
        <v>12886</v>
      </c>
      <c r="H1064" s="385">
        <v>7.35</v>
      </c>
      <c r="I1064" s="358" t="s">
        <v>12893</v>
      </c>
      <c r="J1064" s="358" t="s">
        <v>12888</v>
      </c>
      <c r="K1064" s="358" t="s">
        <v>13558</v>
      </c>
      <c r="L1064" s="362">
        <v>40445</v>
      </c>
      <c r="N1064" s="362">
        <v>40445</v>
      </c>
      <c r="P1064" s="356" t="s">
        <v>13255</v>
      </c>
    </row>
    <row r="1065" spans="1:16" x14ac:dyDescent="0.2">
      <c r="A1065" s="356" t="s">
        <v>7942</v>
      </c>
      <c r="B1065" s="356" t="s">
        <v>15320</v>
      </c>
      <c r="C1065" s="358" t="s">
        <v>12890</v>
      </c>
      <c r="D1065" s="358" t="s">
        <v>12891</v>
      </c>
      <c r="E1065" s="358" t="s">
        <v>15321</v>
      </c>
      <c r="G1065" s="358" t="s">
        <v>12886</v>
      </c>
      <c r="H1065" s="385">
        <v>8.1999999999999993</v>
      </c>
      <c r="I1065" s="358" t="s">
        <v>12893</v>
      </c>
      <c r="J1065" s="358" t="s">
        <v>12888</v>
      </c>
      <c r="K1065" s="358" t="s">
        <v>13558</v>
      </c>
      <c r="L1065" s="362">
        <v>40520</v>
      </c>
      <c r="N1065" s="362">
        <v>40520</v>
      </c>
      <c r="P1065" s="356" t="s">
        <v>13255</v>
      </c>
    </row>
    <row r="1066" spans="1:16" x14ac:dyDescent="0.2">
      <c r="A1066" s="356" t="s">
        <v>7943</v>
      </c>
      <c r="B1066" s="356" t="s">
        <v>15322</v>
      </c>
      <c r="C1066" s="358" t="s">
        <v>12905</v>
      </c>
      <c r="D1066" s="358" t="s">
        <v>13152</v>
      </c>
      <c r="E1066" s="358" t="s">
        <v>15323</v>
      </c>
      <c r="G1066" s="358" t="s">
        <v>12886</v>
      </c>
      <c r="H1066" s="385">
        <v>5.64</v>
      </c>
      <c r="I1066" s="358" t="s">
        <v>12893</v>
      </c>
      <c r="J1066" s="358" t="s">
        <v>12888</v>
      </c>
      <c r="K1066" s="358" t="s">
        <v>13558</v>
      </c>
      <c r="L1066" s="362">
        <v>40511</v>
      </c>
      <c r="N1066" s="362">
        <v>40511</v>
      </c>
      <c r="P1066" s="356" t="s">
        <v>13255</v>
      </c>
    </row>
    <row r="1067" spans="1:16" x14ac:dyDescent="0.2">
      <c r="A1067" s="356" t="s">
        <v>7944</v>
      </c>
      <c r="B1067" s="356" t="s">
        <v>15324</v>
      </c>
      <c r="C1067" s="358" t="s">
        <v>13007</v>
      </c>
      <c r="D1067" s="358" t="s">
        <v>12976</v>
      </c>
      <c r="E1067" s="358" t="s">
        <v>15325</v>
      </c>
      <c r="G1067" s="358" t="s">
        <v>12886</v>
      </c>
      <c r="H1067" s="385">
        <v>3.87</v>
      </c>
      <c r="I1067" s="358" t="s">
        <v>12893</v>
      </c>
      <c r="J1067" s="358" t="s">
        <v>12888</v>
      </c>
      <c r="K1067" s="358" t="s">
        <v>13558</v>
      </c>
      <c r="L1067" s="362">
        <v>40718</v>
      </c>
      <c r="N1067" s="362">
        <v>40718</v>
      </c>
      <c r="P1067" s="356" t="s">
        <v>13255</v>
      </c>
    </row>
    <row r="1068" spans="1:16" x14ac:dyDescent="0.2">
      <c r="A1068" s="356" t="s">
        <v>7945</v>
      </c>
      <c r="B1068" s="356" t="s">
        <v>15326</v>
      </c>
      <c r="C1068" s="358" t="s">
        <v>12972</v>
      </c>
      <c r="D1068" s="358" t="s">
        <v>12973</v>
      </c>
      <c r="E1068" s="358" t="s">
        <v>15327</v>
      </c>
      <c r="G1068" s="358" t="s">
        <v>12886</v>
      </c>
      <c r="H1068" s="385">
        <v>6.72</v>
      </c>
      <c r="I1068" s="358" t="s">
        <v>12893</v>
      </c>
      <c r="J1068" s="358" t="s">
        <v>12888</v>
      </c>
      <c r="K1068" s="358" t="s">
        <v>13558</v>
      </c>
      <c r="L1068" s="362">
        <v>40850</v>
      </c>
      <c r="N1068" s="362">
        <v>40850</v>
      </c>
      <c r="P1068" s="356" t="s">
        <v>13255</v>
      </c>
    </row>
    <row r="1069" spans="1:16" x14ac:dyDescent="0.2">
      <c r="A1069" s="356" t="s">
        <v>7946</v>
      </c>
      <c r="B1069" s="356" t="s">
        <v>15328</v>
      </c>
      <c r="C1069" s="358" t="s">
        <v>12941</v>
      </c>
      <c r="D1069" s="358" t="s">
        <v>12942</v>
      </c>
      <c r="E1069" s="358" t="s">
        <v>15329</v>
      </c>
      <c r="G1069" s="358" t="s">
        <v>12886</v>
      </c>
      <c r="H1069" s="385">
        <v>9.5399999999999991</v>
      </c>
      <c r="I1069" s="358" t="s">
        <v>12893</v>
      </c>
      <c r="J1069" s="358" t="s">
        <v>12888</v>
      </c>
      <c r="K1069" s="358" t="s">
        <v>13558</v>
      </c>
      <c r="L1069" s="362">
        <v>40803</v>
      </c>
      <c r="N1069" s="362">
        <v>40803</v>
      </c>
      <c r="P1069" s="356" t="s">
        <v>13255</v>
      </c>
    </row>
    <row r="1070" spans="1:16" x14ac:dyDescent="0.2">
      <c r="A1070" s="356" t="s">
        <v>7947</v>
      </c>
      <c r="B1070" s="356" t="s">
        <v>15330</v>
      </c>
      <c r="C1070" s="358" t="s">
        <v>12905</v>
      </c>
      <c r="D1070" s="358" t="s">
        <v>12987</v>
      </c>
      <c r="E1070" s="358" t="s">
        <v>15331</v>
      </c>
      <c r="G1070" s="358" t="s">
        <v>12886</v>
      </c>
      <c r="H1070" s="385">
        <v>12.48</v>
      </c>
      <c r="I1070" s="358" t="s">
        <v>12893</v>
      </c>
      <c r="J1070" s="358" t="s">
        <v>12888</v>
      </c>
      <c r="K1070" s="358" t="s">
        <v>13558</v>
      </c>
      <c r="L1070" s="362">
        <v>40900</v>
      </c>
      <c r="N1070" s="362">
        <v>40900</v>
      </c>
      <c r="P1070" s="356" t="s">
        <v>13255</v>
      </c>
    </row>
    <row r="1071" spans="1:16" x14ac:dyDescent="0.2">
      <c r="A1071" s="356" t="s">
        <v>7948</v>
      </c>
      <c r="B1071" s="356" t="s">
        <v>15332</v>
      </c>
      <c r="C1071" s="358" t="s">
        <v>12905</v>
      </c>
      <c r="D1071" s="358" t="s">
        <v>12987</v>
      </c>
      <c r="E1071" s="358" t="s">
        <v>15333</v>
      </c>
      <c r="G1071" s="358" t="s">
        <v>12886</v>
      </c>
      <c r="H1071" s="385">
        <v>6</v>
      </c>
      <c r="I1071" s="358" t="s">
        <v>12893</v>
      </c>
      <c r="J1071" s="358" t="s">
        <v>12888</v>
      </c>
      <c r="K1071" s="358" t="s">
        <v>13558</v>
      </c>
      <c r="L1071" s="362">
        <v>40668</v>
      </c>
      <c r="N1071" s="362">
        <v>40668</v>
      </c>
      <c r="P1071" s="356" t="s">
        <v>13255</v>
      </c>
    </row>
    <row r="1072" spans="1:16" x14ac:dyDescent="0.2">
      <c r="A1072" s="356" t="s">
        <v>7949</v>
      </c>
      <c r="B1072" s="356" t="s">
        <v>15334</v>
      </c>
      <c r="C1072" s="358" t="s">
        <v>14843</v>
      </c>
      <c r="D1072" s="358" t="s">
        <v>12910</v>
      </c>
      <c r="E1072" s="358" t="s">
        <v>15335</v>
      </c>
      <c r="G1072" s="358" t="s">
        <v>12886</v>
      </c>
      <c r="H1072" s="385">
        <v>12</v>
      </c>
      <c r="I1072" s="358" t="s">
        <v>12893</v>
      </c>
      <c r="J1072" s="358" t="s">
        <v>12888</v>
      </c>
      <c r="K1072" s="358" t="s">
        <v>13558</v>
      </c>
      <c r="L1072" s="362">
        <v>40869</v>
      </c>
      <c r="N1072" s="362">
        <v>40869</v>
      </c>
      <c r="P1072" s="356" t="s">
        <v>13255</v>
      </c>
    </row>
    <row r="1073" spans="1:16" x14ac:dyDescent="0.2">
      <c r="A1073" s="356" t="s">
        <v>7950</v>
      </c>
      <c r="B1073" s="356" t="s">
        <v>15336</v>
      </c>
      <c r="C1073" s="358" t="s">
        <v>14843</v>
      </c>
      <c r="D1073" s="358" t="s">
        <v>12910</v>
      </c>
      <c r="E1073" s="358" t="s">
        <v>15337</v>
      </c>
      <c r="G1073" s="358" t="s">
        <v>12886</v>
      </c>
      <c r="H1073" s="385">
        <v>3.6</v>
      </c>
      <c r="I1073" s="358" t="s">
        <v>12893</v>
      </c>
      <c r="J1073" s="358" t="s">
        <v>12888</v>
      </c>
      <c r="K1073" s="358" t="s">
        <v>13558</v>
      </c>
      <c r="L1073" s="362">
        <v>40291</v>
      </c>
      <c r="N1073" s="362">
        <v>40291</v>
      </c>
      <c r="P1073" s="356" t="s">
        <v>13255</v>
      </c>
    </row>
    <row r="1074" spans="1:16" x14ac:dyDescent="0.2">
      <c r="A1074" s="356" t="s">
        <v>7951</v>
      </c>
      <c r="B1074" s="356" t="s">
        <v>15336</v>
      </c>
      <c r="C1074" s="358" t="s">
        <v>14843</v>
      </c>
      <c r="D1074" s="358" t="s">
        <v>12910</v>
      </c>
      <c r="E1074" s="358" t="s">
        <v>15337</v>
      </c>
      <c r="G1074" s="358" t="s">
        <v>12886</v>
      </c>
      <c r="H1074" s="385">
        <v>0.23699999999999999</v>
      </c>
      <c r="I1074" s="358" t="s">
        <v>12893</v>
      </c>
      <c r="J1074" s="358" t="s">
        <v>12888</v>
      </c>
      <c r="K1074" s="358" t="s">
        <v>13558</v>
      </c>
      <c r="L1074" s="362">
        <v>40406</v>
      </c>
      <c r="N1074" s="362">
        <v>40406</v>
      </c>
      <c r="P1074" s="356" t="s">
        <v>13255</v>
      </c>
    </row>
    <row r="1075" spans="1:16" x14ac:dyDescent="0.2">
      <c r="A1075" s="356" t="s">
        <v>7952</v>
      </c>
      <c r="B1075" s="356" t="s">
        <v>15338</v>
      </c>
      <c r="C1075" s="358" t="s">
        <v>13706</v>
      </c>
      <c r="D1075" s="358" t="s">
        <v>12895</v>
      </c>
      <c r="E1075" s="358" t="s">
        <v>15339</v>
      </c>
      <c r="G1075" s="358" t="s">
        <v>12886</v>
      </c>
      <c r="H1075" s="385">
        <v>7.7549999999999999</v>
      </c>
      <c r="I1075" s="358" t="s">
        <v>12893</v>
      </c>
      <c r="J1075" s="358" t="s">
        <v>12888</v>
      </c>
      <c r="K1075" s="358" t="s">
        <v>13558</v>
      </c>
      <c r="L1075" s="362">
        <v>40889</v>
      </c>
      <c r="N1075" s="362">
        <v>40889</v>
      </c>
      <c r="P1075" s="356" t="s">
        <v>13255</v>
      </c>
    </row>
    <row r="1076" spans="1:16" x14ac:dyDescent="0.2">
      <c r="A1076" s="356" t="s">
        <v>7953</v>
      </c>
      <c r="B1076" s="356" t="s">
        <v>15340</v>
      </c>
      <c r="C1076" s="358" t="s">
        <v>12989</v>
      </c>
      <c r="D1076" s="358" t="s">
        <v>12910</v>
      </c>
      <c r="E1076" s="358" t="s">
        <v>15341</v>
      </c>
      <c r="G1076" s="358" t="s">
        <v>12886</v>
      </c>
      <c r="H1076" s="385">
        <v>6.1050000000000004</v>
      </c>
      <c r="I1076" s="358" t="s">
        <v>12893</v>
      </c>
      <c r="J1076" s="358" t="s">
        <v>12888</v>
      </c>
      <c r="K1076" s="358" t="s">
        <v>13558</v>
      </c>
      <c r="L1076" s="362">
        <v>40665</v>
      </c>
      <c r="N1076" s="362">
        <v>40665</v>
      </c>
      <c r="P1076" s="356" t="s">
        <v>13255</v>
      </c>
    </row>
    <row r="1077" spans="1:16" x14ac:dyDescent="0.2">
      <c r="A1077" s="356" t="s">
        <v>7954</v>
      </c>
      <c r="B1077" s="356" t="s">
        <v>15342</v>
      </c>
      <c r="C1077" s="358" t="s">
        <v>12898</v>
      </c>
      <c r="D1077" s="358" t="s">
        <v>12899</v>
      </c>
      <c r="E1077" s="358" t="s">
        <v>15343</v>
      </c>
      <c r="G1077" s="358" t="s">
        <v>12886</v>
      </c>
      <c r="H1077" s="385">
        <v>8.8800000000000008</v>
      </c>
      <c r="I1077" s="358" t="s">
        <v>12893</v>
      </c>
      <c r="J1077" s="358" t="s">
        <v>12888</v>
      </c>
      <c r="K1077" s="358" t="s">
        <v>13558</v>
      </c>
      <c r="L1077" s="362">
        <v>40674</v>
      </c>
      <c r="N1077" s="362">
        <v>40674</v>
      </c>
      <c r="P1077" s="356" t="s">
        <v>13255</v>
      </c>
    </row>
    <row r="1078" spans="1:16" x14ac:dyDescent="0.2">
      <c r="A1078" s="356" t="s">
        <v>7955</v>
      </c>
      <c r="B1078" s="356" t="s">
        <v>15344</v>
      </c>
      <c r="C1078" s="358" t="s">
        <v>12930</v>
      </c>
      <c r="D1078" s="358" t="s">
        <v>12931</v>
      </c>
      <c r="E1078" s="358" t="s">
        <v>15345</v>
      </c>
      <c r="G1078" s="358" t="s">
        <v>12886</v>
      </c>
      <c r="H1078" s="385">
        <v>11.04</v>
      </c>
      <c r="I1078" s="358" t="s">
        <v>12893</v>
      </c>
      <c r="J1078" s="358" t="s">
        <v>12888</v>
      </c>
      <c r="K1078" s="358" t="s">
        <v>13558</v>
      </c>
      <c r="L1078" s="362">
        <v>40886</v>
      </c>
      <c r="N1078" s="362">
        <v>40886</v>
      </c>
      <c r="P1078" s="356" t="s">
        <v>13255</v>
      </c>
    </row>
    <row r="1079" spans="1:16" x14ac:dyDescent="0.2">
      <c r="A1079" s="356" t="s">
        <v>7956</v>
      </c>
      <c r="B1079" s="356" t="s">
        <v>15346</v>
      </c>
      <c r="C1079" s="358" t="s">
        <v>14599</v>
      </c>
      <c r="D1079" s="358" t="s">
        <v>12997</v>
      </c>
      <c r="E1079" s="358" t="s">
        <v>15347</v>
      </c>
      <c r="G1079" s="358" t="s">
        <v>12886</v>
      </c>
      <c r="H1079" s="385">
        <v>7.38</v>
      </c>
      <c r="I1079" s="358" t="s">
        <v>12893</v>
      </c>
      <c r="J1079" s="358" t="s">
        <v>12888</v>
      </c>
      <c r="K1079" s="358" t="s">
        <v>13558</v>
      </c>
      <c r="L1079" s="362">
        <v>40716</v>
      </c>
      <c r="N1079" s="362">
        <v>40716</v>
      </c>
      <c r="P1079" s="356" t="s">
        <v>13255</v>
      </c>
    </row>
    <row r="1080" spans="1:16" x14ac:dyDescent="0.2">
      <c r="A1080" s="356" t="s">
        <v>7957</v>
      </c>
      <c r="B1080" s="356" t="s">
        <v>15348</v>
      </c>
      <c r="C1080" s="358" t="s">
        <v>14599</v>
      </c>
      <c r="D1080" s="358" t="s">
        <v>12997</v>
      </c>
      <c r="E1080" s="358" t="s">
        <v>15349</v>
      </c>
      <c r="G1080" s="358" t="s">
        <v>12886</v>
      </c>
      <c r="H1080" s="385">
        <v>11.76</v>
      </c>
      <c r="I1080" s="358" t="s">
        <v>12893</v>
      </c>
      <c r="J1080" s="358" t="s">
        <v>12888</v>
      </c>
      <c r="K1080" s="358" t="s">
        <v>13558</v>
      </c>
      <c r="L1080" s="362">
        <v>40847</v>
      </c>
      <c r="N1080" s="362">
        <v>40847</v>
      </c>
      <c r="P1080" s="356" t="s">
        <v>13255</v>
      </c>
    </row>
    <row r="1081" spans="1:16" x14ac:dyDescent="0.2">
      <c r="A1081" s="356" t="s">
        <v>7958</v>
      </c>
      <c r="B1081" s="356" t="s">
        <v>15350</v>
      </c>
      <c r="C1081" s="358" t="s">
        <v>13336</v>
      </c>
      <c r="D1081" s="358" t="s">
        <v>12931</v>
      </c>
      <c r="E1081" s="358" t="s">
        <v>15351</v>
      </c>
      <c r="G1081" s="358" t="s">
        <v>12886</v>
      </c>
      <c r="H1081" s="385">
        <v>3.9950000000000001</v>
      </c>
      <c r="I1081" s="358" t="s">
        <v>12893</v>
      </c>
      <c r="J1081" s="358" t="s">
        <v>12888</v>
      </c>
      <c r="K1081" s="358" t="s">
        <v>13558</v>
      </c>
      <c r="L1081" s="362">
        <v>40722</v>
      </c>
      <c r="N1081" s="362">
        <v>40722</v>
      </c>
      <c r="P1081" s="356" t="s">
        <v>13255</v>
      </c>
    </row>
    <row r="1082" spans="1:16" x14ac:dyDescent="0.2">
      <c r="A1082" s="356" t="s">
        <v>7959</v>
      </c>
      <c r="B1082" s="356" t="s">
        <v>15352</v>
      </c>
      <c r="C1082" s="358" t="s">
        <v>13572</v>
      </c>
      <c r="D1082" s="358" t="s">
        <v>12981</v>
      </c>
      <c r="E1082" s="358" t="s">
        <v>15055</v>
      </c>
      <c r="G1082" s="358" t="s">
        <v>12886</v>
      </c>
      <c r="H1082" s="385">
        <v>5.7</v>
      </c>
      <c r="I1082" s="358" t="s">
        <v>12893</v>
      </c>
      <c r="J1082" s="358" t="s">
        <v>12888</v>
      </c>
      <c r="K1082" s="358" t="s">
        <v>13558</v>
      </c>
      <c r="L1082" s="362">
        <v>40725</v>
      </c>
      <c r="N1082" s="362">
        <v>40725</v>
      </c>
      <c r="P1082" s="356" t="s">
        <v>13255</v>
      </c>
    </row>
    <row r="1083" spans="1:16" x14ac:dyDescent="0.2">
      <c r="A1083" s="356" t="s">
        <v>7960</v>
      </c>
      <c r="B1083" s="356" t="s">
        <v>15353</v>
      </c>
      <c r="C1083" s="358" t="s">
        <v>13572</v>
      </c>
      <c r="D1083" s="358" t="s">
        <v>12981</v>
      </c>
      <c r="E1083" s="358" t="s">
        <v>15354</v>
      </c>
      <c r="G1083" s="358" t="s">
        <v>12886</v>
      </c>
      <c r="H1083" s="385">
        <v>12.54</v>
      </c>
      <c r="I1083" s="358" t="s">
        <v>12893</v>
      </c>
      <c r="J1083" s="358" t="s">
        <v>12888</v>
      </c>
      <c r="K1083" s="358" t="s">
        <v>13558</v>
      </c>
      <c r="L1083" s="362">
        <v>40889</v>
      </c>
      <c r="N1083" s="362">
        <v>40889</v>
      </c>
      <c r="P1083" s="356" t="s">
        <v>13255</v>
      </c>
    </row>
    <row r="1084" spans="1:16" x14ac:dyDescent="0.2">
      <c r="A1084" s="356" t="s">
        <v>7961</v>
      </c>
      <c r="B1084" s="356" t="s">
        <v>15355</v>
      </c>
      <c r="C1084" s="358" t="s">
        <v>14608</v>
      </c>
      <c r="D1084" s="358" t="s">
        <v>12984</v>
      </c>
      <c r="E1084" s="358" t="s">
        <v>15356</v>
      </c>
      <c r="G1084" s="358" t="s">
        <v>12886</v>
      </c>
      <c r="H1084" s="385">
        <v>10.119999999999999</v>
      </c>
      <c r="I1084" s="358" t="s">
        <v>12893</v>
      </c>
      <c r="J1084" s="358" t="s">
        <v>12888</v>
      </c>
      <c r="K1084" s="358" t="s">
        <v>13558</v>
      </c>
      <c r="L1084" s="362">
        <v>40389</v>
      </c>
      <c r="N1084" s="362">
        <v>40389</v>
      </c>
      <c r="P1084" s="356" t="s">
        <v>13255</v>
      </c>
    </row>
    <row r="1085" spans="1:16" x14ac:dyDescent="0.2">
      <c r="A1085" s="356" t="s">
        <v>7962</v>
      </c>
      <c r="B1085" s="356" t="s">
        <v>15357</v>
      </c>
      <c r="C1085" s="358" t="s">
        <v>12905</v>
      </c>
      <c r="D1085" s="358" t="s">
        <v>12987</v>
      </c>
      <c r="E1085" s="358" t="s">
        <v>15358</v>
      </c>
      <c r="G1085" s="358" t="s">
        <v>12886</v>
      </c>
      <c r="H1085" s="385">
        <v>7.36</v>
      </c>
      <c r="I1085" s="358" t="s">
        <v>12893</v>
      </c>
      <c r="J1085" s="358" t="s">
        <v>12888</v>
      </c>
      <c r="K1085" s="358" t="s">
        <v>13558</v>
      </c>
      <c r="L1085" s="362">
        <v>40030</v>
      </c>
      <c r="N1085" s="362">
        <v>40030</v>
      </c>
      <c r="P1085" s="356" t="s">
        <v>13255</v>
      </c>
    </row>
    <row r="1086" spans="1:16" x14ac:dyDescent="0.2">
      <c r="A1086" s="356" t="s">
        <v>7963</v>
      </c>
      <c r="B1086" s="356" t="s">
        <v>15359</v>
      </c>
      <c r="C1086" s="358" t="s">
        <v>13158</v>
      </c>
      <c r="D1086" s="358" t="s">
        <v>12931</v>
      </c>
      <c r="E1086" s="358" t="s">
        <v>15360</v>
      </c>
      <c r="G1086" s="358" t="s">
        <v>12886</v>
      </c>
      <c r="H1086" s="385">
        <v>5.46</v>
      </c>
      <c r="I1086" s="358" t="s">
        <v>12893</v>
      </c>
      <c r="J1086" s="358" t="s">
        <v>12888</v>
      </c>
      <c r="K1086" s="358" t="s">
        <v>13558</v>
      </c>
      <c r="L1086" s="362">
        <v>40778</v>
      </c>
      <c r="N1086" s="362">
        <v>40778</v>
      </c>
      <c r="P1086" s="356" t="s">
        <v>13255</v>
      </c>
    </row>
    <row r="1087" spans="1:16" x14ac:dyDescent="0.2">
      <c r="A1087" s="356" t="s">
        <v>7964</v>
      </c>
      <c r="B1087" s="356" t="s">
        <v>15361</v>
      </c>
      <c r="C1087" s="358" t="s">
        <v>13139</v>
      </c>
      <c r="D1087" s="358" t="s">
        <v>13140</v>
      </c>
      <c r="E1087" s="358" t="s">
        <v>15362</v>
      </c>
      <c r="G1087" s="358" t="s">
        <v>12886</v>
      </c>
      <c r="H1087" s="385">
        <v>7.7</v>
      </c>
      <c r="I1087" s="358" t="s">
        <v>12893</v>
      </c>
      <c r="J1087" s="358" t="s">
        <v>12888</v>
      </c>
      <c r="K1087" s="358" t="s">
        <v>13558</v>
      </c>
      <c r="L1087" s="362">
        <v>40388</v>
      </c>
      <c r="N1087" s="362">
        <v>40388</v>
      </c>
      <c r="P1087" s="356" t="s">
        <v>13255</v>
      </c>
    </row>
    <row r="1088" spans="1:16" x14ac:dyDescent="0.2">
      <c r="A1088" s="356" t="s">
        <v>7965</v>
      </c>
      <c r="B1088" s="356" t="s">
        <v>15363</v>
      </c>
      <c r="C1088" s="358" t="s">
        <v>13139</v>
      </c>
      <c r="D1088" s="358" t="s">
        <v>13140</v>
      </c>
      <c r="E1088" s="358" t="s">
        <v>15364</v>
      </c>
      <c r="G1088" s="358" t="s">
        <v>12886</v>
      </c>
      <c r="H1088" s="385">
        <v>19.079999999999998</v>
      </c>
      <c r="I1088" s="358" t="s">
        <v>12893</v>
      </c>
      <c r="J1088" s="358" t="s">
        <v>12888</v>
      </c>
      <c r="K1088" s="358" t="s">
        <v>13558</v>
      </c>
      <c r="L1088" s="362">
        <v>40886</v>
      </c>
      <c r="N1088" s="362">
        <v>40886</v>
      </c>
      <c r="P1088" s="356" t="s">
        <v>13255</v>
      </c>
    </row>
    <row r="1089" spans="1:16" x14ac:dyDescent="0.2">
      <c r="A1089" s="356" t="s">
        <v>7966</v>
      </c>
      <c r="B1089" s="356" t="s">
        <v>15365</v>
      </c>
      <c r="C1089" s="358" t="s">
        <v>12962</v>
      </c>
      <c r="D1089" s="358" t="s">
        <v>12963</v>
      </c>
      <c r="E1089" s="358" t="s">
        <v>14195</v>
      </c>
      <c r="G1089" s="358" t="s">
        <v>12886</v>
      </c>
      <c r="H1089" s="385">
        <v>9.6</v>
      </c>
      <c r="I1089" s="358" t="s">
        <v>12893</v>
      </c>
      <c r="J1089" s="358" t="s">
        <v>12888</v>
      </c>
      <c r="K1089" s="358" t="s">
        <v>13558</v>
      </c>
      <c r="L1089" s="362">
        <v>40887</v>
      </c>
      <c r="N1089" s="362">
        <v>40887</v>
      </c>
      <c r="P1089" s="356" t="s">
        <v>13255</v>
      </c>
    </row>
    <row r="1090" spans="1:16" x14ac:dyDescent="0.2">
      <c r="A1090" s="356" t="s">
        <v>7967</v>
      </c>
      <c r="B1090" s="356" t="s">
        <v>15366</v>
      </c>
      <c r="C1090" s="358" t="s">
        <v>13085</v>
      </c>
      <c r="D1090" s="358" t="s">
        <v>13010</v>
      </c>
      <c r="E1090" s="358" t="s">
        <v>15367</v>
      </c>
      <c r="G1090" s="358" t="s">
        <v>12886</v>
      </c>
      <c r="H1090" s="385">
        <v>8.74</v>
      </c>
      <c r="I1090" s="358" t="s">
        <v>12893</v>
      </c>
      <c r="J1090" s="358" t="s">
        <v>12888</v>
      </c>
      <c r="K1090" s="358" t="s">
        <v>13558</v>
      </c>
      <c r="L1090" s="362">
        <v>40805</v>
      </c>
      <c r="N1090" s="362">
        <v>40805</v>
      </c>
      <c r="P1090" s="356" t="s">
        <v>13255</v>
      </c>
    </row>
    <row r="1091" spans="1:16" x14ac:dyDescent="0.2">
      <c r="A1091" s="356" t="s">
        <v>7968</v>
      </c>
      <c r="B1091" s="356" t="s">
        <v>15366</v>
      </c>
      <c r="C1091" s="358" t="s">
        <v>13085</v>
      </c>
      <c r="D1091" s="358" t="s">
        <v>13010</v>
      </c>
      <c r="E1091" s="358" t="s">
        <v>15367</v>
      </c>
      <c r="G1091" s="358" t="s">
        <v>12886</v>
      </c>
      <c r="H1091" s="385">
        <v>6.24</v>
      </c>
      <c r="I1091" s="358" t="s">
        <v>12893</v>
      </c>
      <c r="J1091" s="358" t="s">
        <v>12888</v>
      </c>
      <c r="K1091" s="358" t="s">
        <v>13558</v>
      </c>
      <c r="L1091" s="362">
        <v>40905</v>
      </c>
      <c r="N1091" s="362">
        <v>40905</v>
      </c>
      <c r="P1091" s="356" t="s">
        <v>13255</v>
      </c>
    </row>
    <row r="1092" spans="1:16" x14ac:dyDescent="0.2">
      <c r="A1092" s="356" t="s">
        <v>7969</v>
      </c>
      <c r="B1092" s="356" t="s">
        <v>15368</v>
      </c>
      <c r="C1092" s="358" t="s">
        <v>13330</v>
      </c>
      <c r="D1092" s="358" t="s">
        <v>12984</v>
      </c>
      <c r="E1092" s="358" t="s">
        <v>15369</v>
      </c>
      <c r="G1092" s="358" t="s">
        <v>12886</v>
      </c>
      <c r="H1092" s="385">
        <v>29.885000000000002</v>
      </c>
      <c r="I1092" s="358" t="s">
        <v>12893</v>
      </c>
      <c r="J1092" s="358" t="s">
        <v>12888</v>
      </c>
      <c r="K1092" s="358" t="s">
        <v>13558</v>
      </c>
      <c r="L1092" s="362">
        <v>40900</v>
      </c>
      <c r="N1092" s="362">
        <v>40900</v>
      </c>
      <c r="P1092" s="356" t="s">
        <v>13255</v>
      </c>
    </row>
    <row r="1093" spans="1:16" x14ac:dyDescent="0.2">
      <c r="A1093" s="356" t="s">
        <v>7970</v>
      </c>
      <c r="B1093" s="356" t="s">
        <v>15370</v>
      </c>
      <c r="C1093" s="358" t="s">
        <v>13847</v>
      </c>
      <c r="D1093" s="358" t="s">
        <v>12997</v>
      </c>
      <c r="E1093" s="358" t="s">
        <v>15371</v>
      </c>
      <c r="G1093" s="358" t="s">
        <v>12886</v>
      </c>
      <c r="H1093" s="385">
        <v>10.64</v>
      </c>
      <c r="I1093" s="358" t="s">
        <v>12893</v>
      </c>
      <c r="J1093" s="358" t="s">
        <v>12888</v>
      </c>
      <c r="K1093" s="358" t="s">
        <v>13558</v>
      </c>
      <c r="L1093" s="362">
        <v>40353</v>
      </c>
      <c r="N1093" s="362">
        <v>40353</v>
      </c>
      <c r="P1093" s="356" t="s">
        <v>13255</v>
      </c>
    </row>
    <row r="1094" spans="1:16" x14ac:dyDescent="0.2">
      <c r="A1094" s="356" t="s">
        <v>7971</v>
      </c>
      <c r="B1094" s="356" t="s">
        <v>15372</v>
      </c>
      <c r="C1094" s="358" t="s">
        <v>13847</v>
      </c>
      <c r="D1094" s="358" t="s">
        <v>12997</v>
      </c>
      <c r="E1094" s="358" t="s">
        <v>15373</v>
      </c>
      <c r="G1094" s="358" t="s">
        <v>12886</v>
      </c>
      <c r="H1094" s="385">
        <v>11.76</v>
      </c>
      <c r="I1094" s="358" t="s">
        <v>12893</v>
      </c>
      <c r="J1094" s="358" t="s">
        <v>12888</v>
      </c>
      <c r="K1094" s="358" t="s">
        <v>13558</v>
      </c>
      <c r="L1094" s="362">
        <v>40850</v>
      </c>
      <c r="N1094" s="362">
        <v>40850</v>
      </c>
      <c r="P1094" s="356" t="s">
        <v>13255</v>
      </c>
    </row>
    <row r="1095" spans="1:16" x14ac:dyDescent="0.2">
      <c r="A1095" s="356" t="s">
        <v>7972</v>
      </c>
      <c r="B1095" s="356" t="s">
        <v>15374</v>
      </c>
      <c r="C1095" s="358" t="s">
        <v>15375</v>
      </c>
      <c r="D1095" s="358" t="s">
        <v>12931</v>
      </c>
      <c r="E1095" s="358" t="s">
        <v>15376</v>
      </c>
      <c r="G1095" s="358" t="s">
        <v>12886</v>
      </c>
      <c r="H1095" s="385">
        <v>9.36</v>
      </c>
      <c r="I1095" s="358" t="s">
        <v>12893</v>
      </c>
      <c r="J1095" s="358" t="s">
        <v>12888</v>
      </c>
      <c r="K1095" s="358" t="s">
        <v>13558</v>
      </c>
      <c r="L1095" s="362">
        <v>40354</v>
      </c>
      <c r="N1095" s="362">
        <v>40354</v>
      </c>
      <c r="P1095" s="356" t="s">
        <v>13255</v>
      </c>
    </row>
    <row r="1096" spans="1:16" x14ac:dyDescent="0.2">
      <c r="A1096" s="356" t="s">
        <v>7973</v>
      </c>
      <c r="B1096" s="356" t="s">
        <v>15377</v>
      </c>
      <c r="C1096" s="358" t="s">
        <v>15378</v>
      </c>
      <c r="D1096" s="358" t="s">
        <v>12984</v>
      </c>
      <c r="E1096" s="358" t="s">
        <v>13108</v>
      </c>
      <c r="G1096" s="358" t="s">
        <v>12886</v>
      </c>
      <c r="H1096" s="385">
        <v>5.64</v>
      </c>
      <c r="I1096" s="358" t="s">
        <v>12893</v>
      </c>
      <c r="J1096" s="358" t="s">
        <v>12888</v>
      </c>
      <c r="K1096" s="358" t="s">
        <v>13558</v>
      </c>
      <c r="L1096" s="362">
        <v>40702</v>
      </c>
      <c r="N1096" s="362">
        <v>40702</v>
      </c>
      <c r="P1096" s="356" t="s">
        <v>13255</v>
      </c>
    </row>
    <row r="1097" spans="1:16" x14ac:dyDescent="0.2">
      <c r="A1097" s="356" t="s">
        <v>7974</v>
      </c>
      <c r="B1097" s="356" t="s">
        <v>15379</v>
      </c>
      <c r="C1097" s="358" t="s">
        <v>15229</v>
      </c>
      <c r="D1097" s="358" t="s">
        <v>12984</v>
      </c>
      <c r="E1097" s="358" t="s">
        <v>15380</v>
      </c>
      <c r="G1097" s="358" t="s">
        <v>12886</v>
      </c>
      <c r="H1097" s="385">
        <v>11.52</v>
      </c>
      <c r="I1097" s="358" t="s">
        <v>12893</v>
      </c>
      <c r="J1097" s="358" t="s">
        <v>12888</v>
      </c>
      <c r="K1097" s="358" t="s">
        <v>13558</v>
      </c>
      <c r="L1097" s="362">
        <v>40715</v>
      </c>
      <c r="N1097" s="362">
        <v>40715</v>
      </c>
      <c r="P1097" s="356" t="s">
        <v>13255</v>
      </c>
    </row>
    <row r="1098" spans="1:16" x14ac:dyDescent="0.2">
      <c r="A1098" s="356" t="s">
        <v>7975</v>
      </c>
      <c r="B1098" s="356" t="s">
        <v>15381</v>
      </c>
      <c r="C1098" s="358" t="s">
        <v>15229</v>
      </c>
      <c r="D1098" s="358" t="s">
        <v>12984</v>
      </c>
      <c r="E1098" s="358" t="s">
        <v>15382</v>
      </c>
      <c r="G1098" s="358" t="s">
        <v>12886</v>
      </c>
      <c r="H1098" s="385">
        <v>10.045</v>
      </c>
      <c r="I1098" s="358" t="s">
        <v>12893</v>
      </c>
      <c r="J1098" s="358" t="s">
        <v>12888</v>
      </c>
      <c r="K1098" s="358" t="s">
        <v>13558</v>
      </c>
      <c r="L1098" s="362">
        <v>40836</v>
      </c>
      <c r="N1098" s="362">
        <v>40836</v>
      </c>
      <c r="P1098" s="356" t="s">
        <v>13255</v>
      </c>
    </row>
    <row r="1099" spans="1:16" x14ac:dyDescent="0.2">
      <c r="A1099" s="356" t="s">
        <v>7976</v>
      </c>
      <c r="B1099" s="356" t="s">
        <v>15383</v>
      </c>
      <c r="C1099" s="358" t="s">
        <v>13009</v>
      </c>
      <c r="D1099" s="358" t="s">
        <v>13010</v>
      </c>
      <c r="E1099" s="358" t="s">
        <v>15384</v>
      </c>
      <c r="G1099" s="358" t="s">
        <v>12886</v>
      </c>
      <c r="H1099" s="385">
        <v>7.2</v>
      </c>
      <c r="I1099" s="358" t="s">
        <v>12893</v>
      </c>
      <c r="J1099" s="358" t="s">
        <v>12888</v>
      </c>
      <c r="K1099" s="358" t="s">
        <v>13558</v>
      </c>
      <c r="L1099" s="362">
        <v>40835</v>
      </c>
      <c r="M1099" s="362">
        <v>41639</v>
      </c>
      <c r="N1099" s="362">
        <v>40835</v>
      </c>
      <c r="O1099" s="362">
        <v>41639</v>
      </c>
      <c r="P1099" s="356" t="s">
        <v>13255</v>
      </c>
    </row>
    <row r="1100" spans="1:16" x14ac:dyDescent="0.2">
      <c r="A1100" s="356" t="s">
        <v>7977</v>
      </c>
      <c r="B1100" s="356" t="s">
        <v>15385</v>
      </c>
      <c r="C1100" s="358" t="s">
        <v>12915</v>
      </c>
      <c r="D1100" s="358" t="s">
        <v>12916</v>
      </c>
      <c r="E1100" s="358" t="s">
        <v>15386</v>
      </c>
      <c r="G1100" s="358" t="s">
        <v>12886</v>
      </c>
      <c r="H1100" s="385">
        <v>7.77</v>
      </c>
      <c r="I1100" s="358" t="s">
        <v>12893</v>
      </c>
      <c r="J1100" s="358" t="s">
        <v>12888</v>
      </c>
      <c r="K1100" s="358" t="s">
        <v>13558</v>
      </c>
      <c r="L1100" s="362">
        <v>40354</v>
      </c>
      <c r="N1100" s="362">
        <v>40354</v>
      </c>
      <c r="P1100" s="356" t="s">
        <v>13255</v>
      </c>
    </row>
    <row r="1101" spans="1:16" x14ac:dyDescent="0.2">
      <c r="A1101" s="356" t="s">
        <v>7978</v>
      </c>
      <c r="B1101" s="356" t="s">
        <v>15387</v>
      </c>
      <c r="C1101" s="358" t="s">
        <v>13970</v>
      </c>
      <c r="D1101" s="358" t="s">
        <v>12910</v>
      </c>
      <c r="E1101" s="358" t="s">
        <v>15388</v>
      </c>
      <c r="G1101" s="358" t="s">
        <v>12886</v>
      </c>
      <c r="H1101" s="385">
        <v>29.7</v>
      </c>
      <c r="I1101" s="358" t="s">
        <v>12893</v>
      </c>
      <c r="J1101" s="358" t="s">
        <v>12888</v>
      </c>
      <c r="K1101" s="358" t="s">
        <v>13558</v>
      </c>
      <c r="L1101" s="362">
        <v>40838</v>
      </c>
      <c r="N1101" s="362">
        <v>40838</v>
      </c>
      <c r="P1101" s="356" t="s">
        <v>13255</v>
      </c>
    </row>
    <row r="1102" spans="1:16" x14ac:dyDescent="0.2">
      <c r="A1102" s="356" t="s">
        <v>7979</v>
      </c>
      <c r="B1102" s="356" t="s">
        <v>15389</v>
      </c>
      <c r="C1102" s="358" t="s">
        <v>13221</v>
      </c>
      <c r="D1102" s="358" t="s">
        <v>12910</v>
      </c>
      <c r="E1102" s="358" t="s">
        <v>15390</v>
      </c>
      <c r="G1102" s="358" t="s">
        <v>12886</v>
      </c>
      <c r="H1102" s="385">
        <v>11.78</v>
      </c>
      <c r="I1102" s="358" t="s">
        <v>12893</v>
      </c>
      <c r="J1102" s="358" t="s">
        <v>12888</v>
      </c>
      <c r="K1102" s="358" t="s">
        <v>13558</v>
      </c>
      <c r="L1102" s="362">
        <v>40695</v>
      </c>
      <c r="N1102" s="362">
        <v>40695</v>
      </c>
      <c r="P1102" s="356" t="s">
        <v>13255</v>
      </c>
    </row>
    <row r="1103" spans="1:16" x14ac:dyDescent="0.2">
      <c r="A1103" s="356" t="s">
        <v>7980</v>
      </c>
      <c r="B1103" s="356" t="s">
        <v>15391</v>
      </c>
      <c r="C1103" s="358" t="s">
        <v>13033</v>
      </c>
      <c r="D1103" s="358" t="s">
        <v>13034</v>
      </c>
      <c r="E1103" s="358" t="s">
        <v>15392</v>
      </c>
      <c r="G1103" s="358" t="s">
        <v>12886</v>
      </c>
      <c r="H1103" s="385">
        <v>12.48</v>
      </c>
      <c r="I1103" s="358" t="s">
        <v>12893</v>
      </c>
      <c r="J1103" s="358" t="s">
        <v>12888</v>
      </c>
      <c r="K1103" s="358" t="s">
        <v>13558</v>
      </c>
      <c r="L1103" s="362">
        <v>40864</v>
      </c>
      <c r="N1103" s="362">
        <v>40864</v>
      </c>
      <c r="P1103" s="356" t="s">
        <v>13255</v>
      </c>
    </row>
    <row r="1104" spans="1:16" x14ac:dyDescent="0.2">
      <c r="A1104" s="356" t="s">
        <v>7981</v>
      </c>
      <c r="B1104" s="356" t="s">
        <v>15393</v>
      </c>
      <c r="C1104" s="358" t="s">
        <v>13280</v>
      </c>
      <c r="D1104" s="358" t="s">
        <v>13010</v>
      </c>
      <c r="E1104" s="358" t="s">
        <v>15394</v>
      </c>
      <c r="G1104" s="358" t="s">
        <v>12886</v>
      </c>
      <c r="H1104" s="385">
        <v>3.7050000000000001</v>
      </c>
      <c r="I1104" s="358" t="s">
        <v>12893</v>
      </c>
      <c r="J1104" s="358" t="s">
        <v>12888</v>
      </c>
      <c r="K1104" s="358" t="s">
        <v>13558</v>
      </c>
      <c r="L1104" s="362">
        <v>40864</v>
      </c>
      <c r="N1104" s="362">
        <v>40864</v>
      </c>
      <c r="P1104" s="356" t="s">
        <v>13255</v>
      </c>
    </row>
    <row r="1105" spans="1:16" x14ac:dyDescent="0.2">
      <c r="A1105" s="356" t="s">
        <v>7982</v>
      </c>
      <c r="B1105" s="356" t="s">
        <v>15395</v>
      </c>
      <c r="C1105" s="358" t="s">
        <v>13970</v>
      </c>
      <c r="D1105" s="358" t="s">
        <v>12910</v>
      </c>
      <c r="E1105" s="358" t="s">
        <v>15396</v>
      </c>
      <c r="G1105" s="358" t="s">
        <v>12886</v>
      </c>
      <c r="H1105" s="385">
        <v>9.8800000000000008</v>
      </c>
      <c r="I1105" s="358" t="s">
        <v>12893</v>
      </c>
      <c r="J1105" s="358" t="s">
        <v>12888</v>
      </c>
      <c r="K1105" s="358" t="s">
        <v>13558</v>
      </c>
      <c r="L1105" s="362">
        <v>40976</v>
      </c>
      <c r="N1105" s="362">
        <v>40976</v>
      </c>
      <c r="P1105" s="356" t="s">
        <v>14019</v>
      </c>
    </row>
    <row r="1106" spans="1:16" x14ac:dyDescent="0.2">
      <c r="A1106" s="356" t="s">
        <v>7983</v>
      </c>
      <c r="B1106" s="356" t="s">
        <v>15397</v>
      </c>
      <c r="C1106" s="358" t="s">
        <v>13713</v>
      </c>
      <c r="D1106" s="358" t="s">
        <v>12997</v>
      </c>
      <c r="E1106" s="358" t="s">
        <v>15398</v>
      </c>
      <c r="G1106" s="358" t="s">
        <v>12886</v>
      </c>
      <c r="H1106" s="385">
        <v>23.66</v>
      </c>
      <c r="I1106" s="358" t="s">
        <v>12893</v>
      </c>
      <c r="J1106" s="358" t="s">
        <v>12888</v>
      </c>
      <c r="K1106" s="358" t="s">
        <v>13558</v>
      </c>
      <c r="L1106" s="362">
        <v>40872</v>
      </c>
      <c r="N1106" s="362">
        <v>40872</v>
      </c>
      <c r="P1106" s="356" t="s">
        <v>13255</v>
      </c>
    </row>
    <row r="1107" spans="1:16" x14ac:dyDescent="0.2">
      <c r="A1107" s="356" t="s">
        <v>7984</v>
      </c>
      <c r="B1107" s="356" t="s">
        <v>15399</v>
      </c>
      <c r="C1107" s="358" t="s">
        <v>13001</v>
      </c>
      <c r="D1107" s="358" t="s">
        <v>12916</v>
      </c>
      <c r="E1107" s="358" t="s">
        <v>15400</v>
      </c>
      <c r="G1107" s="358" t="s">
        <v>12886</v>
      </c>
      <c r="H1107" s="385">
        <v>10.92</v>
      </c>
      <c r="I1107" s="358" t="s">
        <v>12893</v>
      </c>
      <c r="J1107" s="358" t="s">
        <v>12888</v>
      </c>
      <c r="K1107" s="358" t="s">
        <v>13558</v>
      </c>
      <c r="L1107" s="362">
        <v>40877</v>
      </c>
      <c r="N1107" s="362">
        <v>40877</v>
      </c>
      <c r="P1107" s="356" t="s">
        <v>13255</v>
      </c>
    </row>
    <row r="1108" spans="1:16" x14ac:dyDescent="0.2">
      <c r="A1108" s="356" t="s">
        <v>7985</v>
      </c>
      <c r="B1108" s="356" t="s">
        <v>15401</v>
      </c>
      <c r="C1108" s="358" t="s">
        <v>13516</v>
      </c>
      <c r="D1108" s="358" t="s">
        <v>12997</v>
      </c>
      <c r="E1108" s="358" t="s">
        <v>15402</v>
      </c>
      <c r="G1108" s="358" t="s">
        <v>12886</v>
      </c>
      <c r="H1108" s="385">
        <v>6.11</v>
      </c>
      <c r="I1108" s="358" t="s">
        <v>12893</v>
      </c>
      <c r="J1108" s="358" t="s">
        <v>12888</v>
      </c>
      <c r="K1108" s="358" t="s">
        <v>13558</v>
      </c>
      <c r="L1108" s="362">
        <v>40837</v>
      </c>
      <c r="N1108" s="362">
        <v>40837</v>
      </c>
      <c r="P1108" s="356" t="s">
        <v>13255</v>
      </c>
    </row>
    <row r="1109" spans="1:16" x14ac:dyDescent="0.2">
      <c r="A1109" s="356" t="s">
        <v>7986</v>
      </c>
      <c r="B1109" s="356" t="s">
        <v>15403</v>
      </c>
      <c r="C1109" s="358" t="s">
        <v>12905</v>
      </c>
      <c r="D1109" s="358" t="s">
        <v>12987</v>
      </c>
      <c r="E1109" s="358" t="s">
        <v>15404</v>
      </c>
      <c r="G1109" s="358" t="s">
        <v>12886</v>
      </c>
      <c r="H1109" s="385">
        <v>8.91</v>
      </c>
      <c r="I1109" s="358" t="s">
        <v>12893</v>
      </c>
      <c r="J1109" s="358" t="s">
        <v>12888</v>
      </c>
      <c r="K1109" s="358" t="s">
        <v>13558</v>
      </c>
      <c r="L1109" s="362">
        <v>40294</v>
      </c>
      <c r="N1109" s="362">
        <v>40294</v>
      </c>
      <c r="P1109" s="356" t="s">
        <v>13255</v>
      </c>
    </row>
    <row r="1110" spans="1:16" x14ac:dyDescent="0.2">
      <c r="A1110" s="356" t="s">
        <v>7987</v>
      </c>
      <c r="B1110" s="356" t="s">
        <v>15405</v>
      </c>
      <c r="C1110" s="358" t="s">
        <v>12905</v>
      </c>
      <c r="D1110" s="358" t="s">
        <v>12987</v>
      </c>
      <c r="E1110" s="358" t="s">
        <v>15406</v>
      </c>
      <c r="G1110" s="358" t="s">
        <v>12886</v>
      </c>
      <c r="H1110" s="385">
        <v>6.8</v>
      </c>
      <c r="I1110" s="358" t="s">
        <v>12893</v>
      </c>
      <c r="J1110" s="358" t="s">
        <v>12888</v>
      </c>
      <c r="K1110" s="358" t="s">
        <v>13558</v>
      </c>
      <c r="L1110" s="362">
        <v>40760</v>
      </c>
      <c r="N1110" s="362">
        <v>40760</v>
      </c>
      <c r="P1110" s="356" t="s">
        <v>13255</v>
      </c>
    </row>
    <row r="1111" spans="1:16" x14ac:dyDescent="0.2">
      <c r="A1111" s="356" t="s">
        <v>7988</v>
      </c>
      <c r="B1111" s="356" t="s">
        <v>15407</v>
      </c>
      <c r="C1111" s="358" t="s">
        <v>12890</v>
      </c>
      <c r="D1111" s="358" t="s">
        <v>12891</v>
      </c>
      <c r="E1111" s="358" t="s">
        <v>15408</v>
      </c>
      <c r="G1111" s="358" t="s">
        <v>12886</v>
      </c>
      <c r="H1111" s="385">
        <v>4.18</v>
      </c>
      <c r="I1111" s="358" t="s">
        <v>12893</v>
      </c>
      <c r="J1111" s="358" t="s">
        <v>12888</v>
      </c>
      <c r="K1111" s="358" t="s">
        <v>13558</v>
      </c>
      <c r="L1111" s="362">
        <v>40353</v>
      </c>
      <c r="N1111" s="362">
        <v>40353</v>
      </c>
      <c r="P1111" s="356" t="s">
        <v>13255</v>
      </c>
    </row>
    <row r="1112" spans="1:16" x14ac:dyDescent="0.2">
      <c r="A1112" s="356" t="s">
        <v>7989</v>
      </c>
      <c r="B1112" s="356" t="s">
        <v>15409</v>
      </c>
      <c r="C1112" s="358" t="s">
        <v>12905</v>
      </c>
      <c r="D1112" s="358" t="s">
        <v>13075</v>
      </c>
      <c r="E1112" s="358" t="s">
        <v>15410</v>
      </c>
      <c r="G1112" s="358" t="s">
        <v>12886</v>
      </c>
      <c r="H1112" s="385">
        <v>2.5499999999999998</v>
      </c>
      <c r="I1112" s="358" t="s">
        <v>12893</v>
      </c>
      <c r="J1112" s="358" t="s">
        <v>12888</v>
      </c>
      <c r="K1112" s="358" t="s">
        <v>13558</v>
      </c>
      <c r="L1112" s="362">
        <v>40886</v>
      </c>
      <c r="N1112" s="362">
        <v>40886</v>
      </c>
      <c r="P1112" s="356" t="s">
        <v>13255</v>
      </c>
    </row>
    <row r="1113" spans="1:16" x14ac:dyDescent="0.2">
      <c r="A1113" s="356" t="s">
        <v>7990</v>
      </c>
      <c r="B1113" s="356" t="s">
        <v>15411</v>
      </c>
      <c r="C1113" s="358" t="s">
        <v>12905</v>
      </c>
      <c r="D1113" s="358" t="s">
        <v>12951</v>
      </c>
      <c r="E1113" s="358" t="s">
        <v>15412</v>
      </c>
      <c r="G1113" s="358" t="s">
        <v>12886</v>
      </c>
      <c r="H1113" s="385">
        <v>7.22</v>
      </c>
      <c r="I1113" s="358" t="s">
        <v>12893</v>
      </c>
      <c r="J1113" s="358" t="s">
        <v>12888</v>
      </c>
      <c r="K1113" s="358" t="s">
        <v>13558</v>
      </c>
      <c r="L1113" s="362">
        <v>40843</v>
      </c>
      <c r="N1113" s="362">
        <v>40843</v>
      </c>
      <c r="P1113" s="356" t="s">
        <v>13255</v>
      </c>
    </row>
    <row r="1114" spans="1:16" x14ac:dyDescent="0.2">
      <c r="A1114" s="356" t="s">
        <v>7991</v>
      </c>
      <c r="B1114" s="356" t="s">
        <v>15413</v>
      </c>
      <c r="C1114" s="358" t="s">
        <v>13693</v>
      </c>
      <c r="D1114" s="358" t="s">
        <v>12916</v>
      </c>
      <c r="E1114" s="358" t="s">
        <v>15414</v>
      </c>
      <c r="G1114" s="358" t="s">
        <v>12886</v>
      </c>
      <c r="H1114" s="385">
        <v>12.54</v>
      </c>
      <c r="I1114" s="358" t="s">
        <v>12893</v>
      </c>
      <c r="J1114" s="358" t="s">
        <v>12888</v>
      </c>
      <c r="K1114" s="358" t="s">
        <v>13558</v>
      </c>
      <c r="L1114" s="362">
        <v>40354</v>
      </c>
      <c r="N1114" s="362">
        <v>40354</v>
      </c>
      <c r="P1114" s="356" t="s">
        <v>13255</v>
      </c>
    </row>
    <row r="1115" spans="1:16" x14ac:dyDescent="0.2">
      <c r="A1115" s="356" t="s">
        <v>7992</v>
      </c>
      <c r="B1115" s="356" t="s">
        <v>15415</v>
      </c>
      <c r="C1115" s="358" t="s">
        <v>15184</v>
      </c>
      <c r="D1115" s="358" t="s">
        <v>12910</v>
      </c>
      <c r="E1115" s="358" t="s">
        <v>15386</v>
      </c>
      <c r="G1115" s="358" t="s">
        <v>12886</v>
      </c>
      <c r="H1115" s="385">
        <v>29.44</v>
      </c>
      <c r="I1115" s="358" t="s">
        <v>12893</v>
      </c>
      <c r="J1115" s="358" t="s">
        <v>12888</v>
      </c>
      <c r="K1115" s="358" t="s">
        <v>13558</v>
      </c>
      <c r="L1115" s="362">
        <v>40862</v>
      </c>
      <c r="N1115" s="362">
        <v>40862</v>
      </c>
      <c r="P1115" s="356" t="s">
        <v>13255</v>
      </c>
    </row>
    <row r="1116" spans="1:16" x14ac:dyDescent="0.2">
      <c r="A1116" s="356" t="s">
        <v>7993</v>
      </c>
      <c r="B1116" s="356" t="s">
        <v>15416</v>
      </c>
      <c r="C1116" s="358" t="s">
        <v>12905</v>
      </c>
      <c r="D1116" s="358" t="s">
        <v>12951</v>
      </c>
      <c r="E1116" s="358" t="s">
        <v>15417</v>
      </c>
      <c r="G1116" s="358" t="s">
        <v>12886</v>
      </c>
      <c r="H1116" s="385">
        <v>15.69</v>
      </c>
      <c r="I1116" s="358" t="s">
        <v>12893</v>
      </c>
      <c r="J1116" s="358" t="s">
        <v>12888</v>
      </c>
      <c r="K1116" s="358" t="s">
        <v>13558</v>
      </c>
      <c r="L1116" s="362">
        <v>40525</v>
      </c>
      <c r="N1116" s="362">
        <v>40525</v>
      </c>
      <c r="P1116" s="356" t="s">
        <v>13255</v>
      </c>
    </row>
    <row r="1117" spans="1:16" x14ac:dyDescent="0.2">
      <c r="A1117" s="356" t="s">
        <v>7994</v>
      </c>
      <c r="B1117" s="356" t="s">
        <v>15418</v>
      </c>
      <c r="C1117" s="358" t="s">
        <v>13966</v>
      </c>
      <c r="D1117" s="358" t="s">
        <v>13027</v>
      </c>
      <c r="E1117" s="358" t="s">
        <v>15419</v>
      </c>
      <c r="G1117" s="358" t="s">
        <v>12886</v>
      </c>
      <c r="H1117" s="385">
        <v>12.42</v>
      </c>
      <c r="I1117" s="358" t="s">
        <v>12893</v>
      </c>
      <c r="J1117" s="358" t="s">
        <v>12888</v>
      </c>
      <c r="K1117" s="358" t="s">
        <v>13558</v>
      </c>
      <c r="L1117" s="362">
        <v>40501</v>
      </c>
      <c r="N1117" s="362">
        <v>40501</v>
      </c>
      <c r="P1117" s="356" t="s">
        <v>13255</v>
      </c>
    </row>
    <row r="1118" spans="1:16" x14ac:dyDescent="0.2">
      <c r="A1118" s="356" t="s">
        <v>7995</v>
      </c>
      <c r="B1118" s="356" t="s">
        <v>15420</v>
      </c>
      <c r="C1118" s="358" t="s">
        <v>13966</v>
      </c>
      <c r="D1118" s="358" t="s">
        <v>13027</v>
      </c>
      <c r="E1118" s="358" t="s">
        <v>15421</v>
      </c>
      <c r="G1118" s="358" t="s">
        <v>12886</v>
      </c>
      <c r="H1118" s="385">
        <v>5.7</v>
      </c>
      <c r="I1118" s="358" t="s">
        <v>12893</v>
      </c>
      <c r="J1118" s="358" t="s">
        <v>12888</v>
      </c>
      <c r="K1118" s="358" t="s">
        <v>13558</v>
      </c>
      <c r="L1118" s="362">
        <v>40861</v>
      </c>
      <c r="N1118" s="362">
        <v>40861</v>
      </c>
      <c r="P1118" s="356" t="s">
        <v>13255</v>
      </c>
    </row>
    <row r="1119" spans="1:16" x14ac:dyDescent="0.2">
      <c r="A1119" s="356" t="s">
        <v>7996</v>
      </c>
      <c r="B1119" s="356" t="s">
        <v>15422</v>
      </c>
      <c r="C1119" s="358" t="s">
        <v>13966</v>
      </c>
      <c r="D1119" s="358" t="s">
        <v>13027</v>
      </c>
      <c r="E1119" s="358" t="s">
        <v>15423</v>
      </c>
      <c r="G1119" s="358" t="s">
        <v>12886</v>
      </c>
      <c r="H1119" s="385">
        <v>5.3</v>
      </c>
      <c r="I1119" s="358" t="s">
        <v>12893</v>
      </c>
      <c r="J1119" s="358" t="s">
        <v>12888</v>
      </c>
      <c r="K1119" s="358" t="s">
        <v>13558</v>
      </c>
      <c r="L1119" s="362">
        <v>40864</v>
      </c>
      <c r="N1119" s="362">
        <v>40864</v>
      </c>
      <c r="P1119" s="356" t="s">
        <v>13255</v>
      </c>
    </row>
    <row r="1120" spans="1:16" x14ac:dyDescent="0.2">
      <c r="A1120" s="356" t="s">
        <v>7997</v>
      </c>
      <c r="B1120" s="356" t="s">
        <v>15424</v>
      </c>
      <c r="C1120" s="358" t="s">
        <v>13966</v>
      </c>
      <c r="D1120" s="358" t="s">
        <v>13027</v>
      </c>
      <c r="E1120" s="358" t="s">
        <v>15425</v>
      </c>
      <c r="G1120" s="358" t="s">
        <v>12886</v>
      </c>
      <c r="H1120" s="385">
        <v>3.6</v>
      </c>
      <c r="I1120" s="358" t="s">
        <v>12893</v>
      </c>
      <c r="J1120" s="358" t="s">
        <v>12888</v>
      </c>
      <c r="K1120" s="358" t="s">
        <v>13558</v>
      </c>
      <c r="L1120" s="362">
        <v>40725</v>
      </c>
      <c r="N1120" s="362">
        <v>40725</v>
      </c>
      <c r="P1120" s="356" t="s">
        <v>13255</v>
      </c>
    </row>
    <row r="1121" spans="1:16" x14ac:dyDescent="0.2">
      <c r="A1121" s="356" t="s">
        <v>7998</v>
      </c>
      <c r="B1121" s="356" t="s">
        <v>15426</v>
      </c>
      <c r="C1121" s="358" t="s">
        <v>13966</v>
      </c>
      <c r="D1121" s="358" t="s">
        <v>13027</v>
      </c>
      <c r="E1121" s="358" t="s">
        <v>15427</v>
      </c>
      <c r="G1121" s="358" t="s">
        <v>12886</v>
      </c>
      <c r="H1121" s="385">
        <v>5.7</v>
      </c>
      <c r="I1121" s="358" t="s">
        <v>12893</v>
      </c>
      <c r="J1121" s="358" t="s">
        <v>12888</v>
      </c>
      <c r="K1121" s="358" t="s">
        <v>13558</v>
      </c>
      <c r="L1121" s="362">
        <v>40704</v>
      </c>
      <c r="N1121" s="362">
        <v>40704</v>
      </c>
      <c r="P1121" s="356" t="s">
        <v>13255</v>
      </c>
    </row>
    <row r="1122" spans="1:16" x14ac:dyDescent="0.2">
      <c r="A1122" s="356" t="s">
        <v>7999</v>
      </c>
      <c r="B1122" s="356" t="s">
        <v>15428</v>
      </c>
      <c r="C1122" s="358" t="s">
        <v>13966</v>
      </c>
      <c r="D1122" s="358" t="s">
        <v>13027</v>
      </c>
      <c r="E1122" s="358" t="s">
        <v>15429</v>
      </c>
      <c r="G1122" s="358" t="s">
        <v>12886</v>
      </c>
      <c r="H1122" s="385">
        <v>5.32</v>
      </c>
      <c r="I1122" s="358" t="s">
        <v>12893</v>
      </c>
      <c r="J1122" s="358" t="s">
        <v>12888</v>
      </c>
      <c r="K1122" s="358" t="s">
        <v>13558</v>
      </c>
      <c r="L1122" s="362">
        <v>40837</v>
      </c>
      <c r="N1122" s="362">
        <v>40837</v>
      </c>
      <c r="P1122" s="356" t="s">
        <v>13255</v>
      </c>
    </row>
    <row r="1123" spans="1:16" x14ac:dyDescent="0.2">
      <c r="A1123" s="356" t="s">
        <v>8000</v>
      </c>
      <c r="B1123" s="356" t="s">
        <v>15430</v>
      </c>
      <c r="C1123" s="358" t="s">
        <v>13026</v>
      </c>
      <c r="D1123" s="358" t="s">
        <v>13027</v>
      </c>
      <c r="E1123" s="358" t="s">
        <v>15431</v>
      </c>
      <c r="G1123" s="358" t="s">
        <v>12886</v>
      </c>
      <c r="H1123" s="385">
        <v>9.5549999999999997</v>
      </c>
      <c r="I1123" s="358" t="s">
        <v>12893</v>
      </c>
      <c r="J1123" s="358" t="s">
        <v>12888</v>
      </c>
      <c r="K1123" s="358" t="s">
        <v>13558</v>
      </c>
      <c r="L1123" s="362">
        <v>40795</v>
      </c>
      <c r="N1123" s="362">
        <v>40795</v>
      </c>
      <c r="P1123" s="356" t="s">
        <v>13255</v>
      </c>
    </row>
    <row r="1124" spans="1:16" x14ac:dyDescent="0.2">
      <c r="A1124" s="356" t="s">
        <v>8001</v>
      </c>
      <c r="B1124" s="356" t="s">
        <v>15432</v>
      </c>
      <c r="C1124" s="358" t="s">
        <v>13026</v>
      </c>
      <c r="D1124" s="358" t="s">
        <v>13027</v>
      </c>
      <c r="E1124" s="358" t="s">
        <v>15433</v>
      </c>
      <c r="G1124" s="358" t="s">
        <v>12886</v>
      </c>
      <c r="H1124" s="385">
        <v>7.2</v>
      </c>
      <c r="I1124" s="358" t="s">
        <v>12893</v>
      </c>
      <c r="J1124" s="358" t="s">
        <v>12888</v>
      </c>
      <c r="K1124" s="358" t="s">
        <v>13558</v>
      </c>
      <c r="L1124" s="362">
        <v>40799</v>
      </c>
      <c r="N1124" s="362">
        <v>40799</v>
      </c>
      <c r="P1124" s="356" t="s">
        <v>13255</v>
      </c>
    </row>
    <row r="1125" spans="1:16" x14ac:dyDescent="0.2">
      <c r="A1125" s="356" t="s">
        <v>8002</v>
      </c>
      <c r="B1125" s="356" t="s">
        <v>15434</v>
      </c>
      <c r="C1125" s="358" t="s">
        <v>12926</v>
      </c>
      <c r="D1125" s="358" t="s">
        <v>12927</v>
      </c>
      <c r="E1125" s="358" t="s">
        <v>15435</v>
      </c>
      <c r="G1125" s="358" t="s">
        <v>12886</v>
      </c>
      <c r="H1125" s="385">
        <v>3.15</v>
      </c>
      <c r="I1125" s="358" t="s">
        <v>12893</v>
      </c>
      <c r="J1125" s="358" t="s">
        <v>12888</v>
      </c>
      <c r="K1125" s="358" t="s">
        <v>13558</v>
      </c>
      <c r="L1125" s="362">
        <v>40346</v>
      </c>
      <c r="N1125" s="362">
        <v>40346</v>
      </c>
      <c r="P1125" s="356" t="s">
        <v>13255</v>
      </c>
    </row>
    <row r="1126" spans="1:16" x14ac:dyDescent="0.2">
      <c r="A1126" s="356" t="s">
        <v>8003</v>
      </c>
      <c r="B1126" s="356" t="s">
        <v>15436</v>
      </c>
      <c r="C1126" s="358" t="s">
        <v>13044</v>
      </c>
      <c r="D1126" s="358" t="s">
        <v>13045</v>
      </c>
      <c r="E1126" s="358" t="s">
        <v>15437</v>
      </c>
      <c r="G1126" s="358" t="s">
        <v>12886</v>
      </c>
      <c r="H1126" s="385">
        <v>5.2</v>
      </c>
      <c r="I1126" s="358" t="s">
        <v>12893</v>
      </c>
      <c r="J1126" s="358" t="s">
        <v>12888</v>
      </c>
      <c r="K1126" s="358" t="s">
        <v>13558</v>
      </c>
      <c r="L1126" s="362">
        <v>40686</v>
      </c>
      <c r="N1126" s="362">
        <v>40686</v>
      </c>
      <c r="P1126" s="356" t="s">
        <v>13255</v>
      </c>
    </row>
    <row r="1127" spans="1:16" x14ac:dyDescent="0.2">
      <c r="A1127" s="356" t="s">
        <v>8004</v>
      </c>
      <c r="B1127" s="356" t="s">
        <v>15438</v>
      </c>
      <c r="C1127" s="358" t="s">
        <v>15138</v>
      </c>
      <c r="D1127" s="358" t="s">
        <v>13045</v>
      </c>
      <c r="E1127" s="358" t="s">
        <v>15439</v>
      </c>
      <c r="G1127" s="358" t="s">
        <v>12886</v>
      </c>
      <c r="H1127" s="385">
        <v>4.7</v>
      </c>
      <c r="I1127" s="358" t="s">
        <v>12893</v>
      </c>
      <c r="J1127" s="358" t="s">
        <v>12888</v>
      </c>
      <c r="K1127" s="358" t="s">
        <v>13558</v>
      </c>
      <c r="L1127" s="362">
        <v>40854</v>
      </c>
      <c r="N1127" s="362">
        <v>40854</v>
      </c>
      <c r="P1127" s="356" t="s">
        <v>13255</v>
      </c>
    </row>
    <row r="1128" spans="1:16" x14ac:dyDescent="0.2">
      <c r="A1128" s="356" t="s">
        <v>8005</v>
      </c>
      <c r="B1128" s="356" t="s">
        <v>15440</v>
      </c>
      <c r="C1128" s="358" t="s">
        <v>13182</v>
      </c>
      <c r="D1128" s="358" t="s">
        <v>12910</v>
      </c>
      <c r="E1128" s="358" t="s">
        <v>15441</v>
      </c>
      <c r="G1128" s="358" t="s">
        <v>12886</v>
      </c>
      <c r="H1128" s="385">
        <v>4.4000000000000004</v>
      </c>
      <c r="I1128" s="358" t="s">
        <v>12893</v>
      </c>
      <c r="J1128" s="358" t="s">
        <v>12888</v>
      </c>
      <c r="K1128" s="358" t="s">
        <v>13558</v>
      </c>
      <c r="L1128" s="362">
        <v>39932</v>
      </c>
      <c r="N1128" s="362">
        <v>39932</v>
      </c>
      <c r="P1128" s="356" t="s">
        <v>13255</v>
      </c>
    </row>
    <row r="1129" spans="1:16" x14ac:dyDescent="0.2">
      <c r="A1129" s="356" t="s">
        <v>8006</v>
      </c>
      <c r="B1129" s="356" t="s">
        <v>15442</v>
      </c>
      <c r="C1129" s="358" t="s">
        <v>15009</v>
      </c>
      <c r="D1129" s="358" t="s">
        <v>12997</v>
      </c>
      <c r="E1129" s="358" t="s">
        <v>15443</v>
      </c>
      <c r="G1129" s="358" t="s">
        <v>12886</v>
      </c>
      <c r="H1129" s="385">
        <v>8.82</v>
      </c>
      <c r="I1129" s="358" t="s">
        <v>12893</v>
      </c>
      <c r="J1129" s="358" t="s">
        <v>12888</v>
      </c>
      <c r="K1129" s="358" t="s">
        <v>13558</v>
      </c>
      <c r="L1129" s="362">
        <v>40663</v>
      </c>
      <c r="N1129" s="362">
        <v>40663</v>
      </c>
      <c r="P1129" s="356" t="s">
        <v>13255</v>
      </c>
    </row>
    <row r="1130" spans="1:16" x14ac:dyDescent="0.2">
      <c r="A1130" s="356" t="s">
        <v>8007</v>
      </c>
      <c r="B1130" s="356" t="s">
        <v>15444</v>
      </c>
      <c r="C1130" s="358" t="s">
        <v>15009</v>
      </c>
      <c r="D1130" s="358" t="s">
        <v>12997</v>
      </c>
      <c r="E1130" s="358" t="s">
        <v>15445</v>
      </c>
      <c r="G1130" s="358" t="s">
        <v>12886</v>
      </c>
      <c r="H1130" s="385">
        <v>10.34</v>
      </c>
      <c r="I1130" s="358" t="s">
        <v>12893</v>
      </c>
      <c r="J1130" s="358" t="s">
        <v>12888</v>
      </c>
      <c r="K1130" s="358" t="s">
        <v>13558</v>
      </c>
      <c r="L1130" s="362">
        <v>40820</v>
      </c>
      <c r="N1130" s="362">
        <v>40820</v>
      </c>
      <c r="P1130" s="356" t="s">
        <v>13255</v>
      </c>
    </row>
    <row r="1131" spans="1:16" x14ac:dyDescent="0.2">
      <c r="A1131" s="356" t="s">
        <v>8008</v>
      </c>
      <c r="B1131" s="356" t="s">
        <v>15446</v>
      </c>
      <c r="C1131" s="358" t="s">
        <v>15009</v>
      </c>
      <c r="D1131" s="358" t="s">
        <v>12997</v>
      </c>
      <c r="E1131" s="358" t="s">
        <v>15447</v>
      </c>
      <c r="G1131" s="358" t="s">
        <v>12886</v>
      </c>
      <c r="H1131" s="385">
        <v>8.4</v>
      </c>
      <c r="I1131" s="358" t="s">
        <v>12893</v>
      </c>
      <c r="J1131" s="358" t="s">
        <v>12888</v>
      </c>
      <c r="K1131" s="358" t="s">
        <v>13558</v>
      </c>
      <c r="L1131" s="362">
        <v>40722</v>
      </c>
      <c r="N1131" s="362">
        <v>40722</v>
      </c>
      <c r="P1131" s="356" t="s">
        <v>13255</v>
      </c>
    </row>
    <row r="1132" spans="1:16" x14ac:dyDescent="0.2">
      <c r="A1132" s="356" t="s">
        <v>8009</v>
      </c>
      <c r="B1132" s="356" t="s">
        <v>15448</v>
      </c>
      <c r="C1132" s="358" t="s">
        <v>13660</v>
      </c>
      <c r="D1132" s="358" t="s">
        <v>13130</v>
      </c>
      <c r="E1132" s="358" t="s">
        <v>15449</v>
      </c>
      <c r="G1132" s="358" t="s">
        <v>12886</v>
      </c>
      <c r="H1132" s="385">
        <v>10.08</v>
      </c>
      <c r="I1132" s="358" t="s">
        <v>12893</v>
      </c>
      <c r="J1132" s="358" t="s">
        <v>12888</v>
      </c>
      <c r="K1132" s="358" t="s">
        <v>13558</v>
      </c>
      <c r="L1132" s="362">
        <v>40815</v>
      </c>
      <c r="N1132" s="362">
        <v>40815</v>
      </c>
      <c r="P1132" s="356" t="s">
        <v>13255</v>
      </c>
    </row>
    <row r="1133" spans="1:16" x14ac:dyDescent="0.2">
      <c r="A1133" s="356" t="s">
        <v>8010</v>
      </c>
      <c r="B1133" s="356" t="s">
        <v>15450</v>
      </c>
      <c r="C1133" s="358" t="s">
        <v>13230</v>
      </c>
      <c r="D1133" s="358" t="s">
        <v>13231</v>
      </c>
      <c r="E1133" s="358" t="s">
        <v>15451</v>
      </c>
      <c r="G1133" s="358" t="s">
        <v>12886</v>
      </c>
      <c r="H1133" s="385">
        <v>10.105</v>
      </c>
      <c r="I1133" s="358" t="s">
        <v>12893</v>
      </c>
      <c r="J1133" s="358" t="s">
        <v>12888</v>
      </c>
      <c r="K1133" s="358" t="s">
        <v>13558</v>
      </c>
      <c r="L1133" s="362">
        <v>40975</v>
      </c>
      <c r="N1133" s="362">
        <v>40975</v>
      </c>
      <c r="P1133" s="356" t="s">
        <v>13605</v>
      </c>
    </row>
    <row r="1134" spans="1:16" x14ac:dyDescent="0.2">
      <c r="A1134" s="356" t="s">
        <v>8011</v>
      </c>
      <c r="B1134" s="356" t="s">
        <v>15452</v>
      </c>
      <c r="C1134" s="358" t="s">
        <v>13134</v>
      </c>
      <c r="D1134" s="358" t="s">
        <v>13130</v>
      </c>
      <c r="E1134" s="358" t="s">
        <v>15453</v>
      </c>
      <c r="G1134" s="358" t="s">
        <v>12886</v>
      </c>
      <c r="H1134" s="385">
        <v>12.22</v>
      </c>
      <c r="I1134" s="358" t="s">
        <v>12893</v>
      </c>
      <c r="J1134" s="358" t="s">
        <v>12888</v>
      </c>
      <c r="K1134" s="358" t="s">
        <v>13558</v>
      </c>
      <c r="L1134" s="362">
        <v>40799</v>
      </c>
      <c r="N1134" s="362">
        <v>40799</v>
      </c>
      <c r="P1134" s="356" t="s">
        <v>13255</v>
      </c>
    </row>
    <row r="1135" spans="1:16" x14ac:dyDescent="0.2">
      <c r="A1135" s="356" t="s">
        <v>8012</v>
      </c>
      <c r="B1135" s="356" t="s">
        <v>15454</v>
      </c>
      <c r="C1135" s="358" t="s">
        <v>13134</v>
      </c>
      <c r="D1135" s="358" t="s">
        <v>13130</v>
      </c>
      <c r="E1135" s="358" t="s">
        <v>15455</v>
      </c>
      <c r="G1135" s="358" t="s">
        <v>12886</v>
      </c>
      <c r="H1135" s="385">
        <v>13.68</v>
      </c>
      <c r="I1135" s="358" t="s">
        <v>12893</v>
      </c>
      <c r="J1135" s="358" t="s">
        <v>12888</v>
      </c>
      <c r="K1135" s="358" t="s">
        <v>13558</v>
      </c>
      <c r="L1135" s="362">
        <v>40773</v>
      </c>
      <c r="N1135" s="362">
        <v>40773</v>
      </c>
      <c r="P1135" s="356" t="s">
        <v>13255</v>
      </c>
    </row>
    <row r="1136" spans="1:16" x14ac:dyDescent="0.2">
      <c r="A1136" s="356" t="s">
        <v>8013</v>
      </c>
      <c r="B1136" s="356" t="s">
        <v>15456</v>
      </c>
      <c r="C1136" s="358" t="s">
        <v>15457</v>
      </c>
      <c r="D1136" s="358" t="s">
        <v>12931</v>
      </c>
      <c r="E1136" s="358" t="s">
        <v>15458</v>
      </c>
      <c r="G1136" s="358" t="s">
        <v>12886</v>
      </c>
      <c r="H1136" s="385">
        <v>10.8</v>
      </c>
      <c r="I1136" s="358" t="s">
        <v>12893</v>
      </c>
      <c r="J1136" s="358" t="s">
        <v>12888</v>
      </c>
      <c r="K1136" s="358" t="s">
        <v>13558</v>
      </c>
      <c r="L1136" s="362">
        <v>40896</v>
      </c>
      <c r="N1136" s="362">
        <v>40896</v>
      </c>
      <c r="P1136" s="356" t="s">
        <v>13255</v>
      </c>
    </row>
    <row r="1137" spans="1:16" x14ac:dyDescent="0.2">
      <c r="A1137" s="356" t="s">
        <v>8014</v>
      </c>
      <c r="B1137" s="356" t="s">
        <v>15459</v>
      </c>
      <c r="C1137" s="358" t="s">
        <v>13238</v>
      </c>
      <c r="D1137" s="358" t="s">
        <v>12919</v>
      </c>
      <c r="E1137" s="358" t="s">
        <v>15460</v>
      </c>
      <c r="G1137" s="358" t="s">
        <v>12886</v>
      </c>
      <c r="H1137" s="385">
        <v>9.4350000000000005</v>
      </c>
      <c r="I1137" s="358" t="s">
        <v>12893</v>
      </c>
      <c r="J1137" s="358" t="s">
        <v>12888</v>
      </c>
      <c r="K1137" s="358" t="s">
        <v>13558</v>
      </c>
      <c r="L1137" s="362">
        <v>40437</v>
      </c>
      <c r="N1137" s="362">
        <v>40437</v>
      </c>
      <c r="P1137" s="356" t="s">
        <v>13255</v>
      </c>
    </row>
    <row r="1138" spans="1:16" x14ac:dyDescent="0.2">
      <c r="A1138" s="356" t="s">
        <v>8015</v>
      </c>
      <c r="B1138" s="356" t="s">
        <v>15461</v>
      </c>
      <c r="C1138" s="358" t="s">
        <v>15033</v>
      </c>
      <c r="D1138" s="358" t="s">
        <v>12895</v>
      </c>
      <c r="E1138" s="358" t="s">
        <v>15462</v>
      </c>
      <c r="G1138" s="358" t="s">
        <v>12886</v>
      </c>
      <c r="H1138" s="385">
        <v>11.7</v>
      </c>
      <c r="I1138" s="358" t="s">
        <v>12893</v>
      </c>
      <c r="J1138" s="358" t="s">
        <v>12888</v>
      </c>
      <c r="K1138" s="358" t="s">
        <v>13558</v>
      </c>
      <c r="L1138" s="362">
        <v>40519</v>
      </c>
      <c r="N1138" s="362">
        <v>40519</v>
      </c>
      <c r="P1138" s="356" t="s">
        <v>13255</v>
      </c>
    </row>
    <row r="1139" spans="1:16" x14ac:dyDescent="0.2">
      <c r="A1139" s="356" t="s">
        <v>8016</v>
      </c>
      <c r="B1139" s="356" t="s">
        <v>15463</v>
      </c>
      <c r="C1139" s="358" t="s">
        <v>13089</v>
      </c>
      <c r="D1139" s="358" t="s">
        <v>12997</v>
      </c>
      <c r="E1139" s="358" t="s">
        <v>15464</v>
      </c>
      <c r="G1139" s="358" t="s">
        <v>12886</v>
      </c>
      <c r="H1139" s="385">
        <v>9.8000000000000007</v>
      </c>
      <c r="I1139" s="358" t="s">
        <v>12893</v>
      </c>
      <c r="J1139" s="358" t="s">
        <v>12888</v>
      </c>
      <c r="K1139" s="358" t="s">
        <v>13558</v>
      </c>
      <c r="L1139" s="362">
        <v>40815</v>
      </c>
      <c r="N1139" s="362">
        <v>40815</v>
      </c>
      <c r="P1139" s="356" t="s">
        <v>13255</v>
      </c>
    </row>
    <row r="1140" spans="1:16" x14ac:dyDescent="0.2">
      <c r="A1140" s="356" t="s">
        <v>8017</v>
      </c>
      <c r="B1140" s="356" t="s">
        <v>15465</v>
      </c>
      <c r="C1140" s="358" t="s">
        <v>13089</v>
      </c>
      <c r="D1140" s="358" t="s">
        <v>12997</v>
      </c>
      <c r="E1140" s="358" t="s">
        <v>15466</v>
      </c>
      <c r="G1140" s="358" t="s">
        <v>12886</v>
      </c>
      <c r="H1140" s="385">
        <v>6.16</v>
      </c>
      <c r="I1140" s="358" t="s">
        <v>12893</v>
      </c>
      <c r="J1140" s="358" t="s">
        <v>12888</v>
      </c>
      <c r="K1140" s="358" t="s">
        <v>13558</v>
      </c>
      <c r="L1140" s="362">
        <v>40900</v>
      </c>
      <c r="N1140" s="362">
        <v>40900</v>
      </c>
      <c r="P1140" s="356" t="s">
        <v>13255</v>
      </c>
    </row>
    <row r="1141" spans="1:16" x14ac:dyDescent="0.2">
      <c r="A1141" s="356" t="s">
        <v>8018</v>
      </c>
      <c r="B1141" s="356" t="s">
        <v>15467</v>
      </c>
      <c r="C1141" s="358" t="s">
        <v>13089</v>
      </c>
      <c r="D1141" s="358" t="s">
        <v>12997</v>
      </c>
      <c r="E1141" s="358" t="s">
        <v>15468</v>
      </c>
      <c r="G1141" s="358" t="s">
        <v>12886</v>
      </c>
      <c r="H1141" s="385">
        <v>11.48</v>
      </c>
      <c r="I1141" s="358" t="s">
        <v>12893</v>
      </c>
      <c r="J1141" s="358" t="s">
        <v>12888</v>
      </c>
      <c r="K1141" s="358" t="s">
        <v>13558</v>
      </c>
      <c r="L1141" s="362">
        <v>40868</v>
      </c>
      <c r="N1141" s="362">
        <v>40868</v>
      </c>
      <c r="P1141" s="356" t="s">
        <v>13255</v>
      </c>
    </row>
    <row r="1142" spans="1:16" x14ac:dyDescent="0.2">
      <c r="A1142" s="356" t="s">
        <v>8019</v>
      </c>
      <c r="B1142" s="356" t="s">
        <v>15469</v>
      </c>
      <c r="C1142" s="358" t="s">
        <v>13230</v>
      </c>
      <c r="D1142" s="358" t="s">
        <v>13231</v>
      </c>
      <c r="E1142" s="358" t="s">
        <v>15470</v>
      </c>
      <c r="G1142" s="358" t="s">
        <v>12886</v>
      </c>
      <c r="H1142" s="385">
        <v>5.59</v>
      </c>
      <c r="I1142" s="358" t="s">
        <v>12893</v>
      </c>
      <c r="J1142" s="358" t="s">
        <v>12888</v>
      </c>
      <c r="K1142" s="358" t="s">
        <v>13558</v>
      </c>
      <c r="L1142" s="362">
        <v>40742</v>
      </c>
      <c r="N1142" s="362">
        <v>40742</v>
      </c>
      <c r="P1142" s="356" t="s">
        <v>13255</v>
      </c>
    </row>
    <row r="1143" spans="1:16" x14ac:dyDescent="0.2">
      <c r="A1143" s="356" t="s">
        <v>8020</v>
      </c>
      <c r="B1143" s="356" t="s">
        <v>15471</v>
      </c>
      <c r="C1143" s="358" t="s">
        <v>15472</v>
      </c>
      <c r="D1143" s="358" t="s">
        <v>12997</v>
      </c>
      <c r="E1143" s="358" t="s">
        <v>15473</v>
      </c>
      <c r="G1143" s="358" t="s">
        <v>12886</v>
      </c>
      <c r="H1143" s="385">
        <v>7.36</v>
      </c>
      <c r="I1143" s="358" t="s">
        <v>12893</v>
      </c>
      <c r="J1143" s="358" t="s">
        <v>12888</v>
      </c>
      <c r="K1143" s="358" t="s">
        <v>13558</v>
      </c>
      <c r="L1143" s="362">
        <v>40535</v>
      </c>
      <c r="N1143" s="362">
        <v>40535</v>
      </c>
      <c r="P1143" s="356" t="s">
        <v>13255</v>
      </c>
    </row>
    <row r="1144" spans="1:16" x14ac:dyDescent="0.2">
      <c r="A1144" s="356" t="s">
        <v>8021</v>
      </c>
      <c r="B1144" s="356" t="s">
        <v>15474</v>
      </c>
      <c r="C1144" s="358" t="s">
        <v>15472</v>
      </c>
      <c r="D1144" s="358" t="s">
        <v>12997</v>
      </c>
      <c r="E1144" s="358" t="s">
        <v>14686</v>
      </c>
      <c r="G1144" s="358" t="s">
        <v>12886</v>
      </c>
      <c r="H1144" s="385">
        <v>3.6</v>
      </c>
      <c r="I1144" s="358" t="s">
        <v>12893</v>
      </c>
      <c r="J1144" s="358" t="s">
        <v>12888</v>
      </c>
      <c r="K1144" s="358" t="s">
        <v>13558</v>
      </c>
      <c r="L1144" s="362">
        <v>40394</v>
      </c>
      <c r="N1144" s="362">
        <v>40394</v>
      </c>
      <c r="P1144" s="356" t="s">
        <v>13255</v>
      </c>
    </row>
    <row r="1145" spans="1:16" x14ac:dyDescent="0.2">
      <c r="A1145" s="356" t="s">
        <v>8022</v>
      </c>
      <c r="B1145" s="356" t="s">
        <v>15475</v>
      </c>
      <c r="C1145" s="358" t="s">
        <v>13665</v>
      </c>
      <c r="D1145" s="358" t="s">
        <v>12910</v>
      </c>
      <c r="E1145" s="358" t="s">
        <v>15476</v>
      </c>
      <c r="G1145" s="358" t="s">
        <v>12886</v>
      </c>
      <c r="H1145" s="385">
        <v>5.6349999999999998</v>
      </c>
      <c r="I1145" s="358" t="s">
        <v>12893</v>
      </c>
      <c r="J1145" s="358" t="s">
        <v>12888</v>
      </c>
      <c r="K1145" s="358" t="s">
        <v>13558</v>
      </c>
      <c r="L1145" s="362">
        <v>40823</v>
      </c>
      <c r="N1145" s="362">
        <v>40823</v>
      </c>
      <c r="P1145" s="356" t="s">
        <v>13255</v>
      </c>
    </row>
    <row r="1146" spans="1:16" x14ac:dyDescent="0.2">
      <c r="A1146" s="356" t="s">
        <v>8023</v>
      </c>
      <c r="B1146" s="356" t="s">
        <v>15477</v>
      </c>
      <c r="C1146" s="358" t="s">
        <v>14438</v>
      </c>
      <c r="D1146" s="358" t="s">
        <v>12931</v>
      </c>
      <c r="E1146" s="358" t="s">
        <v>15478</v>
      </c>
      <c r="G1146" s="358" t="s">
        <v>12886</v>
      </c>
      <c r="H1146" s="385">
        <v>4.8</v>
      </c>
      <c r="I1146" s="358" t="s">
        <v>12893</v>
      </c>
      <c r="J1146" s="358" t="s">
        <v>12888</v>
      </c>
      <c r="K1146" s="358" t="s">
        <v>13558</v>
      </c>
      <c r="L1146" s="362">
        <v>40828</v>
      </c>
      <c r="N1146" s="362">
        <v>40828</v>
      </c>
      <c r="P1146" s="356" t="s">
        <v>13255</v>
      </c>
    </row>
    <row r="1147" spans="1:16" x14ac:dyDescent="0.2">
      <c r="A1147" s="356" t="s">
        <v>8024</v>
      </c>
      <c r="B1147" s="356" t="s">
        <v>15479</v>
      </c>
      <c r="C1147" s="358" t="s">
        <v>13077</v>
      </c>
      <c r="D1147" s="358" t="s">
        <v>12997</v>
      </c>
      <c r="E1147" s="358" t="s">
        <v>15480</v>
      </c>
      <c r="G1147" s="358" t="s">
        <v>12886</v>
      </c>
      <c r="H1147" s="385">
        <v>3.51</v>
      </c>
      <c r="I1147" s="358" t="s">
        <v>12893</v>
      </c>
      <c r="J1147" s="358" t="s">
        <v>12888</v>
      </c>
      <c r="K1147" s="358" t="s">
        <v>13558</v>
      </c>
      <c r="L1147" s="362">
        <v>40687</v>
      </c>
      <c r="N1147" s="362">
        <v>40687</v>
      </c>
      <c r="P1147" s="356" t="s">
        <v>13255</v>
      </c>
    </row>
    <row r="1148" spans="1:16" x14ac:dyDescent="0.2">
      <c r="A1148" s="356" t="s">
        <v>8025</v>
      </c>
      <c r="B1148" s="356" t="s">
        <v>15481</v>
      </c>
      <c r="C1148" s="358" t="s">
        <v>12926</v>
      </c>
      <c r="D1148" s="358" t="s">
        <v>12927</v>
      </c>
      <c r="E1148" s="358" t="s">
        <v>15482</v>
      </c>
      <c r="G1148" s="358" t="s">
        <v>12886</v>
      </c>
      <c r="H1148" s="385">
        <v>10.07</v>
      </c>
      <c r="I1148" s="358" t="s">
        <v>12893</v>
      </c>
      <c r="J1148" s="358" t="s">
        <v>12888</v>
      </c>
      <c r="K1148" s="358" t="s">
        <v>13558</v>
      </c>
      <c r="L1148" s="362">
        <v>40896</v>
      </c>
      <c r="N1148" s="362">
        <v>40896</v>
      </c>
      <c r="P1148" s="356" t="s">
        <v>13255</v>
      </c>
    </row>
    <row r="1149" spans="1:16" x14ac:dyDescent="0.2">
      <c r="A1149" s="356" t="s">
        <v>8026</v>
      </c>
      <c r="B1149" s="356" t="s">
        <v>15483</v>
      </c>
      <c r="C1149" s="358" t="s">
        <v>12926</v>
      </c>
      <c r="D1149" s="358" t="s">
        <v>12927</v>
      </c>
      <c r="E1149" s="358" t="s">
        <v>15484</v>
      </c>
      <c r="G1149" s="358" t="s">
        <v>12886</v>
      </c>
      <c r="H1149" s="385">
        <v>13.8</v>
      </c>
      <c r="I1149" s="358" t="s">
        <v>12893</v>
      </c>
      <c r="J1149" s="358" t="s">
        <v>12888</v>
      </c>
      <c r="K1149" s="358" t="s">
        <v>13558</v>
      </c>
      <c r="L1149" s="362">
        <v>40904</v>
      </c>
      <c r="N1149" s="362">
        <v>40904</v>
      </c>
      <c r="P1149" s="356" t="s">
        <v>13255</v>
      </c>
    </row>
    <row r="1150" spans="1:16" x14ac:dyDescent="0.2">
      <c r="A1150" s="356" t="s">
        <v>8027</v>
      </c>
      <c r="B1150" s="356" t="s">
        <v>15485</v>
      </c>
      <c r="C1150" s="358" t="s">
        <v>12926</v>
      </c>
      <c r="D1150" s="358" t="s">
        <v>12927</v>
      </c>
      <c r="E1150" s="358" t="s">
        <v>15486</v>
      </c>
      <c r="G1150" s="358" t="s">
        <v>12886</v>
      </c>
      <c r="H1150" s="385">
        <v>4.68</v>
      </c>
      <c r="I1150" s="358" t="s">
        <v>12893</v>
      </c>
      <c r="J1150" s="358" t="s">
        <v>12888</v>
      </c>
      <c r="K1150" s="358" t="s">
        <v>13558</v>
      </c>
      <c r="L1150" s="362">
        <v>40992</v>
      </c>
      <c r="N1150" s="362">
        <v>40992</v>
      </c>
      <c r="P1150" s="356" t="s">
        <v>14019</v>
      </c>
    </row>
    <row r="1151" spans="1:16" x14ac:dyDescent="0.2">
      <c r="A1151" s="356" t="s">
        <v>8028</v>
      </c>
      <c r="B1151" s="356" t="s">
        <v>15487</v>
      </c>
      <c r="C1151" s="358" t="s">
        <v>13179</v>
      </c>
      <c r="D1151" s="358" t="s">
        <v>13180</v>
      </c>
      <c r="E1151" s="358" t="s">
        <v>15488</v>
      </c>
      <c r="G1151" s="358" t="s">
        <v>12886</v>
      </c>
      <c r="H1151" s="385">
        <v>5.18</v>
      </c>
      <c r="I1151" s="358" t="s">
        <v>12893</v>
      </c>
      <c r="J1151" s="358" t="s">
        <v>12888</v>
      </c>
      <c r="K1151" s="358" t="s">
        <v>13558</v>
      </c>
      <c r="L1151" s="362">
        <v>40757</v>
      </c>
      <c r="N1151" s="362">
        <v>40757</v>
      </c>
      <c r="P1151" s="356" t="s">
        <v>13255</v>
      </c>
    </row>
    <row r="1152" spans="1:16" x14ac:dyDescent="0.2">
      <c r="A1152" s="356" t="s">
        <v>8029</v>
      </c>
      <c r="B1152" s="356" t="s">
        <v>15489</v>
      </c>
      <c r="C1152" s="358" t="s">
        <v>12991</v>
      </c>
      <c r="D1152" s="358" t="s">
        <v>12992</v>
      </c>
      <c r="E1152" s="358" t="s">
        <v>15490</v>
      </c>
      <c r="G1152" s="358" t="s">
        <v>12886</v>
      </c>
      <c r="H1152" s="385">
        <v>12.92</v>
      </c>
      <c r="I1152" s="358" t="s">
        <v>12893</v>
      </c>
      <c r="J1152" s="358" t="s">
        <v>12888</v>
      </c>
      <c r="K1152" s="358" t="s">
        <v>13558</v>
      </c>
      <c r="L1152" s="362">
        <v>40532</v>
      </c>
      <c r="N1152" s="362">
        <v>40532</v>
      </c>
      <c r="P1152" s="356" t="s">
        <v>13255</v>
      </c>
    </row>
    <row r="1153" spans="1:16" x14ac:dyDescent="0.2">
      <c r="A1153" s="356" t="s">
        <v>8030</v>
      </c>
      <c r="B1153" s="356" t="s">
        <v>15491</v>
      </c>
      <c r="C1153" s="358" t="s">
        <v>12898</v>
      </c>
      <c r="D1153" s="358" t="s">
        <v>12899</v>
      </c>
      <c r="E1153" s="358" t="s">
        <v>15492</v>
      </c>
      <c r="G1153" s="358" t="s">
        <v>12886</v>
      </c>
      <c r="H1153" s="385">
        <v>12.48</v>
      </c>
      <c r="I1153" s="358" t="s">
        <v>12893</v>
      </c>
      <c r="J1153" s="358" t="s">
        <v>12888</v>
      </c>
      <c r="K1153" s="358" t="s">
        <v>13558</v>
      </c>
      <c r="L1153" s="362">
        <v>40869</v>
      </c>
      <c r="N1153" s="362">
        <v>40869</v>
      </c>
      <c r="P1153" s="356" t="s">
        <v>13255</v>
      </c>
    </row>
    <row r="1154" spans="1:16" x14ac:dyDescent="0.2">
      <c r="A1154" s="356" t="s">
        <v>8031</v>
      </c>
      <c r="B1154" s="356" t="s">
        <v>15493</v>
      </c>
      <c r="C1154" s="358" t="s">
        <v>12898</v>
      </c>
      <c r="D1154" s="358" t="s">
        <v>12899</v>
      </c>
      <c r="E1154" s="358" t="s">
        <v>15494</v>
      </c>
      <c r="G1154" s="358" t="s">
        <v>12886</v>
      </c>
      <c r="H1154" s="385">
        <v>10.08</v>
      </c>
      <c r="I1154" s="358" t="s">
        <v>12893</v>
      </c>
      <c r="J1154" s="358" t="s">
        <v>12888</v>
      </c>
      <c r="K1154" s="358" t="s">
        <v>13558</v>
      </c>
      <c r="L1154" s="362">
        <v>40905</v>
      </c>
      <c r="N1154" s="362">
        <v>40905</v>
      </c>
      <c r="P1154" s="356" t="s">
        <v>13255</v>
      </c>
    </row>
    <row r="1155" spans="1:16" x14ac:dyDescent="0.2">
      <c r="A1155" s="356" t="s">
        <v>8032</v>
      </c>
      <c r="B1155" s="356" t="s">
        <v>15495</v>
      </c>
      <c r="C1155" s="358" t="s">
        <v>12898</v>
      </c>
      <c r="D1155" s="358" t="s">
        <v>12899</v>
      </c>
      <c r="E1155" s="358" t="s">
        <v>15496</v>
      </c>
      <c r="G1155" s="358" t="s">
        <v>12886</v>
      </c>
      <c r="H1155" s="385">
        <v>8.64</v>
      </c>
      <c r="I1155" s="358" t="s">
        <v>12893</v>
      </c>
      <c r="J1155" s="358" t="s">
        <v>12888</v>
      </c>
      <c r="K1155" s="358" t="s">
        <v>13558</v>
      </c>
      <c r="L1155" s="362">
        <v>40724</v>
      </c>
      <c r="N1155" s="362">
        <v>40724</v>
      </c>
      <c r="P1155" s="356" t="s">
        <v>13255</v>
      </c>
    </row>
    <row r="1156" spans="1:16" x14ac:dyDescent="0.2">
      <c r="A1156" s="356" t="s">
        <v>8033</v>
      </c>
      <c r="B1156" s="356" t="s">
        <v>15497</v>
      </c>
      <c r="C1156" s="358" t="s">
        <v>14951</v>
      </c>
      <c r="D1156" s="358" t="s">
        <v>12919</v>
      </c>
      <c r="E1156" s="358" t="s">
        <v>14129</v>
      </c>
      <c r="G1156" s="358" t="s">
        <v>12886</v>
      </c>
      <c r="H1156" s="385">
        <v>14.7</v>
      </c>
      <c r="I1156" s="358" t="s">
        <v>12893</v>
      </c>
      <c r="J1156" s="358" t="s">
        <v>12888</v>
      </c>
      <c r="K1156" s="358" t="s">
        <v>13558</v>
      </c>
      <c r="L1156" s="362">
        <v>40838</v>
      </c>
      <c r="N1156" s="362">
        <v>40838</v>
      </c>
      <c r="P1156" s="356" t="s">
        <v>13255</v>
      </c>
    </row>
    <row r="1157" spans="1:16" x14ac:dyDescent="0.2">
      <c r="A1157" s="356" t="s">
        <v>8034</v>
      </c>
      <c r="B1157" s="356" t="s">
        <v>15498</v>
      </c>
      <c r="C1157" s="358" t="s">
        <v>13064</v>
      </c>
      <c r="D1157" s="358" t="s">
        <v>12931</v>
      </c>
      <c r="E1157" s="358" t="s">
        <v>15499</v>
      </c>
      <c r="G1157" s="358" t="s">
        <v>12886</v>
      </c>
      <c r="H1157" s="385">
        <v>3.15</v>
      </c>
      <c r="I1157" s="358" t="s">
        <v>12893</v>
      </c>
      <c r="J1157" s="358" t="s">
        <v>12888</v>
      </c>
      <c r="K1157" s="358" t="s">
        <v>13558</v>
      </c>
      <c r="L1157" s="362">
        <v>40401</v>
      </c>
      <c r="N1157" s="362">
        <v>40401</v>
      </c>
      <c r="P1157" s="356" t="s">
        <v>13255</v>
      </c>
    </row>
    <row r="1158" spans="1:16" x14ac:dyDescent="0.2">
      <c r="A1158" s="356" t="s">
        <v>8035</v>
      </c>
      <c r="B1158" s="356" t="s">
        <v>15500</v>
      </c>
      <c r="C1158" s="358" t="s">
        <v>13915</v>
      </c>
      <c r="D1158" s="358" t="s">
        <v>12919</v>
      </c>
      <c r="E1158" s="358" t="s">
        <v>12917</v>
      </c>
      <c r="G1158" s="358" t="s">
        <v>12886</v>
      </c>
      <c r="H1158" s="385">
        <v>7.28</v>
      </c>
      <c r="I1158" s="358" t="s">
        <v>12893</v>
      </c>
      <c r="J1158" s="358" t="s">
        <v>12888</v>
      </c>
      <c r="K1158" s="358" t="s">
        <v>13558</v>
      </c>
      <c r="L1158" s="362">
        <v>40886</v>
      </c>
      <c r="N1158" s="362">
        <v>40886</v>
      </c>
      <c r="P1158" s="356" t="s">
        <v>13255</v>
      </c>
    </row>
    <row r="1159" spans="1:16" x14ac:dyDescent="0.2">
      <c r="A1159" s="356" t="s">
        <v>8036</v>
      </c>
      <c r="B1159" s="356" t="s">
        <v>15501</v>
      </c>
      <c r="C1159" s="358" t="s">
        <v>13291</v>
      </c>
      <c r="D1159" s="358" t="s">
        <v>12891</v>
      </c>
      <c r="E1159" s="358" t="s">
        <v>14208</v>
      </c>
      <c r="G1159" s="358" t="s">
        <v>12886</v>
      </c>
      <c r="H1159" s="385">
        <v>6.3</v>
      </c>
      <c r="I1159" s="358" t="s">
        <v>12893</v>
      </c>
      <c r="J1159" s="358" t="s">
        <v>12888</v>
      </c>
      <c r="K1159" s="358" t="s">
        <v>13558</v>
      </c>
      <c r="L1159" s="362">
        <v>40308</v>
      </c>
      <c r="N1159" s="362">
        <v>40308</v>
      </c>
      <c r="P1159" s="356" t="s">
        <v>13255</v>
      </c>
    </row>
    <row r="1160" spans="1:16" x14ac:dyDescent="0.2">
      <c r="A1160" s="356" t="s">
        <v>8037</v>
      </c>
      <c r="B1160" s="356" t="s">
        <v>15502</v>
      </c>
      <c r="C1160" s="358" t="s">
        <v>14003</v>
      </c>
      <c r="D1160" s="358" t="s">
        <v>12891</v>
      </c>
      <c r="E1160" s="358" t="s">
        <v>15503</v>
      </c>
      <c r="G1160" s="358" t="s">
        <v>12886</v>
      </c>
      <c r="H1160" s="385">
        <v>13.965</v>
      </c>
      <c r="I1160" s="358" t="s">
        <v>12893</v>
      </c>
      <c r="J1160" s="358" t="s">
        <v>12888</v>
      </c>
      <c r="K1160" s="358" t="s">
        <v>13558</v>
      </c>
      <c r="L1160" s="362">
        <v>40435</v>
      </c>
      <c r="N1160" s="362">
        <v>40435</v>
      </c>
      <c r="P1160" s="356" t="s">
        <v>13255</v>
      </c>
    </row>
    <row r="1161" spans="1:16" x14ac:dyDescent="0.2">
      <c r="A1161" s="356" t="s">
        <v>8038</v>
      </c>
      <c r="B1161" s="356" t="s">
        <v>15504</v>
      </c>
      <c r="C1161" s="358" t="s">
        <v>13443</v>
      </c>
      <c r="D1161" s="358" t="s">
        <v>13324</v>
      </c>
      <c r="E1161" s="358" t="s">
        <v>13566</v>
      </c>
      <c r="G1161" s="358" t="s">
        <v>12886</v>
      </c>
      <c r="H1161" s="385">
        <v>11.1</v>
      </c>
      <c r="I1161" s="358" t="s">
        <v>12893</v>
      </c>
      <c r="J1161" s="358" t="s">
        <v>12888</v>
      </c>
      <c r="K1161" s="358" t="s">
        <v>13558</v>
      </c>
      <c r="L1161" s="362">
        <v>40255</v>
      </c>
      <c r="N1161" s="362">
        <v>40255</v>
      </c>
      <c r="P1161" s="356" t="s">
        <v>13255</v>
      </c>
    </row>
    <row r="1162" spans="1:16" x14ac:dyDescent="0.2">
      <c r="A1162" s="356" t="s">
        <v>8039</v>
      </c>
      <c r="B1162" s="356" t="s">
        <v>15505</v>
      </c>
      <c r="C1162" s="358" t="s">
        <v>12898</v>
      </c>
      <c r="D1162" s="358" t="s">
        <v>12899</v>
      </c>
      <c r="E1162" s="358" t="s">
        <v>15506</v>
      </c>
      <c r="G1162" s="358" t="s">
        <v>12886</v>
      </c>
      <c r="H1162" s="385">
        <v>3.91</v>
      </c>
      <c r="I1162" s="358" t="s">
        <v>12893</v>
      </c>
      <c r="J1162" s="358" t="s">
        <v>12888</v>
      </c>
      <c r="K1162" s="358" t="s">
        <v>13558</v>
      </c>
      <c r="L1162" s="362">
        <v>40450</v>
      </c>
      <c r="N1162" s="362">
        <v>40450</v>
      </c>
      <c r="P1162" s="356" t="s">
        <v>13255</v>
      </c>
    </row>
    <row r="1163" spans="1:16" x14ac:dyDescent="0.2">
      <c r="A1163" s="356" t="s">
        <v>8040</v>
      </c>
      <c r="B1163" s="356" t="s">
        <v>15507</v>
      </c>
      <c r="C1163" s="358" t="s">
        <v>13044</v>
      </c>
      <c r="D1163" s="358" t="s">
        <v>13045</v>
      </c>
      <c r="E1163" s="358" t="s">
        <v>15508</v>
      </c>
      <c r="G1163" s="358" t="s">
        <v>12886</v>
      </c>
      <c r="H1163" s="385">
        <v>5.98</v>
      </c>
      <c r="I1163" s="358" t="s">
        <v>12893</v>
      </c>
      <c r="J1163" s="358" t="s">
        <v>12888</v>
      </c>
      <c r="K1163" s="358" t="s">
        <v>13558</v>
      </c>
      <c r="L1163" s="362">
        <v>40892</v>
      </c>
      <c r="N1163" s="362">
        <v>40892</v>
      </c>
      <c r="P1163" s="356" t="s">
        <v>13255</v>
      </c>
    </row>
    <row r="1164" spans="1:16" x14ac:dyDescent="0.2">
      <c r="A1164" s="356" t="s">
        <v>8041</v>
      </c>
      <c r="B1164" s="356" t="s">
        <v>15509</v>
      </c>
      <c r="C1164" s="358" t="s">
        <v>13683</v>
      </c>
      <c r="D1164" s="358" t="s">
        <v>13245</v>
      </c>
      <c r="E1164" s="358" t="s">
        <v>15510</v>
      </c>
      <c r="G1164" s="358" t="s">
        <v>12886</v>
      </c>
      <c r="H1164" s="385">
        <v>11.28</v>
      </c>
      <c r="I1164" s="358" t="s">
        <v>12893</v>
      </c>
      <c r="J1164" s="358" t="s">
        <v>12888</v>
      </c>
      <c r="K1164" s="358" t="s">
        <v>13558</v>
      </c>
      <c r="L1164" s="362">
        <v>40336</v>
      </c>
      <c r="N1164" s="362">
        <v>40336</v>
      </c>
      <c r="P1164" s="356" t="s">
        <v>13255</v>
      </c>
    </row>
    <row r="1165" spans="1:16" x14ac:dyDescent="0.2">
      <c r="A1165" s="356" t="s">
        <v>8042</v>
      </c>
      <c r="B1165" s="356" t="s">
        <v>15511</v>
      </c>
      <c r="C1165" s="358" t="s">
        <v>13683</v>
      </c>
      <c r="D1165" s="358" t="s">
        <v>13245</v>
      </c>
      <c r="E1165" s="358" t="s">
        <v>15512</v>
      </c>
      <c r="G1165" s="358" t="s">
        <v>12886</v>
      </c>
      <c r="H1165" s="385">
        <v>28.8</v>
      </c>
      <c r="I1165" s="358" t="s">
        <v>12893</v>
      </c>
      <c r="J1165" s="358" t="s">
        <v>12888</v>
      </c>
      <c r="K1165" s="358" t="s">
        <v>13558</v>
      </c>
      <c r="L1165" s="362">
        <v>40359</v>
      </c>
      <c r="N1165" s="362">
        <v>40359</v>
      </c>
      <c r="P1165" s="356" t="s">
        <v>13255</v>
      </c>
    </row>
    <row r="1166" spans="1:16" x14ac:dyDescent="0.2">
      <c r="A1166" s="356" t="s">
        <v>8043</v>
      </c>
      <c r="B1166" s="356" t="s">
        <v>15513</v>
      </c>
      <c r="C1166" s="358" t="s">
        <v>13116</v>
      </c>
      <c r="D1166" s="358" t="s">
        <v>12919</v>
      </c>
      <c r="E1166" s="358" t="s">
        <v>15514</v>
      </c>
      <c r="G1166" s="358" t="s">
        <v>12886</v>
      </c>
      <c r="H1166" s="385">
        <v>8.16</v>
      </c>
      <c r="I1166" s="358" t="s">
        <v>12893</v>
      </c>
      <c r="J1166" s="358" t="s">
        <v>12888</v>
      </c>
      <c r="K1166" s="358" t="s">
        <v>13558</v>
      </c>
      <c r="L1166" s="362">
        <v>40861</v>
      </c>
      <c r="N1166" s="362">
        <v>40861</v>
      </c>
      <c r="P1166" s="356" t="s">
        <v>13255</v>
      </c>
    </row>
    <row r="1167" spans="1:16" x14ac:dyDescent="0.2">
      <c r="A1167" s="356" t="s">
        <v>8044</v>
      </c>
      <c r="B1167" s="356" t="s">
        <v>15515</v>
      </c>
      <c r="C1167" s="358" t="s">
        <v>13116</v>
      </c>
      <c r="D1167" s="358" t="s">
        <v>12919</v>
      </c>
      <c r="E1167" s="358" t="s">
        <v>15516</v>
      </c>
      <c r="G1167" s="358" t="s">
        <v>12886</v>
      </c>
      <c r="H1167" s="385">
        <v>6.48</v>
      </c>
      <c r="I1167" s="358" t="s">
        <v>12893</v>
      </c>
      <c r="J1167" s="358" t="s">
        <v>12888</v>
      </c>
      <c r="K1167" s="358" t="s">
        <v>13558</v>
      </c>
      <c r="L1167" s="362">
        <v>40802</v>
      </c>
      <c r="N1167" s="362">
        <v>40802</v>
      </c>
      <c r="P1167" s="356" t="s">
        <v>13255</v>
      </c>
    </row>
    <row r="1168" spans="1:16" x14ac:dyDescent="0.2">
      <c r="A1168" s="356" t="s">
        <v>8045</v>
      </c>
      <c r="B1168" s="356" t="s">
        <v>15517</v>
      </c>
      <c r="C1168" s="358" t="s">
        <v>13339</v>
      </c>
      <c r="D1168" s="358" t="s">
        <v>12984</v>
      </c>
      <c r="E1168" s="358" t="s">
        <v>15518</v>
      </c>
      <c r="G1168" s="358" t="s">
        <v>12886</v>
      </c>
      <c r="H1168" s="385">
        <v>9.4600000000000009</v>
      </c>
      <c r="I1168" s="358" t="s">
        <v>12893</v>
      </c>
      <c r="J1168" s="358" t="s">
        <v>12888</v>
      </c>
      <c r="K1168" s="358" t="s">
        <v>13558</v>
      </c>
      <c r="L1168" s="362">
        <v>40340</v>
      </c>
      <c r="N1168" s="362">
        <v>40340</v>
      </c>
      <c r="P1168" s="356" t="s">
        <v>13255</v>
      </c>
    </row>
    <row r="1169" spans="1:16" x14ac:dyDescent="0.2">
      <c r="A1169" s="356" t="s">
        <v>8046</v>
      </c>
      <c r="B1169" s="356" t="s">
        <v>15519</v>
      </c>
      <c r="C1169" s="358" t="s">
        <v>13244</v>
      </c>
      <c r="D1169" s="358" t="s">
        <v>13245</v>
      </c>
      <c r="E1169" s="358" t="s">
        <v>13092</v>
      </c>
      <c r="G1169" s="358" t="s">
        <v>12886</v>
      </c>
      <c r="H1169" s="385">
        <v>12.75</v>
      </c>
      <c r="I1169" s="358" t="s">
        <v>12893</v>
      </c>
      <c r="J1169" s="358" t="s">
        <v>12888</v>
      </c>
      <c r="K1169" s="358" t="s">
        <v>13558</v>
      </c>
      <c r="L1169" s="362">
        <v>40695</v>
      </c>
      <c r="N1169" s="362">
        <v>40695</v>
      </c>
      <c r="P1169" s="356" t="s">
        <v>13255</v>
      </c>
    </row>
    <row r="1170" spans="1:16" x14ac:dyDescent="0.2">
      <c r="A1170" s="356" t="s">
        <v>8047</v>
      </c>
      <c r="B1170" s="356" t="s">
        <v>15520</v>
      </c>
      <c r="C1170" s="358" t="s">
        <v>13244</v>
      </c>
      <c r="D1170" s="358" t="s">
        <v>13245</v>
      </c>
      <c r="E1170" s="358" t="s">
        <v>15521</v>
      </c>
      <c r="G1170" s="358" t="s">
        <v>12886</v>
      </c>
      <c r="H1170" s="385">
        <v>12.96</v>
      </c>
      <c r="I1170" s="358" t="s">
        <v>12893</v>
      </c>
      <c r="J1170" s="358" t="s">
        <v>12888</v>
      </c>
      <c r="K1170" s="358" t="s">
        <v>13558</v>
      </c>
      <c r="L1170" s="362">
        <v>40691</v>
      </c>
      <c r="N1170" s="362">
        <v>40691</v>
      </c>
      <c r="P1170" s="356" t="s">
        <v>13255</v>
      </c>
    </row>
    <row r="1171" spans="1:16" x14ac:dyDescent="0.2">
      <c r="A1171" s="356" t="s">
        <v>8048</v>
      </c>
      <c r="B1171" s="356" t="s">
        <v>15522</v>
      </c>
      <c r="C1171" s="358" t="s">
        <v>15523</v>
      </c>
      <c r="D1171" s="358" t="s">
        <v>12916</v>
      </c>
      <c r="E1171" s="358" t="s">
        <v>15524</v>
      </c>
      <c r="G1171" s="358" t="s">
        <v>12886</v>
      </c>
      <c r="H1171" s="385">
        <v>16.920000000000002</v>
      </c>
      <c r="I1171" s="358" t="s">
        <v>12893</v>
      </c>
      <c r="J1171" s="358" t="s">
        <v>12888</v>
      </c>
      <c r="K1171" s="358" t="s">
        <v>13558</v>
      </c>
      <c r="L1171" s="362">
        <v>40893</v>
      </c>
      <c r="N1171" s="362">
        <v>40893</v>
      </c>
      <c r="P1171" s="356" t="s">
        <v>13255</v>
      </c>
    </row>
    <row r="1172" spans="1:16" x14ac:dyDescent="0.2">
      <c r="A1172" s="356" t="s">
        <v>8049</v>
      </c>
      <c r="B1172" s="356" t="s">
        <v>15525</v>
      </c>
      <c r="C1172" s="358" t="s">
        <v>12941</v>
      </c>
      <c r="D1172" s="358" t="s">
        <v>12942</v>
      </c>
      <c r="E1172" s="358" t="s">
        <v>15526</v>
      </c>
      <c r="G1172" s="358" t="s">
        <v>12886</v>
      </c>
      <c r="H1172" s="385">
        <v>12.16</v>
      </c>
      <c r="I1172" s="358" t="s">
        <v>12893</v>
      </c>
      <c r="J1172" s="358" t="s">
        <v>12888</v>
      </c>
      <c r="K1172" s="358" t="s">
        <v>13558</v>
      </c>
      <c r="L1172" s="362">
        <v>40899</v>
      </c>
      <c r="N1172" s="362">
        <v>40899</v>
      </c>
      <c r="P1172" s="356" t="s">
        <v>13255</v>
      </c>
    </row>
    <row r="1173" spans="1:16" x14ac:dyDescent="0.2">
      <c r="A1173" s="356" t="s">
        <v>8050</v>
      </c>
      <c r="B1173" s="356" t="s">
        <v>15527</v>
      </c>
      <c r="C1173" s="358" t="s">
        <v>12941</v>
      </c>
      <c r="D1173" s="358" t="s">
        <v>12942</v>
      </c>
      <c r="E1173" s="358" t="s">
        <v>15528</v>
      </c>
      <c r="G1173" s="358" t="s">
        <v>12886</v>
      </c>
      <c r="H1173" s="385">
        <v>4.2300000000000004</v>
      </c>
      <c r="I1173" s="358" t="s">
        <v>12893</v>
      </c>
      <c r="J1173" s="358" t="s">
        <v>12888</v>
      </c>
      <c r="K1173" s="358" t="s">
        <v>13558</v>
      </c>
      <c r="L1173" s="362">
        <v>40752</v>
      </c>
      <c r="N1173" s="362">
        <v>40752</v>
      </c>
      <c r="P1173" s="356" t="s">
        <v>13255</v>
      </c>
    </row>
    <row r="1174" spans="1:16" x14ac:dyDescent="0.2">
      <c r="A1174" s="356" t="s">
        <v>8051</v>
      </c>
      <c r="B1174" s="356" t="s">
        <v>15529</v>
      </c>
      <c r="C1174" s="358" t="s">
        <v>12905</v>
      </c>
      <c r="D1174" s="358" t="s">
        <v>13075</v>
      </c>
      <c r="E1174" s="358" t="s">
        <v>15530</v>
      </c>
      <c r="G1174" s="358" t="s">
        <v>12886</v>
      </c>
      <c r="H1174" s="385">
        <v>22.5</v>
      </c>
      <c r="I1174" s="358" t="s">
        <v>12893</v>
      </c>
      <c r="J1174" s="358" t="s">
        <v>12888</v>
      </c>
      <c r="K1174" s="358" t="s">
        <v>13558</v>
      </c>
      <c r="L1174" s="362">
        <v>40539</v>
      </c>
      <c r="N1174" s="362">
        <v>40539</v>
      </c>
      <c r="P1174" s="356" t="s">
        <v>13255</v>
      </c>
    </row>
    <row r="1175" spans="1:16" x14ac:dyDescent="0.2">
      <c r="A1175" s="356" t="s">
        <v>8052</v>
      </c>
      <c r="B1175" s="356" t="s">
        <v>15531</v>
      </c>
      <c r="C1175" s="358" t="s">
        <v>12970</v>
      </c>
      <c r="D1175" s="358" t="s">
        <v>12895</v>
      </c>
      <c r="E1175" s="358" t="s">
        <v>15532</v>
      </c>
      <c r="G1175" s="358" t="s">
        <v>12886</v>
      </c>
      <c r="H1175" s="385">
        <v>14.76</v>
      </c>
      <c r="I1175" s="358" t="s">
        <v>12893</v>
      </c>
      <c r="J1175" s="358" t="s">
        <v>12888</v>
      </c>
      <c r="K1175" s="358" t="s">
        <v>13558</v>
      </c>
      <c r="L1175" s="362">
        <v>40266</v>
      </c>
      <c r="N1175" s="362">
        <v>40266</v>
      </c>
      <c r="P1175" s="356" t="s">
        <v>13255</v>
      </c>
    </row>
    <row r="1176" spans="1:16" x14ac:dyDescent="0.2">
      <c r="A1176" s="356" t="s">
        <v>8053</v>
      </c>
      <c r="B1176" s="356" t="s">
        <v>15533</v>
      </c>
      <c r="C1176" s="358" t="s">
        <v>13323</v>
      </c>
      <c r="D1176" s="358" t="s">
        <v>13324</v>
      </c>
      <c r="E1176" s="358" t="s">
        <v>15534</v>
      </c>
      <c r="G1176" s="358" t="s">
        <v>12886</v>
      </c>
      <c r="H1176" s="385">
        <v>12.35</v>
      </c>
      <c r="I1176" s="358" t="s">
        <v>12893</v>
      </c>
      <c r="J1176" s="358" t="s">
        <v>12888</v>
      </c>
      <c r="K1176" s="358" t="s">
        <v>13558</v>
      </c>
      <c r="L1176" s="362">
        <v>40869</v>
      </c>
      <c r="N1176" s="362">
        <v>40869</v>
      </c>
      <c r="P1176" s="356" t="s">
        <v>13255</v>
      </c>
    </row>
    <row r="1177" spans="1:16" x14ac:dyDescent="0.2">
      <c r="A1177" s="356" t="s">
        <v>8054</v>
      </c>
      <c r="B1177" s="356" t="s">
        <v>15535</v>
      </c>
      <c r="C1177" s="358" t="s">
        <v>13466</v>
      </c>
      <c r="D1177" s="358" t="s">
        <v>12984</v>
      </c>
      <c r="E1177" s="358" t="s">
        <v>15536</v>
      </c>
      <c r="G1177" s="358" t="s">
        <v>12886</v>
      </c>
      <c r="H1177" s="385">
        <v>8.2799999999999994</v>
      </c>
      <c r="I1177" s="358" t="s">
        <v>12893</v>
      </c>
      <c r="J1177" s="358" t="s">
        <v>12888</v>
      </c>
      <c r="K1177" s="358" t="s">
        <v>13558</v>
      </c>
      <c r="L1177" s="362">
        <v>40816</v>
      </c>
      <c r="N1177" s="362">
        <v>40816</v>
      </c>
      <c r="P1177" s="356" t="s">
        <v>13255</v>
      </c>
    </row>
    <row r="1178" spans="1:16" x14ac:dyDescent="0.2">
      <c r="A1178" s="356" t="s">
        <v>8055</v>
      </c>
      <c r="B1178" s="356" t="s">
        <v>15537</v>
      </c>
      <c r="C1178" s="358" t="s">
        <v>12905</v>
      </c>
      <c r="D1178" s="358" t="s">
        <v>12951</v>
      </c>
      <c r="E1178" s="358" t="s">
        <v>15538</v>
      </c>
      <c r="G1178" s="358" t="s">
        <v>12886</v>
      </c>
      <c r="H1178" s="385">
        <v>4.68</v>
      </c>
      <c r="I1178" s="358" t="s">
        <v>12893</v>
      </c>
      <c r="J1178" s="358" t="s">
        <v>12888</v>
      </c>
      <c r="K1178" s="358" t="s">
        <v>13558</v>
      </c>
      <c r="L1178" s="362">
        <v>40427</v>
      </c>
      <c r="N1178" s="362">
        <v>40427</v>
      </c>
      <c r="P1178" s="356" t="s">
        <v>13255</v>
      </c>
    </row>
    <row r="1179" spans="1:16" x14ac:dyDescent="0.2">
      <c r="A1179" s="356" t="s">
        <v>8056</v>
      </c>
      <c r="B1179" s="356" t="s">
        <v>15539</v>
      </c>
      <c r="C1179" s="358" t="s">
        <v>12999</v>
      </c>
      <c r="D1179" s="358" t="s">
        <v>12973</v>
      </c>
      <c r="E1179" s="358" t="s">
        <v>15540</v>
      </c>
      <c r="G1179" s="358" t="s">
        <v>12886</v>
      </c>
      <c r="H1179" s="385">
        <v>16.094999999999999</v>
      </c>
      <c r="I1179" s="358" t="s">
        <v>12893</v>
      </c>
      <c r="J1179" s="358" t="s">
        <v>12888</v>
      </c>
      <c r="K1179" s="358" t="s">
        <v>13558</v>
      </c>
      <c r="L1179" s="362">
        <v>40739</v>
      </c>
      <c r="N1179" s="362">
        <v>40739</v>
      </c>
      <c r="P1179" s="356" t="s">
        <v>13255</v>
      </c>
    </row>
    <row r="1180" spans="1:16" x14ac:dyDescent="0.2">
      <c r="A1180" s="356" t="s">
        <v>8057</v>
      </c>
      <c r="B1180" s="356" t="s">
        <v>15541</v>
      </c>
      <c r="C1180" s="358" t="s">
        <v>12999</v>
      </c>
      <c r="D1180" s="358" t="s">
        <v>12973</v>
      </c>
      <c r="E1180" s="358" t="s">
        <v>13016</v>
      </c>
      <c r="G1180" s="358" t="s">
        <v>12886</v>
      </c>
      <c r="H1180" s="385">
        <v>7.657</v>
      </c>
      <c r="I1180" s="358" t="s">
        <v>12893</v>
      </c>
      <c r="J1180" s="358" t="s">
        <v>12888</v>
      </c>
      <c r="K1180" s="358" t="s">
        <v>13558</v>
      </c>
      <c r="L1180" s="362">
        <v>40864</v>
      </c>
      <c r="N1180" s="362">
        <v>40864</v>
      </c>
      <c r="P1180" s="356" t="s">
        <v>13255</v>
      </c>
    </row>
    <row r="1181" spans="1:16" x14ac:dyDescent="0.2">
      <c r="A1181" s="356" t="s">
        <v>8058</v>
      </c>
      <c r="B1181" s="356" t="s">
        <v>15542</v>
      </c>
      <c r="C1181" s="358" t="s">
        <v>13339</v>
      </c>
      <c r="D1181" s="358" t="s">
        <v>12984</v>
      </c>
      <c r="E1181" s="358" t="s">
        <v>15543</v>
      </c>
      <c r="G1181" s="358" t="s">
        <v>12886</v>
      </c>
      <c r="H1181" s="385">
        <v>19.98</v>
      </c>
      <c r="I1181" s="358" t="s">
        <v>12893</v>
      </c>
      <c r="J1181" s="358" t="s">
        <v>12888</v>
      </c>
      <c r="K1181" s="358" t="s">
        <v>13558</v>
      </c>
      <c r="L1181" s="362">
        <v>40245</v>
      </c>
      <c r="N1181" s="362">
        <v>40245</v>
      </c>
      <c r="P1181" s="356" t="s">
        <v>13255</v>
      </c>
    </row>
    <row r="1182" spans="1:16" x14ac:dyDescent="0.2">
      <c r="A1182" s="356" t="s">
        <v>8059</v>
      </c>
      <c r="B1182" s="356" t="s">
        <v>15544</v>
      </c>
      <c r="C1182" s="358" t="s">
        <v>13621</v>
      </c>
      <c r="D1182" s="358" t="s">
        <v>12960</v>
      </c>
      <c r="E1182" s="358" t="s">
        <v>15545</v>
      </c>
      <c r="G1182" s="358" t="s">
        <v>12886</v>
      </c>
      <c r="H1182" s="385">
        <v>5.13</v>
      </c>
      <c r="I1182" s="358" t="s">
        <v>12893</v>
      </c>
      <c r="J1182" s="358" t="s">
        <v>12888</v>
      </c>
      <c r="K1182" s="358" t="s">
        <v>13558</v>
      </c>
      <c r="L1182" s="362">
        <v>40525</v>
      </c>
      <c r="N1182" s="362">
        <v>40525</v>
      </c>
      <c r="P1182" s="356" t="s">
        <v>13255</v>
      </c>
    </row>
    <row r="1183" spans="1:16" x14ac:dyDescent="0.2">
      <c r="A1183" s="356" t="s">
        <v>8060</v>
      </c>
      <c r="B1183" s="356" t="s">
        <v>15546</v>
      </c>
      <c r="C1183" s="358" t="s">
        <v>12989</v>
      </c>
      <c r="D1183" s="358" t="s">
        <v>12910</v>
      </c>
      <c r="E1183" s="358" t="s">
        <v>15547</v>
      </c>
      <c r="G1183" s="358" t="s">
        <v>12886</v>
      </c>
      <c r="H1183" s="385">
        <v>8.16</v>
      </c>
      <c r="I1183" s="358" t="s">
        <v>12893</v>
      </c>
      <c r="J1183" s="358" t="s">
        <v>12888</v>
      </c>
      <c r="K1183" s="358" t="s">
        <v>13558</v>
      </c>
      <c r="L1183" s="362">
        <v>40357</v>
      </c>
      <c r="N1183" s="362">
        <v>40357</v>
      </c>
      <c r="P1183" s="356" t="s">
        <v>13255</v>
      </c>
    </row>
    <row r="1184" spans="1:16" x14ac:dyDescent="0.2">
      <c r="A1184" s="356" t="s">
        <v>8061</v>
      </c>
      <c r="B1184" s="356" t="s">
        <v>15548</v>
      </c>
      <c r="C1184" s="358" t="s">
        <v>15009</v>
      </c>
      <c r="D1184" s="358" t="s">
        <v>12997</v>
      </c>
      <c r="E1184" s="358" t="s">
        <v>15549</v>
      </c>
      <c r="G1184" s="358" t="s">
        <v>12886</v>
      </c>
      <c r="H1184" s="385">
        <v>7.7549999999999999</v>
      </c>
      <c r="I1184" s="358" t="s">
        <v>12893</v>
      </c>
      <c r="J1184" s="358" t="s">
        <v>12888</v>
      </c>
      <c r="K1184" s="358" t="s">
        <v>13558</v>
      </c>
      <c r="L1184" s="362">
        <v>40830</v>
      </c>
      <c r="N1184" s="362">
        <v>40830</v>
      </c>
      <c r="P1184" s="356" t="s">
        <v>13255</v>
      </c>
    </row>
    <row r="1185" spans="1:16" x14ac:dyDescent="0.2">
      <c r="A1185" s="356" t="s">
        <v>8062</v>
      </c>
      <c r="B1185" s="356" t="s">
        <v>15550</v>
      </c>
      <c r="C1185" s="358" t="s">
        <v>13185</v>
      </c>
      <c r="D1185" s="358" t="s">
        <v>12916</v>
      </c>
      <c r="E1185" s="358" t="s">
        <v>15551</v>
      </c>
      <c r="G1185" s="358" t="s">
        <v>12886</v>
      </c>
      <c r="H1185" s="385">
        <v>13.86</v>
      </c>
      <c r="I1185" s="358" t="s">
        <v>12893</v>
      </c>
      <c r="J1185" s="358" t="s">
        <v>12888</v>
      </c>
      <c r="K1185" s="358" t="s">
        <v>13558</v>
      </c>
      <c r="L1185" s="362">
        <v>40350</v>
      </c>
      <c r="N1185" s="362">
        <v>40350</v>
      </c>
      <c r="P1185" s="356" t="s">
        <v>13255</v>
      </c>
    </row>
    <row r="1186" spans="1:16" x14ac:dyDescent="0.2">
      <c r="A1186" s="356" t="s">
        <v>8063</v>
      </c>
      <c r="B1186" s="356" t="s">
        <v>15552</v>
      </c>
      <c r="C1186" s="358" t="s">
        <v>13277</v>
      </c>
      <c r="D1186" s="358" t="s">
        <v>13130</v>
      </c>
      <c r="E1186" s="358" t="s">
        <v>12917</v>
      </c>
      <c r="G1186" s="358" t="s">
        <v>12886</v>
      </c>
      <c r="H1186" s="385">
        <v>11.7</v>
      </c>
      <c r="I1186" s="358" t="s">
        <v>12893</v>
      </c>
      <c r="J1186" s="358" t="s">
        <v>12888</v>
      </c>
      <c r="K1186" s="358" t="s">
        <v>13558</v>
      </c>
      <c r="L1186" s="362">
        <v>40534</v>
      </c>
      <c r="N1186" s="362">
        <v>40534</v>
      </c>
      <c r="P1186" s="356" t="s">
        <v>13255</v>
      </c>
    </row>
    <row r="1187" spans="1:16" x14ac:dyDescent="0.2">
      <c r="A1187" s="356" t="s">
        <v>8064</v>
      </c>
      <c r="B1187" s="356" t="s">
        <v>15553</v>
      </c>
      <c r="C1187" s="358" t="s">
        <v>12898</v>
      </c>
      <c r="D1187" s="358" t="s">
        <v>12899</v>
      </c>
      <c r="E1187" s="358" t="s">
        <v>15554</v>
      </c>
      <c r="G1187" s="358" t="s">
        <v>12886</v>
      </c>
      <c r="H1187" s="385">
        <v>9.4</v>
      </c>
      <c r="I1187" s="358" t="s">
        <v>12893</v>
      </c>
      <c r="J1187" s="358" t="s">
        <v>12888</v>
      </c>
      <c r="K1187" s="358" t="s">
        <v>13558</v>
      </c>
      <c r="L1187" s="362">
        <v>40714</v>
      </c>
      <c r="N1187" s="362">
        <v>40714</v>
      </c>
      <c r="P1187" s="356" t="s">
        <v>13255</v>
      </c>
    </row>
    <row r="1188" spans="1:16" x14ac:dyDescent="0.2">
      <c r="A1188" s="356" t="s">
        <v>8065</v>
      </c>
      <c r="B1188" s="356" t="s">
        <v>15555</v>
      </c>
      <c r="C1188" s="358" t="s">
        <v>13780</v>
      </c>
      <c r="D1188" s="358" t="s">
        <v>12916</v>
      </c>
      <c r="E1188" s="358" t="s">
        <v>15556</v>
      </c>
      <c r="G1188" s="358" t="s">
        <v>12886</v>
      </c>
      <c r="H1188" s="385">
        <v>10.36</v>
      </c>
      <c r="I1188" s="358" t="s">
        <v>12893</v>
      </c>
      <c r="J1188" s="358" t="s">
        <v>12888</v>
      </c>
      <c r="K1188" s="358" t="s">
        <v>13558</v>
      </c>
      <c r="L1188" s="362">
        <v>40795</v>
      </c>
      <c r="N1188" s="362">
        <v>40795</v>
      </c>
      <c r="P1188" s="356" t="s">
        <v>13255</v>
      </c>
    </row>
    <row r="1189" spans="1:16" x14ac:dyDescent="0.2">
      <c r="A1189" s="356" t="s">
        <v>8066</v>
      </c>
      <c r="B1189" s="356" t="s">
        <v>15557</v>
      </c>
      <c r="C1189" s="358" t="s">
        <v>13105</v>
      </c>
      <c r="D1189" s="358" t="s">
        <v>13106</v>
      </c>
      <c r="E1189" s="358" t="s">
        <v>15558</v>
      </c>
      <c r="G1189" s="358" t="s">
        <v>12886</v>
      </c>
      <c r="H1189" s="385">
        <v>9.5</v>
      </c>
      <c r="I1189" s="358" t="s">
        <v>12893</v>
      </c>
      <c r="J1189" s="358" t="s">
        <v>12888</v>
      </c>
      <c r="K1189" s="358" t="s">
        <v>13558</v>
      </c>
      <c r="L1189" s="362">
        <v>40674</v>
      </c>
      <c r="N1189" s="362">
        <v>40674</v>
      </c>
      <c r="P1189" s="356" t="s">
        <v>13255</v>
      </c>
    </row>
    <row r="1190" spans="1:16" x14ac:dyDescent="0.2">
      <c r="A1190" s="356" t="s">
        <v>8067</v>
      </c>
      <c r="B1190" s="356" t="s">
        <v>15559</v>
      </c>
      <c r="C1190" s="358" t="s">
        <v>14889</v>
      </c>
      <c r="D1190" s="358" t="s">
        <v>12976</v>
      </c>
      <c r="E1190" s="358" t="s">
        <v>15560</v>
      </c>
      <c r="G1190" s="358" t="s">
        <v>12886</v>
      </c>
      <c r="H1190" s="385">
        <v>5.1449999999999996</v>
      </c>
      <c r="I1190" s="358" t="s">
        <v>12893</v>
      </c>
      <c r="J1190" s="358" t="s">
        <v>12888</v>
      </c>
      <c r="K1190" s="358" t="s">
        <v>13558</v>
      </c>
      <c r="L1190" s="362">
        <v>40684</v>
      </c>
      <c r="N1190" s="362">
        <v>40684</v>
      </c>
      <c r="P1190" s="356" t="s">
        <v>13255</v>
      </c>
    </row>
    <row r="1191" spans="1:16" x14ac:dyDescent="0.2">
      <c r="A1191" s="356" t="s">
        <v>8068</v>
      </c>
      <c r="B1191" s="356" t="s">
        <v>15561</v>
      </c>
      <c r="C1191" s="358" t="s">
        <v>12890</v>
      </c>
      <c r="D1191" s="358" t="s">
        <v>12891</v>
      </c>
      <c r="E1191" s="358" t="s">
        <v>15562</v>
      </c>
      <c r="G1191" s="358" t="s">
        <v>12886</v>
      </c>
      <c r="H1191" s="385">
        <v>29.7</v>
      </c>
      <c r="I1191" s="358" t="s">
        <v>12893</v>
      </c>
      <c r="J1191" s="358" t="s">
        <v>12888</v>
      </c>
      <c r="K1191" s="358" t="s">
        <v>13558</v>
      </c>
      <c r="L1191" s="362">
        <v>40863</v>
      </c>
      <c r="N1191" s="362">
        <v>40863</v>
      </c>
      <c r="P1191" s="356" t="s">
        <v>13255</v>
      </c>
    </row>
    <row r="1192" spans="1:16" x14ac:dyDescent="0.2">
      <c r="A1192" s="356" t="s">
        <v>8069</v>
      </c>
      <c r="B1192" s="356" t="s">
        <v>15563</v>
      </c>
      <c r="C1192" s="358" t="s">
        <v>12972</v>
      </c>
      <c r="D1192" s="358" t="s">
        <v>12973</v>
      </c>
      <c r="E1192" s="358" t="s">
        <v>15564</v>
      </c>
      <c r="G1192" s="358" t="s">
        <v>12886</v>
      </c>
      <c r="H1192" s="385">
        <v>10.78</v>
      </c>
      <c r="I1192" s="358" t="s">
        <v>12893</v>
      </c>
      <c r="J1192" s="358" t="s">
        <v>12888</v>
      </c>
      <c r="K1192" s="358" t="s">
        <v>13558</v>
      </c>
      <c r="L1192" s="362">
        <v>40780</v>
      </c>
      <c r="N1192" s="362">
        <v>40780</v>
      </c>
      <c r="P1192" s="356" t="s">
        <v>13255</v>
      </c>
    </row>
    <row r="1193" spans="1:16" x14ac:dyDescent="0.2">
      <c r="A1193" s="356" t="s">
        <v>8070</v>
      </c>
      <c r="B1193" s="356" t="s">
        <v>15565</v>
      </c>
      <c r="C1193" s="358" t="s">
        <v>13064</v>
      </c>
      <c r="D1193" s="358" t="s">
        <v>12931</v>
      </c>
      <c r="E1193" s="358" t="s">
        <v>15566</v>
      </c>
      <c r="G1193" s="358" t="s">
        <v>12886</v>
      </c>
      <c r="H1193" s="385">
        <v>5.88</v>
      </c>
      <c r="I1193" s="358" t="s">
        <v>12893</v>
      </c>
      <c r="J1193" s="358" t="s">
        <v>12888</v>
      </c>
      <c r="K1193" s="358" t="s">
        <v>13558</v>
      </c>
      <c r="L1193" s="362">
        <v>40357</v>
      </c>
      <c r="N1193" s="362">
        <v>40357</v>
      </c>
      <c r="P1193" s="356" t="s">
        <v>13255</v>
      </c>
    </row>
    <row r="1194" spans="1:16" x14ac:dyDescent="0.2">
      <c r="A1194" s="356" t="s">
        <v>8071</v>
      </c>
      <c r="B1194" s="356" t="s">
        <v>15567</v>
      </c>
      <c r="C1194" s="358" t="s">
        <v>13427</v>
      </c>
      <c r="D1194" s="358" t="s">
        <v>12895</v>
      </c>
      <c r="E1194" s="358" t="s">
        <v>15568</v>
      </c>
      <c r="G1194" s="358" t="s">
        <v>12886</v>
      </c>
      <c r="H1194" s="385">
        <v>10.335000000000001</v>
      </c>
      <c r="I1194" s="358" t="s">
        <v>12893</v>
      </c>
      <c r="J1194" s="358" t="s">
        <v>12888</v>
      </c>
      <c r="K1194" s="358" t="s">
        <v>13558</v>
      </c>
      <c r="L1194" s="362">
        <v>40450</v>
      </c>
      <c r="N1194" s="362">
        <v>40450</v>
      </c>
      <c r="P1194" s="356" t="s">
        <v>13255</v>
      </c>
    </row>
    <row r="1195" spans="1:16" x14ac:dyDescent="0.2">
      <c r="A1195" s="356" t="s">
        <v>8072</v>
      </c>
      <c r="B1195" s="356" t="s">
        <v>15569</v>
      </c>
      <c r="C1195" s="358" t="s">
        <v>13333</v>
      </c>
      <c r="D1195" s="358" t="s">
        <v>12931</v>
      </c>
      <c r="E1195" s="358" t="s">
        <v>15570</v>
      </c>
      <c r="G1195" s="358" t="s">
        <v>12886</v>
      </c>
      <c r="H1195" s="385">
        <v>6.24</v>
      </c>
      <c r="I1195" s="358" t="s">
        <v>12893</v>
      </c>
      <c r="J1195" s="358" t="s">
        <v>12888</v>
      </c>
      <c r="K1195" s="358" t="s">
        <v>13558</v>
      </c>
      <c r="L1195" s="362">
        <v>40842</v>
      </c>
      <c r="N1195" s="362">
        <v>40842</v>
      </c>
      <c r="P1195" s="356" t="s">
        <v>13255</v>
      </c>
    </row>
    <row r="1196" spans="1:16" x14ac:dyDescent="0.2">
      <c r="A1196" s="356" t="s">
        <v>8073</v>
      </c>
      <c r="B1196" s="356" t="s">
        <v>15571</v>
      </c>
      <c r="C1196" s="358" t="s">
        <v>15184</v>
      </c>
      <c r="D1196" s="358" t="s">
        <v>12910</v>
      </c>
      <c r="E1196" s="358" t="s">
        <v>15572</v>
      </c>
      <c r="G1196" s="358" t="s">
        <v>12886</v>
      </c>
      <c r="H1196" s="385">
        <v>5.32</v>
      </c>
      <c r="I1196" s="358" t="s">
        <v>12893</v>
      </c>
      <c r="J1196" s="358" t="s">
        <v>12888</v>
      </c>
      <c r="K1196" s="358" t="s">
        <v>13558</v>
      </c>
      <c r="L1196" s="362">
        <v>40876</v>
      </c>
      <c r="N1196" s="362">
        <v>40876</v>
      </c>
      <c r="P1196" s="356" t="s">
        <v>13255</v>
      </c>
    </row>
    <row r="1197" spans="1:16" x14ac:dyDescent="0.2">
      <c r="A1197" s="356" t="s">
        <v>8074</v>
      </c>
      <c r="B1197" s="356" t="s">
        <v>15573</v>
      </c>
      <c r="C1197" s="358" t="s">
        <v>13014</v>
      </c>
      <c r="D1197" s="358" t="s">
        <v>13015</v>
      </c>
      <c r="E1197" s="358" t="s">
        <v>15574</v>
      </c>
      <c r="G1197" s="358" t="s">
        <v>12886</v>
      </c>
      <c r="H1197" s="385">
        <v>29.4</v>
      </c>
      <c r="I1197" s="358" t="s">
        <v>12893</v>
      </c>
      <c r="J1197" s="358" t="s">
        <v>12888</v>
      </c>
      <c r="K1197" s="358" t="s">
        <v>13558</v>
      </c>
      <c r="L1197" s="362">
        <v>40492</v>
      </c>
      <c r="N1197" s="362">
        <v>40492</v>
      </c>
      <c r="P1197" s="356" t="s">
        <v>13255</v>
      </c>
    </row>
    <row r="1198" spans="1:16" x14ac:dyDescent="0.2">
      <c r="A1198" s="356" t="s">
        <v>8075</v>
      </c>
      <c r="B1198" s="356" t="s">
        <v>15575</v>
      </c>
      <c r="C1198" s="358" t="s">
        <v>12890</v>
      </c>
      <c r="D1198" s="358" t="s">
        <v>12891</v>
      </c>
      <c r="E1198" s="358" t="s">
        <v>15576</v>
      </c>
      <c r="G1198" s="358" t="s">
        <v>12886</v>
      </c>
      <c r="H1198" s="385">
        <v>3.5</v>
      </c>
      <c r="I1198" s="358" t="s">
        <v>12893</v>
      </c>
      <c r="J1198" s="358" t="s">
        <v>12888</v>
      </c>
      <c r="K1198" s="358" t="s">
        <v>13558</v>
      </c>
      <c r="L1198" s="362">
        <v>40807</v>
      </c>
      <c r="N1198" s="362">
        <v>40807</v>
      </c>
      <c r="P1198" s="356" t="s">
        <v>13255</v>
      </c>
    </row>
    <row r="1199" spans="1:16" x14ac:dyDescent="0.2">
      <c r="A1199" s="356" t="s">
        <v>8076</v>
      </c>
      <c r="B1199" s="356" t="s">
        <v>15577</v>
      </c>
      <c r="C1199" s="358" t="s">
        <v>13595</v>
      </c>
      <c r="D1199" s="358" t="s">
        <v>13596</v>
      </c>
      <c r="E1199" s="358" t="s">
        <v>15578</v>
      </c>
      <c r="G1199" s="358" t="s">
        <v>12886</v>
      </c>
      <c r="H1199" s="385">
        <v>7.2</v>
      </c>
      <c r="I1199" s="358" t="s">
        <v>12893</v>
      </c>
      <c r="J1199" s="358" t="s">
        <v>12888</v>
      </c>
      <c r="K1199" s="358" t="s">
        <v>13558</v>
      </c>
      <c r="L1199" s="362">
        <v>40906</v>
      </c>
      <c r="N1199" s="362">
        <v>40906</v>
      </c>
      <c r="P1199" s="356" t="s">
        <v>13255</v>
      </c>
    </row>
    <row r="1200" spans="1:16" x14ac:dyDescent="0.2">
      <c r="A1200" s="356" t="s">
        <v>8077</v>
      </c>
      <c r="B1200" s="356" t="s">
        <v>15579</v>
      </c>
      <c r="C1200" s="358" t="s">
        <v>14716</v>
      </c>
      <c r="D1200" s="358" t="s">
        <v>13755</v>
      </c>
      <c r="E1200" s="358" t="s">
        <v>15580</v>
      </c>
      <c r="G1200" s="358" t="s">
        <v>12886</v>
      </c>
      <c r="H1200" s="385">
        <v>6</v>
      </c>
      <c r="I1200" s="358" t="s">
        <v>12893</v>
      </c>
      <c r="J1200" s="358" t="s">
        <v>12888</v>
      </c>
      <c r="K1200" s="358" t="s">
        <v>13558</v>
      </c>
      <c r="L1200" s="362">
        <v>40896</v>
      </c>
      <c r="N1200" s="362">
        <v>40896</v>
      </c>
      <c r="P1200" s="356" t="s">
        <v>13255</v>
      </c>
    </row>
    <row r="1201" spans="1:16" x14ac:dyDescent="0.2">
      <c r="A1201" s="356" t="s">
        <v>8078</v>
      </c>
      <c r="B1201" s="356" t="s">
        <v>15581</v>
      </c>
      <c r="C1201" s="358" t="s">
        <v>13009</v>
      </c>
      <c r="D1201" s="358" t="s">
        <v>13010</v>
      </c>
      <c r="E1201" s="358" t="s">
        <v>15582</v>
      </c>
      <c r="G1201" s="358" t="s">
        <v>12886</v>
      </c>
      <c r="H1201" s="385">
        <v>11.04</v>
      </c>
      <c r="I1201" s="358" t="s">
        <v>12893</v>
      </c>
      <c r="J1201" s="358" t="s">
        <v>12888</v>
      </c>
      <c r="K1201" s="358" t="s">
        <v>13558</v>
      </c>
      <c r="L1201" s="362">
        <v>40893</v>
      </c>
      <c r="N1201" s="362">
        <v>40893</v>
      </c>
      <c r="P1201" s="356" t="s">
        <v>13255</v>
      </c>
    </row>
    <row r="1202" spans="1:16" x14ac:dyDescent="0.2">
      <c r="A1202" s="356" t="s">
        <v>8079</v>
      </c>
      <c r="B1202" s="356" t="s">
        <v>15583</v>
      </c>
      <c r="C1202" s="358" t="s">
        <v>13134</v>
      </c>
      <c r="D1202" s="358" t="s">
        <v>13130</v>
      </c>
      <c r="E1202" s="358" t="s">
        <v>15584</v>
      </c>
      <c r="G1202" s="358" t="s">
        <v>12886</v>
      </c>
      <c r="H1202" s="385">
        <v>13.72</v>
      </c>
      <c r="I1202" s="358" t="s">
        <v>12893</v>
      </c>
      <c r="J1202" s="358" t="s">
        <v>12888</v>
      </c>
      <c r="K1202" s="358" t="s">
        <v>13558</v>
      </c>
      <c r="L1202" s="362">
        <v>40827</v>
      </c>
      <c r="N1202" s="362">
        <v>40827</v>
      </c>
      <c r="P1202" s="356" t="s">
        <v>13255</v>
      </c>
    </row>
    <row r="1203" spans="1:16" x14ac:dyDescent="0.2">
      <c r="A1203" s="356" t="s">
        <v>8080</v>
      </c>
      <c r="B1203" s="356" t="s">
        <v>15585</v>
      </c>
      <c r="C1203" s="358" t="s">
        <v>13033</v>
      </c>
      <c r="D1203" s="358" t="s">
        <v>13034</v>
      </c>
      <c r="E1203" s="358" t="s">
        <v>15586</v>
      </c>
      <c r="G1203" s="358" t="s">
        <v>12886</v>
      </c>
      <c r="H1203" s="385">
        <v>10.965</v>
      </c>
      <c r="I1203" s="358" t="s">
        <v>12893</v>
      </c>
      <c r="J1203" s="358" t="s">
        <v>12888</v>
      </c>
      <c r="K1203" s="358" t="s">
        <v>13558</v>
      </c>
      <c r="L1203" s="362">
        <v>40700</v>
      </c>
      <c r="N1203" s="362">
        <v>40700</v>
      </c>
      <c r="P1203" s="356" t="s">
        <v>13255</v>
      </c>
    </row>
    <row r="1204" spans="1:16" x14ac:dyDescent="0.2">
      <c r="A1204" s="356" t="s">
        <v>8081</v>
      </c>
      <c r="B1204" s="356" t="s">
        <v>15587</v>
      </c>
      <c r="C1204" s="358" t="s">
        <v>13486</v>
      </c>
      <c r="D1204" s="358" t="s">
        <v>12895</v>
      </c>
      <c r="E1204" s="358" t="s">
        <v>15588</v>
      </c>
      <c r="G1204" s="358" t="s">
        <v>12886</v>
      </c>
      <c r="H1204" s="385">
        <v>13.11</v>
      </c>
      <c r="I1204" s="358" t="s">
        <v>12893</v>
      </c>
      <c r="J1204" s="358" t="s">
        <v>12888</v>
      </c>
      <c r="K1204" s="358" t="s">
        <v>13558</v>
      </c>
      <c r="L1204" s="362">
        <v>40666</v>
      </c>
      <c r="N1204" s="362">
        <v>40666</v>
      </c>
      <c r="P1204" s="356" t="s">
        <v>13255</v>
      </c>
    </row>
    <row r="1205" spans="1:16" x14ac:dyDescent="0.2">
      <c r="A1205" s="356" t="s">
        <v>8082</v>
      </c>
      <c r="B1205" s="356" t="s">
        <v>15589</v>
      </c>
      <c r="C1205" s="358" t="s">
        <v>13336</v>
      </c>
      <c r="D1205" s="358" t="s">
        <v>12931</v>
      </c>
      <c r="E1205" s="358" t="s">
        <v>15590</v>
      </c>
      <c r="G1205" s="358" t="s">
        <v>12886</v>
      </c>
      <c r="H1205" s="385">
        <v>5.52</v>
      </c>
      <c r="I1205" s="358" t="s">
        <v>12893</v>
      </c>
      <c r="J1205" s="358" t="s">
        <v>12888</v>
      </c>
      <c r="K1205" s="358" t="s">
        <v>13558</v>
      </c>
      <c r="L1205" s="362">
        <v>40098</v>
      </c>
      <c r="N1205" s="362">
        <v>40098</v>
      </c>
      <c r="P1205" s="356" t="s">
        <v>13255</v>
      </c>
    </row>
    <row r="1206" spans="1:16" x14ac:dyDescent="0.2">
      <c r="A1206" s="356" t="s">
        <v>8083</v>
      </c>
      <c r="B1206" s="356" t="s">
        <v>15591</v>
      </c>
      <c r="C1206" s="358" t="s">
        <v>12938</v>
      </c>
      <c r="D1206" s="358" t="s">
        <v>12939</v>
      </c>
      <c r="E1206" s="358" t="s">
        <v>15592</v>
      </c>
      <c r="G1206" s="358" t="s">
        <v>12886</v>
      </c>
      <c r="H1206" s="385">
        <v>6.24</v>
      </c>
      <c r="I1206" s="358" t="s">
        <v>12893</v>
      </c>
      <c r="J1206" s="358" t="s">
        <v>12888</v>
      </c>
      <c r="K1206" s="358" t="s">
        <v>13558</v>
      </c>
      <c r="L1206" s="362">
        <v>40704</v>
      </c>
      <c r="N1206" s="362">
        <v>40704</v>
      </c>
      <c r="P1206" s="356" t="s">
        <v>13255</v>
      </c>
    </row>
    <row r="1207" spans="1:16" x14ac:dyDescent="0.2">
      <c r="A1207" s="356" t="s">
        <v>8084</v>
      </c>
      <c r="B1207" s="356" t="s">
        <v>15593</v>
      </c>
      <c r="C1207" s="358" t="s">
        <v>13077</v>
      </c>
      <c r="D1207" s="358" t="s">
        <v>12997</v>
      </c>
      <c r="E1207" s="358" t="s">
        <v>13658</v>
      </c>
      <c r="G1207" s="358" t="s">
        <v>12886</v>
      </c>
      <c r="H1207" s="385">
        <v>11.48</v>
      </c>
      <c r="I1207" s="358" t="s">
        <v>12893</v>
      </c>
      <c r="J1207" s="358" t="s">
        <v>12888</v>
      </c>
      <c r="K1207" s="358" t="s">
        <v>13558</v>
      </c>
      <c r="L1207" s="362">
        <v>40700</v>
      </c>
      <c r="N1207" s="362">
        <v>40700</v>
      </c>
      <c r="P1207" s="356" t="s">
        <v>13255</v>
      </c>
    </row>
    <row r="1208" spans="1:16" x14ac:dyDescent="0.2">
      <c r="A1208" s="356" t="s">
        <v>8085</v>
      </c>
      <c r="B1208" s="356" t="s">
        <v>15594</v>
      </c>
      <c r="C1208" s="358" t="s">
        <v>12905</v>
      </c>
      <c r="D1208" s="358" t="s">
        <v>12987</v>
      </c>
      <c r="E1208" s="358" t="s">
        <v>15595</v>
      </c>
      <c r="G1208" s="358" t="s">
        <v>12886</v>
      </c>
      <c r="H1208" s="385">
        <v>6.48</v>
      </c>
      <c r="I1208" s="358" t="s">
        <v>12893</v>
      </c>
      <c r="J1208" s="358" t="s">
        <v>12888</v>
      </c>
      <c r="K1208" s="358" t="s">
        <v>13558</v>
      </c>
      <c r="L1208" s="362">
        <v>40777</v>
      </c>
      <c r="N1208" s="362">
        <v>40777</v>
      </c>
      <c r="P1208" s="356" t="s">
        <v>13255</v>
      </c>
    </row>
    <row r="1209" spans="1:16" x14ac:dyDescent="0.2">
      <c r="A1209" s="356" t="s">
        <v>8086</v>
      </c>
      <c r="B1209" s="356" t="s">
        <v>15596</v>
      </c>
      <c r="C1209" s="358" t="s">
        <v>12983</v>
      </c>
      <c r="D1209" s="358" t="s">
        <v>12984</v>
      </c>
      <c r="E1209" s="358" t="s">
        <v>15597</v>
      </c>
      <c r="G1209" s="358" t="s">
        <v>12886</v>
      </c>
      <c r="H1209" s="385">
        <v>10.56</v>
      </c>
      <c r="I1209" s="358" t="s">
        <v>12893</v>
      </c>
      <c r="J1209" s="358" t="s">
        <v>12888</v>
      </c>
      <c r="K1209" s="358" t="s">
        <v>13558</v>
      </c>
      <c r="L1209" s="362">
        <v>40856</v>
      </c>
      <c r="N1209" s="362">
        <v>40856</v>
      </c>
      <c r="P1209" s="356" t="s">
        <v>13255</v>
      </c>
    </row>
    <row r="1210" spans="1:16" x14ac:dyDescent="0.2">
      <c r="A1210" s="356" t="s">
        <v>8087</v>
      </c>
      <c r="B1210" s="356" t="s">
        <v>15598</v>
      </c>
      <c r="C1210" s="358" t="s">
        <v>13134</v>
      </c>
      <c r="D1210" s="358" t="s">
        <v>13130</v>
      </c>
      <c r="E1210" s="358" t="s">
        <v>15599</v>
      </c>
      <c r="G1210" s="358" t="s">
        <v>12886</v>
      </c>
      <c r="H1210" s="385">
        <v>12.42</v>
      </c>
      <c r="I1210" s="358" t="s">
        <v>12893</v>
      </c>
      <c r="J1210" s="358" t="s">
        <v>12888</v>
      </c>
      <c r="K1210" s="358" t="s">
        <v>13558</v>
      </c>
      <c r="L1210" s="362">
        <v>40835</v>
      </c>
      <c r="N1210" s="362">
        <v>40835</v>
      </c>
      <c r="P1210" s="356" t="s">
        <v>13255</v>
      </c>
    </row>
    <row r="1211" spans="1:16" x14ac:dyDescent="0.2">
      <c r="A1211" s="356" t="s">
        <v>8088</v>
      </c>
      <c r="B1211" s="356" t="s">
        <v>15600</v>
      </c>
      <c r="C1211" s="358" t="s">
        <v>15601</v>
      </c>
      <c r="D1211" s="358" t="s">
        <v>15602</v>
      </c>
      <c r="E1211" s="358" t="s">
        <v>15603</v>
      </c>
      <c r="G1211" s="358" t="s">
        <v>12886</v>
      </c>
      <c r="H1211" s="385">
        <v>5.76</v>
      </c>
      <c r="I1211" s="358" t="s">
        <v>12893</v>
      </c>
      <c r="J1211" s="358" t="s">
        <v>12888</v>
      </c>
      <c r="K1211" s="358" t="s">
        <v>13558</v>
      </c>
      <c r="L1211" s="362">
        <v>40795</v>
      </c>
      <c r="N1211" s="362">
        <v>40795</v>
      </c>
      <c r="P1211" s="356" t="s">
        <v>13255</v>
      </c>
    </row>
    <row r="1212" spans="1:16" x14ac:dyDescent="0.2">
      <c r="A1212" s="356" t="s">
        <v>8089</v>
      </c>
      <c r="B1212" s="356" t="s">
        <v>15604</v>
      </c>
      <c r="C1212" s="358" t="s">
        <v>15009</v>
      </c>
      <c r="D1212" s="358" t="s">
        <v>12997</v>
      </c>
      <c r="E1212" s="358" t="s">
        <v>15605</v>
      </c>
      <c r="G1212" s="358" t="s">
        <v>12886</v>
      </c>
      <c r="H1212" s="385">
        <v>10.38</v>
      </c>
      <c r="I1212" s="358" t="s">
        <v>12893</v>
      </c>
      <c r="J1212" s="358" t="s">
        <v>12888</v>
      </c>
      <c r="K1212" s="358" t="s">
        <v>13558</v>
      </c>
      <c r="L1212" s="362">
        <v>40885</v>
      </c>
      <c r="N1212" s="362">
        <v>40885</v>
      </c>
      <c r="P1212" s="356" t="s">
        <v>13255</v>
      </c>
    </row>
    <row r="1213" spans="1:16" x14ac:dyDescent="0.2">
      <c r="A1213" s="356" t="s">
        <v>8090</v>
      </c>
      <c r="B1213" s="356" t="s">
        <v>15606</v>
      </c>
      <c r="C1213" s="358" t="s">
        <v>13082</v>
      </c>
      <c r="D1213" s="358" t="s">
        <v>12919</v>
      </c>
      <c r="E1213" s="358" t="s">
        <v>15607</v>
      </c>
      <c r="G1213" s="358" t="s">
        <v>12886</v>
      </c>
      <c r="H1213" s="385">
        <v>12.92</v>
      </c>
      <c r="I1213" s="358" t="s">
        <v>12893</v>
      </c>
      <c r="J1213" s="358" t="s">
        <v>12888</v>
      </c>
      <c r="K1213" s="358" t="s">
        <v>13558</v>
      </c>
      <c r="L1213" s="362">
        <v>40352</v>
      </c>
      <c r="N1213" s="362">
        <v>40352</v>
      </c>
      <c r="P1213" s="356" t="s">
        <v>13255</v>
      </c>
    </row>
    <row r="1214" spans="1:16" x14ac:dyDescent="0.2">
      <c r="A1214" s="356" t="s">
        <v>8091</v>
      </c>
      <c r="B1214" s="356" t="s">
        <v>15608</v>
      </c>
      <c r="C1214" s="358" t="s">
        <v>14337</v>
      </c>
      <c r="D1214" s="358" t="s">
        <v>12984</v>
      </c>
      <c r="E1214" s="358" t="s">
        <v>15609</v>
      </c>
      <c r="G1214" s="358" t="s">
        <v>12886</v>
      </c>
      <c r="H1214" s="385">
        <v>8.74</v>
      </c>
      <c r="I1214" s="358" t="s">
        <v>12893</v>
      </c>
      <c r="J1214" s="358" t="s">
        <v>12888</v>
      </c>
      <c r="K1214" s="358" t="s">
        <v>13558</v>
      </c>
      <c r="L1214" s="362">
        <v>40851</v>
      </c>
      <c r="N1214" s="362">
        <v>40851</v>
      </c>
      <c r="P1214" s="356" t="s">
        <v>13255</v>
      </c>
    </row>
    <row r="1215" spans="1:16" x14ac:dyDescent="0.2">
      <c r="A1215" s="356" t="s">
        <v>8092</v>
      </c>
      <c r="B1215" s="356" t="s">
        <v>15610</v>
      </c>
      <c r="C1215" s="358" t="s">
        <v>12898</v>
      </c>
      <c r="D1215" s="358" t="s">
        <v>12899</v>
      </c>
      <c r="E1215" s="358" t="s">
        <v>15611</v>
      </c>
      <c r="G1215" s="358" t="s">
        <v>12886</v>
      </c>
      <c r="H1215" s="385">
        <v>6.72</v>
      </c>
      <c r="I1215" s="358" t="s">
        <v>12893</v>
      </c>
      <c r="J1215" s="358" t="s">
        <v>12888</v>
      </c>
      <c r="K1215" s="358" t="s">
        <v>13558</v>
      </c>
      <c r="L1215" s="362">
        <v>40973</v>
      </c>
      <c r="N1215" s="362">
        <v>40973</v>
      </c>
      <c r="P1215" s="356" t="s">
        <v>13605</v>
      </c>
    </row>
    <row r="1216" spans="1:16" x14ac:dyDescent="0.2">
      <c r="A1216" s="356" t="s">
        <v>8093</v>
      </c>
      <c r="B1216" s="356" t="s">
        <v>15612</v>
      </c>
      <c r="C1216" s="358" t="s">
        <v>12905</v>
      </c>
      <c r="D1216" s="358" t="s">
        <v>12951</v>
      </c>
      <c r="E1216" s="358" t="s">
        <v>15613</v>
      </c>
      <c r="G1216" s="358" t="s">
        <v>12886</v>
      </c>
      <c r="H1216" s="385">
        <v>17.010000000000002</v>
      </c>
      <c r="I1216" s="358" t="s">
        <v>12893</v>
      </c>
      <c r="J1216" s="358" t="s">
        <v>12888</v>
      </c>
      <c r="K1216" s="358" t="s">
        <v>13558</v>
      </c>
      <c r="L1216" s="362">
        <v>40158</v>
      </c>
      <c r="N1216" s="362">
        <v>40158</v>
      </c>
      <c r="P1216" s="356" t="s">
        <v>13255</v>
      </c>
    </row>
    <row r="1217" spans="1:16" x14ac:dyDescent="0.2">
      <c r="A1217" s="356" t="s">
        <v>8094</v>
      </c>
      <c r="B1217" s="356" t="s">
        <v>15614</v>
      </c>
      <c r="C1217" s="358" t="s">
        <v>12905</v>
      </c>
      <c r="D1217" s="358" t="s">
        <v>12906</v>
      </c>
      <c r="E1217" s="358" t="s">
        <v>15615</v>
      </c>
      <c r="G1217" s="358" t="s">
        <v>12886</v>
      </c>
      <c r="H1217" s="385">
        <v>3.6720000000000002</v>
      </c>
      <c r="I1217" s="358" t="s">
        <v>12893</v>
      </c>
      <c r="J1217" s="358" t="s">
        <v>12888</v>
      </c>
      <c r="K1217" s="358" t="s">
        <v>13558</v>
      </c>
      <c r="L1217" s="362">
        <v>40871</v>
      </c>
      <c r="N1217" s="362">
        <v>40871</v>
      </c>
      <c r="P1217" s="356" t="s">
        <v>13255</v>
      </c>
    </row>
    <row r="1218" spans="1:16" x14ac:dyDescent="0.2">
      <c r="A1218" s="356" t="s">
        <v>8095</v>
      </c>
      <c r="B1218" s="356" t="s">
        <v>15616</v>
      </c>
      <c r="C1218" s="358" t="s">
        <v>13378</v>
      </c>
      <c r="D1218" s="358" t="s">
        <v>13379</v>
      </c>
      <c r="E1218" s="358" t="s">
        <v>15617</v>
      </c>
      <c r="G1218" s="358" t="s">
        <v>12886</v>
      </c>
      <c r="H1218" s="385">
        <v>4.165</v>
      </c>
      <c r="I1218" s="358" t="s">
        <v>12893</v>
      </c>
      <c r="J1218" s="358" t="s">
        <v>12888</v>
      </c>
      <c r="K1218" s="358" t="s">
        <v>13558</v>
      </c>
      <c r="L1218" s="362">
        <v>40801</v>
      </c>
      <c r="N1218" s="362">
        <v>40801</v>
      </c>
      <c r="P1218" s="356" t="s">
        <v>13255</v>
      </c>
    </row>
    <row r="1219" spans="1:16" x14ac:dyDescent="0.2">
      <c r="A1219" s="356" t="s">
        <v>8096</v>
      </c>
      <c r="B1219" s="356" t="s">
        <v>15618</v>
      </c>
      <c r="C1219" s="358" t="s">
        <v>13443</v>
      </c>
      <c r="D1219" s="358" t="s">
        <v>13324</v>
      </c>
      <c r="E1219" s="358" t="s">
        <v>15619</v>
      </c>
      <c r="G1219" s="358" t="s">
        <v>12886</v>
      </c>
      <c r="H1219" s="385">
        <v>9.18</v>
      </c>
      <c r="I1219" s="358" t="s">
        <v>12893</v>
      </c>
      <c r="J1219" s="358" t="s">
        <v>12888</v>
      </c>
      <c r="K1219" s="358" t="s">
        <v>13558</v>
      </c>
      <c r="L1219" s="362">
        <v>39962</v>
      </c>
      <c r="N1219" s="362">
        <v>39962</v>
      </c>
      <c r="P1219" s="356" t="s">
        <v>13255</v>
      </c>
    </row>
    <row r="1220" spans="1:16" x14ac:dyDescent="0.2">
      <c r="A1220" s="356" t="s">
        <v>8097</v>
      </c>
      <c r="B1220" s="356" t="s">
        <v>15620</v>
      </c>
      <c r="C1220" s="358" t="s">
        <v>13955</v>
      </c>
      <c r="D1220" s="358" t="s">
        <v>12997</v>
      </c>
      <c r="E1220" s="358" t="s">
        <v>15621</v>
      </c>
      <c r="G1220" s="358" t="s">
        <v>12886</v>
      </c>
      <c r="H1220" s="385">
        <v>8.9700000000000006</v>
      </c>
      <c r="I1220" s="358" t="s">
        <v>12893</v>
      </c>
      <c r="J1220" s="358" t="s">
        <v>12888</v>
      </c>
      <c r="K1220" s="358" t="s">
        <v>13558</v>
      </c>
      <c r="L1220" s="362">
        <v>40893</v>
      </c>
      <c r="N1220" s="362">
        <v>40893</v>
      </c>
      <c r="P1220" s="356" t="s">
        <v>13255</v>
      </c>
    </row>
    <row r="1221" spans="1:16" x14ac:dyDescent="0.2">
      <c r="A1221" s="356" t="s">
        <v>8098</v>
      </c>
      <c r="B1221" s="356" t="s">
        <v>15622</v>
      </c>
      <c r="C1221" s="358" t="s">
        <v>12905</v>
      </c>
      <c r="D1221" s="358" t="s">
        <v>12951</v>
      </c>
      <c r="E1221" s="358" t="s">
        <v>15623</v>
      </c>
      <c r="G1221" s="358" t="s">
        <v>12886</v>
      </c>
      <c r="H1221" s="385">
        <v>5.04</v>
      </c>
      <c r="I1221" s="358" t="s">
        <v>12893</v>
      </c>
      <c r="J1221" s="358" t="s">
        <v>12888</v>
      </c>
      <c r="K1221" s="358" t="s">
        <v>13558</v>
      </c>
      <c r="L1221" s="362">
        <v>40110</v>
      </c>
      <c r="N1221" s="362">
        <v>40110</v>
      </c>
      <c r="P1221" s="356" t="s">
        <v>13255</v>
      </c>
    </row>
    <row r="1222" spans="1:16" x14ac:dyDescent="0.2">
      <c r="A1222" s="356" t="s">
        <v>8099</v>
      </c>
      <c r="B1222" s="356" t="s">
        <v>15624</v>
      </c>
      <c r="C1222" s="358" t="s">
        <v>12905</v>
      </c>
      <c r="D1222" s="358" t="s">
        <v>12906</v>
      </c>
      <c r="E1222" s="358" t="s">
        <v>15625</v>
      </c>
      <c r="G1222" s="358" t="s">
        <v>12886</v>
      </c>
      <c r="H1222" s="385">
        <v>4.18</v>
      </c>
      <c r="I1222" s="358" t="s">
        <v>12893</v>
      </c>
      <c r="J1222" s="358" t="s">
        <v>12888</v>
      </c>
      <c r="K1222" s="358" t="s">
        <v>13558</v>
      </c>
      <c r="L1222" s="362">
        <v>40891</v>
      </c>
      <c r="N1222" s="362">
        <v>40891</v>
      </c>
      <c r="P1222" s="356" t="s">
        <v>13255</v>
      </c>
    </row>
    <row r="1223" spans="1:16" x14ac:dyDescent="0.2">
      <c r="A1223" s="356" t="s">
        <v>8100</v>
      </c>
      <c r="B1223" s="356" t="s">
        <v>15626</v>
      </c>
      <c r="C1223" s="358" t="s">
        <v>12898</v>
      </c>
      <c r="D1223" s="358" t="s">
        <v>12899</v>
      </c>
      <c r="E1223" s="358" t="s">
        <v>15627</v>
      </c>
      <c r="G1223" s="358" t="s">
        <v>12886</v>
      </c>
      <c r="H1223" s="385">
        <v>7.5250000000000004</v>
      </c>
      <c r="I1223" s="358" t="s">
        <v>12893</v>
      </c>
      <c r="J1223" s="358" t="s">
        <v>12888</v>
      </c>
      <c r="K1223" s="358" t="s">
        <v>13558</v>
      </c>
      <c r="L1223" s="362">
        <v>40423</v>
      </c>
      <c r="N1223" s="362">
        <v>40423</v>
      </c>
      <c r="P1223" s="356" t="s">
        <v>13255</v>
      </c>
    </row>
    <row r="1224" spans="1:16" x14ac:dyDescent="0.2">
      <c r="A1224" s="356" t="s">
        <v>8101</v>
      </c>
      <c r="B1224" s="356" t="s">
        <v>15628</v>
      </c>
      <c r="C1224" s="358" t="s">
        <v>13033</v>
      </c>
      <c r="D1224" s="358" t="s">
        <v>13034</v>
      </c>
      <c r="E1224" s="358" t="s">
        <v>15629</v>
      </c>
      <c r="G1224" s="358" t="s">
        <v>12886</v>
      </c>
      <c r="H1224" s="385">
        <v>9.2449999999999992</v>
      </c>
      <c r="I1224" s="358" t="s">
        <v>12893</v>
      </c>
      <c r="J1224" s="358" t="s">
        <v>12888</v>
      </c>
      <c r="K1224" s="358" t="s">
        <v>13558</v>
      </c>
      <c r="L1224" s="362">
        <v>40354</v>
      </c>
      <c r="N1224" s="362">
        <v>40354</v>
      </c>
      <c r="P1224" s="356" t="s">
        <v>13255</v>
      </c>
    </row>
    <row r="1225" spans="1:16" x14ac:dyDescent="0.2">
      <c r="A1225" s="356" t="s">
        <v>8102</v>
      </c>
      <c r="B1225" s="356" t="s">
        <v>15630</v>
      </c>
      <c r="C1225" s="358" t="s">
        <v>12933</v>
      </c>
      <c r="D1225" s="358" t="s">
        <v>12934</v>
      </c>
      <c r="E1225" s="358" t="s">
        <v>15631</v>
      </c>
      <c r="G1225" s="358" t="s">
        <v>12886</v>
      </c>
      <c r="H1225" s="385">
        <v>10.26</v>
      </c>
      <c r="I1225" s="358" t="s">
        <v>12893</v>
      </c>
      <c r="J1225" s="358" t="s">
        <v>12888</v>
      </c>
      <c r="K1225" s="358" t="s">
        <v>13558</v>
      </c>
      <c r="L1225" s="362">
        <v>40499</v>
      </c>
      <c r="N1225" s="362">
        <v>40499</v>
      </c>
      <c r="P1225" s="356" t="s">
        <v>13255</v>
      </c>
    </row>
    <row r="1226" spans="1:16" x14ac:dyDescent="0.2">
      <c r="A1226" s="356" t="s">
        <v>8103</v>
      </c>
      <c r="B1226" s="356" t="s">
        <v>15632</v>
      </c>
      <c r="C1226" s="358" t="s">
        <v>14889</v>
      </c>
      <c r="D1226" s="358" t="s">
        <v>12976</v>
      </c>
      <c r="E1226" s="358" t="s">
        <v>15633</v>
      </c>
      <c r="G1226" s="358" t="s">
        <v>12886</v>
      </c>
      <c r="H1226" s="385">
        <v>9.8800000000000008</v>
      </c>
      <c r="I1226" s="358" t="s">
        <v>12893</v>
      </c>
      <c r="J1226" s="358" t="s">
        <v>12888</v>
      </c>
      <c r="K1226" s="358" t="s">
        <v>13558</v>
      </c>
      <c r="L1226" s="362">
        <v>40683</v>
      </c>
      <c r="N1226" s="362">
        <v>40683</v>
      </c>
      <c r="P1226" s="356" t="s">
        <v>13255</v>
      </c>
    </row>
    <row r="1227" spans="1:16" x14ac:dyDescent="0.2">
      <c r="A1227" s="356" t="s">
        <v>8104</v>
      </c>
      <c r="B1227" s="356" t="s">
        <v>15634</v>
      </c>
      <c r="C1227" s="358" t="s">
        <v>13336</v>
      </c>
      <c r="D1227" s="358" t="s">
        <v>12931</v>
      </c>
      <c r="E1227" s="358" t="s">
        <v>15635</v>
      </c>
      <c r="G1227" s="358" t="s">
        <v>12886</v>
      </c>
      <c r="H1227" s="385">
        <v>6.84</v>
      </c>
      <c r="I1227" s="358" t="s">
        <v>12893</v>
      </c>
      <c r="J1227" s="358" t="s">
        <v>12888</v>
      </c>
      <c r="K1227" s="358" t="s">
        <v>13558</v>
      </c>
      <c r="L1227" s="362">
        <v>40254</v>
      </c>
      <c r="N1227" s="362">
        <v>40254</v>
      </c>
      <c r="P1227" s="356" t="s">
        <v>13255</v>
      </c>
    </row>
    <row r="1228" spans="1:16" x14ac:dyDescent="0.2">
      <c r="A1228" s="356" t="s">
        <v>8105</v>
      </c>
      <c r="B1228" s="356" t="s">
        <v>15636</v>
      </c>
      <c r="C1228" s="358" t="s">
        <v>12905</v>
      </c>
      <c r="D1228" s="358" t="s">
        <v>12906</v>
      </c>
      <c r="E1228" s="358" t="s">
        <v>15637</v>
      </c>
      <c r="G1228" s="358" t="s">
        <v>12886</v>
      </c>
      <c r="H1228" s="385">
        <v>5.8040000000000003</v>
      </c>
      <c r="I1228" s="358" t="s">
        <v>12893</v>
      </c>
      <c r="J1228" s="358" t="s">
        <v>12888</v>
      </c>
      <c r="K1228" s="358" t="s">
        <v>13558</v>
      </c>
      <c r="L1228" s="362">
        <v>40899</v>
      </c>
      <c r="N1228" s="362">
        <v>40899</v>
      </c>
      <c r="P1228" s="356" t="s">
        <v>13255</v>
      </c>
    </row>
    <row r="1229" spans="1:16" x14ac:dyDescent="0.2">
      <c r="A1229" s="356" t="s">
        <v>8106</v>
      </c>
      <c r="B1229" s="356" t="s">
        <v>15638</v>
      </c>
      <c r="C1229" s="358" t="s">
        <v>12926</v>
      </c>
      <c r="D1229" s="358" t="s">
        <v>12927</v>
      </c>
      <c r="E1229" s="358" t="s">
        <v>15639</v>
      </c>
      <c r="G1229" s="358" t="s">
        <v>12886</v>
      </c>
      <c r="H1229" s="385">
        <v>3.8849999999999998</v>
      </c>
      <c r="I1229" s="358" t="s">
        <v>12893</v>
      </c>
      <c r="J1229" s="358" t="s">
        <v>12888</v>
      </c>
      <c r="K1229" s="358" t="s">
        <v>13558</v>
      </c>
      <c r="L1229" s="362">
        <v>40338</v>
      </c>
      <c r="N1229" s="362">
        <v>40338</v>
      </c>
      <c r="P1229" s="356" t="s">
        <v>13255</v>
      </c>
    </row>
    <row r="1230" spans="1:16" x14ac:dyDescent="0.2">
      <c r="A1230" s="356" t="s">
        <v>8107</v>
      </c>
      <c r="B1230" s="356" t="s">
        <v>15640</v>
      </c>
      <c r="C1230" s="358" t="s">
        <v>12926</v>
      </c>
      <c r="D1230" s="358" t="s">
        <v>12927</v>
      </c>
      <c r="E1230" s="358" t="s">
        <v>15641</v>
      </c>
      <c r="G1230" s="358" t="s">
        <v>12886</v>
      </c>
      <c r="H1230" s="385">
        <v>3.42</v>
      </c>
      <c r="I1230" s="358" t="s">
        <v>12893</v>
      </c>
      <c r="J1230" s="358" t="s">
        <v>12888</v>
      </c>
      <c r="K1230" s="358" t="s">
        <v>13558</v>
      </c>
      <c r="L1230" s="362">
        <v>40883</v>
      </c>
      <c r="N1230" s="362">
        <v>40883</v>
      </c>
      <c r="P1230" s="356" t="s">
        <v>13255</v>
      </c>
    </row>
    <row r="1231" spans="1:16" x14ac:dyDescent="0.2">
      <c r="A1231" s="356" t="s">
        <v>8108</v>
      </c>
      <c r="B1231" s="356" t="s">
        <v>15642</v>
      </c>
      <c r="C1231" s="358" t="s">
        <v>12905</v>
      </c>
      <c r="D1231" s="358" t="s">
        <v>13075</v>
      </c>
      <c r="E1231" s="358" t="s">
        <v>15643</v>
      </c>
      <c r="G1231" s="358" t="s">
        <v>12886</v>
      </c>
      <c r="H1231" s="385">
        <v>8.19</v>
      </c>
      <c r="I1231" s="358" t="s">
        <v>12893</v>
      </c>
      <c r="J1231" s="358" t="s">
        <v>12888</v>
      </c>
      <c r="K1231" s="358" t="s">
        <v>13558</v>
      </c>
      <c r="L1231" s="362">
        <v>40722</v>
      </c>
      <c r="N1231" s="362">
        <v>40722</v>
      </c>
      <c r="P1231" s="356" t="s">
        <v>13255</v>
      </c>
    </row>
    <row r="1232" spans="1:16" x14ac:dyDescent="0.2">
      <c r="A1232" s="356" t="s">
        <v>8109</v>
      </c>
      <c r="B1232" s="356" t="s">
        <v>15644</v>
      </c>
      <c r="C1232" s="358" t="s">
        <v>12989</v>
      </c>
      <c r="D1232" s="358" t="s">
        <v>12910</v>
      </c>
      <c r="E1232" s="358" t="s">
        <v>15645</v>
      </c>
      <c r="G1232" s="358" t="s">
        <v>12886</v>
      </c>
      <c r="H1232" s="385">
        <v>6.48</v>
      </c>
      <c r="I1232" s="358" t="s">
        <v>12893</v>
      </c>
      <c r="J1232" s="358" t="s">
        <v>12888</v>
      </c>
      <c r="K1232" s="358" t="s">
        <v>13558</v>
      </c>
      <c r="L1232" s="362">
        <v>39064</v>
      </c>
      <c r="N1232" s="362">
        <v>39064</v>
      </c>
      <c r="P1232" s="356" t="s">
        <v>13255</v>
      </c>
    </row>
    <row r="1233" spans="1:16" x14ac:dyDescent="0.2">
      <c r="A1233" s="356" t="s">
        <v>8110</v>
      </c>
      <c r="B1233" s="356" t="s">
        <v>15646</v>
      </c>
      <c r="C1233" s="358" t="s">
        <v>13890</v>
      </c>
      <c r="D1233" s="358" t="s">
        <v>12927</v>
      </c>
      <c r="E1233" s="358" t="s">
        <v>15647</v>
      </c>
      <c r="G1233" s="358" t="s">
        <v>12886</v>
      </c>
      <c r="H1233" s="385">
        <v>4.9950000000000001</v>
      </c>
      <c r="I1233" s="358" t="s">
        <v>12893</v>
      </c>
      <c r="J1233" s="358" t="s">
        <v>12888</v>
      </c>
      <c r="K1233" s="358" t="s">
        <v>13558</v>
      </c>
      <c r="L1233" s="362">
        <v>40315</v>
      </c>
      <c r="N1233" s="362">
        <v>40315</v>
      </c>
      <c r="P1233" s="356" t="s">
        <v>13255</v>
      </c>
    </row>
    <row r="1234" spans="1:16" x14ac:dyDescent="0.2">
      <c r="A1234" s="356" t="s">
        <v>8111</v>
      </c>
      <c r="B1234" s="356" t="s">
        <v>15648</v>
      </c>
      <c r="C1234" s="358" t="s">
        <v>13780</v>
      </c>
      <c r="D1234" s="358" t="s">
        <v>12916</v>
      </c>
      <c r="E1234" s="358" t="s">
        <v>13781</v>
      </c>
      <c r="G1234" s="358" t="s">
        <v>12886</v>
      </c>
      <c r="H1234" s="385">
        <v>5.25</v>
      </c>
      <c r="I1234" s="358" t="s">
        <v>12893</v>
      </c>
      <c r="J1234" s="358" t="s">
        <v>12888</v>
      </c>
      <c r="K1234" s="358" t="s">
        <v>13558</v>
      </c>
      <c r="L1234" s="362">
        <v>40886</v>
      </c>
      <c r="N1234" s="362">
        <v>40886</v>
      </c>
      <c r="P1234" s="356" t="s">
        <v>13255</v>
      </c>
    </row>
    <row r="1235" spans="1:16" x14ac:dyDescent="0.2">
      <c r="A1235" s="356" t="s">
        <v>8112</v>
      </c>
      <c r="B1235" s="356" t="s">
        <v>15649</v>
      </c>
      <c r="C1235" s="358" t="s">
        <v>15650</v>
      </c>
      <c r="D1235" s="358" t="s">
        <v>12916</v>
      </c>
      <c r="E1235" s="358" t="s">
        <v>15651</v>
      </c>
      <c r="G1235" s="358" t="s">
        <v>12886</v>
      </c>
      <c r="H1235" s="385">
        <v>10.58</v>
      </c>
      <c r="I1235" s="358" t="s">
        <v>12893</v>
      </c>
      <c r="J1235" s="358" t="s">
        <v>12888</v>
      </c>
      <c r="K1235" s="358" t="s">
        <v>13558</v>
      </c>
      <c r="L1235" s="362">
        <v>40724</v>
      </c>
      <c r="N1235" s="362">
        <v>40724</v>
      </c>
      <c r="P1235" s="356" t="s">
        <v>13255</v>
      </c>
    </row>
    <row r="1236" spans="1:16" x14ac:dyDescent="0.2">
      <c r="A1236" s="356" t="s">
        <v>8113</v>
      </c>
      <c r="B1236" s="356" t="s">
        <v>15652</v>
      </c>
      <c r="C1236" s="358" t="s">
        <v>13160</v>
      </c>
      <c r="D1236" s="358" t="s">
        <v>12984</v>
      </c>
      <c r="E1236" s="358" t="s">
        <v>15653</v>
      </c>
      <c r="G1236" s="358" t="s">
        <v>12886</v>
      </c>
      <c r="H1236" s="385">
        <v>29.844999999999999</v>
      </c>
      <c r="I1236" s="358" t="s">
        <v>12893</v>
      </c>
      <c r="J1236" s="358" t="s">
        <v>12888</v>
      </c>
      <c r="K1236" s="358" t="s">
        <v>13558</v>
      </c>
      <c r="L1236" s="362">
        <v>40632</v>
      </c>
      <c r="N1236" s="362">
        <v>40632</v>
      </c>
      <c r="P1236" s="356" t="s">
        <v>13255</v>
      </c>
    </row>
    <row r="1237" spans="1:16" x14ac:dyDescent="0.2">
      <c r="A1237" s="356" t="s">
        <v>8114</v>
      </c>
      <c r="B1237" s="356" t="s">
        <v>15654</v>
      </c>
      <c r="C1237" s="358" t="s">
        <v>13800</v>
      </c>
      <c r="D1237" s="358" t="s">
        <v>13801</v>
      </c>
      <c r="E1237" s="358" t="s">
        <v>15655</v>
      </c>
      <c r="G1237" s="358" t="s">
        <v>12886</v>
      </c>
      <c r="H1237" s="385">
        <v>15</v>
      </c>
      <c r="I1237" s="358" t="s">
        <v>12893</v>
      </c>
      <c r="J1237" s="358" t="s">
        <v>12888</v>
      </c>
      <c r="K1237" s="358" t="s">
        <v>13558</v>
      </c>
      <c r="L1237" s="362">
        <v>40709</v>
      </c>
      <c r="N1237" s="362">
        <v>40709</v>
      </c>
      <c r="P1237" s="356" t="s">
        <v>13255</v>
      </c>
    </row>
    <row r="1238" spans="1:16" x14ac:dyDescent="0.2">
      <c r="A1238" s="356" t="s">
        <v>8115</v>
      </c>
      <c r="B1238" s="356" t="s">
        <v>15656</v>
      </c>
      <c r="C1238" s="358" t="s">
        <v>13665</v>
      </c>
      <c r="D1238" s="358" t="s">
        <v>12910</v>
      </c>
      <c r="E1238" s="358" t="s">
        <v>15657</v>
      </c>
      <c r="G1238" s="358" t="s">
        <v>12886</v>
      </c>
      <c r="H1238" s="385">
        <v>5.46</v>
      </c>
      <c r="I1238" s="358" t="s">
        <v>12893</v>
      </c>
      <c r="J1238" s="358" t="s">
        <v>12888</v>
      </c>
      <c r="K1238" s="358" t="s">
        <v>13558</v>
      </c>
      <c r="L1238" s="362">
        <v>40900</v>
      </c>
      <c r="N1238" s="362">
        <v>40900</v>
      </c>
      <c r="P1238" s="356" t="s">
        <v>13255</v>
      </c>
    </row>
    <row r="1239" spans="1:16" x14ac:dyDescent="0.2">
      <c r="A1239" s="356" t="s">
        <v>8116</v>
      </c>
      <c r="B1239" s="356" t="s">
        <v>15658</v>
      </c>
      <c r="C1239" s="358" t="s">
        <v>12955</v>
      </c>
      <c r="D1239" s="358" t="s">
        <v>12895</v>
      </c>
      <c r="E1239" s="358" t="s">
        <v>15659</v>
      </c>
      <c r="G1239" s="358" t="s">
        <v>12886</v>
      </c>
      <c r="H1239" s="385">
        <v>8.4</v>
      </c>
      <c r="I1239" s="358" t="s">
        <v>12893</v>
      </c>
      <c r="J1239" s="358" t="s">
        <v>12888</v>
      </c>
      <c r="K1239" s="358" t="s">
        <v>13558</v>
      </c>
      <c r="L1239" s="362">
        <v>40798</v>
      </c>
      <c r="N1239" s="362">
        <v>40798</v>
      </c>
      <c r="P1239" s="356" t="s">
        <v>13255</v>
      </c>
    </row>
    <row r="1240" spans="1:16" x14ac:dyDescent="0.2">
      <c r="A1240" s="356" t="s">
        <v>8117</v>
      </c>
      <c r="B1240" s="356" t="s">
        <v>15660</v>
      </c>
      <c r="C1240" s="358" t="s">
        <v>12905</v>
      </c>
      <c r="D1240" s="358" t="s">
        <v>12945</v>
      </c>
      <c r="E1240" s="358" t="s">
        <v>15661</v>
      </c>
      <c r="G1240" s="358" t="s">
        <v>12886</v>
      </c>
      <c r="H1240" s="385">
        <v>9.25</v>
      </c>
      <c r="I1240" s="358" t="s">
        <v>12893</v>
      </c>
      <c r="J1240" s="358" t="s">
        <v>12888</v>
      </c>
      <c r="K1240" s="358" t="s">
        <v>13558</v>
      </c>
      <c r="L1240" s="362">
        <v>40703</v>
      </c>
      <c r="N1240" s="362">
        <v>40703</v>
      </c>
      <c r="P1240" s="356" t="s">
        <v>13255</v>
      </c>
    </row>
    <row r="1241" spans="1:16" x14ac:dyDescent="0.2">
      <c r="A1241" s="356" t="s">
        <v>8118</v>
      </c>
      <c r="B1241" s="356" t="s">
        <v>15662</v>
      </c>
      <c r="C1241" s="358" t="s">
        <v>13242</v>
      </c>
      <c r="D1241" s="358" t="s">
        <v>12976</v>
      </c>
      <c r="E1241" s="358" t="s">
        <v>15663</v>
      </c>
      <c r="G1241" s="358" t="s">
        <v>12886</v>
      </c>
      <c r="H1241" s="385">
        <v>7.68</v>
      </c>
      <c r="I1241" s="358" t="s">
        <v>12893</v>
      </c>
      <c r="J1241" s="358" t="s">
        <v>12888</v>
      </c>
      <c r="K1241" s="358" t="s">
        <v>13558</v>
      </c>
      <c r="L1241" s="362">
        <v>40976</v>
      </c>
      <c r="N1241" s="362">
        <v>40976</v>
      </c>
      <c r="P1241" s="356" t="s">
        <v>14019</v>
      </c>
    </row>
    <row r="1242" spans="1:16" x14ac:dyDescent="0.2">
      <c r="A1242" s="356" t="s">
        <v>8119</v>
      </c>
      <c r="B1242" s="356" t="s">
        <v>15664</v>
      </c>
      <c r="C1242" s="358" t="s">
        <v>15665</v>
      </c>
      <c r="D1242" s="358" t="s">
        <v>12942</v>
      </c>
      <c r="E1242" s="358" t="s">
        <v>15666</v>
      </c>
      <c r="G1242" s="358" t="s">
        <v>12886</v>
      </c>
      <c r="H1242" s="385">
        <v>16.170000000000002</v>
      </c>
      <c r="I1242" s="358" t="s">
        <v>12893</v>
      </c>
      <c r="J1242" s="358" t="s">
        <v>12888</v>
      </c>
      <c r="K1242" s="358" t="s">
        <v>13558</v>
      </c>
      <c r="L1242" s="362">
        <v>40838</v>
      </c>
      <c r="N1242" s="362">
        <v>40838</v>
      </c>
      <c r="P1242" s="356" t="s">
        <v>13255</v>
      </c>
    </row>
    <row r="1243" spans="1:16" x14ac:dyDescent="0.2">
      <c r="A1243" s="356" t="s">
        <v>8120</v>
      </c>
      <c r="B1243" s="356" t="s">
        <v>15667</v>
      </c>
      <c r="C1243" s="358" t="s">
        <v>13378</v>
      </c>
      <c r="D1243" s="358" t="s">
        <v>13379</v>
      </c>
      <c r="E1243" s="358" t="s">
        <v>15668</v>
      </c>
      <c r="G1243" s="358" t="s">
        <v>12886</v>
      </c>
      <c r="H1243" s="385">
        <v>16.329999999999998</v>
      </c>
      <c r="I1243" s="358" t="s">
        <v>12893</v>
      </c>
      <c r="J1243" s="358" t="s">
        <v>12888</v>
      </c>
      <c r="K1243" s="358" t="s">
        <v>13558</v>
      </c>
      <c r="L1243" s="362">
        <v>40464</v>
      </c>
      <c r="N1243" s="362">
        <v>40464</v>
      </c>
      <c r="P1243" s="356" t="s">
        <v>13255</v>
      </c>
    </row>
    <row r="1244" spans="1:16" x14ac:dyDescent="0.2">
      <c r="A1244" s="356" t="s">
        <v>8121</v>
      </c>
      <c r="B1244" s="356" t="s">
        <v>15669</v>
      </c>
      <c r="C1244" s="358" t="s">
        <v>12962</v>
      </c>
      <c r="D1244" s="358" t="s">
        <v>12963</v>
      </c>
      <c r="E1244" s="358" t="s">
        <v>15670</v>
      </c>
      <c r="G1244" s="358" t="s">
        <v>12886</v>
      </c>
      <c r="H1244" s="385">
        <v>15.36</v>
      </c>
      <c r="I1244" s="358" t="s">
        <v>12893</v>
      </c>
      <c r="J1244" s="358" t="s">
        <v>12888</v>
      </c>
      <c r="K1244" s="358" t="s">
        <v>13558</v>
      </c>
      <c r="L1244" s="362">
        <v>40859</v>
      </c>
      <c r="N1244" s="362">
        <v>40859</v>
      </c>
      <c r="P1244" s="356" t="s">
        <v>13255</v>
      </c>
    </row>
    <row r="1245" spans="1:16" x14ac:dyDescent="0.2">
      <c r="A1245" s="356" t="s">
        <v>8122</v>
      </c>
      <c r="B1245" s="356" t="s">
        <v>15671</v>
      </c>
      <c r="C1245" s="358" t="s">
        <v>12941</v>
      </c>
      <c r="D1245" s="358" t="s">
        <v>12942</v>
      </c>
      <c r="E1245" s="358" t="s">
        <v>15672</v>
      </c>
      <c r="G1245" s="358" t="s">
        <v>12886</v>
      </c>
      <c r="H1245" s="385">
        <v>10.81</v>
      </c>
      <c r="I1245" s="358" t="s">
        <v>12893</v>
      </c>
      <c r="J1245" s="358" t="s">
        <v>12888</v>
      </c>
      <c r="K1245" s="358" t="s">
        <v>13558</v>
      </c>
      <c r="L1245" s="362">
        <v>40709</v>
      </c>
      <c r="N1245" s="362">
        <v>40709</v>
      </c>
      <c r="P1245" s="356" t="s">
        <v>13255</v>
      </c>
    </row>
    <row r="1246" spans="1:16" x14ac:dyDescent="0.2">
      <c r="A1246" s="356" t="s">
        <v>8123</v>
      </c>
      <c r="B1246" s="356" t="s">
        <v>15673</v>
      </c>
      <c r="C1246" s="358" t="s">
        <v>15268</v>
      </c>
      <c r="D1246" s="358" t="s">
        <v>12919</v>
      </c>
      <c r="E1246" s="358" t="s">
        <v>14698</v>
      </c>
      <c r="G1246" s="358" t="s">
        <v>12886</v>
      </c>
      <c r="H1246" s="385">
        <v>9.8699999999999992</v>
      </c>
      <c r="I1246" s="358" t="s">
        <v>12893</v>
      </c>
      <c r="J1246" s="358" t="s">
        <v>12888</v>
      </c>
      <c r="K1246" s="358" t="s">
        <v>13558</v>
      </c>
      <c r="L1246" s="362">
        <v>40836</v>
      </c>
      <c r="N1246" s="362">
        <v>40836</v>
      </c>
      <c r="P1246" s="356" t="s">
        <v>13255</v>
      </c>
    </row>
    <row r="1247" spans="1:16" x14ac:dyDescent="0.2">
      <c r="A1247" s="356" t="s">
        <v>8124</v>
      </c>
      <c r="B1247" s="356" t="s">
        <v>15674</v>
      </c>
      <c r="C1247" s="358" t="s">
        <v>12905</v>
      </c>
      <c r="D1247" s="358" t="s">
        <v>12951</v>
      </c>
      <c r="E1247" s="358" t="s">
        <v>15675</v>
      </c>
      <c r="G1247" s="358" t="s">
        <v>12886</v>
      </c>
      <c r="H1247" s="385">
        <v>2.2999999999999998</v>
      </c>
      <c r="I1247" s="358" t="s">
        <v>12893</v>
      </c>
      <c r="J1247" s="358" t="s">
        <v>12888</v>
      </c>
      <c r="K1247" s="358" t="s">
        <v>13558</v>
      </c>
      <c r="L1247" s="362">
        <v>40855</v>
      </c>
      <c r="N1247" s="362">
        <v>40855</v>
      </c>
      <c r="P1247" s="356" t="s">
        <v>13255</v>
      </c>
    </row>
    <row r="1248" spans="1:16" x14ac:dyDescent="0.2">
      <c r="A1248" s="356" t="s">
        <v>8125</v>
      </c>
      <c r="B1248" s="356" t="s">
        <v>15676</v>
      </c>
      <c r="C1248" s="358" t="s">
        <v>15268</v>
      </c>
      <c r="D1248" s="358" t="s">
        <v>12919</v>
      </c>
      <c r="E1248" s="358" t="s">
        <v>15677</v>
      </c>
      <c r="G1248" s="358" t="s">
        <v>12886</v>
      </c>
      <c r="H1248" s="385">
        <v>14.1</v>
      </c>
      <c r="I1248" s="358" t="s">
        <v>12893</v>
      </c>
      <c r="J1248" s="358" t="s">
        <v>12888</v>
      </c>
      <c r="K1248" s="358" t="s">
        <v>13558</v>
      </c>
      <c r="L1248" s="362">
        <v>40904</v>
      </c>
      <c r="N1248" s="362">
        <v>40904</v>
      </c>
      <c r="P1248" s="356" t="s">
        <v>13255</v>
      </c>
    </row>
    <row r="1249" spans="1:16" x14ac:dyDescent="0.2">
      <c r="A1249" s="356" t="s">
        <v>8126</v>
      </c>
      <c r="B1249" s="356" t="s">
        <v>15678</v>
      </c>
      <c r="C1249" s="358" t="s">
        <v>13176</v>
      </c>
      <c r="D1249" s="358" t="s">
        <v>13177</v>
      </c>
      <c r="E1249" s="358" t="s">
        <v>15679</v>
      </c>
      <c r="G1249" s="358" t="s">
        <v>12886</v>
      </c>
      <c r="H1249" s="385">
        <v>5.85</v>
      </c>
      <c r="I1249" s="358" t="s">
        <v>12893</v>
      </c>
      <c r="J1249" s="358" t="s">
        <v>12888</v>
      </c>
      <c r="K1249" s="358" t="s">
        <v>13558</v>
      </c>
      <c r="L1249" s="362">
        <v>40781</v>
      </c>
      <c r="N1249" s="362">
        <v>40781</v>
      </c>
      <c r="P1249" s="356" t="s">
        <v>13255</v>
      </c>
    </row>
    <row r="1250" spans="1:16" x14ac:dyDescent="0.2">
      <c r="A1250" s="356" t="s">
        <v>8127</v>
      </c>
      <c r="B1250" s="356" t="s">
        <v>15680</v>
      </c>
      <c r="C1250" s="358" t="s">
        <v>13105</v>
      </c>
      <c r="D1250" s="358" t="s">
        <v>13106</v>
      </c>
      <c r="E1250" s="358" t="s">
        <v>15681</v>
      </c>
      <c r="G1250" s="358" t="s">
        <v>12886</v>
      </c>
      <c r="H1250" s="385">
        <v>24.805</v>
      </c>
      <c r="I1250" s="358" t="s">
        <v>12893</v>
      </c>
      <c r="J1250" s="358" t="s">
        <v>12888</v>
      </c>
      <c r="K1250" s="358" t="s">
        <v>13558</v>
      </c>
      <c r="L1250" s="362">
        <v>39980</v>
      </c>
      <c r="N1250" s="362">
        <v>39980</v>
      </c>
      <c r="P1250" s="356" t="s">
        <v>13255</v>
      </c>
    </row>
    <row r="1251" spans="1:16" x14ac:dyDescent="0.2">
      <c r="A1251" s="356" t="s">
        <v>8128</v>
      </c>
      <c r="B1251" s="356" t="s">
        <v>15682</v>
      </c>
      <c r="C1251" s="358" t="s">
        <v>13185</v>
      </c>
      <c r="D1251" s="358" t="s">
        <v>12916</v>
      </c>
      <c r="E1251" s="358" t="s">
        <v>15683</v>
      </c>
      <c r="G1251" s="358" t="s">
        <v>12886</v>
      </c>
      <c r="H1251" s="385">
        <v>5.88</v>
      </c>
      <c r="I1251" s="358" t="s">
        <v>12893</v>
      </c>
      <c r="J1251" s="358" t="s">
        <v>12888</v>
      </c>
      <c r="K1251" s="358" t="s">
        <v>13558</v>
      </c>
      <c r="L1251" s="362">
        <v>40450</v>
      </c>
      <c r="N1251" s="362">
        <v>40450</v>
      </c>
      <c r="P1251" s="356" t="s">
        <v>13255</v>
      </c>
    </row>
    <row r="1252" spans="1:16" x14ac:dyDescent="0.2">
      <c r="A1252" s="356" t="s">
        <v>8129</v>
      </c>
      <c r="B1252" s="356" t="s">
        <v>15684</v>
      </c>
      <c r="C1252" s="358" t="s">
        <v>13713</v>
      </c>
      <c r="D1252" s="358" t="s">
        <v>12997</v>
      </c>
      <c r="E1252" s="358" t="s">
        <v>13117</v>
      </c>
      <c r="G1252" s="358" t="s">
        <v>12886</v>
      </c>
      <c r="H1252" s="385">
        <v>11.5</v>
      </c>
      <c r="I1252" s="358" t="s">
        <v>12893</v>
      </c>
      <c r="J1252" s="358" t="s">
        <v>12888</v>
      </c>
      <c r="K1252" s="358" t="s">
        <v>13558</v>
      </c>
      <c r="L1252" s="362">
        <v>40875</v>
      </c>
      <c r="N1252" s="362">
        <v>40875</v>
      </c>
      <c r="P1252" s="356" t="s">
        <v>13255</v>
      </c>
    </row>
    <row r="1253" spans="1:16" x14ac:dyDescent="0.2">
      <c r="A1253" s="356" t="s">
        <v>8130</v>
      </c>
      <c r="B1253" s="356" t="s">
        <v>15685</v>
      </c>
      <c r="C1253" s="358" t="s">
        <v>13323</v>
      </c>
      <c r="D1253" s="358" t="s">
        <v>13324</v>
      </c>
      <c r="E1253" s="358" t="s">
        <v>14088</v>
      </c>
      <c r="G1253" s="358" t="s">
        <v>12886</v>
      </c>
      <c r="H1253" s="385">
        <v>7.38</v>
      </c>
      <c r="I1253" s="358" t="s">
        <v>12893</v>
      </c>
      <c r="J1253" s="358" t="s">
        <v>12888</v>
      </c>
      <c r="K1253" s="358" t="s">
        <v>13558</v>
      </c>
      <c r="L1253" s="362">
        <v>40352</v>
      </c>
      <c r="N1253" s="362">
        <v>40352</v>
      </c>
      <c r="P1253" s="356" t="s">
        <v>13255</v>
      </c>
    </row>
    <row r="1254" spans="1:16" x14ac:dyDescent="0.2">
      <c r="A1254" s="356" t="s">
        <v>8131</v>
      </c>
      <c r="B1254" s="356" t="s">
        <v>15686</v>
      </c>
      <c r="C1254" s="358" t="s">
        <v>14305</v>
      </c>
      <c r="D1254" s="358" t="s">
        <v>12919</v>
      </c>
      <c r="E1254" s="358" t="s">
        <v>15687</v>
      </c>
      <c r="G1254" s="358" t="s">
        <v>12886</v>
      </c>
      <c r="H1254" s="385">
        <v>6.51</v>
      </c>
      <c r="I1254" s="358" t="s">
        <v>12893</v>
      </c>
      <c r="J1254" s="358" t="s">
        <v>12888</v>
      </c>
      <c r="K1254" s="358" t="s">
        <v>13558</v>
      </c>
      <c r="L1254" s="362">
        <v>40976</v>
      </c>
      <c r="N1254" s="362">
        <v>40976</v>
      </c>
      <c r="P1254" s="356" t="s">
        <v>14019</v>
      </c>
    </row>
    <row r="1255" spans="1:16" x14ac:dyDescent="0.2">
      <c r="A1255" s="356" t="s">
        <v>8132</v>
      </c>
      <c r="B1255" s="356" t="s">
        <v>15688</v>
      </c>
      <c r="C1255" s="358" t="s">
        <v>13064</v>
      </c>
      <c r="D1255" s="358" t="s">
        <v>12931</v>
      </c>
      <c r="E1255" s="358" t="s">
        <v>15689</v>
      </c>
      <c r="G1255" s="358" t="s">
        <v>12886</v>
      </c>
      <c r="H1255" s="385">
        <v>18.225000000000001</v>
      </c>
      <c r="I1255" s="358" t="s">
        <v>12893</v>
      </c>
      <c r="J1255" s="358" t="s">
        <v>12888</v>
      </c>
      <c r="K1255" s="358" t="s">
        <v>13558</v>
      </c>
      <c r="L1255" s="362">
        <v>40645</v>
      </c>
      <c r="N1255" s="362">
        <v>40645</v>
      </c>
      <c r="P1255" s="356" t="s">
        <v>13255</v>
      </c>
    </row>
    <row r="1256" spans="1:16" x14ac:dyDescent="0.2">
      <c r="A1256" s="356" t="s">
        <v>8133</v>
      </c>
      <c r="B1256" s="356" t="s">
        <v>15690</v>
      </c>
      <c r="C1256" s="358" t="s">
        <v>13595</v>
      </c>
      <c r="D1256" s="358" t="s">
        <v>13596</v>
      </c>
      <c r="E1256" s="358" t="s">
        <v>15691</v>
      </c>
      <c r="G1256" s="358" t="s">
        <v>12886</v>
      </c>
      <c r="H1256" s="385">
        <v>5.2320000000000002</v>
      </c>
      <c r="I1256" s="358" t="s">
        <v>12893</v>
      </c>
      <c r="J1256" s="358" t="s">
        <v>12888</v>
      </c>
      <c r="K1256" s="358" t="s">
        <v>13558</v>
      </c>
      <c r="L1256" s="362">
        <v>40885</v>
      </c>
      <c r="N1256" s="362">
        <v>40885</v>
      </c>
      <c r="P1256" s="356" t="s">
        <v>13255</v>
      </c>
    </row>
    <row r="1257" spans="1:16" x14ac:dyDescent="0.2">
      <c r="A1257" s="356" t="s">
        <v>8134</v>
      </c>
      <c r="B1257" s="356" t="s">
        <v>15692</v>
      </c>
      <c r="C1257" s="358" t="s">
        <v>13009</v>
      </c>
      <c r="D1257" s="358" t="s">
        <v>13010</v>
      </c>
      <c r="E1257" s="358" t="s">
        <v>15693</v>
      </c>
      <c r="G1257" s="358" t="s">
        <v>12886</v>
      </c>
      <c r="H1257" s="385">
        <v>4.9000000000000004</v>
      </c>
      <c r="I1257" s="358" t="s">
        <v>12893</v>
      </c>
      <c r="J1257" s="358" t="s">
        <v>12888</v>
      </c>
      <c r="K1257" s="358" t="s">
        <v>13558</v>
      </c>
      <c r="L1257" s="362">
        <v>40677</v>
      </c>
      <c r="N1257" s="362">
        <v>40677</v>
      </c>
      <c r="P1257" s="356" t="s">
        <v>13255</v>
      </c>
    </row>
    <row r="1258" spans="1:16" x14ac:dyDescent="0.2">
      <c r="A1258" s="356" t="s">
        <v>8135</v>
      </c>
      <c r="B1258" s="356" t="s">
        <v>15694</v>
      </c>
      <c r="C1258" s="358" t="s">
        <v>15180</v>
      </c>
      <c r="D1258" s="358" t="s">
        <v>13245</v>
      </c>
      <c r="E1258" s="358" t="s">
        <v>15695</v>
      </c>
      <c r="G1258" s="358" t="s">
        <v>12886</v>
      </c>
      <c r="H1258" s="385">
        <v>3.99</v>
      </c>
      <c r="I1258" s="358" t="s">
        <v>12893</v>
      </c>
      <c r="J1258" s="358" t="s">
        <v>12888</v>
      </c>
      <c r="K1258" s="358" t="s">
        <v>13558</v>
      </c>
      <c r="L1258" s="362">
        <v>40693</v>
      </c>
      <c r="N1258" s="362">
        <v>40693</v>
      </c>
      <c r="P1258" s="356" t="s">
        <v>14019</v>
      </c>
    </row>
    <row r="1259" spans="1:16" x14ac:dyDescent="0.2">
      <c r="A1259" s="356" t="s">
        <v>8136</v>
      </c>
      <c r="B1259" s="356" t="s">
        <v>15696</v>
      </c>
      <c r="C1259" s="358" t="s">
        <v>13244</v>
      </c>
      <c r="D1259" s="358" t="s">
        <v>13245</v>
      </c>
      <c r="E1259" s="358" t="s">
        <v>15697</v>
      </c>
      <c r="G1259" s="358" t="s">
        <v>12886</v>
      </c>
      <c r="H1259" s="385">
        <v>9.8699999999999992</v>
      </c>
      <c r="I1259" s="358" t="s">
        <v>12893</v>
      </c>
      <c r="J1259" s="358" t="s">
        <v>12888</v>
      </c>
      <c r="K1259" s="358" t="s">
        <v>13558</v>
      </c>
      <c r="L1259" s="362">
        <v>40872</v>
      </c>
      <c r="N1259" s="362">
        <v>40872</v>
      </c>
      <c r="P1259" s="356" t="s">
        <v>13255</v>
      </c>
    </row>
    <row r="1260" spans="1:16" x14ac:dyDescent="0.2">
      <c r="A1260" s="356" t="s">
        <v>8137</v>
      </c>
      <c r="B1260" s="356" t="s">
        <v>15698</v>
      </c>
      <c r="C1260" s="358" t="s">
        <v>14608</v>
      </c>
      <c r="D1260" s="358" t="s">
        <v>12984</v>
      </c>
      <c r="E1260" s="358" t="s">
        <v>15699</v>
      </c>
      <c r="G1260" s="358" t="s">
        <v>12886</v>
      </c>
      <c r="H1260" s="385">
        <v>8.36</v>
      </c>
      <c r="I1260" s="358" t="s">
        <v>12893</v>
      </c>
      <c r="J1260" s="358" t="s">
        <v>12888</v>
      </c>
      <c r="K1260" s="358" t="s">
        <v>13558</v>
      </c>
      <c r="L1260" s="362">
        <v>40271</v>
      </c>
      <c r="N1260" s="362">
        <v>40271</v>
      </c>
      <c r="P1260" s="356" t="s">
        <v>13255</v>
      </c>
    </row>
    <row r="1261" spans="1:16" x14ac:dyDescent="0.2">
      <c r="A1261" s="356" t="s">
        <v>8138</v>
      </c>
      <c r="B1261" s="356" t="s">
        <v>15700</v>
      </c>
      <c r="C1261" s="358" t="s">
        <v>13599</v>
      </c>
      <c r="D1261" s="358" t="s">
        <v>12931</v>
      </c>
      <c r="E1261" s="358" t="s">
        <v>15701</v>
      </c>
      <c r="G1261" s="358" t="s">
        <v>12886</v>
      </c>
      <c r="H1261" s="385">
        <v>24</v>
      </c>
      <c r="I1261" s="358" t="s">
        <v>12893</v>
      </c>
      <c r="J1261" s="358" t="s">
        <v>12888</v>
      </c>
      <c r="K1261" s="358" t="s">
        <v>13558</v>
      </c>
      <c r="L1261" s="362">
        <v>40736</v>
      </c>
      <c r="N1261" s="362">
        <v>40736</v>
      </c>
      <c r="P1261" s="356" t="s">
        <v>13255</v>
      </c>
    </row>
    <row r="1262" spans="1:16" x14ac:dyDescent="0.2">
      <c r="A1262" s="356" t="s">
        <v>8139</v>
      </c>
      <c r="B1262" s="356" t="s">
        <v>15702</v>
      </c>
      <c r="C1262" s="358" t="s">
        <v>12898</v>
      </c>
      <c r="D1262" s="358" t="s">
        <v>12899</v>
      </c>
      <c r="E1262" s="358" t="s">
        <v>15703</v>
      </c>
      <c r="G1262" s="358" t="s">
        <v>12886</v>
      </c>
      <c r="H1262" s="385">
        <v>2.88</v>
      </c>
      <c r="I1262" s="358" t="s">
        <v>12893</v>
      </c>
      <c r="J1262" s="358" t="s">
        <v>12888</v>
      </c>
      <c r="K1262" s="358" t="s">
        <v>13558</v>
      </c>
      <c r="L1262" s="362">
        <v>40355</v>
      </c>
      <c r="N1262" s="362">
        <v>40355</v>
      </c>
      <c r="P1262" s="356" t="s">
        <v>13255</v>
      </c>
    </row>
    <row r="1263" spans="1:16" x14ac:dyDescent="0.2">
      <c r="A1263" s="356" t="s">
        <v>8140</v>
      </c>
      <c r="B1263" s="356" t="s">
        <v>15704</v>
      </c>
      <c r="C1263" s="358" t="s">
        <v>14157</v>
      </c>
      <c r="D1263" s="358" t="s">
        <v>12931</v>
      </c>
      <c r="E1263" s="358" t="s">
        <v>14746</v>
      </c>
      <c r="G1263" s="358" t="s">
        <v>12886</v>
      </c>
      <c r="H1263" s="385">
        <v>10.64</v>
      </c>
      <c r="I1263" s="358" t="s">
        <v>12893</v>
      </c>
      <c r="J1263" s="358" t="s">
        <v>12888</v>
      </c>
      <c r="K1263" s="358" t="s">
        <v>13558</v>
      </c>
      <c r="L1263" s="362">
        <v>40844</v>
      </c>
      <c r="N1263" s="362">
        <v>40844</v>
      </c>
      <c r="P1263" s="356" t="s">
        <v>13255</v>
      </c>
    </row>
    <row r="1264" spans="1:16" x14ac:dyDescent="0.2">
      <c r="A1264" s="356" t="s">
        <v>8141</v>
      </c>
      <c r="B1264" s="356" t="s">
        <v>15705</v>
      </c>
      <c r="C1264" s="358" t="s">
        <v>12905</v>
      </c>
      <c r="D1264" s="358" t="s">
        <v>12987</v>
      </c>
      <c r="E1264" s="358" t="s">
        <v>15706</v>
      </c>
      <c r="G1264" s="358" t="s">
        <v>12886</v>
      </c>
      <c r="H1264" s="385">
        <v>6.46</v>
      </c>
      <c r="I1264" s="358" t="s">
        <v>12893</v>
      </c>
      <c r="J1264" s="358" t="s">
        <v>12888</v>
      </c>
      <c r="K1264" s="358" t="s">
        <v>13558</v>
      </c>
      <c r="L1264" s="362">
        <v>40905</v>
      </c>
      <c r="N1264" s="362">
        <v>40905</v>
      </c>
      <c r="P1264" s="356" t="s">
        <v>13255</v>
      </c>
    </row>
    <row r="1265" spans="1:16" x14ac:dyDescent="0.2">
      <c r="A1265" s="356" t="s">
        <v>8142</v>
      </c>
      <c r="B1265" s="356" t="s">
        <v>15707</v>
      </c>
      <c r="C1265" s="358" t="s">
        <v>15009</v>
      </c>
      <c r="D1265" s="358" t="s">
        <v>12997</v>
      </c>
      <c r="E1265" s="358" t="s">
        <v>15708</v>
      </c>
      <c r="G1265" s="358" t="s">
        <v>12886</v>
      </c>
      <c r="H1265" s="385">
        <v>8.9250000000000007</v>
      </c>
      <c r="I1265" s="358" t="s">
        <v>12893</v>
      </c>
      <c r="J1265" s="358" t="s">
        <v>12888</v>
      </c>
      <c r="K1265" s="358" t="s">
        <v>13558</v>
      </c>
      <c r="L1265" s="362">
        <v>40683</v>
      </c>
      <c r="N1265" s="362">
        <v>40683</v>
      </c>
      <c r="P1265" s="356" t="s">
        <v>13255</v>
      </c>
    </row>
    <row r="1266" spans="1:16" x14ac:dyDescent="0.2">
      <c r="A1266" s="356" t="s">
        <v>8143</v>
      </c>
      <c r="B1266" s="356" t="s">
        <v>15709</v>
      </c>
      <c r="C1266" s="358" t="s">
        <v>13033</v>
      </c>
      <c r="D1266" s="358" t="s">
        <v>13034</v>
      </c>
      <c r="E1266" s="358" t="s">
        <v>15710</v>
      </c>
      <c r="G1266" s="358" t="s">
        <v>12886</v>
      </c>
      <c r="H1266" s="385">
        <v>11.395</v>
      </c>
      <c r="I1266" s="358" t="s">
        <v>12893</v>
      </c>
      <c r="J1266" s="358" t="s">
        <v>12888</v>
      </c>
      <c r="K1266" s="358" t="s">
        <v>13558</v>
      </c>
      <c r="L1266" s="362">
        <v>40855</v>
      </c>
      <c r="N1266" s="362">
        <v>40855</v>
      </c>
      <c r="P1266" s="356" t="s">
        <v>13255</v>
      </c>
    </row>
    <row r="1267" spans="1:16" x14ac:dyDescent="0.2">
      <c r="A1267" s="356" t="s">
        <v>8144</v>
      </c>
      <c r="B1267" s="356" t="s">
        <v>15711</v>
      </c>
      <c r="C1267" s="358" t="s">
        <v>12905</v>
      </c>
      <c r="D1267" s="358" t="s">
        <v>12951</v>
      </c>
      <c r="E1267" s="358" t="s">
        <v>15623</v>
      </c>
      <c r="G1267" s="358" t="s">
        <v>12886</v>
      </c>
      <c r="H1267" s="385">
        <v>5.04</v>
      </c>
      <c r="I1267" s="358" t="s">
        <v>12893</v>
      </c>
      <c r="J1267" s="358" t="s">
        <v>12888</v>
      </c>
      <c r="K1267" s="358" t="s">
        <v>13558</v>
      </c>
      <c r="L1267" s="362">
        <v>40110</v>
      </c>
      <c r="N1267" s="362">
        <v>40110</v>
      </c>
      <c r="P1267" s="356" t="s">
        <v>13255</v>
      </c>
    </row>
    <row r="1268" spans="1:16" x14ac:dyDescent="0.2">
      <c r="A1268" s="356" t="s">
        <v>8145</v>
      </c>
      <c r="B1268" s="356" t="s">
        <v>15712</v>
      </c>
      <c r="C1268" s="358" t="s">
        <v>12955</v>
      </c>
      <c r="D1268" s="358" t="s">
        <v>12895</v>
      </c>
      <c r="E1268" s="358" t="s">
        <v>15713</v>
      </c>
      <c r="G1268" s="358" t="s">
        <v>12886</v>
      </c>
      <c r="H1268" s="385">
        <v>13.865</v>
      </c>
      <c r="I1268" s="358" t="s">
        <v>12893</v>
      </c>
      <c r="J1268" s="358" t="s">
        <v>12888</v>
      </c>
      <c r="K1268" s="358" t="s">
        <v>13558</v>
      </c>
      <c r="L1268" s="362">
        <v>40891</v>
      </c>
      <c r="N1268" s="362">
        <v>40891</v>
      </c>
      <c r="P1268" s="356" t="s">
        <v>13255</v>
      </c>
    </row>
    <row r="1269" spans="1:16" x14ac:dyDescent="0.2">
      <c r="A1269" s="356" t="s">
        <v>8146</v>
      </c>
      <c r="B1269" s="356" t="s">
        <v>15714</v>
      </c>
      <c r="C1269" s="358" t="s">
        <v>13134</v>
      </c>
      <c r="D1269" s="358" t="s">
        <v>13130</v>
      </c>
      <c r="E1269" s="358" t="s">
        <v>14739</v>
      </c>
      <c r="G1269" s="358" t="s">
        <v>12886</v>
      </c>
      <c r="H1269" s="385">
        <v>7.98</v>
      </c>
      <c r="I1269" s="358" t="s">
        <v>12893</v>
      </c>
      <c r="J1269" s="358" t="s">
        <v>12888</v>
      </c>
      <c r="K1269" s="358" t="s">
        <v>13558</v>
      </c>
      <c r="L1269" s="362">
        <v>40793</v>
      </c>
      <c r="N1269" s="362">
        <v>40793</v>
      </c>
      <c r="P1269" s="356" t="s">
        <v>13255</v>
      </c>
    </row>
    <row r="1270" spans="1:16" x14ac:dyDescent="0.2">
      <c r="A1270" s="356" t="s">
        <v>8147</v>
      </c>
      <c r="B1270" s="356" t="s">
        <v>15715</v>
      </c>
      <c r="C1270" s="358" t="s">
        <v>12905</v>
      </c>
      <c r="D1270" s="358" t="s">
        <v>12951</v>
      </c>
      <c r="E1270" s="358" t="s">
        <v>15716</v>
      </c>
      <c r="G1270" s="358" t="s">
        <v>12886</v>
      </c>
      <c r="H1270" s="385">
        <v>5.07</v>
      </c>
      <c r="I1270" s="358" t="s">
        <v>12893</v>
      </c>
      <c r="J1270" s="358" t="s">
        <v>12888</v>
      </c>
      <c r="K1270" s="358" t="s">
        <v>13558</v>
      </c>
      <c r="L1270" s="362">
        <v>40697</v>
      </c>
      <c r="N1270" s="362">
        <v>40697</v>
      </c>
      <c r="P1270" s="356" t="s">
        <v>13255</v>
      </c>
    </row>
    <row r="1271" spans="1:16" x14ac:dyDescent="0.2">
      <c r="A1271" s="356" t="s">
        <v>8148</v>
      </c>
      <c r="B1271" s="356" t="s">
        <v>15717</v>
      </c>
      <c r="C1271" s="358" t="s">
        <v>13105</v>
      </c>
      <c r="D1271" s="358" t="s">
        <v>13106</v>
      </c>
      <c r="E1271" s="358" t="s">
        <v>15718</v>
      </c>
      <c r="G1271" s="358" t="s">
        <v>12886</v>
      </c>
      <c r="H1271" s="385">
        <v>6.11</v>
      </c>
      <c r="I1271" s="358" t="s">
        <v>12893</v>
      </c>
      <c r="J1271" s="358" t="s">
        <v>12888</v>
      </c>
      <c r="K1271" s="358" t="s">
        <v>13558</v>
      </c>
      <c r="L1271" s="362">
        <v>40716</v>
      </c>
      <c r="N1271" s="362">
        <v>40716</v>
      </c>
      <c r="P1271" s="356" t="s">
        <v>13255</v>
      </c>
    </row>
    <row r="1272" spans="1:16" x14ac:dyDescent="0.2">
      <c r="A1272" s="356" t="s">
        <v>8149</v>
      </c>
      <c r="B1272" s="356" t="s">
        <v>15719</v>
      </c>
      <c r="C1272" s="358" t="s">
        <v>13031</v>
      </c>
      <c r="D1272" s="358" t="s">
        <v>12960</v>
      </c>
      <c r="E1272" s="358" t="s">
        <v>15720</v>
      </c>
      <c r="G1272" s="358" t="s">
        <v>12886</v>
      </c>
      <c r="H1272" s="385">
        <v>17.28</v>
      </c>
      <c r="I1272" s="358" t="s">
        <v>12893</v>
      </c>
      <c r="J1272" s="358" t="s">
        <v>12888</v>
      </c>
      <c r="K1272" s="358" t="s">
        <v>13558</v>
      </c>
      <c r="L1272" s="362">
        <v>40165</v>
      </c>
      <c r="N1272" s="362">
        <v>40165</v>
      </c>
      <c r="P1272" s="356" t="s">
        <v>13605</v>
      </c>
    </row>
    <row r="1273" spans="1:16" x14ac:dyDescent="0.2">
      <c r="A1273" s="356" t="s">
        <v>8150</v>
      </c>
      <c r="B1273" s="356" t="s">
        <v>15721</v>
      </c>
      <c r="C1273" s="358" t="s">
        <v>13585</v>
      </c>
      <c r="D1273" s="358" t="s">
        <v>12910</v>
      </c>
      <c r="E1273" s="358" t="s">
        <v>15722</v>
      </c>
      <c r="G1273" s="358" t="s">
        <v>12886</v>
      </c>
      <c r="H1273" s="385">
        <v>8.6999999999999993</v>
      </c>
      <c r="I1273" s="358" t="s">
        <v>12893</v>
      </c>
      <c r="J1273" s="358" t="s">
        <v>12888</v>
      </c>
      <c r="K1273" s="358" t="s">
        <v>13558</v>
      </c>
      <c r="L1273" s="362">
        <v>40740</v>
      </c>
      <c r="N1273" s="362">
        <v>40740</v>
      </c>
      <c r="P1273" s="356" t="s">
        <v>13255</v>
      </c>
    </row>
    <row r="1274" spans="1:16" x14ac:dyDescent="0.2">
      <c r="A1274" s="356" t="s">
        <v>8151</v>
      </c>
      <c r="B1274" s="356" t="s">
        <v>15723</v>
      </c>
      <c r="C1274" s="358" t="s">
        <v>13609</v>
      </c>
      <c r="D1274" s="358" t="s">
        <v>12895</v>
      </c>
      <c r="E1274" s="358" t="s">
        <v>15724</v>
      </c>
      <c r="G1274" s="358" t="s">
        <v>12886</v>
      </c>
      <c r="H1274" s="385">
        <v>14.4</v>
      </c>
      <c r="I1274" s="358" t="s">
        <v>12893</v>
      </c>
      <c r="J1274" s="358" t="s">
        <v>12888</v>
      </c>
      <c r="K1274" s="358" t="s">
        <v>13558</v>
      </c>
      <c r="L1274" s="362">
        <v>40403</v>
      </c>
      <c r="N1274" s="362">
        <v>40403</v>
      </c>
      <c r="P1274" s="356" t="s">
        <v>13255</v>
      </c>
    </row>
    <row r="1275" spans="1:16" x14ac:dyDescent="0.2">
      <c r="A1275" s="356" t="s">
        <v>8152</v>
      </c>
      <c r="B1275" s="356" t="s">
        <v>15725</v>
      </c>
      <c r="C1275" s="358" t="s">
        <v>12938</v>
      </c>
      <c r="D1275" s="358" t="s">
        <v>12939</v>
      </c>
      <c r="E1275" s="358" t="s">
        <v>15726</v>
      </c>
      <c r="G1275" s="358" t="s">
        <v>12886</v>
      </c>
      <c r="H1275" s="385">
        <v>10.464</v>
      </c>
      <c r="I1275" s="358" t="s">
        <v>12893</v>
      </c>
      <c r="J1275" s="358" t="s">
        <v>12888</v>
      </c>
      <c r="K1275" s="358" t="s">
        <v>13558</v>
      </c>
      <c r="L1275" s="362">
        <v>40886</v>
      </c>
      <c r="N1275" s="362">
        <v>40886</v>
      </c>
      <c r="P1275" s="356" t="s">
        <v>13255</v>
      </c>
    </row>
    <row r="1276" spans="1:16" x14ac:dyDescent="0.2">
      <c r="A1276" s="356" t="s">
        <v>8153</v>
      </c>
      <c r="B1276" s="356" t="s">
        <v>15727</v>
      </c>
      <c r="C1276" s="358" t="s">
        <v>13595</v>
      </c>
      <c r="D1276" s="358" t="s">
        <v>13596</v>
      </c>
      <c r="E1276" s="358" t="s">
        <v>15728</v>
      </c>
      <c r="G1276" s="358" t="s">
        <v>12886</v>
      </c>
      <c r="H1276" s="385">
        <v>8.82</v>
      </c>
      <c r="I1276" s="358" t="s">
        <v>12893</v>
      </c>
      <c r="J1276" s="358" t="s">
        <v>12888</v>
      </c>
      <c r="K1276" s="358" t="s">
        <v>13558</v>
      </c>
      <c r="L1276" s="362">
        <v>40325</v>
      </c>
      <c r="N1276" s="362">
        <v>40325</v>
      </c>
      <c r="P1276" s="356" t="s">
        <v>13255</v>
      </c>
    </row>
    <row r="1277" spans="1:16" x14ac:dyDescent="0.2">
      <c r="A1277" s="356" t="s">
        <v>8154</v>
      </c>
      <c r="B1277" s="356" t="s">
        <v>15729</v>
      </c>
      <c r="C1277" s="358" t="s">
        <v>12972</v>
      </c>
      <c r="D1277" s="358" t="s">
        <v>12973</v>
      </c>
      <c r="E1277" s="358" t="s">
        <v>15730</v>
      </c>
      <c r="G1277" s="358" t="s">
        <v>12886</v>
      </c>
      <c r="H1277" s="385">
        <v>8</v>
      </c>
      <c r="I1277" s="358" t="s">
        <v>12893</v>
      </c>
      <c r="J1277" s="358" t="s">
        <v>12888</v>
      </c>
      <c r="K1277" s="358" t="s">
        <v>13558</v>
      </c>
      <c r="L1277" s="362">
        <v>40675</v>
      </c>
      <c r="N1277" s="362">
        <v>40675</v>
      </c>
      <c r="P1277" s="356" t="s">
        <v>13255</v>
      </c>
    </row>
    <row r="1278" spans="1:16" x14ac:dyDescent="0.2">
      <c r="A1278" s="356" t="s">
        <v>8155</v>
      </c>
      <c r="B1278" s="356" t="s">
        <v>15731</v>
      </c>
      <c r="C1278" s="358" t="s">
        <v>14843</v>
      </c>
      <c r="D1278" s="358" t="s">
        <v>12910</v>
      </c>
      <c r="E1278" s="358" t="s">
        <v>15732</v>
      </c>
      <c r="G1278" s="358" t="s">
        <v>12886</v>
      </c>
      <c r="H1278" s="385">
        <v>8.2799999999999994</v>
      </c>
      <c r="I1278" s="358" t="s">
        <v>12893</v>
      </c>
      <c r="J1278" s="358" t="s">
        <v>12888</v>
      </c>
      <c r="K1278" s="358" t="s">
        <v>13558</v>
      </c>
      <c r="L1278" s="362">
        <v>40738</v>
      </c>
      <c r="N1278" s="362">
        <v>40738</v>
      </c>
      <c r="P1278" s="356" t="s">
        <v>13255</v>
      </c>
    </row>
    <row r="1279" spans="1:16" x14ac:dyDescent="0.2">
      <c r="A1279" s="356" t="s">
        <v>8156</v>
      </c>
      <c r="B1279" s="356" t="s">
        <v>15733</v>
      </c>
      <c r="C1279" s="358" t="s">
        <v>13754</v>
      </c>
      <c r="D1279" s="358" t="s">
        <v>13755</v>
      </c>
      <c r="E1279" s="358" t="s">
        <v>15734</v>
      </c>
      <c r="G1279" s="358" t="s">
        <v>12886</v>
      </c>
      <c r="H1279" s="385">
        <v>8.4</v>
      </c>
      <c r="I1279" s="358" t="s">
        <v>12893</v>
      </c>
      <c r="J1279" s="358" t="s">
        <v>12888</v>
      </c>
      <c r="K1279" s="358" t="s">
        <v>13558</v>
      </c>
      <c r="L1279" s="362">
        <v>40766</v>
      </c>
      <c r="N1279" s="362">
        <v>40766</v>
      </c>
      <c r="P1279" s="356" t="s">
        <v>13255</v>
      </c>
    </row>
    <row r="1280" spans="1:16" x14ac:dyDescent="0.2">
      <c r="A1280" s="356" t="s">
        <v>8157</v>
      </c>
      <c r="B1280" s="356" t="s">
        <v>15735</v>
      </c>
      <c r="C1280" s="358" t="s">
        <v>13064</v>
      </c>
      <c r="D1280" s="358" t="s">
        <v>12931</v>
      </c>
      <c r="E1280" s="358" t="s">
        <v>15736</v>
      </c>
      <c r="G1280" s="358" t="s">
        <v>12886</v>
      </c>
      <c r="H1280" s="385">
        <v>27</v>
      </c>
      <c r="I1280" s="358" t="s">
        <v>12893</v>
      </c>
      <c r="J1280" s="358" t="s">
        <v>12888</v>
      </c>
      <c r="K1280" s="358" t="s">
        <v>13558</v>
      </c>
      <c r="L1280" s="362">
        <v>40631</v>
      </c>
      <c r="N1280" s="362">
        <v>40631</v>
      </c>
      <c r="P1280" s="356" t="s">
        <v>13255</v>
      </c>
    </row>
    <row r="1281" spans="1:16" x14ac:dyDescent="0.2">
      <c r="A1281" s="356" t="s">
        <v>8158</v>
      </c>
      <c r="B1281" s="356" t="s">
        <v>15737</v>
      </c>
      <c r="C1281" s="358" t="s">
        <v>12905</v>
      </c>
      <c r="D1281" s="358" t="s">
        <v>12951</v>
      </c>
      <c r="E1281" s="358" t="s">
        <v>15738</v>
      </c>
      <c r="G1281" s="358" t="s">
        <v>12886</v>
      </c>
      <c r="H1281" s="385">
        <v>8.1</v>
      </c>
      <c r="I1281" s="358" t="s">
        <v>12893</v>
      </c>
      <c r="J1281" s="358" t="s">
        <v>12888</v>
      </c>
      <c r="K1281" s="358" t="s">
        <v>13558</v>
      </c>
      <c r="L1281" s="362">
        <v>40791</v>
      </c>
      <c r="N1281" s="362">
        <v>40791</v>
      </c>
      <c r="P1281" s="356" t="s">
        <v>13255</v>
      </c>
    </row>
    <row r="1282" spans="1:16" x14ac:dyDescent="0.2">
      <c r="A1282" s="356" t="s">
        <v>8159</v>
      </c>
      <c r="B1282" s="356" t="s">
        <v>15739</v>
      </c>
      <c r="C1282" s="358" t="s">
        <v>14623</v>
      </c>
      <c r="D1282" s="358" t="s">
        <v>13010</v>
      </c>
      <c r="E1282" s="358" t="s">
        <v>15354</v>
      </c>
      <c r="G1282" s="358" t="s">
        <v>12886</v>
      </c>
      <c r="H1282" s="385">
        <v>9.43</v>
      </c>
      <c r="I1282" s="358" t="s">
        <v>12893</v>
      </c>
      <c r="J1282" s="358" t="s">
        <v>12888</v>
      </c>
      <c r="K1282" s="358" t="s">
        <v>13558</v>
      </c>
      <c r="L1282" s="362">
        <v>40449</v>
      </c>
      <c r="N1282" s="362">
        <v>40449</v>
      </c>
      <c r="P1282" s="356" t="s">
        <v>13255</v>
      </c>
    </row>
    <row r="1283" spans="1:16" x14ac:dyDescent="0.2">
      <c r="A1283" s="356" t="s">
        <v>8160</v>
      </c>
      <c r="B1283" s="356" t="s">
        <v>15740</v>
      </c>
      <c r="C1283" s="358" t="s">
        <v>12902</v>
      </c>
      <c r="D1283" s="358" t="s">
        <v>12903</v>
      </c>
      <c r="E1283" s="358" t="s">
        <v>15741</v>
      </c>
      <c r="G1283" s="358" t="s">
        <v>12886</v>
      </c>
      <c r="H1283" s="385">
        <v>4.4400000000000004</v>
      </c>
      <c r="I1283" s="358" t="s">
        <v>12893</v>
      </c>
      <c r="J1283" s="358" t="s">
        <v>12888</v>
      </c>
      <c r="K1283" s="358" t="s">
        <v>13558</v>
      </c>
      <c r="L1283" s="362">
        <v>40518</v>
      </c>
      <c r="N1283" s="362">
        <v>40518</v>
      </c>
      <c r="P1283" s="356" t="s">
        <v>13255</v>
      </c>
    </row>
    <row r="1284" spans="1:16" x14ac:dyDescent="0.2">
      <c r="A1284" s="356" t="s">
        <v>8161</v>
      </c>
      <c r="B1284" s="356" t="s">
        <v>15742</v>
      </c>
      <c r="C1284" s="358" t="s">
        <v>12980</v>
      </c>
      <c r="D1284" s="358" t="s">
        <v>12981</v>
      </c>
      <c r="E1284" s="358" t="s">
        <v>15743</v>
      </c>
      <c r="G1284" s="358" t="s">
        <v>12886</v>
      </c>
      <c r="H1284" s="385">
        <v>4.7</v>
      </c>
      <c r="I1284" s="358" t="s">
        <v>12893</v>
      </c>
      <c r="J1284" s="358" t="s">
        <v>12888</v>
      </c>
      <c r="K1284" s="358" t="s">
        <v>13558</v>
      </c>
      <c r="L1284" s="362">
        <v>40660</v>
      </c>
      <c r="N1284" s="362">
        <v>40660</v>
      </c>
      <c r="P1284" s="356" t="s">
        <v>13255</v>
      </c>
    </row>
    <row r="1285" spans="1:16" x14ac:dyDescent="0.2">
      <c r="A1285" s="356" t="s">
        <v>8162</v>
      </c>
      <c r="B1285" s="356" t="s">
        <v>15744</v>
      </c>
      <c r="C1285" s="358" t="s">
        <v>12905</v>
      </c>
      <c r="D1285" s="358" t="s">
        <v>12987</v>
      </c>
      <c r="E1285" s="358" t="s">
        <v>15745</v>
      </c>
      <c r="G1285" s="358" t="s">
        <v>12886</v>
      </c>
      <c r="H1285" s="385">
        <v>4.5599999999999996</v>
      </c>
      <c r="I1285" s="358" t="s">
        <v>12893</v>
      </c>
      <c r="J1285" s="358" t="s">
        <v>12888</v>
      </c>
      <c r="K1285" s="358" t="s">
        <v>13558</v>
      </c>
      <c r="L1285" s="362">
        <v>40701</v>
      </c>
      <c r="N1285" s="362">
        <v>40701</v>
      </c>
      <c r="P1285" s="356" t="s">
        <v>13255</v>
      </c>
    </row>
    <row r="1286" spans="1:16" x14ac:dyDescent="0.2">
      <c r="A1286" s="356" t="s">
        <v>8163</v>
      </c>
      <c r="B1286" s="356" t="s">
        <v>15746</v>
      </c>
      <c r="C1286" s="358" t="s">
        <v>12902</v>
      </c>
      <c r="D1286" s="358" t="s">
        <v>12903</v>
      </c>
      <c r="E1286" s="358" t="s">
        <v>15747</v>
      </c>
      <c r="G1286" s="358" t="s">
        <v>12886</v>
      </c>
      <c r="H1286" s="385">
        <v>4.4400000000000004</v>
      </c>
      <c r="I1286" s="358" t="s">
        <v>12893</v>
      </c>
      <c r="J1286" s="358" t="s">
        <v>12888</v>
      </c>
      <c r="K1286" s="358" t="s">
        <v>13558</v>
      </c>
      <c r="L1286" s="362">
        <v>40518</v>
      </c>
      <c r="N1286" s="362">
        <v>40518</v>
      </c>
      <c r="P1286" s="356" t="s">
        <v>13255</v>
      </c>
    </row>
    <row r="1287" spans="1:16" x14ac:dyDescent="0.2">
      <c r="A1287" s="356" t="s">
        <v>8164</v>
      </c>
      <c r="B1287" s="356" t="s">
        <v>15748</v>
      </c>
      <c r="C1287" s="358" t="s">
        <v>13136</v>
      </c>
      <c r="D1287" s="358" t="s">
        <v>12884</v>
      </c>
      <c r="E1287" s="358" t="s">
        <v>15749</v>
      </c>
      <c r="G1287" s="358" t="s">
        <v>12886</v>
      </c>
      <c r="H1287" s="385">
        <v>8.64</v>
      </c>
      <c r="I1287" s="358" t="s">
        <v>12893</v>
      </c>
      <c r="J1287" s="358" t="s">
        <v>12888</v>
      </c>
      <c r="K1287" s="358" t="s">
        <v>13558</v>
      </c>
      <c r="L1287" s="362">
        <v>40438</v>
      </c>
      <c r="N1287" s="362">
        <v>40438</v>
      </c>
      <c r="P1287" s="356" t="s">
        <v>13255</v>
      </c>
    </row>
    <row r="1288" spans="1:16" x14ac:dyDescent="0.2">
      <c r="A1288" s="356" t="s">
        <v>8165</v>
      </c>
      <c r="B1288" s="356" t="s">
        <v>15750</v>
      </c>
      <c r="C1288" s="358" t="s">
        <v>13800</v>
      </c>
      <c r="D1288" s="358" t="s">
        <v>13801</v>
      </c>
      <c r="E1288" s="358" t="s">
        <v>15751</v>
      </c>
      <c r="G1288" s="358" t="s">
        <v>12886</v>
      </c>
      <c r="H1288" s="385">
        <v>10.8</v>
      </c>
      <c r="I1288" s="358" t="s">
        <v>12893</v>
      </c>
      <c r="J1288" s="358" t="s">
        <v>12888</v>
      </c>
      <c r="K1288" s="358" t="s">
        <v>13558</v>
      </c>
      <c r="L1288" s="362">
        <v>40861</v>
      </c>
      <c r="N1288" s="362">
        <v>40861</v>
      </c>
      <c r="P1288" s="356" t="s">
        <v>13255</v>
      </c>
    </row>
    <row r="1289" spans="1:16" x14ac:dyDescent="0.2">
      <c r="A1289" s="356" t="s">
        <v>8166</v>
      </c>
      <c r="B1289" s="356" t="s">
        <v>15752</v>
      </c>
      <c r="C1289" s="358" t="s">
        <v>13129</v>
      </c>
      <c r="D1289" s="358" t="s">
        <v>13130</v>
      </c>
      <c r="E1289" s="358" t="s">
        <v>15753</v>
      </c>
      <c r="G1289" s="358" t="s">
        <v>12886</v>
      </c>
      <c r="H1289" s="385">
        <v>9.17</v>
      </c>
      <c r="I1289" s="358" t="s">
        <v>12893</v>
      </c>
      <c r="J1289" s="358" t="s">
        <v>12888</v>
      </c>
      <c r="K1289" s="358" t="s">
        <v>13558</v>
      </c>
      <c r="L1289" s="362">
        <v>40739</v>
      </c>
      <c r="N1289" s="362">
        <v>40739</v>
      </c>
      <c r="P1289" s="356" t="s">
        <v>13255</v>
      </c>
    </row>
    <row r="1290" spans="1:16" x14ac:dyDescent="0.2">
      <c r="A1290" s="356" t="s">
        <v>8167</v>
      </c>
      <c r="B1290" s="356" t="s">
        <v>15754</v>
      </c>
      <c r="C1290" s="358" t="s">
        <v>13044</v>
      </c>
      <c r="D1290" s="358" t="s">
        <v>13045</v>
      </c>
      <c r="E1290" s="358" t="s">
        <v>15755</v>
      </c>
      <c r="G1290" s="358" t="s">
        <v>12886</v>
      </c>
      <c r="H1290" s="385">
        <v>7.02</v>
      </c>
      <c r="I1290" s="358" t="s">
        <v>12893</v>
      </c>
      <c r="J1290" s="358" t="s">
        <v>12888</v>
      </c>
      <c r="K1290" s="358" t="s">
        <v>13558</v>
      </c>
      <c r="L1290" s="362">
        <v>40673</v>
      </c>
      <c r="N1290" s="362">
        <v>40673</v>
      </c>
      <c r="P1290" s="356" t="s">
        <v>13255</v>
      </c>
    </row>
    <row r="1291" spans="1:16" x14ac:dyDescent="0.2">
      <c r="A1291" s="356" t="s">
        <v>8168</v>
      </c>
      <c r="B1291" s="356" t="s">
        <v>15756</v>
      </c>
      <c r="C1291" s="358" t="s">
        <v>12909</v>
      </c>
      <c r="D1291" s="358" t="s">
        <v>12910</v>
      </c>
      <c r="E1291" s="358" t="s">
        <v>15757</v>
      </c>
      <c r="G1291" s="358" t="s">
        <v>12886</v>
      </c>
      <c r="H1291" s="385">
        <v>7.68</v>
      </c>
      <c r="I1291" s="358" t="s">
        <v>12893</v>
      </c>
      <c r="J1291" s="358" t="s">
        <v>12888</v>
      </c>
      <c r="K1291" s="358" t="s">
        <v>13558</v>
      </c>
      <c r="L1291" s="362">
        <v>40704</v>
      </c>
      <c r="N1291" s="362">
        <v>40704</v>
      </c>
      <c r="P1291" s="356" t="s">
        <v>13255</v>
      </c>
    </row>
    <row r="1292" spans="1:16" x14ac:dyDescent="0.2">
      <c r="A1292" s="356" t="s">
        <v>8169</v>
      </c>
      <c r="B1292" s="356" t="s">
        <v>15758</v>
      </c>
      <c r="C1292" s="358" t="s">
        <v>13330</v>
      </c>
      <c r="D1292" s="358" t="s">
        <v>12984</v>
      </c>
      <c r="E1292" s="358" t="s">
        <v>15759</v>
      </c>
      <c r="G1292" s="358" t="s">
        <v>12886</v>
      </c>
      <c r="H1292" s="385">
        <v>18.059999999999999</v>
      </c>
      <c r="I1292" s="358" t="s">
        <v>12893</v>
      </c>
      <c r="J1292" s="358" t="s">
        <v>12888</v>
      </c>
      <c r="K1292" s="358" t="s">
        <v>13558</v>
      </c>
      <c r="L1292" s="362">
        <v>40900</v>
      </c>
      <c r="N1292" s="362">
        <v>40900</v>
      </c>
      <c r="P1292" s="356" t="s">
        <v>13255</v>
      </c>
    </row>
    <row r="1293" spans="1:16" x14ac:dyDescent="0.2">
      <c r="A1293" s="356" t="s">
        <v>8170</v>
      </c>
      <c r="B1293" s="356" t="s">
        <v>15760</v>
      </c>
      <c r="C1293" s="358" t="s">
        <v>12955</v>
      </c>
      <c r="D1293" s="358" t="s">
        <v>12895</v>
      </c>
      <c r="E1293" s="358" t="s">
        <v>15761</v>
      </c>
      <c r="G1293" s="358" t="s">
        <v>12886</v>
      </c>
      <c r="H1293" s="385">
        <v>7.625</v>
      </c>
      <c r="I1293" s="358" t="s">
        <v>12893</v>
      </c>
      <c r="J1293" s="358" t="s">
        <v>12888</v>
      </c>
      <c r="K1293" s="358" t="s">
        <v>13558</v>
      </c>
      <c r="L1293" s="362">
        <v>40695</v>
      </c>
      <c r="N1293" s="362">
        <v>40695</v>
      </c>
      <c r="P1293" s="356" t="s">
        <v>13255</v>
      </c>
    </row>
    <row r="1294" spans="1:16" x14ac:dyDescent="0.2">
      <c r="A1294" s="356" t="s">
        <v>8171</v>
      </c>
      <c r="B1294" s="356" t="s">
        <v>15762</v>
      </c>
      <c r="C1294" s="358" t="s">
        <v>13595</v>
      </c>
      <c r="D1294" s="358" t="s">
        <v>13596</v>
      </c>
      <c r="E1294" s="358" t="s">
        <v>15763</v>
      </c>
      <c r="G1294" s="358" t="s">
        <v>12886</v>
      </c>
      <c r="H1294" s="385">
        <v>6.84</v>
      </c>
      <c r="I1294" s="358" t="s">
        <v>12893</v>
      </c>
      <c r="J1294" s="358" t="s">
        <v>12888</v>
      </c>
      <c r="K1294" s="358" t="s">
        <v>13558</v>
      </c>
      <c r="L1294" s="362">
        <v>40319</v>
      </c>
      <c r="N1294" s="362">
        <v>40319</v>
      </c>
      <c r="P1294" s="356" t="s">
        <v>13255</v>
      </c>
    </row>
    <row r="1295" spans="1:16" x14ac:dyDescent="0.2">
      <c r="A1295" s="356" t="s">
        <v>8172</v>
      </c>
      <c r="B1295" s="356" t="s">
        <v>15764</v>
      </c>
      <c r="C1295" s="358" t="s">
        <v>12905</v>
      </c>
      <c r="D1295" s="358" t="s">
        <v>12945</v>
      </c>
      <c r="E1295" s="358" t="s">
        <v>15765</v>
      </c>
      <c r="G1295" s="358" t="s">
        <v>12886</v>
      </c>
      <c r="H1295" s="385">
        <v>5.04</v>
      </c>
      <c r="I1295" s="358" t="s">
        <v>12893</v>
      </c>
      <c r="J1295" s="358" t="s">
        <v>12888</v>
      </c>
      <c r="K1295" s="358" t="s">
        <v>13558</v>
      </c>
      <c r="L1295" s="362">
        <v>40704</v>
      </c>
      <c r="N1295" s="362">
        <v>40704</v>
      </c>
      <c r="P1295" s="356" t="s">
        <v>13255</v>
      </c>
    </row>
    <row r="1296" spans="1:16" x14ac:dyDescent="0.2">
      <c r="A1296" s="356" t="s">
        <v>8173</v>
      </c>
      <c r="B1296" s="356" t="s">
        <v>15766</v>
      </c>
      <c r="C1296" s="358" t="s">
        <v>13572</v>
      </c>
      <c r="D1296" s="358" t="s">
        <v>12981</v>
      </c>
      <c r="E1296" s="358" t="s">
        <v>15767</v>
      </c>
      <c r="G1296" s="358" t="s">
        <v>12886</v>
      </c>
      <c r="H1296" s="385">
        <v>13.2</v>
      </c>
      <c r="I1296" s="358" t="s">
        <v>12893</v>
      </c>
      <c r="J1296" s="358" t="s">
        <v>12888</v>
      </c>
      <c r="K1296" s="358" t="s">
        <v>13558</v>
      </c>
      <c r="L1296" s="362">
        <v>40675</v>
      </c>
      <c r="N1296" s="362">
        <v>40675</v>
      </c>
      <c r="P1296" s="356" t="s">
        <v>13255</v>
      </c>
    </row>
    <row r="1297" spans="1:16" x14ac:dyDescent="0.2">
      <c r="A1297" s="356" t="s">
        <v>8174</v>
      </c>
      <c r="B1297" s="356" t="s">
        <v>15768</v>
      </c>
      <c r="C1297" s="358" t="s">
        <v>12905</v>
      </c>
      <c r="D1297" s="358" t="s">
        <v>12987</v>
      </c>
      <c r="E1297" s="358" t="s">
        <v>15769</v>
      </c>
      <c r="G1297" s="358" t="s">
        <v>12886</v>
      </c>
      <c r="H1297" s="385">
        <v>11.52</v>
      </c>
      <c r="I1297" s="358" t="s">
        <v>12893</v>
      </c>
      <c r="J1297" s="358" t="s">
        <v>12888</v>
      </c>
      <c r="K1297" s="358" t="s">
        <v>13558</v>
      </c>
      <c r="L1297" s="362">
        <v>40249</v>
      </c>
      <c r="N1297" s="362">
        <v>40249</v>
      </c>
      <c r="P1297" s="356" t="s">
        <v>13255</v>
      </c>
    </row>
    <row r="1298" spans="1:16" x14ac:dyDescent="0.2">
      <c r="A1298" s="356" t="s">
        <v>8175</v>
      </c>
      <c r="B1298" s="356" t="s">
        <v>15770</v>
      </c>
      <c r="C1298" s="358" t="s">
        <v>13077</v>
      </c>
      <c r="D1298" s="358" t="s">
        <v>12997</v>
      </c>
      <c r="E1298" s="358" t="s">
        <v>15771</v>
      </c>
      <c r="G1298" s="358" t="s">
        <v>12886</v>
      </c>
      <c r="H1298" s="385">
        <v>11.34</v>
      </c>
      <c r="I1298" s="358" t="s">
        <v>12893</v>
      </c>
      <c r="J1298" s="358" t="s">
        <v>12888</v>
      </c>
      <c r="K1298" s="358" t="s">
        <v>13558</v>
      </c>
      <c r="L1298" s="362">
        <v>40872</v>
      </c>
      <c r="N1298" s="362">
        <v>40872</v>
      </c>
      <c r="P1298" s="356" t="s">
        <v>13255</v>
      </c>
    </row>
    <row r="1299" spans="1:16" x14ac:dyDescent="0.2">
      <c r="A1299" s="356" t="s">
        <v>8176</v>
      </c>
      <c r="B1299" s="356" t="s">
        <v>15772</v>
      </c>
      <c r="C1299" s="358" t="s">
        <v>13966</v>
      </c>
      <c r="D1299" s="358" t="s">
        <v>13027</v>
      </c>
      <c r="E1299" s="358" t="s">
        <v>15773</v>
      </c>
      <c r="G1299" s="358" t="s">
        <v>12886</v>
      </c>
      <c r="H1299" s="385">
        <v>5.4</v>
      </c>
      <c r="I1299" s="358" t="s">
        <v>12893</v>
      </c>
      <c r="J1299" s="358" t="s">
        <v>12888</v>
      </c>
      <c r="K1299" s="358" t="s">
        <v>13558</v>
      </c>
      <c r="L1299" s="362">
        <v>40057</v>
      </c>
      <c r="N1299" s="362">
        <v>40057</v>
      </c>
      <c r="P1299" s="356" t="s">
        <v>13255</v>
      </c>
    </row>
    <row r="1300" spans="1:16" x14ac:dyDescent="0.2">
      <c r="A1300" s="356" t="s">
        <v>8177</v>
      </c>
      <c r="B1300" s="356" t="s">
        <v>15774</v>
      </c>
      <c r="C1300" s="358" t="s">
        <v>13244</v>
      </c>
      <c r="D1300" s="358" t="s">
        <v>13245</v>
      </c>
      <c r="E1300" s="358" t="s">
        <v>15775</v>
      </c>
      <c r="G1300" s="358" t="s">
        <v>12886</v>
      </c>
      <c r="H1300" s="385">
        <v>8.4600000000000009</v>
      </c>
      <c r="I1300" s="358" t="s">
        <v>12893</v>
      </c>
      <c r="J1300" s="358" t="s">
        <v>12888</v>
      </c>
      <c r="K1300" s="358" t="s">
        <v>13558</v>
      </c>
      <c r="L1300" s="362">
        <v>40897</v>
      </c>
      <c r="N1300" s="362">
        <v>40897</v>
      </c>
      <c r="P1300" s="356" t="s">
        <v>13255</v>
      </c>
    </row>
    <row r="1301" spans="1:16" x14ac:dyDescent="0.2">
      <c r="A1301" s="356" t="s">
        <v>8178</v>
      </c>
      <c r="B1301" s="356" t="s">
        <v>15776</v>
      </c>
      <c r="C1301" s="358" t="s">
        <v>13105</v>
      </c>
      <c r="D1301" s="358" t="s">
        <v>13106</v>
      </c>
      <c r="E1301" s="358" t="s">
        <v>15777</v>
      </c>
      <c r="G1301" s="358" t="s">
        <v>12886</v>
      </c>
      <c r="H1301" s="385">
        <v>7.22</v>
      </c>
      <c r="I1301" s="358" t="s">
        <v>12893</v>
      </c>
      <c r="J1301" s="358" t="s">
        <v>12888</v>
      </c>
      <c r="K1301" s="358" t="s">
        <v>13558</v>
      </c>
      <c r="L1301" s="362">
        <v>40666</v>
      </c>
      <c r="N1301" s="362">
        <v>40666</v>
      </c>
      <c r="P1301" s="356" t="s">
        <v>13255</v>
      </c>
    </row>
    <row r="1302" spans="1:16" x14ac:dyDescent="0.2">
      <c r="A1302" s="356" t="s">
        <v>8179</v>
      </c>
      <c r="B1302" s="356" t="s">
        <v>15778</v>
      </c>
      <c r="C1302" s="358" t="s">
        <v>13407</v>
      </c>
      <c r="D1302" s="358" t="s">
        <v>12984</v>
      </c>
      <c r="E1302" s="358" t="s">
        <v>15779</v>
      </c>
      <c r="G1302" s="358" t="s">
        <v>12886</v>
      </c>
      <c r="H1302" s="385">
        <v>26.8</v>
      </c>
      <c r="I1302" s="358" t="s">
        <v>12893</v>
      </c>
      <c r="J1302" s="358" t="s">
        <v>12888</v>
      </c>
      <c r="K1302" s="358" t="s">
        <v>13558</v>
      </c>
      <c r="L1302" s="362">
        <v>40880</v>
      </c>
      <c r="N1302" s="362">
        <v>40880</v>
      </c>
      <c r="P1302" s="356" t="s">
        <v>13255</v>
      </c>
    </row>
    <row r="1303" spans="1:16" x14ac:dyDescent="0.2">
      <c r="A1303" s="356" t="s">
        <v>8180</v>
      </c>
      <c r="B1303" s="356" t="s">
        <v>15780</v>
      </c>
      <c r="C1303" s="358" t="s">
        <v>13706</v>
      </c>
      <c r="D1303" s="358" t="s">
        <v>12895</v>
      </c>
      <c r="E1303" s="358" t="s">
        <v>15781</v>
      </c>
      <c r="G1303" s="358" t="s">
        <v>12886</v>
      </c>
      <c r="H1303" s="385">
        <v>11.984999999999999</v>
      </c>
      <c r="I1303" s="358" t="s">
        <v>12893</v>
      </c>
      <c r="J1303" s="358" t="s">
        <v>12888</v>
      </c>
      <c r="K1303" s="358" t="s">
        <v>13558</v>
      </c>
      <c r="L1303" s="362">
        <v>40886</v>
      </c>
      <c r="N1303" s="362">
        <v>40886</v>
      </c>
      <c r="P1303" s="356" t="s">
        <v>13255</v>
      </c>
    </row>
    <row r="1304" spans="1:16" x14ac:dyDescent="0.2">
      <c r="A1304" s="356" t="s">
        <v>8181</v>
      </c>
      <c r="B1304" s="356" t="s">
        <v>15782</v>
      </c>
      <c r="C1304" s="358" t="s">
        <v>12926</v>
      </c>
      <c r="D1304" s="358" t="s">
        <v>12927</v>
      </c>
      <c r="E1304" s="358" t="s">
        <v>15783</v>
      </c>
      <c r="G1304" s="358" t="s">
        <v>12886</v>
      </c>
      <c r="H1304" s="385">
        <v>8.36</v>
      </c>
      <c r="I1304" s="358" t="s">
        <v>12893</v>
      </c>
      <c r="J1304" s="358" t="s">
        <v>12888</v>
      </c>
      <c r="K1304" s="358" t="s">
        <v>13558</v>
      </c>
      <c r="L1304" s="362">
        <v>40759</v>
      </c>
      <c r="N1304" s="362">
        <v>40759</v>
      </c>
      <c r="P1304" s="356" t="s">
        <v>13255</v>
      </c>
    </row>
    <row r="1305" spans="1:16" x14ac:dyDescent="0.2">
      <c r="A1305" s="356" t="s">
        <v>8182</v>
      </c>
      <c r="B1305" s="356" t="s">
        <v>15784</v>
      </c>
      <c r="C1305" s="358" t="s">
        <v>13064</v>
      </c>
      <c r="D1305" s="358" t="s">
        <v>12931</v>
      </c>
      <c r="E1305" s="358" t="s">
        <v>15785</v>
      </c>
      <c r="G1305" s="358" t="s">
        <v>12886</v>
      </c>
      <c r="H1305" s="385">
        <v>16.559999999999999</v>
      </c>
      <c r="I1305" s="358" t="s">
        <v>12893</v>
      </c>
      <c r="J1305" s="358" t="s">
        <v>12888</v>
      </c>
      <c r="K1305" s="358" t="s">
        <v>13558</v>
      </c>
      <c r="L1305" s="362">
        <v>40807</v>
      </c>
      <c r="N1305" s="362">
        <v>40807</v>
      </c>
      <c r="P1305" s="356" t="s">
        <v>13255</v>
      </c>
    </row>
    <row r="1306" spans="1:16" x14ac:dyDescent="0.2">
      <c r="A1306" s="356" t="s">
        <v>8183</v>
      </c>
      <c r="B1306" s="356" t="s">
        <v>15786</v>
      </c>
      <c r="C1306" s="358" t="s">
        <v>12898</v>
      </c>
      <c r="D1306" s="358" t="s">
        <v>12899</v>
      </c>
      <c r="E1306" s="358" t="s">
        <v>12896</v>
      </c>
      <c r="G1306" s="358" t="s">
        <v>12886</v>
      </c>
      <c r="H1306" s="385">
        <v>8.74</v>
      </c>
      <c r="I1306" s="358" t="s">
        <v>12893</v>
      </c>
      <c r="J1306" s="358" t="s">
        <v>12888</v>
      </c>
      <c r="K1306" s="358" t="s">
        <v>13558</v>
      </c>
      <c r="L1306" s="362">
        <v>40528</v>
      </c>
      <c r="N1306" s="362">
        <v>40528</v>
      </c>
      <c r="P1306" s="356" t="s">
        <v>13255</v>
      </c>
    </row>
    <row r="1307" spans="1:16" x14ac:dyDescent="0.2">
      <c r="A1307" s="356" t="s">
        <v>8184</v>
      </c>
      <c r="B1307" s="356" t="s">
        <v>15787</v>
      </c>
      <c r="C1307" s="358" t="s">
        <v>13780</v>
      </c>
      <c r="D1307" s="358" t="s">
        <v>12916</v>
      </c>
      <c r="E1307" s="358" t="s">
        <v>15788</v>
      </c>
      <c r="G1307" s="358" t="s">
        <v>12886</v>
      </c>
      <c r="H1307" s="385">
        <v>6.66</v>
      </c>
      <c r="I1307" s="358" t="s">
        <v>12893</v>
      </c>
      <c r="J1307" s="358" t="s">
        <v>12888</v>
      </c>
      <c r="K1307" s="358" t="s">
        <v>13558</v>
      </c>
      <c r="L1307" s="362">
        <v>40774</v>
      </c>
      <c r="N1307" s="362">
        <v>40774</v>
      </c>
      <c r="P1307" s="356" t="s">
        <v>13255</v>
      </c>
    </row>
    <row r="1308" spans="1:16" x14ac:dyDescent="0.2">
      <c r="A1308" s="356" t="s">
        <v>8185</v>
      </c>
      <c r="B1308" s="356" t="s">
        <v>15789</v>
      </c>
      <c r="C1308" s="358" t="s">
        <v>13044</v>
      </c>
      <c r="D1308" s="358" t="s">
        <v>13045</v>
      </c>
      <c r="E1308" s="358" t="s">
        <v>15790</v>
      </c>
      <c r="G1308" s="358" t="s">
        <v>12886</v>
      </c>
      <c r="H1308" s="385">
        <v>8.64</v>
      </c>
      <c r="I1308" s="358" t="s">
        <v>12893</v>
      </c>
      <c r="J1308" s="358" t="s">
        <v>12888</v>
      </c>
      <c r="K1308" s="358" t="s">
        <v>13558</v>
      </c>
      <c r="L1308" s="362">
        <v>40534</v>
      </c>
      <c r="N1308" s="362">
        <v>40534</v>
      </c>
      <c r="P1308" s="356" t="s">
        <v>13255</v>
      </c>
    </row>
    <row r="1309" spans="1:16" x14ac:dyDescent="0.2">
      <c r="A1309" s="356" t="s">
        <v>8186</v>
      </c>
      <c r="B1309" s="356" t="s">
        <v>15791</v>
      </c>
      <c r="C1309" s="358" t="s">
        <v>12953</v>
      </c>
      <c r="D1309" s="358" t="s">
        <v>12931</v>
      </c>
      <c r="E1309" s="358" t="s">
        <v>15792</v>
      </c>
      <c r="G1309" s="358" t="s">
        <v>12886</v>
      </c>
      <c r="H1309" s="385">
        <v>11.02</v>
      </c>
      <c r="I1309" s="358" t="s">
        <v>12893</v>
      </c>
      <c r="J1309" s="358" t="s">
        <v>12888</v>
      </c>
      <c r="K1309" s="358" t="s">
        <v>13558</v>
      </c>
      <c r="L1309" s="362">
        <v>40697</v>
      </c>
      <c r="N1309" s="362">
        <v>40697</v>
      </c>
      <c r="P1309" s="356" t="s">
        <v>13255</v>
      </c>
    </row>
    <row r="1310" spans="1:16" x14ac:dyDescent="0.2">
      <c r="A1310" s="356" t="s">
        <v>8187</v>
      </c>
      <c r="B1310" s="356" t="s">
        <v>15793</v>
      </c>
      <c r="C1310" s="358" t="s">
        <v>12905</v>
      </c>
      <c r="D1310" s="358" t="s">
        <v>12987</v>
      </c>
      <c r="E1310" s="358" t="s">
        <v>15794</v>
      </c>
      <c r="G1310" s="358" t="s">
        <v>12886</v>
      </c>
      <c r="H1310" s="385">
        <v>4.51</v>
      </c>
      <c r="I1310" s="358" t="s">
        <v>12893</v>
      </c>
      <c r="J1310" s="358" t="s">
        <v>12888</v>
      </c>
      <c r="K1310" s="358" t="s">
        <v>13558</v>
      </c>
      <c r="L1310" s="362">
        <v>40806</v>
      </c>
      <c r="N1310" s="362">
        <v>40806</v>
      </c>
      <c r="P1310" s="356" t="s">
        <v>13255</v>
      </c>
    </row>
    <row r="1311" spans="1:16" x14ac:dyDescent="0.2">
      <c r="A1311" s="356" t="s">
        <v>8188</v>
      </c>
      <c r="B1311" s="356" t="s">
        <v>15795</v>
      </c>
      <c r="C1311" s="358" t="s">
        <v>13033</v>
      </c>
      <c r="D1311" s="358" t="s">
        <v>13034</v>
      </c>
      <c r="E1311" s="358" t="s">
        <v>15796</v>
      </c>
      <c r="G1311" s="358" t="s">
        <v>12886</v>
      </c>
      <c r="H1311" s="385">
        <v>5.46</v>
      </c>
      <c r="I1311" s="358" t="s">
        <v>12893</v>
      </c>
      <c r="J1311" s="358" t="s">
        <v>12888</v>
      </c>
      <c r="K1311" s="358" t="s">
        <v>13558</v>
      </c>
      <c r="L1311" s="362">
        <v>40830</v>
      </c>
      <c r="N1311" s="362">
        <v>40830</v>
      </c>
      <c r="P1311" s="356" t="s">
        <v>13255</v>
      </c>
    </row>
    <row r="1312" spans="1:16" x14ac:dyDescent="0.2">
      <c r="A1312" s="356" t="s">
        <v>8189</v>
      </c>
      <c r="B1312" s="356" t="s">
        <v>15797</v>
      </c>
      <c r="C1312" s="358" t="s">
        <v>13160</v>
      </c>
      <c r="D1312" s="358" t="s">
        <v>12984</v>
      </c>
      <c r="E1312" s="358" t="s">
        <v>15798</v>
      </c>
      <c r="G1312" s="358" t="s">
        <v>12886</v>
      </c>
      <c r="H1312" s="385">
        <v>6.11</v>
      </c>
      <c r="I1312" s="358" t="s">
        <v>12893</v>
      </c>
      <c r="J1312" s="358" t="s">
        <v>12888</v>
      </c>
      <c r="K1312" s="358" t="s">
        <v>13558</v>
      </c>
      <c r="L1312" s="362">
        <v>40533</v>
      </c>
      <c r="N1312" s="362">
        <v>40533</v>
      </c>
      <c r="P1312" s="356" t="s">
        <v>13255</v>
      </c>
    </row>
    <row r="1313" spans="1:16" x14ac:dyDescent="0.2">
      <c r="A1313" s="356" t="s">
        <v>8190</v>
      </c>
      <c r="B1313" s="356" t="s">
        <v>15799</v>
      </c>
      <c r="C1313" s="358" t="s">
        <v>12905</v>
      </c>
      <c r="D1313" s="358" t="s">
        <v>12987</v>
      </c>
      <c r="E1313" s="358" t="s">
        <v>15800</v>
      </c>
      <c r="G1313" s="358" t="s">
        <v>12886</v>
      </c>
      <c r="H1313" s="385">
        <v>1.86</v>
      </c>
      <c r="I1313" s="358" t="s">
        <v>12893</v>
      </c>
      <c r="J1313" s="358" t="s">
        <v>12888</v>
      </c>
      <c r="K1313" s="358" t="s">
        <v>13558</v>
      </c>
      <c r="L1313" s="362">
        <v>40897</v>
      </c>
      <c r="N1313" s="362">
        <v>40897</v>
      </c>
      <c r="P1313" s="356" t="s">
        <v>13255</v>
      </c>
    </row>
    <row r="1314" spans="1:16" x14ac:dyDescent="0.2">
      <c r="A1314" s="356" t="s">
        <v>8191</v>
      </c>
      <c r="B1314" s="356" t="s">
        <v>15801</v>
      </c>
      <c r="C1314" s="358" t="s">
        <v>12902</v>
      </c>
      <c r="D1314" s="358" t="s">
        <v>12903</v>
      </c>
      <c r="E1314" s="358" t="s">
        <v>15802</v>
      </c>
      <c r="G1314" s="358" t="s">
        <v>12886</v>
      </c>
      <c r="H1314" s="385">
        <v>9.4</v>
      </c>
      <c r="I1314" s="358" t="s">
        <v>12893</v>
      </c>
      <c r="J1314" s="358" t="s">
        <v>12888</v>
      </c>
      <c r="K1314" s="358" t="s">
        <v>13558</v>
      </c>
      <c r="L1314" s="362">
        <v>40906</v>
      </c>
      <c r="N1314" s="362">
        <v>40906</v>
      </c>
      <c r="P1314" s="356" t="s">
        <v>13255</v>
      </c>
    </row>
    <row r="1315" spans="1:16" x14ac:dyDescent="0.2">
      <c r="A1315" s="356" t="s">
        <v>8192</v>
      </c>
      <c r="B1315" s="356" t="s">
        <v>15803</v>
      </c>
      <c r="C1315" s="358" t="s">
        <v>13244</v>
      </c>
      <c r="D1315" s="358" t="s">
        <v>13245</v>
      </c>
      <c r="E1315" s="358" t="s">
        <v>15804</v>
      </c>
      <c r="G1315" s="358" t="s">
        <v>12886</v>
      </c>
      <c r="H1315" s="385">
        <v>8.64</v>
      </c>
      <c r="I1315" s="358" t="s">
        <v>12893</v>
      </c>
      <c r="J1315" s="358" t="s">
        <v>12888</v>
      </c>
      <c r="K1315" s="358" t="s">
        <v>13558</v>
      </c>
      <c r="L1315" s="362">
        <v>40812</v>
      </c>
      <c r="N1315" s="362">
        <v>40812</v>
      </c>
      <c r="P1315" s="356" t="s">
        <v>13255</v>
      </c>
    </row>
    <row r="1316" spans="1:16" x14ac:dyDescent="0.2">
      <c r="A1316" s="356" t="s">
        <v>8193</v>
      </c>
      <c r="B1316" s="356" t="s">
        <v>15805</v>
      </c>
      <c r="C1316" s="358" t="s">
        <v>12965</v>
      </c>
      <c r="D1316" s="358" t="s">
        <v>12966</v>
      </c>
      <c r="E1316" s="358" t="s">
        <v>15806</v>
      </c>
      <c r="G1316" s="358" t="s">
        <v>12886</v>
      </c>
      <c r="H1316" s="385">
        <v>10.75</v>
      </c>
      <c r="I1316" s="358" t="s">
        <v>12893</v>
      </c>
      <c r="J1316" s="358" t="s">
        <v>12888</v>
      </c>
      <c r="K1316" s="358" t="s">
        <v>13558</v>
      </c>
      <c r="L1316" s="362">
        <v>40898</v>
      </c>
      <c r="N1316" s="362">
        <v>40898</v>
      </c>
      <c r="P1316" s="356" t="s">
        <v>13255</v>
      </c>
    </row>
    <row r="1317" spans="1:16" x14ac:dyDescent="0.2">
      <c r="A1317" s="356" t="s">
        <v>8194</v>
      </c>
      <c r="B1317" s="356" t="s">
        <v>15807</v>
      </c>
      <c r="C1317" s="358" t="s">
        <v>12972</v>
      </c>
      <c r="D1317" s="358" t="s">
        <v>12973</v>
      </c>
      <c r="E1317" s="358" t="s">
        <v>15808</v>
      </c>
      <c r="G1317" s="358" t="s">
        <v>12886</v>
      </c>
      <c r="H1317" s="385">
        <v>9.0649999999999995</v>
      </c>
      <c r="I1317" s="358" t="s">
        <v>12893</v>
      </c>
      <c r="J1317" s="358" t="s">
        <v>12888</v>
      </c>
      <c r="K1317" s="358" t="s">
        <v>13558</v>
      </c>
      <c r="L1317" s="362">
        <v>40892</v>
      </c>
      <c r="N1317" s="362">
        <v>40892</v>
      </c>
      <c r="P1317" s="356" t="s">
        <v>13255</v>
      </c>
    </row>
    <row r="1318" spans="1:16" x14ac:dyDescent="0.2">
      <c r="A1318" s="356" t="s">
        <v>8195</v>
      </c>
      <c r="B1318" s="356" t="s">
        <v>15809</v>
      </c>
      <c r="C1318" s="358" t="s">
        <v>13336</v>
      </c>
      <c r="D1318" s="358" t="s">
        <v>12931</v>
      </c>
      <c r="E1318" s="358" t="s">
        <v>15810</v>
      </c>
      <c r="G1318" s="358" t="s">
        <v>12886</v>
      </c>
      <c r="H1318" s="385">
        <v>62.4</v>
      </c>
      <c r="I1318" s="358" t="s">
        <v>12893</v>
      </c>
      <c r="J1318" s="358" t="s">
        <v>12888</v>
      </c>
      <c r="K1318" s="358" t="s">
        <v>13558</v>
      </c>
      <c r="L1318" s="362">
        <v>40736</v>
      </c>
      <c r="N1318" s="362">
        <v>40736</v>
      </c>
      <c r="P1318" s="356" t="s">
        <v>13605</v>
      </c>
    </row>
    <row r="1319" spans="1:16" x14ac:dyDescent="0.2">
      <c r="A1319" s="356" t="s">
        <v>8196</v>
      </c>
      <c r="B1319" s="356" t="s">
        <v>15811</v>
      </c>
      <c r="C1319" s="358" t="s">
        <v>14337</v>
      </c>
      <c r="D1319" s="358" t="s">
        <v>12984</v>
      </c>
      <c r="E1319" s="358" t="s">
        <v>15812</v>
      </c>
      <c r="G1319" s="358" t="s">
        <v>12886</v>
      </c>
      <c r="H1319" s="385">
        <v>9.1999999999999993</v>
      </c>
      <c r="I1319" s="358" t="s">
        <v>12893</v>
      </c>
      <c r="J1319" s="358" t="s">
        <v>12888</v>
      </c>
      <c r="K1319" s="358" t="s">
        <v>13558</v>
      </c>
      <c r="L1319" s="362">
        <v>40674</v>
      </c>
      <c r="N1319" s="362">
        <v>40674</v>
      </c>
      <c r="P1319" s="356" t="s">
        <v>13255</v>
      </c>
    </row>
    <row r="1320" spans="1:16" x14ac:dyDescent="0.2">
      <c r="A1320" s="356" t="s">
        <v>8197</v>
      </c>
      <c r="B1320" s="356" t="s">
        <v>15813</v>
      </c>
      <c r="C1320" s="358" t="s">
        <v>14214</v>
      </c>
      <c r="D1320" s="358" t="s">
        <v>12916</v>
      </c>
      <c r="E1320" s="358" t="s">
        <v>15814</v>
      </c>
      <c r="G1320" s="358" t="s">
        <v>12886</v>
      </c>
      <c r="H1320" s="385">
        <v>5.1260000000000003</v>
      </c>
      <c r="I1320" s="358" t="s">
        <v>12893</v>
      </c>
      <c r="J1320" s="358" t="s">
        <v>12888</v>
      </c>
      <c r="K1320" s="358" t="s">
        <v>13558</v>
      </c>
      <c r="L1320" s="362">
        <v>40907</v>
      </c>
      <c r="N1320" s="362">
        <v>40907</v>
      </c>
      <c r="P1320" s="356" t="s">
        <v>13255</v>
      </c>
    </row>
    <row r="1321" spans="1:16" x14ac:dyDescent="0.2">
      <c r="A1321" s="356" t="s">
        <v>8198</v>
      </c>
      <c r="B1321" s="356" t="s">
        <v>15815</v>
      </c>
      <c r="C1321" s="358" t="s">
        <v>15268</v>
      </c>
      <c r="D1321" s="358" t="s">
        <v>12919</v>
      </c>
      <c r="E1321" s="358" t="s">
        <v>15816</v>
      </c>
      <c r="G1321" s="358" t="s">
        <v>12886</v>
      </c>
      <c r="H1321" s="385">
        <v>8.6950000000000003</v>
      </c>
      <c r="I1321" s="358" t="s">
        <v>12893</v>
      </c>
      <c r="J1321" s="358" t="s">
        <v>12888</v>
      </c>
      <c r="K1321" s="358" t="s">
        <v>13558</v>
      </c>
      <c r="L1321" s="362">
        <v>40899</v>
      </c>
      <c r="N1321" s="362">
        <v>40899</v>
      </c>
      <c r="P1321" s="356" t="s">
        <v>13255</v>
      </c>
    </row>
    <row r="1322" spans="1:16" x14ac:dyDescent="0.2">
      <c r="A1322" s="356" t="s">
        <v>8199</v>
      </c>
      <c r="B1322" s="356" t="s">
        <v>15817</v>
      </c>
      <c r="C1322" s="358" t="s">
        <v>13970</v>
      </c>
      <c r="D1322" s="358" t="s">
        <v>12910</v>
      </c>
      <c r="E1322" s="358" t="s">
        <v>15818</v>
      </c>
      <c r="G1322" s="358" t="s">
        <v>12886</v>
      </c>
      <c r="H1322" s="385">
        <v>7.44</v>
      </c>
      <c r="I1322" s="358" t="s">
        <v>12893</v>
      </c>
      <c r="J1322" s="358" t="s">
        <v>12888</v>
      </c>
      <c r="K1322" s="358" t="s">
        <v>13558</v>
      </c>
      <c r="L1322" s="362">
        <v>40841</v>
      </c>
      <c r="N1322" s="362">
        <v>40841</v>
      </c>
      <c r="P1322" s="356" t="s">
        <v>13255</v>
      </c>
    </row>
    <row r="1323" spans="1:16" x14ac:dyDescent="0.2">
      <c r="A1323" s="356" t="s">
        <v>8200</v>
      </c>
      <c r="B1323" s="356" t="s">
        <v>15819</v>
      </c>
      <c r="C1323" s="358" t="s">
        <v>13082</v>
      </c>
      <c r="D1323" s="358" t="s">
        <v>12919</v>
      </c>
      <c r="E1323" s="358" t="s">
        <v>15820</v>
      </c>
      <c r="G1323" s="358" t="s">
        <v>12886</v>
      </c>
      <c r="H1323" s="385">
        <v>3.4</v>
      </c>
      <c r="I1323" s="358" t="s">
        <v>12893</v>
      </c>
      <c r="J1323" s="358" t="s">
        <v>12888</v>
      </c>
      <c r="K1323" s="358" t="s">
        <v>13558</v>
      </c>
      <c r="L1323" s="362">
        <v>40642</v>
      </c>
      <c r="N1323" s="362">
        <v>40642</v>
      </c>
      <c r="P1323" s="356" t="s">
        <v>13255</v>
      </c>
    </row>
    <row r="1324" spans="1:16" x14ac:dyDescent="0.2">
      <c r="A1324" s="356" t="s">
        <v>8201</v>
      </c>
      <c r="B1324" s="356" t="s">
        <v>15821</v>
      </c>
      <c r="C1324" s="358" t="s">
        <v>14951</v>
      </c>
      <c r="D1324" s="358" t="s">
        <v>12919</v>
      </c>
      <c r="E1324" s="358" t="s">
        <v>15822</v>
      </c>
      <c r="G1324" s="358" t="s">
        <v>12886</v>
      </c>
      <c r="H1324" s="385">
        <v>9.6199999999999992</v>
      </c>
      <c r="I1324" s="358" t="s">
        <v>12893</v>
      </c>
      <c r="J1324" s="358" t="s">
        <v>12888</v>
      </c>
      <c r="K1324" s="358" t="s">
        <v>13558</v>
      </c>
      <c r="L1324" s="362">
        <v>40436</v>
      </c>
      <c r="N1324" s="362">
        <v>40436</v>
      </c>
      <c r="P1324" s="356" t="s">
        <v>13255</v>
      </c>
    </row>
    <row r="1325" spans="1:16" x14ac:dyDescent="0.2">
      <c r="A1325" s="356" t="s">
        <v>8202</v>
      </c>
      <c r="B1325" s="356" t="s">
        <v>15823</v>
      </c>
      <c r="C1325" s="358" t="s">
        <v>13783</v>
      </c>
      <c r="D1325" s="358" t="s">
        <v>13015</v>
      </c>
      <c r="E1325" s="358" t="s">
        <v>15824</v>
      </c>
      <c r="G1325" s="358" t="s">
        <v>12886</v>
      </c>
      <c r="H1325" s="385">
        <v>5.04</v>
      </c>
      <c r="I1325" s="358" t="s">
        <v>12893</v>
      </c>
      <c r="J1325" s="358" t="s">
        <v>12888</v>
      </c>
      <c r="K1325" s="358" t="s">
        <v>13558</v>
      </c>
      <c r="L1325" s="362">
        <v>40715</v>
      </c>
      <c r="N1325" s="362">
        <v>40715</v>
      </c>
      <c r="P1325" s="356" t="s">
        <v>13255</v>
      </c>
    </row>
    <row r="1326" spans="1:16" x14ac:dyDescent="0.2">
      <c r="A1326" s="356" t="s">
        <v>8203</v>
      </c>
      <c r="B1326" s="356" t="s">
        <v>15825</v>
      </c>
      <c r="C1326" s="358" t="s">
        <v>14214</v>
      </c>
      <c r="D1326" s="358" t="s">
        <v>12916</v>
      </c>
      <c r="E1326" s="358" t="s">
        <v>15826</v>
      </c>
      <c r="G1326" s="358" t="s">
        <v>12886</v>
      </c>
      <c r="H1326" s="385">
        <v>6.96</v>
      </c>
      <c r="I1326" s="358" t="s">
        <v>12893</v>
      </c>
      <c r="J1326" s="358" t="s">
        <v>12888</v>
      </c>
      <c r="K1326" s="358" t="s">
        <v>13558</v>
      </c>
      <c r="L1326" s="362">
        <v>40899</v>
      </c>
      <c r="N1326" s="362">
        <v>40899</v>
      </c>
      <c r="P1326" s="356" t="s">
        <v>13255</v>
      </c>
    </row>
    <row r="1327" spans="1:16" x14ac:dyDescent="0.2">
      <c r="A1327" s="356" t="s">
        <v>8204</v>
      </c>
      <c r="B1327" s="356" t="s">
        <v>15827</v>
      </c>
      <c r="C1327" s="358" t="s">
        <v>13653</v>
      </c>
      <c r="D1327" s="358" t="s">
        <v>13027</v>
      </c>
      <c r="E1327" s="358" t="s">
        <v>15828</v>
      </c>
      <c r="G1327" s="358" t="s">
        <v>12886</v>
      </c>
      <c r="H1327" s="385">
        <v>9.1649999999999991</v>
      </c>
      <c r="I1327" s="358" t="s">
        <v>12893</v>
      </c>
      <c r="J1327" s="358" t="s">
        <v>12888</v>
      </c>
      <c r="K1327" s="358" t="s">
        <v>13558</v>
      </c>
      <c r="L1327" s="362">
        <v>40808</v>
      </c>
      <c r="N1327" s="362">
        <v>40808</v>
      </c>
      <c r="P1327" s="356" t="s">
        <v>13255</v>
      </c>
    </row>
    <row r="1328" spans="1:16" x14ac:dyDescent="0.2">
      <c r="A1328" s="356" t="s">
        <v>8205</v>
      </c>
      <c r="B1328" s="356" t="s">
        <v>15829</v>
      </c>
      <c r="C1328" s="358" t="s">
        <v>13007</v>
      </c>
      <c r="D1328" s="358" t="s">
        <v>12976</v>
      </c>
      <c r="E1328" s="358" t="s">
        <v>15830</v>
      </c>
      <c r="G1328" s="358" t="s">
        <v>12886</v>
      </c>
      <c r="H1328" s="385">
        <v>9.68</v>
      </c>
      <c r="I1328" s="358" t="s">
        <v>12893</v>
      </c>
      <c r="J1328" s="358" t="s">
        <v>12888</v>
      </c>
      <c r="K1328" s="358" t="s">
        <v>13558</v>
      </c>
      <c r="L1328" s="362">
        <v>40662</v>
      </c>
      <c r="N1328" s="362">
        <v>40662</v>
      </c>
      <c r="P1328" s="356" t="s">
        <v>13255</v>
      </c>
    </row>
    <row r="1329" spans="1:16" x14ac:dyDescent="0.2">
      <c r="A1329" s="356" t="s">
        <v>8206</v>
      </c>
      <c r="B1329" s="356" t="s">
        <v>15831</v>
      </c>
      <c r="C1329" s="358" t="s">
        <v>13044</v>
      </c>
      <c r="D1329" s="358" t="s">
        <v>13045</v>
      </c>
      <c r="E1329" s="358" t="s">
        <v>15832</v>
      </c>
      <c r="G1329" s="358" t="s">
        <v>12886</v>
      </c>
      <c r="H1329" s="385">
        <v>7.41</v>
      </c>
      <c r="I1329" s="358" t="s">
        <v>12893</v>
      </c>
      <c r="J1329" s="358" t="s">
        <v>12888</v>
      </c>
      <c r="K1329" s="358" t="s">
        <v>13558</v>
      </c>
      <c r="L1329" s="362">
        <v>40779</v>
      </c>
      <c r="N1329" s="362">
        <v>40779</v>
      </c>
      <c r="P1329" s="356" t="s">
        <v>13255</v>
      </c>
    </row>
    <row r="1330" spans="1:16" x14ac:dyDescent="0.2">
      <c r="A1330" s="356" t="s">
        <v>8207</v>
      </c>
      <c r="B1330" s="356" t="s">
        <v>15833</v>
      </c>
      <c r="C1330" s="358" t="s">
        <v>13129</v>
      </c>
      <c r="D1330" s="358" t="s">
        <v>13130</v>
      </c>
      <c r="E1330" s="358" t="s">
        <v>15834</v>
      </c>
      <c r="G1330" s="358" t="s">
        <v>12886</v>
      </c>
      <c r="H1330" s="385">
        <v>8.8800000000000008</v>
      </c>
      <c r="I1330" s="358" t="s">
        <v>12893</v>
      </c>
      <c r="J1330" s="358" t="s">
        <v>12888</v>
      </c>
      <c r="K1330" s="358" t="s">
        <v>13558</v>
      </c>
      <c r="L1330" s="362">
        <v>40449</v>
      </c>
      <c r="N1330" s="362">
        <v>40449</v>
      </c>
      <c r="P1330" s="356" t="s">
        <v>13255</v>
      </c>
    </row>
    <row r="1331" spans="1:16" x14ac:dyDescent="0.2">
      <c r="A1331" s="356" t="s">
        <v>8208</v>
      </c>
      <c r="B1331" s="356" t="s">
        <v>15835</v>
      </c>
      <c r="C1331" s="358" t="s">
        <v>14214</v>
      </c>
      <c r="D1331" s="358" t="s">
        <v>12916</v>
      </c>
      <c r="E1331" s="358" t="s">
        <v>15836</v>
      </c>
      <c r="G1331" s="358" t="s">
        <v>12886</v>
      </c>
      <c r="H1331" s="385">
        <v>10.66</v>
      </c>
      <c r="I1331" s="358" t="s">
        <v>12893</v>
      </c>
      <c r="J1331" s="358" t="s">
        <v>12888</v>
      </c>
      <c r="K1331" s="358" t="s">
        <v>13558</v>
      </c>
      <c r="L1331" s="362">
        <v>40795</v>
      </c>
      <c r="N1331" s="362">
        <v>40795</v>
      </c>
      <c r="P1331" s="356" t="s">
        <v>13255</v>
      </c>
    </row>
    <row r="1332" spans="1:16" x14ac:dyDescent="0.2">
      <c r="A1332" s="356" t="s">
        <v>8209</v>
      </c>
      <c r="B1332" s="356" t="s">
        <v>15837</v>
      </c>
      <c r="C1332" s="358" t="s">
        <v>12905</v>
      </c>
      <c r="D1332" s="358" t="s">
        <v>12987</v>
      </c>
      <c r="E1332" s="358" t="s">
        <v>15838</v>
      </c>
      <c r="G1332" s="358" t="s">
        <v>12886</v>
      </c>
      <c r="H1332" s="385">
        <v>6.54</v>
      </c>
      <c r="I1332" s="358" t="s">
        <v>12893</v>
      </c>
      <c r="J1332" s="358" t="s">
        <v>12888</v>
      </c>
      <c r="K1332" s="358" t="s">
        <v>13558</v>
      </c>
      <c r="L1332" s="362">
        <v>40864</v>
      </c>
      <c r="N1332" s="362">
        <v>40864</v>
      </c>
      <c r="P1332" s="356" t="s">
        <v>13255</v>
      </c>
    </row>
    <row r="1333" spans="1:16" x14ac:dyDescent="0.2">
      <c r="A1333" s="356" t="s">
        <v>8210</v>
      </c>
      <c r="B1333" s="356" t="s">
        <v>15839</v>
      </c>
      <c r="C1333" s="358" t="s">
        <v>13095</v>
      </c>
      <c r="D1333" s="358" t="s">
        <v>12976</v>
      </c>
      <c r="E1333" s="358" t="s">
        <v>15840</v>
      </c>
      <c r="G1333" s="358" t="s">
        <v>12886</v>
      </c>
      <c r="H1333" s="385">
        <v>5.76</v>
      </c>
      <c r="I1333" s="358" t="s">
        <v>12893</v>
      </c>
      <c r="J1333" s="358" t="s">
        <v>12888</v>
      </c>
      <c r="K1333" s="358" t="s">
        <v>13558</v>
      </c>
      <c r="L1333" s="362">
        <v>40288</v>
      </c>
      <c r="N1333" s="362">
        <v>40288</v>
      </c>
      <c r="P1333" s="356" t="s">
        <v>13255</v>
      </c>
    </row>
    <row r="1334" spans="1:16" x14ac:dyDescent="0.2">
      <c r="A1334" s="356" t="s">
        <v>8211</v>
      </c>
      <c r="B1334" s="356" t="s">
        <v>15841</v>
      </c>
      <c r="C1334" s="358" t="s">
        <v>13294</v>
      </c>
      <c r="D1334" s="358" t="s">
        <v>13295</v>
      </c>
      <c r="E1334" s="358" t="s">
        <v>15842</v>
      </c>
      <c r="G1334" s="358" t="s">
        <v>12886</v>
      </c>
      <c r="H1334" s="385">
        <v>4.8099999999999996</v>
      </c>
      <c r="I1334" s="358" t="s">
        <v>12893</v>
      </c>
      <c r="J1334" s="358" t="s">
        <v>12888</v>
      </c>
      <c r="K1334" s="358" t="s">
        <v>13558</v>
      </c>
      <c r="L1334" s="362">
        <v>40494</v>
      </c>
      <c r="N1334" s="362">
        <v>40494</v>
      </c>
      <c r="P1334" s="356" t="s">
        <v>13255</v>
      </c>
    </row>
    <row r="1335" spans="1:16" x14ac:dyDescent="0.2">
      <c r="A1335" s="356" t="s">
        <v>8212</v>
      </c>
      <c r="B1335" s="356" t="s">
        <v>15843</v>
      </c>
      <c r="C1335" s="358" t="s">
        <v>13044</v>
      </c>
      <c r="D1335" s="358" t="s">
        <v>13045</v>
      </c>
      <c r="E1335" s="358" t="s">
        <v>15844</v>
      </c>
      <c r="G1335" s="358" t="s">
        <v>12886</v>
      </c>
      <c r="H1335" s="385">
        <v>10.66</v>
      </c>
      <c r="I1335" s="358" t="s">
        <v>12893</v>
      </c>
      <c r="J1335" s="358" t="s">
        <v>12888</v>
      </c>
      <c r="K1335" s="358" t="s">
        <v>13558</v>
      </c>
      <c r="L1335" s="362">
        <v>40485</v>
      </c>
      <c r="N1335" s="362">
        <v>40485</v>
      </c>
      <c r="P1335" s="356" t="s">
        <v>13255</v>
      </c>
    </row>
    <row r="1336" spans="1:16" x14ac:dyDescent="0.2">
      <c r="A1336" s="356" t="s">
        <v>8213</v>
      </c>
      <c r="B1336" s="356" t="s">
        <v>15845</v>
      </c>
      <c r="C1336" s="358" t="s">
        <v>13653</v>
      </c>
      <c r="D1336" s="358" t="s">
        <v>13027</v>
      </c>
      <c r="E1336" s="358" t="s">
        <v>15846</v>
      </c>
      <c r="G1336" s="358" t="s">
        <v>12886</v>
      </c>
      <c r="H1336" s="385">
        <v>6.72</v>
      </c>
      <c r="I1336" s="358" t="s">
        <v>12893</v>
      </c>
      <c r="J1336" s="358" t="s">
        <v>12888</v>
      </c>
      <c r="K1336" s="358" t="s">
        <v>13558</v>
      </c>
      <c r="L1336" s="362">
        <v>40625</v>
      </c>
      <c r="N1336" s="362">
        <v>40625</v>
      </c>
      <c r="P1336" s="356" t="s">
        <v>13255</v>
      </c>
    </row>
    <row r="1337" spans="1:16" x14ac:dyDescent="0.2">
      <c r="A1337" s="356" t="s">
        <v>8214</v>
      </c>
      <c r="B1337" s="356" t="s">
        <v>15847</v>
      </c>
      <c r="C1337" s="358" t="s">
        <v>13001</v>
      </c>
      <c r="D1337" s="358" t="s">
        <v>12916</v>
      </c>
      <c r="E1337" s="358" t="s">
        <v>15848</v>
      </c>
      <c r="G1337" s="358" t="s">
        <v>12886</v>
      </c>
      <c r="H1337" s="385">
        <v>8.8800000000000008</v>
      </c>
      <c r="I1337" s="358" t="s">
        <v>12893</v>
      </c>
      <c r="J1337" s="358" t="s">
        <v>12888</v>
      </c>
      <c r="K1337" s="358" t="s">
        <v>13558</v>
      </c>
      <c r="L1337" s="362">
        <v>40689</v>
      </c>
      <c r="N1337" s="362">
        <v>40689</v>
      </c>
      <c r="P1337" s="356" t="s">
        <v>13255</v>
      </c>
    </row>
    <row r="1338" spans="1:16" x14ac:dyDescent="0.2">
      <c r="A1338" s="356" t="s">
        <v>8215</v>
      </c>
      <c r="B1338" s="356" t="s">
        <v>15849</v>
      </c>
      <c r="C1338" s="358" t="s">
        <v>14094</v>
      </c>
      <c r="D1338" s="358" t="s">
        <v>13130</v>
      </c>
      <c r="E1338" s="358" t="s">
        <v>15850</v>
      </c>
      <c r="G1338" s="358" t="s">
        <v>12886</v>
      </c>
      <c r="H1338" s="385">
        <v>12.48</v>
      </c>
      <c r="I1338" s="358" t="s">
        <v>12893</v>
      </c>
      <c r="J1338" s="358" t="s">
        <v>12888</v>
      </c>
      <c r="K1338" s="358" t="s">
        <v>13558</v>
      </c>
      <c r="L1338" s="362">
        <v>40835</v>
      </c>
      <c r="N1338" s="362">
        <v>40835</v>
      </c>
      <c r="P1338" s="356" t="s">
        <v>13255</v>
      </c>
    </row>
    <row r="1339" spans="1:16" x14ac:dyDescent="0.2">
      <c r="A1339" s="356" t="s">
        <v>8216</v>
      </c>
      <c r="B1339" s="356" t="s">
        <v>15851</v>
      </c>
      <c r="C1339" s="358" t="s">
        <v>15316</v>
      </c>
      <c r="D1339" s="358" t="s">
        <v>12934</v>
      </c>
      <c r="E1339" s="358" t="s">
        <v>15852</v>
      </c>
      <c r="G1339" s="358" t="s">
        <v>12886</v>
      </c>
      <c r="H1339" s="385">
        <v>20.125</v>
      </c>
      <c r="I1339" s="358" t="s">
        <v>12893</v>
      </c>
      <c r="J1339" s="358" t="s">
        <v>12888</v>
      </c>
      <c r="K1339" s="358" t="s">
        <v>13558</v>
      </c>
      <c r="L1339" s="362">
        <v>40346</v>
      </c>
      <c r="N1339" s="362">
        <v>40346</v>
      </c>
      <c r="P1339" s="356" t="s">
        <v>13255</v>
      </c>
    </row>
    <row r="1340" spans="1:16" x14ac:dyDescent="0.2">
      <c r="A1340" s="356" t="s">
        <v>8217</v>
      </c>
      <c r="B1340" s="356" t="s">
        <v>15853</v>
      </c>
      <c r="C1340" s="358" t="s">
        <v>13168</v>
      </c>
      <c r="D1340" s="358" t="s">
        <v>13169</v>
      </c>
      <c r="E1340" s="358" t="s">
        <v>15854</v>
      </c>
      <c r="G1340" s="358" t="s">
        <v>12886</v>
      </c>
      <c r="H1340" s="385">
        <v>9.5549999999999997</v>
      </c>
      <c r="I1340" s="358" t="s">
        <v>12893</v>
      </c>
      <c r="J1340" s="358" t="s">
        <v>12888</v>
      </c>
      <c r="K1340" s="358" t="s">
        <v>13558</v>
      </c>
      <c r="L1340" s="362">
        <v>40742</v>
      </c>
      <c r="N1340" s="362">
        <v>40742</v>
      </c>
      <c r="P1340" s="356" t="s">
        <v>13255</v>
      </c>
    </row>
    <row r="1341" spans="1:16" x14ac:dyDescent="0.2">
      <c r="A1341" s="356" t="s">
        <v>8218</v>
      </c>
      <c r="B1341" s="356" t="s">
        <v>15855</v>
      </c>
      <c r="C1341" s="358" t="s">
        <v>13653</v>
      </c>
      <c r="D1341" s="358" t="s">
        <v>13027</v>
      </c>
      <c r="E1341" s="358" t="s">
        <v>15856</v>
      </c>
      <c r="G1341" s="358" t="s">
        <v>12886</v>
      </c>
      <c r="H1341" s="385">
        <v>5.7</v>
      </c>
      <c r="I1341" s="358" t="s">
        <v>12893</v>
      </c>
      <c r="J1341" s="358" t="s">
        <v>12888</v>
      </c>
      <c r="K1341" s="358" t="s">
        <v>13558</v>
      </c>
      <c r="L1341" s="362">
        <v>40340</v>
      </c>
      <c r="N1341" s="362">
        <v>40340</v>
      </c>
      <c r="P1341" s="356" t="s">
        <v>13255</v>
      </c>
    </row>
    <row r="1342" spans="1:16" x14ac:dyDescent="0.2">
      <c r="A1342" s="356" t="s">
        <v>8219</v>
      </c>
      <c r="B1342" s="356" t="s">
        <v>15857</v>
      </c>
      <c r="C1342" s="358" t="s">
        <v>14214</v>
      </c>
      <c r="D1342" s="358" t="s">
        <v>12916</v>
      </c>
      <c r="E1342" s="358" t="s">
        <v>15858</v>
      </c>
      <c r="G1342" s="358" t="s">
        <v>12886</v>
      </c>
      <c r="H1342" s="385">
        <v>5.76</v>
      </c>
      <c r="I1342" s="358" t="s">
        <v>12893</v>
      </c>
      <c r="J1342" s="358" t="s">
        <v>12888</v>
      </c>
      <c r="K1342" s="358" t="s">
        <v>13558</v>
      </c>
      <c r="L1342" s="362">
        <v>40891</v>
      </c>
      <c r="N1342" s="362">
        <v>40891</v>
      </c>
      <c r="P1342" s="356" t="s">
        <v>13255</v>
      </c>
    </row>
    <row r="1343" spans="1:16" x14ac:dyDescent="0.2">
      <c r="A1343" s="356" t="s">
        <v>8220</v>
      </c>
      <c r="B1343" s="356" t="s">
        <v>15859</v>
      </c>
      <c r="C1343" s="358" t="s">
        <v>13516</v>
      </c>
      <c r="D1343" s="358" t="s">
        <v>12997</v>
      </c>
      <c r="E1343" s="358" t="s">
        <v>15860</v>
      </c>
      <c r="G1343" s="358" t="s">
        <v>12886</v>
      </c>
      <c r="H1343" s="385">
        <v>6.6</v>
      </c>
      <c r="I1343" s="358" t="s">
        <v>12893</v>
      </c>
      <c r="J1343" s="358" t="s">
        <v>12888</v>
      </c>
      <c r="K1343" s="358" t="s">
        <v>13558</v>
      </c>
      <c r="L1343" s="362">
        <v>40894</v>
      </c>
      <c r="N1343" s="362">
        <v>40894</v>
      </c>
      <c r="P1343" s="356" t="s">
        <v>13255</v>
      </c>
    </row>
    <row r="1344" spans="1:16" x14ac:dyDescent="0.2">
      <c r="A1344" s="356" t="s">
        <v>8221</v>
      </c>
      <c r="B1344" s="356" t="s">
        <v>15861</v>
      </c>
      <c r="C1344" s="358" t="s">
        <v>13572</v>
      </c>
      <c r="D1344" s="358" t="s">
        <v>12981</v>
      </c>
      <c r="E1344" s="358" t="s">
        <v>15862</v>
      </c>
      <c r="G1344" s="358" t="s">
        <v>12886</v>
      </c>
      <c r="H1344" s="385">
        <v>32.68</v>
      </c>
      <c r="I1344" s="358" t="s">
        <v>12893</v>
      </c>
      <c r="J1344" s="358" t="s">
        <v>12888</v>
      </c>
      <c r="K1344" s="358" t="s">
        <v>13558</v>
      </c>
      <c r="L1344" s="362">
        <v>40871</v>
      </c>
      <c r="N1344" s="362">
        <v>40871</v>
      </c>
      <c r="P1344" s="356" t="s">
        <v>13605</v>
      </c>
    </row>
    <row r="1345" spans="1:16" x14ac:dyDescent="0.2">
      <c r="A1345" s="356" t="s">
        <v>8222</v>
      </c>
      <c r="B1345" s="356" t="s">
        <v>15863</v>
      </c>
      <c r="C1345" s="358" t="s">
        <v>13890</v>
      </c>
      <c r="D1345" s="358" t="s">
        <v>12927</v>
      </c>
      <c r="E1345" s="358" t="s">
        <v>15864</v>
      </c>
      <c r="G1345" s="358" t="s">
        <v>12886</v>
      </c>
      <c r="H1345" s="385">
        <v>10.8</v>
      </c>
      <c r="I1345" s="358" t="s">
        <v>12893</v>
      </c>
      <c r="J1345" s="358" t="s">
        <v>12888</v>
      </c>
      <c r="K1345" s="358" t="s">
        <v>13558</v>
      </c>
      <c r="L1345" s="362">
        <v>40080</v>
      </c>
      <c r="N1345" s="362">
        <v>40080</v>
      </c>
      <c r="P1345" s="356" t="s">
        <v>13255</v>
      </c>
    </row>
    <row r="1346" spans="1:16" x14ac:dyDescent="0.2">
      <c r="A1346" s="356" t="s">
        <v>8223</v>
      </c>
      <c r="B1346" s="356" t="s">
        <v>15865</v>
      </c>
      <c r="C1346" s="358" t="s">
        <v>13595</v>
      </c>
      <c r="D1346" s="358" t="s">
        <v>13596</v>
      </c>
      <c r="E1346" s="358" t="s">
        <v>15866</v>
      </c>
      <c r="G1346" s="358" t="s">
        <v>12886</v>
      </c>
      <c r="H1346" s="385">
        <v>7.02</v>
      </c>
      <c r="I1346" s="358" t="s">
        <v>12893</v>
      </c>
      <c r="J1346" s="358" t="s">
        <v>12888</v>
      </c>
      <c r="K1346" s="358" t="s">
        <v>13558</v>
      </c>
      <c r="L1346" s="362">
        <v>40872</v>
      </c>
      <c r="N1346" s="362">
        <v>40872</v>
      </c>
      <c r="P1346" s="356" t="s">
        <v>13255</v>
      </c>
    </row>
    <row r="1347" spans="1:16" x14ac:dyDescent="0.2">
      <c r="A1347" s="356" t="s">
        <v>8224</v>
      </c>
      <c r="B1347" s="356" t="s">
        <v>15867</v>
      </c>
      <c r="C1347" s="358" t="s">
        <v>13303</v>
      </c>
      <c r="D1347" s="358" t="s">
        <v>12997</v>
      </c>
      <c r="E1347" s="358" t="s">
        <v>15868</v>
      </c>
      <c r="G1347" s="358" t="s">
        <v>12886</v>
      </c>
      <c r="H1347" s="385">
        <v>7.25</v>
      </c>
      <c r="I1347" s="358" t="s">
        <v>12893</v>
      </c>
      <c r="J1347" s="358" t="s">
        <v>12888</v>
      </c>
      <c r="K1347" s="358" t="s">
        <v>13558</v>
      </c>
      <c r="L1347" s="362">
        <v>40783</v>
      </c>
      <c r="N1347" s="362">
        <v>40783</v>
      </c>
      <c r="P1347" s="356" t="s">
        <v>13255</v>
      </c>
    </row>
    <row r="1348" spans="1:16" x14ac:dyDescent="0.2">
      <c r="A1348" s="356" t="s">
        <v>8225</v>
      </c>
      <c r="B1348" s="356" t="s">
        <v>15869</v>
      </c>
      <c r="C1348" s="358" t="s">
        <v>13415</v>
      </c>
      <c r="D1348" s="358" t="s">
        <v>12891</v>
      </c>
      <c r="E1348" s="358" t="s">
        <v>15870</v>
      </c>
      <c r="G1348" s="358" t="s">
        <v>12886</v>
      </c>
      <c r="H1348" s="385">
        <v>9.89</v>
      </c>
      <c r="I1348" s="358" t="s">
        <v>12893</v>
      </c>
      <c r="J1348" s="358" t="s">
        <v>12888</v>
      </c>
      <c r="K1348" s="358" t="s">
        <v>13558</v>
      </c>
      <c r="L1348" s="362">
        <v>40827</v>
      </c>
      <c r="N1348" s="362">
        <v>40827</v>
      </c>
      <c r="P1348" s="356" t="s">
        <v>13255</v>
      </c>
    </row>
    <row r="1349" spans="1:16" x14ac:dyDescent="0.2">
      <c r="A1349" s="356" t="s">
        <v>8226</v>
      </c>
      <c r="B1349" s="356" t="s">
        <v>15871</v>
      </c>
      <c r="C1349" s="358" t="s">
        <v>13970</v>
      </c>
      <c r="D1349" s="358" t="s">
        <v>12910</v>
      </c>
      <c r="E1349" s="358" t="s">
        <v>15872</v>
      </c>
      <c r="G1349" s="358" t="s">
        <v>12886</v>
      </c>
      <c r="H1349" s="385">
        <v>10.07</v>
      </c>
      <c r="I1349" s="358" t="s">
        <v>12893</v>
      </c>
      <c r="J1349" s="358" t="s">
        <v>12888</v>
      </c>
      <c r="K1349" s="358" t="s">
        <v>13558</v>
      </c>
      <c r="L1349" s="362">
        <v>40680</v>
      </c>
      <c r="N1349" s="362">
        <v>40680</v>
      </c>
      <c r="P1349" s="356" t="s">
        <v>13255</v>
      </c>
    </row>
    <row r="1350" spans="1:16" x14ac:dyDescent="0.2">
      <c r="A1350" s="356" t="s">
        <v>8227</v>
      </c>
      <c r="B1350" s="356" t="s">
        <v>15873</v>
      </c>
      <c r="C1350" s="358" t="s">
        <v>12933</v>
      </c>
      <c r="D1350" s="358" t="s">
        <v>12934</v>
      </c>
      <c r="E1350" s="358" t="s">
        <v>15874</v>
      </c>
      <c r="G1350" s="358" t="s">
        <v>12886</v>
      </c>
      <c r="H1350" s="385">
        <v>21.16</v>
      </c>
      <c r="I1350" s="358" t="s">
        <v>12893</v>
      </c>
      <c r="J1350" s="358" t="s">
        <v>12888</v>
      </c>
      <c r="K1350" s="358" t="s">
        <v>13558</v>
      </c>
      <c r="L1350" s="362">
        <v>40289</v>
      </c>
      <c r="N1350" s="362">
        <v>40289</v>
      </c>
      <c r="P1350" s="356" t="s">
        <v>13255</v>
      </c>
    </row>
    <row r="1351" spans="1:16" x14ac:dyDescent="0.2">
      <c r="A1351" s="356" t="s">
        <v>8228</v>
      </c>
      <c r="B1351" s="356" t="s">
        <v>15875</v>
      </c>
      <c r="C1351" s="358" t="s">
        <v>13595</v>
      </c>
      <c r="D1351" s="358" t="s">
        <v>13596</v>
      </c>
      <c r="E1351" s="358" t="s">
        <v>15876</v>
      </c>
      <c r="G1351" s="358" t="s">
        <v>12886</v>
      </c>
      <c r="H1351" s="385">
        <v>7.98</v>
      </c>
      <c r="I1351" s="358" t="s">
        <v>12893</v>
      </c>
      <c r="J1351" s="358" t="s">
        <v>12888</v>
      </c>
      <c r="K1351" s="358" t="s">
        <v>13558</v>
      </c>
      <c r="L1351" s="362">
        <v>40863</v>
      </c>
      <c r="N1351" s="362">
        <v>40863</v>
      </c>
      <c r="P1351" s="356" t="s">
        <v>13255</v>
      </c>
    </row>
    <row r="1352" spans="1:16" x14ac:dyDescent="0.2">
      <c r="A1352" s="356" t="s">
        <v>8229</v>
      </c>
      <c r="B1352" s="356" t="s">
        <v>15877</v>
      </c>
      <c r="C1352" s="358" t="s">
        <v>12883</v>
      </c>
      <c r="D1352" s="358" t="s">
        <v>12884</v>
      </c>
      <c r="E1352" s="358" t="s">
        <v>15878</v>
      </c>
      <c r="G1352" s="358" t="s">
        <v>12886</v>
      </c>
      <c r="H1352" s="385">
        <v>9.5</v>
      </c>
      <c r="I1352" s="358" t="s">
        <v>12893</v>
      </c>
      <c r="J1352" s="358" t="s">
        <v>12888</v>
      </c>
      <c r="K1352" s="358" t="s">
        <v>13558</v>
      </c>
      <c r="L1352" s="362">
        <v>40716</v>
      </c>
      <c r="N1352" s="362">
        <v>40716</v>
      </c>
      <c r="P1352" s="356" t="s">
        <v>13255</v>
      </c>
    </row>
    <row r="1353" spans="1:16" x14ac:dyDescent="0.2">
      <c r="A1353" s="356" t="s">
        <v>8230</v>
      </c>
      <c r="B1353" s="356" t="s">
        <v>15879</v>
      </c>
      <c r="C1353" s="358" t="s">
        <v>13407</v>
      </c>
      <c r="D1353" s="358" t="s">
        <v>12984</v>
      </c>
      <c r="E1353" s="358" t="s">
        <v>15880</v>
      </c>
      <c r="G1353" s="358" t="s">
        <v>12886</v>
      </c>
      <c r="H1353" s="385">
        <v>15.99</v>
      </c>
      <c r="I1353" s="358" t="s">
        <v>12893</v>
      </c>
      <c r="J1353" s="358" t="s">
        <v>12888</v>
      </c>
      <c r="K1353" s="358" t="s">
        <v>13558</v>
      </c>
      <c r="L1353" s="362">
        <v>40906</v>
      </c>
      <c r="N1353" s="362">
        <v>40906</v>
      </c>
      <c r="P1353" s="356" t="s">
        <v>13255</v>
      </c>
    </row>
    <row r="1354" spans="1:16" x14ac:dyDescent="0.2">
      <c r="A1354" s="356" t="s">
        <v>8231</v>
      </c>
      <c r="B1354" s="356" t="s">
        <v>15881</v>
      </c>
      <c r="C1354" s="358" t="s">
        <v>13595</v>
      </c>
      <c r="D1354" s="358" t="s">
        <v>13596</v>
      </c>
      <c r="E1354" s="358" t="s">
        <v>15882</v>
      </c>
      <c r="G1354" s="358" t="s">
        <v>12886</v>
      </c>
      <c r="H1354" s="385">
        <v>5.875</v>
      </c>
      <c r="I1354" s="358" t="s">
        <v>12893</v>
      </c>
      <c r="J1354" s="358" t="s">
        <v>12888</v>
      </c>
      <c r="K1354" s="358" t="s">
        <v>13558</v>
      </c>
      <c r="L1354" s="362">
        <v>40799</v>
      </c>
      <c r="N1354" s="362">
        <v>40799</v>
      </c>
      <c r="P1354" s="356" t="s">
        <v>13255</v>
      </c>
    </row>
    <row r="1355" spans="1:16" x14ac:dyDescent="0.2">
      <c r="A1355" s="356" t="s">
        <v>8232</v>
      </c>
      <c r="B1355" s="356" t="s">
        <v>15883</v>
      </c>
      <c r="C1355" s="358" t="s">
        <v>13890</v>
      </c>
      <c r="D1355" s="358" t="s">
        <v>12927</v>
      </c>
      <c r="E1355" s="358" t="s">
        <v>15884</v>
      </c>
      <c r="G1355" s="358" t="s">
        <v>12886</v>
      </c>
      <c r="H1355" s="385">
        <v>13.5</v>
      </c>
      <c r="I1355" s="358" t="s">
        <v>12893</v>
      </c>
      <c r="J1355" s="358" t="s">
        <v>12888</v>
      </c>
      <c r="K1355" s="358" t="s">
        <v>13558</v>
      </c>
      <c r="L1355" s="362">
        <v>40018</v>
      </c>
      <c r="N1355" s="362">
        <v>40018</v>
      </c>
      <c r="P1355" s="356" t="s">
        <v>13255</v>
      </c>
    </row>
    <row r="1356" spans="1:16" x14ac:dyDescent="0.2">
      <c r="A1356" s="356" t="s">
        <v>8233</v>
      </c>
      <c r="B1356" s="356" t="s">
        <v>15885</v>
      </c>
      <c r="C1356" s="358" t="s">
        <v>12905</v>
      </c>
      <c r="D1356" s="358" t="s">
        <v>13152</v>
      </c>
      <c r="E1356" s="358" t="s">
        <v>15886</v>
      </c>
      <c r="G1356" s="358" t="s">
        <v>12886</v>
      </c>
      <c r="H1356" s="385">
        <v>4.18</v>
      </c>
      <c r="I1356" s="358" t="s">
        <v>12887</v>
      </c>
      <c r="J1356" s="358" t="s">
        <v>12908</v>
      </c>
      <c r="K1356" s="358" t="s">
        <v>13558</v>
      </c>
      <c r="L1356" s="362">
        <v>40659</v>
      </c>
      <c r="N1356" s="362">
        <v>40659</v>
      </c>
      <c r="P1356" s="356" t="s">
        <v>13255</v>
      </c>
    </row>
    <row r="1357" spans="1:16" x14ac:dyDescent="0.2">
      <c r="A1357" s="356" t="s">
        <v>8234</v>
      </c>
      <c r="B1357" s="356" t="s">
        <v>15887</v>
      </c>
      <c r="C1357" s="358" t="s">
        <v>12905</v>
      </c>
      <c r="D1357" s="358" t="s">
        <v>13152</v>
      </c>
      <c r="E1357" s="358" t="s">
        <v>15888</v>
      </c>
      <c r="G1357" s="358" t="s">
        <v>12886</v>
      </c>
      <c r="H1357" s="385">
        <v>4.5999999999999996</v>
      </c>
      <c r="I1357" s="358" t="s">
        <v>12893</v>
      </c>
      <c r="J1357" s="358" t="s">
        <v>12888</v>
      </c>
      <c r="K1357" s="358" t="s">
        <v>13558</v>
      </c>
      <c r="L1357" s="362">
        <v>40465</v>
      </c>
      <c r="M1357" s="362">
        <v>42370</v>
      </c>
      <c r="N1357" s="362">
        <v>40465</v>
      </c>
      <c r="O1357" s="362">
        <v>42370</v>
      </c>
      <c r="P1357" s="356" t="s">
        <v>13255</v>
      </c>
    </row>
    <row r="1358" spans="1:16" x14ac:dyDescent="0.2">
      <c r="A1358" s="356" t="s">
        <v>8235</v>
      </c>
      <c r="B1358" s="356" t="s">
        <v>15889</v>
      </c>
      <c r="C1358" s="358" t="s">
        <v>13031</v>
      </c>
      <c r="D1358" s="358" t="s">
        <v>12960</v>
      </c>
      <c r="E1358" s="358" t="s">
        <v>15890</v>
      </c>
      <c r="G1358" s="358" t="s">
        <v>12886</v>
      </c>
      <c r="H1358" s="385">
        <v>125.25</v>
      </c>
      <c r="I1358" s="358" t="s">
        <v>12887</v>
      </c>
      <c r="J1358" s="358" t="s">
        <v>12888</v>
      </c>
      <c r="K1358" s="358" t="s">
        <v>13558</v>
      </c>
      <c r="L1358" s="362">
        <v>40847</v>
      </c>
      <c r="N1358" s="362">
        <v>40847</v>
      </c>
      <c r="P1358" s="356" t="s">
        <v>13318</v>
      </c>
    </row>
    <row r="1359" spans="1:16" x14ac:dyDescent="0.2">
      <c r="A1359" s="356" t="s">
        <v>8236</v>
      </c>
      <c r="B1359" s="356" t="s">
        <v>15891</v>
      </c>
      <c r="C1359" s="358" t="s">
        <v>13031</v>
      </c>
      <c r="D1359" s="358" t="s">
        <v>12960</v>
      </c>
      <c r="E1359" s="358" t="s">
        <v>15890</v>
      </c>
      <c r="G1359" s="358" t="s">
        <v>12886</v>
      </c>
      <c r="H1359" s="385">
        <v>18.8</v>
      </c>
      <c r="I1359" s="358" t="s">
        <v>12893</v>
      </c>
      <c r="J1359" s="358" t="s">
        <v>12888</v>
      </c>
      <c r="K1359" s="358" t="s">
        <v>13558</v>
      </c>
      <c r="L1359" s="362">
        <v>40837</v>
      </c>
      <c r="N1359" s="362">
        <v>40837</v>
      </c>
      <c r="P1359" s="356" t="s">
        <v>13255</v>
      </c>
    </row>
    <row r="1360" spans="1:16" x14ac:dyDescent="0.2">
      <c r="A1360" s="356" t="s">
        <v>8237</v>
      </c>
      <c r="B1360" s="356" t="s">
        <v>15892</v>
      </c>
      <c r="C1360" s="358" t="s">
        <v>12902</v>
      </c>
      <c r="D1360" s="358" t="s">
        <v>12903</v>
      </c>
      <c r="E1360" s="358" t="s">
        <v>15893</v>
      </c>
      <c r="G1360" s="358" t="s">
        <v>12886</v>
      </c>
      <c r="H1360" s="385">
        <v>51.36</v>
      </c>
      <c r="I1360" s="358" t="s">
        <v>12893</v>
      </c>
      <c r="J1360" s="358" t="s">
        <v>12888</v>
      </c>
      <c r="K1360" s="358" t="s">
        <v>13558</v>
      </c>
      <c r="L1360" s="362">
        <v>40889</v>
      </c>
      <c r="N1360" s="362">
        <v>40889</v>
      </c>
      <c r="P1360" s="356" t="s">
        <v>13605</v>
      </c>
    </row>
    <row r="1361" spans="1:16" x14ac:dyDescent="0.2">
      <c r="A1361" s="356" t="s">
        <v>8238</v>
      </c>
      <c r="B1361" s="356" t="s">
        <v>15894</v>
      </c>
      <c r="C1361" s="358" t="s">
        <v>12921</v>
      </c>
      <c r="D1361" s="358" t="s">
        <v>12922</v>
      </c>
      <c r="E1361" s="358" t="s">
        <v>15895</v>
      </c>
      <c r="G1361" s="358" t="s">
        <v>12886</v>
      </c>
      <c r="H1361" s="385">
        <v>13.08</v>
      </c>
      <c r="I1361" s="358" t="s">
        <v>12893</v>
      </c>
      <c r="J1361" s="358" t="s">
        <v>12888</v>
      </c>
      <c r="K1361" s="358" t="s">
        <v>13558</v>
      </c>
      <c r="L1361" s="362">
        <v>40675</v>
      </c>
      <c r="N1361" s="362">
        <v>40675</v>
      </c>
      <c r="P1361" s="356" t="s">
        <v>13255</v>
      </c>
    </row>
    <row r="1362" spans="1:16" x14ac:dyDescent="0.2">
      <c r="A1362" s="356" t="s">
        <v>8239</v>
      </c>
      <c r="B1362" s="356" t="s">
        <v>15896</v>
      </c>
      <c r="C1362" s="358" t="s">
        <v>13007</v>
      </c>
      <c r="D1362" s="358" t="s">
        <v>12976</v>
      </c>
      <c r="E1362" s="358" t="s">
        <v>14712</v>
      </c>
      <c r="G1362" s="358" t="s">
        <v>12886</v>
      </c>
      <c r="H1362" s="385">
        <v>35.909999999999997</v>
      </c>
      <c r="I1362" s="358" t="s">
        <v>12893</v>
      </c>
      <c r="J1362" s="358" t="s">
        <v>12908</v>
      </c>
      <c r="K1362" s="358" t="s">
        <v>13558</v>
      </c>
      <c r="L1362" s="362">
        <v>40780</v>
      </c>
      <c r="N1362" s="362">
        <v>40780</v>
      </c>
      <c r="P1362" s="356" t="s">
        <v>13605</v>
      </c>
    </row>
    <row r="1363" spans="1:16" x14ac:dyDescent="0.2">
      <c r="A1363" s="356" t="s">
        <v>8240</v>
      </c>
      <c r="B1363" s="356" t="s">
        <v>15897</v>
      </c>
      <c r="C1363" s="358" t="s">
        <v>13378</v>
      </c>
      <c r="D1363" s="358" t="s">
        <v>13379</v>
      </c>
      <c r="E1363" s="358" t="s">
        <v>15898</v>
      </c>
      <c r="G1363" s="358" t="s">
        <v>12886</v>
      </c>
      <c r="H1363" s="385">
        <v>23.715</v>
      </c>
      <c r="I1363" s="358" t="s">
        <v>12887</v>
      </c>
      <c r="J1363" s="358" t="s">
        <v>12888</v>
      </c>
      <c r="K1363" s="358" t="s">
        <v>13558</v>
      </c>
      <c r="L1363" s="362">
        <v>40522</v>
      </c>
      <c r="N1363" s="362">
        <v>40522</v>
      </c>
      <c r="P1363" s="356" t="s">
        <v>13255</v>
      </c>
    </row>
    <row r="1364" spans="1:16" x14ac:dyDescent="0.2">
      <c r="A1364" s="356" t="s">
        <v>8241</v>
      </c>
      <c r="B1364" s="356" t="s">
        <v>15899</v>
      </c>
      <c r="C1364" s="358" t="s">
        <v>12938</v>
      </c>
      <c r="D1364" s="358" t="s">
        <v>12939</v>
      </c>
      <c r="E1364" s="358" t="s">
        <v>15900</v>
      </c>
      <c r="G1364" s="358" t="s">
        <v>12886</v>
      </c>
      <c r="H1364" s="385">
        <v>29.7</v>
      </c>
      <c r="I1364" s="358" t="s">
        <v>12887</v>
      </c>
      <c r="J1364" s="358" t="s">
        <v>12888</v>
      </c>
      <c r="K1364" s="358" t="s">
        <v>13558</v>
      </c>
      <c r="L1364" s="362">
        <v>40340</v>
      </c>
      <c r="N1364" s="362">
        <v>40340</v>
      </c>
      <c r="P1364" s="356" t="s">
        <v>13318</v>
      </c>
    </row>
    <row r="1365" spans="1:16" x14ac:dyDescent="0.2">
      <c r="A1365" s="356" t="s">
        <v>8242</v>
      </c>
      <c r="B1365" s="356" t="s">
        <v>15901</v>
      </c>
      <c r="C1365" s="358" t="s">
        <v>12905</v>
      </c>
      <c r="D1365" s="358" t="s">
        <v>12987</v>
      </c>
      <c r="E1365" s="358" t="s">
        <v>15902</v>
      </c>
      <c r="G1365" s="358" t="s">
        <v>12886</v>
      </c>
      <c r="H1365" s="385">
        <v>4.5599999999999996</v>
      </c>
      <c r="I1365" s="358" t="s">
        <v>12893</v>
      </c>
      <c r="J1365" s="358" t="s">
        <v>12888</v>
      </c>
      <c r="K1365" s="358" t="s">
        <v>13558</v>
      </c>
      <c r="L1365" s="362">
        <v>40823</v>
      </c>
      <c r="N1365" s="362">
        <v>40823</v>
      </c>
      <c r="P1365" s="356" t="s">
        <v>13255</v>
      </c>
    </row>
    <row r="1366" spans="1:16" x14ac:dyDescent="0.2">
      <c r="A1366" s="356" t="s">
        <v>8243</v>
      </c>
      <c r="B1366" s="356" t="s">
        <v>15903</v>
      </c>
      <c r="C1366" s="358" t="s">
        <v>13082</v>
      </c>
      <c r="D1366" s="358" t="s">
        <v>12919</v>
      </c>
      <c r="E1366" s="358" t="s">
        <v>15904</v>
      </c>
      <c r="G1366" s="358" t="s">
        <v>12886</v>
      </c>
      <c r="H1366" s="385">
        <v>12.54</v>
      </c>
      <c r="I1366" s="358" t="s">
        <v>12893</v>
      </c>
      <c r="J1366" s="358" t="s">
        <v>12888</v>
      </c>
      <c r="K1366" s="358" t="s">
        <v>13558</v>
      </c>
      <c r="L1366" s="362">
        <v>40704</v>
      </c>
      <c r="N1366" s="362">
        <v>40704</v>
      </c>
      <c r="P1366" s="356" t="s">
        <v>13255</v>
      </c>
    </row>
    <row r="1367" spans="1:16" x14ac:dyDescent="0.2">
      <c r="A1367" s="356" t="s">
        <v>8244</v>
      </c>
      <c r="B1367" s="356" t="s">
        <v>15905</v>
      </c>
      <c r="C1367" s="358" t="s">
        <v>13966</v>
      </c>
      <c r="D1367" s="358" t="s">
        <v>13027</v>
      </c>
      <c r="E1367" s="358" t="s">
        <v>15906</v>
      </c>
      <c r="G1367" s="358" t="s">
        <v>12886</v>
      </c>
      <c r="H1367" s="385">
        <v>10.8</v>
      </c>
      <c r="I1367" s="358" t="s">
        <v>12893</v>
      </c>
      <c r="J1367" s="358" t="s">
        <v>12888</v>
      </c>
      <c r="K1367" s="358" t="s">
        <v>13558</v>
      </c>
      <c r="L1367" s="362">
        <v>40864</v>
      </c>
      <c r="N1367" s="362">
        <v>40864</v>
      </c>
      <c r="P1367" s="356" t="s">
        <v>13255</v>
      </c>
    </row>
    <row r="1368" spans="1:16" x14ac:dyDescent="0.2">
      <c r="A1368" s="356" t="s">
        <v>8245</v>
      </c>
      <c r="B1368" s="356" t="s">
        <v>15907</v>
      </c>
      <c r="C1368" s="358" t="s">
        <v>13653</v>
      </c>
      <c r="D1368" s="358" t="s">
        <v>13027</v>
      </c>
      <c r="E1368" s="358" t="s">
        <v>15908</v>
      </c>
      <c r="G1368" s="358" t="s">
        <v>12886</v>
      </c>
      <c r="H1368" s="385">
        <v>7.56</v>
      </c>
      <c r="I1368" s="358" t="s">
        <v>12893</v>
      </c>
      <c r="J1368" s="358" t="s">
        <v>12888</v>
      </c>
      <c r="K1368" s="358" t="s">
        <v>13558</v>
      </c>
      <c r="L1368" s="362">
        <v>40268</v>
      </c>
      <c r="N1368" s="362">
        <v>40268</v>
      </c>
      <c r="P1368" s="356" t="s">
        <v>13255</v>
      </c>
    </row>
    <row r="1369" spans="1:16" x14ac:dyDescent="0.2">
      <c r="A1369" s="356" t="s">
        <v>8246</v>
      </c>
      <c r="B1369" s="356" t="s">
        <v>15909</v>
      </c>
      <c r="C1369" s="358" t="s">
        <v>13653</v>
      </c>
      <c r="D1369" s="358" t="s">
        <v>13027</v>
      </c>
      <c r="E1369" s="358" t="s">
        <v>15910</v>
      </c>
      <c r="G1369" s="358" t="s">
        <v>12886</v>
      </c>
      <c r="H1369" s="385">
        <v>6.35</v>
      </c>
      <c r="I1369" s="358" t="s">
        <v>12893</v>
      </c>
      <c r="J1369" s="358" t="s">
        <v>12888</v>
      </c>
      <c r="K1369" s="358" t="s">
        <v>13558</v>
      </c>
      <c r="L1369" s="362">
        <v>40689</v>
      </c>
      <c r="N1369" s="362">
        <v>40689</v>
      </c>
      <c r="P1369" s="356" t="s">
        <v>13255</v>
      </c>
    </row>
    <row r="1370" spans="1:16" x14ac:dyDescent="0.2">
      <c r="A1370" s="356" t="s">
        <v>8247</v>
      </c>
      <c r="B1370" s="356" t="s">
        <v>15911</v>
      </c>
      <c r="C1370" s="358" t="s">
        <v>13653</v>
      </c>
      <c r="D1370" s="358" t="s">
        <v>13027</v>
      </c>
      <c r="E1370" s="358" t="s">
        <v>15912</v>
      </c>
      <c r="G1370" s="358" t="s">
        <v>12886</v>
      </c>
      <c r="H1370" s="385">
        <v>7.31</v>
      </c>
      <c r="I1370" s="358" t="s">
        <v>12893</v>
      </c>
      <c r="J1370" s="358" t="s">
        <v>12888</v>
      </c>
      <c r="K1370" s="358" t="s">
        <v>13558</v>
      </c>
      <c r="L1370" s="362">
        <v>40857</v>
      </c>
      <c r="N1370" s="362">
        <v>40857</v>
      </c>
      <c r="P1370" s="356" t="s">
        <v>13255</v>
      </c>
    </row>
    <row r="1371" spans="1:16" x14ac:dyDescent="0.2">
      <c r="A1371" s="356" t="s">
        <v>8248</v>
      </c>
      <c r="B1371" s="356" t="s">
        <v>15913</v>
      </c>
      <c r="C1371" s="358" t="s">
        <v>13486</v>
      </c>
      <c r="D1371" s="358" t="s">
        <v>12895</v>
      </c>
      <c r="E1371" s="358" t="s">
        <v>15914</v>
      </c>
      <c r="G1371" s="358" t="s">
        <v>12886</v>
      </c>
      <c r="H1371" s="385">
        <v>9.1999999999999993</v>
      </c>
      <c r="I1371" s="358" t="s">
        <v>12893</v>
      </c>
      <c r="J1371" s="358" t="s">
        <v>12888</v>
      </c>
      <c r="K1371" s="358" t="s">
        <v>13558</v>
      </c>
      <c r="L1371" s="362">
        <v>40719</v>
      </c>
      <c r="N1371" s="362">
        <v>40719</v>
      </c>
      <c r="P1371" s="356" t="s">
        <v>13255</v>
      </c>
    </row>
    <row r="1372" spans="1:16" x14ac:dyDescent="0.2">
      <c r="A1372" s="356" t="s">
        <v>8249</v>
      </c>
      <c r="B1372" s="356" t="s">
        <v>15915</v>
      </c>
      <c r="C1372" s="358" t="s">
        <v>13154</v>
      </c>
      <c r="D1372" s="358" t="s">
        <v>12960</v>
      </c>
      <c r="E1372" s="358" t="s">
        <v>15916</v>
      </c>
      <c r="G1372" s="358" t="s">
        <v>12886</v>
      </c>
      <c r="H1372" s="385">
        <v>11.18</v>
      </c>
      <c r="I1372" s="358" t="s">
        <v>12893</v>
      </c>
      <c r="J1372" s="358" t="s">
        <v>12888</v>
      </c>
      <c r="K1372" s="358" t="s">
        <v>13558</v>
      </c>
      <c r="L1372" s="362">
        <v>40834</v>
      </c>
      <c r="N1372" s="362">
        <v>40834</v>
      </c>
      <c r="P1372" s="356" t="s">
        <v>13255</v>
      </c>
    </row>
    <row r="1373" spans="1:16" x14ac:dyDescent="0.2">
      <c r="A1373" s="356" t="s">
        <v>8250</v>
      </c>
      <c r="B1373" s="356" t="s">
        <v>15917</v>
      </c>
      <c r="C1373" s="358" t="s">
        <v>13653</v>
      </c>
      <c r="D1373" s="358" t="s">
        <v>13027</v>
      </c>
      <c r="E1373" s="358" t="s">
        <v>15918</v>
      </c>
      <c r="G1373" s="358" t="s">
        <v>12886</v>
      </c>
      <c r="H1373" s="385">
        <v>6.88</v>
      </c>
      <c r="I1373" s="358" t="s">
        <v>12893</v>
      </c>
      <c r="J1373" s="358" t="s">
        <v>12888</v>
      </c>
      <c r="K1373" s="358" t="s">
        <v>13558</v>
      </c>
      <c r="L1373" s="362">
        <v>40813</v>
      </c>
      <c r="N1373" s="362">
        <v>40813</v>
      </c>
      <c r="P1373" s="356" t="s">
        <v>13255</v>
      </c>
    </row>
    <row r="1374" spans="1:16" x14ac:dyDescent="0.2">
      <c r="A1374" s="356" t="s">
        <v>8251</v>
      </c>
      <c r="B1374" s="356" t="s">
        <v>15919</v>
      </c>
      <c r="C1374" s="358" t="s">
        <v>13082</v>
      </c>
      <c r="D1374" s="358" t="s">
        <v>12919</v>
      </c>
      <c r="E1374" s="358" t="s">
        <v>15920</v>
      </c>
      <c r="G1374" s="358" t="s">
        <v>12886</v>
      </c>
      <c r="H1374" s="385">
        <v>5.55</v>
      </c>
      <c r="I1374" s="358" t="s">
        <v>12893</v>
      </c>
      <c r="J1374" s="358" t="s">
        <v>12888</v>
      </c>
      <c r="K1374" s="358" t="s">
        <v>13558</v>
      </c>
      <c r="L1374" s="362">
        <v>40814</v>
      </c>
      <c r="N1374" s="362">
        <v>40814</v>
      </c>
      <c r="P1374" s="356" t="s">
        <v>13255</v>
      </c>
    </row>
    <row r="1375" spans="1:16" x14ac:dyDescent="0.2">
      <c r="A1375" s="356" t="s">
        <v>8252</v>
      </c>
      <c r="B1375" s="356" t="s">
        <v>15921</v>
      </c>
      <c r="C1375" s="358" t="s">
        <v>12905</v>
      </c>
      <c r="D1375" s="358" t="s">
        <v>13075</v>
      </c>
      <c r="E1375" s="358" t="s">
        <v>15922</v>
      </c>
      <c r="G1375" s="358" t="s">
        <v>12886</v>
      </c>
      <c r="H1375" s="385">
        <v>5.28</v>
      </c>
      <c r="I1375" s="358" t="s">
        <v>12893</v>
      </c>
      <c r="J1375" s="358" t="s">
        <v>12888</v>
      </c>
      <c r="K1375" s="358" t="s">
        <v>13558</v>
      </c>
      <c r="L1375" s="362">
        <v>40886</v>
      </c>
      <c r="N1375" s="362">
        <v>40886</v>
      </c>
      <c r="P1375" s="356" t="s">
        <v>13255</v>
      </c>
    </row>
    <row r="1376" spans="1:16" x14ac:dyDescent="0.2">
      <c r="A1376" s="356" t="s">
        <v>8253</v>
      </c>
      <c r="B1376" s="356" t="s">
        <v>15923</v>
      </c>
      <c r="C1376" s="358" t="s">
        <v>13915</v>
      </c>
      <c r="D1376" s="358" t="s">
        <v>12919</v>
      </c>
      <c r="E1376" s="358" t="s">
        <v>15924</v>
      </c>
      <c r="G1376" s="358" t="s">
        <v>12886</v>
      </c>
      <c r="H1376" s="385">
        <v>14.6</v>
      </c>
      <c r="I1376" s="358" t="s">
        <v>12893</v>
      </c>
      <c r="J1376" s="358" t="s">
        <v>12888</v>
      </c>
      <c r="K1376" s="358" t="s">
        <v>13558</v>
      </c>
      <c r="L1376" s="362">
        <v>40770</v>
      </c>
      <c r="N1376" s="362">
        <v>40770</v>
      </c>
      <c r="P1376" s="356" t="s">
        <v>13255</v>
      </c>
    </row>
    <row r="1377" spans="1:16" x14ac:dyDescent="0.2">
      <c r="A1377" s="356" t="s">
        <v>8254</v>
      </c>
      <c r="B1377" s="356" t="s">
        <v>15925</v>
      </c>
      <c r="C1377" s="358" t="s">
        <v>14586</v>
      </c>
      <c r="D1377" s="358" t="s">
        <v>12884</v>
      </c>
      <c r="E1377" s="358" t="s">
        <v>15926</v>
      </c>
      <c r="G1377" s="358" t="s">
        <v>12886</v>
      </c>
      <c r="H1377" s="385">
        <v>16.079999999999998</v>
      </c>
      <c r="I1377" s="358" t="s">
        <v>12893</v>
      </c>
      <c r="J1377" s="358" t="s">
        <v>12888</v>
      </c>
      <c r="K1377" s="358" t="s">
        <v>13558</v>
      </c>
      <c r="L1377" s="362">
        <v>40879</v>
      </c>
      <c r="N1377" s="362">
        <v>40879</v>
      </c>
      <c r="P1377" s="356" t="s">
        <v>13255</v>
      </c>
    </row>
    <row r="1378" spans="1:16" x14ac:dyDescent="0.2">
      <c r="A1378" s="356" t="s">
        <v>8255</v>
      </c>
      <c r="B1378" s="356" t="s">
        <v>15927</v>
      </c>
      <c r="C1378" s="358" t="s">
        <v>14342</v>
      </c>
      <c r="D1378" s="358" t="s">
        <v>12916</v>
      </c>
      <c r="E1378" s="358" t="s">
        <v>15928</v>
      </c>
      <c r="G1378" s="358" t="s">
        <v>12886</v>
      </c>
      <c r="H1378" s="385">
        <v>5.7</v>
      </c>
      <c r="I1378" s="358" t="s">
        <v>12893</v>
      </c>
      <c r="J1378" s="358" t="s">
        <v>12888</v>
      </c>
      <c r="K1378" s="358" t="s">
        <v>13558</v>
      </c>
      <c r="L1378" s="362">
        <v>40690</v>
      </c>
      <c r="N1378" s="362">
        <v>40690</v>
      </c>
      <c r="P1378" s="356" t="s">
        <v>13255</v>
      </c>
    </row>
    <row r="1379" spans="1:16" x14ac:dyDescent="0.2">
      <c r="A1379" s="356" t="s">
        <v>8256</v>
      </c>
      <c r="B1379" s="356" t="s">
        <v>15929</v>
      </c>
      <c r="C1379" s="358" t="s">
        <v>15268</v>
      </c>
      <c r="D1379" s="358" t="s">
        <v>12919</v>
      </c>
      <c r="E1379" s="358" t="s">
        <v>14945</v>
      </c>
      <c r="G1379" s="358" t="s">
        <v>12886</v>
      </c>
      <c r="H1379" s="385">
        <v>9.6</v>
      </c>
      <c r="I1379" s="358" t="s">
        <v>12893</v>
      </c>
      <c r="J1379" s="358" t="s">
        <v>12888</v>
      </c>
      <c r="K1379" s="358" t="s">
        <v>13558</v>
      </c>
      <c r="L1379" s="362">
        <v>40974</v>
      </c>
      <c r="N1379" s="362">
        <v>40974</v>
      </c>
      <c r="P1379" s="356" t="s">
        <v>14019</v>
      </c>
    </row>
    <row r="1380" spans="1:16" x14ac:dyDescent="0.2">
      <c r="A1380" s="356" t="s">
        <v>8257</v>
      </c>
      <c r="B1380" s="356" t="s">
        <v>15930</v>
      </c>
      <c r="C1380" s="358" t="s">
        <v>13044</v>
      </c>
      <c r="D1380" s="358" t="s">
        <v>13045</v>
      </c>
      <c r="E1380" s="358" t="s">
        <v>15931</v>
      </c>
      <c r="G1380" s="358" t="s">
        <v>12886</v>
      </c>
      <c r="H1380" s="385">
        <v>4.29</v>
      </c>
      <c r="I1380" s="358" t="s">
        <v>12893</v>
      </c>
      <c r="J1380" s="358" t="s">
        <v>12888</v>
      </c>
      <c r="K1380" s="358" t="s">
        <v>13558</v>
      </c>
      <c r="L1380" s="362">
        <v>40761</v>
      </c>
      <c r="N1380" s="362">
        <v>40761</v>
      </c>
      <c r="P1380" s="356" t="s">
        <v>13255</v>
      </c>
    </row>
    <row r="1381" spans="1:16" x14ac:dyDescent="0.2">
      <c r="A1381" s="356" t="s">
        <v>8258</v>
      </c>
      <c r="B1381" s="356" t="s">
        <v>15932</v>
      </c>
      <c r="C1381" s="358" t="s">
        <v>13585</v>
      </c>
      <c r="D1381" s="358" t="s">
        <v>12910</v>
      </c>
      <c r="E1381" s="358" t="s">
        <v>15933</v>
      </c>
      <c r="G1381" s="358" t="s">
        <v>12886</v>
      </c>
      <c r="H1381" s="385">
        <v>7.77</v>
      </c>
      <c r="I1381" s="358" t="s">
        <v>12893</v>
      </c>
      <c r="J1381" s="358" t="s">
        <v>12888</v>
      </c>
      <c r="K1381" s="358" t="s">
        <v>13558</v>
      </c>
      <c r="L1381" s="362">
        <v>40651</v>
      </c>
      <c r="N1381" s="362">
        <v>40651</v>
      </c>
      <c r="P1381" s="356" t="s">
        <v>13255</v>
      </c>
    </row>
    <row r="1382" spans="1:16" x14ac:dyDescent="0.2">
      <c r="A1382" s="356" t="s">
        <v>8259</v>
      </c>
      <c r="B1382" s="356" t="s">
        <v>15934</v>
      </c>
      <c r="C1382" s="358" t="s">
        <v>13129</v>
      </c>
      <c r="D1382" s="358" t="s">
        <v>13130</v>
      </c>
      <c r="E1382" s="358" t="s">
        <v>15935</v>
      </c>
      <c r="G1382" s="358" t="s">
        <v>12886</v>
      </c>
      <c r="H1382" s="385">
        <v>7.74</v>
      </c>
      <c r="I1382" s="358" t="s">
        <v>12893</v>
      </c>
      <c r="J1382" s="358" t="s">
        <v>12888</v>
      </c>
      <c r="K1382" s="358" t="s">
        <v>13558</v>
      </c>
      <c r="L1382" s="362">
        <v>40328</v>
      </c>
      <c r="N1382" s="362">
        <v>40328</v>
      </c>
      <c r="P1382" s="356" t="s">
        <v>13255</v>
      </c>
    </row>
    <row r="1383" spans="1:16" x14ac:dyDescent="0.2">
      <c r="A1383" s="356" t="s">
        <v>8260</v>
      </c>
      <c r="B1383" s="356" t="s">
        <v>15936</v>
      </c>
      <c r="C1383" s="358" t="s">
        <v>12902</v>
      </c>
      <c r="D1383" s="358" t="s">
        <v>12903</v>
      </c>
      <c r="E1383" s="358" t="s">
        <v>15937</v>
      </c>
      <c r="G1383" s="358" t="s">
        <v>12886</v>
      </c>
      <c r="H1383" s="385">
        <v>4.8</v>
      </c>
      <c r="I1383" s="358" t="s">
        <v>12893</v>
      </c>
      <c r="J1383" s="358" t="s">
        <v>12888</v>
      </c>
      <c r="K1383" s="358" t="s">
        <v>13558</v>
      </c>
      <c r="L1383" s="362">
        <v>40296</v>
      </c>
      <c r="N1383" s="362">
        <v>40296</v>
      </c>
      <c r="P1383" s="356" t="s">
        <v>13255</v>
      </c>
    </row>
    <row r="1384" spans="1:16" x14ac:dyDescent="0.2">
      <c r="A1384" s="356" t="s">
        <v>8261</v>
      </c>
      <c r="B1384" s="356" t="s">
        <v>15938</v>
      </c>
      <c r="C1384" s="358" t="s">
        <v>13890</v>
      </c>
      <c r="D1384" s="358" t="s">
        <v>12927</v>
      </c>
      <c r="E1384" s="358" t="s">
        <v>15939</v>
      </c>
      <c r="G1384" s="358" t="s">
        <v>12886</v>
      </c>
      <c r="H1384" s="385">
        <v>5.76</v>
      </c>
      <c r="I1384" s="358" t="s">
        <v>12893</v>
      </c>
      <c r="J1384" s="358" t="s">
        <v>12888</v>
      </c>
      <c r="K1384" s="358" t="s">
        <v>13558</v>
      </c>
      <c r="L1384" s="362">
        <v>40248</v>
      </c>
      <c r="N1384" s="362">
        <v>40248</v>
      </c>
      <c r="P1384" s="356" t="s">
        <v>13255</v>
      </c>
    </row>
    <row r="1385" spans="1:16" x14ac:dyDescent="0.2">
      <c r="A1385" s="356" t="s">
        <v>8262</v>
      </c>
      <c r="B1385" s="356" t="s">
        <v>15940</v>
      </c>
      <c r="C1385" s="358" t="s">
        <v>12959</v>
      </c>
      <c r="D1385" s="358" t="s">
        <v>12960</v>
      </c>
      <c r="E1385" s="358" t="s">
        <v>15941</v>
      </c>
      <c r="G1385" s="358" t="s">
        <v>12886</v>
      </c>
      <c r="H1385" s="385">
        <v>4.7750000000000004</v>
      </c>
      <c r="I1385" s="358" t="s">
        <v>12893</v>
      </c>
      <c r="J1385" s="358" t="s">
        <v>12888</v>
      </c>
      <c r="K1385" s="358" t="s">
        <v>13558</v>
      </c>
      <c r="L1385" s="362">
        <v>40443</v>
      </c>
      <c r="N1385" s="362">
        <v>40443</v>
      </c>
      <c r="P1385" s="356" t="s">
        <v>13255</v>
      </c>
    </row>
    <row r="1386" spans="1:16" x14ac:dyDescent="0.2">
      <c r="A1386" s="356" t="s">
        <v>8263</v>
      </c>
      <c r="B1386" s="356" t="s">
        <v>15942</v>
      </c>
      <c r="C1386" s="358" t="s">
        <v>12905</v>
      </c>
      <c r="D1386" s="358" t="s">
        <v>13075</v>
      </c>
      <c r="E1386" s="358" t="s">
        <v>15943</v>
      </c>
      <c r="G1386" s="358" t="s">
        <v>12886</v>
      </c>
      <c r="H1386" s="385">
        <v>5.04</v>
      </c>
      <c r="I1386" s="358" t="s">
        <v>12893</v>
      </c>
      <c r="J1386" s="358" t="s">
        <v>12888</v>
      </c>
      <c r="K1386" s="358" t="s">
        <v>13558</v>
      </c>
      <c r="L1386" s="362">
        <v>39437</v>
      </c>
      <c r="N1386" s="362">
        <v>39437</v>
      </c>
      <c r="P1386" s="356" t="s">
        <v>13255</v>
      </c>
    </row>
    <row r="1387" spans="1:16" x14ac:dyDescent="0.2">
      <c r="A1387" s="356" t="s">
        <v>8264</v>
      </c>
      <c r="B1387" s="356" t="s">
        <v>15944</v>
      </c>
      <c r="C1387" s="358" t="s">
        <v>13653</v>
      </c>
      <c r="D1387" s="358" t="s">
        <v>13027</v>
      </c>
      <c r="E1387" s="358" t="s">
        <v>15945</v>
      </c>
      <c r="G1387" s="358" t="s">
        <v>12886</v>
      </c>
      <c r="H1387" s="385">
        <v>5.64</v>
      </c>
      <c r="I1387" s="358" t="s">
        <v>12893</v>
      </c>
      <c r="J1387" s="358" t="s">
        <v>12888</v>
      </c>
      <c r="K1387" s="358" t="s">
        <v>13558</v>
      </c>
      <c r="L1387" s="362">
        <v>40683</v>
      </c>
      <c r="M1387" s="362">
        <v>42509</v>
      </c>
      <c r="N1387" s="362">
        <v>40683</v>
      </c>
      <c r="O1387" s="362">
        <v>42509</v>
      </c>
      <c r="P1387" s="356" t="s">
        <v>13255</v>
      </c>
    </row>
    <row r="1388" spans="1:16" x14ac:dyDescent="0.2">
      <c r="A1388" s="356" t="s">
        <v>8265</v>
      </c>
      <c r="B1388" s="356" t="s">
        <v>15946</v>
      </c>
      <c r="C1388" s="358" t="s">
        <v>14843</v>
      </c>
      <c r="D1388" s="358" t="s">
        <v>12910</v>
      </c>
      <c r="E1388" s="358" t="s">
        <v>15947</v>
      </c>
      <c r="G1388" s="358" t="s">
        <v>12886</v>
      </c>
      <c r="H1388" s="385">
        <v>10.32</v>
      </c>
      <c r="I1388" s="358" t="s">
        <v>12893</v>
      </c>
      <c r="J1388" s="358" t="s">
        <v>12888</v>
      </c>
      <c r="K1388" s="358" t="s">
        <v>13558</v>
      </c>
      <c r="L1388" s="362">
        <v>40793</v>
      </c>
      <c r="N1388" s="362">
        <v>40793</v>
      </c>
      <c r="P1388" s="356" t="s">
        <v>13255</v>
      </c>
    </row>
    <row r="1389" spans="1:16" x14ac:dyDescent="0.2">
      <c r="A1389" s="356" t="s">
        <v>8266</v>
      </c>
      <c r="B1389" s="356" t="s">
        <v>15948</v>
      </c>
      <c r="C1389" s="358" t="s">
        <v>13134</v>
      </c>
      <c r="D1389" s="358" t="s">
        <v>13130</v>
      </c>
      <c r="E1389" s="358" t="s">
        <v>15949</v>
      </c>
      <c r="G1389" s="358" t="s">
        <v>12886</v>
      </c>
      <c r="H1389" s="385">
        <v>9.99</v>
      </c>
      <c r="I1389" s="358" t="s">
        <v>12893</v>
      </c>
      <c r="J1389" s="358" t="s">
        <v>12888</v>
      </c>
      <c r="K1389" s="358" t="s">
        <v>13558</v>
      </c>
      <c r="L1389" s="362">
        <v>40464</v>
      </c>
      <c r="N1389" s="362">
        <v>40464</v>
      </c>
      <c r="P1389" s="356" t="s">
        <v>13255</v>
      </c>
    </row>
    <row r="1390" spans="1:16" x14ac:dyDescent="0.2">
      <c r="A1390" s="356" t="s">
        <v>8267</v>
      </c>
      <c r="B1390" s="356" t="s">
        <v>15950</v>
      </c>
      <c r="C1390" s="358" t="s">
        <v>12924</v>
      </c>
      <c r="D1390" s="358" t="s">
        <v>12919</v>
      </c>
      <c r="E1390" s="358" t="s">
        <v>15617</v>
      </c>
      <c r="G1390" s="358" t="s">
        <v>12886</v>
      </c>
      <c r="H1390" s="385">
        <v>10.56</v>
      </c>
      <c r="I1390" s="358" t="s">
        <v>12893</v>
      </c>
      <c r="J1390" s="358" t="s">
        <v>12888</v>
      </c>
      <c r="K1390" s="358" t="s">
        <v>13558</v>
      </c>
      <c r="L1390" s="362">
        <v>40619</v>
      </c>
      <c r="N1390" s="362">
        <v>40619</v>
      </c>
      <c r="P1390" s="356" t="s">
        <v>13255</v>
      </c>
    </row>
    <row r="1391" spans="1:16" x14ac:dyDescent="0.2">
      <c r="A1391" s="356" t="s">
        <v>8268</v>
      </c>
      <c r="B1391" s="356" t="s">
        <v>15951</v>
      </c>
      <c r="C1391" s="358" t="s">
        <v>13230</v>
      </c>
      <c r="D1391" s="358" t="s">
        <v>13231</v>
      </c>
      <c r="E1391" s="358" t="s">
        <v>15952</v>
      </c>
      <c r="G1391" s="358" t="s">
        <v>12886</v>
      </c>
      <c r="H1391" s="385">
        <v>8.6</v>
      </c>
      <c r="I1391" s="358" t="s">
        <v>12893</v>
      </c>
      <c r="J1391" s="358" t="s">
        <v>12888</v>
      </c>
      <c r="K1391" s="358" t="s">
        <v>13558</v>
      </c>
      <c r="L1391" s="362">
        <v>40833</v>
      </c>
      <c r="N1391" s="362">
        <v>40833</v>
      </c>
      <c r="P1391" s="356" t="s">
        <v>13255</v>
      </c>
    </row>
    <row r="1392" spans="1:16" x14ac:dyDescent="0.2">
      <c r="A1392" s="356" t="s">
        <v>8269</v>
      </c>
      <c r="B1392" s="356" t="s">
        <v>15953</v>
      </c>
      <c r="C1392" s="358" t="s">
        <v>12938</v>
      </c>
      <c r="D1392" s="358" t="s">
        <v>12939</v>
      </c>
      <c r="E1392" s="358" t="s">
        <v>15954</v>
      </c>
      <c r="G1392" s="358" t="s">
        <v>12886</v>
      </c>
      <c r="H1392" s="385">
        <v>26.6</v>
      </c>
      <c r="I1392" s="358" t="s">
        <v>12893</v>
      </c>
      <c r="J1392" s="358" t="s">
        <v>12888</v>
      </c>
      <c r="K1392" s="358" t="s">
        <v>13558</v>
      </c>
      <c r="L1392" s="362">
        <v>40716</v>
      </c>
      <c r="N1392" s="362">
        <v>40716</v>
      </c>
      <c r="P1392" s="356" t="s">
        <v>13605</v>
      </c>
    </row>
    <row r="1393" spans="1:16" x14ac:dyDescent="0.2">
      <c r="A1393" s="356" t="s">
        <v>8270</v>
      </c>
      <c r="B1393" s="356" t="s">
        <v>15955</v>
      </c>
      <c r="C1393" s="358" t="s">
        <v>13044</v>
      </c>
      <c r="D1393" s="358" t="s">
        <v>13045</v>
      </c>
      <c r="E1393" s="358" t="s">
        <v>15956</v>
      </c>
      <c r="G1393" s="358" t="s">
        <v>12886</v>
      </c>
      <c r="H1393" s="385">
        <v>11.395</v>
      </c>
      <c r="I1393" s="358" t="s">
        <v>12893</v>
      </c>
      <c r="J1393" s="358" t="s">
        <v>12888</v>
      </c>
      <c r="K1393" s="358" t="s">
        <v>13558</v>
      </c>
      <c r="L1393" s="362">
        <v>40870</v>
      </c>
      <c r="N1393" s="362">
        <v>40870</v>
      </c>
      <c r="P1393" s="356" t="s">
        <v>13255</v>
      </c>
    </row>
    <row r="1394" spans="1:16" x14ac:dyDescent="0.2">
      <c r="A1394" s="356" t="s">
        <v>8271</v>
      </c>
      <c r="B1394" s="356" t="s">
        <v>15957</v>
      </c>
      <c r="C1394" s="358" t="s">
        <v>12962</v>
      </c>
      <c r="D1394" s="358" t="s">
        <v>12963</v>
      </c>
      <c r="E1394" s="358" t="s">
        <v>15958</v>
      </c>
      <c r="G1394" s="358" t="s">
        <v>12886</v>
      </c>
      <c r="H1394" s="385">
        <v>7.77</v>
      </c>
      <c r="I1394" s="358" t="s">
        <v>12893</v>
      </c>
      <c r="J1394" s="358" t="s">
        <v>12888</v>
      </c>
      <c r="K1394" s="358" t="s">
        <v>13558</v>
      </c>
      <c r="L1394" s="362">
        <v>40801</v>
      </c>
      <c r="N1394" s="362">
        <v>40801</v>
      </c>
      <c r="P1394" s="356" t="s">
        <v>13255</v>
      </c>
    </row>
    <row r="1395" spans="1:16" x14ac:dyDescent="0.2">
      <c r="A1395" s="356" t="s">
        <v>8272</v>
      </c>
      <c r="B1395" s="356" t="s">
        <v>15959</v>
      </c>
      <c r="C1395" s="358" t="s">
        <v>13595</v>
      </c>
      <c r="D1395" s="358" t="s">
        <v>13596</v>
      </c>
      <c r="E1395" s="358" t="s">
        <v>15960</v>
      </c>
      <c r="G1395" s="358" t="s">
        <v>12886</v>
      </c>
      <c r="H1395" s="385">
        <v>7.68</v>
      </c>
      <c r="I1395" s="358" t="s">
        <v>12893</v>
      </c>
      <c r="J1395" s="358" t="s">
        <v>12888</v>
      </c>
      <c r="K1395" s="358" t="s">
        <v>13558</v>
      </c>
      <c r="L1395" s="362">
        <v>40833</v>
      </c>
      <c r="N1395" s="362">
        <v>40833</v>
      </c>
      <c r="P1395" s="356" t="s">
        <v>13255</v>
      </c>
    </row>
    <row r="1396" spans="1:16" x14ac:dyDescent="0.2">
      <c r="A1396" s="356" t="s">
        <v>8273</v>
      </c>
      <c r="B1396" s="356" t="s">
        <v>15961</v>
      </c>
      <c r="C1396" s="358" t="s">
        <v>12905</v>
      </c>
      <c r="D1396" s="358" t="s">
        <v>12906</v>
      </c>
      <c r="E1396" s="358" t="s">
        <v>15962</v>
      </c>
      <c r="G1396" s="358" t="s">
        <v>12886</v>
      </c>
      <c r="H1396" s="385">
        <v>5.76</v>
      </c>
      <c r="I1396" s="358" t="s">
        <v>12893</v>
      </c>
      <c r="J1396" s="358" t="s">
        <v>12888</v>
      </c>
      <c r="K1396" s="358" t="s">
        <v>13558</v>
      </c>
      <c r="L1396" s="362">
        <v>40017</v>
      </c>
      <c r="N1396" s="362">
        <v>40017</v>
      </c>
      <c r="P1396" s="356" t="s">
        <v>13255</v>
      </c>
    </row>
    <row r="1397" spans="1:16" x14ac:dyDescent="0.2">
      <c r="A1397" s="356" t="s">
        <v>8274</v>
      </c>
      <c r="B1397" s="356" t="s">
        <v>15963</v>
      </c>
      <c r="C1397" s="358" t="s">
        <v>12905</v>
      </c>
      <c r="D1397" s="358" t="s">
        <v>12906</v>
      </c>
      <c r="E1397" s="358" t="s">
        <v>15964</v>
      </c>
      <c r="G1397" s="358" t="s">
        <v>12886</v>
      </c>
      <c r="H1397" s="385">
        <v>3.78</v>
      </c>
      <c r="I1397" s="358" t="s">
        <v>12893</v>
      </c>
      <c r="J1397" s="358" t="s">
        <v>12888</v>
      </c>
      <c r="K1397" s="358" t="s">
        <v>13558</v>
      </c>
      <c r="L1397" s="362">
        <v>40784</v>
      </c>
      <c r="N1397" s="362">
        <v>40784</v>
      </c>
      <c r="P1397" s="356" t="s">
        <v>13255</v>
      </c>
    </row>
    <row r="1398" spans="1:16" x14ac:dyDescent="0.2">
      <c r="A1398" s="356" t="s">
        <v>8275</v>
      </c>
      <c r="B1398" s="356" t="s">
        <v>15965</v>
      </c>
      <c r="C1398" s="358" t="s">
        <v>13653</v>
      </c>
      <c r="D1398" s="358" t="s">
        <v>13027</v>
      </c>
      <c r="E1398" s="358" t="s">
        <v>15966</v>
      </c>
      <c r="G1398" s="358" t="s">
        <v>12886</v>
      </c>
      <c r="H1398" s="385">
        <v>6.65</v>
      </c>
      <c r="I1398" s="358" t="s">
        <v>12893</v>
      </c>
      <c r="J1398" s="358" t="s">
        <v>12888</v>
      </c>
      <c r="K1398" s="358" t="s">
        <v>13558</v>
      </c>
      <c r="L1398" s="362">
        <v>40340</v>
      </c>
      <c r="N1398" s="362">
        <v>40340</v>
      </c>
      <c r="P1398" s="356" t="s">
        <v>13255</v>
      </c>
    </row>
    <row r="1399" spans="1:16" x14ac:dyDescent="0.2">
      <c r="A1399" s="356" t="s">
        <v>8276</v>
      </c>
      <c r="B1399" s="356" t="s">
        <v>15967</v>
      </c>
      <c r="C1399" s="358" t="s">
        <v>13182</v>
      </c>
      <c r="D1399" s="358" t="s">
        <v>12910</v>
      </c>
      <c r="E1399" s="358" t="s">
        <v>15968</v>
      </c>
      <c r="G1399" s="358" t="s">
        <v>12886</v>
      </c>
      <c r="H1399" s="385">
        <v>4.0999999999999996</v>
      </c>
      <c r="I1399" s="358" t="s">
        <v>12893</v>
      </c>
      <c r="J1399" s="358" t="s">
        <v>12888</v>
      </c>
      <c r="K1399" s="358" t="s">
        <v>13558</v>
      </c>
      <c r="L1399" s="362">
        <v>40900</v>
      </c>
      <c r="N1399" s="362">
        <v>40900</v>
      </c>
      <c r="P1399" s="356" t="s">
        <v>13255</v>
      </c>
    </row>
    <row r="1400" spans="1:16" x14ac:dyDescent="0.2">
      <c r="A1400" s="356" t="s">
        <v>8277</v>
      </c>
      <c r="B1400" s="356" t="s">
        <v>15969</v>
      </c>
      <c r="C1400" s="358" t="s">
        <v>13595</v>
      </c>
      <c r="D1400" s="358" t="s">
        <v>13596</v>
      </c>
      <c r="E1400" s="358" t="s">
        <v>15970</v>
      </c>
      <c r="G1400" s="358" t="s">
        <v>12886</v>
      </c>
      <c r="H1400" s="385">
        <v>6.46</v>
      </c>
      <c r="I1400" s="358" t="s">
        <v>12893</v>
      </c>
      <c r="J1400" s="358" t="s">
        <v>12888</v>
      </c>
      <c r="K1400" s="358" t="s">
        <v>13558</v>
      </c>
      <c r="L1400" s="362">
        <v>40863</v>
      </c>
      <c r="N1400" s="362">
        <v>40863</v>
      </c>
      <c r="P1400" s="356" t="s">
        <v>13255</v>
      </c>
    </row>
    <row r="1401" spans="1:16" x14ac:dyDescent="0.2">
      <c r="A1401" s="356" t="s">
        <v>8278</v>
      </c>
      <c r="B1401" s="356" t="s">
        <v>15971</v>
      </c>
      <c r="C1401" s="358" t="s">
        <v>13160</v>
      </c>
      <c r="D1401" s="358" t="s">
        <v>12984</v>
      </c>
      <c r="E1401" s="358" t="s">
        <v>15972</v>
      </c>
      <c r="G1401" s="358" t="s">
        <v>12886</v>
      </c>
      <c r="H1401" s="385">
        <v>8.36</v>
      </c>
      <c r="I1401" s="358" t="s">
        <v>12893</v>
      </c>
      <c r="J1401" s="358" t="s">
        <v>12888</v>
      </c>
      <c r="K1401" s="358" t="s">
        <v>13558</v>
      </c>
      <c r="L1401" s="362">
        <v>40827</v>
      </c>
      <c r="N1401" s="362">
        <v>40827</v>
      </c>
      <c r="P1401" s="356" t="s">
        <v>13255</v>
      </c>
    </row>
    <row r="1402" spans="1:16" x14ac:dyDescent="0.2">
      <c r="A1402" s="356" t="s">
        <v>8279</v>
      </c>
      <c r="B1402" s="356" t="s">
        <v>15973</v>
      </c>
      <c r="C1402" s="358" t="s">
        <v>14270</v>
      </c>
      <c r="D1402" s="358" t="s">
        <v>12931</v>
      </c>
      <c r="E1402" s="358" t="s">
        <v>15974</v>
      </c>
      <c r="G1402" s="358" t="s">
        <v>12886</v>
      </c>
      <c r="H1402" s="385">
        <v>4.5599999999999996</v>
      </c>
      <c r="I1402" s="358" t="s">
        <v>12893</v>
      </c>
      <c r="J1402" s="358" t="s">
        <v>12888</v>
      </c>
      <c r="K1402" s="358" t="s">
        <v>13558</v>
      </c>
      <c r="L1402" s="362">
        <v>40798</v>
      </c>
      <c r="N1402" s="362">
        <v>40798</v>
      </c>
      <c r="P1402" s="356" t="s">
        <v>13255</v>
      </c>
    </row>
    <row r="1403" spans="1:16" x14ac:dyDescent="0.2">
      <c r="A1403" s="356" t="s">
        <v>8280</v>
      </c>
      <c r="B1403" s="356" t="s">
        <v>15975</v>
      </c>
      <c r="C1403" s="358" t="s">
        <v>13578</v>
      </c>
      <c r="D1403" s="358" t="s">
        <v>12931</v>
      </c>
      <c r="E1403" s="358" t="s">
        <v>15976</v>
      </c>
      <c r="G1403" s="358" t="s">
        <v>12886</v>
      </c>
      <c r="H1403" s="385">
        <v>7.8</v>
      </c>
      <c r="I1403" s="358" t="s">
        <v>12893</v>
      </c>
      <c r="J1403" s="358" t="s">
        <v>12888</v>
      </c>
      <c r="K1403" s="358" t="s">
        <v>13558</v>
      </c>
      <c r="L1403" s="362">
        <v>40304</v>
      </c>
      <c r="N1403" s="362">
        <v>40304</v>
      </c>
      <c r="P1403" s="356" t="s">
        <v>13255</v>
      </c>
    </row>
    <row r="1404" spans="1:16" x14ac:dyDescent="0.2">
      <c r="A1404" s="356" t="s">
        <v>8281</v>
      </c>
      <c r="B1404" s="356" t="s">
        <v>15977</v>
      </c>
      <c r="C1404" s="358" t="s">
        <v>13033</v>
      </c>
      <c r="D1404" s="358" t="s">
        <v>13034</v>
      </c>
      <c r="E1404" s="358" t="s">
        <v>15978</v>
      </c>
      <c r="G1404" s="358" t="s">
        <v>12886</v>
      </c>
      <c r="H1404" s="385">
        <v>4.7300000000000004</v>
      </c>
      <c r="I1404" s="358" t="s">
        <v>12893</v>
      </c>
      <c r="J1404" s="358" t="s">
        <v>12888</v>
      </c>
      <c r="K1404" s="358" t="s">
        <v>13558</v>
      </c>
      <c r="L1404" s="362">
        <v>40856</v>
      </c>
      <c r="N1404" s="362">
        <v>40856</v>
      </c>
      <c r="P1404" s="356" t="s">
        <v>13255</v>
      </c>
    </row>
    <row r="1405" spans="1:16" x14ac:dyDescent="0.2">
      <c r="A1405" s="356" t="s">
        <v>8282</v>
      </c>
      <c r="B1405" s="356" t="s">
        <v>15979</v>
      </c>
      <c r="C1405" s="358" t="s">
        <v>13653</v>
      </c>
      <c r="D1405" s="358" t="s">
        <v>13027</v>
      </c>
      <c r="E1405" s="358" t="s">
        <v>15980</v>
      </c>
      <c r="G1405" s="358" t="s">
        <v>12886</v>
      </c>
      <c r="H1405" s="385">
        <v>5.76</v>
      </c>
      <c r="I1405" s="358" t="s">
        <v>12893</v>
      </c>
      <c r="J1405" s="358" t="s">
        <v>12888</v>
      </c>
      <c r="K1405" s="358" t="s">
        <v>13558</v>
      </c>
      <c r="L1405" s="362">
        <v>40712</v>
      </c>
      <c r="N1405" s="362">
        <v>40712</v>
      </c>
      <c r="P1405" s="356" t="s">
        <v>13255</v>
      </c>
    </row>
    <row r="1406" spans="1:16" x14ac:dyDescent="0.2">
      <c r="A1406" s="356" t="s">
        <v>8283</v>
      </c>
      <c r="B1406" s="356" t="s">
        <v>15981</v>
      </c>
      <c r="C1406" s="358" t="s">
        <v>13202</v>
      </c>
      <c r="D1406" s="358" t="s">
        <v>12984</v>
      </c>
      <c r="E1406" s="358" t="s">
        <v>15982</v>
      </c>
      <c r="G1406" s="358" t="s">
        <v>12886</v>
      </c>
      <c r="H1406" s="385">
        <v>11.47</v>
      </c>
      <c r="I1406" s="358" t="s">
        <v>12893</v>
      </c>
      <c r="J1406" s="358" t="s">
        <v>12888</v>
      </c>
      <c r="K1406" s="358" t="s">
        <v>13558</v>
      </c>
      <c r="L1406" s="362">
        <v>40723</v>
      </c>
      <c r="N1406" s="362">
        <v>40723</v>
      </c>
      <c r="P1406" s="356" t="s">
        <v>13255</v>
      </c>
    </row>
    <row r="1407" spans="1:16" x14ac:dyDescent="0.2">
      <c r="A1407" s="356" t="s">
        <v>8284</v>
      </c>
      <c r="B1407" s="356" t="s">
        <v>15983</v>
      </c>
      <c r="C1407" s="358" t="s">
        <v>15472</v>
      </c>
      <c r="D1407" s="358" t="s">
        <v>12997</v>
      </c>
      <c r="E1407" s="358" t="s">
        <v>15288</v>
      </c>
      <c r="G1407" s="358" t="s">
        <v>12886</v>
      </c>
      <c r="H1407" s="385">
        <v>8.36</v>
      </c>
      <c r="I1407" s="358" t="s">
        <v>12893</v>
      </c>
      <c r="J1407" s="358" t="s">
        <v>12888</v>
      </c>
      <c r="K1407" s="358" t="s">
        <v>13558</v>
      </c>
      <c r="L1407" s="362">
        <v>40668</v>
      </c>
      <c r="N1407" s="362">
        <v>40668</v>
      </c>
      <c r="P1407" s="356" t="s">
        <v>13255</v>
      </c>
    </row>
    <row r="1408" spans="1:16" x14ac:dyDescent="0.2">
      <c r="A1408" s="356" t="s">
        <v>8285</v>
      </c>
      <c r="B1408" s="356" t="s">
        <v>15984</v>
      </c>
      <c r="C1408" s="358" t="s">
        <v>15229</v>
      </c>
      <c r="D1408" s="358" t="s">
        <v>12984</v>
      </c>
      <c r="E1408" s="358" t="s">
        <v>15985</v>
      </c>
      <c r="G1408" s="358" t="s">
        <v>12886</v>
      </c>
      <c r="H1408" s="385">
        <v>9</v>
      </c>
      <c r="I1408" s="358" t="s">
        <v>12893</v>
      </c>
      <c r="J1408" s="358" t="s">
        <v>12888</v>
      </c>
      <c r="K1408" s="358" t="s">
        <v>13558</v>
      </c>
      <c r="L1408" s="362">
        <v>40715</v>
      </c>
      <c r="N1408" s="362">
        <v>40715</v>
      </c>
      <c r="P1408" s="356" t="s">
        <v>13255</v>
      </c>
    </row>
    <row r="1409" spans="1:16" x14ac:dyDescent="0.2">
      <c r="A1409" s="356" t="s">
        <v>8286</v>
      </c>
      <c r="B1409" s="356" t="s">
        <v>15986</v>
      </c>
      <c r="C1409" s="358" t="s">
        <v>14342</v>
      </c>
      <c r="D1409" s="358" t="s">
        <v>12916</v>
      </c>
      <c r="E1409" s="358" t="s">
        <v>15987</v>
      </c>
      <c r="G1409" s="358" t="s">
        <v>12886</v>
      </c>
      <c r="H1409" s="385">
        <v>10.53</v>
      </c>
      <c r="I1409" s="358" t="s">
        <v>12893</v>
      </c>
      <c r="J1409" s="358" t="s">
        <v>12888</v>
      </c>
      <c r="K1409" s="358" t="s">
        <v>13558</v>
      </c>
      <c r="L1409" s="362">
        <v>40870</v>
      </c>
      <c r="N1409" s="362">
        <v>40870</v>
      </c>
      <c r="P1409" s="356" t="s">
        <v>13255</v>
      </c>
    </row>
    <row r="1410" spans="1:16" x14ac:dyDescent="0.2">
      <c r="A1410" s="356" t="s">
        <v>8287</v>
      </c>
      <c r="B1410" s="356" t="s">
        <v>15988</v>
      </c>
      <c r="C1410" s="358" t="s">
        <v>13105</v>
      </c>
      <c r="D1410" s="358" t="s">
        <v>13106</v>
      </c>
      <c r="E1410" s="358" t="s">
        <v>15989</v>
      </c>
      <c r="G1410" s="358" t="s">
        <v>12886</v>
      </c>
      <c r="H1410" s="385">
        <v>19.68</v>
      </c>
      <c r="I1410" s="358" t="s">
        <v>12893</v>
      </c>
      <c r="J1410" s="358" t="s">
        <v>12888</v>
      </c>
      <c r="K1410" s="358" t="s">
        <v>13558</v>
      </c>
      <c r="L1410" s="362">
        <v>40891</v>
      </c>
      <c r="N1410" s="362">
        <v>40891</v>
      </c>
      <c r="P1410" s="356" t="s">
        <v>13255</v>
      </c>
    </row>
    <row r="1411" spans="1:16" x14ac:dyDescent="0.2">
      <c r="A1411" s="356" t="s">
        <v>8288</v>
      </c>
      <c r="B1411" s="356" t="s">
        <v>15990</v>
      </c>
      <c r="C1411" s="358" t="s">
        <v>13665</v>
      </c>
      <c r="D1411" s="358" t="s">
        <v>12910</v>
      </c>
      <c r="E1411" s="358" t="s">
        <v>15991</v>
      </c>
      <c r="G1411" s="358" t="s">
        <v>12886</v>
      </c>
      <c r="H1411" s="385">
        <v>7.05</v>
      </c>
      <c r="I1411" s="358" t="s">
        <v>12893</v>
      </c>
      <c r="J1411" s="358" t="s">
        <v>12888</v>
      </c>
      <c r="K1411" s="358" t="s">
        <v>13558</v>
      </c>
      <c r="L1411" s="362">
        <v>40759</v>
      </c>
      <c r="N1411" s="362">
        <v>40759</v>
      </c>
      <c r="P1411" s="356" t="s">
        <v>13255</v>
      </c>
    </row>
    <row r="1412" spans="1:16" x14ac:dyDescent="0.2">
      <c r="A1412" s="356" t="s">
        <v>8289</v>
      </c>
      <c r="B1412" s="356" t="s">
        <v>15992</v>
      </c>
      <c r="C1412" s="358" t="s">
        <v>13257</v>
      </c>
      <c r="D1412" s="358" t="s">
        <v>12984</v>
      </c>
      <c r="E1412" s="358" t="s">
        <v>15993</v>
      </c>
      <c r="G1412" s="358" t="s">
        <v>12886</v>
      </c>
      <c r="H1412" s="385">
        <v>9.31</v>
      </c>
      <c r="I1412" s="358" t="s">
        <v>12893</v>
      </c>
      <c r="J1412" s="358" t="s">
        <v>12888</v>
      </c>
      <c r="K1412" s="358" t="s">
        <v>13558</v>
      </c>
      <c r="L1412" s="362">
        <v>40794</v>
      </c>
      <c r="N1412" s="362">
        <v>40794</v>
      </c>
      <c r="P1412" s="356" t="s">
        <v>13255</v>
      </c>
    </row>
    <row r="1413" spans="1:16" x14ac:dyDescent="0.2">
      <c r="A1413" s="356" t="s">
        <v>8290</v>
      </c>
      <c r="B1413" s="356" t="s">
        <v>15994</v>
      </c>
      <c r="C1413" s="358" t="s">
        <v>14918</v>
      </c>
      <c r="D1413" s="358" t="s">
        <v>12919</v>
      </c>
      <c r="E1413" s="358" t="s">
        <v>13369</v>
      </c>
      <c r="G1413" s="358" t="s">
        <v>12886</v>
      </c>
      <c r="H1413" s="385">
        <v>29.52</v>
      </c>
      <c r="I1413" s="358" t="s">
        <v>12893</v>
      </c>
      <c r="J1413" s="358" t="s">
        <v>12888</v>
      </c>
      <c r="K1413" s="358" t="s">
        <v>13558</v>
      </c>
      <c r="L1413" s="362">
        <v>40431</v>
      </c>
      <c r="N1413" s="362">
        <v>40431</v>
      </c>
      <c r="P1413" s="356" t="s">
        <v>13255</v>
      </c>
    </row>
    <row r="1414" spans="1:16" x14ac:dyDescent="0.2">
      <c r="A1414" s="356" t="s">
        <v>8291</v>
      </c>
      <c r="B1414" s="356" t="s">
        <v>15995</v>
      </c>
      <c r="C1414" s="358" t="s">
        <v>13031</v>
      </c>
      <c r="D1414" s="358" t="s">
        <v>12960</v>
      </c>
      <c r="E1414" s="358" t="s">
        <v>15996</v>
      </c>
      <c r="G1414" s="358" t="s">
        <v>12886</v>
      </c>
      <c r="H1414" s="385">
        <v>6.665</v>
      </c>
      <c r="I1414" s="358" t="s">
        <v>12893</v>
      </c>
      <c r="J1414" s="358" t="s">
        <v>12888</v>
      </c>
      <c r="K1414" s="358" t="s">
        <v>13558</v>
      </c>
      <c r="L1414" s="362">
        <v>40885</v>
      </c>
      <c r="N1414" s="362">
        <v>40885</v>
      </c>
      <c r="P1414" s="356" t="s">
        <v>13255</v>
      </c>
    </row>
    <row r="1415" spans="1:16" x14ac:dyDescent="0.2">
      <c r="A1415" s="356" t="s">
        <v>8292</v>
      </c>
      <c r="B1415" s="356" t="s">
        <v>15997</v>
      </c>
      <c r="C1415" s="358" t="s">
        <v>13645</v>
      </c>
      <c r="D1415" s="358" t="s">
        <v>13646</v>
      </c>
      <c r="E1415" s="358" t="s">
        <v>15998</v>
      </c>
      <c r="G1415" s="358" t="s">
        <v>12886</v>
      </c>
      <c r="H1415" s="385">
        <v>24.7</v>
      </c>
      <c r="I1415" s="358" t="s">
        <v>12893</v>
      </c>
      <c r="J1415" s="358" t="s">
        <v>12888</v>
      </c>
      <c r="K1415" s="358" t="s">
        <v>13558</v>
      </c>
      <c r="L1415" s="362">
        <v>40859</v>
      </c>
      <c r="N1415" s="362">
        <v>40859</v>
      </c>
      <c r="P1415" s="356" t="s">
        <v>13255</v>
      </c>
    </row>
    <row r="1416" spans="1:16" x14ac:dyDescent="0.2">
      <c r="A1416" s="356" t="s">
        <v>8293</v>
      </c>
      <c r="B1416" s="356" t="s">
        <v>15999</v>
      </c>
      <c r="C1416" s="358" t="s">
        <v>13783</v>
      </c>
      <c r="D1416" s="358" t="s">
        <v>13015</v>
      </c>
      <c r="E1416" s="358" t="s">
        <v>16000</v>
      </c>
      <c r="G1416" s="358" t="s">
        <v>12886</v>
      </c>
      <c r="H1416" s="385">
        <v>6.38</v>
      </c>
      <c r="I1416" s="358" t="s">
        <v>12893</v>
      </c>
      <c r="J1416" s="358" t="s">
        <v>12888</v>
      </c>
      <c r="K1416" s="358" t="s">
        <v>13558</v>
      </c>
      <c r="L1416" s="362">
        <v>40751</v>
      </c>
      <c r="N1416" s="362">
        <v>40751</v>
      </c>
      <c r="P1416" s="356" t="s">
        <v>13255</v>
      </c>
    </row>
    <row r="1417" spans="1:16" x14ac:dyDescent="0.2">
      <c r="A1417" s="356" t="s">
        <v>8294</v>
      </c>
      <c r="B1417" s="356" t="s">
        <v>16001</v>
      </c>
      <c r="C1417" s="358" t="s">
        <v>13242</v>
      </c>
      <c r="D1417" s="358" t="s">
        <v>12976</v>
      </c>
      <c r="E1417" s="358" t="s">
        <v>13772</v>
      </c>
      <c r="G1417" s="358" t="s">
        <v>12886</v>
      </c>
      <c r="H1417" s="385">
        <v>13.68</v>
      </c>
      <c r="I1417" s="358" t="s">
        <v>12893</v>
      </c>
      <c r="J1417" s="358" t="s">
        <v>12888</v>
      </c>
      <c r="K1417" s="358" t="s">
        <v>13558</v>
      </c>
      <c r="L1417" s="362">
        <v>40353</v>
      </c>
      <c r="N1417" s="362">
        <v>40353</v>
      </c>
      <c r="P1417" s="356" t="s">
        <v>13255</v>
      </c>
    </row>
    <row r="1418" spans="1:16" x14ac:dyDescent="0.2">
      <c r="A1418" s="356" t="s">
        <v>8295</v>
      </c>
      <c r="B1418" s="356" t="s">
        <v>16002</v>
      </c>
      <c r="C1418" s="358" t="s">
        <v>13242</v>
      </c>
      <c r="D1418" s="358" t="s">
        <v>12976</v>
      </c>
      <c r="E1418" s="358" t="s">
        <v>13772</v>
      </c>
      <c r="G1418" s="358" t="s">
        <v>12886</v>
      </c>
      <c r="H1418" s="385">
        <v>9.8000000000000007</v>
      </c>
      <c r="I1418" s="358" t="s">
        <v>12893</v>
      </c>
      <c r="J1418" s="358" t="s">
        <v>12888</v>
      </c>
      <c r="K1418" s="358" t="s">
        <v>13558</v>
      </c>
      <c r="L1418" s="362">
        <v>40451</v>
      </c>
      <c r="N1418" s="362">
        <v>40451</v>
      </c>
      <c r="P1418" s="356" t="s">
        <v>13255</v>
      </c>
    </row>
    <row r="1419" spans="1:16" x14ac:dyDescent="0.2">
      <c r="A1419" s="356" t="s">
        <v>8296</v>
      </c>
      <c r="B1419" s="356" t="s">
        <v>16003</v>
      </c>
      <c r="C1419" s="358" t="s">
        <v>16004</v>
      </c>
      <c r="D1419" s="358" t="s">
        <v>12919</v>
      </c>
      <c r="E1419" s="358" t="s">
        <v>16005</v>
      </c>
      <c r="G1419" s="358" t="s">
        <v>12886</v>
      </c>
      <c r="H1419" s="385">
        <v>9</v>
      </c>
      <c r="I1419" s="358" t="s">
        <v>12893</v>
      </c>
      <c r="J1419" s="358" t="s">
        <v>12888</v>
      </c>
      <c r="K1419" s="358" t="s">
        <v>13558</v>
      </c>
      <c r="L1419" s="362">
        <v>40847</v>
      </c>
      <c r="N1419" s="362">
        <v>40847</v>
      </c>
      <c r="P1419" s="356" t="s">
        <v>13255</v>
      </c>
    </row>
    <row r="1420" spans="1:16" x14ac:dyDescent="0.2">
      <c r="A1420" s="356" t="s">
        <v>8297</v>
      </c>
      <c r="B1420" s="356" t="s">
        <v>16006</v>
      </c>
      <c r="C1420" s="358" t="s">
        <v>12918</v>
      </c>
      <c r="D1420" s="358" t="s">
        <v>12919</v>
      </c>
      <c r="E1420" s="358" t="s">
        <v>16007</v>
      </c>
      <c r="G1420" s="358" t="s">
        <v>12886</v>
      </c>
      <c r="H1420" s="385">
        <v>24.44</v>
      </c>
      <c r="I1420" s="358" t="s">
        <v>12893</v>
      </c>
      <c r="J1420" s="358" t="s">
        <v>12888</v>
      </c>
      <c r="K1420" s="358" t="s">
        <v>13558</v>
      </c>
      <c r="L1420" s="362">
        <v>40401</v>
      </c>
      <c r="N1420" s="362">
        <v>40401</v>
      </c>
      <c r="P1420" s="356" t="s">
        <v>13255</v>
      </c>
    </row>
    <row r="1421" spans="1:16" x14ac:dyDescent="0.2">
      <c r="A1421" s="356" t="s">
        <v>8298</v>
      </c>
      <c r="B1421" s="356" t="s">
        <v>16008</v>
      </c>
      <c r="C1421" s="358" t="s">
        <v>13572</v>
      </c>
      <c r="D1421" s="358" t="s">
        <v>12981</v>
      </c>
      <c r="E1421" s="358" t="s">
        <v>16009</v>
      </c>
      <c r="G1421" s="358" t="s">
        <v>12886</v>
      </c>
      <c r="H1421" s="385">
        <v>11.08</v>
      </c>
      <c r="I1421" s="358" t="s">
        <v>12893</v>
      </c>
      <c r="J1421" s="358" t="s">
        <v>12888</v>
      </c>
      <c r="K1421" s="358" t="s">
        <v>13558</v>
      </c>
      <c r="L1421" s="362">
        <v>40890</v>
      </c>
      <c r="N1421" s="362">
        <v>40890</v>
      </c>
      <c r="P1421" s="356" t="s">
        <v>13255</v>
      </c>
    </row>
    <row r="1422" spans="1:16" x14ac:dyDescent="0.2">
      <c r="A1422" s="356" t="s">
        <v>8299</v>
      </c>
      <c r="B1422" s="356" t="s">
        <v>16010</v>
      </c>
      <c r="C1422" s="358" t="s">
        <v>12941</v>
      </c>
      <c r="D1422" s="358" t="s">
        <v>12942</v>
      </c>
      <c r="E1422" s="358" t="s">
        <v>16011</v>
      </c>
      <c r="G1422" s="358" t="s">
        <v>12886</v>
      </c>
      <c r="H1422" s="385">
        <v>9.42</v>
      </c>
      <c r="I1422" s="358" t="s">
        <v>12893</v>
      </c>
      <c r="J1422" s="358" t="s">
        <v>12888</v>
      </c>
      <c r="K1422" s="358" t="s">
        <v>13558</v>
      </c>
      <c r="L1422" s="362">
        <v>40630</v>
      </c>
      <c r="N1422" s="362">
        <v>40630</v>
      </c>
      <c r="P1422" s="356" t="s">
        <v>13255</v>
      </c>
    </row>
    <row r="1423" spans="1:16" x14ac:dyDescent="0.2">
      <c r="A1423" s="356" t="s">
        <v>8300</v>
      </c>
      <c r="B1423" s="356" t="s">
        <v>16012</v>
      </c>
      <c r="C1423" s="358" t="s">
        <v>13221</v>
      </c>
      <c r="D1423" s="358" t="s">
        <v>12910</v>
      </c>
      <c r="E1423" s="358" t="s">
        <v>16013</v>
      </c>
      <c r="G1423" s="358" t="s">
        <v>12886</v>
      </c>
      <c r="H1423" s="385">
        <v>19.95</v>
      </c>
      <c r="I1423" s="358" t="s">
        <v>12893</v>
      </c>
      <c r="J1423" s="358" t="s">
        <v>12888</v>
      </c>
      <c r="K1423" s="358" t="s">
        <v>13558</v>
      </c>
      <c r="L1423" s="362">
        <v>40654</v>
      </c>
      <c r="N1423" s="362">
        <v>40654</v>
      </c>
      <c r="P1423" s="356" t="s">
        <v>13255</v>
      </c>
    </row>
    <row r="1424" spans="1:16" x14ac:dyDescent="0.2">
      <c r="A1424" s="356" t="s">
        <v>8301</v>
      </c>
      <c r="B1424" s="356" t="s">
        <v>16014</v>
      </c>
      <c r="C1424" s="358" t="s">
        <v>15184</v>
      </c>
      <c r="D1424" s="358" t="s">
        <v>12910</v>
      </c>
      <c r="E1424" s="358" t="s">
        <v>16015</v>
      </c>
      <c r="G1424" s="358" t="s">
        <v>12886</v>
      </c>
      <c r="H1424" s="385">
        <v>5.76</v>
      </c>
      <c r="I1424" s="358" t="s">
        <v>12893</v>
      </c>
      <c r="J1424" s="358" t="s">
        <v>12888</v>
      </c>
      <c r="K1424" s="358" t="s">
        <v>13558</v>
      </c>
      <c r="L1424" s="362">
        <v>40884</v>
      </c>
      <c r="N1424" s="362">
        <v>40884</v>
      </c>
      <c r="P1424" s="356" t="s">
        <v>13255</v>
      </c>
    </row>
    <row r="1425" spans="1:16" x14ac:dyDescent="0.2">
      <c r="A1425" s="356" t="s">
        <v>8302</v>
      </c>
      <c r="B1425" s="356" t="s">
        <v>16016</v>
      </c>
      <c r="C1425" s="358" t="s">
        <v>13572</v>
      </c>
      <c r="D1425" s="358" t="s">
        <v>12981</v>
      </c>
      <c r="E1425" s="358" t="s">
        <v>16017</v>
      </c>
      <c r="G1425" s="358" t="s">
        <v>12886</v>
      </c>
      <c r="H1425" s="385">
        <v>8.4600000000000009</v>
      </c>
      <c r="I1425" s="358" t="s">
        <v>12893</v>
      </c>
      <c r="J1425" s="358" t="s">
        <v>12888</v>
      </c>
      <c r="K1425" s="358" t="s">
        <v>13558</v>
      </c>
      <c r="L1425" s="362">
        <v>40723</v>
      </c>
      <c r="N1425" s="362">
        <v>40723</v>
      </c>
      <c r="P1425" s="356" t="s">
        <v>13255</v>
      </c>
    </row>
    <row r="1426" spans="1:16" x14ac:dyDescent="0.2">
      <c r="A1426" s="356" t="s">
        <v>8303</v>
      </c>
      <c r="B1426" s="356" t="s">
        <v>16018</v>
      </c>
      <c r="C1426" s="358" t="s">
        <v>13031</v>
      </c>
      <c r="D1426" s="358" t="s">
        <v>12960</v>
      </c>
      <c r="E1426" s="358" t="s">
        <v>16019</v>
      </c>
      <c r="G1426" s="358" t="s">
        <v>12886</v>
      </c>
      <c r="H1426" s="385">
        <v>108.48</v>
      </c>
      <c r="I1426" s="358" t="s">
        <v>12887</v>
      </c>
      <c r="J1426" s="358" t="s">
        <v>12888</v>
      </c>
      <c r="K1426" s="358" t="s">
        <v>13558</v>
      </c>
      <c r="L1426" s="362">
        <v>40884</v>
      </c>
      <c r="N1426" s="362">
        <v>40884</v>
      </c>
      <c r="P1426" s="356" t="s">
        <v>13318</v>
      </c>
    </row>
    <row r="1427" spans="1:16" x14ac:dyDescent="0.2">
      <c r="A1427" s="356" t="s">
        <v>8304</v>
      </c>
      <c r="B1427" s="356" t="s">
        <v>16020</v>
      </c>
      <c r="C1427" s="358" t="s">
        <v>12890</v>
      </c>
      <c r="D1427" s="358" t="s">
        <v>12891</v>
      </c>
      <c r="E1427" s="358" t="s">
        <v>16021</v>
      </c>
      <c r="G1427" s="358" t="s">
        <v>12886</v>
      </c>
      <c r="H1427" s="385">
        <v>20.8</v>
      </c>
      <c r="I1427" s="358" t="s">
        <v>12893</v>
      </c>
      <c r="J1427" s="358" t="s">
        <v>12888</v>
      </c>
      <c r="K1427" s="358" t="s">
        <v>13558</v>
      </c>
      <c r="L1427" s="362">
        <v>40334</v>
      </c>
      <c r="N1427" s="362">
        <v>40334</v>
      </c>
      <c r="P1427" s="356" t="s">
        <v>13255</v>
      </c>
    </row>
    <row r="1428" spans="1:16" x14ac:dyDescent="0.2">
      <c r="A1428" s="356" t="s">
        <v>8305</v>
      </c>
      <c r="B1428" s="356" t="s">
        <v>16022</v>
      </c>
      <c r="C1428" s="358" t="s">
        <v>13427</v>
      </c>
      <c r="D1428" s="358" t="s">
        <v>12895</v>
      </c>
      <c r="E1428" s="358" t="s">
        <v>16023</v>
      </c>
      <c r="G1428" s="358" t="s">
        <v>12886</v>
      </c>
      <c r="H1428" s="385">
        <v>29.9</v>
      </c>
      <c r="I1428" s="358" t="s">
        <v>12893</v>
      </c>
      <c r="J1428" s="358" t="s">
        <v>12888</v>
      </c>
      <c r="K1428" s="358" t="s">
        <v>13558</v>
      </c>
      <c r="L1428" s="362">
        <v>40837</v>
      </c>
      <c r="N1428" s="362">
        <v>40837</v>
      </c>
      <c r="P1428" s="356" t="s">
        <v>13255</v>
      </c>
    </row>
    <row r="1429" spans="1:16" x14ac:dyDescent="0.2">
      <c r="A1429" s="356" t="s">
        <v>8306</v>
      </c>
      <c r="B1429" s="356" t="s">
        <v>16024</v>
      </c>
      <c r="C1429" s="358" t="s">
        <v>13673</v>
      </c>
      <c r="D1429" s="358" t="s">
        <v>13245</v>
      </c>
      <c r="E1429" s="358" t="s">
        <v>16025</v>
      </c>
      <c r="G1429" s="358" t="s">
        <v>12886</v>
      </c>
      <c r="H1429" s="385">
        <v>5.28</v>
      </c>
      <c r="I1429" s="358" t="s">
        <v>12893</v>
      </c>
      <c r="J1429" s="358" t="s">
        <v>12888</v>
      </c>
      <c r="K1429" s="358" t="s">
        <v>13558</v>
      </c>
      <c r="L1429" s="362">
        <v>40831</v>
      </c>
      <c r="N1429" s="362">
        <v>40831</v>
      </c>
      <c r="P1429" s="356" t="s">
        <v>13255</v>
      </c>
    </row>
    <row r="1430" spans="1:16" x14ac:dyDescent="0.2">
      <c r="A1430" s="356" t="s">
        <v>8307</v>
      </c>
      <c r="B1430" s="356" t="s">
        <v>16026</v>
      </c>
      <c r="C1430" s="358" t="s">
        <v>13017</v>
      </c>
      <c r="D1430" s="358" t="s">
        <v>13018</v>
      </c>
      <c r="E1430" s="358" t="s">
        <v>16027</v>
      </c>
      <c r="G1430" s="358" t="s">
        <v>12886</v>
      </c>
      <c r="H1430" s="385">
        <v>4.5</v>
      </c>
      <c r="I1430" s="358" t="s">
        <v>12893</v>
      </c>
      <c r="J1430" s="358" t="s">
        <v>12888</v>
      </c>
      <c r="K1430" s="358" t="s">
        <v>13558</v>
      </c>
      <c r="L1430" s="362">
        <v>40702</v>
      </c>
      <c r="N1430" s="362">
        <v>40702</v>
      </c>
      <c r="P1430" s="356" t="s">
        <v>13255</v>
      </c>
    </row>
    <row r="1431" spans="1:16" x14ac:dyDescent="0.2">
      <c r="A1431" s="356" t="s">
        <v>8308</v>
      </c>
      <c r="B1431" s="356" t="s">
        <v>16028</v>
      </c>
      <c r="C1431" s="358" t="s">
        <v>12926</v>
      </c>
      <c r="D1431" s="358" t="s">
        <v>12927</v>
      </c>
      <c r="E1431" s="358" t="s">
        <v>13126</v>
      </c>
      <c r="G1431" s="358" t="s">
        <v>12886</v>
      </c>
      <c r="H1431" s="385">
        <v>9.18</v>
      </c>
      <c r="I1431" s="358" t="s">
        <v>12893</v>
      </c>
      <c r="J1431" s="358" t="s">
        <v>12888</v>
      </c>
      <c r="K1431" s="358" t="s">
        <v>13558</v>
      </c>
      <c r="L1431" s="362">
        <v>40169</v>
      </c>
      <c r="N1431" s="362">
        <v>40169</v>
      </c>
      <c r="P1431" s="356" t="s">
        <v>13255</v>
      </c>
    </row>
    <row r="1432" spans="1:16" x14ac:dyDescent="0.2">
      <c r="A1432" s="356" t="s">
        <v>8309</v>
      </c>
      <c r="B1432" s="356" t="s">
        <v>16029</v>
      </c>
      <c r="C1432" s="358" t="s">
        <v>12905</v>
      </c>
      <c r="D1432" s="358" t="s">
        <v>12949</v>
      </c>
      <c r="E1432" s="358" t="s">
        <v>16030</v>
      </c>
      <c r="G1432" s="358" t="s">
        <v>12886</v>
      </c>
      <c r="H1432" s="385">
        <v>102.6</v>
      </c>
      <c r="I1432" s="358" t="s">
        <v>12887</v>
      </c>
      <c r="J1432" s="358" t="s">
        <v>12888</v>
      </c>
      <c r="K1432" s="358" t="s">
        <v>13558</v>
      </c>
      <c r="L1432" s="362">
        <v>40522</v>
      </c>
      <c r="N1432" s="362">
        <v>40522</v>
      </c>
      <c r="P1432" s="356" t="s">
        <v>13318</v>
      </c>
    </row>
    <row r="1433" spans="1:16" x14ac:dyDescent="0.2">
      <c r="A1433" s="356" t="s">
        <v>8310</v>
      </c>
      <c r="B1433" s="356" t="s">
        <v>16031</v>
      </c>
      <c r="C1433" s="358" t="s">
        <v>13017</v>
      </c>
      <c r="D1433" s="358" t="s">
        <v>13018</v>
      </c>
      <c r="E1433" s="358" t="s">
        <v>16032</v>
      </c>
      <c r="G1433" s="358" t="s">
        <v>12886</v>
      </c>
      <c r="H1433" s="385">
        <v>5.04</v>
      </c>
      <c r="I1433" s="358" t="s">
        <v>12893</v>
      </c>
      <c r="J1433" s="358" t="s">
        <v>12888</v>
      </c>
      <c r="K1433" s="358" t="s">
        <v>13558</v>
      </c>
      <c r="L1433" s="362">
        <v>40151</v>
      </c>
      <c r="N1433" s="362">
        <v>40151</v>
      </c>
      <c r="P1433" s="356" t="s">
        <v>13255</v>
      </c>
    </row>
    <row r="1434" spans="1:16" x14ac:dyDescent="0.2">
      <c r="A1434" s="356" t="s">
        <v>8311</v>
      </c>
      <c r="B1434" s="356" t="s">
        <v>16033</v>
      </c>
      <c r="C1434" s="358" t="s">
        <v>13336</v>
      </c>
      <c r="D1434" s="358" t="s">
        <v>12931</v>
      </c>
      <c r="E1434" s="358" t="s">
        <v>16034</v>
      </c>
      <c r="G1434" s="358" t="s">
        <v>12886</v>
      </c>
      <c r="H1434" s="385">
        <v>20</v>
      </c>
      <c r="I1434" s="358" t="s">
        <v>12887</v>
      </c>
      <c r="J1434" s="358" t="s">
        <v>12908</v>
      </c>
      <c r="K1434" s="358" t="s">
        <v>13558</v>
      </c>
      <c r="L1434" s="362">
        <v>38814</v>
      </c>
      <c r="N1434" s="362">
        <v>38814</v>
      </c>
      <c r="P1434" s="356" t="s">
        <v>13255</v>
      </c>
    </row>
    <row r="1435" spans="1:16" x14ac:dyDescent="0.2">
      <c r="A1435" s="356" t="s">
        <v>8312</v>
      </c>
      <c r="B1435" s="356" t="s">
        <v>16033</v>
      </c>
      <c r="C1435" s="358" t="s">
        <v>13336</v>
      </c>
      <c r="D1435" s="358" t="s">
        <v>12931</v>
      </c>
      <c r="E1435" s="358" t="s">
        <v>16034</v>
      </c>
      <c r="G1435" s="358" t="s">
        <v>12886</v>
      </c>
      <c r="H1435" s="385">
        <v>9.8000000000000007</v>
      </c>
      <c r="I1435" s="358" t="s">
        <v>12887</v>
      </c>
      <c r="J1435" s="358" t="s">
        <v>12908</v>
      </c>
      <c r="K1435" s="358" t="s">
        <v>13558</v>
      </c>
      <c r="L1435" s="362">
        <v>39176</v>
      </c>
      <c r="N1435" s="362">
        <v>39176</v>
      </c>
      <c r="P1435" s="356" t="s">
        <v>13255</v>
      </c>
    </row>
    <row r="1436" spans="1:16" x14ac:dyDescent="0.2">
      <c r="A1436" s="356" t="s">
        <v>8313</v>
      </c>
      <c r="B1436" s="356" t="s">
        <v>16035</v>
      </c>
      <c r="C1436" s="358" t="s">
        <v>13665</v>
      </c>
      <c r="D1436" s="358" t="s">
        <v>12910</v>
      </c>
      <c r="E1436" s="358" t="s">
        <v>16036</v>
      </c>
      <c r="G1436" s="358" t="s">
        <v>12886</v>
      </c>
      <c r="H1436" s="385">
        <v>4.41</v>
      </c>
      <c r="I1436" s="358" t="s">
        <v>12893</v>
      </c>
      <c r="J1436" s="358" t="s">
        <v>12888</v>
      </c>
      <c r="K1436" s="358" t="s">
        <v>13558</v>
      </c>
      <c r="L1436" s="362">
        <v>40684</v>
      </c>
      <c r="N1436" s="362">
        <v>40684</v>
      </c>
      <c r="P1436" s="356" t="s">
        <v>13255</v>
      </c>
    </row>
    <row r="1437" spans="1:16" x14ac:dyDescent="0.2">
      <c r="A1437" s="356" t="s">
        <v>8314</v>
      </c>
      <c r="B1437" s="356" t="s">
        <v>16037</v>
      </c>
      <c r="C1437" s="358" t="s">
        <v>13330</v>
      </c>
      <c r="D1437" s="358" t="s">
        <v>12984</v>
      </c>
      <c r="E1437" s="358" t="s">
        <v>16038</v>
      </c>
      <c r="G1437" s="358" t="s">
        <v>12886</v>
      </c>
      <c r="H1437" s="385">
        <v>86.245000000000005</v>
      </c>
      <c r="I1437" s="358" t="s">
        <v>12893</v>
      </c>
      <c r="J1437" s="358" t="s">
        <v>12888</v>
      </c>
      <c r="K1437" s="358" t="s">
        <v>13558</v>
      </c>
      <c r="L1437" s="362">
        <v>40724</v>
      </c>
      <c r="N1437" s="362">
        <v>40724</v>
      </c>
      <c r="P1437" s="356" t="s">
        <v>13605</v>
      </c>
    </row>
    <row r="1438" spans="1:16" x14ac:dyDescent="0.2">
      <c r="A1438" s="356" t="s">
        <v>8315</v>
      </c>
      <c r="B1438" s="356" t="s">
        <v>16039</v>
      </c>
      <c r="C1438" s="358" t="s">
        <v>13315</v>
      </c>
      <c r="D1438" s="358" t="s">
        <v>13316</v>
      </c>
      <c r="E1438" s="358" t="s">
        <v>16040</v>
      </c>
      <c r="G1438" s="358" t="s">
        <v>12886</v>
      </c>
      <c r="H1438" s="385">
        <v>1</v>
      </c>
      <c r="I1438" s="358" t="s">
        <v>12893</v>
      </c>
      <c r="J1438" s="358" t="s">
        <v>12888</v>
      </c>
      <c r="K1438" s="358" t="s">
        <v>13558</v>
      </c>
      <c r="L1438" s="362">
        <v>34474</v>
      </c>
      <c r="N1438" s="362">
        <v>34474</v>
      </c>
      <c r="P1438" s="356" t="s">
        <v>13255</v>
      </c>
    </row>
    <row r="1439" spans="1:16" x14ac:dyDescent="0.2">
      <c r="A1439" s="356" t="s">
        <v>8316</v>
      </c>
      <c r="B1439" s="356" t="s">
        <v>16041</v>
      </c>
      <c r="C1439" s="358" t="s">
        <v>14342</v>
      </c>
      <c r="D1439" s="358" t="s">
        <v>12916</v>
      </c>
      <c r="E1439" s="358" t="s">
        <v>16042</v>
      </c>
      <c r="G1439" s="358" t="s">
        <v>12886</v>
      </c>
      <c r="H1439" s="385">
        <v>6.3</v>
      </c>
      <c r="I1439" s="358" t="s">
        <v>12893</v>
      </c>
      <c r="J1439" s="358" t="s">
        <v>12888</v>
      </c>
      <c r="K1439" s="358" t="s">
        <v>13558</v>
      </c>
      <c r="L1439" s="362">
        <v>38853</v>
      </c>
      <c r="N1439" s="362">
        <v>38853</v>
      </c>
      <c r="P1439" s="356" t="s">
        <v>13255</v>
      </c>
    </row>
    <row r="1440" spans="1:16" x14ac:dyDescent="0.2">
      <c r="A1440" s="356" t="s">
        <v>8317</v>
      </c>
      <c r="B1440" s="356" t="s">
        <v>16043</v>
      </c>
      <c r="C1440" s="358" t="s">
        <v>14190</v>
      </c>
      <c r="D1440" s="358" t="s">
        <v>12931</v>
      </c>
      <c r="E1440" s="358" t="s">
        <v>16044</v>
      </c>
      <c r="G1440" s="358" t="s">
        <v>12886</v>
      </c>
      <c r="H1440" s="385">
        <v>4.95</v>
      </c>
      <c r="I1440" s="358" t="s">
        <v>12893</v>
      </c>
      <c r="J1440" s="358" t="s">
        <v>12888</v>
      </c>
      <c r="K1440" s="358" t="s">
        <v>13558</v>
      </c>
      <c r="L1440" s="362">
        <v>38853</v>
      </c>
      <c r="N1440" s="362">
        <v>38853</v>
      </c>
      <c r="P1440" s="356" t="s">
        <v>13255</v>
      </c>
    </row>
    <row r="1441" spans="1:16" x14ac:dyDescent="0.2">
      <c r="A1441" s="356" t="s">
        <v>8318</v>
      </c>
      <c r="B1441" s="356" t="s">
        <v>16045</v>
      </c>
      <c r="C1441" s="358" t="s">
        <v>13336</v>
      </c>
      <c r="D1441" s="358" t="s">
        <v>12931</v>
      </c>
      <c r="E1441" s="358" t="s">
        <v>16046</v>
      </c>
      <c r="G1441" s="358" t="s">
        <v>12886</v>
      </c>
      <c r="H1441" s="385">
        <v>4.5</v>
      </c>
      <c r="I1441" s="358" t="s">
        <v>12893</v>
      </c>
      <c r="J1441" s="358" t="s">
        <v>12888</v>
      </c>
      <c r="K1441" s="358" t="s">
        <v>13558</v>
      </c>
      <c r="L1441" s="362">
        <v>38852</v>
      </c>
      <c r="N1441" s="362">
        <v>38852</v>
      </c>
      <c r="P1441" s="356" t="s">
        <v>13255</v>
      </c>
    </row>
    <row r="1442" spans="1:16" x14ac:dyDescent="0.2">
      <c r="A1442" s="356" t="s">
        <v>8319</v>
      </c>
      <c r="B1442" s="356" t="s">
        <v>16047</v>
      </c>
      <c r="C1442" s="358" t="s">
        <v>13136</v>
      </c>
      <c r="D1442" s="358" t="s">
        <v>12884</v>
      </c>
      <c r="E1442" s="358" t="s">
        <v>16048</v>
      </c>
      <c r="G1442" s="358" t="s">
        <v>12886</v>
      </c>
      <c r="H1442" s="385">
        <v>7.7</v>
      </c>
      <c r="I1442" s="358" t="s">
        <v>12893</v>
      </c>
      <c r="J1442" s="358" t="s">
        <v>12888</v>
      </c>
      <c r="K1442" s="358" t="s">
        <v>13558</v>
      </c>
      <c r="L1442" s="362">
        <v>38849</v>
      </c>
      <c r="N1442" s="362">
        <v>38849</v>
      </c>
      <c r="P1442" s="356" t="s">
        <v>13255</v>
      </c>
    </row>
    <row r="1443" spans="1:16" x14ac:dyDescent="0.2">
      <c r="A1443" s="356" t="s">
        <v>8320</v>
      </c>
      <c r="B1443" s="356" t="s">
        <v>16049</v>
      </c>
      <c r="C1443" s="358" t="s">
        <v>13095</v>
      </c>
      <c r="D1443" s="358" t="s">
        <v>12976</v>
      </c>
      <c r="E1443" s="358" t="s">
        <v>16050</v>
      </c>
      <c r="G1443" s="358" t="s">
        <v>12886</v>
      </c>
      <c r="H1443" s="385">
        <v>32.6</v>
      </c>
      <c r="I1443" s="358" t="s">
        <v>12893</v>
      </c>
      <c r="J1443" s="358" t="s">
        <v>12888</v>
      </c>
      <c r="K1443" s="358" t="s">
        <v>13558</v>
      </c>
      <c r="L1443" s="362">
        <v>38849</v>
      </c>
      <c r="N1443" s="362">
        <v>38849</v>
      </c>
      <c r="P1443" s="356" t="s">
        <v>13255</v>
      </c>
    </row>
    <row r="1444" spans="1:16" x14ac:dyDescent="0.2">
      <c r="A1444" s="356" t="s">
        <v>8321</v>
      </c>
      <c r="B1444" s="356" t="s">
        <v>16051</v>
      </c>
      <c r="C1444" s="358" t="s">
        <v>13020</v>
      </c>
      <c r="D1444" s="358" t="s">
        <v>12931</v>
      </c>
      <c r="E1444" s="358" t="s">
        <v>16052</v>
      </c>
      <c r="G1444" s="358" t="s">
        <v>12886</v>
      </c>
      <c r="H1444" s="385">
        <v>2.5</v>
      </c>
      <c r="I1444" s="358" t="s">
        <v>12893</v>
      </c>
      <c r="J1444" s="358" t="s">
        <v>12888</v>
      </c>
      <c r="K1444" s="358" t="s">
        <v>13558</v>
      </c>
      <c r="L1444" s="362">
        <v>38859</v>
      </c>
      <c r="N1444" s="362">
        <v>38859</v>
      </c>
      <c r="P1444" s="356" t="s">
        <v>13255</v>
      </c>
    </row>
    <row r="1445" spans="1:16" x14ac:dyDescent="0.2">
      <c r="A1445" s="356" t="s">
        <v>8322</v>
      </c>
      <c r="B1445" s="356" t="s">
        <v>16053</v>
      </c>
      <c r="C1445" s="358" t="s">
        <v>13017</v>
      </c>
      <c r="D1445" s="358" t="s">
        <v>13018</v>
      </c>
      <c r="E1445" s="358" t="s">
        <v>16054</v>
      </c>
      <c r="G1445" s="358" t="s">
        <v>12886</v>
      </c>
      <c r="H1445" s="385">
        <v>10.08</v>
      </c>
      <c r="I1445" s="358" t="s">
        <v>12893</v>
      </c>
      <c r="J1445" s="358" t="s">
        <v>12888</v>
      </c>
      <c r="K1445" s="358" t="s">
        <v>13558</v>
      </c>
      <c r="L1445" s="362">
        <v>38870</v>
      </c>
      <c r="N1445" s="362">
        <v>38870</v>
      </c>
      <c r="P1445" s="356" t="s">
        <v>13255</v>
      </c>
    </row>
    <row r="1446" spans="1:16" x14ac:dyDescent="0.2">
      <c r="A1446" s="356" t="s">
        <v>8323</v>
      </c>
      <c r="B1446" s="356" t="s">
        <v>16055</v>
      </c>
      <c r="C1446" s="358" t="s">
        <v>12905</v>
      </c>
      <c r="D1446" s="358" t="s">
        <v>13075</v>
      </c>
      <c r="E1446" s="358" t="s">
        <v>16056</v>
      </c>
      <c r="G1446" s="358" t="s">
        <v>12886</v>
      </c>
      <c r="H1446" s="385">
        <v>11.44</v>
      </c>
      <c r="I1446" s="358" t="s">
        <v>12893</v>
      </c>
      <c r="J1446" s="358" t="s">
        <v>12888</v>
      </c>
      <c r="K1446" s="358" t="s">
        <v>13558</v>
      </c>
      <c r="L1446" s="362">
        <v>38860</v>
      </c>
      <c r="N1446" s="362">
        <v>38860</v>
      </c>
      <c r="P1446" s="356" t="s">
        <v>13255</v>
      </c>
    </row>
    <row r="1447" spans="1:16" x14ac:dyDescent="0.2">
      <c r="A1447" s="356" t="s">
        <v>8324</v>
      </c>
      <c r="B1447" s="356" t="s">
        <v>16057</v>
      </c>
      <c r="C1447" s="358" t="s">
        <v>12905</v>
      </c>
      <c r="D1447" s="358" t="s">
        <v>13152</v>
      </c>
      <c r="E1447" s="358" t="s">
        <v>16058</v>
      </c>
      <c r="G1447" s="358" t="s">
        <v>12886</v>
      </c>
      <c r="H1447" s="385">
        <v>6.27</v>
      </c>
      <c r="I1447" s="358" t="s">
        <v>12893</v>
      </c>
      <c r="J1447" s="358" t="s">
        <v>12888</v>
      </c>
      <c r="K1447" s="358" t="s">
        <v>13558</v>
      </c>
      <c r="L1447" s="362">
        <v>38852</v>
      </c>
      <c r="N1447" s="362">
        <v>38852</v>
      </c>
      <c r="P1447" s="356" t="s">
        <v>13255</v>
      </c>
    </row>
    <row r="1448" spans="1:16" x14ac:dyDescent="0.2">
      <c r="A1448" s="356" t="s">
        <v>8325</v>
      </c>
      <c r="B1448" s="356" t="s">
        <v>16059</v>
      </c>
      <c r="C1448" s="358" t="s">
        <v>13033</v>
      </c>
      <c r="D1448" s="358" t="s">
        <v>13034</v>
      </c>
      <c r="E1448" s="358" t="s">
        <v>13901</v>
      </c>
      <c r="G1448" s="358" t="s">
        <v>12886</v>
      </c>
      <c r="H1448" s="385">
        <v>8.4</v>
      </c>
      <c r="I1448" s="358" t="s">
        <v>12893</v>
      </c>
      <c r="J1448" s="358" t="s">
        <v>12888</v>
      </c>
      <c r="K1448" s="358" t="s">
        <v>13558</v>
      </c>
      <c r="L1448" s="362">
        <v>40709</v>
      </c>
      <c r="N1448" s="362">
        <v>40709</v>
      </c>
      <c r="P1448" s="356" t="s">
        <v>13255</v>
      </c>
    </row>
    <row r="1449" spans="1:16" x14ac:dyDescent="0.2">
      <c r="A1449" s="356" t="s">
        <v>8326</v>
      </c>
      <c r="B1449" s="356" t="s">
        <v>16060</v>
      </c>
      <c r="C1449" s="358" t="s">
        <v>13653</v>
      </c>
      <c r="D1449" s="358" t="s">
        <v>13027</v>
      </c>
      <c r="E1449" s="358" t="s">
        <v>16061</v>
      </c>
      <c r="G1449" s="358" t="s">
        <v>12886</v>
      </c>
      <c r="H1449" s="385">
        <v>7.2</v>
      </c>
      <c r="I1449" s="358" t="s">
        <v>12893</v>
      </c>
      <c r="J1449" s="358" t="s">
        <v>12888</v>
      </c>
      <c r="K1449" s="358" t="s">
        <v>13558</v>
      </c>
      <c r="L1449" s="362">
        <v>40268</v>
      </c>
      <c r="N1449" s="362">
        <v>40268</v>
      </c>
      <c r="P1449" s="356" t="s">
        <v>13255</v>
      </c>
    </row>
    <row r="1450" spans="1:16" x14ac:dyDescent="0.2">
      <c r="A1450" s="356" t="s">
        <v>8327</v>
      </c>
      <c r="B1450" s="356" t="s">
        <v>16062</v>
      </c>
      <c r="C1450" s="358" t="s">
        <v>13064</v>
      </c>
      <c r="D1450" s="358" t="s">
        <v>12931</v>
      </c>
      <c r="E1450" s="358" t="s">
        <v>16063</v>
      </c>
      <c r="G1450" s="358" t="s">
        <v>12886</v>
      </c>
      <c r="H1450" s="385">
        <v>7.02</v>
      </c>
      <c r="I1450" s="358" t="s">
        <v>12893</v>
      </c>
      <c r="J1450" s="358" t="s">
        <v>12888</v>
      </c>
      <c r="K1450" s="358" t="s">
        <v>13558</v>
      </c>
      <c r="L1450" s="362">
        <v>38870</v>
      </c>
      <c r="N1450" s="362">
        <v>38870</v>
      </c>
      <c r="P1450" s="356" t="s">
        <v>13255</v>
      </c>
    </row>
    <row r="1451" spans="1:16" x14ac:dyDescent="0.2">
      <c r="A1451" s="356" t="s">
        <v>8328</v>
      </c>
      <c r="B1451" s="356" t="s">
        <v>16064</v>
      </c>
      <c r="C1451" s="358" t="s">
        <v>12953</v>
      </c>
      <c r="D1451" s="358" t="s">
        <v>12931</v>
      </c>
      <c r="E1451" s="358" t="s">
        <v>16065</v>
      </c>
      <c r="G1451" s="358" t="s">
        <v>12886</v>
      </c>
      <c r="H1451" s="385">
        <v>7.38</v>
      </c>
      <c r="I1451" s="358" t="s">
        <v>12893</v>
      </c>
      <c r="J1451" s="358" t="s">
        <v>12888</v>
      </c>
      <c r="K1451" s="358" t="s">
        <v>13558</v>
      </c>
      <c r="L1451" s="362">
        <v>38870</v>
      </c>
      <c r="N1451" s="362">
        <v>38870</v>
      </c>
      <c r="P1451" s="356" t="s">
        <v>13255</v>
      </c>
    </row>
    <row r="1452" spans="1:16" x14ac:dyDescent="0.2">
      <c r="A1452" s="356" t="s">
        <v>8329</v>
      </c>
      <c r="B1452" s="356" t="s">
        <v>16066</v>
      </c>
      <c r="C1452" s="358" t="s">
        <v>12983</v>
      </c>
      <c r="D1452" s="358" t="s">
        <v>12984</v>
      </c>
      <c r="E1452" s="358" t="s">
        <v>16067</v>
      </c>
      <c r="G1452" s="358" t="s">
        <v>12886</v>
      </c>
      <c r="H1452" s="385">
        <v>9.36</v>
      </c>
      <c r="I1452" s="358" t="s">
        <v>12893</v>
      </c>
      <c r="J1452" s="358" t="s">
        <v>12888</v>
      </c>
      <c r="K1452" s="358" t="s">
        <v>13558</v>
      </c>
      <c r="L1452" s="362">
        <v>38861</v>
      </c>
      <c r="N1452" s="362">
        <v>38861</v>
      </c>
      <c r="P1452" s="356" t="s">
        <v>13255</v>
      </c>
    </row>
    <row r="1453" spans="1:16" x14ac:dyDescent="0.2">
      <c r="A1453" s="356" t="s">
        <v>8330</v>
      </c>
      <c r="B1453" s="356" t="s">
        <v>16068</v>
      </c>
      <c r="C1453" s="358" t="s">
        <v>12898</v>
      </c>
      <c r="D1453" s="358" t="s">
        <v>12899</v>
      </c>
      <c r="E1453" s="358" t="s">
        <v>16069</v>
      </c>
      <c r="G1453" s="358" t="s">
        <v>12886</v>
      </c>
      <c r="H1453" s="385">
        <v>3.024</v>
      </c>
      <c r="I1453" s="358" t="s">
        <v>12893</v>
      </c>
      <c r="J1453" s="358" t="s">
        <v>12888</v>
      </c>
      <c r="K1453" s="358" t="s">
        <v>13558</v>
      </c>
      <c r="L1453" s="362">
        <v>38875</v>
      </c>
      <c r="N1453" s="362">
        <v>38875</v>
      </c>
      <c r="P1453" s="356" t="s">
        <v>13255</v>
      </c>
    </row>
    <row r="1454" spans="1:16" x14ac:dyDescent="0.2">
      <c r="A1454" s="356" t="s">
        <v>8331</v>
      </c>
      <c r="B1454" s="356" t="s">
        <v>16070</v>
      </c>
      <c r="C1454" s="358" t="s">
        <v>14342</v>
      </c>
      <c r="D1454" s="358" t="s">
        <v>12916</v>
      </c>
      <c r="E1454" s="358" t="s">
        <v>16071</v>
      </c>
      <c r="G1454" s="358" t="s">
        <v>12886</v>
      </c>
      <c r="H1454" s="385">
        <v>7.8239999999999998</v>
      </c>
      <c r="I1454" s="358" t="s">
        <v>12893</v>
      </c>
      <c r="J1454" s="358" t="s">
        <v>12888</v>
      </c>
      <c r="K1454" s="358" t="s">
        <v>13558</v>
      </c>
      <c r="L1454" s="362">
        <v>38875</v>
      </c>
      <c r="N1454" s="362">
        <v>38875</v>
      </c>
      <c r="P1454" s="356" t="s">
        <v>13255</v>
      </c>
    </row>
    <row r="1455" spans="1:16" x14ac:dyDescent="0.2">
      <c r="A1455" s="356" t="s">
        <v>8332</v>
      </c>
      <c r="B1455" s="356" t="s">
        <v>16072</v>
      </c>
      <c r="C1455" s="358" t="s">
        <v>14157</v>
      </c>
      <c r="D1455" s="358" t="s">
        <v>12931</v>
      </c>
      <c r="E1455" s="358" t="s">
        <v>14537</v>
      </c>
      <c r="G1455" s="358" t="s">
        <v>12886</v>
      </c>
      <c r="H1455" s="385">
        <v>6.3</v>
      </c>
      <c r="I1455" s="358" t="s">
        <v>12893</v>
      </c>
      <c r="J1455" s="358" t="s">
        <v>12888</v>
      </c>
      <c r="K1455" s="358" t="s">
        <v>13558</v>
      </c>
      <c r="L1455" s="362">
        <v>38875</v>
      </c>
      <c r="N1455" s="362">
        <v>38875</v>
      </c>
      <c r="P1455" s="356" t="s">
        <v>13255</v>
      </c>
    </row>
    <row r="1456" spans="1:16" x14ac:dyDescent="0.2">
      <c r="A1456" s="356" t="s">
        <v>8333</v>
      </c>
      <c r="B1456" s="356" t="s">
        <v>16073</v>
      </c>
      <c r="C1456" s="358" t="s">
        <v>13653</v>
      </c>
      <c r="D1456" s="358" t="s">
        <v>13027</v>
      </c>
      <c r="E1456" s="358" t="s">
        <v>16074</v>
      </c>
      <c r="G1456" s="358" t="s">
        <v>12886</v>
      </c>
      <c r="H1456" s="385">
        <v>2.875</v>
      </c>
      <c r="I1456" s="358" t="s">
        <v>12893</v>
      </c>
      <c r="J1456" s="358" t="s">
        <v>12888</v>
      </c>
      <c r="K1456" s="358" t="s">
        <v>13558</v>
      </c>
      <c r="L1456" s="362">
        <v>38876</v>
      </c>
      <c r="N1456" s="362">
        <v>38876</v>
      </c>
      <c r="P1456" s="356" t="s">
        <v>13255</v>
      </c>
    </row>
    <row r="1457" spans="1:16" x14ac:dyDescent="0.2">
      <c r="A1457" s="356" t="s">
        <v>8334</v>
      </c>
      <c r="B1457" s="356" t="s">
        <v>16075</v>
      </c>
      <c r="C1457" s="358" t="s">
        <v>14467</v>
      </c>
      <c r="D1457" s="358" t="s">
        <v>12984</v>
      </c>
      <c r="E1457" s="358" t="s">
        <v>16076</v>
      </c>
      <c r="G1457" s="358" t="s">
        <v>12886</v>
      </c>
      <c r="H1457" s="385">
        <v>6.65</v>
      </c>
      <c r="I1457" s="358" t="s">
        <v>12893</v>
      </c>
      <c r="J1457" s="358" t="s">
        <v>12888</v>
      </c>
      <c r="K1457" s="358" t="s">
        <v>13558</v>
      </c>
      <c r="L1457" s="362">
        <v>38877</v>
      </c>
      <c r="N1457" s="362">
        <v>38877</v>
      </c>
      <c r="P1457" s="356" t="s">
        <v>13255</v>
      </c>
    </row>
    <row r="1458" spans="1:16" x14ac:dyDescent="0.2">
      <c r="A1458" s="356" t="s">
        <v>8335</v>
      </c>
      <c r="B1458" s="356" t="s">
        <v>16077</v>
      </c>
      <c r="C1458" s="358" t="s">
        <v>13001</v>
      </c>
      <c r="D1458" s="358" t="s">
        <v>12916</v>
      </c>
      <c r="E1458" s="358" t="s">
        <v>16078</v>
      </c>
      <c r="G1458" s="358" t="s">
        <v>12886</v>
      </c>
      <c r="H1458" s="385">
        <v>9.8049999999999997</v>
      </c>
      <c r="I1458" s="358" t="s">
        <v>12893</v>
      </c>
      <c r="J1458" s="358" t="s">
        <v>12888</v>
      </c>
      <c r="K1458" s="358" t="s">
        <v>13558</v>
      </c>
      <c r="L1458" s="362">
        <v>40688</v>
      </c>
      <c r="N1458" s="362">
        <v>40688</v>
      </c>
      <c r="P1458" s="356" t="s">
        <v>13255</v>
      </c>
    </row>
    <row r="1459" spans="1:16" x14ac:dyDescent="0.2">
      <c r="A1459" s="356" t="s">
        <v>8336</v>
      </c>
      <c r="B1459" s="356" t="s">
        <v>16079</v>
      </c>
      <c r="C1459" s="358" t="s">
        <v>12883</v>
      </c>
      <c r="D1459" s="358" t="s">
        <v>12884</v>
      </c>
      <c r="E1459" s="358" t="s">
        <v>16080</v>
      </c>
      <c r="G1459" s="358" t="s">
        <v>12886</v>
      </c>
      <c r="H1459" s="385">
        <v>9.68</v>
      </c>
      <c r="I1459" s="358" t="s">
        <v>12893</v>
      </c>
      <c r="J1459" s="358" t="s">
        <v>12888</v>
      </c>
      <c r="K1459" s="358" t="s">
        <v>13558</v>
      </c>
      <c r="L1459" s="362">
        <v>38882</v>
      </c>
      <c r="N1459" s="362">
        <v>38882</v>
      </c>
      <c r="P1459" s="356" t="s">
        <v>13255</v>
      </c>
    </row>
    <row r="1460" spans="1:16" x14ac:dyDescent="0.2">
      <c r="A1460" s="356" t="s">
        <v>8337</v>
      </c>
      <c r="B1460" s="356" t="s">
        <v>16081</v>
      </c>
      <c r="C1460" s="358" t="s">
        <v>12972</v>
      </c>
      <c r="D1460" s="358" t="s">
        <v>12973</v>
      </c>
      <c r="E1460" s="358" t="s">
        <v>14117</v>
      </c>
      <c r="G1460" s="358" t="s">
        <v>12886</v>
      </c>
      <c r="H1460" s="385">
        <v>8.82</v>
      </c>
      <c r="I1460" s="358" t="s">
        <v>12893</v>
      </c>
      <c r="J1460" s="358" t="s">
        <v>12888</v>
      </c>
      <c r="K1460" s="358" t="s">
        <v>13558</v>
      </c>
      <c r="L1460" s="362">
        <v>38882</v>
      </c>
      <c r="N1460" s="362">
        <v>38882</v>
      </c>
      <c r="P1460" s="356" t="s">
        <v>13255</v>
      </c>
    </row>
    <row r="1461" spans="1:16" x14ac:dyDescent="0.2">
      <c r="A1461" s="356" t="s">
        <v>8338</v>
      </c>
      <c r="B1461" s="356" t="s">
        <v>16082</v>
      </c>
      <c r="C1461" s="358" t="s">
        <v>13007</v>
      </c>
      <c r="D1461" s="358" t="s">
        <v>12976</v>
      </c>
      <c r="E1461" s="358" t="s">
        <v>16083</v>
      </c>
      <c r="G1461" s="358" t="s">
        <v>12886</v>
      </c>
      <c r="H1461" s="385">
        <v>4.16</v>
      </c>
      <c r="I1461" s="358" t="s">
        <v>12893</v>
      </c>
      <c r="J1461" s="358" t="s">
        <v>12888</v>
      </c>
      <c r="K1461" s="358" t="s">
        <v>13558</v>
      </c>
      <c r="L1461" s="362">
        <v>38881</v>
      </c>
      <c r="N1461" s="362">
        <v>38881</v>
      </c>
      <c r="P1461" s="356" t="s">
        <v>13255</v>
      </c>
    </row>
    <row r="1462" spans="1:16" x14ac:dyDescent="0.2">
      <c r="A1462" s="356" t="s">
        <v>8339</v>
      </c>
      <c r="B1462" s="356" t="s">
        <v>16084</v>
      </c>
      <c r="C1462" s="358" t="s">
        <v>13668</v>
      </c>
      <c r="D1462" s="358" t="s">
        <v>12916</v>
      </c>
      <c r="E1462" s="358" t="s">
        <v>16085</v>
      </c>
      <c r="G1462" s="358" t="s">
        <v>12886</v>
      </c>
      <c r="H1462" s="385">
        <v>6.1</v>
      </c>
      <c r="I1462" s="358" t="s">
        <v>12893</v>
      </c>
      <c r="J1462" s="358" t="s">
        <v>12888</v>
      </c>
      <c r="K1462" s="358" t="s">
        <v>13558</v>
      </c>
      <c r="L1462" s="362">
        <v>38880</v>
      </c>
      <c r="N1462" s="362">
        <v>38880</v>
      </c>
      <c r="P1462" s="356" t="s">
        <v>13255</v>
      </c>
    </row>
    <row r="1463" spans="1:16" x14ac:dyDescent="0.2">
      <c r="A1463" s="356" t="s">
        <v>8340</v>
      </c>
      <c r="B1463" s="356" t="s">
        <v>16086</v>
      </c>
      <c r="C1463" s="358" t="s">
        <v>13089</v>
      </c>
      <c r="D1463" s="358" t="s">
        <v>12997</v>
      </c>
      <c r="E1463" s="358" t="s">
        <v>16087</v>
      </c>
      <c r="G1463" s="358" t="s">
        <v>12886</v>
      </c>
      <c r="H1463" s="385">
        <v>3.5</v>
      </c>
      <c r="I1463" s="358" t="s">
        <v>12893</v>
      </c>
      <c r="J1463" s="358" t="s">
        <v>12888</v>
      </c>
      <c r="K1463" s="358" t="s">
        <v>13558</v>
      </c>
      <c r="L1463" s="362">
        <v>38854</v>
      </c>
      <c r="N1463" s="362">
        <v>38854</v>
      </c>
      <c r="P1463" s="356" t="s">
        <v>13255</v>
      </c>
    </row>
    <row r="1464" spans="1:16" x14ac:dyDescent="0.2">
      <c r="A1464" s="356" t="s">
        <v>8341</v>
      </c>
      <c r="B1464" s="356" t="s">
        <v>16088</v>
      </c>
      <c r="C1464" s="358" t="s">
        <v>12905</v>
      </c>
      <c r="D1464" s="358" t="s">
        <v>12987</v>
      </c>
      <c r="E1464" s="358" t="s">
        <v>16089</v>
      </c>
      <c r="G1464" s="358" t="s">
        <v>12886</v>
      </c>
      <c r="H1464" s="385">
        <v>6.6</v>
      </c>
      <c r="I1464" s="358" t="s">
        <v>12893</v>
      </c>
      <c r="J1464" s="358" t="s">
        <v>12888</v>
      </c>
      <c r="K1464" s="358" t="s">
        <v>13558</v>
      </c>
      <c r="L1464" s="362">
        <v>38848</v>
      </c>
      <c r="N1464" s="362">
        <v>38848</v>
      </c>
      <c r="P1464" s="356" t="s">
        <v>13255</v>
      </c>
    </row>
    <row r="1465" spans="1:16" x14ac:dyDescent="0.2">
      <c r="A1465" s="356" t="s">
        <v>8342</v>
      </c>
      <c r="B1465" s="356" t="s">
        <v>16090</v>
      </c>
      <c r="C1465" s="358" t="s">
        <v>13683</v>
      </c>
      <c r="D1465" s="358" t="s">
        <v>13245</v>
      </c>
      <c r="E1465" s="358" t="s">
        <v>16091</v>
      </c>
      <c r="G1465" s="358" t="s">
        <v>12886</v>
      </c>
      <c r="H1465" s="385">
        <v>4.8099999999999996</v>
      </c>
      <c r="I1465" s="358" t="s">
        <v>12893</v>
      </c>
      <c r="J1465" s="358" t="s">
        <v>12888</v>
      </c>
      <c r="K1465" s="358" t="s">
        <v>13558</v>
      </c>
      <c r="L1465" s="362">
        <v>38841</v>
      </c>
      <c r="N1465" s="362">
        <v>38841</v>
      </c>
      <c r="P1465" s="356" t="s">
        <v>13255</v>
      </c>
    </row>
    <row r="1466" spans="1:16" x14ac:dyDescent="0.2">
      <c r="A1466" s="356" t="s">
        <v>8343</v>
      </c>
      <c r="B1466" s="356" t="s">
        <v>16092</v>
      </c>
      <c r="C1466" s="358" t="s">
        <v>12955</v>
      </c>
      <c r="D1466" s="358" t="s">
        <v>12895</v>
      </c>
      <c r="E1466" s="358" t="s">
        <v>16093</v>
      </c>
      <c r="G1466" s="358" t="s">
        <v>12886</v>
      </c>
      <c r="H1466" s="385">
        <v>30.87</v>
      </c>
      <c r="I1466" s="358" t="s">
        <v>12887</v>
      </c>
      <c r="J1466" s="358" t="s">
        <v>12908</v>
      </c>
      <c r="K1466" s="358" t="s">
        <v>13558</v>
      </c>
      <c r="L1466" s="362">
        <v>38852</v>
      </c>
      <c r="N1466" s="362">
        <v>38852</v>
      </c>
      <c r="P1466" s="356" t="s">
        <v>13255</v>
      </c>
    </row>
    <row r="1467" spans="1:16" x14ac:dyDescent="0.2">
      <c r="A1467" s="356" t="s">
        <v>8344</v>
      </c>
      <c r="B1467" s="356" t="s">
        <v>16092</v>
      </c>
      <c r="C1467" s="358" t="s">
        <v>12955</v>
      </c>
      <c r="D1467" s="358" t="s">
        <v>12895</v>
      </c>
      <c r="E1467" s="358" t="s">
        <v>16093</v>
      </c>
      <c r="G1467" s="358" t="s">
        <v>12886</v>
      </c>
      <c r="H1467" s="385">
        <v>23.31</v>
      </c>
      <c r="I1467" s="358" t="s">
        <v>12887</v>
      </c>
      <c r="J1467" s="358" t="s">
        <v>12908</v>
      </c>
      <c r="K1467" s="358" t="s">
        <v>13558</v>
      </c>
      <c r="L1467" s="362">
        <v>38852</v>
      </c>
      <c r="N1467" s="362">
        <v>38852</v>
      </c>
      <c r="P1467" s="356" t="s">
        <v>13255</v>
      </c>
    </row>
    <row r="1468" spans="1:16" x14ac:dyDescent="0.2">
      <c r="A1468" s="356" t="s">
        <v>8345</v>
      </c>
      <c r="B1468" s="356" t="s">
        <v>16094</v>
      </c>
      <c r="C1468" s="358" t="s">
        <v>13516</v>
      </c>
      <c r="D1468" s="358" t="s">
        <v>12997</v>
      </c>
      <c r="E1468" s="358" t="s">
        <v>16095</v>
      </c>
      <c r="G1468" s="358" t="s">
        <v>12886</v>
      </c>
      <c r="H1468" s="385">
        <v>5.96</v>
      </c>
      <c r="I1468" s="358" t="s">
        <v>12893</v>
      </c>
      <c r="J1468" s="358" t="s">
        <v>12888</v>
      </c>
      <c r="K1468" s="358" t="s">
        <v>13558</v>
      </c>
      <c r="L1468" s="362">
        <v>38897</v>
      </c>
      <c r="N1468" s="362">
        <v>38897</v>
      </c>
      <c r="P1468" s="356" t="s">
        <v>13255</v>
      </c>
    </row>
    <row r="1469" spans="1:16" x14ac:dyDescent="0.2">
      <c r="A1469" s="356" t="s">
        <v>8346</v>
      </c>
      <c r="B1469" s="356" t="s">
        <v>16096</v>
      </c>
      <c r="C1469" s="358" t="s">
        <v>13260</v>
      </c>
      <c r="D1469" s="358" t="s">
        <v>12997</v>
      </c>
      <c r="E1469" s="358" t="s">
        <v>16097</v>
      </c>
      <c r="G1469" s="358" t="s">
        <v>12886</v>
      </c>
      <c r="H1469" s="385">
        <v>5.85</v>
      </c>
      <c r="I1469" s="358" t="s">
        <v>12893</v>
      </c>
      <c r="J1469" s="358" t="s">
        <v>12888</v>
      </c>
      <c r="K1469" s="358" t="s">
        <v>13558</v>
      </c>
      <c r="L1469" s="362">
        <v>38889</v>
      </c>
      <c r="N1469" s="362">
        <v>38889</v>
      </c>
      <c r="P1469" s="356" t="s">
        <v>13255</v>
      </c>
    </row>
    <row r="1470" spans="1:16" x14ac:dyDescent="0.2">
      <c r="A1470" s="356" t="s">
        <v>8347</v>
      </c>
      <c r="B1470" s="356" t="s">
        <v>16098</v>
      </c>
      <c r="C1470" s="358" t="s">
        <v>16099</v>
      </c>
      <c r="D1470" s="358" t="s">
        <v>13130</v>
      </c>
      <c r="E1470" s="358" t="s">
        <v>16100</v>
      </c>
      <c r="G1470" s="358" t="s">
        <v>12886</v>
      </c>
      <c r="H1470" s="385">
        <v>4.62</v>
      </c>
      <c r="I1470" s="358" t="s">
        <v>12893</v>
      </c>
      <c r="J1470" s="358" t="s">
        <v>12888</v>
      </c>
      <c r="K1470" s="358" t="s">
        <v>13558</v>
      </c>
      <c r="L1470" s="362">
        <v>38889</v>
      </c>
      <c r="N1470" s="362">
        <v>38889</v>
      </c>
      <c r="P1470" s="356" t="s">
        <v>13255</v>
      </c>
    </row>
    <row r="1471" spans="1:16" x14ac:dyDescent="0.2">
      <c r="A1471" s="356" t="s">
        <v>8348</v>
      </c>
      <c r="B1471" s="356" t="s">
        <v>16101</v>
      </c>
      <c r="C1471" s="358" t="s">
        <v>13160</v>
      </c>
      <c r="D1471" s="358" t="s">
        <v>12984</v>
      </c>
      <c r="E1471" s="358" t="s">
        <v>16102</v>
      </c>
      <c r="G1471" s="358" t="s">
        <v>12886</v>
      </c>
      <c r="H1471" s="385">
        <v>10.545</v>
      </c>
      <c r="I1471" s="358" t="s">
        <v>12893</v>
      </c>
      <c r="J1471" s="358" t="s">
        <v>12888</v>
      </c>
      <c r="K1471" s="358" t="s">
        <v>13558</v>
      </c>
      <c r="L1471" s="362">
        <v>38890</v>
      </c>
      <c r="N1471" s="362">
        <v>38890</v>
      </c>
      <c r="P1471" s="356" t="s">
        <v>13255</v>
      </c>
    </row>
    <row r="1472" spans="1:16" x14ac:dyDescent="0.2">
      <c r="A1472" s="356" t="s">
        <v>8349</v>
      </c>
      <c r="B1472" s="356" t="s">
        <v>16103</v>
      </c>
      <c r="C1472" s="358" t="s">
        <v>13176</v>
      </c>
      <c r="D1472" s="358" t="s">
        <v>13177</v>
      </c>
      <c r="E1472" s="358" t="s">
        <v>16104</v>
      </c>
      <c r="G1472" s="358" t="s">
        <v>12886</v>
      </c>
      <c r="H1472" s="385">
        <v>4.68</v>
      </c>
      <c r="I1472" s="358" t="s">
        <v>12893</v>
      </c>
      <c r="J1472" s="358" t="s">
        <v>12888</v>
      </c>
      <c r="K1472" s="358" t="s">
        <v>13558</v>
      </c>
      <c r="L1472" s="362">
        <v>38920</v>
      </c>
      <c r="N1472" s="362">
        <v>38920</v>
      </c>
      <c r="P1472" s="356" t="s">
        <v>13255</v>
      </c>
    </row>
    <row r="1473" spans="1:16" x14ac:dyDescent="0.2">
      <c r="A1473" s="356" t="s">
        <v>8350</v>
      </c>
      <c r="B1473" s="356" t="s">
        <v>16105</v>
      </c>
      <c r="C1473" s="358" t="s">
        <v>13572</v>
      </c>
      <c r="D1473" s="358" t="s">
        <v>12981</v>
      </c>
      <c r="E1473" s="358" t="s">
        <v>15767</v>
      </c>
      <c r="G1473" s="358" t="s">
        <v>12886</v>
      </c>
      <c r="H1473" s="385">
        <v>6.24</v>
      </c>
      <c r="I1473" s="358" t="s">
        <v>12893</v>
      </c>
      <c r="J1473" s="358" t="s">
        <v>12888</v>
      </c>
      <c r="K1473" s="358" t="s">
        <v>13558</v>
      </c>
      <c r="L1473" s="362">
        <v>38901</v>
      </c>
      <c r="N1473" s="362">
        <v>38901</v>
      </c>
      <c r="P1473" s="356" t="s">
        <v>13255</v>
      </c>
    </row>
    <row r="1474" spans="1:16" x14ac:dyDescent="0.2">
      <c r="A1474" s="356" t="s">
        <v>8351</v>
      </c>
      <c r="B1474" s="356" t="s">
        <v>16106</v>
      </c>
      <c r="C1474" s="358" t="s">
        <v>14190</v>
      </c>
      <c r="D1474" s="358" t="s">
        <v>12931</v>
      </c>
      <c r="E1474" s="358" t="s">
        <v>16107</v>
      </c>
      <c r="G1474" s="358" t="s">
        <v>12886</v>
      </c>
      <c r="H1474" s="385">
        <v>9.92</v>
      </c>
      <c r="I1474" s="358" t="s">
        <v>12893</v>
      </c>
      <c r="J1474" s="358" t="s">
        <v>12888</v>
      </c>
      <c r="K1474" s="358" t="s">
        <v>13558</v>
      </c>
      <c r="L1474" s="362">
        <v>38898</v>
      </c>
      <c r="N1474" s="362">
        <v>38898</v>
      </c>
      <c r="P1474" s="356" t="s">
        <v>13255</v>
      </c>
    </row>
    <row r="1475" spans="1:16" x14ac:dyDescent="0.2">
      <c r="A1475" s="356" t="s">
        <v>8352</v>
      </c>
      <c r="B1475" s="356" t="s">
        <v>16108</v>
      </c>
      <c r="C1475" s="358" t="s">
        <v>12962</v>
      </c>
      <c r="D1475" s="358" t="s">
        <v>12963</v>
      </c>
      <c r="E1475" s="358" t="s">
        <v>16109</v>
      </c>
      <c r="G1475" s="358" t="s">
        <v>12886</v>
      </c>
      <c r="H1475" s="385">
        <v>8.8800000000000008</v>
      </c>
      <c r="I1475" s="358" t="s">
        <v>12893</v>
      </c>
      <c r="J1475" s="358" t="s">
        <v>12888</v>
      </c>
      <c r="K1475" s="358" t="s">
        <v>13558</v>
      </c>
      <c r="L1475" s="362">
        <v>38901</v>
      </c>
      <c r="N1475" s="362">
        <v>38901</v>
      </c>
      <c r="P1475" s="356" t="s">
        <v>13255</v>
      </c>
    </row>
    <row r="1476" spans="1:16" x14ac:dyDescent="0.2">
      <c r="A1476" s="356" t="s">
        <v>8353</v>
      </c>
      <c r="B1476" s="356" t="s">
        <v>16110</v>
      </c>
      <c r="C1476" s="358" t="s">
        <v>12955</v>
      </c>
      <c r="D1476" s="358" t="s">
        <v>12895</v>
      </c>
      <c r="E1476" s="358" t="s">
        <v>16111</v>
      </c>
      <c r="G1476" s="358" t="s">
        <v>12886</v>
      </c>
      <c r="H1476" s="385">
        <v>29.4</v>
      </c>
      <c r="I1476" s="358" t="s">
        <v>12893</v>
      </c>
      <c r="J1476" s="358" t="s">
        <v>12888</v>
      </c>
      <c r="K1476" s="358" t="s">
        <v>13558</v>
      </c>
      <c r="L1476" s="362">
        <v>38941</v>
      </c>
      <c r="N1476" s="362">
        <v>38941</v>
      </c>
      <c r="P1476" s="356" t="s">
        <v>13255</v>
      </c>
    </row>
    <row r="1477" spans="1:16" x14ac:dyDescent="0.2">
      <c r="A1477" s="356" t="s">
        <v>8354</v>
      </c>
      <c r="B1477" s="356" t="s">
        <v>16112</v>
      </c>
      <c r="C1477" s="358" t="s">
        <v>13095</v>
      </c>
      <c r="D1477" s="358" t="s">
        <v>12976</v>
      </c>
      <c r="E1477" s="358" t="s">
        <v>16113</v>
      </c>
      <c r="G1477" s="358" t="s">
        <v>12886</v>
      </c>
      <c r="H1477" s="385">
        <v>7.75</v>
      </c>
      <c r="I1477" s="358" t="s">
        <v>12893</v>
      </c>
      <c r="J1477" s="358" t="s">
        <v>12888</v>
      </c>
      <c r="K1477" s="358" t="s">
        <v>13558</v>
      </c>
      <c r="L1477" s="362">
        <v>38901</v>
      </c>
      <c r="N1477" s="362">
        <v>38901</v>
      </c>
      <c r="P1477" s="356" t="s">
        <v>13255</v>
      </c>
    </row>
    <row r="1478" spans="1:16" x14ac:dyDescent="0.2">
      <c r="A1478" s="356" t="s">
        <v>8355</v>
      </c>
      <c r="B1478" s="356" t="s">
        <v>16114</v>
      </c>
      <c r="C1478" s="358" t="s">
        <v>12898</v>
      </c>
      <c r="D1478" s="358" t="s">
        <v>12899</v>
      </c>
      <c r="E1478" s="358" t="s">
        <v>16115</v>
      </c>
      <c r="G1478" s="358" t="s">
        <v>12886</v>
      </c>
      <c r="H1478" s="385">
        <v>8.6</v>
      </c>
      <c r="I1478" s="358" t="s">
        <v>12893</v>
      </c>
      <c r="J1478" s="358" t="s">
        <v>12888</v>
      </c>
      <c r="K1478" s="358" t="s">
        <v>13558</v>
      </c>
      <c r="L1478" s="362">
        <v>38925</v>
      </c>
      <c r="N1478" s="362">
        <v>38925</v>
      </c>
      <c r="P1478" s="356" t="s">
        <v>13255</v>
      </c>
    </row>
    <row r="1479" spans="1:16" x14ac:dyDescent="0.2">
      <c r="A1479" s="356" t="s">
        <v>8356</v>
      </c>
      <c r="B1479" s="356" t="s">
        <v>16116</v>
      </c>
      <c r="C1479" s="358" t="s">
        <v>13116</v>
      </c>
      <c r="D1479" s="358" t="s">
        <v>12919</v>
      </c>
      <c r="E1479" s="358" t="s">
        <v>16117</v>
      </c>
      <c r="G1479" s="358" t="s">
        <v>12886</v>
      </c>
      <c r="H1479" s="385">
        <v>6.93</v>
      </c>
      <c r="I1479" s="358" t="s">
        <v>12893</v>
      </c>
      <c r="J1479" s="358" t="s">
        <v>12888</v>
      </c>
      <c r="K1479" s="358" t="s">
        <v>13558</v>
      </c>
      <c r="L1479" s="362">
        <v>38933</v>
      </c>
      <c r="N1479" s="362">
        <v>38933</v>
      </c>
      <c r="P1479" s="356" t="s">
        <v>13255</v>
      </c>
    </row>
    <row r="1480" spans="1:16" x14ac:dyDescent="0.2">
      <c r="A1480" s="356" t="s">
        <v>8357</v>
      </c>
      <c r="B1480" s="356" t="s">
        <v>16118</v>
      </c>
      <c r="C1480" s="358" t="s">
        <v>12938</v>
      </c>
      <c r="D1480" s="358" t="s">
        <v>12939</v>
      </c>
      <c r="E1480" s="358" t="s">
        <v>16119</v>
      </c>
      <c r="G1480" s="358" t="s">
        <v>12886</v>
      </c>
      <c r="H1480" s="385">
        <v>8.4480000000000004</v>
      </c>
      <c r="I1480" s="358" t="s">
        <v>12893</v>
      </c>
      <c r="J1480" s="358" t="s">
        <v>12888</v>
      </c>
      <c r="K1480" s="358" t="s">
        <v>13558</v>
      </c>
      <c r="L1480" s="362">
        <v>38961</v>
      </c>
      <c r="N1480" s="362">
        <v>38961</v>
      </c>
      <c r="P1480" s="356" t="s">
        <v>13255</v>
      </c>
    </row>
    <row r="1481" spans="1:16" x14ac:dyDescent="0.2">
      <c r="A1481" s="356" t="s">
        <v>8358</v>
      </c>
      <c r="B1481" s="356" t="s">
        <v>16120</v>
      </c>
      <c r="C1481" s="358" t="s">
        <v>13085</v>
      </c>
      <c r="D1481" s="358" t="s">
        <v>13010</v>
      </c>
      <c r="E1481" s="358" t="s">
        <v>14080</v>
      </c>
      <c r="G1481" s="358" t="s">
        <v>12886</v>
      </c>
      <c r="H1481" s="385">
        <v>9.18</v>
      </c>
      <c r="I1481" s="358" t="s">
        <v>12893</v>
      </c>
      <c r="J1481" s="358" t="s">
        <v>12888</v>
      </c>
      <c r="K1481" s="358" t="s">
        <v>13558</v>
      </c>
      <c r="L1481" s="362">
        <v>38910</v>
      </c>
      <c r="N1481" s="362">
        <v>38910</v>
      </c>
      <c r="P1481" s="356" t="s">
        <v>13255</v>
      </c>
    </row>
    <row r="1482" spans="1:16" x14ac:dyDescent="0.2">
      <c r="A1482" s="356" t="s">
        <v>8359</v>
      </c>
      <c r="B1482" s="356" t="s">
        <v>16121</v>
      </c>
      <c r="C1482" s="358" t="s">
        <v>14862</v>
      </c>
      <c r="D1482" s="358" t="s">
        <v>12919</v>
      </c>
      <c r="E1482" s="358" t="s">
        <v>13369</v>
      </c>
      <c r="G1482" s="358" t="s">
        <v>12886</v>
      </c>
      <c r="H1482" s="385">
        <v>29.468</v>
      </c>
      <c r="I1482" s="358" t="s">
        <v>12893</v>
      </c>
      <c r="J1482" s="358" t="s">
        <v>12888</v>
      </c>
      <c r="K1482" s="358" t="s">
        <v>13558</v>
      </c>
      <c r="L1482" s="362">
        <v>38911</v>
      </c>
      <c r="N1482" s="362">
        <v>38911</v>
      </c>
      <c r="P1482" s="356" t="s">
        <v>13255</v>
      </c>
    </row>
    <row r="1483" spans="1:16" x14ac:dyDescent="0.2">
      <c r="A1483" s="356" t="s">
        <v>8360</v>
      </c>
      <c r="B1483" s="356" t="s">
        <v>16122</v>
      </c>
      <c r="C1483" s="358" t="s">
        <v>13374</v>
      </c>
      <c r="D1483" s="358" t="s">
        <v>12916</v>
      </c>
      <c r="E1483" s="358" t="s">
        <v>16123</v>
      </c>
      <c r="G1483" s="358" t="s">
        <v>12886</v>
      </c>
      <c r="H1483" s="385">
        <v>4.2</v>
      </c>
      <c r="I1483" s="358" t="s">
        <v>12893</v>
      </c>
      <c r="J1483" s="358" t="s">
        <v>12888</v>
      </c>
      <c r="K1483" s="358" t="s">
        <v>13558</v>
      </c>
      <c r="L1483" s="362">
        <v>38918</v>
      </c>
      <c r="N1483" s="362">
        <v>38918</v>
      </c>
      <c r="P1483" s="356" t="s">
        <v>13255</v>
      </c>
    </row>
    <row r="1484" spans="1:16" x14ac:dyDescent="0.2">
      <c r="A1484" s="356" t="s">
        <v>8361</v>
      </c>
      <c r="B1484" s="356" t="s">
        <v>16122</v>
      </c>
      <c r="C1484" s="358" t="s">
        <v>13374</v>
      </c>
      <c r="D1484" s="358" t="s">
        <v>12916</v>
      </c>
      <c r="E1484" s="358" t="s">
        <v>16123</v>
      </c>
      <c r="G1484" s="358" t="s">
        <v>12886</v>
      </c>
      <c r="H1484" s="385">
        <v>2.3650000000000002</v>
      </c>
      <c r="I1484" s="358" t="s">
        <v>12893</v>
      </c>
      <c r="J1484" s="358" t="s">
        <v>12888</v>
      </c>
      <c r="K1484" s="358" t="s">
        <v>13558</v>
      </c>
      <c r="L1484" s="362">
        <v>39262</v>
      </c>
      <c r="N1484" s="362">
        <v>39262</v>
      </c>
      <c r="P1484" s="356" t="s">
        <v>13255</v>
      </c>
    </row>
    <row r="1485" spans="1:16" x14ac:dyDescent="0.2">
      <c r="A1485" s="356" t="s">
        <v>8362</v>
      </c>
      <c r="B1485" s="356" t="s">
        <v>16124</v>
      </c>
      <c r="C1485" s="358" t="s">
        <v>13044</v>
      </c>
      <c r="D1485" s="358" t="s">
        <v>13045</v>
      </c>
      <c r="E1485" s="358" t="s">
        <v>16125</v>
      </c>
      <c r="G1485" s="358" t="s">
        <v>12886</v>
      </c>
      <c r="H1485" s="385">
        <v>8.14</v>
      </c>
      <c r="I1485" s="358" t="s">
        <v>12893</v>
      </c>
      <c r="J1485" s="358" t="s">
        <v>12888</v>
      </c>
      <c r="K1485" s="358" t="s">
        <v>13558</v>
      </c>
      <c r="L1485" s="362">
        <v>40842</v>
      </c>
      <c r="N1485" s="362">
        <v>40842</v>
      </c>
      <c r="P1485" s="356" t="s">
        <v>13255</v>
      </c>
    </row>
    <row r="1486" spans="1:16" x14ac:dyDescent="0.2">
      <c r="A1486" s="356" t="s">
        <v>8363</v>
      </c>
      <c r="B1486" s="356" t="s">
        <v>16126</v>
      </c>
      <c r="C1486" s="358" t="s">
        <v>14270</v>
      </c>
      <c r="D1486" s="358" t="s">
        <v>12931</v>
      </c>
      <c r="E1486" s="358" t="s">
        <v>16127</v>
      </c>
      <c r="G1486" s="358" t="s">
        <v>12886</v>
      </c>
      <c r="H1486" s="385">
        <v>5.4249999999999998</v>
      </c>
      <c r="I1486" s="358" t="s">
        <v>12893</v>
      </c>
      <c r="J1486" s="358" t="s">
        <v>12888</v>
      </c>
      <c r="K1486" s="358" t="s">
        <v>13558</v>
      </c>
      <c r="L1486" s="362">
        <v>38821</v>
      </c>
      <c r="N1486" s="362">
        <v>38821</v>
      </c>
      <c r="P1486" s="356" t="s">
        <v>13255</v>
      </c>
    </row>
    <row r="1487" spans="1:16" x14ac:dyDescent="0.2">
      <c r="A1487" s="356" t="s">
        <v>8364</v>
      </c>
      <c r="B1487" s="356" t="s">
        <v>16128</v>
      </c>
      <c r="C1487" s="358" t="s">
        <v>13230</v>
      </c>
      <c r="D1487" s="358" t="s">
        <v>13231</v>
      </c>
      <c r="E1487" s="358" t="s">
        <v>16129</v>
      </c>
      <c r="G1487" s="358" t="s">
        <v>12886</v>
      </c>
      <c r="H1487" s="385">
        <v>25.74</v>
      </c>
      <c r="I1487" s="358" t="s">
        <v>12893</v>
      </c>
      <c r="J1487" s="358" t="s">
        <v>12888</v>
      </c>
      <c r="K1487" s="358" t="s">
        <v>13558</v>
      </c>
      <c r="L1487" s="362">
        <v>38919</v>
      </c>
      <c r="N1487" s="362">
        <v>38919</v>
      </c>
      <c r="P1487" s="356" t="s">
        <v>13255</v>
      </c>
    </row>
    <row r="1488" spans="1:16" x14ac:dyDescent="0.2">
      <c r="A1488" s="356" t="s">
        <v>8365</v>
      </c>
      <c r="B1488" s="356" t="s">
        <v>16128</v>
      </c>
      <c r="C1488" s="358" t="s">
        <v>13230</v>
      </c>
      <c r="D1488" s="358" t="s">
        <v>13231</v>
      </c>
      <c r="E1488" s="358" t="s">
        <v>16129</v>
      </c>
      <c r="G1488" s="358" t="s">
        <v>12886</v>
      </c>
      <c r="H1488" s="385">
        <v>6.46</v>
      </c>
      <c r="I1488" s="358" t="s">
        <v>12893</v>
      </c>
      <c r="J1488" s="358" t="s">
        <v>12888</v>
      </c>
      <c r="K1488" s="358" t="s">
        <v>13558</v>
      </c>
      <c r="L1488" s="362">
        <v>39407</v>
      </c>
      <c r="N1488" s="362">
        <v>39407</v>
      </c>
      <c r="P1488" s="356" t="s">
        <v>13255</v>
      </c>
    </row>
    <row r="1489" spans="1:16" x14ac:dyDescent="0.2">
      <c r="A1489" s="356" t="s">
        <v>8366</v>
      </c>
      <c r="B1489" s="356" t="s">
        <v>16130</v>
      </c>
      <c r="C1489" s="358" t="s">
        <v>13374</v>
      </c>
      <c r="D1489" s="358" t="s">
        <v>12916</v>
      </c>
      <c r="E1489" s="358" t="s">
        <v>16131</v>
      </c>
      <c r="G1489" s="358" t="s">
        <v>12886</v>
      </c>
      <c r="H1489" s="385">
        <v>7.43</v>
      </c>
      <c r="I1489" s="358" t="s">
        <v>12893</v>
      </c>
      <c r="J1489" s="358" t="s">
        <v>12888</v>
      </c>
      <c r="K1489" s="358" t="s">
        <v>13558</v>
      </c>
      <c r="L1489" s="362">
        <v>38910</v>
      </c>
      <c r="N1489" s="362">
        <v>38910</v>
      </c>
      <c r="P1489" s="356" t="s">
        <v>13255</v>
      </c>
    </row>
    <row r="1490" spans="1:16" x14ac:dyDescent="0.2">
      <c r="A1490" s="356" t="s">
        <v>8367</v>
      </c>
      <c r="B1490" s="356" t="s">
        <v>16132</v>
      </c>
      <c r="C1490" s="358" t="s">
        <v>13621</v>
      </c>
      <c r="D1490" s="358" t="s">
        <v>12960</v>
      </c>
      <c r="E1490" s="358" t="s">
        <v>16133</v>
      </c>
      <c r="G1490" s="358" t="s">
        <v>12886</v>
      </c>
      <c r="H1490" s="385">
        <v>1.9</v>
      </c>
      <c r="I1490" s="358" t="s">
        <v>12893</v>
      </c>
      <c r="J1490" s="358" t="s">
        <v>12888</v>
      </c>
      <c r="K1490" s="358" t="s">
        <v>13558</v>
      </c>
      <c r="L1490" s="362">
        <v>38919</v>
      </c>
      <c r="N1490" s="362">
        <v>38919</v>
      </c>
      <c r="P1490" s="356" t="s">
        <v>13255</v>
      </c>
    </row>
    <row r="1491" spans="1:16" x14ac:dyDescent="0.2">
      <c r="A1491" s="356" t="s">
        <v>8368</v>
      </c>
      <c r="B1491" s="356" t="s">
        <v>16134</v>
      </c>
      <c r="C1491" s="358" t="s">
        <v>13653</v>
      </c>
      <c r="D1491" s="358" t="s">
        <v>13027</v>
      </c>
      <c r="E1491" s="358" t="s">
        <v>16135</v>
      </c>
      <c r="G1491" s="358" t="s">
        <v>12886</v>
      </c>
      <c r="H1491" s="385">
        <v>9.1199999999999992</v>
      </c>
      <c r="I1491" s="358" t="s">
        <v>12893</v>
      </c>
      <c r="J1491" s="358" t="s">
        <v>12888</v>
      </c>
      <c r="K1491" s="358" t="s">
        <v>13558</v>
      </c>
      <c r="L1491" s="362">
        <v>40840</v>
      </c>
      <c r="N1491" s="362">
        <v>40840</v>
      </c>
      <c r="P1491" s="356" t="s">
        <v>13255</v>
      </c>
    </row>
    <row r="1492" spans="1:16" x14ac:dyDescent="0.2">
      <c r="A1492" s="356" t="s">
        <v>8369</v>
      </c>
      <c r="B1492" s="356" t="s">
        <v>16136</v>
      </c>
      <c r="C1492" s="358" t="s">
        <v>13970</v>
      </c>
      <c r="D1492" s="358" t="s">
        <v>12910</v>
      </c>
      <c r="E1492" s="358" t="s">
        <v>16137</v>
      </c>
      <c r="G1492" s="358" t="s">
        <v>12886</v>
      </c>
      <c r="H1492" s="385">
        <v>4.32</v>
      </c>
      <c r="I1492" s="358" t="s">
        <v>12893</v>
      </c>
      <c r="J1492" s="358" t="s">
        <v>12888</v>
      </c>
      <c r="K1492" s="358" t="s">
        <v>13558</v>
      </c>
      <c r="L1492" s="362">
        <v>38919</v>
      </c>
      <c r="N1492" s="362">
        <v>38919</v>
      </c>
      <c r="P1492" s="356" t="s">
        <v>13255</v>
      </c>
    </row>
    <row r="1493" spans="1:16" x14ac:dyDescent="0.2">
      <c r="A1493" s="356" t="s">
        <v>8370</v>
      </c>
      <c r="B1493" s="356" t="s">
        <v>16136</v>
      </c>
      <c r="C1493" s="358" t="s">
        <v>13970</v>
      </c>
      <c r="D1493" s="358" t="s">
        <v>12910</v>
      </c>
      <c r="E1493" s="358" t="s">
        <v>16137</v>
      </c>
      <c r="G1493" s="358" t="s">
        <v>12886</v>
      </c>
      <c r="H1493" s="385">
        <v>4.5599999999999996</v>
      </c>
      <c r="I1493" s="358" t="s">
        <v>12893</v>
      </c>
      <c r="J1493" s="358" t="s">
        <v>12888</v>
      </c>
      <c r="K1493" s="358" t="s">
        <v>13558</v>
      </c>
      <c r="L1493" s="362">
        <v>40801</v>
      </c>
      <c r="N1493" s="362">
        <v>40801</v>
      </c>
      <c r="P1493" s="356" t="s">
        <v>13255</v>
      </c>
    </row>
    <row r="1494" spans="1:16" x14ac:dyDescent="0.2">
      <c r="A1494" s="356" t="s">
        <v>8371</v>
      </c>
      <c r="B1494" s="356" t="s">
        <v>16138</v>
      </c>
      <c r="C1494" s="358" t="s">
        <v>12921</v>
      </c>
      <c r="D1494" s="358" t="s">
        <v>12922</v>
      </c>
      <c r="E1494" s="358" t="s">
        <v>16139</v>
      </c>
      <c r="G1494" s="358" t="s">
        <v>12886</v>
      </c>
      <c r="H1494" s="385">
        <v>8.25</v>
      </c>
      <c r="I1494" s="358" t="s">
        <v>12893</v>
      </c>
      <c r="J1494" s="358" t="s">
        <v>12888</v>
      </c>
      <c r="K1494" s="358" t="s">
        <v>13558</v>
      </c>
      <c r="L1494" s="362">
        <v>38849</v>
      </c>
      <c r="N1494" s="362">
        <v>38849</v>
      </c>
      <c r="P1494" s="356" t="s">
        <v>13255</v>
      </c>
    </row>
    <row r="1495" spans="1:16" x14ac:dyDescent="0.2">
      <c r="A1495" s="356" t="s">
        <v>8372</v>
      </c>
      <c r="B1495" s="356" t="s">
        <v>16140</v>
      </c>
      <c r="C1495" s="358" t="s">
        <v>15523</v>
      </c>
      <c r="D1495" s="358" t="s">
        <v>12916</v>
      </c>
      <c r="E1495" s="358" t="s">
        <v>16141</v>
      </c>
      <c r="G1495" s="358" t="s">
        <v>12886</v>
      </c>
      <c r="H1495" s="385">
        <v>4.7249999999999996</v>
      </c>
      <c r="I1495" s="358" t="s">
        <v>12893</v>
      </c>
      <c r="J1495" s="358" t="s">
        <v>12888</v>
      </c>
      <c r="K1495" s="358" t="s">
        <v>13558</v>
      </c>
      <c r="L1495" s="362">
        <v>38926</v>
      </c>
      <c r="N1495" s="362">
        <v>38926</v>
      </c>
      <c r="P1495" s="356" t="s">
        <v>13255</v>
      </c>
    </row>
    <row r="1496" spans="1:16" x14ac:dyDescent="0.2">
      <c r="A1496" s="356" t="s">
        <v>8373</v>
      </c>
      <c r="B1496" s="356" t="s">
        <v>16142</v>
      </c>
      <c r="C1496" s="358" t="s">
        <v>14398</v>
      </c>
      <c r="D1496" s="358" t="s">
        <v>12910</v>
      </c>
      <c r="E1496" s="358" t="s">
        <v>16143</v>
      </c>
      <c r="G1496" s="358" t="s">
        <v>12886</v>
      </c>
      <c r="H1496" s="385">
        <v>7.14</v>
      </c>
      <c r="I1496" s="358" t="s">
        <v>12893</v>
      </c>
      <c r="J1496" s="358" t="s">
        <v>12888</v>
      </c>
      <c r="K1496" s="358" t="s">
        <v>13558</v>
      </c>
      <c r="L1496" s="362">
        <v>38925</v>
      </c>
      <c r="N1496" s="362">
        <v>38925</v>
      </c>
      <c r="P1496" s="356" t="s">
        <v>13255</v>
      </c>
    </row>
    <row r="1497" spans="1:16" x14ac:dyDescent="0.2">
      <c r="A1497" s="356" t="s">
        <v>8374</v>
      </c>
      <c r="B1497" s="356" t="s">
        <v>16144</v>
      </c>
      <c r="C1497" s="358" t="s">
        <v>16145</v>
      </c>
      <c r="D1497" s="358" t="s">
        <v>12992</v>
      </c>
      <c r="E1497" s="358" t="s">
        <v>13736</v>
      </c>
      <c r="G1497" s="358" t="s">
        <v>12886</v>
      </c>
      <c r="H1497" s="385">
        <v>9.9749999999999996</v>
      </c>
      <c r="I1497" s="358" t="s">
        <v>12893</v>
      </c>
      <c r="J1497" s="358" t="s">
        <v>12888</v>
      </c>
      <c r="K1497" s="358" t="s">
        <v>13558</v>
      </c>
      <c r="L1497" s="362">
        <v>38884</v>
      </c>
      <c r="N1497" s="362">
        <v>38884</v>
      </c>
      <c r="P1497" s="356" t="s">
        <v>13255</v>
      </c>
    </row>
    <row r="1498" spans="1:16" x14ac:dyDescent="0.2">
      <c r="A1498" s="356" t="s">
        <v>8375</v>
      </c>
      <c r="B1498" s="356" t="s">
        <v>16144</v>
      </c>
      <c r="C1498" s="358" t="s">
        <v>16145</v>
      </c>
      <c r="D1498" s="358" t="s">
        <v>12992</v>
      </c>
      <c r="E1498" s="358" t="s">
        <v>13736</v>
      </c>
      <c r="G1498" s="358" t="s">
        <v>12886</v>
      </c>
      <c r="H1498" s="385">
        <v>5.76</v>
      </c>
      <c r="I1498" s="358" t="s">
        <v>12893</v>
      </c>
      <c r="J1498" s="358" t="s">
        <v>12888</v>
      </c>
      <c r="K1498" s="358" t="s">
        <v>13558</v>
      </c>
      <c r="L1498" s="362">
        <v>39629</v>
      </c>
      <c r="N1498" s="362">
        <v>39629</v>
      </c>
      <c r="P1498" s="356" t="s">
        <v>13255</v>
      </c>
    </row>
    <row r="1499" spans="1:16" x14ac:dyDescent="0.2">
      <c r="A1499" s="356" t="s">
        <v>8376</v>
      </c>
      <c r="B1499" s="356" t="s">
        <v>16146</v>
      </c>
      <c r="C1499" s="358" t="s">
        <v>14003</v>
      </c>
      <c r="D1499" s="358" t="s">
        <v>12891</v>
      </c>
      <c r="E1499" s="358" t="s">
        <v>16147</v>
      </c>
      <c r="G1499" s="358" t="s">
        <v>12886</v>
      </c>
      <c r="H1499" s="385">
        <v>6.4749999999999996</v>
      </c>
      <c r="I1499" s="358" t="s">
        <v>12893</v>
      </c>
      <c r="J1499" s="358" t="s">
        <v>12888</v>
      </c>
      <c r="K1499" s="358" t="s">
        <v>13558</v>
      </c>
      <c r="L1499" s="362">
        <v>38926</v>
      </c>
      <c r="N1499" s="362">
        <v>38926</v>
      </c>
      <c r="P1499" s="356" t="s">
        <v>13255</v>
      </c>
    </row>
    <row r="1500" spans="1:16" x14ac:dyDescent="0.2">
      <c r="A1500" s="356" t="s">
        <v>8377</v>
      </c>
      <c r="B1500" s="356" t="s">
        <v>16148</v>
      </c>
      <c r="C1500" s="358" t="s">
        <v>12905</v>
      </c>
      <c r="D1500" s="358" t="s">
        <v>12945</v>
      </c>
      <c r="E1500" s="358" t="s">
        <v>16149</v>
      </c>
      <c r="G1500" s="358" t="s">
        <v>12886</v>
      </c>
      <c r="H1500" s="385">
        <v>5.75</v>
      </c>
      <c r="I1500" s="358" t="s">
        <v>12893</v>
      </c>
      <c r="J1500" s="358" t="s">
        <v>12888</v>
      </c>
      <c r="K1500" s="358" t="s">
        <v>13558</v>
      </c>
      <c r="L1500" s="362">
        <v>38929</v>
      </c>
      <c r="N1500" s="362">
        <v>38929</v>
      </c>
      <c r="P1500" s="356" t="s">
        <v>13255</v>
      </c>
    </row>
    <row r="1501" spans="1:16" x14ac:dyDescent="0.2">
      <c r="A1501" s="356" t="s">
        <v>8378</v>
      </c>
      <c r="B1501" s="356" t="s">
        <v>16150</v>
      </c>
      <c r="C1501" s="358" t="s">
        <v>13007</v>
      </c>
      <c r="D1501" s="358" t="s">
        <v>12976</v>
      </c>
      <c r="E1501" s="358" t="s">
        <v>16151</v>
      </c>
      <c r="G1501" s="358" t="s">
        <v>12886</v>
      </c>
      <c r="H1501" s="385">
        <v>16.28</v>
      </c>
      <c r="I1501" s="358" t="s">
        <v>12893</v>
      </c>
      <c r="J1501" s="358" t="s">
        <v>12888</v>
      </c>
      <c r="K1501" s="358" t="s">
        <v>13558</v>
      </c>
      <c r="L1501" s="362">
        <v>38950</v>
      </c>
      <c r="N1501" s="362">
        <v>38950</v>
      </c>
      <c r="P1501" s="356" t="s">
        <v>13255</v>
      </c>
    </row>
    <row r="1502" spans="1:16" x14ac:dyDescent="0.2">
      <c r="A1502" s="356" t="s">
        <v>8379</v>
      </c>
      <c r="B1502" s="356" t="s">
        <v>16152</v>
      </c>
      <c r="C1502" s="358" t="s">
        <v>13758</v>
      </c>
      <c r="D1502" s="358" t="s">
        <v>13759</v>
      </c>
      <c r="E1502" s="358" t="s">
        <v>16153</v>
      </c>
      <c r="G1502" s="358" t="s">
        <v>12886</v>
      </c>
      <c r="H1502" s="385">
        <v>9.7200000000000006</v>
      </c>
      <c r="I1502" s="358" t="s">
        <v>12893</v>
      </c>
      <c r="J1502" s="358" t="s">
        <v>12888</v>
      </c>
      <c r="K1502" s="358" t="s">
        <v>13558</v>
      </c>
      <c r="L1502" s="362">
        <v>38880</v>
      </c>
      <c r="N1502" s="362">
        <v>38880</v>
      </c>
      <c r="P1502" s="356" t="s">
        <v>13255</v>
      </c>
    </row>
    <row r="1503" spans="1:16" x14ac:dyDescent="0.2">
      <c r="A1503" s="356" t="s">
        <v>8380</v>
      </c>
      <c r="B1503" s="356" t="s">
        <v>16154</v>
      </c>
      <c r="C1503" s="358" t="s">
        <v>12905</v>
      </c>
      <c r="D1503" s="358" t="s">
        <v>12987</v>
      </c>
      <c r="E1503" s="358" t="s">
        <v>16155</v>
      </c>
      <c r="G1503" s="358" t="s">
        <v>12886</v>
      </c>
      <c r="H1503" s="385">
        <v>3.36</v>
      </c>
      <c r="I1503" s="358" t="s">
        <v>12893</v>
      </c>
      <c r="J1503" s="358" t="s">
        <v>12888</v>
      </c>
      <c r="K1503" s="358" t="s">
        <v>13558</v>
      </c>
      <c r="L1503" s="362">
        <v>38891</v>
      </c>
      <c r="N1503" s="362">
        <v>38891</v>
      </c>
      <c r="P1503" s="356" t="s">
        <v>13255</v>
      </c>
    </row>
    <row r="1504" spans="1:16" x14ac:dyDescent="0.2">
      <c r="A1504" s="356" t="s">
        <v>8381</v>
      </c>
      <c r="B1504" s="356" t="s">
        <v>16156</v>
      </c>
      <c r="C1504" s="358" t="s">
        <v>13621</v>
      </c>
      <c r="D1504" s="358" t="s">
        <v>12960</v>
      </c>
      <c r="E1504" s="358" t="s">
        <v>16157</v>
      </c>
      <c r="G1504" s="358" t="s">
        <v>12886</v>
      </c>
      <c r="H1504" s="385">
        <v>12.074999999999999</v>
      </c>
      <c r="I1504" s="358" t="s">
        <v>12893</v>
      </c>
      <c r="J1504" s="358" t="s">
        <v>12888</v>
      </c>
      <c r="K1504" s="358" t="s">
        <v>13558</v>
      </c>
      <c r="L1504" s="362">
        <v>38897</v>
      </c>
      <c r="N1504" s="362">
        <v>38897</v>
      </c>
      <c r="P1504" s="356" t="s">
        <v>13255</v>
      </c>
    </row>
    <row r="1505" spans="1:16" x14ac:dyDescent="0.2">
      <c r="A1505" s="356" t="s">
        <v>8382</v>
      </c>
      <c r="B1505" s="356" t="s">
        <v>16158</v>
      </c>
      <c r="C1505" s="358" t="s">
        <v>12905</v>
      </c>
      <c r="D1505" s="358" t="s">
        <v>12906</v>
      </c>
      <c r="E1505" s="358" t="s">
        <v>16159</v>
      </c>
      <c r="G1505" s="358" t="s">
        <v>12886</v>
      </c>
      <c r="H1505" s="385">
        <v>5.4</v>
      </c>
      <c r="I1505" s="358" t="s">
        <v>12893</v>
      </c>
      <c r="J1505" s="358" t="s">
        <v>12888</v>
      </c>
      <c r="K1505" s="358" t="s">
        <v>13558</v>
      </c>
      <c r="L1505" s="362">
        <v>38897</v>
      </c>
      <c r="N1505" s="362">
        <v>38897</v>
      </c>
      <c r="P1505" s="356" t="s">
        <v>13255</v>
      </c>
    </row>
    <row r="1506" spans="1:16" x14ac:dyDescent="0.2">
      <c r="A1506" s="356" t="s">
        <v>8383</v>
      </c>
      <c r="B1506" s="356" t="s">
        <v>16160</v>
      </c>
      <c r="C1506" s="358" t="s">
        <v>13595</v>
      </c>
      <c r="D1506" s="358" t="s">
        <v>13596</v>
      </c>
      <c r="E1506" s="358" t="s">
        <v>16161</v>
      </c>
      <c r="G1506" s="358" t="s">
        <v>12886</v>
      </c>
      <c r="H1506" s="385">
        <v>8.25</v>
      </c>
      <c r="I1506" s="358" t="s">
        <v>12893</v>
      </c>
      <c r="J1506" s="358" t="s">
        <v>12888</v>
      </c>
      <c r="K1506" s="358" t="s">
        <v>13558</v>
      </c>
      <c r="L1506" s="362">
        <v>38898</v>
      </c>
      <c r="N1506" s="362">
        <v>38898</v>
      </c>
      <c r="P1506" s="356" t="s">
        <v>13255</v>
      </c>
    </row>
    <row r="1507" spans="1:16" x14ac:dyDescent="0.2">
      <c r="A1507" s="356" t="s">
        <v>8384</v>
      </c>
      <c r="B1507" s="356" t="s">
        <v>16162</v>
      </c>
      <c r="C1507" s="358" t="s">
        <v>12905</v>
      </c>
      <c r="D1507" s="358" t="s">
        <v>12906</v>
      </c>
      <c r="E1507" s="358" t="s">
        <v>16163</v>
      </c>
      <c r="G1507" s="358" t="s">
        <v>12886</v>
      </c>
      <c r="H1507" s="385">
        <v>7.9550000000000001</v>
      </c>
      <c r="I1507" s="358" t="s">
        <v>12893</v>
      </c>
      <c r="J1507" s="358" t="s">
        <v>12888</v>
      </c>
      <c r="K1507" s="358" t="s">
        <v>13558</v>
      </c>
      <c r="L1507" s="362">
        <v>38945</v>
      </c>
      <c r="N1507" s="362">
        <v>38945</v>
      </c>
      <c r="P1507" s="356" t="s">
        <v>13255</v>
      </c>
    </row>
    <row r="1508" spans="1:16" x14ac:dyDescent="0.2">
      <c r="A1508" s="356" t="s">
        <v>8385</v>
      </c>
      <c r="B1508" s="356" t="s">
        <v>16164</v>
      </c>
      <c r="C1508" s="358" t="s">
        <v>12930</v>
      </c>
      <c r="D1508" s="358" t="s">
        <v>12931</v>
      </c>
      <c r="E1508" s="358" t="s">
        <v>16165</v>
      </c>
      <c r="G1508" s="358" t="s">
        <v>12886</v>
      </c>
      <c r="H1508" s="385">
        <v>1.95</v>
      </c>
      <c r="I1508" s="358" t="s">
        <v>12893</v>
      </c>
      <c r="J1508" s="358" t="s">
        <v>12888</v>
      </c>
      <c r="K1508" s="358" t="s">
        <v>13558</v>
      </c>
      <c r="L1508" s="362">
        <v>38920</v>
      </c>
      <c r="N1508" s="362">
        <v>38920</v>
      </c>
      <c r="P1508" s="356" t="s">
        <v>13255</v>
      </c>
    </row>
    <row r="1509" spans="1:16" x14ac:dyDescent="0.2">
      <c r="A1509" s="356" t="s">
        <v>8386</v>
      </c>
      <c r="B1509" s="356" t="s">
        <v>16166</v>
      </c>
      <c r="C1509" s="358" t="s">
        <v>12898</v>
      </c>
      <c r="D1509" s="358" t="s">
        <v>12899</v>
      </c>
      <c r="E1509" s="358" t="s">
        <v>16167</v>
      </c>
      <c r="G1509" s="358" t="s">
        <v>12886</v>
      </c>
      <c r="H1509" s="385">
        <v>10.58</v>
      </c>
      <c r="I1509" s="358" t="s">
        <v>12893</v>
      </c>
      <c r="J1509" s="358" t="s">
        <v>12888</v>
      </c>
      <c r="K1509" s="358" t="s">
        <v>13558</v>
      </c>
      <c r="L1509" s="362">
        <v>40357</v>
      </c>
      <c r="N1509" s="362">
        <v>40357</v>
      </c>
      <c r="P1509" s="356" t="s">
        <v>13255</v>
      </c>
    </row>
    <row r="1510" spans="1:16" x14ac:dyDescent="0.2">
      <c r="A1510" s="356" t="s">
        <v>8387</v>
      </c>
      <c r="B1510" s="356" t="s">
        <v>16168</v>
      </c>
      <c r="C1510" s="358" t="s">
        <v>13595</v>
      </c>
      <c r="D1510" s="358" t="s">
        <v>13596</v>
      </c>
      <c r="E1510" s="358" t="s">
        <v>16169</v>
      </c>
      <c r="G1510" s="358" t="s">
        <v>12886</v>
      </c>
      <c r="H1510" s="385">
        <v>7.38</v>
      </c>
      <c r="I1510" s="358" t="s">
        <v>12893</v>
      </c>
      <c r="J1510" s="358" t="s">
        <v>12888</v>
      </c>
      <c r="K1510" s="358" t="s">
        <v>13558</v>
      </c>
      <c r="L1510" s="362">
        <v>40277</v>
      </c>
      <c r="N1510" s="362">
        <v>40277</v>
      </c>
      <c r="P1510" s="356" t="s">
        <v>13255</v>
      </c>
    </row>
    <row r="1511" spans="1:16" x14ac:dyDescent="0.2">
      <c r="A1511" s="356" t="s">
        <v>8388</v>
      </c>
      <c r="B1511" s="356" t="s">
        <v>16170</v>
      </c>
      <c r="C1511" s="358" t="s">
        <v>13017</v>
      </c>
      <c r="D1511" s="358" t="s">
        <v>13018</v>
      </c>
      <c r="E1511" s="358" t="s">
        <v>16171</v>
      </c>
      <c r="G1511" s="358" t="s">
        <v>12886</v>
      </c>
      <c r="H1511" s="385">
        <v>3.15</v>
      </c>
      <c r="I1511" s="358" t="s">
        <v>12893</v>
      </c>
      <c r="J1511" s="358" t="s">
        <v>12888</v>
      </c>
      <c r="K1511" s="358" t="s">
        <v>13558</v>
      </c>
      <c r="L1511" s="362">
        <v>38944</v>
      </c>
      <c r="N1511" s="362">
        <v>38944</v>
      </c>
      <c r="P1511" s="356" t="s">
        <v>13255</v>
      </c>
    </row>
    <row r="1512" spans="1:16" x14ac:dyDescent="0.2">
      <c r="A1512" s="356" t="s">
        <v>8389</v>
      </c>
      <c r="B1512" s="356" t="s">
        <v>16172</v>
      </c>
      <c r="C1512" s="358" t="s">
        <v>13105</v>
      </c>
      <c r="D1512" s="358" t="s">
        <v>13106</v>
      </c>
      <c r="E1512" s="358" t="s">
        <v>16173</v>
      </c>
      <c r="G1512" s="358" t="s">
        <v>12886</v>
      </c>
      <c r="H1512" s="385">
        <v>40.424999999999997</v>
      </c>
      <c r="I1512" s="358" t="s">
        <v>12893</v>
      </c>
      <c r="J1512" s="358" t="s">
        <v>12888</v>
      </c>
      <c r="K1512" s="358" t="s">
        <v>13558</v>
      </c>
      <c r="L1512" s="362">
        <v>38889</v>
      </c>
      <c r="N1512" s="362">
        <v>38889</v>
      </c>
      <c r="P1512" s="356" t="s">
        <v>13255</v>
      </c>
    </row>
    <row r="1513" spans="1:16" x14ac:dyDescent="0.2">
      <c r="A1513" s="356" t="s">
        <v>8390</v>
      </c>
      <c r="B1513" s="356" t="s">
        <v>16174</v>
      </c>
      <c r="C1513" s="358" t="s">
        <v>14270</v>
      </c>
      <c r="D1513" s="358" t="s">
        <v>12931</v>
      </c>
      <c r="E1513" s="358" t="s">
        <v>16175</v>
      </c>
      <c r="G1513" s="358" t="s">
        <v>12886</v>
      </c>
      <c r="H1513" s="385">
        <v>4.41</v>
      </c>
      <c r="I1513" s="358" t="s">
        <v>12893</v>
      </c>
      <c r="J1513" s="358" t="s">
        <v>12888</v>
      </c>
      <c r="K1513" s="358" t="s">
        <v>13558</v>
      </c>
      <c r="L1513" s="362">
        <v>38943</v>
      </c>
      <c r="N1513" s="362">
        <v>38943</v>
      </c>
      <c r="P1513" s="356" t="s">
        <v>13255</v>
      </c>
    </row>
    <row r="1514" spans="1:16" x14ac:dyDescent="0.2">
      <c r="A1514" s="356" t="s">
        <v>8391</v>
      </c>
      <c r="B1514" s="356" t="s">
        <v>16176</v>
      </c>
      <c r="C1514" s="358" t="s">
        <v>13754</v>
      </c>
      <c r="D1514" s="358" t="s">
        <v>13755</v>
      </c>
      <c r="E1514" s="358" t="s">
        <v>16177</v>
      </c>
      <c r="G1514" s="358" t="s">
        <v>12886</v>
      </c>
      <c r="H1514" s="385">
        <v>2.2000000000000002</v>
      </c>
      <c r="I1514" s="358" t="s">
        <v>12893</v>
      </c>
      <c r="J1514" s="358" t="s">
        <v>12888</v>
      </c>
      <c r="K1514" s="358" t="s">
        <v>13558</v>
      </c>
      <c r="L1514" s="362">
        <v>38959</v>
      </c>
      <c r="M1514" s="362">
        <v>41486</v>
      </c>
      <c r="N1514" s="362">
        <v>38959</v>
      </c>
      <c r="O1514" s="362">
        <v>41486</v>
      </c>
      <c r="P1514" s="356" t="s">
        <v>13255</v>
      </c>
    </row>
    <row r="1515" spans="1:16" x14ac:dyDescent="0.2">
      <c r="A1515" s="356" t="s">
        <v>8392</v>
      </c>
      <c r="B1515" s="356" t="s">
        <v>16178</v>
      </c>
      <c r="C1515" s="358" t="s">
        <v>13621</v>
      </c>
      <c r="D1515" s="358" t="s">
        <v>12960</v>
      </c>
      <c r="E1515" s="358" t="s">
        <v>16179</v>
      </c>
      <c r="G1515" s="358" t="s">
        <v>12886</v>
      </c>
      <c r="H1515" s="385">
        <v>3.4449999999999998</v>
      </c>
      <c r="I1515" s="358" t="s">
        <v>12893</v>
      </c>
      <c r="J1515" s="358" t="s">
        <v>12888</v>
      </c>
      <c r="K1515" s="358" t="s">
        <v>13558</v>
      </c>
      <c r="L1515" s="362">
        <v>38951</v>
      </c>
      <c r="N1515" s="362">
        <v>38951</v>
      </c>
      <c r="P1515" s="356" t="s">
        <v>13255</v>
      </c>
    </row>
    <row r="1516" spans="1:16" x14ac:dyDescent="0.2">
      <c r="A1516" s="356" t="s">
        <v>8393</v>
      </c>
      <c r="B1516" s="356" t="s">
        <v>16180</v>
      </c>
      <c r="C1516" s="358" t="s">
        <v>13758</v>
      </c>
      <c r="D1516" s="358" t="s">
        <v>13759</v>
      </c>
      <c r="E1516" s="358" t="s">
        <v>16181</v>
      </c>
      <c r="G1516" s="358" t="s">
        <v>12886</v>
      </c>
      <c r="H1516" s="385">
        <v>4.46</v>
      </c>
      <c r="I1516" s="358" t="s">
        <v>12893</v>
      </c>
      <c r="J1516" s="358" t="s">
        <v>12888</v>
      </c>
      <c r="K1516" s="358" t="s">
        <v>13558</v>
      </c>
      <c r="L1516" s="362">
        <v>38889</v>
      </c>
      <c r="N1516" s="362">
        <v>38889</v>
      </c>
      <c r="P1516" s="356" t="s">
        <v>13255</v>
      </c>
    </row>
    <row r="1517" spans="1:16" x14ac:dyDescent="0.2">
      <c r="A1517" s="356" t="s">
        <v>8394</v>
      </c>
      <c r="B1517" s="356" t="s">
        <v>16182</v>
      </c>
      <c r="C1517" s="358" t="s">
        <v>12905</v>
      </c>
      <c r="D1517" s="358" t="s">
        <v>12951</v>
      </c>
      <c r="E1517" s="358" t="s">
        <v>16183</v>
      </c>
      <c r="G1517" s="358" t="s">
        <v>12886</v>
      </c>
      <c r="H1517" s="385">
        <v>3.78</v>
      </c>
      <c r="I1517" s="358" t="s">
        <v>12893</v>
      </c>
      <c r="J1517" s="358" t="s">
        <v>12888</v>
      </c>
      <c r="K1517" s="358" t="s">
        <v>13558</v>
      </c>
      <c r="L1517" s="362">
        <v>38904</v>
      </c>
      <c r="N1517" s="362">
        <v>38904</v>
      </c>
      <c r="P1517" s="356" t="s">
        <v>13255</v>
      </c>
    </row>
    <row r="1518" spans="1:16" x14ac:dyDescent="0.2">
      <c r="A1518" s="356" t="s">
        <v>8395</v>
      </c>
      <c r="B1518" s="356" t="s">
        <v>16184</v>
      </c>
      <c r="C1518" s="358" t="s">
        <v>13783</v>
      </c>
      <c r="D1518" s="358" t="s">
        <v>13015</v>
      </c>
      <c r="E1518" s="358" t="s">
        <v>16185</v>
      </c>
      <c r="G1518" s="358" t="s">
        <v>12886</v>
      </c>
      <c r="H1518" s="385">
        <v>34.020000000000003</v>
      </c>
      <c r="I1518" s="358" t="s">
        <v>12893</v>
      </c>
      <c r="J1518" s="358" t="s">
        <v>12888</v>
      </c>
      <c r="K1518" s="358" t="s">
        <v>13558</v>
      </c>
      <c r="L1518" s="362">
        <v>38881</v>
      </c>
      <c r="N1518" s="362">
        <v>38881</v>
      </c>
      <c r="P1518" s="356" t="s">
        <v>13255</v>
      </c>
    </row>
    <row r="1519" spans="1:16" x14ac:dyDescent="0.2">
      <c r="A1519" s="356" t="s">
        <v>8396</v>
      </c>
      <c r="B1519" s="356" t="s">
        <v>16186</v>
      </c>
      <c r="C1519" s="358" t="s">
        <v>13105</v>
      </c>
      <c r="D1519" s="358" t="s">
        <v>13106</v>
      </c>
      <c r="E1519" s="358" t="s">
        <v>16187</v>
      </c>
      <c r="G1519" s="358" t="s">
        <v>12886</v>
      </c>
      <c r="H1519" s="385">
        <v>20.6</v>
      </c>
      <c r="I1519" s="358" t="s">
        <v>12893</v>
      </c>
      <c r="J1519" s="358" t="s">
        <v>12888</v>
      </c>
      <c r="K1519" s="358" t="s">
        <v>13558</v>
      </c>
      <c r="L1519" s="362">
        <v>38896</v>
      </c>
      <c r="N1519" s="362">
        <v>38896</v>
      </c>
      <c r="P1519" s="356" t="s">
        <v>13255</v>
      </c>
    </row>
    <row r="1520" spans="1:16" x14ac:dyDescent="0.2">
      <c r="A1520" s="356" t="s">
        <v>8397</v>
      </c>
      <c r="B1520" s="356" t="s">
        <v>16188</v>
      </c>
      <c r="C1520" s="358" t="s">
        <v>13105</v>
      </c>
      <c r="D1520" s="358" t="s">
        <v>13106</v>
      </c>
      <c r="E1520" s="358" t="s">
        <v>16189</v>
      </c>
      <c r="G1520" s="358" t="s">
        <v>12886</v>
      </c>
      <c r="H1520" s="385">
        <v>24.08</v>
      </c>
      <c r="I1520" s="358" t="s">
        <v>12893</v>
      </c>
      <c r="J1520" s="358" t="s">
        <v>12888</v>
      </c>
      <c r="K1520" s="358" t="s">
        <v>13558</v>
      </c>
      <c r="L1520" s="362">
        <v>38898</v>
      </c>
      <c r="N1520" s="362">
        <v>38898</v>
      </c>
      <c r="P1520" s="356" t="s">
        <v>13255</v>
      </c>
    </row>
    <row r="1521" spans="1:16" x14ac:dyDescent="0.2">
      <c r="A1521" s="356" t="s">
        <v>8398</v>
      </c>
      <c r="B1521" s="356" t="s">
        <v>16190</v>
      </c>
      <c r="C1521" s="358" t="s">
        <v>15104</v>
      </c>
      <c r="D1521" s="358" t="s">
        <v>13596</v>
      </c>
      <c r="E1521" s="358" t="s">
        <v>16191</v>
      </c>
      <c r="G1521" s="358" t="s">
        <v>12886</v>
      </c>
      <c r="H1521" s="385">
        <v>18.63</v>
      </c>
      <c r="I1521" s="358" t="s">
        <v>12893</v>
      </c>
      <c r="J1521" s="358" t="s">
        <v>12888</v>
      </c>
      <c r="K1521" s="358" t="s">
        <v>13558</v>
      </c>
      <c r="L1521" s="362">
        <v>38883</v>
      </c>
      <c r="N1521" s="362">
        <v>38883</v>
      </c>
      <c r="P1521" s="356" t="s">
        <v>13255</v>
      </c>
    </row>
    <row r="1522" spans="1:16" x14ac:dyDescent="0.2">
      <c r="A1522" s="356" t="s">
        <v>8399</v>
      </c>
      <c r="B1522" s="356" t="s">
        <v>16192</v>
      </c>
      <c r="C1522" s="358" t="s">
        <v>12996</v>
      </c>
      <c r="D1522" s="358" t="s">
        <v>12997</v>
      </c>
      <c r="E1522" s="358" t="s">
        <v>16193</v>
      </c>
      <c r="G1522" s="358" t="s">
        <v>12886</v>
      </c>
      <c r="H1522" s="385">
        <v>6.93</v>
      </c>
      <c r="I1522" s="358" t="s">
        <v>12893</v>
      </c>
      <c r="J1522" s="358" t="s">
        <v>12888</v>
      </c>
      <c r="K1522" s="358" t="s">
        <v>13558</v>
      </c>
      <c r="L1522" s="362">
        <v>38960</v>
      </c>
      <c r="N1522" s="362">
        <v>38960</v>
      </c>
      <c r="P1522" s="356" t="s">
        <v>13255</v>
      </c>
    </row>
    <row r="1523" spans="1:16" x14ac:dyDescent="0.2">
      <c r="A1523" s="356" t="s">
        <v>8400</v>
      </c>
      <c r="B1523" s="356" t="s">
        <v>16194</v>
      </c>
      <c r="C1523" s="358" t="s">
        <v>13693</v>
      </c>
      <c r="D1523" s="358" t="s">
        <v>12916</v>
      </c>
      <c r="E1523" s="358" t="s">
        <v>16195</v>
      </c>
      <c r="G1523" s="358" t="s">
        <v>12886</v>
      </c>
      <c r="H1523" s="385">
        <v>7</v>
      </c>
      <c r="I1523" s="358" t="s">
        <v>12893</v>
      </c>
      <c r="J1523" s="358" t="s">
        <v>12888</v>
      </c>
      <c r="K1523" s="358" t="s">
        <v>13558</v>
      </c>
      <c r="L1523" s="362">
        <v>38973</v>
      </c>
      <c r="N1523" s="362">
        <v>38973</v>
      </c>
      <c r="P1523" s="356" t="s">
        <v>13255</v>
      </c>
    </row>
    <row r="1524" spans="1:16" x14ac:dyDescent="0.2">
      <c r="A1524" s="356" t="s">
        <v>8401</v>
      </c>
      <c r="B1524" s="356" t="s">
        <v>16196</v>
      </c>
      <c r="C1524" s="358" t="s">
        <v>15650</v>
      </c>
      <c r="D1524" s="358" t="s">
        <v>12916</v>
      </c>
      <c r="E1524" s="358" t="s">
        <v>16197</v>
      </c>
      <c r="G1524" s="358" t="s">
        <v>12886</v>
      </c>
      <c r="H1524" s="385">
        <v>18.329999999999998</v>
      </c>
      <c r="I1524" s="358" t="s">
        <v>12893</v>
      </c>
      <c r="J1524" s="358" t="s">
        <v>12888</v>
      </c>
      <c r="K1524" s="358" t="s">
        <v>13558</v>
      </c>
      <c r="L1524" s="362">
        <v>40723</v>
      </c>
      <c r="N1524" s="362">
        <v>40723</v>
      </c>
      <c r="P1524" s="356" t="s">
        <v>13255</v>
      </c>
    </row>
    <row r="1525" spans="1:16" x14ac:dyDescent="0.2">
      <c r="A1525" s="356" t="s">
        <v>8402</v>
      </c>
      <c r="B1525" s="356" t="s">
        <v>16198</v>
      </c>
      <c r="C1525" s="358" t="s">
        <v>13044</v>
      </c>
      <c r="D1525" s="358" t="s">
        <v>13045</v>
      </c>
      <c r="E1525" s="358" t="s">
        <v>16199</v>
      </c>
      <c r="G1525" s="358" t="s">
        <v>12886</v>
      </c>
      <c r="H1525" s="385">
        <v>12.92</v>
      </c>
      <c r="I1525" s="358" t="s">
        <v>12893</v>
      </c>
      <c r="J1525" s="358" t="s">
        <v>12888</v>
      </c>
      <c r="K1525" s="358" t="s">
        <v>13558</v>
      </c>
      <c r="L1525" s="362">
        <v>38958</v>
      </c>
      <c r="N1525" s="362">
        <v>38958</v>
      </c>
      <c r="P1525" s="356" t="s">
        <v>13255</v>
      </c>
    </row>
    <row r="1526" spans="1:16" x14ac:dyDescent="0.2">
      <c r="A1526" s="356" t="s">
        <v>8403</v>
      </c>
      <c r="B1526" s="356" t="s">
        <v>16198</v>
      </c>
      <c r="C1526" s="358" t="s">
        <v>13044</v>
      </c>
      <c r="D1526" s="358" t="s">
        <v>13045</v>
      </c>
      <c r="E1526" s="358" t="s">
        <v>16199</v>
      </c>
      <c r="G1526" s="358" t="s">
        <v>12886</v>
      </c>
      <c r="H1526" s="385">
        <v>16.274999999999999</v>
      </c>
      <c r="I1526" s="358" t="s">
        <v>12893</v>
      </c>
      <c r="J1526" s="358" t="s">
        <v>12888</v>
      </c>
      <c r="K1526" s="358" t="s">
        <v>13558</v>
      </c>
      <c r="L1526" s="362">
        <v>39811</v>
      </c>
      <c r="N1526" s="362">
        <v>39811</v>
      </c>
      <c r="P1526" s="356" t="s">
        <v>13255</v>
      </c>
    </row>
    <row r="1527" spans="1:16" x14ac:dyDescent="0.2">
      <c r="A1527" s="356" t="s">
        <v>8404</v>
      </c>
      <c r="B1527" s="356" t="s">
        <v>16200</v>
      </c>
      <c r="C1527" s="358" t="s">
        <v>13922</v>
      </c>
      <c r="D1527" s="358" t="s">
        <v>13106</v>
      </c>
      <c r="E1527" s="358" t="s">
        <v>16201</v>
      </c>
      <c r="G1527" s="358" t="s">
        <v>12886</v>
      </c>
      <c r="H1527" s="385">
        <v>28.8</v>
      </c>
      <c r="I1527" s="358" t="s">
        <v>12893</v>
      </c>
      <c r="J1527" s="358" t="s">
        <v>12888</v>
      </c>
      <c r="K1527" s="358" t="s">
        <v>13558</v>
      </c>
      <c r="L1527" s="362">
        <v>38987</v>
      </c>
      <c r="N1527" s="362">
        <v>38987</v>
      </c>
      <c r="P1527" s="356" t="s">
        <v>13255</v>
      </c>
    </row>
    <row r="1528" spans="1:16" x14ac:dyDescent="0.2">
      <c r="A1528" s="356" t="s">
        <v>8405</v>
      </c>
      <c r="B1528" s="356" t="s">
        <v>16202</v>
      </c>
      <c r="C1528" s="358" t="s">
        <v>13595</v>
      </c>
      <c r="D1528" s="358" t="s">
        <v>13596</v>
      </c>
      <c r="E1528" s="358" t="s">
        <v>16203</v>
      </c>
      <c r="G1528" s="358" t="s">
        <v>12886</v>
      </c>
      <c r="H1528" s="385">
        <v>16.100000000000001</v>
      </c>
      <c r="I1528" s="358" t="s">
        <v>12893</v>
      </c>
      <c r="J1528" s="358" t="s">
        <v>12888</v>
      </c>
      <c r="K1528" s="358" t="s">
        <v>13558</v>
      </c>
      <c r="L1528" s="362">
        <v>40786</v>
      </c>
      <c r="N1528" s="362">
        <v>40786</v>
      </c>
      <c r="P1528" s="356" t="s">
        <v>13255</v>
      </c>
    </row>
    <row r="1529" spans="1:16" x14ac:dyDescent="0.2">
      <c r="A1529" s="356" t="s">
        <v>8406</v>
      </c>
      <c r="B1529" s="356" t="s">
        <v>16204</v>
      </c>
      <c r="C1529" s="358" t="s">
        <v>13595</v>
      </c>
      <c r="D1529" s="358" t="s">
        <v>13596</v>
      </c>
      <c r="E1529" s="358" t="s">
        <v>16205</v>
      </c>
      <c r="G1529" s="358" t="s">
        <v>12886</v>
      </c>
      <c r="H1529" s="385">
        <v>5.67</v>
      </c>
      <c r="I1529" s="358" t="s">
        <v>12893</v>
      </c>
      <c r="J1529" s="358" t="s">
        <v>12888</v>
      </c>
      <c r="K1529" s="358" t="s">
        <v>13558</v>
      </c>
      <c r="L1529" s="362">
        <v>40358</v>
      </c>
      <c r="N1529" s="362">
        <v>40358</v>
      </c>
      <c r="P1529" s="356" t="s">
        <v>13255</v>
      </c>
    </row>
    <row r="1530" spans="1:16" x14ac:dyDescent="0.2">
      <c r="A1530" s="356" t="s">
        <v>8407</v>
      </c>
      <c r="B1530" s="356" t="s">
        <v>16206</v>
      </c>
      <c r="C1530" s="358" t="s">
        <v>12883</v>
      </c>
      <c r="D1530" s="358" t="s">
        <v>12884</v>
      </c>
      <c r="E1530" s="358" t="s">
        <v>16207</v>
      </c>
      <c r="G1530" s="358" t="s">
        <v>12886</v>
      </c>
      <c r="H1530" s="385">
        <v>5.61</v>
      </c>
      <c r="I1530" s="358" t="s">
        <v>12893</v>
      </c>
      <c r="J1530" s="358" t="s">
        <v>12888</v>
      </c>
      <c r="K1530" s="358" t="s">
        <v>13558</v>
      </c>
      <c r="L1530" s="362">
        <v>38965</v>
      </c>
      <c r="N1530" s="362">
        <v>38965</v>
      </c>
      <c r="P1530" s="356" t="s">
        <v>13255</v>
      </c>
    </row>
    <row r="1531" spans="1:16" x14ac:dyDescent="0.2">
      <c r="A1531" s="356" t="s">
        <v>8408</v>
      </c>
      <c r="B1531" s="356" t="s">
        <v>16208</v>
      </c>
      <c r="C1531" s="358" t="s">
        <v>12905</v>
      </c>
      <c r="D1531" s="358" t="s">
        <v>13152</v>
      </c>
      <c r="E1531" s="358" t="s">
        <v>16209</v>
      </c>
      <c r="G1531" s="358" t="s">
        <v>12886</v>
      </c>
      <c r="H1531" s="385">
        <v>8.6</v>
      </c>
      <c r="I1531" s="358" t="s">
        <v>12893</v>
      </c>
      <c r="J1531" s="358" t="s">
        <v>12888</v>
      </c>
      <c r="K1531" s="358" t="s">
        <v>13558</v>
      </c>
      <c r="L1531" s="362">
        <v>38966</v>
      </c>
      <c r="N1531" s="362">
        <v>38966</v>
      </c>
      <c r="P1531" s="356" t="s">
        <v>13255</v>
      </c>
    </row>
    <row r="1532" spans="1:16" x14ac:dyDescent="0.2">
      <c r="A1532" s="356" t="s">
        <v>8409</v>
      </c>
      <c r="B1532" s="356" t="s">
        <v>16210</v>
      </c>
      <c r="C1532" s="358" t="s">
        <v>12883</v>
      </c>
      <c r="D1532" s="358" t="s">
        <v>12884</v>
      </c>
      <c r="E1532" s="358" t="s">
        <v>16211</v>
      </c>
      <c r="G1532" s="358" t="s">
        <v>12886</v>
      </c>
      <c r="H1532" s="385">
        <v>3.12</v>
      </c>
      <c r="I1532" s="358" t="s">
        <v>12893</v>
      </c>
      <c r="J1532" s="358" t="s">
        <v>12888</v>
      </c>
      <c r="K1532" s="358" t="s">
        <v>13558</v>
      </c>
      <c r="L1532" s="362">
        <v>38967</v>
      </c>
      <c r="N1532" s="362">
        <v>38967</v>
      </c>
      <c r="P1532" s="356" t="s">
        <v>13255</v>
      </c>
    </row>
    <row r="1533" spans="1:16" x14ac:dyDescent="0.2">
      <c r="A1533" s="356" t="s">
        <v>8410</v>
      </c>
      <c r="B1533" s="356" t="s">
        <v>16212</v>
      </c>
      <c r="C1533" s="358" t="s">
        <v>13020</v>
      </c>
      <c r="D1533" s="358" t="s">
        <v>12931</v>
      </c>
      <c r="E1533" s="358" t="s">
        <v>16213</v>
      </c>
      <c r="G1533" s="358" t="s">
        <v>12886</v>
      </c>
      <c r="H1533" s="385">
        <v>8.9</v>
      </c>
      <c r="I1533" s="358" t="s">
        <v>12893</v>
      </c>
      <c r="J1533" s="358" t="s">
        <v>12888</v>
      </c>
      <c r="K1533" s="358" t="s">
        <v>13558</v>
      </c>
      <c r="L1533" s="362">
        <v>38967</v>
      </c>
      <c r="N1533" s="362">
        <v>38967</v>
      </c>
      <c r="P1533" s="356" t="s">
        <v>13255</v>
      </c>
    </row>
    <row r="1534" spans="1:16" x14ac:dyDescent="0.2">
      <c r="A1534" s="356" t="s">
        <v>8411</v>
      </c>
      <c r="B1534" s="356" t="s">
        <v>16214</v>
      </c>
      <c r="C1534" s="358" t="s">
        <v>12930</v>
      </c>
      <c r="D1534" s="358" t="s">
        <v>12931</v>
      </c>
      <c r="E1534" s="358" t="s">
        <v>16215</v>
      </c>
      <c r="G1534" s="358" t="s">
        <v>12886</v>
      </c>
      <c r="H1534" s="385">
        <v>5.28</v>
      </c>
      <c r="I1534" s="358" t="s">
        <v>12893</v>
      </c>
      <c r="J1534" s="358" t="s">
        <v>12888</v>
      </c>
      <c r="K1534" s="358" t="s">
        <v>13558</v>
      </c>
      <c r="L1534" s="362">
        <v>38968</v>
      </c>
      <c r="N1534" s="362">
        <v>38968</v>
      </c>
      <c r="P1534" s="356" t="s">
        <v>13255</v>
      </c>
    </row>
    <row r="1535" spans="1:16" x14ac:dyDescent="0.2">
      <c r="A1535" s="356" t="s">
        <v>8412</v>
      </c>
      <c r="B1535" s="356" t="s">
        <v>16216</v>
      </c>
      <c r="C1535" s="358" t="s">
        <v>12926</v>
      </c>
      <c r="D1535" s="358" t="s">
        <v>12927</v>
      </c>
      <c r="E1535" s="358" t="s">
        <v>16217</v>
      </c>
      <c r="G1535" s="358" t="s">
        <v>12886</v>
      </c>
      <c r="H1535" s="385">
        <v>9.8800000000000008</v>
      </c>
      <c r="I1535" s="358" t="s">
        <v>12893</v>
      </c>
      <c r="J1535" s="358" t="s">
        <v>12888</v>
      </c>
      <c r="K1535" s="358" t="s">
        <v>13558</v>
      </c>
      <c r="L1535" s="362">
        <v>38969</v>
      </c>
      <c r="N1535" s="362">
        <v>38969</v>
      </c>
      <c r="P1535" s="356" t="s">
        <v>13255</v>
      </c>
    </row>
    <row r="1536" spans="1:16" x14ac:dyDescent="0.2">
      <c r="A1536" s="356" t="s">
        <v>8413</v>
      </c>
      <c r="B1536" s="356" t="s">
        <v>16218</v>
      </c>
      <c r="C1536" s="358" t="s">
        <v>13089</v>
      </c>
      <c r="D1536" s="358" t="s">
        <v>12997</v>
      </c>
      <c r="E1536" s="358" t="s">
        <v>16219</v>
      </c>
      <c r="G1536" s="358" t="s">
        <v>12886</v>
      </c>
      <c r="H1536" s="385">
        <v>6.0449999999999999</v>
      </c>
      <c r="I1536" s="358" t="s">
        <v>12893</v>
      </c>
      <c r="J1536" s="358" t="s">
        <v>12888</v>
      </c>
      <c r="K1536" s="358" t="s">
        <v>13558</v>
      </c>
      <c r="L1536" s="362">
        <v>38974</v>
      </c>
      <c r="N1536" s="362">
        <v>38974</v>
      </c>
      <c r="P1536" s="356" t="s">
        <v>13255</v>
      </c>
    </row>
    <row r="1537" spans="1:16" x14ac:dyDescent="0.2">
      <c r="A1537" s="356" t="s">
        <v>8414</v>
      </c>
      <c r="B1537" s="356" t="s">
        <v>16220</v>
      </c>
      <c r="C1537" s="358" t="s">
        <v>13031</v>
      </c>
      <c r="D1537" s="358" t="s">
        <v>12960</v>
      </c>
      <c r="E1537" s="358" t="s">
        <v>13117</v>
      </c>
      <c r="G1537" s="358" t="s">
        <v>12886</v>
      </c>
      <c r="H1537" s="385">
        <v>5.0999999999999996</v>
      </c>
      <c r="I1537" s="358" t="s">
        <v>12893</v>
      </c>
      <c r="J1537" s="358" t="s">
        <v>12888</v>
      </c>
      <c r="K1537" s="358" t="s">
        <v>13558</v>
      </c>
      <c r="L1537" s="362">
        <v>38958</v>
      </c>
      <c r="N1537" s="362">
        <v>38958</v>
      </c>
      <c r="P1537" s="356" t="s">
        <v>13255</v>
      </c>
    </row>
    <row r="1538" spans="1:16" x14ac:dyDescent="0.2">
      <c r="A1538" s="356" t="s">
        <v>8415</v>
      </c>
      <c r="B1538" s="356" t="s">
        <v>16221</v>
      </c>
      <c r="C1538" s="358" t="s">
        <v>12883</v>
      </c>
      <c r="D1538" s="358" t="s">
        <v>12884</v>
      </c>
      <c r="E1538" s="358" t="s">
        <v>16222</v>
      </c>
      <c r="G1538" s="358" t="s">
        <v>12886</v>
      </c>
      <c r="H1538" s="385">
        <v>14.4</v>
      </c>
      <c r="I1538" s="358" t="s">
        <v>12893</v>
      </c>
      <c r="J1538" s="358" t="s">
        <v>12888</v>
      </c>
      <c r="K1538" s="358" t="s">
        <v>13558</v>
      </c>
      <c r="L1538" s="362">
        <v>38982</v>
      </c>
      <c r="N1538" s="362">
        <v>38982</v>
      </c>
      <c r="P1538" s="356" t="s">
        <v>13255</v>
      </c>
    </row>
    <row r="1539" spans="1:16" x14ac:dyDescent="0.2">
      <c r="A1539" s="356" t="s">
        <v>8416</v>
      </c>
      <c r="B1539" s="356" t="s">
        <v>16223</v>
      </c>
      <c r="C1539" s="358" t="s">
        <v>13595</v>
      </c>
      <c r="D1539" s="358" t="s">
        <v>13596</v>
      </c>
      <c r="E1539" s="358" t="s">
        <v>16224</v>
      </c>
      <c r="G1539" s="358" t="s">
        <v>12886</v>
      </c>
      <c r="H1539" s="385">
        <v>4.93</v>
      </c>
      <c r="I1539" s="358" t="s">
        <v>12893</v>
      </c>
      <c r="J1539" s="358" t="s">
        <v>12888</v>
      </c>
      <c r="K1539" s="358" t="s">
        <v>13558</v>
      </c>
      <c r="L1539" s="362">
        <v>38973</v>
      </c>
      <c r="N1539" s="362">
        <v>38973</v>
      </c>
      <c r="P1539" s="356" t="s">
        <v>13255</v>
      </c>
    </row>
    <row r="1540" spans="1:16" x14ac:dyDescent="0.2">
      <c r="A1540" s="356" t="s">
        <v>8417</v>
      </c>
      <c r="B1540" s="356" t="s">
        <v>16225</v>
      </c>
      <c r="C1540" s="358" t="s">
        <v>12972</v>
      </c>
      <c r="D1540" s="358" t="s">
        <v>12973</v>
      </c>
      <c r="E1540" s="358" t="s">
        <v>16226</v>
      </c>
      <c r="G1540" s="358" t="s">
        <v>12886</v>
      </c>
      <c r="H1540" s="385">
        <v>8.74</v>
      </c>
      <c r="I1540" s="358" t="s">
        <v>12893</v>
      </c>
      <c r="J1540" s="358" t="s">
        <v>12888</v>
      </c>
      <c r="K1540" s="358" t="s">
        <v>13558</v>
      </c>
      <c r="L1540" s="362">
        <v>38975</v>
      </c>
      <c r="N1540" s="362">
        <v>38975</v>
      </c>
      <c r="P1540" s="356" t="s">
        <v>13255</v>
      </c>
    </row>
    <row r="1541" spans="1:16" x14ac:dyDescent="0.2">
      <c r="A1541" s="356" t="s">
        <v>8418</v>
      </c>
      <c r="B1541" s="356" t="s">
        <v>16227</v>
      </c>
      <c r="C1541" s="358" t="s">
        <v>14214</v>
      </c>
      <c r="D1541" s="358" t="s">
        <v>12916</v>
      </c>
      <c r="E1541" s="358" t="s">
        <v>16228</v>
      </c>
      <c r="G1541" s="358" t="s">
        <v>12886</v>
      </c>
      <c r="H1541" s="385">
        <v>22.26</v>
      </c>
      <c r="I1541" s="358" t="s">
        <v>12893</v>
      </c>
      <c r="J1541" s="358" t="s">
        <v>12888</v>
      </c>
      <c r="K1541" s="358" t="s">
        <v>13558</v>
      </c>
      <c r="L1541" s="362">
        <v>38974</v>
      </c>
      <c r="N1541" s="362">
        <v>38974</v>
      </c>
      <c r="P1541" s="356" t="s">
        <v>13255</v>
      </c>
    </row>
    <row r="1542" spans="1:16" x14ac:dyDescent="0.2">
      <c r="A1542" s="356" t="s">
        <v>8419</v>
      </c>
      <c r="B1542" s="356" t="s">
        <v>16229</v>
      </c>
      <c r="C1542" s="358" t="s">
        <v>13158</v>
      </c>
      <c r="D1542" s="358" t="s">
        <v>12931</v>
      </c>
      <c r="E1542" s="358" t="s">
        <v>16230</v>
      </c>
      <c r="G1542" s="358" t="s">
        <v>12886</v>
      </c>
      <c r="H1542" s="385">
        <v>5.94</v>
      </c>
      <c r="I1542" s="358" t="s">
        <v>12893</v>
      </c>
      <c r="J1542" s="358" t="s">
        <v>12888</v>
      </c>
      <c r="K1542" s="358" t="s">
        <v>13558</v>
      </c>
      <c r="L1542" s="362">
        <v>38980</v>
      </c>
      <c r="N1542" s="362">
        <v>38980</v>
      </c>
      <c r="P1542" s="356" t="s">
        <v>13255</v>
      </c>
    </row>
    <row r="1543" spans="1:16" x14ac:dyDescent="0.2">
      <c r="A1543" s="356" t="s">
        <v>8420</v>
      </c>
      <c r="B1543" s="356" t="s">
        <v>16231</v>
      </c>
      <c r="C1543" s="358" t="s">
        <v>14094</v>
      </c>
      <c r="D1543" s="358" t="s">
        <v>13130</v>
      </c>
      <c r="E1543" s="358" t="s">
        <v>16232</v>
      </c>
      <c r="G1543" s="358" t="s">
        <v>12886</v>
      </c>
      <c r="H1543" s="385">
        <v>1.1599999999999999</v>
      </c>
      <c r="I1543" s="358" t="s">
        <v>12893</v>
      </c>
      <c r="J1543" s="358" t="s">
        <v>12888</v>
      </c>
      <c r="K1543" s="358" t="s">
        <v>13558</v>
      </c>
      <c r="L1543" s="362">
        <v>38842</v>
      </c>
      <c r="N1543" s="362">
        <v>38842</v>
      </c>
      <c r="P1543" s="356" t="s">
        <v>13255</v>
      </c>
    </row>
    <row r="1544" spans="1:16" x14ac:dyDescent="0.2">
      <c r="A1544" s="356" t="s">
        <v>8421</v>
      </c>
      <c r="B1544" s="356" t="s">
        <v>16233</v>
      </c>
      <c r="C1544" s="358" t="s">
        <v>13599</v>
      </c>
      <c r="D1544" s="358" t="s">
        <v>12931</v>
      </c>
      <c r="E1544" s="358" t="s">
        <v>16234</v>
      </c>
      <c r="G1544" s="358" t="s">
        <v>12886</v>
      </c>
      <c r="H1544" s="385">
        <v>4.5</v>
      </c>
      <c r="I1544" s="358" t="s">
        <v>12893</v>
      </c>
      <c r="J1544" s="358" t="s">
        <v>12888</v>
      </c>
      <c r="K1544" s="358" t="s">
        <v>13558</v>
      </c>
      <c r="L1544" s="362">
        <v>38982</v>
      </c>
      <c r="N1544" s="362">
        <v>38982</v>
      </c>
      <c r="P1544" s="356" t="s">
        <v>13255</v>
      </c>
    </row>
    <row r="1545" spans="1:16" x14ac:dyDescent="0.2">
      <c r="A1545" s="356" t="s">
        <v>8422</v>
      </c>
      <c r="B1545" s="356" t="s">
        <v>16235</v>
      </c>
      <c r="C1545" s="358" t="s">
        <v>14214</v>
      </c>
      <c r="D1545" s="358" t="s">
        <v>12916</v>
      </c>
      <c r="E1545" s="358" t="s">
        <v>16236</v>
      </c>
      <c r="G1545" s="358" t="s">
        <v>12886</v>
      </c>
      <c r="H1545" s="385">
        <v>88.64</v>
      </c>
      <c r="I1545" s="358" t="s">
        <v>12893</v>
      </c>
      <c r="J1545" s="358" t="s">
        <v>12888</v>
      </c>
      <c r="K1545" s="358" t="s">
        <v>13558</v>
      </c>
      <c r="L1545" s="362">
        <v>38930</v>
      </c>
      <c r="N1545" s="362">
        <v>38930</v>
      </c>
      <c r="P1545" s="356" t="s">
        <v>13255</v>
      </c>
    </row>
    <row r="1546" spans="1:16" x14ac:dyDescent="0.2">
      <c r="A1546" s="356" t="s">
        <v>8423</v>
      </c>
      <c r="B1546" s="356" t="s">
        <v>16237</v>
      </c>
      <c r="C1546" s="358" t="s">
        <v>12983</v>
      </c>
      <c r="D1546" s="358" t="s">
        <v>12984</v>
      </c>
      <c r="E1546" s="358" t="s">
        <v>16238</v>
      </c>
      <c r="G1546" s="358" t="s">
        <v>12886</v>
      </c>
      <c r="H1546" s="385">
        <v>29.861000000000001</v>
      </c>
      <c r="I1546" s="358" t="s">
        <v>12893</v>
      </c>
      <c r="J1546" s="358" t="s">
        <v>12888</v>
      </c>
      <c r="K1546" s="358" t="s">
        <v>13558</v>
      </c>
      <c r="L1546" s="362">
        <v>38974</v>
      </c>
      <c r="N1546" s="362">
        <v>38974</v>
      </c>
      <c r="P1546" s="356" t="s">
        <v>13255</v>
      </c>
    </row>
    <row r="1547" spans="1:16" x14ac:dyDescent="0.2">
      <c r="A1547" s="356" t="s">
        <v>8424</v>
      </c>
      <c r="B1547" s="356" t="s">
        <v>16239</v>
      </c>
      <c r="C1547" s="358" t="s">
        <v>13595</v>
      </c>
      <c r="D1547" s="358" t="s">
        <v>13596</v>
      </c>
      <c r="E1547" s="358" t="s">
        <v>16240</v>
      </c>
      <c r="G1547" s="358" t="s">
        <v>12886</v>
      </c>
      <c r="H1547" s="385">
        <v>6.13</v>
      </c>
      <c r="I1547" s="358" t="s">
        <v>12893</v>
      </c>
      <c r="J1547" s="358" t="s">
        <v>12888</v>
      </c>
      <c r="K1547" s="358" t="s">
        <v>13558</v>
      </c>
      <c r="L1547" s="362">
        <v>38980</v>
      </c>
      <c r="N1547" s="362">
        <v>38980</v>
      </c>
      <c r="P1547" s="356" t="s">
        <v>13255</v>
      </c>
    </row>
    <row r="1548" spans="1:16" x14ac:dyDescent="0.2">
      <c r="A1548" s="356" t="s">
        <v>8425</v>
      </c>
      <c r="B1548" s="356" t="s">
        <v>16241</v>
      </c>
      <c r="C1548" s="358" t="s">
        <v>13621</v>
      </c>
      <c r="D1548" s="358" t="s">
        <v>12960</v>
      </c>
      <c r="E1548" s="358" t="s">
        <v>16242</v>
      </c>
      <c r="G1548" s="358" t="s">
        <v>12886</v>
      </c>
      <c r="H1548" s="385">
        <v>5.76</v>
      </c>
      <c r="I1548" s="358" t="s">
        <v>12893</v>
      </c>
      <c r="J1548" s="358" t="s">
        <v>12888</v>
      </c>
      <c r="K1548" s="358" t="s">
        <v>13558</v>
      </c>
      <c r="L1548" s="362">
        <v>38982</v>
      </c>
      <c r="N1548" s="362">
        <v>38982</v>
      </c>
      <c r="P1548" s="356" t="s">
        <v>13255</v>
      </c>
    </row>
    <row r="1549" spans="1:16" x14ac:dyDescent="0.2">
      <c r="A1549" s="356" t="s">
        <v>8426</v>
      </c>
      <c r="B1549" s="356" t="s">
        <v>16243</v>
      </c>
      <c r="C1549" s="358" t="s">
        <v>12905</v>
      </c>
      <c r="D1549" s="358" t="s">
        <v>12906</v>
      </c>
      <c r="E1549" s="358" t="s">
        <v>16244</v>
      </c>
      <c r="G1549" s="358" t="s">
        <v>12886</v>
      </c>
      <c r="H1549" s="385">
        <v>5</v>
      </c>
      <c r="I1549" s="358" t="s">
        <v>12893</v>
      </c>
      <c r="J1549" s="358" t="s">
        <v>12888</v>
      </c>
      <c r="K1549" s="358" t="s">
        <v>13558</v>
      </c>
      <c r="L1549" s="362">
        <v>38985</v>
      </c>
      <c r="N1549" s="362">
        <v>38985</v>
      </c>
      <c r="P1549" s="356" t="s">
        <v>13255</v>
      </c>
    </row>
    <row r="1550" spans="1:16" x14ac:dyDescent="0.2">
      <c r="A1550" s="356" t="s">
        <v>8427</v>
      </c>
      <c r="B1550" s="356" t="s">
        <v>16245</v>
      </c>
      <c r="C1550" s="358" t="s">
        <v>12972</v>
      </c>
      <c r="D1550" s="358" t="s">
        <v>12973</v>
      </c>
      <c r="E1550" s="358" t="s">
        <v>16246</v>
      </c>
      <c r="G1550" s="358" t="s">
        <v>12886</v>
      </c>
      <c r="H1550" s="385">
        <v>5.16</v>
      </c>
      <c r="I1550" s="358" t="s">
        <v>12893</v>
      </c>
      <c r="J1550" s="358" t="s">
        <v>12888</v>
      </c>
      <c r="K1550" s="358" t="s">
        <v>13558</v>
      </c>
      <c r="L1550" s="362">
        <v>38985</v>
      </c>
      <c r="N1550" s="362">
        <v>38985</v>
      </c>
      <c r="P1550" s="356" t="s">
        <v>13255</v>
      </c>
    </row>
    <row r="1551" spans="1:16" x14ac:dyDescent="0.2">
      <c r="A1551" s="356" t="s">
        <v>8428</v>
      </c>
      <c r="B1551" s="356" t="s">
        <v>16247</v>
      </c>
      <c r="C1551" s="358" t="s">
        <v>14270</v>
      </c>
      <c r="D1551" s="358" t="s">
        <v>12931</v>
      </c>
      <c r="E1551" s="358" t="s">
        <v>16248</v>
      </c>
      <c r="G1551" s="358" t="s">
        <v>12886</v>
      </c>
      <c r="H1551" s="385">
        <v>4.83</v>
      </c>
      <c r="I1551" s="358" t="s">
        <v>12893</v>
      </c>
      <c r="J1551" s="358" t="s">
        <v>12888</v>
      </c>
      <c r="K1551" s="358" t="s">
        <v>13558</v>
      </c>
      <c r="L1551" s="362">
        <v>38962</v>
      </c>
      <c r="N1551" s="362">
        <v>38962</v>
      </c>
      <c r="P1551" s="356" t="s">
        <v>13255</v>
      </c>
    </row>
    <row r="1552" spans="1:16" x14ac:dyDescent="0.2">
      <c r="A1552" s="356" t="s">
        <v>8429</v>
      </c>
      <c r="B1552" s="356" t="s">
        <v>16249</v>
      </c>
      <c r="C1552" s="358" t="s">
        <v>13158</v>
      </c>
      <c r="D1552" s="358" t="s">
        <v>12931</v>
      </c>
      <c r="E1552" s="358" t="s">
        <v>16250</v>
      </c>
      <c r="G1552" s="358" t="s">
        <v>12886</v>
      </c>
      <c r="H1552" s="385">
        <v>5.25</v>
      </c>
      <c r="I1552" s="358" t="s">
        <v>12893</v>
      </c>
      <c r="J1552" s="358" t="s">
        <v>12888</v>
      </c>
      <c r="K1552" s="358" t="s">
        <v>13558</v>
      </c>
      <c r="L1552" s="362">
        <v>38989</v>
      </c>
      <c r="N1552" s="362">
        <v>38989</v>
      </c>
      <c r="P1552" s="356" t="s">
        <v>13255</v>
      </c>
    </row>
    <row r="1553" spans="1:16" x14ac:dyDescent="0.2">
      <c r="A1553" s="356" t="s">
        <v>8430</v>
      </c>
      <c r="B1553" s="356" t="s">
        <v>16251</v>
      </c>
      <c r="C1553" s="358" t="s">
        <v>13374</v>
      </c>
      <c r="D1553" s="358" t="s">
        <v>12916</v>
      </c>
      <c r="E1553" s="358" t="s">
        <v>16252</v>
      </c>
      <c r="G1553" s="358" t="s">
        <v>12886</v>
      </c>
      <c r="H1553" s="385">
        <v>4.95</v>
      </c>
      <c r="I1553" s="358" t="s">
        <v>12893</v>
      </c>
      <c r="J1553" s="358" t="s">
        <v>12888</v>
      </c>
      <c r="K1553" s="358" t="s">
        <v>13558</v>
      </c>
      <c r="L1553" s="362">
        <v>38989</v>
      </c>
      <c r="N1553" s="362">
        <v>38989</v>
      </c>
      <c r="P1553" s="356" t="s">
        <v>13255</v>
      </c>
    </row>
    <row r="1554" spans="1:16" x14ac:dyDescent="0.2">
      <c r="A1554" s="356" t="s">
        <v>8431</v>
      </c>
      <c r="B1554" s="356" t="s">
        <v>16251</v>
      </c>
      <c r="C1554" s="358" t="s">
        <v>13374</v>
      </c>
      <c r="D1554" s="358" t="s">
        <v>12916</v>
      </c>
      <c r="E1554" s="358" t="s">
        <v>16252</v>
      </c>
      <c r="G1554" s="358" t="s">
        <v>12886</v>
      </c>
      <c r="H1554" s="385">
        <v>9.1999999999999993</v>
      </c>
      <c r="I1554" s="358" t="s">
        <v>12893</v>
      </c>
      <c r="J1554" s="358" t="s">
        <v>12888</v>
      </c>
      <c r="K1554" s="358" t="s">
        <v>13558</v>
      </c>
      <c r="L1554" s="362">
        <v>39785</v>
      </c>
      <c r="N1554" s="362">
        <v>39785</v>
      </c>
      <c r="P1554" s="356" t="s">
        <v>13255</v>
      </c>
    </row>
    <row r="1555" spans="1:16" x14ac:dyDescent="0.2">
      <c r="A1555" s="356" t="s">
        <v>8432</v>
      </c>
      <c r="B1555" s="356" t="s">
        <v>16253</v>
      </c>
      <c r="C1555" s="358" t="s">
        <v>13017</v>
      </c>
      <c r="D1555" s="358" t="s">
        <v>13018</v>
      </c>
      <c r="E1555" s="358" t="s">
        <v>16254</v>
      </c>
      <c r="G1555" s="358" t="s">
        <v>12886</v>
      </c>
      <c r="H1555" s="385">
        <v>5.94</v>
      </c>
      <c r="I1555" s="358" t="s">
        <v>12893</v>
      </c>
      <c r="J1555" s="358" t="s">
        <v>12888</v>
      </c>
      <c r="K1555" s="358" t="s">
        <v>13558</v>
      </c>
      <c r="L1555" s="362">
        <v>38995</v>
      </c>
      <c r="N1555" s="362">
        <v>38995</v>
      </c>
      <c r="P1555" s="356" t="s">
        <v>13255</v>
      </c>
    </row>
    <row r="1556" spans="1:16" x14ac:dyDescent="0.2">
      <c r="A1556" s="356" t="s">
        <v>8433</v>
      </c>
      <c r="B1556" s="356" t="s">
        <v>16255</v>
      </c>
      <c r="C1556" s="358" t="s">
        <v>12905</v>
      </c>
      <c r="D1556" s="358" t="s">
        <v>13152</v>
      </c>
      <c r="E1556" s="358" t="s">
        <v>16256</v>
      </c>
      <c r="G1556" s="358" t="s">
        <v>12886</v>
      </c>
      <c r="H1556" s="385">
        <v>9.0299999999999994</v>
      </c>
      <c r="I1556" s="358" t="s">
        <v>12893</v>
      </c>
      <c r="J1556" s="358" t="s">
        <v>12888</v>
      </c>
      <c r="K1556" s="358" t="s">
        <v>13558</v>
      </c>
      <c r="L1556" s="362">
        <v>39001</v>
      </c>
      <c r="N1556" s="362">
        <v>39001</v>
      </c>
      <c r="P1556" s="356" t="s">
        <v>13255</v>
      </c>
    </row>
    <row r="1557" spans="1:16" x14ac:dyDescent="0.2">
      <c r="A1557" s="356" t="s">
        <v>8434</v>
      </c>
      <c r="B1557" s="356" t="s">
        <v>16257</v>
      </c>
      <c r="C1557" s="358" t="s">
        <v>12898</v>
      </c>
      <c r="D1557" s="358" t="s">
        <v>12899</v>
      </c>
      <c r="E1557" s="358" t="s">
        <v>16258</v>
      </c>
      <c r="G1557" s="358" t="s">
        <v>12886</v>
      </c>
      <c r="H1557" s="385">
        <v>6.12</v>
      </c>
      <c r="I1557" s="358" t="s">
        <v>12893</v>
      </c>
      <c r="J1557" s="358" t="s">
        <v>12888</v>
      </c>
      <c r="K1557" s="358" t="s">
        <v>13558</v>
      </c>
      <c r="L1557" s="362">
        <v>38996</v>
      </c>
      <c r="N1557" s="362">
        <v>38996</v>
      </c>
      <c r="P1557" s="356" t="s">
        <v>13255</v>
      </c>
    </row>
    <row r="1558" spans="1:16" x14ac:dyDescent="0.2">
      <c r="A1558" s="356" t="s">
        <v>8435</v>
      </c>
      <c r="B1558" s="356" t="s">
        <v>16259</v>
      </c>
      <c r="C1558" s="358" t="s">
        <v>13132</v>
      </c>
      <c r="D1558" s="358" t="s">
        <v>12910</v>
      </c>
      <c r="E1558" s="358" t="s">
        <v>16260</v>
      </c>
      <c r="G1558" s="358" t="s">
        <v>12886</v>
      </c>
      <c r="H1558" s="385">
        <v>7.03</v>
      </c>
      <c r="I1558" s="358" t="s">
        <v>12893</v>
      </c>
      <c r="J1558" s="358" t="s">
        <v>12888</v>
      </c>
      <c r="K1558" s="358" t="s">
        <v>13558</v>
      </c>
      <c r="L1558" s="362">
        <v>39000</v>
      </c>
      <c r="N1558" s="362">
        <v>39000</v>
      </c>
      <c r="P1558" s="356" t="s">
        <v>13255</v>
      </c>
    </row>
    <row r="1559" spans="1:16" x14ac:dyDescent="0.2">
      <c r="A1559" s="356" t="s">
        <v>8436</v>
      </c>
      <c r="B1559" s="356" t="s">
        <v>16261</v>
      </c>
      <c r="C1559" s="358" t="s">
        <v>13612</v>
      </c>
      <c r="D1559" s="358" t="s">
        <v>13613</v>
      </c>
      <c r="E1559" s="358" t="s">
        <v>16262</v>
      </c>
      <c r="G1559" s="358" t="s">
        <v>12886</v>
      </c>
      <c r="H1559" s="385">
        <v>3.06</v>
      </c>
      <c r="I1559" s="358" t="s">
        <v>12893</v>
      </c>
      <c r="J1559" s="358" t="s">
        <v>12888</v>
      </c>
      <c r="K1559" s="358" t="s">
        <v>13558</v>
      </c>
      <c r="L1559" s="362">
        <v>39000</v>
      </c>
      <c r="N1559" s="362">
        <v>39000</v>
      </c>
      <c r="P1559" s="356" t="s">
        <v>13255</v>
      </c>
    </row>
    <row r="1560" spans="1:16" x14ac:dyDescent="0.2">
      <c r="A1560" s="356" t="s">
        <v>8437</v>
      </c>
      <c r="B1560" s="356" t="s">
        <v>16263</v>
      </c>
      <c r="C1560" s="358" t="s">
        <v>13713</v>
      </c>
      <c r="D1560" s="358" t="s">
        <v>12997</v>
      </c>
      <c r="E1560" s="358" t="s">
        <v>16264</v>
      </c>
      <c r="G1560" s="358" t="s">
        <v>12886</v>
      </c>
      <c r="H1560" s="385">
        <v>12.48</v>
      </c>
      <c r="I1560" s="358" t="s">
        <v>12893</v>
      </c>
      <c r="J1560" s="358" t="s">
        <v>12888</v>
      </c>
      <c r="K1560" s="358" t="s">
        <v>13558</v>
      </c>
      <c r="L1560" s="362">
        <v>40809</v>
      </c>
      <c r="N1560" s="362">
        <v>40809</v>
      </c>
      <c r="P1560" s="356" t="s">
        <v>13255</v>
      </c>
    </row>
    <row r="1561" spans="1:16" x14ac:dyDescent="0.2">
      <c r="A1561" s="356" t="s">
        <v>8438</v>
      </c>
      <c r="B1561" s="356" t="s">
        <v>16265</v>
      </c>
      <c r="C1561" s="358" t="s">
        <v>14270</v>
      </c>
      <c r="D1561" s="358" t="s">
        <v>12931</v>
      </c>
      <c r="E1561" s="358" t="s">
        <v>16266</v>
      </c>
      <c r="G1561" s="358" t="s">
        <v>12886</v>
      </c>
      <c r="H1561" s="385">
        <v>5.78</v>
      </c>
      <c r="I1561" s="358" t="s">
        <v>12893</v>
      </c>
      <c r="J1561" s="358" t="s">
        <v>12888</v>
      </c>
      <c r="K1561" s="358" t="s">
        <v>13558</v>
      </c>
      <c r="L1561" s="362">
        <v>38999</v>
      </c>
      <c r="N1561" s="362">
        <v>38999</v>
      </c>
      <c r="P1561" s="356" t="s">
        <v>13255</v>
      </c>
    </row>
    <row r="1562" spans="1:16" x14ac:dyDescent="0.2">
      <c r="A1562" s="356" t="s">
        <v>8439</v>
      </c>
      <c r="B1562" s="356" t="s">
        <v>16267</v>
      </c>
      <c r="C1562" s="358" t="s">
        <v>13516</v>
      </c>
      <c r="D1562" s="358" t="s">
        <v>12997</v>
      </c>
      <c r="E1562" s="358" t="s">
        <v>16268</v>
      </c>
      <c r="G1562" s="358" t="s">
        <v>12886</v>
      </c>
      <c r="H1562" s="385">
        <v>16.32</v>
      </c>
      <c r="I1562" s="358" t="s">
        <v>12893</v>
      </c>
      <c r="J1562" s="358" t="s">
        <v>12888</v>
      </c>
      <c r="K1562" s="358" t="s">
        <v>13558</v>
      </c>
      <c r="L1562" s="362">
        <v>39000</v>
      </c>
      <c r="N1562" s="362">
        <v>39000</v>
      </c>
      <c r="P1562" s="356" t="s">
        <v>13255</v>
      </c>
    </row>
    <row r="1563" spans="1:16" x14ac:dyDescent="0.2">
      <c r="A1563" s="356" t="s">
        <v>8440</v>
      </c>
      <c r="B1563" s="356" t="s">
        <v>16269</v>
      </c>
      <c r="C1563" s="358" t="s">
        <v>13091</v>
      </c>
      <c r="D1563" s="358" t="s">
        <v>12910</v>
      </c>
      <c r="E1563" s="358" t="s">
        <v>16270</v>
      </c>
      <c r="G1563" s="358" t="s">
        <v>12886</v>
      </c>
      <c r="H1563" s="385">
        <v>6.6</v>
      </c>
      <c r="I1563" s="358" t="s">
        <v>12893</v>
      </c>
      <c r="J1563" s="358" t="s">
        <v>12888</v>
      </c>
      <c r="K1563" s="358" t="s">
        <v>13558</v>
      </c>
      <c r="L1563" s="362">
        <v>39006</v>
      </c>
      <c r="N1563" s="362">
        <v>39006</v>
      </c>
      <c r="P1563" s="356" t="s">
        <v>13255</v>
      </c>
    </row>
    <row r="1564" spans="1:16" x14ac:dyDescent="0.2">
      <c r="A1564" s="356" t="s">
        <v>8441</v>
      </c>
      <c r="B1564" s="356" t="s">
        <v>16271</v>
      </c>
      <c r="C1564" s="358" t="s">
        <v>13022</v>
      </c>
      <c r="D1564" s="358" t="s">
        <v>12931</v>
      </c>
      <c r="E1564" s="358" t="s">
        <v>16272</v>
      </c>
      <c r="G1564" s="358" t="s">
        <v>12886</v>
      </c>
      <c r="H1564" s="385">
        <v>7.59</v>
      </c>
      <c r="I1564" s="358" t="s">
        <v>12893</v>
      </c>
      <c r="J1564" s="358" t="s">
        <v>12888</v>
      </c>
      <c r="K1564" s="358" t="s">
        <v>13558</v>
      </c>
      <c r="L1564" s="362">
        <v>39000</v>
      </c>
      <c r="N1564" s="362">
        <v>39000</v>
      </c>
      <c r="P1564" s="356" t="s">
        <v>13255</v>
      </c>
    </row>
    <row r="1565" spans="1:16" x14ac:dyDescent="0.2">
      <c r="A1565" s="356" t="s">
        <v>8442</v>
      </c>
      <c r="B1565" s="356" t="s">
        <v>16273</v>
      </c>
      <c r="C1565" s="358" t="s">
        <v>13303</v>
      </c>
      <c r="D1565" s="358" t="s">
        <v>12997</v>
      </c>
      <c r="E1565" s="358" t="s">
        <v>16274</v>
      </c>
      <c r="G1565" s="358" t="s">
        <v>12886</v>
      </c>
      <c r="H1565" s="385">
        <v>3.12</v>
      </c>
      <c r="I1565" s="358" t="s">
        <v>12893</v>
      </c>
      <c r="J1565" s="358" t="s">
        <v>12888</v>
      </c>
      <c r="K1565" s="358" t="s">
        <v>13558</v>
      </c>
      <c r="L1565" s="362">
        <v>39000</v>
      </c>
      <c r="N1565" s="362">
        <v>39000</v>
      </c>
      <c r="P1565" s="356" t="s">
        <v>13255</v>
      </c>
    </row>
    <row r="1566" spans="1:16" x14ac:dyDescent="0.2">
      <c r="A1566" s="356" t="s">
        <v>8443</v>
      </c>
      <c r="B1566" s="356" t="s">
        <v>16273</v>
      </c>
      <c r="C1566" s="358" t="s">
        <v>13303</v>
      </c>
      <c r="D1566" s="358" t="s">
        <v>12997</v>
      </c>
      <c r="E1566" s="358" t="s">
        <v>16274</v>
      </c>
      <c r="G1566" s="358" t="s">
        <v>12886</v>
      </c>
      <c r="H1566" s="385">
        <v>2.08</v>
      </c>
      <c r="I1566" s="358" t="s">
        <v>12893</v>
      </c>
      <c r="J1566" s="358" t="s">
        <v>12888</v>
      </c>
      <c r="K1566" s="358" t="s">
        <v>13558</v>
      </c>
      <c r="L1566" s="362">
        <v>39188</v>
      </c>
      <c r="N1566" s="362">
        <v>39188</v>
      </c>
      <c r="P1566" s="356" t="s">
        <v>13255</v>
      </c>
    </row>
    <row r="1567" spans="1:16" x14ac:dyDescent="0.2">
      <c r="A1567" s="356" t="s">
        <v>8444</v>
      </c>
      <c r="B1567" s="356" t="s">
        <v>16275</v>
      </c>
      <c r="C1567" s="358" t="s">
        <v>13621</v>
      </c>
      <c r="D1567" s="358" t="s">
        <v>12960</v>
      </c>
      <c r="E1567" s="358" t="s">
        <v>16276</v>
      </c>
      <c r="G1567" s="358" t="s">
        <v>12886</v>
      </c>
      <c r="H1567" s="385">
        <v>4.125</v>
      </c>
      <c r="I1567" s="358" t="s">
        <v>12893</v>
      </c>
      <c r="J1567" s="358" t="s">
        <v>12888</v>
      </c>
      <c r="K1567" s="358" t="s">
        <v>13558</v>
      </c>
      <c r="L1567" s="362">
        <v>39014</v>
      </c>
      <c r="N1567" s="362">
        <v>39014</v>
      </c>
      <c r="P1567" s="356" t="s">
        <v>13255</v>
      </c>
    </row>
    <row r="1568" spans="1:16" x14ac:dyDescent="0.2">
      <c r="A1568" s="356" t="s">
        <v>8445</v>
      </c>
      <c r="B1568" s="356" t="s">
        <v>16277</v>
      </c>
      <c r="C1568" s="358" t="s">
        <v>13037</v>
      </c>
      <c r="D1568" s="358" t="s">
        <v>13038</v>
      </c>
      <c r="E1568" s="358" t="s">
        <v>16278</v>
      </c>
      <c r="G1568" s="358" t="s">
        <v>12886</v>
      </c>
      <c r="H1568" s="385">
        <v>6.58</v>
      </c>
      <c r="I1568" s="358" t="s">
        <v>12893</v>
      </c>
      <c r="J1568" s="358" t="s">
        <v>12888</v>
      </c>
      <c r="K1568" s="358" t="s">
        <v>13558</v>
      </c>
      <c r="L1568" s="362">
        <v>40773</v>
      </c>
      <c r="N1568" s="362">
        <v>40773</v>
      </c>
      <c r="P1568" s="356" t="s">
        <v>13255</v>
      </c>
    </row>
    <row r="1569" spans="1:16" x14ac:dyDescent="0.2">
      <c r="A1569" s="356" t="s">
        <v>8446</v>
      </c>
      <c r="B1569" s="356" t="s">
        <v>16279</v>
      </c>
      <c r="C1569" s="358" t="s">
        <v>14623</v>
      </c>
      <c r="D1569" s="358" t="s">
        <v>13010</v>
      </c>
      <c r="E1569" s="358" t="s">
        <v>16280</v>
      </c>
      <c r="G1569" s="358" t="s">
        <v>12886</v>
      </c>
      <c r="H1569" s="385">
        <v>4.4400000000000004</v>
      </c>
      <c r="I1569" s="358" t="s">
        <v>12893</v>
      </c>
      <c r="J1569" s="358" t="s">
        <v>12888</v>
      </c>
      <c r="K1569" s="358" t="s">
        <v>13558</v>
      </c>
      <c r="L1569" s="362">
        <v>39002</v>
      </c>
      <c r="N1569" s="362">
        <v>39002</v>
      </c>
      <c r="P1569" s="356" t="s">
        <v>13255</v>
      </c>
    </row>
    <row r="1570" spans="1:16" x14ac:dyDescent="0.2">
      <c r="A1570" s="356" t="s">
        <v>8447</v>
      </c>
      <c r="B1570" s="356" t="s">
        <v>16281</v>
      </c>
      <c r="C1570" s="358" t="s">
        <v>12883</v>
      </c>
      <c r="D1570" s="358" t="s">
        <v>12884</v>
      </c>
      <c r="E1570" s="358" t="s">
        <v>16282</v>
      </c>
      <c r="G1570" s="358" t="s">
        <v>12886</v>
      </c>
      <c r="H1570" s="385">
        <v>2.6</v>
      </c>
      <c r="I1570" s="358" t="s">
        <v>12893</v>
      </c>
      <c r="J1570" s="358" t="s">
        <v>12888</v>
      </c>
      <c r="K1570" s="358" t="s">
        <v>13558</v>
      </c>
      <c r="L1570" s="362">
        <v>39006</v>
      </c>
      <c r="N1570" s="362">
        <v>39006</v>
      </c>
      <c r="P1570" s="356" t="s">
        <v>13255</v>
      </c>
    </row>
    <row r="1571" spans="1:16" x14ac:dyDescent="0.2">
      <c r="A1571" s="356" t="s">
        <v>8448</v>
      </c>
      <c r="B1571" s="356" t="s">
        <v>16283</v>
      </c>
      <c r="C1571" s="358" t="s">
        <v>13089</v>
      </c>
      <c r="D1571" s="358" t="s">
        <v>12997</v>
      </c>
      <c r="E1571" s="358" t="s">
        <v>16284</v>
      </c>
      <c r="G1571" s="358" t="s">
        <v>12886</v>
      </c>
      <c r="H1571" s="385">
        <v>6.0449999999999999</v>
      </c>
      <c r="I1571" s="358" t="s">
        <v>12893</v>
      </c>
      <c r="J1571" s="358" t="s">
        <v>12888</v>
      </c>
      <c r="K1571" s="358" t="s">
        <v>13558</v>
      </c>
      <c r="L1571" s="362">
        <v>39007</v>
      </c>
      <c r="N1571" s="362">
        <v>39007</v>
      </c>
      <c r="P1571" s="356" t="s">
        <v>13255</v>
      </c>
    </row>
    <row r="1572" spans="1:16" x14ac:dyDescent="0.2">
      <c r="A1572" s="356" t="s">
        <v>8449</v>
      </c>
      <c r="B1572" s="356" t="s">
        <v>16285</v>
      </c>
      <c r="C1572" s="358" t="s">
        <v>13116</v>
      </c>
      <c r="D1572" s="358" t="s">
        <v>12919</v>
      </c>
      <c r="E1572" s="358" t="s">
        <v>16141</v>
      </c>
      <c r="G1572" s="358" t="s">
        <v>12886</v>
      </c>
      <c r="H1572" s="385">
        <v>6.6</v>
      </c>
      <c r="I1572" s="358" t="s">
        <v>12893</v>
      </c>
      <c r="J1572" s="358" t="s">
        <v>12888</v>
      </c>
      <c r="K1572" s="358" t="s">
        <v>13558</v>
      </c>
      <c r="L1572" s="362">
        <v>39020</v>
      </c>
      <c r="N1572" s="362">
        <v>39020</v>
      </c>
      <c r="P1572" s="356" t="s">
        <v>13255</v>
      </c>
    </row>
    <row r="1573" spans="1:16" x14ac:dyDescent="0.2">
      <c r="A1573" s="356" t="s">
        <v>8450</v>
      </c>
      <c r="B1573" s="356" t="s">
        <v>16286</v>
      </c>
      <c r="C1573" s="358" t="s">
        <v>14044</v>
      </c>
      <c r="D1573" s="358" t="s">
        <v>12931</v>
      </c>
      <c r="E1573" s="358" t="s">
        <v>16287</v>
      </c>
      <c r="G1573" s="358" t="s">
        <v>12886</v>
      </c>
      <c r="H1573" s="385">
        <v>4.7300000000000004</v>
      </c>
      <c r="I1573" s="358" t="s">
        <v>12893</v>
      </c>
      <c r="J1573" s="358" t="s">
        <v>12888</v>
      </c>
      <c r="K1573" s="358" t="s">
        <v>13558</v>
      </c>
      <c r="L1573" s="362">
        <v>39014</v>
      </c>
      <c r="N1573" s="362">
        <v>39014</v>
      </c>
      <c r="P1573" s="356" t="s">
        <v>13255</v>
      </c>
    </row>
    <row r="1574" spans="1:16" x14ac:dyDescent="0.2">
      <c r="A1574" s="356" t="s">
        <v>8451</v>
      </c>
      <c r="B1574" s="356" t="s">
        <v>16288</v>
      </c>
      <c r="C1574" s="358" t="s">
        <v>13336</v>
      </c>
      <c r="D1574" s="358" t="s">
        <v>12931</v>
      </c>
      <c r="E1574" s="358" t="s">
        <v>16289</v>
      </c>
      <c r="G1574" s="358" t="s">
        <v>12886</v>
      </c>
      <c r="H1574" s="385">
        <v>5.4450000000000003</v>
      </c>
      <c r="I1574" s="358" t="s">
        <v>12893</v>
      </c>
      <c r="J1574" s="358" t="s">
        <v>12888</v>
      </c>
      <c r="K1574" s="358" t="s">
        <v>13558</v>
      </c>
      <c r="L1574" s="362">
        <v>39007</v>
      </c>
      <c r="N1574" s="362">
        <v>39007</v>
      </c>
      <c r="P1574" s="356" t="s">
        <v>13255</v>
      </c>
    </row>
    <row r="1575" spans="1:16" x14ac:dyDescent="0.2">
      <c r="A1575" s="356" t="s">
        <v>8452</v>
      </c>
      <c r="B1575" s="356" t="s">
        <v>16290</v>
      </c>
      <c r="C1575" s="358" t="s">
        <v>13970</v>
      </c>
      <c r="D1575" s="358" t="s">
        <v>12910</v>
      </c>
      <c r="E1575" s="358" t="s">
        <v>16291</v>
      </c>
      <c r="G1575" s="358" t="s">
        <v>12886</v>
      </c>
      <c r="H1575" s="385">
        <v>5.85</v>
      </c>
      <c r="I1575" s="358" t="s">
        <v>12893</v>
      </c>
      <c r="J1575" s="358" t="s">
        <v>12888</v>
      </c>
      <c r="K1575" s="358" t="s">
        <v>13558</v>
      </c>
      <c r="L1575" s="362">
        <v>39010</v>
      </c>
      <c r="N1575" s="362">
        <v>39010</v>
      </c>
      <c r="P1575" s="356" t="s">
        <v>13255</v>
      </c>
    </row>
    <row r="1576" spans="1:16" x14ac:dyDescent="0.2">
      <c r="A1576" s="356" t="s">
        <v>8453</v>
      </c>
      <c r="B1576" s="356" t="s">
        <v>16292</v>
      </c>
      <c r="C1576" s="358" t="s">
        <v>12905</v>
      </c>
      <c r="D1576" s="358" t="s">
        <v>13152</v>
      </c>
      <c r="E1576" s="358" t="s">
        <v>16293</v>
      </c>
      <c r="G1576" s="358" t="s">
        <v>12886</v>
      </c>
      <c r="H1576" s="385">
        <v>4.08</v>
      </c>
      <c r="I1576" s="358" t="s">
        <v>12893</v>
      </c>
      <c r="J1576" s="358" t="s">
        <v>12888</v>
      </c>
      <c r="K1576" s="358" t="s">
        <v>13558</v>
      </c>
      <c r="L1576" s="362">
        <v>39009</v>
      </c>
      <c r="N1576" s="362">
        <v>39009</v>
      </c>
      <c r="P1576" s="356" t="s">
        <v>13255</v>
      </c>
    </row>
    <row r="1577" spans="1:16" x14ac:dyDescent="0.2">
      <c r="A1577" s="356" t="s">
        <v>8454</v>
      </c>
      <c r="B1577" s="356" t="s">
        <v>16294</v>
      </c>
      <c r="C1577" s="358" t="s">
        <v>13645</v>
      </c>
      <c r="D1577" s="358" t="s">
        <v>13646</v>
      </c>
      <c r="E1577" s="358" t="s">
        <v>16295</v>
      </c>
      <c r="G1577" s="358" t="s">
        <v>12886</v>
      </c>
      <c r="H1577" s="385">
        <v>2.492</v>
      </c>
      <c r="I1577" s="358" t="s">
        <v>12893</v>
      </c>
      <c r="J1577" s="358" t="s">
        <v>12888</v>
      </c>
      <c r="K1577" s="358" t="s">
        <v>13558</v>
      </c>
      <c r="L1577" s="362">
        <v>39010</v>
      </c>
      <c r="N1577" s="362">
        <v>39010</v>
      </c>
      <c r="P1577" s="356" t="s">
        <v>13255</v>
      </c>
    </row>
    <row r="1578" spans="1:16" x14ac:dyDescent="0.2">
      <c r="A1578" s="356" t="s">
        <v>8455</v>
      </c>
      <c r="B1578" s="356" t="s">
        <v>16296</v>
      </c>
      <c r="C1578" s="358" t="s">
        <v>13185</v>
      </c>
      <c r="D1578" s="358" t="s">
        <v>12916</v>
      </c>
      <c r="E1578" s="358" t="s">
        <v>16297</v>
      </c>
      <c r="G1578" s="358" t="s">
        <v>12886</v>
      </c>
      <c r="H1578" s="385">
        <v>3.06</v>
      </c>
      <c r="I1578" s="358" t="s">
        <v>12893</v>
      </c>
      <c r="J1578" s="358" t="s">
        <v>12888</v>
      </c>
      <c r="K1578" s="358" t="s">
        <v>13558</v>
      </c>
      <c r="L1578" s="362">
        <v>39013</v>
      </c>
      <c r="N1578" s="362">
        <v>39013</v>
      </c>
      <c r="P1578" s="356" t="s">
        <v>13255</v>
      </c>
    </row>
    <row r="1579" spans="1:16" x14ac:dyDescent="0.2">
      <c r="A1579" s="356" t="s">
        <v>8456</v>
      </c>
      <c r="B1579" s="356" t="s">
        <v>16298</v>
      </c>
      <c r="C1579" s="358" t="s">
        <v>12905</v>
      </c>
      <c r="D1579" s="358" t="s">
        <v>12906</v>
      </c>
      <c r="E1579" s="358" t="s">
        <v>16299</v>
      </c>
      <c r="G1579" s="358" t="s">
        <v>12886</v>
      </c>
      <c r="H1579" s="385">
        <v>16.2</v>
      </c>
      <c r="I1579" s="358" t="s">
        <v>12893</v>
      </c>
      <c r="J1579" s="358" t="s">
        <v>12888</v>
      </c>
      <c r="K1579" s="358" t="s">
        <v>13558</v>
      </c>
      <c r="L1579" s="362">
        <v>39021</v>
      </c>
      <c r="N1579" s="362">
        <v>39021</v>
      </c>
      <c r="P1579" s="356" t="s">
        <v>13255</v>
      </c>
    </row>
    <row r="1580" spans="1:16" x14ac:dyDescent="0.2">
      <c r="A1580" s="356" t="s">
        <v>8457</v>
      </c>
      <c r="B1580" s="356" t="s">
        <v>16300</v>
      </c>
      <c r="C1580" s="358" t="s">
        <v>12926</v>
      </c>
      <c r="D1580" s="358" t="s">
        <v>12927</v>
      </c>
      <c r="E1580" s="358" t="s">
        <v>16301</v>
      </c>
      <c r="G1580" s="358" t="s">
        <v>12886</v>
      </c>
      <c r="H1580" s="385">
        <v>2.34</v>
      </c>
      <c r="I1580" s="358" t="s">
        <v>12893</v>
      </c>
      <c r="J1580" s="358" t="s">
        <v>12888</v>
      </c>
      <c r="K1580" s="358" t="s">
        <v>13558</v>
      </c>
      <c r="L1580" s="362">
        <v>39049</v>
      </c>
      <c r="N1580" s="362">
        <v>39049</v>
      </c>
      <c r="P1580" s="356" t="s">
        <v>13255</v>
      </c>
    </row>
    <row r="1581" spans="1:16" x14ac:dyDescent="0.2">
      <c r="A1581" s="356" t="s">
        <v>8458</v>
      </c>
      <c r="B1581" s="356" t="s">
        <v>16302</v>
      </c>
      <c r="C1581" s="358" t="s">
        <v>12905</v>
      </c>
      <c r="D1581" s="358" t="s">
        <v>12951</v>
      </c>
      <c r="E1581" s="358" t="s">
        <v>16303</v>
      </c>
      <c r="G1581" s="358" t="s">
        <v>12886</v>
      </c>
      <c r="H1581" s="385">
        <v>3.33</v>
      </c>
      <c r="I1581" s="358" t="s">
        <v>12893</v>
      </c>
      <c r="J1581" s="358" t="s">
        <v>12888</v>
      </c>
      <c r="K1581" s="358" t="s">
        <v>13558</v>
      </c>
      <c r="L1581" s="362">
        <v>39013</v>
      </c>
      <c r="N1581" s="362">
        <v>39013</v>
      </c>
      <c r="P1581" s="356" t="s">
        <v>13255</v>
      </c>
    </row>
    <row r="1582" spans="1:16" x14ac:dyDescent="0.2">
      <c r="A1582" s="356" t="s">
        <v>8459</v>
      </c>
      <c r="B1582" s="356" t="s">
        <v>16304</v>
      </c>
      <c r="C1582" s="358" t="s">
        <v>12898</v>
      </c>
      <c r="D1582" s="358" t="s">
        <v>12899</v>
      </c>
      <c r="E1582" s="358" t="s">
        <v>16305</v>
      </c>
      <c r="G1582" s="358" t="s">
        <v>12886</v>
      </c>
      <c r="H1582" s="385">
        <v>6.72</v>
      </c>
      <c r="I1582" s="358" t="s">
        <v>12893</v>
      </c>
      <c r="J1582" s="358" t="s">
        <v>12888</v>
      </c>
      <c r="K1582" s="358" t="s">
        <v>13558</v>
      </c>
      <c r="L1582" s="362">
        <v>39016</v>
      </c>
      <c r="N1582" s="362">
        <v>39016</v>
      </c>
      <c r="P1582" s="356" t="s">
        <v>13255</v>
      </c>
    </row>
    <row r="1583" spans="1:16" x14ac:dyDescent="0.2">
      <c r="A1583" s="356" t="s">
        <v>8460</v>
      </c>
      <c r="B1583" s="356" t="s">
        <v>16306</v>
      </c>
      <c r="C1583" s="358" t="s">
        <v>12996</v>
      </c>
      <c r="D1583" s="358" t="s">
        <v>12997</v>
      </c>
      <c r="E1583" s="358" t="s">
        <v>16307</v>
      </c>
      <c r="G1583" s="358" t="s">
        <v>12886</v>
      </c>
      <c r="H1583" s="385">
        <v>7.92</v>
      </c>
      <c r="I1583" s="358" t="s">
        <v>12893</v>
      </c>
      <c r="J1583" s="358" t="s">
        <v>12888</v>
      </c>
      <c r="K1583" s="358" t="s">
        <v>13558</v>
      </c>
      <c r="L1583" s="362">
        <v>39017</v>
      </c>
      <c r="N1583" s="362">
        <v>39017</v>
      </c>
      <c r="P1583" s="356" t="s">
        <v>13255</v>
      </c>
    </row>
    <row r="1584" spans="1:16" x14ac:dyDescent="0.2">
      <c r="A1584" s="356" t="s">
        <v>8461</v>
      </c>
      <c r="B1584" s="356" t="s">
        <v>16308</v>
      </c>
      <c r="C1584" s="358" t="s">
        <v>13001</v>
      </c>
      <c r="D1584" s="358" t="s">
        <v>12916</v>
      </c>
      <c r="E1584" s="358" t="s">
        <v>16309</v>
      </c>
      <c r="G1584" s="358" t="s">
        <v>12886</v>
      </c>
      <c r="H1584" s="385">
        <v>4.5599999999999996</v>
      </c>
      <c r="I1584" s="358" t="s">
        <v>12893</v>
      </c>
      <c r="J1584" s="358" t="s">
        <v>12888</v>
      </c>
      <c r="K1584" s="358" t="s">
        <v>13558</v>
      </c>
      <c r="L1584" s="362">
        <v>39021</v>
      </c>
      <c r="N1584" s="362">
        <v>39021</v>
      </c>
      <c r="P1584" s="356" t="s">
        <v>13255</v>
      </c>
    </row>
    <row r="1585" spans="1:16" x14ac:dyDescent="0.2">
      <c r="A1585" s="356" t="s">
        <v>8462</v>
      </c>
      <c r="B1585" s="356" t="s">
        <v>16310</v>
      </c>
      <c r="C1585" s="358" t="s">
        <v>12898</v>
      </c>
      <c r="D1585" s="358" t="s">
        <v>12899</v>
      </c>
      <c r="E1585" s="358" t="s">
        <v>16311</v>
      </c>
      <c r="G1585" s="358" t="s">
        <v>12886</v>
      </c>
      <c r="H1585" s="385">
        <v>7.68</v>
      </c>
      <c r="I1585" s="358" t="s">
        <v>12893</v>
      </c>
      <c r="J1585" s="358" t="s">
        <v>12888</v>
      </c>
      <c r="K1585" s="358" t="s">
        <v>13558</v>
      </c>
      <c r="L1585" s="362">
        <v>39021</v>
      </c>
      <c r="N1585" s="362">
        <v>39021</v>
      </c>
      <c r="P1585" s="356" t="s">
        <v>13255</v>
      </c>
    </row>
    <row r="1586" spans="1:16" x14ac:dyDescent="0.2">
      <c r="A1586" s="356" t="s">
        <v>8463</v>
      </c>
      <c r="B1586" s="356" t="s">
        <v>16312</v>
      </c>
      <c r="C1586" s="358" t="s">
        <v>12883</v>
      </c>
      <c r="D1586" s="358" t="s">
        <v>12884</v>
      </c>
      <c r="E1586" s="358" t="s">
        <v>16313</v>
      </c>
      <c r="G1586" s="358" t="s">
        <v>12886</v>
      </c>
      <c r="H1586" s="385">
        <v>6.63</v>
      </c>
      <c r="I1586" s="358" t="s">
        <v>12893</v>
      </c>
      <c r="J1586" s="358" t="s">
        <v>12888</v>
      </c>
      <c r="K1586" s="358" t="s">
        <v>13558</v>
      </c>
      <c r="L1586" s="362">
        <v>39027</v>
      </c>
      <c r="N1586" s="362">
        <v>39027</v>
      </c>
      <c r="P1586" s="356" t="s">
        <v>13255</v>
      </c>
    </row>
    <row r="1587" spans="1:16" x14ac:dyDescent="0.2">
      <c r="A1587" s="356" t="s">
        <v>8464</v>
      </c>
      <c r="B1587" s="356" t="s">
        <v>16314</v>
      </c>
      <c r="C1587" s="358" t="s">
        <v>13706</v>
      </c>
      <c r="D1587" s="358" t="s">
        <v>12895</v>
      </c>
      <c r="E1587" s="358" t="s">
        <v>16315</v>
      </c>
      <c r="G1587" s="358" t="s">
        <v>12886</v>
      </c>
      <c r="H1587" s="385">
        <v>7.14</v>
      </c>
      <c r="I1587" s="358" t="s">
        <v>12893</v>
      </c>
      <c r="J1587" s="358" t="s">
        <v>12888</v>
      </c>
      <c r="K1587" s="358" t="s">
        <v>13558</v>
      </c>
      <c r="L1587" s="362">
        <v>39028</v>
      </c>
      <c r="N1587" s="362">
        <v>39028</v>
      </c>
      <c r="P1587" s="356" t="s">
        <v>13255</v>
      </c>
    </row>
    <row r="1588" spans="1:16" x14ac:dyDescent="0.2">
      <c r="A1588" s="356" t="s">
        <v>8465</v>
      </c>
      <c r="B1588" s="356" t="s">
        <v>16316</v>
      </c>
      <c r="C1588" s="358" t="s">
        <v>13595</v>
      </c>
      <c r="D1588" s="358" t="s">
        <v>13596</v>
      </c>
      <c r="E1588" s="358" t="s">
        <v>16317</v>
      </c>
      <c r="G1588" s="358" t="s">
        <v>12886</v>
      </c>
      <c r="H1588" s="385">
        <v>4.4800000000000004</v>
      </c>
      <c r="I1588" s="358" t="s">
        <v>12893</v>
      </c>
      <c r="J1588" s="358" t="s">
        <v>12888</v>
      </c>
      <c r="K1588" s="358" t="s">
        <v>13558</v>
      </c>
      <c r="L1588" s="362">
        <v>39050</v>
      </c>
      <c r="N1588" s="362">
        <v>39050</v>
      </c>
      <c r="P1588" s="356" t="s">
        <v>13255</v>
      </c>
    </row>
    <row r="1589" spans="1:16" x14ac:dyDescent="0.2">
      <c r="A1589" s="356" t="s">
        <v>8466</v>
      </c>
      <c r="B1589" s="356" t="s">
        <v>16318</v>
      </c>
      <c r="C1589" s="358" t="s">
        <v>12883</v>
      </c>
      <c r="D1589" s="358" t="s">
        <v>12884</v>
      </c>
      <c r="E1589" s="358" t="s">
        <v>16319</v>
      </c>
      <c r="G1589" s="358" t="s">
        <v>12886</v>
      </c>
      <c r="H1589" s="385">
        <v>6.6</v>
      </c>
      <c r="I1589" s="358" t="s">
        <v>12893</v>
      </c>
      <c r="J1589" s="358" t="s">
        <v>12888</v>
      </c>
      <c r="K1589" s="358" t="s">
        <v>13558</v>
      </c>
      <c r="L1589" s="362">
        <v>39035</v>
      </c>
      <c r="N1589" s="362">
        <v>39035</v>
      </c>
      <c r="P1589" s="356" t="s">
        <v>13255</v>
      </c>
    </row>
    <row r="1590" spans="1:16" x14ac:dyDescent="0.2">
      <c r="A1590" s="356" t="s">
        <v>8467</v>
      </c>
      <c r="B1590" s="356" t="s">
        <v>16320</v>
      </c>
      <c r="C1590" s="358" t="s">
        <v>13268</v>
      </c>
      <c r="D1590" s="358" t="s">
        <v>12910</v>
      </c>
      <c r="E1590" s="358" t="s">
        <v>16321</v>
      </c>
      <c r="G1590" s="358" t="s">
        <v>12886</v>
      </c>
      <c r="H1590" s="385">
        <v>6.45</v>
      </c>
      <c r="I1590" s="358" t="s">
        <v>12893</v>
      </c>
      <c r="J1590" s="358" t="s">
        <v>12888</v>
      </c>
      <c r="K1590" s="358" t="s">
        <v>13558</v>
      </c>
      <c r="L1590" s="362">
        <v>39031</v>
      </c>
      <c r="N1590" s="362">
        <v>39031</v>
      </c>
      <c r="P1590" s="356" t="s">
        <v>13255</v>
      </c>
    </row>
    <row r="1591" spans="1:16" x14ac:dyDescent="0.2">
      <c r="A1591" s="356" t="s">
        <v>8468</v>
      </c>
      <c r="B1591" s="356" t="s">
        <v>16322</v>
      </c>
      <c r="C1591" s="358" t="s">
        <v>12996</v>
      </c>
      <c r="D1591" s="358" t="s">
        <v>12997</v>
      </c>
      <c r="E1591" s="358" t="s">
        <v>16323</v>
      </c>
      <c r="G1591" s="358" t="s">
        <v>12886</v>
      </c>
      <c r="H1591" s="385">
        <v>5.76</v>
      </c>
      <c r="I1591" s="358" t="s">
        <v>12893</v>
      </c>
      <c r="J1591" s="358" t="s">
        <v>12888</v>
      </c>
      <c r="K1591" s="358" t="s">
        <v>13558</v>
      </c>
      <c r="L1591" s="362">
        <v>39030</v>
      </c>
      <c r="N1591" s="362">
        <v>39030</v>
      </c>
      <c r="P1591" s="356" t="s">
        <v>13255</v>
      </c>
    </row>
    <row r="1592" spans="1:16" x14ac:dyDescent="0.2">
      <c r="A1592" s="356" t="s">
        <v>8469</v>
      </c>
      <c r="B1592" s="356" t="s">
        <v>16324</v>
      </c>
      <c r="C1592" s="358" t="s">
        <v>12902</v>
      </c>
      <c r="D1592" s="358" t="s">
        <v>12903</v>
      </c>
      <c r="E1592" s="358" t="s">
        <v>16325</v>
      </c>
      <c r="G1592" s="358" t="s">
        <v>12886</v>
      </c>
      <c r="H1592" s="385">
        <v>3</v>
      </c>
      <c r="I1592" s="358" t="s">
        <v>12893</v>
      </c>
      <c r="J1592" s="358" t="s">
        <v>12888</v>
      </c>
      <c r="K1592" s="358" t="s">
        <v>13558</v>
      </c>
      <c r="L1592" s="362">
        <v>39035</v>
      </c>
      <c r="N1592" s="362">
        <v>39035</v>
      </c>
      <c r="P1592" s="356" t="s">
        <v>13255</v>
      </c>
    </row>
    <row r="1593" spans="1:16" x14ac:dyDescent="0.2">
      <c r="A1593" s="356" t="s">
        <v>8470</v>
      </c>
      <c r="B1593" s="356" t="s">
        <v>16326</v>
      </c>
      <c r="C1593" s="358" t="s">
        <v>12996</v>
      </c>
      <c r="D1593" s="358" t="s">
        <v>12997</v>
      </c>
      <c r="E1593" s="358" t="s">
        <v>16327</v>
      </c>
      <c r="G1593" s="358" t="s">
        <v>12886</v>
      </c>
      <c r="H1593" s="385">
        <v>6.12</v>
      </c>
      <c r="I1593" s="358" t="s">
        <v>12893</v>
      </c>
      <c r="J1593" s="358" t="s">
        <v>12888</v>
      </c>
      <c r="K1593" s="358" t="s">
        <v>13558</v>
      </c>
      <c r="L1593" s="362">
        <v>39031</v>
      </c>
      <c r="N1593" s="362">
        <v>39031</v>
      </c>
      <c r="P1593" s="356" t="s">
        <v>13255</v>
      </c>
    </row>
    <row r="1594" spans="1:16" x14ac:dyDescent="0.2">
      <c r="A1594" s="356" t="s">
        <v>8471</v>
      </c>
      <c r="B1594" s="356" t="s">
        <v>16328</v>
      </c>
      <c r="C1594" s="358" t="s">
        <v>12905</v>
      </c>
      <c r="D1594" s="358" t="s">
        <v>12987</v>
      </c>
      <c r="E1594" s="358" t="s">
        <v>16329</v>
      </c>
      <c r="G1594" s="358" t="s">
        <v>12886</v>
      </c>
      <c r="H1594" s="385">
        <v>3.64</v>
      </c>
      <c r="I1594" s="358" t="s">
        <v>12893</v>
      </c>
      <c r="J1594" s="358" t="s">
        <v>12888</v>
      </c>
      <c r="K1594" s="358" t="s">
        <v>13558</v>
      </c>
      <c r="L1594" s="362">
        <v>39030</v>
      </c>
      <c r="N1594" s="362">
        <v>39030</v>
      </c>
      <c r="P1594" s="356" t="s">
        <v>13255</v>
      </c>
    </row>
    <row r="1595" spans="1:16" x14ac:dyDescent="0.2">
      <c r="A1595" s="356" t="s">
        <v>8472</v>
      </c>
      <c r="B1595" s="356" t="s">
        <v>16328</v>
      </c>
      <c r="C1595" s="358" t="s">
        <v>12905</v>
      </c>
      <c r="D1595" s="358" t="s">
        <v>12987</v>
      </c>
      <c r="E1595" s="358" t="s">
        <v>16329</v>
      </c>
      <c r="G1595" s="358" t="s">
        <v>12886</v>
      </c>
      <c r="H1595" s="385">
        <v>2.08</v>
      </c>
      <c r="I1595" s="358" t="s">
        <v>12893</v>
      </c>
      <c r="J1595" s="358" t="s">
        <v>12888</v>
      </c>
      <c r="K1595" s="358" t="s">
        <v>13558</v>
      </c>
      <c r="L1595" s="362">
        <v>39716</v>
      </c>
      <c r="N1595" s="362">
        <v>39716</v>
      </c>
      <c r="P1595" s="356" t="s">
        <v>13255</v>
      </c>
    </row>
    <row r="1596" spans="1:16" x14ac:dyDescent="0.2">
      <c r="A1596" s="356" t="s">
        <v>8473</v>
      </c>
      <c r="B1596" s="356" t="s">
        <v>16330</v>
      </c>
      <c r="C1596" s="358" t="s">
        <v>13516</v>
      </c>
      <c r="D1596" s="358" t="s">
        <v>12997</v>
      </c>
      <c r="E1596" s="358" t="s">
        <v>16331</v>
      </c>
      <c r="G1596" s="358" t="s">
        <v>12886</v>
      </c>
      <c r="H1596" s="385">
        <v>9.92</v>
      </c>
      <c r="I1596" s="358" t="s">
        <v>12893</v>
      </c>
      <c r="J1596" s="358" t="s">
        <v>12888</v>
      </c>
      <c r="K1596" s="358" t="s">
        <v>13558</v>
      </c>
      <c r="L1596" s="362">
        <v>39034</v>
      </c>
      <c r="N1596" s="362">
        <v>39034</v>
      </c>
      <c r="P1596" s="356" t="s">
        <v>13255</v>
      </c>
    </row>
    <row r="1597" spans="1:16" x14ac:dyDescent="0.2">
      <c r="A1597" s="356" t="s">
        <v>8474</v>
      </c>
      <c r="B1597" s="356" t="s">
        <v>16332</v>
      </c>
      <c r="C1597" s="358" t="s">
        <v>12898</v>
      </c>
      <c r="D1597" s="358" t="s">
        <v>12899</v>
      </c>
      <c r="E1597" s="358" t="s">
        <v>16333</v>
      </c>
      <c r="G1597" s="358" t="s">
        <v>12886</v>
      </c>
      <c r="H1597" s="385">
        <v>4.32</v>
      </c>
      <c r="I1597" s="358" t="s">
        <v>12893</v>
      </c>
      <c r="J1597" s="358" t="s">
        <v>12888</v>
      </c>
      <c r="K1597" s="358" t="s">
        <v>13558</v>
      </c>
      <c r="L1597" s="362">
        <v>39043</v>
      </c>
      <c r="N1597" s="362">
        <v>39043</v>
      </c>
      <c r="P1597" s="356" t="s">
        <v>13255</v>
      </c>
    </row>
    <row r="1598" spans="1:16" x14ac:dyDescent="0.2">
      <c r="A1598" s="356" t="s">
        <v>8475</v>
      </c>
      <c r="B1598" s="356" t="s">
        <v>16334</v>
      </c>
      <c r="C1598" s="358" t="s">
        <v>13097</v>
      </c>
      <c r="D1598" s="358" t="s">
        <v>12910</v>
      </c>
      <c r="E1598" s="358" t="s">
        <v>14396</v>
      </c>
      <c r="G1598" s="358" t="s">
        <v>12886</v>
      </c>
      <c r="H1598" s="385">
        <v>9.36</v>
      </c>
      <c r="I1598" s="358" t="s">
        <v>12893</v>
      </c>
      <c r="J1598" s="358" t="s">
        <v>12888</v>
      </c>
      <c r="K1598" s="358" t="s">
        <v>13558</v>
      </c>
      <c r="L1598" s="362">
        <v>39059</v>
      </c>
      <c r="N1598" s="362">
        <v>39059</v>
      </c>
      <c r="P1598" s="356" t="s">
        <v>13255</v>
      </c>
    </row>
    <row r="1599" spans="1:16" x14ac:dyDescent="0.2">
      <c r="A1599" s="356" t="s">
        <v>8476</v>
      </c>
      <c r="B1599" s="356" t="s">
        <v>16335</v>
      </c>
      <c r="C1599" s="358" t="s">
        <v>14003</v>
      </c>
      <c r="D1599" s="358" t="s">
        <v>12891</v>
      </c>
      <c r="E1599" s="358" t="s">
        <v>16336</v>
      </c>
      <c r="G1599" s="358" t="s">
        <v>12886</v>
      </c>
      <c r="H1599" s="385">
        <v>6.3</v>
      </c>
      <c r="I1599" s="358" t="s">
        <v>12893</v>
      </c>
      <c r="J1599" s="358" t="s">
        <v>12888</v>
      </c>
      <c r="K1599" s="358" t="s">
        <v>13558</v>
      </c>
      <c r="L1599" s="362">
        <v>39038</v>
      </c>
      <c r="N1599" s="362">
        <v>39038</v>
      </c>
      <c r="P1599" s="356" t="s">
        <v>13255</v>
      </c>
    </row>
    <row r="1600" spans="1:16" x14ac:dyDescent="0.2">
      <c r="A1600" s="356" t="s">
        <v>8477</v>
      </c>
      <c r="B1600" s="356" t="s">
        <v>16337</v>
      </c>
      <c r="C1600" s="358" t="s">
        <v>13060</v>
      </c>
      <c r="D1600" s="358" t="s">
        <v>12997</v>
      </c>
      <c r="E1600" s="358" t="s">
        <v>16338</v>
      </c>
      <c r="G1600" s="358" t="s">
        <v>12886</v>
      </c>
      <c r="H1600" s="385">
        <v>9.8000000000000007</v>
      </c>
      <c r="I1600" s="358" t="s">
        <v>12893</v>
      </c>
      <c r="J1600" s="358" t="s">
        <v>12888</v>
      </c>
      <c r="K1600" s="358" t="s">
        <v>13558</v>
      </c>
      <c r="L1600" s="362">
        <v>39038</v>
      </c>
      <c r="N1600" s="362">
        <v>39038</v>
      </c>
      <c r="P1600" s="356" t="s">
        <v>13255</v>
      </c>
    </row>
    <row r="1601" spans="1:16" x14ac:dyDescent="0.2">
      <c r="A1601" s="356" t="s">
        <v>8478</v>
      </c>
      <c r="B1601" s="356" t="s">
        <v>16339</v>
      </c>
      <c r="C1601" s="358" t="s">
        <v>13668</v>
      </c>
      <c r="D1601" s="358" t="s">
        <v>12916</v>
      </c>
      <c r="E1601" s="358" t="s">
        <v>16340</v>
      </c>
      <c r="G1601" s="358" t="s">
        <v>12886</v>
      </c>
      <c r="H1601" s="385">
        <v>4.84</v>
      </c>
      <c r="I1601" s="358" t="s">
        <v>12893</v>
      </c>
      <c r="J1601" s="358" t="s">
        <v>12888</v>
      </c>
      <c r="K1601" s="358" t="s">
        <v>13558</v>
      </c>
      <c r="L1601" s="362">
        <v>39044</v>
      </c>
      <c r="N1601" s="362">
        <v>39044</v>
      </c>
      <c r="P1601" s="356" t="s">
        <v>13255</v>
      </c>
    </row>
    <row r="1602" spans="1:16" x14ac:dyDescent="0.2">
      <c r="A1602" s="356" t="s">
        <v>8479</v>
      </c>
      <c r="B1602" s="356" t="s">
        <v>16341</v>
      </c>
      <c r="C1602" s="358" t="s">
        <v>12883</v>
      </c>
      <c r="D1602" s="358" t="s">
        <v>12884</v>
      </c>
      <c r="E1602" s="358" t="s">
        <v>16342</v>
      </c>
      <c r="G1602" s="358" t="s">
        <v>12886</v>
      </c>
      <c r="H1602" s="385">
        <v>7.56</v>
      </c>
      <c r="I1602" s="358" t="s">
        <v>12893</v>
      </c>
      <c r="J1602" s="358" t="s">
        <v>12888</v>
      </c>
      <c r="K1602" s="358" t="s">
        <v>13558</v>
      </c>
      <c r="L1602" s="362">
        <v>39041</v>
      </c>
      <c r="N1602" s="362">
        <v>39041</v>
      </c>
      <c r="P1602" s="356" t="s">
        <v>13255</v>
      </c>
    </row>
    <row r="1603" spans="1:16" x14ac:dyDescent="0.2">
      <c r="A1603" s="356" t="s">
        <v>8480</v>
      </c>
      <c r="B1603" s="356" t="s">
        <v>16343</v>
      </c>
      <c r="C1603" s="358" t="s">
        <v>12902</v>
      </c>
      <c r="D1603" s="358" t="s">
        <v>12903</v>
      </c>
      <c r="E1603" s="358" t="s">
        <v>16344</v>
      </c>
      <c r="G1603" s="358" t="s">
        <v>12886</v>
      </c>
      <c r="H1603" s="385">
        <v>10.725</v>
      </c>
      <c r="I1603" s="358" t="s">
        <v>12893</v>
      </c>
      <c r="J1603" s="358" t="s">
        <v>12888</v>
      </c>
      <c r="K1603" s="358" t="s">
        <v>13558</v>
      </c>
      <c r="L1603" s="362">
        <v>39045</v>
      </c>
      <c r="N1603" s="362">
        <v>39045</v>
      </c>
      <c r="P1603" s="356" t="s">
        <v>13255</v>
      </c>
    </row>
    <row r="1604" spans="1:16" x14ac:dyDescent="0.2">
      <c r="A1604" s="356" t="s">
        <v>8481</v>
      </c>
      <c r="B1604" s="356" t="s">
        <v>16345</v>
      </c>
      <c r="C1604" s="358" t="s">
        <v>13565</v>
      </c>
      <c r="D1604" s="358" t="s">
        <v>13027</v>
      </c>
      <c r="E1604" s="358" t="s">
        <v>16346</v>
      </c>
      <c r="G1604" s="358" t="s">
        <v>12886</v>
      </c>
      <c r="H1604" s="385">
        <v>2.9159999999999999</v>
      </c>
      <c r="I1604" s="358" t="s">
        <v>12893</v>
      </c>
      <c r="J1604" s="358" t="s">
        <v>12888</v>
      </c>
      <c r="K1604" s="358" t="s">
        <v>13558</v>
      </c>
      <c r="L1604" s="362">
        <v>39035</v>
      </c>
      <c r="N1604" s="362">
        <v>39035</v>
      </c>
      <c r="P1604" s="356" t="s">
        <v>13255</v>
      </c>
    </row>
    <row r="1605" spans="1:16" x14ac:dyDescent="0.2">
      <c r="A1605" s="356" t="s">
        <v>8482</v>
      </c>
      <c r="B1605" s="356" t="s">
        <v>16347</v>
      </c>
      <c r="C1605" s="358" t="s">
        <v>13432</v>
      </c>
      <c r="D1605" s="358" t="s">
        <v>12997</v>
      </c>
      <c r="E1605" s="358" t="s">
        <v>16348</v>
      </c>
      <c r="G1605" s="358" t="s">
        <v>12886</v>
      </c>
      <c r="H1605" s="385">
        <v>10</v>
      </c>
      <c r="I1605" s="358" t="s">
        <v>12893</v>
      </c>
      <c r="J1605" s="358" t="s">
        <v>12888</v>
      </c>
      <c r="K1605" s="358" t="s">
        <v>13558</v>
      </c>
      <c r="L1605" s="362">
        <v>39034</v>
      </c>
      <c r="N1605" s="362">
        <v>39034</v>
      </c>
      <c r="P1605" s="356" t="s">
        <v>13255</v>
      </c>
    </row>
    <row r="1606" spans="1:16" x14ac:dyDescent="0.2">
      <c r="A1606" s="356" t="s">
        <v>8483</v>
      </c>
      <c r="B1606" s="356" t="s">
        <v>16349</v>
      </c>
      <c r="C1606" s="358" t="s">
        <v>13527</v>
      </c>
      <c r="D1606" s="358" t="s">
        <v>12973</v>
      </c>
      <c r="E1606" s="358" t="s">
        <v>16350</v>
      </c>
      <c r="G1606" s="358" t="s">
        <v>12886</v>
      </c>
      <c r="H1606" s="385">
        <v>5.46</v>
      </c>
      <c r="I1606" s="358" t="s">
        <v>12893</v>
      </c>
      <c r="J1606" s="358" t="s">
        <v>12888</v>
      </c>
      <c r="K1606" s="358" t="s">
        <v>13558</v>
      </c>
      <c r="L1606" s="362">
        <v>39027</v>
      </c>
      <c r="N1606" s="362">
        <v>39027</v>
      </c>
      <c r="P1606" s="356" t="s">
        <v>13255</v>
      </c>
    </row>
    <row r="1607" spans="1:16" x14ac:dyDescent="0.2">
      <c r="A1607" s="356" t="s">
        <v>8484</v>
      </c>
      <c r="B1607" s="356" t="s">
        <v>16351</v>
      </c>
      <c r="C1607" s="358" t="s">
        <v>12962</v>
      </c>
      <c r="D1607" s="358" t="s">
        <v>12963</v>
      </c>
      <c r="E1607" s="358" t="s">
        <v>16352</v>
      </c>
      <c r="G1607" s="358" t="s">
        <v>12886</v>
      </c>
      <c r="H1607" s="385">
        <v>6</v>
      </c>
      <c r="I1607" s="358" t="s">
        <v>12893</v>
      </c>
      <c r="J1607" s="358" t="s">
        <v>12888</v>
      </c>
      <c r="K1607" s="358" t="s">
        <v>13558</v>
      </c>
      <c r="L1607" s="362">
        <v>39042</v>
      </c>
      <c r="N1607" s="362">
        <v>39042</v>
      </c>
      <c r="P1607" s="356" t="s">
        <v>13255</v>
      </c>
    </row>
    <row r="1608" spans="1:16" x14ac:dyDescent="0.2">
      <c r="A1608" s="356" t="s">
        <v>8485</v>
      </c>
      <c r="B1608" s="356" t="s">
        <v>16353</v>
      </c>
      <c r="C1608" s="358" t="s">
        <v>13134</v>
      </c>
      <c r="D1608" s="358" t="s">
        <v>13130</v>
      </c>
      <c r="E1608" s="358" t="s">
        <v>16354</v>
      </c>
      <c r="G1608" s="358" t="s">
        <v>12886</v>
      </c>
      <c r="H1608" s="385">
        <v>5.0999999999999996</v>
      </c>
      <c r="I1608" s="358" t="s">
        <v>12893</v>
      </c>
      <c r="J1608" s="358" t="s">
        <v>12888</v>
      </c>
      <c r="K1608" s="358" t="s">
        <v>13558</v>
      </c>
      <c r="L1608" s="362">
        <v>39037</v>
      </c>
      <c r="N1608" s="362">
        <v>39037</v>
      </c>
      <c r="P1608" s="356" t="s">
        <v>13255</v>
      </c>
    </row>
    <row r="1609" spans="1:16" x14ac:dyDescent="0.2">
      <c r="A1609" s="356" t="s">
        <v>8486</v>
      </c>
      <c r="B1609" s="356" t="s">
        <v>16355</v>
      </c>
      <c r="C1609" s="358" t="s">
        <v>12902</v>
      </c>
      <c r="D1609" s="358" t="s">
        <v>12903</v>
      </c>
      <c r="E1609" s="358" t="s">
        <v>16356</v>
      </c>
      <c r="G1609" s="358" t="s">
        <v>12886</v>
      </c>
      <c r="H1609" s="385">
        <v>5.94</v>
      </c>
      <c r="I1609" s="358" t="s">
        <v>12893</v>
      </c>
      <c r="J1609" s="358" t="s">
        <v>12888</v>
      </c>
      <c r="K1609" s="358" t="s">
        <v>13558</v>
      </c>
      <c r="L1609" s="362">
        <v>39042</v>
      </c>
      <c r="N1609" s="362">
        <v>39042</v>
      </c>
      <c r="P1609" s="356" t="s">
        <v>13255</v>
      </c>
    </row>
    <row r="1610" spans="1:16" x14ac:dyDescent="0.2">
      <c r="A1610" s="356" t="s">
        <v>8487</v>
      </c>
      <c r="B1610" s="356" t="s">
        <v>16357</v>
      </c>
      <c r="C1610" s="358" t="s">
        <v>12975</v>
      </c>
      <c r="D1610" s="358" t="s">
        <v>12976</v>
      </c>
      <c r="E1610" s="358" t="s">
        <v>16358</v>
      </c>
      <c r="G1610" s="358" t="s">
        <v>12886</v>
      </c>
      <c r="H1610" s="385">
        <v>2.88</v>
      </c>
      <c r="I1610" s="358" t="s">
        <v>12893</v>
      </c>
      <c r="J1610" s="358" t="s">
        <v>12888</v>
      </c>
      <c r="K1610" s="358" t="s">
        <v>13558</v>
      </c>
      <c r="L1610" s="362">
        <v>39055</v>
      </c>
      <c r="N1610" s="362">
        <v>39055</v>
      </c>
      <c r="P1610" s="356" t="s">
        <v>13255</v>
      </c>
    </row>
    <row r="1611" spans="1:16" x14ac:dyDescent="0.2">
      <c r="A1611" s="356" t="s">
        <v>8488</v>
      </c>
      <c r="B1611" s="356" t="s">
        <v>16359</v>
      </c>
      <c r="C1611" s="358" t="s">
        <v>16099</v>
      </c>
      <c r="D1611" s="358" t="s">
        <v>13130</v>
      </c>
      <c r="E1611" s="358" t="s">
        <v>15564</v>
      </c>
      <c r="G1611" s="358" t="s">
        <v>12886</v>
      </c>
      <c r="H1611" s="385">
        <v>5.0999999999999996</v>
      </c>
      <c r="I1611" s="358" t="s">
        <v>12893</v>
      </c>
      <c r="J1611" s="358" t="s">
        <v>12888</v>
      </c>
      <c r="K1611" s="358" t="s">
        <v>13558</v>
      </c>
      <c r="L1611" s="362">
        <v>39070</v>
      </c>
      <c r="N1611" s="362">
        <v>39070</v>
      </c>
      <c r="P1611" s="356" t="s">
        <v>13255</v>
      </c>
    </row>
    <row r="1612" spans="1:16" x14ac:dyDescent="0.2">
      <c r="A1612" s="356" t="s">
        <v>8489</v>
      </c>
      <c r="B1612" s="356" t="s">
        <v>16360</v>
      </c>
      <c r="C1612" s="358" t="s">
        <v>12972</v>
      </c>
      <c r="D1612" s="358" t="s">
        <v>12973</v>
      </c>
      <c r="E1612" s="358" t="s">
        <v>16361</v>
      </c>
      <c r="G1612" s="358" t="s">
        <v>12886</v>
      </c>
      <c r="H1612" s="385">
        <v>7.48</v>
      </c>
      <c r="I1612" s="358" t="s">
        <v>12893</v>
      </c>
      <c r="J1612" s="358" t="s">
        <v>12888</v>
      </c>
      <c r="K1612" s="358" t="s">
        <v>13558</v>
      </c>
      <c r="L1612" s="362">
        <v>39044</v>
      </c>
      <c r="N1612" s="362">
        <v>39044</v>
      </c>
      <c r="P1612" s="356" t="s">
        <v>13255</v>
      </c>
    </row>
    <row r="1613" spans="1:16" x14ac:dyDescent="0.2">
      <c r="A1613" s="356" t="s">
        <v>8490</v>
      </c>
      <c r="B1613" s="356" t="s">
        <v>16362</v>
      </c>
      <c r="C1613" s="358" t="s">
        <v>12883</v>
      </c>
      <c r="D1613" s="358" t="s">
        <v>12884</v>
      </c>
      <c r="E1613" s="358" t="s">
        <v>16363</v>
      </c>
      <c r="G1613" s="358" t="s">
        <v>12886</v>
      </c>
      <c r="H1613" s="385">
        <v>5.28</v>
      </c>
      <c r="I1613" s="358" t="s">
        <v>12893</v>
      </c>
      <c r="J1613" s="358" t="s">
        <v>12888</v>
      </c>
      <c r="K1613" s="358" t="s">
        <v>13558</v>
      </c>
      <c r="L1613" s="362">
        <v>39052</v>
      </c>
      <c r="N1613" s="362">
        <v>39052</v>
      </c>
      <c r="P1613" s="356" t="s">
        <v>13255</v>
      </c>
    </row>
    <row r="1614" spans="1:16" x14ac:dyDescent="0.2">
      <c r="A1614" s="356" t="s">
        <v>8491</v>
      </c>
      <c r="B1614" s="356" t="s">
        <v>16364</v>
      </c>
      <c r="C1614" s="358" t="s">
        <v>13091</v>
      </c>
      <c r="D1614" s="358" t="s">
        <v>12910</v>
      </c>
      <c r="E1614" s="358" t="s">
        <v>14240</v>
      </c>
      <c r="G1614" s="358" t="s">
        <v>12886</v>
      </c>
      <c r="H1614" s="385">
        <v>8.16</v>
      </c>
      <c r="I1614" s="358" t="s">
        <v>12893</v>
      </c>
      <c r="J1614" s="358" t="s">
        <v>12888</v>
      </c>
      <c r="K1614" s="358" t="s">
        <v>13558</v>
      </c>
      <c r="L1614" s="362">
        <v>39048</v>
      </c>
      <c r="N1614" s="362">
        <v>39048</v>
      </c>
      <c r="P1614" s="356" t="s">
        <v>13255</v>
      </c>
    </row>
    <row r="1615" spans="1:16" x14ac:dyDescent="0.2">
      <c r="A1615" s="356" t="s">
        <v>8492</v>
      </c>
      <c r="B1615" s="356" t="s">
        <v>16365</v>
      </c>
      <c r="C1615" s="358" t="s">
        <v>12883</v>
      </c>
      <c r="D1615" s="358" t="s">
        <v>12884</v>
      </c>
      <c r="E1615" s="358" t="s">
        <v>16366</v>
      </c>
      <c r="G1615" s="358" t="s">
        <v>12886</v>
      </c>
      <c r="H1615" s="385">
        <v>5.18</v>
      </c>
      <c r="I1615" s="358" t="s">
        <v>12893</v>
      </c>
      <c r="J1615" s="358" t="s">
        <v>12888</v>
      </c>
      <c r="K1615" s="358" t="s">
        <v>13558</v>
      </c>
      <c r="L1615" s="362">
        <v>40744</v>
      </c>
      <c r="N1615" s="362">
        <v>40744</v>
      </c>
      <c r="P1615" s="356" t="s">
        <v>13255</v>
      </c>
    </row>
    <row r="1616" spans="1:16" x14ac:dyDescent="0.2">
      <c r="A1616" s="356" t="s">
        <v>8493</v>
      </c>
      <c r="B1616" s="356" t="s">
        <v>16367</v>
      </c>
      <c r="C1616" s="358" t="s">
        <v>12883</v>
      </c>
      <c r="D1616" s="358" t="s">
        <v>12884</v>
      </c>
      <c r="E1616" s="358" t="s">
        <v>13163</v>
      </c>
      <c r="G1616" s="358" t="s">
        <v>12886</v>
      </c>
      <c r="H1616" s="385">
        <v>1011.99</v>
      </c>
      <c r="I1616" s="358" t="s">
        <v>12887</v>
      </c>
      <c r="J1616" s="358" t="s">
        <v>12908</v>
      </c>
      <c r="K1616" s="358" t="s">
        <v>13558</v>
      </c>
      <c r="L1616" s="362">
        <v>39056</v>
      </c>
      <c r="N1616" s="362">
        <v>39056</v>
      </c>
      <c r="P1616" s="356" t="s">
        <v>13318</v>
      </c>
    </row>
    <row r="1617" spans="1:16" x14ac:dyDescent="0.2">
      <c r="A1617" s="356" t="s">
        <v>8494</v>
      </c>
      <c r="B1617" s="356" t="s">
        <v>16368</v>
      </c>
      <c r="C1617" s="358" t="s">
        <v>16369</v>
      </c>
      <c r="D1617" s="358" t="s">
        <v>12916</v>
      </c>
      <c r="E1617" s="358" t="s">
        <v>16370</v>
      </c>
      <c r="G1617" s="358" t="s">
        <v>12886</v>
      </c>
      <c r="H1617" s="385">
        <v>4.1900000000000004</v>
      </c>
      <c r="I1617" s="358" t="s">
        <v>12893</v>
      </c>
      <c r="J1617" s="358" t="s">
        <v>12888</v>
      </c>
      <c r="K1617" s="358" t="s">
        <v>13558</v>
      </c>
      <c r="L1617" s="362">
        <v>39049</v>
      </c>
      <c r="N1617" s="362">
        <v>39049</v>
      </c>
      <c r="P1617" s="356" t="s">
        <v>13255</v>
      </c>
    </row>
    <row r="1618" spans="1:16" x14ac:dyDescent="0.2">
      <c r="A1618" s="356" t="s">
        <v>8495</v>
      </c>
      <c r="B1618" s="356" t="s">
        <v>16368</v>
      </c>
      <c r="C1618" s="358" t="s">
        <v>16369</v>
      </c>
      <c r="D1618" s="358" t="s">
        <v>12916</v>
      </c>
      <c r="E1618" s="358" t="s">
        <v>16370</v>
      </c>
      <c r="G1618" s="358" t="s">
        <v>12886</v>
      </c>
      <c r="H1618" s="385">
        <v>3.06</v>
      </c>
      <c r="I1618" s="358" t="s">
        <v>12893</v>
      </c>
      <c r="J1618" s="358" t="s">
        <v>12888</v>
      </c>
      <c r="K1618" s="358" t="s">
        <v>13558</v>
      </c>
      <c r="L1618" s="362">
        <v>39390</v>
      </c>
      <c r="N1618" s="362">
        <v>39390</v>
      </c>
      <c r="P1618" s="356" t="s">
        <v>13255</v>
      </c>
    </row>
    <row r="1619" spans="1:16" x14ac:dyDescent="0.2">
      <c r="A1619" s="356" t="s">
        <v>8496</v>
      </c>
      <c r="B1619" s="356" t="s">
        <v>16371</v>
      </c>
      <c r="C1619" s="358" t="s">
        <v>12975</v>
      </c>
      <c r="D1619" s="358" t="s">
        <v>12976</v>
      </c>
      <c r="E1619" s="358" t="s">
        <v>16372</v>
      </c>
      <c r="G1619" s="358" t="s">
        <v>12886</v>
      </c>
      <c r="H1619" s="385">
        <v>8.16</v>
      </c>
      <c r="I1619" s="358" t="s">
        <v>12893</v>
      </c>
      <c r="J1619" s="358" t="s">
        <v>12888</v>
      </c>
      <c r="K1619" s="358" t="s">
        <v>13558</v>
      </c>
      <c r="L1619" s="362">
        <v>39048</v>
      </c>
      <c r="N1619" s="362">
        <v>39048</v>
      </c>
      <c r="P1619" s="356" t="s">
        <v>13255</v>
      </c>
    </row>
    <row r="1620" spans="1:16" x14ac:dyDescent="0.2">
      <c r="A1620" s="356" t="s">
        <v>8497</v>
      </c>
      <c r="B1620" s="356" t="s">
        <v>16373</v>
      </c>
      <c r="C1620" s="358" t="s">
        <v>13020</v>
      </c>
      <c r="D1620" s="358" t="s">
        <v>12931</v>
      </c>
      <c r="E1620" s="358" t="s">
        <v>16374</v>
      </c>
      <c r="G1620" s="358" t="s">
        <v>12886</v>
      </c>
      <c r="H1620" s="385">
        <v>9.57</v>
      </c>
      <c r="I1620" s="358" t="s">
        <v>12893</v>
      </c>
      <c r="J1620" s="358" t="s">
        <v>12888</v>
      </c>
      <c r="K1620" s="358" t="s">
        <v>13558</v>
      </c>
      <c r="L1620" s="362">
        <v>39049</v>
      </c>
      <c r="N1620" s="362">
        <v>39049</v>
      </c>
      <c r="P1620" s="356" t="s">
        <v>13255</v>
      </c>
    </row>
    <row r="1621" spans="1:16" x14ac:dyDescent="0.2">
      <c r="A1621" s="356" t="s">
        <v>8498</v>
      </c>
      <c r="B1621" s="356" t="s">
        <v>16373</v>
      </c>
      <c r="C1621" s="358" t="s">
        <v>13020</v>
      </c>
      <c r="D1621" s="358" t="s">
        <v>12931</v>
      </c>
      <c r="E1621" s="358" t="s">
        <v>16374</v>
      </c>
      <c r="G1621" s="358" t="s">
        <v>12886</v>
      </c>
      <c r="H1621" s="385">
        <v>11.88</v>
      </c>
      <c r="I1621" s="358" t="s">
        <v>12893</v>
      </c>
      <c r="J1621" s="358" t="s">
        <v>12888</v>
      </c>
      <c r="K1621" s="358" t="s">
        <v>13558</v>
      </c>
      <c r="L1621" s="362">
        <v>39849</v>
      </c>
      <c r="N1621" s="362">
        <v>39849</v>
      </c>
      <c r="P1621" s="356" t="s">
        <v>13255</v>
      </c>
    </row>
    <row r="1622" spans="1:16" x14ac:dyDescent="0.2">
      <c r="A1622" s="356" t="s">
        <v>8499</v>
      </c>
      <c r="B1622" s="356" t="s">
        <v>16375</v>
      </c>
      <c r="C1622" s="358" t="s">
        <v>13516</v>
      </c>
      <c r="D1622" s="358" t="s">
        <v>12997</v>
      </c>
      <c r="E1622" s="358" t="s">
        <v>16376</v>
      </c>
      <c r="G1622" s="358" t="s">
        <v>12886</v>
      </c>
      <c r="H1622" s="385">
        <v>30.855</v>
      </c>
      <c r="I1622" s="358" t="s">
        <v>12893</v>
      </c>
      <c r="J1622" s="358" t="s">
        <v>12888</v>
      </c>
      <c r="K1622" s="358" t="s">
        <v>13558</v>
      </c>
      <c r="L1622" s="362">
        <v>39072</v>
      </c>
      <c r="N1622" s="362">
        <v>39072</v>
      </c>
      <c r="P1622" s="356" t="s">
        <v>13255</v>
      </c>
    </row>
    <row r="1623" spans="1:16" x14ac:dyDescent="0.2">
      <c r="A1623" s="356" t="s">
        <v>8500</v>
      </c>
      <c r="B1623" s="356" t="s">
        <v>16377</v>
      </c>
      <c r="C1623" s="358" t="s">
        <v>13060</v>
      </c>
      <c r="D1623" s="358" t="s">
        <v>12997</v>
      </c>
      <c r="E1623" s="358" t="s">
        <v>16378</v>
      </c>
      <c r="G1623" s="358" t="s">
        <v>12886</v>
      </c>
      <c r="H1623" s="385">
        <v>9.8000000000000007</v>
      </c>
      <c r="I1623" s="358" t="s">
        <v>12893</v>
      </c>
      <c r="J1623" s="358" t="s">
        <v>12888</v>
      </c>
      <c r="K1623" s="358" t="s">
        <v>13558</v>
      </c>
      <c r="L1623" s="362">
        <v>39051</v>
      </c>
      <c r="N1623" s="362">
        <v>39051</v>
      </c>
      <c r="P1623" s="356" t="s">
        <v>13255</v>
      </c>
    </row>
    <row r="1624" spans="1:16" x14ac:dyDescent="0.2">
      <c r="A1624" s="356" t="s">
        <v>8501</v>
      </c>
      <c r="B1624" s="356" t="s">
        <v>16379</v>
      </c>
      <c r="C1624" s="358" t="s">
        <v>14044</v>
      </c>
      <c r="D1624" s="358" t="s">
        <v>12931</v>
      </c>
      <c r="E1624" s="358" t="s">
        <v>16380</v>
      </c>
      <c r="G1624" s="358" t="s">
        <v>12886</v>
      </c>
      <c r="H1624" s="385">
        <v>4.4000000000000004</v>
      </c>
      <c r="I1624" s="358" t="s">
        <v>12893</v>
      </c>
      <c r="J1624" s="358" t="s">
        <v>12888</v>
      </c>
      <c r="K1624" s="358" t="s">
        <v>13558</v>
      </c>
      <c r="L1624" s="362">
        <v>39058</v>
      </c>
      <c r="N1624" s="362">
        <v>39058</v>
      </c>
      <c r="P1624" s="356" t="s">
        <v>13255</v>
      </c>
    </row>
    <row r="1625" spans="1:16" x14ac:dyDescent="0.2">
      <c r="A1625" s="356" t="s">
        <v>8502</v>
      </c>
      <c r="B1625" s="356" t="s">
        <v>16381</v>
      </c>
      <c r="C1625" s="358" t="s">
        <v>13399</v>
      </c>
      <c r="D1625" s="358" t="s">
        <v>12984</v>
      </c>
      <c r="E1625" s="358" t="s">
        <v>12943</v>
      </c>
      <c r="G1625" s="358" t="s">
        <v>12886</v>
      </c>
      <c r="H1625" s="385">
        <v>5.95</v>
      </c>
      <c r="I1625" s="358" t="s">
        <v>12893</v>
      </c>
      <c r="J1625" s="358" t="s">
        <v>12888</v>
      </c>
      <c r="K1625" s="358" t="s">
        <v>13558</v>
      </c>
      <c r="L1625" s="362">
        <v>38989</v>
      </c>
      <c r="N1625" s="362">
        <v>38989</v>
      </c>
      <c r="P1625" s="356" t="s">
        <v>13255</v>
      </c>
    </row>
    <row r="1626" spans="1:16" x14ac:dyDescent="0.2">
      <c r="A1626" s="356" t="s">
        <v>8503</v>
      </c>
      <c r="B1626" s="356" t="s">
        <v>16382</v>
      </c>
      <c r="C1626" s="358" t="s">
        <v>13033</v>
      </c>
      <c r="D1626" s="358" t="s">
        <v>13034</v>
      </c>
      <c r="E1626" s="358" t="s">
        <v>16383</v>
      </c>
      <c r="G1626" s="358" t="s">
        <v>12886</v>
      </c>
      <c r="H1626" s="385">
        <v>9.9450000000000003</v>
      </c>
      <c r="I1626" s="358" t="s">
        <v>12893</v>
      </c>
      <c r="J1626" s="358" t="s">
        <v>12888</v>
      </c>
      <c r="K1626" s="358" t="s">
        <v>13558</v>
      </c>
      <c r="L1626" s="362">
        <v>39049</v>
      </c>
      <c r="N1626" s="362">
        <v>39049</v>
      </c>
      <c r="P1626" s="356" t="s">
        <v>13255</v>
      </c>
    </row>
    <row r="1627" spans="1:16" x14ac:dyDescent="0.2">
      <c r="A1627" s="356" t="s">
        <v>8504</v>
      </c>
      <c r="B1627" s="356" t="s">
        <v>16384</v>
      </c>
      <c r="C1627" s="358" t="s">
        <v>12890</v>
      </c>
      <c r="D1627" s="358" t="s">
        <v>12891</v>
      </c>
      <c r="E1627" s="358" t="s">
        <v>16385</v>
      </c>
      <c r="G1627" s="358" t="s">
        <v>12886</v>
      </c>
      <c r="H1627" s="385">
        <v>4.32</v>
      </c>
      <c r="I1627" s="358" t="s">
        <v>12893</v>
      </c>
      <c r="J1627" s="358" t="s">
        <v>12888</v>
      </c>
      <c r="K1627" s="358" t="s">
        <v>13558</v>
      </c>
      <c r="L1627" s="362">
        <v>39049</v>
      </c>
      <c r="N1627" s="362">
        <v>39049</v>
      </c>
      <c r="P1627" s="356" t="s">
        <v>13255</v>
      </c>
    </row>
    <row r="1628" spans="1:16" x14ac:dyDescent="0.2">
      <c r="A1628" s="356" t="s">
        <v>8505</v>
      </c>
      <c r="B1628" s="356" t="s">
        <v>16386</v>
      </c>
      <c r="C1628" s="358" t="s">
        <v>12883</v>
      </c>
      <c r="D1628" s="358" t="s">
        <v>12884</v>
      </c>
      <c r="E1628" s="358" t="s">
        <v>16387</v>
      </c>
      <c r="G1628" s="358" t="s">
        <v>12886</v>
      </c>
      <c r="H1628" s="385">
        <v>2.72</v>
      </c>
      <c r="I1628" s="358" t="s">
        <v>12893</v>
      </c>
      <c r="J1628" s="358" t="s">
        <v>12888</v>
      </c>
      <c r="K1628" s="358" t="s">
        <v>13558</v>
      </c>
      <c r="L1628" s="362">
        <v>39052</v>
      </c>
      <c r="N1628" s="362">
        <v>39052</v>
      </c>
      <c r="P1628" s="356" t="s">
        <v>13255</v>
      </c>
    </row>
    <row r="1629" spans="1:16" x14ac:dyDescent="0.2">
      <c r="A1629" s="356" t="s">
        <v>8506</v>
      </c>
      <c r="B1629" s="356" t="s">
        <v>16388</v>
      </c>
      <c r="C1629" s="358" t="s">
        <v>12999</v>
      </c>
      <c r="D1629" s="358" t="s">
        <v>12973</v>
      </c>
      <c r="E1629" s="358" t="s">
        <v>16389</v>
      </c>
      <c r="G1629" s="358" t="s">
        <v>12886</v>
      </c>
      <c r="H1629" s="385">
        <v>17.39</v>
      </c>
      <c r="I1629" s="358" t="s">
        <v>12893</v>
      </c>
      <c r="J1629" s="358" t="s">
        <v>12888</v>
      </c>
      <c r="K1629" s="358" t="s">
        <v>13558</v>
      </c>
      <c r="L1629" s="362">
        <v>39072</v>
      </c>
      <c r="N1629" s="362">
        <v>39072</v>
      </c>
      <c r="P1629" s="356" t="s">
        <v>13255</v>
      </c>
    </row>
    <row r="1630" spans="1:16" x14ac:dyDescent="0.2">
      <c r="A1630" s="356" t="s">
        <v>8507</v>
      </c>
      <c r="B1630" s="356" t="s">
        <v>16390</v>
      </c>
      <c r="C1630" s="358" t="s">
        <v>12905</v>
      </c>
      <c r="D1630" s="358" t="s">
        <v>12987</v>
      </c>
      <c r="E1630" s="358" t="s">
        <v>16391</v>
      </c>
      <c r="G1630" s="358" t="s">
        <v>12886</v>
      </c>
      <c r="H1630" s="385">
        <v>7.56</v>
      </c>
      <c r="I1630" s="358" t="s">
        <v>12893</v>
      </c>
      <c r="J1630" s="358" t="s">
        <v>12888</v>
      </c>
      <c r="K1630" s="358" t="s">
        <v>13558</v>
      </c>
      <c r="L1630" s="362">
        <v>39052</v>
      </c>
      <c r="N1630" s="362">
        <v>39052</v>
      </c>
      <c r="P1630" s="356" t="s">
        <v>13255</v>
      </c>
    </row>
    <row r="1631" spans="1:16" x14ac:dyDescent="0.2">
      <c r="A1631" s="356" t="s">
        <v>8508</v>
      </c>
      <c r="B1631" s="356" t="s">
        <v>16392</v>
      </c>
      <c r="C1631" s="358" t="s">
        <v>12999</v>
      </c>
      <c r="D1631" s="358" t="s">
        <v>12973</v>
      </c>
      <c r="E1631" s="358" t="s">
        <v>16393</v>
      </c>
      <c r="G1631" s="358" t="s">
        <v>12886</v>
      </c>
      <c r="H1631" s="385">
        <v>17.760000000000002</v>
      </c>
      <c r="I1631" s="358" t="s">
        <v>12893</v>
      </c>
      <c r="J1631" s="358" t="s">
        <v>12888</v>
      </c>
      <c r="K1631" s="358" t="s">
        <v>13558</v>
      </c>
      <c r="L1631" s="362">
        <v>39038</v>
      </c>
      <c r="N1631" s="362">
        <v>39038</v>
      </c>
      <c r="P1631" s="356" t="s">
        <v>13255</v>
      </c>
    </row>
    <row r="1632" spans="1:16" x14ac:dyDescent="0.2">
      <c r="A1632" s="356" t="s">
        <v>8509</v>
      </c>
      <c r="B1632" s="356" t="s">
        <v>16394</v>
      </c>
      <c r="C1632" s="358" t="s">
        <v>14467</v>
      </c>
      <c r="D1632" s="358" t="s">
        <v>12984</v>
      </c>
      <c r="E1632" s="358" t="s">
        <v>16395</v>
      </c>
      <c r="G1632" s="358" t="s">
        <v>12886</v>
      </c>
      <c r="H1632" s="385">
        <v>4</v>
      </c>
      <c r="I1632" s="358" t="s">
        <v>12893</v>
      </c>
      <c r="J1632" s="358" t="s">
        <v>12888</v>
      </c>
      <c r="K1632" s="358" t="s">
        <v>13558</v>
      </c>
      <c r="L1632" s="362">
        <v>39052</v>
      </c>
      <c r="N1632" s="362">
        <v>39052</v>
      </c>
      <c r="P1632" s="356" t="s">
        <v>13255</v>
      </c>
    </row>
    <row r="1633" spans="1:16" x14ac:dyDescent="0.2">
      <c r="A1633" s="356" t="s">
        <v>8510</v>
      </c>
      <c r="B1633" s="356" t="s">
        <v>16396</v>
      </c>
      <c r="C1633" s="358" t="s">
        <v>12965</v>
      </c>
      <c r="D1633" s="358" t="s">
        <v>12966</v>
      </c>
      <c r="E1633" s="358" t="s">
        <v>16397</v>
      </c>
      <c r="G1633" s="358" t="s">
        <v>12886</v>
      </c>
      <c r="H1633" s="385">
        <v>50.4</v>
      </c>
      <c r="I1633" s="358" t="s">
        <v>12893</v>
      </c>
      <c r="J1633" s="358" t="s">
        <v>12888</v>
      </c>
      <c r="K1633" s="358" t="s">
        <v>13558</v>
      </c>
      <c r="L1633" s="362">
        <v>39052</v>
      </c>
      <c r="N1633" s="362">
        <v>39052</v>
      </c>
      <c r="P1633" s="356" t="s">
        <v>13255</v>
      </c>
    </row>
    <row r="1634" spans="1:16" x14ac:dyDescent="0.2">
      <c r="A1634" s="356" t="s">
        <v>8511</v>
      </c>
      <c r="B1634" s="356" t="s">
        <v>16398</v>
      </c>
      <c r="C1634" s="358" t="s">
        <v>13230</v>
      </c>
      <c r="D1634" s="358" t="s">
        <v>13231</v>
      </c>
      <c r="E1634" s="358" t="s">
        <v>13145</v>
      </c>
      <c r="G1634" s="358" t="s">
        <v>12886</v>
      </c>
      <c r="H1634" s="385">
        <v>3.06</v>
      </c>
      <c r="I1634" s="358" t="s">
        <v>12893</v>
      </c>
      <c r="J1634" s="358" t="s">
        <v>12888</v>
      </c>
      <c r="K1634" s="358" t="s">
        <v>13558</v>
      </c>
      <c r="L1634" s="362">
        <v>39051</v>
      </c>
      <c r="N1634" s="362">
        <v>39051</v>
      </c>
      <c r="P1634" s="356" t="s">
        <v>13255</v>
      </c>
    </row>
    <row r="1635" spans="1:16" x14ac:dyDescent="0.2">
      <c r="A1635" s="356" t="s">
        <v>8512</v>
      </c>
      <c r="B1635" s="356" t="s">
        <v>16399</v>
      </c>
      <c r="C1635" s="358" t="s">
        <v>13095</v>
      </c>
      <c r="D1635" s="358" t="s">
        <v>12976</v>
      </c>
      <c r="E1635" s="358" t="s">
        <v>16400</v>
      </c>
      <c r="G1635" s="358" t="s">
        <v>12886</v>
      </c>
      <c r="H1635" s="385">
        <v>7.5</v>
      </c>
      <c r="I1635" s="358" t="s">
        <v>12893</v>
      </c>
      <c r="J1635" s="358" t="s">
        <v>12888</v>
      </c>
      <c r="K1635" s="358" t="s">
        <v>13558</v>
      </c>
      <c r="L1635" s="362">
        <v>39059</v>
      </c>
      <c r="N1635" s="362">
        <v>39059</v>
      </c>
      <c r="P1635" s="356" t="s">
        <v>13255</v>
      </c>
    </row>
    <row r="1636" spans="1:16" x14ac:dyDescent="0.2">
      <c r="A1636" s="356" t="s">
        <v>8513</v>
      </c>
      <c r="B1636" s="356" t="s">
        <v>16401</v>
      </c>
      <c r="C1636" s="358" t="s">
        <v>12962</v>
      </c>
      <c r="D1636" s="358" t="s">
        <v>12963</v>
      </c>
      <c r="E1636" s="358" t="s">
        <v>16402</v>
      </c>
      <c r="G1636" s="358" t="s">
        <v>12886</v>
      </c>
      <c r="H1636" s="385">
        <v>7.48</v>
      </c>
      <c r="I1636" s="358" t="s">
        <v>12893</v>
      </c>
      <c r="J1636" s="358" t="s">
        <v>12888</v>
      </c>
      <c r="K1636" s="358" t="s">
        <v>13558</v>
      </c>
      <c r="L1636" s="362">
        <v>39052</v>
      </c>
      <c r="N1636" s="362">
        <v>39052</v>
      </c>
      <c r="P1636" s="356" t="s">
        <v>13255</v>
      </c>
    </row>
    <row r="1637" spans="1:16" x14ac:dyDescent="0.2">
      <c r="A1637" s="356" t="s">
        <v>8514</v>
      </c>
      <c r="B1637" s="356" t="s">
        <v>16403</v>
      </c>
      <c r="C1637" s="358" t="s">
        <v>14214</v>
      </c>
      <c r="D1637" s="358" t="s">
        <v>12916</v>
      </c>
      <c r="E1637" s="358" t="s">
        <v>16404</v>
      </c>
      <c r="G1637" s="358" t="s">
        <v>12886</v>
      </c>
      <c r="H1637" s="385">
        <v>4.62</v>
      </c>
      <c r="I1637" s="358" t="s">
        <v>12893</v>
      </c>
      <c r="J1637" s="358" t="s">
        <v>12888</v>
      </c>
      <c r="K1637" s="358" t="s">
        <v>13558</v>
      </c>
      <c r="L1637" s="362">
        <v>39055</v>
      </c>
      <c r="N1637" s="362">
        <v>39055</v>
      </c>
      <c r="P1637" s="356" t="s">
        <v>13255</v>
      </c>
    </row>
    <row r="1638" spans="1:16" x14ac:dyDescent="0.2">
      <c r="A1638" s="356" t="s">
        <v>8515</v>
      </c>
      <c r="B1638" s="356" t="s">
        <v>16405</v>
      </c>
      <c r="C1638" s="358" t="s">
        <v>12926</v>
      </c>
      <c r="D1638" s="358" t="s">
        <v>12927</v>
      </c>
      <c r="E1638" s="358" t="s">
        <v>16406</v>
      </c>
      <c r="G1638" s="358" t="s">
        <v>12886</v>
      </c>
      <c r="H1638" s="385">
        <v>63.48</v>
      </c>
      <c r="I1638" s="358" t="s">
        <v>12893</v>
      </c>
      <c r="J1638" s="358" t="s">
        <v>12908</v>
      </c>
      <c r="K1638" s="358" t="s">
        <v>13558</v>
      </c>
      <c r="L1638" s="362">
        <v>39055</v>
      </c>
      <c r="N1638" s="362">
        <v>39055</v>
      </c>
      <c r="P1638" s="356" t="s">
        <v>13255</v>
      </c>
    </row>
    <row r="1639" spans="1:16" x14ac:dyDescent="0.2">
      <c r="A1639" s="356" t="s">
        <v>8516</v>
      </c>
      <c r="B1639" s="356" t="s">
        <v>16407</v>
      </c>
      <c r="C1639" s="358" t="s">
        <v>12905</v>
      </c>
      <c r="D1639" s="358" t="s">
        <v>12906</v>
      </c>
      <c r="E1639" s="358" t="s">
        <v>16408</v>
      </c>
      <c r="G1639" s="358" t="s">
        <v>12886</v>
      </c>
      <c r="H1639" s="385">
        <v>2.31</v>
      </c>
      <c r="I1639" s="358" t="s">
        <v>12893</v>
      </c>
      <c r="J1639" s="358" t="s">
        <v>12888</v>
      </c>
      <c r="K1639" s="358" t="s">
        <v>13558</v>
      </c>
      <c r="L1639" s="362">
        <v>39055</v>
      </c>
      <c r="N1639" s="362">
        <v>39055</v>
      </c>
      <c r="P1639" s="356" t="s">
        <v>13255</v>
      </c>
    </row>
    <row r="1640" spans="1:16" x14ac:dyDescent="0.2">
      <c r="A1640" s="356" t="s">
        <v>8517</v>
      </c>
      <c r="B1640" s="356" t="s">
        <v>16409</v>
      </c>
      <c r="C1640" s="358" t="s">
        <v>12905</v>
      </c>
      <c r="D1640" s="358" t="s">
        <v>12945</v>
      </c>
      <c r="E1640" s="358" t="s">
        <v>16410</v>
      </c>
      <c r="G1640" s="358" t="s">
        <v>12886</v>
      </c>
      <c r="H1640" s="385">
        <v>2.86</v>
      </c>
      <c r="I1640" s="358" t="s">
        <v>12893</v>
      </c>
      <c r="J1640" s="358" t="s">
        <v>12888</v>
      </c>
      <c r="K1640" s="358" t="s">
        <v>13558</v>
      </c>
      <c r="L1640" s="362">
        <v>39056</v>
      </c>
      <c r="N1640" s="362">
        <v>39056</v>
      </c>
      <c r="P1640" s="356" t="s">
        <v>13255</v>
      </c>
    </row>
    <row r="1641" spans="1:16" x14ac:dyDescent="0.2">
      <c r="A1641" s="356" t="s">
        <v>8518</v>
      </c>
      <c r="B1641" s="356" t="s">
        <v>16411</v>
      </c>
      <c r="C1641" s="358" t="s">
        <v>13044</v>
      </c>
      <c r="D1641" s="358" t="s">
        <v>13045</v>
      </c>
      <c r="E1641" s="358" t="s">
        <v>16412</v>
      </c>
      <c r="G1641" s="358" t="s">
        <v>12886</v>
      </c>
      <c r="H1641" s="385">
        <v>5.76</v>
      </c>
      <c r="I1641" s="358" t="s">
        <v>12893</v>
      </c>
      <c r="J1641" s="358" t="s">
        <v>12888</v>
      </c>
      <c r="K1641" s="358" t="s">
        <v>13558</v>
      </c>
      <c r="L1641" s="362">
        <v>39050</v>
      </c>
      <c r="N1641" s="362">
        <v>39050</v>
      </c>
      <c r="P1641" s="356" t="s">
        <v>13255</v>
      </c>
    </row>
    <row r="1642" spans="1:16" x14ac:dyDescent="0.2">
      <c r="A1642" s="356" t="s">
        <v>8519</v>
      </c>
      <c r="B1642" s="356" t="s">
        <v>16413</v>
      </c>
      <c r="C1642" s="358" t="s">
        <v>12905</v>
      </c>
      <c r="D1642" s="358" t="s">
        <v>12951</v>
      </c>
      <c r="E1642" s="358" t="s">
        <v>16414</v>
      </c>
      <c r="G1642" s="358" t="s">
        <v>12886</v>
      </c>
      <c r="H1642" s="385">
        <v>6</v>
      </c>
      <c r="I1642" s="358" t="s">
        <v>12893</v>
      </c>
      <c r="J1642" s="358" t="s">
        <v>12888</v>
      </c>
      <c r="K1642" s="358" t="s">
        <v>13558</v>
      </c>
      <c r="L1642" s="362">
        <v>39056</v>
      </c>
      <c r="N1642" s="362">
        <v>39056</v>
      </c>
      <c r="P1642" s="356" t="s">
        <v>13255</v>
      </c>
    </row>
    <row r="1643" spans="1:16" x14ac:dyDescent="0.2">
      <c r="A1643" s="356" t="s">
        <v>8520</v>
      </c>
      <c r="B1643" s="356" t="s">
        <v>16413</v>
      </c>
      <c r="C1643" s="358" t="s">
        <v>12905</v>
      </c>
      <c r="D1643" s="358" t="s">
        <v>12951</v>
      </c>
      <c r="E1643" s="358" t="s">
        <v>16414</v>
      </c>
      <c r="G1643" s="358" t="s">
        <v>12886</v>
      </c>
      <c r="H1643" s="385">
        <v>3.6</v>
      </c>
      <c r="I1643" s="358" t="s">
        <v>12893</v>
      </c>
      <c r="J1643" s="358" t="s">
        <v>12888</v>
      </c>
      <c r="K1643" s="358" t="s">
        <v>13558</v>
      </c>
      <c r="L1643" s="362">
        <v>39377</v>
      </c>
      <c r="N1643" s="362">
        <v>39377</v>
      </c>
      <c r="P1643" s="356" t="s">
        <v>13255</v>
      </c>
    </row>
    <row r="1644" spans="1:16" x14ac:dyDescent="0.2">
      <c r="A1644" s="356" t="s">
        <v>8521</v>
      </c>
      <c r="B1644" s="356" t="s">
        <v>16415</v>
      </c>
      <c r="C1644" s="358" t="s">
        <v>13158</v>
      </c>
      <c r="D1644" s="358" t="s">
        <v>12931</v>
      </c>
      <c r="E1644" s="358" t="s">
        <v>14268</v>
      </c>
      <c r="G1644" s="358" t="s">
        <v>12886</v>
      </c>
      <c r="H1644" s="385">
        <v>3.08</v>
      </c>
      <c r="I1644" s="358" t="s">
        <v>12893</v>
      </c>
      <c r="J1644" s="358" t="s">
        <v>12888</v>
      </c>
      <c r="K1644" s="358" t="s">
        <v>13558</v>
      </c>
      <c r="L1644" s="362">
        <v>39058</v>
      </c>
      <c r="N1644" s="362">
        <v>39058</v>
      </c>
      <c r="P1644" s="356" t="s">
        <v>13255</v>
      </c>
    </row>
    <row r="1645" spans="1:16" x14ac:dyDescent="0.2">
      <c r="A1645" s="356" t="s">
        <v>8522</v>
      </c>
      <c r="B1645" s="356" t="s">
        <v>16416</v>
      </c>
      <c r="C1645" s="358" t="s">
        <v>13516</v>
      </c>
      <c r="D1645" s="358" t="s">
        <v>12997</v>
      </c>
      <c r="E1645" s="358" t="s">
        <v>16417</v>
      </c>
      <c r="G1645" s="358" t="s">
        <v>12886</v>
      </c>
      <c r="H1645" s="385">
        <v>6.08</v>
      </c>
      <c r="I1645" s="358" t="s">
        <v>12893</v>
      </c>
      <c r="J1645" s="358" t="s">
        <v>12888</v>
      </c>
      <c r="K1645" s="358" t="s">
        <v>13558</v>
      </c>
      <c r="L1645" s="362">
        <v>39058</v>
      </c>
      <c r="N1645" s="362">
        <v>39058</v>
      </c>
      <c r="P1645" s="356" t="s">
        <v>13255</v>
      </c>
    </row>
    <row r="1646" spans="1:16" x14ac:dyDescent="0.2">
      <c r="A1646" s="356" t="s">
        <v>8523</v>
      </c>
      <c r="B1646" s="356" t="s">
        <v>16418</v>
      </c>
      <c r="C1646" s="358" t="s">
        <v>14094</v>
      </c>
      <c r="D1646" s="358" t="s">
        <v>13130</v>
      </c>
      <c r="E1646" s="358" t="s">
        <v>14551</v>
      </c>
      <c r="G1646" s="358" t="s">
        <v>12886</v>
      </c>
      <c r="H1646" s="385">
        <v>5.52</v>
      </c>
      <c r="I1646" s="358" t="s">
        <v>12893</v>
      </c>
      <c r="J1646" s="358" t="s">
        <v>12888</v>
      </c>
      <c r="K1646" s="358" t="s">
        <v>13558</v>
      </c>
      <c r="L1646" s="362">
        <v>39079</v>
      </c>
      <c r="N1646" s="362">
        <v>39079</v>
      </c>
      <c r="P1646" s="356" t="s">
        <v>13255</v>
      </c>
    </row>
    <row r="1647" spans="1:16" x14ac:dyDescent="0.2">
      <c r="A1647" s="356" t="s">
        <v>8524</v>
      </c>
      <c r="B1647" s="356" t="s">
        <v>16419</v>
      </c>
      <c r="C1647" s="358" t="s">
        <v>13800</v>
      </c>
      <c r="D1647" s="358" t="s">
        <v>13801</v>
      </c>
      <c r="E1647" s="358" t="s">
        <v>16420</v>
      </c>
      <c r="G1647" s="358" t="s">
        <v>12886</v>
      </c>
      <c r="H1647" s="385">
        <v>4.55</v>
      </c>
      <c r="I1647" s="358" t="s">
        <v>12893</v>
      </c>
      <c r="J1647" s="358" t="s">
        <v>12888</v>
      </c>
      <c r="K1647" s="358" t="s">
        <v>13558</v>
      </c>
      <c r="L1647" s="362">
        <v>39064</v>
      </c>
      <c r="N1647" s="362">
        <v>39064</v>
      </c>
      <c r="P1647" s="356" t="s">
        <v>13255</v>
      </c>
    </row>
    <row r="1648" spans="1:16" x14ac:dyDescent="0.2">
      <c r="A1648" s="356" t="s">
        <v>8525</v>
      </c>
      <c r="B1648" s="356" t="s">
        <v>16421</v>
      </c>
      <c r="C1648" s="358" t="s">
        <v>14918</v>
      </c>
      <c r="D1648" s="358" t="s">
        <v>12919</v>
      </c>
      <c r="E1648" s="358" t="s">
        <v>16422</v>
      </c>
      <c r="G1648" s="358" t="s">
        <v>12886</v>
      </c>
      <c r="H1648" s="385">
        <v>5.44</v>
      </c>
      <c r="I1648" s="358" t="s">
        <v>12893</v>
      </c>
      <c r="J1648" s="358" t="s">
        <v>12888</v>
      </c>
      <c r="K1648" s="358" t="s">
        <v>13558</v>
      </c>
      <c r="L1648" s="362">
        <v>39065</v>
      </c>
      <c r="N1648" s="362">
        <v>39065</v>
      </c>
      <c r="P1648" s="356" t="s">
        <v>13255</v>
      </c>
    </row>
    <row r="1649" spans="1:16" x14ac:dyDescent="0.2">
      <c r="A1649" s="356" t="s">
        <v>8526</v>
      </c>
      <c r="B1649" s="356" t="s">
        <v>16423</v>
      </c>
      <c r="C1649" s="358" t="s">
        <v>13037</v>
      </c>
      <c r="D1649" s="358" t="s">
        <v>13038</v>
      </c>
      <c r="E1649" s="358" t="s">
        <v>16424</v>
      </c>
      <c r="G1649" s="358" t="s">
        <v>12886</v>
      </c>
      <c r="H1649" s="385">
        <v>14.62</v>
      </c>
      <c r="I1649" s="358" t="s">
        <v>12893</v>
      </c>
      <c r="J1649" s="358" t="s">
        <v>12888</v>
      </c>
      <c r="K1649" s="358" t="s">
        <v>13558</v>
      </c>
      <c r="L1649" s="362">
        <v>39056</v>
      </c>
      <c r="N1649" s="362">
        <v>39056</v>
      </c>
      <c r="P1649" s="356" t="s">
        <v>13255</v>
      </c>
    </row>
    <row r="1650" spans="1:16" x14ac:dyDescent="0.2">
      <c r="A1650" s="356" t="s">
        <v>8527</v>
      </c>
      <c r="B1650" s="356" t="s">
        <v>16425</v>
      </c>
      <c r="C1650" s="358" t="s">
        <v>13037</v>
      </c>
      <c r="D1650" s="358" t="s">
        <v>13038</v>
      </c>
      <c r="E1650" s="358" t="s">
        <v>16426</v>
      </c>
      <c r="G1650" s="358" t="s">
        <v>12886</v>
      </c>
      <c r="H1650" s="385">
        <v>6.88</v>
      </c>
      <c r="I1650" s="358" t="s">
        <v>12893</v>
      </c>
      <c r="J1650" s="358" t="s">
        <v>12888</v>
      </c>
      <c r="K1650" s="358" t="s">
        <v>13558</v>
      </c>
      <c r="L1650" s="362">
        <v>39056</v>
      </c>
      <c r="N1650" s="362">
        <v>39056</v>
      </c>
      <c r="P1650" s="356" t="s">
        <v>13255</v>
      </c>
    </row>
    <row r="1651" spans="1:16" x14ac:dyDescent="0.2">
      <c r="A1651" s="356" t="s">
        <v>8528</v>
      </c>
      <c r="B1651" s="356" t="s">
        <v>16427</v>
      </c>
      <c r="C1651" s="358" t="s">
        <v>12905</v>
      </c>
      <c r="D1651" s="358" t="s">
        <v>12906</v>
      </c>
      <c r="E1651" s="358" t="s">
        <v>16428</v>
      </c>
      <c r="G1651" s="358" t="s">
        <v>12886</v>
      </c>
      <c r="H1651" s="385">
        <v>6.51</v>
      </c>
      <c r="I1651" s="358" t="s">
        <v>12893</v>
      </c>
      <c r="J1651" s="358" t="s">
        <v>12888</v>
      </c>
      <c r="K1651" s="358" t="s">
        <v>13558</v>
      </c>
      <c r="L1651" s="362">
        <v>39056</v>
      </c>
      <c r="N1651" s="362">
        <v>39056</v>
      </c>
      <c r="P1651" s="356" t="s">
        <v>13255</v>
      </c>
    </row>
    <row r="1652" spans="1:16" x14ac:dyDescent="0.2">
      <c r="A1652" s="356" t="s">
        <v>8529</v>
      </c>
      <c r="B1652" s="356" t="s">
        <v>16429</v>
      </c>
      <c r="C1652" s="358" t="s">
        <v>13105</v>
      </c>
      <c r="D1652" s="358" t="s">
        <v>13106</v>
      </c>
      <c r="E1652" s="358" t="s">
        <v>16430</v>
      </c>
      <c r="G1652" s="358" t="s">
        <v>12886</v>
      </c>
      <c r="H1652" s="385">
        <v>29.24</v>
      </c>
      <c r="I1652" s="358" t="s">
        <v>12893</v>
      </c>
      <c r="J1652" s="358" t="s">
        <v>12888</v>
      </c>
      <c r="K1652" s="358" t="s">
        <v>13558</v>
      </c>
      <c r="L1652" s="362">
        <v>39066</v>
      </c>
      <c r="N1652" s="362">
        <v>39066</v>
      </c>
      <c r="P1652" s="356" t="s">
        <v>13255</v>
      </c>
    </row>
    <row r="1653" spans="1:16" x14ac:dyDescent="0.2">
      <c r="A1653" s="356" t="s">
        <v>8530</v>
      </c>
      <c r="B1653" s="356" t="s">
        <v>16431</v>
      </c>
      <c r="C1653" s="358" t="s">
        <v>13374</v>
      </c>
      <c r="D1653" s="358" t="s">
        <v>12916</v>
      </c>
      <c r="E1653" s="358" t="s">
        <v>16432</v>
      </c>
      <c r="G1653" s="358" t="s">
        <v>12886</v>
      </c>
      <c r="H1653" s="385">
        <v>2.16</v>
      </c>
      <c r="I1653" s="358" t="s">
        <v>12893</v>
      </c>
      <c r="J1653" s="358" t="s">
        <v>12888</v>
      </c>
      <c r="K1653" s="358" t="s">
        <v>13558</v>
      </c>
      <c r="L1653" s="362">
        <v>39070</v>
      </c>
      <c r="N1653" s="362">
        <v>39070</v>
      </c>
      <c r="P1653" s="356" t="s">
        <v>13255</v>
      </c>
    </row>
    <row r="1654" spans="1:16" x14ac:dyDescent="0.2">
      <c r="A1654" s="356" t="s">
        <v>8531</v>
      </c>
      <c r="B1654" s="356" t="s">
        <v>16433</v>
      </c>
      <c r="C1654" s="358" t="s">
        <v>12953</v>
      </c>
      <c r="D1654" s="358" t="s">
        <v>12931</v>
      </c>
      <c r="E1654" s="358" t="s">
        <v>16434</v>
      </c>
      <c r="G1654" s="358" t="s">
        <v>12886</v>
      </c>
      <c r="H1654" s="385">
        <v>3.2</v>
      </c>
      <c r="I1654" s="358" t="s">
        <v>12893</v>
      </c>
      <c r="J1654" s="358" t="s">
        <v>12888</v>
      </c>
      <c r="K1654" s="358" t="s">
        <v>13558</v>
      </c>
      <c r="L1654" s="362">
        <v>39063</v>
      </c>
      <c r="N1654" s="362">
        <v>39063</v>
      </c>
      <c r="P1654" s="356" t="s">
        <v>13255</v>
      </c>
    </row>
    <row r="1655" spans="1:16" x14ac:dyDescent="0.2">
      <c r="A1655" s="356" t="s">
        <v>8532</v>
      </c>
      <c r="B1655" s="356" t="s">
        <v>16435</v>
      </c>
      <c r="C1655" s="358" t="s">
        <v>14157</v>
      </c>
      <c r="D1655" s="358" t="s">
        <v>12931</v>
      </c>
      <c r="E1655" s="358" t="s">
        <v>16436</v>
      </c>
      <c r="G1655" s="358" t="s">
        <v>12886</v>
      </c>
      <c r="H1655" s="385">
        <v>7.14</v>
      </c>
      <c r="I1655" s="358" t="s">
        <v>12893</v>
      </c>
      <c r="J1655" s="358" t="s">
        <v>12888</v>
      </c>
      <c r="K1655" s="358" t="s">
        <v>13558</v>
      </c>
      <c r="L1655" s="362">
        <v>39066</v>
      </c>
      <c r="N1655" s="362">
        <v>39066</v>
      </c>
      <c r="P1655" s="356" t="s">
        <v>13255</v>
      </c>
    </row>
    <row r="1656" spans="1:16" x14ac:dyDescent="0.2">
      <c r="A1656" s="356" t="s">
        <v>8533</v>
      </c>
      <c r="B1656" s="356" t="s">
        <v>16437</v>
      </c>
      <c r="C1656" s="358" t="s">
        <v>12972</v>
      </c>
      <c r="D1656" s="358" t="s">
        <v>12973</v>
      </c>
      <c r="E1656" s="358" t="s">
        <v>16438</v>
      </c>
      <c r="G1656" s="358" t="s">
        <v>12886</v>
      </c>
      <c r="H1656" s="385">
        <v>8.5</v>
      </c>
      <c r="I1656" s="358" t="s">
        <v>12893</v>
      </c>
      <c r="J1656" s="358" t="s">
        <v>12888</v>
      </c>
      <c r="K1656" s="358" t="s">
        <v>13558</v>
      </c>
      <c r="L1656" s="362">
        <v>39064</v>
      </c>
      <c r="N1656" s="362">
        <v>39064</v>
      </c>
      <c r="P1656" s="356" t="s">
        <v>13255</v>
      </c>
    </row>
    <row r="1657" spans="1:16" x14ac:dyDescent="0.2">
      <c r="A1657" s="356" t="s">
        <v>8534</v>
      </c>
      <c r="B1657" s="356" t="s">
        <v>16439</v>
      </c>
      <c r="C1657" s="358" t="s">
        <v>12898</v>
      </c>
      <c r="D1657" s="358" t="s">
        <v>12899</v>
      </c>
      <c r="E1657" s="358" t="s">
        <v>16440</v>
      </c>
      <c r="G1657" s="358" t="s">
        <v>12886</v>
      </c>
      <c r="H1657" s="385">
        <v>3.64</v>
      </c>
      <c r="I1657" s="358" t="s">
        <v>12893</v>
      </c>
      <c r="J1657" s="358" t="s">
        <v>12888</v>
      </c>
      <c r="K1657" s="358" t="s">
        <v>13558</v>
      </c>
      <c r="L1657" s="362">
        <v>39069</v>
      </c>
      <c r="N1657" s="362">
        <v>39069</v>
      </c>
      <c r="P1657" s="356" t="s">
        <v>13255</v>
      </c>
    </row>
    <row r="1658" spans="1:16" x14ac:dyDescent="0.2">
      <c r="A1658" s="356" t="s">
        <v>8535</v>
      </c>
      <c r="B1658" s="356" t="s">
        <v>16441</v>
      </c>
      <c r="C1658" s="358" t="s">
        <v>13344</v>
      </c>
      <c r="D1658" s="358" t="s">
        <v>12931</v>
      </c>
      <c r="E1658" s="358" t="s">
        <v>15810</v>
      </c>
      <c r="G1658" s="358" t="s">
        <v>12886</v>
      </c>
      <c r="H1658" s="385">
        <v>2.88</v>
      </c>
      <c r="I1658" s="358" t="s">
        <v>12893</v>
      </c>
      <c r="J1658" s="358" t="s">
        <v>12888</v>
      </c>
      <c r="K1658" s="358" t="s">
        <v>13558</v>
      </c>
      <c r="L1658" s="362">
        <v>39073</v>
      </c>
      <c r="N1658" s="362">
        <v>39073</v>
      </c>
      <c r="P1658" s="356" t="s">
        <v>13255</v>
      </c>
    </row>
    <row r="1659" spans="1:16" x14ac:dyDescent="0.2">
      <c r="A1659" s="356" t="s">
        <v>8536</v>
      </c>
      <c r="B1659" s="356" t="s">
        <v>16442</v>
      </c>
      <c r="C1659" s="358" t="s">
        <v>13560</v>
      </c>
      <c r="D1659" s="358" t="s">
        <v>12916</v>
      </c>
      <c r="E1659" s="358" t="s">
        <v>16443</v>
      </c>
      <c r="G1659" s="358" t="s">
        <v>12886</v>
      </c>
      <c r="H1659" s="385">
        <v>5</v>
      </c>
      <c r="I1659" s="358" t="s">
        <v>12893</v>
      </c>
      <c r="J1659" s="358" t="s">
        <v>12888</v>
      </c>
      <c r="K1659" s="358" t="s">
        <v>13558</v>
      </c>
      <c r="L1659" s="362">
        <v>39069</v>
      </c>
      <c r="N1659" s="362">
        <v>39069</v>
      </c>
      <c r="P1659" s="356" t="s">
        <v>13255</v>
      </c>
    </row>
    <row r="1660" spans="1:16" x14ac:dyDescent="0.2">
      <c r="A1660" s="356" t="s">
        <v>8537</v>
      </c>
      <c r="B1660" s="356" t="s">
        <v>16444</v>
      </c>
      <c r="C1660" s="358" t="s">
        <v>12883</v>
      </c>
      <c r="D1660" s="358" t="s">
        <v>12884</v>
      </c>
      <c r="E1660" s="358" t="s">
        <v>16445</v>
      </c>
      <c r="G1660" s="358" t="s">
        <v>12886</v>
      </c>
      <c r="H1660" s="385">
        <v>12.3</v>
      </c>
      <c r="I1660" s="358" t="s">
        <v>12893</v>
      </c>
      <c r="J1660" s="358" t="s">
        <v>12888</v>
      </c>
      <c r="K1660" s="358" t="s">
        <v>13558</v>
      </c>
      <c r="L1660" s="362">
        <v>39069</v>
      </c>
      <c r="N1660" s="362">
        <v>39069</v>
      </c>
      <c r="P1660" s="356" t="s">
        <v>13255</v>
      </c>
    </row>
    <row r="1661" spans="1:16" x14ac:dyDescent="0.2">
      <c r="A1661" s="356" t="s">
        <v>8538</v>
      </c>
      <c r="B1661" s="356" t="s">
        <v>16446</v>
      </c>
      <c r="C1661" s="358" t="s">
        <v>12883</v>
      </c>
      <c r="D1661" s="358" t="s">
        <v>12884</v>
      </c>
      <c r="E1661" s="358" t="s">
        <v>16447</v>
      </c>
      <c r="G1661" s="358" t="s">
        <v>12886</v>
      </c>
      <c r="H1661" s="385">
        <v>1.82</v>
      </c>
      <c r="I1661" s="358" t="s">
        <v>12893</v>
      </c>
      <c r="J1661" s="358" t="s">
        <v>12888</v>
      </c>
      <c r="K1661" s="358" t="s">
        <v>13558</v>
      </c>
      <c r="L1661" s="362">
        <v>39066</v>
      </c>
      <c r="N1661" s="362">
        <v>39066</v>
      </c>
      <c r="P1661" s="356" t="s">
        <v>13255</v>
      </c>
    </row>
    <row r="1662" spans="1:16" x14ac:dyDescent="0.2">
      <c r="A1662" s="356" t="s">
        <v>8539</v>
      </c>
      <c r="B1662" s="356" t="s">
        <v>16448</v>
      </c>
      <c r="C1662" s="358" t="s">
        <v>13890</v>
      </c>
      <c r="D1662" s="358" t="s">
        <v>12927</v>
      </c>
      <c r="E1662" s="358" t="s">
        <v>16449</v>
      </c>
      <c r="G1662" s="358" t="s">
        <v>12886</v>
      </c>
      <c r="H1662" s="385">
        <v>5.12</v>
      </c>
      <c r="I1662" s="358" t="s">
        <v>12893</v>
      </c>
      <c r="J1662" s="358" t="s">
        <v>12888</v>
      </c>
      <c r="K1662" s="358" t="s">
        <v>13558</v>
      </c>
      <c r="L1662" s="362">
        <v>39073</v>
      </c>
      <c r="N1662" s="362">
        <v>39073</v>
      </c>
      <c r="P1662" s="356" t="s">
        <v>13255</v>
      </c>
    </row>
    <row r="1663" spans="1:16" x14ac:dyDescent="0.2">
      <c r="A1663" s="356" t="s">
        <v>8540</v>
      </c>
      <c r="B1663" s="356" t="s">
        <v>16450</v>
      </c>
      <c r="C1663" s="358" t="s">
        <v>13105</v>
      </c>
      <c r="D1663" s="358" t="s">
        <v>13106</v>
      </c>
      <c r="E1663" s="358" t="s">
        <v>16451</v>
      </c>
      <c r="G1663" s="358" t="s">
        <v>12886</v>
      </c>
      <c r="H1663" s="385">
        <v>2.6</v>
      </c>
      <c r="I1663" s="358" t="s">
        <v>12893</v>
      </c>
      <c r="J1663" s="358" t="s">
        <v>12888</v>
      </c>
      <c r="K1663" s="358" t="s">
        <v>13558</v>
      </c>
      <c r="L1663" s="362">
        <v>39073</v>
      </c>
      <c r="N1663" s="362">
        <v>39073</v>
      </c>
      <c r="P1663" s="356" t="s">
        <v>13255</v>
      </c>
    </row>
    <row r="1664" spans="1:16" x14ac:dyDescent="0.2">
      <c r="A1664" s="356" t="s">
        <v>8541</v>
      </c>
      <c r="B1664" s="356" t="s">
        <v>16452</v>
      </c>
      <c r="C1664" s="358" t="s">
        <v>13922</v>
      </c>
      <c r="D1664" s="358" t="s">
        <v>13106</v>
      </c>
      <c r="E1664" s="358" t="s">
        <v>16453</v>
      </c>
      <c r="G1664" s="358" t="s">
        <v>12886</v>
      </c>
      <c r="H1664" s="385">
        <v>1.3</v>
      </c>
      <c r="I1664" s="358" t="s">
        <v>12893</v>
      </c>
      <c r="J1664" s="358" t="s">
        <v>12888</v>
      </c>
      <c r="K1664" s="358" t="s">
        <v>13558</v>
      </c>
      <c r="L1664" s="362">
        <v>39143</v>
      </c>
      <c r="N1664" s="362">
        <v>39143</v>
      </c>
      <c r="P1664" s="356" t="s">
        <v>13255</v>
      </c>
    </row>
    <row r="1665" spans="1:16" x14ac:dyDescent="0.2">
      <c r="A1665" s="356" t="s">
        <v>8542</v>
      </c>
      <c r="B1665" s="356" t="s">
        <v>16454</v>
      </c>
      <c r="C1665" s="358" t="s">
        <v>13105</v>
      </c>
      <c r="D1665" s="358" t="s">
        <v>13106</v>
      </c>
      <c r="E1665" s="358" t="s">
        <v>16455</v>
      </c>
      <c r="G1665" s="358" t="s">
        <v>12886</v>
      </c>
      <c r="H1665" s="385">
        <v>7.28</v>
      </c>
      <c r="I1665" s="358" t="s">
        <v>12893</v>
      </c>
      <c r="J1665" s="358" t="s">
        <v>12888</v>
      </c>
      <c r="K1665" s="358" t="s">
        <v>13558</v>
      </c>
      <c r="L1665" s="362">
        <v>39073</v>
      </c>
      <c r="N1665" s="362">
        <v>39073</v>
      </c>
      <c r="P1665" s="356" t="s">
        <v>13255</v>
      </c>
    </row>
    <row r="1666" spans="1:16" x14ac:dyDescent="0.2">
      <c r="A1666" s="356" t="s">
        <v>8543</v>
      </c>
      <c r="B1666" s="356" t="s">
        <v>16456</v>
      </c>
      <c r="C1666" s="358" t="s">
        <v>13280</v>
      </c>
      <c r="D1666" s="358" t="s">
        <v>13010</v>
      </c>
      <c r="E1666" s="358" t="s">
        <v>16457</v>
      </c>
      <c r="G1666" s="358" t="s">
        <v>12886</v>
      </c>
      <c r="H1666" s="385">
        <v>9.0649999999999995</v>
      </c>
      <c r="I1666" s="358" t="s">
        <v>12893</v>
      </c>
      <c r="J1666" s="358" t="s">
        <v>12888</v>
      </c>
      <c r="K1666" s="358" t="s">
        <v>13558</v>
      </c>
      <c r="L1666" s="362">
        <v>39079</v>
      </c>
      <c r="N1666" s="362">
        <v>39079</v>
      </c>
      <c r="P1666" s="356" t="s">
        <v>13255</v>
      </c>
    </row>
    <row r="1667" spans="1:16" x14ac:dyDescent="0.2">
      <c r="A1667" s="356" t="s">
        <v>8544</v>
      </c>
      <c r="B1667" s="356" t="s">
        <v>16458</v>
      </c>
      <c r="C1667" s="358" t="s">
        <v>13099</v>
      </c>
      <c r="D1667" s="358" t="s">
        <v>12916</v>
      </c>
      <c r="E1667" s="358" t="s">
        <v>16459</v>
      </c>
      <c r="G1667" s="358" t="s">
        <v>12886</v>
      </c>
      <c r="H1667" s="385">
        <v>26.46</v>
      </c>
      <c r="I1667" s="358" t="s">
        <v>12893</v>
      </c>
      <c r="J1667" s="358" t="s">
        <v>12888</v>
      </c>
      <c r="K1667" s="358" t="s">
        <v>13558</v>
      </c>
      <c r="L1667" s="362">
        <v>39079</v>
      </c>
      <c r="N1667" s="362">
        <v>39079</v>
      </c>
      <c r="P1667" s="356" t="s">
        <v>13255</v>
      </c>
    </row>
    <row r="1668" spans="1:16" x14ac:dyDescent="0.2">
      <c r="A1668" s="356" t="s">
        <v>8545</v>
      </c>
      <c r="B1668" s="356" t="s">
        <v>16460</v>
      </c>
      <c r="C1668" s="358" t="s">
        <v>13621</v>
      </c>
      <c r="D1668" s="358" t="s">
        <v>12960</v>
      </c>
      <c r="E1668" s="358" t="s">
        <v>16461</v>
      </c>
      <c r="G1668" s="358" t="s">
        <v>12886</v>
      </c>
      <c r="H1668" s="385">
        <v>4.5</v>
      </c>
      <c r="I1668" s="358" t="s">
        <v>12893</v>
      </c>
      <c r="J1668" s="358" t="s">
        <v>12888</v>
      </c>
      <c r="K1668" s="358" t="s">
        <v>13558</v>
      </c>
      <c r="L1668" s="362">
        <v>39072</v>
      </c>
      <c r="N1668" s="362">
        <v>39072</v>
      </c>
      <c r="P1668" s="356" t="s">
        <v>13255</v>
      </c>
    </row>
    <row r="1669" spans="1:16" x14ac:dyDescent="0.2">
      <c r="A1669" s="356" t="s">
        <v>8546</v>
      </c>
      <c r="B1669" s="356" t="s">
        <v>16462</v>
      </c>
      <c r="C1669" s="358" t="s">
        <v>13014</v>
      </c>
      <c r="D1669" s="358" t="s">
        <v>13015</v>
      </c>
      <c r="E1669" s="358" t="s">
        <v>16463</v>
      </c>
      <c r="G1669" s="358" t="s">
        <v>12886</v>
      </c>
      <c r="H1669" s="385">
        <v>6.3</v>
      </c>
      <c r="I1669" s="358" t="s">
        <v>12893</v>
      </c>
      <c r="J1669" s="358" t="s">
        <v>12888</v>
      </c>
      <c r="K1669" s="358" t="s">
        <v>13558</v>
      </c>
      <c r="L1669" s="362">
        <v>39069</v>
      </c>
      <c r="N1669" s="362">
        <v>39069</v>
      </c>
      <c r="P1669" s="356" t="s">
        <v>13255</v>
      </c>
    </row>
    <row r="1670" spans="1:16" x14ac:dyDescent="0.2">
      <c r="A1670" s="356" t="s">
        <v>8547</v>
      </c>
      <c r="B1670" s="356" t="s">
        <v>16464</v>
      </c>
      <c r="C1670" s="358" t="s">
        <v>12905</v>
      </c>
      <c r="D1670" s="358" t="s">
        <v>13152</v>
      </c>
      <c r="E1670" s="358" t="s">
        <v>16465</v>
      </c>
      <c r="G1670" s="358" t="s">
        <v>12886</v>
      </c>
      <c r="H1670" s="385">
        <v>20.8</v>
      </c>
      <c r="I1670" s="358" t="s">
        <v>12893</v>
      </c>
      <c r="J1670" s="358" t="s">
        <v>12888</v>
      </c>
      <c r="K1670" s="358" t="s">
        <v>13558</v>
      </c>
      <c r="L1670" s="362">
        <v>39069</v>
      </c>
      <c r="N1670" s="362">
        <v>39069</v>
      </c>
      <c r="P1670" s="356" t="s">
        <v>13255</v>
      </c>
    </row>
    <row r="1671" spans="1:16" x14ac:dyDescent="0.2">
      <c r="A1671" s="356" t="s">
        <v>8548</v>
      </c>
      <c r="B1671" s="356" t="s">
        <v>16466</v>
      </c>
      <c r="C1671" s="358" t="s">
        <v>12905</v>
      </c>
      <c r="D1671" s="358" t="s">
        <v>13075</v>
      </c>
      <c r="E1671" s="358" t="s">
        <v>16467</v>
      </c>
      <c r="G1671" s="358" t="s">
        <v>12886</v>
      </c>
      <c r="H1671" s="385">
        <v>14.88</v>
      </c>
      <c r="I1671" s="358" t="s">
        <v>12893</v>
      </c>
      <c r="J1671" s="358" t="s">
        <v>12888</v>
      </c>
      <c r="K1671" s="358" t="s">
        <v>13558</v>
      </c>
      <c r="L1671" s="362">
        <v>39071</v>
      </c>
      <c r="N1671" s="362">
        <v>39071</v>
      </c>
      <c r="P1671" s="356" t="s">
        <v>13255</v>
      </c>
    </row>
    <row r="1672" spans="1:16" x14ac:dyDescent="0.2">
      <c r="A1672" s="356" t="s">
        <v>8549</v>
      </c>
      <c r="B1672" s="356" t="s">
        <v>16468</v>
      </c>
      <c r="C1672" s="358" t="s">
        <v>14214</v>
      </c>
      <c r="D1672" s="358" t="s">
        <v>12916</v>
      </c>
      <c r="E1672" s="358" t="s">
        <v>16236</v>
      </c>
      <c r="G1672" s="358" t="s">
        <v>12886</v>
      </c>
      <c r="H1672" s="385">
        <v>67.823999999999998</v>
      </c>
      <c r="I1672" s="358" t="s">
        <v>12893</v>
      </c>
      <c r="J1672" s="358" t="s">
        <v>12888</v>
      </c>
      <c r="K1672" s="358" t="s">
        <v>13558</v>
      </c>
      <c r="L1672" s="362">
        <v>39070</v>
      </c>
      <c r="N1672" s="362">
        <v>39070</v>
      </c>
      <c r="P1672" s="356" t="s">
        <v>13255</v>
      </c>
    </row>
    <row r="1673" spans="1:16" x14ac:dyDescent="0.2">
      <c r="A1673" s="356" t="s">
        <v>8550</v>
      </c>
      <c r="B1673" s="356" t="s">
        <v>16469</v>
      </c>
      <c r="C1673" s="358" t="s">
        <v>13044</v>
      </c>
      <c r="D1673" s="358" t="s">
        <v>13045</v>
      </c>
      <c r="E1673" s="358" t="s">
        <v>16470</v>
      </c>
      <c r="G1673" s="358" t="s">
        <v>12886</v>
      </c>
      <c r="H1673" s="385">
        <v>6.3</v>
      </c>
      <c r="I1673" s="358" t="s">
        <v>12893</v>
      </c>
      <c r="J1673" s="358" t="s">
        <v>12888</v>
      </c>
      <c r="K1673" s="358" t="s">
        <v>13558</v>
      </c>
      <c r="L1673" s="362">
        <v>39058</v>
      </c>
      <c r="N1673" s="362">
        <v>39058</v>
      </c>
      <c r="P1673" s="356" t="s">
        <v>13255</v>
      </c>
    </row>
    <row r="1674" spans="1:16" x14ac:dyDescent="0.2">
      <c r="A1674" s="356" t="s">
        <v>8551</v>
      </c>
      <c r="B1674" s="356" t="s">
        <v>16471</v>
      </c>
      <c r="C1674" s="358" t="s">
        <v>16472</v>
      </c>
      <c r="D1674" s="358" t="s">
        <v>12910</v>
      </c>
      <c r="E1674" s="358" t="s">
        <v>16473</v>
      </c>
      <c r="G1674" s="358" t="s">
        <v>12886</v>
      </c>
      <c r="H1674" s="385">
        <v>6.48</v>
      </c>
      <c r="I1674" s="358" t="s">
        <v>12893</v>
      </c>
      <c r="J1674" s="358" t="s">
        <v>12888</v>
      </c>
      <c r="K1674" s="358" t="s">
        <v>13558</v>
      </c>
      <c r="L1674" s="362">
        <v>39078</v>
      </c>
      <c r="N1674" s="362">
        <v>39078</v>
      </c>
      <c r="P1674" s="356" t="s">
        <v>13255</v>
      </c>
    </row>
    <row r="1675" spans="1:16" x14ac:dyDescent="0.2">
      <c r="A1675" s="356" t="s">
        <v>8552</v>
      </c>
      <c r="B1675" s="356" t="s">
        <v>16474</v>
      </c>
      <c r="C1675" s="358" t="s">
        <v>14044</v>
      </c>
      <c r="D1675" s="358" t="s">
        <v>12931</v>
      </c>
      <c r="E1675" s="358" t="s">
        <v>16475</v>
      </c>
      <c r="G1675" s="358" t="s">
        <v>12886</v>
      </c>
      <c r="H1675" s="385">
        <v>6.0750000000000002</v>
      </c>
      <c r="I1675" s="358" t="s">
        <v>12893</v>
      </c>
      <c r="J1675" s="358" t="s">
        <v>12888</v>
      </c>
      <c r="K1675" s="358" t="s">
        <v>13558</v>
      </c>
      <c r="L1675" s="362">
        <v>39073</v>
      </c>
      <c r="N1675" s="362">
        <v>39073</v>
      </c>
      <c r="P1675" s="356" t="s">
        <v>13255</v>
      </c>
    </row>
    <row r="1676" spans="1:16" x14ac:dyDescent="0.2">
      <c r="A1676" s="356" t="s">
        <v>8553</v>
      </c>
      <c r="B1676" s="356" t="s">
        <v>16476</v>
      </c>
      <c r="C1676" s="358" t="s">
        <v>13572</v>
      </c>
      <c r="D1676" s="358" t="s">
        <v>12981</v>
      </c>
      <c r="E1676" s="358" t="s">
        <v>16477</v>
      </c>
      <c r="G1676" s="358" t="s">
        <v>12886</v>
      </c>
      <c r="H1676" s="385">
        <v>5.64</v>
      </c>
      <c r="I1676" s="358" t="s">
        <v>12893</v>
      </c>
      <c r="J1676" s="358" t="s">
        <v>12888</v>
      </c>
      <c r="K1676" s="358" t="s">
        <v>13558</v>
      </c>
      <c r="L1676" s="362">
        <v>40827</v>
      </c>
      <c r="N1676" s="362">
        <v>40827</v>
      </c>
      <c r="P1676" s="356" t="s">
        <v>13255</v>
      </c>
    </row>
    <row r="1677" spans="1:16" x14ac:dyDescent="0.2">
      <c r="A1677" s="356" t="s">
        <v>8554</v>
      </c>
      <c r="B1677" s="356" t="s">
        <v>16478</v>
      </c>
      <c r="C1677" s="358" t="s">
        <v>13732</v>
      </c>
      <c r="D1677" s="358" t="s">
        <v>13733</v>
      </c>
      <c r="E1677" s="358" t="s">
        <v>16479</v>
      </c>
      <c r="G1677" s="358" t="s">
        <v>12886</v>
      </c>
      <c r="H1677" s="385">
        <v>3.24</v>
      </c>
      <c r="I1677" s="358" t="s">
        <v>12893</v>
      </c>
      <c r="J1677" s="358" t="s">
        <v>12888</v>
      </c>
      <c r="K1677" s="358" t="s">
        <v>13558</v>
      </c>
      <c r="L1677" s="362">
        <v>39079</v>
      </c>
      <c r="N1677" s="362">
        <v>39079</v>
      </c>
      <c r="P1677" s="356" t="s">
        <v>13255</v>
      </c>
    </row>
    <row r="1678" spans="1:16" x14ac:dyDescent="0.2">
      <c r="A1678" s="356" t="s">
        <v>8555</v>
      </c>
      <c r="B1678" s="356" t="s">
        <v>16480</v>
      </c>
      <c r="C1678" s="358" t="s">
        <v>13017</v>
      </c>
      <c r="D1678" s="358" t="s">
        <v>13018</v>
      </c>
      <c r="E1678" s="358" t="s">
        <v>16481</v>
      </c>
      <c r="G1678" s="358" t="s">
        <v>12886</v>
      </c>
      <c r="H1678" s="385">
        <v>2.96</v>
      </c>
      <c r="I1678" s="358" t="s">
        <v>12893</v>
      </c>
      <c r="J1678" s="358" t="s">
        <v>12888</v>
      </c>
      <c r="K1678" s="358" t="s">
        <v>13558</v>
      </c>
      <c r="L1678" s="362">
        <v>39071</v>
      </c>
      <c r="N1678" s="362">
        <v>39071</v>
      </c>
      <c r="P1678" s="356" t="s">
        <v>13255</v>
      </c>
    </row>
    <row r="1679" spans="1:16" x14ac:dyDescent="0.2">
      <c r="A1679" s="356" t="s">
        <v>8556</v>
      </c>
      <c r="B1679" s="356" t="s">
        <v>16482</v>
      </c>
      <c r="C1679" s="358" t="s">
        <v>12905</v>
      </c>
      <c r="D1679" s="358" t="s">
        <v>12951</v>
      </c>
      <c r="E1679" s="358" t="s">
        <v>16483</v>
      </c>
      <c r="G1679" s="358" t="s">
        <v>12886</v>
      </c>
      <c r="H1679" s="385">
        <v>25.02</v>
      </c>
      <c r="I1679" s="358" t="s">
        <v>12893</v>
      </c>
      <c r="J1679" s="358" t="s">
        <v>12888</v>
      </c>
      <c r="K1679" s="358" t="s">
        <v>13558</v>
      </c>
      <c r="L1679" s="362">
        <v>39073</v>
      </c>
      <c r="N1679" s="362">
        <v>39073</v>
      </c>
      <c r="P1679" s="356" t="s">
        <v>13255</v>
      </c>
    </row>
    <row r="1680" spans="1:16" x14ac:dyDescent="0.2">
      <c r="A1680" s="356" t="s">
        <v>8557</v>
      </c>
      <c r="B1680" s="356" t="s">
        <v>16484</v>
      </c>
      <c r="C1680" s="358" t="s">
        <v>13031</v>
      </c>
      <c r="D1680" s="358" t="s">
        <v>12960</v>
      </c>
      <c r="E1680" s="358" t="s">
        <v>16485</v>
      </c>
      <c r="G1680" s="358" t="s">
        <v>12886</v>
      </c>
      <c r="H1680" s="385">
        <v>5.4</v>
      </c>
      <c r="I1680" s="358" t="s">
        <v>12893</v>
      </c>
      <c r="J1680" s="358" t="s">
        <v>12888</v>
      </c>
      <c r="K1680" s="358" t="s">
        <v>13558</v>
      </c>
      <c r="L1680" s="362">
        <v>40435</v>
      </c>
      <c r="N1680" s="362">
        <v>40435</v>
      </c>
      <c r="P1680" s="356" t="s">
        <v>13255</v>
      </c>
    </row>
    <row r="1681" spans="1:16" x14ac:dyDescent="0.2">
      <c r="A1681" s="356" t="s">
        <v>8558</v>
      </c>
      <c r="B1681" s="356" t="s">
        <v>16486</v>
      </c>
      <c r="C1681" s="358" t="s">
        <v>14270</v>
      </c>
      <c r="D1681" s="358" t="s">
        <v>12931</v>
      </c>
      <c r="E1681" s="358" t="s">
        <v>16487</v>
      </c>
      <c r="G1681" s="358" t="s">
        <v>12886</v>
      </c>
      <c r="H1681" s="385">
        <v>4.62</v>
      </c>
      <c r="I1681" s="358" t="s">
        <v>12893</v>
      </c>
      <c r="J1681" s="358" t="s">
        <v>12888</v>
      </c>
      <c r="K1681" s="358" t="s">
        <v>13558</v>
      </c>
      <c r="L1681" s="362">
        <v>39091</v>
      </c>
      <c r="N1681" s="362">
        <v>39091</v>
      </c>
      <c r="P1681" s="356" t="s">
        <v>13255</v>
      </c>
    </row>
    <row r="1682" spans="1:16" x14ac:dyDescent="0.2">
      <c r="A1682" s="356" t="s">
        <v>8559</v>
      </c>
      <c r="B1682" s="356" t="s">
        <v>16488</v>
      </c>
      <c r="C1682" s="358" t="s">
        <v>13129</v>
      </c>
      <c r="D1682" s="358" t="s">
        <v>13130</v>
      </c>
      <c r="E1682" s="358" t="s">
        <v>13298</v>
      </c>
      <c r="G1682" s="358" t="s">
        <v>12886</v>
      </c>
      <c r="H1682" s="385">
        <v>22.7</v>
      </c>
      <c r="I1682" s="358" t="s">
        <v>12893</v>
      </c>
      <c r="J1682" s="358" t="s">
        <v>12888</v>
      </c>
      <c r="K1682" s="358" t="s">
        <v>13558</v>
      </c>
      <c r="L1682" s="362">
        <v>39066</v>
      </c>
      <c r="N1682" s="362">
        <v>39066</v>
      </c>
      <c r="P1682" s="356" t="s">
        <v>13255</v>
      </c>
    </row>
    <row r="1683" spans="1:16" x14ac:dyDescent="0.2">
      <c r="A1683" s="356" t="s">
        <v>8560</v>
      </c>
      <c r="B1683" s="356" t="s">
        <v>16489</v>
      </c>
      <c r="C1683" s="358" t="s">
        <v>12921</v>
      </c>
      <c r="D1683" s="358" t="s">
        <v>12922</v>
      </c>
      <c r="E1683" s="358" t="s">
        <v>16490</v>
      </c>
      <c r="G1683" s="358" t="s">
        <v>12886</v>
      </c>
      <c r="H1683" s="385">
        <v>11.9</v>
      </c>
      <c r="I1683" s="358" t="s">
        <v>12893</v>
      </c>
      <c r="J1683" s="358" t="s">
        <v>12888</v>
      </c>
      <c r="K1683" s="358" t="s">
        <v>13558</v>
      </c>
      <c r="L1683" s="362">
        <v>39106</v>
      </c>
      <c r="N1683" s="362">
        <v>39106</v>
      </c>
      <c r="P1683" s="356" t="s">
        <v>13255</v>
      </c>
    </row>
    <row r="1684" spans="1:16" x14ac:dyDescent="0.2">
      <c r="A1684" s="356" t="s">
        <v>8561</v>
      </c>
      <c r="B1684" s="356" t="s">
        <v>16491</v>
      </c>
      <c r="C1684" s="358" t="s">
        <v>12883</v>
      </c>
      <c r="D1684" s="358" t="s">
        <v>12884</v>
      </c>
      <c r="E1684" s="358" t="s">
        <v>16492</v>
      </c>
      <c r="G1684" s="358" t="s">
        <v>12886</v>
      </c>
      <c r="H1684" s="385">
        <v>7.68</v>
      </c>
      <c r="I1684" s="358" t="s">
        <v>12893</v>
      </c>
      <c r="J1684" s="358" t="s">
        <v>12888</v>
      </c>
      <c r="K1684" s="358" t="s">
        <v>13558</v>
      </c>
      <c r="L1684" s="362">
        <v>39136</v>
      </c>
      <c r="N1684" s="362">
        <v>39136</v>
      </c>
      <c r="P1684" s="356" t="s">
        <v>13255</v>
      </c>
    </row>
    <row r="1685" spans="1:16" x14ac:dyDescent="0.2">
      <c r="A1685" s="356" t="s">
        <v>8562</v>
      </c>
      <c r="B1685" s="356" t="s">
        <v>16493</v>
      </c>
      <c r="C1685" s="358" t="s">
        <v>13612</v>
      </c>
      <c r="D1685" s="358" t="s">
        <v>13613</v>
      </c>
      <c r="E1685" s="358" t="s">
        <v>16494</v>
      </c>
      <c r="G1685" s="358" t="s">
        <v>12886</v>
      </c>
      <c r="H1685" s="385">
        <v>11</v>
      </c>
      <c r="I1685" s="358" t="s">
        <v>12893</v>
      </c>
      <c r="J1685" s="358" t="s">
        <v>12888</v>
      </c>
      <c r="K1685" s="358" t="s">
        <v>13558</v>
      </c>
      <c r="L1685" s="362">
        <v>40893</v>
      </c>
      <c r="N1685" s="362">
        <v>40893</v>
      </c>
      <c r="P1685" s="356" t="s">
        <v>13255</v>
      </c>
    </row>
    <row r="1686" spans="1:16" x14ac:dyDescent="0.2">
      <c r="A1686" s="356" t="s">
        <v>8563</v>
      </c>
      <c r="B1686" s="356" t="s">
        <v>16495</v>
      </c>
      <c r="C1686" s="358" t="s">
        <v>13037</v>
      </c>
      <c r="D1686" s="358" t="s">
        <v>13038</v>
      </c>
      <c r="E1686" s="358" t="s">
        <v>16496</v>
      </c>
      <c r="G1686" s="358" t="s">
        <v>12886</v>
      </c>
      <c r="H1686" s="385">
        <v>3.6739999999999999</v>
      </c>
      <c r="I1686" s="358" t="s">
        <v>12893</v>
      </c>
      <c r="J1686" s="358" t="s">
        <v>12888</v>
      </c>
      <c r="K1686" s="358" t="s">
        <v>13558</v>
      </c>
      <c r="L1686" s="362">
        <v>39119</v>
      </c>
      <c r="N1686" s="362">
        <v>39119</v>
      </c>
      <c r="P1686" s="356" t="s">
        <v>13255</v>
      </c>
    </row>
    <row r="1687" spans="1:16" x14ac:dyDescent="0.2">
      <c r="A1687" s="356" t="s">
        <v>8564</v>
      </c>
      <c r="B1687" s="356" t="s">
        <v>16497</v>
      </c>
      <c r="C1687" s="358" t="s">
        <v>13037</v>
      </c>
      <c r="D1687" s="358" t="s">
        <v>13038</v>
      </c>
      <c r="E1687" s="358" t="s">
        <v>16498</v>
      </c>
      <c r="G1687" s="358" t="s">
        <v>12886</v>
      </c>
      <c r="H1687" s="385">
        <v>3.96</v>
      </c>
      <c r="I1687" s="358" t="s">
        <v>12893</v>
      </c>
      <c r="J1687" s="358" t="s">
        <v>12888</v>
      </c>
      <c r="K1687" s="358" t="s">
        <v>13558</v>
      </c>
      <c r="L1687" s="362">
        <v>39143</v>
      </c>
      <c r="N1687" s="362">
        <v>39143</v>
      </c>
      <c r="P1687" s="356" t="s">
        <v>13255</v>
      </c>
    </row>
    <row r="1688" spans="1:16" x14ac:dyDescent="0.2">
      <c r="A1688" s="356" t="s">
        <v>8565</v>
      </c>
      <c r="B1688" s="356" t="s">
        <v>16499</v>
      </c>
      <c r="C1688" s="358" t="s">
        <v>14918</v>
      </c>
      <c r="D1688" s="358" t="s">
        <v>12919</v>
      </c>
      <c r="E1688" s="358" t="s">
        <v>16500</v>
      </c>
      <c r="G1688" s="358" t="s">
        <v>12886</v>
      </c>
      <c r="H1688" s="385">
        <v>5.44</v>
      </c>
      <c r="I1688" s="358" t="s">
        <v>12893</v>
      </c>
      <c r="J1688" s="358" t="s">
        <v>12888</v>
      </c>
      <c r="K1688" s="358" t="s">
        <v>13558</v>
      </c>
      <c r="L1688" s="362">
        <v>39122</v>
      </c>
      <c r="N1688" s="362">
        <v>39122</v>
      </c>
      <c r="P1688" s="356" t="s">
        <v>13255</v>
      </c>
    </row>
    <row r="1689" spans="1:16" x14ac:dyDescent="0.2">
      <c r="A1689" s="356" t="s">
        <v>8566</v>
      </c>
      <c r="B1689" s="356" t="s">
        <v>16501</v>
      </c>
      <c r="C1689" s="358" t="s">
        <v>13621</v>
      </c>
      <c r="D1689" s="358" t="s">
        <v>12960</v>
      </c>
      <c r="E1689" s="358" t="s">
        <v>16502</v>
      </c>
      <c r="G1689" s="358" t="s">
        <v>12886</v>
      </c>
      <c r="H1689" s="385">
        <v>9.6</v>
      </c>
      <c r="I1689" s="358" t="s">
        <v>12893</v>
      </c>
      <c r="J1689" s="358" t="s">
        <v>12888</v>
      </c>
      <c r="K1689" s="358" t="s">
        <v>13558</v>
      </c>
      <c r="L1689" s="362">
        <v>40878</v>
      </c>
      <c r="N1689" s="362">
        <v>40878</v>
      </c>
      <c r="P1689" s="356" t="s">
        <v>13255</v>
      </c>
    </row>
    <row r="1690" spans="1:16" x14ac:dyDescent="0.2">
      <c r="A1690" s="356" t="s">
        <v>8567</v>
      </c>
      <c r="B1690" s="356" t="s">
        <v>16503</v>
      </c>
      <c r="C1690" s="358" t="s">
        <v>12955</v>
      </c>
      <c r="D1690" s="358" t="s">
        <v>12895</v>
      </c>
      <c r="E1690" s="358" t="s">
        <v>16504</v>
      </c>
      <c r="G1690" s="358" t="s">
        <v>12886</v>
      </c>
      <c r="H1690" s="385">
        <v>13.035</v>
      </c>
      <c r="I1690" s="358" t="s">
        <v>12893</v>
      </c>
      <c r="J1690" s="358" t="s">
        <v>12888</v>
      </c>
      <c r="K1690" s="358" t="s">
        <v>13558</v>
      </c>
      <c r="L1690" s="362">
        <v>39048</v>
      </c>
      <c r="N1690" s="362">
        <v>39048</v>
      </c>
      <c r="P1690" s="356" t="s">
        <v>13255</v>
      </c>
    </row>
    <row r="1691" spans="1:16" x14ac:dyDescent="0.2">
      <c r="A1691" s="356" t="s">
        <v>8568</v>
      </c>
      <c r="B1691" s="356" t="s">
        <v>16505</v>
      </c>
      <c r="C1691" s="358" t="s">
        <v>13014</v>
      </c>
      <c r="D1691" s="358" t="s">
        <v>13015</v>
      </c>
      <c r="E1691" s="358" t="s">
        <v>16506</v>
      </c>
      <c r="G1691" s="358" t="s">
        <v>12886</v>
      </c>
      <c r="H1691" s="385">
        <v>5.76</v>
      </c>
      <c r="I1691" s="358" t="s">
        <v>12893</v>
      </c>
      <c r="J1691" s="358" t="s">
        <v>12888</v>
      </c>
      <c r="K1691" s="358" t="s">
        <v>13558</v>
      </c>
      <c r="L1691" s="362">
        <v>39127</v>
      </c>
      <c r="N1691" s="362">
        <v>39127</v>
      </c>
      <c r="P1691" s="356" t="s">
        <v>13255</v>
      </c>
    </row>
    <row r="1692" spans="1:16" x14ac:dyDescent="0.2">
      <c r="A1692" s="356" t="s">
        <v>8569</v>
      </c>
      <c r="B1692" s="356" t="s">
        <v>16507</v>
      </c>
      <c r="C1692" s="358" t="s">
        <v>12905</v>
      </c>
      <c r="D1692" s="358" t="s">
        <v>13152</v>
      </c>
      <c r="E1692" s="358" t="s">
        <v>16508</v>
      </c>
      <c r="G1692" s="358" t="s">
        <v>12886</v>
      </c>
      <c r="H1692" s="385">
        <v>2.4750000000000001</v>
      </c>
      <c r="I1692" s="358" t="s">
        <v>12893</v>
      </c>
      <c r="J1692" s="358" t="s">
        <v>12888</v>
      </c>
      <c r="K1692" s="358" t="s">
        <v>13558</v>
      </c>
      <c r="L1692" s="362">
        <v>39108</v>
      </c>
      <c r="N1692" s="362">
        <v>39108</v>
      </c>
      <c r="P1692" s="356" t="s">
        <v>13255</v>
      </c>
    </row>
    <row r="1693" spans="1:16" x14ac:dyDescent="0.2">
      <c r="A1693" s="356" t="s">
        <v>8570</v>
      </c>
      <c r="B1693" s="356" t="s">
        <v>16509</v>
      </c>
      <c r="C1693" s="358" t="s">
        <v>16510</v>
      </c>
      <c r="D1693" s="358" t="s">
        <v>13130</v>
      </c>
      <c r="E1693" s="358" t="s">
        <v>16511</v>
      </c>
      <c r="G1693" s="358" t="s">
        <v>12886</v>
      </c>
      <c r="H1693" s="385">
        <v>4.62</v>
      </c>
      <c r="I1693" s="358" t="s">
        <v>12893</v>
      </c>
      <c r="J1693" s="358" t="s">
        <v>12888</v>
      </c>
      <c r="K1693" s="358" t="s">
        <v>13558</v>
      </c>
      <c r="L1693" s="362">
        <v>39127</v>
      </c>
      <c r="N1693" s="362">
        <v>39127</v>
      </c>
      <c r="P1693" s="356" t="s">
        <v>13255</v>
      </c>
    </row>
    <row r="1694" spans="1:16" x14ac:dyDescent="0.2">
      <c r="A1694" s="356" t="s">
        <v>8571</v>
      </c>
      <c r="B1694" s="356" t="s">
        <v>16512</v>
      </c>
      <c r="C1694" s="358" t="s">
        <v>16510</v>
      </c>
      <c r="D1694" s="358" t="s">
        <v>13130</v>
      </c>
      <c r="E1694" s="358" t="s">
        <v>15468</v>
      </c>
      <c r="G1694" s="358" t="s">
        <v>12886</v>
      </c>
      <c r="H1694" s="385">
        <v>6.72</v>
      </c>
      <c r="I1694" s="358" t="s">
        <v>12893</v>
      </c>
      <c r="J1694" s="358" t="s">
        <v>12888</v>
      </c>
      <c r="K1694" s="358" t="s">
        <v>13558</v>
      </c>
      <c r="L1694" s="362">
        <v>39128</v>
      </c>
      <c r="N1694" s="362">
        <v>39128</v>
      </c>
      <c r="P1694" s="356" t="s">
        <v>13255</v>
      </c>
    </row>
    <row r="1695" spans="1:16" x14ac:dyDescent="0.2">
      <c r="A1695" s="356" t="s">
        <v>8572</v>
      </c>
      <c r="B1695" s="356" t="s">
        <v>16513</v>
      </c>
      <c r="C1695" s="358" t="s">
        <v>13754</v>
      </c>
      <c r="D1695" s="358" t="s">
        <v>13755</v>
      </c>
      <c r="E1695" s="358" t="s">
        <v>16514</v>
      </c>
      <c r="G1695" s="358" t="s">
        <v>12886</v>
      </c>
      <c r="H1695" s="385">
        <v>3.69</v>
      </c>
      <c r="I1695" s="358" t="s">
        <v>12893</v>
      </c>
      <c r="J1695" s="358" t="s">
        <v>12888</v>
      </c>
      <c r="K1695" s="358" t="s">
        <v>13558</v>
      </c>
      <c r="L1695" s="362">
        <v>39139</v>
      </c>
      <c r="N1695" s="362">
        <v>39139</v>
      </c>
      <c r="P1695" s="356" t="s">
        <v>13255</v>
      </c>
    </row>
    <row r="1696" spans="1:16" x14ac:dyDescent="0.2">
      <c r="A1696" s="356" t="s">
        <v>8573</v>
      </c>
      <c r="B1696" s="356" t="s">
        <v>16515</v>
      </c>
      <c r="C1696" s="358" t="s">
        <v>12905</v>
      </c>
      <c r="D1696" s="358" t="s">
        <v>12945</v>
      </c>
      <c r="E1696" s="358" t="s">
        <v>16516</v>
      </c>
      <c r="G1696" s="358" t="s">
        <v>12886</v>
      </c>
      <c r="H1696" s="385">
        <v>2.4</v>
      </c>
      <c r="I1696" s="358" t="s">
        <v>12893</v>
      </c>
      <c r="J1696" s="358" t="s">
        <v>12888</v>
      </c>
      <c r="K1696" s="358" t="s">
        <v>13558</v>
      </c>
      <c r="L1696" s="362">
        <v>39141</v>
      </c>
      <c r="N1696" s="362">
        <v>39141</v>
      </c>
      <c r="P1696" s="356" t="s">
        <v>13255</v>
      </c>
    </row>
    <row r="1697" spans="1:16" x14ac:dyDescent="0.2">
      <c r="A1697" s="356" t="s">
        <v>8574</v>
      </c>
      <c r="B1697" s="356" t="s">
        <v>16517</v>
      </c>
      <c r="C1697" s="358" t="s">
        <v>15375</v>
      </c>
      <c r="D1697" s="358" t="s">
        <v>12931</v>
      </c>
      <c r="E1697" s="358" t="s">
        <v>16518</v>
      </c>
      <c r="G1697" s="358" t="s">
        <v>12886</v>
      </c>
      <c r="H1697" s="385">
        <v>4.2</v>
      </c>
      <c r="I1697" s="358" t="s">
        <v>12893</v>
      </c>
      <c r="J1697" s="358" t="s">
        <v>12888</v>
      </c>
      <c r="K1697" s="358" t="s">
        <v>13558</v>
      </c>
      <c r="L1697" s="362">
        <v>39143</v>
      </c>
      <c r="N1697" s="362">
        <v>39143</v>
      </c>
      <c r="P1697" s="356" t="s">
        <v>13255</v>
      </c>
    </row>
    <row r="1698" spans="1:16" x14ac:dyDescent="0.2">
      <c r="A1698" s="356" t="s">
        <v>8575</v>
      </c>
      <c r="B1698" s="356" t="s">
        <v>16519</v>
      </c>
      <c r="C1698" s="358" t="s">
        <v>13044</v>
      </c>
      <c r="D1698" s="358" t="s">
        <v>13045</v>
      </c>
      <c r="E1698" s="358" t="s">
        <v>16520</v>
      </c>
      <c r="G1698" s="358" t="s">
        <v>12886</v>
      </c>
      <c r="H1698" s="385">
        <v>4.51</v>
      </c>
      <c r="I1698" s="358" t="s">
        <v>12893</v>
      </c>
      <c r="J1698" s="358" t="s">
        <v>12888</v>
      </c>
      <c r="K1698" s="358" t="s">
        <v>13558</v>
      </c>
      <c r="L1698" s="362">
        <v>40605</v>
      </c>
      <c r="N1698" s="362">
        <v>40605</v>
      </c>
      <c r="P1698" s="356" t="s">
        <v>13255</v>
      </c>
    </row>
    <row r="1699" spans="1:16" x14ac:dyDescent="0.2">
      <c r="A1699" s="356" t="s">
        <v>8576</v>
      </c>
      <c r="B1699" s="356" t="s">
        <v>16521</v>
      </c>
      <c r="C1699" s="358" t="s">
        <v>13158</v>
      </c>
      <c r="D1699" s="358" t="s">
        <v>12931</v>
      </c>
      <c r="E1699" s="358" t="s">
        <v>16522</v>
      </c>
      <c r="G1699" s="358" t="s">
        <v>12886</v>
      </c>
      <c r="H1699" s="385">
        <v>30.6</v>
      </c>
      <c r="I1699" s="358" t="s">
        <v>12893</v>
      </c>
      <c r="J1699" s="358" t="s">
        <v>12888</v>
      </c>
      <c r="K1699" s="358" t="s">
        <v>13558</v>
      </c>
      <c r="L1699" s="362">
        <v>39157</v>
      </c>
      <c r="N1699" s="362">
        <v>39157</v>
      </c>
      <c r="P1699" s="356" t="s">
        <v>13255</v>
      </c>
    </row>
    <row r="1700" spans="1:16" x14ac:dyDescent="0.2">
      <c r="A1700" s="356" t="s">
        <v>8577</v>
      </c>
      <c r="B1700" s="356" t="s">
        <v>16523</v>
      </c>
      <c r="C1700" s="358" t="s">
        <v>12965</v>
      </c>
      <c r="D1700" s="358" t="s">
        <v>12966</v>
      </c>
      <c r="E1700" s="358" t="s">
        <v>16524</v>
      </c>
      <c r="G1700" s="358" t="s">
        <v>12886</v>
      </c>
      <c r="H1700" s="385">
        <v>6.1</v>
      </c>
      <c r="I1700" s="358" t="s">
        <v>12893</v>
      </c>
      <c r="J1700" s="358" t="s">
        <v>12888</v>
      </c>
      <c r="K1700" s="358" t="s">
        <v>13558</v>
      </c>
      <c r="L1700" s="362">
        <v>39161</v>
      </c>
      <c r="N1700" s="362">
        <v>39161</v>
      </c>
      <c r="P1700" s="356" t="s">
        <v>13255</v>
      </c>
    </row>
    <row r="1701" spans="1:16" x14ac:dyDescent="0.2">
      <c r="A1701" s="356" t="s">
        <v>8578</v>
      </c>
      <c r="B1701" s="356" t="s">
        <v>16525</v>
      </c>
      <c r="C1701" s="358" t="s">
        <v>12972</v>
      </c>
      <c r="D1701" s="358" t="s">
        <v>12973</v>
      </c>
      <c r="E1701" s="358" t="s">
        <v>16526</v>
      </c>
      <c r="G1701" s="358" t="s">
        <v>12886</v>
      </c>
      <c r="H1701" s="385">
        <v>1.19</v>
      </c>
      <c r="I1701" s="358" t="s">
        <v>12893</v>
      </c>
      <c r="J1701" s="358" t="s">
        <v>12888</v>
      </c>
      <c r="K1701" s="358" t="s">
        <v>13558</v>
      </c>
      <c r="L1701" s="362">
        <v>39146</v>
      </c>
      <c r="M1701" s="362">
        <v>42191</v>
      </c>
      <c r="N1701" s="362">
        <v>39146</v>
      </c>
      <c r="O1701" s="362">
        <v>42191</v>
      </c>
      <c r="P1701" s="356" t="s">
        <v>13255</v>
      </c>
    </row>
    <row r="1702" spans="1:16" x14ac:dyDescent="0.2">
      <c r="A1702" s="356" t="s">
        <v>8579</v>
      </c>
      <c r="B1702" s="356" t="s">
        <v>16527</v>
      </c>
      <c r="C1702" s="358" t="s">
        <v>15650</v>
      </c>
      <c r="D1702" s="358" t="s">
        <v>12916</v>
      </c>
      <c r="E1702" s="358" t="s">
        <v>16528</v>
      </c>
      <c r="G1702" s="358" t="s">
        <v>12886</v>
      </c>
      <c r="H1702" s="385">
        <v>5.0999999999999996</v>
      </c>
      <c r="I1702" s="358" t="s">
        <v>12893</v>
      </c>
      <c r="J1702" s="358" t="s">
        <v>12888</v>
      </c>
      <c r="K1702" s="358" t="s">
        <v>13558</v>
      </c>
      <c r="L1702" s="362">
        <v>39157</v>
      </c>
      <c r="N1702" s="362">
        <v>39157</v>
      </c>
      <c r="P1702" s="356" t="s">
        <v>13255</v>
      </c>
    </row>
    <row r="1703" spans="1:16" x14ac:dyDescent="0.2">
      <c r="A1703" s="356" t="s">
        <v>8580</v>
      </c>
      <c r="B1703" s="356" t="s">
        <v>16529</v>
      </c>
      <c r="C1703" s="358" t="s">
        <v>13612</v>
      </c>
      <c r="D1703" s="358" t="s">
        <v>13613</v>
      </c>
      <c r="E1703" s="358" t="s">
        <v>16530</v>
      </c>
      <c r="G1703" s="358" t="s">
        <v>12886</v>
      </c>
      <c r="H1703" s="385">
        <v>2.88</v>
      </c>
      <c r="I1703" s="358" t="s">
        <v>12893</v>
      </c>
      <c r="J1703" s="358" t="s">
        <v>12888</v>
      </c>
      <c r="K1703" s="358" t="s">
        <v>13558</v>
      </c>
      <c r="L1703" s="362">
        <v>39162</v>
      </c>
      <c r="N1703" s="362">
        <v>39162</v>
      </c>
      <c r="P1703" s="356" t="s">
        <v>13255</v>
      </c>
    </row>
    <row r="1704" spans="1:16" x14ac:dyDescent="0.2">
      <c r="A1704" s="356" t="s">
        <v>8581</v>
      </c>
      <c r="B1704" s="356" t="s">
        <v>16531</v>
      </c>
      <c r="C1704" s="358" t="s">
        <v>13653</v>
      </c>
      <c r="D1704" s="358" t="s">
        <v>13027</v>
      </c>
      <c r="E1704" s="358" t="s">
        <v>16532</v>
      </c>
      <c r="G1704" s="358" t="s">
        <v>12886</v>
      </c>
      <c r="H1704" s="385">
        <v>5.64</v>
      </c>
      <c r="I1704" s="358" t="s">
        <v>12893</v>
      </c>
      <c r="J1704" s="358" t="s">
        <v>12888</v>
      </c>
      <c r="K1704" s="358" t="s">
        <v>13558</v>
      </c>
      <c r="L1704" s="362">
        <v>40833</v>
      </c>
      <c r="N1704" s="362">
        <v>40833</v>
      </c>
      <c r="P1704" s="356" t="s">
        <v>13255</v>
      </c>
    </row>
    <row r="1705" spans="1:16" x14ac:dyDescent="0.2">
      <c r="A1705" s="356" t="s">
        <v>8582</v>
      </c>
      <c r="B1705" s="356" t="s">
        <v>16533</v>
      </c>
      <c r="C1705" s="358" t="s">
        <v>13134</v>
      </c>
      <c r="D1705" s="358" t="s">
        <v>13130</v>
      </c>
      <c r="E1705" s="358" t="s">
        <v>16534</v>
      </c>
      <c r="G1705" s="358" t="s">
        <v>12886</v>
      </c>
      <c r="H1705" s="385">
        <v>8.91</v>
      </c>
      <c r="I1705" s="358" t="s">
        <v>12893</v>
      </c>
      <c r="J1705" s="358" t="s">
        <v>12888</v>
      </c>
      <c r="K1705" s="358" t="s">
        <v>13558</v>
      </c>
      <c r="L1705" s="362">
        <v>39183</v>
      </c>
      <c r="N1705" s="362">
        <v>39183</v>
      </c>
      <c r="P1705" s="356" t="s">
        <v>13255</v>
      </c>
    </row>
    <row r="1706" spans="1:16" x14ac:dyDescent="0.2">
      <c r="A1706" s="356" t="s">
        <v>8583</v>
      </c>
      <c r="B1706" s="356" t="s">
        <v>16535</v>
      </c>
      <c r="C1706" s="358" t="s">
        <v>13238</v>
      </c>
      <c r="D1706" s="358" t="s">
        <v>12919</v>
      </c>
      <c r="E1706" s="358" t="s">
        <v>16536</v>
      </c>
      <c r="G1706" s="358" t="s">
        <v>12886</v>
      </c>
      <c r="H1706" s="385">
        <v>10.89</v>
      </c>
      <c r="I1706" s="358" t="s">
        <v>12893</v>
      </c>
      <c r="J1706" s="358" t="s">
        <v>12888</v>
      </c>
      <c r="K1706" s="358" t="s">
        <v>13558</v>
      </c>
      <c r="L1706" s="362">
        <v>39157</v>
      </c>
      <c r="N1706" s="362">
        <v>39157</v>
      </c>
      <c r="P1706" s="356" t="s">
        <v>13255</v>
      </c>
    </row>
    <row r="1707" spans="1:16" x14ac:dyDescent="0.2">
      <c r="A1707" s="356" t="s">
        <v>8584</v>
      </c>
      <c r="B1707" s="356" t="s">
        <v>16537</v>
      </c>
      <c r="C1707" s="358" t="s">
        <v>13800</v>
      </c>
      <c r="D1707" s="358" t="s">
        <v>13801</v>
      </c>
      <c r="E1707" s="358" t="s">
        <v>16538</v>
      </c>
      <c r="G1707" s="358" t="s">
        <v>12886</v>
      </c>
      <c r="H1707" s="385">
        <v>9.24</v>
      </c>
      <c r="I1707" s="358" t="s">
        <v>12893</v>
      </c>
      <c r="J1707" s="358" t="s">
        <v>12888</v>
      </c>
      <c r="K1707" s="358" t="s">
        <v>13558</v>
      </c>
      <c r="L1707" s="362">
        <v>39169</v>
      </c>
      <c r="N1707" s="362">
        <v>39169</v>
      </c>
      <c r="P1707" s="356" t="s">
        <v>13255</v>
      </c>
    </row>
    <row r="1708" spans="1:16" x14ac:dyDescent="0.2">
      <c r="A1708" s="356" t="s">
        <v>8585</v>
      </c>
      <c r="B1708" s="356" t="s">
        <v>16539</v>
      </c>
      <c r="C1708" s="358" t="s">
        <v>13713</v>
      </c>
      <c r="D1708" s="358" t="s">
        <v>12997</v>
      </c>
      <c r="E1708" s="358" t="s">
        <v>13707</v>
      </c>
      <c r="G1708" s="358" t="s">
        <v>12886</v>
      </c>
      <c r="H1708" s="385">
        <v>4.2</v>
      </c>
      <c r="I1708" s="358" t="s">
        <v>12893</v>
      </c>
      <c r="J1708" s="358" t="s">
        <v>12888</v>
      </c>
      <c r="K1708" s="358" t="s">
        <v>13558</v>
      </c>
      <c r="L1708" s="362">
        <v>39169</v>
      </c>
      <c r="N1708" s="362">
        <v>39169</v>
      </c>
      <c r="P1708" s="356" t="s">
        <v>13255</v>
      </c>
    </row>
    <row r="1709" spans="1:16" x14ac:dyDescent="0.2">
      <c r="A1709" s="356" t="s">
        <v>8586</v>
      </c>
      <c r="B1709" s="356" t="s">
        <v>16540</v>
      </c>
      <c r="C1709" s="358" t="s">
        <v>12926</v>
      </c>
      <c r="D1709" s="358" t="s">
        <v>12927</v>
      </c>
      <c r="E1709" s="358" t="s">
        <v>16541</v>
      </c>
      <c r="G1709" s="358" t="s">
        <v>12886</v>
      </c>
      <c r="H1709" s="385">
        <v>5.85</v>
      </c>
      <c r="I1709" s="358" t="s">
        <v>12893</v>
      </c>
      <c r="J1709" s="358" t="s">
        <v>12888</v>
      </c>
      <c r="K1709" s="358" t="s">
        <v>13558</v>
      </c>
      <c r="L1709" s="362">
        <v>39168</v>
      </c>
      <c r="N1709" s="362">
        <v>39168</v>
      </c>
      <c r="P1709" s="356" t="s">
        <v>13255</v>
      </c>
    </row>
    <row r="1710" spans="1:16" x14ac:dyDescent="0.2">
      <c r="A1710" s="356" t="s">
        <v>8587</v>
      </c>
      <c r="B1710" s="356" t="s">
        <v>16542</v>
      </c>
      <c r="C1710" s="358" t="s">
        <v>13653</v>
      </c>
      <c r="D1710" s="358" t="s">
        <v>13027</v>
      </c>
      <c r="E1710" s="358" t="s">
        <v>16543</v>
      </c>
      <c r="G1710" s="358" t="s">
        <v>12886</v>
      </c>
      <c r="H1710" s="385">
        <v>4</v>
      </c>
      <c r="I1710" s="358" t="s">
        <v>12893</v>
      </c>
      <c r="J1710" s="358" t="s">
        <v>12888</v>
      </c>
      <c r="K1710" s="358" t="s">
        <v>13558</v>
      </c>
      <c r="L1710" s="362">
        <v>39169</v>
      </c>
      <c r="N1710" s="362">
        <v>39169</v>
      </c>
      <c r="P1710" s="356" t="s">
        <v>13255</v>
      </c>
    </row>
    <row r="1711" spans="1:16" x14ac:dyDescent="0.2">
      <c r="A1711" s="356" t="s">
        <v>8588</v>
      </c>
      <c r="B1711" s="356" t="s">
        <v>16544</v>
      </c>
      <c r="C1711" s="358" t="s">
        <v>12905</v>
      </c>
      <c r="D1711" s="358" t="s">
        <v>13152</v>
      </c>
      <c r="E1711" s="358" t="s">
        <v>16545</v>
      </c>
      <c r="G1711" s="358" t="s">
        <v>12886</v>
      </c>
      <c r="H1711" s="385">
        <v>13.725</v>
      </c>
      <c r="I1711" s="358" t="s">
        <v>12893</v>
      </c>
      <c r="J1711" s="358" t="s">
        <v>12888</v>
      </c>
      <c r="K1711" s="358" t="s">
        <v>13558</v>
      </c>
      <c r="L1711" s="362">
        <v>39170</v>
      </c>
      <c r="N1711" s="362">
        <v>39170</v>
      </c>
      <c r="P1711" s="356" t="s">
        <v>13255</v>
      </c>
    </row>
    <row r="1712" spans="1:16" x14ac:dyDescent="0.2">
      <c r="A1712" s="356" t="s">
        <v>8589</v>
      </c>
      <c r="B1712" s="356" t="s">
        <v>16546</v>
      </c>
      <c r="C1712" s="358" t="s">
        <v>14044</v>
      </c>
      <c r="D1712" s="358" t="s">
        <v>12931</v>
      </c>
      <c r="E1712" s="358" t="s">
        <v>16547</v>
      </c>
      <c r="G1712" s="358" t="s">
        <v>12886</v>
      </c>
      <c r="H1712" s="385">
        <v>21.44</v>
      </c>
      <c r="I1712" s="358" t="s">
        <v>12893</v>
      </c>
      <c r="J1712" s="358" t="s">
        <v>12888</v>
      </c>
      <c r="K1712" s="358" t="s">
        <v>13558</v>
      </c>
      <c r="L1712" s="362">
        <v>39174</v>
      </c>
      <c r="N1712" s="362">
        <v>39174</v>
      </c>
      <c r="P1712" s="356" t="s">
        <v>13255</v>
      </c>
    </row>
    <row r="1713" spans="1:16" x14ac:dyDescent="0.2">
      <c r="A1713" s="356" t="s">
        <v>8590</v>
      </c>
      <c r="B1713" s="356" t="s">
        <v>16548</v>
      </c>
      <c r="C1713" s="358" t="s">
        <v>16369</v>
      </c>
      <c r="D1713" s="358" t="s">
        <v>12916</v>
      </c>
      <c r="E1713" s="358" t="s">
        <v>16147</v>
      </c>
      <c r="G1713" s="358" t="s">
        <v>12886</v>
      </c>
      <c r="H1713" s="385">
        <v>8.36</v>
      </c>
      <c r="I1713" s="358" t="s">
        <v>12893</v>
      </c>
      <c r="J1713" s="358" t="s">
        <v>12888</v>
      </c>
      <c r="K1713" s="358" t="s">
        <v>13558</v>
      </c>
      <c r="L1713" s="362">
        <v>39177</v>
      </c>
      <c r="N1713" s="362">
        <v>39177</v>
      </c>
      <c r="P1713" s="356" t="s">
        <v>13255</v>
      </c>
    </row>
    <row r="1714" spans="1:16" x14ac:dyDescent="0.2">
      <c r="A1714" s="356" t="s">
        <v>8591</v>
      </c>
      <c r="B1714" s="356" t="s">
        <v>16549</v>
      </c>
      <c r="C1714" s="358" t="s">
        <v>16004</v>
      </c>
      <c r="D1714" s="358" t="s">
        <v>12919</v>
      </c>
      <c r="E1714" s="358" t="s">
        <v>16550</v>
      </c>
      <c r="G1714" s="358" t="s">
        <v>12886</v>
      </c>
      <c r="H1714" s="385">
        <v>5.88</v>
      </c>
      <c r="I1714" s="358" t="s">
        <v>12893</v>
      </c>
      <c r="J1714" s="358" t="s">
        <v>12888</v>
      </c>
      <c r="K1714" s="358" t="s">
        <v>13558</v>
      </c>
      <c r="L1714" s="362">
        <v>39184</v>
      </c>
      <c r="N1714" s="362">
        <v>39184</v>
      </c>
      <c r="P1714" s="356" t="s">
        <v>13255</v>
      </c>
    </row>
    <row r="1715" spans="1:16" x14ac:dyDescent="0.2">
      <c r="A1715" s="356" t="s">
        <v>8592</v>
      </c>
      <c r="B1715" s="356" t="s">
        <v>16551</v>
      </c>
      <c r="C1715" s="358" t="s">
        <v>12883</v>
      </c>
      <c r="D1715" s="358" t="s">
        <v>12884</v>
      </c>
      <c r="E1715" s="358" t="s">
        <v>16552</v>
      </c>
      <c r="G1715" s="358" t="s">
        <v>12886</v>
      </c>
      <c r="H1715" s="385">
        <v>6.4</v>
      </c>
      <c r="I1715" s="358" t="s">
        <v>12893</v>
      </c>
      <c r="J1715" s="358" t="s">
        <v>12888</v>
      </c>
      <c r="K1715" s="358" t="s">
        <v>13558</v>
      </c>
      <c r="L1715" s="362">
        <v>39189</v>
      </c>
      <c r="N1715" s="362">
        <v>39189</v>
      </c>
      <c r="P1715" s="356" t="s">
        <v>13255</v>
      </c>
    </row>
    <row r="1716" spans="1:16" x14ac:dyDescent="0.2">
      <c r="A1716" s="356" t="s">
        <v>8593</v>
      </c>
      <c r="B1716" s="356" t="s">
        <v>16553</v>
      </c>
      <c r="C1716" s="358" t="s">
        <v>14044</v>
      </c>
      <c r="D1716" s="358" t="s">
        <v>12931</v>
      </c>
      <c r="E1716" s="358" t="s">
        <v>16554</v>
      </c>
      <c r="G1716" s="358" t="s">
        <v>12886</v>
      </c>
      <c r="H1716" s="385">
        <v>7.35</v>
      </c>
      <c r="I1716" s="358" t="s">
        <v>12893</v>
      </c>
      <c r="J1716" s="358" t="s">
        <v>12888</v>
      </c>
      <c r="K1716" s="358" t="s">
        <v>13558</v>
      </c>
      <c r="L1716" s="362">
        <v>39190</v>
      </c>
      <c r="N1716" s="362">
        <v>39190</v>
      </c>
      <c r="P1716" s="356" t="s">
        <v>13255</v>
      </c>
    </row>
    <row r="1717" spans="1:16" x14ac:dyDescent="0.2">
      <c r="A1717" s="356" t="s">
        <v>8594</v>
      </c>
      <c r="B1717" s="356" t="s">
        <v>16555</v>
      </c>
      <c r="C1717" s="358" t="s">
        <v>13017</v>
      </c>
      <c r="D1717" s="358" t="s">
        <v>13018</v>
      </c>
      <c r="E1717" s="358" t="s">
        <v>16556</v>
      </c>
      <c r="G1717" s="358" t="s">
        <v>12886</v>
      </c>
      <c r="H1717" s="385">
        <v>3.01</v>
      </c>
      <c r="I1717" s="358" t="s">
        <v>12893</v>
      </c>
      <c r="J1717" s="358" t="s">
        <v>12888</v>
      </c>
      <c r="K1717" s="358" t="s">
        <v>13558</v>
      </c>
      <c r="L1717" s="362">
        <v>39184</v>
      </c>
      <c r="N1717" s="362">
        <v>39184</v>
      </c>
      <c r="P1717" s="356" t="s">
        <v>13255</v>
      </c>
    </row>
    <row r="1718" spans="1:16" x14ac:dyDescent="0.2">
      <c r="A1718" s="356" t="s">
        <v>8595</v>
      </c>
      <c r="B1718" s="356" t="s">
        <v>16557</v>
      </c>
      <c r="C1718" s="358" t="s">
        <v>14190</v>
      </c>
      <c r="D1718" s="358" t="s">
        <v>12931</v>
      </c>
      <c r="E1718" s="358" t="s">
        <v>16558</v>
      </c>
      <c r="G1718" s="358" t="s">
        <v>12886</v>
      </c>
      <c r="H1718" s="385">
        <v>5.46</v>
      </c>
      <c r="I1718" s="358" t="s">
        <v>12893</v>
      </c>
      <c r="J1718" s="358" t="s">
        <v>12888</v>
      </c>
      <c r="K1718" s="358" t="s">
        <v>13558</v>
      </c>
      <c r="L1718" s="362">
        <v>39189</v>
      </c>
      <c r="N1718" s="362">
        <v>39189</v>
      </c>
      <c r="P1718" s="356" t="s">
        <v>13255</v>
      </c>
    </row>
    <row r="1719" spans="1:16" x14ac:dyDescent="0.2">
      <c r="A1719" s="356" t="s">
        <v>8596</v>
      </c>
      <c r="B1719" s="356" t="s">
        <v>16559</v>
      </c>
      <c r="C1719" s="358" t="s">
        <v>13966</v>
      </c>
      <c r="D1719" s="358" t="s">
        <v>13027</v>
      </c>
      <c r="E1719" s="358" t="s">
        <v>16560</v>
      </c>
      <c r="G1719" s="358" t="s">
        <v>12886</v>
      </c>
      <c r="H1719" s="385">
        <v>5.7750000000000004</v>
      </c>
      <c r="I1719" s="358" t="s">
        <v>12893</v>
      </c>
      <c r="J1719" s="358" t="s">
        <v>12888</v>
      </c>
      <c r="K1719" s="358" t="s">
        <v>13558</v>
      </c>
      <c r="L1719" s="362">
        <v>39188</v>
      </c>
      <c r="N1719" s="362">
        <v>39188</v>
      </c>
      <c r="P1719" s="356" t="s">
        <v>13255</v>
      </c>
    </row>
    <row r="1720" spans="1:16" x14ac:dyDescent="0.2">
      <c r="A1720" s="356" t="s">
        <v>8597</v>
      </c>
      <c r="B1720" s="356" t="s">
        <v>16561</v>
      </c>
      <c r="C1720" s="358" t="s">
        <v>12930</v>
      </c>
      <c r="D1720" s="358" t="s">
        <v>12931</v>
      </c>
      <c r="E1720" s="358" t="s">
        <v>16562</v>
      </c>
      <c r="G1720" s="358" t="s">
        <v>12886</v>
      </c>
      <c r="H1720" s="385">
        <v>12.9</v>
      </c>
      <c r="I1720" s="358" t="s">
        <v>12893</v>
      </c>
      <c r="J1720" s="358" t="s">
        <v>12888</v>
      </c>
      <c r="K1720" s="358" t="s">
        <v>13558</v>
      </c>
      <c r="L1720" s="362">
        <v>39205</v>
      </c>
      <c r="N1720" s="362">
        <v>39205</v>
      </c>
      <c r="P1720" s="356" t="s">
        <v>13255</v>
      </c>
    </row>
    <row r="1721" spans="1:16" x14ac:dyDescent="0.2">
      <c r="A1721" s="356" t="s">
        <v>8598</v>
      </c>
      <c r="B1721" s="356" t="s">
        <v>16563</v>
      </c>
      <c r="C1721" s="358" t="s">
        <v>13116</v>
      </c>
      <c r="D1721" s="358" t="s">
        <v>12919</v>
      </c>
      <c r="E1721" s="358" t="s">
        <v>15540</v>
      </c>
      <c r="G1721" s="358" t="s">
        <v>12886</v>
      </c>
      <c r="H1721" s="385">
        <v>10</v>
      </c>
      <c r="I1721" s="358" t="s">
        <v>12893</v>
      </c>
      <c r="J1721" s="358" t="s">
        <v>12888</v>
      </c>
      <c r="K1721" s="358" t="s">
        <v>13558</v>
      </c>
      <c r="L1721" s="362">
        <v>39192</v>
      </c>
      <c r="N1721" s="362">
        <v>39192</v>
      </c>
      <c r="P1721" s="356" t="s">
        <v>13255</v>
      </c>
    </row>
    <row r="1722" spans="1:16" x14ac:dyDescent="0.2">
      <c r="A1722" s="356" t="s">
        <v>8599</v>
      </c>
      <c r="B1722" s="356" t="s">
        <v>16564</v>
      </c>
      <c r="C1722" s="358" t="s">
        <v>15268</v>
      </c>
      <c r="D1722" s="358" t="s">
        <v>12919</v>
      </c>
      <c r="E1722" s="358" t="s">
        <v>16565</v>
      </c>
      <c r="G1722" s="358" t="s">
        <v>12886</v>
      </c>
      <c r="H1722" s="385">
        <v>5.94</v>
      </c>
      <c r="I1722" s="358" t="s">
        <v>12893</v>
      </c>
      <c r="J1722" s="358" t="s">
        <v>12888</v>
      </c>
      <c r="K1722" s="358" t="s">
        <v>13558</v>
      </c>
      <c r="L1722" s="362">
        <v>39206</v>
      </c>
      <c r="N1722" s="362">
        <v>39206</v>
      </c>
      <c r="P1722" s="356" t="s">
        <v>13255</v>
      </c>
    </row>
    <row r="1723" spans="1:16" x14ac:dyDescent="0.2">
      <c r="A1723" s="356" t="s">
        <v>8600</v>
      </c>
      <c r="B1723" s="356" t="s">
        <v>16566</v>
      </c>
      <c r="C1723" s="358" t="s">
        <v>12972</v>
      </c>
      <c r="D1723" s="358" t="s">
        <v>12973</v>
      </c>
      <c r="E1723" s="358" t="s">
        <v>16567</v>
      </c>
      <c r="G1723" s="358" t="s">
        <v>12886</v>
      </c>
      <c r="H1723" s="385">
        <v>30.6</v>
      </c>
      <c r="I1723" s="358" t="s">
        <v>12893</v>
      </c>
      <c r="J1723" s="358" t="s">
        <v>12888</v>
      </c>
      <c r="K1723" s="358" t="s">
        <v>13558</v>
      </c>
      <c r="L1723" s="362">
        <v>39248</v>
      </c>
      <c r="N1723" s="362">
        <v>39248</v>
      </c>
      <c r="P1723" s="356" t="s">
        <v>13255</v>
      </c>
    </row>
    <row r="1724" spans="1:16" x14ac:dyDescent="0.2">
      <c r="A1724" s="356" t="s">
        <v>8601</v>
      </c>
      <c r="B1724" s="356" t="s">
        <v>16568</v>
      </c>
      <c r="C1724" s="358" t="s">
        <v>15268</v>
      </c>
      <c r="D1724" s="358" t="s">
        <v>12919</v>
      </c>
      <c r="E1724" s="358" t="s">
        <v>16569</v>
      </c>
      <c r="G1724" s="358" t="s">
        <v>12886</v>
      </c>
      <c r="H1724" s="385">
        <v>5.44</v>
      </c>
      <c r="I1724" s="358" t="s">
        <v>12893</v>
      </c>
      <c r="J1724" s="358" t="s">
        <v>12888</v>
      </c>
      <c r="K1724" s="358" t="s">
        <v>13558</v>
      </c>
      <c r="L1724" s="362">
        <v>39204</v>
      </c>
      <c r="N1724" s="362">
        <v>39204</v>
      </c>
      <c r="P1724" s="356" t="s">
        <v>13255</v>
      </c>
    </row>
    <row r="1725" spans="1:16" x14ac:dyDescent="0.2">
      <c r="A1725" s="356" t="s">
        <v>8602</v>
      </c>
      <c r="B1725" s="356" t="s">
        <v>16570</v>
      </c>
      <c r="C1725" s="358" t="s">
        <v>12972</v>
      </c>
      <c r="D1725" s="358" t="s">
        <v>12973</v>
      </c>
      <c r="E1725" s="358" t="s">
        <v>16571</v>
      </c>
      <c r="G1725" s="358" t="s">
        <v>12886</v>
      </c>
      <c r="H1725" s="385">
        <v>31.103999999999999</v>
      </c>
      <c r="I1725" s="358" t="s">
        <v>12893</v>
      </c>
      <c r="J1725" s="358" t="s">
        <v>12888</v>
      </c>
      <c r="K1725" s="358" t="s">
        <v>13558</v>
      </c>
      <c r="L1725" s="362">
        <v>39196</v>
      </c>
      <c r="N1725" s="362">
        <v>39196</v>
      </c>
      <c r="P1725" s="356" t="s">
        <v>13255</v>
      </c>
    </row>
    <row r="1726" spans="1:16" x14ac:dyDescent="0.2">
      <c r="A1726" s="356" t="s">
        <v>8603</v>
      </c>
      <c r="B1726" s="356" t="s">
        <v>16572</v>
      </c>
      <c r="C1726" s="358" t="s">
        <v>13105</v>
      </c>
      <c r="D1726" s="358" t="s">
        <v>13106</v>
      </c>
      <c r="E1726" s="358" t="s">
        <v>16573</v>
      </c>
      <c r="G1726" s="358" t="s">
        <v>12886</v>
      </c>
      <c r="H1726" s="385">
        <v>5.44</v>
      </c>
      <c r="I1726" s="358" t="s">
        <v>12893</v>
      </c>
      <c r="J1726" s="358" t="s">
        <v>12888</v>
      </c>
      <c r="K1726" s="358" t="s">
        <v>13558</v>
      </c>
      <c r="L1726" s="362">
        <v>39197</v>
      </c>
      <c r="N1726" s="362">
        <v>39197</v>
      </c>
      <c r="P1726" s="356" t="s">
        <v>13255</v>
      </c>
    </row>
    <row r="1727" spans="1:16" x14ac:dyDescent="0.2">
      <c r="A1727" s="356" t="s">
        <v>8604</v>
      </c>
      <c r="B1727" s="356" t="s">
        <v>16574</v>
      </c>
      <c r="C1727" s="358" t="s">
        <v>13179</v>
      </c>
      <c r="D1727" s="358" t="s">
        <v>13180</v>
      </c>
      <c r="E1727" s="358" t="s">
        <v>16575</v>
      </c>
      <c r="G1727" s="358" t="s">
        <v>12886</v>
      </c>
      <c r="H1727" s="385">
        <v>3.04</v>
      </c>
      <c r="I1727" s="358" t="s">
        <v>12893</v>
      </c>
      <c r="J1727" s="358" t="s">
        <v>12888</v>
      </c>
      <c r="K1727" s="358" t="s">
        <v>13558</v>
      </c>
      <c r="L1727" s="362">
        <v>39195</v>
      </c>
      <c r="N1727" s="362">
        <v>39195</v>
      </c>
      <c r="P1727" s="356" t="s">
        <v>13255</v>
      </c>
    </row>
    <row r="1728" spans="1:16" x14ac:dyDescent="0.2">
      <c r="A1728" s="356" t="s">
        <v>8605</v>
      </c>
      <c r="B1728" s="356" t="s">
        <v>16576</v>
      </c>
      <c r="C1728" s="358" t="s">
        <v>15184</v>
      </c>
      <c r="D1728" s="358" t="s">
        <v>12910</v>
      </c>
      <c r="E1728" s="358" t="s">
        <v>16577</v>
      </c>
      <c r="G1728" s="358" t="s">
        <v>12886</v>
      </c>
      <c r="H1728" s="385">
        <v>8.16</v>
      </c>
      <c r="I1728" s="358" t="s">
        <v>12893</v>
      </c>
      <c r="J1728" s="358" t="s">
        <v>12888</v>
      </c>
      <c r="K1728" s="358" t="s">
        <v>13558</v>
      </c>
      <c r="L1728" s="362">
        <v>39197</v>
      </c>
      <c r="N1728" s="362">
        <v>39197</v>
      </c>
      <c r="P1728" s="356" t="s">
        <v>13255</v>
      </c>
    </row>
    <row r="1729" spans="1:16" x14ac:dyDescent="0.2">
      <c r="A1729" s="356" t="s">
        <v>8606</v>
      </c>
      <c r="B1729" s="356" t="s">
        <v>16578</v>
      </c>
      <c r="C1729" s="358" t="s">
        <v>12905</v>
      </c>
      <c r="D1729" s="358" t="s">
        <v>12949</v>
      </c>
      <c r="E1729" s="358" t="s">
        <v>16579</v>
      </c>
      <c r="G1729" s="358" t="s">
        <v>12886</v>
      </c>
      <c r="H1729" s="385">
        <v>2.97</v>
      </c>
      <c r="I1729" s="358" t="s">
        <v>12893</v>
      </c>
      <c r="J1729" s="358" t="s">
        <v>12888</v>
      </c>
      <c r="K1729" s="358" t="s">
        <v>13558</v>
      </c>
      <c r="L1729" s="362">
        <v>39202</v>
      </c>
      <c r="N1729" s="362">
        <v>39202</v>
      </c>
      <c r="P1729" s="356" t="s">
        <v>13255</v>
      </c>
    </row>
    <row r="1730" spans="1:16" x14ac:dyDescent="0.2">
      <c r="A1730" s="356" t="s">
        <v>8607</v>
      </c>
      <c r="B1730" s="356" t="s">
        <v>16580</v>
      </c>
      <c r="C1730" s="358" t="s">
        <v>13374</v>
      </c>
      <c r="D1730" s="358" t="s">
        <v>12916</v>
      </c>
      <c r="E1730" s="358" t="s">
        <v>16581</v>
      </c>
      <c r="G1730" s="358" t="s">
        <v>12886</v>
      </c>
      <c r="H1730" s="385">
        <v>5.76</v>
      </c>
      <c r="I1730" s="358" t="s">
        <v>12893</v>
      </c>
      <c r="J1730" s="358" t="s">
        <v>12888</v>
      </c>
      <c r="K1730" s="358" t="s">
        <v>13558</v>
      </c>
      <c r="L1730" s="362">
        <v>39199</v>
      </c>
      <c r="N1730" s="362">
        <v>39199</v>
      </c>
      <c r="P1730" s="356" t="s">
        <v>13255</v>
      </c>
    </row>
    <row r="1731" spans="1:16" x14ac:dyDescent="0.2">
      <c r="A1731" s="356" t="s">
        <v>8608</v>
      </c>
      <c r="B1731" s="356" t="s">
        <v>16582</v>
      </c>
      <c r="C1731" s="358" t="s">
        <v>13393</v>
      </c>
      <c r="D1731" s="358" t="s">
        <v>12973</v>
      </c>
      <c r="E1731" s="358" t="s">
        <v>16583</v>
      </c>
      <c r="G1731" s="358" t="s">
        <v>12886</v>
      </c>
      <c r="H1731" s="385">
        <v>35.36</v>
      </c>
      <c r="I1731" s="358" t="s">
        <v>12893</v>
      </c>
      <c r="J1731" s="358" t="s">
        <v>12888</v>
      </c>
      <c r="K1731" s="358" t="s">
        <v>13558</v>
      </c>
      <c r="L1731" s="362">
        <v>39204</v>
      </c>
      <c r="N1731" s="362">
        <v>39204</v>
      </c>
      <c r="P1731" s="356" t="s">
        <v>13255</v>
      </c>
    </row>
    <row r="1732" spans="1:16" x14ac:dyDescent="0.2">
      <c r="A1732" s="356" t="s">
        <v>8609</v>
      </c>
      <c r="B1732" s="356" t="s">
        <v>16584</v>
      </c>
      <c r="C1732" s="358" t="s">
        <v>14467</v>
      </c>
      <c r="D1732" s="358" t="s">
        <v>12984</v>
      </c>
      <c r="E1732" s="358" t="s">
        <v>16585</v>
      </c>
      <c r="G1732" s="358" t="s">
        <v>12886</v>
      </c>
      <c r="H1732" s="385">
        <v>5.7</v>
      </c>
      <c r="I1732" s="358" t="s">
        <v>12893</v>
      </c>
      <c r="J1732" s="358" t="s">
        <v>12888</v>
      </c>
      <c r="K1732" s="358" t="s">
        <v>13558</v>
      </c>
      <c r="L1732" s="362">
        <v>39205</v>
      </c>
      <c r="N1732" s="362">
        <v>39205</v>
      </c>
      <c r="P1732" s="356" t="s">
        <v>13255</v>
      </c>
    </row>
    <row r="1733" spans="1:16" x14ac:dyDescent="0.2">
      <c r="A1733" s="356" t="s">
        <v>8610</v>
      </c>
      <c r="B1733" s="356" t="s">
        <v>16586</v>
      </c>
      <c r="C1733" s="358" t="s">
        <v>15650</v>
      </c>
      <c r="D1733" s="358" t="s">
        <v>12916</v>
      </c>
      <c r="E1733" s="358" t="s">
        <v>16587</v>
      </c>
      <c r="G1733" s="358" t="s">
        <v>12886</v>
      </c>
      <c r="H1733" s="385">
        <v>3.4</v>
      </c>
      <c r="I1733" s="358" t="s">
        <v>12893</v>
      </c>
      <c r="J1733" s="358" t="s">
        <v>12888</v>
      </c>
      <c r="K1733" s="358" t="s">
        <v>13558</v>
      </c>
      <c r="L1733" s="362">
        <v>39234</v>
      </c>
      <c r="N1733" s="362">
        <v>39234</v>
      </c>
      <c r="P1733" s="356" t="s">
        <v>13255</v>
      </c>
    </row>
    <row r="1734" spans="1:16" x14ac:dyDescent="0.2">
      <c r="A1734" s="356" t="s">
        <v>8611</v>
      </c>
      <c r="B1734" s="356" t="s">
        <v>16588</v>
      </c>
      <c r="C1734" s="358" t="s">
        <v>15378</v>
      </c>
      <c r="D1734" s="358" t="s">
        <v>12984</v>
      </c>
      <c r="E1734" s="358" t="s">
        <v>16589</v>
      </c>
      <c r="G1734" s="358" t="s">
        <v>12886</v>
      </c>
      <c r="H1734" s="385">
        <v>9</v>
      </c>
      <c r="I1734" s="358" t="s">
        <v>12893</v>
      </c>
      <c r="J1734" s="358" t="s">
        <v>12888</v>
      </c>
      <c r="K1734" s="358" t="s">
        <v>13558</v>
      </c>
      <c r="L1734" s="362">
        <v>39209</v>
      </c>
      <c r="N1734" s="362">
        <v>39209</v>
      </c>
      <c r="P1734" s="356" t="s">
        <v>13255</v>
      </c>
    </row>
    <row r="1735" spans="1:16" x14ac:dyDescent="0.2">
      <c r="A1735" s="356" t="s">
        <v>8612</v>
      </c>
      <c r="B1735" s="356" t="s">
        <v>16590</v>
      </c>
      <c r="C1735" s="358" t="s">
        <v>12941</v>
      </c>
      <c r="D1735" s="358" t="s">
        <v>12942</v>
      </c>
      <c r="E1735" s="358" t="s">
        <v>16591</v>
      </c>
      <c r="G1735" s="358" t="s">
        <v>12886</v>
      </c>
      <c r="H1735" s="385">
        <v>8.82</v>
      </c>
      <c r="I1735" s="358" t="s">
        <v>12893</v>
      </c>
      <c r="J1735" s="358" t="s">
        <v>12888</v>
      </c>
      <c r="K1735" s="358" t="s">
        <v>13558</v>
      </c>
      <c r="L1735" s="362">
        <v>39225</v>
      </c>
      <c r="N1735" s="362">
        <v>39225</v>
      </c>
      <c r="P1735" s="356" t="s">
        <v>13255</v>
      </c>
    </row>
    <row r="1736" spans="1:16" x14ac:dyDescent="0.2">
      <c r="A1736" s="356" t="s">
        <v>8613</v>
      </c>
      <c r="B1736" s="356" t="s">
        <v>16592</v>
      </c>
      <c r="C1736" s="358" t="s">
        <v>12965</v>
      </c>
      <c r="D1736" s="358" t="s">
        <v>12966</v>
      </c>
      <c r="E1736" s="358" t="s">
        <v>16593</v>
      </c>
      <c r="G1736" s="358" t="s">
        <v>12886</v>
      </c>
      <c r="H1736" s="385">
        <v>4.7960000000000003</v>
      </c>
      <c r="I1736" s="358" t="s">
        <v>12893</v>
      </c>
      <c r="J1736" s="358" t="s">
        <v>12888</v>
      </c>
      <c r="K1736" s="358" t="s">
        <v>13558</v>
      </c>
      <c r="L1736" s="362">
        <v>39206</v>
      </c>
      <c r="N1736" s="362">
        <v>39206</v>
      </c>
      <c r="P1736" s="356" t="s">
        <v>13255</v>
      </c>
    </row>
    <row r="1737" spans="1:16" x14ac:dyDescent="0.2">
      <c r="A1737" s="356" t="s">
        <v>8614</v>
      </c>
      <c r="B1737" s="356" t="s">
        <v>16594</v>
      </c>
      <c r="C1737" s="358" t="s">
        <v>13560</v>
      </c>
      <c r="D1737" s="358" t="s">
        <v>12916</v>
      </c>
      <c r="E1737" s="358" t="s">
        <v>16595</v>
      </c>
      <c r="G1737" s="358" t="s">
        <v>12886</v>
      </c>
      <c r="H1737" s="385">
        <v>6.8250000000000002</v>
      </c>
      <c r="I1737" s="358" t="s">
        <v>12893</v>
      </c>
      <c r="J1737" s="358" t="s">
        <v>12888</v>
      </c>
      <c r="K1737" s="358" t="s">
        <v>13558</v>
      </c>
      <c r="L1737" s="362">
        <v>39211</v>
      </c>
      <c r="N1737" s="362">
        <v>39211</v>
      </c>
      <c r="P1737" s="356" t="s">
        <v>13255</v>
      </c>
    </row>
    <row r="1738" spans="1:16" x14ac:dyDescent="0.2">
      <c r="A1738" s="356" t="s">
        <v>8615</v>
      </c>
      <c r="B1738" s="356" t="s">
        <v>16596</v>
      </c>
      <c r="C1738" s="358" t="s">
        <v>13017</v>
      </c>
      <c r="D1738" s="358" t="s">
        <v>13018</v>
      </c>
      <c r="E1738" s="358" t="s">
        <v>16597</v>
      </c>
      <c r="G1738" s="358" t="s">
        <v>12886</v>
      </c>
      <c r="H1738" s="385">
        <v>3.5</v>
      </c>
      <c r="I1738" s="358" t="s">
        <v>12893</v>
      </c>
      <c r="J1738" s="358" t="s">
        <v>12888</v>
      </c>
      <c r="K1738" s="358" t="s">
        <v>13558</v>
      </c>
      <c r="L1738" s="362">
        <v>38915</v>
      </c>
      <c r="N1738" s="362">
        <v>38915</v>
      </c>
      <c r="P1738" s="356" t="s">
        <v>13255</v>
      </c>
    </row>
    <row r="1739" spans="1:16" x14ac:dyDescent="0.2">
      <c r="A1739" s="356" t="s">
        <v>8616</v>
      </c>
      <c r="B1739" s="356" t="s">
        <v>16598</v>
      </c>
      <c r="C1739" s="358" t="s">
        <v>13105</v>
      </c>
      <c r="D1739" s="358" t="s">
        <v>13106</v>
      </c>
      <c r="E1739" s="358" t="s">
        <v>16599</v>
      </c>
      <c r="G1739" s="358" t="s">
        <v>12886</v>
      </c>
      <c r="H1739" s="385">
        <v>2.08</v>
      </c>
      <c r="I1739" s="358" t="s">
        <v>12893</v>
      </c>
      <c r="J1739" s="358" t="s">
        <v>12888</v>
      </c>
      <c r="K1739" s="358" t="s">
        <v>13558</v>
      </c>
      <c r="L1739" s="362">
        <v>39224</v>
      </c>
      <c r="N1739" s="362">
        <v>39224</v>
      </c>
      <c r="P1739" s="356" t="s">
        <v>13255</v>
      </c>
    </row>
    <row r="1740" spans="1:16" x14ac:dyDescent="0.2">
      <c r="A1740" s="356" t="s">
        <v>8617</v>
      </c>
      <c r="B1740" s="356" t="s">
        <v>16600</v>
      </c>
      <c r="C1740" s="358" t="s">
        <v>13922</v>
      </c>
      <c r="D1740" s="358" t="s">
        <v>13106</v>
      </c>
      <c r="E1740" s="358" t="s">
        <v>16601</v>
      </c>
      <c r="G1740" s="358" t="s">
        <v>12886</v>
      </c>
      <c r="H1740" s="385">
        <v>5.94</v>
      </c>
      <c r="I1740" s="358" t="s">
        <v>12893</v>
      </c>
      <c r="J1740" s="358" t="s">
        <v>12888</v>
      </c>
      <c r="K1740" s="358" t="s">
        <v>13558</v>
      </c>
      <c r="L1740" s="362">
        <v>39080</v>
      </c>
      <c r="N1740" s="362">
        <v>39080</v>
      </c>
      <c r="P1740" s="356" t="s">
        <v>13255</v>
      </c>
    </row>
    <row r="1741" spans="1:16" x14ac:dyDescent="0.2">
      <c r="A1741" s="356" t="s">
        <v>8618</v>
      </c>
      <c r="B1741" s="356" t="s">
        <v>16602</v>
      </c>
      <c r="C1741" s="358" t="s">
        <v>12930</v>
      </c>
      <c r="D1741" s="358" t="s">
        <v>12931</v>
      </c>
      <c r="E1741" s="358" t="s">
        <v>16603</v>
      </c>
      <c r="G1741" s="358" t="s">
        <v>12886</v>
      </c>
      <c r="H1741" s="385">
        <v>11.22</v>
      </c>
      <c r="I1741" s="358" t="s">
        <v>12893</v>
      </c>
      <c r="J1741" s="358" t="s">
        <v>12888</v>
      </c>
      <c r="K1741" s="358" t="s">
        <v>13558</v>
      </c>
      <c r="L1741" s="362">
        <v>39223</v>
      </c>
      <c r="N1741" s="362">
        <v>39223</v>
      </c>
      <c r="P1741" s="356" t="s">
        <v>13255</v>
      </c>
    </row>
    <row r="1742" spans="1:16" x14ac:dyDescent="0.2">
      <c r="A1742" s="356" t="s">
        <v>8619</v>
      </c>
      <c r="B1742" s="356" t="s">
        <v>16604</v>
      </c>
      <c r="C1742" s="358" t="s">
        <v>12898</v>
      </c>
      <c r="D1742" s="358" t="s">
        <v>12899</v>
      </c>
      <c r="E1742" s="358" t="s">
        <v>16605</v>
      </c>
      <c r="G1742" s="358" t="s">
        <v>12886</v>
      </c>
      <c r="H1742" s="385">
        <v>10.425000000000001</v>
      </c>
      <c r="I1742" s="358" t="s">
        <v>12893</v>
      </c>
      <c r="J1742" s="358" t="s">
        <v>12888</v>
      </c>
      <c r="K1742" s="358" t="s">
        <v>13558</v>
      </c>
      <c r="L1742" s="362">
        <v>39223</v>
      </c>
      <c r="N1742" s="362">
        <v>39223</v>
      </c>
      <c r="P1742" s="356" t="s">
        <v>13255</v>
      </c>
    </row>
    <row r="1743" spans="1:16" x14ac:dyDescent="0.2">
      <c r="A1743" s="356" t="s">
        <v>8620</v>
      </c>
      <c r="B1743" s="356" t="s">
        <v>16606</v>
      </c>
      <c r="C1743" s="358" t="s">
        <v>13017</v>
      </c>
      <c r="D1743" s="358" t="s">
        <v>13018</v>
      </c>
      <c r="E1743" s="358" t="s">
        <v>16607</v>
      </c>
      <c r="G1743" s="358" t="s">
        <v>12886</v>
      </c>
      <c r="H1743" s="385">
        <v>3.74</v>
      </c>
      <c r="I1743" s="358" t="s">
        <v>12893</v>
      </c>
      <c r="J1743" s="358" t="s">
        <v>12888</v>
      </c>
      <c r="K1743" s="358" t="s">
        <v>13558</v>
      </c>
      <c r="L1743" s="362">
        <v>39225</v>
      </c>
      <c r="N1743" s="362">
        <v>39225</v>
      </c>
      <c r="P1743" s="356" t="s">
        <v>13255</v>
      </c>
    </row>
    <row r="1744" spans="1:16" x14ac:dyDescent="0.2">
      <c r="A1744" s="356" t="s">
        <v>8621</v>
      </c>
      <c r="B1744" s="356" t="s">
        <v>16608</v>
      </c>
      <c r="C1744" s="358" t="s">
        <v>16004</v>
      </c>
      <c r="D1744" s="358" t="s">
        <v>12919</v>
      </c>
      <c r="E1744" s="358" t="s">
        <v>16609</v>
      </c>
      <c r="G1744" s="358" t="s">
        <v>12886</v>
      </c>
      <c r="H1744" s="385">
        <v>7.02</v>
      </c>
      <c r="I1744" s="358" t="s">
        <v>12893</v>
      </c>
      <c r="J1744" s="358" t="s">
        <v>12888</v>
      </c>
      <c r="K1744" s="358" t="s">
        <v>13558</v>
      </c>
      <c r="L1744" s="362">
        <v>39238</v>
      </c>
      <c r="N1744" s="362">
        <v>39238</v>
      </c>
      <c r="P1744" s="356" t="s">
        <v>13255</v>
      </c>
    </row>
    <row r="1745" spans="1:16" x14ac:dyDescent="0.2">
      <c r="A1745" s="356" t="s">
        <v>8622</v>
      </c>
      <c r="B1745" s="356" t="s">
        <v>16610</v>
      </c>
      <c r="C1745" s="358" t="s">
        <v>13139</v>
      </c>
      <c r="D1745" s="358" t="s">
        <v>13140</v>
      </c>
      <c r="E1745" s="358" t="s">
        <v>16611</v>
      </c>
      <c r="G1745" s="358" t="s">
        <v>12886</v>
      </c>
      <c r="H1745" s="385">
        <v>11.05</v>
      </c>
      <c r="I1745" s="358" t="s">
        <v>12893</v>
      </c>
      <c r="J1745" s="358" t="s">
        <v>12888</v>
      </c>
      <c r="K1745" s="358" t="s">
        <v>13558</v>
      </c>
      <c r="L1745" s="362">
        <v>39217</v>
      </c>
      <c r="N1745" s="362">
        <v>39217</v>
      </c>
      <c r="P1745" s="356" t="s">
        <v>13255</v>
      </c>
    </row>
    <row r="1746" spans="1:16" x14ac:dyDescent="0.2">
      <c r="A1746" s="356" t="s">
        <v>8623</v>
      </c>
      <c r="B1746" s="356" t="s">
        <v>16612</v>
      </c>
      <c r="C1746" s="358" t="s">
        <v>12890</v>
      </c>
      <c r="D1746" s="358" t="s">
        <v>12891</v>
      </c>
      <c r="E1746" s="358" t="s">
        <v>16613</v>
      </c>
      <c r="G1746" s="358" t="s">
        <v>12886</v>
      </c>
      <c r="H1746" s="385">
        <v>9.36</v>
      </c>
      <c r="I1746" s="358" t="s">
        <v>12893</v>
      </c>
      <c r="J1746" s="358" t="s">
        <v>12888</v>
      </c>
      <c r="K1746" s="358" t="s">
        <v>13558</v>
      </c>
      <c r="L1746" s="362">
        <v>39238</v>
      </c>
      <c r="N1746" s="362">
        <v>39238</v>
      </c>
      <c r="P1746" s="356" t="s">
        <v>13255</v>
      </c>
    </row>
    <row r="1747" spans="1:16" x14ac:dyDescent="0.2">
      <c r="A1747" s="356" t="s">
        <v>8624</v>
      </c>
      <c r="B1747" s="356" t="s">
        <v>16614</v>
      </c>
      <c r="C1747" s="358" t="s">
        <v>13344</v>
      </c>
      <c r="D1747" s="358" t="s">
        <v>12931</v>
      </c>
      <c r="E1747" s="358" t="s">
        <v>16615</v>
      </c>
      <c r="G1747" s="358" t="s">
        <v>12886</v>
      </c>
      <c r="H1747" s="385">
        <v>9</v>
      </c>
      <c r="I1747" s="358" t="s">
        <v>12893</v>
      </c>
      <c r="J1747" s="358" t="s">
        <v>12888</v>
      </c>
      <c r="K1747" s="358" t="s">
        <v>13558</v>
      </c>
      <c r="L1747" s="362">
        <v>39226</v>
      </c>
      <c r="N1747" s="362">
        <v>39226</v>
      </c>
      <c r="P1747" s="356" t="s">
        <v>13255</v>
      </c>
    </row>
    <row r="1748" spans="1:16" x14ac:dyDescent="0.2">
      <c r="A1748" s="356" t="s">
        <v>8625</v>
      </c>
      <c r="B1748" s="356" t="s">
        <v>16616</v>
      </c>
      <c r="C1748" s="358" t="s">
        <v>13014</v>
      </c>
      <c r="D1748" s="358" t="s">
        <v>13015</v>
      </c>
      <c r="E1748" s="358" t="s">
        <v>16617</v>
      </c>
      <c r="G1748" s="358" t="s">
        <v>12886</v>
      </c>
      <c r="H1748" s="385">
        <v>14.612</v>
      </c>
      <c r="I1748" s="358" t="s">
        <v>12893</v>
      </c>
      <c r="J1748" s="358" t="s">
        <v>12888</v>
      </c>
      <c r="K1748" s="358" t="s">
        <v>13558</v>
      </c>
      <c r="L1748" s="362">
        <v>39224</v>
      </c>
      <c r="N1748" s="362">
        <v>39224</v>
      </c>
      <c r="P1748" s="356" t="s">
        <v>13255</v>
      </c>
    </row>
    <row r="1749" spans="1:16" x14ac:dyDescent="0.2">
      <c r="A1749" s="356" t="s">
        <v>8626</v>
      </c>
      <c r="B1749" s="356" t="s">
        <v>16618</v>
      </c>
      <c r="C1749" s="358" t="s">
        <v>13642</v>
      </c>
      <c r="D1749" s="358" t="s">
        <v>13169</v>
      </c>
      <c r="E1749" s="358" t="s">
        <v>16619</v>
      </c>
      <c r="G1749" s="358" t="s">
        <v>12886</v>
      </c>
      <c r="H1749" s="385">
        <v>3.96</v>
      </c>
      <c r="I1749" s="358" t="s">
        <v>12893</v>
      </c>
      <c r="J1749" s="358" t="s">
        <v>12888</v>
      </c>
      <c r="K1749" s="358" t="s">
        <v>13558</v>
      </c>
      <c r="L1749" s="362">
        <v>39224</v>
      </c>
      <c r="N1749" s="362">
        <v>39224</v>
      </c>
      <c r="P1749" s="356" t="s">
        <v>13255</v>
      </c>
    </row>
    <row r="1750" spans="1:16" x14ac:dyDescent="0.2">
      <c r="A1750" s="356" t="s">
        <v>8627</v>
      </c>
      <c r="B1750" s="356" t="s">
        <v>16620</v>
      </c>
      <c r="C1750" s="358" t="s">
        <v>15665</v>
      </c>
      <c r="D1750" s="358" t="s">
        <v>12942</v>
      </c>
      <c r="E1750" s="358" t="s">
        <v>16621</v>
      </c>
      <c r="G1750" s="358" t="s">
        <v>12886</v>
      </c>
      <c r="H1750" s="385">
        <v>3.3</v>
      </c>
      <c r="I1750" s="358" t="s">
        <v>12893</v>
      </c>
      <c r="J1750" s="358" t="s">
        <v>12888</v>
      </c>
      <c r="K1750" s="358" t="s">
        <v>13558</v>
      </c>
      <c r="L1750" s="362">
        <v>39239</v>
      </c>
      <c r="N1750" s="362">
        <v>39239</v>
      </c>
      <c r="P1750" s="356" t="s">
        <v>13255</v>
      </c>
    </row>
    <row r="1751" spans="1:16" x14ac:dyDescent="0.2">
      <c r="A1751" s="356" t="s">
        <v>8628</v>
      </c>
      <c r="B1751" s="356" t="s">
        <v>16622</v>
      </c>
      <c r="C1751" s="358" t="s">
        <v>13572</v>
      </c>
      <c r="D1751" s="358" t="s">
        <v>12981</v>
      </c>
      <c r="E1751" s="358" t="s">
        <v>16623</v>
      </c>
      <c r="G1751" s="358" t="s">
        <v>12886</v>
      </c>
      <c r="H1751" s="385">
        <v>6.24</v>
      </c>
      <c r="I1751" s="358" t="s">
        <v>12893</v>
      </c>
      <c r="J1751" s="358" t="s">
        <v>12888</v>
      </c>
      <c r="K1751" s="358" t="s">
        <v>13558</v>
      </c>
      <c r="L1751" s="362">
        <v>39246</v>
      </c>
      <c r="N1751" s="362">
        <v>39246</v>
      </c>
      <c r="P1751" s="356" t="s">
        <v>13255</v>
      </c>
    </row>
    <row r="1752" spans="1:16" x14ac:dyDescent="0.2">
      <c r="A1752" s="356" t="s">
        <v>8629</v>
      </c>
      <c r="B1752" s="356" t="s">
        <v>16624</v>
      </c>
      <c r="C1752" s="358" t="s">
        <v>12962</v>
      </c>
      <c r="D1752" s="358" t="s">
        <v>12963</v>
      </c>
      <c r="E1752" s="358" t="s">
        <v>16625</v>
      </c>
      <c r="G1752" s="358" t="s">
        <v>12886</v>
      </c>
      <c r="H1752" s="385">
        <v>18.71</v>
      </c>
      <c r="I1752" s="358" t="s">
        <v>12893</v>
      </c>
      <c r="J1752" s="358" t="s">
        <v>12888</v>
      </c>
      <c r="K1752" s="358" t="s">
        <v>13558</v>
      </c>
      <c r="L1752" s="362">
        <v>39244</v>
      </c>
      <c r="N1752" s="362">
        <v>39244</v>
      </c>
      <c r="P1752" s="356" t="s">
        <v>13255</v>
      </c>
    </row>
    <row r="1753" spans="1:16" x14ac:dyDescent="0.2">
      <c r="A1753" s="356" t="s">
        <v>8630</v>
      </c>
      <c r="B1753" s="356" t="s">
        <v>16626</v>
      </c>
      <c r="C1753" s="358" t="s">
        <v>12972</v>
      </c>
      <c r="D1753" s="358" t="s">
        <v>12973</v>
      </c>
      <c r="E1753" s="358" t="s">
        <v>15392</v>
      </c>
      <c r="G1753" s="358" t="s">
        <v>12886</v>
      </c>
      <c r="H1753" s="385">
        <v>15.99</v>
      </c>
      <c r="I1753" s="358" t="s">
        <v>12893</v>
      </c>
      <c r="J1753" s="358" t="s">
        <v>12888</v>
      </c>
      <c r="K1753" s="358" t="s">
        <v>13558</v>
      </c>
      <c r="L1753" s="362">
        <v>39245</v>
      </c>
      <c r="N1753" s="362">
        <v>39245</v>
      </c>
      <c r="P1753" s="356" t="s">
        <v>13255</v>
      </c>
    </row>
    <row r="1754" spans="1:16" x14ac:dyDescent="0.2">
      <c r="A1754" s="356" t="s">
        <v>8631</v>
      </c>
      <c r="B1754" s="356" t="s">
        <v>16627</v>
      </c>
      <c r="C1754" s="358" t="s">
        <v>12902</v>
      </c>
      <c r="D1754" s="358" t="s">
        <v>12903</v>
      </c>
      <c r="E1754" s="358" t="s">
        <v>16628</v>
      </c>
      <c r="G1754" s="358" t="s">
        <v>12886</v>
      </c>
      <c r="H1754" s="385">
        <v>2.16</v>
      </c>
      <c r="I1754" s="358" t="s">
        <v>12893</v>
      </c>
      <c r="J1754" s="358" t="s">
        <v>12888</v>
      </c>
      <c r="K1754" s="358" t="s">
        <v>13558</v>
      </c>
      <c r="L1754" s="362">
        <v>39252</v>
      </c>
      <c r="N1754" s="362">
        <v>39252</v>
      </c>
      <c r="P1754" s="356" t="s">
        <v>13255</v>
      </c>
    </row>
    <row r="1755" spans="1:16" x14ac:dyDescent="0.2">
      <c r="A1755" s="356" t="s">
        <v>8632</v>
      </c>
      <c r="B1755" s="356" t="s">
        <v>16629</v>
      </c>
      <c r="C1755" s="358" t="s">
        <v>13116</v>
      </c>
      <c r="D1755" s="358" t="s">
        <v>12919</v>
      </c>
      <c r="E1755" s="358" t="s">
        <v>16630</v>
      </c>
      <c r="G1755" s="358" t="s">
        <v>12886</v>
      </c>
      <c r="H1755" s="385">
        <v>7.56</v>
      </c>
      <c r="I1755" s="358" t="s">
        <v>12893</v>
      </c>
      <c r="J1755" s="358" t="s">
        <v>12888</v>
      </c>
      <c r="K1755" s="358" t="s">
        <v>13558</v>
      </c>
      <c r="L1755" s="362">
        <v>39254</v>
      </c>
      <c r="N1755" s="362">
        <v>39254</v>
      </c>
      <c r="P1755" s="356" t="s">
        <v>13255</v>
      </c>
    </row>
    <row r="1756" spans="1:16" x14ac:dyDescent="0.2">
      <c r="A1756" s="356" t="s">
        <v>8633</v>
      </c>
      <c r="B1756" s="356" t="s">
        <v>16631</v>
      </c>
      <c r="C1756" s="358" t="s">
        <v>12941</v>
      </c>
      <c r="D1756" s="358" t="s">
        <v>12942</v>
      </c>
      <c r="E1756" s="358" t="s">
        <v>16632</v>
      </c>
      <c r="G1756" s="358" t="s">
        <v>12886</v>
      </c>
      <c r="H1756" s="385">
        <v>16.8</v>
      </c>
      <c r="I1756" s="358" t="s">
        <v>12893</v>
      </c>
      <c r="J1756" s="358" t="s">
        <v>12888</v>
      </c>
      <c r="K1756" s="358" t="s">
        <v>13558</v>
      </c>
      <c r="L1756" s="362">
        <v>39315</v>
      </c>
      <c r="N1756" s="362">
        <v>39315</v>
      </c>
      <c r="P1756" s="356" t="s">
        <v>13255</v>
      </c>
    </row>
    <row r="1757" spans="1:16" x14ac:dyDescent="0.2">
      <c r="A1757" s="356" t="s">
        <v>8634</v>
      </c>
      <c r="B1757" s="356" t="s">
        <v>16633</v>
      </c>
      <c r="C1757" s="358" t="s">
        <v>13064</v>
      </c>
      <c r="D1757" s="358" t="s">
        <v>12931</v>
      </c>
      <c r="E1757" s="358" t="s">
        <v>16634</v>
      </c>
      <c r="G1757" s="358" t="s">
        <v>12886</v>
      </c>
      <c r="H1757" s="385">
        <v>4.1399999999999997</v>
      </c>
      <c r="I1757" s="358" t="s">
        <v>12893</v>
      </c>
      <c r="J1757" s="358" t="s">
        <v>12888</v>
      </c>
      <c r="K1757" s="358" t="s">
        <v>13558</v>
      </c>
      <c r="L1757" s="362">
        <v>39244</v>
      </c>
      <c r="N1757" s="362">
        <v>39244</v>
      </c>
      <c r="P1757" s="356" t="s">
        <v>13255</v>
      </c>
    </row>
    <row r="1758" spans="1:16" x14ac:dyDescent="0.2">
      <c r="A1758" s="356" t="s">
        <v>8635</v>
      </c>
      <c r="B1758" s="356" t="s">
        <v>16635</v>
      </c>
      <c r="C1758" s="358" t="s">
        <v>14337</v>
      </c>
      <c r="D1758" s="358" t="s">
        <v>12984</v>
      </c>
      <c r="E1758" s="358" t="s">
        <v>16636</v>
      </c>
      <c r="G1758" s="358" t="s">
        <v>12886</v>
      </c>
      <c r="H1758" s="385">
        <v>8.8800000000000008</v>
      </c>
      <c r="I1758" s="358" t="s">
        <v>12893</v>
      </c>
      <c r="J1758" s="358" t="s">
        <v>12888</v>
      </c>
      <c r="K1758" s="358" t="s">
        <v>13558</v>
      </c>
      <c r="L1758" s="362">
        <v>39255</v>
      </c>
      <c r="N1758" s="362">
        <v>39255</v>
      </c>
      <c r="P1758" s="356" t="s">
        <v>13255</v>
      </c>
    </row>
    <row r="1759" spans="1:16" x14ac:dyDescent="0.2">
      <c r="A1759" s="356" t="s">
        <v>8636</v>
      </c>
      <c r="B1759" s="356" t="s">
        <v>16637</v>
      </c>
      <c r="C1759" s="358" t="s">
        <v>13120</v>
      </c>
      <c r="D1759" s="358" t="s">
        <v>12984</v>
      </c>
      <c r="E1759" s="358" t="s">
        <v>16638</v>
      </c>
      <c r="G1759" s="358" t="s">
        <v>12886</v>
      </c>
      <c r="H1759" s="385">
        <v>5.76</v>
      </c>
      <c r="I1759" s="358" t="s">
        <v>12893</v>
      </c>
      <c r="J1759" s="358" t="s">
        <v>12888</v>
      </c>
      <c r="K1759" s="358" t="s">
        <v>13558</v>
      </c>
      <c r="L1759" s="362">
        <v>39244</v>
      </c>
      <c r="N1759" s="362">
        <v>39244</v>
      </c>
      <c r="P1759" s="356" t="s">
        <v>13255</v>
      </c>
    </row>
    <row r="1760" spans="1:16" x14ac:dyDescent="0.2">
      <c r="A1760" s="356" t="s">
        <v>8637</v>
      </c>
      <c r="B1760" s="356" t="s">
        <v>16639</v>
      </c>
      <c r="C1760" s="358" t="s">
        <v>14214</v>
      </c>
      <c r="D1760" s="358" t="s">
        <v>12916</v>
      </c>
      <c r="E1760" s="358" t="s">
        <v>16640</v>
      </c>
      <c r="G1760" s="358" t="s">
        <v>12886</v>
      </c>
      <c r="H1760" s="385">
        <v>8.64</v>
      </c>
      <c r="I1760" s="358" t="s">
        <v>12893</v>
      </c>
      <c r="J1760" s="358" t="s">
        <v>12888</v>
      </c>
      <c r="K1760" s="358" t="s">
        <v>13558</v>
      </c>
      <c r="L1760" s="362">
        <v>40875</v>
      </c>
      <c r="N1760" s="362">
        <v>40875</v>
      </c>
      <c r="P1760" s="356" t="s">
        <v>13255</v>
      </c>
    </row>
    <row r="1761" spans="1:16" x14ac:dyDescent="0.2">
      <c r="A1761" s="356" t="s">
        <v>8638</v>
      </c>
      <c r="B1761" s="356" t="s">
        <v>16641</v>
      </c>
      <c r="C1761" s="358" t="s">
        <v>12972</v>
      </c>
      <c r="D1761" s="358" t="s">
        <v>12973</v>
      </c>
      <c r="E1761" s="358" t="s">
        <v>14621</v>
      </c>
      <c r="G1761" s="358" t="s">
        <v>12886</v>
      </c>
      <c r="H1761" s="385">
        <v>5.4</v>
      </c>
      <c r="I1761" s="358" t="s">
        <v>12893</v>
      </c>
      <c r="J1761" s="358" t="s">
        <v>12888</v>
      </c>
      <c r="K1761" s="358" t="s">
        <v>13558</v>
      </c>
      <c r="L1761" s="362">
        <v>39253</v>
      </c>
      <c r="N1761" s="362">
        <v>39253</v>
      </c>
      <c r="P1761" s="356" t="s">
        <v>13255</v>
      </c>
    </row>
    <row r="1762" spans="1:16" x14ac:dyDescent="0.2">
      <c r="A1762" s="356" t="s">
        <v>8639</v>
      </c>
      <c r="B1762" s="356" t="s">
        <v>16642</v>
      </c>
      <c r="C1762" s="358" t="s">
        <v>14467</v>
      </c>
      <c r="D1762" s="358" t="s">
        <v>12984</v>
      </c>
      <c r="E1762" s="358" t="s">
        <v>16643</v>
      </c>
      <c r="G1762" s="358" t="s">
        <v>12886</v>
      </c>
      <c r="H1762" s="385">
        <v>12.25</v>
      </c>
      <c r="I1762" s="358" t="s">
        <v>12893</v>
      </c>
      <c r="J1762" s="358" t="s">
        <v>12888</v>
      </c>
      <c r="K1762" s="358" t="s">
        <v>13558</v>
      </c>
      <c r="L1762" s="362">
        <v>39307</v>
      </c>
      <c r="N1762" s="362">
        <v>39307</v>
      </c>
      <c r="P1762" s="356" t="s">
        <v>13255</v>
      </c>
    </row>
    <row r="1763" spans="1:16" x14ac:dyDescent="0.2">
      <c r="A1763" s="356" t="s">
        <v>8640</v>
      </c>
      <c r="B1763" s="356" t="s">
        <v>16644</v>
      </c>
      <c r="C1763" s="358" t="s">
        <v>12902</v>
      </c>
      <c r="D1763" s="358" t="s">
        <v>12903</v>
      </c>
      <c r="E1763" s="358" t="s">
        <v>16645</v>
      </c>
      <c r="G1763" s="358" t="s">
        <v>12886</v>
      </c>
      <c r="H1763" s="385">
        <v>4.375</v>
      </c>
      <c r="I1763" s="358" t="s">
        <v>12893</v>
      </c>
      <c r="J1763" s="358" t="s">
        <v>12888</v>
      </c>
      <c r="K1763" s="358" t="s">
        <v>13558</v>
      </c>
      <c r="L1763" s="362">
        <v>39243</v>
      </c>
      <c r="N1763" s="362">
        <v>39243</v>
      </c>
      <c r="P1763" s="356" t="s">
        <v>13255</v>
      </c>
    </row>
    <row r="1764" spans="1:16" x14ac:dyDescent="0.2">
      <c r="A1764" s="356" t="s">
        <v>8641</v>
      </c>
      <c r="B1764" s="356" t="s">
        <v>16646</v>
      </c>
      <c r="C1764" s="358" t="s">
        <v>13238</v>
      </c>
      <c r="D1764" s="358" t="s">
        <v>12919</v>
      </c>
      <c r="E1764" s="358" t="s">
        <v>15607</v>
      </c>
      <c r="G1764" s="358" t="s">
        <v>12886</v>
      </c>
      <c r="H1764" s="385">
        <v>5.0999999999999996</v>
      </c>
      <c r="I1764" s="358" t="s">
        <v>12893</v>
      </c>
      <c r="J1764" s="358" t="s">
        <v>12888</v>
      </c>
      <c r="K1764" s="358" t="s">
        <v>13558</v>
      </c>
      <c r="L1764" s="362">
        <v>39226</v>
      </c>
      <c r="N1764" s="362">
        <v>39226</v>
      </c>
      <c r="P1764" s="356" t="s">
        <v>13255</v>
      </c>
    </row>
    <row r="1765" spans="1:16" x14ac:dyDescent="0.2">
      <c r="A1765" s="356" t="s">
        <v>8642</v>
      </c>
      <c r="B1765" s="356" t="s">
        <v>16647</v>
      </c>
      <c r="C1765" s="358" t="s">
        <v>13001</v>
      </c>
      <c r="D1765" s="358" t="s">
        <v>12916</v>
      </c>
      <c r="E1765" s="358" t="s">
        <v>16648</v>
      </c>
      <c r="G1765" s="358" t="s">
        <v>12886</v>
      </c>
      <c r="H1765" s="385">
        <v>6.75</v>
      </c>
      <c r="I1765" s="358" t="s">
        <v>12893</v>
      </c>
      <c r="J1765" s="358" t="s">
        <v>12888</v>
      </c>
      <c r="K1765" s="358" t="s">
        <v>13558</v>
      </c>
      <c r="L1765" s="362">
        <v>39248</v>
      </c>
      <c r="N1765" s="362">
        <v>39248</v>
      </c>
      <c r="P1765" s="356" t="s">
        <v>13255</v>
      </c>
    </row>
    <row r="1766" spans="1:16" x14ac:dyDescent="0.2">
      <c r="A1766" s="356" t="s">
        <v>8643</v>
      </c>
      <c r="B1766" s="356" t="s">
        <v>16649</v>
      </c>
      <c r="C1766" s="358" t="s">
        <v>13120</v>
      </c>
      <c r="D1766" s="358" t="s">
        <v>12984</v>
      </c>
      <c r="E1766" s="358" t="s">
        <v>16650</v>
      </c>
      <c r="G1766" s="358" t="s">
        <v>12886</v>
      </c>
      <c r="H1766" s="385">
        <v>30.1</v>
      </c>
      <c r="I1766" s="358" t="s">
        <v>12893</v>
      </c>
      <c r="J1766" s="358" t="s">
        <v>12888</v>
      </c>
      <c r="K1766" s="358" t="s">
        <v>13558</v>
      </c>
      <c r="L1766" s="362">
        <v>39311</v>
      </c>
      <c r="N1766" s="362">
        <v>39311</v>
      </c>
      <c r="P1766" s="356" t="s">
        <v>13605</v>
      </c>
    </row>
    <row r="1767" spans="1:16" x14ac:dyDescent="0.2">
      <c r="A1767" s="356" t="s">
        <v>8644</v>
      </c>
      <c r="B1767" s="356" t="s">
        <v>16651</v>
      </c>
      <c r="C1767" s="358" t="s">
        <v>13136</v>
      </c>
      <c r="D1767" s="358" t="s">
        <v>12884</v>
      </c>
      <c r="E1767" s="358" t="s">
        <v>16652</v>
      </c>
      <c r="G1767" s="358" t="s">
        <v>12886</v>
      </c>
      <c r="H1767" s="385">
        <v>5.44</v>
      </c>
      <c r="I1767" s="358" t="s">
        <v>12893</v>
      </c>
      <c r="J1767" s="358" t="s">
        <v>12888</v>
      </c>
      <c r="K1767" s="358" t="s">
        <v>13558</v>
      </c>
      <c r="L1767" s="362">
        <v>39253</v>
      </c>
      <c r="N1767" s="362">
        <v>39253</v>
      </c>
      <c r="P1767" s="356" t="s">
        <v>13255</v>
      </c>
    </row>
    <row r="1768" spans="1:16" x14ac:dyDescent="0.2">
      <c r="A1768" s="356" t="s">
        <v>8645</v>
      </c>
      <c r="B1768" s="356" t="s">
        <v>16653</v>
      </c>
      <c r="C1768" s="358" t="s">
        <v>13294</v>
      </c>
      <c r="D1768" s="358" t="s">
        <v>13295</v>
      </c>
      <c r="E1768" s="358" t="s">
        <v>16654</v>
      </c>
      <c r="G1768" s="358" t="s">
        <v>12886</v>
      </c>
      <c r="H1768" s="385">
        <v>3.6</v>
      </c>
      <c r="I1768" s="358" t="s">
        <v>12893</v>
      </c>
      <c r="J1768" s="358" t="s">
        <v>12888</v>
      </c>
      <c r="K1768" s="358" t="s">
        <v>13558</v>
      </c>
      <c r="L1768" s="362">
        <v>39267</v>
      </c>
      <c r="N1768" s="362">
        <v>39267</v>
      </c>
      <c r="P1768" s="356" t="s">
        <v>13255</v>
      </c>
    </row>
    <row r="1769" spans="1:16" x14ac:dyDescent="0.2">
      <c r="A1769" s="356" t="s">
        <v>8646</v>
      </c>
      <c r="B1769" s="356" t="s">
        <v>16655</v>
      </c>
      <c r="C1769" s="358" t="s">
        <v>13014</v>
      </c>
      <c r="D1769" s="358" t="s">
        <v>13015</v>
      </c>
      <c r="E1769" s="358" t="s">
        <v>16656</v>
      </c>
      <c r="G1769" s="358" t="s">
        <v>12886</v>
      </c>
      <c r="H1769" s="385">
        <v>59.625</v>
      </c>
      <c r="I1769" s="358" t="s">
        <v>12893</v>
      </c>
      <c r="J1769" s="358" t="s">
        <v>12888</v>
      </c>
      <c r="K1769" s="358" t="s">
        <v>13558</v>
      </c>
      <c r="L1769" s="362">
        <v>39235</v>
      </c>
      <c r="N1769" s="362">
        <v>39235</v>
      </c>
      <c r="P1769" s="356" t="s">
        <v>13255</v>
      </c>
    </row>
    <row r="1770" spans="1:16" x14ac:dyDescent="0.2">
      <c r="A1770" s="356" t="s">
        <v>8647</v>
      </c>
      <c r="B1770" s="356" t="s">
        <v>16657</v>
      </c>
      <c r="C1770" s="358" t="s">
        <v>12926</v>
      </c>
      <c r="D1770" s="358" t="s">
        <v>12927</v>
      </c>
      <c r="E1770" s="358" t="s">
        <v>16658</v>
      </c>
      <c r="G1770" s="358" t="s">
        <v>12886</v>
      </c>
      <c r="H1770" s="385">
        <v>2</v>
      </c>
      <c r="I1770" s="358" t="s">
        <v>12893</v>
      </c>
      <c r="J1770" s="358" t="s">
        <v>12888</v>
      </c>
      <c r="K1770" s="358" t="s">
        <v>13558</v>
      </c>
      <c r="L1770" s="362">
        <v>39260</v>
      </c>
      <c r="N1770" s="362">
        <v>39260</v>
      </c>
      <c r="P1770" s="356" t="s">
        <v>13255</v>
      </c>
    </row>
    <row r="1771" spans="1:16" x14ac:dyDescent="0.2">
      <c r="A1771" s="356" t="s">
        <v>8648</v>
      </c>
      <c r="B1771" s="356" t="s">
        <v>16659</v>
      </c>
      <c r="C1771" s="358" t="s">
        <v>13182</v>
      </c>
      <c r="D1771" s="358" t="s">
        <v>12910</v>
      </c>
      <c r="E1771" s="358" t="s">
        <v>13145</v>
      </c>
      <c r="G1771" s="358" t="s">
        <v>12886</v>
      </c>
      <c r="H1771" s="385">
        <v>7.2</v>
      </c>
      <c r="I1771" s="358" t="s">
        <v>12893</v>
      </c>
      <c r="J1771" s="358" t="s">
        <v>12888</v>
      </c>
      <c r="K1771" s="358" t="s">
        <v>13558</v>
      </c>
      <c r="L1771" s="362">
        <v>39290</v>
      </c>
      <c r="N1771" s="362">
        <v>39290</v>
      </c>
      <c r="P1771" s="356" t="s">
        <v>13255</v>
      </c>
    </row>
    <row r="1772" spans="1:16" x14ac:dyDescent="0.2">
      <c r="A1772" s="356" t="s">
        <v>8649</v>
      </c>
      <c r="B1772" s="356" t="s">
        <v>16660</v>
      </c>
      <c r="C1772" s="358" t="s">
        <v>12926</v>
      </c>
      <c r="D1772" s="358" t="s">
        <v>12927</v>
      </c>
      <c r="E1772" s="358" t="s">
        <v>16661</v>
      </c>
      <c r="G1772" s="358" t="s">
        <v>12886</v>
      </c>
      <c r="H1772" s="385">
        <v>8.4</v>
      </c>
      <c r="I1772" s="358" t="s">
        <v>12893</v>
      </c>
      <c r="J1772" s="358" t="s">
        <v>12888</v>
      </c>
      <c r="K1772" s="358" t="s">
        <v>13558</v>
      </c>
      <c r="L1772" s="362">
        <v>39260</v>
      </c>
      <c r="M1772" s="362">
        <v>42657</v>
      </c>
      <c r="N1772" s="362">
        <v>39260</v>
      </c>
      <c r="O1772" s="362">
        <v>42657</v>
      </c>
      <c r="P1772" s="356" t="s">
        <v>13255</v>
      </c>
    </row>
    <row r="1773" spans="1:16" x14ac:dyDescent="0.2">
      <c r="A1773" s="356" t="s">
        <v>8650</v>
      </c>
      <c r="B1773" s="356" t="s">
        <v>16662</v>
      </c>
      <c r="C1773" s="358" t="s">
        <v>16004</v>
      </c>
      <c r="D1773" s="358" t="s">
        <v>12919</v>
      </c>
      <c r="E1773" s="358" t="s">
        <v>14131</v>
      </c>
      <c r="G1773" s="358" t="s">
        <v>12886</v>
      </c>
      <c r="H1773" s="385">
        <v>2.16</v>
      </c>
      <c r="I1773" s="358" t="s">
        <v>12893</v>
      </c>
      <c r="J1773" s="358" t="s">
        <v>12888</v>
      </c>
      <c r="K1773" s="358" t="s">
        <v>13558</v>
      </c>
      <c r="L1773" s="362">
        <v>39266</v>
      </c>
      <c r="N1773" s="362">
        <v>39266</v>
      </c>
      <c r="P1773" s="356" t="s">
        <v>13255</v>
      </c>
    </row>
    <row r="1774" spans="1:16" x14ac:dyDescent="0.2">
      <c r="A1774" s="356" t="s">
        <v>8651</v>
      </c>
      <c r="B1774" s="356" t="s">
        <v>16663</v>
      </c>
      <c r="C1774" s="358" t="s">
        <v>13014</v>
      </c>
      <c r="D1774" s="358" t="s">
        <v>13015</v>
      </c>
      <c r="E1774" s="358" t="s">
        <v>16664</v>
      </c>
      <c r="G1774" s="358" t="s">
        <v>12886</v>
      </c>
      <c r="H1774" s="385">
        <v>6</v>
      </c>
      <c r="I1774" s="358" t="s">
        <v>12893</v>
      </c>
      <c r="J1774" s="358" t="s">
        <v>12888</v>
      </c>
      <c r="K1774" s="358" t="s">
        <v>13558</v>
      </c>
      <c r="L1774" s="362">
        <v>39262</v>
      </c>
      <c r="N1774" s="362">
        <v>39262</v>
      </c>
      <c r="P1774" s="356" t="s">
        <v>13255</v>
      </c>
    </row>
    <row r="1775" spans="1:16" x14ac:dyDescent="0.2">
      <c r="A1775" s="356" t="s">
        <v>8652</v>
      </c>
      <c r="B1775" s="356" t="s">
        <v>16665</v>
      </c>
      <c r="C1775" s="358" t="s">
        <v>13014</v>
      </c>
      <c r="D1775" s="358" t="s">
        <v>13015</v>
      </c>
      <c r="E1775" s="358" t="s">
        <v>16666</v>
      </c>
      <c r="G1775" s="358" t="s">
        <v>12886</v>
      </c>
      <c r="H1775" s="385">
        <v>12.4</v>
      </c>
      <c r="I1775" s="358" t="s">
        <v>12893</v>
      </c>
      <c r="J1775" s="358" t="s">
        <v>12888</v>
      </c>
      <c r="K1775" s="358" t="s">
        <v>13558</v>
      </c>
      <c r="L1775" s="362">
        <v>39262</v>
      </c>
      <c r="N1775" s="362">
        <v>39262</v>
      </c>
      <c r="P1775" s="356" t="s">
        <v>13255</v>
      </c>
    </row>
    <row r="1776" spans="1:16" x14ac:dyDescent="0.2">
      <c r="A1776" s="356" t="s">
        <v>8653</v>
      </c>
      <c r="B1776" s="356" t="s">
        <v>16667</v>
      </c>
      <c r="C1776" s="358" t="s">
        <v>16004</v>
      </c>
      <c r="D1776" s="358" t="s">
        <v>12919</v>
      </c>
      <c r="E1776" s="358" t="s">
        <v>16668</v>
      </c>
      <c r="G1776" s="358" t="s">
        <v>12886</v>
      </c>
      <c r="H1776" s="385">
        <v>8.625</v>
      </c>
      <c r="I1776" s="358" t="s">
        <v>12893</v>
      </c>
      <c r="J1776" s="358" t="s">
        <v>12888</v>
      </c>
      <c r="K1776" s="358" t="s">
        <v>13558</v>
      </c>
      <c r="L1776" s="362">
        <v>40857</v>
      </c>
      <c r="N1776" s="362">
        <v>40857</v>
      </c>
      <c r="P1776" s="356" t="s">
        <v>13255</v>
      </c>
    </row>
    <row r="1777" spans="1:16" x14ac:dyDescent="0.2">
      <c r="A1777" s="356" t="s">
        <v>8654</v>
      </c>
      <c r="B1777" s="356" t="s">
        <v>16669</v>
      </c>
      <c r="C1777" s="358" t="s">
        <v>13758</v>
      </c>
      <c r="D1777" s="358" t="s">
        <v>13759</v>
      </c>
      <c r="E1777" s="358" t="s">
        <v>16670</v>
      </c>
      <c r="G1777" s="358" t="s">
        <v>12886</v>
      </c>
      <c r="H1777" s="385">
        <v>15.84</v>
      </c>
      <c r="I1777" s="358" t="s">
        <v>12893</v>
      </c>
      <c r="J1777" s="358" t="s">
        <v>12888</v>
      </c>
      <c r="K1777" s="358" t="s">
        <v>13558</v>
      </c>
      <c r="L1777" s="362">
        <v>39191</v>
      </c>
      <c r="N1777" s="362">
        <v>39191</v>
      </c>
      <c r="P1777" s="356" t="s">
        <v>13255</v>
      </c>
    </row>
    <row r="1778" spans="1:16" x14ac:dyDescent="0.2">
      <c r="A1778" s="356" t="s">
        <v>8655</v>
      </c>
      <c r="B1778" s="356" t="s">
        <v>16671</v>
      </c>
      <c r="C1778" s="358" t="s">
        <v>13922</v>
      </c>
      <c r="D1778" s="358" t="s">
        <v>13106</v>
      </c>
      <c r="E1778" s="358" t="s">
        <v>16672</v>
      </c>
      <c r="G1778" s="358" t="s">
        <v>12886</v>
      </c>
      <c r="H1778" s="385">
        <v>5.94</v>
      </c>
      <c r="I1778" s="358" t="s">
        <v>12893</v>
      </c>
      <c r="J1778" s="358" t="s">
        <v>12888</v>
      </c>
      <c r="K1778" s="358" t="s">
        <v>13558</v>
      </c>
      <c r="L1778" s="362">
        <v>39233</v>
      </c>
      <c r="N1778" s="362">
        <v>39233</v>
      </c>
      <c r="P1778" s="356" t="s">
        <v>13255</v>
      </c>
    </row>
    <row r="1779" spans="1:16" x14ac:dyDescent="0.2">
      <c r="A1779" s="356" t="s">
        <v>8656</v>
      </c>
      <c r="B1779" s="356" t="s">
        <v>16673</v>
      </c>
      <c r="C1779" s="358" t="s">
        <v>14389</v>
      </c>
      <c r="D1779" s="358" t="s">
        <v>13130</v>
      </c>
      <c r="E1779" s="358" t="s">
        <v>16674</v>
      </c>
      <c r="G1779" s="358" t="s">
        <v>12886</v>
      </c>
      <c r="H1779" s="385">
        <v>10.23</v>
      </c>
      <c r="I1779" s="358" t="s">
        <v>12893</v>
      </c>
      <c r="J1779" s="358" t="s">
        <v>12888</v>
      </c>
      <c r="K1779" s="358" t="s">
        <v>13558</v>
      </c>
      <c r="L1779" s="362">
        <v>39213</v>
      </c>
      <c r="N1779" s="362">
        <v>39213</v>
      </c>
      <c r="P1779" s="356" t="s">
        <v>13255</v>
      </c>
    </row>
    <row r="1780" spans="1:16" x14ac:dyDescent="0.2">
      <c r="A1780" s="356" t="s">
        <v>8657</v>
      </c>
      <c r="B1780" s="356" t="s">
        <v>16675</v>
      </c>
      <c r="C1780" s="358" t="s">
        <v>12962</v>
      </c>
      <c r="D1780" s="358" t="s">
        <v>12963</v>
      </c>
      <c r="E1780" s="358" t="s">
        <v>16676</v>
      </c>
      <c r="G1780" s="358" t="s">
        <v>12886</v>
      </c>
      <c r="H1780" s="385">
        <v>5.44</v>
      </c>
      <c r="I1780" s="358" t="s">
        <v>12893</v>
      </c>
      <c r="J1780" s="358" t="s">
        <v>12888</v>
      </c>
      <c r="K1780" s="358" t="s">
        <v>13558</v>
      </c>
      <c r="L1780" s="362">
        <v>39273</v>
      </c>
      <c r="N1780" s="362">
        <v>39273</v>
      </c>
      <c r="P1780" s="356" t="s">
        <v>13255</v>
      </c>
    </row>
    <row r="1781" spans="1:16" x14ac:dyDescent="0.2">
      <c r="A1781" s="356" t="s">
        <v>8658</v>
      </c>
      <c r="B1781" s="356" t="s">
        <v>16677</v>
      </c>
      <c r="C1781" s="358" t="s">
        <v>13673</v>
      </c>
      <c r="D1781" s="358" t="s">
        <v>13245</v>
      </c>
      <c r="E1781" s="358" t="s">
        <v>16678</v>
      </c>
      <c r="G1781" s="358" t="s">
        <v>12886</v>
      </c>
      <c r="H1781" s="385">
        <v>5.56</v>
      </c>
      <c r="I1781" s="358" t="s">
        <v>12893</v>
      </c>
      <c r="J1781" s="358" t="s">
        <v>12888</v>
      </c>
      <c r="K1781" s="358" t="s">
        <v>13558</v>
      </c>
      <c r="L1781" s="362">
        <v>39270</v>
      </c>
      <c r="N1781" s="362">
        <v>39270</v>
      </c>
      <c r="P1781" s="356" t="s">
        <v>13255</v>
      </c>
    </row>
    <row r="1782" spans="1:16" x14ac:dyDescent="0.2">
      <c r="A1782" s="356" t="s">
        <v>8659</v>
      </c>
      <c r="B1782" s="356" t="s">
        <v>16679</v>
      </c>
      <c r="C1782" s="358" t="s">
        <v>12905</v>
      </c>
      <c r="D1782" s="358" t="s">
        <v>13075</v>
      </c>
      <c r="E1782" s="358" t="s">
        <v>16680</v>
      </c>
      <c r="G1782" s="358" t="s">
        <v>12886</v>
      </c>
      <c r="H1782" s="385">
        <v>5</v>
      </c>
      <c r="I1782" s="358" t="s">
        <v>12893</v>
      </c>
      <c r="J1782" s="358" t="s">
        <v>12888</v>
      </c>
      <c r="K1782" s="358" t="s">
        <v>13558</v>
      </c>
      <c r="L1782" s="362">
        <v>39248</v>
      </c>
      <c r="N1782" s="362">
        <v>39248</v>
      </c>
      <c r="P1782" s="356" t="s">
        <v>13255</v>
      </c>
    </row>
    <row r="1783" spans="1:16" x14ac:dyDescent="0.2">
      <c r="A1783" s="356" t="s">
        <v>8660</v>
      </c>
      <c r="B1783" s="356" t="s">
        <v>16681</v>
      </c>
      <c r="C1783" s="358" t="s">
        <v>12926</v>
      </c>
      <c r="D1783" s="358" t="s">
        <v>12927</v>
      </c>
      <c r="E1783" s="358" t="s">
        <v>15143</v>
      </c>
      <c r="G1783" s="358" t="s">
        <v>12886</v>
      </c>
      <c r="H1783" s="385">
        <v>7.77</v>
      </c>
      <c r="I1783" s="358" t="s">
        <v>12893</v>
      </c>
      <c r="J1783" s="358" t="s">
        <v>12888</v>
      </c>
      <c r="K1783" s="358" t="s">
        <v>13558</v>
      </c>
      <c r="L1783" s="362">
        <v>39269</v>
      </c>
      <c r="N1783" s="362">
        <v>39269</v>
      </c>
      <c r="P1783" s="356" t="s">
        <v>13255</v>
      </c>
    </row>
    <row r="1784" spans="1:16" x14ac:dyDescent="0.2">
      <c r="A1784" s="356" t="s">
        <v>8661</v>
      </c>
      <c r="B1784" s="356" t="s">
        <v>16682</v>
      </c>
      <c r="C1784" s="358" t="s">
        <v>12902</v>
      </c>
      <c r="D1784" s="358" t="s">
        <v>12903</v>
      </c>
      <c r="E1784" s="358" t="s">
        <v>16683</v>
      </c>
      <c r="G1784" s="358" t="s">
        <v>12886</v>
      </c>
      <c r="H1784" s="385">
        <v>11.16</v>
      </c>
      <c r="I1784" s="358" t="s">
        <v>12893</v>
      </c>
      <c r="J1784" s="358" t="s">
        <v>12888</v>
      </c>
      <c r="K1784" s="358" t="s">
        <v>13558</v>
      </c>
      <c r="L1784" s="362">
        <v>39301</v>
      </c>
      <c r="N1784" s="362">
        <v>39301</v>
      </c>
      <c r="P1784" s="356" t="s">
        <v>13255</v>
      </c>
    </row>
    <row r="1785" spans="1:16" x14ac:dyDescent="0.2">
      <c r="A1785" s="356" t="s">
        <v>8662</v>
      </c>
      <c r="B1785" s="356" t="s">
        <v>16684</v>
      </c>
      <c r="C1785" s="358" t="s">
        <v>12962</v>
      </c>
      <c r="D1785" s="358" t="s">
        <v>12963</v>
      </c>
      <c r="E1785" s="358" t="s">
        <v>16685</v>
      </c>
      <c r="G1785" s="358" t="s">
        <v>12886</v>
      </c>
      <c r="H1785" s="385">
        <v>4.76</v>
      </c>
      <c r="I1785" s="358" t="s">
        <v>12893</v>
      </c>
      <c r="J1785" s="358" t="s">
        <v>12888</v>
      </c>
      <c r="K1785" s="358" t="s">
        <v>13558</v>
      </c>
      <c r="L1785" s="362">
        <v>39282</v>
      </c>
      <c r="N1785" s="362">
        <v>39282</v>
      </c>
      <c r="P1785" s="356" t="s">
        <v>13255</v>
      </c>
    </row>
    <row r="1786" spans="1:16" x14ac:dyDescent="0.2">
      <c r="A1786" s="356" t="s">
        <v>8663</v>
      </c>
      <c r="B1786" s="356" t="s">
        <v>16686</v>
      </c>
      <c r="C1786" s="358" t="s">
        <v>13399</v>
      </c>
      <c r="D1786" s="358" t="s">
        <v>12984</v>
      </c>
      <c r="E1786" s="358" t="s">
        <v>16687</v>
      </c>
      <c r="G1786" s="358" t="s">
        <v>12886</v>
      </c>
      <c r="H1786" s="385">
        <v>18.36</v>
      </c>
      <c r="I1786" s="358" t="s">
        <v>12893</v>
      </c>
      <c r="J1786" s="358" t="s">
        <v>12888</v>
      </c>
      <c r="K1786" s="358" t="s">
        <v>13558</v>
      </c>
      <c r="L1786" s="362">
        <v>39297</v>
      </c>
      <c r="N1786" s="362">
        <v>39297</v>
      </c>
      <c r="P1786" s="356" t="s">
        <v>13255</v>
      </c>
    </row>
    <row r="1787" spans="1:16" x14ac:dyDescent="0.2">
      <c r="A1787" s="356" t="s">
        <v>8664</v>
      </c>
      <c r="B1787" s="356" t="s">
        <v>16688</v>
      </c>
      <c r="C1787" s="358" t="s">
        <v>13673</v>
      </c>
      <c r="D1787" s="358" t="s">
        <v>13245</v>
      </c>
      <c r="E1787" s="358" t="s">
        <v>16689</v>
      </c>
      <c r="G1787" s="358" t="s">
        <v>12886</v>
      </c>
      <c r="H1787" s="385">
        <v>2.52</v>
      </c>
      <c r="I1787" s="358" t="s">
        <v>12893</v>
      </c>
      <c r="J1787" s="358" t="s">
        <v>12888</v>
      </c>
      <c r="K1787" s="358" t="s">
        <v>13558</v>
      </c>
      <c r="L1787" s="362">
        <v>39282</v>
      </c>
      <c r="N1787" s="362">
        <v>39282</v>
      </c>
      <c r="P1787" s="356" t="s">
        <v>13255</v>
      </c>
    </row>
    <row r="1788" spans="1:16" x14ac:dyDescent="0.2">
      <c r="A1788" s="356" t="s">
        <v>8665</v>
      </c>
      <c r="B1788" s="356" t="s">
        <v>16690</v>
      </c>
      <c r="C1788" s="358" t="s">
        <v>14716</v>
      </c>
      <c r="D1788" s="358" t="s">
        <v>13755</v>
      </c>
      <c r="E1788" s="358" t="s">
        <v>16691</v>
      </c>
      <c r="G1788" s="358" t="s">
        <v>12886</v>
      </c>
      <c r="H1788" s="385">
        <v>5.46</v>
      </c>
      <c r="I1788" s="358" t="s">
        <v>12893</v>
      </c>
      <c r="J1788" s="358" t="s">
        <v>12888</v>
      </c>
      <c r="K1788" s="358" t="s">
        <v>13558</v>
      </c>
      <c r="L1788" s="362">
        <v>39277</v>
      </c>
      <c r="N1788" s="362">
        <v>39277</v>
      </c>
      <c r="P1788" s="356" t="s">
        <v>13255</v>
      </c>
    </row>
    <row r="1789" spans="1:16" x14ac:dyDescent="0.2">
      <c r="A1789" s="356" t="s">
        <v>8666</v>
      </c>
      <c r="B1789" s="356" t="s">
        <v>16692</v>
      </c>
      <c r="C1789" s="358" t="s">
        <v>12890</v>
      </c>
      <c r="D1789" s="358" t="s">
        <v>12891</v>
      </c>
      <c r="E1789" s="358" t="s">
        <v>16693</v>
      </c>
      <c r="G1789" s="358" t="s">
        <v>12886</v>
      </c>
      <c r="H1789" s="385">
        <v>7.8</v>
      </c>
      <c r="I1789" s="358" t="s">
        <v>12893</v>
      </c>
      <c r="J1789" s="358" t="s">
        <v>12888</v>
      </c>
      <c r="K1789" s="358" t="s">
        <v>13558</v>
      </c>
      <c r="L1789" s="362">
        <v>39225</v>
      </c>
      <c r="N1789" s="362">
        <v>39225</v>
      </c>
      <c r="P1789" s="356" t="s">
        <v>13255</v>
      </c>
    </row>
    <row r="1790" spans="1:16" x14ac:dyDescent="0.2">
      <c r="A1790" s="356" t="s">
        <v>8667</v>
      </c>
      <c r="B1790" s="356" t="s">
        <v>16694</v>
      </c>
      <c r="C1790" s="358" t="s">
        <v>13082</v>
      </c>
      <c r="D1790" s="358" t="s">
        <v>12919</v>
      </c>
      <c r="E1790" s="358" t="s">
        <v>14648</v>
      </c>
      <c r="G1790" s="358" t="s">
        <v>12886</v>
      </c>
      <c r="H1790" s="385">
        <v>10.199999999999999</v>
      </c>
      <c r="I1790" s="358" t="s">
        <v>12893</v>
      </c>
      <c r="J1790" s="358" t="s">
        <v>12888</v>
      </c>
      <c r="K1790" s="358" t="s">
        <v>13558</v>
      </c>
      <c r="L1790" s="362">
        <v>39279</v>
      </c>
      <c r="N1790" s="362">
        <v>39279</v>
      </c>
      <c r="P1790" s="356" t="s">
        <v>13255</v>
      </c>
    </row>
    <row r="1791" spans="1:16" x14ac:dyDescent="0.2">
      <c r="A1791" s="356" t="s">
        <v>8668</v>
      </c>
      <c r="B1791" s="356" t="s">
        <v>16695</v>
      </c>
      <c r="C1791" s="358" t="s">
        <v>13082</v>
      </c>
      <c r="D1791" s="358" t="s">
        <v>12919</v>
      </c>
      <c r="E1791" s="358" t="s">
        <v>16696</v>
      </c>
      <c r="G1791" s="358" t="s">
        <v>12886</v>
      </c>
      <c r="H1791" s="385">
        <v>5.04</v>
      </c>
      <c r="I1791" s="358" t="s">
        <v>12893</v>
      </c>
      <c r="J1791" s="358" t="s">
        <v>12888</v>
      </c>
      <c r="K1791" s="358" t="s">
        <v>13558</v>
      </c>
      <c r="L1791" s="362">
        <v>39300</v>
      </c>
      <c r="N1791" s="362">
        <v>39300</v>
      </c>
      <c r="P1791" s="356" t="s">
        <v>13255</v>
      </c>
    </row>
    <row r="1792" spans="1:16" x14ac:dyDescent="0.2">
      <c r="A1792" s="356" t="s">
        <v>8669</v>
      </c>
      <c r="B1792" s="356" t="s">
        <v>16697</v>
      </c>
      <c r="C1792" s="358" t="s">
        <v>15180</v>
      </c>
      <c r="D1792" s="358" t="s">
        <v>13245</v>
      </c>
      <c r="E1792" s="358" t="s">
        <v>16698</v>
      </c>
      <c r="G1792" s="358" t="s">
        <v>12886</v>
      </c>
      <c r="H1792" s="385">
        <v>3.9</v>
      </c>
      <c r="I1792" s="358" t="s">
        <v>12893</v>
      </c>
      <c r="J1792" s="358" t="s">
        <v>12888</v>
      </c>
      <c r="K1792" s="358" t="s">
        <v>13558</v>
      </c>
      <c r="L1792" s="362">
        <v>39295</v>
      </c>
      <c r="N1792" s="362">
        <v>39295</v>
      </c>
      <c r="P1792" s="356" t="s">
        <v>13255</v>
      </c>
    </row>
    <row r="1793" spans="1:16" x14ac:dyDescent="0.2">
      <c r="A1793" s="356" t="s">
        <v>8670</v>
      </c>
      <c r="B1793" s="356" t="s">
        <v>16699</v>
      </c>
      <c r="C1793" s="358" t="s">
        <v>12902</v>
      </c>
      <c r="D1793" s="358" t="s">
        <v>12903</v>
      </c>
      <c r="E1793" s="358" t="s">
        <v>15094</v>
      </c>
      <c r="G1793" s="358" t="s">
        <v>12886</v>
      </c>
      <c r="H1793" s="385">
        <v>3</v>
      </c>
      <c r="I1793" s="358" t="s">
        <v>12893</v>
      </c>
      <c r="J1793" s="358" t="s">
        <v>12888</v>
      </c>
      <c r="K1793" s="358" t="s">
        <v>13558</v>
      </c>
      <c r="L1793" s="362">
        <v>39295</v>
      </c>
      <c r="N1793" s="362">
        <v>39295</v>
      </c>
      <c r="P1793" s="356" t="s">
        <v>13255</v>
      </c>
    </row>
    <row r="1794" spans="1:16" x14ac:dyDescent="0.2">
      <c r="A1794" s="356" t="s">
        <v>8671</v>
      </c>
      <c r="B1794" s="356" t="s">
        <v>16700</v>
      </c>
      <c r="C1794" s="358" t="s">
        <v>12905</v>
      </c>
      <c r="D1794" s="358" t="s">
        <v>12987</v>
      </c>
      <c r="E1794" s="358" t="s">
        <v>16701</v>
      </c>
      <c r="G1794" s="358" t="s">
        <v>12886</v>
      </c>
      <c r="H1794" s="385">
        <v>4.62</v>
      </c>
      <c r="I1794" s="358" t="s">
        <v>12893</v>
      </c>
      <c r="J1794" s="358" t="s">
        <v>12888</v>
      </c>
      <c r="K1794" s="358" t="s">
        <v>13558</v>
      </c>
      <c r="L1794" s="362">
        <v>39287</v>
      </c>
      <c r="N1794" s="362">
        <v>39287</v>
      </c>
      <c r="P1794" s="356" t="s">
        <v>13255</v>
      </c>
    </row>
    <row r="1795" spans="1:16" x14ac:dyDescent="0.2">
      <c r="A1795" s="356" t="s">
        <v>8672</v>
      </c>
      <c r="B1795" s="356" t="s">
        <v>16702</v>
      </c>
      <c r="C1795" s="358" t="s">
        <v>13922</v>
      </c>
      <c r="D1795" s="358" t="s">
        <v>13106</v>
      </c>
      <c r="E1795" s="358" t="s">
        <v>16703</v>
      </c>
      <c r="G1795" s="358" t="s">
        <v>12886</v>
      </c>
      <c r="H1795" s="385">
        <v>4.3</v>
      </c>
      <c r="I1795" s="358" t="s">
        <v>12893</v>
      </c>
      <c r="J1795" s="358" t="s">
        <v>12888</v>
      </c>
      <c r="K1795" s="358" t="s">
        <v>13558</v>
      </c>
      <c r="L1795" s="362">
        <v>39286</v>
      </c>
      <c r="N1795" s="362">
        <v>39286</v>
      </c>
      <c r="P1795" s="356" t="s">
        <v>13255</v>
      </c>
    </row>
    <row r="1796" spans="1:16" x14ac:dyDescent="0.2">
      <c r="A1796" s="356" t="s">
        <v>8673</v>
      </c>
      <c r="B1796" s="356" t="s">
        <v>16704</v>
      </c>
      <c r="C1796" s="358" t="s">
        <v>13044</v>
      </c>
      <c r="D1796" s="358" t="s">
        <v>13045</v>
      </c>
      <c r="E1796" s="358" t="s">
        <v>16705</v>
      </c>
      <c r="G1796" s="358" t="s">
        <v>12886</v>
      </c>
      <c r="H1796" s="385">
        <v>6.46</v>
      </c>
      <c r="I1796" s="358" t="s">
        <v>12893</v>
      </c>
      <c r="J1796" s="358" t="s">
        <v>12888</v>
      </c>
      <c r="K1796" s="358" t="s">
        <v>13558</v>
      </c>
      <c r="L1796" s="362">
        <v>39296</v>
      </c>
      <c r="N1796" s="362">
        <v>39296</v>
      </c>
      <c r="P1796" s="356" t="s">
        <v>13255</v>
      </c>
    </row>
    <row r="1797" spans="1:16" x14ac:dyDescent="0.2">
      <c r="A1797" s="356" t="s">
        <v>8674</v>
      </c>
      <c r="B1797" s="356" t="s">
        <v>16706</v>
      </c>
      <c r="C1797" s="358" t="s">
        <v>14716</v>
      </c>
      <c r="D1797" s="358" t="s">
        <v>13755</v>
      </c>
      <c r="E1797" s="358" t="s">
        <v>16707</v>
      </c>
      <c r="G1797" s="358" t="s">
        <v>12886</v>
      </c>
      <c r="H1797" s="385">
        <v>7.41</v>
      </c>
      <c r="I1797" s="358" t="s">
        <v>12893</v>
      </c>
      <c r="J1797" s="358" t="s">
        <v>12888</v>
      </c>
      <c r="K1797" s="358" t="s">
        <v>13558</v>
      </c>
      <c r="L1797" s="362">
        <v>39301</v>
      </c>
      <c r="N1797" s="362">
        <v>39301</v>
      </c>
      <c r="P1797" s="356" t="s">
        <v>13255</v>
      </c>
    </row>
    <row r="1798" spans="1:16" x14ac:dyDescent="0.2">
      <c r="A1798" s="356" t="s">
        <v>8675</v>
      </c>
      <c r="B1798" s="356" t="s">
        <v>16708</v>
      </c>
      <c r="C1798" s="358" t="s">
        <v>13443</v>
      </c>
      <c r="D1798" s="358" t="s">
        <v>13324</v>
      </c>
      <c r="E1798" s="358" t="s">
        <v>16709</v>
      </c>
      <c r="G1798" s="358" t="s">
        <v>12886</v>
      </c>
      <c r="H1798" s="385">
        <v>7.6</v>
      </c>
      <c r="I1798" s="358" t="s">
        <v>12893</v>
      </c>
      <c r="J1798" s="358" t="s">
        <v>12888</v>
      </c>
      <c r="K1798" s="358" t="s">
        <v>13558</v>
      </c>
      <c r="L1798" s="362">
        <v>39290</v>
      </c>
      <c r="N1798" s="362">
        <v>39290</v>
      </c>
      <c r="P1798" s="356" t="s">
        <v>13255</v>
      </c>
    </row>
    <row r="1799" spans="1:16" x14ac:dyDescent="0.2">
      <c r="A1799" s="356" t="s">
        <v>8676</v>
      </c>
      <c r="B1799" s="356" t="s">
        <v>16710</v>
      </c>
      <c r="C1799" s="358" t="s">
        <v>12905</v>
      </c>
      <c r="D1799" s="358" t="s">
        <v>13152</v>
      </c>
      <c r="E1799" s="358" t="s">
        <v>16711</v>
      </c>
      <c r="G1799" s="358" t="s">
        <v>12886</v>
      </c>
      <c r="H1799" s="385">
        <v>5.16</v>
      </c>
      <c r="I1799" s="358" t="s">
        <v>12893</v>
      </c>
      <c r="J1799" s="358" t="s">
        <v>12888</v>
      </c>
      <c r="K1799" s="358" t="s">
        <v>13558</v>
      </c>
      <c r="L1799" s="362">
        <v>39295</v>
      </c>
      <c r="N1799" s="362">
        <v>39295</v>
      </c>
      <c r="P1799" s="356" t="s">
        <v>13255</v>
      </c>
    </row>
    <row r="1800" spans="1:16" x14ac:dyDescent="0.2">
      <c r="A1800" s="356" t="s">
        <v>8677</v>
      </c>
      <c r="B1800" s="356" t="s">
        <v>16712</v>
      </c>
      <c r="C1800" s="358" t="s">
        <v>13160</v>
      </c>
      <c r="D1800" s="358" t="s">
        <v>12984</v>
      </c>
      <c r="E1800" s="358" t="s">
        <v>16713</v>
      </c>
      <c r="G1800" s="358" t="s">
        <v>12886</v>
      </c>
      <c r="H1800" s="385">
        <v>30.96</v>
      </c>
      <c r="I1800" s="358" t="s">
        <v>12893</v>
      </c>
      <c r="J1800" s="358" t="s">
        <v>12888</v>
      </c>
      <c r="K1800" s="358" t="s">
        <v>13558</v>
      </c>
      <c r="L1800" s="362">
        <v>39307</v>
      </c>
      <c r="N1800" s="362">
        <v>39307</v>
      </c>
      <c r="P1800" s="356" t="s">
        <v>13255</v>
      </c>
    </row>
    <row r="1801" spans="1:16" x14ac:dyDescent="0.2">
      <c r="A1801" s="356" t="s">
        <v>8678</v>
      </c>
      <c r="B1801" s="356" t="s">
        <v>16714</v>
      </c>
      <c r="C1801" s="358" t="s">
        <v>13590</v>
      </c>
      <c r="D1801" s="358" t="s">
        <v>12916</v>
      </c>
      <c r="E1801" s="358" t="s">
        <v>13108</v>
      </c>
      <c r="G1801" s="358" t="s">
        <v>12886</v>
      </c>
      <c r="H1801" s="385">
        <v>6.915</v>
      </c>
      <c r="I1801" s="358" t="s">
        <v>12893</v>
      </c>
      <c r="J1801" s="358" t="s">
        <v>12888</v>
      </c>
      <c r="K1801" s="358" t="s">
        <v>13558</v>
      </c>
      <c r="L1801" s="362">
        <v>39309</v>
      </c>
      <c r="M1801" s="362">
        <v>42778</v>
      </c>
      <c r="N1801" s="362">
        <v>39309</v>
      </c>
      <c r="O1801" s="362">
        <v>42778</v>
      </c>
      <c r="P1801" s="356" t="s">
        <v>13255</v>
      </c>
    </row>
    <row r="1802" spans="1:16" x14ac:dyDescent="0.2">
      <c r="A1802" s="356" t="s">
        <v>8679</v>
      </c>
      <c r="B1802" s="356" t="s">
        <v>16715</v>
      </c>
      <c r="C1802" s="358" t="s">
        <v>13001</v>
      </c>
      <c r="D1802" s="358" t="s">
        <v>12916</v>
      </c>
      <c r="E1802" s="358" t="s">
        <v>14362</v>
      </c>
      <c r="G1802" s="358" t="s">
        <v>12886</v>
      </c>
      <c r="H1802" s="385">
        <v>17.48</v>
      </c>
      <c r="I1802" s="358" t="s">
        <v>12893</v>
      </c>
      <c r="J1802" s="358" t="s">
        <v>12888</v>
      </c>
      <c r="K1802" s="358" t="s">
        <v>13558</v>
      </c>
      <c r="L1802" s="362">
        <v>39309</v>
      </c>
      <c r="N1802" s="362">
        <v>39309</v>
      </c>
      <c r="P1802" s="356" t="s">
        <v>13255</v>
      </c>
    </row>
    <row r="1803" spans="1:16" x14ac:dyDescent="0.2">
      <c r="A1803" s="356" t="s">
        <v>8680</v>
      </c>
      <c r="B1803" s="356" t="s">
        <v>16716</v>
      </c>
      <c r="C1803" s="358" t="s">
        <v>13120</v>
      </c>
      <c r="D1803" s="358" t="s">
        <v>12984</v>
      </c>
      <c r="E1803" s="358" t="s">
        <v>16717</v>
      </c>
      <c r="G1803" s="358" t="s">
        <v>12886</v>
      </c>
      <c r="H1803" s="385">
        <v>30.8</v>
      </c>
      <c r="I1803" s="358" t="s">
        <v>12893</v>
      </c>
      <c r="J1803" s="358" t="s">
        <v>12888</v>
      </c>
      <c r="K1803" s="358" t="s">
        <v>13558</v>
      </c>
      <c r="L1803" s="362">
        <v>39311</v>
      </c>
      <c r="N1803" s="362">
        <v>39311</v>
      </c>
      <c r="P1803" s="356" t="s">
        <v>13255</v>
      </c>
    </row>
    <row r="1804" spans="1:16" x14ac:dyDescent="0.2">
      <c r="A1804" s="356" t="s">
        <v>8681</v>
      </c>
      <c r="B1804" s="356" t="s">
        <v>16718</v>
      </c>
      <c r="C1804" s="358" t="s">
        <v>12965</v>
      </c>
      <c r="D1804" s="358" t="s">
        <v>12966</v>
      </c>
      <c r="E1804" s="358" t="s">
        <v>16719</v>
      </c>
      <c r="G1804" s="358" t="s">
        <v>12886</v>
      </c>
      <c r="H1804" s="385">
        <v>25.8</v>
      </c>
      <c r="I1804" s="358" t="s">
        <v>12893</v>
      </c>
      <c r="J1804" s="358" t="s">
        <v>12888</v>
      </c>
      <c r="K1804" s="358" t="s">
        <v>13558</v>
      </c>
      <c r="L1804" s="362">
        <v>39310</v>
      </c>
      <c r="N1804" s="362">
        <v>39310</v>
      </c>
      <c r="P1804" s="356" t="s">
        <v>13255</v>
      </c>
    </row>
    <row r="1805" spans="1:16" x14ac:dyDescent="0.2">
      <c r="A1805" s="356" t="s">
        <v>8682</v>
      </c>
      <c r="B1805" s="356" t="s">
        <v>16720</v>
      </c>
      <c r="C1805" s="358" t="s">
        <v>13578</v>
      </c>
      <c r="D1805" s="358" t="s">
        <v>12931</v>
      </c>
      <c r="E1805" s="358" t="s">
        <v>16721</v>
      </c>
      <c r="G1805" s="358" t="s">
        <v>12886</v>
      </c>
      <c r="H1805" s="385">
        <v>6.8</v>
      </c>
      <c r="I1805" s="358" t="s">
        <v>12893</v>
      </c>
      <c r="J1805" s="358" t="s">
        <v>12888</v>
      </c>
      <c r="K1805" s="358" t="s">
        <v>13558</v>
      </c>
      <c r="L1805" s="362">
        <v>39311</v>
      </c>
      <c r="N1805" s="362">
        <v>39311</v>
      </c>
      <c r="P1805" s="356" t="s">
        <v>13255</v>
      </c>
    </row>
    <row r="1806" spans="1:16" x14ac:dyDescent="0.2">
      <c r="A1806" s="356" t="s">
        <v>8683</v>
      </c>
      <c r="B1806" s="356" t="s">
        <v>16722</v>
      </c>
      <c r="C1806" s="358" t="s">
        <v>13754</v>
      </c>
      <c r="D1806" s="358" t="s">
        <v>13755</v>
      </c>
      <c r="E1806" s="358" t="s">
        <v>16723</v>
      </c>
      <c r="G1806" s="358" t="s">
        <v>12886</v>
      </c>
      <c r="H1806" s="385">
        <v>7.48</v>
      </c>
      <c r="I1806" s="358" t="s">
        <v>12893</v>
      </c>
      <c r="J1806" s="358" t="s">
        <v>12888</v>
      </c>
      <c r="K1806" s="358" t="s">
        <v>13558</v>
      </c>
      <c r="L1806" s="362">
        <v>39315</v>
      </c>
      <c r="N1806" s="362">
        <v>39315</v>
      </c>
      <c r="P1806" s="356" t="s">
        <v>13255</v>
      </c>
    </row>
    <row r="1807" spans="1:16" x14ac:dyDescent="0.2">
      <c r="A1807" s="356" t="s">
        <v>8684</v>
      </c>
      <c r="B1807" s="356" t="s">
        <v>16724</v>
      </c>
      <c r="C1807" s="358" t="s">
        <v>12890</v>
      </c>
      <c r="D1807" s="358" t="s">
        <v>12891</v>
      </c>
      <c r="E1807" s="358" t="s">
        <v>16725</v>
      </c>
      <c r="G1807" s="358" t="s">
        <v>12886</v>
      </c>
      <c r="H1807" s="385">
        <v>6.0449999999999999</v>
      </c>
      <c r="I1807" s="358" t="s">
        <v>12893</v>
      </c>
      <c r="J1807" s="358" t="s">
        <v>12888</v>
      </c>
      <c r="K1807" s="358" t="s">
        <v>13558</v>
      </c>
      <c r="L1807" s="362">
        <v>39262</v>
      </c>
      <c r="N1807" s="362">
        <v>39262</v>
      </c>
      <c r="P1807" s="356" t="s">
        <v>13255</v>
      </c>
    </row>
    <row r="1808" spans="1:16" x14ac:dyDescent="0.2">
      <c r="A1808" s="356" t="s">
        <v>8685</v>
      </c>
      <c r="B1808" s="356" t="s">
        <v>16726</v>
      </c>
      <c r="C1808" s="358" t="s">
        <v>13033</v>
      </c>
      <c r="D1808" s="358" t="s">
        <v>13034</v>
      </c>
      <c r="E1808" s="358" t="s">
        <v>16727</v>
      </c>
      <c r="G1808" s="358" t="s">
        <v>12886</v>
      </c>
      <c r="H1808" s="385">
        <v>29.34</v>
      </c>
      <c r="I1808" s="358" t="s">
        <v>12893</v>
      </c>
      <c r="J1808" s="358" t="s">
        <v>12888</v>
      </c>
      <c r="K1808" s="358" t="s">
        <v>13558</v>
      </c>
      <c r="L1808" s="362">
        <v>39276</v>
      </c>
      <c r="N1808" s="362">
        <v>39276</v>
      </c>
      <c r="P1808" s="356" t="s">
        <v>13605</v>
      </c>
    </row>
    <row r="1809" spans="1:16" x14ac:dyDescent="0.2">
      <c r="A1809" s="356" t="s">
        <v>8686</v>
      </c>
      <c r="B1809" s="356" t="s">
        <v>16728</v>
      </c>
      <c r="C1809" s="358" t="s">
        <v>13116</v>
      </c>
      <c r="D1809" s="358" t="s">
        <v>12919</v>
      </c>
      <c r="E1809" s="358" t="s">
        <v>16729</v>
      </c>
      <c r="G1809" s="358" t="s">
        <v>12886</v>
      </c>
      <c r="H1809" s="385">
        <v>3.4</v>
      </c>
      <c r="I1809" s="358" t="s">
        <v>12893</v>
      </c>
      <c r="J1809" s="358" t="s">
        <v>12888</v>
      </c>
      <c r="K1809" s="358" t="s">
        <v>13558</v>
      </c>
      <c r="L1809" s="362">
        <v>39311</v>
      </c>
      <c r="N1809" s="362">
        <v>39311</v>
      </c>
      <c r="P1809" s="356" t="s">
        <v>13255</v>
      </c>
    </row>
    <row r="1810" spans="1:16" x14ac:dyDescent="0.2">
      <c r="A1810" s="356" t="s">
        <v>8687</v>
      </c>
      <c r="B1810" s="356" t="s">
        <v>16730</v>
      </c>
      <c r="C1810" s="358" t="s">
        <v>12905</v>
      </c>
      <c r="D1810" s="358" t="s">
        <v>12987</v>
      </c>
      <c r="E1810" s="358" t="s">
        <v>16731</v>
      </c>
      <c r="G1810" s="358" t="s">
        <v>12886</v>
      </c>
      <c r="H1810" s="385">
        <v>4.3</v>
      </c>
      <c r="I1810" s="358" t="s">
        <v>12893</v>
      </c>
      <c r="J1810" s="358" t="s">
        <v>12888</v>
      </c>
      <c r="K1810" s="358" t="s">
        <v>13558</v>
      </c>
      <c r="L1810" s="362">
        <v>39214</v>
      </c>
      <c r="N1810" s="362">
        <v>39214</v>
      </c>
      <c r="P1810" s="356" t="s">
        <v>13255</v>
      </c>
    </row>
    <row r="1811" spans="1:16" x14ac:dyDescent="0.2">
      <c r="A1811" s="356" t="s">
        <v>8688</v>
      </c>
      <c r="B1811" s="356" t="s">
        <v>16732</v>
      </c>
      <c r="C1811" s="358" t="s">
        <v>13378</v>
      </c>
      <c r="D1811" s="358" t="s">
        <v>13379</v>
      </c>
      <c r="E1811" s="358" t="s">
        <v>16733</v>
      </c>
      <c r="G1811" s="358" t="s">
        <v>12886</v>
      </c>
      <c r="H1811" s="385">
        <v>4.68</v>
      </c>
      <c r="I1811" s="358" t="s">
        <v>12893</v>
      </c>
      <c r="J1811" s="358" t="s">
        <v>12888</v>
      </c>
      <c r="K1811" s="358" t="s">
        <v>13558</v>
      </c>
      <c r="L1811" s="362">
        <v>39316</v>
      </c>
      <c r="N1811" s="362">
        <v>39316</v>
      </c>
      <c r="P1811" s="356" t="s">
        <v>13255</v>
      </c>
    </row>
    <row r="1812" spans="1:16" x14ac:dyDescent="0.2">
      <c r="A1812" s="356" t="s">
        <v>8689</v>
      </c>
      <c r="B1812" s="356" t="s">
        <v>16732</v>
      </c>
      <c r="C1812" s="358" t="s">
        <v>13378</v>
      </c>
      <c r="D1812" s="358" t="s">
        <v>13379</v>
      </c>
      <c r="E1812" s="358" t="s">
        <v>16733</v>
      </c>
      <c r="G1812" s="358" t="s">
        <v>12886</v>
      </c>
      <c r="H1812" s="385">
        <v>3.87</v>
      </c>
      <c r="I1812" s="358" t="s">
        <v>12893</v>
      </c>
      <c r="J1812" s="358" t="s">
        <v>12888</v>
      </c>
      <c r="K1812" s="358" t="s">
        <v>13558</v>
      </c>
      <c r="L1812" s="362">
        <v>40350</v>
      </c>
      <c r="N1812" s="362">
        <v>40350</v>
      </c>
      <c r="P1812" s="356" t="s">
        <v>13255</v>
      </c>
    </row>
    <row r="1813" spans="1:16" x14ac:dyDescent="0.2">
      <c r="A1813" s="356" t="s">
        <v>8690</v>
      </c>
      <c r="B1813" s="356" t="s">
        <v>16734</v>
      </c>
      <c r="C1813" s="358" t="s">
        <v>13378</v>
      </c>
      <c r="D1813" s="358" t="s">
        <v>13379</v>
      </c>
      <c r="E1813" s="358" t="s">
        <v>16735</v>
      </c>
      <c r="G1813" s="358" t="s">
        <v>12886</v>
      </c>
      <c r="H1813" s="385">
        <v>7.14</v>
      </c>
      <c r="I1813" s="358" t="s">
        <v>12893</v>
      </c>
      <c r="J1813" s="358" t="s">
        <v>12888</v>
      </c>
      <c r="K1813" s="358" t="s">
        <v>13558</v>
      </c>
      <c r="L1813" s="362">
        <v>39294</v>
      </c>
      <c r="N1813" s="362">
        <v>39294</v>
      </c>
      <c r="P1813" s="356" t="s">
        <v>13255</v>
      </c>
    </row>
    <row r="1814" spans="1:16" x14ac:dyDescent="0.2">
      <c r="A1814" s="356" t="s">
        <v>8691</v>
      </c>
      <c r="B1814" s="356" t="s">
        <v>16736</v>
      </c>
      <c r="C1814" s="358" t="s">
        <v>13037</v>
      </c>
      <c r="D1814" s="358" t="s">
        <v>13038</v>
      </c>
      <c r="E1814" s="358" t="s">
        <v>16737</v>
      </c>
      <c r="G1814" s="358" t="s">
        <v>12886</v>
      </c>
      <c r="H1814" s="385">
        <v>5.04</v>
      </c>
      <c r="I1814" s="358" t="s">
        <v>12893</v>
      </c>
      <c r="J1814" s="358" t="s">
        <v>12888</v>
      </c>
      <c r="K1814" s="358" t="s">
        <v>13558</v>
      </c>
      <c r="L1814" s="362">
        <v>39318</v>
      </c>
      <c r="N1814" s="362">
        <v>39318</v>
      </c>
      <c r="P1814" s="356" t="s">
        <v>13255</v>
      </c>
    </row>
    <row r="1815" spans="1:16" x14ac:dyDescent="0.2">
      <c r="A1815" s="356" t="s">
        <v>8692</v>
      </c>
      <c r="B1815" s="356" t="s">
        <v>16738</v>
      </c>
      <c r="C1815" s="358" t="s">
        <v>12953</v>
      </c>
      <c r="D1815" s="358" t="s">
        <v>12931</v>
      </c>
      <c r="E1815" s="358" t="s">
        <v>16739</v>
      </c>
      <c r="G1815" s="358" t="s">
        <v>12886</v>
      </c>
      <c r="H1815" s="385">
        <v>9.52</v>
      </c>
      <c r="I1815" s="358" t="s">
        <v>12893</v>
      </c>
      <c r="J1815" s="358" t="s">
        <v>12888</v>
      </c>
      <c r="K1815" s="358" t="s">
        <v>13558</v>
      </c>
      <c r="L1815" s="362">
        <v>39316</v>
      </c>
      <c r="N1815" s="362">
        <v>39316</v>
      </c>
      <c r="P1815" s="356" t="s">
        <v>13255</v>
      </c>
    </row>
    <row r="1816" spans="1:16" x14ac:dyDescent="0.2">
      <c r="A1816" s="356" t="s">
        <v>8693</v>
      </c>
      <c r="B1816" s="356" t="s">
        <v>16740</v>
      </c>
      <c r="C1816" s="358" t="s">
        <v>13732</v>
      </c>
      <c r="D1816" s="358" t="s">
        <v>13733</v>
      </c>
      <c r="E1816" s="358" t="s">
        <v>16741</v>
      </c>
      <c r="G1816" s="358" t="s">
        <v>12886</v>
      </c>
      <c r="H1816" s="385">
        <v>6.6</v>
      </c>
      <c r="I1816" s="358" t="s">
        <v>12893</v>
      </c>
      <c r="J1816" s="358" t="s">
        <v>12888</v>
      </c>
      <c r="K1816" s="358" t="s">
        <v>13558</v>
      </c>
      <c r="L1816" s="362">
        <v>39301</v>
      </c>
      <c r="N1816" s="362">
        <v>39301</v>
      </c>
      <c r="P1816" s="356" t="s">
        <v>13255</v>
      </c>
    </row>
    <row r="1817" spans="1:16" x14ac:dyDescent="0.2">
      <c r="A1817" s="356" t="s">
        <v>8694</v>
      </c>
      <c r="B1817" s="356" t="s">
        <v>16742</v>
      </c>
      <c r="C1817" s="358" t="s">
        <v>13653</v>
      </c>
      <c r="D1817" s="358" t="s">
        <v>13027</v>
      </c>
      <c r="E1817" s="358" t="s">
        <v>16743</v>
      </c>
      <c r="G1817" s="358" t="s">
        <v>12886</v>
      </c>
      <c r="H1817" s="385">
        <v>6.8</v>
      </c>
      <c r="I1817" s="358" t="s">
        <v>12893</v>
      </c>
      <c r="J1817" s="358" t="s">
        <v>12888</v>
      </c>
      <c r="K1817" s="358" t="s">
        <v>13558</v>
      </c>
      <c r="L1817" s="362">
        <v>39315</v>
      </c>
      <c r="N1817" s="362">
        <v>39315</v>
      </c>
      <c r="P1817" s="356" t="s">
        <v>13255</v>
      </c>
    </row>
    <row r="1818" spans="1:16" x14ac:dyDescent="0.2">
      <c r="A1818" s="356" t="s">
        <v>8695</v>
      </c>
      <c r="B1818" s="356" t="s">
        <v>16744</v>
      </c>
      <c r="C1818" s="358" t="s">
        <v>12905</v>
      </c>
      <c r="D1818" s="358" t="s">
        <v>12951</v>
      </c>
      <c r="E1818" s="358" t="s">
        <v>16745</v>
      </c>
      <c r="G1818" s="358" t="s">
        <v>12886</v>
      </c>
      <c r="H1818" s="385">
        <v>53.9</v>
      </c>
      <c r="I1818" s="358" t="s">
        <v>12893</v>
      </c>
      <c r="J1818" s="358" t="s">
        <v>12888</v>
      </c>
      <c r="K1818" s="358" t="s">
        <v>13558</v>
      </c>
      <c r="L1818" s="362">
        <v>39316</v>
      </c>
      <c r="N1818" s="362">
        <v>39316</v>
      </c>
      <c r="P1818" s="356" t="s">
        <v>13255</v>
      </c>
    </row>
    <row r="1819" spans="1:16" x14ac:dyDescent="0.2">
      <c r="A1819" s="356" t="s">
        <v>8696</v>
      </c>
      <c r="B1819" s="356" t="s">
        <v>16746</v>
      </c>
      <c r="C1819" s="358" t="s">
        <v>13443</v>
      </c>
      <c r="D1819" s="358" t="s">
        <v>13324</v>
      </c>
      <c r="E1819" s="358" t="s">
        <v>16747</v>
      </c>
      <c r="G1819" s="358" t="s">
        <v>12886</v>
      </c>
      <c r="H1819" s="385">
        <v>6.24</v>
      </c>
      <c r="I1819" s="358" t="s">
        <v>12893</v>
      </c>
      <c r="J1819" s="358" t="s">
        <v>12888</v>
      </c>
      <c r="K1819" s="358" t="s">
        <v>13558</v>
      </c>
      <c r="L1819" s="362">
        <v>39316</v>
      </c>
      <c r="N1819" s="362">
        <v>39316</v>
      </c>
      <c r="P1819" s="356" t="s">
        <v>13255</v>
      </c>
    </row>
    <row r="1820" spans="1:16" x14ac:dyDescent="0.2">
      <c r="A1820" s="356" t="s">
        <v>8697</v>
      </c>
      <c r="B1820" s="356" t="s">
        <v>16748</v>
      </c>
      <c r="C1820" s="358" t="s">
        <v>12902</v>
      </c>
      <c r="D1820" s="358" t="s">
        <v>12903</v>
      </c>
      <c r="E1820" s="358" t="s">
        <v>16749</v>
      </c>
      <c r="G1820" s="358" t="s">
        <v>12886</v>
      </c>
      <c r="H1820" s="385">
        <v>15.3</v>
      </c>
      <c r="I1820" s="358" t="s">
        <v>12893</v>
      </c>
      <c r="J1820" s="358" t="s">
        <v>12888</v>
      </c>
      <c r="K1820" s="358" t="s">
        <v>13558</v>
      </c>
      <c r="L1820" s="362">
        <v>39373</v>
      </c>
      <c r="N1820" s="362">
        <v>39373</v>
      </c>
      <c r="P1820" s="356" t="s">
        <v>13255</v>
      </c>
    </row>
    <row r="1821" spans="1:16" x14ac:dyDescent="0.2">
      <c r="A1821" s="356" t="s">
        <v>8698</v>
      </c>
      <c r="B1821" s="356" t="s">
        <v>16750</v>
      </c>
      <c r="C1821" s="358" t="s">
        <v>13077</v>
      </c>
      <c r="D1821" s="358" t="s">
        <v>12997</v>
      </c>
      <c r="E1821" s="358" t="s">
        <v>14766</v>
      </c>
      <c r="G1821" s="358" t="s">
        <v>12886</v>
      </c>
      <c r="H1821" s="385">
        <v>7.02</v>
      </c>
      <c r="I1821" s="358" t="s">
        <v>12893</v>
      </c>
      <c r="J1821" s="358" t="s">
        <v>12888</v>
      </c>
      <c r="K1821" s="358" t="s">
        <v>13558</v>
      </c>
      <c r="L1821" s="362">
        <v>39343</v>
      </c>
      <c r="N1821" s="362">
        <v>39343</v>
      </c>
      <c r="P1821" s="356" t="s">
        <v>13255</v>
      </c>
    </row>
    <row r="1822" spans="1:16" x14ac:dyDescent="0.2">
      <c r="A1822" s="356" t="s">
        <v>8699</v>
      </c>
      <c r="B1822" s="356" t="s">
        <v>16751</v>
      </c>
      <c r="C1822" s="358" t="s">
        <v>13595</v>
      </c>
      <c r="D1822" s="358" t="s">
        <v>13596</v>
      </c>
      <c r="E1822" s="358" t="s">
        <v>16752</v>
      </c>
      <c r="G1822" s="358" t="s">
        <v>12886</v>
      </c>
      <c r="H1822" s="385">
        <v>6.12</v>
      </c>
      <c r="I1822" s="358" t="s">
        <v>12893</v>
      </c>
      <c r="J1822" s="358" t="s">
        <v>12888</v>
      </c>
      <c r="K1822" s="358" t="s">
        <v>13558</v>
      </c>
      <c r="L1822" s="362">
        <v>39304</v>
      </c>
      <c r="N1822" s="362">
        <v>39304</v>
      </c>
      <c r="P1822" s="356" t="s">
        <v>13255</v>
      </c>
    </row>
    <row r="1823" spans="1:16" x14ac:dyDescent="0.2">
      <c r="A1823" s="356" t="s">
        <v>8700</v>
      </c>
      <c r="B1823" s="356" t="s">
        <v>16753</v>
      </c>
      <c r="C1823" s="358" t="s">
        <v>12941</v>
      </c>
      <c r="D1823" s="358" t="s">
        <v>12942</v>
      </c>
      <c r="E1823" s="358" t="s">
        <v>16754</v>
      </c>
      <c r="G1823" s="358" t="s">
        <v>12886</v>
      </c>
      <c r="H1823" s="385">
        <v>31.68</v>
      </c>
      <c r="I1823" s="358" t="s">
        <v>12893</v>
      </c>
      <c r="J1823" s="358" t="s">
        <v>12888</v>
      </c>
      <c r="K1823" s="358" t="s">
        <v>13558</v>
      </c>
      <c r="L1823" s="362">
        <v>39321</v>
      </c>
      <c r="N1823" s="362">
        <v>39321</v>
      </c>
      <c r="P1823" s="356" t="s">
        <v>13255</v>
      </c>
    </row>
    <row r="1824" spans="1:16" x14ac:dyDescent="0.2">
      <c r="A1824" s="356" t="s">
        <v>8701</v>
      </c>
      <c r="B1824" s="356" t="s">
        <v>16755</v>
      </c>
      <c r="C1824" s="358" t="s">
        <v>13089</v>
      </c>
      <c r="D1824" s="358" t="s">
        <v>12997</v>
      </c>
      <c r="E1824" s="358" t="s">
        <v>16756</v>
      </c>
      <c r="G1824" s="358" t="s">
        <v>12886</v>
      </c>
      <c r="H1824" s="385">
        <v>8.19</v>
      </c>
      <c r="I1824" s="358" t="s">
        <v>12893</v>
      </c>
      <c r="J1824" s="358" t="s">
        <v>12888</v>
      </c>
      <c r="K1824" s="358" t="s">
        <v>13558</v>
      </c>
      <c r="L1824" s="362">
        <v>39329</v>
      </c>
      <c r="N1824" s="362">
        <v>39329</v>
      </c>
      <c r="P1824" s="356" t="s">
        <v>13255</v>
      </c>
    </row>
    <row r="1825" spans="1:16" x14ac:dyDescent="0.2">
      <c r="A1825" s="356" t="s">
        <v>8702</v>
      </c>
      <c r="B1825" s="356" t="s">
        <v>16757</v>
      </c>
      <c r="C1825" s="358" t="s">
        <v>13966</v>
      </c>
      <c r="D1825" s="358" t="s">
        <v>13027</v>
      </c>
      <c r="E1825" s="358" t="s">
        <v>16758</v>
      </c>
      <c r="G1825" s="358" t="s">
        <v>12886</v>
      </c>
      <c r="H1825" s="385">
        <v>9.52</v>
      </c>
      <c r="I1825" s="358" t="s">
        <v>12893</v>
      </c>
      <c r="J1825" s="358" t="s">
        <v>12888</v>
      </c>
      <c r="K1825" s="358" t="s">
        <v>13558</v>
      </c>
      <c r="L1825" s="362">
        <v>39322</v>
      </c>
      <c r="N1825" s="362">
        <v>39322</v>
      </c>
      <c r="P1825" s="356" t="s">
        <v>13255</v>
      </c>
    </row>
    <row r="1826" spans="1:16" x14ac:dyDescent="0.2">
      <c r="A1826" s="356" t="s">
        <v>8703</v>
      </c>
      <c r="B1826" s="356" t="s">
        <v>16759</v>
      </c>
      <c r="C1826" s="358" t="s">
        <v>12883</v>
      </c>
      <c r="D1826" s="358" t="s">
        <v>12884</v>
      </c>
      <c r="E1826" s="358" t="s">
        <v>16760</v>
      </c>
      <c r="G1826" s="358" t="s">
        <v>12886</v>
      </c>
      <c r="H1826" s="385">
        <v>9.57</v>
      </c>
      <c r="I1826" s="358" t="s">
        <v>12893</v>
      </c>
      <c r="J1826" s="358" t="s">
        <v>12888</v>
      </c>
      <c r="K1826" s="358" t="s">
        <v>13558</v>
      </c>
      <c r="L1826" s="362">
        <v>39324</v>
      </c>
      <c r="N1826" s="362">
        <v>39324</v>
      </c>
      <c r="P1826" s="356" t="s">
        <v>13255</v>
      </c>
    </row>
    <row r="1827" spans="1:16" x14ac:dyDescent="0.2">
      <c r="A1827" s="356" t="s">
        <v>8704</v>
      </c>
      <c r="B1827" s="356" t="s">
        <v>16761</v>
      </c>
      <c r="C1827" s="358" t="s">
        <v>12883</v>
      </c>
      <c r="D1827" s="358" t="s">
        <v>12884</v>
      </c>
      <c r="E1827" s="358" t="s">
        <v>13949</v>
      </c>
      <c r="G1827" s="358" t="s">
        <v>12886</v>
      </c>
      <c r="H1827" s="385">
        <v>14</v>
      </c>
      <c r="I1827" s="358" t="s">
        <v>12887</v>
      </c>
      <c r="J1827" s="358" t="s">
        <v>12908</v>
      </c>
      <c r="K1827" s="358" t="s">
        <v>13558</v>
      </c>
      <c r="L1827" s="362">
        <v>39323</v>
      </c>
      <c r="N1827" s="362">
        <v>39323</v>
      </c>
      <c r="P1827" s="356" t="s">
        <v>13255</v>
      </c>
    </row>
    <row r="1828" spans="1:16" x14ac:dyDescent="0.2">
      <c r="A1828" s="356" t="s">
        <v>8705</v>
      </c>
      <c r="B1828" s="356" t="s">
        <v>16762</v>
      </c>
      <c r="C1828" s="358" t="s">
        <v>13238</v>
      </c>
      <c r="D1828" s="358" t="s">
        <v>12919</v>
      </c>
      <c r="E1828" s="358" t="s">
        <v>16536</v>
      </c>
      <c r="G1828" s="358" t="s">
        <v>12886</v>
      </c>
      <c r="H1828" s="385">
        <v>27</v>
      </c>
      <c r="I1828" s="358" t="s">
        <v>12893</v>
      </c>
      <c r="J1828" s="358" t="s">
        <v>12888</v>
      </c>
      <c r="K1828" s="358" t="s">
        <v>13558</v>
      </c>
      <c r="L1828" s="362">
        <v>40527</v>
      </c>
      <c r="N1828" s="362">
        <v>40527</v>
      </c>
      <c r="P1828" s="356" t="s">
        <v>13255</v>
      </c>
    </row>
    <row r="1829" spans="1:16" x14ac:dyDescent="0.2">
      <c r="A1829" s="356" t="s">
        <v>8706</v>
      </c>
      <c r="B1829" s="356" t="s">
        <v>16763</v>
      </c>
      <c r="C1829" s="358" t="s">
        <v>13374</v>
      </c>
      <c r="D1829" s="358" t="s">
        <v>12916</v>
      </c>
      <c r="E1829" s="358" t="s">
        <v>16764</v>
      </c>
      <c r="G1829" s="358" t="s">
        <v>12886</v>
      </c>
      <c r="H1829" s="385">
        <v>6.1</v>
      </c>
      <c r="I1829" s="358" t="s">
        <v>12893</v>
      </c>
      <c r="J1829" s="358" t="s">
        <v>12888</v>
      </c>
      <c r="K1829" s="358" t="s">
        <v>13558</v>
      </c>
      <c r="L1829" s="362">
        <v>39329</v>
      </c>
      <c r="N1829" s="362">
        <v>39329</v>
      </c>
      <c r="P1829" s="356" t="s">
        <v>13255</v>
      </c>
    </row>
    <row r="1830" spans="1:16" x14ac:dyDescent="0.2">
      <c r="A1830" s="356" t="s">
        <v>8707</v>
      </c>
      <c r="B1830" s="356" t="s">
        <v>16765</v>
      </c>
      <c r="C1830" s="358" t="s">
        <v>13105</v>
      </c>
      <c r="D1830" s="358" t="s">
        <v>13106</v>
      </c>
      <c r="E1830" s="358" t="s">
        <v>16766</v>
      </c>
      <c r="G1830" s="358" t="s">
        <v>12886</v>
      </c>
      <c r="H1830" s="385">
        <v>10.88</v>
      </c>
      <c r="I1830" s="358" t="s">
        <v>12893</v>
      </c>
      <c r="J1830" s="358" t="s">
        <v>12888</v>
      </c>
      <c r="K1830" s="358" t="s">
        <v>13558</v>
      </c>
      <c r="L1830" s="362">
        <v>39322</v>
      </c>
      <c r="N1830" s="362">
        <v>39322</v>
      </c>
      <c r="P1830" s="356" t="s">
        <v>13255</v>
      </c>
    </row>
    <row r="1831" spans="1:16" x14ac:dyDescent="0.2">
      <c r="A1831" s="356" t="s">
        <v>8708</v>
      </c>
      <c r="B1831" s="356" t="s">
        <v>16767</v>
      </c>
      <c r="C1831" s="358" t="s">
        <v>13134</v>
      </c>
      <c r="D1831" s="358" t="s">
        <v>13130</v>
      </c>
      <c r="E1831" s="358" t="s">
        <v>16768</v>
      </c>
      <c r="G1831" s="358" t="s">
        <v>12886</v>
      </c>
      <c r="H1831" s="385">
        <v>5.4</v>
      </c>
      <c r="I1831" s="358" t="s">
        <v>12893</v>
      </c>
      <c r="J1831" s="358" t="s">
        <v>12888</v>
      </c>
      <c r="K1831" s="358" t="s">
        <v>13558</v>
      </c>
      <c r="L1831" s="362">
        <v>39331</v>
      </c>
      <c r="N1831" s="362">
        <v>39331</v>
      </c>
      <c r="P1831" s="356" t="s">
        <v>13255</v>
      </c>
    </row>
    <row r="1832" spans="1:16" x14ac:dyDescent="0.2">
      <c r="A1832" s="356" t="s">
        <v>8709</v>
      </c>
      <c r="B1832" s="356" t="s">
        <v>16769</v>
      </c>
      <c r="C1832" s="358" t="s">
        <v>13754</v>
      </c>
      <c r="D1832" s="358" t="s">
        <v>13755</v>
      </c>
      <c r="E1832" s="358" t="s">
        <v>16770</v>
      </c>
      <c r="G1832" s="358" t="s">
        <v>12886</v>
      </c>
      <c r="H1832" s="385">
        <v>7.48</v>
      </c>
      <c r="I1832" s="358" t="s">
        <v>12893</v>
      </c>
      <c r="J1832" s="358" t="s">
        <v>12888</v>
      </c>
      <c r="K1832" s="358" t="s">
        <v>13558</v>
      </c>
      <c r="L1832" s="362">
        <v>39338</v>
      </c>
      <c r="N1832" s="362">
        <v>39338</v>
      </c>
      <c r="P1832" s="356" t="s">
        <v>13255</v>
      </c>
    </row>
    <row r="1833" spans="1:16" x14ac:dyDescent="0.2">
      <c r="A1833" s="356" t="s">
        <v>8710</v>
      </c>
      <c r="B1833" s="356" t="s">
        <v>16771</v>
      </c>
      <c r="C1833" s="358" t="s">
        <v>12902</v>
      </c>
      <c r="D1833" s="358" t="s">
        <v>12903</v>
      </c>
      <c r="E1833" s="358" t="s">
        <v>16772</v>
      </c>
      <c r="G1833" s="358" t="s">
        <v>12886</v>
      </c>
      <c r="H1833" s="385">
        <v>174.42</v>
      </c>
      <c r="I1833" s="358" t="s">
        <v>12887</v>
      </c>
      <c r="J1833" s="358" t="s">
        <v>12908</v>
      </c>
      <c r="K1833" s="358" t="s">
        <v>13558</v>
      </c>
      <c r="L1833" s="362">
        <v>39339</v>
      </c>
      <c r="N1833" s="362">
        <v>39339</v>
      </c>
      <c r="P1833" s="356" t="s">
        <v>13318</v>
      </c>
    </row>
    <row r="1834" spans="1:16" x14ac:dyDescent="0.2">
      <c r="A1834" s="356" t="s">
        <v>8711</v>
      </c>
      <c r="B1834" s="356" t="s">
        <v>16771</v>
      </c>
      <c r="C1834" s="358" t="s">
        <v>12902</v>
      </c>
      <c r="D1834" s="358" t="s">
        <v>12903</v>
      </c>
      <c r="E1834" s="358" t="s">
        <v>16772</v>
      </c>
      <c r="G1834" s="358" t="s">
        <v>12886</v>
      </c>
      <c r="H1834" s="385">
        <v>174.42</v>
      </c>
      <c r="I1834" s="358" t="s">
        <v>12887</v>
      </c>
      <c r="J1834" s="358" t="s">
        <v>12908</v>
      </c>
      <c r="K1834" s="358" t="s">
        <v>13558</v>
      </c>
      <c r="L1834" s="362">
        <v>39339</v>
      </c>
      <c r="N1834" s="362">
        <v>39339</v>
      </c>
      <c r="P1834" s="356" t="s">
        <v>13318</v>
      </c>
    </row>
    <row r="1835" spans="1:16" x14ac:dyDescent="0.2">
      <c r="A1835" s="356" t="s">
        <v>8712</v>
      </c>
      <c r="B1835" s="356" t="s">
        <v>16771</v>
      </c>
      <c r="C1835" s="358" t="s">
        <v>12902</v>
      </c>
      <c r="D1835" s="358" t="s">
        <v>12903</v>
      </c>
      <c r="E1835" s="358" t="s">
        <v>16772</v>
      </c>
      <c r="G1835" s="358" t="s">
        <v>12886</v>
      </c>
      <c r="H1835" s="385">
        <v>174.42</v>
      </c>
      <c r="I1835" s="358" t="s">
        <v>12887</v>
      </c>
      <c r="J1835" s="358" t="s">
        <v>12908</v>
      </c>
      <c r="K1835" s="358" t="s">
        <v>13558</v>
      </c>
      <c r="L1835" s="362">
        <v>39339</v>
      </c>
      <c r="N1835" s="362">
        <v>39339</v>
      </c>
      <c r="P1835" s="356" t="s">
        <v>13318</v>
      </c>
    </row>
    <row r="1836" spans="1:16" x14ac:dyDescent="0.2">
      <c r="A1836" s="356" t="s">
        <v>8713</v>
      </c>
      <c r="B1836" s="356" t="s">
        <v>16773</v>
      </c>
      <c r="C1836" s="358" t="s">
        <v>13037</v>
      </c>
      <c r="D1836" s="358" t="s">
        <v>13038</v>
      </c>
      <c r="E1836" s="358" t="s">
        <v>16774</v>
      </c>
      <c r="G1836" s="358" t="s">
        <v>12886</v>
      </c>
      <c r="H1836" s="385">
        <v>11.44</v>
      </c>
      <c r="I1836" s="358" t="s">
        <v>12893</v>
      </c>
      <c r="J1836" s="358" t="s">
        <v>12888</v>
      </c>
      <c r="K1836" s="358" t="s">
        <v>13558</v>
      </c>
      <c r="L1836" s="362">
        <v>39325</v>
      </c>
      <c r="N1836" s="362">
        <v>39325</v>
      </c>
      <c r="P1836" s="356" t="s">
        <v>13255</v>
      </c>
    </row>
    <row r="1837" spans="1:16" x14ac:dyDescent="0.2">
      <c r="A1837" s="356" t="s">
        <v>8714</v>
      </c>
      <c r="B1837" s="356" t="s">
        <v>16775</v>
      </c>
      <c r="C1837" s="358" t="s">
        <v>12905</v>
      </c>
      <c r="D1837" s="358" t="s">
        <v>12987</v>
      </c>
      <c r="E1837" s="358" t="s">
        <v>16776</v>
      </c>
      <c r="G1837" s="358" t="s">
        <v>12886</v>
      </c>
      <c r="H1837" s="385">
        <v>5.61</v>
      </c>
      <c r="I1837" s="358" t="s">
        <v>12893</v>
      </c>
      <c r="J1837" s="358" t="s">
        <v>12888</v>
      </c>
      <c r="K1837" s="358" t="s">
        <v>13558</v>
      </c>
      <c r="L1837" s="362">
        <v>39330</v>
      </c>
      <c r="N1837" s="362">
        <v>39330</v>
      </c>
      <c r="P1837" s="356" t="s">
        <v>13255</v>
      </c>
    </row>
    <row r="1838" spans="1:16" x14ac:dyDescent="0.2">
      <c r="A1838" s="356" t="s">
        <v>8715</v>
      </c>
      <c r="B1838" s="356" t="s">
        <v>16777</v>
      </c>
      <c r="C1838" s="358" t="s">
        <v>12905</v>
      </c>
      <c r="D1838" s="358" t="s">
        <v>12951</v>
      </c>
      <c r="E1838" s="358" t="s">
        <v>16778</v>
      </c>
      <c r="G1838" s="358" t="s">
        <v>12886</v>
      </c>
      <c r="H1838" s="385">
        <v>5.94</v>
      </c>
      <c r="I1838" s="358" t="s">
        <v>12893</v>
      </c>
      <c r="J1838" s="358" t="s">
        <v>12888</v>
      </c>
      <c r="K1838" s="358" t="s">
        <v>13558</v>
      </c>
      <c r="L1838" s="362">
        <v>39318</v>
      </c>
      <c r="N1838" s="362">
        <v>39318</v>
      </c>
      <c r="P1838" s="356" t="s">
        <v>13255</v>
      </c>
    </row>
    <row r="1839" spans="1:16" x14ac:dyDescent="0.2">
      <c r="A1839" s="356" t="s">
        <v>8716</v>
      </c>
      <c r="B1839" s="356" t="s">
        <v>16779</v>
      </c>
      <c r="C1839" s="358" t="s">
        <v>13595</v>
      </c>
      <c r="D1839" s="358" t="s">
        <v>13596</v>
      </c>
      <c r="E1839" s="358" t="s">
        <v>16780</v>
      </c>
      <c r="G1839" s="358" t="s">
        <v>12886</v>
      </c>
      <c r="H1839" s="385">
        <v>11</v>
      </c>
      <c r="I1839" s="358" t="s">
        <v>12893</v>
      </c>
      <c r="J1839" s="358" t="s">
        <v>12888</v>
      </c>
      <c r="K1839" s="358" t="s">
        <v>13558</v>
      </c>
      <c r="L1839" s="362">
        <v>39345</v>
      </c>
      <c r="N1839" s="362">
        <v>39345</v>
      </c>
      <c r="P1839" s="356" t="s">
        <v>13255</v>
      </c>
    </row>
    <row r="1840" spans="1:16" x14ac:dyDescent="0.2">
      <c r="A1840" s="356" t="s">
        <v>8717</v>
      </c>
      <c r="B1840" s="356" t="s">
        <v>16781</v>
      </c>
      <c r="C1840" s="358" t="s">
        <v>14467</v>
      </c>
      <c r="D1840" s="358" t="s">
        <v>12984</v>
      </c>
      <c r="E1840" s="358" t="s">
        <v>16782</v>
      </c>
      <c r="G1840" s="358" t="s">
        <v>12886</v>
      </c>
      <c r="H1840" s="385">
        <v>5.76</v>
      </c>
      <c r="I1840" s="358" t="s">
        <v>12893</v>
      </c>
      <c r="J1840" s="358" t="s">
        <v>12888</v>
      </c>
      <c r="K1840" s="358" t="s">
        <v>13558</v>
      </c>
      <c r="L1840" s="362">
        <v>39372</v>
      </c>
      <c r="N1840" s="362">
        <v>39372</v>
      </c>
      <c r="P1840" s="356" t="s">
        <v>13255</v>
      </c>
    </row>
    <row r="1841" spans="1:16" x14ac:dyDescent="0.2">
      <c r="A1841" s="356" t="s">
        <v>8718</v>
      </c>
      <c r="B1841" s="356" t="s">
        <v>16783</v>
      </c>
      <c r="C1841" s="358" t="s">
        <v>14467</v>
      </c>
      <c r="D1841" s="358" t="s">
        <v>12984</v>
      </c>
      <c r="E1841" s="358" t="s">
        <v>16784</v>
      </c>
      <c r="G1841" s="358" t="s">
        <v>12886</v>
      </c>
      <c r="H1841" s="385">
        <v>5.76</v>
      </c>
      <c r="I1841" s="358" t="s">
        <v>12893</v>
      </c>
      <c r="J1841" s="358" t="s">
        <v>12888</v>
      </c>
      <c r="K1841" s="358" t="s">
        <v>13558</v>
      </c>
      <c r="L1841" s="362">
        <v>39372</v>
      </c>
      <c r="N1841" s="362">
        <v>39372</v>
      </c>
      <c r="P1841" s="356" t="s">
        <v>13255</v>
      </c>
    </row>
    <row r="1842" spans="1:16" x14ac:dyDescent="0.2">
      <c r="A1842" s="356" t="s">
        <v>8719</v>
      </c>
      <c r="B1842" s="356" t="s">
        <v>16785</v>
      </c>
      <c r="C1842" s="358" t="s">
        <v>13001</v>
      </c>
      <c r="D1842" s="358" t="s">
        <v>12916</v>
      </c>
      <c r="E1842" s="358" t="s">
        <v>16786</v>
      </c>
      <c r="G1842" s="358" t="s">
        <v>12886</v>
      </c>
      <c r="H1842" s="385">
        <v>10.83</v>
      </c>
      <c r="I1842" s="358" t="s">
        <v>12893</v>
      </c>
      <c r="J1842" s="358" t="s">
        <v>12888</v>
      </c>
      <c r="K1842" s="358" t="s">
        <v>13558</v>
      </c>
      <c r="L1842" s="362">
        <v>39352</v>
      </c>
      <c r="N1842" s="362">
        <v>39352</v>
      </c>
      <c r="P1842" s="356" t="s">
        <v>13255</v>
      </c>
    </row>
    <row r="1843" spans="1:16" x14ac:dyDescent="0.2">
      <c r="A1843" s="356" t="s">
        <v>8720</v>
      </c>
      <c r="B1843" s="356" t="s">
        <v>16787</v>
      </c>
      <c r="C1843" s="358" t="s">
        <v>14467</v>
      </c>
      <c r="D1843" s="358" t="s">
        <v>12984</v>
      </c>
      <c r="E1843" s="358" t="s">
        <v>16788</v>
      </c>
      <c r="G1843" s="358" t="s">
        <v>12886</v>
      </c>
      <c r="H1843" s="385">
        <v>8.32</v>
      </c>
      <c r="I1843" s="358" t="s">
        <v>12893</v>
      </c>
      <c r="J1843" s="358" t="s">
        <v>12888</v>
      </c>
      <c r="K1843" s="358" t="s">
        <v>13558</v>
      </c>
      <c r="L1843" s="362">
        <v>39377</v>
      </c>
      <c r="N1843" s="362">
        <v>39377</v>
      </c>
      <c r="P1843" s="356" t="s">
        <v>13255</v>
      </c>
    </row>
    <row r="1844" spans="1:16" x14ac:dyDescent="0.2">
      <c r="A1844" s="356" t="s">
        <v>8721</v>
      </c>
      <c r="B1844" s="356" t="s">
        <v>16789</v>
      </c>
      <c r="C1844" s="358" t="s">
        <v>12989</v>
      </c>
      <c r="D1844" s="358" t="s">
        <v>12910</v>
      </c>
      <c r="E1844" s="358" t="s">
        <v>16790</v>
      </c>
      <c r="G1844" s="358" t="s">
        <v>12886</v>
      </c>
      <c r="H1844" s="385">
        <v>5.375</v>
      </c>
      <c r="I1844" s="358" t="s">
        <v>12893</v>
      </c>
      <c r="J1844" s="358" t="s">
        <v>12888</v>
      </c>
      <c r="K1844" s="358" t="s">
        <v>13558</v>
      </c>
      <c r="L1844" s="362">
        <v>39357</v>
      </c>
      <c r="N1844" s="362">
        <v>39357</v>
      </c>
      <c r="P1844" s="356" t="s">
        <v>13255</v>
      </c>
    </row>
    <row r="1845" spans="1:16" x14ac:dyDescent="0.2">
      <c r="A1845" s="356" t="s">
        <v>8722</v>
      </c>
      <c r="B1845" s="356" t="s">
        <v>16791</v>
      </c>
      <c r="C1845" s="358" t="s">
        <v>13014</v>
      </c>
      <c r="D1845" s="358" t="s">
        <v>13015</v>
      </c>
      <c r="E1845" s="358" t="s">
        <v>16792</v>
      </c>
      <c r="G1845" s="358" t="s">
        <v>12886</v>
      </c>
      <c r="H1845" s="385">
        <v>3.12</v>
      </c>
      <c r="I1845" s="358" t="s">
        <v>12893</v>
      </c>
      <c r="J1845" s="358" t="s">
        <v>12888</v>
      </c>
      <c r="K1845" s="358" t="s">
        <v>13558</v>
      </c>
      <c r="L1845" s="362">
        <v>39353</v>
      </c>
      <c r="N1845" s="362">
        <v>39353</v>
      </c>
      <c r="P1845" s="356" t="s">
        <v>13255</v>
      </c>
    </row>
    <row r="1846" spans="1:16" x14ac:dyDescent="0.2">
      <c r="A1846" s="356" t="s">
        <v>8723</v>
      </c>
      <c r="B1846" s="356" t="s">
        <v>16793</v>
      </c>
      <c r="C1846" s="358" t="s">
        <v>13732</v>
      </c>
      <c r="D1846" s="358" t="s">
        <v>13733</v>
      </c>
      <c r="E1846" s="358" t="s">
        <v>16794</v>
      </c>
      <c r="G1846" s="358" t="s">
        <v>12886</v>
      </c>
      <c r="H1846" s="385">
        <v>6.93</v>
      </c>
      <c r="I1846" s="358" t="s">
        <v>12893</v>
      </c>
      <c r="J1846" s="358" t="s">
        <v>12888</v>
      </c>
      <c r="K1846" s="358" t="s">
        <v>13558</v>
      </c>
      <c r="L1846" s="362">
        <v>39353</v>
      </c>
      <c r="N1846" s="362">
        <v>39353</v>
      </c>
      <c r="P1846" s="356" t="s">
        <v>13255</v>
      </c>
    </row>
    <row r="1847" spans="1:16" x14ac:dyDescent="0.2">
      <c r="A1847" s="356" t="s">
        <v>8724</v>
      </c>
      <c r="B1847" s="356" t="s">
        <v>16795</v>
      </c>
      <c r="C1847" s="358" t="s">
        <v>13780</v>
      </c>
      <c r="D1847" s="358" t="s">
        <v>12916</v>
      </c>
      <c r="E1847" s="358" t="s">
        <v>16796</v>
      </c>
      <c r="G1847" s="358" t="s">
        <v>12886</v>
      </c>
      <c r="H1847" s="385">
        <v>37.125</v>
      </c>
      <c r="I1847" s="358" t="s">
        <v>12893</v>
      </c>
      <c r="J1847" s="358" t="s">
        <v>12888</v>
      </c>
      <c r="K1847" s="358" t="s">
        <v>13558</v>
      </c>
      <c r="L1847" s="362">
        <v>39339</v>
      </c>
      <c r="N1847" s="362">
        <v>39339</v>
      </c>
      <c r="P1847" s="356" t="s">
        <v>13255</v>
      </c>
    </row>
    <row r="1848" spans="1:16" x14ac:dyDescent="0.2">
      <c r="A1848" s="356" t="s">
        <v>8725</v>
      </c>
      <c r="B1848" s="356" t="s">
        <v>16797</v>
      </c>
      <c r="C1848" s="358" t="s">
        <v>13105</v>
      </c>
      <c r="D1848" s="358" t="s">
        <v>13106</v>
      </c>
      <c r="E1848" s="358" t="s">
        <v>16798</v>
      </c>
      <c r="G1848" s="358" t="s">
        <v>12886</v>
      </c>
      <c r="H1848" s="385">
        <v>2.8</v>
      </c>
      <c r="I1848" s="358" t="s">
        <v>12893</v>
      </c>
      <c r="J1848" s="358" t="s">
        <v>12888</v>
      </c>
      <c r="K1848" s="358" t="s">
        <v>13558</v>
      </c>
      <c r="L1848" s="362">
        <v>39346</v>
      </c>
      <c r="N1848" s="362">
        <v>39346</v>
      </c>
      <c r="P1848" s="356" t="s">
        <v>13255</v>
      </c>
    </row>
    <row r="1849" spans="1:16" x14ac:dyDescent="0.2">
      <c r="A1849" s="356" t="s">
        <v>8726</v>
      </c>
      <c r="B1849" s="356" t="s">
        <v>16799</v>
      </c>
      <c r="C1849" s="358" t="s">
        <v>13966</v>
      </c>
      <c r="D1849" s="358" t="s">
        <v>13027</v>
      </c>
      <c r="E1849" s="358" t="s">
        <v>16800</v>
      </c>
      <c r="G1849" s="358" t="s">
        <v>12886</v>
      </c>
      <c r="H1849" s="385">
        <v>1.9</v>
      </c>
      <c r="I1849" s="358" t="s">
        <v>12893</v>
      </c>
      <c r="J1849" s="358" t="s">
        <v>12888</v>
      </c>
      <c r="K1849" s="358" t="s">
        <v>13558</v>
      </c>
      <c r="L1849" s="362">
        <v>39317</v>
      </c>
      <c r="N1849" s="362">
        <v>39317</v>
      </c>
      <c r="P1849" s="356" t="s">
        <v>13255</v>
      </c>
    </row>
    <row r="1850" spans="1:16" x14ac:dyDescent="0.2">
      <c r="A1850" s="356" t="s">
        <v>8727</v>
      </c>
      <c r="B1850" s="356" t="s">
        <v>16801</v>
      </c>
      <c r="C1850" s="358" t="s">
        <v>12938</v>
      </c>
      <c r="D1850" s="358" t="s">
        <v>12939</v>
      </c>
      <c r="E1850" s="358" t="s">
        <v>16802</v>
      </c>
      <c r="G1850" s="358" t="s">
        <v>12886</v>
      </c>
      <c r="H1850" s="385">
        <v>3.84</v>
      </c>
      <c r="I1850" s="358" t="s">
        <v>12893</v>
      </c>
      <c r="J1850" s="358" t="s">
        <v>12888</v>
      </c>
      <c r="K1850" s="358" t="s">
        <v>13558</v>
      </c>
      <c r="L1850" s="362">
        <v>39381</v>
      </c>
      <c r="N1850" s="362">
        <v>39381</v>
      </c>
      <c r="P1850" s="356" t="s">
        <v>13255</v>
      </c>
    </row>
    <row r="1851" spans="1:16" x14ac:dyDescent="0.2">
      <c r="A1851" s="356" t="s">
        <v>8728</v>
      </c>
      <c r="B1851" s="356" t="s">
        <v>16803</v>
      </c>
      <c r="C1851" s="358" t="s">
        <v>13017</v>
      </c>
      <c r="D1851" s="358" t="s">
        <v>13018</v>
      </c>
      <c r="E1851" s="358" t="s">
        <v>16804</v>
      </c>
      <c r="G1851" s="358" t="s">
        <v>12886</v>
      </c>
      <c r="H1851" s="385">
        <v>8.43</v>
      </c>
      <c r="I1851" s="358" t="s">
        <v>12893</v>
      </c>
      <c r="J1851" s="358" t="s">
        <v>12888</v>
      </c>
      <c r="K1851" s="358" t="s">
        <v>13558</v>
      </c>
      <c r="L1851" s="362">
        <v>39346</v>
      </c>
      <c r="N1851" s="362">
        <v>39346</v>
      </c>
      <c r="P1851" s="356" t="s">
        <v>13255</v>
      </c>
    </row>
    <row r="1852" spans="1:16" x14ac:dyDescent="0.2">
      <c r="A1852" s="356" t="s">
        <v>8729</v>
      </c>
      <c r="B1852" s="356" t="s">
        <v>16805</v>
      </c>
      <c r="C1852" s="358" t="s">
        <v>13116</v>
      </c>
      <c r="D1852" s="358" t="s">
        <v>12919</v>
      </c>
      <c r="E1852" s="358" t="s">
        <v>16806</v>
      </c>
      <c r="G1852" s="358" t="s">
        <v>12886</v>
      </c>
      <c r="H1852" s="385">
        <v>7.14</v>
      </c>
      <c r="I1852" s="358" t="s">
        <v>12893</v>
      </c>
      <c r="J1852" s="358" t="s">
        <v>12888</v>
      </c>
      <c r="K1852" s="358" t="s">
        <v>13558</v>
      </c>
      <c r="L1852" s="362">
        <v>39352</v>
      </c>
      <c r="N1852" s="362">
        <v>39352</v>
      </c>
      <c r="P1852" s="356" t="s">
        <v>13255</v>
      </c>
    </row>
    <row r="1853" spans="1:16" x14ac:dyDescent="0.2">
      <c r="A1853" s="356" t="s">
        <v>8730</v>
      </c>
      <c r="B1853" s="356" t="s">
        <v>16807</v>
      </c>
      <c r="C1853" s="358" t="s">
        <v>13800</v>
      </c>
      <c r="D1853" s="358" t="s">
        <v>13801</v>
      </c>
      <c r="E1853" s="358" t="s">
        <v>16808</v>
      </c>
      <c r="G1853" s="358" t="s">
        <v>12886</v>
      </c>
      <c r="H1853" s="385">
        <v>4.2</v>
      </c>
      <c r="I1853" s="358" t="s">
        <v>12893</v>
      </c>
      <c r="J1853" s="358" t="s">
        <v>12888</v>
      </c>
      <c r="K1853" s="358" t="s">
        <v>13558</v>
      </c>
      <c r="L1853" s="362">
        <v>40297</v>
      </c>
      <c r="N1853" s="362">
        <v>40297</v>
      </c>
      <c r="P1853" s="356" t="s">
        <v>13255</v>
      </c>
    </row>
    <row r="1854" spans="1:16" x14ac:dyDescent="0.2">
      <c r="A1854" s="356" t="s">
        <v>8731</v>
      </c>
      <c r="B1854" s="356" t="s">
        <v>16809</v>
      </c>
      <c r="C1854" s="358" t="s">
        <v>14389</v>
      </c>
      <c r="D1854" s="358" t="s">
        <v>13130</v>
      </c>
      <c r="E1854" s="358" t="s">
        <v>16810</v>
      </c>
      <c r="G1854" s="358" t="s">
        <v>12886</v>
      </c>
      <c r="H1854" s="385">
        <v>4.46</v>
      </c>
      <c r="I1854" s="358" t="s">
        <v>12893</v>
      </c>
      <c r="J1854" s="358" t="s">
        <v>12888</v>
      </c>
      <c r="K1854" s="358" t="s">
        <v>13558</v>
      </c>
      <c r="L1854" s="362">
        <v>39321</v>
      </c>
      <c r="N1854" s="362">
        <v>39321</v>
      </c>
      <c r="P1854" s="356" t="s">
        <v>13255</v>
      </c>
    </row>
    <row r="1855" spans="1:16" x14ac:dyDescent="0.2">
      <c r="A1855" s="356" t="s">
        <v>8732</v>
      </c>
      <c r="B1855" s="356" t="s">
        <v>16811</v>
      </c>
      <c r="C1855" s="358" t="s">
        <v>13182</v>
      </c>
      <c r="D1855" s="358" t="s">
        <v>12910</v>
      </c>
      <c r="E1855" s="358" t="s">
        <v>16812</v>
      </c>
      <c r="G1855" s="358" t="s">
        <v>12886</v>
      </c>
      <c r="H1855" s="385">
        <v>17.68</v>
      </c>
      <c r="I1855" s="358" t="s">
        <v>12893</v>
      </c>
      <c r="J1855" s="358" t="s">
        <v>12888</v>
      </c>
      <c r="K1855" s="358" t="s">
        <v>13558</v>
      </c>
      <c r="L1855" s="362">
        <v>39343</v>
      </c>
      <c r="N1855" s="362">
        <v>39343</v>
      </c>
      <c r="P1855" s="356" t="s">
        <v>13255</v>
      </c>
    </row>
    <row r="1856" spans="1:16" x14ac:dyDescent="0.2">
      <c r="A1856" s="356" t="s">
        <v>8733</v>
      </c>
      <c r="B1856" s="356" t="s">
        <v>16813</v>
      </c>
      <c r="C1856" s="358" t="s">
        <v>12965</v>
      </c>
      <c r="D1856" s="358" t="s">
        <v>12966</v>
      </c>
      <c r="E1856" s="358" t="s">
        <v>16814</v>
      </c>
      <c r="G1856" s="358" t="s">
        <v>12886</v>
      </c>
      <c r="H1856" s="385">
        <v>6.3</v>
      </c>
      <c r="I1856" s="358" t="s">
        <v>12893</v>
      </c>
      <c r="J1856" s="358" t="s">
        <v>12888</v>
      </c>
      <c r="K1856" s="358" t="s">
        <v>13558</v>
      </c>
      <c r="L1856" s="362">
        <v>39357</v>
      </c>
      <c r="N1856" s="362">
        <v>39357</v>
      </c>
      <c r="P1856" s="356" t="s">
        <v>13255</v>
      </c>
    </row>
    <row r="1857" spans="1:16" x14ac:dyDescent="0.2">
      <c r="A1857" s="356" t="s">
        <v>8734</v>
      </c>
      <c r="B1857" s="356" t="s">
        <v>16815</v>
      </c>
      <c r="C1857" s="358" t="s">
        <v>15115</v>
      </c>
      <c r="D1857" s="358" t="s">
        <v>12919</v>
      </c>
      <c r="E1857" s="358" t="s">
        <v>16816</v>
      </c>
      <c r="G1857" s="358" t="s">
        <v>12886</v>
      </c>
      <c r="H1857" s="385">
        <v>2.97</v>
      </c>
      <c r="I1857" s="358" t="s">
        <v>12893</v>
      </c>
      <c r="J1857" s="358" t="s">
        <v>12888</v>
      </c>
      <c r="K1857" s="358" t="s">
        <v>13558</v>
      </c>
      <c r="L1857" s="362">
        <v>39350</v>
      </c>
      <c r="N1857" s="362">
        <v>39350</v>
      </c>
      <c r="P1857" s="356" t="s">
        <v>13255</v>
      </c>
    </row>
    <row r="1858" spans="1:16" x14ac:dyDescent="0.2">
      <c r="A1858" s="356" t="s">
        <v>8735</v>
      </c>
      <c r="B1858" s="356" t="s">
        <v>16817</v>
      </c>
      <c r="C1858" s="358" t="s">
        <v>12972</v>
      </c>
      <c r="D1858" s="358" t="s">
        <v>12973</v>
      </c>
      <c r="E1858" s="358" t="s">
        <v>14076</v>
      </c>
      <c r="G1858" s="358" t="s">
        <v>12886</v>
      </c>
      <c r="H1858" s="385">
        <v>4.2</v>
      </c>
      <c r="I1858" s="358" t="s">
        <v>12893</v>
      </c>
      <c r="J1858" s="358" t="s">
        <v>12888</v>
      </c>
      <c r="K1858" s="358" t="s">
        <v>13558</v>
      </c>
      <c r="L1858" s="362">
        <v>39345</v>
      </c>
      <c r="N1858" s="362">
        <v>39345</v>
      </c>
      <c r="P1858" s="356" t="s">
        <v>13255</v>
      </c>
    </row>
    <row r="1859" spans="1:16" x14ac:dyDescent="0.2">
      <c r="A1859" s="356" t="s">
        <v>8736</v>
      </c>
      <c r="B1859" s="356" t="s">
        <v>16818</v>
      </c>
      <c r="C1859" s="358" t="s">
        <v>12941</v>
      </c>
      <c r="D1859" s="358" t="s">
        <v>12942</v>
      </c>
      <c r="E1859" s="358" t="s">
        <v>16819</v>
      </c>
      <c r="G1859" s="358" t="s">
        <v>12886</v>
      </c>
      <c r="H1859" s="385">
        <v>11.88</v>
      </c>
      <c r="I1859" s="358" t="s">
        <v>12893</v>
      </c>
      <c r="J1859" s="358" t="s">
        <v>12888</v>
      </c>
      <c r="K1859" s="358" t="s">
        <v>13558</v>
      </c>
      <c r="L1859" s="362">
        <v>39345</v>
      </c>
      <c r="N1859" s="362">
        <v>39345</v>
      </c>
      <c r="P1859" s="356" t="s">
        <v>13255</v>
      </c>
    </row>
    <row r="1860" spans="1:16" x14ac:dyDescent="0.2">
      <c r="A1860" s="356" t="s">
        <v>8737</v>
      </c>
      <c r="B1860" s="356" t="s">
        <v>16820</v>
      </c>
      <c r="C1860" s="358" t="s">
        <v>12965</v>
      </c>
      <c r="D1860" s="358" t="s">
        <v>12966</v>
      </c>
      <c r="E1860" s="358" t="s">
        <v>16821</v>
      </c>
      <c r="G1860" s="358" t="s">
        <v>12886</v>
      </c>
      <c r="H1860" s="385">
        <v>18.36</v>
      </c>
      <c r="I1860" s="358" t="s">
        <v>12893</v>
      </c>
      <c r="J1860" s="358" t="s">
        <v>12888</v>
      </c>
      <c r="K1860" s="358" t="s">
        <v>13558</v>
      </c>
      <c r="L1860" s="362">
        <v>39346</v>
      </c>
      <c r="N1860" s="362">
        <v>39346</v>
      </c>
      <c r="P1860" s="356" t="s">
        <v>13255</v>
      </c>
    </row>
    <row r="1861" spans="1:16" x14ac:dyDescent="0.2">
      <c r="A1861" s="356" t="s">
        <v>8738</v>
      </c>
      <c r="B1861" s="356" t="s">
        <v>16822</v>
      </c>
      <c r="C1861" s="358" t="s">
        <v>12941</v>
      </c>
      <c r="D1861" s="358" t="s">
        <v>12942</v>
      </c>
      <c r="E1861" s="358" t="s">
        <v>16823</v>
      </c>
      <c r="G1861" s="358" t="s">
        <v>12886</v>
      </c>
      <c r="H1861" s="385">
        <v>4.2</v>
      </c>
      <c r="I1861" s="358" t="s">
        <v>12893</v>
      </c>
      <c r="J1861" s="358" t="s">
        <v>12888</v>
      </c>
      <c r="K1861" s="358" t="s">
        <v>13558</v>
      </c>
      <c r="L1861" s="362">
        <v>39346</v>
      </c>
      <c r="N1861" s="362">
        <v>39346</v>
      </c>
      <c r="P1861" s="356" t="s">
        <v>13255</v>
      </c>
    </row>
    <row r="1862" spans="1:16" x14ac:dyDescent="0.2">
      <c r="A1862" s="356" t="s">
        <v>8739</v>
      </c>
      <c r="B1862" s="356" t="s">
        <v>16824</v>
      </c>
      <c r="C1862" s="358" t="s">
        <v>12938</v>
      </c>
      <c r="D1862" s="358" t="s">
        <v>12939</v>
      </c>
      <c r="E1862" s="358" t="s">
        <v>16825</v>
      </c>
      <c r="G1862" s="358" t="s">
        <v>12886</v>
      </c>
      <c r="H1862" s="385">
        <v>9.36</v>
      </c>
      <c r="I1862" s="358" t="s">
        <v>12893</v>
      </c>
      <c r="J1862" s="358" t="s">
        <v>12888</v>
      </c>
      <c r="K1862" s="358" t="s">
        <v>13558</v>
      </c>
      <c r="L1862" s="362">
        <v>39346</v>
      </c>
      <c r="N1862" s="362">
        <v>39346</v>
      </c>
      <c r="P1862" s="356" t="s">
        <v>13255</v>
      </c>
    </row>
    <row r="1863" spans="1:16" x14ac:dyDescent="0.2">
      <c r="A1863" s="356" t="s">
        <v>8740</v>
      </c>
      <c r="B1863" s="356" t="s">
        <v>16826</v>
      </c>
      <c r="C1863" s="358" t="s">
        <v>12955</v>
      </c>
      <c r="D1863" s="358" t="s">
        <v>12895</v>
      </c>
      <c r="E1863" s="358" t="s">
        <v>16504</v>
      </c>
      <c r="G1863" s="358" t="s">
        <v>12886</v>
      </c>
      <c r="H1863" s="385">
        <v>11.22</v>
      </c>
      <c r="I1863" s="358" t="s">
        <v>12893</v>
      </c>
      <c r="J1863" s="358" t="s">
        <v>12888</v>
      </c>
      <c r="K1863" s="358" t="s">
        <v>13558</v>
      </c>
      <c r="L1863" s="362">
        <v>39346</v>
      </c>
      <c r="N1863" s="362">
        <v>39346</v>
      </c>
      <c r="P1863" s="356" t="s">
        <v>13255</v>
      </c>
    </row>
    <row r="1864" spans="1:16" x14ac:dyDescent="0.2">
      <c r="A1864" s="356" t="s">
        <v>8741</v>
      </c>
      <c r="B1864" s="356" t="s">
        <v>16827</v>
      </c>
      <c r="C1864" s="358" t="s">
        <v>16369</v>
      </c>
      <c r="D1864" s="358" t="s">
        <v>12916</v>
      </c>
      <c r="E1864" s="358" t="s">
        <v>16828</v>
      </c>
      <c r="G1864" s="358" t="s">
        <v>12886</v>
      </c>
      <c r="H1864" s="385">
        <v>5.78</v>
      </c>
      <c r="I1864" s="358" t="s">
        <v>12893</v>
      </c>
      <c r="J1864" s="358" t="s">
        <v>12888</v>
      </c>
      <c r="K1864" s="358" t="s">
        <v>13558</v>
      </c>
      <c r="L1864" s="362">
        <v>39346</v>
      </c>
      <c r="N1864" s="362">
        <v>39346</v>
      </c>
      <c r="P1864" s="356" t="s">
        <v>13255</v>
      </c>
    </row>
    <row r="1865" spans="1:16" x14ac:dyDescent="0.2">
      <c r="A1865" s="356" t="s">
        <v>8742</v>
      </c>
      <c r="B1865" s="356" t="s">
        <v>16829</v>
      </c>
      <c r="C1865" s="358" t="s">
        <v>13095</v>
      </c>
      <c r="D1865" s="358" t="s">
        <v>12976</v>
      </c>
      <c r="E1865" s="358" t="s">
        <v>16830</v>
      </c>
      <c r="G1865" s="358" t="s">
        <v>12886</v>
      </c>
      <c r="H1865" s="385">
        <v>26.46</v>
      </c>
      <c r="I1865" s="358" t="s">
        <v>12893</v>
      </c>
      <c r="J1865" s="358" t="s">
        <v>12888</v>
      </c>
      <c r="K1865" s="358" t="s">
        <v>13558</v>
      </c>
      <c r="L1865" s="362">
        <v>39363</v>
      </c>
      <c r="N1865" s="362">
        <v>39363</v>
      </c>
      <c r="P1865" s="356" t="s">
        <v>13255</v>
      </c>
    </row>
    <row r="1866" spans="1:16" x14ac:dyDescent="0.2">
      <c r="A1866" s="356" t="s">
        <v>8743</v>
      </c>
      <c r="B1866" s="356" t="s">
        <v>16831</v>
      </c>
      <c r="C1866" s="358" t="s">
        <v>12890</v>
      </c>
      <c r="D1866" s="358" t="s">
        <v>12891</v>
      </c>
      <c r="E1866" s="358" t="s">
        <v>16832</v>
      </c>
      <c r="G1866" s="358" t="s">
        <v>12886</v>
      </c>
      <c r="H1866" s="385">
        <v>12.04</v>
      </c>
      <c r="I1866" s="358" t="s">
        <v>12893</v>
      </c>
      <c r="J1866" s="358" t="s">
        <v>12888</v>
      </c>
      <c r="K1866" s="358" t="s">
        <v>13558</v>
      </c>
      <c r="L1866" s="362">
        <v>39373</v>
      </c>
      <c r="N1866" s="362">
        <v>39373</v>
      </c>
      <c r="P1866" s="356" t="s">
        <v>13255</v>
      </c>
    </row>
    <row r="1867" spans="1:16" x14ac:dyDescent="0.2">
      <c r="A1867" s="356" t="s">
        <v>8744</v>
      </c>
      <c r="B1867" s="356" t="s">
        <v>16833</v>
      </c>
      <c r="C1867" s="358" t="s">
        <v>14716</v>
      </c>
      <c r="D1867" s="358" t="s">
        <v>13755</v>
      </c>
      <c r="E1867" s="358" t="s">
        <v>16834</v>
      </c>
      <c r="G1867" s="358" t="s">
        <v>12886</v>
      </c>
      <c r="H1867" s="385">
        <v>6.9</v>
      </c>
      <c r="I1867" s="358" t="s">
        <v>12893</v>
      </c>
      <c r="J1867" s="358" t="s">
        <v>12888</v>
      </c>
      <c r="K1867" s="358" t="s">
        <v>13558</v>
      </c>
      <c r="L1867" s="362">
        <v>39365</v>
      </c>
      <c r="N1867" s="362">
        <v>39365</v>
      </c>
      <c r="P1867" s="356" t="s">
        <v>13255</v>
      </c>
    </row>
    <row r="1868" spans="1:16" x14ac:dyDescent="0.2">
      <c r="A1868" s="356" t="s">
        <v>8745</v>
      </c>
      <c r="B1868" s="356" t="s">
        <v>16835</v>
      </c>
      <c r="C1868" s="358" t="s">
        <v>16836</v>
      </c>
      <c r="D1868" s="358" t="s">
        <v>13034</v>
      </c>
      <c r="E1868" s="358" t="s">
        <v>16837</v>
      </c>
      <c r="G1868" s="358" t="s">
        <v>12886</v>
      </c>
      <c r="H1868" s="385">
        <v>12.24</v>
      </c>
      <c r="I1868" s="358" t="s">
        <v>12893</v>
      </c>
      <c r="J1868" s="358" t="s">
        <v>12888</v>
      </c>
      <c r="K1868" s="358" t="s">
        <v>13558</v>
      </c>
      <c r="L1868" s="362">
        <v>39388</v>
      </c>
      <c r="N1868" s="362">
        <v>39388</v>
      </c>
      <c r="P1868" s="356" t="s">
        <v>13255</v>
      </c>
    </row>
    <row r="1869" spans="1:16" x14ac:dyDescent="0.2">
      <c r="A1869" s="356" t="s">
        <v>8746</v>
      </c>
      <c r="B1869" s="356" t="s">
        <v>16838</v>
      </c>
      <c r="C1869" s="358" t="s">
        <v>13022</v>
      </c>
      <c r="D1869" s="358" t="s">
        <v>12931</v>
      </c>
      <c r="E1869" s="358" t="s">
        <v>16839</v>
      </c>
      <c r="G1869" s="358" t="s">
        <v>12886</v>
      </c>
      <c r="H1869" s="385">
        <v>8.16</v>
      </c>
      <c r="I1869" s="358" t="s">
        <v>12893</v>
      </c>
      <c r="J1869" s="358" t="s">
        <v>12888</v>
      </c>
      <c r="K1869" s="358" t="s">
        <v>13558</v>
      </c>
      <c r="L1869" s="362">
        <v>39372</v>
      </c>
      <c r="N1869" s="362">
        <v>39372</v>
      </c>
      <c r="P1869" s="356" t="s">
        <v>13255</v>
      </c>
    </row>
    <row r="1870" spans="1:16" x14ac:dyDescent="0.2">
      <c r="A1870" s="356" t="s">
        <v>8747</v>
      </c>
      <c r="B1870" s="356" t="s">
        <v>16840</v>
      </c>
      <c r="C1870" s="358" t="s">
        <v>12883</v>
      </c>
      <c r="D1870" s="358" t="s">
        <v>12884</v>
      </c>
      <c r="E1870" s="358" t="s">
        <v>16841</v>
      </c>
      <c r="G1870" s="358" t="s">
        <v>12886</v>
      </c>
      <c r="H1870" s="385">
        <v>8.9700000000000006</v>
      </c>
      <c r="I1870" s="358" t="s">
        <v>12893</v>
      </c>
      <c r="J1870" s="358" t="s">
        <v>12888</v>
      </c>
      <c r="K1870" s="358" t="s">
        <v>13558</v>
      </c>
      <c r="L1870" s="362">
        <v>39380</v>
      </c>
      <c r="N1870" s="362">
        <v>39380</v>
      </c>
      <c r="P1870" s="356" t="s">
        <v>13255</v>
      </c>
    </row>
    <row r="1871" spans="1:16" x14ac:dyDescent="0.2">
      <c r="A1871" s="356" t="s">
        <v>8748</v>
      </c>
      <c r="B1871" s="356" t="s">
        <v>16842</v>
      </c>
      <c r="C1871" s="358" t="s">
        <v>15180</v>
      </c>
      <c r="D1871" s="358" t="s">
        <v>13245</v>
      </c>
      <c r="E1871" s="358" t="s">
        <v>16843</v>
      </c>
      <c r="G1871" s="358" t="s">
        <v>12886</v>
      </c>
      <c r="H1871" s="385">
        <v>2.88</v>
      </c>
      <c r="I1871" s="358" t="s">
        <v>12893</v>
      </c>
      <c r="J1871" s="358" t="s">
        <v>12888</v>
      </c>
      <c r="K1871" s="358" t="s">
        <v>13558</v>
      </c>
      <c r="L1871" s="362">
        <v>39351</v>
      </c>
      <c r="N1871" s="362">
        <v>39351</v>
      </c>
      <c r="P1871" s="356" t="s">
        <v>13255</v>
      </c>
    </row>
    <row r="1872" spans="1:16" x14ac:dyDescent="0.2">
      <c r="A1872" s="356" t="s">
        <v>8749</v>
      </c>
      <c r="B1872" s="356" t="s">
        <v>16844</v>
      </c>
      <c r="C1872" s="358" t="s">
        <v>12905</v>
      </c>
      <c r="D1872" s="358" t="s">
        <v>12906</v>
      </c>
      <c r="E1872" s="358" t="s">
        <v>16845</v>
      </c>
      <c r="G1872" s="358" t="s">
        <v>12886</v>
      </c>
      <c r="H1872" s="385">
        <v>33.6</v>
      </c>
      <c r="I1872" s="358" t="s">
        <v>12893</v>
      </c>
      <c r="J1872" s="358" t="s">
        <v>12888</v>
      </c>
      <c r="K1872" s="358" t="s">
        <v>13558</v>
      </c>
      <c r="L1872" s="362">
        <v>39326</v>
      </c>
      <c r="N1872" s="362">
        <v>39326</v>
      </c>
      <c r="P1872" s="356" t="s">
        <v>13255</v>
      </c>
    </row>
    <row r="1873" spans="1:16" x14ac:dyDescent="0.2">
      <c r="A1873" s="356" t="s">
        <v>8750</v>
      </c>
      <c r="B1873" s="356" t="s">
        <v>16846</v>
      </c>
      <c r="C1873" s="358" t="s">
        <v>12905</v>
      </c>
      <c r="D1873" s="358" t="s">
        <v>12906</v>
      </c>
      <c r="E1873" s="358" t="s">
        <v>16847</v>
      </c>
      <c r="G1873" s="358" t="s">
        <v>12886</v>
      </c>
      <c r="H1873" s="385">
        <v>37.04</v>
      </c>
      <c r="I1873" s="358" t="s">
        <v>12893</v>
      </c>
      <c r="J1873" s="358" t="s">
        <v>12888</v>
      </c>
      <c r="K1873" s="358" t="s">
        <v>13558</v>
      </c>
      <c r="L1873" s="362">
        <v>39326</v>
      </c>
      <c r="N1873" s="362">
        <v>39326</v>
      </c>
      <c r="P1873" s="356" t="s">
        <v>13255</v>
      </c>
    </row>
    <row r="1874" spans="1:16" x14ac:dyDescent="0.2">
      <c r="A1874" s="356" t="s">
        <v>8751</v>
      </c>
      <c r="B1874" s="356" t="s">
        <v>16848</v>
      </c>
      <c r="C1874" s="358" t="s">
        <v>13339</v>
      </c>
      <c r="D1874" s="358" t="s">
        <v>12984</v>
      </c>
      <c r="E1874" s="358" t="s">
        <v>16849</v>
      </c>
      <c r="G1874" s="358" t="s">
        <v>12886</v>
      </c>
      <c r="H1874" s="385">
        <v>3.6</v>
      </c>
      <c r="I1874" s="358" t="s">
        <v>12893</v>
      </c>
      <c r="J1874" s="358" t="s">
        <v>12888</v>
      </c>
      <c r="K1874" s="358" t="s">
        <v>13558</v>
      </c>
      <c r="L1874" s="362">
        <v>39391</v>
      </c>
      <c r="N1874" s="362">
        <v>39391</v>
      </c>
      <c r="P1874" s="356" t="s">
        <v>13255</v>
      </c>
    </row>
    <row r="1875" spans="1:16" x14ac:dyDescent="0.2">
      <c r="A1875" s="356" t="s">
        <v>8752</v>
      </c>
      <c r="B1875" s="356" t="s">
        <v>16850</v>
      </c>
      <c r="C1875" s="358" t="s">
        <v>13339</v>
      </c>
      <c r="D1875" s="358" t="s">
        <v>12984</v>
      </c>
      <c r="E1875" s="358" t="s">
        <v>16851</v>
      </c>
      <c r="G1875" s="358" t="s">
        <v>12886</v>
      </c>
      <c r="H1875" s="385">
        <v>10.98</v>
      </c>
      <c r="I1875" s="358" t="s">
        <v>12893</v>
      </c>
      <c r="J1875" s="358" t="s">
        <v>12888</v>
      </c>
      <c r="K1875" s="358" t="s">
        <v>13558</v>
      </c>
      <c r="L1875" s="362">
        <v>39381</v>
      </c>
      <c r="N1875" s="362">
        <v>39381</v>
      </c>
      <c r="P1875" s="356" t="s">
        <v>13255</v>
      </c>
    </row>
    <row r="1876" spans="1:16" x14ac:dyDescent="0.2">
      <c r="A1876" s="356" t="s">
        <v>8753</v>
      </c>
      <c r="B1876" s="356" t="s">
        <v>16852</v>
      </c>
      <c r="C1876" s="358" t="s">
        <v>12926</v>
      </c>
      <c r="D1876" s="358" t="s">
        <v>12927</v>
      </c>
      <c r="E1876" s="358" t="s">
        <v>16853</v>
      </c>
      <c r="G1876" s="358" t="s">
        <v>12886</v>
      </c>
      <c r="H1876" s="385">
        <v>4.95</v>
      </c>
      <c r="I1876" s="358" t="s">
        <v>12893</v>
      </c>
      <c r="J1876" s="358" t="s">
        <v>12888</v>
      </c>
      <c r="K1876" s="358" t="s">
        <v>13558</v>
      </c>
      <c r="L1876" s="362">
        <v>39360</v>
      </c>
      <c r="N1876" s="362">
        <v>39360</v>
      </c>
      <c r="P1876" s="356" t="s">
        <v>13255</v>
      </c>
    </row>
    <row r="1877" spans="1:16" x14ac:dyDescent="0.2">
      <c r="A1877" s="356" t="s">
        <v>8754</v>
      </c>
      <c r="B1877" s="356" t="s">
        <v>16854</v>
      </c>
      <c r="C1877" s="358" t="s">
        <v>16855</v>
      </c>
      <c r="D1877" s="358" t="s">
        <v>12997</v>
      </c>
      <c r="E1877" s="358" t="s">
        <v>16856</v>
      </c>
      <c r="G1877" s="358" t="s">
        <v>12886</v>
      </c>
      <c r="H1877" s="385">
        <v>21.06</v>
      </c>
      <c r="I1877" s="358" t="s">
        <v>12893</v>
      </c>
      <c r="J1877" s="358" t="s">
        <v>12888</v>
      </c>
      <c r="K1877" s="358" t="s">
        <v>13558</v>
      </c>
      <c r="L1877" s="362">
        <v>39339</v>
      </c>
      <c r="N1877" s="362">
        <v>39339</v>
      </c>
      <c r="P1877" s="356" t="s">
        <v>13255</v>
      </c>
    </row>
    <row r="1878" spans="1:16" x14ac:dyDescent="0.2">
      <c r="A1878" s="356" t="s">
        <v>8755</v>
      </c>
      <c r="B1878" s="356" t="s">
        <v>16857</v>
      </c>
      <c r="C1878" s="358" t="s">
        <v>12894</v>
      </c>
      <c r="D1878" s="358" t="s">
        <v>12895</v>
      </c>
      <c r="E1878" s="358" t="s">
        <v>16858</v>
      </c>
      <c r="G1878" s="358" t="s">
        <v>12886</v>
      </c>
      <c r="H1878" s="385">
        <v>9.98</v>
      </c>
      <c r="I1878" s="358" t="s">
        <v>12893</v>
      </c>
      <c r="J1878" s="358" t="s">
        <v>12888</v>
      </c>
      <c r="K1878" s="358" t="s">
        <v>13558</v>
      </c>
      <c r="L1878" s="362">
        <v>39366</v>
      </c>
      <c r="N1878" s="362">
        <v>39366</v>
      </c>
      <c r="P1878" s="356" t="s">
        <v>13255</v>
      </c>
    </row>
    <row r="1879" spans="1:16" x14ac:dyDescent="0.2">
      <c r="A1879" s="356" t="s">
        <v>8756</v>
      </c>
      <c r="B1879" s="356" t="s">
        <v>16859</v>
      </c>
      <c r="C1879" s="358" t="s">
        <v>15650</v>
      </c>
      <c r="D1879" s="358" t="s">
        <v>12916</v>
      </c>
      <c r="E1879" s="358" t="s">
        <v>16860</v>
      </c>
      <c r="G1879" s="358" t="s">
        <v>12886</v>
      </c>
      <c r="H1879" s="385">
        <v>6.84</v>
      </c>
      <c r="I1879" s="358" t="s">
        <v>12893</v>
      </c>
      <c r="J1879" s="358" t="s">
        <v>12888</v>
      </c>
      <c r="K1879" s="358" t="s">
        <v>13558</v>
      </c>
      <c r="L1879" s="362">
        <v>39364</v>
      </c>
      <c r="N1879" s="362">
        <v>39364</v>
      </c>
      <c r="P1879" s="356" t="s">
        <v>13255</v>
      </c>
    </row>
    <row r="1880" spans="1:16" x14ac:dyDescent="0.2">
      <c r="A1880" s="356" t="s">
        <v>8757</v>
      </c>
      <c r="B1880" s="356" t="s">
        <v>16861</v>
      </c>
      <c r="C1880" s="358" t="s">
        <v>12962</v>
      </c>
      <c r="D1880" s="358" t="s">
        <v>12963</v>
      </c>
      <c r="E1880" s="358" t="s">
        <v>16862</v>
      </c>
      <c r="G1880" s="358" t="s">
        <v>12886</v>
      </c>
      <c r="H1880" s="385">
        <v>3.24</v>
      </c>
      <c r="I1880" s="358" t="s">
        <v>12893</v>
      </c>
      <c r="J1880" s="358" t="s">
        <v>12888</v>
      </c>
      <c r="K1880" s="358" t="s">
        <v>13558</v>
      </c>
      <c r="L1880" s="362">
        <v>39367</v>
      </c>
      <c r="N1880" s="362">
        <v>39367</v>
      </c>
      <c r="P1880" s="356" t="s">
        <v>13255</v>
      </c>
    </row>
    <row r="1881" spans="1:16" x14ac:dyDescent="0.2">
      <c r="A1881" s="356" t="s">
        <v>8758</v>
      </c>
      <c r="B1881" s="356" t="s">
        <v>16863</v>
      </c>
      <c r="C1881" s="358" t="s">
        <v>13330</v>
      </c>
      <c r="D1881" s="358" t="s">
        <v>12984</v>
      </c>
      <c r="E1881" s="358" t="s">
        <v>16864</v>
      </c>
      <c r="G1881" s="358" t="s">
        <v>12886</v>
      </c>
      <c r="H1881" s="385">
        <v>4.9000000000000004</v>
      </c>
      <c r="I1881" s="358" t="s">
        <v>12893</v>
      </c>
      <c r="J1881" s="358" t="s">
        <v>12888</v>
      </c>
      <c r="K1881" s="358" t="s">
        <v>13558</v>
      </c>
      <c r="L1881" s="362">
        <v>39370</v>
      </c>
      <c r="N1881" s="362">
        <v>39370</v>
      </c>
      <c r="P1881" s="356" t="s">
        <v>13255</v>
      </c>
    </row>
    <row r="1882" spans="1:16" x14ac:dyDescent="0.2">
      <c r="A1882" s="356" t="s">
        <v>8759</v>
      </c>
      <c r="B1882" s="356" t="s">
        <v>16865</v>
      </c>
      <c r="C1882" s="358" t="s">
        <v>14623</v>
      </c>
      <c r="D1882" s="358" t="s">
        <v>13010</v>
      </c>
      <c r="E1882" s="358" t="s">
        <v>16866</v>
      </c>
      <c r="G1882" s="358" t="s">
        <v>12886</v>
      </c>
      <c r="H1882" s="385">
        <v>14.6</v>
      </c>
      <c r="I1882" s="358" t="s">
        <v>12893</v>
      </c>
      <c r="J1882" s="358" t="s">
        <v>12888</v>
      </c>
      <c r="K1882" s="358" t="s">
        <v>13558</v>
      </c>
      <c r="L1882" s="362">
        <v>39319</v>
      </c>
      <c r="N1882" s="362">
        <v>39319</v>
      </c>
      <c r="P1882" s="356" t="s">
        <v>13255</v>
      </c>
    </row>
    <row r="1883" spans="1:16" x14ac:dyDescent="0.2">
      <c r="A1883" s="356" t="s">
        <v>8760</v>
      </c>
      <c r="B1883" s="356" t="s">
        <v>16867</v>
      </c>
      <c r="C1883" s="358" t="s">
        <v>14716</v>
      </c>
      <c r="D1883" s="358" t="s">
        <v>13755</v>
      </c>
      <c r="E1883" s="358" t="s">
        <v>16248</v>
      </c>
      <c r="G1883" s="358" t="s">
        <v>12886</v>
      </c>
      <c r="H1883" s="385">
        <v>5.52</v>
      </c>
      <c r="I1883" s="358" t="s">
        <v>12893</v>
      </c>
      <c r="J1883" s="358" t="s">
        <v>12888</v>
      </c>
      <c r="K1883" s="358" t="s">
        <v>13558</v>
      </c>
      <c r="L1883" s="362">
        <v>39374</v>
      </c>
      <c r="N1883" s="362">
        <v>39374</v>
      </c>
      <c r="P1883" s="356" t="s">
        <v>13255</v>
      </c>
    </row>
    <row r="1884" spans="1:16" x14ac:dyDescent="0.2">
      <c r="A1884" s="356" t="s">
        <v>8761</v>
      </c>
      <c r="B1884" s="356" t="s">
        <v>16868</v>
      </c>
      <c r="C1884" s="358" t="s">
        <v>13732</v>
      </c>
      <c r="D1884" s="358" t="s">
        <v>13733</v>
      </c>
      <c r="E1884" s="358" t="s">
        <v>16869</v>
      </c>
      <c r="G1884" s="358" t="s">
        <v>12886</v>
      </c>
      <c r="H1884" s="385">
        <v>6.48</v>
      </c>
      <c r="I1884" s="358" t="s">
        <v>12893</v>
      </c>
      <c r="J1884" s="358" t="s">
        <v>12888</v>
      </c>
      <c r="K1884" s="358" t="s">
        <v>13558</v>
      </c>
      <c r="L1884" s="362">
        <v>39373</v>
      </c>
      <c r="N1884" s="362">
        <v>39373</v>
      </c>
      <c r="P1884" s="356" t="s">
        <v>13255</v>
      </c>
    </row>
    <row r="1885" spans="1:16" x14ac:dyDescent="0.2">
      <c r="A1885" s="356" t="s">
        <v>8762</v>
      </c>
      <c r="B1885" s="356" t="s">
        <v>16870</v>
      </c>
      <c r="C1885" s="358" t="s">
        <v>13404</v>
      </c>
      <c r="D1885" s="358" t="s">
        <v>12973</v>
      </c>
      <c r="E1885" s="358" t="s">
        <v>16871</v>
      </c>
      <c r="G1885" s="358" t="s">
        <v>12886</v>
      </c>
      <c r="H1885" s="385">
        <v>10.324999999999999</v>
      </c>
      <c r="I1885" s="358" t="s">
        <v>12893</v>
      </c>
      <c r="J1885" s="358" t="s">
        <v>12888</v>
      </c>
      <c r="K1885" s="358" t="s">
        <v>13558</v>
      </c>
      <c r="L1885" s="362">
        <v>39409</v>
      </c>
      <c r="N1885" s="362">
        <v>39409</v>
      </c>
      <c r="P1885" s="356" t="s">
        <v>13255</v>
      </c>
    </row>
    <row r="1886" spans="1:16" x14ac:dyDescent="0.2">
      <c r="A1886" s="356" t="s">
        <v>8763</v>
      </c>
      <c r="B1886" s="356" t="s">
        <v>16872</v>
      </c>
      <c r="C1886" s="358" t="s">
        <v>12972</v>
      </c>
      <c r="D1886" s="358" t="s">
        <v>12973</v>
      </c>
      <c r="E1886" s="358" t="s">
        <v>16873</v>
      </c>
      <c r="G1886" s="358" t="s">
        <v>12886</v>
      </c>
      <c r="H1886" s="385">
        <v>32.299999999999997</v>
      </c>
      <c r="I1886" s="358" t="s">
        <v>12893</v>
      </c>
      <c r="J1886" s="358" t="s">
        <v>12888</v>
      </c>
      <c r="K1886" s="358" t="s">
        <v>13558</v>
      </c>
      <c r="L1886" s="362">
        <v>39374</v>
      </c>
      <c r="N1886" s="362">
        <v>39374</v>
      </c>
      <c r="P1886" s="356" t="s">
        <v>13255</v>
      </c>
    </row>
    <row r="1887" spans="1:16" x14ac:dyDescent="0.2">
      <c r="A1887" s="356" t="s">
        <v>8764</v>
      </c>
      <c r="B1887" s="356" t="s">
        <v>16874</v>
      </c>
      <c r="C1887" s="358" t="s">
        <v>12972</v>
      </c>
      <c r="D1887" s="358" t="s">
        <v>12973</v>
      </c>
      <c r="E1887" s="358" t="s">
        <v>16875</v>
      </c>
      <c r="G1887" s="358" t="s">
        <v>12886</v>
      </c>
      <c r="H1887" s="385">
        <v>32.299999999999997</v>
      </c>
      <c r="I1887" s="358" t="s">
        <v>12893</v>
      </c>
      <c r="J1887" s="358" t="s">
        <v>12888</v>
      </c>
      <c r="K1887" s="358" t="s">
        <v>13558</v>
      </c>
      <c r="L1887" s="362">
        <v>39374</v>
      </c>
      <c r="N1887" s="362">
        <v>39374</v>
      </c>
      <c r="P1887" s="356" t="s">
        <v>13255</v>
      </c>
    </row>
    <row r="1888" spans="1:16" x14ac:dyDescent="0.2">
      <c r="A1888" s="356" t="s">
        <v>8765</v>
      </c>
      <c r="B1888" s="356" t="s">
        <v>16876</v>
      </c>
      <c r="C1888" s="358" t="s">
        <v>13758</v>
      </c>
      <c r="D1888" s="358" t="s">
        <v>13759</v>
      </c>
      <c r="E1888" s="358" t="s">
        <v>16877</v>
      </c>
      <c r="G1888" s="358" t="s">
        <v>12886</v>
      </c>
      <c r="H1888" s="385">
        <v>6.3</v>
      </c>
      <c r="I1888" s="358" t="s">
        <v>12893</v>
      </c>
      <c r="J1888" s="358" t="s">
        <v>12888</v>
      </c>
      <c r="K1888" s="358" t="s">
        <v>13558</v>
      </c>
      <c r="L1888" s="362">
        <v>39374</v>
      </c>
      <c r="N1888" s="362">
        <v>39374</v>
      </c>
      <c r="P1888" s="356" t="s">
        <v>13255</v>
      </c>
    </row>
    <row r="1889" spans="1:16" x14ac:dyDescent="0.2">
      <c r="A1889" s="356" t="s">
        <v>8766</v>
      </c>
      <c r="B1889" s="356" t="s">
        <v>16878</v>
      </c>
      <c r="C1889" s="358" t="s">
        <v>12894</v>
      </c>
      <c r="D1889" s="358" t="s">
        <v>12895</v>
      </c>
      <c r="E1889" s="358" t="s">
        <v>16879</v>
      </c>
      <c r="G1889" s="358" t="s">
        <v>12886</v>
      </c>
      <c r="H1889" s="385">
        <v>3.96</v>
      </c>
      <c r="I1889" s="358" t="s">
        <v>12893</v>
      </c>
      <c r="J1889" s="358" t="s">
        <v>12888</v>
      </c>
      <c r="K1889" s="358" t="s">
        <v>13558</v>
      </c>
      <c r="L1889" s="362">
        <v>39378</v>
      </c>
      <c r="N1889" s="362">
        <v>39378</v>
      </c>
      <c r="P1889" s="356" t="s">
        <v>13255</v>
      </c>
    </row>
    <row r="1890" spans="1:16" x14ac:dyDescent="0.2">
      <c r="A1890" s="356" t="s">
        <v>8767</v>
      </c>
      <c r="B1890" s="356" t="s">
        <v>16880</v>
      </c>
      <c r="C1890" s="358" t="s">
        <v>13303</v>
      </c>
      <c r="D1890" s="358" t="s">
        <v>12997</v>
      </c>
      <c r="E1890" s="358" t="s">
        <v>15978</v>
      </c>
      <c r="G1890" s="358" t="s">
        <v>12886</v>
      </c>
      <c r="H1890" s="385">
        <v>8.19</v>
      </c>
      <c r="I1890" s="358" t="s">
        <v>12893</v>
      </c>
      <c r="J1890" s="358" t="s">
        <v>12888</v>
      </c>
      <c r="K1890" s="358" t="s">
        <v>13558</v>
      </c>
      <c r="L1890" s="362">
        <v>39377</v>
      </c>
      <c r="N1890" s="362">
        <v>39377</v>
      </c>
      <c r="P1890" s="356" t="s">
        <v>13255</v>
      </c>
    </row>
    <row r="1891" spans="1:16" x14ac:dyDescent="0.2">
      <c r="A1891" s="356" t="s">
        <v>8768</v>
      </c>
      <c r="B1891" s="356" t="s">
        <v>16881</v>
      </c>
      <c r="C1891" s="358" t="s">
        <v>13022</v>
      </c>
      <c r="D1891" s="358" t="s">
        <v>12931</v>
      </c>
      <c r="E1891" s="358" t="s">
        <v>16882</v>
      </c>
      <c r="G1891" s="358" t="s">
        <v>12886</v>
      </c>
      <c r="H1891" s="385">
        <v>6.46</v>
      </c>
      <c r="I1891" s="358" t="s">
        <v>12893</v>
      </c>
      <c r="J1891" s="358" t="s">
        <v>12888</v>
      </c>
      <c r="K1891" s="358" t="s">
        <v>13558</v>
      </c>
      <c r="L1891" s="362">
        <v>39381</v>
      </c>
      <c r="N1891" s="362">
        <v>39381</v>
      </c>
      <c r="P1891" s="356" t="s">
        <v>13255</v>
      </c>
    </row>
    <row r="1892" spans="1:16" x14ac:dyDescent="0.2">
      <c r="A1892" s="356" t="s">
        <v>8769</v>
      </c>
      <c r="B1892" s="356" t="s">
        <v>16883</v>
      </c>
      <c r="C1892" s="358" t="s">
        <v>13966</v>
      </c>
      <c r="D1892" s="358" t="s">
        <v>13027</v>
      </c>
      <c r="E1892" s="358" t="s">
        <v>16884</v>
      </c>
      <c r="G1892" s="358" t="s">
        <v>12886</v>
      </c>
      <c r="H1892" s="385">
        <v>5.67</v>
      </c>
      <c r="I1892" s="358" t="s">
        <v>12893</v>
      </c>
      <c r="J1892" s="358" t="s">
        <v>12888</v>
      </c>
      <c r="K1892" s="358" t="s">
        <v>13558</v>
      </c>
      <c r="L1892" s="362">
        <v>39345</v>
      </c>
      <c r="N1892" s="362">
        <v>39345</v>
      </c>
      <c r="P1892" s="356" t="s">
        <v>13255</v>
      </c>
    </row>
    <row r="1893" spans="1:16" x14ac:dyDescent="0.2">
      <c r="A1893" s="356" t="s">
        <v>8770</v>
      </c>
      <c r="B1893" s="356" t="s">
        <v>16885</v>
      </c>
      <c r="C1893" s="358" t="s">
        <v>13022</v>
      </c>
      <c r="D1893" s="358" t="s">
        <v>12931</v>
      </c>
      <c r="E1893" s="358" t="s">
        <v>16886</v>
      </c>
      <c r="G1893" s="358" t="s">
        <v>12886</v>
      </c>
      <c r="H1893" s="385">
        <v>3.57</v>
      </c>
      <c r="I1893" s="358" t="s">
        <v>12893</v>
      </c>
      <c r="J1893" s="358" t="s">
        <v>12888</v>
      </c>
      <c r="K1893" s="358" t="s">
        <v>13558</v>
      </c>
      <c r="L1893" s="362">
        <v>39381</v>
      </c>
      <c r="N1893" s="362">
        <v>39381</v>
      </c>
      <c r="P1893" s="356" t="s">
        <v>13255</v>
      </c>
    </row>
    <row r="1894" spans="1:16" x14ac:dyDescent="0.2">
      <c r="A1894" s="356" t="s">
        <v>8771</v>
      </c>
      <c r="B1894" s="356" t="s">
        <v>16887</v>
      </c>
      <c r="C1894" s="358" t="s">
        <v>13060</v>
      </c>
      <c r="D1894" s="358" t="s">
        <v>12997</v>
      </c>
      <c r="E1894" s="358" t="s">
        <v>14129</v>
      </c>
      <c r="G1894" s="358" t="s">
        <v>12886</v>
      </c>
      <c r="H1894" s="385">
        <v>10.23</v>
      </c>
      <c r="I1894" s="358" t="s">
        <v>12893</v>
      </c>
      <c r="J1894" s="358" t="s">
        <v>12888</v>
      </c>
      <c r="K1894" s="358" t="s">
        <v>13558</v>
      </c>
      <c r="L1894" s="362">
        <v>39401</v>
      </c>
      <c r="N1894" s="362">
        <v>39401</v>
      </c>
      <c r="P1894" s="356" t="s">
        <v>13255</v>
      </c>
    </row>
    <row r="1895" spans="1:16" x14ac:dyDescent="0.2">
      <c r="A1895" s="356" t="s">
        <v>8772</v>
      </c>
      <c r="B1895" s="356" t="s">
        <v>16888</v>
      </c>
      <c r="C1895" s="358" t="s">
        <v>13095</v>
      </c>
      <c r="D1895" s="358" t="s">
        <v>12976</v>
      </c>
      <c r="E1895" s="358" t="s">
        <v>13058</v>
      </c>
      <c r="G1895" s="358" t="s">
        <v>12886</v>
      </c>
      <c r="H1895" s="385">
        <v>7.2</v>
      </c>
      <c r="I1895" s="358" t="s">
        <v>12893</v>
      </c>
      <c r="J1895" s="358" t="s">
        <v>12888</v>
      </c>
      <c r="K1895" s="358" t="s">
        <v>13558</v>
      </c>
      <c r="L1895" s="362">
        <v>39406</v>
      </c>
      <c r="N1895" s="362">
        <v>39406</v>
      </c>
      <c r="P1895" s="356" t="s">
        <v>13255</v>
      </c>
    </row>
    <row r="1896" spans="1:16" x14ac:dyDescent="0.2">
      <c r="A1896" s="356" t="s">
        <v>8773</v>
      </c>
      <c r="B1896" s="356" t="s">
        <v>16889</v>
      </c>
      <c r="C1896" s="358" t="s">
        <v>12902</v>
      </c>
      <c r="D1896" s="358" t="s">
        <v>12903</v>
      </c>
      <c r="E1896" s="358" t="s">
        <v>16890</v>
      </c>
      <c r="G1896" s="358" t="s">
        <v>12886</v>
      </c>
      <c r="H1896" s="385">
        <v>44</v>
      </c>
      <c r="I1896" s="358" t="s">
        <v>12887</v>
      </c>
      <c r="J1896" s="358" t="s">
        <v>12908</v>
      </c>
      <c r="K1896" s="358" t="s">
        <v>13558</v>
      </c>
      <c r="L1896" s="362">
        <v>39436</v>
      </c>
      <c r="N1896" s="362">
        <v>39436</v>
      </c>
      <c r="P1896" s="356" t="s">
        <v>13255</v>
      </c>
    </row>
    <row r="1897" spans="1:16" x14ac:dyDescent="0.2">
      <c r="A1897" s="356" t="s">
        <v>8774</v>
      </c>
      <c r="B1897" s="356" t="s">
        <v>16891</v>
      </c>
      <c r="C1897" s="358" t="s">
        <v>12890</v>
      </c>
      <c r="D1897" s="358" t="s">
        <v>12891</v>
      </c>
      <c r="E1897" s="358" t="s">
        <v>16892</v>
      </c>
      <c r="G1897" s="358" t="s">
        <v>12886</v>
      </c>
      <c r="H1897" s="385">
        <v>7.48</v>
      </c>
      <c r="I1897" s="358" t="s">
        <v>12893</v>
      </c>
      <c r="J1897" s="358" t="s">
        <v>12888</v>
      </c>
      <c r="K1897" s="358" t="s">
        <v>13558</v>
      </c>
      <c r="L1897" s="362">
        <v>39379</v>
      </c>
      <c r="N1897" s="362">
        <v>39379</v>
      </c>
      <c r="P1897" s="356" t="s">
        <v>13255</v>
      </c>
    </row>
    <row r="1898" spans="1:16" x14ac:dyDescent="0.2">
      <c r="A1898" s="356" t="s">
        <v>8775</v>
      </c>
      <c r="B1898" s="356" t="s">
        <v>16893</v>
      </c>
      <c r="C1898" s="358" t="s">
        <v>13502</v>
      </c>
      <c r="D1898" s="358" t="s">
        <v>12984</v>
      </c>
      <c r="E1898" s="358" t="s">
        <v>16894</v>
      </c>
      <c r="G1898" s="358" t="s">
        <v>12886</v>
      </c>
      <c r="H1898" s="385">
        <v>4.59</v>
      </c>
      <c r="I1898" s="358" t="s">
        <v>12893</v>
      </c>
      <c r="J1898" s="358" t="s">
        <v>12888</v>
      </c>
      <c r="K1898" s="358" t="s">
        <v>13558</v>
      </c>
      <c r="L1898" s="362">
        <v>39381</v>
      </c>
      <c r="N1898" s="362">
        <v>39381</v>
      </c>
      <c r="P1898" s="356" t="s">
        <v>13255</v>
      </c>
    </row>
    <row r="1899" spans="1:16" x14ac:dyDescent="0.2">
      <c r="A1899" s="356" t="s">
        <v>8776</v>
      </c>
      <c r="B1899" s="356" t="s">
        <v>16895</v>
      </c>
      <c r="C1899" s="358" t="s">
        <v>13182</v>
      </c>
      <c r="D1899" s="358" t="s">
        <v>12910</v>
      </c>
      <c r="E1899" s="358" t="s">
        <v>13016</v>
      </c>
      <c r="G1899" s="358" t="s">
        <v>12886</v>
      </c>
      <c r="H1899" s="385">
        <v>7.14</v>
      </c>
      <c r="I1899" s="358" t="s">
        <v>12893</v>
      </c>
      <c r="J1899" s="358" t="s">
        <v>12888</v>
      </c>
      <c r="K1899" s="358" t="s">
        <v>13558</v>
      </c>
      <c r="L1899" s="362">
        <v>39385</v>
      </c>
      <c r="N1899" s="362">
        <v>39385</v>
      </c>
      <c r="P1899" s="356" t="s">
        <v>13255</v>
      </c>
    </row>
    <row r="1900" spans="1:16" x14ac:dyDescent="0.2">
      <c r="A1900" s="356" t="s">
        <v>8777</v>
      </c>
      <c r="B1900" s="356" t="s">
        <v>16896</v>
      </c>
      <c r="C1900" s="358" t="s">
        <v>13182</v>
      </c>
      <c r="D1900" s="358" t="s">
        <v>12910</v>
      </c>
      <c r="E1900" s="358" t="s">
        <v>16897</v>
      </c>
      <c r="G1900" s="358" t="s">
        <v>12886</v>
      </c>
      <c r="H1900" s="385">
        <v>7.48</v>
      </c>
      <c r="I1900" s="358" t="s">
        <v>12893</v>
      </c>
      <c r="J1900" s="358" t="s">
        <v>12888</v>
      </c>
      <c r="K1900" s="358" t="s">
        <v>13558</v>
      </c>
      <c r="L1900" s="362">
        <v>39385</v>
      </c>
      <c r="N1900" s="362">
        <v>39385</v>
      </c>
      <c r="P1900" s="356" t="s">
        <v>13255</v>
      </c>
    </row>
    <row r="1901" spans="1:16" x14ac:dyDescent="0.2">
      <c r="A1901" s="356" t="s">
        <v>8778</v>
      </c>
      <c r="B1901" s="356" t="s">
        <v>16898</v>
      </c>
      <c r="C1901" s="358" t="s">
        <v>12905</v>
      </c>
      <c r="D1901" s="358" t="s">
        <v>12951</v>
      </c>
      <c r="E1901" s="358" t="s">
        <v>16899</v>
      </c>
      <c r="G1901" s="358" t="s">
        <v>12886</v>
      </c>
      <c r="H1901" s="385">
        <v>3.12</v>
      </c>
      <c r="I1901" s="358" t="s">
        <v>12893</v>
      </c>
      <c r="J1901" s="358" t="s">
        <v>12888</v>
      </c>
      <c r="K1901" s="358" t="s">
        <v>13558</v>
      </c>
      <c r="L1901" s="362">
        <v>39379</v>
      </c>
      <c r="N1901" s="362">
        <v>39379</v>
      </c>
      <c r="P1901" s="356" t="s">
        <v>13255</v>
      </c>
    </row>
    <row r="1902" spans="1:16" x14ac:dyDescent="0.2">
      <c r="A1902" s="356" t="s">
        <v>8779</v>
      </c>
      <c r="B1902" s="356" t="s">
        <v>16900</v>
      </c>
      <c r="C1902" s="358" t="s">
        <v>15378</v>
      </c>
      <c r="D1902" s="358" t="s">
        <v>12984</v>
      </c>
      <c r="E1902" s="358" t="s">
        <v>14698</v>
      </c>
      <c r="G1902" s="358" t="s">
        <v>12886</v>
      </c>
      <c r="H1902" s="385">
        <v>13.3</v>
      </c>
      <c r="I1902" s="358" t="s">
        <v>12893</v>
      </c>
      <c r="J1902" s="358" t="s">
        <v>12888</v>
      </c>
      <c r="K1902" s="358" t="s">
        <v>13558</v>
      </c>
      <c r="L1902" s="362">
        <v>39436</v>
      </c>
      <c r="N1902" s="362">
        <v>39436</v>
      </c>
      <c r="P1902" s="356" t="s">
        <v>13255</v>
      </c>
    </row>
    <row r="1903" spans="1:16" x14ac:dyDescent="0.2">
      <c r="A1903" s="356" t="s">
        <v>8780</v>
      </c>
      <c r="B1903" s="356" t="s">
        <v>16901</v>
      </c>
      <c r="C1903" s="358" t="s">
        <v>12972</v>
      </c>
      <c r="D1903" s="358" t="s">
        <v>12973</v>
      </c>
      <c r="E1903" s="358" t="s">
        <v>16902</v>
      </c>
      <c r="G1903" s="358" t="s">
        <v>12886</v>
      </c>
      <c r="H1903" s="385">
        <v>5.0750000000000002</v>
      </c>
      <c r="I1903" s="358" t="s">
        <v>12893</v>
      </c>
      <c r="J1903" s="358" t="s">
        <v>12888</v>
      </c>
      <c r="K1903" s="358" t="s">
        <v>13558</v>
      </c>
      <c r="L1903" s="362">
        <v>39386</v>
      </c>
      <c r="N1903" s="362">
        <v>39386</v>
      </c>
      <c r="P1903" s="356" t="s">
        <v>13255</v>
      </c>
    </row>
    <row r="1904" spans="1:16" x14ac:dyDescent="0.2">
      <c r="A1904" s="356" t="s">
        <v>8781</v>
      </c>
      <c r="B1904" s="356" t="s">
        <v>16903</v>
      </c>
      <c r="C1904" s="358" t="s">
        <v>12972</v>
      </c>
      <c r="D1904" s="358" t="s">
        <v>12973</v>
      </c>
      <c r="E1904" s="358" t="s">
        <v>16904</v>
      </c>
      <c r="G1904" s="358" t="s">
        <v>12886</v>
      </c>
      <c r="H1904" s="385">
        <v>7</v>
      </c>
      <c r="I1904" s="358" t="s">
        <v>12893</v>
      </c>
      <c r="J1904" s="358" t="s">
        <v>12888</v>
      </c>
      <c r="K1904" s="358" t="s">
        <v>13558</v>
      </c>
      <c r="L1904" s="362">
        <v>39395</v>
      </c>
      <c r="N1904" s="362">
        <v>39395</v>
      </c>
      <c r="P1904" s="356" t="s">
        <v>13255</v>
      </c>
    </row>
    <row r="1905" spans="1:16" x14ac:dyDescent="0.2">
      <c r="A1905" s="356" t="s">
        <v>8782</v>
      </c>
      <c r="B1905" s="356" t="s">
        <v>16905</v>
      </c>
      <c r="C1905" s="358" t="s">
        <v>12972</v>
      </c>
      <c r="D1905" s="358" t="s">
        <v>12973</v>
      </c>
      <c r="E1905" s="358" t="s">
        <v>16906</v>
      </c>
      <c r="G1905" s="358" t="s">
        <v>12886</v>
      </c>
      <c r="H1905" s="385">
        <v>11.385</v>
      </c>
      <c r="I1905" s="358" t="s">
        <v>12893</v>
      </c>
      <c r="J1905" s="358" t="s">
        <v>12888</v>
      </c>
      <c r="K1905" s="358" t="s">
        <v>13558</v>
      </c>
      <c r="L1905" s="362">
        <v>39401</v>
      </c>
      <c r="N1905" s="362">
        <v>39401</v>
      </c>
      <c r="P1905" s="356" t="s">
        <v>13255</v>
      </c>
    </row>
    <row r="1906" spans="1:16" x14ac:dyDescent="0.2">
      <c r="A1906" s="356" t="s">
        <v>8783</v>
      </c>
      <c r="B1906" s="356" t="s">
        <v>16907</v>
      </c>
      <c r="C1906" s="358" t="s">
        <v>13466</v>
      </c>
      <c r="D1906" s="358" t="s">
        <v>12984</v>
      </c>
      <c r="E1906" s="358" t="s">
        <v>13714</v>
      </c>
      <c r="G1906" s="358" t="s">
        <v>12886</v>
      </c>
      <c r="H1906" s="385">
        <v>10.62</v>
      </c>
      <c r="I1906" s="358" t="s">
        <v>12893</v>
      </c>
      <c r="J1906" s="358" t="s">
        <v>12888</v>
      </c>
      <c r="K1906" s="358" t="s">
        <v>13558</v>
      </c>
      <c r="L1906" s="362">
        <v>39401</v>
      </c>
      <c r="N1906" s="362">
        <v>39401</v>
      </c>
      <c r="P1906" s="356" t="s">
        <v>13255</v>
      </c>
    </row>
    <row r="1907" spans="1:16" x14ac:dyDescent="0.2">
      <c r="A1907" s="356" t="s">
        <v>8784</v>
      </c>
      <c r="B1907" s="356" t="s">
        <v>16908</v>
      </c>
      <c r="C1907" s="358" t="s">
        <v>12905</v>
      </c>
      <c r="D1907" s="358" t="s">
        <v>12987</v>
      </c>
      <c r="E1907" s="358" t="s">
        <v>16909</v>
      </c>
      <c r="G1907" s="358" t="s">
        <v>12886</v>
      </c>
      <c r="H1907" s="385">
        <v>4.42</v>
      </c>
      <c r="I1907" s="358" t="s">
        <v>12893</v>
      </c>
      <c r="J1907" s="358" t="s">
        <v>12888</v>
      </c>
      <c r="K1907" s="358" t="s">
        <v>13558</v>
      </c>
      <c r="L1907" s="362">
        <v>39384</v>
      </c>
      <c r="N1907" s="362">
        <v>39384</v>
      </c>
      <c r="P1907" s="356" t="s">
        <v>13255</v>
      </c>
    </row>
    <row r="1908" spans="1:16" x14ac:dyDescent="0.2">
      <c r="A1908" s="356" t="s">
        <v>8785</v>
      </c>
      <c r="B1908" s="356" t="s">
        <v>16910</v>
      </c>
      <c r="C1908" s="358" t="s">
        <v>13230</v>
      </c>
      <c r="D1908" s="358" t="s">
        <v>13231</v>
      </c>
      <c r="E1908" s="358" t="s">
        <v>16911</v>
      </c>
      <c r="G1908" s="358" t="s">
        <v>12886</v>
      </c>
      <c r="H1908" s="385">
        <v>5.7750000000000004</v>
      </c>
      <c r="I1908" s="358" t="s">
        <v>12893</v>
      </c>
      <c r="J1908" s="358" t="s">
        <v>12888</v>
      </c>
      <c r="K1908" s="358" t="s">
        <v>13558</v>
      </c>
      <c r="L1908" s="362">
        <v>39386</v>
      </c>
      <c r="N1908" s="362">
        <v>39386</v>
      </c>
      <c r="P1908" s="356" t="s">
        <v>13255</v>
      </c>
    </row>
    <row r="1909" spans="1:16" x14ac:dyDescent="0.2">
      <c r="A1909" s="356" t="s">
        <v>8786</v>
      </c>
      <c r="B1909" s="356" t="s">
        <v>16912</v>
      </c>
      <c r="C1909" s="358" t="s">
        <v>13139</v>
      </c>
      <c r="D1909" s="358" t="s">
        <v>13140</v>
      </c>
      <c r="E1909" s="358" t="s">
        <v>16913</v>
      </c>
      <c r="G1909" s="358" t="s">
        <v>12886</v>
      </c>
      <c r="H1909" s="385">
        <v>6.72</v>
      </c>
      <c r="I1909" s="358" t="s">
        <v>12893</v>
      </c>
      <c r="J1909" s="358" t="s">
        <v>12888</v>
      </c>
      <c r="K1909" s="358" t="s">
        <v>13558</v>
      </c>
      <c r="L1909" s="362">
        <v>39388</v>
      </c>
      <c r="N1909" s="362">
        <v>39388</v>
      </c>
      <c r="P1909" s="356" t="s">
        <v>13255</v>
      </c>
    </row>
    <row r="1910" spans="1:16" x14ac:dyDescent="0.2">
      <c r="A1910" s="356" t="s">
        <v>8787</v>
      </c>
      <c r="B1910" s="356" t="s">
        <v>16914</v>
      </c>
      <c r="C1910" s="358" t="s">
        <v>13136</v>
      </c>
      <c r="D1910" s="358" t="s">
        <v>12884</v>
      </c>
      <c r="E1910" s="358" t="s">
        <v>16915</v>
      </c>
      <c r="G1910" s="358" t="s">
        <v>12886</v>
      </c>
      <c r="H1910" s="385">
        <v>18.059999999999999</v>
      </c>
      <c r="I1910" s="358" t="s">
        <v>12893</v>
      </c>
      <c r="J1910" s="358" t="s">
        <v>12888</v>
      </c>
      <c r="K1910" s="358" t="s">
        <v>13558</v>
      </c>
      <c r="L1910" s="362">
        <v>39393</v>
      </c>
      <c r="N1910" s="362">
        <v>39393</v>
      </c>
      <c r="P1910" s="356" t="s">
        <v>13255</v>
      </c>
    </row>
    <row r="1911" spans="1:16" x14ac:dyDescent="0.2">
      <c r="A1911" s="356" t="s">
        <v>8788</v>
      </c>
      <c r="B1911" s="356" t="s">
        <v>16916</v>
      </c>
      <c r="C1911" s="358" t="s">
        <v>12918</v>
      </c>
      <c r="D1911" s="358" t="s">
        <v>12919</v>
      </c>
      <c r="E1911" s="358" t="s">
        <v>16917</v>
      </c>
      <c r="G1911" s="358" t="s">
        <v>12886</v>
      </c>
      <c r="H1911" s="385">
        <v>7.65</v>
      </c>
      <c r="I1911" s="358" t="s">
        <v>12893</v>
      </c>
      <c r="J1911" s="358" t="s">
        <v>12888</v>
      </c>
      <c r="K1911" s="358" t="s">
        <v>13558</v>
      </c>
      <c r="L1911" s="362">
        <v>39383</v>
      </c>
      <c r="N1911" s="362">
        <v>39383</v>
      </c>
      <c r="P1911" s="356" t="s">
        <v>13255</v>
      </c>
    </row>
    <row r="1912" spans="1:16" x14ac:dyDescent="0.2">
      <c r="A1912" s="356" t="s">
        <v>8789</v>
      </c>
      <c r="B1912" s="356" t="s">
        <v>16918</v>
      </c>
      <c r="C1912" s="358" t="s">
        <v>13240</v>
      </c>
      <c r="D1912" s="358" t="s">
        <v>12997</v>
      </c>
      <c r="E1912" s="358" t="s">
        <v>16919</v>
      </c>
      <c r="G1912" s="358" t="s">
        <v>12886</v>
      </c>
      <c r="H1912" s="385">
        <v>3.3</v>
      </c>
      <c r="I1912" s="358" t="s">
        <v>12893</v>
      </c>
      <c r="J1912" s="358" t="s">
        <v>12888</v>
      </c>
      <c r="K1912" s="358" t="s">
        <v>13558</v>
      </c>
      <c r="L1912" s="362">
        <v>39402</v>
      </c>
      <c r="N1912" s="362">
        <v>39402</v>
      </c>
      <c r="P1912" s="356" t="s">
        <v>13255</v>
      </c>
    </row>
    <row r="1913" spans="1:16" x14ac:dyDescent="0.2">
      <c r="A1913" s="356" t="s">
        <v>8790</v>
      </c>
      <c r="B1913" s="356" t="s">
        <v>16920</v>
      </c>
      <c r="C1913" s="358" t="s">
        <v>12905</v>
      </c>
      <c r="D1913" s="358" t="s">
        <v>12987</v>
      </c>
      <c r="E1913" s="358" t="s">
        <v>16921</v>
      </c>
      <c r="G1913" s="358" t="s">
        <v>12886</v>
      </c>
      <c r="H1913" s="385">
        <v>5.95</v>
      </c>
      <c r="I1913" s="358" t="s">
        <v>12893</v>
      </c>
      <c r="J1913" s="358" t="s">
        <v>12888</v>
      </c>
      <c r="K1913" s="358" t="s">
        <v>13558</v>
      </c>
      <c r="L1913" s="362">
        <v>39409</v>
      </c>
      <c r="N1913" s="362">
        <v>39409</v>
      </c>
      <c r="P1913" s="356" t="s">
        <v>13255</v>
      </c>
    </row>
    <row r="1914" spans="1:16" x14ac:dyDescent="0.2">
      <c r="A1914" s="356" t="s">
        <v>8791</v>
      </c>
      <c r="B1914" s="356" t="s">
        <v>16922</v>
      </c>
      <c r="C1914" s="358" t="s">
        <v>12965</v>
      </c>
      <c r="D1914" s="358" t="s">
        <v>12966</v>
      </c>
      <c r="E1914" s="358" t="s">
        <v>16923</v>
      </c>
      <c r="G1914" s="358" t="s">
        <v>12886</v>
      </c>
      <c r="H1914" s="385">
        <v>6.3</v>
      </c>
      <c r="I1914" s="358" t="s">
        <v>12893</v>
      </c>
      <c r="J1914" s="358" t="s">
        <v>12888</v>
      </c>
      <c r="K1914" s="358" t="s">
        <v>13558</v>
      </c>
      <c r="L1914" s="362">
        <v>39395</v>
      </c>
      <c r="N1914" s="362">
        <v>39395</v>
      </c>
      <c r="P1914" s="356" t="s">
        <v>13255</v>
      </c>
    </row>
    <row r="1915" spans="1:16" x14ac:dyDescent="0.2">
      <c r="A1915" s="356" t="s">
        <v>8792</v>
      </c>
      <c r="B1915" s="356" t="s">
        <v>16924</v>
      </c>
      <c r="C1915" s="358" t="s">
        <v>12883</v>
      </c>
      <c r="D1915" s="358" t="s">
        <v>12884</v>
      </c>
      <c r="E1915" s="358" t="s">
        <v>16925</v>
      </c>
      <c r="G1915" s="358" t="s">
        <v>12886</v>
      </c>
      <c r="H1915" s="385">
        <v>4.84</v>
      </c>
      <c r="I1915" s="358" t="s">
        <v>12893</v>
      </c>
      <c r="J1915" s="358" t="s">
        <v>12888</v>
      </c>
      <c r="K1915" s="358" t="s">
        <v>13558</v>
      </c>
      <c r="L1915" s="362">
        <v>39394</v>
      </c>
      <c r="N1915" s="362">
        <v>39394</v>
      </c>
      <c r="P1915" s="356" t="s">
        <v>13255</v>
      </c>
    </row>
    <row r="1916" spans="1:16" x14ac:dyDescent="0.2">
      <c r="A1916" s="356" t="s">
        <v>8793</v>
      </c>
      <c r="B1916" s="356" t="s">
        <v>16926</v>
      </c>
      <c r="C1916" s="358" t="s">
        <v>13800</v>
      </c>
      <c r="D1916" s="358" t="s">
        <v>13801</v>
      </c>
      <c r="E1916" s="358" t="s">
        <v>16927</v>
      </c>
      <c r="G1916" s="358" t="s">
        <v>12886</v>
      </c>
      <c r="H1916" s="385">
        <v>4.32</v>
      </c>
      <c r="I1916" s="358" t="s">
        <v>12893</v>
      </c>
      <c r="J1916" s="358" t="s">
        <v>12888</v>
      </c>
      <c r="K1916" s="358" t="s">
        <v>13558</v>
      </c>
      <c r="L1916" s="362">
        <v>39401</v>
      </c>
      <c r="N1916" s="362">
        <v>39401</v>
      </c>
      <c r="P1916" s="356" t="s">
        <v>13255</v>
      </c>
    </row>
    <row r="1917" spans="1:16" x14ac:dyDescent="0.2">
      <c r="A1917" s="356" t="s">
        <v>8794</v>
      </c>
      <c r="B1917" s="356" t="s">
        <v>16928</v>
      </c>
      <c r="C1917" s="358" t="s">
        <v>13678</v>
      </c>
      <c r="D1917" s="358" t="s">
        <v>13130</v>
      </c>
      <c r="E1917" s="358" t="s">
        <v>16929</v>
      </c>
      <c r="G1917" s="358" t="s">
        <v>12886</v>
      </c>
      <c r="H1917" s="385">
        <v>5.44</v>
      </c>
      <c r="I1917" s="358" t="s">
        <v>12893</v>
      </c>
      <c r="J1917" s="358" t="s">
        <v>12888</v>
      </c>
      <c r="K1917" s="358" t="s">
        <v>13558</v>
      </c>
      <c r="L1917" s="362">
        <v>39407</v>
      </c>
      <c r="N1917" s="362">
        <v>39407</v>
      </c>
      <c r="P1917" s="356" t="s">
        <v>13255</v>
      </c>
    </row>
    <row r="1918" spans="1:16" x14ac:dyDescent="0.2">
      <c r="A1918" s="356" t="s">
        <v>8795</v>
      </c>
      <c r="B1918" s="356" t="s">
        <v>16930</v>
      </c>
      <c r="C1918" s="358" t="s">
        <v>13134</v>
      </c>
      <c r="D1918" s="358" t="s">
        <v>13130</v>
      </c>
      <c r="E1918" s="358" t="s">
        <v>16931</v>
      </c>
      <c r="G1918" s="358" t="s">
        <v>12886</v>
      </c>
      <c r="H1918" s="385">
        <v>8.0500000000000007</v>
      </c>
      <c r="I1918" s="358" t="s">
        <v>12893</v>
      </c>
      <c r="J1918" s="358" t="s">
        <v>12888</v>
      </c>
      <c r="K1918" s="358" t="s">
        <v>13558</v>
      </c>
      <c r="L1918" s="362">
        <v>39398</v>
      </c>
      <c r="N1918" s="362">
        <v>39398</v>
      </c>
      <c r="P1918" s="356" t="s">
        <v>13255</v>
      </c>
    </row>
    <row r="1919" spans="1:16" x14ac:dyDescent="0.2">
      <c r="A1919" s="356" t="s">
        <v>8796</v>
      </c>
      <c r="B1919" s="356" t="s">
        <v>16932</v>
      </c>
      <c r="C1919" s="358" t="s">
        <v>13890</v>
      </c>
      <c r="D1919" s="358" t="s">
        <v>12927</v>
      </c>
      <c r="E1919" s="358" t="s">
        <v>16933</v>
      </c>
      <c r="G1919" s="358" t="s">
        <v>12886</v>
      </c>
      <c r="H1919" s="385">
        <v>5.94</v>
      </c>
      <c r="I1919" s="358" t="s">
        <v>12893</v>
      </c>
      <c r="J1919" s="358" t="s">
        <v>12888</v>
      </c>
      <c r="K1919" s="358" t="s">
        <v>13558</v>
      </c>
      <c r="L1919" s="362">
        <v>39300</v>
      </c>
      <c r="N1919" s="362">
        <v>39300</v>
      </c>
      <c r="P1919" s="356" t="s">
        <v>13255</v>
      </c>
    </row>
    <row r="1920" spans="1:16" x14ac:dyDescent="0.2">
      <c r="A1920" s="356" t="s">
        <v>8797</v>
      </c>
      <c r="B1920" s="356" t="s">
        <v>16934</v>
      </c>
      <c r="C1920" s="358" t="s">
        <v>13044</v>
      </c>
      <c r="D1920" s="358" t="s">
        <v>13045</v>
      </c>
      <c r="E1920" s="358" t="s">
        <v>16935</v>
      </c>
      <c r="G1920" s="358" t="s">
        <v>12886</v>
      </c>
      <c r="H1920" s="385">
        <v>7.14</v>
      </c>
      <c r="I1920" s="358" t="s">
        <v>12893</v>
      </c>
      <c r="J1920" s="358" t="s">
        <v>12888</v>
      </c>
      <c r="K1920" s="358" t="s">
        <v>13558</v>
      </c>
      <c r="L1920" s="362">
        <v>39398</v>
      </c>
      <c r="N1920" s="362">
        <v>39398</v>
      </c>
      <c r="P1920" s="356" t="s">
        <v>13255</v>
      </c>
    </row>
    <row r="1921" spans="1:16" x14ac:dyDescent="0.2">
      <c r="A1921" s="356" t="s">
        <v>8798</v>
      </c>
      <c r="B1921" s="356" t="s">
        <v>16936</v>
      </c>
      <c r="C1921" s="358" t="s">
        <v>13621</v>
      </c>
      <c r="D1921" s="358" t="s">
        <v>12960</v>
      </c>
      <c r="E1921" s="358" t="s">
        <v>16937</v>
      </c>
      <c r="G1921" s="358" t="s">
        <v>12886</v>
      </c>
      <c r="H1921" s="385">
        <v>8.84</v>
      </c>
      <c r="I1921" s="358" t="s">
        <v>12893</v>
      </c>
      <c r="J1921" s="358" t="s">
        <v>12888</v>
      </c>
      <c r="K1921" s="358" t="s">
        <v>13558</v>
      </c>
      <c r="L1921" s="362">
        <v>39371</v>
      </c>
      <c r="N1921" s="362">
        <v>39371</v>
      </c>
      <c r="P1921" s="356" t="s">
        <v>13255</v>
      </c>
    </row>
    <row r="1922" spans="1:16" x14ac:dyDescent="0.2">
      <c r="A1922" s="356" t="s">
        <v>8799</v>
      </c>
      <c r="B1922" s="356" t="s">
        <v>16938</v>
      </c>
      <c r="C1922" s="358" t="s">
        <v>13621</v>
      </c>
      <c r="D1922" s="358" t="s">
        <v>12960</v>
      </c>
      <c r="E1922" s="358" t="s">
        <v>16937</v>
      </c>
      <c r="G1922" s="358" t="s">
        <v>12886</v>
      </c>
      <c r="H1922" s="385">
        <v>8.84</v>
      </c>
      <c r="I1922" s="358" t="s">
        <v>12893</v>
      </c>
      <c r="J1922" s="358" t="s">
        <v>12888</v>
      </c>
      <c r="K1922" s="358" t="s">
        <v>13558</v>
      </c>
      <c r="L1922" s="362">
        <v>39371</v>
      </c>
      <c r="N1922" s="362">
        <v>39371</v>
      </c>
      <c r="P1922" s="356" t="s">
        <v>13255</v>
      </c>
    </row>
    <row r="1923" spans="1:16" x14ac:dyDescent="0.2">
      <c r="A1923" s="356" t="s">
        <v>8800</v>
      </c>
      <c r="B1923" s="356" t="s">
        <v>16939</v>
      </c>
      <c r="C1923" s="358" t="s">
        <v>12933</v>
      </c>
      <c r="D1923" s="358" t="s">
        <v>12934</v>
      </c>
      <c r="E1923" s="358" t="s">
        <v>16940</v>
      </c>
      <c r="G1923" s="358" t="s">
        <v>12886</v>
      </c>
      <c r="H1923" s="385">
        <v>9.1199999999999992</v>
      </c>
      <c r="I1923" s="358" t="s">
        <v>12893</v>
      </c>
      <c r="J1923" s="358" t="s">
        <v>12888</v>
      </c>
      <c r="K1923" s="358" t="s">
        <v>13558</v>
      </c>
      <c r="L1923" s="362">
        <v>39374</v>
      </c>
      <c r="N1923" s="362">
        <v>39374</v>
      </c>
      <c r="P1923" s="356" t="s">
        <v>13255</v>
      </c>
    </row>
    <row r="1924" spans="1:16" x14ac:dyDescent="0.2">
      <c r="A1924" s="356" t="s">
        <v>8801</v>
      </c>
      <c r="B1924" s="356" t="s">
        <v>16941</v>
      </c>
      <c r="C1924" s="358" t="s">
        <v>13378</v>
      </c>
      <c r="D1924" s="358" t="s">
        <v>13379</v>
      </c>
      <c r="E1924" s="358" t="s">
        <v>16864</v>
      </c>
      <c r="G1924" s="358" t="s">
        <v>12886</v>
      </c>
      <c r="H1924" s="385">
        <v>4.5149999999999997</v>
      </c>
      <c r="I1924" s="358" t="s">
        <v>12893</v>
      </c>
      <c r="J1924" s="358" t="s">
        <v>12888</v>
      </c>
      <c r="K1924" s="358" t="s">
        <v>13558</v>
      </c>
      <c r="L1924" s="362">
        <v>39373</v>
      </c>
      <c r="N1924" s="362">
        <v>39373</v>
      </c>
      <c r="P1924" s="356" t="s">
        <v>13255</v>
      </c>
    </row>
    <row r="1925" spans="1:16" x14ac:dyDescent="0.2">
      <c r="A1925" s="356" t="s">
        <v>8802</v>
      </c>
      <c r="B1925" s="356" t="s">
        <v>16942</v>
      </c>
      <c r="C1925" s="358" t="s">
        <v>13399</v>
      </c>
      <c r="D1925" s="358" t="s">
        <v>12984</v>
      </c>
      <c r="E1925" s="358" t="s">
        <v>16943</v>
      </c>
      <c r="G1925" s="358" t="s">
        <v>12886</v>
      </c>
      <c r="H1925" s="385">
        <v>10.56</v>
      </c>
      <c r="I1925" s="358" t="s">
        <v>12893</v>
      </c>
      <c r="J1925" s="358" t="s">
        <v>12888</v>
      </c>
      <c r="K1925" s="358" t="s">
        <v>13558</v>
      </c>
      <c r="L1925" s="362">
        <v>39401</v>
      </c>
      <c r="N1925" s="362">
        <v>39401</v>
      </c>
      <c r="P1925" s="356" t="s">
        <v>13255</v>
      </c>
    </row>
    <row r="1926" spans="1:16" x14ac:dyDescent="0.2">
      <c r="A1926" s="356" t="s">
        <v>8803</v>
      </c>
      <c r="B1926" s="356" t="s">
        <v>16944</v>
      </c>
      <c r="C1926" s="358" t="s">
        <v>13399</v>
      </c>
      <c r="D1926" s="358" t="s">
        <v>12984</v>
      </c>
      <c r="E1926" s="358" t="s">
        <v>16945</v>
      </c>
      <c r="G1926" s="358" t="s">
        <v>12886</v>
      </c>
      <c r="H1926" s="385">
        <v>15.64</v>
      </c>
      <c r="I1926" s="358" t="s">
        <v>12893</v>
      </c>
      <c r="J1926" s="358" t="s">
        <v>12888</v>
      </c>
      <c r="K1926" s="358" t="s">
        <v>13558</v>
      </c>
      <c r="L1926" s="362">
        <v>39415</v>
      </c>
      <c r="N1926" s="362">
        <v>39415</v>
      </c>
      <c r="P1926" s="356" t="s">
        <v>13255</v>
      </c>
    </row>
    <row r="1927" spans="1:16" x14ac:dyDescent="0.2">
      <c r="A1927" s="356" t="s">
        <v>8804</v>
      </c>
      <c r="B1927" s="356" t="s">
        <v>16946</v>
      </c>
      <c r="C1927" s="358" t="s">
        <v>12905</v>
      </c>
      <c r="D1927" s="358" t="s">
        <v>12951</v>
      </c>
      <c r="E1927" s="358" t="s">
        <v>16947</v>
      </c>
      <c r="G1927" s="358" t="s">
        <v>12886</v>
      </c>
      <c r="H1927" s="385">
        <v>4.1399999999999997</v>
      </c>
      <c r="I1927" s="358" t="s">
        <v>12893</v>
      </c>
      <c r="J1927" s="358" t="s">
        <v>12888</v>
      </c>
      <c r="K1927" s="358" t="s">
        <v>13558</v>
      </c>
      <c r="L1927" s="362">
        <v>39400</v>
      </c>
      <c r="N1927" s="362">
        <v>39400</v>
      </c>
      <c r="P1927" s="356" t="s">
        <v>13255</v>
      </c>
    </row>
    <row r="1928" spans="1:16" x14ac:dyDescent="0.2">
      <c r="A1928" s="356" t="s">
        <v>8805</v>
      </c>
      <c r="B1928" s="356" t="s">
        <v>16948</v>
      </c>
      <c r="C1928" s="358" t="s">
        <v>13139</v>
      </c>
      <c r="D1928" s="358" t="s">
        <v>13140</v>
      </c>
      <c r="E1928" s="358" t="s">
        <v>16949</v>
      </c>
      <c r="G1928" s="358" t="s">
        <v>12886</v>
      </c>
      <c r="H1928" s="385">
        <v>10.395</v>
      </c>
      <c r="I1928" s="358" t="s">
        <v>12893</v>
      </c>
      <c r="J1928" s="358" t="s">
        <v>12888</v>
      </c>
      <c r="K1928" s="358" t="s">
        <v>13558</v>
      </c>
      <c r="L1928" s="362">
        <v>39378</v>
      </c>
      <c r="N1928" s="362">
        <v>39378</v>
      </c>
      <c r="P1928" s="356" t="s">
        <v>13255</v>
      </c>
    </row>
    <row r="1929" spans="1:16" x14ac:dyDescent="0.2">
      <c r="A1929" s="356" t="s">
        <v>8806</v>
      </c>
      <c r="B1929" s="356" t="s">
        <v>16950</v>
      </c>
      <c r="C1929" s="358" t="s">
        <v>13026</v>
      </c>
      <c r="D1929" s="358" t="s">
        <v>13027</v>
      </c>
      <c r="E1929" s="358" t="s">
        <v>16951</v>
      </c>
      <c r="G1929" s="358" t="s">
        <v>12886</v>
      </c>
      <c r="H1929" s="385">
        <v>10.14</v>
      </c>
      <c r="I1929" s="358" t="s">
        <v>12893</v>
      </c>
      <c r="J1929" s="358" t="s">
        <v>12888</v>
      </c>
      <c r="K1929" s="358" t="s">
        <v>13558</v>
      </c>
      <c r="L1929" s="362">
        <v>39394</v>
      </c>
      <c r="N1929" s="362">
        <v>39394</v>
      </c>
      <c r="P1929" s="356" t="s">
        <v>13255</v>
      </c>
    </row>
    <row r="1930" spans="1:16" x14ac:dyDescent="0.2">
      <c r="A1930" s="356" t="s">
        <v>8807</v>
      </c>
      <c r="B1930" s="356" t="s">
        <v>16952</v>
      </c>
      <c r="C1930" s="358" t="s">
        <v>12955</v>
      </c>
      <c r="D1930" s="358" t="s">
        <v>12895</v>
      </c>
      <c r="E1930" s="358" t="s">
        <v>16953</v>
      </c>
      <c r="G1930" s="358" t="s">
        <v>12886</v>
      </c>
      <c r="H1930" s="385">
        <v>2.7749999999999999</v>
      </c>
      <c r="I1930" s="358" t="s">
        <v>12893</v>
      </c>
      <c r="J1930" s="358" t="s">
        <v>12888</v>
      </c>
      <c r="K1930" s="358" t="s">
        <v>13558</v>
      </c>
      <c r="L1930" s="362">
        <v>40907</v>
      </c>
      <c r="N1930" s="362">
        <v>40907</v>
      </c>
      <c r="P1930" s="356" t="s">
        <v>13605</v>
      </c>
    </row>
    <row r="1931" spans="1:16" x14ac:dyDescent="0.2">
      <c r="A1931" s="356" t="s">
        <v>8808</v>
      </c>
      <c r="B1931" s="356" t="s">
        <v>16954</v>
      </c>
      <c r="C1931" s="358" t="s">
        <v>12926</v>
      </c>
      <c r="D1931" s="358" t="s">
        <v>12927</v>
      </c>
      <c r="E1931" s="358" t="s">
        <v>16955</v>
      </c>
      <c r="G1931" s="358" t="s">
        <v>12886</v>
      </c>
      <c r="H1931" s="385">
        <v>2.04</v>
      </c>
      <c r="I1931" s="358" t="s">
        <v>12893</v>
      </c>
      <c r="J1931" s="358" t="s">
        <v>12888</v>
      </c>
      <c r="K1931" s="358" t="s">
        <v>13558</v>
      </c>
      <c r="L1931" s="362">
        <v>39391</v>
      </c>
      <c r="N1931" s="362">
        <v>39391</v>
      </c>
      <c r="P1931" s="356" t="s">
        <v>13255</v>
      </c>
    </row>
    <row r="1932" spans="1:16" x14ac:dyDescent="0.2">
      <c r="A1932" s="356" t="s">
        <v>8809</v>
      </c>
      <c r="B1932" s="356" t="s">
        <v>16956</v>
      </c>
      <c r="C1932" s="358" t="s">
        <v>12905</v>
      </c>
      <c r="D1932" s="358" t="s">
        <v>12906</v>
      </c>
      <c r="E1932" s="358" t="s">
        <v>16957</v>
      </c>
      <c r="G1932" s="358" t="s">
        <v>12886</v>
      </c>
      <c r="H1932" s="385">
        <v>3.5</v>
      </c>
      <c r="I1932" s="358" t="s">
        <v>12893</v>
      </c>
      <c r="J1932" s="358" t="s">
        <v>12888</v>
      </c>
      <c r="K1932" s="358" t="s">
        <v>13558</v>
      </c>
      <c r="L1932" s="362">
        <v>39407</v>
      </c>
      <c r="N1932" s="362">
        <v>39407</v>
      </c>
      <c r="P1932" s="356" t="s">
        <v>13255</v>
      </c>
    </row>
    <row r="1933" spans="1:16" x14ac:dyDescent="0.2">
      <c r="A1933" s="356" t="s">
        <v>8810</v>
      </c>
      <c r="B1933" s="356" t="s">
        <v>16958</v>
      </c>
      <c r="C1933" s="358" t="s">
        <v>12926</v>
      </c>
      <c r="D1933" s="358" t="s">
        <v>12927</v>
      </c>
      <c r="E1933" s="358" t="s">
        <v>16959</v>
      </c>
      <c r="G1933" s="358" t="s">
        <v>12886</v>
      </c>
      <c r="H1933" s="385">
        <v>3.74</v>
      </c>
      <c r="I1933" s="358" t="s">
        <v>12893</v>
      </c>
      <c r="J1933" s="358" t="s">
        <v>12888</v>
      </c>
      <c r="K1933" s="358" t="s">
        <v>13558</v>
      </c>
      <c r="L1933" s="362">
        <v>39408</v>
      </c>
      <c r="N1933" s="362">
        <v>39408</v>
      </c>
      <c r="P1933" s="356" t="s">
        <v>13255</v>
      </c>
    </row>
    <row r="1934" spans="1:16" x14ac:dyDescent="0.2">
      <c r="A1934" s="356" t="s">
        <v>8811</v>
      </c>
      <c r="B1934" s="356" t="s">
        <v>16960</v>
      </c>
      <c r="C1934" s="358" t="s">
        <v>12902</v>
      </c>
      <c r="D1934" s="358" t="s">
        <v>12903</v>
      </c>
      <c r="E1934" s="358" t="s">
        <v>14737</v>
      </c>
      <c r="G1934" s="358" t="s">
        <v>12886</v>
      </c>
      <c r="H1934" s="385">
        <v>6.48</v>
      </c>
      <c r="I1934" s="358" t="s">
        <v>12893</v>
      </c>
      <c r="J1934" s="358" t="s">
        <v>12888</v>
      </c>
      <c r="K1934" s="358" t="s">
        <v>13558</v>
      </c>
      <c r="L1934" s="362">
        <v>39414</v>
      </c>
      <c r="N1934" s="362">
        <v>39414</v>
      </c>
      <c r="P1934" s="356" t="s">
        <v>13255</v>
      </c>
    </row>
    <row r="1935" spans="1:16" x14ac:dyDescent="0.2">
      <c r="A1935" s="356" t="s">
        <v>8812</v>
      </c>
      <c r="B1935" s="356" t="s">
        <v>16961</v>
      </c>
      <c r="C1935" s="358" t="s">
        <v>13516</v>
      </c>
      <c r="D1935" s="358" t="s">
        <v>12997</v>
      </c>
      <c r="E1935" s="358" t="s">
        <v>16962</v>
      </c>
      <c r="G1935" s="358" t="s">
        <v>12886</v>
      </c>
      <c r="H1935" s="385">
        <v>30.96</v>
      </c>
      <c r="I1935" s="358" t="s">
        <v>12893</v>
      </c>
      <c r="J1935" s="358" t="s">
        <v>12888</v>
      </c>
      <c r="K1935" s="358" t="s">
        <v>13558</v>
      </c>
      <c r="L1935" s="362">
        <v>39428</v>
      </c>
      <c r="N1935" s="362">
        <v>39428</v>
      </c>
      <c r="P1935" s="356" t="s">
        <v>13255</v>
      </c>
    </row>
    <row r="1936" spans="1:16" x14ac:dyDescent="0.2">
      <c r="A1936" s="356" t="s">
        <v>8813</v>
      </c>
      <c r="B1936" s="356" t="s">
        <v>16963</v>
      </c>
      <c r="C1936" s="358" t="s">
        <v>13585</v>
      </c>
      <c r="D1936" s="358" t="s">
        <v>12910</v>
      </c>
      <c r="E1936" s="358" t="s">
        <v>16964</v>
      </c>
      <c r="G1936" s="358" t="s">
        <v>12886</v>
      </c>
      <c r="H1936" s="385">
        <v>7.92</v>
      </c>
      <c r="I1936" s="358" t="s">
        <v>12893</v>
      </c>
      <c r="J1936" s="358" t="s">
        <v>12888</v>
      </c>
      <c r="K1936" s="358" t="s">
        <v>13558</v>
      </c>
      <c r="L1936" s="362">
        <v>39436</v>
      </c>
      <c r="N1936" s="362">
        <v>39436</v>
      </c>
      <c r="P1936" s="356" t="s">
        <v>13255</v>
      </c>
    </row>
    <row r="1937" spans="1:16" x14ac:dyDescent="0.2">
      <c r="A1937" s="356" t="s">
        <v>8814</v>
      </c>
      <c r="B1937" s="356" t="s">
        <v>16965</v>
      </c>
      <c r="C1937" s="358" t="s">
        <v>12938</v>
      </c>
      <c r="D1937" s="358" t="s">
        <v>12939</v>
      </c>
      <c r="E1937" s="358" t="s">
        <v>16966</v>
      </c>
      <c r="G1937" s="358" t="s">
        <v>12886</v>
      </c>
      <c r="H1937" s="385">
        <v>6.3719999999999999</v>
      </c>
      <c r="I1937" s="358" t="s">
        <v>12893</v>
      </c>
      <c r="J1937" s="358" t="s">
        <v>12888</v>
      </c>
      <c r="K1937" s="358" t="s">
        <v>13558</v>
      </c>
      <c r="L1937" s="362">
        <v>39423</v>
      </c>
      <c r="N1937" s="362">
        <v>39423</v>
      </c>
      <c r="P1937" s="356" t="s">
        <v>13255</v>
      </c>
    </row>
    <row r="1938" spans="1:16" x14ac:dyDescent="0.2">
      <c r="A1938" s="356" t="s">
        <v>8815</v>
      </c>
      <c r="B1938" s="356" t="s">
        <v>16967</v>
      </c>
      <c r="C1938" s="358" t="s">
        <v>13800</v>
      </c>
      <c r="D1938" s="358" t="s">
        <v>13801</v>
      </c>
      <c r="E1938" s="358" t="s">
        <v>16968</v>
      </c>
      <c r="G1938" s="358" t="s">
        <v>12886</v>
      </c>
      <c r="H1938" s="385">
        <v>2.04</v>
      </c>
      <c r="I1938" s="358" t="s">
        <v>12893</v>
      </c>
      <c r="J1938" s="358" t="s">
        <v>12888</v>
      </c>
      <c r="K1938" s="358" t="s">
        <v>13558</v>
      </c>
      <c r="L1938" s="362">
        <v>39427</v>
      </c>
      <c r="N1938" s="362">
        <v>39427</v>
      </c>
      <c r="P1938" s="356" t="s">
        <v>13255</v>
      </c>
    </row>
    <row r="1939" spans="1:16" x14ac:dyDescent="0.2">
      <c r="A1939" s="356" t="s">
        <v>8816</v>
      </c>
      <c r="B1939" s="356" t="s">
        <v>16969</v>
      </c>
      <c r="C1939" s="358" t="s">
        <v>12905</v>
      </c>
      <c r="D1939" s="358" t="s">
        <v>12906</v>
      </c>
      <c r="E1939" s="358" t="s">
        <v>16970</v>
      </c>
      <c r="G1939" s="358" t="s">
        <v>12886</v>
      </c>
      <c r="H1939" s="385">
        <v>15.3</v>
      </c>
      <c r="I1939" s="358" t="s">
        <v>12893</v>
      </c>
      <c r="J1939" s="358" t="s">
        <v>12888</v>
      </c>
      <c r="K1939" s="358" t="s">
        <v>13558</v>
      </c>
      <c r="L1939" s="362">
        <v>39422</v>
      </c>
      <c r="N1939" s="362">
        <v>39422</v>
      </c>
      <c r="P1939" s="356" t="s">
        <v>13255</v>
      </c>
    </row>
    <row r="1940" spans="1:16" x14ac:dyDescent="0.2">
      <c r="A1940" s="356" t="s">
        <v>8817</v>
      </c>
      <c r="B1940" s="356" t="s">
        <v>16971</v>
      </c>
      <c r="C1940" s="358" t="s">
        <v>13185</v>
      </c>
      <c r="D1940" s="358" t="s">
        <v>12916</v>
      </c>
      <c r="E1940" s="358" t="s">
        <v>16972</v>
      </c>
      <c r="G1940" s="358" t="s">
        <v>12886</v>
      </c>
      <c r="H1940" s="385">
        <v>15.7</v>
      </c>
      <c r="I1940" s="358" t="s">
        <v>12893</v>
      </c>
      <c r="J1940" s="358" t="s">
        <v>12888</v>
      </c>
      <c r="K1940" s="358" t="s">
        <v>13558</v>
      </c>
      <c r="L1940" s="362">
        <v>39389</v>
      </c>
      <c r="N1940" s="362">
        <v>39389</v>
      </c>
      <c r="P1940" s="356" t="s">
        <v>13255</v>
      </c>
    </row>
    <row r="1941" spans="1:16" x14ac:dyDescent="0.2">
      <c r="A1941" s="356" t="s">
        <v>8818</v>
      </c>
      <c r="B1941" s="356" t="s">
        <v>16973</v>
      </c>
      <c r="C1941" s="358" t="s">
        <v>13037</v>
      </c>
      <c r="D1941" s="358" t="s">
        <v>13038</v>
      </c>
      <c r="E1941" s="358" t="s">
        <v>16974</v>
      </c>
      <c r="G1941" s="358" t="s">
        <v>12886</v>
      </c>
      <c r="H1941" s="385">
        <v>7.05</v>
      </c>
      <c r="I1941" s="358" t="s">
        <v>12893</v>
      </c>
      <c r="J1941" s="358" t="s">
        <v>12888</v>
      </c>
      <c r="K1941" s="358" t="s">
        <v>13558</v>
      </c>
      <c r="L1941" s="362">
        <v>40724</v>
      </c>
      <c r="N1941" s="362">
        <v>40724</v>
      </c>
      <c r="P1941" s="356" t="s">
        <v>13255</v>
      </c>
    </row>
    <row r="1942" spans="1:16" x14ac:dyDescent="0.2">
      <c r="A1942" s="356" t="s">
        <v>8819</v>
      </c>
      <c r="B1942" s="356" t="s">
        <v>16975</v>
      </c>
      <c r="C1942" s="358" t="s">
        <v>13572</v>
      </c>
      <c r="D1942" s="358" t="s">
        <v>12981</v>
      </c>
      <c r="E1942" s="358" t="s">
        <v>16976</v>
      </c>
      <c r="G1942" s="358" t="s">
        <v>12886</v>
      </c>
      <c r="H1942" s="385">
        <v>11.56</v>
      </c>
      <c r="I1942" s="358" t="s">
        <v>12893</v>
      </c>
      <c r="J1942" s="358" t="s">
        <v>12888</v>
      </c>
      <c r="K1942" s="358" t="s">
        <v>13558</v>
      </c>
      <c r="L1942" s="362">
        <v>39433</v>
      </c>
      <c r="N1942" s="362">
        <v>39433</v>
      </c>
      <c r="P1942" s="356" t="s">
        <v>13255</v>
      </c>
    </row>
    <row r="1943" spans="1:16" x14ac:dyDescent="0.2">
      <c r="A1943" s="356" t="s">
        <v>8820</v>
      </c>
      <c r="B1943" s="356" t="s">
        <v>16977</v>
      </c>
      <c r="C1943" s="358" t="s">
        <v>13044</v>
      </c>
      <c r="D1943" s="358" t="s">
        <v>13045</v>
      </c>
      <c r="E1943" s="358" t="s">
        <v>16978</v>
      </c>
      <c r="G1943" s="358" t="s">
        <v>12886</v>
      </c>
      <c r="H1943" s="385">
        <v>4.59</v>
      </c>
      <c r="I1943" s="358" t="s">
        <v>12893</v>
      </c>
      <c r="J1943" s="358" t="s">
        <v>12888</v>
      </c>
      <c r="K1943" s="358" t="s">
        <v>13558</v>
      </c>
      <c r="L1943" s="362">
        <v>39407</v>
      </c>
      <c r="N1943" s="362">
        <v>39407</v>
      </c>
      <c r="P1943" s="356" t="s">
        <v>13255</v>
      </c>
    </row>
    <row r="1944" spans="1:16" x14ac:dyDescent="0.2">
      <c r="A1944" s="356" t="s">
        <v>8821</v>
      </c>
      <c r="B1944" s="356" t="s">
        <v>16979</v>
      </c>
      <c r="C1944" s="358" t="s">
        <v>13378</v>
      </c>
      <c r="D1944" s="358" t="s">
        <v>13379</v>
      </c>
      <c r="E1944" s="358" t="s">
        <v>16980</v>
      </c>
      <c r="G1944" s="358" t="s">
        <v>12886</v>
      </c>
      <c r="H1944" s="385">
        <v>18.36</v>
      </c>
      <c r="I1944" s="358" t="s">
        <v>12893</v>
      </c>
      <c r="J1944" s="358" t="s">
        <v>12888</v>
      </c>
      <c r="K1944" s="358" t="s">
        <v>13558</v>
      </c>
      <c r="L1944" s="362">
        <v>39415</v>
      </c>
      <c r="N1944" s="362">
        <v>39415</v>
      </c>
      <c r="P1944" s="356" t="s">
        <v>13255</v>
      </c>
    </row>
    <row r="1945" spans="1:16" x14ac:dyDescent="0.2">
      <c r="A1945" s="356" t="s">
        <v>8822</v>
      </c>
      <c r="B1945" s="356" t="s">
        <v>16981</v>
      </c>
      <c r="C1945" s="358" t="s">
        <v>13294</v>
      </c>
      <c r="D1945" s="358" t="s">
        <v>13295</v>
      </c>
      <c r="E1945" s="358" t="s">
        <v>16982</v>
      </c>
      <c r="G1945" s="358" t="s">
        <v>12886</v>
      </c>
      <c r="H1945" s="385">
        <v>7.4</v>
      </c>
      <c r="I1945" s="358" t="s">
        <v>12893</v>
      </c>
      <c r="J1945" s="358" t="s">
        <v>12888</v>
      </c>
      <c r="K1945" s="358" t="s">
        <v>13558</v>
      </c>
      <c r="L1945" s="362">
        <v>39434</v>
      </c>
      <c r="N1945" s="362">
        <v>39434</v>
      </c>
      <c r="P1945" s="356" t="s">
        <v>13255</v>
      </c>
    </row>
    <row r="1946" spans="1:16" x14ac:dyDescent="0.2">
      <c r="A1946" s="356" t="s">
        <v>8823</v>
      </c>
      <c r="B1946" s="356" t="s">
        <v>16983</v>
      </c>
      <c r="C1946" s="358" t="s">
        <v>14741</v>
      </c>
      <c r="D1946" s="358" t="s">
        <v>12910</v>
      </c>
      <c r="E1946" s="358" t="s">
        <v>16984</v>
      </c>
      <c r="G1946" s="358" t="s">
        <v>12886</v>
      </c>
      <c r="H1946" s="385">
        <v>9.9</v>
      </c>
      <c r="I1946" s="358" t="s">
        <v>12893</v>
      </c>
      <c r="J1946" s="358" t="s">
        <v>12888</v>
      </c>
      <c r="K1946" s="358" t="s">
        <v>13558</v>
      </c>
      <c r="L1946" s="362">
        <v>39419</v>
      </c>
      <c r="N1946" s="362">
        <v>39419</v>
      </c>
      <c r="P1946" s="356" t="s">
        <v>13255</v>
      </c>
    </row>
    <row r="1947" spans="1:16" x14ac:dyDescent="0.2">
      <c r="A1947" s="356" t="s">
        <v>8824</v>
      </c>
      <c r="B1947" s="356" t="s">
        <v>16985</v>
      </c>
      <c r="C1947" s="358" t="s">
        <v>13176</v>
      </c>
      <c r="D1947" s="358" t="s">
        <v>13177</v>
      </c>
      <c r="E1947" s="358" t="s">
        <v>16986</v>
      </c>
      <c r="G1947" s="358" t="s">
        <v>12886</v>
      </c>
      <c r="H1947" s="385">
        <v>5.6</v>
      </c>
      <c r="I1947" s="358" t="s">
        <v>12893</v>
      </c>
      <c r="J1947" s="358" t="s">
        <v>12888</v>
      </c>
      <c r="K1947" s="358" t="s">
        <v>13558</v>
      </c>
      <c r="L1947" s="362">
        <v>39423</v>
      </c>
      <c r="N1947" s="362">
        <v>39423</v>
      </c>
      <c r="P1947" s="356" t="s">
        <v>13255</v>
      </c>
    </row>
    <row r="1948" spans="1:16" x14ac:dyDescent="0.2">
      <c r="A1948" s="356" t="s">
        <v>8825</v>
      </c>
      <c r="B1948" s="356" t="s">
        <v>16987</v>
      </c>
      <c r="C1948" s="358" t="s">
        <v>13105</v>
      </c>
      <c r="D1948" s="358" t="s">
        <v>13106</v>
      </c>
      <c r="E1948" s="358" t="s">
        <v>16988</v>
      </c>
      <c r="G1948" s="358" t="s">
        <v>12886</v>
      </c>
      <c r="H1948" s="385">
        <v>4.76</v>
      </c>
      <c r="I1948" s="358" t="s">
        <v>12893</v>
      </c>
      <c r="J1948" s="358" t="s">
        <v>12888</v>
      </c>
      <c r="K1948" s="358" t="s">
        <v>13558</v>
      </c>
      <c r="L1948" s="362">
        <v>39444</v>
      </c>
      <c r="N1948" s="362">
        <v>39444</v>
      </c>
      <c r="P1948" s="356" t="s">
        <v>13255</v>
      </c>
    </row>
    <row r="1949" spans="1:16" x14ac:dyDescent="0.2">
      <c r="A1949" s="356" t="s">
        <v>8826</v>
      </c>
      <c r="B1949" s="356" t="s">
        <v>16989</v>
      </c>
      <c r="C1949" s="358" t="s">
        <v>13732</v>
      </c>
      <c r="D1949" s="358" t="s">
        <v>13733</v>
      </c>
      <c r="E1949" s="358" t="s">
        <v>16990</v>
      </c>
      <c r="G1949" s="358" t="s">
        <v>12886</v>
      </c>
      <c r="H1949" s="385">
        <v>6.08</v>
      </c>
      <c r="I1949" s="358" t="s">
        <v>12893</v>
      </c>
      <c r="J1949" s="358" t="s">
        <v>12888</v>
      </c>
      <c r="K1949" s="358" t="s">
        <v>13558</v>
      </c>
      <c r="L1949" s="362">
        <v>39421</v>
      </c>
      <c r="N1949" s="362">
        <v>39421</v>
      </c>
      <c r="P1949" s="356" t="s">
        <v>13255</v>
      </c>
    </row>
    <row r="1950" spans="1:16" x14ac:dyDescent="0.2">
      <c r="A1950" s="356" t="s">
        <v>8827</v>
      </c>
      <c r="B1950" s="356" t="s">
        <v>16991</v>
      </c>
      <c r="C1950" s="358" t="s">
        <v>12915</v>
      </c>
      <c r="D1950" s="358" t="s">
        <v>12916</v>
      </c>
      <c r="E1950" s="358" t="s">
        <v>16992</v>
      </c>
      <c r="G1950" s="358" t="s">
        <v>12886</v>
      </c>
      <c r="H1950" s="385">
        <v>7.65</v>
      </c>
      <c r="I1950" s="358" t="s">
        <v>12893</v>
      </c>
      <c r="J1950" s="358" t="s">
        <v>12888</v>
      </c>
      <c r="K1950" s="358" t="s">
        <v>13558</v>
      </c>
      <c r="L1950" s="362">
        <v>39427</v>
      </c>
      <c r="N1950" s="362">
        <v>39427</v>
      </c>
      <c r="P1950" s="356" t="s">
        <v>13255</v>
      </c>
    </row>
    <row r="1951" spans="1:16" x14ac:dyDescent="0.2">
      <c r="A1951" s="356" t="s">
        <v>8828</v>
      </c>
      <c r="B1951" s="356" t="s">
        <v>16993</v>
      </c>
      <c r="C1951" s="358" t="s">
        <v>13064</v>
      </c>
      <c r="D1951" s="358" t="s">
        <v>12931</v>
      </c>
      <c r="E1951" s="358" t="s">
        <v>16994</v>
      </c>
      <c r="G1951" s="358" t="s">
        <v>12886</v>
      </c>
      <c r="H1951" s="385">
        <v>5.44</v>
      </c>
      <c r="I1951" s="358" t="s">
        <v>12893</v>
      </c>
      <c r="J1951" s="358" t="s">
        <v>12888</v>
      </c>
      <c r="K1951" s="358" t="s">
        <v>13558</v>
      </c>
      <c r="L1951" s="362">
        <v>39435</v>
      </c>
      <c r="N1951" s="362">
        <v>39435</v>
      </c>
      <c r="P1951" s="356" t="s">
        <v>13255</v>
      </c>
    </row>
    <row r="1952" spans="1:16" x14ac:dyDescent="0.2">
      <c r="A1952" s="356" t="s">
        <v>8829</v>
      </c>
      <c r="B1952" s="356" t="s">
        <v>16995</v>
      </c>
      <c r="C1952" s="358" t="s">
        <v>13915</v>
      </c>
      <c r="D1952" s="358" t="s">
        <v>12919</v>
      </c>
      <c r="E1952" s="358" t="s">
        <v>16996</v>
      </c>
      <c r="G1952" s="358" t="s">
        <v>12886</v>
      </c>
      <c r="H1952" s="385">
        <v>4.32</v>
      </c>
      <c r="I1952" s="358" t="s">
        <v>12893</v>
      </c>
      <c r="J1952" s="358" t="s">
        <v>12888</v>
      </c>
      <c r="K1952" s="358" t="s">
        <v>13558</v>
      </c>
      <c r="L1952" s="362">
        <v>39434</v>
      </c>
      <c r="N1952" s="362">
        <v>39434</v>
      </c>
      <c r="P1952" s="356" t="s">
        <v>13255</v>
      </c>
    </row>
    <row r="1953" spans="1:16" x14ac:dyDescent="0.2">
      <c r="A1953" s="356" t="s">
        <v>8830</v>
      </c>
      <c r="B1953" s="356" t="s">
        <v>16997</v>
      </c>
      <c r="C1953" s="358" t="s">
        <v>12972</v>
      </c>
      <c r="D1953" s="358" t="s">
        <v>12973</v>
      </c>
      <c r="E1953" s="358" t="s">
        <v>16998</v>
      </c>
      <c r="G1953" s="358" t="s">
        <v>12886</v>
      </c>
      <c r="H1953" s="385">
        <v>17.324999999999999</v>
      </c>
      <c r="I1953" s="358" t="s">
        <v>12893</v>
      </c>
      <c r="J1953" s="358" t="s">
        <v>12888</v>
      </c>
      <c r="K1953" s="358" t="s">
        <v>13558</v>
      </c>
      <c r="L1953" s="362">
        <v>39429</v>
      </c>
      <c r="N1953" s="362">
        <v>39429</v>
      </c>
      <c r="P1953" s="356" t="s">
        <v>13255</v>
      </c>
    </row>
    <row r="1954" spans="1:16" x14ac:dyDescent="0.2">
      <c r="A1954" s="356" t="s">
        <v>8831</v>
      </c>
      <c r="B1954" s="356" t="s">
        <v>16999</v>
      </c>
      <c r="C1954" s="358" t="s">
        <v>12905</v>
      </c>
      <c r="D1954" s="358" t="s">
        <v>12951</v>
      </c>
      <c r="E1954" s="358" t="s">
        <v>17000</v>
      </c>
      <c r="G1954" s="358" t="s">
        <v>12886</v>
      </c>
      <c r="H1954" s="385">
        <v>10.56</v>
      </c>
      <c r="I1954" s="358" t="s">
        <v>12893</v>
      </c>
      <c r="J1954" s="358" t="s">
        <v>12888</v>
      </c>
      <c r="K1954" s="358" t="s">
        <v>13558</v>
      </c>
      <c r="L1954" s="362">
        <v>39415</v>
      </c>
      <c r="N1954" s="362">
        <v>39415</v>
      </c>
      <c r="P1954" s="356" t="s">
        <v>13255</v>
      </c>
    </row>
    <row r="1955" spans="1:16" x14ac:dyDescent="0.2">
      <c r="A1955" s="356" t="s">
        <v>8832</v>
      </c>
      <c r="B1955" s="356" t="s">
        <v>17001</v>
      </c>
      <c r="C1955" s="358" t="s">
        <v>12959</v>
      </c>
      <c r="D1955" s="358" t="s">
        <v>12960</v>
      </c>
      <c r="E1955" s="358" t="s">
        <v>17002</v>
      </c>
      <c r="G1955" s="358" t="s">
        <v>12886</v>
      </c>
      <c r="H1955" s="385">
        <v>9.6199999999999992</v>
      </c>
      <c r="I1955" s="358" t="s">
        <v>12893</v>
      </c>
      <c r="J1955" s="358" t="s">
        <v>12888</v>
      </c>
      <c r="K1955" s="358" t="s">
        <v>13558</v>
      </c>
      <c r="L1955" s="362">
        <v>40443</v>
      </c>
      <c r="N1955" s="362">
        <v>40443</v>
      </c>
      <c r="P1955" s="356" t="s">
        <v>13255</v>
      </c>
    </row>
    <row r="1956" spans="1:16" x14ac:dyDescent="0.2">
      <c r="A1956" s="356" t="s">
        <v>8833</v>
      </c>
      <c r="B1956" s="356" t="s">
        <v>17003</v>
      </c>
      <c r="C1956" s="358" t="s">
        <v>14094</v>
      </c>
      <c r="D1956" s="358" t="s">
        <v>13130</v>
      </c>
      <c r="E1956" s="358" t="s">
        <v>14758</v>
      </c>
      <c r="G1956" s="358" t="s">
        <v>12886</v>
      </c>
      <c r="H1956" s="385">
        <v>5.0999999999999996</v>
      </c>
      <c r="I1956" s="358" t="s">
        <v>12893</v>
      </c>
      <c r="J1956" s="358" t="s">
        <v>12888</v>
      </c>
      <c r="K1956" s="358" t="s">
        <v>13558</v>
      </c>
      <c r="L1956" s="362">
        <v>39436</v>
      </c>
      <c r="N1956" s="362">
        <v>39436</v>
      </c>
      <c r="P1956" s="356" t="s">
        <v>13255</v>
      </c>
    </row>
    <row r="1957" spans="1:16" x14ac:dyDescent="0.2">
      <c r="A1957" s="356" t="s">
        <v>8834</v>
      </c>
      <c r="B1957" s="356" t="s">
        <v>17004</v>
      </c>
      <c r="C1957" s="358" t="s">
        <v>14951</v>
      </c>
      <c r="D1957" s="358" t="s">
        <v>12919</v>
      </c>
      <c r="E1957" s="358" t="s">
        <v>16816</v>
      </c>
      <c r="G1957" s="358" t="s">
        <v>12886</v>
      </c>
      <c r="H1957" s="385">
        <v>5.0999999999999996</v>
      </c>
      <c r="I1957" s="358" t="s">
        <v>12893</v>
      </c>
      <c r="J1957" s="358" t="s">
        <v>12888</v>
      </c>
      <c r="K1957" s="358" t="s">
        <v>13558</v>
      </c>
      <c r="L1957" s="362">
        <v>39429</v>
      </c>
      <c r="N1957" s="362">
        <v>39429</v>
      </c>
      <c r="P1957" s="356" t="s">
        <v>13255</v>
      </c>
    </row>
    <row r="1958" spans="1:16" x14ac:dyDescent="0.2">
      <c r="A1958" s="356" t="s">
        <v>8835</v>
      </c>
      <c r="B1958" s="356" t="s">
        <v>17005</v>
      </c>
      <c r="C1958" s="358" t="s">
        <v>13516</v>
      </c>
      <c r="D1958" s="358" t="s">
        <v>12997</v>
      </c>
      <c r="E1958" s="358" t="s">
        <v>17006</v>
      </c>
      <c r="G1958" s="358" t="s">
        <v>12886</v>
      </c>
      <c r="H1958" s="385">
        <v>12.5</v>
      </c>
      <c r="I1958" s="358" t="s">
        <v>12893</v>
      </c>
      <c r="J1958" s="358" t="s">
        <v>12888</v>
      </c>
      <c r="K1958" s="358" t="s">
        <v>13558</v>
      </c>
      <c r="L1958" s="362">
        <v>39436</v>
      </c>
      <c r="N1958" s="362">
        <v>39436</v>
      </c>
      <c r="P1958" s="356" t="s">
        <v>13255</v>
      </c>
    </row>
    <row r="1959" spans="1:16" x14ac:dyDescent="0.2">
      <c r="A1959" s="356" t="s">
        <v>8836</v>
      </c>
      <c r="B1959" s="356" t="s">
        <v>17007</v>
      </c>
      <c r="C1959" s="358" t="s">
        <v>13323</v>
      </c>
      <c r="D1959" s="358" t="s">
        <v>13324</v>
      </c>
      <c r="E1959" s="358" t="s">
        <v>17008</v>
      </c>
      <c r="G1959" s="358" t="s">
        <v>12886</v>
      </c>
      <c r="H1959" s="385">
        <v>9.6750000000000007</v>
      </c>
      <c r="I1959" s="358" t="s">
        <v>12893</v>
      </c>
      <c r="J1959" s="358" t="s">
        <v>12888</v>
      </c>
      <c r="K1959" s="358" t="s">
        <v>13558</v>
      </c>
      <c r="L1959" s="362">
        <v>39429</v>
      </c>
      <c r="N1959" s="362">
        <v>39429</v>
      </c>
      <c r="P1959" s="356" t="s">
        <v>13255</v>
      </c>
    </row>
    <row r="1960" spans="1:16" x14ac:dyDescent="0.2">
      <c r="A1960" s="356" t="s">
        <v>8837</v>
      </c>
      <c r="B1960" s="356" t="s">
        <v>17009</v>
      </c>
      <c r="C1960" s="358" t="s">
        <v>13168</v>
      </c>
      <c r="D1960" s="358" t="s">
        <v>13169</v>
      </c>
      <c r="E1960" s="358" t="s">
        <v>13135</v>
      </c>
      <c r="G1960" s="358" t="s">
        <v>12886</v>
      </c>
      <c r="H1960" s="385">
        <v>13.6</v>
      </c>
      <c r="I1960" s="358" t="s">
        <v>12893</v>
      </c>
      <c r="J1960" s="358" t="s">
        <v>12888</v>
      </c>
      <c r="K1960" s="358" t="s">
        <v>13558</v>
      </c>
      <c r="L1960" s="362">
        <v>39407</v>
      </c>
      <c r="N1960" s="362">
        <v>39407</v>
      </c>
      <c r="P1960" s="356" t="s">
        <v>13255</v>
      </c>
    </row>
    <row r="1961" spans="1:16" x14ac:dyDescent="0.2">
      <c r="A1961" s="356" t="s">
        <v>8838</v>
      </c>
      <c r="B1961" s="356" t="s">
        <v>17010</v>
      </c>
      <c r="C1961" s="358" t="s">
        <v>13374</v>
      </c>
      <c r="D1961" s="358" t="s">
        <v>12916</v>
      </c>
      <c r="E1961" s="358" t="s">
        <v>17011</v>
      </c>
      <c r="G1961" s="358" t="s">
        <v>12886</v>
      </c>
      <c r="H1961" s="385">
        <v>9.18</v>
      </c>
      <c r="I1961" s="358" t="s">
        <v>12893</v>
      </c>
      <c r="J1961" s="358" t="s">
        <v>12888</v>
      </c>
      <c r="K1961" s="358" t="s">
        <v>13558</v>
      </c>
      <c r="L1961" s="362">
        <v>39430</v>
      </c>
      <c r="N1961" s="362">
        <v>39430</v>
      </c>
      <c r="P1961" s="356" t="s">
        <v>13255</v>
      </c>
    </row>
    <row r="1962" spans="1:16" x14ac:dyDescent="0.2">
      <c r="A1962" s="356" t="s">
        <v>8839</v>
      </c>
      <c r="B1962" s="356" t="s">
        <v>17012</v>
      </c>
      <c r="C1962" s="358" t="s">
        <v>12909</v>
      </c>
      <c r="D1962" s="358" t="s">
        <v>12910</v>
      </c>
      <c r="E1962" s="358" t="s">
        <v>17013</v>
      </c>
      <c r="G1962" s="358" t="s">
        <v>12886</v>
      </c>
      <c r="H1962" s="385">
        <v>4.5199999999999996</v>
      </c>
      <c r="I1962" s="358" t="s">
        <v>12893</v>
      </c>
      <c r="J1962" s="358" t="s">
        <v>12888</v>
      </c>
      <c r="K1962" s="358" t="s">
        <v>13558</v>
      </c>
      <c r="L1962" s="362">
        <v>39430</v>
      </c>
      <c r="N1962" s="362">
        <v>39430</v>
      </c>
      <c r="P1962" s="356" t="s">
        <v>13255</v>
      </c>
    </row>
    <row r="1963" spans="1:16" x14ac:dyDescent="0.2">
      <c r="A1963" s="356" t="s">
        <v>8840</v>
      </c>
      <c r="B1963" s="356" t="s">
        <v>17014</v>
      </c>
      <c r="C1963" s="358" t="s">
        <v>13026</v>
      </c>
      <c r="D1963" s="358" t="s">
        <v>13027</v>
      </c>
      <c r="E1963" s="358" t="s">
        <v>15540</v>
      </c>
      <c r="G1963" s="358" t="s">
        <v>12886</v>
      </c>
      <c r="H1963" s="385">
        <v>6.29</v>
      </c>
      <c r="I1963" s="358" t="s">
        <v>12893</v>
      </c>
      <c r="J1963" s="358" t="s">
        <v>12888</v>
      </c>
      <c r="K1963" s="358" t="s">
        <v>13558</v>
      </c>
      <c r="L1963" s="362">
        <v>39437</v>
      </c>
      <c r="N1963" s="362">
        <v>39437</v>
      </c>
      <c r="P1963" s="356" t="s">
        <v>13255</v>
      </c>
    </row>
    <row r="1964" spans="1:16" x14ac:dyDescent="0.2">
      <c r="A1964" s="356" t="s">
        <v>8841</v>
      </c>
      <c r="B1964" s="356" t="s">
        <v>17015</v>
      </c>
      <c r="C1964" s="358" t="s">
        <v>13783</v>
      </c>
      <c r="D1964" s="358" t="s">
        <v>13015</v>
      </c>
      <c r="E1964" s="358" t="s">
        <v>15810</v>
      </c>
      <c r="G1964" s="358" t="s">
        <v>12886</v>
      </c>
      <c r="H1964" s="385">
        <v>6.24</v>
      </c>
      <c r="I1964" s="358" t="s">
        <v>12893</v>
      </c>
      <c r="J1964" s="358" t="s">
        <v>12888</v>
      </c>
      <c r="K1964" s="358" t="s">
        <v>13558</v>
      </c>
      <c r="L1964" s="362">
        <v>39408</v>
      </c>
      <c r="N1964" s="362">
        <v>39408</v>
      </c>
      <c r="P1964" s="356" t="s">
        <v>13255</v>
      </c>
    </row>
    <row r="1965" spans="1:16" x14ac:dyDescent="0.2">
      <c r="A1965" s="356" t="s">
        <v>8842</v>
      </c>
      <c r="B1965" s="356" t="s">
        <v>17016</v>
      </c>
      <c r="C1965" s="358" t="s">
        <v>13017</v>
      </c>
      <c r="D1965" s="358" t="s">
        <v>13018</v>
      </c>
      <c r="E1965" s="358" t="s">
        <v>17017</v>
      </c>
      <c r="G1965" s="358" t="s">
        <v>12886</v>
      </c>
      <c r="H1965" s="385">
        <v>25.74</v>
      </c>
      <c r="I1965" s="358" t="s">
        <v>12893</v>
      </c>
      <c r="J1965" s="358" t="s">
        <v>12888</v>
      </c>
      <c r="K1965" s="358" t="s">
        <v>13558</v>
      </c>
      <c r="L1965" s="362">
        <v>39430</v>
      </c>
      <c r="N1965" s="362">
        <v>39430</v>
      </c>
      <c r="P1965" s="356" t="s">
        <v>13255</v>
      </c>
    </row>
    <row r="1966" spans="1:16" x14ac:dyDescent="0.2">
      <c r="A1966" s="356" t="s">
        <v>8843</v>
      </c>
      <c r="B1966" s="356" t="s">
        <v>17018</v>
      </c>
      <c r="C1966" s="358" t="s">
        <v>13560</v>
      </c>
      <c r="D1966" s="358" t="s">
        <v>12916</v>
      </c>
      <c r="E1966" s="358" t="s">
        <v>17019</v>
      </c>
      <c r="G1966" s="358" t="s">
        <v>12886</v>
      </c>
      <c r="H1966" s="385">
        <v>5.58</v>
      </c>
      <c r="I1966" s="358" t="s">
        <v>12893</v>
      </c>
      <c r="J1966" s="358" t="s">
        <v>12888</v>
      </c>
      <c r="K1966" s="358" t="s">
        <v>13558</v>
      </c>
      <c r="L1966" s="362">
        <v>39430</v>
      </c>
      <c r="N1966" s="362">
        <v>39430</v>
      </c>
      <c r="P1966" s="356" t="s">
        <v>13255</v>
      </c>
    </row>
    <row r="1967" spans="1:16" x14ac:dyDescent="0.2">
      <c r="A1967" s="356" t="s">
        <v>8844</v>
      </c>
      <c r="B1967" s="356" t="s">
        <v>17020</v>
      </c>
      <c r="C1967" s="358" t="s">
        <v>13374</v>
      </c>
      <c r="D1967" s="358" t="s">
        <v>12916</v>
      </c>
      <c r="E1967" s="358" t="s">
        <v>17021</v>
      </c>
      <c r="G1967" s="358" t="s">
        <v>12886</v>
      </c>
      <c r="H1967" s="385">
        <v>6.48</v>
      </c>
      <c r="I1967" s="358" t="s">
        <v>12893</v>
      </c>
      <c r="J1967" s="358" t="s">
        <v>12888</v>
      </c>
      <c r="K1967" s="358" t="s">
        <v>13558</v>
      </c>
      <c r="L1967" s="362">
        <v>39430</v>
      </c>
      <c r="N1967" s="362">
        <v>39430</v>
      </c>
      <c r="P1967" s="356" t="s">
        <v>13255</v>
      </c>
    </row>
    <row r="1968" spans="1:16" x14ac:dyDescent="0.2">
      <c r="A1968" s="356" t="s">
        <v>8845</v>
      </c>
      <c r="B1968" s="356" t="s">
        <v>17022</v>
      </c>
      <c r="C1968" s="358" t="s">
        <v>16472</v>
      </c>
      <c r="D1968" s="358" t="s">
        <v>12910</v>
      </c>
      <c r="E1968" s="358" t="s">
        <v>17023</v>
      </c>
      <c r="G1968" s="358" t="s">
        <v>12886</v>
      </c>
      <c r="H1968" s="385">
        <v>7.02</v>
      </c>
      <c r="I1968" s="358" t="s">
        <v>12893</v>
      </c>
      <c r="J1968" s="358" t="s">
        <v>12888</v>
      </c>
      <c r="K1968" s="358" t="s">
        <v>13558</v>
      </c>
      <c r="L1968" s="362">
        <v>39430</v>
      </c>
      <c r="N1968" s="362">
        <v>39430</v>
      </c>
      <c r="P1968" s="356" t="s">
        <v>13255</v>
      </c>
    </row>
    <row r="1969" spans="1:16" x14ac:dyDescent="0.2">
      <c r="A1969" s="356" t="s">
        <v>8846</v>
      </c>
      <c r="B1969" s="356" t="s">
        <v>17024</v>
      </c>
      <c r="C1969" s="358" t="s">
        <v>13560</v>
      </c>
      <c r="D1969" s="358" t="s">
        <v>12916</v>
      </c>
      <c r="E1969" s="358" t="s">
        <v>17025</v>
      </c>
      <c r="G1969" s="358" t="s">
        <v>12886</v>
      </c>
      <c r="H1969" s="385">
        <v>15.48</v>
      </c>
      <c r="I1969" s="358" t="s">
        <v>12893</v>
      </c>
      <c r="J1969" s="358" t="s">
        <v>12888</v>
      </c>
      <c r="K1969" s="358" t="s">
        <v>13558</v>
      </c>
      <c r="L1969" s="362">
        <v>39434</v>
      </c>
      <c r="N1969" s="362">
        <v>39434</v>
      </c>
      <c r="P1969" s="356" t="s">
        <v>13255</v>
      </c>
    </row>
    <row r="1970" spans="1:16" x14ac:dyDescent="0.2">
      <c r="A1970" s="356" t="s">
        <v>8847</v>
      </c>
      <c r="B1970" s="356" t="s">
        <v>17026</v>
      </c>
      <c r="C1970" s="358" t="s">
        <v>12962</v>
      </c>
      <c r="D1970" s="358" t="s">
        <v>12963</v>
      </c>
      <c r="E1970" s="358" t="s">
        <v>16141</v>
      </c>
      <c r="G1970" s="358" t="s">
        <v>12886</v>
      </c>
      <c r="H1970" s="385">
        <v>5.0999999999999996</v>
      </c>
      <c r="I1970" s="358" t="s">
        <v>12893</v>
      </c>
      <c r="J1970" s="358" t="s">
        <v>12888</v>
      </c>
      <c r="K1970" s="358" t="s">
        <v>13558</v>
      </c>
      <c r="L1970" s="362">
        <v>39436</v>
      </c>
      <c r="N1970" s="362">
        <v>39436</v>
      </c>
      <c r="P1970" s="356" t="s">
        <v>13255</v>
      </c>
    </row>
    <row r="1971" spans="1:16" x14ac:dyDescent="0.2">
      <c r="A1971" s="356" t="s">
        <v>8848</v>
      </c>
      <c r="B1971" s="356" t="s">
        <v>17027</v>
      </c>
      <c r="C1971" s="358" t="s">
        <v>12883</v>
      </c>
      <c r="D1971" s="358" t="s">
        <v>12884</v>
      </c>
      <c r="E1971" s="358" t="s">
        <v>17028</v>
      </c>
      <c r="G1971" s="358" t="s">
        <v>12886</v>
      </c>
      <c r="H1971" s="385">
        <v>30.015000000000001</v>
      </c>
      <c r="I1971" s="358" t="s">
        <v>12893</v>
      </c>
      <c r="J1971" s="358" t="s">
        <v>12888</v>
      </c>
      <c r="K1971" s="358" t="s">
        <v>13558</v>
      </c>
      <c r="L1971" s="362">
        <v>39434</v>
      </c>
      <c r="N1971" s="362">
        <v>39434</v>
      </c>
      <c r="P1971" s="356" t="s">
        <v>13255</v>
      </c>
    </row>
    <row r="1972" spans="1:16" x14ac:dyDescent="0.2">
      <c r="A1972" s="356" t="s">
        <v>8849</v>
      </c>
      <c r="B1972" s="356" t="s">
        <v>17029</v>
      </c>
      <c r="C1972" s="358" t="s">
        <v>13560</v>
      </c>
      <c r="D1972" s="358" t="s">
        <v>12916</v>
      </c>
      <c r="E1972" s="358" t="s">
        <v>17030</v>
      </c>
      <c r="G1972" s="358" t="s">
        <v>12886</v>
      </c>
      <c r="H1972" s="385">
        <v>31.605</v>
      </c>
      <c r="I1972" s="358" t="s">
        <v>12893</v>
      </c>
      <c r="J1972" s="358" t="s">
        <v>12888</v>
      </c>
      <c r="K1972" s="358" t="s">
        <v>13558</v>
      </c>
      <c r="L1972" s="362">
        <v>39436</v>
      </c>
      <c r="N1972" s="362">
        <v>39436</v>
      </c>
      <c r="P1972" s="356" t="s">
        <v>13255</v>
      </c>
    </row>
    <row r="1973" spans="1:16" x14ac:dyDescent="0.2">
      <c r="A1973" s="356" t="s">
        <v>8850</v>
      </c>
      <c r="B1973" s="356" t="s">
        <v>17031</v>
      </c>
      <c r="C1973" s="358" t="s">
        <v>14467</v>
      </c>
      <c r="D1973" s="358" t="s">
        <v>12984</v>
      </c>
      <c r="E1973" s="358" t="s">
        <v>17032</v>
      </c>
      <c r="G1973" s="358" t="s">
        <v>12886</v>
      </c>
      <c r="H1973" s="385">
        <v>6.4349999999999996</v>
      </c>
      <c r="I1973" s="358" t="s">
        <v>12893</v>
      </c>
      <c r="J1973" s="358" t="s">
        <v>12888</v>
      </c>
      <c r="K1973" s="358" t="s">
        <v>13558</v>
      </c>
      <c r="L1973" s="362">
        <v>39430</v>
      </c>
      <c r="N1973" s="362">
        <v>39430</v>
      </c>
      <c r="P1973" s="356" t="s">
        <v>13255</v>
      </c>
    </row>
    <row r="1974" spans="1:16" x14ac:dyDescent="0.2">
      <c r="A1974" s="356" t="s">
        <v>8851</v>
      </c>
      <c r="B1974" s="356" t="s">
        <v>17033</v>
      </c>
      <c r="C1974" s="358" t="s">
        <v>12955</v>
      </c>
      <c r="D1974" s="358" t="s">
        <v>12895</v>
      </c>
      <c r="E1974" s="358" t="s">
        <v>13048</v>
      </c>
      <c r="G1974" s="358" t="s">
        <v>12886</v>
      </c>
      <c r="H1974" s="385">
        <v>17.5</v>
      </c>
      <c r="I1974" s="358" t="s">
        <v>12893</v>
      </c>
      <c r="J1974" s="358" t="s">
        <v>12888</v>
      </c>
      <c r="K1974" s="358" t="s">
        <v>13558</v>
      </c>
      <c r="L1974" s="362">
        <v>39430</v>
      </c>
      <c r="N1974" s="362">
        <v>39430</v>
      </c>
      <c r="P1974" s="356" t="s">
        <v>13255</v>
      </c>
    </row>
    <row r="1975" spans="1:16" x14ac:dyDescent="0.2">
      <c r="A1975" s="356" t="s">
        <v>8852</v>
      </c>
      <c r="B1975" s="356" t="s">
        <v>17034</v>
      </c>
      <c r="C1975" s="358" t="s">
        <v>13374</v>
      </c>
      <c r="D1975" s="358" t="s">
        <v>12916</v>
      </c>
      <c r="E1975" s="358" t="s">
        <v>17011</v>
      </c>
      <c r="G1975" s="358" t="s">
        <v>12886</v>
      </c>
      <c r="H1975" s="385">
        <v>36.72</v>
      </c>
      <c r="I1975" s="358" t="s">
        <v>12893</v>
      </c>
      <c r="J1975" s="358" t="s">
        <v>12888</v>
      </c>
      <c r="K1975" s="358" t="s">
        <v>13558</v>
      </c>
      <c r="L1975" s="362">
        <v>39430</v>
      </c>
      <c r="N1975" s="362">
        <v>39430</v>
      </c>
      <c r="P1975" s="356" t="s">
        <v>13255</v>
      </c>
    </row>
    <row r="1976" spans="1:16" x14ac:dyDescent="0.2">
      <c r="A1976" s="356" t="s">
        <v>8853</v>
      </c>
      <c r="B1976" s="356" t="s">
        <v>17035</v>
      </c>
      <c r="C1976" s="358" t="s">
        <v>14337</v>
      </c>
      <c r="D1976" s="358" t="s">
        <v>12984</v>
      </c>
      <c r="E1976" s="358" t="s">
        <v>17036</v>
      </c>
      <c r="G1976" s="358" t="s">
        <v>12886</v>
      </c>
      <c r="H1976" s="385">
        <v>10.71</v>
      </c>
      <c r="I1976" s="358" t="s">
        <v>12893</v>
      </c>
      <c r="J1976" s="358" t="s">
        <v>12888</v>
      </c>
      <c r="K1976" s="358" t="s">
        <v>13558</v>
      </c>
      <c r="L1976" s="362">
        <v>39436</v>
      </c>
      <c r="N1976" s="362">
        <v>39436</v>
      </c>
      <c r="P1976" s="356" t="s">
        <v>13255</v>
      </c>
    </row>
    <row r="1977" spans="1:16" x14ac:dyDescent="0.2">
      <c r="A1977" s="356" t="s">
        <v>8854</v>
      </c>
      <c r="B1977" s="356" t="s">
        <v>17037</v>
      </c>
      <c r="C1977" s="358" t="s">
        <v>12955</v>
      </c>
      <c r="D1977" s="358" t="s">
        <v>12895</v>
      </c>
      <c r="E1977" s="358" t="s">
        <v>17038</v>
      </c>
      <c r="G1977" s="358" t="s">
        <v>12886</v>
      </c>
      <c r="H1977" s="385">
        <v>19.04</v>
      </c>
      <c r="I1977" s="358" t="s">
        <v>12893</v>
      </c>
      <c r="J1977" s="358" t="s">
        <v>12888</v>
      </c>
      <c r="K1977" s="358" t="s">
        <v>13558</v>
      </c>
      <c r="L1977" s="362">
        <v>39430</v>
      </c>
      <c r="N1977" s="362">
        <v>39430</v>
      </c>
      <c r="P1977" s="356" t="s">
        <v>13255</v>
      </c>
    </row>
    <row r="1978" spans="1:16" x14ac:dyDescent="0.2">
      <c r="A1978" s="356" t="s">
        <v>8855</v>
      </c>
      <c r="B1978" s="356" t="s">
        <v>17039</v>
      </c>
      <c r="C1978" s="358" t="s">
        <v>12905</v>
      </c>
      <c r="D1978" s="358" t="s">
        <v>12951</v>
      </c>
      <c r="E1978" s="358" t="s">
        <v>17040</v>
      </c>
      <c r="G1978" s="358" t="s">
        <v>12886</v>
      </c>
      <c r="H1978" s="385">
        <v>6.3</v>
      </c>
      <c r="I1978" s="358" t="s">
        <v>12893</v>
      </c>
      <c r="J1978" s="358" t="s">
        <v>12888</v>
      </c>
      <c r="K1978" s="358" t="s">
        <v>13558</v>
      </c>
      <c r="L1978" s="362">
        <v>39435</v>
      </c>
      <c r="N1978" s="362">
        <v>39435</v>
      </c>
      <c r="P1978" s="356" t="s">
        <v>13255</v>
      </c>
    </row>
    <row r="1979" spans="1:16" x14ac:dyDescent="0.2">
      <c r="A1979" s="356" t="s">
        <v>8856</v>
      </c>
      <c r="B1979" s="356" t="s">
        <v>17041</v>
      </c>
      <c r="C1979" s="358" t="s">
        <v>13026</v>
      </c>
      <c r="D1979" s="358" t="s">
        <v>13027</v>
      </c>
      <c r="E1979" s="358" t="s">
        <v>17042</v>
      </c>
      <c r="G1979" s="358" t="s">
        <v>12886</v>
      </c>
      <c r="H1979" s="385">
        <v>6.6</v>
      </c>
      <c r="I1979" s="358" t="s">
        <v>12893</v>
      </c>
      <c r="J1979" s="358" t="s">
        <v>12888</v>
      </c>
      <c r="K1979" s="358" t="s">
        <v>13558</v>
      </c>
      <c r="L1979" s="362">
        <v>39437</v>
      </c>
      <c r="N1979" s="362">
        <v>39437</v>
      </c>
      <c r="P1979" s="356" t="s">
        <v>13255</v>
      </c>
    </row>
    <row r="1980" spans="1:16" x14ac:dyDescent="0.2">
      <c r="A1980" s="356" t="s">
        <v>8857</v>
      </c>
      <c r="B1980" s="356" t="s">
        <v>17043</v>
      </c>
      <c r="C1980" s="358" t="s">
        <v>13026</v>
      </c>
      <c r="D1980" s="358" t="s">
        <v>13027</v>
      </c>
      <c r="E1980" s="358" t="s">
        <v>17044</v>
      </c>
      <c r="G1980" s="358" t="s">
        <v>12886</v>
      </c>
      <c r="H1980" s="385">
        <v>6.48</v>
      </c>
      <c r="I1980" s="358" t="s">
        <v>12893</v>
      </c>
      <c r="J1980" s="358" t="s">
        <v>12888</v>
      </c>
      <c r="K1980" s="358" t="s">
        <v>13558</v>
      </c>
      <c r="L1980" s="362">
        <v>39437</v>
      </c>
      <c r="N1980" s="362">
        <v>39437</v>
      </c>
      <c r="P1980" s="356" t="s">
        <v>13255</v>
      </c>
    </row>
    <row r="1981" spans="1:16" x14ac:dyDescent="0.2">
      <c r="A1981" s="356" t="s">
        <v>8858</v>
      </c>
      <c r="B1981" s="356" t="s">
        <v>17045</v>
      </c>
      <c r="C1981" s="358" t="s">
        <v>12905</v>
      </c>
      <c r="D1981" s="358" t="s">
        <v>12987</v>
      </c>
      <c r="E1981" s="358" t="s">
        <v>17046</v>
      </c>
      <c r="G1981" s="358" t="s">
        <v>12886</v>
      </c>
      <c r="H1981" s="385">
        <v>16.53</v>
      </c>
      <c r="I1981" s="358" t="s">
        <v>12893</v>
      </c>
      <c r="J1981" s="358" t="s">
        <v>12888</v>
      </c>
      <c r="K1981" s="358" t="s">
        <v>13558</v>
      </c>
      <c r="L1981" s="362">
        <v>39434</v>
      </c>
      <c r="N1981" s="362">
        <v>39434</v>
      </c>
      <c r="P1981" s="356" t="s">
        <v>13255</v>
      </c>
    </row>
    <row r="1982" spans="1:16" x14ac:dyDescent="0.2">
      <c r="A1982" s="356" t="s">
        <v>8859</v>
      </c>
      <c r="B1982" s="356" t="s">
        <v>17047</v>
      </c>
      <c r="C1982" s="358" t="s">
        <v>13134</v>
      </c>
      <c r="D1982" s="358" t="s">
        <v>13130</v>
      </c>
      <c r="E1982" s="358" t="s">
        <v>17048</v>
      </c>
      <c r="G1982" s="358" t="s">
        <v>12886</v>
      </c>
      <c r="H1982" s="385">
        <v>8.64</v>
      </c>
      <c r="I1982" s="358" t="s">
        <v>12893</v>
      </c>
      <c r="J1982" s="358" t="s">
        <v>12888</v>
      </c>
      <c r="K1982" s="358" t="s">
        <v>13558</v>
      </c>
      <c r="L1982" s="362">
        <v>39435</v>
      </c>
      <c r="N1982" s="362">
        <v>39435</v>
      </c>
      <c r="P1982" s="356" t="s">
        <v>13255</v>
      </c>
    </row>
    <row r="1983" spans="1:16" x14ac:dyDescent="0.2">
      <c r="A1983" s="356" t="s">
        <v>8860</v>
      </c>
      <c r="B1983" s="356" t="s">
        <v>17049</v>
      </c>
      <c r="C1983" s="358" t="s">
        <v>13044</v>
      </c>
      <c r="D1983" s="358" t="s">
        <v>13045</v>
      </c>
      <c r="E1983" s="358" t="s">
        <v>17050</v>
      </c>
      <c r="G1983" s="358" t="s">
        <v>12886</v>
      </c>
      <c r="H1983" s="385">
        <v>5.95</v>
      </c>
      <c r="I1983" s="358" t="s">
        <v>12893</v>
      </c>
      <c r="J1983" s="358" t="s">
        <v>12888</v>
      </c>
      <c r="K1983" s="358" t="s">
        <v>13558</v>
      </c>
      <c r="L1983" s="362">
        <v>39392</v>
      </c>
      <c r="N1983" s="362">
        <v>39392</v>
      </c>
      <c r="P1983" s="356" t="s">
        <v>13255</v>
      </c>
    </row>
    <row r="1984" spans="1:16" x14ac:dyDescent="0.2">
      <c r="A1984" s="356" t="s">
        <v>8861</v>
      </c>
      <c r="B1984" s="356" t="s">
        <v>17051</v>
      </c>
      <c r="C1984" s="358" t="s">
        <v>12955</v>
      </c>
      <c r="D1984" s="358" t="s">
        <v>12895</v>
      </c>
      <c r="E1984" s="358" t="s">
        <v>16093</v>
      </c>
      <c r="G1984" s="358" t="s">
        <v>12886</v>
      </c>
      <c r="H1984" s="385">
        <v>12.6</v>
      </c>
      <c r="I1984" s="358" t="s">
        <v>12887</v>
      </c>
      <c r="J1984" s="358" t="s">
        <v>12908</v>
      </c>
      <c r="K1984" s="358" t="s">
        <v>13558</v>
      </c>
      <c r="L1984" s="362">
        <v>39436</v>
      </c>
      <c r="N1984" s="362">
        <v>39436</v>
      </c>
      <c r="P1984" s="356" t="s">
        <v>13255</v>
      </c>
    </row>
    <row r="1985" spans="1:16" x14ac:dyDescent="0.2">
      <c r="A1985" s="356" t="s">
        <v>8862</v>
      </c>
      <c r="B1985" s="356" t="s">
        <v>17051</v>
      </c>
      <c r="C1985" s="358" t="s">
        <v>12955</v>
      </c>
      <c r="D1985" s="358" t="s">
        <v>12895</v>
      </c>
      <c r="E1985" s="358" t="s">
        <v>17052</v>
      </c>
      <c r="G1985" s="358" t="s">
        <v>12886</v>
      </c>
      <c r="H1985" s="385">
        <v>11.55</v>
      </c>
      <c r="I1985" s="358" t="s">
        <v>12887</v>
      </c>
      <c r="J1985" s="358" t="s">
        <v>12908</v>
      </c>
      <c r="K1985" s="358" t="s">
        <v>13558</v>
      </c>
      <c r="L1985" s="362">
        <v>39438</v>
      </c>
      <c r="N1985" s="362">
        <v>39438</v>
      </c>
      <c r="P1985" s="356" t="s">
        <v>13255</v>
      </c>
    </row>
    <row r="1986" spans="1:16" x14ac:dyDescent="0.2">
      <c r="A1986" s="356" t="s">
        <v>8863</v>
      </c>
      <c r="B1986" s="356" t="s">
        <v>17053</v>
      </c>
      <c r="C1986" s="358" t="s">
        <v>13595</v>
      </c>
      <c r="D1986" s="358" t="s">
        <v>13596</v>
      </c>
      <c r="E1986" s="358" t="s">
        <v>17054</v>
      </c>
      <c r="G1986" s="358" t="s">
        <v>12886</v>
      </c>
      <c r="H1986" s="385">
        <v>6.6</v>
      </c>
      <c r="I1986" s="358" t="s">
        <v>12893</v>
      </c>
      <c r="J1986" s="358" t="s">
        <v>12888</v>
      </c>
      <c r="K1986" s="358" t="s">
        <v>13558</v>
      </c>
      <c r="L1986" s="362">
        <v>39443</v>
      </c>
      <c r="N1986" s="362">
        <v>39443</v>
      </c>
      <c r="P1986" s="356" t="s">
        <v>13255</v>
      </c>
    </row>
    <row r="1987" spans="1:16" x14ac:dyDescent="0.2">
      <c r="A1987" s="356" t="s">
        <v>8864</v>
      </c>
      <c r="B1987" s="356" t="s">
        <v>17055</v>
      </c>
      <c r="C1987" s="358" t="s">
        <v>13095</v>
      </c>
      <c r="D1987" s="358" t="s">
        <v>12976</v>
      </c>
      <c r="E1987" s="358" t="s">
        <v>14570</v>
      </c>
      <c r="G1987" s="358" t="s">
        <v>12886</v>
      </c>
      <c r="H1987" s="385">
        <v>68.819999999999993</v>
      </c>
      <c r="I1987" s="358" t="s">
        <v>12893</v>
      </c>
      <c r="J1987" s="358" t="s">
        <v>12888</v>
      </c>
      <c r="K1987" s="358" t="s">
        <v>13558</v>
      </c>
      <c r="L1987" s="362">
        <v>39436</v>
      </c>
      <c r="N1987" s="362">
        <v>39436</v>
      </c>
      <c r="P1987" s="356" t="s">
        <v>13255</v>
      </c>
    </row>
    <row r="1988" spans="1:16" x14ac:dyDescent="0.2">
      <c r="A1988" s="356" t="s">
        <v>8865</v>
      </c>
      <c r="B1988" s="356" t="s">
        <v>17056</v>
      </c>
      <c r="C1988" s="358" t="s">
        <v>12999</v>
      </c>
      <c r="D1988" s="358" t="s">
        <v>12973</v>
      </c>
      <c r="E1988" s="358" t="s">
        <v>17057</v>
      </c>
      <c r="G1988" s="358" t="s">
        <v>12886</v>
      </c>
      <c r="H1988" s="385">
        <v>8.82</v>
      </c>
      <c r="I1988" s="358" t="s">
        <v>12893</v>
      </c>
      <c r="J1988" s="358" t="s">
        <v>12888</v>
      </c>
      <c r="K1988" s="358" t="s">
        <v>13558</v>
      </c>
      <c r="L1988" s="362">
        <v>39437</v>
      </c>
      <c r="N1988" s="362">
        <v>39437</v>
      </c>
      <c r="P1988" s="356" t="s">
        <v>13255</v>
      </c>
    </row>
    <row r="1989" spans="1:16" x14ac:dyDescent="0.2">
      <c r="A1989" s="356" t="s">
        <v>8866</v>
      </c>
      <c r="B1989" s="356" t="s">
        <v>17058</v>
      </c>
      <c r="C1989" s="358" t="s">
        <v>13868</v>
      </c>
      <c r="D1989" s="358" t="s">
        <v>12919</v>
      </c>
      <c r="E1989" s="358" t="s">
        <v>17059</v>
      </c>
      <c r="G1989" s="358" t="s">
        <v>12886</v>
      </c>
      <c r="H1989" s="385">
        <v>28.38</v>
      </c>
      <c r="I1989" s="358" t="s">
        <v>12893</v>
      </c>
      <c r="J1989" s="358" t="s">
        <v>12888</v>
      </c>
      <c r="K1989" s="358" t="s">
        <v>13558</v>
      </c>
      <c r="L1989" s="362">
        <v>39430</v>
      </c>
      <c r="N1989" s="362">
        <v>39430</v>
      </c>
      <c r="P1989" s="356" t="s">
        <v>13255</v>
      </c>
    </row>
    <row r="1990" spans="1:16" x14ac:dyDescent="0.2">
      <c r="A1990" s="356" t="s">
        <v>8867</v>
      </c>
      <c r="B1990" s="356" t="s">
        <v>17058</v>
      </c>
      <c r="C1990" s="358" t="s">
        <v>13868</v>
      </c>
      <c r="D1990" s="358" t="s">
        <v>12919</v>
      </c>
      <c r="E1990" s="358" t="s">
        <v>17059</v>
      </c>
      <c r="G1990" s="358" t="s">
        <v>12886</v>
      </c>
      <c r="H1990" s="385">
        <v>21.09</v>
      </c>
      <c r="I1990" s="358" t="s">
        <v>12893</v>
      </c>
      <c r="J1990" s="358" t="s">
        <v>12888</v>
      </c>
      <c r="K1990" s="358" t="s">
        <v>13558</v>
      </c>
      <c r="L1990" s="362">
        <v>39802</v>
      </c>
      <c r="N1990" s="362">
        <v>39802</v>
      </c>
      <c r="P1990" s="356" t="s">
        <v>13255</v>
      </c>
    </row>
    <row r="1991" spans="1:16" x14ac:dyDescent="0.2">
      <c r="A1991" s="356" t="s">
        <v>8868</v>
      </c>
      <c r="B1991" s="356" t="s">
        <v>17060</v>
      </c>
      <c r="C1991" s="358" t="s">
        <v>12941</v>
      </c>
      <c r="D1991" s="358" t="s">
        <v>12942</v>
      </c>
      <c r="E1991" s="358" t="s">
        <v>17061</v>
      </c>
      <c r="G1991" s="358" t="s">
        <v>12886</v>
      </c>
      <c r="H1991" s="385">
        <v>29.58</v>
      </c>
      <c r="I1991" s="358" t="s">
        <v>12893</v>
      </c>
      <c r="J1991" s="358" t="s">
        <v>12888</v>
      </c>
      <c r="K1991" s="358" t="s">
        <v>13558</v>
      </c>
      <c r="L1991" s="362">
        <v>39437</v>
      </c>
      <c r="N1991" s="362">
        <v>39437</v>
      </c>
      <c r="P1991" s="356" t="s">
        <v>13255</v>
      </c>
    </row>
    <row r="1992" spans="1:16" x14ac:dyDescent="0.2">
      <c r="A1992" s="356" t="s">
        <v>8869</v>
      </c>
      <c r="B1992" s="356" t="s">
        <v>17062</v>
      </c>
      <c r="C1992" s="358" t="s">
        <v>17063</v>
      </c>
      <c r="D1992" s="358" t="s">
        <v>13034</v>
      </c>
      <c r="E1992" s="358" t="s">
        <v>13058</v>
      </c>
      <c r="G1992" s="358" t="s">
        <v>12886</v>
      </c>
      <c r="H1992" s="385">
        <v>7.04</v>
      </c>
      <c r="I1992" s="358" t="s">
        <v>12893</v>
      </c>
      <c r="J1992" s="358" t="s">
        <v>12888</v>
      </c>
      <c r="K1992" s="358" t="s">
        <v>13558</v>
      </c>
      <c r="L1992" s="362">
        <v>39434</v>
      </c>
      <c r="N1992" s="362">
        <v>39434</v>
      </c>
      <c r="P1992" s="356" t="s">
        <v>13255</v>
      </c>
    </row>
    <row r="1993" spans="1:16" x14ac:dyDescent="0.2">
      <c r="A1993" s="356" t="s">
        <v>8870</v>
      </c>
      <c r="B1993" s="356" t="s">
        <v>17064</v>
      </c>
      <c r="C1993" s="358" t="s">
        <v>12905</v>
      </c>
      <c r="D1993" s="358" t="s">
        <v>12987</v>
      </c>
      <c r="E1993" s="358" t="s">
        <v>12988</v>
      </c>
      <c r="G1993" s="358" t="s">
        <v>12886</v>
      </c>
      <c r="H1993" s="385">
        <v>28.42</v>
      </c>
      <c r="I1993" s="358" t="s">
        <v>12893</v>
      </c>
      <c r="J1993" s="358" t="s">
        <v>12888</v>
      </c>
      <c r="K1993" s="358" t="s">
        <v>13558</v>
      </c>
      <c r="L1993" s="362">
        <v>39444</v>
      </c>
      <c r="N1993" s="362">
        <v>39444</v>
      </c>
      <c r="P1993" s="356" t="s">
        <v>13255</v>
      </c>
    </row>
    <row r="1994" spans="1:16" x14ac:dyDescent="0.2">
      <c r="A1994" s="356" t="s">
        <v>8871</v>
      </c>
      <c r="B1994" s="356" t="s">
        <v>17065</v>
      </c>
      <c r="C1994" s="358" t="s">
        <v>12962</v>
      </c>
      <c r="D1994" s="358" t="s">
        <v>12963</v>
      </c>
      <c r="E1994" s="358" t="s">
        <v>17066</v>
      </c>
      <c r="G1994" s="358" t="s">
        <v>12886</v>
      </c>
      <c r="H1994" s="385">
        <v>7.2</v>
      </c>
      <c r="I1994" s="358" t="s">
        <v>12893</v>
      </c>
      <c r="J1994" s="358" t="s">
        <v>12888</v>
      </c>
      <c r="K1994" s="358" t="s">
        <v>13558</v>
      </c>
      <c r="L1994" s="362">
        <v>39444</v>
      </c>
      <c r="N1994" s="362">
        <v>39444</v>
      </c>
      <c r="P1994" s="356" t="s">
        <v>13255</v>
      </c>
    </row>
    <row r="1995" spans="1:16" x14ac:dyDescent="0.2">
      <c r="A1995" s="356" t="s">
        <v>8872</v>
      </c>
      <c r="B1995" s="356" t="s">
        <v>17067</v>
      </c>
      <c r="C1995" s="358" t="s">
        <v>12938</v>
      </c>
      <c r="D1995" s="358" t="s">
        <v>12939</v>
      </c>
      <c r="E1995" s="358" t="s">
        <v>17068</v>
      </c>
      <c r="G1995" s="358" t="s">
        <v>12886</v>
      </c>
      <c r="H1995" s="385">
        <v>4.9000000000000004</v>
      </c>
      <c r="I1995" s="358" t="s">
        <v>12893</v>
      </c>
      <c r="J1995" s="358" t="s">
        <v>12888</v>
      </c>
      <c r="K1995" s="358" t="s">
        <v>13558</v>
      </c>
      <c r="L1995" s="362">
        <v>39433</v>
      </c>
      <c r="N1995" s="362">
        <v>39433</v>
      </c>
      <c r="P1995" s="356" t="s">
        <v>13255</v>
      </c>
    </row>
    <row r="1996" spans="1:16" x14ac:dyDescent="0.2">
      <c r="A1996" s="356" t="s">
        <v>8873</v>
      </c>
      <c r="B1996" s="356" t="s">
        <v>17069</v>
      </c>
      <c r="C1996" s="358" t="s">
        <v>13645</v>
      </c>
      <c r="D1996" s="358" t="s">
        <v>13646</v>
      </c>
      <c r="E1996" s="358" t="s">
        <v>17070</v>
      </c>
      <c r="G1996" s="358" t="s">
        <v>12886</v>
      </c>
      <c r="H1996" s="385">
        <v>4.68</v>
      </c>
      <c r="I1996" s="358" t="s">
        <v>12893</v>
      </c>
      <c r="J1996" s="358" t="s">
        <v>12888</v>
      </c>
      <c r="K1996" s="358" t="s">
        <v>13558</v>
      </c>
      <c r="L1996" s="362">
        <v>39409</v>
      </c>
      <c r="N1996" s="362">
        <v>39409</v>
      </c>
      <c r="P1996" s="356" t="s">
        <v>13255</v>
      </c>
    </row>
    <row r="1997" spans="1:16" x14ac:dyDescent="0.2">
      <c r="A1997" s="356" t="s">
        <v>8874</v>
      </c>
      <c r="B1997" s="356" t="s">
        <v>17071</v>
      </c>
      <c r="C1997" s="358" t="s">
        <v>13693</v>
      </c>
      <c r="D1997" s="358" t="s">
        <v>12916</v>
      </c>
      <c r="E1997" s="358" t="s">
        <v>17072</v>
      </c>
      <c r="G1997" s="358" t="s">
        <v>12886</v>
      </c>
      <c r="H1997" s="385">
        <v>6.968</v>
      </c>
      <c r="I1997" s="358" t="s">
        <v>12893</v>
      </c>
      <c r="J1997" s="358" t="s">
        <v>12888</v>
      </c>
      <c r="K1997" s="358" t="s">
        <v>13558</v>
      </c>
      <c r="L1997" s="362">
        <v>39445</v>
      </c>
      <c r="N1997" s="362">
        <v>39445</v>
      </c>
      <c r="P1997" s="356" t="s">
        <v>13255</v>
      </c>
    </row>
    <row r="1998" spans="1:16" x14ac:dyDescent="0.2">
      <c r="A1998" s="356" t="s">
        <v>8875</v>
      </c>
      <c r="B1998" s="356" t="s">
        <v>17073</v>
      </c>
      <c r="C1998" s="358" t="s">
        <v>12905</v>
      </c>
      <c r="D1998" s="358" t="s">
        <v>12945</v>
      </c>
      <c r="E1998" s="358" t="s">
        <v>17074</v>
      </c>
      <c r="G1998" s="358" t="s">
        <v>12886</v>
      </c>
      <c r="H1998" s="385">
        <v>3.36</v>
      </c>
      <c r="I1998" s="358" t="s">
        <v>12893</v>
      </c>
      <c r="J1998" s="358" t="s">
        <v>12888</v>
      </c>
      <c r="K1998" s="358" t="s">
        <v>13558</v>
      </c>
      <c r="L1998" s="362">
        <v>39385</v>
      </c>
      <c r="N1998" s="362">
        <v>39385</v>
      </c>
      <c r="P1998" s="356" t="s">
        <v>13255</v>
      </c>
    </row>
    <row r="1999" spans="1:16" x14ac:dyDescent="0.2">
      <c r="A1999" s="356" t="s">
        <v>8876</v>
      </c>
      <c r="B1999" s="356" t="s">
        <v>17075</v>
      </c>
      <c r="C1999" s="358" t="s">
        <v>14157</v>
      </c>
      <c r="D1999" s="358" t="s">
        <v>12931</v>
      </c>
      <c r="E1999" s="358" t="s">
        <v>17076</v>
      </c>
      <c r="G1999" s="358" t="s">
        <v>12886</v>
      </c>
      <c r="H1999" s="385">
        <v>8.16</v>
      </c>
      <c r="I1999" s="358" t="s">
        <v>12893</v>
      </c>
      <c r="J1999" s="358" t="s">
        <v>12888</v>
      </c>
      <c r="K1999" s="358" t="s">
        <v>13558</v>
      </c>
      <c r="L1999" s="362">
        <v>39469</v>
      </c>
      <c r="N1999" s="362">
        <v>39469</v>
      </c>
      <c r="P1999" s="356" t="s">
        <v>13255</v>
      </c>
    </row>
    <row r="2000" spans="1:16" x14ac:dyDescent="0.2">
      <c r="A2000" s="356" t="s">
        <v>8877</v>
      </c>
      <c r="B2000" s="356" t="s">
        <v>17077</v>
      </c>
      <c r="C2000" s="358" t="s">
        <v>13560</v>
      </c>
      <c r="D2000" s="358" t="s">
        <v>12916</v>
      </c>
      <c r="E2000" s="358" t="s">
        <v>17078</v>
      </c>
      <c r="G2000" s="358" t="s">
        <v>12886</v>
      </c>
      <c r="H2000" s="385">
        <v>6.12</v>
      </c>
      <c r="I2000" s="358" t="s">
        <v>12893</v>
      </c>
      <c r="J2000" s="358" t="s">
        <v>12888</v>
      </c>
      <c r="K2000" s="358" t="s">
        <v>13558</v>
      </c>
      <c r="L2000" s="362">
        <v>39472</v>
      </c>
      <c r="N2000" s="362">
        <v>39472</v>
      </c>
      <c r="P2000" s="356" t="s">
        <v>13255</v>
      </c>
    </row>
    <row r="2001" spans="1:16" x14ac:dyDescent="0.2">
      <c r="A2001" s="356" t="s">
        <v>8878</v>
      </c>
      <c r="B2001" s="356" t="s">
        <v>17079</v>
      </c>
      <c r="C2001" s="358" t="s">
        <v>13202</v>
      </c>
      <c r="D2001" s="358" t="s">
        <v>12984</v>
      </c>
      <c r="E2001" s="358" t="s">
        <v>17080</v>
      </c>
      <c r="G2001" s="358" t="s">
        <v>12886</v>
      </c>
      <c r="H2001" s="385">
        <v>19.8</v>
      </c>
      <c r="I2001" s="358" t="s">
        <v>12893</v>
      </c>
      <c r="J2001" s="358" t="s">
        <v>12888</v>
      </c>
      <c r="K2001" s="358" t="s">
        <v>13558</v>
      </c>
      <c r="L2001" s="362">
        <v>40358</v>
      </c>
      <c r="N2001" s="362">
        <v>40358</v>
      </c>
      <c r="P2001" s="356" t="s">
        <v>13255</v>
      </c>
    </row>
    <row r="2002" spans="1:16" x14ac:dyDescent="0.2">
      <c r="A2002" s="356" t="s">
        <v>8879</v>
      </c>
      <c r="B2002" s="356" t="s">
        <v>17081</v>
      </c>
      <c r="C2002" s="358" t="s">
        <v>13560</v>
      </c>
      <c r="D2002" s="358" t="s">
        <v>12916</v>
      </c>
      <c r="E2002" s="358" t="s">
        <v>17082</v>
      </c>
      <c r="G2002" s="358" t="s">
        <v>12886</v>
      </c>
      <c r="H2002" s="385">
        <v>8.67</v>
      </c>
      <c r="I2002" s="358" t="s">
        <v>12893</v>
      </c>
      <c r="J2002" s="358" t="s">
        <v>12888</v>
      </c>
      <c r="K2002" s="358" t="s">
        <v>13558</v>
      </c>
      <c r="L2002" s="362">
        <v>39486</v>
      </c>
      <c r="N2002" s="362">
        <v>39486</v>
      </c>
      <c r="P2002" s="356" t="s">
        <v>13255</v>
      </c>
    </row>
    <row r="2003" spans="1:16" x14ac:dyDescent="0.2">
      <c r="A2003" s="356" t="s">
        <v>8880</v>
      </c>
      <c r="B2003" s="356" t="s">
        <v>17083</v>
      </c>
      <c r="C2003" s="358" t="s">
        <v>13339</v>
      </c>
      <c r="D2003" s="358" t="s">
        <v>12984</v>
      </c>
      <c r="E2003" s="358" t="s">
        <v>14939</v>
      </c>
      <c r="G2003" s="358" t="s">
        <v>12886</v>
      </c>
      <c r="H2003" s="385">
        <v>8.8149999999999995</v>
      </c>
      <c r="I2003" s="358" t="s">
        <v>12893</v>
      </c>
      <c r="J2003" s="358" t="s">
        <v>12888</v>
      </c>
      <c r="K2003" s="358" t="s">
        <v>13558</v>
      </c>
      <c r="L2003" s="362">
        <v>39486</v>
      </c>
      <c r="N2003" s="362">
        <v>39486</v>
      </c>
      <c r="P2003" s="356" t="s">
        <v>13255</v>
      </c>
    </row>
    <row r="2004" spans="1:16" x14ac:dyDescent="0.2">
      <c r="A2004" s="356" t="s">
        <v>8881</v>
      </c>
      <c r="B2004" s="356" t="s">
        <v>17084</v>
      </c>
      <c r="C2004" s="358" t="s">
        <v>13339</v>
      </c>
      <c r="D2004" s="358" t="s">
        <v>12984</v>
      </c>
      <c r="E2004" s="358" t="s">
        <v>17085</v>
      </c>
      <c r="G2004" s="358" t="s">
        <v>12886</v>
      </c>
      <c r="H2004" s="385">
        <v>7.6</v>
      </c>
      <c r="I2004" s="358" t="s">
        <v>12893</v>
      </c>
      <c r="J2004" s="358" t="s">
        <v>12888</v>
      </c>
      <c r="K2004" s="358" t="s">
        <v>13558</v>
      </c>
      <c r="L2004" s="362">
        <v>39471</v>
      </c>
      <c r="N2004" s="362">
        <v>39471</v>
      </c>
      <c r="P2004" s="356" t="s">
        <v>13255</v>
      </c>
    </row>
    <row r="2005" spans="1:16" x14ac:dyDescent="0.2">
      <c r="A2005" s="356" t="s">
        <v>8882</v>
      </c>
      <c r="B2005" s="356" t="s">
        <v>17086</v>
      </c>
      <c r="C2005" s="358" t="s">
        <v>13001</v>
      </c>
      <c r="D2005" s="358" t="s">
        <v>12916</v>
      </c>
      <c r="E2005" s="358" t="s">
        <v>17087</v>
      </c>
      <c r="G2005" s="358" t="s">
        <v>12886</v>
      </c>
      <c r="H2005" s="385">
        <v>9.625</v>
      </c>
      <c r="I2005" s="358" t="s">
        <v>12893</v>
      </c>
      <c r="J2005" s="358" t="s">
        <v>12888</v>
      </c>
      <c r="K2005" s="358" t="s">
        <v>13558</v>
      </c>
      <c r="L2005" s="362">
        <v>39492</v>
      </c>
      <c r="N2005" s="362">
        <v>39492</v>
      </c>
      <c r="P2005" s="356" t="s">
        <v>13255</v>
      </c>
    </row>
    <row r="2006" spans="1:16" x14ac:dyDescent="0.2">
      <c r="A2006" s="356" t="s">
        <v>8883</v>
      </c>
      <c r="B2006" s="356" t="s">
        <v>17088</v>
      </c>
      <c r="C2006" s="358" t="s">
        <v>13230</v>
      </c>
      <c r="D2006" s="358" t="s">
        <v>13231</v>
      </c>
      <c r="E2006" s="358" t="s">
        <v>17089</v>
      </c>
      <c r="G2006" s="358" t="s">
        <v>12886</v>
      </c>
      <c r="H2006" s="385">
        <v>29.305</v>
      </c>
      <c r="I2006" s="358" t="s">
        <v>12893</v>
      </c>
      <c r="J2006" s="358" t="s">
        <v>12888</v>
      </c>
      <c r="K2006" s="358" t="s">
        <v>13558</v>
      </c>
      <c r="L2006" s="362">
        <v>39470</v>
      </c>
      <c r="N2006" s="362">
        <v>39470</v>
      </c>
      <c r="P2006" s="356" t="s">
        <v>13255</v>
      </c>
    </row>
    <row r="2007" spans="1:16" x14ac:dyDescent="0.2">
      <c r="A2007" s="356" t="s">
        <v>8884</v>
      </c>
      <c r="B2007" s="356" t="s">
        <v>17090</v>
      </c>
      <c r="C2007" s="358" t="s">
        <v>13595</v>
      </c>
      <c r="D2007" s="358" t="s">
        <v>13596</v>
      </c>
      <c r="E2007" s="358" t="s">
        <v>17091</v>
      </c>
      <c r="G2007" s="358" t="s">
        <v>12886</v>
      </c>
      <c r="H2007" s="385">
        <v>5.28</v>
      </c>
      <c r="I2007" s="358" t="s">
        <v>12893</v>
      </c>
      <c r="J2007" s="358" t="s">
        <v>12888</v>
      </c>
      <c r="K2007" s="358" t="s">
        <v>13558</v>
      </c>
      <c r="L2007" s="362">
        <v>39470</v>
      </c>
      <c r="N2007" s="362">
        <v>39470</v>
      </c>
      <c r="P2007" s="356" t="s">
        <v>13255</v>
      </c>
    </row>
    <row r="2008" spans="1:16" x14ac:dyDescent="0.2">
      <c r="A2008" s="356" t="s">
        <v>8885</v>
      </c>
      <c r="B2008" s="356" t="s">
        <v>17092</v>
      </c>
      <c r="C2008" s="358" t="s">
        <v>13612</v>
      </c>
      <c r="D2008" s="358" t="s">
        <v>13613</v>
      </c>
      <c r="E2008" s="358" t="s">
        <v>17093</v>
      </c>
      <c r="G2008" s="358" t="s">
        <v>12886</v>
      </c>
      <c r="H2008" s="385">
        <v>5.28</v>
      </c>
      <c r="I2008" s="358" t="s">
        <v>12893</v>
      </c>
      <c r="J2008" s="358" t="s">
        <v>12888</v>
      </c>
      <c r="K2008" s="358" t="s">
        <v>13558</v>
      </c>
      <c r="L2008" s="362">
        <v>39490</v>
      </c>
      <c r="N2008" s="362">
        <v>39490</v>
      </c>
      <c r="P2008" s="356" t="s">
        <v>13255</v>
      </c>
    </row>
    <row r="2009" spans="1:16" x14ac:dyDescent="0.2">
      <c r="A2009" s="356" t="s">
        <v>8886</v>
      </c>
      <c r="B2009" s="356" t="s">
        <v>17094</v>
      </c>
      <c r="C2009" s="358" t="s">
        <v>13612</v>
      </c>
      <c r="D2009" s="358" t="s">
        <v>13613</v>
      </c>
      <c r="E2009" s="358" t="s">
        <v>17095</v>
      </c>
      <c r="G2009" s="358" t="s">
        <v>12886</v>
      </c>
      <c r="H2009" s="385">
        <v>8.5749999999999993</v>
      </c>
      <c r="I2009" s="358" t="s">
        <v>12893</v>
      </c>
      <c r="J2009" s="358" t="s">
        <v>12888</v>
      </c>
      <c r="K2009" s="358" t="s">
        <v>13558</v>
      </c>
      <c r="L2009" s="362">
        <v>39489</v>
      </c>
      <c r="N2009" s="362">
        <v>39489</v>
      </c>
      <c r="P2009" s="356" t="s">
        <v>13255</v>
      </c>
    </row>
    <row r="2010" spans="1:16" x14ac:dyDescent="0.2">
      <c r="A2010" s="356" t="s">
        <v>8887</v>
      </c>
      <c r="B2010" s="356" t="s">
        <v>17096</v>
      </c>
      <c r="C2010" s="358" t="s">
        <v>13339</v>
      </c>
      <c r="D2010" s="358" t="s">
        <v>12984</v>
      </c>
      <c r="E2010" s="358" t="s">
        <v>17097</v>
      </c>
      <c r="G2010" s="358" t="s">
        <v>12886</v>
      </c>
      <c r="H2010" s="385">
        <v>9.5</v>
      </c>
      <c r="I2010" s="358" t="s">
        <v>12893</v>
      </c>
      <c r="J2010" s="358" t="s">
        <v>12888</v>
      </c>
      <c r="K2010" s="358" t="s">
        <v>13558</v>
      </c>
      <c r="L2010" s="362">
        <v>39519</v>
      </c>
      <c r="N2010" s="362">
        <v>39519</v>
      </c>
      <c r="P2010" s="356" t="s">
        <v>13255</v>
      </c>
    </row>
    <row r="2011" spans="1:16" x14ac:dyDescent="0.2">
      <c r="A2011" s="356" t="s">
        <v>8888</v>
      </c>
      <c r="B2011" s="356" t="s">
        <v>17098</v>
      </c>
      <c r="C2011" s="358" t="s">
        <v>13966</v>
      </c>
      <c r="D2011" s="358" t="s">
        <v>13027</v>
      </c>
      <c r="E2011" s="358" t="s">
        <v>17099</v>
      </c>
      <c r="G2011" s="358" t="s">
        <v>12886</v>
      </c>
      <c r="H2011" s="385">
        <v>4.2</v>
      </c>
      <c r="I2011" s="358" t="s">
        <v>12893</v>
      </c>
      <c r="J2011" s="358" t="s">
        <v>12888</v>
      </c>
      <c r="K2011" s="358" t="s">
        <v>13558</v>
      </c>
      <c r="L2011" s="362">
        <v>39490</v>
      </c>
      <c r="N2011" s="362">
        <v>39490</v>
      </c>
      <c r="P2011" s="356" t="s">
        <v>13255</v>
      </c>
    </row>
    <row r="2012" spans="1:16" x14ac:dyDescent="0.2">
      <c r="A2012" s="356" t="s">
        <v>8889</v>
      </c>
      <c r="B2012" s="356" t="s">
        <v>17100</v>
      </c>
      <c r="C2012" s="358" t="s">
        <v>13399</v>
      </c>
      <c r="D2012" s="358" t="s">
        <v>12984</v>
      </c>
      <c r="E2012" s="358" t="s">
        <v>17101</v>
      </c>
      <c r="G2012" s="358" t="s">
        <v>12886</v>
      </c>
      <c r="H2012" s="385">
        <v>5.95</v>
      </c>
      <c r="I2012" s="358" t="s">
        <v>12893</v>
      </c>
      <c r="J2012" s="358" t="s">
        <v>12888</v>
      </c>
      <c r="K2012" s="358" t="s">
        <v>13558</v>
      </c>
      <c r="L2012" s="362">
        <v>39490</v>
      </c>
      <c r="N2012" s="362">
        <v>39490</v>
      </c>
      <c r="P2012" s="356" t="s">
        <v>13255</v>
      </c>
    </row>
    <row r="2013" spans="1:16" x14ac:dyDescent="0.2">
      <c r="A2013" s="356" t="s">
        <v>8890</v>
      </c>
      <c r="B2013" s="356" t="s">
        <v>17102</v>
      </c>
      <c r="C2013" s="358" t="s">
        <v>13922</v>
      </c>
      <c r="D2013" s="358" t="s">
        <v>13106</v>
      </c>
      <c r="E2013" s="358" t="s">
        <v>17103</v>
      </c>
      <c r="G2013" s="358" t="s">
        <v>12886</v>
      </c>
      <c r="H2013" s="385">
        <v>22.05</v>
      </c>
      <c r="I2013" s="358" t="s">
        <v>12893</v>
      </c>
      <c r="J2013" s="358" t="s">
        <v>12888</v>
      </c>
      <c r="K2013" s="358" t="s">
        <v>13558</v>
      </c>
      <c r="L2013" s="362">
        <v>39496</v>
      </c>
      <c r="N2013" s="362">
        <v>39496</v>
      </c>
      <c r="P2013" s="356" t="s">
        <v>13255</v>
      </c>
    </row>
    <row r="2014" spans="1:16" x14ac:dyDescent="0.2">
      <c r="A2014" s="356" t="s">
        <v>8891</v>
      </c>
      <c r="B2014" s="356" t="s">
        <v>17104</v>
      </c>
      <c r="C2014" s="358" t="s">
        <v>12905</v>
      </c>
      <c r="D2014" s="358" t="s">
        <v>12949</v>
      </c>
      <c r="E2014" s="358" t="s">
        <v>17105</v>
      </c>
      <c r="G2014" s="358" t="s">
        <v>12886</v>
      </c>
      <c r="H2014" s="385">
        <v>23.46</v>
      </c>
      <c r="I2014" s="358" t="s">
        <v>12893</v>
      </c>
      <c r="J2014" s="358" t="s">
        <v>12888</v>
      </c>
      <c r="K2014" s="358" t="s">
        <v>13558</v>
      </c>
      <c r="L2014" s="362">
        <v>39500</v>
      </c>
      <c r="N2014" s="362">
        <v>39500</v>
      </c>
      <c r="P2014" s="356" t="s">
        <v>13255</v>
      </c>
    </row>
    <row r="2015" spans="1:16" x14ac:dyDescent="0.2">
      <c r="A2015" s="356" t="s">
        <v>8892</v>
      </c>
      <c r="B2015" s="356" t="s">
        <v>17106</v>
      </c>
      <c r="C2015" s="358" t="s">
        <v>12905</v>
      </c>
      <c r="D2015" s="358" t="s">
        <v>12951</v>
      </c>
      <c r="E2015" s="358" t="s">
        <v>17107</v>
      </c>
      <c r="G2015" s="358" t="s">
        <v>12886</v>
      </c>
      <c r="H2015" s="385">
        <v>6.8449999999999998</v>
      </c>
      <c r="I2015" s="358" t="s">
        <v>12893</v>
      </c>
      <c r="J2015" s="358" t="s">
        <v>12888</v>
      </c>
      <c r="K2015" s="358" t="s">
        <v>13558</v>
      </c>
      <c r="L2015" s="362">
        <v>39483</v>
      </c>
      <c r="N2015" s="362">
        <v>39483</v>
      </c>
      <c r="P2015" s="356" t="s">
        <v>13255</v>
      </c>
    </row>
    <row r="2016" spans="1:16" x14ac:dyDescent="0.2">
      <c r="A2016" s="356" t="s">
        <v>8893</v>
      </c>
      <c r="B2016" s="356" t="s">
        <v>17108</v>
      </c>
      <c r="C2016" s="358" t="s">
        <v>13966</v>
      </c>
      <c r="D2016" s="358" t="s">
        <v>13027</v>
      </c>
      <c r="E2016" s="358" t="s">
        <v>17109</v>
      </c>
      <c r="G2016" s="358" t="s">
        <v>12886</v>
      </c>
      <c r="H2016" s="385">
        <v>5.61</v>
      </c>
      <c r="I2016" s="358" t="s">
        <v>12893</v>
      </c>
      <c r="J2016" s="358" t="s">
        <v>12888</v>
      </c>
      <c r="K2016" s="358" t="s">
        <v>13558</v>
      </c>
      <c r="L2016" s="362">
        <v>39485</v>
      </c>
      <c r="N2016" s="362">
        <v>39485</v>
      </c>
      <c r="P2016" s="356" t="s">
        <v>13255</v>
      </c>
    </row>
    <row r="2017" spans="1:16" x14ac:dyDescent="0.2">
      <c r="A2017" s="356" t="s">
        <v>8894</v>
      </c>
      <c r="B2017" s="356" t="s">
        <v>17110</v>
      </c>
      <c r="C2017" s="358" t="s">
        <v>15650</v>
      </c>
      <c r="D2017" s="358" t="s">
        <v>12916</v>
      </c>
      <c r="E2017" s="358" t="s">
        <v>15462</v>
      </c>
      <c r="G2017" s="358" t="s">
        <v>12886</v>
      </c>
      <c r="H2017" s="385">
        <v>10.199999999999999</v>
      </c>
      <c r="I2017" s="358" t="s">
        <v>12893</v>
      </c>
      <c r="J2017" s="358" t="s">
        <v>12888</v>
      </c>
      <c r="K2017" s="358" t="s">
        <v>13558</v>
      </c>
      <c r="L2017" s="362">
        <v>39524</v>
      </c>
      <c r="N2017" s="362">
        <v>39524</v>
      </c>
      <c r="P2017" s="356" t="s">
        <v>13255</v>
      </c>
    </row>
    <row r="2018" spans="1:16" x14ac:dyDescent="0.2">
      <c r="A2018" s="356" t="s">
        <v>8895</v>
      </c>
      <c r="B2018" s="356" t="s">
        <v>17111</v>
      </c>
      <c r="C2018" s="358" t="s">
        <v>13595</v>
      </c>
      <c r="D2018" s="358" t="s">
        <v>13596</v>
      </c>
      <c r="E2018" s="358" t="s">
        <v>17112</v>
      </c>
      <c r="G2018" s="358" t="s">
        <v>12886</v>
      </c>
      <c r="H2018" s="385">
        <v>2.16</v>
      </c>
      <c r="I2018" s="358" t="s">
        <v>12893</v>
      </c>
      <c r="J2018" s="358" t="s">
        <v>12888</v>
      </c>
      <c r="K2018" s="358" t="s">
        <v>13558</v>
      </c>
      <c r="L2018" s="362">
        <v>39475</v>
      </c>
      <c r="N2018" s="362">
        <v>39475</v>
      </c>
      <c r="P2018" s="356" t="s">
        <v>13255</v>
      </c>
    </row>
    <row r="2019" spans="1:16" x14ac:dyDescent="0.2">
      <c r="A2019" s="356" t="s">
        <v>8896</v>
      </c>
      <c r="B2019" s="356" t="s">
        <v>17113</v>
      </c>
      <c r="C2019" s="358" t="s">
        <v>13202</v>
      </c>
      <c r="D2019" s="358" t="s">
        <v>12984</v>
      </c>
      <c r="E2019" s="358" t="s">
        <v>17080</v>
      </c>
      <c r="G2019" s="358" t="s">
        <v>12886</v>
      </c>
      <c r="H2019" s="385">
        <v>21</v>
      </c>
      <c r="I2019" s="358" t="s">
        <v>12893</v>
      </c>
      <c r="J2019" s="358" t="s">
        <v>12888</v>
      </c>
      <c r="K2019" s="358" t="s">
        <v>13558</v>
      </c>
      <c r="L2019" s="362">
        <v>39500</v>
      </c>
      <c r="N2019" s="362">
        <v>39500</v>
      </c>
      <c r="P2019" s="356" t="s">
        <v>13255</v>
      </c>
    </row>
    <row r="2020" spans="1:16" x14ac:dyDescent="0.2">
      <c r="A2020" s="356" t="s">
        <v>8897</v>
      </c>
      <c r="B2020" s="356" t="s">
        <v>17114</v>
      </c>
      <c r="C2020" s="358" t="s">
        <v>14467</v>
      </c>
      <c r="D2020" s="358" t="s">
        <v>12984</v>
      </c>
      <c r="E2020" s="358" t="s">
        <v>17115</v>
      </c>
      <c r="G2020" s="358" t="s">
        <v>12886</v>
      </c>
      <c r="H2020" s="385">
        <v>6.63</v>
      </c>
      <c r="I2020" s="358" t="s">
        <v>12893</v>
      </c>
      <c r="J2020" s="358" t="s">
        <v>12888</v>
      </c>
      <c r="K2020" s="358" t="s">
        <v>13558</v>
      </c>
      <c r="L2020" s="362">
        <v>39505</v>
      </c>
      <c r="N2020" s="362">
        <v>39505</v>
      </c>
      <c r="P2020" s="356" t="s">
        <v>13255</v>
      </c>
    </row>
    <row r="2021" spans="1:16" x14ac:dyDescent="0.2">
      <c r="A2021" s="356" t="s">
        <v>8898</v>
      </c>
      <c r="B2021" s="356" t="s">
        <v>17116</v>
      </c>
      <c r="C2021" s="358" t="s">
        <v>13154</v>
      </c>
      <c r="D2021" s="358" t="s">
        <v>12960</v>
      </c>
      <c r="E2021" s="358" t="s">
        <v>17117</v>
      </c>
      <c r="G2021" s="358" t="s">
        <v>12886</v>
      </c>
      <c r="H2021" s="385">
        <v>14.105</v>
      </c>
      <c r="I2021" s="358" t="s">
        <v>12893</v>
      </c>
      <c r="J2021" s="358" t="s">
        <v>12888</v>
      </c>
      <c r="K2021" s="358" t="s">
        <v>13558</v>
      </c>
      <c r="L2021" s="362">
        <v>39500</v>
      </c>
      <c r="N2021" s="362">
        <v>39500</v>
      </c>
      <c r="P2021" s="356" t="s">
        <v>13255</v>
      </c>
    </row>
    <row r="2022" spans="1:16" x14ac:dyDescent="0.2">
      <c r="A2022" s="356" t="s">
        <v>8899</v>
      </c>
      <c r="B2022" s="356" t="s">
        <v>17118</v>
      </c>
      <c r="C2022" s="358" t="s">
        <v>12972</v>
      </c>
      <c r="D2022" s="358" t="s">
        <v>12973</v>
      </c>
      <c r="E2022" s="358" t="s">
        <v>17119</v>
      </c>
      <c r="G2022" s="358" t="s">
        <v>12886</v>
      </c>
      <c r="H2022" s="385">
        <v>5.4</v>
      </c>
      <c r="I2022" s="358" t="s">
        <v>12893</v>
      </c>
      <c r="J2022" s="358" t="s">
        <v>12888</v>
      </c>
      <c r="K2022" s="358" t="s">
        <v>13558</v>
      </c>
      <c r="L2022" s="362">
        <v>39542</v>
      </c>
      <c r="N2022" s="362">
        <v>39542</v>
      </c>
      <c r="P2022" s="356" t="s">
        <v>13255</v>
      </c>
    </row>
    <row r="2023" spans="1:16" x14ac:dyDescent="0.2">
      <c r="A2023" s="356" t="s">
        <v>8900</v>
      </c>
      <c r="B2023" s="356" t="s">
        <v>17120</v>
      </c>
      <c r="C2023" s="358" t="s">
        <v>14337</v>
      </c>
      <c r="D2023" s="358" t="s">
        <v>12984</v>
      </c>
      <c r="E2023" s="358" t="s">
        <v>17121</v>
      </c>
      <c r="G2023" s="358" t="s">
        <v>12886</v>
      </c>
      <c r="H2023" s="385">
        <v>31.32</v>
      </c>
      <c r="I2023" s="358" t="s">
        <v>12893</v>
      </c>
      <c r="J2023" s="358" t="s">
        <v>12888</v>
      </c>
      <c r="K2023" s="358" t="s">
        <v>13558</v>
      </c>
      <c r="L2023" s="362">
        <v>39517</v>
      </c>
      <c r="N2023" s="362">
        <v>39517</v>
      </c>
      <c r="P2023" s="356" t="s">
        <v>13255</v>
      </c>
    </row>
    <row r="2024" spans="1:16" x14ac:dyDescent="0.2">
      <c r="A2024" s="356" t="s">
        <v>8901</v>
      </c>
      <c r="B2024" s="356" t="s">
        <v>17122</v>
      </c>
      <c r="C2024" s="358" t="s">
        <v>14843</v>
      </c>
      <c r="D2024" s="358" t="s">
        <v>12910</v>
      </c>
      <c r="E2024" s="358" t="s">
        <v>17123</v>
      </c>
      <c r="G2024" s="358" t="s">
        <v>12886</v>
      </c>
      <c r="H2024" s="385">
        <v>11.61</v>
      </c>
      <c r="I2024" s="358" t="s">
        <v>12893</v>
      </c>
      <c r="J2024" s="358" t="s">
        <v>12888</v>
      </c>
      <c r="K2024" s="358" t="s">
        <v>13558</v>
      </c>
      <c r="L2024" s="362">
        <v>39540</v>
      </c>
      <c r="N2024" s="362">
        <v>39540</v>
      </c>
      <c r="P2024" s="356" t="s">
        <v>13255</v>
      </c>
    </row>
    <row r="2025" spans="1:16" x14ac:dyDescent="0.2">
      <c r="A2025" s="356" t="s">
        <v>8902</v>
      </c>
      <c r="B2025" s="356" t="s">
        <v>17124</v>
      </c>
      <c r="C2025" s="358" t="s">
        <v>13020</v>
      </c>
      <c r="D2025" s="358" t="s">
        <v>12931</v>
      </c>
      <c r="E2025" s="358" t="s">
        <v>17125</v>
      </c>
      <c r="G2025" s="358" t="s">
        <v>12886</v>
      </c>
      <c r="H2025" s="385">
        <v>12.07</v>
      </c>
      <c r="I2025" s="358" t="s">
        <v>12893</v>
      </c>
      <c r="J2025" s="358" t="s">
        <v>12888</v>
      </c>
      <c r="K2025" s="358" t="s">
        <v>13558</v>
      </c>
      <c r="L2025" s="362">
        <v>39524</v>
      </c>
      <c r="N2025" s="362">
        <v>39524</v>
      </c>
      <c r="P2025" s="356" t="s">
        <v>13255</v>
      </c>
    </row>
    <row r="2026" spans="1:16" x14ac:dyDescent="0.2">
      <c r="A2026" s="356" t="s">
        <v>8903</v>
      </c>
      <c r="B2026" s="356" t="s">
        <v>17126</v>
      </c>
      <c r="C2026" s="358" t="s">
        <v>17127</v>
      </c>
      <c r="D2026" s="358" t="s">
        <v>12919</v>
      </c>
      <c r="E2026" s="358" t="s">
        <v>17128</v>
      </c>
      <c r="G2026" s="358" t="s">
        <v>12886</v>
      </c>
      <c r="H2026" s="385">
        <v>10.92</v>
      </c>
      <c r="I2026" s="358" t="s">
        <v>12893</v>
      </c>
      <c r="J2026" s="358" t="s">
        <v>12888</v>
      </c>
      <c r="K2026" s="358" t="s">
        <v>13558</v>
      </c>
      <c r="L2026" s="362">
        <v>39534</v>
      </c>
      <c r="N2026" s="362">
        <v>39534</v>
      </c>
      <c r="P2026" s="356" t="s">
        <v>13255</v>
      </c>
    </row>
    <row r="2027" spans="1:16" x14ac:dyDescent="0.2">
      <c r="A2027" s="356" t="s">
        <v>8904</v>
      </c>
      <c r="B2027" s="356" t="s">
        <v>17129</v>
      </c>
      <c r="C2027" s="358" t="s">
        <v>12955</v>
      </c>
      <c r="D2027" s="358" t="s">
        <v>12895</v>
      </c>
      <c r="E2027" s="358" t="s">
        <v>16093</v>
      </c>
      <c r="G2027" s="358" t="s">
        <v>12886</v>
      </c>
      <c r="H2027" s="385">
        <v>71.400000000000006</v>
      </c>
      <c r="I2027" s="358" t="s">
        <v>12887</v>
      </c>
      <c r="J2027" s="358" t="s">
        <v>12908</v>
      </c>
      <c r="K2027" s="358" t="s">
        <v>13558</v>
      </c>
      <c r="L2027" s="362">
        <v>39517</v>
      </c>
      <c r="N2027" s="362">
        <v>39517</v>
      </c>
      <c r="P2027" s="356" t="s">
        <v>13255</v>
      </c>
    </row>
    <row r="2028" spans="1:16" x14ac:dyDescent="0.2">
      <c r="A2028" s="356" t="s">
        <v>8905</v>
      </c>
      <c r="B2028" s="356" t="s">
        <v>17130</v>
      </c>
      <c r="C2028" s="358" t="s">
        <v>12902</v>
      </c>
      <c r="D2028" s="358" t="s">
        <v>12903</v>
      </c>
      <c r="E2028" s="358" t="s">
        <v>17131</v>
      </c>
      <c r="G2028" s="358" t="s">
        <v>12886</v>
      </c>
      <c r="H2028" s="385">
        <v>18.36</v>
      </c>
      <c r="I2028" s="358" t="s">
        <v>12893</v>
      </c>
      <c r="J2028" s="358" t="s">
        <v>12888</v>
      </c>
      <c r="K2028" s="358" t="s">
        <v>13558</v>
      </c>
      <c r="L2028" s="362">
        <v>39539</v>
      </c>
      <c r="N2028" s="362">
        <v>39539</v>
      </c>
      <c r="P2028" s="356" t="s">
        <v>13255</v>
      </c>
    </row>
    <row r="2029" spans="1:16" x14ac:dyDescent="0.2">
      <c r="A2029" s="356" t="s">
        <v>8906</v>
      </c>
      <c r="B2029" s="356" t="s">
        <v>17132</v>
      </c>
      <c r="C2029" s="358" t="s">
        <v>13516</v>
      </c>
      <c r="D2029" s="358" t="s">
        <v>12997</v>
      </c>
      <c r="E2029" s="358" t="s">
        <v>17133</v>
      </c>
      <c r="G2029" s="358" t="s">
        <v>12886</v>
      </c>
      <c r="H2029" s="385">
        <v>8.33</v>
      </c>
      <c r="I2029" s="358" t="s">
        <v>12893</v>
      </c>
      <c r="J2029" s="358" t="s">
        <v>12888</v>
      </c>
      <c r="K2029" s="358" t="s">
        <v>13558</v>
      </c>
      <c r="L2029" s="362">
        <v>39548</v>
      </c>
      <c r="N2029" s="362">
        <v>39548</v>
      </c>
      <c r="P2029" s="356" t="s">
        <v>13255</v>
      </c>
    </row>
    <row r="2030" spans="1:16" x14ac:dyDescent="0.2">
      <c r="A2030" s="356" t="s">
        <v>8907</v>
      </c>
      <c r="B2030" s="356" t="s">
        <v>17134</v>
      </c>
      <c r="C2030" s="358" t="s">
        <v>13516</v>
      </c>
      <c r="D2030" s="358" t="s">
        <v>12997</v>
      </c>
      <c r="E2030" s="358" t="s">
        <v>17135</v>
      </c>
      <c r="G2030" s="358" t="s">
        <v>12886</v>
      </c>
      <c r="H2030" s="385">
        <v>7.48</v>
      </c>
      <c r="I2030" s="358" t="s">
        <v>12893</v>
      </c>
      <c r="J2030" s="358" t="s">
        <v>12888</v>
      </c>
      <c r="K2030" s="358" t="s">
        <v>13558</v>
      </c>
      <c r="L2030" s="362">
        <v>39555</v>
      </c>
      <c r="N2030" s="362">
        <v>39555</v>
      </c>
      <c r="P2030" s="356" t="s">
        <v>13255</v>
      </c>
    </row>
    <row r="2031" spans="1:16" x14ac:dyDescent="0.2">
      <c r="A2031" s="356" t="s">
        <v>8908</v>
      </c>
      <c r="B2031" s="356" t="s">
        <v>17136</v>
      </c>
      <c r="C2031" s="358" t="s">
        <v>13139</v>
      </c>
      <c r="D2031" s="358" t="s">
        <v>13140</v>
      </c>
      <c r="E2031" s="358" t="s">
        <v>17137</v>
      </c>
      <c r="G2031" s="358" t="s">
        <v>12886</v>
      </c>
      <c r="H2031" s="385">
        <v>11.97</v>
      </c>
      <c r="I2031" s="358" t="s">
        <v>12893</v>
      </c>
      <c r="J2031" s="358" t="s">
        <v>12888</v>
      </c>
      <c r="K2031" s="358" t="s">
        <v>13558</v>
      </c>
      <c r="L2031" s="362">
        <v>39539</v>
      </c>
      <c r="N2031" s="362">
        <v>39539</v>
      </c>
      <c r="P2031" s="356" t="s">
        <v>13255</v>
      </c>
    </row>
    <row r="2032" spans="1:16" x14ac:dyDescent="0.2">
      <c r="A2032" s="356" t="s">
        <v>8909</v>
      </c>
      <c r="B2032" s="356" t="s">
        <v>17138</v>
      </c>
      <c r="C2032" s="358" t="s">
        <v>12905</v>
      </c>
      <c r="D2032" s="358" t="s">
        <v>12951</v>
      </c>
      <c r="E2032" s="358" t="s">
        <v>17139</v>
      </c>
      <c r="G2032" s="358" t="s">
        <v>12886</v>
      </c>
      <c r="H2032" s="385">
        <v>4.2</v>
      </c>
      <c r="I2032" s="358" t="s">
        <v>12893</v>
      </c>
      <c r="J2032" s="358" t="s">
        <v>12888</v>
      </c>
      <c r="K2032" s="358" t="s">
        <v>13558</v>
      </c>
      <c r="L2032" s="362">
        <v>39535</v>
      </c>
      <c r="N2032" s="362">
        <v>39535</v>
      </c>
      <c r="P2032" s="356" t="s">
        <v>13255</v>
      </c>
    </row>
    <row r="2033" spans="1:16" x14ac:dyDescent="0.2">
      <c r="A2033" s="356" t="s">
        <v>8910</v>
      </c>
      <c r="B2033" s="356" t="s">
        <v>17140</v>
      </c>
      <c r="C2033" s="358" t="s">
        <v>13783</v>
      </c>
      <c r="D2033" s="358" t="s">
        <v>13015</v>
      </c>
      <c r="E2033" s="358" t="s">
        <v>17141</v>
      </c>
      <c r="G2033" s="358" t="s">
        <v>12886</v>
      </c>
      <c r="H2033" s="385">
        <v>8.3699999999999992</v>
      </c>
      <c r="I2033" s="358" t="s">
        <v>12893</v>
      </c>
      <c r="J2033" s="358" t="s">
        <v>12888</v>
      </c>
      <c r="K2033" s="358" t="s">
        <v>13558</v>
      </c>
      <c r="L2033" s="362">
        <v>39505</v>
      </c>
      <c r="N2033" s="362">
        <v>39505</v>
      </c>
      <c r="P2033" s="356" t="s">
        <v>13255</v>
      </c>
    </row>
    <row r="2034" spans="1:16" x14ac:dyDescent="0.2">
      <c r="A2034" s="356" t="s">
        <v>8911</v>
      </c>
      <c r="B2034" s="356" t="s">
        <v>17142</v>
      </c>
      <c r="C2034" s="358" t="s">
        <v>13758</v>
      </c>
      <c r="D2034" s="358" t="s">
        <v>13759</v>
      </c>
      <c r="E2034" s="358" t="s">
        <v>17143</v>
      </c>
      <c r="G2034" s="358" t="s">
        <v>12886</v>
      </c>
      <c r="H2034" s="385">
        <v>5.5350000000000001</v>
      </c>
      <c r="I2034" s="358" t="s">
        <v>12893</v>
      </c>
      <c r="J2034" s="358" t="s">
        <v>12888</v>
      </c>
      <c r="K2034" s="358" t="s">
        <v>13558</v>
      </c>
      <c r="L2034" s="362">
        <v>39541</v>
      </c>
      <c r="N2034" s="362">
        <v>39541</v>
      </c>
      <c r="P2034" s="356" t="s">
        <v>13255</v>
      </c>
    </row>
    <row r="2035" spans="1:16" x14ac:dyDescent="0.2">
      <c r="A2035" s="356" t="s">
        <v>8912</v>
      </c>
      <c r="B2035" s="356" t="s">
        <v>17144</v>
      </c>
      <c r="C2035" s="358" t="s">
        <v>13120</v>
      </c>
      <c r="D2035" s="358" t="s">
        <v>12984</v>
      </c>
      <c r="E2035" s="358" t="s">
        <v>17145</v>
      </c>
      <c r="G2035" s="358" t="s">
        <v>12886</v>
      </c>
      <c r="H2035" s="385">
        <v>7.35</v>
      </c>
      <c r="I2035" s="358" t="s">
        <v>12893</v>
      </c>
      <c r="J2035" s="358" t="s">
        <v>12888</v>
      </c>
      <c r="K2035" s="358" t="s">
        <v>13558</v>
      </c>
      <c r="L2035" s="362">
        <v>39602</v>
      </c>
      <c r="N2035" s="362">
        <v>39602</v>
      </c>
      <c r="P2035" s="356" t="s">
        <v>13255</v>
      </c>
    </row>
    <row r="2036" spans="1:16" x14ac:dyDescent="0.2">
      <c r="A2036" s="356" t="s">
        <v>8913</v>
      </c>
      <c r="B2036" s="356" t="s">
        <v>17146</v>
      </c>
      <c r="C2036" s="358" t="s">
        <v>13060</v>
      </c>
      <c r="D2036" s="358" t="s">
        <v>12997</v>
      </c>
      <c r="E2036" s="358" t="s">
        <v>17147</v>
      </c>
      <c r="G2036" s="358" t="s">
        <v>12886</v>
      </c>
      <c r="H2036" s="385">
        <v>8.33</v>
      </c>
      <c r="I2036" s="358" t="s">
        <v>12893</v>
      </c>
      <c r="J2036" s="358" t="s">
        <v>12888</v>
      </c>
      <c r="K2036" s="358" t="s">
        <v>13558</v>
      </c>
      <c r="L2036" s="362">
        <v>39541</v>
      </c>
      <c r="N2036" s="362">
        <v>39541</v>
      </c>
      <c r="P2036" s="356" t="s">
        <v>13255</v>
      </c>
    </row>
    <row r="2037" spans="1:16" x14ac:dyDescent="0.2">
      <c r="A2037" s="356" t="s">
        <v>8914</v>
      </c>
      <c r="B2037" s="356" t="s">
        <v>17148</v>
      </c>
      <c r="C2037" s="358" t="s">
        <v>13612</v>
      </c>
      <c r="D2037" s="358" t="s">
        <v>13613</v>
      </c>
      <c r="E2037" s="358" t="s">
        <v>17149</v>
      </c>
      <c r="G2037" s="358" t="s">
        <v>12886</v>
      </c>
      <c r="H2037" s="385">
        <v>5.7750000000000004</v>
      </c>
      <c r="I2037" s="358" t="s">
        <v>12893</v>
      </c>
      <c r="J2037" s="358" t="s">
        <v>12888</v>
      </c>
      <c r="K2037" s="358" t="s">
        <v>13558</v>
      </c>
      <c r="L2037" s="362">
        <v>39553</v>
      </c>
      <c r="N2037" s="362">
        <v>39553</v>
      </c>
      <c r="P2037" s="356" t="s">
        <v>13255</v>
      </c>
    </row>
    <row r="2038" spans="1:16" x14ac:dyDescent="0.2">
      <c r="A2038" s="356" t="s">
        <v>8915</v>
      </c>
      <c r="B2038" s="356" t="s">
        <v>17150</v>
      </c>
      <c r="C2038" s="358" t="s">
        <v>13044</v>
      </c>
      <c r="D2038" s="358" t="s">
        <v>13045</v>
      </c>
      <c r="E2038" s="358" t="s">
        <v>17151</v>
      </c>
      <c r="G2038" s="358" t="s">
        <v>12886</v>
      </c>
      <c r="H2038" s="385">
        <v>2.04</v>
      </c>
      <c r="I2038" s="358" t="s">
        <v>12893</v>
      </c>
      <c r="J2038" s="358" t="s">
        <v>12888</v>
      </c>
      <c r="K2038" s="358" t="s">
        <v>13558</v>
      </c>
      <c r="L2038" s="362">
        <v>39532</v>
      </c>
      <c r="N2038" s="362">
        <v>39532</v>
      </c>
      <c r="P2038" s="356" t="s">
        <v>13255</v>
      </c>
    </row>
    <row r="2039" spans="1:16" x14ac:dyDescent="0.2">
      <c r="A2039" s="356" t="s">
        <v>8916</v>
      </c>
      <c r="B2039" s="356" t="s">
        <v>17152</v>
      </c>
      <c r="C2039" s="358" t="s">
        <v>13014</v>
      </c>
      <c r="D2039" s="358" t="s">
        <v>13015</v>
      </c>
      <c r="E2039" s="358" t="s">
        <v>17153</v>
      </c>
      <c r="G2039" s="358" t="s">
        <v>12886</v>
      </c>
      <c r="H2039" s="385">
        <v>51.12</v>
      </c>
      <c r="I2039" s="358" t="s">
        <v>12893</v>
      </c>
      <c r="J2039" s="358" t="s">
        <v>12888</v>
      </c>
      <c r="K2039" s="358" t="s">
        <v>13558</v>
      </c>
      <c r="L2039" s="362">
        <v>39541</v>
      </c>
      <c r="N2039" s="362">
        <v>39541</v>
      </c>
      <c r="P2039" s="356" t="s">
        <v>13255</v>
      </c>
    </row>
    <row r="2040" spans="1:16" x14ac:dyDescent="0.2">
      <c r="A2040" s="356" t="s">
        <v>8917</v>
      </c>
      <c r="B2040" s="356" t="s">
        <v>17154</v>
      </c>
      <c r="C2040" s="358" t="s">
        <v>12955</v>
      </c>
      <c r="D2040" s="358" t="s">
        <v>12895</v>
      </c>
      <c r="E2040" s="358" t="s">
        <v>17155</v>
      </c>
      <c r="G2040" s="358" t="s">
        <v>12886</v>
      </c>
      <c r="H2040" s="385">
        <v>10.75</v>
      </c>
      <c r="I2040" s="358" t="s">
        <v>12893</v>
      </c>
      <c r="J2040" s="358" t="s">
        <v>12888</v>
      </c>
      <c r="K2040" s="358" t="s">
        <v>13558</v>
      </c>
      <c r="L2040" s="362">
        <v>39549</v>
      </c>
      <c r="N2040" s="362">
        <v>39549</v>
      </c>
      <c r="P2040" s="356" t="s">
        <v>13255</v>
      </c>
    </row>
    <row r="2041" spans="1:16" x14ac:dyDescent="0.2">
      <c r="A2041" s="356" t="s">
        <v>8918</v>
      </c>
      <c r="B2041" s="356" t="s">
        <v>17156</v>
      </c>
      <c r="C2041" s="358" t="s">
        <v>13378</v>
      </c>
      <c r="D2041" s="358" t="s">
        <v>13379</v>
      </c>
      <c r="E2041" s="358" t="s">
        <v>17157</v>
      </c>
      <c r="G2041" s="358" t="s">
        <v>12886</v>
      </c>
      <c r="H2041" s="385">
        <v>6.16</v>
      </c>
      <c r="I2041" s="358" t="s">
        <v>12893</v>
      </c>
      <c r="J2041" s="358" t="s">
        <v>12888</v>
      </c>
      <c r="K2041" s="358" t="s">
        <v>13558</v>
      </c>
      <c r="L2041" s="362">
        <v>39601</v>
      </c>
      <c r="N2041" s="362">
        <v>39601</v>
      </c>
      <c r="P2041" s="356" t="s">
        <v>13255</v>
      </c>
    </row>
    <row r="2042" spans="1:16" x14ac:dyDescent="0.2">
      <c r="A2042" s="356" t="s">
        <v>8919</v>
      </c>
      <c r="B2042" s="356" t="s">
        <v>17158</v>
      </c>
      <c r="C2042" s="358" t="s">
        <v>13139</v>
      </c>
      <c r="D2042" s="358" t="s">
        <v>13140</v>
      </c>
      <c r="E2042" s="358" t="s">
        <v>17159</v>
      </c>
      <c r="G2042" s="358" t="s">
        <v>12886</v>
      </c>
      <c r="H2042" s="385">
        <v>8.25</v>
      </c>
      <c r="I2042" s="358" t="s">
        <v>12893</v>
      </c>
      <c r="J2042" s="358" t="s">
        <v>12888</v>
      </c>
      <c r="K2042" s="358" t="s">
        <v>13558</v>
      </c>
      <c r="L2042" s="362">
        <v>39566</v>
      </c>
      <c r="N2042" s="362">
        <v>39566</v>
      </c>
      <c r="P2042" s="356" t="s">
        <v>13255</v>
      </c>
    </row>
    <row r="2043" spans="1:16" x14ac:dyDescent="0.2">
      <c r="A2043" s="356" t="s">
        <v>8920</v>
      </c>
      <c r="B2043" s="356" t="s">
        <v>17160</v>
      </c>
      <c r="C2043" s="358" t="s">
        <v>12890</v>
      </c>
      <c r="D2043" s="358" t="s">
        <v>12891</v>
      </c>
      <c r="E2043" s="358" t="s">
        <v>17161</v>
      </c>
      <c r="G2043" s="358" t="s">
        <v>12886</v>
      </c>
      <c r="H2043" s="385">
        <v>29.835000000000001</v>
      </c>
      <c r="I2043" s="358" t="s">
        <v>12893</v>
      </c>
      <c r="J2043" s="358" t="s">
        <v>12888</v>
      </c>
      <c r="K2043" s="358" t="s">
        <v>13558</v>
      </c>
      <c r="L2043" s="362">
        <v>39549</v>
      </c>
      <c r="N2043" s="362">
        <v>39549</v>
      </c>
      <c r="P2043" s="356" t="s">
        <v>13255</v>
      </c>
    </row>
    <row r="2044" spans="1:16" x14ac:dyDescent="0.2">
      <c r="A2044" s="356" t="s">
        <v>8921</v>
      </c>
      <c r="B2044" s="356" t="s">
        <v>17162</v>
      </c>
      <c r="C2044" s="358" t="s">
        <v>13578</v>
      </c>
      <c r="D2044" s="358" t="s">
        <v>12931</v>
      </c>
      <c r="E2044" s="358" t="s">
        <v>17163</v>
      </c>
      <c r="G2044" s="358" t="s">
        <v>12886</v>
      </c>
      <c r="H2044" s="385">
        <v>10.71</v>
      </c>
      <c r="I2044" s="358" t="s">
        <v>12893</v>
      </c>
      <c r="J2044" s="358" t="s">
        <v>12888</v>
      </c>
      <c r="K2044" s="358" t="s">
        <v>13558</v>
      </c>
      <c r="L2044" s="362">
        <v>39555</v>
      </c>
      <c r="N2044" s="362">
        <v>39555</v>
      </c>
      <c r="P2044" s="356" t="s">
        <v>13255</v>
      </c>
    </row>
    <row r="2045" spans="1:16" x14ac:dyDescent="0.2">
      <c r="A2045" s="356" t="s">
        <v>8922</v>
      </c>
      <c r="B2045" s="356" t="s">
        <v>17164</v>
      </c>
      <c r="C2045" s="358" t="s">
        <v>13706</v>
      </c>
      <c r="D2045" s="358" t="s">
        <v>12895</v>
      </c>
      <c r="E2045" s="358" t="s">
        <v>17165</v>
      </c>
      <c r="G2045" s="358" t="s">
        <v>12886</v>
      </c>
      <c r="H2045" s="385">
        <v>3.15</v>
      </c>
      <c r="I2045" s="358" t="s">
        <v>12893</v>
      </c>
      <c r="J2045" s="358" t="s">
        <v>12888</v>
      </c>
      <c r="K2045" s="358" t="s">
        <v>13558</v>
      </c>
      <c r="L2045" s="362">
        <v>39559</v>
      </c>
      <c r="N2045" s="362">
        <v>39559</v>
      </c>
      <c r="P2045" s="356" t="s">
        <v>13255</v>
      </c>
    </row>
    <row r="2046" spans="1:16" x14ac:dyDescent="0.2">
      <c r="A2046" s="356" t="s">
        <v>8923</v>
      </c>
      <c r="B2046" s="356" t="s">
        <v>17166</v>
      </c>
      <c r="C2046" s="358" t="s">
        <v>13260</v>
      </c>
      <c r="D2046" s="358" t="s">
        <v>12997</v>
      </c>
      <c r="E2046" s="358" t="s">
        <v>17167</v>
      </c>
      <c r="G2046" s="358" t="s">
        <v>12886</v>
      </c>
      <c r="H2046" s="385">
        <v>9.8000000000000007</v>
      </c>
      <c r="I2046" s="358" t="s">
        <v>12893</v>
      </c>
      <c r="J2046" s="358" t="s">
        <v>12888</v>
      </c>
      <c r="K2046" s="358" t="s">
        <v>13558</v>
      </c>
      <c r="L2046" s="362">
        <v>39538</v>
      </c>
      <c r="N2046" s="362">
        <v>39538</v>
      </c>
      <c r="P2046" s="356" t="s">
        <v>13255</v>
      </c>
    </row>
    <row r="2047" spans="1:16" x14ac:dyDescent="0.2">
      <c r="A2047" s="356" t="s">
        <v>8924</v>
      </c>
      <c r="B2047" s="356" t="s">
        <v>17168</v>
      </c>
      <c r="C2047" s="358" t="s">
        <v>12926</v>
      </c>
      <c r="D2047" s="358" t="s">
        <v>12927</v>
      </c>
      <c r="E2047" s="358" t="s">
        <v>16894</v>
      </c>
      <c r="G2047" s="358" t="s">
        <v>12886</v>
      </c>
      <c r="H2047" s="385">
        <v>52.244999999999997</v>
      </c>
      <c r="I2047" s="358" t="s">
        <v>12893</v>
      </c>
      <c r="J2047" s="358" t="s">
        <v>12888</v>
      </c>
      <c r="K2047" s="358" t="s">
        <v>13558</v>
      </c>
      <c r="L2047" s="362">
        <v>39555</v>
      </c>
      <c r="N2047" s="362">
        <v>39555</v>
      </c>
      <c r="P2047" s="356" t="s">
        <v>13255</v>
      </c>
    </row>
    <row r="2048" spans="1:16" x14ac:dyDescent="0.2">
      <c r="A2048" s="356" t="s">
        <v>8925</v>
      </c>
      <c r="B2048" s="356" t="s">
        <v>17169</v>
      </c>
      <c r="C2048" s="358" t="s">
        <v>13044</v>
      </c>
      <c r="D2048" s="358" t="s">
        <v>13045</v>
      </c>
      <c r="E2048" s="358" t="s">
        <v>17170</v>
      </c>
      <c r="G2048" s="358" t="s">
        <v>12886</v>
      </c>
      <c r="H2048" s="385">
        <v>28.8</v>
      </c>
      <c r="I2048" s="358" t="s">
        <v>12893</v>
      </c>
      <c r="J2048" s="358" t="s">
        <v>12888</v>
      </c>
      <c r="K2048" s="358" t="s">
        <v>13558</v>
      </c>
      <c r="L2048" s="362">
        <v>39563</v>
      </c>
      <c r="N2048" s="362">
        <v>39563</v>
      </c>
      <c r="P2048" s="356" t="s">
        <v>13255</v>
      </c>
    </row>
    <row r="2049" spans="1:16" x14ac:dyDescent="0.2">
      <c r="A2049" s="356" t="s">
        <v>8926</v>
      </c>
      <c r="B2049" s="356" t="s">
        <v>17171</v>
      </c>
      <c r="C2049" s="358" t="s">
        <v>13134</v>
      </c>
      <c r="D2049" s="358" t="s">
        <v>13130</v>
      </c>
      <c r="E2049" s="358" t="s">
        <v>17172</v>
      </c>
      <c r="G2049" s="358" t="s">
        <v>12886</v>
      </c>
      <c r="H2049" s="385">
        <v>7.04</v>
      </c>
      <c r="I2049" s="358" t="s">
        <v>12893</v>
      </c>
      <c r="J2049" s="358" t="s">
        <v>12888</v>
      </c>
      <c r="K2049" s="358" t="s">
        <v>13558</v>
      </c>
      <c r="L2049" s="362">
        <v>39515</v>
      </c>
      <c r="N2049" s="362">
        <v>39515</v>
      </c>
      <c r="P2049" s="356" t="s">
        <v>13255</v>
      </c>
    </row>
    <row r="2050" spans="1:16" x14ac:dyDescent="0.2">
      <c r="A2050" s="356" t="s">
        <v>8927</v>
      </c>
      <c r="B2050" s="356" t="s">
        <v>17173</v>
      </c>
      <c r="C2050" s="358" t="s">
        <v>13026</v>
      </c>
      <c r="D2050" s="358" t="s">
        <v>13027</v>
      </c>
      <c r="E2050" s="358" t="s">
        <v>17174</v>
      </c>
      <c r="G2050" s="358" t="s">
        <v>12886</v>
      </c>
      <c r="H2050" s="385">
        <v>3.06</v>
      </c>
      <c r="I2050" s="358" t="s">
        <v>12893</v>
      </c>
      <c r="J2050" s="358" t="s">
        <v>12888</v>
      </c>
      <c r="K2050" s="358" t="s">
        <v>13558</v>
      </c>
      <c r="L2050" s="362">
        <v>39539</v>
      </c>
      <c r="N2050" s="362">
        <v>39539</v>
      </c>
      <c r="P2050" s="356" t="s">
        <v>13255</v>
      </c>
    </row>
    <row r="2051" spans="1:16" x14ac:dyDescent="0.2">
      <c r="A2051" s="356" t="s">
        <v>8928</v>
      </c>
      <c r="B2051" s="356" t="s">
        <v>17175</v>
      </c>
      <c r="C2051" s="358" t="s">
        <v>13230</v>
      </c>
      <c r="D2051" s="358" t="s">
        <v>13231</v>
      </c>
      <c r="E2051" s="358" t="s">
        <v>17176</v>
      </c>
      <c r="G2051" s="358" t="s">
        <v>12886</v>
      </c>
      <c r="H2051" s="385">
        <v>6.46</v>
      </c>
      <c r="I2051" s="358" t="s">
        <v>12893</v>
      </c>
      <c r="J2051" s="358" t="s">
        <v>12888</v>
      </c>
      <c r="K2051" s="358" t="s">
        <v>13558</v>
      </c>
      <c r="L2051" s="362">
        <v>39566</v>
      </c>
      <c r="N2051" s="362">
        <v>39566</v>
      </c>
      <c r="P2051" s="356" t="s">
        <v>13255</v>
      </c>
    </row>
    <row r="2052" spans="1:16" x14ac:dyDescent="0.2">
      <c r="A2052" s="356" t="s">
        <v>8929</v>
      </c>
      <c r="B2052" s="356" t="s">
        <v>17177</v>
      </c>
      <c r="C2052" s="358" t="s">
        <v>13404</v>
      </c>
      <c r="D2052" s="358" t="s">
        <v>12973</v>
      </c>
      <c r="E2052" s="358" t="s">
        <v>17178</v>
      </c>
      <c r="G2052" s="358" t="s">
        <v>12886</v>
      </c>
      <c r="H2052" s="385">
        <v>23.99</v>
      </c>
      <c r="I2052" s="358" t="s">
        <v>12893</v>
      </c>
      <c r="J2052" s="358" t="s">
        <v>12888</v>
      </c>
      <c r="K2052" s="358" t="s">
        <v>13558</v>
      </c>
      <c r="L2052" s="362">
        <v>39561</v>
      </c>
      <c r="N2052" s="362">
        <v>39561</v>
      </c>
      <c r="P2052" s="356" t="s">
        <v>13255</v>
      </c>
    </row>
    <row r="2053" spans="1:16" x14ac:dyDescent="0.2">
      <c r="A2053" s="356" t="s">
        <v>8930</v>
      </c>
      <c r="B2053" s="356" t="s">
        <v>17179</v>
      </c>
      <c r="C2053" s="358" t="s">
        <v>17180</v>
      </c>
      <c r="D2053" s="358" t="s">
        <v>12919</v>
      </c>
      <c r="E2053" s="358" t="s">
        <v>17181</v>
      </c>
      <c r="G2053" s="358" t="s">
        <v>12886</v>
      </c>
      <c r="H2053" s="385">
        <v>5.25</v>
      </c>
      <c r="I2053" s="358" t="s">
        <v>12893</v>
      </c>
      <c r="J2053" s="358" t="s">
        <v>12888</v>
      </c>
      <c r="K2053" s="358" t="s">
        <v>13558</v>
      </c>
      <c r="L2053" s="362">
        <v>39567</v>
      </c>
      <c r="N2053" s="362">
        <v>39567</v>
      </c>
      <c r="P2053" s="356" t="s">
        <v>13255</v>
      </c>
    </row>
    <row r="2054" spans="1:16" x14ac:dyDescent="0.2">
      <c r="A2054" s="356" t="s">
        <v>8931</v>
      </c>
      <c r="B2054" s="356" t="s">
        <v>17182</v>
      </c>
      <c r="C2054" s="358" t="s">
        <v>13443</v>
      </c>
      <c r="D2054" s="358" t="s">
        <v>13324</v>
      </c>
      <c r="E2054" s="358" t="s">
        <v>17183</v>
      </c>
      <c r="G2054" s="358" t="s">
        <v>12886</v>
      </c>
      <c r="H2054" s="385">
        <v>8.4499999999999993</v>
      </c>
      <c r="I2054" s="358" t="s">
        <v>12893</v>
      </c>
      <c r="J2054" s="358" t="s">
        <v>12888</v>
      </c>
      <c r="K2054" s="358" t="s">
        <v>13558</v>
      </c>
      <c r="L2054" s="362">
        <v>39559</v>
      </c>
      <c r="N2054" s="362">
        <v>39559</v>
      </c>
      <c r="P2054" s="356" t="s">
        <v>13255</v>
      </c>
    </row>
    <row r="2055" spans="1:16" x14ac:dyDescent="0.2">
      <c r="A2055" s="356" t="s">
        <v>8932</v>
      </c>
      <c r="B2055" s="356" t="s">
        <v>17184</v>
      </c>
      <c r="C2055" s="358" t="s">
        <v>12905</v>
      </c>
      <c r="D2055" s="358" t="s">
        <v>12906</v>
      </c>
      <c r="E2055" s="358" t="s">
        <v>17185</v>
      </c>
      <c r="G2055" s="358" t="s">
        <v>12886</v>
      </c>
      <c r="H2055" s="385">
        <v>216</v>
      </c>
      <c r="I2055" s="358" t="s">
        <v>12887</v>
      </c>
      <c r="J2055" s="358" t="s">
        <v>12888</v>
      </c>
      <c r="K2055" s="358" t="s">
        <v>13558</v>
      </c>
      <c r="L2055" s="362">
        <v>40893</v>
      </c>
      <c r="N2055" s="362">
        <v>40893</v>
      </c>
      <c r="P2055" s="356" t="s">
        <v>13318</v>
      </c>
    </row>
    <row r="2056" spans="1:16" x14ac:dyDescent="0.2">
      <c r="A2056" s="356" t="s">
        <v>8933</v>
      </c>
      <c r="B2056" s="356" t="s">
        <v>17186</v>
      </c>
      <c r="C2056" s="358" t="s">
        <v>12905</v>
      </c>
      <c r="D2056" s="358" t="s">
        <v>12945</v>
      </c>
      <c r="E2056" s="358" t="s">
        <v>17187</v>
      </c>
      <c r="G2056" s="358" t="s">
        <v>12886</v>
      </c>
      <c r="H2056" s="385">
        <v>9.8000000000000007</v>
      </c>
      <c r="I2056" s="358" t="s">
        <v>12893</v>
      </c>
      <c r="J2056" s="358" t="s">
        <v>12888</v>
      </c>
      <c r="K2056" s="358" t="s">
        <v>13558</v>
      </c>
      <c r="L2056" s="362">
        <v>39561</v>
      </c>
      <c r="N2056" s="362">
        <v>39561</v>
      </c>
      <c r="P2056" s="356" t="s">
        <v>13255</v>
      </c>
    </row>
    <row r="2057" spans="1:16" x14ac:dyDescent="0.2">
      <c r="A2057" s="356" t="s">
        <v>8934</v>
      </c>
      <c r="B2057" s="356" t="s">
        <v>17188</v>
      </c>
      <c r="C2057" s="358" t="s">
        <v>15375</v>
      </c>
      <c r="D2057" s="358" t="s">
        <v>12931</v>
      </c>
      <c r="E2057" s="358" t="s">
        <v>17189</v>
      </c>
      <c r="G2057" s="358" t="s">
        <v>12886</v>
      </c>
      <c r="H2057" s="385">
        <v>5.28</v>
      </c>
      <c r="I2057" s="358" t="s">
        <v>12893</v>
      </c>
      <c r="J2057" s="358" t="s">
        <v>12888</v>
      </c>
      <c r="K2057" s="358" t="s">
        <v>13558</v>
      </c>
      <c r="L2057" s="362">
        <v>39568</v>
      </c>
      <c r="N2057" s="362">
        <v>39568</v>
      </c>
      <c r="P2057" s="356" t="s">
        <v>13255</v>
      </c>
    </row>
    <row r="2058" spans="1:16" x14ac:dyDescent="0.2">
      <c r="A2058" s="356" t="s">
        <v>8935</v>
      </c>
      <c r="B2058" s="356" t="s">
        <v>17190</v>
      </c>
      <c r="C2058" s="358" t="s">
        <v>12905</v>
      </c>
      <c r="D2058" s="358" t="s">
        <v>13075</v>
      </c>
      <c r="E2058" s="358" t="s">
        <v>17191</v>
      </c>
      <c r="G2058" s="358" t="s">
        <v>12886</v>
      </c>
      <c r="H2058" s="385">
        <v>3.96</v>
      </c>
      <c r="I2058" s="358" t="s">
        <v>12893</v>
      </c>
      <c r="J2058" s="358" t="s">
        <v>12888</v>
      </c>
      <c r="K2058" s="358" t="s">
        <v>13558</v>
      </c>
      <c r="L2058" s="362">
        <v>39561</v>
      </c>
      <c r="N2058" s="362">
        <v>39561</v>
      </c>
      <c r="P2058" s="356" t="s">
        <v>13255</v>
      </c>
    </row>
    <row r="2059" spans="1:16" x14ac:dyDescent="0.2">
      <c r="A2059" s="356" t="s">
        <v>8936</v>
      </c>
      <c r="B2059" s="356" t="s">
        <v>17192</v>
      </c>
      <c r="C2059" s="358" t="s">
        <v>12905</v>
      </c>
      <c r="D2059" s="358" t="s">
        <v>12906</v>
      </c>
      <c r="E2059" s="358" t="s">
        <v>17193</v>
      </c>
      <c r="G2059" s="358" t="s">
        <v>12886</v>
      </c>
      <c r="H2059" s="385">
        <v>39.167999999999999</v>
      </c>
      <c r="I2059" s="358" t="s">
        <v>12893</v>
      </c>
      <c r="J2059" s="358" t="s">
        <v>12888</v>
      </c>
      <c r="K2059" s="358" t="s">
        <v>13558</v>
      </c>
      <c r="L2059" s="362">
        <v>39567</v>
      </c>
      <c r="N2059" s="362">
        <v>39567</v>
      </c>
      <c r="P2059" s="356" t="s">
        <v>13255</v>
      </c>
    </row>
    <row r="2060" spans="1:16" x14ac:dyDescent="0.2">
      <c r="A2060" s="356" t="s">
        <v>8937</v>
      </c>
      <c r="B2060" s="356" t="s">
        <v>17194</v>
      </c>
      <c r="C2060" s="358" t="s">
        <v>13407</v>
      </c>
      <c r="D2060" s="358" t="s">
        <v>12984</v>
      </c>
      <c r="E2060" s="358" t="s">
        <v>17195</v>
      </c>
      <c r="G2060" s="358" t="s">
        <v>12886</v>
      </c>
      <c r="H2060" s="385">
        <v>12.6</v>
      </c>
      <c r="I2060" s="358" t="s">
        <v>12893</v>
      </c>
      <c r="J2060" s="358" t="s">
        <v>12888</v>
      </c>
      <c r="K2060" s="358" t="s">
        <v>13558</v>
      </c>
      <c r="L2060" s="362">
        <v>39574</v>
      </c>
      <c r="N2060" s="362">
        <v>39574</v>
      </c>
      <c r="P2060" s="356" t="s">
        <v>13255</v>
      </c>
    </row>
    <row r="2061" spans="1:16" x14ac:dyDescent="0.2">
      <c r="A2061" s="356" t="s">
        <v>8938</v>
      </c>
      <c r="B2061" s="356" t="s">
        <v>17196</v>
      </c>
      <c r="C2061" s="358" t="s">
        <v>13095</v>
      </c>
      <c r="D2061" s="358" t="s">
        <v>12976</v>
      </c>
      <c r="E2061" s="358" t="s">
        <v>13108</v>
      </c>
      <c r="G2061" s="358" t="s">
        <v>12886</v>
      </c>
      <c r="H2061" s="385">
        <v>4.5599999999999996</v>
      </c>
      <c r="I2061" s="358" t="s">
        <v>12893</v>
      </c>
      <c r="J2061" s="358" t="s">
        <v>12888</v>
      </c>
      <c r="K2061" s="358" t="s">
        <v>13558</v>
      </c>
      <c r="L2061" s="362">
        <v>39584</v>
      </c>
      <c r="N2061" s="362">
        <v>39584</v>
      </c>
      <c r="P2061" s="356" t="s">
        <v>13255</v>
      </c>
    </row>
    <row r="2062" spans="1:16" x14ac:dyDescent="0.2">
      <c r="A2062" s="356" t="s">
        <v>8939</v>
      </c>
      <c r="B2062" s="356" t="s">
        <v>17197</v>
      </c>
      <c r="C2062" s="358" t="s">
        <v>13095</v>
      </c>
      <c r="D2062" s="358" t="s">
        <v>12976</v>
      </c>
      <c r="E2062" s="358" t="s">
        <v>15722</v>
      </c>
      <c r="G2062" s="358" t="s">
        <v>12886</v>
      </c>
      <c r="H2062" s="385">
        <v>13.99</v>
      </c>
      <c r="I2062" s="358" t="s">
        <v>12893</v>
      </c>
      <c r="J2062" s="358" t="s">
        <v>12888</v>
      </c>
      <c r="K2062" s="358" t="s">
        <v>13558</v>
      </c>
      <c r="L2062" s="362">
        <v>39583</v>
      </c>
      <c r="N2062" s="362">
        <v>39583</v>
      </c>
      <c r="P2062" s="356" t="s">
        <v>13255</v>
      </c>
    </row>
    <row r="2063" spans="1:16" x14ac:dyDescent="0.2">
      <c r="A2063" s="356" t="s">
        <v>8940</v>
      </c>
      <c r="B2063" s="356" t="s">
        <v>17198</v>
      </c>
      <c r="C2063" s="358" t="s">
        <v>13185</v>
      </c>
      <c r="D2063" s="358" t="s">
        <v>12916</v>
      </c>
      <c r="E2063" s="358" t="s">
        <v>17199</v>
      </c>
      <c r="G2063" s="358" t="s">
        <v>12886</v>
      </c>
      <c r="H2063" s="385">
        <v>10.119999999999999</v>
      </c>
      <c r="I2063" s="358" t="s">
        <v>12893</v>
      </c>
      <c r="J2063" s="358" t="s">
        <v>12888</v>
      </c>
      <c r="K2063" s="358" t="s">
        <v>13558</v>
      </c>
      <c r="L2063" s="362">
        <v>39576</v>
      </c>
      <c r="N2063" s="362">
        <v>39576</v>
      </c>
      <c r="P2063" s="356" t="s">
        <v>13255</v>
      </c>
    </row>
    <row r="2064" spans="1:16" x14ac:dyDescent="0.2">
      <c r="A2064" s="356" t="s">
        <v>8941</v>
      </c>
      <c r="B2064" s="356" t="s">
        <v>17200</v>
      </c>
      <c r="C2064" s="358" t="s">
        <v>13022</v>
      </c>
      <c r="D2064" s="358" t="s">
        <v>12931</v>
      </c>
      <c r="E2064" s="358" t="s">
        <v>17201</v>
      </c>
      <c r="G2064" s="358" t="s">
        <v>12886</v>
      </c>
      <c r="H2064" s="385">
        <v>6.48</v>
      </c>
      <c r="I2064" s="358" t="s">
        <v>12893</v>
      </c>
      <c r="J2064" s="358" t="s">
        <v>12888</v>
      </c>
      <c r="K2064" s="358" t="s">
        <v>13558</v>
      </c>
      <c r="L2064" s="362">
        <v>39576</v>
      </c>
      <c r="N2064" s="362">
        <v>39576</v>
      </c>
      <c r="P2064" s="356" t="s">
        <v>13255</v>
      </c>
    </row>
    <row r="2065" spans="1:16" x14ac:dyDescent="0.2">
      <c r="A2065" s="356" t="s">
        <v>8942</v>
      </c>
      <c r="B2065" s="356" t="s">
        <v>17202</v>
      </c>
      <c r="C2065" s="358" t="s">
        <v>13179</v>
      </c>
      <c r="D2065" s="358" t="s">
        <v>13180</v>
      </c>
      <c r="E2065" s="358" t="s">
        <v>17203</v>
      </c>
      <c r="G2065" s="358" t="s">
        <v>12886</v>
      </c>
      <c r="H2065" s="385">
        <v>4.2</v>
      </c>
      <c r="I2065" s="358" t="s">
        <v>12893</v>
      </c>
      <c r="J2065" s="358" t="s">
        <v>12888</v>
      </c>
      <c r="K2065" s="358" t="s">
        <v>13558</v>
      </c>
      <c r="L2065" s="362">
        <v>40227</v>
      </c>
      <c r="N2065" s="362">
        <v>40227</v>
      </c>
      <c r="P2065" s="356" t="s">
        <v>13255</v>
      </c>
    </row>
    <row r="2066" spans="1:16" x14ac:dyDescent="0.2">
      <c r="A2066" s="356" t="s">
        <v>8943</v>
      </c>
      <c r="B2066" s="356" t="s">
        <v>17204</v>
      </c>
      <c r="C2066" s="358" t="s">
        <v>13105</v>
      </c>
      <c r="D2066" s="358" t="s">
        <v>13106</v>
      </c>
      <c r="E2066" s="358" t="s">
        <v>17205</v>
      </c>
      <c r="G2066" s="358" t="s">
        <v>12886</v>
      </c>
      <c r="H2066" s="385">
        <v>1.62</v>
      </c>
      <c r="I2066" s="358" t="s">
        <v>12893</v>
      </c>
      <c r="J2066" s="358" t="s">
        <v>12888</v>
      </c>
      <c r="K2066" s="358" t="s">
        <v>13558</v>
      </c>
      <c r="L2066" s="362">
        <v>39576</v>
      </c>
      <c r="N2066" s="362">
        <v>39576</v>
      </c>
      <c r="P2066" s="356" t="s">
        <v>13255</v>
      </c>
    </row>
    <row r="2067" spans="1:16" x14ac:dyDescent="0.2">
      <c r="A2067" s="356" t="s">
        <v>8944</v>
      </c>
      <c r="B2067" s="356" t="s">
        <v>17206</v>
      </c>
      <c r="C2067" s="358" t="s">
        <v>13105</v>
      </c>
      <c r="D2067" s="358" t="s">
        <v>13106</v>
      </c>
      <c r="E2067" s="358" t="s">
        <v>17207</v>
      </c>
      <c r="G2067" s="358" t="s">
        <v>12886</v>
      </c>
      <c r="H2067" s="385">
        <v>3.24</v>
      </c>
      <c r="I2067" s="358" t="s">
        <v>12893</v>
      </c>
      <c r="J2067" s="358" t="s">
        <v>12888</v>
      </c>
      <c r="K2067" s="358" t="s">
        <v>13558</v>
      </c>
      <c r="L2067" s="362">
        <v>39576</v>
      </c>
      <c r="N2067" s="362">
        <v>39576</v>
      </c>
      <c r="P2067" s="356" t="s">
        <v>13255</v>
      </c>
    </row>
    <row r="2068" spans="1:16" x14ac:dyDescent="0.2">
      <c r="A2068" s="356" t="s">
        <v>8945</v>
      </c>
      <c r="B2068" s="356" t="s">
        <v>17208</v>
      </c>
      <c r="C2068" s="358" t="s">
        <v>13026</v>
      </c>
      <c r="D2068" s="358" t="s">
        <v>13027</v>
      </c>
      <c r="E2068" s="358" t="s">
        <v>14014</v>
      </c>
      <c r="G2068" s="358" t="s">
        <v>12886</v>
      </c>
      <c r="H2068" s="385">
        <v>7.7</v>
      </c>
      <c r="I2068" s="358" t="s">
        <v>12893</v>
      </c>
      <c r="J2068" s="358" t="s">
        <v>12888</v>
      </c>
      <c r="K2068" s="358" t="s">
        <v>13558</v>
      </c>
      <c r="L2068" s="362">
        <v>39563</v>
      </c>
      <c r="N2068" s="362">
        <v>39563</v>
      </c>
      <c r="P2068" s="356" t="s">
        <v>13255</v>
      </c>
    </row>
    <row r="2069" spans="1:16" x14ac:dyDescent="0.2">
      <c r="A2069" s="356" t="s">
        <v>8946</v>
      </c>
      <c r="B2069" s="356" t="s">
        <v>17209</v>
      </c>
      <c r="C2069" s="358" t="s">
        <v>13120</v>
      </c>
      <c r="D2069" s="358" t="s">
        <v>12984</v>
      </c>
      <c r="E2069" s="358" t="s">
        <v>16650</v>
      </c>
      <c r="G2069" s="358" t="s">
        <v>12886</v>
      </c>
      <c r="H2069" s="385">
        <v>19.25</v>
      </c>
      <c r="I2069" s="358" t="s">
        <v>12893</v>
      </c>
      <c r="J2069" s="358" t="s">
        <v>12888</v>
      </c>
      <c r="K2069" s="358" t="s">
        <v>13558</v>
      </c>
      <c r="L2069" s="362">
        <v>39588</v>
      </c>
      <c r="N2069" s="362">
        <v>39588</v>
      </c>
      <c r="P2069" s="356" t="s">
        <v>13605</v>
      </c>
    </row>
    <row r="2070" spans="1:16" x14ac:dyDescent="0.2">
      <c r="A2070" s="356" t="s">
        <v>8947</v>
      </c>
      <c r="B2070" s="356" t="s">
        <v>17210</v>
      </c>
      <c r="C2070" s="358" t="s">
        <v>13378</v>
      </c>
      <c r="D2070" s="358" t="s">
        <v>13379</v>
      </c>
      <c r="E2070" s="358" t="s">
        <v>17211</v>
      </c>
      <c r="G2070" s="358" t="s">
        <v>12886</v>
      </c>
      <c r="H2070" s="385">
        <v>18.62</v>
      </c>
      <c r="I2070" s="358" t="s">
        <v>12893</v>
      </c>
      <c r="J2070" s="358" t="s">
        <v>12888</v>
      </c>
      <c r="K2070" s="358" t="s">
        <v>13558</v>
      </c>
      <c r="L2070" s="362">
        <v>40861</v>
      </c>
      <c r="N2070" s="362">
        <v>40861</v>
      </c>
      <c r="P2070" s="356" t="s">
        <v>13255</v>
      </c>
    </row>
    <row r="2071" spans="1:16" x14ac:dyDescent="0.2">
      <c r="A2071" s="356" t="s">
        <v>8948</v>
      </c>
      <c r="B2071" s="356" t="s">
        <v>17212</v>
      </c>
      <c r="C2071" s="358" t="s">
        <v>13017</v>
      </c>
      <c r="D2071" s="358" t="s">
        <v>13018</v>
      </c>
      <c r="E2071" s="358" t="s">
        <v>17213</v>
      </c>
      <c r="G2071" s="358" t="s">
        <v>12886</v>
      </c>
      <c r="H2071" s="385">
        <v>4.4400000000000004</v>
      </c>
      <c r="I2071" s="358" t="s">
        <v>12893</v>
      </c>
      <c r="J2071" s="358" t="s">
        <v>12888</v>
      </c>
      <c r="K2071" s="358" t="s">
        <v>13558</v>
      </c>
      <c r="L2071" s="362">
        <v>39577</v>
      </c>
      <c r="N2071" s="362">
        <v>39577</v>
      </c>
      <c r="P2071" s="356" t="s">
        <v>13255</v>
      </c>
    </row>
    <row r="2072" spans="1:16" x14ac:dyDescent="0.2">
      <c r="A2072" s="356" t="s">
        <v>8949</v>
      </c>
      <c r="B2072" s="356" t="s">
        <v>17214</v>
      </c>
      <c r="C2072" s="358" t="s">
        <v>14157</v>
      </c>
      <c r="D2072" s="358" t="s">
        <v>12931</v>
      </c>
      <c r="E2072" s="358" t="s">
        <v>13218</v>
      </c>
      <c r="G2072" s="358" t="s">
        <v>12886</v>
      </c>
      <c r="H2072" s="385">
        <v>10.88</v>
      </c>
      <c r="I2072" s="358" t="s">
        <v>12893</v>
      </c>
      <c r="J2072" s="358" t="s">
        <v>12888</v>
      </c>
      <c r="K2072" s="358" t="s">
        <v>13558</v>
      </c>
      <c r="L2072" s="362">
        <v>39582</v>
      </c>
      <c r="N2072" s="362">
        <v>39582</v>
      </c>
      <c r="P2072" s="356" t="s">
        <v>13255</v>
      </c>
    </row>
    <row r="2073" spans="1:16" x14ac:dyDescent="0.2">
      <c r="A2073" s="356" t="s">
        <v>8950</v>
      </c>
      <c r="B2073" s="356" t="s">
        <v>17215</v>
      </c>
      <c r="C2073" s="358" t="s">
        <v>13158</v>
      </c>
      <c r="D2073" s="358" t="s">
        <v>12931</v>
      </c>
      <c r="E2073" s="358" t="s">
        <v>17216</v>
      </c>
      <c r="G2073" s="358" t="s">
        <v>12886</v>
      </c>
      <c r="H2073" s="385">
        <v>4.32</v>
      </c>
      <c r="I2073" s="358" t="s">
        <v>12893</v>
      </c>
      <c r="J2073" s="358" t="s">
        <v>12888</v>
      </c>
      <c r="K2073" s="358" t="s">
        <v>13558</v>
      </c>
      <c r="L2073" s="362">
        <v>39576</v>
      </c>
      <c r="N2073" s="362">
        <v>39576</v>
      </c>
      <c r="P2073" s="356" t="s">
        <v>13255</v>
      </c>
    </row>
    <row r="2074" spans="1:16" x14ac:dyDescent="0.2">
      <c r="A2074" s="356" t="s">
        <v>8951</v>
      </c>
      <c r="B2074" s="356" t="s">
        <v>17217</v>
      </c>
      <c r="C2074" s="358" t="s">
        <v>13099</v>
      </c>
      <c r="D2074" s="358" t="s">
        <v>12916</v>
      </c>
      <c r="E2074" s="358" t="s">
        <v>17218</v>
      </c>
      <c r="G2074" s="358" t="s">
        <v>12886</v>
      </c>
      <c r="H2074" s="385">
        <v>29.9</v>
      </c>
      <c r="I2074" s="358" t="s">
        <v>12893</v>
      </c>
      <c r="J2074" s="358" t="s">
        <v>12888</v>
      </c>
      <c r="K2074" s="358" t="s">
        <v>13558</v>
      </c>
      <c r="L2074" s="362">
        <v>39577</v>
      </c>
      <c r="N2074" s="362">
        <v>39577</v>
      </c>
      <c r="P2074" s="356" t="s">
        <v>13255</v>
      </c>
    </row>
    <row r="2075" spans="1:16" x14ac:dyDescent="0.2">
      <c r="A2075" s="356" t="s">
        <v>8952</v>
      </c>
      <c r="B2075" s="356" t="s">
        <v>17219</v>
      </c>
      <c r="C2075" s="358" t="s">
        <v>12905</v>
      </c>
      <c r="D2075" s="358" t="s">
        <v>12951</v>
      </c>
      <c r="E2075" s="358" t="s">
        <v>17220</v>
      </c>
      <c r="G2075" s="358" t="s">
        <v>12886</v>
      </c>
      <c r="H2075" s="385">
        <v>7.875</v>
      </c>
      <c r="I2075" s="358" t="s">
        <v>12893</v>
      </c>
      <c r="J2075" s="358" t="s">
        <v>12888</v>
      </c>
      <c r="K2075" s="358" t="s">
        <v>13558</v>
      </c>
      <c r="L2075" s="362">
        <v>39581</v>
      </c>
      <c r="N2075" s="362">
        <v>39581</v>
      </c>
      <c r="P2075" s="356" t="s">
        <v>13255</v>
      </c>
    </row>
    <row r="2076" spans="1:16" x14ac:dyDescent="0.2">
      <c r="A2076" s="356" t="s">
        <v>8953</v>
      </c>
      <c r="B2076" s="356" t="s">
        <v>17221</v>
      </c>
      <c r="C2076" s="358" t="s">
        <v>12926</v>
      </c>
      <c r="D2076" s="358" t="s">
        <v>12927</v>
      </c>
      <c r="E2076" s="358" t="s">
        <v>16518</v>
      </c>
      <c r="G2076" s="358" t="s">
        <v>12886</v>
      </c>
      <c r="H2076" s="385">
        <v>3.42</v>
      </c>
      <c r="I2076" s="358" t="s">
        <v>12893</v>
      </c>
      <c r="J2076" s="358" t="s">
        <v>12888</v>
      </c>
      <c r="K2076" s="358" t="s">
        <v>13558</v>
      </c>
      <c r="L2076" s="362">
        <v>39581</v>
      </c>
      <c r="N2076" s="362">
        <v>39581</v>
      </c>
      <c r="P2076" s="356" t="s">
        <v>13255</v>
      </c>
    </row>
    <row r="2077" spans="1:16" x14ac:dyDescent="0.2">
      <c r="A2077" s="356" t="s">
        <v>8954</v>
      </c>
      <c r="B2077" s="356" t="s">
        <v>17222</v>
      </c>
      <c r="C2077" s="358" t="s">
        <v>14157</v>
      </c>
      <c r="D2077" s="358" t="s">
        <v>12931</v>
      </c>
      <c r="E2077" s="358" t="s">
        <v>14268</v>
      </c>
      <c r="G2077" s="358" t="s">
        <v>12886</v>
      </c>
      <c r="H2077" s="385">
        <v>8.75</v>
      </c>
      <c r="I2077" s="358" t="s">
        <v>12893</v>
      </c>
      <c r="J2077" s="358" t="s">
        <v>12888</v>
      </c>
      <c r="K2077" s="358" t="s">
        <v>13558</v>
      </c>
      <c r="L2077" s="362">
        <v>39598</v>
      </c>
      <c r="N2077" s="362">
        <v>39598</v>
      </c>
      <c r="P2077" s="356" t="s">
        <v>13255</v>
      </c>
    </row>
    <row r="2078" spans="1:16" x14ac:dyDescent="0.2">
      <c r="A2078" s="356" t="s">
        <v>8955</v>
      </c>
      <c r="B2078" s="356" t="s">
        <v>17223</v>
      </c>
      <c r="C2078" s="358" t="s">
        <v>12941</v>
      </c>
      <c r="D2078" s="358" t="s">
        <v>12942</v>
      </c>
      <c r="E2078" s="358" t="s">
        <v>17224</v>
      </c>
      <c r="G2078" s="358" t="s">
        <v>12886</v>
      </c>
      <c r="H2078" s="385">
        <v>47.6</v>
      </c>
      <c r="I2078" s="358" t="s">
        <v>12887</v>
      </c>
      <c r="J2078" s="358" t="s">
        <v>12908</v>
      </c>
      <c r="K2078" s="358" t="s">
        <v>13558</v>
      </c>
      <c r="L2078" s="362">
        <v>39588</v>
      </c>
      <c r="N2078" s="362">
        <v>39588</v>
      </c>
      <c r="P2078" s="356" t="s">
        <v>13255</v>
      </c>
    </row>
    <row r="2079" spans="1:16" x14ac:dyDescent="0.2">
      <c r="A2079" s="356" t="s">
        <v>8956</v>
      </c>
      <c r="B2079" s="356" t="s">
        <v>17225</v>
      </c>
      <c r="C2079" s="358" t="s">
        <v>12905</v>
      </c>
      <c r="D2079" s="358" t="s">
        <v>12987</v>
      </c>
      <c r="E2079" s="358" t="s">
        <v>17226</v>
      </c>
      <c r="G2079" s="358" t="s">
        <v>12886</v>
      </c>
      <c r="H2079" s="385">
        <v>4.9400000000000004</v>
      </c>
      <c r="I2079" s="358" t="s">
        <v>12893</v>
      </c>
      <c r="J2079" s="358" t="s">
        <v>12888</v>
      </c>
      <c r="K2079" s="358" t="s">
        <v>13558</v>
      </c>
      <c r="L2079" s="362">
        <v>39573</v>
      </c>
      <c r="N2079" s="362">
        <v>39573</v>
      </c>
      <c r="P2079" s="356" t="s">
        <v>13255</v>
      </c>
    </row>
    <row r="2080" spans="1:16" x14ac:dyDescent="0.2">
      <c r="A2080" s="356" t="s">
        <v>8957</v>
      </c>
      <c r="B2080" s="356" t="s">
        <v>17227</v>
      </c>
      <c r="C2080" s="358" t="s">
        <v>13339</v>
      </c>
      <c r="D2080" s="358" t="s">
        <v>12984</v>
      </c>
      <c r="E2080" s="358" t="s">
        <v>17228</v>
      </c>
      <c r="G2080" s="358" t="s">
        <v>12886</v>
      </c>
      <c r="H2080" s="385">
        <v>11.16</v>
      </c>
      <c r="I2080" s="358" t="s">
        <v>12893</v>
      </c>
      <c r="J2080" s="358" t="s">
        <v>12888</v>
      </c>
      <c r="K2080" s="358" t="s">
        <v>13558</v>
      </c>
      <c r="L2080" s="362">
        <v>39584</v>
      </c>
      <c r="N2080" s="362">
        <v>39584</v>
      </c>
      <c r="P2080" s="356" t="s">
        <v>13255</v>
      </c>
    </row>
    <row r="2081" spans="1:16" x14ac:dyDescent="0.2">
      <c r="A2081" s="356" t="s">
        <v>8958</v>
      </c>
      <c r="B2081" s="356" t="s">
        <v>17229</v>
      </c>
      <c r="C2081" s="358" t="s">
        <v>13339</v>
      </c>
      <c r="D2081" s="358" t="s">
        <v>12984</v>
      </c>
      <c r="E2081" s="358" t="s">
        <v>16911</v>
      </c>
      <c r="G2081" s="358" t="s">
        <v>12886</v>
      </c>
      <c r="H2081" s="385">
        <v>9.7200000000000006</v>
      </c>
      <c r="I2081" s="358" t="s">
        <v>12893</v>
      </c>
      <c r="J2081" s="358" t="s">
        <v>12888</v>
      </c>
      <c r="K2081" s="358" t="s">
        <v>13558</v>
      </c>
      <c r="L2081" s="362">
        <v>39602</v>
      </c>
      <c r="N2081" s="362">
        <v>39602</v>
      </c>
      <c r="P2081" s="356" t="s">
        <v>13255</v>
      </c>
    </row>
    <row r="2082" spans="1:16" x14ac:dyDescent="0.2">
      <c r="A2082" s="356" t="s">
        <v>8959</v>
      </c>
      <c r="B2082" s="356" t="s">
        <v>17230</v>
      </c>
      <c r="C2082" s="358" t="s">
        <v>13339</v>
      </c>
      <c r="D2082" s="358" t="s">
        <v>12984</v>
      </c>
      <c r="E2082" s="358" t="s">
        <v>17231</v>
      </c>
      <c r="G2082" s="358" t="s">
        <v>12886</v>
      </c>
      <c r="H2082" s="385">
        <v>13.5</v>
      </c>
      <c r="I2082" s="358" t="s">
        <v>12893</v>
      </c>
      <c r="J2082" s="358" t="s">
        <v>12888</v>
      </c>
      <c r="K2082" s="358" t="s">
        <v>13558</v>
      </c>
      <c r="L2082" s="362">
        <v>39602</v>
      </c>
      <c r="N2082" s="362">
        <v>39602</v>
      </c>
      <c r="P2082" s="356" t="s">
        <v>13255</v>
      </c>
    </row>
    <row r="2083" spans="1:16" x14ac:dyDescent="0.2">
      <c r="A2083" s="356" t="s">
        <v>8960</v>
      </c>
      <c r="B2083" s="356" t="s">
        <v>17232</v>
      </c>
      <c r="C2083" s="358" t="s">
        <v>12905</v>
      </c>
      <c r="D2083" s="358" t="s">
        <v>12987</v>
      </c>
      <c r="E2083" s="358" t="s">
        <v>17233</v>
      </c>
      <c r="G2083" s="358" t="s">
        <v>12886</v>
      </c>
      <c r="H2083" s="385">
        <v>3.93</v>
      </c>
      <c r="I2083" s="358" t="s">
        <v>12893</v>
      </c>
      <c r="J2083" s="358" t="s">
        <v>12888</v>
      </c>
      <c r="K2083" s="358" t="s">
        <v>13558</v>
      </c>
      <c r="L2083" s="362">
        <v>39580</v>
      </c>
      <c r="N2083" s="362">
        <v>39580</v>
      </c>
      <c r="P2083" s="356" t="s">
        <v>13255</v>
      </c>
    </row>
    <row r="2084" spans="1:16" x14ac:dyDescent="0.2">
      <c r="A2084" s="356" t="s">
        <v>8961</v>
      </c>
      <c r="B2084" s="356" t="s">
        <v>17234</v>
      </c>
      <c r="C2084" s="358" t="s">
        <v>13158</v>
      </c>
      <c r="D2084" s="358" t="s">
        <v>12931</v>
      </c>
      <c r="E2084" s="358" t="s">
        <v>14976</v>
      </c>
      <c r="G2084" s="358" t="s">
        <v>12886</v>
      </c>
      <c r="H2084" s="385">
        <v>5.46</v>
      </c>
      <c r="I2084" s="358" t="s">
        <v>12893</v>
      </c>
      <c r="J2084" s="358" t="s">
        <v>12888</v>
      </c>
      <c r="K2084" s="358" t="s">
        <v>13558</v>
      </c>
      <c r="L2084" s="362">
        <v>39598</v>
      </c>
      <c r="N2084" s="362">
        <v>39598</v>
      </c>
      <c r="P2084" s="356" t="s">
        <v>13255</v>
      </c>
    </row>
    <row r="2085" spans="1:16" x14ac:dyDescent="0.2">
      <c r="A2085" s="356" t="s">
        <v>8962</v>
      </c>
      <c r="B2085" s="356" t="s">
        <v>17235</v>
      </c>
      <c r="C2085" s="358" t="s">
        <v>15161</v>
      </c>
      <c r="D2085" s="358" t="s">
        <v>12899</v>
      </c>
      <c r="E2085" s="358" t="s">
        <v>17236</v>
      </c>
      <c r="G2085" s="358" t="s">
        <v>12886</v>
      </c>
      <c r="H2085" s="385">
        <v>5.0999999999999996</v>
      </c>
      <c r="I2085" s="358" t="s">
        <v>12893</v>
      </c>
      <c r="J2085" s="358" t="s">
        <v>12888</v>
      </c>
      <c r="K2085" s="358" t="s">
        <v>13558</v>
      </c>
      <c r="L2085" s="362">
        <v>39597</v>
      </c>
      <c r="N2085" s="362">
        <v>39597</v>
      </c>
      <c r="P2085" s="356" t="s">
        <v>13255</v>
      </c>
    </row>
    <row r="2086" spans="1:16" x14ac:dyDescent="0.2">
      <c r="A2086" s="356" t="s">
        <v>8963</v>
      </c>
      <c r="B2086" s="356" t="s">
        <v>17237</v>
      </c>
      <c r="C2086" s="358" t="s">
        <v>13095</v>
      </c>
      <c r="D2086" s="358" t="s">
        <v>12976</v>
      </c>
      <c r="E2086" s="358" t="s">
        <v>16998</v>
      </c>
      <c r="G2086" s="358" t="s">
        <v>12886</v>
      </c>
      <c r="H2086" s="385">
        <v>13.125</v>
      </c>
      <c r="I2086" s="358" t="s">
        <v>12893</v>
      </c>
      <c r="J2086" s="358" t="s">
        <v>12888</v>
      </c>
      <c r="K2086" s="358" t="s">
        <v>13558</v>
      </c>
      <c r="L2086" s="362">
        <v>39575</v>
      </c>
      <c r="N2086" s="362">
        <v>39575</v>
      </c>
      <c r="P2086" s="356" t="s">
        <v>13255</v>
      </c>
    </row>
    <row r="2087" spans="1:16" x14ac:dyDescent="0.2">
      <c r="A2087" s="356" t="s">
        <v>8964</v>
      </c>
      <c r="B2087" s="356" t="s">
        <v>17238</v>
      </c>
      <c r="C2087" s="358" t="s">
        <v>13244</v>
      </c>
      <c r="D2087" s="358" t="s">
        <v>13245</v>
      </c>
      <c r="E2087" s="358" t="s">
        <v>17239</v>
      </c>
      <c r="G2087" s="358" t="s">
        <v>12886</v>
      </c>
      <c r="H2087" s="385">
        <v>3.52</v>
      </c>
      <c r="I2087" s="358" t="s">
        <v>12893</v>
      </c>
      <c r="J2087" s="358" t="s">
        <v>12888</v>
      </c>
      <c r="K2087" s="358" t="s">
        <v>13558</v>
      </c>
      <c r="L2087" s="362">
        <v>39570</v>
      </c>
      <c r="N2087" s="362">
        <v>39570</v>
      </c>
      <c r="P2087" s="356" t="s">
        <v>13255</v>
      </c>
    </row>
    <row r="2088" spans="1:16" x14ac:dyDescent="0.2">
      <c r="A2088" s="356" t="s">
        <v>8965</v>
      </c>
      <c r="B2088" s="356" t="s">
        <v>17240</v>
      </c>
      <c r="C2088" s="358" t="s">
        <v>13378</v>
      </c>
      <c r="D2088" s="358" t="s">
        <v>13379</v>
      </c>
      <c r="E2088" s="358" t="s">
        <v>17241</v>
      </c>
      <c r="G2088" s="358" t="s">
        <v>12886</v>
      </c>
      <c r="H2088" s="385">
        <v>9.18</v>
      </c>
      <c r="I2088" s="358" t="s">
        <v>12893</v>
      </c>
      <c r="J2088" s="358" t="s">
        <v>12888</v>
      </c>
      <c r="K2088" s="358" t="s">
        <v>13558</v>
      </c>
      <c r="L2088" s="362">
        <v>39619</v>
      </c>
      <c r="N2088" s="362">
        <v>39619</v>
      </c>
      <c r="P2088" s="356" t="s">
        <v>13255</v>
      </c>
    </row>
    <row r="2089" spans="1:16" x14ac:dyDescent="0.2">
      <c r="A2089" s="356" t="s">
        <v>8966</v>
      </c>
      <c r="B2089" s="356" t="s">
        <v>17242</v>
      </c>
      <c r="C2089" s="358" t="s">
        <v>13713</v>
      </c>
      <c r="D2089" s="358" t="s">
        <v>12997</v>
      </c>
      <c r="E2089" s="358" t="s">
        <v>13772</v>
      </c>
      <c r="G2089" s="358" t="s">
        <v>12886</v>
      </c>
      <c r="H2089" s="385">
        <v>9.4600000000000009</v>
      </c>
      <c r="I2089" s="358" t="s">
        <v>12893</v>
      </c>
      <c r="J2089" s="358" t="s">
        <v>12888</v>
      </c>
      <c r="K2089" s="358" t="s">
        <v>13558</v>
      </c>
      <c r="L2089" s="362">
        <v>39674</v>
      </c>
      <c r="N2089" s="362">
        <v>39674</v>
      </c>
      <c r="P2089" s="356" t="s">
        <v>13255</v>
      </c>
    </row>
    <row r="2090" spans="1:16" x14ac:dyDescent="0.2">
      <c r="A2090" s="356" t="s">
        <v>8967</v>
      </c>
      <c r="B2090" s="356" t="s">
        <v>17243</v>
      </c>
      <c r="C2090" s="358" t="s">
        <v>12941</v>
      </c>
      <c r="D2090" s="358" t="s">
        <v>12942</v>
      </c>
      <c r="E2090" s="358" t="s">
        <v>17244</v>
      </c>
      <c r="G2090" s="358" t="s">
        <v>12886</v>
      </c>
      <c r="H2090" s="385">
        <v>59.22</v>
      </c>
      <c r="I2090" s="358" t="s">
        <v>12893</v>
      </c>
      <c r="J2090" s="358" t="s">
        <v>12888</v>
      </c>
      <c r="K2090" s="358" t="s">
        <v>13558</v>
      </c>
      <c r="L2090" s="362">
        <v>39584</v>
      </c>
      <c r="N2090" s="362">
        <v>39584</v>
      </c>
      <c r="P2090" s="356" t="s">
        <v>13255</v>
      </c>
    </row>
    <row r="2091" spans="1:16" x14ac:dyDescent="0.2">
      <c r="A2091" s="356" t="s">
        <v>8968</v>
      </c>
      <c r="B2091" s="356" t="s">
        <v>17245</v>
      </c>
      <c r="C2091" s="358" t="s">
        <v>13339</v>
      </c>
      <c r="D2091" s="358" t="s">
        <v>12984</v>
      </c>
      <c r="E2091" s="358" t="s">
        <v>17246</v>
      </c>
      <c r="G2091" s="358" t="s">
        <v>12886</v>
      </c>
      <c r="H2091" s="385">
        <v>12.25</v>
      </c>
      <c r="I2091" s="358" t="s">
        <v>12893</v>
      </c>
      <c r="J2091" s="358" t="s">
        <v>12888</v>
      </c>
      <c r="K2091" s="358" t="s">
        <v>13558</v>
      </c>
      <c r="L2091" s="362">
        <v>39602</v>
      </c>
      <c r="N2091" s="362">
        <v>39602</v>
      </c>
      <c r="P2091" s="356" t="s">
        <v>13255</v>
      </c>
    </row>
    <row r="2092" spans="1:16" x14ac:dyDescent="0.2">
      <c r="A2092" s="356" t="s">
        <v>8969</v>
      </c>
      <c r="B2092" s="356" t="s">
        <v>17247</v>
      </c>
      <c r="C2092" s="358" t="s">
        <v>13022</v>
      </c>
      <c r="D2092" s="358" t="s">
        <v>12931</v>
      </c>
      <c r="E2092" s="358" t="s">
        <v>17248</v>
      </c>
      <c r="G2092" s="358" t="s">
        <v>12886</v>
      </c>
      <c r="H2092" s="385">
        <v>7.02</v>
      </c>
      <c r="I2092" s="358" t="s">
        <v>12893</v>
      </c>
      <c r="J2092" s="358" t="s">
        <v>12888</v>
      </c>
      <c r="K2092" s="358" t="s">
        <v>13558</v>
      </c>
      <c r="L2092" s="362">
        <v>39611</v>
      </c>
      <c r="N2092" s="362">
        <v>39611</v>
      </c>
      <c r="P2092" s="356" t="s">
        <v>13255</v>
      </c>
    </row>
    <row r="2093" spans="1:16" x14ac:dyDescent="0.2">
      <c r="A2093" s="356" t="s">
        <v>8970</v>
      </c>
      <c r="B2093" s="356" t="s">
        <v>17249</v>
      </c>
      <c r="C2093" s="358" t="s">
        <v>12965</v>
      </c>
      <c r="D2093" s="358" t="s">
        <v>12966</v>
      </c>
      <c r="E2093" s="358" t="s">
        <v>17250</v>
      </c>
      <c r="G2093" s="358" t="s">
        <v>12886</v>
      </c>
      <c r="H2093" s="385">
        <v>10.88</v>
      </c>
      <c r="I2093" s="358" t="s">
        <v>12893</v>
      </c>
      <c r="J2093" s="358" t="s">
        <v>12888</v>
      </c>
      <c r="K2093" s="358" t="s">
        <v>13558</v>
      </c>
      <c r="L2093" s="362">
        <v>39604</v>
      </c>
      <c r="N2093" s="362">
        <v>39604</v>
      </c>
      <c r="P2093" s="356" t="s">
        <v>13255</v>
      </c>
    </row>
    <row r="2094" spans="1:16" x14ac:dyDescent="0.2">
      <c r="A2094" s="356" t="s">
        <v>8971</v>
      </c>
      <c r="B2094" s="356" t="s">
        <v>17251</v>
      </c>
      <c r="C2094" s="358" t="s">
        <v>12918</v>
      </c>
      <c r="D2094" s="358" t="s">
        <v>12919</v>
      </c>
      <c r="E2094" s="358" t="s">
        <v>17252</v>
      </c>
      <c r="G2094" s="358" t="s">
        <v>12886</v>
      </c>
      <c r="H2094" s="385">
        <v>44.16</v>
      </c>
      <c r="I2094" s="358" t="s">
        <v>12893</v>
      </c>
      <c r="J2094" s="358" t="s">
        <v>12888</v>
      </c>
      <c r="K2094" s="358" t="s">
        <v>13558</v>
      </c>
      <c r="L2094" s="362">
        <v>39626</v>
      </c>
      <c r="N2094" s="362">
        <v>39626</v>
      </c>
      <c r="P2094" s="356" t="s">
        <v>13255</v>
      </c>
    </row>
    <row r="2095" spans="1:16" x14ac:dyDescent="0.2">
      <c r="A2095" s="356" t="s">
        <v>8972</v>
      </c>
      <c r="B2095" s="356" t="s">
        <v>17253</v>
      </c>
      <c r="C2095" s="358" t="s">
        <v>13612</v>
      </c>
      <c r="D2095" s="358" t="s">
        <v>13613</v>
      </c>
      <c r="E2095" s="358" t="s">
        <v>17254</v>
      </c>
      <c r="G2095" s="358" t="s">
        <v>12886</v>
      </c>
      <c r="H2095" s="385">
        <v>5.0999999999999996</v>
      </c>
      <c r="I2095" s="358" t="s">
        <v>12893</v>
      </c>
      <c r="J2095" s="358" t="s">
        <v>12888</v>
      </c>
      <c r="K2095" s="358" t="s">
        <v>13558</v>
      </c>
      <c r="L2095" s="362">
        <v>39609</v>
      </c>
      <c r="N2095" s="362">
        <v>39609</v>
      </c>
      <c r="P2095" s="356" t="s">
        <v>13255</v>
      </c>
    </row>
    <row r="2096" spans="1:16" x14ac:dyDescent="0.2">
      <c r="A2096" s="356" t="s">
        <v>8973</v>
      </c>
      <c r="B2096" s="356" t="s">
        <v>17255</v>
      </c>
      <c r="C2096" s="358" t="s">
        <v>13374</v>
      </c>
      <c r="D2096" s="358" t="s">
        <v>12916</v>
      </c>
      <c r="E2096" s="358" t="s">
        <v>17256</v>
      </c>
      <c r="G2096" s="358" t="s">
        <v>12886</v>
      </c>
      <c r="H2096" s="385">
        <v>7.56</v>
      </c>
      <c r="I2096" s="358" t="s">
        <v>12893</v>
      </c>
      <c r="J2096" s="358" t="s">
        <v>12888</v>
      </c>
      <c r="K2096" s="358" t="s">
        <v>13558</v>
      </c>
      <c r="L2096" s="362">
        <v>39609</v>
      </c>
      <c r="N2096" s="362">
        <v>39609</v>
      </c>
      <c r="P2096" s="356" t="s">
        <v>13255</v>
      </c>
    </row>
    <row r="2097" spans="1:16" x14ac:dyDescent="0.2">
      <c r="A2097" s="356" t="s">
        <v>8974</v>
      </c>
      <c r="B2097" s="356" t="s">
        <v>17257</v>
      </c>
      <c r="C2097" s="358" t="s">
        <v>13572</v>
      </c>
      <c r="D2097" s="358" t="s">
        <v>12981</v>
      </c>
      <c r="E2097" s="358" t="s">
        <v>17258</v>
      </c>
      <c r="G2097" s="358" t="s">
        <v>12886</v>
      </c>
      <c r="H2097" s="385">
        <v>6.44</v>
      </c>
      <c r="I2097" s="358" t="s">
        <v>12893</v>
      </c>
      <c r="J2097" s="358" t="s">
        <v>12888</v>
      </c>
      <c r="K2097" s="358" t="s">
        <v>13558</v>
      </c>
      <c r="L2097" s="362">
        <v>39657</v>
      </c>
      <c r="N2097" s="362">
        <v>39657</v>
      </c>
      <c r="P2097" s="356" t="s">
        <v>13255</v>
      </c>
    </row>
    <row r="2098" spans="1:16" x14ac:dyDescent="0.2">
      <c r="A2098" s="356" t="s">
        <v>8975</v>
      </c>
      <c r="B2098" s="356" t="s">
        <v>17259</v>
      </c>
      <c r="C2098" s="358" t="s">
        <v>12975</v>
      </c>
      <c r="D2098" s="358" t="s">
        <v>12976</v>
      </c>
      <c r="E2098" s="358" t="s">
        <v>13593</v>
      </c>
      <c r="G2098" s="358" t="s">
        <v>12886</v>
      </c>
      <c r="H2098" s="385">
        <v>4.8600000000000003</v>
      </c>
      <c r="I2098" s="358" t="s">
        <v>12893</v>
      </c>
      <c r="J2098" s="358" t="s">
        <v>12888</v>
      </c>
      <c r="K2098" s="358" t="s">
        <v>13558</v>
      </c>
      <c r="L2098" s="362">
        <v>39604</v>
      </c>
      <c r="N2098" s="362">
        <v>39604</v>
      </c>
      <c r="P2098" s="356" t="s">
        <v>13255</v>
      </c>
    </row>
    <row r="2099" spans="1:16" x14ac:dyDescent="0.2">
      <c r="A2099" s="356" t="s">
        <v>8976</v>
      </c>
      <c r="B2099" s="356" t="s">
        <v>17260</v>
      </c>
      <c r="C2099" s="358" t="s">
        <v>16099</v>
      </c>
      <c r="D2099" s="358" t="s">
        <v>13130</v>
      </c>
      <c r="E2099" s="358" t="s">
        <v>17261</v>
      </c>
      <c r="G2099" s="358" t="s">
        <v>12886</v>
      </c>
      <c r="H2099" s="385">
        <v>5.72</v>
      </c>
      <c r="I2099" s="358" t="s">
        <v>12893</v>
      </c>
      <c r="J2099" s="358" t="s">
        <v>12888</v>
      </c>
      <c r="K2099" s="358" t="s">
        <v>13558</v>
      </c>
      <c r="L2099" s="362">
        <v>39618</v>
      </c>
      <c r="N2099" s="362">
        <v>39618</v>
      </c>
      <c r="P2099" s="356" t="s">
        <v>13255</v>
      </c>
    </row>
    <row r="2100" spans="1:16" x14ac:dyDescent="0.2">
      <c r="A2100" s="356" t="s">
        <v>8977</v>
      </c>
      <c r="B2100" s="356" t="s">
        <v>17262</v>
      </c>
      <c r="C2100" s="358" t="s">
        <v>13020</v>
      </c>
      <c r="D2100" s="358" t="s">
        <v>12931</v>
      </c>
      <c r="E2100" s="358" t="s">
        <v>17263</v>
      </c>
      <c r="G2100" s="358" t="s">
        <v>12886</v>
      </c>
      <c r="H2100" s="385">
        <v>6.16</v>
      </c>
      <c r="I2100" s="358" t="s">
        <v>12893</v>
      </c>
      <c r="J2100" s="358" t="s">
        <v>12888</v>
      </c>
      <c r="K2100" s="358" t="s">
        <v>13558</v>
      </c>
      <c r="L2100" s="362">
        <v>39640</v>
      </c>
      <c r="N2100" s="362">
        <v>39640</v>
      </c>
      <c r="P2100" s="356" t="s">
        <v>13255</v>
      </c>
    </row>
    <row r="2101" spans="1:16" x14ac:dyDescent="0.2">
      <c r="A2101" s="356" t="s">
        <v>8978</v>
      </c>
      <c r="B2101" s="356" t="s">
        <v>17264</v>
      </c>
      <c r="C2101" s="358" t="s">
        <v>13136</v>
      </c>
      <c r="D2101" s="358" t="s">
        <v>12884</v>
      </c>
      <c r="E2101" s="358" t="s">
        <v>17265</v>
      </c>
      <c r="G2101" s="358" t="s">
        <v>12886</v>
      </c>
      <c r="H2101" s="385">
        <v>29.4</v>
      </c>
      <c r="I2101" s="358" t="s">
        <v>12893</v>
      </c>
      <c r="J2101" s="358" t="s">
        <v>12888</v>
      </c>
      <c r="K2101" s="358" t="s">
        <v>13558</v>
      </c>
      <c r="L2101" s="362">
        <v>39556</v>
      </c>
      <c r="N2101" s="362">
        <v>39556</v>
      </c>
      <c r="P2101" s="356" t="s">
        <v>13255</v>
      </c>
    </row>
    <row r="2102" spans="1:16" x14ac:dyDescent="0.2">
      <c r="A2102" s="356" t="s">
        <v>8979</v>
      </c>
      <c r="B2102" s="356" t="s">
        <v>17266</v>
      </c>
      <c r="C2102" s="358" t="s">
        <v>12905</v>
      </c>
      <c r="D2102" s="358" t="s">
        <v>12951</v>
      </c>
      <c r="E2102" s="358" t="s">
        <v>17267</v>
      </c>
      <c r="G2102" s="358" t="s">
        <v>12886</v>
      </c>
      <c r="H2102" s="385">
        <v>7</v>
      </c>
      <c r="I2102" s="358" t="s">
        <v>12893</v>
      </c>
      <c r="J2102" s="358" t="s">
        <v>12888</v>
      </c>
      <c r="K2102" s="358" t="s">
        <v>13558</v>
      </c>
      <c r="L2102" s="362">
        <v>39594</v>
      </c>
      <c r="N2102" s="362">
        <v>39594</v>
      </c>
      <c r="P2102" s="356" t="s">
        <v>13255</v>
      </c>
    </row>
    <row r="2103" spans="1:16" x14ac:dyDescent="0.2">
      <c r="A2103" s="356" t="s">
        <v>8980</v>
      </c>
      <c r="B2103" s="356" t="s">
        <v>17268</v>
      </c>
      <c r="C2103" s="358" t="s">
        <v>13645</v>
      </c>
      <c r="D2103" s="358" t="s">
        <v>13646</v>
      </c>
      <c r="E2103" s="358" t="s">
        <v>14151</v>
      </c>
      <c r="G2103" s="358" t="s">
        <v>12886</v>
      </c>
      <c r="H2103" s="385">
        <v>13.3</v>
      </c>
      <c r="I2103" s="358" t="s">
        <v>12893</v>
      </c>
      <c r="J2103" s="358" t="s">
        <v>12888</v>
      </c>
      <c r="K2103" s="358" t="s">
        <v>13558</v>
      </c>
      <c r="L2103" s="362">
        <v>39570</v>
      </c>
      <c r="N2103" s="362">
        <v>39570</v>
      </c>
      <c r="P2103" s="356" t="s">
        <v>13255</v>
      </c>
    </row>
    <row r="2104" spans="1:16" x14ac:dyDescent="0.2">
      <c r="A2104" s="356" t="s">
        <v>8981</v>
      </c>
      <c r="B2104" s="356" t="s">
        <v>17269</v>
      </c>
      <c r="C2104" s="358" t="s">
        <v>13044</v>
      </c>
      <c r="D2104" s="358" t="s">
        <v>13045</v>
      </c>
      <c r="E2104" s="358" t="s">
        <v>17270</v>
      </c>
      <c r="G2104" s="358" t="s">
        <v>12886</v>
      </c>
      <c r="H2104" s="385">
        <v>9.1</v>
      </c>
      <c r="I2104" s="358" t="s">
        <v>12893</v>
      </c>
      <c r="J2104" s="358" t="s">
        <v>12888</v>
      </c>
      <c r="K2104" s="358" t="s">
        <v>13558</v>
      </c>
      <c r="L2104" s="362">
        <v>39568</v>
      </c>
      <c r="N2104" s="362">
        <v>39568</v>
      </c>
      <c r="P2104" s="356" t="s">
        <v>13255</v>
      </c>
    </row>
    <row r="2105" spans="1:16" x14ac:dyDescent="0.2">
      <c r="A2105" s="356" t="s">
        <v>8982</v>
      </c>
      <c r="B2105" s="356" t="s">
        <v>17271</v>
      </c>
      <c r="C2105" s="358" t="s">
        <v>13758</v>
      </c>
      <c r="D2105" s="358" t="s">
        <v>13759</v>
      </c>
      <c r="E2105" s="358" t="s">
        <v>17272</v>
      </c>
      <c r="G2105" s="358" t="s">
        <v>12886</v>
      </c>
      <c r="H2105" s="385">
        <v>4.4400000000000004</v>
      </c>
      <c r="I2105" s="358" t="s">
        <v>12893</v>
      </c>
      <c r="J2105" s="358" t="s">
        <v>12888</v>
      </c>
      <c r="K2105" s="358" t="s">
        <v>13558</v>
      </c>
      <c r="L2105" s="362">
        <v>39574</v>
      </c>
      <c r="N2105" s="362">
        <v>39574</v>
      </c>
      <c r="P2105" s="356" t="s">
        <v>13255</v>
      </c>
    </row>
    <row r="2106" spans="1:16" x14ac:dyDescent="0.2">
      <c r="A2106" s="356" t="s">
        <v>8983</v>
      </c>
      <c r="B2106" s="356" t="s">
        <v>17273</v>
      </c>
      <c r="C2106" s="358" t="s">
        <v>13105</v>
      </c>
      <c r="D2106" s="358" t="s">
        <v>13106</v>
      </c>
      <c r="E2106" s="358" t="s">
        <v>17274</v>
      </c>
      <c r="G2106" s="358" t="s">
        <v>12886</v>
      </c>
      <c r="H2106" s="385">
        <v>6.48</v>
      </c>
      <c r="I2106" s="358" t="s">
        <v>12893</v>
      </c>
      <c r="J2106" s="358" t="s">
        <v>12888</v>
      </c>
      <c r="K2106" s="358" t="s">
        <v>13558</v>
      </c>
      <c r="L2106" s="362">
        <v>39615</v>
      </c>
      <c r="N2106" s="362">
        <v>39615</v>
      </c>
      <c r="P2106" s="356" t="s">
        <v>13255</v>
      </c>
    </row>
    <row r="2107" spans="1:16" x14ac:dyDescent="0.2">
      <c r="A2107" s="356" t="s">
        <v>8984</v>
      </c>
      <c r="B2107" s="356" t="s">
        <v>17275</v>
      </c>
      <c r="C2107" s="358" t="s">
        <v>16369</v>
      </c>
      <c r="D2107" s="358" t="s">
        <v>12916</v>
      </c>
      <c r="E2107" s="358" t="s">
        <v>17276</v>
      </c>
      <c r="G2107" s="358" t="s">
        <v>12886</v>
      </c>
      <c r="H2107" s="385">
        <v>7.35</v>
      </c>
      <c r="I2107" s="358" t="s">
        <v>12893</v>
      </c>
      <c r="J2107" s="358" t="s">
        <v>12888</v>
      </c>
      <c r="K2107" s="358" t="s">
        <v>13558</v>
      </c>
      <c r="L2107" s="362">
        <v>39610</v>
      </c>
      <c r="N2107" s="362">
        <v>39610</v>
      </c>
      <c r="P2107" s="356" t="s">
        <v>13255</v>
      </c>
    </row>
    <row r="2108" spans="1:16" x14ac:dyDescent="0.2">
      <c r="A2108" s="356" t="s">
        <v>8985</v>
      </c>
      <c r="B2108" s="356" t="s">
        <v>17277</v>
      </c>
      <c r="C2108" s="358" t="s">
        <v>13404</v>
      </c>
      <c r="D2108" s="358" t="s">
        <v>12973</v>
      </c>
      <c r="E2108" s="358" t="s">
        <v>17278</v>
      </c>
      <c r="G2108" s="358" t="s">
        <v>12886</v>
      </c>
      <c r="H2108" s="385">
        <v>7.2</v>
      </c>
      <c r="I2108" s="358" t="s">
        <v>12893</v>
      </c>
      <c r="J2108" s="358" t="s">
        <v>12888</v>
      </c>
      <c r="K2108" s="358" t="s">
        <v>13558</v>
      </c>
      <c r="L2108" s="362">
        <v>39686</v>
      </c>
      <c r="N2108" s="362">
        <v>39686</v>
      </c>
      <c r="P2108" s="356" t="s">
        <v>13255</v>
      </c>
    </row>
    <row r="2109" spans="1:16" x14ac:dyDescent="0.2">
      <c r="A2109" s="356" t="s">
        <v>8986</v>
      </c>
      <c r="B2109" s="356" t="s">
        <v>17279</v>
      </c>
      <c r="C2109" s="358" t="s">
        <v>13022</v>
      </c>
      <c r="D2109" s="358" t="s">
        <v>12931</v>
      </c>
      <c r="E2109" s="358" t="s">
        <v>17280</v>
      </c>
      <c r="G2109" s="358" t="s">
        <v>12886</v>
      </c>
      <c r="H2109" s="385">
        <v>10.4</v>
      </c>
      <c r="I2109" s="358" t="s">
        <v>12893</v>
      </c>
      <c r="J2109" s="358" t="s">
        <v>12888</v>
      </c>
      <c r="K2109" s="358" t="s">
        <v>13558</v>
      </c>
      <c r="L2109" s="362">
        <v>39652</v>
      </c>
      <c r="N2109" s="362">
        <v>39652</v>
      </c>
      <c r="P2109" s="356" t="s">
        <v>13255</v>
      </c>
    </row>
    <row r="2110" spans="1:16" x14ac:dyDescent="0.2">
      <c r="A2110" s="356" t="s">
        <v>8987</v>
      </c>
      <c r="B2110" s="356" t="s">
        <v>17281</v>
      </c>
      <c r="C2110" s="358" t="s">
        <v>12905</v>
      </c>
      <c r="D2110" s="358" t="s">
        <v>12951</v>
      </c>
      <c r="E2110" s="358" t="s">
        <v>17282</v>
      </c>
      <c r="G2110" s="358" t="s">
        <v>12886</v>
      </c>
      <c r="H2110" s="385">
        <v>4.95</v>
      </c>
      <c r="I2110" s="358" t="s">
        <v>12893</v>
      </c>
      <c r="J2110" s="358" t="s">
        <v>12888</v>
      </c>
      <c r="K2110" s="358" t="s">
        <v>13558</v>
      </c>
      <c r="L2110" s="362">
        <v>39625</v>
      </c>
      <c r="N2110" s="362">
        <v>39625</v>
      </c>
      <c r="P2110" s="356" t="s">
        <v>13255</v>
      </c>
    </row>
    <row r="2111" spans="1:16" x14ac:dyDescent="0.2">
      <c r="A2111" s="356" t="s">
        <v>8988</v>
      </c>
      <c r="B2111" s="356" t="s">
        <v>17283</v>
      </c>
      <c r="C2111" s="358" t="s">
        <v>12902</v>
      </c>
      <c r="D2111" s="358" t="s">
        <v>12903</v>
      </c>
      <c r="E2111" s="358" t="s">
        <v>17284</v>
      </c>
      <c r="G2111" s="358" t="s">
        <v>12886</v>
      </c>
      <c r="H2111" s="385">
        <v>6.82</v>
      </c>
      <c r="I2111" s="358" t="s">
        <v>12893</v>
      </c>
      <c r="J2111" s="358" t="s">
        <v>12888</v>
      </c>
      <c r="K2111" s="358" t="s">
        <v>13558</v>
      </c>
      <c r="L2111" s="362">
        <v>39640</v>
      </c>
      <c r="N2111" s="362">
        <v>39640</v>
      </c>
      <c r="P2111" s="356" t="s">
        <v>13255</v>
      </c>
    </row>
    <row r="2112" spans="1:16" x14ac:dyDescent="0.2">
      <c r="A2112" s="356" t="s">
        <v>8989</v>
      </c>
      <c r="B2112" s="356" t="s">
        <v>17285</v>
      </c>
      <c r="C2112" s="358" t="s">
        <v>13158</v>
      </c>
      <c r="D2112" s="358" t="s">
        <v>12931</v>
      </c>
      <c r="E2112" s="358" t="s">
        <v>17286</v>
      </c>
      <c r="G2112" s="358" t="s">
        <v>12886</v>
      </c>
      <c r="H2112" s="385">
        <v>6.1050000000000004</v>
      </c>
      <c r="I2112" s="358" t="s">
        <v>12893</v>
      </c>
      <c r="J2112" s="358" t="s">
        <v>12888</v>
      </c>
      <c r="K2112" s="358" t="s">
        <v>13558</v>
      </c>
      <c r="L2112" s="362">
        <v>39611</v>
      </c>
      <c r="N2112" s="362">
        <v>39611</v>
      </c>
      <c r="P2112" s="356" t="s">
        <v>13255</v>
      </c>
    </row>
    <row r="2113" spans="1:16" x14ac:dyDescent="0.2">
      <c r="A2113" s="356" t="s">
        <v>8990</v>
      </c>
      <c r="B2113" s="356" t="s">
        <v>17287</v>
      </c>
      <c r="C2113" s="358" t="s">
        <v>13443</v>
      </c>
      <c r="D2113" s="358" t="s">
        <v>13324</v>
      </c>
      <c r="E2113" s="358" t="s">
        <v>17288</v>
      </c>
      <c r="G2113" s="358" t="s">
        <v>12886</v>
      </c>
      <c r="H2113" s="385">
        <v>8.67</v>
      </c>
      <c r="I2113" s="358" t="s">
        <v>12893</v>
      </c>
      <c r="J2113" s="358" t="s">
        <v>12888</v>
      </c>
      <c r="K2113" s="358" t="s">
        <v>13558</v>
      </c>
      <c r="L2113" s="362">
        <v>39602</v>
      </c>
      <c r="N2113" s="362">
        <v>39602</v>
      </c>
      <c r="P2113" s="356" t="s">
        <v>13255</v>
      </c>
    </row>
    <row r="2114" spans="1:16" x14ac:dyDescent="0.2">
      <c r="A2114" s="356" t="s">
        <v>8991</v>
      </c>
      <c r="B2114" s="356" t="s">
        <v>17289</v>
      </c>
      <c r="C2114" s="358" t="s">
        <v>13915</v>
      </c>
      <c r="D2114" s="358" t="s">
        <v>12919</v>
      </c>
      <c r="E2114" s="358" t="s">
        <v>17290</v>
      </c>
      <c r="G2114" s="358" t="s">
        <v>12886</v>
      </c>
      <c r="H2114" s="385">
        <v>30.015000000000001</v>
      </c>
      <c r="I2114" s="358" t="s">
        <v>12893</v>
      </c>
      <c r="J2114" s="358" t="s">
        <v>12888</v>
      </c>
      <c r="K2114" s="358" t="s">
        <v>13558</v>
      </c>
      <c r="L2114" s="362">
        <v>39707</v>
      </c>
      <c r="N2114" s="362">
        <v>39707</v>
      </c>
      <c r="P2114" s="356" t="s">
        <v>13255</v>
      </c>
    </row>
    <row r="2115" spans="1:16" x14ac:dyDescent="0.2">
      <c r="A2115" s="356" t="s">
        <v>8992</v>
      </c>
      <c r="B2115" s="356" t="s">
        <v>17291</v>
      </c>
      <c r="C2115" s="358" t="s">
        <v>12978</v>
      </c>
      <c r="D2115" s="358" t="s">
        <v>12899</v>
      </c>
      <c r="E2115" s="358" t="s">
        <v>14004</v>
      </c>
      <c r="G2115" s="358" t="s">
        <v>12886</v>
      </c>
      <c r="H2115" s="385">
        <v>9.4499999999999993</v>
      </c>
      <c r="I2115" s="358" t="s">
        <v>12893</v>
      </c>
      <c r="J2115" s="358" t="s">
        <v>12888</v>
      </c>
      <c r="K2115" s="358" t="s">
        <v>13558</v>
      </c>
      <c r="L2115" s="362">
        <v>39645</v>
      </c>
      <c r="N2115" s="362">
        <v>39645</v>
      </c>
      <c r="P2115" s="356" t="s">
        <v>13255</v>
      </c>
    </row>
    <row r="2116" spans="1:16" x14ac:dyDescent="0.2">
      <c r="A2116" s="356" t="s">
        <v>8993</v>
      </c>
      <c r="B2116" s="356" t="s">
        <v>17292</v>
      </c>
      <c r="C2116" s="358" t="s">
        <v>13560</v>
      </c>
      <c r="D2116" s="358" t="s">
        <v>12916</v>
      </c>
      <c r="E2116" s="358" t="s">
        <v>15499</v>
      </c>
      <c r="G2116" s="358" t="s">
        <v>12886</v>
      </c>
      <c r="H2116" s="385">
        <v>4.7300000000000004</v>
      </c>
      <c r="I2116" s="358" t="s">
        <v>12893</v>
      </c>
      <c r="J2116" s="358" t="s">
        <v>12888</v>
      </c>
      <c r="K2116" s="358" t="s">
        <v>13558</v>
      </c>
      <c r="L2116" s="362">
        <v>39616</v>
      </c>
      <c r="N2116" s="362">
        <v>39616</v>
      </c>
      <c r="P2116" s="356" t="s">
        <v>13255</v>
      </c>
    </row>
    <row r="2117" spans="1:16" x14ac:dyDescent="0.2">
      <c r="A2117" s="356" t="s">
        <v>8994</v>
      </c>
      <c r="B2117" s="356" t="s">
        <v>17293</v>
      </c>
      <c r="C2117" s="358" t="s">
        <v>13097</v>
      </c>
      <c r="D2117" s="358" t="s">
        <v>12910</v>
      </c>
      <c r="E2117" s="358" t="s">
        <v>17294</v>
      </c>
      <c r="G2117" s="358" t="s">
        <v>12886</v>
      </c>
      <c r="H2117" s="385">
        <v>10.88</v>
      </c>
      <c r="I2117" s="358" t="s">
        <v>12893</v>
      </c>
      <c r="J2117" s="358" t="s">
        <v>12888</v>
      </c>
      <c r="K2117" s="358" t="s">
        <v>13558</v>
      </c>
      <c r="L2117" s="362">
        <v>39615</v>
      </c>
      <c r="N2117" s="362">
        <v>39615</v>
      </c>
      <c r="P2117" s="356" t="s">
        <v>13255</v>
      </c>
    </row>
    <row r="2118" spans="1:16" x14ac:dyDescent="0.2">
      <c r="A2118" s="356" t="s">
        <v>8995</v>
      </c>
      <c r="B2118" s="356" t="s">
        <v>17295</v>
      </c>
      <c r="C2118" s="358" t="s">
        <v>13221</v>
      </c>
      <c r="D2118" s="358" t="s">
        <v>12910</v>
      </c>
      <c r="E2118" s="358" t="s">
        <v>17296</v>
      </c>
      <c r="G2118" s="358" t="s">
        <v>12886</v>
      </c>
      <c r="H2118" s="385">
        <v>6.16</v>
      </c>
      <c r="I2118" s="358" t="s">
        <v>12893</v>
      </c>
      <c r="J2118" s="358" t="s">
        <v>12888</v>
      </c>
      <c r="K2118" s="358" t="s">
        <v>13558</v>
      </c>
      <c r="L2118" s="362">
        <v>39695</v>
      </c>
      <c r="N2118" s="362">
        <v>39695</v>
      </c>
      <c r="P2118" s="356" t="s">
        <v>13255</v>
      </c>
    </row>
    <row r="2119" spans="1:16" x14ac:dyDescent="0.2">
      <c r="A2119" s="356" t="s">
        <v>8996</v>
      </c>
      <c r="B2119" s="356" t="s">
        <v>17297</v>
      </c>
      <c r="C2119" s="358" t="s">
        <v>12905</v>
      </c>
      <c r="D2119" s="358" t="s">
        <v>13152</v>
      </c>
      <c r="E2119" s="358" t="s">
        <v>17298</v>
      </c>
      <c r="G2119" s="358" t="s">
        <v>12886</v>
      </c>
      <c r="H2119" s="385">
        <v>7.98</v>
      </c>
      <c r="I2119" s="358" t="s">
        <v>12893</v>
      </c>
      <c r="J2119" s="358" t="s">
        <v>12888</v>
      </c>
      <c r="K2119" s="358" t="s">
        <v>13558</v>
      </c>
      <c r="L2119" s="362">
        <v>39615</v>
      </c>
      <c r="N2119" s="362">
        <v>39615</v>
      </c>
      <c r="P2119" s="356" t="s">
        <v>13255</v>
      </c>
    </row>
    <row r="2120" spans="1:16" x14ac:dyDescent="0.2">
      <c r="A2120" s="356" t="s">
        <v>8997</v>
      </c>
      <c r="B2120" s="356" t="s">
        <v>17299</v>
      </c>
      <c r="C2120" s="358" t="s">
        <v>13037</v>
      </c>
      <c r="D2120" s="358" t="s">
        <v>13038</v>
      </c>
      <c r="E2120" s="358" t="s">
        <v>17300</v>
      </c>
      <c r="G2120" s="358" t="s">
        <v>12886</v>
      </c>
      <c r="H2120" s="385">
        <v>5.6</v>
      </c>
      <c r="I2120" s="358" t="s">
        <v>12893</v>
      </c>
      <c r="J2120" s="358" t="s">
        <v>12888</v>
      </c>
      <c r="K2120" s="358" t="s">
        <v>13558</v>
      </c>
      <c r="L2120" s="362">
        <v>40841</v>
      </c>
      <c r="N2120" s="362">
        <v>40841</v>
      </c>
      <c r="P2120" s="356" t="s">
        <v>13255</v>
      </c>
    </row>
    <row r="2121" spans="1:16" x14ac:dyDescent="0.2">
      <c r="A2121" s="356" t="s">
        <v>8998</v>
      </c>
      <c r="B2121" s="356" t="s">
        <v>17301</v>
      </c>
      <c r="C2121" s="358" t="s">
        <v>13599</v>
      </c>
      <c r="D2121" s="358" t="s">
        <v>12931</v>
      </c>
      <c r="E2121" s="358" t="s">
        <v>17302</v>
      </c>
      <c r="G2121" s="358" t="s">
        <v>12886</v>
      </c>
      <c r="H2121" s="385">
        <v>13.2</v>
      </c>
      <c r="I2121" s="358" t="s">
        <v>12893</v>
      </c>
      <c r="J2121" s="358" t="s">
        <v>12888</v>
      </c>
      <c r="K2121" s="358" t="s">
        <v>13558</v>
      </c>
      <c r="L2121" s="362">
        <v>39626</v>
      </c>
      <c r="N2121" s="362">
        <v>39626</v>
      </c>
      <c r="P2121" s="356" t="s">
        <v>13255</v>
      </c>
    </row>
    <row r="2122" spans="1:16" x14ac:dyDescent="0.2">
      <c r="A2122" s="356" t="s">
        <v>8999</v>
      </c>
      <c r="B2122" s="356" t="s">
        <v>17303</v>
      </c>
      <c r="C2122" s="358" t="s">
        <v>13599</v>
      </c>
      <c r="D2122" s="358" t="s">
        <v>12931</v>
      </c>
      <c r="E2122" s="358" t="s">
        <v>17302</v>
      </c>
      <c r="G2122" s="358" t="s">
        <v>12886</v>
      </c>
      <c r="H2122" s="385">
        <v>13.2</v>
      </c>
      <c r="I2122" s="358" t="s">
        <v>12893</v>
      </c>
      <c r="J2122" s="358" t="s">
        <v>12888</v>
      </c>
      <c r="K2122" s="358" t="s">
        <v>13558</v>
      </c>
      <c r="L2122" s="362">
        <v>39626</v>
      </c>
      <c r="N2122" s="362">
        <v>39626</v>
      </c>
      <c r="P2122" s="356" t="s">
        <v>13255</v>
      </c>
    </row>
    <row r="2123" spans="1:16" x14ac:dyDescent="0.2">
      <c r="A2123" s="356" t="s">
        <v>9000</v>
      </c>
      <c r="B2123" s="356" t="s">
        <v>17304</v>
      </c>
      <c r="C2123" s="358" t="s">
        <v>13599</v>
      </c>
      <c r="D2123" s="358" t="s">
        <v>12931</v>
      </c>
      <c r="E2123" s="358" t="s">
        <v>17302</v>
      </c>
      <c r="G2123" s="358" t="s">
        <v>12886</v>
      </c>
      <c r="H2123" s="385">
        <v>8.1</v>
      </c>
      <c r="I2123" s="358" t="s">
        <v>12893</v>
      </c>
      <c r="J2123" s="358" t="s">
        <v>12888</v>
      </c>
      <c r="K2123" s="358" t="s">
        <v>13558</v>
      </c>
      <c r="L2123" s="362">
        <v>39626</v>
      </c>
      <c r="N2123" s="362">
        <v>39626</v>
      </c>
      <c r="P2123" s="356" t="s">
        <v>13255</v>
      </c>
    </row>
    <row r="2124" spans="1:16" x14ac:dyDescent="0.2">
      <c r="A2124" s="356" t="s">
        <v>9001</v>
      </c>
      <c r="B2124" s="356" t="s">
        <v>17305</v>
      </c>
      <c r="C2124" s="358" t="s">
        <v>13099</v>
      </c>
      <c r="D2124" s="358" t="s">
        <v>12916</v>
      </c>
      <c r="E2124" s="358" t="s">
        <v>17306</v>
      </c>
      <c r="G2124" s="358" t="s">
        <v>12886</v>
      </c>
      <c r="H2124" s="385">
        <v>6.0750000000000002</v>
      </c>
      <c r="I2124" s="358" t="s">
        <v>12893</v>
      </c>
      <c r="J2124" s="358" t="s">
        <v>12888</v>
      </c>
      <c r="K2124" s="358" t="s">
        <v>13558</v>
      </c>
      <c r="L2124" s="362">
        <v>39623</v>
      </c>
      <c r="N2124" s="362">
        <v>39623</v>
      </c>
      <c r="P2124" s="356" t="s">
        <v>13255</v>
      </c>
    </row>
    <row r="2125" spans="1:16" x14ac:dyDescent="0.2">
      <c r="A2125" s="356" t="s">
        <v>9002</v>
      </c>
      <c r="B2125" s="356" t="s">
        <v>17307</v>
      </c>
      <c r="C2125" s="358" t="s">
        <v>14467</v>
      </c>
      <c r="D2125" s="358" t="s">
        <v>12984</v>
      </c>
      <c r="E2125" s="358" t="s">
        <v>16911</v>
      </c>
      <c r="G2125" s="358" t="s">
        <v>12886</v>
      </c>
      <c r="H2125" s="385">
        <v>3.5</v>
      </c>
      <c r="I2125" s="358" t="s">
        <v>12893</v>
      </c>
      <c r="J2125" s="358" t="s">
        <v>12888</v>
      </c>
      <c r="K2125" s="358" t="s">
        <v>13558</v>
      </c>
      <c r="L2125" s="362">
        <v>39629</v>
      </c>
      <c r="N2125" s="362">
        <v>39629</v>
      </c>
      <c r="P2125" s="356" t="s">
        <v>13255</v>
      </c>
    </row>
    <row r="2126" spans="1:16" x14ac:dyDescent="0.2">
      <c r="A2126" s="356" t="s">
        <v>9003</v>
      </c>
      <c r="B2126" s="356" t="s">
        <v>17308</v>
      </c>
      <c r="C2126" s="358" t="s">
        <v>13310</v>
      </c>
      <c r="D2126" s="358" t="s">
        <v>12910</v>
      </c>
      <c r="E2126" s="358" t="s">
        <v>17309</v>
      </c>
      <c r="G2126" s="358" t="s">
        <v>12886</v>
      </c>
      <c r="H2126" s="385">
        <v>4.4800000000000004</v>
      </c>
      <c r="I2126" s="358" t="s">
        <v>12893</v>
      </c>
      <c r="J2126" s="358" t="s">
        <v>12888</v>
      </c>
      <c r="K2126" s="358" t="s">
        <v>13558</v>
      </c>
      <c r="L2126" s="362">
        <v>39681</v>
      </c>
      <c r="N2126" s="362">
        <v>39681</v>
      </c>
      <c r="P2126" s="356" t="s">
        <v>13255</v>
      </c>
    </row>
    <row r="2127" spans="1:16" x14ac:dyDescent="0.2">
      <c r="A2127" s="356" t="s">
        <v>9004</v>
      </c>
      <c r="B2127" s="356" t="s">
        <v>17310</v>
      </c>
      <c r="C2127" s="358" t="s">
        <v>12905</v>
      </c>
      <c r="D2127" s="358" t="s">
        <v>13152</v>
      </c>
      <c r="E2127" s="358" t="s">
        <v>17311</v>
      </c>
      <c r="G2127" s="358" t="s">
        <v>12886</v>
      </c>
      <c r="H2127" s="385">
        <v>4.625</v>
      </c>
      <c r="I2127" s="358" t="s">
        <v>12893</v>
      </c>
      <c r="J2127" s="358" t="s">
        <v>12888</v>
      </c>
      <c r="K2127" s="358" t="s">
        <v>13558</v>
      </c>
      <c r="L2127" s="362">
        <v>39604</v>
      </c>
      <c r="N2127" s="362">
        <v>39604</v>
      </c>
      <c r="P2127" s="356" t="s">
        <v>13255</v>
      </c>
    </row>
    <row r="2128" spans="1:16" x14ac:dyDescent="0.2">
      <c r="A2128" s="356" t="s">
        <v>9005</v>
      </c>
      <c r="B2128" s="356" t="s">
        <v>17312</v>
      </c>
      <c r="C2128" s="358" t="s">
        <v>13713</v>
      </c>
      <c r="D2128" s="358" t="s">
        <v>12997</v>
      </c>
      <c r="E2128" s="358" t="s">
        <v>17313</v>
      </c>
      <c r="G2128" s="358" t="s">
        <v>12886</v>
      </c>
      <c r="H2128" s="385">
        <v>11.88</v>
      </c>
      <c r="I2128" s="358" t="s">
        <v>12893</v>
      </c>
      <c r="J2128" s="358" t="s">
        <v>12888</v>
      </c>
      <c r="K2128" s="358" t="s">
        <v>13558</v>
      </c>
      <c r="L2128" s="362">
        <v>39626</v>
      </c>
      <c r="N2128" s="362">
        <v>39626</v>
      </c>
      <c r="P2128" s="356" t="s">
        <v>13255</v>
      </c>
    </row>
    <row r="2129" spans="1:16" x14ac:dyDescent="0.2">
      <c r="A2129" s="356" t="s">
        <v>9006</v>
      </c>
      <c r="B2129" s="356" t="s">
        <v>17314</v>
      </c>
      <c r="C2129" s="358" t="s">
        <v>15375</v>
      </c>
      <c r="D2129" s="358" t="s">
        <v>12931</v>
      </c>
      <c r="E2129" s="358" t="s">
        <v>17315</v>
      </c>
      <c r="G2129" s="358" t="s">
        <v>12886</v>
      </c>
      <c r="H2129" s="385">
        <v>9.24</v>
      </c>
      <c r="I2129" s="358" t="s">
        <v>12893</v>
      </c>
      <c r="J2129" s="358" t="s">
        <v>12888</v>
      </c>
      <c r="K2129" s="358" t="s">
        <v>13558</v>
      </c>
      <c r="L2129" s="362">
        <v>39639</v>
      </c>
      <c r="N2129" s="362">
        <v>39639</v>
      </c>
      <c r="P2129" s="356" t="s">
        <v>13255</v>
      </c>
    </row>
    <row r="2130" spans="1:16" x14ac:dyDescent="0.2">
      <c r="A2130" s="356" t="s">
        <v>9007</v>
      </c>
      <c r="B2130" s="356" t="s">
        <v>17316</v>
      </c>
      <c r="C2130" s="358" t="s">
        <v>12921</v>
      </c>
      <c r="D2130" s="358" t="s">
        <v>12922</v>
      </c>
      <c r="E2130" s="358" t="s">
        <v>17317</v>
      </c>
      <c r="G2130" s="358" t="s">
        <v>12886</v>
      </c>
      <c r="H2130" s="385">
        <v>10.4</v>
      </c>
      <c r="I2130" s="358" t="s">
        <v>12893</v>
      </c>
      <c r="J2130" s="358" t="s">
        <v>12888</v>
      </c>
      <c r="K2130" s="358" t="s">
        <v>13558</v>
      </c>
      <c r="L2130" s="362">
        <v>39631</v>
      </c>
      <c r="N2130" s="362">
        <v>39631</v>
      </c>
      <c r="P2130" s="356" t="s">
        <v>13255</v>
      </c>
    </row>
    <row r="2131" spans="1:16" x14ac:dyDescent="0.2">
      <c r="A2131" s="356" t="s">
        <v>9008</v>
      </c>
      <c r="B2131" s="356" t="s">
        <v>17318</v>
      </c>
      <c r="C2131" s="358" t="s">
        <v>13037</v>
      </c>
      <c r="D2131" s="358" t="s">
        <v>13038</v>
      </c>
      <c r="E2131" s="358" t="s">
        <v>17319</v>
      </c>
      <c r="G2131" s="358" t="s">
        <v>12886</v>
      </c>
      <c r="H2131" s="385">
        <v>5.04</v>
      </c>
      <c r="I2131" s="358" t="s">
        <v>12893</v>
      </c>
      <c r="J2131" s="358" t="s">
        <v>12888</v>
      </c>
      <c r="K2131" s="358" t="s">
        <v>13558</v>
      </c>
      <c r="L2131" s="362">
        <v>39578</v>
      </c>
      <c r="N2131" s="362">
        <v>39578</v>
      </c>
      <c r="P2131" s="356" t="s">
        <v>13255</v>
      </c>
    </row>
    <row r="2132" spans="1:16" x14ac:dyDescent="0.2">
      <c r="A2132" s="356" t="s">
        <v>9009</v>
      </c>
      <c r="B2132" s="356" t="s">
        <v>17320</v>
      </c>
      <c r="C2132" s="358" t="s">
        <v>13344</v>
      </c>
      <c r="D2132" s="358" t="s">
        <v>12931</v>
      </c>
      <c r="E2132" s="358" t="s">
        <v>17321</v>
      </c>
      <c r="G2132" s="358" t="s">
        <v>12886</v>
      </c>
      <c r="H2132" s="385">
        <v>44.1</v>
      </c>
      <c r="I2132" s="358" t="s">
        <v>12893</v>
      </c>
      <c r="J2132" s="358" t="s">
        <v>12888</v>
      </c>
      <c r="K2132" s="358" t="s">
        <v>13558</v>
      </c>
      <c r="L2132" s="362">
        <v>39622</v>
      </c>
      <c r="N2132" s="362">
        <v>39622</v>
      </c>
      <c r="P2132" s="356" t="s">
        <v>13255</v>
      </c>
    </row>
    <row r="2133" spans="1:16" x14ac:dyDescent="0.2">
      <c r="A2133" s="356" t="s">
        <v>9010</v>
      </c>
      <c r="B2133" s="356" t="s">
        <v>17322</v>
      </c>
      <c r="C2133" s="358" t="s">
        <v>12938</v>
      </c>
      <c r="D2133" s="358" t="s">
        <v>12939</v>
      </c>
      <c r="E2133" s="358" t="s">
        <v>17323</v>
      </c>
      <c r="G2133" s="358" t="s">
        <v>12886</v>
      </c>
      <c r="H2133" s="385">
        <v>9.18</v>
      </c>
      <c r="I2133" s="358" t="s">
        <v>12893</v>
      </c>
      <c r="J2133" s="358" t="s">
        <v>12888</v>
      </c>
      <c r="K2133" s="358" t="s">
        <v>13558</v>
      </c>
      <c r="L2133" s="362">
        <v>39633</v>
      </c>
      <c r="N2133" s="362">
        <v>39633</v>
      </c>
      <c r="P2133" s="356" t="s">
        <v>13255</v>
      </c>
    </row>
    <row r="2134" spans="1:16" x14ac:dyDescent="0.2">
      <c r="A2134" s="356" t="s">
        <v>9011</v>
      </c>
      <c r="B2134" s="356" t="s">
        <v>17324</v>
      </c>
      <c r="C2134" s="358" t="s">
        <v>12905</v>
      </c>
      <c r="D2134" s="358" t="s">
        <v>13152</v>
      </c>
      <c r="E2134" s="358" t="s">
        <v>17325</v>
      </c>
      <c r="G2134" s="358" t="s">
        <v>12886</v>
      </c>
      <c r="H2134" s="385">
        <v>5.07</v>
      </c>
      <c r="I2134" s="358" t="s">
        <v>12893</v>
      </c>
      <c r="J2134" s="358" t="s">
        <v>12888</v>
      </c>
      <c r="K2134" s="358" t="s">
        <v>13558</v>
      </c>
      <c r="L2134" s="362">
        <v>39633</v>
      </c>
      <c r="N2134" s="362">
        <v>39633</v>
      </c>
      <c r="P2134" s="356" t="s">
        <v>13255</v>
      </c>
    </row>
    <row r="2135" spans="1:16" x14ac:dyDescent="0.2">
      <c r="A2135" s="356" t="s">
        <v>9012</v>
      </c>
      <c r="B2135" s="356" t="s">
        <v>17326</v>
      </c>
      <c r="C2135" s="358" t="s">
        <v>13595</v>
      </c>
      <c r="D2135" s="358" t="s">
        <v>13596</v>
      </c>
      <c r="E2135" s="358" t="s">
        <v>17327</v>
      </c>
      <c r="G2135" s="358" t="s">
        <v>12886</v>
      </c>
      <c r="H2135" s="385">
        <v>16.2</v>
      </c>
      <c r="I2135" s="358" t="s">
        <v>12893</v>
      </c>
      <c r="J2135" s="358" t="s">
        <v>12888</v>
      </c>
      <c r="K2135" s="358" t="s">
        <v>13558</v>
      </c>
      <c r="L2135" s="362">
        <v>39667</v>
      </c>
      <c r="N2135" s="362">
        <v>39667</v>
      </c>
      <c r="P2135" s="356" t="s">
        <v>13255</v>
      </c>
    </row>
    <row r="2136" spans="1:16" x14ac:dyDescent="0.2">
      <c r="A2136" s="356" t="s">
        <v>9013</v>
      </c>
      <c r="B2136" s="356" t="s">
        <v>17328</v>
      </c>
      <c r="C2136" s="358" t="s">
        <v>13618</v>
      </c>
      <c r="D2136" s="358" t="s">
        <v>12931</v>
      </c>
      <c r="E2136" s="358" t="s">
        <v>17329</v>
      </c>
      <c r="G2136" s="358" t="s">
        <v>12886</v>
      </c>
      <c r="H2136" s="385">
        <v>3.3250000000000002</v>
      </c>
      <c r="I2136" s="358" t="s">
        <v>12893</v>
      </c>
      <c r="J2136" s="358" t="s">
        <v>12888</v>
      </c>
      <c r="K2136" s="358" t="s">
        <v>13558</v>
      </c>
      <c r="L2136" s="362">
        <v>39636</v>
      </c>
      <c r="N2136" s="362">
        <v>39636</v>
      </c>
      <c r="P2136" s="356" t="s">
        <v>13255</v>
      </c>
    </row>
    <row r="2137" spans="1:16" x14ac:dyDescent="0.2">
      <c r="A2137" s="356" t="s">
        <v>9014</v>
      </c>
      <c r="B2137" s="356" t="s">
        <v>17330</v>
      </c>
      <c r="C2137" s="358" t="s">
        <v>13543</v>
      </c>
      <c r="D2137" s="358" t="s">
        <v>12899</v>
      </c>
      <c r="E2137" s="358" t="s">
        <v>17331</v>
      </c>
      <c r="G2137" s="358" t="s">
        <v>12886</v>
      </c>
      <c r="H2137" s="385">
        <v>5.6</v>
      </c>
      <c r="I2137" s="358" t="s">
        <v>12893</v>
      </c>
      <c r="J2137" s="358" t="s">
        <v>12888</v>
      </c>
      <c r="K2137" s="358" t="s">
        <v>13558</v>
      </c>
      <c r="L2137" s="362">
        <v>39714</v>
      </c>
      <c r="N2137" s="362">
        <v>39714</v>
      </c>
      <c r="P2137" s="356" t="s">
        <v>13255</v>
      </c>
    </row>
    <row r="2138" spans="1:16" x14ac:dyDescent="0.2">
      <c r="A2138" s="356" t="s">
        <v>9015</v>
      </c>
      <c r="B2138" s="356" t="s">
        <v>17332</v>
      </c>
      <c r="C2138" s="358" t="s">
        <v>13344</v>
      </c>
      <c r="D2138" s="358" t="s">
        <v>12931</v>
      </c>
      <c r="E2138" s="358" t="s">
        <v>17333</v>
      </c>
      <c r="G2138" s="358" t="s">
        <v>12886</v>
      </c>
      <c r="H2138" s="385">
        <v>5.6</v>
      </c>
      <c r="I2138" s="358" t="s">
        <v>12893</v>
      </c>
      <c r="J2138" s="358" t="s">
        <v>12888</v>
      </c>
      <c r="K2138" s="358" t="s">
        <v>13558</v>
      </c>
      <c r="L2138" s="362">
        <v>39623</v>
      </c>
      <c r="N2138" s="362">
        <v>39623</v>
      </c>
      <c r="P2138" s="356" t="s">
        <v>13255</v>
      </c>
    </row>
    <row r="2139" spans="1:16" x14ac:dyDescent="0.2">
      <c r="A2139" s="356" t="s">
        <v>9016</v>
      </c>
      <c r="B2139" s="356" t="s">
        <v>17334</v>
      </c>
      <c r="C2139" s="358" t="s">
        <v>12905</v>
      </c>
      <c r="D2139" s="358" t="s">
        <v>12949</v>
      </c>
      <c r="E2139" s="358" t="s">
        <v>13681</v>
      </c>
      <c r="G2139" s="358" t="s">
        <v>12886</v>
      </c>
      <c r="H2139" s="385">
        <v>2.96</v>
      </c>
      <c r="I2139" s="358" t="s">
        <v>12893</v>
      </c>
      <c r="J2139" s="358" t="s">
        <v>12888</v>
      </c>
      <c r="K2139" s="358" t="s">
        <v>13558</v>
      </c>
      <c r="L2139" s="362">
        <v>39645</v>
      </c>
      <c r="N2139" s="362">
        <v>39645</v>
      </c>
      <c r="P2139" s="356" t="s">
        <v>13255</v>
      </c>
    </row>
    <row r="2140" spans="1:16" x14ac:dyDescent="0.2">
      <c r="A2140" s="356" t="s">
        <v>9017</v>
      </c>
      <c r="B2140" s="356" t="s">
        <v>17335</v>
      </c>
      <c r="C2140" s="358" t="s">
        <v>13758</v>
      </c>
      <c r="D2140" s="358" t="s">
        <v>13759</v>
      </c>
      <c r="E2140" s="358" t="s">
        <v>17336</v>
      </c>
      <c r="G2140" s="358" t="s">
        <v>12886</v>
      </c>
      <c r="H2140" s="385">
        <v>6.97</v>
      </c>
      <c r="I2140" s="358" t="s">
        <v>12893</v>
      </c>
      <c r="J2140" s="358" t="s">
        <v>12888</v>
      </c>
      <c r="K2140" s="358" t="s">
        <v>13558</v>
      </c>
      <c r="L2140" s="362">
        <v>39638</v>
      </c>
      <c r="N2140" s="362">
        <v>39638</v>
      </c>
      <c r="P2140" s="356" t="s">
        <v>13255</v>
      </c>
    </row>
    <row r="2141" spans="1:16" x14ac:dyDescent="0.2">
      <c r="A2141" s="356" t="s">
        <v>9018</v>
      </c>
      <c r="B2141" s="356" t="s">
        <v>17337</v>
      </c>
      <c r="C2141" s="358" t="s">
        <v>12926</v>
      </c>
      <c r="D2141" s="358" t="s">
        <v>12927</v>
      </c>
      <c r="E2141" s="358" t="s">
        <v>17338</v>
      </c>
      <c r="G2141" s="358" t="s">
        <v>12886</v>
      </c>
      <c r="H2141" s="385">
        <v>23.56</v>
      </c>
      <c r="I2141" s="358" t="s">
        <v>12893</v>
      </c>
      <c r="J2141" s="358" t="s">
        <v>12888</v>
      </c>
      <c r="K2141" s="358" t="s">
        <v>13558</v>
      </c>
      <c r="L2141" s="362">
        <v>39629</v>
      </c>
      <c r="N2141" s="362">
        <v>39629</v>
      </c>
      <c r="P2141" s="356" t="s">
        <v>13255</v>
      </c>
    </row>
    <row r="2142" spans="1:16" x14ac:dyDescent="0.2">
      <c r="A2142" s="356" t="s">
        <v>9019</v>
      </c>
      <c r="B2142" s="356" t="s">
        <v>17339</v>
      </c>
      <c r="C2142" s="358" t="s">
        <v>13026</v>
      </c>
      <c r="D2142" s="358" t="s">
        <v>13027</v>
      </c>
      <c r="E2142" s="358" t="s">
        <v>17340</v>
      </c>
      <c r="G2142" s="358" t="s">
        <v>12886</v>
      </c>
      <c r="H2142" s="385">
        <v>7.2</v>
      </c>
      <c r="I2142" s="358" t="s">
        <v>12893</v>
      </c>
      <c r="J2142" s="358" t="s">
        <v>12888</v>
      </c>
      <c r="K2142" s="358" t="s">
        <v>13558</v>
      </c>
      <c r="L2142" s="362">
        <v>39639</v>
      </c>
      <c r="N2142" s="362">
        <v>39639</v>
      </c>
      <c r="P2142" s="356" t="s">
        <v>13255</v>
      </c>
    </row>
    <row r="2143" spans="1:16" x14ac:dyDescent="0.2">
      <c r="A2143" s="356" t="s">
        <v>9020</v>
      </c>
      <c r="B2143" s="356" t="s">
        <v>17341</v>
      </c>
      <c r="C2143" s="358" t="s">
        <v>13082</v>
      </c>
      <c r="D2143" s="358" t="s">
        <v>12919</v>
      </c>
      <c r="E2143" s="358" t="s">
        <v>17342</v>
      </c>
      <c r="G2143" s="358" t="s">
        <v>12886</v>
      </c>
      <c r="H2143" s="385">
        <v>13.125</v>
      </c>
      <c r="I2143" s="358" t="s">
        <v>12893</v>
      </c>
      <c r="J2143" s="358" t="s">
        <v>12888</v>
      </c>
      <c r="K2143" s="358" t="s">
        <v>13558</v>
      </c>
      <c r="L2143" s="362">
        <v>39694</v>
      </c>
      <c r="N2143" s="362">
        <v>39694</v>
      </c>
      <c r="P2143" s="356" t="s">
        <v>13255</v>
      </c>
    </row>
    <row r="2144" spans="1:16" x14ac:dyDescent="0.2">
      <c r="A2144" s="356" t="s">
        <v>9021</v>
      </c>
      <c r="B2144" s="356" t="s">
        <v>17343</v>
      </c>
      <c r="C2144" s="358" t="s">
        <v>13612</v>
      </c>
      <c r="D2144" s="358" t="s">
        <v>13613</v>
      </c>
      <c r="E2144" s="358" t="s">
        <v>17344</v>
      </c>
      <c r="G2144" s="358" t="s">
        <v>12886</v>
      </c>
      <c r="H2144" s="385">
        <v>6.3</v>
      </c>
      <c r="I2144" s="358" t="s">
        <v>12893</v>
      </c>
      <c r="J2144" s="358" t="s">
        <v>12888</v>
      </c>
      <c r="K2144" s="358" t="s">
        <v>13558</v>
      </c>
      <c r="L2144" s="362">
        <v>39647</v>
      </c>
      <c r="N2144" s="362">
        <v>39647</v>
      </c>
      <c r="P2144" s="356" t="s">
        <v>13255</v>
      </c>
    </row>
    <row r="2145" spans="1:16" x14ac:dyDescent="0.2">
      <c r="A2145" s="356" t="s">
        <v>9022</v>
      </c>
      <c r="B2145" s="356" t="s">
        <v>17345</v>
      </c>
      <c r="C2145" s="358" t="s">
        <v>12924</v>
      </c>
      <c r="D2145" s="358" t="s">
        <v>12919</v>
      </c>
      <c r="E2145" s="358" t="s">
        <v>16266</v>
      </c>
      <c r="G2145" s="358" t="s">
        <v>12886</v>
      </c>
      <c r="H2145" s="385">
        <v>3.33</v>
      </c>
      <c r="I2145" s="358" t="s">
        <v>12893</v>
      </c>
      <c r="J2145" s="358" t="s">
        <v>12888</v>
      </c>
      <c r="K2145" s="358" t="s">
        <v>13558</v>
      </c>
      <c r="L2145" s="362">
        <v>39631</v>
      </c>
      <c r="N2145" s="362">
        <v>39631</v>
      </c>
      <c r="P2145" s="356" t="s">
        <v>13255</v>
      </c>
    </row>
    <row r="2146" spans="1:16" x14ac:dyDescent="0.2">
      <c r="A2146" s="356" t="s">
        <v>9023</v>
      </c>
      <c r="B2146" s="356" t="s">
        <v>17346</v>
      </c>
      <c r="C2146" s="358" t="s">
        <v>12883</v>
      </c>
      <c r="D2146" s="358" t="s">
        <v>12884</v>
      </c>
      <c r="E2146" s="358" t="s">
        <v>17347</v>
      </c>
      <c r="G2146" s="358" t="s">
        <v>12886</v>
      </c>
      <c r="H2146" s="385">
        <v>3.7</v>
      </c>
      <c r="I2146" s="358" t="s">
        <v>12893</v>
      </c>
      <c r="J2146" s="358" t="s">
        <v>12888</v>
      </c>
      <c r="K2146" s="358" t="s">
        <v>13558</v>
      </c>
      <c r="L2146" s="362">
        <v>39644</v>
      </c>
      <c r="N2146" s="362">
        <v>39644</v>
      </c>
      <c r="P2146" s="356" t="s">
        <v>13255</v>
      </c>
    </row>
    <row r="2147" spans="1:16" x14ac:dyDescent="0.2">
      <c r="A2147" s="356" t="s">
        <v>9024</v>
      </c>
      <c r="B2147" s="356" t="s">
        <v>17348</v>
      </c>
      <c r="C2147" s="358" t="s">
        <v>13527</v>
      </c>
      <c r="D2147" s="358" t="s">
        <v>12973</v>
      </c>
      <c r="E2147" s="358" t="s">
        <v>16834</v>
      </c>
      <c r="G2147" s="358" t="s">
        <v>12886</v>
      </c>
      <c r="H2147" s="385">
        <v>10.4</v>
      </c>
      <c r="I2147" s="358" t="s">
        <v>12893</v>
      </c>
      <c r="J2147" s="358" t="s">
        <v>12888</v>
      </c>
      <c r="K2147" s="358" t="s">
        <v>13558</v>
      </c>
      <c r="L2147" s="362">
        <v>39652</v>
      </c>
      <c r="N2147" s="362">
        <v>39652</v>
      </c>
      <c r="P2147" s="356" t="s">
        <v>13255</v>
      </c>
    </row>
    <row r="2148" spans="1:16" x14ac:dyDescent="0.2">
      <c r="A2148" s="356" t="s">
        <v>9025</v>
      </c>
      <c r="B2148" s="356" t="s">
        <v>17349</v>
      </c>
      <c r="C2148" s="358" t="s">
        <v>12905</v>
      </c>
      <c r="D2148" s="358" t="s">
        <v>12906</v>
      </c>
      <c r="E2148" s="358" t="s">
        <v>17350</v>
      </c>
      <c r="G2148" s="358" t="s">
        <v>12886</v>
      </c>
      <c r="H2148" s="385">
        <v>7.13</v>
      </c>
      <c r="I2148" s="358" t="s">
        <v>12893</v>
      </c>
      <c r="J2148" s="358" t="s">
        <v>12888</v>
      </c>
      <c r="K2148" s="358" t="s">
        <v>13558</v>
      </c>
      <c r="L2148" s="362">
        <v>39640</v>
      </c>
      <c r="N2148" s="362">
        <v>39640</v>
      </c>
      <c r="P2148" s="356" t="s">
        <v>13255</v>
      </c>
    </row>
    <row r="2149" spans="1:16" x14ac:dyDescent="0.2">
      <c r="A2149" s="356" t="s">
        <v>9026</v>
      </c>
      <c r="B2149" s="356" t="s">
        <v>17351</v>
      </c>
      <c r="C2149" s="358" t="s">
        <v>12970</v>
      </c>
      <c r="D2149" s="358" t="s">
        <v>12895</v>
      </c>
      <c r="E2149" s="358" t="s">
        <v>17352</v>
      </c>
      <c r="G2149" s="358" t="s">
        <v>12886</v>
      </c>
      <c r="H2149" s="385">
        <v>29.92</v>
      </c>
      <c r="I2149" s="358" t="s">
        <v>12893</v>
      </c>
      <c r="J2149" s="358" t="s">
        <v>12888</v>
      </c>
      <c r="K2149" s="358" t="s">
        <v>13558</v>
      </c>
      <c r="L2149" s="362">
        <v>39644</v>
      </c>
      <c r="N2149" s="362">
        <v>39644</v>
      </c>
      <c r="P2149" s="356" t="s">
        <v>13255</v>
      </c>
    </row>
    <row r="2150" spans="1:16" x14ac:dyDescent="0.2">
      <c r="A2150" s="356" t="s">
        <v>9027</v>
      </c>
      <c r="B2150" s="356" t="s">
        <v>17353</v>
      </c>
      <c r="C2150" s="358" t="s">
        <v>12965</v>
      </c>
      <c r="D2150" s="358" t="s">
        <v>12966</v>
      </c>
      <c r="E2150" s="358" t="s">
        <v>17354</v>
      </c>
      <c r="G2150" s="358" t="s">
        <v>12886</v>
      </c>
      <c r="H2150" s="385">
        <v>8.36</v>
      </c>
      <c r="I2150" s="358" t="s">
        <v>12893</v>
      </c>
      <c r="J2150" s="358" t="s">
        <v>12888</v>
      </c>
      <c r="K2150" s="358" t="s">
        <v>13558</v>
      </c>
      <c r="L2150" s="362">
        <v>39659</v>
      </c>
      <c r="N2150" s="362">
        <v>39659</v>
      </c>
      <c r="P2150" s="356" t="s">
        <v>13255</v>
      </c>
    </row>
    <row r="2151" spans="1:16" x14ac:dyDescent="0.2">
      <c r="A2151" s="356" t="s">
        <v>9028</v>
      </c>
      <c r="B2151" s="356" t="s">
        <v>17355</v>
      </c>
      <c r="C2151" s="358" t="s">
        <v>13572</v>
      </c>
      <c r="D2151" s="358" t="s">
        <v>12981</v>
      </c>
      <c r="E2151" s="358" t="s">
        <v>17356</v>
      </c>
      <c r="G2151" s="358" t="s">
        <v>12886</v>
      </c>
      <c r="H2151" s="385">
        <v>8.3849999999999998</v>
      </c>
      <c r="I2151" s="358" t="s">
        <v>12893</v>
      </c>
      <c r="J2151" s="358" t="s">
        <v>12888</v>
      </c>
      <c r="K2151" s="358" t="s">
        <v>13558</v>
      </c>
      <c r="L2151" s="362">
        <v>39674</v>
      </c>
      <c r="N2151" s="362">
        <v>39674</v>
      </c>
      <c r="P2151" s="356" t="s">
        <v>13255</v>
      </c>
    </row>
    <row r="2152" spans="1:16" x14ac:dyDescent="0.2">
      <c r="A2152" s="356" t="s">
        <v>9029</v>
      </c>
      <c r="B2152" s="356" t="s">
        <v>17357</v>
      </c>
      <c r="C2152" s="358" t="s">
        <v>12905</v>
      </c>
      <c r="D2152" s="358" t="s">
        <v>12987</v>
      </c>
      <c r="E2152" s="358" t="s">
        <v>17358</v>
      </c>
      <c r="G2152" s="358" t="s">
        <v>12886</v>
      </c>
      <c r="H2152" s="385">
        <v>10.4</v>
      </c>
      <c r="I2152" s="358" t="s">
        <v>12893</v>
      </c>
      <c r="J2152" s="358" t="s">
        <v>12888</v>
      </c>
      <c r="K2152" s="358" t="s">
        <v>13558</v>
      </c>
      <c r="L2152" s="362">
        <v>39611</v>
      </c>
      <c r="N2152" s="362">
        <v>39611</v>
      </c>
      <c r="P2152" s="356" t="s">
        <v>13255</v>
      </c>
    </row>
    <row r="2153" spans="1:16" x14ac:dyDescent="0.2">
      <c r="A2153" s="356" t="s">
        <v>9030</v>
      </c>
      <c r="B2153" s="356" t="s">
        <v>17359</v>
      </c>
      <c r="C2153" s="358" t="s">
        <v>12905</v>
      </c>
      <c r="D2153" s="358" t="s">
        <v>12945</v>
      </c>
      <c r="E2153" s="358" t="s">
        <v>17360</v>
      </c>
      <c r="G2153" s="358" t="s">
        <v>12886</v>
      </c>
      <c r="H2153" s="385">
        <v>11.05</v>
      </c>
      <c r="I2153" s="358" t="s">
        <v>12893</v>
      </c>
      <c r="J2153" s="358" t="s">
        <v>12888</v>
      </c>
      <c r="K2153" s="358" t="s">
        <v>13558</v>
      </c>
      <c r="L2153" s="362">
        <v>39622</v>
      </c>
      <c r="N2153" s="362">
        <v>39622</v>
      </c>
      <c r="P2153" s="356" t="s">
        <v>13255</v>
      </c>
    </row>
    <row r="2154" spans="1:16" x14ac:dyDescent="0.2">
      <c r="A2154" s="356" t="s">
        <v>9031</v>
      </c>
      <c r="B2154" s="356" t="s">
        <v>17361</v>
      </c>
      <c r="C2154" s="358" t="s">
        <v>13160</v>
      </c>
      <c r="D2154" s="358" t="s">
        <v>12984</v>
      </c>
      <c r="E2154" s="358" t="s">
        <v>17128</v>
      </c>
      <c r="G2154" s="358" t="s">
        <v>12886</v>
      </c>
      <c r="H2154" s="385">
        <v>6.24</v>
      </c>
      <c r="I2154" s="358" t="s">
        <v>12893</v>
      </c>
      <c r="J2154" s="358" t="s">
        <v>12888</v>
      </c>
      <c r="K2154" s="358" t="s">
        <v>13558</v>
      </c>
      <c r="L2154" s="362">
        <v>39664</v>
      </c>
      <c r="N2154" s="362">
        <v>39664</v>
      </c>
      <c r="P2154" s="356" t="s">
        <v>13255</v>
      </c>
    </row>
    <row r="2155" spans="1:16" x14ac:dyDescent="0.2">
      <c r="A2155" s="356" t="s">
        <v>9032</v>
      </c>
      <c r="B2155" s="356" t="s">
        <v>17362</v>
      </c>
      <c r="C2155" s="358" t="s">
        <v>13502</v>
      </c>
      <c r="D2155" s="358" t="s">
        <v>12984</v>
      </c>
      <c r="E2155" s="358" t="s">
        <v>12920</v>
      </c>
      <c r="G2155" s="358" t="s">
        <v>12886</v>
      </c>
      <c r="H2155" s="385">
        <v>11.22</v>
      </c>
      <c r="I2155" s="358" t="s">
        <v>12893</v>
      </c>
      <c r="J2155" s="358" t="s">
        <v>12888</v>
      </c>
      <c r="K2155" s="358" t="s">
        <v>13558</v>
      </c>
      <c r="L2155" s="362">
        <v>39658</v>
      </c>
      <c r="N2155" s="362">
        <v>39658</v>
      </c>
      <c r="P2155" s="356" t="s">
        <v>13255</v>
      </c>
    </row>
    <row r="2156" spans="1:16" x14ac:dyDescent="0.2">
      <c r="A2156" s="356" t="s">
        <v>9033</v>
      </c>
      <c r="B2156" s="356" t="s">
        <v>17363</v>
      </c>
      <c r="C2156" s="358" t="s">
        <v>14889</v>
      </c>
      <c r="D2156" s="358" t="s">
        <v>12976</v>
      </c>
      <c r="E2156" s="358" t="s">
        <v>17364</v>
      </c>
      <c r="G2156" s="358" t="s">
        <v>12886</v>
      </c>
      <c r="H2156" s="385">
        <v>8.5</v>
      </c>
      <c r="I2156" s="358" t="s">
        <v>12893</v>
      </c>
      <c r="J2156" s="358" t="s">
        <v>12888</v>
      </c>
      <c r="K2156" s="358" t="s">
        <v>13558</v>
      </c>
      <c r="L2156" s="362">
        <v>39661</v>
      </c>
      <c r="N2156" s="362">
        <v>39661</v>
      </c>
      <c r="P2156" s="356" t="s">
        <v>13255</v>
      </c>
    </row>
    <row r="2157" spans="1:16" x14ac:dyDescent="0.2">
      <c r="A2157" s="356" t="s">
        <v>9034</v>
      </c>
      <c r="B2157" s="356" t="s">
        <v>17365</v>
      </c>
      <c r="C2157" s="358" t="s">
        <v>13966</v>
      </c>
      <c r="D2157" s="358" t="s">
        <v>13027</v>
      </c>
      <c r="E2157" s="358" t="s">
        <v>17366</v>
      </c>
      <c r="G2157" s="358" t="s">
        <v>12886</v>
      </c>
      <c r="H2157" s="385">
        <v>9.18</v>
      </c>
      <c r="I2157" s="358" t="s">
        <v>12893</v>
      </c>
      <c r="J2157" s="358" t="s">
        <v>12888</v>
      </c>
      <c r="K2157" s="358" t="s">
        <v>13558</v>
      </c>
      <c r="L2157" s="362">
        <v>39643</v>
      </c>
      <c r="N2157" s="362">
        <v>39643</v>
      </c>
      <c r="P2157" s="356" t="s">
        <v>13255</v>
      </c>
    </row>
    <row r="2158" spans="1:16" x14ac:dyDescent="0.2">
      <c r="A2158" s="356" t="s">
        <v>9035</v>
      </c>
      <c r="B2158" s="356" t="s">
        <v>17367</v>
      </c>
      <c r="C2158" s="358" t="s">
        <v>13595</v>
      </c>
      <c r="D2158" s="358" t="s">
        <v>13596</v>
      </c>
      <c r="E2158" s="358" t="s">
        <v>17368</v>
      </c>
      <c r="G2158" s="358" t="s">
        <v>12886</v>
      </c>
      <c r="H2158" s="385">
        <v>7.82</v>
      </c>
      <c r="I2158" s="358" t="s">
        <v>12893</v>
      </c>
      <c r="J2158" s="358" t="s">
        <v>12888</v>
      </c>
      <c r="K2158" s="358" t="s">
        <v>13558</v>
      </c>
      <c r="L2158" s="362">
        <v>39643</v>
      </c>
      <c r="N2158" s="362">
        <v>39643</v>
      </c>
      <c r="P2158" s="356" t="s">
        <v>13255</v>
      </c>
    </row>
    <row r="2159" spans="1:16" x14ac:dyDescent="0.2">
      <c r="A2159" s="356" t="s">
        <v>9036</v>
      </c>
      <c r="B2159" s="356" t="s">
        <v>17369</v>
      </c>
      <c r="C2159" s="358" t="s">
        <v>12905</v>
      </c>
      <c r="D2159" s="358" t="s">
        <v>12987</v>
      </c>
      <c r="E2159" s="358" t="s">
        <v>17370</v>
      </c>
      <c r="G2159" s="358" t="s">
        <v>12886</v>
      </c>
      <c r="H2159" s="385">
        <v>7.6</v>
      </c>
      <c r="I2159" s="358" t="s">
        <v>12893</v>
      </c>
      <c r="J2159" s="358" t="s">
        <v>12888</v>
      </c>
      <c r="K2159" s="358" t="s">
        <v>13558</v>
      </c>
      <c r="L2159" s="362">
        <v>39653</v>
      </c>
      <c r="N2159" s="362">
        <v>39653</v>
      </c>
      <c r="P2159" s="356" t="s">
        <v>13255</v>
      </c>
    </row>
    <row r="2160" spans="1:16" x14ac:dyDescent="0.2">
      <c r="A2160" s="356" t="s">
        <v>9037</v>
      </c>
      <c r="B2160" s="356" t="s">
        <v>17371</v>
      </c>
      <c r="C2160" s="358" t="s">
        <v>13017</v>
      </c>
      <c r="D2160" s="358" t="s">
        <v>13018</v>
      </c>
      <c r="E2160" s="358" t="s">
        <v>17372</v>
      </c>
      <c r="G2160" s="358" t="s">
        <v>12886</v>
      </c>
      <c r="H2160" s="385">
        <v>5.76</v>
      </c>
      <c r="I2160" s="358" t="s">
        <v>12893</v>
      </c>
      <c r="J2160" s="358" t="s">
        <v>12888</v>
      </c>
      <c r="K2160" s="358" t="s">
        <v>13558</v>
      </c>
      <c r="L2160" s="362">
        <v>39693</v>
      </c>
      <c r="N2160" s="362">
        <v>39693</v>
      </c>
      <c r="P2160" s="356" t="s">
        <v>13255</v>
      </c>
    </row>
    <row r="2161" spans="1:16" x14ac:dyDescent="0.2">
      <c r="A2161" s="356" t="s">
        <v>9038</v>
      </c>
      <c r="B2161" s="356" t="s">
        <v>17373</v>
      </c>
      <c r="C2161" s="358" t="s">
        <v>12905</v>
      </c>
      <c r="D2161" s="358" t="s">
        <v>12906</v>
      </c>
      <c r="E2161" s="358" t="s">
        <v>17374</v>
      </c>
      <c r="G2161" s="358" t="s">
        <v>12886</v>
      </c>
      <c r="H2161" s="385">
        <v>4.5</v>
      </c>
      <c r="I2161" s="358" t="s">
        <v>12893</v>
      </c>
      <c r="J2161" s="358" t="s">
        <v>12888</v>
      </c>
      <c r="K2161" s="358" t="s">
        <v>13558</v>
      </c>
      <c r="L2161" s="362">
        <v>39652</v>
      </c>
      <c r="N2161" s="362">
        <v>39652</v>
      </c>
      <c r="P2161" s="356" t="s">
        <v>13255</v>
      </c>
    </row>
    <row r="2162" spans="1:16" x14ac:dyDescent="0.2">
      <c r="A2162" s="356" t="s">
        <v>9039</v>
      </c>
      <c r="B2162" s="356" t="s">
        <v>17375</v>
      </c>
      <c r="C2162" s="358" t="s">
        <v>13017</v>
      </c>
      <c r="D2162" s="358" t="s">
        <v>13018</v>
      </c>
      <c r="E2162" s="358" t="s">
        <v>17376</v>
      </c>
      <c r="G2162" s="358" t="s">
        <v>12886</v>
      </c>
      <c r="H2162" s="385">
        <v>6.63</v>
      </c>
      <c r="I2162" s="358" t="s">
        <v>12893</v>
      </c>
      <c r="J2162" s="358" t="s">
        <v>12888</v>
      </c>
      <c r="K2162" s="358" t="s">
        <v>13558</v>
      </c>
      <c r="L2162" s="362">
        <v>39658</v>
      </c>
      <c r="N2162" s="362">
        <v>39658</v>
      </c>
      <c r="P2162" s="356" t="s">
        <v>13255</v>
      </c>
    </row>
    <row r="2163" spans="1:16" x14ac:dyDescent="0.2">
      <c r="A2163" s="356" t="s">
        <v>9040</v>
      </c>
      <c r="B2163" s="356" t="s">
        <v>17377</v>
      </c>
      <c r="C2163" s="358" t="s">
        <v>13176</v>
      </c>
      <c r="D2163" s="358" t="s">
        <v>13177</v>
      </c>
      <c r="E2163" s="358" t="s">
        <v>17378</v>
      </c>
      <c r="G2163" s="358" t="s">
        <v>12886</v>
      </c>
      <c r="H2163" s="385">
        <v>8.75</v>
      </c>
      <c r="I2163" s="358" t="s">
        <v>12893</v>
      </c>
      <c r="J2163" s="358" t="s">
        <v>12888</v>
      </c>
      <c r="K2163" s="358" t="s">
        <v>13558</v>
      </c>
      <c r="L2163" s="362">
        <v>39661</v>
      </c>
      <c r="N2163" s="362">
        <v>39661</v>
      </c>
      <c r="P2163" s="356" t="s">
        <v>13255</v>
      </c>
    </row>
    <row r="2164" spans="1:16" x14ac:dyDescent="0.2">
      <c r="A2164" s="356" t="s">
        <v>9041</v>
      </c>
      <c r="B2164" s="356" t="s">
        <v>17379</v>
      </c>
      <c r="C2164" s="358" t="s">
        <v>12905</v>
      </c>
      <c r="D2164" s="358" t="s">
        <v>12987</v>
      </c>
      <c r="E2164" s="358" t="s">
        <v>17380</v>
      </c>
      <c r="G2164" s="358" t="s">
        <v>12886</v>
      </c>
      <c r="H2164" s="385">
        <v>3.4</v>
      </c>
      <c r="I2164" s="358" t="s">
        <v>12893</v>
      </c>
      <c r="J2164" s="358" t="s">
        <v>12888</v>
      </c>
      <c r="K2164" s="358" t="s">
        <v>13558</v>
      </c>
      <c r="L2164" s="362">
        <v>39660</v>
      </c>
      <c r="N2164" s="362">
        <v>39660</v>
      </c>
      <c r="P2164" s="356" t="s">
        <v>13255</v>
      </c>
    </row>
    <row r="2165" spans="1:16" x14ac:dyDescent="0.2">
      <c r="A2165" s="356" t="s">
        <v>9042</v>
      </c>
      <c r="B2165" s="356" t="s">
        <v>17381</v>
      </c>
      <c r="C2165" s="358" t="s">
        <v>13922</v>
      </c>
      <c r="D2165" s="358" t="s">
        <v>13106</v>
      </c>
      <c r="E2165" s="358" t="s">
        <v>17382</v>
      </c>
      <c r="G2165" s="358" t="s">
        <v>12886</v>
      </c>
      <c r="H2165" s="385">
        <v>39.9</v>
      </c>
      <c r="I2165" s="358" t="s">
        <v>12893</v>
      </c>
      <c r="J2165" s="358" t="s">
        <v>12888</v>
      </c>
      <c r="K2165" s="358" t="s">
        <v>13558</v>
      </c>
      <c r="L2165" s="362">
        <v>39630</v>
      </c>
      <c r="N2165" s="362">
        <v>39630</v>
      </c>
      <c r="P2165" s="356" t="s">
        <v>13255</v>
      </c>
    </row>
    <row r="2166" spans="1:16" x14ac:dyDescent="0.2">
      <c r="A2166" s="356" t="s">
        <v>9043</v>
      </c>
      <c r="B2166" s="356" t="s">
        <v>17383</v>
      </c>
      <c r="C2166" s="358" t="s">
        <v>13017</v>
      </c>
      <c r="D2166" s="358" t="s">
        <v>13018</v>
      </c>
      <c r="E2166" s="358" t="s">
        <v>17384</v>
      </c>
      <c r="G2166" s="358" t="s">
        <v>12886</v>
      </c>
      <c r="H2166" s="385">
        <v>4.76</v>
      </c>
      <c r="I2166" s="358" t="s">
        <v>12893</v>
      </c>
      <c r="J2166" s="358" t="s">
        <v>12888</v>
      </c>
      <c r="K2166" s="358" t="s">
        <v>13558</v>
      </c>
      <c r="L2166" s="362">
        <v>39671</v>
      </c>
      <c r="N2166" s="362">
        <v>39671</v>
      </c>
      <c r="P2166" s="356" t="s">
        <v>13255</v>
      </c>
    </row>
    <row r="2167" spans="1:16" x14ac:dyDescent="0.2">
      <c r="A2167" s="356" t="s">
        <v>9044</v>
      </c>
      <c r="B2167" s="356" t="s">
        <v>17385</v>
      </c>
      <c r="C2167" s="358" t="s">
        <v>14398</v>
      </c>
      <c r="D2167" s="358" t="s">
        <v>12910</v>
      </c>
      <c r="E2167" s="358" t="s">
        <v>17386</v>
      </c>
      <c r="G2167" s="358" t="s">
        <v>12886</v>
      </c>
      <c r="H2167" s="385">
        <v>13.23</v>
      </c>
      <c r="I2167" s="358" t="s">
        <v>12893</v>
      </c>
      <c r="J2167" s="358" t="s">
        <v>12888</v>
      </c>
      <c r="K2167" s="358" t="s">
        <v>13558</v>
      </c>
      <c r="L2167" s="362">
        <v>39668</v>
      </c>
      <c r="N2167" s="362">
        <v>39668</v>
      </c>
      <c r="P2167" s="356" t="s">
        <v>13255</v>
      </c>
    </row>
    <row r="2168" spans="1:16" x14ac:dyDescent="0.2">
      <c r="A2168" s="356" t="s">
        <v>9045</v>
      </c>
      <c r="B2168" s="356" t="s">
        <v>17387</v>
      </c>
      <c r="C2168" s="358" t="s">
        <v>14398</v>
      </c>
      <c r="D2168" s="358" t="s">
        <v>12910</v>
      </c>
      <c r="E2168" s="358" t="s">
        <v>17388</v>
      </c>
      <c r="G2168" s="358" t="s">
        <v>12886</v>
      </c>
      <c r="H2168" s="385">
        <v>4.8</v>
      </c>
      <c r="I2168" s="358" t="s">
        <v>12893</v>
      </c>
      <c r="J2168" s="358" t="s">
        <v>12888</v>
      </c>
      <c r="K2168" s="358" t="s">
        <v>13558</v>
      </c>
      <c r="L2168" s="362">
        <v>39689</v>
      </c>
      <c r="N2168" s="362">
        <v>39689</v>
      </c>
      <c r="P2168" s="356" t="s">
        <v>13255</v>
      </c>
    </row>
    <row r="2169" spans="1:16" x14ac:dyDescent="0.2">
      <c r="A2169" s="356" t="s">
        <v>9046</v>
      </c>
      <c r="B2169" s="356" t="s">
        <v>17389</v>
      </c>
      <c r="C2169" s="358" t="s">
        <v>13064</v>
      </c>
      <c r="D2169" s="358" t="s">
        <v>12931</v>
      </c>
      <c r="E2169" s="358" t="s">
        <v>17390</v>
      </c>
      <c r="G2169" s="358" t="s">
        <v>12886</v>
      </c>
      <c r="H2169" s="385">
        <v>5.94</v>
      </c>
      <c r="I2169" s="358" t="s">
        <v>12893</v>
      </c>
      <c r="J2169" s="358" t="s">
        <v>12888</v>
      </c>
      <c r="K2169" s="358" t="s">
        <v>13558</v>
      </c>
      <c r="L2169" s="362">
        <v>39680</v>
      </c>
      <c r="N2169" s="362">
        <v>39680</v>
      </c>
      <c r="P2169" s="356" t="s">
        <v>13255</v>
      </c>
    </row>
    <row r="2170" spans="1:16" x14ac:dyDescent="0.2">
      <c r="A2170" s="356" t="s">
        <v>9047</v>
      </c>
      <c r="B2170" s="356" t="s">
        <v>17391</v>
      </c>
      <c r="C2170" s="358" t="s">
        <v>13116</v>
      </c>
      <c r="D2170" s="358" t="s">
        <v>12919</v>
      </c>
      <c r="E2170" s="358" t="s">
        <v>17392</v>
      </c>
      <c r="G2170" s="358" t="s">
        <v>12886</v>
      </c>
      <c r="H2170" s="385">
        <v>5.7</v>
      </c>
      <c r="I2170" s="358" t="s">
        <v>12893</v>
      </c>
      <c r="J2170" s="358" t="s">
        <v>12888</v>
      </c>
      <c r="K2170" s="358" t="s">
        <v>13558</v>
      </c>
      <c r="L2170" s="362">
        <v>39764</v>
      </c>
      <c r="N2170" s="362">
        <v>39764</v>
      </c>
      <c r="P2170" s="356" t="s">
        <v>13255</v>
      </c>
    </row>
    <row r="2171" spans="1:16" x14ac:dyDescent="0.2">
      <c r="A2171" s="356" t="s">
        <v>9048</v>
      </c>
      <c r="B2171" s="356" t="s">
        <v>17393</v>
      </c>
      <c r="C2171" s="358" t="s">
        <v>13344</v>
      </c>
      <c r="D2171" s="358" t="s">
        <v>12931</v>
      </c>
      <c r="E2171" s="358" t="s">
        <v>17394</v>
      </c>
      <c r="G2171" s="358" t="s">
        <v>12886</v>
      </c>
      <c r="H2171" s="385">
        <v>7.56</v>
      </c>
      <c r="I2171" s="358" t="s">
        <v>12893</v>
      </c>
      <c r="J2171" s="358" t="s">
        <v>12888</v>
      </c>
      <c r="K2171" s="358" t="s">
        <v>13558</v>
      </c>
      <c r="L2171" s="362">
        <v>39675</v>
      </c>
      <c r="N2171" s="362">
        <v>39675</v>
      </c>
      <c r="P2171" s="356" t="s">
        <v>13255</v>
      </c>
    </row>
    <row r="2172" spans="1:16" x14ac:dyDescent="0.2">
      <c r="A2172" s="356" t="s">
        <v>9049</v>
      </c>
      <c r="B2172" s="356" t="s">
        <v>17395</v>
      </c>
      <c r="C2172" s="358" t="s">
        <v>12902</v>
      </c>
      <c r="D2172" s="358" t="s">
        <v>12903</v>
      </c>
      <c r="E2172" s="358" t="s">
        <v>17396</v>
      </c>
      <c r="G2172" s="358" t="s">
        <v>12886</v>
      </c>
      <c r="H2172" s="385">
        <v>3.78</v>
      </c>
      <c r="I2172" s="358" t="s">
        <v>12893</v>
      </c>
      <c r="J2172" s="358" t="s">
        <v>12888</v>
      </c>
      <c r="K2172" s="358" t="s">
        <v>13558</v>
      </c>
      <c r="L2172" s="362">
        <v>39668</v>
      </c>
      <c r="N2172" s="362">
        <v>39668</v>
      </c>
      <c r="P2172" s="356" t="s">
        <v>13255</v>
      </c>
    </row>
    <row r="2173" spans="1:16" x14ac:dyDescent="0.2">
      <c r="A2173" s="356" t="s">
        <v>9050</v>
      </c>
      <c r="B2173" s="356" t="s">
        <v>17397</v>
      </c>
      <c r="C2173" s="358" t="s">
        <v>12890</v>
      </c>
      <c r="D2173" s="358" t="s">
        <v>12891</v>
      </c>
      <c r="E2173" s="358" t="s">
        <v>17398</v>
      </c>
      <c r="G2173" s="358" t="s">
        <v>12886</v>
      </c>
      <c r="H2173" s="385">
        <v>4.68</v>
      </c>
      <c r="I2173" s="358" t="s">
        <v>12893</v>
      </c>
      <c r="J2173" s="358" t="s">
        <v>12888</v>
      </c>
      <c r="K2173" s="358" t="s">
        <v>13558</v>
      </c>
      <c r="L2173" s="362">
        <v>39672</v>
      </c>
      <c r="N2173" s="362">
        <v>39672</v>
      </c>
      <c r="P2173" s="356" t="s">
        <v>13255</v>
      </c>
    </row>
    <row r="2174" spans="1:16" x14ac:dyDescent="0.2">
      <c r="A2174" s="356" t="s">
        <v>9051</v>
      </c>
      <c r="B2174" s="356" t="s">
        <v>17399</v>
      </c>
      <c r="C2174" s="358" t="s">
        <v>12905</v>
      </c>
      <c r="D2174" s="358" t="s">
        <v>13152</v>
      </c>
      <c r="E2174" s="358" t="s">
        <v>17400</v>
      </c>
      <c r="G2174" s="358" t="s">
        <v>12886</v>
      </c>
      <c r="H2174" s="385">
        <v>5.46</v>
      </c>
      <c r="I2174" s="358" t="s">
        <v>12893</v>
      </c>
      <c r="J2174" s="358" t="s">
        <v>12888</v>
      </c>
      <c r="K2174" s="358" t="s">
        <v>13558</v>
      </c>
      <c r="L2174" s="362">
        <v>39675</v>
      </c>
      <c r="N2174" s="362">
        <v>39675</v>
      </c>
      <c r="P2174" s="356" t="s">
        <v>13255</v>
      </c>
    </row>
    <row r="2175" spans="1:16" x14ac:dyDescent="0.2">
      <c r="A2175" s="356" t="s">
        <v>9052</v>
      </c>
      <c r="B2175" s="356" t="s">
        <v>17401</v>
      </c>
      <c r="C2175" s="358" t="s">
        <v>12970</v>
      </c>
      <c r="D2175" s="358" t="s">
        <v>12895</v>
      </c>
      <c r="E2175" s="358" t="s">
        <v>13048</v>
      </c>
      <c r="G2175" s="358" t="s">
        <v>12886</v>
      </c>
      <c r="H2175" s="385">
        <v>18.899999999999999</v>
      </c>
      <c r="I2175" s="358" t="s">
        <v>12893</v>
      </c>
      <c r="J2175" s="358" t="s">
        <v>12888</v>
      </c>
      <c r="K2175" s="358" t="s">
        <v>13558</v>
      </c>
      <c r="L2175" s="362">
        <v>39668</v>
      </c>
      <c r="N2175" s="362">
        <v>39668</v>
      </c>
      <c r="P2175" s="356" t="s">
        <v>13255</v>
      </c>
    </row>
    <row r="2176" spans="1:16" x14ac:dyDescent="0.2">
      <c r="A2176" s="356" t="s">
        <v>9053</v>
      </c>
      <c r="B2176" s="356" t="s">
        <v>17402</v>
      </c>
      <c r="C2176" s="358" t="s">
        <v>13120</v>
      </c>
      <c r="D2176" s="358" t="s">
        <v>12984</v>
      </c>
      <c r="E2176" s="358" t="s">
        <v>17403</v>
      </c>
      <c r="G2176" s="358" t="s">
        <v>12886</v>
      </c>
      <c r="H2176" s="385">
        <v>10.15</v>
      </c>
      <c r="I2176" s="358" t="s">
        <v>12893</v>
      </c>
      <c r="J2176" s="358" t="s">
        <v>12888</v>
      </c>
      <c r="K2176" s="358" t="s">
        <v>13558</v>
      </c>
      <c r="L2176" s="362">
        <v>39653</v>
      </c>
      <c r="N2176" s="362">
        <v>39653</v>
      </c>
      <c r="P2176" s="356" t="s">
        <v>13255</v>
      </c>
    </row>
    <row r="2177" spans="1:16" x14ac:dyDescent="0.2">
      <c r="A2177" s="356" t="s">
        <v>9054</v>
      </c>
      <c r="B2177" s="356" t="s">
        <v>17404</v>
      </c>
      <c r="C2177" s="358" t="s">
        <v>13244</v>
      </c>
      <c r="D2177" s="358" t="s">
        <v>13245</v>
      </c>
      <c r="E2177" s="358" t="s">
        <v>17405</v>
      </c>
      <c r="G2177" s="358" t="s">
        <v>12886</v>
      </c>
      <c r="H2177" s="385">
        <v>3.8</v>
      </c>
      <c r="I2177" s="358" t="s">
        <v>12893</v>
      </c>
      <c r="J2177" s="358" t="s">
        <v>12888</v>
      </c>
      <c r="K2177" s="358" t="s">
        <v>13558</v>
      </c>
      <c r="L2177" s="362">
        <v>39674</v>
      </c>
      <c r="N2177" s="362">
        <v>39674</v>
      </c>
      <c r="P2177" s="356" t="s">
        <v>13255</v>
      </c>
    </row>
    <row r="2178" spans="1:16" x14ac:dyDescent="0.2">
      <c r="A2178" s="356" t="s">
        <v>9055</v>
      </c>
      <c r="B2178" s="356" t="s">
        <v>17406</v>
      </c>
      <c r="C2178" s="358" t="s">
        <v>13915</v>
      </c>
      <c r="D2178" s="358" t="s">
        <v>12919</v>
      </c>
      <c r="E2178" s="358" t="s">
        <v>17407</v>
      </c>
      <c r="G2178" s="358" t="s">
        <v>12886</v>
      </c>
      <c r="H2178" s="385">
        <v>11.18</v>
      </c>
      <c r="I2178" s="358" t="s">
        <v>12893</v>
      </c>
      <c r="J2178" s="358" t="s">
        <v>12888</v>
      </c>
      <c r="K2178" s="358" t="s">
        <v>13558</v>
      </c>
      <c r="L2178" s="362">
        <v>39666</v>
      </c>
      <c r="N2178" s="362">
        <v>39666</v>
      </c>
      <c r="P2178" s="356" t="s">
        <v>13255</v>
      </c>
    </row>
    <row r="2179" spans="1:16" x14ac:dyDescent="0.2">
      <c r="A2179" s="356" t="s">
        <v>9056</v>
      </c>
      <c r="B2179" s="356" t="s">
        <v>17408</v>
      </c>
      <c r="C2179" s="358" t="s">
        <v>13120</v>
      </c>
      <c r="D2179" s="358" t="s">
        <v>12984</v>
      </c>
      <c r="E2179" s="358" t="s">
        <v>17409</v>
      </c>
      <c r="G2179" s="358" t="s">
        <v>12886</v>
      </c>
      <c r="H2179" s="385">
        <v>7.04</v>
      </c>
      <c r="I2179" s="358" t="s">
        <v>12893</v>
      </c>
      <c r="J2179" s="358" t="s">
        <v>12888</v>
      </c>
      <c r="K2179" s="358" t="s">
        <v>13558</v>
      </c>
      <c r="L2179" s="362">
        <v>39688</v>
      </c>
      <c r="N2179" s="362">
        <v>39688</v>
      </c>
      <c r="P2179" s="356" t="s">
        <v>13255</v>
      </c>
    </row>
    <row r="2180" spans="1:16" x14ac:dyDescent="0.2">
      <c r="A2180" s="356" t="s">
        <v>9057</v>
      </c>
      <c r="B2180" s="356" t="s">
        <v>17410</v>
      </c>
      <c r="C2180" s="358" t="s">
        <v>13393</v>
      </c>
      <c r="D2180" s="358" t="s">
        <v>12973</v>
      </c>
      <c r="E2180" s="358" t="s">
        <v>17411</v>
      </c>
      <c r="G2180" s="358" t="s">
        <v>12886</v>
      </c>
      <c r="H2180" s="385">
        <v>5.8049999999999997</v>
      </c>
      <c r="I2180" s="358" t="s">
        <v>12893</v>
      </c>
      <c r="J2180" s="358" t="s">
        <v>12888</v>
      </c>
      <c r="K2180" s="358" t="s">
        <v>13558</v>
      </c>
      <c r="L2180" s="362">
        <v>39699</v>
      </c>
      <c r="N2180" s="362">
        <v>39699</v>
      </c>
      <c r="P2180" s="356" t="s">
        <v>13255</v>
      </c>
    </row>
    <row r="2181" spans="1:16" x14ac:dyDescent="0.2">
      <c r="A2181" s="356" t="s">
        <v>9058</v>
      </c>
      <c r="B2181" s="356" t="s">
        <v>17412</v>
      </c>
      <c r="C2181" s="358" t="s">
        <v>16004</v>
      </c>
      <c r="D2181" s="358" t="s">
        <v>12919</v>
      </c>
      <c r="E2181" s="358" t="s">
        <v>17413</v>
      </c>
      <c r="G2181" s="358" t="s">
        <v>12886</v>
      </c>
      <c r="H2181" s="385">
        <v>11.115</v>
      </c>
      <c r="I2181" s="358" t="s">
        <v>12893</v>
      </c>
      <c r="J2181" s="358" t="s">
        <v>12888</v>
      </c>
      <c r="K2181" s="358" t="s">
        <v>13558</v>
      </c>
      <c r="L2181" s="362">
        <v>39709</v>
      </c>
      <c r="N2181" s="362">
        <v>39709</v>
      </c>
      <c r="P2181" s="356" t="s">
        <v>13255</v>
      </c>
    </row>
    <row r="2182" spans="1:16" x14ac:dyDescent="0.2">
      <c r="A2182" s="356" t="s">
        <v>9059</v>
      </c>
      <c r="B2182" s="356" t="s">
        <v>17414</v>
      </c>
      <c r="C2182" s="358" t="s">
        <v>12930</v>
      </c>
      <c r="D2182" s="358" t="s">
        <v>12931</v>
      </c>
      <c r="E2182" s="358" t="s">
        <v>17415</v>
      </c>
      <c r="G2182" s="358" t="s">
        <v>12886</v>
      </c>
      <c r="H2182" s="385">
        <v>8.5</v>
      </c>
      <c r="I2182" s="358" t="s">
        <v>12893</v>
      </c>
      <c r="J2182" s="358" t="s">
        <v>12888</v>
      </c>
      <c r="K2182" s="358" t="s">
        <v>13558</v>
      </c>
      <c r="L2182" s="362">
        <v>39675</v>
      </c>
      <c r="N2182" s="362">
        <v>39675</v>
      </c>
      <c r="P2182" s="356" t="s">
        <v>13255</v>
      </c>
    </row>
    <row r="2183" spans="1:16" x14ac:dyDescent="0.2">
      <c r="A2183" s="356" t="s">
        <v>9060</v>
      </c>
      <c r="B2183" s="356" t="s">
        <v>17416</v>
      </c>
      <c r="C2183" s="358" t="s">
        <v>17063</v>
      </c>
      <c r="D2183" s="358" t="s">
        <v>13034</v>
      </c>
      <c r="E2183" s="358" t="s">
        <v>17417</v>
      </c>
      <c r="G2183" s="358" t="s">
        <v>12886</v>
      </c>
      <c r="H2183" s="385">
        <v>6.24</v>
      </c>
      <c r="I2183" s="358" t="s">
        <v>12893</v>
      </c>
      <c r="J2183" s="358" t="s">
        <v>12888</v>
      </c>
      <c r="K2183" s="358" t="s">
        <v>13558</v>
      </c>
      <c r="L2183" s="362">
        <v>39674</v>
      </c>
      <c r="N2183" s="362">
        <v>39674</v>
      </c>
      <c r="P2183" s="356" t="s">
        <v>13255</v>
      </c>
    </row>
    <row r="2184" spans="1:16" x14ac:dyDescent="0.2">
      <c r="A2184" s="356" t="s">
        <v>9061</v>
      </c>
      <c r="B2184" s="356" t="s">
        <v>17418</v>
      </c>
      <c r="C2184" s="358" t="s">
        <v>13060</v>
      </c>
      <c r="D2184" s="358" t="s">
        <v>12997</v>
      </c>
      <c r="E2184" s="358" t="s">
        <v>17419</v>
      </c>
      <c r="G2184" s="358" t="s">
        <v>12886</v>
      </c>
      <c r="H2184" s="385">
        <v>4.25</v>
      </c>
      <c r="I2184" s="358" t="s">
        <v>12893</v>
      </c>
      <c r="J2184" s="358" t="s">
        <v>12888</v>
      </c>
      <c r="K2184" s="358" t="s">
        <v>13558</v>
      </c>
      <c r="L2184" s="362">
        <v>39668</v>
      </c>
      <c r="N2184" s="362">
        <v>39668</v>
      </c>
      <c r="P2184" s="356" t="s">
        <v>13255</v>
      </c>
    </row>
    <row r="2185" spans="1:16" x14ac:dyDescent="0.2">
      <c r="A2185" s="356" t="s">
        <v>9062</v>
      </c>
      <c r="B2185" s="356" t="s">
        <v>17420</v>
      </c>
      <c r="C2185" s="358" t="s">
        <v>14862</v>
      </c>
      <c r="D2185" s="358" t="s">
        <v>12919</v>
      </c>
      <c r="E2185" s="358" t="s">
        <v>17421</v>
      </c>
      <c r="G2185" s="358" t="s">
        <v>12886</v>
      </c>
      <c r="H2185" s="385">
        <v>12.32</v>
      </c>
      <c r="I2185" s="358" t="s">
        <v>12893</v>
      </c>
      <c r="J2185" s="358" t="s">
        <v>12888</v>
      </c>
      <c r="K2185" s="358" t="s">
        <v>13558</v>
      </c>
      <c r="L2185" s="362">
        <v>39678</v>
      </c>
      <c r="N2185" s="362">
        <v>39678</v>
      </c>
      <c r="P2185" s="356" t="s">
        <v>13255</v>
      </c>
    </row>
    <row r="2186" spans="1:16" x14ac:dyDescent="0.2">
      <c r="A2186" s="356" t="s">
        <v>9063</v>
      </c>
      <c r="B2186" s="356" t="s">
        <v>17422</v>
      </c>
      <c r="C2186" s="358" t="s">
        <v>16472</v>
      </c>
      <c r="D2186" s="358" t="s">
        <v>12910</v>
      </c>
      <c r="E2186" s="358" t="s">
        <v>15098</v>
      </c>
      <c r="G2186" s="358" t="s">
        <v>12886</v>
      </c>
      <c r="H2186" s="385">
        <v>6.125</v>
      </c>
      <c r="I2186" s="358" t="s">
        <v>12893</v>
      </c>
      <c r="J2186" s="358" t="s">
        <v>12888</v>
      </c>
      <c r="K2186" s="358" t="s">
        <v>13558</v>
      </c>
      <c r="L2186" s="362">
        <v>39708</v>
      </c>
      <c r="N2186" s="362">
        <v>39708</v>
      </c>
      <c r="P2186" s="356" t="s">
        <v>13255</v>
      </c>
    </row>
    <row r="2187" spans="1:16" x14ac:dyDescent="0.2">
      <c r="A2187" s="356" t="s">
        <v>9064</v>
      </c>
      <c r="B2187" s="356" t="s">
        <v>17423</v>
      </c>
      <c r="C2187" s="358" t="s">
        <v>13268</v>
      </c>
      <c r="D2187" s="358" t="s">
        <v>12910</v>
      </c>
      <c r="E2187" s="358" t="s">
        <v>17424</v>
      </c>
      <c r="G2187" s="358" t="s">
        <v>12886</v>
      </c>
      <c r="H2187" s="385">
        <v>6.12</v>
      </c>
      <c r="I2187" s="358" t="s">
        <v>12893</v>
      </c>
      <c r="J2187" s="358" t="s">
        <v>12888</v>
      </c>
      <c r="K2187" s="358" t="s">
        <v>13558</v>
      </c>
      <c r="L2187" s="362">
        <v>39730</v>
      </c>
      <c r="N2187" s="362">
        <v>39730</v>
      </c>
      <c r="P2187" s="356" t="s">
        <v>13255</v>
      </c>
    </row>
    <row r="2188" spans="1:16" x14ac:dyDescent="0.2">
      <c r="A2188" s="356" t="s">
        <v>9065</v>
      </c>
      <c r="B2188" s="356" t="s">
        <v>17423</v>
      </c>
      <c r="C2188" s="358" t="s">
        <v>13268</v>
      </c>
      <c r="D2188" s="358" t="s">
        <v>12910</v>
      </c>
      <c r="E2188" s="358" t="s">
        <v>17424</v>
      </c>
      <c r="G2188" s="358" t="s">
        <v>12886</v>
      </c>
      <c r="H2188" s="385">
        <v>4.93</v>
      </c>
      <c r="I2188" s="358" t="s">
        <v>12893</v>
      </c>
      <c r="J2188" s="358" t="s">
        <v>12888</v>
      </c>
      <c r="K2188" s="358" t="s">
        <v>13558</v>
      </c>
      <c r="L2188" s="362">
        <v>39966</v>
      </c>
      <c r="N2188" s="362">
        <v>39966</v>
      </c>
      <c r="P2188" s="356" t="s">
        <v>13255</v>
      </c>
    </row>
    <row r="2189" spans="1:16" x14ac:dyDescent="0.2">
      <c r="A2189" s="356" t="s">
        <v>9066</v>
      </c>
      <c r="B2189" s="356" t="s">
        <v>17425</v>
      </c>
      <c r="C2189" s="358" t="s">
        <v>12926</v>
      </c>
      <c r="D2189" s="358" t="s">
        <v>12927</v>
      </c>
      <c r="E2189" s="358" t="s">
        <v>17426</v>
      </c>
      <c r="G2189" s="358" t="s">
        <v>12886</v>
      </c>
      <c r="H2189" s="385">
        <v>8.1</v>
      </c>
      <c r="I2189" s="358" t="s">
        <v>12893</v>
      </c>
      <c r="J2189" s="358" t="s">
        <v>12888</v>
      </c>
      <c r="K2189" s="358" t="s">
        <v>13558</v>
      </c>
      <c r="L2189" s="362">
        <v>39675</v>
      </c>
      <c r="N2189" s="362">
        <v>39675</v>
      </c>
      <c r="P2189" s="356" t="s">
        <v>13255</v>
      </c>
    </row>
    <row r="2190" spans="1:16" x14ac:dyDescent="0.2">
      <c r="A2190" s="356" t="s">
        <v>9067</v>
      </c>
      <c r="B2190" s="356" t="s">
        <v>17427</v>
      </c>
      <c r="C2190" s="358" t="s">
        <v>12905</v>
      </c>
      <c r="D2190" s="358" t="s">
        <v>12951</v>
      </c>
      <c r="E2190" s="358" t="s">
        <v>17428</v>
      </c>
      <c r="G2190" s="358" t="s">
        <v>12886</v>
      </c>
      <c r="H2190" s="385">
        <v>5.4</v>
      </c>
      <c r="I2190" s="358" t="s">
        <v>12893</v>
      </c>
      <c r="J2190" s="358" t="s">
        <v>12888</v>
      </c>
      <c r="K2190" s="358" t="s">
        <v>13558</v>
      </c>
      <c r="L2190" s="362">
        <v>39661</v>
      </c>
      <c r="N2190" s="362">
        <v>39661</v>
      </c>
      <c r="P2190" s="356" t="s">
        <v>13255</v>
      </c>
    </row>
    <row r="2191" spans="1:16" x14ac:dyDescent="0.2">
      <c r="A2191" s="356" t="s">
        <v>9068</v>
      </c>
      <c r="B2191" s="356" t="s">
        <v>17429</v>
      </c>
      <c r="C2191" s="358" t="s">
        <v>14862</v>
      </c>
      <c r="D2191" s="358" t="s">
        <v>12919</v>
      </c>
      <c r="E2191" s="358" t="s">
        <v>17430</v>
      </c>
      <c r="G2191" s="358" t="s">
        <v>12886</v>
      </c>
      <c r="H2191" s="385">
        <v>4.32</v>
      </c>
      <c r="I2191" s="358" t="s">
        <v>12893</v>
      </c>
      <c r="J2191" s="358" t="s">
        <v>12888</v>
      </c>
      <c r="K2191" s="358" t="s">
        <v>13558</v>
      </c>
      <c r="L2191" s="362">
        <v>39680</v>
      </c>
      <c r="N2191" s="362">
        <v>39680</v>
      </c>
      <c r="P2191" s="356" t="s">
        <v>13255</v>
      </c>
    </row>
    <row r="2192" spans="1:16" x14ac:dyDescent="0.2">
      <c r="A2192" s="356" t="s">
        <v>9069</v>
      </c>
      <c r="B2192" s="356" t="s">
        <v>17431</v>
      </c>
      <c r="C2192" s="358" t="s">
        <v>13621</v>
      </c>
      <c r="D2192" s="358" t="s">
        <v>12960</v>
      </c>
      <c r="E2192" s="358" t="s">
        <v>17432</v>
      </c>
      <c r="G2192" s="358" t="s">
        <v>12886</v>
      </c>
      <c r="H2192" s="385">
        <v>4.2</v>
      </c>
      <c r="I2192" s="358" t="s">
        <v>12893</v>
      </c>
      <c r="J2192" s="358" t="s">
        <v>12888</v>
      </c>
      <c r="K2192" s="358" t="s">
        <v>13558</v>
      </c>
      <c r="L2192" s="362">
        <v>39678</v>
      </c>
      <c r="N2192" s="362">
        <v>39678</v>
      </c>
      <c r="P2192" s="356" t="s">
        <v>13255</v>
      </c>
    </row>
    <row r="2193" spans="1:16" x14ac:dyDescent="0.2">
      <c r="A2193" s="356" t="s">
        <v>9070</v>
      </c>
      <c r="B2193" s="356" t="s">
        <v>17433</v>
      </c>
      <c r="C2193" s="358" t="s">
        <v>15375</v>
      </c>
      <c r="D2193" s="358" t="s">
        <v>12931</v>
      </c>
      <c r="E2193" s="358" t="s">
        <v>17434</v>
      </c>
      <c r="G2193" s="358" t="s">
        <v>12886</v>
      </c>
      <c r="H2193" s="385">
        <v>5.2</v>
      </c>
      <c r="I2193" s="358" t="s">
        <v>12893</v>
      </c>
      <c r="J2193" s="358" t="s">
        <v>12888</v>
      </c>
      <c r="K2193" s="358" t="s">
        <v>13558</v>
      </c>
      <c r="L2193" s="362">
        <v>39681</v>
      </c>
      <c r="N2193" s="362">
        <v>39681</v>
      </c>
      <c r="P2193" s="356" t="s">
        <v>13255</v>
      </c>
    </row>
    <row r="2194" spans="1:16" x14ac:dyDescent="0.2">
      <c r="A2194" s="356" t="s">
        <v>9071</v>
      </c>
      <c r="B2194" s="356" t="s">
        <v>17435</v>
      </c>
      <c r="C2194" s="358" t="s">
        <v>14044</v>
      </c>
      <c r="D2194" s="358" t="s">
        <v>12931</v>
      </c>
      <c r="E2194" s="358" t="s">
        <v>17436</v>
      </c>
      <c r="G2194" s="358" t="s">
        <v>12886</v>
      </c>
      <c r="H2194" s="385">
        <v>5.95</v>
      </c>
      <c r="I2194" s="358" t="s">
        <v>12893</v>
      </c>
      <c r="J2194" s="358" t="s">
        <v>12888</v>
      </c>
      <c r="K2194" s="358" t="s">
        <v>13558</v>
      </c>
      <c r="L2194" s="362">
        <v>39681</v>
      </c>
      <c r="N2194" s="362">
        <v>39681</v>
      </c>
      <c r="P2194" s="356" t="s">
        <v>13255</v>
      </c>
    </row>
    <row r="2195" spans="1:16" x14ac:dyDescent="0.2">
      <c r="A2195" s="356" t="s">
        <v>9072</v>
      </c>
      <c r="B2195" s="356" t="s">
        <v>17437</v>
      </c>
      <c r="C2195" s="358" t="s">
        <v>13009</v>
      </c>
      <c r="D2195" s="358" t="s">
        <v>13010</v>
      </c>
      <c r="E2195" s="358" t="s">
        <v>17438</v>
      </c>
      <c r="G2195" s="358" t="s">
        <v>12886</v>
      </c>
      <c r="H2195" s="385">
        <v>9.18</v>
      </c>
      <c r="I2195" s="358" t="s">
        <v>12893</v>
      </c>
      <c r="J2195" s="358" t="s">
        <v>12888</v>
      </c>
      <c r="K2195" s="358" t="s">
        <v>13558</v>
      </c>
      <c r="L2195" s="362">
        <v>39692</v>
      </c>
      <c r="N2195" s="362">
        <v>39692</v>
      </c>
      <c r="P2195" s="356" t="s">
        <v>13255</v>
      </c>
    </row>
    <row r="2196" spans="1:16" x14ac:dyDescent="0.2">
      <c r="A2196" s="356" t="s">
        <v>9073</v>
      </c>
      <c r="B2196" s="356" t="s">
        <v>17439</v>
      </c>
      <c r="C2196" s="358" t="s">
        <v>12905</v>
      </c>
      <c r="D2196" s="358" t="s">
        <v>12945</v>
      </c>
      <c r="E2196" s="358" t="s">
        <v>17440</v>
      </c>
      <c r="G2196" s="358" t="s">
        <v>12886</v>
      </c>
      <c r="H2196" s="385">
        <v>5.6</v>
      </c>
      <c r="I2196" s="358" t="s">
        <v>12893</v>
      </c>
      <c r="J2196" s="358" t="s">
        <v>12888</v>
      </c>
      <c r="K2196" s="358" t="s">
        <v>13558</v>
      </c>
      <c r="L2196" s="362">
        <v>39661</v>
      </c>
      <c r="N2196" s="362">
        <v>39661</v>
      </c>
      <c r="P2196" s="356" t="s">
        <v>13255</v>
      </c>
    </row>
    <row r="2197" spans="1:16" x14ac:dyDescent="0.2">
      <c r="A2197" s="356" t="s">
        <v>9074</v>
      </c>
      <c r="B2197" s="356" t="s">
        <v>17441</v>
      </c>
      <c r="C2197" s="358" t="s">
        <v>15650</v>
      </c>
      <c r="D2197" s="358" t="s">
        <v>12916</v>
      </c>
      <c r="E2197" s="358" t="s">
        <v>17442</v>
      </c>
      <c r="G2197" s="358" t="s">
        <v>12886</v>
      </c>
      <c r="H2197" s="385">
        <v>5.76</v>
      </c>
      <c r="I2197" s="358" t="s">
        <v>12893</v>
      </c>
      <c r="J2197" s="358" t="s">
        <v>12888</v>
      </c>
      <c r="K2197" s="358" t="s">
        <v>13558</v>
      </c>
      <c r="L2197" s="362">
        <v>39692</v>
      </c>
      <c r="N2197" s="362">
        <v>39692</v>
      </c>
      <c r="P2197" s="356" t="s">
        <v>13255</v>
      </c>
    </row>
    <row r="2198" spans="1:16" x14ac:dyDescent="0.2">
      <c r="A2198" s="356" t="s">
        <v>9075</v>
      </c>
      <c r="B2198" s="356" t="s">
        <v>17443</v>
      </c>
      <c r="C2198" s="358" t="s">
        <v>13026</v>
      </c>
      <c r="D2198" s="358" t="s">
        <v>13027</v>
      </c>
      <c r="E2198" s="358" t="s">
        <v>17444</v>
      </c>
      <c r="G2198" s="358" t="s">
        <v>12886</v>
      </c>
      <c r="H2198" s="385">
        <v>8.84</v>
      </c>
      <c r="I2198" s="358" t="s">
        <v>12893</v>
      </c>
      <c r="J2198" s="358" t="s">
        <v>12888</v>
      </c>
      <c r="K2198" s="358" t="s">
        <v>13558</v>
      </c>
      <c r="L2198" s="362">
        <v>39658</v>
      </c>
      <c r="N2198" s="362">
        <v>39658</v>
      </c>
      <c r="P2198" s="356" t="s">
        <v>13255</v>
      </c>
    </row>
    <row r="2199" spans="1:16" x14ac:dyDescent="0.2">
      <c r="A2199" s="356" t="s">
        <v>9076</v>
      </c>
      <c r="B2199" s="356" t="s">
        <v>17445</v>
      </c>
      <c r="C2199" s="358" t="s">
        <v>12905</v>
      </c>
      <c r="D2199" s="358" t="s">
        <v>12945</v>
      </c>
      <c r="E2199" s="358" t="s">
        <v>17446</v>
      </c>
      <c r="G2199" s="358" t="s">
        <v>12886</v>
      </c>
      <c r="H2199" s="385">
        <v>3.44</v>
      </c>
      <c r="I2199" s="358" t="s">
        <v>12893</v>
      </c>
      <c r="J2199" s="358" t="s">
        <v>12888</v>
      </c>
      <c r="K2199" s="358" t="s">
        <v>13558</v>
      </c>
      <c r="L2199" s="362">
        <v>39694</v>
      </c>
      <c r="N2199" s="362">
        <v>39694</v>
      </c>
      <c r="P2199" s="356" t="s">
        <v>13255</v>
      </c>
    </row>
    <row r="2200" spans="1:16" x14ac:dyDescent="0.2">
      <c r="A2200" s="356" t="s">
        <v>9077</v>
      </c>
      <c r="B2200" s="356" t="s">
        <v>17447</v>
      </c>
      <c r="C2200" s="358" t="s">
        <v>13136</v>
      </c>
      <c r="D2200" s="358" t="s">
        <v>12884</v>
      </c>
      <c r="E2200" s="358" t="s">
        <v>17448</v>
      </c>
      <c r="G2200" s="358" t="s">
        <v>12886</v>
      </c>
      <c r="H2200" s="385">
        <v>4.8600000000000003</v>
      </c>
      <c r="I2200" s="358" t="s">
        <v>12893</v>
      </c>
      <c r="J2200" s="358" t="s">
        <v>12888</v>
      </c>
      <c r="K2200" s="358" t="s">
        <v>13558</v>
      </c>
      <c r="L2200" s="362">
        <v>39689</v>
      </c>
      <c r="N2200" s="362">
        <v>39689</v>
      </c>
      <c r="P2200" s="356" t="s">
        <v>13255</v>
      </c>
    </row>
    <row r="2201" spans="1:16" x14ac:dyDescent="0.2">
      <c r="A2201" s="356" t="s">
        <v>9078</v>
      </c>
      <c r="B2201" s="356" t="s">
        <v>17449</v>
      </c>
      <c r="C2201" s="358" t="s">
        <v>17450</v>
      </c>
      <c r="D2201" s="358" t="s">
        <v>12884</v>
      </c>
      <c r="E2201" s="358" t="s">
        <v>17451</v>
      </c>
      <c r="G2201" s="358" t="s">
        <v>12886</v>
      </c>
      <c r="H2201" s="385">
        <v>7.65</v>
      </c>
      <c r="I2201" s="358" t="s">
        <v>12893</v>
      </c>
      <c r="J2201" s="358" t="s">
        <v>12888</v>
      </c>
      <c r="K2201" s="358" t="s">
        <v>13558</v>
      </c>
      <c r="L2201" s="362">
        <v>39700</v>
      </c>
      <c r="N2201" s="362">
        <v>39700</v>
      </c>
      <c r="P2201" s="356" t="s">
        <v>13255</v>
      </c>
    </row>
    <row r="2202" spans="1:16" x14ac:dyDescent="0.2">
      <c r="A2202" s="356" t="s">
        <v>9079</v>
      </c>
      <c r="B2202" s="356" t="s">
        <v>17452</v>
      </c>
      <c r="C2202" s="358" t="s">
        <v>14586</v>
      </c>
      <c r="D2202" s="358" t="s">
        <v>12884</v>
      </c>
      <c r="E2202" s="358" t="s">
        <v>13243</v>
      </c>
      <c r="G2202" s="358" t="s">
        <v>12886</v>
      </c>
      <c r="H2202" s="385">
        <v>10.56</v>
      </c>
      <c r="I2202" s="358" t="s">
        <v>12893</v>
      </c>
      <c r="J2202" s="358" t="s">
        <v>12888</v>
      </c>
      <c r="K2202" s="358" t="s">
        <v>13558</v>
      </c>
      <c r="L2202" s="362">
        <v>39700</v>
      </c>
      <c r="N2202" s="362">
        <v>39700</v>
      </c>
      <c r="P2202" s="356" t="s">
        <v>13255</v>
      </c>
    </row>
    <row r="2203" spans="1:16" x14ac:dyDescent="0.2">
      <c r="A2203" s="356" t="s">
        <v>9080</v>
      </c>
      <c r="B2203" s="356" t="s">
        <v>17453</v>
      </c>
      <c r="C2203" s="358" t="s">
        <v>12970</v>
      </c>
      <c r="D2203" s="358" t="s">
        <v>12895</v>
      </c>
      <c r="E2203" s="358" t="s">
        <v>17454</v>
      </c>
      <c r="G2203" s="358" t="s">
        <v>12886</v>
      </c>
      <c r="H2203" s="385">
        <v>10.56</v>
      </c>
      <c r="I2203" s="358" t="s">
        <v>12893</v>
      </c>
      <c r="J2203" s="358" t="s">
        <v>12888</v>
      </c>
      <c r="K2203" s="358" t="s">
        <v>13558</v>
      </c>
      <c r="L2203" s="362">
        <v>39689</v>
      </c>
      <c r="N2203" s="362">
        <v>39689</v>
      </c>
      <c r="P2203" s="356" t="s">
        <v>13255</v>
      </c>
    </row>
    <row r="2204" spans="1:16" x14ac:dyDescent="0.2">
      <c r="A2204" s="356" t="s">
        <v>9081</v>
      </c>
      <c r="B2204" s="356" t="s">
        <v>17455</v>
      </c>
      <c r="C2204" s="358" t="s">
        <v>13783</v>
      </c>
      <c r="D2204" s="358" t="s">
        <v>13015</v>
      </c>
      <c r="E2204" s="358" t="s">
        <v>17456</v>
      </c>
      <c r="G2204" s="358" t="s">
        <v>12886</v>
      </c>
      <c r="H2204" s="385">
        <v>30.015000000000001</v>
      </c>
      <c r="I2204" s="358" t="s">
        <v>12893</v>
      </c>
      <c r="J2204" s="358" t="s">
        <v>12888</v>
      </c>
      <c r="K2204" s="358" t="s">
        <v>13558</v>
      </c>
      <c r="L2204" s="362">
        <v>39672</v>
      </c>
      <c r="N2204" s="362">
        <v>39672</v>
      </c>
      <c r="P2204" s="356" t="s">
        <v>13255</v>
      </c>
    </row>
    <row r="2205" spans="1:16" x14ac:dyDescent="0.2">
      <c r="A2205" s="356" t="s">
        <v>9082</v>
      </c>
      <c r="B2205" s="356" t="s">
        <v>17457</v>
      </c>
      <c r="C2205" s="358" t="s">
        <v>13022</v>
      </c>
      <c r="D2205" s="358" t="s">
        <v>12931</v>
      </c>
      <c r="E2205" s="358" t="s">
        <v>17458</v>
      </c>
      <c r="G2205" s="358" t="s">
        <v>12886</v>
      </c>
      <c r="H2205" s="385">
        <v>6.66</v>
      </c>
      <c r="I2205" s="358" t="s">
        <v>12893</v>
      </c>
      <c r="J2205" s="358" t="s">
        <v>12888</v>
      </c>
      <c r="K2205" s="358" t="s">
        <v>13558</v>
      </c>
      <c r="L2205" s="362">
        <v>39716</v>
      </c>
      <c r="N2205" s="362">
        <v>39716</v>
      </c>
      <c r="P2205" s="356" t="s">
        <v>13255</v>
      </c>
    </row>
    <row r="2206" spans="1:16" x14ac:dyDescent="0.2">
      <c r="A2206" s="356" t="s">
        <v>9083</v>
      </c>
      <c r="B2206" s="356" t="s">
        <v>17459</v>
      </c>
      <c r="C2206" s="358" t="s">
        <v>15523</v>
      </c>
      <c r="D2206" s="358" t="s">
        <v>12916</v>
      </c>
      <c r="E2206" s="358" t="s">
        <v>13714</v>
      </c>
      <c r="G2206" s="358" t="s">
        <v>12886</v>
      </c>
      <c r="H2206" s="385">
        <v>10.8</v>
      </c>
      <c r="I2206" s="358" t="s">
        <v>12893</v>
      </c>
      <c r="J2206" s="358" t="s">
        <v>12888</v>
      </c>
      <c r="K2206" s="358" t="s">
        <v>13558</v>
      </c>
      <c r="L2206" s="362">
        <v>39707</v>
      </c>
      <c r="N2206" s="362">
        <v>39707</v>
      </c>
      <c r="P2206" s="356" t="s">
        <v>13255</v>
      </c>
    </row>
    <row r="2207" spans="1:16" x14ac:dyDescent="0.2">
      <c r="A2207" s="356" t="s">
        <v>9084</v>
      </c>
      <c r="B2207" s="356" t="s">
        <v>17460</v>
      </c>
      <c r="C2207" s="358" t="s">
        <v>13168</v>
      </c>
      <c r="D2207" s="358" t="s">
        <v>13169</v>
      </c>
      <c r="E2207" s="358" t="s">
        <v>17461</v>
      </c>
      <c r="G2207" s="358" t="s">
        <v>12886</v>
      </c>
      <c r="H2207" s="385">
        <v>7.65</v>
      </c>
      <c r="I2207" s="358" t="s">
        <v>12893</v>
      </c>
      <c r="J2207" s="358" t="s">
        <v>12888</v>
      </c>
      <c r="K2207" s="358" t="s">
        <v>13558</v>
      </c>
      <c r="L2207" s="362">
        <v>39702</v>
      </c>
      <c r="N2207" s="362">
        <v>39702</v>
      </c>
      <c r="P2207" s="356" t="s">
        <v>13255</v>
      </c>
    </row>
    <row r="2208" spans="1:16" x14ac:dyDescent="0.2">
      <c r="A2208" s="356" t="s">
        <v>9085</v>
      </c>
      <c r="B2208" s="356" t="s">
        <v>17462</v>
      </c>
      <c r="C2208" s="358" t="s">
        <v>13020</v>
      </c>
      <c r="D2208" s="358" t="s">
        <v>12931</v>
      </c>
      <c r="E2208" s="358" t="s">
        <v>17463</v>
      </c>
      <c r="G2208" s="358" t="s">
        <v>12886</v>
      </c>
      <c r="H2208" s="385">
        <v>7.74</v>
      </c>
      <c r="I2208" s="358" t="s">
        <v>12893</v>
      </c>
      <c r="J2208" s="358" t="s">
        <v>12888</v>
      </c>
      <c r="K2208" s="358" t="s">
        <v>13558</v>
      </c>
      <c r="L2208" s="362">
        <v>39706</v>
      </c>
      <c r="N2208" s="362">
        <v>39706</v>
      </c>
      <c r="P2208" s="356" t="s">
        <v>13255</v>
      </c>
    </row>
    <row r="2209" spans="1:16" x14ac:dyDescent="0.2">
      <c r="A2209" s="356" t="s">
        <v>9086</v>
      </c>
      <c r="B2209" s="356" t="s">
        <v>17464</v>
      </c>
      <c r="C2209" s="358" t="s">
        <v>12962</v>
      </c>
      <c r="D2209" s="358" t="s">
        <v>12963</v>
      </c>
      <c r="E2209" s="358" t="s">
        <v>17465</v>
      </c>
      <c r="G2209" s="358" t="s">
        <v>12886</v>
      </c>
      <c r="H2209" s="385">
        <v>5.88</v>
      </c>
      <c r="I2209" s="358" t="s">
        <v>12893</v>
      </c>
      <c r="J2209" s="358" t="s">
        <v>12888</v>
      </c>
      <c r="K2209" s="358" t="s">
        <v>13558</v>
      </c>
      <c r="L2209" s="362">
        <v>39701</v>
      </c>
      <c r="N2209" s="362">
        <v>39701</v>
      </c>
      <c r="P2209" s="356" t="s">
        <v>13255</v>
      </c>
    </row>
    <row r="2210" spans="1:16" x14ac:dyDescent="0.2">
      <c r="A2210" s="356" t="s">
        <v>9087</v>
      </c>
      <c r="B2210" s="356" t="s">
        <v>17466</v>
      </c>
      <c r="C2210" s="358" t="s">
        <v>12965</v>
      </c>
      <c r="D2210" s="358" t="s">
        <v>12966</v>
      </c>
      <c r="E2210" s="358" t="s">
        <v>17467</v>
      </c>
      <c r="G2210" s="358" t="s">
        <v>12886</v>
      </c>
      <c r="H2210" s="385">
        <v>11.2</v>
      </c>
      <c r="I2210" s="358" t="s">
        <v>12893</v>
      </c>
      <c r="J2210" s="358" t="s">
        <v>12888</v>
      </c>
      <c r="K2210" s="358" t="s">
        <v>13558</v>
      </c>
      <c r="L2210" s="362">
        <v>39751</v>
      </c>
      <c r="N2210" s="362">
        <v>39751</v>
      </c>
      <c r="P2210" s="356" t="s">
        <v>13255</v>
      </c>
    </row>
    <row r="2211" spans="1:16" x14ac:dyDescent="0.2">
      <c r="A2211" s="356" t="s">
        <v>9088</v>
      </c>
      <c r="B2211" s="356" t="s">
        <v>17468</v>
      </c>
      <c r="C2211" s="358" t="s">
        <v>13516</v>
      </c>
      <c r="D2211" s="358" t="s">
        <v>12997</v>
      </c>
      <c r="E2211" s="358" t="s">
        <v>17469</v>
      </c>
      <c r="G2211" s="358" t="s">
        <v>12886</v>
      </c>
      <c r="H2211" s="385">
        <v>10.35</v>
      </c>
      <c r="I2211" s="358" t="s">
        <v>12893</v>
      </c>
      <c r="J2211" s="358" t="s">
        <v>12888</v>
      </c>
      <c r="K2211" s="358" t="s">
        <v>13558</v>
      </c>
      <c r="L2211" s="362">
        <v>39692</v>
      </c>
      <c r="N2211" s="362">
        <v>39692</v>
      </c>
      <c r="P2211" s="356" t="s">
        <v>13255</v>
      </c>
    </row>
    <row r="2212" spans="1:16" x14ac:dyDescent="0.2">
      <c r="A2212" s="356" t="s">
        <v>9089</v>
      </c>
      <c r="B2212" s="356" t="s">
        <v>17470</v>
      </c>
      <c r="C2212" s="358" t="s">
        <v>13064</v>
      </c>
      <c r="D2212" s="358" t="s">
        <v>12931</v>
      </c>
      <c r="E2212" s="358" t="s">
        <v>17471</v>
      </c>
      <c r="G2212" s="358" t="s">
        <v>12886</v>
      </c>
      <c r="H2212" s="385">
        <v>7.585</v>
      </c>
      <c r="I2212" s="358" t="s">
        <v>12893</v>
      </c>
      <c r="J2212" s="358" t="s">
        <v>12888</v>
      </c>
      <c r="K2212" s="358" t="s">
        <v>13558</v>
      </c>
      <c r="L2212" s="362">
        <v>39689</v>
      </c>
      <c r="N2212" s="362">
        <v>39689</v>
      </c>
      <c r="P2212" s="356" t="s">
        <v>13255</v>
      </c>
    </row>
    <row r="2213" spans="1:16" x14ac:dyDescent="0.2">
      <c r="A2213" s="356" t="s">
        <v>9090</v>
      </c>
      <c r="B2213" s="356" t="s">
        <v>17472</v>
      </c>
      <c r="C2213" s="358" t="s">
        <v>12955</v>
      </c>
      <c r="D2213" s="358" t="s">
        <v>12895</v>
      </c>
      <c r="E2213" s="358" t="s">
        <v>14208</v>
      </c>
      <c r="G2213" s="358" t="s">
        <v>12886</v>
      </c>
      <c r="H2213" s="385">
        <v>5.4</v>
      </c>
      <c r="I2213" s="358" t="s">
        <v>12893</v>
      </c>
      <c r="J2213" s="358" t="s">
        <v>12888</v>
      </c>
      <c r="K2213" s="358" t="s">
        <v>13558</v>
      </c>
      <c r="L2213" s="362">
        <v>39701</v>
      </c>
      <c r="N2213" s="362">
        <v>39701</v>
      </c>
      <c r="P2213" s="356" t="s">
        <v>13255</v>
      </c>
    </row>
    <row r="2214" spans="1:16" x14ac:dyDescent="0.2">
      <c r="A2214" s="356" t="s">
        <v>9091</v>
      </c>
      <c r="B2214" s="356" t="s">
        <v>17473</v>
      </c>
      <c r="C2214" s="358" t="s">
        <v>13202</v>
      </c>
      <c r="D2214" s="358" t="s">
        <v>12984</v>
      </c>
      <c r="E2214" s="358" t="s">
        <v>17474</v>
      </c>
      <c r="G2214" s="358" t="s">
        <v>12886</v>
      </c>
      <c r="H2214" s="385">
        <v>17.399999999999999</v>
      </c>
      <c r="I2214" s="358" t="s">
        <v>12893</v>
      </c>
      <c r="J2214" s="358" t="s">
        <v>12888</v>
      </c>
      <c r="K2214" s="358" t="s">
        <v>13558</v>
      </c>
      <c r="L2214" s="362">
        <v>39710</v>
      </c>
      <c r="N2214" s="362">
        <v>39710</v>
      </c>
      <c r="P2214" s="356" t="s">
        <v>13255</v>
      </c>
    </row>
    <row r="2215" spans="1:16" x14ac:dyDescent="0.2">
      <c r="A2215" s="356" t="s">
        <v>9092</v>
      </c>
      <c r="B2215" s="356" t="s">
        <v>17475</v>
      </c>
      <c r="C2215" s="358" t="s">
        <v>13595</v>
      </c>
      <c r="D2215" s="358" t="s">
        <v>13596</v>
      </c>
      <c r="E2215" s="358" t="s">
        <v>17476</v>
      </c>
      <c r="G2215" s="358" t="s">
        <v>12886</v>
      </c>
      <c r="H2215" s="385">
        <v>5.4</v>
      </c>
      <c r="I2215" s="358" t="s">
        <v>12893</v>
      </c>
      <c r="J2215" s="358" t="s">
        <v>12888</v>
      </c>
      <c r="K2215" s="358" t="s">
        <v>13558</v>
      </c>
      <c r="L2215" s="362">
        <v>39700</v>
      </c>
      <c r="N2215" s="362">
        <v>39700</v>
      </c>
      <c r="P2215" s="356" t="s">
        <v>13255</v>
      </c>
    </row>
    <row r="2216" spans="1:16" x14ac:dyDescent="0.2">
      <c r="A2216" s="356" t="s">
        <v>9093</v>
      </c>
      <c r="B2216" s="356" t="s">
        <v>17477</v>
      </c>
      <c r="C2216" s="358" t="s">
        <v>15375</v>
      </c>
      <c r="D2216" s="358" t="s">
        <v>12931</v>
      </c>
      <c r="E2216" s="358" t="s">
        <v>17478</v>
      </c>
      <c r="G2216" s="358" t="s">
        <v>12886</v>
      </c>
      <c r="H2216" s="385">
        <v>6.3</v>
      </c>
      <c r="I2216" s="358" t="s">
        <v>12893</v>
      </c>
      <c r="J2216" s="358" t="s">
        <v>12888</v>
      </c>
      <c r="K2216" s="358" t="s">
        <v>13558</v>
      </c>
      <c r="L2216" s="362">
        <v>39706</v>
      </c>
      <c r="N2216" s="362">
        <v>39706</v>
      </c>
      <c r="P2216" s="356" t="s">
        <v>13255</v>
      </c>
    </row>
    <row r="2217" spans="1:16" x14ac:dyDescent="0.2">
      <c r="A2217" s="356" t="s">
        <v>9094</v>
      </c>
      <c r="B2217" s="356" t="s">
        <v>17477</v>
      </c>
      <c r="C2217" s="358" t="s">
        <v>15375</v>
      </c>
      <c r="D2217" s="358" t="s">
        <v>12931</v>
      </c>
      <c r="E2217" s="358" t="s">
        <v>17478</v>
      </c>
      <c r="G2217" s="358" t="s">
        <v>12886</v>
      </c>
      <c r="H2217" s="385">
        <v>2.82</v>
      </c>
      <c r="I2217" s="358" t="s">
        <v>12893</v>
      </c>
      <c r="J2217" s="358" t="s">
        <v>12888</v>
      </c>
      <c r="K2217" s="358" t="s">
        <v>13558</v>
      </c>
      <c r="L2217" s="362">
        <v>40269</v>
      </c>
      <c r="N2217" s="362">
        <v>40269</v>
      </c>
      <c r="P2217" s="356" t="s">
        <v>13255</v>
      </c>
    </row>
    <row r="2218" spans="1:16" x14ac:dyDescent="0.2">
      <c r="A2218" s="356" t="s">
        <v>9095</v>
      </c>
      <c r="B2218" s="356" t="s">
        <v>17479</v>
      </c>
      <c r="C2218" s="358" t="s">
        <v>13202</v>
      </c>
      <c r="D2218" s="358" t="s">
        <v>12984</v>
      </c>
      <c r="E2218" s="358" t="s">
        <v>17480</v>
      </c>
      <c r="G2218" s="358" t="s">
        <v>12886</v>
      </c>
      <c r="H2218" s="385">
        <v>8.6</v>
      </c>
      <c r="I2218" s="358" t="s">
        <v>12893</v>
      </c>
      <c r="J2218" s="358" t="s">
        <v>12888</v>
      </c>
      <c r="K2218" s="358" t="s">
        <v>13558</v>
      </c>
      <c r="L2218" s="362">
        <v>39710</v>
      </c>
      <c r="N2218" s="362">
        <v>39710</v>
      </c>
      <c r="P2218" s="356" t="s">
        <v>13255</v>
      </c>
    </row>
    <row r="2219" spans="1:16" x14ac:dyDescent="0.2">
      <c r="A2219" s="356" t="s">
        <v>9096</v>
      </c>
      <c r="B2219" s="356" t="s">
        <v>17481</v>
      </c>
      <c r="C2219" s="358" t="s">
        <v>14638</v>
      </c>
      <c r="D2219" s="358" t="s">
        <v>12984</v>
      </c>
      <c r="E2219" s="358" t="s">
        <v>17482</v>
      </c>
      <c r="G2219" s="358" t="s">
        <v>12886</v>
      </c>
      <c r="H2219" s="385">
        <v>12.78</v>
      </c>
      <c r="I2219" s="358" t="s">
        <v>12893</v>
      </c>
      <c r="J2219" s="358" t="s">
        <v>12888</v>
      </c>
      <c r="K2219" s="358" t="s">
        <v>13558</v>
      </c>
      <c r="L2219" s="362">
        <v>39710</v>
      </c>
      <c r="N2219" s="362">
        <v>39710</v>
      </c>
      <c r="P2219" s="356" t="s">
        <v>13255</v>
      </c>
    </row>
    <row r="2220" spans="1:16" x14ac:dyDescent="0.2">
      <c r="A2220" s="356" t="s">
        <v>9097</v>
      </c>
      <c r="B2220" s="356" t="s">
        <v>17483</v>
      </c>
      <c r="C2220" s="358" t="s">
        <v>12999</v>
      </c>
      <c r="D2220" s="358" t="s">
        <v>12973</v>
      </c>
      <c r="E2220" s="358" t="s">
        <v>13016</v>
      </c>
      <c r="G2220" s="358" t="s">
        <v>12886</v>
      </c>
      <c r="H2220" s="385">
        <v>9.9</v>
      </c>
      <c r="I2220" s="358" t="s">
        <v>12893</v>
      </c>
      <c r="J2220" s="358" t="s">
        <v>12888</v>
      </c>
      <c r="K2220" s="358" t="s">
        <v>13558</v>
      </c>
      <c r="L2220" s="362">
        <v>39710</v>
      </c>
      <c r="N2220" s="362">
        <v>39710</v>
      </c>
      <c r="P2220" s="356" t="s">
        <v>13255</v>
      </c>
    </row>
    <row r="2221" spans="1:16" x14ac:dyDescent="0.2">
      <c r="A2221" s="356" t="s">
        <v>9098</v>
      </c>
      <c r="B2221" s="356" t="s">
        <v>17484</v>
      </c>
      <c r="C2221" s="358" t="s">
        <v>12902</v>
      </c>
      <c r="D2221" s="358" t="s">
        <v>12903</v>
      </c>
      <c r="E2221" s="358" t="s">
        <v>17485</v>
      </c>
      <c r="G2221" s="358" t="s">
        <v>12886</v>
      </c>
      <c r="H2221" s="385">
        <v>6.12</v>
      </c>
      <c r="I2221" s="358" t="s">
        <v>12893</v>
      </c>
      <c r="J2221" s="358" t="s">
        <v>12888</v>
      </c>
      <c r="K2221" s="358" t="s">
        <v>13558</v>
      </c>
      <c r="L2221" s="362">
        <v>39720</v>
      </c>
      <c r="N2221" s="362">
        <v>39720</v>
      </c>
      <c r="P2221" s="356" t="s">
        <v>13255</v>
      </c>
    </row>
    <row r="2222" spans="1:16" x14ac:dyDescent="0.2">
      <c r="A2222" s="356" t="s">
        <v>9099</v>
      </c>
      <c r="B2222" s="356" t="s">
        <v>17486</v>
      </c>
      <c r="C2222" s="358" t="s">
        <v>12991</v>
      </c>
      <c r="D2222" s="358" t="s">
        <v>12992</v>
      </c>
      <c r="E2222" s="358" t="s">
        <v>15257</v>
      </c>
      <c r="G2222" s="358" t="s">
        <v>12886</v>
      </c>
      <c r="H2222" s="385">
        <v>18.399999999999999</v>
      </c>
      <c r="I2222" s="358" t="s">
        <v>12893</v>
      </c>
      <c r="J2222" s="358" t="s">
        <v>12888</v>
      </c>
      <c r="K2222" s="358" t="s">
        <v>13558</v>
      </c>
      <c r="L2222" s="362">
        <v>39710</v>
      </c>
      <c r="N2222" s="362">
        <v>39710</v>
      </c>
      <c r="P2222" s="356" t="s">
        <v>13255</v>
      </c>
    </row>
    <row r="2223" spans="1:16" x14ac:dyDescent="0.2">
      <c r="A2223" s="356" t="s">
        <v>9100</v>
      </c>
      <c r="B2223" s="356" t="s">
        <v>17487</v>
      </c>
      <c r="C2223" s="358" t="s">
        <v>13443</v>
      </c>
      <c r="D2223" s="358" t="s">
        <v>13324</v>
      </c>
      <c r="E2223" s="358" t="s">
        <v>17488</v>
      </c>
      <c r="G2223" s="358" t="s">
        <v>12886</v>
      </c>
      <c r="H2223" s="385">
        <v>33.6</v>
      </c>
      <c r="I2223" s="358" t="s">
        <v>12893</v>
      </c>
      <c r="J2223" s="358" t="s">
        <v>12888</v>
      </c>
      <c r="K2223" s="358" t="s">
        <v>13558</v>
      </c>
      <c r="L2223" s="362">
        <v>39717</v>
      </c>
      <c r="N2223" s="362">
        <v>39717</v>
      </c>
      <c r="P2223" s="356" t="s">
        <v>13255</v>
      </c>
    </row>
    <row r="2224" spans="1:16" x14ac:dyDescent="0.2">
      <c r="A2224" s="356" t="s">
        <v>9101</v>
      </c>
      <c r="B2224" s="356" t="s">
        <v>17489</v>
      </c>
      <c r="C2224" s="358" t="s">
        <v>13064</v>
      </c>
      <c r="D2224" s="358" t="s">
        <v>12931</v>
      </c>
      <c r="E2224" s="358" t="s">
        <v>17490</v>
      </c>
      <c r="G2224" s="358" t="s">
        <v>12886</v>
      </c>
      <c r="H2224" s="385">
        <v>4.4400000000000004</v>
      </c>
      <c r="I2224" s="358" t="s">
        <v>12893</v>
      </c>
      <c r="J2224" s="358" t="s">
        <v>12888</v>
      </c>
      <c r="K2224" s="358" t="s">
        <v>13558</v>
      </c>
      <c r="L2224" s="362">
        <v>40511</v>
      </c>
      <c r="N2224" s="362">
        <v>40511</v>
      </c>
      <c r="P2224" s="356" t="s">
        <v>13255</v>
      </c>
    </row>
    <row r="2225" spans="1:16" x14ac:dyDescent="0.2">
      <c r="A2225" s="356" t="s">
        <v>9102</v>
      </c>
      <c r="B2225" s="356" t="s">
        <v>17491</v>
      </c>
      <c r="C2225" s="358" t="s">
        <v>13026</v>
      </c>
      <c r="D2225" s="358" t="s">
        <v>13027</v>
      </c>
      <c r="E2225" s="358" t="s">
        <v>16691</v>
      </c>
      <c r="G2225" s="358" t="s">
        <v>12886</v>
      </c>
      <c r="H2225" s="385">
        <v>8.6</v>
      </c>
      <c r="I2225" s="358" t="s">
        <v>12893</v>
      </c>
      <c r="J2225" s="358" t="s">
        <v>12888</v>
      </c>
      <c r="K2225" s="358" t="s">
        <v>13558</v>
      </c>
      <c r="L2225" s="362">
        <v>40896</v>
      </c>
      <c r="N2225" s="362">
        <v>40896</v>
      </c>
      <c r="P2225" s="356" t="s">
        <v>13255</v>
      </c>
    </row>
    <row r="2226" spans="1:16" x14ac:dyDescent="0.2">
      <c r="A2226" s="356" t="s">
        <v>9103</v>
      </c>
      <c r="B2226" s="356" t="s">
        <v>17492</v>
      </c>
      <c r="C2226" s="358" t="s">
        <v>13120</v>
      </c>
      <c r="D2226" s="358" t="s">
        <v>12984</v>
      </c>
      <c r="E2226" s="358" t="s">
        <v>17493</v>
      </c>
      <c r="G2226" s="358" t="s">
        <v>12886</v>
      </c>
      <c r="H2226" s="385">
        <v>10.416</v>
      </c>
      <c r="I2226" s="358" t="s">
        <v>12893</v>
      </c>
      <c r="J2226" s="358" t="s">
        <v>12888</v>
      </c>
      <c r="K2226" s="358" t="s">
        <v>13558</v>
      </c>
      <c r="L2226" s="362">
        <v>39722</v>
      </c>
      <c r="N2226" s="362">
        <v>39722</v>
      </c>
      <c r="P2226" s="356" t="s">
        <v>13255</v>
      </c>
    </row>
    <row r="2227" spans="1:16" x14ac:dyDescent="0.2">
      <c r="A2227" s="356" t="s">
        <v>9104</v>
      </c>
      <c r="B2227" s="356" t="s">
        <v>17494</v>
      </c>
      <c r="C2227" s="358" t="s">
        <v>13393</v>
      </c>
      <c r="D2227" s="358" t="s">
        <v>12973</v>
      </c>
      <c r="E2227" s="358" t="s">
        <v>15607</v>
      </c>
      <c r="G2227" s="358" t="s">
        <v>12886</v>
      </c>
      <c r="H2227" s="385">
        <v>8.2249999999999996</v>
      </c>
      <c r="I2227" s="358" t="s">
        <v>12893</v>
      </c>
      <c r="J2227" s="358" t="s">
        <v>12888</v>
      </c>
      <c r="K2227" s="358" t="s">
        <v>13558</v>
      </c>
      <c r="L2227" s="362">
        <v>39777</v>
      </c>
      <c r="N2227" s="362">
        <v>39777</v>
      </c>
      <c r="P2227" s="356" t="s">
        <v>13255</v>
      </c>
    </row>
    <row r="2228" spans="1:16" x14ac:dyDescent="0.2">
      <c r="A2228" s="356" t="s">
        <v>9105</v>
      </c>
      <c r="B2228" s="356" t="s">
        <v>17495</v>
      </c>
      <c r="C2228" s="358" t="s">
        <v>13037</v>
      </c>
      <c r="D2228" s="358" t="s">
        <v>13038</v>
      </c>
      <c r="E2228" s="358" t="s">
        <v>17496</v>
      </c>
      <c r="G2228" s="358" t="s">
        <v>12886</v>
      </c>
      <c r="H2228" s="385">
        <v>4.68</v>
      </c>
      <c r="I2228" s="358" t="s">
        <v>12893</v>
      </c>
      <c r="J2228" s="358" t="s">
        <v>12888</v>
      </c>
      <c r="K2228" s="358" t="s">
        <v>13558</v>
      </c>
      <c r="L2228" s="362">
        <v>39708</v>
      </c>
      <c r="N2228" s="362">
        <v>39708</v>
      </c>
      <c r="P2228" s="356" t="s">
        <v>13255</v>
      </c>
    </row>
    <row r="2229" spans="1:16" x14ac:dyDescent="0.2">
      <c r="A2229" s="356" t="s">
        <v>9106</v>
      </c>
      <c r="B2229" s="356" t="s">
        <v>17497</v>
      </c>
      <c r="C2229" s="358" t="s">
        <v>13037</v>
      </c>
      <c r="D2229" s="358" t="s">
        <v>13038</v>
      </c>
      <c r="E2229" s="358" t="s">
        <v>17498</v>
      </c>
      <c r="G2229" s="358" t="s">
        <v>12886</v>
      </c>
      <c r="H2229" s="385">
        <v>5.7750000000000004</v>
      </c>
      <c r="I2229" s="358" t="s">
        <v>12893</v>
      </c>
      <c r="J2229" s="358" t="s">
        <v>12888</v>
      </c>
      <c r="K2229" s="358" t="s">
        <v>13558</v>
      </c>
      <c r="L2229" s="362">
        <v>39710</v>
      </c>
      <c r="N2229" s="362">
        <v>39710</v>
      </c>
      <c r="P2229" s="356" t="s">
        <v>13255</v>
      </c>
    </row>
    <row r="2230" spans="1:16" x14ac:dyDescent="0.2">
      <c r="A2230" s="356" t="s">
        <v>9107</v>
      </c>
      <c r="B2230" s="356" t="s">
        <v>17499</v>
      </c>
      <c r="C2230" s="358" t="s">
        <v>13017</v>
      </c>
      <c r="D2230" s="358" t="s">
        <v>13018</v>
      </c>
      <c r="E2230" s="358" t="s">
        <v>17500</v>
      </c>
      <c r="G2230" s="358" t="s">
        <v>12886</v>
      </c>
      <c r="H2230" s="385">
        <v>4.4000000000000004</v>
      </c>
      <c r="I2230" s="358" t="s">
        <v>12893</v>
      </c>
      <c r="J2230" s="358" t="s">
        <v>12888</v>
      </c>
      <c r="K2230" s="358" t="s">
        <v>13558</v>
      </c>
      <c r="L2230" s="362">
        <v>39699</v>
      </c>
      <c r="N2230" s="362">
        <v>39699</v>
      </c>
      <c r="P2230" s="356" t="s">
        <v>13255</v>
      </c>
    </row>
    <row r="2231" spans="1:16" x14ac:dyDescent="0.2">
      <c r="A2231" s="356" t="s">
        <v>9108</v>
      </c>
      <c r="B2231" s="356" t="s">
        <v>17501</v>
      </c>
      <c r="C2231" s="358" t="s">
        <v>13758</v>
      </c>
      <c r="D2231" s="358" t="s">
        <v>13759</v>
      </c>
      <c r="E2231" s="358" t="s">
        <v>17502</v>
      </c>
      <c r="G2231" s="358" t="s">
        <v>12886</v>
      </c>
      <c r="H2231" s="385">
        <v>14.175000000000001</v>
      </c>
      <c r="I2231" s="358" t="s">
        <v>12893</v>
      </c>
      <c r="J2231" s="358" t="s">
        <v>12888</v>
      </c>
      <c r="K2231" s="358" t="s">
        <v>13558</v>
      </c>
      <c r="L2231" s="362">
        <v>39744</v>
      </c>
      <c r="N2231" s="362">
        <v>39744</v>
      </c>
      <c r="P2231" s="356" t="s">
        <v>13255</v>
      </c>
    </row>
    <row r="2232" spans="1:16" x14ac:dyDescent="0.2">
      <c r="A2232" s="356" t="s">
        <v>9109</v>
      </c>
      <c r="B2232" s="356" t="s">
        <v>17503</v>
      </c>
      <c r="C2232" s="358" t="s">
        <v>12883</v>
      </c>
      <c r="D2232" s="358" t="s">
        <v>12884</v>
      </c>
      <c r="E2232" s="358" t="s">
        <v>17504</v>
      </c>
      <c r="G2232" s="358" t="s">
        <v>12886</v>
      </c>
      <c r="H2232" s="385">
        <v>6.125</v>
      </c>
      <c r="I2232" s="358" t="s">
        <v>12893</v>
      </c>
      <c r="J2232" s="358" t="s">
        <v>12888</v>
      </c>
      <c r="K2232" s="358" t="s">
        <v>13558</v>
      </c>
      <c r="L2232" s="362">
        <v>39772</v>
      </c>
      <c r="N2232" s="362">
        <v>39772</v>
      </c>
      <c r="P2232" s="356" t="s">
        <v>13255</v>
      </c>
    </row>
    <row r="2233" spans="1:16" x14ac:dyDescent="0.2">
      <c r="A2233" s="356" t="s">
        <v>9110</v>
      </c>
      <c r="B2233" s="356" t="s">
        <v>17505</v>
      </c>
      <c r="C2233" s="358" t="s">
        <v>15229</v>
      </c>
      <c r="D2233" s="358" t="s">
        <v>12984</v>
      </c>
      <c r="E2233" s="358" t="s">
        <v>17506</v>
      </c>
      <c r="G2233" s="358" t="s">
        <v>12886</v>
      </c>
      <c r="H2233" s="385">
        <v>6.84</v>
      </c>
      <c r="I2233" s="358" t="s">
        <v>12893</v>
      </c>
      <c r="J2233" s="358" t="s">
        <v>12888</v>
      </c>
      <c r="K2233" s="358" t="s">
        <v>13558</v>
      </c>
      <c r="L2233" s="362">
        <v>39722</v>
      </c>
      <c r="N2233" s="362">
        <v>39722</v>
      </c>
      <c r="P2233" s="356" t="s">
        <v>13255</v>
      </c>
    </row>
    <row r="2234" spans="1:16" x14ac:dyDescent="0.2">
      <c r="A2234" s="356" t="s">
        <v>9111</v>
      </c>
      <c r="B2234" s="356" t="s">
        <v>17507</v>
      </c>
      <c r="C2234" s="358" t="s">
        <v>14337</v>
      </c>
      <c r="D2234" s="358" t="s">
        <v>12984</v>
      </c>
      <c r="E2234" s="358" t="s">
        <v>17508</v>
      </c>
      <c r="G2234" s="358" t="s">
        <v>12886</v>
      </c>
      <c r="H2234" s="385">
        <v>4.76</v>
      </c>
      <c r="I2234" s="358" t="s">
        <v>12893</v>
      </c>
      <c r="J2234" s="358" t="s">
        <v>12888</v>
      </c>
      <c r="K2234" s="358" t="s">
        <v>13558</v>
      </c>
      <c r="L2234" s="362">
        <v>39721</v>
      </c>
      <c r="N2234" s="362">
        <v>39721</v>
      </c>
      <c r="P2234" s="356" t="s">
        <v>13255</v>
      </c>
    </row>
    <row r="2235" spans="1:16" x14ac:dyDescent="0.2">
      <c r="A2235" s="356" t="s">
        <v>9112</v>
      </c>
      <c r="B2235" s="356" t="s">
        <v>17509</v>
      </c>
      <c r="C2235" s="358" t="s">
        <v>13116</v>
      </c>
      <c r="D2235" s="358" t="s">
        <v>12919</v>
      </c>
      <c r="E2235" s="358" t="s">
        <v>14425</v>
      </c>
      <c r="G2235" s="358" t="s">
        <v>12886</v>
      </c>
      <c r="H2235" s="385">
        <v>6.65</v>
      </c>
      <c r="I2235" s="358" t="s">
        <v>12893</v>
      </c>
      <c r="J2235" s="358" t="s">
        <v>12888</v>
      </c>
      <c r="K2235" s="358" t="s">
        <v>13558</v>
      </c>
      <c r="L2235" s="362">
        <v>39777</v>
      </c>
      <c r="N2235" s="362">
        <v>39777</v>
      </c>
      <c r="P2235" s="356" t="s">
        <v>13255</v>
      </c>
    </row>
    <row r="2236" spans="1:16" x14ac:dyDescent="0.2">
      <c r="A2236" s="356" t="s">
        <v>9113</v>
      </c>
      <c r="B2236" s="356" t="s">
        <v>17510</v>
      </c>
      <c r="C2236" s="358" t="s">
        <v>12978</v>
      </c>
      <c r="D2236" s="358" t="s">
        <v>12899</v>
      </c>
      <c r="E2236" s="358" t="s">
        <v>13016</v>
      </c>
      <c r="G2236" s="358" t="s">
        <v>12886</v>
      </c>
      <c r="H2236" s="385">
        <v>5.4</v>
      </c>
      <c r="I2236" s="358" t="s">
        <v>12893</v>
      </c>
      <c r="J2236" s="358" t="s">
        <v>12888</v>
      </c>
      <c r="K2236" s="358" t="s">
        <v>13558</v>
      </c>
      <c r="L2236" s="362">
        <v>39723</v>
      </c>
      <c r="N2236" s="362">
        <v>39723</v>
      </c>
      <c r="P2236" s="356" t="s">
        <v>13255</v>
      </c>
    </row>
    <row r="2237" spans="1:16" x14ac:dyDescent="0.2">
      <c r="A2237" s="356" t="s">
        <v>9114</v>
      </c>
      <c r="B2237" s="356" t="s">
        <v>17511</v>
      </c>
      <c r="C2237" s="358" t="s">
        <v>12905</v>
      </c>
      <c r="D2237" s="358" t="s">
        <v>12945</v>
      </c>
      <c r="E2237" s="358" t="s">
        <v>17512</v>
      </c>
      <c r="G2237" s="358" t="s">
        <v>12886</v>
      </c>
      <c r="H2237" s="385">
        <v>4.76</v>
      </c>
      <c r="I2237" s="358" t="s">
        <v>12893</v>
      </c>
      <c r="J2237" s="358" t="s">
        <v>12888</v>
      </c>
      <c r="K2237" s="358" t="s">
        <v>13558</v>
      </c>
      <c r="L2237" s="362">
        <v>39707</v>
      </c>
      <c r="N2237" s="362">
        <v>39707</v>
      </c>
      <c r="P2237" s="356" t="s">
        <v>13255</v>
      </c>
    </row>
    <row r="2238" spans="1:16" x14ac:dyDescent="0.2">
      <c r="A2238" s="356" t="s">
        <v>9115</v>
      </c>
      <c r="B2238" s="356" t="s">
        <v>17513</v>
      </c>
      <c r="C2238" s="358" t="s">
        <v>13758</v>
      </c>
      <c r="D2238" s="358" t="s">
        <v>13759</v>
      </c>
      <c r="E2238" s="358" t="s">
        <v>17514</v>
      </c>
      <c r="G2238" s="358" t="s">
        <v>12886</v>
      </c>
      <c r="H2238" s="385">
        <v>4.8</v>
      </c>
      <c r="I2238" s="358" t="s">
        <v>12893</v>
      </c>
      <c r="J2238" s="358" t="s">
        <v>12888</v>
      </c>
      <c r="K2238" s="358" t="s">
        <v>13558</v>
      </c>
      <c r="L2238" s="362">
        <v>39699</v>
      </c>
      <c r="N2238" s="362">
        <v>39699</v>
      </c>
      <c r="P2238" s="356" t="s">
        <v>13255</v>
      </c>
    </row>
    <row r="2239" spans="1:16" x14ac:dyDescent="0.2">
      <c r="A2239" s="356" t="s">
        <v>9116</v>
      </c>
      <c r="B2239" s="356" t="s">
        <v>17515</v>
      </c>
      <c r="C2239" s="358" t="s">
        <v>12905</v>
      </c>
      <c r="D2239" s="358" t="s">
        <v>12987</v>
      </c>
      <c r="E2239" s="358" t="s">
        <v>17516</v>
      </c>
      <c r="G2239" s="358" t="s">
        <v>12886</v>
      </c>
      <c r="H2239" s="385">
        <v>5.5</v>
      </c>
      <c r="I2239" s="358" t="s">
        <v>12893</v>
      </c>
      <c r="J2239" s="358" t="s">
        <v>12888</v>
      </c>
      <c r="K2239" s="358" t="s">
        <v>13558</v>
      </c>
      <c r="L2239" s="362">
        <v>39729</v>
      </c>
      <c r="N2239" s="362">
        <v>39729</v>
      </c>
      <c r="P2239" s="356" t="s">
        <v>13255</v>
      </c>
    </row>
    <row r="2240" spans="1:16" x14ac:dyDescent="0.2">
      <c r="A2240" s="356" t="s">
        <v>9117</v>
      </c>
      <c r="B2240" s="356" t="s">
        <v>17517</v>
      </c>
      <c r="C2240" s="358" t="s">
        <v>13399</v>
      </c>
      <c r="D2240" s="358" t="s">
        <v>12984</v>
      </c>
      <c r="E2240" s="358" t="s">
        <v>17101</v>
      </c>
      <c r="G2240" s="358" t="s">
        <v>12886</v>
      </c>
      <c r="H2240" s="385">
        <v>2.34</v>
      </c>
      <c r="I2240" s="358" t="s">
        <v>12893</v>
      </c>
      <c r="J2240" s="358" t="s">
        <v>12888</v>
      </c>
      <c r="K2240" s="358" t="s">
        <v>13558</v>
      </c>
      <c r="L2240" s="362">
        <v>39722</v>
      </c>
      <c r="N2240" s="362">
        <v>39722</v>
      </c>
      <c r="P2240" s="356" t="s">
        <v>13255</v>
      </c>
    </row>
    <row r="2241" spans="1:16" x14ac:dyDescent="0.2">
      <c r="A2241" s="356" t="s">
        <v>9118</v>
      </c>
      <c r="B2241" s="356" t="s">
        <v>17518</v>
      </c>
      <c r="C2241" s="358" t="s">
        <v>13330</v>
      </c>
      <c r="D2241" s="358" t="s">
        <v>12984</v>
      </c>
      <c r="E2241" s="358" t="s">
        <v>15466</v>
      </c>
      <c r="G2241" s="358" t="s">
        <v>12886</v>
      </c>
      <c r="H2241" s="385">
        <v>4.42</v>
      </c>
      <c r="I2241" s="358" t="s">
        <v>12893</v>
      </c>
      <c r="J2241" s="358" t="s">
        <v>12888</v>
      </c>
      <c r="K2241" s="358" t="s">
        <v>13558</v>
      </c>
      <c r="L2241" s="362">
        <v>39721</v>
      </c>
      <c r="N2241" s="362">
        <v>39721</v>
      </c>
      <c r="P2241" s="356" t="s">
        <v>13255</v>
      </c>
    </row>
    <row r="2242" spans="1:16" x14ac:dyDescent="0.2">
      <c r="A2242" s="356" t="s">
        <v>9119</v>
      </c>
      <c r="B2242" s="356" t="s">
        <v>17519</v>
      </c>
      <c r="C2242" s="358" t="s">
        <v>13560</v>
      </c>
      <c r="D2242" s="358" t="s">
        <v>12916</v>
      </c>
      <c r="E2242" s="358" t="s">
        <v>17520</v>
      </c>
      <c r="G2242" s="358" t="s">
        <v>12886</v>
      </c>
      <c r="H2242" s="385">
        <v>9</v>
      </c>
      <c r="I2242" s="358" t="s">
        <v>12893</v>
      </c>
      <c r="J2242" s="358" t="s">
        <v>12888</v>
      </c>
      <c r="K2242" s="358" t="s">
        <v>13558</v>
      </c>
      <c r="L2242" s="362">
        <v>39722</v>
      </c>
      <c r="N2242" s="362">
        <v>39722</v>
      </c>
      <c r="P2242" s="356" t="s">
        <v>13255</v>
      </c>
    </row>
    <row r="2243" spans="1:16" x14ac:dyDescent="0.2">
      <c r="A2243" s="356" t="s">
        <v>9120</v>
      </c>
      <c r="B2243" s="356" t="s">
        <v>17521</v>
      </c>
      <c r="C2243" s="358" t="s">
        <v>13915</v>
      </c>
      <c r="D2243" s="358" t="s">
        <v>12919</v>
      </c>
      <c r="E2243" s="358" t="s">
        <v>17522</v>
      </c>
      <c r="G2243" s="358" t="s">
        <v>12886</v>
      </c>
      <c r="H2243" s="385">
        <v>6.63</v>
      </c>
      <c r="I2243" s="358" t="s">
        <v>12893</v>
      </c>
      <c r="J2243" s="358" t="s">
        <v>12888</v>
      </c>
      <c r="K2243" s="358" t="s">
        <v>13558</v>
      </c>
      <c r="L2243" s="362">
        <v>39723</v>
      </c>
      <c r="N2243" s="362">
        <v>39723</v>
      </c>
      <c r="P2243" s="356" t="s">
        <v>13255</v>
      </c>
    </row>
    <row r="2244" spans="1:16" x14ac:dyDescent="0.2">
      <c r="A2244" s="356" t="s">
        <v>9121</v>
      </c>
      <c r="B2244" s="356" t="s">
        <v>17523</v>
      </c>
      <c r="C2244" s="358" t="s">
        <v>12975</v>
      </c>
      <c r="D2244" s="358" t="s">
        <v>12976</v>
      </c>
      <c r="E2244" s="358" t="s">
        <v>13094</v>
      </c>
      <c r="G2244" s="358" t="s">
        <v>12886</v>
      </c>
      <c r="H2244" s="385">
        <v>4.32</v>
      </c>
      <c r="I2244" s="358" t="s">
        <v>12893</v>
      </c>
      <c r="J2244" s="358" t="s">
        <v>12888</v>
      </c>
      <c r="K2244" s="358" t="s">
        <v>13558</v>
      </c>
      <c r="L2244" s="362">
        <v>39722</v>
      </c>
      <c r="N2244" s="362">
        <v>39722</v>
      </c>
      <c r="P2244" s="356" t="s">
        <v>13255</v>
      </c>
    </row>
    <row r="2245" spans="1:16" x14ac:dyDescent="0.2">
      <c r="A2245" s="356" t="s">
        <v>9122</v>
      </c>
      <c r="B2245" s="356" t="s">
        <v>17524</v>
      </c>
      <c r="C2245" s="358" t="s">
        <v>12905</v>
      </c>
      <c r="D2245" s="358" t="s">
        <v>13075</v>
      </c>
      <c r="E2245" s="358" t="s">
        <v>17525</v>
      </c>
      <c r="G2245" s="358" t="s">
        <v>12886</v>
      </c>
      <c r="H2245" s="385">
        <v>4.3</v>
      </c>
      <c r="I2245" s="358" t="s">
        <v>12893</v>
      </c>
      <c r="J2245" s="358" t="s">
        <v>12888</v>
      </c>
      <c r="K2245" s="358" t="s">
        <v>13558</v>
      </c>
      <c r="L2245" s="362">
        <v>39722</v>
      </c>
      <c r="N2245" s="362">
        <v>39722</v>
      </c>
      <c r="P2245" s="356" t="s">
        <v>13255</v>
      </c>
    </row>
    <row r="2246" spans="1:16" x14ac:dyDescent="0.2">
      <c r="A2246" s="356" t="s">
        <v>9123</v>
      </c>
      <c r="B2246" s="356" t="s">
        <v>17526</v>
      </c>
      <c r="C2246" s="358" t="s">
        <v>12905</v>
      </c>
      <c r="D2246" s="358" t="s">
        <v>12951</v>
      </c>
      <c r="E2246" s="358" t="s">
        <v>17527</v>
      </c>
      <c r="G2246" s="358" t="s">
        <v>12886</v>
      </c>
      <c r="H2246" s="385">
        <v>7.35</v>
      </c>
      <c r="I2246" s="358" t="s">
        <v>12893</v>
      </c>
      <c r="J2246" s="358" t="s">
        <v>12888</v>
      </c>
      <c r="K2246" s="358" t="s">
        <v>13558</v>
      </c>
      <c r="L2246" s="362">
        <v>39741</v>
      </c>
      <c r="N2246" s="362">
        <v>39741</v>
      </c>
      <c r="P2246" s="356" t="s">
        <v>13255</v>
      </c>
    </row>
    <row r="2247" spans="1:16" x14ac:dyDescent="0.2">
      <c r="A2247" s="356" t="s">
        <v>9124</v>
      </c>
      <c r="B2247" s="356" t="s">
        <v>17528</v>
      </c>
      <c r="C2247" s="358" t="s">
        <v>14029</v>
      </c>
      <c r="D2247" s="358" t="s">
        <v>12895</v>
      </c>
      <c r="E2247" s="358" t="s">
        <v>17529</v>
      </c>
      <c r="G2247" s="358" t="s">
        <v>12886</v>
      </c>
      <c r="H2247" s="385">
        <v>4.5</v>
      </c>
      <c r="I2247" s="358" t="s">
        <v>12893</v>
      </c>
      <c r="J2247" s="358" t="s">
        <v>12888</v>
      </c>
      <c r="K2247" s="358" t="s">
        <v>13558</v>
      </c>
      <c r="L2247" s="362">
        <v>39723</v>
      </c>
      <c r="N2247" s="362">
        <v>39723</v>
      </c>
      <c r="P2247" s="356" t="s">
        <v>13255</v>
      </c>
    </row>
    <row r="2248" spans="1:16" x14ac:dyDescent="0.2">
      <c r="A2248" s="356" t="s">
        <v>9125</v>
      </c>
      <c r="B2248" s="356" t="s">
        <v>17530</v>
      </c>
      <c r="C2248" s="358" t="s">
        <v>12965</v>
      </c>
      <c r="D2248" s="358" t="s">
        <v>12966</v>
      </c>
      <c r="E2248" s="358" t="s">
        <v>17531</v>
      </c>
      <c r="G2248" s="358" t="s">
        <v>12886</v>
      </c>
      <c r="H2248" s="385">
        <v>5.94</v>
      </c>
      <c r="I2248" s="358" t="s">
        <v>12893</v>
      </c>
      <c r="J2248" s="358" t="s">
        <v>12888</v>
      </c>
      <c r="K2248" s="358" t="s">
        <v>13558</v>
      </c>
      <c r="L2248" s="362">
        <v>39738</v>
      </c>
      <c r="N2248" s="362">
        <v>39738</v>
      </c>
      <c r="P2248" s="356" t="s">
        <v>13255</v>
      </c>
    </row>
    <row r="2249" spans="1:16" x14ac:dyDescent="0.2">
      <c r="A2249" s="356" t="s">
        <v>9126</v>
      </c>
      <c r="B2249" s="356" t="s">
        <v>17532</v>
      </c>
      <c r="C2249" s="358" t="s">
        <v>13678</v>
      </c>
      <c r="D2249" s="358" t="s">
        <v>13130</v>
      </c>
      <c r="E2249" s="358" t="s">
        <v>17533</v>
      </c>
      <c r="G2249" s="358" t="s">
        <v>12886</v>
      </c>
      <c r="H2249" s="385">
        <v>6.8</v>
      </c>
      <c r="I2249" s="358" t="s">
        <v>12893</v>
      </c>
      <c r="J2249" s="358" t="s">
        <v>12888</v>
      </c>
      <c r="K2249" s="358" t="s">
        <v>13558</v>
      </c>
      <c r="L2249" s="362">
        <v>39709</v>
      </c>
      <c r="N2249" s="362">
        <v>39709</v>
      </c>
      <c r="P2249" s="356" t="s">
        <v>13255</v>
      </c>
    </row>
    <row r="2250" spans="1:16" x14ac:dyDescent="0.2">
      <c r="A2250" s="356" t="s">
        <v>9127</v>
      </c>
      <c r="B2250" s="356" t="s">
        <v>17534</v>
      </c>
      <c r="C2250" s="358" t="s">
        <v>12926</v>
      </c>
      <c r="D2250" s="358" t="s">
        <v>12927</v>
      </c>
      <c r="E2250" s="358" t="s">
        <v>17535</v>
      </c>
      <c r="G2250" s="358" t="s">
        <v>12886</v>
      </c>
      <c r="H2250" s="385">
        <v>4.3</v>
      </c>
      <c r="I2250" s="358" t="s">
        <v>12893</v>
      </c>
      <c r="J2250" s="358" t="s">
        <v>12888</v>
      </c>
      <c r="K2250" s="358" t="s">
        <v>13558</v>
      </c>
      <c r="L2250" s="362">
        <v>39713</v>
      </c>
      <c r="N2250" s="362">
        <v>39713</v>
      </c>
      <c r="P2250" s="356" t="s">
        <v>13255</v>
      </c>
    </row>
    <row r="2251" spans="1:16" x14ac:dyDescent="0.2">
      <c r="A2251" s="356" t="s">
        <v>9128</v>
      </c>
      <c r="B2251" s="356" t="s">
        <v>17536</v>
      </c>
      <c r="C2251" s="358" t="s">
        <v>13026</v>
      </c>
      <c r="D2251" s="358" t="s">
        <v>13027</v>
      </c>
      <c r="E2251" s="358" t="s">
        <v>17537</v>
      </c>
      <c r="G2251" s="358" t="s">
        <v>12886</v>
      </c>
      <c r="H2251" s="385">
        <v>9.548</v>
      </c>
      <c r="I2251" s="358" t="s">
        <v>12893</v>
      </c>
      <c r="J2251" s="358" t="s">
        <v>12888</v>
      </c>
      <c r="K2251" s="358" t="s">
        <v>13558</v>
      </c>
      <c r="L2251" s="362">
        <v>39717</v>
      </c>
      <c r="N2251" s="362">
        <v>39717</v>
      </c>
      <c r="P2251" s="356" t="s">
        <v>13255</v>
      </c>
    </row>
    <row r="2252" spans="1:16" x14ac:dyDescent="0.2">
      <c r="A2252" s="356" t="s">
        <v>9129</v>
      </c>
      <c r="B2252" s="356" t="s">
        <v>17538</v>
      </c>
      <c r="C2252" s="358" t="s">
        <v>14623</v>
      </c>
      <c r="D2252" s="358" t="s">
        <v>13010</v>
      </c>
      <c r="E2252" s="358" t="s">
        <v>17539</v>
      </c>
      <c r="G2252" s="358" t="s">
        <v>12886</v>
      </c>
      <c r="H2252" s="385">
        <v>6.12</v>
      </c>
      <c r="I2252" s="358" t="s">
        <v>12893</v>
      </c>
      <c r="J2252" s="358" t="s">
        <v>12888</v>
      </c>
      <c r="K2252" s="358" t="s">
        <v>13558</v>
      </c>
      <c r="L2252" s="362">
        <v>39730</v>
      </c>
      <c r="N2252" s="362">
        <v>39730</v>
      </c>
      <c r="P2252" s="356" t="s">
        <v>13255</v>
      </c>
    </row>
    <row r="2253" spans="1:16" x14ac:dyDescent="0.2">
      <c r="A2253" s="356" t="s">
        <v>9130</v>
      </c>
      <c r="B2253" s="356" t="s">
        <v>17540</v>
      </c>
      <c r="C2253" s="358" t="s">
        <v>13443</v>
      </c>
      <c r="D2253" s="358" t="s">
        <v>13324</v>
      </c>
      <c r="E2253" s="358" t="s">
        <v>17488</v>
      </c>
      <c r="G2253" s="358" t="s">
        <v>12886</v>
      </c>
      <c r="H2253" s="385">
        <v>19.565000000000001</v>
      </c>
      <c r="I2253" s="358" t="s">
        <v>12893</v>
      </c>
      <c r="J2253" s="358" t="s">
        <v>12888</v>
      </c>
      <c r="K2253" s="358" t="s">
        <v>13558</v>
      </c>
      <c r="L2253" s="362">
        <v>39731</v>
      </c>
      <c r="N2253" s="362">
        <v>39731</v>
      </c>
      <c r="P2253" s="356" t="s">
        <v>13255</v>
      </c>
    </row>
    <row r="2254" spans="1:16" x14ac:dyDescent="0.2">
      <c r="A2254" s="356" t="s">
        <v>9131</v>
      </c>
      <c r="B2254" s="356" t="s">
        <v>17541</v>
      </c>
      <c r="C2254" s="358" t="s">
        <v>13754</v>
      </c>
      <c r="D2254" s="358" t="s">
        <v>13755</v>
      </c>
      <c r="E2254" s="358" t="s">
        <v>17542</v>
      </c>
      <c r="G2254" s="358" t="s">
        <v>12886</v>
      </c>
      <c r="H2254" s="385">
        <v>5.18</v>
      </c>
      <c r="I2254" s="358" t="s">
        <v>12893</v>
      </c>
      <c r="J2254" s="358" t="s">
        <v>12888</v>
      </c>
      <c r="K2254" s="358" t="s">
        <v>13558</v>
      </c>
      <c r="L2254" s="362">
        <v>39750</v>
      </c>
      <c r="N2254" s="362">
        <v>39750</v>
      </c>
      <c r="P2254" s="356" t="s">
        <v>13255</v>
      </c>
    </row>
    <row r="2255" spans="1:16" x14ac:dyDescent="0.2">
      <c r="A2255" s="356" t="s">
        <v>9132</v>
      </c>
      <c r="B2255" s="356" t="s">
        <v>17543</v>
      </c>
      <c r="C2255" s="358" t="s">
        <v>14843</v>
      </c>
      <c r="D2255" s="358" t="s">
        <v>12910</v>
      </c>
      <c r="E2255" s="358" t="s">
        <v>17544</v>
      </c>
      <c r="G2255" s="358" t="s">
        <v>12886</v>
      </c>
      <c r="H2255" s="385">
        <v>5.28</v>
      </c>
      <c r="I2255" s="358" t="s">
        <v>12893</v>
      </c>
      <c r="J2255" s="358" t="s">
        <v>12888</v>
      </c>
      <c r="K2255" s="358" t="s">
        <v>13558</v>
      </c>
      <c r="L2255" s="362">
        <v>39800</v>
      </c>
      <c r="N2255" s="362">
        <v>39800</v>
      </c>
      <c r="P2255" s="356" t="s">
        <v>13255</v>
      </c>
    </row>
    <row r="2256" spans="1:16" x14ac:dyDescent="0.2">
      <c r="A2256" s="356" t="s">
        <v>9133</v>
      </c>
      <c r="B2256" s="356" t="s">
        <v>17545</v>
      </c>
      <c r="C2256" s="358" t="s">
        <v>13268</v>
      </c>
      <c r="D2256" s="358" t="s">
        <v>12910</v>
      </c>
      <c r="E2256" s="358" t="s">
        <v>16025</v>
      </c>
      <c r="G2256" s="358" t="s">
        <v>12886</v>
      </c>
      <c r="H2256" s="385">
        <v>5.07</v>
      </c>
      <c r="I2256" s="358" t="s">
        <v>12893</v>
      </c>
      <c r="J2256" s="358" t="s">
        <v>12888</v>
      </c>
      <c r="K2256" s="358" t="s">
        <v>13558</v>
      </c>
      <c r="L2256" s="362">
        <v>39730</v>
      </c>
      <c r="N2256" s="362">
        <v>39730</v>
      </c>
      <c r="P2256" s="356" t="s">
        <v>13255</v>
      </c>
    </row>
    <row r="2257" spans="1:16" x14ac:dyDescent="0.2">
      <c r="A2257" s="356" t="s">
        <v>9134</v>
      </c>
      <c r="B2257" s="356" t="s">
        <v>17546</v>
      </c>
      <c r="C2257" s="358" t="s">
        <v>13082</v>
      </c>
      <c r="D2257" s="358" t="s">
        <v>12919</v>
      </c>
      <c r="E2257" s="358" t="s">
        <v>17547</v>
      </c>
      <c r="G2257" s="358" t="s">
        <v>12886</v>
      </c>
      <c r="H2257" s="385">
        <v>6.75</v>
      </c>
      <c r="I2257" s="358" t="s">
        <v>12893</v>
      </c>
      <c r="J2257" s="358" t="s">
        <v>12888</v>
      </c>
      <c r="K2257" s="358" t="s">
        <v>13558</v>
      </c>
      <c r="L2257" s="362">
        <v>39750</v>
      </c>
      <c r="N2257" s="362">
        <v>39750</v>
      </c>
      <c r="P2257" s="356" t="s">
        <v>13255</v>
      </c>
    </row>
    <row r="2258" spans="1:16" x14ac:dyDescent="0.2">
      <c r="A2258" s="356" t="s">
        <v>9135</v>
      </c>
      <c r="B2258" s="356" t="s">
        <v>17548</v>
      </c>
      <c r="C2258" s="358" t="s">
        <v>13399</v>
      </c>
      <c r="D2258" s="358" t="s">
        <v>12984</v>
      </c>
      <c r="E2258" s="358" t="s">
        <v>17549</v>
      </c>
      <c r="G2258" s="358" t="s">
        <v>12886</v>
      </c>
      <c r="H2258" s="385">
        <v>40.39</v>
      </c>
      <c r="I2258" s="358" t="s">
        <v>12893</v>
      </c>
      <c r="J2258" s="358" t="s">
        <v>12888</v>
      </c>
      <c r="K2258" s="358" t="s">
        <v>13558</v>
      </c>
      <c r="L2258" s="362">
        <v>39716</v>
      </c>
      <c r="N2258" s="362">
        <v>39716</v>
      </c>
      <c r="P2258" s="356" t="s">
        <v>13255</v>
      </c>
    </row>
    <row r="2259" spans="1:16" x14ac:dyDescent="0.2">
      <c r="A2259" s="356" t="s">
        <v>9136</v>
      </c>
      <c r="B2259" s="356" t="s">
        <v>17550</v>
      </c>
      <c r="C2259" s="358" t="s">
        <v>13516</v>
      </c>
      <c r="D2259" s="358" t="s">
        <v>12997</v>
      </c>
      <c r="E2259" s="358" t="s">
        <v>17551</v>
      </c>
      <c r="G2259" s="358" t="s">
        <v>12886</v>
      </c>
      <c r="H2259" s="385">
        <v>9.18</v>
      </c>
      <c r="I2259" s="358" t="s">
        <v>12893</v>
      </c>
      <c r="J2259" s="358" t="s">
        <v>12888</v>
      </c>
      <c r="K2259" s="358" t="s">
        <v>13558</v>
      </c>
      <c r="L2259" s="362">
        <v>39738</v>
      </c>
      <c r="N2259" s="362">
        <v>39738</v>
      </c>
      <c r="P2259" s="356" t="s">
        <v>13255</v>
      </c>
    </row>
    <row r="2260" spans="1:16" x14ac:dyDescent="0.2">
      <c r="A2260" s="356" t="s">
        <v>9137</v>
      </c>
      <c r="B2260" s="356" t="s">
        <v>17552</v>
      </c>
      <c r="C2260" s="358" t="s">
        <v>12905</v>
      </c>
      <c r="D2260" s="358" t="s">
        <v>12951</v>
      </c>
      <c r="E2260" s="358" t="s">
        <v>17553</v>
      </c>
      <c r="G2260" s="358" t="s">
        <v>12886</v>
      </c>
      <c r="H2260" s="385">
        <v>8.5</v>
      </c>
      <c r="I2260" s="358" t="s">
        <v>12893</v>
      </c>
      <c r="J2260" s="358" t="s">
        <v>12888</v>
      </c>
      <c r="K2260" s="358" t="s">
        <v>13558</v>
      </c>
      <c r="L2260" s="362">
        <v>39710</v>
      </c>
      <c r="N2260" s="362">
        <v>39710</v>
      </c>
      <c r="P2260" s="356" t="s">
        <v>13255</v>
      </c>
    </row>
    <row r="2261" spans="1:16" x14ac:dyDescent="0.2">
      <c r="A2261" s="356" t="s">
        <v>9138</v>
      </c>
      <c r="B2261" s="356" t="s">
        <v>17554</v>
      </c>
      <c r="C2261" s="358" t="s">
        <v>12999</v>
      </c>
      <c r="D2261" s="358" t="s">
        <v>12973</v>
      </c>
      <c r="E2261" s="358" t="s">
        <v>17555</v>
      </c>
      <c r="G2261" s="358" t="s">
        <v>12886</v>
      </c>
      <c r="H2261" s="385">
        <v>15.75</v>
      </c>
      <c r="I2261" s="358" t="s">
        <v>12893</v>
      </c>
      <c r="J2261" s="358" t="s">
        <v>12888</v>
      </c>
      <c r="K2261" s="358" t="s">
        <v>13558</v>
      </c>
      <c r="L2261" s="362">
        <v>39759</v>
      </c>
      <c r="N2261" s="362">
        <v>39759</v>
      </c>
      <c r="P2261" s="356" t="s">
        <v>13255</v>
      </c>
    </row>
    <row r="2262" spans="1:16" x14ac:dyDescent="0.2">
      <c r="A2262" s="356" t="s">
        <v>9139</v>
      </c>
      <c r="B2262" s="356" t="s">
        <v>17556</v>
      </c>
      <c r="C2262" s="358" t="s">
        <v>12905</v>
      </c>
      <c r="D2262" s="358" t="s">
        <v>12951</v>
      </c>
      <c r="E2262" s="358" t="s">
        <v>17557</v>
      </c>
      <c r="G2262" s="358" t="s">
        <v>12886</v>
      </c>
      <c r="H2262" s="385">
        <v>5.2080000000000002</v>
      </c>
      <c r="I2262" s="358" t="s">
        <v>12893</v>
      </c>
      <c r="J2262" s="358" t="s">
        <v>12888</v>
      </c>
      <c r="K2262" s="358" t="s">
        <v>13558</v>
      </c>
      <c r="L2262" s="362">
        <v>39710</v>
      </c>
      <c r="N2262" s="362">
        <v>39710</v>
      </c>
      <c r="P2262" s="356" t="s">
        <v>13255</v>
      </c>
    </row>
    <row r="2263" spans="1:16" x14ac:dyDescent="0.2">
      <c r="A2263" s="356" t="s">
        <v>9140</v>
      </c>
      <c r="B2263" s="356" t="s">
        <v>17558</v>
      </c>
      <c r="C2263" s="358" t="s">
        <v>12905</v>
      </c>
      <c r="D2263" s="358" t="s">
        <v>12951</v>
      </c>
      <c r="E2263" s="358" t="s">
        <v>17559</v>
      </c>
      <c r="G2263" s="358" t="s">
        <v>12886</v>
      </c>
      <c r="H2263" s="385">
        <v>5.4</v>
      </c>
      <c r="I2263" s="358" t="s">
        <v>12893</v>
      </c>
      <c r="J2263" s="358" t="s">
        <v>12888</v>
      </c>
      <c r="K2263" s="358" t="s">
        <v>13558</v>
      </c>
      <c r="L2263" s="362">
        <v>39737</v>
      </c>
      <c r="N2263" s="362">
        <v>39737</v>
      </c>
      <c r="P2263" s="356" t="s">
        <v>13255</v>
      </c>
    </row>
    <row r="2264" spans="1:16" x14ac:dyDescent="0.2">
      <c r="A2264" s="356" t="s">
        <v>9141</v>
      </c>
      <c r="B2264" s="356" t="s">
        <v>17560</v>
      </c>
      <c r="C2264" s="358" t="s">
        <v>12905</v>
      </c>
      <c r="D2264" s="358" t="s">
        <v>12951</v>
      </c>
      <c r="E2264" s="358" t="s">
        <v>17561</v>
      </c>
      <c r="G2264" s="358" t="s">
        <v>12886</v>
      </c>
      <c r="H2264" s="385">
        <v>10.88</v>
      </c>
      <c r="I2264" s="358" t="s">
        <v>12893</v>
      </c>
      <c r="J2264" s="358" t="s">
        <v>12888</v>
      </c>
      <c r="K2264" s="358" t="s">
        <v>13558</v>
      </c>
      <c r="L2264" s="362">
        <v>39722</v>
      </c>
      <c r="N2264" s="362">
        <v>39722</v>
      </c>
      <c r="P2264" s="356" t="s">
        <v>13255</v>
      </c>
    </row>
    <row r="2265" spans="1:16" x14ac:dyDescent="0.2">
      <c r="A2265" s="356" t="s">
        <v>9142</v>
      </c>
      <c r="B2265" s="356" t="s">
        <v>17562</v>
      </c>
      <c r="C2265" s="358" t="s">
        <v>12905</v>
      </c>
      <c r="D2265" s="358" t="s">
        <v>12951</v>
      </c>
      <c r="E2265" s="358" t="s">
        <v>17563</v>
      </c>
      <c r="G2265" s="358" t="s">
        <v>12886</v>
      </c>
      <c r="H2265" s="385">
        <v>11.22</v>
      </c>
      <c r="I2265" s="358" t="s">
        <v>12893</v>
      </c>
      <c r="J2265" s="358" t="s">
        <v>12888</v>
      </c>
      <c r="K2265" s="358" t="s">
        <v>13558</v>
      </c>
      <c r="L2265" s="362">
        <v>39682</v>
      </c>
      <c r="N2265" s="362">
        <v>39682</v>
      </c>
      <c r="P2265" s="356" t="s">
        <v>13255</v>
      </c>
    </row>
    <row r="2266" spans="1:16" x14ac:dyDescent="0.2">
      <c r="A2266" s="356" t="s">
        <v>9143</v>
      </c>
      <c r="B2266" s="356" t="s">
        <v>17564</v>
      </c>
      <c r="C2266" s="358" t="s">
        <v>12983</v>
      </c>
      <c r="D2266" s="358" t="s">
        <v>12984</v>
      </c>
      <c r="E2266" s="358" t="s">
        <v>17565</v>
      </c>
      <c r="G2266" s="358" t="s">
        <v>12886</v>
      </c>
      <c r="H2266" s="385">
        <v>28.05</v>
      </c>
      <c r="I2266" s="358" t="s">
        <v>12893</v>
      </c>
      <c r="J2266" s="358" t="s">
        <v>12888</v>
      </c>
      <c r="K2266" s="358" t="s">
        <v>13558</v>
      </c>
      <c r="L2266" s="362">
        <v>39743</v>
      </c>
      <c r="N2266" s="362">
        <v>39743</v>
      </c>
      <c r="P2266" s="356" t="s">
        <v>13255</v>
      </c>
    </row>
    <row r="2267" spans="1:16" x14ac:dyDescent="0.2">
      <c r="A2267" s="356" t="s">
        <v>9144</v>
      </c>
      <c r="B2267" s="356" t="s">
        <v>17566</v>
      </c>
      <c r="C2267" s="358" t="s">
        <v>12983</v>
      </c>
      <c r="D2267" s="358" t="s">
        <v>12984</v>
      </c>
      <c r="E2267" s="358" t="s">
        <v>17565</v>
      </c>
      <c r="G2267" s="358" t="s">
        <v>12886</v>
      </c>
      <c r="H2267" s="385">
        <v>16.8</v>
      </c>
      <c r="I2267" s="358" t="s">
        <v>12893</v>
      </c>
      <c r="J2267" s="358" t="s">
        <v>12888</v>
      </c>
      <c r="K2267" s="358" t="s">
        <v>13558</v>
      </c>
      <c r="L2267" s="362">
        <v>40724</v>
      </c>
      <c r="N2267" s="362">
        <v>40724</v>
      </c>
      <c r="P2267" s="356" t="s">
        <v>13255</v>
      </c>
    </row>
    <row r="2268" spans="1:16" x14ac:dyDescent="0.2">
      <c r="A2268" s="356" t="s">
        <v>9145</v>
      </c>
      <c r="B2268" s="356" t="s">
        <v>17567</v>
      </c>
      <c r="C2268" s="358" t="s">
        <v>13339</v>
      </c>
      <c r="D2268" s="358" t="s">
        <v>12984</v>
      </c>
      <c r="E2268" s="358" t="s">
        <v>14857</v>
      </c>
      <c r="G2268" s="358" t="s">
        <v>12886</v>
      </c>
      <c r="H2268" s="385">
        <v>29.92</v>
      </c>
      <c r="I2268" s="358" t="s">
        <v>12893</v>
      </c>
      <c r="J2268" s="358" t="s">
        <v>12888</v>
      </c>
      <c r="K2268" s="358" t="s">
        <v>13558</v>
      </c>
      <c r="L2268" s="362">
        <v>39720</v>
      </c>
      <c r="N2268" s="362">
        <v>39720</v>
      </c>
      <c r="P2268" s="356" t="s">
        <v>13255</v>
      </c>
    </row>
    <row r="2269" spans="1:16" x14ac:dyDescent="0.2">
      <c r="A2269" s="356" t="s">
        <v>9146</v>
      </c>
      <c r="B2269" s="356" t="s">
        <v>17568</v>
      </c>
      <c r="C2269" s="358" t="s">
        <v>14608</v>
      </c>
      <c r="D2269" s="358" t="s">
        <v>12984</v>
      </c>
      <c r="E2269" s="358" t="s">
        <v>17569</v>
      </c>
      <c r="G2269" s="358" t="s">
        <v>12886</v>
      </c>
      <c r="H2269" s="385">
        <v>8.9250000000000007</v>
      </c>
      <c r="I2269" s="358" t="s">
        <v>12893</v>
      </c>
      <c r="J2269" s="358" t="s">
        <v>12888</v>
      </c>
      <c r="K2269" s="358" t="s">
        <v>13558</v>
      </c>
      <c r="L2269" s="362">
        <v>39755</v>
      </c>
      <c r="N2269" s="362">
        <v>39755</v>
      </c>
      <c r="P2269" s="356" t="s">
        <v>13255</v>
      </c>
    </row>
    <row r="2270" spans="1:16" x14ac:dyDescent="0.2">
      <c r="A2270" s="356" t="s">
        <v>9147</v>
      </c>
      <c r="B2270" s="356" t="s">
        <v>17570</v>
      </c>
      <c r="C2270" s="358" t="s">
        <v>12972</v>
      </c>
      <c r="D2270" s="358" t="s">
        <v>12973</v>
      </c>
      <c r="E2270" s="358" t="s">
        <v>17571</v>
      </c>
      <c r="G2270" s="358" t="s">
        <v>12886</v>
      </c>
      <c r="H2270" s="385">
        <v>25.08</v>
      </c>
      <c r="I2270" s="358" t="s">
        <v>12893</v>
      </c>
      <c r="J2270" s="358" t="s">
        <v>12888</v>
      </c>
      <c r="K2270" s="358" t="s">
        <v>13558</v>
      </c>
      <c r="L2270" s="362">
        <v>39741</v>
      </c>
      <c r="N2270" s="362">
        <v>39741</v>
      </c>
      <c r="P2270" s="356" t="s">
        <v>13255</v>
      </c>
    </row>
    <row r="2271" spans="1:16" x14ac:dyDescent="0.2">
      <c r="A2271" s="356" t="s">
        <v>9148</v>
      </c>
      <c r="B2271" s="356" t="s">
        <v>17572</v>
      </c>
      <c r="C2271" s="358" t="s">
        <v>13543</v>
      </c>
      <c r="D2271" s="358" t="s">
        <v>12899</v>
      </c>
      <c r="E2271" s="358" t="s">
        <v>17573</v>
      </c>
      <c r="G2271" s="358" t="s">
        <v>12886</v>
      </c>
      <c r="H2271" s="385">
        <v>14.175000000000001</v>
      </c>
      <c r="I2271" s="358" t="s">
        <v>12893</v>
      </c>
      <c r="J2271" s="358" t="s">
        <v>12888</v>
      </c>
      <c r="K2271" s="358" t="s">
        <v>13558</v>
      </c>
      <c r="L2271" s="362">
        <v>39751</v>
      </c>
      <c r="N2271" s="362">
        <v>39751</v>
      </c>
      <c r="P2271" s="356" t="s">
        <v>13255</v>
      </c>
    </row>
    <row r="2272" spans="1:16" x14ac:dyDescent="0.2">
      <c r="A2272" s="356" t="s">
        <v>9149</v>
      </c>
      <c r="B2272" s="356" t="s">
        <v>17574</v>
      </c>
      <c r="C2272" s="358" t="s">
        <v>12924</v>
      </c>
      <c r="D2272" s="358" t="s">
        <v>12919</v>
      </c>
      <c r="E2272" s="358" t="s">
        <v>17575</v>
      </c>
      <c r="G2272" s="358" t="s">
        <v>12886</v>
      </c>
      <c r="H2272" s="385">
        <v>4.5</v>
      </c>
      <c r="I2272" s="358" t="s">
        <v>12893</v>
      </c>
      <c r="J2272" s="358" t="s">
        <v>12888</v>
      </c>
      <c r="K2272" s="358" t="s">
        <v>13558</v>
      </c>
      <c r="L2272" s="362">
        <v>39741</v>
      </c>
      <c r="N2272" s="362">
        <v>39741</v>
      </c>
      <c r="P2272" s="356" t="s">
        <v>13255</v>
      </c>
    </row>
    <row r="2273" spans="1:16" x14ac:dyDescent="0.2">
      <c r="A2273" s="356" t="s">
        <v>9150</v>
      </c>
      <c r="B2273" s="356" t="s">
        <v>17576</v>
      </c>
      <c r="C2273" s="358" t="s">
        <v>13612</v>
      </c>
      <c r="D2273" s="358" t="s">
        <v>13613</v>
      </c>
      <c r="E2273" s="358" t="s">
        <v>17577</v>
      </c>
      <c r="G2273" s="358" t="s">
        <v>12886</v>
      </c>
      <c r="H2273" s="385">
        <v>6.75</v>
      </c>
      <c r="I2273" s="358" t="s">
        <v>12893</v>
      </c>
      <c r="J2273" s="358" t="s">
        <v>12888</v>
      </c>
      <c r="K2273" s="358" t="s">
        <v>13558</v>
      </c>
      <c r="L2273" s="362">
        <v>39748</v>
      </c>
      <c r="N2273" s="362">
        <v>39748</v>
      </c>
      <c r="P2273" s="356" t="s">
        <v>13255</v>
      </c>
    </row>
    <row r="2274" spans="1:16" x14ac:dyDescent="0.2">
      <c r="A2274" s="356" t="s">
        <v>9151</v>
      </c>
      <c r="B2274" s="356" t="s">
        <v>17578</v>
      </c>
      <c r="C2274" s="358" t="s">
        <v>13618</v>
      </c>
      <c r="D2274" s="358" t="s">
        <v>12931</v>
      </c>
      <c r="E2274" s="358" t="s">
        <v>17579</v>
      </c>
      <c r="G2274" s="358" t="s">
        <v>12886</v>
      </c>
      <c r="H2274" s="385">
        <v>5.625</v>
      </c>
      <c r="I2274" s="358" t="s">
        <v>12893</v>
      </c>
      <c r="J2274" s="358" t="s">
        <v>12888</v>
      </c>
      <c r="K2274" s="358" t="s">
        <v>13558</v>
      </c>
      <c r="L2274" s="362">
        <v>39749</v>
      </c>
      <c r="N2274" s="362">
        <v>39749</v>
      </c>
      <c r="P2274" s="356" t="s">
        <v>13255</v>
      </c>
    </row>
    <row r="2275" spans="1:16" x14ac:dyDescent="0.2">
      <c r="A2275" s="356" t="s">
        <v>9152</v>
      </c>
      <c r="B2275" s="356" t="s">
        <v>17580</v>
      </c>
      <c r="C2275" s="358" t="s">
        <v>13922</v>
      </c>
      <c r="D2275" s="358" t="s">
        <v>13106</v>
      </c>
      <c r="E2275" s="358" t="s">
        <v>17581</v>
      </c>
      <c r="G2275" s="358" t="s">
        <v>12886</v>
      </c>
      <c r="H2275" s="385">
        <v>5.32</v>
      </c>
      <c r="I2275" s="358" t="s">
        <v>12893</v>
      </c>
      <c r="J2275" s="358" t="s">
        <v>12888</v>
      </c>
      <c r="K2275" s="358" t="s">
        <v>13558</v>
      </c>
      <c r="L2275" s="362">
        <v>39721</v>
      </c>
      <c r="N2275" s="362">
        <v>39721</v>
      </c>
      <c r="P2275" s="356" t="s">
        <v>13255</v>
      </c>
    </row>
    <row r="2276" spans="1:16" x14ac:dyDescent="0.2">
      <c r="A2276" s="356" t="s">
        <v>9153</v>
      </c>
      <c r="B2276" s="356" t="s">
        <v>17582</v>
      </c>
      <c r="C2276" s="358" t="s">
        <v>13091</v>
      </c>
      <c r="D2276" s="358" t="s">
        <v>12910</v>
      </c>
      <c r="E2276" s="358" t="s">
        <v>15761</v>
      </c>
      <c r="G2276" s="358" t="s">
        <v>12886</v>
      </c>
      <c r="H2276" s="385">
        <v>8.16</v>
      </c>
      <c r="I2276" s="358" t="s">
        <v>12893</v>
      </c>
      <c r="J2276" s="358" t="s">
        <v>12888</v>
      </c>
      <c r="K2276" s="358" t="s">
        <v>13558</v>
      </c>
      <c r="L2276" s="362">
        <v>39751</v>
      </c>
      <c r="N2276" s="362">
        <v>39751</v>
      </c>
      <c r="P2276" s="356" t="s">
        <v>13255</v>
      </c>
    </row>
    <row r="2277" spans="1:16" x14ac:dyDescent="0.2">
      <c r="A2277" s="356" t="s">
        <v>9154</v>
      </c>
      <c r="B2277" s="356" t="s">
        <v>17583</v>
      </c>
      <c r="C2277" s="358" t="s">
        <v>13732</v>
      </c>
      <c r="D2277" s="358" t="s">
        <v>13733</v>
      </c>
      <c r="E2277" s="358" t="s">
        <v>17584</v>
      </c>
      <c r="G2277" s="358" t="s">
        <v>12886</v>
      </c>
      <c r="H2277" s="385">
        <v>7.35</v>
      </c>
      <c r="I2277" s="358" t="s">
        <v>12893</v>
      </c>
      <c r="J2277" s="358" t="s">
        <v>12888</v>
      </c>
      <c r="K2277" s="358" t="s">
        <v>13558</v>
      </c>
      <c r="L2277" s="362">
        <v>39735</v>
      </c>
      <c r="N2277" s="362">
        <v>39735</v>
      </c>
      <c r="P2277" s="356" t="s">
        <v>13255</v>
      </c>
    </row>
    <row r="2278" spans="1:16" x14ac:dyDescent="0.2">
      <c r="A2278" s="356" t="s">
        <v>9155</v>
      </c>
      <c r="B2278" s="356" t="s">
        <v>17585</v>
      </c>
      <c r="C2278" s="358" t="s">
        <v>12905</v>
      </c>
      <c r="D2278" s="358" t="s">
        <v>12987</v>
      </c>
      <c r="E2278" s="358" t="s">
        <v>17586</v>
      </c>
      <c r="G2278" s="358" t="s">
        <v>12886</v>
      </c>
      <c r="H2278" s="385">
        <v>6.08</v>
      </c>
      <c r="I2278" s="358" t="s">
        <v>12893</v>
      </c>
      <c r="J2278" s="358" t="s">
        <v>12888</v>
      </c>
      <c r="K2278" s="358" t="s">
        <v>13558</v>
      </c>
      <c r="L2278" s="362">
        <v>39713</v>
      </c>
      <c r="N2278" s="362">
        <v>39713</v>
      </c>
      <c r="P2278" s="356" t="s">
        <v>13255</v>
      </c>
    </row>
    <row r="2279" spans="1:16" x14ac:dyDescent="0.2">
      <c r="A2279" s="356" t="s">
        <v>9156</v>
      </c>
      <c r="B2279" s="356" t="s">
        <v>17587</v>
      </c>
      <c r="C2279" s="358" t="s">
        <v>13339</v>
      </c>
      <c r="D2279" s="358" t="s">
        <v>12984</v>
      </c>
      <c r="E2279" s="358" t="s">
        <v>17588</v>
      </c>
      <c r="G2279" s="358" t="s">
        <v>12886</v>
      </c>
      <c r="H2279" s="385">
        <v>7.65</v>
      </c>
      <c r="I2279" s="358" t="s">
        <v>12893</v>
      </c>
      <c r="J2279" s="358" t="s">
        <v>12888</v>
      </c>
      <c r="K2279" s="358" t="s">
        <v>13558</v>
      </c>
      <c r="L2279" s="362">
        <v>39759</v>
      </c>
      <c r="N2279" s="362">
        <v>39759</v>
      </c>
      <c r="P2279" s="356" t="s">
        <v>13255</v>
      </c>
    </row>
    <row r="2280" spans="1:16" x14ac:dyDescent="0.2">
      <c r="A2280" s="356" t="s">
        <v>9157</v>
      </c>
      <c r="B2280" s="356" t="s">
        <v>17589</v>
      </c>
      <c r="C2280" s="358" t="s">
        <v>13800</v>
      </c>
      <c r="D2280" s="358" t="s">
        <v>13801</v>
      </c>
      <c r="E2280" s="358" t="s">
        <v>17590</v>
      </c>
      <c r="G2280" s="358" t="s">
        <v>12886</v>
      </c>
      <c r="H2280" s="385">
        <v>6.75</v>
      </c>
      <c r="I2280" s="358" t="s">
        <v>12893</v>
      </c>
      <c r="J2280" s="358" t="s">
        <v>12888</v>
      </c>
      <c r="K2280" s="358" t="s">
        <v>13558</v>
      </c>
      <c r="L2280" s="362">
        <v>39758</v>
      </c>
      <c r="N2280" s="362">
        <v>39758</v>
      </c>
      <c r="P2280" s="356" t="s">
        <v>13255</v>
      </c>
    </row>
    <row r="2281" spans="1:16" x14ac:dyDescent="0.2">
      <c r="A2281" s="356" t="s">
        <v>9158</v>
      </c>
      <c r="B2281" s="356" t="s">
        <v>17591</v>
      </c>
      <c r="C2281" s="358" t="s">
        <v>13009</v>
      </c>
      <c r="D2281" s="358" t="s">
        <v>13010</v>
      </c>
      <c r="E2281" s="358" t="s">
        <v>17592</v>
      </c>
      <c r="G2281" s="358" t="s">
        <v>12886</v>
      </c>
      <c r="H2281" s="385">
        <v>18.399999999999999</v>
      </c>
      <c r="I2281" s="358" t="s">
        <v>12893</v>
      </c>
      <c r="J2281" s="358" t="s">
        <v>12888</v>
      </c>
      <c r="K2281" s="358" t="s">
        <v>13558</v>
      </c>
      <c r="L2281" s="362">
        <v>39766</v>
      </c>
      <c r="N2281" s="362">
        <v>39766</v>
      </c>
      <c r="P2281" s="356" t="s">
        <v>13255</v>
      </c>
    </row>
    <row r="2282" spans="1:16" x14ac:dyDescent="0.2">
      <c r="A2282" s="356" t="s">
        <v>9159</v>
      </c>
      <c r="B2282" s="356" t="s">
        <v>17591</v>
      </c>
      <c r="C2282" s="358" t="s">
        <v>13009</v>
      </c>
      <c r="D2282" s="358" t="s">
        <v>13010</v>
      </c>
      <c r="E2282" s="358" t="s">
        <v>17592</v>
      </c>
      <c r="G2282" s="358" t="s">
        <v>12886</v>
      </c>
      <c r="H2282" s="385">
        <v>11.04</v>
      </c>
      <c r="I2282" s="358" t="s">
        <v>12893</v>
      </c>
      <c r="J2282" s="358" t="s">
        <v>12888</v>
      </c>
      <c r="K2282" s="358" t="s">
        <v>13558</v>
      </c>
      <c r="L2282" s="362">
        <v>40877</v>
      </c>
      <c r="N2282" s="362">
        <v>40877</v>
      </c>
      <c r="P2282" s="356" t="s">
        <v>13255</v>
      </c>
    </row>
    <row r="2283" spans="1:16" x14ac:dyDescent="0.2">
      <c r="A2283" s="356" t="s">
        <v>9160</v>
      </c>
      <c r="B2283" s="356" t="s">
        <v>17593</v>
      </c>
      <c r="C2283" s="358" t="s">
        <v>13871</v>
      </c>
      <c r="D2283" s="358" t="s">
        <v>12984</v>
      </c>
      <c r="E2283" s="358" t="s">
        <v>17594</v>
      </c>
      <c r="G2283" s="358" t="s">
        <v>12886</v>
      </c>
      <c r="H2283" s="385">
        <v>8.64</v>
      </c>
      <c r="I2283" s="358" t="s">
        <v>12893</v>
      </c>
      <c r="J2283" s="358" t="s">
        <v>12888</v>
      </c>
      <c r="K2283" s="358" t="s">
        <v>13558</v>
      </c>
      <c r="L2283" s="362">
        <v>39752</v>
      </c>
      <c r="N2283" s="362">
        <v>39752</v>
      </c>
      <c r="P2283" s="356" t="s">
        <v>13255</v>
      </c>
    </row>
    <row r="2284" spans="1:16" x14ac:dyDescent="0.2">
      <c r="A2284" s="356" t="s">
        <v>9161</v>
      </c>
      <c r="B2284" s="356" t="s">
        <v>17595</v>
      </c>
      <c r="C2284" s="358" t="s">
        <v>12941</v>
      </c>
      <c r="D2284" s="358" t="s">
        <v>12942</v>
      </c>
      <c r="E2284" s="358" t="s">
        <v>17596</v>
      </c>
      <c r="G2284" s="358" t="s">
        <v>12886</v>
      </c>
      <c r="H2284" s="385">
        <v>7.56</v>
      </c>
      <c r="I2284" s="358" t="s">
        <v>12893</v>
      </c>
      <c r="J2284" s="358" t="s">
        <v>12888</v>
      </c>
      <c r="K2284" s="358" t="s">
        <v>13558</v>
      </c>
      <c r="L2284" s="362">
        <v>39756</v>
      </c>
      <c r="N2284" s="362">
        <v>39756</v>
      </c>
      <c r="P2284" s="356" t="s">
        <v>13255</v>
      </c>
    </row>
    <row r="2285" spans="1:16" x14ac:dyDescent="0.2">
      <c r="A2285" s="356" t="s">
        <v>9162</v>
      </c>
      <c r="B2285" s="356" t="s">
        <v>17597</v>
      </c>
      <c r="C2285" s="358" t="s">
        <v>13922</v>
      </c>
      <c r="D2285" s="358" t="s">
        <v>13106</v>
      </c>
      <c r="E2285" s="358" t="s">
        <v>17382</v>
      </c>
      <c r="G2285" s="358" t="s">
        <v>12886</v>
      </c>
      <c r="H2285" s="385">
        <v>44.71</v>
      </c>
      <c r="I2285" s="358" t="s">
        <v>12893</v>
      </c>
      <c r="J2285" s="358" t="s">
        <v>12888</v>
      </c>
      <c r="K2285" s="358" t="s">
        <v>13558</v>
      </c>
      <c r="L2285" s="362">
        <v>39743</v>
      </c>
      <c r="N2285" s="362">
        <v>39743</v>
      </c>
      <c r="P2285" s="356" t="s">
        <v>13255</v>
      </c>
    </row>
    <row r="2286" spans="1:16" x14ac:dyDescent="0.2">
      <c r="A2286" s="356" t="s">
        <v>9163</v>
      </c>
      <c r="B2286" s="356" t="s">
        <v>17598</v>
      </c>
      <c r="C2286" s="358" t="s">
        <v>13134</v>
      </c>
      <c r="D2286" s="358" t="s">
        <v>13130</v>
      </c>
      <c r="E2286" s="358" t="s">
        <v>17599</v>
      </c>
      <c r="G2286" s="358" t="s">
        <v>12886</v>
      </c>
      <c r="H2286" s="385">
        <v>9.2249999999999996</v>
      </c>
      <c r="I2286" s="358" t="s">
        <v>12893</v>
      </c>
      <c r="J2286" s="358" t="s">
        <v>12888</v>
      </c>
      <c r="K2286" s="358" t="s">
        <v>13558</v>
      </c>
      <c r="L2286" s="362">
        <v>39749</v>
      </c>
      <c r="N2286" s="362">
        <v>39749</v>
      </c>
      <c r="P2286" s="356" t="s">
        <v>13255</v>
      </c>
    </row>
    <row r="2287" spans="1:16" x14ac:dyDescent="0.2">
      <c r="A2287" s="356" t="s">
        <v>9164</v>
      </c>
      <c r="B2287" s="356" t="s">
        <v>17600</v>
      </c>
      <c r="C2287" s="358" t="s">
        <v>12905</v>
      </c>
      <c r="D2287" s="358" t="s">
        <v>12951</v>
      </c>
      <c r="E2287" s="358" t="s">
        <v>17601</v>
      </c>
      <c r="G2287" s="358" t="s">
        <v>12886</v>
      </c>
      <c r="H2287" s="385">
        <v>1.56</v>
      </c>
      <c r="I2287" s="358" t="s">
        <v>12893</v>
      </c>
      <c r="J2287" s="358" t="s">
        <v>12888</v>
      </c>
      <c r="K2287" s="358" t="s">
        <v>13558</v>
      </c>
      <c r="L2287" s="362">
        <v>39755</v>
      </c>
      <c r="N2287" s="362">
        <v>39755</v>
      </c>
      <c r="P2287" s="356" t="s">
        <v>13255</v>
      </c>
    </row>
    <row r="2288" spans="1:16" x14ac:dyDescent="0.2">
      <c r="A2288" s="356" t="s">
        <v>9165</v>
      </c>
      <c r="B2288" s="356" t="s">
        <v>17602</v>
      </c>
      <c r="C2288" s="358" t="s">
        <v>12983</v>
      </c>
      <c r="D2288" s="358" t="s">
        <v>12984</v>
      </c>
      <c r="E2288" s="358" t="s">
        <v>17603</v>
      </c>
      <c r="G2288" s="358" t="s">
        <v>12886</v>
      </c>
      <c r="H2288" s="385">
        <v>3.5</v>
      </c>
      <c r="I2288" s="358" t="s">
        <v>12893</v>
      </c>
      <c r="J2288" s="358" t="s">
        <v>12888</v>
      </c>
      <c r="K2288" s="358" t="s">
        <v>13558</v>
      </c>
      <c r="L2288" s="362">
        <v>39757</v>
      </c>
      <c r="N2288" s="362">
        <v>39757</v>
      </c>
      <c r="P2288" s="356" t="s">
        <v>13255</v>
      </c>
    </row>
    <row r="2289" spans="1:16" x14ac:dyDescent="0.2">
      <c r="A2289" s="356" t="s">
        <v>9166</v>
      </c>
      <c r="B2289" s="356" t="s">
        <v>17604</v>
      </c>
      <c r="C2289" s="358" t="s">
        <v>13871</v>
      </c>
      <c r="D2289" s="358" t="s">
        <v>12984</v>
      </c>
      <c r="E2289" s="358" t="s">
        <v>17605</v>
      </c>
      <c r="G2289" s="358" t="s">
        <v>12886</v>
      </c>
      <c r="H2289" s="385">
        <v>7.35</v>
      </c>
      <c r="I2289" s="358" t="s">
        <v>12893</v>
      </c>
      <c r="J2289" s="358" t="s">
        <v>12888</v>
      </c>
      <c r="K2289" s="358" t="s">
        <v>13558</v>
      </c>
      <c r="L2289" s="362">
        <v>39762</v>
      </c>
      <c r="N2289" s="362">
        <v>39762</v>
      </c>
      <c r="P2289" s="356" t="s">
        <v>13255</v>
      </c>
    </row>
    <row r="2290" spans="1:16" x14ac:dyDescent="0.2">
      <c r="A2290" s="356" t="s">
        <v>9167</v>
      </c>
      <c r="B2290" s="356" t="s">
        <v>17606</v>
      </c>
      <c r="C2290" s="358" t="s">
        <v>13432</v>
      </c>
      <c r="D2290" s="358" t="s">
        <v>12997</v>
      </c>
      <c r="E2290" s="358" t="s">
        <v>16689</v>
      </c>
      <c r="G2290" s="358" t="s">
        <v>12886</v>
      </c>
      <c r="H2290" s="385">
        <v>7.65</v>
      </c>
      <c r="I2290" s="358" t="s">
        <v>12893</v>
      </c>
      <c r="J2290" s="358" t="s">
        <v>12888</v>
      </c>
      <c r="K2290" s="358" t="s">
        <v>13558</v>
      </c>
      <c r="L2290" s="362">
        <v>39764</v>
      </c>
      <c r="N2290" s="362">
        <v>39764</v>
      </c>
      <c r="P2290" s="356" t="s">
        <v>13255</v>
      </c>
    </row>
    <row r="2291" spans="1:16" x14ac:dyDescent="0.2">
      <c r="A2291" s="356" t="s">
        <v>9168</v>
      </c>
      <c r="B2291" s="356" t="s">
        <v>17607</v>
      </c>
      <c r="C2291" s="358" t="s">
        <v>13001</v>
      </c>
      <c r="D2291" s="358" t="s">
        <v>12916</v>
      </c>
      <c r="E2291" s="358" t="s">
        <v>17608</v>
      </c>
      <c r="G2291" s="358" t="s">
        <v>12886</v>
      </c>
      <c r="H2291" s="385">
        <v>19.04</v>
      </c>
      <c r="I2291" s="358" t="s">
        <v>12893</v>
      </c>
      <c r="J2291" s="358" t="s">
        <v>12888</v>
      </c>
      <c r="K2291" s="358" t="s">
        <v>13558</v>
      </c>
      <c r="L2291" s="362">
        <v>39762</v>
      </c>
      <c r="N2291" s="362">
        <v>39762</v>
      </c>
      <c r="P2291" s="356" t="s">
        <v>13255</v>
      </c>
    </row>
    <row r="2292" spans="1:16" x14ac:dyDescent="0.2">
      <c r="A2292" s="356" t="s">
        <v>9169</v>
      </c>
      <c r="B2292" s="356" t="s">
        <v>17609</v>
      </c>
      <c r="C2292" s="358" t="s">
        <v>13330</v>
      </c>
      <c r="D2292" s="358" t="s">
        <v>12984</v>
      </c>
      <c r="E2292" s="358" t="s">
        <v>17610</v>
      </c>
      <c r="G2292" s="358" t="s">
        <v>12886</v>
      </c>
      <c r="H2292" s="385">
        <v>10.6</v>
      </c>
      <c r="I2292" s="358" t="s">
        <v>12893</v>
      </c>
      <c r="J2292" s="358" t="s">
        <v>12888</v>
      </c>
      <c r="K2292" s="358" t="s">
        <v>13558</v>
      </c>
      <c r="L2292" s="362">
        <v>39787</v>
      </c>
      <c r="N2292" s="362">
        <v>39787</v>
      </c>
      <c r="P2292" s="356" t="s">
        <v>13255</v>
      </c>
    </row>
    <row r="2293" spans="1:16" x14ac:dyDescent="0.2">
      <c r="A2293" s="356" t="s">
        <v>9170</v>
      </c>
      <c r="B2293" s="356" t="s">
        <v>17611</v>
      </c>
      <c r="C2293" s="358" t="s">
        <v>13645</v>
      </c>
      <c r="D2293" s="358" t="s">
        <v>13646</v>
      </c>
      <c r="E2293" s="358" t="s">
        <v>17612</v>
      </c>
      <c r="G2293" s="358" t="s">
        <v>12886</v>
      </c>
      <c r="H2293" s="385">
        <v>10.08</v>
      </c>
      <c r="I2293" s="358" t="s">
        <v>12893</v>
      </c>
      <c r="J2293" s="358" t="s">
        <v>12888</v>
      </c>
      <c r="K2293" s="358" t="s">
        <v>13558</v>
      </c>
      <c r="L2293" s="362">
        <v>39731</v>
      </c>
      <c r="N2293" s="362">
        <v>39731</v>
      </c>
      <c r="P2293" s="356" t="s">
        <v>13255</v>
      </c>
    </row>
    <row r="2294" spans="1:16" x14ac:dyDescent="0.2">
      <c r="A2294" s="356" t="s">
        <v>9171</v>
      </c>
      <c r="B2294" s="356" t="s">
        <v>17613</v>
      </c>
      <c r="C2294" s="358" t="s">
        <v>14342</v>
      </c>
      <c r="D2294" s="358" t="s">
        <v>12916</v>
      </c>
      <c r="E2294" s="358" t="s">
        <v>17614</v>
      </c>
      <c r="G2294" s="358" t="s">
        <v>12886</v>
      </c>
      <c r="H2294" s="385">
        <v>7.56</v>
      </c>
      <c r="I2294" s="358" t="s">
        <v>12893</v>
      </c>
      <c r="J2294" s="358" t="s">
        <v>12888</v>
      </c>
      <c r="K2294" s="358" t="s">
        <v>13558</v>
      </c>
      <c r="L2294" s="362">
        <v>39762</v>
      </c>
      <c r="N2294" s="362">
        <v>39762</v>
      </c>
      <c r="P2294" s="356" t="s">
        <v>13255</v>
      </c>
    </row>
    <row r="2295" spans="1:16" x14ac:dyDescent="0.2">
      <c r="A2295" s="356" t="s">
        <v>9172</v>
      </c>
      <c r="B2295" s="356" t="s">
        <v>17615</v>
      </c>
      <c r="C2295" s="358" t="s">
        <v>13089</v>
      </c>
      <c r="D2295" s="358" t="s">
        <v>12997</v>
      </c>
      <c r="E2295" s="358" t="s">
        <v>17616</v>
      </c>
      <c r="G2295" s="358" t="s">
        <v>12886</v>
      </c>
      <c r="H2295" s="385">
        <v>7.02</v>
      </c>
      <c r="I2295" s="358" t="s">
        <v>12893</v>
      </c>
      <c r="J2295" s="358" t="s">
        <v>12888</v>
      </c>
      <c r="K2295" s="358" t="s">
        <v>13558</v>
      </c>
      <c r="L2295" s="362">
        <v>39759</v>
      </c>
      <c r="N2295" s="362">
        <v>39759</v>
      </c>
      <c r="P2295" s="356" t="s">
        <v>13255</v>
      </c>
    </row>
    <row r="2296" spans="1:16" x14ac:dyDescent="0.2">
      <c r="A2296" s="356" t="s">
        <v>9173</v>
      </c>
      <c r="B2296" s="356" t="s">
        <v>17617</v>
      </c>
      <c r="C2296" s="358" t="s">
        <v>12962</v>
      </c>
      <c r="D2296" s="358" t="s">
        <v>12963</v>
      </c>
      <c r="E2296" s="358" t="s">
        <v>17618</v>
      </c>
      <c r="G2296" s="358" t="s">
        <v>12886</v>
      </c>
      <c r="H2296" s="385">
        <v>3.6</v>
      </c>
      <c r="I2296" s="358" t="s">
        <v>12893</v>
      </c>
      <c r="J2296" s="358" t="s">
        <v>12888</v>
      </c>
      <c r="K2296" s="358" t="s">
        <v>13558</v>
      </c>
      <c r="L2296" s="362">
        <v>39771</v>
      </c>
      <c r="N2296" s="362">
        <v>39771</v>
      </c>
      <c r="P2296" s="356" t="s">
        <v>13255</v>
      </c>
    </row>
    <row r="2297" spans="1:16" x14ac:dyDescent="0.2">
      <c r="A2297" s="356" t="s">
        <v>9174</v>
      </c>
      <c r="B2297" s="356" t="s">
        <v>17619</v>
      </c>
      <c r="C2297" s="358" t="s">
        <v>13758</v>
      </c>
      <c r="D2297" s="358" t="s">
        <v>13759</v>
      </c>
      <c r="E2297" s="358" t="s">
        <v>17620</v>
      </c>
      <c r="G2297" s="358" t="s">
        <v>12886</v>
      </c>
      <c r="H2297" s="385">
        <v>7.92</v>
      </c>
      <c r="I2297" s="358" t="s">
        <v>12893</v>
      </c>
      <c r="J2297" s="358" t="s">
        <v>12888</v>
      </c>
      <c r="K2297" s="358" t="s">
        <v>13558</v>
      </c>
      <c r="L2297" s="362">
        <v>39745</v>
      </c>
      <c r="N2297" s="362">
        <v>39745</v>
      </c>
      <c r="P2297" s="356" t="s">
        <v>13255</v>
      </c>
    </row>
    <row r="2298" spans="1:16" x14ac:dyDescent="0.2">
      <c r="A2298" s="356" t="s">
        <v>9175</v>
      </c>
      <c r="B2298" s="356" t="s">
        <v>17621</v>
      </c>
      <c r="C2298" s="358" t="s">
        <v>14438</v>
      </c>
      <c r="D2298" s="358" t="s">
        <v>12931</v>
      </c>
      <c r="E2298" s="358" t="s">
        <v>17622</v>
      </c>
      <c r="G2298" s="358" t="s">
        <v>12886</v>
      </c>
      <c r="H2298" s="385">
        <v>7.2</v>
      </c>
      <c r="I2298" s="358" t="s">
        <v>12893</v>
      </c>
      <c r="J2298" s="358" t="s">
        <v>12888</v>
      </c>
      <c r="K2298" s="358" t="s">
        <v>13558</v>
      </c>
      <c r="L2298" s="362">
        <v>39793</v>
      </c>
      <c r="N2298" s="362">
        <v>39793</v>
      </c>
      <c r="P2298" s="356" t="s">
        <v>13255</v>
      </c>
    </row>
    <row r="2299" spans="1:16" x14ac:dyDescent="0.2">
      <c r="A2299" s="356" t="s">
        <v>9176</v>
      </c>
      <c r="B2299" s="356" t="s">
        <v>17623</v>
      </c>
      <c r="C2299" s="358" t="s">
        <v>13230</v>
      </c>
      <c r="D2299" s="358" t="s">
        <v>13231</v>
      </c>
      <c r="E2299" s="358" t="s">
        <v>17624</v>
      </c>
      <c r="G2299" s="358" t="s">
        <v>12886</v>
      </c>
      <c r="H2299" s="385">
        <v>6.3</v>
      </c>
      <c r="I2299" s="358" t="s">
        <v>12893</v>
      </c>
      <c r="J2299" s="358" t="s">
        <v>12888</v>
      </c>
      <c r="K2299" s="358" t="s">
        <v>13558</v>
      </c>
      <c r="L2299" s="362">
        <v>39770</v>
      </c>
      <c r="N2299" s="362">
        <v>39770</v>
      </c>
      <c r="P2299" s="356" t="s">
        <v>13255</v>
      </c>
    </row>
    <row r="2300" spans="1:16" x14ac:dyDescent="0.2">
      <c r="A2300" s="356" t="s">
        <v>9177</v>
      </c>
      <c r="B2300" s="356" t="s">
        <v>17625</v>
      </c>
      <c r="C2300" s="358" t="s">
        <v>12905</v>
      </c>
      <c r="D2300" s="358" t="s">
        <v>12987</v>
      </c>
      <c r="E2300" s="358" t="s">
        <v>17626</v>
      </c>
      <c r="G2300" s="358" t="s">
        <v>12886</v>
      </c>
      <c r="H2300" s="385">
        <v>78.3</v>
      </c>
      <c r="I2300" s="358" t="s">
        <v>12893</v>
      </c>
      <c r="J2300" s="358" t="s">
        <v>12888</v>
      </c>
      <c r="K2300" s="358" t="s">
        <v>13558</v>
      </c>
      <c r="L2300" s="362">
        <v>39759</v>
      </c>
      <c r="N2300" s="362">
        <v>39759</v>
      </c>
      <c r="P2300" s="356" t="s">
        <v>13255</v>
      </c>
    </row>
    <row r="2301" spans="1:16" x14ac:dyDescent="0.2">
      <c r="A2301" s="356" t="s">
        <v>9178</v>
      </c>
      <c r="B2301" s="356" t="s">
        <v>17627</v>
      </c>
      <c r="C2301" s="358" t="s">
        <v>12898</v>
      </c>
      <c r="D2301" s="358" t="s">
        <v>12899</v>
      </c>
      <c r="E2301" s="358" t="s">
        <v>16069</v>
      </c>
      <c r="G2301" s="358" t="s">
        <v>12886</v>
      </c>
      <c r="H2301" s="385">
        <v>4.84</v>
      </c>
      <c r="I2301" s="358" t="s">
        <v>12893</v>
      </c>
      <c r="J2301" s="358" t="s">
        <v>12888</v>
      </c>
      <c r="K2301" s="358" t="s">
        <v>13558</v>
      </c>
      <c r="L2301" s="362">
        <v>39765</v>
      </c>
      <c r="N2301" s="362">
        <v>39765</v>
      </c>
      <c r="P2301" s="356" t="s">
        <v>13255</v>
      </c>
    </row>
    <row r="2302" spans="1:16" x14ac:dyDescent="0.2">
      <c r="A2302" s="356" t="s">
        <v>9179</v>
      </c>
      <c r="B2302" s="356" t="s">
        <v>17628</v>
      </c>
      <c r="C2302" s="358" t="s">
        <v>12972</v>
      </c>
      <c r="D2302" s="358" t="s">
        <v>12973</v>
      </c>
      <c r="E2302" s="358" t="s">
        <v>17629</v>
      </c>
      <c r="G2302" s="358" t="s">
        <v>12886</v>
      </c>
      <c r="H2302" s="385">
        <v>8.7750000000000004</v>
      </c>
      <c r="I2302" s="358" t="s">
        <v>12893</v>
      </c>
      <c r="J2302" s="358" t="s">
        <v>12888</v>
      </c>
      <c r="K2302" s="358" t="s">
        <v>13558</v>
      </c>
      <c r="L2302" s="362">
        <v>39770</v>
      </c>
      <c r="N2302" s="362">
        <v>39770</v>
      </c>
      <c r="P2302" s="356" t="s">
        <v>13255</v>
      </c>
    </row>
    <row r="2303" spans="1:16" x14ac:dyDescent="0.2">
      <c r="A2303" s="356" t="s">
        <v>9180</v>
      </c>
      <c r="B2303" s="356" t="s">
        <v>17630</v>
      </c>
      <c r="C2303" s="358" t="s">
        <v>12962</v>
      </c>
      <c r="D2303" s="358" t="s">
        <v>12963</v>
      </c>
      <c r="E2303" s="358" t="s">
        <v>17631</v>
      </c>
      <c r="G2303" s="358" t="s">
        <v>12886</v>
      </c>
      <c r="H2303" s="385">
        <v>5.58</v>
      </c>
      <c r="I2303" s="358" t="s">
        <v>12893</v>
      </c>
      <c r="J2303" s="358" t="s">
        <v>12888</v>
      </c>
      <c r="K2303" s="358" t="s">
        <v>13558</v>
      </c>
      <c r="L2303" s="362">
        <v>39794</v>
      </c>
      <c r="N2303" s="362">
        <v>39794</v>
      </c>
      <c r="P2303" s="356" t="s">
        <v>13255</v>
      </c>
    </row>
    <row r="2304" spans="1:16" x14ac:dyDescent="0.2">
      <c r="A2304" s="356" t="s">
        <v>9181</v>
      </c>
      <c r="B2304" s="356" t="s">
        <v>17632</v>
      </c>
      <c r="C2304" s="358" t="s">
        <v>13160</v>
      </c>
      <c r="D2304" s="358" t="s">
        <v>12984</v>
      </c>
      <c r="E2304" s="358" t="s">
        <v>17633</v>
      </c>
      <c r="G2304" s="358" t="s">
        <v>12886</v>
      </c>
      <c r="H2304" s="385">
        <v>8.3849999999999998</v>
      </c>
      <c r="I2304" s="358" t="s">
        <v>12893</v>
      </c>
      <c r="J2304" s="358" t="s">
        <v>12888</v>
      </c>
      <c r="K2304" s="358" t="s">
        <v>13558</v>
      </c>
      <c r="L2304" s="362">
        <v>39769</v>
      </c>
      <c r="N2304" s="362">
        <v>39769</v>
      </c>
      <c r="P2304" s="356" t="s">
        <v>13255</v>
      </c>
    </row>
    <row r="2305" spans="1:16" x14ac:dyDescent="0.2">
      <c r="A2305" s="356" t="s">
        <v>9182</v>
      </c>
      <c r="B2305" s="356" t="s">
        <v>17634</v>
      </c>
      <c r="C2305" s="358" t="s">
        <v>13780</v>
      </c>
      <c r="D2305" s="358" t="s">
        <v>12916</v>
      </c>
      <c r="E2305" s="358" t="s">
        <v>17294</v>
      </c>
      <c r="G2305" s="358" t="s">
        <v>12886</v>
      </c>
      <c r="H2305" s="385">
        <v>6.0759999999999996</v>
      </c>
      <c r="I2305" s="358" t="s">
        <v>12893</v>
      </c>
      <c r="J2305" s="358" t="s">
        <v>12888</v>
      </c>
      <c r="K2305" s="358" t="s">
        <v>13558</v>
      </c>
      <c r="L2305" s="362">
        <v>39783</v>
      </c>
      <c r="N2305" s="362">
        <v>39783</v>
      </c>
      <c r="P2305" s="356" t="s">
        <v>13255</v>
      </c>
    </row>
    <row r="2306" spans="1:16" x14ac:dyDescent="0.2">
      <c r="A2306" s="356" t="s">
        <v>9183</v>
      </c>
      <c r="B2306" s="356" t="s">
        <v>17635</v>
      </c>
      <c r="C2306" s="358" t="s">
        <v>13044</v>
      </c>
      <c r="D2306" s="358" t="s">
        <v>13045</v>
      </c>
      <c r="E2306" s="358" t="s">
        <v>17636</v>
      </c>
      <c r="G2306" s="358" t="s">
        <v>12886</v>
      </c>
      <c r="H2306" s="385">
        <v>5.6</v>
      </c>
      <c r="I2306" s="358" t="s">
        <v>12893</v>
      </c>
      <c r="J2306" s="358" t="s">
        <v>12888</v>
      </c>
      <c r="K2306" s="358" t="s">
        <v>13558</v>
      </c>
      <c r="L2306" s="362">
        <v>39752</v>
      </c>
      <c r="N2306" s="362">
        <v>39752</v>
      </c>
      <c r="P2306" s="356" t="s">
        <v>13255</v>
      </c>
    </row>
    <row r="2307" spans="1:16" x14ac:dyDescent="0.2">
      <c r="A2307" s="356" t="s">
        <v>9184</v>
      </c>
      <c r="B2307" s="356" t="s">
        <v>17637</v>
      </c>
      <c r="C2307" s="358" t="s">
        <v>12883</v>
      </c>
      <c r="D2307" s="358" t="s">
        <v>12884</v>
      </c>
      <c r="E2307" s="358" t="s">
        <v>17638</v>
      </c>
      <c r="G2307" s="358" t="s">
        <v>12886</v>
      </c>
      <c r="H2307" s="385">
        <v>7.7</v>
      </c>
      <c r="I2307" s="358" t="s">
        <v>12893</v>
      </c>
      <c r="J2307" s="358" t="s">
        <v>12888</v>
      </c>
      <c r="K2307" s="358" t="s">
        <v>13558</v>
      </c>
      <c r="L2307" s="362">
        <v>39766</v>
      </c>
      <c r="N2307" s="362">
        <v>39766</v>
      </c>
      <c r="P2307" s="356" t="s">
        <v>13255</v>
      </c>
    </row>
    <row r="2308" spans="1:16" x14ac:dyDescent="0.2">
      <c r="A2308" s="356" t="s">
        <v>9185</v>
      </c>
      <c r="B2308" s="356" t="s">
        <v>17639</v>
      </c>
      <c r="C2308" s="358" t="s">
        <v>15009</v>
      </c>
      <c r="D2308" s="358" t="s">
        <v>12997</v>
      </c>
      <c r="E2308" s="358" t="s">
        <v>14143</v>
      </c>
      <c r="G2308" s="358" t="s">
        <v>12886</v>
      </c>
      <c r="H2308" s="385">
        <v>29.835000000000001</v>
      </c>
      <c r="I2308" s="358" t="s">
        <v>12893</v>
      </c>
      <c r="J2308" s="358" t="s">
        <v>12888</v>
      </c>
      <c r="K2308" s="358" t="s">
        <v>13558</v>
      </c>
      <c r="L2308" s="362">
        <v>39766</v>
      </c>
      <c r="N2308" s="362">
        <v>39766</v>
      </c>
      <c r="P2308" s="356" t="s">
        <v>13255</v>
      </c>
    </row>
    <row r="2309" spans="1:16" x14ac:dyDescent="0.2">
      <c r="A2309" s="356" t="s">
        <v>9186</v>
      </c>
      <c r="B2309" s="356" t="s">
        <v>17640</v>
      </c>
      <c r="C2309" s="358" t="s">
        <v>15650</v>
      </c>
      <c r="D2309" s="358" t="s">
        <v>12916</v>
      </c>
      <c r="E2309" s="358" t="s">
        <v>14744</v>
      </c>
      <c r="G2309" s="358" t="s">
        <v>12886</v>
      </c>
      <c r="H2309" s="385">
        <v>5.78</v>
      </c>
      <c r="I2309" s="358" t="s">
        <v>12893</v>
      </c>
      <c r="J2309" s="358" t="s">
        <v>12888</v>
      </c>
      <c r="K2309" s="358" t="s">
        <v>13558</v>
      </c>
      <c r="L2309" s="362">
        <v>39770</v>
      </c>
      <c r="N2309" s="362">
        <v>39770</v>
      </c>
      <c r="P2309" s="356" t="s">
        <v>13255</v>
      </c>
    </row>
    <row r="2310" spans="1:16" x14ac:dyDescent="0.2">
      <c r="A2310" s="356" t="s">
        <v>9187</v>
      </c>
      <c r="B2310" s="356" t="s">
        <v>17641</v>
      </c>
      <c r="C2310" s="358" t="s">
        <v>13097</v>
      </c>
      <c r="D2310" s="358" t="s">
        <v>12910</v>
      </c>
      <c r="E2310" s="358" t="s">
        <v>17642</v>
      </c>
      <c r="G2310" s="358" t="s">
        <v>12886</v>
      </c>
      <c r="H2310" s="385">
        <v>9</v>
      </c>
      <c r="I2310" s="358" t="s">
        <v>12893</v>
      </c>
      <c r="J2310" s="358" t="s">
        <v>12888</v>
      </c>
      <c r="K2310" s="358" t="s">
        <v>13558</v>
      </c>
      <c r="L2310" s="362">
        <v>39773</v>
      </c>
      <c r="N2310" s="362">
        <v>39773</v>
      </c>
      <c r="P2310" s="356" t="s">
        <v>13255</v>
      </c>
    </row>
    <row r="2311" spans="1:16" x14ac:dyDescent="0.2">
      <c r="A2311" s="356" t="s">
        <v>9188</v>
      </c>
      <c r="B2311" s="356" t="s">
        <v>17643</v>
      </c>
      <c r="C2311" s="358" t="s">
        <v>17063</v>
      </c>
      <c r="D2311" s="358" t="s">
        <v>13034</v>
      </c>
      <c r="E2311" s="358" t="s">
        <v>17644</v>
      </c>
      <c r="G2311" s="358" t="s">
        <v>12886</v>
      </c>
      <c r="H2311" s="385">
        <v>6.9</v>
      </c>
      <c r="I2311" s="358" t="s">
        <v>12893</v>
      </c>
      <c r="J2311" s="358" t="s">
        <v>12888</v>
      </c>
      <c r="K2311" s="358" t="s">
        <v>13558</v>
      </c>
      <c r="L2311" s="362">
        <v>39786</v>
      </c>
      <c r="N2311" s="362">
        <v>39786</v>
      </c>
      <c r="P2311" s="356" t="s">
        <v>13255</v>
      </c>
    </row>
    <row r="2312" spans="1:16" x14ac:dyDescent="0.2">
      <c r="A2312" s="356" t="s">
        <v>9189</v>
      </c>
      <c r="B2312" s="356" t="s">
        <v>17645</v>
      </c>
      <c r="C2312" s="358" t="s">
        <v>13022</v>
      </c>
      <c r="D2312" s="358" t="s">
        <v>12931</v>
      </c>
      <c r="E2312" s="358" t="s">
        <v>17646</v>
      </c>
      <c r="G2312" s="358" t="s">
        <v>12886</v>
      </c>
      <c r="H2312" s="385">
        <v>9.7200000000000006</v>
      </c>
      <c r="I2312" s="358" t="s">
        <v>12893</v>
      </c>
      <c r="J2312" s="358" t="s">
        <v>12888</v>
      </c>
      <c r="K2312" s="358" t="s">
        <v>13558</v>
      </c>
      <c r="L2312" s="362">
        <v>39798</v>
      </c>
      <c r="N2312" s="362">
        <v>39798</v>
      </c>
      <c r="P2312" s="356" t="s">
        <v>13255</v>
      </c>
    </row>
    <row r="2313" spans="1:16" x14ac:dyDescent="0.2">
      <c r="A2313" s="356" t="s">
        <v>9190</v>
      </c>
      <c r="B2313" s="356" t="s">
        <v>17647</v>
      </c>
      <c r="C2313" s="358" t="s">
        <v>13020</v>
      </c>
      <c r="D2313" s="358" t="s">
        <v>12931</v>
      </c>
      <c r="E2313" s="358" t="s">
        <v>17648</v>
      </c>
      <c r="G2313" s="358" t="s">
        <v>12886</v>
      </c>
      <c r="H2313" s="385">
        <v>4.7249999999999996</v>
      </c>
      <c r="I2313" s="358" t="s">
        <v>12893</v>
      </c>
      <c r="J2313" s="358" t="s">
        <v>12888</v>
      </c>
      <c r="K2313" s="358" t="s">
        <v>13558</v>
      </c>
      <c r="L2313" s="362">
        <v>39773</v>
      </c>
      <c r="N2313" s="362">
        <v>39773</v>
      </c>
      <c r="P2313" s="356" t="s">
        <v>13255</v>
      </c>
    </row>
    <row r="2314" spans="1:16" x14ac:dyDescent="0.2">
      <c r="A2314" s="356" t="s">
        <v>9191</v>
      </c>
      <c r="B2314" s="356" t="s">
        <v>17649</v>
      </c>
      <c r="C2314" s="358" t="s">
        <v>12962</v>
      </c>
      <c r="D2314" s="358" t="s">
        <v>12963</v>
      </c>
      <c r="E2314" s="358" t="s">
        <v>17650</v>
      </c>
      <c r="G2314" s="358" t="s">
        <v>12886</v>
      </c>
      <c r="H2314" s="385">
        <v>4.05</v>
      </c>
      <c r="I2314" s="358" t="s">
        <v>12893</v>
      </c>
      <c r="J2314" s="358" t="s">
        <v>12888</v>
      </c>
      <c r="K2314" s="358" t="s">
        <v>13558</v>
      </c>
      <c r="L2314" s="362">
        <v>39771</v>
      </c>
      <c r="N2314" s="362">
        <v>39771</v>
      </c>
      <c r="P2314" s="356" t="s">
        <v>13255</v>
      </c>
    </row>
    <row r="2315" spans="1:16" x14ac:dyDescent="0.2">
      <c r="A2315" s="356" t="s">
        <v>9192</v>
      </c>
      <c r="B2315" s="356" t="s">
        <v>17651</v>
      </c>
      <c r="C2315" s="358" t="s">
        <v>13095</v>
      </c>
      <c r="D2315" s="358" t="s">
        <v>12976</v>
      </c>
      <c r="E2315" s="358" t="s">
        <v>17652</v>
      </c>
      <c r="G2315" s="358" t="s">
        <v>12886</v>
      </c>
      <c r="H2315" s="385">
        <v>5.61</v>
      </c>
      <c r="I2315" s="358" t="s">
        <v>12893</v>
      </c>
      <c r="J2315" s="358" t="s">
        <v>12888</v>
      </c>
      <c r="K2315" s="358" t="s">
        <v>13558</v>
      </c>
      <c r="L2315" s="362">
        <v>39770</v>
      </c>
      <c r="N2315" s="362">
        <v>39770</v>
      </c>
      <c r="P2315" s="356" t="s">
        <v>13255</v>
      </c>
    </row>
    <row r="2316" spans="1:16" x14ac:dyDescent="0.2">
      <c r="A2316" s="356" t="s">
        <v>9193</v>
      </c>
      <c r="B2316" s="356" t="s">
        <v>17653</v>
      </c>
      <c r="C2316" s="358" t="s">
        <v>13001</v>
      </c>
      <c r="D2316" s="358" t="s">
        <v>12916</v>
      </c>
      <c r="E2316" s="358" t="s">
        <v>17654</v>
      </c>
      <c r="G2316" s="358" t="s">
        <v>12886</v>
      </c>
      <c r="H2316" s="385">
        <v>8.36</v>
      </c>
      <c r="I2316" s="358" t="s">
        <v>12893</v>
      </c>
      <c r="J2316" s="358" t="s">
        <v>12888</v>
      </c>
      <c r="K2316" s="358" t="s">
        <v>13558</v>
      </c>
      <c r="L2316" s="362">
        <v>39794</v>
      </c>
      <c r="N2316" s="362">
        <v>39794</v>
      </c>
      <c r="P2316" s="356" t="s">
        <v>13255</v>
      </c>
    </row>
    <row r="2317" spans="1:16" x14ac:dyDescent="0.2">
      <c r="A2317" s="356" t="s">
        <v>9194</v>
      </c>
      <c r="B2317" s="356" t="s">
        <v>17655</v>
      </c>
      <c r="C2317" s="358" t="s">
        <v>12898</v>
      </c>
      <c r="D2317" s="358" t="s">
        <v>12899</v>
      </c>
      <c r="E2317" s="358" t="s">
        <v>16605</v>
      </c>
      <c r="G2317" s="358" t="s">
        <v>12886</v>
      </c>
      <c r="H2317" s="385">
        <v>3.04</v>
      </c>
      <c r="I2317" s="358" t="s">
        <v>12893</v>
      </c>
      <c r="J2317" s="358" t="s">
        <v>12888</v>
      </c>
      <c r="K2317" s="358" t="s">
        <v>13558</v>
      </c>
      <c r="L2317" s="362">
        <v>39779</v>
      </c>
      <c r="N2317" s="362">
        <v>39779</v>
      </c>
      <c r="P2317" s="356" t="s">
        <v>13255</v>
      </c>
    </row>
    <row r="2318" spans="1:16" x14ac:dyDescent="0.2">
      <c r="A2318" s="356" t="s">
        <v>9195</v>
      </c>
      <c r="B2318" s="356" t="s">
        <v>17656</v>
      </c>
      <c r="C2318" s="358" t="s">
        <v>15523</v>
      </c>
      <c r="D2318" s="358" t="s">
        <v>12916</v>
      </c>
      <c r="E2318" s="358" t="s">
        <v>17657</v>
      </c>
      <c r="G2318" s="358" t="s">
        <v>12886</v>
      </c>
      <c r="H2318" s="385">
        <v>5.0999999999999996</v>
      </c>
      <c r="I2318" s="358" t="s">
        <v>12893</v>
      </c>
      <c r="J2318" s="358" t="s">
        <v>12888</v>
      </c>
      <c r="K2318" s="358" t="s">
        <v>13558</v>
      </c>
      <c r="L2318" s="362">
        <v>39785</v>
      </c>
      <c r="N2318" s="362">
        <v>39785</v>
      </c>
      <c r="P2318" s="356" t="s">
        <v>13255</v>
      </c>
    </row>
    <row r="2319" spans="1:16" x14ac:dyDescent="0.2">
      <c r="A2319" s="356" t="s">
        <v>9196</v>
      </c>
      <c r="B2319" s="356" t="s">
        <v>17658</v>
      </c>
      <c r="C2319" s="358" t="s">
        <v>13136</v>
      </c>
      <c r="D2319" s="358" t="s">
        <v>12884</v>
      </c>
      <c r="E2319" s="358" t="s">
        <v>17659</v>
      </c>
      <c r="G2319" s="358" t="s">
        <v>12886</v>
      </c>
      <c r="H2319" s="385">
        <v>14.22</v>
      </c>
      <c r="I2319" s="358" t="s">
        <v>12893</v>
      </c>
      <c r="J2319" s="358" t="s">
        <v>12888</v>
      </c>
      <c r="K2319" s="358" t="s">
        <v>13558</v>
      </c>
      <c r="L2319" s="362">
        <v>39764</v>
      </c>
      <c r="N2319" s="362">
        <v>39764</v>
      </c>
      <c r="P2319" s="356" t="s">
        <v>13255</v>
      </c>
    </row>
    <row r="2320" spans="1:16" x14ac:dyDescent="0.2">
      <c r="A2320" s="356" t="s">
        <v>9197</v>
      </c>
      <c r="B2320" s="356" t="s">
        <v>17660</v>
      </c>
      <c r="C2320" s="358" t="s">
        <v>12905</v>
      </c>
      <c r="D2320" s="358" t="s">
        <v>12987</v>
      </c>
      <c r="E2320" s="358" t="s">
        <v>17661</v>
      </c>
      <c r="G2320" s="358" t="s">
        <v>12886</v>
      </c>
      <c r="H2320" s="385">
        <v>4.76</v>
      </c>
      <c r="I2320" s="358" t="s">
        <v>12893</v>
      </c>
      <c r="J2320" s="358" t="s">
        <v>12888</v>
      </c>
      <c r="K2320" s="358" t="s">
        <v>13558</v>
      </c>
      <c r="L2320" s="362">
        <v>39771</v>
      </c>
      <c r="N2320" s="362">
        <v>39771</v>
      </c>
      <c r="P2320" s="356" t="s">
        <v>13255</v>
      </c>
    </row>
    <row r="2321" spans="1:16" x14ac:dyDescent="0.2">
      <c r="A2321" s="356" t="s">
        <v>9198</v>
      </c>
      <c r="B2321" s="356" t="s">
        <v>17662</v>
      </c>
      <c r="C2321" s="358" t="s">
        <v>13044</v>
      </c>
      <c r="D2321" s="358" t="s">
        <v>13045</v>
      </c>
      <c r="E2321" s="358" t="s">
        <v>17663</v>
      </c>
      <c r="G2321" s="358" t="s">
        <v>12886</v>
      </c>
      <c r="H2321" s="385">
        <v>5.95</v>
      </c>
      <c r="I2321" s="358" t="s">
        <v>12893</v>
      </c>
      <c r="J2321" s="358" t="s">
        <v>12888</v>
      </c>
      <c r="K2321" s="358" t="s">
        <v>13558</v>
      </c>
      <c r="L2321" s="362">
        <v>39762</v>
      </c>
      <c r="N2321" s="362">
        <v>39762</v>
      </c>
      <c r="P2321" s="356" t="s">
        <v>13255</v>
      </c>
    </row>
    <row r="2322" spans="1:16" x14ac:dyDescent="0.2">
      <c r="A2322" s="356" t="s">
        <v>9199</v>
      </c>
      <c r="B2322" s="356" t="s">
        <v>17664</v>
      </c>
      <c r="C2322" s="358" t="s">
        <v>13621</v>
      </c>
      <c r="D2322" s="358" t="s">
        <v>12960</v>
      </c>
      <c r="E2322" s="358" t="s">
        <v>17665</v>
      </c>
      <c r="G2322" s="358" t="s">
        <v>12886</v>
      </c>
      <c r="H2322" s="385">
        <v>20.399999999999999</v>
      </c>
      <c r="I2322" s="358" t="s">
        <v>12893</v>
      </c>
      <c r="J2322" s="358" t="s">
        <v>12888</v>
      </c>
      <c r="K2322" s="358" t="s">
        <v>13558</v>
      </c>
      <c r="L2322" s="362">
        <v>39758</v>
      </c>
      <c r="N2322" s="362">
        <v>39758</v>
      </c>
      <c r="P2322" s="356" t="s">
        <v>13255</v>
      </c>
    </row>
    <row r="2323" spans="1:16" x14ac:dyDescent="0.2">
      <c r="A2323" s="356" t="s">
        <v>9200</v>
      </c>
      <c r="B2323" s="356" t="s">
        <v>17666</v>
      </c>
      <c r="C2323" s="358" t="s">
        <v>13091</v>
      </c>
      <c r="D2323" s="358" t="s">
        <v>12910</v>
      </c>
      <c r="E2323" s="358" t="s">
        <v>17667</v>
      </c>
      <c r="G2323" s="358" t="s">
        <v>12886</v>
      </c>
      <c r="H2323" s="385">
        <v>9.01</v>
      </c>
      <c r="I2323" s="358" t="s">
        <v>12893</v>
      </c>
      <c r="J2323" s="358" t="s">
        <v>12888</v>
      </c>
      <c r="K2323" s="358" t="s">
        <v>13558</v>
      </c>
      <c r="L2323" s="362">
        <v>39799</v>
      </c>
      <c r="N2323" s="362">
        <v>39799</v>
      </c>
      <c r="P2323" s="356" t="s">
        <v>13255</v>
      </c>
    </row>
    <row r="2324" spans="1:16" x14ac:dyDescent="0.2">
      <c r="A2324" s="356" t="s">
        <v>9201</v>
      </c>
      <c r="B2324" s="356" t="s">
        <v>17668</v>
      </c>
      <c r="C2324" s="358" t="s">
        <v>13609</v>
      </c>
      <c r="D2324" s="358" t="s">
        <v>12895</v>
      </c>
      <c r="E2324" s="358" t="s">
        <v>17669</v>
      </c>
      <c r="G2324" s="358" t="s">
        <v>12886</v>
      </c>
      <c r="H2324" s="385">
        <v>14.52</v>
      </c>
      <c r="I2324" s="358" t="s">
        <v>12893</v>
      </c>
      <c r="J2324" s="358" t="s">
        <v>12888</v>
      </c>
      <c r="K2324" s="358" t="s">
        <v>13558</v>
      </c>
      <c r="L2324" s="362">
        <v>39792</v>
      </c>
      <c r="N2324" s="362">
        <v>39792</v>
      </c>
      <c r="P2324" s="356" t="s">
        <v>13255</v>
      </c>
    </row>
    <row r="2325" spans="1:16" x14ac:dyDescent="0.2">
      <c r="A2325" s="356" t="s">
        <v>9202</v>
      </c>
      <c r="B2325" s="356" t="s">
        <v>17670</v>
      </c>
      <c r="C2325" s="358" t="s">
        <v>16099</v>
      </c>
      <c r="D2325" s="358" t="s">
        <v>13130</v>
      </c>
      <c r="E2325" s="358" t="s">
        <v>13997</v>
      </c>
      <c r="G2325" s="358" t="s">
        <v>12886</v>
      </c>
      <c r="H2325" s="385">
        <v>14.625</v>
      </c>
      <c r="I2325" s="358" t="s">
        <v>12893</v>
      </c>
      <c r="J2325" s="358" t="s">
        <v>12888</v>
      </c>
      <c r="K2325" s="358" t="s">
        <v>13558</v>
      </c>
      <c r="L2325" s="362">
        <v>39778</v>
      </c>
      <c r="N2325" s="362">
        <v>39778</v>
      </c>
      <c r="P2325" s="356" t="s">
        <v>13255</v>
      </c>
    </row>
    <row r="2326" spans="1:16" x14ac:dyDescent="0.2">
      <c r="A2326" s="356" t="s">
        <v>9203</v>
      </c>
      <c r="B2326" s="356" t="s">
        <v>17671</v>
      </c>
      <c r="C2326" s="358" t="s">
        <v>13136</v>
      </c>
      <c r="D2326" s="358" t="s">
        <v>12884</v>
      </c>
      <c r="E2326" s="358" t="s">
        <v>17672</v>
      </c>
      <c r="G2326" s="358" t="s">
        <v>12886</v>
      </c>
      <c r="H2326" s="385">
        <v>5.0999999999999996</v>
      </c>
      <c r="I2326" s="358" t="s">
        <v>12893</v>
      </c>
      <c r="J2326" s="358" t="s">
        <v>12888</v>
      </c>
      <c r="K2326" s="358" t="s">
        <v>13558</v>
      </c>
      <c r="L2326" s="362">
        <v>39772</v>
      </c>
      <c r="N2326" s="362">
        <v>39772</v>
      </c>
      <c r="P2326" s="356" t="s">
        <v>13255</v>
      </c>
    </row>
    <row r="2327" spans="1:16" x14ac:dyDescent="0.2">
      <c r="A2327" s="356" t="s">
        <v>9204</v>
      </c>
      <c r="B2327" s="356" t="s">
        <v>17673</v>
      </c>
      <c r="C2327" s="358" t="s">
        <v>12905</v>
      </c>
      <c r="D2327" s="358" t="s">
        <v>12987</v>
      </c>
      <c r="E2327" s="358" t="s">
        <v>17674</v>
      </c>
      <c r="G2327" s="358" t="s">
        <v>12886</v>
      </c>
      <c r="H2327" s="385">
        <v>7.4</v>
      </c>
      <c r="I2327" s="358" t="s">
        <v>12893</v>
      </c>
      <c r="J2327" s="358" t="s">
        <v>12888</v>
      </c>
      <c r="K2327" s="358" t="s">
        <v>13558</v>
      </c>
      <c r="L2327" s="362">
        <v>39747</v>
      </c>
      <c r="N2327" s="362">
        <v>39747</v>
      </c>
      <c r="P2327" s="356" t="s">
        <v>13255</v>
      </c>
    </row>
    <row r="2328" spans="1:16" x14ac:dyDescent="0.2">
      <c r="A2328" s="356" t="s">
        <v>9205</v>
      </c>
      <c r="B2328" s="356" t="s">
        <v>17675</v>
      </c>
      <c r="C2328" s="358" t="s">
        <v>12983</v>
      </c>
      <c r="D2328" s="358" t="s">
        <v>12984</v>
      </c>
      <c r="E2328" s="358" t="s">
        <v>17676</v>
      </c>
      <c r="G2328" s="358" t="s">
        <v>12886</v>
      </c>
      <c r="H2328" s="385">
        <v>6.3</v>
      </c>
      <c r="I2328" s="358" t="s">
        <v>12893</v>
      </c>
      <c r="J2328" s="358" t="s">
        <v>12888</v>
      </c>
      <c r="K2328" s="358" t="s">
        <v>13558</v>
      </c>
      <c r="L2328" s="362">
        <v>39772</v>
      </c>
      <c r="N2328" s="362">
        <v>39772</v>
      </c>
      <c r="P2328" s="356" t="s">
        <v>13255</v>
      </c>
    </row>
    <row r="2329" spans="1:16" x14ac:dyDescent="0.2">
      <c r="A2329" s="356" t="s">
        <v>9206</v>
      </c>
      <c r="B2329" s="356" t="s">
        <v>17677</v>
      </c>
      <c r="C2329" s="358" t="s">
        <v>12905</v>
      </c>
      <c r="D2329" s="358" t="s">
        <v>13152</v>
      </c>
      <c r="E2329" s="358" t="s">
        <v>17678</v>
      </c>
      <c r="G2329" s="358" t="s">
        <v>12886</v>
      </c>
      <c r="H2329" s="385">
        <v>6.3</v>
      </c>
      <c r="I2329" s="358" t="s">
        <v>12893</v>
      </c>
      <c r="J2329" s="358" t="s">
        <v>12888</v>
      </c>
      <c r="K2329" s="358" t="s">
        <v>13558</v>
      </c>
      <c r="L2329" s="362">
        <v>39745</v>
      </c>
      <c r="N2329" s="362">
        <v>39745</v>
      </c>
      <c r="P2329" s="356" t="s">
        <v>13255</v>
      </c>
    </row>
    <row r="2330" spans="1:16" x14ac:dyDescent="0.2">
      <c r="A2330" s="356" t="s">
        <v>9207</v>
      </c>
      <c r="B2330" s="356" t="s">
        <v>17679</v>
      </c>
      <c r="C2330" s="358" t="s">
        <v>13044</v>
      </c>
      <c r="D2330" s="358" t="s">
        <v>13045</v>
      </c>
      <c r="E2330" s="358" t="s">
        <v>17680</v>
      </c>
      <c r="G2330" s="358" t="s">
        <v>12886</v>
      </c>
      <c r="H2330" s="385">
        <v>4.5999999999999996</v>
      </c>
      <c r="I2330" s="358" t="s">
        <v>12893</v>
      </c>
      <c r="J2330" s="358" t="s">
        <v>12888</v>
      </c>
      <c r="K2330" s="358" t="s">
        <v>13558</v>
      </c>
      <c r="L2330" s="362">
        <v>39759</v>
      </c>
      <c r="N2330" s="362">
        <v>39759</v>
      </c>
      <c r="P2330" s="356" t="s">
        <v>13255</v>
      </c>
    </row>
    <row r="2331" spans="1:16" x14ac:dyDescent="0.2">
      <c r="A2331" s="356" t="s">
        <v>9208</v>
      </c>
      <c r="B2331" s="356" t="s">
        <v>17681</v>
      </c>
      <c r="C2331" s="358" t="s">
        <v>13609</v>
      </c>
      <c r="D2331" s="358" t="s">
        <v>12895</v>
      </c>
      <c r="E2331" s="358" t="s">
        <v>17682</v>
      </c>
      <c r="G2331" s="358" t="s">
        <v>12886</v>
      </c>
      <c r="H2331" s="385">
        <v>11.88</v>
      </c>
      <c r="I2331" s="358" t="s">
        <v>12893</v>
      </c>
      <c r="J2331" s="358" t="s">
        <v>12888</v>
      </c>
      <c r="K2331" s="358" t="s">
        <v>13558</v>
      </c>
      <c r="L2331" s="362">
        <v>39792</v>
      </c>
      <c r="N2331" s="362">
        <v>39792</v>
      </c>
      <c r="P2331" s="356" t="s">
        <v>13255</v>
      </c>
    </row>
    <row r="2332" spans="1:16" x14ac:dyDescent="0.2">
      <c r="A2332" s="356" t="s">
        <v>9209</v>
      </c>
      <c r="B2332" s="356" t="s">
        <v>17683</v>
      </c>
      <c r="C2332" s="358" t="s">
        <v>13005</v>
      </c>
      <c r="D2332" s="358" t="s">
        <v>12931</v>
      </c>
      <c r="E2332" s="358" t="s">
        <v>17684</v>
      </c>
      <c r="G2332" s="358" t="s">
        <v>12886</v>
      </c>
      <c r="H2332" s="385">
        <v>5.4</v>
      </c>
      <c r="I2332" s="358" t="s">
        <v>12893</v>
      </c>
      <c r="J2332" s="358" t="s">
        <v>12888</v>
      </c>
      <c r="K2332" s="358" t="s">
        <v>13558</v>
      </c>
      <c r="L2332" s="362">
        <v>39772</v>
      </c>
      <c r="N2332" s="362">
        <v>39772</v>
      </c>
      <c r="P2332" s="356" t="s">
        <v>13255</v>
      </c>
    </row>
    <row r="2333" spans="1:16" x14ac:dyDescent="0.2">
      <c r="A2333" s="356" t="s">
        <v>9210</v>
      </c>
      <c r="B2333" s="356" t="s">
        <v>17685</v>
      </c>
      <c r="C2333" s="358" t="s">
        <v>13026</v>
      </c>
      <c r="D2333" s="358" t="s">
        <v>13027</v>
      </c>
      <c r="E2333" s="358" t="s">
        <v>17686</v>
      </c>
      <c r="G2333" s="358" t="s">
        <v>12886</v>
      </c>
      <c r="H2333" s="385">
        <v>10.63</v>
      </c>
      <c r="I2333" s="358" t="s">
        <v>12893</v>
      </c>
      <c r="J2333" s="358" t="s">
        <v>12888</v>
      </c>
      <c r="K2333" s="358" t="s">
        <v>13558</v>
      </c>
      <c r="L2333" s="362">
        <v>39720</v>
      </c>
      <c r="N2333" s="362">
        <v>39720</v>
      </c>
      <c r="P2333" s="356" t="s">
        <v>13255</v>
      </c>
    </row>
    <row r="2334" spans="1:16" x14ac:dyDescent="0.2">
      <c r="A2334" s="356" t="s">
        <v>9211</v>
      </c>
      <c r="B2334" s="356" t="s">
        <v>17687</v>
      </c>
      <c r="C2334" s="358" t="s">
        <v>12905</v>
      </c>
      <c r="D2334" s="358" t="s">
        <v>12951</v>
      </c>
      <c r="E2334" s="358" t="s">
        <v>17688</v>
      </c>
      <c r="G2334" s="358" t="s">
        <v>12886</v>
      </c>
      <c r="H2334" s="385">
        <v>5.7750000000000004</v>
      </c>
      <c r="I2334" s="358" t="s">
        <v>12893</v>
      </c>
      <c r="J2334" s="358" t="s">
        <v>12888</v>
      </c>
      <c r="K2334" s="358" t="s">
        <v>13558</v>
      </c>
      <c r="L2334" s="362">
        <v>39765</v>
      </c>
      <c r="N2334" s="362">
        <v>39765</v>
      </c>
      <c r="P2334" s="356" t="s">
        <v>13255</v>
      </c>
    </row>
    <row r="2335" spans="1:16" x14ac:dyDescent="0.2">
      <c r="A2335" s="356" t="s">
        <v>9212</v>
      </c>
      <c r="B2335" s="356" t="s">
        <v>17689</v>
      </c>
      <c r="C2335" s="358" t="s">
        <v>13176</v>
      </c>
      <c r="D2335" s="358" t="s">
        <v>13177</v>
      </c>
      <c r="E2335" s="358" t="s">
        <v>17690</v>
      </c>
      <c r="G2335" s="358" t="s">
        <v>12886</v>
      </c>
      <c r="H2335" s="385">
        <v>5.6</v>
      </c>
      <c r="I2335" s="358" t="s">
        <v>12893</v>
      </c>
      <c r="J2335" s="358" t="s">
        <v>12888</v>
      </c>
      <c r="K2335" s="358" t="s">
        <v>13558</v>
      </c>
      <c r="L2335" s="362">
        <v>39769</v>
      </c>
      <c r="N2335" s="362">
        <v>39769</v>
      </c>
      <c r="P2335" s="356" t="s">
        <v>13255</v>
      </c>
    </row>
    <row r="2336" spans="1:16" x14ac:dyDescent="0.2">
      <c r="A2336" s="356" t="s">
        <v>9213</v>
      </c>
      <c r="B2336" s="356" t="s">
        <v>17691</v>
      </c>
      <c r="C2336" s="358" t="s">
        <v>12905</v>
      </c>
      <c r="D2336" s="358" t="s">
        <v>12987</v>
      </c>
      <c r="E2336" s="358" t="s">
        <v>17692</v>
      </c>
      <c r="G2336" s="358" t="s">
        <v>12886</v>
      </c>
      <c r="H2336" s="385">
        <v>12.6</v>
      </c>
      <c r="I2336" s="358" t="s">
        <v>12893</v>
      </c>
      <c r="J2336" s="358" t="s">
        <v>12888</v>
      </c>
      <c r="K2336" s="358" t="s">
        <v>13558</v>
      </c>
      <c r="L2336" s="362">
        <v>39735</v>
      </c>
      <c r="N2336" s="362">
        <v>39735</v>
      </c>
      <c r="P2336" s="356" t="s">
        <v>13255</v>
      </c>
    </row>
    <row r="2337" spans="1:16" x14ac:dyDescent="0.2">
      <c r="A2337" s="356" t="s">
        <v>9214</v>
      </c>
      <c r="B2337" s="356" t="s">
        <v>17693</v>
      </c>
      <c r="C2337" s="358" t="s">
        <v>13230</v>
      </c>
      <c r="D2337" s="358" t="s">
        <v>13231</v>
      </c>
      <c r="E2337" s="358" t="s">
        <v>17694</v>
      </c>
      <c r="G2337" s="358" t="s">
        <v>12886</v>
      </c>
      <c r="H2337" s="385">
        <v>5.76</v>
      </c>
      <c r="I2337" s="358" t="s">
        <v>12893</v>
      </c>
      <c r="J2337" s="358" t="s">
        <v>12888</v>
      </c>
      <c r="K2337" s="358" t="s">
        <v>13558</v>
      </c>
      <c r="L2337" s="362">
        <v>40539</v>
      </c>
      <c r="N2337" s="362">
        <v>40539</v>
      </c>
      <c r="P2337" s="356" t="s">
        <v>13255</v>
      </c>
    </row>
    <row r="2338" spans="1:16" x14ac:dyDescent="0.2">
      <c r="A2338" s="356" t="s">
        <v>9215</v>
      </c>
      <c r="B2338" s="356" t="s">
        <v>17695</v>
      </c>
      <c r="C2338" s="358" t="s">
        <v>12883</v>
      </c>
      <c r="D2338" s="358" t="s">
        <v>12884</v>
      </c>
      <c r="E2338" s="358" t="s">
        <v>17696</v>
      </c>
      <c r="G2338" s="358" t="s">
        <v>12886</v>
      </c>
      <c r="H2338" s="385">
        <v>12.6</v>
      </c>
      <c r="I2338" s="358" t="s">
        <v>12893</v>
      </c>
      <c r="J2338" s="358" t="s">
        <v>12888</v>
      </c>
      <c r="K2338" s="358" t="s">
        <v>13558</v>
      </c>
      <c r="L2338" s="362">
        <v>39801</v>
      </c>
      <c r="N2338" s="362">
        <v>39801</v>
      </c>
      <c r="P2338" s="356" t="s">
        <v>13255</v>
      </c>
    </row>
    <row r="2339" spans="1:16" x14ac:dyDescent="0.2">
      <c r="A2339" s="356" t="s">
        <v>9216</v>
      </c>
      <c r="B2339" s="356" t="s">
        <v>17697</v>
      </c>
      <c r="C2339" s="358" t="s">
        <v>13176</v>
      </c>
      <c r="D2339" s="358" t="s">
        <v>13177</v>
      </c>
      <c r="E2339" s="358" t="s">
        <v>17698</v>
      </c>
      <c r="G2339" s="358" t="s">
        <v>12886</v>
      </c>
      <c r="H2339" s="385">
        <v>29.7</v>
      </c>
      <c r="I2339" s="358" t="s">
        <v>12893</v>
      </c>
      <c r="J2339" s="358" t="s">
        <v>12888</v>
      </c>
      <c r="K2339" s="358" t="s">
        <v>13558</v>
      </c>
      <c r="L2339" s="362">
        <v>39772</v>
      </c>
      <c r="N2339" s="362">
        <v>39772</v>
      </c>
      <c r="P2339" s="356" t="s">
        <v>13255</v>
      </c>
    </row>
    <row r="2340" spans="1:16" x14ac:dyDescent="0.2">
      <c r="A2340" s="356" t="s">
        <v>9217</v>
      </c>
      <c r="B2340" s="356" t="s">
        <v>17699</v>
      </c>
      <c r="C2340" s="358" t="s">
        <v>13176</v>
      </c>
      <c r="D2340" s="358" t="s">
        <v>13177</v>
      </c>
      <c r="E2340" s="358" t="s">
        <v>17698</v>
      </c>
      <c r="G2340" s="358" t="s">
        <v>12886</v>
      </c>
      <c r="H2340" s="385">
        <v>7.56</v>
      </c>
      <c r="I2340" s="358" t="s">
        <v>12893</v>
      </c>
      <c r="J2340" s="358" t="s">
        <v>12888</v>
      </c>
      <c r="K2340" s="358" t="s">
        <v>13558</v>
      </c>
      <c r="L2340" s="362">
        <v>39772</v>
      </c>
      <c r="N2340" s="362">
        <v>39772</v>
      </c>
      <c r="P2340" s="356" t="s">
        <v>13255</v>
      </c>
    </row>
    <row r="2341" spans="1:16" x14ac:dyDescent="0.2">
      <c r="A2341" s="356" t="s">
        <v>9218</v>
      </c>
      <c r="B2341" s="356" t="s">
        <v>17700</v>
      </c>
      <c r="C2341" s="358" t="s">
        <v>13176</v>
      </c>
      <c r="D2341" s="358" t="s">
        <v>13177</v>
      </c>
      <c r="E2341" s="358" t="s">
        <v>17698</v>
      </c>
      <c r="G2341" s="358" t="s">
        <v>12886</v>
      </c>
      <c r="H2341" s="385">
        <v>11.7</v>
      </c>
      <c r="I2341" s="358" t="s">
        <v>12893</v>
      </c>
      <c r="J2341" s="358" t="s">
        <v>12888</v>
      </c>
      <c r="K2341" s="358" t="s">
        <v>13558</v>
      </c>
      <c r="L2341" s="362">
        <v>39772</v>
      </c>
      <c r="N2341" s="362">
        <v>39772</v>
      </c>
      <c r="P2341" s="356" t="s">
        <v>13255</v>
      </c>
    </row>
    <row r="2342" spans="1:16" x14ac:dyDescent="0.2">
      <c r="A2342" s="356" t="s">
        <v>9219</v>
      </c>
      <c r="B2342" s="356" t="s">
        <v>17701</v>
      </c>
      <c r="C2342" s="358" t="s">
        <v>13176</v>
      </c>
      <c r="D2342" s="358" t="s">
        <v>13177</v>
      </c>
      <c r="E2342" s="358" t="s">
        <v>17698</v>
      </c>
      <c r="G2342" s="358" t="s">
        <v>12886</v>
      </c>
      <c r="H2342" s="385">
        <v>11.7</v>
      </c>
      <c r="I2342" s="358" t="s">
        <v>12893</v>
      </c>
      <c r="J2342" s="358" t="s">
        <v>12888</v>
      </c>
      <c r="K2342" s="358" t="s">
        <v>13558</v>
      </c>
      <c r="L2342" s="362">
        <v>39772</v>
      </c>
      <c r="N2342" s="362">
        <v>39772</v>
      </c>
      <c r="P2342" s="356" t="s">
        <v>13255</v>
      </c>
    </row>
    <row r="2343" spans="1:16" x14ac:dyDescent="0.2">
      <c r="A2343" s="356" t="s">
        <v>9220</v>
      </c>
      <c r="B2343" s="356" t="s">
        <v>17702</v>
      </c>
      <c r="C2343" s="358" t="s">
        <v>13432</v>
      </c>
      <c r="D2343" s="358" t="s">
        <v>12997</v>
      </c>
      <c r="E2343" s="358" t="s">
        <v>17703</v>
      </c>
      <c r="G2343" s="358" t="s">
        <v>12886</v>
      </c>
      <c r="H2343" s="385">
        <v>6.6</v>
      </c>
      <c r="I2343" s="358" t="s">
        <v>12893</v>
      </c>
      <c r="J2343" s="358" t="s">
        <v>12888</v>
      </c>
      <c r="K2343" s="358" t="s">
        <v>13558</v>
      </c>
      <c r="L2343" s="362">
        <v>39752</v>
      </c>
      <c r="N2343" s="362">
        <v>39752</v>
      </c>
      <c r="P2343" s="356" t="s">
        <v>13255</v>
      </c>
    </row>
    <row r="2344" spans="1:16" x14ac:dyDescent="0.2">
      <c r="A2344" s="356" t="s">
        <v>9221</v>
      </c>
      <c r="B2344" s="356" t="s">
        <v>17704</v>
      </c>
      <c r="C2344" s="358" t="s">
        <v>13374</v>
      </c>
      <c r="D2344" s="358" t="s">
        <v>12916</v>
      </c>
      <c r="E2344" s="358" t="s">
        <v>17705</v>
      </c>
      <c r="G2344" s="358" t="s">
        <v>12886</v>
      </c>
      <c r="H2344" s="385">
        <v>5.46</v>
      </c>
      <c r="I2344" s="358" t="s">
        <v>12893</v>
      </c>
      <c r="J2344" s="358" t="s">
        <v>12888</v>
      </c>
      <c r="K2344" s="358" t="s">
        <v>13558</v>
      </c>
      <c r="L2344" s="362">
        <v>39787</v>
      </c>
      <c r="N2344" s="362">
        <v>39787</v>
      </c>
      <c r="P2344" s="356" t="s">
        <v>13255</v>
      </c>
    </row>
    <row r="2345" spans="1:16" x14ac:dyDescent="0.2">
      <c r="A2345" s="356" t="s">
        <v>9222</v>
      </c>
      <c r="B2345" s="356" t="s">
        <v>17706</v>
      </c>
      <c r="C2345" s="358" t="s">
        <v>13049</v>
      </c>
      <c r="D2345" s="358" t="s">
        <v>12919</v>
      </c>
      <c r="E2345" s="358" t="s">
        <v>16911</v>
      </c>
      <c r="G2345" s="358" t="s">
        <v>12886</v>
      </c>
      <c r="H2345" s="385">
        <v>9.24</v>
      </c>
      <c r="I2345" s="358" t="s">
        <v>12893</v>
      </c>
      <c r="J2345" s="358" t="s">
        <v>12888</v>
      </c>
      <c r="K2345" s="358" t="s">
        <v>13558</v>
      </c>
      <c r="L2345" s="362">
        <v>39801</v>
      </c>
      <c r="N2345" s="362">
        <v>39801</v>
      </c>
      <c r="P2345" s="356" t="s">
        <v>13255</v>
      </c>
    </row>
    <row r="2346" spans="1:16" x14ac:dyDescent="0.2">
      <c r="A2346" s="356" t="s">
        <v>9223</v>
      </c>
      <c r="B2346" s="356" t="s">
        <v>17707</v>
      </c>
      <c r="C2346" s="358" t="s">
        <v>12902</v>
      </c>
      <c r="D2346" s="358" t="s">
        <v>12903</v>
      </c>
      <c r="E2346" s="358" t="s">
        <v>17708</v>
      </c>
      <c r="G2346" s="358" t="s">
        <v>12886</v>
      </c>
      <c r="H2346" s="385">
        <v>5.28</v>
      </c>
      <c r="I2346" s="358" t="s">
        <v>12893</v>
      </c>
      <c r="J2346" s="358" t="s">
        <v>12888</v>
      </c>
      <c r="K2346" s="358" t="s">
        <v>13558</v>
      </c>
      <c r="L2346" s="362">
        <v>39797</v>
      </c>
      <c r="N2346" s="362">
        <v>39797</v>
      </c>
      <c r="P2346" s="356" t="s">
        <v>13255</v>
      </c>
    </row>
    <row r="2347" spans="1:16" x14ac:dyDescent="0.2">
      <c r="A2347" s="356" t="s">
        <v>9224</v>
      </c>
      <c r="B2347" s="356" t="s">
        <v>17709</v>
      </c>
      <c r="C2347" s="358" t="s">
        <v>13407</v>
      </c>
      <c r="D2347" s="358" t="s">
        <v>12984</v>
      </c>
      <c r="E2347" s="358" t="s">
        <v>12956</v>
      </c>
      <c r="G2347" s="358" t="s">
        <v>12886</v>
      </c>
      <c r="H2347" s="385">
        <v>11.22</v>
      </c>
      <c r="I2347" s="358" t="s">
        <v>12893</v>
      </c>
      <c r="J2347" s="358" t="s">
        <v>12888</v>
      </c>
      <c r="K2347" s="358" t="s">
        <v>13558</v>
      </c>
      <c r="L2347" s="362">
        <v>39794</v>
      </c>
      <c r="N2347" s="362">
        <v>39794</v>
      </c>
      <c r="P2347" s="356" t="s">
        <v>13255</v>
      </c>
    </row>
    <row r="2348" spans="1:16" x14ac:dyDescent="0.2">
      <c r="A2348" s="356" t="s">
        <v>9225</v>
      </c>
      <c r="B2348" s="356" t="s">
        <v>17710</v>
      </c>
      <c r="C2348" s="358" t="s">
        <v>13017</v>
      </c>
      <c r="D2348" s="358" t="s">
        <v>13018</v>
      </c>
      <c r="E2348" s="358" t="s">
        <v>17711</v>
      </c>
      <c r="G2348" s="358" t="s">
        <v>12886</v>
      </c>
      <c r="H2348" s="385">
        <v>7.14</v>
      </c>
      <c r="I2348" s="358" t="s">
        <v>12893</v>
      </c>
      <c r="J2348" s="358" t="s">
        <v>12888</v>
      </c>
      <c r="K2348" s="358" t="s">
        <v>13558</v>
      </c>
      <c r="L2348" s="362">
        <v>39769</v>
      </c>
      <c r="N2348" s="362">
        <v>39769</v>
      </c>
      <c r="P2348" s="356" t="s">
        <v>13255</v>
      </c>
    </row>
    <row r="2349" spans="1:16" x14ac:dyDescent="0.2">
      <c r="A2349" s="356" t="s">
        <v>9226</v>
      </c>
      <c r="B2349" s="356" t="s">
        <v>17712</v>
      </c>
      <c r="C2349" s="358" t="s">
        <v>12905</v>
      </c>
      <c r="D2349" s="358" t="s">
        <v>12987</v>
      </c>
      <c r="E2349" s="358" t="s">
        <v>14719</v>
      </c>
      <c r="G2349" s="358" t="s">
        <v>12886</v>
      </c>
      <c r="H2349" s="385">
        <v>8.5</v>
      </c>
      <c r="I2349" s="358" t="s">
        <v>12893</v>
      </c>
      <c r="J2349" s="358" t="s">
        <v>12888</v>
      </c>
      <c r="K2349" s="358" t="s">
        <v>13558</v>
      </c>
      <c r="L2349" s="362">
        <v>39756</v>
      </c>
      <c r="N2349" s="362">
        <v>39756</v>
      </c>
      <c r="P2349" s="356" t="s">
        <v>13255</v>
      </c>
    </row>
    <row r="2350" spans="1:16" x14ac:dyDescent="0.2">
      <c r="A2350" s="356" t="s">
        <v>9227</v>
      </c>
      <c r="B2350" s="356" t="s">
        <v>17713</v>
      </c>
      <c r="C2350" s="358" t="s">
        <v>13758</v>
      </c>
      <c r="D2350" s="358" t="s">
        <v>13759</v>
      </c>
      <c r="E2350" s="358" t="s">
        <v>17714</v>
      </c>
      <c r="G2350" s="358" t="s">
        <v>12886</v>
      </c>
      <c r="H2350" s="385">
        <v>9.7200000000000006</v>
      </c>
      <c r="I2350" s="358" t="s">
        <v>12893</v>
      </c>
      <c r="J2350" s="358" t="s">
        <v>12888</v>
      </c>
      <c r="K2350" s="358" t="s">
        <v>13558</v>
      </c>
      <c r="L2350" s="362">
        <v>39763</v>
      </c>
      <c r="N2350" s="362">
        <v>39763</v>
      </c>
      <c r="P2350" s="356" t="s">
        <v>13255</v>
      </c>
    </row>
    <row r="2351" spans="1:16" x14ac:dyDescent="0.2">
      <c r="A2351" s="356" t="s">
        <v>9228</v>
      </c>
      <c r="B2351" s="356" t="s">
        <v>17715</v>
      </c>
      <c r="C2351" s="358" t="s">
        <v>13732</v>
      </c>
      <c r="D2351" s="358" t="s">
        <v>13733</v>
      </c>
      <c r="E2351" s="358" t="s">
        <v>17716</v>
      </c>
      <c r="G2351" s="358" t="s">
        <v>12886</v>
      </c>
      <c r="H2351" s="385">
        <v>5.7</v>
      </c>
      <c r="I2351" s="358" t="s">
        <v>12893</v>
      </c>
      <c r="J2351" s="358" t="s">
        <v>12888</v>
      </c>
      <c r="K2351" s="358" t="s">
        <v>13558</v>
      </c>
      <c r="L2351" s="362">
        <v>39767</v>
      </c>
      <c r="N2351" s="362">
        <v>39767</v>
      </c>
      <c r="P2351" s="356" t="s">
        <v>13255</v>
      </c>
    </row>
    <row r="2352" spans="1:16" x14ac:dyDescent="0.2">
      <c r="A2352" s="356" t="s">
        <v>9229</v>
      </c>
      <c r="B2352" s="356" t="s">
        <v>17717</v>
      </c>
      <c r="C2352" s="358" t="s">
        <v>13263</v>
      </c>
      <c r="D2352" s="358" t="s">
        <v>12934</v>
      </c>
      <c r="E2352" s="358" t="s">
        <v>17718</v>
      </c>
      <c r="G2352" s="358" t="s">
        <v>12886</v>
      </c>
      <c r="H2352" s="385">
        <v>3.12</v>
      </c>
      <c r="I2352" s="358" t="s">
        <v>12893</v>
      </c>
      <c r="J2352" s="358" t="s">
        <v>12888</v>
      </c>
      <c r="K2352" s="358" t="s">
        <v>13558</v>
      </c>
      <c r="L2352" s="362">
        <v>39765</v>
      </c>
      <c r="N2352" s="362">
        <v>39765</v>
      </c>
      <c r="P2352" s="356" t="s">
        <v>13255</v>
      </c>
    </row>
    <row r="2353" spans="1:16" x14ac:dyDescent="0.2">
      <c r="A2353" s="356" t="s">
        <v>9230</v>
      </c>
      <c r="B2353" s="356" t="s">
        <v>17719</v>
      </c>
      <c r="C2353" s="358" t="s">
        <v>12902</v>
      </c>
      <c r="D2353" s="358" t="s">
        <v>12903</v>
      </c>
      <c r="E2353" s="358" t="s">
        <v>17720</v>
      </c>
      <c r="G2353" s="358" t="s">
        <v>12886</v>
      </c>
      <c r="H2353" s="385">
        <v>12.92</v>
      </c>
      <c r="I2353" s="358" t="s">
        <v>12893</v>
      </c>
      <c r="J2353" s="358" t="s">
        <v>12888</v>
      </c>
      <c r="K2353" s="358" t="s">
        <v>13558</v>
      </c>
      <c r="L2353" s="362">
        <v>39791</v>
      </c>
      <c r="N2353" s="362">
        <v>39791</v>
      </c>
      <c r="P2353" s="356" t="s">
        <v>13255</v>
      </c>
    </row>
    <row r="2354" spans="1:16" x14ac:dyDescent="0.2">
      <c r="A2354" s="356" t="s">
        <v>9231</v>
      </c>
      <c r="B2354" s="356" t="s">
        <v>17721</v>
      </c>
      <c r="C2354" s="358" t="s">
        <v>13754</v>
      </c>
      <c r="D2354" s="358" t="s">
        <v>13755</v>
      </c>
      <c r="E2354" s="358" t="s">
        <v>17722</v>
      </c>
      <c r="G2354" s="358" t="s">
        <v>12886</v>
      </c>
      <c r="H2354" s="385">
        <v>5.4</v>
      </c>
      <c r="I2354" s="358" t="s">
        <v>12893</v>
      </c>
      <c r="J2354" s="358" t="s">
        <v>12888</v>
      </c>
      <c r="K2354" s="358" t="s">
        <v>13558</v>
      </c>
      <c r="L2354" s="362">
        <v>39791</v>
      </c>
      <c r="N2354" s="362">
        <v>39791</v>
      </c>
      <c r="P2354" s="356" t="s">
        <v>13255</v>
      </c>
    </row>
    <row r="2355" spans="1:16" x14ac:dyDescent="0.2">
      <c r="A2355" s="356" t="s">
        <v>9232</v>
      </c>
      <c r="B2355" s="356" t="s">
        <v>17723</v>
      </c>
      <c r="C2355" s="358" t="s">
        <v>13160</v>
      </c>
      <c r="D2355" s="358" t="s">
        <v>12984</v>
      </c>
      <c r="E2355" s="358" t="s">
        <v>15972</v>
      </c>
      <c r="G2355" s="358" t="s">
        <v>12886</v>
      </c>
      <c r="H2355" s="385">
        <v>2.8</v>
      </c>
      <c r="I2355" s="358" t="s">
        <v>12893</v>
      </c>
      <c r="J2355" s="358" t="s">
        <v>12888</v>
      </c>
      <c r="K2355" s="358" t="s">
        <v>13558</v>
      </c>
      <c r="L2355" s="362">
        <v>39799</v>
      </c>
      <c r="N2355" s="362">
        <v>39799</v>
      </c>
      <c r="P2355" s="356" t="s">
        <v>13255</v>
      </c>
    </row>
    <row r="2356" spans="1:16" x14ac:dyDescent="0.2">
      <c r="A2356" s="356" t="s">
        <v>9233</v>
      </c>
      <c r="B2356" s="356" t="s">
        <v>17724</v>
      </c>
      <c r="C2356" s="358" t="s">
        <v>13158</v>
      </c>
      <c r="D2356" s="358" t="s">
        <v>12931</v>
      </c>
      <c r="E2356" s="358" t="s">
        <v>14354</v>
      </c>
      <c r="G2356" s="358" t="s">
        <v>12886</v>
      </c>
      <c r="H2356" s="385">
        <v>16.739999999999998</v>
      </c>
      <c r="I2356" s="358" t="s">
        <v>12893</v>
      </c>
      <c r="J2356" s="358" t="s">
        <v>12888</v>
      </c>
      <c r="K2356" s="358" t="s">
        <v>13558</v>
      </c>
      <c r="L2356" s="362">
        <v>39797</v>
      </c>
      <c r="N2356" s="362">
        <v>39797</v>
      </c>
      <c r="P2356" s="356" t="s">
        <v>13255</v>
      </c>
    </row>
    <row r="2357" spans="1:16" x14ac:dyDescent="0.2">
      <c r="A2357" s="356" t="s">
        <v>9234</v>
      </c>
      <c r="B2357" s="356" t="s">
        <v>17725</v>
      </c>
      <c r="C2357" s="358" t="s">
        <v>13432</v>
      </c>
      <c r="D2357" s="358" t="s">
        <v>12997</v>
      </c>
      <c r="E2357" s="358" t="s">
        <v>17726</v>
      </c>
      <c r="G2357" s="358" t="s">
        <v>12886</v>
      </c>
      <c r="H2357" s="385">
        <v>25.55</v>
      </c>
      <c r="I2357" s="358" t="s">
        <v>12893</v>
      </c>
      <c r="J2357" s="358" t="s">
        <v>12888</v>
      </c>
      <c r="K2357" s="358" t="s">
        <v>13558</v>
      </c>
      <c r="L2357" s="362">
        <v>39783</v>
      </c>
      <c r="N2357" s="362">
        <v>39783</v>
      </c>
      <c r="P2357" s="356" t="s">
        <v>13255</v>
      </c>
    </row>
    <row r="2358" spans="1:16" x14ac:dyDescent="0.2">
      <c r="A2358" s="356" t="s">
        <v>9235</v>
      </c>
      <c r="B2358" s="356" t="s">
        <v>17727</v>
      </c>
      <c r="C2358" s="358" t="s">
        <v>13783</v>
      </c>
      <c r="D2358" s="358" t="s">
        <v>13015</v>
      </c>
      <c r="E2358" s="358" t="s">
        <v>17728</v>
      </c>
      <c r="G2358" s="358" t="s">
        <v>12886</v>
      </c>
      <c r="H2358" s="385">
        <v>7</v>
      </c>
      <c r="I2358" s="358" t="s">
        <v>12893</v>
      </c>
      <c r="J2358" s="358" t="s">
        <v>12888</v>
      </c>
      <c r="K2358" s="358" t="s">
        <v>13558</v>
      </c>
      <c r="L2358" s="362">
        <v>39721</v>
      </c>
      <c r="N2358" s="362">
        <v>39721</v>
      </c>
      <c r="P2358" s="356" t="s">
        <v>13255</v>
      </c>
    </row>
    <row r="2359" spans="1:16" x14ac:dyDescent="0.2">
      <c r="A2359" s="356" t="s">
        <v>9236</v>
      </c>
      <c r="B2359" s="356" t="s">
        <v>17729</v>
      </c>
      <c r="C2359" s="358" t="s">
        <v>13017</v>
      </c>
      <c r="D2359" s="358" t="s">
        <v>13018</v>
      </c>
      <c r="E2359" s="358" t="s">
        <v>17730</v>
      </c>
      <c r="G2359" s="358" t="s">
        <v>12886</v>
      </c>
      <c r="H2359" s="385">
        <v>9.18</v>
      </c>
      <c r="I2359" s="358" t="s">
        <v>12893</v>
      </c>
      <c r="J2359" s="358" t="s">
        <v>12888</v>
      </c>
      <c r="K2359" s="358" t="s">
        <v>13558</v>
      </c>
      <c r="L2359" s="362">
        <v>39797</v>
      </c>
      <c r="N2359" s="362">
        <v>39797</v>
      </c>
      <c r="P2359" s="356" t="s">
        <v>13255</v>
      </c>
    </row>
    <row r="2360" spans="1:16" x14ac:dyDescent="0.2">
      <c r="A2360" s="356" t="s">
        <v>9237</v>
      </c>
      <c r="B2360" s="356" t="s">
        <v>17731</v>
      </c>
      <c r="C2360" s="358" t="s">
        <v>13713</v>
      </c>
      <c r="D2360" s="358" t="s">
        <v>12997</v>
      </c>
      <c r="E2360" s="358" t="s">
        <v>17732</v>
      </c>
      <c r="G2360" s="358" t="s">
        <v>12886</v>
      </c>
      <c r="H2360" s="385">
        <v>6</v>
      </c>
      <c r="I2360" s="358" t="s">
        <v>12893</v>
      </c>
      <c r="J2360" s="358" t="s">
        <v>12888</v>
      </c>
      <c r="K2360" s="358" t="s">
        <v>13558</v>
      </c>
      <c r="L2360" s="362">
        <v>40809</v>
      </c>
      <c r="N2360" s="362">
        <v>40809</v>
      </c>
      <c r="P2360" s="356" t="s">
        <v>13255</v>
      </c>
    </row>
    <row r="2361" spans="1:16" x14ac:dyDescent="0.2">
      <c r="A2361" s="356" t="s">
        <v>9238</v>
      </c>
      <c r="B2361" s="356" t="s">
        <v>17733</v>
      </c>
      <c r="C2361" s="358" t="s">
        <v>12905</v>
      </c>
      <c r="D2361" s="358" t="s">
        <v>12951</v>
      </c>
      <c r="E2361" s="358" t="s">
        <v>17734</v>
      </c>
      <c r="G2361" s="358" t="s">
        <v>12886</v>
      </c>
      <c r="H2361" s="385">
        <v>11.44</v>
      </c>
      <c r="I2361" s="358" t="s">
        <v>12893</v>
      </c>
      <c r="J2361" s="358" t="s">
        <v>12888</v>
      </c>
      <c r="K2361" s="358" t="s">
        <v>13558</v>
      </c>
      <c r="L2361" s="362">
        <v>39790</v>
      </c>
      <c r="N2361" s="362">
        <v>39790</v>
      </c>
      <c r="P2361" s="356" t="s">
        <v>13255</v>
      </c>
    </row>
    <row r="2362" spans="1:16" x14ac:dyDescent="0.2">
      <c r="A2362" s="356" t="s">
        <v>9239</v>
      </c>
      <c r="B2362" s="356" t="s">
        <v>17735</v>
      </c>
      <c r="C2362" s="358" t="s">
        <v>14389</v>
      </c>
      <c r="D2362" s="358" t="s">
        <v>13130</v>
      </c>
      <c r="E2362" s="358" t="s">
        <v>17736</v>
      </c>
      <c r="G2362" s="358" t="s">
        <v>12886</v>
      </c>
      <c r="H2362" s="385">
        <v>9.4499999999999993</v>
      </c>
      <c r="I2362" s="358" t="s">
        <v>12893</v>
      </c>
      <c r="J2362" s="358" t="s">
        <v>12888</v>
      </c>
      <c r="K2362" s="358" t="s">
        <v>13558</v>
      </c>
      <c r="L2362" s="362">
        <v>39799</v>
      </c>
      <c r="N2362" s="362">
        <v>39799</v>
      </c>
      <c r="P2362" s="356" t="s">
        <v>13255</v>
      </c>
    </row>
    <row r="2363" spans="1:16" x14ac:dyDescent="0.2">
      <c r="A2363" s="356" t="s">
        <v>9240</v>
      </c>
      <c r="B2363" s="356" t="s">
        <v>17737</v>
      </c>
      <c r="C2363" s="358" t="s">
        <v>13017</v>
      </c>
      <c r="D2363" s="358" t="s">
        <v>13018</v>
      </c>
      <c r="E2363" s="358" t="s">
        <v>17738</v>
      </c>
      <c r="G2363" s="358" t="s">
        <v>12886</v>
      </c>
      <c r="H2363" s="385">
        <v>6.0750000000000002</v>
      </c>
      <c r="I2363" s="358" t="s">
        <v>12893</v>
      </c>
      <c r="J2363" s="358" t="s">
        <v>12888</v>
      </c>
      <c r="K2363" s="358" t="s">
        <v>13558</v>
      </c>
      <c r="L2363" s="362">
        <v>39769</v>
      </c>
      <c r="N2363" s="362">
        <v>39769</v>
      </c>
      <c r="P2363" s="356" t="s">
        <v>13255</v>
      </c>
    </row>
    <row r="2364" spans="1:16" x14ac:dyDescent="0.2">
      <c r="A2364" s="356" t="s">
        <v>9241</v>
      </c>
      <c r="B2364" s="356" t="s">
        <v>17739</v>
      </c>
      <c r="C2364" s="358" t="s">
        <v>13105</v>
      </c>
      <c r="D2364" s="358" t="s">
        <v>13106</v>
      </c>
      <c r="E2364" s="358" t="s">
        <v>17740</v>
      </c>
      <c r="G2364" s="358" t="s">
        <v>12886</v>
      </c>
      <c r="H2364" s="385">
        <v>6.7649999999999997</v>
      </c>
      <c r="I2364" s="358" t="s">
        <v>12893</v>
      </c>
      <c r="J2364" s="358" t="s">
        <v>12888</v>
      </c>
      <c r="K2364" s="358" t="s">
        <v>13558</v>
      </c>
      <c r="L2364" s="362">
        <v>39771</v>
      </c>
      <c r="N2364" s="362">
        <v>39771</v>
      </c>
      <c r="P2364" s="356" t="s">
        <v>13255</v>
      </c>
    </row>
    <row r="2365" spans="1:16" x14ac:dyDescent="0.2">
      <c r="A2365" s="356" t="s">
        <v>9242</v>
      </c>
      <c r="B2365" s="356" t="s">
        <v>17741</v>
      </c>
      <c r="C2365" s="358" t="s">
        <v>13378</v>
      </c>
      <c r="D2365" s="358" t="s">
        <v>13379</v>
      </c>
      <c r="E2365" s="358" t="s">
        <v>17742</v>
      </c>
      <c r="G2365" s="358" t="s">
        <v>12886</v>
      </c>
      <c r="H2365" s="385">
        <v>7.8</v>
      </c>
      <c r="I2365" s="358" t="s">
        <v>12893</v>
      </c>
      <c r="J2365" s="358" t="s">
        <v>12888</v>
      </c>
      <c r="K2365" s="358" t="s">
        <v>13558</v>
      </c>
      <c r="L2365" s="362">
        <v>39787</v>
      </c>
      <c r="N2365" s="362">
        <v>39787</v>
      </c>
      <c r="P2365" s="356" t="s">
        <v>13255</v>
      </c>
    </row>
    <row r="2366" spans="1:16" x14ac:dyDescent="0.2">
      <c r="A2366" s="356" t="s">
        <v>9243</v>
      </c>
      <c r="B2366" s="356" t="s">
        <v>17743</v>
      </c>
      <c r="C2366" s="358" t="s">
        <v>13097</v>
      </c>
      <c r="D2366" s="358" t="s">
        <v>12910</v>
      </c>
      <c r="E2366" s="358" t="s">
        <v>17744</v>
      </c>
      <c r="G2366" s="358" t="s">
        <v>12886</v>
      </c>
      <c r="H2366" s="385">
        <v>13.92</v>
      </c>
      <c r="I2366" s="358" t="s">
        <v>12893</v>
      </c>
      <c r="J2366" s="358" t="s">
        <v>12888</v>
      </c>
      <c r="K2366" s="358" t="s">
        <v>13558</v>
      </c>
      <c r="L2366" s="362">
        <v>40880</v>
      </c>
      <c r="N2366" s="362">
        <v>40880</v>
      </c>
      <c r="P2366" s="356" t="s">
        <v>13255</v>
      </c>
    </row>
    <row r="2367" spans="1:16" x14ac:dyDescent="0.2">
      <c r="A2367" s="356" t="s">
        <v>9244</v>
      </c>
      <c r="B2367" s="356" t="s">
        <v>17745</v>
      </c>
      <c r="C2367" s="358" t="s">
        <v>12883</v>
      </c>
      <c r="D2367" s="358" t="s">
        <v>12884</v>
      </c>
      <c r="E2367" s="358" t="s">
        <v>17746</v>
      </c>
      <c r="G2367" s="358" t="s">
        <v>12886</v>
      </c>
      <c r="H2367" s="385">
        <v>10.535</v>
      </c>
      <c r="I2367" s="358" t="s">
        <v>12893</v>
      </c>
      <c r="J2367" s="358" t="s">
        <v>12888</v>
      </c>
      <c r="K2367" s="358" t="s">
        <v>13558</v>
      </c>
      <c r="L2367" s="362">
        <v>40450</v>
      </c>
      <c r="N2367" s="362">
        <v>40450</v>
      </c>
      <c r="P2367" s="356" t="s">
        <v>13255</v>
      </c>
    </row>
    <row r="2368" spans="1:16" x14ac:dyDescent="0.2">
      <c r="A2368" s="356" t="s">
        <v>9245</v>
      </c>
      <c r="B2368" s="356" t="s">
        <v>17747</v>
      </c>
      <c r="C2368" s="358" t="s">
        <v>14889</v>
      </c>
      <c r="D2368" s="358" t="s">
        <v>12976</v>
      </c>
      <c r="E2368" s="358" t="s">
        <v>17748</v>
      </c>
      <c r="G2368" s="358" t="s">
        <v>12886</v>
      </c>
      <c r="H2368" s="385">
        <v>7.41</v>
      </c>
      <c r="I2368" s="358" t="s">
        <v>12893</v>
      </c>
      <c r="J2368" s="358" t="s">
        <v>12888</v>
      </c>
      <c r="K2368" s="358" t="s">
        <v>13558</v>
      </c>
      <c r="L2368" s="362">
        <v>39799</v>
      </c>
      <c r="N2368" s="362">
        <v>39799</v>
      </c>
      <c r="P2368" s="356" t="s">
        <v>13255</v>
      </c>
    </row>
    <row r="2369" spans="1:16" x14ac:dyDescent="0.2">
      <c r="A2369" s="356" t="s">
        <v>9246</v>
      </c>
      <c r="B2369" s="356" t="s">
        <v>17749</v>
      </c>
      <c r="C2369" s="358" t="s">
        <v>13105</v>
      </c>
      <c r="D2369" s="358" t="s">
        <v>13106</v>
      </c>
      <c r="E2369" s="358" t="s">
        <v>17750</v>
      </c>
      <c r="G2369" s="358" t="s">
        <v>12886</v>
      </c>
      <c r="H2369" s="385">
        <v>5.4</v>
      </c>
      <c r="I2369" s="358" t="s">
        <v>12893</v>
      </c>
      <c r="J2369" s="358" t="s">
        <v>12888</v>
      </c>
      <c r="K2369" s="358" t="s">
        <v>13558</v>
      </c>
      <c r="L2369" s="362">
        <v>39793</v>
      </c>
      <c r="N2369" s="362">
        <v>39793</v>
      </c>
      <c r="P2369" s="356" t="s">
        <v>13255</v>
      </c>
    </row>
    <row r="2370" spans="1:16" x14ac:dyDescent="0.2">
      <c r="A2370" s="356" t="s">
        <v>9247</v>
      </c>
      <c r="B2370" s="356" t="s">
        <v>17751</v>
      </c>
      <c r="C2370" s="358" t="s">
        <v>13758</v>
      </c>
      <c r="D2370" s="358" t="s">
        <v>13759</v>
      </c>
      <c r="E2370" s="358" t="s">
        <v>17752</v>
      </c>
      <c r="G2370" s="358" t="s">
        <v>12886</v>
      </c>
      <c r="H2370" s="385">
        <v>2.88</v>
      </c>
      <c r="I2370" s="358" t="s">
        <v>12893</v>
      </c>
      <c r="J2370" s="358" t="s">
        <v>12888</v>
      </c>
      <c r="K2370" s="358" t="s">
        <v>13558</v>
      </c>
      <c r="L2370" s="362">
        <v>39791</v>
      </c>
      <c r="N2370" s="362">
        <v>39791</v>
      </c>
      <c r="P2370" s="356" t="s">
        <v>13255</v>
      </c>
    </row>
    <row r="2371" spans="1:16" x14ac:dyDescent="0.2">
      <c r="A2371" s="356" t="s">
        <v>9248</v>
      </c>
      <c r="B2371" s="356" t="s">
        <v>17753</v>
      </c>
      <c r="C2371" s="358" t="s">
        <v>12898</v>
      </c>
      <c r="D2371" s="358" t="s">
        <v>12899</v>
      </c>
      <c r="E2371" s="358" t="s">
        <v>14174</v>
      </c>
      <c r="G2371" s="358" t="s">
        <v>12886</v>
      </c>
      <c r="H2371" s="385">
        <v>1.76</v>
      </c>
      <c r="I2371" s="358" t="s">
        <v>12893</v>
      </c>
      <c r="J2371" s="358" t="s">
        <v>12888</v>
      </c>
      <c r="K2371" s="358" t="s">
        <v>13558</v>
      </c>
      <c r="L2371" s="362">
        <v>39793</v>
      </c>
      <c r="M2371" s="362">
        <v>39961</v>
      </c>
      <c r="N2371" s="362">
        <v>39793</v>
      </c>
      <c r="O2371" s="362">
        <v>39961</v>
      </c>
      <c r="P2371" s="356" t="s">
        <v>13255</v>
      </c>
    </row>
    <row r="2372" spans="1:16" x14ac:dyDescent="0.2">
      <c r="A2372" s="356" t="s">
        <v>9249</v>
      </c>
      <c r="B2372" s="356" t="s">
        <v>17754</v>
      </c>
      <c r="C2372" s="358" t="s">
        <v>12898</v>
      </c>
      <c r="D2372" s="358" t="s">
        <v>12899</v>
      </c>
      <c r="E2372" s="358" t="s">
        <v>17755</v>
      </c>
      <c r="G2372" s="358" t="s">
        <v>12886</v>
      </c>
      <c r="H2372" s="385">
        <v>24.84</v>
      </c>
      <c r="I2372" s="358" t="s">
        <v>12887</v>
      </c>
      <c r="J2372" s="358" t="s">
        <v>12908</v>
      </c>
      <c r="K2372" s="358" t="s">
        <v>13558</v>
      </c>
      <c r="L2372" s="362">
        <v>39969</v>
      </c>
      <c r="N2372" s="362">
        <v>39969</v>
      </c>
      <c r="P2372" s="356" t="s">
        <v>13255</v>
      </c>
    </row>
    <row r="2373" spans="1:16" x14ac:dyDescent="0.2">
      <c r="A2373" s="356" t="s">
        <v>9250</v>
      </c>
      <c r="B2373" s="356" t="s">
        <v>17756</v>
      </c>
      <c r="C2373" s="358" t="s">
        <v>13026</v>
      </c>
      <c r="D2373" s="358" t="s">
        <v>13027</v>
      </c>
      <c r="E2373" s="358" t="s">
        <v>17757</v>
      </c>
      <c r="G2373" s="358" t="s">
        <v>12886</v>
      </c>
      <c r="H2373" s="385">
        <v>4.76</v>
      </c>
      <c r="I2373" s="358" t="s">
        <v>12893</v>
      </c>
      <c r="J2373" s="358" t="s">
        <v>12888</v>
      </c>
      <c r="K2373" s="358" t="s">
        <v>13558</v>
      </c>
      <c r="L2373" s="362">
        <v>39772</v>
      </c>
      <c r="N2373" s="362">
        <v>39772</v>
      </c>
      <c r="P2373" s="356" t="s">
        <v>13255</v>
      </c>
    </row>
    <row r="2374" spans="1:16" x14ac:dyDescent="0.2">
      <c r="A2374" s="356" t="s">
        <v>9251</v>
      </c>
      <c r="B2374" s="356" t="s">
        <v>17758</v>
      </c>
      <c r="C2374" s="358" t="s">
        <v>12909</v>
      </c>
      <c r="D2374" s="358" t="s">
        <v>12910</v>
      </c>
      <c r="E2374" s="358" t="s">
        <v>17759</v>
      </c>
      <c r="G2374" s="358" t="s">
        <v>12886</v>
      </c>
      <c r="H2374" s="385">
        <v>12.2</v>
      </c>
      <c r="I2374" s="358" t="s">
        <v>12893</v>
      </c>
      <c r="J2374" s="358" t="s">
        <v>12888</v>
      </c>
      <c r="K2374" s="358" t="s">
        <v>13558</v>
      </c>
      <c r="L2374" s="362">
        <v>39800</v>
      </c>
      <c r="N2374" s="362">
        <v>39800</v>
      </c>
      <c r="P2374" s="356" t="s">
        <v>13255</v>
      </c>
    </row>
    <row r="2375" spans="1:16" x14ac:dyDescent="0.2">
      <c r="A2375" s="356" t="s">
        <v>9252</v>
      </c>
      <c r="B2375" s="356" t="s">
        <v>17760</v>
      </c>
      <c r="C2375" s="358" t="s">
        <v>13374</v>
      </c>
      <c r="D2375" s="358" t="s">
        <v>12916</v>
      </c>
      <c r="E2375" s="358" t="s">
        <v>17761</v>
      </c>
      <c r="G2375" s="358" t="s">
        <v>12886</v>
      </c>
      <c r="H2375" s="385">
        <v>22.4</v>
      </c>
      <c r="I2375" s="358" t="s">
        <v>12893</v>
      </c>
      <c r="J2375" s="358" t="s">
        <v>12888</v>
      </c>
      <c r="K2375" s="358" t="s">
        <v>13558</v>
      </c>
      <c r="L2375" s="362">
        <v>39801</v>
      </c>
      <c r="N2375" s="362">
        <v>39801</v>
      </c>
      <c r="P2375" s="356" t="s">
        <v>13255</v>
      </c>
    </row>
    <row r="2376" spans="1:16" x14ac:dyDescent="0.2">
      <c r="A2376" s="356" t="s">
        <v>9253</v>
      </c>
      <c r="B2376" s="356" t="s">
        <v>17762</v>
      </c>
      <c r="C2376" s="358" t="s">
        <v>12905</v>
      </c>
      <c r="D2376" s="358" t="s">
        <v>12906</v>
      </c>
      <c r="E2376" s="358" t="s">
        <v>17763</v>
      </c>
      <c r="G2376" s="358" t="s">
        <v>12886</v>
      </c>
      <c r="H2376" s="385">
        <v>6.66</v>
      </c>
      <c r="I2376" s="358" t="s">
        <v>12893</v>
      </c>
      <c r="J2376" s="358" t="s">
        <v>12888</v>
      </c>
      <c r="K2376" s="358" t="s">
        <v>13558</v>
      </c>
      <c r="L2376" s="362">
        <v>39791</v>
      </c>
      <c r="N2376" s="362">
        <v>39791</v>
      </c>
      <c r="P2376" s="356" t="s">
        <v>13255</v>
      </c>
    </row>
    <row r="2377" spans="1:16" x14ac:dyDescent="0.2">
      <c r="A2377" s="356" t="s">
        <v>9254</v>
      </c>
      <c r="B2377" s="356" t="s">
        <v>17764</v>
      </c>
      <c r="C2377" s="358" t="s">
        <v>15375</v>
      </c>
      <c r="D2377" s="358" t="s">
        <v>12931</v>
      </c>
      <c r="E2377" s="358" t="s">
        <v>17765</v>
      </c>
      <c r="G2377" s="358" t="s">
        <v>12886</v>
      </c>
      <c r="H2377" s="385">
        <v>8.3849999999999998</v>
      </c>
      <c r="I2377" s="358" t="s">
        <v>12893</v>
      </c>
      <c r="J2377" s="358" t="s">
        <v>12888</v>
      </c>
      <c r="K2377" s="358" t="s">
        <v>13558</v>
      </c>
      <c r="L2377" s="362">
        <v>39798</v>
      </c>
      <c r="N2377" s="362">
        <v>39798</v>
      </c>
      <c r="P2377" s="356" t="s">
        <v>13255</v>
      </c>
    </row>
    <row r="2378" spans="1:16" x14ac:dyDescent="0.2">
      <c r="A2378" s="356" t="s">
        <v>9255</v>
      </c>
      <c r="B2378" s="356" t="s">
        <v>17766</v>
      </c>
      <c r="C2378" s="358" t="s">
        <v>14398</v>
      </c>
      <c r="D2378" s="358" t="s">
        <v>12910</v>
      </c>
      <c r="E2378" s="358" t="s">
        <v>17767</v>
      </c>
      <c r="G2378" s="358" t="s">
        <v>12886</v>
      </c>
      <c r="H2378" s="385">
        <v>4.2</v>
      </c>
      <c r="I2378" s="358" t="s">
        <v>12893</v>
      </c>
      <c r="J2378" s="358" t="s">
        <v>12888</v>
      </c>
      <c r="K2378" s="358" t="s">
        <v>13558</v>
      </c>
      <c r="L2378" s="362">
        <v>39812</v>
      </c>
      <c r="N2378" s="362">
        <v>39812</v>
      </c>
      <c r="P2378" s="356" t="s">
        <v>13255</v>
      </c>
    </row>
    <row r="2379" spans="1:16" x14ac:dyDescent="0.2">
      <c r="A2379" s="356" t="s">
        <v>9256</v>
      </c>
      <c r="B2379" s="356" t="s">
        <v>17768</v>
      </c>
      <c r="C2379" s="358" t="s">
        <v>12962</v>
      </c>
      <c r="D2379" s="358" t="s">
        <v>12963</v>
      </c>
      <c r="E2379" s="358" t="s">
        <v>17769</v>
      </c>
      <c r="G2379" s="358" t="s">
        <v>12886</v>
      </c>
      <c r="H2379" s="385">
        <v>28.8</v>
      </c>
      <c r="I2379" s="358" t="s">
        <v>12893</v>
      </c>
      <c r="J2379" s="358" t="s">
        <v>12888</v>
      </c>
      <c r="K2379" s="358" t="s">
        <v>13558</v>
      </c>
      <c r="L2379" s="362">
        <v>39801</v>
      </c>
      <c r="N2379" s="362">
        <v>39801</v>
      </c>
      <c r="P2379" s="356" t="s">
        <v>13255</v>
      </c>
    </row>
    <row r="2380" spans="1:16" x14ac:dyDescent="0.2">
      <c r="A2380" s="356" t="s">
        <v>9257</v>
      </c>
      <c r="B2380" s="356" t="s">
        <v>17770</v>
      </c>
      <c r="C2380" s="358" t="s">
        <v>12905</v>
      </c>
      <c r="D2380" s="358" t="s">
        <v>12945</v>
      </c>
      <c r="E2380" s="358" t="s">
        <v>17771</v>
      </c>
      <c r="G2380" s="358" t="s">
        <v>12886</v>
      </c>
      <c r="H2380" s="385">
        <v>5.22</v>
      </c>
      <c r="I2380" s="358" t="s">
        <v>12893</v>
      </c>
      <c r="J2380" s="358" t="s">
        <v>12888</v>
      </c>
      <c r="K2380" s="358" t="s">
        <v>13558</v>
      </c>
      <c r="L2380" s="362">
        <v>39766</v>
      </c>
      <c r="N2380" s="362">
        <v>39766</v>
      </c>
      <c r="P2380" s="356" t="s">
        <v>13255</v>
      </c>
    </row>
    <row r="2381" spans="1:16" x14ac:dyDescent="0.2">
      <c r="A2381" s="356" t="s">
        <v>9258</v>
      </c>
      <c r="B2381" s="356" t="s">
        <v>17772</v>
      </c>
      <c r="C2381" s="358" t="s">
        <v>15009</v>
      </c>
      <c r="D2381" s="358" t="s">
        <v>12997</v>
      </c>
      <c r="E2381" s="358" t="s">
        <v>17773</v>
      </c>
      <c r="G2381" s="358" t="s">
        <v>12886</v>
      </c>
      <c r="H2381" s="385">
        <v>7.2149999999999999</v>
      </c>
      <c r="I2381" s="358" t="s">
        <v>12893</v>
      </c>
      <c r="J2381" s="358" t="s">
        <v>12888</v>
      </c>
      <c r="K2381" s="358" t="s">
        <v>13558</v>
      </c>
      <c r="L2381" s="362">
        <v>39798</v>
      </c>
      <c r="N2381" s="362">
        <v>39798</v>
      </c>
      <c r="P2381" s="356" t="s">
        <v>13255</v>
      </c>
    </row>
    <row r="2382" spans="1:16" x14ac:dyDescent="0.2">
      <c r="A2382" s="356" t="s">
        <v>9259</v>
      </c>
      <c r="B2382" s="356" t="s">
        <v>17772</v>
      </c>
      <c r="C2382" s="358" t="s">
        <v>15009</v>
      </c>
      <c r="D2382" s="358" t="s">
        <v>12997</v>
      </c>
      <c r="E2382" s="358" t="s">
        <v>17773</v>
      </c>
      <c r="G2382" s="358" t="s">
        <v>12886</v>
      </c>
      <c r="H2382" s="385">
        <v>4.92</v>
      </c>
      <c r="I2382" s="358" t="s">
        <v>12893</v>
      </c>
      <c r="J2382" s="358" t="s">
        <v>12888</v>
      </c>
      <c r="K2382" s="358" t="s">
        <v>13558</v>
      </c>
      <c r="L2382" s="362">
        <v>39968</v>
      </c>
      <c r="N2382" s="362">
        <v>39968</v>
      </c>
      <c r="P2382" s="356" t="s">
        <v>13255</v>
      </c>
    </row>
    <row r="2383" spans="1:16" x14ac:dyDescent="0.2">
      <c r="A2383" s="356" t="s">
        <v>9260</v>
      </c>
      <c r="B2383" s="356" t="s">
        <v>17774</v>
      </c>
      <c r="C2383" s="358" t="s">
        <v>12905</v>
      </c>
      <c r="D2383" s="358" t="s">
        <v>12951</v>
      </c>
      <c r="E2383" s="358" t="s">
        <v>17775</v>
      </c>
      <c r="G2383" s="358" t="s">
        <v>12886</v>
      </c>
      <c r="H2383" s="385">
        <v>9.9</v>
      </c>
      <c r="I2383" s="358" t="s">
        <v>12893</v>
      </c>
      <c r="J2383" s="358" t="s">
        <v>12888</v>
      </c>
      <c r="K2383" s="358" t="s">
        <v>13558</v>
      </c>
      <c r="L2383" s="362">
        <v>39797</v>
      </c>
      <c r="N2383" s="362">
        <v>39797</v>
      </c>
      <c r="P2383" s="356" t="s">
        <v>13255</v>
      </c>
    </row>
    <row r="2384" spans="1:16" x14ac:dyDescent="0.2">
      <c r="A2384" s="356" t="s">
        <v>9261</v>
      </c>
      <c r="B2384" s="356" t="s">
        <v>17776</v>
      </c>
      <c r="C2384" s="358" t="s">
        <v>12972</v>
      </c>
      <c r="D2384" s="358" t="s">
        <v>12973</v>
      </c>
      <c r="E2384" s="358" t="s">
        <v>17777</v>
      </c>
      <c r="G2384" s="358" t="s">
        <v>12886</v>
      </c>
      <c r="H2384" s="385">
        <v>9.9450000000000003</v>
      </c>
      <c r="I2384" s="358" t="s">
        <v>12893</v>
      </c>
      <c r="J2384" s="358" t="s">
        <v>12888</v>
      </c>
      <c r="K2384" s="358" t="s">
        <v>13558</v>
      </c>
      <c r="L2384" s="362">
        <v>39804</v>
      </c>
      <c r="N2384" s="362">
        <v>39804</v>
      </c>
      <c r="P2384" s="356" t="s">
        <v>13255</v>
      </c>
    </row>
    <row r="2385" spans="1:16" x14ac:dyDescent="0.2">
      <c r="A2385" s="356" t="s">
        <v>9262</v>
      </c>
      <c r="B2385" s="356" t="s">
        <v>17776</v>
      </c>
      <c r="C2385" s="358" t="s">
        <v>12972</v>
      </c>
      <c r="D2385" s="358" t="s">
        <v>12973</v>
      </c>
      <c r="E2385" s="358" t="s">
        <v>17777</v>
      </c>
      <c r="G2385" s="358" t="s">
        <v>12886</v>
      </c>
      <c r="H2385" s="385">
        <v>13.65</v>
      </c>
      <c r="I2385" s="358" t="s">
        <v>12893</v>
      </c>
      <c r="J2385" s="358" t="s">
        <v>12888</v>
      </c>
      <c r="K2385" s="358" t="s">
        <v>13558</v>
      </c>
      <c r="L2385" s="362">
        <v>39938</v>
      </c>
      <c r="N2385" s="362">
        <v>39938</v>
      </c>
      <c r="P2385" s="356" t="s">
        <v>13255</v>
      </c>
    </row>
    <row r="2386" spans="1:16" x14ac:dyDescent="0.2">
      <c r="A2386" s="356" t="s">
        <v>9263</v>
      </c>
      <c r="B2386" s="356" t="s">
        <v>17778</v>
      </c>
      <c r="C2386" s="358" t="s">
        <v>13653</v>
      </c>
      <c r="D2386" s="358" t="s">
        <v>13027</v>
      </c>
      <c r="E2386" s="358" t="s">
        <v>17779</v>
      </c>
      <c r="G2386" s="358" t="s">
        <v>12886</v>
      </c>
      <c r="H2386" s="385">
        <v>7.35</v>
      </c>
      <c r="I2386" s="358" t="s">
        <v>12893</v>
      </c>
      <c r="J2386" s="358" t="s">
        <v>12888</v>
      </c>
      <c r="K2386" s="358" t="s">
        <v>13558</v>
      </c>
      <c r="L2386" s="362">
        <v>39792</v>
      </c>
      <c r="N2386" s="362">
        <v>39792</v>
      </c>
      <c r="P2386" s="356" t="s">
        <v>13255</v>
      </c>
    </row>
    <row r="2387" spans="1:16" x14ac:dyDescent="0.2">
      <c r="A2387" s="356" t="s">
        <v>9264</v>
      </c>
      <c r="B2387" s="356" t="s">
        <v>17780</v>
      </c>
      <c r="C2387" s="358" t="s">
        <v>12905</v>
      </c>
      <c r="D2387" s="358" t="s">
        <v>12987</v>
      </c>
      <c r="E2387" s="358" t="s">
        <v>17781</v>
      </c>
      <c r="G2387" s="358" t="s">
        <v>12886</v>
      </c>
      <c r="H2387" s="385">
        <v>5.98</v>
      </c>
      <c r="I2387" s="358" t="s">
        <v>12893</v>
      </c>
      <c r="J2387" s="358" t="s">
        <v>12888</v>
      </c>
      <c r="K2387" s="358" t="s">
        <v>13558</v>
      </c>
      <c r="L2387" s="362">
        <v>39799</v>
      </c>
      <c r="N2387" s="362">
        <v>39799</v>
      </c>
      <c r="P2387" s="356" t="s">
        <v>13255</v>
      </c>
    </row>
    <row r="2388" spans="1:16" x14ac:dyDescent="0.2">
      <c r="A2388" s="356" t="s">
        <v>9265</v>
      </c>
      <c r="B2388" s="356" t="s">
        <v>17782</v>
      </c>
      <c r="C2388" s="358" t="s">
        <v>14398</v>
      </c>
      <c r="D2388" s="358" t="s">
        <v>12910</v>
      </c>
      <c r="E2388" s="358" t="s">
        <v>17783</v>
      </c>
      <c r="G2388" s="358" t="s">
        <v>12886</v>
      </c>
      <c r="H2388" s="385">
        <v>9</v>
      </c>
      <c r="I2388" s="358" t="s">
        <v>12893</v>
      </c>
      <c r="J2388" s="358" t="s">
        <v>12888</v>
      </c>
      <c r="K2388" s="358" t="s">
        <v>13558</v>
      </c>
      <c r="L2388" s="362">
        <v>39797</v>
      </c>
      <c r="N2388" s="362">
        <v>39797</v>
      </c>
      <c r="P2388" s="356" t="s">
        <v>13255</v>
      </c>
    </row>
    <row r="2389" spans="1:16" x14ac:dyDescent="0.2">
      <c r="A2389" s="356" t="s">
        <v>9266</v>
      </c>
      <c r="B2389" s="356" t="s">
        <v>17784</v>
      </c>
      <c r="C2389" s="358" t="s">
        <v>13678</v>
      </c>
      <c r="D2389" s="358" t="s">
        <v>13130</v>
      </c>
      <c r="E2389" s="358" t="s">
        <v>17785</v>
      </c>
      <c r="G2389" s="358" t="s">
        <v>12886</v>
      </c>
      <c r="H2389" s="385">
        <v>15.4</v>
      </c>
      <c r="I2389" s="358" t="s">
        <v>12893</v>
      </c>
      <c r="J2389" s="358" t="s">
        <v>12888</v>
      </c>
      <c r="K2389" s="358" t="s">
        <v>13558</v>
      </c>
      <c r="L2389" s="362">
        <v>39779</v>
      </c>
      <c r="N2389" s="362">
        <v>39779</v>
      </c>
      <c r="P2389" s="356" t="s">
        <v>13255</v>
      </c>
    </row>
    <row r="2390" spans="1:16" x14ac:dyDescent="0.2">
      <c r="A2390" s="356" t="s">
        <v>9267</v>
      </c>
      <c r="B2390" s="356" t="s">
        <v>17786</v>
      </c>
      <c r="C2390" s="358" t="s">
        <v>14398</v>
      </c>
      <c r="D2390" s="358" t="s">
        <v>12910</v>
      </c>
      <c r="E2390" s="358" t="s">
        <v>17787</v>
      </c>
      <c r="G2390" s="358" t="s">
        <v>12886</v>
      </c>
      <c r="H2390" s="385">
        <v>9.9</v>
      </c>
      <c r="I2390" s="358" t="s">
        <v>12893</v>
      </c>
      <c r="J2390" s="358" t="s">
        <v>12888</v>
      </c>
      <c r="K2390" s="358" t="s">
        <v>13558</v>
      </c>
      <c r="L2390" s="362">
        <v>39797</v>
      </c>
      <c r="N2390" s="362">
        <v>39797</v>
      </c>
      <c r="P2390" s="356" t="s">
        <v>13255</v>
      </c>
    </row>
    <row r="2391" spans="1:16" x14ac:dyDescent="0.2">
      <c r="A2391" s="356" t="s">
        <v>9268</v>
      </c>
      <c r="B2391" s="356" t="s">
        <v>17788</v>
      </c>
      <c r="C2391" s="358" t="s">
        <v>13009</v>
      </c>
      <c r="D2391" s="358" t="s">
        <v>13010</v>
      </c>
      <c r="E2391" s="358" t="s">
        <v>17789</v>
      </c>
      <c r="G2391" s="358" t="s">
        <v>12886</v>
      </c>
      <c r="H2391" s="385">
        <v>4.5599999999999996</v>
      </c>
      <c r="I2391" s="358" t="s">
        <v>12893</v>
      </c>
      <c r="J2391" s="358" t="s">
        <v>12888</v>
      </c>
      <c r="K2391" s="358" t="s">
        <v>13558</v>
      </c>
      <c r="L2391" s="362">
        <v>39798</v>
      </c>
      <c r="N2391" s="362">
        <v>39798</v>
      </c>
      <c r="P2391" s="356" t="s">
        <v>13255</v>
      </c>
    </row>
    <row r="2392" spans="1:16" x14ac:dyDescent="0.2">
      <c r="A2392" s="356" t="s">
        <v>9269</v>
      </c>
      <c r="B2392" s="356" t="s">
        <v>17790</v>
      </c>
      <c r="C2392" s="358" t="s">
        <v>13064</v>
      </c>
      <c r="D2392" s="358" t="s">
        <v>12931</v>
      </c>
      <c r="E2392" s="358" t="s">
        <v>14401</v>
      </c>
      <c r="G2392" s="358" t="s">
        <v>12886</v>
      </c>
      <c r="H2392" s="385">
        <v>16.425000000000001</v>
      </c>
      <c r="I2392" s="358" t="s">
        <v>12893</v>
      </c>
      <c r="J2392" s="358" t="s">
        <v>12888</v>
      </c>
      <c r="K2392" s="358" t="s">
        <v>13558</v>
      </c>
      <c r="L2392" s="362">
        <v>39801</v>
      </c>
      <c r="N2392" s="362">
        <v>39801</v>
      </c>
      <c r="P2392" s="356" t="s">
        <v>13255</v>
      </c>
    </row>
    <row r="2393" spans="1:16" x14ac:dyDescent="0.2">
      <c r="A2393" s="356" t="s">
        <v>9270</v>
      </c>
      <c r="B2393" s="356" t="s">
        <v>17791</v>
      </c>
      <c r="C2393" s="358" t="s">
        <v>13443</v>
      </c>
      <c r="D2393" s="358" t="s">
        <v>13324</v>
      </c>
      <c r="E2393" s="358" t="s">
        <v>17792</v>
      </c>
      <c r="G2393" s="358" t="s">
        <v>12886</v>
      </c>
      <c r="H2393" s="385">
        <v>10.3</v>
      </c>
      <c r="I2393" s="358" t="s">
        <v>12893</v>
      </c>
      <c r="J2393" s="358" t="s">
        <v>12888</v>
      </c>
      <c r="K2393" s="358" t="s">
        <v>13558</v>
      </c>
      <c r="L2393" s="362">
        <v>39799</v>
      </c>
      <c r="N2393" s="362">
        <v>39799</v>
      </c>
      <c r="P2393" s="356" t="s">
        <v>13255</v>
      </c>
    </row>
    <row r="2394" spans="1:16" x14ac:dyDescent="0.2">
      <c r="A2394" s="356" t="s">
        <v>9271</v>
      </c>
      <c r="B2394" s="356" t="s">
        <v>17793</v>
      </c>
      <c r="C2394" s="358" t="s">
        <v>13120</v>
      </c>
      <c r="D2394" s="358" t="s">
        <v>12984</v>
      </c>
      <c r="E2394" s="358" t="s">
        <v>17794</v>
      </c>
      <c r="G2394" s="358" t="s">
        <v>12886</v>
      </c>
      <c r="H2394" s="385">
        <v>7.82</v>
      </c>
      <c r="I2394" s="358" t="s">
        <v>12893</v>
      </c>
      <c r="J2394" s="358" t="s">
        <v>12888</v>
      </c>
      <c r="K2394" s="358" t="s">
        <v>13558</v>
      </c>
      <c r="L2394" s="362">
        <v>39800</v>
      </c>
      <c r="N2394" s="362">
        <v>39800</v>
      </c>
      <c r="P2394" s="356" t="s">
        <v>13255</v>
      </c>
    </row>
    <row r="2395" spans="1:16" x14ac:dyDescent="0.2">
      <c r="A2395" s="356" t="s">
        <v>9272</v>
      </c>
      <c r="B2395" s="356" t="s">
        <v>17795</v>
      </c>
      <c r="C2395" s="358" t="s">
        <v>12983</v>
      </c>
      <c r="D2395" s="358" t="s">
        <v>12984</v>
      </c>
      <c r="E2395" s="358" t="s">
        <v>17796</v>
      </c>
      <c r="G2395" s="358" t="s">
        <v>12886</v>
      </c>
      <c r="H2395" s="385">
        <v>5.25</v>
      </c>
      <c r="I2395" s="358" t="s">
        <v>12893</v>
      </c>
      <c r="J2395" s="358" t="s">
        <v>12888</v>
      </c>
      <c r="K2395" s="358" t="s">
        <v>13558</v>
      </c>
      <c r="L2395" s="362">
        <v>39801</v>
      </c>
      <c r="N2395" s="362">
        <v>39801</v>
      </c>
      <c r="P2395" s="356" t="s">
        <v>13255</v>
      </c>
    </row>
    <row r="2396" spans="1:16" x14ac:dyDescent="0.2">
      <c r="A2396" s="356" t="s">
        <v>9273</v>
      </c>
      <c r="B2396" s="356" t="s">
        <v>17797</v>
      </c>
      <c r="C2396" s="358" t="s">
        <v>13955</v>
      </c>
      <c r="D2396" s="358" t="s">
        <v>12997</v>
      </c>
      <c r="E2396" s="358" t="s">
        <v>17798</v>
      </c>
      <c r="G2396" s="358" t="s">
        <v>12886</v>
      </c>
      <c r="H2396" s="385">
        <v>5.6</v>
      </c>
      <c r="I2396" s="358" t="s">
        <v>12893</v>
      </c>
      <c r="J2396" s="358" t="s">
        <v>12888</v>
      </c>
      <c r="K2396" s="358" t="s">
        <v>13558</v>
      </c>
      <c r="L2396" s="362">
        <v>39801</v>
      </c>
      <c r="N2396" s="362">
        <v>39801</v>
      </c>
      <c r="P2396" s="356" t="s">
        <v>13255</v>
      </c>
    </row>
    <row r="2397" spans="1:16" x14ac:dyDescent="0.2">
      <c r="A2397" s="356" t="s">
        <v>9274</v>
      </c>
      <c r="B2397" s="356" t="s">
        <v>17797</v>
      </c>
      <c r="C2397" s="358" t="s">
        <v>13955</v>
      </c>
      <c r="D2397" s="358" t="s">
        <v>12997</v>
      </c>
      <c r="E2397" s="358" t="s">
        <v>17798</v>
      </c>
      <c r="G2397" s="358" t="s">
        <v>12886</v>
      </c>
      <c r="H2397" s="385">
        <v>14.76</v>
      </c>
      <c r="I2397" s="358" t="s">
        <v>12893</v>
      </c>
      <c r="J2397" s="358" t="s">
        <v>12888</v>
      </c>
      <c r="K2397" s="358" t="s">
        <v>13558</v>
      </c>
      <c r="L2397" s="362">
        <v>40721</v>
      </c>
      <c r="N2397" s="362">
        <v>40721</v>
      </c>
      <c r="P2397" s="356" t="s">
        <v>13255</v>
      </c>
    </row>
    <row r="2398" spans="1:16" x14ac:dyDescent="0.2">
      <c r="A2398" s="356" t="s">
        <v>9275</v>
      </c>
      <c r="B2398" s="356" t="s">
        <v>17799</v>
      </c>
      <c r="C2398" s="358" t="s">
        <v>12972</v>
      </c>
      <c r="D2398" s="358" t="s">
        <v>12973</v>
      </c>
      <c r="E2398" s="358" t="s">
        <v>17800</v>
      </c>
      <c r="G2398" s="358" t="s">
        <v>12886</v>
      </c>
      <c r="H2398" s="385">
        <v>12.58</v>
      </c>
      <c r="I2398" s="358" t="s">
        <v>12893</v>
      </c>
      <c r="J2398" s="358" t="s">
        <v>12888</v>
      </c>
      <c r="K2398" s="358" t="s">
        <v>13558</v>
      </c>
      <c r="L2398" s="362">
        <v>39799</v>
      </c>
      <c r="N2398" s="362">
        <v>39799</v>
      </c>
      <c r="P2398" s="356" t="s">
        <v>13255</v>
      </c>
    </row>
    <row r="2399" spans="1:16" x14ac:dyDescent="0.2">
      <c r="A2399" s="356" t="s">
        <v>9276</v>
      </c>
      <c r="B2399" s="356" t="s">
        <v>17801</v>
      </c>
      <c r="C2399" s="358" t="s">
        <v>13653</v>
      </c>
      <c r="D2399" s="358" t="s">
        <v>13027</v>
      </c>
      <c r="E2399" s="358" t="s">
        <v>17802</v>
      </c>
      <c r="G2399" s="358" t="s">
        <v>12886</v>
      </c>
      <c r="H2399" s="385">
        <v>7.5250000000000004</v>
      </c>
      <c r="I2399" s="358" t="s">
        <v>12893</v>
      </c>
      <c r="J2399" s="358" t="s">
        <v>12888</v>
      </c>
      <c r="K2399" s="358" t="s">
        <v>13558</v>
      </c>
      <c r="L2399" s="362">
        <v>39794</v>
      </c>
      <c r="N2399" s="362">
        <v>39794</v>
      </c>
      <c r="P2399" s="356" t="s">
        <v>13255</v>
      </c>
    </row>
    <row r="2400" spans="1:16" x14ac:dyDescent="0.2">
      <c r="A2400" s="356" t="s">
        <v>9277</v>
      </c>
      <c r="B2400" s="356" t="s">
        <v>17803</v>
      </c>
      <c r="C2400" s="358" t="s">
        <v>13105</v>
      </c>
      <c r="D2400" s="358" t="s">
        <v>13106</v>
      </c>
      <c r="E2400" s="358" t="s">
        <v>17804</v>
      </c>
      <c r="G2400" s="358" t="s">
        <v>12886</v>
      </c>
      <c r="H2400" s="385">
        <v>9.75</v>
      </c>
      <c r="I2400" s="358" t="s">
        <v>12893</v>
      </c>
      <c r="J2400" s="358" t="s">
        <v>12888</v>
      </c>
      <c r="K2400" s="358" t="s">
        <v>13558</v>
      </c>
      <c r="L2400" s="362">
        <v>39797</v>
      </c>
      <c r="N2400" s="362">
        <v>39797</v>
      </c>
      <c r="P2400" s="356" t="s">
        <v>13255</v>
      </c>
    </row>
    <row r="2401" spans="1:16" x14ac:dyDescent="0.2">
      <c r="A2401" s="356" t="s">
        <v>9278</v>
      </c>
      <c r="B2401" s="356" t="s">
        <v>17805</v>
      </c>
      <c r="C2401" s="358" t="s">
        <v>13732</v>
      </c>
      <c r="D2401" s="358" t="s">
        <v>13733</v>
      </c>
      <c r="E2401" s="358" t="s">
        <v>17806</v>
      </c>
      <c r="G2401" s="358" t="s">
        <v>12886</v>
      </c>
      <c r="H2401" s="385">
        <v>5.2</v>
      </c>
      <c r="I2401" s="358" t="s">
        <v>12893</v>
      </c>
      <c r="J2401" s="358" t="s">
        <v>12888</v>
      </c>
      <c r="K2401" s="358" t="s">
        <v>13558</v>
      </c>
      <c r="L2401" s="362">
        <v>39793</v>
      </c>
      <c r="N2401" s="362">
        <v>39793</v>
      </c>
      <c r="P2401" s="356" t="s">
        <v>13255</v>
      </c>
    </row>
    <row r="2402" spans="1:16" x14ac:dyDescent="0.2">
      <c r="A2402" s="356" t="s">
        <v>9279</v>
      </c>
      <c r="B2402" s="356" t="s">
        <v>17807</v>
      </c>
      <c r="C2402" s="358" t="s">
        <v>13026</v>
      </c>
      <c r="D2402" s="358" t="s">
        <v>13027</v>
      </c>
      <c r="E2402" s="358" t="s">
        <v>17808</v>
      </c>
      <c r="G2402" s="358" t="s">
        <v>12886</v>
      </c>
      <c r="H2402" s="385">
        <v>9.64</v>
      </c>
      <c r="I2402" s="358" t="s">
        <v>12893</v>
      </c>
      <c r="J2402" s="358" t="s">
        <v>12888</v>
      </c>
      <c r="K2402" s="358" t="s">
        <v>13558</v>
      </c>
      <c r="L2402" s="362">
        <v>39753</v>
      </c>
      <c r="N2402" s="362">
        <v>39753</v>
      </c>
      <c r="P2402" s="356" t="s">
        <v>13255</v>
      </c>
    </row>
    <row r="2403" spans="1:16" x14ac:dyDescent="0.2">
      <c r="A2403" s="356" t="s">
        <v>9280</v>
      </c>
      <c r="B2403" s="356" t="s">
        <v>17809</v>
      </c>
      <c r="C2403" s="358" t="s">
        <v>13732</v>
      </c>
      <c r="D2403" s="358" t="s">
        <v>13733</v>
      </c>
      <c r="E2403" s="358" t="s">
        <v>17810</v>
      </c>
      <c r="G2403" s="358" t="s">
        <v>12886</v>
      </c>
      <c r="H2403" s="385">
        <v>11.6</v>
      </c>
      <c r="I2403" s="358" t="s">
        <v>12893</v>
      </c>
      <c r="J2403" s="358" t="s">
        <v>12888</v>
      </c>
      <c r="K2403" s="358" t="s">
        <v>13558</v>
      </c>
      <c r="L2403" s="362">
        <v>39793</v>
      </c>
      <c r="N2403" s="362">
        <v>39793</v>
      </c>
      <c r="P2403" s="356" t="s">
        <v>13255</v>
      </c>
    </row>
    <row r="2404" spans="1:16" x14ac:dyDescent="0.2">
      <c r="A2404" s="356" t="s">
        <v>9281</v>
      </c>
      <c r="B2404" s="356" t="s">
        <v>17811</v>
      </c>
      <c r="C2404" s="358" t="s">
        <v>12905</v>
      </c>
      <c r="D2404" s="358" t="s">
        <v>12951</v>
      </c>
      <c r="E2404" s="358" t="s">
        <v>17812</v>
      </c>
      <c r="G2404" s="358" t="s">
        <v>12886</v>
      </c>
      <c r="H2404" s="385">
        <v>5.94</v>
      </c>
      <c r="I2404" s="358" t="s">
        <v>12893</v>
      </c>
      <c r="J2404" s="358" t="s">
        <v>12888</v>
      </c>
      <c r="K2404" s="358" t="s">
        <v>13558</v>
      </c>
      <c r="L2404" s="362">
        <v>39801</v>
      </c>
      <c r="N2404" s="362">
        <v>39801</v>
      </c>
      <c r="P2404" s="356" t="s">
        <v>13255</v>
      </c>
    </row>
    <row r="2405" spans="1:16" x14ac:dyDescent="0.2">
      <c r="A2405" s="356" t="s">
        <v>9282</v>
      </c>
      <c r="B2405" s="356" t="s">
        <v>17813</v>
      </c>
      <c r="C2405" s="358" t="s">
        <v>13653</v>
      </c>
      <c r="D2405" s="358" t="s">
        <v>13027</v>
      </c>
      <c r="E2405" s="358" t="s">
        <v>17814</v>
      </c>
      <c r="G2405" s="358" t="s">
        <v>12886</v>
      </c>
      <c r="H2405" s="385">
        <v>7.35</v>
      </c>
      <c r="I2405" s="358" t="s">
        <v>12893</v>
      </c>
      <c r="J2405" s="358" t="s">
        <v>12888</v>
      </c>
      <c r="K2405" s="358" t="s">
        <v>13558</v>
      </c>
      <c r="L2405" s="362">
        <v>39792</v>
      </c>
      <c r="N2405" s="362">
        <v>39792</v>
      </c>
      <c r="P2405" s="356" t="s">
        <v>13255</v>
      </c>
    </row>
    <row r="2406" spans="1:16" x14ac:dyDescent="0.2">
      <c r="A2406" s="356" t="s">
        <v>9283</v>
      </c>
      <c r="B2406" s="356" t="s">
        <v>17815</v>
      </c>
      <c r="C2406" s="358" t="s">
        <v>14190</v>
      </c>
      <c r="D2406" s="358" t="s">
        <v>12931</v>
      </c>
      <c r="E2406" s="358" t="s">
        <v>17816</v>
      </c>
      <c r="G2406" s="358" t="s">
        <v>12886</v>
      </c>
      <c r="H2406" s="385">
        <v>7.2</v>
      </c>
      <c r="I2406" s="358" t="s">
        <v>12893</v>
      </c>
      <c r="J2406" s="358" t="s">
        <v>12888</v>
      </c>
      <c r="K2406" s="358" t="s">
        <v>13558</v>
      </c>
      <c r="L2406" s="362">
        <v>39805</v>
      </c>
      <c r="N2406" s="362">
        <v>39805</v>
      </c>
      <c r="P2406" s="356" t="s">
        <v>13255</v>
      </c>
    </row>
    <row r="2407" spans="1:16" x14ac:dyDescent="0.2">
      <c r="A2407" s="356" t="s">
        <v>9284</v>
      </c>
      <c r="B2407" s="356" t="s">
        <v>17817</v>
      </c>
      <c r="C2407" s="358" t="s">
        <v>12905</v>
      </c>
      <c r="D2407" s="358" t="s">
        <v>12906</v>
      </c>
      <c r="E2407" s="358" t="s">
        <v>17818</v>
      </c>
      <c r="G2407" s="358" t="s">
        <v>12886</v>
      </c>
      <c r="H2407" s="385">
        <v>9.1</v>
      </c>
      <c r="I2407" s="358" t="s">
        <v>12893</v>
      </c>
      <c r="J2407" s="358" t="s">
        <v>12888</v>
      </c>
      <c r="K2407" s="358" t="s">
        <v>13558</v>
      </c>
      <c r="L2407" s="362">
        <v>39741</v>
      </c>
      <c r="N2407" s="362">
        <v>39741</v>
      </c>
      <c r="P2407" s="356" t="s">
        <v>13255</v>
      </c>
    </row>
    <row r="2408" spans="1:16" x14ac:dyDescent="0.2">
      <c r="A2408" s="356" t="s">
        <v>9285</v>
      </c>
      <c r="B2408" s="356" t="s">
        <v>17819</v>
      </c>
      <c r="C2408" s="358" t="s">
        <v>13221</v>
      </c>
      <c r="D2408" s="358" t="s">
        <v>12910</v>
      </c>
      <c r="E2408" s="358" t="s">
        <v>17820</v>
      </c>
      <c r="G2408" s="358" t="s">
        <v>12886</v>
      </c>
      <c r="H2408" s="385">
        <v>11.7</v>
      </c>
      <c r="I2408" s="358" t="s">
        <v>12893</v>
      </c>
      <c r="J2408" s="358" t="s">
        <v>12888</v>
      </c>
      <c r="K2408" s="358" t="s">
        <v>13558</v>
      </c>
      <c r="L2408" s="362">
        <v>39804</v>
      </c>
      <c r="N2408" s="362">
        <v>39804</v>
      </c>
      <c r="P2408" s="356" t="s">
        <v>13255</v>
      </c>
    </row>
    <row r="2409" spans="1:16" x14ac:dyDescent="0.2">
      <c r="A2409" s="356" t="s">
        <v>9286</v>
      </c>
      <c r="B2409" s="356" t="s">
        <v>17821</v>
      </c>
      <c r="C2409" s="358" t="s">
        <v>12905</v>
      </c>
      <c r="D2409" s="358" t="s">
        <v>12906</v>
      </c>
      <c r="E2409" s="358" t="s">
        <v>17822</v>
      </c>
      <c r="G2409" s="358" t="s">
        <v>12886</v>
      </c>
      <c r="H2409" s="385">
        <v>29.808</v>
      </c>
      <c r="I2409" s="358" t="s">
        <v>12893</v>
      </c>
      <c r="J2409" s="358" t="s">
        <v>12888</v>
      </c>
      <c r="K2409" s="358" t="s">
        <v>13558</v>
      </c>
      <c r="L2409" s="362">
        <v>39765</v>
      </c>
      <c r="N2409" s="362">
        <v>39765</v>
      </c>
      <c r="P2409" s="356" t="s">
        <v>13255</v>
      </c>
    </row>
    <row r="2410" spans="1:16" x14ac:dyDescent="0.2">
      <c r="A2410" s="356" t="s">
        <v>9287</v>
      </c>
      <c r="B2410" s="356" t="s">
        <v>17823</v>
      </c>
      <c r="C2410" s="358" t="s">
        <v>13404</v>
      </c>
      <c r="D2410" s="358" t="s">
        <v>12973</v>
      </c>
      <c r="E2410" s="358" t="s">
        <v>17824</v>
      </c>
      <c r="G2410" s="358" t="s">
        <v>12886</v>
      </c>
      <c r="H2410" s="385">
        <v>8.75</v>
      </c>
      <c r="I2410" s="358" t="s">
        <v>12893</v>
      </c>
      <c r="J2410" s="358" t="s">
        <v>12888</v>
      </c>
      <c r="K2410" s="358" t="s">
        <v>13558</v>
      </c>
      <c r="L2410" s="362">
        <v>39800</v>
      </c>
      <c r="N2410" s="362">
        <v>39800</v>
      </c>
      <c r="P2410" s="356" t="s">
        <v>13255</v>
      </c>
    </row>
    <row r="2411" spans="1:16" x14ac:dyDescent="0.2">
      <c r="A2411" s="356" t="s">
        <v>9288</v>
      </c>
      <c r="B2411" s="356" t="s">
        <v>17825</v>
      </c>
      <c r="C2411" s="358" t="s">
        <v>13263</v>
      </c>
      <c r="D2411" s="358" t="s">
        <v>12934</v>
      </c>
      <c r="E2411" s="358" t="s">
        <v>17826</v>
      </c>
      <c r="G2411" s="358" t="s">
        <v>12886</v>
      </c>
      <c r="H2411" s="385">
        <v>5.85</v>
      </c>
      <c r="I2411" s="358" t="s">
        <v>12893</v>
      </c>
      <c r="J2411" s="358" t="s">
        <v>12888</v>
      </c>
      <c r="K2411" s="358" t="s">
        <v>13558</v>
      </c>
      <c r="L2411" s="362">
        <v>39800</v>
      </c>
      <c r="N2411" s="362">
        <v>39800</v>
      </c>
      <c r="P2411" s="356" t="s">
        <v>13255</v>
      </c>
    </row>
    <row r="2412" spans="1:16" x14ac:dyDescent="0.2">
      <c r="A2412" s="356" t="s">
        <v>9289</v>
      </c>
      <c r="B2412" s="356" t="s">
        <v>17827</v>
      </c>
      <c r="C2412" s="358" t="s">
        <v>12905</v>
      </c>
      <c r="D2412" s="358" t="s">
        <v>12987</v>
      </c>
      <c r="E2412" s="358" t="s">
        <v>17828</v>
      </c>
      <c r="G2412" s="358" t="s">
        <v>12886</v>
      </c>
      <c r="H2412" s="385">
        <v>2.52</v>
      </c>
      <c r="I2412" s="358" t="s">
        <v>12893</v>
      </c>
      <c r="J2412" s="358" t="s">
        <v>12888</v>
      </c>
      <c r="K2412" s="358" t="s">
        <v>13558</v>
      </c>
      <c r="L2412" s="362">
        <v>39780</v>
      </c>
      <c r="N2412" s="362">
        <v>39780</v>
      </c>
      <c r="P2412" s="356" t="s">
        <v>13255</v>
      </c>
    </row>
    <row r="2413" spans="1:16" x14ac:dyDescent="0.2">
      <c r="A2413" s="356" t="s">
        <v>9290</v>
      </c>
      <c r="B2413" s="356" t="s">
        <v>17829</v>
      </c>
      <c r="C2413" s="358" t="s">
        <v>13116</v>
      </c>
      <c r="D2413" s="358" t="s">
        <v>12919</v>
      </c>
      <c r="E2413" s="358" t="s">
        <v>17830</v>
      </c>
      <c r="G2413" s="358" t="s">
        <v>12886</v>
      </c>
      <c r="H2413" s="385">
        <v>7.2</v>
      </c>
      <c r="I2413" s="358" t="s">
        <v>12893</v>
      </c>
      <c r="J2413" s="358" t="s">
        <v>12888</v>
      </c>
      <c r="K2413" s="358" t="s">
        <v>13558</v>
      </c>
      <c r="L2413" s="362">
        <v>39810</v>
      </c>
      <c r="N2413" s="362">
        <v>39810</v>
      </c>
      <c r="P2413" s="356" t="s">
        <v>13255</v>
      </c>
    </row>
    <row r="2414" spans="1:16" x14ac:dyDescent="0.2">
      <c r="A2414" s="356" t="s">
        <v>9291</v>
      </c>
      <c r="B2414" s="356" t="s">
        <v>17831</v>
      </c>
      <c r="C2414" s="358" t="s">
        <v>13202</v>
      </c>
      <c r="D2414" s="358" t="s">
        <v>12984</v>
      </c>
      <c r="E2414" s="358" t="s">
        <v>14512</v>
      </c>
      <c r="G2414" s="358" t="s">
        <v>12886</v>
      </c>
      <c r="H2414" s="385">
        <v>31.5</v>
      </c>
      <c r="I2414" s="358" t="s">
        <v>12893</v>
      </c>
      <c r="J2414" s="358" t="s">
        <v>12888</v>
      </c>
      <c r="K2414" s="358" t="s">
        <v>13558</v>
      </c>
      <c r="L2414" s="362">
        <v>39801</v>
      </c>
      <c r="N2414" s="362">
        <v>39801</v>
      </c>
      <c r="P2414" s="356" t="s">
        <v>13255</v>
      </c>
    </row>
    <row r="2415" spans="1:16" x14ac:dyDescent="0.2">
      <c r="A2415" s="356" t="s">
        <v>9292</v>
      </c>
      <c r="B2415" s="356" t="s">
        <v>17832</v>
      </c>
      <c r="C2415" s="358" t="s">
        <v>13017</v>
      </c>
      <c r="D2415" s="358" t="s">
        <v>13018</v>
      </c>
      <c r="E2415" s="358" t="s">
        <v>17833</v>
      </c>
      <c r="G2415" s="358" t="s">
        <v>12886</v>
      </c>
      <c r="H2415" s="385">
        <v>5.625</v>
      </c>
      <c r="I2415" s="358" t="s">
        <v>12893</v>
      </c>
      <c r="J2415" s="358" t="s">
        <v>12888</v>
      </c>
      <c r="K2415" s="358" t="s">
        <v>13558</v>
      </c>
      <c r="L2415" s="362">
        <v>39786</v>
      </c>
      <c r="N2415" s="362">
        <v>39786</v>
      </c>
      <c r="P2415" s="356" t="s">
        <v>13255</v>
      </c>
    </row>
    <row r="2416" spans="1:16" x14ac:dyDescent="0.2">
      <c r="A2416" s="356" t="s">
        <v>9293</v>
      </c>
      <c r="B2416" s="356" t="s">
        <v>17834</v>
      </c>
      <c r="C2416" s="358" t="s">
        <v>13044</v>
      </c>
      <c r="D2416" s="358" t="s">
        <v>13045</v>
      </c>
      <c r="E2416" s="358" t="s">
        <v>13047</v>
      </c>
      <c r="G2416" s="358" t="s">
        <v>12886</v>
      </c>
      <c r="H2416" s="385">
        <v>10.71</v>
      </c>
      <c r="I2416" s="358" t="s">
        <v>12887</v>
      </c>
      <c r="J2416" s="358" t="s">
        <v>12888</v>
      </c>
      <c r="K2416" s="358" t="s">
        <v>13558</v>
      </c>
      <c r="L2416" s="362">
        <v>39805</v>
      </c>
      <c r="N2416" s="362">
        <v>39805</v>
      </c>
      <c r="P2416" s="356" t="s">
        <v>13318</v>
      </c>
    </row>
    <row r="2417" spans="1:16" x14ac:dyDescent="0.2">
      <c r="A2417" s="356" t="s">
        <v>9294</v>
      </c>
      <c r="B2417" s="356" t="s">
        <v>17834</v>
      </c>
      <c r="C2417" s="358" t="s">
        <v>13044</v>
      </c>
      <c r="D2417" s="358" t="s">
        <v>13045</v>
      </c>
      <c r="E2417" s="358" t="s">
        <v>13047</v>
      </c>
      <c r="G2417" s="358" t="s">
        <v>12886</v>
      </c>
      <c r="H2417" s="385">
        <v>10.965</v>
      </c>
      <c r="I2417" s="358" t="s">
        <v>12887</v>
      </c>
      <c r="J2417" s="358" t="s">
        <v>12888</v>
      </c>
      <c r="K2417" s="358" t="s">
        <v>13558</v>
      </c>
      <c r="L2417" s="362">
        <v>39805</v>
      </c>
      <c r="N2417" s="362">
        <v>39805</v>
      </c>
      <c r="P2417" s="356" t="s">
        <v>13318</v>
      </c>
    </row>
    <row r="2418" spans="1:16" x14ac:dyDescent="0.2">
      <c r="A2418" s="356" t="s">
        <v>9295</v>
      </c>
      <c r="B2418" s="356" t="s">
        <v>17834</v>
      </c>
      <c r="C2418" s="358" t="s">
        <v>13044</v>
      </c>
      <c r="D2418" s="358" t="s">
        <v>13045</v>
      </c>
      <c r="E2418" s="358" t="s">
        <v>13047</v>
      </c>
      <c r="G2418" s="358" t="s">
        <v>12886</v>
      </c>
      <c r="H2418" s="385">
        <v>10.965</v>
      </c>
      <c r="I2418" s="358" t="s">
        <v>12887</v>
      </c>
      <c r="J2418" s="358" t="s">
        <v>12888</v>
      </c>
      <c r="K2418" s="358" t="s">
        <v>13558</v>
      </c>
      <c r="L2418" s="362">
        <v>39805</v>
      </c>
      <c r="N2418" s="362">
        <v>39805</v>
      </c>
      <c r="P2418" s="356" t="s">
        <v>13318</v>
      </c>
    </row>
    <row r="2419" spans="1:16" x14ac:dyDescent="0.2">
      <c r="A2419" s="356" t="s">
        <v>9296</v>
      </c>
      <c r="B2419" s="356" t="s">
        <v>17835</v>
      </c>
      <c r="C2419" s="358" t="s">
        <v>13037</v>
      </c>
      <c r="D2419" s="358" t="s">
        <v>13038</v>
      </c>
      <c r="E2419" s="358" t="s">
        <v>17836</v>
      </c>
      <c r="G2419" s="358" t="s">
        <v>12886</v>
      </c>
      <c r="H2419" s="385">
        <v>5.55</v>
      </c>
      <c r="I2419" s="358" t="s">
        <v>12893</v>
      </c>
      <c r="J2419" s="358" t="s">
        <v>12888</v>
      </c>
      <c r="K2419" s="358" t="s">
        <v>13558</v>
      </c>
      <c r="L2419" s="362">
        <v>39801</v>
      </c>
      <c r="N2419" s="362">
        <v>39801</v>
      </c>
      <c r="P2419" s="356" t="s">
        <v>13255</v>
      </c>
    </row>
    <row r="2420" spans="1:16" x14ac:dyDescent="0.2">
      <c r="A2420" s="356" t="s">
        <v>9297</v>
      </c>
      <c r="B2420" s="356" t="s">
        <v>17837</v>
      </c>
      <c r="C2420" s="358" t="s">
        <v>13037</v>
      </c>
      <c r="D2420" s="358" t="s">
        <v>13038</v>
      </c>
      <c r="E2420" s="358" t="s">
        <v>17838</v>
      </c>
      <c r="G2420" s="358" t="s">
        <v>12886</v>
      </c>
      <c r="H2420" s="385">
        <v>28.8</v>
      </c>
      <c r="I2420" s="358" t="s">
        <v>12893</v>
      </c>
      <c r="J2420" s="358" t="s">
        <v>12888</v>
      </c>
      <c r="K2420" s="358" t="s">
        <v>13558</v>
      </c>
      <c r="L2420" s="362">
        <v>39800</v>
      </c>
      <c r="N2420" s="362">
        <v>39800</v>
      </c>
      <c r="P2420" s="356" t="s">
        <v>13255</v>
      </c>
    </row>
    <row r="2421" spans="1:16" x14ac:dyDescent="0.2">
      <c r="A2421" s="356" t="s">
        <v>9298</v>
      </c>
      <c r="B2421" s="356" t="s">
        <v>17839</v>
      </c>
      <c r="C2421" s="358" t="s">
        <v>12905</v>
      </c>
      <c r="D2421" s="358" t="s">
        <v>12987</v>
      </c>
      <c r="E2421" s="358" t="s">
        <v>17840</v>
      </c>
      <c r="G2421" s="358" t="s">
        <v>12886</v>
      </c>
      <c r="H2421" s="385">
        <v>7.74</v>
      </c>
      <c r="I2421" s="358" t="s">
        <v>12893</v>
      </c>
      <c r="J2421" s="358" t="s">
        <v>12888</v>
      </c>
      <c r="K2421" s="358" t="s">
        <v>13558</v>
      </c>
      <c r="L2421" s="362">
        <v>39801</v>
      </c>
      <c r="N2421" s="362">
        <v>39801</v>
      </c>
      <c r="P2421" s="356" t="s">
        <v>13255</v>
      </c>
    </row>
    <row r="2422" spans="1:16" x14ac:dyDescent="0.2">
      <c r="A2422" s="356" t="s">
        <v>9299</v>
      </c>
      <c r="B2422" s="356" t="s">
        <v>17841</v>
      </c>
      <c r="C2422" s="358" t="s">
        <v>13014</v>
      </c>
      <c r="D2422" s="358" t="s">
        <v>13015</v>
      </c>
      <c r="E2422" s="358" t="s">
        <v>17842</v>
      </c>
      <c r="G2422" s="358" t="s">
        <v>12886</v>
      </c>
      <c r="H2422" s="385">
        <v>26.98</v>
      </c>
      <c r="I2422" s="358" t="s">
        <v>12893</v>
      </c>
      <c r="J2422" s="358" t="s">
        <v>12888</v>
      </c>
      <c r="K2422" s="358" t="s">
        <v>13558</v>
      </c>
      <c r="L2422" s="362">
        <v>39804</v>
      </c>
      <c r="N2422" s="362">
        <v>39804</v>
      </c>
      <c r="P2422" s="356" t="s">
        <v>13255</v>
      </c>
    </row>
    <row r="2423" spans="1:16" x14ac:dyDescent="0.2">
      <c r="A2423" s="356" t="s">
        <v>9300</v>
      </c>
      <c r="B2423" s="356" t="s">
        <v>17843</v>
      </c>
      <c r="C2423" s="358" t="s">
        <v>12905</v>
      </c>
      <c r="D2423" s="358" t="s">
        <v>12987</v>
      </c>
      <c r="E2423" s="358" t="s">
        <v>17844</v>
      </c>
      <c r="G2423" s="358" t="s">
        <v>12886</v>
      </c>
      <c r="H2423" s="385">
        <v>3.68</v>
      </c>
      <c r="I2423" s="358" t="s">
        <v>12893</v>
      </c>
      <c r="J2423" s="358" t="s">
        <v>12888</v>
      </c>
      <c r="K2423" s="358" t="s">
        <v>13558</v>
      </c>
      <c r="L2423" s="362">
        <v>39794</v>
      </c>
      <c r="N2423" s="362">
        <v>39794</v>
      </c>
      <c r="P2423" s="356" t="s">
        <v>13255</v>
      </c>
    </row>
    <row r="2424" spans="1:16" x14ac:dyDescent="0.2">
      <c r="A2424" s="356" t="s">
        <v>9301</v>
      </c>
      <c r="B2424" s="356" t="s">
        <v>17845</v>
      </c>
      <c r="C2424" s="358" t="s">
        <v>13732</v>
      </c>
      <c r="D2424" s="358" t="s">
        <v>13733</v>
      </c>
      <c r="E2424" s="358" t="s">
        <v>15419</v>
      </c>
      <c r="G2424" s="358" t="s">
        <v>12886</v>
      </c>
      <c r="H2424" s="385">
        <v>6.3</v>
      </c>
      <c r="I2424" s="358" t="s">
        <v>12893</v>
      </c>
      <c r="J2424" s="358" t="s">
        <v>12888</v>
      </c>
      <c r="K2424" s="358" t="s">
        <v>13558</v>
      </c>
      <c r="L2424" s="362">
        <v>39811</v>
      </c>
      <c r="N2424" s="362">
        <v>39811</v>
      </c>
      <c r="P2424" s="356" t="s">
        <v>13255</v>
      </c>
    </row>
    <row r="2425" spans="1:16" x14ac:dyDescent="0.2">
      <c r="A2425" s="356" t="s">
        <v>9302</v>
      </c>
      <c r="B2425" s="356" t="s">
        <v>17846</v>
      </c>
      <c r="C2425" s="358" t="s">
        <v>12905</v>
      </c>
      <c r="D2425" s="358" t="s">
        <v>12906</v>
      </c>
      <c r="E2425" s="358" t="s">
        <v>17847</v>
      </c>
      <c r="G2425" s="358" t="s">
        <v>12886</v>
      </c>
      <c r="H2425" s="385">
        <v>5.0999999999999996</v>
      </c>
      <c r="I2425" s="358" t="s">
        <v>12893</v>
      </c>
      <c r="J2425" s="358" t="s">
        <v>12888</v>
      </c>
      <c r="K2425" s="358" t="s">
        <v>13558</v>
      </c>
      <c r="L2425" s="362">
        <v>39800</v>
      </c>
      <c r="N2425" s="362">
        <v>39800</v>
      </c>
      <c r="P2425" s="356" t="s">
        <v>13255</v>
      </c>
    </row>
    <row r="2426" spans="1:16" x14ac:dyDescent="0.2">
      <c r="A2426" s="356" t="s">
        <v>9303</v>
      </c>
      <c r="B2426" s="356" t="s">
        <v>17848</v>
      </c>
      <c r="C2426" s="358" t="s">
        <v>12905</v>
      </c>
      <c r="D2426" s="358" t="s">
        <v>12987</v>
      </c>
      <c r="E2426" s="358" t="s">
        <v>17849</v>
      </c>
      <c r="G2426" s="358" t="s">
        <v>12886</v>
      </c>
      <c r="H2426" s="385">
        <v>2.16</v>
      </c>
      <c r="I2426" s="358" t="s">
        <v>12893</v>
      </c>
      <c r="J2426" s="358" t="s">
        <v>12888</v>
      </c>
      <c r="K2426" s="358" t="s">
        <v>13558</v>
      </c>
      <c r="L2426" s="362">
        <v>39780</v>
      </c>
      <c r="N2426" s="362">
        <v>39780</v>
      </c>
      <c r="P2426" s="356" t="s">
        <v>13255</v>
      </c>
    </row>
    <row r="2427" spans="1:16" x14ac:dyDescent="0.2">
      <c r="A2427" s="356" t="s">
        <v>9304</v>
      </c>
      <c r="B2427" s="356" t="s">
        <v>17850</v>
      </c>
      <c r="C2427" s="358" t="s">
        <v>12905</v>
      </c>
      <c r="D2427" s="358" t="s">
        <v>13075</v>
      </c>
      <c r="E2427" s="358" t="s">
        <v>17851</v>
      </c>
      <c r="G2427" s="358" t="s">
        <v>12886</v>
      </c>
      <c r="H2427" s="385">
        <v>3.92</v>
      </c>
      <c r="I2427" s="358" t="s">
        <v>12893</v>
      </c>
      <c r="J2427" s="358" t="s">
        <v>12888</v>
      </c>
      <c r="K2427" s="358" t="s">
        <v>13558</v>
      </c>
      <c r="L2427" s="362">
        <v>39804</v>
      </c>
      <c r="N2427" s="362">
        <v>39804</v>
      </c>
      <c r="P2427" s="356" t="s">
        <v>13255</v>
      </c>
    </row>
    <row r="2428" spans="1:16" x14ac:dyDescent="0.2">
      <c r="A2428" s="356" t="s">
        <v>9305</v>
      </c>
      <c r="B2428" s="356" t="s">
        <v>17852</v>
      </c>
      <c r="C2428" s="358" t="s">
        <v>13033</v>
      </c>
      <c r="D2428" s="358" t="s">
        <v>13034</v>
      </c>
      <c r="E2428" s="358" t="s">
        <v>16727</v>
      </c>
      <c r="G2428" s="358" t="s">
        <v>12886</v>
      </c>
      <c r="H2428" s="385">
        <v>9.9700000000000006</v>
      </c>
      <c r="I2428" s="358" t="s">
        <v>12893</v>
      </c>
      <c r="J2428" s="358" t="s">
        <v>12888</v>
      </c>
      <c r="K2428" s="358" t="s">
        <v>13558</v>
      </c>
      <c r="L2428" s="362">
        <v>39802</v>
      </c>
      <c r="N2428" s="362">
        <v>39802</v>
      </c>
      <c r="P2428" s="356" t="s">
        <v>13605</v>
      </c>
    </row>
    <row r="2429" spans="1:16" x14ac:dyDescent="0.2">
      <c r="A2429" s="356" t="s">
        <v>9306</v>
      </c>
      <c r="B2429" s="356" t="s">
        <v>17852</v>
      </c>
      <c r="C2429" s="358" t="s">
        <v>13033</v>
      </c>
      <c r="D2429" s="358" t="s">
        <v>13034</v>
      </c>
      <c r="E2429" s="358" t="s">
        <v>16727</v>
      </c>
      <c r="G2429" s="358" t="s">
        <v>12886</v>
      </c>
      <c r="H2429" s="385">
        <v>27.914999999999999</v>
      </c>
      <c r="I2429" s="358" t="s">
        <v>12893</v>
      </c>
      <c r="J2429" s="358" t="s">
        <v>12888</v>
      </c>
      <c r="K2429" s="358" t="s">
        <v>13558</v>
      </c>
      <c r="L2429" s="362">
        <v>39904</v>
      </c>
      <c r="N2429" s="362">
        <v>39904</v>
      </c>
      <c r="P2429" s="356" t="s">
        <v>13605</v>
      </c>
    </row>
    <row r="2430" spans="1:16" x14ac:dyDescent="0.2">
      <c r="A2430" s="356" t="s">
        <v>9307</v>
      </c>
      <c r="B2430" s="356" t="s">
        <v>17853</v>
      </c>
      <c r="C2430" s="358" t="s">
        <v>13007</v>
      </c>
      <c r="D2430" s="358" t="s">
        <v>12976</v>
      </c>
      <c r="E2430" s="358" t="s">
        <v>17854</v>
      </c>
      <c r="G2430" s="358" t="s">
        <v>12886</v>
      </c>
      <c r="H2430" s="385">
        <v>4.95</v>
      </c>
      <c r="I2430" s="358" t="s">
        <v>12893</v>
      </c>
      <c r="J2430" s="358" t="s">
        <v>12888</v>
      </c>
      <c r="K2430" s="358" t="s">
        <v>13558</v>
      </c>
      <c r="L2430" s="362">
        <v>39811</v>
      </c>
      <c r="N2430" s="362">
        <v>39811</v>
      </c>
      <c r="P2430" s="356" t="s">
        <v>13255</v>
      </c>
    </row>
    <row r="2431" spans="1:16" x14ac:dyDescent="0.2">
      <c r="A2431" s="356" t="s">
        <v>9308</v>
      </c>
      <c r="B2431" s="356" t="s">
        <v>17855</v>
      </c>
      <c r="C2431" s="358" t="s">
        <v>13660</v>
      </c>
      <c r="D2431" s="358" t="s">
        <v>13130</v>
      </c>
      <c r="E2431" s="358" t="s">
        <v>17856</v>
      </c>
      <c r="G2431" s="358" t="s">
        <v>12886</v>
      </c>
      <c r="H2431" s="385">
        <v>5.4</v>
      </c>
      <c r="I2431" s="358" t="s">
        <v>12893</v>
      </c>
      <c r="J2431" s="358" t="s">
        <v>12888</v>
      </c>
      <c r="K2431" s="358" t="s">
        <v>13558</v>
      </c>
      <c r="L2431" s="362">
        <v>39805</v>
      </c>
      <c r="N2431" s="362">
        <v>39805</v>
      </c>
      <c r="P2431" s="356" t="s">
        <v>13255</v>
      </c>
    </row>
    <row r="2432" spans="1:16" x14ac:dyDescent="0.2">
      <c r="A2432" s="356" t="s">
        <v>9309</v>
      </c>
      <c r="B2432" s="356" t="s">
        <v>17857</v>
      </c>
      <c r="C2432" s="358" t="s">
        <v>13419</v>
      </c>
      <c r="D2432" s="358" t="s">
        <v>12992</v>
      </c>
      <c r="E2432" s="358" t="s">
        <v>17858</v>
      </c>
      <c r="G2432" s="358" t="s">
        <v>12886</v>
      </c>
      <c r="H2432" s="385">
        <v>27.72</v>
      </c>
      <c r="I2432" s="358" t="s">
        <v>12893</v>
      </c>
      <c r="J2432" s="358" t="s">
        <v>12888</v>
      </c>
      <c r="K2432" s="358" t="s">
        <v>13558</v>
      </c>
      <c r="L2432" s="362">
        <v>39785</v>
      </c>
      <c r="N2432" s="362">
        <v>39785</v>
      </c>
      <c r="P2432" s="356" t="s">
        <v>13255</v>
      </c>
    </row>
    <row r="2433" spans="1:16" x14ac:dyDescent="0.2">
      <c r="A2433" s="356" t="s">
        <v>9310</v>
      </c>
      <c r="B2433" s="356" t="s">
        <v>17859</v>
      </c>
      <c r="C2433" s="358" t="s">
        <v>12905</v>
      </c>
      <c r="D2433" s="358" t="s">
        <v>12951</v>
      </c>
      <c r="E2433" s="358" t="s">
        <v>17860</v>
      </c>
      <c r="G2433" s="358" t="s">
        <v>12886</v>
      </c>
      <c r="H2433" s="385">
        <v>8.4</v>
      </c>
      <c r="I2433" s="358" t="s">
        <v>12893</v>
      </c>
      <c r="J2433" s="358" t="s">
        <v>12888</v>
      </c>
      <c r="K2433" s="358" t="s">
        <v>13558</v>
      </c>
      <c r="L2433" s="362">
        <v>39799</v>
      </c>
      <c r="N2433" s="362">
        <v>39799</v>
      </c>
      <c r="P2433" s="356" t="s">
        <v>13255</v>
      </c>
    </row>
    <row r="2434" spans="1:16" x14ac:dyDescent="0.2">
      <c r="A2434" s="356" t="s">
        <v>9311</v>
      </c>
      <c r="B2434" s="356" t="s">
        <v>17861</v>
      </c>
      <c r="C2434" s="358" t="s">
        <v>12905</v>
      </c>
      <c r="D2434" s="358" t="s">
        <v>12951</v>
      </c>
      <c r="E2434" s="358" t="s">
        <v>17862</v>
      </c>
      <c r="G2434" s="358" t="s">
        <v>12886</v>
      </c>
      <c r="H2434" s="385">
        <v>5.2</v>
      </c>
      <c r="I2434" s="358" t="s">
        <v>12893</v>
      </c>
      <c r="J2434" s="358" t="s">
        <v>12888</v>
      </c>
      <c r="K2434" s="358" t="s">
        <v>13558</v>
      </c>
      <c r="L2434" s="362">
        <v>39799</v>
      </c>
      <c r="N2434" s="362">
        <v>39799</v>
      </c>
      <c r="P2434" s="356" t="s">
        <v>13255</v>
      </c>
    </row>
    <row r="2435" spans="1:16" x14ac:dyDescent="0.2">
      <c r="A2435" s="356" t="s">
        <v>9312</v>
      </c>
      <c r="B2435" s="356" t="s">
        <v>17863</v>
      </c>
      <c r="C2435" s="358" t="s">
        <v>13230</v>
      </c>
      <c r="D2435" s="358" t="s">
        <v>13231</v>
      </c>
      <c r="E2435" s="358" t="s">
        <v>17864</v>
      </c>
      <c r="G2435" s="358" t="s">
        <v>12886</v>
      </c>
      <c r="H2435" s="385">
        <v>86.8</v>
      </c>
      <c r="I2435" s="358" t="s">
        <v>12887</v>
      </c>
      <c r="J2435" s="358" t="s">
        <v>12908</v>
      </c>
      <c r="K2435" s="358" t="s">
        <v>13558</v>
      </c>
      <c r="L2435" s="362">
        <v>39811</v>
      </c>
      <c r="N2435" s="362">
        <v>39811</v>
      </c>
      <c r="P2435" s="356" t="s">
        <v>13605</v>
      </c>
    </row>
    <row r="2436" spans="1:16" x14ac:dyDescent="0.2">
      <c r="A2436" s="356" t="s">
        <v>9313</v>
      </c>
      <c r="B2436" s="356" t="s">
        <v>17865</v>
      </c>
      <c r="C2436" s="358" t="s">
        <v>12905</v>
      </c>
      <c r="D2436" s="358" t="s">
        <v>12987</v>
      </c>
      <c r="E2436" s="358" t="s">
        <v>17866</v>
      </c>
      <c r="G2436" s="358" t="s">
        <v>12886</v>
      </c>
      <c r="H2436" s="385">
        <v>2.145</v>
      </c>
      <c r="I2436" s="358" t="s">
        <v>12893</v>
      </c>
      <c r="J2436" s="358" t="s">
        <v>12888</v>
      </c>
      <c r="K2436" s="358" t="s">
        <v>13558</v>
      </c>
      <c r="L2436" s="362">
        <v>39798</v>
      </c>
      <c r="N2436" s="362">
        <v>39798</v>
      </c>
      <c r="P2436" s="356" t="s">
        <v>13255</v>
      </c>
    </row>
    <row r="2437" spans="1:16" x14ac:dyDescent="0.2">
      <c r="A2437" s="356" t="s">
        <v>9314</v>
      </c>
      <c r="B2437" s="356" t="s">
        <v>17867</v>
      </c>
      <c r="C2437" s="358" t="s">
        <v>12905</v>
      </c>
      <c r="D2437" s="358" t="s">
        <v>12951</v>
      </c>
      <c r="E2437" s="358" t="s">
        <v>17868</v>
      </c>
      <c r="G2437" s="358" t="s">
        <v>12886</v>
      </c>
      <c r="H2437" s="385">
        <v>5.92</v>
      </c>
      <c r="I2437" s="358" t="s">
        <v>12893</v>
      </c>
      <c r="J2437" s="358" t="s">
        <v>12888</v>
      </c>
      <c r="K2437" s="358" t="s">
        <v>13558</v>
      </c>
      <c r="L2437" s="362">
        <v>39799</v>
      </c>
      <c r="N2437" s="362">
        <v>39799</v>
      </c>
      <c r="P2437" s="356" t="s">
        <v>13255</v>
      </c>
    </row>
    <row r="2438" spans="1:16" x14ac:dyDescent="0.2">
      <c r="A2438" s="356" t="s">
        <v>9315</v>
      </c>
      <c r="B2438" s="356" t="s">
        <v>17869</v>
      </c>
      <c r="C2438" s="358" t="s">
        <v>12905</v>
      </c>
      <c r="D2438" s="358" t="s">
        <v>12987</v>
      </c>
      <c r="E2438" s="358" t="s">
        <v>17840</v>
      </c>
      <c r="G2438" s="358" t="s">
        <v>12886</v>
      </c>
      <c r="H2438" s="385">
        <v>7.74</v>
      </c>
      <c r="I2438" s="358" t="s">
        <v>12893</v>
      </c>
      <c r="J2438" s="358" t="s">
        <v>12888</v>
      </c>
      <c r="K2438" s="358" t="s">
        <v>13558</v>
      </c>
      <c r="L2438" s="362">
        <v>39801</v>
      </c>
      <c r="N2438" s="362">
        <v>39801</v>
      </c>
      <c r="P2438" s="356" t="s">
        <v>13255</v>
      </c>
    </row>
    <row r="2439" spans="1:16" x14ac:dyDescent="0.2">
      <c r="A2439" s="356" t="s">
        <v>9316</v>
      </c>
      <c r="B2439" s="356" t="s">
        <v>17870</v>
      </c>
      <c r="C2439" s="358" t="s">
        <v>12983</v>
      </c>
      <c r="D2439" s="358" t="s">
        <v>12984</v>
      </c>
      <c r="E2439" s="358" t="s">
        <v>17871</v>
      </c>
      <c r="G2439" s="358" t="s">
        <v>12886</v>
      </c>
      <c r="H2439" s="385">
        <v>5.25</v>
      </c>
      <c r="I2439" s="358" t="s">
        <v>12893</v>
      </c>
      <c r="J2439" s="358" t="s">
        <v>12888</v>
      </c>
      <c r="K2439" s="358" t="s">
        <v>13558</v>
      </c>
      <c r="L2439" s="362">
        <v>39896</v>
      </c>
      <c r="N2439" s="362">
        <v>39896</v>
      </c>
      <c r="P2439" s="356" t="s">
        <v>13255</v>
      </c>
    </row>
    <row r="2440" spans="1:16" x14ac:dyDescent="0.2">
      <c r="A2440" s="356" t="s">
        <v>9317</v>
      </c>
      <c r="B2440" s="356" t="s">
        <v>17872</v>
      </c>
      <c r="C2440" s="358" t="s">
        <v>15523</v>
      </c>
      <c r="D2440" s="358" t="s">
        <v>12916</v>
      </c>
      <c r="E2440" s="358" t="s">
        <v>17873</v>
      </c>
      <c r="G2440" s="358" t="s">
        <v>12886</v>
      </c>
      <c r="H2440" s="385">
        <v>9.18</v>
      </c>
      <c r="I2440" s="358" t="s">
        <v>12893</v>
      </c>
      <c r="J2440" s="358" t="s">
        <v>12888</v>
      </c>
      <c r="K2440" s="358" t="s">
        <v>13558</v>
      </c>
      <c r="L2440" s="362">
        <v>39877</v>
      </c>
      <c r="N2440" s="362">
        <v>39877</v>
      </c>
      <c r="P2440" s="356" t="s">
        <v>13255</v>
      </c>
    </row>
    <row r="2441" spans="1:16" x14ac:dyDescent="0.2">
      <c r="A2441" s="356" t="s">
        <v>9318</v>
      </c>
      <c r="B2441" s="356" t="s">
        <v>17874</v>
      </c>
      <c r="C2441" s="358" t="s">
        <v>12972</v>
      </c>
      <c r="D2441" s="358" t="s">
        <v>12973</v>
      </c>
      <c r="E2441" s="358" t="s">
        <v>17875</v>
      </c>
      <c r="G2441" s="358" t="s">
        <v>12886</v>
      </c>
      <c r="H2441" s="385">
        <v>22.68</v>
      </c>
      <c r="I2441" s="358" t="s">
        <v>12893</v>
      </c>
      <c r="J2441" s="358" t="s">
        <v>12888</v>
      </c>
      <c r="K2441" s="358" t="s">
        <v>13558</v>
      </c>
      <c r="L2441" s="362">
        <v>39813</v>
      </c>
      <c r="N2441" s="362">
        <v>39813</v>
      </c>
      <c r="P2441" s="356" t="s">
        <v>13255</v>
      </c>
    </row>
    <row r="2442" spans="1:16" x14ac:dyDescent="0.2">
      <c r="A2442" s="356" t="s">
        <v>9319</v>
      </c>
      <c r="B2442" s="356" t="s">
        <v>17874</v>
      </c>
      <c r="C2442" s="358" t="s">
        <v>12972</v>
      </c>
      <c r="D2442" s="358" t="s">
        <v>12973</v>
      </c>
      <c r="E2442" s="358" t="s">
        <v>17875</v>
      </c>
      <c r="G2442" s="358" t="s">
        <v>12886</v>
      </c>
      <c r="H2442" s="385">
        <v>22.94</v>
      </c>
      <c r="I2442" s="358" t="s">
        <v>12893</v>
      </c>
      <c r="J2442" s="358" t="s">
        <v>12888</v>
      </c>
      <c r="K2442" s="358" t="s">
        <v>13558</v>
      </c>
      <c r="L2442" s="362">
        <v>39949</v>
      </c>
      <c r="N2442" s="362">
        <v>39949</v>
      </c>
      <c r="P2442" s="356" t="s">
        <v>13255</v>
      </c>
    </row>
    <row r="2443" spans="1:16" x14ac:dyDescent="0.2">
      <c r="A2443" s="356" t="s">
        <v>9320</v>
      </c>
      <c r="B2443" s="356" t="s">
        <v>17876</v>
      </c>
      <c r="C2443" s="358" t="s">
        <v>13399</v>
      </c>
      <c r="D2443" s="358" t="s">
        <v>12984</v>
      </c>
      <c r="E2443" s="358" t="s">
        <v>17288</v>
      </c>
      <c r="G2443" s="358" t="s">
        <v>12886</v>
      </c>
      <c r="H2443" s="385">
        <v>6.125</v>
      </c>
      <c r="I2443" s="358" t="s">
        <v>12893</v>
      </c>
      <c r="J2443" s="358" t="s">
        <v>12888</v>
      </c>
      <c r="K2443" s="358" t="s">
        <v>13558</v>
      </c>
      <c r="L2443" s="362">
        <v>39905</v>
      </c>
      <c r="N2443" s="362">
        <v>39905</v>
      </c>
      <c r="P2443" s="356" t="s">
        <v>13255</v>
      </c>
    </row>
    <row r="2444" spans="1:16" x14ac:dyDescent="0.2">
      <c r="A2444" s="356" t="s">
        <v>9321</v>
      </c>
      <c r="B2444" s="356" t="s">
        <v>17877</v>
      </c>
      <c r="C2444" s="358" t="s">
        <v>12898</v>
      </c>
      <c r="D2444" s="358" t="s">
        <v>12899</v>
      </c>
      <c r="E2444" s="358" t="s">
        <v>17878</v>
      </c>
      <c r="G2444" s="358" t="s">
        <v>12886</v>
      </c>
      <c r="H2444" s="385">
        <v>4.9000000000000004</v>
      </c>
      <c r="I2444" s="358" t="s">
        <v>12893</v>
      </c>
      <c r="J2444" s="358" t="s">
        <v>12888</v>
      </c>
      <c r="K2444" s="358" t="s">
        <v>13558</v>
      </c>
      <c r="L2444" s="362">
        <v>39809</v>
      </c>
      <c r="N2444" s="362">
        <v>39809</v>
      </c>
      <c r="P2444" s="356" t="s">
        <v>13255</v>
      </c>
    </row>
    <row r="2445" spans="1:16" x14ac:dyDescent="0.2">
      <c r="A2445" s="356" t="s">
        <v>9322</v>
      </c>
      <c r="B2445" s="356" t="s">
        <v>17879</v>
      </c>
      <c r="C2445" s="358" t="s">
        <v>12905</v>
      </c>
      <c r="D2445" s="358" t="s">
        <v>12987</v>
      </c>
      <c r="E2445" s="358" t="s">
        <v>17880</v>
      </c>
      <c r="G2445" s="358" t="s">
        <v>12886</v>
      </c>
      <c r="H2445" s="385">
        <v>5.52</v>
      </c>
      <c r="I2445" s="358" t="s">
        <v>12893</v>
      </c>
      <c r="J2445" s="358" t="s">
        <v>12888</v>
      </c>
      <c r="K2445" s="358" t="s">
        <v>13558</v>
      </c>
      <c r="L2445" s="362">
        <v>40889</v>
      </c>
      <c r="N2445" s="362">
        <v>40889</v>
      </c>
      <c r="P2445" s="356" t="s">
        <v>13255</v>
      </c>
    </row>
    <row r="2446" spans="1:16" x14ac:dyDescent="0.2">
      <c r="A2446" s="356" t="s">
        <v>9323</v>
      </c>
      <c r="B2446" s="356" t="s">
        <v>17881</v>
      </c>
      <c r="C2446" s="358" t="s">
        <v>13005</v>
      </c>
      <c r="D2446" s="358" t="s">
        <v>12931</v>
      </c>
      <c r="E2446" s="358" t="s">
        <v>15734</v>
      </c>
      <c r="G2446" s="358" t="s">
        <v>12886</v>
      </c>
      <c r="H2446" s="385">
        <v>9</v>
      </c>
      <c r="I2446" s="358" t="s">
        <v>12893</v>
      </c>
      <c r="J2446" s="358" t="s">
        <v>12888</v>
      </c>
      <c r="K2446" s="358" t="s">
        <v>13558</v>
      </c>
      <c r="L2446" s="362">
        <v>39862</v>
      </c>
      <c r="N2446" s="362">
        <v>39862</v>
      </c>
      <c r="P2446" s="356" t="s">
        <v>13255</v>
      </c>
    </row>
    <row r="2447" spans="1:16" x14ac:dyDescent="0.2">
      <c r="A2447" s="356" t="s">
        <v>9324</v>
      </c>
      <c r="B2447" s="356" t="s">
        <v>17882</v>
      </c>
      <c r="C2447" s="358" t="s">
        <v>13044</v>
      </c>
      <c r="D2447" s="358" t="s">
        <v>13045</v>
      </c>
      <c r="E2447" s="358" t="s">
        <v>17883</v>
      </c>
      <c r="G2447" s="358" t="s">
        <v>12886</v>
      </c>
      <c r="H2447" s="385">
        <v>9.68</v>
      </c>
      <c r="I2447" s="358" t="s">
        <v>12893</v>
      </c>
      <c r="J2447" s="358" t="s">
        <v>12888</v>
      </c>
      <c r="K2447" s="358" t="s">
        <v>13558</v>
      </c>
      <c r="L2447" s="362">
        <v>39849</v>
      </c>
      <c r="N2447" s="362">
        <v>39849</v>
      </c>
      <c r="P2447" s="356" t="s">
        <v>13255</v>
      </c>
    </row>
    <row r="2448" spans="1:16" x14ac:dyDescent="0.2">
      <c r="A2448" s="356" t="s">
        <v>9325</v>
      </c>
      <c r="B2448" s="356" t="s">
        <v>17882</v>
      </c>
      <c r="C2448" s="358" t="s">
        <v>13044</v>
      </c>
      <c r="D2448" s="358" t="s">
        <v>13045</v>
      </c>
      <c r="E2448" s="358" t="s">
        <v>17883</v>
      </c>
      <c r="G2448" s="358" t="s">
        <v>12886</v>
      </c>
      <c r="H2448" s="385">
        <v>9.89</v>
      </c>
      <c r="I2448" s="358" t="s">
        <v>12893</v>
      </c>
      <c r="J2448" s="358" t="s">
        <v>12888</v>
      </c>
      <c r="K2448" s="358" t="s">
        <v>13558</v>
      </c>
      <c r="L2448" s="362">
        <v>40723</v>
      </c>
      <c r="N2448" s="362">
        <v>40723</v>
      </c>
      <c r="P2448" s="356" t="s">
        <v>13255</v>
      </c>
    </row>
    <row r="2449" spans="1:16" x14ac:dyDescent="0.2">
      <c r="A2449" s="356" t="s">
        <v>9326</v>
      </c>
      <c r="B2449" s="356" t="s">
        <v>17834</v>
      </c>
      <c r="C2449" s="358" t="s">
        <v>13044</v>
      </c>
      <c r="D2449" s="358" t="s">
        <v>13045</v>
      </c>
      <c r="E2449" s="358" t="s">
        <v>13046</v>
      </c>
      <c r="G2449" s="358" t="s">
        <v>12886</v>
      </c>
      <c r="H2449" s="385">
        <v>11.1</v>
      </c>
      <c r="I2449" s="358" t="s">
        <v>12887</v>
      </c>
      <c r="J2449" s="358" t="s">
        <v>12888</v>
      </c>
      <c r="K2449" s="358" t="s">
        <v>13558</v>
      </c>
      <c r="L2449" s="362">
        <v>39853</v>
      </c>
      <c r="N2449" s="362">
        <v>39853</v>
      </c>
      <c r="P2449" s="356" t="s">
        <v>13318</v>
      </c>
    </row>
    <row r="2450" spans="1:16" x14ac:dyDescent="0.2">
      <c r="A2450" s="356" t="s">
        <v>9327</v>
      </c>
      <c r="B2450" s="356" t="s">
        <v>17834</v>
      </c>
      <c r="C2450" s="358" t="s">
        <v>13044</v>
      </c>
      <c r="D2450" s="358" t="s">
        <v>13045</v>
      </c>
      <c r="E2450" s="358" t="s">
        <v>13046</v>
      </c>
      <c r="G2450" s="358" t="s">
        <v>12886</v>
      </c>
      <c r="H2450" s="385">
        <v>9.0950000000000006</v>
      </c>
      <c r="I2450" s="358" t="s">
        <v>12887</v>
      </c>
      <c r="J2450" s="358" t="s">
        <v>12888</v>
      </c>
      <c r="K2450" s="358" t="s">
        <v>13558</v>
      </c>
      <c r="L2450" s="362">
        <v>39853</v>
      </c>
      <c r="N2450" s="362">
        <v>39853</v>
      </c>
      <c r="P2450" s="356" t="s">
        <v>13318</v>
      </c>
    </row>
    <row r="2451" spans="1:16" x14ac:dyDescent="0.2">
      <c r="A2451" s="356" t="s">
        <v>9328</v>
      </c>
      <c r="B2451" s="356" t="s">
        <v>17834</v>
      </c>
      <c r="C2451" s="358" t="s">
        <v>13044</v>
      </c>
      <c r="D2451" s="358" t="s">
        <v>13045</v>
      </c>
      <c r="E2451" s="358" t="s">
        <v>13046</v>
      </c>
      <c r="G2451" s="358" t="s">
        <v>12886</v>
      </c>
      <c r="H2451" s="385">
        <v>9.0950000000000006</v>
      </c>
      <c r="I2451" s="358" t="s">
        <v>12887</v>
      </c>
      <c r="J2451" s="358" t="s">
        <v>12888</v>
      </c>
      <c r="K2451" s="358" t="s">
        <v>13558</v>
      </c>
      <c r="L2451" s="362">
        <v>39853</v>
      </c>
      <c r="N2451" s="362">
        <v>39853</v>
      </c>
      <c r="P2451" s="356" t="s">
        <v>13318</v>
      </c>
    </row>
    <row r="2452" spans="1:16" x14ac:dyDescent="0.2">
      <c r="A2452" s="356" t="s">
        <v>9329</v>
      </c>
      <c r="B2452" s="356" t="s">
        <v>17834</v>
      </c>
      <c r="C2452" s="358" t="s">
        <v>13044</v>
      </c>
      <c r="D2452" s="358" t="s">
        <v>13045</v>
      </c>
      <c r="E2452" s="358" t="s">
        <v>13046</v>
      </c>
      <c r="G2452" s="358" t="s">
        <v>12886</v>
      </c>
      <c r="H2452" s="385">
        <v>9.0950000000000006</v>
      </c>
      <c r="I2452" s="358" t="s">
        <v>12887</v>
      </c>
      <c r="J2452" s="358" t="s">
        <v>12888</v>
      </c>
      <c r="K2452" s="358" t="s">
        <v>13558</v>
      </c>
      <c r="L2452" s="362">
        <v>39853</v>
      </c>
      <c r="N2452" s="362">
        <v>39853</v>
      </c>
      <c r="P2452" s="356" t="s">
        <v>13318</v>
      </c>
    </row>
    <row r="2453" spans="1:16" x14ac:dyDescent="0.2">
      <c r="A2453" s="356" t="s">
        <v>9330</v>
      </c>
      <c r="B2453" s="356" t="s">
        <v>17884</v>
      </c>
      <c r="C2453" s="358" t="s">
        <v>12905</v>
      </c>
      <c r="D2453" s="358" t="s">
        <v>12906</v>
      </c>
      <c r="E2453" s="358" t="s">
        <v>17885</v>
      </c>
      <c r="G2453" s="358" t="s">
        <v>12886</v>
      </c>
      <c r="H2453" s="385">
        <v>71.852000000000004</v>
      </c>
      <c r="I2453" s="358" t="s">
        <v>12893</v>
      </c>
      <c r="J2453" s="358" t="s">
        <v>12888</v>
      </c>
      <c r="K2453" s="358" t="s">
        <v>13558</v>
      </c>
      <c r="L2453" s="362">
        <v>39812</v>
      </c>
      <c r="N2453" s="362">
        <v>39812</v>
      </c>
      <c r="P2453" s="356" t="s">
        <v>13255</v>
      </c>
    </row>
    <row r="2454" spans="1:16" x14ac:dyDescent="0.2">
      <c r="A2454" s="356" t="s">
        <v>9331</v>
      </c>
      <c r="B2454" s="356" t="s">
        <v>17886</v>
      </c>
      <c r="C2454" s="358" t="s">
        <v>12905</v>
      </c>
      <c r="D2454" s="358" t="s">
        <v>12906</v>
      </c>
      <c r="E2454" s="358" t="s">
        <v>17887</v>
      </c>
      <c r="G2454" s="358" t="s">
        <v>12886</v>
      </c>
      <c r="H2454" s="385">
        <v>57.9</v>
      </c>
      <c r="I2454" s="358" t="s">
        <v>12893</v>
      </c>
      <c r="J2454" s="358" t="s">
        <v>12888</v>
      </c>
      <c r="K2454" s="358" t="s">
        <v>13558</v>
      </c>
      <c r="L2454" s="362">
        <v>39812</v>
      </c>
      <c r="N2454" s="362">
        <v>39812</v>
      </c>
      <c r="P2454" s="356" t="s">
        <v>13255</v>
      </c>
    </row>
    <row r="2455" spans="1:16" x14ac:dyDescent="0.2">
      <c r="A2455" s="356" t="s">
        <v>9332</v>
      </c>
      <c r="B2455" s="356" t="s">
        <v>17888</v>
      </c>
      <c r="C2455" s="358" t="s">
        <v>12905</v>
      </c>
      <c r="D2455" s="358" t="s">
        <v>12906</v>
      </c>
      <c r="E2455" s="358" t="s">
        <v>17887</v>
      </c>
      <c r="G2455" s="358" t="s">
        <v>12886</v>
      </c>
      <c r="H2455" s="385">
        <v>24.9</v>
      </c>
      <c r="I2455" s="358" t="s">
        <v>12893</v>
      </c>
      <c r="J2455" s="358" t="s">
        <v>12888</v>
      </c>
      <c r="K2455" s="358" t="s">
        <v>13558</v>
      </c>
      <c r="L2455" s="362">
        <v>39812</v>
      </c>
      <c r="N2455" s="362">
        <v>39812</v>
      </c>
      <c r="P2455" s="356" t="s">
        <v>13255</v>
      </c>
    </row>
    <row r="2456" spans="1:16" x14ac:dyDescent="0.2">
      <c r="A2456" s="356" t="s">
        <v>9333</v>
      </c>
      <c r="B2456" s="356" t="s">
        <v>17889</v>
      </c>
      <c r="C2456" s="358" t="s">
        <v>13572</v>
      </c>
      <c r="D2456" s="358" t="s">
        <v>12981</v>
      </c>
      <c r="E2456" s="358" t="s">
        <v>17890</v>
      </c>
      <c r="G2456" s="358" t="s">
        <v>12886</v>
      </c>
      <c r="H2456" s="385">
        <v>6.5250000000000004</v>
      </c>
      <c r="I2456" s="358" t="s">
        <v>12893</v>
      </c>
      <c r="J2456" s="358" t="s">
        <v>12888</v>
      </c>
      <c r="K2456" s="358" t="s">
        <v>13558</v>
      </c>
      <c r="L2456" s="362">
        <v>39864</v>
      </c>
      <c r="N2456" s="362">
        <v>39864</v>
      </c>
      <c r="P2456" s="356" t="s">
        <v>13255</v>
      </c>
    </row>
    <row r="2457" spans="1:16" x14ac:dyDescent="0.2">
      <c r="A2457" s="356" t="s">
        <v>9334</v>
      </c>
      <c r="B2457" s="356" t="s">
        <v>17891</v>
      </c>
      <c r="C2457" s="358" t="s">
        <v>13599</v>
      </c>
      <c r="D2457" s="358" t="s">
        <v>12931</v>
      </c>
      <c r="E2457" s="358" t="s">
        <v>17892</v>
      </c>
      <c r="G2457" s="358" t="s">
        <v>12886</v>
      </c>
      <c r="H2457" s="385">
        <v>7.56</v>
      </c>
      <c r="I2457" s="358" t="s">
        <v>12893</v>
      </c>
      <c r="J2457" s="358" t="s">
        <v>12888</v>
      </c>
      <c r="K2457" s="358" t="s">
        <v>13558</v>
      </c>
      <c r="L2457" s="362">
        <v>39891</v>
      </c>
      <c r="N2457" s="362">
        <v>39891</v>
      </c>
      <c r="P2457" s="356" t="s">
        <v>13255</v>
      </c>
    </row>
    <row r="2458" spans="1:16" x14ac:dyDescent="0.2">
      <c r="A2458" s="356" t="s">
        <v>9335</v>
      </c>
      <c r="B2458" s="356" t="s">
        <v>17893</v>
      </c>
      <c r="C2458" s="358" t="s">
        <v>13158</v>
      </c>
      <c r="D2458" s="358" t="s">
        <v>12931</v>
      </c>
      <c r="E2458" s="358" t="s">
        <v>14068</v>
      </c>
      <c r="G2458" s="358" t="s">
        <v>12886</v>
      </c>
      <c r="H2458" s="385">
        <v>32.4</v>
      </c>
      <c r="I2458" s="358" t="s">
        <v>12893</v>
      </c>
      <c r="J2458" s="358" t="s">
        <v>12888</v>
      </c>
      <c r="K2458" s="358" t="s">
        <v>13558</v>
      </c>
      <c r="L2458" s="362">
        <v>39888</v>
      </c>
      <c r="N2458" s="362">
        <v>39888</v>
      </c>
      <c r="P2458" s="356" t="s">
        <v>13605</v>
      </c>
    </row>
    <row r="2459" spans="1:16" x14ac:dyDescent="0.2">
      <c r="A2459" s="356" t="s">
        <v>9336</v>
      </c>
      <c r="B2459" s="356" t="s">
        <v>17894</v>
      </c>
      <c r="C2459" s="358" t="s">
        <v>12883</v>
      </c>
      <c r="D2459" s="358" t="s">
        <v>12884</v>
      </c>
      <c r="E2459" s="358" t="s">
        <v>17895</v>
      </c>
      <c r="G2459" s="358" t="s">
        <v>12886</v>
      </c>
      <c r="H2459" s="385">
        <v>19.2</v>
      </c>
      <c r="I2459" s="358" t="s">
        <v>12893</v>
      </c>
      <c r="J2459" s="358" t="s">
        <v>12888</v>
      </c>
      <c r="K2459" s="358" t="s">
        <v>13558</v>
      </c>
      <c r="L2459" s="362">
        <v>40760</v>
      </c>
      <c r="N2459" s="362">
        <v>40760</v>
      </c>
      <c r="P2459" s="356" t="s">
        <v>13255</v>
      </c>
    </row>
    <row r="2460" spans="1:16" x14ac:dyDescent="0.2">
      <c r="A2460" s="356" t="s">
        <v>9337</v>
      </c>
      <c r="B2460" s="356" t="s">
        <v>17834</v>
      </c>
      <c r="C2460" s="358" t="s">
        <v>13044</v>
      </c>
      <c r="D2460" s="358" t="s">
        <v>13045</v>
      </c>
      <c r="E2460" s="358" t="s">
        <v>13047</v>
      </c>
      <c r="G2460" s="358" t="s">
        <v>12886</v>
      </c>
      <c r="H2460" s="385">
        <v>13.08</v>
      </c>
      <c r="I2460" s="358" t="s">
        <v>12887</v>
      </c>
      <c r="J2460" s="358" t="s">
        <v>12888</v>
      </c>
      <c r="K2460" s="358" t="s">
        <v>13558</v>
      </c>
      <c r="L2460" s="362">
        <v>39869</v>
      </c>
      <c r="N2460" s="362">
        <v>39869</v>
      </c>
      <c r="P2460" s="356" t="s">
        <v>13318</v>
      </c>
    </row>
    <row r="2461" spans="1:16" x14ac:dyDescent="0.2">
      <c r="A2461" s="356" t="s">
        <v>9338</v>
      </c>
      <c r="B2461" s="356" t="s">
        <v>17896</v>
      </c>
      <c r="C2461" s="358" t="s">
        <v>12905</v>
      </c>
      <c r="D2461" s="358" t="s">
        <v>12987</v>
      </c>
      <c r="E2461" s="358" t="s">
        <v>17897</v>
      </c>
      <c r="G2461" s="358" t="s">
        <v>12886</v>
      </c>
      <c r="H2461" s="385">
        <v>29.6</v>
      </c>
      <c r="I2461" s="358" t="s">
        <v>12893</v>
      </c>
      <c r="J2461" s="358" t="s">
        <v>12888</v>
      </c>
      <c r="K2461" s="358" t="s">
        <v>13558</v>
      </c>
      <c r="L2461" s="362">
        <v>39876</v>
      </c>
      <c r="N2461" s="362">
        <v>39876</v>
      </c>
      <c r="P2461" s="356" t="s">
        <v>13255</v>
      </c>
    </row>
    <row r="2462" spans="1:16" x14ac:dyDescent="0.2">
      <c r="A2462" s="356" t="s">
        <v>9339</v>
      </c>
      <c r="B2462" s="356" t="s">
        <v>17898</v>
      </c>
      <c r="C2462" s="358" t="s">
        <v>12905</v>
      </c>
      <c r="D2462" s="358" t="s">
        <v>12945</v>
      </c>
      <c r="E2462" s="358" t="s">
        <v>17899</v>
      </c>
      <c r="G2462" s="358" t="s">
        <v>12886</v>
      </c>
      <c r="H2462" s="385">
        <v>29.92</v>
      </c>
      <c r="I2462" s="358" t="s">
        <v>12887</v>
      </c>
      <c r="J2462" s="358" t="s">
        <v>12888</v>
      </c>
      <c r="K2462" s="358" t="s">
        <v>13558</v>
      </c>
      <c r="L2462" s="362">
        <v>39878</v>
      </c>
      <c r="N2462" s="362">
        <v>39878</v>
      </c>
      <c r="P2462" s="356" t="s">
        <v>13605</v>
      </c>
    </row>
    <row r="2463" spans="1:16" x14ac:dyDescent="0.2">
      <c r="A2463" s="356" t="s">
        <v>9340</v>
      </c>
      <c r="B2463" s="356" t="s">
        <v>17900</v>
      </c>
      <c r="C2463" s="358" t="s">
        <v>12905</v>
      </c>
      <c r="D2463" s="358" t="s">
        <v>12951</v>
      </c>
      <c r="E2463" s="358" t="s">
        <v>17901</v>
      </c>
      <c r="G2463" s="358" t="s">
        <v>12886</v>
      </c>
      <c r="H2463" s="385">
        <v>5.98</v>
      </c>
      <c r="I2463" s="358" t="s">
        <v>12893</v>
      </c>
      <c r="J2463" s="358" t="s">
        <v>12888</v>
      </c>
      <c r="K2463" s="358" t="s">
        <v>13558</v>
      </c>
      <c r="L2463" s="362">
        <v>39799</v>
      </c>
      <c r="N2463" s="362">
        <v>39799</v>
      </c>
      <c r="P2463" s="356" t="s">
        <v>13255</v>
      </c>
    </row>
    <row r="2464" spans="1:16" x14ac:dyDescent="0.2">
      <c r="A2464" s="356" t="s">
        <v>9341</v>
      </c>
      <c r="B2464" s="356" t="s">
        <v>17902</v>
      </c>
      <c r="C2464" s="358" t="s">
        <v>13007</v>
      </c>
      <c r="D2464" s="358" t="s">
        <v>12976</v>
      </c>
      <c r="E2464" s="358" t="s">
        <v>17903</v>
      </c>
      <c r="G2464" s="358" t="s">
        <v>12886</v>
      </c>
      <c r="H2464" s="385">
        <v>4.7249999999999996</v>
      </c>
      <c r="I2464" s="358" t="s">
        <v>12893</v>
      </c>
      <c r="J2464" s="358" t="s">
        <v>12888</v>
      </c>
      <c r="K2464" s="358" t="s">
        <v>13558</v>
      </c>
      <c r="L2464" s="362">
        <v>39892</v>
      </c>
      <c r="N2464" s="362">
        <v>39892</v>
      </c>
      <c r="P2464" s="356" t="s">
        <v>13255</v>
      </c>
    </row>
    <row r="2465" spans="1:16" x14ac:dyDescent="0.2">
      <c r="A2465" s="356" t="s">
        <v>9342</v>
      </c>
      <c r="B2465" s="356" t="s">
        <v>17904</v>
      </c>
      <c r="C2465" s="358" t="s">
        <v>13339</v>
      </c>
      <c r="D2465" s="358" t="s">
        <v>12984</v>
      </c>
      <c r="E2465" s="358" t="s">
        <v>14714</v>
      </c>
      <c r="G2465" s="358" t="s">
        <v>12886</v>
      </c>
      <c r="H2465" s="385">
        <v>7.74</v>
      </c>
      <c r="I2465" s="358" t="s">
        <v>12893</v>
      </c>
      <c r="J2465" s="358" t="s">
        <v>12888</v>
      </c>
      <c r="K2465" s="358" t="s">
        <v>13558</v>
      </c>
      <c r="L2465" s="362">
        <v>39891</v>
      </c>
      <c r="N2465" s="362">
        <v>39891</v>
      </c>
      <c r="P2465" s="356" t="s">
        <v>13255</v>
      </c>
    </row>
    <row r="2466" spans="1:16" x14ac:dyDescent="0.2">
      <c r="A2466" s="356" t="s">
        <v>9343</v>
      </c>
      <c r="B2466" s="356" t="s">
        <v>17905</v>
      </c>
      <c r="C2466" s="358" t="s">
        <v>13044</v>
      </c>
      <c r="D2466" s="358" t="s">
        <v>13045</v>
      </c>
      <c r="E2466" s="358" t="s">
        <v>17906</v>
      </c>
      <c r="G2466" s="358" t="s">
        <v>12886</v>
      </c>
      <c r="H2466" s="385">
        <v>5.6</v>
      </c>
      <c r="I2466" s="358" t="s">
        <v>12893</v>
      </c>
      <c r="J2466" s="358" t="s">
        <v>12888</v>
      </c>
      <c r="K2466" s="358" t="s">
        <v>13558</v>
      </c>
      <c r="L2466" s="362">
        <v>39883</v>
      </c>
      <c r="N2466" s="362">
        <v>39883</v>
      </c>
      <c r="P2466" s="356" t="s">
        <v>13255</v>
      </c>
    </row>
    <row r="2467" spans="1:16" x14ac:dyDescent="0.2">
      <c r="A2467" s="356" t="s">
        <v>9344</v>
      </c>
      <c r="B2467" s="356" t="s">
        <v>17907</v>
      </c>
      <c r="C2467" s="358" t="s">
        <v>13132</v>
      </c>
      <c r="D2467" s="358" t="s">
        <v>12910</v>
      </c>
      <c r="E2467" s="358" t="s">
        <v>17908</v>
      </c>
      <c r="G2467" s="358" t="s">
        <v>12886</v>
      </c>
      <c r="H2467" s="385">
        <v>9.36</v>
      </c>
      <c r="I2467" s="358" t="s">
        <v>12893</v>
      </c>
      <c r="J2467" s="358" t="s">
        <v>12888</v>
      </c>
      <c r="K2467" s="358" t="s">
        <v>13558</v>
      </c>
      <c r="L2467" s="362">
        <v>39904</v>
      </c>
      <c r="N2467" s="362">
        <v>39904</v>
      </c>
      <c r="P2467" s="356" t="s">
        <v>13255</v>
      </c>
    </row>
    <row r="2468" spans="1:16" x14ac:dyDescent="0.2">
      <c r="A2468" s="356" t="s">
        <v>9345</v>
      </c>
      <c r="B2468" s="356" t="s">
        <v>17834</v>
      </c>
      <c r="C2468" s="358" t="s">
        <v>13044</v>
      </c>
      <c r="D2468" s="358" t="s">
        <v>13045</v>
      </c>
      <c r="E2468" s="358" t="s">
        <v>13047</v>
      </c>
      <c r="G2468" s="358" t="s">
        <v>12886</v>
      </c>
      <c r="H2468" s="385">
        <v>21.08</v>
      </c>
      <c r="I2468" s="358" t="s">
        <v>12887</v>
      </c>
      <c r="J2468" s="358" t="s">
        <v>12888</v>
      </c>
      <c r="K2468" s="358" t="s">
        <v>13558</v>
      </c>
      <c r="L2468" s="362">
        <v>39882</v>
      </c>
      <c r="N2468" s="362">
        <v>39882</v>
      </c>
      <c r="P2468" s="356" t="s">
        <v>13318</v>
      </c>
    </row>
    <row r="2469" spans="1:16" x14ac:dyDescent="0.2">
      <c r="A2469" s="356" t="s">
        <v>9346</v>
      </c>
      <c r="B2469" s="356" t="s">
        <v>17909</v>
      </c>
      <c r="C2469" s="358" t="s">
        <v>12983</v>
      </c>
      <c r="D2469" s="358" t="s">
        <v>12984</v>
      </c>
      <c r="E2469" s="358" t="s">
        <v>15275</v>
      </c>
      <c r="G2469" s="358" t="s">
        <v>12886</v>
      </c>
      <c r="H2469" s="385">
        <v>9.1</v>
      </c>
      <c r="I2469" s="358" t="s">
        <v>12893</v>
      </c>
      <c r="J2469" s="358" t="s">
        <v>12888</v>
      </c>
      <c r="K2469" s="358" t="s">
        <v>13558</v>
      </c>
      <c r="L2469" s="362">
        <v>39889</v>
      </c>
      <c r="N2469" s="362">
        <v>39889</v>
      </c>
      <c r="P2469" s="356" t="s">
        <v>13255</v>
      </c>
    </row>
    <row r="2470" spans="1:16" x14ac:dyDescent="0.2">
      <c r="A2470" s="356" t="s">
        <v>9347</v>
      </c>
      <c r="B2470" s="356" t="s">
        <v>17910</v>
      </c>
      <c r="C2470" s="358" t="s">
        <v>13399</v>
      </c>
      <c r="D2470" s="358" t="s">
        <v>12984</v>
      </c>
      <c r="E2470" s="358" t="s">
        <v>17911</v>
      </c>
      <c r="G2470" s="358" t="s">
        <v>12886</v>
      </c>
      <c r="H2470" s="385">
        <v>10.5</v>
      </c>
      <c r="I2470" s="358" t="s">
        <v>12893</v>
      </c>
      <c r="J2470" s="358" t="s">
        <v>12888</v>
      </c>
      <c r="K2470" s="358" t="s">
        <v>13558</v>
      </c>
      <c r="L2470" s="362">
        <v>39909</v>
      </c>
      <c r="N2470" s="362">
        <v>39909</v>
      </c>
      <c r="P2470" s="356" t="s">
        <v>13255</v>
      </c>
    </row>
    <row r="2471" spans="1:16" x14ac:dyDescent="0.2">
      <c r="A2471" s="356" t="s">
        <v>9348</v>
      </c>
      <c r="B2471" s="356" t="s">
        <v>17912</v>
      </c>
      <c r="C2471" s="358" t="s">
        <v>13330</v>
      </c>
      <c r="D2471" s="358" t="s">
        <v>12984</v>
      </c>
      <c r="E2471" s="358" t="s">
        <v>17913</v>
      </c>
      <c r="G2471" s="358" t="s">
        <v>12886</v>
      </c>
      <c r="H2471" s="385">
        <v>6.6</v>
      </c>
      <c r="I2471" s="358" t="s">
        <v>12893</v>
      </c>
      <c r="J2471" s="358" t="s">
        <v>12888</v>
      </c>
      <c r="K2471" s="358" t="s">
        <v>13558</v>
      </c>
      <c r="L2471" s="362">
        <v>39884</v>
      </c>
      <c r="N2471" s="362">
        <v>39884</v>
      </c>
      <c r="P2471" s="356" t="s">
        <v>13255</v>
      </c>
    </row>
    <row r="2472" spans="1:16" x14ac:dyDescent="0.2">
      <c r="A2472" s="356" t="s">
        <v>9349</v>
      </c>
      <c r="B2472" s="356" t="s">
        <v>17914</v>
      </c>
      <c r="C2472" s="358" t="s">
        <v>12962</v>
      </c>
      <c r="D2472" s="358" t="s">
        <v>12963</v>
      </c>
      <c r="E2472" s="358" t="s">
        <v>13104</v>
      </c>
      <c r="G2472" s="358" t="s">
        <v>12886</v>
      </c>
      <c r="H2472" s="385">
        <v>4.3049999999999997</v>
      </c>
      <c r="I2472" s="358" t="s">
        <v>12893</v>
      </c>
      <c r="J2472" s="358" t="s">
        <v>12888</v>
      </c>
      <c r="K2472" s="358" t="s">
        <v>13558</v>
      </c>
      <c r="L2472" s="362">
        <v>39892</v>
      </c>
      <c r="N2472" s="362">
        <v>39892</v>
      </c>
      <c r="P2472" s="356" t="s">
        <v>13255</v>
      </c>
    </row>
    <row r="2473" spans="1:16" x14ac:dyDescent="0.2">
      <c r="A2473" s="356" t="s">
        <v>9350</v>
      </c>
      <c r="B2473" s="356" t="s">
        <v>17915</v>
      </c>
      <c r="C2473" s="358" t="s">
        <v>12983</v>
      </c>
      <c r="D2473" s="358" t="s">
        <v>12984</v>
      </c>
      <c r="E2473" s="358" t="s">
        <v>15233</v>
      </c>
      <c r="G2473" s="358" t="s">
        <v>12886</v>
      </c>
      <c r="H2473" s="385">
        <v>15.925000000000001</v>
      </c>
      <c r="I2473" s="358" t="s">
        <v>12893</v>
      </c>
      <c r="J2473" s="358" t="s">
        <v>12888</v>
      </c>
      <c r="K2473" s="358" t="s">
        <v>13558</v>
      </c>
      <c r="L2473" s="362">
        <v>39909</v>
      </c>
      <c r="N2473" s="362">
        <v>39909</v>
      </c>
      <c r="P2473" s="356" t="s">
        <v>13255</v>
      </c>
    </row>
    <row r="2474" spans="1:16" x14ac:dyDescent="0.2">
      <c r="A2474" s="356" t="s">
        <v>9351</v>
      </c>
      <c r="B2474" s="356" t="s">
        <v>17916</v>
      </c>
      <c r="C2474" s="358" t="s">
        <v>12905</v>
      </c>
      <c r="D2474" s="358" t="s">
        <v>12987</v>
      </c>
      <c r="E2474" s="358" t="s">
        <v>17917</v>
      </c>
      <c r="G2474" s="358" t="s">
        <v>12886</v>
      </c>
      <c r="H2474" s="385">
        <v>8.82</v>
      </c>
      <c r="I2474" s="358" t="s">
        <v>12893</v>
      </c>
      <c r="J2474" s="358" t="s">
        <v>12888</v>
      </c>
      <c r="K2474" s="358" t="s">
        <v>13558</v>
      </c>
      <c r="L2474" s="362">
        <v>39896</v>
      </c>
      <c r="N2474" s="362">
        <v>39896</v>
      </c>
      <c r="P2474" s="356" t="s">
        <v>13255</v>
      </c>
    </row>
    <row r="2475" spans="1:16" x14ac:dyDescent="0.2">
      <c r="A2475" s="356" t="s">
        <v>9352</v>
      </c>
      <c r="B2475" s="356" t="s">
        <v>17918</v>
      </c>
      <c r="C2475" s="358" t="s">
        <v>12905</v>
      </c>
      <c r="D2475" s="358" t="s">
        <v>12906</v>
      </c>
      <c r="E2475" s="358" t="s">
        <v>17919</v>
      </c>
      <c r="G2475" s="358" t="s">
        <v>12886</v>
      </c>
      <c r="H2475" s="385">
        <v>5.4</v>
      </c>
      <c r="I2475" s="358" t="s">
        <v>12893</v>
      </c>
      <c r="J2475" s="358" t="s">
        <v>12888</v>
      </c>
      <c r="K2475" s="358" t="s">
        <v>13558</v>
      </c>
      <c r="L2475" s="362">
        <v>39812</v>
      </c>
      <c r="N2475" s="362">
        <v>39812</v>
      </c>
      <c r="P2475" s="356" t="s">
        <v>13255</v>
      </c>
    </row>
    <row r="2476" spans="1:16" x14ac:dyDescent="0.2">
      <c r="A2476" s="356" t="s">
        <v>9353</v>
      </c>
      <c r="B2476" s="356" t="s">
        <v>17920</v>
      </c>
      <c r="C2476" s="358" t="s">
        <v>13955</v>
      </c>
      <c r="D2476" s="358" t="s">
        <v>12997</v>
      </c>
      <c r="E2476" s="358" t="s">
        <v>17921</v>
      </c>
      <c r="G2476" s="358" t="s">
        <v>12886</v>
      </c>
      <c r="H2476" s="385">
        <v>10.125</v>
      </c>
      <c r="I2476" s="358" t="s">
        <v>12893</v>
      </c>
      <c r="J2476" s="358" t="s">
        <v>12888</v>
      </c>
      <c r="K2476" s="358" t="s">
        <v>13558</v>
      </c>
      <c r="L2476" s="362">
        <v>39911</v>
      </c>
      <c r="N2476" s="362">
        <v>39911</v>
      </c>
      <c r="P2476" s="356" t="s">
        <v>13255</v>
      </c>
    </row>
    <row r="2477" spans="1:16" x14ac:dyDescent="0.2">
      <c r="A2477" s="356" t="s">
        <v>9354</v>
      </c>
      <c r="B2477" s="356" t="s">
        <v>17922</v>
      </c>
      <c r="C2477" s="358" t="s">
        <v>13642</v>
      </c>
      <c r="D2477" s="358" t="s">
        <v>13169</v>
      </c>
      <c r="E2477" s="358" t="s">
        <v>17923</v>
      </c>
      <c r="G2477" s="358" t="s">
        <v>12886</v>
      </c>
      <c r="H2477" s="385">
        <v>9.36</v>
      </c>
      <c r="I2477" s="358" t="s">
        <v>12893</v>
      </c>
      <c r="J2477" s="358" t="s">
        <v>12888</v>
      </c>
      <c r="K2477" s="358" t="s">
        <v>13558</v>
      </c>
      <c r="L2477" s="362">
        <v>39869</v>
      </c>
      <c r="N2477" s="362">
        <v>39869</v>
      </c>
      <c r="P2477" s="356" t="s">
        <v>13255</v>
      </c>
    </row>
    <row r="2478" spans="1:16" x14ac:dyDescent="0.2">
      <c r="A2478" s="356" t="s">
        <v>9355</v>
      </c>
      <c r="B2478" s="356" t="s">
        <v>17924</v>
      </c>
      <c r="C2478" s="358" t="s">
        <v>13007</v>
      </c>
      <c r="D2478" s="358" t="s">
        <v>12976</v>
      </c>
      <c r="E2478" s="358" t="s">
        <v>17925</v>
      </c>
      <c r="G2478" s="358" t="s">
        <v>12886</v>
      </c>
      <c r="H2478" s="385">
        <v>21.6</v>
      </c>
      <c r="I2478" s="358" t="s">
        <v>12893</v>
      </c>
      <c r="J2478" s="358" t="s">
        <v>12888</v>
      </c>
      <c r="K2478" s="358" t="s">
        <v>13558</v>
      </c>
      <c r="L2478" s="362">
        <v>39904</v>
      </c>
      <c r="N2478" s="362">
        <v>39904</v>
      </c>
      <c r="P2478" s="356" t="s">
        <v>13255</v>
      </c>
    </row>
    <row r="2479" spans="1:16" x14ac:dyDescent="0.2">
      <c r="A2479" s="356" t="s">
        <v>9356</v>
      </c>
      <c r="B2479" s="356" t="s">
        <v>17926</v>
      </c>
      <c r="C2479" s="358" t="s">
        <v>13565</v>
      </c>
      <c r="D2479" s="358" t="s">
        <v>13027</v>
      </c>
      <c r="E2479" s="358" t="s">
        <v>17927</v>
      </c>
      <c r="G2479" s="358" t="s">
        <v>12886</v>
      </c>
      <c r="H2479" s="385">
        <v>10.8</v>
      </c>
      <c r="I2479" s="358" t="s">
        <v>12893</v>
      </c>
      <c r="J2479" s="358" t="s">
        <v>12888</v>
      </c>
      <c r="K2479" s="358" t="s">
        <v>13558</v>
      </c>
      <c r="L2479" s="362">
        <v>39885</v>
      </c>
      <c r="N2479" s="362">
        <v>39885</v>
      </c>
      <c r="P2479" s="356" t="s">
        <v>13255</v>
      </c>
    </row>
    <row r="2480" spans="1:16" x14ac:dyDescent="0.2">
      <c r="A2480" s="356" t="s">
        <v>9357</v>
      </c>
      <c r="B2480" s="356" t="s">
        <v>17928</v>
      </c>
      <c r="C2480" s="358" t="s">
        <v>13037</v>
      </c>
      <c r="D2480" s="358" t="s">
        <v>13038</v>
      </c>
      <c r="E2480" s="358" t="s">
        <v>17929</v>
      </c>
      <c r="G2480" s="358" t="s">
        <v>12886</v>
      </c>
      <c r="H2480" s="385">
        <v>8.82</v>
      </c>
      <c r="I2480" s="358" t="s">
        <v>12893</v>
      </c>
      <c r="J2480" s="358" t="s">
        <v>12888</v>
      </c>
      <c r="K2480" s="358" t="s">
        <v>13558</v>
      </c>
      <c r="L2480" s="362">
        <v>39896</v>
      </c>
      <c r="N2480" s="362">
        <v>39896</v>
      </c>
      <c r="P2480" s="356" t="s">
        <v>13255</v>
      </c>
    </row>
    <row r="2481" spans="1:16" x14ac:dyDescent="0.2">
      <c r="A2481" s="356" t="s">
        <v>9358</v>
      </c>
      <c r="B2481" s="356" t="s">
        <v>17930</v>
      </c>
      <c r="C2481" s="358" t="s">
        <v>12972</v>
      </c>
      <c r="D2481" s="358" t="s">
        <v>12973</v>
      </c>
      <c r="E2481" s="358" t="s">
        <v>17931</v>
      </c>
      <c r="G2481" s="358" t="s">
        <v>12886</v>
      </c>
      <c r="H2481" s="385">
        <v>26.13</v>
      </c>
      <c r="I2481" s="358" t="s">
        <v>12893</v>
      </c>
      <c r="J2481" s="358" t="s">
        <v>12888</v>
      </c>
      <c r="K2481" s="358" t="s">
        <v>13558</v>
      </c>
      <c r="L2481" s="362">
        <v>39804</v>
      </c>
      <c r="N2481" s="362">
        <v>39804</v>
      </c>
      <c r="P2481" s="356" t="s">
        <v>13255</v>
      </c>
    </row>
    <row r="2482" spans="1:16" x14ac:dyDescent="0.2">
      <c r="A2482" s="356" t="s">
        <v>9359</v>
      </c>
      <c r="B2482" s="356" t="s">
        <v>17930</v>
      </c>
      <c r="C2482" s="358" t="s">
        <v>12972</v>
      </c>
      <c r="D2482" s="358" t="s">
        <v>12973</v>
      </c>
      <c r="E2482" s="358" t="s">
        <v>17931</v>
      </c>
      <c r="G2482" s="358" t="s">
        <v>12886</v>
      </c>
      <c r="H2482" s="385">
        <v>44.07</v>
      </c>
      <c r="I2482" s="358" t="s">
        <v>12893</v>
      </c>
      <c r="J2482" s="358" t="s">
        <v>12888</v>
      </c>
      <c r="K2482" s="358" t="s">
        <v>13558</v>
      </c>
      <c r="L2482" s="362">
        <v>39986</v>
      </c>
      <c r="N2482" s="362">
        <v>39986</v>
      </c>
      <c r="P2482" s="356" t="s">
        <v>13605</v>
      </c>
    </row>
    <row r="2483" spans="1:16" x14ac:dyDescent="0.2">
      <c r="A2483" s="356" t="s">
        <v>9360</v>
      </c>
      <c r="B2483" s="356" t="s">
        <v>17932</v>
      </c>
      <c r="C2483" s="358" t="s">
        <v>13618</v>
      </c>
      <c r="D2483" s="358" t="s">
        <v>12931</v>
      </c>
      <c r="E2483" s="358" t="s">
        <v>17933</v>
      </c>
      <c r="G2483" s="358" t="s">
        <v>12886</v>
      </c>
      <c r="H2483" s="385">
        <v>8.1</v>
      </c>
      <c r="I2483" s="358" t="s">
        <v>12893</v>
      </c>
      <c r="J2483" s="358" t="s">
        <v>12888</v>
      </c>
      <c r="K2483" s="358" t="s">
        <v>13558</v>
      </c>
      <c r="L2483" s="362">
        <v>39895</v>
      </c>
      <c r="N2483" s="362">
        <v>39895</v>
      </c>
      <c r="P2483" s="356" t="s">
        <v>13255</v>
      </c>
    </row>
    <row r="2484" spans="1:16" x14ac:dyDescent="0.2">
      <c r="A2484" s="356" t="s">
        <v>9361</v>
      </c>
      <c r="B2484" s="356" t="s">
        <v>17934</v>
      </c>
      <c r="C2484" s="358" t="s">
        <v>13202</v>
      </c>
      <c r="D2484" s="358" t="s">
        <v>12984</v>
      </c>
      <c r="E2484" s="358" t="s">
        <v>16459</v>
      </c>
      <c r="G2484" s="358" t="s">
        <v>12886</v>
      </c>
      <c r="H2484" s="385">
        <v>12.42</v>
      </c>
      <c r="I2484" s="358" t="s">
        <v>12887</v>
      </c>
      <c r="J2484" s="358" t="s">
        <v>12888</v>
      </c>
      <c r="K2484" s="358" t="s">
        <v>13558</v>
      </c>
      <c r="L2484" s="362">
        <v>39920</v>
      </c>
      <c r="N2484" s="362">
        <v>39920</v>
      </c>
      <c r="P2484" s="356" t="s">
        <v>13255</v>
      </c>
    </row>
    <row r="2485" spans="1:16" x14ac:dyDescent="0.2">
      <c r="A2485" s="356" t="s">
        <v>9362</v>
      </c>
      <c r="B2485" s="356" t="s">
        <v>17935</v>
      </c>
      <c r="C2485" s="358" t="s">
        <v>12915</v>
      </c>
      <c r="D2485" s="358" t="s">
        <v>12916</v>
      </c>
      <c r="E2485" s="358" t="s">
        <v>17936</v>
      </c>
      <c r="G2485" s="358" t="s">
        <v>12886</v>
      </c>
      <c r="H2485" s="385">
        <v>4.32</v>
      </c>
      <c r="I2485" s="358" t="s">
        <v>12893</v>
      </c>
      <c r="J2485" s="358" t="s">
        <v>12888</v>
      </c>
      <c r="K2485" s="358" t="s">
        <v>13558</v>
      </c>
      <c r="L2485" s="362">
        <v>39920</v>
      </c>
      <c r="N2485" s="362">
        <v>39920</v>
      </c>
      <c r="P2485" s="356" t="s">
        <v>13255</v>
      </c>
    </row>
    <row r="2486" spans="1:16" x14ac:dyDescent="0.2">
      <c r="A2486" s="356" t="s">
        <v>9363</v>
      </c>
      <c r="B2486" s="356" t="s">
        <v>17937</v>
      </c>
      <c r="C2486" s="358" t="s">
        <v>13089</v>
      </c>
      <c r="D2486" s="358" t="s">
        <v>12997</v>
      </c>
      <c r="E2486" s="358" t="s">
        <v>17938</v>
      </c>
      <c r="G2486" s="358" t="s">
        <v>12886</v>
      </c>
      <c r="H2486" s="385">
        <v>23.085000000000001</v>
      </c>
      <c r="I2486" s="358" t="s">
        <v>12893</v>
      </c>
      <c r="J2486" s="358" t="s">
        <v>12888</v>
      </c>
      <c r="K2486" s="358" t="s">
        <v>13558</v>
      </c>
      <c r="L2486" s="362">
        <v>39930</v>
      </c>
      <c r="N2486" s="362">
        <v>39930</v>
      </c>
      <c r="P2486" s="356" t="s">
        <v>13255</v>
      </c>
    </row>
    <row r="2487" spans="1:16" x14ac:dyDescent="0.2">
      <c r="A2487" s="356" t="s">
        <v>9364</v>
      </c>
      <c r="B2487" s="356" t="s">
        <v>17939</v>
      </c>
      <c r="C2487" s="358" t="s">
        <v>12905</v>
      </c>
      <c r="D2487" s="358" t="s">
        <v>12987</v>
      </c>
      <c r="E2487" s="358" t="s">
        <v>17940</v>
      </c>
      <c r="G2487" s="358" t="s">
        <v>12886</v>
      </c>
      <c r="H2487" s="385">
        <v>8.82</v>
      </c>
      <c r="I2487" s="358" t="s">
        <v>12893</v>
      </c>
      <c r="J2487" s="358" t="s">
        <v>12888</v>
      </c>
      <c r="K2487" s="358" t="s">
        <v>13558</v>
      </c>
      <c r="L2487" s="362">
        <v>39933</v>
      </c>
      <c r="N2487" s="362">
        <v>39933</v>
      </c>
      <c r="P2487" s="356" t="s">
        <v>13255</v>
      </c>
    </row>
    <row r="2488" spans="1:16" x14ac:dyDescent="0.2">
      <c r="A2488" s="356" t="s">
        <v>9365</v>
      </c>
      <c r="B2488" s="356" t="s">
        <v>17941</v>
      </c>
      <c r="C2488" s="358" t="s">
        <v>12905</v>
      </c>
      <c r="D2488" s="358" t="s">
        <v>12945</v>
      </c>
      <c r="E2488" s="358" t="s">
        <v>17942</v>
      </c>
      <c r="G2488" s="358" t="s">
        <v>12886</v>
      </c>
      <c r="H2488" s="385">
        <v>5.28</v>
      </c>
      <c r="I2488" s="358" t="s">
        <v>12893</v>
      </c>
      <c r="J2488" s="358" t="s">
        <v>12888</v>
      </c>
      <c r="K2488" s="358" t="s">
        <v>13558</v>
      </c>
      <c r="L2488" s="362">
        <v>39918</v>
      </c>
      <c r="N2488" s="362">
        <v>39918</v>
      </c>
      <c r="P2488" s="356" t="s">
        <v>13255</v>
      </c>
    </row>
    <row r="2489" spans="1:16" x14ac:dyDescent="0.2">
      <c r="A2489" s="356" t="s">
        <v>9366</v>
      </c>
      <c r="B2489" s="356" t="s">
        <v>17943</v>
      </c>
      <c r="C2489" s="358" t="s">
        <v>15375</v>
      </c>
      <c r="D2489" s="358" t="s">
        <v>12931</v>
      </c>
      <c r="E2489" s="358" t="s">
        <v>17944</v>
      </c>
      <c r="G2489" s="358" t="s">
        <v>12886</v>
      </c>
      <c r="H2489" s="385">
        <v>6</v>
      </c>
      <c r="I2489" s="358" t="s">
        <v>12893</v>
      </c>
      <c r="J2489" s="358" t="s">
        <v>12888</v>
      </c>
      <c r="K2489" s="358" t="s">
        <v>13558</v>
      </c>
      <c r="L2489" s="362">
        <v>39905</v>
      </c>
      <c r="N2489" s="362">
        <v>39905</v>
      </c>
      <c r="P2489" s="356" t="s">
        <v>13255</v>
      </c>
    </row>
    <row r="2490" spans="1:16" x14ac:dyDescent="0.2">
      <c r="A2490" s="356" t="s">
        <v>9367</v>
      </c>
      <c r="B2490" s="356" t="s">
        <v>17945</v>
      </c>
      <c r="C2490" s="358" t="s">
        <v>12962</v>
      </c>
      <c r="D2490" s="358" t="s">
        <v>12963</v>
      </c>
      <c r="E2490" s="358" t="s">
        <v>17946</v>
      </c>
      <c r="G2490" s="358" t="s">
        <v>12886</v>
      </c>
      <c r="H2490" s="385">
        <v>5.94</v>
      </c>
      <c r="I2490" s="358" t="s">
        <v>12893</v>
      </c>
      <c r="J2490" s="358" t="s">
        <v>12888</v>
      </c>
      <c r="K2490" s="358" t="s">
        <v>13558</v>
      </c>
      <c r="L2490" s="362">
        <v>39921</v>
      </c>
      <c r="N2490" s="362">
        <v>39921</v>
      </c>
      <c r="P2490" s="356" t="s">
        <v>13255</v>
      </c>
    </row>
    <row r="2491" spans="1:16" x14ac:dyDescent="0.2">
      <c r="A2491" s="356" t="s">
        <v>9368</v>
      </c>
      <c r="B2491" s="356" t="s">
        <v>17947</v>
      </c>
      <c r="C2491" s="358" t="s">
        <v>13017</v>
      </c>
      <c r="D2491" s="358" t="s">
        <v>13018</v>
      </c>
      <c r="E2491" s="358" t="s">
        <v>17948</v>
      </c>
      <c r="G2491" s="358" t="s">
        <v>12886</v>
      </c>
      <c r="H2491" s="385">
        <v>8.64</v>
      </c>
      <c r="I2491" s="358" t="s">
        <v>12893</v>
      </c>
      <c r="J2491" s="358" t="s">
        <v>12888</v>
      </c>
      <c r="K2491" s="358" t="s">
        <v>13558</v>
      </c>
      <c r="L2491" s="362">
        <v>39932</v>
      </c>
      <c r="N2491" s="362">
        <v>39932</v>
      </c>
      <c r="P2491" s="356" t="s">
        <v>13255</v>
      </c>
    </row>
    <row r="2492" spans="1:16" x14ac:dyDescent="0.2">
      <c r="A2492" s="356" t="s">
        <v>9369</v>
      </c>
      <c r="B2492" s="356" t="s">
        <v>17949</v>
      </c>
      <c r="C2492" s="358" t="s">
        <v>13286</v>
      </c>
      <c r="D2492" s="358" t="s">
        <v>12910</v>
      </c>
      <c r="E2492" s="358" t="s">
        <v>17950</v>
      </c>
      <c r="G2492" s="358" t="s">
        <v>12886</v>
      </c>
      <c r="H2492" s="385">
        <v>22.88</v>
      </c>
      <c r="I2492" s="358" t="s">
        <v>12893</v>
      </c>
      <c r="J2492" s="358" t="s">
        <v>12888</v>
      </c>
      <c r="K2492" s="358" t="s">
        <v>13558</v>
      </c>
      <c r="L2492" s="362">
        <v>40402</v>
      </c>
      <c r="N2492" s="362">
        <v>40402</v>
      </c>
      <c r="P2492" s="356" t="s">
        <v>13255</v>
      </c>
    </row>
    <row r="2493" spans="1:16" x14ac:dyDescent="0.2">
      <c r="A2493" s="356" t="s">
        <v>9370</v>
      </c>
      <c r="B2493" s="356" t="s">
        <v>17951</v>
      </c>
      <c r="C2493" s="358" t="s">
        <v>13339</v>
      </c>
      <c r="D2493" s="358" t="s">
        <v>12984</v>
      </c>
      <c r="E2493" s="358" t="s">
        <v>13135</v>
      </c>
      <c r="G2493" s="358" t="s">
        <v>12886</v>
      </c>
      <c r="H2493" s="385">
        <v>13.86</v>
      </c>
      <c r="I2493" s="358" t="s">
        <v>12893</v>
      </c>
      <c r="J2493" s="358" t="s">
        <v>12888</v>
      </c>
      <c r="K2493" s="358" t="s">
        <v>13558</v>
      </c>
      <c r="L2493" s="362">
        <v>39959</v>
      </c>
      <c r="N2493" s="362">
        <v>39959</v>
      </c>
      <c r="P2493" s="356" t="s">
        <v>13255</v>
      </c>
    </row>
    <row r="2494" spans="1:16" x14ac:dyDescent="0.2">
      <c r="A2494" s="356" t="s">
        <v>9371</v>
      </c>
      <c r="B2494" s="356" t="s">
        <v>17952</v>
      </c>
      <c r="C2494" s="358" t="s">
        <v>13033</v>
      </c>
      <c r="D2494" s="358" t="s">
        <v>13034</v>
      </c>
      <c r="E2494" s="358" t="s">
        <v>13874</v>
      </c>
      <c r="G2494" s="358" t="s">
        <v>12886</v>
      </c>
      <c r="H2494" s="385">
        <v>10.725</v>
      </c>
      <c r="I2494" s="358" t="s">
        <v>12893</v>
      </c>
      <c r="J2494" s="358" t="s">
        <v>12888</v>
      </c>
      <c r="K2494" s="358" t="s">
        <v>13558</v>
      </c>
      <c r="L2494" s="362">
        <v>39937</v>
      </c>
      <c r="N2494" s="362">
        <v>39937</v>
      </c>
      <c r="P2494" s="356" t="s">
        <v>13255</v>
      </c>
    </row>
    <row r="2495" spans="1:16" x14ac:dyDescent="0.2">
      <c r="A2495" s="356" t="s">
        <v>9372</v>
      </c>
      <c r="B2495" s="356" t="s">
        <v>17953</v>
      </c>
      <c r="C2495" s="358" t="s">
        <v>13333</v>
      </c>
      <c r="D2495" s="358" t="s">
        <v>12931</v>
      </c>
      <c r="E2495" s="358" t="s">
        <v>17954</v>
      </c>
      <c r="G2495" s="358" t="s">
        <v>12886</v>
      </c>
      <c r="H2495" s="385">
        <v>15.4</v>
      </c>
      <c r="I2495" s="358" t="s">
        <v>12893</v>
      </c>
      <c r="J2495" s="358" t="s">
        <v>12888</v>
      </c>
      <c r="K2495" s="358" t="s">
        <v>13558</v>
      </c>
      <c r="L2495" s="362">
        <v>39937</v>
      </c>
      <c r="N2495" s="362">
        <v>39937</v>
      </c>
      <c r="P2495" s="356" t="s">
        <v>13605</v>
      </c>
    </row>
    <row r="2496" spans="1:16" x14ac:dyDescent="0.2">
      <c r="A2496" s="356" t="s">
        <v>9373</v>
      </c>
      <c r="B2496" s="356" t="s">
        <v>17955</v>
      </c>
      <c r="C2496" s="358" t="s">
        <v>12905</v>
      </c>
      <c r="D2496" s="358" t="s">
        <v>12987</v>
      </c>
      <c r="E2496" s="358" t="s">
        <v>17956</v>
      </c>
      <c r="G2496" s="358" t="s">
        <v>12886</v>
      </c>
      <c r="H2496" s="385">
        <v>6.3</v>
      </c>
      <c r="I2496" s="358" t="s">
        <v>12893</v>
      </c>
      <c r="J2496" s="358" t="s">
        <v>12888</v>
      </c>
      <c r="K2496" s="358" t="s">
        <v>13558</v>
      </c>
      <c r="L2496" s="362">
        <v>39927</v>
      </c>
      <c r="N2496" s="362">
        <v>39927</v>
      </c>
      <c r="P2496" s="356" t="s">
        <v>13255</v>
      </c>
    </row>
    <row r="2497" spans="1:16" x14ac:dyDescent="0.2">
      <c r="A2497" s="356" t="s">
        <v>9374</v>
      </c>
      <c r="B2497" s="356" t="s">
        <v>17957</v>
      </c>
      <c r="C2497" s="358" t="s">
        <v>12890</v>
      </c>
      <c r="D2497" s="358" t="s">
        <v>12891</v>
      </c>
      <c r="E2497" s="358" t="s">
        <v>17958</v>
      </c>
      <c r="G2497" s="358" t="s">
        <v>12886</v>
      </c>
      <c r="H2497" s="385">
        <v>5.85</v>
      </c>
      <c r="I2497" s="358" t="s">
        <v>12893</v>
      </c>
      <c r="J2497" s="358" t="s">
        <v>12888</v>
      </c>
      <c r="K2497" s="358" t="s">
        <v>13558</v>
      </c>
      <c r="L2497" s="362">
        <v>39938</v>
      </c>
      <c r="N2497" s="362">
        <v>39938</v>
      </c>
      <c r="P2497" s="356" t="s">
        <v>13255</v>
      </c>
    </row>
    <row r="2498" spans="1:16" x14ac:dyDescent="0.2">
      <c r="A2498" s="356" t="s">
        <v>9375</v>
      </c>
      <c r="B2498" s="356" t="s">
        <v>17959</v>
      </c>
      <c r="C2498" s="358" t="s">
        <v>13132</v>
      </c>
      <c r="D2498" s="358" t="s">
        <v>12910</v>
      </c>
      <c r="E2498" s="358" t="s">
        <v>17960</v>
      </c>
      <c r="G2498" s="358" t="s">
        <v>12886</v>
      </c>
      <c r="H2498" s="385">
        <v>14.85</v>
      </c>
      <c r="I2498" s="358" t="s">
        <v>12893</v>
      </c>
      <c r="J2498" s="358" t="s">
        <v>12888</v>
      </c>
      <c r="K2498" s="358" t="s">
        <v>13558</v>
      </c>
      <c r="L2498" s="362">
        <v>39952</v>
      </c>
      <c r="N2498" s="362">
        <v>39952</v>
      </c>
      <c r="P2498" s="356" t="s">
        <v>13255</v>
      </c>
    </row>
    <row r="2499" spans="1:16" x14ac:dyDescent="0.2">
      <c r="A2499" s="356" t="s">
        <v>9376</v>
      </c>
      <c r="B2499" s="356" t="s">
        <v>17961</v>
      </c>
      <c r="C2499" s="358" t="s">
        <v>14467</v>
      </c>
      <c r="D2499" s="358" t="s">
        <v>12984</v>
      </c>
      <c r="E2499" s="358" t="s">
        <v>17962</v>
      </c>
      <c r="G2499" s="358" t="s">
        <v>12886</v>
      </c>
      <c r="H2499" s="385">
        <v>10.125</v>
      </c>
      <c r="I2499" s="358" t="s">
        <v>12893</v>
      </c>
      <c r="J2499" s="358" t="s">
        <v>12888</v>
      </c>
      <c r="K2499" s="358" t="s">
        <v>13558</v>
      </c>
      <c r="L2499" s="362">
        <v>39940</v>
      </c>
      <c r="N2499" s="362">
        <v>39940</v>
      </c>
      <c r="P2499" s="356" t="s">
        <v>13255</v>
      </c>
    </row>
    <row r="2500" spans="1:16" x14ac:dyDescent="0.2">
      <c r="A2500" s="356" t="s">
        <v>9377</v>
      </c>
      <c r="B2500" s="356" t="s">
        <v>17963</v>
      </c>
      <c r="C2500" s="358" t="s">
        <v>13007</v>
      </c>
      <c r="D2500" s="358" t="s">
        <v>12976</v>
      </c>
      <c r="E2500" s="358" t="s">
        <v>17964</v>
      </c>
      <c r="G2500" s="358" t="s">
        <v>12886</v>
      </c>
      <c r="H2500" s="385">
        <v>22.274999999999999</v>
      </c>
      <c r="I2500" s="358" t="s">
        <v>12893</v>
      </c>
      <c r="J2500" s="358" t="s">
        <v>12888</v>
      </c>
      <c r="K2500" s="358" t="s">
        <v>13558</v>
      </c>
      <c r="L2500" s="362">
        <v>39947</v>
      </c>
      <c r="N2500" s="362">
        <v>39947</v>
      </c>
      <c r="P2500" s="356" t="s">
        <v>13255</v>
      </c>
    </row>
    <row r="2501" spans="1:16" x14ac:dyDescent="0.2">
      <c r="A2501" s="356" t="s">
        <v>9378</v>
      </c>
      <c r="B2501" s="356" t="s">
        <v>17965</v>
      </c>
      <c r="C2501" s="358" t="s">
        <v>13404</v>
      </c>
      <c r="D2501" s="358" t="s">
        <v>12973</v>
      </c>
      <c r="E2501" s="358" t="s">
        <v>17966</v>
      </c>
      <c r="G2501" s="358" t="s">
        <v>12886</v>
      </c>
      <c r="H2501" s="385">
        <v>18.059999999999999</v>
      </c>
      <c r="I2501" s="358" t="s">
        <v>12893</v>
      </c>
      <c r="J2501" s="358" t="s">
        <v>12888</v>
      </c>
      <c r="K2501" s="358" t="s">
        <v>13558</v>
      </c>
      <c r="L2501" s="362">
        <v>39941</v>
      </c>
      <c r="N2501" s="362">
        <v>39941</v>
      </c>
      <c r="P2501" s="356" t="s">
        <v>13255</v>
      </c>
    </row>
    <row r="2502" spans="1:16" x14ac:dyDescent="0.2">
      <c r="A2502" s="356" t="s">
        <v>9379</v>
      </c>
      <c r="B2502" s="356" t="s">
        <v>17967</v>
      </c>
      <c r="C2502" s="358" t="s">
        <v>15472</v>
      </c>
      <c r="D2502" s="358" t="s">
        <v>12997</v>
      </c>
      <c r="E2502" s="358" t="s">
        <v>17968</v>
      </c>
      <c r="G2502" s="358" t="s">
        <v>12886</v>
      </c>
      <c r="H2502" s="385">
        <v>8.4600000000000009</v>
      </c>
      <c r="I2502" s="358" t="s">
        <v>12893</v>
      </c>
      <c r="J2502" s="358" t="s">
        <v>12888</v>
      </c>
      <c r="K2502" s="358" t="s">
        <v>13558</v>
      </c>
      <c r="L2502" s="362">
        <v>40759</v>
      </c>
      <c r="N2502" s="362">
        <v>40759</v>
      </c>
      <c r="P2502" s="356" t="s">
        <v>13255</v>
      </c>
    </row>
    <row r="2503" spans="1:16" x14ac:dyDescent="0.2">
      <c r="A2503" s="356" t="s">
        <v>9380</v>
      </c>
      <c r="B2503" s="356" t="s">
        <v>17969</v>
      </c>
      <c r="C2503" s="358" t="s">
        <v>13399</v>
      </c>
      <c r="D2503" s="358" t="s">
        <v>12984</v>
      </c>
      <c r="E2503" s="358" t="s">
        <v>17970</v>
      </c>
      <c r="G2503" s="358" t="s">
        <v>12886</v>
      </c>
      <c r="H2503" s="385">
        <v>8.82</v>
      </c>
      <c r="I2503" s="358" t="s">
        <v>12893</v>
      </c>
      <c r="J2503" s="358" t="s">
        <v>12888</v>
      </c>
      <c r="K2503" s="358" t="s">
        <v>13558</v>
      </c>
      <c r="L2503" s="362">
        <v>39974</v>
      </c>
      <c r="N2503" s="362">
        <v>39974</v>
      </c>
      <c r="P2503" s="356" t="s">
        <v>13255</v>
      </c>
    </row>
    <row r="2504" spans="1:16" x14ac:dyDescent="0.2">
      <c r="A2504" s="356" t="s">
        <v>9381</v>
      </c>
      <c r="B2504" s="356" t="s">
        <v>17971</v>
      </c>
      <c r="C2504" s="358" t="s">
        <v>13085</v>
      </c>
      <c r="D2504" s="358" t="s">
        <v>13010</v>
      </c>
      <c r="E2504" s="358" t="s">
        <v>17972</v>
      </c>
      <c r="G2504" s="358" t="s">
        <v>12886</v>
      </c>
      <c r="H2504" s="385">
        <v>20.52</v>
      </c>
      <c r="I2504" s="358" t="s">
        <v>12893</v>
      </c>
      <c r="J2504" s="358" t="s">
        <v>12888</v>
      </c>
      <c r="K2504" s="358" t="s">
        <v>13558</v>
      </c>
      <c r="L2504" s="362">
        <v>39941</v>
      </c>
      <c r="N2504" s="362">
        <v>39941</v>
      </c>
      <c r="P2504" s="356" t="s">
        <v>13255</v>
      </c>
    </row>
    <row r="2505" spans="1:16" x14ac:dyDescent="0.2">
      <c r="A2505" s="356" t="s">
        <v>9382</v>
      </c>
      <c r="B2505" s="356" t="s">
        <v>17973</v>
      </c>
      <c r="C2505" s="358" t="s">
        <v>13091</v>
      </c>
      <c r="D2505" s="358" t="s">
        <v>12910</v>
      </c>
      <c r="E2505" s="358" t="s">
        <v>17974</v>
      </c>
      <c r="G2505" s="358" t="s">
        <v>12886</v>
      </c>
      <c r="H2505" s="385">
        <v>54.81</v>
      </c>
      <c r="I2505" s="358" t="s">
        <v>12887</v>
      </c>
      <c r="J2505" s="358" t="s">
        <v>12908</v>
      </c>
      <c r="K2505" s="358" t="s">
        <v>13558</v>
      </c>
      <c r="L2505" s="362">
        <v>39891</v>
      </c>
      <c r="N2505" s="362">
        <v>39891</v>
      </c>
      <c r="P2505" s="356" t="s">
        <v>13605</v>
      </c>
    </row>
    <row r="2506" spans="1:16" x14ac:dyDescent="0.2">
      <c r="A2506" s="356" t="s">
        <v>9383</v>
      </c>
      <c r="B2506" s="356" t="s">
        <v>17975</v>
      </c>
      <c r="C2506" s="358" t="s">
        <v>12938</v>
      </c>
      <c r="D2506" s="358" t="s">
        <v>12939</v>
      </c>
      <c r="E2506" s="358" t="s">
        <v>17976</v>
      </c>
      <c r="G2506" s="358" t="s">
        <v>12886</v>
      </c>
      <c r="H2506" s="385">
        <v>7.92</v>
      </c>
      <c r="I2506" s="358" t="s">
        <v>12893</v>
      </c>
      <c r="J2506" s="358" t="s">
        <v>12888</v>
      </c>
      <c r="K2506" s="358" t="s">
        <v>13558</v>
      </c>
      <c r="L2506" s="362">
        <v>39968</v>
      </c>
      <c r="N2506" s="362">
        <v>39968</v>
      </c>
      <c r="P2506" s="356" t="s">
        <v>13255</v>
      </c>
    </row>
    <row r="2507" spans="1:16" x14ac:dyDescent="0.2">
      <c r="A2507" s="356" t="s">
        <v>9384</v>
      </c>
      <c r="B2507" s="356" t="s">
        <v>17977</v>
      </c>
      <c r="C2507" s="358" t="s">
        <v>12983</v>
      </c>
      <c r="D2507" s="358" t="s">
        <v>12984</v>
      </c>
      <c r="E2507" s="358" t="s">
        <v>15564</v>
      </c>
      <c r="G2507" s="358" t="s">
        <v>12886</v>
      </c>
      <c r="H2507" s="385">
        <v>22.68</v>
      </c>
      <c r="I2507" s="358" t="s">
        <v>12893</v>
      </c>
      <c r="J2507" s="358" t="s">
        <v>12888</v>
      </c>
      <c r="K2507" s="358" t="s">
        <v>13558</v>
      </c>
      <c r="L2507" s="362">
        <v>39966</v>
      </c>
      <c r="N2507" s="362">
        <v>39966</v>
      </c>
      <c r="P2507" s="356" t="s">
        <v>13255</v>
      </c>
    </row>
    <row r="2508" spans="1:16" x14ac:dyDescent="0.2">
      <c r="A2508" s="356" t="s">
        <v>9385</v>
      </c>
      <c r="B2508" s="356" t="s">
        <v>17978</v>
      </c>
      <c r="C2508" s="358" t="s">
        <v>13344</v>
      </c>
      <c r="D2508" s="358" t="s">
        <v>12931</v>
      </c>
      <c r="E2508" s="358" t="s">
        <v>13588</v>
      </c>
      <c r="G2508" s="358" t="s">
        <v>12886</v>
      </c>
      <c r="H2508" s="385">
        <v>3.6</v>
      </c>
      <c r="I2508" s="358" t="s">
        <v>12893</v>
      </c>
      <c r="J2508" s="358" t="s">
        <v>12888</v>
      </c>
      <c r="K2508" s="358" t="s">
        <v>13558</v>
      </c>
      <c r="L2508" s="362">
        <v>39933</v>
      </c>
      <c r="N2508" s="362">
        <v>39933</v>
      </c>
      <c r="P2508" s="356" t="s">
        <v>13255</v>
      </c>
    </row>
    <row r="2509" spans="1:16" x14ac:dyDescent="0.2">
      <c r="A2509" s="356" t="s">
        <v>9386</v>
      </c>
      <c r="B2509" s="356" t="s">
        <v>17978</v>
      </c>
      <c r="C2509" s="358" t="s">
        <v>13344</v>
      </c>
      <c r="D2509" s="358" t="s">
        <v>12931</v>
      </c>
      <c r="E2509" s="358" t="s">
        <v>13588</v>
      </c>
      <c r="G2509" s="358" t="s">
        <v>12886</v>
      </c>
      <c r="H2509" s="385">
        <v>3.68</v>
      </c>
      <c r="I2509" s="358" t="s">
        <v>12893</v>
      </c>
      <c r="J2509" s="358" t="s">
        <v>12888</v>
      </c>
      <c r="K2509" s="358" t="s">
        <v>13558</v>
      </c>
      <c r="L2509" s="362">
        <v>40473</v>
      </c>
      <c r="N2509" s="362">
        <v>40473</v>
      </c>
      <c r="P2509" s="356" t="s">
        <v>13255</v>
      </c>
    </row>
    <row r="2510" spans="1:16" x14ac:dyDescent="0.2">
      <c r="A2510" s="356" t="s">
        <v>9387</v>
      </c>
      <c r="B2510" s="356" t="s">
        <v>17979</v>
      </c>
      <c r="C2510" s="358" t="s">
        <v>13732</v>
      </c>
      <c r="D2510" s="358" t="s">
        <v>13733</v>
      </c>
      <c r="E2510" s="358" t="s">
        <v>17980</v>
      </c>
      <c r="G2510" s="358" t="s">
        <v>12886</v>
      </c>
      <c r="H2510" s="385">
        <v>36.54</v>
      </c>
      <c r="I2510" s="358" t="s">
        <v>12893</v>
      </c>
      <c r="J2510" s="358" t="s">
        <v>12888</v>
      </c>
      <c r="K2510" s="358" t="s">
        <v>13558</v>
      </c>
      <c r="L2510" s="362">
        <v>39939</v>
      </c>
      <c r="N2510" s="362">
        <v>39939</v>
      </c>
      <c r="P2510" s="356" t="s">
        <v>13605</v>
      </c>
    </row>
    <row r="2511" spans="1:16" x14ac:dyDescent="0.2">
      <c r="A2511" s="356" t="s">
        <v>9388</v>
      </c>
      <c r="B2511" s="356" t="s">
        <v>17981</v>
      </c>
      <c r="C2511" s="358" t="s">
        <v>13595</v>
      </c>
      <c r="D2511" s="358" t="s">
        <v>13596</v>
      </c>
      <c r="E2511" s="358" t="s">
        <v>15329</v>
      </c>
      <c r="G2511" s="358" t="s">
        <v>12886</v>
      </c>
      <c r="H2511" s="385">
        <v>9.24</v>
      </c>
      <c r="I2511" s="358" t="s">
        <v>12893</v>
      </c>
      <c r="J2511" s="358" t="s">
        <v>12888</v>
      </c>
      <c r="K2511" s="358" t="s">
        <v>13558</v>
      </c>
      <c r="L2511" s="362">
        <v>39947</v>
      </c>
      <c r="N2511" s="362">
        <v>39947</v>
      </c>
      <c r="P2511" s="356" t="s">
        <v>13255</v>
      </c>
    </row>
    <row r="2512" spans="1:16" x14ac:dyDescent="0.2">
      <c r="A2512" s="356" t="s">
        <v>9389</v>
      </c>
      <c r="B2512" s="356" t="s">
        <v>17982</v>
      </c>
      <c r="C2512" s="358" t="s">
        <v>13014</v>
      </c>
      <c r="D2512" s="358" t="s">
        <v>13015</v>
      </c>
      <c r="E2512" s="358" t="s">
        <v>15947</v>
      </c>
      <c r="G2512" s="358" t="s">
        <v>12886</v>
      </c>
      <c r="H2512" s="385">
        <v>3.51</v>
      </c>
      <c r="I2512" s="358" t="s">
        <v>12893</v>
      </c>
      <c r="J2512" s="358" t="s">
        <v>12888</v>
      </c>
      <c r="K2512" s="358" t="s">
        <v>13558</v>
      </c>
      <c r="L2512" s="362">
        <v>39934</v>
      </c>
      <c r="N2512" s="362">
        <v>39934</v>
      </c>
      <c r="P2512" s="356" t="s">
        <v>13255</v>
      </c>
    </row>
    <row r="2513" spans="1:16" x14ac:dyDescent="0.2">
      <c r="A2513" s="356" t="s">
        <v>9390</v>
      </c>
      <c r="B2513" s="356" t="s">
        <v>17983</v>
      </c>
      <c r="C2513" s="358" t="s">
        <v>13678</v>
      </c>
      <c r="D2513" s="358" t="s">
        <v>13130</v>
      </c>
      <c r="E2513" s="358" t="s">
        <v>17984</v>
      </c>
      <c r="G2513" s="358" t="s">
        <v>12886</v>
      </c>
      <c r="H2513" s="385">
        <v>7.35</v>
      </c>
      <c r="I2513" s="358" t="s">
        <v>12893</v>
      </c>
      <c r="J2513" s="358" t="s">
        <v>12888</v>
      </c>
      <c r="K2513" s="358" t="s">
        <v>13558</v>
      </c>
      <c r="L2513" s="362">
        <v>39944</v>
      </c>
      <c r="N2513" s="362">
        <v>39944</v>
      </c>
      <c r="P2513" s="356" t="s">
        <v>13255</v>
      </c>
    </row>
    <row r="2514" spans="1:16" x14ac:dyDescent="0.2">
      <c r="A2514" s="356" t="s">
        <v>9391</v>
      </c>
      <c r="B2514" s="356" t="s">
        <v>17985</v>
      </c>
      <c r="C2514" s="358" t="s">
        <v>12926</v>
      </c>
      <c r="D2514" s="358" t="s">
        <v>12927</v>
      </c>
      <c r="E2514" s="358" t="s">
        <v>17986</v>
      </c>
      <c r="G2514" s="358" t="s">
        <v>12886</v>
      </c>
      <c r="H2514" s="385">
        <v>8.75</v>
      </c>
      <c r="I2514" s="358" t="s">
        <v>12893</v>
      </c>
      <c r="J2514" s="358" t="s">
        <v>12888</v>
      </c>
      <c r="K2514" s="358" t="s">
        <v>13558</v>
      </c>
      <c r="L2514" s="362">
        <v>39940</v>
      </c>
      <c r="N2514" s="362">
        <v>39940</v>
      </c>
      <c r="P2514" s="356" t="s">
        <v>13255</v>
      </c>
    </row>
    <row r="2515" spans="1:16" x14ac:dyDescent="0.2">
      <c r="A2515" s="356" t="s">
        <v>9392</v>
      </c>
      <c r="B2515" s="356" t="s">
        <v>17987</v>
      </c>
      <c r="C2515" s="358" t="s">
        <v>12905</v>
      </c>
      <c r="D2515" s="358" t="s">
        <v>12987</v>
      </c>
      <c r="E2515" s="358" t="s">
        <v>17988</v>
      </c>
      <c r="G2515" s="358" t="s">
        <v>12886</v>
      </c>
      <c r="H2515" s="385">
        <v>4.2</v>
      </c>
      <c r="I2515" s="358" t="s">
        <v>12893</v>
      </c>
      <c r="J2515" s="358" t="s">
        <v>12888</v>
      </c>
      <c r="K2515" s="358" t="s">
        <v>13558</v>
      </c>
      <c r="L2515" s="362">
        <v>39951</v>
      </c>
      <c r="N2515" s="362">
        <v>39951</v>
      </c>
      <c r="P2515" s="356" t="s">
        <v>13255</v>
      </c>
    </row>
    <row r="2516" spans="1:16" x14ac:dyDescent="0.2">
      <c r="A2516" s="356" t="s">
        <v>9393</v>
      </c>
      <c r="B2516" s="356" t="s">
        <v>17989</v>
      </c>
      <c r="C2516" s="358" t="s">
        <v>12926</v>
      </c>
      <c r="D2516" s="358" t="s">
        <v>12927</v>
      </c>
      <c r="E2516" s="358" t="s">
        <v>13127</v>
      </c>
      <c r="G2516" s="358" t="s">
        <v>12886</v>
      </c>
      <c r="H2516" s="385">
        <v>21.6</v>
      </c>
      <c r="I2516" s="358" t="s">
        <v>12893</v>
      </c>
      <c r="J2516" s="358" t="s">
        <v>12888</v>
      </c>
      <c r="K2516" s="358" t="s">
        <v>13558</v>
      </c>
      <c r="L2516" s="362">
        <v>40087</v>
      </c>
      <c r="N2516" s="362">
        <v>40087</v>
      </c>
      <c r="P2516" s="356" t="s">
        <v>13255</v>
      </c>
    </row>
    <row r="2517" spans="1:16" x14ac:dyDescent="0.2">
      <c r="A2517" s="356" t="s">
        <v>9394</v>
      </c>
      <c r="B2517" s="356" t="s">
        <v>17990</v>
      </c>
      <c r="C2517" s="358" t="s">
        <v>13136</v>
      </c>
      <c r="D2517" s="358" t="s">
        <v>12884</v>
      </c>
      <c r="E2517" s="358" t="s">
        <v>17265</v>
      </c>
      <c r="G2517" s="358" t="s">
        <v>12886</v>
      </c>
      <c r="H2517" s="385">
        <v>43.5</v>
      </c>
      <c r="I2517" s="358" t="s">
        <v>12893</v>
      </c>
      <c r="J2517" s="358" t="s">
        <v>12888</v>
      </c>
      <c r="K2517" s="358" t="s">
        <v>13558</v>
      </c>
      <c r="L2517" s="362">
        <v>39743</v>
      </c>
      <c r="N2517" s="362">
        <v>39743</v>
      </c>
      <c r="P2517" s="356" t="s">
        <v>13255</v>
      </c>
    </row>
    <row r="2518" spans="1:16" x14ac:dyDescent="0.2">
      <c r="A2518" s="356" t="s">
        <v>9395</v>
      </c>
      <c r="B2518" s="356" t="s">
        <v>17991</v>
      </c>
      <c r="C2518" s="358" t="s">
        <v>14951</v>
      </c>
      <c r="D2518" s="358" t="s">
        <v>12919</v>
      </c>
      <c r="E2518" s="358" t="s">
        <v>17992</v>
      </c>
      <c r="G2518" s="358" t="s">
        <v>12886</v>
      </c>
      <c r="H2518" s="385">
        <v>5.21</v>
      </c>
      <c r="I2518" s="358" t="s">
        <v>12893</v>
      </c>
      <c r="J2518" s="358" t="s">
        <v>12888</v>
      </c>
      <c r="K2518" s="358" t="s">
        <v>13558</v>
      </c>
      <c r="L2518" s="362">
        <v>39982</v>
      </c>
      <c r="N2518" s="362">
        <v>39982</v>
      </c>
      <c r="P2518" s="356" t="s">
        <v>13255</v>
      </c>
    </row>
    <row r="2519" spans="1:16" x14ac:dyDescent="0.2">
      <c r="A2519" s="356" t="s">
        <v>9396</v>
      </c>
      <c r="B2519" s="356" t="s">
        <v>17993</v>
      </c>
      <c r="C2519" s="358" t="s">
        <v>12996</v>
      </c>
      <c r="D2519" s="358" t="s">
        <v>12997</v>
      </c>
      <c r="E2519" s="358" t="s">
        <v>17994</v>
      </c>
      <c r="G2519" s="358" t="s">
        <v>12886</v>
      </c>
      <c r="H2519" s="385">
        <v>12.06</v>
      </c>
      <c r="I2519" s="358" t="s">
        <v>12893</v>
      </c>
      <c r="J2519" s="358" t="s">
        <v>12888</v>
      </c>
      <c r="K2519" s="358" t="s">
        <v>13558</v>
      </c>
      <c r="L2519" s="362">
        <v>39974</v>
      </c>
      <c r="N2519" s="362">
        <v>39974</v>
      </c>
      <c r="P2519" s="356" t="s">
        <v>13255</v>
      </c>
    </row>
    <row r="2520" spans="1:16" x14ac:dyDescent="0.2">
      <c r="A2520" s="356" t="s">
        <v>9397</v>
      </c>
      <c r="B2520" s="356" t="s">
        <v>17995</v>
      </c>
      <c r="C2520" s="358" t="s">
        <v>12972</v>
      </c>
      <c r="D2520" s="358" t="s">
        <v>12973</v>
      </c>
      <c r="E2520" s="358" t="s">
        <v>17996</v>
      </c>
      <c r="G2520" s="358" t="s">
        <v>12886</v>
      </c>
      <c r="H2520" s="385">
        <v>9.9</v>
      </c>
      <c r="I2520" s="358" t="s">
        <v>12887</v>
      </c>
      <c r="J2520" s="358" t="s">
        <v>12908</v>
      </c>
      <c r="K2520" s="358" t="s">
        <v>13558</v>
      </c>
      <c r="L2520" s="362">
        <v>39967</v>
      </c>
      <c r="N2520" s="362">
        <v>39967</v>
      </c>
      <c r="P2520" s="356" t="s">
        <v>13605</v>
      </c>
    </row>
    <row r="2521" spans="1:16" x14ac:dyDescent="0.2">
      <c r="A2521" s="356" t="s">
        <v>9398</v>
      </c>
      <c r="B2521" s="356" t="s">
        <v>17997</v>
      </c>
      <c r="C2521" s="358" t="s">
        <v>12972</v>
      </c>
      <c r="D2521" s="358" t="s">
        <v>12973</v>
      </c>
      <c r="E2521" s="358" t="s">
        <v>17996</v>
      </c>
      <c r="G2521" s="358" t="s">
        <v>12886</v>
      </c>
      <c r="H2521" s="385">
        <v>9.9</v>
      </c>
      <c r="I2521" s="358" t="s">
        <v>12887</v>
      </c>
      <c r="J2521" s="358" t="s">
        <v>12908</v>
      </c>
      <c r="K2521" s="358" t="s">
        <v>13558</v>
      </c>
      <c r="L2521" s="362">
        <v>39967</v>
      </c>
      <c r="N2521" s="362">
        <v>39967</v>
      </c>
      <c r="P2521" s="356" t="s">
        <v>13605</v>
      </c>
    </row>
    <row r="2522" spans="1:16" x14ac:dyDescent="0.2">
      <c r="A2522" s="356" t="s">
        <v>9399</v>
      </c>
      <c r="B2522" s="356" t="s">
        <v>17998</v>
      </c>
      <c r="C2522" s="358" t="s">
        <v>12972</v>
      </c>
      <c r="D2522" s="358" t="s">
        <v>12973</v>
      </c>
      <c r="E2522" s="358" t="s">
        <v>17996</v>
      </c>
      <c r="G2522" s="358" t="s">
        <v>12886</v>
      </c>
      <c r="H2522" s="385">
        <v>9.9</v>
      </c>
      <c r="I2522" s="358" t="s">
        <v>12887</v>
      </c>
      <c r="J2522" s="358" t="s">
        <v>12908</v>
      </c>
      <c r="K2522" s="358" t="s">
        <v>13558</v>
      </c>
      <c r="L2522" s="362">
        <v>39967</v>
      </c>
      <c r="N2522" s="362">
        <v>39967</v>
      </c>
      <c r="P2522" s="356" t="s">
        <v>13605</v>
      </c>
    </row>
    <row r="2523" spans="1:16" x14ac:dyDescent="0.2">
      <c r="A2523" s="356" t="s">
        <v>9400</v>
      </c>
      <c r="B2523" s="356" t="s">
        <v>17999</v>
      </c>
      <c r="C2523" s="358" t="s">
        <v>13915</v>
      </c>
      <c r="D2523" s="358" t="s">
        <v>12919</v>
      </c>
      <c r="E2523" s="358" t="s">
        <v>18000</v>
      </c>
      <c r="G2523" s="358" t="s">
        <v>12886</v>
      </c>
      <c r="H2523" s="385">
        <v>12.76</v>
      </c>
      <c r="I2523" s="358" t="s">
        <v>12893</v>
      </c>
      <c r="J2523" s="358" t="s">
        <v>12888</v>
      </c>
      <c r="K2523" s="358" t="s">
        <v>13558</v>
      </c>
      <c r="L2523" s="362">
        <v>39990</v>
      </c>
      <c r="N2523" s="362">
        <v>39990</v>
      </c>
      <c r="P2523" s="356" t="s">
        <v>13255</v>
      </c>
    </row>
    <row r="2524" spans="1:16" x14ac:dyDescent="0.2">
      <c r="A2524" s="356" t="s">
        <v>9401</v>
      </c>
      <c r="B2524" s="356" t="s">
        <v>18001</v>
      </c>
      <c r="C2524" s="358" t="s">
        <v>13732</v>
      </c>
      <c r="D2524" s="358" t="s">
        <v>13733</v>
      </c>
      <c r="E2524" s="358" t="s">
        <v>18002</v>
      </c>
      <c r="G2524" s="358" t="s">
        <v>12886</v>
      </c>
      <c r="H2524" s="385">
        <v>3.6</v>
      </c>
      <c r="I2524" s="358" t="s">
        <v>12893</v>
      </c>
      <c r="J2524" s="358" t="s">
        <v>12888</v>
      </c>
      <c r="K2524" s="358" t="s">
        <v>13558</v>
      </c>
      <c r="L2524" s="362">
        <v>39951</v>
      </c>
      <c r="N2524" s="362">
        <v>39951</v>
      </c>
      <c r="P2524" s="356" t="s">
        <v>13255</v>
      </c>
    </row>
    <row r="2525" spans="1:16" x14ac:dyDescent="0.2">
      <c r="A2525" s="356" t="s">
        <v>9402</v>
      </c>
      <c r="B2525" s="356" t="s">
        <v>18003</v>
      </c>
      <c r="C2525" s="358" t="s">
        <v>13014</v>
      </c>
      <c r="D2525" s="358" t="s">
        <v>13015</v>
      </c>
      <c r="E2525" s="358" t="s">
        <v>18004</v>
      </c>
      <c r="G2525" s="358" t="s">
        <v>12886</v>
      </c>
      <c r="H2525" s="385">
        <v>5.04</v>
      </c>
      <c r="I2525" s="358" t="s">
        <v>12893</v>
      </c>
      <c r="J2525" s="358" t="s">
        <v>12888</v>
      </c>
      <c r="K2525" s="358" t="s">
        <v>13558</v>
      </c>
      <c r="L2525" s="362">
        <v>39958</v>
      </c>
      <c r="N2525" s="362">
        <v>39958</v>
      </c>
      <c r="P2525" s="356" t="s">
        <v>13255</v>
      </c>
    </row>
    <row r="2526" spans="1:16" x14ac:dyDescent="0.2">
      <c r="A2526" s="356" t="s">
        <v>9403</v>
      </c>
      <c r="B2526" s="356" t="s">
        <v>18005</v>
      </c>
      <c r="C2526" s="358" t="s">
        <v>12905</v>
      </c>
      <c r="D2526" s="358" t="s">
        <v>12906</v>
      </c>
      <c r="E2526" s="358" t="s">
        <v>18006</v>
      </c>
      <c r="G2526" s="358" t="s">
        <v>12886</v>
      </c>
      <c r="H2526" s="385">
        <v>4.95</v>
      </c>
      <c r="I2526" s="358" t="s">
        <v>12893</v>
      </c>
      <c r="J2526" s="358" t="s">
        <v>12888</v>
      </c>
      <c r="K2526" s="358" t="s">
        <v>13558</v>
      </c>
      <c r="L2526" s="362">
        <v>39927</v>
      </c>
      <c r="N2526" s="362">
        <v>39927</v>
      </c>
      <c r="P2526" s="356" t="s">
        <v>13255</v>
      </c>
    </row>
    <row r="2527" spans="1:16" x14ac:dyDescent="0.2">
      <c r="A2527" s="356" t="s">
        <v>9404</v>
      </c>
      <c r="B2527" s="356" t="s">
        <v>18007</v>
      </c>
      <c r="C2527" s="358" t="s">
        <v>13310</v>
      </c>
      <c r="D2527" s="358" t="s">
        <v>12910</v>
      </c>
      <c r="E2527" s="358" t="s">
        <v>18008</v>
      </c>
      <c r="G2527" s="358" t="s">
        <v>12886</v>
      </c>
      <c r="H2527" s="385">
        <v>9.4499999999999993</v>
      </c>
      <c r="I2527" s="358" t="s">
        <v>12893</v>
      </c>
      <c r="J2527" s="358" t="s">
        <v>12888</v>
      </c>
      <c r="K2527" s="358" t="s">
        <v>13558</v>
      </c>
      <c r="L2527" s="362">
        <v>39995</v>
      </c>
      <c r="N2527" s="362">
        <v>39995</v>
      </c>
      <c r="P2527" s="356" t="s">
        <v>13255</v>
      </c>
    </row>
    <row r="2528" spans="1:16" x14ac:dyDescent="0.2">
      <c r="A2528" s="356" t="s">
        <v>9405</v>
      </c>
      <c r="B2528" s="356" t="s">
        <v>18009</v>
      </c>
      <c r="C2528" s="358" t="s">
        <v>14918</v>
      </c>
      <c r="D2528" s="358" t="s">
        <v>12919</v>
      </c>
      <c r="E2528" s="358" t="s">
        <v>18010</v>
      </c>
      <c r="G2528" s="358" t="s">
        <v>12886</v>
      </c>
      <c r="H2528" s="385">
        <v>4.7249999999999996</v>
      </c>
      <c r="I2528" s="358" t="s">
        <v>12893</v>
      </c>
      <c r="J2528" s="358" t="s">
        <v>12888</v>
      </c>
      <c r="K2528" s="358" t="s">
        <v>13558</v>
      </c>
      <c r="L2528" s="362">
        <v>39959</v>
      </c>
      <c r="N2528" s="362">
        <v>39959</v>
      </c>
      <c r="P2528" s="356" t="s">
        <v>13255</v>
      </c>
    </row>
    <row r="2529" spans="1:16" x14ac:dyDescent="0.2">
      <c r="A2529" s="356" t="s">
        <v>9406</v>
      </c>
      <c r="B2529" s="356" t="s">
        <v>18009</v>
      </c>
      <c r="C2529" s="358" t="s">
        <v>14918</v>
      </c>
      <c r="D2529" s="358" t="s">
        <v>12919</v>
      </c>
      <c r="E2529" s="358" t="s">
        <v>18010</v>
      </c>
      <c r="G2529" s="358" t="s">
        <v>12886</v>
      </c>
      <c r="H2529" s="385">
        <v>3.5249999999999999</v>
      </c>
      <c r="I2529" s="358" t="s">
        <v>12893</v>
      </c>
      <c r="J2529" s="358" t="s">
        <v>12888</v>
      </c>
      <c r="K2529" s="358" t="s">
        <v>13558</v>
      </c>
      <c r="L2529" s="362">
        <v>40661</v>
      </c>
      <c r="N2529" s="362">
        <v>40661</v>
      </c>
      <c r="P2529" s="356" t="s">
        <v>13255</v>
      </c>
    </row>
    <row r="2530" spans="1:16" x14ac:dyDescent="0.2">
      <c r="A2530" s="356" t="s">
        <v>9407</v>
      </c>
      <c r="B2530" s="356" t="s">
        <v>18011</v>
      </c>
      <c r="C2530" s="358" t="s">
        <v>13007</v>
      </c>
      <c r="D2530" s="358" t="s">
        <v>12976</v>
      </c>
      <c r="E2530" s="358" t="s">
        <v>18012</v>
      </c>
      <c r="G2530" s="358" t="s">
        <v>12886</v>
      </c>
      <c r="H2530" s="385">
        <v>4.5</v>
      </c>
      <c r="I2530" s="358" t="s">
        <v>12893</v>
      </c>
      <c r="J2530" s="358" t="s">
        <v>12888</v>
      </c>
      <c r="K2530" s="358" t="s">
        <v>13558</v>
      </c>
      <c r="L2530" s="362">
        <v>39959</v>
      </c>
      <c r="N2530" s="362">
        <v>39959</v>
      </c>
      <c r="P2530" s="356" t="s">
        <v>13255</v>
      </c>
    </row>
    <row r="2531" spans="1:16" x14ac:dyDescent="0.2">
      <c r="A2531" s="356" t="s">
        <v>9408</v>
      </c>
      <c r="B2531" s="356" t="s">
        <v>18013</v>
      </c>
      <c r="C2531" s="358" t="s">
        <v>14337</v>
      </c>
      <c r="D2531" s="358" t="s">
        <v>12984</v>
      </c>
      <c r="E2531" s="358" t="s">
        <v>18014</v>
      </c>
      <c r="G2531" s="358" t="s">
        <v>12886</v>
      </c>
      <c r="H2531" s="385">
        <v>5.6</v>
      </c>
      <c r="I2531" s="358" t="s">
        <v>12893</v>
      </c>
      <c r="J2531" s="358" t="s">
        <v>12888</v>
      </c>
      <c r="K2531" s="358" t="s">
        <v>13558</v>
      </c>
      <c r="L2531" s="362">
        <v>39962</v>
      </c>
      <c r="N2531" s="362">
        <v>39962</v>
      </c>
      <c r="P2531" s="356" t="s">
        <v>13255</v>
      </c>
    </row>
    <row r="2532" spans="1:16" x14ac:dyDescent="0.2">
      <c r="A2532" s="356" t="s">
        <v>9409</v>
      </c>
      <c r="B2532" s="356" t="s">
        <v>18015</v>
      </c>
      <c r="C2532" s="358" t="s">
        <v>12905</v>
      </c>
      <c r="D2532" s="358" t="s">
        <v>12906</v>
      </c>
      <c r="E2532" s="358" t="s">
        <v>13781</v>
      </c>
      <c r="G2532" s="358" t="s">
        <v>12886</v>
      </c>
      <c r="H2532" s="385">
        <v>30.24</v>
      </c>
      <c r="I2532" s="358" t="s">
        <v>12893</v>
      </c>
      <c r="J2532" s="358" t="s">
        <v>12888</v>
      </c>
      <c r="K2532" s="358" t="s">
        <v>13558</v>
      </c>
      <c r="L2532" s="362">
        <v>39966</v>
      </c>
      <c r="N2532" s="362">
        <v>39966</v>
      </c>
      <c r="P2532" s="356" t="s">
        <v>13605</v>
      </c>
    </row>
    <row r="2533" spans="1:16" x14ac:dyDescent="0.2">
      <c r="A2533" s="356" t="s">
        <v>9410</v>
      </c>
      <c r="B2533" s="356" t="s">
        <v>18016</v>
      </c>
      <c r="C2533" s="358" t="s">
        <v>13404</v>
      </c>
      <c r="D2533" s="358" t="s">
        <v>12973</v>
      </c>
      <c r="E2533" s="358" t="s">
        <v>18017</v>
      </c>
      <c r="G2533" s="358" t="s">
        <v>12886</v>
      </c>
      <c r="H2533" s="385">
        <v>8.9700000000000006</v>
      </c>
      <c r="I2533" s="358" t="s">
        <v>12893</v>
      </c>
      <c r="J2533" s="358" t="s">
        <v>12888</v>
      </c>
      <c r="K2533" s="358" t="s">
        <v>13558</v>
      </c>
      <c r="L2533" s="362">
        <v>39987</v>
      </c>
      <c r="N2533" s="362">
        <v>39987</v>
      </c>
      <c r="P2533" s="356" t="s">
        <v>13255</v>
      </c>
    </row>
    <row r="2534" spans="1:16" x14ac:dyDescent="0.2">
      <c r="A2534" s="356" t="s">
        <v>9411</v>
      </c>
      <c r="B2534" s="356" t="s">
        <v>18018</v>
      </c>
      <c r="C2534" s="358" t="s">
        <v>13621</v>
      </c>
      <c r="D2534" s="358" t="s">
        <v>12960</v>
      </c>
      <c r="E2534" s="358" t="s">
        <v>18019</v>
      </c>
      <c r="G2534" s="358" t="s">
        <v>12886</v>
      </c>
      <c r="H2534" s="385">
        <v>11.88</v>
      </c>
      <c r="I2534" s="358" t="s">
        <v>12893</v>
      </c>
      <c r="J2534" s="358" t="s">
        <v>12888</v>
      </c>
      <c r="K2534" s="358" t="s">
        <v>13558</v>
      </c>
      <c r="L2534" s="362">
        <v>39953</v>
      </c>
      <c r="N2534" s="362">
        <v>39953</v>
      </c>
      <c r="P2534" s="356" t="s">
        <v>13255</v>
      </c>
    </row>
    <row r="2535" spans="1:16" x14ac:dyDescent="0.2">
      <c r="A2535" s="356" t="s">
        <v>9412</v>
      </c>
      <c r="B2535" s="356" t="s">
        <v>18020</v>
      </c>
      <c r="C2535" s="358" t="s">
        <v>12933</v>
      </c>
      <c r="D2535" s="358" t="s">
        <v>12934</v>
      </c>
      <c r="E2535" s="358" t="s">
        <v>18021</v>
      </c>
      <c r="G2535" s="358" t="s">
        <v>12886</v>
      </c>
      <c r="H2535" s="385">
        <v>12.24</v>
      </c>
      <c r="I2535" s="358" t="s">
        <v>12893</v>
      </c>
      <c r="J2535" s="358" t="s">
        <v>12888</v>
      </c>
      <c r="K2535" s="358" t="s">
        <v>13558</v>
      </c>
      <c r="L2535" s="362">
        <v>39981</v>
      </c>
      <c r="N2535" s="362">
        <v>39981</v>
      </c>
      <c r="P2535" s="356" t="s">
        <v>13255</v>
      </c>
    </row>
    <row r="2536" spans="1:16" x14ac:dyDescent="0.2">
      <c r="A2536" s="356" t="s">
        <v>9413</v>
      </c>
      <c r="B2536" s="356" t="s">
        <v>18022</v>
      </c>
      <c r="C2536" s="358" t="s">
        <v>14918</v>
      </c>
      <c r="D2536" s="358" t="s">
        <v>12919</v>
      </c>
      <c r="E2536" s="358" t="s">
        <v>15924</v>
      </c>
      <c r="G2536" s="358" t="s">
        <v>12886</v>
      </c>
      <c r="H2536" s="385">
        <v>7.92</v>
      </c>
      <c r="I2536" s="358" t="s">
        <v>12893</v>
      </c>
      <c r="J2536" s="358" t="s">
        <v>12888</v>
      </c>
      <c r="K2536" s="358" t="s">
        <v>13558</v>
      </c>
      <c r="L2536" s="362">
        <v>40017</v>
      </c>
      <c r="N2536" s="362">
        <v>40017</v>
      </c>
      <c r="P2536" s="356" t="s">
        <v>13255</v>
      </c>
    </row>
    <row r="2537" spans="1:16" x14ac:dyDescent="0.2">
      <c r="A2537" s="356" t="s">
        <v>9414</v>
      </c>
      <c r="B2537" s="356" t="s">
        <v>18023</v>
      </c>
      <c r="C2537" s="358" t="s">
        <v>13527</v>
      </c>
      <c r="D2537" s="358" t="s">
        <v>12973</v>
      </c>
      <c r="E2537" s="358" t="s">
        <v>18024</v>
      </c>
      <c r="G2537" s="358" t="s">
        <v>12886</v>
      </c>
      <c r="H2537" s="385">
        <v>5.4249999999999998</v>
      </c>
      <c r="I2537" s="358" t="s">
        <v>12893</v>
      </c>
      <c r="J2537" s="358" t="s">
        <v>12888</v>
      </c>
      <c r="K2537" s="358" t="s">
        <v>13558</v>
      </c>
      <c r="L2537" s="362">
        <v>39983</v>
      </c>
      <c r="N2537" s="362">
        <v>39983</v>
      </c>
      <c r="P2537" s="356" t="s">
        <v>13255</v>
      </c>
    </row>
    <row r="2538" spans="1:16" x14ac:dyDescent="0.2">
      <c r="A2538" s="356" t="s">
        <v>9415</v>
      </c>
      <c r="B2538" s="356" t="s">
        <v>18025</v>
      </c>
      <c r="C2538" s="358" t="s">
        <v>13009</v>
      </c>
      <c r="D2538" s="358" t="s">
        <v>13010</v>
      </c>
      <c r="E2538" s="358" t="s">
        <v>18026</v>
      </c>
      <c r="G2538" s="358" t="s">
        <v>12886</v>
      </c>
      <c r="H2538" s="385">
        <v>7.99</v>
      </c>
      <c r="I2538" s="358" t="s">
        <v>12893</v>
      </c>
      <c r="J2538" s="358" t="s">
        <v>12888</v>
      </c>
      <c r="K2538" s="358" t="s">
        <v>13558</v>
      </c>
      <c r="L2538" s="362">
        <v>39988</v>
      </c>
      <c r="N2538" s="362">
        <v>39988</v>
      </c>
      <c r="P2538" s="356" t="s">
        <v>13255</v>
      </c>
    </row>
    <row r="2539" spans="1:16" x14ac:dyDescent="0.2">
      <c r="A2539" s="356" t="s">
        <v>9416</v>
      </c>
      <c r="B2539" s="356" t="s">
        <v>18027</v>
      </c>
      <c r="C2539" s="358" t="s">
        <v>14190</v>
      </c>
      <c r="D2539" s="358" t="s">
        <v>12931</v>
      </c>
      <c r="E2539" s="358" t="s">
        <v>18028</v>
      </c>
      <c r="G2539" s="358" t="s">
        <v>12886</v>
      </c>
      <c r="H2539" s="385">
        <v>4.4000000000000004</v>
      </c>
      <c r="I2539" s="358" t="s">
        <v>12893</v>
      </c>
      <c r="J2539" s="358" t="s">
        <v>12888</v>
      </c>
      <c r="K2539" s="358" t="s">
        <v>13558</v>
      </c>
      <c r="L2539" s="362">
        <v>39982</v>
      </c>
      <c r="N2539" s="362">
        <v>39982</v>
      </c>
      <c r="P2539" s="356" t="s">
        <v>13255</v>
      </c>
    </row>
    <row r="2540" spans="1:16" x14ac:dyDescent="0.2">
      <c r="A2540" s="356" t="s">
        <v>9417</v>
      </c>
      <c r="B2540" s="356" t="s">
        <v>18029</v>
      </c>
      <c r="C2540" s="358" t="s">
        <v>12902</v>
      </c>
      <c r="D2540" s="358" t="s">
        <v>12903</v>
      </c>
      <c r="E2540" s="358" t="s">
        <v>16772</v>
      </c>
      <c r="G2540" s="358" t="s">
        <v>12886</v>
      </c>
      <c r="H2540" s="385">
        <v>607.5</v>
      </c>
      <c r="I2540" s="358" t="s">
        <v>12887</v>
      </c>
      <c r="J2540" s="358" t="s">
        <v>12908</v>
      </c>
      <c r="K2540" s="358" t="s">
        <v>13558</v>
      </c>
      <c r="L2540" s="362">
        <v>39981</v>
      </c>
      <c r="N2540" s="362">
        <v>39981</v>
      </c>
      <c r="P2540" s="356" t="s">
        <v>13318</v>
      </c>
    </row>
    <row r="2541" spans="1:16" x14ac:dyDescent="0.2">
      <c r="A2541" s="356" t="s">
        <v>9418</v>
      </c>
      <c r="B2541" s="356" t="s">
        <v>18030</v>
      </c>
      <c r="C2541" s="358" t="s">
        <v>12905</v>
      </c>
      <c r="D2541" s="358" t="s">
        <v>12987</v>
      </c>
      <c r="E2541" s="358" t="s">
        <v>18031</v>
      </c>
      <c r="G2541" s="358" t="s">
        <v>12886</v>
      </c>
      <c r="H2541" s="385">
        <v>19.62</v>
      </c>
      <c r="I2541" s="358" t="s">
        <v>12893</v>
      </c>
      <c r="J2541" s="358" t="s">
        <v>12888</v>
      </c>
      <c r="K2541" s="358" t="s">
        <v>13558</v>
      </c>
      <c r="L2541" s="362">
        <v>39979</v>
      </c>
      <c r="N2541" s="362">
        <v>39979</v>
      </c>
      <c r="P2541" s="356" t="s">
        <v>13255</v>
      </c>
    </row>
    <row r="2542" spans="1:16" x14ac:dyDescent="0.2">
      <c r="A2542" s="356" t="s">
        <v>9419</v>
      </c>
      <c r="B2542" s="356" t="s">
        <v>18032</v>
      </c>
      <c r="C2542" s="358" t="s">
        <v>12905</v>
      </c>
      <c r="D2542" s="358" t="s">
        <v>12945</v>
      </c>
      <c r="E2542" s="358" t="s">
        <v>18033</v>
      </c>
      <c r="G2542" s="358" t="s">
        <v>12886</v>
      </c>
      <c r="H2542" s="385">
        <v>5.4</v>
      </c>
      <c r="I2542" s="358" t="s">
        <v>12893</v>
      </c>
      <c r="J2542" s="358" t="s">
        <v>12888</v>
      </c>
      <c r="K2542" s="358" t="s">
        <v>13558</v>
      </c>
      <c r="L2542" s="362">
        <v>39910</v>
      </c>
      <c r="N2542" s="362">
        <v>39910</v>
      </c>
      <c r="P2542" s="356" t="s">
        <v>13255</v>
      </c>
    </row>
    <row r="2543" spans="1:16" x14ac:dyDescent="0.2">
      <c r="A2543" s="356" t="s">
        <v>9420</v>
      </c>
      <c r="B2543" s="356" t="s">
        <v>18034</v>
      </c>
      <c r="C2543" s="358" t="s">
        <v>12905</v>
      </c>
      <c r="D2543" s="358" t="s">
        <v>12906</v>
      </c>
      <c r="E2543" s="358" t="s">
        <v>18035</v>
      </c>
      <c r="G2543" s="358" t="s">
        <v>12886</v>
      </c>
      <c r="H2543" s="385">
        <v>6.48</v>
      </c>
      <c r="I2543" s="358" t="s">
        <v>12887</v>
      </c>
      <c r="J2543" s="358" t="s">
        <v>12908</v>
      </c>
      <c r="K2543" s="358" t="s">
        <v>13558</v>
      </c>
      <c r="L2543" s="362">
        <v>40072</v>
      </c>
      <c r="N2543" s="362">
        <v>40072</v>
      </c>
      <c r="P2543" s="356" t="s">
        <v>13255</v>
      </c>
    </row>
    <row r="2544" spans="1:16" x14ac:dyDescent="0.2">
      <c r="A2544" s="356" t="s">
        <v>9421</v>
      </c>
      <c r="B2544" s="356" t="s">
        <v>18036</v>
      </c>
      <c r="C2544" s="358" t="s">
        <v>14044</v>
      </c>
      <c r="D2544" s="358" t="s">
        <v>12931</v>
      </c>
      <c r="E2544" s="358" t="s">
        <v>18037</v>
      </c>
      <c r="G2544" s="358" t="s">
        <v>12886</v>
      </c>
      <c r="H2544" s="385">
        <v>5.0999999999999996</v>
      </c>
      <c r="I2544" s="358" t="s">
        <v>12893</v>
      </c>
      <c r="J2544" s="358" t="s">
        <v>12888</v>
      </c>
      <c r="K2544" s="358" t="s">
        <v>13558</v>
      </c>
      <c r="L2544" s="362">
        <v>39988</v>
      </c>
      <c r="N2544" s="362">
        <v>39988</v>
      </c>
      <c r="P2544" s="356" t="s">
        <v>13255</v>
      </c>
    </row>
    <row r="2545" spans="1:16" x14ac:dyDescent="0.2">
      <c r="A2545" s="356" t="s">
        <v>9422</v>
      </c>
      <c r="B2545" s="356" t="s">
        <v>18038</v>
      </c>
      <c r="C2545" s="358" t="s">
        <v>13001</v>
      </c>
      <c r="D2545" s="358" t="s">
        <v>12916</v>
      </c>
      <c r="E2545" s="358" t="s">
        <v>18039</v>
      </c>
      <c r="G2545" s="358" t="s">
        <v>12886</v>
      </c>
      <c r="H2545" s="385">
        <v>5.4249999999999998</v>
      </c>
      <c r="I2545" s="358" t="s">
        <v>12893</v>
      </c>
      <c r="J2545" s="358" t="s">
        <v>12888</v>
      </c>
      <c r="K2545" s="358" t="s">
        <v>13558</v>
      </c>
      <c r="L2545" s="362">
        <v>39994</v>
      </c>
      <c r="N2545" s="362">
        <v>39994</v>
      </c>
      <c r="P2545" s="356" t="s">
        <v>13255</v>
      </c>
    </row>
    <row r="2546" spans="1:16" x14ac:dyDescent="0.2">
      <c r="A2546" s="356" t="s">
        <v>9423</v>
      </c>
      <c r="B2546" s="356" t="s">
        <v>18040</v>
      </c>
      <c r="C2546" s="358" t="s">
        <v>13136</v>
      </c>
      <c r="D2546" s="358" t="s">
        <v>12884</v>
      </c>
      <c r="E2546" s="358" t="s">
        <v>18041</v>
      </c>
      <c r="G2546" s="358" t="s">
        <v>12886</v>
      </c>
      <c r="H2546" s="385">
        <v>57.96</v>
      </c>
      <c r="I2546" s="358" t="s">
        <v>12893</v>
      </c>
      <c r="J2546" s="358" t="s">
        <v>12888</v>
      </c>
      <c r="K2546" s="358" t="s">
        <v>13558</v>
      </c>
      <c r="L2546" s="362">
        <v>39930</v>
      </c>
      <c r="N2546" s="362">
        <v>39930</v>
      </c>
      <c r="P2546" s="356" t="s">
        <v>13605</v>
      </c>
    </row>
    <row r="2547" spans="1:16" x14ac:dyDescent="0.2">
      <c r="A2547" s="356" t="s">
        <v>9424</v>
      </c>
      <c r="B2547" s="356" t="s">
        <v>18042</v>
      </c>
      <c r="C2547" s="358" t="s">
        <v>17127</v>
      </c>
      <c r="D2547" s="358" t="s">
        <v>12919</v>
      </c>
      <c r="E2547" s="358" t="s">
        <v>18043</v>
      </c>
      <c r="G2547" s="358" t="s">
        <v>12886</v>
      </c>
      <c r="H2547" s="385">
        <v>5.0999999999999996</v>
      </c>
      <c r="I2547" s="358" t="s">
        <v>12893</v>
      </c>
      <c r="J2547" s="358" t="s">
        <v>12888</v>
      </c>
      <c r="K2547" s="358" t="s">
        <v>13558</v>
      </c>
      <c r="L2547" s="362">
        <v>39989</v>
      </c>
      <c r="N2547" s="362">
        <v>39989</v>
      </c>
      <c r="P2547" s="356" t="s">
        <v>13255</v>
      </c>
    </row>
    <row r="2548" spans="1:16" x14ac:dyDescent="0.2">
      <c r="A2548" s="356" t="s">
        <v>9425</v>
      </c>
      <c r="B2548" s="356" t="s">
        <v>18044</v>
      </c>
      <c r="C2548" s="358" t="s">
        <v>13800</v>
      </c>
      <c r="D2548" s="358" t="s">
        <v>13801</v>
      </c>
      <c r="E2548" s="358" t="s">
        <v>18045</v>
      </c>
      <c r="G2548" s="358" t="s">
        <v>12886</v>
      </c>
      <c r="H2548" s="385">
        <v>11.925000000000001</v>
      </c>
      <c r="I2548" s="358" t="s">
        <v>12893</v>
      </c>
      <c r="J2548" s="358" t="s">
        <v>12888</v>
      </c>
      <c r="K2548" s="358" t="s">
        <v>13558</v>
      </c>
      <c r="L2548" s="362">
        <v>39988</v>
      </c>
      <c r="N2548" s="362">
        <v>39988</v>
      </c>
      <c r="P2548" s="356" t="s">
        <v>13255</v>
      </c>
    </row>
    <row r="2549" spans="1:16" x14ac:dyDescent="0.2">
      <c r="A2549" s="356" t="s">
        <v>9426</v>
      </c>
      <c r="B2549" s="356" t="s">
        <v>18046</v>
      </c>
      <c r="C2549" s="358" t="s">
        <v>13915</v>
      </c>
      <c r="D2549" s="358" t="s">
        <v>12919</v>
      </c>
      <c r="E2549" s="358" t="s">
        <v>18047</v>
      </c>
      <c r="G2549" s="358" t="s">
        <v>12886</v>
      </c>
      <c r="H2549" s="385">
        <v>19.440000000000001</v>
      </c>
      <c r="I2549" s="358" t="s">
        <v>12893</v>
      </c>
      <c r="J2549" s="358" t="s">
        <v>12888</v>
      </c>
      <c r="K2549" s="358" t="s">
        <v>13558</v>
      </c>
      <c r="L2549" s="362">
        <v>39995</v>
      </c>
      <c r="N2549" s="362">
        <v>39995</v>
      </c>
      <c r="P2549" s="356" t="s">
        <v>13255</v>
      </c>
    </row>
    <row r="2550" spans="1:16" x14ac:dyDescent="0.2">
      <c r="A2550" s="356" t="s">
        <v>9427</v>
      </c>
      <c r="B2550" s="356" t="s">
        <v>18048</v>
      </c>
      <c r="C2550" s="358" t="s">
        <v>13783</v>
      </c>
      <c r="D2550" s="358" t="s">
        <v>13015</v>
      </c>
      <c r="E2550" s="358" t="s">
        <v>18049</v>
      </c>
      <c r="G2550" s="358" t="s">
        <v>12886</v>
      </c>
      <c r="H2550" s="385">
        <v>6.12</v>
      </c>
      <c r="I2550" s="358" t="s">
        <v>12893</v>
      </c>
      <c r="J2550" s="358" t="s">
        <v>12888</v>
      </c>
      <c r="K2550" s="358" t="s">
        <v>13558</v>
      </c>
      <c r="L2550" s="362">
        <v>39996</v>
      </c>
      <c r="N2550" s="362">
        <v>39996</v>
      </c>
      <c r="P2550" s="356" t="s">
        <v>13255</v>
      </c>
    </row>
    <row r="2551" spans="1:16" x14ac:dyDescent="0.2">
      <c r="A2551" s="356" t="s">
        <v>9428</v>
      </c>
      <c r="B2551" s="356" t="s">
        <v>18050</v>
      </c>
      <c r="C2551" s="358" t="s">
        <v>12921</v>
      </c>
      <c r="D2551" s="358" t="s">
        <v>12922</v>
      </c>
      <c r="E2551" s="358" t="s">
        <v>18051</v>
      </c>
      <c r="G2551" s="358" t="s">
        <v>12886</v>
      </c>
      <c r="H2551" s="385">
        <v>8.1999999999999993</v>
      </c>
      <c r="I2551" s="358" t="s">
        <v>12893</v>
      </c>
      <c r="J2551" s="358" t="s">
        <v>12888</v>
      </c>
      <c r="K2551" s="358" t="s">
        <v>13558</v>
      </c>
      <c r="L2551" s="362">
        <v>39987</v>
      </c>
      <c r="N2551" s="362">
        <v>39987</v>
      </c>
      <c r="P2551" s="356" t="s">
        <v>13255</v>
      </c>
    </row>
    <row r="2552" spans="1:16" x14ac:dyDescent="0.2">
      <c r="A2552" s="356" t="s">
        <v>9429</v>
      </c>
      <c r="B2552" s="356" t="s">
        <v>18052</v>
      </c>
      <c r="C2552" s="358" t="s">
        <v>13132</v>
      </c>
      <c r="D2552" s="358" t="s">
        <v>12910</v>
      </c>
      <c r="E2552" s="358" t="s">
        <v>14038</v>
      </c>
      <c r="G2552" s="358" t="s">
        <v>12886</v>
      </c>
      <c r="H2552" s="385">
        <v>8.1</v>
      </c>
      <c r="I2552" s="358" t="s">
        <v>12893</v>
      </c>
      <c r="J2552" s="358" t="s">
        <v>12888</v>
      </c>
      <c r="K2552" s="358" t="s">
        <v>13558</v>
      </c>
      <c r="L2552" s="362">
        <v>39987</v>
      </c>
      <c r="N2552" s="362">
        <v>39987</v>
      </c>
      <c r="P2552" s="356" t="s">
        <v>13255</v>
      </c>
    </row>
    <row r="2553" spans="1:16" x14ac:dyDescent="0.2">
      <c r="A2553" s="356" t="s">
        <v>9430</v>
      </c>
      <c r="B2553" s="356" t="s">
        <v>18053</v>
      </c>
      <c r="C2553" s="358" t="s">
        <v>13665</v>
      </c>
      <c r="D2553" s="358" t="s">
        <v>12910</v>
      </c>
      <c r="E2553" s="358" t="s">
        <v>18054</v>
      </c>
      <c r="G2553" s="358" t="s">
        <v>12886</v>
      </c>
      <c r="H2553" s="385">
        <v>5.4</v>
      </c>
      <c r="I2553" s="358" t="s">
        <v>12893</v>
      </c>
      <c r="J2553" s="358" t="s">
        <v>12888</v>
      </c>
      <c r="K2553" s="358" t="s">
        <v>13558</v>
      </c>
      <c r="L2553" s="362">
        <v>39993</v>
      </c>
      <c r="N2553" s="362">
        <v>39993</v>
      </c>
      <c r="P2553" s="356" t="s">
        <v>13255</v>
      </c>
    </row>
    <row r="2554" spans="1:16" x14ac:dyDescent="0.2">
      <c r="A2554" s="356" t="s">
        <v>9431</v>
      </c>
      <c r="B2554" s="356" t="s">
        <v>18055</v>
      </c>
      <c r="C2554" s="358" t="s">
        <v>14190</v>
      </c>
      <c r="D2554" s="358" t="s">
        <v>12931</v>
      </c>
      <c r="E2554" s="358" t="s">
        <v>18056</v>
      </c>
      <c r="G2554" s="358" t="s">
        <v>12886</v>
      </c>
      <c r="H2554" s="385">
        <v>7.2</v>
      </c>
      <c r="I2554" s="358" t="s">
        <v>12893</v>
      </c>
      <c r="J2554" s="358" t="s">
        <v>12888</v>
      </c>
      <c r="K2554" s="358" t="s">
        <v>13558</v>
      </c>
      <c r="L2554" s="362">
        <v>39997</v>
      </c>
      <c r="N2554" s="362">
        <v>39997</v>
      </c>
      <c r="P2554" s="356" t="s">
        <v>13255</v>
      </c>
    </row>
    <row r="2555" spans="1:16" x14ac:dyDescent="0.2">
      <c r="A2555" s="356" t="s">
        <v>9432</v>
      </c>
      <c r="B2555" s="356" t="s">
        <v>18057</v>
      </c>
      <c r="C2555" s="358" t="s">
        <v>13105</v>
      </c>
      <c r="D2555" s="358" t="s">
        <v>13106</v>
      </c>
      <c r="E2555" s="358" t="s">
        <v>18058</v>
      </c>
      <c r="G2555" s="358" t="s">
        <v>12886</v>
      </c>
      <c r="H2555" s="385">
        <v>5.76</v>
      </c>
      <c r="I2555" s="358" t="s">
        <v>12893</v>
      </c>
      <c r="J2555" s="358" t="s">
        <v>12888</v>
      </c>
      <c r="K2555" s="358" t="s">
        <v>13558</v>
      </c>
      <c r="L2555" s="362">
        <v>39986</v>
      </c>
      <c r="N2555" s="362">
        <v>39986</v>
      </c>
      <c r="P2555" s="356" t="s">
        <v>13255</v>
      </c>
    </row>
    <row r="2556" spans="1:16" x14ac:dyDescent="0.2">
      <c r="A2556" s="356" t="s">
        <v>9433</v>
      </c>
      <c r="B2556" s="356" t="s">
        <v>18059</v>
      </c>
      <c r="C2556" s="358" t="s">
        <v>12983</v>
      </c>
      <c r="D2556" s="358" t="s">
        <v>12984</v>
      </c>
      <c r="E2556" s="358" t="s">
        <v>18060</v>
      </c>
      <c r="G2556" s="358" t="s">
        <v>12886</v>
      </c>
      <c r="H2556" s="385">
        <v>3.6749999999999998</v>
      </c>
      <c r="I2556" s="358" t="s">
        <v>12893</v>
      </c>
      <c r="J2556" s="358" t="s">
        <v>12888</v>
      </c>
      <c r="K2556" s="358" t="s">
        <v>13558</v>
      </c>
      <c r="L2556" s="362">
        <v>40000</v>
      </c>
      <c r="N2556" s="362">
        <v>40000</v>
      </c>
      <c r="P2556" s="356" t="s">
        <v>13255</v>
      </c>
    </row>
    <row r="2557" spans="1:16" x14ac:dyDescent="0.2">
      <c r="A2557" s="356" t="s">
        <v>9434</v>
      </c>
      <c r="B2557" s="356" t="s">
        <v>18061</v>
      </c>
      <c r="C2557" s="358" t="s">
        <v>13399</v>
      </c>
      <c r="D2557" s="358" t="s">
        <v>12984</v>
      </c>
      <c r="E2557" s="358" t="s">
        <v>18062</v>
      </c>
      <c r="G2557" s="358" t="s">
        <v>12886</v>
      </c>
      <c r="H2557" s="385">
        <v>13.65</v>
      </c>
      <c r="I2557" s="358" t="s">
        <v>12893</v>
      </c>
      <c r="J2557" s="358" t="s">
        <v>12888</v>
      </c>
      <c r="K2557" s="358" t="s">
        <v>13558</v>
      </c>
      <c r="L2557" s="362">
        <v>39995</v>
      </c>
      <c r="N2557" s="362">
        <v>39995</v>
      </c>
      <c r="P2557" s="356" t="s">
        <v>13255</v>
      </c>
    </row>
    <row r="2558" spans="1:16" x14ac:dyDescent="0.2">
      <c r="A2558" s="356" t="s">
        <v>9435</v>
      </c>
      <c r="B2558" s="356" t="s">
        <v>18063</v>
      </c>
      <c r="C2558" s="358" t="s">
        <v>13014</v>
      </c>
      <c r="D2558" s="358" t="s">
        <v>13015</v>
      </c>
      <c r="E2558" s="358" t="s">
        <v>18064</v>
      </c>
      <c r="G2558" s="358" t="s">
        <v>12886</v>
      </c>
      <c r="H2558" s="385">
        <v>5.28</v>
      </c>
      <c r="I2558" s="358" t="s">
        <v>12893</v>
      </c>
      <c r="J2558" s="358" t="s">
        <v>12888</v>
      </c>
      <c r="K2558" s="358" t="s">
        <v>13558</v>
      </c>
      <c r="L2558" s="362">
        <v>39987</v>
      </c>
      <c r="N2558" s="362">
        <v>39987</v>
      </c>
      <c r="P2558" s="356" t="s">
        <v>13255</v>
      </c>
    </row>
    <row r="2559" spans="1:16" x14ac:dyDescent="0.2">
      <c r="A2559" s="356" t="s">
        <v>9436</v>
      </c>
      <c r="B2559" s="356" t="s">
        <v>18065</v>
      </c>
      <c r="C2559" s="358" t="s">
        <v>13120</v>
      </c>
      <c r="D2559" s="358" t="s">
        <v>12984</v>
      </c>
      <c r="E2559" s="358" t="s">
        <v>18066</v>
      </c>
      <c r="G2559" s="358" t="s">
        <v>12886</v>
      </c>
      <c r="H2559" s="385">
        <v>15.75</v>
      </c>
      <c r="I2559" s="358" t="s">
        <v>12893</v>
      </c>
      <c r="J2559" s="358" t="s">
        <v>12888</v>
      </c>
      <c r="K2559" s="358" t="s">
        <v>13558</v>
      </c>
      <c r="L2559" s="362">
        <v>39996</v>
      </c>
      <c r="N2559" s="362">
        <v>39996</v>
      </c>
      <c r="P2559" s="356" t="s">
        <v>13255</v>
      </c>
    </row>
    <row r="2560" spans="1:16" x14ac:dyDescent="0.2">
      <c r="A2560" s="356" t="s">
        <v>9437</v>
      </c>
      <c r="B2560" s="356" t="s">
        <v>18067</v>
      </c>
      <c r="C2560" s="358" t="s">
        <v>13286</v>
      </c>
      <c r="D2560" s="358" t="s">
        <v>12910</v>
      </c>
      <c r="E2560" s="358" t="s">
        <v>17950</v>
      </c>
      <c r="G2560" s="358" t="s">
        <v>12886</v>
      </c>
      <c r="H2560" s="385">
        <v>27.45</v>
      </c>
      <c r="I2560" s="358" t="s">
        <v>12893</v>
      </c>
      <c r="J2560" s="358" t="s">
        <v>12888</v>
      </c>
      <c r="K2560" s="358" t="s">
        <v>13558</v>
      </c>
      <c r="L2560" s="362">
        <v>39962</v>
      </c>
      <c r="N2560" s="362">
        <v>39962</v>
      </c>
      <c r="P2560" s="356" t="s">
        <v>13255</v>
      </c>
    </row>
    <row r="2561" spans="1:16" x14ac:dyDescent="0.2">
      <c r="A2561" s="356" t="s">
        <v>9438</v>
      </c>
      <c r="B2561" s="356" t="s">
        <v>18068</v>
      </c>
      <c r="C2561" s="358" t="s">
        <v>12938</v>
      </c>
      <c r="D2561" s="358" t="s">
        <v>12939</v>
      </c>
      <c r="E2561" s="358" t="s">
        <v>18069</v>
      </c>
      <c r="G2561" s="358" t="s">
        <v>12886</v>
      </c>
      <c r="H2561" s="385">
        <v>9.9</v>
      </c>
      <c r="I2561" s="358" t="s">
        <v>12893</v>
      </c>
      <c r="J2561" s="358" t="s">
        <v>12888</v>
      </c>
      <c r="K2561" s="358" t="s">
        <v>13558</v>
      </c>
      <c r="L2561" s="362">
        <v>39997</v>
      </c>
      <c r="N2561" s="362">
        <v>39997</v>
      </c>
      <c r="P2561" s="356" t="s">
        <v>13255</v>
      </c>
    </row>
    <row r="2562" spans="1:16" x14ac:dyDescent="0.2">
      <c r="A2562" s="356" t="s">
        <v>9439</v>
      </c>
      <c r="B2562" s="356" t="s">
        <v>18070</v>
      </c>
      <c r="C2562" s="358" t="s">
        <v>12883</v>
      </c>
      <c r="D2562" s="358" t="s">
        <v>12884</v>
      </c>
      <c r="E2562" s="358" t="s">
        <v>18071</v>
      </c>
      <c r="G2562" s="358" t="s">
        <v>12886</v>
      </c>
      <c r="H2562" s="385">
        <v>4.2</v>
      </c>
      <c r="I2562" s="358" t="s">
        <v>12893</v>
      </c>
      <c r="J2562" s="358" t="s">
        <v>12888</v>
      </c>
      <c r="K2562" s="358" t="s">
        <v>13558</v>
      </c>
      <c r="L2562" s="362">
        <v>39969</v>
      </c>
      <c r="N2562" s="362">
        <v>39969</v>
      </c>
      <c r="P2562" s="356" t="s">
        <v>13255</v>
      </c>
    </row>
    <row r="2563" spans="1:16" x14ac:dyDescent="0.2">
      <c r="A2563" s="356" t="s">
        <v>9440</v>
      </c>
      <c r="B2563" s="356" t="s">
        <v>18072</v>
      </c>
      <c r="C2563" s="358" t="s">
        <v>13286</v>
      </c>
      <c r="D2563" s="358" t="s">
        <v>12910</v>
      </c>
      <c r="E2563" s="358" t="s">
        <v>18073</v>
      </c>
      <c r="G2563" s="358" t="s">
        <v>12886</v>
      </c>
      <c r="H2563" s="385">
        <v>7.2</v>
      </c>
      <c r="I2563" s="358" t="s">
        <v>12893</v>
      </c>
      <c r="J2563" s="358" t="s">
        <v>12888</v>
      </c>
      <c r="K2563" s="358" t="s">
        <v>13558</v>
      </c>
      <c r="L2563" s="362">
        <v>40002</v>
      </c>
      <c r="N2563" s="362">
        <v>40002</v>
      </c>
      <c r="P2563" s="356" t="s">
        <v>13255</v>
      </c>
    </row>
    <row r="2564" spans="1:16" x14ac:dyDescent="0.2">
      <c r="A2564" s="356" t="s">
        <v>9441</v>
      </c>
      <c r="B2564" s="356" t="s">
        <v>18074</v>
      </c>
      <c r="C2564" s="358" t="s">
        <v>12962</v>
      </c>
      <c r="D2564" s="358" t="s">
        <v>12963</v>
      </c>
      <c r="E2564" s="358" t="s">
        <v>18075</v>
      </c>
      <c r="G2564" s="358" t="s">
        <v>12886</v>
      </c>
      <c r="H2564" s="385">
        <v>5.625</v>
      </c>
      <c r="I2564" s="358" t="s">
        <v>12893</v>
      </c>
      <c r="J2564" s="358" t="s">
        <v>12888</v>
      </c>
      <c r="K2564" s="358" t="s">
        <v>13558</v>
      </c>
      <c r="L2564" s="362">
        <v>39997</v>
      </c>
      <c r="N2564" s="362">
        <v>39997</v>
      </c>
      <c r="P2564" s="356" t="s">
        <v>13255</v>
      </c>
    </row>
    <row r="2565" spans="1:16" x14ac:dyDescent="0.2">
      <c r="A2565" s="356" t="s">
        <v>9442</v>
      </c>
      <c r="B2565" s="356" t="s">
        <v>18076</v>
      </c>
      <c r="C2565" s="358" t="s">
        <v>13097</v>
      </c>
      <c r="D2565" s="358" t="s">
        <v>12910</v>
      </c>
      <c r="E2565" s="358" t="s">
        <v>18077</v>
      </c>
      <c r="G2565" s="358" t="s">
        <v>12886</v>
      </c>
      <c r="H2565" s="385">
        <v>5.94</v>
      </c>
      <c r="I2565" s="358" t="s">
        <v>12893</v>
      </c>
      <c r="J2565" s="358" t="s">
        <v>12888</v>
      </c>
      <c r="K2565" s="358" t="s">
        <v>13558</v>
      </c>
      <c r="L2565" s="362">
        <v>40002</v>
      </c>
      <c r="N2565" s="362">
        <v>40002</v>
      </c>
      <c r="P2565" s="356" t="s">
        <v>13255</v>
      </c>
    </row>
    <row r="2566" spans="1:16" x14ac:dyDescent="0.2">
      <c r="A2566" s="356" t="s">
        <v>9443</v>
      </c>
      <c r="B2566" s="356" t="s">
        <v>18078</v>
      </c>
      <c r="C2566" s="358" t="s">
        <v>13009</v>
      </c>
      <c r="D2566" s="358" t="s">
        <v>13010</v>
      </c>
      <c r="E2566" s="358" t="s">
        <v>18079</v>
      </c>
      <c r="G2566" s="358" t="s">
        <v>12886</v>
      </c>
      <c r="H2566" s="385">
        <v>36.340000000000003</v>
      </c>
      <c r="I2566" s="358" t="s">
        <v>12893</v>
      </c>
      <c r="J2566" s="358" t="s">
        <v>12888</v>
      </c>
      <c r="K2566" s="358" t="s">
        <v>13558</v>
      </c>
      <c r="L2566" s="362">
        <v>39994</v>
      </c>
      <c r="N2566" s="362">
        <v>39994</v>
      </c>
      <c r="P2566" s="356" t="s">
        <v>13605</v>
      </c>
    </row>
    <row r="2567" spans="1:16" x14ac:dyDescent="0.2">
      <c r="A2567" s="356" t="s">
        <v>9444</v>
      </c>
      <c r="B2567" s="356" t="s">
        <v>18080</v>
      </c>
      <c r="C2567" s="358" t="s">
        <v>12941</v>
      </c>
      <c r="D2567" s="358" t="s">
        <v>12942</v>
      </c>
      <c r="E2567" s="358" t="s">
        <v>18081</v>
      </c>
      <c r="G2567" s="358" t="s">
        <v>12886</v>
      </c>
      <c r="H2567" s="385">
        <v>25.56</v>
      </c>
      <c r="I2567" s="358" t="s">
        <v>12893</v>
      </c>
      <c r="J2567" s="358" t="s">
        <v>12888</v>
      </c>
      <c r="K2567" s="358" t="s">
        <v>13558</v>
      </c>
      <c r="L2567" s="362">
        <v>39974</v>
      </c>
      <c r="N2567" s="362">
        <v>39974</v>
      </c>
      <c r="P2567" s="356" t="s">
        <v>13255</v>
      </c>
    </row>
    <row r="2568" spans="1:16" x14ac:dyDescent="0.2">
      <c r="A2568" s="356" t="s">
        <v>9445</v>
      </c>
      <c r="B2568" s="356" t="s">
        <v>18082</v>
      </c>
      <c r="C2568" s="358" t="s">
        <v>12975</v>
      </c>
      <c r="D2568" s="358" t="s">
        <v>12976</v>
      </c>
      <c r="E2568" s="358" t="s">
        <v>18083</v>
      </c>
      <c r="G2568" s="358" t="s">
        <v>12886</v>
      </c>
      <c r="H2568" s="385">
        <v>8.64</v>
      </c>
      <c r="I2568" s="358" t="s">
        <v>12893</v>
      </c>
      <c r="J2568" s="358" t="s">
        <v>12888</v>
      </c>
      <c r="K2568" s="358" t="s">
        <v>13558</v>
      </c>
      <c r="L2568" s="362">
        <v>40002</v>
      </c>
      <c r="N2568" s="362">
        <v>40002</v>
      </c>
      <c r="P2568" s="356" t="s">
        <v>13255</v>
      </c>
    </row>
    <row r="2569" spans="1:16" x14ac:dyDescent="0.2">
      <c r="A2569" s="356" t="s">
        <v>9446</v>
      </c>
      <c r="B2569" s="356" t="s">
        <v>18084</v>
      </c>
      <c r="C2569" s="358" t="s">
        <v>12975</v>
      </c>
      <c r="D2569" s="358" t="s">
        <v>12976</v>
      </c>
      <c r="E2569" s="358" t="s">
        <v>14268</v>
      </c>
      <c r="G2569" s="358" t="s">
        <v>12886</v>
      </c>
      <c r="H2569" s="385">
        <v>5.88</v>
      </c>
      <c r="I2569" s="358" t="s">
        <v>12893</v>
      </c>
      <c r="J2569" s="358" t="s">
        <v>12888</v>
      </c>
      <c r="K2569" s="358" t="s">
        <v>13558</v>
      </c>
      <c r="L2569" s="362">
        <v>40003</v>
      </c>
      <c r="N2569" s="362">
        <v>40003</v>
      </c>
      <c r="P2569" s="356" t="s">
        <v>13255</v>
      </c>
    </row>
    <row r="2570" spans="1:16" x14ac:dyDescent="0.2">
      <c r="A2570" s="356" t="s">
        <v>9447</v>
      </c>
      <c r="B2570" s="356" t="s">
        <v>18085</v>
      </c>
      <c r="C2570" s="358" t="s">
        <v>12962</v>
      </c>
      <c r="D2570" s="358" t="s">
        <v>12963</v>
      </c>
      <c r="E2570" s="358" t="s">
        <v>18086</v>
      </c>
      <c r="G2570" s="358" t="s">
        <v>12886</v>
      </c>
      <c r="H2570" s="385">
        <v>6.125</v>
      </c>
      <c r="I2570" s="358" t="s">
        <v>12893</v>
      </c>
      <c r="J2570" s="358" t="s">
        <v>12888</v>
      </c>
      <c r="K2570" s="358" t="s">
        <v>13558</v>
      </c>
      <c r="L2570" s="362">
        <v>39991</v>
      </c>
      <c r="N2570" s="362">
        <v>39991</v>
      </c>
      <c r="P2570" s="356" t="s">
        <v>13255</v>
      </c>
    </row>
    <row r="2571" spans="1:16" x14ac:dyDescent="0.2">
      <c r="A2571" s="356" t="s">
        <v>9448</v>
      </c>
      <c r="B2571" s="356" t="s">
        <v>18087</v>
      </c>
      <c r="C2571" s="358" t="s">
        <v>13678</v>
      </c>
      <c r="D2571" s="358" t="s">
        <v>13130</v>
      </c>
      <c r="E2571" s="358" t="s">
        <v>18088</v>
      </c>
      <c r="G2571" s="358" t="s">
        <v>12886</v>
      </c>
      <c r="H2571" s="385">
        <v>11.34</v>
      </c>
      <c r="I2571" s="358" t="s">
        <v>12893</v>
      </c>
      <c r="J2571" s="358" t="s">
        <v>12888</v>
      </c>
      <c r="K2571" s="358" t="s">
        <v>13558</v>
      </c>
      <c r="L2571" s="362">
        <v>39997</v>
      </c>
      <c r="N2571" s="362">
        <v>39997</v>
      </c>
      <c r="P2571" s="356" t="s">
        <v>13255</v>
      </c>
    </row>
    <row r="2572" spans="1:16" x14ac:dyDescent="0.2">
      <c r="A2572" s="356" t="s">
        <v>9449</v>
      </c>
      <c r="B2572" s="356" t="s">
        <v>18089</v>
      </c>
      <c r="C2572" s="358" t="s">
        <v>12975</v>
      </c>
      <c r="D2572" s="358" t="s">
        <v>12976</v>
      </c>
      <c r="E2572" s="358" t="s">
        <v>18090</v>
      </c>
      <c r="G2572" s="358" t="s">
        <v>12886</v>
      </c>
      <c r="H2572" s="385">
        <v>4.9000000000000004</v>
      </c>
      <c r="I2572" s="358" t="s">
        <v>12893</v>
      </c>
      <c r="J2572" s="358" t="s">
        <v>12888</v>
      </c>
      <c r="K2572" s="358" t="s">
        <v>13558</v>
      </c>
      <c r="L2572" s="362">
        <v>40007</v>
      </c>
      <c r="N2572" s="362">
        <v>40007</v>
      </c>
      <c r="P2572" s="356" t="s">
        <v>13255</v>
      </c>
    </row>
    <row r="2573" spans="1:16" x14ac:dyDescent="0.2">
      <c r="A2573" s="356" t="s">
        <v>9450</v>
      </c>
      <c r="B2573" s="356" t="s">
        <v>18091</v>
      </c>
      <c r="C2573" s="358" t="s">
        <v>12883</v>
      </c>
      <c r="D2573" s="358" t="s">
        <v>12884</v>
      </c>
      <c r="E2573" s="358" t="s">
        <v>18092</v>
      </c>
      <c r="G2573" s="358" t="s">
        <v>12886</v>
      </c>
      <c r="H2573" s="385">
        <v>6.75</v>
      </c>
      <c r="I2573" s="358" t="s">
        <v>12893</v>
      </c>
      <c r="J2573" s="358" t="s">
        <v>12888</v>
      </c>
      <c r="K2573" s="358" t="s">
        <v>13558</v>
      </c>
      <c r="L2573" s="362">
        <v>40002</v>
      </c>
      <c r="N2573" s="362">
        <v>40002</v>
      </c>
      <c r="P2573" s="356" t="s">
        <v>13255</v>
      </c>
    </row>
    <row r="2574" spans="1:16" x14ac:dyDescent="0.2">
      <c r="A2574" s="356" t="s">
        <v>9451</v>
      </c>
      <c r="B2574" s="356" t="s">
        <v>18093</v>
      </c>
      <c r="C2574" s="358" t="s">
        <v>12999</v>
      </c>
      <c r="D2574" s="358" t="s">
        <v>12973</v>
      </c>
      <c r="E2574" s="358" t="s">
        <v>18094</v>
      </c>
      <c r="G2574" s="358" t="s">
        <v>12886</v>
      </c>
      <c r="H2574" s="385">
        <v>10.574999999999999</v>
      </c>
      <c r="I2574" s="358" t="s">
        <v>12893</v>
      </c>
      <c r="J2574" s="358" t="s">
        <v>12888</v>
      </c>
      <c r="K2574" s="358" t="s">
        <v>13558</v>
      </c>
      <c r="L2574" s="362">
        <v>40002</v>
      </c>
      <c r="N2574" s="362">
        <v>40002</v>
      </c>
      <c r="P2574" s="356" t="s">
        <v>13255</v>
      </c>
    </row>
    <row r="2575" spans="1:16" x14ac:dyDescent="0.2">
      <c r="A2575" s="356" t="s">
        <v>9452</v>
      </c>
      <c r="B2575" s="356" t="s">
        <v>18095</v>
      </c>
      <c r="C2575" s="358" t="s">
        <v>13095</v>
      </c>
      <c r="D2575" s="358" t="s">
        <v>12976</v>
      </c>
      <c r="E2575" s="358" t="s">
        <v>16911</v>
      </c>
      <c r="G2575" s="358" t="s">
        <v>12886</v>
      </c>
      <c r="H2575" s="385">
        <v>4.4000000000000004</v>
      </c>
      <c r="I2575" s="358" t="s">
        <v>12893</v>
      </c>
      <c r="J2575" s="358" t="s">
        <v>12888</v>
      </c>
      <c r="K2575" s="358" t="s">
        <v>13558</v>
      </c>
      <c r="L2575" s="362">
        <v>40000</v>
      </c>
      <c r="N2575" s="362">
        <v>40000</v>
      </c>
      <c r="P2575" s="356" t="s">
        <v>13255</v>
      </c>
    </row>
    <row r="2576" spans="1:16" x14ac:dyDescent="0.2">
      <c r="A2576" s="356" t="s">
        <v>9453</v>
      </c>
      <c r="B2576" s="356" t="s">
        <v>18096</v>
      </c>
      <c r="C2576" s="358" t="s">
        <v>15184</v>
      </c>
      <c r="D2576" s="358" t="s">
        <v>12910</v>
      </c>
      <c r="E2576" s="358" t="s">
        <v>18097</v>
      </c>
      <c r="G2576" s="358" t="s">
        <v>12886</v>
      </c>
      <c r="H2576" s="385">
        <v>5.95</v>
      </c>
      <c r="I2576" s="358" t="s">
        <v>12893</v>
      </c>
      <c r="J2576" s="358" t="s">
        <v>12888</v>
      </c>
      <c r="K2576" s="358" t="s">
        <v>13558</v>
      </c>
      <c r="L2576" s="362">
        <v>40018</v>
      </c>
      <c r="N2576" s="362">
        <v>40018</v>
      </c>
      <c r="P2576" s="356" t="s">
        <v>13255</v>
      </c>
    </row>
    <row r="2577" spans="1:16" x14ac:dyDescent="0.2">
      <c r="A2577" s="356" t="s">
        <v>9454</v>
      </c>
      <c r="B2577" s="356" t="s">
        <v>18098</v>
      </c>
      <c r="C2577" s="358" t="s">
        <v>13336</v>
      </c>
      <c r="D2577" s="358" t="s">
        <v>12931</v>
      </c>
      <c r="E2577" s="358" t="s">
        <v>18099</v>
      </c>
      <c r="G2577" s="358" t="s">
        <v>12886</v>
      </c>
      <c r="H2577" s="385">
        <v>29.9</v>
      </c>
      <c r="I2577" s="358" t="s">
        <v>12893</v>
      </c>
      <c r="J2577" s="358" t="s">
        <v>12888</v>
      </c>
      <c r="K2577" s="358" t="s">
        <v>13558</v>
      </c>
      <c r="L2577" s="362">
        <v>40024</v>
      </c>
      <c r="N2577" s="362">
        <v>40024</v>
      </c>
      <c r="P2577" s="356" t="s">
        <v>13255</v>
      </c>
    </row>
    <row r="2578" spans="1:16" x14ac:dyDescent="0.2">
      <c r="A2578" s="356" t="s">
        <v>9455</v>
      </c>
      <c r="B2578" s="356" t="s">
        <v>18100</v>
      </c>
      <c r="C2578" s="358" t="s">
        <v>12921</v>
      </c>
      <c r="D2578" s="358" t="s">
        <v>12922</v>
      </c>
      <c r="E2578" s="358" t="s">
        <v>18101</v>
      </c>
      <c r="G2578" s="358" t="s">
        <v>12886</v>
      </c>
      <c r="H2578" s="385">
        <v>30.24</v>
      </c>
      <c r="I2578" s="358" t="s">
        <v>12893</v>
      </c>
      <c r="J2578" s="358" t="s">
        <v>12888</v>
      </c>
      <c r="K2578" s="358" t="s">
        <v>13558</v>
      </c>
      <c r="L2578" s="362">
        <v>40357</v>
      </c>
      <c r="N2578" s="362">
        <v>40357</v>
      </c>
      <c r="P2578" s="356" t="s">
        <v>13605</v>
      </c>
    </row>
    <row r="2579" spans="1:16" x14ac:dyDescent="0.2">
      <c r="A2579" s="356" t="s">
        <v>9456</v>
      </c>
      <c r="B2579" s="356" t="s">
        <v>18102</v>
      </c>
      <c r="C2579" s="358" t="s">
        <v>14190</v>
      </c>
      <c r="D2579" s="358" t="s">
        <v>12931</v>
      </c>
      <c r="E2579" s="358" t="s">
        <v>18103</v>
      </c>
      <c r="G2579" s="358" t="s">
        <v>12886</v>
      </c>
      <c r="H2579" s="385">
        <v>9</v>
      </c>
      <c r="I2579" s="358" t="s">
        <v>12893</v>
      </c>
      <c r="J2579" s="358" t="s">
        <v>12888</v>
      </c>
      <c r="K2579" s="358" t="s">
        <v>13558</v>
      </c>
      <c r="L2579" s="362">
        <v>40008</v>
      </c>
      <c r="N2579" s="362">
        <v>40008</v>
      </c>
      <c r="P2579" s="356" t="s">
        <v>13255</v>
      </c>
    </row>
    <row r="2580" spans="1:16" x14ac:dyDescent="0.2">
      <c r="A2580" s="356" t="s">
        <v>9457</v>
      </c>
      <c r="B2580" s="356" t="s">
        <v>18104</v>
      </c>
      <c r="C2580" s="358" t="s">
        <v>12918</v>
      </c>
      <c r="D2580" s="358" t="s">
        <v>12919</v>
      </c>
      <c r="E2580" s="358" t="s">
        <v>18105</v>
      </c>
      <c r="G2580" s="358" t="s">
        <v>12886</v>
      </c>
      <c r="H2580" s="385">
        <v>29.24</v>
      </c>
      <c r="I2580" s="358" t="s">
        <v>12893</v>
      </c>
      <c r="J2580" s="358" t="s">
        <v>12888</v>
      </c>
      <c r="K2580" s="358" t="s">
        <v>13558</v>
      </c>
      <c r="L2580" s="362">
        <v>40011</v>
      </c>
      <c r="N2580" s="362">
        <v>40011</v>
      </c>
      <c r="P2580" s="356" t="s">
        <v>13255</v>
      </c>
    </row>
    <row r="2581" spans="1:16" x14ac:dyDescent="0.2">
      <c r="A2581" s="356" t="s">
        <v>9458</v>
      </c>
      <c r="B2581" s="356" t="s">
        <v>18106</v>
      </c>
      <c r="C2581" s="358" t="s">
        <v>13160</v>
      </c>
      <c r="D2581" s="358" t="s">
        <v>12984</v>
      </c>
      <c r="E2581" s="358" t="s">
        <v>18107</v>
      </c>
      <c r="G2581" s="358" t="s">
        <v>12886</v>
      </c>
      <c r="H2581" s="385">
        <v>52.93</v>
      </c>
      <c r="I2581" s="358" t="s">
        <v>12893</v>
      </c>
      <c r="J2581" s="358" t="s">
        <v>12888</v>
      </c>
      <c r="K2581" s="358" t="s">
        <v>13558</v>
      </c>
      <c r="L2581" s="362">
        <v>39986</v>
      </c>
      <c r="N2581" s="362">
        <v>39986</v>
      </c>
      <c r="P2581" s="356" t="s">
        <v>13605</v>
      </c>
    </row>
    <row r="2582" spans="1:16" x14ac:dyDescent="0.2">
      <c r="A2582" s="356" t="s">
        <v>9459</v>
      </c>
      <c r="B2582" s="356" t="s">
        <v>18108</v>
      </c>
      <c r="C2582" s="358" t="s">
        <v>12933</v>
      </c>
      <c r="D2582" s="358" t="s">
        <v>12934</v>
      </c>
      <c r="E2582" s="358" t="s">
        <v>18109</v>
      </c>
      <c r="G2582" s="358" t="s">
        <v>12886</v>
      </c>
      <c r="H2582" s="385">
        <v>6</v>
      </c>
      <c r="I2582" s="358" t="s">
        <v>12893</v>
      </c>
      <c r="J2582" s="358" t="s">
        <v>12888</v>
      </c>
      <c r="K2582" s="358" t="s">
        <v>13558</v>
      </c>
      <c r="L2582" s="362">
        <v>40016</v>
      </c>
      <c r="N2582" s="362">
        <v>40016</v>
      </c>
      <c r="P2582" s="356" t="s">
        <v>13255</v>
      </c>
    </row>
    <row r="2583" spans="1:16" x14ac:dyDescent="0.2">
      <c r="A2583" s="356" t="s">
        <v>9460</v>
      </c>
      <c r="B2583" s="356" t="s">
        <v>18110</v>
      </c>
      <c r="C2583" s="358" t="s">
        <v>12902</v>
      </c>
      <c r="D2583" s="358" t="s">
        <v>12903</v>
      </c>
      <c r="E2583" s="358" t="s">
        <v>18111</v>
      </c>
      <c r="G2583" s="358" t="s">
        <v>12886</v>
      </c>
      <c r="H2583" s="385">
        <v>10.08</v>
      </c>
      <c r="I2583" s="358" t="s">
        <v>12893</v>
      </c>
      <c r="J2583" s="358" t="s">
        <v>12888</v>
      </c>
      <c r="K2583" s="358" t="s">
        <v>13558</v>
      </c>
      <c r="L2583" s="362">
        <v>39994</v>
      </c>
      <c r="N2583" s="362">
        <v>39994</v>
      </c>
      <c r="P2583" s="356" t="s">
        <v>13255</v>
      </c>
    </row>
    <row r="2584" spans="1:16" x14ac:dyDescent="0.2">
      <c r="A2584" s="356" t="s">
        <v>9461</v>
      </c>
      <c r="B2584" s="356" t="s">
        <v>18112</v>
      </c>
      <c r="C2584" s="358" t="s">
        <v>13333</v>
      </c>
      <c r="D2584" s="358" t="s">
        <v>12931</v>
      </c>
      <c r="E2584" s="358" t="s">
        <v>13334</v>
      </c>
      <c r="G2584" s="358" t="s">
        <v>12886</v>
      </c>
      <c r="H2584" s="385">
        <v>136.08000000000001</v>
      </c>
      <c r="I2584" s="358" t="s">
        <v>12887</v>
      </c>
      <c r="J2584" s="358" t="s">
        <v>12888</v>
      </c>
      <c r="K2584" s="358" t="s">
        <v>13558</v>
      </c>
      <c r="L2584" s="362">
        <v>40004</v>
      </c>
      <c r="N2584" s="362">
        <v>40004</v>
      </c>
      <c r="P2584" s="356" t="s">
        <v>13318</v>
      </c>
    </row>
    <row r="2585" spans="1:16" x14ac:dyDescent="0.2">
      <c r="A2585" s="356" t="s">
        <v>9462</v>
      </c>
      <c r="B2585" s="356" t="s">
        <v>18113</v>
      </c>
      <c r="C2585" s="358" t="s">
        <v>12941</v>
      </c>
      <c r="D2585" s="358" t="s">
        <v>12942</v>
      </c>
      <c r="E2585" s="358" t="s">
        <v>18114</v>
      </c>
      <c r="G2585" s="358" t="s">
        <v>12886</v>
      </c>
      <c r="H2585" s="385">
        <v>3.91</v>
      </c>
      <c r="I2585" s="358" t="s">
        <v>12893</v>
      </c>
      <c r="J2585" s="358" t="s">
        <v>12888</v>
      </c>
      <c r="K2585" s="358" t="s">
        <v>13558</v>
      </c>
      <c r="L2585" s="362">
        <v>40022</v>
      </c>
      <c r="N2585" s="362">
        <v>40022</v>
      </c>
      <c r="P2585" s="356" t="s">
        <v>13255</v>
      </c>
    </row>
    <row r="2586" spans="1:16" x14ac:dyDescent="0.2">
      <c r="A2586" s="356" t="s">
        <v>9463</v>
      </c>
      <c r="B2586" s="356" t="s">
        <v>18115</v>
      </c>
      <c r="C2586" s="358" t="s">
        <v>12905</v>
      </c>
      <c r="D2586" s="358" t="s">
        <v>12987</v>
      </c>
      <c r="E2586" s="358" t="s">
        <v>18116</v>
      </c>
      <c r="G2586" s="358" t="s">
        <v>12886</v>
      </c>
      <c r="H2586" s="385">
        <v>5.4</v>
      </c>
      <c r="I2586" s="358" t="s">
        <v>12893</v>
      </c>
      <c r="J2586" s="358" t="s">
        <v>12888</v>
      </c>
      <c r="K2586" s="358" t="s">
        <v>13558</v>
      </c>
      <c r="L2586" s="362">
        <v>40010</v>
      </c>
      <c r="N2586" s="362">
        <v>40010</v>
      </c>
      <c r="P2586" s="356" t="s">
        <v>13255</v>
      </c>
    </row>
    <row r="2587" spans="1:16" x14ac:dyDescent="0.2">
      <c r="A2587" s="356" t="s">
        <v>9464</v>
      </c>
      <c r="B2587" s="356" t="s">
        <v>18117</v>
      </c>
      <c r="C2587" s="358" t="s">
        <v>12909</v>
      </c>
      <c r="D2587" s="358" t="s">
        <v>12910</v>
      </c>
      <c r="E2587" s="358" t="s">
        <v>18118</v>
      </c>
      <c r="G2587" s="358" t="s">
        <v>12886</v>
      </c>
      <c r="H2587" s="385">
        <v>7.6</v>
      </c>
      <c r="I2587" s="358" t="s">
        <v>12893</v>
      </c>
      <c r="J2587" s="358" t="s">
        <v>12888</v>
      </c>
      <c r="K2587" s="358" t="s">
        <v>13558</v>
      </c>
      <c r="L2587" s="362">
        <v>39997</v>
      </c>
      <c r="N2587" s="362">
        <v>39997</v>
      </c>
      <c r="P2587" s="356" t="s">
        <v>13255</v>
      </c>
    </row>
    <row r="2588" spans="1:16" x14ac:dyDescent="0.2">
      <c r="A2588" s="356" t="s">
        <v>9465</v>
      </c>
      <c r="B2588" s="356" t="s">
        <v>18119</v>
      </c>
      <c r="C2588" s="358" t="s">
        <v>12905</v>
      </c>
      <c r="D2588" s="358" t="s">
        <v>12987</v>
      </c>
      <c r="E2588" s="358" t="s">
        <v>18120</v>
      </c>
      <c r="G2588" s="358" t="s">
        <v>12886</v>
      </c>
      <c r="H2588" s="385">
        <v>4.8</v>
      </c>
      <c r="I2588" s="358" t="s">
        <v>12893</v>
      </c>
      <c r="J2588" s="358" t="s">
        <v>12888</v>
      </c>
      <c r="K2588" s="358" t="s">
        <v>13558</v>
      </c>
      <c r="L2588" s="362">
        <v>40008</v>
      </c>
      <c r="N2588" s="362">
        <v>40008</v>
      </c>
      <c r="P2588" s="356" t="s">
        <v>13255</v>
      </c>
    </row>
    <row r="2589" spans="1:16" x14ac:dyDescent="0.2">
      <c r="A2589" s="356" t="s">
        <v>9466</v>
      </c>
      <c r="B2589" s="356" t="s">
        <v>18121</v>
      </c>
      <c r="C2589" s="358" t="s">
        <v>13022</v>
      </c>
      <c r="D2589" s="358" t="s">
        <v>12931</v>
      </c>
      <c r="E2589" s="358" t="s">
        <v>18122</v>
      </c>
      <c r="G2589" s="358" t="s">
        <v>12886</v>
      </c>
      <c r="H2589" s="385">
        <v>20.34</v>
      </c>
      <c r="I2589" s="358" t="s">
        <v>12893</v>
      </c>
      <c r="J2589" s="358" t="s">
        <v>12888</v>
      </c>
      <c r="K2589" s="358" t="s">
        <v>13558</v>
      </c>
      <c r="L2589" s="362">
        <v>40028</v>
      </c>
      <c r="N2589" s="362">
        <v>40028</v>
      </c>
      <c r="P2589" s="356" t="s">
        <v>13255</v>
      </c>
    </row>
    <row r="2590" spans="1:16" x14ac:dyDescent="0.2">
      <c r="A2590" s="356" t="s">
        <v>9467</v>
      </c>
      <c r="B2590" s="356" t="s">
        <v>18123</v>
      </c>
      <c r="C2590" s="358" t="s">
        <v>13404</v>
      </c>
      <c r="D2590" s="358" t="s">
        <v>12973</v>
      </c>
      <c r="E2590" s="358" t="s">
        <v>18124</v>
      </c>
      <c r="G2590" s="358" t="s">
        <v>12886</v>
      </c>
      <c r="H2590" s="385">
        <v>7.74</v>
      </c>
      <c r="I2590" s="358" t="s">
        <v>12893</v>
      </c>
      <c r="J2590" s="358" t="s">
        <v>12888</v>
      </c>
      <c r="K2590" s="358" t="s">
        <v>13558</v>
      </c>
      <c r="L2590" s="362">
        <v>40023</v>
      </c>
      <c r="N2590" s="362">
        <v>40023</v>
      </c>
      <c r="P2590" s="356" t="s">
        <v>13255</v>
      </c>
    </row>
    <row r="2591" spans="1:16" x14ac:dyDescent="0.2">
      <c r="A2591" s="356" t="s">
        <v>9468</v>
      </c>
      <c r="B2591" s="356" t="s">
        <v>18125</v>
      </c>
      <c r="C2591" s="358" t="s">
        <v>12905</v>
      </c>
      <c r="D2591" s="358" t="s">
        <v>12951</v>
      </c>
      <c r="E2591" s="358" t="s">
        <v>18126</v>
      </c>
      <c r="G2591" s="358" t="s">
        <v>12886</v>
      </c>
      <c r="H2591" s="385">
        <v>5.76</v>
      </c>
      <c r="I2591" s="358" t="s">
        <v>12893</v>
      </c>
      <c r="J2591" s="358" t="s">
        <v>12888</v>
      </c>
      <c r="K2591" s="358" t="s">
        <v>13558</v>
      </c>
      <c r="L2591" s="362">
        <v>40007</v>
      </c>
      <c r="N2591" s="362">
        <v>40007</v>
      </c>
      <c r="P2591" s="356" t="s">
        <v>13255</v>
      </c>
    </row>
    <row r="2592" spans="1:16" x14ac:dyDescent="0.2">
      <c r="A2592" s="356" t="s">
        <v>9469</v>
      </c>
      <c r="B2592" s="356" t="s">
        <v>18127</v>
      </c>
      <c r="C2592" s="358" t="s">
        <v>12905</v>
      </c>
      <c r="D2592" s="358" t="s">
        <v>12949</v>
      </c>
      <c r="E2592" s="358" t="s">
        <v>18128</v>
      </c>
      <c r="G2592" s="358" t="s">
        <v>12886</v>
      </c>
      <c r="H2592" s="385">
        <v>54.6</v>
      </c>
      <c r="I2592" s="358" t="s">
        <v>12893</v>
      </c>
      <c r="J2592" s="358" t="s">
        <v>12908</v>
      </c>
      <c r="K2592" s="358" t="s">
        <v>13558</v>
      </c>
      <c r="L2592" s="362">
        <v>40017</v>
      </c>
      <c r="N2592" s="362">
        <v>40017</v>
      </c>
      <c r="P2592" s="356" t="s">
        <v>13605</v>
      </c>
    </row>
    <row r="2593" spans="1:16" x14ac:dyDescent="0.2">
      <c r="A2593" s="356" t="s">
        <v>9470</v>
      </c>
      <c r="B2593" s="356" t="s">
        <v>18129</v>
      </c>
      <c r="C2593" s="358" t="s">
        <v>13017</v>
      </c>
      <c r="D2593" s="358" t="s">
        <v>13018</v>
      </c>
      <c r="E2593" s="358" t="s">
        <v>18130</v>
      </c>
      <c r="G2593" s="358" t="s">
        <v>12886</v>
      </c>
      <c r="H2593" s="385">
        <v>5.76</v>
      </c>
      <c r="I2593" s="358" t="s">
        <v>12893</v>
      </c>
      <c r="J2593" s="358" t="s">
        <v>12888</v>
      </c>
      <c r="K2593" s="358" t="s">
        <v>13558</v>
      </c>
      <c r="L2593" s="362">
        <v>39990</v>
      </c>
      <c r="N2593" s="362">
        <v>39990</v>
      </c>
      <c r="P2593" s="356" t="s">
        <v>13255</v>
      </c>
    </row>
    <row r="2594" spans="1:16" x14ac:dyDescent="0.2">
      <c r="A2594" s="356" t="s">
        <v>9471</v>
      </c>
      <c r="B2594" s="356" t="s">
        <v>18131</v>
      </c>
      <c r="C2594" s="358" t="s">
        <v>13095</v>
      </c>
      <c r="D2594" s="358" t="s">
        <v>12976</v>
      </c>
      <c r="E2594" s="358" t="s">
        <v>18132</v>
      </c>
      <c r="G2594" s="358" t="s">
        <v>12886</v>
      </c>
      <c r="H2594" s="385">
        <v>5.28</v>
      </c>
      <c r="I2594" s="358" t="s">
        <v>12893</v>
      </c>
      <c r="J2594" s="358" t="s">
        <v>12888</v>
      </c>
      <c r="K2594" s="358" t="s">
        <v>13558</v>
      </c>
      <c r="L2594" s="362">
        <v>40024</v>
      </c>
      <c r="N2594" s="362">
        <v>40024</v>
      </c>
      <c r="P2594" s="356" t="s">
        <v>13255</v>
      </c>
    </row>
    <row r="2595" spans="1:16" x14ac:dyDescent="0.2">
      <c r="A2595" s="356" t="s">
        <v>9472</v>
      </c>
      <c r="B2595" s="356" t="s">
        <v>18133</v>
      </c>
      <c r="C2595" s="358" t="s">
        <v>13263</v>
      </c>
      <c r="D2595" s="358" t="s">
        <v>12934</v>
      </c>
      <c r="E2595" s="358" t="s">
        <v>18134</v>
      </c>
      <c r="G2595" s="358" t="s">
        <v>12886</v>
      </c>
      <c r="H2595" s="385">
        <v>16.149999999999999</v>
      </c>
      <c r="I2595" s="358" t="s">
        <v>12893</v>
      </c>
      <c r="J2595" s="358" t="s">
        <v>12888</v>
      </c>
      <c r="K2595" s="358" t="s">
        <v>13558</v>
      </c>
      <c r="L2595" s="362">
        <v>40023</v>
      </c>
      <c r="N2595" s="362">
        <v>40023</v>
      </c>
      <c r="P2595" s="356" t="s">
        <v>13255</v>
      </c>
    </row>
    <row r="2596" spans="1:16" x14ac:dyDescent="0.2">
      <c r="A2596" s="356" t="s">
        <v>9473</v>
      </c>
      <c r="B2596" s="356" t="s">
        <v>18135</v>
      </c>
      <c r="C2596" s="358" t="s">
        <v>13303</v>
      </c>
      <c r="D2596" s="358" t="s">
        <v>12997</v>
      </c>
      <c r="E2596" s="358" t="s">
        <v>18136</v>
      </c>
      <c r="G2596" s="358" t="s">
        <v>12886</v>
      </c>
      <c r="H2596" s="385">
        <v>7.9950000000000001</v>
      </c>
      <c r="I2596" s="358" t="s">
        <v>12893</v>
      </c>
      <c r="J2596" s="358" t="s">
        <v>12888</v>
      </c>
      <c r="K2596" s="358" t="s">
        <v>13558</v>
      </c>
      <c r="L2596" s="362">
        <v>40023</v>
      </c>
      <c r="N2596" s="362">
        <v>40023</v>
      </c>
      <c r="P2596" s="356" t="s">
        <v>13255</v>
      </c>
    </row>
    <row r="2597" spans="1:16" x14ac:dyDescent="0.2">
      <c r="A2597" s="356" t="s">
        <v>9474</v>
      </c>
      <c r="B2597" s="356" t="s">
        <v>18137</v>
      </c>
      <c r="C2597" s="358" t="s">
        <v>13009</v>
      </c>
      <c r="D2597" s="358" t="s">
        <v>13010</v>
      </c>
      <c r="E2597" s="358" t="s">
        <v>18138</v>
      </c>
      <c r="G2597" s="358" t="s">
        <v>12886</v>
      </c>
      <c r="H2597" s="385">
        <v>19.8</v>
      </c>
      <c r="I2597" s="358" t="s">
        <v>12893</v>
      </c>
      <c r="J2597" s="358" t="s">
        <v>12888</v>
      </c>
      <c r="K2597" s="358" t="s">
        <v>13558</v>
      </c>
      <c r="L2597" s="362">
        <v>40023</v>
      </c>
      <c r="N2597" s="362">
        <v>40023</v>
      </c>
      <c r="P2597" s="356" t="s">
        <v>13255</v>
      </c>
    </row>
    <row r="2598" spans="1:16" x14ac:dyDescent="0.2">
      <c r="A2598" s="356" t="s">
        <v>9475</v>
      </c>
      <c r="B2598" s="356" t="s">
        <v>18139</v>
      </c>
      <c r="C2598" s="358" t="s">
        <v>12905</v>
      </c>
      <c r="D2598" s="358" t="s">
        <v>12987</v>
      </c>
      <c r="E2598" s="358" t="s">
        <v>18140</v>
      </c>
      <c r="G2598" s="358" t="s">
        <v>12886</v>
      </c>
      <c r="H2598" s="385">
        <v>5.76</v>
      </c>
      <c r="I2598" s="358" t="s">
        <v>12893</v>
      </c>
      <c r="J2598" s="358" t="s">
        <v>12888</v>
      </c>
      <c r="K2598" s="358" t="s">
        <v>13558</v>
      </c>
      <c r="L2598" s="362">
        <v>40016</v>
      </c>
      <c r="N2598" s="362">
        <v>40016</v>
      </c>
      <c r="P2598" s="356" t="s">
        <v>13255</v>
      </c>
    </row>
    <row r="2599" spans="1:16" x14ac:dyDescent="0.2">
      <c r="A2599" s="356" t="s">
        <v>9476</v>
      </c>
      <c r="B2599" s="356" t="s">
        <v>18141</v>
      </c>
      <c r="C2599" s="358" t="s">
        <v>13033</v>
      </c>
      <c r="D2599" s="358" t="s">
        <v>13034</v>
      </c>
      <c r="E2599" s="358" t="s">
        <v>14088</v>
      </c>
      <c r="G2599" s="358" t="s">
        <v>12886</v>
      </c>
      <c r="H2599" s="385">
        <v>7.03</v>
      </c>
      <c r="I2599" s="358" t="s">
        <v>12893</v>
      </c>
      <c r="J2599" s="358" t="s">
        <v>12888</v>
      </c>
      <c r="K2599" s="358" t="s">
        <v>13558</v>
      </c>
      <c r="L2599" s="362">
        <v>40018</v>
      </c>
      <c r="N2599" s="362">
        <v>40018</v>
      </c>
      <c r="P2599" s="356" t="s">
        <v>13255</v>
      </c>
    </row>
    <row r="2600" spans="1:16" x14ac:dyDescent="0.2">
      <c r="A2600" s="356" t="s">
        <v>9477</v>
      </c>
      <c r="B2600" s="356" t="s">
        <v>18142</v>
      </c>
      <c r="C2600" s="358" t="s">
        <v>12905</v>
      </c>
      <c r="D2600" s="358" t="s">
        <v>12987</v>
      </c>
      <c r="E2600" s="358" t="s">
        <v>18143</v>
      </c>
      <c r="G2600" s="358" t="s">
        <v>12886</v>
      </c>
      <c r="H2600" s="385">
        <v>30.87</v>
      </c>
      <c r="I2600" s="358" t="s">
        <v>12893</v>
      </c>
      <c r="J2600" s="358" t="s">
        <v>12888</v>
      </c>
      <c r="K2600" s="358" t="s">
        <v>13558</v>
      </c>
      <c r="L2600" s="362">
        <v>40022</v>
      </c>
      <c r="N2600" s="362">
        <v>40022</v>
      </c>
      <c r="P2600" s="356" t="s">
        <v>13605</v>
      </c>
    </row>
    <row r="2601" spans="1:16" x14ac:dyDescent="0.2">
      <c r="A2601" s="356" t="s">
        <v>9478</v>
      </c>
      <c r="B2601" s="356" t="s">
        <v>18144</v>
      </c>
      <c r="C2601" s="358" t="s">
        <v>13105</v>
      </c>
      <c r="D2601" s="358" t="s">
        <v>13106</v>
      </c>
      <c r="E2601" s="358" t="s">
        <v>16430</v>
      </c>
      <c r="G2601" s="358" t="s">
        <v>12886</v>
      </c>
      <c r="H2601" s="385">
        <v>18.45</v>
      </c>
      <c r="I2601" s="358" t="s">
        <v>12893</v>
      </c>
      <c r="J2601" s="358" t="s">
        <v>12888</v>
      </c>
      <c r="K2601" s="358" t="s">
        <v>13558</v>
      </c>
      <c r="L2601" s="362">
        <v>39997</v>
      </c>
      <c r="N2601" s="362">
        <v>39997</v>
      </c>
      <c r="P2601" s="356" t="s">
        <v>13255</v>
      </c>
    </row>
    <row r="2602" spans="1:16" x14ac:dyDescent="0.2">
      <c r="A2602" s="356" t="s">
        <v>9479</v>
      </c>
      <c r="B2602" s="356" t="s">
        <v>18145</v>
      </c>
      <c r="C2602" s="358" t="s">
        <v>12902</v>
      </c>
      <c r="D2602" s="358" t="s">
        <v>12903</v>
      </c>
      <c r="E2602" s="358" t="s">
        <v>18146</v>
      </c>
      <c r="G2602" s="358" t="s">
        <v>12886</v>
      </c>
      <c r="H2602" s="385">
        <v>7.92</v>
      </c>
      <c r="I2602" s="358" t="s">
        <v>12893</v>
      </c>
      <c r="J2602" s="358" t="s">
        <v>12888</v>
      </c>
      <c r="K2602" s="358" t="s">
        <v>13558</v>
      </c>
      <c r="L2602" s="362">
        <v>40039</v>
      </c>
      <c r="N2602" s="362">
        <v>40039</v>
      </c>
      <c r="P2602" s="356" t="s">
        <v>13255</v>
      </c>
    </row>
    <row r="2603" spans="1:16" x14ac:dyDescent="0.2">
      <c r="A2603" s="356" t="s">
        <v>9480</v>
      </c>
      <c r="B2603" s="356" t="s">
        <v>18147</v>
      </c>
      <c r="C2603" s="358" t="s">
        <v>13333</v>
      </c>
      <c r="D2603" s="358" t="s">
        <v>12931</v>
      </c>
      <c r="E2603" s="358" t="s">
        <v>18148</v>
      </c>
      <c r="G2603" s="358" t="s">
        <v>12886</v>
      </c>
      <c r="H2603" s="385">
        <v>3.24</v>
      </c>
      <c r="I2603" s="358" t="s">
        <v>12893</v>
      </c>
      <c r="J2603" s="358" t="s">
        <v>12888</v>
      </c>
      <c r="K2603" s="358" t="s">
        <v>13558</v>
      </c>
      <c r="L2603" s="362">
        <v>40031</v>
      </c>
      <c r="N2603" s="362">
        <v>40031</v>
      </c>
      <c r="P2603" s="356" t="s">
        <v>13255</v>
      </c>
    </row>
    <row r="2604" spans="1:16" x14ac:dyDescent="0.2">
      <c r="A2604" s="356" t="s">
        <v>9481</v>
      </c>
      <c r="B2604" s="356" t="s">
        <v>18149</v>
      </c>
      <c r="C2604" s="358" t="s">
        <v>13286</v>
      </c>
      <c r="D2604" s="358" t="s">
        <v>12910</v>
      </c>
      <c r="E2604" s="358" t="s">
        <v>18150</v>
      </c>
      <c r="G2604" s="358" t="s">
        <v>12886</v>
      </c>
      <c r="H2604" s="385">
        <v>13.68</v>
      </c>
      <c r="I2604" s="358" t="s">
        <v>12893</v>
      </c>
      <c r="J2604" s="358" t="s">
        <v>12888</v>
      </c>
      <c r="K2604" s="358" t="s">
        <v>13558</v>
      </c>
      <c r="L2604" s="362">
        <v>40037</v>
      </c>
      <c r="N2604" s="362">
        <v>40037</v>
      </c>
      <c r="P2604" s="356" t="s">
        <v>13255</v>
      </c>
    </row>
    <row r="2605" spans="1:16" x14ac:dyDescent="0.2">
      <c r="A2605" s="356" t="s">
        <v>9482</v>
      </c>
      <c r="B2605" s="356" t="s">
        <v>18151</v>
      </c>
      <c r="C2605" s="358" t="s">
        <v>13432</v>
      </c>
      <c r="D2605" s="358" t="s">
        <v>12997</v>
      </c>
      <c r="E2605" s="358" t="s">
        <v>15651</v>
      </c>
      <c r="G2605" s="358" t="s">
        <v>12886</v>
      </c>
      <c r="H2605" s="385">
        <v>10.8</v>
      </c>
      <c r="I2605" s="358" t="s">
        <v>12893</v>
      </c>
      <c r="J2605" s="358" t="s">
        <v>12888</v>
      </c>
      <c r="K2605" s="358" t="s">
        <v>13558</v>
      </c>
      <c r="L2605" s="362">
        <v>40037</v>
      </c>
      <c r="N2605" s="362">
        <v>40037</v>
      </c>
      <c r="P2605" s="356" t="s">
        <v>13255</v>
      </c>
    </row>
    <row r="2606" spans="1:16" x14ac:dyDescent="0.2">
      <c r="A2606" s="356" t="s">
        <v>9483</v>
      </c>
      <c r="B2606" s="356" t="s">
        <v>18152</v>
      </c>
      <c r="C2606" s="358" t="s">
        <v>13001</v>
      </c>
      <c r="D2606" s="358" t="s">
        <v>12916</v>
      </c>
      <c r="E2606" s="358" t="s">
        <v>18153</v>
      </c>
      <c r="G2606" s="358" t="s">
        <v>12886</v>
      </c>
      <c r="H2606" s="385">
        <v>4.8600000000000003</v>
      </c>
      <c r="I2606" s="358" t="s">
        <v>12893</v>
      </c>
      <c r="J2606" s="358" t="s">
        <v>12888</v>
      </c>
      <c r="K2606" s="358" t="s">
        <v>13558</v>
      </c>
      <c r="L2606" s="362">
        <v>40025</v>
      </c>
      <c r="N2606" s="362">
        <v>40025</v>
      </c>
      <c r="P2606" s="356" t="s">
        <v>13255</v>
      </c>
    </row>
    <row r="2607" spans="1:16" x14ac:dyDescent="0.2">
      <c r="A2607" s="356" t="s">
        <v>9484</v>
      </c>
      <c r="B2607" s="356" t="s">
        <v>18154</v>
      </c>
      <c r="C2607" s="358" t="s">
        <v>16472</v>
      </c>
      <c r="D2607" s="358" t="s">
        <v>12910</v>
      </c>
      <c r="E2607" s="358" t="s">
        <v>18155</v>
      </c>
      <c r="G2607" s="358" t="s">
        <v>12886</v>
      </c>
      <c r="H2607" s="385">
        <v>6.3</v>
      </c>
      <c r="I2607" s="358" t="s">
        <v>12893</v>
      </c>
      <c r="J2607" s="358" t="s">
        <v>12888</v>
      </c>
      <c r="K2607" s="358" t="s">
        <v>13558</v>
      </c>
      <c r="L2607" s="362">
        <v>40050</v>
      </c>
      <c r="N2607" s="362">
        <v>40050</v>
      </c>
      <c r="P2607" s="356" t="s">
        <v>13255</v>
      </c>
    </row>
    <row r="2608" spans="1:16" x14ac:dyDescent="0.2">
      <c r="A2608" s="356" t="s">
        <v>9485</v>
      </c>
      <c r="B2608" s="356" t="s">
        <v>18156</v>
      </c>
      <c r="C2608" s="358" t="s">
        <v>12975</v>
      </c>
      <c r="D2608" s="358" t="s">
        <v>12976</v>
      </c>
      <c r="E2608" s="358" t="s">
        <v>14684</v>
      </c>
      <c r="G2608" s="358" t="s">
        <v>12886</v>
      </c>
      <c r="H2608" s="385">
        <v>3.5</v>
      </c>
      <c r="I2608" s="358" t="s">
        <v>12893</v>
      </c>
      <c r="J2608" s="358" t="s">
        <v>12888</v>
      </c>
      <c r="K2608" s="358" t="s">
        <v>13558</v>
      </c>
      <c r="L2608" s="362">
        <v>40049</v>
      </c>
      <c r="N2608" s="362">
        <v>40049</v>
      </c>
      <c r="P2608" s="356" t="s">
        <v>13255</v>
      </c>
    </row>
    <row r="2609" spans="1:16" x14ac:dyDescent="0.2">
      <c r="A2609" s="356" t="s">
        <v>9486</v>
      </c>
      <c r="B2609" s="356" t="s">
        <v>18157</v>
      </c>
      <c r="C2609" s="358" t="s">
        <v>15316</v>
      </c>
      <c r="D2609" s="358" t="s">
        <v>12934</v>
      </c>
      <c r="E2609" s="358" t="s">
        <v>18158</v>
      </c>
      <c r="G2609" s="358" t="s">
        <v>12886</v>
      </c>
      <c r="H2609" s="385">
        <v>8.5749999999999993</v>
      </c>
      <c r="I2609" s="358" t="s">
        <v>12893</v>
      </c>
      <c r="J2609" s="358" t="s">
        <v>12888</v>
      </c>
      <c r="K2609" s="358" t="s">
        <v>13558</v>
      </c>
      <c r="L2609" s="362">
        <v>40351</v>
      </c>
      <c r="N2609" s="362">
        <v>40351</v>
      </c>
      <c r="P2609" s="356" t="s">
        <v>13255</v>
      </c>
    </row>
    <row r="2610" spans="1:16" x14ac:dyDescent="0.2">
      <c r="A2610" s="356" t="s">
        <v>9487</v>
      </c>
      <c r="B2610" s="356" t="s">
        <v>18159</v>
      </c>
      <c r="C2610" s="358" t="s">
        <v>12905</v>
      </c>
      <c r="D2610" s="358" t="s">
        <v>12987</v>
      </c>
      <c r="E2610" s="358" t="s">
        <v>18160</v>
      </c>
      <c r="G2610" s="358" t="s">
        <v>12886</v>
      </c>
      <c r="H2610" s="385">
        <v>3.15</v>
      </c>
      <c r="I2610" s="358" t="s">
        <v>12893</v>
      </c>
      <c r="J2610" s="358" t="s">
        <v>12888</v>
      </c>
      <c r="K2610" s="358" t="s">
        <v>13558</v>
      </c>
      <c r="L2610" s="362">
        <v>39428</v>
      </c>
      <c r="N2610" s="362">
        <v>39428</v>
      </c>
      <c r="P2610" s="356" t="s">
        <v>13255</v>
      </c>
    </row>
    <row r="2611" spans="1:16" x14ac:dyDescent="0.2">
      <c r="A2611" s="356" t="s">
        <v>9488</v>
      </c>
      <c r="B2611" s="356" t="s">
        <v>18161</v>
      </c>
      <c r="C2611" s="358" t="s">
        <v>12905</v>
      </c>
      <c r="D2611" s="358" t="s">
        <v>12951</v>
      </c>
      <c r="E2611" s="358" t="s">
        <v>18162</v>
      </c>
      <c r="G2611" s="358" t="s">
        <v>12886</v>
      </c>
      <c r="H2611" s="385">
        <v>8.1</v>
      </c>
      <c r="I2611" s="358" t="s">
        <v>12893</v>
      </c>
      <c r="J2611" s="358" t="s">
        <v>12888</v>
      </c>
      <c r="K2611" s="358" t="s">
        <v>13558</v>
      </c>
      <c r="L2611" s="362">
        <v>40015</v>
      </c>
      <c r="N2611" s="362">
        <v>40015</v>
      </c>
      <c r="P2611" s="356" t="s">
        <v>13255</v>
      </c>
    </row>
    <row r="2612" spans="1:16" x14ac:dyDescent="0.2">
      <c r="A2612" s="356" t="s">
        <v>9489</v>
      </c>
      <c r="B2612" s="356" t="s">
        <v>18163</v>
      </c>
      <c r="C2612" s="358" t="s">
        <v>12902</v>
      </c>
      <c r="D2612" s="358" t="s">
        <v>12903</v>
      </c>
      <c r="E2612" s="358" t="s">
        <v>18164</v>
      </c>
      <c r="G2612" s="358" t="s">
        <v>12886</v>
      </c>
      <c r="H2612" s="385">
        <v>6.21</v>
      </c>
      <c r="I2612" s="358" t="s">
        <v>12893</v>
      </c>
      <c r="J2612" s="358" t="s">
        <v>12888</v>
      </c>
      <c r="K2612" s="358" t="s">
        <v>13558</v>
      </c>
      <c r="L2612" s="362">
        <v>40046</v>
      </c>
      <c r="N2612" s="362">
        <v>40046</v>
      </c>
      <c r="P2612" s="356" t="s">
        <v>13255</v>
      </c>
    </row>
    <row r="2613" spans="1:16" x14ac:dyDescent="0.2">
      <c r="A2613" s="356" t="s">
        <v>9490</v>
      </c>
      <c r="B2613" s="356" t="s">
        <v>18165</v>
      </c>
      <c r="C2613" s="358" t="s">
        <v>12933</v>
      </c>
      <c r="D2613" s="358" t="s">
        <v>12934</v>
      </c>
      <c r="E2613" s="358" t="s">
        <v>18166</v>
      </c>
      <c r="G2613" s="358" t="s">
        <v>12886</v>
      </c>
      <c r="H2613" s="385">
        <v>8.1999999999999993</v>
      </c>
      <c r="I2613" s="358" t="s">
        <v>12893</v>
      </c>
      <c r="J2613" s="358" t="s">
        <v>12888</v>
      </c>
      <c r="K2613" s="358" t="s">
        <v>13558</v>
      </c>
      <c r="L2613" s="362">
        <v>40035</v>
      </c>
      <c r="N2613" s="362">
        <v>40035</v>
      </c>
      <c r="P2613" s="356" t="s">
        <v>13255</v>
      </c>
    </row>
    <row r="2614" spans="1:16" x14ac:dyDescent="0.2">
      <c r="A2614" s="356" t="s">
        <v>9491</v>
      </c>
      <c r="B2614" s="356" t="s">
        <v>18167</v>
      </c>
      <c r="C2614" s="358" t="s">
        <v>12933</v>
      </c>
      <c r="D2614" s="358" t="s">
        <v>12934</v>
      </c>
      <c r="E2614" s="358" t="s">
        <v>18168</v>
      </c>
      <c r="G2614" s="358" t="s">
        <v>12886</v>
      </c>
      <c r="H2614" s="385">
        <v>8.11</v>
      </c>
      <c r="I2614" s="358" t="s">
        <v>12893</v>
      </c>
      <c r="J2614" s="358" t="s">
        <v>12888</v>
      </c>
      <c r="K2614" s="358" t="s">
        <v>13558</v>
      </c>
      <c r="L2614" s="362">
        <v>40046</v>
      </c>
      <c r="N2614" s="362">
        <v>40046</v>
      </c>
      <c r="P2614" s="356" t="s">
        <v>13255</v>
      </c>
    </row>
    <row r="2615" spans="1:16" x14ac:dyDescent="0.2">
      <c r="A2615" s="356" t="s">
        <v>9492</v>
      </c>
      <c r="B2615" s="356" t="s">
        <v>18169</v>
      </c>
      <c r="C2615" s="358" t="s">
        <v>13847</v>
      </c>
      <c r="D2615" s="358" t="s">
        <v>12997</v>
      </c>
      <c r="E2615" s="358" t="s">
        <v>18170</v>
      </c>
      <c r="G2615" s="358" t="s">
        <v>12886</v>
      </c>
      <c r="H2615" s="385">
        <v>9.4499999999999993</v>
      </c>
      <c r="I2615" s="358" t="s">
        <v>12893</v>
      </c>
      <c r="J2615" s="358" t="s">
        <v>12888</v>
      </c>
      <c r="K2615" s="358" t="s">
        <v>13558</v>
      </c>
      <c r="L2615" s="362">
        <v>40038</v>
      </c>
      <c r="N2615" s="362">
        <v>40038</v>
      </c>
      <c r="P2615" s="356" t="s">
        <v>13255</v>
      </c>
    </row>
    <row r="2616" spans="1:16" x14ac:dyDescent="0.2">
      <c r="A2616" s="356" t="s">
        <v>9493</v>
      </c>
      <c r="B2616" s="356" t="s">
        <v>18171</v>
      </c>
      <c r="C2616" s="358" t="s">
        <v>12898</v>
      </c>
      <c r="D2616" s="358" t="s">
        <v>12899</v>
      </c>
      <c r="E2616" s="358" t="s">
        <v>18172</v>
      </c>
      <c r="G2616" s="358" t="s">
        <v>12886</v>
      </c>
      <c r="H2616" s="385">
        <v>5.95</v>
      </c>
      <c r="I2616" s="358" t="s">
        <v>12893</v>
      </c>
      <c r="J2616" s="358" t="s">
        <v>12888</v>
      </c>
      <c r="K2616" s="358" t="s">
        <v>13558</v>
      </c>
      <c r="L2616" s="362">
        <v>40037</v>
      </c>
      <c r="N2616" s="362">
        <v>40037</v>
      </c>
      <c r="P2616" s="356" t="s">
        <v>13255</v>
      </c>
    </row>
    <row r="2617" spans="1:16" x14ac:dyDescent="0.2">
      <c r="A2617" s="356" t="s">
        <v>9494</v>
      </c>
      <c r="B2617" s="356" t="s">
        <v>18173</v>
      </c>
      <c r="C2617" s="358" t="s">
        <v>13612</v>
      </c>
      <c r="D2617" s="358" t="s">
        <v>13613</v>
      </c>
      <c r="E2617" s="358" t="s">
        <v>18174</v>
      </c>
      <c r="G2617" s="358" t="s">
        <v>12886</v>
      </c>
      <c r="H2617" s="385">
        <v>5.85</v>
      </c>
      <c r="I2617" s="358" t="s">
        <v>12893</v>
      </c>
      <c r="J2617" s="358" t="s">
        <v>12888</v>
      </c>
      <c r="K2617" s="358" t="s">
        <v>13558</v>
      </c>
      <c r="L2617" s="362">
        <v>40035</v>
      </c>
      <c r="N2617" s="362">
        <v>40035</v>
      </c>
      <c r="P2617" s="356" t="s">
        <v>13255</v>
      </c>
    </row>
    <row r="2618" spans="1:16" x14ac:dyDescent="0.2">
      <c r="A2618" s="356" t="s">
        <v>9495</v>
      </c>
      <c r="B2618" s="356" t="s">
        <v>18175</v>
      </c>
      <c r="C2618" s="358" t="s">
        <v>13323</v>
      </c>
      <c r="D2618" s="358" t="s">
        <v>13324</v>
      </c>
      <c r="E2618" s="358" t="s">
        <v>15122</v>
      </c>
      <c r="G2618" s="358" t="s">
        <v>12886</v>
      </c>
      <c r="H2618" s="385">
        <v>7.92</v>
      </c>
      <c r="I2618" s="358" t="s">
        <v>12893</v>
      </c>
      <c r="J2618" s="358" t="s">
        <v>12888</v>
      </c>
      <c r="K2618" s="358" t="s">
        <v>13558</v>
      </c>
      <c r="L2618" s="362">
        <v>40058</v>
      </c>
      <c r="N2618" s="362">
        <v>40058</v>
      </c>
      <c r="P2618" s="356" t="s">
        <v>13255</v>
      </c>
    </row>
    <row r="2619" spans="1:16" x14ac:dyDescent="0.2">
      <c r="A2619" s="356" t="s">
        <v>9496</v>
      </c>
      <c r="B2619" s="356" t="s">
        <v>18176</v>
      </c>
      <c r="C2619" s="358" t="s">
        <v>12898</v>
      </c>
      <c r="D2619" s="358" t="s">
        <v>12899</v>
      </c>
      <c r="E2619" s="358" t="s">
        <v>18177</v>
      </c>
      <c r="G2619" s="358" t="s">
        <v>12886</v>
      </c>
      <c r="H2619" s="385">
        <v>7.875</v>
      </c>
      <c r="I2619" s="358" t="s">
        <v>12893</v>
      </c>
      <c r="J2619" s="358" t="s">
        <v>12888</v>
      </c>
      <c r="K2619" s="358" t="s">
        <v>13558</v>
      </c>
      <c r="L2619" s="362">
        <v>40059</v>
      </c>
      <c r="N2619" s="362">
        <v>40059</v>
      </c>
      <c r="P2619" s="356" t="s">
        <v>13255</v>
      </c>
    </row>
    <row r="2620" spans="1:16" x14ac:dyDescent="0.2">
      <c r="A2620" s="356" t="s">
        <v>9497</v>
      </c>
      <c r="B2620" s="356" t="s">
        <v>18178</v>
      </c>
      <c r="C2620" s="358" t="s">
        <v>14214</v>
      </c>
      <c r="D2620" s="358" t="s">
        <v>12916</v>
      </c>
      <c r="E2620" s="358" t="s">
        <v>18179</v>
      </c>
      <c r="G2620" s="358" t="s">
        <v>12886</v>
      </c>
      <c r="H2620" s="385">
        <v>9.52</v>
      </c>
      <c r="I2620" s="358" t="s">
        <v>12893</v>
      </c>
      <c r="J2620" s="358" t="s">
        <v>12888</v>
      </c>
      <c r="K2620" s="358" t="s">
        <v>13558</v>
      </c>
      <c r="L2620" s="362">
        <v>40071</v>
      </c>
      <c r="N2620" s="362">
        <v>40071</v>
      </c>
      <c r="P2620" s="356" t="s">
        <v>13255</v>
      </c>
    </row>
    <row r="2621" spans="1:16" x14ac:dyDescent="0.2">
      <c r="A2621" s="356" t="s">
        <v>9498</v>
      </c>
      <c r="B2621" s="356" t="s">
        <v>18180</v>
      </c>
      <c r="C2621" s="358" t="s">
        <v>12930</v>
      </c>
      <c r="D2621" s="358" t="s">
        <v>12931</v>
      </c>
      <c r="E2621" s="358" t="s">
        <v>18181</v>
      </c>
      <c r="G2621" s="358" t="s">
        <v>12886</v>
      </c>
      <c r="H2621" s="385">
        <v>8.16</v>
      </c>
      <c r="I2621" s="358" t="s">
        <v>12893</v>
      </c>
      <c r="J2621" s="358" t="s">
        <v>12888</v>
      </c>
      <c r="K2621" s="358" t="s">
        <v>13558</v>
      </c>
      <c r="L2621" s="362">
        <v>40056</v>
      </c>
      <c r="N2621" s="362">
        <v>40056</v>
      </c>
      <c r="P2621" s="356" t="s">
        <v>13255</v>
      </c>
    </row>
    <row r="2622" spans="1:16" x14ac:dyDescent="0.2">
      <c r="A2622" s="356" t="s">
        <v>9499</v>
      </c>
      <c r="B2622" s="356" t="s">
        <v>18182</v>
      </c>
      <c r="C2622" s="358" t="s">
        <v>12898</v>
      </c>
      <c r="D2622" s="358" t="s">
        <v>12899</v>
      </c>
      <c r="E2622" s="358" t="s">
        <v>18183</v>
      </c>
      <c r="G2622" s="358" t="s">
        <v>12886</v>
      </c>
      <c r="H2622" s="385">
        <v>7.92</v>
      </c>
      <c r="I2622" s="358" t="s">
        <v>12893</v>
      </c>
      <c r="J2622" s="358" t="s">
        <v>12888</v>
      </c>
      <c r="K2622" s="358" t="s">
        <v>13558</v>
      </c>
      <c r="L2622" s="362">
        <v>40031</v>
      </c>
      <c r="N2622" s="362">
        <v>40031</v>
      </c>
      <c r="P2622" s="356" t="s">
        <v>13255</v>
      </c>
    </row>
    <row r="2623" spans="1:16" x14ac:dyDescent="0.2">
      <c r="A2623" s="356" t="s">
        <v>9500</v>
      </c>
      <c r="B2623" s="356" t="s">
        <v>18184</v>
      </c>
      <c r="C2623" s="358" t="s">
        <v>13020</v>
      </c>
      <c r="D2623" s="358" t="s">
        <v>12931</v>
      </c>
      <c r="E2623" s="358" t="s">
        <v>15924</v>
      </c>
      <c r="G2623" s="358" t="s">
        <v>12886</v>
      </c>
      <c r="H2623" s="385">
        <v>5.4</v>
      </c>
      <c r="I2623" s="358" t="s">
        <v>12893</v>
      </c>
      <c r="J2623" s="358" t="s">
        <v>12888</v>
      </c>
      <c r="K2623" s="358" t="s">
        <v>13558</v>
      </c>
      <c r="L2623" s="362">
        <v>40049</v>
      </c>
      <c r="N2623" s="362">
        <v>40049</v>
      </c>
      <c r="P2623" s="356" t="s">
        <v>13255</v>
      </c>
    </row>
    <row r="2624" spans="1:16" x14ac:dyDescent="0.2">
      <c r="A2624" s="356" t="s">
        <v>9501</v>
      </c>
      <c r="B2624" s="356" t="s">
        <v>18185</v>
      </c>
      <c r="C2624" s="358" t="s">
        <v>12938</v>
      </c>
      <c r="D2624" s="358" t="s">
        <v>12939</v>
      </c>
      <c r="E2624" s="358" t="s">
        <v>18186</v>
      </c>
      <c r="G2624" s="358" t="s">
        <v>12886</v>
      </c>
      <c r="H2624" s="385">
        <v>15.33</v>
      </c>
      <c r="I2624" s="358" t="s">
        <v>12893</v>
      </c>
      <c r="J2624" s="358" t="s">
        <v>12888</v>
      </c>
      <c r="K2624" s="358" t="s">
        <v>13558</v>
      </c>
      <c r="L2624" s="362">
        <v>40079</v>
      </c>
      <c r="N2624" s="362">
        <v>40079</v>
      </c>
      <c r="P2624" s="356" t="s">
        <v>13255</v>
      </c>
    </row>
    <row r="2625" spans="1:16" x14ac:dyDescent="0.2">
      <c r="A2625" s="356" t="s">
        <v>9502</v>
      </c>
      <c r="B2625" s="356" t="s">
        <v>18187</v>
      </c>
      <c r="C2625" s="358" t="s">
        <v>13621</v>
      </c>
      <c r="D2625" s="358" t="s">
        <v>12960</v>
      </c>
      <c r="E2625" s="358" t="s">
        <v>18188</v>
      </c>
      <c r="G2625" s="358" t="s">
        <v>12886</v>
      </c>
      <c r="H2625" s="385">
        <v>6.66</v>
      </c>
      <c r="I2625" s="358" t="s">
        <v>12893</v>
      </c>
      <c r="J2625" s="358" t="s">
        <v>12888</v>
      </c>
      <c r="K2625" s="358" t="s">
        <v>13558</v>
      </c>
      <c r="L2625" s="362">
        <v>40036</v>
      </c>
      <c r="N2625" s="362">
        <v>40036</v>
      </c>
      <c r="P2625" s="356" t="s">
        <v>13255</v>
      </c>
    </row>
    <row r="2626" spans="1:16" x14ac:dyDescent="0.2">
      <c r="A2626" s="356" t="s">
        <v>9503</v>
      </c>
      <c r="B2626" s="356" t="s">
        <v>18189</v>
      </c>
      <c r="C2626" s="358" t="s">
        <v>12955</v>
      </c>
      <c r="D2626" s="358" t="s">
        <v>12895</v>
      </c>
      <c r="E2626" s="358" t="s">
        <v>18190</v>
      </c>
      <c r="G2626" s="358" t="s">
        <v>12886</v>
      </c>
      <c r="H2626" s="385">
        <v>20.88</v>
      </c>
      <c r="I2626" s="358" t="s">
        <v>12893</v>
      </c>
      <c r="J2626" s="358" t="s">
        <v>12888</v>
      </c>
      <c r="K2626" s="358" t="s">
        <v>13558</v>
      </c>
      <c r="L2626" s="362">
        <v>40065</v>
      </c>
      <c r="N2626" s="362">
        <v>40065</v>
      </c>
      <c r="P2626" s="356" t="s">
        <v>13255</v>
      </c>
    </row>
    <row r="2627" spans="1:16" x14ac:dyDescent="0.2">
      <c r="A2627" s="356" t="s">
        <v>9504</v>
      </c>
      <c r="B2627" s="356" t="s">
        <v>18191</v>
      </c>
      <c r="C2627" s="358" t="s">
        <v>12955</v>
      </c>
      <c r="D2627" s="358" t="s">
        <v>12895</v>
      </c>
      <c r="E2627" s="358" t="s">
        <v>18192</v>
      </c>
      <c r="G2627" s="358" t="s">
        <v>12886</v>
      </c>
      <c r="H2627" s="385">
        <v>25.99</v>
      </c>
      <c r="I2627" s="358" t="s">
        <v>12893</v>
      </c>
      <c r="J2627" s="358" t="s">
        <v>12888</v>
      </c>
      <c r="K2627" s="358" t="s">
        <v>13558</v>
      </c>
      <c r="L2627" s="362">
        <v>40059</v>
      </c>
      <c r="N2627" s="362">
        <v>40059</v>
      </c>
      <c r="P2627" s="356" t="s">
        <v>13255</v>
      </c>
    </row>
    <row r="2628" spans="1:16" x14ac:dyDescent="0.2">
      <c r="A2628" s="356" t="s">
        <v>9505</v>
      </c>
      <c r="B2628" s="356" t="s">
        <v>18193</v>
      </c>
      <c r="C2628" s="358" t="s">
        <v>12955</v>
      </c>
      <c r="D2628" s="358" t="s">
        <v>12895</v>
      </c>
      <c r="E2628" s="358" t="s">
        <v>18194</v>
      </c>
      <c r="G2628" s="358" t="s">
        <v>12886</v>
      </c>
      <c r="H2628" s="385">
        <v>22.31</v>
      </c>
      <c r="I2628" s="358" t="s">
        <v>12893</v>
      </c>
      <c r="J2628" s="358" t="s">
        <v>12888</v>
      </c>
      <c r="K2628" s="358" t="s">
        <v>13558</v>
      </c>
      <c r="L2628" s="362">
        <v>40043</v>
      </c>
      <c r="N2628" s="362">
        <v>40043</v>
      </c>
      <c r="P2628" s="356" t="s">
        <v>13255</v>
      </c>
    </row>
    <row r="2629" spans="1:16" x14ac:dyDescent="0.2">
      <c r="A2629" s="356" t="s">
        <v>9506</v>
      </c>
      <c r="B2629" s="356" t="s">
        <v>18195</v>
      </c>
      <c r="C2629" s="358" t="s">
        <v>13037</v>
      </c>
      <c r="D2629" s="358" t="s">
        <v>13038</v>
      </c>
      <c r="E2629" s="358" t="s">
        <v>18196</v>
      </c>
      <c r="G2629" s="358" t="s">
        <v>12886</v>
      </c>
      <c r="H2629" s="385">
        <v>47.52</v>
      </c>
      <c r="I2629" s="358" t="s">
        <v>12893</v>
      </c>
      <c r="J2629" s="358" t="s">
        <v>12888</v>
      </c>
      <c r="K2629" s="358" t="s">
        <v>13558</v>
      </c>
      <c r="L2629" s="362">
        <v>39931</v>
      </c>
      <c r="N2629" s="362">
        <v>39931</v>
      </c>
      <c r="P2629" s="356" t="s">
        <v>13605</v>
      </c>
    </row>
    <row r="2630" spans="1:16" x14ac:dyDescent="0.2">
      <c r="A2630" s="356" t="s">
        <v>9507</v>
      </c>
      <c r="B2630" s="356" t="s">
        <v>18197</v>
      </c>
      <c r="C2630" s="358" t="s">
        <v>13089</v>
      </c>
      <c r="D2630" s="358" t="s">
        <v>12997</v>
      </c>
      <c r="E2630" s="358" t="s">
        <v>18198</v>
      </c>
      <c r="G2630" s="358" t="s">
        <v>12886</v>
      </c>
      <c r="H2630" s="385">
        <v>29.52</v>
      </c>
      <c r="I2630" s="358" t="s">
        <v>12893</v>
      </c>
      <c r="J2630" s="358" t="s">
        <v>12888</v>
      </c>
      <c r="K2630" s="358" t="s">
        <v>13558</v>
      </c>
      <c r="L2630" s="362">
        <v>40106</v>
      </c>
      <c r="N2630" s="362">
        <v>40106</v>
      </c>
      <c r="P2630" s="356" t="s">
        <v>13255</v>
      </c>
    </row>
    <row r="2631" spans="1:16" x14ac:dyDescent="0.2">
      <c r="A2631" s="356" t="s">
        <v>9508</v>
      </c>
      <c r="B2631" s="356" t="s">
        <v>18199</v>
      </c>
      <c r="C2631" s="358" t="s">
        <v>13033</v>
      </c>
      <c r="D2631" s="358" t="s">
        <v>13034</v>
      </c>
      <c r="E2631" s="358" t="s">
        <v>18200</v>
      </c>
      <c r="G2631" s="358" t="s">
        <v>12886</v>
      </c>
      <c r="H2631" s="385">
        <v>14.04</v>
      </c>
      <c r="I2631" s="358" t="s">
        <v>12893</v>
      </c>
      <c r="J2631" s="358" t="s">
        <v>12888</v>
      </c>
      <c r="K2631" s="358" t="s">
        <v>13558</v>
      </c>
      <c r="L2631" s="362">
        <v>40058</v>
      </c>
      <c r="N2631" s="362">
        <v>40058</v>
      </c>
      <c r="P2631" s="356" t="s">
        <v>13255</v>
      </c>
    </row>
    <row r="2632" spans="1:16" x14ac:dyDescent="0.2">
      <c r="A2632" s="356" t="s">
        <v>9509</v>
      </c>
      <c r="B2632" s="356" t="s">
        <v>18201</v>
      </c>
      <c r="C2632" s="358" t="s">
        <v>13693</v>
      </c>
      <c r="D2632" s="358" t="s">
        <v>12916</v>
      </c>
      <c r="E2632" s="358" t="s">
        <v>18202</v>
      </c>
      <c r="G2632" s="358" t="s">
        <v>12886</v>
      </c>
      <c r="H2632" s="385">
        <v>12.6</v>
      </c>
      <c r="I2632" s="358" t="s">
        <v>12893</v>
      </c>
      <c r="J2632" s="358" t="s">
        <v>12888</v>
      </c>
      <c r="K2632" s="358" t="s">
        <v>13558</v>
      </c>
      <c r="L2632" s="362">
        <v>40058</v>
      </c>
      <c r="N2632" s="362">
        <v>40058</v>
      </c>
      <c r="P2632" s="356" t="s">
        <v>13255</v>
      </c>
    </row>
    <row r="2633" spans="1:16" x14ac:dyDescent="0.2">
      <c r="A2633" s="356" t="s">
        <v>9510</v>
      </c>
      <c r="B2633" s="356" t="s">
        <v>18203</v>
      </c>
      <c r="C2633" s="358" t="s">
        <v>12933</v>
      </c>
      <c r="D2633" s="358" t="s">
        <v>12934</v>
      </c>
      <c r="E2633" s="358" t="s">
        <v>18204</v>
      </c>
      <c r="G2633" s="358" t="s">
        <v>12886</v>
      </c>
      <c r="H2633" s="385">
        <v>5.4</v>
      </c>
      <c r="I2633" s="358" t="s">
        <v>12893</v>
      </c>
      <c r="J2633" s="358" t="s">
        <v>12888</v>
      </c>
      <c r="K2633" s="358" t="s">
        <v>13558</v>
      </c>
      <c r="L2633" s="362">
        <v>40051</v>
      </c>
      <c r="N2633" s="362">
        <v>40051</v>
      </c>
      <c r="P2633" s="356" t="s">
        <v>13255</v>
      </c>
    </row>
    <row r="2634" spans="1:16" x14ac:dyDescent="0.2">
      <c r="A2634" s="356" t="s">
        <v>9511</v>
      </c>
      <c r="B2634" s="356" t="s">
        <v>18205</v>
      </c>
      <c r="C2634" s="358" t="s">
        <v>12905</v>
      </c>
      <c r="D2634" s="358" t="s">
        <v>12987</v>
      </c>
      <c r="E2634" s="358" t="s">
        <v>18206</v>
      </c>
      <c r="G2634" s="358" t="s">
        <v>12886</v>
      </c>
      <c r="H2634" s="385">
        <v>8.4</v>
      </c>
      <c r="I2634" s="358" t="s">
        <v>12893</v>
      </c>
      <c r="J2634" s="358" t="s">
        <v>12888</v>
      </c>
      <c r="K2634" s="358" t="s">
        <v>13558</v>
      </c>
      <c r="L2634" s="362">
        <v>40046</v>
      </c>
      <c r="N2634" s="362">
        <v>40046</v>
      </c>
      <c r="P2634" s="356" t="s">
        <v>13255</v>
      </c>
    </row>
    <row r="2635" spans="1:16" x14ac:dyDescent="0.2">
      <c r="A2635" s="356" t="s">
        <v>9512</v>
      </c>
      <c r="B2635" s="356" t="s">
        <v>18207</v>
      </c>
      <c r="C2635" s="358" t="s">
        <v>12905</v>
      </c>
      <c r="D2635" s="358" t="s">
        <v>12906</v>
      </c>
      <c r="E2635" s="358" t="s">
        <v>18208</v>
      </c>
      <c r="G2635" s="358" t="s">
        <v>12886</v>
      </c>
      <c r="H2635" s="385">
        <v>13.69</v>
      </c>
      <c r="I2635" s="358" t="s">
        <v>12893</v>
      </c>
      <c r="J2635" s="358" t="s">
        <v>12888</v>
      </c>
      <c r="K2635" s="358" t="s">
        <v>13558</v>
      </c>
      <c r="L2635" s="362">
        <v>40073</v>
      </c>
      <c r="N2635" s="362">
        <v>40073</v>
      </c>
      <c r="P2635" s="356" t="s">
        <v>13255</v>
      </c>
    </row>
    <row r="2636" spans="1:16" x14ac:dyDescent="0.2">
      <c r="A2636" s="356" t="s">
        <v>9513</v>
      </c>
      <c r="B2636" s="356" t="s">
        <v>18209</v>
      </c>
      <c r="C2636" s="358" t="s">
        <v>13427</v>
      </c>
      <c r="D2636" s="358" t="s">
        <v>12895</v>
      </c>
      <c r="E2636" s="358" t="s">
        <v>14871</v>
      </c>
      <c r="G2636" s="358" t="s">
        <v>12886</v>
      </c>
      <c r="H2636" s="385">
        <v>9.36</v>
      </c>
      <c r="I2636" s="358" t="s">
        <v>12893</v>
      </c>
      <c r="J2636" s="358" t="s">
        <v>12888</v>
      </c>
      <c r="K2636" s="358" t="s">
        <v>13558</v>
      </c>
      <c r="L2636" s="362">
        <v>40026</v>
      </c>
      <c r="N2636" s="362">
        <v>40026</v>
      </c>
      <c r="P2636" s="356" t="s">
        <v>13255</v>
      </c>
    </row>
    <row r="2637" spans="1:16" x14ac:dyDescent="0.2">
      <c r="A2637" s="356" t="s">
        <v>9514</v>
      </c>
      <c r="B2637" s="356" t="s">
        <v>18210</v>
      </c>
      <c r="C2637" s="358" t="s">
        <v>13427</v>
      </c>
      <c r="D2637" s="358" t="s">
        <v>12895</v>
      </c>
      <c r="E2637" s="358" t="s">
        <v>18211</v>
      </c>
      <c r="G2637" s="358" t="s">
        <v>12886</v>
      </c>
      <c r="H2637" s="385">
        <v>24.375</v>
      </c>
      <c r="I2637" s="358" t="s">
        <v>12893</v>
      </c>
      <c r="J2637" s="358" t="s">
        <v>12888</v>
      </c>
      <c r="K2637" s="358" t="s">
        <v>13558</v>
      </c>
      <c r="L2637" s="362">
        <v>40019</v>
      </c>
      <c r="N2637" s="362">
        <v>40019</v>
      </c>
      <c r="P2637" s="356" t="s">
        <v>13605</v>
      </c>
    </row>
    <row r="2638" spans="1:16" x14ac:dyDescent="0.2">
      <c r="A2638" s="356" t="s">
        <v>9515</v>
      </c>
      <c r="B2638" s="356" t="s">
        <v>18212</v>
      </c>
      <c r="C2638" s="358" t="s">
        <v>13427</v>
      </c>
      <c r="D2638" s="358" t="s">
        <v>12895</v>
      </c>
      <c r="E2638" s="358" t="s">
        <v>18211</v>
      </c>
      <c r="G2638" s="358" t="s">
        <v>12886</v>
      </c>
      <c r="H2638" s="385">
        <v>45.435000000000002</v>
      </c>
      <c r="I2638" s="358" t="s">
        <v>12893</v>
      </c>
      <c r="J2638" s="358" t="s">
        <v>12888</v>
      </c>
      <c r="K2638" s="358" t="s">
        <v>13558</v>
      </c>
      <c r="L2638" s="362">
        <v>40009</v>
      </c>
      <c r="N2638" s="362">
        <v>40009</v>
      </c>
      <c r="P2638" s="356" t="s">
        <v>13605</v>
      </c>
    </row>
    <row r="2639" spans="1:16" x14ac:dyDescent="0.2">
      <c r="A2639" s="356" t="s">
        <v>9516</v>
      </c>
      <c r="B2639" s="356" t="s">
        <v>18213</v>
      </c>
      <c r="C2639" s="358" t="s">
        <v>13516</v>
      </c>
      <c r="D2639" s="358" t="s">
        <v>12997</v>
      </c>
      <c r="E2639" s="358" t="s">
        <v>18214</v>
      </c>
      <c r="G2639" s="358" t="s">
        <v>12886</v>
      </c>
      <c r="H2639" s="385">
        <v>11.44</v>
      </c>
      <c r="I2639" s="358" t="s">
        <v>12893</v>
      </c>
      <c r="J2639" s="358" t="s">
        <v>12888</v>
      </c>
      <c r="K2639" s="358" t="s">
        <v>13558</v>
      </c>
      <c r="L2639" s="362">
        <v>40051</v>
      </c>
      <c r="N2639" s="362">
        <v>40051</v>
      </c>
      <c r="P2639" s="356" t="s">
        <v>13255</v>
      </c>
    </row>
    <row r="2640" spans="1:16" x14ac:dyDescent="0.2">
      <c r="A2640" s="356" t="s">
        <v>9517</v>
      </c>
      <c r="B2640" s="356" t="s">
        <v>18215</v>
      </c>
      <c r="C2640" s="358" t="s">
        <v>13399</v>
      </c>
      <c r="D2640" s="358" t="s">
        <v>12984</v>
      </c>
      <c r="E2640" s="358" t="s">
        <v>18216</v>
      </c>
      <c r="G2640" s="358" t="s">
        <v>12886</v>
      </c>
      <c r="H2640" s="385">
        <v>8.75</v>
      </c>
      <c r="I2640" s="358" t="s">
        <v>12893</v>
      </c>
      <c r="J2640" s="358" t="s">
        <v>12888</v>
      </c>
      <c r="K2640" s="358" t="s">
        <v>13558</v>
      </c>
      <c r="L2640" s="362">
        <v>40070</v>
      </c>
      <c r="N2640" s="362">
        <v>40070</v>
      </c>
      <c r="P2640" s="356" t="s">
        <v>13255</v>
      </c>
    </row>
    <row r="2641" spans="1:16" x14ac:dyDescent="0.2">
      <c r="A2641" s="356" t="s">
        <v>9518</v>
      </c>
      <c r="B2641" s="356" t="s">
        <v>17129</v>
      </c>
      <c r="C2641" s="358" t="s">
        <v>12955</v>
      </c>
      <c r="D2641" s="358" t="s">
        <v>12895</v>
      </c>
      <c r="E2641" s="358" t="s">
        <v>16093</v>
      </c>
      <c r="G2641" s="358" t="s">
        <v>12886</v>
      </c>
      <c r="H2641" s="385">
        <v>21</v>
      </c>
      <c r="I2641" s="358" t="s">
        <v>12887</v>
      </c>
      <c r="J2641" s="358" t="s">
        <v>12908</v>
      </c>
      <c r="K2641" s="358" t="s">
        <v>13558</v>
      </c>
      <c r="L2641" s="362">
        <v>40043</v>
      </c>
      <c r="N2641" s="362">
        <v>40043</v>
      </c>
      <c r="P2641" s="356" t="s">
        <v>13605</v>
      </c>
    </row>
    <row r="2642" spans="1:16" x14ac:dyDescent="0.2">
      <c r="A2642" s="356" t="s">
        <v>9519</v>
      </c>
      <c r="B2642" s="356" t="s">
        <v>18217</v>
      </c>
      <c r="C2642" s="358" t="s">
        <v>12924</v>
      </c>
      <c r="D2642" s="358" t="s">
        <v>12919</v>
      </c>
      <c r="E2642" s="358" t="s">
        <v>18218</v>
      </c>
      <c r="G2642" s="358" t="s">
        <v>12886</v>
      </c>
      <c r="H2642" s="385">
        <v>5.2</v>
      </c>
      <c r="I2642" s="358" t="s">
        <v>12893</v>
      </c>
      <c r="J2642" s="358" t="s">
        <v>12888</v>
      </c>
      <c r="K2642" s="358" t="s">
        <v>13558</v>
      </c>
      <c r="L2642" s="362">
        <v>40056</v>
      </c>
      <c r="N2642" s="362">
        <v>40056</v>
      </c>
      <c r="P2642" s="356" t="s">
        <v>13255</v>
      </c>
    </row>
    <row r="2643" spans="1:16" x14ac:dyDescent="0.2">
      <c r="A2643" s="356" t="s">
        <v>9520</v>
      </c>
      <c r="B2643" s="356" t="s">
        <v>18219</v>
      </c>
      <c r="C2643" s="358" t="s">
        <v>13303</v>
      </c>
      <c r="D2643" s="358" t="s">
        <v>12997</v>
      </c>
      <c r="E2643" s="358" t="s">
        <v>13298</v>
      </c>
      <c r="G2643" s="358" t="s">
        <v>12886</v>
      </c>
      <c r="H2643" s="385">
        <v>9.75</v>
      </c>
      <c r="I2643" s="358" t="s">
        <v>12893</v>
      </c>
      <c r="J2643" s="358" t="s">
        <v>12888</v>
      </c>
      <c r="K2643" s="358" t="s">
        <v>13558</v>
      </c>
      <c r="L2643" s="362">
        <v>40067</v>
      </c>
      <c r="N2643" s="362">
        <v>40067</v>
      </c>
      <c r="P2643" s="356" t="s">
        <v>13255</v>
      </c>
    </row>
    <row r="2644" spans="1:16" x14ac:dyDescent="0.2">
      <c r="A2644" s="356" t="s">
        <v>9521</v>
      </c>
      <c r="B2644" s="356" t="s">
        <v>18220</v>
      </c>
      <c r="C2644" s="358" t="s">
        <v>12890</v>
      </c>
      <c r="D2644" s="358" t="s">
        <v>12891</v>
      </c>
      <c r="E2644" s="358" t="s">
        <v>17025</v>
      </c>
      <c r="G2644" s="358" t="s">
        <v>12886</v>
      </c>
      <c r="H2644" s="385">
        <v>7.56</v>
      </c>
      <c r="I2644" s="358" t="s">
        <v>12893</v>
      </c>
      <c r="J2644" s="358" t="s">
        <v>12888</v>
      </c>
      <c r="K2644" s="358" t="s">
        <v>13558</v>
      </c>
      <c r="L2644" s="362">
        <v>40046</v>
      </c>
      <c r="N2644" s="362">
        <v>40046</v>
      </c>
      <c r="P2644" s="356" t="s">
        <v>13255</v>
      </c>
    </row>
    <row r="2645" spans="1:16" x14ac:dyDescent="0.2">
      <c r="A2645" s="356" t="s">
        <v>9522</v>
      </c>
      <c r="B2645" s="356" t="s">
        <v>18221</v>
      </c>
      <c r="C2645" s="358" t="s">
        <v>14044</v>
      </c>
      <c r="D2645" s="358" t="s">
        <v>12931</v>
      </c>
      <c r="E2645" s="358" t="s">
        <v>18222</v>
      </c>
      <c r="G2645" s="358" t="s">
        <v>12886</v>
      </c>
      <c r="H2645" s="385">
        <v>7.6</v>
      </c>
      <c r="I2645" s="358" t="s">
        <v>12893</v>
      </c>
      <c r="J2645" s="358" t="s">
        <v>12888</v>
      </c>
      <c r="K2645" s="358" t="s">
        <v>13558</v>
      </c>
      <c r="L2645" s="362">
        <v>40039</v>
      </c>
      <c r="N2645" s="362">
        <v>40039</v>
      </c>
      <c r="P2645" s="356" t="s">
        <v>13255</v>
      </c>
    </row>
    <row r="2646" spans="1:16" x14ac:dyDescent="0.2">
      <c r="A2646" s="356" t="s">
        <v>9523</v>
      </c>
      <c r="B2646" s="356" t="s">
        <v>18221</v>
      </c>
      <c r="C2646" s="358" t="s">
        <v>14044</v>
      </c>
      <c r="D2646" s="358" t="s">
        <v>12931</v>
      </c>
      <c r="E2646" s="358" t="s">
        <v>18222</v>
      </c>
      <c r="G2646" s="358" t="s">
        <v>12886</v>
      </c>
      <c r="H2646" s="385">
        <v>1.9</v>
      </c>
      <c r="I2646" s="358" t="s">
        <v>12893</v>
      </c>
      <c r="J2646" s="358" t="s">
        <v>12888</v>
      </c>
      <c r="K2646" s="358" t="s">
        <v>13558</v>
      </c>
      <c r="L2646" s="362">
        <v>40343</v>
      </c>
      <c r="N2646" s="362">
        <v>40343</v>
      </c>
      <c r="P2646" s="356" t="s">
        <v>13255</v>
      </c>
    </row>
    <row r="2647" spans="1:16" x14ac:dyDescent="0.2">
      <c r="A2647" s="356" t="s">
        <v>9524</v>
      </c>
      <c r="B2647" s="356" t="s">
        <v>18223</v>
      </c>
      <c r="C2647" s="358" t="s">
        <v>14889</v>
      </c>
      <c r="D2647" s="358" t="s">
        <v>12976</v>
      </c>
      <c r="E2647" s="358" t="s">
        <v>18224</v>
      </c>
      <c r="G2647" s="358" t="s">
        <v>12886</v>
      </c>
      <c r="H2647" s="385">
        <v>7.35</v>
      </c>
      <c r="I2647" s="358" t="s">
        <v>12893</v>
      </c>
      <c r="J2647" s="358" t="s">
        <v>12888</v>
      </c>
      <c r="K2647" s="358" t="s">
        <v>13558</v>
      </c>
      <c r="L2647" s="362">
        <v>40046</v>
      </c>
      <c r="N2647" s="362">
        <v>40046</v>
      </c>
      <c r="P2647" s="356" t="s">
        <v>13255</v>
      </c>
    </row>
    <row r="2648" spans="1:16" x14ac:dyDescent="0.2">
      <c r="A2648" s="356" t="s">
        <v>9525</v>
      </c>
      <c r="B2648" s="356" t="s">
        <v>18225</v>
      </c>
      <c r="C2648" s="358" t="s">
        <v>14918</v>
      </c>
      <c r="D2648" s="358" t="s">
        <v>12919</v>
      </c>
      <c r="E2648" s="358" t="s">
        <v>18226</v>
      </c>
      <c r="G2648" s="358" t="s">
        <v>12886</v>
      </c>
      <c r="H2648" s="385">
        <v>6.8</v>
      </c>
      <c r="I2648" s="358" t="s">
        <v>12893</v>
      </c>
      <c r="J2648" s="358" t="s">
        <v>12888</v>
      </c>
      <c r="K2648" s="358" t="s">
        <v>13558</v>
      </c>
      <c r="L2648" s="362">
        <v>40057</v>
      </c>
      <c r="N2648" s="362">
        <v>40057</v>
      </c>
      <c r="P2648" s="356" t="s">
        <v>13255</v>
      </c>
    </row>
    <row r="2649" spans="1:16" x14ac:dyDescent="0.2">
      <c r="A2649" s="356" t="s">
        <v>9526</v>
      </c>
      <c r="B2649" s="356" t="s">
        <v>18227</v>
      </c>
      <c r="C2649" s="358" t="s">
        <v>12905</v>
      </c>
      <c r="D2649" s="358" t="s">
        <v>12945</v>
      </c>
      <c r="E2649" s="358" t="s">
        <v>17899</v>
      </c>
      <c r="G2649" s="358" t="s">
        <v>12886</v>
      </c>
      <c r="H2649" s="385">
        <v>27.3</v>
      </c>
      <c r="I2649" s="358" t="s">
        <v>12887</v>
      </c>
      <c r="J2649" s="358" t="s">
        <v>12888</v>
      </c>
      <c r="K2649" s="358" t="s">
        <v>13558</v>
      </c>
      <c r="L2649" s="362">
        <v>40051</v>
      </c>
      <c r="N2649" s="362">
        <v>40051</v>
      </c>
      <c r="P2649" s="356" t="s">
        <v>13605</v>
      </c>
    </row>
    <row r="2650" spans="1:16" x14ac:dyDescent="0.2">
      <c r="A2650" s="356" t="s">
        <v>9527</v>
      </c>
      <c r="B2650" s="356" t="s">
        <v>18228</v>
      </c>
      <c r="C2650" s="358" t="s">
        <v>13082</v>
      </c>
      <c r="D2650" s="358" t="s">
        <v>12919</v>
      </c>
      <c r="E2650" s="358" t="s">
        <v>18229</v>
      </c>
      <c r="G2650" s="358" t="s">
        <v>12886</v>
      </c>
      <c r="H2650" s="385">
        <v>10.119999999999999</v>
      </c>
      <c r="I2650" s="358" t="s">
        <v>12893</v>
      </c>
      <c r="J2650" s="358" t="s">
        <v>12888</v>
      </c>
      <c r="K2650" s="358" t="s">
        <v>13558</v>
      </c>
      <c r="L2650" s="362">
        <v>40066</v>
      </c>
      <c r="N2650" s="362">
        <v>40066</v>
      </c>
      <c r="P2650" s="356" t="s">
        <v>13255</v>
      </c>
    </row>
    <row r="2651" spans="1:16" x14ac:dyDescent="0.2">
      <c r="A2651" s="356" t="s">
        <v>9528</v>
      </c>
      <c r="B2651" s="356" t="s">
        <v>18230</v>
      </c>
      <c r="C2651" s="358" t="s">
        <v>14214</v>
      </c>
      <c r="D2651" s="358" t="s">
        <v>12916</v>
      </c>
      <c r="E2651" s="358" t="s">
        <v>18231</v>
      </c>
      <c r="G2651" s="358" t="s">
        <v>12886</v>
      </c>
      <c r="H2651" s="385">
        <v>6.84</v>
      </c>
      <c r="I2651" s="358" t="s">
        <v>12893</v>
      </c>
      <c r="J2651" s="358" t="s">
        <v>12888</v>
      </c>
      <c r="K2651" s="358" t="s">
        <v>13558</v>
      </c>
      <c r="L2651" s="362">
        <v>40060</v>
      </c>
      <c r="N2651" s="362">
        <v>40060</v>
      </c>
      <c r="P2651" s="356" t="s">
        <v>13255</v>
      </c>
    </row>
    <row r="2652" spans="1:16" x14ac:dyDescent="0.2">
      <c r="A2652" s="356" t="s">
        <v>9529</v>
      </c>
      <c r="B2652" s="356" t="s">
        <v>18232</v>
      </c>
      <c r="C2652" s="358" t="s">
        <v>12915</v>
      </c>
      <c r="D2652" s="358" t="s">
        <v>12916</v>
      </c>
      <c r="E2652" s="358" t="s">
        <v>18233</v>
      </c>
      <c r="G2652" s="358" t="s">
        <v>12886</v>
      </c>
      <c r="H2652" s="385">
        <v>7.92</v>
      </c>
      <c r="I2652" s="358" t="s">
        <v>12893</v>
      </c>
      <c r="J2652" s="358" t="s">
        <v>12888</v>
      </c>
      <c r="K2652" s="358" t="s">
        <v>13558</v>
      </c>
      <c r="L2652" s="362">
        <v>40059</v>
      </c>
      <c r="N2652" s="362">
        <v>40059</v>
      </c>
      <c r="P2652" s="356" t="s">
        <v>13255</v>
      </c>
    </row>
    <row r="2653" spans="1:16" x14ac:dyDescent="0.2">
      <c r="A2653" s="356" t="s">
        <v>9530</v>
      </c>
      <c r="B2653" s="356" t="s">
        <v>18234</v>
      </c>
      <c r="C2653" s="358" t="s">
        <v>13915</v>
      </c>
      <c r="D2653" s="358" t="s">
        <v>12919</v>
      </c>
      <c r="E2653" s="358" t="s">
        <v>18235</v>
      </c>
      <c r="G2653" s="358" t="s">
        <v>12886</v>
      </c>
      <c r="H2653" s="385">
        <v>6.48</v>
      </c>
      <c r="I2653" s="358" t="s">
        <v>12893</v>
      </c>
      <c r="J2653" s="358" t="s">
        <v>12888</v>
      </c>
      <c r="K2653" s="358" t="s">
        <v>13558</v>
      </c>
      <c r="L2653" s="362">
        <v>40058</v>
      </c>
      <c r="N2653" s="362">
        <v>40058</v>
      </c>
      <c r="P2653" s="356" t="s">
        <v>13255</v>
      </c>
    </row>
    <row r="2654" spans="1:16" x14ac:dyDescent="0.2">
      <c r="A2654" s="356" t="s">
        <v>9531</v>
      </c>
      <c r="B2654" s="356" t="s">
        <v>18236</v>
      </c>
      <c r="C2654" s="358" t="s">
        <v>13560</v>
      </c>
      <c r="D2654" s="358" t="s">
        <v>12916</v>
      </c>
      <c r="E2654" s="358" t="s">
        <v>18237</v>
      </c>
      <c r="G2654" s="358" t="s">
        <v>12886</v>
      </c>
      <c r="H2654" s="385">
        <v>7.92</v>
      </c>
      <c r="I2654" s="358" t="s">
        <v>12893</v>
      </c>
      <c r="J2654" s="358" t="s">
        <v>12888</v>
      </c>
      <c r="K2654" s="358" t="s">
        <v>13558</v>
      </c>
      <c r="L2654" s="362">
        <v>40045</v>
      </c>
      <c r="N2654" s="362">
        <v>40045</v>
      </c>
      <c r="P2654" s="356" t="s">
        <v>13255</v>
      </c>
    </row>
    <row r="2655" spans="1:16" x14ac:dyDescent="0.2">
      <c r="A2655" s="356" t="s">
        <v>9532</v>
      </c>
      <c r="B2655" s="356" t="s">
        <v>18238</v>
      </c>
      <c r="C2655" s="358" t="s">
        <v>12975</v>
      </c>
      <c r="D2655" s="358" t="s">
        <v>12976</v>
      </c>
      <c r="E2655" s="358" t="s">
        <v>13593</v>
      </c>
      <c r="G2655" s="358" t="s">
        <v>12886</v>
      </c>
      <c r="H2655" s="385">
        <v>4.83</v>
      </c>
      <c r="I2655" s="358" t="s">
        <v>12893</v>
      </c>
      <c r="J2655" s="358" t="s">
        <v>12888</v>
      </c>
      <c r="K2655" s="358" t="s">
        <v>13558</v>
      </c>
      <c r="L2655" s="362">
        <v>40064</v>
      </c>
      <c r="N2655" s="362">
        <v>40064</v>
      </c>
      <c r="P2655" s="356" t="s">
        <v>13255</v>
      </c>
    </row>
    <row r="2656" spans="1:16" x14ac:dyDescent="0.2">
      <c r="A2656" s="356" t="s">
        <v>9533</v>
      </c>
      <c r="B2656" s="356" t="s">
        <v>18239</v>
      </c>
      <c r="C2656" s="358" t="s">
        <v>13044</v>
      </c>
      <c r="D2656" s="358" t="s">
        <v>13045</v>
      </c>
      <c r="E2656" s="358" t="s">
        <v>18240</v>
      </c>
      <c r="G2656" s="358" t="s">
        <v>12886</v>
      </c>
      <c r="H2656" s="385">
        <v>4.62</v>
      </c>
      <c r="I2656" s="358" t="s">
        <v>12893</v>
      </c>
      <c r="J2656" s="358" t="s">
        <v>12888</v>
      </c>
      <c r="K2656" s="358" t="s">
        <v>13558</v>
      </c>
      <c r="L2656" s="362">
        <v>39900</v>
      </c>
      <c r="N2656" s="362">
        <v>39900</v>
      </c>
      <c r="P2656" s="356" t="s">
        <v>13255</v>
      </c>
    </row>
    <row r="2657" spans="1:16" x14ac:dyDescent="0.2">
      <c r="A2657" s="356" t="s">
        <v>9534</v>
      </c>
      <c r="B2657" s="356" t="s">
        <v>18241</v>
      </c>
      <c r="C2657" s="358" t="s">
        <v>14337</v>
      </c>
      <c r="D2657" s="358" t="s">
        <v>12984</v>
      </c>
      <c r="E2657" s="358" t="s">
        <v>18242</v>
      </c>
      <c r="G2657" s="358" t="s">
        <v>12886</v>
      </c>
      <c r="H2657" s="385">
        <v>2.88</v>
      </c>
      <c r="I2657" s="358" t="s">
        <v>12893</v>
      </c>
      <c r="J2657" s="358" t="s">
        <v>12888</v>
      </c>
      <c r="K2657" s="358" t="s">
        <v>13558</v>
      </c>
      <c r="L2657" s="362">
        <v>40059</v>
      </c>
      <c r="N2657" s="362">
        <v>40059</v>
      </c>
      <c r="P2657" s="356" t="s">
        <v>13255</v>
      </c>
    </row>
    <row r="2658" spans="1:16" x14ac:dyDescent="0.2">
      <c r="A2658" s="356" t="s">
        <v>9535</v>
      </c>
      <c r="B2658" s="356" t="s">
        <v>18243</v>
      </c>
      <c r="C2658" s="358" t="s">
        <v>12975</v>
      </c>
      <c r="D2658" s="358" t="s">
        <v>12976</v>
      </c>
      <c r="E2658" s="358" t="s">
        <v>16372</v>
      </c>
      <c r="G2658" s="358" t="s">
        <v>12886</v>
      </c>
      <c r="H2658" s="385">
        <v>9.4499999999999993</v>
      </c>
      <c r="I2658" s="358" t="s">
        <v>12893</v>
      </c>
      <c r="J2658" s="358" t="s">
        <v>12888</v>
      </c>
      <c r="K2658" s="358" t="s">
        <v>13558</v>
      </c>
      <c r="L2658" s="362">
        <v>40058</v>
      </c>
      <c r="N2658" s="362">
        <v>40058</v>
      </c>
      <c r="P2658" s="356" t="s">
        <v>13255</v>
      </c>
    </row>
    <row r="2659" spans="1:16" x14ac:dyDescent="0.2">
      <c r="A2659" s="356" t="s">
        <v>9536</v>
      </c>
      <c r="B2659" s="356" t="s">
        <v>18244</v>
      </c>
      <c r="C2659" s="358" t="s">
        <v>12905</v>
      </c>
      <c r="D2659" s="358" t="s">
        <v>12945</v>
      </c>
      <c r="E2659" s="358" t="s">
        <v>18245</v>
      </c>
      <c r="G2659" s="358" t="s">
        <v>12886</v>
      </c>
      <c r="H2659" s="385">
        <v>25.74</v>
      </c>
      <c r="I2659" s="358" t="s">
        <v>12887</v>
      </c>
      <c r="J2659" s="358" t="s">
        <v>12908</v>
      </c>
      <c r="K2659" s="358" t="s">
        <v>13558</v>
      </c>
      <c r="L2659" s="362">
        <v>40058</v>
      </c>
      <c r="N2659" s="362">
        <v>40058</v>
      </c>
      <c r="P2659" s="356" t="s">
        <v>13255</v>
      </c>
    </row>
    <row r="2660" spans="1:16" x14ac:dyDescent="0.2">
      <c r="A2660" s="356" t="s">
        <v>9537</v>
      </c>
      <c r="B2660" s="356" t="s">
        <v>18246</v>
      </c>
      <c r="C2660" s="358" t="s">
        <v>13139</v>
      </c>
      <c r="D2660" s="358" t="s">
        <v>13140</v>
      </c>
      <c r="E2660" s="358" t="s">
        <v>18247</v>
      </c>
      <c r="G2660" s="358" t="s">
        <v>12886</v>
      </c>
      <c r="H2660" s="385">
        <v>13.85</v>
      </c>
      <c r="I2660" s="358" t="s">
        <v>12893</v>
      </c>
      <c r="J2660" s="358" t="s">
        <v>12888</v>
      </c>
      <c r="K2660" s="358" t="s">
        <v>13558</v>
      </c>
      <c r="L2660" s="362">
        <v>40060</v>
      </c>
      <c r="N2660" s="362">
        <v>40060</v>
      </c>
      <c r="P2660" s="356" t="s">
        <v>13255</v>
      </c>
    </row>
    <row r="2661" spans="1:16" x14ac:dyDescent="0.2">
      <c r="A2661" s="356" t="s">
        <v>9538</v>
      </c>
      <c r="B2661" s="356" t="s">
        <v>18248</v>
      </c>
      <c r="C2661" s="358" t="s">
        <v>12905</v>
      </c>
      <c r="D2661" s="358" t="s">
        <v>12945</v>
      </c>
      <c r="E2661" s="358" t="s">
        <v>18249</v>
      </c>
      <c r="G2661" s="358" t="s">
        <v>12886</v>
      </c>
      <c r="H2661" s="385">
        <v>3.24</v>
      </c>
      <c r="I2661" s="358" t="s">
        <v>12893</v>
      </c>
      <c r="J2661" s="358" t="s">
        <v>12888</v>
      </c>
      <c r="K2661" s="358" t="s">
        <v>13558</v>
      </c>
      <c r="L2661" s="362">
        <v>40049</v>
      </c>
      <c r="N2661" s="362">
        <v>40049</v>
      </c>
      <c r="P2661" s="356" t="s">
        <v>13255</v>
      </c>
    </row>
    <row r="2662" spans="1:16" x14ac:dyDescent="0.2">
      <c r="A2662" s="356" t="s">
        <v>9539</v>
      </c>
      <c r="B2662" s="356" t="s">
        <v>18250</v>
      </c>
      <c r="C2662" s="358" t="s">
        <v>12918</v>
      </c>
      <c r="D2662" s="358" t="s">
        <v>12919</v>
      </c>
      <c r="E2662" s="358" t="s">
        <v>18251</v>
      </c>
      <c r="G2662" s="358" t="s">
        <v>12886</v>
      </c>
      <c r="H2662" s="385">
        <v>14.52</v>
      </c>
      <c r="I2662" s="358" t="s">
        <v>12893</v>
      </c>
      <c r="J2662" s="358" t="s">
        <v>12888</v>
      </c>
      <c r="K2662" s="358" t="s">
        <v>13558</v>
      </c>
      <c r="L2662" s="362">
        <v>40081</v>
      </c>
      <c r="N2662" s="362">
        <v>40081</v>
      </c>
      <c r="P2662" s="356" t="s">
        <v>13255</v>
      </c>
    </row>
    <row r="2663" spans="1:16" x14ac:dyDescent="0.2">
      <c r="A2663" s="356" t="s">
        <v>9540</v>
      </c>
      <c r="B2663" s="356" t="s">
        <v>18252</v>
      </c>
      <c r="C2663" s="358" t="s">
        <v>14190</v>
      </c>
      <c r="D2663" s="358" t="s">
        <v>12931</v>
      </c>
      <c r="E2663" s="358" t="s">
        <v>18253</v>
      </c>
      <c r="G2663" s="358" t="s">
        <v>12886</v>
      </c>
      <c r="H2663" s="385">
        <v>5.4</v>
      </c>
      <c r="I2663" s="358" t="s">
        <v>12893</v>
      </c>
      <c r="J2663" s="358" t="s">
        <v>12888</v>
      </c>
      <c r="K2663" s="358" t="s">
        <v>13558</v>
      </c>
      <c r="L2663" s="362">
        <v>40030</v>
      </c>
      <c r="N2663" s="362">
        <v>40030</v>
      </c>
      <c r="P2663" s="356" t="s">
        <v>13255</v>
      </c>
    </row>
    <row r="2664" spans="1:16" x14ac:dyDescent="0.2">
      <c r="A2664" s="356" t="s">
        <v>9541</v>
      </c>
      <c r="B2664" s="356" t="s">
        <v>18254</v>
      </c>
      <c r="C2664" s="358" t="s">
        <v>13277</v>
      </c>
      <c r="D2664" s="358" t="s">
        <v>13130</v>
      </c>
      <c r="E2664" s="358" t="s">
        <v>13205</v>
      </c>
      <c r="G2664" s="358" t="s">
        <v>12886</v>
      </c>
      <c r="H2664" s="385">
        <v>5.46</v>
      </c>
      <c r="I2664" s="358" t="s">
        <v>12893</v>
      </c>
      <c r="J2664" s="358" t="s">
        <v>12888</v>
      </c>
      <c r="K2664" s="358" t="s">
        <v>13558</v>
      </c>
      <c r="L2664" s="362">
        <v>40059</v>
      </c>
      <c r="N2664" s="362">
        <v>40059</v>
      </c>
      <c r="P2664" s="356" t="s">
        <v>13255</v>
      </c>
    </row>
    <row r="2665" spans="1:16" x14ac:dyDescent="0.2">
      <c r="A2665" s="356" t="s">
        <v>9542</v>
      </c>
      <c r="B2665" s="356" t="s">
        <v>18255</v>
      </c>
      <c r="C2665" s="358" t="s">
        <v>15268</v>
      </c>
      <c r="D2665" s="358" t="s">
        <v>12919</v>
      </c>
      <c r="E2665" s="358" t="s">
        <v>18256</v>
      </c>
      <c r="G2665" s="358" t="s">
        <v>12886</v>
      </c>
      <c r="H2665" s="385">
        <v>5.04</v>
      </c>
      <c r="I2665" s="358" t="s">
        <v>12893</v>
      </c>
      <c r="J2665" s="358" t="s">
        <v>12888</v>
      </c>
      <c r="K2665" s="358" t="s">
        <v>13558</v>
      </c>
      <c r="L2665" s="362">
        <v>40060</v>
      </c>
      <c r="N2665" s="362">
        <v>40060</v>
      </c>
      <c r="P2665" s="356" t="s">
        <v>13255</v>
      </c>
    </row>
    <row r="2666" spans="1:16" x14ac:dyDescent="0.2">
      <c r="A2666" s="356" t="s">
        <v>9543</v>
      </c>
      <c r="B2666" s="356" t="s">
        <v>18257</v>
      </c>
      <c r="C2666" s="358" t="s">
        <v>12905</v>
      </c>
      <c r="D2666" s="358" t="s">
        <v>12906</v>
      </c>
      <c r="E2666" s="358" t="s">
        <v>18258</v>
      </c>
      <c r="G2666" s="358" t="s">
        <v>12886</v>
      </c>
      <c r="H2666" s="385">
        <v>45.9</v>
      </c>
      <c r="I2666" s="358" t="s">
        <v>12893</v>
      </c>
      <c r="J2666" s="358" t="s">
        <v>12888</v>
      </c>
      <c r="K2666" s="358" t="s">
        <v>13558</v>
      </c>
      <c r="L2666" s="362">
        <v>40063</v>
      </c>
      <c r="N2666" s="362">
        <v>40063</v>
      </c>
      <c r="P2666" s="356" t="s">
        <v>13605</v>
      </c>
    </row>
    <row r="2667" spans="1:16" x14ac:dyDescent="0.2">
      <c r="A2667" s="356" t="s">
        <v>9544</v>
      </c>
      <c r="B2667" s="356" t="s">
        <v>18259</v>
      </c>
      <c r="C2667" s="358" t="s">
        <v>14608</v>
      </c>
      <c r="D2667" s="358" t="s">
        <v>12984</v>
      </c>
      <c r="E2667" s="358" t="s">
        <v>18260</v>
      </c>
      <c r="G2667" s="358" t="s">
        <v>12886</v>
      </c>
      <c r="H2667" s="385">
        <v>14.04</v>
      </c>
      <c r="I2667" s="358" t="s">
        <v>12893</v>
      </c>
      <c r="J2667" s="358" t="s">
        <v>12888</v>
      </c>
      <c r="K2667" s="358" t="s">
        <v>13558</v>
      </c>
      <c r="L2667" s="362">
        <v>40056</v>
      </c>
      <c r="N2667" s="362">
        <v>40056</v>
      </c>
      <c r="P2667" s="356" t="s">
        <v>13255</v>
      </c>
    </row>
    <row r="2668" spans="1:16" x14ac:dyDescent="0.2">
      <c r="A2668" s="356" t="s">
        <v>9545</v>
      </c>
      <c r="B2668" s="356" t="s">
        <v>18261</v>
      </c>
      <c r="C2668" s="358" t="s">
        <v>13339</v>
      </c>
      <c r="D2668" s="358" t="s">
        <v>12984</v>
      </c>
      <c r="E2668" s="358" t="s">
        <v>14857</v>
      </c>
      <c r="G2668" s="358" t="s">
        <v>12886</v>
      </c>
      <c r="H2668" s="385">
        <v>30.24</v>
      </c>
      <c r="I2668" s="358" t="s">
        <v>12893</v>
      </c>
      <c r="J2668" s="358" t="s">
        <v>12888</v>
      </c>
      <c r="K2668" s="358" t="s">
        <v>13558</v>
      </c>
      <c r="L2668" s="362">
        <v>39958</v>
      </c>
      <c r="N2668" s="362">
        <v>39958</v>
      </c>
      <c r="P2668" s="356" t="s">
        <v>13605</v>
      </c>
    </row>
    <row r="2669" spans="1:16" x14ac:dyDescent="0.2">
      <c r="A2669" s="356" t="s">
        <v>9546</v>
      </c>
      <c r="B2669" s="356" t="s">
        <v>18262</v>
      </c>
      <c r="C2669" s="358" t="s">
        <v>13966</v>
      </c>
      <c r="D2669" s="358" t="s">
        <v>13027</v>
      </c>
      <c r="E2669" s="358" t="s">
        <v>18263</v>
      </c>
      <c r="G2669" s="358" t="s">
        <v>12886</v>
      </c>
      <c r="H2669" s="385">
        <v>6.93</v>
      </c>
      <c r="I2669" s="358" t="s">
        <v>12893</v>
      </c>
      <c r="J2669" s="358" t="s">
        <v>12888</v>
      </c>
      <c r="K2669" s="358" t="s">
        <v>13558</v>
      </c>
      <c r="L2669" s="362">
        <v>40095</v>
      </c>
      <c r="N2669" s="362">
        <v>40095</v>
      </c>
      <c r="P2669" s="356" t="s">
        <v>13255</v>
      </c>
    </row>
    <row r="2670" spans="1:16" x14ac:dyDescent="0.2">
      <c r="A2670" s="356" t="s">
        <v>9547</v>
      </c>
      <c r="B2670" s="356" t="s">
        <v>18264</v>
      </c>
      <c r="C2670" s="358" t="s">
        <v>13595</v>
      </c>
      <c r="D2670" s="358" t="s">
        <v>13596</v>
      </c>
      <c r="E2670" s="358" t="s">
        <v>18265</v>
      </c>
      <c r="G2670" s="358" t="s">
        <v>12886</v>
      </c>
      <c r="H2670" s="385">
        <v>5.76</v>
      </c>
      <c r="I2670" s="358" t="s">
        <v>12893</v>
      </c>
      <c r="J2670" s="358" t="s">
        <v>12888</v>
      </c>
      <c r="K2670" s="358" t="s">
        <v>13558</v>
      </c>
      <c r="L2670" s="362">
        <v>40053</v>
      </c>
      <c r="N2670" s="362">
        <v>40053</v>
      </c>
      <c r="P2670" s="356" t="s">
        <v>13255</v>
      </c>
    </row>
    <row r="2671" spans="1:16" x14ac:dyDescent="0.2">
      <c r="A2671" s="356" t="s">
        <v>9548</v>
      </c>
      <c r="B2671" s="356" t="s">
        <v>18266</v>
      </c>
      <c r="C2671" s="358" t="s">
        <v>12972</v>
      </c>
      <c r="D2671" s="358" t="s">
        <v>12973</v>
      </c>
      <c r="E2671" s="358" t="s">
        <v>17996</v>
      </c>
      <c r="G2671" s="358" t="s">
        <v>12886</v>
      </c>
      <c r="H2671" s="385">
        <v>13.2</v>
      </c>
      <c r="I2671" s="358" t="s">
        <v>12887</v>
      </c>
      <c r="J2671" s="358" t="s">
        <v>12908</v>
      </c>
      <c r="K2671" s="358" t="s">
        <v>13558</v>
      </c>
      <c r="L2671" s="362">
        <v>40074</v>
      </c>
      <c r="N2671" s="362">
        <v>40074</v>
      </c>
      <c r="P2671" s="356" t="s">
        <v>13605</v>
      </c>
    </row>
    <row r="2672" spans="1:16" x14ac:dyDescent="0.2">
      <c r="A2672" s="356" t="s">
        <v>9549</v>
      </c>
      <c r="B2672" s="356" t="s">
        <v>18267</v>
      </c>
      <c r="C2672" s="358" t="s">
        <v>12972</v>
      </c>
      <c r="D2672" s="358" t="s">
        <v>12973</v>
      </c>
      <c r="E2672" s="358" t="s">
        <v>17996</v>
      </c>
      <c r="G2672" s="358" t="s">
        <v>12886</v>
      </c>
      <c r="H2672" s="385">
        <v>12.98</v>
      </c>
      <c r="I2672" s="358" t="s">
        <v>12887</v>
      </c>
      <c r="J2672" s="358" t="s">
        <v>12908</v>
      </c>
      <c r="K2672" s="358" t="s">
        <v>13558</v>
      </c>
      <c r="L2672" s="362">
        <v>40074</v>
      </c>
      <c r="N2672" s="362">
        <v>40074</v>
      </c>
      <c r="P2672" s="356" t="s">
        <v>13605</v>
      </c>
    </row>
    <row r="2673" spans="1:16" x14ac:dyDescent="0.2">
      <c r="A2673" s="356" t="s">
        <v>9550</v>
      </c>
      <c r="B2673" s="356" t="s">
        <v>18268</v>
      </c>
      <c r="C2673" s="358" t="s">
        <v>12972</v>
      </c>
      <c r="D2673" s="358" t="s">
        <v>12973</v>
      </c>
      <c r="E2673" s="358" t="s">
        <v>17996</v>
      </c>
      <c r="G2673" s="358" t="s">
        <v>12886</v>
      </c>
      <c r="H2673" s="385">
        <v>27.28</v>
      </c>
      <c r="I2673" s="358" t="s">
        <v>12887</v>
      </c>
      <c r="J2673" s="358" t="s">
        <v>12908</v>
      </c>
      <c r="K2673" s="358" t="s">
        <v>13558</v>
      </c>
      <c r="L2673" s="362">
        <v>40074</v>
      </c>
      <c r="N2673" s="362">
        <v>40074</v>
      </c>
      <c r="P2673" s="356" t="s">
        <v>13605</v>
      </c>
    </row>
    <row r="2674" spans="1:16" x14ac:dyDescent="0.2">
      <c r="A2674" s="356" t="s">
        <v>9551</v>
      </c>
      <c r="B2674" s="356" t="s">
        <v>18269</v>
      </c>
      <c r="C2674" s="358" t="s">
        <v>12905</v>
      </c>
      <c r="D2674" s="358" t="s">
        <v>12987</v>
      </c>
      <c r="E2674" s="358" t="s">
        <v>18270</v>
      </c>
      <c r="G2674" s="358" t="s">
        <v>12886</v>
      </c>
      <c r="H2674" s="385">
        <v>8.4</v>
      </c>
      <c r="I2674" s="358" t="s">
        <v>12893</v>
      </c>
      <c r="J2674" s="358" t="s">
        <v>12888</v>
      </c>
      <c r="K2674" s="358" t="s">
        <v>13558</v>
      </c>
      <c r="L2674" s="362">
        <v>40136</v>
      </c>
      <c r="N2674" s="362">
        <v>40136</v>
      </c>
      <c r="P2674" s="356" t="s">
        <v>13255</v>
      </c>
    </row>
    <row r="2675" spans="1:16" x14ac:dyDescent="0.2">
      <c r="A2675" s="356" t="s">
        <v>9552</v>
      </c>
      <c r="B2675" s="356" t="s">
        <v>18271</v>
      </c>
      <c r="C2675" s="358" t="s">
        <v>13120</v>
      </c>
      <c r="D2675" s="358" t="s">
        <v>12984</v>
      </c>
      <c r="E2675" s="358" t="s">
        <v>15314</v>
      </c>
      <c r="G2675" s="358" t="s">
        <v>12886</v>
      </c>
      <c r="H2675" s="385">
        <v>5.4</v>
      </c>
      <c r="I2675" s="358" t="s">
        <v>12893</v>
      </c>
      <c r="J2675" s="358" t="s">
        <v>12888</v>
      </c>
      <c r="K2675" s="358" t="s">
        <v>13558</v>
      </c>
      <c r="L2675" s="362">
        <v>40078</v>
      </c>
      <c r="N2675" s="362">
        <v>40078</v>
      </c>
      <c r="P2675" s="356" t="s">
        <v>13255</v>
      </c>
    </row>
    <row r="2676" spans="1:16" x14ac:dyDescent="0.2">
      <c r="A2676" s="356" t="s">
        <v>9553</v>
      </c>
      <c r="B2676" s="356" t="s">
        <v>18272</v>
      </c>
      <c r="C2676" s="358" t="s">
        <v>13310</v>
      </c>
      <c r="D2676" s="358" t="s">
        <v>12910</v>
      </c>
      <c r="E2676" s="358" t="s">
        <v>14038</v>
      </c>
      <c r="G2676" s="358" t="s">
        <v>12886</v>
      </c>
      <c r="H2676" s="385">
        <v>11.04</v>
      </c>
      <c r="I2676" s="358" t="s">
        <v>12893</v>
      </c>
      <c r="J2676" s="358" t="s">
        <v>12888</v>
      </c>
      <c r="K2676" s="358" t="s">
        <v>13558</v>
      </c>
      <c r="L2676" s="362">
        <v>40079</v>
      </c>
      <c r="N2676" s="362">
        <v>40079</v>
      </c>
      <c r="P2676" s="356" t="s">
        <v>13255</v>
      </c>
    </row>
    <row r="2677" spans="1:16" x14ac:dyDescent="0.2">
      <c r="A2677" s="356" t="s">
        <v>9554</v>
      </c>
      <c r="B2677" s="356" t="s">
        <v>18273</v>
      </c>
      <c r="C2677" s="358" t="s">
        <v>12970</v>
      </c>
      <c r="D2677" s="358" t="s">
        <v>12895</v>
      </c>
      <c r="E2677" s="358" t="s">
        <v>18274</v>
      </c>
      <c r="G2677" s="358" t="s">
        <v>12886</v>
      </c>
      <c r="H2677" s="385">
        <v>8</v>
      </c>
      <c r="I2677" s="358" t="s">
        <v>12893</v>
      </c>
      <c r="J2677" s="358" t="s">
        <v>12888</v>
      </c>
      <c r="K2677" s="358" t="s">
        <v>13558</v>
      </c>
      <c r="L2677" s="362">
        <v>40084</v>
      </c>
      <c r="N2677" s="362">
        <v>40084</v>
      </c>
      <c r="P2677" s="356" t="s">
        <v>13255</v>
      </c>
    </row>
    <row r="2678" spans="1:16" x14ac:dyDescent="0.2">
      <c r="A2678" s="356" t="s">
        <v>9555</v>
      </c>
      <c r="B2678" s="356" t="s">
        <v>18275</v>
      </c>
      <c r="C2678" s="358" t="s">
        <v>12962</v>
      </c>
      <c r="D2678" s="358" t="s">
        <v>12963</v>
      </c>
      <c r="E2678" s="358" t="s">
        <v>18276</v>
      </c>
      <c r="G2678" s="358" t="s">
        <v>12886</v>
      </c>
      <c r="H2678" s="385">
        <v>4.05</v>
      </c>
      <c r="I2678" s="358" t="s">
        <v>12893</v>
      </c>
      <c r="J2678" s="358" t="s">
        <v>12888</v>
      </c>
      <c r="K2678" s="358" t="s">
        <v>13558</v>
      </c>
      <c r="L2678" s="362">
        <v>40133</v>
      </c>
      <c r="N2678" s="362">
        <v>40133</v>
      </c>
      <c r="P2678" s="356" t="s">
        <v>13255</v>
      </c>
    </row>
    <row r="2679" spans="1:16" x14ac:dyDescent="0.2">
      <c r="A2679" s="356" t="s">
        <v>9556</v>
      </c>
      <c r="B2679" s="356" t="s">
        <v>18277</v>
      </c>
      <c r="C2679" s="358" t="s">
        <v>12955</v>
      </c>
      <c r="D2679" s="358" t="s">
        <v>12895</v>
      </c>
      <c r="E2679" s="358" t="s">
        <v>18278</v>
      </c>
      <c r="G2679" s="358" t="s">
        <v>12886</v>
      </c>
      <c r="H2679" s="385">
        <v>13.44</v>
      </c>
      <c r="I2679" s="358" t="s">
        <v>12893</v>
      </c>
      <c r="J2679" s="358" t="s">
        <v>12888</v>
      </c>
      <c r="K2679" s="358" t="s">
        <v>13558</v>
      </c>
      <c r="L2679" s="362">
        <v>40080</v>
      </c>
      <c r="N2679" s="362">
        <v>40080</v>
      </c>
      <c r="P2679" s="356" t="s">
        <v>13255</v>
      </c>
    </row>
    <row r="2680" spans="1:16" x14ac:dyDescent="0.2">
      <c r="A2680" s="356" t="s">
        <v>9557</v>
      </c>
      <c r="B2680" s="356" t="s">
        <v>18279</v>
      </c>
      <c r="C2680" s="358" t="s">
        <v>13097</v>
      </c>
      <c r="D2680" s="358" t="s">
        <v>12910</v>
      </c>
      <c r="E2680" s="358" t="s">
        <v>18280</v>
      </c>
      <c r="G2680" s="358" t="s">
        <v>12886</v>
      </c>
      <c r="H2680" s="385">
        <v>16.559999999999999</v>
      </c>
      <c r="I2680" s="358" t="s">
        <v>12893</v>
      </c>
      <c r="J2680" s="358" t="s">
        <v>12888</v>
      </c>
      <c r="K2680" s="358" t="s">
        <v>13558</v>
      </c>
      <c r="L2680" s="362">
        <v>40169</v>
      </c>
      <c r="N2680" s="362">
        <v>40169</v>
      </c>
      <c r="P2680" s="356" t="s">
        <v>13255</v>
      </c>
    </row>
    <row r="2681" spans="1:16" x14ac:dyDescent="0.2">
      <c r="A2681" s="356" t="s">
        <v>9558</v>
      </c>
      <c r="B2681" s="356" t="s">
        <v>18281</v>
      </c>
      <c r="C2681" s="358" t="s">
        <v>15650</v>
      </c>
      <c r="D2681" s="358" t="s">
        <v>12916</v>
      </c>
      <c r="E2681" s="358" t="s">
        <v>18282</v>
      </c>
      <c r="G2681" s="358" t="s">
        <v>12886</v>
      </c>
      <c r="H2681" s="385">
        <v>8.9700000000000006</v>
      </c>
      <c r="I2681" s="358" t="s">
        <v>12893</v>
      </c>
      <c r="J2681" s="358" t="s">
        <v>12888</v>
      </c>
      <c r="K2681" s="358" t="s">
        <v>13558</v>
      </c>
      <c r="L2681" s="362">
        <v>40106</v>
      </c>
      <c r="N2681" s="362">
        <v>40106</v>
      </c>
      <c r="P2681" s="356" t="s">
        <v>13255</v>
      </c>
    </row>
    <row r="2682" spans="1:16" x14ac:dyDescent="0.2">
      <c r="A2682" s="356" t="s">
        <v>9559</v>
      </c>
      <c r="B2682" s="356" t="s">
        <v>18283</v>
      </c>
      <c r="C2682" s="358" t="s">
        <v>15523</v>
      </c>
      <c r="D2682" s="358" t="s">
        <v>12916</v>
      </c>
      <c r="E2682" s="358" t="s">
        <v>18284</v>
      </c>
      <c r="G2682" s="358" t="s">
        <v>12886</v>
      </c>
      <c r="H2682" s="385">
        <v>9.66</v>
      </c>
      <c r="I2682" s="358" t="s">
        <v>12893</v>
      </c>
      <c r="J2682" s="358" t="s">
        <v>12888</v>
      </c>
      <c r="K2682" s="358" t="s">
        <v>13558</v>
      </c>
      <c r="L2682" s="362">
        <v>40119</v>
      </c>
      <c r="N2682" s="362">
        <v>40119</v>
      </c>
      <c r="P2682" s="356" t="s">
        <v>13255</v>
      </c>
    </row>
    <row r="2683" spans="1:16" x14ac:dyDescent="0.2">
      <c r="A2683" s="356" t="s">
        <v>9560</v>
      </c>
      <c r="B2683" s="356" t="s">
        <v>18285</v>
      </c>
      <c r="C2683" s="358" t="s">
        <v>12970</v>
      </c>
      <c r="D2683" s="358" t="s">
        <v>12895</v>
      </c>
      <c r="E2683" s="358" t="s">
        <v>18286</v>
      </c>
      <c r="G2683" s="358" t="s">
        <v>12886</v>
      </c>
      <c r="H2683" s="385">
        <v>22.75</v>
      </c>
      <c r="I2683" s="358" t="s">
        <v>12893</v>
      </c>
      <c r="J2683" s="358" t="s">
        <v>12888</v>
      </c>
      <c r="K2683" s="358" t="s">
        <v>13558</v>
      </c>
      <c r="L2683" s="362">
        <v>40072</v>
      </c>
      <c r="N2683" s="362">
        <v>40072</v>
      </c>
      <c r="P2683" s="356" t="s">
        <v>13255</v>
      </c>
    </row>
    <row r="2684" spans="1:16" x14ac:dyDescent="0.2">
      <c r="A2684" s="356" t="s">
        <v>9561</v>
      </c>
      <c r="B2684" s="356" t="s">
        <v>18287</v>
      </c>
      <c r="C2684" s="358" t="s">
        <v>12965</v>
      </c>
      <c r="D2684" s="358" t="s">
        <v>12966</v>
      </c>
      <c r="E2684" s="358" t="s">
        <v>18288</v>
      </c>
      <c r="G2684" s="358" t="s">
        <v>12886</v>
      </c>
      <c r="H2684" s="385">
        <v>8.4</v>
      </c>
      <c r="I2684" s="358" t="s">
        <v>12893</v>
      </c>
      <c r="J2684" s="358" t="s">
        <v>12888</v>
      </c>
      <c r="K2684" s="358" t="s">
        <v>13558</v>
      </c>
      <c r="L2684" s="362">
        <v>40067</v>
      </c>
      <c r="N2684" s="362">
        <v>40067</v>
      </c>
      <c r="P2684" s="356" t="s">
        <v>13255</v>
      </c>
    </row>
    <row r="2685" spans="1:16" x14ac:dyDescent="0.2">
      <c r="A2685" s="356" t="s">
        <v>9562</v>
      </c>
      <c r="B2685" s="356" t="s">
        <v>18289</v>
      </c>
      <c r="C2685" s="358" t="s">
        <v>13033</v>
      </c>
      <c r="D2685" s="358" t="s">
        <v>13034</v>
      </c>
      <c r="E2685" s="358" t="s">
        <v>18290</v>
      </c>
      <c r="G2685" s="358" t="s">
        <v>12886</v>
      </c>
      <c r="H2685" s="385">
        <v>8.1999999999999993</v>
      </c>
      <c r="I2685" s="358" t="s">
        <v>12893</v>
      </c>
      <c r="J2685" s="358" t="s">
        <v>12888</v>
      </c>
      <c r="K2685" s="358" t="s">
        <v>13558</v>
      </c>
      <c r="L2685" s="362">
        <v>40066</v>
      </c>
      <c r="N2685" s="362">
        <v>40066</v>
      </c>
      <c r="P2685" s="356" t="s">
        <v>13255</v>
      </c>
    </row>
    <row r="2686" spans="1:16" x14ac:dyDescent="0.2">
      <c r="A2686" s="356" t="s">
        <v>9563</v>
      </c>
      <c r="B2686" s="356" t="s">
        <v>18291</v>
      </c>
      <c r="C2686" s="358" t="s">
        <v>13393</v>
      </c>
      <c r="D2686" s="358" t="s">
        <v>12973</v>
      </c>
      <c r="E2686" s="358" t="s">
        <v>18292</v>
      </c>
      <c r="G2686" s="358" t="s">
        <v>12886</v>
      </c>
      <c r="H2686" s="385">
        <v>8.4600000000000009</v>
      </c>
      <c r="I2686" s="358" t="s">
        <v>12893</v>
      </c>
      <c r="J2686" s="358" t="s">
        <v>12888</v>
      </c>
      <c r="K2686" s="358" t="s">
        <v>13558</v>
      </c>
      <c r="L2686" s="362">
        <v>40087</v>
      </c>
      <c r="N2686" s="362">
        <v>40087</v>
      </c>
      <c r="P2686" s="356" t="s">
        <v>13255</v>
      </c>
    </row>
    <row r="2687" spans="1:16" x14ac:dyDescent="0.2">
      <c r="A2687" s="356" t="s">
        <v>9564</v>
      </c>
      <c r="B2687" s="356" t="s">
        <v>18293</v>
      </c>
      <c r="C2687" s="358" t="s">
        <v>13022</v>
      </c>
      <c r="D2687" s="358" t="s">
        <v>12931</v>
      </c>
      <c r="E2687" s="358" t="s">
        <v>18294</v>
      </c>
      <c r="G2687" s="358" t="s">
        <v>12886</v>
      </c>
      <c r="H2687" s="385">
        <v>5.98</v>
      </c>
      <c r="I2687" s="358" t="s">
        <v>12893</v>
      </c>
      <c r="J2687" s="358" t="s">
        <v>12888</v>
      </c>
      <c r="K2687" s="358" t="s">
        <v>13558</v>
      </c>
      <c r="L2687" s="362">
        <v>40109</v>
      </c>
      <c r="N2687" s="362">
        <v>40109</v>
      </c>
      <c r="P2687" s="356" t="s">
        <v>13255</v>
      </c>
    </row>
    <row r="2688" spans="1:16" x14ac:dyDescent="0.2">
      <c r="A2688" s="356" t="s">
        <v>9565</v>
      </c>
      <c r="B2688" s="356" t="s">
        <v>18295</v>
      </c>
      <c r="C2688" s="358" t="s">
        <v>13399</v>
      </c>
      <c r="D2688" s="358" t="s">
        <v>12984</v>
      </c>
      <c r="E2688" s="358" t="s">
        <v>16687</v>
      </c>
      <c r="G2688" s="358" t="s">
        <v>12886</v>
      </c>
      <c r="H2688" s="385">
        <v>13.32</v>
      </c>
      <c r="I2688" s="358" t="s">
        <v>12893</v>
      </c>
      <c r="J2688" s="358" t="s">
        <v>12888</v>
      </c>
      <c r="K2688" s="358" t="s">
        <v>13558</v>
      </c>
      <c r="L2688" s="362">
        <v>40086</v>
      </c>
      <c r="N2688" s="362">
        <v>40086</v>
      </c>
      <c r="P2688" s="356" t="s">
        <v>13255</v>
      </c>
    </row>
    <row r="2689" spans="1:16" x14ac:dyDescent="0.2">
      <c r="A2689" s="356" t="s">
        <v>9566</v>
      </c>
      <c r="B2689" s="356" t="s">
        <v>18296</v>
      </c>
      <c r="C2689" s="358" t="s">
        <v>15268</v>
      </c>
      <c r="D2689" s="358" t="s">
        <v>12919</v>
      </c>
      <c r="E2689" s="358" t="s">
        <v>18297</v>
      </c>
      <c r="G2689" s="358" t="s">
        <v>12886</v>
      </c>
      <c r="H2689" s="385">
        <v>8.64</v>
      </c>
      <c r="I2689" s="358" t="s">
        <v>12893</v>
      </c>
      <c r="J2689" s="358" t="s">
        <v>12888</v>
      </c>
      <c r="K2689" s="358" t="s">
        <v>13558</v>
      </c>
      <c r="L2689" s="362">
        <v>40075</v>
      </c>
      <c r="N2689" s="362">
        <v>40075</v>
      </c>
      <c r="P2689" s="356" t="s">
        <v>13255</v>
      </c>
    </row>
    <row r="2690" spans="1:16" x14ac:dyDescent="0.2">
      <c r="A2690" s="356" t="s">
        <v>9567</v>
      </c>
      <c r="B2690" s="356" t="s">
        <v>18298</v>
      </c>
      <c r="C2690" s="358" t="s">
        <v>12972</v>
      </c>
      <c r="D2690" s="358" t="s">
        <v>12973</v>
      </c>
      <c r="E2690" s="358" t="s">
        <v>18299</v>
      </c>
      <c r="G2690" s="358" t="s">
        <v>12886</v>
      </c>
      <c r="H2690" s="385">
        <v>7.2</v>
      </c>
      <c r="I2690" s="358" t="s">
        <v>12893</v>
      </c>
      <c r="J2690" s="358" t="s">
        <v>12888</v>
      </c>
      <c r="K2690" s="358" t="s">
        <v>13558</v>
      </c>
      <c r="L2690" s="362">
        <v>40103</v>
      </c>
      <c r="N2690" s="362">
        <v>40103</v>
      </c>
      <c r="P2690" s="356" t="s">
        <v>13255</v>
      </c>
    </row>
    <row r="2691" spans="1:16" x14ac:dyDescent="0.2">
      <c r="A2691" s="356" t="s">
        <v>9568</v>
      </c>
      <c r="B2691" s="356" t="s">
        <v>18300</v>
      </c>
      <c r="C2691" s="358" t="s">
        <v>14242</v>
      </c>
      <c r="D2691" s="358" t="s">
        <v>12919</v>
      </c>
      <c r="E2691" s="358" t="s">
        <v>18301</v>
      </c>
      <c r="G2691" s="358" t="s">
        <v>12886</v>
      </c>
      <c r="H2691" s="385">
        <v>5.85</v>
      </c>
      <c r="I2691" s="358" t="s">
        <v>12893</v>
      </c>
      <c r="J2691" s="358" t="s">
        <v>12888</v>
      </c>
      <c r="K2691" s="358" t="s">
        <v>13558</v>
      </c>
      <c r="L2691" s="362">
        <v>40086</v>
      </c>
      <c r="N2691" s="362">
        <v>40086</v>
      </c>
      <c r="P2691" s="356" t="s">
        <v>13255</v>
      </c>
    </row>
    <row r="2692" spans="1:16" x14ac:dyDescent="0.2">
      <c r="A2692" s="356" t="s">
        <v>9569</v>
      </c>
      <c r="B2692" s="356" t="s">
        <v>18302</v>
      </c>
      <c r="C2692" s="358" t="s">
        <v>12970</v>
      </c>
      <c r="D2692" s="358" t="s">
        <v>12895</v>
      </c>
      <c r="E2692" s="358" t="s">
        <v>18303</v>
      </c>
      <c r="G2692" s="358" t="s">
        <v>12886</v>
      </c>
      <c r="H2692" s="385">
        <v>8.2240000000000002</v>
      </c>
      <c r="I2692" s="358" t="s">
        <v>12893</v>
      </c>
      <c r="J2692" s="358" t="s">
        <v>12888</v>
      </c>
      <c r="K2692" s="358" t="s">
        <v>13558</v>
      </c>
      <c r="L2692" s="362">
        <v>40081</v>
      </c>
      <c r="N2692" s="362">
        <v>40081</v>
      </c>
      <c r="P2692" s="356" t="s">
        <v>13255</v>
      </c>
    </row>
    <row r="2693" spans="1:16" x14ac:dyDescent="0.2">
      <c r="A2693" s="356" t="s">
        <v>9570</v>
      </c>
      <c r="B2693" s="356" t="s">
        <v>18304</v>
      </c>
      <c r="C2693" s="358" t="s">
        <v>12972</v>
      </c>
      <c r="D2693" s="358" t="s">
        <v>12973</v>
      </c>
      <c r="E2693" s="358" t="s">
        <v>18305</v>
      </c>
      <c r="G2693" s="358" t="s">
        <v>12886</v>
      </c>
      <c r="H2693" s="385">
        <v>8.1</v>
      </c>
      <c r="I2693" s="358" t="s">
        <v>12893</v>
      </c>
      <c r="J2693" s="358" t="s">
        <v>12888</v>
      </c>
      <c r="K2693" s="358" t="s">
        <v>13558</v>
      </c>
      <c r="L2693" s="362">
        <v>40087</v>
      </c>
      <c r="N2693" s="362">
        <v>40087</v>
      </c>
      <c r="P2693" s="356" t="s">
        <v>13255</v>
      </c>
    </row>
    <row r="2694" spans="1:16" x14ac:dyDescent="0.2">
      <c r="A2694" s="356" t="s">
        <v>9571</v>
      </c>
      <c r="B2694" s="356" t="s">
        <v>18306</v>
      </c>
      <c r="C2694" s="358" t="s">
        <v>12970</v>
      </c>
      <c r="D2694" s="358" t="s">
        <v>12895</v>
      </c>
      <c r="E2694" s="358" t="s">
        <v>18307</v>
      </c>
      <c r="G2694" s="358" t="s">
        <v>12886</v>
      </c>
      <c r="H2694" s="385">
        <v>7.8</v>
      </c>
      <c r="I2694" s="358" t="s">
        <v>12893</v>
      </c>
      <c r="J2694" s="358" t="s">
        <v>12888</v>
      </c>
      <c r="K2694" s="358" t="s">
        <v>13558</v>
      </c>
      <c r="L2694" s="362">
        <v>40142</v>
      </c>
      <c r="N2694" s="362">
        <v>40142</v>
      </c>
      <c r="P2694" s="356" t="s">
        <v>13255</v>
      </c>
    </row>
    <row r="2695" spans="1:16" x14ac:dyDescent="0.2">
      <c r="A2695" s="356" t="s">
        <v>9572</v>
      </c>
      <c r="B2695" s="356" t="s">
        <v>18308</v>
      </c>
      <c r="C2695" s="358" t="s">
        <v>12924</v>
      </c>
      <c r="D2695" s="358" t="s">
        <v>12919</v>
      </c>
      <c r="E2695" s="358" t="s">
        <v>16266</v>
      </c>
      <c r="G2695" s="358" t="s">
        <v>12886</v>
      </c>
      <c r="H2695" s="385">
        <v>4.59</v>
      </c>
      <c r="I2695" s="358" t="s">
        <v>12893</v>
      </c>
      <c r="J2695" s="358" t="s">
        <v>12888</v>
      </c>
      <c r="K2695" s="358" t="s">
        <v>13558</v>
      </c>
      <c r="L2695" s="362">
        <v>40057</v>
      </c>
      <c r="N2695" s="362">
        <v>40057</v>
      </c>
      <c r="P2695" s="356" t="s">
        <v>13255</v>
      </c>
    </row>
    <row r="2696" spans="1:16" x14ac:dyDescent="0.2">
      <c r="A2696" s="356" t="s">
        <v>9573</v>
      </c>
      <c r="B2696" s="356" t="s">
        <v>18309</v>
      </c>
      <c r="C2696" s="358" t="s">
        <v>15009</v>
      </c>
      <c r="D2696" s="358" t="s">
        <v>12997</v>
      </c>
      <c r="E2696" s="358" t="s">
        <v>18310</v>
      </c>
      <c r="G2696" s="358" t="s">
        <v>12886</v>
      </c>
      <c r="H2696" s="385">
        <v>5.0750000000000002</v>
      </c>
      <c r="I2696" s="358" t="s">
        <v>12893</v>
      </c>
      <c r="J2696" s="358" t="s">
        <v>12888</v>
      </c>
      <c r="K2696" s="358" t="s">
        <v>13558</v>
      </c>
      <c r="L2696" s="362">
        <v>40086</v>
      </c>
      <c r="N2696" s="362">
        <v>40086</v>
      </c>
      <c r="P2696" s="356" t="s">
        <v>13255</v>
      </c>
    </row>
    <row r="2697" spans="1:16" x14ac:dyDescent="0.2">
      <c r="A2697" s="356" t="s">
        <v>9574</v>
      </c>
      <c r="B2697" s="356" t="s">
        <v>18311</v>
      </c>
      <c r="C2697" s="358" t="s">
        <v>14190</v>
      </c>
      <c r="D2697" s="358" t="s">
        <v>12931</v>
      </c>
      <c r="E2697" s="358" t="s">
        <v>18312</v>
      </c>
      <c r="G2697" s="358" t="s">
        <v>12886</v>
      </c>
      <c r="H2697" s="385">
        <v>5.85</v>
      </c>
      <c r="I2697" s="358" t="s">
        <v>12893</v>
      </c>
      <c r="J2697" s="358" t="s">
        <v>12888</v>
      </c>
      <c r="K2697" s="358" t="s">
        <v>13558</v>
      </c>
      <c r="L2697" s="362">
        <v>40086</v>
      </c>
      <c r="N2697" s="362">
        <v>40086</v>
      </c>
      <c r="P2697" s="356" t="s">
        <v>13255</v>
      </c>
    </row>
    <row r="2698" spans="1:16" x14ac:dyDescent="0.2">
      <c r="A2698" s="356" t="s">
        <v>9575</v>
      </c>
      <c r="B2698" s="356" t="s">
        <v>18313</v>
      </c>
      <c r="C2698" s="358" t="s">
        <v>12905</v>
      </c>
      <c r="D2698" s="358" t="s">
        <v>12951</v>
      </c>
      <c r="E2698" s="358" t="s">
        <v>17563</v>
      </c>
      <c r="G2698" s="358" t="s">
        <v>12886</v>
      </c>
      <c r="H2698" s="385">
        <v>7.74</v>
      </c>
      <c r="I2698" s="358" t="s">
        <v>12893</v>
      </c>
      <c r="J2698" s="358" t="s">
        <v>12888</v>
      </c>
      <c r="K2698" s="358" t="s">
        <v>13558</v>
      </c>
      <c r="L2698" s="362">
        <v>40067</v>
      </c>
      <c r="N2698" s="362">
        <v>40067</v>
      </c>
      <c r="P2698" s="356" t="s">
        <v>13255</v>
      </c>
    </row>
    <row r="2699" spans="1:16" x14ac:dyDescent="0.2">
      <c r="A2699" s="356" t="s">
        <v>9576</v>
      </c>
      <c r="B2699" s="356" t="s">
        <v>18314</v>
      </c>
      <c r="C2699" s="358" t="s">
        <v>14862</v>
      </c>
      <c r="D2699" s="358" t="s">
        <v>12919</v>
      </c>
      <c r="E2699" s="358" t="s">
        <v>18315</v>
      </c>
      <c r="G2699" s="358" t="s">
        <v>12886</v>
      </c>
      <c r="H2699" s="385">
        <v>5.04</v>
      </c>
      <c r="I2699" s="358" t="s">
        <v>12893</v>
      </c>
      <c r="J2699" s="358" t="s">
        <v>12888</v>
      </c>
      <c r="K2699" s="358" t="s">
        <v>13558</v>
      </c>
      <c r="L2699" s="362">
        <v>40037</v>
      </c>
      <c r="N2699" s="362">
        <v>40037</v>
      </c>
      <c r="P2699" s="356" t="s">
        <v>13255</v>
      </c>
    </row>
    <row r="2700" spans="1:16" x14ac:dyDescent="0.2">
      <c r="A2700" s="356" t="s">
        <v>9577</v>
      </c>
      <c r="B2700" s="356" t="s">
        <v>18316</v>
      </c>
      <c r="C2700" s="358" t="s">
        <v>14003</v>
      </c>
      <c r="D2700" s="358" t="s">
        <v>12891</v>
      </c>
      <c r="E2700" s="358" t="s">
        <v>18008</v>
      </c>
      <c r="G2700" s="358" t="s">
        <v>12886</v>
      </c>
      <c r="H2700" s="385">
        <v>5.9450000000000003</v>
      </c>
      <c r="I2700" s="358" t="s">
        <v>12893</v>
      </c>
      <c r="J2700" s="358" t="s">
        <v>12888</v>
      </c>
      <c r="K2700" s="358" t="s">
        <v>13558</v>
      </c>
      <c r="L2700" s="362">
        <v>40086</v>
      </c>
      <c r="N2700" s="362">
        <v>40086</v>
      </c>
      <c r="P2700" s="356" t="s">
        <v>13255</v>
      </c>
    </row>
    <row r="2701" spans="1:16" x14ac:dyDescent="0.2">
      <c r="A2701" s="356" t="s">
        <v>9578</v>
      </c>
      <c r="B2701" s="356" t="s">
        <v>18317</v>
      </c>
      <c r="C2701" s="358" t="s">
        <v>12898</v>
      </c>
      <c r="D2701" s="358" t="s">
        <v>12899</v>
      </c>
      <c r="E2701" s="358" t="s">
        <v>18318</v>
      </c>
      <c r="G2701" s="358" t="s">
        <v>12886</v>
      </c>
      <c r="H2701" s="385">
        <v>3.06</v>
      </c>
      <c r="I2701" s="358" t="s">
        <v>12893</v>
      </c>
      <c r="J2701" s="358" t="s">
        <v>12888</v>
      </c>
      <c r="K2701" s="358" t="s">
        <v>13558</v>
      </c>
      <c r="L2701" s="362">
        <v>40087</v>
      </c>
      <c r="N2701" s="362">
        <v>40087</v>
      </c>
      <c r="P2701" s="356" t="s">
        <v>13255</v>
      </c>
    </row>
    <row r="2702" spans="1:16" x14ac:dyDescent="0.2">
      <c r="A2702" s="356" t="s">
        <v>9579</v>
      </c>
      <c r="B2702" s="356" t="s">
        <v>18319</v>
      </c>
      <c r="C2702" s="358" t="s">
        <v>13230</v>
      </c>
      <c r="D2702" s="358" t="s">
        <v>13231</v>
      </c>
      <c r="E2702" s="358" t="s">
        <v>18320</v>
      </c>
      <c r="G2702" s="358" t="s">
        <v>12886</v>
      </c>
      <c r="H2702" s="385">
        <v>5.4</v>
      </c>
      <c r="I2702" s="358" t="s">
        <v>12893</v>
      </c>
      <c r="J2702" s="358" t="s">
        <v>12888</v>
      </c>
      <c r="K2702" s="358" t="s">
        <v>13558</v>
      </c>
      <c r="L2702" s="362">
        <v>40074</v>
      </c>
      <c r="N2702" s="362">
        <v>40074</v>
      </c>
      <c r="P2702" s="356" t="s">
        <v>13255</v>
      </c>
    </row>
    <row r="2703" spans="1:16" x14ac:dyDescent="0.2">
      <c r="A2703" s="356" t="s">
        <v>9580</v>
      </c>
      <c r="B2703" s="356" t="s">
        <v>18321</v>
      </c>
      <c r="C2703" s="358" t="s">
        <v>14305</v>
      </c>
      <c r="D2703" s="358" t="s">
        <v>12919</v>
      </c>
      <c r="E2703" s="358" t="s">
        <v>18322</v>
      </c>
      <c r="G2703" s="358" t="s">
        <v>12886</v>
      </c>
      <c r="H2703" s="385">
        <v>12.6</v>
      </c>
      <c r="I2703" s="358" t="s">
        <v>12893</v>
      </c>
      <c r="J2703" s="358" t="s">
        <v>12888</v>
      </c>
      <c r="K2703" s="358" t="s">
        <v>13558</v>
      </c>
      <c r="L2703" s="362">
        <v>40085</v>
      </c>
      <c r="N2703" s="362">
        <v>40085</v>
      </c>
      <c r="P2703" s="356" t="s">
        <v>13255</v>
      </c>
    </row>
    <row r="2704" spans="1:16" x14ac:dyDescent="0.2">
      <c r="A2704" s="356" t="s">
        <v>9581</v>
      </c>
      <c r="B2704" s="356" t="s">
        <v>18323</v>
      </c>
      <c r="C2704" s="358" t="s">
        <v>14438</v>
      </c>
      <c r="D2704" s="358" t="s">
        <v>12931</v>
      </c>
      <c r="E2704" s="358" t="s">
        <v>18324</v>
      </c>
      <c r="G2704" s="358" t="s">
        <v>12886</v>
      </c>
      <c r="H2704" s="385">
        <v>5.75</v>
      </c>
      <c r="I2704" s="358" t="s">
        <v>12893</v>
      </c>
      <c r="J2704" s="358" t="s">
        <v>12888</v>
      </c>
      <c r="K2704" s="358" t="s">
        <v>13558</v>
      </c>
      <c r="L2704" s="362">
        <v>40073</v>
      </c>
      <c r="N2704" s="362">
        <v>40073</v>
      </c>
      <c r="P2704" s="356" t="s">
        <v>13255</v>
      </c>
    </row>
    <row r="2705" spans="1:16" x14ac:dyDescent="0.2">
      <c r="A2705" s="356" t="s">
        <v>9582</v>
      </c>
      <c r="B2705" s="356" t="s">
        <v>18325</v>
      </c>
      <c r="C2705" s="358" t="s">
        <v>13915</v>
      </c>
      <c r="D2705" s="358" t="s">
        <v>12919</v>
      </c>
      <c r="E2705" s="358" t="s">
        <v>17290</v>
      </c>
      <c r="G2705" s="358" t="s">
        <v>12886</v>
      </c>
      <c r="H2705" s="385">
        <v>20.8</v>
      </c>
      <c r="I2705" s="358" t="s">
        <v>12893</v>
      </c>
      <c r="J2705" s="358" t="s">
        <v>12888</v>
      </c>
      <c r="K2705" s="358" t="s">
        <v>13558</v>
      </c>
      <c r="L2705" s="362">
        <v>40087</v>
      </c>
      <c r="N2705" s="362">
        <v>40087</v>
      </c>
      <c r="P2705" s="356" t="s">
        <v>13255</v>
      </c>
    </row>
    <row r="2706" spans="1:16" x14ac:dyDescent="0.2">
      <c r="A2706" s="356" t="s">
        <v>9583</v>
      </c>
      <c r="B2706" s="356" t="s">
        <v>18326</v>
      </c>
      <c r="C2706" s="358" t="s">
        <v>12970</v>
      </c>
      <c r="D2706" s="358" t="s">
        <v>12895</v>
      </c>
      <c r="E2706" s="358" t="s">
        <v>18327</v>
      </c>
      <c r="G2706" s="358" t="s">
        <v>12886</v>
      </c>
      <c r="H2706" s="385">
        <v>6.12</v>
      </c>
      <c r="I2706" s="358" t="s">
        <v>12893</v>
      </c>
      <c r="J2706" s="358" t="s">
        <v>12888</v>
      </c>
      <c r="K2706" s="358" t="s">
        <v>13558</v>
      </c>
      <c r="L2706" s="362">
        <v>40088</v>
      </c>
      <c r="N2706" s="362">
        <v>40088</v>
      </c>
      <c r="P2706" s="356" t="s">
        <v>13255</v>
      </c>
    </row>
    <row r="2707" spans="1:16" x14ac:dyDescent="0.2">
      <c r="A2707" s="356" t="s">
        <v>9584</v>
      </c>
      <c r="B2707" s="356" t="s">
        <v>18328</v>
      </c>
      <c r="C2707" s="358" t="s">
        <v>14975</v>
      </c>
      <c r="D2707" s="358" t="s">
        <v>12910</v>
      </c>
      <c r="E2707" s="358" t="s">
        <v>18329</v>
      </c>
      <c r="G2707" s="358" t="s">
        <v>12886</v>
      </c>
      <c r="H2707" s="385">
        <v>15.12</v>
      </c>
      <c r="I2707" s="358" t="s">
        <v>12893</v>
      </c>
      <c r="J2707" s="358" t="s">
        <v>12888</v>
      </c>
      <c r="K2707" s="358" t="s">
        <v>13558</v>
      </c>
      <c r="L2707" s="362">
        <v>40100</v>
      </c>
      <c r="N2707" s="362">
        <v>40100</v>
      </c>
      <c r="P2707" s="356" t="s">
        <v>13255</v>
      </c>
    </row>
    <row r="2708" spans="1:16" x14ac:dyDescent="0.2">
      <c r="A2708" s="356" t="s">
        <v>9585</v>
      </c>
      <c r="B2708" s="356" t="s">
        <v>18330</v>
      </c>
      <c r="C2708" s="358" t="s">
        <v>13378</v>
      </c>
      <c r="D2708" s="358" t="s">
        <v>13379</v>
      </c>
      <c r="E2708" s="358" t="s">
        <v>18331</v>
      </c>
      <c r="G2708" s="358" t="s">
        <v>12886</v>
      </c>
      <c r="H2708" s="385">
        <v>8.8149999999999995</v>
      </c>
      <c r="I2708" s="358" t="s">
        <v>12893</v>
      </c>
      <c r="J2708" s="358" t="s">
        <v>12888</v>
      </c>
      <c r="K2708" s="358" t="s">
        <v>13558</v>
      </c>
      <c r="L2708" s="362">
        <v>40098</v>
      </c>
      <c r="N2708" s="362">
        <v>40098</v>
      </c>
      <c r="P2708" s="356" t="s">
        <v>13255</v>
      </c>
    </row>
    <row r="2709" spans="1:16" x14ac:dyDescent="0.2">
      <c r="A2709" s="356" t="s">
        <v>9586</v>
      </c>
      <c r="B2709" s="356" t="s">
        <v>18332</v>
      </c>
      <c r="C2709" s="358" t="s">
        <v>13001</v>
      </c>
      <c r="D2709" s="358" t="s">
        <v>12916</v>
      </c>
      <c r="E2709" s="358" t="s">
        <v>14129</v>
      </c>
      <c r="G2709" s="358" t="s">
        <v>12886</v>
      </c>
      <c r="H2709" s="385">
        <v>5.76</v>
      </c>
      <c r="I2709" s="358" t="s">
        <v>12893</v>
      </c>
      <c r="J2709" s="358" t="s">
        <v>12888</v>
      </c>
      <c r="K2709" s="358" t="s">
        <v>13558</v>
      </c>
      <c r="L2709" s="362">
        <v>40095</v>
      </c>
      <c r="N2709" s="362">
        <v>40095</v>
      </c>
      <c r="P2709" s="356" t="s">
        <v>13255</v>
      </c>
    </row>
    <row r="2710" spans="1:16" x14ac:dyDescent="0.2">
      <c r="A2710" s="356" t="s">
        <v>9587</v>
      </c>
      <c r="B2710" s="356" t="s">
        <v>18333</v>
      </c>
      <c r="C2710" s="358" t="s">
        <v>13754</v>
      </c>
      <c r="D2710" s="358" t="s">
        <v>13755</v>
      </c>
      <c r="E2710" s="358" t="s">
        <v>13738</v>
      </c>
      <c r="G2710" s="358" t="s">
        <v>12886</v>
      </c>
      <c r="H2710" s="385">
        <v>6.82</v>
      </c>
      <c r="I2710" s="358" t="s">
        <v>12893</v>
      </c>
      <c r="J2710" s="358" t="s">
        <v>12888</v>
      </c>
      <c r="K2710" s="358" t="s">
        <v>13558</v>
      </c>
      <c r="L2710" s="362">
        <v>40067</v>
      </c>
      <c r="N2710" s="362">
        <v>40067</v>
      </c>
      <c r="P2710" s="356" t="s">
        <v>13255</v>
      </c>
    </row>
    <row r="2711" spans="1:16" x14ac:dyDescent="0.2">
      <c r="A2711" s="356" t="s">
        <v>9588</v>
      </c>
      <c r="B2711" s="356" t="s">
        <v>18334</v>
      </c>
      <c r="C2711" s="358" t="s">
        <v>12890</v>
      </c>
      <c r="D2711" s="358" t="s">
        <v>12891</v>
      </c>
      <c r="E2711" s="358" t="s">
        <v>18335</v>
      </c>
      <c r="G2711" s="358" t="s">
        <v>12886</v>
      </c>
      <c r="H2711" s="385">
        <v>5.9450000000000003</v>
      </c>
      <c r="I2711" s="358" t="s">
        <v>12893</v>
      </c>
      <c r="J2711" s="358" t="s">
        <v>12888</v>
      </c>
      <c r="K2711" s="358" t="s">
        <v>13558</v>
      </c>
      <c r="L2711" s="362">
        <v>40102</v>
      </c>
      <c r="N2711" s="362">
        <v>40102</v>
      </c>
      <c r="P2711" s="356" t="s">
        <v>13255</v>
      </c>
    </row>
    <row r="2712" spans="1:16" x14ac:dyDescent="0.2">
      <c r="A2712" s="356" t="s">
        <v>9589</v>
      </c>
      <c r="B2712" s="356" t="s">
        <v>18336</v>
      </c>
      <c r="C2712" s="358" t="s">
        <v>15316</v>
      </c>
      <c r="D2712" s="358" t="s">
        <v>12934</v>
      </c>
      <c r="E2712" s="358" t="s">
        <v>18337</v>
      </c>
      <c r="G2712" s="358" t="s">
        <v>12886</v>
      </c>
      <c r="H2712" s="385">
        <v>74.55</v>
      </c>
      <c r="I2712" s="358" t="s">
        <v>12893</v>
      </c>
      <c r="J2712" s="358" t="s">
        <v>12888</v>
      </c>
      <c r="K2712" s="358" t="s">
        <v>13558</v>
      </c>
      <c r="L2712" s="362">
        <v>40052</v>
      </c>
      <c r="N2712" s="362">
        <v>40052</v>
      </c>
      <c r="P2712" s="356" t="s">
        <v>13605</v>
      </c>
    </row>
    <row r="2713" spans="1:16" x14ac:dyDescent="0.2">
      <c r="A2713" s="356" t="s">
        <v>9590</v>
      </c>
      <c r="B2713" s="356" t="s">
        <v>18338</v>
      </c>
      <c r="C2713" s="358" t="s">
        <v>14029</v>
      </c>
      <c r="D2713" s="358" t="s">
        <v>12895</v>
      </c>
      <c r="E2713" s="358" t="s">
        <v>13058</v>
      </c>
      <c r="G2713" s="358" t="s">
        <v>12886</v>
      </c>
      <c r="H2713" s="385">
        <v>12.6</v>
      </c>
      <c r="I2713" s="358" t="s">
        <v>12893</v>
      </c>
      <c r="J2713" s="358" t="s">
        <v>12888</v>
      </c>
      <c r="K2713" s="358" t="s">
        <v>13558</v>
      </c>
      <c r="L2713" s="362">
        <v>40109</v>
      </c>
      <c r="N2713" s="362">
        <v>40109</v>
      </c>
      <c r="P2713" s="356" t="s">
        <v>13255</v>
      </c>
    </row>
    <row r="2714" spans="1:16" x14ac:dyDescent="0.2">
      <c r="A2714" s="356" t="s">
        <v>9591</v>
      </c>
      <c r="B2714" s="356" t="s">
        <v>18339</v>
      </c>
      <c r="C2714" s="358" t="s">
        <v>13033</v>
      </c>
      <c r="D2714" s="358" t="s">
        <v>13034</v>
      </c>
      <c r="E2714" s="358" t="s">
        <v>13876</v>
      </c>
      <c r="G2714" s="358" t="s">
        <v>12886</v>
      </c>
      <c r="H2714" s="385">
        <v>39.840000000000003</v>
      </c>
      <c r="I2714" s="358" t="s">
        <v>12893</v>
      </c>
      <c r="J2714" s="358" t="s">
        <v>12888</v>
      </c>
      <c r="K2714" s="358" t="s">
        <v>13558</v>
      </c>
      <c r="L2714" s="362">
        <v>39998</v>
      </c>
      <c r="N2714" s="362">
        <v>39998</v>
      </c>
      <c r="P2714" s="356" t="s">
        <v>13605</v>
      </c>
    </row>
    <row r="2715" spans="1:16" x14ac:dyDescent="0.2">
      <c r="A2715" s="356" t="s">
        <v>9592</v>
      </c>
      <c r="B2715" s="356" t="s">
        <v>18340</v>
      </c>
      <c r="C2715" s="358" t="s">
        <v>12883</v>
      </c>
      <c r="D2715" s="358" t="s">
        <v>12884</v>
      </c>
      <c r="E2715" s="358" t="s">
        <v>18341</v>
      </c>
      <c r="G2715" s="358" t="s">
        <v>12886</v>
      </c>
      <c r="H2715" s="385">
        <v>5.98</v>
      </c>
      <c r="I2715" s="358" t="s">
        <v>12893</v>
      </c>
      <c r="J2715" s="358" t="s">
        <v>12888</v>
      </c>
      <c r="K2715" s="358" t="s">
        <v>13558</v>
      </c>
      <c r="L2715" s="362">
        <v>40114</v>
      </c>
      <c r="N2715" s="362">
        <v>40114</v>
      </c>
      <c r="P2715" s="356" t="s">
        <v>13255</v>
      </c>
    </row>
    <row r="2716" spans="1:16" x14ac:dyDescent="0.2">
      <c r="A2716" s="356" t="s">
        <v>9593</v>
      </c>
      <c r="B2716" s="356" t="s">
        <v>18342</v>
      </c>
      <c r="C2716" s="358" t="s">
        <v>14044</v>
      </c>
      <c r="D2716" s="358" t="s">
        <v>12931</v>
      </c>
      <c r="E2716" s="358" t="s">
        <v>18343</v>
      </c>
      <c r="G2716" s="358" t="s">
        <v>12886</v>
      </c>
      <c r="H2716" s="385">
        <v>5.0599999999999996</v>
      </c>
      <c r="I2716" s="358" t="s">
        <v>12893</v>
      </c>
      <c r="J2716" s="358" t="s">
        <v>12888</v>
      </c>
      <c r="K2716" s="358" t="s">
        <v>13558</v>
      </c>
      <c r="L2716" s="362">
        <v>40151</v>
      </c>
      <c r="N2716" s="362">
        <v>40151</v>
      </c>
      <c r="P2716" s="356" t="s">
        <v>13255</v>
      </c>
    </row>
    <row r="2717" spans="1:16" x14ac:dyDescent="0.2">
      <c r="A2717" s="356" t="s">
        <v>9594</v>
      </c>
      <c r="B2717" s="356" t="s">
        <v>18344</v>
      </c>
      <c r="C2717" s="358" t="s">
        <v>13612</v>
      </c>
      <c r="D2717" s="358" t="s">
        <v>13613</v>
      </c>
      <c r="E2717" s="358" t="s">
        <v>13145</v>
      </c>
      <c r="G2717" s="358" t="s">
        <v>12886</v>
      </c>
      <c r="H2717" s="385">
        <v>8.2799999999999994</v>
      </c>
      <c r="I2717" s="358" t="s">
        <v>12893</v>
      </c>
      <c r="J2717" s="358" t="s">
        <v>12888</v>
      </c>
      <c r="K2717" s="358" t="s">
        <v>13558</v>
      </c>
      <c r="L2717" s="362">
        <v>40108</v>
      </c>
      <c r="N2717" s="362">
        <v>40108</v>
      </c>
      <c r="P2717" s="356" t="s">
        <v>13255</v>
      </c>
    </row>
    <row r="2718" spans="1:16" x14ac:dyDescent="0.2">
      <c r="A2718" s="356" t="s">
        <v>9595</v>
      </c>
      <c r="B2718" s="356" t="s">
        <v>18345</v>
      </c>
      <c r="C2718" s="358" t="s">
        <v>13001</v>
      </c>
      <c r="D2718" s="358" t="s">
        <v>12916</v>
      </c>
      <c r="E2718" s="358" t="s">
        <v>13816</v>
      </c>
      <c r="G2718" s="358" t="s">
        <v>12886</v>
      </c>
      <c r="H2718" s="385">
        <v>11.52</v>
      </c>
      <c r="I2718" s="358" t="s">
        <v>12893</v>
      </c>
      <c r="J2718" s="358" t="s">
        <v>12888</v>
      </c>
      <c r="K2718" s="358" t="s">
        <v>13558</v>
      </c>
      <c r="L2718" s="362">
        <v>40095</v>
      </c>
      <c r="N2718" s="362">
        <v>40095</v>
      </c>
      <c r="P2718" s="356" t="s">
        <v>13255</v>
      </c>
    </row>
    <row r="2719" spans="1:16" x14ac:dyDescent="0.2">
      <c r="A2719" s="356" t="s">
        <v>9596</v>
      </c>
      <c r="B2719" s="356" t="s">
        <v>18346</v>
      </c>
      <c r="C2719" s="358" t="s">
        <v>14029</v>
      </c>
      <c r="D2719" s="358" t="s">
        <v>12895</v>
      </c>
      <c r="E2719" s="358" t="s">
        <v>18347</v>
      </c>
      <c r="G2719" s="358" t="s">
        <v>12886</v>
      </c>
      <c r="H2719" s="385">
        <v>11.16</v>
      </c>
      <c r="I2719" s="358" t="s">
        <v>12893</v>
      </c>
      <c r="J2719" s="358" t="s">
        <v>12888</v>
      </c>
      <c r="K2719" s="358" t="s">
        <v>13558</v>
      </c>
      <c r="L2719" s="362">
        <v>40109</v>
      </c>
      <c r="N2719" s="362">
        <v>40109</v>
      </c>
      <c r="P2719" s="356" t="s">
        <v>13255</v>
      </c>
    </row>
    <row r="2720" spans="1:16" x14ac:dyDescent="0.2">
      <c r="A2720" s="356" t="s">
        <v>9597</v>
      </c>
      <c r="B2720" s="356" t="s">
        <v>18348</v>
      </c>
      <c r="C2720" s="358" t="s">
        <v>13404</v>
      </c>
      <c r="D2720" s="358" t="s">
        <v>12973</v>
      </c>
      <c r="E2720" s="358" t="s">
        <v>18349</v>
      </c>
      <c r="G2720" s="358" t="s">
        <v>12886</v>
      </c>
      <c r="H2720" s="385">
        <v>4.32</v>
      </c>
      <c r="I2720" s="358" t="s">
        <v>12893</v>
      </c>
      <c r="J2720" s="358" t="s">
        <v>12888</v>
      </c>
      <c r="K2720" s="358" t="s">
        <v>13558</v>
      </c>
      <c r="L2720" s="362">
        <v>40148</v>
      </c>
      <c r="N2720" s="362">
        <v>40148</v>
      </c>
      <c r="P2720" s="356" t="s">
        <v>13255</v>
      </c>
    </row>
    <row r="2721" spans="1:16" x14ac:dyDescent="0.2">
      <c r="A2721" s="356" t="s">
        <v>9598</v>
      </c>
      <c r="B2721" s="356" t="s">
        <v>18350</v>
      </c>
      <c r="C2721" s="358" t="s">
        <v>14337</v>
      </c>
      <c r="D2721" s="358" t="s">
        <v>12984</v>
      </c>
      <c r="E2721" s="358" t="s">
        <v>14253</v>
      </c>
      <c r="G2721" s="358" t="s">
        <v>12886</v>
      </c>
      <c r="H2721" s="385">
        <v>11.725</v>
      </c>
      <c r="I2721" s="358" t="s">
        <v>12893</v>
      </c>
      <c r="J2721" s="358" t="s">
        <v>12888</v>
      </c>
      <c r="K2721" s="358" t="s">
        <v>13558</v>
      </c>
      <c r="L2721" s="362">
        <v>40100</v>
      </c>
      <c r="N2721" s="362">
        <v>40100</v>
      </c>
      <c r="P2721" s="356" t="s">
        <v>13255</v>
      </c>
    </row>
    <row r="2722" spans="1:16" x14ac:dyDescent="0.2">
      <c r="A2722" s="356" t="s">
        <v>9599</v>
      </c>
      <c r="B2722" s="356" t="s">
        <v>18351</v>
      </c>
      <c r="C2722" s="358" t="s">
        <v>13116</v>
      </c>
      <c r="D2722" s="358" t="s">
        <v>12919</v>
      </c>
      <c r="E2722" s="358" t="s">
        <v>14287</v>
      </c>
      <c r="G2722" s="358" t="s">
        <v>12886</v>
      </c>
      <c r="H2722" s="385">
        <v>6.9</v>
      </c>
      <c r="I2722" s="358" t="s">
        <v>12893</v>
      </c>
      <c r="J2722" s="358" t="s">
        <v>12888</v>
      </c>
      <c r="K2722" s="358" t="s">
        <v>13558</v>
      </c>
      <c r="L2722" s="362">
        <v>40135</v>
      </c>
      <c r="N2722" s="362">
        <v>40135</v>
      </c>
      <c r="P2722" s="356" t="s">
        <v>13255</v>
      </c>
    </row>
    <row r="2723" spans="1:16" x14ac:dyDescent="0.2">
      <c r="A2723" s="356" t="s">
        <v>9600</v>
      </c>
      <c r="B2723" s="356" t="s">
        <v>18352</v>
      </c>
      <c r="C2723" s="358" t="s">
        <v>13585</v>
      </c>
      <c r="D2723" s="358" t="s">
        <v>12910</v>
      </c>
      <c r="E2723" s="358" t="s">
        <v>17085</v>
      </c>
      <c r="G2723" s="358" t="s">
        <v>12886</v>
      </c>
      <c r="H2723" s="385">
        <v>10.119999999999999</v>
      </c>
      <c r="I2723" s="358" t="s">
        <v>12893</v>
      </c>
      <c r="J2723" s="358" t="s">
        <v>12888</v>
      </c>
      <c r="K2723" s="358" t="s">
        <v>13558</v>
      </c>
      <c r="L2723" s="362">
        <v>40120</v>
      </c>
      <c r="N2723" s="362">
        <v>40120</v>
      </c>
      <c r="P2723" s="356" t="s">
        <v>13255</v>
      </c>
    </row>
    <row r="2724" spans="1:16" x14ac:dyDescent="0.2">
      <c r="A2724" s="356" t="s">
        <v>9601</v>
      </c>
      <c r="B2724" s="356" t="s">
        <v>18353</v>
      </c>
      <c r="C2724" s="358" t="s">
        <v>14305</v>
      </c>
      <c r="D2724" s="358" t="s">
        <v>12919</v>
      </c>
      <c r="E2724" s="358" t="s">
        <v>18354</v>
      </c>
      <c r="G2724" s="358" t="s">
        <v>12886</v>
      </c>
      <c r="H2724" s="385">
        <v>12.95</v>
      </c>
      <c r="I2724" s="358" t="s">
        <v>12893</v>
      </c>
      <c r="J2724" s="358" t="s">
        <v>12888</v>
      </c>
      <c r="K2724" s="358" t="s">
        <v>13558</v>
      </c>
      <c r="L2724" s="362">
        <v>40155</v>
      </c>
      <c r="N2724" s="362">
        <v>40155</v>
      </c>
      <c r="P2724" s="356" t="s">
        <v>13255</v>
      </c>
    </row>
    <row r="2725" spans="1:16" x14ac:dyDescent="0.2">
      <c r="A2725" s="356" t="s">
        <v>9602</v>
      </c>
      <c r="B2725" s="356" t="s">
        <v>18355</v>
      </c>
      <c r="C2725" s="358" t="s">
        <v>13139</v>
      </c>
      <c r="D2725" s="358" t="s">
        <v>13140</v>
      </c>
      <c r="E2725" s="358" t="s">
        <v>18356</v>
      </c>
      <c r="G2725" s="358" t="s">
        <v>12886</v>
      </c>
      <c r="H2725" s="385">
        <v>4.68</v>
      </c>
      <c r="I2725" s="358" t="s">
        <v>12893</v>
      </c>
      <c r="J2725" s="358" t="s">
        <v>12888</v>
      </c>
      <c r="K2725" s="358" t="s">
        <v>13558</v>
      </c>
      <c r="L2725" s="362">
        <v>40093</v>
      </c>
      <c r="N2725" s="362">
        <v>40093</v>
      </c>
      <c r="P2725" s="356" t="s">
        <v>13255</v>
      </c>
    </row>
    <row r="2726" spans="1:16" x14ac:dyDescent="0.2">
      <c r="A2726" s="356" t="s">
        <v>9603</v>
      </c>
      <c r="B2726" s="356" t="s">
        <v>18355</v>
      </c>
      <c r="C2726" s="358" t="s">
        <v>13139</v>
      </c>
      <c r="D2726" s="358" t="s">
        <v>13140</v>
      </c>
      <c r="E2726" s="358" t="s">
        <v>18356</v>
      </c>
      <c r="G2726" s="358" t="s">
        <v>12886</v>
      </c>
      <c r="H2726" s="385">
        <v>2.4</v>
      </c>
      <c r="I2726" s="358" t="s">
        <v>12893</v>
      </c>
      <c r="J2726" s="358" t="s">
        <v>12888</v>
      </c>
      <c r="K2726" s="358" t="s">
        <v>13558</v>
      </c>
      <c r="L2726" s="362">
        <v>40280</v>
      </c>
      <c r="N2726" s="362">
        <v>40280</v>
      </c>
      <c r="P2726" s="356" t="s">
        <v>13255</v>
      </c>
    </row>
    <row r="2727" spans="1:16" x14ac:dyDescent="0.2">
      <c r="A2727" s="356" t="s">
        <v>9604</v>
      </c>
      <c r="B2727" s="356" t="s">
        <v>18357</v>
      </c>
      <c r="C2727" s="358" t="s">
        <v>13160</v>
      </c>
      <c r="D2727" s="358" t="s">
        <v>12984</v>
      </c>
      <c r="E2727" s="358" t="s">
        <v>18358</v>
      </c>
      <c r="G2727" s="358" t="s">
        <v>12886</v>
      </c>
      <c r="H2727" s="385">
        <v>227.36</v>
      </c>
      <c r="I2727" s="358" t="s">
        <v>12887</v>
      </c>
      <c r="J2727" s="358" t="s">
        <v>12908</v>
      </c>
      <c r="K2727" s="358" t="s">
        <v>13558</v>
      </c>
      <c r="L2727" s="362">
        <v>40143</v>
      </c>
      <c r="N2727" s="362">
        <v>40143</v>
      </c>
      <c r="P2727" s="356" t="s">
        <v>13318</v>
      </c>
    </row>
    <row r="2728" spans="1:16" x14ac:dyDescent="0.2">
      <c r="A2728" s="356" t="s">
        <v>9605</v>
      </c>
      <c r="B2728" s="356" t="s">
        <v>18359</v>
      </c>
      <c r="C2728" s="358" t="s">
        <v>13160</v>
      </c>
      <c r="D2728" s="358" t="s">
        <v>12984</v>
      </c>
      <c r="E2728" s="358" t="s">
        <v>18360</v>
      </c>
      <c r="G2728" s="358" t="s">
        <v>12886</v>
      </c>
      <c r="H2728" s="385">
        <v>220.08</v>
      </c>
      <c r="I2728" s="358" t="s">
        <v>12887</v>
      </c>
      <c r="J2728" s="358" t="s">
        <v>12908</v>
      </c>
      <c r="K2728" s="358" t="s">
        <v>13558</v>
      </c>
      <c r="L2728" s="362">
        <v>40098</v>
      </c>
      <c r="N2728" s="362">
        <v>40098</v>
      </c>
      <c r="P2728" s="356" t="s">
        <v>13318</v>
      </c>
    </row>
    <row r="2729" spans="1:16" x14ac:dyDescent="0.2">
      <c r="A2729" s="356" t="s">
        <v>9606</v>
      </c>
      <c r="B2729" s="356" t="s">
        <v>18361</v>
      </c>
      <c r="C2729" s="358" t="s">
        <v>12972</v>
      </c>
      <c r="D2729" s="358" t="s">
        <v>12973</v>
      </c>
      <c r="E2729" s="358" t="s">
        <v>18362</v>
      </c>
      <c r="G2729" s="358" t="s">
        <v>12886</v>
      </c>
      <c r="H2729" s="385">
        <v>57.6</v>
      </c>
      <c r="I2729" s="358" t="s">
        <v>12893</v>
      </c>
      <c r="J2729" s="358" t="s">
        <v>12888</v>
      </c>
      <c r="K2729" s="358" t="s">
        <v>13558</v>
      </c>
      <c r="L2729" s="362">
        <v>39982</v>
      </c>
      <c r="N2729" s="362">
        <v>39982</v>
      </c>
      <c r="P2729" s="356" t="s">
        <v>13605</v>
      </c>
    </row>
    <row r="2730" spans="1:16" x14ac:dyDescent="0.2">
      <c r="A2730" s="356" t="s">
        <v>9607</v>
      </c>
      <c r="B2730" s="356" t="s">
        <v>18363</v>
      </c>
      <c r="C2730" s="358" t="s">
        <v>13432</v>
      </c>
      <c r="D2730" s="358" t="s">
        <v>12997</v>
      </c>
      <c r="E2730" s="358" t="s">
        <v>16440</v>
      </c>
      <c r="G2730" s="358" t="s">
        <v>12886</v>
      </c>
      <c r="H2730" s="385">
        <v>9.36</v>
      </c>
      <c r="I2730" s="358" t="s">
        <v>12893</v>
      </c>
      <c r="J2730" s="358" t="s">
        <v>12888</v>
      </c>
      <c r="K2730" s="358" t="s">
        <v>13558</v>
      </c>
      <c r="L2730" s="362">
        <v>40099</v>
      </c>
      <c r="N2730" s="362">
        <v>40099</v>
      </c>
      <c r="P2730" s="356" t="s">
        <v>13255</v>
      </c>
    </row>
    <row r="2731" spans="1:16" x14ac:dyDescent="0.2">
      <c r="A2731" s="356" t="s">
        <v>9608</v>
      </c>
      <c r="B2731" s="356" t="s">
        <v>18364</v>
      </c>
      <c r="C2731" s="358" t="s">
        <v>16855</v>
      </c>
      <c r="D2731" s="358" t="s">
        <v>12997</v>
      </c>
      <c r="E2731" s="358" t="s">
        <v>18365</v>
      </c>
      <c r="G2731" s="358" t="s">
        <v>12886</v>
      </c>
      <c r="H2731" s="385">
        <v>40.89</v>
      </c>
      <c r="I2731" s="358" t="s">
        <v>12893</v>
      </c>
      <c r="J2731" s="358" t="s">
        <v>12888</v>
      </c>
      <c r="K2731" s="358" t="s">
        <v>13558</v>
      </c>
      <c r="L2731" s="362">
        <v>40072</v>
      </c>
      <c r="N2731" s="362">
        <v>40072</v>
      </c>
      <c r="P2731" s="356" t="s">
        <v>13605</v>
      </c>
    </row>
    <row r="2732" spans="1:16" x14ac:dyDescent="0.2">
      <c r="A2732" s="356" t="s">
        <v>9609</v>
      </c>
      <c r="B2732" s="356" t="s">
        <v>18366</v>
      </c>
      <c r="C2732" s="358" t="s">
        <v>16855</v>
      </c>
      <c r="D2732" s="358" t="s">
        <v>12997</v>
      </c>
      <c r="E2732" s="358" t="s">
        <v>18365</v>
      </c>
      <c r="G2732" s="358" t="s">
        <v>12886</v>
      </c>
      <c r="H2732" s="385">
        <v>34.075000000000003</v>
      </c>
      <c r="I2732" s="358" t="s">
        <v>12893</v>
      </c>
      <c r="J2732" s="358" t="s">
        <v>12888</v>
      </c>
      <c r="K2732" s="358" t="s">
        <v>13558</v>
      </c>
      <c r="L2732" s="362">
        <v>40072</v>
      </c>
      <c r="N2732" s="362">
        <v>40072</v>
      </c>
      <c r="P2732" s="356" t="s">
        <v>13605</v>
      </c>
    </row>
    <row r="2733" spans="1:16" x14ac:dyDescent="0.2">
      <c r="A2733" s="356" t="s">
        <v>9610</v>
      </c>
      <c r="B2733" s="356" t="s">
        <v>18367</v>
      </c>
      <c r="C2733" s="358" t="s">
        <v>18368</v>
      </c>
      <c r="D2733" s="358" t="s">
        <v>12910</v>
      </c>
      <c r="E2733" s="358" t="s">
        <v>18369</v>
      </c>
      <c r="G2733" s="358" t="s">
        <v>12886</v>
      </c>
      <c r="H2733" s="385">
        <v>50.4</v>
      </c>
      <c r="I2733" s="358" t="s">
        <v>12893</v>
      </c>
      <c r="J2733" s="358" t="s">
        <v>12888</v>
      </c>
      <c r="K2733" s="358" t="s">
        <v>13558</v>
      </c>
      <c r="L2733" s="362">
        <v>40066</v>
      </c>
      <c r="N2733" s="362">
        <v>40066</v>
      </c>
      <c r="P2733" s="356" t="s">
        <v>13605</v>
      </c>
    </row>
    <row r="2734" spans="1:16" x14ac:dyDescent="0.2">
      <c r="A2734" s="356" t="s">
        <v>9611</v>
      </c>
      <c r="B2734" s="356" t="s">
        <v>18370</v>
      </c>
      <c r="C2734" s="358" t="s">
        <v>13001</v>
      </c>
      <c r="D2734" s="358" t="s">
        <v>12916</v>
      </c>
      <c r="E2734" s="358" t="s">
        <v>14297</v>
      </c>
      <c r="G2734" s="358" t="s">
        <v>12886</v>
      </c>
      <c r="H2734" s="385">
        <v>57.96</v>
      </c>
      <c r="I2734" s="358" t="s">
        <v>12893</v>
      </c>
      <c r="J2734" s="358" t="s">
        <v>12888</v>
      </c>
      <c r="K2734" s="358" t="s">
        <v>13558</v>
      </c>
      <c r="L2734" s="362">
        <v>40052</v>
      </c>
      <c r="N2734" s="362">
        <v>40052</v>
      </c>
      <c r="P2734" s="356" t="s">
        <v>13605</v>
      </c>
    </row>
    <row r="2735" spans="1:16" x14ac:dyDescent="0.2">
      <c r="A2735" s="356" t="s">
        <v>9612</v>
      </c>
      <c r="B2735" s="356" t="s">
        <v>18371</v>
      </c>
      <c r="C2735" s="358" t="s">
        <v>13599</v>
      </c>
      <c r="D2735" s="358" t="s">
        <v>12931</v>
      </c>
      <c r="E2735" s="358" t="s">
        <v>18372</v>
      </c>
      <c r="G2735" s="358" t="s">
        <v>12886</v>
      </c>
      <c r="H2735" s="385">
        <v>4.32</v>
      </c>
      <c r="I2735" s="358" t="s">
        <v>12893</v>
      </c>
      <c r="J2735" s="358" t="s">
        <v>12888</v>
      </c>
      <c r="K2735" s="358" t="s">
        <v>13558</v>
      </c>
      <c r="L2735" s="362">
        <v>40099</v>
      </c>
      <c r="N2735" s="362">
        <v>40099</v>
      </c>
      <c r="P2735" s="356" t="s">
        <v>13255</v>
      </c>
    </row>
    <row r="2736" spans="1:16" x14ac:dyDescent="0.2">
      <c r="A2736" s="356" t="s">
        <v>9613</v>
      </c>
      <c r="B2736" s="356" t="s">
        <v>18373</v>
      </c>
      <c r="C2736" s="358" t="s">
        <v>13491</v>
      </c>
      <c r="D2736" s="358" t="s">
        <v>12997</v>
      </c>
      <c r="E2736" s="358" t="s">
        <v>18374</v>
      </c>
      <c r="G2736" s="358" t="s">
        <v>12886</v>
      </c>
      <c r="H2736" s="385">
        <v>5.61</v>
      </c>
      <c r="I2736" s="358" t="s">
        <v>12893</v>
      </c>
      <c r="J2736" s="358" t="s">
        <v>12888</v>
      </c>
      <c r="K2736" s="358" t="s">
        <v>13558</v>
      </c>
      <c r="L2736" s="362">
        <v>40088</v>
      </c>
      <c r="N2736" s="362">
        <v>40088</v>
      </c>
      <c r="P2736" s="356" t="s">
        <v>13255</v>
      </c>
    </row>
    <row r="2737" spans="1:16" x14ac:dyDescent="0.2">
      <c r="A2737" s="356" t="s">
        <v>9614</v>
      </c>
      <c r="B2737" s="356" t="s">
        <v>18375</v>
      </c>
      <c r="C2737" s="358" t="s">
        <v>13139</v>
      </c>
      <c r="D2737" s="358" t="s">
        <v>13140</v>
      </c>
      <c r="E2737" s="358" t="s">
        <v>18376</v>
      </c>
      <c r="G2737" s="358" t="s">
        <v>12886</v>
      </c>
      <c r="H2737" s="385">
        <v>11.654999999999999</v>
      </c>
      <c r="I2737" s="358" t="s">
        <v>12893</v>
      </c>
      <c r="J2737" s="358" t="s">
        <v>12888</v>
      </c>
      <c r="K2737" s="358" t="s">
        <v>13558</v>
      </c>
      <c r="L2737" s="362">
        <v>40100</v>
      </c>
      <c r="N2737" s="362">
        <v>40100</v>
      </c>
      <c r="P2737" s="356" t="s">
        <v>13255</v>
      </c>
    </row>
    <row r="2738" spans="1:16" x14ac:dyDescent="0.2">
      <c r="A2738" s="356" t="s">
        <v>9615</v>
      </c>
      <c r="B2738" s="356" t="s">
        <v>18377</v>
      </c>
      <c r="C2738" s="358" t="s">
        <v>15375</v>
      </c>
      <c r="D2738" s="358" t="s">
        <v>12931</v>
      </c>
      <c r="E2738" s="358" t="s">
        <v>18378</v>
      </c>
      <c r="G2738" s="358" t="s">
        <v>12886</v>
      </c>
      <c r="H2738" s="385">
        <v>14.22</v>
      </c>
      <c r="I2738" s="358" t="s">
        <v>12893</v>
      </c>
      <c r="J2738" s="358" t="s">
        <v>12888</v>
      </c>
      <c r="K2738" s="358" t="s">
        <v>13558</v>
      </c>
      <c r="L2738" s="362">
        <v>40106</v>
      </c>
      <c r="N2738" s="362">
        <v>40106</v>
      </c>
      <c r="P2738" s="356" t="s">
        <v>13255</v>
      </c>
    </row>
    <row r="2739" spans="1:16" x14ac:dyDescent="0.2">
      <c r="A2739" s="356" t="s">
        <v>9616</v>
      </c>
      <c r="B2739" s="356" t="s">
        <v>18379</v>
      </c>
      <c r="C2739" s="358" t="s">
        <v>13378</v>
      </c>
      <c r="D2739" s="358" t="s">
        <v>13379</v>
      </c>
      <c r="E2739" s="358" t="s">
        <v>18380</v>
      </c>
      <c r="G2739" s="358" t="s">
        <v>12886</v>
      </c>
      <c r="H2739" s="385">
        <v>98.4</v>
      </c>
      <c r="I2739" s="358" t="s">
        <v>12893</v>
      </c>
      <c r="J2739" s="358" t="s">
        <v>12888</v>
      </c>
      <c r="K2739" s="358" t="s">
        <v>13558</v>
      </c>
      <c r="L2739" s="362">
        <v>40113</v>
      </c>
      <c r="N2739" s="362">
        <v>40113</v>
      </c>
      <c r="P2739" s="356" t="s">
        <v>13605</v>
      </c>
    </row>
    <row r="2740" spans="1:16" x14ac:dyDescent="0.2">
      <c r="A2740" s="356" t="s">
        <v>9617</v>
      </c>
      <c r="B2740" s="356" t="s">
        <v>18381</v>
      </c>
      <c r="C2740" s="358" t="s">
        <v>13378</v>
      </c>
      <c r="D2740" s="358" t="s">
        <v>13379</v>
      </c>
      <c r="E2740" s="358" t="s">
        <v>18382</v>
      </c>
      <c r="G2740" s="358" t="s">
        <v>12886</v>
      </c>
      <c r="H2740" s="385">
        <v>15.12</v>
      </c>
      <c r="I2740" s="358" t="s">
        <v>12893</v>
      </c>
      <c r="J2740" s="358" t="s">
        <v>12888</v>
      </c>
      <c r="K2740" s="358" t="s">
        <v>13558</v>
      </c>
      <c r="L2740" s="362">
        <v>40113</v>
      </c>
      <c r="N2740" s="362">
        <v>40113</v>
      </c>
      <c r="P2740" s="356" t="s">
        <v>13255</v>
      </c>
    </row>
    <row r="2741" spans="1:16" x14ac:dyDescent="0.2">
      <c r="A2741" s="356" t="s">
        <v>9618</v>
      </c>
      <c r="B2741" s="356" t="s">
        <v>18383</v>
      </c>
      <c r="C2741" s="358" t="s">
        <v>12905</v>
      </c>
      <c r="D2741" s="358" t="s">
        <v>12906</v>
      </c>
      <c r="E2741" s="358" t="s">
        <v>18384</v>
      </c>
      <c r="G2741" s="358" t="s">
        <v>12886</v>
      </c>
      <c r="H2741" s="385">
        <v>19.98</v>
      </c>
      <c r="I2741" s="358" t="s">
        <v>12893</v>
      </c>
      <c r="J2741" s="358" t="s">
        <v>12888</v>
      </c>
      <c r="K2741" s="358" t="s">
        <v>13558</v>
      </c>
      <c r="L2741" s="362">
        <v>40101</v>
      </c>
      <c r="N2741" s="362">
        <v>40101</v>
      </c>
      <c r="P2741" s="356" t="s">
        <v>13255</v>
      </c>
    </row>
    <row r="2742" spans="1:16" x14ac:dyDescent="0.2">
      <c r="A2742" s="356" t="s">
        <v>9619</v>
      </c>
      <c r="B2742" s="356" t="s">
        <v>18385</v>
      </c>
      <c r="C2742" s="358" t="s">
        <v>12898</v>
      </c>
      <c r="D2742" s="358" t="s">
        <v>12899</v>
      </c>
      <c r="E2742" s="358" t="s">
        <v>18386</v>
      </c>
      <c r="G2742" s="358" t="s">
        <v>12886</v>
      </c>
      <c r="H2742" s="385">
        <v>65.78</v>
      </c>
      <c r="I2742" s="358" t="s">
        <v>12893</v>
      </c>
      <c r="J2742" s="358" t="s">
        <v>12888</v>
      </c>
      <c r="K2742" s="358" t="s">
        <v>13558</v>
      </c>
      <c r="L2742" s="362">
        <v>40107</v>
      </c>
      <c r="N2742" s="362">
        <v>40107</v>
      </c>
      <c r="P2742" s="356" t="s">
        <v>13605</v>
      </c>
    </row>
    <row r="2743" spans="1:16" x14ac:dyDescent="0.2">
      <c r="A2743" s="356" t="s">
        <v>9620</v>
      </c>
      <c r="B2743" s="356" t="s">
        <v>18387</v>
      </c>
      <c r="C2743" s="358" t="s">
        <v>13344</v>
      </c>
      <c r="D2743" s="358" t="s">
        <v>12931</v>
      </c>
      <c r="E2743" s="358" t="s">
        <v>18388</v>
      </c>
      <c r="G2743" s="358" t="s">
        <v>12886</v>
      </c>
      <c r="H2743" s="385">
        <v>6.9</v>
      </c>
      <c r="I2743" s="358" t="s">
        <v>12893</v>
      </c>
      <c r="J2743" s="358" t="s">
        <v>12888</v>
      </c>
      <c r="K2743" s="358" t="s">
        <v>13558</v>
      </c>
      <c r="L2743" s="362">
        <v>40105</v>
      </c>
      <c r="N2743" s="362">
        <v>40105</v>
      </c>
      <c r="P2743" s="356" t="s">
        <v>13255</v>
      </c>
    </row>
    <row r="2744" spans="1:16" x14ac:dyDescent="0.2">
      <c r="A2744" s="356" t="s">
        <v>9621</v>
      </c>
      <c r="B2744" s="356" t="s">
        <v>18389</v>
      </c>
      <c r="C2744" s="358" t="s">
        <v>13609</v>
      </c>
      <c r="D2744" s="358" t="s">
        <v>12895</v>
      </c>
      <c r="E2744" s="358" t="s">
        <v>18390</v>
      </c>
      <c r="G2744" s="358" t="s">
        <v>12886</v>
      </c>
      <c r="H2744" s="385">
        <v>9.1</v>
      </c>
      <c r="I2744" s="358" t="s">
        <v>12893</v>
      </c>
      <c r="J2744" s="358" t="s">
        <v>12888</v>
      </c>
      <c r="K2744" s="358" t="s">
        <v>13558</v>
      </c>
      <c r="L2744" s="362">
        <v>40119</v>
      </c>
      <c r="N2744" s="362">
        <v>40119</v>
      </c>
      <c r="P2744" s="356" t="s">
        <v>13255</v>
      </c>
    </row>
    <row r="2745" spans="1:16" x14ac:dyDescent="0.2">
      <c r="A2745" s="356" t="s">
        <v>9622</v>
      </c>
      <c r="B2745" s="356" t="s">
        <v>18391</v>
      </c>
      <c r="C2745" s="358" t="s">
        <v>13095</v>
      </c>
      <c r="D2745" s="358" t="s">
        <v>12976</v>
      </c>
      <c r="E2745" s="358" t="s">
        <v>18392</v>
      </c>
      <c r="G2745" s="358" t="s">
        <v>12886</v>
      </c>
      <c r="H2745" s="385">
        <v>9.66</v>
      </c>
      <c r="I2745" s="358" t="s">
        <v>12893</v>
      </c>
      <c r="J2745" s="358" t="s">
        <v>12888</v>
      </c>
      <c r="K2745" s="358" t="s">
        <v>13558</v>
      </c>
      <c r="L2745" s="362">
        <v>40158</v>
      </c>
      <c r="N2745" s="362">
        <v>40158</v>
      </c>
      <c r="P2745" s="356" t="s">
        <v>13255</v>
      </c>
    </row>
    <row r="2746" spans="1:16" x14ac:dyDescent="0.2">
      <c r="A2746" s="356" t="s">
        <v>9623</v>
      </c>
      <c r="B2746" s="356" t="s">
        <v>18393</v>
      </c>
      <c r="C2746" s="358" t="s">
        <v>13095</v>
      </c>
      <c r="D2746" s="358" t="s">
        <v>12976</v>
      </c>
      <c r="E2746" s="358" t="s">
        <v>18394</v>
      </c>
      <c r="G2746" s="358" t="s">
        <v>12886</v>
      </c>
      <c r="H2746" s="385">
        <v>11.73</v>
      </c>
      <c r="I2746" s="358" t="s">
        <v>12893</v>
      </c>
      <c r="J2746" s="358" t="s">
        <v>12888</v>
      </c>
      <c r="K2746" s="358" t="s">
        <v>13558</v>
      </c>
      <c r="L2746" s="362">
        <v>40157</v>
      </c>
      <c r="N2746" s="362">
        <v>40157</v>
      </c>
      <c r="P2746" s="356" t="s">
        <v>13255</v>
      </c>
    </row>
    <row r="2747" spans="1:16" x14ac:dyDescent="0.2">
      <c r="A2747" s="356" t="s">
        <v>9624</v>
      </c>
      <c r="B2747" s="356" t="s">
        <v>18395</v>
      </c>
      <c r="C2747" s="358" t="s">
        <v>12883</v>
      </c>
      <c r="D2747" s="358" t="s">
        <v>12884</v>
      </c>
      <c r="E2747" s="358" t="s">
        <v>18396</v>
      </c>
      <c r="G2747" s="358" t="s">
        <v>12886</v>
      </c>
      <c r="H2747" s="385">
        <v>45.36</v>
      </c>
      <c r="I2747" s="358" t="s">
        <v>12893</v>
      </c>
      <c r="J2747" s="358" t="s">
        <v>12908</v>
      </c>
      <c r="K2747" s="358" t="s">
        <v>13558</v>
      </c>
      <c r="L2747" s="362">
        <v>40122</v>
      </c>
      <c r="N2747" s="362">
        <v>40122</v>
      </c>
      <c r="P2747" s="356" t="s">
        <v>13605</v>
      </c>
    </row>
    <row r="2748" spans="1:16" x14ac:dyDescent="0.2">
      <c r="A2748" s="356" t="s">
        <v>9625</v>
      </c>
      <c r="B2748" s="356" t="s">
        <v>18397</v>
      </c>
      <c r="C2748" s="358" t="s">
        <v>13595</v>
      </c>
      <c r="D2748" s="358" t="s">
        <v>13596</v>
      </c>
      <c r="E2748" s="358" t="s">
        <v>18398</v>
      </c>
      <c r="G2748" s="358" t="s">
        <v>12886</v>
      </c>
      <c r="H2748" s="385">
        <v>5.4</v>
      </c>
      <c r="I2748" s="358" t="s">
        <v>12893</v>
      </c>
      <c r="J2748" s="358" t="s">
        <v>12888</v>
      </c>
      <c r="K2748" s="358" t="s">
        <v>13558</v>
      </c>
      <c r="L2748" s="362">
        <v>40120</v>
      </c>
      <c r="N2748" s="362">
        <v>40120</v>
      </c>
      <c r="P2748" s="356" t="s">
        <v>13255</v>
      </c>
    </row>
    <row r="2749" spans="1:16" x14ac:dyDescent="0.2">
      <c r="A2749" s="356" t="s">
        <v>9626</v>
      </c>
      <c r="B2749" s="356" t="s">
        <v>18399</v>
      </c>
      <c r="C2749" s="358" t="s">
        <v>13966</v>
      </c>
      <c r="D2749" s="358" t="s">
        <v>13027</v>
      </c>
      <c r="E2749" s="358" t="s">
        <v>18400</v>
      </c>
      <c r="G2749" s="358" t="s">
        <v>12886</v>
      </c>
      <c r="H2749" s="385">
        <v>10.125</v>
      </c>
      <c r="I2749" s="358" t="s">
        <v>12893</v>
      </c>
      <c r="J2749" s="358" t="s">
        <v>12888</v>
      </c>
      <c r="K2749" s="358" t="s">
        <v>13558</v>
      </c>
      <c r="L2749" s="362">
        <v>40084</v>
      </c>
      <c r="N2749" s="362">
        <v>40084</v>
      </c>
      <c r="P2749" s="356" t="s">
        <v>13255</v>
      </c>
    </row>
    <row r="2750" spans="1:16" x14ac:dyDescent="0.2">
      <c r="A2750" s="356" t="s">
        <v>9627</v>
      </c>
      <c r="B2750" s="356" t="s">
        <v>18401</v>
      </c>
      <c r="C2750" s="358" t="s">
        <v>13129</v>
      </c>
      <c r="D2750" s="358" t="s">
        <v>13130</v>
      </c>
      <c r="E2750" s="358" t="s">
        <v>13218</v>
      </c>
      <c r="G2750" s="358" t="s">
        <v>12886</v>
      </c>
      <c r="H2750" s="385">
        <v>6.6</v>
      </c>
      <c r="I2750" s="358" t="s">
        <v>12893</v>
      </c>
      <c r="J2750" s="358" t="s">
        <v>12888</v>
      </c>
      <c r="K2750" s="358" t="s">
        <v>13558</v>
      </c>
      <c r="L2750" s="362">
        <v>40091</v>
      </c>
      <c r="N2750" s="362">
        <v>40091</v>
      </c>
      <c r="P2750" s="356" t="s">
        <v>13255</v>
      </c>
    </row>
    <row r="2751" spans="1:16" x14ac:dyDescent="0.2">
      <c r="A2751" s="356" t="s">
        <v>9628</v>
      </c>
      <c r="B2751" s="356" t="s">
        <v>18402</v>
      </c>
      <c r="C2751" s="358" t="s">
        <v>13922</v>
      </c>
      <c r="D2751" s="358" t="s">
        <v>13106</v>
      </c>
      <c r="E2751" s="358" t="s">
        <v>18403</v>
      </c>
      <c r="G2751" s="358" t="s">
        <v>12886</v>
      </c>
      <c r="H2751" s="385">
        <v>5.04</v>
      </c>
      <c r="I2751" s="358" t="s">
        <v>12893</v>
      </c>
      <c r="J2751" s="358" t="s">
        <v>12888</v>
      </c>
      <c r="K2751" s="358" t="s">
        <v>13558</v>
      </c>
      <c r="L2751" s="362">
        <v>40087</v>
      </c>
      <c r="N2751" s="362">
        <v>40087</v>
      </c>
      <c r="P2751" s="356" t="s">
        <v>13255</v>
      </c>
    </row>
    <row r="2752" spans="1:16" x14ac:dyDescent="0.2">
      <c r="A2752" s="356" t="s">
        <v>9629</v>
      </c>
      <c r="B2752" s="356" t="s">
        <v>18404</v>
      </c>
      <c r="C2752" s="358" t="s">
        <v>15472</v>
      </c>
      <c r="D2752" s="358" t="s">
        <v>12997</v>
      </c>
      <c r="E2752" s="358" t="s">
        <v>18405</v>
      </c>
      <c r="G2752" s="358" t="s">
        <v>12886</v>
      </c>
      <c r="H2752" s="385">
        <v>5.5350000000000001</v>
      </c>
      <c r="I2752" s="358" t="s">
        <v>12893</v>
      </c>
      <c r="J2752" s="358" t="s">
        <v>12888</v>
      </c>
      <c r="K2752" s="358" t="s">
        <v>13558</v>
      </c>
      <c r="L2752" s="362">
        <v>40114</v>
      </c>
      <c r="N2752" s="362">
        <v>40114</v>
      </c>
      <c r="P2752" s="356" t="s">
        <v>13255</v>
      </c>
    </row>
    <row r="2753" spans="1:16" x14ac:dyDescent="0.2">
      <c r="A2753" s="356" t="s">
        <v>9630</v>
      </c>
      <c r="B2753" s="356" t="s">
        <v>18406</v>
      </c>
      <c r="C2753" s="358" t="s">
        <v>13378</v>
      </c>
      <c r="D2753" s="358" t="s">
        <v>13379</v>
      </c>
      <c r="E2753" s="358" t="s">
        <v>18407</v>
      </c>
      <c r="G2753" s="358" t="s">
        <v>12886</v>
      </c>
      <c r="H2753" s="385">
        <v>8.4629999999999992</v>
      </c>
      <c r="I2753" s="358" t="s">
        <v>12893</v>
      </c>
      <c r="J2753" s="358" t="s">
        <v>12888</v>
      </c>
      <c r="K2753" s="358" t="s">
        <v>13558</v>
      </c>
      <c r="L2753" s="362">
        <v>40109</v>
      </c>
      <c r="N2753" s="362">
        <v>40109</v>
      </c>
      <c r="P2753" s="356" t="s">
        <v>13255</v>
      </c>
    </row>
    <row r="2754" spans="1:16" x14ac:dyDescent="0.2">
      <c r="A2754" s="356" t="s">
        <v>9631</v>
      </c>
      <c r="B2754" s="356" t="s">
        <v>18408</v>
      </c>
      <c r="C2754" s="358" t="s">
        <v>12890</v>
      </c>
      <c r="D2754" s="358" t="s">
        <v>12891</v>
      </c>
      <c r="E2754" s="358" t="s">
        <v>18409</v>
      </c>
      <c r="G2754" s="358" t="s">
        <v>12886</v>
      </c>
      <c r="H2754" s="385">
        <v>3.74</v>
      </c>
      <c r="I2754" s="358" t="s">
        <v>12893</v>
      </c>
      <c r="J2754" s="358" t="s">
        <v>12888</v>
      </c>
      <c r="K2754" s="358" t="s">
        <v>13558</v>
      </c>
      <c r="L2754" s="362">
        <v>40109</v>
      </c>
      <c r="N2754" s="362">
        <v>40109</v>
      </c>
      <c r="P2754" s="356" t="s">
        <v>13255</v>
      </c>
    </row>
    <row r="2755" spans="1:16" x14ac:dyDescent="0.2">
      <c r="A2755" s="356" t="s">
        <v>9632</v>
      </c>
      <c r="B2755" s="356" t="s">
        <v>18410</v>
      </c>
      <c r="C2755" s="358" t="s">
        <v>13160</v>
      </c>
      <c r="D2755" s="358" t="s">
        <v>12984</v>
      </c>
      <c r="E2755" s="358" t="s">
        <v>18411</v>
      </c>
      <c r="G2755" s="358" t="s">
        <v>12886</v>
      </c>
      <c r="H2755" s="385">
        <v>7.02</v>
      </c>
      <c r="I2755" s="358" t="s">
        <v>12893</v>
      </c>
      <c r="J2755" s="358" t="s">
        <v>12888</v>
      </c>
      <c r="K2755" s="358" t="s">
        <v>13558</v>
      </c>
      <c r="L2755" s="362">
        <v>40067</v>
      </c>
      <c r="N2755" s="362">
        <v>40067</v>
      </c>
      <c r="P2755" s="356" t="s">
        <v>13255</v>
      </c>
    </row>
    <row r="2756" spans="1:16" x14ac:dyDescent="0.2">
      <c r="A2756" s="356" t="s">
        <v>9633</v>
      </c>
      <c r="B2756" s="356" t="s">
        <v>18412</v>
      </c>
      <c r="C2756" s="358" t="s">
        <v>12905</v>
      </c>
      <c r="D2756" s="358" t="s">
        <v>12906</v>
      </c>
      <c r="E2756" s="358" t="s">
        <v>18413</v>
      </c>
      <c r="G2756" s="358" t="s">
        <v>12886</v>
      </c>
      <c r="H2756" s="385">
        <v>559.64</v>
      </c>
      <c r="I2756" s="358" t="s">
        <v>12887</v>
      </c>
      <c r="J2756" s="358" t="s">
        <v>12888</v>
      </c>
      <c r="K2756" s="358" t="s">
        <v>13558</v>
      </c>
      <c r="L2756" s="362">
        <v>40158</v>
      </c>
      <c r="N2756" s="362">
        <v>40158</v>
      </c>
      <c r="P2756" s="356" t="s">
        <v>13318</v>
      </c>
    </row>
    <row r="2757" spans="1:16" x14ac:dyDescent="0.2">
      <c r="A2757" s="356" t="s">
        <v>9634</v>
      </c>
      <c r="B2757" s="356" t="s">
        <v>18414</v>
      </c>
      <c r="C2757" s="358" t="s">
        <v>13139</v>
      </c>
      <c r="D2757" s="358" t="s">
        <v>13140</v>
      </c>
      <c r="E2757" s="358" t="s">
        <v>18415</v>
      </c>
      <c r="G2757" s="358" t="s">
        <v>12886</v>
      </c>
      <c r="H2757" s="385">
        <v>99.88</v>
      </c>
      <c r="I2757" s="358" t="s">
        <v>12887</v>
      </c>
      <c r="J2757" s="358" t="s">
        <v>12908</v>
      </c>
      <c r="K2757" s="358" t="s">
        <v>13558</v>
      </c>
      <c r="L2757" s="362">
        <v>40109</v>
      </c>
      <c r="N2757" s="362">
        <v>40109</v>
      </c>
      <c r="P2757" s="356" t="s">
        <v>13605</v>
      </c>
    </row>
    <row r="2758" spans="1:16" x14ac:dyDescent="0.2">
      <c r="A2758" s="356" t="s">
        <v>9635</v>
      </c>
      <c r="B2758" s="356" t="s">
        <v>18416</v>
      </c>
      <c r="C2758" s="358" t="s">
        <v>12905</v>
      </c>
      <c r="D2758" s="358" t="s">
        <v>12987</v>
      </c>
      <c r="E2758" s="358" t="s">
        <v>18417</v>
      </c>
      <c r="G2758" s="358" t="s">
        <v>12886</v>
      </c>
      <c r="H2758" s="385">
        <v>3.45</v>
      </c>
      <c r="I2758" s="358" t="s">
        <v>12893</v>
      </c>
      <c r="J2758" s="358" t="s">
        <v>12888</v>
      </c>
      <c r="K2758" s="358" t="s">
        <v>13558</v>
      </c>
      <c r="L2758" s="362">
        <v>40354</v>
      </c>
      <c r="N2758" s="362">
        <v>40354</v>
      </c>
      <c r="P2758" s="356" t="s">
        <v>13255</v>
      </c>
    </row>
    <row r="2759" spans="1:16" x14ac:dyDescent="0.2">
      <c r="A2759" s="356" t="s">
        <v>9636</v>
      </c>
      <c r="B2759" s="356" t="s">
        <v>18418</v>
      </c>
      <c r="C2759" s="358" t="s">
        <v>13294</v>
      </c>
      <c r="D2759" s="358" t="s">
        <v>13295</v>
      </c>
      <c r="E2759" s="358" t="s">
        <v>18419</v>
      </c>
      <c r="G2759" s="358" t="s">
        <v>12886</v>
      </c>
      <c r="H2759" s="385">
        <v>5.85</v>
      </c>
      <c r="I2759" s="358" t="s">
        <v>12893</v>
      </c>
      <c r="J2759" s="358" t="s">
        <v>12888</v>
      </c>
      <c r="K2759" s="358" t="s">
        <v>13558</v>
      </c>
      <c r="L2759" s="362">
        <v>40114</v>
      </c>
      <c r="N2759" s="362">
        <v>40114</v>
      </c>
      <c r="P2759" s="356" t="s">
        <v>13255</v>
      </c>
    </row>
    <row r="2760" spans="1:16" x14ac:dyDescent="0.2">
      <c r="A2760" s="356" t="s">
        <v>9637</v>
      </c>
      <c r="B2760" s="356" t="s">
        <v>18420</v>
      </c>
      <c r="C2760" s="358" t="s">
        <v>13294</v>
      </c>
      <c r="D2760" s="358" t="s">
        <v>13295</v>
      </c>
      <c r="E2760" s="358" t="s">
        <v>18421</v>
      </c>
      <c r="G2760" s="358" t="s">
        <v>12886</v>
      </c>
      <c r="H2760" s="385">
        <v>10.92</v>
      </c>
      <c r="I2760" s="358" t="s">
        <v>12893</v>
      </c>
      <c r="J2760" s="358" t="s">
        <v>12888</v>
      </c>
      <c r="K2760" s="358" t="s">
        <v>13558</v>
      </c>
      <c r="L2760" s="362">
        <v>40114</v>
      </c>
      <c r="N2760" s="362">
        <v>40114</v>
      </c>
      <c r="P2760" s="356" t="s">
        <v>13255</v>
      </c>
    </row>
    <row r="2761" spans="1:16" x14ac:dyDescent="0.2">
      <c r="A2761" s="356" t="s">
        <v>9638</v>
      </c>
      <c r="B2761" s="356" t="s">
        <v>18422</v>
      </c>
      <c r="C2761" s="358" t="s">
        <v>12905</v>
      </c>
      <c r="D2761" s="358" t="s">
        <v>12906</v>
      </c>
      <c r="E2761" s="358" t="s">
        <v>18423</v>
      </c>
      <c r="G2761" s="358" t="s">
        <v>12886</v>
      </c>
      <c r="H2761" s="385">
        <v>6.4749999999999996</v>
      </c>
      <c r="I2761" s="358" t="s">
        <v>12893</v>
      </c>
      <c r="J2761" s="358" t="s">
        <v>12888</v>
      </c>
      <c r="K2761" s="358" t="s">
        <v>13558</v>
      </c>
      <c r="L2761" s="362">
        <v>40066</v>
      </c>
      <c r="N2761" s="362">
        <v>40066</v>
      </c>
      <c r="P2761" s="356" t="s">
        <v>13255</v>
      </c>
    </row>
    <row r="2762" spans="1:16" x14ac:dyDescent="0.2">
      <c r="A2762" s="356" t="s">
        <v>9639</v>
      </c>
      <c r="B2762" s="356" t="s">
        <v>18424</v>
      </c>
      <c r="C2762" s="358" t="s">
        <v>13017</v>
      </c>
      <c r="D2762" s="358" t="s">
        <v>13018</v>
      </c>
      <c r="E2762" s="358" t="s">
        <v>18425</v>
      </c>
      <c r="G2762" s="358" t="s">
        <v>12886</v>
      </c>
      <c r="H2762" s="385">
        <v>4.5</v>
      </c>
      <c r="I2762" s="358" t="s">
        <v>12893</v>
      </c>
      <c r="J2762" s="358" t="s">
        <v>12888</v>
      </c>
      <c r="K2762" s="358" t="s">
        <v>13558</v>
      </c>
      <c r="L2762" s="362">
        <v>40116</v>
      </c>
      <c r="N2762" s="362">
        <v>40116</v>
      </c>
      <c r="P2762" s="356" t="s">
        <v>13255</v>
      </c>
    </row>
    <row r="2763" spans="1:16" x14ac:dyDescent="0.2">
      <c r="A2763" s="356" t="s">
        <v>9640</v>
      </c>
      <c r="B2763" s="356" t="s">
        <v>18426</v>
      </c>
      <c r="C2763" s="358" t="s">
        <v>13754</v>
      </c>
      <c r="D2763" s="358" t="s">
        <v>13755</v>
      </c>
      <c r="E2763" s="358" t="s">
        <v>18427</v>
      </c>
      <c r="G2763" s="358" t="s">
        <v>12886</v>
      </c>
      <c r="H2763" s="385">
        <v>7</v>
      </c>
      <c r="I2763" s="358" t="s">
        <v>12893</v>
      </c>
      <c r="J2763" s="358" t="s">
        <v>12888</v>
      </c>
      <c r="K2763" s="358" t="s">
        <v>13558</v>
      </c>
      <c r="L2763" s="362">
        <v>40094</v>
      </c>
      <c r="N2763" s="362">
        <v>40094</v>
      </c>
      <c r="P2763" s="356" t="s">
        <v>13255</v>
      </c>
    </row>
    <row r="2764" spans="1:16" x14ac:dyDescent="0.2">
      <c r="A2764" s="356" t="s">
        <v>9641</v>
      </c>
      <c r="B2764" s="356" t="s">
        <v>18428</v>
      </c>
      <c r="C2764" s="358" t="s">
        <v>13005</v>
      </c>
      <c r="D2764" s="358" t="s">
        <v>12931</v>
      </c>
      <c r="E2764" s="358" t="s">
        <v>15968</v>
      </c>
      <c r="G2764" s="358" t="s">
        <v>12886</v>
      </c>
      <c r="H2764" s="385">
        <v>5.4</v>
      </c>
      <c r="I2764" s="358" t="s">
        <v>12893</v>
      </c>
      <c r="J2764" s="358" t="s">
        <v>12888</v>
      </c>
      <c r="K2764" s="358" t="s">
        <v>13558</v>
      </c>
      <c r="L2764" s="362">
        <v>40115</v>
      </c>
      <c r="N2764" s="362">
        <v>40115</v>
      </c>
      <c r="P2764" s="356" t="s">
        <v>13255</v>
      </c>
    </row>
    <row r="2765" spans="1:16" x14ac:dyDescent="0.2">
      <c r="A2765" s="356" t="s">
        <v>9642</v>
      </c>
      <c r="B2765" s="356" t="s">
        <v>18429</v>
      </c>
      <c r="C2765" s="358" t="s">
        <v>13005</v>
      </c>
      <c r="D2765" s="358" t="s">
        <v>12931</v>
      </c>
      <c r="E2765" s="358" t="s">
        <v>18430</v>
      </c>
      <c r="G2765" s="358" t="s">
        <v>12886</v>
      </c>
      <c r="H2765" s="385">
        <v>10.8</v>
      </c>
      <c r="I2765" s="358" t="s">
        <v>12893</v>
      </c>
      <c r="J2765" s="358" t="s">
        <v>12888</v>
      </c>
      <c r="K2765" s="358" t="s">
        <v>13558</v>
      </c>
      <c r="L2765" s="362">
        <v>40115</v>
      </c>
      <c r="N2765" s="362">
        <v>40115</v>
      </c>
      <c r="P2765" s="356" t="s">
        <v>13255</v>
      </c>
    </row>
    <row r="2766" spans="1:16" x14ac:dyDescent="0.2">
      <c r="A2766" s="356" t="s">
        <v>9643</v>
      </c>
      <c r="B2766" s="356" t="s">
        <v>18431</v>
      </c>
      <c r="C2766" s="358" t="s">
        <v>12890</v>
      </c>
      <c r="D2766" s="358" t="s">
        <v>12891</v>
      </c>
      <c r="E2766" s="358" t="s">
        <v>18432</v>
      </c>
      <c r="G2766" s="358" t="s">
        <v>12886</v>
      </c>
      <c r="H2766" s="385">
        <v>9.36</v>
      </c>
      <c r="I2766" s="358" t="s">
        <v>12893</v>
      </c>
      <c r="J2766" s="358" t="s">
        <v>12888</v>
      </c>
      <c r="K2766" s="358" t="s">
        <v>13558</v>
      </c>
      <c r="L2766" s="362">
        <v>40116</v>
      </c>
      <c r="N2766" s="362">
        <v>40116</v>
      </c>
      <c r="P2766" s="356" t="s">
        <v>13255</v>
      </c>
    </row>
    <row r="2767" spans="1:16" x14ac:dyDescent="0.2">
      <c r="A2767" s="356" t="s">
        <v>9644</v>
      </c>
      <c r="B2767" s="356" t="s">
        <v>18433</v>
      </c>
      <c r="C2767" s="358" t="s">
        <v>12938</v>
      </c>
      <c r="D2767" s="358" t="s">
        <v>12939</v>
      </c>
      <c r="E2767" s="358" t="s">
        <v>18434</v>
      </c>
      <c r="G2767" s="358" t="s">
        <v>12886</v>
      </c>
      <c r="H2767" s="385">
        <v>31.56</v>
      </c>
      <c r="I2767" s="358" t="s">
        <v>12893</v>
      </c>
      <c r="J2767" s="358" t="s">
        <v>12888</v>
      </c>
      <c r="K2767" s="358" t="s">
        <v>13558</v>
      </c>
      <c r="L2767" s="362">
        <v>40115</v>
      </c>
      <c r="N2767" s="362">
        <v>40115</v>
      </c>
      <c r="P2767" s="356" t="s">
        <v>13605</v>
      </c>
    </row>
    <row r="2768" spans="1:16" x14ac:dyDescent="0.2">
      <c r="A2768" s="356" t="s">
        <v>9645</v>
      </c>
      <c r="B2768" s="356" t="s">
        <v>18435</v>
      </c>
      <c r="C2768" s="358" t="s">
        <v>15268</v>
      </c>
      <c r="D2768" s="358" t="s">
        <v>12919</v>
      </c>
      <c r="E2768" s="358" t="s">
        <v>18436</v>
      </c>
      <c r="G2768" s="358" t="s">
        <v>12886</v>
      </c>
      <c r="H2768" s="385">
        <v>7.38</v>
      </c>
      <c r="I2768" s="358" t="s">
        <v>12893</v>
      </c>
      <c r="J2768" s="358" t="s">
        <v>12888</v>
      </c>
      <c r="K2768" s="358" t="s">
        <v>13558</v>
      </c>
      <c r="L2768" s="362">
        <v>40117</v>
      </c>
      <c r="N2768" s="362">
        <v>40117</v>
      </c>
      <c r="P2768" s="356" t="s">
        <v>13255</v>
      </c>
    </row>
    <row r="2769" spans="1:16" x14ac:dyDescent="0.2">
      <c r="A2769" s="356" t="s">
        <v>9646</v>
      </c>
      <c r="B2769" s="356" t="s">
        <v>18437</v>
      </c>
      <c r="C2769" s="358" t="s">
        <v>12983</v>
      </c>
      <c r="D2769" s="358" t="s">
        <v>12984</v>
      </c>
      <c r="E2769" s="358" t="s">
        <v>16238</v>
      </c>
      <c r="G2769" s="358" t="s">
        <v>12886</v>
      </c>
      <c r="H2769" s="385">
        <v>32.4</v>
      </c>
      <c r="I2769" s="358" t="s">
        <v>12893</v>
      </c>
      <c r="J2769" s="358" t="s">
        <v>12888</v>
      </c>
      <c r="K2769" s="358" t="s">
        <v>13558</v>
      </c>
      <c r="L2769" s="362">
        <v>40116</v>
      </c>
      <c r="N2769" s="362">
        <v>40116</v>
      </c>
      <c r="P2769" s="356" t="s">
        <v>13605</v>
      </c>
    </row>
    <row r="2770" spans="1:16" x14ac:dyDescent="0.2">
      <c r="A2770" s="356" t="s">
        <v>9647</v>
      </c>
      <c r="B2770" s="356" t="s">
        <v>18438</v>
      </c>
      <c r="C2770" s="358" t="s">
        <v>13612</v>
      </c>
      <c r="D2770" s="358" t="s">
        <v>13613</v>
      </c>
      <c r="E2770" s="358" t="s">
        <v>18439</v>
      </c>
      <c r="G2770" s="358" t="s">
        <v>12886</v>
      </c>
      <c r="H2770" s="385">
        <v>32.4</v>
      </c>
      <c r="I2770" s="358" t="s">
        <v>12893</v>
      </c>
      <c r="J2770" s="358" t="s">
        <v>12888</v>
      </c>
      <c r="K2770" s="358" t="s">
        <v>13558</v>
      </c>
      <c r="L2770" s="362">
        <v>40091</v>
      </c>
      <c r="N2770" s="362">
        <v>40091</v>
      </c>
      <c r="P2770" s="356" t="s">
        <v>13605</v>
      </c>
    </row>
    <row r="2771" spans="1:16" x14ac:dyDescent="0.2">
      <c r="A2771" s="356" t="s">
        <v>9648</v>
      </c>
      <c r="B2771" s="356" t="s">
        <v>18440</v>
      </c>
      <c r="C2771" s="358" t="s">
        <v>14157</v>
      </c>
      <c r="D2771" s="358" t="s">
        <v>12931</v>
      </c>
      <c r="E2771" s="358" t="s">
        <v>18441</v>
      </c>
      <c r="G2771" s="358" t="s">
        <v>12886</v>
      </c>
      <c r="H2771" s="385">
        <v>11.88</v>
      </c>
      <c r="I2771" s="358" t="s">
        <v>12893</v>
      </c>
      <c r="J2771" s="358" t="s">
        <v>12888</v>
      </c>
      <c r="K2771" s="358" t="s">
        <v>13558</v>
      </c>
      <c r="L2771" s="362">
        <v>40107</v>
      </c>
      <c r="N2771" s="362">
        <v>40107</v>
      </c>
      <c r="P2771" s="356" t="s">
        <v>13255</v>
      </c>
    </row>
    <row r="2772" spans="1:16" x14ac:dyDescent="0.2">
      <c r="A2772" s="356" t="s">
        <v>9649</v>
      </c>
      <c r="B2772" s="356" t="s">
        <v>18442</v>
      </c>
      <c r="C2772" s="358" t="s">
        <v>12905</v>
      </c>
      <c r="D2772" s="358" t="s">
        <v>12987</v>
      </c>
      <c r="E2772" s="358" t="s">
        <v>18443</v>
      </c>
      <c r="G2772" s="358" t="s">
        <v>12886</v>
      </c>
      <c r="H2772" s="385">
        <v>7.82</v>
      </c>
      <c r="I2772" s="358" t="s">
        <v>12893</v>
      </c>
      <c r="J2772" s="358" t="s">
        <v>12888</v>
      </c>
      <c r="K2772" s="358" t="s">
        <v>13558</v>
      </c>
      <c r="L2772" s="362">
        <v>40689</v>
      </c>
      <c r="N2772" s="362">
        <v>40689</v>
      </c>
      <c r="P2772" s="356" t="s">
        <v>13255</v>
      </c>
    </row>
    <row r="2773" spans="1:16" x14ac:dyDescent="0.2">
      <c r="A2773" s="356" t="s">
        <v>9650</v>
      </c>
      <c r="B2773" s="356" t="s">
        <v>18444</v>
      </c>
      <c r="C2773" s="358" t="s">
        <v>13783</v>
      </c>
      <c r="D2773" s="358" t="s">
        <v>13015</v>
      </c>
      <c r="E2773" s="358" t="s">
        <v>18445</v>
      </c>
      <c r="G2773" s="358" t="s">
        <v>12886</v>
      </c>
      <c r="H2773" s="385">
        <v>9.36</v>
      </c>
      <c r="I2773" s="358" t="s">
        <v>12893</v>
      </c>
      <c r="J2773" s="358" t="s">
        <v>12888</v>
      </c>
      <c r="K2773" s="358" t="s">
        <v>13558</v>
      </c>
      <c r="L2773" s="362">
        <v>40114</v>
      </c>
      <c r="N2773" s="362">
        <v>40114</v>
      </c>
      <c r="P2773" s="356" t="s">
        <v>13255</v>
      </c>
    </row>
    <row r="2774" spans="1:16" x14ac:dyDescent="0.2">
      <c r="A2774" s="356" t="s">
        <v>9651</v>
      </c>
      <c r="B2774" s="356" t="s">
        <v>18446</v>
      </c>
      <c r="C2774" s="358" t="s">
        <v>12965</v>
      </c>
      <c r="D2774" s="358" t="s">
        <v>12966</v>
      </c>
      <c r="E2774" s="358" t="s">
        <v>18447</v>
      </c>
      <c r="G2774" s="358" t="s">
        <v>12886</v>
      </c>
      <c r="H2774" s="385">
        <v>35.28</v>
      </c>
      <c r="I2774" s="358" t="s">
        <v>12893</v>
      </c>
      <c r="J2774" s="358" t="s">
        <v>12888</v>
      </c>
      <c r="K2774" s="358" t="s">
        <v>13558</v>
      </c>
      <c r="L2774" s="362">
        <v>40119</v>
      </c>
      <c r="N2774" s="362">
        <v>40119</v>
      </c>
      <c r="P2774" s="356" t="s">
        <v>13605</v>
      </c>
    </row>
    <row r="2775" spans="1:16" x14ac:dyDescent="0.2">
      <c r="A2775" s="356" t="s">
        <v>9652</v>
      </c>
      <c r="B2775" s="356" t="s">
        <v>18448</v>
      </c>
      <c r="C2775" s="358" t="s">
        <v>12955</v>
      </c>
      <c r="D2775" s="358" t="s">
        <v>12895</v>
      </c>
      <c r="E2775" s="358" t="s">
        <v>18449</v>
      </c>
      <c r="G2775" s="358" t="s">
        <v>12886</v>
      </c>
      <c r="H2775" s="385">
        <v>13.875</v>
      </c>
      <c r="I2775" s="358" t="s">
        <v>12893</v>
      </c>
      <c r="J2775" s="358" t="s">
        <v>12888</v>
      </c>
      <c r="K2775" s="358" t="s">
        <v>13558</v>
      </c>
      <c r="L2775" s="362">
        <v>40109</v>
      </c>
      <c r="N2775" s="362">
        <v>40109</v>
      </c>
      <c r="P2775" s="356" t="s">
        <v>13255</v>
      </c>
    </row>
    <row r="2776" spans="1:16" x14ac:dyDescent="0.2">
      <c r="A2776" s="356" t="s">
        <v>9653</v>
      </c>
      <c r="B2776" s="356" t="s">
        <v>18450</v>
      </c>
      <c r="C2776" s="358" t="s">
        <v>13415</v>
      </c>
      <c r="D2776" s="358" t="s">
        <v>12891</v>
      </c>
      <c r="E2776" s="358" t="s">
        <v>18451</v>
      </c>
      <c r="G2776" s="358" t="s">
        <v>12886</v>
      </c>
      <c r="H2776" s="385">
        <v>14</v>
      </c>
      <c r="I2776" s="358" t="s">
        <v>12893</v>
      </c>
      <c r="J2776" s="358" t="s">
        <v>12888</v>
      </c>
      <c r="K2776" s="358" t="s">
        <v>13558</v>
      </c>
      <c r="L2776" s="362">
        <v>40119</v>
      </c>
      <c r="N2776" s="362">
        <v>40119</v>
      </c>
      <c r="P2776" s="356" t="s">
        <v>13255</v>
      </c>
    </row>
    <row r="2777" spans="1:16" x14ac:dyDescent="0.2">
      <c r="A2777" s="356" t="s">
        <v>9654</v>
      </c>
      <c r="B2777" s="356" t="s">
        <v>18452</v>
      </c>
      <c r="C2777" s="358" t="s">
        <v>13221</v>
      </c>
      <c r="D2777" s="358" t="s">
        <v>12910</v>
      </c>
      <c r="E2777" s="358" t="s">
        <v>18453</v>
      </c>
      <c r="G2777" s="358" t="s">
        <v>12886</v>
      </c>
      <c r="H2777" s="385">
        <v>5.52</v>
      </c>
      <c r="I2777" s="358" t="s">
        <v>12893</v>
      </c>
      <c r="J2777" s="358" t="s">
        <v>12888</v>
      </c>
      <c r="K2777" s="358" t="s">
        <v>13558</v>
      </c>
      <c r="L2777" s="362">
        <v>40122</v>
      </c>
      <c r="N2777" s="362">
        <v>40122</v>
      </c>
      <c r="P2777" s="356" t="s">
        <v>13255</v>
      </c>
    </row>
    <row r="2778" spans="1:16" x14ac:dyDescent="0.2">
      <c r="A2778" s="356" t="s">
        <v>9655</v>
      </c>
      <c r="B2778" s="356" t="s">
        <v>18454</v>
      </c>
      <c r="C2778" s="358" t="s">
        <v>12978</v>
      </c>
      <c r="D2778" s="358" t="s">
        <v>12899</v>
      </c>
      <c r="E2778" s="358" t="s">
        <v>18455</v>
      </c>
      <c r="G2778" s="358" t="s">
        <v>12886</v>
      </c>
      <c r="H2778" s="385">
        <v>12.42</v>
      </c>
      <c r="I2778" s="358" t="s">
        <v>12893</v>
      </c>
      <c r="J2778" s="358" t="s">
        <v>12888</v>
      </c>
      <c r="K2778" s="358" t="s">
        <v>13558</v>
      </c>
      <c r="L2778" s="362">
        <v>40161</v>
      </c>
      <c r="M2778" s="362">
        <v>42185</v>
      </c>
      <c r="N2778" s="362">
        <v>40161</v>
      </c>
      <c r="O2778" s="362">
        <v>42185</v>
      </c>
      <c r="P2778" s="356" t="s">
        <v>13255</v>
      </c>
    </row>
    <row r="2779" spans="1:16" x14ac:dyDescent="0.2">
      <c r="A2779" s="356" t="s">
        <v>9656</v>
      </c>
      <c r="B2779" s="356" t="s">
        <v>18456</v>
      </c>
      <c r="C2779" s="358" t="s">
        <v>13330</v>
      </c>
      <c r="D2779" s="358" t="s">
        <v>12984</v>
      </c>
      <c r="E2779" s="358" t="s">
        <v>18457</v>
      </c>
      <c r="G2779" s="358" t="s">
        <v>12886</v>
      </c>
      <c r="H2779" s="385">
        <v>8.74</v>
      </c>
      <c r="I2779" s="358" t="s">
        <v>12893</v>
      </c>
      <c r="J2779" s="358" t="s">
        <v>12888</v>
      </c>
      <c r="K2779" s="358" t="s">
        <v>13558</v>
      </c>
      <c r="L2779" s="362">
        <v>40141</v>
      </c>
      <c r="N2779" s="362">
        <v>40141</v>
      </c>
      <c r="P2779" s="356" t="s">
        <v>13255</v>
      </c>
    </row>
    <row r="2780" spans="1:16" x14ac:dyDescent="0.2">
      <c r="A2780" s="356" t="s">
        <v>9657</v>
      </c>
      <c r="B2780" s="356" t="s">
        <v>18458</v>
      </c>
      <c r="C2780" s="358" t="s">
        <v>13091</v>
      </c>
      <c r="D2780" s="358" t="s">
        <v>12910</v>
      </c>
      <c r="E2780" s="358" t="s">
        <v>18459</v>
      </c>
      <c r="G2780" s="358" t="s">
        <v>12886</v>
      </c>
      <c r="H2780" s="385">
        <v>10.119999999999999</v>
      </c>
      <c r="I2780" s="358" t="s">
        <v>12893</v>
      </c>
      <c r="J2780" s="358" t="s">
        <v>12888</v>
      </c>
      <c r="K2780" s="358" t="s">
        <v>13558</v>
      </c>
      <c r="L2780" s="362">
        <v>40147</v>
      </c>
      <c r="N2780" s="362">
        <v>40147</v>
      </c>
      <c r="P2780" s="356" t="s">
        <v>13255</v>
      </c>
    </row>
    <row r="2781" spans="1:16" x14ac:dyDescent="0.2">
      <c r="A2781" s="356" t="s">
        <v>9658</v>
      </c>
      <c r="B2781" s="356" t="s">
        <v>18460</v>
      </c>
      <c r="C2781" s="358" t="s">
        <v>16099</v>
      </c>
      <c r="D2781" s="358" t="s">
        <v>13130</v>
      </c>
      <c r="E2781" s="358" t="s">
        <v>18461</v>
      </c>
      <c r="G2781" s="358" t="s">
        <v>12886</v>
      </c>
      <c r="H2781" s="385">
        <v>22.68</v>
      </c>
      <c r="I2781" s="358" t="s">
        <v>12893</v>
      </c>
      <c r="J2781" s="358" t="s">
        <v>12888</v>
      </c>
      <c r="K2781" s="358" t="s">
        <v>13558</v>
      </c>
      <c r="L2781" s="362">
        <v>40121</v>
      </c>
      <c r="N2781" s="362">
        <v>40121</v>
      </c>
      <c r="P2781" s="356" t="s">
        <v>13255</v>
      </c>
    </row>
    <row r="2782" spans="1:16" x14ac:dyDescent="0.2">
      <c r="A2782" s="356" t="s">
        <v>9659</v>
      </c>
      <c r="B2782" s="356" t="s">
        <v>18462</v>
      </c>
      <c r="C2782" s="358" t="s">
        <v>13033</v>
      </c>
      <c r="D2782" s="358" t="s">
        <v>13034</v>
      </c>
      <c r="E2782" s="358" t="s">
        <v>18463</v>
      </c>
      <c r="G2782" s="358" t="s">
        <v>12886</v>
      </c>
      <c r="H2782" s="385">
        <v>4.5999999999999996</v>
      </c>
      <c r="I2782" s="358" t="s">
        <v>12893</v>
      </c>
      <c r="J2782" s="358" t="s">
        <v>12888</v>
      </c>
      <c r="K2782" s="358" t="s">
        <v>13558</v>
      </c>
      <c r="L2782" s="362">
        <v>40114</v>
      </c>
      <c r="N2782" s="362">
        <v>40114</v>
      </c>
      <c r="P2782" s="356" t="s">
        <v>13255</v>
      </c>
    </row>
    <row r="2783" spans="1:16" x14ac:dyDescent="0.2">
      <c r="A2783" s="356" t="s">
        <v>9660</v>
      </c>
      <c r="B2783" s="356" t="s">
        <v>18464</v>
      </c>
      <c r="C2783" s="358" t="s">
        <v>13049</v>
      </c>
      <c r="D2783" s="358" t="s">
        <v>12919</v>
      </c>
      <c r="E2783" s="358" t="s">
        <v>18465</v>
      </c>
      <c r="G2783" s="358" t="s">
        <v>12886</v>
      </c>
      <c r="H2783" s="385">
        <v>8.4600000000000009</v>
      </c>
      <c r="I2783" s="358" t="s">
        <v>12893</v>
      </c>
      <c r="J2783" s="358" t="s">
        <v>12888</v>
      </c>
      <c r="K2783" s="358" t="s">
        <v>13558</v>
      </c>
      <c r="L2783" s="362">
        <v>40122</v>
      </c>
      <c r="N2783" s="362">
        <v>40122</v>
      </c>
      <c r="P2783" s="356" t="s">
        <v>13255</v>
      </c>
    </row>
    <row r="2784" spans="1:16" x14ac:dyDescent="0.2">
      <c r="A2784" s="356" t="s">
        <v>9661</v>
      </c>
      <c r="B2784" s="356" t="s">
        <v>18466</v>
      </c>
      <c r="C2784" s="358" t="s">
        <v>13049</v>
      </c>
      <c r="D2784" s="358" t="s">
        <v>12919</v>
      </c>
      <c r="E2784" s="358" t="s">
        <v>18467</v>
      </c>
      <c r="G2784" s="358" t="s">
        <v>12886</v>
      </c>
      <c r="H2784" s="385">
        <v>9</v>
      </c>
      <c r="I2784" s="358" t="s">
        <v>12893</v>
      </c>
      <c r="J2784" s="358" t="s">
        <v>12888</v>
      </c>
      <c r="K2784" s="358" t="s">
        <v>13558</v>
      </c>
      <c r="L2784" s="362">
        <v>40122</v>
      </c>
      <c r="N2784" s="362">
        <v>40122</v>
      </c>
      <c r="P2784" s="356" t="s">
        <v>13255</v>
      </c>
    </row>
    <row r="2785" spans="1:16" x14ac:dyDescent="0.2">
      <c r="A2785" s="356" t="s">
        <v>9662</v>
      </c>
      <c r="B2785" s="356" t="s">
        <v>18468</v>
      </c>
      <c r="C2785" s="358" t="s">
        <v>12930</v>
      </c>
      <c r="D2785" s="358" t="s">
        <v>12931</v>
      </c>
      <c r="E2785" s="358" t="s">
        <v>18469</v>
      </c>
      <c r="G2785" s="358" t="s">
        <v>12886</v>
      </c>
      <c r="H2785" s="385">
        <v>5.58</v>
      </c>
      <c r="I2785" s="358" t="s">
        <v>12893</v>
      </c>
      <c r="J2785" s="358" t="s">
        <v>12888</v>
      </c>
      <c r="K2785" s="358" t="s">
        <v>13558</v>
      </c>
      <c r="L2785" s="362">
        <v>40123</v>
      </c>
      <c r="N2785" s="362">
        <v>40123</v>
      </c>
      <c r="P2785" s="356" t="s">
        <v>13255</v>
      </c>
    </row>
    <row r="2786" spans="1:16" x14ac:dyDescent="0.2">
      <c r="A2786" s="356" t="s">
        <v>9663</v>
      </c>
      <c r="B2786" s="356" t="s">
        <v>18470</v>
      </c>
      <c r="C2786" s="358" t="s">
        <v>12883</v>
      </c>
      <c r="D2786" s="358" t="s">
        <v>12884</v>
      </c>
      <c r="E2786" s="358" t="s">
        <v>18471</v>
      </c>
      <c r="G2786" s="358" t="s">
        <v>12886</v>
      </c>
      <c r="H2786" s="385">
        <v>4.5999999999999996</v>
      </c>
      <c r="I2786" s="358" t="s">
        <v>12893</v>
      </c>
      <c r="J2786" s="358" t="s">
        <v>12888</v>
      </c>
      <c r="K2786" s="358" t="s">
        <v>13558</v>
      </c>
      <c r="L2786" s="362">
        <v>40133</v>
      </c>
      <c r="N2786" s="362">
        <v>40133</v>
      </c>
      <c r="P2786" s="356" t="s">
        <v>13255</v>
      </c>
    </row>
    <row r="2787" spans="1:16" x14ac:dyDescent="0.2">
      <c r="A2787" s="356" t="s">
        <v>9664</v>
      </c>
      <c r="B2787" s="356" t="s">
        <v>18472</v>
      </c>
      <c r="C2787" s="358" t="s">
        <v>13609</v>
      </c>
      <c r="D2787" s="358" t="s">
        <v>12895</v>
      </c>
      <c r="E2787" s="358" t="s">
        <v>18473</v>
      </c>
      <c r="G2787" s="358" t="s">
        <v>12886</v>
      </c>
      <c r="H2787" s="385">
        <v>7.36</v>
      </c>
      <c r="I2787" s="358" t="s">
        <v>12893</v>
      </c>
      <c r="J2787" s="358" t="s">
        <v>12888</v>
      </c>
      <c r="K2787" s="358" t="s">
        <v>13558</v>
      </c>
      <c r="L2787" s="362">
        <v>40128</v>
      </c>
      <c r="N2787" s="362">
        <v>40128</v>
      </c>
      <c r="P2787" s="356" t="s">
        <v>13255</v>
      </c>
    </row>
    <row r="2788" spans="1:16" x14ac:dyDescent="0.2">
      <c r="A2788" s="356" t="s">
        <v>9665</v>
      </c>
      <c r="B2788" s="356" t="s">
        <v>18474</v>
      </c>
      <c r="C2788" s="358" t="s">
        <v>13609</v>
      </c>
      <c r="D2788" s="358" t="s">
        <v>12895</v>
      </c>
      <c r="E2788" s="358" t="s">
        <v>18475</v>
      </c>
      <c r="G2788" s="358" t="s">
        <v>12886</v>
      </c>
      <c r="H2788" s="385">
        <v>7.59</v>
      </c>
      <c r="I2788" s="358" t="s">
        <v>12893</v>
      </c>
      <c r="J2788" s="358" t="s">
        <v>12888</v>
      </c>
      <c r="K2788" s="358" t="s">
        <v>13558</v>
      </c>
      <c r="L2788" s="362">
        <v>40128</v>
      </c>
      <c r="N2788" s="362">
        <v>40128</v>
      </c>
      <c r="P2788" s="356" t="s">
        <v>13255</v>
      </c>
    </row>
    <row r="2789" spans="1:16" x14ac:dyDescent="0.2">
      <c r="A2789" s="356" t="s">
        <v>9666</v>
      </c>
      <c r="B2789" s="356" t="s">
        <v>18476</v>
      </c>
      <c r="C2789" s="358" t="s">
        <v>15650</v>
      </c>
      <c r="D2789" s="358" t="s">
        <v>12916</v>
      </c>
      <c r="E2789" s="358" t="s">
        <v>18477</v>
      </c>
      <c r="G2789" s="358" t="s">
        <v>12886</v>
      </c>
      <c r="H2789" s="385">
        <v>5.52</v>
      </c>
      <c r="I2789" s="358" t="s">
        <v>12893</v>
      </c>
      <c r="J2789" s="358" t="s">
        <v>12888</v>
      </c>
      <c r="K2789" s="358" t="s">
        <v>13558</v>
      </c>
      <c r="L2789" s="362">
        <v>40151</v>
      </c>
      <c r="N2789" s="362">
        <v>40151</v>
      </c>
      <c r="P2789" s="356" t="s">
        <v>13255</v>
      </c>
    </row>
    <row r="2790" spans="1:16" x14ac:dyDescent="0.2">
      <c r="A2790" s="356" t="s">
        <v>9667</v>
      </c>
      <c r="B2790" s="356" t="s">
        <v>18478</v>
      </c>
      <c r="C2790" s="358" t="s">
        <v>14918</v>
      </c>
      <c r="D2790" s="358" t="s">
        <v>12919</v>
      </c>
      <c r="E2790" s="358" t="s">
        <v>18479</v>
      </c>
      <c r="G2790" s="358" t="s">
        <v>12886</v>
      </c>
      <c r="H2790" s="385">
        <v>5.52</v>
      </c>
      <c r="I2790" s="358" t="s">
        <v>12893</v>
      </c>
      <c r="J2790" s="358" t="s">
        <v>12888</v>
      </c>
      <c r="K2790" s="358" t="s">
        <v>13558</v>
      </c>
      <c r="L2790" s="362">
        <v>40150</v>
      </c>
      <c r="N2790" s="362">
        <v>40150</v>
      </c>
      <c r="P2790" s="356" t="s">
        <v>13255</v>
      </c>
    </row>
    <row r="2791" spans="1:16" x14ac:dyDescent="0.2">
      <c r="A2791" s="356" t="s">
        <v>9668</v>
      </c>
      <c r="B2791" s="356" t="s">
        <v>18480</v>
      </c>
      <c r="C2791" s="358" t="s">
        <v>12902</v>
      </c>
      <c r="D2791" s="358" t="s">
        <v>12903</v>
      </c>
      <c r="E2791" s="358" t="s">
        <v>18481</v>
      </c>
      <c r="G2791" s="358" t="s">
        <v>12886</v>
      </c>
      <c r="H2791" s="385">
        <v>24</v>
      </c>
      <c r="I2791" s="358" t="s">
        <v>12893</v>
      </c>
      <c r="J2791" s="358" t="s">
        <v>12888</v>
      </c>
      <c r="K2791" s="358" t="s">
        <v>13558</v>
      </c>
      <c r="L2791" s="362">
        <v>40144</v>
      </c>
      <c r="N2791" s="362">
        <v>40144</v>
      </c>
      <c r="P2791" s="356" t="s">
        <v>13255</v>
      </c>
    </row>
    <row r="2792" spans="1:16" x14ac:dyDescent="0.2">
      <c r="A2792" s="356" t="s">
        <v>9669</v>
      </c>
      <c r="B2792" s="356" t="s">
        <v>18482</v>
      </c>
      <c r="C2792" s="358" t="s">
        <v>13393</v>
      </c>
      <c r="D2792" s="358" t="s">
        <v>12973</v>
      </c>
      <c r="E2792" s="358" t="s">
        <v>16583</v>
      </c>
      <c r="G2792" s="358" t="s">
        <v>12886</v>
      </c>
      <c r="H2792" s="385">
        <v>5.04</v>
      </c>
      <c r="I2792" s="358" t="s">
        <v>12893</v>
      </c>
      <c r="J2792" s="358" t="s">
        <v>12888</v>
      </c>
      <c r="K2792" s="358" t="s">
        <v>13558</v>
      </c>
      <c r="L2792" s="362">
        <v>40123</v>
      </c>
      <c r="N2792" s="362">
        <v>40123</v>
      </c>
      <c r="P2792" s="356" t="s">
        <v>13255</v>
      </c>
    </row>
    <row r="2793" spans="1:16" x14ac:dyDescent="0.2">
      <c r="A2793" s="356" t="s">
        <v>9670</v>
      </c>
      <c r="B2793" s="356" t="s">
        <v>18483</v>
      </c>
      <c r="C2793" s="358" t="s">
        <v>12962</v>
      </c>
      <c r="D2793" s="358" t="s">
        <v>12963</v>
      </c>
      <c r="E2793" s="358" t="s">
        <v>17465</v>
      </c>
      <c r="G2793" s="358" t="s">
        <v>12886</v>
      </c>
      <c r="H2793" s="385">
        <v>11.73</v>
      </c>
      <c r="I2793" s="358" t="s">
        <v>12893</v>
      </c>
      <c r="J2793" s="358" t="s">
        <v>12888</v>
      </c>
      <c r="K2793" s="358" t="s">
        <v>13558</v>
      </c>
      <c r="L2793" s="362">
        <v>40148</v>
      </c>
      <c r="N2793" s="362">
        <v>40148</v>
      </c>
      <c r="P2793" s="356" t="s">
        <v>13255</v>
      </c>
    </row>
    <row r="2794" spans="1:16" x14ac:dyDescent="0.2">
      <c r="A2794" s="356" t="s">
        <v>9671</v>
      </c>
      <c r="B2794" s="356" t="s">
        <v>18484</v>
      </c>
      <c r="C2794" s="358" t="s">
        <v>12905</v>
      </c>
      <c r="D2794" s="358" t="s">
        <v>12987</v>
      </c>
      <c r="E2794" s="358" t="s">
        <v>18485</v>
      </c>
      <c r="G2794" s="358" t="s">
        <v>12886</v>
      </c>
      <c r="H2794" s="385">
        <v>6.48</v>
      </c>
      <c r="I2794" s="358" t="s">
        <v>12893</v>
      </c>
      <c r="J2794" s="358" t="s">
        <v>12888</v>
      </c>
      <c r="K2794" s="358" t="s">
        <v>13558</v>
      </c>
      <c r="L2794" s="362">
        <v>40105</v>
      </c>
      <c r="N2794" s="362">
        <v>40105</v>
      </c>
      <c r="P2794" s="356" t="s">
        <v>13255</v>
      </c>
    </row>
    <row r="2795" spans="1:16" x14ac:dyDescent="0.2">
      <c r="A2795" s="356" t="s">
        <v>9672</v>
      </c>
      <c r="B2795" s="356" t="s">
        <v>18486</v>
      </c>
      <c r="C2795" s="358" t="s">
        <v>12962</v>
      </c>
      <c r="D2795" s="358" t="s">
        <v>12963</v>
      </c>
      <c r="E2795" s="358" t="s">
        <v>18487</v>
      </c>
      <c r="G2795" s="358" t="s">
        <v>12886</v>
      </c>
      <c r="H2795" s="385">
        <v>340.8</v>
      </c>
      <c r="I2795" s="358" t="s">
        <v>12887</v>
      </c>
      <c r="J2795" s="358" t="s">
        <v>12888</v>
      </c>
      <c r="K2795" s="358" t="s">
        <v>13558</v>
      </c>
      <c r="L2795" s="362">
        <v>40126</v>
      </c>
      <c r="N2795" s="362">
        <v>40126</v>
      </c>
      <c r="P2795" s="356" t="s">
        <v>13318</v>
      </c>
    </row>
    <row r="2796" spans="1:16" x14ac:dyDescent="0.2">
      <c r="A2796" s="356" t="s">
        <v>9673</v>
      </c>
      <c r="B2796" s="356" t="s">
        <v>18488</v>
      </c>
      <c r="C2796" s="358" t="s">
        <v>13182</v>
      </c>
      <c r="D2796" s="358" t="s">
        <v>12910</v>
      </c>
      <c r="E2796" s="358" t="s">
        <v>18489</v>
      </c>
      <c r="G2796" s="358" t="s">
        <v>12886</v>
      </c>
      <c r="H2796" s="385">
        <v>15.75</v>
      </c>
      <c r="I2796" s="358" t="s">
        <v>12893</v>
      </c>
      <c r="J2796" s="358" t="s">
        <v>12888</v>
      </c>
      <c r="K2796" s="358" t="s">
        <v>13558</v>
      </c>
      <c r="L2796" s="362">
        <v>40133</v>
      </c>
      <c r="N2796" s="362">
        <v>40133</v>
      </c>
      <c r="P2796" s="356" t="s">
        <v>13255</v>
      </c>
    </row>
    <row r="2797" spans="1:16" x14ac:dyDescent="0.2">
      <c r="A2797" s="356" t="s">
        <v>9674</v>
      </c>
      <c r="B2797" s="356" t="s">
        <v>18490</v>
      </c>
      <c r="C2797" s="358" t="s">
        <v>13286</v>
      </c>
      <c r="D2797" s="358" t="s">
        <v>12910</v>
      </c>
      <c r="E2797" s="358" t="s">
        <v>18491</v>
      </c>
      <c r="G2797" s="358" t="s">
        <v>12886</v>
      </c>
      <c r="H2797" s="385">
        <v>7.03</v>
      </c>
      <c r="I2797" s="358" t="s">
        <v>12893</v>
      </c>
      <c r="J2797" s="358" t="s">
        <v>12888</v>
      </c>
      <c r="K2797" s="358" t="s">
        <v>13558</v>
      </c>
      <c r="L2797" s="362">
        <v>40127</v>
      </c>
      <c r="N2797" s="362">
        <v>40127</v>
      </c>
      <c r="P2797" s="356" t="s">
        <v>13255</v>
      </c>
    </row>
    <row r="2798" spans="1:16" x14ac:dyDescent="0.2">
      <c r="A2798" s="356" t="s">
        <v>9675</v>
      </c>
      <c r="B2798" s="356" t="s">
        <v>18492</v>
      </c>
      <c r="C2798" s="358" t="s">
        <v>13572</v>
      </c>
      <c r="D2798" s="358" t="s">
        <v>12981</v>
      </c>
      <c r="E2798" s="358" t="s">
        <v>18493</v>
      </c>
      <c r="G2798" s="358" t="s">
        <v>12886</v>
      </c>
      <c r="H2798" s="385">
        <v>5.4</v>
      </c>
      <c r="I2798" s="358" t="s">
        <v>12893</v>
      </c>
      <c r="J2798" s="358" t="s">
        <v>12888</v>
      </c>
      <c r="K2798" s="358" t="s">
        <v>13558</v>
      </c>
      <c r="L2798" s="362">
        <v>40129</v>
      </c>
      <c r="N2798" s="362">
        <v>40129</v>
      </c>
      <c r="P2798" s="356" t="s">
        <v>13255</v>
      </c>
    </row>
    <row r="2799" spans="1:16" x14ac:dyDescent="0.2">
      <c r="A2799" s="356" t="s">
        <v>9676</v>
      </c>
      <c r="B2799" s="356" t="s">
        <v>18494</v>
      </c>
      <c r="C2799" s="358" t="s">
        <v>12902</v>
      </c>
      <c r="D2799" s="358" t="s">
        <v>12903</v>
      </c>
      <c r="E2799" s="358" t="s">
        <v>18495</v>
      </c>
      <c r="G2799" s="358" t="s">
        <v>12886</v>
      </c>
      <c r="H2799" s="385">
        <v>36.6</v>
      </c>
      <c r="I2799" s="358" t="s">
        <v>12893</v>
      </c>
      <c r="J2799" s="358" t="s">
        <v>12888</v>
      </c>
      <c r="K2799" s="358" t="s">
        <v>13558</v>
      </c>
      <c r="L2799" s="362">
        <v>39801</v>
      </c>
      <c r="N2799" s="362">
        <v>39801</v>
      </c>
      <c r="P2799" s="356" t="s">
        <v>13255</v>
      </c>
    </row>
    <row r="2800" spans="1:16" x14ac:dyDescent="0.2">
      <c r="A2800" s="356" t="s">
        <v>9677</v>
      </c>
      <c r="B2800" s="356" t="s">
        <v>18496</v>
      </c>
      <c r="C2800" s="358" t="s">
        <v>12905</v>
      </c>
      <c r="D2800" s="358" t="s">
        <v>12906</v>
      </c>
      <c r="E2800" s="358" t="s">
        <v>18497</v>
      </c>
      <c r="G2800" s="358" t="s">
        <v>12886</v>
      </c>
      <c r="H2800" s="385">
        <v>11.16</v>
      </c>
      <c r="I2800" s="358" t="s">
        <v>12893</v>
      </c>
      <c r="J2800" s="358" t="s">
        <v>12888</v>
      </c>
      <c r="K2800" s="358" t="s">
        <v>13558</v>
      </c>
      <c r="L2800" s="362">
        <v>40085</v>
      </c>
      <c r="N2800" s="362">
        <v>40085</v>
      </c>
      <c r="P2800" s="356" t="s">
        <v>13255</v>
      </c>
    </row>
    <row r="2801" spans="1:16" x14ac:dyDescent="0.2">
      <c r="A2801" s="356" t="s">
        <v>9678</v>
      </c>
      <c r="B2801" s="356" t="s">
        <v>18498</v>
      </c>
      <c r="C2801" s="358" t="s">
        <v>13283</v>
      </c>
      <c r="D2801" s="358" t="s">
        <v>12884</v>
      </c>
      <c r="E2801" s="358" t="s">
        <v>18499</v>
      </c>
      <c r="G2801" s="358" t="s">
        <v>12886</v>
      </c>
      <c r="H2801" s="385">
        <v>12.06</v>
      </c>
      <c r="I2801" s="358" t="s">
        <v>12893</v>
      </c>
      <c r="J2801" s="358" t="s">
        <v>12888</v>
      </c>
      <c r="K2801" s="358" t="s">
        <v>13558</v>
      </c>
      <c r="L2801" s="362">
        <v>40114</v>
      </c>
      <c r="N2801" s="362">
        <v>40114</v>
      </c>
      <c r="P2801" s="356" t="s">
        <v>13255</v>
      </c>
    </row>
    <row r="2802" spans="1:16" x14ac:dyDescent="0.2">
      <c r="A2802" s="356" t="s">
        <v>9679</v>
      </c>
      <c r="B2802" s="356" t="s">
        <v>18500</v>
      </c>
      <c r="C2802" s="358" t="s">
        <v>12890</v>
      </c>
      <c r="D2802" s="358" t="s">
        <v>12891</v>
      </c>
      <c r="E2802" s="358" t="s">
        <v>18501</v>
      </c>
      <c r="G2802" s="358" t="s">
        <v>12886</v>
      </c>
      <c r="H2802" s="385">
        <v>6.9</v>
      </c>
      <c r="I2802" s="358" t="s">
        <v>12893</v>
      </c>
      <c r="J2802" s="358" t="s">
        <v>12888</v>
      </c>
      <c r="K2802" s="358" t="s">
        <v>13558</v>
      </c>
      <c r="L2802" s="362">
        <v>40129</v>
      </c>
      <c r="N2802" s="362">
        <v>40129</v>
      </c>
      <c r="P2802" s="356" t="s">
        <v>13255</v>
      </c>
    </row>
    <row r="2803" spans="1:16" x14ac:dyDescent="0.2">
      <c r="A2803" s="356" t="s">
        <v>9680</v>
      </c>
      <c r="B2803" s="356" t="s">
        <v>18502</v>
      </c>
      <c r="C2803" s="358" t="s">
        <v>13407</v>
      </c>
      <c r="D2803" s="358" t="s">
        <v>12984</v>
      </c>
      <c r="E2803" s="358" t="s">
        <v>18503</v>
      </c>
      <c r="G2803" s="358" t="s">
        <v>12886</v>
      </c>
      <c r="H2803" s="385">
        <v>10.35</v>
      </c>
      <c r="I2803" s="358" t="s">
        <v>12893</v>
      </c>
      <c r="J2803" s="358" t="s">
        <v>12888</v>
      </c>
      <c r="K2803" s="358" t="s">
        <v>13558</v>
      </c>
      <c r="L2803" s="362">
        <v>40130</v>
      </c>
      <c r="N2803" s="362">
        <v>40130</v>
      </c>
      <c r="P2803" s="356" t="s">
        <v>13255</v>
      </c>
    </row>
    <row r="2804" spans="1:16" x14ac:dyDescent="0.2">
      <c r="A2804" s="356" t="s">
        <v>9681</v>
      </c>
      <c r="B2804" s="356" t="s">
        <v>18504</v>
      </c>
      <c r="C2804" s="358" t="s">
        <v>12962</v>
      </c>
      <c r="D2804" s="358" t="s">
        <v>12963</v>
      </c>
      <c r="E2804" s="358" t="s">
        <v>18505</v>
      </c>
      <c r="G2804" s="358" t="s">
        <v>12886</v>
      </c>
      <c r="H2804" s="385">
        <v>157.5</v>
      </c>
      <c r="I2804" s="358" t="s">
        <v>12887</v>
      </c>
      <c r="J2804" s="358" t="s">
        <v>12888</v>
      </c>
      <c r="K2804" s="358" t="s">
        <v>13558</v>
      </c>
      <c r="L2804" s="362">
        <v>40130</v>
      </c>
      <c r="N2804" s="362">
        <v>40130</v>
      </c>
      <c r="P2804" s="356" t="s">
        <v>13318</v>
      </c>
    </row>
    <row r="2805" spans="1:16" x14ac:dyDescent="0.2">
      <c r="A2805" s="356" t="s">
        <v>9682</v>
      </c>
      <c r="B2805" s="356" t="s">
        <v>18506</v>
      </c>
      <c r="C2805" s="358" t="s">
        <v>13732</v>
      </c>
      <c r="D2805" s="358" t="s">
        <v>13733</v>
      </c>
      <c r="E2805" s="358" t="s">
        <v>14255</v>
      </c>
      <c r="G2805" s="358" t="s">
        <v>12886</v>
      </c>
      <c r="H2805" s="385">
        <v>10.675000000000001</v>
      </c>
      <c r="I2805" s="358" t="s">
        <v>12893</v>
      </c>
      <c r="J2805" s="358" t="s">
        <v>12888</v>
      </c>
      <c r="K2805" s="358" t="s">
        <v>13558</v>
      </c>
      <c r="L2805" s="362">
        <v>40107</v>
      </c>
      <c r="N2805" s="362">
        <v>40107</v>
      </c>
      <c r="P2805" s="356" t="s">
        <v>13255</v>
      </c>
    </row>
    <row r="2806" spans="1:16" x14ac:dyDescent="0.2">
      <c r="A2806" s="356" t="s">
        <v>9683</v>
      </c>
      <c r="B2806" s="356" t="s">
        <v>18507</v>
      </c>
      <c r="C2806" s="358" t="s">
        <v>13966</v>
      </c>
      <c r="D2806" s="358" t="s">
        <v>13027</v>
      </c>
      <c r="E2806" s="358" t="s">
        <v>18508</v>
      </c>
      <c r="G2806" s="358" t="s">
        <v>12886</v>
      </c>
      <c r="H2806" s="385">
        <v>13.2</v>
      </c>
      <c r="I2806" s="358" t="s">
        <v>12893</v>
      </c>
      <c r="J2806" s="358" t="s">
        <v>12888</v>
      </c>
      <c r="K2806" s="358" t="s">
        <v>13558</v>
      </c>
      <c r="L2806" s="362">
        <v>40131</v>
      </c>
      <c r="N2806" s="362">
        <v>40131</v>
      </c>
      <c r="P2806" s="356" t="s">
        <v>13255</v>
      </c>
    </row>
    <row r="2807" spans="1:16" x14ac:dyDescent="0.2">
      <c r="A2807" s="356" t="s">
        <v>9684</v>
      </c>
      <c r="B2807" s="356" t="s">
        <v>18509</v>
      </c>
      <c r="C2807" s="358" t="s">
        <v>12905</v>
      </c>
      <c r="D2807" s="358" t="s">
        <v>13152</v>
      </c>
      <c r="E2807" s="358" t="s">
        <v>18510</v>
      </c>
      <c r="G2807" s="358" t="s">
        <v>12886</v>
      </c>
      <c r="H2807" s="385">
        <v>3.6</v>
      </c>
      <c r="I2807" s="358" t="s">
        <v>12893</v>
      </c>
      <c r="J2807" s="358" t="s">
        <v>12888</v>
      </c>
      <c r="K2807" s="358" t="s">
        <v>13558</v>
      </c>
      <c r="L2807" s="362">
        <v>40131</v>
      </c>
      <c r="N2807" s="362">
        <v>40131</v>
      </c>
      <c r="P2807" s="356" t="s">
        <v>13255</v>
      </c>
    </row>
    <row r="2808" spans="1:16" x14ac:dyDescent="0.2">
      <c r="A2808" s="356" t="s">
        <v>9685</v>
      </c>
      <c r="B2808" s="356" t="s">
        <v>18511</v>
      </c>
      <c r="C2808" s="358" t="s">
        <v>13014</v>
      </c>
      <c r="D2808" s="358" t="s">
        <v>13015</v>
      </c>
      <c r="E2808" s="358" t="s">
        <v>18512</v>
      </c>
      <c r="G2808" s="358" t="s">
        <v>12886</v>
      </c>
      <c r="H2808" s="385">
        <v>8.8149999999999995</v>
      </c>
      <c r="I2808" s="358" t="s">
        <v>12893</v>
      </c>
      <c r="J2808" s="358" t="s">
        <v>12888</v>
      </c>
      <c r="K2808" s="358" t="s">
        <v>13558</v>
      </c>
      <c r="L2808" s="362">
        <v>40129</v>
      </c>
      <c r="N2808" s="362">
        <v>40129</v>
      </c>
      <c r="P2808" s="356" t="s">
        <v>13255</v>
      </c>
    </row>
    <row r="2809" spans="1:16" x14ac:dyDescent="0.2">
      <c r="A2809" s="356" t="s">
        <v>9686</v>
      </c>
      <c r="B2809" s="356" t="s">
        <v>18513</v>
      </c>
      <c r="C2809" s="358" t="s">
        <v>13621</v>
      </c>
      <c r="D2809" s="358" t="s">
        <v>12960</v>
      </c>
      <c r="E2809" s="358" t="s">
        <v>18514</v>
      </c>
      <c r="G2809" s="358" t="s">
        <v>12886</v>
      </c>
      <c r="H2809" s="385">
        <v>5.2</v>
      </c>
      <c r="I2809" s="358" t="s">
        <v>12893</v>
      </c>
      <c r="J2809" s="358" t="s">
        <v>12888</v>
      </c>
      <c r="K2809" s="358" t="s">
        <v>13558</v>
      </c>
      <c r="L2809" s="362">
        <v>40120</v>
      </c>
      <c r="N2809" s="362">
        <v>40120</v>
      </c>
      <c r="P2809" s="356" t="s">
        <v>13255</v>
      </c>
    </row>
    <row r="2810" spans="1:16" x14ac:dyDescent="0.2">
      <c r="A2810" s="356" t="s">
        <v>9687</v>
      </c>
      <c r="B2810" s="356" t="s">
        <v>18515</v>
      </c>
      <c r="C2810" s="358" t="s">
        <v>12905</v>
      </c>
      <c r="D2810" s="358" t="s">
        <v>12987</v>
      </c>
      <c r="E2810" s="358" t="s">
        <v>18516</v>
      </c>
      <c r="G2810" s="358" t="s">
        <v>12886</v>
      </c>
      <c r="H2810" s="385">
        <v>4.84</v>
      </c>
      <c r="I2810" s="358" t="s">
        <v>12893</v>
      </c>
      <c r="J2810" s="358" t="s">
        <v>12888</v>
      </c>
      <c r="K2810" s="358" t="s">
        <v>13558</v>
      </c>
      <c r="L2810" s="362">
        <v>40099</v>
      </c>
      <c r="N2810" s="362">
        <v>40099</v>
      </c>
      <c r="P2810" s="356" t="s">
        <v>13255</v>
      </c>
    </row>
    <row r="2811" spans="1:16" x14ac:dyDescent="0.2">
      <c r="A2811" s="356" t="s">
        <v>9688</v>
      </c>
      <c r="B2811" s="356" t="s">
        <v>18517</v>
      </c>
      <c r="C2811" s="358" t="s">
        <v>13129</v>
      </c>
      <c r="D2811" s="358" t="s">
        <v>13130</v>
      </c>
      <c r="E2811" s="358" t="s">
        <v>18518</v>
      </c>
      <c r="G2811" s="358" t="s">
        <v>12886</v>
      </c>
      <c r="H2811" s="385">
        <v>10.64</v>
      </c>
      <c r="I2811" s="358" t="s">
        <v>12893</v>
      </c>
      <c r="J2811" s="358" t="s">
        <v>12888</v>
      </c>
      <c r="K2811" s="358" t="s">
        <v>13558</v>
      </c>
      <c r="L2811" s="362">
        <v>40123</v>
      </c>
      <c r="N2811" s="362">
        <v>40123</v>
      </c>
      <c r="P2811" s="356" t="s">
        <v>13255</v>
      </c>
    </row>
    <row r="2812" spans="1:16" x14ac:dyDescent="0.2">
      <c r="A2812" s="356" t="s">
        <v>9689</v>
      </c>
      <c r="B2812" s="356" t="s">
        <v>18519</v>
      </c>
      <c r="C2812" s="358" t="s">
        <v>12905</v>
      </c>
      <c r="D2812" s="358" t="s">
        <v>12906</v>
      </c>
      <c r="E2812" s="358" t="s">
        <v>18520</v>
      </c>
      <c r="G2812" s="358" t="s">
        <v>12886</v>
      </c>
      <c r="H2812" s="385">
        <v>29.7</v>
      </c>
      <c r="I2812" s="358" t="s">
        <v>12893</v>
      </c>
      <c r="J2812" s="358" t="s">
        <v>12888</v>
      </c>
      <c r="K2812" s="358" t="s">
        <v>13558</v>
      </c>
      <c r="L2812" s="362">
        <v>40122</v>
      </c>
      <c r="N2812" s="362">
        <v>40122</v>
      </c>
      <c r="P2812" s="356" t="s">
        <v>13255</v>
      </c>
    </row>
    <row r="2813" spans="1:16" x14ac:dyDescent="0.2">
      <c r="A2813" s="356" t="s">
        <v>9690</v>
      </c>
      <c r="B2813" s="356" t="s">
        <v>18521</v>
      </c>
      <c r="C2813" s="358" t="s">
        <v>13014</v>
      </c>
      <c r="D2813" s="358" t="s">
        <v>13015</v>
      </c>
      <c r="E2813" s="358" t="s">
        <v>18522</v>
      </c>
      <c r="G2813" s="358" t="s">
        <v>12886</v>
      </c>
      <c r="H2813" s="385">
        <v>5.07</v>
      </c>
      <c r="I2813" s="358" t="s">
        <v>12893</v>
      </c>
      <c r="J2813" s="358" t="s">
        <v>12888</v>
      </c>
      <c r="K2813" s="358" t="s">
        <v>13558</v>
      </c>
      <c r="L2813" s="362">
        <v>40126</v>
      </c>
      <c r="N2813" s="362">
        <v>40126</v>
      </c>
      <c r="P2813" s="356" t="s">
        <v>13255</v>
      </c>
    </row>
    <row r="2814" spans="1:16" x14ac:dyDescent="0.2">
      <c r="A2814" s="356" t="s">
        <v>9691</v>
      </c>
      <c r="B2814" s="356" t="s">
        <v>18523</v>
      </c>
      <c r="C2814" s="358" t="s">
        <v>13089</v>
      </c>
      <c r="D2814" s="358" t="s">
        <v>12997</v>
      </c>
      <c r="E2814" s="358" t="s">
        <v>18524</v>
      </c>
      <c r="G2814" s="358" t="s">
        <v>12886</v>
      </c>
      <c r="H2814" s="385">
        <v>5.7549999999999999</v>
      </c>
      <c r="I2814" s="358" t="s">
        <v>12893</v>
      </c>
      <c r="J2814" s="358" t="s">
        <v>12888</v>
      </c>
      <c r="K2814" s="358" t="s">
        <v>13558</v>
      </c>
      <c r="L2814" s="362">
        <v>40135</v>
      </c>
      <c r="N2814" s="362">
        <v>40135</v>
      </c>
      <c r="P2814" s="356" t="s">
        <v>13255</v>
      </c>
    </row>
    <row r="2815" spans="1:16" x14ac:dyDescent="0.2">
      <c r="A2815" s="356" t="s">
        <v>9692</v>
      </c>
      <c r="B2815" s="356" t="s">
        <v>18525</v>
      </c>
      <c r="C2815" s="358" t="s">
        <v>12933</v>
      </c>
      <c r="D2815" s="358" t="s">
        <v>12934</v>
      </c>
      <c r="E2815" s="358" t="s">
        <v>18526</v>
      </c>
      <c r="G2815" s="358" t="s">
        <v>12886</v>
      </c>
      <c r="H2815" s="385">
        <v>5.85</v>
      </c>
      <c r="I2815" s="358" t="s">
        <v>12893</v>
      </c>
      <c r="J2815" s="358" t="s">
        <v>12888</v>
      </c>
      <c r="K2815" s="358" t="s">
        <v>13558</v>
      </c>
      <c r="L2815" s="362">
        <v>40126</v>
      </c>
      <c r="N2815" s="362">
        <v>40126</v>
      </c>
      <c r="P2815" s="356" t="s">
        <v>13255</v>
      </c>
    </row>
    <row r="2816" spans="1:16" x14ac:dyDescent="0.2">
      <c r="A2816" s="356" t="s">
        <v>9693</v>
      </c>
      <c r="B2816" s="356" t="s">
        <v>18527</v>
      </c>
      <c r="C2816" s="358" t="s">
        <v>12955</v>
      </c>
      <c r="D2816" s="358" t="s">
        <v>12895</v>
      </c>
      <c r="E2816" s="358" t="s">
        <v>18528</v>
      </c>
      <c r="G2816" s="358" t="s">
        <v>12886</v>
      </c>
      <c r="H2816" s="385">
        <v>12.58</v>
      </c>
      <c r="I2816" s="358" t="s">
        <v>12893</v>
      </c>
      <c r="J2816" s="358" t="s">
        <v>12888</v>
      </c>
      <c r="K2816" s="358" t="s">
        <v>13558</v>
      </c>
      <c r="L2816" s="362">
        <v>40135</v>
      </c>
      <c r="N2816" s="362">
        <v>40135</v>
      </c>
      <c r="P2816" s="356" t="s">
        <v>13255</v>
      </c>
    </row>
    <row r="2817" spans="1:16" x14ac:dyDescent="0.2">
      <c r="A2817" s="356" t="s">
        <v>9694</v>
      </c>
      <c r="B2817" s="356" t="s">
        <v>18529</v>
      </c>
      <c r="C2817" s="358" t="s">
        <v>13097</v>
      </c>
      <c r="D2817" s="358" t="s">
        <v>12910</v>
      </c>
      <c r="E2817" s="358" t="s">
        <v>14871</v>
      </c>
      <c r="G2817" s="358" t="s">
        <v>12886</v>
      </c>
      <c r="H2817" s="385">
        <v>5.76</v>
      </c>
      <c r="I2817" s="358" t="s">
        <v>12893</v>
      </c>
      <c r="J2817" s="358" t="s">
        <v>12888</v>
      </c>
      <c r="K2817" s="358" t="s">
        <v>13558</v>
      </c>
      <c r="L2817" s="362">
        <v>40140</v>
      </c>
      <c r="N2817" s="362">
        <v>40140</v>
      </c>
      <c r="P2817" s="356" t="s">
        <v>13255</v>
      </c>
    </row>
    <row r="2818" spans="1:16" x14ac:dyDescent="0.2">
      <c r="A2818" s="356" t="s">
        <v>9695</v>
      </c>
      <c r="B2818" s="356" t="s">
        <v>18530</v>
      </c>
      <c r="C2818" s="358" t="s">
        <v>12905</v>
      </c>
      <c r="D2818" s="358" t="s">
        <v>12951</v>
      </c>
      <c r="E2818" s="358" t="s">
        <v>18531</v>
      </c>
      <c r="G2818" s="358" t="s">
        <v>12886</v>
      </c>
      <c r="H2818" s="385">
        <v>5.94</v>
      </c>
      <c r="I2818" s="358" t="s">
        <v>12893</v>
      </c>
      <c r="J2818" s="358" t="s">
        <v>12888</v>
      </c>
      <c r="K2818" s="358" t="s">
        <v>13558</v>
      </c>
      <c r="L2818" s="362">
        <v>40130</v>
      </c>
      <c r="N2818" s="362">
        <v>40130</v>
      </c>
      <c r="P2818" s="356" t="s">
        <v>13255</v>
      </c>
    </row>
    <row r="2819" spans="1:16" x14ac:dyDescent="0.2">
      <c r="A2819" s="356" t="s">
        <v>9696</v>
      </c>
      <c r="B2819" s="356" t="s">
        <v>18532</v>
      </c>
      <c r="C2819" s="358" t="s">
        <v>13033</v>
      </c>
      <c r="D2819" s="358" t="s">
        <v>13034</v>
      </c>
      <c r="E2819" s="358" t="s">
        <v>18533</v>
      </c>
      <c r="G2819" s="358" t="s">
        <v>12886</v>
      </c>
      <c r="H2819" s="385">
        <v>9</v>
      </c>
      <c r="I2819" s="358" t="s">
        <v>12893</v>
      </c>
      <c r="J2819" s="358" t="s">
        <v>12888</v>
      </c>
      <c r="K2819" s="358" t="s">
        <v>13558</v>
      </c>
      <c r="L2819" s="362">
        <v>40140</v>
      </c>
      <c r="N2819" s="362">
        <v>40140</v>
      </c>
      <c r="P2819" s="356" t="s">
        <v>13255</v>
      </c>
    </row>
    <row r="2820" spans="1:16" x14ac:dyDescent="0.2">
      <c r="A2820" s="356" t="s">
        <v>9697</v>
      </c>
      <c r="B2820" s="356" t="s">
        <v>18534</v>
      </c>
      <c r="C2820" s="358" t="s">
        <v>12933</v>
      </c>
      <c r="D2820" s="358" t="s">
        <v>12934</v>
      </c>
      <c r="E2820" s="358" t="s">
        <v>18535</v>
      </c>
      <c r="G2820" s="358" t="s">
        <v>12886</v>
      </c>
      <c r="H2820" s="385">
        <v>10.44</v>
      </c>
      <c r="I2820" s="358" t="s">
        <v>12893</v>
      </c>
      <c r="J2820" s="358" t="s">
        <v>12888</v>
      </c>
      <c r="K2820" s="358" t="s">
        <v>13558</v>
      </c>
      <c r="L2820" s="362">
        <v>40140</v>
      </c>
      <c r="N2820" s="362">
        <v>40140</v>
      </c>
      <c r="P2820" s="356" t="s">
        <v>13255</v>
      </c>
    </row>
    <row r="2821" spans="1:16" x14ac:dyDescent="0.2">
      <c r="A2821" s="356" t="s">
        <v>9698</v>
      </c>
      <c r="B2821" s="356" t="s">
        <v>18536</v>
      </c>
      <c r="C2821" s="358" t="s">
        <v>13095</v>
      </c>
      <c r="D2821" s="358" t="s">
        <v>12976</v>
      </c>
      <c r="E2821" s="358" t="s">
        <v>14103</v>
      </c>
      <c r="G2821" s="358" t="s">
        <v>12886</v>
      </c>
      <c r="H2821" s="385">
        <v>21.12</v>
      </c>
      <c r="I2821" s="358" t="s">
        <v>12893</v>
      </c>
      <c r="J2821" s="358" t="s">
        <v>12888</v>
      </c>
      <c r="K2821" s="358" t="s">
        <v>13558</v>
      </c>
      <c r="L2821" s="362">
        <v>40169</v>
      </c>
      <c r="N2821" s="362">
        <v>40169</v>
      </c>
      <c r="P2821" s="356" t="s">
        <v>13255</v>
      </c>
    </row>
    <row r="2822" spans="1:16" x14ac:dyDescent="0.2">
      <c r="A2822" s="356" t="s">
        <v>9699</v>
      </c>
      <c r="B2822" s="356" t="s">
        <v>18537</v>
      </c>
      <c r="C2822" s="358" t="s">
        <v>12962</v>
      </c>
      <c r="D2822" s="358" t="s">
        <v>12963</v>
      </c>
      <c r="E2822" s="358" t="s">
        <v>18538</v>
      </c>
      <c r="G2822" s="358" t="s">
        <v>12886</v>
      </c>
      <c r="H2822" s="385">
        <v>25.92</v>
      </c>
      <c r="I2822" s="358" t="s">
        <v>12893</v>
      </c>
      <c r="J2822" s="358" t="s">
        <v>12888</v>
      </c>
      <c r="K2822" s="358" t="s">
        <v>13558</v>
      </c>
      <c r="L2822" s="362">
        <v>40166</v>
      </c>
      <c r="N2822" s="362">
        <v>40166</v>
      </c>
      <c r="P2822" s="356" t="s">
        <v>13255</v>
      </c>
    </row>
    <row r="2823" spans="1:16" x14ac:dyDescent="0.2">
      <c r="A2823" s="356" t="s">
        <v>9700</v>
      </c>
      <c r="B2823" s="356" t="s">
        <v>18539</v>
      </c>
      <c r="C2823" s="358" t="s">
        <v>12962</v>
      </c>
      <c r="D2823" s="358" t="s">
        <v>12963</v>
      </c>
      <c r="E2823" s="358" t="s">
        <v>18540</v>
      </c>
      <c r="G2823" s="358" t="s">
        <v>12886</v>
      </c>
      <c r="H2823" s="385">
        <v>9.6</v>
      </c>
      <c r="I2823" s="358" t="s">
        <v>12893</v>
      </c>
      <c r="J2823" s="358" t="s">
        <v>12888</v>
      </c>
      <c r="K2823" s="358" t="s">
        <v>13558</v>
      </c>
      <c r="L2823" s="362">
        <v>40169</v>
      </c>
      <c r="N2823" s="362">
        <v>40169</v>
      </c>
      <c r="P2823" s="356" t="s">
        <v>13255</v>
      </c>
    </row>
    <row r="2824" spans="1:16" x14ac:dyDescent="0.2">
      <c r="A2824" s="356" t="s">
        <v>9701</v>
      </c>
      <c r="B2824" s="356" t="s">
        <v>18541</v>
      </c>
      <c r="C2824" s="358" t="s">
        <v>12883</v>
      </c>
      <c r="D2824" s="358" t="s">
        <v>12884</v>
      </c>
      <c r="E2824" s="358" t="s">
        <v>18542</v>
      </c>
      <c r="G2824" s="358" t="s">
        <v>12886</v>
      </c>
      <c r="H2824" s="385">
        <v>3.78</v>
      </c>
      <c r="I2824" s="358" t="s">
        <v>12893</v>
      </c>
      <c r="J2824" s="358" t="s">
        <v>12888</v>
      </c>
      <c r="K2824" s="358" t="s">
        <v>13558</v>
      </c>
      <c r="L2824" s="362">
        <v>40168</v>
      </c>
      <c r="N2824" s="362">
        <v>40168</v>
      </c>
      <c r="P2824" s="356" t="s">
        <v>13255</v>
      </c>
    </row>
    <row r="2825" spans="1:16" x14ac:dyDescent="0.2">
      <c r="A2825" s="356" t="s">
        <v>9702</v>
      </c>
      <c r="B2825" s="356" t="s">
        <v>18543</v>
      </c>
      <c r="C2825" s="358" t="s">
        <v>12975</v>
      </c>
      <c r="D2825" s="358" t="s">
        <v>12976</v>
      </c>
      <c r="E2825" s="358" t="s">
        <v>15607</v>
      </c>
      <c r="G2825" s="358" t="s">
        <v>12886</v>
      </c>
      <c r="H2825" s="385">
        <v>12.48</v>
      </c>
      <c r="I2825" s="358" t="s">
        <v>12893</v>
      </c>
      <c r="J2825" s="358" t="s">
        <v>12888</v>
      </c>
      <c r="K2825" s="358" t="s">
        <v>13558</v>
      </c>
      <c r="L2825" s="362">
        <v>40166</v>
      </c>
      <c r="N2825" s="362">
        <v>40166</v>
      </c>
      <c r="P2825" s="356" t="s">
        <v>13605</v>
      </c>
    </row>
    <row r="2826" spans="1:16" x14ac:dyDescent="0.2">
      <c r="A2826" s="356" t="s">
        <v>9703</v>
      </c>
      <c r="B2826" s="356" t="s">
        <v>18544</v>
      </c>
      <c r="C2826" s="358" t="s">
        <v>15457</v>
      </c>
      <c r="D2826" s="358" t="s">
        <v>12931</v>
      </c>
      <c r="E2826" s="358" t="s">
        <v>18545</v>
      </c>
      <c r="G2826" s="358" t="s">
        <v>12886</v>
      </c>
      <c r="H2826" s="385">
        <v>9.6</v>
      </c>
      <c r="I2826" s="358" t="s">
        <v>12893</v>
      </c>
      <c r="J2826" s="358" t="s">
        <v>12888</v>
      </c>
      <c r="K2826" s="358" t="s">
        <v>13558</v>
      </c>
      <c r="L2826" s="362">
        <v>40120</v>
      </c>
      <c r="N2826" s="362">
        <v>40120</v>
      </c>
      <c r="P2826" s="356" t="s">
        <v>13255</v>
      </c>
    </row>
    <row r="2827" spans="1:16" x14ac:dyDescent="0.2">
      <c r="A2827" s="356" t="s">
        <v>9704</v>
      </c>
      <c r="B2827" s="356" t="s">
        <v>18546</v>
      </c>
      <c r="C2827" s="358" t="s">
        <v>13033</v>
      </c>
      <c r="D2827" s="358" t="s">
        <v>13034</v>
      </c>
      <c r="E2827" s="358" t="s">
        <v>18547</v>
      </c>
      <c r="G2827" s="358" t="s">
        <v>12886</v>
      </c>
      <c r="H2827" s="385">
        <v>3</v>
      </c>
      <c r="I2827" s="358" t="s">
        <v>12893</v>
      </c>
      <c r="J2827" s="358" t="s">
        <v>12888</v>
      </c>
      <c r="K2827" s="358" t="s">
        <v>13558</v>
      </c>
      <c r="L2827" s="362">
        <v>40141</v>
      </c>
      <c r="N2827" s="362">
        <v>40141</v>
      </c>
      <c r="P2827" s="356" t="s">
        <v>13255</v>
      </c>
    </row>
    <row r="2828" spans="1:16" x14ac:dyDescent="0.2">
      <c r="A2828" s="356" t="s">
        <v>9705</v>
      </c>
      <c r="B2828" s="356" t="s">
        <v>18548</v>
      </c>
      <c r="C2828" s="358" t="s">
        <v>13330</v>
      </c>
      <c r="D2828" s="358" t="s">
        <v>12984</v>
      </c>
      <c r="E2828" s="358" t="s">
        <v>18549</v>
      </c>
      <c r="G2828" s="358" t="s">
        <v>12886</v>
      </c>
      <c r="H2828" s="385">
        <v>13.8</v>
      </c>
      <c r="I2828" s="358" t="s">
        <v>12893</v>
      </c>
      <c r="J2828" s="358" t="s">
        <v>12888</v>
      </c>
      <c r="K2828" s="358" t="s">
        <v>13558</v>
      </c>
      <c r="L2828" s="362">
        <v>40154</v>
      </c>
      <c r="N2828" s="362">
        <v>40154</v>
      </c>
      <c r="P2828" s="356" t="s">
        <v>13255</v>
      </c>
    </row>
    <row r="2829" spans="1:16" x14ac:dyDescent="0.2">
      <c r="A2829" s="356" t="s">
        <v>9706</v>
      </c>
      <c r="B2829" s="356" t="s">
        <v>18550</v>
      </c>
      <c r="C2829" s="358" t="s">
        <v>12972</v>
      </c>
      <c r="D2829" s="358" t="s">
        <v>12973</v>
      </c>
      <c r="E2829" s="358" t="s">
        <v>18551</v>
      </c>
      <c r="G2829" s="358" t="s">
        <v>12886</v>
      </c>
      <c r="H2829" s="385">
        <v>29.9</v>
      </c>
      <c r="I2829" s="358" t="s">
        <v>12893</v>
      </c>
      <c r="J2829" s="358" t="s">
        <v>12888</v>
      </c>
      <c r="K2829" s="358" t="s">
        <v>13558</v>
      </c>
      <c r="L2829" s="362">
        <v>40138</v>
      </c>
      <c r="N2829" s="362">
        <v>40138</v>
      </c>
      <c r="P2829" s="356" t="s">
        <v>13605</v>
      </c>
    </row>
    <row r="2830" spans="1:16" x14ac:dyDescent="0.2">
      <c r="A2830" s="356" t="s">
        <v>9707</v>
      </c>
      <c r="B2830" s="356" t="s">
        <v>18552</v>
      </c>
      <c r="C2830" s="358" t="s">
        <v>12938</v>
      </c>
      <c r="D2830" s="358" t="s">
        <v>12939</v>
      </c>
      <c r="E2830" s="358" t="s">
        <v>18553</v>
      </c>
      <c r="G2830" s="358" t="s">
        <v>12886</v>
      </c>
      <c r="H2830" s="385">
        <v>10.35</v>
      </c>
      <c r="I2830" s="358" t="s">
        <v>12893</v>
      </c>
      <c r="J2830" s="358" t="s">
        <v>12888</v>
      </c>
      <c r="K2830" s="358" t="s">
        <v>13558</v>
      </c>
      <c r="L2830" s="362">
        <v>40140</v>
      </c>
      <c r="N2830" s="362">
        <v>40140</v>
      </c>
      <c r="P2830" s="356" t="s">
        <v>13255</v>
      </c>
    </row>
    <row r="2831" spans="1:16" x14ac:dyDescent="0.2">
      <c r="A2831" s="356" t="s">
        <v>9708</v>
      </c>
      <c r="B2831" s="356" t="s">
        <v>18554</v>
      </c>
      <c r="C2831" s="358" t="s">
        <v>12938</v>
      </c>
      <c r="D2831" s="358" t="s">
        <v>12939</v>
      </c>
      <c r="E2831" s="358" t="s">
        <v>18555</v>
      </c>
      <c r="G2831" s="358" t="s">
        <v>12886</v>
      </c>
      <c r="H2831" s="385">
        <v>48.6</v>
      </c>
      <c r="I2831" s="358" t="s">
        <v>12893</v>
      </c>
      <c r="J2831" s="358" t="s">
        <v>12888</v>
      </c>
      <c r="K2831" s="358" t="s">
        <v>13558</v>
      </c>
      <c r="L2831" s="362">
        <v>40135</v>
      </c>
      <c r="N2831" s="362">
        <v>40135</v>
      </c>
      <c r="P2831" s="356" t="s">
        <v>13605</v>
      </c>
    </row>
    <row r="2832" spans="1:16" x14ac:dyDescent="0.2">
      <c r="A2832" s="356" t="s">
        <v>9709</v>
      </c>
      <c r="B2832" s="356" t="s">
        <v>18556</v>
      </c>
      <c r="C2832" s="358" t="s">
        <v>15268</v>
      </c>
      <c r="D2832" s="358" t="s">
        <v>12919</v>
      </c>
      <c r="E2832" s="358" t="s">
        <v>18557</v>
      </c>
      <c r="G2832" s="358" t="s">
        <v>12886</v>
      </c>
      <c r="H2832" s="385">
        <v>4.5</v>
      </c>
      <c r="I2832" s="358" t="s">
        <v>12893</v>
      </c>
      <c r="J2832" s="358" t="s">
        <v>12888</v>
      </c>
      <c r="K2832" s="358" t="s">
        <v>13558</v>
      </c>
      <c r="L2832" s="362">
        <v>40143</v>
      </c>
      <c r="N2832" s="362">
        <v>40143</v>
      </c>
      <c r="P2832" s="356" t="s">
        <v>13255</v>
      </c>
    </row>
    <row r="2833" spans="1:16" x14ac:dyDescent="0.2">
      <c r="A2833" s="356" t="s">
        <v>9710</v>
      </c>
      <c r="B2833" s="356" t="s">
        <v>18558</v>
      </c>
      <c r="C2833" s="358" t="s">
        <v>12962</v>
      </c>
      <c r="D2833" s="358" t="s">
        <v>12963</v>
      </c>
      <c r="E2833" s="358" t="s">
        <v>18559</v>
      </c>
      <c r="G2833" s="358" t="s">
        <v>12886</v>
      </c>
      <c r="H2833" s="385">
        <v>14.244999999999999</v>
      </c>
      <c r="I2833" s="358" t="s">
        <v>12887</v>
      </c>
      <c r="J2833" s="358" t="s">
        <v>12888</v>
      </c>
      <c r="K2833" s="358" t="s">
        <v>13558</v>
      </c>
      <c r="L2833" s="362">
        <v>40142</v>
      </c>
      <c r="N2833" s="362">
        <v>40142</v>
      </c>
      <c r="P2833" s="356" t="s">
        <v>13255</v>
      </c>
    </row>
    <row r="2834" spans="1:16" x14ac:dyDescent="0.2">
      <c r="A2834" s="356" t="s">
        <v>9711</v>
      </c>
      <c r="B2834" s="356" t="s">
        <v>18560</v>
      </c>
      <c r="C2834" s="358" t="s">
        <v>12905</v>
      </c>
      <c r="D2834" s="358" t="s">
        <v>12949</v>
      </c>
      <c r="E2834" s="358" t="s">
        <v>18561</v>
      </c>
      <c r="G2834" s="358" t="s">
        <v>12886</v>
      </c>
      <c r="H2834" s="385">
        <v>27.74</v>
      </c>
      <c r="I2834" s="358" t="s">
        <v>12893</v>
      </c>
      <c r="J2834" s="358" t="s">
        <v>12888</v>
      </c>
      <c r="K2834" s="358" t="s">
        <v>13558</v>
      </c>
      <c r="L2834" s="362">
        <v>40140</v>
      </c>
      <c r="N2834" s="362">
        <v>40140</v>
      </c>
      <c r="P2834" s="356" t="s">
        <v>13255</v>
      </c>
    </row>
    <row r="2835" spans="1:16" x14ac:dyDescent="0.2">
      <c r="A2835" s="356" t="s">
        <v>9712</v>
      </c>
      <c r="B2835" s="356" t="s">
        <v>18562</v>
      </c>
      <c r="C2835" s="358" t="s">
        <v>12983</v>
      </c>
      <c r="D2835" s="358" t="s">
        <v>12984</v>
      </c>
      <c r="E2835" s="358" t="s">
        <v>18563</v>
      </c>
      <c r="G2835" s="358" t="s">
        <v>12886</v>
      </c>
      <c r="H2835" s="385">
        <v>11.55</v>
      </c>
      <c r="I2835" s="358" t="s">
        <v>12893</v>
      </c>
      <c r="J2835" s="358" t="s">
        <v>12888</v>
      </c>
      <c r="K2835" s="358" t="s">
        <v>13558</v>
      </c>
      <c r="L2835" s="362">
        <v>40148</v>
      </c>
      <c r="N2835" s="362">
        <v>40148</v>
      </c>
      <c r="P2835" s="356" t="s">
        <v>13255</v>
      </c>
    </row>
    <row r="2836" spans="1:16" x14ac:dyDescent="0.2">
      <c r="A2836" s="356" t="s">
        <v>9713</v>
      </c>
      <c r="B2836" s="356" t="s">
        <v>18564</v>
      </c>
      <c r="C2836" s="358" t="s">
        <v>12965</v>
      </c>
      <c r="D2836" s="358" t="s">
        <v>12966</v>
      </c>
      <c r="E2836" s="358" t="s">
        <v>12904</v>
      </c>
      <c r="G2836" s="358" t="s">
        <v>12886</v>
      </c>
      <c r="H2836" s="385">
        <v>10.08</v>
      </c>
      <c r="I2836" s="358" t="s">
        <v>12893</v>
      </c>
      <c r="J2836" s="358" t="s">
        <v>12888</v>
      </c>
      <c r="K2836" s="358" t="s">
        <v>13558</v>
      </c>
      <c r="L2836" s="362">
        <v>40140</v>
      </c>
      <c r="N2836" s="362">
        <v>40140</v>
      </c>
      <c r="P2836" s="356" t="s">
        <v>13255</v>
      </c>
    </row>
    <row r="2837" spans="1:16" x14ac:dyDescent="0.2">
      <c r="A2837" s="356" t="s">
        <v>9714</v>
      </c>
      <c r="B2837" s="356" t="s">
        <v>18565</v>
      </c>
      <c r="C2837" s="358" t="s">
        <v>13116</v>
      </c>
      <c r="D2837" s="358" t="s">
        <v>12919</v>
      </c>
      <c r="E2837" s="358" t="s">
        <v>18566</v>
      </c>
      <c r="G2837" s="358" t="s">
        <v>12886</v>
      </c>
      <c r="H2837" s="385">
        <v>5.3650000000000002</v>
      </c>
      <c r="I2837" s="358" t="s">
        <v>12893</v>
      </c>
      <c r="J2837" s="358" t="s">
        <v>12888</v>
      </c>
      <c r="K2837" s="358" t="s">
        <v>13558</v>
      </c>
      <c r="L2837" s="362">
        <v>40141</v>
      </c>
      <c r="N2837" s="362">
        <v>40141</v>
      </c>
      <c r="P2837" s="356" t="s">
        <v>13255</v>
      </c>
    </row>
    <row r="2838" spans="1:16" x14ac:dyDescent="0.2">
      <c r="A2838" s="356" t="s">
        <v>9715</v>
      </c>
      <c r="B2838" s="356" t="s">
        <v>18567</v>
      </c>
      <c r="C2838" s="358" t="s">
        <v>14467</v>
      </c>
      <c r="D2838" s="358" t="s">
        <v>12984</v>
      </c>
      <c r="E2838" s="358" t="s">
        <v>18568</v>
      </c>
      <c r="G2838" s="358" t="s">
        <v>12886</v>
      </c>
      <c r="H2838" s="385">
        <v>59.57</v>
      </c>
      <c r="I2838" s="358" t="s">
        <v>12887</v>
      </c>
      <c r="J2838" s="358" t="s">
        <v>12888</v>
      </c>
      <c r="K2838" s="358" t="s">
        <v>13558</v>
      </c>
      <c r="L2838" s="362">
        <v>40170</v>
      </c>
      <c r="N2838" s="362">
        <v>40170</v>
      </c>
      <c r="P2838" s="356" t="s">
        <v>13318</v>
      </c>
    </row>
    <row r="2839" spans="1:16" x14ac:dyDescent="0.2">
      <c r="A2839" s="356" t="s">
        <v>9716</v>
      </c>
      <c r="B2839" s="356" t="s">
        <v>18567</v>
      </c>
      <c r="C2839" s="358" t="s">
        <v>14467</v>
      </c>
      <c r="D2839" s="358" t="s">
        <v>12984</v>
      </c>
      <c r="E2839" s="358" t="s">
        <v>18568</v>
      </c>
      <c r="G2839" s="358" t="s">
        <v>12886</v>
      </c>
      <c r="H2839" s="385">
        <v>122.64</v>
      </c>
      <c r="I2839" s="358" t="s">
        <v>12887</v>
      </c>
      <c r="J2839" s="358" t="s">
        <v>12888</v>
      </c>
      <c r="K2839" s="358" t="s">
        <v>13558</v>
      </c>
      <c r="L2839" s="362">
        <v>40499</v>
      </c>
      <c r="N2839" s="362">
        <v>40499</v>
      </c>
      <c r="P2839" s="356" t="s">
        <v>13318</v>
      </c>
    </row>
    <row r="2840" spans="1:16" x14ac:dyDescent="0.2">
      <c r="A2840" s="356" t="s">
        <v>9717</v>
      </c>
      <c r="B2840" s="356" t="s">
        <v>18569</v>
      </c>
      <c r="C2840" s="358" t="s">
        <v>14951</v>
      </c>
      <c r="D2840" s="358" t="s">
        <v>12919</v>
      </c>
      <c r="E2840" s="358" t="s">
        <v>18570</v>
      </c>
      <c r="G2840" s="358" t="s">
        <v>12886</v>
      </c>
      <c r="H2840" s="385">
        <v>16.920000000000002</v>
      </c>
      <c r="I2840" s="358" t="s">
        <v>12893</v>
      </c>
      <c r="J2840" s="358" t="s">
        <v>12888</v>
      </c>
      <c r="K2840" s="358" t="s">
        <v>13558</v>
      </c>
      <c r="L2840" s="362">
        <v>40147</v>
      </c>
      <c r="N2840" s="362">
        <v>40147</v>
      </c>
      <c r="P2840" s="356" t="s">
        <v>13255</v>
      </c>
    </row>
    <row r="2841" spans="1:16" x14ac:dyDescent="0.2">
      <c r="A2841" s="356" t="s">
        <v>9718</v>
      </c>
      <c r="B2841" s="356" t="s">
        <v>18571</v>
      </c>
      <c r="C2841" s="358" t="s">
        <v>13443</v>
      </c>
      <c r="D2841" s="358" t="s">
        <v>13324</v>
      </c>
      <c r="E2841" s="358" t="s">
        <v>16248</v>
      </c>
      <c r="G2841" s="358" t="s">
        <v>12886</v>
      </c>
      <c r="H2841" s="385">
        <v>41.097999999999999</v>
      </c>
      <c r="I2841" s="358" t="s">
        <v>12887</v>
      </c>
      <c r="J2841" s="358" t="s">
        <v>12888</v>
      </c>
      <c r="K2841" s="358" t="s">
        <v>13558</v>
      </c>
      <c r="L2841" s="362">
        <v>40149</v>
      </c>
      <c r="N2841" s="362">
        <v>40149</v>
      </c>
      <c r="P2841" s="356" t="s">
        <v>13605</v>
      </c>
    </row>
    <row r="2842" spans="1:16" x14ac:dyDescent="0.2">
      <c r="A2842" s="356" t="s">
        <v>9719</v>
      </c>
      <c r="B2842" s="356" t="s">
        <v>18572</v>
      </c>
      <c r="C2842" s="358" t="s">
        <v>14951</v>
      </c>
      <c r="D2842" s="358" t="s">
        <v>12919</v>
      </c>
      <c r="E2842" s="358" t="s">
        <v>15327</v>
      </c>
      <c r="G2842" s="358" t="s">
        <v>12886</v>
      </c>
      <c r="H2842" s="385">
        <v>7.56</v>
      </c>
      <c r="I2842" s="358" t="s">
        <v>12893</v>
      </c>
      <c r="J2842" s="358" t="s">
        <v>12888</v>
      </c>
      <c r="K2842" s="358" t="s">
        <v>13558</v>
      </c>
      <c r="L2842" s="362">
        <v>40147</v>
      </c>
      <c r="N2842" s="362">
        <v>40147</v>
      </c>
      <c r="P2842" s="356" t="s">
        <v>13255</v>
      </c>
    </row>
    <row r="2843" spans="1:16" x14ac:dyDescent="0.2">
      <c r="A2843" s="356" t="s">
        <v>9720</v>
      </c>
      <c r="B2843" s="356" t="s">
        <v>18573</v>
      </c>
      <c r="C2843" s="358" t="s">
        <v>13609</v>
      </c>
      <c r="D2843" s="358" t="s">
        <v>12895</v>
      </c>
      <c r="E2843" s="358" t="s">
        <v>18574</v>
      </c>
      <c r="G2843" s="358" t="s">
        <v>12886</v>
      </c>
      <c r="H2843" s="385">
        <v>11.34</v>
      </c>
      <c r="I2843" s="358" t="s">
        <v>12893</v>
      </c>
      <c r="J2843" s="358" t="s">
        <v>12888</v>
      </c>
      <c r="K2843" s="358" t="s">
        <v>13558</v>
      </c>
      <c r="L2843" s="362">
        <v>40129</v>
      </c>
      <c r="N2843" s="362">
        <v>40129</v>
      </c>
      <c r="P2843" s="356" t="s">
        <v>13255</v>
      </c>
    </row>
    <row r="2844" spans="1:16" x14ac:dyDescent="0.2">
      <c r="A2844" s="356" t="s">
        <v>9721</v>
      </c>
      <c r="B2844" s="356" t="s">
        <v>18575</v>
      </c>
      <c r="C2844" s="358" t="s">
        <v>12902</v>
      </c>
      <c r="D2844" s="358" t="s">
        <v>12903</v>
      </c>
      <c r="E2844" s="358" t="s">
        <v>18576</v>
      </c>
      <c r="G2844" s="358" t="s">
        <v>12886</v>
      </c>
      <c r="H2844" s="385">
        <v>20.66</v>
      </c>
      <c r="I2844" s="358" t="s">
        <v>12893</v>
      </c>
      <c r="J2844" s="358" t="s">
        <v>12888</v>
      </c>
      <c r="K2844" s="358" t="s">
        <v>13558</v>
      </c>
      <c r="L2844" s="362">
        <v>40147</v>
      </c>
      <c r="N2844" s="362">
        <v>40147</v>
      </c>
      <c r="P2844" s="356" t="s">
        <v>13255</v>
      </c>
    </row>
    <row r="2845" spans="1:16" x14ac:dyDescent="0.2">
      <c r="A2845" s="356" t="s">
        <v>9722</v>
      </c>
      <c r="B2845" s="356" t="s">
        <v>18577</v>
      </c>
      <c r="C2845" s="358" t="s">
        <v>14741</v>
      </c>
      <c r="D2845" s="358" t="s">
        <v>12910</v>
      </c>
      <c r="E2845" s="358" t="s">
        <v>15172</v>
      </c>
      <c r="G2845" s="358" t="s">
        <v>12886</v>
      </c>
      <c r="H2845" s="385">
        <v>11.52</v>
      </c>
      <c r="I2845" s="358" t="s">
        <v>12893</v>
      </c>
      <c r="J2845" s="358" t="s">
        <v>12888</v>
      </c>
      <c r="K2845" s="358" t="s">
        <v>13558</v>
      </c>
      <c r="L2845" s="362">
        <v>40151</v>
      </c>
      <c r="N2845" s="362">
        <v>40151</v>
      </c>
      <c r="P2845" s="356" t="s">
        <v>13255</v>
      </c>
    </row>
    <row r="2846" spans="1:16" x14ac:dyDescent="0.2">
      <c r="A2846" s="356" t="s">
        <v>9723</v>
      </c>
      <c r="B2846" s="356" t="s">
        <v>18578</v>
      </c>
      <c r="C2846" s="358" t="s">
        <v>13007</v>
      </c>
      <c r="D2846" s="358" t="s">
        <v>12976</v>
      </c>
      <c r="E2846" s="358" t="s">
        <v>18579</v>
      </c>
      <c r="G2846" s="358" t="s">
        <v>12886</v>
      </c>
      <c r="H2846" s="385">
        <v>5.52</v>
      </c>
      <c r="I2846" s="358" t="s">
        <v>12893</v>
      </c>
      <c r="J2846" s="358" t="s">
        <v>12888</v>
      </c>
      <c r="K2846" s="358" t="s">
        <v>13558</v>
      </c>
      <c r="L2846" s="362">
        <v>40162</v>
      </c>
      <c r="N2846" s="362">
        <v>40162</v>
      </c>
      <c r="P2846" s="356" t="s">
        <v>13255</v>
      </c>
    </row>
    <row r="2847" spans="1:16" x14ac:dyDescent="0.2">
      <c r="A2847" s="356" t="s">
        <v>9724</v>
      </c>
      <c r="B2847" s="356" t="s">
        <v>18580</v>
      </c>
      <c r="C2847" s="358" t="s">
        <v>12883</v>
      </c>
      <c r="D2847" s="358" t="s">
        <v>12884</v>
      </c>
      <c r="E2847" s="358" t="s">
        <v>18581</v>
      </c>
      <c r="G2847" s="358" t="s">
        <v>12886</v>
      </c>
      <c r="H2847" s="385">
        <v>4.5999999999999996</v>
      </c>
      <c r="I2847" s="358" t="s">
        <v>12893</v>
      </c>
      <c r="J2847" s="358" t="s">
        <v>12888</v>
      </c>
      <c r="K2847" s="358" t="s">
        <v>13558</v>
      </c>
      <c r="L2847" s="362">
        <v>40155</v>
      </c>
      <c r="N2847" s="362">
        <v>40155</v>
      </c>
      <c r="P2847" s="356" t="s">
        <v>13255</v>
      </c>
    </row>
    <row r="2848" spans="1:16" x14ac:dyDescent="0.2">
      <c r="A2848" s="356" t="s">
        <v>9725</v>
      </c>
      <c r="B2848" s="356" t="s">
        <v>18582</v>
      </c>
      <c r="C2848" s="358" t="s">
        <v>12933</v>
      </c>
      <c r="D2848" s="358" t="s">
        <v>12934</v>
      </c>
      <c r="E2848" s="358" t="s">
        <v>18583</v>
      </c>
      <c r="G2848" s="358" t="s">
        <v>12886</v>
      </c>
      <c r="H2848" s="385">
        <v>15.75</v>
      </c>
      <c r="I2848" s="358" t="s">
        <v>12893</v>
      </c>
      <c r="J2848" s="358" t="s">
        <v>12888</v>
      </c>
      <c r="K2848" s="358" t="s">
        <v>13558</v>
      </c>
      <c r="L2848" s="362">
        <v>40156</v>
      </c>
      <c r="N2848" s="362">
        <v>40156</v>
      </c>
      <c r="P2848" s="356" t="s">
        <v>13255</v>
      </c>
    </row>
    <row r="2849" spans="1:16" x14ac:dyDescent="0.2">
      <c r="A2849" s="356" t="s">
        <v>9726</v>
      </c>
      <c r="B2849" s="356" t="s">
        <v>18584</v>
      </c>
      <c r="C2849" s="358" t="s">
        <v>13378</v>
      </c>
      <c r="D2849" s="358" t="s">
        <v>13379</v>
      </c>
      <c r="E2849" s="358" t="s">
        <v>18585</v>
      </c>
      <c r="G2849" s="358" t="s">
        <v>12886</v>
      </c>
      <c r="H2849" s="385">
        <v>5.4</v>
      </c>
      <c r="I2849" s="358" t="s">
        <v>12893</v>
      </c>
      <c r="J2849" s="358" t="s">
        <v>12888</v>
      </c>
      <c r="K2849" s="358" t="s">
        <v>13558</v>
      </c>
      <c r="L2849" s="362">
        <v>40162</v>
      </c>
      <c r="N2849" s="362">
        <v>40162</v>
      </c>
      <c r="P2849" s="356" t="s">
        <v>13255</v>
      </c>
    </row>
    <row r="2850" spans="1:16" x14ac:dyDescent="0.2">
      <c r="A2850" s="356" t="s">
        <v>9727</v>
      </c>
      <c r="B2850" s="356" t="s">
        <v>18586</v>
      </c>
      <c r="C2850" s="358" t="s">
        <v>13116</v>
      </c>
      <c r="D2850" s="358" t="s">
        <v>12919</v>
      </c>
      <c r="E2850" s="358" t="s">
        <v>18587</v>
      </c>
      <c r="G2850" s="358" t="s">
        <v>12886</v>
      </c>
      <c r="H2850" s="385">
        <v>50.4</v>
      </c>
      <c r="I2850" s="358" t="s">
        <v>12893</v>
      </c>
      <c r="J2850" s="358" t="s">
        <v>12888</v>
      </c>
      <c r="K2850" s="358" t="s">
        <v>13558</v>
      </c>
      <c r="L2850" s="362">
        <v>40169</v>
      </c>
      <c r="N2850" s="362">
        <v>40169</v>
      </c>
      <c r="P2850" s="356" t="s">
        <v>13605</v>
      </c>
    </row>
    <row r="2851" spans="1:16" x14ac:dyDescent="0.2">
      <c r="A2851" s="356" t="s">
        <v>9728</v>
      </c>
      <c r="B2851" s="356" t="s">
        <v>18588</v>
      </c>
      <c r="C2851" s="358" t="s">
        <v>13378</v>
      </c>
      <c r="D2851" s="358" t="s">
        <v>13379</v>
      </c>
      <c r="E2851" s="358" t="s">
        <v>15728</v>
      </c>
      <c r="G2851" s="358" t="s">
        <v>12886</v>
      </c>
      <c r="H2851" s="385">
        <v>9.9</v>
      </c>
      <c r="I2851" s="358" t="s">
        <v>12893</v>
      </c>
      <c r="J2851" s="358" t="s">
        <v>12888</v>
      </c>
      <c r="K2851" s="358" t="s">
        <v>13558</v>
      </c>
      <c r="L2851" s="362">
        <v>40162</v>
      </c>
      <c r="N2851" s="362">
        <v>40162</v>
      </c>
      <c r="P2851" s="356" t="s">
        <v>13255</v>
      </c>
    </row>
    <row r="2852" spans="1:16" x14ac:dyDescent="0.2">
      <c r="A2852" s="356" t="s">
        <v>9729</v>
      </c>
      <c r="B2852" s="356" t="s">
        <v>18589</v>
      </c>
      <c r="C2852" s="358" t="s">
        <v>12962</v>
      </c>
      <c r="D2852" s="358" t="s">
        <v>12963</v>
      </c>
      <c r="E2852" s="358" t="s">
        <v>18590</v>
      </c>
      <c r="G2852" s="358" t="s">
        <v>12886</v>
      </c>
      <c r="H2852" s="385">
        <v>21.6</v>
      </c>
      <c r="I2852" s="358" t="s">
        <v>12893</v>
      </c>
      <c r="J2852" s="358" t="s">
        <v>12888</v>
      </c>
      <c r="K2852" s="358" t="s">
        <v>13558</v>
      </c>
      <c r="L2852" s="362">
        <v>40168</v>
      </c>
      <c r="N2852" s="362">
        <v>40168</v>
      </c>
      <c r="P2852" s="356" t="s">
        <v>13255</v>
      </c>
    </row>
    <row r="2853" spans="1:16" x14ac:dyDescent="0.2">
      <c r="A2853" s="356" t="s">
        <v>9730</v>
      </c>
      <c r="B2853" s="356" t="s">
        <v>18591</v>
      </c>
      <c r="C2853" s="358" t="s">
        <v>13378</v>
      </c>
      <c r="D2853" s="358" t="s">
        <v>13379</v>
      </c>
      <c r="E2853" s="358" t="s">
        <v>18592</v>
      </c>
      <c r="G2853" s="358" t="s">
        <v>12886</v>
      </c>
      <c r="H2853" s="385">
        <v>19.8</v>
      </c>
      <c r="I2853" s="358" t="s">
        <v>12893</v>
      </c>
      <c r="J2853" s="358" t="s">
        <v>12888</v>
      </c>
      <c r="K2853" s="358" t="s">
        <v>13558</v>
      </c>
      <c r="L2853" s="362">
        <v>40175</v>
      </c>
      <c r="N2853" s="362">
        <v>40175</v>
      </c>
      <c r="P2853" s="356" t="s">
        <v>13255</v>
      </c>
    </row>
    <row r="2854" spans="1:16" x14ac:dyDescent="0.2">
      <c r="A2854" s="356" t="s">
        <v>9731</v>
      </c>
      <c r="B2854" s="356" t="s">
        <v>18593</v>
      </c>
      <c r="C2854" s="358" t="s">
        <v>12933</v>
      </c>
      <c r="D2854" s="358" t="s">
        <v>12934</v>
      </c>
      <c r="E2854" s="358" t="s">
        <v>14782</v>
      </c>
      <c r="G2854" s="358" t="s">
        <v>12886</v>
      </c>
      <c r="H2854" s="385">
        <v>7.59</v>
      </c>
      <c r="I2854" s="358" t="s">
        <v>12893</v>
      </c>
      <c r="J2854" s="358" t="s">
        <v>12888</v>
      </c>
      <c r="K2854" s="358" t="s">
        <v>13558</v>
      </c>
      <c r="L2854" s="362">
        <v>40151</v>
      </c>
      <c r="N2854" s="362">
        <v>40151</v>
      </c>
      <c r="P2854" s="356" t="s">
        <v>13255</v>
      </c>
    </row>
    <row r="2855" spans="1:16" x14ac:dyDescent="0.2">
      <c r="A2855" s="356" t="s">
        <v>9732</v>
      </c>
      <c r="B2855" s="356" t="s">
        <v>18594</v>
      </c>
      <c r="C2855" s="358" t="s">
        <v>14029</v>
      </c>
      <c r="D2855" s="358" t="s">
        <v>12895</v>
      </c>
      <c r="E2855" s="358" t="s">
        <v>18595</v>
      </c>
      <c r="G2855" s="358" t="s">
        <v>12886</v>
      </c>
      <c r="H2855" s="385">
        <v>13.86</v>
      </c>
      <c r="I2855" s="358" t="s">
        <v>12893</v>
      </c>
      <c r="J2855" s="358" t="s">
        <v>12888</v>
      </c>
      <c r="K2855" s="358" t="s">
        <v>13558</v>
      </c>
      <c r="L2855" s="362">
        <v>40150</v>
      </c>
      <c r="N2855" s="362">
        <v>40150</v>
      </c>
      <c r="P2855" s="356" t="s">
        <v>13255</v>
      </c>
    </row>
    <row r="2856" spans="1:16" x14ac:dyDescent="0.2">
      <c r="A2856" s="356" t="s">
        <v>9733</v>
      </c>
      <c r="B2856" s="356" t="s">
        <v>18596</v>
      </c>
      <c r="C2856" s="358" t="s">
        <v>13609</v>
      </c>
      <c r="D2856" s="358" t="s">
        <v>12895</v>
      </c>
      <c r="E2856" s="358" t="s">
        <v>15670</v>
      </c>
      <c r="G2856" s="358" t="s">
        <v>12886</v>
      </c>
      <c r="H2856" s="385">
        <v>4.9000000000000004</v>
      </c>
      <c r="I2856" s="358" t="s">
        <v>12893</v>
      </c>
      <c r="J2856" s="358" t="s">
        <v>12888</v>
      </c>
      <c r="K2856" s="358" t="s">
        <v>13558</v>
      </c>
      <c r="L2856" s="362">
        <v>40149</v>
      </c>
      <c r="N2856" s="362">
        <v>40149</v>
      </c>
      <c r="P2856" s="356" t="s">
        <v>13255</v>
      </c>
    </row>
    <row r="2857" spans="1:16" x14ac:dyDescent="0.2">
      <c r="A2857" s="356" t="s">
        <v>9734</v>
      </c>
      <c r="B2857" s="356" t="s">
        <v>18597</v>
      </c>
      <c r="C2857" s="358" t="s">
        <v>12983</v>
      </c>
      <c r="D2857" s="358" t="s">
        <v>12984</v>
      </c>
      <c r="E2857" s="358" t="s">
        <v>18598</v>
      </c>
      <c r="G2857" s="358" t="s">
        <v>12886</v>
      </c>
      <c r="H2857" s="385">
        <v>9.43</v>
      </c>
      <c r="I2857" s="358" t="s">
        <v>12893</v>
      </c>
      <c r="J2857" s="358" t="s">
        <v>12888</v>
      </c>
      <c r="K2857" s="358" t="s">
        <v>13558</v>
      </c>
      <c r="L2857" s="362">
        <v>40154</v>
      </c>
      <c r="N2857" s="362">
        <v>40154</v>
      </c>
      <c r="P2857" s="356" t="s">
        <v>13255</v>
      </c>
    </row>
    <row r="2858" spans="1:16" x14ac:dyDescent="0.2">
      <c r="A2858" s="356" t="s">
        <v>9735</v>
      </c>
      <c r="B2858" s="356" t="s">
        <v>18599</v>
      </c>
      <c r="C2858" s="358" t="s">
        <v>14438</v>
      </c>
      <c r="D2858" s="358" t="s">
        <v>12931</v>
      </c>
      <c r="E2858" s="358" t="s">
        <v>18600</v>
      </c>
      <c r="G2858" s="358" t="s">
        <v>12886</v>
      </c>
      <c r="H2858" s="385">
        <v>4.32</v>
      </c>
      <c r="I2858" s="358" t="s">
        <v>12893</v>
      </c>
      <c r="J2858" s="358" t="s">
        <v>12888</v>
      </c>
      <c r="K2858" s="358" t="s">
        <v>13558</v>
      </c>
      <c r="L2858" s="362">
        <v>40165</v>
      </c>
      <c r="N2858" s="362">
        <v>40165</v>
      </c>
      <c r="P2858" s="356" t="s">
        <v>13255</v>
      </c>
    </row>
    <row r="2859" spans="1:16" x14ac:dyDescent="0.2">
      <c r="A2859" s="356" t="s">
        <v>9736</v>
      </c>
      <c r="B2859" s="356" t="s">
        <v>18601</v>
      </c>
      <c r="C2859" s="358" t="s">
        <v>14438</v>
      </c>
      <c r="D2859" s="358" t="s">
        <v>12931</v>
      </c>
      <c r="E2859" s="358" t="s">
        <v>18602</v>
      </c>
      <c r="G2859" s="358" t="s">
        <v>12886</v>
      </c>
      <c r="H2859" s="385">
        <v>6.48</v>
      </c>
      <c r="I2859" s="358" t="s">
        <v>12893</v>
      </c>
      <c r="J2859" s="358" t="s">
        <v>12888</v>
      </c>
      <c r="K2859" s="358" t="s">
        <v>13558</v>
      </c>
      <c r="L2859" s="362">
        <v>40165</v>
      </c>
      <c r="N2859" s="362">
        <v>40165</v>
      </c>
      <c r="P2859" s="356" t="s">
        <v>13255</v>
      </c>
    </row>
    <row r="2860" spans="1:16" x14ac:dyDescent="0.2">
      <c r="A2860" s="356" t="s">
        <v>9737</v>
      </c>
      <c r="B2860" s="356" t="s">
        <v>18603</v>
      </c>
      <c r="C2860" s="358" t="s">
        <v>14438</v>
      </c>
      <c r="D2860" s="358" t="s">
        <v>12931</v>
      </c>
      <c r="E2860" s="358" t="s">
        <v>18604</v>
      </c>
      <c r="G2860" s="358" t="s">
        <v>12886</v>
      </c>
      <c r="H2860" s="385">
        <v>8.64</v>
      </c>
      <c r="I2860" s="358" t="s">
        <v>12893</v>
      </c>
      <c r="J2860" s="358" t="s">
        <v>12888</v>
      </c>
      <c r="K2860" s="358" t="s">
        <v>13558</v>
      </c>
      <c r="L2860" s="362">
        <v>40169</v>
      </c>
      <c r="N2860" s="362">
        <v>40169</v>
      </c>
      <c r="P2860" s="356" t="s">
        <v>13255</v>
      </c>
    </row>
    <row r="2861" spans="1:16" x14ac:dyDescent="0.2">
      <c r="A2861" s="356" t="s">
        <v>9738</v>
      </c>
      <c r="B2861" s="356" t="s">
        <v>18605</v>
      </c>
      <c r="C2861" s="358" t="s">
        <v>13095</v>
      </c>
      <c r="D2861" s="358" t="s">
        <v>12976</v>
      </c>
      <c r="E2861" s="358" t="s">
        <v>18606</v>
      </c>
      <c r="G2861" s="358" t="s">
        <v>12886</v>
      </c>
      <c r="H2861" s="385">
        <v>5.4</v>
      </c>
      <c r="I2861" s="358" t="s">
        <v>12893</v>
      </c>
      <c r="J2861" s="358" t="s">
        <v>12888</v>
      </c>
      <c r="K2861" s="358" t="s">
        <v>13558</v>
      </c>
      <c r="L2861" s="362">
        <v>40168</v>
      </c>
      <c r="N2861" s="362">
        <v>40168</v>
      </c>
      <c r="P2861" s="356" t="s">
        <v>13255</v>
      </c>
    </row>
    <row r="2862" spans="1:16" x14ac:dyDescent="0.2">
      <c r="A2862" s="356" t="s">
        <v>9739</v>
      </c>
      <c r="B2862" s="356" t="s">
        <v>18607</v>
      </c>
      <c r="C2862" s="358" t="s">
        <v>13915</v>
      </c>
      <c r="D2862" s="358" t="s">
        <v>12919</v>
      </c>
      <c r="E2862" s="358" t="s">
        <v>18608</v>
      </c>
      <c r="G2862" s="358" t="s">
        <v>12886</v>
      </c>
      <c r="H2862" s="385">
        <v>4.32</v>
      </c>
      <c r="I2862" s="358" t="s">
        <v>12893</v>
      </c>
      <c r="J2862" s="358" t="s">
        <v>12888</v>
      </c>
      <c r="K2862" s="358" t="s">
        <v>13558</v>
      </c>
      <c r="L2862" s="362">
        <v>40163</v>
      </c>
      <c r="N2862" s="362">
        <v>40163</v>
      </c>
      <c r="P2862" s="356" t="s">
        <v>13255</v>
      </c>
    </row>
    <row r="2863" spans="1:16" x14ac:dyDescent="0.2">
      <c r="A2863" s="356" t="s">
        <v>9740</v>
      </c>
      <c r="B2863" s="356" t="s">
        <v>18609</v>
      </c>
      <c r="C2863" s="358" t="s">
        <v>13915</v>
      </c>
      <c r="D2863" s="358" t="s">
        <v>12919</v>
      </c>
      <c r="E2863" s="358" t="s">
        <v>18610</v>
      </c>
      <c r="G2863" s="358" t="s">
        <v>12886</v>
      </c>
      <c r="H2863" s="385">
        <v>3.24</v>
      </c>
      <c r="I2863" s="358" t="s">
        <v>12893</v>
      </c>
      <c r="J2863" s="358" t="s">
        <v>12888</v>
      </c>
      <c r="K2863" s="358" t="s">
        <v>13558</v>
      </c>
      <c r="L2863" s="362">
        <v>40164</v>
      </c>
      <c r="N2863" s="362">
        <v>40164</v>
      </c>
      <c r="P2863" s="356" t="s">
        <v>13255</v>
      </c>
    </row>
    <row r="2864" spans="1:16" x14ac:dyDescent="0.2">
      <c r="A2864" s="356" t="s">
        <v>9741</v>
      </c>
      <c r="B2864" s="356" t="s">
        <v>18611</v>
      </c>
      <c r="C2864" s="358" t="s">
        <v>13915</v>
      </c>
      <c r="D2864" s="358" t="s">
        <v>12919</v>
      </c>
      <c r="E2864" s="358" t="s">
        <v>18612</v>
      </c>
      <c r="G2864" s="358" t="s">
        <v>12886</v>
      </c>
      <c r="H2864" s="385">
        <v>29.88</v>
      </c>
      <c r="I2864" s="358" t="s">
        <v>12893</v>
      </c>
      <c r="J2864" s="358" t="s">
        <v>12888</v>
      </c>
      <c r="K2864" s="358" t="s">
        <v>13558</v>
      </c>
      <c r="L2864" s="362">
        <v>40164</v>
      </c>
      <c r="N2864" s="362">
        <v>40164</v>
      </c>
      <c r="P2864" s="356" t="s">
        <v>13255</v>
      </c>
    </row>
    <row r="2865" spans="1:16" x14ac:dyDescent="0.2">
      <c r="A2865" s="356" t="s">
        <v>9742</v>
      </c>
      <c r="B2865" s="356" t="s">
        <v>18613</v>
      </c>
      <c r="C2865" s="358" t="s">
        <v>14270</v>
      </c>
      <c r="D2865" s="358" t="s">
        <v>12931</v>
      </c>
      <c r="E2865" s="358" t="s">
        <v>16287</v>
      </c>
      <c r="G2865" s="358" t="s">
        <v>12886</v>
      </c>
      <c r="H2865" s="385">
        <v>9.8000000000000007</v>
      </c>
      <c r="I2865" s="358" t="s">
        <v>12893</v>
      </c>
      <c r="J2865" s="358" t="s">
        <v>12888</v>
      </c>
      <c r="K2865" s="358" t="s">
        <v>13558</v>
      </c>
      <c r="L2865" s="362">
        <v>40166</v>
      </c>
      <c r="N2865" s="362">
        <v>40166</v>
      </c>
      <c r="P2865" s="356" t="s">
        <v>13255</v>
      </c>
    </row>
    <row r="2866" spans="1:16" x14ac:dyDescent="0.2">
      <c r="A2866" s="356" t="s">
        <v>9743</v>
      </c>
      <c r="B2866" s="356" t="s">
        <v>18614</v>
      </c>
      <c r="C2866" s="358" t="s">
        <v>13323</v>
      </c>
      <c r="D2866" s="358" t="s">
        <v>13324</v>
      </c>
      <c r="E2866" s="358" t="s">
        <v>18615</v>
      </c>
      <c r="G2866" s="358" t="s">
        <v>12886</v>
      </c>
      <c r="H2866" s="385">
        <v>32.85</v>
      </c>
      <c r="I2866" s="358" t="s">
        <v>12887</v>
      </c>
      <c r="J2866" s="358" t="s">
        <v>12908</v>
      </c>
      <c r="K2866" s="358" t="s">
        <v>13558</v>
      </c>
      <c r="L2866" s="362">
        <v>40167</v>
      </c>
      <c r="N2866" s="362">
        <v>40167</v>
      </c>
      <c r="P2866" s="356" t="s">
        <v>13605</v>
      </c>
    </row>
    <row r="2867" spans="1:16" x14ac:dyDescent="0.2">
      <c r="A2867" s="356" t="s">
        <v>9744</v>
      </c>
      <c r="B2867" s="356" t="s">
        <v>18616</v>
      </c>
      <c r="C2867" s="358" t="s">
        <v>13323</v>
      </c>
      <c r="D2867" s="358" t="s">
        <v>13324</v>
      </c>
      <c r="E2867" s="358" t="s">
        <v>18617</v>
      </c>
      <c r="G2867" s="358" t="s">
        <v>12886</v>
      </c>
      <c r="H2867" s="385">
        <v>53.28</v>
      </c>
      <c r="I2867" s="358" t="s">
        <v>12887</v>
      </c>
      <c r="J2867" s="358" t="s">
        <v>12908</v>
      </c>
      <c r="K2867" s="358" t="s">
        <v>13558</v>
      </c>
      <c r="L2867" s="362">
        <v>40167</v>
      </c>
      <c r="N2867" s="362">
        <v>40167</v>
      </c>
      <c r="P2867" s="356" t="s">
        <v>13605</v>
      </c>
    </row>
    <row r="2868" spans="1:16" x14ac:dyDescent="0.2">
      <c r="A2868" s="356" t="s">
        <v>9745</v>
      </c>
      <c r="B2868" s="356" t="s">
        <v>18618</v>
      </c>
      <c r="C2868" s="358" t="s">
        <v>14190</v>
      </c>
      <c r="D2868" s="358" t="s">
        <v>12931</v>
      </c>
      <c r="E2868" s="358" t="s">
        <v>14684</v>
      </c>
      <c r="G2868" s="358" t="s">
        <v>12886</v>
      </c>
      <c r="H2868" s="385">
        <v>8.2799999999999994</v>
      </c>
      <c r="I2868" s="358" t="s">
        <v>12893</v>
      </c>
      <c r="J2868" s="358" t="s">
        <v>12888</v>
      </c>
      <c r="K2868" s="358" t="s">
        <v>13558</v>
      </c>
      <c r="L2868" s="362">
        <v>40158</v>
      </c>
      <c r="N2868" s="362">
        <v>40158</v>
      </c>
      <c r="P2868" s="356" t="s">
        <v>13255</v>
      </c>
    </row>
    <row r="2869" spans="1:16" x14ac:dyDescent="0.2">
      <c r="A2869" s="356" t="s">
        <v>9746</v>
      </c>
      <c r="B2869" s="356" t="s">
        <v>18619</v>
      </c>
      <c r="C2869" s="358" t="s">
        <v>13595</v>
      </c>
      <c r="D2869" s="358" t="s">
        <v>13596</v>
      </c>
      <c r="E2869" s="358" t="s">
        <v>18620</v>
      </c>
      <c r="G2869" s="358" t="s">
        <v>12886</v>
      </c>
      <c r="H2869" s="385">
        <v>9.1999999999999993</v>
      </c>
      <c r="I2869" s="358" t="s">
        <v>12893</v>
      </c>
      <c r="J2869" s="358" t="s">
        <v>12888</v>
      </c>
      <c r="K2869" s="358" t="s">
        <v>13558</v>
      </c>
      <c r="L2869" s="362">
        <v>40133</v>
      </c>
      <c r="N2869" s="362">
        <v>40133</v>
      </c>
      <c r="P2869" s="356" t="s">
        <v>13255</v>
      </c>
    </row>
    <row r="2870" spans="1:16" x14ac:dyDescent="0.2">
      <c r="A2870" s="356" t="s">
        <v>9747</v>
      </c>
      <c r="B2870" s="356" t="s">
        <v>18621</v>
      </c>
      <c r="C2870" s="358" t="s">
        <v>15472</v>
      </c>
      <c r="D2870" s="358" t="s">
        <v>12997</v>
      </c>
      <c r="E2870" s="358" t="s">
        <v>18622</v>
      </c>
      <c r="G2870" s="358" t="s">
        <v>12886</v>
      </c>
      <c r="H2870" s="385">
        <v>8.1999999999999993</v>
      </c>
      <c r="I2870" s="358" t="s">
        <v>12893</v>
      </c>
      <c r="J2870" s="358" t="s">
        <v>12888</v>
      </c>
      <c r="K2870" s="358" t="s">
        <v>13558</v>
      </c>
      <c r="L2870" s="362">
        <v>40154</v>
      </c>
      <c r="N2870" s="362">
        <v>40154</v>
      </c>
      <c r="P2870" s="356" t="s">
        <v>13255</v>
      </c>
    </row>
    <row r="2871" spans="1:16" x14ac:dyDescent="0.2">
      <c r="A2871" s="356" t="s">
        <v>6827</v>
      </c>
      <c r="B2871" s="356" t="s">
        <v>18623</v>
      </c>
      <c r="C2871" s="358" t="s">
        <v>12933</v>
      </c>
      <c r="D2871" s="358" t="s">
        <v>12934</v>
      </c>
      <c r="E2871" s="358" t="s">
        <v>18624</v>
      </c>
      <c r="G2871" s="358" t="s">
        <v>12886</v>
      </c>
      <c r="H2871" s="385">
        <v>11.27</v>
      </c>
      <c r="I2871" s="358" t="s">
        <v>12893</v>
      </c>
      <c r="J2871" s="358" t="s">
        <v>12888</v>
      </c>
      <c r="K2871" s="358" t="s">
        <v>13558</v>
      </c>
      <c r="L2871" s="362">
        <v>40169</v>
      </c>
      <c r="N2871" s="362">
        <v>40169</v>
      </c>
      <c r="P2871" s="356" t="s">
        <v>13255</v>
      </c>
    </row>
    <row r="2872" spans="1:16" x14ac:dyDescent="0.2">
      <c r="A2872" s="356" t="s">
        <v>9748</v>
      </c>
      <c r="B2872" s="356" t="s">
        <v>18625</v>
      </c>
      <c r="C2872" s="358" t="s">
        <v>13310</v>
      </c>
      <c r="D2872" s="358" t="s">
        <v>12910</v>
      </c>
      <c r="E2872" s="358" t="s">
        <v>18626</v>
      </c>
      <c r="G2872" s="358" t="s">
        <v>12886</v>
      </c>
      <c r="H2872" s="385">
        <v>16.2</v>
      </c>
      <c r="I2872" s="358" t="s">
        <v>12893</v>
      </c>
      <c r="J2872" s="358" t="s">
        <v>12888</v>
      </c>
      <c r="K2872" s="358" t="s">
        <v>13558</v>
      </c>
      <c r="L2872" s="362">
        <v>40157</v>
      </c>
      <c r="N2872" s="362">
        <v>40157</v>
      </c>
      <c r="P2872" s="356" t="s">
        <v>13255</v>
      </c>
    </row>
    <row r="2873" spans="1:16" x14ac:dyDescent="0.2">
      <c r="A2873" s="356" t="s">
        <v>9749</v>
      </c>
      <c r="B2873" s="356" t="s">
        <v>18627</v>
      </c>
      <c r="C2873" s="358" t="s">
        <v>13001</v>
      </c>
      <c r="D2873" s="358" t="s">
        <v>12916</v>
      </c>
      <c r="E2873" s="358" t="s">
        <v>18628</v>
      </c>
      <c r="G2873" s="358" t="s">
        <v>12886</v>
      </c>
      <c r="H2873" s="385">
        <v>5.6</v>
      </c>
      <c r="I2873" s="358" t="s">
        <v>12893</v>
      </c>
      <c r="J2873" s="358" t="s">
        <v>12888</v>
      </c>
      <c r="K2873" s="358" t="s">
        <v>13558</v>
      </c>
      <c r="L2873" s="362">
        <v>40156</v>
      </c>
      <c r="N2873" s="362">
        <v>40156</v>
      </c>
      <c r="P2873" s="356" t="s">
        <v>13255</v>
      </c>
    </row>
    <row r="2874" spans="1:16" x14ac:dyDescent="0.2">
      <c r="A2874" s="356" t="s">
        <v>9750</v>
      </c>
      <c r="B2874" s="356" t="s">
        <v>18629</v>
      </c>
      <c r="C2874" s="358" t="s">
        <v>12915</v>
      </c>
      <c r="D2874" s="358" t="s">
        <v>12916</v>
      </c>
      <c r="E2874" s="358" t="s">
        <v>18630</v>
      </c>
      <c r="G2874" s="358" t="s">
        <v>12886</v>
      </c>
      <c r="H2874" s="385">
        <v>7.7</v>
      </c>
      <c r="I2874" s="358" t="s">
        <v>12893</v>
      </c>
      <c r="J2874" s="358" t="s">
        <v>12888</v>
      </c>
      <c r="K2874" s="358" t="s">
        <v>13558</v>
      </c>
      <c r="L2874" s="362">
        <v>40170</v>
      </c>
      <c r="N2874" s="362">
        <v>40170</v>
      </c>
      <c r="P2874" s="356" t="s">
        <v>13255</v>
      </c>
    </row>
    <row r="2875" spans="1:16" x14ac:dyDescent="0.2">
      <c r="A2875" s="356" t="s">
        <v>9751</v>
      </c>
      <c r="B2875" s="356" t="s">
        <v>18631</v>
      </c>
      <c r="C2875" s="358" t="s">
        <v>12915</v>
      </c>
      <c r="D2875" s="358" t="s">
        <v>12916</v>
      </c>
      <c r="E2875" s="358" t="s">
        <v>18632</v>
      </c>
      <c r="G2875" s="358" t="s">
        <v>12886</v>
      </c>
      <c r="H2875" s="385">
        <v>4.9000000000000004</v>
      </c>
      <c r="I2875" s="358" t="s">
        <v>12893</v>
      </c>
      <c r="J2875" s="358" t="s">
        <v>12888</v>
      </c>
      <c r="K2875" s="358" t="s">
        <v>13558</v>
      </c>
      <c r="L2875" s="362">
        <v>40170</v>
      </c>
      <c r="N2875" s="362">
        <v>40170</v>
      </c>
      <c r="P2875" s="356" t="s">
        <v>13255</v>
      </c>
    </row>
    <row r="2876" spans="1:16" x14ac:dyDescent="0.2">
      <c r="A2876" s="356" t="s">
        <v>9752</v>
      </c>
      <c r="B2876" s="356" t="s">
        <v>18633</v>
      </c>
      <c r="C2876" s="358" t="s">
        <v>14029</v>
      </c>
      <c r="D2876" s="358" t="s">
        <v>12895</v>
      </c>
      <c r="E2876" s="358" t="s">
        <v>18634</v>
      </c>
      <c r="G2876" s="358" t="s">
        <v>12886</v>
      </c>
      <c r="H2876" s="385">
        <v>11.93</v>
      </c>
      <c r="I2876" s="358" t="s">
        <v>12893</v>
      </c>
      <c r="J2876" s="358" t="s">
        <v>12888</v>
      </c>
      <c r="K2876" s="358" t="s">
        <v>13558</v>
      </c>
      <c r="L2876" s="362">
        <v>40161</v>
      </c>
      <c r="N2876" s="362">
        <v>40161</v>
      </c>
      <c r="P2876" s="356" t="s">
        <v>13255</v>
      </c>
    </row>
    <row r="2877" spans="1:16" x14ac:dyDescent="0.2">
      <c r="A2877" s="356" t="s">
        <v>9753</v>
      </c>
      <c r="B2877" s="356" t="s">
        <v>18635</v>
      </c>
      <c r="C2877" s="358" t="s">
        <v>12933</v>
      </c>
      <c r="D2877" s="358" t="s">
        <v>12934</v>
      </c>
      <c r="E2877" s="358" t="s">
        <v>18636</v>
      </c>
      <c r="G2877" s="358" t="s">
        <v>12886</v>
      </c>
      <c r="H2877" s="385">
        <v>10.44</v>
      </c>
      <c r="I2877" s="358" t="s">
        <v>12893</v>
      </c>
      <c r="J2877" s="358" t="s">
        <v>12888</v>
      </c>
      <c r="K2877" s="358" t="s">
        <v>13558</v>
      </c>
      <c r="L2877" s="362">
        <v>40158</v>
      </c>
      <c r="N2877" s="362">
        <v>40158</v>
      </c>
      <c r="P2877" s="356" t="s">
        <v>13255</v>
      </c>
    </row>
    <row r="2878" spans="1:16" x14ac:dyDescent="0.2">
      <c r="A2878" s="356" t="s">
        <v>9754</v>
      </c>
      <c r="B2878" s="356" t="s">
        <v>18637</v>
      </c>
      <c r="C2878" s="358" t="s">
        <v>13419</v>
      </c>
      <c r="D2878" s="358" t="s">
        <v>12992</v>
      </c>
      <c r="E2878" s="358" t="s">
        <v>17873</v>
      </c>
      <c r="G2878" s="358" t="s">
        <v>12886</v>
      </c>
      <c r="H2878" s="385">
        <v>6.3</v>
      </c>
      <c r="I2878" s="358" t="s">
        <v>12893</v>
      </c>
      <c r="J2878" s="358" t="s">
        <v>12888</v>
      </c>
      <c r="K2878" s="358" t="s">
        <v>13558</v>
      </c>
      <c r="L2878" s="362">
        <v>40168</v>
      </c>
      <c r="N2878" s="362">
        <v>40168</v>
      </c>
      <c r="P2878" s="356" t="s">
        <v>13255</v>
      </c>
    </row>
    <row r="2879" spans="1:16" x14ac:dyDescent="0.2">
      <c r="A2879" s="356" t="s">
        <v>9755</v>
      </c>
      <c r="B2879" s="356" t="s">
        <v>18638</v>
      </c>
      <c r="C2879" s="358" t="s">
        <v>13847</v>
      </c>
      <c r="D2879" s="358" t="s">
        <v>12997</v>
      </c>
      <c r="E2879" s="358" t="s">
        <v>15722</v>
      </c>
      <c r="G2879" s="358" t="s">
        <v>12886</v>
      </c>
      <c r="H2879" s="385">
        <v>5.2</v>
      </c>
      <c r="I2879" s="358" t="s">
        <v>12893</v>
      </c>
      <c r="J2879" s="358" t="s">
        <v>12888</v>
      </c>
      <c r="K2879" s="358" t="s">
        <v>13558</v>
      </c>
      <c r="L2879" s="362">
        <v>40161</v>
      </c>
      <c r="N2879" s="362">
        <v>40161</v>
      </c>
      <c r="P2879" s="356" t="s">
        <v>13255</v>
      </c>
    </row>
    <row r="2880" spans="1:16" x14ac:dyDescent="0.2">
      <c r="A2880" s="356" t="s">
        <v>9756</v>
      </c>
      <c r="B2880" s="356" t="s">
        <v>18639</v>
      </c>
      <c r="C2880" s="358" t="s">
        <v>13378</v>
      </c>
      <c r="D2880" s="358" t="s">
        <v>13379</v>
      </c>
      <c r="E2880" s="358" t="s">
        <v>18640</v>
      </c>
      <c r="G2880" s="358" t="s">
        <v>12886</v>
      </c>
      <c r="H2880" s="385">
        <v>10.35</v>
      </c>
      <c r="I2880" s="358" t="s">
        <v>12893</v>
      </c>
      <c r="J2880" s="358" t="s">
        <v>12888</v>
      </c>
      <c r="K2880" s="358" t="s">
        <v>13558</v>
      </c>
      <c r="L2880" s="362">
        <v>40168</v>
      </c>
      <c r="N2880" s="362">
        <v>40168</v>
      </c>
      <c r="P2880" s="356" t="s">
        <v>13255</v>
      </c>
    </row>
    <row r="2881" spans="1:16" x14ac:dyDescent="0.2">
      <c r="A2881" s="356" t="s">
        <v>9757</v>
      </c>
      <c r="B2881" s="356" t="s">
        <v>18641</v>
      </c>
      <c r="C2881" s="358" t="s">
        <v>13955</v>
      </c>
      <c r="D2881" s="358" t="s">
        <v>12997</v>
      </c>
      <c r="E2881" s="358" t="s">
        <v>18642</v>
      </c>
      <c r="G2881" s="358" t="s">
        <v>12886</v>
      </c>
      <c r="H2881" s="385">
        <v>9.36</v>
      </c>
      <c r="I2881" s="358" t="s">
        <v>12893</v>
      </c>
      <c r="J2881" s="358" t="s">
        <v>12888</v>
      </c>
      <c r="K2881" s="358" t="s">
        <v>13558</v>
      </c>
      <c r="L2881" s="362">
        <v>40161</v>
      </c>
      <c r="N2881" s="362">
        <v>40161</v>
      </c>
      <c r="P2881" s="356" t="s">
        <v>13255</v>
      </c>
    </row>
    <row r="2882" spans="1:16" x14ac:dyDescent="0.2">
      <c r="A2882" s="356" t="s">
        <v>9758</v>
      </c>
      <c r="B2882" s="356" t="s">
        <v>18643</v>
      </c>
      <c r="C2882" s="358" t="s">
        <v>13017</v>
      </c>
      <c r="D2882" s="358" t="s">
        <v>13018</v>
      </c>
      <c r="E2882" s="358" t="s">
        <v>18644</v>
      </c>
      <c r="G2882" s="358" t="s">
        <v>12886</v>
      </c>
      <c r="H2882" s="385">
        <v>3.24</v>
      </c>
      <c r="I2882" s="358" t="s">
        <v>12893</v>
      </c>
      <c r="J2882" s="358" t="s">
        <v>12888</v>
      </c>
      <c r="K2882" s="358" t="s">
        <v>13558</v>
      </c>
      <c r="L2882" s="362">
        <v>40136</v>
      </c>
      <c r="N2882" s="362">
        <v>40136</v>
      </c>
      <c r="P2882" s="356" t="s">
        <v>13255</v>
      </c>
    </row>
    <row r="2883" spans="1:16" x14ac:dyDescent="0.2">
      <c r="A2883" s="356" t="s">
        <v>9759</v>
      </c>
      <c r="B2883" s="356" t="s">
        <v>18645</v>
      </c>
      <c r="C2883" s="358" t="s">
        <v>12905</v>
      </c>
      <c r="D2883" s="358" t="s">
        <v>12987</v>
      </c>
      <c r="E2883" s="358" t="s">
        <v>18646</v>
      </c>
      <c r="G2883" s="358" t="s">
        <v>12886</v>
      </c>
      <c r="H2883" s="385">
        <v>12.6</v>
      </c>
      <c r="I2883" s="358" t="s">
        <v>12893</v>
      </c>
      <c r="J2883" s="358" t="s">
        <v>12888</v>
      </c>
      <c r="K2883" s="358" t="s">
        <v>13558</v>
      </c>
      <c r="L2883" s="362">
        <v>40140</v>
      </c>
      <c r="N2883" s="362">
        <v>40140</v>
      </c>
      <c r="P2883" s="356" t="s">
        <v>13255</v>
      </c>
    </row>
    <row r="2884" spans="1:16" x14ac:dyDescent="0.2">
      <c r="A2884" s="356" t="s">
        <v>9760</v>
      </c>
      <c r="B2884" s="356" t="s">
        <v>18647</v>
      </c>
      <c r="C2884" s="358" t="s">
        <v>12926</v>
      </c>
      <c r="D2884" s="358" t="s">
        <v>12927</v>
      </c>
      <c r="E2884" s="358" t="s">
        <v>18648</v>
      </c>
      <c r="G2884" s="358" t="s">
        <v>12886</v>
      </c>
      <c r="H2884" s="385">
        <v>4.2750000000000004</v>
      </c>
      <c r="I2884" s="358" t="s">
        <v>12893</v>
      </c>
      <c r="J2884" s="358" t="s">
        <v>12888</v>
      </c>
      <c r="K2884" s="358" t="s">
        <v>13558</v>
      </c>
      <c r="L2884" s="362">
        <v>40147</v>
      </c>
      <c r="N2884" s="362">
        <v>40147</v>
      </c>
      <c r="P2884" s="356" t="s">
        <v>13255</v>
      </c>
    </row>
    <row r="2885" spans="1:16" x14ac:dyDescent="0.2">
      <c r="A2885" s="356" t="s">
        <v>9761</v>
      </c>
      <c r="B2885" s="356" t="s">
        <v>18649</v>
      </c>
      <c r="C2885" s="358" t="s">
        <v>12905</v>
      </c>
      <c r="D2885" s="358" t="s">
        <v>12951</v>
      </c>
      <c r="E2885" s="358" t="s">
        <v>18650</v>
      </c>
      <c r="G2885" s="358" t="s">
        <v>12886</v>
      </c>
      <c r="H2885" s="385">
        <v>4.5</v>
      </c>
      <c r="I2885" s="358" t="s">
        <v>12893</v>
      </c>
      <c r="J2885" s="358" t="s">
        <v>12888</v>
      </c>
      <c r="K2885" s="358" t="s">
        <v>13558</v>
      </c>
      <c r="L2885" s="362">
        <v>40136</v>
      </c>
      <c r="N2885" s="362">
        <v>40136</v>
      </c>
      <c r="P2885" s="356" t="s">
        <v>13255</v>
      </c>
    </row>
    <row r="2886" spans="1:16" x14ac:dyDescent="0.2">
      <c r="A2886" s="356" t="s">
        <v>9762</v>
      </c>
      <c r="B2886" s="356" t="s">
        <v>18651</v>
      </c>
      <c r="C2886" s="358" t="s">
        <v>13621</v>
      </c>
      <c r="D2886" s="358" t="s">
        <v>12960</v>
      </c>
      <c r="E2886" s="358" t="s">
        <v>18652</v>
      </c>
      <c r="G2886" s="358" t="s">
        <v>12886</v>
      </c>
      <c r="H2886" s="385">
        <v>4.4400000000000004</v>
      </c>
      <c r="I2886" s="358" t="s">
        <v>12893</v>
      </c>
      <c r="J2886" s="358" t="s">
        <v>12888</v>
      </c>
      <c r="K2886" s="358" t="s">
        <v>13558</v>
      </c>
      <c r="L2886" s="362">
        <v>40098</v>
      </c>
      <c r="N2886" s="362">
        <v>40098</v>
      </c>
      <c r="P2886" s="356" t="s">
        <v>13255</v>
      </c>
    </row>
    <row r="2887" spans="1:16" x14ac:dyDescent="0.2">
      <c r="A2887" s="356" t="s">
        <v>9763</v>
      </c>
      <c r="B2887" s="356" t="s">
        <v>18653</v>
      </c>
      <c r="C2887" s="358" t="s">
        <v>13031</v>
      </c>
      <c r="D2887" s="358" t="s">
        <v>12960</v>
      </c>
      <c r="E2887" s="358" t="s">
        <v>18654</v>
      </c>
      <c r="G2887" s="358" t="s">
        <v>12886</v>
      </c>
      <c r="H2887" s="385">
        <v>14.4</v>
      </c>
      <c r="I2887" s="358" t="s">
        <v>12893</v>
      </c>
      <c r="J2887" s="358" t="s">
        <v>12888</v>
      </c>
      <c r="K2887" s="358" t="s">
        <v>13558</v>
      </c>
      <c r="L2887" s="362">
        <v>40130</v>
      </c>
      <c r="N2887" s="362">
        <v>40130</v>
      </c>
      <c r="P2887" s="356" t="s">
        <v>13255</v>
      </c>
    </row>
    <row r="2888" spans="1:16" x14ac:dyDescent="0.2">
      <c r="A2888" s="356" t="s">
        <v>9764</v>
      </c>
      <c r="B2888" s="356" t="s">
        <v>18655</v>
      </c>
      <c r="C2888" s="358" t="s">
        <v>13230</v>
      </c>
      <c r="D2888" s="358" t="s">
        <v>13231</v>
      </c>
      <c r="E2888" s="358" t="s">
        <v>15734</v>
      </c>
      <c r="G2888" s="358" t="s">
        <v>12886</v>
      </c>
      <c r="H2888" s="385">
        <v>5.85</v>
      </c>
      <c r="I2888" s="358" t="s">
        <v>12893</v>
      </c>
      <c r="J2888" s="358" t="s">
        <v>12888</v>
      </c>
      <c r="K2888" s="358" t="s">
        <v>13558</v>
      </c>
      <c r="L2888" s="362">
        <v>40114</v>
      </c>
      <c r="N2888" s="362">
        <v>40114</v>
      </c>
      <c r="P2888" s="356" t="s">
        <v>13255</v>
      </c>
    </row>
    <row r="2889" spans="1:16" x14ac:dyDescent="0.2">
      <c r="A2889" s="356" t="s">
        <v>9765</v>
      </c>
      <c r="B2889" s="356" t="s">
        <v>18656</v>
      </c>
      <c r="C2889" s="358" t="s">
        <v>14438</v>
      </c>
      <c r="D2889" s="358" t="s">
        <v>12931</v>
      </c>
      <c r="E2889" s="358" t="s">
        <v>18657</v>
      </c>
      <c r="G2889" s="358" t="s">
        <v>12886</v>
      </c>
      <c r="H2889" s="385">
        <v>6.8449999999999998</v>
      </c>
      <c r="I2889" s="358" t="s">
        <v>12893</v>
      </c>
      <c r="J2889" s="358" t="s">
        <v>12888</v>
      </c>
      <c r="K2889" s="358" t="s">
        <v>13558</v>
      </c>
      <c r="L2889" s="362">
        <v>40158</v>
      </c>
      <c r="N2889" s="362">
        <v>40158</v>
      </c>
      <c r="P2889" s="356" t="s">
        <v>13255</v>
      </c>
    </row>
    <row r="2890" spans="1:16" x14ac:dyDescent="0.2">
      <c r="A2890" s="356" t="s">
        <v>9766</v>
      </c>
      <c r="B2890" s="356" t="s">
        <v>18658</v>
      </c>
      <c r="C2890" s="358" t="s">
        <v>13005</v>
      </c>
      <c r="D2890" s="358" t="s">
        <v>12931</v>
      </c>
      <c r="E2890" s="358" t="s">
        <v>18024</v>
      </c>
      <c r="G2890" s="358" t="s">
        <v>12886</v>
      </c>
      <c r="H2890" s="385">
        <v>5.0999999999999996</v>
      </c>
      <c r="I2890" s="358" t="s">
        <v>12893</v>
      </c>
      <c r="J2890" s="358" t="s">
        <v>12888</v>
      </c>
      <c r="K2890" s="358" t="s">
        <v>13558</v>
      </c>
      <c r="L2890" s="362">
        <v>40162</v>
      </c>
      <c r="N2890" s="362">
        <v>40162</v>
      </c>
      <c r="P2890" s="356" t="s">
        <v>13255</v>
      </c>
    </row>
    <row r="2891" spans="1:16" x14ac:dyDescent="0.2">
      <c r="A2891" s="356" t="s">
        <v>9767</v>
      </c>
      <c r="B2891" s="356" t="s">
        <v>18659</v>
      </c>
      <c r="C2891" s="358" t="s">
        <v>12955</v>
      </c>
      <c r="D2891" s="358" t="s">
        <v>12895</v>
      </c>
      <c r="E2891" s="358" t="s">
        <v>18660</v>
      </c>
      <c r="G2891" s="358" t="s">
        <v>12886</v>
      </c>
      <c r="H2891" s="385">
        <v>10.81</v>
      </c>
      <c r="I2891" s="358" t="s">
        <v>12893</v>
      </c>
      <c r="J2891" s="358" t="s">
        <v>12888</v>
      </c>
      <c r="K2891" s="358" t="s">
        <v>13558</v>
      </c>
      <c r="L2891" s="362">
        <v>40158</v>
      </c>
      <c r="N2891" s="362">
        <v>40158</v>
      </c>
      <c r="P2891" s="356" t="s">
        <v>13255</v>
      </c>
    </row>
    <row r="2892" spans="1:16" x14ac:dyDescent="0.2">
      <c r="A2892" s="356" t="s">
        <v>9768</v>
      </c>
      <c r="B2892" s="356" t="s">
        <v>18661</v>
      </c>
      <c r="C2892" s="358" t="s">
        <v>12902</v>
      </c>
      <c r="D2892" s="358" t="s">
        <v>12903</v>
      </c>
      <c r="E2892" s="358" t="s">
        <v>18662</v>
      </c>
      <c r="G2892" s="358" t="s">
        <v>12886</v>
      </c>
      <c r="H2892" s="385">
        <v>93.96</v>
      </c>
      <c r="I2892" s="358" t="s">
        <v>12887</v>
      </c>
      <c r="J2892" s="358" t="s">
        <v>12908</v>
      </c>
      <c r="K2892" s="358" t="s">
        <v>13558</v>
      </c>
      <c r="L2892" s="362">
        <v>40169</v>
      </c>
      <c r="N2892" s="362">
        <v>40169</v>
      </c>
      <c r="P2892" s="356" t="s">
        <v>13605</v>
      </c>
    </row>
    <row r="2893" spans="1:16" x14ac:dyDescent="0.2">
      <c r="A2893" s="356" t="s">
        <v>9769</v>
      </c>
      <c r="B2893" s="356" t="s">
        <v>18661</v>
      </c>
      <c r="C2893" s="358" t="s">
        <v>12902</v>
      </c>
      <c r="D2893" s="358" t="s">
        <v>12903</v>
      </c>
      <c r="E2893" s="358" t="s">
        <v>18662</v>
      </c>
      <c r="G2893" s="358" t="s">
        <v>12886</v>
      </c>
      <c r="H2893" s="385">
        <v>63.36</v>
      </c>
      <c r="I2893" s="358" t="s">
        <v>12887</v>
      </c>
      <c r="J2893" s="358" t="s">
        <v>12908</v>
      </c>
      <c r="K2893" s="358" t="s">
        <v>13558</v>
      </c>
      <c r="L2893" s="362">
        <v>40898</v>
      </c>
      <c r="N2893" s="362">
        <v>40898</v>
      </c>
      <c r="P2893" s="356" t="s">
        <v>13605</v>
      </c>
    </row>
    <row r="2894" spans="1:16" x14ac:dyDescent="0.2">
      <c r="A2894" s="356" t="s">
        <v>9770</v>
      </c>
      <c r="B2894" s="356" t="s">
        <v>18663</v>
      </c>
      <c r="C2894" s="358" t="s">
        <v>12890</v>
      </c>
      <c r="D2894" s="358" t="s">
        <v>12891</v>
      </c>
      <c r="E2894" s="358" t="s">
        <v>18664</v>
      </c>
      <c r="G2894" s="358" t="s">
        <v>12886</v>
      </c>
      <c r="H2894" s="385">
        <v>29.73</v>
      </c>
      <c r="I2894" s="358" t="s">
        <v>12893</v>
      </c>
      <c r="J2894" s="358" t="s">
        <v>12888</v>
      </c>
      <c r="K2894" s="358" t="s">
        <v>13558</v>
      </c>
      <c r="L2894" s="362">
        <v>40158</v>
      </c>
      <c r="N2894" s="362">
        <v>40158</v>
      </c>
      <c r="P2894" s="356" t="s">
        <v>13255</v>
      </c>
    </row>
    <row r="2895" spans="1:16" x14ac:dyDescent="0.2">
      <c r="A2895" s="356" t="s">
        <v>9771</v>
      </c>
      <c r="B2895" s="356" t="s">
        <v>18665</v>
      </c>
      <c r="C2895" s="358" t="s">
        <v>13031</v>
      </c>
      <c r="D2895" s="358" t="s">
        <v>12960</v>
      </c>
      <c r="E2895" s="358" t="s">
        <v>15720</v>
      </c>
      <c r="G2895" s="358" t="s">
        <v>12886</v>
      </c>
      <c r="H2895" s="385">
        <v>55.44</v>
      </c>
      <c r="I2895" s="358" t="s">
        <v>12893</v>
      </c>
      <c r="J2895" s="358" t="s">
        <v>12888</v>
      </c>
      <c r="K2895" s="358" t="s">
        <v>13558</v>
      </c>
      <c r="L2895" s="362">
        <v>40171</v>
      </c>
      <c r="N2895" s="362">
        <v>40171</v>
      </c>
      <c r="P2895" s="356" t="s">
        <v>13605</v>
      </c>
    </row>
    <row r="2896" spans="1:16" x14ac:dyDescent="0.2">
      <c r="A2896" s="356" t="s">
        <v>9772</v>
      </c>
      <c r="B2896" s="356" t="s">
        <v>18666</v>
      </c>
      <c r="C2896" s="358" t="s">
        <v>12905</v>
      </c>
      <c r="D2896" s="358" t="s">
        <v>12987</v>
      </c>
      <c r="E2896" s="358" t="s">
        <v>18667</v>
      </c>
      <c r="G2896" s="358" t="s">
        <v>12886</v>
      </c>
      <c r="H2896" s="385">
        <v>9.7200000000000006</v>
      </c>
      <c r="I2896" s="358" t="s">
        <v>12893</v>
      </c>
      <c r="J2896" s="358" t="s">
        <v>12888</v>
      </c>
      <c r="K2896" s="358" t="s">
        <v>13558</v>
      </c>
      <c r="L2896" s="362">
        <v>40144</v>
      </c>
      <c r="N2896" s="362">
        <v>40144</v>
      </c>
      <c r="P2896" s="356" t="s">
        <v>13255</v>
      </c>
    </row>
    <row r="2897" spans="1:16" x14ac:dyDescent="0.2">
      <c r="A2897" s="356" t="s">
        <v>9773</v>
      </c>
      <c r="B2897" s="356" t="s">
        <v>18668</v>
      </c>
      <c r="C2897" s="358" t="s">
        <v>13031</v>
      </c>
      <c r="D2897" s="358" t="s">
        <v>12960</v>
      </c>
      <c r="E2897" s="358" t="s">
        <v>18669</v>
      </c>
      <c r="G2897" s="358" t="s">
        <v>12886</v>
      </c>
      <c r="H2897" s="385">
        <v>8.64</v>
      </c>
      <c r="I2897" s="358" t="s">
        <v>12893</v>
      </c>
      <c r="J2897" s="358" t="s">
        <v>12888</v>
      </c>
      <c r="K2897" s="358" t="s">
        <v>13558</v>
      </c>
      <c r="L2897" s="362">
        <v>40144</v>
      </c>
      <c r="N2897" s="362">
        <v>40144</v>
      </c>
      <c r="P2897" s="356" t="s">
        <v>13255</v>
      </c>
    </row>
    <row r="2898" spans="1:16" x14ac:dyDescent="0.2">
      <c r="A2898" s="356" t="s">
        <v>9774</v>
      </c>
      <c r="B2898" s="356" t="s">
        <v>18670</v>
      </c>
      <c r="C2898" s="358" t="s">
        <v>13139</v>
      </c>
      <c r="D2898" s="358" t="s">
        <v>13140</v>
      </c>
      <c r="E2898" s="358" t="s">
        <v>18671</v>
      </c>
      <c r="G2898" s="358" t="s">
        <v>12886</v>
      </c>
      <c r="H2898" s="385">
        <v>20.925000000000001</v>
      </c>
      <c r="I2898" s="358" t="s">
        <v>12893</v>
      </c>
      <c r="J2898" s="358" t="s">
        <v>12888</v>
      </c>
      <c r="K2898" s="358" t="s">
        <v>13558</v>
      </c>
      <c r="L2898" s="362">
        <v>40158</v>
      </c>
      <c r="N2898" s="362">
        <v>40158</v>
      </c>
      <c r="P2898" s="356" t="s">
        <v>13255</v>
      </c>
    </row>
    <row r="2899" spans="1:16" x14ac:dyDescent="0.2">
      <c r="A2899" s="356" t="s">
        <v>9775</v>
      </c>
      <c r="B2899" s="356" t="s">
        <v>18672</v>
      </c>
      <c r="C2899" s="358" t="s">
        <v>13443</v>
      </c>
      <c r="D2899" s="358" t="s">
        <v>13324</v>
      </c>
      <c r="E2899" s="358" t="s">
        <v>18673</v>
      </c>
      <c r="G2899" s="358" t="s">
        <v>12886</v>
      </c>
      <c r="H2899" s="385">
        <v>9.1</v>
      </c>
      <c r="I2899" s="358" t="s">
        <v>12893</v>
      </c>
      <c r="J2899" s="358" t="s">
        <v>12888</v>
      </c>
      <c r="K2899" s="358" t="s">
        <v>13558</v>
      </c>
      <c r="L2899" s="362">
        <v>40155</v>
      </c>
      <c r="N2899" s="362">
        <v>40155</v>
      </c>
      <c r="P2899" s="356" t="s">
        <v>13255</v>
      </c>
    </row>
    <row r="2900" spans="1:16" x14ac:dyDescent="0.2">
      <c r="A2900" s="356" t="s">
        <v>9776</v>
      </c>
      <c r="B2900" s="356" t="s">
        <v>18674</v>
      </c>
      <c r="C2900" s="358" t="s">
        <v>13179</v>
      </c>
      <c r="D2900" s="358" t="s">
        <v>13180</v>
      </c>
      <c r="E2900" s="358" t="s">
        <v>18675</v>
      </c>
      <c r="G2900" s="358" t="s">
        <v>12886</v>
      </c>
      <c r="H2900" s="385">
        <v>10.752000000000001</v>
      </c>
      <c r="I2900" s="358" t="s">
        <v>12893</v>
      </c>
      <c r="J2900" s="358" t="s">
        <v>12888</v>
      </c>
      <c r="K2900" s="358" t="s">
        <v>13558</v>
      </c>
      <c r="L2900" s="362">
        <v>40134</v>
      </c>
      <c r="N2900" s="362">
        <v>40134</v>
      </c>
      <c r="P2900" s="356" t="s">
        <v>13255</v>
      </c>
    </row>
    <row r="2901" spans="1:16" x14ac:dyDescent="0.2">
      <c r="A2901" s="356" t="s">
        <v>9777</v>
      </c>
      <c r="B2901" s="356" t="s">
        <v>18676</v>
      </c>
      <c r="C2901" s="358" t="s">
        <v>12930</v>
      </c>
      <c r="D2901" s="358" t="s">
        <v>12931</v>
      </c>
      <c r="E2901" s="358" t="s">
        <v>18677</v>
      </c>
      <c r="G2901" s="358" t="s">
        <v>12886</v>
      </c>
      <c r="H2901" s="385">
        <v>9.36</v>
      </c>
      <c r="I2901" s="358" t="s">
        <v>12893</v>
      </c>
      <c r="J2901" s="358" t="s">
        <v>12888</v>
      </c>
      <c r="K2901" s="358" t="s">
        <v>13558</v>
      </c>
      <c r="L2901" s="362">
        <v>40162</v>
      </c>
      <c r="N2901" s="362">
        <v>40162</v>
      </c>
      <c r="P2901" s="356" t="s">
        <v>13255</v>
      </c>
    </row>
    <row r="2902" spans="1:16" x14ac:dyDescent="0.2">
      <c r="A2902" s="356" t="s">
        <v>9778</v>
      </c>
      <c r="B2902" s="356" t="s">
        <v>18678</v>
      </c>
      <c r="C2902" s="358" t="s">
        <v>13009</v>
      </c>
      <c r="D2902" s="358" t="s">
        <v>13010</v>
      </c>
      <c r="E2902" s="358" t="s">
        <v>16113</v>
      </c>
      <c r="G2902" s="358" t="s">
        <v>12886</v>
      </c>
      <c r="H2902" s="385">
        <v>22.05</v>
      </c>
      <c r="I2902" s="358" t="s">
        <v>12893</v>
      </c>
      <c r="J2902" s="358" t="s">
        <v>12888</v>
      </c>
      <c r="K2902" s="358" t="s">
        <v>13558</v>
      </c>
      <c r="L2902" s="362">
        <v>40170</v>
      </c>
      <c r="N2902" s="362">
        <v>40170</v>
      </c>
      <c r="P2902" s="356" t="s">
        <v>13255</v>
      </c>
    </row>
    <row r="2903" spans="1:16" x14ac:dyDescent="0.2">
      <c r="A2903" s="356" t="s">
        <v>9779</v>
      </c>
      <c r="B2903" s="356" t="s">
        <v>18679</v>
      </c>
      <c r="C2903" s="358" t="s">
        <v>12883</v>
      </c>
      <c r="D2903" s="358" t="s">
        <v>12884</v>
      </c>
      <c r="E2903" s="358" t="s">
        <v>18680</v>
      </c>
      <c r="G2903" s="358" t="s">
        <v>12886</v>
      </c>
      <c r="H2903" s="385">
        <v>10.58</v>
      </c>
      <c r="I2903" s="358" t="s">
        <v>12893</v>
      </c>
      <c r="J2903" s="358" t="s">
        <v>12888</v>
      </c>
      <c r="K2903" s="358" t="s">
        <v>13558</v>
      </c>
      <c r="L2903" s="362">
        <v>40161</v>
      </c>
      <c r="N2903" s="362">
        <v>40161</v>
      </c>
      <c r="P2903" s="356" t="s">
        <v>13255</v>
      </c>
    </row>
    <row r="2904" spans="1:16" x14ac:dyDescent="0.2">
      <c r="A2904" s="356" t="s">
        <v>9780</v>
      </c>
      <c r="B2904" s="356" t="s">
        <v>18681</v>
      </c>
      <c r="C2904" s="358" t="s">
        <v>13129</v>
      </c>
      <c r="D2904" s="358" t="s">
        <v>13130</v>
      </c>
      <c r="E2904" s="358" t="s">
        <v>18682</v>
      </c>
      <c r="G2904" s="358" t="s">
        <v>12886</v>
      </c>
      <c r="H2904" s="385">
        <v>7.82</v>
      </c>
      <c r="I2904" s="358" t="s">
        <v>12893</v>
      </c>
      <c r="J2904" s="358" t="s">
        <v>12888</v>
      </c>
      <c r="K2904" s="358" t="s">
        <v>13558</v>
      </c>
      <c r="L2904" s="362">
        <v>40154</v>
      </c>
      <c r="N2904" s="362">
        <v>40154</v>
      </c>
      <c r="P2904" s="356" t="s">
        <v>13255</v>
      </c>
    </row>
    <row r="2905" spans="1:16" x14ac:dyDescent="0.2">
      <c r="A2905" s="356" t="s">
        <v>9781</v>
      </c>
      <c r="B2905" s="356" t="s">
        <v>18683</v>
      </c>
      <c r="C2905" s="358" t="s">
        <v>16369</v>
      </c>
      <c r="D2905" s="358" t="s">
        <v>12916</v>
      </c>
      <c r="E2905" s="358" t="s">
        <v>14293</v>
      </c>
      <c r="G2905" s="358" t="s">
        <v>12886</v>
      </c>
      <c r="H2905" s="385">
        <v>14.6</v>
      </c>
      <c r="I2905" s="358" t="s">
        <v>12893</v>
      </c>
      <c r="J2905" s="358" t="s">
        <v>12888</v>
      </c>
      <c r="K2905" s="358" t="s">
        <v>13558</v>
      </c>
      <c r="L2905" s="362">
        <v>40168</v>
      </c>
      <c r="N2905" s="362">
        <v>40168</v>
      </c>
      <c r="P2905" s="356" t="s">
        <v>13255</v>
      </c>
    </row>
    <row r="2906" spans="1:16" x14ac:dyDescent="0.2">
      <c r="A2906" s="356" t="s">
        <v>9782</v>
      </c>
      <c r="B2906" s="356" t="s">
        <v>18684</v>
      </c>
      <c r="C2906" s="358" t="s">
        <v>13966</v>
      </c>
      <c r="D2906" s="358" t="s">
        <v>13027</v>
      </c>
      <c r="E2906" s="358" t="s">
        <v>18685</v>
      </c>
      <c r="G2906" s="358" t="s">
        <v>12886</v>
      </c>
      <c r="H2906" s="385">
        <v>5.33</v>
      </c>
      <c r="I2906" s="358" t="s">
        <v>12893</v>
      </c>
      <c r="J2906" s="358" t="s">
        <v>12888</v>
      </c>
      <c r="K2906" s="358" t="s">
        <v>13558</v>
      </c>
      <c r="L2906" s="362">
        <v>40130</v>
      </c>
      <c r="N2906" s="362">
        <v>40130</v>
      </c>
      <c r="P2906" s="356" t="s">
        <v>13255</v>
      </c>
    </row>
    <row r="2907" spans="1:16" x14ac:dyDescent="0.2">
      <c r="A2907" s="356" t="s">
        <v>9783</v>
      </c>
      <c r="B2907" s="356" t="s">
        <v>18686</v>
      </c>
      <c r="C2907" s="358" t="s">
        <v>12902</v>
      </c>
      <c r="D2907" s="358" t="s">
        <v>12903</v>
      </c>
      <c r="E2907" s="358" t="s">
        <v>18687</v>
      </c>
      <c r="G2907" s="358" t="s">
        <v>12886</v>
      </c>
      <c r="H2907" s="385">
        <v>855.9</v>
      </c>
      <c r="I2907" s="358" t="s">
        <v>12887</v>
      </c>
      <c r="J2907" s="358" t="s">
        <v>12908</v>
      </c>
      <c r="K2907" s="358" t="s">
        <v>13558</v>
      </c>
      <c r="L2907" s="362">
        <v>40169</v>
      </c>
      <c r="N2907" s="362">
        <v>40169</v>
      </c>
      <c r="P2907" s="356" t="s">
        <v>13318</v>
      </c>
    </row>
    <row r="2908" spans="1:16" x14ac:dyDescent="0.2">
      <c r="A2908" s="356" t="s">
        <v>9784</v>
      </c>
      <c r="B2908" s="356" t="s">
        <v>18688</v>
      </c>
      <c r="C2908" s="358" t="s">
        <v>13486</v>
      </c>
      <c r="D2908" s="358" t="s">
        <v>12895</v>
      </c>
      <c r="E2908" s="358" t="s">
        <v>18689</v>
      </c>
      <c r="G2908" s="358" t="s">
        <v>12886</v>
      </c>
      <c r="H2908" s="385">
        <v>11.44</v>
      </c>
      <c r="I2908" s="358" t="s">
        <v>12893</v>
      </c>
      <c r="J2908" s="358" t="s">
        <v>12888</v>
      </c>
      <c r="K2908" s="358" t="s">
        <v>13558</v>
      </c>
      <c r="L2908" s="362">
        <v>40162</v>
      </c>
      <c r="N2908" s="362">
        <v>40162</v>
      </c>
      <c r="P2908" s="356" t="s">
        <v>13255</v>
      </c>
    </row>
    <row r="2909" spans="1:16" x14ac:dyDescent="0.2">
      <c r="A2909" s="356" t="s">
        <v>9785</v>
      </c>
      <c r="B2909" s="356" t="s">
        <v>18690</v>
      </c>
      <c r="C2909" s="358" t="s">
        <v>13732</v>
      </c>
      <c r="D2909" s="358" t="s">
        <v>13733</v>
      </c>
      <c r="E2909" s="358" t="s">
        <v>18691</v>
      </c>
      <c r="G2909" s="358" t="s">
        <v>12886</v>
      </c>
      <c r="H2909" s="385">
        <v>5.51</v>
      </c>
      <c r="I2909" s="358" t="s">
        <v>12893</v>
      </c>
      <c r="J2909" s="358" t="s">
        <v>12888</v>
      </c>
      <c r="K2909" s="358" t="s">
        <v>13558</v>
      </c>
      <c r="L2909" s="362">
        <v>40156</v>
      </c>
      <c r="N2909" s="362">
        <v>40156</v>
      </c>
      <c r="P2909" s="356" t="s">
        <v>13255</v>
      </c>
    </row>
    <row r="2910" spans="1:16" x14ac:dyDescent="0.2">
      <c r="A2910" s="356" t="s">
        <v>9786</v>
      </c>
      <c r="B2910" s="356" t="s">
        <v>18692</v>
      </c>
      <c r="C2910" s="358" t="s">
        <v>12905</v>
      </c>
      <c r="D2910" s="358" t="s">
        <v>13075</v>
      </c>
      <c r="E2910" s="358" t="s">
        <v>18693</v>
      </c>
      <c r="G2910" s="358" t="s">
        <v>12886</v>
      </c>
      <c r="H2910" s="385">
        <v>45.674999999999997</v>
      </c>
      <c r="I2910" s="358" t="s">
        <v>12887</v>
      </c>
      <c r="J2910" s="358" t="s">
        <v>12908</v>
      </c>
      <c r="K2910" s="358" t="s">
        <v>13558</v>
      </c>
      <c r="L2910" s="362">
        <v>40170</v>
      </c>
      <c r="N2910" s="362">
        <v>40170</v>
      </c>
      <c r="P2910" s="356" t="s">
        <v>13605</v>
      </c>
    </row>
    <row r="2911" spans="1:16" x14ac:dyDescent="0.2">
      <c r="A2911" s="356" t="s">
        <v>9787</v>
      </c>
      <c r="B2911" s="356" t="s">
        <v>18694</v>
      </c>
      <c r="C2911" s="358" t="s">
        <v>12905</v>
      </c>
      <c r="D2911" s="358" t="s">
        <v>12951</v>
      </c>
      <c r="E2911" s="358" t="s">
        <v>17000</v>
      </c>
      <c r="G2911" s="358" t="s">
        <v>12886</v>
      </c>
      <c r="H2911" s="385">
        <v>10.08</v>
      </c>
      <c r="I2911" s="358" t="s">
        <v>12893</v>
      </c>
      <c r="J2911" s="358" t="s">
        <v>12888</v>
      </c>
      <c r="K2911" s="358" t="s">
        <v>13558</v>
      </c>
      <c r="L2911" s="362">
        <v>40147</v>
      </c>
      <c r="N2911" s="362">
        <v>40147</v>
      </c>
      <c r="P2911" s="356" t="s">
        <v>13255</v>
      </c>
    </row>
    <row r="2912" spans="1:16" x14ac:dyDescent="0.2">
      <c r="A2912" s="356" t="s">
        <v>9788</v>
      </c>
      <c r="B2912" s="356" t="s">
        <v>18695</v>
      </c>
      <c r="C2912" s="358" t="s">
        <v>13014</v>
      </c>
      <c r="D2912" s="358" t="s">
        <v>13015</v>
      </c>
      <c r="E2912" s="358" t="s">
        <v>18696</v>
      </c>
      <c r="G2912" s="358" t="s">
        <v>12886</v>
      </c>
      <c r="H2912" s="385">
        <v>6.48</v>
      </c>
      <c r="I2912" s="358" t="s">
        <v>12893</v>
      </c>
      <c r="J2912" s="358" t="s">
        <v>12888</v>
      </c>
      <c r="K2912" s="358" t="s">
        <v>13558</v>
      </c>
      <c r="L2912" s="362">
        <v>40157</v>
      </c>
      <c r="N2912" s="362">
        <v>40157</v>
      </c>
      <c r="P2912" s="356" t="s">
        <v>13255</v>
      </c>
    </row>
    <row r="2913" spans="1:16" x14ac:dyDescent="0.2">
      <c r="A2913" s="356" t="s">
        <v>9789</v>
      </c>
      <c r="B2913" s="356" t="s">
        <v>18697</v>
      </c>
      <c r="C2913" s="358" t="s">
        <v>12905</v>
      </c>
      <c r="D2913" s="358" t="s">
        <v>13152</v>
      </c>
      <c r="E2913" s="358" t="s">
        <v>18698</v>
      </c>
      <c r="G2913" s="358" t="s">
        <v>12886</v>
      </c>
      <c r="H2913" s="385">
        <v>4.625</v>
      </c>
      <c r="I2913" s="358" t="s">
        <v>12893</v>
      </c>
      <c r="J2913" s="358" t="s">
        <v>12888</v>
      </c>
      <c r="K2913" s="358" t="s">
        <v>13558</v>
      </c>
      <c r="L2913" s="362">
        <v>40154</v>
      </c>
      <c r="N2913" s="362">
        <v>40154</v>
      </c>
      <c r="P2913" s="356" t="s">
        <v>13255</v>
      </c>
    </row>
    <row r="2914" spans="1:16" x14ac:dyDescent="0.2">
      <c r="A2914" s="356" t="s">
        <v>9790</v>
      </c>
      <c r="B2914" s="356" t="s">
        <v>18699</v>
      </c>
      <c r="C2914" s="358" t="s">
        <v>12921</v>
      </c>
      <c r="D2914" s="358" t="s">
        <v>12922</v>
      </c>
      <c r="E2914" s="358" t="s">
        <v>13196</v>
      </c>
      <c r="G2914" s="358" t="s">
        <v>12886</v>
      </c>
      <c r="H2914" s="385">
        <v>97.2</v>
      </c>
      <c r="I2914" s="358" t="s">
        <v>12887</v>
      </c>
      <c r="J2914" s="358" t="s">
        <v>12908</v>
      </c>
      <c r="K2914" s="358" t="s">
        <v>13558</v>
      </c>
      <c r="L2914" s="362">
        <v>40163</v>
      </c>
      <c r="N2914" s="362">
        <v>40163</v>
      </c>
      <c r="P2914" s="356" t="s">
        <v>13605</v>
      </c>
    </row>
    <row r="2915" spans="1:16" x14ac:dyDescent="0.2">
      <c r="A2915" s="356" t="s">
        <v>9791</v>
      </c>
      <c r="B2915" s="356" t="s">
        <v>18700</v>
      </c>
      <c r="C2915" s="358" t="s">
        <v>13044</v>
      </c>
      <c r="D2915" s="358" t="s">
        <v>13045</v>
      </c>
      <c r="E2915" s="358" t="s">
        <v>18701</v>
      </c>
      <c r="G2915" s="358" t="s">
        <v>12886</v>
      </c>
      <c r="H2915" s="385">
        <v>19.11</v>
      </c>
      <c r="I2915" s="358" t="s">
        <v>12893</v>
      </c>
      <c r="J2915" s="358" t="s">
        <v>12888</v>
      </c>
      <c r="K2915" s="358" t="s">
        <v>13558</v>
      </c>
      <c r="L2915" s="362">
        <v>40156</v>
      </c>
      <c r="N2915" s="362">
        <v>40156</v>
      </c>
      <c r="P2915" s="356" t="s">
        <v>13255</v>
      </c>
    </row>
    <row r="2916" spans="1:16" x14ac:dyDescent="0.2">
      <c r="A2916" s="356" t="s">
        <v>9792</v>
      </c>
      <c r="B2916" s="356" t="s">
        <v>18702</v>
      </c>
      <c r="C2916" s="358" t="s">
        <v>12962</v>
      </c>
      <c r="D2916" s="358" t="s">
        <v>12963</v>
      </c>
      <c r="E2916" s="358" t="s">
        <v>18703</v>
      </c>
      <c r="G2916" s="358" t="s">
        <v>12886</v>
      </c>
      <c r="H2916" s="385">
        <v>5.25</v>
      </c>
      <c r="I2916" s="358" t="s">
        <v>12893</v>
      </c>
      <c r="J2916" s="358" t="s">
        <v>12888</v>
      </c>
      <c r="K2916" s="358" t="s">
        <v>13558</v>
      </c>
      <c r="L2916" s="362">
        <v>40169</v>
      </c>
      <c r="N2916" s="362">
        <v>40169</v>
      </c>
      <c r="P2916" s="356" t="s">
        <v>13255</v>
      </c>
    </row>
    <row r="2917" spans="1:16" x14ac:dyDescent="0.2">
      <c r="A2917" s="356" t="s">
        <v>9793</v>
      </c>
      <c r="B2917" s="356" t="s">
        <v>18704</v>
      </c>
      <c r="C2917" s="358" t="s">
        <v>13621</v>
      </c>
      <c r="D2917" s="358" t="s">
        <v>12960</v>
      </c>
      <c r="E2917" s="358" t="s">
        <v>18705</v>
      </c>
      <c r="G2917" s="358" t="s">
        <v>12886</v>
      </c>
      <c r="H2917" s="385">
        <v>99.3</v>
      </c>
      <c r="I2917" s="358" t="s">
        <v>12893</v>
      </c>
      <c r="J2917" s="358" t="s">
        <v>12888</v>
      </c>
      <c r="K2917" s="358" t="s">
        <v>13558</v>
      </c>
      <c r="L2917" s="362">
        <v>40169</v>
      </c>
      <c r="N2917" s="362">
        <v>40169</v>
      </c>
      <c r="P2917" s="356" t="s">
        <v>13605</v>
      </c>
    </row>
    <row r="2918" spans="1:16" x14ac:dyDescent="0.2">
      <c r="A2918" s="356" t="s">
        <v>9794</v>
      </c>
      <c r="B2918" s="356" t="s">
        <v>18706</v>
      </c>
      <c r="C2918" s="358" t="s">
        <v>14242</v>
      </c>
      <c r="D2918" s="358" t="s">
        <v>12919</v>
      </c>
      <c r="E2918" s="358" t="s">
        <v>18707</v>
      </c>
      <c r="G2918" s="358" t="s">
        <v>12886</v>
      </c>
      <c r="H2918" s="385">
        <v>3.2</v>
      </c>
      <c r="I2918" s="358" t="s">
        <v>12893</v>
      </c>
      <c r="J2918" s="358" t="s">
        <v>12888</v>
      </c>
      <c r="K2918" s="358" t="s">
        <v>13558</v>
      </c>
      <c r="L2918" s="362">
        <v>40155</v>
      </c>
      <c r="N2918" s="362">
        <v>40155</v>
      </c>
      <c r="P2918" s="356" t="s">
        <v>13255</v>
      </c>
    </row>
    <row r="2919" spans="1:16" x14ac:dyDescent="0.2">
      <c r="A2919" s="356" t="s">
        <v>9795</v>
      </c>
      <c r="B2919" s="356" t="s">
        <v>18708</v>
      </c>
      <c r="C2919" s="358" t="s">
        <v>13132</v>
      </c>
      <c r="D2919" s="358" t="s">
        <v>12910</v>
      </c>
      <c r="E2919" s="358" t="s">
        <v>18709</v>
      </c>
      <c r="G2919" s="358" t="s">
        <v>12886</v>
      </c>
      <c r="H2919" s="385">
        <v>47.52</v>
      </c>
      <c r="I2919" s="358" t="s">
        <v>12893</v>
      </c>
      <c r="J2919" s="358" t="s">
        <v>12888</v>
      </c>
      <c r="K2919" s="358" t="s">
        <v>13558</v>
      </c>
      <c r="L2919" s="362">
        <v>40141</v>
      </c>
      <c r="N2919" s="362">
        <v>40141</v>
      </c>
      <c r="P2919" s="356" t="s">
        <v>13605</v>
      </c>
    </row>
    <row r="2920" spans="1:16" x14ac:dyDescent="0.2">
      <c r="A2920" s="356" t="s">
        <v>9796</v>
      </c>
      <c r="B2920" s="356" t="s">
        <v>18710</v>
      </c>
      <c r="C2920" s="358" t="s">
        <v>12902</v>
      </c>
      <c r="D2920" s="358" t="s">
        <v>12903</v>
      </c>
      <c r="E2920" s="358" t="s">
        <v>18711</v>
      </c>
      <c r="G2920" s="358" t="s">
        <v>12886</v>
      </c>
      <c r="H2920" s="385">
        <v>4.05</v>
      </c>
      <c r="I2920" s="358" t="s">
        <v>12893</v>
      </c>
      <c r="J2920" s="358" t="s">
        <v>12888</v>
      </c>
      <c r="K2920" s="358" t="s">
        <v>13558</v>
      </c>
      <c r="L2920" s="362">
        <v>40157</v>
      </c>
      <c r="N2920" s="362">
        <v>40157</v>
      </c>
      <c r="P2920" s="356" t="s">
        <v>13255</v>
      </c>
    </row>
    <row r="2921" spans="1:16" x14ac:dyDescent="0.2">
      <c r="A2921" s="356" t="s">
        <v>9797</v>
      </c>
      <c r="B2921" s="356" t="s">
        <v>18712</v>
      </c>
      <c r="C2921" s="358" t="s">
        <v>13129</v>
      </c>
      <c r="D2921" s="358" t="s">
        <v>13130</v>
      </c>
      <c r="E2921" s="358" t="s">
        <v>18713</v>
      </c>
      <c r="G2921" s="358" t="s">
        <v>12886</v>
      </c>
      <c r="H2921" s="385">
        <v>12.32</v>
      </c>
      <c r="I2921" s="358" t="s">
        <v>12893</v>
      </c>
      <c r="J2921" s="358" t="s">
        <v>12888</v>
      </c>
      <c r="K2921" s="358" t="s">
        <v>13558</v>
      </c>
      <c r="L2921" s="362">
        <v>40134</v>
      </c>
      <c r="N2921" s="362">
        <v>40134</v>
      </c>
      <c r="P2921" s="356" t="s">
        <v>13255</v>
      </c>
    </row>
    <row r="2922" spans="1:16" x14ac:dyDescent="0.2">
      <c r="A2922" s="356" t="s">
        <v>9798</v>
      </c>
      <c r="B2922" s="356" t="s">
        <v>18714</v>
      </c>
      <c r="C2922" s="358" t="s">
        <v>12902</v>
      </c>
      <c r="D2922" s="358" t="s">
        <v>12903</v>
      </c>
      <c r="E2922" s="358" t="s">
        <v>16890</v>
      </c>
      <c r="G2922" s="358" t="s">
        <v>12886</v>
      </c>
      <c r="H2922" s="385">
        <v>128.34</v>
      </c>
      <c r="I2922" s="358" t="s">
        <v>12887</v>
      </c>
      <c r="J2922" s="358" t="s">
        <v>12908</v>
      </c>
      <c r="K2922" s="358" t="s">
        <v>13558</v>
      </c>
      <c r="L2922" s="362">
        <v>40163</v>
      </c>
      <c r="N2922" s="362">
        <v>40163</v>
      </c>
      <c r="P2922" s="356" t="s">
        <v>13318</v>
      </c>
    </row>
    <row r="2923" spans="1:16" x14ac:dyDescent="0.2">
      <c r="A2923" s="356" t="s">
        <v>9799</v>
      </c>
      <c r="B2923" s="356" t="s">
        <v>18715</v>
      </c>
      <c r="C2923" s="358" t="s">
        <v>13780</v>
      </c>
      <c r="D2923" s="358" t="s">
        <v>12916</v>
      </c>
      <c r="E2923" s="358" t="s">
        <v>18716</v>
      </c>
      <c r="G2923" s="358" t="s">
        <v>12886</v>
      </c>
      <c r="H2923" s="385">
        <v>31.2</v>
      </c>
      <c r="I2923" s="358" t="s">
        <v>12893</v>
      </c>
      <c r="J2923" s="358" t="s">
        <v>12888</v>
      </c>
      <c r="K2923" s="358" t="s">
        <v>13558</v>
      </c>
      <c r="L2923" s="362">
        <v>40168</v>
      </c>
      <c r="N2923" s="362">
        <v>40168</v>
      </c>
      <c r="P2923" s="356" t="s">
        <v>13605</v>
      </c>
    </row>
    <row r="2924" spans="1:16" x14ac:dyDescent="0.2">
      <c r="A2924" s="356" t="s">
        <v>9800</v>
      </c>
      <c r="B2924" s="356" t="s">
        <v>18717</v>
      </c>
      <c r="C2924" s="358" t="s">
        <v>13017</v>
      </c>
      <c r="D2924" s="358" t="s">
        <v>13018</v>
      </c>
      <c r="E2924" s="358" t="s">
        <v>18718</v>
      </c>
      <c r="G2924" s="358" t="s">
        <v>12886</v>
      </c>
      <c r="H2924" s="385">
        <v>6.75</v>
      </c>
      <c r="I2924" s="358" t="s">
        <v>12893</v>
      </c>
      <c r="J2924" s="358" t="s">
        <v>12888</v>
      </c>
      <c r="K2924" s="358" t="s">
        <v>13558</v>
      </c>
      <c r="L2924" s="362">
        <v>40150</v>
      </c>
      <c r="N2924" s="362">
        <v>40150</v>
      </c>
      <c r="P2924" s="356" t="s">
        <v>13255</v>
      </c>
    </row>
    <row r="2925" spans="1:16" x14ac:dyDescent="0.2">
      <c r="A2925" s="356" t="s">
        <v>9801</v>
      </c>
      <c r="B2925" s="356" t="s">
        <v>18719</v>
      </c>
      <c r="C2925" s="358" t="s">
        <v>13017</v>
      </c>
      <c r="D2925" s="358" t="s">
        <v>13018</v>
      </c>
      <c r="E2925" s="358" t="s">
        <v>18720</v>
      </c>
      <c r="G2925" s="358" t="s">
        <v>12886</v>
      </c>
      <c r="H2925" s="385">
        <v>6.75</v>
      </c>
      <c r="I2925" s="358" t="s">
        <v>12893</v>
      </c>
      <c r="J2925" s="358" t="s">
        <v>12888</v>
      </c>
      <c r="K2925" s="358" t="s">
        <v>13558</v>
      </c>
      <c r="L2925" s="362">
        <v>40150</v>
      </c>
      <c r="N2925" s="362">
        <v>40150</v>
      </c>
      <c r="P2925" s="356" t="s">
        <v>13255</v>
      </c>
    </row>
    <row r="2926" spans="1:16" x14ac:dyDescent="0.2">
      <c r="A2926" s="356" t="s">
        <v>9802</v>
      </c>
      <c r="B2926" s="356" t="s">
        <v>18721</v>
      </c>
      <c r="C2926" s="358" t="s">
        <v>12905</v>
      </c>
      <c r="D2926" s="358" t="s">
        <v>12951</v>
      </c>
      <c r="E2926" s="358" t="s">
        <v>18722</v>
      </c>
      <c r="G2926" s="358" t="s">
        <v>12886</v>
      </c>
      <c r="H2926" s="385">
        <v>5.52</v>
      </c>
      <c r="I2926" s="358" t="s">
        <v>12893</v>
      </c>
      <c r="J2926" s="358" t="s">
        <v>12888</v>
      </c>
      <c r="K2926" s="358" t="s">
        <v>13558</v>
      </c>
      <c r="L2926" s="362">
        <v>40159</v>
      </c>
      <c r="N2926" s="362">
        <v>40159</v>
      </c>
      <c r="P2926" s="356" t="s">
        <v>13255</v>
      </c>
    </row>
    <row r="2927" spans="1:16" x14ac:dyDescent="0.2">
      <c r="A2927" s="356" t="s">
        <v>9803</v>
      </c>
      <c r="B2927" s="356" t="s">
        <v>18723</v>
      </c>
      <c r="C2927" s="358" t="s">
        <v>13009</v>
      </c>
      <c r="D2927" s="358" t="s">
        <v>13010</v>
      </c>
      <c r="E2927" s="358" t="s">
        <v>17417</v>
      </c>
      <c r="G2927" s="358" t="s">
        <v>12886</v>
      </c>
      <c r="H2927" s="385">
        <v>9.4499999999999993</v>
      </c>
      <c r="I2927" s="358" t="s">
        <v>12893</v>
      </c>
      <c r="J2927" s="358" t="s">
        <v>12888</v>
      </c>
      <c r="K2927" s="358" t="s">
        <v>13558</v>
      </c>
      <c r="L2927" s="362">
        <v>40157</v>
      </c>
      <c r="N2927" s="362">
        <v>40157</v>
      </c>
      <c r="P2927" s="356" t="s">
        <v>13255</v>
      </c>
    </row>
    <row r="2928" spans="1:16" x14ac:dyDescent="0.2">
      <c r="A2928" s="356" t="s">
        <v>9804</v>
      </c>
      <c r="B2928" s="356" t="s">
        <v>18724</v>
      </c>
      <c r="C2928" s="358" t="s">
        <v>12902</v>
      </c>
      <c r="D2928" s="358" t="s">
        <v>12903</v>
      </c>
      <c r="E2928" s="358" t="s">
        <v>18725</v>
      </c>
      <c r="G2928" s="358" t="s">
        <v>12886</v>
      </c>
      <c r="H2928" s="385">
        <v>64.8</v>
      </c>
      <c r="I2928" s="358" t="s">
        <v>12893</v>
      </c>
      <c r="J2928" s="358" t="s">
        <v>12888</v>
      </c>
      <c r="K2928" s="358" t="s">
        <v>13558</v>
      </c>
      <c r="L2928" s="362">
        <v>40165</v>
      </c>
      <c r="N2928" s="362">
        <v>40165</v>
      </c>
      <c r="P2928" s="356" t="s">
        <v>13605</v>
      </c>
    </row>
    <row r="2929" spans="1:16" x14ac:dyDescent="0.2">
      <c r="A2929" s="356" t="s">
        <v>9805</v>
      </c>
      <c r="B2929" s="356" t="s">
        <v>18724</v>
      </c>
      <c r="C2929" s="358" t="s">
        <v>12902</v>
      </c>
      <c r="D2929" s="358" t="s">
        <v>12903</v>
      </c>
      <c r="E2929" s="358" t="s">
        <v>18725</v>
      </c>
      <c r="G2929" s="358" t="s">
        <v>12886</v>
      </c>
      <c r="H2929" s="385">
        <v>37.619999999999997</v>
      </c>
      <c r="I2929" s="358" t="s">
        <v>12893</v>
      </c>
      <c r="J2929" s="358" t="s">
        <v>12888</v>
      </c>
      <c r="K2929" s="358" t="s">
        <v>13558</v>
      </c>
      <c r="L2929" s="362">
        <v>40640</v>
      </c>
      <c r="N2929" s="362">
        <v>40640</v>
      </c>
      <c r="P2929" s="356" t="s">
        <v>13605</v>
      </c>
    </row>
    <row r="2930" spans="1:16" x14ac:dyDescent="0.2">
      <c r="A2930" s="356" t="s">
        <v>9806</v>
      </c>
      <c r="B2930" s="356" t="s">
        <v>18726</v>
      </c>
      <c r="C2930" s="358" t="s">
        <v>12972</v>
      </c>
      <c r="D2930" s="358" t="s">
        <v>12973</v>
      </c>
      <c r="E2930" s="358" t="s">
        <v>13080</v>
      </c>
      <c r="G2930" s="358" t="s">
        <v>12886</v>
      </c>
      <c r="H2930" s="385">
        <v>12.21</v>
      </c>
      <c r="I2930" s="358" t="s">
        <v>12893</v>
      </c>
      <c r="J2930" s="358" t="s">
        <v>12888</v>
      </c>
      <c r="K2930" s="358" t="s">
        <v>13558</v>
      </c>
      <c r="L2930" s="362">
        <v>40165</v>
      </c>
      <c r="N2930" s="362">
        <v>40165</v>
      </c>
      <c r="P2930" s="356" t="s">
        <v>13255</v>
      </c>
    </row>
    <row r="2931" spans="1:16" x14ac:dyDescent="0.2">
      <c r="A2931" s="356" t="s">
        <v>9807</v>
      </c>
      <c r="B2931" s="356" t="s">
        <v>18727</v>
      </c>
      <c r="C2931" s="358" t="s">
        <v>13294</v>
      </c>
      <c r="D2931" s="358" t="s">
        <v>13295</v>
      </c>
      <c r="E2931" s="358" t="s">
        <v>18728</v>
      </c>
      <c r="G2931" s="358" t="s">
        <v>12886</v>
      </c>
      <c r="H2931" s="385">
        <v>7</v>
      </c>
      <c r="I2931" s="358" t="s">
        <v>12893</v>
      </c>
      <c r="J2931" s="358" t="s">
        <v>12888</v>
      </c>
      <c r="K2931" s="358" t="s">
        <v>13558</v>
      </c>
      <c r="L2931" s="362">
        <v>40165</v>
      </c>
      <c r="N2931" s="362">
        <v>40165</v>
      </c>
      <c r="P2931" s="356" t="s">
        <v>13255</v>
      </c>
    </row>
    <row r="2932" spans="1:16" x14ac:dyDescent="0.2">
      <c r="A2932" s="356" t="s">
        <v>9808</v>
      </c>
      <c r="B2932" s="356" t="s">
        <v>18729</v>
      </c>
      <c r="C2932" s="358" t="s">
        <v>13673</v>
      </c>
      <c r="D2932" s="358" t="s">
        <v>13245</v>
      </c>
      <c r="E2932" s="358" t="s">
        <v>18730</v>
      </c>
      <c r="G2932" s="358" t="s">
        <v>12886</v>
      </c>
      <c r="H2932" s="385">
        <v>7.56</v>
      </c>
      <c r="I2932" s="358" t="s">
        <v>12893</v>
      </c>
      <c r="J2932" s="358" t="s">
        <v>12888</v>
      </c>
      <c r="K2932" s="358" t="s">
        <v>13558</v>
      </c>
      <c r="L2932" s="362">
        <v>40164</v>
      </c>
      <c r="N2932" s="362">
        <v>40164</v>
      </c>
      <c r="P2932" s="356" t="s">
        <v>13255</v>
      </c>
    </row>
    <row r="2933" spans="1:16" x14ac:dyDescent="0.2">
      <c r="A2933" s="356" t="s">
        <v>9809</v>
      </c>
      <c r="B2933" s="356" t="s">
        <v>18731</v>
      </c>
      <c r="C2933" s="358" t="s">
        <v>13136</v>
      </c>
      <c r="D2933" s="358" t="s">
        <v>12884</v>
      </c>
      <c r="E2933" s="358" t="s">
        <v>18732</v>
      </c>
      <c r="G2933" s="358" t="s">
        <v>12886</v>
      </c>
      <c r="H2933" s="385">
        <v>72</v>
      </c>
      <c r="I2933" s="358" t="s">
        <v>12893</v>
      </c>
      <c r="J2933" s="358" t="s">
        <v>12888</v>
      </c>
      <c r="K2933" s="358" t="s">
        <v>13558</v>
      </c>
      <c r="L2933" s="362">
        <v>40177</v>
      </c>
      <c r="N2933" s="362">
        <v>40177</v>
      </c>
      <c r="P2933" s="356" t="s">
        <v>13605</v>
      </c>
    </row>
    <row r="2934" spans="1:16" x14ac:dyDescent="0.2">
      <c r="A2934" s="356" t="s">
        <v>9810</v>
      </c>
      <c r="B2934" s="356" t="s">
        <v>18733</v>
      </c>
      <c r="C2934" s="358" t="s">
        <v>13242</v>
      </c>
      <c r="D2934" s="358" t="s">
        <v>12976</v>
      </c>
      <c r="E2934" s="358" t="s">
        <v>18734</v>
      </c>
      <c r="G2934" s="358" t="s">
        <v>12886</v>
      </c>
      <c r="H2934" s="385">
        <v>59.85</v>
      </c>
      <c r="I2934" s="358" t="s">
        <v>12893</v>
      </c>
      <c r="J2934" s="358" t="s">
        <v>12888</v>
      </c>
      <c r="K2934" s="358" t="s">
        <v>13558</v>
      </c>
      <c r="L2934" s="362">
        <v>40164</v>
      </c>
      <c r="N2934" s="362">
        <v>40164</v>
      </c>
      <c r="P2934" s="356" t="s">
        <v>13605</v>
      </c>
    </row>
    <row r="2935" spans="1:16" x14ac:dyDescent="0.2">
      <c r="A2935" s="356" t="s">
        <v>9811</v>
      </c>
      <c r="B2935" s="356" t="s">
        <v>18735</v>
      </c>
      <c r="C2935" s="358" t="s">
        <v>14342</v>
      </c>
      <c r="D2935" s="358" t="s">
        <v>12916</v>
      </c>
      <c r="E2935" s="358" t="s">
        <v>18736</v>
      </c>
      <c r="G2935" s="358" t="s">
        <v>12886</v>
      </c>
      <c r="H2935" s="385">
        <v>5.52</v>
      </c>
      <c r="I2935" s="358" t="s">
        <v>12893</v>
      </c>
      <c r="J2935" s="358" t="s">
        <v>12888</v>
      </c>
      <c r="K2935" s="358" t="s">
        <v>13558</v>
      </c>
      <c r="L2935" s="362">
        <v>40177</v>
      </c>
      <c r="N2935" s="362">
        <v>40177</v>
      </c>
      <c r="P2935" s="356" t="s">
        <v>13255</v>
      </c>
    </row>
    <row r="2936" spans="1:16" x14ac:dyDescent="0.2">
      <c r="A2936" s="356" t="s">
        <v>9812</v>
      </c>
      <c r="B2936" s="356" t="s">
        <v>18737</v>
      </c>
      <c r="C2936" s="358" t="s">
        <v>14270</v>
      </c>
      <c r="D2936" s="358" t="s">
        <v>12931</v>
      </c>
      <c r="E2936" s="358" t="s">
        <v>18738</v>
      </c>
      <c r="G2936" s="358" t="s">
        <v>12886</v>
      </c>
      <c r="H2936" s="385">
        <v>9.8800000000000008</v>
      </c>
      <c r="I2936" s="358" t="s">
        <v>12893</v>
      </c>
      <c r="J2936" s="358" t="s">
        <v>12888</v>
      </c>
      <c r="K2936" s="358" t="s">
        <v>13558</v>
      </c>
      <c r="L2936" s="362">
        <v>40156</v>
      </c>
      <c r="N2936" s="362">
        <v>40156</v>
      </c>
      <c r="P2936" s="356" t="s">
        <v>13255</v>
      </c>
    </row>
    <row r="2937" spans="1:16" x14ac:dyDescent="0.2">
      <c r="A2937" s="356" t="s">
        <v>9813</v>
      </c>
      <c r="B2937" s="356" t="s">
        <v>18739</v>
      </c>
      <c r="C2937" s="358" t="s">
        <v>13007</v>
      </c>
      <c r="D2937" s="358" t="s">
        <v>12976</v>
      </c>
      <c r="E2937" s="358" t="s">
        <v>13566</v>
      </c>
      <c r="G2937" s="358" t="s">
        <v>12886</v>
      </c>
      <c r="H2937" s="385">
        <v>5.2</v>
      </c>
      <c r="I2937" s="358" t="s">
        <v>12893</v>
      </c>
      <c r="J2937" s="358" t="s">
        <v>12888</v>
      </c>
      <c r="K2937" s="358" t="s">
        <v>13558</v>
      </c>
      <c r="L2937" s="362">
        <v>40157</v>
      </c>
      <c r="N2937" s="362">
        <v>40157</v>
      </c>
      <c r="P2937" s="356" t="s">
        <v>13255</v>
      </c>
    </row>
    <row r="2938" spans="1:16" x14ac:dyDescent="0.2">
      <c r="A2938" s="356" t="s">
        <v>9814</v>
      </c>
      <c r="B2938" s="356" t="s">
        <v>18740</v>
      </c>
      <c r="C2938" s="358" t="s">
        <v>13572</v>
      </c>
      <c r="D2938" s="358" t="s">
        <v>12981</v>
      </c>
      <c r="E2938" s="358" t="s">
        <v>15055</v>
      </c>
      <c r="G2938" s="358" t="s">
        <v>12886</v>
      </c>
      <c r="H2938" s="385">
        <v>2.0699999999999998</v>
      </c>
      <c r="I2938" s="358" t="s">
        <v>12893</v>
      </c>
      <c r="J2938" s="358" t="s">
        <v>12888</v>
      </c>
      <c r="K2938" s="358" t="s">
        <v>13558</v>
      </c>
      <c r="L2938" s="362">
        <v>40165</v>
      </c>
      <c r="N2938" s="362">
        <v>40165</v>
      </c>
      <c r="P2938" s="356" t="s">
        <v>13255</v>
      </c>
    </row>
    <row r="2939" spans="1:16" x14ac:dyDescent="0.2">
      <c r="A2939" s="356" t="s">
        <v>9815</v>
      </c>
      <c r="B2939" s="356" t="s">
        <v>18741</v>
      </c>
      <c r="C2939" s="358" t="s">
        <v>12883</v>
      </c>
      <c r="D2939" s="358" t="s">
        <v>12884</v>
      </c>
      <c r="E2939" s="358" t="s">
        <v>18742</v>
      </c>
      <c r="G2939" s="358" t="s">
        <v>12886</v>
      </c>
      <c r="H2939" s="385">
        <v>23.175000000000001</v>
      </c>
      <c r="I2939" s="358" t="s">
        <v>12893</v>
      </c>
      <c r="J2939" s="358" t="s">
        <v>12888</v>
      </c>
      <c r="K2939" s="358" t="s">
        <v>13558</v>
      </c>
      <c r="L2939" s="362">
        <v>40165</v>
      </c>
      <c r="N2939" s="362">
        <v>40165</v>
      </c>
      <c r="P2939" s="356" t="s">
        <v>13255</v>
      </c>
    </row>
    <row r="2940" spans="1:16" x14ac:dyDescent="0.2">
      <c r="A2940" s="356" t="s">
        <v>9816</v>
      </c>
      <c r="B2940" s="356" t="s">
        <v>18743</v>
      </c>
      <c r="C2940" s="358" t="s">
        <v>15067</v>
      </c>
      <c r="D2940" s="358" t="s">
        <v>12903</v>
      </c>
      <c r="E2940" s="358" t="s">
        <v>18744</v>
      </c>
      <c r="G2940" s="358" t="s">
        <v>12886</v>
      </c>
      <c r="H2940" s="385">
        <v>64.260000000000005</v>
      </c>
      <c r="I2940" s="358" t="s">
        <v>12893</v>
      </c>
      <c r="J2940" s="358" t="s">
        <v>12888</v>
      </c>
      <c r="K2940" s="358" t="s">
        <v>13558</v>
      </c>
      <c r="L2940" s="362">
        <v>40150</v>
      </c>
      <c r="N2940" s="362">
        <v>40150</v>
      </c>
      <c r="P2940" s="356" t="s">
        <v>13605</v>
      </c>
    </row>
    <row r="2941" spans="1:16" x14ac:dyDescent="0.2">
      <c r="A2941" s="356" t="s">
        <v>9817</v>
      </c>
      <c r="B2941" s="356" t="s">
        <v>18745</v>
      </c>
      <c r="C2941" s="358" t="s">
        <v>13323</v>
      </c>
      <c r="D2941" s="358" t="s">
        <v>13324</v>
      </c>
      <c r="E2941" s="358" t="s">
        <v>18746</v>
      </c>
      <c r="G2941" s="358" t="s">
        <v>12886</v>
      </c>
      <c r="H2941" s="385">
        <v>9.36</v>
      </c>
      <c r="I2941" s="358" t="s">
        <v>12893</v>
      </c>
      <c r="J2941" s="358" t="s">
        <v>12888</v>
      </c>
      <c r="K2941" s="358" t="s">
        <v>13558</v>
      </c>
      <c r="L2941" s="362">
        <v>40165</v>
      </c>
      <c r="N2941" s="362">
        <v>40165</v>
      </c>
      <c r="P2941" s="356" t="s">
        <v>13255</v>
      </c>
    </row>
    <row r="2942" spans="1:16" x14ac:dyDescent="0.2">
      <c r="A2942" s="356" t="s">
        <v>9818</v>
      </c>
      <c r="B2942" s="356" t="s">
        <v>18747</v>
      </c>
      <c r="C2942" s="358" t="s">
        <v>14214</v>
      </c>
      <c r="D2942" s="358" t="s">
        <v>12916</v>
      </c>
      <c r="E2942" s="358" t="s">
        <v>18748</v>
      </c>
      <c r="G2942" s="358" t="s">
        <v>12886</v>
      </c>
      <c r="H2942" s="385">
        <v>10.535</v>
      </c>
      <c r="I2942" s="358" t="s">
        <v>12893</v>
      </c>
      <c r="J2942" s="358" t="s">
        <v>12888</v>
      </c>
      <c r="K2942" s="358" t="s">
        <v>13558</v>
      </c>
      <c r="L2942" s="362">
        <v>40168</v>
      </c>
      <c r="N2942" s="362">
        <v>40168</v>
      </c>
      <c r="P2942" s="356" t="s">
        <v>13255</v>
      </c>
    </row>
    <row r="2943" spans="1:16" x14ac:dyDescent="0.2">
      <c r="A2943" s="356" t="s">
        <v>9819</v>
      </c>
      <c r="B2943" s="356" t="s">
        <v>18749</v>
      </c>
      <c r="C2943" s="358" t="s">
        <v>12965</v>
      </c>
      <c r="D2943" s="358" t="s">
        <v>12966</v>
      </c>
      <c r="E2943" s="358" t="s">
        <v>18750</v>
      </c>
      <c r="G2943" s="358" t="s">
        <v>12886</v>
      </c>
      <c r="H2943" s="385">
        <v>60.48</v>
      </c>
      <c r="I2943" s="358" t="s">
        <v>12893</v>
      </c>
      <c r="J2943" s="358" t="s">
        <v>12888</v>
      </c>
      <c r="K2943" s="358" t="s">
        <v>13558</v>
      </c>
      <c r="L2943" s="362">
        <v>40169</v>
      </c>
      <c r="N2943" s="362">
        <v>40169</v>
      </c>
      <c r="P2943" s="356" t="s">
        <v>13605</v>
      </c>
    </row>
    <row r="2944" spans="1:16" x14ac:dyDescent="0.2">
      <c r="A2944" s="356" t="s">
        <v>9820</v>
      </c>
      <c r="B2944" s="356" t="s">
        <v>18751</v>
      </c>
      <c r="C2944" s="358" t="s">
        <v>12905</v>
      </c>
      <c r="D2944" s="358" t="s">
        <v>12945</v>
      </c>
      <c r="E2944" s="358" t="s">
        <v>18752</v>
      </c>
      <c r="G2944" s="358" t="s">
        <v>12886</v>
      </c>
      <c r="H2944" s="385">
        <v>5.76</v>
      </c>
      <c r="I2944" s="358" t="s">
        <v>12893</v>
      </c>
      <c r="J2944" s="358" t="s">
        <v>12888</v>
      </c>
      <c r="K2944" s="358" t="s">
        <v>13558</v>
      </c>
      <c r="L2944" s="362">
        <v>40143</v>
      </c>
      <c r="N2944" s="362">
        <v>40143</v>
      </c>
      <c r="P2944" s="356" t="s">
        <v>13255</v>
      </c>
    </row>
    <row r="2945" spans="1:16" x14ac:dyDescent="0.2">
      <c r="A2945" s="356" t="s">
        <v>9821</v>
      </c>
      <c r="B2945" s="356" t="s">
        <v>18753</v>
      </c>
      <c r="C2945" s="358" t="s">
        <v>13732</v>
      </c>
      <c r="D2945" s="358" t="s">
        <v>13733</v>
      </c>
      <c r="E2945" s="358" t="s">
        <v>18754</v>
      </c>
      <c r="G2945" s="358" t="s">
        <v>12886</v>
      </c>
      <c r="H2945" s="385">
        <v>6.1050000000000004</v>
      </c>
      <c r="I2945" s="358" t="s">
        <v>12893</v>
      </c>
      <c r="J2945" s="358" t="s">
        <v>12888</v>
      </c>
      <c r="K2945" s="358" t="s">
        <v>13558</v>
      </c>
      <c r="L2945" s="362">
        <v>40164</v>
      </c>
      <c r="N2945" s="362">
        <v>40164</v>
      </c>
      <c r="P2945" s="356" t="s">
        <v>13255</v>
      </c>
    </row>
    <row r="2946" spans="1:16" x14ac:dyDescent="0.2">
      <c r="A2946" s="356" t="s">
        <v>9822</v>
      </c>
      <c r="B2946" s="356" t="s">
        <v>18755</v>
      </c>
      <c r="C2946" s="358" t="s">
        <v>12905</v>
      </c>
      <c r="D2946" s="358" t="s">
        <v>13152</v>
      </c>
      <c r="E2946" s="358" t="s">
        <v>18756</v>
      </c>
      <c r="G2946" s="358" t="s">
        <v>12886</v>
      </c>
      <c r="H2946" s="385">
        <v>6.44</v>
      </c>
      <c r="I2946" s="358" t="s">
        <v>12893</v>
      </c>
      <c r="J2946" s="358" t="s">
        <v>12888</v>
      </c>
      <c r="K2946" s="358" t="s">
        <v>13558</v>
      </c>
      <c r="L2946" s="362">
        <v>40163</v>
      </c>
      <c r="N2946" s="362">
        <v>40163</v>
      </c>
      <c r="P2946" s="356" t="s">
        <v>13255</v>
      </c>
    </row>
    <row r="2947" spans="1:16" x14ac:dyDescent="0.2">
      <c r="A2947" s="356" t="s">
        <v>9823</v>
      </c>
      <c r="B2947" s="356" t="s">
        <v>18757</v>
      </c>
      <c r="C2947" s="358" t="s">
        <v>15378</v>
      </c>
      <c r="D2947" s="358" t="s">
        <v>12984</v>
      </c>
      <c r="E2947" s="358" t="s">
        <v>18758</v>
      </c>
      <c r="G2947" s="358" t="s">
        <v>12886</v>
      </c>
      <c r="H2947" s="385">
        <v>347.4</v>
      </c>
      <c r="I2947" s="358" t="s">
        <v>12887</v>
      </c>
      <c r="J2947" s="358" t="s">
        <v>12908</v>
      </c>
      <c r="K2947" s="358" t="s">
        <v>13558</v>
      </c>
      <c r="L2947" s="362">
        <v>40177</v>
      </c>
      <c r="N2947" s="362">
        <v>40177</v>
      </c>
      <c r="P2947" s="356" t="s">
        <v>13318</v>
      </c>
    </row>
    <row r="2948" spans="1:16" x14ac:dyDescent="0.2">
      <c r="A2948" s="356" t="s">
        <v>9824</v>
      </c>
      <c r="B2948" s="356" t="s">
        <v>18759</v>
      </c>
      <c r="C2948" s="358" t="s">
        <v>12905</v>
      </c>
      <c r="D2948" s="358" t="s">
        <v>13152</v>
      </c>
      <c r="E2948" s="358" t="s">
        <v>18760</v>
      </c>
      <c r="G2948" s="358" t="s">
        <v>12886</v>
      </c>
      <c r="H2948" s="385">
        <v>11.115</v>
      </c>
      <c r="I2948" s="358" t="s">
        <v>12893</v>
      </c>
      <c r="J2948" s="358" t="s">
        <v>12888</v>
      </c>
      <c r="K2948" s="358" t="s">
        <v>13558</v>
      </c>
      <c r="L2948" s="362">
        <v>40163</v>
      </c>
      <c r="N2948" s="362">
        <v>40163</v>
      </c>
      <c r="P2948" s="356" t="s">
        <v>13255</v>
      </c>
    </row>
    <row r="2949" spans="1:16" x14ac:dyDescent="0.2">
      <c r="A2949" s="356" t="s">
        <v>9825</v>
      </c>
      <c r="B2949" s="356" t="s">
        <v>18761</v>
      </c>
      <c r="C2949" s="358" t="s">
        <v>12905</v>
      </c>
      <c r="D2949" s="358" t="s">
        <v>12987</v>
      </c>
      <c r="E2949" s="358" t="s">
        <v>18762</v>
      </c>
      <c r="G2949" s="358" t="s">
        <v>12886</v>
      </c>
      <c r="H2949" s="385">
        <v>2.5350000000000001</v>
      </c>
      <c r="I2949" s="358" t="s">
        <v>12893</v>
      </c>
      <c r="J2949" s="358" t="s">
        <v>12888</v>
      </c>
      <c r="K2949" s="358" t="s">
        <v>13558</v>
      </c>
      <c r="L2949" s="362">
        <v>40144</v>
      </c>
      <c r="N2949" s="362">
        <v>40144</v>
      </c>
      <c r="P2949" s="356" t="s">
        <v>13255</v>
      </c>
    </row>
    <row r="2950" spans="1:16" x14ac:dyDescent="0.2">
      <c r="A2950" s="356" t="s">
        <v>9826</v>
      </c>
      <c r="B2950" s="356" t="s">
        <v>18763</v>
      </c>
      <c r="C2950" s="358" t="s">
        <v>13595</v>
      </c>
      <c r="D2950" s="358" t="s">
        <v>13596</v>
      </c>
      <c r="E2950" s="358" t="s">
        <v>16203</v>
      </c>
      <c r="G2950" s="358" t="s">
        <v>12886</v>
      </c>
      <c r="H2950" s="385">
        <v>18.7</v>
      </c>
      <c r="I2950" s="358" t="s">
        <v>12893</v>
      </c>
      <c r="J2950" s="358" t="s">
        <v>12888</v>
      </c>
      <c r="K2950" s="358" t="s">
        <v>13558</v>
      </c>
      <c r="L2950" s="362">
        <v>40163</v>
      </c>
      <c r="N2950" s="362">
        <v>40163</v>
      </c>
      <c r="P2950" s="356" t="s">
        <v>13255</v>
      </c>
    </row>
    <row r="2951" spans="1:16" x14ac:dyDescent="0.2">
      <c r="A2951" s="356" t="s">
        <v>9827</v>
      </c>
      <c r="B2951" s="356" t="s">
        <v>18764</v>
      </c>
      <c r="C2951" s="358" t="s">
        <v>15378</v>
      </c>
      <c r="D2951" s="358" t="s">
        <v>12984</v>
      </c>
      <c r="E2951" s="358" t="s">
        <v>18758</v>
      </c>
      <c r="G2951" s="358" t="s">
        <v>12886</v>
      </c>
      <c r="H2951" s="385">
        <v>130.13999999999999</v>
      </c>
      <c r="I2951" s="358" t="s">
        <v>12887</v>
      </c>
      <c r="J2951" s="358" t="s">
        <v>12908</v>
      </c>
      <c r="K2951" s="358" t="s">
        <v>13558</v>
      </c>
      <c r="L2951" s="362">
        <v>40177</v>
      </c>
      <c r="N2951" s="362">
        <v>40177</v>
      </c>
      <c r="P2951" s="356" t="s">
        <v>13318</v>
      </c>
    </row>
    <row r="2952" spans="1:16" x14ac:dyDescent="0.2">
      <c r="A2952" s="356" t="s">
        <v>9828</v>
      </c>
      <c r="B2952" s="356" t="s">
        <v>18765</v>
      </c>
      <c r="C2952" s="358" t="s">
        <v>12938</v>
      </c>
      <c r="D2952" s="358" t="s">
        <v>12939</v>
      </c>
      <c r="E2952" s="358" t="s">
        <v>13124</v>
      </c>
      <c r="G2952" s="358" t="s">
        <v>12886</v>
      </c>
      <c r="H2952" s="385">
        <v>63.5</v>
      </c>
      <c r="I2952" s="358" t="s">
        <v>12893</v>
      </c>
      <c r="J2952" s="358" t="s">
        <v>12888</v>
      </c>
      <c r="K2952" s="358" t="s">
        <v>13558</v>
      </c>
      <c r="L2952" s="362">
        <v>40169</v>
      </c>
      <c r="N2952" s="362">
        <v>40169</v>
      </c>
      <c r="P2952" s="356" t="s">
        <v>13605</v>
      </c>
    </row>
    <row r="2953" spans="1:16" x14ac:dyDescent="0.2">
      <c r="A2953" s="356" t="s">
        <v>9829</v>
      </c>
      <c r="B2953" s="356" t="s">
        <v>18765</v>
      </c>
      <c r="C2953" s="358" t="s">
        <v>12938</v>
      </c>
      <c r="D2953" s="358" t="s">
        <v>12939</v>
      </c>
      <c r="E2953" s="358" t="s">
        <v>18766</v>
      </c>
      <c r="G2953" s="358" t="s">
        <v>12886</v>
      </c>
      <c r="H2953" s="385">
        <v>22.1</v>
      </c>
      <c r="I2953" s="358" t="s">
        <v>12893</v>
      </c>
      <c r="J2953" s="358" t="s">
        <v>12888</v>
      </c>
      <c r="K2953" s="358" t="s">
        <v>13558</v>
      </c>
      <c r="L2953" s="362">
        <v>40169</v>
      </c>
      <c r="N2953" s="362">
        <v>40169</v>
      </c>
      <c r="P2953" s="356" t="s">
        <v>13605</v>
      </c>
    </row>
    <row r="2954" spans="1:16" x14ac:dyDescent="0.2">
      <c r="A2954" s="356" t="s">
        <v>9830</v>
      </c>
      <c r="B2954" s="356" t="s">
        <v>18767</v>
      </c>
      <c r="C2954" s="358" t="s">
        <v>13022</v>
      </c>
      <c r="D2954" s="358" t="s">
        <v>12931</v>
      </c>
      <c r="E2954" s="358" t="s">
        <v>18768</v>
      </c>
      <c r="G2954" s="358" t="s">
        <v>12886</v>
      </c>
      <c r="H2954" s="385">
        <v>10.8</v>
      </c>
      <c r="I2954" s="358" t="s">
        <v>12893</v>
      </c>
      <c r="J2954" s="358" t="s">
        <v>12888</v>
      </c>
      <c r="K2954" s="358" t="s">
        <v>13558</v>
      </c>
      <c r="L2954" s="362">
        <v>40177</v>
      </c>
      <c r="N2954" s="362">
        <v>40177</v>
      </c>
      <c r="P2954" s="356" t="s">
        <v>13255</v>
      </c>
    </row>
    <row r="2955" spans="1:16" x14ac:dyDescent="0.2">
      <c r="A2955" s="356" t="s">
        <v>9831</v>
      </c>
      <c r="B2955" s="356" t="s">
        <v>18769</v>
      </c>
      <c r="C2955" s="358" t="s">
        <v>13154</v>
      </c>
      <c r="D2955" s="358" t="s">
        <v>12960</v>
      </c>
      <c r="E2955" s="358" t="s">
        <v>18770</v>
      </c>
      <c r="G2955" s="358" t="s">
        <v>12886</v>
      </c>
      <c r="H2955" s="385">
        <v>4.59</v>
      </c>
      <c r="I2955" s="358" t="s">
        <v>12893</v>
      </c>
      <c r="J2955" s="358" t="s">
        <v>12888</v>
      </c>
      <c r="K2955" s="358" t="s">
        <v>13558</v>
      </c>
      <c r="L2955" s="362">
        <v>40165</v>
      </c>
      <c r="N2955" s="362">
        <v>40165</v>
      </c>
      <c r="P2955" s="356" t="s">
        <v>13255</v>
      </c>
    </row>
    <row r="2956" spans="1:16" x14ac:dyDescent="0.2">
      <c r="A2956" s="356" t="s">
        <v>9832</v>
      </c>
      <c r="B2956" s="356" t="s">
        <v>18771</v>
      </c>
      <c r="C2956" s="358" t="s">
        <v>12959</v>
      </c>
      <c r="D2956" s="358" t="s">
        <v>12960</v>
      </c>
      <c r="E2956" s="358" t="s">
        <v>18772</v>
      </c>
      <c r="G2956" s="358" t="s">
        <v>12886</v>
      </c>
      <c r="H2956" s="385">
        <v>6.3449999999999998</v>
      </c>
      <c r="I2956" s="358" t="s">
        <v>12893</v>
      </c>
      <c r="J2956" s="358" t="s">
        <v>12888</v>
      </c>
      <c r="K2956" s="358" t="s">
        <v>13558</v>
      </c>
      <c r="L2956" s="362">
        <v>40163</v>
      </c>
      <c r="N2956" s="362">
        <v>40163</v>
      </c>
      <c r="P2956" s="356" t="s">
        <v>13255</v>
      </c>
    </row>
    <row r="2957" spans="1:16" x14ac:dyDescent="0.2">
      <c r="A2957" s="356" t="s">
        <v>9833</v>
      </c>
      <c r="B2957" s="356" t="s">
        <v>18773</v>
      </c>
      <c r="C2957" s="358" t="s">
        <v>12905</v>
      </c>
      <c r="D2957" s="358" t="s">
        <v>12951</v>
      </c>
      <c r="E2957" s="358" t="s">
        <v>18774</v>
      </c>
      <c r="G2957" s="358" t="s">
        <v>12886</v>
      </c>
      <c r="H2957" s="385">
        <v>5.6</v>
      </c>
      <c r="I2957" s="358" t="s">
        <v>12893</v>
      </c>
      <c r="J2957" s="358" t="s">
        <v>12888</v>
      </c>
      <c r="K2957" s="358" t="s">
        <v>13558</v>
      </c>
      <c r="L2957" s="362">
        <v>40170</v>
      </c>
      <c r="N2957" s="362">
        <v>40170</v>
      </c>
      <c r="P2957" s="356" t="s">
        <v>13255</v>
      </c>
    </row>
    <row r="2958" spans="1:16" x14ac:dyDescent="0.2">
      <c r="A2958" s="356" t="s">
        <v>9834</v>
      </c>
      <c r="B2958" s="356" t="s">
        <v>18775</v>
      </c>
      <c r="C2958" s="358" t="s">
        <v>13099</v>
      </c>
      <c r="D2958" s="358" t="s">
        <v>12916</v>
      </c>
      <c r="E2958" s="358" t="s">
        <v>16459</v>
      </c>
      <c r="G2958" s="358" t="s">
        <v>12886</v>
      </c>
      <c r="H2958" s="385">
        <v>35.28</v>
      </c>
      <c r="I2958" s="358" t="s">
        <v>12893</v>
      </c>
      <c r="J2958" s="358" t="s">
        <v>12908</v>
      </c>
      <c r="K2958" s="358" t="s">
        <v>13558</v>
      </c>
      <c r="L2958" s="362">
        <v>40169</v>
      </c>
      <c r="N2958" s="362">
        <v>40169</v>
      </c>
      <c r="P2958" s="356" t="s">
        <v>13605</v>
      </c>
    </row>
    <row r="2959" spans="1:16" x14ac:dyDescent="0.2">
      <c r="A2959" s="356" t="s">
        <v>9835</v>
      </c>
      <c r="B2959" s="356" t="s">
        <v>18776</v>
      </c>
      <c r="C2959" s="358" t="s">
        <v>13099</v>
      </c>
      <c r="D2959" s="358" t="s">
        <v>12916</v>
      </c>
      <c r="E2959" s="358" t="s">
        <v>16459</v>
      </c>
      <c r="G2959" s="358" t="s">
        <v>12886</v>
      </c>
      <c r="H2959" s="385">
        <v>27</v>
      </c>
      <c r="I2959" s="358" t="s">
        <v>12893</v>
      </c>
      <c r="J2959" s="358" t="s">
        <v>12908</v>
      </c>
      <c r="K2959" s="358" t="s">
        <v>13558</v>
      </c>
      <c r="L2959" s="362">
        <v>40169</v>
      </c>
      <c r="N2959" s="362">
        <v>40169</v>
      </c>
      <c r="P2959" s="356" t="s">
        <v>13605</v>
      </c>
    </row>
    <row r="2960" spans="1:16" x14ac:dyDescent="0.2">
      <c r="A2960" s="356" t="s">
        <v>9836</v>
      </c>
      <c r="B2960" s="356" t="s">
        <v>18777</v>
      </c>
      <c r="C2960" s="358" t="s">
        <v>12905</v>
      </c>
      <c r="D2960" s="358" t="s">
        <v>12945</v>
      </c>
      <c r="E2960" s="358" t="s">
        <v>18778</v>
      </c>
      <c r="G2960" s="358" t="s">
        <v>12886</v>
      </c>
      <c r="H2960" s="385">
        <v>3.5750000000000002</v>
      </c>
      <c r="I2960" s="358" t="s">
        <v>12893</v>
      </c>
      <c r="J2960" s="358" t="s">
        <v>12888</v>
      </c>
      <c r="K2960" s="358" t="s">
        <v>13558</v>
      </c>
      <c r="L2960" s="362">
        <v>40165</v>
      </c>
      <c r="N2960" s="362">
        <v>40165</v>
      </c>
      <c r="P2960" s="356" t="s">
        <v>13255</v>
      </c>
    </row>
    <row r="2961" spans="1:16" x14ac:dyDescent="0.2">
      <c r="A2961" s="356" t="s">
        <v>9837</v>
      </c>
      <c r="B2961" s="356" t="s">
        <v>18779</v>
      </c>
      <c r="C2961" s="358" t="s">
        <v>16369</v>
      </c>
      <c r="D2961" s="358" t="s">
        <v>12916</v>
      </c>
      <c r="E2961" s="358" t="s">
        <v>15070</v>
      </c>
      <c r="G2961" s="358" t="s">
        <v>12886</v>
      </c>
      <c r="H2961" s="385">
        <v>8.9250000000000007</v>
      </c>
      <c r="I2961" s="358" t="s">
        <v>12893</v>
      </c>
      <c r="J2961" s="358" t="s">
        <v>12888</v>
      </c>
      <c r="K2961" s="358" t="s">
        <v>13558</v>
      </c>
      <c r="L2961" s="362">
        <v>40170</v>
      </c>
      <c r="N2961" s="362">
        <v>40170</v>
      </c>
      <c r="P2961" s="356" t="s">
        <v>13255</v>
      </c>
    </row>
    <row r="2962" spans="1:16" x14ac:dyDescent="0.2">
      <c r="A2962" s="356" t="s">
        <v>9838</v>
      </c>
      <c r="B2962" s="356" t="s">
        <v>18780</v>
      </c>
      <c r="C2962" s="358" t="s">
        <v>12905</v>
      </c>
      <c r="D2962" s="358" t="s">
        <v>12987</v>
      </c>
      <c r="E2962" s="358" t="s">
        <v>18781</v>
      </c>
      <c r="G2962" s="358" t="s">
        <v>12886</v>
      </c>
      <c r="H2962" s="385">
        <v>5.4</v>
      </c>
      <c r="I2962" s="358" t="s">
        <v>12893</v>
      </c>
      <c r="J2962" s="358" t="s">
        <v>12888</v>
      </c>
      <c r="K2962" s="358" t="s">
        <v>13558</v>
      </c>
      <c r="L2962" s="362">
        <v>40164</v>
      </c>
      <c r="N2962" s="362">
        <v>40164</v>
      </c>
      <c r="P2962" s="356" t="s">
        <v>13255</v>
      </c>
    </row>
    <row r="2963" spans="1:16" x14ac:dyDescent="0.2">
      <c r="A2963" s="356" t="s">
        <v>9839</v>
      </c>
      <c r="B2963" s="356" t="s">
        <v>18782</v>
      </c>
      <c r="C2963" s="358" t="s">
        <v>12905</v>
      </c>
      <c r="D2963" s="358" t="s">
        <v>12906</v>
      </c>
      <c r="E2963" s="358" t="s">
        <v>18783</v>
      </c>
      <c r="G2963" s="358" t="s">
        <v>12886</v>
      </c>
      <c r="H2963" s="385">
        <v>5.29</v>
      </c>
      <c r="I2963" s="358" t="s">
        <v>12893</v>
      </c>
      <c r="J2963" s="358" t="s">
        <v>12888</v>
      </c>
      <c r="K2963" s="358" t="s">
        <v>13558</v>
      </c>
      <c r="L2963" s="362">
        <v>40170</v>
      </c>
      <c r="N2963" s="362">
        <v>40170</v>
      </c>
      <c r="P2963" s="356" t="s">
        <v>13255</v>
      </c>
    </row>
    <row r="2964" spans="1:16" x14ac:dyDescent="0.2">
      <c r="A2964" s="356" t="s">
        <v>9840</v>
      </c>
      <c r="B2964" s="356" t="s">
        <v>18784</v>
      </c>
      <c r="C2964" s="358" t="s">
        <v>12905</v>
      </c>
      <c r="D2964" s="358" t="s">
        <v>12906</v>
      </c>
      <c r="E2964" s="358" t="s">
        <v>18785</v>
      </c>
      <c r="G2964" s="358" t="s">
        <v>12886</v>
      </c>
      <c r="H2964" s="385">
        <v>146.16</v>
      </c>
      <c r="I2964" s="358" t="s">
        <v>12887</v>
      </c>
      <c r="J2964" s="358" t="s">
        <v>12888</v>
      </c>
      <c r="K2964" s="358" t="s">
        <v>13558</v>
      </c>
      <c r="L2964" s="362">
        <v>40176</v>
      </c>
      <c r="N2964" s="362">
        <v>40176</v>
      </c>
      <c r="P2964" s="356" t="s">
        <v>13318</v>
      </c>
    </row>
    <row r="2965" spans="1:16" x14ac:dyDescent="0.2">
      <c r="A2965" s="356" t="s">
        <v>9841</v>
      </c>
      <c r="B2965" s="356" t="s">
        <v>18786</v>
      </c>
      <c r="C2965" s="358" t="s">
        <v>12905</v>
      </c>
      <c r="D2965" s="358" t="s">
        <v>12906</v>
      </c>
      <c r="E2965" s="358" t="s">
        <v>18787</v>
      </c>
      <c r="G2965" s="358" t="s">
        <v>12886</v>
      </c>
      <c r="H2965" s="385">
        <v>60.48</v>
      </c>
      <c r="I2965" s="358" t="s">
        <v>12893</v>
      </c>
      <c r="J2965" s="358" t="s">
        <v>12888</v>
      </c>
      <c r="K2965" s="358" t="s">
        <v>13558</v>
      </c>
      <c r="L2965" s="362">
        <v>40176</v>
      </c>
      <c r="N2965" s="362">
        <v>40176</v>
      </c>
      <c r="P2965" s="356" t="s">
        <v>13605</v>
      </c>
    </row>
    <row r="2966" spans="1:16" x14ac:dyDescent="0.2">
      <c r="A2966" s="356" t="s">
        <v>9842</v>
      </c>
      <c r="B2966" s="356" t="s">
        <v>18788</v>
      </c>
      <c r="C2966" s="358" t="s">
        <v>13031</v>
      </c>
      <c r="D2966" s="358" t="s">
        <v>12960</v>
      </c>
      <c r="E2966" s="358" t="s">
        <v>18789</v>
      </c>
      <c r="G2966" s="358" t="s">
        <v>12886</v>
      </c>
      <c r="H2966" s="385">
        <v>184</v>
      </c>
      <c r="I2966" s="358" t="s">
        <v>12887</v>
      </c>
      <c r="J2966" s="358" t="s">
        <v>12888</v>
      </c>
      <c r="K2966" s="358" t="s">
        <v>13558</v>
      </c>
      <c r="L2966" s="362">
        <v>40170</v>
      </c>
      <c r="N2966" s="362">
        <v>40170</v>
      </c>
      <c r="P2966" s="356" t="s">
        <v>13318</v>
      </c>
    </row>
    <row r="2967" spans="1:16" x14ac:dyDescent="0.2">
      <c r="A2967" s="356" t="s">
        <v>9843</v>
      </c>
      <c r="B2967" s="356" t="s">
        <v>18790</v>
      </c>
      <c r="C2967" s="358" t="s">
        <v>13393</v>
      </c>
      <c r="D2967" s="358" t="s">
        <v>12973</v>
      </c>
      <c r="E2967" s="358" t="s">
        <v>18791</v>
      </c>
      <c r="G2967" s="358" t="s">
        <v>12886</v>
      </c>
      <c r="H2967" s="385">
        <v>21.06</v>
      </c>
      <c r="I2967" s="358" t="s">
        <v>12893</v>
      </c>
      <c r="J2967" s="358" t="s">
        <v>12888</v>
      </c>
      <c r="K2967" s="358" t="s">
        <v>13558</v>
      </c>
      <c r="L2967" s="362">
        <v>40168</v>
      </c>
      <c r="N2967" s="362">
        <v>40168</v>
      </c>
      <c r="P2967" s="356" t="s">
        <v>13255</v>
      </c>
    </row>
    <row r="2968" spans="1:16" x14ac:dyDescent="0.2">
      <c r="A2968" s="356" t="s">
        <v>9844</v>
      </c>
      <c r="B2968" s="356" t="s">
        <v>18792</v>
      </c>
      <c r="C2968" s="358" t="s">
        <v>13244</v>
      </c>
      <c r="D2968" s="358" t="s">
        <v>13245</v>
      </c>
      <c r="E2968" s="358" t="s">
        <v>18793</v>
      </c>
      <c r="G2968" s="358" t="s">
        <v>12886</v>
      </c>
      <c r="H2968" s="385">
        <v>8.8000000000000007</v>
      </c>
      <c r="I2968" s="358" t="s">
        <v>12893</v>
      </c>
      <c r="J2968" s="358" t="s">
        <v>12888</v>
      </c>
      <c r="K2968" s="358" t="s">
        <v>13558</v>
      </c>
      <c r="L2968" s="362">
        <v>40135</v>
      </c>
      <c r="N2968" s="362">
        <v>40135</v>
      </c>
      <c r="P2968" s="356" t="s">
        <v>13255</v>
      </c>
    </row>
    <row r="2969" spans="1:16" x14ac:dyDescent="0.2">
      <c r="A2969" s="356" t="s">
        <v>9845</v>
      </c>
      <c r="B2969" s="356" t="s">
        <v>18794</v>
      </c>
      <c r="C2969" s="358" t="s">
        <v>13374</v>
      </c>
      <c r="D2969" s="358" t="s">
        <v>12916</v>
      </c>
      <c r="E2969" s="358" t="s">
        <v>18795</v>
      </c>
      <c r="G2969" s="358" t="s">
        <v>12886</v>
      </c>
      <c r="H2969" s="385">
        <v>6.48</v>
      </c>
      <c r="I2969" s="358" t="s">
        <v>12893</v>
      </c>
      <c r="J2969" s="358" t="s">
        <v>12888</v>
      </c>
      <c r="K2969" s="358" t="s">
        <v>13558</v>
      </c>
      <c r="L2969" s="362">
        <v>40170</v>
      </c>
      <c r="N2969" s="362">
        <v>40170</v>
      </c>
      <c r="P2969" s="356" t="s">
        <v>13255</v>
      </c>
    </row>
    <row r="2970" spans="1:16" x14ac:dyDescent="0.2">
      <c r="A2970" s="356" t="s">
        <v>9846</v>
      </c>
      <c r="B2970" s="356" t="s">
        <v>18796</v>
      </c>
      <c r="C2970" s="358" t="s">
        <v>13754</v>
      </c>
      <c r="D2970" s="358" t="s">
        <v>13755</v>
      </c>
      <c r="E2970" s="358" t="s">
        <v>18797</v>
      </c>
      <c r="G2970" s="358" t="s">
        <v>12886</v>
      </c>
      <c r="H2970" s="385">
        <v>3.5</v>
      </c>
      <c r="I2970" s="358" t="s">
        <v>12893</v>
      </c>
      <c r="J2970" s="358" t="s">
        <v>12888</v>
      </c>
      <c r="K2970" s="358" t="s">
        <v>13558</v>
      </c>
      <c r="L2970" s="362">
        <v>40137</v>
      </c>
      <c r="N2970" s="362">
        <v>40137</v>
      </c>
      <c r="P2970" s="356" t="s">
        <v>13255</v>
      </c>
    </row>
    <row r="2971" spans="1:16" x14ac:dyDescent="0.2">
      <c r="A2971" s="356" t="s">
        <v>9847</v>
      </c>
      <c r="B2971" s="356" t="s">
        <v>18798</v>
      </c>
      <c r="C2971" s="358" t="s">
        <v>13202</v>
      </c>
      <c r="D2971" s="358" t="s">
        <v>12984</v>
      </c>
      <c r="E2971" s="358" t="s">
        <v>14512</v>
      </c>
      <c r="G2971" s="358" t="s">
        <v>12886</v>
      </c>
      <c r="H2971" s="385">
        <v>32.9</v>
      </c>
      <c r="I2971" s="358" t="s">
        <v>12893</v>
      </c>
      <c r="J2971" s="358" t="s">
        <v>12888</v>
      </c>
      <c r="K2971" s="358" t="s">
        <v>13558</v>
      </c>
      <c r="L2971" s="362">
        <v>40171</v>
      </c>
      <c r="N2971" s="362">
        <v>40171</v>
      </c>
      <c r="P2971" s="356" t="s">
        <v>13605</v>
      </c>
    </row>
    <row r="2972" spans="1:16" x14ac:dyDescent="0.2">
      <c r="A2972" s="356" t="s">
        <v>9848</v>
      </c>
      <c r="B2972" s="356" t="s">
        <v>18799</v>
      </c>
      <c r="C2972" s="358" t="s">
        <v>13427</v>
      </c>
      <c r="D2972" s="358" t="s">
        <v>12895</v>
      </c>
      <c r="E2972" s="358" t="s">
        <v>18800</v>
      </c>
      <c r="G2972" s="358" t="s">
        <v>12886</v>
      </c>
      <c r="H2972" s="385">
        <v>41.4</v>
      </c>
      <c r="I2972" s="358" t="s">
        <v>12893</v>
      </c>
      <c r="J2972" s="358" t="s">
        <v>12888</v>
      </c>
      <c r="K2972" s="358" t="s">
        <v>13558</v>
      </c>
      <c r="L2972" s="362">
        <v>40170</v>
      </c>
      <c r="N2972" s="362">
        <v>40170</v>
      </c>
      <c r="P2972" s="356" t="s">
        <v>13605</v>
      </c>
    </row>
    <row r="2973" spans="1:16" x14ac:dyDescent="0.2">
      <c r="A2973" s="356" t="s">
        <v>9849</v>
      </c>
      <c r="B2973" s="356" t="s">
        <v>18801</v>
      </c>
      <c r="C2973" s="358" t="s">
        <v>13599</v>
      </c>
      <c r="D2973" s="358" t="s">
        <v>12931</v>
      </c>
      <c r="E2973" s="358" t="s">
        <v>18802</v>
      </c>
      <c r="G2973" s="358" t="s">
        <v>12886</v>
      </c>
      <c r="H2973" s="385">
        <v>9.18</v>
      </c>
      <c r="I2973" s="358" t="s">
        <v>12893</v>
      </c>
      <c r="J2973" s="358" t="s">
        <v>12888</v>
      </c>
      <c r="K2973" s="358" t="s">
        <v>13558</v>
      </c>
      <c r="L2973" s="362">
        <v>40142</v>
      </c>
      <c r="N2973" s="362">
        <v>40142</v>
      </c>
      <c r="P2973" s="356" t="s">
        <v>13255</v>
      </c>
    </row>
    <row r="2974" spans="1:16" x14ac:dyDescent="0.2">
      <c r="A2974" s="356" t="s">
        <v>9850</v>
      </c>
      <c r="B2974" s="356" t="s">
        <v>18803</v>
      </c>
      <c r="C2974" s="358" t="s">
        <v>13129</v>
      </c>
      <c r="D2974" s="358" t="s">
        <v>13130</v>
      </c>
      <c r="E2974" s="358" t="s">
        <v>18804</v>
      </c>
      <c r="G2974" s="358" t="s">
        <v>12886</v>
      </c>
      <c r="H2974" s="385">
        <v>9.66</v>
      </c>
      <c r="I2974" s="358" t="s">
        <v>12893</v>
      </c>
      <c r="J2974" s="358" t="s">
        <v>12888</v>
      </c>
      <c r="K2974" s="358" t="s">
        <v>13558</v>
      </c>
      <c r="L2974" s="362">
        <v>40157</v>
      </c>
      <c r="N2974" s="362">
        <v>40157</v>
      </c>
      <c r="P2974" s="356" t="s">
        <v>13255</v>
      </c>
    </row>
    <row r="2975" spans="1:16" x14ac:dyDescent="0.2">
      <c r="A2975" s="356" t="s">
        <v>9851</v>
      </c>
      <c r="B2975" s="356" t="s">
        <v>18805</v>
      </c>
      <c r="C2975" s="358" t="s">
        <v>12978</v>
      </c>
      <c r="D2975" s="358" t="s">
        <v>12899</v>
      </c>
      <c r="E2975" s="358" t="s">
        <v>18806</v>
      </c>
      <c r="G2975" s="358" t="s">
        <v>12886</v>
      </c>
      <c r="H2975" s="385">
        <v>13.5</v>
      </c>
      <c r="I2975" s="358" t="s">
        <v>12893</v>
      </c>
      <c r="J2975" s="358" t="s">
        <v>12888</v>
      </c>
      <c r="K2975" s="358" t="s">
        <v>13558</v>
      </c>
      <c r="L2975" s="362">
        <v>40168</v>
      </c>
      <c r="N2975" s="362">
        <v>40168</v>
      </c>
      <c r="P2975" s="356" t="s">
        <v>13255</v>
      </c>
    </row>
    <row r="2976" spans="1:16" x14ac:dyDescent="0.2">
      <c r="A2976" s="356" t="s">
        <v>9852</v>
      </c>
      <c r="B2976" s="356" t="s">
        <v>18807</v>
      </c>
      <c r="C2976" s="358" t="s">
        <v>12972</v>
      </c>
      <c r="D2976" s="358" t="s">
        <v>12973</v>
      </c>
      <c r="E2976" s="358" t="s">
        <v>18808</v>
      </c>
      <c r="G2976" s="358" t="s">
        <v>12886</v>
      </c>
      <c r="H2976" s="385">
        <v>38.4</v>
      </c>
      <c r="I2976" s="358" t="s">
        <v>12893</v>
      </c>
      <c r="J2976" s="358" t="s">
        <v>12888</v>
      </c>
      <c r="K2976" s="358" t="s">
        <v>13558</v>
      </c>
      <c r="L2976" s="362">
        <v>40152</v>
      </c>
      <c r="N2976" s="362">
        <v>40152</v>
      </c>
      <c r="P2976" s="356" t="s">
        <v>13605</v>
      </c>
    </row>
    <row r="2977" spans="1:16" x14ac:dyDescent="0.2">
      <c r="A2977" s="356" t="s">
        <v>9853</v>
      </c>
      <c r="B2977" s="356" t="s">
        <v>18809</v>
      </c>
      <c r="C2977" s="358" t="s">
        <v>12970</v>
      </c>
      <c r="D2977" s="358" t="s">
        <v>12895</v>
      </c>
      <c r="E2977" s="358" t="s">
        <v>18810</v>
      </c>
      <c r="G2977" s="358" t="s">
        <v>12886</v>
      </c>
      <c r="H2977" s="385">
        <v>7.4</v>
      </c>
      <c r="I2977" s="358" t="s">
        <v>12893</v>
      </c>
      <c r="J2977" s="358" t="s">
        <v>12888</v>
      </c>
      <c r="K2977" s="358" t="s">
        <v>13558</v>
      </c>
      <c r="L2977" s="362">
        <v>40261</v>
      </c>
      <c r="N2977" s="362">
        <v>40261</v>
      </c>
      <c r="P2977" s="356" t="s">
        <v>13255</v>
      </c>
    </row>
    <row r="2978" spans="1:16" x14ac:dyDescent="0.2">
      <c r="A2978" s="356" t="s">
        <v>9854</v>
      </c>
      <c r="B2978" s="356" t="s">
        <v>18811</v>
      </c>
      <c r="C2978" s="358" t="s">
        <v>13516</v>
      </c>
      <c r="D2978" s="358" t="s">
        <v>12997</v>
      </c>
      <c r="E2978" s="358" t="s">
        <v>18812</v>
      </c>
      <c r="G2978" s="358" t="s">
        <v>12886</v>
      </c>
      <c r="H2978" s="385">
        <v>12.39</v>
      </c>
      <c r="I2978" s="358" t="s">
        <v>12893</v>
      </c>
      <c r="J2978" s="358" t="s">
        <v>12888</v>
      </c>
      <c r="K2978" s="358" t="s">
        <v>13558</v>
      </c>
      <c r="L2978" s="362">
        <v>40164</v>
      </c>
      <c r="N2978" s="362">
        <v>40164</v>
      </c>
      <c r="P2978" s="356" t="s">
        <v>13255</v>
      </c>
    </row>
    <row r="2979" spans="1:16" x14ac:dyDescent="0.2">
      <c r="A2979" s="356" t="s">
        <v>9855</v>
      </c>
      <c r="B2979" s="356" t="s">
        <v>18813</v>
      </c>
      <c r="C2979" s="358" t="s">
        <v>16836</v>
      </c>
      <c r="D2979" s="358" t="s">
        <v>13034</v>
      </c>
      <c r="E2979" s="358" t="s">
        <v>18814</v>
      </c>
      <c r="G2979" s="358" t="s">
        <v>12886</v>
      </c>
      <c r="H2979" s="385">
        <v>9.31</v>
      </c>
      <c r="I2979" s="358" t="s">
        <v>12893</v>
      </c>
      <c r="J2979" s="358" t="s">
        <v>12888</v>
      </c>
      <c r="K2979" s="358" t="s">
        <v>13558</v>
      </c>
      <c r="L2979" s="362">
        <v>40156</v>
      </c>
      <c r="N2979" s="362">
        <v>40156</v>
      </c>
      <c r="P2979" s="356" t="s">
        <v>13255</v>
      </c>
    </row>
    <row r="2980" spans="1:16" x14ac:dyDescent="0.2">
      <c r="A2980" s="356" t="s">
        <v>9856</v>
      </c>
      <c r="B2980" s="356" t="s">
        <v>18815</v>
      </c>
      <c r="C2980" s="358" t="s">
        <v>13333</v>
      </c>
      <c r="D2980" s="358" t="s">
        <v>12931</v>
      </c>
      <c r="E2980" s="358" t="s">
        <v>17954</v>
      </c>
      <c r="G2980" s="358" t="s">
        <v>12886</v>
      </c>
      <c r="H2980" s="385">
        <v>38.674999999999997</v>
      </c>
      <c r="I2980" s="358" t="s">
        <v>12893</v>
      </c>
      <c r="J2980" s="358" t="s">
        <v>12888</v>
      </c>
      <c r="K2980" s="358" t="s">
        <v>13558</v>
      </c>
      <c r="L2980" s="362">
        <v>40081</v>
      </c>
      <c r="N2980" s="362">
        <v>40081</v>
      </c>
      <c r="P2980" s="356" t="s">
        <v>13605</v>
      </c>
    </row>
    <row r="2981" spans="1:16" x14ac:dyDescent="0.2">
      <c r="A2981" s="356" t="s">
        <v>9857</v>
      </c>
      <c r="B2981" s="356" t="s">
        <v>18816</v>
      </c>
      <c r="C2981" s="358" t="s">
        <v>13871</v>
      </c>
      <c r="D2981" s="358" t="s">
        <v>12984</v>
      </c>
      <c r="E2981" s="358" t="s">
        <v>18817</v>
      </c>
      <c r="G2981" s="358" t="s">
        <v>12886</v>
      </c>
      <c r="H2981" s="385">
        <v>13.5</v>
      </c>
      <c r="I2981" s="358" t="s">
        <v>12893</v>
      </c>
      <c r="J2981" s="358" t="s">
        <v>12888</v>
      </c>
      <c r="K2981" s="358" t="s">
        <v>13558</v>
      </c>
      <c r="L2981" s="362">
        <v>40164</v>
      </c>
      <c r="N2981" s="362">
        <v>40164</v>
      </c>
      <c r="P2981" s="356" t="s">
        <v>13255</v>
      </c>
    </row>
    <row r="2982" spans="1:16" x14ac:dyDescent="0.2">
      <c r="A2982" s="356" t="s">
        <v>9858</v>
      </c>
      <c r="B2982" s="356" t="s">
        <v>18818</v>
      </c>
      <c r="C2982" s="358" t="s">
        <v>14214</v>
      </c>
      <c r="D2982" s="358" t="s">
        <v>12916</v>
      </c>
      <c r="E2982" s="358" t="s">
        <v>18819</v>
      </c>
      <c r="G2982" s="358" t="s">
        <v>12886</v>
      </c>
      <c r="H2982" s="385">
        <v>29.7</v>
      </c>
      <c r="I2982" s="358" t="s">
        <v>12893</v>
      </c>
      <c r="J2982" s="358" t="s">
        <v>12888</v>
      </c>
      <c r="K2982" s="358" t="s">
        <v>13558</v>
      </c>
      <c r="L2982" s="362">
        <v>40177</v>
      </c>
      <c r="N2982" s="362">
        <v>40177</v>
      </c>
      <c r="P2982" s="356" t="s">
        <v>13255</v>
      </c>
    </row>
    <row r="2983" spans="1:16" x14ac:dyDescent="0.2">
      <c r="A2983" s="356" t="s">
        <v>9859</v>
      </c>
      <c r="B2983" s="356" t="s">
        <v>18820</v>
      </c>
      <c r="C2983" s="358" t="s">
        <v>12972</v>
      </c>
      <c r="D2983" s="358" t="s">
        <v>12973</v>
      </c>
      <c r="E2983" s="358" t="s">
        <v>16871</v>
      </c>
      <c r="G2983" s="358" t="s">
        <v>12886</v>
      </c>
      <c r="H2983" s="385">
        <v>53.28</v>
      </c>
      <c r="I2983" s="358" t="s">
        <v>12893</v>
      </c>
      <c r="J2983" s="358" t="s">
        <v>12888</v>
      </c>
      <c r="K2983" s="358" t="s">
        <v>13558</v>
      </c>
      <c r="L2983" s="362">
        <v>40158</v>
      </c>
      <c r="N2983" s="362">
        <v>40158</v>
      </c>
      <c r="P2983" s="356" t="s">
        <v>13605</v>
      </c>
    </row>
    <row r="2984" spans="1:16" x14ac:dyDescent="0.2">
      <c r="A2984" s="356" t="s">
        <v>9860</v>
      </c>
      <c r="B2984" s="356" t="s">
        <v>18821</v>
      </c>
      <c r="C2984" s="358" t="s">
        <v>12955</v>
      </c>
      <c r="D2984" s="358" t="s">
        <v>12895</v>
      </c>
      <c r="E2984" s="358" t="s">
        <v>18822</v>
      </c>
      <c r="G2984" s="358" t="s">
        <v>12886</v>
      </c>
      <c r="H2984" s="385">
        <v>70.180000000000007</v>
      </c>
      <c r="I2984" s="358" t="s">
        <v>12893</v>
      </c>
      <c r="J2984" s="358" t="s">
        <v>12908</v>
      </c>
      <c r="K2984" s="358" t="s">
        <v>13558</v>
      </c>
      <c r="L2984" s="362">
        <v>40171</v>
      </c>
      <c r="N2984" s="362">
        <v>40171</v>
      </c>
      <c r="P2984" s="356" t="s">
        <v>13605</v>
      </c>
    </row>
    <row r="2985" spans="1:16" x14ac:dyDescent="0.2">
      <c r="A2985" s="356" t="s">
        <v>9861</v>
      </c>
      <c r="B2985" s="356" t="s">
        <v>18823</v>
      </c>
      <c r="C2985" s="358" t="s">
        <v>13432</v>
      </c>
      <c r="D2985" s="358" t="s">
        <v>12997</v>
      </c>
      <c r="E2985" s="358" t="s">
        <v>17726</v>
      </c>
      <c r="G2985" s="358" t="s">
        <v>12886</v>
      </c>
      <c r="H2985" s="385">
        <v>7.77</v>
      </c>
      <c r="I2985" s="358" t="s">
        <v>12893</v>
      </c>
      <c r="J2985" s="358" t="s">
        <v>12888</v>
      </c>
      <c r="K2985" s="358" t="s">
        <v>13558</v>
      </c>
      <c r="L2985" s="362">
        <v>40149</v>
      </c>
      <c r="N2985" s="362">
        <v>40149</v>
      </c>
      <c r="P2985" s="356" t="s">
        <v>13255</v>
      </c>
    </row>
    <row r="2986" spans="1:16" x14ac:dyDescent="0.2">
      <c r="A2986" s="356" t="s">
        <v>9862</v>
      </c>
      <c r="B2986" s="356" t="s">
        <v>18824</v>
      </c>
      <c r="C2986" s="358" t="s">
        <v>12890</v>
      </c>
      <c r="D2986" s="358" t="s">
        <v>12891</v>
      </c>
      <c r="E2986" s="358" t="s">
        <v>18825</v>
      </c>
      <c r="G2986" s="358" t="s">
        <v>12886</v>
      </c>
      <c r="H2986" s="385">
        <v>79.55</v>
      </c>
      <c r="I2986" s="358" t="s">
        <v>12893</v>
      </c>
      <c r="J2986" s="358" t="s">
        <v>12888</v>
      </c>
      <c r="K2986" s="358" t="s">
        <v>13558</v>
      </c>
      <c r="L2986" s="362">
        <v>40170</v>
      </c>
      <c r="N2986" s="362">
        <v>40170</v>
      </c>
      <c r="P2986" s="356" t="s">
        <v>13605</v>
      </c>
    </row>
    <row r="2987" spans="1:16" x14ac:dyDescent="0.2">
      <c r="A2987" s="356" t="s">
        <v>9863</v>
      </c>
      <c r="B2987" s="356" t="s">
        <v>18826</v>
      </c>
      <c r="C2987" s="358" t="s">
        <v>12941</v>
      </c>
      <c r="D2987" s="358" t="s">
        <v>12942</v>
      </c>
      <c r="E2987" s="358" t="s">
        <v>16754</v>
      </c>
      <c r="G2987" s="358" t="s">
        <v>12886</v>
      </c>
      <c r="H2987" s="385">
        <v>55.66</v>
      </c>
      <c r="I2987" s="358" t="s">
        <v>12893</v>
      </c>
      <c r="J2987" s="358" t="s">
        <v>12888</v>
      </c>
      <c r="K2987" s="358" t="s">
        <v>13558</v>
      </c>
      <c r="L2987" s="362">
        <v>40169</v>
      </c>
      <c r="N2987" s="362">
        <v>40169</v>
      </c>
      <c r="P2987" s="356" t="s">
        <v>13605</v>
      </c>
    </row>
    <row r="2988" spans="1:16" x14ac:dyDescent="0.2">
      <c r="A2988" s="356" t="s">
        <v>9864</v>
      </c>
      <c r="B2988" s="356" t="s">
        <v>18827</v>
      </c>
      <c r="C2988" s="358" t="s">
        <v>12905</v>
      </c>
      <c r="D2988" s="358" t="s">
        <v>12945</v>
      </c>
      <c r="E2988" s="358" t="s">
        <v>18828</v>
      </c>
      <c r="G2988" s="358" t="s">
        <v>12886</v>
      </c>
      <c r="H2988" s="385">
        <v>0.4</v>
      </c>
      <c r="I2988" s="358" t="s">
        <v>12893</v>
      </c>
      <c r="J2988" s="358" t="s">
        <v>12888</v>
      </c>
      <c r="K2988" s="358" t="s">
        <v>13558</v>
      </c>
      <c r="L2988" s="362">
        <v>40158</v>
      </c>
      <c r="N2988" s="362">
        <v>40158</v>
      </c>
      <c r="P2988" s="356" t="s">
        <v>13255</v>
      </c>
    </row>
    <row r="2989" spans="1:16" x14ac:dyDescent="0.2">
      <c r="A2989" s="356" t="s">
        <v>9865</v>
      </c>
      <c r="B2989" s="356" t="s">
        <v>18829</v>
      </c>
      <c r="C2989" s="358" t="s">
        <v>12905</v>
      </c>
      <c r="D2989" s="358" t="s">
        <v>12987</v>
      </c>
      <c r="E2989" s="358" t="s">
        <v>18830</v>
      </c>
      <c r="G2989" s="358" t="s">
        <v>12886</v>
      </c>
      <c r="H2989" s="385">
        <v>15.84</v>
      </c>
      <c r="I2989" s="358" t="s">
        <v>12893</v>
      </c>
      <c r="J2989" s="358" t="s">
        <v>12888</v>
      </c>
      <c r="K2989" s="358" t="s">
        <v>13558</v>
      </c>
      <c r="L2989" s="362">
        <v>40164</v>
      </c>
      <c r="N2989" s="362">
        <v>40164</v>
      </c>
      <c r="P2989" s="356" t="s">
        <v>13255</v>
      </c>
    </row>
    <row r="2990" spans="1:16" x14ac:dyDescent="0.2">
      <c r="A2990" s="356" t="s">
        <v>9866</v>
      </c>
      <c r="B2990" s="356" t="s">
        <v>18831</v>
      </c>
      <c r="C2990" s="358" t="s">
        <v>13129</v>
      </c>
      <c r="D2990" s="358" t="s">
        <v>13130</v>
      </c>
      <c r="E2990" s="358" t="s">
        <v>15597</v>
      </c>
      <c r="G2990" s="358" t="s">
        <v>12886</v>
      </c>
      <c r="H2990" s="385">
        <v>8.5500000000000007</v>
      </c>
      <c r="I2990" s="358" t="s">
        <v>12893</v>
      </c>
      <c r="J2990" s="358" t="s">
        <v>12888</v>
      </c>
      <c r="K2990" s="358" t="s">
        <v>13558</v>
      </c>
      <c r="L2990" s="362">
        <v>40159</v>
      </c>
      <c r="N2990" s="362">
        <v>40159</v>
      </c>
      <c r="P2990" s="356" t="s">
        <v>13255</v>
      </c>
    </row>
    <row r="2991" spans="1:16" x14ac:dyDescent="0.2">
      <c r="A2991" s="356" t="s">
        <v>9867</v>
      </c>
      <c r="B2991" s="356" t="s">
        <v>18832</v>
      </c>
      <c r="C2991" s="358" t="s">
        <v>14242</v>
      </c>
      <c r="D2991" s="358" t="s">
        <v>12919</v>
      </c>
      <c r="E2991" s="358" t="s">
        <v>18833</v>
      </c>
      <c r="G2991" s="358" t="s">
        <v>12886</v>
      </c>
      <c r="H2991" s="385">
        <v>3.6</v>
      </c>
      <c r="I2991" s="358" t="s">
        <v>12893</v>
      </c>
      <c r="J2991" s="358" t="s">
        <v>12888</v>
      </c>
      <c r="K2991" s="358" t="s">
        <v>13558</v>
      </c>
      <c r="L2991" s="362">
        <v>40168</v>
      </c>
      <c r="N2991" s="362">
        <v>40168</v>
      </c>
      <c r="P2991" s="356" t="s">
        <v>13255</v>
      </c>
    </row>
    <row r="2992" spans="1:16" x14ac:dyDescent="0.2">
      <c r="A2992" s="356" t="s">
        <v>9868</v>
      </c>
      <c r="B2992" s="356" t="s">
        <v>18834</v>
      </c>
      <c r="C2992" s="358" t="s">
        <v>12883</v>
      </c>
      <c r="D2992" s="358" t="s">
        <v>12884</v>
      </c>
      <c r="E2992" s="358" t="s">
        <v>18835</v>
      </c>
      <c r="G2992" s="358" t="s">
        <v>12886</v>
      </c>
      <c r="H2992" s="385">
        <v>14.98</v>
      </c>
      <c r="I2992" s="358" t="s">
        <v>12893</v>
      </c>
      <c r="J2992" s="358" t="s">
        <v>12888</v>
      </c>
      <c r="K2992" s="358" t="s">
        <v>13558</v>
      </c>
      <c r="L2992" s="362">
        <v>40158</v>
      </c>
      <c r="N2992" s="362">
        <v>40158</v>
      </c>
      <c r="P2992" s="356" t="s">
        <v>13255</v>
      </c>
    </row>
    <row r="2993" spans="1:16" x14ac:dyDescent="0.2">
      <c r="A2993" s="356" t="s">
        <v>9869</v>
      </c>
      <c r="B2993" s="356" t="s">
        <v>18836</v>
      </c>
      <c r="C2993" s="358" t="s">
        <v>14190</v>
      </c>
      <c r="D2993" s="358" t="s">
        <v>12931</v>
      </c>
      <c r="E2993" s="358" t="s">
        <v>18837</v>
      </c>
      <c r="G2993" s="358" t="s">
        <v>12886</v>
      </c>
      <c r="H2993" s="385">
        <v>9.8000000000000007</v>
      </c>
      <c r="I2993" s="358" t="s">
        <v>12893</v>
      </c>
      <c r="J2993" s="358" t="s">
        <v>12888</v>
      </c>
      <c r="K2993" s="358" t="s">
        <v>13558</v>
      </c>
      <c r="L2993" s="362">
        <v>40151</v>
      </c>
      <c r="N2993" s="362">
        <v>40151</v>
      </c>
      <c r="P2993" s="356" t="s">
        <v>13255</v>
      </c>
    </row>
    <row r="2994" spans="1:16" x14ac:dyDescent="0.2">
      <c r="A2994" s="356" t="s">
        <v>9870</v>
      </c>
      <c r="B2994" s="356" t="s">
        <v>18838</v>
      </c>
      <c r="C2994" s="358" t="s">
        <v>13565</v>
      </c>
      <c r="D2994" s="358" t="s">
        <v>13027</v>
      </c>
      <c r="E2994" s="358" t="s">
        <v>18839</v>
      </c>
      <c r="G2994" s="358" t="s">
        <v>12886</v>
      </c>
      <c r="H2994" s="385">
        <v>11.34</v>
      </c>
      <c r="I2994" s="358" t="s">
        <v>12893</v>
      </c>
      <c r="J2994" s="358" t="s">
        <v>12888</v>
      </c>
      <c r="K2994" s="358" t="s">
        <v>13558</v>
      </c>
      <c r="L2994" s="362">
        <v>40177</v>
      </c>
      <c r="N2994" s="362">
        <v>40177</v>
      </c>
      <c r="P2994" s="356" t="s">
        <v>13255</v>
      </c>
    </row>
    <row r="2995" spans="1:16" x14ac:dyDescent="0.2">
      <c r="A2995" s="356" t="s">
        <v>9871</v>
      </c>
      <c r="B2995" s="356" t="s">
        <v>18840</v>
      </c>
      <c r="C2995" s="358" t="s">
        <v>13176</v>
      </c>
      <c r="D2995" s="358" t="s">
        <v>13177</v>
      </c>
      <c r="E2995" s="358" t="s">
        <v>18841</v>
      </c>
      <c r="G2995" s="358" t="s">
        <v>12886</v>
      </c>
      <c r="H2995" s="385">
        <v>3.01</v>
      </c>
      <c r="I2995" s="358" t="s">
        <v>12893</v>
      </c>
      <c r="J2995" s="358" t="s">
        <v>12888</v>
      </c>
      <c r="K2995" s="358" t="s">
        <v>13558</v>
      </c>
      <c r="L2995" s="362">
        <v>40178</v>
      </c>
      <c r="N2995" s="362">
        <v>40178</v>
      </c>
      <c r="P2995" s="356" t="s">
        <v>13255</v>
      </c>
    </row>
    <row r="2996" spans="1:16" x14ac:dyDescent="0.2">
      <c r="A2996" s="356" t="s">
        <v>9872</v>
      </c>
      <c r="B2996" s="356" t="s">
        <v>18842</v>
      </c>
      <c r="C2996" s="358" t="s">
        <v>13179</v>
      </c>
      <c r="D2996" s="358" t="s">
        <v>13180</v>
      </c>
      <c r="E2996" s="358" t="s">
        <v>18843</v>
      </c>
      <c r="G2996" s="358" t="s">
        <v>12886</v>
      </c>
      <c r="H2996" s="385">
        <v>5.4</v>
      </c>
      <c r="I2996" s="358" t="s">
        <v>12893</v>
      </c>
      <c r="J2996" s="358" t="s">
        <v>12888</v>
      </c>
      <c r="K2996" s="358" t="s">
        <v>13558</v>
      </c>
      <c r="L2996" s="362">
        <v>40176</v>
      </c>
      <c r="N2996" s="362">
        <v>40176</v>
      </c>
      <c r="P2996" s="356" t="s">
        <v>13255</v>
      </c>
    </row>
    <row r="2997" spans="1:16" x14ac:dyDescent="0.2">
      <c r="A2997" s="356" t="s">
        <v>9873</v>
      </c>
      <c r="B2997" s="356" t="s">
        <v>18844</v>
      </c>
      <c r="C2997" s="358" t="s">
        <v>13037</v>
      </c>
      <c r="D2997" s="358" t="s">
        <v>13038</v>
      </c>
      <c r="E2997" s="358" t="s">
        <v>18845</v>
      </c>
      <c r="G2997" s="358" t="s">
        <v>12886</v>
      </c>
      <c r="H2997" s="385">
        <v>24.3</v>
      </c>
      <c r="I2997" s="358" t="s">
        <v>12893</v>
      </c>
      <c r="J2997" s="358" t="s">
        <v>12888</v>
      </c>
      <c r="K2997" s="358" t="s">
        <v>13558</v>
      </c>
      <c r="L2997" s="362">
        <v>40165</v>
      </c>
      <c r="N2997" s="362">
        <v>40165</v>
      </c>
      <c r="P2997" s="356" t="s">
        <v>13255</v>
      </c>
    </row>
    <row r="2998" spans="1:16" x14ac:dyDescent="0.2">
      <c r="A2998" s="356" t="s">
        <v>9874</v>
      </c>
      <c r="B2998" s="356" t="s">
        <v>18846</v>
      </c>
      <c r="C2998" s="358" t="s">
        <v>13578</v>
      </c>
      <c r="D2998" s="358" t="s">
        <v>12931</v>
      </c>
      <c r="E2998" s="358" t="s">
        <v>18847</v>
      </c>
      <c r="G2998" s="358" t="s">
        <v>12886</v>
      </c>
      <c r="H2998" s="385">
        <v>6.29</v>
      </c>
      <c r="I2998" s="358" t="s">
        <v>12893</v>
      </c>
      <c r="J2998" s="358" t="s">
        <v>12888</v>
      </c>
      <c r="K2998" s="358" t="s">
        <v>13558</v>
      </c>
      <c r="L2998" s="362">
        <v>40232</v>
      </c>
      <c r="N2998" s="362">
        <v>40232</v>
      </c>
      <c r="P2998" s="356" t="s">
        <v>13255</v>
      </c>
    </row>
    <row r="2999" spans="1:16" x14ac:dyDescent="0.2">
      <c r="A2999" s="356" t="s">
        <v>9875</v>
      </c>
      <c r="B2999" s="356" t="s">
        <v>18848</v>
      </c>
      <c r="C2999" s="358" t="s">
        <v>12905</v>
      </c>
      <c r="D2999" s="358" t="s">
        <v>12906</v>
      </c>
      <c r="E2999" s="358" t="s">
        <v>18849</v>
      </c>
      <c r="G2999" s="358" t="s">
        <v>12886</v>
      </c>
      <c r="H2999" s="385">
        <v>15.4</v>
      </c>
      <c r="I2999" s="358" t="s">
        <v>12893</v>
      </c>
      <c r="J2999" s="358" t="s">
        <v>12888</v>
      </c>
      <c r="K2999" s="358" t="s">
        <v>13558</v>
      </c>
      <c r="L2999" s="362">
        <v>40169</v>
      </c>
      <c r="N2999" s="362">
        <v>40169</v>
      </c>
      <c r="P2999" s="356" t="s">
        <v>13255</v>
      </c>
    </row>
    <row r="3000" spans="1:16" x14ac:dyDescent="0.2">
      <c r="A3000" s="356" t="s">
        <v>9876</v>
      </c>
      <c r="B3000" s="356" t="s">
        <v>18850</v>
      </c>
      <c r="C3000" s="358" t="s">
        <v>13017</v>
      </c>
      <c r="D3000" s="358" t="s">
        <v>13018</v>
      </c>
      <c r="E3000" s="358" t="s">
        <v>18851</v>
      </c>
      <c r="G3000" s="358" t="s">
        <v>12886</v>
      </c>
      <c r="H3000" s="385">
        <v>12.19</v>
      </c>
      <c r="I3000" s="358" t="s">
        <v>12893</v>
      </c>
      <c r="J3000" s="358" t="s">
        <v>12888</v>
      </c>
      <c r="K3000" s="358" t="s">
        <v>13558</v>
      </c>
      <c r="L3000" s="362">
        <v>40158</v>
      </c>
      <c r="N3000" s="362">
        <v>40158</v>
      </c>
      <c r="P3000" s="356" t="s">
        <v>13255</v>
      </c>
    </row>
    <row r="3001" spans="1:16" x14ac:dyDescent="0.2">
      <c r="A3001" s="356" t="s">
        <v>9877</v>
      </c>
      <c r="B3001" s="356" t="s">
        <v>18852</v>
      </c>
      <c r="C3001" s="358" t="s">
        <v>13134</v>
      </c>
      <c r="D3001" s="358" t="s">
        <v>13130</v>
      </c>
      <c r="E3001" s="358" t="s">
        <v>18853</v>
      </c>
      <c r="G3001" s="358" t="s">
        <v>12886</v>
      </c>
      <c r="H3001" s="385">
        <v>15.54</v>
      </c>
      <c r="I3001" s="358" t="s">
        <v>12893</v>
      </c>
      <c r="J3001" s="358" t="s">
        <v>12888</v>
      </c>
      <c r="K3001" s="358" t="s">
        <v>13558</v>
      </c>
      <c r="L3001" s="362">
        <v>40164</v>
      </c>
      <c r="N3001" s="362">
        <v>40164</v>
      </c>
      <c r="P3001" s="356" t="s">
        <v>13255</v>
      </c>
    </row>
    <row r="3002" spans="1:16" x14ac:dyDescent="0.2">
      <c r="A3002" s="356" t="s">
        <v>9878</v>
      </c>
      <c r="B3002" s="356" t="s">
        <v>18854</v>
      </c>
      <c r="C3002" s="358" t="s">
        <v>13399</v>
      </c>
      <c r="D3002" s="358" t="s">
        <v>12984</v>
      </c>
      <c r="E3002" s="358" t="s">
        <v>18855</v>
      </c>
      <c r="G3002" s="358" t="s">
        <v>12886</v>
      </c>
      <c r="H3002" s="385">
        <v>8.8800000000000008</v>
      </c>
      <c r="I3002" s="358" t="s">
        <v>12893</v>
      </c>
      <c r="J3002" s="358" t="s">
        <v>12888</v>
      </c>
      <c r="K3002" s="358" t="s">
        <v>13558</v>
      </c>
      <c r="L3002" s="362">
        <v>40280</v>
      </c>
      <c r="N3002" s="362">
        <v>40280</v>
      </c>
      <c r="P3002" s="356" t="s">
        <v>13255</v>
      </c>
    </row>
    <row r="3003" spans="1:16" x14ac:dyDescent="0.2">
      <c r="A3003" s="356" t="s">
        <v>9879</v>
      </c>
      <c r="B3003" s="356" t="s">
        <v>18856</v>
      </c>
      <c r="C3003" s="358" t="s">
        <v>13399</v>
      </c>
      <c r="D3003" s="358" t="s">
        <v>12984</v>
      </c>
      <c r="E3003" s="358" t="s">
        <v>18857</v>
      </c>
      <c r="G3003" s="358" t="s">
        <v>12886</v>
      </c>
      <c r="H3003" s="385">
        <v>10.36</v>
      </c>
      <c r="I3003" s="358" t="s">
        <v>12893</v>
      </c>
      <c r="J3003" s="358" t="s">
        <v>12888</v>
      </c>
      <c r="K3003" s="358" t="s">
        <v>13558</v>
      </c>
      <c r="L3003" s="362">
        <v>40267</v>
      </c>
      <c r="N3003" s="362">
        <v>40267</v>
      </c>
      <c r="P3003" s="356" t="s">
        <v>13255</v>
      </c>
    </row>
    <row r="3004" spans="1:16" x14ac:dyDescent="0.2">
      <c r="A3004" s="356" t="s">
        <v>9880</v>
      </c>
      <c r="B3004" s="356" t="s">
        <v>18858</v>
      </c>
      <c r="C3004" s="358" t="s">
        <v>13339</v>
      </c>
      <c r="D3004" s="358" t="s">
        <v>12984</v>
      </c>
      <c r="E3004" s="358" t="s">
        <v>18859</v>
      </c>
      <c r="G3004" s="358" t="s">
        <v>12886</v>
      </c>
      <c r="H3004" s="385">
        <v>14.43</v>
      </c>
      <c r="I3004" s="358" t="s">
        <v>12893</v>
      </c>
      <c r="J3004" s="358" t="s">
        <v>12888</v>
      </c>
      <c r="K3004" s="358" t="s">
        <v>13558</v>
      </c>
      <c r="L3004" s="362">
        <v>40259</v>
      </c>
      <c r="N3004" s="362">
        <v>40259</v>
      </c>
      <c r="P3004" s="356" t="s">
        <v>13255</v>
      </c>
    </row>
    <row r="3005" spans="1:16" x14ac:dyDescent="0.2">
      <c r="A3005" s="356" t="s">
        <v>9881</v>
      </c>
      <c r="B3005" s="356" t="s">
        <v>18860</v>
      </c>
      <c r="C3005" s="358" t="s">
        <v>13286</v>
      </c>
      <c r="D3005" s="358" t="s">
        <v>12910</v>
      </c>
      <c r="E3005" s="358" t="s">
        <v>18861</v>
      </c>
      <c r="G3005" s="358" t="s">
        <v>12886</v>
      </c>
      <c r="H3005" s="385">
        <v>6.66</v>
      </c>
      <c r="I3005" s="358" t="s">
        <v>12893</v>
      </c>
      <c r="J3005" s="358" t="s">
        <v>12888</v>
      </c>
      <c r="K3005" s="358" t="s">
        <v>13558</v>
      </c>
      <c r="L3005" s="362">
        <v>40242</v>
      </c>
      <c r="N3005" s="362">
        <v>40242</v>
      </c>
      <c r="P3005" s="356" t="s">
        <v>13255</v>
      </c>
    </row>
    <row r="3006" spans="1:16" x14ac:dyDescent="0.2">
      <c r="A3006" s="356" t="s">
        <v>9882</v>
      </c>
      <c r="B3006" s="356" t="s">
        <v>18862</v>
      </c>
      <c r="C3006" s="358" t="s">
        <v>12915</v>
      </c>
      <c r="D3006" s="358" t="s">
        <v>12916</v>
      </c>
      <c r="E3006" s="358" t="s">
        <v>15082</v>
      </c>
      <c r="G3006" s="358" t="s">
        <v>12886</v>
      </c>
      <c r="H3006" s="385">
        <v>8.64</v>
      </c>
      <c r="I3006" s="358" t="s">
        <v>12893</v>
      </c>
      <c r="J3006" s="358" t="s">
        <v>12888</v>
      </c>
      <c r="K3006" s="358" t="s">
        <v>13558</v>
      </c>
      <c r="L3006" s="362">
        <v>40274</v>
      </c>
      <c r="N3006" s="362">
        <v>40274</v>
      </c>
      <c r="P3006" s="356" t="s">
        <v>13255</v>
      </c>
    </row>
    <row r="3007" spans="1:16" x14ac:dyDescent="0.2">
      <c r="A3007" s="356" t="s">
        <v>9883</v>
      </c>
      <c r="B3007" s="356" t="s">
        <v>18863</v>
      </c>
      <c r="C3007" s="358" t="s">
        <v>13754</v>
      </c>
      <c r="D3007" s="358" t="s">
        <v>13755</v>
      </c>
      <c r="E3007" s="358" t="s">
        <v>15034</v>
      </c>
      <c r="G3007" s="358" t="s">
        <v>12886</v>
      </c>
      <c r="H3007" s="385">
        <v>5.29</v>
      </c>
      <c r="I3007" s="358" t="s">
        <v>12893</v>
      </c>
      <c r="J3007" s="358" t="s">
        <v>12888</v>
      </c>
      <c r="K3007" s="358" t="s">
        <v>13558</v>
      </c>
      <c r="L3007" s="362">
        <v>40168</v>
      </c>
      <c r="N3007" s="362">
        <v>40168</v>
      </c>
      <c r="P3007" s="356" t="s">
        <v>13255</v>
      </c>
    </row>
    <row r="3008" spans="1:16" x14ac:dyDescent="0.2">
      <c r="A3008" s="356" t="s">
        <v>9884</v>
      </c>
      <c r="B3008" s="356" t="s">
        <v>18864</v>
      </c>
      <c r="C3008" s="358" t="s">
        <v>13754</v>
      </c>
      <c r="D3008" s="358" t="s">
        <v>13755</v>
      </c>
      <c r="E3008" s="358" t="s">
        <v>15034</v>
      </c>
      <c r="G3008" s="358" t="s">
        <v>12886</v>
      </c>
      <c r="H3008" s="385">
        <v>8.74</v>
      </c>
      <c r="I3008" s="358" t="s">
        <v>12893</v>
      </c>
      <c r="J3008" s="358" t="s">
        <v>12888</v>
      </c>
      <c r="K3008" s="358" t="s">
        <v>13558</v>
      </c>
      <c r="L3008" s="362">
        <v>40168</v>
      </c>
      <c r="N3008" s="362">
        <v>40168</v>
      </c>
      <c r="P3008" s="356" t="s">
        <v>13255</v>
      </c>
    </row>
    <row r="3009" spans="1:16" x14ac:dyDescent="0.2">
      <c r="A3009" s="356" t="s">
        <v>9885</v>
      </c>
      <c r="B3009" s="356" t="s">
        <v>18865</v>
      </c>
      <c r="C3009" s="358" t="s">
        <v>13754</v>
      </c>
      <c r="D3009" s="358" t="s">
        <v>13755</v>
      </c>
      <c r="E3009" s="358" t="s">
        <v>15034</v>
      </c>
      <c r="G3009" s="358" t="s">
        <v>12886</v>
      </c>
      <c r="H3009" s="385">
        <v>5.29</v>
      </c>
      <c r="I3009" s="358" t="s">
        <v>12893</v>
      </c>
      <c r="J3009" s="358" t="s">
        <v>12888</v>
      </c>
      <c r="K3009" s="358" t="s">
        <v>13558</v>
      </c>
      <c r="L3009" s="362">
        <v>40168</v>
      </c>
      <c r="N3009" s="362">
        <v>40168</v>
      </c>
      <c r="P3009" s="356" t="s">
        <v>13255</v>
      </c>
    </row>
    <row r="3010" spans="1:16" x14ac:dyDescent="0.2">
      <c r="A3010" s="356" t="s">
        <v>9886</v>
      </c>
      <c r="B3010" s="356" t="s">
        <v>18866</v>
      </c>
      <c r="C3010" s="358" t="s">
        <v>13783</v>
      </c>
      <c r="D3010" s="358" t="s">
        <v>13015</v>
      </c>
      <c r="E3010" s="358" t="s">
        <v>18867</v>
      </c>
      <c r="G3010" s="358" t="s">
        <v>12886</v>
      </c>
      <c r="H3010" s="385">
        <v>6.3</v>
      </c>
      <c r="I3010" s="358" t="s">
        <v>12893</v>
      </c>
      <c r="J3010" s="358" t="s">
        <v>12888</v>
      </c>
      <c r="K3010" s="358" t="s">
        <v>13558</v>
      </c>
      <c r="L3010" s="362">
        <v>40177</v>
      </c>
      <c r="N3010" s="362">
        <v>40177</v>
      </c>
      <c r="P3010" s="356" t="s">
        <v>13255</v>
      </c>
    </row>
    <row r="3011" spans="1:16" x14ac:dyDescent="0.2">
      <c r="A3011" s="356" t="s">
        <v>9887</v>
      </c>
      <c r="B3011" s="356" t="s">
        <v>18868</v>
      </c>
      <c r="C3011" s="358" t="s">
        <v>12905</v>
      </c>
      <c r="D3011" s="358" t="s">
        <v>12945</v>
      </c>
      <c r="E3011" s="358" t="s">
        <v>18869</v>
      </c>
      <c r="G3011" s="358" t="s">
        <v>12886</v>
      </c>
      <c r="H3011" s="385">
        <v>5.94</v>
      </c>
      <c r="I3011" s="358" t="s">
        <v>12893</v>
      </c>
      <c r="J3011" s="358" t="s">
        <v>12888</v>
      </c>
      <c r="K3011" s="358" t="s">
        <v>13558</v>
      </c>
      <c r="L3011" s="362">
        <v>40211</v>
      </c>
      <c r="N3011" s="362">
        <v>40211</v>
      </c>
      <c r="P3011" s="356" t="s">
        <v>13255</v>
      </c>
    </row>
    <row r="3012" spans="1:16" x14ac:dyDescent="0.2">
      <c r="A3012" s="356" t="s">
        <v>9888</v>
      </c>
      <c r="B3012" s="356" t="s">
        <v>18870</v>
      </c>
      <c r="C3012" s="358" t="s">
        <v>12905</v>
      </c>
      <c r="D3012" s="358" t="s">
        <v>12906</v>
      </c>
      <c r="E3012" s="358" t="s">
        <v>18871</v>
      </c>
      <c r="G3012" s="358" t="s">
        <v>12886</v>
      </c>
      <c r="H3012" s="385">
        <v>40.25</v>
      </c>
      <c r="I3012" s="358" t="s">
        <v>12893</v>
      </c>
      <c r="J3012" s="358" t="s">
        <v>12888</v>
      </c>
      <c r="K3012" s="358" t="s">
        <v>13558</v>
      </c>
      <c r="L3012" s="362">
        <v>40165</v>
      </c>
      <c r="N3012" s="362">
        <v>40165</v>
      </c>
      <c r="P3012" s="356" t="s">
        <v>13605</v>
      </c>
    </row>
    <row r="3013" spans="1:16" x14ac:dyDescent="0.2">
      <c r="A3013" s="356" t="s">
        <v>9889</v>
      </c>
      <c r="B3013" s="356" t="s">
        <v>18872</v>
      </c>
      <c r="C3013" s="358" t="s">
        <v>12905</v>
      </c>
      <c r="D3013" s="358" t="s">
        <v>12906</v>
      </c>
      <c r="E3013" s="358" t="s">
        <v>18871</v>
      </c>
      <c r="G3013" s="358" t="s">
        <v>12886</v>
      </c>
      <c r="H3013" s="385">
        <v>40.950000000000003</v>
      </c>
      <c r="I3013" s="358" t="s">
        <v>12893</v>
      </c>
      <c r="J3013" s="358" t="s">
        <v>12888</v>
      </c>
      <c r="K3013" s="358" t="s">
        <v>13558</v>
      </c>
      <c r="L3013" s="362">
        <v>40165</v>
      </c>
      <c r="N3013" s="362">
        <v>40165</v>
      </c>
      <c r="P3013" s="356" t="s">
        <v>13605</v>
      </c>
    </row>
    <row r="3014" spans="1:16" x14ac:dyDescent="0.2">
      <c r="A3014" s="356" t="s">
        <v>9890</v>
      </c>
      <c r="B3014" s="356" t="s">
        <v>18873</v>
      </c>
      <c r="C3014" s="358" t="s">
        <v>12962</v>
      </c>
      <c r="D3014" s="358" t="s">
        <v>12963</v>
      </c>
      <c r="E3014" s="358" t="s">
        <v>18874</v>
      </c>
      <c r="G3014" s="358" t="s">
        <v>12886</v>
      </c>
      <c r="H3014" s="385">
        <v>5.04</v>
      </c>
      <c r="I3014" s="358" t="s">
        <v>12893</v>
      </c>
      <c r="J3014" s="358" t="s">
        <v>12888</v>
      </c>
      <c r="K3014" s="358" t="s">
        <v>13558</v>
      </c>
      <c r="L3014" s="362">
        <v>40331</v>
      </c>
      <c r="N3014" s="362">
        <v>40331</v>
      </c>
      <c r="P3014" s="356" t="s">
        <v>13255</v>
      </c>
    </row>
    <row r="3015" spans="1:16" x14ac:dyDescent="0.2">
      <c r="A3015" s="356" t="s">
        <v>9891</v>
      </c>
      <c r="B3015" s="356" t="s">
        <v>18875</v>
      </c>
      <c r="C3015" s="358" t="s">
        <v>13221</v>
      </c>
      <c r="D3015" s="358" t="s">
        <v>12910</v>
      </c>
      <c r="E3015" s="358" t="s">
        <v>18876</v>
      </c>
      <c r="G3015" s="358" t="s">
        <v>12886</v>
      </c>
      <c r="H3015" s="385">
        <v>8.0500000000000007</v>
      </c>
      <c r="I3015" s="358" t="s">
        <v>12893</v>
      </c>
      <c r="J3015" s="358" t="s">
        <v>12888</v>
      </c>
      <c r="K3015" s="358" t="s">
        <v>13558</v>
      </c>
      <c r="L3015" s="362">
        <v>40254</v>
      </c>
      <c r="N3015" s="362">
        <v>40254</v>
      </c>
      <c r="P3015" s="356" t="s">
        <v>13255</v>
      </c>
    </row>
    <row r="3016" spans="1:16" x14ac:dyDescent="0.2">
      <c r="A3016" s="356" t="s">
        <v>9892</v>
      </c>
      <c r="B3016" s="356" t="s">
        <v>18877</v>
      </c>
      <c r="C3016" s="358" t="s">
        <v>17180</v>
      </c>
      <c r="D3016" s="358" t="s">
        <v>12919</v>
      </c>
      <c r="E3016" s="358" t="s">
        <v>14712</v>
      </c>
      <c r="G3016" s="358" t="s">
        <v>12886</v>
      </c>
      <c r="H3016" s="385">
        <v>11.7</v>
      </c>
      <c r="I3016" s="358" t="s">
        <v>12893</v>
      </c>
      <c r="J3016" s="358" t="s">
        <v>12888</v>
      </c>
      <c r="K3016" s="358" t="s">
        <v>13558</v>
      </c>
      <c r="L3016" s="362">
        <v>40238</v>
      </c>
      <c r="N3016" s="362">
        <v>40238</v>
      </c>
      <c r="P3016" s="356" t="s">
        <v>13255</v>
      </c>
    </row>
    <row r="3017" spans="1:16" x14ac:dyDescent="0.2">
      <c r="A3017" s="356" t="s">
        <v>9893</v>
      </c>
      <c r="B3017" s="356" t="s">
        <v>18878</v>
      </c>
      <c r="C3017" s="358" t="s">
        <v>12883</v>
      </c>
      <c r="D3017" s="358" t="s">
        <v>12884</v>
      </c>
      <c r="E3017" s="358" t="s">
        <v>18879</v>
      </c>
      <c r="G3017" s="358" t="s">
        <v>12886</v>
      </c>
      <c r="H3017" s="385">
        <v>34.409999999999997</v>
      </c>
      <c r="I3017" s="358" t="s">
        <v>12893</v>
      </c>
      <c r="J3017" s="358" t="s">
        <v>12888</v>
      </c>
      <c r="K3017" s="358" t="s">
        <v>13558</v>
      </c>
      <c r="L3017" s="362">
        <v>40249</v>
      </c>
      <c r="N3017" s="362">
        <v>40249</v>
      </c>
      <c r="P3017" s="356" t="s">
        <v>13605</v>
      </c>
    </row>
    <row r="3018" spans="1:16" x14ac:dyDescent="0.2">
      <c r="A3018" s="356" t="s">
        <v>9894</v>
      </c>
      <c r="B3018" s="356" t="s">
        <v>18880</v>
      </c>
      <c r="C3018" s="358" t="s">
        <v>12898</v>
      </c>
      <c r="D3018" s="358" t="s">
        <v>12899</v>
      </c>
      <c r="E3018" s="358" t="s">
        <v>18881</v>
      </c>
      <c r="G3018" s="358" t="s">
        <v>12886</v>
      </c>
      <c r="H3018" s="385">
        <v>7.2</v>
      </c>
      <c r="I3018" s="358" t="s">
        <v>12893</v>
      </c>
      <c r="J3018" s="358" t="s">
        <v>12888</v>
      </c>
      <c r="K3018" s="358" t="s">
        <v>13558</v>
      </c>
      <c r="L3018" s="362">
        <v>40260</v>
      </c>
      <c r="N3018" s="362">
        <v>40260</v>
      </c>
      <c r="P3018" s="356" t="s">
        <v>13255</v>
      </c>
    </row>
    <row r="3019" spans="1:16" x14ac:dyDescent="0.2">
      <c r="A3019" s="356" t="s">
        <v>9895</v>
      </c>
      <c r="B3019" s="356" t="s">
        <v>18882</v>
      </c>
      <c r="C3019" s="358" t="s">
        <v>13244</v>
      </c>
      <c r="D3019" s="358" t="s">
        <v>13245</v>
      </c>
      <c r="E3019" s="358" t="s">
        <v>17800</v>
      </c>
      <c r="G3019" s="358" t="s">
        <v>12886</v>
      </c>
      <c r="H3019" s="385">
        <v>13.57</v>
      </c>
      <c r="I3019" s="358" t="s">
        <v>12893</v>
      </c>
      <c r="J3019" s="358" t="s">
        <v>12888</v>
      </c>
      <c r="K3019" s="358" t="s">
        <v>13558</v>
      </c>
      <c r="L3019" s="362">
        <v>40245</v>
      </c>
      <c r="N3019" s="362">
        <v>40245</v>
      </c>
      <c r="P3019" s="356" t="s">
        <v>13255</v>
      </c>
    </row>
    <row r="3020" spans="1:16" x14ac:dyDescent="0.2">
      <c r="A3020" s="356" t="s">
        <v>9896</v>
      </c>
      <c r="B3020" s="356" t="s">
        <v>18883</v>
      </c>
      <c r="C3020" s="358" t="s">
        <v>13179</v>
      </c>
      <c r="D3020" s="358" t="s">
        <v>13180</v>
      </c>
      <c r="E3020" s="358" t="s">
        <v>18884</v>
      </c>
      <c r="G3020" s="358" t="s">
        <v>12886</v>
      </c>
      <c r="H3020" s="385">
        <v>68.040000000000006</v>
      </c>
      <c r="I3020" s="358" t="s">
        <v>12893</v>
      </c>
      <c r="J3020" s="358" t="s">
        <v>12888</v>
      </c>
      <c r="K3020" s="358" t="s">
        <v>13558</v>
      </c>
      <c r="L3020" s="362">
        <v>40168</v>
      </c>
      <c r="N3020" s="362">
        <v>40168</v>
      </c>
      <c r="P3020" s="356" t="s">
        <v>13605</v>
      </c>
    </row>
    <row r="3021" spans="1:16" x14ac:dyDescent="0.2">
      <c r="A3021" s="356" t="s">
        <v>9897</v>
      </c>
      <c r="B3021" s="356" t="s">
        <v>18885</v>
      </c>
      <c r="C3021" s="358" t="s">
        <v>13800</v>
      </c>
      <c r="D3021" s="358" t="s">
        <v>13801</v>
      </c>
      <c r="E3021" s="358" t="s">
        <v>18886</v>
      </c>
      <c r="G3021" s="358" t="s">
        <v>12886</v>
      </c>
      <c r="H3021" s="385">
        <v>55.08</v>
      </c>
      <c r="I3021" s="358" t="s">
        <v>12893</v>
      </c>
      <c r="J3021" s="358" t="s">
        <v>12888</v>
      </c>
      <c r="K3021" s="358" t="s">
        <v>13558</v>
      </c>
      <c r="L3021" s="362">
        <v>40109</v>
      </c>
      <c r="N3021" s="362">
        <v>40109</v>
      </c>
      <c r="P3021" s="356" t="s">
        <v>13605</v>
      </c>
    </row>
    <row r="3022" spans="1:16" x14ac:dyDescent="0.2">
      <c r="A3022" s="356" t="s">
        <v>9898</v>
      </c>
      <c r="B3022" s="356" t="s">
        <v>18887</v>
      </c>
      <c r="C3022" s="358" t="s">
        <v>18368</v>
      </c>
      <c r="D3022" s="358" t="s">
        <v>12910</v>
      </c>
      <c r="E3022" s="358" t="s">
        <v>18888</v>
      </c>
      <c r="G3022" s="358" t="s">
        <v>12886</v>
      </c>
      <c r="H3022" s="385">
        <v>121.68</v>
      </c>
      <c r="I3022" s="358" t="s">
        <v>12887</v>
      </c>
      <c r="J3022" s="358" t="s">
        <v>12888</v>
      </c>
      <c r="K3022" s="358" t="s">
        <v>13558</v>
      </c>
      <c r="L3022" s="362">
        <v>40176</v>
      </c>
      <c r="N3022" s="362">
        <v>40176</v>
      </c>
      <c r="P3022" s="356" t="s">
        <v>13318</v>
      </c>
    </row>
    <row r="3023" spans="1:16" x14ac:dyDescent="0.2">
      <c r="A3023" s="356" t="s">
        <v>9899</v>
      </c>
      <c r="B3023" s="356" t="s">
        <v>18887</v>
      </c>
      <c r="C3023" s="358" t="s">
        <v>18368</v>
      </c>
      <c r="D3023" s="358" t="s">
        <v>12910</v>
      </c>
      <c r="E3023" s="358" t="s">
        <v>18888</v>
      </c>
      <c r="G3023" s="358" t="s">
        <v>12886</v>
      </c>
      <c r="H3023" s="385">
        <v>22.344999999999999</v>
      </c>
      <c r="I3023" s="358" t="s">
        <v>12887</v>
      </c>
      <c r="J3023" s="358" t="s">
        <v>12888</v>
      </c>
      <c r="K3023" s="358" t="s">
        <v>13558</v>
      </c>
      <c r="L3023" s="362">
        <v>40344</v>
      </c>
      <c r="N3023" s="362">
        <v>40344</v>
      </c>
      <c r="P3023" s="356" t="s">
        <v>13318</v>
      </c>
    </row>
    <row r="3024" spans="1:16" x14ac:dyDescent="0.2">
      <c r="A3024" s="356" t="s">
        <v>9900</v>
      </c>
      <c r="B3024" s="356" t="s">
        <v>18889</v>
      </c>
      <c r="C3024" s="358" t="s">
        <v>15268</v>
      </c>
      <c r="D3024" s="358" t="s">
        <v>12919</v>
      </c>
      <c r="E3024" s="358" t="s">
        <v>18890</v>
      </c>
      <c r="G3024" s="358" t="s">
        <v>12886</v>
      </c>
      <c r="H3024" s="385">
        <v>7.92</v>
      </c>
      <c r="I3024" s="358" t="s">
        <v>12893</v>
      </c>
      <c r="J3024" s="358" t="s">
        <v>12888</v>
      </c>
      <c r="K3024" s="358" t="s">
        <v>13558</v>
      </c>
      <c r="L3024" s="362">
        <v>40247</v>
      </c>
      <c r="N3024" s="362">
        <v>40247</v>
      </c>
      <c r="P3024" s="356" t="s">
        <v>13255</v>
      </c>
    </row>
    <row r="3025" spans="1:16" x14ac:dyDescent="0.2">
      <c r="A3025" s="356" t="s">
        <v>9901</v>
      </c>
      <c r="B3025" s="356" t="s">
        <v>18891</v>
      </c>
      <c r="C3025" s="358" t="s">
        <v>13044</v>
      </c>
      <c r="D3025" s="358" t="s">
        <v>13045</v>
      </c>
      <c r="E3025" s="358" t="s">
        <v>18892</v>
      </c>
      <c r="G3025" s="358" t="s">
        <v>12886</v>
      </c>
      <c r="H3025" s="385">
        <v>6.4749999999999996</v>
      </c>
      <c r="I3025" s="358" t="s">
        <v>12893</v>
      </c>
      <c r="J3025" s="358" t="s">
        <v>12888</v>
      </c>
      <c r="K3025" s="358" t="s">
        <v>13558</v>
      </c>
      <c r="L3025" s="362">
        <v>40218</v>
      </c>
      <c r="N3025" s="362">
        <v>40218</v>
      </c>
      <c r="P3025" s="356" t="s">
        <v>13255</v>
      </c>
    </row>
    <row r="3026" spans="1:16" x14ac:dyDescent="0.2">
      <c r="A3026" s="356" t="s">
        <v>9902</v>
      </c>
      <c r="B3026" s="356" t="s">
        <v>18893</v>
      </c>
      <c r="C3026" s="358" t="s">
        <v>12989</v>
      </c>
      <c r="D3026" s="358" t="s">
        <v>12910</v>
      </c>
      <c r="E3026" s="358" t="s">
        <v>18730</v>
      </c>
      <c r="G3026" s="358" t="s">
        <v>12886</v>
      </c>
      <c r="H3026" s="385">
        <v>10.56</v>
      </c>
      <c r="I3026" s="358" t="s">
        <v>12893</v>
      </c>
      <c r="J3026" s="358" t="s">
        <v>12888</v>
      </c>
      <c r="K3026" s="358" t="s">
        <v>13558</v>
      </c>
      <c r="L3026" s="362">
        <v>40246</v>
      </c>
      <c r="N3026" s="362">
        <v>40246</v>
      </c>
      <c r="P3026" s="356" t="s">
        <v>13255</v>
      </c>
    </row>
    <row r="3027" spans="1:16" x14ac:dyDescent="0.2">
      <c r="A3027" s="356" t="s">
        <v>9903</v>
      </c>
      <c r="B3027" s="356" t="s">
        <v>18894</v>
      </c>
      <c r="C3027" s="358" t="s">
        <v>12926</v>
      </c>
      <c r="D3027" s="358" t="s">
        <v>12927</v>
      </c>
      <c r="E3027" s="358" t="s">
        <v>18895</v>
      </c>
      <c r="G3027" s="358" t="s">
        <v>12886</v>
      </c>
      <c r="H3027" s="385">
        <v>4.7249999999999996</v>
      </c>
      <c r="I3027" s="358" t="s">
        <v>12893</v>
      </c>
      <c r="J3027" s="358" t="s">
        <v>12888</v>
      </c>
      <c r="K3027" s="358" t="s">
        <v>13558</v>
      </c>
      <c r="L3027" s="362">
        <v>40228</v>
      </c>
      <c r="N3027" s="362">
        <v>40228</v>
      </c>
      <c r="P3027" s="356" t="s">
        <v>13255</v>
      </c>
    </row>
    <row r="3028" spans="1:16" x14ac:dyDescent="0.2">
      <c r="A3028" s="356" t="s">
        <v>9904</v>
      </c>
      <c r="B3028" s="356" t="s">
        <v>18896</v>
      </c>
      <c r="C3028" s="358" t="s">
        <v>12883</v>
      </c>
      <c r="D3028" s="358" t="s">
        <v>12884</v>
      </c>
      <c r="E3028" s="358" t="s">
        <v>18897</v>
      </c>
      <c r="G3028" s="358" t="s">
        <v>12886</v>
      </c>
      <c r="H3028" s="385">
        <v>73.48</v>
      </c>
      <c r="I3028" s="358" t="s">
        <v>12887</v>
      </c>
      <c r="J3028" s="358" t="s">
        <v>12888</v>
      </c>
      <c r="K3028" s="358" t="s">
        <v>13558</v>
      </c>
      <c r="L3028" s="362">
        <v>40907</v>
      </c>
      <c r="N3028" s="362">
        <v>40907</v>
      </c>
      <c r="P3028" s="356" t="s">
        <v>13605</v>
      </c>
    </row>
    <row r="3029" spans="1:16" x14ac:dyDescent="0.2">
      <c r="A3029" s="356" t="s">
        <v>9905</v>
      </c>
      <c r="B3029" s="356" t="s">
        <v>18898</v>
      </c>
      <c r="C3029" s="358" t="s">
        <v>13064</v>
      </c>
      <c r="D3029" s="358" t="s">
        <v>12931</v>
      </c>
      <c r="E3029" s="358" t="s">
        <v>18899</v>
      </c>
      <c r="G3029" s="358" t="s">
        <v>12886</v>
      </c>
      <c r="H3029" s="385">
        <v>10.36</v>
      </c>
      <c r="I3029" s="358" t="s">
        <v>12893</v>
      </c>
      <c r="J3029" s="358" t="s">
        <v>12888</v>
      </c>
      <c r="K3029" s="358" t="s">
        <v>13558</v>
      </c>
      <c r="L3029" s="362">
        <v>40239</v>
      </c>
      <c r="N3029" s="362">
        <v>40239</v>
      </c>
      <c r="P3029" s="356" t="s">
        <v>13255</v>
      </c>
    </row>
    <row r="3030" spans="1:16" x14ac:dyDescent="0.2">
      <c r="A3030" s="356" t="s">
        <v>9906</v>
      </c>
      <c r="B3030" s="356" t="s">
        <v>18900</v>
      </c>
      <c r="C3030" s="358" t="s">
        <v>13263</v>
      </c>
      <c r="D3030" s="358" t="s">
        <v>12934</v>
      </c>
      <c r="E3030" s="358" t="s">
        <v>18901</v>
      </c>
      <c r="G3030" s="358" t="s">
        <v>12886</v>
      </c>
      <c r="H3030" s="385">
        <v>7.56</v>
      </c>
      <c r="I3030" s="358" t="s">
        <v>12893</v>
      </c>
      <c r="J3030" s="358" t="s">
        <v>12888</v>
      </c>
      <c r="K3030" s="358" t="s">
        <v>13558</v>
      </c>
      <c r="L3030" s="362">
        <v>40248</v>
      </c>
      <c r="N3030" s="362">
        <v>40248</v>
      </c>
      <c r="P3030" s="356" t="s">
        <v>13255</v>
      </c>
    </row>
    <row r="3031" spans="1:16" x14ac:dyDescent="0.2">
      <c r="A3031" s="356" t="s">
        <v>9907</v>
      </c>
      <c r="B3031" s="356" t="s">
        <v>18902</v>
      </c>
      <c r="C3031" s="358" t="s">
        <v>13443</v>
      </c>
      <c r="D3031" s="358" t="s">
        <v>13324</v>
      </c>
      <c r="E3031" s="358" t="s">
        <v>18903</v>
      </c>
      <c r="G3031" s="358" t="s">
        <v>12886</v>
      </c>
      <c r="H3031" s="385">
        <v>7.875</v>
      </c>
      <c r="I3031" s="358" t="s">
        <v>12893</v>
      </c>
      <c r="J3031" s="358" t="s">
        <v>12888</v>
      </c>
      <c r="K3031" s="358" t="s">
        <v>13558</v>
      </c>
      <c r="L3031" s="362">
        <v>40241</v>
      </c>
      <c r="N3031" s="362">
        <v>40241</v>
      </c>
      <c r="P3031" s="356" t="s">
        <v>13255</v>
      </c>
    </row>
    <row r="3032" spans="1:16" x14ac:dyDescent="0.2">
      <c r="A3032" s="356" t="s">
        <v>9908</v>
      </c>
      <c r="B3032" s="356" t="s">
        <v>18904</v>
      </c>
      <c r="C3032" s="358" t="s">
        <v>12890</v>
      </c>
      <c r="D3032" s="358" t="s">
        <v>12891</v>
      </c>
      <c r="E3032" s="358" t="s">
        <v>18905</v>
      </c>
      <c r="G3032" s="358" t="s">
        <v>12886</v>
      </c>
      <c r="H3032" s="385">
        <v>29.835000000000001</v>
      </c>
      <c r="I3032" s="358" t="s">
        <v>12893</v>
      </c>
      <c r="J3032" s="358" t="s">
        <v>12888</v>
      </c>
      <c r="K3032" s="358" t="s">
        <v>13558</v>
      </c>
      <c r="L3032" s="362">
        <v>40247</v>
      </c>
      <c r="N3032" s="362">
        <v>40247</v>
      </c>
      <c r="P3032" s="356" t="s">
        <v>13255</v>
      </c>
    </row>
    <row r="3033" spans="1:16" x14ac:dyDescent="0.2">
      <c r="A3033" s="356" t="s">
        <v>9909</v>
      </c>
      <c r="B3033" s="356" t="s">
        <v>18906</v>
      </c>
      <c r="C3033" s="358" t="s">
        <v>13890</v>
      </c>
      <c r="D3033" s="358" t="s">
        <v>12927</v>
      </c>
      <c r="E3033" s="358" t="s">
        <v>18907</v>
      </c>
      <c r="G3033" s="358" t="s">
        <v>12886</v>
      </c>
      <c r="H3033" s="385">
        <v>23.31</v>
      </c>
      <c r="I3033" s="358" t="s">
        <v>12893</v>
      </c>
      <c r="J3033" s="358" t="s">
        <v>12888</v>
      </c>
      <c r="K3033" s="358" t="s">
        <v>13558</v>
      </c>
      <c r="L3033" s="362">
        <v>40235</v>
      </c>
      <c r="N3033" s="362">
        <v>40235</v>
      </c>
      <c r="P3033" s="356" t="s">
        <v>13255</v>
      </c>
    </row>
    <row r="3034" spans="1:16" x14ac:dyDescent="0.2">
      <c r="A3034" s="356" t="s">
        <v>9910</v>
      </c>
      <c r="B3034" s="356" t="s">
        <v>18908</v>
      </c>
      <c r="C3034" s="358" t="s">
        <v>13044</v>
      </c>
      <c r="D3034" s="358" t="s">
        <v>13045</v>
      </c>
      <c r="E3034" s="358" t="s">
        <v>18909</v>
      </c>
      <c r="G3034" s="358" t="s">
        <v>12886</v>
      </c>
      <c r="H3034" s="385">
        <v>7.4</v>
      </c>
      <c r="I3034" s="358" t="s">
        <v>12893</v>
      </c>
      <c r="J3034" s="358" t="s">
        <v>12888</v>
      </c>
      <c r="K3034" s="358" t="s">
        <v>13558</v>
      </c>
      <c r="L3034" s="362">
        <v>40238</v>
      </c>
      <c r="N3034" s="362">
        <v>40238</v>
      </c>
      <c r="P3034" s="356" t="s">
        <v>13255</v>
      </c>
    </row>
    <row r="3035" spans="1:16" x14ac:dyDescent="0.2">
      <c r="A3035" s="356" t="s">
        <v>9911</v>
      </c>
      <c r="B3035" s="356" t="s">
        <v>18910</v>
      </c>
      <c r="C3035" s="358" t="s">
        <v>16855</v>
      </c>
      <c r="D3035" s="358" t="s">
        <v>12997</v>
      </c>
      <c r="E3035" s="358" t="s">
        <v>18911</v>
      </c>
      <c r="G3035" s="358" t="s">
        <v>12886</v>
      </c>
      <c r="H3035" s="385">
        <v>7.77</v>
      </c>
      <c r="I3035" s="358" t="s">
        <v>12893</v>
      </c>
      <c r="J3035" s="358" t="s">
        <v>12888</v>
      </c>
      <c r="K3035" s="358" t="s">
        <v>13558</v>
      </c>
      <c r="L3035" s="362">
        <v>40241</v>
      </c>
      <c r="N3035" s="362">
        <v>40241</v>
      </c>
      <c r="P3035" s="356" t="s">
        <v>13255</v>
      </c>
    </row>
    <row r="3036" spans="1:16" x14ac:dyDescent="0.2">
      <c r="A3036" s="356" t="s">
        <v>9912</v>
      </c>
      <c r="B3036" s="356" t="s">
        <v>18912</v>
      </c>
      <c r="C3036" s="358" t="s">
        <v>13221</v>
      </c>
      <c r="D3036" s="358" t="s">
        <v>12910</v>
      </c>
      <c r="E3036" s="358" t="s">
        <v>18913</v>
      </c>
      <c r="G3036" s="358" t="s">
        <v>12886</v>
      </c>
      <c r="H3036" s="385">
        <v>31.68</v>
      </c>
      <c r="I3036" s="358" t="s">
        <v>12893</v>
      </c>
      <c r="J3036" s="358" t="s">
        <v>12888</v>
      </c>
      <c r="K3036" s="358" t="s">
        <v>13558</v>
      </c>
      <c r="L3036" s="362">
        <v>40261</v>
      </c>
      <c r="N3036" s="362">
        <v>40261</v>
      </c>
      <c r="P3036" s="356" t="s">
        <v>13605</v>
      </c>
    </row>
    <row r="3037" spans="1:16" x14ac:dyDescent="0.2">
      <c r="A3037" s="356" t="s">
        <v>9913</v>
      </c>
      <c r="B3037" s="356" t="s">
        <v>18914</v>
      </c>
      <c r="C3037" s="358" t="s">
        <v>12924</v>
      </c>
      <c r="D3037" s="358" t="s">
        <v>12919</v>
      </c>
      <c r="E3037" s="358" t="s">
        <v>18915</v>
      </c>
      <c r="G3037" s="358" t="s">
        <v>12886</v>
      </c>
      <c r="H3037" s="385">
        <v>7.2</v>
      </c>
      <c r="I3037" s="358" t="s">
        <v>12893</v>
      </c>
      <c r="J3037" s="358" t="s">
        <v>12888</v>
      </c>
      <c r="K3037" s="358" t="s">
        <v>13558</v>
      </c>
      <c r="L3037" s="362">
        <v>40246</v>
      </c>
      <c r="N3037" s="362">
        <v>40246</v>
      </c>
      <c r="P3037" s="356" t="s">
        <v>13255</v>
      </c>
    </row>
    <row r="3038" spans="1:16" x14ac:dyDescent="0.2">
      <c r="A3038" s="356" t="s">
        <v>9914</v>
      </c>
      <c r="B3038" s="356" t="s">
        <v>18916</v>
      </c>
      <c r="C3038" s="358" t="s">
        <v>12953</v>
      </c>
      <c r="D3038" s="358" t="s">
        <v>12931</v>
      </c>
      <c r="E3038" s="358" t="s">
        <v>17256</v>
      </c>
      <c r="G3038" s="358" t="s">
        <v>12886</v>
      </c>
      <c r="H3038" s="385">
        <v>29.4</v>
      </c>
      <c r="I3038" s="358" t="s">
        <v>12893</v>
      </c>
      <c r="J3038" s="358" t="s">
        <v>12888</v>
      </c>
      <c r="K3038" s="358" t="s">
        <v>13558</v>
      </c>
      <c r="L3038" s="362">
        <v>40310</v>
      </c>
      <c r="N3038" s="362">
        <v>40310</v>
      </c>
      <c r="P3038" s="356" t="s">
        <v>13255</v>
      </c>
    </row>
    <row r="3039" spans="1:16" x14ac:dyDescent="0.2">
      <c r="A3039" s="356" t="s">
        <v>9915</v>
      </c>
      <c r="B3039" s="356" t="s">
        <v>18917</v>
      </c>
      <c r="C3039" s="358" t="s">
        <v>12883</v>
      </c>
      <c r="D3039" s="358" t="s">
        <v>12884</v>
      </c>
      <c r="E3039" s="358" t="s">
        <v>18918</v>
      </c>
      <c r="G3039" s="358" t="s">
        <v>12886</v>
      </c>
      <c r="H3039" s="385">
        <v>9.84</v>
      </c>
      <c r="I3039" s="358" t="s">
        <v>12893</v>
      </c>
      <c r="J3039" s="358" t="s">
        <v>12888</v>
      </c>
      <c r="K3039" s="358" t="s">
        <v>13558</v>
      </c>
      <c r="L3039" s="362">
        <v>40331</v>
      </c>
      <c r="N3039" s="362">
        <v>40331</v>
      </c>
      <c r="P3039" s="356" t="s">
        <v>13255</v>
      </c>
    </row>
    <row r="3040" spans="1:16" x14ac:dyDescent="0.2">
      <c r="A3040" s="356" t="s">
        <v>9916</v>
      </c>
      <c r="B3040" s="356" t="s">
        <v>18919</v>
      </c>
      <c r="C3040" s="358" t="s">
        <v>13800</v>
      </c>
      <c r="D3040" s="358" t="s">
        <v>13801</v>
      </c>
      <c r="E3040" s="358" t="s">
        <v>18920</v>
      </c>
      <c r="G3040" s="358" t="s">
        <v>12886</v>
      </c>
      <c r="H3040" s="385">
        <v>8.9</v>
      </c>
      <c r="I3040" s="358" t="s">
        <v>12893</v>
      </c>
      <c r="J3040" s="358" t="s">
        <v>12888</v>
      </c>
      <c r="K3040" s="358" t="s">
        <v>13558</v>
      </c>
      <c r="L3040" s="362">
        <v>40268</v>
      </c>
      <c r="N3040" s="362">
        <v>40268</v>
      </c>
      <c r="P3040" s="356" t="s">
        <v>13255</v>
      </c>
    </row>
    <row r="3041" spans="1:16" x14ac:dyDescent="0.2">
      <c r="A3041" s="356" t="s">
        <v>9917</v>
      </c>
      <c r="B3041" s="356" t="s">
        <v>18921</v>
      </c>
      <c r="C3041" s="358" t="s">
        <v>13129</v>
      </c>
      <c r="D3041" s="358" t="s">
        <v>13130</v>
      </c>
      <c r="E3041" s="358" t="s">
        <v>18922</v>
      </c>
      <c r="G3041" s="358" t="s">
        <v>12886</v>
      </c>
      <c r="H3041" s="385">
        <v>16.965</v>
      </c>
      <c r="I3041" s="358" t="s">
        <v>12893</v>
      </c>
      <c r="J3041" s="358" t="s">
        <v>12888</v>
      </c>
      <c r="K3041" s="358" t="s">
        <v>13558</v>
      </c>
      <c r="L3041" s="362">
        <v>40268</v>
      </c>
      <c r="N3041" s="362">
        <v>40268</v>
      </c>
      <c r="P3041" s="356" t="s">
        <v>13255</v>
      </c>
    </row>
    <row r="3042" spans="1:16" x14ac:dyDescent="0.2">
      <c r="A3042" s="356" t="s">
        <v>9918</v>
      </c>
      <c r="B3042" s="356" t="s">
        <v>18923</v>
      </c>
      <c r="C3042" s="358" t="s">
        <v>12890</v>
      </c>
      <c r="D3042" s="358" t="s">
        <v>12891</v>
      </c>
      <c r="E3042" s="358" t="s">
        <v>15576</v>
      </c>
      <c r="G3042" s="358" t="s">
        <v>12886</v>
      </c>
      <c r="H3042" s="385">
        <v>7.56</v>
      </c>
      <c r="I3042" s="358" t="s">
        <v>12893</v>
      </c>
      <c r="J3042" s="358" t="s">
        <v>12888</v>
      </c>
      <c r="K3042" s="358" t="s">
        <v>13558</v>
      </c>
      <c r="L3042" s="362">
        <v>40260</v>
      </c>
      <c r="N3042" s="362">
        <v>40260</v>
      </c>
      <c r="P3042" s="356" t="s">
        <v>13255</v>
      </c>
    </row>
    <row r="3043" spans="1:16" x14ac:dyDescent="0.2">
      <c r="A3043" s="356" t="s">
        <v>9919</v>
      </c>
      <c r="B3043" s="356" t="s">
        <v>18924</v>
      </c>
      <c r="C3043" s="358" t="s">
        <v>12905</v>
      </c>
      <c r="D3043" s="358" t="s">
        <v>12906</v>
      </c>
      <c r="E3043" s="358" t="s">
        <v>18925</v>
      </c>
      <c r="G3043" s="358" t="s">
        <v>12886</v>
      </c>
      <c r="H3043" s="385">
        <v>5.4</v>
      </c>
      <c r="I3043" s="358" t="s">
        <v>12893</v>
      </c>
      <c r="J3043" s="358" t="s">
        <v>12888</v>
      </c>
      <c r="K3043" s="358" t="s">
        <v>13558</v>
      </c>
      <c r="L3043" s="362">
        <v>40255</v>
      </c>
      <c r="N3043" s="362">
        <v>40255</v>
      </c>
      <c r="P3043" s="356" t="s">
        <v>13255</v>
      </c>
    </row>
    <row r="3044" spans="1:16" x14ac:dyDescent="0.2">
      <c r="A3044" s="356" t="s">
        <v>9920</v>
      </c>
      <c r="B3044" s="356" t="s">
        <v>18926</v>
      </c>
      <c r="C3044" s="358" t="s">
        <v>13970</v>
      </c>
      <c r="D3044" s="358" t="s">
        <v>12910</v>
      </c>
      <c r="E3044" s="358" t="s">
        <v>18927</v>
      </c>
      <c r="G3044" s="358" t="s">
        <v>12886</v>
      </c>
      <c r="H3044" s="385">
        <v>9.43</v>
      </c>
      <c r="I3044" s="358" t="s">
        <v>12893</v>
      </c>
      <c r="J3044" s="358" t="s">
        <v>12888</v>
      </c>
      <c r="K3044" s="358" t="s">
        <v>13558</v>
      </c>
      <c r="L3044" s="362">
        <v>40267</v>
      </c>
      <c r="N3044" s="362">
        <v>40267</v>
      </c>
      <c r="P3044" s="356" t="s">
        <v>13255</v>
      </c>
    </row>
    <row r="3045" spans="1:16" x14ac:dyDescent="0.2">
      <c r="A3045" s="356" t="s">
        <v>9921</v>
      </c>
      <c r="B3045" s="356" t="s">
        <v>18928</v>
      </c>
      <c r="C3045" s="358" t="s">
        <v>12989</v>
      </c>
      <c r="D3045" s="358" t="s">
        <v>12910</v>
      </c>
      <c r="E3045" s="358" t="s">
        <v>18047</v>
      </c>
      <c r="G3045" s="358" t="s">
        <v>12886</v>
      </c>
      <c r="H3045" s="385">
        <v>6.66</v>
      </c>
      <c r="I3045" s="358" t="s">
        <v>12893</v>
      </c>
      <c r="J3045" s="358" t="s">
        <v>12888</v>
      </c>
      <c r="K3045" s="358" t="s">
        <v>13558</v>
      </c>
      <c r="L3045" s="362">
        <v>40259</v>
      </c>
      <c r="N3045" s="362">
        <v>40259</v>
      </c>
      <c r="P3045" s="356" t="s">
        <v>13255</v>
      </c>
    </row>
    <row r="3046" spans="1:16" x14ac:dyDescent="0.2">
      <c r="A3046" s="356" t="s">
        <v>9922</v>
      </c>
      <c r="B3046" s="356" t="s">
        <v>18929</v>
      </c>
      <c r="C3046" s="358" t="s">
        <v>13595</v>
      </c>
      <c r="D3046" s="358" t="s">
        <v>13596</v>
      </c>
      <c r="E3046" s="358" t="s">
        <v>18930</v>
      </c>
      <c r="G3046" s="358" t="s">
        <v>12886</v>
      </c>
      <c r="H3046" s="385">
        <v>8.1</v>
      </c>
      <c r="I3046" s="358" t="s">
        <v>12893</v>
      </c>
      <c r="J3046" s="358" t="s">
        <v>12888</v>
      </c>
      <c r="K3046" s="358" t="s">
        <v>13558</v>
      </c>
      <c r="L3046" s="362">
        <v>40247</v>
      </c>
      <c r="N3046" s="362">
        <v>40247</v>
      </c>
      <c r="P3046" s="356" t="s">
        <v>13255</v>
      </c>
    </row>
    <row r="3047" spans="1:16" x14ac:dyDescent="0.2">
      <c r="A3047" s="356" t="s">
        <v>9923</v>
      </c>
      <c r="B3047" s="356" t="s">
        <v>18931</v>
      </c>
      <c r="C3047" s="358" t="s">
        <v>12905</v>
      </c>
      <c r="D3047" s="358" t="s">
        <v>13152</v>
      </c>
      <c r="E3047" s="358" t="s">
        <v>18932</v>
      </c>
      <c r="G3047" s="358" t="s">
        <v>12886</v>
      </c>
      <c r="H3047" s="385">
        <v>6.3</v>
      </c>
      <c r="I3047" s="358" t="s">
        <v>12893</v>
      </c>
      <c r="J3047" s="358" t="s">
        <v>12888</v>
      </c>
      <c r="K3047" s="358" t="s">
        <v>13558</v>
      </c>
      <c r="L3047" s="362">
        <v>40175</v>
      </c>
      <c r="N3047" s="362">
        <v>40175</v>
      </c>
      <c r="P3047" s="356" t="s">
        <v>13255</v>
      </c>
    </row>
    <row r="3048" spans="1:16" x14ac:dyDescent="0.2">
      <c r="A3048" s="356" t="s">
        <v>9924</v>
      </c>
      <c r="B3048" s="356" t="s">
        <v>18933</v>
      </c>
      <c r="C3048" s="358" t="s">
        <v>12926</v>
      </c>
      <c r="D3048" s="358" t="s">
        <v>12927</v>
      </c>
      <c r="E3048" s="358" t="s">
        <v>18934</v>
      </c>
      <c r="G3048" s="358" t="s">
        <v>12886</v>
      </c>
      <c r="H3048" s="385">
        <v>7.8250000000000002</v>
      </c>
      <c r="I3048" s="358" t="s">
        <v>12893</v>
      </c>
      <c r="J3048" s="358" t="s">
        <v>12888</v>
      </c>
      <c r="K3048" s="358" t="s">
        <v>13558</v>
      </c>
      <c r="L3048" s="362">
        <v>40245</v>
      </c>
      <c r="N3048" s="362">
        <v>40245</v>
      </c>
      <c r="P3048" s="356" t="s">
        <v>13255</v>
      </c>
    </row>
    <row r="3049" spans="1:16" x14ac:dyDescent="0.2">
      <c r="A3049" s="356" t="s">
        <v>9925</v>
      </c>
      <c r="B3049" s="356" t="s">
        <v>18935</v>
      </c>
      <c r="C3049" s="358" t="s">
        <v>13572</v>
      </c>
      <c r="D3049" s="358" t="s">
        <v>12981</v>
      </c>
      <c r="E3049" s="358" t="s">
        <v>18936</v>
      </c>
      <c r="G3049" s="358" t="s">
        <v>12886</v>
      </c>
      <c r="H3049" s="385">
        <v>4.6500000000000004</v>
      </c>
      <c r="I3049" s="358" t="s">
        <v>12893</v>
      </c>
      <c r="J3049" s="358" t="s">
        <v>12888</v>
      </c>
      <c r="K3049" s="358" t="s">
        <v>13558</v>
      </c>
      <c r="L3049" s="362">
        <v>40260</v>
      </c>
      <c r="N3049" s="362">
        <v>40260</v>
      </c>
      <c r="P3049" s="356" t="s">
        <v>13255</v>
      </c>
    </row>
    <row r="3050" spans="1:16" x14ac:dyDescent="0.2">
      <c r="A3050" s="356" t="s">
        <v>9926</v>
      </c>
      <c r="B3050" s="356" t="s">
        <v>18937</v>
      </c>
      <c r="C3050" s="358" t="s">
        <v>13609</v>
      </c>
      <c r="D3050" s="358" t="s">
        <v>12895</v>
      </c>
      <c r="E3050" s="358" t="s">
        <v>14686</v>
      </c>
      <c r="G3050" s="358" t="s">
        <v>12886</v>
      </c>
      <c r="H3050" s="385">
        <v>8.82</v>
      </c>
      <c r="I3050" s="358" t="s">
        <v>12893</v>
      </c>
      <c r="J3050" s="358" t="s">
        <v>12888</v>
      </c>
      <c r="K3050" s="358" t="s">
        <v>13558</v>
      </c>
      <c r="L3050" s="362">
        <v>40290</v>
      </c>
      <c r="N3050" s="362">
        <v>40290</v>
      </c>
      <c r="P3050" s="356" t="s">
        <v>13255</v>
      </c>
    </row>
    <row r="3051" spans="1:16" x14ac:dyDescent="0.2">
      <c r="A3051" s="356" t="s">
        <v>9927</v>
      </c>
      <c r="B3051" s="356" t="s">
        <v>18938</v>
      </c>
      <c r="C3051" s="358" t="s">
        <v>18939</v>
      </c>
      <c r="D3051" s="358" t="s">
        <v>12884</v>
      </c>
      <c r="E3051" s="358" t="s">
        <v>18940</v>
      </c>
      <c r="G3051" s="358" t="s">
        <v>12886</v>
      </c>
      <c r="H3051" s="385">
        <v>13.6</v>
      </c>
      <c r="I3051" s="358" t="s">
        <v>12893</v>
      </c>
      <c r="J3051" s="358" t="s">
        <v>12888</v>
      </c>
      <c r="K3051" s="358" t="s">
        <v>13558</v>
      </c>
      <c r="L3051" s="362">
        <v>40263</v>
      </c>
      <c r="N3051" s="362">
        <v>40263</v>
      </c>
      <c r="P3051" s="356" t="s">
        <v>13255</v>
      </c>
    </row>
    <row r="3052" spans="1:16" x14ac:dyDescent="0.2">
      <c r="A3052" s="356" t="s">
        <v>9928</v>
      </c>
      <c r="B3052" s="356" t="s">
        <v>18941</v>
      </c>
      <c r="C3052" s="358" t="s">
        <v>13286</v>
      </c>
      <c r="D3052" s="358" t="s">
        <v>12910</v>
      </c>
      <c r="E3052" s="358" t="s">
        <v>18942</v>
      </c>
      <c r="G3052" s="358" t="s">
        <v>12886</v>
      </c>
      <c r="H3052" s="385">
        <v>12.24</v>
      </c>
      <c r="I3052" s="358" t="s">
        <v>12893</v>
      </c>
      <c r="J3052" s="358" t="s">
        <v>12888</v>
      </c>
      <c r="K3052" s="358" t="s">
        <v>13558</v>
      </c>
      <c r="L3052" s="362">
        <v>40266</v>
      </c>
      <c r="N3052" s="362">
        <v>40266</v>
      </c>
      <c r="P3052" s="356" t="s">
        <v>13255</v>
      </c>
    </row>
    <row r="3053" spans="1:16" x14ac:dyDescent="0.2">
      <c r="A3053" s="356" t="s">
        <v>9929</v>
      </c>
      <c r="B3053" s="356" t="s">
        <v>18943</v>
      </c>
      <c r="C3053" s="358" t="s">
        <v>12955</v>
      </c>
      <c r="D3053" s="358" t="s">
        <v>12895</v>
      </c>
      <c r="E3053" s="358" t="s">
        <v>14634</v>
      </c>
      <c r="G3053" s="358" t="s">
        <v>12886</v>
      </c>
      <c r="H3053" s="385">
        <v>8.14</v>
      </c>
      <c r="I3053" s="358" t="s">
        <v>12893</v>
      </c>
      <c r="J3053" s="358" t="s">
        <v>12888</v>
      </c>
      <c r="K3053" s="358" t="s">
        <v>13558</v>
      </c>
      <c r="L3053" s="362">
        <v>40247</v>
      </c>
      <c r="N3053" s="362">
        <v>40247</v>
      </c>
      <c r="P3053" s="356" t="s">
        <v>13255</v>
      </c>
    </row>
    <row r="3054" spans="1:16" x14ac:dyDescent="0.2">
      <c r="A3054" s="356" t="s">
        <v>9930</v>
      </c>
      <c r="B3054" s="356" t="s">
        <v>18944</v>
      </c>
      <c r="C3054" s="358" t="s">
        <v>12972</v>
      </c>
      <c r="D3054" s="358" t="s">
        <v>12973</v>
      </c>
      <c r="E3054" s="358" t="s">
        <v>18945</v>
      </c>
      <c r="G3054" s="358" t="s">
        <v>12886</v>
      </c>
      <c r="H3054" s="385">
        <v>5.4</v>
      </c>
      <c r="I3054" s="358" t="s">
        <v>12893</v>
      </c>
      <c r="J3054" s="358" t="s">
        <v>12888</v>
      </c>
      <c r="K3054" s="358" t="s">
        <v>13558</v>
      </c>
      <c r="L3054" s="362">
        <v>40268</v>
      </c>
      <c r="N3054" s="362">
        <v>40268</v>
      </c>
      <c r="P3054" s="356" t="s">
        <v>13255</v>
      </c>
    </row>
    <row r="3055" spans="1:16" x14ac:dyDescent="0.2">
      <c r="A3055" s="356" t="s">
        <v>9931</v>
      </c>
      <c r="B3055" s="356" t="s">
        <v>18946</v>
      </c>
      <c r="C3055" s="358" t="s">
        <v>13572</v>
      </c>
      <c r="D3055" s="358" t="s">
        <v>12981</v>
      </c>
      <c r="E3055" s="358" t="s">
        <v>17539</v>
      </c>
      <c r="G3055" s="358" t="s">
        <v>12886</v>
      </c>
      <c r="H3055" s="385">
        <v>3.6</v>
      </c>
      <c r="I3055" s="358" t="s">
        <v>12893</v>
      </c>
      <c r="J3055" s="358" t="s">
        <v>12888</v>
      </c>
      <c r="K3055" s="358" t="s">
        <v>13558</v>
      </c>
      <c r="L3055" s="362">
        <v>40267</v>
      </c>
      <c r="N3055" s="362">
        <v>40267</v>
      </c>
      <c r="P3055" s="356" t="s">
        <v>13255</v>
      </c>
    </row>
    <row r="3056" spans="1:16" x14ac:dyDescent="0.2">
      <c r="A3056" s="356" t="s">
        <v>9932</v>
      </c>
      <c r="B3056" s="356" t="s">
        <v>18947</v>
      </c>
      <c r="C3056" s="358" t="s">
        <v>13139</v>
      </c>
      <c r="D3056" s="358" t="s">
        <v>13140</v>
      </c>
      <c r="E3056" s="358" t="s">
        <v>18948</v>
      </c>
      <c r="G3056" s="358" t="s">
        <v>12886</v>
      </c>
      <c r="H3056" s="385">
        <v>11.685</v>
      </c>
      <c r="I3056" s="358" t="s">
        <v>12893</v>
      </c>
      <c r="J3056" s="358" t="s">
        <v>12888</v>
      </c>
      <c r="K3056" s="358" t="s">
        <v>13558</v>
      </c>
      <c r="L3056" s="362">
        <v>40262</v>
      </c>
      <c r="N3056" s="362">
        <v>40262</v>
      </c>
      <c r="P3056" s="356" t="s">
        <v>13255</v>
      </c>
    </row>
    <row r="3057" spans="1:16" x14ac:dyDescent="0.2">
      <c r="A3057" s="356" t="s">
        <v>9933</v>
      </c>
      <c r="B3057" s="356" t="s">
        <v>18949</v>
      </c>
      <c r="C3057" s="358" t="s">
        <v>17063</v>
      </c>
      <c r="D3057" s="358" t="s">
        <v>13034</v>
      </c>
      <c r="E3057" s="358" t="s">
        <v>18950</v>
      </c>
      <c r="G3057" s="358" t="s">
        <v>12886</v>
      </c>
      <c r="H3057" s="385">
        <v>14.6</v>
      </c>
      <c r="I3057" s="358" t="s">
        <v>12893</v>
      </c>
      <c r="J3057" s="358" t="s">
        <v>12888</v>
      </c>
      <c r="K3057" s="358" t="s">
        <v>13558</v>
      </c>
      <c r="L3057" s="362">
        <v>40262</v>
      </c>
      <c r="N3057" s="362">
        <v>40262</v>
      </c>
      <c r="P3057" s="356" t="s">
        <v>13255</v>
      </c>
    </row>
    <row r="3058" spans="1:16" x14ac:dyDescent="0.2">
      <c r="A3058" s="356" t="s">
        <v>9934</v>
      </c>
      <c r="B3058" s="356" t="s">
        <v>18951</v>
      </c>
      <c r="C3058" s="358" t="s">
        <v>15180</v>
      </c>
      <c r="D3058" s="358" t="s">
        <v>13245</v>
      </c>
      <c r="E3058" s="358" t="s">
        <v>18952</v>
      </c>
      <c r="G3058" s="358" t="s">
        <v>12886</v>
      </c>
      <c r="H3058" s="385">
        <v>10.119999999999999</v>
      </c>
      <c r="I3058" s="358" t="s">
        <v>12893</v>
      </c>
      <c r="J3058" s="358" t="s">
        <v>12888</v>
      </c>
      <c r="K3058" s="358" t="s">
        <v>13558</v>
      </c>
      <c r="L3058" s="362">
        <v>40260</v>
      </c>
      <c r="N3058" s="362">
        <v>40260</v>
      </c>
      <c r="P3058" s="356" t="s">
        <v>13255</v>
      </c>
    </row>
    <row r="3059" spans="1:16" x14ac:dyDescent="0.2">
      <c r="A3059" s="356" t="s">
        <v>9935</v>
      </c>
      <c r="B3059" s="356" t="s">
        <v>18953</v>
      </c>
      <c r="C3059" s="358" t="s">
        <v>12905</v>
      </c>
      <c r="D3059" s="358" t="s">
        <v>12987</v>
      </c>
      <c r="E3059" s="358" t="s">
        <v>18954</v>
      </c>
      <c r="G3059" s="358" t="s">
        <v>12886</v>
      </c>
      <c r="H3059" s="385">
        <v>46.44</v>
      </c>
      <c r="I3059" s="358" t="s">
        <v>12893</v>
      </c>
      <c r="J3059" s="358" t="s">
        <v>12888</v>
      </c>
      <c r="K3059" s="358" t="s">
        <v>13558</v>
      </c>
      <c r="L3059" s="362">
        <v>40248</v>
      </c>
      <c r="N3059" s="362">
        <v>40248</v>
      </c>
      <c r="P3059" s="356" t="s">
        <v>13605</v>
      </c>
    </row>
    <row r="3060" spans="1:16" x14ac:dyDescent="0.2">
      <c r="A3060" s="356" t="s">
        <v>9936</v>
      </c>
      <c r="B3060" s="356" t="s">
        <v>18955</v>
      </c>
      <c r="C3060" s="358" t="s">
        <v>15316</v>
      </c>
      <c r="D3060" s="358" t="s">
        <v>12934</v>
      </c>
      <c r="E3060" s="358" t="s">
        <v>18956</v>
      </c>
      <c r="G3060" s="358" t="s">
        <v>12886</v>
      </c>
      <c r="H3060" s="385">
        <v>8.51</v>
      </c>
      <c r="I3060" s="358" t="s">
        <v>12893</v>
      </c>
      <c r="J3060" s="358" t="s">
        <v>12888</v>
      </c>
      <c r="K3060" s="358" t="s">
        <v>13558</v>
      </c>
      <c r="L3060" s="362">
        <v>40266</v>
      </c>
      <c r="N3060" s="362">
        <v>40266</v>
      </c>
      <c r="P3060" s="356" t="s">
        <v>13255</v>
      </c>
    </row>
    <row r="3061" spans="1:16" x14ac:dyDescent="0.2">
      <c r="A3061" s="356" t="s">
        <v>9937</v>
      </c>
      <c r="B3061" s="356" t="s">
        <v>18957</v>
      </c>
      <c r="C3061" s="358" t="s">
        <v>14342</v>
      </c>
      <c r="D3061" s="358" t="s">
        <v>12916</v>
      </c>
      <c r="E3061" s="358" t="s">
        <v>18958</v>
      </c>
      <c r="G3061" s="358" t="s">
        <v>12886</v>
      </c>
      <c r="H3061" s="385">
        <v>11.1</v>
      </c>
      <c r="I3061" s="358" t="s">
        <v>12893</v>
      </c>
      <c r="J3061" s="358" t="s">
        <v>12888</v>
      </c>
      <c r="K3061" s="358" t="s">
        <v>13558</v>
      </c>
      <c r="L3061" s="362">
        <v>40256</v>
      </c>
      <c r="N3061" s="362">
        <v>40256</v>
      </c>
      <c r="P3061" s="356" t="s">
        <v>13255</v>
      </c>
    </row>
    <row r="3062" spans="1:16" x14ac:dyDescent="0.2">
      <c r="A3062" s="356" t="s">
        <v>9938</v>
      </c>
      <c r="B3062" s="356" t="s">
        <v>18959</v>
      </c>
      <c r="C3062" s="358" t="s">
        <v>13847</v>
      </c>
      <c r="D3062" s="358" t="s">
        <v>12997</v>
      </c>
      <c r="E3062" s="358" t="s">
        <v>18960</v>
      </c>
      <c r="G3062" s="358" t="s">
        <v>12886</v>
      </c>
      <c r="H3062" s="385">
        <v>11.45</v>
      </c>
      <c r="I3062" s="358" t="s">
        <v>12893</v>
      </c>
      <c r="J3062" s="358" t="s">
        <v>12888</v>
      </c>
      <c r="K3062" s="358" t="s">
        <v>13558</v>
      </c>
      <c r="L3062" s="362">
        <v>40261</v>
      </c>
      <c r="N3062" s="362">
        <v>40261</v>
      </c>
      <c r="P3062" s="356" t="s">
        <v>13255</v>
      </c>
    </row>
    <row r="3063" spans="1:16" x14ac:dyDescent="0.2">
      <c r="A3063" s="356" t="s">
        <v>9939</v>
      </c>
      <c r="B3063" s="356" t="s">
        <v>18961</v>
      </c>
      <c r="C3063" s="358" t="s">
        <v>13044</v>
      </c>
      <c r="D3063" s="358" t="s">
        <v>13045</v>
      </c>
      <c r="E3063" s="358" t="s">
        <v>18962</v>
      </c>
      <c r="G3063" s="358" t="s">
        <v>12886</v>
      </c>
      <c r="H3063" s="385">
        <v>12.6</v>
      </c>
      <c r="I3063" s="358" t="s">
        <v>12893</v>
      </c>
      <c r="J3063" s="358" t="s">
        <v>12888</v>
      </c>
      <c r="K3063" s="358" t="s">
        <v>13558</v>
      </c>
      <c r="L3063" s="362">
        <v>40245</v>
      </c>
      <c r="N3063" s="362">
        <v>40245</v>
      </c>
      <c r="P3063" s="356" t="s">
        <v>13255</v>
      </c>
    </row>
    <row r="3064" spans="1:16" x14ac:dyDescent="0.2">
      <c r="A3064" s="356" t="s">
        <v>9940</v>
      </c>
      <c r="B3064" s="356" t="s">
        <v>18963</v>
      </c>
      <c r="C3064" s="358" t="s">
        <v>13966</v>
      </c>
      <c r="D3064" s="358" t="s">
        <v>13027</v>
      </c>
      <c r="E3064" s="358" t="s">
        <v>18247</v>
      </c>
      <c r="G3064" s="358" t="s">
        <v>12886</v>
      </c>
      <c r="H3064" s="385">
        <v>6.66</v>
      </c>
      <c r="I3064" s="358" t="s">
        <v>12893</v>
      </c>
      <c r="J3064" s="358" t="s">
        <v>12888</v>
      </c>
      <c r="K3064" s="358" t="s">
        <v>13558</v>
      </c>
      <c r="L3064" s="362">
        <v>40249</v>
      </c>
      <c r="N3064" s="362">
        <v>40249</v>
      </c>
      <c r="P3064" s="356" t="s">
        <v>13255</v>
      </c>
    </row>
    <row r="3065" spans="1:16" x14ac:dyDescent="0.2">
      <c r="A3065" s="356" t="s">
        <v>9941</v>
      </c>
      <c r="B3065" s="356" t="s">
        <v>18964</v>
      </c>
      <c r="C3065" s="358" t="s">
        <v>13017</v>
      </c>
      <c r="D3065" s="358" t="s">
        <v>13018</v>
      </c>
      <c r="E3065" s="358" t="s">
        <v>18965</v>
      </c>
      <c r="G3065" s="358" t="s">
        <v>12886</v>
      </c>
      <c r="H3065" s="385">
        <v>5.98</v>
      </c>
      <c r="I3065" s="358" t="s">
        <v>12893</v>
      </c>
      <c r="J3065" s="358" t="s">
        <v>12888</v>
      </c>
      <c r="K3065" s="358" t="s">
        <v>13558</v>
      </c>
      <c r="L3065" s="362">
        <v>40292</v>
      </c>
      <c r="N3065" s="362">
        <v>40292</v>
      </c>
      <c r="P3065" s="356" t="s">
        <v>13255</v>
      </c>
    </row>
    <row r="3066" spans="1:16" x14ac:dyDescent="0.2">
      <c r="A3066" s="356" t="s">
        <v>9942</v>
      </c>
      <c r="B3066" s="356" t="s">
        <v>18966</v>
      </c>
      <c r="C3066" s="358" t="s">
        <v>13105</v>
      </c>
      <c r="D3066" s="358" t="s">
        <v>13106</v>
      </c>
      <c r="E3066" s="358" t="s">
        <v>18967</v>
      </c>
      <c r="G3066" s="358" t="s">
        <v>12886</v>
      </c>
      <c r="H3066" s="385">
        <v>10.5</v>
      </c>
      <c r="I3066" s="358" t="s">
        <v>12893</v>
      </c>
      <c r="J3066" s="358" t="s">
        <v>12888</v>
      </c>
      <c r="K3066" s="358" t="s">
        <v>13558</v>
      </c>
      <c r="L3066" s="362">
        <v>40253</v>
      </c>
      <c r="N3066" s="362">
        <v>40253</v>
      </c>
      <c r="P3066" s="356" t="s">
        <v>13255</v>
      </c>
    </row>
    <row r="3067" spans="1:16" x14ac:dyDescent="0.2">
      <c r="A3067" s="356" t="s">
        <v>9943</v>
      </c>
      <c r="B3067" s="356" t="s">
        <v>18968</v>
      </c>
      <c r="C3067" s="358" t="s">
        <v>13344</v>
      </c>
      <c r="D3067" s="358" t="s">
        <v>12931</v>
      </c>
      <c r="E3067" s="358" t="s">
        <v>13135</v>
      </c>
      <c r="G3067" s="358" t="s">
        <v>12886</v>
      </c>
      <c r="H3067" s="385">
        <v>4.07</v>
      </c>
      <c r="I3067" s="358" t="s">
        <v>12893</v>
      </c>
      <c r="J3067" s="358" t="s">
        <v>12888</v>
      </c>
      <c r="K3067" s="358" t="s">
        <v>13558</v>
      </c>
      <c r="L3067" s="362">
        <v>40287</v>
      </c>
      <c r="N3067" s="362">
        <v>40287</v>
      </c>
      <c r="P3067" s="356" t="s">
        <v>13255</v>
      </c>
    </row>
    <row r="3068" spans="1:16" x14ac:dyDescent="0.2">
      <c r="A3068" s="356" t="s">
        <v>9944</v>
      </c>
      <c r="B3068" s="356" t="s">
        <v>18969</v>
      </c>
      <c r="C3068" s="358" t="s">
        <v>13915</v>
      </c>
      <c r="D3068" s="358" t="s">
        <v>12919</v>
      </c>
      <c r="E3068" s="358" t="s">
        <v>18019</v>
      </c>
      <c r="G3068" s="358" t="s">
        <v>12886</v>
      </c>
      <c r="H3068" s="385">
        <v>7.2</v>
      </c>
      <c r="I3068" s="358" t="s">
        <v>12893</v>
      </c>
      <c r="J3068" s="358" t="s">
        <v>12888</v>
      </c>
      <c r="K3068" s="358" t="s">
        <v>13558</v>
      </c>
      <c r="L3068" s="362">
        <v>40284</v>
      </c>
      <c r="N3068" s="362">
        <v>40284</v>
      </c>
      <c r="P3068" s="356" t="s">
        <v>13255</v>
      </c>
    </row>
    <row r="3069" spans="1:16" x14ac:dyDescent="0.2">
      <c r="A3069" s="356" t="s">
        <v>9945</v>
      </c>
      <c r="B3069" s="356" t="s">
        <v>18970</v>
      </c>
      <c r="C3069" s="358" t="s">
        <v>13191</v>
      </c>
      <c r="D3069" s="358" t="s">
        <v>12919</v>
      </c>
      <c r="E3069" s="358" t="s">
        <v>18971</v>
      </c>
      <c r="G3069" s="358" t="s">
        <v>12886</v>
      </c>
      <c r="H3069" s="385">
        <v>9.36</v>
      </c>
      <c r="I3069" s="358" t="s">
        <v>12893</v>
      </c>
      <c r="J3069" s="358" t="s">
        <v>12888</v>
      </c>
      <c r="K3069" s="358" t="s">
        <v>13558</v>
      </c>
      <c r="L3069" s="362">
        <v>40281</v>
      </c>
      <c r="N3069" s="362">
        <v>40281</v>
      </c>
      <c r="P3069" s="356" t="s">
        <v>13255</v>
      </c>
    </row>
    <row r="3070" spans="1:16" x14ac:dyDescent="0.2">
      <c r="A3070" s="356" t="s">
        <v>9946</v>
      </c>
      <c r="B3070" s="356" t="s">
        <v>18972</v>
      </c>
      <c r="C3070" s="358" t="s">
        <v>12962</v>
      </c>
      <c r="D3070" s="358" t="s">
        <v>12963</v>
      </c>
      <c r="E3070" s="358" t="s">
        <v>18973</v>
      </c>
      <c r="G3070" s="358" t="s">
        <v>12886</v>
      </c>
      <c r="H3070" s="385">
        <v>5.04</v>
      </c>
      <c r="I3070" s="358" t="s">
        <v>12893</v>
      </c>
      <c r="J3070" s="358" t="s">
        <v>12888</v>
      </c>
      <c r="K3070" s="358" t="s">
        <v>13558</v>
      </c>
      <c r="L3070" s="362">
        <v>40333</v>
      </c>
      <c r="N3070" s="362">
        <v>40333</v>
      </c>
      <c r="P3070" s="356" t="s">
        <v>13255</v>
      </c>
    </row>
    <row r="3071" spans="1:16" x14ac:dyDescent="0.2">
      <c r="A3071" s="356" t="s">
        <v>9947</v>
      </c>
      <c r="B3071" s="356" t="s">
        <v>18974</v>
      </c>
      <c r="C3071" s="358" t="s">
        <v>13221</v>
      </c>
      <c r="D3071" s="358" t="s">
        <v>12910</v>
      </c>
      <c r="E3071" s="358" t="s">
        <v>18975</v>
      </c>
      <c r="G3071" s="358" t="s">
        <v>12886</v>
      </c>
      <c r="H3071" s="385">
        <v>15.69</v>
      </c>
      <c r="I3071" s="358" t="s">
        <v>12893</v>
      </c>
      <c r="J3071" s="358" t="s">
        <v>12888</v>
      </c>
      <c r="K3071" s="358" t="s">
        <v>13558</v>
      </c>
      <c r="L3071" s="362">
        <v>40281</v>
      </c>
      <c r="N3071" s="362">
        <v>40281</v>
      </c>
      <c r="P3071" s="356" t="s">
        <v>13255</v>
      </c>
    </row>
    <row r="3072" spans="1:16" x14ac:dyDescent="0.2">
      <c r="A3072" s="356" t="s">
        <v>9948</v>
      </c>
      <c r="B3072" s="356" t="s">
        <v>18976</v>
      </c>
      <c r="C3072" s="358" t="s">
        <v>12915</v>
      </c>
      <c r="D3072" s="358" t="s">
        <v>12916</v>
      </c>
      <c r="E3072" s="358" t="s">
        <v>18977</v>
      </c>
      <c r="G3072" s="358" t="s">
        <v>12886</v>
      </c>
      <c r="H3072" s="385">
        <v>11.7</v>
      </c>
      <c r="I3072" s="358" t="s">
        <v>12893</v>
      </c>
      <c r="J3072" s="358" t="s">
        <v>12888</v>
      </c>
      <c r="K3072" s="358" t="s">
        <v>13558</v>
      </c>
      <c r="L3072" s="362">
        <v>40288</v>
      </c>
      <c r="N3072" s="362">
        <v>40288</v>
      </c>
      <c r="P3072" s="356" t="s">
        <v>13255</v>
      </c>
    </row>
    <row r="3073" spans="1:16" x14ac:dyDescent="0.2">
      <c r="A3073" s="356" t="s">
        <v>9949</v>
      </c>
      <c r="B3073" s="356" t="s">
        <v>18978</v>
      </c>
      <c r="C3073" s="358" t="s">
        <v>12890</v>
      </c>
      <c r="D3073" s="358" t="s">
        <v>12891</v>
      </c>
      <c r="E3073" s="358" t="s">
        <v>18979</v>
      </c>
      <c r="G3073" s="358" t="s">
        <v>12886</v>
      </c>
      <c r="H3073" s="385">
        <v>7.68</v>
      </c>
      <c r="I3073" s="358" t="s">
        <v>12893</v>
      </c>
      <c r="J3073" s="358" t="s">
        <v>12888</v>
      </c>
      <c r="K3073" s="358" t="s">
        <v>13558</v>
      </c>
      <c r="L3073" s="362">
        <v>40327</v>
      </c>
      <c r="N3073" s="362">
        <v>40327</v>
      </c>
      <c r="P3073" s="356" t="s">
        <v>13255</v>
      </c>
    </row>
    <row r="3074" spans="1:16" x14ac:dyDescent="0.2">
      <c r="A3074" s="356" t="s">
        <v>9950</v>
      </c>
      <c r="B3074" s="356" t="s">
        <v>18980</v>
      </c>
      <c r="C3074" s="358" t="s">
        <v>13970</v>
      </c>
      <c r="D3074" s="358" t="s">
        <v>12910</v>
      </c>
      <c r="E3074" s="358" t="s">
        <v>18981</v>
      </c>
      <c r="G3074" s="358" t="s">
        <v>12886</v>
      </c>
      <c r="H3074" s="385">
        <v>10.44</v>
      </c>
      <c r="I3074" s="358" t="s">
        <v>12893</v>
      </c>
      <c r="J3074" s="358" t="s">
        <v>12888</v>
      </c>
      <c r="K3074" s="358" t="s">
        <v>13558</v>
      </c>
      <c r="L3074" s="362">
        <v>40282</v>
      </c>
      <c r="N3074" s="362">
        <v>40282</v>
      </c>
      <c r="P3074" s="356" t="s">
        <v>13255</v>
      </c>
    </row>
    <row r="3075" spans="1:16" x14ac:dyDescent="0.2">
      <c r="A3075" s="356" t="s">
        <v>9951</v>
      </c>
      <c r="B3075" s="356" t="s">
        <v>18982</v>
      </c>
      <c r="C3075" s="358" t="s">
        <v>15180</v>
      </c>
      <c r="D3075" s="358" t="s">
        <v>13245</v>
      </c>
      <c r="E3075" s="358" t="s">
        <v>13058</v>
      </c>
      <c r="G3075" s="358" t="s">
        <v>12886</v>
      </c>
      <c r="H3075" s="385">
        <v>20.16</v>
      </c>
      <c r="I3075" s="358" t="s">
        <v>12893</v>
      </c>
      <c r="J3075" s="358" t="s">
        <v>12888</v>
      </c>
      <c r="K3075" s="358" t="s">
        <v>13558</v>
      </c>
      <c r="L3075" s="362">
        <v>40330</v>
      </c>
      <c r="N3075" s="362">
        <v>40330</v>
      </c>
      <c r="P3075" s="356" t="s">
        <v>13255</v>
      </c>
    </row>
    <row r="3076" spans="1:16" x14ac:dyDescent="0.2">
      <c r="A3076" s="356" t="s">
        <v>9952</v>
      </c>
      <c r="B3076" s="356" t="s">
        <v>18983</v>
      </c>
      <c r="C3076" s="358" t="s">
        <v>13116</v>
      </c>
      <c r="D3076" s="358" t="s">
        <v>12919</v>
      </c>
      <c r="E3076" s="358" t="s">
        <v>13570</v>
      </c>
      <c r="G3076" s="358" t="s">
        <v>12886</v>
      </c>
      <c r="H3076" s="385">
        <v>21.28</v>
      </c>
      <c r="I3076" s="358" t="s">
        <v>12893</v>
      </c>
      <c r="J3076" s="358" t="s">
        <v>12888</v>
      </c>
      <c r="K3076" s="358" t="s">
        <v>13558</v>
      </c>
      <c r="L3076" s="362">
        <v>40318</v>
      </c>
      <c r="N3076" s="362">
        <v>40318</v>
      </c>
      <c r="P3076" s="356" t="s">
        <v>13255</v>
      </c>
    </row>
    <row r="3077" spans="1:16" x14ac:dyDescent="0.2">
      <c r="A3077" s="356" t="s">
        <v>9953</v>
      </c>
      <c r="B3077" s="356" t="s">
        <v>18984</v>
      </c>
      <c r="C3077" s="358" t="s">
        <v>15115</v>
      </c>
      <c r="D3077" s="358" t="s">
        <v>12919</v>
      </c>
      <c r="E3077" s="358" t="s">
        <v>18985</v>
      </c>
      <c r="G3077" s="358" t="s">
        <v>12886</v>
      </c>
      <c r="H3077" s="385">
        <v>9.7200000000000006</v>
      </c>
      <c r="I3077" s="358" t="s">
        <v>12893</v>
      </c>
      <c r="J3077" s="358" t="s">
        <v>12888</v>
      </c>
      <c r="K3077" s="358" t="s">
        <v>13558</v>
      </c>
      <c r="L3077" s="362">
        <v>40316</v>
      </c>
      <c r="N3077" s="362">
        <v>40316</v>
      </c>
      <c r="P3077" s="356" t="s">
        <v>13255</v>
      </c>
    </row>
    <row r="3078" spans="1:16" x14ac:dyDescent="0.2">
      <c r="A3078" s="356" t="s">
        <v>9954</v>
      </c>
      <c r="B3078" s="356" t="s">
        <v>18986</v>
      </c>
      <c r="C3078" s="358" t="s">
        <v>12905</v>
      </c>
      <c r="D3078" s="358" t="s">
        <v>12951</v>
      </c>
      <c r="E3078" s="358" t="s">
        <v>13043</v>
      </c>
      <c r="G3078" s="358" t="s">
        <v>12886</v>
      </c>
      <c r="H3078" s="385">
        <v>24</v>
      </c>
      <c r="I3078" s="358" t="s">
        <v>12887</v>
      </c>
      <c r="J3078" s="358" t="s">
        <v>12908</v>
      </c>
      <c r="K3078" s="358" t="s">
        <v>13558</v>
      </c>
      <c r="L3078" s="362">
        <v>40339</v>
      </c>
      <c r="N3078" s="362">
        <v>40339</v>
      </c>
      <c r="P3078" s="356" t="s">
        <v>13255</v>
      </c>
    </row>
    <row r="3079" spans="1:16" x14ac:dyDescent="0.2">
      <c r="A3079" s="356" t="s">
        <v>9955</v>
      </c>
      <c r="B3079" s="356" t="s">
        <v>18987</v>
      </c>
      <c r="C3079" s="358" t="s">
        <v>12983</v>
      </c>
      <c r="D3079" s="358" t="s">
        <v>12984</v>
      </c>
      <c r="E3079" s="358" t="s">
        <v>18988</v>
      </c>
      <c r="G3079" s="358" t="s">
        <v>12886</v>
      </c>
      <c r="H3079" s="385">
        <v>7.02</v>
      </c>
      <c r="I3079" s="358" t="s">
        <v>12893</v>
      </c>
      <c r="J3079" s="358" t="s">
        <v>12888</v>
      </c>
      <c r="K3079" s="358" t="s">
        <v>13558</v>
      </c>
      <c r="L3079" s="362">
        <v>40352</v>
      </c>
      <c r="N3079" s="362">
        <v>40352</v>
      </c>
      <c r="P3079" s="356" t="s">
        <v>13255</v>
      </c>
    </row>
    <row r="3080" spans="1:16" x14ac:dyDescent="0.2">
      <c r="A3080" s="356" t="s">
        <v>9956</v>
      </c>
      <c r="B3080" s="356" t="s">
        <v>18989</v>
      </c>
      <c r="C3080" s="358" t="s">
        <v>14951</v>
      </c>
      <c r="D3080" s="358" t="s">
        <v>12919</v>
      </c>
      <c r="E3080" s="358" t="s">
        <v>16097</v>
      </c>
      <c r="G3080" s="358" t="s">
        <v>12886</v>
      </c>
      <c r="H3080" s="385">
        <v>18.04</v>
      </c>
      <c r="I3080" s="358" t="s">
        <v>12893</v>
      </c>
      <c r="J3080" s="358" t="s">
        <v>12888</v>
      </c>
      <c r="K3080" s="358" t="s">
        <v>13558</v>
      </c>
      <c r="L3080" s="362">
        <v>40291</v>
      </c>
      <c r="N3080" s="362">
        <v>40291</v>
      </c>
      <c r="P3080" s="356" t="s">
        <v>13255</v>
      </c>
    </row>
    <row r="3081" spans="1:16" x14ac:dyDescent="0.2">
      <c r="A3081" s="356" t="s">
        <v>9957</v>
      </c>
      <c r="B3081" s="356" t="s">
        <v>18990</v>
      </c>
      <c r="C3081" s="358" t="s">
        <v>13599</v>
      </c>
      <c r="D3081" s="358" t="s">
        <v>12931</v>
      </c>
      <c r="E3081" s="358" t="s">
        <v>18991</v>
      </c>
      <c r="G3081" s="358" t="s">
        <v>12886</v>
      </c>
      <c r="H3081" s="385">
        <v>6.12</v>
      </c>
      <c r="I3081" s="358" t="s">
        <v>12893</v>
      </c>
      <c r="J3081" s="358" t="s">
        <v>12888</v>
      </c>
      <c r="K3081" s="358" t="s">
        <v>13558</v>
      </c>
      <c r="L3081" s="362">
        <v>40288</v>
      </c>
      <c r="N3081" s="362">
        <v>40288</v>
      </c>
      <c r="P3081" s="356" t="s">
        <v>13255</v>
      </c>
    </row>
    <row r="3082" spans="1:16" x14ac:dyDescent="0.2">
      <c r="A3082" s="356" t="s">
        <v>9958</v>
      </c>
      <c r="B3082" s="356" t="s">
        <v>18992</v>
      </c>
      <c r="C3082" s="358" t="s">
        <v>12972</v>
      </c>
      <c r="D3082" s="358" t="s">
        <v>12973</v>
      </c>
      <c r="E3082" s="358" t="s">
        <v>18993</v>
      </c>
      <c r="G3082" s="358" t="s">
        <v>12886</v>
      </c>
      <c r="H3082" s="385">
        <v>8.1</v>
      </c>
      <c r="I3082" s="358" t="s">
        <v>12893</v>
      </c>
      <c r="J3082" s="358" t="s">
        <v>12888</v>
      </c>
      <c r="K3082" s="358" t="s">
        <v>13558</v>
      </c>
      <c r="L3082" s="362">
        <v>40290</v>
      </c>
      <c r="N3082" s="362">
        <v>40290</v>
      </c>
      <c r="P3082" s="356" t="s">
        <v>13255</v>
      </c>
    </row>
    <row r="3083" spans="1:16" x14ac:dyDescent="0.2">
      <c r="A3083" s="356" t="s">
        <v>9959</v>
      </c>
      <c r="B3083" s="356" t="s">
        <v>18994</v>
      </c>
      <c r="C3083" s="358" t="s">
        <v>13847</v>
      </c>
      <c r="D3083" s="358" t="s">
        <v>12997</v>
      </c>
      <c r="E3083" s="358" t="s">
        <v>18995</v>
      </c>
      <c r="G3083" s="358" t="s">
        <v>12886</v>
      </c>
      <c r="H3083" s="385">
        <v>29.84</v>
      </c>
      <c r="I3083" s="358" t="s">
        <v>12893</v>
      </c>
      <c r="J3083" s="358" t="s">
        <v>12888</v>
      </c>
      <c r="K3083" s="358" t="s">
        <v>13558</v>
      </c>
      <c r="L3083" s="362">
        <v>40175</v>
      </c>
      <c r="N3083" s="362">
        <v>40175</v>
      </c>
      <c r="P3083" s="356" t="s">
        <v>13255</v>
      </c>
    </row>
    <row r="3084" spans="1:16" x14ac:dyDescent="0.2">
      <c r="A3084" s="356" t="s">
        <v>9960</v>
      </c>
      <c r="B3084" s="356" t="s">
        <v>18996</v>
      </c>
      <c r="C3084" s="358" t="s">
        <v>13780</v>
      </c>
      <c r="D3084" s="358" t="s">
        <v>12916</v>
      </c>
      <c r="E3084" s="358" t="s">
        <v>18997</v>
      </c>
      <c r="G3084" s="358" t="s">
        <v>12886</v>
      </c>
      <c r="H3084" s="385">
        <v>749.29499999999996</v>
      </c>
      <c r="I3084" s="358" t="s">
        <v>12887</v>
      </c>
      <c r="J3084" s="358" t="s">
        <v>12908</v>
      </c>
      <c r="K3084" s="358" t="s">
        <v>13558</v>
      </c>
      <c r="L3084" s="362">
        <v>40318</v>
      </c>
      <c r="N3084" s="362">
        <v>40318</v>
      </c>
      <c r="P3084" s="356" t="s">
        <v>13318</v>
      </c>
    </row>
    <row r="3085" spans="1:16" x14ac:dyDescent="0.2">
      <c r="A3085" s="356" t="s">
        <v>9961</v>
      </c>
      <c r="B3085" s="356" t="s">
        <v>18998</v>
      </c>
      <c r="C3085" s="358" t="s">
        <v>12983</v>
      </c>
      <c r="D3085" s="358" t="s">
        <v>12984</v>
      </c>
      <c r="E3085" s="358" t="s">
        <v>18999</v>
      </c>
      <c r="G3085" s="358" t="s">
        <v>12886</v>
      </c>
      <c r="H3085" s="385">
        <v>10.08</v>
      </c>
      <c r="I3085" s="358" t="s">
        <v>12893</v>
      </c>
      <c r="J3085" s="358" t="s">
        <v>12888</v>
      </c>
      <c r="K3085" s="358" t="s">
        <v>13558</v>
      </c>
      <c r="L3085" s="362">
        <v>40295</v>
      </c>
      <c r="N3085" s="362">
        <v>40295</v>
      </c>
      <c r="P3085" s="356" t="s">
        <v>13255</v>
      </c>
    </row>
    <row r="3086" spans="1:16" x14ac:dyDescent="0.2">
      <c r="A3086" s="356" t="s">
        <v>9962</v>
      </c>
      <c r="B3086" s="356" t="s">
        <v>19000</v>
      </c>
      <c r="C3086" s="358" t="s">
        <v>13527</v>
      </c>
      <c r="D3086" s="358" t="s">
        <v>12973</v>
      </c>
      <c r="E3086" s="358" t="s">
        <v>19001</v>
      </c>
      <c r="G3086" s="358" t="s">
        <v>12886</v>
      </c>
      <c r="H3086" s="385">
        <v>29.92</v>
      </c>
      <c r="I3086" s="358" t="s">
        <v>12893</v>
      </c>
      <c r="J3086" s="358" t="s">
        <v>12888</v>
      </c>
      <c r="K3086" s="358" t="s">
        <v>13558</v>
      </c>
      <c r="L3086" s="362">
        <v>40297</v>
      </c>
      <c r="N3086" s="362">
        <v>40297</v>
      </c>
      <c r="P3086" s="356" t="s">
        <v>13255</v>
      </c>
    </row>
    <row r="3087" spans="1:16" x14ac:dyDescent="0.2">
      <c r="A3087" s="356" t="s">
        <v>9963</v>
      </c>
      <c r="B3087" s="356" t="s">
        <v>19002</v>
      </c>
      <c r="C3087" s="358" t="s">
        <v>13673</v>
      </c>
      <c r="D3087" s="358" t="s">
        <v>13245</v>
      </c>
      <c r="E3087" s="358" t="s">
        <v>19003</v>
      </c>
      <c r="G3087" s="358" t="s">
        <v>12886</v>
      </c>
      <c r="H3087" s="385">
        <v>7.82</v>
      </c>
      <c r="I3087" s="358" t="s">
        <v>12893</v>
      </c>
      <c r="J3087" s="358" t="s">
        <v>12888</v>
      </c>
      <c r="K3087" s="358" t="s">
        <v>13558</v>
      </c>
      <c r="L3087" s="362">
        <v>40297</v>
      </c>
      <c r="N3087" s="362">
        <v>40297</v>
      </c>
      <c r="P3087" s="356" t="s">
        <v>13255</v>
      </c>
    </row>
    <row r="3088" spans="1:16" x14ac:dyDescent="0.2">
      <c r="A3088" s="356" t="s">
        <v>9964</v>
      </c>
      <c r="B3088" s="356" t="s">
        <v>19004</v>
      </c>
      <c r="C3088" s="358" t="s">
        <v>16369</v>
      </c>
      <c r="D3088" s="358" t="s">
        <v>12916</v>
      </c>
      <c r="E3088" s="358" t="s">
        <v>19005</v>
      </c>
      <c r="G3088" s="358" t="s">
        <v>12886</v>
      </c>
      <c r="H3088" s="385">
        <v>8.64</v>
      </c>
      <c r="I3088" s="358" t="s">
        <v>12893</v>
      </c>
      <c r="J3088" s="358" t="s">
        <v>12888</v>
      </c>
      <c r="K3088" s="358" t="s">
        <v>13558</v>
      </c>
      <c r="L3088" s="362">
        <v>40288</v>
      </c>
      <c r="N3088" s="362">
        <v>40288</v>
      </c>
      <c r="P3088" s="356" t="s">
        <v>13255</v>
      </c>
    </row>
    <row r="3089" spans="1:16" x14ac:dyDescent="0.2">
      <c r="A3089" s="356" t="s">
        <v>9965</v>
      </c>
      <c r="B3089" s="356" t="s">
        <v>19006</v>
      </c>
      <c r="C3089" s="358" t="s">
        <v>12930</v>
      </c>
      <c r="D3089" s="358" t="s">
        <v>12931</v>
      </c>
      <c r="E3089" s="358" t="s">
        <v>19007</v>
      </c>
      <c r="G3089" s="358" t="s">
        <v>12886</v>
      </c>
      <c r="H3089" s="385">
        <v>7.2</v>
      </c>
      <c r="I3089" s="358" t="s">
        <v>12893</v>
      </c>
      <c r="J3089" s="358" t="s">
        <v>12888</v>
      </c>
      <c r="K3089" s="358" t="s">
        <v>13558</v>
      </c>
      <c r="L3089" s="362">
        <v>40295</v>
      </c>
      <c r="N3089" s="362">
        <v>40295</v>
      </c>
      <c r="P3089" s="356" t="s">
        <v>13255</v>
      </c>
    </row>
    <row r="3090" spans="1:16" x14ac:dyDescent="0.2">
      <c r="A3090" s="356" t="s">
        <v>9966</v>
      </c>
      <c r="B3090" s="356" t="s">
        <v>19008</v>
      </c>
      <c r="C3090" s="358" t="s">
        <v>14862</v>
      </c>
      <c r="D3090" s="358" t="s">
        <v>12919</v>
      </c>
      <c r="E3090" s="358" t="s">
        <v>15098</v>
      </c>
      <c r="G3090" s="358" t="s">
        <v>12886</v>
      </c>
      <c r="H3090" s="385">
        <v>5.7</v>
      </c>
      <c r="I3090" s="358" t="s">
        <v>12893</v>
      </c>
      <c r="J3090" s="358" t="s">
        <v>12888</v>
      </c>
      <c r="K3090" s="358" t="s">
        <v>13558</v>
      </c>
      <c r="L3090" s="362">
        <v>40275</v>
      </c>
      <c r="N3090" s="362">
        <v>40275</v>
      </c>
      <c r="P3090" s="356" t="s">
        <v>13255</v>
      </c>
    </row>
    <row r="3091" spans="1:16" x14ac:dyDescent="0.2">
      <c r="A3091" s="356" t="s">
        <v>9967</v>
      </c>
      <c r="B3091" s="356" t="s">
        <v>19009</v>
      </c>
      <c r="C3091" s="358" t="s">
        <v>12905</v>
      </c>
      <c r="D3091" s="358" t="s">
        <v>12987</v>
      </c>
      <c r="E3091" s="358" t="s">
        <v>19010</v>
      </c>
      <c r="G3091" s="358" t="s">
        <v>12886</v>
      </c>
      <c r="H3091" s="385">
        <v>5.4</v>
      </c>
      <c r="I3091" s="358" t="s">
        <v>12893</v>
      </c>
      <c r="J3091" s="358" t="s">
        <v>12888</v>
      </c>
      <c r="K3091" s="358" t="s">
        <v>13558</v>
      </c>
      <c r="L3091" s="362">
        <v>40295</v>
      </c>
      <c r="N3091" s="362">
        <v>40295</v>
      </c>
      <c r="P3091" s="356" t="s">
        <v>13255</v>
      </c>
    </row>
    <row r="3092" spans="1:16" x14ac:dyDescent="0.2">
      <c r="A3092" s="356" t="s">
        <v>9968</v>
      </c>
      <c r="B3092" s="356" t="s">
        <v>19011</v>
      </c>
      <c r="C3092" s="358" t="s">
        <v>13105</v>
      </c>
      <c r="D3092" s="358" t="s">
        <v>13106</v>
      </c>
      <c r="E3092" s="358" t="s">
        <v>19012</v>
      </c>
      <c r="G3092" s="358" t="s">
        <v>12886</v>
      </c>
      <c r="H3092" s="385">
        <v>29.88</v>
      </c>
      <c r="I3092" s="358" t="s">
        <v>12893</v>
      </c>
      <c r="J3092" s="358" t="s">
        <v>12888</v>
      </c>
      <c r="K3092" s="358" t="s">
        <v>13558</v>
      </c>
      <c r="L3092" s="362">
        <v>40282</v>
      </c>
      <c r="N3092" s="362">
        <v>40282</v>
      </c>
      <c r="P3092" s="356" t="s">
        <v>13255</v>
      </c>
    </row>
    <row r="3093" spans="1:16" x14ac:dyDescent="0.2">
      <c r="A3093" s="356" t="s">
        <v>9969</v>
      </c>
      <c r="B3093" s="356" t="s">
        <v>19011</v>
      </c>
      <c r="C3093" s="358" t="s">
        <v>13105</v>
      </c>
      <c r="D3093" s="358" t="s">
        <v>13106</v>
      </c>
      <c r="E3093" s="358" t="s">
        <v>19012</v>
      </c>
      <c r="G3093" s="358" t="s">
        <v>12886</v>
      </c>
      <c r="H3093" s="385">
        <v>2.96</v>
      </c>
      <c r="I3093" s="358" t="s">
        <v>12893</v>
      </c>
      <c r="J3093" s="358" t="s">
        <v>12888</v>
      </c>
      <c r="K3093" s="358" t="s">
        <v>13558</v>
      </c>
      <c r="L3093" s="362">
        <v>40647</v>
      </c>
      <c r="N3093" s="362">
        <v>40647</v>
      </c>
      <c r="P3093" s="356" t="s">
        <v>13255</v>
      </c>
    </row>
    <row r="3094" spans="1:16" x14ac:dyDescent="0.2">
      <c r="A3094" s="356" t="s">
        <v>9970</v>
      </c>
      <c r="B3094" s="356" t="s">
        <v>19013</v>
      </c>
      <c r="C3094" s="358" t="s">
        <v>12905</v>
      </c>
      <c r="D3094" s="358" t="s">
        <v>13152</v>
      </c>
      <c r="E3094" s="358" t="s">
        <v>19014</v>
      </c>
      <c r="G3094" s="358" t="s">
        <v>12886</v>
      </c>
      <c r="H3094" s="385">
        <v>9.1999999999999993</v>
      </c>
      <c r="I3094" s="358" t="s">
        <v>12893</v>
      </c>
      <c r="J3094" s="358" t="s">
        <v>12888</v>
      </c>
      <c r="K3094" s="358" t="s">
        <v>13558</v>
      </c>
      <c r="L3094" s="362">
        <v>40268</v>
      </c>
      <c r="N3094" s="362">
        <v>40268</v>
      </c>
      <c r="P3094" s="356" t="s">
        <v>13255</v>
      </c>
    </row>
    <row r="3095" spans="1:16" x14ac:dyDescent="0.2">
      <c r="A3095" s="356" t="s">
        <v>9971</v>
      </c>
      <c r="B3095" s="356" t="s">
        <v>19015</v>
      </c>
      <c r="C3095" s="358" t="s">
        <v>13044</v>
      </c>
      <c r="D3095" s="358" t="s">
        <v>13045</v>
      </c>
      <c r="E3095" s="358" t="s">
        <v>19016</v>
      </c>
      <c r="G3095" s="358" t="s">
        <v>12886</v>
      </c>
      <c r="H3095" s="385">
        <v>64.599999999999994</v>
      </c>
      <c r="I3095" s="358" t="s">
        <v>12893</v>
      </c>
      <c r="J3095" s="358" t="s">
        <v>12888</v>
      </c>
      <c r="K3095" s="358" t="s">
        <v>13558</v>
      </c>
      <c r="L3095" s="362">
        <v>40290</v>
      </c>
      <c r="N3095" s="362">
        <v>40290</v>
      </c>
      <c r="P3095" s="356" t="s">
        <v>13605</v>
      </c>
    </row>
    <row r="3096" spans="1:16" x14ac:dyDescent="0.2">
      <c r="A3096" s="356" t="s">
        <v>9972</v>
      </c>
      <c r="B3096" s="356" t="s">
        <v>19017</v>
      </c>
      <c r="C3096" s="358" t="s">
        <v>15472</v>
      </c>
      <c r="D3096" s="358" t="s">
        <v>12997</v>
      </c>
      <c r="E3096" s="358" t="s">
        <v>19018</v>
      </c>
      <c r="G3096" s="358" t="s">
        <v>12886</v>
      </c>
      <c r="H3096" s="385">
        <v>5.4</v>
      </c>
      <c r="I3096" s="358" t="s">
        <v>12893</v>
      </c>
      <c r="J3096" s="358" t="s">
        <v>12888</v>
      </c>
      <c r="K3096" s="358" t="s">
        <v>13558</v>
      </c>
      <c r="L3096" s="362">
        <v>40268</v>
      </c>
      <c r="N3096" s="362">
        <v>40268</v>
      </c>
      <c r="P3096" s="356" t="s">
        <v>13255</v>
      </c>
    </row>
    <row r="3097" spans="1:16" x14ac:dyDescent="0.2">
      <c r="A3097" s="356" t="s">
        <v>9973</v>
      </c>
      <c r="B3097" s="356" t="s">
        <v>19019</v>
      </c>
      <c r="C3097" s="358" t="s">
        <v>13105</v>
      </c>
      <c r="D3097" s="358" t="s">
        <v>13106</v>
      </c>
      <c r="E3097" s="358" t="s">
        <v>19020</v>
      </c>
      <c r="G3097" s="358" t="s">
        <v>12886</v>
      </c>
      <c r="H3097" s="385">
        <v>9.4499999999999993</v>
      </c>
      <c r="I3097" s="358" t="s">
        <v>12893</v>
      </c>
      <c r="J3097" s="358" t="s">
        <v>12888</v>
      </c>
      <c r="K3097" s="358" t="s">
        <v>13558</v>
      </c>
      <c r="L3097" s="362">
        <v>40284</v>
      </c>
      <c r="N3097" s="362">
        <v>40284</v>
      </c>
      <c r="P3097" s="356" t="s">
        <v>13255</v>
      </c>
    </row>
    <row r="3098" spans="1:16" x14ac:dyDescent="0.2">
      <c r="A3098" s="356" t="s">
        <v>9974</v>
      </c>
      <c r="B3098" s="356" t="s">
        <v>19021</v>
      </c>
      <c r="C3098" s="358" t="s">
        <v>13176</v>
      </c>
      <c r="D3098" s="358" t="s">
        <v>13177</v>
      </c>
      <c r="E3098" s="358" t="s">
        <v>19022</v>
      </c>
      <c r="G3098" s="358" t="s">
        <v>12886</v>
      </c>
      <c r="H3098" s="385">
        <v>7.35</v>
      </c>
      <c r="I3098" s="358" t="s">
        <v>12893</v>
      </c>
      <c r="J3098" s="358" t="s">
        <v>12888</v>
      </c>
      <c r="K3098" s="358" t="s">
        <v>13558</v>
      </c>
      <c r="L3098" s="362">
        <v>40291</v>
      </c>
      <c r="N3098" s="362">
        <v>40291</v>
      </c>
      <c r="P3098" s="356" t="s">
        <v>13255</v>
      </c>
    </row>
    <row r="3099" spans="1:16" x14ac:dyDescent="0.2">
      <c r="A3099" s="356" t="s">
        <v>9975</v>
      </c>
      <c r="B3099" s="356" t="s">
        <v>19023</v>
      </c>
      <c r="C3099" s="358" t="s">
        <v>14389</v>
      </c>
      <c r="D3099" s="358" t="s">
        <v>13130</v>
      </c>
      <c r="E3099" s="358" t="s">
        <v>19024</v>
      </c>
      <c r="G3099" s="358" t="s">
        <v>12886</v>
      </c>
      <c r="H3099" s="385">
        <v>6.84</v>
      </c>
      <c r="I3099" s="358" t="s">
        <v>12893</v>
      </c>
      <c r="J3099" s="358" t="s">
        <v>12888</v>
      </c>
      <c r="K3099" s="358" t="s">
        <v>13558</v>
      </c>
      <c r="L3099" s="362">
        <v>40275</v>
      </c>
      <c r="N3099" s="362">
        <v>40275</v>
      </c>
      <c r="P3099" s="356" t="s">
        <v>13255</v>
      </c>
    </row>
    <row r="3100" spans="1:16" x14ac:dyDescent="0.2">
      <c r="A3100" s="356" t="s">
        <v>9976</v>
      </c>
      <c r="B3100" s="356" t="s">
        <v>19025</v>
      </c>
      <c r="C3100" s="358" t="s">
        <v>13466</v>
      </c>
      <c r="D3100" s="358" t="s">
        <v>12984</v>
      </c>
      <c r="E3100" s="358" t="s">
        <v>19026</v>
      </c>
      <c r="G3100" s="358" t="s">
        <v>12886</v>
      </c>
      <c r="H3100" s="385">
        <v>11.685</v>
      </c>
      <c r="I3100" s="358" t="s">
        <v>12893</v>
      </c>
      <c r="J3100" s="358" t="s">
        <v>12888</v>
      </c>
      <c r="K3100" s="358" t="s">
        <v>13558</v>
      </c>
      <c r="L3100" s="362">
        <v>40287</v>
      </c>
      <c r="N3100" s="362">
        <v>40287</v>
      </c>
      <c r="P3100" s="356" t="s">
        <v>13255</v>
      </c>
    </row>
    <row r="3101" spans="1:16" x14ac:dyDescent="0.2">
      <c r="A3101" s="356" t="s">
        <v>9977</v>
      </c>
      <c r="B3101" s="356" t="s">
        <v>19027</v>
      </c>
      <c r="C3101" s="358" t="s">
        <v>13970</v>
      </c>
      <c r="D3101" s="358" t="s">
        <v>12910</v>
      </c>
      <c r="E3101" s="358" t="s">
        <v>19028</v>
      </c>
      <c r="G3101" s="358" t="s">
        <v>12886</v>
      </c>
      <c r="H3101" s="385">
        <v>9</v>
      </c>
      <c r="I3101" s="358" t="s">
        <v>12893</v>
      </c>
      <c r="J3101" s="358" t="s">
        <v>12888</v>
      </c>
      <c r="K3101" s="358" t="s">
        <v>13558</v>
      </c>
      <c r="L3101" s="362">
        <v>40290</v>
      </c>
      <c r="N3101" s="362">
        <v>40290</v>
      </c>
      <c r="P3101" s="356" t="s">
        <v>13255</v>
      </c>
    </row>
    <row r="3102" spans="1:16" x14ac:dyDescent="0.2">
      <c r="A3102" s="356" t="s">
        <v>9978</v>
      </c>
      <c r="B3102" s="356" t="s">
        <v>19029</v>
      </c>
      <c r="C3102" s="358" t="s">
        <v>13044</v>
      </c>
      <c r="D3102" s="358" t="s">
        <v>13045</v>
      </c>
      <c r="E3102" s="358" t="s">
        <v>19030</v>
      </c>
      <c r="G3102" s="358" t="s">
        <v>12886</v>
      </c>
      <c r="H3102" s="385">
        <v>9.4499999999999993</v>
      </c>
      <c r="I3102" s="358" t="s">
        <v>12893</v>
      </c>
      <c r="J3102" s="358" t="s">
        <v>12888</v>
      </c>
      <c r="K3102" s="358" t="s">
        <v>13558</v>
      </c>
      <c r="L3102" s="362">
        <v>40287</v>
      </c>
      <c r="N3102" s="362">
        <v>40287</v>
      </c>
      <c r="P3102" s="356" t="s">
        <v>13255</v>
      </c>
    </row>
    <row r="3103" spans="1:16" x14ac:dyDescent="0.2">
      <c r="A3103" s="356" t="s">
        <v>9979</v>
      </c>
      <c r="B3103" s="356" t="s">
        <v>19031</v>
      </c>
      <c r="C3103" s="358" t="s">
        <v>12941</v>
      </c>
      <c r="D3103" s="358" t="s">
        <v>12942</v>
      </c>
      <c r="E3103" s="358" t="s">
        <v>19032</v>
      </c>
      <c r="G3103" s="358" t="s">
        <v>12886</v>
      </c>
      <c r="H3103" s="385">
        <v>5.29</v>
      </c>
      <c r="I3103" s="358" t="s">
        <v>12893</v>
      </c>
      <c r="J3103" s="358" t="s">
        <v>12888</v>
      </c>
      <c r="K3103" s="358" t="s">
        <v>13558</v>
      </c>
      <c r="L3103" s="362">
        <v>40301</v>
      </c>
      <c r="N3103" s="362">
        <v>40301</v>
      </c>
      <c r="P3103" s="356" t="s">
        <v>13255</v>
      </c>
    </row>
    <row r="3104" spans="1:16" x14ac:dyDescent="0.2">
      <c r="A3104" s="356" t="s">
        <v>9980</v>
      </c>
      <c r="B3104" s="356" t="s">
        <v>19033</v>
      </c>
      <c r="C3104" s="358" t="s">
        <v>14862</v>
      </c>
      <c r="D3104" s="358" t="s">
        <v>12919</v>
      </c>
      <c r="E3104" s="358" t="s">
        <v>19034</v>
      </c>
      <c r="G3104" s="358" t="s">
        <v>12886</v>
      </c>
      <c r="H3104" s="385">
        <v>29.16</v>
      </c>
      <c r="I3104" s="358" t="s">
        <v>12893</v>
      </c>
      <c r="J3104" s="358" t="s">
        <v>12888</v>
      </c>
      <c r="K3104" s="358" t="s">
        <v>13558</v>
      </c>
      <c r="L3104" s="362">
        <v>40275</v>
      </c>
      <c r="N3104" s="362">
        <v>40275</v>
      </c>
      <c r="P3104" s="356" t="s">
        <v>13255</v>
      </c>
    </row>
    <row r="3105" spans="1:16" x14ac:dyDescent="0.2">
      <c r="A3105" s="356" t="s">
        <v>9981</v>
      </c>
      <c r="B3105" s="356" t="s">
        <v>19035</v>
      </c>
      <c r="C3105" s="358" t="s">
        <v>12905</v>
      </c>
      <c r="D3105" s="358" t="s">
        <v>12906</v>
      </c>
      <c r="E3105" s="358" t="s">
        <v>17193</v>
      </c>
      <c r="G3105" s="358" t="s">
        <v>12886</v>
      </c>
      <c r="H3105" s="385">
        <v>199.26</v>
      </c>
      <c r="I3105" s="358" t="s">
        <v>12887</v>
      </c>
      <c r="J3105" s="358" t="s">
        <v>12888</v>
      </c>
      <c r="K3105" s="358" t="s">
        <v>13558</v>
      </c>
      <c r="L3105" s="362">
        <v>40298</v>
      </c>
      <c r="N3105" s="362">
        <v>40298</v>
      </c>
      <c r="P3105" s="356" t="s">
        <v>13318</v>
      </c>
    </row>
    <row r="3106" spans="1:16" x14ac:dyDescent="0.2">
      <c r="A3106" s="356" t="s">
        <v>9982</v>
      </c>
      <c r="B3106" s="356" t="s">
        <v>19036</v>
      </c>
      <c r="C3106" s="358" t="s">
        <v>13240</v>
      </c>
      <c r="D3106" s="358" t="s">
        <v>12997</v>
      </c>
      <c r="E3106" s="358" t="s">
        <v>19037</v>
      </c>
      <c r="G3106" s="358" t="s">
        <v>12886</v>
      </c>
      <c r="H3106" s="385">
        <v>8.8149999999999995</v>
      </c>
      <c r="I3106" s="358" t="s">
        <v>12893</v>
      </c>
      <c r="J3106" s="358" t="s">
        <v>12888</v>
      </c>
      <c r="K3106" s="358" t="s">
        <v>13558</v>
      </c>
      <c r="L3106" s="362">
        <v>40277</v>
      </c>
      <c r="N3106" s="362">
        <v>40277</v>
      </c>
      <c r="P3106" s="356" t="s">
        <v>13255</v>
      </c>
    </row>
    <row r="3107" spans="1:16" x14ac:dyDescent="0.2">
      <c r="A3107" s="356" t="s">
        <v>9983</v>
      </c>
      <c r="B3107" s="356" t="s">
        <v>19038</v>
      </c>
      <c r="C3107" s="358" t="s">
        <v>13091</v>
      </c>
      <c r="D3107" s="358" t="s">
        <v>12910</v>
      </c>
      <c r="E3107" s="358" t="s">
        <v>17974</v>
      </c>
      <c r="G3107" s="358" t="s">
        <v>12886</v>
      </c>
      <c r="H3107" s="385">
        <v>55.125</v>
      </c>
      <c r="I3107" s="358" t="s">
        <v>12887</v>
      </c>
      <c r="J3107" s="358" t="s">
        <v>12908</v>
      </c>
      <c r="K3107" s="358" t="s">
        <v>13558</v>
      </c>
      <c r="L3107" s="362">
        <v>40323</v>
      </c>
      <c r="N3107" s="362">
        <v>40323</v>
      </c>
      <c r="P3107" s="356" t="s">
        <v>13605</v>
      </c>
    </row>
    <row r="3108" spans="1:16" x14ac:dyDescent="0.2">
      <c r="A3108" s="356" t="s">
        <v>9984</v>
      </c>
      <c r="B3108" s="356" t="s">
        <v>19039</v>
      </c>
      <c r="C3108" s="358" t="s">
        <v>16004</v>
      </c>
      <c r="D3108" s="358" t="s">
        <v>12919</v>
      </c>
      <c r="E3108" s="358" t="s">
        <v>19040</v>
      </c>
      <c r="G3108" s="358" t="s">
        <v>12886</v>
      </c>
      <c r="H3108" s="385">
        <v>8.4600000000000009</v>
      </c>
      <c r="I3108" s="358" t="s">
        <v>12893</v>
      </c>
      <c r="J3108" s="358" t="s">
        <v>12888</v>
      </c>
      <c r="K3108" s="358" t="s">
        <v>13558</v>
      </c>
      <c r="L3108" s="362">
        <v>40290</v>
      </c>
      <c r="N3108" s="362">
        <v>40290</v>
      </c>
      <c r="P3108" s="356" t="s">
        <v>13255</v>
      </c>
    </row>
    <row r="3109" spans="1:16" x14ac:dyDescent="0.2">
      <c r="A3109" s="356" t="s">
        <v>9985</v>
      </c>
      <c r="B3109" s="356" t="s">
        <v>19041</v>
      </c>
      <c r="C3109" s="358" t="s">
        <v>12941</v>
      </c>
      <c r="D3109" s="358" t="s">
        <v>12942</v>
      </c>
      <c r="E3109" s="358" t="s">
        <v>19042</v>
      </c>
      <c r="G3109" s="358" t="s">
        <v>12886</v>
      </c>
      <c r="H3109" s="385">
        <v>7.65</v>
      </c>
      <c r="I3109" s="358" t="s">
        <v>12893</v>
      </c>
      <c r="J3109" s="358" t="s">
        <v>12888</v>
      </c>
      <c r="K3109" s="358" t="s">
        <v>13558</v>
      </c>
      <c r="L3109" s="362">
        <v>40291</v>
      </c>
      <c r="N3109" s="362">
        <v>40291</v>
      </c>
      <c r="P3109" s="356" t="s">
        <v>13255</v>
      </c>
    </row>
    <row r="3110" spans="1:16" x14ac:dyDescent="0.2">
      <c r="A3110" s="356" t="s">
        <v>9986</v>
      </c>
      <c r="B3110" s="356" t="s">
        <v>19043</v>
      </c>
      <c r="C3110" s="358" t="s">
        <v>13244</v>
      </c>
      <c r="D3110" s="358" t="s">
        <v>13245</v>
      </c>
      <c r="E3110" s="358" t="s">
        <v>14117</v>
      </c>
      <c r="G3110" s="358" t="s">
        <v>12886</v>
      </c>
      <c r="H3110" s="385">
        <v>18</v>
      </c>
      <c r="I3110" s="358" t="s">
        <v>12893</v>
      </c>
      <c r="J3110" s="358" t="s">
        <v>12888</v>
      </c>
      <c r="K3110" s="358" t="s">
        <v>13558</v>
      </c>
      <c r="L3110" s="362">
        <v>40310</v>
      </c>
      <c r="N3110" s="362">
        <v>40310</v>
      </c>
      <c r="P3110" s="356" t="s">
        <v>13255</v>
      </c>
    </row>
    <row r="3111" spans="1:16" x14ac:dyDescent="0.2">
      <c r="A3111" s="356" t="s">
        <v>9987</v>
      </c>
      <c r="B3111" s="356" t="s">
        <v>19044</v>
      </c>
      <c r="C3111" s="358" t="s">
        <v>13044</v>
      </c>
      <c r="D3111" s="358" t="s">
        <v>13045</v>
      </c>
      <c r="E3111" s="358" t="s">
        <v>19045</v>
      </c>
      <c r="G3111" s="358" t="s">
        <v>12886</v>
      </c>
      <c r="H3111" s="385">
        <v>4.4660000000000002</v>
      </c>
      <c r="I3111" s="358" t="s">
        <v>12893</v>
      </c>
      <c r="J3111" s="358" t="s">
        <v>12888</v>
      </c>
      <c r="K3111" s="358" t="s">
        <v>13558</v>
      </c>
      <c r="L3111" s="362">
        <v>40247</v>
      </c>
      <c r="N3111" s="362">
        <v>40247</v>
      </c>
      <c r="P3111" s="356" t="s">
        <v>13255</v>
      </c>
    </row>
    <row r="3112" spans="1:16" x14ac:dyDescent="0.2">
      <c r="A3112" s="356" t="s">
        <v>9988</v>
      </c>
      <c r="B3112" s="356" t="s">
        <v>19046</v>
      </c>
      <c r="C3112" s="358" t="s">
        <v>13754</v>
      </c>
      <c r="D3112" s="358" t="s">
        <v>13755</v>
      </c>
      <c r="E3112" s="358" t="s">
        <v>19047</v>
      </c>
      <c r="G3112" s="358" t="s">
        <v>12886</v>
      </c>
      <c r="H3112" s="385">
        <v>4.68</v>
      </c>
      <c r="I3112" s="358" t="s">
        <v>12893</v>
      </c>
      <c r="J3112" s="358" t="s">
        <v>12888</v>
      </c>
      <c r="K3112" s="358" t="s">
        <v>13558</v>
      </c>
      <c r="L3112" s="362">
        <v>40287</v>
      </c>
      <c r="N3112" s="362">
        <v>40287</v>
      </c>
      <c r="P3112" s="356" t="s">
        <v>13255</v>
      </c>
    </row>
    <row r="3113" spans="1:16" x14ac:dyDescent="0.2">
      <c r="A3113" s="356" t="s">
        <v>9989</v>
      </c>
      <c r="B3113" s="356" t="s">
        <v>19048</v>
      </c>
      <c r="C3113" s="358" t="s">
        <v>13970</v>
      </c>
      <c r="D3113" s="358" t="s">
        <v>12910</v>
      </c>
      <c r="E3113" s="358" t="s">
        <v>19049</v>
      </c>
      <c r="G3113" s="358" t="s">
        <v>12886</v>
      </c>
      <c r="H3113" s="385">
        <v>9.1</v>
      </c>
      <c r="I3113" s="358" t="s">
        <v>12893</v>
      </c>
      <c r="J3113" s="358" t="s">
        <v>12888</v>
      </c>
      <c r="K3113" s="358" t="s">
        <v>13558</v>
      </c>
      <c r="L3113" s="362">
        <v>40296</v>
      </c>
      <c r="N3113" s="362">
        <v>40296</v>
      </c>
      <c r="P3113" s="356" t="s">
        <v>13255</v>
      </c>
    </row>
    <row r="3114" spans="1:16" x14ac:dyDescent="0.2">
      <c r="A3114" s="356" t="s">
        <v>9990</v>
      </c>
      <c r="B3114" s="356" t="s">
        <v>19050</v>
      </c>
      <c r="C3114" s="358" t="s">
        <v>13097</v>
      </c>
      <c r="D3114" s="358" t="s">
        <v>12910</v>
      </c>
      <c r="E3114" s="358" t="s">
        <v>19051</v>
      </c>
      <c r="G3114" s="358" t="s">
        <v>12886</v>
      </c>
      <c r="H3114" s="385">
        <v>58.83</v>
      </c>
      <c r="I3114" s="358" t="s">
        <v>12893</v>
      </c>
      <c r="J3114" s="358" t="s">
        <v>12888</v>
      </c>
      <c r="K3114" s="358" t="s">
        <v>13558</v>
      </c>
      <c r="L3114" s="362">
        <v>40277</v>
      </c>
      <c r="N3114" s="362">
        <v>40277</v>
      </c>
      <c r="P3114" s="356" t="s">
        <v>13605</v>
      </c>
    </row>
    <row r="3115" spans="1:16" x14ac:dyDescent="0.2">
      <c r="A3115" s="356" t="s">
        <v>9991</v>
      </c>
      <c r="B3115" s="356" t="s">
        <v>19052</v>
      </c>
      <c r="C3115" s="358" t="s">
        <v>12883</v>
      </c>
      <c r="D3115" s="358" t="s">
        <v>12884</v>
      </c>
      <c r="E3115" s="358" t="s">
        <v>19053</v>
      </c>
      <c r="G3115" s="358" t="s">
        <v>12886</v>
      </c>
      <c r="H3115" s="385">
        <v>7.82</v>
      </c>
      <c r="I3115" s="358" t="s">
        <v>12893</v>
      </c>
      <c r="J3115" s="358" t="s">
        <v>12888</v>
      </c>
      <c r="K3115" s="358" t="s">
        <v>13558</v>
      </c>
      <c r="L3115" s="362">
        <v>40304</v>
      </c>
      <c r="N3115" s="362">
        <v>40304</v>
      </c>
      <c r="P3115" s="356" t="s">
        <v>13255</v>
      </c>
    </row>
    <row r="3116" spans="1:16" x14ac:dyDescent="0.2">
      <c r="A3116" s="356" t="s">
        <v>9992</v>
      </c>
      <c r="B3116" s="356" t="s">
        <v>19054</v>
      </c>
      <c r="C3116" s="358" t="s">
        <v>13374</v>
      </c>
      <c r="D3116" s="358" t="s">
        <v>12916</v>
      </c>
      <c r="E3116" s="358" t="s">
        <v>19055</v>
      </c>
      <c r="G3116" s="358" t="s">
        <v>12886</v>
      </c>
      <c r="H3116" s="385">
        <v>7.875</v>
      </c>
      <c r="I3116" s="358" t="s">
        <v>12893</v>
      </c>
      <c r="J3116" s="358" t="s">
        <v>12888</v>
      </c>
      <c r="K3116" s="358" t="s">
        <v>13558</v>
      </c>
      <c r="L3116" s="362">
        <v>40287</v>
      </c>
      <c r="N3116" s="362">
        <v>40287</v>
      </c>
      <c r="P3116" s="356" t="s">
        <v>13255</v>
      </c>
    </row>
    <row r="3117" spans="1:16" x14ac:dyDescent="0.2">
      <c r="A3117" s="356" t="s">
        <v>9993</v>
      </c>
      <c r="B3117" s="356" t="s">
        <v>19056</v>
      </c>
      <c r="C3117" s="358" t="s">
        <v>13374</v>
      </c>
      <c r="D3117" s="358" t="s">
        <v>12916</v>
      </c>
      <c r="E3117" s="358" t="s">
        <v>19057</v>
      </c>
      <c r="G3117" s="358" t="s">
        <v>12886</v>
      </c>
      <c r="H3117" s="385">
        <v>6.21</v>
      </c>
      <c r="I3117" s="358" t="s">
        <v>12893</v>
      </c>
      <c r="J3117" s="358" t="s">
        <v>12888</v>
      </c>
      <c r="K3117" s="358" t="s">
        <v>13558</v>
      </c>
      <c r="L3117" s="362">
        <v>40284</v>
      </c>
      <c r="N3117" s="362">
        <v>40284</v>
      </c>
      <c r="P3117" s="356" t="s">
        <v>13255</v>
      </c>
    </row>
    <row r="3118" spans="1:16" x14ac:dyDescent="0.2">
      <c r="A3118" s="356" t="s">
        <v>9994</v>
      </c>
      <c r="B3118" s="356" t="s">
        <v>19058</v>
      </c>
      <c r="C3118" s="358" t="s">
        <v>12962</v>
      </c>
      <c r="D3118" s="358" t="s">
        <v>12963</v>
      </c>
      <c r="E3118" s="358" t="s">
        <v>19059</v>
      </c>
      <c r="G3118" s="358" t="s">
        <v>12886</v>
      </c>
      <c r="H3118" s="385">
        <v>14.72</v>
      </c>
      <c r="I3118" s="358" t="s">
        <v>12893</v>
      </c>
      <c r="J3118" s="358" t="s">
        <v>12888</v>
      </c>
      <c r="K3118" s="358" t="s">
        <v>13558</v>
      </c>
      <c r="L3118" s="362">
        <v>40301</v>
      </c>
      <c r="N3118" s="362">
        <v>40301</v>
      </c>
      <c r="P3118" s="356" t="s">
        <v>13255</v>
      </c>
    </row>
    <row r="3119" spans="1:16" x14ac:dyDescent="0.2">
      <c r="A3119" s="356" t="s">
        <v>9995</v>
      </c>
      <c r="B3119" s="356" t="s">
        <v>19060</v>
      </c>
      <c r="C3119" s="358" t="s">
        <v>12905</v>
      </c>
      <c r="D3119" s="358" t="s">
        <v>12906</v>
      </c>
      <c r="E3119" s="358" t="s">
        <v>19061</v>
      </c>
      <c r="G3119" s="358" t="s">
        <v>12886</v>
      </c>
      <c r="H3119" s="385">
        <v>5.375</v>
      </c>
      <c r="I3119" s="358" t="s">
        <v>12893</v>
      </c>
      <c r="J3119" s="358" t="s">
        <v>12888</v>
      </c>
      <c r="K3119" s="358" t="s">
        <v>13558</v>
      </c>
      <c r="L3119" s="362">
        <v>40242</v>
      </c>
      <c r="N3119" s="362">
        <v>40242</v>
      </c>
      <c r="P3119" s="356" t="s">
        <v>13255</v>
      </c>
    </row>
    <row r="3120" spans="1:16" x14ac:dyDescent="0.2">
      <c r="A3120" s="356" t="s">
        <v>9996</v>
      </c>
      <c r="B3120" s="356" t="s">
        <v>19062</v>
      </c>
      <c r="C3120" s="358" t="s">
        <v>12941</v>
      </c>
      <c r="D3120" s="358" t="s">
        <v>12942</v>
      </c>
      <c r="E3120" s="358" t="s">
        <v>19063</v>
      </c>
      <c r="G3120" s="358" t="s">
        <v>12886</v>
      </c>
      <c r="H3120" s="385">
        <v>2.7</v>
      </c>
      <c r="I3120" s="358" t="s">
        <v>12893</v>
      </c>
      <c r="J3120" s="358" t="s">
        <v>12888</v>
      </c>
      <c r="K3120" s="358" t="s">
        <v>13558</v>
      </c>
      <c r="L3120" s="362">
        <v>40294</v>
      </c>
      <c r="N3120" s="362">
        <v>40294</v>
      </c>
      <c r="P3120" s="356" t="s">
        <v>13255</v>
      </c>
    </row>
    <row r="3121" spans="1:16" x14ac:dyDescent="0.2">
      <c r="A3121" s="356" t="s">
        <v>9997</v>
      </c>
      <c r="B3121" s="356" t="s">
        <v>19064</v>
      </c>
      <c r="C3121" s="358" t="s">
        <v>14242</v>
      </c>
      <c r="D3121" s="358" t="s">
        <v>12919</v>
      </c>
      <c r="E3121" s="358" t="s">
        <v>19065</v>
      </c>
      <c r="G3121" s="358" t="s">
        <v>12886</v>
      </c>
      <c r="H3121" s="385">
        <v>3.96</v>
      </c>
      <c r="I3121" s="358" t="s">
        <v>12893</v>
      </c>
      <c r="J3121" s="358" t="s">
        <v>12888</v>
      </c>
      <c r="K3121" s="358" t="s">
        <v>13558</v>
      </c>
      <c r="L3121" s="362">
        <v>40288</v>
      </c>
      <c r="N3121" s="362">
        <v>40288</v>
      </c>
      <c r="P3121" s="356" t="s">
        <v>13255</v>
      </c>
    </row>
    <row r="3122" spans="1:16" x14ac:dyDescent="0.2">
      <c r="A3122" s="356" t="s">
        <v>9998</v>
      </c>
      <c r="B3122" s="356" t="s">
        <v>19066</v>
      </c>
      <c r="C3122" s="358" t="s">
        <v>14889</v>
      </c>
      <c r="D3122" s="358" t="s">
        <v>12976</v>
      </c>
      <c r="E3122" s="358" t="s">
        <v>19067</v>
      </c>
      <c r="G3122" s="358" t="s">
        <v>12886</v>
      </c>
      <c r="H3122" s="385">
        <v>8.2799999999999994</v>
      </c>
      <c r="I3122" s="358" t="s">
        <v>12893</v>
      </c>
      <c r="J3122" s="358" t="s">
        <v>12888</v>
      </c>
      <c r="K3122" s="358" t="s">
        <v>13558</v>
      </c>
      <c r="L3122" s="362">
        <v>40355</v>
      </c>
      <c r="N3122" s="362">
        <v>40355</v>
      </c>
      <c r="P3122" s="356" t="s">
        <v>13255</v>
      </c>
    </row>
    <row r="3123" spans="1:16" x14ac:dyDescent="0.2">
      <c r="A3123" s="356" t="s">
        <v>9999</v>
      </c>
      <c r="B3123" s="356" t="s">
        <v>19068</v>
      </c>
      <c r="C3123" s="358" t="s">
        <v>13242</v>
      </c>
      <c r="D3123" s="358" t="s">
        <v>12976</v>
      </c>
      <c r="E3123" s="358" t="s">
        <v>19069</v>
      </c>
      <c r="G3123" s="358" t="s">
        <v>12886</v>
      </c>
      <c r="H3123" s="385">
        <v>10.58</v>
      </c>
      <c r="I3123" s="358" t="s">
        <v>12893</v>
      </c>
      <c r="J3123" s="358" t="s">
        <v>12888</v>
      </c>
      <c r="K3123" s="358" t="s">
        <v>13558</v>
      </c>
      <c r="L3123" s="362">
        <v>40312</v>
      </c>
      <c r="M3123" s="362">
        <v>42522</v>
      </c>
      <c r="N3123" s="362">
        <v>40312</v>
      </c>
      <c r="O3123" s="362">
        <v>42522</v>
      </c>
      <c r="P3123" s="356" t="s">
        <v>13255</v>
      </c>
    </row>
    <row r="3124" spans="1:16" x14ac:dyDescent="0.2">
      <c r="A3124" s="356" t="s">
        <v>10000</v>
      </c>
      <c r="B3124" s="356" t="s">
        <v>19070</v>
      </c>
      <c r="C3124" s="358" t="s">
        <v>13064</v>
      </c>
      <c r="D3124" s="358" t="s">
        <v>12931</v>
      </c>
      <c r="E3124" s="358" t="s">
        <v>19071</v>
      </c>
      <c r="G3124" s="358" t="s">
        <v>12886</v>
      </c>
      <c r="H3124" s="385">
        <v>7.4</v>
      </c>
      <c r="I3124" s="358" t="s">
        <v>12893</v>
      </c>
      <c r="J3124" s="358" t="s">
        <v>12888</v>
      </c>
      <c r="K3124" s="358" t="s">
        <v>13558</v>
      </c>
      <c r="L3124" s="362">
        <v>40604</v>
      </c>
      <c r="N3124" s="362">
        <v>40604</v>
      </c>
      <c r="P3124" s="356" t="s">
        <v>13255</v>
      </c>
    </row>
    <row r="3125" spans="1:16" x14ac:dyDescent="0.2">
      <c r="A3125" s="356" t="s">
        <v>10001</v>
      </c>
      <c r="B3125" s="356" t="s">
        <v>19072</v>
      </c>
      <c r="C3125" s="358" t="s">
        <v>13160</v>
      </c>
      <c r="D3125" s="358" t="s">
        <v>12984</v>
      </c>
      <c r="E3125" s="358" t="s">
        <v>19073</v>
      </c>
      <c r="G3125" s="358" t="s">
        <v>12886</v>
      </c>
      <c r="H3125" s="385">
        <v>15.275</v>
      </c>
      <c r="I3125" s="358" t="s">
        <v>12893</v>
      </c>
      <c r="J3125" s="358" t="s">
        <v>12888</v>
      </c>
      <c r="K3125" s="358" t="s">
        <v>13558</v>
      </c>
      <c r="L3125" s="362">
        <v>40280</v>
      </c>
      <c r="N3125" s="362">
        <v>40280</v>
      </c>
      <c r="P3125" s="356" t="s">
        <v>13255</v>
      </c>
    </row>
    <row r="3126" spans="1:16" x14ac:dyDescent="0.2">
      <c r="A3126" s="356" t="s">
        <v>10002</v>
      </c>
      <c r="B3126" s="356" t="s">
        <v>19074</v>
      </c>
      <c r="C3126" s="358" t="s">
        <v>12962</v>
      </c>
      <c r="D3126" s="358" t="s">
        <v>12963</v>
      </c>
      <c r="E3126" s="358" t="s">
        <v>19075</v>
      </c>
      <c r="G3126" s="358" t="s">
        <v>12886</v>
      </c>
      <c r="H3126" s="385">
        <v>7.52</v>
      </c>
      <c r="I3126" s="358" t="s">
        <v>12893</v>
      </c>
      <c r="J3126" s="358" t="s">
        <v>12888</v>
      </c>
      <c r="K3126" s="358" t="s">
        <v>13558</v>
      </c>
      <c r="L3126" s="362">
        <v>40303</v>
      </c>
      <c r="N3126" s="362">
        <v>40303</v>
      </c>
      <c r="P3126" s="356" t="s">
        <v>13255</v>
      </c>
    </row>
    <row r="3127" spans="1:16" x14ac:dyDescent="0.2">
      <c r="A3127" s="356" t="s">
        <v>10003</v>
      </c>
      <c r="B3127" s="356" t="s">
        <v>19076</v>
      </c>
      <c r="C3127" s="358" t="s">
        <v>13005</v>
      </c>
      <c r="D3127" s="358" t="s">
        <v>12931</v>
      </c>
      <c r="E3127" s="358" t="s">
        <v>19077</v>
      </c>
      <c r="G3127" s="358" t="s">
        <v>12886</v>
      </c>
      <c r="H3127" s="385">
        <v>5.52</v>
      </c>
      <c r="I3127" s="358" t="s">
        <v>12893</v>
      </c>
      <c r="J3127" s="358" t="s">
        <v>12888</v>
      </c>
      <c r="K3127" s="358" t="s">
        <v>13558</v>
      </c>
      <c r="L3127" s="362">
        <v>40313</v>
      </c>
      <c r="N3127" s="362">
        <v>40313</v>
      </c>
      <c r="P3127" s="356" t="s">
        <v>13255</v>
      </c>
    </row>
    <row r="3128" spans="1:16" x14ac:dyDescent="0.2">
      <c r="A3128" s="356" t="s">
        <v>10004</v>
      </c>
      <c r="B3128" s="356" t="s">
        <v>19078</v>
      </c>
      <c r="C3128" s="358" t="s">
        <v>13970</v>
      </c>
      <c r="D3128" s="358" t="s">
        <v>12910</v>
      </c>
      <c r="E3128" s="358" t="s">
        <v>19079</v>
      </c>
      <c r="G3128" s="358" t="s">
        <v>12886</v>
      </c>
      <c r="H3128" s="385">
        <v>9.43</v>
      </c>
      <c r="I3128" s="358" t="s">
        <v>12893</v>
      </c>
      <c r="J3128" s="358" t="s">
        <v>12888</v>
      </c>
      <c r="K3128" s="358" t="s">
        <v>13558</v>
      </c>
      <c r="L3128" s="362">
        <v>40319</v>
      </c>
      <c r="N3128" s="362">
        <v>40319</v>
      </c>
      <c r="P3128" s="356" t="s">
        <v>13255</v>
      </c>
    </row>
    <row r="3129" spans="1:16" x14ac:dyDescent="0.2">
      <c r="A3129" s="356" t="s">
        <v>10005</v>
      </c>
      <c r="B3129" s="356" t="s">
        <v>19080</v>
      </c>
      <c r="C3129" s="358" t="s">
        <v>13044</v>
      </c>
      <c r="D3129" s="358" t="s">
        <v>13045</v>
      </c>
      <c r="E3129" s="358" t="s">
        <v>19081</v>
      </c>
      <c r="G3129" s="358" t="s">
        <v>12886</v>
      </c>
      <c r="H3129" s="385">
        <v>127.1</v>
      </c>
      <c r="I3129" s="358" t="s">
        <v>12887</v>
      </c>
      <c r="J3129" s="358" t="s">
        <v>12888</v>
      </c>
      <c r="K3129" s="358" t="s">
        <v>13558</v>
      </c>
      <c r="L3129" s="362">
        <v>40323</v>
      </c>
      <c r="N3129" s="362">
        <v>40323</v>
      </c>
      <c r="P3129" s="356" t="s">
        <v>13318</v>
      </c>
    </row>
    <row r="3130" spans="1:16" x14ac:dyDescent="0.2">
      <c r="A3130" s="356" t="s">
        <v>10006</v>
      </c>
      <c r="B3130" s="356" t="s">
        <v>19082</v>
      </c>
      <c r="C3130" s="358" t="s">
        <v>12962</v>
      </c>
      <c r="D3130" s="358" t="s">
        <v>12963</v>
      </c>
      <c r="E3130" s="358" t="s">
        <v>19083</v>
      </c>
      <c r="G3130" s="358" t="s">
        <v>12886</v>
      </c>
      <c r="H3130" s="385">
        <v>98.64</v>
      </c>
      <c r="I3130" s="358" t="s">
        <v>12893</v>
      </c>
      <c r="J3130" s="358" t="s">
        <v>12888</v>
      </c>
      <c r="K3130" s="358" t="s">
        <v>13558</v>
      </c>
      <c r="L3130" s="362">
        <v>40327</v>
      </c>
      <c r="N3130" s="362">
        <v>40327</v>
      </c>
      <c r="P3130" s="356" t="s">
        <v>13605</v>
      </c>
    </row>
    <row r="3131" spans="1:16" x14ac:dyDescent="0.2">
      <c r="A3131" s="356" t="s">
        <v>10007</v>
      </c>
      <c r="B3131" s="356" t="s">
        <v>19084</v>
      </c>
      <c r="C3131" s="358" t="s">
        <v>12905</v>
      </c>
      <c r="D3131" s="358" t="s">
        <v>12906</v>
      </c>
      <c r="E3131" s="358" t="s">
        <v>19085</v>
      </c>
      <c r="G3131" s="358" t="s">
        <v>12886</v>
      </c>
      <c r="H3131" s="385">
        <v>33.119999999999997</v>
      </c>
      <c r="I3131" s="358" t="s">
        <v>12893</v>
      </c>
      <c r="J3131" s="358" t="s">
        <v>12888</v>
      </c>
      <c r="K3131" s="358" t="s">
        <v>13558</v>
      </c>
      <c r="L3131" s="362">
        <v>40268</v>
      </c>
      <c r="N3131" s="362">
        <v>40268</v>
      </c>
      <c r="P3131" s="356" t="s">
        <v>13605</v>
      </c>
    </row>
    <row r="3132" spans="1:16" x14ac:dyDescent="0.2">
      <c r="A3132" s="356" t="s">
        <v>10008</v>
      </c>
      <c r="B3132" s="356" t="s">
        <v>19086</v>
      </c>
      <c r="C3132" s="358" t="s">
        <v>12983</v>
      </c>
      <c r="D3132" s="358" t="s">
        <v>12984</v>
      </c>
      <c r="E3132" s="358" t="s">
        <v>13372</v>
      </c>
      <c r="G3132" s="358" t="s">
        <v>12886</v>
      </c>
      <c r="H3132" s="385">
        <v>67.62</v>
      </c>
      <c r="I3132" s="358" t="s">
        <v>12893</v>
      </c>
      <c r="J3132" s="358" t="s">
        <v>12888</v>
      </c>
      <c r="K3132" s="358" t="s">
        <v>13558</v>
      </c>
      <c r="L3132" s="362">
        <v>40321</v>
      </c>
      <c r="N3132" s="362">
        <v>40321</v>
      </c>
      <c r="P3132" s="356" t="s">
        <v>13605</v>
      </c>
    </row>
    <row r="3133" spans="1:16" x14ac:dyDescent="0.2">
      <c r="A3133" s="356" t="s">
        <v>10009</v>
      </c>
      <c r="B3133" s="356" t="s">
        <v>19087</v>
      </c>
      <c r="C3133" s="358" t="s">
        <v>14157</v>
      </c>
      <c r="D3133" s="358" t="s">
        <v>12931</v>
      </c>
      <c r="E3133" s="358" t="s">
        <v>19088</v>
      </c>
      <c r="G3133" s="358" t="s">
        <v>12886</v>
      </c>
      <c r="H3133" s="385">
        <v>8.51</v>
      </c>
      <c r="I3133" s="358" t="s">
        <v>12893</v>
      </c>
      <c r="J3133" s="358" t="s">
        <v>12888</v>
      </c>
      <c r="K3133" s="358" t="s">
        <v>13558</v>
      </c>
      <c r="L3133" s="362">
        <v>40315</v>
      </c>
      <c r="N3133" s="362">
        <v>40315</v>
      </c>
      <c r="P3133" s="356" t="s">
        <v>13255</v>
      </c>
    </row>
    <row r="3134" spans="1:16" x14ac:dyDescent="0.2">
      <c r="A3134" s="356" t="s">
        <v>10010</v>
      </c>
      <c r="B3134" s="356" t="s">
        <v>19089</v>
      </c>
      <c r="C3134" s="358" t="s">
        <v>13871</v>
      </c>
      <c r="D3134" s="358" t="s">
        <v>12984</v>
      </c>
      <c r="E3134" s="358" t="s">
        <v>13872</v>
      </c>
      <c r="G3134" s="358" t="s">
        <v>12886</v>
      </c>
      <c r="H3134" s="385">
        <v>7.74</v>
      </c>
      <c r="I3134" s="358" t="s">
        <v>12893</v>
      </c>
      <c r="J3134" s="358" t="s">
        <v>12888</v>
      </c>
      <c r="K3134" s="358" t="s">
        <v>13558</v>
      </c>
      <c r="L3134" s="362">
        <v>40317</v>
      </c>
      <c r="N3134" s="362">
        <v>40317</v>
      </c>
      <c r="P3134" s="356" t="s">
        <v>13255</v>
      </c>
    </row>
    <row r="3135" spans="1:16" x14ac:dyDescent="0.2">
      <c r="A3135" s="356" t="s">
        <v>10011</v>
      </c>
      <c r="B3135" s="356" t="s">
        <v>19090</v>
      </c>
      <c r="C3135" s="358" t="s">
        <v>15184</v>
      </c>
      <c r="D3135" s="358" t="s">
        <v>12910</v>
      </c>
      <c r="E3135" s="358" t="s">
        <v>19091</v>
      </c>
      <c r="G3135" s="358" t="s">
        <v>12886</v>
      </c>
      <c r="H3135" s="385">
        <v>9.1999999999999993</v>
      </c>
      <c r="I3135" s="358" t="s">
        <v>12893</v>
      </c>
      <c r="J3135" s="358" t="s">
        <v>12888</v>
      </c>
      <c r="K3135" s="358" t="s">
        <v>13558</v>
      </c>
      <c r="L3135" s="362">
        <v>40327</v>
      </c>
      <c r="N3135" s="362">
        <v>40327</v>
      </c>
      <c r="P3135" s="356" t="s">
        <v>13255</v>
      </c>
    </row>
    <row r="3136" spans="1:16" x14ac:dyDescent="0.2">
      <c r="A3136" s="356" t="s">
        <v>10012</v>
      </c>
      <c r="B3136" s="356" t="s">
        <v>19092</v>
      </c>
      <c r="C3136" s="358" t="s">
        <v>13732</v>
      </c>
      <c r="D3136" s="358" t="s">
        <v>13733</v>
      </c>
      <c r="E3136" s="358" t="s">
        <v>19093</v>
      </c>
      <c r="G3136" s="358" t="s">
        <v>12886</v>
      </c>
      <c r="H3136" s="385">
        <v>5.7</v>
      </c>
      <c r="I3136" s="358" t="s">
        <v>12893</v>
      </c>
      <c r="J3136" s="358" t="s">
        <v>12888</v>
      </c>
      <c r="K3136" s="358" t="s">
        <v>13558</v>
      </c>
      <c r="L3136" s="362">
        <v>40336</v>
      </c>
      <c r="N3136" s="362">
        <v>40336</v>
      </c>
      <c r="P3136" s="356" t="s">
        <v>13255</v>
      </c>
    </row>
    <row r="3137" spans="1:16" x14ac:dyDescent="0.2">
      <c r="A3137" s="356" t="s">
        <v>10013</v>
      </c>
      <c r="B3137" s="356" t="s">
        <v>19094</v>
      </c>
      <c r="C3137" s="358" t="s">
        <v>12905</v>
      </c>
      <c r="D3137" s="358" t="s">
        <v>12987</v>
      </c>
      <c r="E3137" s="358" t="s">
        <v>19095</v>
      </c>
      <c r="G3137" s="358" t="s">
        <v>12886</v>
      </c>
      <c r="H3137" s="385">
        <v>9.36</v>
      </c>
      <c r="I3137" s="358" t="s">
        <v>12893</v>
      </c>
      <c r="J3137" s="358" t="s">
        <v>12888</v>
      </c>
      <c r="K3137" s="358" t="s">
        <v>13558</v>
      </c>
      <c r="L3137" s="362">
        <v>40317</v>
      </c>
      <c r="N3137" s="362">
        <v>40317</v>
      </c>
      <c r="P3137" s="356" t="s">
        <v>13255</v>
      </c>
    </row>
    <row r="3138" spans="1:16" x14ac:dyDescent="0.2">
      <c r="A3138" s="356" t="s">
        <v>10014</v>
      </c>
      <c r="B3138" s="356" t="s">
        <v>19096</v>
      </c>
      <c r="C3138" s="358" t="s">
        <v>13022</v>
      </c>
      <c r="D3138" s="358" t="s">
        <v>12931</v>
      </c>
      <c r="E3138" s="358" t="s">
        <v>19097</v>
      </c>
      <c r="G3138" s="358" t="s">
        <v>12886</v>
      </c>
      <c r="H3138" s="385">
        <v>10.8</v>
      </c>
      <c r="I3138" s="358" t="s">
        <v>12893</v>
      </c>
      <c r="J3138" s="358" t="s">
        <v>12888</v>
      </c>
      <c r="K3138" s="358" t="s">
        <v>13558</v>
      </c>
      <c r="L3138" s="362">
        <v>40330</v>
      </c>
      <c r="N3138" s="362">
        <v>40330</v>
      </c>
      <c r="P3138" s="356" t="s">
        <v>13255</v>
      </c>
    </row>
    <row r="3139" spans="1:16" x14ac:dyDescent="0.2">
      <c r="A3139" s="356" t="s">
        <v>10015</v>
      </c>
      <c r="B3139" s="356" t="s">
        <v>19098</v>
      </c>
      <c r="C3139" s="358" t="s">
        <v>13095</v>
      </c>
      <c r="D3139" s="358" t="s">
        <v>12976</v>
      </c>
      <c r="E3139" s="358" t="s">
        <v>19099</v>
      </c>
      <c r="G3139" s="358" t="s">
        <v>12886</v>
      </c>
      <c r="H3139" s="385">
        <v>12.76</v>
      </c>
      <c r="I3139" s="358" t="s">
        <v>12893</v>
      </c>
      <c r="J3139" s="358" t="s">
        <v>12888</v>
      </c>
      <c r="K3139" s="358" t="s">
        <v>13558</v>
      </c>
      <c r="L3139" s="362">
        <v>40347</v>
      </c>
      <c r="N3139" s="362">
        <v>40347</v>
      </c>
      <c r="P3139" s="356" t="s">
        <v>13255</v>
      </c>
    </row>
    <row r="3140" spans="1:16" x14ac:dyDescent="0.2">
      <c r="A3140" s="356" t="s">
        <v>10016</v>
      </c>
      <c r="B3140" s="356" t="s">
        <v>19100</v>
      </c>
      <c r="C3140" s="358" t="s">
        <v>12890</v>
      </c>
      <c r="D3140" s="358" t="s">
        <v>12891</v>
      </c>
      <c r="E3140" s="358" t="s">
        <v>19101</v>
      </c>
      <c r="G3140" s="358" t="s">
        <v>12886</v>
      </c>
      <c r="H3140" s="385">
        <v>9.31</v>
      </c>
      <c r="I3140" s="358" t="s">
        <v>12893</v>
      </c>
      <c r="J3140" s="358" t="s">
        <v>12888</v>
      </c>
      <c r="K3140" s="358" t="s">
        <v>13558</v>
      </c>
      <c r="L3140" s="362">
        <v>40682</v>
      </c>
      <c r="N3140" s="362">
        <v>40682</v>
      </c>
      <c r="P3140" s="356" t="s">
        <v>13255</v>
      </c>
    </row>
    <row r="3141" spans="1:16" x14ac:dyDescent="0.2">
      <c r="A3141" s="356" t="s">
        <v>10017</v>
      </c>
      <c r="B3141" s="356" t="s">
        <v>19102</v>
      </c>
      <c r="C3141" s="358" t="s">
        <v>12905</v>
      </c>
      <c r="D3141" s="358" t="s">
        <v>12987</v>
      </c>
      <c r="E3141" s="358" t="s">
        <v>19103</v>
      </c>
      <c r="G3141" s="358" t="s">
        <v>12886</v>
      </c>
      <c r="H3141" s="385">
        <v>4.59</v>
      </c>
      <c r="I3141" s="358" t="s">
        <v>12893</v>
      </c>
      <c r="J3141" s="358" t="s">
        <v>12888</v>
      </c>
      <c r="K3141" s="358" t="s">
        <v>13558</v>
      </c>
      <c r="L3141" s="362">
        <v>40303</v>
      </c>
      <c r="N3141" s="362">
        <v>40303</v>
      </c>
      <c r="P3141" s="356" t="s">
        <v>13255</v>
      </c>
    </row>
    <row r="3142" spans="1:16" x14ac:dyDescent="0.2">
      <c r="A3142" s="356" t="s">
        <v>10018</v>
      </c>
      <c r="B3142" s="356" t="s">
        <v>19104</v>
      </c>
      <c r="C3142" s="358" t="s">
        <v>12905</v>
      </c>
      <c r="D3142" s="358" t="s">
        <v>12987</v>
      </c>
      <c r="E3142" s="358" t="s">
        <v>19105</v>
      </c>
      <c r="G3142" s="358" t="s">
        <v>12886</v>
      </c>
      <c r="H3142" s="385">
        <v>5.98</v>
      </c>
      <c r="I3142" s="358" t="s">
        <v>12893</v>
      </c>
      <c r="J3142" s="358" t="s">
        <v>12888</v>
      </c>
      <c r="K3142" s="358" t="s">
        <v>13558</v>
      </c>
      <c r="L3142" s="362">
        <v>40291</v>
      </c>
      <c r="N3142" s="362">
        <v>40291</v>
      </c>
      <c r="P3142" s="356" t="s">
        <v>13255</v>
      </c>
    </row>
    <row r="3143" spans="1:16" x14ac:dyDescent="0.2">
      <c r="A3143" s="356" t="s">
        <v>10019</v>
      </c>
      <c r="B3143" s="356" t="s">
        <v>19106</v>
      </c>
      <c r="C3143" s="358" t="s">
        <v>12905</v>
      </c>
      <c r="D3143" s="358" t="s">
        <v>12906</v>
      </c>
      <c r="E3143" s="358" t="s">
        <v>19107</v>
      </c>
      <c r="G3143" s="358" t="s">
        <v>12886</v>
      </c>
      <c r="H3143" s="385">
        <v>169.32</v>
      </c>
      <c r="I3143" s="358" t="s">
        <v>12887</v>
      </c>
      <c r="J3143" s="358" t="s">
        <v>12888</v>
      </c>
      <c r="K3143" s="358" t="s">
        <v>13558</v>
      </c>
      <c r="L3143" s="362">
        <v>40340</v>
      </c>
      <c r="N3143" s="362">
        <v>40340</v>
      </c>
      <c r="P3143" s="356" t="s">
        <v>13318</v>
      </c>
    </row>
    <row r="3144" spans="1:16" x14ac:dyDescent="0.2">
      <c r="A3144" s="356" t="s">
        <v>10020</v>
      </c>
      <c r="B3144" s="356" t="s">
        <v>19108</v>
      </c>
      <c r="C3144" s="358" t="s">
        <v>13176</v>
      </c>
      <c r="D3144" s="358" t="s">
        <v>13177</v>
      </c>
      <c r="E3144" s="358" t="s">
        <v>19109</v>
      </c>
      <c r="G3144" s="358" t="s">
        <v>12886</v>
      </c>
      <c r="H3144" s="385">
        <v>8.1</v>
      </c>
      <c r="I3144" s="358" t="s">
        <v>12893</v>
      </c>
      <c r="J3144" s="358" t="s">
        <v>12888</v>
      </c>
      <c r="K3144" s="358" t="s">
        <v>13558</v>
      </c>
      <c r="L3144" s="362">
        <v>40288</v>
      </c>
      <c r="N3144" s="362">
        <v>40288</v>
      </c>
      <c r="P3144" s="356" t="s">
        <v>13255</v>
      </c>
    </row>
    <row r="3145" spans="1:16" x14ac:dyDescent="0.2">
      <c r="A3145" s="356" t="s">
        <v>10021</v>
      </c>
      <c r="B3145" s="356" t="s">
        <v>19110</v>
      </c>
      <c r="C3145" s="358" t="s">
        <v>13031</v>
      </c>
      <c r="D3145" s="358" t="s">
        <v>12960</v>
      </c>
      <c r="E3145" s="358" t="s">
        <v>19111</v>
      </c>
      <c r="G3145" s="358" t="s">
        <v>12886</v>
      </c>
      <c r="H3145" s="385">
        <v>99.96</v>
      </c>
      <c r="I3145" s="358" t="s">
        <v>12893</v>
      </c>
      <c r="J3145" s="358" t="s">
        <v>12888</v>
      </c>
      <c r="K3145" s="358" t="s">
        <v>13558</v>
      </c>
      <c r="L3145" s="362">
        <v>40296</v>
      </c>
      <c r="N3145" s="362">
        <v>40296</v>
      </c>
      <c r="P3145" s="356" t="s">
        <v>13605</v>
      </c>
    </row>
    <row r="3146" spans="1:16" x14ac:dyDescent="0.2">
      <c r="A3146" s="356" t="s">
        <v>10022</v>
      </c>
      <c r="B3146" s="356" t="s">
        <v>19112</v>
      </c>
      <c r="C3146" s="358" t="s">
        <v>13037</v>
      </c>
      <c r="D3146" s="358" t="s">
        <v>13038</v>
      </c>
      <c r="E3146" s="358" t="s">
        <v>19113</v>
      </c>
      <c r="G3146" s="358" t="s">
        <v>12886</v>
      </c>
      <c r="H3146" s="385">
        <v>4.92</v>
      </c>
      <c r="I3146" s="358" t="s">
        <v>12893</v>
      </c>
      <c r="J3146" s="358" t="s">
        <v>12888</v>
      </c>
      <c r="K3146" s="358" t="s">
        <v>13558</v>
      </c>
      <c r="L3146" s="362">
        <v>40295</v>
      </c>
      <c r="N3146" s="362">
        <v>40295</v>
      </c>
      <c r="P3146" s="356" t="s">
        <v>13255</v>
      </c>
    </row>
    <row r="3147" spans="1:16" x14ac:dyDescent="0.2">
      <c r="A3147" s="356" t="s">
        <v>10023</v>
      </c>
      <c r="B3147" s="356" t="s">
        <v>19114</v>
      </c>
      <c r="C3147" s="358" t="s">
        <v>12972</v>
      </c>
      <c r="D3147" s="358" t="s">
        <v>12973</v>
      </c>
      <c r="E3147" s="358" t="s">
        <v>19115</v>
      </c>
      <c r="G3147" s="358" t="s">
        <v>12886</v>
      </c>
      <c r="H3147" s="385">
        <v>122.85</v>
      </c>
      <c r="I3147" s="358" t="s">
        <v>12887</v>
      </c>
      <c r="J3147" s="358" t="s">
        <v>12888</v>
      </c>
      <c r="K3147" s="358" t="s">
        <v>13558</v>
      </c>
      <c r="L3147" s="362">
        <v>40343</v>
      </c>
      <c r="N3147" s="362">
        <v>40343</v>
      </c>
      <c r="P3147" s="356" t="s">
        <v>13318</v>
      </c>
    </row>
    <row r="3148" spans="1:16" x14ac:dyDescent="0.2">
      <c r="A3148" s="356" t="s">
        <v>10024</v>
      </c>
      <c r="B3148" s="356" t="s">
        <v>19116</v>
      </c>
      <c r="C3148" s="358" t="s">
        <v>12905</v>
      </c>
      <c r="D3148" s="358" t="s">
        <v>12906</v>
      </c>
      <c r="E3148" s="358" t="s">
        <v>19117</v>
      </c>
      <c r="G3148" s="358" t="s">
        <v>12886</v>
      </c>
      <c r="H3148" s="385">
        <v>5.8010000000000002</v>
      </c>
      <c r="I3148" s="358" t="s">
        <v>12893</v>
      </c>
      <c r="J3148" s="358" t="s">
        <v>12888</v>
      </c>
      <c r="K3148" s="358" t="s">
        <v>13558</v>
      </c>
      <c r="L3148" s="362">
        <v>40304</v>
      </c>
      <c r="N3148" s="362">
        <v>40304</v>
      </c>
      <c r="P3148" s="356" t="s">
        <v>13255</v>
      </c>
    </row>
    <row r="3149" spans="1:16" x14ac:dyDescent="0.2">
      <c r="A3149" s="356" t="s">
        <v>10025</v>
      </c>
      <c r="B3149" s="356" t="s">
        <v>19118</v>
      </c>
      <c r="C3149" s="358" t="s">
        <v>12962</v>
      </c>
      <c r="D3149" s="358" t="s">
        <v>12963</v>
      </c>
      <c r="E3149" s="358" t="s">
        <v>13042</v>
      </c>
      <c r="G3149" s="358" t="s">
        <v>12886</v>
      </c>
      <c r="H3149" s="385">
        <v>99.9</v>
      </c>
      <c r="I3149" s="358" t="s">
        <v>12887</v>
      </c>
      <c r="J3149" s="358" t="s">
        <v>12888</v>
      </c>
      <c r="K3149" s="358" t="s">
        <v>13558</v>
      </c>
      <c r="L3149" s="362">
        <v>40344</v>
      </c>
      <c r="N3149" s="362">
        <v>40344</v>
      </c>
      <c r="P3149" s="356" t="s">
        <v>13318</v>
      </c>
    </row>
    <row r="3150" spans="1:16" x14ac:dyDescent="0.2">
      <c r="A3150" s="356" t="s">
        <v>10026</v>
      </c>
      <c r="B3150" s="356" t="s">
        <v>19119</v>
      </c>
      <c r="C3150" s="358" t="s">
        <v>12905</v>
      </c>
      <c r="D3150" s="358" t="s">
        <v>12987</v>
      </c>
      <c r="E3150" s="358" t="s">
        <v>19120</v>
      </c>
      <c r="G3150" s="358" t="s">
        <v>12886</v>
      </c>
      <c r="H3150" s="385">
        <v>7.82</v>
      </c>
      <c r="I3150" s="358" t="s">
        <v>12893</v>
      </c>
      <c r="J3150" s="358" t="s">
        <v>12888</v>
      </c>
      <c r="K3150" s="358" t="s">
        <v>13558</v>
      </c>
      <c r="L3150" s="362">
        <v>40277</v>
      </c>
      <c r="N3150" s="362">
        <v>40277</v>
      </c>
      <c r="P3150" s="356" t="s">
        <v>13255</v>
      </c>
    </row>
    <row r="3151" spans="1:16" x14ac:dyDescent="0.2">
      <c r="A3151" s="356" t="s">
        <v>10027</v>
      </c>
      <c r="B3151" s="356" t="s">
        <v>19121</v>
      </c>
      <c r="C3151" s="358" t="s">
        <v>12905</v>
      </c>
      <c r="D3151" s="358" t="s">
        <v>12951</v>
      </c>
      <c r="E3151" s="358" t="s">
        <v>19122</v>
      </c>
      <c r="G3151" s="358" t="s">
        <v>12886</v>
      </c>
      <c r="H3151" s="385">
        <v>3.4</v>
      </c>
      <c r="I3151" s="358" t="s">
        <v>12893</v>
      </c>
      <c r="J3151" s="358" t="s">
        <v>12888</v>
      </c>
      <c r="K3151" s="358" t="s">
        <v>13558</v>
      </c>
      <c r="L3151" s="362">
        <v>40291</v>
      </c>
      <c r="N3151" s="362">
        <v>40291</v>
      </c>
      <c r="P3151" s="356" t="s">
        <v>13255</v>
      </c>
    </row>
    <row r="3152" spans="1:16" x14ac:dyDescent="0.2">
      <c r="A3152" s="356" t="s">
        <v>10028</v>
      </c>
      <c r="B3152" s="356" t="s">
        <v>19123</v>
      </c>
      <c r="C3152" s="358" t="s">
        <v>13044</v>
      </c>
      <c r="D3152" s="358" t="s">
        <v>13045</v>
      </c>
      <c r="E3152" s="358" t="s">
        <v>19124</v>
      </c>
      <c r="G3152" s="358" t="s">
        <v>12886</v>
      </c>
      <c r="H3152" s="385">
        <v>11.66</v>
      </c>
      <c r="I3152" s="358" t="s">
        <v>12893</v>
      </c>
      <c r="J3152" s="358" t="s">
        <v>12888</v>
      </c>
      <c r="K3152" s="358" t="s">
        <v>13558</v>
      </c>
      <c r="L3152" s="362">
        <v>40263</v>
      </c>
      <c r="N3152" s="362">
        <v>40263</v>
      </c>
      <c r="P3152" s="356" t="s">
        <v>13255</v>
      </c>
    </row>
    <row r="3153" spans="1:16" x14ac:dyDescent="0.2">
      <c r="A3153" s="356" t="s">
        <v>10029</v>
      </c>
      <c r="B3153" s="356" t="s">
        <v>19125</v>
      </c>
      <c r="C3153" s="358" t="s">
        <v>14270</v>
      </c>
      <c r="D3153" s="358" t="s">
        <v>12931</v>
      </c>
      <c r="E3153" s="358" t="s">
        <v>19126</v>
      </c>
      <c r="G3153" s="358" t="s">
        <v>12886</v>
      </c>
      <c r="H3153" s="385">
        <v>9.43</v>
      </c>
      <c r="I3153" s="358" t="s">
        <v>12893</v>
      </c>
      <c r="J3153" s="358" t="s">
        <v>12888</v>
      </c>
      <c r="K3153" s="358" t="s">
        <v>13558</v>
      </c>
      <c r="L3153" s="362">
        <v>40340</v>
      </c>
      <c r="N3153" s="362">
        <v>40340</v>
      </c>
      <c r="P3153" s="356" t="s">
        <v>13255</v>
      </c>
    </row>
    <row r="3154" spans="1:16" x14ac:dyDescent="0.2">
      <c r="A3154" s="356" t="s">
        <v>10030</v>
      </c>
      <c r="B3154" s="356" t="s">
        <v>19127</v>
      </c>
      <c r="C3154" s="358" t="s">
        <v>13044</v>
      </c>
      <c r="D3154" s="358" t="s">
        <v>13045</v>
      </c>
      <c r="E3154" s="358" t="s">
        <v>19128</v>
      </c>
      <c r="G3154" s="358" t="s">
        <v>12886</v>
      </c>
      <c r="H3154" s="385">
        <v>44.69</v>
      </c>
      <c r="I3154" s="358" t="s">
        <v>12887</v>
      </c>
      <c r="J3154" s="358" t="s">
        <v>12888</v>
      </c>
      <c r="K3154" s="358" t="s">
        <v>13558</v>
      </c>
      <c r="L3154" s="362">
        <v>40352</v>
      </c>
      <c r="N3154" s="362">
        <v>40352</v>
      </c>
      <c r="P3154" s="356" t="s">
        <v>13605</v>
      </c>
    </row>
    <row r="3155" spans="1:16" x14ac:dyDescent="0.2">
      <c r="A3155" s="356" t="s">
        <v>10031</v>
      </c>
      <c r="B3155" s="356" t="s">
        <v>19129</v>
      </c>
      <c r="C3155" s="358" t="s">
        <v>12972</v>
      </c>
      <c r="D3155" s="358" t="s">
        <v>12973</v>
      </c>
      <c r="E3155" s="358" t="s">
        <v>19130</v>
      </c>
      <c r="G3155" s="358" t="s">
        <v>12886</v>
      </c>
      <c r="H3155" s="385">
        <v>231.46</v>
      </c>
      <c r="I3155" s="358" t="s">
        <v>12887</v>
      </c>
      <c r="J3155" s="358" t="s">
        <v>12908</v>
      </c>
      <c r="K3155" s="358" t="s">
        <v>13558</v>
      </c>
      <c r="L3155" s="362">
        <v>40347</v>
      </c>
      <c r="N3155" s="362">
        <v>40347</v>
      </c>
      <c r="P3155" s="356" t="s">
        <v>13318</v>
      </c>
    </row>
    <row r="3156" spans="1:16" x14ac:dyDescent="0.2">
      <c r="A3156" s="356" t="s">
        <v>10032</v>
      </c>
      <c r="B3156" s="356" t="s">
        <v>19131</v>
      </c>
      <c r="C3156" s="358" t="s">
        <v>12962</v>
      </c>
      <c r="D3156" s="358" t="s">
        <v>12963</v>
      </c>
      <c r="E3156" s="358" t="s">
        <v>19132</v>
      </c>
      <c r="G3156" s="358" t="s">
        <v>12886</v>
      </c>
      <c r="H3156" s="385">
        <v>6.3</v>
      </c>
      <c r="I3156" s="358" t="s">
        <v>12893</v>
      </c>
      <c r="J3156" s="358" t="s">
        <v>12888</v>
      </c>
      <c r="K3156" s="358" t="s">
        <v>13558</v>
      </c>
      <c r="L3156" s="362">
        <v>40339</v>
      </c>
      <c r="N3156" s="362">
        <v>40339</v>
      </c>
      <c r="P3156" s="356" t="s">
        <v>13255</v>
      </c>
    </row>
    <row r="3157" spans="1:16" x14ac:dyDescent="0.2">
      <c r="A3157" s="356" t="s">
        <v>10033</v>
      </c>
      <c r="B3157" s="356" t="s">
        <v>19133</v>
      </c>
      <c r="C3157" s="358" t="s">
        <v>13077</v>
      </c>
      <c r="D3157" s="358" t="s">
        <v>12997</v>
      </c>
      <c r="E3157" s="358" t="s">
        <v>19134</v>
      </c>
      <c r="G3157" s="358" t="s">
        <v>12886</v>
      </c>
      <c r="H3157" s="385">
        <v>29.73</v>
      </c>
      <c r="I3157" s="358" t="s">
        <v>12893</v>
      </c>
      <c r="J3157" s="358" t="s">
        <v>12888</v>
      </c>
      <c r="K3157" s="358" t="s">
        <v>13558</v>
      </c>
      <c r="L3157" s="362">
        <v>40284</v>
      </c>
      <c r="N3157" s="362">
        <v>40284</v>
      </c>
      <c r="P3157" s="356" t="s">
        <v>13255</v>
      </c>
    </row>
    <row r="3158" spans="1:16" x14ac:dyDescent="0.2">
      <c r="A3158" s="356" t="s">
        <v>10034</v>
      </c>
      <c r="B3158" s="356" t="s">
        <v>19135</v>
      </c>
      <c r="C3158" s="358" t="s">
        <v>13678</v>
      </c>
      <c r="D3158" s="358" t="s">
        <v>13130</v>
      </c>
      <c r="E3158" s="358" t="s">
        <v>16424</v>
      </c>
      <c r="G3158" s="358" t="s">
        <v>12886</v>
      </c>
      <c r="H3158" s="385">
        <v>4.2</v>
      </c>
      <c r="I3158" s="358" t="s">
        <v>12893</v>
      </c>
      <c r="J3158" s="358" t="s">
        <v>12888</v>
      </c>
      <c r="K3158" s="358" t="s">
        <v>13558</v>
      </c>
      <c r="L3158" s="362">
        <v>40318</v>
      </c>
      <c r="N3158" s="362">
        <v>40318</v>
      </c>
      <c r="P3158" s="356" t="s">
        <v>13255</v>
      </c>
    </row>
    <row r="3159" spans="1:16" x14ac:dyDescent="0.2">
      <c r="A3159" s="356" t="s">
        <v>10035</v>
      </c>
      <c r="B3159" s="356" t="s">
        <v>19136</v>
      </c>
      <c r="C3159" s="358" t="s">
        <v>13419</v>
      </c>
      <c r="D3159" s="358" t="s">
        <v>12992</v>
      </c>
      <c r="E3159" s="358" t="s">
        <v>19137</v>
      </c>
      <c r="G3159" s="358" t="s">
        <v>12886</v>
      </c>
      <c r="H3159" s="385">
        <v>23.37</v>
      </c>
      <c r="I3159" s="358" t="s">
        <v>12893</v>
      </c>
      <c r="J3159" s="358" t="s">
        <v>12888</v>
      </c>
      <c r="K3159" s="358" t="s">
        <v>13558</v>
      </c>
      <c r="L3159" s="362">
        <v>40319</v>
      </c>
      <c r="N3159" s="362">
        <v>40319</v>
      </c>
      <c r="P3159" s="356" t="s">
        <v>13255</v>
      </c>
    </row>
    <row r="3160" spans="1:16" x14ac:dyDescent="0.2">
      <c r="A3160" s="356" t="s">
        <v>10036</v>
      </c>
      <c r="B3160" s="356" t="s">
        <v>19138</v>
      </c>
      <c r="C3160" s="358" t="s">
        <v>13303</v>
      </c>
      <c r="D3160" s="358" t="s">
        <v>12997</v>
      </c>
      <c r="E3160" s="358" t="s">
        <v>16250</v>
      </c>
      <c r="G3160" s="358" t="s">
        <v>12886</v>
      </c>
      <c r="H3160" s="385">
        <v>4.68</v>
      </c>
      <c r="I3160" s="358" t="s">
        <v>12893</v>
      </c>
      <c r="J3160" s="358" t="s">
        <v>12888</v>
      </c>
      <c r="K3160" s="358" t="s">
        <v>13558</v>
      </c>
      <c r="L3160" s="362">
        <v>40326</v>
      </c>
      <c r="N3160" s="362">
        <v>40326</v>
      </c>
      <c r="P3160" s="356" t="s">
        <v>13255</v>
      </c>
    </row>
    <row r="3161" spans="1:16" x14ac:dyDescent="0.2">
      <c r="A3161" s="356" t="s">
        <v>10037</v>
      </c>
      <c r="B3161" s="356" t="s">
        <v>19139</v>
      </c>
      <c r="C3161" s="358" t="s">
        <v>14951</v>
      </c>
      <c r="D3161" s="358" t="s">
        <v>12919</v>
      </c>
      <c r="E3161" s="358" t="s">
        <v>14014</v>
      </c>
      <c r="G3161" s="358" t="s">
        <v>12886</v>
      </c>
      <c r="H3161" s="385">
        <v>21.6</v>
      </c>
      <c r="I3161" s="358" t="s">
        <v>12893</v>
      </c>
      <c r="J3161" s="358" t="s">
        <v>12888</v>
      </c>
      <c r="K3161" s="358" t="s">
        <v>13558</v>
      </c>
      <c r="L3161" s="362">
        <v>40325</v>
      </c>
      <c r="N3161" s="362">
        <v>40325</v>
      </c>
      <c r="P3161" s="356" t="s">
        <v>13255</v>
      </c>
    </row>
    <row r="3162" spans="1:16" x14ac:dyDescent="0.2">
      <c r="A3162" s="356" t="s">
        <v>10038</v>
      </c>
      <c r="B3162" s="356" t="s">
        <v>19140</v>
      </c>
      <c r="C3162" s="358" t="s">
        <v>12898</v>
      </c>
      <c r="D3162" s="358" t="s">
        <v>12899</v>
      </c>
      <c r="E3162" s="358" t="s">
        <v>19141</v>
      </c>
      <c r="G3162" s="358" t="s">
        <v>12886</v>
      </c>
      <c r="H3162" s="385">
        <v>9.18</v>
      </c>
      <c r="I3162" s="358" t="s">
        <v>12893</v>
      </c>
      <c r="J3162" s="358" t="s">
        <v>12888</v>
      </c>
      <c r="K3162" s="358" t="s">
        <v>13558</v>
      </c>
      <c r="L3162" s="362">
        <v>40319</v>
      </c>
      <c r="N3162" s="362">
        <v>40319</v>
      </c>
      <c r="P3162" s="356" t="s">
        <v>13255</v>
      </c>
    </row>
    <row r="3163" spans="1:16" x14ac:dyDescent="0.2">
      <c r="A3163" s="356" t="s">
        <v>10039</v>
      </c>
      <c r="B3163" s="356" t="s">
        <v>19142</v>
      </c>
      <c r="C3163" s="358" t="s">
        <v>12991</v>
      </c>
      <c r="D3163" s="358" t="s">
        <v>12992</v>
      </c>
      <c r="E3163" s="358" t="s">
        <v>19143</v>
      </c>
      <c r="G3163" s="358" t="s">
        <v>12886</v>
      </c>
      <c r="H3163" s="385">
        <v>7.875</v>
      </c>
      <c r="I3163" s="358" t="s">
        <v>12893</v>
      </c>
      <c r="J3163" s="358" t="s">
        <v>12888</v>
      </c>
      <c r="K3163" s="358" t="s">
        <v>13558</v>
      </c>
      <c r="L3163" s="362">
        <v>40306</v>
      </c>
      <c r="N3163" s="362">
        <v>40306</v>
      </c>
      <c r="P3163" s="356" t="s">
        <v>13255</v>
      </c>
    </row>
    <row r="3164" spans="1:16" x14ac:dyDescent="0.2">
      <c r="A3164" s="356" t="s">
        <v>10040</v>
      </c>
      <c r="B3164" s="356" t="s">
        <v>19144</v>
      </c>
      <c r="C3164" s="358" t="s">
        <v>12921</v>
      </c>
      <c r="D3164" s="358" t="s">
        <v>12922</v>
      </c>
      <c r="E3164" s="358" t="s">
        <v>19145</v>
      </c>
      <c r="G3164" s="358" t="s">
        <v>12886</v>
      </c>
      <c r="H3164" s="385">
        <v>14.72</v>
      </c>
      <c r="I3164" s="358" t="s">
        <v>12893</v>
      </c>
      <c r="J3164" s="358" t="s">
        <v>12888</v>
      </c>
      <c r="K3164" s="358" t="s">
        <v>13558</v>
      </c>
      <c r="L3164" s="362">
        <v>40319</v>
      </c>
      <c r="N3164" s="362">
        <v>40319</v>
      </c>
      <c r="P3164" s="356" t="s">
        <v>13255</v>
      </c>
    </row>
    <row r="3165" spans="1:16" x14ac:dyDescent="0.2">
      <c r="A3165" s="356" t="s">
        <v>10041</v>
      </c>
      <c r="B3165" s="356" t="s">
        <v>19146</v>
      </c>
      <c r="C3165" s="358" t="s">
        <v>13516</v>
      </c>
      <c r="D3165" s="358" t="s">
        <v>12997</v>
      </c>
      <c r="E3165" s="358" t="s">
        <v>19147</v>
      </c>
      <c r="G3165" s="358" t="s">
        <v>12886</v>
      </c>
      <c r="H3165" s="385">
        <v>14.72</v>
      </c>
      <c r="I3165" s="358" t="s">
        <v>12893</v>
      </c>
      <c r="J3165" s="358" t="s">
        <v>12888</v>
      </c>
      <c r="K3165" s="358" t="s">
        <v>13558</v>
      </c>
      <c r="L3165" s="362">
        <v>40317</v>
      </c>
      <c r="N3165" s="362">
        <v>40317</v>
      </c>
      <c r="P3165" s="356" t="s">
        <v>13255</v>
      </c>
    </row>
    <row r="3166" spans="1:16" x14ac:dyDescent="0.2">
      <c r="A3166" s="356" t="s">
        <v>10042</v>
      </c>
      <c r="B3166" s="356" t="s">
        <v>19148</v>
      </c>
      <c r="C3166" s="358" t="s">
        <v>13244</v>
      </c>
      <c r="D3166" s="358" t="s">
        <v>13245</v>
      </c>
      <c r="E3166" s="358" t="s">
        <v>17946</v>
      </c>
      <c r="G3166" s="358" t="s">
        <v>12886</v>
      </c>
      <c r="H3166" s="385">
        <v>8.2799999999999994</v>
      </c>
      <c r="I3166" s="358" t="s">
        <v>12893</v>
      </c>
      <c r="J3166" s="358" t="s">
        <v>12888</v>
      </c>
      <c r="K3166" s="358" t="s">
        <v>13558</v>
      </c>
      <c r="L3166" s="362">
        <v>40318</v>
      </c>
      <c r="N3166" s="362">
        <v>40318</v>
      </c>
      <c r="P3166" s="356" t="s">
        <v>13255</v>
      </c>
    </row>
    <row r="3167" spans="1:16" x14ac:dyDescent="0.2">
      <c r="A3167" s="356" t="s">
        <v>10043</v>
      </c>
      <c r="B3167" s="356" t="s">
        <v>19149</v>
      </c>
      <c r="C3167" s="358" t="s">
        <v>12890</v>
      </c>
      <c r="D3167" s="358" t="s">
        <v>12891</v>
      </c>
      <c r="E3167" s="358" t="s">
        <v>19150</v>
      </c>
      <c r="G3167" s="358" t="s">
        <v>12886</v>
      </c>
      <c r="H3167" s="385">
        <v>5.04</v>
      </c>
      <c r="I3167" s="358" t="s">
        <v>12893</v>
      </c>
      <c r="J3167" s="358" t="s">
        <v>12888</v>
      </c>
      <c r="K3167" s="358" t="s">
        <v>13558</v>
      </c>
      <c r="L3167" s="362">
        <v>40302</v>
      </c>
      <c r="N3167" s="362">
        <v>40302</v>
      </c>
      <c r="P3167" s="356" t="s">
        <v>13255</v>
      </c>
    </row>
    <row r="3168" spans="1:16" x14ac:dyDescent="0.2">
      <c r="A3168" s="356" t="s">
        <v>10044</v>
      </c>
      <c r="B3168" s="356" t="s">
        <v>19151</v>
      </c>
      <c r="C3168" s="358" t="s">
        <v>13033</v>
      </c>
      <c r="D3168" s="358" t="s">
        <v>13034</v>
      </c>
      <c r="E3168" s="358" t="s">
        <v>19152</v>
      </c>
      <c r="G3168" s="358" t="s">
        <v>12886</v>
      </c>
      <c r="H3168" s="385">
        <v>17</v>
      </c>
      <c r="I3168" s="358" t="s">
        <v>12893</v>
      </c>
      <c r="J3168" s="358" t="s">
        <v>12888</v>
      </c>
      <c r="K3168" s="358" t="s">
        <v>13558</v>
      </c>
      <c r="L3168" s="362">
        <v>40309</v>
      </c>
      <c r="N3168" s="362">
        <v>40309</v>
      </c>
      <c r="P3168" s="356" t="s">
        <v>13255</v>
      </c>
    </row>
    <row r="3169" spans="1:16" x14ac:dyDescent="0.2">
      <c r="A3169" s="356" t="s">
        <v>10045</v>
      </c>
      <c r="B3169" s="356" t="s">
        <v>19153</v>
      </c>
      <c r="C3169" s="358" t="s">
        <v>13202</v>
      </c>
      <c r="D3169" s="358" t="s">
        <v>12984</v>
      </c>
      <c r="E3169" s="358" t="s">
        <v>19154</v>
      </c>
      <c r="G3169" s="358" t="s">
        <v>12886</v>
      </c>
      <c r="H3169" s="385">
        <v>12.2</v>
      </c>
      <c r="I3169" s="358" t="s">
        <v>12893</v>
      </c>
      <c r="J3169" s="358" t="s">
        <v>12888</v>
      </c>
      <c r="K3169" s="358" t="s">
        <v>13558</v>
      </c>
      <c r="L3169" s="362">
        <v>40316</v>
      </c>
      <c r="N3169" s="362">
        <v>40316</v>
      </c>
      <c r="P3169" s="356" t="s">
        <v>13255</v>
      </c>
    </row>
    <row r="3170" spans="1:16" x14ac:dyDescent="0.2">
      <c r="A3170" s="356" t="s">
        <v>10046</v>
      </c>
      <c r="B3170" s="356" t="s">
        <v>19155</v>
      </c>
      <c r="C3170" s="358" t="s">
        <v>12989</v>
      </c>
      <c r="D3170" s="358" t="s">
        <v>12910</v>
      </c>
      <c r="E3170" s="358" t="s">
        <v>16689</v>
      </c>
      <c r="G3170" s="358" t="s">
        <v>12886</v>
      </c>
      <c r="H3170" s="385">
        <v>6.12</v>
      </c>
      <c r="I3170" s="358" t="s">
        <v>12893</v>
      </c>
      <c r="J3170" s="358" t="s">
        <v>12888</v>
      </c>
      <c r="K3170" s="358" t="s">
        <v>13558</v>
      </c>
      <c r="L3170" s="362">
        <v>40308</v>
      </c>
      <c r="N3170" s="362">
        <v>40308</v>
      </c>
      <c r="P3170" s="356" t="s">
        <v>13255</v>
      </c>
    </row>
    <row r="3171" spans="1:16" x14ac:dyDescent="0.2">
      <c r="A3171" s="356" t="s">
        <v>10047</v>
      </c>
      <c r="B3171" s="356" t="s">
        <v>19156</v>
      </c>
      <c r="C3171" s="358" t="s">
        <v>13095</v>
      </c>
      <c r="D3171" s="358" t="s">
        <v>12976</v>
      </c>
      <c r="E3171" s="358" t="s">
        <v>15722</v>
      </c>
      <c r="G3171" s="358" t="s">
        <v>12886</v>
      </c>
      <c r="H3171" s="385">
        <v>9.0649999999999995</v>
      </c>
      <c r="I3171" s="358" t="s">
        <v>12893</v>
      </c>
      <c r="J3171" s="358" t="s">
        <v>12888</v>
      </c>
      <c r="K3171" s="358" t="s">
        <v>13558</v>
      </c>
      <c r="L3171" s="362">
        <v>40176</v>
      </c>
      <c r="N3171" s="362">
        <v>40176</v>
      </c>
      <c r="P3171" s="356" t="s">
        <v>13255</v>
      </c>
    </row>
    <row r="3172" spans="1:16" x14ac:dyDescent="0.2">
      <c r="A3172" s="356" t="s">
        <v>10048</v>
      </c>
      <c r="B3172" s="356" t="s">
        <v>19157</v>
      </c>
      <c r="C3172" s="358" t="s">
        <v>13095</v>
      </c>
      <c r="D3172" s="358" t="s">
        <v>12976</v>
      </c>
      <c r="E3172" s="358" t="s">
        <v>15364</v>
      </c>
      <c r="G3172" s="358" t="s">
        <v>12886</v>
      </c>
      <c r="H3172" s="385">
        <v>8.7840000000000007</v>
      </c>
      <c r="I3172" s="358" t="s">
        <v>12893</v>
      </c>
      <c r="J3172" s="358" t="s">
        <v>12888</v>
      </c>
      <c r="K3172" s="358" t="s">
        <v>13558</v>
      </c>
      <c r="L3172" s="362">
        <v>40347</v>
      </c>
      <c r="N3172" s="362">
        <v>40347</v>
      </c>
      <c r="P3172" s="356" t="s">
        <v>13255</v>
      </c>
    </row>
    <row r="3173" spans="1:16" x14ac:dyDescent="0.2">
      <c r="A3173" s="356" t="s">
        <v>10049</v>
      </c>
      <c r="B3173" s="356" t="s">
        <v>19158</v>
      </c>
      <c r="C3173" s="358" t="s">
        <v>12938</v>
      </c>
      <c r="D3173" s="358" t="s">
        <v>12939</v>
      </c>
      <c r="E3173" s="358" t="s">
        <v>19159</v>
      </c>
      <c r="G3173" s="358" t="s">
        <v>12886</v>
      </c>
      <c r="H3173" s="385">
        <v>14.95</v>
      </c>
      <c r="I3173" s="358" t="s">
        <v>12893</v>
      </c>
      <c r="J3173" s="358" t="s">
        <v>12888</v>
      </c>
      <c r="K3173" s="358" t="s">
        <v>13558</v>
      </c>
      <c r="L3173" s="362">
        <v>40295</v>
      </c>
      <c r="N3173" s="362">
        <v>40295</v>
      </c>
      <c r="P3173" s="356" t="s">
        <v>13255</v>
      </c>
    </row>
    <row r="3174" spans="1:16" x14ac:dyDescent="0.2">
      <c r="A3174" s="356" t="s">
        <v>10050</v>
      </c>
      <c r="B3174" s="356" t="s">
        <v>19160</v>
      </c>
      <c r="C3174" s="358" t="s">
        <v>12941</v>
      </c>
      <c r="D3174" s="358" t="s">
        <v>12942</v>
      </c>
      <c r="E3174" s="358" t="s">
        <v>19161</v>
      </c>
      <c r="G3174" s="358" t="s">
        <v>12886</v>
      </c>
      <c r="H3174" s="385">
        <v>7.2</v>
      </c>
      <c r="I3174" s="358" t="s">
        <v>12893</v>
      </c>
      <c r="J3174" s="358" t="s">
        <v>12888</v>
      </c>
      <c r="K3174" s="358" t="s">
        <v>13558</v>
      </c>
      <c r="L3174" s="362">
        <v>40340</v>
      </c>
      <c r="N3174" s="362">
        <v>40340</v>
      </c>
      <c r="P3174" s="356" t="s">
        <v>13255</v>
      </c>
    </row>
    <row r="3175" spans="1:16" x14ac:dyDescent="0.2">
      <c r="A3175" s="356" t="s">
        <v>10051</v>
      </c>
      <c r="B3175" s="356" t="s">
        <v>19162</v>
      </c>
      <c r="C3175" s="358" t="s">
        <v>13621</v>
      </c>
      <c r="D3175" s="358" t="s">
        <v>12960</v>
      </c>
      <c r="E3175" s="358" t="s">
        <v>19163</v>
      </c>
      <c r="G3175" s="358" t="s">
        <v>12886</v>
      </c>
      <c r="H3175" s="385">
        <v>32.549999999999997</v>
      </c>
      <c r="I3175" s="358" t="s">
        <v>12893</v>
      </c>
      <c r="J3175" s="358" t="s">
        <v>12888</v>
      </c>
      <c r="K3175" s="358" t="s">
        <v>13558</v>
      </c>
      <c r="L3175" s="362">
        <v>40343</v>
      </c>
      <c r="N3175" s="362">
        <v>40343</v>
      </c>
      <c r="P3175" s="356" t="s">
        <v>13605</v>
      </c>
    </row>
    <row r="3176" spans="1:16" x14ac:dyDescent="0.2">
      <c r="A3176" s="356" t="s">
        <v>10052</v>
      </c>
      <c r="B3176" s="356" t="s">
        <v>19164</v>
      </c>
      <c r="C3176" s="358" t="s">
        <v>12938</v>
      </c>
      <c r="D3176" s="358" t="s">
        <v>12939</v>
      </c>
      <c r="E3176" s="358" t="s">
        <v>13347</v>
      </c>
      <c r="G3176" s="358" t="s">
        <v>12886</v>
      </c>
      <c r="H3176" s="385">
        <v>33.402000000000001</v>
      </c>
      <c r="I3176" s="358" t="s">
        <v>12893</v>
      </c>
      <c r="J3176" s="358" t="s">
        <v>12888</v>
      </c>
      <c r="K3176" s="358" t="s">
        <v>13558</v>
      </c>
      <c r="L3176" s="362">
        <v>40269</v>
      </c>
      <c r="N3176" s="362">
        <v>40269</v>
      </c>
      <c r="P3176" s="356" t="s">
        <v>13605</v>
      </c>
    </row>
    <row r="3177" spans="1:16" x14ac:dyDescent="0.2">
      <c r="A3177" s="356" t="s">
        <v>10053</v>
      </c>
      <c r="B3177" s="356" t="s">
        <v>19165</v>
      </c>
      <c r="C3177" s="358" t="s">
        <v>12972</v>
      </c>
      <c r="D3177" s="358" t="s">
        <v>12973</v>
      </c>
      <c r="E3177" s="358" t="s">
        <v>17931</v>
      </c>
      <c r="G3177" s="358" t="s">
        <v>12886</v>
      </c>
      <c r="H3177" s="385">
        <v>69.3</v>
      </c>
      <c r="I3177" s="358" t="s">
        <v>12893</v>
      </c>
      <c r="J3177" s="358" t="s">
        <v>12888</v>
      </c>
      <c r="K3177" s="358" t="s">
        <v>13558</v>
      </c>
      <c r="L3177" s="362">
        <v>40358</v>
      </c>
      <c r="N3177" s="362">
        <v>40358</v>
      </c>
      <c r="P3177" s="356" t="s">
        <v>13605</v>
      </c>
    </row>
    <row r="3178" spans="1:16" x14ac:dyDescent="0.2">
      <c r="A3178" s="356" t="s">
        <v>10054</v>
      </c>
      <c r="B3178" s="356" t="s">
        <v>19166</v>
      </c>
      <c r="C3178" s="358" t="s">
        <v>13783</v>
      </c>
      <c r="D3178" s="358" t="s">
        <v>13015</v>
      </c>
      <c r="E3178" s="358" t="s">
        <v>15354</v>
      </c>
      <c r="G3178" s="358" t="s">
        <v>12886</v>
      </c>
      <c r="H3178" s="385">
        <v>15.41</v>
      </c>
      <c r="I3178" s="358" t="s">
        <v>12893</v>
      </c>
      <c r="J3178" s="358" t="s">
        <v>12888</v>
      </c>
      <c r="K3178" s="358" t="s">
        <v>13558</v>
      </c>
      <c r="L3178" s="362">
        <v>40339</v>
      </c>
      <c r="N3178" s="362">
        <v>40339</v>
      </c>
      <c r="P3178" s="356" t="s">
        <v>13255</v>
      </c>
    </row>
    <row r="3179" spans="1:16" x14ac:dyDescent="0.2">
      <c r="A3179" s="356" t="s">
        <v>10055</v>
      </c>
      <c r="B3179" s="356" t="s">
        <v>19167</v>
      </c>
      <c r="C3179" s="358" t="s">
        <v>14003</v>
      </c>
      <c r="D3179" s="358" t="s">
        <v>12891</v>
      </c>
      <c r="E3179" s="358" t="s">
        <v>18730</v>
      </c>
      <c r="G3179" s="358" t="s">
        <v>12886</v>
      </c>
      <c r="H3179" s="385">
        <v>6.16</v>
      </c>
      <c r="I3179" s="358" t="s">
        <v>12893</v>
      </c>
      <c r="J3179" s="358" t="s">
        <v>12888</v>
      </c>
      <c r="K3179" s="358" t="s">
        <v>13558</v>
      </c>
      <c r="L3179" s="362">
        <v>40340</v>
      </c>
      <c r="N3179" s="362">
        <v>40340</v>
      </c>
      <c r="P3179" s="356" t="s">
        <v>13255</v>
      </c>
    </row>
    <row r="3180" spans="1:16" x14ac:dyDescent="0.2">
      <c r="A3180" s="356" t="s">
        <v>10056</v>
      </c>
      <c r="B3180" s="356" t="s">
        <v>19168</v>
      </c>
      <c r="C3180" s="358" t="s">
        <v>13339</v>
      </c>
      <c r="D3180" s="358" t="s">
        <v>12984</v>
      </c>
      <c r="E3180" s="358" t="s">
        <v>16858</v>
      </c>
      <c r="G3180" s="358" t="s">
        <v>12886</v>
      </c>
      <c r="H3180" s="385">
        <v>8.5500000000000007</v>
      </c>
      <c r="I3180" s="358" t="s">
        <v>12893</v>
      </c>
      <c r="J3180" s="358" t="s">
        <v>12888</v>
      </c>
      <c r="K3180" s="358" t="s">
        <v>13558</v>
      </c>
      <c r="L3180" s="362">
        <v>40341</v>
      </c>
      <c r="N3180" s="362">
        <v>40341</v>
      </c>
      <c r="P3180" s="356" t="s">
        <v>13255</v>
      </c>
    </row>
    <row r="3181" spans="1:16" x14ac:dyDescent="0.2">
      <c r="A3181" s="356" t="s">
        <v>10057</v>
      </c>
      <c r="B3181" s="356" t="s">
        <v>19169</v>
      </c>
      <c r="C3181" s="358" t="s">
        <v>13014</v>
      </c>
      <c r="D3181" s="358" t="s">
        <v>13015</v>
      </c>
      <c r="E3181" s="358" t="s">
        <v>15749</v>
      </c>
      <c r="G3181" s="358" t="s">
        <v>12886</v>
      </c>
      <c r="H3181" s="385">
        <v>30.69</v>
      </c>
      <c r="I3181" s="358" t="s">
        <v>12893</v>
      </c>
      <c r="J3181" s="358" t="s">
        <v>12888</v>
      </c>
      <c r="K3181" s="358" t="s">
        <v>13558</v>
      </c>
      <c r="L3181" s="362">
        <v>40339</v>
      </c>
      <c r="N3181" s="362">
        <v>40339</v>
      </c>
      <c r="P3181" s="356" t="s">
        <v>13605</v>
      </c>
    </row>
    <row r="3182" spans="1:16" x14ac:dyDescent="0.2">
      <c r="A3182" s="356" t="s">
        <v>10058</v>
      </c>
      <c r="B3182" s="356" t="s">
        <v>19170</v>
      </c>
      <c r="C3182" s="358" t="s">
        <v>12905</v>
      </c>
      <c r="D3182" s="358" t="s">
        <v>12987</v>
      </c>
      <c r="E3182" s="358" t="s">
        <v>19171</v>
      </c>
      <c r="G3182" s="358" t="s">
        <v>12886</v>
      </c>
      <c r="H3182" s="385">
        <v>11.47</v>
      </c>
      <c r="I3182" s="358" t="s">
        <v>12893</v>
      </c>
      <c r="J3182" s="358" t="s">
        <v>12888</v>
      </c>
      <c r="K3182" s="358" t="s">
        <v>13558</v>
      </c>
      <c r="L3182" s="362">
        <v>40315</v>
      </c>
      <c r="N3182" s="362">
        <v>40315</v>
      </c>
      <c r="P3182" s="356" t="s">
        <v>13255</v>
      </c>
    </row>
    <row r="3183" spans="1:16" x14ac:dyDescent="0.2">
      <c r="A3183" s="356" t="s">
        <v>10059</v>
      </c>
      <c r="B3183" s="356" t="s">
        <v>19172</v>
      </c>
      <c r="C3183" s="358" t="s">
        <v>13033</v>
      </c>
      <c r="D3183" s="358" t="s">
        <v>13034</v>
      </c>
      <c r="E3183" s="358" t="s">
        <v>19173</v>
      </c>
      <c r="G3183" s="358" t="s">
        <v>12886</v>
      </c>
      <c r="H3183" s="385">
        <v>14.25</v>
      </c>
      <c r="I3183" s="358" t="s">
        <v>12893</v>
      </c>
      <c r="J3183" s="358" t="s">
        <v>12888</v>
      </c>
      <c r="K3183" s="358" t="s">
        <v>13558</v>
      </c>
      <c r="L3183" s="362">
        <v>40340</v>
      </c>
      <c r="N3183" s="362">
        <v>40340</v>
      </c>
      <c r="P3183" s="356" t="s">
        <v>13255</v>
      </c>
    </row>
    <row r="3184" spans="1:16" x14ac:dyDescent="0.2">
      <c r="A3184" s="356" t="s">
        <v>10060</v>
      </c>
      <c r="B3184" s="356" t="s">
        <v>19174</v>
      </c>
      <c r="C3184" s="358" t="s">
        <v>13330</v>
      </c>
      <c r="D3184" s="358" t="s">
        <v>12984</v>
      </c>
      <c r="E3184" s="358" t="s">
        <v>19175</v>
      </c>
      <c r="G3184" s="358" t="s">
        <v>12886</v>
      </c>
      <c r="H3184" s="385">
        <v>10.44</v>
      </c>
      <c r="I3184" s="358" t="s">
        <v>12893</v>
      </c>
      <c r="J3184" s="358" t="s">
        <v>12888</v>
      </c>
      <c r="K3184" s="358" t="s">
        <v>13558</v>
      </c>
      <c r="L3184" s="362">
        <v>40334</v>
      </c>
      <c r="N3184" s="362">
        <v>40334</v>
      </c>
      <c r="P3184" s="356" t="s">
        <v>13255</v>
      </c>
    </row>
    <row r="3185" spans="1:16" x14ac:dyDescent="0.2">
      <c r="A3185" s="356" t="s">
        <v>10061</v>
      </c>
      <c r="B3185" s="356" t="s">
        <v>19176</v>
      </c>
      <c r="C3185" s="358" t="s">
        <v>12905</v>
      </c>
      <c r="D3185" s="358" t="s">
        <v>12987</v>
      </c>
      <c r="E3185" s="358" t="s">
        <v>19177</v>
      </c>
      <c r="G3185" s="358" t="s">
        <v>12886</v>
      </c>
      <c r="H3185" s="385">
        <v>10.5</v>
      </c>
      <c r="I3185" s="358" t="s">
        <v>12893</v>
      </c>
      <c r="J3185" s="358" t="s">
        <v>12888</v>
      </c>
      <c r="K3185" s="358" t="s">
        <v>13558</v>
      </c>
      <c r="L3185" s="362">
        <v>40343</v>
      </c>
      <c r="N3185" s="362">
        <v>40343</v>
      </c>
      <c r="P3185" s="356" t="s">
        <v>13255</v>
      </c>
    </row>
    <row r="3186" spans="1:16" x14ac:dyDescent="0.2">
      <c r="A3186" s="356" t="s">
        <v>10062</v>
      </c>
      <c r="B3186" s="356" t="s">
        <v>19176</v>
      </c>
      <c r="C3186" s="358" t="s">
        <v>12905</v>
      </c>
      <c r="D3186" s="358" t="s">
        <v>12987</v>
      </c>
      <c r="E3186" s="358" t="s">
        <v>19177</v>
      </c>
      <c r="G3186" s="358" t="s">
        <v>12886</v>
      </c>
      <c r="H3186" s="385">
        <v>4.4400000000000004</v>
      </c>
      <c r="I3186" s="358" t="s">
        <v>12893</v>
      </c>
      <c r="J3186" s="358" t="s">
        <v>12888</v>
      </c>
      <c r="K3186" s="358" t="s">
        <v>13558</v>
      </c>
      <c r="L3186" s="362">
        <v>40539</v>
      </c>
      <c r="N3186" s="362">
        <v>40539</v>
      </c>
      <c r="P3186" s="356" t="s">
        <v>13255</v>
      </c>
    </row>
    <row r="3187" spans="1:16" x14ac:dyDescent="0.2">
      <c r="A3187" s="356" t="s">
        <v>10063</v>
      </c>
      <c r="B3187" s="356" t="s">
        <v>19178</v>
      </c>
      <c r="C3187" s="358" t="s">
        <v>13595</v>
      </c>
      <c r="D3187" s="358" t="s">
        <v>13596</v>
      </c>
      <c r="E3187" s="358" t="s">
        <v>19179</v>
      </c>
      <c r="G3187" s="358" t="s">
        <v>12886</v>
      </c>
      <c r="H3187" s="385">
        <v>5.95</v>
      </c>
      <c r="I3187" s="358" t="s">
        <v>12893</v>
      </c>
      <c r="J3187" s="358" t="s">
        <v>12888</v>
      </c>
      <c r="K3187" s="358" t="s">
        <v>13558</v>
      </c>
      <c r="L3187" s="362">
        <v>40338</v>
      </c>
      <c r="N3187" s="362">
        <v>40338</v>
      </c>
      <c r="P3187" s="356" t="s">
        <v>13255</v>
      </c>
    </row>
    <row r="3188" spans="1:16" x14ac:dyDescent="0.2">
      <c r="A3188" s="356" t="s">
        <v>10064</v>
      </c>
      <c r="B3188" s="356" t="s">
        <v>19180</v>
      </c>
      <c r="C3188" s="358" t="s">
        <v>13595</v>
      </c>
      <c r="D3188" s="358" t="s">
        <v>13596</v>
      </c>
      <c r="E3188" s="358" t="s">
        <v>19181</v>
      </c>
      <c r="G3188" s="358" t="s">
        <v>12886</v>
      </c>
      <c r="H3188" s="385">
        <v>14.875</v>
      </c>
      <c r="I3188" s="358" t="s">
        <v>12893</v>
      </c>
      <c r="J3188" s="358" t="s">
        <v>12888</v>
      </c>
      <c r="K3188" s="358" t="s">
        <v>13558</v>
      </c>
      <c r="L3188" s="362">
        <v>40338</v>
      </c>
      <c r="N3188" s="362">
        <v>40338</v>
      </c>
      <c r="P3188" s="356" t="s">
        <v>13255</v>
      </c>
    </row>
    <row r="3189" spans="1:16" x14ac:dyDescent="0.2">
      <c r="A3189" s="356" t="s">
        <v>10065</v>
      </c>
      <c r="B3189" s="356" t="s">
        <v>19182</v>
      </c>
      <c r="C3189" s="358" t="s">
        <v>13221</v>
      </c>
      <c r="D3189" s="358" t="s">
        <v>12910</v>
      </c>
      <c r="E3189" s="358" t="s">
        <v>16113</v>
      </c>
      <c r="G3189" s="358" t="s">
        <v>12886</v>
      </c>
      <c r="H3189" s="385">
        <v>16.8</v>
      </c>
      <c r="I3189" s="358" t="s">
        <v>12893</v>
      </c>
      <c r="J3189" s="358" t="s">
        <v>12888</v>
      </c>
      <c r="K3189" s="358" t="s">
        <v>13558</v>
      </c>
      <c r="L3189" s="362">
        <v>40330</v>
      </c>
      <c r="N3189" s="362">
        <v>40330</v>
      </c>
      <c r="P3189" s="356" t="s">
        <v>13255</v>
      </c>
    </row>
    <row r="3190" spans="1:16" x14ac:dyDescent="0.2">
      <c r="A3190" s="356" t="s">
        <v>10066</v>
      </c>
      <c r="B3190" s="356" t="s">
        <v>19183</v>
      </c>
      <c r="C3190" s="358" t="s">
        <v>13179</v>
      </c>
      <c r="D3190" s="358" t="s">
        <v>13180</v>
      </c>
      <c r="E3190" s="358" t="s">
        <v>16575</v>
      </c>
      <c r="G3190" s="358" t="s">
        <v>12886</v>
      </c>
      <c r="H3190" s="385">
        <v>3.68</v>
      </c>
      <c r="I3190" s="358" t="s">
        <v>12893</v>
      </c>
      <c r="J3190" s="358" t="s">
        <v>12888</v>
      </c>
      <c r="K3190" s="358" t="s">
        <v>13558</v>
      </c>
      <c r="L3190" s="362">
        <v>40308</v>
      </c>
      <c r="N3190" s="362">
        <v>40308</v>
      </c>
      <c r="P3190" s="356" t="s">
        <v>13255</v>
      </c>
    </row>
    <row r="3191" spans="1:16" x14ac:dyDescent="0.2">
      <c r="A3191" s="356" t="s">
        <v>10067</v>
      </c>
      <c r="B3191" s="356" t="s">
        <v>19184</v>
      </c>
      <c r="C3191" s="358" t="s">
        <v>16855</v>
      </c>
      <c r="D3191" s="358" t="s">
        <v>12997</v>
      </c>
      <c r="E3191" s="358" t="s">
        <v>14766</v>
      </c>
      <c r="G3191" s="358" t="s">
        <v>12886</v>
      </c>
      <c r="H3191" s="385">
        <v>10.32</v>
      </c>
      <c r="I3191" s="358" t="s">
        <v>12893</v>
      </c>
      <c r="J3191" s="358" t="s">
        <v>12888</v>
      </c>
      <c r="K3191" s="358" t="s">
        <v>13558</v>
      </c>
      <c r="L3191" s="362">
        <v>40339</v>
      </c>
      <c r="N3191" s="362">
        <v>40339</v>
      </c>
      <c r="P3191" s="356" t="s">
        <v>13255</v>
      </c>
    </row>
    <row r="3192" spans="1:16" x14ac:dyDescent="0.2">
      <c r="A3192" s="356" t="s">
        <v>10068</v>
      </c>
      <c r="B3192" s="356" t="s">
        <v>19185</v>
      </c>
      <c r="C3192" s="358" t="s">
        <v>14214</v>
      </c>
      <c r="D3192" s="358" t="s">
        <v>12916</v>
      </c>
      <c r="E3192" s="358" t="s">
        <v>19186</v>
      </c>
      <c r="G3192" s="358" t="s">
        <v>12886</v>
      </c>
      <c r="H3192" s="385">
        <v>13.2</v>
      </c>
      <c r="I3192" s="358" t="s">
        <v>12893</v>
      </c>
      <c r="J3192" s="358" t="s">
        <v>12888</v>
      </c>
      <c r="K3192" s="358" t="s">
        <v>13558</v>
      </c>
      <c r="L3192" s="362">
        <v>40354</v>
      </c>
      <c r="N3192" s="362">
        <v>40354</v>
      </c>
      <c r="P3192" s="356" t="s">
        <v>13255</v>
      </c>
    </row>
    <row r="3193" spans="1:16" x14ac:dyDescent="0.2">
      <c r="A3193" s="356" t="s">
        <v>10069</v>
      </c>
      <c r="B3193" s="356" t="s">
        <v>19187</v>
      </c>
      <c r="C3193" s="358" t="s">
        <v>13085</v>
      </c>
      <c r="D3193" s="358" t="s">
        <v>13010</v>
      </c>
      <c r="E3193" s="358" t="s">
        <v>13714</v>
      </c>
      <c r="G3193" s="358" t="s">
        <v>12886</v>
      </c>
      <c r="H3193" s="385">
        <v>12.96</v>
      </c>
      <c r="I3193" s="358" t="s">
        <v>12893</v>
      </c>
      <c r="J3193" s="358" t="s">
        <v>12888</v>
      </c>
      <c r="K3193" s="358" t="s">
        <v>13558</v>
      </c>
      <c r="L3193" s="362">
        <v>40346</v>
      </c>
      <c r="N3193" s="362">
        <v>40346</v>
      </c>
      <c r="P3193" s="356" t="s">
        <v>13255</v>
      </c>
    </row>
    <row r="3194" spans="1:16" x14ac:dyDescent="0.2">
      <c r="A3194" s="356" t="s">
        <v>10070</v>
      </c>
      <c r="B3194" s="356" t="s">
        <v>19188</v>
      </c>
      <c r="C3194" s="358" t="s">
        <v>15375</v>
      </c>
      <c r="D3194" s="358" t="s">
        <v>12931</v>
      </c>
      <c r="E3194" s="358" t="s">
        <v>19189</v>
      </c>
      <c r="G3194" s="358" t="s">
        <v>12886</v>
      </c>
      <c r="H3194" s="385">
        <v>7.92</v>
      </c>
      <c r="I3194" s="358" t="s">
        <v>12893</v>
      </c>
      <c r="J3194" s="358" t="s">
        <v>12888</v>
      </c>
      <c r="K3194" s="358" t="s">
        <v>13558</v>
      </c>
      <c r="L3194" s="362">
        <v>40345</v>
      </c>
      <c r="N3194" s="362">
        <v>40345</v>
      </c>
      <c r="P3194" s="356" t="s">
        <v>13255</v>
      </c>
    </row>
    <row r="3195" spans="1:16" x14ac:dyDescent="0.2">
      <c r="A3195" s="356" t="s">
        <v>10071</v>
      </c>
      <c r="B3195" s="356" t="s">
        <v>19190</v>
      </c>
      <c r="C3195" s="358" t="s">
        <v>12965</v>
      </c>
      <c r="D3195" s="358" t="s">
        <v>12966</v>
      </c>
      <c r="E3195" s="358" t="s">
        <v>19191</v>
      </c>
      <c r="G3195" s="358" t="s">
        <v>12886</v>
      </c>
      <c r="H3195" s="385">
        <v>15.48</v>
      </c>
      <c r="I3195" s="358" t="s">
        <v>12893</v>
      </c>
      <c r="J3195" s="358" t="s">
        <v>12888</v>
      </c>
      <c r="K3195" s="358" t="s">
        <v>13558</v>
      </c>
      <c r="L3195" s="362">
        <v>40344</v>
      </c>
      <c r="N3195" s="362">
        <v>40344</v>
      </c>
      <c r="P3195" s="356" t="s">
        <v>13255</v>
      </c>
    </row>
    <row r="3196" spans="1:16" x14ac:dyDescent="0.2">
      <c r="A3196" s="356" t="s">
        <v>10072</v>
      </c>
      <c r="B3196" s="356" t="s">
        <v>19192</v>
      </c>
      <c r="C3196" s="358" t="s">
        <v>12902</v>
      </c>
      <c r="D3196" s="358" t="s">
        <v>12903</v>
      </c>
      <c r="E3196" s="358" t="s">
        <v>19193</v>
      </c>
      <c r="G3196" s="358" t="s">
        <v>12886</v>
      </c>
      <c r="H3196" s="385">
        <v>15.41</v>
      </c>
      <c r="I3196" s="358" t="s">
        <v>12893</v>
      </c>
      <c r="J3196" s="358" t="s">
        <v>12888</v>
      </c>
      <c r="K3196" s="358" t="s">
        <v>13558</v>
      </c>
      <c r="L3196" s="362">
        <v>40345</v>
      </c>
      <c r="N3196" s="362">
        <v>40345</v>
      </c>
      <c r="P3196" s="356" t="s">
        <v>13255</v>
      </c>
    </row>
    <row r="3197" spans="1:16" x14ac:dyDescent="0.2">
      <c r="A3197" s="356" t="s">
        <v>10073</v>
      </c>
      <c r="B3197" s="356" t="s">
        <v>19194</v>
      </c>
      <c r="C3197" s="358" t="s">
        <v>12905</v>
      </c>
      <c r="D3197" s="358" t="s">
        <v>13075</v>
      </c>
      <c r="E3197" s="358" t="s">
        <v>19195</v>
      </c>
      <c r="G3197" s="358" t="s">
        <v>12886</v>
      </c>
      <c r="H3197" s="385">
        <v>5.6</v>
      </c>
      <c r="I3197" s="358" t="s">
        <v>12893</v>
      </c>
      <c r="J3197" s="358" t="s">
        <v>12888</v>
      </c>
      <c r="K3197" s="358" t="s">
        <v>13558</v>
      </c>
      <c r="L3197" s="362">
        <v>40345</v>
      </c>
      <c r="N3197" s="362">
        <v>40345</v>
      </c>
      <c r="P3197" s="356" t="s">
        <v>13605</v>
      </c>
    </row>
    <row r="3198" spans="1:16" x14ac:dyDescent="0.2">
      <c r="A3198" s="356" t="s">
        <v>10074</v>
      </c>
      <c r="B3198" s="356" t="s">
        <v>19196</v>
      </c>
      <c r="C3198" s="358" t="s">
        <v>12883</v>
      </c>
      <c r="D3198" s="358" t="s">
        <v>12884</v>
      </c>
      <c r="E3198" s="358" t="s">
        <v>19197</v>
      </c>
      <c r="G3198" s="358" t="s">
        <v>12886</v>
      </c>
      <c r="H3198" s="385">
        <v>6.4749999999999996</v>
      </c>
      <c r="I3198" s="358" t="s">
        <v>12893</v>
      </c>
      <c r="J3198" s="358" t="s">
        <v>12888</v>
      </c>
      <c r="K3198" s="358" t="s">
        <v>13558</v>
      </c>
      <c r="L3198" s="362">
        <v>40339</v>
      </c>
      <c r="N3198" s="362">
        <v>40339</v>
      </c>
      <c r="P3198" s="356" t="s">
        <v>13255</v>
      </c>
    </row>
    <row r="3199" spans="1:16" x14ac:dyDescent="0.2">
      <c r="A3199" s="356" t="s">
        <v>10075</v>
      </c>
      <c r="B3199" s="356" t="s">
        <v>19198</v>
      </c>
      <c r="C3199" s="358" t="s">
        <v>12938</v>
      </c>
      <c r="D3199" s="358" t="s">
        <v>12939</v>
      </c>
      <c r="E3199" s="358" t="s">
        <v>19199</v>
      </c>
      <c r="G3199" s="358" t="s">
        <v>12886</v>
      </c>
      <c r="H3199" s="385">
        <v>99.94</v>
      </c>
      <c r="I3199" s="358" t="s">
        <v>12893</v>
      </c>
      <c r="J3199" s="358" t="s">
        <v>12908</v>
      </c>
      <c r="K3199" s="358" t="s">
        <v>13558</v>
      </c>
      <c r="L3199" s="362">
        <v>40358</v>
      </c>
      <c r="N3199" s="362">
        <v>40358</v>
      </c>
      <c r="P3199" s="356" t="s">
        <v>13605</v>
      </c>
    </row>
    <row r="3200" spans="1:16" x14ac:dyDescent="0.2">
      <c r="A3200" s="356" t="s">
        <v>10076</v>
      </c>
      <c r="B3200" s="356" t="s">
        <v>19200</v>
      </c>
      <c r="C3200" s="358" t="s">
        <v>13277</v>
      </c>
      <c r="D3200" s="358" t="s">
        <v>13130</v>
      </c>
      <c r="E3200" s="358" t="s">
        <v>15120</v>
      </c>
      <c r="G3200" s="358" t="s">
        <v>12886</v>
      </c>
      <c r="H3200" s="385">
        <v>12.88</v>
      </c>
      <c r="I3200" s="358" t="s">
        <v>12893</v>
      </c>
      <c r="J3200" s="358" t="s">
        <v>12888</v>
      </c>
      <c r="K3200" s="358" t="s">
        <v>13558</v>
      </c>
      <c r="L3200" s="362">
        <v>40319</v>
      </c>
      <c r="N3200" s="362">
        <v>40319</v>
      </c>
      <c r="P3200" s="356" t="s">
        <v>13255</v>
      </c>
    </row>
    <row r="3201" spans="1:16" x14ac:dyDescent="0.2">
      <c r="A3201" s="356" t="s">
        <v>10077</v>
      </c>
      <c r="B3201" s="356" t="s">
        <v>19201</v>
      </c>
      <c r="C3201" s="358" t="s">
        <v>15316</v>
      </c>
      <c r="D3201" s="358" t="s">
        <v>12934</v>
      </c>
      <c r="E3201" s="358" t="s">
        <v>19202</v>
      </c>
      <c r="G3201" s="358" t="s">
        <v>12886</v>
      </c>
      <c r="H3201" s="385">
        <v>4.4400000000000004</v>
      </c>
      <c r="I3201" s="358" t="s">
        <v>12893</v>
      </c>
      <c r="J3201" s="358" t="s">
        <v>12888</v>
      </c>
      <c r="K3201" s="358" t="s">
        <v>13558</v>
      </c>
      <c r="L3201" s="362">
        <v>40346</v>
      </c>
      <c r="N3201" s="362">
        <v>40346</v>
      </c>
      <c r="P3201" s="356" t="s">
        <v>13255</v>
      </c>
    </row>
    <row r="3202" spans="1:16" x14ac:dyDescent="0.2">
      <c r="A3202" s="356" t="s">
        <v>10078</v>
      </c>
      <c r="B3202" s="356" t="s">
        <v>19203</v>
      </c>
      <c r="C3202" s="358" t="s">
        <v>12918</v>
      </c>
      <c r="D3202" s="358" t="s">
        <v>12919</v>
      </c>
      <c r="E3202" s="358" t="s">
        <v>19204</v>
      </c>
      <c r="G3202" s="358" t="s">
        <v>12886</v>
      </c>
      <c r="H3202" s="385">
        <v>30.09</v>
      </c>
      <c r="I3202" s="358" t="s">
        <v>12893</v>
      </c>
      <c r="J3202" s="358" t="s">
        <v>12888</v>
      </c>
      <c r="K3202" s="358" t="s">
        <v>13558</v>
      </c>
      <c r="L3202" s="362">
        <v>40304</v>
      </c>
      <c r="N3202" s="362">
        <v>40304</v>
      </c>
      <c r="P3202" s="356" t="s">
        <v>13605</v>
      </c>
    </row>
    <row r="3203" spans="1:16" x14ac:dyDescent="0.2">
      <c r="A3203" s="356" t="s">
        <v>10079</v>
      </c>
      <c r="B3203" s="356" t="s">
        <v>19205</v>
      </c>
      <c r="C3203" s="358" t="s">
        <v>13044</v>
      </c>
      <c r="D3203" s="358" t="s">
        <v>13045</v>
      </c>
      <c r="E3203" s="358" t="s">
        <v>19206</v>
      </c>
      <c r="G3203" s="358" t="s">
        <v>12886</v>
      </c>
      <c r="H3203" s="385">
        <v>138.78</v>
      </c>
      <c r="I3203" s="358" t="s">
        <v>12887</v>
      </c>
      <c r="J3203" s="358" t="s">
        <v>12888</v>
      </c>
      <c r="K3203" s="358" t="s">
        <v>13558</v>
      </c>
      <c r="L3203" s="362">
        <v>40344</v>
      </c>
      <c r="N3203" s="362">
        <v>40344</v>
      </c>
      <c r="P3203" s="356" t="s">
        <v>13318</v>
      </c>
    </row>
    <row r="3204" spans="1:16" x14ac:dyDescent="0.2">
      <c r="A3204" s="356" t="s">
        <v>10080</v>
      </c>
      <c r="B3204" s="356" t="s">
        <v>19207</v>
      </c>
      <c r="C3204" s="358" t="s">
        <v>13017</v>
      </c>
      <c r="D3204" s="358" t="s">
        <v>13018</v>
      </c>
      <c r="E3204" s="358" t="s">
        <v>19208</v>
      </c>
      <c r="G3204" s="358" t="s">
        <v>12886</v>
      </c>
      <c r="H3204" s="385">
        <v>6.66</v>
      </c>
      <c r="I3204" s="358" t="s">
        <v>12893</v>
      </c>
      <c r="J3204" s="358" t="s">
        <v>12888</v>
      </c>
      <c r="K3204" s="358" t="s">
        <v>13558</v>
      </c>
      <c r="L3204" s="362">
        <v>40298</v>
      </c>
      <c r="N3204" s="362">
        <v>40298</v>
      </c>
      <c r="P3204" s="356" t="s">
        <v>13255</v>
      </c>
    </row>
    <row r="3205" spans="1:16" x14ac:dyDescent="0.2">
      <c r="A3205" s="356" t="s">
        <v>10081</v>
      </c>
      <c r="B3205" s="356" t="s">
        <v>19209</v>
      </c>
      <c r="C3205" s="358" t="s">
        <v>13176</v>
      </c>
      <c r="D3205" s="358" t="s">
        <v>13177</v>
      </c>
      <c r="E3205" s="358" t="s">
        <v>19210</v>
      </c>
      <c r="G3205" s="358" t="s">
        <v>12886</v>
      </c>
      <c r="H3205" s="385">
        <v>7.2</v>
      </c>
      <c r="I3205" s="358" t="s">
        <v>12893</v>
      </c>
      <c r="J3205" s="358" t="s">
        <v>12888</v>
      </c>
      <c r="K3205" s="358" t="s">
        <v>13558</v>
      </c>
      <c r="L3205" s="362">
        <v>40352</v>
      </c>
      <c r="N3205" s="362">
        <v>40352</v>
      </c>
      <c r="P3205" s="356" t="s">
        <v>13255</v>
      </c>
    </row>
    <row r="3206" spans="1:16" x14ac:dyDescent="0.2">
      <c r="A3206" s="356" t="s">
        <v>10082</v>
      </c>
      <c r="B3206" s="356" t="s">
        <v>19211</v>
      </c>
      <c r="C3206" s="358" t="s">
        <v>12962</v>
      </c>
      <c r="D3206" s="358" t="s">
        <v>12963</v>
      </c>
      <c r="E3206" s="358" t="s">
        <v>19212</v>
      </c>
      <c r="G3206" s="358" t="s">
        <v>12886</v>
      </c>
      <c r="H3206" s="385">
        <v>2.85</v>
      </c>
      <c r="I3206" s="358" t="s">
        <v>12893</v>
      </c>
      <c r="J3206" s="358" t="s">
        <v>12888</v>
      </c>
      <c r="K3206" s="358" t="s">
        <v>13558</v>
      </c>
      <c r="L3206" s="362">
        <v>40359</v>
      </c>
      <c r="N3206" s="362">
        <v>40359</v>
      </c>
      <c r="P3206" s="356" t="s">
        <v>13255</v>
      </c>
    </row>
    <row r="3207" spans="1:16" x14ac:dyDescent="0.2">
      <c r="A3207" s="356" t="s">
        <v>10083</v>
      </c>
      <c r="B3207" s="356" t="s">
        <v>19213</v>
      </c>
      <c r="C3207" s="358" t="s">
        <v>12905</v>
      </c>
      <c r="D3207" s="358" t="s">
        <v>12945</v>
      </c>
      <c r="E3207" s="358" t="s">
        <v>19214</v>
      </c>
      <c r="G3207" s="358" t="s">
        <v>12886</v>
      </c>
      <c r="H3207" s="385">
        <v>78.254999999999995</v>
      </c>
      <c r="I3207" s="358" t="s">
        <v>12893</v>
      </c>
      <c r="J3207" s="358" t="s">
        <v>12888</v>
      </c>
      <c r="K3207" s="358" t="s">
        <v>13558</v>
      </c>
      <c r="L3207" s="362">
        <v>40359</v>
      </c>
      <c r="N3207" s="362">
        <v>40359</v>
      </c>
      <c r="P3207" s="356" t="s">
        <v>13605</v>
      </c>
    </row>
    <row r="3208" spans="1:16" x14ac:dyDescent="0.2">
      <c r="A3208" s="356" t="s">
        <v>10084</v>
      </c>
      <c r="B3208" s="356" t="s">
        <v>19215</v>
      </c>
      <c r="C3208" s="358" t="s">
        <v>13031</v>
      </c>
      <c r="D3208" s="358" t="s">
        <v>12960</v>
      </c>
      <c r="E3208" s="358" t="s">
        <v>19216</v>
      </c>
      <c r="G3208" s="358" t="s">
        <v>12886</v>
      </c>
      <c r="H3208" s="385">
        <v>5.4</v>
      </c>
      <c r="I3208" s="358" t="s">
        <v>12893</v>
      </c>
      <c r="J3208" s="358" t="s">
        <v>12888</v>
      </c>
      <c r="K3208" s="358" t="s">
        <v>13558</v>
      </c>
      <c r="L3208" s="362">
        <v>40345</v>
      </c>
      <c r="N3208" s="362">
        <v>40345</v>
      </c>
      <c r="P3208" s="356" t="s">
        <v>13255</v>
      </c>
    </row>
    <row r="3209" spans="1:16" x14ac:dyDescent="0.2">
      <c r="A3209" s="356" t="s">
        <v>10085</v>
      </c>
      <c r="B3209" s="356" t="s">
        <v>19217</v>
      </c>
      <c r="C3209" s="358" t="s">
        <v>13242</v>
      </c>
      <c r="D3209" s="358" t="s">
        <v>12976</v>
      </c>
      <c r="E3209" s="358" t="s">
        <v>19218</v>
      </c>
      <c r="G3209" s="358" t="s">
        <v>12886</v>
      </c>
      <c r="H3209" s="385">
        <v>7.98</v>
      </c>
      <c r="I3209" s="358" t="s">
        <v>12893</v>
      </c>
      <c r="J3209" s="358" t="s">
        <v>12888</v>
      </c>
      <c r="K3209" s="358" t="s">
        <v>13558</v>
      </c>
      <c r="L3209" s="362">
        <v>40348</v>
      </c>
      <c r="N3209" s="362">
        <v>40348</v>
      </c>
      <c r="P3209" s="356" t="s">
        <v>13255</v>
      </c>
    </row>
    <row r="3210" spans="1:16" x14ac:dyDescent="0.2">
      <c r="A3210" s="356" t="s">
        <v>10086</v>
      </c>
      <c r="B3210" s="356" t="s">
        <v>19219</v>
      </c>
      <c r="C3210" s="358" t="s">
        <v>13970</v>
      </c>
      <c r="D3210" s="358" t="s">
        <v>12910</v>
      </c>
      <c r="E3210" s="358" t="s">
        <v>19220</v>
      </c>
      <c r="G3210" s="358" t="s">
        <v>12886</v>
      </c>
      <c r="H3210" s="385">
        <v>4.7249999999999996</v>
      </c>
      <c r="I3210" s="358" t="s">
        <v>12893</v>
      </c>
      <c r="J3210" s="358" t="s">
        <v>12888</v>
      </c>
      <c r="K3210" s="358" t="s">
        <v>13558</v>
      </c>
      <c r="L3210" s="362">
        <v>40350</v>
      </c>
      <c r="N3210" s="362">
        <v>40350</v>
      </c>
      <c r="P3210" s="356" t="s">
        <v>13255</v>
      </c>
    </row>
    <row r="3211" spans="1:16" x14ac:dyDescent="0.2">
      <c r="A3211" s="356" t="s">
        <v>10087</v>
      </c>
      <c r="B3211" s="356" t="s">
        <v>19221</v>
      </c>
      <c r="C3211" s="358" t="s">
        <v>12883</v>
      </c>
      <c r="D3211" s="358" t="s">
        <v>12884</v>
      </c>
      <c r="E3211" s="358" t="s">
        <v>19222</v>
      </c>
      <c r="G3211" s="358" t="s">
        <v>12886</v>
      </c>
      <c r="H3211" s="385">
        <v>9.99</v>
      </c>
      <c r="I3211" s="358" t="s">
        <v>12893</v>
      </c>
      <c r="J3211" s="358" t="s">
        <v>12888</v>
      </c>
      <c r="K3211" s="358" t="s">
        <v>13558</v>
      </c>
      <c r="L3211" s="362">
        <v>40346</v>
      </c>
      <c r="N3211" s="362">
        <v>40346</v>
      </c>
      <c r="P3211" s="356" t="s">
        <v>13255</v>
      </c>
    </row>
    <row r="3212" spans="1:16" x14ac:dyDescent="0.2">
      <c r="A3212" s="356" t="s">
        <v>10088</v>
      </c>
      <c r="B3212" s="356" t="s">
        <v>19223</v>
      </c>
      <c r="C3212" s="358" t="s">
        <v>15650</v>
      </c>
      <c r="D3212" s="358" t="s">
        <v>12916</v>
      </c>
      <c r="E3212" s="358" t="s">
        <v>19224</v>
      </c>
      <c r="G3212" s="358" t="s">
        <v>12886</v>
      </c>
      <c r="H3212" s="385">
        <v>8.0500000000000007</v>
      </c>
      <c r="I3212" s="358" t="s">
        <v>12893</v>
      </c>
      <c r="J3212" s="358" t="s">
        <v>12888</v>
      </c>
      <c r="K3212" s="358" t="s">
        <v>13558</v>
      </c>
      <c r="L3212" s="362">
        <v>40339</v>
      </c>
      <c r="N3212" s="362">
        <v>40339</v>
      </c>
      <c r="P3212" s="356" t="s">
        <v>13255</v>
      </c>
    </row>
    <row r="3213" spans="1:16" x14ac:dyDescent="0.2">
      <c r="A3213" s="356" t="s">
        <v>10089</v>
      </c>
      <c r="B3213" s="356" t="s">
        <v>19225</v>
      </c>
      <c r="C3213" s="358" t="s">
        <v>13176</v>
      </c>
      <c r="D3213" s="358" t="s">
        <v>13177</v>
      </c>
      <c r="E3213" s="358" t="s">
        <v>19226</v>
      </c>
      <c r="G3213" s="358" t="s">
        <v>12886</v>
      </c>
      <c r="H3213" s="385">
        <v>7.77</v>
      </c>
      <c r="I3213" s="358" t="s">
        <v>12893</v>
      </c>
      <c r="J3213" s="358" t="s">
        <v>12888</v>
      </c>
      <c r="K3213" s="358" t="s">
        <v>13558</v>
      </c>
      <c r="L3213" s="362">
        <v>40345</v>
      </c>
      <c r="N3213" s="362">
        <v>40345</v>
      </c>
      <c r="P3213" s="356" t="s">
        <v>13255</v>
      </c>
    </row>
    <row r="3214" spans="1:16" x14ac:dyDescent="0.2">
      <c r="A3214" s="356" t="s">
        <v>10090</v>
      </c>
      <c r="B3214" s="356" t="s">
        <v>19227</v>
      </c>
      <c r="C3214" s="358" t="s">
        <v>13590</v>
      </c>
      <c r="D3214" s="358" t="s">
        <v>12916</v>
      </c>
      <c r="E3214" s="358" t="s">
        <v>15540</v>
      </c>
      <c r="G3214" s="358" t="s">
        <v>12886</v>
      </c>
      <c r="H3214" s="385">
        <v>10.32</v>
      </c>
      <c r="I3214" s="358" t="s">
        <v>12893</v>
      </c>
      <c r="J3214" s="358" t="s">
        <v>12888</v>
      </c>
      <c r="K3214" s="358" t="s">
        <v>13558</v>
      </c>
      <c r="L3214" s="362">
        <v>40350</v>
      </c>
      <c r="N3214" s="362">
        <v>40350</v>
      </c>
      <c r="P3214" s="356" t="s">
        <v>13255</v>
      </c>
    </row>
    <row r="3215" spans="1:16" x14ac:dyDescent="0.2">
      <c r="A3215" s="356" t="s">
        <v>10091</v>
      </c>
      <c r="B3215" s="356" t="s">
        <v>19228</v>
      </c>
      <c r="C3215" s="358" t="s">
        <v>14305</v>
      </c>
      <c r="D3215" s="358" t="s">
        <v>12919</v>
      </c>
      <c r="E3215" s="358" t="s">
        <v>19229</v>
      </c>
      <c r="G3215" s="358" t="s">
        <v>12886</v>
      </c>
      <c r="H3215" s="385">
        <v>22.08</v>
      </c>
      <c r="I3215" s="358" t="s">
        <v>12893</v>
      </c>
      <c r="J3215" s="358" t="s">
        <v>12888</v>
      </c>
      <c r="K3215" s="358" t="s">
        <v>13558</v>
      </c>
      <c r="L3215" s="362">
        <v>40358</v>
      </c>
      <c r="N3215" s="362">
        <v>40358</v>
      </c>
      <c r="P3215" s="356" t="s">
        <v>13255</v>
      </c>
    </row>
    <row r="3216" spans="1:16" x14ac:dyDescent="0.2">
      <c r="A3216" s="356" t="s">
        <v>10092</v>
      </c>
      <c r="B3216" s="356" t="s">
        <v>19230</v>
      </c>
      <c r="C3216" s="358" t="s">
        <v>14305</v>
      </c>
      <c r="D3216" s="358" t="s">
        <v>12919</v>
      </c>
      <c r="E3216" s="358" t="s">
        <v>19231</v>
      </c>
      <c r="G3216" s="358" t="s">
        <v>12886</v>
      </c>
      <c r="H3216" s="385">
        <v>10.78</v>
      </c>
      <c r="I3216" s="358" t="s">
        <v>12893</v>
      </c>
      <c r="J3216" s="358" t="s">
        <v>12888</v>
      </c>
      <c r="K3216" s="358" t="s">
        <v>13558</v>
      </c>
      <c r="L3216" s="362">
        <v>40344</v>
      </c>
      <c r="N3216" s="362">
        <v>40344</v>
      </c>
      <c r="P3216" s="356" t="s">
        <v>13255</v>
      </c>
    </row>
    <row r="3217" spans="1:16" x14ac:dyDescent="0.2">
      <c r="A3217" s="356" t="s">
        <v>10093</v>
      </c>
      <c r="B3217" s="356" t="s">
        <v>19232</v>
      </c>
      <c r="C3217" s="358" t="s">
        <v>13847</v>
      </c>
      <c r="D3217" s="358" t="s">
        <v>12997</v>
      </c>
      <c r="E3217" s="358" t="s">
        <v>19233</v>
      </c>
      <c r="G3217" s="358" t="s">
        <v>12886</v>
      </c>
      <c r="H3217" s="385">
        <v>9.1199999999999992</v>
      </c>
      <c r="I3217" s="358" t="s">
        <v>12893</v>
      </c>
      <c r="J3217" s="358" t="s">
        <v>12888</v>
      </c>
      <c r="K3217" s="358" t="s">
        <v>13558</v>
      </c>
      <c r="L3217" s="362">
        <v>40352</v>
      </c>
      <c r="N3217" s="362">
        <v>40352</v>
      </c>
      <c r="P3217" s="356" t="s">
        <v>13255</v>
      </c>
    </row>
    <row r="3218" spans="1:16" x14ac:dyDescent="0.2">
      <c r="A3218" s="356" t="s">
        <v>10094</v>
      </c>
      <c r="B3218" s="356" t="s">
        <v>19234</v>
      </c>
      <c r="C3218" s="358" t="s">
        <v>13665</v>
      </c>
      <c r="D3218" s="358" t="s">
        <v>12910</v>
      </c>
      <c r="E3218" s="358" t="s">
        <v>18750</v>
      </c>
      <c r="G3218" s="358" t="s">
        <v>12886</v>
      </c>
      <c r="H3218" s="385">
        <v>12.88</v>
      </c>
      <c r="I3218" s="358" t="s">
        <v>12893</v>
      </c>
      <c r="J3218" s="358" t="s">
        <v>12888</v>
      </c>
      <c r="K3218" s="358" t="s">
        <v>13558</v>
      </c>
      <c r="L3218" s="362">
        <v>40357</v>
      </c>
      <c r="N3218" s="362">
        <v>40357</v>
      </c>
      <c r="P3218" s="356" t="s">
        <v>13255</v>
      </c>
    </row>
    <row r="3219" spans="1:16" x14ac:dyDescent="0.2">
      <c r="A3219" s="356" t="s">
        <v>10095</v>
      </c>
      <c r="B3219" s="356" t="s">
        <v>19235</v>
      </c>
      <c r="C3219" s="358" t="s">
        <v>12965</v>
      </c>
      <c r="D3219" s="358" t="s">
        <v>12966</v>
      </c>
      <c r="E3219" s="358" t="s">
        <v>19236</v>
      </c>
      <c r="G3219" s="358" t="s">
        <v>12886</v>
      </c>
      <c r="H3219" s="385">
        <v>68.040000000000006</v>
      </c>
      <c r="I3219" s="358" t="s">
        <v>12893</v>
      </c>
      <c r="J3219" s="358" t="s">
        <v>12888</v>
      </c>
      <c r="K3219" s="358" t="s">
        <v>13558</v>
      </c>
      <c r="L3219" s="362">
        <v>40331</v>
      </c>
      <c r="N3219" s="362">
        <v>40331</v>
      </c>
      <c r="P3219" s="356" t="s">
        <v>13605</v>
      </c>
    </row>
    <row r="3220" spans="1:16" x14ac:dyDescent="0.2">
      <c r="A3220" s="356" t="s">
        <v>10096</v>
      </c>
      <c r="B3220" s="356" t="s">
        <v>19237</v>
      </c>
      <c r="C3220" s="358" t="s">
        <v>13091</v>
      </c>
      <c r="D3220" s="358" t="s">
        <v>12910</v>
      </c>
      <c r="E3220" s="358" t="s">
        <v>17555</v>
      </c>
      <c r="G3220" s="358" t="s">
        <v>12886</v>
      </c>
      <c r="H3220" s="385">
        <v>6.08</v>
      </c>
      <c r="I3220" s="358" t="s">
        <v>12893</v>
      </c>
      <c r="J3220" s="358" t="s">
        <v>12888</v>
      </c>
      <c r="K3220" s="358" t="s">
        <v>13558</v>
      </c>
      <c r="L3220" s="362">
        <v>40351</v>
      </c>
      <c r="N3220" s="362">
        <v>40351</v>
      </c>
      <c r="P3220" s="356" t="s">
        <v>13255</v>
      </c>
    </row>
    <row r="3221" spans="1:16" x14ac:dyDescent="0.2">
      <c r="A3221" s="356" t="s">
        <v>10097</v>
      </c>
      <c r="B3221" s="356" t="s">
        <v>19238</v>
      </c>
      <c r="C3221" s="358" t="s">
        <v>13182</v>
      </c>
      <c r="D3221" s="358" t="s">
        <v>12910</v>
      </c>
      <c r="E3221" s="358" t="s">
        <v>19239</v>
      </c>
      <c r="G3221" s="358" t="s">
        <v>12886</v>
      </c>
      <c r="H3221" s="385">
        <v>10.44</v>
      </c>
      <c r="I3221" s="358" t="s">
        <v>12893</v>
      </c>
      <c r="J3221" s="358" t="s">
        <v>12888</v>
      </c>
      <c r="K3221" s="358" t="s">
        <v>13558</v>
      </c>
      <c r="L3221" s="362">
        <v>40333</v>
      </c>
      <c r="N3221" s="362">
        <v>40333</v>
      </c>
      <c r="P3221" s="356" t="s">
        <v>13255</v>
      </c>
    </row>
    <row r="3222" spans="1:16" x14ac:dyDescent="0.2">
      <c r="A3222" s="356" t="s">
        <v>10098</v>
      </c>
      <c r="B3222" s="356" t="s">
        <v>19240</v>
      </c>
      <c r="C3222" s="358" t="s">
        <v>13097</v>
      </c>
      <c r="D3222" s="358" t="s">
        <v>12910</v>
      </c>
      <c r="E3222" s="358" t="s">
        <v>19241</v>
      </c>
      <c r="G3222" s="358" t="s">
        <v>12886</v>
      </c>
      <c r="H3222" s="385">
        <v>5.92</v>
      </c>
      <c r="I3222" s="358" t="s">
        <v>12893</v>
      </c>
      <c r="J3222" s="358" t="s">
        <v>12888</v>
      </c>
      <c r="K3222" s="358" t="s">
        <v>13558</v>
      </c>
      <c r="L3222" s="362">
        <v>40340</v>
      </c>
      <c r="N3222" s="362">
        <v>40340</v>
      </c>
      <c r="P3222" s="356" t="s">
        <v>13255</v>
      </c>
    </row>
    <row r="3223" spans="1:16" x14ac:dyDescent="0.2">
      <c r="A3223" s="356" t="s">
        <v>10099</v>
      </c>
      <c r="B3223" s="356" t="s">
        <v>19242</v>
      </c>
      <c r="C3223" s="358" t="s">
        <v>13399</v>
      </c>
      <c r="D3223" s="358" t="s">
        <v>12984</v>
      </c>
      <c r="E3223" s="358" t="s">
        <v>19243</v>
      </c>
      <c r="G3223" s="358" t="s">
        <v>12886</v>
      </c>
      <c r="H3223" s="385">
        <v>3.24</v>
      </c>
      <c r="I3223" s="358" t="s">
        <v>12893</v>
      </c>
      <c r="J3223" s="358" t="s">
        <v>12888</v>
      </c>
      <c r="K3223" s="358" t="s">
        <v>13558</v>
      </c>
      <c r="L3223" s="362">
        <v>40351</v>
      </c>
      <c r="N3223" s="362">
        <v>40351</v>
      </c>
      <c r="P3223" s="356" t="s">
        <v>13255</v>
      </c>
    </row>
    <row r="3224" spans="1:16" x14ac:dyDescent="0.2">
      <c r="A3224" s="356" t="s">
        <v>10100</v>
      </c>
      <c r="B3224" s="356" t="s">
        <v>19244</v>
      </c>
      <c r="C3224" s="358" t="s">
        <v>14630</v>
      </c>
      <c r="D3224" s="358" t="s">
        <v>12899</v>
      </c>
      <c r="E3224" s="358" t="s">
        <v>19245</v>
      </c>
      <c r="G3224" s="358" t="s">
        <v>12886</v>
      </c>
      <c r="H3224" s="385">
        <v>5.58</v>
      </c>
      <c r="I3224" s="358" t="s">
        <v>12893</v>
      </c>
      <c r="J3224" s="358" t="s">
        <v>12888</v>
      </c>
      <c r="K3224" s="358" t="s">
        <v>13558</v>
      </c>
      <c r="L3224" s="362">
        <v>40359</v>
      </c>
      <c r="N3224" s="362">
        <v>40359</v>
      </c>
      <c r="P3224" s="356" t="s">
        <v>13255</v>
      </c>
    </row>
    <row r="3225" spans="1:16" x14ac:dyDescent="0.2">
      <c r="A3225" s="356" t="s">
        <v>10101</v>
      </c>
      <c r="B3225" s="356" t="s">
        <v>19246</v>
      </c>
      <c r="C3225" s="358" t="s">
        <v>13158</v>
      </c>
      <c r="D3225" s="358" t="s">
        <v>12931</v>
      </c>
      <c r="E3225" s="358" t="s">
        <v>19247</v>
      </c>
      <c r="G3225" s="358" t="s">
        <v>12886</v>
      </c>
      <c r="H3225" s="385">
        <v>6.1050000000000004</v>
      </c>
      <c r="I3225" s="358" t="s">
        <v>12893</v>
      </c>
      <c r="J3225" s="358" t="s">
        <v>12888</v>
      </c>
      <c r="K3225" s="358" t="s">
        <v>13558</v>
      </c>
      <c r="L3225" s="362">
        <v>40352</v>
      </c>
      <c r="N3225" s="362">
        <v>40352</v>
      </c>
      <c r="P3225" s="356" t="s">
        <v>13255</v>
      </c>
    </row>
    <row r="3226" spans="1:16" x14ac:dyDescent="0.2">
      <c r="A3226" s="356" t="s">
        <v>10102</v>
      </c>
      <c r="B3226" s="356" t="s">
        <v>19248</v>
      </c>
      <c r="C3226" s="358" t="s">
        <v>12883</v>
      </c>
      <c r="D3226" s="358" t="s">
        <v>12884</v>
      </c>
      <c r="E3226" s="358" t="s">
        <v>19249</v>
      </c>
      <c r="G3226" s="358" t="s">
        <v>12886</v>
      </c>
      <c r="H3226" s="385">
        <v>5.92</v>
      </c>
      <c r="I3226" s="358" t="s">
        <v>12893</v>
      </c>
      <c r="J3226" s="358" t="s">
        <v>12888</v>
      </c>
      <c r="K3226" s="358" t="s">
        <v>13558</v>
      </c>
      <c r="L3226" s="362">
        <v>40351</v>
      </c>
      <c r="N3226" s="362">
        <v>40351</v>
      </c>
      <c r="P3226" s="356" t="s">
        <v>13255</v>
      </c>
    </row>
    <row r="3227" spans="1:16" x14ac:dyDescent="0.2">
      <c r="A3227" s="356" t="s">
        <v>10103</v>
      </c>
      <c r="B3227" s="356" t="s">
        <v>19250</v>
      </c>
      <c r="C3227" s="358" t="s">
        <v>12905</v>
      </c>
      <c r="D3227" s="358" t="s">
        <v>12906</v>
      </c>
      <c r="E3227" s="358" t="s">
        <v>19251</v>
      </c>
      <c r="G3227" s="358" t="s">
        <v>12886</v>
      </c>
      <c r="H3227" s="385">
        <v>6.48</v>
      </c>
      <c r="I3227" s="358" t="s">
        <v>12893</v>
      </c>
      <c r="J3227" s="358" t="s">
        <v>12888</v>
      </c>
      <c r="K3227" s="358" t="s">
        <v>13558</v>
      </c>
      <c r="L3227" s="362">
        <v>40345</v>
      </c>
      <c r="N3227" s="362">
        <v>40345</v>
      </c>
      <c r="P3227" s="356" t="s">
        <v>13255</v>
      </c>
    </row>
    <row r="3228" spans="1:16" x14ac:dyDescent="0.2">
      <c r="A3228" s="356" t="s">
        <v>10104</v>
      </c>
      <c r="B3228" s="356" t="s">
        <v>19252</v>
      </c>
      <c r="C3228" s="358" t="s">
        <v>12975</v>
      </c>
      <c r="D3228" s="358" t="s">
        <v>12976</v>
      </c>
      <c r="E3228" s="358" t="s">
        <v>19253</v>
      </c>
      <c r="G3228" s="358" t="s">
        <v>12886</v>
      </c>
      <c r="H3228" s="385">
        <v>6.29</v>
      </c>
      <c r="I3228" s="358" t="s">
        <v>12893</v>
      </c>
      <c r="J3228" s="358" t="s">
        <v>12888</v>
      </c>
      <c r="K3228" s="358" t="s">
        <v>13558</v>
      </c>
      <c r="L3228" s="362">
        <v>40355</v>
      </c>
      <c r="N3228" s="362">
        <v>40355</v>
      </c>
      <c r="P3228" s="356" t="s">
        <v>13255</v>
      </c>
    </row>
    <row r="3229" spans="1:16" x14ac:dyDescent="0.2">
      <c r="A3229" s="356" t="s">
        <v>10105</v>
      </c>
      <c r="B3229" s="356" t="s">
        <v>19254</v>
      </c>
      <c r="C3229" s="358" t="s">
        <v>15067</v>
      </c>
      <c r="D3229" s="358" t="s">
        <v>12903</v>
      </c>
      <c r="E3229" s="358" t="s">
        <v>19255</v>
      </c>
      <c r="G3229" s="358" t="s">
        <v>12886</v>
      </c>
      <c r="H3229" s="385">
        <v>5.4</v>
      </c>
      <c r="I3229" s="358" t="s">
        <v>12893</v>
      </c>
      <c r="J3229" s="358" t="s">
        <v>12888</v>
      </c>
      <c r="K3229" s="358" t="s">
        <v>13558</v>
      </c>
      <c r="L3229" s="362">
        <v>40340</v>
      </c>
      <c r="N3229" s="362">
        <v>40340</v>
      </c>
      <c r="P3229" s="356" t="s">
        <v>13255</v>
      </c>
    </row>
    <row r="3230" spans="1:16" x14ac:dyDescent="0.2">
      <c r="A3230" s="356" t="s">
        <v>10106</v>
      </c>
      <c r="B3230" s="356" t="s">
        <v>19256</v>
      </c>
      <c r="C3230" s="358" t="s">
        <v>12983</v>
      </c>
      <c r="D3230" s="358" t="s">
        <v>12984</v>
      </c>
      <c r="E3230" s="358" t="s">
        <v>12986</v>
      </c>
      <c r="G3230" s="358" t="s">
        <v>12886</v>
      </c>
      <c r="H3230" s="385">
        <v>2.04</v>
      </c>
      <c r="I3230" s="358" t="s">
        <v>12893</v>
      </c>
      <c r="J3230" s="358" t="s">
        <v>12888</v>
      </c>
      <c r="K3230" s="358" t="s">
        <v>13558</v>
      </c>
      <c r="L3230" s="362">
        <v>40355</v>
      </c>
      <c r="N3230" s="362">
        <v>40355</v>
      </c>
      <c r="P3230" s="356" t="s">
        <v>13255</v>
      </c>
    </row>
    <row r="3231" spans="1:16" x14ac:dyDescent="0.2">
      <c r="A3231" s="356" t="s">
        <v>10107</v>
      </c>
      <c r="B3231" s="356" t="s">
        <v>19257</v>
      </c>
      <c r="C3231" s="358" t="s">
        <v>13014</v>
      </c>
      <c r="D3231" s="358" t="s">
        <v>13015</v>
      </c>
      <c r="E3231" s="358" t="s">
        <v>16664</v>
      </c>
      <c r="G3231" s="358" t="s">
        <v>12886</v>
      </c>
      <c r="H3231" s="385">
        <v>24.49</v>
      </c>
      <c r="I3231" s="358" t="s">
        <v>12893</v>
      </c>
      <c r="J3231" s="358" t="s">
        <v>12888</v>
      </c>
      <c r="K3231" s="358" t="s">
        <v>13558</v>
      </c>
      <c r="L3231" s="362">
        <v>40352</v>
      </c>
      <c r="N3231" s="362">
        <v>40352</v>
      </c>
      <c r="P3231" s="356" t="s">
        <v>13255</v>
      </c>
    </row>
    <row r="3232" spans="1:16" x14ac:dyDescent="0.2">
      <c r="A3232" s="356" t="s">
        <v>10108</v>
      </c>
      <c r="B3232" s="356" t="s">
        <v>19258</v>
      </c>
      <c r="C3232" s="358" t="s">
        <v>13754</v>
      </c>
      <c r="D3232" s="358" t="s">
        <v>13755</v>
      </c>
      <c r="E3232" s="358" t="s">
        <v>19259</v>
      </c>
      <c r="G3232" s="358" t="s">
        <v>12886</v>
      </c>
      <c r="H3232" s="385">
        <v>11.52</v>
      </c>
      <c r="I3232" s="358" t="s">
        <v>12893</v>
      </c>
      <c r="J3232" s="358" t="s">
        <v>12888</v>
      </c>
      <c r="K3232" s="358" t="s">
        <v>13558</v>
      </c>
      <c r="L3232" s="362">
        <v>40336</v>
      </c>
      <c r="N3232" s="362">
        <v>40336</v>
      </c>
      <c r="P3232" s="356" t="s">
        <v>13255</v>
      </c>
    </row>
    <row r="3233" spans="1:16" x14ac:dyDescent="0.2">
      <c r="A3233" s="356" t="s">
        <v>10109</v>
      </c>
      <c r="B3233" s="356" t="s">
        <v>19260</v>
      </c>
      <c r="C3233" s="358" t="s">
        <v>13868</v>
      </c>
      <c r="D3233" s="358" t="s">
        <v>12919</v>
      </c>
      <c r="E3233" s="358" t="s">
        <v>19261</v>
      </c>
      <c r="G3233" s="358" t="s">
        <v>12886</v>
      </c>
      <c r="H3233" s="385">
        <v>12.04</v>
      </c>
      <c r="I3233" s="358" t="s">
        <v>12893</v>
      </c>
      <c r="J3233" s="358" t="s">
        <v>12888</v>
      </c>
      <c r="K3233" s="358" t="s">
        <v>13558</v>
      </c>
      <c r="L3233" s="362">
        <v>40340</v>
      </c>
      <c r="N3233" s="362">
        <v>40340</v>
      </c>
      <c r="P3233" s="356" t="s">
        <v>13255</v>
      </c>
    </row>
    <row r="3234" spans="1:16" x14ac:dyDescent="0.2">
      <c r="A3234" s="356" t="s">
        <v>10110</v>
      </c>
      <c r="B3234" s="356" t="s">
        <v>19262</v>
      </c>
      <c r="C3234" s="358" t="s">
        <v>15009</v>
      </c>
      <c r="D3234" s="358" t="s">
        <v>12997</v>
      </c>
      <c r="E3234" s="358" t="s">
        <v>19263</v>
      </c>
      <c r="G3234" s="358" t="s">
        <v>12886</v>
      </c>
      <c r="H3234" s="385">
        <v>4.3049999999999997</v>
      </c>
      <c r="I3234" s="358" t="s">
        <v>12893</v>
      </c>
      <c r="J3234" s="358" t="s">
        <v>12888</v>
      </c>
      <c r="K3234" s="358" t="s">
        <v>13558</v>
      </c>
      <c r="L3234" s="362">
        <v>40341</v>
      </c>
      <c r="N3234" s="362">
        <v>40341</v>
      </c>
      <c r="P3234" s="356" t="s">
        <v>13255</v>
      </c>
    </row>
    <row r="3235" spans="1:16" x14ac:dyDescent="0.2">
      <c r="A3235" s="356" t="s">
        <v>10111</v>
      </c>
      <c r="B3235" s="356" t="s">
        <v>19264</v>
      </c>
      <c r="C3235" s="358" t="s">
        <v>13612</v>
      </c>
      <c r="D3235" s="358" t="s">
        <v>13613</v>
      </c>
      <c r="E3235" s="358" t="s">
        <v>19265</v>
      </c>
      <c r="G3235" s="358" t="s">
        <v>12886</v>
      </c>
      <c r="H3235" s="385">
        <v>13.68</v>
      </c>
      <c r="I3235" s="358" t="s">
        <v>12893</v>
      </c>
      <c r="J3235" s="358" t="s">
        <v>12888</v>
      </c>
      <c r="K3235" s="358" t="s">
        <v>13558</v>
      </c>
      <c r="L3235" s="362">
        <v>40344</v>
      </c>
      <c r="N3235" s="362">
        <v>40344</v>
      </c>
      <c r="P3235" s="356" t="s">
        <v>13255</v>
      </c>
    </row>
    <row r="3236" spans="1:16" x14ac:dyDescent="0.2">
      <c r="A3236" s="356" t="s">
        <v>10112</v>
      </c>
      <c r="B3236" s="356" t="s">
        <v>19266</v>
      </c>
      <c r="C3236" s="358" t="s">
        <v>13294</v>
      </c>
      <c r="D3236" s="358" t="s">
        <v>13295</v>
      </c>
      <c r="E3236" s="358" t="s">
        <v>19267</v>
      </c>
      <c r="G3236" s="358" t="s">
        <v>12886</v>
      </c>
      <c r="H3236" s="385">
        <v>8.8000000000000007</v>
      </c>
      <c r="I3236" s="358" t="s">
        <v>12893</v>
      </c>
      <c r="J3236" s="358" t="s">
        <v>12888</v>
      </c>
      <c r="K3236" s="358" t="s">
        <v>13558</v>
      </c>
      <c r="L3236" s="362">
        <v>40345</v>
      </c>
      <c r="N3236" s="362">
        <v>40345</v>
      </c>
      <c r="P3236" s="356" t="s">
        <v>13255</v>
      </c>
    </row>
    <row r="3237" spans="1:16" x14ac:dyDescent="0.2">
      <c r="A3237" s="356" t="s">
        <v>10113</v>
      </c>
      <c r="B3237" s="356" t="s">
        <v>19268</v>
      </c>
      <c r="C3237" s="358" t="s">
        <v>12972</v>
      </c>
      <c r="D3237" s="358" t="s">
        <v>12973</v>
      </c>
      <c r="E3237" s="358" t="s">
        <v>19269</v>
      </c>
      <c r="G3237" s="358" t="s">
        <v>12886</v>
      </c>
      <c r="H3237" s="385">
        <v>7.22</v>
      </c>
      <c r="I3237" s="358" t="s">
        <v>12893</v>
      </c>
      <c r="J3237" s="358" t="s">
        <v>12888</v>
      </c>
      <c r="K3237" s="358" t="s">
        <v>13558</v>
      </c>
      <c r="L3237" s="362">
        <v>40354</v>
      </c>
      <c r="N3237" s="362">
        <v>40354</v>
      </c>
      <c r="P3237" s="356" t="s">
        <v>13255</v>
      </c>
    </row>
    <row r="3238" spans="1:16" x14ac:dyDescent="0.2">
      <c r="A3238" s="356" t="s">
        <v>10114</v>
      </c>
      <c r="B3238" s="356" t="s">
        <v>19270</v>
      </c>
      <c r="C3238" s="358" t="s">
        <v>13136</v>
      </c>
      <c r="D3238" s="358" t="s">
        <v>12884</v>
      </c>
      <c r="E3238" s="358" t="s">
        <v>17028</v>
      </c>
      <c r="G3238" s="358" t="s">
        <v>12886</v>
      </c>
      <c r="H3238" s="385">
        <v>69.34</v>
      </c>
      <c r="I3238" s="358" t="s">
        <v>12893</v>
      </c>
      <c r="J3238" s="358" t="s">
        <v>12888</v>
      </c>
      <c r="K3238" s="358" t="s">
        <v>13558</v>
      </c>
      <c r="L3238" s="362">
        <v>40344</v>
      </c>
      <c r="N3238" s="362">
        <v>40344</v>
      </c>
      <c r="P3238" s="356" t="s">
        <v>13605</v>
      </c>
    </row>
    <row r="3239" spans="1:16" x14ac:dyDescent="0.2">
      <c r="A3239" s="356" t="s">
        <v>10115</v>
      </c>
      <c r="B3239" s="356" t="s">
        <v>19271</v>
      </c>
      <c r="C3239" s="358" t="s">
        <v>13176</v>
      </c>
      <c r="D3239" s="358" t="s">
        <v>13177</v>
      </c>
      <c r="E3239" s="358" t="s">
        <v>19272</v>
      </c>
      <c r="G3239" s="358" t="s">
        <v>12886</v>
      </c>
      <c r="H3239" s="385">
        <v>4.51</v>
      </c>
      <c r="I3239" s="358" t="s">
        <v>12893</v>
      </c>
      <c r="J3239" s="358" t="s">
        <v>12888</v>
      </c>
      <c r="K3239" s="358" t="s">
        <v>13558</v>
      </c>
      <c r="L3239" s="362">
        <v>40451</v>
      </c>
      <c r="N3239" s="362">
        <v>40451</v>
      </c>
      <c r="P3239" s="356" t="s">
        <v>13255</v>
      </c>
    </row>
    <row r="3240" spans="1:16" x14ac:dyDescent="0.2">
      <c r="A3240" s="356" t="s">
        <v>10116</v>
      </c>
      <c r="B3240" s="356" t="s">
        <v>19273</v>
      </c>
      <c r="C3240" s="358" t="s">
        <v>13221</v>
      </c>
      <c r="D3240" s="358" t="s">
        <v>12910</v>
      </c>
      <c r="E3240" s="358" t="s">
        <v>14698</v>
      </c>
      <c r="G3240" s="358" t="s">
        <v>12886</v>
      </c>
      <c r="H3240" s="385">
        <v>7.7</v>
      </c>
      <c r="I3240" s="358" t="s">
        <v>12893</v>
      </c>
      <c r="J3240" s="358" t="s">
        <v>12888</v>
      </c>
      <c r="K3240" s="358" t="s">
        <v>13558</v>
      </c>
      <c r="L3240" s="362">
        <v>40326</v>
      </c>
      <c r="N3240" s="362">
        <v>40326</v>
      </c>
      <c r="P3240" s="356" t="s">
        <v>13255</v>
      </c>
    </row>
    <row r="3241" spans="1:16" x14ac:dyDescent="0.2">
      <c r="A3241" s="356" t="s">
        <v>10117</v>
      </c>
      <c r="B3241" s="356" t="s">
        <v>19274</v>
      </c>
      <c r="C3241" s="358" t="s">
        <v>12905</v>
      </c>
      <c r="D3241" s="358" t="s">
        <v>12945</v>
      </c>
      <c r="E3241" s="358" t="s">
        <v>19275</v>
      </c>
      <c r="G3241" s="358" t="s">
        <v>12886</v>
      </c>
      <c r="H3241" s="385">
        <v>8.36</v>
      </c>
      <c r="I3241" s="358" t="s">
        <v>12893</v>
      </c>
      <c r="J3241" s="358" t="s">
        <v>12888</v>
      </c>
      <c r="K3241" s="358" t="s">
        <v>13558</v>
      </c>
      <c r="L3241" s="362">
        <v>40305</v>
      </c>
      <c r="N3241" s="362">
        <v>40305</v>
      </c>
      <c r="P3241" s="356" t="s">
        <v>13255</v>
      </c>
    </row>
    <row r="3242" spans="1:16" x14ac:dyDescent="0.2">
      <c r="A3242" s="356" t="s">
        <v>10118</v>
      </c>
      <c r="B3242" s="356" t="s">
        <v>19276</v>
      </c>
      <c r="C3242" s="358" t="s">
        <v>13089</v>
      </c>
      <c r="D3242" s="358" t="s">
        <v>12997</v>
      </c>
      <c r="E3242" s="358" t="s">
        <v>19277</v>
      </c>
      <c r="G3242" s="358" t="s">
        <v>12886</v>
      </c>
      <c r="H3242" s="385">
        <v>9.2449999999999992</v>
      </c>
      <c r="I3242" s="358" t="s">
        <v>12893</v>
      </c>
      <c r="J3242" s="358" t="s">
        <v>12888</v>
      </c>
      <c r="K3242" s="358" t="s">
        <v>13558</v>
      </c>
      <c r="L3242" s="362">
        <v>40347</v>
      </c>
      <c r="N3242" s="362">
        <v>40347</v>
      </c>
      <c r="P3242" s="356" t="s">
        <v>13255</v>
      </c>
    </row>
    <row r="3243" spans="1:16" x14ac:dyDescent="0.2">
      <c r="A3243" s="356" t="s">
        <v>10119</v>
      </c>
      <c r="B3243" s="356" t="s">
        <v>19278</v>
      </c>
      <c r="C3243" s="358" t="s">
        <v>14214</v>
      </c>
      <c r="D3243" s="358" t="s">
        <v>12916</v>
      </c>
      <c r="E3243" s="358" t="s">
        <v>19279</v>
      </c>
      <c r="G3243" s="358" t="s">
        <v>12886</v>
      </c>
      <c r="H3243" s="385">
        <v>8.74</v>
      </c>
      <c r="I3243" s="358" t="s">
        <v>12893</v>
      </c>
      <c r="J3243" s="358" t="s">
        <v>12888</v>
      </c>
      <c r="K3243" s="358" t="s">
        <v>13558</v>
      </c>
      <c r="L3243" s="362">
        <v>40359</v>
      </c>
      <c r="N3243" s="362">
        <v>40359</v>
      </c>
      <c r="P3243" s="356" t="s">
        <v>13255</v>
      </c>
    </row>
    <row r="3244" spans="1:16" x14ac:dyDescent="0.2">
      <c r="A3244" s="356" t="s">
        <v>10120</v>
      </c>
      <c r="B3244" s="356" t="s">
        <v>19280</v>
      </c>
      <c r="C3244" s="358" t="s">
        <v>13653</v>
      </c>
      <c r="D3244" s="358" t="s">
        <v>13027</v>
      </c>
      <c r="E3244" s="358" t="s">
        <v>19281</v>
      </c>
      <c r="G3244" s="358" t="s">
        <v>12886</v>
      </c>
      <c r="H3244" s="385">
        <v>6.29</v>
      </c>
      <c r="I3244" s="358" t="s">
        <v>12893</v>
      </c>
      <c r="J3244" s="358" t="s">
        <v>12888</v>
      </c>
      <c r="K3244" s="358" t="s">
        <v>13558</v>
      </c>
      <c r="L3244" s="362">
        <v>40357</v>
      </c>
      <c r="N3244" s="362">
        <v>40357</v>
      </c>
      <c r="P3244" s="356" t="s">
        <v>13255</v>
      </c>
    </row>
    <row r="3245" spans="1:16" x14ac:dyDescent="0.2">
      <c r="A3245" s="356" t="s">
        <v>10121</v>
      </c>
      <c r="B3245" s="356" t="s">
        <v>19282</v>
      </c>
      <c r="C3245" s="358" t="s">
        <v>12883</v>
      </c>
      <c r="D3245" s="358" t="s">
        <v>12884</v>
      </c>
      <c r="E3245" s="358" t="s">
        <v>19283</v>
      </c>
      <c r="G3245" s="358" t="s">
        <v>12886</v>
      </c>
      <c r="H3245" s="385">
        <v>8.14</v>
      </c>
      <c r="I3245" s="358" t="s">
        <v>12893</v>
      </c>
      <c r="J3245" s="358" t="s">
        <v>12888</v>
      </c>
      <c r="K3245" s="358" t="s">
        <v>13558</v>
      </c>
      <c r="L3245" s="362">
        <v>40352</v>
      </c>
      <c r="N3245" s="362">
        <v>40352</v>
      </c>
      <c r="P3245" s="356" t="s">
        <v>13255</v>
      </c>
    </row>
    <row r="3246" spans="1:16" x14ac:dyDescent="0.2">
      <c r="A3246" s="356" t="s">
        <v>10122</v>
      </c>
      <c r="B3246" s="356" t="s">
        <v>19284</v>
      </c>
      <c r="C3246" s="358" t="s">
        <v>15378</v>
      </c>
      <c r="D3246" s="358" t="s">
        <v>12984</v>
      </c>
      <c r="E3246" s="358" t="s">
        <v>19285</v>
      </c>
      <c r="G3246" s="358" t="s">
        <v>12886</v>
      </c>
      <c r="H3246" s="385">
        <v>14.95</v>
      </c>
      <c r="I3246" s="358" t="s">
        <v>12893</v>
      </c>
      <c r="J3246" s="358" t="s">
        <v>12888</v>
      </c>
      <c r="K3246" s="358" t="s">
        <v>13558</v>
      </c>
      <c r="L3246" s="362">
        <v>40327</v>
      </c>
      <c r="N3246" s="362">
        <v>40327</v>
      </c>
      <c r="P3246" s="356" t="s">
        <v>13255</v>
      </c>
    </row>
    <row r="3247" spans="1:16" x14ac:dyDescent="0.2">
      <c r="A3247" s="356" t="s">
        <v>10123</v>
      </c>
      <c r="B3247" s="356" t="s">
        <v>19286</v>
      </c>
      <c r="C3247" s="358" t="s">
        <v>13221</v>
      </c>
      <c r="D3247" s="358" t="s">
        <v>12910</v>
      </c>
      <c r="E3247" s="358" t="s">
        <v>19287</v>
      </c>
      <c r="G3247" s="358" t="s">
        <v>12886</v>
      </c>
      <c r="H3247" s="385">
        <v>12.775</v>
      </c>
      <c r="I3247" s="358" t="s">
        <v>12893</v>
      </c>
      <c r="J3247" s="358" t="s">
        <v>12888</v>
      </c>
      <c r="K3247" s="358" t="s">
        <v>13558</v>
      </c>
      <c r="L3247" s="362">
        <v>40340</v>
      </c>
      <c r="N3247" s="362">
        <v>40340</v>
      </c>
      <c r="P3247" s="356" t="s">
        <v>13255</v>
      </c>
    </row>
    <row r="3248" spans="1:16" x14ac:dyDescent="0.2">
      <c r="A3248" s="356" t="s">
        <v>10124</v>
      </c>
      <c r="B3248" s="356" t="s">
        <v>19288</v>
      </c>
      <c r="C3248" s="358" t="s">
        <v>12962</v>
      </c>
      <c r="D3248" s="358" t="s">
        <v>12963</v>
      </c>
      <c r="E3248" s="358" t="s">
        <v>13104</v>
      </c>
      <c r="G3248" s="358" t="s">
        <v>12886</v>
      </c>
      <c r="H3248" s="385">
        <v>19.32</v>
      </c>
      <c r="I3248" s="358" t="s">
        <v>12893</v>
      </c>
      <c r="J3248" s="358" t="s">
        <v>12888</v>
      </c>
      <c r="K3248" s="358" t="s">
        <v>13558</v>
      </c>
      <c r="L3248" s="362">
        <v>40358</v>
      </c>
      <c r="N3248" s="362">
        <v>40358</v>
      </c>
      <c r="P3248" s="356" t="s">
        <v>13255</v>
      </c>
    </row>
    <row r="3249" spans="1:16" x14ac:dyDescent="0.2">
      <c r="A3249" s="356" t="s">
        <v>10125</v>
      </c>
      <c r="B3249" s="356" t="s">
        <v>19289</v>
      </c>
      <c r="C3249" s="358" t="s">
        <v>13970</v>
      </c>
      <c r="D3249" s="358" t="s">
        <v>12910</v>
      </c>
      <c r="E3249" s="358" t="s">
        <v>19290</v>
      </c>
      <c r="G3249" s="358" t="s">
        <v>12886</v>
      </c>
      <c r="H3249" s="385">
        <v>10.85</v>
      </c>
      <c r="I3249" s="358" t="s">
        <v>12893</v>
      </c>
      <c r="J3249" s="358" t="s">
        <v>12888</v>
      </c>
      <c r="K3249" s="358" t="s">
        <v>13558</v>
      </c>
      <c r="L3249" s="362">
        <v>40346</v>
      </c>
      <c r="N3249" s="362">
        <v>40346</v>
      </c>
      <c r="P3249" s="356" t="s">
        <v>13255</v>
      </c>
    </row>
    <row r="3250" spans="1:16" x14ac:dyDescent="0.2">
      <c r="A3250" s="356" t="s">
        <v>10126</v>
      </c>
      <c r="B3250" s="356" t="s">
        <v>19291</v>
      </c>
      <c r="C3250" s="358" t="s">
        <v>13303</v>
      </c>
      <c r="D3250" s="358" t="s">
        <v>12997</v>
      </c>
      <c r="E3250" s="358" t="s">
        <v>19292</v>
      </c>
      <c r="G3250" s="358" t="s">
        <v>12886</v>
      </c>
      <c r="H3250" s="385">
        <v>5.74</v>
      </c>
      <c r="I3250" s="358" t="s">
        <v>12893</v>
      </c>
      <c r="J3250" s="358" t="s">
        <v>12888</v>
      </c>
      <c r="K3250" s="358" t="s">
        <v>13558</v>
      </c>
      <c r="L3250" s="362">
        <v>40353</v>
      </c>
      <c r="N3250" s="362">
        <v>40353</v>
      </c>
      <c r="P3250" s="356" t="s">
        <v>13255</v>
      </c>
    </row>
    <row r="3251" spans="1:16" x14ac:dyDescent="0.2">
      <c r="A3251" s="356" t="s">
        <v>10127</v>
      </c>
      <c r="B3251" s="356" t="s">
        <v>19293</v>
      </c>
      <c r="C3251" s="358" t="s">
        <v>12933</v>
      </c>
      <c r="D3251" s="358" t="s">
        <v>12934</v>
      </c>
      <c r="E3251" s="358" t="s">
        <v>19294</v>
      </c>
      <c r="G3251" s="358" t="s">
        <v>12886</v>
      </c>
      <c r="H3251" s="385">
        <v>4.5999999999999996</v>
      </c>
      <c r="I3251" s="358" t="s">
        <v>12893</v>
      </c>
      <c r="J3251" s="358" t="s">
        <v>12888</v>
      </c>
      <c r="K3251" s="358" t="s">
        <v>13558</v>
      </c>
      <c r="L3251" s="362">
        <v>40351</v>
      </c>
      <c r="N3251" s="362">
        <v>40351</v>
      </c>
      <c r="P3251" s="356" t="s">
        <v>13255</v>
      </c>
    </row>
    <row r="3252" spans="1:16" x14ac:dyDescent="0.2">
      <c r="A3252" s="356" t="s">
        <v>10128</v>
      </c>
      <c r="B3252" s="356" t="s">
        <v>17129</v>
      </c>
      <c r="C3252" s="358" t="s">
        <v>12955</v>
      </c>
      <c r="D3252" s="358" t="s">
        <v>12895</v>
      </c>
      <c r="E3252" s="358" t="s">
        <v>17052</v>
      </c>
      <c r="G3252" s="358" t="s">
        <v>12886</v>
      </c>
      <c r="H3252" s="385">
        <v>18</v>
      </c>
      <c r="I3252" s="358" t="s">
        <v>12887</v>
      </c>
      <c r="J3252" s="358" t="s">
        <v>12908</v>
      </c>
      <c r="K3252" s="358" t="s">
        <v>13558</v>
      </c>
      <c r="L3252" s="362">
        <v>40359</v>
      </c>
      <c r="N3252" s="362">
        <v>40359</v>
      </c>
      <c r="P3252" s="356" t="s">
        <v>13605</v>
      </c>
    </row>
    <row r="3253" spans="1:16" x14ac:dyDescent="0.2">
      <c r="A3253" s="356" t="s">
        <v>10129</v>
      </c>
      <c r="B3253" s="356" t="s">
        <v>19295</v>
      </c>
      <c r="C3253" s="358" t="s">
        <v>13595</v>
      </c>
      <c r="D3253" s="358" t="s">
        <v>13596</v>
      </c>
      <c r="E3253" s="358" t="s">
        <v>19296</v>
      </c>
      <c r="G3253" s="358" t="s">
        <v>12886</v>
      </c>
      <c r="H3253" s="385">
        <v>1.98</v>
      </c>
      <c r="I3253" s="358" t="s">
        <v>12893</v>
      </c>
      <c r="J3253" s="358" t="s">
        <v>12888</v>
      </c>
      <c r="K3253" s="358" t="s">
        <v>13558</v>
      </c>
      <c r="L3253" s="362">
        <v>40347</v>
      </c>
      <c r="N3253" s="362">
        <v>40347</v>
      </c>
      <c r="P3253" s="356" t="s">
        <v>13255</v>
      </c>
    </row>
    <row r="3254" spans="1:16" x14ac:dyDescent="0.2">
      <c r="A3254" s="356" t="s">
        <v>10130</v>
      </c>
      <c r="B3254" s="356" t="s">
        <v>19297</v>
      </c>
      <c r="C3254" s="358" t="s">
        <v>13105</v>
      </c>
      <c r="D3254" s="358" t="s">
        <v>13106</v>
      </c>
      <c r="E3254" s="358" t="s">
        <v>19298</v>
      </c>
      <c r="G3254" s="358" t="s">
        <v>12886</v>
      </c>
      <c r="H3254" s="385">
        <v>8.1</v>
      </c>
      <c r="I3254" s="358" t="s">
        <v>12893</v>
      </c>
      <c r="J3254" s="358" t="s">
        <v>12888</v>
      </c>
      <c r="K3254" s="358" t="s">
        <v>13558</v>
      </c>
      <c r="L3254" s="362">
        <v>40359</v>
      </c>
      <c r="N3254" s="362">
        <v>40359</v>
      </c>
      <c r="P3254" s="356" t="s">
        <v>13255</v>
      </c>
    </row>
    <row r="3255" spans="1:16" x14ac:dyDescent="0.2">
      <c r="A3255" s="356" t="s">
        <v>10131</v>
      </c>
      <c r="B3255" s="356" t="s">
        <v>19299</v>
      </c>
      <c r="C3255" s="358" t="s">
        <v>12905</v>
      </c>
      <c r="D3255" s="358" t="s">
        <v>12951</v>
      </c>
      <c r="E3255" s="358" t="s">
        <v>19300</v>
      </c>
      <c r="G3255" s="358" t="s">
        <v>12886</v>
      </c>
      <c r="H3255" s="385">
        <v>4.8</v>
      </c>
      <c r="I3255" s="358" t="s">
        <v>12893</v>
      </c>
      <c r="J3255" s="358" t="s">
        <v>12888</v>
      </c>
      <c r="K3255" s="358" t="s">
        <v>13558</v>
      </c>
      <c r="L3255" s="362">
        <v>40333</v>
      </c>
      <c r="N3255" s="362">
        <v>40333</v>
      </c>
      <c r="P3255" s="356" t="s">
        <v>13255</v>
      </c>
    </row>
    <row r="3256" spans="1:16" x14ac:dyDescent="0.2">
      <c r="A3256" s="356" t="s">
        <v>10132</v>
      </c>
      <c r="B3256" s="356" t="s">
        <v>19301</v>
      </c>
      <c r="C3256" s="358" t="s">
        <v>13783</v>
      </c>
      <c r="D3256" s="358" t="s">
        <v>13015</v>
      </c>
      <c r="E3256" s="358" t="s">
        <v>19302</v>
      </c>
      <c r="G3256" s="358" t="s">
        <v>12886</v>
      </c>
      <c r="H3256" s="385">
        <v>4.32</v>
      </c>
      <c r="I3256" s="358" t="s">
        <v>12893</v>
      </c>
      <c r="J3256" s="358" t="s">
        <v>12888</v>
      </c>
      <c r="K3256" s="358" t="s">
        <v>13558</v>
      </c>
      <c r="L3256" s="362">
        <v>40327</v>
      </c>
      <c r="N3256" s="362">
        <v>40327</v>
      </c>
      <c r="P3256" s="356" t="s">
        <v>13255</v>
      </c>
    </row>
    <row r="3257" spans="1:16" x14ac:dyDescent="0.2">
      <c r="A3257" s="356" t="s">
        <v>10133</v>
      </c>
      <c r="B3257" s="356" t="s">
        <v>19303</v>
      </c>
      <c r="C3257" s="358" t="s">
        <v>12905</v>
      </c>
      <c r="D3257" s="358" t="s">
        <v>12987</v>
      </c>
      <c r="E3257" s="358" t="s">
        <v>19304</v>
      </c>
      <c r="G3257" s="358" t="s">
        <v>12886</v>
      </c>
      <c r="H3257" s="385">
        <v>8.1319999999999997</v>
      </c>
      <c r="I3257" s="358" t="s">
        <v>12893</v>
      </c>
      <c r="J3257" s="358" t="s">
        <v>12888</v>
      </c>
      <c r="K3257" s="358" t="s">
        <v>13558</v>
      </c>
      <c r="L3257" s="362">
        <v>40353</v>
      </c>
      <c r="N3257" s="362">
        <v>40353</v>
      </c>
      <c r="P3257" s="356" t="s">
        <v>13255</v>
      </c>
    </row>
    <row r="3258" spans="1:16" x14ac:dyDescent="0.2">
      <c r="A3258" s="356" t="s">
        <v>10134</v>
      </c>
      <c r="B3258" s="356" t="s">
        <v>19305</v>
      </c>
      <c r="C3258" s="358" t="s">
        <v>12905</v>
      </c>
      <c r="D3258" s="358" t="s">
        <v>12906</v>
      </c>
      <c r="E3258" s="358" t="s">
        <v>19306</v>
      </c>
      <c r="G3258" s="358" t="s">
        <v>12886</v>
      </c>
      <c r="H3258" s="385">
        <v>4.08</v>
      </c>
      <c r="I3258" s="358" t="s">
        <v>12893</v>
      </c>
      <c r="J3258" s="358" t="s">
        <v>12888</v>
      </c>
      <c r="K3258" s="358" t="s">
        <v>13558</v>
      </c>
      <c r="L3258" s="362">
        <v>40345</v>
      </c>
      <c r="N3258" s="362">
        <v>40345</v>
      </c>
      <c r="P3258" s="356" t="s">
        <v>13255</v>
      </c>
    </row>
    <row r="3259" spans="1:16" x14ac:dyDescent="0.2">
      <c r="A3259" s="356" t="s">
        <v>10135</v>
      </c>
      <c r="B3259" s="356" t="s">
        <v>19307</v>
      </c>
      <c r="C3259" s="358" t="s">
        <v>12905</v>
      </c>
      <c r="D3259" s="358" t="s">
        <v>12951</v>
      </c>
      <c r="E3259" s="358" t="s">
        <v>19308</v>
      </c>
      <c r="G3259" s="358" t="s">
        <v>12886</v>
      </c>
      <c r="H3259" s="385">
        <v>7.13</v>
      </c>
      <c r="I3259" s="358" t="s">
        <v>12893</v>
      </c>
      <c r="J3259" s="358" t="s">
        <v>12888</v>
      </c>
      <c r="K3259" s="358" t="s">
        <v>13558</v>
      </c>
      <c r="L3259" s="362">
        <v>40357</v>
      </c>
      <c r="N3259" s="362">
        <v>40357</v>
      </c>
      <c r="P3259" s="356" t="s">
        <v>13255</v>
      </c>
    </row>
    <row r="3260" spans="1:16" x14ac:dyDescent="0.2">
      <c r="A3260" s="356" t="s">
        <v>10136</v>
      </c>
      <c r="B3260" s="356" t="s">
        <v>19309</v>
      </c>
      <c r="C3260" s="358" t="s">
        <v>12905</v>
      </c>
      <c r="D3260" s="358" t="s">
        <v>12987</v>
      </c>
      <c r="E3260" s="358" t="s">
        <v>19310</v>
      </c>
      <c r="G3260" s="358" t="s">
        <v>12886</v>
      </c>
      <c r="H3260" s="385">
        <v>4.2</v>
      </c>
      <c r="I3260" s="358" t="s">
        <v>12893</v>
      </c>
      <c r="J3260" s="358" t="s">
        <v>12888</v>
      </c>
      <c r="K3260" s="358" t="s">
        <v>13558</v>
      </c>
      <c r="L3260" s="362">
        <v>40353</v>
      </c>
      <c r="N3260" s="362">
        <v>40353</v>
      </c>
      <c r="P3260" s="356" t="s">
        <v>13255</v>
      </c>
    </row>
    <row r="3261" spans="1:16" x14ac:dyDescent="0.2">
      <c r="A3261" s="356" t="s">
        <v>10137</v>
      </c>
      <c r="B3261" s="356" t="s">
        <v>19311</v>
      </c>
      <c r="C3261" s="358" t="s">
        <v>12905</v>
      </c>
      <c r="D3261" s="358" t="s">
        <v>12906</v>
      </c>
      <c r="E3261" s="358" t="s">
        <v>19312</v>
      </c>
      <c r="G3261" s="358" t="s">
        <v>12886</v>
      </c>
      <c r="H3261" s="385">
        <v>8.6950000000000003</v>
      </c>
      <c r="I3261" s="358" t="s">
        <v>12893</v>
      </c>
      <c r="J3261" s="358" t="s">
        <v>12888</v>
      </c>
      <c r="K3261" s="358" t="s">
        <v>13558</v>
      </c>
      <c r="L3261" s="362">
        <v>40319</v>
      </c>
      <c r="N3261" s="362">
        <v>40319</v>
      </c>
      <c r="P3261" s="356" t="s">
        <v>13255</v>
      </c>
    </row>
    <row r="3262" spans="1:16" x14ac:dyDescent="0.2">
      <c r="A3262" s="356" t="s">
        <v>10138</v>
      </c>
      <c r="B3262" s="356" t="s">
        <v>19313</v>
      </c>
      <c r="C3262" s="358" t="s">
        <v>13014</v>
      </c>
      <c r="D3262" s="358" t="s">
        <v>13015</v>
      </c>
      <c r="E3262" s="358" t="s">
        <v>13845</v>
      </c>
      <c r="G3262" s="358" t="s">
        <v>12886</v>
      </c>
      <c r="H3262" s="385">
        <v>13.68</v>
      </c>
      <c r="I3262" s="358" t="s">
        <v>12893</v>
      </c>
      <c r="J3262" s="358" t="s">
        <v>12888</v>
      </c>
      <c r="K3262" s="358" t="s">
        <v>13558</v>
      </c>
      <c r="L3262" s="362">
        <v>40354</v>
      </c>
      <c r="N3262" s="362">
        <v>40354</v>
      </c>
      <c r="P3262" s="356" t="s">
        <v>13255</v>
      </c>
    </row>
    <row r="3263" spans="1:16" x14ac:dyDescent="0.2">
      <c r="A3263" s="356" t="s">
        <v>10139</v>
      </c>
      <c r="B3263" s="356" t="s">
        <v>19314</v>
      </c>
      <c r="C3263" s="358" t="s">
        <v>13022</v>
      </c>
      <c r="D3263" s="358" t="s">
        <v>12931</v>
      </c>
      <c r="E3263" s="358" t="s">
        <v>19315</v>
      </c>
      <c r="G3263" s="358" t="s">
        <v>12886</v>
      </c>
      <c r="H3263" s="385">
        <v>13.505000000000001</v>
      </c>
      <c r="I3263" s="358" t="s">
        <v>12893</v>
      </c>
      <c r="J3263" s="358" t="s">
        <v>12888</v>
      </c>
      <c r="K3263" s="358" t="s">
        <v>13558</v>
      </c>
      <c r="L3263" s="362">
        <v>40358</v>
      </c>
      <c r="N3263" s="362">
        <v>40358</v>
      </c>
      <c r="P3263" s="356" t="s">
        <v>13255</v>
      </c>
    </row>
    <row r="3264" spans="1:16" x14ac:dyDescent="0.2">
      <c r="A3264" s="356" t="s">
        <v>10140</v>
      </c>
      <c r="B3264" s="356" t="s">
        <v>19316</v>
      </c>
      <c r="C3264" s="358" t="s">
        <v>13374</v>
      </c>
      <c r="D3264" s="358" t="s">
        <v>12916</v>
      </c>
      <c r="E3264" s="358" t="s">
        <v>19317</v>
      </c>
      <c r="G3264" s="358" t="s">
        <v>12886</v>
      </c>
      <c r="H3264" s="385">
        <v>5.46</v>
      </c>
      <c r="I3264" s="358" t="s">
        <v>12893</v>
      </c>
      <c r="J3264" s="358" t="s">
        <v>12888</v>
      </c>
      <c r="K3264" s="358" t="s">
        <v>13558</v>
      </c>
      <c r="L3264" s="362">
        <v>40816</v>
      </c>
      <c r="N3264" s="362">
        <v>40816</v>
      </c>
      <c r="P3264" s="356" t="s">
        <v>13255</v>
      </c>
    </row>
    <row r="3265" spans="1:16" x14ac:dyDescent="0.2">
      <c r="A3265" s="356" t="s">
        <v>10141</v>
      </c>
      <c r="B3265" s="356" t="s">
        <v>19318</v>
      </c>
      <c r="C3265" s="358" t="s">
        <v>12905</v>
      </c>
      <c r="D3265" s="358" t="s">
        <v>13152</v>
      </c>
      <c r="E3265" s="358" t="s">
        <v>19319</v>
      </c>
      <c r="G3265" s="358" t="s">
        <v>12886</v>
      </c>
      <c r="H3265" s="385">
        <v>3.12</v>
      </c>
      <c r="I3265" s="358" t="s">
        <v>12893</v>
      </c>
      <c r="J3265" s="358" t="s">
        <v>12888</v>
      </c>
      <c r="K3265" s="358" t="s">
        <v>13558</v>
      </c>
      <c r="L3265" s="362">
        <v>40359</v>
      </c>
      <c r="N3265" s="362">
        <v>40359</v>
      </c>
      <c r="P3265" s="356" t="s">
        <v>13255</v>
      </c>
    </row>
    <row r="3266" spans="1:16" x14ac:dyDescent="0.2">
      <c r="A3266" s="356" t="s">
        <v>10142</v>
      </c>
      <c r="B3266" s="356" t="s">
        <v>19320</v>
      </c>
      <c r="C3266" s="358" t="s">
        <v>12905</v>
      </c>
      <c r="D3266" s="358" t="s">
        <v>12945</v>
      </c>
      <c r="E3266" s="358" t="s">
        <v>19321</v>
      </c>
      <c r="G3266" s="358" t="s">
        <v>12886</v>
      </c>
      <c r="H3266" s="385">
        <v>33.119999999999997</v>
      </c>
      <c r="I3266" s="358" t="s">
        <v>12887</v>
      </c>
      <c r="J3266" s="358" t="s">
        <v>12908</v>
      </c>
      <c r="K3266" s="358" t="s">
        <v>13558</v>
      </c>
      <c r="L3266" s="362">
        <v>40359</v>
      </c>
      <c r="N3266" s="362">
        <v>40359</v>
      </c>
      <c r="P3266" s="356" t="s">
        <v>13605</v>
      </c>
    </row>
    <row r="3267" spans="1:16" x14ac:dyDescent="0.2">
      <c r="A3267" s="356" t="s">
        <v>10143</v>
      </c>
      <c r="B3267" s="356" t="s">
        <v>19322</v>
      </c>
      <c r="C3267" s="358" t="s">
        <v>12905</v>
      </c>
      <c r="D3267" s="358" t="s">
        <v>12906</v>
      </c>
      <c r="E3267" s="358" t="s">
        <v>19323</v>
      </c>
      <c r="G3267" s="358" t="s">
        <v>12886</v>
      </c>
      <c r="H3267" s="385">
        <v>99.75</v>
      </c>
      <c r="I3267" s="358" t="s">
        <v>12887</v>
      </c>
      <c r="J3267" s="358" t="s">
        <v>12888</v>
      </c>
      <c r="K3267" s="358" t="s">
        <v>13558</v>
      </c>
      <c r="L3267" s="362">
        <v>40357</v>
      </c>
      <c r="N3267" s="362">
        <v>40357</v>
      </c>
      <c r="P3267" s="356" t="s">
        <v>13605</v>
      </c>
    </row>
    <row r="3268" spans="1:16" x14ac:dyDescent="0.2">
      <c r="A3268" s="356" t="s">
        <v>10144</v>
      </c>
      <c r="B3268" s="356" t="s">
        <v>19324</v>
      </c>
      <c r="C3268" s="358" t="s">
        <v>12905</v>
      </c>
      <c r="D3268" s="358" t="s">
        <v>12951</v>
      </c>
      <c r="E3268" s="358" t="s">
        <v>19325</v>
      </c>
      <c r="G3268" s="358" t="s">
        <v>12886</v>
      </c>
      <c r="H3268" s="385">
        <v>4.95</v>
      </c>
      <c r="I3268" s="358" t="s">
        <v>12893</v>
      </c>
      <c r="J3268" s="358" t="s">
        <v>12888</v>
      </c>
      <c r="K3268" s="358" t="s">
        <v>13558</v>
      </c>
      <c r="L3268" s="362">
        <v>40359</v>
      </c>
      <c r="N3268" s="362">
        <v>40359</v>
      </c>
      <c r="P3268" s="356" t="s">
        <v>13255</v>
      </c>
    </row>
    <row r="3269" spans="1:16" x14ac:dyDescent="0.2">
      <c r="A3269" s="356" t="s">
        <v>10145</v>
      </c>
      <c r="B3269" s="356" t="s">
        <v>19326</v>
      </c>
      <c r="C3269" s="358" t="s">
        <v>13645</v>
      </c>
      <c r="D3269" s="358" t="s">
        <v>13646</v>
      </c>
      <c r="E3269" s="358" t="s">
        <v>19327</v>
      </c>
      <c r="G3269" s="358" t="s">
        <v>12886</v>
      </c>
      <c r="H3269" s="385">
        <v>7.7</v>
      </c>
      <c r="I3269" s="358" t="s">
        <v>12893</v>
      </c>
      <c r="J3269" s="358" t="s">
        <v>12888</v>
      </c>
      <c r="K3269" s="358" t="s">
        <v>13558</v>
      </c>
      <c r="L3269" s="362">
        <v>40345</v>
      </c>
      <c r="N3269" s="362">
        <v>40345</v>
      </c>
      <c r="P3269" s="356" t="s">
        <v>13255</v>
      </c>
    </row>
    <row r="3270" spans="1:16" x14ac:dyDescent="0.2">
      <c r="A3270" s="356" t="s">
        <v>10146</v>
      </c>
      <c r="B3270" s="356" t="s">
        <v>19328</v>
      </c>
      <c r="C3270" s="358" t="s">
        <v>13044</v>
      </c>
      <c r="D3270" s="358" t="s">
        <v>13045</v>
      </c>
      <c r="E3270" s="358" t="s">
        <v>19329</v>
      </c>
      <c r="G3270" s="358" t="s">
        <v>12886</v>
      </c>
      <c r="H3270" s="385">
        <v>6.66</v>
      </c>
      <c r="I3270" s="358" t="s">
        <v>12893</v>
      </c>
      <c r="J3270" s="358" t="s">
        <v>12888</v>
      </c>
      <c r="K3270" s="358" t="s">
        <v>13558</v>
      </c>
      <c r="L3270" s="362">
        <v>40372</v>
      </c>
      <c r="N3270" s="362">
        <v>40372</v>
      </c>
      <c r="P3270" s="356" t="s">
        <v>13255</v>
      </c>
    </row>
    <row r="3271" spans="1:16" x14ac:dyDescent="0.2">
      <c r="A3271" s="356" t="s">
        <v>10147</v>
      </c>
      <c r="B3271" s="356" t="s">
        <v>19330</v>
      </c>
      <c r="C3271" s="358" t="s">
        <v>12905</v>
      </c>
      <c r="D3271" s="358" t="s">
        <v>12951</v>
      </c>
      <c r="E3271" s="358" t="s">
        <v>19331</v>
      </c>
      <c r="G3271" s="358" t="s">
        <v>12886</v>
      </c>
      <c r="H3271" s="385">
        <v>5.75</v>
      </c>
      <c r="I3271" s="358" t="s">
        <v>12893</v>
      </c>
      <c r="J3271" s="358" t="s">
        <v>12888</v>
      </c>
      <c r="K3271" s="358" t="s">
        <v>13558</v>
      </c>
      <c r="L3271" s="362">
        <v>40354</v>
      </c>
      <c r="N3271" s="362">
        <v>40354</v>
      </c>
      <c r="P3271" s="356" t="s">
        <v>13255</v>
      </c>
    </row>
    <row r="3272" spans="1:16" x14ac:dyDescent="0.2">
      <c r="A3272" s="356" t="s">
        <v>10148</v>
      </c>
      <c r="B3272" s="356" t="s">
        <v>19332</v>
      </c>
      <c r="C3272" s="358" t="s">
        <v>13645</v>
      </c>
      <c r="D3272" s="358" t="s">
        <v>13646</v>
      </c>
      <c r="E3272" s="358" t="s">
        <v>19333</v>
      </c>
      <c r="G3272" s="358" t="s">
        <v>12886</v>
      </c>
      <c r="H3272" s="385">
        <v>78.540000000000006</v>
      </c>
      <c r="I3272" s="358" t="s">
        <v>12887</v>
      </c>
      <c r="J3272" s="358" t="s">
        <v>12908</v>
      </c>
      <c r="K3272" s="358" t="s">
        <v>13558</v>
      </c>
      <c r="L3272" s="362">
        <v>40357</v>
      </c>
      <c r="N3272" s="362">
        <v>40357</v>
      </c>
      <c r="P3272" s="356" t="s">
        <v>13318</v>
      </c>
    </row>
    <row r="3273" spans="1:16" x14ac:dyDescent="0.2">
      <c r="A3273" s="356" t="s">
        <v>10149</v>
      </c>
      <c r="B3273" s="356" t="s">
        <v>19332</v>
      </c>
      <c r="C3273" s="358" t="s">
        <v>13645</v>
      </c>
      <c r="D3273" s="358" t="s">
        <v>13646</v>
      </c>
      <c r="E3273" s="358" t="s">
        <v>19333</v>
      </c>
      <c r="G3273" s="358" t="s">
        <v>12886</v>
      </c>
      <c r="H3273" s="385">
        <v>94.6</v>
      </c>
      <c r="I3273" s="358" t="s">
        <v>12887</v>
      </c>
      <c r="J3273" s="358" t="s">
        <v>12908</v>
      </c>
      <c r="K3273" s="358" t="s">
        <v>13558</v>
      </c>
      <c r="L3273" s="362">
        <v>40540</v>
      </c>
      <c r="N3273" s="362">
        <v>40540</v>
      </c>
      <c r="P3273" s="356" t="s">
        <v>13318</v>
      </c>
    </row>
    <row r="3274" spans="1:16" x14ac:dyDescent="0.2">
      <c r="A3274" s="356" t="s">
        <v>10150</v>
      </c>
      <c r="B3274" s="356" t="s">
        <v>19334</v>
      </c>
      <c r="C3274" s="358" t="s">
        <v>12933</v>
      </c>
      <c r="D3274" s="358" t="s">
        <v>12934</v>
      </c>
      <c r="E3274" s="358" t="s">
        <v>19335</v>
      </c>
      <c r="G3274" s="358" t="s">
        <v>12886</v>
      </c>
      <c r="H3274" s="385">
        <v>5.85</v>
      </c>
      <c r="I3274" s="358" t="s">
        <v>12893</v>
      </c>
      <c r="J3274" s="358" t="s">
        <v>12888</v>
      </c>
      <c r="K3274" s="358" t="s">
        <v>13558</v>
      </c>
      <c r="L3274" s="362">
        <v>40347</v>
      </c>
      <c r="N3274" s="362">
        <v>40347</v>
      </c>
      <c r="P3274" s="356" t="s">
        <v>13255</v>
      </c>
    </row>
    <row r="3275" spans="1:16" x14ac:dyDescent="0.2">
      <c r="A3275" s="356" t="s">
        <v>10151</v>
      </c>
      <c r="B3275" s="356" t="s">
        <v>19336</v>
      </c>
      <c r="C3275" s="358" t="s">
        <v>12962</v>
      </c>
      <c r="D3275" s="358" t="s">
        <v>12963</v>
      </c>
      <c r="E3275" s="358" t="s">
        <v>18505</v>
      </c>
      <c r="G3275" s="358" t="s">
        <v>12886</v>
      </c>
      <c r="H3275" s="385">
        <v>20.7</v>
      </c>
      <c r="I3275" s="358" t="s">
        <v>12887</v>
      </c>
      <c r="J3275" s="358" t="s">
        <v>12888</v>
      </c>
      <c r="K3275" s="358" t="s">
        <v>13558</v>
      </c>
      <c r="L3275" s="362">
        <v>40357</v>
      </c>
      <c r="N3275" s="362">
        <v>40357</v>
      </c>
      <c r="P3275" s="356" t="s">
        <v>13318</v>
      </c>
    </row>
    <row r="3276" spans="1:16" x14ac:dyDescent="0.2">
      <c r="A3276" s="356" t="s">
        <v>10152</v>
      </c>
      <c r="B3276" s="356" t="s">
        <v>19337</v>
      </c>
      <c r="C3276" s="358" t="s">
        <v>12989</v>
      </c>
      <c r="D3276" s="358" t="s">
        <v>12910</v>
      </c>
      <c r="E3276" s="358" t="s">
        <v>19338</v>
      </c>
      <c r="G3276" s="358" t="s">
        <v>12886</v>
      </c>
      <c r="H3276" s="385">
        <v>29.925000000000001</v>
      </c>
      <c r="I3276" s="358" t="s">
        <v>12893</v>
      </c>
      <c r="J3276" s="358" t="s">
        <v>12888</v>
      </c>
      <c r="K3276" s="358" t="s">
        <v>13558</v>
      </c>
      <c r="L3276" s="362">
        <v>40341</v>
      </c>
      <c r="N3276" s="362">
        <v>40341</v>
      </c>
      <c r="P3276" s="356" t="s">
        <v>13255</v>
      </c>
    </row>
    <row r="3277" spans="1:16" x14ac:dyDescent="0.2">
      <c r="A3277" s="356" t="s">
        <v>10153</v>
      </c>
      <c r="B3277" s="356" t="s">
        <v>19339</v>
      </c>
      <c r="C3277" s="358" t="s">
        <v>12883</v>
      </c>
      <c r="D3277" s="358" t="s">
        <v>12884</v>
      </c>
      <c r="E3277" s="358" t="s">
        <v>19340</v>
      </c>
      <c r="G3277" s="358" t="s">
        <v>12886</v>
      </c>
      <c r="H3277" s="385">
        <v>7.4</v>
      </c>
      <c r="I3277" s="358" t="s">
        <v>12893</v>
      </c>
      <c r="J3277" s="358" t="s">
        <v>12888</v>
      </c>
      <c r="K3277" s="358" t="s">
        <v>13558</v>
      </c>
      <c r="L3277" s="362">
        <v>40346</v>
      </c>
      <c r="N3277" s="362">
        <v>40346</v>
      </c>
      <c r="P3277" s="356" t="s">
        <v>13255</v>
      </c>
    </row>
    <row r="3278" spans="1:16" x14ac:dyDescent="0.2">
      <c r="A3278" s="356" t="s">
        <v>10154</v>
      </c>
      <c r="B3278" s="356" t="s">
        <v>19341</v>
      </c>
      <c r="C3278" s="358" t="s">
        <v>13134</v>
      </c>
      <c r="D3278" s="358" t="s">
        <v>13130</v>
      </c>
      <c r="E3278" s="358" t="s">
        <v>19342</v>
      </c>
      <c r="G3278" s="358" t="s">
        <v>12886</v>
      </c>
      <c r="H3278" s="385">
        <v>4.3049999999999997</v>
      </c>
      <c r="I3278" s="358" t="s">
        <v>12893</v>
      </c>
      <c r="J3278" s="358" t="s">
        <v>12888</v>
      </c>
      <c r="K3278" s="358" t="s">
        <v>13558</v>
      </c>
      <c r="L3278" s="362">
        <v>40393</v>
      </c>
      <c r="N3278" s="362">
        <v>40393</v>
      </c>
      <c r="P3278" s="356" t="s">
        <v>13255</v>
      </c>
    </row>
    <row r="3279" spans="1:16" x14ac:dyDescent="0.2">
      <c r="A3279" s="356" t="s">
        <v>10155</v>
      </c>
      <c r="B3279" s="356" t="s">
        <v>19343</v>
      </c>
      <c r="C3279" s="358" t="s">
        <v>13037</v>
      </c>
      <c r="D3279" s="358" t="s">
        <v>13038</v>
      </c>
      <c r="E3279" s="358" t="s">
        <v>19344</v>
      </c>
      <c r="G3279" s="358" t="s">
        <v>12886</v>
      </c>
      <c r="H3279" s="385">
        <v>5.52</v>
      </c>
      <c r="I3279" s="358" t="s">
        <v>12893</v>
      </c>
      <c r="J3279" s="358" t="s">
        <v>12888</v>
      </c>
      <c r="K3279" s="358" t="s">
        <v>13558</v>
      </c>
      <c r="L3279" s="362">
        <v>40354</v>
      </c>
      <c r="N3279" s="362">
        <v>40354</v>
      </c>
      <c r="P3279" s="356" t="s">
        <v>13255</v>
      </c>
    </row>
    <row r="3280" spans="1:16" x14ac:dyDescent="0.2">
      <c r="A3280" s="356" t="s">
        <v>10156</v>
      </c>
      <c r="B3280" s="356" t="s">
        <v>19345</v>
      </c>
      <c r="C3280" s="358" t="s">
        <v>13344</v>
      </c>
      <c r="D3280" s="358" t="s">
        <v>12931</v>
      </c>
      <c r="E3280" s="358" t="s">
        <v>19346</v>
      </c>
      <c r="G3280" s="358" t="s">
        <v>12886</v>
      </c>
      <c r="H3280" s="385">
        <v>56</v>
      </c>
      <c r="I3280" s="358" t="s">
        <v>12893</v>
      </c>
      <c r="J3280" s="358" t="s">
        <v>12888</v>
      </c>
      <c r="K3280" s="358" t="s">
        <v>13558</v>
      </c>
      <c r="L3280" s="362">
        <v>40333</v>
      </c>
      <c r="N3280" s="362">
        <v>40333</v>
      </c>
      <c r="P3280" s="356" t="s">
        <v>13605</v>
      </c>
    </row>
    <row r="3281" spans="1:16" x14ac:dyDescent="0.2">
      <c r="A3281" s="356" t="s">
        <v>10157</v>
      </c>
      <c r="B3281" s="356" t="s">
        <v>19347</v>
      </c>
      <c r="C3281" s="358" t="s">
        <v>12962</v>
      </c>
      <c r="D3281" s="358" t="s">
        <v>12963</v>
      </c>
      <c r="E3281" s="358" t="s">
        <v>13042</v>
      </c>
      <c r="G3281" s="358" t="s">
        <v>12886</v>
      </c>
      <c r="H3281" s="385">
        <v>9.8279999999999994</v>
      </c>
      <c r="I3281" s="358" t="s">
        <v>12893</v>
      </c>
      <c r="J3281" s="358" t="s">
        <v>12888</v>
      </c>
      <c r="K3281" s="358" t="s">
        <v>13558</v>
      </c>
      <c r="L3281" s="362">
        <v>40352</v>
      </c>
      <c r="N3281" s="362">
        <v>40352</v>
      </c>
      <c r="P3281" s="356" t="s">
        <v>13255</v>
      </c>
    </row>
    <row r="3282" spans="1:16" x14ac:dyDescent="0.2">
      <c r="A3282" s="356" t="s">
        <v>10158</v>
      </c>
      <c r="B3282" s="356" t="s">
        <v>19348</v>
      </c>
      <c r="C3282" s="358" t="s">
        <v>12905</v>
      </c>
      <c r="D3282" s="358" t="s">
        <v>12951</v>
      </c>
      <c r="E3282" s="358" t="s">
        <v>19349</v>
      </c>
      <c r="G3282" s="358" t="s">
        <v>12886</v>
      </c>
      <c r="H3282" s="385">
        <v>5.18</v>
      </c>
      <c r="I3282" s="358" t="s">
        <v>12893</v>
      </c>
      <c r="J3282" s="358" t="s">
        <v>12888</v>
      </c>
      <c r="K3282" s="358" t="s">
        <v>13558</v>
      </c>
      <c r="L3282" s="362">
        <v>40351</v>
      </c>
      <c r="N3282" s="362">
        <v>40351</v>
      </c>
      <c r="P3282" s="356" t="s">
        <v>13255</v>
      </c>
    </row>
    <row r="3283" spans="1:16" x14ac:dyDescent="0.2">
      <c r="A3283" s="356" t="s">
        <v>10159</v>
      </c>
      <c r="B3283" s="356" t="s">
        <v>19350</v>
      </c>
      <c r="C3283" s="358" t="s">
        <v>13732</v>
      </c>
      <c r="D3283" s="358" t="s">
        <v>13733</v>
      </c>
      <c r="E3283" s="358" t="s">
        <v>19351</v>
      </c>
      <c r="G3283" s="358" t="s">
        <v>12886</v>
      </c>
      <c r="H3283" s="385">
        <v>11.1</v>
      </c>
      <c r="I3283" s="358" t="s">
        <v>12893</v>
      </c>
      <c r="J3283" s="358" t="s">
        <v>12888</v>
      </c>
      <c r="K3283" s="358" t="s">
        <v>13558</v>
      </c>
      <c r="L3283" s="362">
        <v>40367</v>
      </c>
      <c r="N3283" s="362">
        <v>40367</v>
      </c>
      <c r="P3283" s="356" t="s">
        <v>13255</v>
      </c>
    </row>
    <row r="3284" spans="1:16" x14ac:dyDescent="0.2">
      <c r="A3284" s="356" t="s">
        <v>10160</v>
      </c>
      <c r="B3284" s="356" t="s">
        <v>19352</v>
      </c>
      <c r="C3284" s="358" t="s">
        <v>12905</v>
      </c>
      <c r="D3284" s="358" t="s">
        <v>12945</v>
      </c>
      <c r="E3284" s="358" t="s">
        <v>19353</v>
      </c>
      <c r="G3284" s="358" t="s">
        <v>12886</v>
      </c>
      <c r="H3284" s="385">
        <v>3.08</v>
      </c>
      <c r="I3284" s="358" t="s">
        <v>12893</v>
      </c>
      <c r="J3284" s="358" t="s">
        <v>12888</v>
      </c>
      <c r="K3284" s="358" t="s">
        <v>13558</v>
      </c>
      <c r="L3284" s="362">
        <v>40325</v>
      </c>
      <c r="N3284" s="362">
        <v>40325</v>
      </c>
      <c r="P3284" s="356" t="s">
        <v>13255</v>
      </c>
    </row>
    <row r="3285" spans="1:16" x14ac:dyDescent="0.2">
      <c r="A3285" s="356" t="s">
        <v>10161</v>
      </c>
      <c r="B3285" s="356" t="s">
        <v>19354</v>
      </c>
      <c r="C3285" s="358" t="s">
        <v>14270</v>
      </c>
      <c r="D3285" s="358" t="s">
        <v>12931</v>
      </c>
      <c r="E3285" s="358" t="s">
        <v>15070</v>
      </c>
      <c r="G3285" s="358" t="s">
        <v>12886</v>
      </c>
      <c r="H3285" s="385">
        <v>6.84</v>
      </c>
      <c r="I3285" s="358" t="s">
        <v>12893</v>
      </c>
      <c r="J3285" s="358" t="s">
        <v>12888</v>
      </c>
      <c r="K3285" s="358" t="s">
        <v>13558</v>
      </c>
      <c r="L3285" s="362">
        <v>40358</v>
      </c>
      <c r="N3285" s="362">
        <v>40358</v>
      </c>
      <c r="P3285" s="356" t="s">
        <v>13255</v>
      </c>
    </row>
    <row r="3286" spans="1:16" x14ac:dyDescent="0.2">
      <c r="A3286" s="356" t="s">
        <v>10162</v>
      </c>
      <c r="B3286" s="356" t="s">
        <v>19355</v>
      </c>
      <c r="C3286" s="358" t="s">
        <v>13007</v>
      </c>
      <c r="D3286" s="358" t="s">
        <v>12976</v>
      </c>
      <c r="E3286" s="358" t="s">
        <v>19356</v>
      </c>
      <c r="G3286" s="358" t="s">
        <v>12886</v>
      </c>
      <c r="H3286" s="385">
        <v>31.35</v>
      </c>
      <c r="I3286" s="358" t="s">
        <v>12893</v>
      </c>
      <c r="J3286" s="358" t="s">
        <v>12888</v>
      </c>
      <c r="K3286" s="358" t="s">
        <v>13558</v>
      </c>
      <c r="L3286" s="362">
        <v>40352</v>
      </c>
      <c r="N3286" s="362">
        <v>40352</v>
      </c>
      <c r="P3286" s="356" t="s">
        <v>13605</v>
      </c>
    </row>
    <row r="3287" spans="1:16" x14ac:dyDescent="0.2">
      <c r="A3287" s="356" t="s">
        <v>10163</v>
      </c>
      <c r="B3287" s="356" t="s">
        <v>19357</v>
      </c>
      <c r="C3287" s="358" t="s">
        <v>13443</v>
      </c>
      <c r="D3287" s="358" t="s">
        <v>13324</v>
      </c>
      <c r="E3287" s="358" t="s">
        <v>19358</v>
      </c>
      <c r="G3287" s="358" t="s">
        <v>12886</v>
      </c>
      <c r="H3287" s="385">
        <v>10.98</v>
      </c>
      <c r="I3287" s="358" t="s">
        <v>12893</v>
      </c>
      <c r="J3287" s="358" t="s">
        <v>12888</v>
      </c>
      <c r="K3287" s="358" t="s">
        <v>13558</v>
      </c>
      <c r="L3287" s="362">
        <v>40320</v>
      </c>
      <c r="N3287" s="362">
        <v>40320</v>
      </c>
      <c r="P3287" s="356" t="s">
        <v>13255</v>
      </c>
    </row>
    <row r="3288" spans="1:16" x14ac:dyDescent="0.2">
      <c r="A3288" s="356" t="s">
        <v>10164</v>
      </c>
      <c r="B3288" s="356" t="s">
        <v>19359</v>
      </c>
      <c r="C3288" s="358" t="s">
        <v>12965</v>
      </c>
      <c r="D3288" s="358" t="s">
        <v>12966</v>
      </c>
      <c r="E3288" s="358" t="s">
        <v>18750</v>
      </c>
      <c r="G3288" s="358" t="s">
        <v>12886</v>
      </c>
      <c r="H3288" s="385">
        <v>15.18</v>
      </c>
      <c r="I3288" s="358" t="s">
        <v>12893</v>
      </c>
      <c r="J3288" s="358" t="s">
        <v>12888</v>
      </c>
      <c r="K3288" s="358" t="s">
        <v>13558</v>
      </c>
      <c r="L3288" s="362">
        <v>40344</v>
      </c>
      <c r="N3288" s="362">
        <v>40344</v>
      </c>
      <c r="P3288" s="356" t="s">
        <v>13605</v>
      </c>
    </row>
    <row r="3289" spans="1:16" x14ac:dyDescent="0.2">
      <c r="A3289" s="356" t="s">
        <v>10165</v>
      </c>
      <c r="B3289" s="356" t="s">
        <v>19360</v>
      </c>
      <c r="C3289" s="358" t="s">
        <v>13286</v>
      </c>
      <c r="D3289" s="358" t="s">
        <v>12910</v>
      </c>
      <c r="E3289" s="358" t="s">
        <v>14373</v>
      </c>
      <c r="G3289" s="358" t="s">
        <v>12886</v>
      </c>
      <c r="H3289" s="385">
        <v>6.12</v>
      </c>
      <c r="I3289" s="358" t="s">
        <v>12893</v>
      </c>
      <c r="J3289" s="358" t="s">
        <v>12888</v>
      </c>
      <c r="K3289" s="358" t="s">
        <v>13558</v>
      </c>
      <c r="L3289" s="362">
        <v>40241</v>
      </c>
      <c r="N3289" s="362">
        <v>40241</v>
      </c>
      <c r="P3289" s="356" t="s">
        <v>13255</v>
      </c>
    </row>
    <row r="3290" spans="1:16" x14ac:dyDescent="0.2">
      <c r="A3290" s="356" t="s">
        <v>10166</v>
      </c>
      <c r="B3290" s="356" t="s">
        <v>19361</v>
      </c>
      <c r="C3290" s="358" t="s">
        <v>13097</v>
      </c>
      <c r="D3290" s="358" t="s">
        <v>12910</v>
      </c>
      <c r="E3290" s="358" t="s">
        <v>15277</v>
      </c>
      <c r="G3290" s="358" t="s">
        <v>12886</v>
      </c>
      <c r="H3290" s="385">
        <v>29.6</v>
      </c>
      <c r="I3290" s="358" t="s">
        <v>12893</v>
      </c>
      <c r="J3290" s="358" t="s">
        <v>12888</v>
      </c>
      <c r="K3290" s="358" t="s">
        <v>13558</v>
      </c>
      <c r="L3290" s="362">
        <v>40345</v>
      </c>
      <c r="N3290" s="362">
        <v>40345</v>
      </c>
      <c r="P3290" s="356" t="s">
        <v>13255</v>
      </c>
    </row>
    <row r="3291" spans="1:16" x14ac:dyDescent="0.2">
      <c r="A3291" s="356" t="s">
        <v>10167</v>
      </c>
      <c r="B3291" s="356" t="s">
        <v>19362</v>
      </c>
      <c r="C3291" s="358" t="s">
        <v>13407</v>
      </c>
      <c r="D3291" s="358" t="s">
        <v>12984</v>
      </c>
      <c r="E3291" s="358" t="s">
        <v>19363</v>
      </c>
      <c r="G3291" s="358" t="s">
        <v>12886</v>
      </c>
      <c r="H3291" s="385">
        <v>9.36</v>
      </c>
      <c r="I3291" s="358" t="s">
        <v>12893</v>
      </c>
      <c r="J3291" s="358" t="s">
        <v>12888</v>
      </c>
      <c r="K3291" s="358" t="s">
        <v>13558</v>
      </c>
      <c r="L3291" s="362">
        <v>40357</v>
      </c>
      <c r="N3291" s="362">
        <v>40357</v>
      </c>
      <c r="P3291" s="356" t="s">
        <v>13255</v>
      </c>
    </row>
    <row r="3292" spans="1:16" x14ac:dyDescent="0.2">
      <c r="A3292" s="356" t="s">
        <v>10168</v>
      </c>
      <c r="B3292" s="356" t="s">
        <v>19364</v>
      </c>
      <c r="C3292" s="358" t="s">
        <v>13443</v>
      </c>
      <c r="D3292" s="358" t="s">
        <v>13324</v>
      </c>
      <c r="E3292" s="358" t="s">
        <v>19358</v>
      </c>
      <c r="G3292" s="358" t="s">
        <v>12886</v>
      </c>
      <c r="H3292" s="385">
        <v>4.8</v>
      </c>
      <c r="I3292" s="358" t="s">
        <v>12893</v>
      </c>
      <c r="J3292" s="358" t="s">
        <v>12888</v>
      </c>
      <c r="K3292" s="358" t="s">
        <v>13558</v>
      </c>
      <c r="L3292" s="362">
        <v>40320</v>
      </c>
      <c r="N3292" s="362">
        <v>40320</v>
      </c>
      <c r="P3292" s="356" t="s">
        <v>13255</v>
      </c>
    </row>
    <row r="3293" spans="1:16" x14ac:dyDescent="0.2">
      <c r="A3293" s="356" t="s">
        <v>10169</v>
      </c>
      <c r="B3293" s="356" t="s">
        <v>19365</v>
      </c>
      <c r="C3293" s="358" t="s">
        <v>13415</v>
      </c>
      <c r="D3293" s="358" t="s">
        <v>12891</v>
      </c>
      <c r="E3293" s="358" t="s">
        <v>19366</v>
      </c>
      <c r="G3293" s="358" t="s">
        <v>12886</v>
      </c>
      <c r="H3293" s="385">
        <v>16.920000000000002</v>
      </c>
      <c r="I3293" s="358" t="s">
        <v>12893</v>
      </c>
      <c r="J3293" s="358" t="s">
        <v>12888</v>
      </c>
      <c r="K3293" s="358" t="s">
        <v>13558</v>
      </c>
      <c r="L3293" s="362">
        <v>40353</v>
      </c>
      <c r="N3293" s="362">
        <v>40353</v>
      </c>
      <c r="P3293" s="356" t="s">
        <v>13255</v>
      </c>
    </row>
    <row r="3294" spans="1:16" x14ac:dyDescent="0.2">
      <c r="A3294" s="356" t="s">
        <v>10170</v>
      </c>
      <c r="B3294" s="356" t="s">
        <v>19367</v>
      </c>
      <c r="C3294" s="358" t="s">
        <v>13017</v>
      </c>
      <c r="D3294" s="358" t="s">
        <v>13018</v>
      </c>
      <c r="E3294" s="358" t="s">
        <v>19368</v>
      </c>
      <c r="G3294" s="358" t="s">
        <v>12886</v>
      </c>
      <c r="H3294" s="385">
        <v>29.44</v>
      </c>
      <c r="I3294" s="358" t="s">
        <v>12893</v>
      </c>
      <c r="J3294" s="358" t="s">
        <v>12888</v>
      </c>
      <c r="K3294" s="358" t="s">
        <v>13558</v>
      </c>
      <c r="L3294" s="362">
        <v>40288</v>
      </c>
      <c r="N3294" s="362">
        <v>40288</v>
      </c>
      <c r="P3294" s="356" t="s">
        <v>13255</v>
      </c>
    </row>
    <row r="3295" spans="1:16" x14ac:dyDescent="0.2">
      <c r="A3295" s="356" t="s">
        <v>10171</v>
      </c>
      <c r="B3295" s="356" t="s">
        <v>19369</v>
      </c>
      <c r="C3295" s="358" t="s">
        <v>12890</v>
      </c>
      <c r="D3295" s="358" t="s">
        <v>12891</v>
      </c>
      <c r="E3295" s="358" t="s">
        <v>19370</v>
      </c>
      <c r="G3295" s="358" t="s">
        <v>12886</v>
      </c>
      <c r="H3295" s="385">
        <v>11.025</v>
      </c>
      <c r="I3295" s="358" t="s">
        <v>12893</v>
      </c>
      <c r="J3295" s="358" t="s">
        <v>12888</v>
      </c>
      <c r="K3295" s="358" t="s">
        <v>13558</v>
      </c>
      <c r="L3295" s="362">
        <v>40355</v>
      </c>
      <c r="N3295" s="362">
        <v>40355</v>
      </c>
      <c r="P3295" s="356" t="s">
        <v>13255</v>
      </c>
    </row>
    <row r="3296" spans="1:16" x14ac:dyDescent="0.2">
      <c r="A3296" s="356" t="s">
        <v>10172</v>
      </c>
      <c r="B3296" s="356" t="s">
        <v>19371</v>
      </c>
      <c r="C3296" s="358" t="s">
        <v>12898</v>
      </c>
      <c r="D3296" s="358" t="s">
        <v>12899</v>
      </c>
      <c r="E3296" s="358" t="s">
        <v>19372</v>
      </c>
      <c r="G3296" s="358" t="s">
        <v>12886</v>
      </c>
      <c r="H3296" s="385">
        <v>11.96</v>
      </c>
      <c r="I3296" s="358" t="s">
        <v>12893</v>
      </c>
      <c r="J3296" s="358" t="s">
        <v>12888</v>
      </c>
      <c r="K3296" s="358" t="s">
        <v>13558</v>
      </c>
      <c r="L3296" s="362">
        <v>40330</v>
      </c>
      <c r="N3296" s="362">
        <v>40330</v>
      </c>
      <c r="P3296" s="356" t="s">
        <v>13255</v>
      </c>
    </row>
    <row r="3297" spans="1:16" x14ac:dyDescent="0.2">
      <c r="A3297" s="356" t="s">
        <v>10173</v>
      </c>
      <c r="B3297" s="356" t="s">
        <v>19373</v>
      </c>
      <c r="C3297" s="358" t="s">
        <v>13129</v>
      </c>
      <c r="D3297" s="358" t="s">
        <v>13130</v>
      </c>
      <c r="E3297" s="358" t="s">
        <v>19374</v>
      </c>
      <c r="G3297" s="358" t="s">
        <v>12886</v>
      </c>
      <c r="H3297" s="385">
        <v>13.68</v>
      </c>
      <c r="I3297" s="358" t="s">
        <v>12893</v>
      </c>
      <c r="J3297" s="358" t="s">
        <v>12888</v>
      </c>
      <c r="K3297" s="358" t="s">
        <v>13558</v>
      </c>
      <c r="L3297" s="362">
        <v>40357</v>
      </c>
      <c r="N3297" s="362">
        <v>40357</v>
      </c>
      <c r="P3297" s="356" t="s">
        <v>13255</v>
      </c>
    </row>
    <row r="3298" spans="1:16" x14ac:dyDescent="0.2">
      <c r="A3298" s="356" t="s">
        <v>10174</v>
      </c>
      <c r="B3298" s="356" t="s">
        <v>19375</v>
      </c>
      <c r="C3298" s="358" t="s">
        <v>13353</v>
      </c>
      <c r="D3298" s="358" t="s">
        <v>12919</v>
      </c>
      <c r="E3298" s="358" t="s">
        <v>19376</v>
      </c>
      <c r="G3298" s="358" t="s">
        <v>12886</v>
      </c>
      <c r="H3298" s="385">
        <v>8.36</v>
      </c>
      <c r="I3298" s="358" t="s">
        <v>12893</v>
      </c>
      <c r="J3298" s="358" t="s">
        <v>12888</v>
      </c>
      <c r="K3298" s="358" t="s">
        <v>13558</v>
      </c>
      <c r="L3298" s="362">
        <v>40354</v>
      </c>
      <c r="N3298" s="362">
        <v>40354</v>
      </c>
      <c r="P3298" s="356" t="s">
        <v>13255</v>
      </c>
    </row>
    <row r="3299" spans="1:16" x14ac:dyDescent="0.2">
      <c r="A3299" s="356" t="s">
        <v>10175</v>
      </c>
      <c r="B3299" s="356" t="s">
        <v>19377</v>
      </c>
      <c r="C3299" s="358" t="s">
        <v>12989</v>
      </c>
      <c r="D3299" s="358" t="s">
        <v>12910</v>
      </c>
      <c r="E3299" s="358" t="s">
        <v>14823</v>
      </c>
      <c r="G3299" s="358" t="s">
        <v>12886</v>
      </c>
      <c r="H3299" s="385">
        <v>28.12</v>
      </c>
      <c r="I3299" s="358" t="s">
        <v>12893</v>
      </c>
      <c r="J3299" s="358" t="s">
        <v>12888</v>
      </c>
      <c r="K3299" s="358" t="s">
        <v>13558</v>
      </c>
      <c r="L3299" s="362">
        <v>40354</v>
      </c>
      <c r="N3299" s="362">
        <v>40354</v>
      </c>
      <c r="P3299" s="356" t="s">
        <v>13255</v>
      </c>
    </row>
    <row r="3300" spans="1:16" x14ac:dyDescent="0.2">
      <c r="A3300" s="356" t="s">
        <v>10176</v>
      </c>
      <c r="B3300" s="356" t="s">
        <v>19378</v>
      </c>
      <c r="C3300" s="358" t="s">
        <v>15268</v>
      </c>
      <c r="D3300" s="358" t="s">
        <v>12919</v>
      </c>
      <c r="E3300" s="358" t="s">
        <v>19379</v>
      </c>
      <c r="G3300" s="358" t="s">
        <v>12886</v>
      </c>
      <c r="H3300" s="385">
        <v>11.02</v>
      </c>
      <c r="I3300" s="358" t="s">
        <v>12893</v>
      </c>
      <c r="J3300" s="358" t="s">
        <v>12888</v>
      </c>
      <c r="K3300" s="358" t="s">
        <v>13558</v>
      </c>
      <c r="L3300" s="362">
        <v>40355</v>
      </c>
      <c r="N3300" s="362">
        <v>40355</v>
      </c>
      <c r="P3300" s="356" t="s">
        <v>13255</v>
      </c>
    </row>
    <row r="3301" spans="1:16" x14ac:dyDescent="0.2">
      <c r="A3301" s="356" t="s">
        <v>10177</v>
      </c>
      <c r="B3301" s="356" t="s">
        <v>19380</v>
      </c>
      <c r="C3301" s="358" t="s">
        <v>13037</v>
      </c>
      <c r="D3301" s="358" t="s">
        <v>13038</v>
      </c>
      <c r="E3301" s="358" t="s">
        <v>19381</v>
      </c>
      <c r="G3301" s="358" t="s">
        <v>12886</v>
      </c>
      <c r="H3301" s="385">
        <v>41.11</v>
      </c>
      <c r="I3301" s="358" t="s">
        <v>12893</v>
      </c>
      <c r="J3301" s="358" t="s">
        <v>12888</v>
      </c>
      <c r="K3301" s="358" t="s">
        <v>13558</v>
      </c>
      <c r="L3301" s="362">
        <v>40339</v>
      </c>
      <c r="N3301" s="362">
        <v>40339</v>
      </c>
      <c r="P3301" s="356" t="s">
        <v>13605</v>
      </c>
    </row>
    <row r="3302" spans="1:16" x14ac:dyDescent="0.2">
      <c r="A3302" s="356" t="s">
        <v>10178</v>
      </c>
      <c r="B3302" s="356" t="s">
        <v>19382</v>
      </c>
      <c r="C3302" s="358" t="s">
        <v>14862</v>
      </c>
      <c r="D3302" s="358" t="s">
        <v>12919</v>
      </c>
      <c r="E3302" s="358" t="s">
        <v>13369</v>
      </c>
      <c r="G3302" s="358" t="s">
        <v>12886</v>
      </c>
      <c r="H3302" s="385">
        <v>29.16</v>
      </c>
      <c r="I3302" s="358" t="s">
        <v>12893</v>
      </c>
      <c r="J3302" s="358" t="s">
        <v>12888</v>
      </c>
      <c r="K3302" s="358" t="s">
        <v>13558</v>
      </c>
      <c r="L3302" s="362">
        <v>40288</v>
      </c>
      <c r="N3302" s="362">
        <v>40288</v>
      </c>
      <c r="P3302" s="356" t="s">
        <v>13255</v>
      </c>
    </row>
    <row r="3303" spans="1:16" x14ac:dyDescent="0.2">
      <c r="A3303" s="356" t="s">
        <v>10179</v>
      </c>
      <c r="B3303" s="356" t="s">
        <v>19383</v>
      </c>
      <c r="C3303" s="358" t="s">
        <v>13516</v>
      </c>
      <c r="D3303" s="358" t="s">
        <v>12997</v>
      </c>
      <c r="E3303" s="358" t="s">
        <v>19384</v>
      </c>
      <c r="G3303" s="358" t="s">
        <v>12886</v>
      </c>
      <c r="H3303" s="385">
        <v>25.76</v>
      </c>
      <c r="I3303" s="358" t="s">
        <v>12893</v>
      </c>
      <c r="J3303" s="358" t="s">
        <v>12888</v>
      </c>
      <c r="K3303" s="358" t="s">
        <v>13558</v>
      </c>
      <c r="L3303" s="362">
        <v>40344</v>
      </c>
      <c r="N3303" s="362">
        <v>40344</v>
      </c>
      <c r="P3303" s="356" t="s">
        <v>13255</v>
      </c>
    </row>
    <row r="3304" spans="1:16" x14ac:dyDescent="0.2">
      <c r="A3304" s="356" t="s">
        <v>10180</v>
      </c>
      <c r="B3304" s="356" t="s">
        <v>19385</v>
      </c>
      <c r="C3304" s="358" t="s">
        <v>14342</v>
      </c>
      <c r="D3304" s="358" t="s">
        <v>12916</v>
      </c>
      <c r="E3304" s="358" t="s">
        <v>19386</v>
      </c>
      <c r="G3304" s="358" t="s">
        <v>12886</v>
      </c>
      <c r="H3304" s="385">
        <v>12.21</v>
      </c>
      <c r="I3304" s="358" t="s">
        <v>12893</v>
      </c>
      <c r="J3304" s="358" t="s">
        <v>12888</v>
      </c>
      <c r="K3304" s="358" t="s">
        <v>13558</v>
      </c>
      <c r="L3304" s="362">
        <v>40358</v>
      </c>
      <c r="N3304" s="362">
        <v>40358</v>
      </c>
      <c r="P3304" s="356" t="s">
        <v>13255</v>
      </c>
    </row>
    <row r="3305" spans="1:16" x14ac:dyDescent="0.2">
      <c r="A3305" s="356" t="s">
        <v>10181</v>
      </c>
      <c r="B3305" s="356" t="s">
        <v>19387</v>
      </c>
      <c r="C3305" s="358" t="s">
        <v>12905</v>
      </c>
      <c r="D3305" s="358" t="s">
        <v>12945</v>
      </c>
      <c r="E3305" s="358" t="s">
        <v>19388</v>
      </c>
      <c r="G3305" s="358" t="s">
        <v>12886</v>
      </c>
      <c r="H3305" s="385">
        <v>10.119999999999999</v>
      </c>
      <c r="I3305" s="358" t="s">
        <v>12893</v>
      </c>
      <c r="J3305" s="358" t="s">
        <v>12888</v>
      </c>
      <c r="K3305" s="358" t="s">
        <v>13558</v>
      </c>
      <c r="L3305" s="362">
        <v>40323</v>
      </c>
      <c r="N3305" s="362">
        <v>40323</v>
      </c>
      <c r="P3305" s="356" t="s">
        <v>13255</v>
      </c>
    </row>
    <row r="3306" spans="1:16" x14ac:dyDescent="0.2">
      <c r="A3306" s="356" t="s">
        <v>10182</v>
      </c>
      <c r="B3306" s="356" t="s">
        <v>19389</v>
      </c>
      <c r="C3306" s="358" t="s">
        <v>13026</v>
      </c>
      <c r="D3306" s="358" t="s">
        <v>13027</v>
      </c>
      <c r="E3306" s="358" t="s">
        <v>18150</v>
      </c>
      <c r="G3306" s="358" t="s">
        <v>12886</v>
      </c>
      <c r="H3306" s="385">
        <v>5.82</v>
      </c>
      <c r="I3306" s="358" t="s">
        <v>12893</v>
      </c>
      <c r="J3306" s="358" t="s">
        <v>12888</v>
      </c>
      <c r="K3306" s="358" t="s">
        <v>13558</v>
      </c>
      <c r="L3306" s="362">
        <v>40359</v>
      </c>
      <c r="N3306" s="362">
        <v>40359</v>
      </c>
      <c r="P3306" s="356" t="s">
        <v>13255</v>
      </c>
    </row>
    <row r="3307" spans="1:16" x14ac:dyDescent="0.2">
      <c r="A3307" s="356" t="s">
        <v>10183</v>
      </c>
      <c r="B3307" s="356" t="s">
        <v>19390</v>
      </c>
      <c r="C3307" s="358" t="s">
        <v>13754</v>
      </c>
      <c r="D3307" s="358" t="s">
        <v>13755</v>
      </c>
      <c r="E3307" s="358" t="s">
        <v>19391</v>
      </c>
      <c r="G3307" s="358" t="s">
        <v>12886</v>
      </c>
      <c r="H3307" s="385">
        <v>5.25</v>
      </c>
      <c r="I3307" s="358" t="s">
        <v>12893</v>
      </c>
      <c r="J3307" s="358" t="s">
        <v>12888</v>
      </c>
      <c r="K3307" s="358" t="s">
        <v>13558</v>
      </c>
      <c r="L3307" s="362">
        <v>40310</v>
      </c>
      <c r="N3307" s="362">
        <v>40310</v>
      </c>
      <c r="P3307" s="356" t="s">
        <v>13255</v>
      </c>
    </row>
    <row r="3308" spans="1:16" x14ac:dyDescent="0.2">
      <c r="A3308" s="356" t="s">
        <v>10184</v>
      </c>
      <c r="B3308" s="356" t="s">
        <v>19392</v>
      </c>
      <c r="C3308" s="358" t="s">
        <v>13754</v>
      </c>
      <c r="D3308" s="358" t="s">
        <v>13755</v>
      </c>
      <c r="E3308" s="358" t="s">
        <v>19393</v>
      </c>
      <c r="G3308" s="358" t="s">
        <v>12886</v>
      </c>
      <c r="H3308" s="385">
        <v>11.16</v>
      </c>
      <c r="I3308" s="358" t="s">
        <v>12893</v>
      </c>
      <c r="J3308" s="358" t="s">
        <v>12888</v>
      </c>
      <c r="K3308" s="358" t="s">
        <v>13558</v>
      </c>
      <c r="L3308" s="362">
        <v>40263</v>
      </c>
      <c r="N3308" s="362">
        <v>40263</v>
      </c>
      <c r="P3308" s="356" t="s">
        <v>13255</v>
      </c>
    </row>
    <row r="3309" spans="1:16" x14ac:dyDescent="0.2">
      <c r="A3309" s="356" t="s">
        <v>10185</v>
      </c>
      <c r="B3309" s="356" t="s">
        <v>19394</v>
      </c>
      <c r="C3309" s="358" t="s">
        <v>12890</v>
      </c>
      <c r="D3309" s="358" t="s">
        <v>12891</v>
      </c>
      <c r="E3309" s="358" t="s">
        <v>19395</v>
      </c>
      <c r="G3309" s="358" t="s">
        <v>12886</v>
      </c>
      <c r="H3309" s="385">
        <v>4.9950000000000001</v>
      </c>
      <c r="I3309" s="358" t="s">
        <v>12893</v>
      </c>
      <c r="J3309" s="358" t="s">
        <v>12888</v>
      </c>
      <c r="K3309" s="358" t="s">
        <v>13558</v>
      </c>
      <c r="L3309" s="362">
        <v>40278</v>
      </c>
      <c r="N3309" s="362">
        <v>40278</v>
      </c>
      <c r="P3309" s="356" t="s">
        <v>13255</v>
      </c>
    </row>
    <row r="3310" spans="1:16" x14ac:dyDescent="0.2">
      <c r="A3310" s="356" t="s">
        <v>10186</v>
      </c>
      <c r="B3310" s="356" t="s">
        <v>19396</v>
      </c>
      <c r="C3310" s="358" t="s">
        <v>12933</v>
      </c>
      <c r="D3310" s="358" t="s">
        <v>12934</v>
      </c>
      <c r="E3310" s="358" t="s">
        <v>19397</v>
      </c>
      <c r="G3310" s="358" t="s">
        <v>12886</v>
      </c>
      <c r="H3310" s="385">
        <v>7.56</v>
      </c>
      <c r="I3310" s="358" t="s">
        <v>12893</v>
      </c>
      <c r="J3310" s="358" t="s">
        <v>12888</v>
      </c>
      <c r="K3310" s="358" t="s">
        <v>13558</v>
      </c>
      <c r="L3310" s="362">
        <v>40339</v>
      </c>
      <c r="N3310" s="362">
        <v>40339</v>
      </c>
      <c r="P3310" s="356" t="s">
        <v>13255</v>
      </c>
    </row>
    <row r="3311" spans="1:16" x14ac:dyDescent="0.2">
      <c r="A3311" s="356" t="s">
        <v>10187</v>
      </c>
      <c r="B3311" s="356" t="s">
        <v>19398</v>
      </c>
      <c r="C3311" s="358" t="s">
        <v>14786</v>
      </c>
      <c r="D3311" s="358" t="s">
        <v>12984</v>
      </c>
      <c r="E3311" s="358" t="s">
        <v>17448</v>
      </c>
      <c r="G3311" s="358" t="s">
        <v>12886</v>
      </c>
      <c r="H3311" s="385">
        <v>15.3</v>
      </c>
      <c r="I3311" s="358" t="s">
        <v>12893</v>
      </c>
      <c r="J3311" s="358" t="s">
        <v>12888</v>
      </c>
      <c r="K3311" s="358" t="s">
        <v>13558</v>
      </c>
      <c r="L3311" s="362">
        <v>40355</v>
      </c>
      <c r="N3311" s="362">
        <v>40355</v>
      </c>
      <c r="P3311" s="356" t="s">
        <v>13255</v>
      </c>
    </row>
    <row r="3312" spans="1:16" x14ac:dyDescent="0.2">
      <c r="A3312" s="356" t="s">
        <v>10188</v>
      </c>
      <c r="B3312" s="356" t="s">
        <v>19399</v>
      </c>
      <c r="C3312" s="358" t="s">
        <v>12972</v>
      </c>
      <c r="D3312" s="358" t="s">
        <v>12973</v>
      </c>
      <c r="E3312" s="358" t="s">
        <v>19400</v>
      </c>
      <c r="G3312" s="358" t="s">
        <v>12886</v>
      </c>
      <c r="H3312" s="385">
        <v>9.9</v>
      </c>
      <c r="I3312" s="358" t="s">
        <v>12893</v>
      </c>
      <c r="J3312" s="358" t="s">
        <v>12888</v>
      </c>
      <c r="K3312" s="358" t="s">
        <v>13558</v>
      </c>
      <c r="L3312" s="362">
        <v>40359</v>
      </c>
      <c r="N3312" s="362">
        <v>40359</v>
      </c>
      <c r="P3312" s="356" t="s">
        <v>13255</v>
      </c>
    </row>
    <row r="3313" spans="1:16" x14ac:dyDescent="0.2">
      <c r="A3313" s="356" t="s">
        <v>10189</v>
      </c>
      <c r="B3313" s="356" t="s">
        <v>19401</v>
      </c>
      <c r="C3313" s="358" t="s">
        <v>13022</v>
      </c>
      <c r="D3313" s="358" t="s">
        <v>12931</v>
      </c>
      <c r="E3313" s="358" t="s">
        <v>14257</v>
      </c>
      <c r="G3313" s="358" t="s">
        <v>12886</v>
      </c>
      <c r="H3313" s="385">
        <v>6.66</v>
      </c>
      <c r="I3313" s="358" t="s">
        <v>12893</v>
      </c>
      <c r="J3313" s="358" t="s">
        <v>12888</v>
      </c>
      <c r="K3313" s="358" t="s">
        <v>13558</v>
      </c>
      <c r="L3313" s="362">
        <v>40342</v>
      </c>
      <c r="N3313" s="362">
        <v>40342</v>
      </c>
      <c r="P3313" s="356" t="s">
        <v>13255</v>
      </c>
    </row>
    <row r="3314" spans="1:16" x14ac:dyDescent="0.2">
      <c r="A3314" s="356" t="s">
        <v>10190</v>
      </c>
      <c r="B3314" s="356" t="s">
        <v>19402</v>
      </c>
      <c r="C3314" s="358" t="s">
        <v>13419</v>
      </c>
      <c r="D3314" s="358" t="s">
        <v>12992</v>
      </c>
      <c r="E3314" s="358" t="s">
        <v>16913</v>
      </c>
      <c r="G3314" s="358" t="s">
        <v>12886</v>
      </c>
      <c r="H3314" s="385">
        <v>6.75</v>
      </c>
      <c r="I3314" s="358" t="s">
        <v>12893</v>
      </c>
      <c r="J3314" s="358" t="s">
        <v>12888</v>
      </c>
      <c r="K3314" s="358" t="s">
        <v>13558</v>
      </c>
      <c r="L3314" s="362">
        <v>40350</v>
      </c>
      <c r="N3314" s="362">
        <v>40350</v>
      </c>
      <c r="P3314" s="356" t="s">
        <v>13255</v>
      </c>
    </row>
    <row r="3315" spans="1:16" x14ac:dyDescent="0.2">
      <c r="A3315" s="356" t="s">
        <v>10191</v>
      </c>
      <c r="B3315" s="356" t="s">
        <v>19403</v>
      </c>
      <c r="C3315" s="358" t="s">
        <v>13419</v>
      </c>
      <c r="D3315" s="358" t="s">
        <v>12992</v>
      </c>
      <c r="E3315" s="358" t="s">
        <v>14871</v>
      </c>
      <c r="G3315" s="358" t="s">
        <v>12886</v>
      </c>
      <c r="H3315" s="385">
        <v>11.84</v>
      </c>
      <c r="I3315" s="358" t="s">
        <v>12893</v>
      </c>
      <c r="J3315" s="358" t="s">
        <v>12888</v>
      </c>
      <c r="K3315" s="358" t="s">
        <v>13558</v>
      </c>
      <c r="L3315" s="362">
        <v>40358</v>
      </c>
      <c r="N3315" s="362">
        <v>40358</v>
      </c>
      <c r="P3315" s="356" t="s">
        <v>13255</v>
      </c>
    </row>
    <row r="3316" spans="1:16" x14ac:dyDescent="0.2">
      <c r="A3316" s="356" t="s">
        <v>10192</v>
      </c>
      <c r="B3316" s="356" t="s">
        <v>19404</v>
      </c>
      <c r="C3316" s="358" t="s">
        <v>13120</v>
      </c>
      <c r="D3316" s="358" t="s">
        <v>12984</v>
      </c>
      <c r="E3316" s="358" t="s">
        <v>19405</v>
      </c>
      <c r="G3316" s="358" t="s">
        <v>12886</v>
      </c>
      <c r="H3316" s="385">
        <v>19.98</v>
      </c>
      <c r="I3316" s="358" t="s">
        <v>12893</v>
      </c>
      <c r="J3316" s="358" t="s">
        <v>12888</v>
      </c>
      <c r="K3316" s="358" t="s">
        <v>13558</v>
      </c>
      <c r="L3316" s="362">
        <v>40346</v>
      </c>
      <c r="N3316" s="362">
        <v>40346</v>
      </c>
      <c r="P3316" s="356" t="s">
        <v>13255</v>
      </c>
    </row>
    <row r="3317" spans="1:16" x14ac:dyDescent="0.2">
      <c r="A3317" s="356" t="s">
        <v>10193</v>
      </c>
      <c r="B3317" s="356" t="s">
        <v>19406</v>
      </c>
      <c r="C3317" s="358" t="s">
        <v>14638</v>
      </c>
      <c r="D3317" s="358" t="s">
        <v>12984</v>
      </c>
      <c r="E3317" s="358" t="s">
        <v>19407</v>
      </c>
      <c r="G3317" s="358" t="s">
        <v>12886</v>
      </c>
      <c r="H3317" s="385">
        <v>5.4</v>
      </c>
      <c r="I3317" s="358" t="s">
        <v>12893</v>
      </c>
      <c r="J3317" s="358" t="s">
        <v>12888</v>
      </c>
      <c r="K3317" s="358" t="s">
        <v>13558</v>
      </c>
      <c r="L3317" s="362">
        <v>40357</v>
      </c>
      <c r="N3317" s="362">
        <v>40357</v>
      </c>
      <c r="P3317" s="356" t="s">
        <v>13255</v>
      </c>
    </row>
    <row r="3318" spans="1:16" x14ac:dyDescent="0.2">
      <c r="A3318" s="356" t="s">
        <v>10194</v>
      </c>
      <c r="B3318" s="356" t="s">
        <v>19408</v>
      </c>
      <c r="C3318" s="358" t="s">
        <v>16855</v>
      </c>
      <c r="D3318" s="358" t="s">
        <v>12997</v>
      </c>
      <c r="E3318" s="358" t="s">
        <v>19409</v>
      </c>
      <c r="G3318" s="358" t="s">
        <v>12886</v>
      </c>
      <c r="H3318" s="385">
        <v>5.28</v>
      </c>
      <c r="I3318" s="358" t="s">
        <v>12893</v>
      </c>
      <c r="J3318" s="358" t="s">
        <v>12888</v>
      </c>
      <c r="K3318" s="358" t="s">
        <v>13558</v>
      </c>
      <c r="L3318" s="362">
        <v>40260</v>
      </c>
      <c r="N3318" s="362">
        <v>40260</v>
      </c>
      <c r="P3318" s="356" t="s">
        <v>13255</v>
      </c>
    </row>
    <row r="3319" spans="1:16" x14ac:dyDescent="0.2">
      <c r="A3319" s="356" t="s">
        <v>10195</v>
      </c>
      <c r="B3319" s="356" t="s">
        <v>19410</v>
      </c>
      <c r="C3319" s="358" t="s">
        <v>14862</v>
      </c>
      <c r="D3319" s="358" t="s">
        <v>12919</v>
      </c>
      <c r="E3319" s="358" t="s">
        <v>19411</v>
      </c>
      <c r="G3319" s="358" t="s">
        <v>12886</v>
      </c>
      <c r="H3319" s="385">
        <v>6.21</v>
      </c>
      <c r="I3319" s="358" t="s">
        <v>12893</v>
      </c>
      <c r="J3319" s="358" t="s">
        <v>12888</v>
      </c>
      <c r="K3319" s="358" t="s">
        <v>13558</v>
      </c>
      <c r="L3319" s="362">
        <v>40336</v>
      </c>
      <c r="N3319" s="362">
        <v>40336</v>
      </c>
      <c r="P3319" s="356" t="s">
        <v>13255</v>
      </c>
    </row>
    <row r="3320" spans="1:16" x14ac:dyDescent="0.2">
      <c r="A3320" s="356" t="s">
        <v>10196</v>
      </c>
      <c r="B3320" s="356" t="s">
        <v>19412</v>
      </c>
      <c r="C3320" s="358" t="s">
        <v>13017</v>
      </c>
      <c r="D3320" s="358" t="s">
        <v>13018</v>
      </c>
      <c r="E3320" s="358" t="s">
        <v>19413</v>
      </c>
      <c r="G3320" s="358" t="s">
        <v>12886</v>
      </c>
      <c r="H3320" s="385">
        <v>55.2</v>
      </c>
      <c r="I3320" s="358" t="s">
        <v>12893</v>
      </c>
      <c r="J3320" s="358" t="s">
        <v>12888</v>
      </c>
      <c r="K3320" s="358" t="s">
        <v>13558</v>
      </c>
      <c r="L3320" s="362">
        <v>40252</v>
      </c>
      <c r="N3320" s="362">
        <v>40252</v>
      </c>
      <c r="P3320" s="356" t="s">
        <v>13605</v>
      </c>
    </row>
    <row r="3321" spans="1:16" x14ac:dyDescent="0.2">
      <c r="A3321" s="356" t="s">
        <v>10197</v>
      </c>
      <c r="B3321" s="356" t="s">
        <v>19414</v>
      </c>
      <c r="C3321" s="358" t="s">
        <v>13378</v>
      </c>
      <c r="D3321" s="358" t="s">
        <v>13379</v>
      </c>
      <c r="E3321" s="358" t="s">
        <v>18592</v>
      </c>
      <c r="G3321" s="358" t="s">
        <v>12886</v>
      </c>
      <c r="H3321" s="385">
        <v>4.83</v>
      </c>
      <c r="I3321" s="358" t="s">
        <v>12893</v>
      </c>
      <c r="J3321" s="358" t="s">
        <v>12888</v>
      </c>
      <c r="K3321" s="358" t="s">
        <v>13558</v>
      </c>
      <c r="L3321" s="362">
        <v>40345</v>
      </c>
      <c r="N3321" s="362">
        <v>40345</v>
      </c>
      <c r="P3321" s="356" t="s">
        <v>13255</v>
      </c>
    </row>
    <row r="3322" spans="1:16" x14ac:dyDescent="0.2">
      <c r="A3322" s="356" t="s">
        <v>10198</v>
      </c>
      <c r="B3322" s="356" t="s">
        <v>19415</v>
      </c>
      <c r="C3322" s="358" t="s">
        <v>13599</v>
      </c>
      <c r="D3322" s="358" t="s">
        <v>12931</v>
      </c>
      <c r="E3322" s="358" t="s">
        <v>19416</v>
      </c>
      <c r="G3322" s="358" t="s">
        <v>12886</v>
      </c>
      <c r="H3322" s="385">
        <v>7.7549999999999999</v>
      </c>
      <c r="I3322" s="358" t="s">
        <v>12893</v>
      </c>
      <c r="J3322" s="358" t="s">
        <v>12888</v>
      </c>
      <c r="K3322" s="358" t="s">
        <v>13558</v>
      </c>
      <c r="L3322" s="362">
        <v>40403</v>
      </c>
      <c r="N3322" s="362">
        <v>40403</v>
      </c>
      <c r="P3322" s="356" t="s">
        <v>13255</v>
      </c>
    </row>
    <row r="3323" spans="1:16" x14ac:dyDescent="0.2">
      <c r="A3323" s="356" t="s">
        <v>10199</v>
      </c>
      <c r="B3323" s="356" t="s">
        <v>19417</v>
      </c>
      <c r="C3323" s="358" t="s">
        <v>12978</v>
      </c>
      <c r="D3323" s="358" t="s">
        <v>12899</v>
      </c>
      <c r="E3323" s="358" t="s">
        <v>19418</v>
      </c>
      <c r="G3323" s="358" t="s">
        <v>12886</v>
      </c>
      <c r="H3323" s="385">
        <v>36.72</v>
      </c>
      <c r="I3323" s="358" t="s">
        <v>12893</v>
      </c>
      <c r="J3323" s="358" t="s">
        <v>12888</v>
      </c>
      <c r="K3323" s="358" t="s">
        <v>13558</v>
      </c>
      <c r="L3323" s="362">
        <v>40325</v>
      </c>
      <c r="N3323" s="362">
        <v>40325</v>
      </c>
      <c r="P3323" s="356" t="s">
        <v>13605</v>
      </c>
    </row>
    <row r="3324" spans="1:16" x14ac:dyDescent="0.2">
      <c r="A3324" s="356" t="s">
        <v>10200</v>
      </c>
      <c r="B3324" s="356" t="s">
        <v>19419</v>
      </c>
      <c r="C3324" s="358" t="s">
        <v>12933</v>
      </c>
      <c r="D3324" s="358" t="s">
        <v>12934</v>
      </c>
      <c r="E3324" s="358" t="s">
        <v>19420</v>
      </c>
      <c r="G3324" s="358" t="s">
        <v>12886</v>
      </c>
      <c r="H3324" s="385">
        <v>4.625</v>
      </c>
      <c r="I3324" s="358" t="s">
        <v>12893</v>
      </c>
      <c r="J3324" s="358" t="s">
        <v>12888</v>
      </c>
      <c r="K3324" s="358" t="s">
        <v>13558</v>
      </c>
      <c r="L3324" s="362">
        <v>40336</v>
      </c>
      <c r="N3324" s="362">
        <v>40336</v>
      </c>
      <c r="P3324" s="356" t="s">
        <v>13255</v>
      </c>
    </row>
    <row r="3325" spans="1:16" x14ac:dyDescent="0.2">
      <c r="A3325" s="356" t="s">
        <v>10201</v>
      </c>
      <c r="B3325" s="356" t="s">
        <v>19421</v>
      </c>
      <c r="C3325" s="358" t="s">
        <v>12898</v>
      </c>
      <c r="D3325" s="358" t="s">
        <v>12899</v>
      </c>
      <c r="E3325" s="358" t="s">
        <v>19422</v>
      </c>
      <c r="G3325" s="358" t="s">
        <v>12886</v>
      </c>
      <c r="H3325" s="385">
        <v>58.14</v>
      </c>
      <c r="I3325" s="358" t="s">
        <v>12893</v>
      </c>
      <c r="J3325" s="358" t="s">
        <v>12888</v>
      </c>
      <c r="K3325" s="358" t="s">
        <v>13558</v>
      </c>
      <c r="L3325" s="362">
        <v>40319</v>
      </c>
      <c r="N3325" s="362">
        <v>40319</v>
      </c>
      <c r="P3325" s="356" t="s">
        <v>13605</v>
      </c>
    </row>
    <row r="3326" spans="1:16" x14ac:dyDescent="0.2">
      <c r="A3326" s="356" t="s">
        <v>10202</v>
      </c>
      <c r="B3326" s="356" t="s">
        <v>19423</v>
      </c>
      <c r="C3326" s="358" t="s">
        <v>15378</v>
      </c>
      <c r="D3326" s="358" t="s">
        <v>12984</v>
      </c>
      <c r="E3326" s="358" t="s">
        <v>15834</v>
      </c>
      <c r="G3326" s="358" t="s">
        <v>12886</v>
      </c>
      <c r="H3326" s="385">
        <v>5.52</v>
      </c>
      <c r="I3326" s="358" t="s">
        <v>12893</v>
      </c>
      <c r="J3326" s="358" t="s">
        <v>12888</v>
      </c>
      <c r="K3326" s="358" t="s">
        <v>13558</v>
      </c>
      <c r="L3326" s="362">
        <v>40324</v>
      </c>
      <c r="N3326" s="362">
        <v>40324</v>
      </c>
      <c r="P3326" s="356" t="s">
        <v>13255</v>
      </c>
    </row>
    <row r="3327" spans="1:16" x14ac:dyDescent="0.2">
      <c r="A3327" s="356" t="s">
        <v>10203</v>
      </c>
      <c r="B3327" s="356" t="s">
        <v>19424</v>
      </c>
      <c r="C3327" s="358" t="s">
        <v>14214</v>
      </c>
      <c r="D3327" s="358" t="s">
        <v>12916</v>
      </c>
      <c r="E3327" s="358" t="s">
        <v>19425</v>
      </c>
      <c r="G3327" s="358" t="s">
        <v>12886</v>
      </c>
      <c r="H3327" s="385">
        <v>6.3</v>
      </c>
      <c r="I3327" s="358" t="s">
        <v>12893</v>
      </c>
      <c r="J3327" s="358" t="s">
        <v>12888</v>
      </c>
      <c r="K3327" s="358" t="s">
        <v>13558</v>
      </c>
      <c r="L3327" s="362">
        <v>40339</v>
      </c>
      <c r="N3327" s="362">
        <v>40339</v>
      </c>
      <c r="P3327" s="356" t="s">
        <v>13255</v>
      </c>
    </row>
    <row r="3328" spans="1:16" x14ac:dyDescent="0.2">
      <c r="A3328" s="356" t="s">
        <v>10204</v>
      </c>
      <c r="B3328" s="356" t="s">
        <v>19426</v>
      </c>
      <c r="C3328" s="358" t="s">
        <v>13134</v>
      </c>
      <c r="D3328" s="358" t="s">
        <v>13130</v>
      </c>
      <c r="E3328" s="358" t="s">
        <v>14447</v>
      </c>
      <c r="G3328" s="358" t="s">
        <v>12886</v>
      </c>
      <c r="H3328" s="385">
        <v>11.88</v>
      </c>
      <c r="I3328" s="358" t="s">
        <v>12893</v>
      </c>
      <c r="J3328" s="358" t="s">
        <v>12888</v>
      </c>
      <c r="K3328" s="358" t="s">
        <v>13558</v>
      </c>
      <c r="L3328" s="362">
        <v>40359</v>
      </c>
      <c r="N3328" s="362">
        <v>40359</v>
      </c>
      <c r="P3328" s="356" t="s">
        <v>13255</v>
      </c>
    </row>
    <row r="3329" spans="1:16" x14ac:dyDescent="0.2">
      <c r="A3329" s="356" t="s">
        <v>10205</v>
      </c>
      <c r="B3329" s="356" t="s">
        <v>19427</v>
      </c>
      <c r="C3329" s="358" t="s">
        <v>13572</v>
      </c>
      <c r="D3329" s="358" t="s">
        <v>12981</v>
      </c>
      <c r="E3329" s="358" t="s">
        <v>14875</v>
      </c>
      <c r="G3329" s="358" t="s">
        <v>12886</v>
      </c>
      <c r="H3329" s="385">
        <v>12.42</v>
      </c>
      <c r="I3329" s="358" t="s">
        <v>12893</v>
      </c>
      <c r="J3329" s="358" t="s">
        <v>12888</v>
      </c>
      <c r="K3329" s="358" t="s">
        <v>13558</v>
      </c>
      <c r="L3329" s="362">
        <v>40354</v>
      </c>
      <c r="N3329" s="362">
        <v>40354</v>
      </c>
      <c r="P3329" s="356" t="s">
        <v>13255</v>
      </c>
    </row>
    <row r="3330" spans="1:16" x14ac:dyDescent="0.2">
      <c r="A3330" s="356" t="s">
        <v>10206</v>
      </c>
      <c r="B3330" s="356" t="s">
        <v>19428</v>
      </c>
      <c r="C3330" s="358" t="s">
        <v>12890</v>
      </c>
      <c r="D3330" s="358" t="s">
        <v>12891</v>
      </c>
      <c r="E3330" s="358" t="s">
        <v>19429</v>
      </c>
      <c r="G3330" s="358" t="s">
        <v>12886</v>
      </c>
      <c r="H3330" s="385">
        <v>49.68</v>
      </c>
      <c r="I3330" s="358" t="s">
        <v>12893</v>
      </c>
      <c r="J3330" s="358" t="s">
        <v>12888</v>
      </c>
      <c r="K3330" s="358" t="s">
        <v>13558</v>
      </c>
      <c r="L3330" s="362">
        <v>40298</v>
      </c>
      <c r="N3330" s="362">
        <v>40298</v>
      </c>
      <c r="P3330" s="356" t="s">
        <v>13605</v>
      </c>
    </row>
    <row r="3331" spans="1:16" x14ac:dyDescent="0.2">
      <c r="A3331" s="356" t="s">
        <v>10207</v>
      </c>
      <c r="B3331" s="356" t="s">
        <v>19430</v>
      </c>
      <c r="C3331" s="358" t="s">
        <v>13486</v>
      </c>
      <c r="D3331" s="358" t="s">
        <v>12895</v>
      </c>
      <c r="E3331" s="358" t="s">
        <v>19431</v>
      </c>
      <c r="G3331" s="358" t="s">
        <v>12886</v>
      </c>
      <c r="H3331" s="385">
        <v>32.93</v>
      </c>
      <c r="I3331" s="358" t="s">
        <v>12893</v>
      </c>
      <c r="J3331" s="358" t="s">
        <v>12888</v>
      </c>
      <c r="K3331" s="358" t="s">
        <v>13558</v>
      </c>
      <c r="L3331" s="362">
        <v>40312</v>
      </c>
      <c r="N3331" s="362">
        <v>40312</v>
      </c>
      <c r="P3331" s="356" t="s">
        <v>13605</v>
      </c>
    </row>
    <row r="3332" spans="1:16" x14ac:dyDescent="0.2">
      <c r="A3332" s="356" t="s">
        <v>10208</v>
      </c>
      <c r="B3332" s="356" t="s">
        <v>19432</v>
      </c>
      <c r="C3332" s="358" t="s">
        <v>13578</v>
      </c>
      <c r="D3332" s="358" t="s">
        <v>12931</v>
      </c>
      <c r="E3332" s="358" t="s">
        <v>19433</v>
      </c>
      <c r="G3332" s="358" t="s">
        <v>12886</v>
      </c>
      <c r="H3332" s="385">
        <v>50.4</v>
      </c>
      <c r="I3332" s="358" t="s">
        <v>12893</v>
      </c>
      <c r="J3332" s="358" t="s">
        <v>12888</v>
      </c>
      <c r="K3332" s="358" t="s">
        <v>13558</v>
      </c>
      <c r="L3332" s="362">
        <v>40338</v>
      </c>
      <c r="N3332" s="362">
        <v>40338</v>
      </c>
      <c r="P3332" s="356" t="s">
        <v>13605</v>
      </c>
    </row>
    <row r="3333" spans="1:16" x14ac:dyDescent="0.2">
      <c r="A3333" s="356" t="s">
        <v>10209</v>
      </c>
      <c r="B3333" s="356" t="s">
        <v>19434</v>
      </c>
      <c r="C3333" s="358" t="s">
        <v>12983</v>
      </c>
      <c r="D3333" s="358" t="s">
        <v>12984</v>
      </c>
      <c r="E3333" s="358" t="s">
        <v>19435</v>
      </c>
      <c r="G3333" s="358" t="s">
        <v>12886</v>
      </c>
      <c r="H3333" s="385">
        <v>8.6850000000000005</v>
      </c>
      <c r="I3333" s="358" t="s">
        <v>12893</v>
      </c>
      <c r="J3333" s="358" t="s">
        <v>12888</v>
      </c>
      <c r="K3333" s="358" t="s">
        <v>13558</v>
      </c>
      <c r="L3333" s="362">
        <v>40354</v>
      </c>
      <c r="N3333" s="362">
        <v>40354</v>
      </c>
      <c r="P3333" s="356" t="s">
        <v>13255</v>
      </c>
    </row>
    <row r="3334" spans="1:16" x14ac:dyDescent="0.2">
      <c r="A3334" s="356" t="s">
        <v>10210</v>
      </c>
      <c r="B3334" s="356" t="s">
        <v>19436</v>
      </c>
      <c r="C3334" s="358" t="s">
        <v>13001</v>
      </c>
      <c r="D3334" s="358" t="s">
        <v>12916</v>
      </c>
      <c r="E3334" s="358" t="s">
        <v>19437</v>
      </c>
      <c r="G3334" s="358" t="s">
        <v>12886</v>
      </c>
      <c r="H3334" s="385">
        <v>10.5</v>
      </c>
      <c r="I3334" s="358" t="s">
        <v>12893</v>
      </c>
      <c r="J3334" s="358" t="s">
        <v>12888</v>
      </c>
      <c r="K3334" s="358" t="s">
        <v>13558</v>
      </c>
      <c r="L3334" s="362">
        <v>40357</v>
      </c>
      <c r="N3334" s="362">
        <v>40357</v>
      </c>
      <c r="P3334" s="356" t="s">
        <v>13255</v>
      </c>
    </row>
    <row r="3335" spans="1:16" x14ac:dyDescent="0.2">
      <c r="A3335" s="356" t="s">
        <v>10211</v>
      </c>
      <c r="B3335" s="356" t="s">
        <v>19438</v>
      </c>
      <c r="C3335" s="358" t="s">
        <v>13486</v>
      </c>
      <c r="D3335" s="358" t="s">
        <v>12895</v>
      </c>
      <c r="E3335" s="358" t="s">
        <v>19439</v>
      </c>
      <c r="G3335" s="358" t="s">
        <v>12886</v>
      </c>
      <c r="H3335" s="385">
        <v>11.73</v>
      </c>
      <c r="I3335" s="358" t="s">
        <v>12893</v>
      </c>
      <c r="J3335" s="358" t="s">
        <v>12888</v>
      </c>
      <c r="K3335" s="358" t="s">
        <v>13558</v>
      </c>
      <c r="L3335" s="362">
        <v>40357</v>
      </c>
      <c r="N3335" s="362">
        <v>40357</v>
      </c>
      <c r="P3335" s="356" t="s">
        <v>13255</v>
      </c>
    </row>
    <row r="3336" spans="1:16" x14ac:dyDescent="0.2">
      <c r="A3336" s="356" t="s">
        <v>10212</v>
      </c>
      <c r="B3336" s="356" t="s">
        <v>19440</v>
      </c>
      <c r="C3336" s="358" t="s">
        <v>12883</v>
      </c>
      <c r="D3336" s="358" t="s">
        <v>12884</v>
      </c>
      <c r="E3336" s="358" t="s">
        <v>19441</v>
      </c>
      <c r="G3336" s="358" t="s">
        <v>12886</v>
      </c>
      <c r="H3336" s="385">
        <v>31.08</v>
      </c>
      <c r="I3336" s="358" t="s">
        <v>12893</v>
      </c>
      <c r="J3336" s="358" t="s">
        <v>12888</v>
      </c>
      <c r="K3336" s="358" t="s">
        <v>13558</v>
      </c>
      <c r="L3336" s="362">
        <v>40332</v>
      </c>
      <c r="N3336" s="362">
        <v>40332</v>
      </c>
      <c r="P3336" s="356" t="s">
        <v>13605</v>
      </c>
    </row>
    <row r="3337" spans="1:16" x14ac:dyDescent="0.2">
      <c r="A3337" s="356" t="s">
        <v>10213</v>
      </c>
      <c r="B3337" s="356" t="s">
        <v>19442</v>
      </c>
      <c r="C3337" s="358" t="s">
        <v>12926</v>
      </c>
      <c r="D3337" s="358" t="s">
        <v>12927</v>
      </c>
      <c r="E3337" s="358" t="s">
        <v>19443</v>
      </c>
      <c r="G3337" s="358" t="s">
        <v>12886</v>
      </c>
      <c r="H3337" s="385">
        <v>5.0599999999999996</v>
      </c>
      <c r="I3337" s="358" t="s">
        <v>12893</v>
      </c>
      <c r="J3337" s="358" t="s">
        <v>12888</v>
      </c>
      <c r="K3337" s="358" t="s">
        <v>13558</v>
      </c>
      <c r="L3337" s="362">
        <v>40323</v>
      </c>
      <c r="N3337" s="362">
        <v>40323</v>
      </c>
      <c r="P3337" s="356" t="s">
        <v>13255</v>
      </c>
    </row>
    <row r="3338" spans="1:16" x14ac:dyDescent="0.2">
      <c r="A3338" s="356" t="s">
        <v>10214</v>
      </c>
      <c r="B3338" s="356" t="s">
        <v>19444</v>
      </c>
      <c r="C3338" s="358" t="s">
        <v>13277</v>
      </c>
      <c r="D3338" s="358" t="s">
        <v>13130</v>
      </c>
      <c r="E3338" s="358" t="s">
        <v>19445</v>
      </c>
      <c r="G3338" s="358" t="s">
        <v>12886</v>
      </c>
      <c r="H3338" s="385">
        <v>60.9</v>
      </c>
      <c r="I3338" s="358" t="s">
        <v>12893</v>
      </c>
      <c r="J3338" s="358" t="s">
        <v>12888</v>
      </c>
      <c r="K3338" s="358" t="s">
        <v>13558</v>
      </c>
      <c r="L3338" s="362">
        <v>40261</v>
      </c>
      <c r="N3338" s="362">
        <v>40261</v>
      </c>
      <c r="P3338" s="356" t="s">
        <v>13605</v>
      </c>
    </row>
    <row r="3339" spans="1:16" x14ac:dyDescent="0.2">
      <c r="A3339" s="356" t="s">
        <v>10215</v>
      </c>
      <c r="B3339" s="356" t="s">
        <v>19446</v>
      </c>
      <c r="C3339" s="358" t="s">
        <v>13230</v>
      </c>
      <c r="D3339" s="358" t="s">
        <v>13231</v>
      </c>
      <c r="E3339" s="358" t="s">
        <v>19447</v>
      </c>
      <c r="G3339" s="358" t="s">
        <v>12886</v>
      </c>
      <c r="H3339" s="385">
        <v>36</v>
      </c>
      <c r="I3339" s="358" t="s">
        <v>12893</v>
      </c>
      <c r="J3339" s="358" t="s">
        <v>12888</v>
      </c>
      <c r="K3339" s="358" t="s">
        <v>13558</v>
      </c>
      <c r="L3339" s="362">
        <v>40288</v>
      </c>
      <c r="N3339" s="362">
        <v>40288</v>
      </c>
      <c r="P3339" s="356" t="s">
        <v>13605</v>
      </c>
    </row>
    <row r="3340" spans="1:16" x14ac:dyDescent="0.2">
      <c r="A3340" s="356" t="s">
        <v>10216</v>
      </c>
      <c r="B3340" s="356" t="s">
        <v>19448</v>
      </c>
      <c r="C3340" s="358" t="s">
        <v>13230</v>
      </c>
      <c r="D3340" s="358" t="s">
        <v>13231</v>
      </c>
      <c r="E3340" s="358" t="s">
        <v>19449</v>
      </c>
      <c r="G3340" s="358" t="s">
        <v>12886</v>
      </c>
      <c r="H3340" s="385">
        <v>9.52</v>
      </c>
      <c r="I3340" s="358" t="s">
        <v>12893</v>
      </c>
      <c r="J3340" s="358" t="s">
        <v>12888</v>
      </c>
      <c r="K3340" s="358" t="s">
        <v>13558</v>
      </c>
      <c r="L3340" s="362">
        <v>40408</v>
      </c>
      <c r="N3340" s="362">
        <v>40408</v>
      </c>
      <c r="P3340" s="356" t="s">
        <v>13255</v>
      </c>
    </row>
    <row r="3341" spans="1:16" x14ac:dyDescent="0.2">
      <c r="A3341" s="356" t="s">
        <v>10217</v>
      </c>
      <c r="B3341" s="356" t="s">
        <v>19450</v>
      </c>
      <c r="C3341" s="358" t="s">
        <v>13044</v>
      </c>
      <c r="D3341" s="358" t="s">
        <v>13045</v>
      </c>
      <c r="E3341" s="358" t="s">
        <v>19451</v>
      </c>
      <c r="G3341" s="358" t="s">
        <v>12886</v>
      </c>
      <c r="H3341" s="385">
        <v>5.53</v>
      </c>
      <c r="I3341" s="358" t="s">
        <v>12893</v>
      </c>
      <c r="J3341" s="358" t="s">
        <v>12888</v>
      </c>
      <c r="K3341" s="358" t="s">
        <v>13558</v>
      </c>
      <c r="L3341" s="362">
        <v>40268</v>
      </c>
      <c r="N3341" s="362">
        <v>40268</v>
      </c>
      <c r="P3341" s="356" t="s">
        <v>13255</v>
      </c>
    </row>
    <row r="3342" spans="1:16" x14ac:dyDescent="0.2">
      <c r="A3342" s="356" t="s">
        <v>10218</v>
      </c>
      <c r="B3342" s="356" t="s">
        <v>19452</v>
      </c>
      <c r="C3342" s="358" t="s">
        <v>12915</v>
      </c>
      <c r="D3342" s="358" t="s">
        <v>12916</v>
      </c>
      <c r="E3342" s="358" t="s">
        <v>19453</v>
      </c>
      <c r="G3342" s="358" t="s">
        <v>12886</v>
      </c>
      <c r="H3342" s="385">
        <v>10.8</v>
      </c>
      <c r="I3342" s="358" t="s">
        <v>12893</v>
      </c>
      <c r="J3342" s="358" t="s">
        <v>12888</v>
      </c>
      <c r="K3342" s="358" t="s">
        <v>13558</v>
      </c>
      <c r="L3342" s="362">
        <v>40301</v>
      </c>
      <c r="N3342" s="362">
        <v>40301</v>
      </c>
      <c r="P3342" s="356" t="s">
        <v>13255</v>
      </c>
    </row>
    <row r="3343" spans="1:16" x14ac:dyDescent="0.2">
      <c r="A3343" s="356" t="s">
        <v>10219</v>
      </c>
      <c r="B3343" s="356" t="s">
        <v>19454</v>
      </c>
      <c r="C3343" s="358" t="s">
        <v>12965</v>
      </c>
      <c r="D3343" s="358" t="s">
        <v>12966</v>
      </c>
      <c r="E3343" s="358" t="s">
        <v>18750</v>
      </c>
      <c r="G3343" s="358" t="s">
        <v>12886</v>
      </c>
      <c r="H3343" s="385">
        <v>15.18</v>
      </c>
      <c r="I3343" s="358" t="s">
        <v>12893</v>
      </c>
      <c r="J3343" s="358" t="s">
        <v>12888</v>
      </c>
      <c r="K3343" s="358" t="s">
        <v>13558</v>
      </c>
      <c r="L3343" s="362">
        <v>40344</v>
      </c>
      <c r="N3343" s="362">
        <v>40344</v>
      </c>
      <c r="P3343" s="356" t="s">
        <v>13605</v>
      </c>
    </row>
    <row r="3344" spans="1:16" x14ac:dyDescent="0.2">
      <c r="A3344" s="356" t="s">
        <v>10220</v>
      </c>
      <c r="B3344" s="356" t="s">
        <v>19455</v>
      </c>
      <c r="C3344" s="358" t="s">
        <v>12883</v>
      </c>
      <c r="D3344" s="358" t="s">
        <v>12884</v>
      </c>
      <c r="E3344" s="358" t="s">
        <v>19456</v>
      </c>
      <c r="G3344" s="358" t="s">
        <v>12886</v>
      </c>
      <c r="H3344" s="385">
        <v>7.03</v>
      </c>
      <c r="I3344" s="358" t="s">
        <v>12893</v>
      </c>
      <c r="J3344" s="358" t="s">
        <v>12888</v>
      </c>
      <c r="K3344" s="358" t="s">
        <v>13558</v>
      </c>
      <c r="L3344" s="362">
        <v>40400</v>
      </c>
      <c r="N3344" s="362">
        <v>40400</v>
      </c>
      <c r="P3344" s="356" t="s">
        <v>13255</v>
      </c>
    </row>
    <row r="3345" spans="1:16" x14ac:dyDescent="0.2">
      <c r="A3345" s="356" t="s">
        <v>10221</v>
      </c>
      <c r="B3345" s="356" t="s">
        <v>19457</v>
      </c>
      <c r="C3345" s="358" t="s">
        <v>13191</v>
      </c>
      <c r="D3345" s="358" t="s">
        <v>12919</v>
      </c>
      <c r="E3345" s="358" t="s">
        <v>14366</v>
      </c>
      <c r="G3345" s="358" t="s">
        <v>12886</v>
      </c>
      <c r="H3345" s="385">
        <v>6.67</v>
      </c>
      <c r="I3345" s="358" t="s">
        <v>12893</v>
      </c>
      <c r="J3345" s="358" t="s">
        <v>12888</v>
      </c>
      <c r="K3345" s="358" t="s">
        <v>13558</v>
      </c>
      <c r="L3345" s="362">
        <v>40379</v>
      </c>
      <c r="N3345" s="362">
        <v>40379</v>
      </c>
      <c r="P3345" s="356" t="s">
        <v>13255</v>
      </c>
    </row>
    <row r="3346" spans="1:16" x14ac:dyDescent="0.2">
      <c r="A3346" s="356" t="s">
        <v>10222</v>
      </c>
      <c r="B3346" s="356" t="s">
        <v>19458</v>
      </c>
      <c r="C3346" s="358" t="s">
        <v>12915</v>
      </c>
      <c r="D3346" s="358" t="s">
        <v>12916</v>
      </c>
      <c r="E3346" s="358" t="s">
        <v>17448</v>
      </c>
      <c r="G3346" s="358" t="s">
        <v>12886</v>
      </c>
      <c r="H3346" s="385">
        <v>4.4400000000000004</v>
      </c>
      <c r="I3346" s="358" t="s">
        <v>12893</v>
      </c>
      <c r="J3346" s="358" t="s">
        <v>12888</v>
      </c>
      <c r="K3346" s="358" t="s">
        <v>13558</v>
      </c>
      <c r="L3346" s="362">
        <v>40408</v>
      </c>
      <c r="N3346" s="362">
        <v>40408</v>
      </c>
      <c r="P3346" s="356" t="s">
        <v>13255</v>
      </c>
    </row>
    <row r="3347" spans="1:16" x14ac:dyDescent="0.2">
      <c r="A3347" s="356" t="s">
        <v>10223</v>
      </c>
      <c r="B3347" s="356" t="s">
        <v>19459</v>
      </c>
      <c r="C3347" s="358" t="s">
        <v>12905</v>
      </c>
      <c r="D3347" s="358" t="s">
        <v>12951</v>
      </c>
      <c r="E3347" s="358" t="s">
        <v>19460</v>
      </c>
      <c r="G3347" s="358" t="s">
        <v>12886</v>
      </c>
      <c r="H3347" s="385">
        <v>6.9</v>
      </c>
      <c r="I3347" s="358" t="s">
        <v>12893</v>
      </c>
      <c r="J3347" s="358" t="s">
        <v>12888</v>
      </c>
      <c r="K3347" s="358" t="s">
        <v>13558</v>
      </c>
      <c r="L3347" s="362">
        <v>40401</v>
      </c>
      <c r="N3347" s="362">
        <v>40401</v>
      </c>
      <c r="P3347" s="356" t="s">
        <v>13255</v>
      </c>
    </row>
    <row r="3348" spans="1:16" x14ac:dyDescent="0.2">
      <c r="A3348" s="356" t="s">
        <v>10224</v>
      </c>
      <c r="B3348" s="356" t="s">
        <v>19461</v>
      </c>
      <c r="C3348" s="358" t="s">
        <v>12905</v>
      </c>
      <c r="D3348" s="358" t="s">
        <v>12906</v>
      </c>
      <c r="E3348" s="358" t="s">
        <v>19462</v>
      </c>
      <c r="G3348" s="358" t="s">
        <v>12886</v>
      </c>
      <c r="H3348" s="385">
        <v>6.12</v>
      </c>
      <c r="I3348" s="358" t="s">
        <v>12893</v>
      </c>
      <c r="J3348" s="358" t="s">
        <v>12888</v>
      </c>
      <c r="K3348" s="358" t="s">
        <v>13558</v>
      </c>
      <c r="L3348" s="362">
        <v>40416</v>
      </c>
      <c r="N3348" s="362">
        <v>40416</v>
      </c>
      <c r="P3348" s="356" t="s">
        <v>13255</v>
      </c>
    </row>
    <row r="3349" spans="1:16" x14ac:dyDescent="0.2">
      <c r="A3349" s="356" t="s">
        <v>10225</v>
      </c>
      <c r="B3349" s="356" t="s">
        <v>19463</v>
      </c>
      <c r="C3349" s="358" t="s">
        <v>12905</v>
      </c>
      <c r="D3349" s="358" t="s">
        <v>12951</v>
      </c>
      <c r="E3349" s="358" t="s">
        <v>19464</v>
      </c>
      <c r="G3349" s="358" t="s">
        <v>12886</v>
      </c>
      <c r="H3349" s="385">
        <v>4.4660000000000002</v>
      </c>
      <c r="I3349" s="358" t="s">
        <v>12893</v>
      </c>
      <c r="J3349" s="358" t="s">
        <v>12888</v>
      </c>
      <c r="K3349" s="358" t="s">
        <v>13558</v>
      </c>
      <c r="L3349" s="362">
        <v>40317</v>
      </c>
      <c r="N3349" s="362">
        <v>40317</v>
      </c>
      <c r="P3349" s="356" t="s">
        <v>13255</v>
      </c>
    </row>
    <row r="3350" spans="1:16" x14ac:dyDescent="0.2">
      <c r="A3350" s="356" t="s">
        <v>10226</v>
      </c>
      <c r="B3350" s="356" t="s">
        <v>19465</v>
      </c>
      <c r="C3350" s="358" t="s">
        <v>13105</v>
      </c>
      <c r="D3350" s="358" t="s">
        <v>13106</v>
      </c>
      <c r="E3350" s="358" t="s">
        <v>19466</v>
      </c>
      <c r="G3350" s="358" t="s">
        <v>12886</v>
      </c>
      <c r="H3350" s="385">
        <v>6.125</v>
      </c>
      <c r="I3350" s="358" t="s">
        <v>12893</v>
      </c>
      <c r="J3350" s="358" t="s">
        <v>12888</v>
      </c>
      <c r="K3350" s="358" t="s">
        <v>13558</v>
      </c>
      <c r="L3350" s="362">
        <v>40326</v>
      </c>
      <c r="N3350" s="362">
        <v>40326</v>
      </c>
      <c r="P3350" s="356" t="s">
        <v>13255</v>
      </c>
    </row>
    <row r="3351" spans="1:16" x14ac:dyDescent="0.2">
      <c r="A3351" s="356" t="s">
        <v>10227</v>
      </c>
      <c r="B3351" s="356" t="s">
        <v>19467</v>
      </c>
      <c r="C3351" s="358" t="s">
        <v>14438</v>
      </c>
      <c r="D3351" s="358" t="s">
        <v>12931</v>
      </c>
      <c r="E3351" s="358" t="s">
        <v>18604</v>
      </c>
      <c r="G3351" s="358" t="s">
        <v>12886</v>
      </c>
      <c r="H3351" s="385">
        <v>1.08</v>
      </c>
      <c r="I3351" s="358" t="s">
        <v>12893</v>
      </c>
      <c r="J3351" s="358" t="s">
        <v>12888</v>
      </c>
      <c r="K3351" s="358" t="s">
        <v>13558</v>
      </c>
      <c r="L3351" s="362">
        <v>40291</v>
      </c>
      <c r="N3351" s="362">
        <v>40291</v>
      </c>
      <c r="P3351" s="356" t="s">
        <v>13255</v>
      </c>
    </row>
    <row r="3352" spans="1:16" x14ac:dyDescent="0.2">
      <c r="A3352" s="356" t="s">
        <v>10228</v>
      </c>
      <c r="B3352" s="356" t="s">
        <v>19468</v>
      </c>
      <c r="C3352" s="358" t="s">
        <v>19469</v>
      </c>
      <c r="D3352" s="358" t="s">
        <v>12895</v>
      </c>
      <c r="E3352" s="358" t="s">
        <v>19470</v>
      </c>
      <c r="G3352" s="358" t="s">
        <v>12886</v>
      </c>
      <c r="H3352" s="385">
        <v>29.4</v>
      </c>
      <c r="I3352" s="358" t="s">
        <v>12893</v>
      </c>
      <c r="J3352" s="358" t="s">
        <v>12888</v>
      </c>
      <c r="K3352" s="358" t="s">
        <v>13558</v>
      </c>
      <c r="L3352" s="362">
        <v>40298</v>
      </c>
      <c r="N3352" s="362">
        <v>40298</v>
      </c>
      <c r="P3352" s="356" t="s">
        <v>13255</v>
      </c>
    </row>
    <row r="3353" spans="1:16" x14ac:dyDescent="0.2">
      <c r="A3353" s="356" t="s">
        <v>10229</v>
      </c>
      <c r="B3353" s="356" t="s">
        <v>19471</v>
      </c>
      <c r="C3353" s="358" t="s">
        <v>12965</v>
      </c>
      <c r="D3353" s="358" t="s">
        <v>12966</v>
      </c>
      <c r="E3353" s="358" t="s">
        <v>19472</v>
      </c>
      <c r="G3353" s="358" t="s">
        <v>12886</v>
      </c>
      <c r="H3353" s="385">
        <v>10.08</v>
      </c>
      <c r="I3353" s="358" t="s">
        <v>12893</v>
      </c>
      <c r="J3353" s="358" t="s">
        <v>12888</v>
      </c>
      <c r="K3353" s="358" t="s">
        <v>13558</v>
      </c>
      <c r="L3353" s="362">
        <v>40352</v>
      </c>
      <c r="N3353" s="362">
        <v>40352</v>
      </c>
      <c r="P3353" s="356" t="s">
        <v>13255</v>
      </c>
    </row>
    <row r="3354" spans="1:16" x14ac:dyDescent="0.2">
      <c r="A3354" s="356" t="s">
        <v>10230</v>
      </c>
      <c r="B3354" s="356" t="s">
        <v>19473</v>
      </c>
      <c r="C3354" s="358" t="s">
        <v>19469</v>
      </c>
      <c r="D3354" s="358" t="s">
        <v>12895</v>
      </c>
      <c r="E3354" s="358" t="s">
        <v>19474</v>
      </c>
      <c r="G3354" s="358" t="s">
        <v>12886</v>
      </c>
      <c r="H3354" s="385">
        <v>29.4</v>
      </c>
      <c r="I3354" s="358" t="s">
        <v>12893</v>
      </c>
      <c r="J3354" s="358" t="s">
        <v>12888</v>
      </c>
      <c r="K3354" s="358" t="s">
        <v>13558</v>
      </c>
      <c r="L3354" s="362">
        <v>40324</v>
      </c>
      <c r="N3354" s="362">
        <v>40324</v>
      </c>
      <c r="P3354" s="356" t="s">
        <v>13255</v>
      </c>
    </row>
    <row r="3355" spans="1:16" x14ac:dyDescent="0.2">
      <c r="A3355" s="356" t="s">
        <v>10231</v>
      </c>
      <c r="B3355" s="356" t="s">
        <v>19475</v>
      </c>
      <c r="C3355" s="358" t="s">
        <v>13585</v>
      </c>
      <c r="D3355" s="358" t="s">
        <v>12910</v>
      </c>
      <c r="E3355" s="358" t="s">
        <v>19476</v>
      </c>
      <c r="G3355" s="358" t="s">
        <v>12886</v>
      </c>
      <c r="H3355" s="385">
        <v>16.059999999999999</v>
      </c>
      <c r="I3355" s="358" t="s">
        <v>12893</v>
      </c>
      <c r="J3355" s="358" t="s">
        <v>12888</v>
      </c>
      <c r="K3355" s="358" t="s">
        <v>13558</v>
      </c>
      <c r="L3355" s="362">
        <v>40354</v>
      </c>
      <c r="N3355" s="362">
        <v>40354</v>
      </c>
      <c r="P3355" s="356" t="s">
        <v>13255</v>
      </c>
    </row>
    <row r="3356" spans="1:16" x14ac:dyDescent="0.2">
      <c r="A3356" s="356" t="s">
        <v>10232</v>
      </c>
      <c r="B3356" s="356" t="s">
        <v>19477</v>
      </c>
      <c r="C3356" s="358" t="s">
        <v>13221</v>
      </c>
      <c r="D3356" s="358" t="s">
        <v>12910</v>
      </c>
      <c r="E3356" s="358" t="s">
        <v>19478</v>
      </c>
      <c r="G3356" s="358" t="s">
        <v>12886</v>
      </c>
      <c r="H3356" s="385">
        <v>20.72</v>
      </c>
      <c r="I3356" s="358" t="s">
        <v>12893</v>
      </c>
      <c r="J3356" s="358" t="s">
        <v>12888</v>
      </c>
      <c r="K3356" s="358" t="s">
        <v>13558</v>
      </c>
      <c r="L3356" s="362">
        <v>40329</v>
      </c>
      <c r="N3356" s="362">
        <v>40329</v>
      </c>
      <c r="P3356" s="356" t="s">
        <v>13255</v>
      </c>
    </row>
    <row r="3357" spans="1:16" x14ac:dyDescent="0.2">
      <c r="A3357" s="356" t="s">
        <v>10233</v>
      </c>
      <c r="B3357" s="356" t="s">
        <v>19479</v>
      </c>
      <c r="C3357" s="358" t="s">
        <v>12972</v>
      </c>
      <c r="D3357" s="358" t="s">
        <v>12973</v>
      </c>
      <c r="E3357" s="358" t="s">
        <v>16871</v>
      </c>
      <c r="G3357" s="358" t="s">
        <v>12886</v>
      </c>
      <c r="H3357" s="385">
        <v>15.39</v>
      </c>
      <c r="I3357" s="358" t="s">
        <v>12893</v>
      </c>
      <c r="J3357" s="358" t="s">
        <v>12888</v>
      </c>
      <c r="K3357" s="358" t="s">
        <v>13558</v>
      </c>
      <c r="L3357" s="362">
        <v>40292</v>
      </c>
      <c r="N3357" s="362">
        <v>40292</v>
      </c>
      <c r="P3357" s="356" t="s">
        <v>13605</v>
      </c>
    </row>
    <row r="3358" spans="1:16" x14ac:dyDescent="0.2">
      <c r="A3358" s="356" t="s">
        <v>10234</v>
      </c>
      <c r="B3358" s="356" t="s">
        <v>19480</v>
      </c>
      <c r="C3358" s="358" t="s">
        <v>12905</v>
      </c>
      <c r="D3358" s="358" t="s">
        <v>12951</v>
      </c>
      <c r="E3358" s="358" t="s">
        <v>19481</v>
      </c>
      <c r="G3358" s="358" t="s">
        <v>12886</v>
      </c>
      <c r="H3358" s="385">
        <v>4.68</v>
      </c>
      <c r="I3358" s="358" t="s">
        <v>12893</v>
      </c>
      <c r="J3358" s="358" t="s">
        <v>12888</v>
      </c>
      <c r="K3358" s="358" t="s">
        <v>13558</v>
      </c>
      <c r="L3358" s="362">
        <v>40354</v>
      </c>
      <c r="N3358" s="362">
        <v>40354</v>
      </c>
      <c r="P3358" s="356" t="s">
        <v>13255</v>
      </c>
    </row>
    <row r="3359" spans="1:16" x14ac:dyDescent="0.2">
      <c r="A3359" s="356" t="s">
        <v>10235</v>
      </c>
      <c r="B3359" s="356" t="s">
        <v>19482</v>
      </c>
      <c r="C3359" s="358" t="s">
        <v>12905</v>
      </c>
      <c r="D3359" s="358" t="s">
        <v>12987</v>
      </c>
      <c r="E3359" s="358" t="s">
        <v>19483</v>
      </c>
      <c r="G3359" s="358" t="s">
        <v>12886</v>
      </c>
      <c r="H3359" s="385">
        <v>5.04</v>
      </c>
      <c r="I3359" s="358" t="s">
        <v>12893</v>
      </c>
      <c r="J3359" s="358" t="s">
        <v>12888</v>
      </c>
      <c r="K3359" s="358" t="s">
        <v>13558</v>
      </c>
      <c r="L3359" s="362">
        <v>40308</v>
      </c>
      <c r="N3359" s="362">
        <v>40308</v>
      </c>
      <c r="P3359" s="356" t="s">
        <v>13255</v>
      </c>
    </row>
    <row r="3360" spans="1:16" x14ac:dyDescent="0.2">
      <c r="A3360" s="356" t="s">
        <v>10236</v>
      </c>
      <c r="B3360" s="356" t="s">
        <v>19484</v>
      </c>
      <c r="C3360" s="358" t="s">
        <v>12970</v>
      </c>
      <c r="D3360" s="358" t="s">
        <v>12895</v>
      </c>
      <c r="E3360" s="358" t="s">
        <v>19485</v>
      </c>
      <c r="G3360" s="358" t="s">
        <v>12886</v>
      </c>
      <c r="H3360" s="385">
        <v>8.75</v>
      </c>
      <c r="I3360" s="358" t="s">
        <v>12893</v>
      </c>
      <c r="J3360" s="358" t="s">
        <v>12888</v>
      </c>
      <c r="K3360" s="358" t="s">
        <v>13558</v>
      </c>
      <c r="L3360" s="362">
        <v>40350</v>
      </c>
      <c r="N3360" s="362">
        <v>40350</v>
      </c>
      <c r="P3360" s="356" t="s">
        <v>13255</v>
      </c>
    </row>
    <row r="3361" spans="1:16" x14ac:dyDescent="0.2">
      <c r="A3361" s="356" t="s">
        <v>10237</v>
      </c>
      <c r="B3361" s="356" t="s">
        <v>19486</v>
      </c>
      <c r="C3361" s="358" t="s">
        <v>13242</v>
      </c>
      <c r="D3361" s="358" t="s">
        <v>12976</v>
      </c>
      <c r="E3361" s="358" t="s">
        <v>19487</v>
      </c>
      <c r="G3361" s="358" t="s">
        <v>12886</v>
      </c>
      <c r="H3361" s="385">
        <v>7.82</v>
      </c>
      <c r="I3361" s="358" t="s">
        <v>12893</v>
      </c>
      <c r="J3361" s="358" t="s">
        <v>12888</v>
      </c>
      <c r="K3361" s="358" t="s">
        <v>13558</v>
      </c>
      <c r="L3361" s="362">
        <v>40355</v>
      </c>
      <c r="N3361" s="362">
        <v>40355</v>
      </c>
      <c r="P3361" s="356" t="s">
        <v>13255</v>
      </c>
    </row>
    <row r="3362" spans="1:16" x14ac:dyDescent="0.2">
      <c r="A3362" s="356" t="s">
        <v>10238</v>
      </c>
      <c r="B3362" s="356" t="s">
        <v>19488</v>
      </c>
      <c r="C3362" s="358" t="s">
        <v>13014</v>
      </c>
      <c r="D3362" s="358" t="s">
        <v>13015</v>
      </c>
      <c r="E3362" s="358" t="s">
        <v>19489</v>
      </c>
      <c r="G3362" s="358" t="s">
        <v>12886</v>
      </c>
      <c r="H3362" s="385">
        <v>7.84</v>
      </c>
      <c r="I3362" s="358" t="s">
        <v>12893</v>
      </c>
      <c r="J3362" s="358" t="s">
        <v>12888</v>
      </c>
      <c r="K3362" s="358" t="s">
        <v>13558</v>
      </c>
      <c r="L3362" s="362">
        <v>40641</v>
      </c>
      <c r="N3362" s="362">
        <v>40641</v>
      </c>
      <c r="P3362" s="356" t="s">
        <v>13255</v>
      </c>
    </row>
    <row r="3363" spans="1:16" x14ac:dyDescent="0.2">
      <c r="A3363" s="356" t="s">
        <v>10239</v>
      </c>
      <c r="B3363" s="356" t="s">
        <v>19490</v>
      </c>
      <c r="C3363" s="358" t="s">
        <v>12938</v>
      </c>
      <c r="D3363" s="358" t="s">
        <v>12939</v>
      </c>
      <c r="E3363" s="358" t="s">
        <v>19491</v>
      </c>
      <c r="G3363" s="358" t="s">
        <v>12886</v>
      </c>
      <c r="H3363" s="385">
        <v>12.42</v>
      </c>
      <c r="I3363" s="358" t="s">
        <v>12893</v>
      </c>
      <c r="J3363" s="358" t="s">
        <v>12888</v>
      </c>
      <c r="K3363" s="358" t="s">
        <v>13558</v>
      </c>
      <c r="L3363" s="362">
        <v>40337</v>
      </c>
      <c r="N3363" s="362">
        <v>40337</v>
      </c>
      <c r="P3363" s="356" t="s">
        <v>13255</v>
      </c>
    </row>
    <row r="3364" spans="1:16" x14ac:dyDescent="0.2">
      <c r="A3364" s="356" t="s">
        <v>10240</v>
      </c>
      <c r="B3364" s="356" t="s">
        <v>19492</v>
      </c>
      <c r="C3364" s="358" t="s">
        <v>12883</v>
      </c>
      <c r="D3364" s="358" t="s">
        <v>12884</v>
      </c>
      <c r="E3364" s="358" t="s">
        <v>19493</v>
      </c>
      <c r="G3364" s="358" t="s">
        <v>12886</v>
      </c>
      <c r="H3364" s="385">
        <v>10.119999999999999</v>
      </c>
      <c r="I3364" s="358" t="s">
        <v>12893</v>
      </c>
      <c r="J3364" s="358" t="s">
        <v>12888</v>
      </c>
      <c r="K3364" s="358" t="s">
        <v>13558</v>
      </c>
      <c r="L3364" s="362">
        <v>40318</v>
      </c>
      <c r="N3364" s="362">
        <v>40318</v>
      </c>
      <c r="P3364" s="356" t="s">
        <v>13255</v>
      </c>
    </row>
    <row r="3365" spans="1:16" x14ac:dyDescent="0.2">
      <c r="A3365" s="356" t="s">
        <v>10241</v>
      </c>
      <c r="B3365" s="356" t="s">
        <v>19494</v>
      </c>
      <c r="C3365" s="358" t="s">
        <v>12905</v>
      </c>
      <c r="D3365" s="358" t="s">
        <v>12906</v>
      </c>
      <c r="E3365" s="358" t="s">
        <v>19495</v>
      </c>
      <c r="G3365" s="358" t="s">
        <v>12886</v>
      </c>
      <c r="H3365" s="385">
        <v>18.86</v>
      </c>
      <c r="I3365" s="358" t="s">
        <v>12893</v>
      </c>
      <c r="J3365" s="358" t="s">
        <v>12888</v>
      </c>
      <c r="K3365" s="358" t="s">
        <v>13558</v>
      </c>
      <c r="L3365" s="362">
        <v>40382</v>
      </c>
      <c r="N3365" s="362">
        <v>40382</v>
      </c>
      <c r="P3365" s="356" t="s">
        <v>13255</v>
      </c>
    </row>
    <row r="3366" spans="1:16" x14ac:dyDescent="0.2">
      <c r="A3366" s="356" t="s">
        <v>10242</v>
      </c>
      <c r="B3366" s="356" t="s">
        <v>19496</v>
      </c>
      <c r="C3366" s="358" t="s">
        <v>13031</v>
      </c>
      <c r="D3366" s="358" t="s">
        <v>12960</v>
      </c>
      <c r="E3366" s="358" t="s">
        <v>19497</v>
      </c>
      <c r="G3366" s="358" t="s">
        <v>12886</v>
      </c>
      <c r="H3366" s="385">
        <v>9.4499999999999993</v>
      </c>
      <c r="I3366" s="358" t="s">
        <v>12893</v>
      </c>
      <c r="J3366" s="358" t="s">
        <v>12888</v>
      </c>
      <c r="K3366" s="358" t="s">
        <v>13558</v>
      </c>
      <c r="L3366" s="362">
        <v>40424</v>
      </c>
      <c r="N3366" s="362">
        <v>40424</v>
      </c>
      <c r="P3366" s="356" t="s">
        <v>13255</v>
      </c>
    </row>
    <row r="3367" spans="1:16" x14ac:dyDescent="0.2">
      <c r="A3367" s="356" t="s">
        <v>10243</v>
      </c>
      <c r="B3367" s="356" t="s">
        <v>19498</v>
      </c>
      <c r="C3367" s="358" t="s">
        <v>13139</v>
      </c>
      <c r="D3367" s="358" t="s">
        <v>13140</v>
      </c>
      <c r="E3367" s="358" t="s">
        <v>19499</v>
      </c>
      <c r="G3367" s="358" t="s">
        <v>12886</v>
      </c>
      <c r="H3367" s="385">
        <v>16.8</v>
      </c>
      <c r="I3367" s="358" t="s">
        <v>12893</v>
      </c>
      <c r="J3367" s="358" t="s">
        <v>12888</v>
      </c>
      <c r="K3367" s="358" t="s">
        <v>13558</v>
      </c>
      <c r="L3367" s="362">
        <v>40424</v>
      </c>
      <c r="N3367" s="362">
        <v>40424</v>
      </c>
      <c r="P3367" s="356" t="s">
        <v>13255</v>
      </c>
    </row>
    <row r="3368" spans="1:16" x14ac:dyDescent="0.2">
      <c r="A3368" s="356" t="s">
        <v>10244</v>
      </c>
      <c r="B3368" s="356" t="s">
        <v>19500</v>
      </c>
      <c r="C3368" s="358" t="s">
        <v>13017</v>
      </c>
      <c r="D3368" s="358" t="s">
        <v>13018</v>
      </c>
      <c r="E3368" s="358" t="s">
        <v>19501</v>
      </c>
      <c r="G3368" s="358" t="s">
        <v>12886</v>
      </c>
      <c r="H3368" s="385">
        <v>4</v>
      </c>
      <c r="I3368" s="358" t="s">
        <v>12893</v>
      </c>
      <c r="J3368" s="358" t="s">
        <v>12888</v>
      </c>
      <c r="K3368" s="358" t="s">
        <v>13558</v>
      </c>
      <c r="L3368" s="362">
        <v>40347</v>
      </c>
      <c r="N3368" s="362">
        <v>40347</v>
      </c>
      <c r="P3368" s="356" t="s">
        <v>13255</v>
      </c>
    </row>
    <row r="3369" spans="1:16" x14ac:dyDescent="0.2">
      <c r="A3369" s="356" t="s">
        <v>10245</v>
      </c>
      <c r="B3369" s="356" t="s">
        <v>19502</v>
      </c>
      <c r="C3369" s="358" t="s">
        <v>13486</v>
      </c>
      <c r="D3369" s="358" t="s">
        <v>12895</v>
      </c>
      <c r="E3369" s="358" t="s">
        <v>19503</v>
      </c>
      <c r="G3369" s="358" t="s">
        <v>12886</v>
      </c>
      <c r="H3369" s="385">
        <v>10.105</v>
      </c>
      <c r="I3369" s="358" t="s">
        <v>12893</v>
      </c>
      <c r="J3369" s="358" t="s">
        <v>12888</v>
      </c>
      <c r="K3369" s="358" t="s">
        <v>13558</v>
      </c>
      <c r="L3369" s="362">
        <v>40404</v>
      </c>
      <c r="N3369" s="362">
        <v>40404</v>
      </c>
      <c r="P3369" s="356" t="s">
        <v>13255</v>
      </c>
    </row>
    <row r="3370" spans="1:16" x14ac:dyDescent="0.2">
      <c r="A3370" s="356" t="s">
        <v>10246</v>
      </c>
      <c r="B3370" s="356" t="s">
        <v>19504</v>
      </c>
      <c r="C3370" s="358" t="s">
        <v>13168</v>
      </c>
      <c r="D3370" s="358" t="s">
        <v>13169</v>
      </c>
      <c r="E3370" s="358" t="s">
        <v>19505</v>
      </c>
      <c r="G3370" s="358" t="s">
        <v>12886</v>
      </c>
      <c r="H3370" s="385">
        <v>9.4499999999999993</v>
      </c>
      <c r="I3370" s="358" t="s">
        <v>12893</v>
      </c>
      <c r="J3370" s="358" t="s">
        <v>12888</v>
      </c>
      <c r="K3370" s="358" t="s">
        <v>13558</v>
      </c>
      <c r="L3370" s="362">
        <v>40357</v>
      </c>
      <c r="N3370" s="362">
        <v>40357</v>
      </c>
      <c r="P3370" s="356" t="s">
        <v>13255</v>
      </c>
    </row>
    <row r="3371" spans="1:16" x14ac:dyDescent="0.2">
      <c r="A3371" s="356" t="s">
        <v>10247</v>
      </c>
      <c r="B3371" s="356" t="s">
        <v>19506</v>
      </c>
      <c r="C3371" s="358" t="s">
        <v>14190</v>
      </c>
      <c r="D3371" s="358" t="s">
        <v>12931</v>
      </c>
      <c r="E3371" s="358" t="s">
        <v>19507</v>
      </c>
      <c r="G3371" s="358" t="s">
        <v>12886</v>
      </c>
      <c r="H3371" s="385">
        <v>3.7</v>
      </c>
      <c r="I3371" s="358" t="s">
        <v>12893</v>
      </c>
      <c r="J3371" s="358" t="s">
        <v>12888</v>
      </c>
      <c r="K3371" s="358" t="s">
        <v>13558</v>
      </c>
      <c r="L3371" s="362">
        <v>40387</v>
      </c>
      <c r="N3371" s="362">
        <v>40387</v>
      </c>
      <c r="P3371" s="356" t="s">
        <v>13255</v>
      </c>
    </row>
    <row r="3372" spans="1:16" x14ac:dyDescent="0.2">
      <c r="A3372" s="356" t="s">
        <v>10248</v>
      </c>
      <c r="B3372" s="356" t="s">
        <v>19508</v>
      </c>
      <c r="C3372" s="358" t="s">
        <v>13014</v>
      </c>
      <c r="D3372" s="358" t="s">
        <v>13015</v>
      </c>
      <c r="E3372" s="358" t="s">
        <v>19509</v>
      </c>
      <c r="G3372" s="358" t="s">
        <v>12886</v>
      </c>
      <c r="H3372" s="385">
        <v>9.1999999999999993</v>
      </c>
      <c r="I3372" s="358" t="s">
        <v>12893</v>
      </c>
      <c r="J3372" s="358" t="s">
        <v>12888</v>
      </c>
      <c r="K3372" s="358" t="s">
        <v>13558</v>
      </c>
      <c r="L3372" s="362">
        <v>40357</v>
      </c>
      <c r="N3372" s="362">
        <v>40357</v>
      </c>
      <c r="P3372" s="356" t="s">
        <v>13255</v>
      </c>
    </row>
    <row r="3373" spans="1:16" x14ac:dyDescent="0.2">
      <c r="A3373" s="356" t="s">
        <v>10249</v>
      </c>
      <c r="B3373" s="356" t="s">
        <v>19510</v>
      </c>
      <c r="C3373" s="358" t="s">
        <v>12905</v>
      </c>
      <c r="D3373" s="358" t="s">
        <v>12987</v>
      </c>
      <c r="E3373" s="358" t="s">
        <v>19511</v>
      </c>
      <c r="G3373" s="358" t="s">
        <v>12886</v>
      </c>
      <c r="H3373" s="385">
        <v>7.2149999999999999</v>
      </c>
      <c r="I3373" s="358" t="s">
        <v>12893</v>
      </c>
      <c r="J3373" s="358" t="s">
        <v>12888</v>
      </c>
      <c r="K3373" s="358" t="s">
        <v>13558</v>
      </c>
      <c r="L3373" s="362">
        <v>40309</v>
      </c>
      <c r="N3373" s="362">
        <v>40309</v>
      </c>
      <c r="P3373" s="356" t="s">
        <v>13255</v>
      </c>
    </row>
    <row r="3374" spans="1:16" x14ac:dyDescent="0.2">
      <c r="A3374" s="356" t="s">
        <v>10250</v>
      </c>
      <c r="B3374" s="356" t="s">
        <v>19512</v>
      </c>
      <c r="C3374" s="358" t="s">
        <v>13179</v>
      </c>
      <c r="D3374" s="358" t="s">
        <v>13180</v>
      </c>
      <c r="E3374" s="358" t="s">
        <v>19513</v>
      </c>
      <c r="G3374" s="358" t="s">
        <v>12886</v>
      </c>
      <c r="H3374" s="385">
        <v>9.5</v>
      </c>
      <c r="I3374" s="358" t="s">
        <v>12893</v>
      </c>
      <c r="J3374" s="358" t="s">
        <v>12888</v>
      </c>
      <c r="K3374" s="358" t="s">
        <v>13558</v>
      </c>
      <c r="L3374" s="362">
        <v>40905</v>
      </c>
      <c r="N3374" s="362">
        <v>40905</v>
      </c>
      <c r="P3374" s="356" t="s">
        <v>13255</v>
      </c>
    </row>
    <row r="3375" spans="1:16" x14ac:dyDescent="0.2">
      <c r="A3375" s="356" t="s">
        <v>10251</v>
      </c>
      <c r="B3375" s="356" t="s">
        <v>19514</v>
      </c>
      <c r="C3375" s="358" t="s">
        <v>16145</v>
      </c>
      <c r="D3375" s="358" t="s">
        <v>12992</v>
      </c>
      <c r="E3375" s="358" t="s">
        <v>13736</v>
      </c>
      <c r="G3375" s="358" t="s">
        <v>12886</v>
      </c>
      <c r="H3375" s="385">
        <v>5.55</v>
      </c>
      <c r="I3375" s="358" t="s">
        <v>12893</v>
      </c>
      <c r="J3375" s="358" t="s">
        <v>12888</v>
      </c>
      <c r="K3375" s="358" t="s">
        <v>13558</v>
      </c>
      <c r="L3375" s="362">
        <v>40345</v>
      </c>
      <c r="N3375" s="362">
        <v>40345</v>
      </c>
      <c r="P3375" s="356" t="s">
        <v>13255</v>
      </c>
    </row>
    <row r="3376" spans="1:16" x14ac:dyDescent="0.2">
      <c r="A3376" s="356" t="s">
        <v>10252</v>
      </c>
      <c r="B3376" s="356" t="s">
        <v>19515</v>
      </c>
      <c r="C3376" s="358" t="s">
        <v>13621</v>
      </c>
      <c r="D3376" s="358" t="s">
        <v>12960</v>
      </c>
      <c r="E3376" s="358" t="s">
        <v>19516</v>
      </c>
      <c r="G3376" s="358" t="s">
        <v>12886</v>
      </c>
      <c r="H3376" s="385">
        <v>6.58</v>
      </c>
      <c r="I3376" s="358" t="s">
        <v>12893</v>
      </c>
      <c r="J3376" s="358" t="s">
        <v>12888</v>
      </c>
      <c r="K3376" s="358" t="s">
        <v>13558</v>
      </c>
      <c r="L3376" s="362">
        <v>40851</v>
      </c>
      <c r="N3376" s="362">
        <v>40851</v>
      </c>
      <c r="P3376" s="356" t="s">
        <v>13255</v>
      </c>
    </row>
    <row r="3377" spans="1:16" x14ac:dyDescent="0.2">
      <c r="A3377" s="356" t="s">
        <v>10253</v>
      </c>
      <c r="B3377" s="356" t="s">
        <v>19517</v>
      </c>
      <c r="C3377" s="358" t="s">
        <v>13105</v>
      </c>
      <c r="D3377" s="358" t="s">
        <v>13106</v>
      </c>
      <c r="E3377" s="358" t="s">
        <v>19518</v>
      </c>
      <c r="G3377" s="358" t="s">
        <v>12886</v>
      </c>
      <c r="H3377" s="385">
        <v>25.38</v>
      </c>
      <c r="I3377" s="358" t="s">
        <v>12893</v>
      </c>
      <c r="J3377" s="358" t="s">
        <v>12888</v>
      </c>
      <c r="K3377" s="358" t="s">
        <v>13558</v>
      </c>
      <c r="L3377" s="362">
        <v>40420</v>
      </c>
      <c r="N3377" s="362">
        <v>40420</v>
      </c>
      <c r="P3377" s="356" t="s">
        <v>13255</v>
      </c>
    </row>
    <row r="3378" spans="1:16" x14ac:dyDescent="0.2">
      <c r="A3378" s="356" t="s">
        <v>10254</v>
      </c>
      <c r="B3378" s="356" t="s">
        <v>19519</v>
      </c>
      <c r="C3378" s="358" t="s">
        <v>13091</v>
      </c>
      <c r="D3378" s="358" t="s">
        <v>12910</v>
      </c>
      <c r="E3378" s="358" t="s">
        <v>19520</v>
      </c>
      <c r="G3378" s="358" t="s">
        <v>12886</v>
      </c>
      <c r="H3378" s="385">
        <v>7.02</v>
      </c>
      <c r="I3378" s="358" t="s">
        <v>12893</v>
      </c>
      <c r="J3378" s="358" t="s">
        <v>12888</v>
      </c>
      <c r="K3378" s="358" t="s">
        <v>13558</v>
      </c>
      <c r="L3378" s="362">
        <v>40431</v>
      </c>
      <c r="N3378" s="362">
        <v>40431</v>
      </c>
      <c r="P3378" s="356" t="s">
        <v>13255</v>
      </c>
    </row>
    <row r="3379" spans="1:16" x14ac:dyDescent="0.2">
      <c r="A3379" s="356" t="s">
        <v>10255</v>
      </c>
      <c r="B3379" s="356" t="s">
        <v>19521</v>
      </c>
      <c r="C3379" s="358" t="s">
        <v>13578</v>
      </c>
      <c r="D3379" s="358" t="s">
        <v>12931</v>
      </c>
      <c r="E3379" s="358" t="s">
        <v>19522</v>
      </c>
      <c r="G3379" s="358" t="s">
        <v>12886</v>
      </c>
      <c r="H3379" s="385">
        <v>10.98</v>
      </c>
      <c r="I3379" s="358" t="s">
        <v>12893</v>
      </c>
      <c r="J3379" s="358" t="s">
        <v>12888</v>
      </c>
      <c r="K3379" s="358" t="s">
        <v>13558</v>
      </c>
      <c r="L3379" s="362">
        <v>40429</v>
      </c>
      <c r="N3379" s="362">
        <v>40429</v>
      </c>
      <c r="P3379" s="356" t="s">
        <v>13255</v>
      </c>
    </row>
    <row r="3380" spans="1:16" x14ac:dyDescent="0.2">
      <c r="A3380" s="356" t="s">
        <v>10256</v>
      </c>
      <c r="B3380" s="356" t="s">
        <v>19523</v>
      </c>
      <c r="C3380" s="358" t="s">
        <v>13609</v>
      </c>
      <c r="D3380" s="358" t="s">
        <v>12895</v>
      </c>
      <c r="E3380" s="358" t="s">
        <v>19524</v>
      </c>
      <c r="G3380" s="358" t="s">
        <v>12886</v>
      </c>
      <c r="H3380" s="385">
        <v>12.92</v>
      </c>
      <c r="I3380" s="358" t="s">
        <v>12893</v>
      </c>
      <c r="J3380" s="358" t="s">
        <v>12888</v>
      </c>
      <c r="K3380" s="358" t="s">
        <v>13558</v>
      </c>
      <c r="L3380" s="362">
        <v>40420</v>
      </c>
      <c r="N3380" s="362">
        <v>40420</v>
      </c>
      <c r="P3380" s="356" t="s">
        <v>13255</v>
      </c>
    </row>
    <row r="3381" spans="1:16" x14ac:dyDescent="0.2">
      <c r="A3381" s="356" t="s">
        <v>10257</v>
      </c>
      <c r="B3381" s="356" t="s">
        <v>19523</v>
      </c>
      <c r="C3381" s="358" t="s">
        <v>13609</v>
      </c>
      <c r="D3381" s="358" t="s">
        <v>12895</v>
      </c>
      <c r="E3381" s="358" t="s">
        <v>19524</v>
      </c>
      <c r="G3381" s="358" t="s">
        <v>12886</v>
      </c>
      <c r="H3381" s="385">
        <v>3.04</v>
      </c>
      <c r="I3381" s="358" t="s">
        <v>12893</v>
      </c>
      <c r="J3381" s="358" t="s">
        <v>12888</v>
      </c>
      <c r="K3381" s="358" t="s">
        <v>13558</v>
      </c>
      <c r="L3381" s="362">
        <v>40882</v>
      </c>
      <c r="N3381" s="362">
        <v>40882</v>
      </c>
      <c r="P3381" s="356" t="s">
        <v>13255</v>
      </c>
    </row>
    <row r="3382" spans="1:16" x14ac:dyDescent="0.2">
      <c r="A3382" s="356" t="s">
        <v>10258</v>
      </c>
      <c r="B3382" s="356" t="s">
        <v>19525</v>
      </c>
      <c r="C3382" s="358" t="s">
        <v>13393</v>
      </c>
      <c r="D3382" s="358" t="s">
        <v>12973</v>
      </c>
      <c r="E3382" s="358" t="s">
        <v>18150</v>
      </c>
      <c r="G3382" s="358" t="s">
        <v>12886</v>
      </c>
      <c r="H3382" s="385">
        <v>7.82</v>
      </c>
      <c r="I3382" s="358" t="s">
        <v>12893</v>
      </c>
      <c r="J3382" s="358" t="s">
        <v>12888</v>
      </c>
      <c r="K3382" s="358" t="s">
        <v>13558</v>
      </c>
      <c r="L3382" s="362">
        <v>40341</v>
      </c>
      <c r="N3382" s="362">
        <v>40341</v>
      </c>
      <c r="P3382" s="356" t="s">
        <v>13255</v>
      </c>
    </row>
    <row r="3383" spans="1:16" x14ac:dyDescent="0.2">
      <c r="A3383" s="356" t="s">
        <v>10259</v>
      </c>
      <c r="B3383" s="356" t="s">
        <v>19526</v>
      </c>
      <c r="C3383" s="358" t="s">
        <v>12933</v>
      </c>
      <c r="D3383" s="358" t="s">
        <v>12934</v>
      </c>
      <c r="E3383" s="358" t="s">
        <v>19527</v>
      </c>
      <c r="G3383" s="358" t="s">
        <v>12886</v>
      </c>
      <c r="H3383" s="385">
        <v>8.74</v>
      </c>
      <c r="I3383" s="358" t="s">
        <v>12893</v>
      </c>
      <c r="J3383" s="358" t="s">
        <v>12888</v>
      </c>
      <c r="K3383" s="358" t="s">
        <v>13558</v>
      </c>
      <c r="L3383" s="362">
        <v>40358</v>
      </c>
      <c r="N3383" s="362">
        <v>40358</v>
      </c>
      <c r="P3383" s="356" t="s">
        <v>13255</v>
      </c>
    </row>
    <row r="3384" spans="1:16" x14ac:dyDescent="0.2">
      <c r="A3384" s="356" t="s">
        <v>10260</v>
      </c>
      <c r="B3384" s="356" t="s">
        <v>19528</v>
      </c>
      <c r="C3384" s="358" t="s">
        <v>13120</v>
      </c>
      <c r="D3384" s="358" t="s">
        <v>12984</v>
      </c>
      <c r="E3384" s="358" t="s">
        <v>19529</v>
      </c>
      <c r="G3384" s="358" t="s">
        <v>12886</v>
      </c>
      <c r="H3384" s="385">
        <v>7.7</v>
      </c>
      <c r="I3384" s="358" t="s">
        <v>12893</v>
      </c>
      <c r="J3384" s="358" t="s">
        <v>12888</v>
      </c>
      <c r="K3384" s="358" t="s">
        <v>13558</v>
      </c>
      <c r="L3384" s="362">
        <v>40353</v>
      </c>
      <c r="N3384" s="362">
        <v>40353</v>
      </c>
      <c r="P3384" s="356" t="s">
        <v>13255</v>
      </c>
    </row>
    <row r="3385" spans="1:16" x14ac:dyDescent="0.2">
      <c r="A3385" s="356" t="s">
        <v>10261</v>
      </c>
      <c r="B3385" s="356" t="s">
        <v>19530</v>
      </c>
      <c r="C3385" s="358" t="s">
        <v>12909</v>
      </c>
      <c r="D3385" s="358" t="s">
        <v>12910</v>
      </c>
      <c r="E3385" s="358" t="s">
        <v>19531</v>
      </c>
      <c r="G3385" s="358" t="s">
        <v>12886</v>
      </c>
      <c r="H3385" s="385">
        <v>10.26</v>
      </c>
      <c r="I3385" s="358" t="s">
        <v>12893</v>
      </c>
      <c r="J3385" s="358" t="s">
        <v>12888</v>
      </c>
      <c r="K3385" s="358" t="s">
        <v>13558</v>
      </c>
      <c r="L3385" s="362">
        <v>40352</v>
      </c>
      <c r="N3385" s="362">
        <v>40352</v>
      </c>
      <c r="P3385" s="356" t="s">
        <v>13255</v>
      </c>
    </row>
    <row r="3386" spans="1:16" x14ac:dyDescent="0.2">
      <c r="A3386" s="356" t="s">
        <v>10262</v>
      </c>
      <c r="B3386" s="356" t="s">
        <v>19532</v>
      </c>
      <c r="C3386" s="358" t="s">
        <v>13116</v>
      </c>
      <c r="D3386" s="358" t="s">
        <v>12919</v>
      </c>
      <c r="E3386" s="358" t="s">
        <v>19533</v>
      </c>
      <c r="G3386" s="358" t="s">
        <v>12886</v>
      </c>
      <c r="H3386" s="385">
        <v>5.4</v>
      </c>
      <c r="I3386" s="358" t="s">
        <v>12893</v>
      </c>
      <c r="J3386" s="358" t="s">
        <v>12888</v>
      </c>
      <c r="K3386" s="358" t="s">
        <v>13558</v>
      </c>
      <c r="L3386" s="362">
        <v>40303</v>
      </c>
      <c r="N3386" s="362">
        <v>40303</v>
      </c>
      <c r="P3386" s="356" t="s">
        <v>13255</v>
      </c>
    </row>
    <row r="3387" spans="1:16" x14ac:dyDescent="0.2">
      <c r="A3387" s="356" t="s">
        <v>10263</v>
      </c>
      <c r="B3387" s="356" t="s">
        <v>19534</v>
      </c>
      <c r="C3387" s="358" t="s">
        <v>13099</v>
      </c>
      <c r="D3387" s="358" t="s">
        <v>12916</v>
      </c>
      <c r="E3387" s="358" t="s">
        <v>19535</v>
      </c>
      <c r="G3387" s="358" t="s">
        <v>12886</v>
      </c>
      <c r="H3387" s="385">
        <v>9.7200000000000006</v>
      </c>
      <c r="I3387" s="358" t="s">
        <v>12893</v>
      </c>
      <c r="J3387" s="358" t="s">
        <v>12888</v>
      </c>
      <c r="K3387" s="358" t="s">
        <v>13558</v>
      </c>
      <c r="L3387" s="362">
        <v>40310</v>
      </c>
      <c r="N3387" s="362">
        <v>40310</v>
      </c>
      <c r="P3387" s="356" t="s">
        <v>13255</v>
      </c>
    </row>
    <row r="3388" spans="1:16" x14ac:dyDescent="0.2">
      <c r="A3388" s="356" t="s">
        <v>10264</v>
      </c>
      <c r="B3388" s="356" t="s">
        <v>19534</v>
      </c>
      <c r="C3388" s="358" t="s">
        <v>13099</v>
      </c>
      <c r="D3388" s="358" t="s">
        <v>12916</v>
      </c>
      <c r="E3388" s="358" t="s">
        <v>19535</v>
      </c>
      <c r="G3388" s="358" t="s">
        <v>12886</v>
      </c>
      <c r="H3388" s="385">
        <v>7.41</v>
      </c>
      <c r="I3388" s="358" t="s">
        <v>12893</v>
      </c>
      <c r="J3388" s="358" t="s">
        <v>12888</v>
      </c>
      <c r="K3388" s="358" t="s">
        <v>13558</v>
      </c>
      <c r="L3388" s="362">
        <v>40905</v>
      </c>
      <c r="N3388" s="362">
        <v>40905</v>
      </c>
      <c r="P3388" s="356" t="s">
        <v>13255</v>
      </c>
    </row>
    <row r="3389" spans="1:16" x14ac:dyDescent="0.2">
      <c r="A3389" s="356" t="s">
        <v>10265</v>
      </c>
      <c r="B3389" s="356" t="s">
        <v>19536</v>
      </c>
      <c r="C3389" s="358" t="s">
        <v>13502</v>
      </c>
      <c r="D3389" s="358" t="s">
        <v>12984</v>
      </c>
      <c r="E3389" s="358" t="s">
        <v>19537</v>
      </c>
      <c r="G3389" s="358" t="s">
        <v>12886</v>
      </c>
      <c r="H3389" s="385">
        <v>9.66</v>
      </c>
      <c r="I3389" s="358" t="s">
        <v>12893</v>
      </c>
      <c r="J3389" s="358" t="s">
        <v>12888</v>
      </c>
      <c r="K3389" s="358" t="s">
        <v>13558</v>
      </c>
      <c r="L3389" s="362">
        <v>40385</v>
      </c>
      <c r="N3389" s="362">
        <v>40385</v>
      </c>
      <c r="P3389" s="356" t="s">
        <v>13255</v>
      </c>
    </row>
    <row r="3390" spans="1:16" x14ac:dyDescent="0.2">
      <c r="A3390" s="356" t="s">
        <v>10266</v>
      </c>
      <c r="B3390" s="356" t="s">
        <v>19538</v>
      </c>
      <c r="C3390" s="358" t="s">
        <v>13502</v>
      </c>
      <c r="D3390" s="358" t="s">
        <v>12984</v>
      </c>
      <c r="E3390" s="358" t="s">
        <v>19539</v>
      </c>
      <c r="G3390" s="358" t="s">
        <v>12886</v>
      </c>
      <c r="H3390" s="385">
        <v>27.6</v>
      </c>
      <c r="I3390" s="358" t="s">
        <v>12893</v>
      </c>
      <c r="J3390" s="358" t="s">
        <v>12888</v>
      </c>
      <c r="K3390" s="358" t="s">
        <v>13558</v>
      </c>
      <c r="L3390" s="362">
        <v>40386</v>
      </c>
      <c r="N3390" s="362">
        <v>40386</v>
      </c>
      <c r="P3390" s="356" t="s">
        <v>13255</v>
      </c>
    </row>
    <row r="3391" spans="1:16" x14ac:dyDescent="0.2">
      <c r="A3391" s="356" t="s">
        <v>10267</v>
      </c>
      <c r="B3391" s="356" t="s">
        <v>19540</v>
      </c>
      <c r="C3391" s="358" t="s">
        <v>13044</v>
      </c>
      <c r="D3391" s="358" t="s">
        <v>13045</v>
      </c>
      <c r="E3391" s="358" t="s">
        <v>19541</v>
      </c>
      <c r="G3391" s="358" t="s">
        <v>12886</v>
      </c>
      <c r="H3391" s="385">
        <v>6.48</v>
      </c>
      <c r="I3391" s="358" t="s">
        <v>12893</v>
      </c>
      <c r="J3391" s="358" t="s">
        <v>12888</v>
      </c>
      <c r="K3391" s="358" t="s">
        <v>13558</v>
      </c>
      <c r="L3391" s="362">
        <v>40429</v>
      </c>
      <c r="N3391" s="362">
        <v>40429</v>
      </c>
      <c r="P3391" s="356" t="s">
        <v>13255</v>
      </c>
    </row>
    <row r="3392" spans="1:16" x14ac:dyDescent="0.2">
      <c r="A3392" s="356" t="s">
        <v>10268</v>
      </c>
      <c r="B3392" s="356" t="s">
        <v>19542</v>
      </c>
      <c r="C3392" s="358" t="s">
        <v>12962</v>
      </c>
      <c r="D3392" s="358" t="s">
        <v>12963</v>
      </c>
      <c r="E3392" s="358" t="s">
        <v>19543</v>
      </c>
      <c r="G3392" s="358" t="s">
        <v>12886</v>
      </c>
      <c r="H3392" s="385">
        <v>7.4</v>
      </c>
      <c r="I3392" s="358" t="s">
        <v>12893</v>
      </c>
      <c r="J3392" s="358" t="s">
        <v>12888</v>
      </c>
      <c r="K3392" s="358" t="s">
        <v>13558</v>
      </c>
      <c r="L3392" s="362">
        <v>40422</v>
      </c>
      <c r="N3392" s="362">
        <v>40422</v>
      </c>
      <c r="P3392" s="356" t="s">
        <v>13255</v>
      </c>
    </row>
    <row r="3393" spans="1:16" x14ac:dyDescent="0.2">
      <c r="A3393" s="356" t="s">
        <v>10269</v>
      </c>
      <c r="B3393" s="356" t="s">
        <v>19544</v>
      </c>
      <c r="C3393" s="358" t="s">
        <v>12962</v>
      </c>
      <c r="D3393" s="358" t="s">
        <v>12963</v>
      </c>
      <c r="E3393" s="358" t="s">
        <v>19545</v>
      </c>
      <c r="G3393" s="358" t="s">
        <v>12886</v>
      </c>
      <c r="H3393" s="385">
        <v>7.77</v>
      </c>
      <c r="I3393" s="358" t="s">
        <v>12893</v>
      </c>
      <c r="J3393" s="358" t="s">
        <v>12888</v>
      </c>
      <c r="K3393" s="358" t="s">
        <v>13558</v>
      </c>
      <c r="L3393" s="362">
        <v>40422</v>
      </c>
      <c r="N3393" s="362">
        <v>40422</v>
      </c>
      <c r="P3393" s="356" t="s">
        <v>13255</v>
      </c>
    </row>
    <row r="3394" spans="1:16" x14ac:dyDescent="0.2">
      <c r="A3394" s="356" t="s">
        <v>10270</v>
      </c>
      <c r="B3394" s="356" t="s">
        <v>19546</v>
      </c>
      <c r="C3394" s="358" t="s">
        <v>12962</v>
      </c>
      <c r="D3394" s="358" t="s">
        <v>12963</v>
      </c>
      <c r="E3394" s="358" t="s">
        <v>19547</v>
      </c>
      <c r="G3394" s="358" t="s">
        <v>12886</v>
      </c>
      <c r="H3394" s="385">
        <v>8.8800000000000008</v>
      </c>
      <c r="I3394" s="358" t="s">
        <v>12893</v>
      </c>
      <c r="J3394" s="358" t="s">
        <v>12888</v>
      </c>
      <c r="K3394" s="358" t="s">
        <v>13558</v>
      </c>
      <c r="L3394" s="362">
        <v>40422</v>
      </c>
      <c r="N3394" s="362">
        <v>40422</v>
      </c>
      <c r="P3394" s="356" t="s">
        <v>13255</v>
      </c>
    </row>
    <row r="3395" spans="1:16" x14ac:dyDescent="0.2">
      <c r="A3395" s="356" t="s">
        <v>10271</v>
      </c>
      <c r="B3395" s="356" t="s">
        <v>19548</v>
      </c>
      <c r="C3395" s="358" t="s">
        <v>12989</v>
      </c>
      <c r="D3395" s="358" t="s">
        <v>12910</v>
      </c>
      <c r="E3395" s="358" t="s">
        <v>19549</v>
      </c>
      <c r="G3395" s="358" t="s">
        <v>12886</v>
      </c>
      <c r="H3395" s="385">
        <v>9.6750000000000007</v>
      </c>
      <c r="I3395" s="358" t="s">
        <v>12893</v>
      </c>
      <c r="J3395" s="358" t="s">
        <v>12888</v>
      </c>
      <c r="K3395" s="358" t="s">
        <v>13558</v>
      </c>
      <c r="L3395" s="362">
        <v>40351</v>
      </c>
      <c r="N3395" s="362">
        <v>40351</v>
      </c>
      <c r="P3395" s="356" t="s">
        <v>13255</v>
      </c>
    </row>
    <row r="3396" spans="1:16" x14ac:dyDescent="0.2">
      <c r="A3396" s="356" t="s">
        <v>10272</v>
      </c>
      <c r="B3396" s="356" t="s">
        <v>19550</v>
      </c>
      <c r="C3396" s="358" t="s">
        <v>13022</v>
      </c>
      <c r="D3396" s="358" t="s">
        <v>12931</v>
      </c>
      <c r="E3396" s="358" t="s">
        <v>19551</v>
      </c>
      <c r="G3396" s="358" t="s">
        <v>12886</v>
      </c>
      <c r="H3396" s="385">
        <v>29.76</v>
      </c>
      <c r="I3396" s="358" t="s">
        <v>12887</v>
      </c>
      <c r="J3396" s="358" t="s">
        <v>12888</v>
      </c>
      <c r="K3396" s="358" t="s">
        <v>13558</v>
      </c>
      <c r="L3396" s="362">
        <v>40900</v>
      </c>
      <c r="N3396" s="362">
        <v>40900</v>
      </c>
      <c r="P3396" s="356" t="s">
        <v>13255</v>
      </c>
    </row>
    <row r="3397" spans="1:16" x14ac:dyDescent="0.2">
      <c r="A3397" s="356" t="s">
        <v>10273</v>
      </c>
      <c r="B3397" s="356" t="s">
        <v>19552</v>
      </c>
      <c r="C3397" s="358" t="s">
        <v>13970</v>
      </c>
      <c r="D3397" s="358" t="s">
        <v>12910</v>
      </c>
      <c r="E3397" s="358" t="s">
        <v>19553</v>
      </c>
      <c r="G3397" s="358" t="s">
        <v>12886</v>
      </c>
      <c r="H3397" s="385">
        <v>9</v>
      </c>
      <c r="I3397" s="358" t="s">
        <v>12893</v>
      </c>
      <c r="J3397" s="358" t="s">
        <v>12888</v>
      </c>
      <c r="K3397" s="358" t="s">
        <v>13558</v>
      </c>
      <c r="L3397" s="362">
        <v>40354</v>
      </c>
      <c r="N3397" s="362">
        <v>40354</v>
      </c>
      <c r="P3397" s="356" t="s">
        <v>13255</v>
      </c>
    </row>
    <row r="3398" spans="1:16" x14ac:dyDescent="0.2">
      <c r="A3398" s="356" t="s">
        <v>10274</v>
      </c>
      <c r="B3398" s="356" t="s">
        <v>19554</v>
      </c>
      <c r="C3398" s="358" t="s">
        <v>14214</v>
      </c>
      <c r="D3398" s="358" t="s">
        <v>12916</v>
      </c>
      <c r="E3398" s="358" t="s">
        <v>16236</v>
      </c>
      <c r="G3398" s="358" t="s">
        <v>12886</v>
      </c>
      <c r="H3398" s="385">
        <v>18.998000000000001</v>
      </c>
      <c r="I3398" s="358" t="s">
        <v>12893</v>
      </c>
      <c r="J3398" s="358" t="s">
        <v>12888</v>
      </c>
      <c r="K3398" s="358" t="s">
        <v>13558</v>
      </c>
      <c r="L3398" s="362">
        <v>40396</v>
      </c>
      <c r="N3398" s="362">
        <v>40396</v>
      </c>
      <c r="P3398" s="356" t="s">
        <v>13255</v>
      </c>
    </row>
    <row r="3399" spans="1:16" x14ac:dyDescent="0.2">
      <c r="A3399" s="356" t="s">
        <v>10275</v>
      </c>
      <c r="B3399" s="356" t="s">
        <v>19555</v>
      </c>
      <c r="C3399" s="358" t="s">
        <v>12972</v>
      </c>
      <c r="D3399" s="358" t="s">
        <v>12973</v>
      </c>
      <c r="E3399" s="358" t="s">
        <v>18551</v>
      </c>
      <c r="G3399" s="358" t="s">
        <v>12886</v>
      </c>
      <c r="H3399" s="385">
        <v>13.8</v>
      </c>
      <c r="I3399" s="358" t="s">
        <v>12893</v>
      </c>
      <c r="J3399" s="358" t="s">
        <v>12888</v>
      </c>
      <c r="K3399" s="358" t="s">
        <v>13558</v>
      </c>
      <c r="L3399" s="362">
        <v>40358</v>
      </c>
      <c r="N3399" s="362">
        <v>40358</v>
      </c>
      <c r="P3399" s="356" t="s">
        <v>13605</v>
      </c>
    </row>
    <row r="3400" spans="1:16" x14ac:dyDescent="0.2">
      <c r="A3400" s="356" t="s">
        <v>10276</v>
      </c>
      <c r="B3400" s="356" t="s">
        <v>19556</v>
      </c>
      <c r="C3400" s="358" t="s">
        <v>13599</v>
      </c>
      <c r="D3400" s="358" t="s">
        <v>12931</v>
      </c>
      <c r="E3400" s="358" t="s">
        <v>19557</v>
      </c>
      <c r="G3400" s="358" t="s">
        <v>12886</v>
      </c>
      <c r="H3400" s="385">
        <v>5.52</v>
      </c>
      <c r="I3400" s="358" t="s">
        <v>12893</v>
      </c>
      <c r="J3400" s="358" t="s">
        <v>12888</v>
      </c>
      <c r="K3400" s="358" t="s">
        <v>13558</v>
      </c>
      <c r="L3400" s="362">
        <v>40435</v>
      </c>
      <c r="N3400" s="362">
        <v>40435</v>
      </c>
      <c r="P3400" s="356" t="s">
        <v>13255</v>
      </c>
    </row>
    <row r="3401" spans="1:16" x14ac:dyDescent="0.2">
      <c r="A3401" s="356" t="s">
        <v>10277</v>
      </c>
      <c r="B3401" s="356" t="s">
        <v>19558</v>
      </c>
      <c r="C3401" s="358" t="s">
        <v>13678</v>
      </c>
      <c r="D3401" s="358" t="s">
        <v>13130</v>
      </c>
      <c r="E3401" s="358" t="s">
        <v>19559</v>
      </c>
      <c r="G3401" s="358" t="s">
        <v>12886</v>
      </c>
      <c r="H3401" s="385">
        <v>8.8149999999999995</v>
      </c>
      <c r="I3401" s="358" t="s">
        <v>12893</v>
      </c>
      <c r="J3401" s="358" t="s">
        <v>12888</v>
      </c>
      <c r="K3401" s="358" t="s">
        <v>13558</v>
      </c>
      <c r="L3401" s="362">
        <v>40434</v>
      </c>
      <c r="N3401" s="362">
        <v>40434</v>
      </c>
      <c r="P3401" s="356" t="s">
        <v>13255</v>
      </c>
    </row>
    <row r="3402" spans="1:16" x14ac:dyDescent="0.2">
      <c r="A3402" s="356" t="s">
        <v>10278</v>
      </c>
      <c r="B3402" s="356" t="s">
        <v>19560</v>
      </c>
      <c r="C3402" s="358" t="s">
        <v>13099</v>
      </c>
      <c r="D3402" s="358" t="s">
        <v>12916</v>
      </c>
      <c r="E3402" s="358" t="s">
        <v>19561</v>
      </c>
      <c r="G3402" s="358" t="s">
        <v>12886</v>
      </c>
      <c r="H3402" s="385">
        <v>8.2799999999999994</v>
      </c>
      <c r="I3402" s="358" t="s">
        <v>12893</v>
      </c>
      <c r="J3402" s="358" t="s">
        <v>12888</v>
      </c>
      <c r="K3402" s="358" t="s">
        <v>13558</v>
      </c>
      <c r="L3402" s="362">
        <v>40424</v>
      </c>
      <c r="N3402" s="362">
        <v>40424</v>
      </c>
      <c r="P3402" s="356" t="s">
        <v>13255</v>
      </c>
    </row>
    <row r="3403" spans="1:16" x14ac:dyDescent="0.2">
      <c r="A3403" s="356" t="s">
        <v>10279</v>
      </c>
      <c r="B3403" s="356" t="s">
        <v>19562</v>
      </c>
      <c r="C3403" s="358" t="s">
        <v>13783</v>
      </c>
      <c r="D3403" s="358" t="s">
        <v>13015</v>
      </c>
      <c r="E3403" s="358" t="s">
        <v>19563</v>
      </c>
      <c r="G3403" s="358" t="s">
        <v>12886</v>
      </c>
      <c r="H3403" s="385">
        <v>8.8149999999999995</v>
      </c>
      <c r="I3403" s="358" t="s">
        <v>12893</v>
      </c>
      <c r="J3403" s="358" t="s">
        <v>12888</v>
      </c>
      <c r="K3403" s="358" t="s">
        <v>13558</v>
      </c>
      <c r="L3403" s="362">
        <v>40298</v>
      </c>
      <c r="N3403" s="362">
        <v>40298</v>
      </c>
      <c r="P3403" s="356" t="s">
        <v>13255</v>
      </c>
    </row>
    <row r="3404" spans="1:16" x14ac:dyDescent="0.2">
      <c r="A3404" s="356" t="s">
        <v>10280</v>
      </c>
      <c r="B3404" s="356" t="s">
        <v>19564</v>
      </c>
      <c r="C3404" s="358" t="s">
        <v>12965</v>
      </c>
      <c r="D3404" s="358" t="s">
        <v>12966</v>
      </c>
      <c r="E3404" s="358" t="s">
        <v>14240</v>
      </c>
      <c r="G3404" s="358" t="s">
        <v>12886</v>
      </c>
      <c r="H3404" s="385">
        <v>7.2</v>
      </c>
      <c r="I3404" s="358" t="s">
        <v>12893</v>
      </c>
      <c r="J3404" s="358" t="s">
        <v>12888</v>
      </c>
      <c r="K3404" s="358" t="s">
        <v>13558</v>
      </c>
      <c r="L3404" s="362">
        <v>40359</v>
      </c>
      <c r="N3404" s="362">
        <v>40359</v>
      </c>
      <c r="P3404" s="356" t="s">
        <v>13255</v>
      </c>
    </row>
    <row r="3405" spans="1:16" x14ac:dyDescent="0.2">
      <c r="A3405" s="356" t="s">
        <v>10281</v>
      </c>
      <c r="B3405" s="356" t="s">
        <v>19565</v>
      </c>
      <c r="C3405" s="358" t="s">
        <v>14270</v>
      </c>
      <c r="D3405" s="358" t="s">
        <v>12931</v>
      </c>
      <c r="E3405" s="358" t="s">
        <v>19566</v>
      </c>
      <c r="G3405" s="358" t="s">
        <v>12886</v>
      </c>
      <c r="H3405" s="385">
        <v>9.7200000000000006</v>
      </c>
      <c r="I3405" s="358" t="s">
        <v>12893</v>
      </c>
      <c r="J3405" s="358" t="s">
        <v>12888</v>
      </c>
      <c r="K3405" s="358" t="s">
        <v>13558</v>
      </c>
      <c r="L3405" s="362">
        <v>40441</v>
      </c>
      <c r="N3405" s="362">
        <v>40441</v>
      </c>
      <c r="P3405" s="356" t="s">
        <v>13255</v>
      </c>
    </row>
    <row r="3406" spans="1:16" x14ac:dyDescent="0.2">
      <c r="A3406" s="356" t="s">
        <v>10282</v>
      </c>
      <c r="B3406" s="356" t="s">
        <v>19567</v>
      </c>
      <c r="C3406" s="358" t="s">
        <v>13595</v>
      </c>
      <c r="D3406" s="358" t="s">
        <v>13596</v>
      </c>
      <c r="E3406" s="358" t="s">
        <v>19568</v>
      </c>
      <c r="G3406" s="358" t="s">
        <v>12886</v>
      </c>
      <c r="H3406" s="385">
        <v>6.66</v>
      </c>
      <c r="I3406" s="358" t="s">
        <v>12893</v>
      </c>
      <c r="J3406" s="358" t="s">
        <v>12888</v>
      </c>
      <c r="K3406" s="358" t="s">
        <v>13558</v>
      </c>
      <c r="L3406" s="362">
        <v>40438</v>
      </c>
      <c r="N3406" s="362">
        <v>40438</v>
      </c>
      <c r="P3406" s="356" t="s">
        <v>13255</v>
      </c>
    </row>
    <row r="3407" spans="1:16" x14ac:dyDescent="0.2">
      <c r="A3407" s="356" t="s">
        <v>10283</v>
      </c>
      <c r="B3407" s="356" t="s">
        <v>19569</v>
      </c>
      <c r="C3407" s="358" t="s">
        <v>13783</v>
      </c>
      <c r="D3407" s="358" t="s">
        <v>13015</v>
      </c>
      <c r="E3407" s="358" t="s">
        <v>16457</v>
      </c>
      <c r="G3407" s="358" t="s">
        <v>12886</v>
      </c>
      <c r="H3407" s="385">
        <v>4</v>
      </c>
      <c r="I3407" s="358" t="s">
        <v>12893</v>
      </c>
      <c r="J3407" s="358" t="s">
        <v>12888</v>
      </c>
      <c r="K3407" s="358" t="s">
        <v>13558</v>
      </c>
      <c r="L3407" s="362">
        <v>40347</v>
      </c>
      <c r="N3407" s="362">
        <v>40347</v>
      </c>
      <c r="P3407" s="356" t="s">
        <v>13255</v>
      </c>
    </row>
    <row r="3408" spans="1:16" x14ac:dyDescent="0.2">
      <c r="A3408" s="356" t="s">
        <v>10284</v>
      </c>
      <c r="B3408" s="356" t="s">
        <v>19570</v>
      </c>
      <c r="C3408" s="358" t="s">
        <v>13693</v>
      </c>
      <c r="D3408" s="358" t="s">
        <v>12916</v>
      </c>
      <c r="E3408" s="358" t="s">
        <v>19571</v>
      </c>
      <c r="G3408" s="358" t="s">
        <v>12886</v>
      </c>
      <c r="H3408" s="385">
        <v>5.64</v>
      </c>
      <c r="I3408" s="358" t="s">
        <v>12893</v>
      </c>
      <c r="J3408" s="358" t="s">
        <v>12888</v>
      </c>
      <c r="K3408" s="358" t="s">
        <v>13558</v>
      </c>
      <c r="L3408" s="362">
        <v>40438</v>
      </c>
      <c r="N3408" s="362">
        <v>40438</v>
      </c>
      <c r="P3408" s="356" t="s">
        <v>13255</v>
      </c>
    </row>
    <row r="3409" spans="1:16" x14ac:dyDescent="0.2">
      <c r="A3409" s="356" t="s">
        <v>10285</v>
      </c>
      <c r="B3409" s="356" t="s">
        <v>19572</v>
      </c>
      <c r="C3409" s="358" t="s">
        <v>15523</v>
      </c>
      <c r="D3409" s="358" t="s">
        <v>12916</v>
      </c>
      <c r="E3409" s="358" t="s">
        <v>19573</v>
      </c>
      <c r="G3409" s="358" t="s">
        <v>12886</v>
      </c>
      <c r="H3409" s="385">
        <v>8.2799999999999994</v>
      </c>
      <c r="I3409" s="358" t="s">
        <v>12893</v>
      </c>
      <c r="J3409" s="358" t="s">
        <v>12888</v>
      </c>
      <c r="K3409" s="358" t="s">
        <v>13558</v>
      </c>
      <c r="L3409" s="362">
        <v>40442</v>
      </c>
      <c r="N3409" s="362">
        <v>40442</v>
      </c>
      <c r="P3409" s="356" t="s">
        <v>13255</v>
      </c>
    </row>
    <row r="3410" spans="1:16" x14ac:dyDescent="0.2">
      <c r="A3410" s="356" t="s">
        <v>10286</v>
      </c>
      <c r="B3410" s="356" t="s">
        <v>19574</v>
      </c>
      <c r="C3410" s="358" t="s">
        <v>13242</v>
      </c>
      <c r="D3410" s="358" t="s">
        <v>12976</v>
      </c>
      <c r="E3410" s="358" t="s">
        <v>17076</v>
      </c>
      <c r="G3410" s="358" t="s">
        <v>12886</v>
      </c>
      <c r="H3410" s="385">
        <v>92.4</v>
      </c>
      <c r="I3410" s="358" t="s">
        <v>12887</v>
      </c>
      <c r="J3410" s="358" t="s">
        <v>12888</v>
      </c>
      <c r="K3410" s="358" t="s">
        <v>13558</v>
      </c>
      <c r="L3410" s="362">
        <v>40358</v>
      </c>
      <c r="N3410" s="362">
        <v>40358</v>
      </c>
      <c r="P3410" s="356" t="s">
        <v>13318</v>
      </c>
    </row>
    <row r="3411" spans="1:16" x14ac:dyDescent="0.2">
      <c r="A3411" s="356" t="s">
        <v>10287</v>
      </c>
      <c r="B3411" s="356" t="s">
        <v>19575</v>
      </c>
      <c r="C3411" s="358" t="s">
        <v>13323</v>
      </c>
      <c r="D3411" s="358" t="s">
        <v>13324</v>
      </c>
      <c r="E3411" s="358" t="s">
        <v>19576</v>
      </c>
      <c r="G3411" s="358" t="s">
        <v>12886</v>
      </c>
      <c r="H3411" s="385">
        <v>17.04</v>
      </c>
      <c r="I3411" s="358" t="s">
        <v>12893</v>
      </c>
      <c r="J3411" s="358" t="s">
        <v>12888</v>
      </c>
      <c r="K3411" s="358" t="s">
        <v>13558</v>
      </c>
      <c r="L3411" s="362">
        <v>40521</v>
      </c>
      <c r="N3411" s="362">
        <v>40521</v>
      </c>
      <c r="P3411" s="356" t="s">
        <v>13255</v>
      </c>
    </row>
    <row r="3412" spans="1:16" x14ac:dyDescent="0.2">
      <c r="A3412" s="356" t="s">
        <v>10288</v>
      </c>
      <c r="B3412" s="356" t="s">
        <v>19577</v>
      </c>
      <c r="C3412" s="358" t="s">
        <v>12905</v>
      </c>
      <c r="D3412" s="358" t="s">
        <v>12945</v>
      </c>
      <c r="E3412" s="358" t="s">
        <v>19578</v>
      </c>
      <c r="G3412" s="358" t="s">
        <v>12886</v>
      </c>
      <c r="H3412" s="385">
        <v>7.56</v>
      </c>
      <c r="I3412" s="358" t="s">
        <v>12893</v>
      </c>
      <c r="J3412" s="358" t="s">
        <v>12888</v>
      </c>
      <c r="K3412" s="358" t="s">
        <v>13558</v>
      </c>
      <c r="L3412" s="362">
        <v>40437</v>
      </c>
      <c r="N3412" s="362">
        <v>40437</v>
      </c>
      <c r="P3412" s="356" t="s">
        <v>13255</v>
      </c>
    </row>
    <row r="3413" spans="1:16" x14ac:dyDescent="0.2">
      <c r="A3413" s="356" t="s">
        <v>10289</v>
      </c>
      <c r="B3413" s="356" t="s">
        <v>19579</v>
      </c>
      <c r="C3413" s="358" t="s">
        <v>13007</v>
      </c>
      <c r="D3413" s="358" t="s">
        <v>12976</v>
      </c>
      <c r="E3413" s="358" t="s">
        <v>14712</v>
      </c>
      <c r="G3413" s="358" t="s">
        <v>12886</v>
      </c>
      <c r="H3413" s="385">
        <v>56.1</v>
      </c>
      <c r="I3413" s="358" t="s">
        <v>12893</v>
      </c>
      <c r="J3413" s="358" t="s">
        <v>12888</v>
      </c>
      <c r="K3413" s="358" t="s">
        <v>13558</v>
      </c>
      <c r="L3413" s="362">
        <v>40357</v>
      </c>
      <c r="N3413" s="362">
        <v>40357</v>
      </c>
      <c r="P3413" s="356" t="s">
        <v>13605</v>
      </c>
    </row>
    <row r="3414" spans="1:16" x14ac:dyDescent="0.2">
      <c r="A3414" s="356" t="s">
        <v>10290</v>
      </c>
      <c r="B3414" s="356" t="s">
        <v>19580</v>
      </c>
      <c r="C3414" s="358" t="s">
        <v>13136</v>
      </c>
      <c r="D3414" s="358" t="s">
        <v>12884</v>
      </c>
      <c r="E3414" s="358" t="s">
        <v>19581</v>
      </c>
      <c r="G3414" s="358" t="s">
        <v>12886</v>
      </c>
      <c r="H3414" s="385">
        <v>126.15</v>
      </c>
      <c r="I3414" s="358" t="s">
        <v>12887</v>
      </c>
      <c r="J3414" s="358" t="s">
        <v>12888</v>
      </c>
      <c r="K3414" s="358" t="s">
        <v>13558</v>
      </c>
      <c r="L3414" s="362">
        <v>40449</v>
      </c>
      <c r="N3414" s="362">
        <v>40449</v>
      </c>
      <c r="P3414" s="356" t="s">
        <v>13318</v>
      </c>
    </row>
    <row r="3415" spans="1:16" x14ac:dyDescent="0.2">
      <c r="A3415" s="356" t="s">
        <v>10291</v>
      </c>
      <c r="B3415" s="356" t="s">
        <v>19582</v>
      </c>
      <c r="C3415" s="358" t="s">
        <v>12972</v>
      </c>
      <c r="D3415" s="358" t="s">
        <v>12973</v>
      </c>
      <c r="E3415" s="358" t="s">
        <v>19583</v>
      </c>
      <c r="G3415" s="358" t="s">
        <v>12886</v>
      </c>
      <c r="H3415" s="385">
        <v>99.94</v>
      </c>
      <c r="I3415" s="358" t="s">
        <v>12893</v>
      </c>
      <c r="J3415" s="358" t="s">
        <v>12888</v>
      </c>
      <c r="K3415" s="358" t="s">
        <v>13558</v>
      </c>
      <c r="L3415" s="362">
        <v>40345</v>
      </c>
      <c r="N3415" s="362">
        <v>40345</v>
      </c>
      <c r="P3415" s="356" t="s">
        <v>13605</v>
      </c>
    </row>
    <row r="3416" spans="1:16" x14ac:dyDescent="0.2">
      <c r="A3416" s="356" t="s">
        <v>10292</v>
      </c>
      <c r="B3416" s="356" t="s">
        <v>19584</v>
      </c>
      <c r="C3416" s="358" t="s">
        <v>12905</v>
      </c>
      <c r="D3416" s="358" t="s">
        <v>12945</v>
      </c>
      <c r="E3416" s="358" t="s">
        <v>19585</v>
      </c>
      <c r="G3416" s="358" t="s">
        <v>12886</v>
      </c>
      <c r="H3416" s="385">
        <v>3.43</v>
      </c>
      <c r="I3416" s="358" t="s">
        <v>12893</v>
      </c>
      <c r="J3416" s="358" t="s">
        <v>12888</v>
      </c>
      <c r="K3416" s="358" t="s">
        <v>13558</v>
      </c>
      <c r="L3416" s="362">
        <v>40437</v>
      </c>
      <c r="N3416" s="362">
        <v>40437</v>
      </c>
      <c r="P3416" s="356" t="s">
        <v>13255</v>
      </c>
    </row>
    <row r="3417" spans="1:16" x14ac:dyDescent="0.2">
      <c r="A3417" s="356" t="s">
        <v>10293</v>
      </c>
      <c r="B3417" s="356" t="s">
        <v>19586</v>
      </c>
      <c r="C3417" s="358" t="s">
        <v>12890</v>
      </c>
      <c r="D3417" s="358" t="s">
        <v>12891</v>
      </c>
      <c r="E3417" s="358" t="s">
        <v>19587</v>
      </c>
      <c r="G3417" s="358" t="s">
        <v>12886</v>
      </c>
      <c r="H3417" s="385">
        <v>50.43</v>
      </c>
      <c r="I3417" s="358" t="s">
        <v>12893</v>
      </c>
      <c r="J3417" s="358" t="s">
        <v>12888</v>
      </c>
      <c r="K3417" s="358" t="s">
        <v>13558</v>
      </c>
      <c r="L3417" s="362">
        <v>40334</v>
      </c>
      <c r="N3417" s="362">
        <v>40334</v>
      </c>
      <c r="P3417" s="356" t="s">
        <v>13605</v>
      </c>
    </row>
    <row r="3418" spans="1:16" x14ac:dyDescent="0.2">
      <c r="A3418" s="356" t="s">
        <v>10294</v>
      </c>
      <c r="B3418" s="356" t="s">
        <v>19588</v>
      </c>
      <c r="C3418" s="358" t="s">
        <v>13031</v>
      </c>
      <c r="D3418" s="358" t="s">
        <v>12960</v>
      </c>
      <c r="E3418" s="358" t="s">
        <v>19589</v>
      </c>
      <c r="G3418" s="358" t="s">
        <v>12886</v>
      </c>
      <c r="H3418" s="385">
        <v>7.52</v>
      </c>
      <c r="I3418" s="358" t="s">
        <v>12893</v>
      </c>
      <c r="J3418" s="358" t="s">
        <v>12888</v>
      </c>
      <c r="K3418" s="358" t="s">
        <v>13558</v>
      </c>
      <c r="L3418" s="362">
        <v>40871</v>
      </c>
      <c r="N3418" s="362">
        <v>40871</v>
      </c>
      <c r="P3418" s="356" t="s">
        <v>13255</v>
      </c>
    </row>
    <row r="3419" spans="1:16" x14ac:dyDescent="0.2">
      <c r="A3419" s="356" t="s">
        <v>10295</v>
      </c>
      <c r="B3419" s="356" t="s">
        <v>19590</v>
      </c>
      <c r="C3419" s="358" t="s">
        <v>13642</v>
      </c>
      <c r="D3419" s="358" t="s">
        <v>13169</v>
      </c>
      <c r="E3419" s="358" t="s">
        <v>19591</v>
      </c>
      <c r="G3419" s="358" t="s">
        <v>12886</v>
      </c>
      <c r="H3419" s="385">
        <v>29.7</v>
      </c>
      <c r="I3419" s="358" t="s">
        <v>12893</v>
      </c>
      <c r="J3419" s="358" t="s">
        <v>12888</v>
      </c>
      <c r="K3419" s="358" t="s">
        <v>13558</v>
      </c>
      <c r="L3419" s="362">
        <v>40445</v>
      </c>
      <c r="N3419" s="362">
        <v>40445</v>
      </c>
      <c r="P3419" s="356" t="s">
        <v>13255</v>
      </c>
    </row>
    <row r="3420" spans="1:16" x14ac:dyDescent="0.2">
      <c r="A3420" s="356" t="s">
        <v>10296</v>
      </c>
      <c r="B3420" s="356" t="s">
        <v>19592</v>
      </c>
      <c r="C3420" s="358" t="s">
        <v>13160</v>
      </c>
      <c r="D3420" s="358" t="s">
        <v>12984</v>
      </c>
      <c r="E3420" s="358" t="s">
        <v>19593</v>
      </c>
      <c r="G3420" s="358" t="s">
        <v>12886</v>
      </c>
      <c r="H3420" s="385">
        <v>10.35</v>
      </c>
      <c r="I3420" s="358" t="s">
        <v>12893</v>
      </c>
      <c r="J3420" s="358" t="s">
        <v>12888</v>
      </c>
      <c r="K3420" s="358" t="s">
        <v>13558</v>
      </c>
      <c r="L3420" s="362">
        <v>40444</v>
      </c>
      <c r="N3420" s="362">
        <v>40444</v>
      </c>
      <c r="P3420" s="356" t="s">
        <v>13255</v>
      </c>
    </row>
    <row r="3421" spans="1:16" x14ac:dyDescent="0.2">
      <c r="A3421" s="356" t="s">
        <v>10297</v>
      </c>
      <c r="B3421" s="356" t="s">
        <v>19594</v>
      </c>
      <c r="C3421" s="358" t="s">
        <v>13091</v>
      </c>
      <c r="D3421" s="358" t="s">
        <v>12910</v>
      </c>
      <c r="E3421" s="358" t="s">
        <v>19595</v>
      </c>
      <c r="G3421" s="358" t="s">
        <v>12886</v>
      </c>
      <c r="H3421" s="385">
        <v>11.88</v>
      </c>
      <c r="I3421" s="358" t="s">
        <v>12893</v>
      </c>
      <c r="J3421" s="358" t="s">
        <v>12888</v>
      </c>
      <c r="K3421" s="358" t="s">
        <v>13558</v>
      </c>
      <c r="L3421" s="362">
        <v>40446</v>
      </c>
      <c r="N3421" s="362">
        <v>40446</v>
      </c>
      <c r="P3421" s="356" t="s">
        <v>13255</v>
      </c>
    </row>
    <row r="3422" spans="1:16" x14ac:dyDescent="0.2">
      <c r="A3422" s="356" t="s">
        <v>10298</v>
      </c>
      <c r="B3422" s="356" t="s">
        <v>19596</v>
      </c>
      <c r="C3422" s="358" t="s">
        <v>13017</v>
      </c>
      <c r="D3422" s="358" t="s">
        <v>13018</v>
      </c>
      <c r="E3422" s="358" t="s">
        <v>19597</v>
      </c>
      <c r="G3422" s="358" t="s">
        <v>12886</v>
      </c>
      <c r="H3422" s="385">
        <v>28.36</v>
      </c>
      <c r="I3422" s="358" t="s">
        <v>12893</v>
      </c>
      <c r="J3422" s="358" t="s">
        <v>12888</v>
      </c>
      <c r="K3422" s="358" t="s">
        <v>13558</v>
      </c>
      <c r="L3422" s="362">
        <v>40252</v>
      </c>
      <c r="N3422" s="362">
        <v>40252</v>
      </c>
      <c r="P3422" s="356" t="s">
        <v>13255</v>
      </c>
    </row>
    <row r="3423" spans="1:16" x14ac:dyDescent="0.2">
      <c r="A3423" s="356" t="s">
        <v>10299</v>
      </c>
      <c r="B3423" s="356" t="s">
        <v>19598</v>
      </c>
      <c r="C3423" s="358" t="s">
        <v>12955</v>
      </c>
      <c r="D3423" s="358" t="s">
        <v>12895</v>
      </c>
      <c r="E3423" s="358" t="s">
        <v>19599</v>
      </c>
      <c r="G3423" s="358" t="s">
        <v>12886</v>
      </c>
      <c r="H3423" s="385">
        <v>12</v>
      </c>
      <c r="I3423" s="358" t="s">
        <v>12893</v>
      </c>
      <c r="J3423" s="358" t="s">
        <v>12888</v>
      </c>
      <c r="K3423" s="358" t="s">
        <v>13558</v>
      </c>
      <c r="L3423" s="362">
        <v>40442</v>
      </c>
      <c r="N3423" s="362">
        <v>40442</v>
      </c>
      <c r="P3423" s="356" t="s">
        <v>13255</v>
      </c>
    </row>
    <row r="3424" spans="1:16" x14ac:dyDescent="0.2">
      <c r="A3424" s="356" t="s">
        <v>10300</v>
      </c>
      <c r="B3424" s="356" t="s">
        <v>19600</v>
      </c>
      <c r="C3424" s="358" t="s">
        <v>14190</v>
      </c>
      <c r="D3424" s="358" t="s">
        <v>12931</v>
      </c>
      <c r="E3424" s="358" t="s">
        <v>19601</v>
      </c>
      <c r="G3424" s="358" t="s">
        <v>12886</v>
      </c>
      <c r="H3424" s="385">
        <v>14.57</v>
      </c>
      <c r="I3424" s="358" t="s">
        <v>12893</v>
      </c>
      <c r="J3424" s="358" t="s">
        <v>12888</v>
      </c>
      <c r="K3424" s="358" t="s">
        <v>13558</v>
      </c>
      <c r="L3424" s="362">
        <v>40442</v>
      </c>
      <c r="N3424" s="362">
        <v>40442</v>
      </c>
      <c r="P3424" s="356" t="s">
        <v>13255</v>
      </c>
    </row>
    <row r="3425" spans="1:16" x14ac:dyDescent="0.2">
      <c r="A3425" s="356" t="s">
        <v>10301</v>
      </c>
      <c r="B3425" s="356" t="s">
        <v>19602</v>
      </c>
      <c r="C3425" s="358" t="s">
        <v>13242</v>
      </c>
      <c r="D3425" s="358" t="s">
        <v>12976</v>
      </c>
      <c r="E3425" s="358" t="s">
        <v>19603</v>
      </c>
      <c r="G3425" s="358" t="s">
        <v>12886</v>
      </c>
      <c r="H3425" s="385">
        <v>19.739999999999998</v>
      </c>
      <c r="I3425" s="358" t="s">
        <v>12893</v>
      </c>
      <c r="J3425" s="358" t="s">
        <v>12888</v>
      </c>
      <c r="K3425" s="358" t="s">
        <v>13558</v>
      </c>
      <c r="L3425" s="362">
        <v>40429</v>
      </c>
      <c r="N3425" s="362">
        <v>40429</v>
      </c>
      <c r="P3425" s="356" t="s">
        <v>13255</v>
      </c>
    </row>
    <row r="3426" spans="1:16" x14ac:dyDescent="0.2">
      <c r="A3426" s="356" t="s">
        <v>10302</v>
      </c>
      <c r="B3426" s="356" t="s">
        <v>19604</v>
      </c>
      <c r="C3426" s="358" t="s">
        <v>12938</v>
      </c>
      <c r="D3426" s="358" t="s">
        <v>12939</v>
      </c>
      <c r="E3426" s="358" t="s">
        <v>19605</v>
      </c>
      <c r="G3426" s="358" t="s">
        <v>12886</v>
      </c>
      <c r="H3426" s="385">
        <v>60.63</v>
      </c>
      <c r="I3426" s="358" t="s">
        <v>12893</v>
      </c>
      <c r="J3426" s="358" t="s">
        <v>12888</v>
      </c>
      <c r="K3426" s="358" t="s">
        <v>13558</v>
      </c>
      <c r="L3426" s="362">
        <v>40423</v>
      </c>
      <c r="N3426" s="362">
        <v>40423</v>
      </c>
      <c r="P3426" s="356" t="s">
        <v>13605</v>
      </c>
    </row>
    <row r="3427" spans="1:16" x14ac:dyDescent="0.2">
      <c r="A3427" s="356" t="s">
        <v>10303</v>
      </c>
      <c r="B3427" s="356" t="s">
        <v>19606</v>
      </c>
      <c r="C3427" s="358" t="s">
        <v>12905</v>
      </c>
      <c r="D3427" s="358" t="s">
        <v>12951</v>
      </c>
      <c r="E3427" s="358" t="s">
        <v>19607</v>
      </c>
      <c r="G3427" s="358" t="s">
        <v>12886</v>
      </c>
      <c r="H3427" s="385">
        <v>6.86</v>
      </c>
      <c r="I3427" s="358" t="s">
        <v>12893</v>
      </c>
      <c r="J3427" s="358" t="s">
        <v>12888</v>
      </c>
      <c r="K3427" s="358" t="s">
        <v>13558</v>
      </c>
      <c r="L3427" s="362">
        <v>40449</v>
      </c>
      <c r="N3427" s="362">
        <v>40449</v>
      </c>
      <c r="P3427" s="356" t="s">
        <v>13255</v>
      </c>
    </row>
    <row r="3428" spans="1:16" x14ac:dyDescent="0.2">
      <c r="A3428" s="356" t="s">
        <v>10304</v>
      </c>
      <c r="B3428" s="356" t="s">
        <v>19608</v>
      </c>
      <c r="C3428" s="358" t="s">
        <v>13099</v>
      </c>
      <c r="D3428" s="358" t="s">
        <v>12916</v>
      </c>
      <c r="E3428" s="358" t="s">
        <v>17218</v>
      </c>
      <c r="G3428" s="358" t="s">
        <v>12886</v>
      </c>
      <c r="H3428" s="385">
        <v>28.2</v>
      </c>
      <c r="I3428" s="358" t="s">
        <v>12893</v>
      </c>
      <c r="J3428" s="358" t="s">
        <v>12888</v>
      </c>
      <c r="K3428" s="358" t="s">
        <v>13558</v>
      </c>
      <c r="L3428" s="362">
        <v>40343</v>
      </c>
      <c r="N3428" s="362">
        <v>40343</v>
      </c>
      <c r="P3428" s="356" t="s">
        <v>13255</v>
      </c>
    </row>
    <row r="3429" spans="1:16" x14ac:dyDescent="0.2">
      <c r="A3429" s="356" t="s">
        <v>10305</v>
      </c>
      <c r="B3429" s="356" t="s">
        <v>19609</v>
      </c>
      <c r="C3429" s="358" t="s">
        <v>13590</v>
      </c>
      <c r="D3429" s="358" t="s">
        <v>12916</v>
      </c>
      <c r="E3429" s="358" t="s">
        <v>13792</v>
      </c>
      <c r="G3429" s="358" t="s">
        <v>12886</v>
      </c>
      <c r="H3429" s="385">
        <v>5.76</v>
      </c>
      <c r="I3429" s="358" t="s">
        <v>12893</v>
      </c>
      <c r="J3429" s="358" t="s">
        <v>12888</v>
      </c>
      <c r="K3429" s="358" t="s">
        <v>13558</v>
      </c>
      <c r="L3429" s="362">
        <v>40446</v>
      </c>
      <c r="N3429" s="362">
        <v>40446</v>
      </c>
      <c r="P3429" s="356" t="s">
        <v>13255</v>
      </c>
    </row>
    <row r="3430" spans="1:16" x14ac:dyDescent="0.2">
      <c r="A3430" s="356" t="s">
        <v>10306</v>
      </c>
      <c r="B3430" s="356" t="s">
        <v>19610</v>
      </c>
      <c r="C3430" s="358" t="s">
        <v>13134</v>
      </c>
      <c r="D3430" s="358" t="s">
        <v>13130</v>
      </c>
      <c r="E3430" s="358" t="s">
        <v>16141</v>
      </c>
      <c r="G3430" s="358" t="s">
        <v>12886</v>
      </c>
      <c r="H3430" s="385">
        <v>7.6</v>
      </c>
      <c r="I3430" s="358" t="s">
        <v>12893</v>
      </c>
      <c r="J3430" s="358" t="s">
        <v>12888</v>
      </c>
      <c r="K3430" s="358" t="s">
        <v>13558</v>
      </c>
      <c r="L3430" s="362">
        <v>40448</v>
      </c>
      <c r="N3430" s="362">
        <v>40448</v>
      </c>
      <c r="P3430" s="356" t="s">
        <v>13255</v>
      </c>
    </row>
    <row r="3431" spans="1:16" x14ac:dyDescent="0.2">
      <c r="A3431" s="356" t="s">
        <v>10307</v>
      </c>
      <c r="B3431" s="356" t="s">
        <v>19611</v>
      </c>
      <c r="C3431" s="358" t="s">
        <v>13673</v>
      </c>
      <c r="D3431" s="358" t="s">
        <v>13245</v>
      </c>
      <c r="E3431" s="358" t="s">
        <v>19612</v>
      </c>
      <c r="G3431" s="358" t="s">
        <v>12886</v>
      </c>
      <c r="H3431" s="385">
        <v>20.239999999999998</v>
      </c>
      <c r="I3431" s="358" t="s">
        <v>12893</v>
      </c>
      <c r="J3431" s="358" t="s">
        <v>12888</v>
      </c>
      <c r="K3431" s="358" t="s">
        <v>13558</v>
      </c>
      <c r="L3431" s="362">
        <v>40359</v>
      </c>
      <c r="N3431" s="362">
        <v>40359</v>
      </c>
      <c r="P3431" s="356" t="s">
        <v>13255</v>
      </c>
    </row>
    <row r="3432" spans="1:16" x14ac:dyDescent="0.2">
      <c r="A3432" s="356" t="s">
        <v>10308</v>
      </c>
      <c r="B3432" s="356" t="s">
        <v>19613</v>
      </c>
      <c r="C3432" s="358" t="s">
        <v>13044</v>
      </c>
      <c r="D3432" s="358" t="s">
        <v>13045</v>
      </c>
      <c r="E3432" s="358" t="s">
        <v>19614</v>
      </c>
      <c r="G3432" s="358" t="s">
        <v>12886</v>
      </c>
      <c r="H3432" s="385">
        <v>3.08</v>
      </c>
      <c r="I3432" s="358" t="s">
        <v>12893</v>
      </c>
      <c r="J3432" s="358" t="s">
        <v>12888</v>
      </c>
      <c r="K3432" s="358" t="s">
        <v>13558</v>
      </c>
      <c r="L3432" s="362">
        <v>40312</v>
      </c>
      <c r="N3432" s="362">
        <v>40312</v>
      </c>
      <c r="P3432" s="356" t="s">
        <v>13255</v>
      </c>
    </row>
    <row r="3433" spans="1:16" x14ac:dyDescent="0.2">
      <c r="A3433" s="356" t="s">
        <v>10309</v>
      </c>
      <c r="B3433" s="356" t="s">
        <v>19615</v>
      </c>
      <c r="C3433" s="358" t="s">
        <v>13221</v>
      </c>
      <c r="D3433" s="358" t="s">
        <v>12910</v>
      </c>
      <c r="E3433" s="358" t="s">
        <v>19616</v>
      </c>
      <c r="G3433" s="358" t="s">
        <v>12886</v>
      </c>
      <c r="H3433" s="385">
        <v>10.36</v>
      </c>
      <c r="I3433" s="358" t="s">
        <v>12893</v>
      </c>
      <c r="J3433" s="358" t="s">
        <v>12888</v>
      </c>
      <c r="K3433" s="358" t="s">
        <v>13558</v>
      </c>
      <c r="L3433" s="362">
        <v>40449</v>
      </c>
      <c r="N3433" s="362">
        <v>40449</v>
      </c>
      <c r="P3433" s="356" t="s">
        <v>13255</v>
      </c>
    </row>
    <row r="3434" spans="1:16" x14ac:dyDescent="0.2">
      <c r="A3434" s="356" t="s">
        <v>10310</v>
      </c>
      <c r="B3434" s="356" t="s">
        <v>19617</v>
      </c>
      <c r="C3434" s="358" t="s">
        <v>12972</v>
      </c>
      <c r="D3434" s="358" t="s">
        <v>12973</v>
      </c>
      <c r="E3434" s="358" t="s">
        <v>19618</v>
      </c>
      <c r="G3434" s="358" t="s">
        <v>12886</v>
      </c>
      <c r="H3434" s="385">
        <v>5.4</v>
      </c>
      <c r="I3434" s="358" t="s">
        <v>12893</v>
      </c>
      <c r="J3434" s="358" t="s">
        <v>12888</v>
      </c>
      <c r="K3434" s="358" t="s">
        <v>13558</v>
      </c>
      <c r="L3434" s="362">
        <v>40427</v>
      </c>
      <c r="N3434" s="362">
        <v>40427</v>
      </c>
      <c r="P3434" s="356" t="s">
        <v>13255</v>
      </c>
    </row>
    <row r="3435" spans="1:16" x14ac:dyDescent="0.2">
      <c r="A3435" s="356" t="s">
        <v>10311</v>
      </c>
      <c r="B3435" s="356" t="s">
        <v>19619</v>
      </c>
      <c r="C3435" s="358" t="s">
        <v>12883</v>
      </c>
      <c r="D3435" s="358" t="s">
        <v>12884</v>
      </c>
      <c r="E3435" s="358" t="s">
        <v>16222</v>
      </c>
      <c r="G3435" s="358" t="s">
        <v>12886</v>
      </c>
      <c r="H3435" s="385">
        <v>8.9700000000000006</v>
      </c>
      <c r="I3435" s="358" t="s">
        <v>12893</v>
      </c>
      <c r="J3435" s="358" t="s">
        <v>12888</v>
      </c>
      <c r="K3435" s="358" t="s">
        <v>13558</v>
      </c>
      <c r="L3435" s="362">
        <v>40448</v>
      </c>
      <c r="N3435" s="362">
        <v>40448</v>
      </c>
      <c r="P3435" s="356" t="s">
        <v>13255</v>
      </c>
    </row>
    <row r="3436" spans="1:16" x14ac:dyDescent="0.2">
      <c r="A3436" s="356" t="s">
        <v>10312</v>
      </c>
      <c r="B3436" s="356" t="s">
        <v>19620</v>
      </c>
      <c r="C3436" s="358" t="s">
        <v>12938</v>
      </c>
      <c r="D3436" s="358" t="s">
        <v>12939</v>
      </c>
      <c r="E3436" s="358" t="s">
        <v>19621</v>
      </c>
      <c r="G3436" s="358" t="s">
        <v>12886</v>
      </c>
      <c r="H3436" s="385">
        <v>99.63</v>
      </c>
      <c r="I3436" s="358" t="s">
        <v>12887</v>
      </c>
      <c r="J3436" s="358" t="s">
        <v>12908</v>
      </c>
      <c r="K3436" s="358" t="s">
        <v>13558</v>
      </c>
      <c r="L3436" s="362">
        <v>40448</v>
      </c>
      <c r="N3436" s="362">
        <v>40448</v>
      </c>
      <c r="P3436" s="356" t="s">
        <v>13605</v>
      </c>
    </row>
    <row r="3437" spans="1:16" x14ac:dyDescent="0.2">
      <c r="A3437" s="356" t="s">
        <v>10313</v>
      </c>
      <c r="B3437" s="356" t="s">
        <v>19622</v>
      </c>
      <c r="C3437" s="358" t="s">
        <v>12905</v>
      </c>
      <c r="D3437" s="358" t="s">
        <v>12906</v>
      </c>
      <c r="E3437" s="358" t="s">
        <v>19623</v>
      </c>
      <c r="G3437" s="358" t="s">
        <v>12886</v>
      </c>
      <c r="H3437" s="385">
        <v>70.2</v>
      </c>
      <c r="I3437" s="358" t="s">
        <v>12893</v>
      </c>
      <c r="J3437" s="358" t="s">
        <v>12888</v>
      </c>
      <c r="K3437" s="358" t="s">
        <v>13558</v>
      </c>
      <c r="L3437" s="362">
        <v>40359</v>
      </c>
      <c r="N3437" s="362">
        <v>40359</v>
      </c>
      <c r="P3437" s="356" t="s">
        <v>13605</v>
      </c>
    </row>
    <row r="3438" spans="1:16" x14ac:dyDescent="0.2">
      <c r="A3438" s="356" t="s">
        <v>10314</v>
      </c>
      <c r="B3438" s="356" t="s">
        <v>19624</v>
      </c>
      <c r="C3438" s="358" t="s">
        <v>12933</v>
      </c>
      <c r="D3438" s="358" t="s">
        <v>12934</v>
      </c>
      <c r="E3438" s="358" t="s">
        <v>19625</v>
      </c>
      <c r="G3438" s="358" t="s">
        <v>12886</v>
      </c>
      <c r="H3438" s="385">
        <v>459</v>
      </c>
      <c r="I3438" s="358" t="s">
        <v>12887</v>
      </c>
      <c r="J3438" s="358" t="s">
        <v>12908</v>
      </c>
      <c r="K3438" s="358" t="s">
        <v>13558</v>
      </c>
      <c r="L3438" s="362">
        <v>40449</v>
      </c>
      <c r="N3438" s="362">
        <v>40449</v>
      </c>
      <c r="P3438" s="356" t="s">
        <v>13318</v>
      </c>
    </row>
    <row r="3439" spans="1:16" x14ac:dyDescent="0.2">
      <c r="A3439" s="356" t="s">
        <v>10315</v>
      </c>
      <c r="B3439" s="356" t="s">
        <v>19626</v>
      </c>
      <c r="C3439" s="358" t="s">
        <v>13621</v>
      </c>
      <c r="D3439" s="358" t="s">
        <v>12960</v>
      </c>
      <c r="E3439" s="358" t="s">
        <v>19627</v>
      </c>
      <c r="G3439" s="358" t="s">
        <v>12886</v>
      </c>
      <c r="H3439" s="385">
        <v>16.28</v>
      </c>
      <c r="I3439" s="358" t="s">
        <v>12893</v>
      </c>
      <c r="J3439" s="358" t="s">
        <v>12888</v>
      </c>
      <c r="K3439" s="358" t="s">
        <v>13558</v>
      </c>
      <c r="L3439" s="362">
        <v>40451</v>
      </c>
      <c r="N3439" s="362">
        <v>40451</v>
      </c>
      <c r="P3439" s="356" t="s">
        <v>13255</v>
      </c>
    </row>
    <row r="3440" spans="1:16" x14ac:dyDescent="0.2">
      <c r="A3440" s="356" t="s">
        <v>10316</v>
      </c>
      <c r="B3440" s="356" t="s">
        <v>19628</v>
      </c>
      <c r="C3440" s="358" t="s">
        <v>12989</v>
      </c>
      <c r="D3440" s="358" t="s">
        <v>12910</v>
      </c>
      <c r="E3440" s="358" t="s">
        <v>19629</v>
      </c>
      <c r="G3440" s="358" t="s">
        <v>12886</v>
      </c>
      <c r="H3440" s="385">
        <v>7.2850000000000001</v>
      </c>
      <c r="I3440" s="358" t="s">
        <v>12893</v>
      </c>
      <c r="J3440" s="358" t="s">
        <v>12888</v>
      </c>
      <c r="K3440" s="358" t="s">
        <v>13558</v>
      </c>
      <c r="L3440" s="362">
        <v>40450</v>
      </c>
      <c r="N3440" s="362">
        <v>40450</v>
      </c>
      <c r="P3440" s="356" t="s">
        <v>13255</v>
      </c>
    </row>
    <row r="3441" spans="1:16" x14ac:dyDescent="0.2">
      <c r="A3441" s="356" t="s">
        <v>10317</v>
      </c>
      <c r="B3441" s="356" t="s">
        <v>19630</v>
      </c>
      <c r="C3441" s="358" t="s">
        <v>13516</v>
      </c>
      <c r="D3441" s="358" t="s">
        <v>12997</v>
      </c>
      <c r="E3441" s="358" t="s">
        <v>16376</v>
      </c>
      <c r="G3441" s="358" t="s">
        <v>12886</v>
      </c>
      <c r="H3441" s="385">
        <v>18.72</v>
      </c>
      <c r="I3441" s="358" t="s">
        <v>12893</v>
      </c>
      <c r="J3441" s="358" t="s">
        <v>12888</v>
      </c>
      <c r="K3441" s="358" t="s">
        <v>13558</v>
      </c>
      <c r="L3441" s="362">
        <v>40359</v>
      </c>
      <c r="N3441" s="362">
        <v>40359</v>
      </c>
      <c r="P3441" s="356" t="s">
        <v>13255</v>
      </c>
    </row>
    <row r="3442" spans="1:16" x14ac:dyDescent="0.2">
      <c r="A3442" s="356" t="s">
        <v>10318</v>
      </c>
      <c r="B3442" s="356" t="s">
        <v>19631</v>
      </c>
      <c r="C3442" s="358" t="s">
        <v>13185</v>
      </c>
      <c r="D3442" s="358" t="s">
        <v>12916</v>
      </c>
      <c r="E3442" s="358" t="s">
        <v>13891</v>
      </c>
      <c r="G3442" s="358" t="s">
        <v>12886</v>
      </c>
      <c r="H3442" s="385">
        <v>13.23</v>
      </c>
      <c r="I3442" s="358" t="s">
        <v>12893</v>
      </c>
      <c r="J3442" s="358" t="s">
        <v>12888</v>
      </c>
      <c r="K3442" s="358" t="s">
        <v>13558</v>
      </c>
      <c r="L3442" s="362">
        <v>40450</v>
      </c>
      <c r="N3442" s="362">
        <v>40450</v>
      </c>
      <c r="P3442" s="356" t="s">
        <v>13255</v>
      </c>
    </row>
    <row r="3443" spans="1:16" x14ac:dyDescent="0.2">
      <c r="A3443" s="356" t="s">
        <v>10319</v>
      </c>
      <c r="B3443" s="356" t="s">
        <v>19632</v>
      </c>
      <c r="C3443" s="358" t="s">
        <v>12962</v>
      </c>
      <c r="D3443" s="358" t="s">
        <v>12963</v>
      </c>
      <c r="E3443" s="358" t="s">
        <v>17465</v>
      </c>
      <c r="G3443" s="358" t="s">
        <v>12886</v>
      </c>
      <c r="H3443" s="385">
        <v>4.32</v>
      </c>
      <c r="I3443" s="358" t="s">
        <v>12893</v>
      </c>
      <c r="J3443" s="358" t="s">
        <v>12888</v>
      </c>
      <c r="K3443" s="358" t="s">
        <v>13558</v>
      </c>
      <c r="L3443" s="362">
        <v>40451</v>
      </c>
      <c r="N3443" s="362">
        <v>40451</v>
      </c>
      <c r="P3443" s="356" t="s">
        <v>13255</v>
      </c>
    </row>
    <row r="3444" spans="1:16" x14ac:dyDescent="0.2">
      <c r="A3444" s="356" t="s">
        <v>10320</v>
      </c>
      <c r="B3444" s="356" t="s">
        <v>19633</v>
      </c>
      <c r="C3444" s="358" t="s">
        <v>14438</v>
      </c>
      <c r="D3444" s="358" t="s">
        <v>12931</v>
      </c>
      <c r="E3444" s="358" t="s">
        <v>19634</v>
      </c>
      <c r="G3444" s="358" t="s">
        <v>12886</v>
      </c>
      <c r="H3444" s="385">
        <v>45</v>
      </c>
      <c r="I3444" s="358" t="s">
        <v>12893</v>
      </c>
      <c r="J3444" s="358" t="s">
        <v>12888</v>
      </c>
      <c r="K3444" s="358" t="s">
        <v>13558</v>
      </c>
      <c r="L3444" s="362">
        <v>40291</v>
      </c>
      <c r="N3444" s="362">
        <v>40291</v>
      </c>
      <c r="P3444" s="356" t="s">
        <v>13605</v>
      </c>
    </row>
    <row r="3445" spans="1:16" x14ac:dyDescent="0.2">
      <c r="A3445" s="356" t="s">
        <v>10321</v>
      </c>
      <c r="B3445" s="356" t="s">
        <v>19635</v>
      </c>
      <c r="C3445" s="358" t="s">
        <v>14438</v>
      </c>
      <c r="D3445" s="358" t="s">
        <v>12931</v>
      </c>
      <c r="E3445" s="358" t="s">
        <v>19634</v>
      </c>
      <c r="G3445" s="358" t="s">
        <v>12886</v>
      </c>
      <c r="H3445" s="385">
        <v>36</v>
      </c>
      <c r="I3445" s="358" t="s">
        <v>12893</v>
      </c>
      <c r="J3445" s="358" t="s">
        <v>12888</v>
      </c>
      <c r="K3445" s="358" t="s">
        <v>13558</v>
      </c>
      <c r="L3445" s="362">
        <v>40291</v>
      </c>
      <c r="N3445" s="362">
        <v>40291</v>
      </c>
      <c r="P3445" s="356" t="s">
        <v>13605</v>
      </c>
    </row>
    <row r="3446" spans="1:16" x14ac:dyDescent="0.2">
      <c r="A3446" s="356" t="s">
        <v>10322</v>
      </c>
      <c r="B3446" s="356" t="s">
        <v>19636</v>
      </c>
      <c r="C3446" s="358" t="s">
        <v>13242</v>
      </c>
      <c r="D3446" s="358" t="s">
        <v>12976</v>
      </c>
      <c r="E3446" s="358" t="s">
        <v>19637</v>
      </c>
      <c r="G3446" s="358" t="s">
        <v>12886</v>
      </c>
      <c r="H3446" s="385">
        <v>6.44</v>
      </c>
      <c r="I3446" s="358" t="s">
        <v>12893</v>
      </c>
      <c r="J3446" s="358" t="s">
        <v>12888</v>
      </c>
      <c r="K3446" s="358" t="s">
        <v>13558</v>
      </c>
      <c r="L3446" s="362">
        <v>40358</v>
      </c>
      <c r="N3446" s="362">
        <v>40358</v>
      </c>
      <c r="P3446" s="356" t="s">
        <v>13255</v>
      </c>
    </row>
    <row r="3447" spans="1:16" x14ac:dyDescent="0.2">
      <c r="A3447" s="356" t="s">
        <v>10323</v>
      </c>
      <c r="B3447" s="356" t="s">
        <v>19638</v>
      </c>
      <c r="C3447" s="358" t="s">
        <v>12938</v>
      </c>
      <c r="D3447" s="358" t="s">
        <v>12939</v>
      </c>
      <c r="E3447" s="358" t="s">
        <v>19639</v>
      </c>
      <c r="G3447" s="358" t="s">
        <v>12886</v>
      </c>
      <c r="H3447" s="385">
        <v>15.3</v>
      </c>
      <c r="I3447" s="358" t="s">
        <v>12893</v>
      </c>
      <c r="J3447" s="358" t="s">
        <v>12888</v>
      </c>
      <c r="K3447" s="358" t="s">
        <v>13558</v>
      </c>
      <c r="L3447" s="362">
        <v>40450</v>
      </c>
      <c r="N3447" s="362">
        <v>40450</v>
      </c>
      <c r="P3447" s="356" t="s">
        <v>13255</v>
      </c>
    </row>
    <row r="3448" spans="1:16" x14ac:dyDescent="0.2">
      <c r="A3448" s="356" t="s">
        <v>10324</v>
      </c>
      <c r="B3448" s="356" t="s">
        <v>19640</v>
      </c>
      <c r="C3448" s="358" t="s">
        <v>12905</v>
      </c>
      <c r="D3448" s="358" t="s">
        <v>12951</v>
      </c>
      <c r="E3448" s="358" t="s">
        <v>19641</v>
      </c>
      <c r="G3448" s="358" t="s">
        <v>12886</v>
      </c>
      <c r="H3448" s="385">
        <v>3.45</v>
      </c>
      <c r="I3448" s="358" t="s">
        <v>12893</v>
      </c>
      <c r="J3448" s="358" t="s">
        <v>12888</v>
      </c>
      <c r="K3448" s="358" t="s">
        <v>13558</v>
      </c>
      <c r="L3448" s="362">
        <v>40444</v>
      </c>
      <c r="N3448" s="362">
        <v>40444</v>
      </c>
      <c r="P3448" s="356" t="s">
        <v>13255</v>
      </c>
    </row>
    <row r="3449" spans="1:16" x14ac:dyDescent="0.2">
      <c r="A3449" s="356" t="s">
        <v>10325</v>
      </c>
      <c r="B3449" s="356" t="s">
        <v>19642</v>
      </c>
      <c r="C3449" s="358" t="s">
        <v>13378</v>
      </c>
      <c r="D3449" s="358" t="s">
        <v>13379</v>
      </c>
      <c r="E3449" s="358" t="s">
        <v>19643</v>
      </c>
      <c r="G3449" s="358" t="s">
        <v>12886</v>
      </c>
      <c r="H3449" s="385">
        <v>72</v>
      </c>
      <c r="I3449" s="358" t="s">
        <v>12887</v>
      </c>
      <c r="J3449" s="358" t="s">
        <v>12908</v>
      </c>
      <c r="K3449" s="358" t="s">
        <v>13558</v>
      </c>
      <c r="L3449" s="362">
        <v>40354</v>
      </c>
      <c r="N3449" s="362">
        <v>40354</v>
      </c>
      <c r="P3449" s="356" t="s">
        <v>13605</v>
      </c>
    </row>
    <row r="3450" spans="1:16" x14ac:dyDescent="0.2">
      <c r="A3450" s="356" t="s">
        <v>10326</v>
      </c>
      <c r="B3450" s="356" t="s">
        <v>19642</v>
      </c>
      <c r="C3450" s="358" t="s">
        <v>13378</v>
      </c>
      <c r="D3450" s="358" t="s">
        <v>13379</v>
      </c>
      <c r="E3450" s="358" t="s">
        <v>19643</v>
      </c>
      <c r="G3450" s="358" t="s">
        <v>12886</v>
      </c>
      <c r="H3450" s="385">
        <v>27.675000000000001</v>
      </c>
      <c r="I3450" s="358" t="s">
        <v>12887</v>
      </c>
      <c r="J3450" s="358" t="s">
        <v>12908</v>
      </c>
      <c r="K3450" s="358" t="s">
        <v>13558</v>
      </c>
      <c r="L3450" s="362">
        <v>40539</v>
      </c>
      <c r="N3450" s="362">
        <v>40539</v>
      </c>
      <c r="P3450" s="356" t="s">
        <v>13605</v>
      </c>
    </row>
    <row r="3451" spans="1:16" x14ac:dyDescent="0.2">
      <c r="A3451" s="356" t="s">
        <v>10327</v>
      </c>
      <c r="B3451" s="356" t="s">
        <v>19644</v>
      </c>
      <c r="C3451" s="358" t="s">
        <v>13378</v>
      </c>
      <c r="D3451" s="358" t="s">
        <v>13379</v>
      </c>
      <c r="E3451" s="358" t="s">
        <v>19643</v>
      </c>
      <c r="G3451" s="358" t="s">
        <v>12886</v>
      </c>
      <c r="H3451" s="385">
        <v>120.12</v>
      </c>
      <c r="I3451" s="358" t="s">
        <v>12887</v>
      </c>
      <c r="J3451" s="358" t="s">
        <v>12908</v>
      </c>
      <c r="K3451" s="358" t="s">
        <v>13558</v>
      </c>
      <c r="L3451" s="362">
        <v>40450</v>
      </c>
      <c r="N3451" s="362">
        <v>40450</v>
      </c>
      <c r="P3451" s="356" t="s">
        <v>13318</v>
      </c>
    </row>
    <row r="3452" spans="1:16" x14ac:dyDescent="0.2">
      <c r="A3452" s="356" t="s">
        <v>10328</v>
      </c>
      <c r="B3452" s="356" t="s">
        <v>19645</v>
      </c>
      <c r="C3452" s="358" t="s">
        <v>12883</v>
      </c>
      <c r="D3452" s="358" t="s">
        <v>12884</v>
      </c>
      <c r="E3452" s="358" t="s">
        <v>19646</v>
      </c>
      <c r="G3452" s="358" t="s">
        <v>12886</v>
      </c>
      <c r="H3452" s="385">
        <v>7.68</v>
      </c>
      <c r="I3452" s="358" t="s">
        <v>12893</v>
      </c>
      <c r="J3452" s="358" t="s">
        <v>12888</v>
      </c>
      <c r="K3452" s="358" t="s">
        <v>13558</v>
      </c>
      <c r="L3452" s="362">
        <v>40448</v>
      </c>
      <c r="N3452" s="362">
        <v>40448</v>
      </c>
      <c r="P3452" s="356" t="s">
        <v>13255</v>
      </c>
    </row>
    <row r="3453" spans="1:16" x14ac:dyDescent="0.2">
      <c r="A3453" s="356" t="s">
        <v>10329</v>
      </c>
      <c r="B3453" s="356" t="s">
        <v>19647</v>
      </c>
      <c r="C3453" s="358" t="s">
        <v>13263</v>
      </c>
      <c r="D3453" s="358" t="s">
        <v>12934</v>
      </c>
      <c r="E3453" s="358" t="s">
        <v>19648</v>
      </c>
      <c r="G3453" s="358" t="s">
        <v>12886</v>
      </c>
      <c r="H3453" s="385">
        <v>9.8000000000000007</v>
      </c>
      <c r="I3453" s="358" t="s">
        <v>12893</v>
      </c>
      <c r="J3453" s="358" t="s">
        <v>12888</v>
      </c>
      <c r="K3453" s="358" t="s">
        <v>13558</v>
      </c>
      <c r="L3453" s="362">
        <v>40329</v>
      </c>
      <c r="N3453" s="362">
        <v>40329</v>
      </c>
      <c r="P3453" s="356" t="s">
        <v>13255</v>
      </c>
    </row>
    <row r="3454" spans="1:16" x14ac:dyDescent="0.2">
      <c r="A3454" s="356" t="s">
        <v>10330</v>
      </c>
      <c r="B3454" s="356" t="s">
        <v>19649</v>
      </c>
      <c r="C3454" s="358" t="s">
        <v>15009</v>
      </c>
      <c r="D3454" s="358" t="s">
        <v>12997</v>
      </c>
      <c r="E3454" s="358" t="s">
        <v>19650</v>
      </c>
      <c r="G3454" s="358" t="s">
        <v>12886</v>
      </c>
      <c r="H3454" s="385">
        <v>9</v>
      </c>
      <c r="I3454" s="358" t="s">
        <v>12893</v>
      </c>
      <c r="J3454" s="358" t="s">
        <v>12888</v>
      </c>
      <c r="K3454" s="358" t="s">
        <v>13558</v>
      </c>
      <c r="L3454" s="362">
        <v>40448</v>
      </c>
      <c r="N3454" s="362">
        <v>40448</v>
      </c>
      <c r="P3454" s="356" t="s">
        <v>13255</v>
      </c>
    </row>
    <row r="3455" spans="1:16" x14ac:dyDescent="0.2">
      <c r="A3455" s="356" t="s">
        <v>10331</v>
      </c>
      <c r="B3455" s="356" t="s">
        <v>19651</v>
      </c>
      <c r="C3455" s="358" t="s">
        <v>12902</v>
      </c>
      <c r="D3455" s="358" t="s">
        <v>12903</v>
      </c>
      <c r="E3455" s="358" t="s">
        <v>19652</v>
      </c>
      <c r="G3455" s="358" t="s">
        <v>12886</v>
      </c>
      <c r="H3455" s="385">
        <v>41.4</v>
      </c>
      <c r="I3455" s="358" t="s">
        <v>12893</v>
      </c>
      <c r="J3455" s="358" t="s">
        <v>12888</v>
      </c>
      <c r="K3455" s="358" t="s">
        <v>13558</v>
      </c>
      <c r="L3455" s="362">
        <v>40301</v>
      </c>
      <c r="N3455" s="362">
        <v>40301</v>
      </c>
      <c r="P3455" s="356" t="s">
        <v>13605</v>
      </c>
    </row>
    <row r="3456" spans="1:16" x14ac:dyDescent="0.2">
      <c r="A3456" s="356" t="s">
        <v>10332</v>
      </c>
      <c r="B3456" s="356" t="s">
        <v>19653</v>
      </c>
      <c r="C3456" s="358" t="s">
        <v>14918</v>
      </c>
      <c r="D3456" s="358" t="s">
        <v>12919</v>
      </c>
      <c r="E3456" s="358" t="s">
        <v>19654</v>
      </c>
      <c r="G3456" s="358" t="s">
        <v>12886</v>
      </c>
      <c r="H3456" s="385">
        <v>8.2799999999999994</v>
      </c>
      <c r="I3456" s="358" t="s">
        <v>12893</v>
      </c>
      <c r="J3456" s="358" t="s">
        <v>12888</v>
      </c>
      <c r="K3456" s="358" t="s">
        <v>13558</v>
      </c>
      <c r="L3456" s="362">
        <v>40449</v>
      </c>
      <c r="N3456" s="362">
        <v>40449</v>
      </c>
      <c r="P3456" s="356" t="s">
        <v>13255</v>
      </c>
    </row>
    <row r="3457" spans="1:16" x14ac:dyDescent="0.2">
      <c r="A3457" s="356" t="s">
        <v>10333</v>
      </c>
      <c r="B3457" s="356" t="s">
        <v>19655</v>
      </c>
      <c r="C3457" s="358" t="s">
        <v>12972</v>
      </c>
      <c r="D3457" s="358" t="s">
        <v>12973</v>
      </c>
      <c r="E3457" s="358" t="s">
        <v>19656</v>
      </c>
      <c r="G3457" s="358" t="s">
        <v>12886</v>
      </c>
      <c r="H3457" s="385">
        <v>58.32</v>
      </c>
      <c r="I3457" s="358" t="s">
        <v>12893</v>
      </c>
      <c r="J3457" s="358" t="s">
        <v>12888</v>
      </c>
      <c r="K3457" s="358" t="s">
        <v>13558</v>
      </c>
      <c r="L3457" s="362">
        <v>40358</v>
      </c>
      <c r="N3457" s="362">
        <v>40358</v>
      </c>
      <c r="P3457" s="356" t="s">
        <v>13605</v>
      </c>
    </row>
    <row r="3458" spans="1:16" x14ac:dyDescent="0.2">
      <c r="A3458" s="356" t="s">
        <v>10334</v>
      </c>
      <c r="B3458" s="356" t="s">
        <v>19657</v>
      </c>
      <c r="C3458" s="358" t="s">
        <v>13017</v>
      </c>
      <c r="D3458" s="358" t="s">
        <v>13018</v>
      </c>
      <c r="E3458" s="358" t="s">
        <v>19658</v>
      </c>
      <c r="G3458" s="358" t="s">
        <v>12886</v>
      </c>
      <c r="H3458" s="385">
        <v>10.119999999999999</v>
      </c>
      <c r="I3458" s="358" t="s">
        <v>12893</v>
      </c>
      <c r="J3458" s="358" t="s">
        <v>12888</v>
      </c>
      <c r="K3458" s="358" t="s">
        <v>13558</v>
      </c>
      <c r="L3458" s="362">
        <v>40448</v>
      </c>
      <c r="N3458" s="362">
        <v>40448</v>
      </c>
      <c r="P3458" s="356" t="s">
        <v>13255</v>
      </c>
    </row>
    <row r="3459" spans="1:16" x14ac:dyDescent="0.2">
      <c r="A3459" s="356" t="s">
        <v>10335</v>
      </c>
      <c r="B3459" s="356" t="s">
        <v>19659</v>
      </c>
      <c r="C3459" s="358" t="s">
        <v>13005</v>
      </c>
      <c r="D3459" s="358" t="s">
        <v>12931</v>
      </c>
      <c r="E3459" s="358" t="s">
        <v>19660</v>
      </c>
      <c r="G3459" s="358" t="s">
        <v>12886</v>
      </c>
      <c r="H3459" s="385">
        <v>39.6</v>
      </c>
      <c r="I3459" s="358" t="s">
        <v>12893</v>
      </c>
      <c r="J3459" s="358" t="s">
        <v>12888</v>
      </c>
      <c r="K3459" s="358" t="s">
        <v>13558</v>
      </c>
      <c r="L3459" s="362">
        <v>40359</v>
      </c>
      <c r="N3459" s="362">
        <v>40359</v>
      </c>
      <c r="P3459" s="356" t="s">
        <v>13605</v>
      </c>
    </row>
    <row r="3460" spans="1:16" x14ac:dyDescent="0.2">
      <c r="A3460" s="356" t="s">
        <v>10336</v>
      </c>
      <c r="B3460" s="356" t="s">
        <v>19661</v>
      </c>
      <c r="C3460" s="358" t="s">
        <v>13026</v>
      </c>
      <c r="D3460" s="358" t="s">
        <v>13027</v>
      </c>
      <c r="E3460" s="358" t="s">
        <v>16424</v>
      </c>
      <c r="G3460" s="358" t="s">
        <v>12886</v>
      </c>
      <c r="H3460" s="385">
        <v>30.75</v>
      </c>
      <c r="I3460" s="358" t="s">
        <v>12893</v>
      </c>
      <c r="J3460" s="358" t="s">
        <v>12888</v>
      </c>
      <c r="K3460" s="358" t="s">
        <v>13558</v>
      </c>
      <c r="L3460" s="362">
        <v>40451</v>
      </c>
      <c r="N3460" s="362">
        <v>40451</v>
      </c>
      <c r="P3460" s="356" t="s">
        <v>13605</v>
      </c>
    </row>
    <row r="3461" spans="1:16" x14ac:dyDescent="0.2">
      <c r="A3461" s="356" t="s">
        <v>10337</v>
      </c>
      <c r="B3461" s="356" t="s">
        <v>19662</v>
      </c>
      <c r="C3461" s="358" t="s">
        <v>13095</v>
      </c>
      <c r="D3461" s="358" t="s">
        <v>12976</v>
      </c>
      <c r="E3461" s="358" t="s">
        <v>16050</v>
      </c>
      <c r="G3461" s="358" t="s">
        <v>12886</v>
      </c>
      <c r="H3461" s="385">
        <v>18.809999999999999</v>
      </c>
      <c r="I3461" s="358" t="s">
        <v>12893</v>
      </c>
      <c r="J3461" s="358" t="s">
        <v>12888</v>
      </c>
      <c r="K3461" s="358" t="s">
        <v>13558</v>
      </c>
      <c r="L3461" s="362">
        <v>40352</v>
      </c>
      <c r="N3461" s="362">
        <v>40352</v>
      </c>
      <c r="P3461" s="356" t="s">
        <v>13255</v>
      </c>
    </row>
    <row r="3462" spans="1:16" x14ac:dyDescent="0.2">
      <c r="A3462" s="356" t="s">
        <v>10338</v>
      </c>
      <c r="B3462" s="356" t="s">
        <v>19663</v>
      </c>
      <c r="C3462" s="358" t="s">
        <v>14918</v>
      </c>
      <c r="D3462" s="358" t="s">
        <v>12919</v>
      </c>
      <c r="E3462" s="358" t="s">
        <v>18226</v>
      </c>
      <c r="G3462" s="358" t="s">
        <v>12886</v>
      </c>
      <c r="H3462" s="385">
        <v>4.29</v>
      </c>
      <c r="I3462" s="358" t="s">
        <v>12893</v>
      </c>
      <c r="J3462" s="358" t="s">
        <v>12888</v>
      </c>
      <c r="K3462" s="358" t="s">
        <v>13558</v>
      </c>
      <c r="L3462" s="362">
        <v>40407</v>
      </c>
      <c r="N3462" s="362">
        <v>40407</v>
      </c>
      <c r="P3462" s="356" t="s">
        <v>13255</v>
      </c>
    </row>
    <row r="3463" spans="1:16" x14ac:dyDescent="0.2">
      <c r="A3463" s="356" t="s">
        <v>10339</v>
      </c>
      <c r="B3463" s="356" t="s">
        <v>19664</v>
      </c>
      <c r="C3463" s="358" t="s">
        <v>13134</v>
      </c>
      <c r="D3463" s="358" t="s">
        <v>13130</v>
      </c>
      <c r="E3463" s="358" t="s">
        <v>19665</v>
      </c>
      <c r="G3463" s="358" t="s">
        <v>12886</v>
      </c>
      <c r="H3463" s="385">
        <v>25.565999999999999</v>
      </c>
      <c r="I3463" s="358" t="s">
        <v>12893</v>
      </c>
      <c r="J3463" s="358" t="s">
        <v>12888</v>
      </c>
      <c r="K3463" s="358" t="s">
        <v>13558</v>
      </c>
      <c r="L3463" s="362">
        <v>40449</v>
      </c>
      <c r="N3463" s="362">
        <v>40449</v>
      </c>
      <c r="P3463" s="356" t="s">
        <v>13255</v>
      </c>
    </row>
    <row r="3464" spans="1:16" x14ac:dyDescent="0.2">
      <c r="A3464" s="356" t="s">
        <v>10340</v>
      </c>
      <c r="B3464" s="356" t="s">
        <v>19666</v>
      </c>
      <c r="C3464" s="358" t="s">
        <v>13026</v>
      </c>
      <c r="D3464" s="358" t="s">
        <v>13027</v>
      </c>
      <c r="E3464" s="358" t="s">
        <v>19667</v>
      </c>
      <c r="G3464" s="358" t="s">
        <v>12886</v>
      </c>
      <c r="H3464" s="385">
        <v>80.025000000000006</v>
      </c>
      <c r="I3464" s="358" t="s">
        <v>12893</v>
      </c>
      <c r="J3464" s="358" t="s">
        <v>12908</v>
      </c>
      <c r="K3464" s="358" t="s">
        <v>13558</v>
      </c>
      <c r="L3464" s="362">
        <v>40359</v>
      </c>
      <c r="N3464" s="362">
        <v>40359</v>
      </c>
      <c r="P3464" s="356" t="s">
        <v>13605</v>
      </c>
    </row>
    <row r="3465" spans="1:16" x14ac:dyDescent="0.2">
      <c r="A3465" s="356" t="s">
        <v>10341</v>
      </c>
      <c r="B3465" s="356" t="s">
        <v>19668</v>
      </c>
      <c r="C3465" s="358" t="s">
        <v>12890</v>
      </c>
      <c r="D3465" s="358" t="s">
        <v>12891</v>
      </c>
      <c r="E3465" s="358" t="s">
        <v>19669</v>
      </c>
      <c r="G3465" s="358" t="s">
        <v>12886</v>
      </c>
      <c r="H3465" s="385">
        <v>49.68</v>
      </c>
      <c r="I3465" s="358" t="s">
        <v>12893</v>
      </c>
      <c r="J3465" s="358" t="s">
        <v>12888</v>
      </c>
      <c r="K3465" s="358" t="s">
        <v>13558</v>
      </c>
      <c r="L3465" s="362">
        <v>40318</v>
      </c>
      <c r="N3465" s="362">
        <v>40318</v>
      </c>
      <c r="P3465" s="356" t="s">
        <v>13318</v>
      </c>
    </row>
    <row r="3466" spans="1:16" x14ac:dyDescent="0.2">
      <c r="A3466" s="356" t="s">
        <v>10342</v>
      </c>
      <c r="B3466" s="356" t="s">
        <v>19670</v>
      </c>
      <c r="C3466" s="358" t="s">
        <v>13017</v>
      </c>
      <c r="D3466" s="358" t="s">
        <v>13018</v>
      </c>
      <c r="E3466" s="358" t="s">
        <v>19671</v>
      </c>
      <c r="G3466" s="358" t="s">
        <v>12886</v>
      </c>
      <c r="H3466" s="385">
        <v>8.14</v>
      </c>
      <c r="I3466" s="358" t="s">
        <v>12893</v>
      </c>
      <c r="J3466" s="358" t="s">
        <v>12888</v>
      </c>
      <c r="K3466" s="358" t="s">
        <v>13558</v>
      </c>
      <c r="L3466" s="362">
        <v>40423</v>
      </c>
      <c r="N3466" s="362">
        <v>40423</v>
      </c>
      <c r="P3466" s="356" t="s">
        <v>13255</v>
      </c>
    </row>
    <row r="3467" spans="1:16" x14ac:dyDescent="0.2">
      <c r="A3467" s="356" t="s">
        <v>10343</v>
      </c>
      <c r="B3467" s="356" t="s">
        <v>19672</v>
      </c>
      <c r="C3467" s="358" t="s">
        <v>13082</v>
      </c>
      <c r="D3467" s="358" t="s">
        <v>12919</v>
      </c>
      <c r="E3467" s="358" t="s">
        <v>19673</v>
      </c>
      <c r="G3467" s="358" t="s">
        <v>12886</v>
      </c>
      <c r="H3467" s="385">
        <v>7.03</v>
      </c>
      <c r="I3467" s="358" t="s">
        <v>12893</v>
      </c>
      <c r="J3467" s="358" t="s">
        <v>12888</v>
      </c>
      <c r="K3467" s="358" t="s">
        <v>13558</v>
      </c>
      <c r="L3467" s="362">
        <v>40442</v>
      </c>
      <c r="N3467" s="362">
        <v>40442</v>
      </c>
      <c r="P3467" s="356" t="s">
        <v>13255</v>
      </c>
    </row>
    <row r="3468" spans="1:16" x14ac:dyDescent="0.2">
      <c r="A3468" s="356" t="s">
        <v>10344</v>
      </c>
      <c r="B3468" s="356" t="s">
        <v>19674</v>
      </c>
      <c r="C3468" s="358" t="s">
        <v>12962</v>
      </c>
      <c r="D3468" s="358" t="s">
        <v>12963</v>
      </c>
      <c r="E3468" s="358" t="s">
        <v>19675</v>
      </c>
      <c r="G3468" s="358" t="s">
        <v>12886</v>
      </c>
      <c r="H3468" s="385">
        <v>29.6</v>
      </c>
      <c r="I3468" s="358" t="s">
        <v>12893</v>
      </c>
      <c r="J3468" s="358" t="s">
        <v>12888</v>
      </c>
      <c r="K3468" s="358" t="s">
        <v>13558</v>
      </c>
      <c r="L3468" s="362">
        <v>40449</v>
      </c>
      <c r="N3468" s="362">
        <v>40449</v>
      </c>
      <c r="P3468" s="356" t="s">
        <v>13255</v>
      </c>
    </row>
    <row r="3469" spans="1:16" x14ac:dyDescent="0.2">
      <c r="A3469" s="356" t="s">
        <v>10345</v>
      </c>
      <c r="B3469" s="356" t="s">
        <v>19676</v>
      </c>
      <c r="C3469" s="358" t="s">
        <v>12962</v>
      </c>
      <c r="D3469" s="358" t="s">
        <v>12963</v>
      </c>
      <c r="E3469" s="358" t="s">
        <v>19677</v>
      </c>
      <c r="G3469" s="358" t="s">
        <v>12886</v>
      </c>
      <c r="H3469" s="385">
        <v>15.87</v>
      </c>
      <c r="I3469" s="358" t="s">
        <v>12893</v>
      </c>
      <c r="J3469" s="358" t="s">
        <v>12888</v>
      </c>
      <c r="K3469" s="358" t="s">
        <v>13558</v>
      </c>
      <c r="L3469" s="362">
        <v>40443</v>
      </c>
      <c r="N3469" s="362">
        <v>40443</v>
      </c>
      <c r="P3469" s="356" t="s">
        <v>13255</v>
      </c>
    </row>
    <row r="3470" spans="1:16" x14ac:dyDescent="0.2">
      <c r="A3470" s="356" t="s">
        <v>10346</v>
      </c>
      <c r="B3470" s="356" t="s">
        <v>19678</v>
      </c>
      <c r="C3470" s="358" t="s">
        <v>13800</v>
      </c>
      <c r="D3470" s="358" t="s">
        <v>13801</v>
      </c>
      <c r="E3470" s="358" t="s">
        <v>19679</v>
      </c>
      <c r="G3470" s="358" t="s">
        <v>12886</v>
      </c>
      <c r="H3470" s="385">
        <v>6.29</v>
      </c>
      <c r="I3470" s="358" t="s">
        <v>12893</v>
      </c>
      <c r="J3470" s="358" t="s">
        <v>12888</v>
      </c>
      <c r="K3470" s="358" t="s">
        <v>13558</v>
      </c>
      <c r="L3470" s="362">
        <v>40445</v>
      </c>
      <c r="N3470" s="362">
        <v>40445</v>
      </c>
      <c r="P3470" s="356" t="s">
        <v>13255</v>
      </c>
    </row>
    <row r="3471" spans="1:16" x14ac:dyDescent="0.2">
      <c r="A3471" s="356" t="s">
        <v>10347</v>
      </c>
      <c r="B3471" s="356" t="s">
        <v>19680</v>
      </c>
      <c r="C3471" s="358" t="s">
        <v>12905</v>
      </c>
      <c r="D3471" s="358" t="s">
        <v>12906</v>
      </c>
      <c r="E3471" s="358" t="s">
        <v>19681</v>
      </c>
      <c r="G3471" s="358" t="s">
        <v>12886</v>
      </c>
      <c r="H3471" s="385">
        <v>29.4</v>
      </c>
      <c r="I3471" s="358" t="s">
        <v>12893</v>
      </c>
      <c r="J3471" s="358" t="s">
        <v>12908</v>
      </c>
      <c r="K3471" s="358" t="s">
        <v>13558</v>
      </c>
      <c r="L3471" s="362">
        <v>40445</v>
      </c>
      <c r="N3471" s="362">
        <v>40445</v>
      </c>
      <c r="P3471" s="356" t="s">
        <v>13255</v>
      </c>
    </row>
    <row r="3472" spans="1:16" x14ac:dyDescent="0.2">
      <c r="A3472" s="356" t="s">
        <v>10348</v>
      </c>
      <c r="B3472" s="356" t="s">
        <v>19682</v>
      </c>
      <c r="C3472" s="358" t="s">
        <v>13516</v>
      </c>
      <c r="D3472" s="358" t="s">
        <v>12997</v>
      </c>
      <c r="E3472" s="358" t="s">
        <v>19683</v>
      </c>
      <c r="G3472" s="358" t="s">
        <v>12886</v>
      </c>
      <c r="H3472" s="385">
        <v>7.875</v>
      </c>
      <c r="I3472" s="358" t="s">
        <v>12893</v>
      </c>
      <c r="J3472" s="358" t="s">
        <v>12888</v>
      </c>
      <c r="K3472" s="358" t="s">
        <v>13558</v>
      </c>
      <c r="L3472" s="362">
        <v>40358</v>
      </c>
      <c r="N3472" s="362">
        <v>40358</v>
      </c>
      <c r="P3472" s="356" t="s">
        <v>13255</v>
      </c>
    </row>
    <row r="3473" spans="1:16" x14ac:dyDescent="0.2">
      <c r="A3473" s="356" t="s">
        <v>10349</v>
      </c>
      <c r="B3473" s="356" t="s">
        <v>19684</v>
      </c>
      <c r="C3473" s="358" t="s">
        <v>14467</v>
      </c>
      <c r="D3473" s="358" t="s">
        <v>12984</v>
      </c>
      <c r="E3473" s="358" t="s">
        <v>18660</v>
      </c>
      <c r="G3473" s="358" t="s">
        <v>12886</v>
      </c>
      <c r="H3473" s="385">
        <v>5.98</v>
      </c>
      <c r="I3473" s="358" t="s">
        <v>12893</v>
      </c>
      <c r="J3473" s="358" t="s">
        <v>12888</v>
      </c>
      <c r="K3473" s="358" t="s">
        <v>13558</v>
      </c>
      <c r="L3473" s="362">
        <v>40430</v>
      </c>
      <c r="N3473" s="362">
        <v>40430</v>
      </c>
      <c r="P3473" s="356" t="s">
        <v>13255</v>
      </c>
    </row>
    <row r="3474" spans="1:16" x14ac:dyDescent="0.2">
      <c r="A3474" s="356" t="s">
        <v>10350</v>
      </c>
      <c r="B3474" s="356" t="s">
        <v>19685</v>
      </c>
      <c r="C3474" s="358" t="s">
        <v>13033</v>
      </c>
      <c r="D3474" s="358" t="s">
        <v>13034</v>
      </c>
      <c r="E3474" s="358" t="s">
        <v>19686</v>
      </c>
      <c r="G3474" s="358" t="s">
        <v>12886</v>
      </c>
      <c r="H3474" s="385">
        <v>7.8</v>
      </c>
      <c r="I3474" s="358" t="s">
        <v>12893</v>
      </c>
      <c r="J3474" s="358" t="s">
        <v>12888</v>
      </c>
      <c r="K3474" s="358" t="s">
        <v>13558</v>
      </c>
      <c r="L3474" s="362">
        <v>40416</v>
      </c>
      <c r="N3474" s="362">
        <v>40416</v>
      </c>
      <c r="P3474" s="356" t="s">
        <v>13255</v>
      </c>
    </row>
    <row r="3475" spans="1:16" x14ac:dyDescent="0.2">
      <c r="A3475" s="356" t="s">
        <v>10351</v>
      </c>
      <c r="B3475" s="356" t="s">
        <v>19687</v>
      </c>
      <c r="C3475" s="358" t="s">
        <v>13020</v>
      </c>
      <c r="D3475" s="358" t="s">
        <v>12931</v>
      </c>
      <c r="E3475" s="358" t="s">
        <v>13107</v>
      </c>
      <c r="G3475" s="358" t="s">
        <v>12886</v>
      </c>
      <c r="H3475" s="385">
        <v>5.22</v>
      </c>
      <c r="I3475" s="358" t="s">
        <v>12893</v>
      </c>
      <c r="J3475" s="358" t="s">
        <v>12888</v>
      </c>
      <c r="K3475" s="358" t="s">
        <v>13558</v>
      </c>
      <c r="L3475" s="362">
        <v>40348</v>
      </c>
      <c r="N3475" s="362">
        <v>40348</v>
      </c>
      <c r="P3475" s="356" t="s">
        <v>13255</v>
      </c>
    </row>
    <row r="3476" spans="1:16" x14ac:dyDescent="0.2">
      <c r="A3476" s="356" t="s">
        <v>10352</v>
      </c>
      <c r="B3476" s="356" t="s">
        <v>19688</v>
      </c>
      <c r="C3476" s="358" t="s">
        <v>13044</v>
      </c>
      <c r="D3476" s="358" t="s">
        <v>13045</v>
      </c>
      <c r="E3476" s="358" t="s">
        <v>19689</v>
      </c>
      <c r="G3476" s="358" t="s">
        <v>12886</v>
      </c>
      <c r="H3476" s="385">
        <v>36.72</v>
      </c>
      <c r="I3476" s="358" t="s">
        <v>12893</v>
      </c>
      <c r="J3476" s="358" t="s">
        <v>12888</v>
      </c>
      <c r="K3476" s="358" t="s">
        <v>13558</v>
      </c>
      <c r="L3476" s="362">
        <v>40169</v>
      </c>
      <c r="N3476" s="362">
        <v>40169</v>
      </c>
      <c r="P3476" s="356" t="s">
        <v>13605</v>
      </c>
    </row>
    <row r="3477" spans="1:16" x14ac:dyDescent="0.2">
      <c r="A3477" s="356" t="s">
        <v>10353</v>
      </c>
      <c r="B3477" s="356" t="s">
        <v>19690</v>
      </c>
      <c r="C3477" s="358" t="s">
        <v>13868</v>
      </c>
      <c r="D3477" s="358" t="s">
        <v>12919</v>
      </c>
      <c r="E3477" s="358" t="s">
        <v>19691</v>
      </c>
      <c r="G3477" s="358" t="s">
        <v>12886</v>
      </c>
      <c r="H3477" s="385">
        <v>6.08</v>
      </c>
      <c r="I3477" s="358" t="s">
        <v>12893</v>
      </c>
      <c r="J3477" s="358" t="s">
        <v>12888</v>
      </c>
      <c r="K3477" s="358" t="s">
        <v>13558</v>
      </c>
      <c r="L3477" s="362">
        <v>40443</v>
      </c>
      <c r="N3477" s="362">
        <v>40443</v>
      </c>
      <c r="P3477" s="356" t="s">
        <v>13255</v>
      </c>
    </row>
    <row r="3478" spans="1:16" x14ac:dyDescent="0.2">
      <c r="A3478" s="356" t="s">
        <v>10354</v>
      </c>
      <c r="B3478" s="356" t="s">
        <v>19692</v>
      </c>
      <c r="C3478" s="358" t="s">
        <v>12905</v>
      </c>
      <c r="D3478" s="358" t="s">
        <v>12906</v>
      </c>
      <c r="E3478" s="358" t="s">
        <v>19693</v>
      </c>
      <c r="G3478" s="358" t="s">
        <v>12886</v>
      </c>
      <c r="H3478" s="385">
        <v>31.74</v>
      </c>
      <c r="I3478" s="358" t="s">
        <v>12893</v>
      </c>
      <c r="J3478" s="358" t="s">
        <v>12888</v>
      </c>
      <c r="K3478" s="358" t="s">
        <v>13558</v>
      </c>
      <c r="L3478" s="362">
        <v>40451</v>
      </c>
      <c r="N3478" s="362">
        <v>40451</v>
      </c>
      <c r="P3478" s="356" t="s">
        <v>13605</v>
      </c>
    </row>
    <row r="3479" spans="1:16" x14ac:dyDescent="0.2">
      <c r="A3479" s="356" t="s">
        <v>10355</v>
      </c>
      <c r="B3479" s="356" t="s">
        <v>19694</v>
      </c>
      <c r="C3479" s="358" t="s">
        <v>13915</v>
      </c>
      <c r="D3479" s="358" t="s">
        <v>12919</v>
      </c>
      <c r="E3479" s="358" t="s">
        <v>19695</v>
      </c>
      <c r="G3479" s="358" t="s">
        <v>12886</v>
      </c>
      <c r="H3479" s="385">
        <v>13.975</v>
      </c>
      <c r="I3479" s="358" t="s">
        <v>12893</v>
      </c>
      <c r="J3479" s="358" t="s">
        <v>12888</v>
      </c>
      <c r="K3479" s="358" t="s">
        <v>13558</v>
      </c>
      <c r="L3479" s="362">
        <v>40451</v>
      </c>
      <c r="N3479" s="362">
        <v>40451</v>
      </c>
      <c r="P3479" s="356" t="s">
        <v>13255</v>
      </c>
    </row>
    <row r="3480" spans="1:16" x14ac:dyDescent="0.2">
      <c r="A3480" s="356" t="s">
        <v>10356</v>
      </c>
      <c r="B3480" s="356" t="s">
        <v>19696</v>
      </c>
      <c r="C3480" s="358" t="s">
        <v>13378</v>
      </c>
      <c r="D3480" s="358" t="s">
        <v>13379</v>
      </c>
      <c r="E3480" s="358" t="s">
        <v>16147</v>
      </c>
      <c r="G3480" s="358" t="s">
        <v>12886</v>
      </c>
      <c r="H3480" s="385">
        <v>10.119999999999999</v>
      </c>
      <c r="I3480" s="358" t="s">
        <v>12893</v>
      </c>
      <c r="J3480" s="358" t="s">
        <v>12888</v>
      </c>
      <c r="K3480" s="358" t="s">
        <v>13558</v>
      </c>
      <c r="L3480" s="362">
        <v>40346</v>
      </c>
      <c r="N3480" s="362">
        <v>40346</v>
      </c>
      <c r="P3480" s="356" t="s">
        <v>13255</v>
      </c>
    </row>
    <row r="3481" spans="1:16" x14ac:dyDescent="0.2">
      <c r="A3481" s="356" t="s">
        <v>10357</v>
      </c>
      <c r="B3481" s="356" t="s">
        <v>19697</v>
      </c>
      <c r="C3481" s="358" t="s">
        <v>13330</v>
      </c>
      <c r="D3481" s="358" t="s">
        <v>12984</v>
      </c>
      <c r="E3481" s="358" t="s">
        <v>19698</v>
      </c>
      <c r="G3481" s="358" t="s">
        <v>12886</v>
      </c>
      <c r="H3481" s="385">
        <v>99</v>
      </c>
      <c r="I3481" s="358" t="s">
        <v>12893</v>
      </c>
      <c r="J3481" s="358" t="s">
        <v>12888</v>
      </c>
      <c r="K3481" s="358" t="s">
        <v>13558</v>
      </c>
      <c r="L3481" s="362">
        <v>40358</v>
      </c>
      <c r="N3481" s="362">
        <v>40358</v>
      </c>
      <c r="P3481" s="356" t="s">
        <v>13605</v>
      </c>
    </row>
    <row r="3482" spans="1:16" x14ac:dyDescent="0.2">
      <c r="A3482" s="356" t="s">
        <v>10358</v>
      </c>
      <c r="B3482" s="356" t="s">
        <v>19699</v>
      </c>
      <c r="C3482" s="358" t="s">
        <v>13014</v>
      </c>
      <c r="D3482" s="358" t="s">
        <v>13015</v>
      </c>
      <c r="E3482" s="358" t="s">
        <v>19700</v>
      </c>
      <c r="G3482" s="358" t="s">
        <v>12886</v>
      </c>
      <c r="H3482" s="385">
        <v>3.3</v>
      </c>
      <c r="I3482" s="358" t="s">
        <v>12893</v>
      </c>
      <c r="J3482" s="358" t="s">
        <v>12888</v>
      </c>
      <c r="K3482" s="358" t="s">
        <v>13558</v>
      </c>
      <c r="L3482" s="362">
        <v>40449</v>
      </c>
      <c r="N3482" s="362">
        <v>40449</v>
      </c>
      <c r="P3482" s="356" t="s">
        <v>13255</v>
      </c>
    </row>
    <row r="3483" spans="1:16" x14ac:dyDescent="0.2">
      <c r="A3483" s="356" t="s">
        <v>10359</v>
      </c>
      <c r="B3483" s="356" t="s">
        <v>19701</v>
      </c>
      <c r="C3483" s="358" t="s">
        <v>12965</v>
      </c>
      <c r="D3483" s="358" t="s">
        <v>12966</v>
      </c>
      <c r="E3483" s="358" t="s">
        <v>19702</v>
      </c>
      <c r="G3483" s="358" t="s">
        <v>12886</v>
      </c>
      <c r="H3483" s="385">
        <v>13.69</v>
      </c>
      <c r="I3483" s="358" t="s">
        <v>12893</v>
      </c>
      <c r="J3483" s="358" t="s">
        <v>12888</v>
      </c>
      <c r="K3483" s="358" t="s">
        <v>13558</v>
      </c>
      <c r="L3483" s="362">
        <v>40457</v>
      </c>
      <c r="M3483" s="362">
        <v>41547</v>
      </c>
      <c r="N3483" s="362">
        <v>40457</v>
      </c>
      <c r="O3483" s="362">
        <v>41547</v>
      </c>
      <c r="P3483" s="356" t="s">
        <v>13255</v>
      </c>
    </row>
    <row r="3484" spans="1:16" x14ac:dyDescent="0.2">
      <c r="A3484" s="356" t="s">
        <v>10360</v>
      </c>
      <c r="B3484" s="356" t="s">
        <v>19703</v>
      </c>
      <c r="C3484" s="358" t="s">
        <v>12883</v>
      </c>
      <c r="D3484" s="358" t="s">
        <v>12884</v>
      </c>
      <c r="E3484" s="358" t="s">
        <v>19704</v>
      </c>
      <c r="G3484" s="358" t="s">
        <v>12886</v>
      </c>
      <c r="H3484" s="385">
        <v>3.8849999999999998</v>
      </c>
      <c r="I3484" s="358" t="s">
        <v>12893</v>
      </c>
      <c r="J3484" s="358" t="s">
        <v>12888</v>
      </c>
      <c r="K3484" s="358" t="s">
        <v>13558</v>
      </c>
      <c r="L3484" s="362">
        <v>40442</v>
      </c>
      <c r="N3484" s="362">
        <v>40442</v>
      </c>
      <c r="P3484" s="356" t="s">
        <v>13255</v>
      </c>
    </row>
    <row r="3485" spans="1:16" x14ac:dyDescent="0.2">
      <c r="A3485" s="356" t="s">
        <v>10361</v>
      </c>
      <c r="B3485" s="356" t="s">
        <v>19705</v>
      </c>
      <c r="C3485" s="358" t="s">
        <v>13353</v>
      </c>
      <c r="D3485" s="358" t="s">
        <v>12919</v>
      </c>
      <c r="E3485" s="358" t="s">
        <v>19706</v>
      </c>
      <c r="G3485" s="358" t="s">
        <v>12886</v>
      </c>
      <c r="H3485" s="385">
        <v>9.1999999999999993</v>
      </c>
      <c r="I3485" s="358" t="s">
        <v>12893</v>
      </c>
      <c r="J3485" s="358" t="s">
        <v>12888</v>
      </c>
      <c r="K3485" s="358" t="s">
        <v>13558</v>
      </c>
      <c r="L3485" s="362">
        <v>40344</v>
      </c>
      <c r="N3485" s="362">
        <v>40344</v>
      </c>
      <c r="P3485" s="356" t="s">
        <v>13255</v>
      </c>
    </row>
    <row r="3486" spans="1:16" x14ac:dyDescent="0.2">
      <c r="A3486" s="356" t="s">
        <v>10362</v>
      </c>
      <c r="B3486" s="356" t="s">
        <v>19707</v>
      </c>
      <c r="C3486" s="358" t="s">
        <v>13783</v>
      </c>
      <c r="D3486" s="358" t="s">
        <v>13015</v>
      </c>
      <c r="E3486" s="358" t="s">
        <v>15512</v>
      </c>
      <c r="G3486" s="358" t="s">
        <v>12886</v>
      </c>
      <c r="H3486" s="385">
        <v>31.5</v>
      </c>
      <c r="I3486" s="358" t="s">
        <v>12893</v>
      </c>
      <c r="J3486" s="358" t="s">
        <v>12888</v>
      </c>
      <c r="K3486" s="358" t="s">
        <v>13558</v>
      </c>
      <c r="L3486" s="362">
        <v>40357</v>
      </c>
      <c r="N3486" s="362">
        <v>40357</v>
      </c>
      <c r="P3486" s="356" t="s">
        <v>13605</v>
      </c>
    </row>
    <row r="3487" spans="1:16" x14ac:dyDescent="0.2">
      <c r="A3487" s="356" t="s">
        <v>10363</v>
      </c>
      <c r="B3487" s="356" t="s">
        <v>19708</v>
      </c>
      <c r="C3487" s="358" t="s">
        <v>13758</v>
      </c>
      <c r="D3487" s="358" t="s">
        <v>13759</v>
      </c>
      <c r="E3487" s="358" t="s">
        <v>19709</v>
      </c>
      <c r="G3487" s="358" t="s">
        <v>12886</v>
      </c>
      <c r="H3487" s="385">
        <v>6.3449999999999998</v>
      </c>
      <c r="I3487" s="358" t="s">
        <v>12893</v>
      </c>
      <c r="J3487" s="358" t="s">
        <v>12888</v>
      </c>
      <c r="K3487" s="358" t="s">
        <v>13558</v>
      </c>
      <c r="L3487" s="362">
        <v>40450</v>
      </c>
      <c r="N3487" s="362">
        <v>40450</v>
      </c>
      <c r="P3487" s="356" t="s">
        <v>13255</v>
      </c>
    </row>
    <row r="3488" spans="1:16" x14ac:dyDescent="0.2">
      <c r="A3488" s="356" t="s">
        <v>10364</v>
      </c>
      <c r="B3488" s="356" t="s">
        <v>19710</v>
      </c>
      <c r="C3488" s="358" t="s">
        <v>12905</v>
      </c>
      <c r="D3488" s="358" t="s">
        <v>12987</v>
      </c>
      <c r="E3488" s="358" t="s">
        <v>19711</v>
      </c>
      <c r="G3488" s="358" t="s">
        <v>12886</v>
      </c>
      <c r="H3488" s="385">
        <v>99.88</v>
      </c>
      <c r="I3488" s="358" t="s">
        <v>12893</v>
      </c>
      <c r="J3488" s="358" t="s">
        <v>12888</v>
      </c>
      <c r="K3488" s="358" t="s">
        <v>13558</v>
      </c>
      <c r="L3488" s="362">
        <v>40353</v>
      </c>
      <c r="N3488" s="362">
        <v>40353</v>
      </c>
      <c r="P3488" s="356" t="s">
        <v>13605</v>
      </c>
    </row>
    <row r="3489" spans="1:16" x14ac:dyDescent="0.2">
      <c r="A3489" s="356" t="s">
        <v>10365</v>
      </c>
      <c r="B3489" s="356" t="s">
        <v>19712</v>
      </c>
      <c r="C3489" s="358" t="s">
        <v>12965</v>
      </c>
      <c r="D3489" s="358" t="s">
        <v>12966</v>
      </c>
      <c r="E3489" s="358" t="s">
        <v>19713</v>
      </c>
      <c r="G3489" s="358" t="s">
        <v>12886</v>
      </c>
      <c r="H3489" s="385">
        <v>4.68</v>
      </c>
      <c r="I3489" s="358" t="s">
        <v>12893</v>
      </c>
      <c r="J3489" s="358" t="s">
        <v>12888</v>
      </c>
      <c r="K3489" s="358" t="s">
        <v>13558</v>
      </c>
      <c r="L3489" s="362">
        <v>40476</v>
      </c>
      <c r="N3489" s="362">
        <v>40476</v>
      </c>
      <c r="P3489" s="356" t="s">
        <v>13255</v>
      </c>
    </row>
    <row r="3490" spans="1:16" x14ac:dyDescent="0.2">
      <c r="A3490" s="356" t="s">
        <v>10366</v>
      </c>
      <c r="B3490" s="356" t="s">
        <v>19714</v>
      </c>
      <c r="C3490" s="358" t="s">
        <v>12890</v>
      </c>
      <c r="D3490" s="358" t="s">
        <v>12891</v>
      </c>
      <c r="E3490" s="358" t="s">
        <v>19715</v>
      </c>
      <c r="G3490" s="358" t="s">
        <v>12886</v>
      </c>
      <c r="H3490" s="385">
        <v>20.05</v>
      </c>
      <c r="I3490" s="358" t="s">
        <v>12893</v>
      </c>
      <c r="J3490" s="358" t="s">
        <v>12888</v>
      </c>
      <c r="K3490" s="358" t="s">
        <v>13558</v>
      </c>
      <c r="L3490" s="362">
        <v>40451</v>
      </c>
      <c r="N3490" s="362">
        <v>40451</v>
      </c>
      <c r="P3490" s="356" t="s">
        <v>13255</v>
      </c>
    </row>
    <row r="3491" spans="1:16" x14ac:dyDescent="0.2">
      <c r="A3491" s="356" t="s">
        <v>10367</v>
      </c>
      <c r="B3491" s="356" t="s">
        <v>19716</v>
      </c>
      <c r="C3491" s="358" t="s">
        <v>12883</v>
      </c>
      <c r="D3491" s="358" t="s">
        <v>12884</v>
      </c>
      <c r="E3491" s="358" t="s">
        <v>19717</v>
      </c>
      <c r="G3491" s="358" t="s">
        <v>12886</v>
      </c>
      <c r="H3491" s="385">
        <v>51.77</v>
      </c>
      <c r="I3491" s="358" t="s">
        <v>12893</v>
      </c>
      <c r="J3491" s="358" t="s">
        <v>12888</v>
      </c>
      <c r="K3491" s="358" t="s">
        <v>13558</v>
      </c>
      <c r="L3491" s="362">
        <v>40451</v>
      </c>
      <c r="N3491" s="362">
        <v>40451</v>
      </c>
      <c r="P3491" s="356" t="s">
        <v>13605</v>
      </c>
    </row>
    <row r="3492" spans="1:16" x14ac:dyDescent="0.2">
      <c r="A3492" s="356" t="s">
        <v>10368</v>
      </c>
      <c r="B3492" s="356" t="s">
        <v>19718</v>
      </c>
      <c r="C3492" s="358" t="s">
        <v>13044</v>
      </c>
      <c r="D3492" s="358" t="s">
        <v>13045</v>
      </c>
      <c r="E3492" s="358" t="s">
        <v>17802</v>
      </c>
      <c r="G3492" s="358" t="s">
        <v>12886</v>
      </c>
      <c r="H3492" s="385">
        <v>10.66</v>
      </c>
      <c r="I3492" s="358" t="s">
        <v>12893</v>
      </c>
      <c r="J3492" s="358" t="s">
        <v>12888</v>
      </c>
      <c r="K3492" s="358" t="s">
        <v>13558</v>
      </c>
      <c r="L3492" s="362">
        <v>40478</v>
      </c>
      <c r="N3492" s="362">
        <v>40478</v>
      </c>
      <c r="P3492" s="356" t="s">
        <v>13255</v>
      </c>
    </row>
    <row r="3493" spans="1:16" x14ac:dyDescent="0.2">
      <c r="A3493" s="356" t="s">
        <v>10369</v>
      </c>
      <c r="B3493" s="356" t="s">
        <v>19719</v>
      </c>
      <c r="C3493" s="358" t="s">
        <v>15316</v>
      </c>
      <c r="D3493" s="358" t="s">
        <v>12934</v>
      </c>
      <c r="E3493" s="358" t="s">
        <v>18337</v>
      </c>
      <c r="G3493" s="358" t="s">
        <v>12886</v>
      </c>
      <c r="H3493" s="385">
        <v>24.324999999999999</v>
      </c>
      <c r="I3493" s="358" t="s">
        <v>12893</v>
      </c>
      <c r="J3493" s="358" t="s">
        <v>12888</v>
      </c>
      <c r="K3493" s="358" t="s">
        <v>13558</v>
      </c>
      <c r="L3493" s="362">
        <v>40337</v>
      </c>
      <c r="N3493" s="362">
        <v>40337</v>
      </c>
      <c r="P3493" s="356" t="s">
        <v>13605</v>
      </c>
    </row>
    <row r="3494" spans="1:16" x14ac:dyDescent="0.2">
      <c r="A3494" s="356" t="s">
        <v>10370</v>
      </c>
      <c r="B3494" s="356" t="s">
        <v>19720</v>
      </c>
      <c r="C3494" s="358" t="s">
        <v>12980</v>
      </c>
      <c r="D3494" s="358" t="s">
        <v>12981</v>
      </c>
      <c r="E3494" s="358" t="s">
        <v>19721</v>
      </c>
      <c r="G3494" s="358" t="s">
        <v>12886</v>
      </c>
      <c r="H3494" s="385">
        <v>11.84</v>
      </c>
      <c r="I3494" s="358" t="s">
        <v>12893</v>
      </c>
      <c r="J3494" s="358" t="s">
        <v>12888</v>
      </c>
      <c r="K3494" s="358" t="s">
        <v>13558</v>
      </c>
      <c r="L3494" s="362">
        <v>40478</v>
      </c>
      <c r="N3494" s="362">
        <v>40478</v>
      </c>
      <c r="P3494" s="356" t="s">
        <v>13255</v>
      </c>
    </row>
    <row r="3495" spans="1:16" x14ac:dyDescent="0.2">
      <c r="A3495" s="356" t="s">
        <v>10371</v>
      </c>
      <c r="B3495" s="356" t="s">
        <v>19722</v>
      </c>
      <c r="C3495" s="358" t="s">
        <v>13286</v>
      </c>
      <c r="D3495" s="358" t="s">
        <v>12910</v>
      </c>
      <c r="E3495" s="358" t="s">
        <v>19723</v>
      </c>
      <c r="G3495" s="358" t="s">
        <v>12886</v>
      </c>
      <c r="H3495" s="385">
        <v>6</v>
      </c>
      <c r="I3495" s="358" t="s">
        <v>12893</v>
      </c>
      <c r="J3495" s="358" t="s">
        <v>12888</v>
      </c>
      <c r="K3495" s="358" t="s">
        <v>13558</v>
      </c>
      <c r="L3495" s="362">
        <v>40451</v>
      </c>
      <c r="N3495" s="362">
        <v>40451</v>
      </c>
      <c r="P3495" s="356" t="s">
        <v>13255</v>
      </c>
    </row>
    <row r="3496" spans="1:16" x14ac:dyDescent="0.2">
      <c r="A3496" s="356" t="s">
        <v>10372</v>
      </c>
      <c r="B3496" s="356" t="s">
        <v>19724</v>
      </c>
      <c r="C3496" s="358" t="s">
        <v>12905</v>
      </c>
      <c r="D3496" s="358" t="s">
        <v>13075</v>
      </c>
      <c r="E3496" s="358" t="s">
        <v>19725</v>
      </c>
      <c r="G3496" s="358" t="s">
        <v>12886</v>
      </c>
      <c r="H3496" s="385">
        <v>10.73</v>
      </c>
      <c r="I3496" s="358" t="s">
        <v>12893</v>
      </c>
      <c r="J3496" s="358" t="s">
        <v>12888</v>
      </c>
      <c r="K3496" s="358" t="s">
        <v>13558</v>
      </c>
      <c r="L3496" s="362">
        <v>40448</v>
      </c>
      <c r="N3496" s="362">
        <v>40448</v>
      </c>
      <c r="P3496" s="356" t="s">
        <v>13255</v>
      </c>
    </row>
    <row r="3497" spans="1:16" x14ac:dyDescent="0.2">
      <c r="A3497" s="356" t="s">
        <v>10373</v>
      </c>
      <c r="B3497" s="356" t="s">
        <v>19726</v>
      </c>
      <c r="C3497" s="358" t="s">
        <v>14398</v>
      </c>
      <c r="D3497" s="358" t="s">
        <v>12910</v>
      </c>
      <c r="E3497" s="358" t="s">
        <v>19727</v>
      </c>
      <c r="G3497" s="358" t="s">
        <v>12886</v>
      </c>
      <c r="H3497" s="385">
        <v>6.84</v>
      </c>
      <c r="I3497" s="358" t="s">
        <v>12893</v>
      </c>
      <c r="J3497" s="358" t="s">
        <v>12888</v>
      </c>
      <c r="K3497" s="358" t="s">
        <v>13558</v>
      </c>
      <c r="L3497" s="362">
        <v>40411</v>
      </c>
      <c r="N3497" s="362">
        <v>40411</v>
      </c>
      <c r="P3497" s="356" t="s">
        <v>13255</v>
      </c>
    </row>
    <row r="3498" spans="1:16" x14ac:dyDescent="0.2">
      <c r="A3498" s="356" t="s">
        <v>10374</v>
      </c>
      <c r="B3498" s="356" t="s">
        <v>19728</v>
      </c>
      <c r="C3498" s="358" t="s">
        <v>13116</v>
      </c>
      <c r="D3498" s="358" t="s">
        <v>12919</v>
      </c>
      <c r="E3498" s="358" t="s">
        <v>19729</v>
      </c>
      <c r="G3498" s="358" t="s">
        <v>12886</v>
      </c>
      <c r="H3498" s="385">
        <v>11.7</v>
      </c>
      <c r="I3498" s="358" t="s">
        <v>12893</v>
      </c>
      <c r="J3498" s="358" t="s">
        <v>12888</v>
      </c>
      <c r="K3498" s="358" t="s">
        <v>13558</v>
      </c>
      <c r="L3498" s="362">
        <v>40486</v>
      </c>
      <c r="N3498" s="362">
        <v>40486</v>
      </c>
      <c r="P3498" s="356" t="s">
        <v>13255</v>
      </c>
    </row>
    <row r="3499" spans="1:16" x14ac:dyDescent="0.2">
      <c r="A3499" s="356" t="s">
        <v>10375</v>
      </c>
      <c r="B3499" s="356" t="s">
        <v>19730</v>
      </c>
      <c r="C3499" s="358" t="s">
        <v>14586</v>
      </c>
      <c r="D3499" s="358" t="s">
        <v>12884</v>
      </c>
      <c r="E3499" s="358" t="s">
        <v>13292</v>
      </c>
      <c r="G3499" s="358" t="s">
        <v>12886</v>
      </c>
      <c r="H3499" s="385">
        <v>7.22</v>
      </c>
      <c r="I3499" s="358" t="s">
        <v>12893</v>
      </c>
      <c r="J3499" s="358" t="s">
        <v>12888</v>
      </c>
      <c r="K3499" s="358" t="s">
        <v>13558</v>
      </c>
      <c r="L3499" s="362">
        <v>40490</v>
      </c>
      <c r="N3499" s="362">
        <v>40490</v>
      </c>
      <c r="P3499" s="356" t="s">
        <v>13255</v>
      </c>
    </row>
    <row r="3500" spans="1:16" x14ac:dyDescent="0.2">
      <c r="A3500" s="356" t="s">
        <v>10376</v>
      </c>
      <c r="B3500" s="356" t="s">
        <v>19731</v>
      </c>
      <c r="C3500" s="358" t="s">
        <v>13031</v>
      </c>
      <c r="D3500" s="358" t="s">
        <v>12960</v>
      </c>
      <c r="E3500" s="358" t="s">
        <v>19732</v>
      </c>
      <c r="G3500" s="358" t="s">
        <v>12886</v>
      </c>
      <c r="H3500" s="385">
        <v>5.4</v>
      </c>
      <c r="I3500" s="358" t="s">
        <v>12893</v>
      </c>
      <c r="J3500" s="358" t="s">
        <v>12888</v>
      </c>
      <c r="K3500" s="358" t="s">
        <v>13558</v>
      </c>
      <c r="L3500" s="362">
        <v>40490</v>
      </c>
      <c r="N3500" s="362">
        <v>40490</v>
      </c>
      <c r="P3500" s="356" t="s">
        <v>13255</v>
      </c>
    </row>
    <row r="3501" spans="1:16" x14ac:dyDescent="0.2">
      <c r="A3501" s="356" t="s">
        <v>10377</v>
      </c>
      <c r="B3501" s="356" t="s">
        <v>19733</v>
      </c>
      <c r="C3501" s="358" t="s">
        <v>13404</v>
      </c>
      <c r="D3501" s="358" t="s">
        <v>12973</v>
      </c>
      <c r="E3501" s="358" t="s">
        <v>19734</v>
      </c>
      <c r="G3501" s="358" t="s">
        <v>12886</v>
      </c>
      <c r="H3501" s="385">
        <v>76</v>
      </c>
      <c r="I3501" s="358" t="s">
        <v>12893</v>
      </c>
      <c r="J3501" s="358" t="s">
        <v>12888</v>
      </c>
      <c r="K3501" s="358" t="s">
        <v>13558</v>
      </c>
      <c r="L3501" s="362">
        <v>40354</v>
      </c>
      <c r="N3501" s="362">
        <v>40354</v>
      </c>
      <c r="P3501" s="356" t="s">
        <v>13605</v>
      </c>
    </row>
    <row r="3502" spans="1:16" x14ac:dyDescent="0.2">
      <c r="A3502" s="356" t="s">
        <v>10378</v>
      </c>
      <c r="B3502" s="356" t="s">
        <v>19735</v>
      </c>
      <c r="C3502" s="358" t="s">
        <v>12972</v>
      </c>
      <c r="D3502" s="358" t="s">
        <v>12973</v>
      </c>
      <c r="E3502" s="358" t="s">
        <v>15512</v>
      </c>
      <c r="G3502" s="358" t="s">
        <v>12886</v>
      </c>
      <c r="H3502" s="385">
        <v>68.040000000000006</v>
      </c>
      <c r="I3502" s="358" t="s">
        <v>12893</v>
      </c>
      <c r="J3502" s="358" t="s">
        <v>12888</v>
      </c>
      <c r="K3502" s="358" t="s">
        <v>13558</v>
      </c>
      <c r="L3502" s="362">
        <v>40358</v>
      </c>
      <c r="N3502" s="362">
        <v>40358</v>
      </c>
      <c r="P3502" s="356" t="s">
        <v>13605</v>
      </c>
    </row>
    <row r="3503" spans="1:16" x14ac:dyDescent="0.2">
      <c r="A3503" s="356" t="s">
        <v>10379</v>
      </c>
      <c r="B3503" s="356" t="s">
        <v>19736</v>
      </c>
      <c r="C3503" s="358" t="s">
        <v>13120</v>
      </c>
      <c r="D3503" s="358" t="s">
        <v>12984</v>
      </c>
      <c r="E3503" s="358" t="s">
        <v>16650</v>
      </c>
      <c r="G3503" s="358" t="s">
        <v>12886</v>
      </c>
      <c r="H3503" s="385">
        <v>41.02</v>
      </c>
      <c r="I3503" s="358" t="s">
        <v>12893</v>
      </c>
      <c r="J3503" s="358" t="s">
        <v>12888</v>
      </c>
      <c r="K3503" s="358" t="s">
        <v>13558</v>
      </c>
      <c r="L3503" s="362">
        <v>40358</v>
      </c>
      <c r="N3503" s="362">
        <v>40358</v>
      </c>
      <c r="P3503" s="356" t="s">
        <v>13605</v>
      </c>
    </row>
    <row r="3504" spans="1:16" x14ac:dyDescent="0.2">
      <c r="A3504" s="356" t="s">
        <v>10380</v>
      </c>
      <c r="B3504" s="356" t="s">
        <v>19737</v>
      </c>
      <c r="C3504" s="358" t="s">
        <v>13097</v>
      </c>
      <c r="D3504" s="358" t="s">
        <v>12910</v>
      </c>
      <c r="E3504" s="358" t="s">
        <v>14004</v>
      </c>
      <c r="G3504" s="358" t="s">
        <v>12886</v>
      </c>
      <c r="H3504" s="385">
        <v>15.4</v>
      </c>
      <c r="I3504" s="358" t="s">
        <v>12893</v>
      </c>
      <c r="J3504" s="358" t="s">
        <v>12888</v>
      </c>
      <c r="K3504" s="358" t="s">
        <v>13558</v>
      </c>
      <c r="L3504" s="362">
        <v>40357</v>
      </c>
      <c r="N3504" s="362">
        <v>40357</v>
      </c>
      <c r="P3504" s="356" t="s">
        <v>13255</v>
      </c>
    </row>
    <row r="3505" spans="1:16" x14ac:dyDescent="0.2">
      <c r="A3505" s="356" t="s">
        <v>10381</v>
      </c>
      <c r="B3505" s="356" t="s">
        <v>19738</v>
      </c>
      <c r="C3505" s="358" t="s">
        <v>13044</v>
      </c>
      <c r="D3505" s="358" t="s">
        <v>13045</v>
      </c>
      <c r="E3505" s="358" t="s">
        <v>19739</v>
      </c>
      <c r="G3505" s="358" t="s">
        <v>12886</v>
      </c>
      <c r="H3505" s="385">
        <v>7.2</v>
      </c>
      <c r="I3505" s="358" t="s">
        <v>12893</v>
      </c>
      <c r="J3505" s="358" t="s">
        <v>12888</v>
      </c>
      <c r="K3505" s="358" t="s">
        <v>13558</v>
      </c>
      <c r="L3505" s="362">
        <v>40445</v>
      </c>
      <c r="N3505" s="362">
        <v>40445</v>
      </c>
      <c r="P3505" s="356" t="s">
        <v>13255</v>
      </c>
    </row>
    <row r="3506" spans="1:16" x14ac:dyDescent="0.2">
      <c r="A3506" s="356" t="s">
        <v>10382</v>
      </c>
      <c r="B3506" s="356" t="s">
        <v>19740</v>
      </c>
      <c r="C3506" s="358" t="s">
        <v>13044</v>
      </c>
      <c r="D3506" s="358" t="s">
        <v>13045</v>
      </c>
      <c r="E3506" s="358" t="s">
        <v>19741</v>
      </c>
      <c r="G3506" s="358" t="s">
        <v>12886</v>
      </c>
      <c r="H3506" s="385">
        <v>26.46</v>
      </c>
      <c r="I3506" s="358" t="s">
        <v>12893</v>
      </c>
      <c r="J3506" s="358" t="s">
        <v>12888</v>
      </c>
      <c r="K3506" s="358" t="s">
        <v>13558</v>
      </c>
      <c r="L3506" s="362">
        <v>40445</v>
      </c>
      <c r="N3506" s="362">
        <v>40445</v>
      </c>
      <c r="P3506" s="356" t="s">
        <v>13255</v>
      </c>
    </row>
    <row r="3507" spans="1:16" x14ac:dyDescent="0.2">
      <c r="A3507" s="356" t="s">
        <v>10383</v>
      </c>
      <c r="B3507" s="356" t="s">
        <v>19742</v>
      </c>
      <c r="C3507" s="358" t="s">
        <v>13044</v>
      </c>
      <c r="D3507" s="358" t="s">
        <v>13045</v>
      </c>
      <c r="E3507" s="358" t="s">
        <v>19743</v>
      </c>
      <c r="G3507" s="358" t="s">
        <v>12886</v>
      </c>
      <c r="H3507" s="385">
        <v>20.88</v>
      </c>
      <c r="I3507" s="358" t="s">
        <v>12893</v>
      </c>
      <c r="J3507" s="358" t="s">
        <v>12888</v>
      </c>
      <c r="K3507" s="358" t="s">
        <v>13558</v>
      </c>
      <c r="L3507" s="362">
        <v>40322</v>
      </c>
      <c r="N3507" s="362">
        <v>40322</v>
      </c>
      <c r="P3507" s="356" t="s">
        <v>13255</v>
      </c>
    </row>
    <row r="3508" spans="1:16" x14ac:dyDescent="0.2">
      <c r="A3508" s="356" t="s">
        <v>10384</v>
      </c>
      <c r="B3508" s="356" t="s">
        <v>19744</v>
      </c>
      <c r="C3508" s="358" t="s">
        <v>13037</v>
      </c>
      <c r="D3508" s="358" t="s">
        <v>13038</v>
      </c>
      <c r="E3508" s="358" t="s">
        <v>19745</v>
      </c>
      <c r="G3508" s="358" t="s">
        <v>12886</v>
      </c>
      <c r="H3508" s="385">
        <v>93.06</v>
      </c>
      <c r="I3508" s="358" t="s">
        <v>12893</v>
      </c>
      <c r="J3508" s="358" t="s">
        <v>12888</v>
      </c>
      <c r="K3508" s="358" t="s">
        <v>13558</v>
      </c>
      <c r="L3508" s="362">
        <v>40451</v>
      </c>
      <c r="N3508" s="362">
        <v>40451</v>
      </c>
      <c r="P3508" s="356" t="s">
        <v>13605</v>
      </c>
    </row>
    <row r="3509" spans="1:16" x14ac:dyDescent="0.2">
      <c r="A3509" s="356" t="s">
        <v>10385</v>
      </c>
      <c r="B3509" s="356" t="s">
        <v>19746</v>
      </c>
      <c r="C3509" s="358" t="s">
        <v>13238</v>
      </c>
      <c r="D3509" s="358" t="s">
        <v>12919</v>
      </c>
      <c r="E3509" s="358" t="s">
        <v>16536</v>
      </c>
      <c r="G3509" s="358" t="s">
        <v>12886</v>
      </c>
      <c r="H3509" s="385">
        <v>10.5</v>
      </c>
      <c r="I3509" s="358" t="s">
        <v>12893</v>
      </c>
      <c r="J3509" s="358" t="s">
        <v>12888</v>
      </c>
      <c r="K3509" s="358" t="s">
        <v>13558</v>
      </c>
      <c r="L3509" s="362">
        <v>40490</v>
      </c>
      <c r="N3509" s="362">
        <v>40490</v>
      </c>
      <c r="P3509" s="356" t="s">
        <v>13255</v>
      </c>
    </row>
    <row r="3510" spans="1:16" x14ac:dyDescent="0.2">
      <c r="A3510" s="356" t="s">
        <v>10386</v>
      </c>
      <c r="B3510" s="356" t="s">
        <v>19747</v>
      </c>
      <c r="C3510" s="358" t="s">
        <v>13621</v>
      </c>
      <c r="D3510" s="358" t="s">
        <v>12960</v>
      </c>
      <c r="E3510" s="358" t="s">
        <v>19748</v>
      </c>
      <c r="G3510" s="358" t="s">
        <v>12886</v>
      </c>
      <c r="H3510" s="385">
        <v>8.4</v>
      </c>
      <c r="I3510" s="358" t="s">
        <v>12893</v>
      </c>
      <c r="J3510" s="358" t="s">
        <v>12888</v>
      </c>
      <c r="K3510" s="358" t="s">
        <v>13558</v>
      </c>
      <c r="L3510" s="362">
        <v>40493</v>
      </c>
      <c r="N3510" s="362">
        <v>40493</v>
      </c>
      <c r="P3510" s="356" t="s">
        <v>13255</v>
      </c>
    </row>
    <row r="3511" spans="1:16" x14ac:dyDescent="0.2">
      <c r="A3511" s="356" t="s">
        <v>10387</v>
      </c>
      <c r="B3511" s="356" t="s">
        <v>19749</v>
      </c>
      <c r="C3511" s="358" t="s">
        <v>12972</v>
      </c>
      <c r="D3511" s="358" t="s">
        <v>12973</v>
      </c>
      <c r="E3511" s="358" t="s">
        <v>15512</v>
      </c>
      <c r="G3511" s="358" t="s">
        <v>12886</v>
      </c>
      <c r="H3511" s="385">
        <v>13.86</v>
      </c>
      <c r="I3511" s="358" t="s">
        <v>12893</v>
      </c>
      <c r="J3511" s="358" t="s">
        <v>12888</v>
      </c>
      <c r="K3511" s="358" t="s">
        <v>13558</v>
      </c>
      <c r="L3511" s="362">
        <v>40494</v>
      </c>
      <c r="N3511" s="362">
        <v>40494</v>
      </c>
      <c r="P3511" s="356" t="s">
        <v>13605</v>
      </c>
    </row>
    <row r="3512" spans="1:16" x14ac:dyDescent="0.2">
      <c r="A3512" s="356" t="s">
        <v>10388</v>
      </c>
      <c r="B3512" s="356" t="s">
        <v>19750</v>
      </c>
      <c r="C3512" s="358" t="s">
        <v>13404</v>
      </c>
      <c r="D3512" s="358" t="s">
        <v>12973</v>
      </c>
      <c r="E3512" s="358" t="s">
        <v>17178</v>
      </c>
      <c r="G3512" s="358" t="s">
        <v>12886</v>
      </c>
      <c r="H3512" s="385">
        <v>9.6</v>
      </c>
      <c r="I3512" s="358" t="s">
        <v>12893</v>
      </c>
      <c r="J3512" s="358" t="s">
        <v>12888</v>
      </c>
      <c r="K3512" s="358" t="s">
        <v>13558</v>
      </c>
      <c r="L3512" s="362">
        <v>40352</v>
      </c>
      <c r="N3512" s="362">
        <v>40352</v>
      </c>
      <c r="P3512" s="356" t="s">
        <v>13255</v>
      </c>
    </row>
    <row r="3513" spans="1:16" x14ac:dyDescent="0.2">
      <c r="A3513" s="356" t="s">
        <v>10389</v>
      </c>
      <c r="B3513" s="356" t="s">
        <v>19751</v>
      </c>
      <c r="C3513" s="358" t="s">
        <v>15316</v>
      </c>
      <c r="D3513" s="358" t="s">
        <v>12934</v>
      </c>
      <c r="E3513" s="358" t="s">
        <v>19752</v>
      </c>
      <c r="G3513" s="358" t="s">
        <v>12886</v>
      </c>
      <c r="H3513" s="385">
        <v>82.125</v>
      </c>
      <c r="I3513" s="358" t="s">
        <v>12893</v>
      </c>
      <c r="J3513" s="358" t="s">
        <v>12888</v>
      </c>
      <c r="K3513" s="358" t="s">
        <v>13558</v>
      </c>
      <c r="L3513" s="362">
        <v>40355</v>
      </c>
      <c r="N3513" s="362">
        <v>40355</v>
      </c>
      <c r="P3513" s="356" t="s">
        <v>13605</v>
      </c>
    </row>
    <row r="3514" spans="1:16" x14ac:dyDescent="0.2">
      <c r="A3514" s="356" t="s">
        <v>10390</v>
      </c>
      <c r="B3514" s="356" t="s">
        <v>19753</v>
      </c>
      <c r="C3514" s="358" t="s">
        <v>13007</v>
      </c>
      <c r="D3514" s="358" t="s">
        <v>12976</v>
      </c>
      <c r="E3514" s="358" t="s">
        <v>14712</v>
      </c>
      <c r="G3514" s="358" t="s">
        <v>12886</v>
      </c>
      <c r="H3514" s="385">
        <v>77.760000000000005</v>
      </c>
      <c r="I3514" s="358" t="s">
        <v>12893</v>
      </c>
      <c r="J3514" s="358" t="s">
        <v>12908</v>
      </c>
      <c r="K3514" s="358" t="s">
        <v>13558</v>
      </c>
      <c r="L3514" s="362">
        <v>40359</v>
      </c>
      <c r="N3514" s="362">
        <v>40359</v>
      </c>
      <c r="P3514" s="356" t="s">
        <v>13605</v>
      </c>
    </row>
    <row r="3515" spans="1:16" x14ac:dyDescent="0.2">
      <c r="A3515" s="356" t="s">
        <v>10391</v>
      </c>
      <c r="B3515" s="356" t="s">
        <v>19754</v>
      </c>
      <c r="C3515" s="358" t="s">
        <v>12883</v>
      </c>
      <c r="D3515" s="358" t="s">
        <v>12884</v>
      </c>
      <c r="E3515" s="358" t="s">
        <v>19755</v>
      </c>
      <c r="G3515" s="358" t="s">
        <v>12886</v>
      </c>
      <c r="H3515" s="385">
        <v>3.8849999999999998</v>
      </c>
      <c r="I3515" s="358" t="s">
        <v>12893</v>
      </c>
      <c r="J3515" s="358" t="s">
        <v>12888</v>
      </c>
      <c r="K3515" s="358" t="s">
        <v>13558</v>
      </c>
      <c r="L3515" s="362">
        <v>40493</v>
      </c>
      <c r="N3515" s="362">
        <v>40493</v>
      </c>
      <c r="P3515" s="356" t="s">
        <v>13255</v>
      </c>
    </row>
    <row r="3516" spans="1:16" x14ac:dyDescent="0.2">
      <c r="A3516" s="356" t="s">
        <v>10392</v>
      </c>
      <c r="B3516" s="356" t="s">
        <v>19756</v>
      </c>
      <c r="C3516" s="358" t="s">
        <v>12883</v>
      </c>
      <c r="D3516" s="358" t="s">
        <v>12884</v>
      </c>
      <c r="E3516" s="358" t="s">
        <v>19757</v>
      </c>
      <c r="G3516" s="358" t="s">
        <v>12886</v>
      </c>
      <c r="H3516" s="385">
        <v>5.55</v>
      </c>
      <c r="I3516" s="358" t="s">
        <v>12893</v>
      </c>
      <c r="J3516" s="358" t="s">
        <v>12888</v>
      </c>
      <c r="K3516" s="358" t="s">
        <v>13558</v>
      </c>
      <c r="L3516" s="362">
        <v>40493</v>
      </c>
      <c r="N3516" s="362">
        <v>40493</v>
      </c>
      <c r="P3516" s="356" t="s">
        <v>13255</v>
      </c>
    </row>
    <row r="3517" spans="1:16" x14ac:dyDescent="0.2">
      <c r="A3517" s="356" t="s">
        <v>10393</v>
      </c>
      <c r="B3517" s="356" t="s">
        <v>19758</v>
      </c>
      <c r="C3517" s="358" t="s">
        <v>12905</v>
      </c>
      <c r="D3517" s="358" t="s">
        <v>12951</v>
      </c>
      <c r="E3517" s="358" t="s">
        <v>19759</v>
      </c>
      <c r="G3517" s="358" t="s">
        <v>12886</v>
      </c>
      <c r="H3517" s="385">
        <v>7.08</v>
      </c>
      <c r="I3517" s="358" t="s">
        <v>12893</v>
      </c>
      <c r="J3517" s="358" t="s">
        <v>12888</v>
      </c>
      <c r="K3517" s="358" t="s">
        <v>13558</v>
      </c>
      <c r="L3517" s="362">
        <v>40486</v>
      </c>
      <c r="N3517" s="362">
        <v>40486</v>
      </c>
      <c r="P3517" s="356" t="s">
        <v>13255</v>
      </c>
    </row>
    <row r="3518" spans="1:16" x14ac:dyDescent="0.2">
      <c r="A3518" s="356" t="s">
        <v>10394</v>
      </c>
      <c r="B3518" s="356" t="s">
        <v>19760</v>
      </c>
      <c r="C3518" s="358" t="s">
        <v>13044</v>
      </c>
      <c r="D3518" s="358" t="s">
        <v>13045</v>
      </c>
      <c r="E3518" s="358" t="s">
        <v>19761</v>
      </c>
      <c r="G3518" s="358" t="s">
        <v>12886</v>
      </c>
      <c r="H3518" s="385">
        <v>6.36</v>
      </c>
      <c r="I3518" s="358" t="s">
        <v>12893</v>
      </c>
      <c r="J3518" s="358" t="s">
        <v>12888</v>
      </c>
      <c r="K3518" s="358" t="s">
        <v>13558</v>
      </c>
      <c r="L3518" s="362">
        <v>40500</v>
      </c>
      <c r="N3518" s="362">
        <v>40500</v>
      </c>
      <c r="P3518" s="356" t="s">
        <v>13255</v>
      </c>
    </row>
    <row r="3519" spans="1:16" x14ac:dyDescent="0.2">
      <c r="A3519" s="356" t="s">
        <v>10395</v>
      </c>
      <c r="B3519" s="356" t="s">
        <v>19762</v>
      </c>
      <c r="C3519" s="358" t="s">
        <v>13310</v>
      </c>
      <c r="D3519" s="358" t="s">
        <v>12910</v>
      </c>
      <c r="E3519" s="358" t="s">
        <v>16015</v>
      </c>
      <c r="G3519" s="358" t="s">
        <v>12886</v>
      </c>
      <c r="H3519" s="385">
        <v>10.81</v>
      </c>
      <c r="I3519" s="358" t="s">
        <v>12893</v>
      </c>
      <c r="J3519" s="358" t="s">
        <v>12888</v>
      </c>
      <c r="K3519" s="358" t="s">
        <v>13558</v>
      </c>
      <c r="L3519" s="362">
        <v>40485</v>
      </c>
      <c r="N3519" s="362">
        <v>40485</v>
      </c>
      <c r="P3519" s="356" t="s">
        <v>13255</v>
      </c>
    </row>
    <row r="3520" spans="1:16" x14ac:dyDescent="0.2">
      <c r="A3520" s="356" t="s">
        <v>10396</v>
      </c>
      <c r="B3520" s="356" t="s">
        <v>19763</v>
      </c>
      <c r="C3520" s="358" t="s">
        <v>12883</v>
      </c>
      <c r="D3520" s="358" t="s">
        <v>12884</v>
      </c>
      <c r="E3520" s="358" t="s">
        <v>19764</v>
      </c>
      <c r="G3520" s="358" t="s">
        <v>12886</v>
      </c>
      <c r="H3520" s="385">
        <v>56.7</v>
      </c>
      <c r="I3520" s="358" t="s">
        <v>12893</v>
      </c>
      <c r="J3520" s="358" t="s">
        <v>12888</v>
      </c>
      <c r="K3520" s="358" t="s">
        <v>13558</v>
      </c>
      <c r="L3520" s="362">
        <v>40312</v>
      </c>
      <c r="N3520" s="362">
        <v>40312</v>
      </c>
      <c r="P3520" s="356" t="s">
        <v>13605</v>
      </c>
    </row>
    <row r="3521" spans="1:16" x14ac:dyDescent="0.2">
      <c r="A3521" s="356" t="s">
        <v>10397</v>
      </c>
      <c r="B3521" s="356" t="s">
        <v>19765</v>
      </c>
      <c r="C3521" s="358" t="s">
        <v>13033</v>
      </c>
      <c r="D3521" s="358" t="s">
        <v>13034</v>
      </c>
      <c r="E3521" s="358" t="s">
        <v>16727</v>
      </c>
      <c r="G3521" s="358" t="s">
        <v>12886</v>
      </c>
      <c r="H3521" s="385">
        <v>38.25</v>
      </c>
      <c r="I3521" s="358" t="s">
        <v>12893</v>
      </c>
      <c r="J3521" s="358" t="s">
        <v>12888</v>
      </c>
      <c r="K3521" s="358" t="s">
        <v>13558</v>
      </c>
      <c r="L3521" s="362">
        <v>40359</v>
      </c>
      <c r="N3521" s="362">
        <v>40359</v>
      </c>
      <c r="P3521" s="356" t="s">
        <v>13605</v>
      </c>
    </row>
    <row r="3522" spans="1:16" x14ac:dyDescent="0.2">
      <c r="A3522" s="356" t="s">
        <v>10398</v>
      </c>
      <c r="B3522" s="356" t="s">
        <v>19765</v>
      </c>
      <c r="C3522" s="358" t="s">
        <v>13033</v>
      </c>
      <c r="D3522" s="358" t="s">
        <v>13034</v>
      </c>
      <c r="E3522" s="358" t="s">
        <v>16727</v>
      </c>
      <c r="G3522" s="358" t="s">
        <v>12886</v>
      </c>
      <c r="H3522" s="385">
        <v>15.89</v>
      </c>
      <c r="I3522" s="358" t="s">
        <v>12893</v>
      </c>
      <c r="J3522" s="358" t="s">
        <v>12888</v>
      </c>
      <c r="K3522" s="358" t="s">
        <v>13558</v>
      </c>
      <c r="L3522" s="362">
        <v>40724</v>
      </c>
      <c r="N3522" s="362">
        <v>40724</v>
      </c>
      <c r="P3522" s="356" t="s">
        <v>13605</v>
      </c>
    </row>
    <row r="3523" spans="1:16" x14ac:dyDescent="0.2">
      <c r="A3523" s="356" t="s">
        <v>10399</v>
      </c>
      <c r="B3523" s="356" t="s">
        <v>19766</v>
      </c>
      <c r="C3523" s="358" t="s">
        <v>12926</v>
      </c>
      <c r="D3523" s="358" t="s">
        <v>12927</v>
      </c>
      <c r="E3523" s="358" t="s">
        <v>19767</v>
      </c>
      <c r="G3523" s="358" t="s">
        <v>12886</v>
      </c>
      <c r="H3523" s="385">
        <v>7.38</v>
      </c>
      <c r="I3523" s="358" t="s">
        <v>12893</v>
      </c>
      <c r="J3523" s="358" t="s">
        <v>12888</v>
      </c>
      <c r="K3523" s="358" t="s">
        <v>13558</v>
      </c>
      <c r="L3523" s="362">
        <v>40494</v>
      </c>
      <c r="N3523" s="362">
        <v>40494</v>
      </c>
      <c r="P3523" s="356" t="s">
        <v>13255</v>
      </c>
    </row>
    <row r="3524" spans="1:16" x14ac:dyDescent="0.2">
      <c r="A3524" s="356" t="s">
        <v>10400</v>
      </c>
      <c r="B3524" s="356" t="s">
        <v>19768</v>
      </c>
      <c r="C3524" s="358" t="s">
        <v>12965</v>
      </c>
      <c r="D3524" s="358" t="s">
        <v>12966</v>
      </c>
      <c r="E3524" s="358" t="s">
        <v>13119</v>
      </c>
      <c r="G3524" s="358" t="s">
        <v>12886</v>
      </c>
      <c r="H3524" s="385">
        <v>7.77</v>
      </c>
      <c r="I3524" s="358" t="s">
        <v>12893</v>
      </c>
      <c r="J3524" s="358" t="s">
        <v>12888</v>
      </c>
      <c r="K3524" s="358" t="s">
        <v>13558</v>
      </c>
      <c r="L3524" s="362">
        <v>40354</v>
      </c>
      <c r="N3524" s="362">
        <v>40354</v>
      </c>
      <c r="P3524" s="356" t="s">
        <v>13255</v>
      </c>
    </row>
    <row r="3525" spans="1:16" x14ac:dyDescent="0.2">
      <c r="A3525" s="356" t="s">
        <v>10401</v>
      </c>
      <c r="B3525" s="356" t="s">
        <v>19769</v>
      </c>
      <c r="C3525" s="358" t="s">
        <v>12926</v>
      </c>
      <c r="D3525" s="358" t="s">
        <v>12927</v>
      </c>
      <c r="E3525" s="358" t="s">
        <v>19770</v>
      </c>
      <c r="G3525" s="358" t="s">
        <v>12886</v>
      </c>
      <c r="H3525" s="385">
        <v>2.99</v>
      </c>
      <c r="I3525" s="358" t="s">
        <v>12893</v>
      </c>
      <c r="J3525" s="358" t="s">
        <v>12888</v>
      </c>
      <c r="K3525" s="358" t="s">
        <v>13558</v>
      </c>
      <c r="L3525" s="362">
        <v>40350</v>
      </c>
      <c r="N3525" s="362">
        <v>40350</v>
      </c>
      <c r="P3525" s="356" t="s">
        <v>13255</v>
      </c>
    </row>
    <row r="3526" spans="1:16" x14ac:dyDescent="0.2">
      <c r="A3526" s="356" t="s">
        <v>10402</v>
      </c>
      <c r="B3526" s="356" t="s">
        <v>19771</v>
      </c>
      <c r="C3526" s="358" t="s">
        <v>12926</v>
      </c>
      <c r="D3526" s="358" t="s">
        <v>12927</v>
      </c>
      <c r="E3526" s="358" t="s">
        <v>16658</v>
      </c>
      <c r="G3526" s="358" t="s">
        <v>12886</v>
      </c>
      <c r="H3526" s="385">
        <v>9.6750000000000007</v>
      </c>
      <c r="I3526" s="358" t="s">
        <v>12893</v>
      </c>
      <c r="J3526" s="358" t="s">
        <v>12888</v>
      </c>
      <c r="K3526" s="358" t="s">
        <v>13558</v>
      </c>
      <c r="L3526" s="362">
        <v>40350</v>
      </c>
      <c r="N3526" s="362">
        <v>40350</v>
      </c>
      <c r="P3526" s="356" t="s">
        <v>13255</v>
      </c>
    </row>
    <row r="3527" spans="1:16" x14ac:dyDescent="0.2">
      <c r="A3527" s="356" t="s">
        <v>10403</v>
      </c>
      <c r="B3527" s="356" t="s">
        <v>19772</v>
      </c>
      <c r="C3527" s="358" t="s">
        <v>13082</v>
      </c>
      <c r="D3527" s="358" t="s">
        <v>12919</v>
      </c>
      <c r="E3527" s="358" t="s">
        <v>19773</v>
      </c>
      <c r="G3527" s="358" t="s">
        <v>12886</v>
      </c>
      <c r="H3527" s="385">
        <v>4.59</v>
      </c>
      <c r="I3527" s="358" t="s">
        <v>12893</v>
      </c>
      <c r="J3527" s="358" t="s">
        <v>12888</v>
      </c>
      <c r="K3527" s="358" t="s">
        <v>13558</v>
      </c>
      <c r="L3527" s="362">
        <v>40508</v>
      </c>
      <c r="N3527" s="362">
        <v>40508</v>
      </c>
      <c r="P3527" s="356" t="s">
        <v>13255</v>
      </c>
    </row>
    <row r="3528" spans="1:16" x14ac:dyDescent="0.2">
      <c r="A3528" s="356" t="s">
        <v>10404</v>
      </c>
      <c r="B3528" s="356" t="s">
        <v>19774</v>
      </c>
      <c r="C3528" s="358" t="s">
        <v>12965</v>
      </c>
      <c r="D3528" s="358" t="s">
        <v>12966</v>
      </c>
      <c r="E3528" s="358" t="s">
        <v>19775</v>
      </c>
      <c r="G3528" s="358" t="s">
        <v>12886</v>
      </c>
      <c r="H3528" s="385">
        <v>5.4</v>
      </c>
      <c r="I3528" s="358" t="s">
        <v>12893</v>
      </c>
      <c r="J3528" s="358" t="s">
        <v>12888</v>
      </c>
      <c r="K3528" s="358" t="s">
        <v>13558</v>
      </c>
      <c r="L3528" s="362">
        <v>40354</v>
      </c>
      <c r="N3528" s="362">
        <v>40354</v>
      </c>
      <c r="P3528" s="356" t="s">
        <v>13255</v>
      </c>
    </row>
    <row r="3529" spans="1:16" x14ac:dyDescent="0.2">
      <c r="A3529" s="356" t="s">
        <v>10405</v>
      </c>
      <c r="B3529" s="356" t="s">
        <v>19776</v>
      </c>
      <c r="C3529" s="358" t="s">
        <v>12962</v>
      </c>
      <c r="D3529" s="358" t="s">
        <v>12963</v>
      </c>
      <c r="E3529" s="358" t="s">
        <v>19777</v>
      </c>
      <c r="G3529" s="358" t="s">
        <v>12886</v>
      </c>
      <c r="H3529" s="385">
        <v>12.74</v>
      </c>
      <c r="I3529" s="358" t="s">
        <v>12893</v>
      </c>
      <c r="J3529" s="358" t="s">
        <v>12888</v>
      </c>
      <c r="K3529" s="358" t="s">
        <v>13558</v>
      </c>
      <c r="L3529" s="362">
        <v>40506</v>
      </c>
      <c r="N3529" s="362">
        <v>40506</v>
      </c>
      <c r="P3529" s="356" t="s">
        <v>13255</v>
      </c>
    </row>
    <row r="3530" spans="1:16" x14ac:dyDescent="0.2">
      <c r="A3530" s="356" t="s">
        <v>10406</v>
      </c>
      <c r="B3530" s="356" t="s">
        <v>19778</v>
      </c>
      <c r="C3530" s="358" t="s">
        <v>12938</v>
      </c>
      <c r="D3530" s="358" t="s">
        <v>12939</v>
      </c>
      <c r="E3530" s="358" t="s">
        <v>19779</v>
      </c>
      <c r="G3530" s="358" t="s">
        <v>12886</v>
      </c>
      <c r="H3530" s="385">
        <v>15.87</v>
      </c>
      <c r="I3530" s="358" t="s">
        <v>12893</v>
      </c>
      <c r="J3530" s="358" t="s">
        <v>12888</v>
      </c>
      <c r="K3530" s="358" t="s">
        <v>13558</v>
      </c>
      <c r="L3530" s="362">
        <v>40340</v>
      </c>
      <c r="N3530" s="362">
        <v>40340</v>
      </c>
      <c r="P3530" s="356" t="s">
        <v>13255</v>
      </c>
    </row>
    <row r="3531" spans="1:16" x14ac:dyDescent="0.2">
      <c r="A3531" s="356" t="s">
        <v>10407</v>
      </c>
      <c r="B3531" s="356" t="s">
        <v>19780</v>
      </c>
      <c r="C3531" s="358" t="s">
        <v>16855</v>
      </c>
      <c r="D3531" s="358" t="s">
        <v>12997</v>
      </c>
      <c r="E3531" s="358" t="s">
        <v>19781</v>
      </c>
      <c r="G3531" s="358" t="s">
        <v>12886</v>
      </c>
      <c r="H3531" s="385">
        <v>48.47</v>
      </c>
      <c r="I3531" s="358" t="s">
        <v>12893</v>
      </c>
      <c r="J3531" s="358" t="s">
        <v>12888</v>
      </c>
      <c r="K3531" s="358" t="s">
        <v>13558</v>
      </c>
      <c r="L3531" s="362">
        <v>40175</v>
      </c>
      <c r="N3531" s="362">
        <v>40175</v>
      </c>
      <c r="P3531" s="356" t="s">
        <v>13605</v>
      </c>
    </row>
    <row r="3532" spans="1:16" x14ac:dyDescent="0.2">
      <c r="A3532" s="356" t="s">
        <v>10408</v>
      </c>
      <c r="B3532" s="356" t="s">
        <v>19782</v>
      </c>
      <c r="C3532" s="358" t="s">
        <v>12938</v>
      </c>
      <c r="D3532" s="358" t="s">
        <v>12939</v>
      </c>
      <c r="E3532" s="358" t="s">
        <v>15900</v>
      </c>
      <c r="G3532" s="358" t="s">
        <v>12886</v>
      </c>
      <c r="H3532" s="385">
        <v>205.85</v>
      </c>
      <c r="I3532" s="358" t="s">
        <v>12887</v>
      </c>
      <c r="J3532" s="358" t="s">
        <v>12888</v>
      </c>
      <c r="K3532" s="358" t="s">
        <v>13558</v>
      </c>
      <c r="L3532" s="362">
        <v>40535</v>
      </c>
      <c r="N3532" s="362">
        <v>40535</v>
      </c>
      <c r="P3532" s="356" t="s">
        <v>13318</v>
      </c>
    </row>
    <row r="3533" spans="1:16" x14ac:dyDescent="0.2">
      <c r="A3533" s="356" t="s">
        <v>10409</v>
      </c>
      <c r="B3533" s="356" t="s">
        <v>19782</v>
      </c>
      <c r="C3533" s="358" t="s">
        <v>12938</v>
      </c>
      <c r="D3533" s="358" t="s">
        <v>12939</v>
      </c>
      <c r="E3533" s="358" t="s">
        <v>15900</v>
      </c>
      <c r="G3533" s="358" t="s">
        <v>12886</v>
      </c>
      <c r="H3533" s="385">
        <v>13.92</v>
      </c>
      <c r="I3533" s="358" t="s">
        <v>12887</v>
      </c>
      <c r="J3533" s="358" t="s">
        <v>12888</v>
      </c>
      <c r="K3533" s="358" t="s">
        <v>13558</v>
      </c>
      <c r="L3533" s="362">
        <v>40837</v>
      </c>
      <c r="N3533" s="362">
        <v>40837</v>
      </c>
      <c r="P3533" s="356" t="s">
        <v>13318</v>
      </c>
    </row>
    <row r="3534" spans="1:16" x14ac:dyDescent="0.2">
      <c r="A3534" s="356" t="s">
        <v>10410</v>
      </c>
      <c r="B3534" s="356" t="s">
        <v>19783</v>
      </c>
      <c r="C3534" s="358" t="s">
        <v>12905</v>
      </c>
      <c r="D3534" s="358" t="s">
        <v>13075</v>
      </c>
      <c r="E3534" s="358" t="s">
        <v>19784</v>
      </c>
      <c r="G3534" s="358" t="s">
        <v>12886</v>
      </c>
      <c r="H3534" s="385">
        <v>9.17</v>
      </c>
      <c r="I3534" s="358" t="s">
        <v>12893</v>
      </c>
      <c r="J3534" s="358" t="s">
        <v>12888</v>
      </c>
      <c r="K3534" s="358" t="s">
        <v>13558</v>
      </c>
      <c r="L3534" s="362">
        <v>40487</v>
      </c>
      <c r="N3534" s="362">
        <v>40487</v>
      </c>
      <c r="P3534" s="356" t="s">
        <v>13255</v>
      </c>
    </row>
    <row r="3535" spans="1:16" x14ac:dyDescent="0.2">
      <c r="A3535" s="356" t="s">
        <v>10411</v>
      </c>
      <c r="B3535" s="356" t="s">
        <v>19785</v>
      </c>
      <c r="C3535" s="358" t="s">
        <v>12905</v>
      </c>
      <c r="D3535" s="358" t="s">
        <v>12906</v>
      </c>
      <c r="E3535" s="358" t="s">
        <v>19786</v>
      </c>
      <c r="G3535" s="358" t="s">
        <v>12886</v>
      </c>
      <c r="H3535" s="385">
        <v>6.8150000000000004</v>
      </c>
      <c r="I3535" s="358" t="s">
        <v>12893</v>
      </c>
      <c r="J3535" s="358" t="s">
        <v>12888</v>
      </c>
      <c r="K3535" s="358" t="s">
        <v>13558</v>
      </c>
      <c r="L3535" s="362">
        <v>40486</v>
      </c>
      <c r="N3535" s="362">
        <v>40486</v>
      </c>
      <c r="P3535" s="356" t="s">
        <v>13255</v>
      </c>
    </row>
    <row r="3536" spans="1:16" x14ac:dyDescent="0.2">
      <c r="A3536" s="356" t="s">
        <v>10412</v>
      </c>
      <c r="B3536" s="356" t="s">
        <v>19787</v>
      </c>
      <c r="C3536" s="358" t="s">
        <v>13154</v>
      </c>
      <c r="D3536" s="358" t="s">
        <v>12960</v>
      </c>
      <c r="E3536" s="358" t="s">
        <v>15367</v>
      </c>
      <c r="G3536" s="358" t="s">
        <v>12886</v>
      </c>
      <c r="H3536" s="385">
        <v>14.8</v>
      </c>
      <c r="I3536" s="358" t="s">
        <v>12893</v>
      </c>
      <c r="J3536" s="358" t="s">
        <v>12888</v>
      </c>
      <c r="K3536" s="358" t="s">
        <v>13558</v>
      </c>
      <c r="L3536" s="362">
        <v>40507</v>
      </c>
      <c r="N3536" s="362">
        <v>40507</v>
      </c>
      <c r="P3536" s="356" t="s">
        <v>13255</v>
      </c>
    </row>
    <row r="3537" spans="1:16" x14ac:dyDescent="0.2">
      <c r="A3537" s="356" t="s">
        <v>10413</v>
      </c>
      <c r="B3537" s="356" t="s">
        <v>19788</v>
      </c>
      <c r="C3537" s="358" t="s">
        <v>12938</v>
      </c>
      <c r="D3537" s="358" t="s">
        <v>12939</v>
      </c>
      <c r="E3537" s="358" t="s">
        <v>19789</v>
      </c>
      <c r="G3537" s="358" t="s">
        <v>12886</v>
      </c>
      <c r="H3537" s="385">
        <v>39.96</v>
      </c>
      <c r="I3537" s="358" t="s">
        <v>12893</v>
      </c>
      <c r="J3537" s="358" t="s">
        <v>12908</v>
      </c>
      <c r="K3537" s="358" t="s">
        <v>13558</v>
      </c>
      <c r="L3537" s="362">
        <v>40522</v>
      </c>
      <c r="N3537" s="362">
        <v>40522</v>
      </c>
      <c r="P3537" s="356" t="s">
        <v>13605</v>
      </c>
    </row>
    <row r="3538" spans="1:16" x14ac:dyDescent="0.2">
      <c r="A3538" s="356" t="s">
        <v>10414</v>
      </c>
      <c r="B3538" s="356" t="s">
        <v>19790</v>
      </c>
      <c r="C3538" s="358" t="s">
        <v>12905</v>
      </c>
      <c r="D3538" s="358" t="s">
        <v>12951</v>
      </c>
      <c r="E3538" s="358" t="s">
        <v>19791</v>
      </c>
      <c r="G3538" s="358" t="s">
        <v>12886</v>
      </c>
      <c r="H3538" s="385">
        <v>5.04</v>
      </c>
      <c r="I3538" s="358" t="s">
        <v>12893</v>
      </c>
      <c r="J3538" s="358" t="s">
        <v>12888</v>
      </c>
      <c r="K3538" s="358" t="s">
        <v>13558</v>
      </c>
      <c r="L3538" s="362">
        <v>40540</v>
      </c>
      <c r="N3538" s="362">
        <v>40540</v>
      </c>
      <c r="P3538" s="356" t="s">
        <v>13255</v>
      </c>
    </row>
    <row r="3539" spans="1:16" x14ac:dyDescent="0.2">
      <c r="A3539" s="356" t="s">
        <v>10415</v>
      </c>
      <c r="B3539" s="356" t="s">
        <v>19792</v>
      </c>
      <c r="C3539" s="358" t="s">
        <v>12921</v>
      </c>
      <c r="D3539" s="358" t="s">
        <v>12922</v>
      </c>
      <c r="E3539" s="358" t="s">
        <v>19793</v>
      </c>
      <c r="G3539" s="358" t="s">
        <v>12886</v>
      </c>
      <c r="H3539" s="385">
        <v>16.399999999999999</v>
      </c>
      <c r="I3539" s="358" t="s">
        <v>12893</v>
      </c>
      <c r="J3539" s="358" t="s">
        <v>12888</v>
      </c>
      <c r="K3539" s="358" t="s">
        <v>13558</v>
      </c>
      <c r="L3539" s="362">
        <v>40508</v>
      </c>
      <c r="N3539" s="362">
        <v>40508</v>
      </c>
      <c r="P3539" s="356" t="s">
        <v>13255</v>
      </c>
    </row>
    <row r="3540" spans="1:16" x14ac:dyDescent="0.2">
      <c r="A3540" s="356" t="s">
        <v>10416</v>
      </c>
      <c r="B3540" s="356" t="s">
        <v>19794</v>
      </c>
      <c r="C3540" s="358" t="s">
        <v>13007</v>
      </c>
      <c r="D3540" s="358" t="s">
        <v>12976</v>
      </c>
      <c r="E3540" s="358" t="s">
        <v>19795</v>
      </c>
      <c r="G3540" s="358" t="s">
        <v>12886</v>
      </c>
      <c r="H3540" s="385">
        <v>7.56</v>
      </c>
      <c r="I3540" s="358" t="s">
        <v>12893</v>
      </c>
      <c r="J3540" s="358" t="s">
        <v>12888</v>
      </c>
      <c r="K3540" s="358" t="s">
        <v>13558</v>
      </c>
      <c r="L3540" s="362">
        <v>40513</v>
      </c>
      <c r="N3540" s="362">
        <v>40513</v>
      </c>
      <c r="P3540" s="356" t="s">
        <v>13255</v>
      </c>
    </row>
    <row r="3541" spans="1:16" x14ac:dyDescent="0.2">
      <c r="A3541" s="356" t="s">
        <v>10417</v>
      </c>
      <c r="B3541" s="356" t="s">
        <v>19796</v>
      </c>
      <c r="C3541" s="358" t="s">
        <v>12915</v>
      </c>
      <c r="D3541" s="358" t="s">
        <v>12916</v>
      </c>
      <c r="E3541" s="358" t="s">
        <v>16207</v>
      </c>
      <c r="G3541" s="358" t="s">
        <v>12886</v>
      </c>
      <c r="H3541" s="385">
        <v>11.4</v>
      </c>
      <c r="I3541" s="358" t="s">
        <v>12893</v>
      </c>
      <c r="J3541" s="358" t="s">
        <v>12888</v>
      </c>
      <c r="K3541" s="358" t="s">
        <v>13558</v>
      </c>
      <c r="L3541" s="362">
        <v>40514</v>
      </c>
      <c r="N3541" s="362">
        <v>40514</v>
      </c>
      <c r="P3541" s="356" t="s">
        <v>13255</v>
      </c>
    </row>
    <row r="3542" spans="1:16" x14ac:dyDescent="0.2">
      <c r="A3542" s="356" t="s">
        <v>10418</v>
      </c>
      <c r="B3542" s="356" t="s">
        <v>19797</v>
      </c>
      <c r="C3542" s="358" t="s">
        <v>12902</v>
      </c>
      <c r="D3542" s="358" t="s">
        <v>12903</v>
      </c>
      <c r="E3542" s="358" t="s">
        <v>19798</v>
      </c>
      <c r="G3542" s="358" t="s">
        <v>12886</v>
      </c>
      <c r="H3542" s="385">
        <v>7.38</v>
      </c>
      <c r="I3542" s="358" t="s">
        <v>12893</v>
      </c>
      <c r="J3542" s="358" t="s">
        <v>12888</v>
      </c>
      <c r="K3542" s="358" t="s">
        <v>13558</v>
      </c>
      <c r="L3542" s="362">
        <v>40518</v>
      </c>
      <c r="N3542" s="362">
        <v>40518</v>
      </c>
      <c r="P3542" s="356" t="s">
        <v>13255</v>
      </c>
    </row>
    <row r="3543" spans="1:16" x14ac:dyDescent="0.2">
      <c r="A3543" s="356" t="s">
        <v>10419</v>
      </c>
      <c r="B3543" s="356" t="s">
        <v>19799</v>
      </c>
      <c r="C3543" s="358" t="s">
        <v>12921</v>
      </c>
      <c r="D3543" s="358" t="s">
        <v>12922</v>
      </c>
      <c r="E3543" s="358" t="s">
        <v>19800</v>
      </c>
      <c r="G3543" s="358" t="s">
        <v>12886</v>
      </c>
      <c r="H3543" s="385">
        <v>10.35</v>
      </c>
      <c r="I3543" s="358" t="s">
        <v>12893</v>
      </c>
      <c r="J3543" s="358" t="s">
        <v>12888</v>
      </c>
      <c r="K3543" s="358" t="s">
        <v>13558</v>
      </c>
      <c r="L3543" s="362">
        <v>40515</v>
      </c>
      <c r="N3543" s="362">
        <v>40515</v>
      </c>
      <c r="P3543" s="356" t="s">
        <v>13255</v>
      </c>
    </row>
    <row r="3544" spans="1:16" x14ac:dyDescent="0.2">
      <c r="A3544" s="356" t="s">
        <v>10420</v>
      </c>
      <c r="B3544" s="356" t="s">
        <v>19801</v>
      </c>
      <c r="C3544" s="358" t="s">
        <v>14889</v>
      </c>
      <c r="D3544" s="358" t="s">
        <v>12976</v>
      </c>
      <c r="E3544" s="358" t="s">
        <v>19067</v>
      </c>
      <c r="G3544" s="358" t="s">
        <v>12886</v>
      </c>
      <c r="H3544" s="385">
        <v>69.23</v>
      </c>
      <c r="I3544" s="358" t="s">
        <v>12893</v>
      </c>
      <c r="J3544" s="358" t="s">
        <v>12888</v>
      </c>
      <c r="K3544" s="358" t="s">
        <v>13558</v>
      </c>
      <c r="L3544" s="362">
        <v>40355</v>
      </c>
      <c r="N3544" s="362">
        <v>40355</v>
      </c>
      <c r="P3544" s="356" t="s">
        <v>13605</v>
      </c>
    </row>
    <row r="3545" spans="1:16" x14ac:dyDescent="0.2">
      <c r="A3545" s="356" t="s">
        <v>10421</v>
      </c>
      <c r="B3545" s="356" t="s">
        <v>19802</v>
      </c>
      <c r="C3545" s="358" t="s">
        <v>12883</v>
      </c>
      <c r="D3545" s="358" t="s">
        <v>12884</v>
      </c>
      <c r="E3545" s="358" t="s">
        <v>19803</v>
      </c>
      <c r="G3545" s="358" t="s">
        <v>12886</v>
      </c>
      <c r="H3545" s="385">
        <v>9.7200000000000006</v>
      </c>
      <c r="I3545" s="358" t="s">
        <v>12893</v>
      </c>
      <c r="J3545" s="358" t="s">
        <v>12888</v>
      </c>
      <c r="K3545" s="358" t="s">
        <v>13558</v>
      </c>
      <c r="L3545" s="362">
        <v>40520</v>
      </c>
      <c r="N3545" s="362">
        <v>40520</v>
      </c>
      <c r="P3545" s="356" t="s">
        <v>13255</v>
      </c>
    </row>
    <row r="3546" spans="1:16" x14ac:dyDescent="0.2">
      <c r="A3546" s="356" t="s">
        <v>10422</v>
      </c>
      <c r="B3546" s="356" t="s">
        <v>19804</v>
      </c>
      <c r="C3546" s="358" t="s">
        <v>13031</v>
      </c>
      <c r="D3546" s="358" t="s">
        <v>12960</v>
      </c>
      <c r="E3546" s="358" t="s">
        <v>19805</v>
      </c>
      <c r="G3546" s="358" t="s">
        <v>12886</v>
      </c>
      <c r="H3546" s="385">
        <v>5.04</v>
      </c>
      <c r="I3546" s="358" t="s">
        <v>12893</v>
      </c>
      <c r="J3546" s="358" t="s">
        <v>12888</v>
      </c>
      <c r="K3546" s="358" t="s">
        <v>13558</v>
      </c>
      <c r="L3546" s="362">
        <v>40514</v>
      </c>
      <c r="N3546" s="362">
        <v>40514</v>
      </c>
      <c r="P3546" s="356" t="s">
        <v>13255</v>
      </c>
    </row>
    <row r="3547" spans="1:16" x14ac:dyDescent="0.2">
      <c r="A3547" s="356" t="s">
        <v>10423</v>
      </c>
      <c r="B3547" s="356" t="s">
        <v>19806</v>
      </c>
      <c r="C3547" s="358" t="s">
        <v>13595</v>
      </c>
      <c r="D3547" s="358" t="s">
        <v>13596</v>
      </c>
      <c r="E3547" s="358" t="s">
        <v>17091</v>
      </c>
      <c r="G3547" s="358" t="s">
        <v>12886</v>
      </c>
      <c r="H3547" s="385">
        <v>10.914999999999999</v>
      </c>
      <c r="I3547" s="358" t="s">
        <v>12893</v>
      </c>
      <c r="J3547" s="358" t="s">
        <v>12888</v>
      </c>
      <c r="K3547" s="358" t="s">
        <v>13558</v>
      </c>
      <c r="L3547" s="362">
        <v>40514</v>
      </c>
      <c r="N3547" s="362">
        <v>40514</v>
      </c>
      <c r="P3547" s="356" t="s">
        <v>13255</v>
      </c>
    </row>
    <row r="3548" spans="1:16" x14ac:dyDescent="0.2">
      <c r="A3548" s="356" t="s">
        <v>10424</v>
      </c>
      <c r="B3548" s="356" t="s">
        <v>19807</v>
      </c>
      <c r="C3548" s="358" t="s">
        <v>13595</v>
      </c>
      <c r="D3548" s="358" t="s">
        <v>13596</v>
      </c>
      <c r="E3548" s="358" t="s">
        <v>19808</v>
      </c>
      <c r="G3548" s="358" t="s">
        <v>12886</v>
      </c>
      <c r="H3548" s="385">
        <v>5.92</v>
      </c>
      <c r="I3548" s="358" t="s">
        <v>12893</v>
      </c>
      <c r="J3548" s="358" t="s">
        <v>12888</v>
      </c>
      <c r="K3548" s="358" t="s">
        <v>13558</v>
      </c>
      <c r="L3548" s="362">
        <v>40512</v>
      </c>
      <c r="N3548" s="362">
        <v>40512</v>
      </c>
      <c r="P3548" s="356" t="s">
        <v>13255</v>
      </c>
    </row>
    <row r="3549" spans="1:16" x14ac:dyDescent="0.2">
      <c r="A3549" s="356" t="s">
        <v>10425</v>
      </c>
      <c r="B3549" s="356" t="s">
        <v>19809</v>
      </c>
      <c r="C3549" s="358" t="s">
        <v>12902</v>
      </c>
      <c r="D3549" s="358" t="s">
        <v>12903</v>
      </c>
      <c r="E3549" s="358" t="s">
        <v>19810</v>
      </c>
      <c r="G3549" s="358" t="s">
        <v>12886</v>
      </c>
      <c r="H3549" s="385">
        <v>99.54</v>
      </c>
      <c r="I3549" s="358" t="s">
        <v>12893</v>
      </c>
      <c r="J3549" s="358" t="s">
        <v>12888</v>
      </c>
      <c r="K3549" s="358" t="s">
        <v>13558</v>
      </c>
      <c r="L3549" s="362">
        <v>40540</v>
      </c>
      <c r="N3549" s="362">
        <v>40540</v>
      </c>
      <c r="P3549" s="356" t="s">
        <v>13605</v>
      </c>
    </row>
    <row r="3550" spans="1:16" x14ac:dyDescent="0.2">
      <c r="A3550" s="356" t="s">
        <v>10426</v>
      </c>
      <c r="B3550" s="356" t="s">
        <v>19811</v>
      </c>
      <c r="C3550" s="358" t="s">
        <v>12978</v>
      </c>
      <c r="D3550" s="358" t="s">
        <v>12899</v>
      </c>
      <c r="E3550" s="358" t="s">
        <v>19418</v>
      </c>
      <c r="G3550" s="358" t="s">
        <v>12886</v>
      </c>
      <c r="H3550" s="385">
        <v>17.350000000000001</v>
      </c>
      <c r="I3550" s="358" t="s">
        <v>12893</v>
      </c>
      <c r="J3550" s="358" t="s">
        <v>12888</v>
      </c>
      <c r="K3550" s="358" t="s">
        <v>13558</v>
      </c>
      <c r="L3550" s="362">
        <v>40522</v>
      </c>
      <c r="N3550" s="362">
        <v>40522</v>
      </c>
      <c r="P3550" s="356" t="s">
        <v>13605</v>
      </c>
    </row>
    <row r="3551" spans="1:16" x14ac:dyDescent="0.2">
      <c r="A3551" s="356" t="s">
        <v>10427</v>
      </c>
      <c r="B3551" s="356" t="s">
        <v>19812</v>
      </c>
      <c r="C3551" s="358" t="s">
        <v>13678</v>
      </c>
      <c r="D3551" s="358" t="s">
        <v>13130</v>
      </c>
      <c r="E3551" s="358" t="s">
        <v>19813</v>
      </c>
      <c r="G3551" s="358" t="s">
        <v>12886</v>
      </c>
      <c r="H3551" s="385">
        <v>6.9749999999999996</v>
      </c>
      <c r="I3551" s="358" t="s">
        <v>12893</v>
      </c>
      <c r="J3551" s="358" t="s">
        <v>12888</v>
      </c>
      <c r="K3551" s="358" t="s">
        <v>13558</v>
      </c>
      <c r="L3551" s="362">
        <v>40526</v>
      </c>
      <c r="N3551" s="362">
        <v>40526</v>
      </c>
      <c r="P3551" s="356" t="s">
        <v>13255</v>
      </c>
    </row>
    <row r="3552" spans="1:16" x14ac:dyDescent="0.2">
      <c r="A3552" s="356" t="s">
        <v>10428</v>
      </c>
      <c r="B3552" s="356" t="s">
        <v>19814</v>
      </c>
      <c r="C3552" s="358" t="s">
        <v>13294</v>
      </c>
      <c r="D3552" s="358" t="s">
        <v>13295</v>
      </c>
      <c r="E3552" s="358" t="s">
        <v>19815</v>
      </c>
      <c r="G3552" s="358" t="s">
        <v>12886</v>
      </c>
      <c r="H3552" s="385">
        <v>85.484999999999999</v>
      </c>
      <c r="I3552" s="358" t="s">
        <v>12893</v>
      </c>
      <c r="J3552" s="358" t="s">
        <v>12888</v>
      </c>
      <c r="K3552" s="358" t="s">
        <v>13558</v>
      </c>
      <c r="L3552" s="362">
        <v>40530</v>
      </c>
      <c r="N3552" s="362">
        <v>40530</v>
      </c>
      <c r="P3552" s="356" t="s">
        <v>13605</v>
      </c>
    </row>
    <row r="3553" spans="1:16" x14ac:dyDescent="0.2">
      <c r="A3553" s="356" t="s">
        <v>10429</v>
      </c>
      <c r="B3553" s="356" t="s">
        <v>19816</v>
      </c>
      <c r="C3553" s="358" t="s">
        <v>12905</v>
      </c>
      <c r="D3553" s="358" t="s">
        <v>12951</v>
      </c>
      <c r="E3553" s="358" t="s">
        <v>12905</v>
      </c>
      <c r="G3553" s="358" t="s">
        <v>12886</v>
      </c>
      <c r="H3553" s="385">
        <v>7.05</v>
      </c>
      <c r="I3553" s="358" t="s">
        <v>12893</v>
      </c>
      <c r="J3553" s="358" t="s">
        <v>12888</v>
      </c>
      <c r="K3553" s="358" t="s">
        <v>13558</v>
      </c>
      <c r="L3553" s="362">
        <v>40527</v>
      </c>
      <c r="N3553" s="362">
        <v>40527</v>
      </c>
      <c r="P3553" s="356" t="s">
        <v>13255</v>
      </c>
    </row>
    <row r="3554" spans="1:16" x14ac:dyDescent="0.2">
      <c r="A3554" s="356" t="s">
        <v>10430</v>
      </c>
      <c r="B3554" s="356" t="s">
        <v>19817</v>
      </c>
      <c r="C3554" s="358" t="s">
        <v>13242</v>
      </c>
      <c r="D3554" s="358" t="s">
        <v>12976</v>
      </c>
      <c r="E3554" s="358" t="s">
        <v>17076</v>
      </c>
      <c r="G3554" s="358" t="s">
        <v>12886</v>
      </c>
      <c r="H3554" s="385">
        <v>43.12</v>
      </c>
      <c r="I3554" s="358" t="s">
        <v>12887</v>
      </c>
      <c r="J3554" s="358" t="s">
        <v>12888</v>
      </c>
      <c r="K3554" s="358" t="s">
        <v>13558</v>
      </c>
      <c r="L3554" s="362">
        <v>40451</v>
      </c>
      <c r="N3554" s="362">
        <v>40451</v>
      </c>
      <c r="P3554" s="356" t="s">
        <v>13318</v>
      </c>
    </row>
    <row r="3555" spans="1:16" x14ac:dyDescent="0.2">
      <c r="A3555" s="356" t="s">
        <v>10431</v>
      </c>
      <c r="B3555" s="356" t="s">
        <v>19818</v>
      </c>
      <c r="C3555" s="358" t="s">
        <v>13185</v>
      </c>
      <c r="D3555" s="358" t="s">
        <v>12916</v>
      </c>
      <c r="E3555" s="358" t="s">
        <v>19819</v>
      </c>
      <c r="G3555" s="358" t="s">
        <v>12886</v>
      </c>
      <c r="H3555" s="385">
        <v>40.5</v>
      </c>
      <c r="I3555" s="358" t="s">
        <v>12893</v>
      </c>
      <c r="J3555" s="358" t="s">
        <v>12888</v>
      </c>
      <c r="K3555" s="358" t="s">
        <v>13558</v>
      </c>
      <c r="L3555" s="362">
        <v>40359</v>
      </c>
      <c r="N3555" s="362">
        <v>40359</v>
      </c>
      <c r="P3555" s="356" t="s">
        <v>13605</v>
      </c>
    </row>
    <row r="3556" spans="1:16" x14ac:dyDescent="0.2">
      <c r="A3556" s="356" t="s">
        <v>10432</v>
      </c>
      <c r="B3556" s="356" t="s">
        <v>19820</v>
      </c>
      <c r="C3556" s="358" t="s">
        <v>12905</v>
      </c>
      <c r="D3556" s="358" t="s">
        <v>13152</v>
      </c>
      <c r="E3556" s="358" t="s">
        <v>19821</v>
      </c>
      <c r="G3556" s="358" t="s">
        <v>12886</v>
      </c>
      <c r="H3556" s="385">
        <v>7.8</v>
      </c>
      <c r="I3556" s="358" t="s">
        <v>12893</v>
      </c>
      <c r="J3556" s="358" t="s">
        <v>12888</v>
      </c>
      <c r="K3556" s="358" t="s">
        <v>13558</v>
      </c>
      <c r="L3556" s="362">
        <v>40510</v>
      </c>
      <c r="N3556" s="362">
        <v>40510</v>
      </c>
      <c r="P3556" s="356" t="s">
        <v>13255</v>
      </c>
    </row>
    <row r="3557" spans="1:16" x14ac:dyDescent="0.2">
      <c r="A3557" s="356" t="s">
        <v>10433</v>
      </c>
      <c r="B3557" s="356" t="s">
        <v>19822</v>
      </c>
      <c r="C3557" s="358" t="s">
        <v>14003</v>
      </c>
      <c r="D3557" s="358" t="s">
        <v>12891</v>
      </c>
      <c r="E3557" s="358" t="s">
        <v>19823</v>
      </c>
      <c r="G3557" s="358" t="s">
        <v>12886</v>
      </c>
      <c r="H3557" s="385">
        <v>5.74</v>
      </c>
      <c r="I3557" s="358" t="s">
        <v>12893</v>
      </c>
      <c r="J3557" s="358" t="s">
        <v>12888</v>
      </c>
      <c r="K3557" s="358" t="s">
        <v>13558</v>
      </c>
      <c r="L3557" s="362">
        <v>40534</v>
      </c>
      <c r="N3557" s="362">
        <v>40534</v>
      </c>
      <c r="P3557" s="356" t="s">
        <v>13255</v>
      </c>
    </row>
    <row r="3558" spans="1:16" x14ac:dyDescent="0.2">
      <c r="A3558" s="356" t="s">
        <v>10434</v>
      </c>
      <c r="B3558" s="356" t="s">
        <v>19824</v>
      </c>
      <c r="C3558" s="358" t="s">
        <v>14510</v>
      </c>
      <c r="D3558" s="358" t="s">
        <v>14511</v>
      </c>
      <c r="E3558" s="358" t="s">
        <v>19825</v>
      </c>
      <c r="G3558" s="358" t="s">
        <v>12886</v>
      </c>
      <c r="H3558" s="385">
        <v>30.59</v>
      </c>
      <c r="I3558" s="358" t="s">
        <v>12893</v>
      </c>
      <c r="J3558" s="358" t="s">
        <v>12888</v>
      </c>
      <c r="K3558" s="358" t="s">
        <v>13558</v>
      </c>
      <c r="L3558" s="362">
        <v>40533</v>
      </c>
      <c r="N3558" s="362">
        <v>40533</v>
      </c>
      <c r="P3558" s="356" t="s">
        <v>13605</v>
      </c>
    </row>
    <row r="3559" spans="1:16" x14ac:dyDescent="0.2">
      <c r="A3559" s="356" t="s">
        <v>10435</v>
      </c>
      <c r="B3559" s="356" t="s">
        <v>19826</v>
      </c>
      <c r="C3559" s="358" t="s">
        <v>13095</v>
      </c>
      <c r="D3559" s="358" t="s">
        <v>12976</v>
      </c>
      <c r="E3559" s="358" t="s">
        <v>14103</v>
      </c>
      <c r="G3559" s="358" t="s">
        <v>12886</v>
      </c>
      <c r="H3559" s="385">
        <v>21.56</v>
      </c>
      <c r="I3559" s="358" t="s">
        <v>12893</v>
      </c>
      <c r="J3559" s="358" t="s">
        <v>12888</v>
      </c>
      <c r="K3559" s="358" t="s">
        <v>13558</v>
      </c>
      <c r="L3559" s="362">
        <v>40533</v>
      </c>
      <c r="N3559" s="362">
        <v>40533</v>
      </c>
      <c r="P3559" s="356" t="s">
        <v>13255</v>
      </c>
    </row>
    <row r="3560" spans="1:16" x14ac:dyDescent="0.2">
      <c r="A3560" s="356" t="s">
        <v>10436</v>
      </c>
      <c r="B3560" s="356" t="s">
        <v>19827</v>
      </c>
      <c r="C3560" s="358" t="s">
        <v>12972</v>
      </c>
      <c r="D3560" s="358" t="s">
        <v>12973</v>
      </c>
      <c r="E3560" s="358" t="s">
        <v>19828</v>
      </c>
      <c r="G3560" s="358" t="s">
        <v>12886</v>
      </c>
      <c r="H3560" s="385">
        <v>19.32</v>
      </c>
      <c r="I3560" s="358" t="s">
        <v>12893</v>
      </c>
      <c r="J3560" s="358" t="s">
        <v>12888</v>
      </c>
      <c r="K3560" s="358" t="s">
        <v>13558</v>
      </c>
      <c r="L3560" s="362">
        <v>40542</v>
      </c>
      <c r="N3560" s="362">
        <v>40542</v>
      </c>
      <c r="P3560" s="356" t="s">
        <v>13255</v>
      </c>
    </row>
    <row r="3561" spans="1:16" x14ac:dyDescent="0.2">
      <c r="A3561" s="356" t="s">
        <v>10437</v>
      </c>
      <c r="B3561" s="356" t="s">
        <v>19829</v>
      </c>
      <c r="C3561" s="358" t="s">
        <v>12905</v>
      </c>
      <c r="D3561" s="358" t="s">
        <v>13152</v>
      </c>
      <c r="E3561" s="358" t="s">
        <v>19830</v>
      </c>
      <c r="G3561" s="358" t="s">
        <v>12886</v>
      </c>
      <c r="H3561" s="385">
        <v>31.62</v>
      </c>
      <c r="I3561" s="358" t="s">
        <v>12893</v>
      </c>
      <c r="J3561" s="358" t="s">
        <v>12888</v>
      </c>
      <c r="K3561" s="358" t="s">
        <v>13558</v>
      </c>
      <c r="L3561" s="362">
        <v>40534</v>
      </c>
      <c r="N3561" s="362">
        <v>40534</v>
      </c>
      <c r="P3561" s="356" t="s">
        <v>13605</v>
      </c>
    </row>
    <row r="3562" spans="1:16" x14ac:dyDescent="0.2">
      <c r="A3562" s="356" t="s">
        <v>10438</v>
      </c>
      <c r="B3562" s="356" t="s">
        <v>19831</v>
      </c>
      <c r="C3562" s="358" t="s">
        <v>13105</v>
      </c>
      <c r="D3562" s="358" t="s">
        <v>13106</v>
      </c>
      <c r="E3562" s="358" t="s">
        <v>19832</v>
      </c>
      <c r="G3562" s="358" t="s">
        <v>12886</v>
      </c>
      <c r="H3562" s="385">
        <v>7.2</v>
      </c>
      <c r="I3562" s="358" t="s">
        <v>12893</v>
      </c>
      <c r="J3562" s="358" t="s">
        <v>12888</v>
      </c>
      <c r="K3562" s="358" t="s">
        <v>13558</v>
      </c>
      <c r="L3562" s="362">
        <v>40535</v>
      </c>
      <c r="N3562" s="362">
        <v>40535</v>
      </c>
      <c r="P3562" s="356" t="s">
        <v>13255</v>
      </c>
    </row>
    <row r="3563" spans="1:16" x14ac:dyDescent="0.2">
      <c r="A3563" s="356" t="s">
        <v>10439</v>
      </c>
      <c r="B3563" s="356" t="s">
        <v>19833</v>
      </c>
      <c r="C3563" s="358" t="s">
        <v>13134</v>
      </c>
      <c r="D3563" s="358" t="s">
        <v>13130</v>
      </c>
      <c r="E3563" s="358" t="s">
        <v>19834</v>
      </c>
      <c r="G3563" s="358" t="s">
        <v>12886</v>
      </c>
      <c r="H3563" s="385">
        <v>7.98</v>
      </c>
      <c r="I3563" s="358" t="s">
        <v>12893</v>
      </c>
      <c r="J3563" s="358" t="s">
        <v>12888</v>
      </c>
      <c r="K3563" s="358" t="s">
        <v>13558</v>
      </c>
      <c r="L3563" s="362">
        <v>40522</v>
      </c>
      <c r="N3563" s="362">
        <v>40522</v>
      </c>
      <c r="P3563" s="356" t="s">
        <v>13255</v>
      </c>
    </row>
    <row r="3564" spans="1:16" x14ac:dyDescent="0.2">
      <c r="A3564" s="356" t="s">
        <v>10440</v>
      </c>
      <c r="B3564" s="356" t="s">
        <v>19835</v>
      </c>
      <c r="C3564" s="358" t="s">
        <v>13922</v>
      </c>
      <c r="D3564" s="358" t="s">
        <v>13106</v>
      </c>
      <c r="E3564" s="358" t="s">
        <v>19836</v>
      </c>
      <c r="G3564" s="358" t="s">
        <v>12886</v>
      </c>
      <c r="H3564" s="385">
        <v>12.24</v>
      </c>
      <c r="I3564" s="358" t="s">
        <v>12893</v>
      </c>
      <c r="J3564" s="358" t="s">
        <v>12888</v>
      </c>
      <c r="K3564" s="358" t="s">
        <v>13558</v>
      </c>
      <c r="L3564" s="362">
        <v>40535</v>
      </c>
      <c r="N3564" s="362">
        <v>40535</v>
      </c>
      <c r="P3564" s="356" t="s">
        <v>13255</v>
      </c>
    </row>
    <row r="3565" spans="1:16" x14ac:dyDescent="0.2">
      <c r="A3565" s="356" t="s">
        <v>10441</v>
      </c>
      <c r="B3565" s="356" t="s">
        <v>19837</v>
      </c>
      <c r="C3565" s="358" t="s">
        <v>13860</v>
      </c>
      <c r="D3565" s="358" t="s">
        <v>13861</v>
      </c>
      <c r="E3565" s="358" t="s">
        <v>16506</v>
      </c>
      <c r="G3565" s="358" t="s">
        <v>12886</v>
      </c>
      <c r="H3565" s="385">
        <v>10.73</v>
      </c>
      <c r="I3565" s="358" t="s">
        <v>12893</v>
      </c>
      <c r="J3565" s="358" t="s">
        <v>12888</v>
      </c>
      <c r="K3565" s="358" t="s">
        <v>13558</v>
      </c>
      <c r="L3565" s="362">
        <v>40533</v>
      </c>
      <c r="N3565" s="362">
        <v>40533</v>
      </c>
      <c r="P3565" s="356" t="s">
        <v>13255</v>
      </c>
    </row>
    <row r="3566" spans="1:16" x14ac:dyDescent="0.2">
      <c r="A3566" s="356" t="s">
        <v>10442</v>
      </c>
      <c r="B3566" s="356" t="s">
        <v>19838</v>
      </c>
      <c r="C3566" s="358" t="s">
        <v>13277</v>
      </c>
      <c r="D3566" s="358" t="s">
        <v>13130</v>
      </c>
      <c r="E3566" s="358" t="s">
        <v>19839</v>
      </c>
      <c r="G3566" s="358" t="s">
        <v>12886</v>
      </c>
      <c r="H3566" s="385">
        <v>5.85</v>
      </c>
      <c r="I3566" s="358" t="s">
        <v>12893</v>
      </c>
      <c r="J3566" s="358" t="s">
        <v>12888</v>
      </c>
      <c r="K3566" s="358" t="s">
        <v>13558</v>
      </c>
      <c r="L3566" s="362">
        <v>40525</v>
      </c>
      <c r="N3566" s="362">
        <v>40525</v>
      </c>
      <c r="P3566" s="356" t="s">
        <v>13255</v>
      </c>
    </row>
    <row r="3567" spans="1:16" x14ac:dyDescent="0.2">
      <c r="A3567" s="356" t="s">
        <v>10443</v>
      </c>
      <c r="B3567" s="356" t="s">
        <v>19840</v>
      </c>
      <c r="C3567" s="358" t="s">
        <v>16369</v>
      </c>
      <c r="D3567" s="358" t="s">
        <v>12916</v>
      </c>
      <c r="E3567" s="358" t="s">
        <v>19841</v>
      </c>
      <c r="G3567" s="358" t="s">
        <v>12886</v>
      </c>
      <c r="H3567" s="385">
        <v>11.52</v>
      </c>
      <c r="I3567" s="358" t="s">
        <v>12893</v>
      </c>
      <c r="J3567" s="358" t="s">
        <v>12888</v>
      </c>
      <c r="K3567" s="358" t="s">
        <v>13558</v>
      </c>
      <c r="L3567" s="362">
        <v>40529</v>
      </c>
      <c r="N3567" s="362">
        <v>40529</v>
      </c>
      <c r="P3567" s="356" t="s">
        <v>13255</v>
      </c>
    </row>
    <row r="3568" spans="1:16" x14ac:dyDescent="0.2">
      <c r="A3568" s="356" t="s">
        <v>10444</v>
      </c>
      <c r="B3568" s="356" t="s">
        <v>19842</v>
      </c>
      <c r="C3568" s="358" t="s">
        <v>12905</v>
      </c>
      <c r="D3568" s="358" t="s">
        <v>12987</v>
      </c>
      <c r="E3568" s="358" t="s">
        <v>19843</v>
      </c>
      <c r="G3568" s="358" t="s">
        <v>12886</v>
      </c>
      <c r="H3568" s="385">
        <v>7.56</v>
      </c>
      <c r="I3568" s="358" t="s">
        <v>12893</v>
      </c>
      <c r="J3568" s="358" t="s">
        <v>12888</v>
      </c>
      <c r="K3568" s="358" t="s">
        <v>13558</v>
      </c>
      <c r="L3568" s="362">
        <v>40529</v>
      </c>
      <c r="N3568" s="362">
        <v>40529</v>
      </c>
      <c r="P3568" s="356" t="s">
        <v>13255</v>
      </c>
    </row>
    <row r="3569" spans="1:16" x14ac:dyDescent="0.2">
      <c r="A3569" s="356" t="s">
        <v>10445</v>
      </c>
      <c r="B3569" s="356" t="s">
        <v>19844</v>
      </c>
      <c r="C3569" s="358" t="s">
        <v>12883</v>
      </c>
      <c r="D3569" s="358" t="s">
        <v>12884</v>
      </c>
      <c r="E3569" s="358" t="s">
        <v>19845</v>
      </c>
      <c r="G3569" s="358" t="s">
        <v>12886</v>
      </c>
      <c r="H3569" s="385">
        <v>12.22</v>
      </c>
      <c r="I3569" s="358" t="s">
        <v>12893</v>
      </c>
      <c r="J3569" s="358" t="s">
        <v>12888</v>
      </c>
      <c r="K3569" s="358" t="s">
        <v>13558</v>
      </c>
      <c r="L3569" s="362">
        <v>40529</v>
      </c>
      <c r="N3569" s="362">
        <v>40529</v>
      </c>
      <c r="P3569" s="356" t="s">
        <v>13255</v>
      </c>
    </row>
    <row r="3570" spans="1:16" x14ac:dyDescent="0.2">
      <c r="A3570" s="356" t="s">
        <v>10446</v>
      </c>
      <c r="B3570" s="356" t="s">
        <v>19846</v>
      </c>
      <c r="C3570" s="358" t="s">
        <v>13014</v>
      </c>
      <c r="D3570" s="358" t="s">
        <v>13015</v>
      </c>
      <c r="E3570" s="358" t="s">
        <v>19847</v>
      </c>
      <c r="G3570" s="358" t="s">
        <v>12886</v>
      </c>
      <c r="H3570" s="385">
        <v>12.765000000000001</v>
      </c>
      <c r="I3570" s="358" t="s">
        <v>12893</v>
      </c>
      <c r="J3570" s="358" t="s">
        <v>12888</v>
      </c>
      <c r="K3570" s="358" t="s">
        <v>13558</v>
      </c>
      <c r="L3570" s="362">
        <v>40540</v>
      </c>
      <c r="N3570" s="362">
        <v>40540</v>
      </c>
      <c r="P3570" s="356" t="s">
        <v>13255</v>
      </c>
    </row>
    <row r="3571" spans="1:16" x14ac:dyDescent="0.2">
      <c r="A3571" s="356" t="s">
        <v>10447</v>
      </c>
      <c r="B3571" s="356" t="s">
        <v>19848</v>
      </c>
      <c r="C3571" s="358" t="s">
        <v>13595</v>
      </c>
      <c r="D3571" s="358" t="s">
        <v>13596</v>
      </c>
      <c r="E3571" s="358" t="s">
        <v>19849</v>
      </c>
      <c r="G3571" s="358" t="s">
        <v>12886</v>
      </c>
      <c r="H3571" s="385">
        <v>7.2149999999999999</v>
      </c>
      <c r="I3571" s="358" t="s">
        <v>12893</v>
      </c>
      <c r="J3571" s="358" t="s">
        <v>12888</v>
      </c>
      <c r="K3571" s="358" t="s">
        <v>13558</v>
      </c>
      <c r="L3571" s="362">
        <v>40539</v>
      </c>
      <c r="N3571" s="362">
        <v>40539</v>
      </c>
      <c r="P3571" s="356" t="s">
        <v>13255</v>
      </c>
    </row>
    <row r="3572" spans="1:16" x14ac:dyDescent="0.2">
      <c r="A3572" s="356" t="s">
        <v>10448</v>
      </c>
      <c r="B3572" s="356" t="s">
        <v>19850</v>
      </c>
      <c r="C3572" s="358" t="s">
        <v>13129</v>
      </c>
      <c r="D3572" s="358" t="s">
        <v>13130</v>
      </c>
      <c r="E3572" s="358" t="s">
        <v>19851</v>
      </c>
      <c r="G3572" s="358" t="s">
        <v>12886</v>
      </c>
      <c r="H3572" s="385">
        <v>16.12</v>
      </c>
      <c r="I3572" s="358" t="s">
        <v>12893</v>
      </c>
      <c r="J3572" s="358" t="s">
        <v>12888</v>
      </c>
      <c r="K3572" s="358" t="s">
        <v>13558</v>
      </c>
      <c r="L3572" s="362">
        <v>40507</v>
      </c>
      <c r="N3572" s="362">
        <v>40507</v>
      </c>
      <c r="P3572" s="356" t="s">
        <v>13255</v>
      </c>
    </row>
    <row r="3573" spans="1:16" x14ac:dyDescent="0.2">
      <c r="A3573" s="356" t="s">
        <v>10449</v>
      </c>
      <c r="B3573" s="356" t="s">
        <v>19852</v>
      </c>
      <c r="C3573" s="358" t="s">
        <v>13466</v>
      </c>
      <c r="D3573" s="358" t="s">
        <v>12984</v>
      </c>
      <c r="E3573" s="358" t="s">
        <v>19853</v>
      </c>
      <c r="G3573" s="358" t="s">
        <v>12886</v>
      </c>
      <c r="H3573" s="385">
        <v>29.97</v>
      </c>
      <c r="I3573" s="358" t="s">
        <v>12893</v>
      </c>
      <c r="J3573" s="358" t="s">
        <v>12888</v>
      </c>
      <c r="K3573" s="358" t="s">
        <v>13558</v>
      </c>
      <c r="L3573" s="362">
        <v>40532</v>
      </c>
      <c r="N3573" s="362">
        <v>40532</v>
      </c>
      <c r="P3573" s="356" t="s">
        <v>13255</v>
      </c>
    </row>
    <row r="3574" spans="1:16" x14ac:dyDescent="0.2">
      <c r="A3574" s="356" t="s">
        <v>10450</v>
      </c>
      <c r="B3574" s="356" t="s">
        <v>19854</v>
      </c>
      <c r="C3574" s="358" t="s">
        <v>13871</v>
      </c>
      <c r="D3574" s="358" t="s">
        <v>12984</v>
      </c>
      <c r="E3574" s="358" t="s">
        <v>19855</v>
      </c>
      <c r="G3574" s="358" t="s">
        <v>12886</v>
      </c>
      <c r="H3574" s="385">
        <v>24.42</v>
      </c>
      <c r="I3574" s="358" t="s">
        <v>12893</v>
      </c>
      <c r="J3574" s="358" t="s">
        <v>12888</v>
      </c>
      <c r="K3574" s="358" t="s">
        <v>13558</v>
      </c>
      <c r="L3574" s="362">
        <v>40540</v>
      </c>
      <c r="N3574" s="362">
        <v>40540</v>
      </c>
      <c r="P3574" s="356" t="s">
        <v>13255</v>
      </c>
    </row>
    <row r="3575" spans="1:16" x14ac:dyDescent="0.2">
      <c r="A3575" s="356" t="s">
        <v>10451</v>
      </c>
      <c r="B3575" s="356" t="s">
        <v>19856</v>
      </c>
      <c r="C3575" s="358" t="s">
        <v>13099</v>
      </c>
      <c r="D3575" s="358" t="s">
        <v>12916</v>
      </c>
      <c r="E3575" s="358" t="s">
        <v>19857</v>
      </c>
      <c r="G3575" s="358" t="s">
        <v>12886</v>
      </c>
      <c r="H3575" s="385">
        <v>12.07</v>
      </c>
      <c r="I3575" s="358" t="s">
        <v>12893</v>
      </c>
      <c r="J3575" s="358" t="s">
        <v>12888</v>
      </c>
      <c r="K3575" s="358" t="s">
        <v>13558</v>
      </c>
      <c r="L3575" s="362">
        <v>40534</v>
      </c>
      <c r="N3575" s="362">
        <v>40534</v>
      </c>
      <c r="P3575" s="356" t="s">
        <v>13255</v>
      </c>
    </row>
    <row r="3576" spans="1:16" x14ac:dyDescent="0.2">
      <c r="A3576" s="356" t="s">
        <v>10452</v>
      </c>
      <c r="B3576" s="356" t="s">
        <v>19858</v>
      </c>
      <c r="C3576" s="358" t="s">
        <v>12972</v>
      </c>
      <c r="D3576" s="358" t="s">
        <v>12973</v>
      </c>
      <c r="E3576" s="358" t="s">
        <v>19859</v>
      </c>
      <c r="G3576" s="358" t="s">
        <v>12886</v>
      </c>
      <c r="H3576" s="385">
        <v>7.4</v>
      </c>
      <c r="I3576" s="358" t="s">
        <v>12893</v>
      </c>
      <c r="J3576" s="358" t="s">
        <v>12888</v>
      </c>
      <c r="K3576" s="358" t="s">
        <v>13558</v>
      </c>
      <c r="L3576" s="362">
        <v>40534</v>
      </c>
      <c r="N3576" s="362">
        <v>40534</v>
      </c>
      <c r="P3576" s="356" t="s">
        <v>13255</v>
      </c>
    </row>
    <row r="3577" spans="1:16" x14ac:dyDescent="0.2">
      <c r="A3577" s="356" t="s">
        <v>10453</v>
      </c>
      <c r="B3577" s="356" t="s">
        <v>19860</v>
      </c>
      <c r="C3577" s="358" t="s">
        <v>13922</v>
      </c>
      <c r="D3577" s="358" t="s">
        <v>13106</v>
      </c>
      <c r="E3577" s="358" t="s">
        <v>19861</v>
      </c>
      <c r="G3577" s="358" t="s">
        <v>12886</v>
      </c>
      <c r="H3577" s="385">
        <v>8.74</v>
      </c>
      <c r="I3577" s="358" t="s">
        <v>12893</v>
      </c>
      <c r="J3577" s="358" t="s">
        <v>12888</v>
      </c>
      <c r="K3577" s="358" t="s">
        <v>13558</v>
      </c>
      <c r="L3577" s="362">
        <v>40526</v>
      </c>
      <c r="N3577" s="362">
        <v>40526</v>
      </c>
      <c r="P3577" s="356" t="s">
        <v>13255</v>
      </c>
    </row>
    <row r="3578" spans="1:16" x14ac:dyDescent="0.2">
      <c r="A3578" s="356" t="s">
        <v>10454</v>
      </c>
      <c r="B3578" s="356" t="s">
        <v>19862</v>
      </c>
      <c r="C3578" s="358" t="s">
        <v>12905</v>
      </c>
      <c r="D3578" s="358" t="s">
        <v>12951</v>
      </c>
      <c r="E3578" s="358" t="s">
        <v>19863</v>
      </c>
      <c r="G3578" s="358" t="s">
        <v>12886</v>
      </c>
      <c r="H3578" s="385">
        <v>7.92</v>
      </c>
      <c r="I3578" s="358" t="s">
        <v>12893</v>
      </c>
      <c r="J3578" s="358" t="s">
        <v>12888</v>
      </c>
      <c r="K3578" s="358" t="s">
        <v>13558</v>
      </c>
      <c r="L3578" s="362">
        <v>40522</v>
      </c>
      <c r="N3578" s="362">
        <v>40522</v>
      </c>
      <c r="P3578" s="356" t="s">
        <v>13255</v>
      </c>
    </row>
    <row r="3579" spans="1:16" x14ac:dyDescent="0.2">
      <c r="A3579" s="356" t="s">
        <v>10455</v>
      </c>
      <c r="B3579" s="356" t="s">
        <v>19864</v>
      </c>
      <c r="C3579" s="358" t="s">
        <v>15523</v>
      </c>
      <c r="D3579" s="358" t="s">
        <v>12916</v>
      </c>
      <c r="E3579" s="358" t="s">
        <v>19865</v>
      </c>
      <c r="G3579" s="358" t="s">
        <v>12886</v>
      </c>
      <c r="H3579" s="385">
        <v>15.66</v>
      </c>
      <c r="I3579" s="358" t="s">
        <v>12893</v>
      </c>
      <c r="J3579" s="358" t="s">
        <v>12888</v>
      </c>
      <c r="K3579" s="358" t="s">
        <v>13558</v>
      </c>
      <c r="L3579" s="362">
        <v>40520</v>
      </c>
      <c r="N3579" s="362">
        <v>40520</v>
      </c>
      <c r="P3579" s="356" t="s">
        <v>13255</v>
      </c>
    </row>
    <row r="3580" spans="1:16" x14ac:dyDescent="0.2">
      <c r="A3580" s="356" t="s">
        <v>10456</v>
      </c>
      <c r="B3580" s="356" t="s">
        <v>19866</v>
      </c>
      <c r="C3580" s="358" t="s">
        <v>13116</v>
      </c>
      <c r="D3580" s="358" t="s">
        <v>12919</v>
      </c>
      <c r="E3580" s="358" t="s">
        <v>19867</v>
      </c>
      <c r="G3580" s="358" t="s">
        <v>12886</v>
      </c>
      <c r="H3580" s="385">
        <v>12.96</v>
      </c>
      <c r="I3580" s="358" t="s">
        <v>12893</v>
      </c>
      <c r="J3580" s="358" t="s">
        <v>12888</v>
      </c>
      <c r="K3580" s="358" t="s">
        <v>13558</v>
      </c>
      <c r="L3580" s="362">
        <v>40521</v>
      </c>
      <c r="N3580" s="362">
        <v>40521</v>
      </c>
      <c r="P3580" s="356" t="s">
        <v>13255</v>
      </c>
    </row>
    <row r="3581" spans="1:16" x14ac:dyDescent="0.2">
      <c r="A3581" s="356" t="s">
        <v>10457</v>
      </c>
      <c r="B3581" s="356" t="s">
        <v>19868</v>
      </c>
      <c r="C3581" s="358" t="s">
        <v>13116</v>
      </c>
      <c r="D3581" s="358" t="s">
        <v>12919</v>
      </c>
      <c r="E3581" s="358" t="s">
        <v>19869</v>
      </c>
      <c r="G3581" s="358" t="s">
        <v>12886</v>
      </c>
      <c r="H3581" s="385">
        <v>8.2799999999999994</v>
      </c>
      <c r="I3581" s="358" t="s">
        <v>12893</v>
      </c>
      <c r="J3581" s="358" t="s">
        <v>12888</v>
      </c>
      <c r="K3581" s="358" t="s">
        <v>13558</v>
      </c>
      <c r="L3581" s="362">
        <v>40528</v>
      </c>
      <c r="N3581" s="362">
        <v>40528</v>
      </c>
      <c r="P3581" s="356" t="s">
        <v>13255</v>
      </c>
    </row>
    <row r="3582" spans="1:16" x14ac:dyDescent="0.2">
      <c r="A3582" s="356" t="s">
        <v>10458</v>
      </c>
      <c r="B3582" s="356" t="s">
        <v>19870</v>
      </c>
      <c r="C3582" s="358" t="s">
        <v>12938</v>
      </c>
      <c r="D3582" s="358" t="s">
        <v>12939</v>
      </c>
      <c r="E3582" s="358" t="s">
        <v>16021</v>
      </c>
      <c r="G3582" s="358" t="s">
        <v>12886</v>
      </c>
      <c r="H3582" s="385">
        <v>66.150000000000006</v>
      </c>
      <c r="I3582" s="358" t="s">
        <v>12893</v>
      </c>
      <c r="J3582" s="358" t="s">
        <v>12888</v>
      </c>
      <c r="K3582" s="358" t="s">
        <v>13558</v>
      </c>
      <c r="L3582" s="362">
        <v>40354</v>
      </c>
      <c r="N3582" s="362">
        <v>40354</v>
      </c>
      <c r="P3582" s="356" t="s">
        <v>13605</v>
      </c>
    </row>
    <row r="3583" spans="1:16" x14ac:dyDescent="0.2">
      <c r="A3583" s="356" t="s">
        <v>10459</v>
      </c>
      <c r="B3583" s="356" t="s">
        <v>19870</v>
      </c>
      <c r="C3583" s="358" t="s">
        <v>12938</v>
      </c>
      <c r="D3583" s="358" t="s">
        <v>12939</v>
      </c>
      <c r="E3583" s="358" t="s">
        <v>16021</v>
      </c>
      <c r="G3583" s="358" t="s">
        <v>12886</v>
      </c>
      <c r="H3583" s="385">
        <v>14.4</v>
      </c>
      <c r="I3583" s="358" t="s">
        <v>12893</v>
      </c>
      <c r="J3583" s="358" t="s">
        <v>12888</v>
      </c>
      <c r="K3583" s="358" t="s">
        <v>13558</v>
      </c>
      <c r="L3583" s="362">
        <v>40450</v>
      </c>
      <c r="N3583" s="362">
        <v>40450</v>
      </c>
      <c r="P3583" s="356" t="s">
        <v>13605</v>
      </c>
    </row>
    <row r="3584" spans="1:16" x14ac:dyDescent="0.2">
      <c r="A3584" s="356" t="s">
        <v>10460</v>
      </c>
      <c r="B3584" s="356" t="s">
        <v>19871</v>
      </c>
      <c r="C3584" s="358" t="s">
        <v>13116</v>
      </c>
      <c r="D3584" s="358" t="s">
        <v>12919</v>
      </c>
      <c r="E3584" s="358" t="s">
        <v>19872</v>
      </c>
      <c r="G3584" s="358" t="s">
        <v>12886</v>
      </c>
      <c r="H3584" s="385">
        <v>10.08</v>
      </c>
      <c r="I3584" s="358" t="s">
        <v>12893</v>
      </c>
      <c r="J3584" s="358" t="s">
        <v>12888</v>
      </c>
      <c r="K3584" s="358" t="s">
        <v>13558</v>
      </c>
      <c r="L3584" s="362">
        <v>40526</v>
      </c>
      <c r="N3584" s="362">
        <v>40526</v>
      </c>
      <c r="P3584" s="356" t="s">
        <v>13255</v>
      </c>
    </row>
    <row r="3585" spans="1:16" x14ac:dyDescent="0.2">
      <c r="A3585" s="356" t="s">
        <v>10461</v>
      </c>
      <c r="B3585" s="356" t="s">
        <v>19873</v>
      </c>
      <c r="C3585" s="358" t="s">
        <v>14270</v>
      </c>
      <c r="D3585" s="358" t="s">
        <v>12931</v>
      </c>
      <c r="E3585" s="358" t="s">
        <v>15466</v>
      </c>
      <c r="G3585" s="358" t="s">
        <v>12886</v>
      </c>
      <c r="H3585" s="385">
        <v>37.26</v>
      </c>
      <c r="I3585" s="358" t="s">
        <v>12893</v>
      </c>
      <c r="J3585" s="358" t="s">
        <v>12888</v>
      </c>
      <c r="K3585" s="358" t="s">
        <v>13558</v>
      </c>
      <c r="L3585" s="362">
        <v>40495</v>
      </c>
      <c r="N3585" s="362">
        <v>40495</v>
      </c>
      <c r="P3585" s="356" t="s">
        <v>13605</v>
      </c>
    </row>
    <row r="3586" spans="1:16" x14ac:dyDescent="0.2">
      <c r="A3586" s="356" t="s">
        <v>10462</v>
      </c>
      <c r="B3586" s="356" t="s">
        <v>19874</v>
      </c>
      <c r="C3586" s="358" t="s">
        <v>13800</v>
      </c>
      <c r="D3586" s="358" t="s">
        <v>13801</v>
      </c>
      <c r="E3586" s="358" t="s">
        <v>19875</v>
      </c>
      <c r="G3586" s="358" t="s">
        <v>12886</v>
      </c>
      <c r="H3586" s="385">
        <v>51.3</v>
      </c>
      <c r="I3586" s="358" t="s">
        <v>12893</v>
      </c>
      <c r="J3586" s="358" t="s">
        <v>12888</v>
      </c>
      <c r="K3586" s="358" t="s">
        <v>13558</v>
      </c>
      <c r="L3586" s="362">
        <v>40501</v>
      </c>
      <c r="N3586" s="362">
        <v>40501</v>
      </c>
      <c r="P3586" s="356" t="s">
        <v>13605</v>
      </c>
    </row>
    <row r="3587" spans="1:16" x14ac:dyDescent="0.2">
      <c r="A3587" s="356" t="s">
        <v>10463</v>
      </c>
      <c r="B3587" s="356" t="s">
        <v>19876</v>
      </c>
      <c r="C3587" s="358" t="s">
        <v>19469</v>
      </c>
      <c r="D3587" s="358" t="s">
        <v>12895</v>
      </c>
      <c r="E3587" s="358" t="s">
        <v>13090</v>
      </c>
      <c r="G3587" s="358" t="s">
        <v>12886</v>
      </c>
      <c r="H3587" s="385">
        <v>12.1</v>
      </c>
      <c r="I3587" s="358" t="s">
        <v>12893</v>
      </c>
      <c r="J3587" s="358" t="s">
        <v>12888</v>
      </c>
      <c r="K3587" s="358" t="s">
        <v>13558</v>
      </c>
      <c r="L3587" s="362">
        <v>40540</v>
      </c>
      <c r="N3587" s="362">
        <v>40540</v>
      </c>
      <c r="P3587" s="356" t="s">
        <v>13255</v>
      </c>
    </row>
    <row r="3588" spans="1:16" x14ac:dyDescent="0.2">
      <c r="A3588" s="356" t="s">
        <v>10464</v>
      </c>
      <c r="B3588" s="356" t="s">
        <v>19877</v>
      </c>
      <c r="C3588" s="358" t="s">
        <v>12883</v>
      </c>
      <c r="D3588" s="358" t="s">
        <v>12884</v>
      </c>
      <c r="E3588" s="358" t="s">
        <v>14423</v>
      </c>
      <c r="G3588" s="358" t="s">
        <v>12886</v>
      </c>
      <c r="H3588" s="385">
        <v>63.84</v>
      </c>
      <c r="I3588" s="358" t="s">
        <v>12893</v>
      </c>
      <c r="J3588" s="358" t="s">
        <v>12888</v>
      </c>
      <c r="K3588" s="358" t="s">
        <v>13558</v>
      </c>
      <c r="L3588" s="362">
        <v>40533</v>
      </c>
      <c r="N3588" s="362">
        <v>40533</v>
      </c>
      <c r="P3588" s="356" t="s">
        <v>13605</v>
      </c>
    </row>
    <row r="3589" spans="1:16" x14ac:dyDescent="0.2">
      <c r="A3589" s="356" t="s">
        <v>10465</v>
      </c>
      <c r="B3589" s="356" t="s">
        <v>19878</v>
      </c>
      <c r="C3589" s="358" t="s">
        <v>13780</v>
      </c>
      <c r="D3589" s="358" t="s">
        <v>12916</v>
      </c>
      <c r="E3589" s="358" t="s">
        <v>19879</v>
      </c>
      <c r="G3589" s="358" t="s">
        <v>12886</v>
      </c>
      <c r="H3589" s="385">
        <v>95</v>
      </c>
      <c r="I3589" s="358" t="s">
        <v>12893</v>
      </c>
      <c r="J3589" s="358" t="s">
        <v>12888</v>
      </c>
      <c r="K3589" s="358" t="s">
        <v>13558</v>
      </c>
      <c r="L3589" s="362">
        <v>40534</v>
      </c>
      <c r="N3589" s="362">
        <v>40534</v>
      </c>
      <c r="P3589" s="356" t="s">
        <v>13605</v>
      </c>
    </row>
    <row r="3590" spans="1:16" x14ac:dyDescent="0.2">
      <c r="A3590" s="356" t="s">
        <v>10466</v>
      </c>
      <c r="B3590" s="356" t="s">
        <v>19880</v>
      </c>
      <c r="C3590" s="358" t="s">
        <v>13333</v>
      </c>
      <c r="D3590" s="358" t="s">
        <v>12931</v>
      </c>
      <c r="E3590" s="358" t="s">
        <v>19881</v>
      </c>
      <c r="G3590" s="358" t="s">
        <v>12886</v>
      </c>
      <c r="H3590" s="385">
        <v>6.6</v>
      </c>
      <c r="I3590" s="358" t="s">
        <v>12893</v>
      </c>
      <c r="J3590" s="358" t="s">
        <v>12888</v>
      </c>
      <c r="K3590" s="358" t="s">
        <v>13558</v>
      </c>
      <c r="L3590" s="362">
        <v>40541</v>
      </c>
      <c r="N3590" s="362">
        <v>40541</v>
      </c>
      <c r="P3590" s="356" t="s">
        <v>13255</v>
      </c>
    </row>
    <row r="3591" spans="1:16" x14ac:dyDescent="0.2">
      <c r="A3591" s="356" t="s">
        <v>10467</v>
      </c>
      <c r="B3591" s="356" t="s">
        <v>19882</v>
      </c>
      <c r="C3591" s="358" t="s">
        <v>12938</v>
      </c>
      <c r="D3591" s="358" t="s">
        <v>12939</v>
      </c>
      <c r="E3591" s="358" t="s">
        <v>19883</v>
      </c>
      <c r="G3591" s="358" t="s">
        <v>12886</v>
      </c>
      <c r="H3591" s="385">
        <v>9.66</v>
      </c>
      <c r="I3591" s="358" t="s">
        <v>12893</v>
      </c>
      <c r="J3591" s="358" t="s">
        <v>12888</v>
      </c>
      <c r="K3591" s="358" t="s">
        <v>13558</v>
      </c>
      <c r="L3591" s="362">
        <v>40541</v>
      </c>
      <c r="N3591" s="362">
        <v>40541</v>
      </c>
      <c r="P3591" s="356" t="s">
        <v>13255</v>
      </c>
    </row>
    <row r="3592" spans="1:16" x14ac:dyDescent="0.2">
      <c r="A3592" s="356" t="s">
        <v>10468</v>
      </c>
      <c r="B3592" s="356" t="s">
        <v>19884</v>
      </c>
      <c r="C3592" s="358" t="s">
        <v>13758</v>
      </c>
      <c r="D3592" s="358" t="s">
        <v>13759</v>
      </c>
      <c r="E3592" s="358" t="s">
        <v>13083</v>
      </c>
      <c r="G3592" s="358" t="s">
        <v>12886</v>
      </c>
      <c r="H3592" s="385">
        <v>8.58</v>
      </c>
      <c r="I3592" s="358" t="s">
        <v>12893</v>
      </c>
      <c r="J3592" s="358" t="s">
        <v>12888</v>
      </c>
      <c r="K3592" s="358" t="s">
        <v>13558</v>
      </c>
      <c r="L3592" s="362">
        <v>40575</v>
      </c>
      <c r="N3592" s="362">
        <v>40575</v>
      </c>
      <c r="P3592" s="356" t="s">
        <v>13255</v>
      </c>
    </row>
    <row r="3593" spans="1:16" x14ac:dyDescent="0.2">
      <c r="A3593" s="356" t="s">
        <v>10469</v>
      </c>
      <c r="B3593" s="356" t="s">
        <v>19885</v>
      </c>
      <c r="C3593" s="358" t="s">
        <v>12883</v>
      </c>
      <c r="D3593" s="358" t="s">
        <v>12884</v>
      </c>
      <c r="E3593" s="358" t="s">
        <v>19886</v>
      </c>
      <c r="G3593" s="358" t="s">
        <v>12886</v>
      </c>
      <c r="H3593" s="385">
        <v>5.7</v>
      </c>
      <c r="I3593" s="358" t="s">
        <v>12893</v>
      </c>
      <c r="J3593" s="358" t="s">
        <v>12888</v>
      </c>
      <c r="K3593" s="358" t="s">
        <v>13558</v>
      </c>
      <c r="L3593" s="362">
        <v>40540</v>
      </c>
      <c r="N3593" s="362">
        <v>40540</v>
      </c>
      <c r="P3593" s="356" t="s">
        <v>13255</v>
      </c>
    </row>
    <row r="3594" spans="1:16" x14ac:dyDescent="0.2">
      <c r="A3594" s="356" t="s">
        <v>10470</v>
      </c>
      <c r="B3594" s="356" t="s">
        <v>19887</v>
      </c>
      <c r="C3594" s="358" t="s">
        <v>12902</v>
      </c>
      <c r="D3594" s="358" t="s">
        <v>12903</v>
      </c>
      <c r="E3594" s="358" t="s">
        <v>19888</v>
      </c>
      <c r="G3594" s="358" t="s">
        <v>12886</v>
      </c>
      <c r="H3594" s="385">
        <v>15.2</v>
      </c>
      <c r="I3594" s="358" t="s">
        <v>12893</v>
      </c>
      <c r="J3594" s="358" t="s">
        <v>12888</v>
      </c>
      <c r="K3594" s="358" t="s">
        <v>13558</v>
      </c>
      <c r="L3594" s="362">
        <v>40540</v>
      </c>
      <c r="N3594" s="362">
        <v>40540</v>
      </c>
      <c r="P3594" s="356" t="s">
        <v>13255</v>
      </c>
    </row>
    <row r="3595" spans="1:16" x14ac:dyDescent="0.2">
      <c r="A3595" s="356" t="s">
        <v>10471</v>
      </c>
      <c r="B3595" s="356" t="s">
        <v>19889</v>
      </c>
      <c r="C3595" s="358" t="s">
        <v>14389</v>
      </c>
      <c r="D3595" s="358" t="s">
        <v>13130</v>
      </c>
      <c r="E3595" s="358" t="s">
        <v>19890</v>
      </c>
      <c r="G3595" s="358" t="s">
        <v>12886</v>
      </c>
      <c r="H3595" s="385">
        <v>7.6</v>
      </c>
      <c r="I3595" s="358" t="s">
        <v>12893</v>
      </c>
      <c r="J3595" s="358" t="s">
        <v>12888</v>
      </c>
      <c r="K3595" s="358" t="s">
        <v>13558</v>
      </c>
      <c r="L3595" s="362">
        <v>40539</v>
      </c>
      <c r="N3595" s="362">
        <v>40539</v>
      </c>
      <c r="P3595" s="356" t="s">
        <v>13255</v>
      </c>
    </row>
    <row r="3596" spans="1:16" x14ac:dyDescent="0.2">
      <c r="A3596" s="356" t="s">
        <v>10472</v>
      </c>
      <c r="B3596" s="356" t="s">
        <v>19891</v>
      </c>
      <c r="C3596" s="358" t="s">
        <v>13621</v>
      </c>
      <c r="D3596" s="358" t="s">
        <v>12960</v>
      </c>
      <c r="E3596" s="358" t="s">
        <v>17231</v>
      </c>
      <c r="G3596" s="358" t="s">
        <v>12886</v>
      </c>
      <c r="H3596" s="385">
        <v>14.26</v>
      </c>
      <c r="I3596" s="358" t="s">
        <v>12893</v>
      </c>
      <c r="J3596" s="358" t="s">
        <v>12888</v>
      </c>
      <c r="K3596" s="358" t="s">
        <v>13558</v>
      </c>
      <c r="L3596" s="362">
        <v>40492</v>
      </c>
      <c r="N3596" s="362">
        <v>40492</v>
      </c>
      <c r="P3596" s="356" t="s">
        <v>13255</v>
      </c>
    </row>
    <row r="3597" spans="1:16" x14ac:dyDescent="0.2">
      <c r="A3597" s="356" t="s">
        <v>10473</v>
      </c>
      <c r="B3597" s="356" t="s">
        <v>19892</v>
      </c>
      <c r="C3597" s="358" t="s">
        <v>13020</v>
      </c>
      <c r="D3597" s="358" t="s">
        <v>12931</v>
      </c>
      <c r="E3597" s="358" t="s">
        <v>13025</v>
      </c>
      <c r="G3597" s="358" t="s">
        <v>12886</v>
      </c>
      <c r="H3597" s="385">
        <v>81.88</v>
      </c>
      <c r="I3597" s="358" t="s">
        <v>12893</v>
      </c>
      <c r="J3597" s="358" t="s">
        <v>12908</v>
      </c>
      <c r="K3597" s="358" t="s">
        <v>13558</v>
      </c>
      <c r="L3597" s="362">
        <v>40542</v>
      </c>
      <c r="N3597" s="362">
        <v>40542</v>
      </c>
      <c r="P3597" s="356" t="s">
        <v>13605</v>
      </c>
    </row>
    <row r="3598" spans="1:16" x14ac:dyDescent="0.2">
      <c r="A3598" s="356" t="s">
        <v>10474</v>
      </c>
      <c r="B3598" s="356" t="s">
        <v>19893</v>
      </c>
      <c r="C3598" s="358" t="s">
        <v>13132</v>
      </c>
      <c r="D3598" s="358" t="s">
        <v>12910</v>
      </c>
      <c r="E3598" s="358" t="s">
        <v>13901</v>
      </c>
      <c r="G3598" s="358" t="s">
        <v>12886</v>
      </c>
      <c r="H3598" s="385">
        <v>71.144999999999996</v>
      </c>
      <c r="I3598" s="358" t="s">
        <v>12893</v>
      </c>
      <c r="J3598" s="358" t="s">
        <v>12888</v>
      </c>
      <c r="K3598" s="358" t="s">
        <v>13558</v>
      </c>
      <c r="L3598" s="362">
        <v>40532</v>
      </c>
      <c r="N3598" s="362">
        <v>40532</v>
      </c>
      <c r="P3598" s="356" t="s">
        <v>13605</v>
      </c>
    </row>
    <row r="3599" spans="1:16" x14ac:dyDescent="0.2">
      <c r="A3599" s="356" t="s">
        <v>10475</v>
      </c>
      <c r="B3599" s="356" t="s">
        <v>19894</v>
      </c>
      <c r="C3599" s="358" t="s">
        <v>15138</v>
      </c>
      <c r="D3599" s="358" t="s">
        <v>13045</v>
      </c>
      <c r="E3599" s="358" t="s">
        <v>19895</v>
      </c>
      <c r="G3599" s="358" t="s">
        <v>12886</v>
      </c>
      <c r="H3599" s="385">
        <v>29.802</v>
      </c>
      <c r="I3599" s="358" t="s">
        <v>12893</v>
      </c>
      <c r="J3599" s="358" t="s">
        <v>12888</v>
      </c>
      <c r="K3599" s="358" t="s">
        <v>13558</v>
      </c>
      <c r="L3599" s="362">
        <v>40886</v>
      </c>
      <c r="N3599" s="362">
        <v>40886</v>
      </c>
      <c r="P3599" s="356" t="s">
        <v>13255</v>
      </c>
    </row>
    <row r="3600" spans="1:16" x14ac:dyDescent="0.2">
      <c r="A3600" s="356" t="s">
        <v>10476</v>
      </c>
      <c r="B3600" s="356" t="s">
        <v>19896</v>
      </c>
      <c r="C3600" s="358" t="s">
        <v>13599</v>
      </c>
      <c r="D3600" s="358" t="s">
        <v>12931</v>
      </c>
      <c r="E3600" s="358" t="s">
        <v>19897</v>
      </c>
      <c r="G3600" s="358" t="s">
        <v>12886</v>
      </c>
      <c r="H3600" s="385">
        <v>4.32</v>
      </c>
      <c r="I3600" s="358" t="s">
        <v>12893</v>
      </c>
      <c r="J3600" s="358" t="s">
        <v>12888</v>
      </c>
      <c r="K3600" s="358" t="s">
        <v>13558</v>
      </c>
      <c r="L3600" s="362">
        <v>40428</v>
      </c>
      <c r="N3600" s="362">
        <v>40428</v>
      </c>
      <c r="P3600" s="356" t="s">
        <v>13255</v>
      </c>
    </row>
    <row r="3601" spans="1:16" x14ac:dyDescent="0.2">
      <c r="A3601" s="356" t="s">
        <v>10477</v>
      </c>
      <c r="B3601" s="356" t="s">
        <v>19898</v>
      </c>
      <c r="C3601" s="358" t="s">
        <v>13800</v>
      </c>
      <c r="D3601" s="358" t="s">
        <v>13801</v>
      </c>
      <c r="E3601" s="358" t="s">
        <v>19899</v>
      </c>
      <c r="G3601" s="358" t="s">
        <v>12886</v>
      </c>
      <c r="H3601" s="385">
        <v>17.48</v>
      </c>
      <c r="I3601" s="358" t="s">
        <v>12893</v>
      </c>
      <c r="J3601" s="358" t="s">
        <v>12888</v>
      </c>
      <c r="K3601" s="358" t="s">
        <v>13558</v>
      </c>
      <c r="L3601" s="362">
        <v>40534</v>
      </c>
      <c r="N3601" s="362">
        <v>40534</v>
      </c>
      <c r="P3601" s="356" t="s">
        <v>13255</v>
      </c>
    </row>
    <row r="3602" spans="1:16" x14ac:dyDescent="0.2">
      <c r="A3602" s="356" t="s">
        <v>10478</v>
      </c>
      <c r="B3602" s="356" t="s">
        <v>19900</v>
      </c>
      <c r="C3602" s="358" t="s">
        <v>16855</v>
      </c>
      <c r="D3602" s="358" t="s">
        <v>12997</v>
      </c>
      <c r="E3602" s="358" t="s">
        <v>19781</v>
      </c>
      <c r="G3602" s="358" t="s">
        <v>12886</v>
      </c>
      <c r="H3602" s="385">
        <v>85.28</v>
      </c>
      <c r="I3602" s="358" t="s">
        <v>12893</v>
      </c>
      <c r="J3602" s="358" t="s">
        <v>12888</v>
      </c>
      <c r="K3602" s="358" t="s">
        <v>13558</v>
      </c>
      <c r="L3602" s="362">
        <v>40359</v>
      </c>
      <c r="N3602" s="362">
        <v>40359</v>
      </c>
      <c r="P3602" s="356" t="s">
        <v>13605</v>
      </c>
    </row>
    <row r="3603" spans="1:16" x14ac:dyDescent="0.2">
      <c r="A3603" s="356" t="s">
        <v>6828</v>
      </c>
      <c r="B3603" s="356" t="s">
        <v>19901</v>
      </c>
      <c r="C3603" s="358" t="s">
        <v>13009</v>
      </c>
      <c r="D3603" s="358" t="s">
        <v>13010</v>
      </c>
      <c r="E3603" s="358" t="s">
        <v>19902</v>
      </c>
      <c r="G3603" s="358" t="s">
        <v>12886</v>
      </c>
      <c r="H3603" s="385">
        <v>10.35</v>
      </c>
      <c r="I3603" s="358" t="s">
        <v>12893</v>
      </c>
      <c r="J3603" s="358" t="s">
        <v>12888</v>
      </c>
      <c r="K3603" s="358" t="s">
        <v>13558</v>
      </c>
      <c r="L3603" s="362">
        <v>40543</v>
      </c>
      <c r="N3603" s="362">
        <v>40543</v>
      </c>
      <c r="P3603" s="356" t="s">
        <v>13255</v>
      </c>
    </row>
    <row r="3604" spans="1:16" x14ac:dyDescent="0.2">
      <c r="A3604" s="356" t="s">
        <v>10479</v>
      </c>
      <c r="B3604" s="356" t="s">
        <v>19903</v>
      </c>
      <c r="C3604" s="358" t="s">
        <v>12905</v>
      </c>
      <c r="D3604" s="358" t="s">
        <v>12987</v>
      </c>
      <c r="E3604" s="358" t="s">
        <v>19904</v>
      </c>
      <c r="G3604" s="358" t="s">
        <v>12886</v>
      </c>
      <c r="H3604" s="385">
        <v>4.59</v>
      </c>
      <c r="I3604" s="358" t="s">
        <v>12893</v>
      </c>
      <c r="J3604" s="358" t="s">
        <v>12888</v>
      </c>
      <c r="K3604" s="358" t="s">
        <v>13558</v>
      </c>
      <c r="L3604" s="362">
        <v>40528</v>
      </c>
      <c r="N3604" s="362">
        <v>40528</v>
      </c>
      <c r="P3604" s="356" t="s">
        <v>13255</v>
      </c>
    </row>
    <row r="3605" spans="1:16" x14ac:dyDescent="0.2">
      <c r="A3605" s="356" t="s">
        <v>10480</v>
      </c>
      <c r="B3605" s="356" t="s">
        <v>19905</v>
      </c>
      <c r="C3605" s="358" t="s">
        <v>13294</v>
      </c>
      <c r="D3605" s="358" t="s">
        <v>13295</v>
      </c>
      <c r="E3605" s="358" t="s">
        <v>19906</v>
      </c>
      <c r="G3605" s="358" t="s">
        <v>12886</v>
      </c>
      <c r="H3605" s="385">
        <v>75.48</v>
      </c>
      <c r="I3605" s="358" t="s">
        <v>12887</v>
      </c>
      <c r="J3605" s="358" t="s">
        <v>12888</v>
      </c>
      <c r="K3605" s="358" t="s">
        <v>13558</v>
      </c>
      <c r="L3605" s="362">
        <v>40436</v>
      </c>
      <c r="N3605" s="362">
        <v>40436</v>
      </c>
      <c r="P3605" s="356" t="s">
        <v>13318</v>
      </c>
    </row>
    <row r="3606" spans="1:16" x14ac:dyDescent="0.2">
      <c r="A3606" s="356" t="s">
        <v>10481</v>
      </c>
      <c r="B3606" s="356" t="s">
        <v>19905</v>
      </c>
      <c r="C3606" s="358" t="s">
        <v>13294</v>
      </c>
      <c r="D3606" s="358" t="s">
        <v>13295</v>
      </c>
      <c r="E3606" s="358" t="s">
        <v>19906</v>
      </c>
      <c r="G3606" s="358" t="s">
        <v>12886</v>
      </c>
      <c r="H3606" s="385">
        <v>86.58</v>
      </c>
      <c r="I3606" s="358" t="s">
        <v>12887</v>
      </c>
      <c r="J3606" s="358" t="s">
        <v>12888</v>
      </c>
      <c r="K3606" s="358" t="s">
        <v>13558</v>
      </c>
      <c r="L3606" s="362">
        <v>40518</v>
      </c>
      <c r="N3606" s="362">
        <v>40518</v>
      </c>
      <c r="P3606" s="356" t="s">
        <v>13318</v>
      </c>
    </row>
    <row r="3607" spans="1:16" x14ac:dyDescent="0.2">
      <c r="A3607" s="356" t="s">
        <v>10482</v>
      </c>
      <c r="B3607" s="356" t="s">
        <v>19907</v>
      </c>
      <c r="C3607" s="358" t="s">
        <v>13116</v>
      </c>
      <c r="D3607" s="358" t="s">
        <v>12919</v>
      </c>
      <c r="E3607" s="358" t="s">
        <v>19212</v>
      </c>
      <c r="G3607" s="358" t="s">
        <v>12886</v>
      </c>
      <c r="H3607" s="385">
        <v>7.03</v>
      </c>
      <c r="I3607" s="358" t="s">
        <v>12893</v>
      </c>
      <c r="J3607" s="358" t="s">
        <v>12888</v>
      </c>
      <c r="K3607" s="358" t="s">
        <v>13558</v>
      </c>
      <c r="L3607" s="362">
        <v>40535</v>
      </c>
      <c r="N3607" s="362">
        <v>40535</v>
      </c>
      <c r="P3607" s="356" t="s">
        <v>13255</v>
      </c>
    </row>
    <row r="3608" spans="1:16" x14ac:dyDescent="0.2">
      <c r="A3608" s="356" t="s">
        <v>10483</v>
      </c>
      <c r="B3608" s="356" t="s">
        <v>19908</v>
      </c>
      <c r="C3608" s="358" t="s">
        <v>13007</v>
      </c>
      <c r="D3608" s="358" t="s">
        <v>12976</v>
      </c>
      <c r="E3608" s="358" t="s">
        <v>19909</v>
      </c>
      <c r="G3608" s="358" t="s">
        <v>12886</v>
      </c>
      <c r="H3608" s="385">
        <v>67.260000000000005</v>
      </c>
      <c r="I3608" s="358" t="s">
        <v>12893</v>
      </c>
      <c r="J3608" s="358" t="s">
        <v>12888</v>
      </c>
      <c r="K3608" s="358" t="s">
        <v>13558</v>
      </c>
      <c r="L3608" s="362">
        <v>40534</v>
      </c>
      <c r="N3608" s="362">
        <v>40534</v>
      </c>
      <c r="P3608" s="356" t="s">
        <v>13605</v>
      </c>
    </row>
    <row r="3609" spans="1:16" x14ac:dyDescent="0.2">
      <c r="A3609" s="356" t="s">
        <v>10484</v>
      </c>
      <c r="B3609" s="356" t="s">
        <v>19910</v>
      </c>
      <c r="C3609" s="358" t="s">
        <v>14889</v>
      </c>
      <c r="D3609" s="358" t="s">
        <v>12976</v>
      </c>
      <c r="E3609" s="358" t="s">
        <v>19911</v>
      </c>
      <c r="G3609" s="358" t="s">
        <v>12886</v>
      </c>
      <c r="H3609" s="385">
        <v>12.95</v>
      </c>
      <c r="I3609" s="358" t="s">
        <v>12893</v>
      </c>
      <c r="J3609" s="358" t="s">
        <v>12888</v>
      </c>
      <c r="K3609" s="358" t="s">
        <v>13558</v>
      </c>
      <c r="L3609" s="362">
        <v>40534</v>
      </c>
      <c r="N3609" s="362">
        <v>40534</v>
      </c>
      <c r="P3609" s="356" t="s">
        <v>13255</v>
      </c>
    </row>
    <row r="3610" spans="1:16" x14ac:dyDescent="0.2">
      <c r="A3610" s="356" t="s">
        <v>10485</v>
      </c>
      <c r="B3610" s="356" t="s">
        <v>19912</v>
      </c>
      <c r="C3610" s="358" t="s">
        <v>13868</v>
      </c>
      <c r="D3610" s="358" t="s">
        <v>12919</v>
      </c>
      <c r="E3610" s="358" t="s">
        <v>14791</v>
      </c>
      <c r="G3610" s="358" t="s">
        <v>12886</v>
      </c>
      <c r="H3610" s="385">
        <v>9.8800000000000008</v>
      </c>
      <c r="I3610" s="358" t="s">
        <v>12893</v>
      </c>
      <c r="J3610" s="358" t="s">
        <v>12888</v>
      </c>
      <c r="K3610" s="358" t="s">
        <v>13558</v>
      </c>
      <c r="L3610" s="362">
        <v>40584</v>
      </c>
      <c r="N3610" s="362">
        <v>40584</v>
      </c>
      <c r="P3610" s="356" t="s">
        <v>13255</v>
      </c>
    </row>
    <row r="3611" spans="1:16" x14ac:dyDescent="0.2">
      <c r="A3611" s="356" t="s">
        <v>10486</v>
      </c>
      <c r="B3611" s="356" t="s">
        <v>19913</v>
      </c>
      <c r="C3611" s="358" t="s">
        <v>13179</v>
      </c>
      <c r="D3611" s="358" t="s">
        <v>13180</v>
      </c>
      <c r="E3611" s="358" t="s">
        <v>15488</v>
      </c>
      <c r="G3611" s="358" t="s">
        <v>12886</v>
      </c>
      <c r="H3611" s="385">
        <v>4.4400000000000004</v>
      </c>
      <c r="I3611" s="358" t="s">
        <v>12893</v>
      </c>
      <c r="J3611" s="358" t="s">
        <v>12888</v>
      </c>
      <c r="K3611" s="358" t="s">
        <v>13558</v>
      </c>
      <c r="L3611" s="362">
        <v>40582</v>
      </c>
      <c r="N3611" s="362">
        <v>40582</v>
      </c>
      <c r="P3611" s="356" t="s">
        <v>13255</v>
      </c>
    </row>
    <row r="3612" spans="1:16" x14ac:dyDescent="0.2">
      <c r="A3612" s="356" t="s">
        <v>10487</v>
      </c>
      <c r="B3612" s="356" t="s">
        <v>19914</v>
      </c>
      <c r="C3612" s="358" t="s">
        <v>16099</v>
      </c>
      <c r="D3612" s="358" t="s">
        <v>13130</v>
      </c>
      <c r="E3612" s="358" t="s">
        <v>19915</v>
      </c>
      <c r="G3612" s="358" t="s">
        <v>12886</v>
      </c>
      <c r="H3612" s="385">
        <v>1.35</v>
      </c>
      <c r="I3612" s="358" t="s">
        <v>12893</v>
      </c>
      <c r="J3612" s="358" t="s">
        <v>12888</v>
      </c>
      <c r="K3612" s="358" t="s">
        <v>13558</v>
      </c>
      <c r="L3612" s="362">
        <v>40599</v>
      </c>
      <c r="N3612" s="362">
        <v>40599</v>
      </c>
      <c r="P3612" s="356" t="s">
        <v>13255</v>
      </c>
    </row>
    <row r="3613" spans="1:16" x14ac:dyDescent="0.2">
      <c r="A3613" s="356" t="s">
        <v>10488</v>
      </c>
      <c r="B3613" s="356" t="s">
        <v>19916</v>
      </c>
      <c r="C3613" s="358" t="s">
        <v>12962</v>
      </c>
      <c r="D3613" s="358" t="s">
        <v>12963</v>
      </c>
      <c r="E3613" s="358" t="s">
        <v>19917</v>
      </c>
      <c r="G3613" s="358" t="s">
        <v>12886</v>
      </c>
      <c r="H3613" s="385">
        <v>46.5</v>
      </c>
      <c r="I3613" s="358" t="s">
        <v>12893</v>
      </c>
      <c r="J3613" s="358" t="s">
        <v>12888</v>
      </c>
      <c r="K3613" s="358" t="s">
        <v>13558</v>
      </c>
      <c r="L3613" s="362">
        <v>40511</v>
      </c>
      <c r="N3613" s="362">
        <v>40511</v>
      </c>
      <c r="P3613" s="356" t="s">
        <v>13605</v>
      </c>
    </row>
    <row r="3614" spans="1:16" x14ac:dyDescent="0.2">
      <c r="A3614" s="356" t="s">
        <v>10489</v>
      </c>
      <c r="B3614" s="356" t="s">
        <v>19918</v>
      </c>
      <c r="C3614" s="358" t="s">
        <v>14889</v>
      </c>
      <c r="D3614" s="358" t="s">
        <v>12976</v>
      </c>
      <c r="E3614" s="358" t="s">
        <v>19919</v>
      </c>
      <c r="G3614" s="358" t="s">
        <v>12886</v>
      </c>
      <c r="H3614" s="385">
        <v>4.5999999999999996</v>
      </c>
      <c r="I3614" s="358" t="s">
        <v>12893</v>
      </c>
      <c r="J3614" s="358" t="s">
        <v>12888</v>
      </c>
      <c r="K3614" s="358" t="s">
        <v>13558</v>
      </c>
      <c r="L3614" s="362">
        <v>40604</v>
      </c>
      <c r="N3614" s="362">
        <v>40604</v>
      </c>
      <c r="P3614" s="356" t="s">
        <v>13255</v>
      </c>
    </row>
    <row r="3615" spans="1:16" x14ac:dyDescent="0.2">
      <c r="A3615" s="356" t="s">
        <v>10490</v>
      </c>
      <c r="B3615" s="356" t="s">
        <v>19920</v>
      </c>
      <c r="C3615" s="358" t="s">
        <v>12926</v>
      </c>
      <c r="D3615" s="358" t="s">
        <v>12927</v>
      </c>
      <c r="E3615" s="358" t="s">
        <v>19921</v>
      </c>
      <c r="G3615" s="358" t="s">
        <v>12886</v>
      </c>
      <c r="H3615" s="385">
        <v>4.32</v>
      </c>
      <c r="I3615" s="358" t="s">
        <v>12893</v>
      </c>
      <c r="J3615" s="358" t="s">
        <v>12888</v>
      </c>
      <c r="K3615" s="358" t="s">
        <v>13558</v>
      </c>
      <c r="L3615" s="362">
        <v>40605</v>
      </c>
      <c r="N3615" s="362">
        <v>40605</v>
      </c>
      <c r="P3615" s="356" t="s">
        <v>13255</v>
      </c>
    </row>
    <row r="3616" spans="1:16" x14ac:dyDescent="0.2">
      <c r="A3616" s="356" t="s">
        <v>10491</v>
      </c>
      <c r="B3616" s="356" t="s">
        <v>19922</v>
      </c>
      <c r="C3616" s="358" t="s">
        <v>13009</v>
      </c>
      <c r="D3616" s="358" t="s">
        <v>13010</v>
      </c>
      <c r="E3616" s="358" t="s">
        <v>19923</v>
      </c>
      <c r="G3616" s="358" t="s">
        <v>12886</v>
      </c>
      <c r="H3616" s="385">
        <v>8.8800000000000008</v>
      </c>
      <c r="I3616" s="358" t="s">
        <v>12893</v>
      </c>
      <c r="J3616" s="358" t="s">
        <v>12888</v>
      </c>
      <c r="K3616" s="358" t="s">
        <v>13558</v>
      </c>
      <c r="L3616" s="362">
        <v>40597</v>
      </c>
      <c r="N3616" s="362">
        <v>40597</v>
      </c>
      <c r="P3616" s="356" t="s">
        <v>13255</v>
      </c>
    </row>
    <row r="3617" spans="1:16" x14ac:dyDescent="0.2">
      <c r="A3617" s="356" t="s">
        <v>10492</v>
      </c>
      <c r="B3617" s="356" t="s">
        <v>19924</v>
      </c>
      <c r="C3617" s="358" t="s">
        <v>12905</v>
      </c>
      <c r="D3617" s="358" t="s">
        <v>12906</v>
      </c>
      <c r="E3617" s="358" t="s">
        <v>18520</v>
      </c>
      <c r="G3617" s="358" t="s">
        <v>12886</v>
      </c>
      <c r="H3617" s="385">
        <v>21.574999999999999</v>
      </c>
      <c r="I3617" s="358" t="s">
        <v>12893</v>
      </c>
      <c r="J3617" s="358" t="s">
        <v>12888</v>
      </c>
      <c r="K3617" s="358" t="s">
        <v>13558</v>
      </c>
      <c r="L3617" s="362">
        <v>40499</v>
      </c>
      <c r="N3617" s="362">
        <v>40499</v>
      </c>
      <c r="P3617" s="356" t="s">
        <v>13605</v>
      </c>
    </row>
    <row r="3618" spans="1:16" x14ac:dyDescent="0.2">
      <c r="A3618" s="356" t="s">
        <v>10493</v>
      </c>
      <c r="B3618" s="356" t="s">
        <v>19924</v>
      </c>
      <c r="C3618" s="358" t="s">
        <v>12905</v>
      </c>
      <c r="D3618" s="358" t="s">
        <v>12906</v>
      </c>
      <c r="E3618" s="358" t="s">
        <v>18520</v>
      </c>
      <c r="G3618" s="358" t="s">
        <v>12886</v>
      </c>
      <c r="H3618" s="385">
        <v>31.364999999999998</v>
      </c>
      <c r="I3618" s="358" t="s">
        <v>12893</v>
      </c>
      <c r="J3618" s="358" t="s">
        <v>12888</v>
      </c>
      <c r="K3618" s="358" t="s">
        <v>13558</v>
      </c>
      <c r="L3618" s="362">
        <v>40535</v>
      </c>
      <c r="N3618" s="362">
        <v>40535</v>
      </c>
      <c r="P3618" s="356" t="s">
        <v>13605</v>
      </c>
    </row>
    <row r="3619" spans="1:16" x14ac:dyDescent="0.2">
      <c r="A3619" s="356" t="s">
        <v>10494</v>
      </c>
      <c r="B3619" s="356" t="s">
        <v>19925</v>
      </c>
      <c r="C3619" s="358" t="s">
        <v>12890</v>
      </c>
      <c r="D3619" s="358" t="s">
        <v>12891</v>
      </c>
      <c r="E3619" s="358" t="s">
        <v>19669</v>
      </c>
      <c r="G3619" s="358" t="s">
        <v>12886</v>
      </c>
      <c r="H3619" s="385">
        <v>69.3</v>
      </c>
      <c r="I3619" s="358" t="s">
        <v>12887</v>
      </c>
      <c r="J3619" s="358" t="s">
        <v>12888</v>
      </c>
      <c r="K3619" s="358" t="s">
        <v>13558</v>
      </c>
      <c r="L3619" s="362">
        <v>40540</v>
      </c>
      <c r="N3619" s="362">
        <v>40540</v>
      </c>
      <c r="P3619" s="356" t="s">
        <v>13318</v>
      </c>
    </row>
    <row r="3620" spans="1:16" x14ac:dyDescent="0.2">
      <c r="A3620" s="356" t="s">
        <v>10495</v>
      </c>
      <c r="B3620" s="356" t="s">
        <v>19926</v>
      </c>
      <c r="C3620" s="358" t="s">
        <v>12905</v>
      </c>
      <c r="D3620" s="358" t="s">
        <v>12951</v>
      </c>
      <c r="E3620" s="358" t="s">
        <v>19927</v>
      </c>
      <c r="G3620" s="358" t="s">
        <v>12886</v>
      </c>
      <c r="H3620" s="385">
        <v>5.3650000000000002</v>
      </c>
      <c r="I3620" s="358" t="s">
        <v>12893</v>
      </c>
      <c r="J3620" s="358" t="s">
        <v>12888</v>
      </c>
      <c r="K3620" s="358" t="s">
        <v>13558</v>
      </c>
      <c r="L3620" s="362">
        <v>40634</v>
      </c>
      <c r="N3620" s="362">
        <v>40634</v>
      </c>
      <c r="P3620" s="356" t="s">
        <v>13255</v>
      </c>
    </row>
    <row r="3621" spans="1:16" x14ac:dyDescent="0.2">
      <c r="A3621" s="356" t="s">
        <v>10496</v>
      </c>
      <c r="B3621" s="356" t="s">
        <v>19928</v>
      </c>
      <c r="C3621" s="358" t="s">
        <v>12905</v>
      </c>
      <c r="D3621" s="358" t="s">
        <v>12987</v>
      </c>
      <c r="E3621" s="358" t="s">
        <v>19929</v>
      </c>
      <c r="G3621" s="358" t="s">
        <v>12886</v>
      </c>
      <c r="H3621" s="385">
        <v>7.03</v>
      </c>
      <c r="I3621" s="358" t="s">
        <v>12893</v>
      </c>
      <c r="J3621" s="358" t="s">
        <v>12888</v>
      </c>
      <c r="K3621" s="358" t="s">
        <v>13558</v>
      </c>
      <c r="L3621" s="362">
        <v>40449</v>
      </c>
      <c r="N3621" s="362">
        <v>40449</v>
      </c>
      <c r="P3621" s="356" t="s">
        <v>13255</v>
      </c>
    </row>
    <row r="3622" spans="1:16" x14ac:dyDescent="0.2">
      <c r="A3622" s="356" t="s">
        <v>10497</v>
      </c>
      <c r="B3622" s="356" t="s">
        <v>19930</v>
      </c>
      <c r="C3622" s="358" t="s">
        <v>13044</v>
      </c>
      <c r="D3622" s="358" t="s">
        <v>13045</v>
      </c>
      <c r="E3622" s="358" t="s">
        <v>19931</v>
      </c>
      <c r="G3622" s="358" t="s">
        <v>12886</v>
      </c>
      <c r="H3622" s="385">
        <v>54.72</v>
      </c>
      <c r="I3622" s="358" t="s">
        <v>12893</v>
      </c>
      <c r="J3622" s="358" t="s">
        <v>12888</v>
      </c>
      <c r="K3622" s="358" t="s">
        <v>13558</v>
      </c>
      <c r="L3622" s="362">
        <v>40638</v>
      </c>
      <c r="N3622" s="362">
        <v>40638</v>
      </c>
      <c r="P3622" s="356" t="s">
        <v>13605</v>
      </c>
    </row>
    <row r="3623" spans="1:16" x14ac:dyDescent="0.2">
      <c r="A3623" s="356" t="s">
        <v>10498</v>
      </c>
      <c r="B3623" s="356" t="s">
        <v>19932</v>
      </c>
      <c r="C3623" s="358" t="s">
        <v>13783</v>
      </c>
      <c r="D3623" s="358" t="s">
        <v>13015</v>
      </c>
      <c r="E3623" s="358" t="s">
        <v>19933</v>
      </c>
      <c r="G3623" s="358" t="s">
        <v>12886</v>
      </c>
      <c r="H3623" s="385">
        <v>29.808</v>
      </c>
      <c r="I3623" s="358" t="s">
        <v>12893</v>
      </c>
      <c r="J3623" s="358" t="s">
        <v>12888</v>
      </c>
      <c r="K3623" s="358" t="s">
        <v>13558</v>
      </c>
      <c r="L3623" s="362">
        <v>40627</v>
      </c>
      <c r="N3623" s="362">
        <v>40627</v>
      </c>
      <c r="P3623" s="356" t="s">
        <v>13255</v>
      </c>
    </row>
    <row r="3624" spans="1:16" x14ac:dyDescent="0.2">
      <c r="A3624" s="356" t="s">
        <v>10499</v>
      </c>
      <c r="B3624" s="356" t="s">
        <v>19934</v>
      </c>
      <c r="C3624" s="358" t="s">
        <v>15472</v>
      </c>
      <c r="D3624" s="358" t="s">
        <v>12997</v>
      </c>
      <c r="E3624" s="358" t="s">
        <v>16436</v>
      </c>
      <c r="G3624" s="358" t="s">
        <v>12886</v>
      </c>
      <c r="H3624" s="385">
        <v>12</v>
      </c>
      <c r="I3624" s="358" t="s">
        <v>12893</v>
      </c>
      <c r="J3624" s="358" t="s">
        <v>12888</v>
      </c>
      <c r="K3624" s="358" t="s">
        <v>13558</v>
      </c>
      <c r="L3624" s="362">
        <v>40625</v>
      </c>
      <c r="N3624" s="362">
        <v>40625</v>
      </c>
      <c r="P3624" s="356" t="s">
        <v>13255</v>
      </c>
    </row>
    <row r="3625" spans="1:16" x14ac:dyDescent="0.2">
      <c r="A3625" s="356" t="s">
        <v>10500</v>
      </c>
      <c r="B3625" s="356" t="s">
        <v>19935</v>
      </c>
      <c r="C3625" s="358" t="s">
        <v>12883</v>
      </c>
      <c r="D3625" s="358" t="s">
        <v>12884</v>
      </c>
      <c r="E3625" s="358" t="s">
        <v>19936</v>
      </c>
      <c r="G3625" s="358" t="s">
        <v>12886</v>
      </c>
      <c r="H3625" s="385">
        <v>8.33</v>
      </c>
      <c r="I3625" s="358" t="s">
        <v>12893</v>
      </c>
      <c r="J3625" s="358" t="s">
        <v>12888</v>
      </c>
      <c r="K3625" s="358" t="s">
        <v>13558</v>
      </c>
      <c r="L3625" s="362">
        <v>40626</v>
      </c>
      <c r="N3625" s="362">
        <v>40626</v>
      </c>
      <c r="P3625" s="356" t="s">
        <v>13255</v>
      </c>
    </row>
    <row r="3626" spans="1:16" x14ac:dyDescent="0.2">
      <c r="A3626" s="356" t="s">
        <v>10501</v>
      </c>
      <c r="B3626" s="356" t="s">
        <v>19937</v>
      </c>
      <c r="C3626" s="358" t="s">
        <v>13134</v>
      </c>
      <c r="D3626" s="358" t="s">
        <v>13130</v>
      </c>
      <c r="E3626" s="358" t="s">
        <v>19938</v>
      </c>
      <c r="G3626" s="358" t="s">
        <v>12886</v>
      </c>
      <c r="H3626" s="385">
        <v>99.82</v>
      </c>
      <c r="I3626" s="358" t="s">
        <v>12893</v>
      </c>
      <c r="J3626" s="358" t="s">
        <v>12888</v>
      </c>
      <c r="K3626" s="358" t="s">
        <v>13558</v>
      </c>
      <c r="L3626" s="362">
        <v>40527</v>
      </c>
      <c r="N3626" s="362">
        <v>40527</v>
      </c>
      <c r="P3626" s="356" t="s">
        <v>13605</v>
      </c>
    </row>
    <row r="3627" spans="1:16" x14ac:dyDescent="0.2">
      <c r="A3627" s="356" t="s">
        <v>10502</v>
      </c>
      <c r="B3627" s="356" t="s">
        <v>19939</v>
      </c>
      <c r="C3627" s="358" t="s">
        <v>13033</v>
      </c>
      <c r="D3627" s="358" t="s">
        <v>13034</v>
      </c>
      <c r="E3627" s="358" t="s">
        <v>19940</v>
      </c>
      <c r="G3627" s="358" t="s">
        <v>12886</v>
      </c>
      <c r="H3627" s="385">
        <v>11.34</v>
      </c>
      <c r="I3627" s="358" t="s">
        <v>12893</v>
      </c>
      <c r="J3627" s="358" t="s">
        <v>12888</v>
      </c>
      <c r="K3627" s="358" t="s">
        <v>13558</v>
      </c>
      <c r="L3627" s="362">
        <v>40533</v>
      </c>
      <c r="N3627" s="362">
        <v>40533</v>
      </c>
      <c r="P3627" s="356" t="s">
        <v>13255</v>
      </c>
    </row>
    <row r="3628" spans="1:16" x14ac:dyDescent="0.2">
      <c r="A3628" s="356" t="s">
        <v>10503</v>
      </c>
      <c r="B3628" s="356" t="s">
        <v>19941</v>
      </c>
      <c r="C3628" s="358" t="s">
        <v>13017</v>
      </c>
      <c r="D3628" s="358" t="s">
        <v>13018</v>
      </c>
      <c r="E3628" s="358" t="s">
        <v>14084</v>
      </c>
      <c r="G3628" s="358" t="s">
        <v>12886</v>
      </c>
      <c r="H3628" s="385">
        <v>190.86</v>
      </c>
      <c r="I3628" s="358" t="s">
        <v>12887</v>
      </c>
      <c r="J3628" s="358" t="s">
        <v>12908</v>
      </c>
      <c r="K3628" s="358" t="s">
        <v>13558</v>
      </c>
      <c r="L3628" s="362">
        <v>40525</v>
      </c>
      <c r="N3628" s="362">
        <v>40525</v>
      </c>
      <c r="P3628" s="356" t="s">
        <v>13318</v>
      </c>
    </row>
    <row r="3629" spans="1:16" x14ac:dyDescent="0.2">
      <c r="A3629" s="356" t="s">
        <v>10504</v>
      </c>
      <c r="B3629" s="356" t="s">
        <v>19942</v>
      </c>
      <c r="C3629" s="358" t="s">
        <v>13017</v>
      </c>
      <c r="D3629" s="358" t="s">
        <v>13018</v>
      </c>
      <c r="E3629" s="358" t="s">
        <v>14084</v>
      </c>
      <c r="G3629" s="358" t="s">
        <v>12886</v>
      </c>
      <c r="H3629" s="385">
        <v>184.54</v>
      </c>
      <c r="I3629" s="358" t="s">
        <v>12887</v>
      </c>
      <c r="J3629" s="358" t="s">
        <v>12908</v>
      </c>
      <c r="K3629" s="358" t="s">
        <v>13558</v>
      </c>
      <c r="L3629" s="362">
        <v>40525</v>
      </c>
      <c r="N3629" s="362">
        <v>40525</v>
      </c>
      <c r="P3629" s="356" t="s">
        <v>13318</v>
      </c>
    </row>
    <row r="3630" spans="1:16" x14ac:dyDescent="0.2">
      <c r="A3630" s="356" t="s">
        <v>10505</v>
      </c>
      <c r="B3630" s="356" t="s">
        <v>19943</v>
      </c>
      <c r="C3630" s="358" t="s">
        <v>13017</v>
      </c>
      <c r="D3630" s="358" t="s">
        <v>13018</v>
      </c>
      <c r="E3630" s="358" t="s">
        <v>19944</v>
      </c>
      <c r="G3630" s="358" t="s">
        <v>12886</v>
      </c>
      <c r="H3630" s="385">
        <v>10.58</v>
      </c>
      <c r="I3630" s="358" t="s">
        <v>12893</v>
      </c>
      <c r="J3630" s="358" t="s">
        <v>12888</v>
      </c>
      <c r="K3630" s="358" t="s">
        <v>13558</v>
      </c>
      <c r="L3630" s="362">
        <v>40589</v>
      </c>
      <c r="N3630" s="362">
        <v>40589</v>
      </c>
      <c r="P3630" s="356" t="s">
        <v>13255</v>
      </c>
    </row>
    <row r="3631" spans="1:16" x14ac:dyDescent="0.2">
      <c r="A3631" s="356" t="s">
        <v>10506</v>
      </c>
      <c r="B3631" s="356" t="s">
        <v>19945</v>
      </c>
      <c r="C3631" s="358" t="s">
        <v>13966</v>
      </c>
      <c r="D3631" s="358" t="s">
        <v>13027</v>
      </c>
      <c r="E3631" s="358" t="s">
        <v>19946</v>
      </c>
      <c r="G3631" s="358" t="s">
        <v>12886</v>
      </c>
      <c r="H3631" s="385">
        <v>7.35</v>
      </c>
      <c r="I3631" s="358" t="s">
        <v>12893</v>
      </c>
      <c r="J3631" s="358" t="s">
        <v>12888</v>
      </c>
      <c r="K3631" s="358" t="s">
        <v>13558</v>
      </c>
      <c r="L3631" s="362">
        <v>40448</v>
      </c>
      <c r="N3631" s="362">
        <v>40448</v>
      </c>
      <c r="P3631" s="356" t="s">
        <v>13255</v>
      </c>
    </row>
    <row r="3632" spans="1:16" x14ac:dyDescent="0.2">
      <c r="A3632" s="356" t="s">
        <v>10507</v>
      </c>
      <c r="B3632" s="356" t="s">
        <v>19947</v>
      </c>
      <c r="C3632" s="358" t="s">
        <v>13970</v>
      </c>
      <c r="D3632" s="358" t="s">
        <v>12910</v>
      </c>
      <c r="E3632" s="358" t="s">
        <v>19948</v>
      </c>
      <c r="G3632" s="358" t="s">
        <v>12886</v>
      </c>
      <c r="H3632" s="385">
        <v>9.36</v>
      </c>
      <c r="I3632" s="358" t="s">
        <v>12893</v>
      </c>
      <c r="J3632" s="358" t="s">
        <v>12888</v>
      </c>
      <c r="K3632" s="358" t="s">
        <v>13558</v>
      </c>
      <c r="L3632" s="362">
        <v>40634</v>
      </c>
      <c r="N3632" s="362">
        <v>40634</v>
      </c>
      <c r="P3632" s="356" t="s">
        <v>13255</v>
      </c>
    </row>
    <row r="3633" spans="1:16" x14ac:dyDescent="0.2">
      <c r="A3633" s="356" t="s">
        <v>10508</v>
      </c>
      <c r="B3633" s="356" t="s">
        <v>19949</v>
      </c>
      <c r="C3633" s="358" t="s">
        <v>13089</v>
      </c>
      <c r="D3633" s="358" t="s">
        <v>12997</v>
      </c>
      <c r="E3633" s="358" t="s">
        <v>18077</v>
      </c>
      <c r="G3633" s="358" t="s">
        <v>12886</v>
      </c>
      <c r="H3633" s="385">
        <v>11.475</v>
      </c>
      <c r="I3633" s="358" t="s">
        <v>12893</v>
      </c>
      <c r="J3633" s="358" t="s">
        <v>12888</v>
      </c>
      <c r="K3633" s="358" t="s">
        <v>13558</v>
      </c>
      <c r="L3633" s="362">
        <v>40653</v>
      </c>
      <c r="N3633" s="362">
        <v>40653</v>
      </c>
      <c r="P3633" s="356" t="s">
        <v>13255</v>
      </c>
    </row>
    <row r="3634" spans="1:16" x14ac:dyDescent="0.2">
      <c r="A3634" s="356" t="s">
        <v>10509</v>
      </c>
      <c r="B3634" s="356" t="s">
        <v>19950</v>
      </c>
      <c r="C3634" s="358" t="s">
        <v>13374</v>
      </c>
      <c r="D3634" s="358" t="s">
        <v>12916</v>
      </c>
      <c r="E3634" s="358" t="s">
        <v>17011</v>
      </c>
      <c r="G3634" s="358" t="s">
        <v>12886</v>
      </c>
      <c r="H3634" s="385">
        <v>30.59</v>
      </c>
      <c r="I3634" s="358" t="s">
        <v>12893</v>
      </c>
      <c r="J3634" s="358" t="s">
        <v>12888</v>
      </c>
      <c r="K3634" s="358" t="s">
        <v>13558</v>
      </c>
      <c r="L3634" s="362">
        <v>40648</v>
      </c>
      <c r="N3634" s="362">
        <v>40648</v>
      </c>
      <c r="P3634" s="356" t="s">
        <v>13605</v>
      </c>
    </row>
    <row r="3635" spans="1:16" x14ac:dyDescent="0.2">
      <c r="A3635" s="356" t="s">
        <v>10510</v>
      </c>
      <c r="B3635" s="356" t="s">
        <v>19951</v>
      </c>
      <c r="C3635" s="358" t="s">
        <v>13020</v>
      </c>
      <c r="D3635" s="358" t="s">
        <v>12931</v>
      </c>
      <c r="E3635" s="358" t="s">
        <v>19952</v>
      </c>
      <c r="G3635" s="358" t="s">
        <v>12886</v>
      </c>
      <c r="H3635" s="385">
        <v>6.66</v>
      </c>
      <c r="I3635" s="358" t="s">
        <v>12893</v>
      </c>
      <c r="J3635" s="358" t="s">
        <v>12888</v>
      </c>
      <c r="K3635" s="358" t="s">
        <v>13558</v>
      </c>
      <c r="L3635" s="362">
        <v>40667</v>
      </c>
      <c r="N3635" s="362">
        <v>40667</v>
      </c>
      <c r="P3635" s="356" t="s">
        <v>13255</v>
      </c>
    </row>
    <row r="3636" spans="1:16" x14ac:dyDescent="0.2">
      <c r="A3636" s="356" t="s">
        <v>10511</v>
      </c>
      <c r="B3636" s="356" t="s">
        <v>19953</v>
      </c>
      <c r="C3636" s="358" t="s">
        <v>13022</v>
      </c>
      <c r="D3636" s="358" t="s">
        <v>12931</v>
      </c>
      <c r="E3636" s="358" t="s">
        <v>19954</v>
      </c>
      <c r="G3636" s="358" t="s">
        <v>12886</v>
      </c>
      <c r="H3636" s="385">
        <v>5.55</v>
      </c>
      <c r="I3636" s="358" t="s">
        <v>12893</v>
      </c>
      <c r="J3636" s="358" t="s">
        <v>12888</v>
      </c>
      <c r="K3636" s="358" t="s">
        <v>13558</v>
      </c>
      <c r="L3636" s="362">
        <v>40657</v>
      </c>
      <c r="N3636" s="362">
        <v>40657</v>
      </c>
      <c r="P3636" s="356" t="s">
        <v>13255</v>
      </c>
    </row>
    <row r="3637" spans="1:16" x14ac:dyDescent="0.2">
      <c r="A3637" s="356" t="s">
        <v>10512</v>
      </c>
      <c r="B3637" s="356" t="s">
        <v>19955</v>
      </c>
      <c r="C3637" s="358" t="s">
        <v>12883</v>
      </c>
      <c r="D3637" s="358" t="s">
        <v>12884</v>
      </c>
      <c r="E3637" s="358" t="s">
        <v>19956</v>
      </c>
      <c r="G3637" s="358" t="s">
        <v>12886</v>
      </c>
      <c r="H3637" s="385">
        <v>16.809999999999999</v>
      </c>
      <c r="I3637" s="358" t="s">
        <v>12893</v>
      </c>
      <c r="J3637" s="358" t="s">
        <v>12888</v>
      </c>
      <c r="K3637" s="358" t="s">
        <v>13558</v>
      </c>
      <c r="L3637" s="362">
        <v>40661</v>
      </c>
      <c r="N3637" s="362">
        <v>40661</v>
      </c>
      <c r="P3637" s="356" t="s">
        <v>13255</v>
      </c>
    </row>
    <row r="3638" spans="1:16" x14ac:dyDescent="0.2">
      <c r="A3638" s="356" t="s">
        <v>10513</v>
      </c>
      <c r="B3638" s="356" t="s">
        <v>19957</v>
      </c>
      <c r="C3638" s="358" t="s">
        <v>14157</v>
      </c>
      <c r="D3638" s="358" t="s">
        <v>12931</v>
      </c>
      <c r="E3638" s="358" t="s">
        <v>19958</v>
      </c>
      <c r="G3638" s="358" t="s">
        <v>12886</v>
      </c>
      <c r="H3638" s="385">
        <v>4.68</v>
      </c>
      <c r="I3638" s="358" t="s">
        <v>12893</v>
      </c>
      <c r="J3638" s="358" t="s">
        <v>12888</v>
      </c>
      <c r="K3638" s="358" t="s">
        <v>13558</v>
      </c>
      <c r="L3638" s="362">
        <v>40886</v>
      </c>
      <c r="N3638" s="362">
        <v>40886</v>
      </c>
      <c r="P3638" s="356" t="s">
        <v>13255</v>
      </c>
    </row>
    <row r="3639" spans="1:16" x14ac:dyDescent="0.2">
      <c r="A3639" s="356" t="s">
        <v>10514</v>
      </c>
      <c r="B3639" s="356" t="s">
        <v>19959</v>
      </c>
      <c r="C3639" s="358" t="s">
        <v>13673</v>
      </c>
      <c r="D3639" s="358" t="s">
        <v>13245</v>
      </c>
      <c r="E3639" s="358" t="s">
        <v>16894</v>
      </c>
      <c r="G3639" s="358" t="s">
        <v>12886</v>
      </c>
      <c r="H3639" s="385">
        <v>38.159999999999997</v>
      </c>
      <c r="I3639" s="358" t="s">
        <v>12893</v>
      </c>
      <c r="J3639" s="358" t="s">
        <v>12888</v>
      </c>
      <c r="K3639" s="358" t="s">
        <v>13558</v>
      </c>
      <c r="L3639" s="362">
        <v>40654</v>
      </c>
      <c r="N3639" s="362">
        <v>40654</v>
      </c>
      <c r="P3639" s="356" t="s">
        <v>13605</v>
      </c>
    </row>
    <row r="3640" spans="1:16" x14ac:dyDescent="0.2">
      <c r="A3640" s="356" t="s">
        <v>10515</v>
      </c>
      <c r="B3640" s="356" t="s">
        <v>19960</v>
      </c>
      <c r="C3640" s="358" t="s">
        <v>12902</v>
      </c>
      <c r="D3640" s="358" t="s">
        <v>12903</v>
      </c>
      <c r="E3640" s="358" t="s">
        <v>19961</v>
      </c>
      <c r="G3640" s="358" t="s">
        <v>12886</v>
      </c>
      <c r="H3640" s="385">
        <v>8.6950000000000003</v>
      </c>
      <c r="I3640" s="358" t="s">
        <v>12893</v>
      </c>
      <c r="J3640" s="358" t="s">
        <v>12888</v>
      </c>
      <c r="K3640" s="358" t="s">
        <v>13558</v>
      </c>
      <c r="L3640" s="362">
        <v>40634</v>
      </c>
      <c r="N3640" s="362">
        <v>40634</v>
      </c>
      <c r="P3640" s="356" t="s">
        <v>13255</v>
      </c>
    </row>
    <row r="3641" spans="1:16" x14ac:dyDescent="0.2">
      <c r="A3641" s="356" t="s">
        <v>10516</v>
      </c>
      <c r="B3641" s="356" t="s">
        <v>19962</v>
      </c>
      <c r="C3641" s="358" t="s">
        <v>12905</v>
      </c>
      <c r="D3641" s="358" t="s">
        <v>12987</v>
      </c>
      <c r="E3641" s="358" t="s">
        <v>19963</v>
      </c>
      <c r="G3641" s="358" t="s">
        <v>12886</v>
      </c>
      <c r="H3641" s="385">
        <v>6</v>
      </c>
      <c r="I3641" s="358" t="s">
        <v>12893</v>
      </c>
      <c r="J3641" s="358" t="s">
        <v>12888</v>
      </c>
      <c r="K3641" s="358" t="s">
        <v>13558</v>
      </c>
      <c r="L3641" s="362">
        <v>40666</v>
      </c>
      <c r="N3641" s="362">
        <v>40666</v>
      </c>
      <c r="P3641" s="356" t="s">
        <v>13255</v>
      </c>
    </row>
    <row r="3642" spans="1:16" x14ac:dyDescent="0.2">
      <c r="A3642" s="356" t="s">
        <v>10517</v>
      </c>
      <c r="B3642" s="356" t="s">
        <v>19964</v>
      </c>
      <c r="C3642" s="358" t="s">
        <v>13033</v>
      </c>
      <c r="D3642" s="358" t="s">
        <v>13034</v>
      </c>
      <c r="E3642" s="358" t="s">
        <v>16727</v>
      </c>
      <c r="G3642" s="358" t="s">
        <v>12886</v>
      </c>
      <c r="H3642" s="385">
        <v>52.575000000000003</v>
      </c>
      <c r="I3642" s="358" t="s">
        <v>12893</v>
      </c>
      <c r="J3642" s="358" t="s">
        <v>12888</v>
      </c>
      <c r="K3642" s="358" t="s">
        <v>13558</v>
      </c>
      <c r="L3642" s="362">
        <v>40543</v>
      </c>
      <c r="N3642" s="362">
        <v>40543</v>
      </c>
      <c r="P3642" s="356" t="s">
        <v>13605</v>
      </c>
    </row>
    <row r="3643" spans="1:16" x14ac:dyDescent="0.2">
      <c r="A3643" s="356" t="s">
        <v>10518</v>
      </c>
      <c r="B3643" s="356" t="s">
        <v>19964</v>
      </c>
      <c r="C3643" s="358" t="s">
        <v>13033</v>
      </c>
      <c r="D3643" s="358" t="s">
        <v>13034</v>
      </c>
      <c r="E3643" s="358" t="s">
        <v>16727</v>
      </c>
      <c r="G3643" s="358" t="s">
        <v>12886</v>
      </c>
      <c r="H3643" s="385">
        <v>11.78</v>
      </c>
      <c r="I3643" s="358" t="s">
        <v>12893</v>
      </c>
      <c r="J3643" s="358" t="s">
        <v>12888</v>
      </c>
      <c r="K3643" s="358" t="s">
        <v>13558</v>
      </c>
      <c r="L3643" s="362">
        <v>40724</v>
      </c>
      <c r="N3643" s="362">
        <v>40724</v>
      </c>
      <c r="P3643" s="356" t="s">
        <v>13605</v>
      </c>
    </row>
    <row r="3644" spans="1:16" x14ac:dyDescent="0.2">
      <c r="A3644" s="356" t="s">
        <v>10519</v>
      </c>
      <c r="B3644" s="356" t="s">
        <v>19964</v>
      </c>
      <c r="C3644" s="358" t="s">
        <v>13033</v>
      </c>
      <c r="D3644" s="358" t="s">
        <v>13034</v>
      </c>
      <c r="E3644" s="358" t="s">
        <v>16727</v>
      </c>
      <c r="G3644" s="358" t="s">
        <v>12886</v>
      </c>
      <c r="H3644" s="385">
        <v>5.3550000000000004</v>
      </c>
      <c r="I3644" s="358" t="s">
        <v>12893</v>
      </c>
      <c r="J3644" s="358" t="s">
        <v>12888</v>
      </c>
      <c r="K3644" s="358" t="s">
        <v>13558</v>
      </c>
      <c r="L3644" s="362">
        <v>40816</v>
      </c>
      <c r="N3644" s="362">
        <v>40816</v>
      </c>
      <c r="P3644" s="356" t="s">
        <v>13605</v>
      </c>
    </row>
    <row r="3645" spans="1:16" x14ac:dyDescent="0.2">
      <c r="A3645" s="356" t="s">
        <v>10520</v>
      </c>
      <c r="B3645" s="356" t="s">
        <v>19965</v>
      </c>
      <c r="C3645" s="358" t="s">
        <v>12972</v>
      </c>
      <c r="D3645" s="358" t="s">
        <v>12973</v>
      </c>
      <c r="E3645" s="358" t="s">
        <v>13738</v>
      </c>
      <c r="G3645" s="358" t="s">
        <v>12886</v>
      </c>
      <c r="H3645" s="385">
        <v>15.04</v>
      </c>
      <c r="I3645" s="358" t="s">
        <v>12893</v>
      </c>
      <c r="J3645" s="358" t="s">
        <v>12888</v>
      </c>
      <c r="K3645" s="358" t="s">
        <v>13558</v>
      </c>
      <c r="L3645" s="362">
        <v>40668</v>
      </c>
      <c r="N3645" s="362">
        <v>40668</v>
      </c>
      <c r="P3645" s="356" t="s">
        <v>13255</v>
      </c>
    </row>
    <row r="3646" spans="1:16" x14ac:dyDescent="0.2">
      <c r="A3646" s="356" t="s">
        <v>10521</v>
      </c>
      <c r="B3646" s="356" t="s">
        <v>19966</v>
      </c>
      <c r="C3646" s="358" t="s">
        <v>12921</v>
      </c>
      <c r="D3646" s="358" t="s">
        <v>12922</v>
      </c>
      <c r="E3646" s="358" t="s">
        <v>19967</v>
      </c>
      <c r="G3646" s="358" t="s">
        <v>12886</v>
      </c>
      <c r="H3646" s="385">
        <v>8.4600000000000009</v>
      </c>
      <c r="I3646" s="358" t="s">
        <v>12893</v>
      </c>
      <c r="J3646" s="358" t="s">
        <v>12888</v>
      </c>
      <c r="K3646" s="358" t="s">
        <v>13558</v>
      </c>
      <c r="L3646" s="362">
        <v>40665</v>
      </c>
      <c r="N3646" s="362">
        <v>40665</v>
      </c>
      <c r="P3646" s="356" t="s">
        <v>13255</v>
      </c>
    </row>
    <row r="3647" spans="1:16" x14ac:dyDescent="0.2">
      <c r="A3647" s="356" t="s">
        <v>10522</v>
      </c>
      <c r="B3647" s="356" t="s">
        <v>19968</v>
      </c>
      <c r="C3647" s="358" t="s">
        <v>13780</v>
      </c>
      <c r="D3647" s="358" t="s">
        <v>12916</v>
      </c>
      <c r="E3647" s="358" t="s">
        <v>16796</v>
      </c>
      <c r="G3647" s="358" t="s">
        <v>12886</v>
      </c>
      <c r="H3647" s="385">
        <v>26.32</v>
      </c>
      <c r="I3647" s="358" t="s">
        <v>12893</v>
      </c>
      <c r="J3647" s="358" t="s">
        <v>12888</v>
      </c>
      <c r="K3647" s="358" t="s">
        <v>13558</v>
      </c>
      <c r="L3647" s="362">
        <v>40659</v>
      </c>
      <c r="N3647" s="362">
        <v>40659</v>
      </c>
      <c r="P3647" s="356" t="s">
        <v>13255</v>
      </c>
    </row>
    <row r="3648" spans="1:16" x14ac:dyDescent="0.2">
      <c r="A3648" s="356" t="s">
        <v>10523</v>
      </c>
      <c r="B3648" s="356" t="s">
        <v>19969</v>
      </c>
      <c r="C3648" s="358" t="s">
        <v>12972</v>
      </c>
      <c r="D3648" s="358" t="s">
        <v>12973</v>
      </c>
      <c r="E3648" s="358" t="s">
        <v>16871</v>
      </c>
      <c r="G3648" s="358" t="s">
        <v>12886</v>
      </c>
      <c r="H3648" s="385">
        <v>16.920000000000002</v>
      </c>
      <c r="I3648" s="358" t="s">
        <v>12893</v>
      </c>
      <c r="J3648" s="358" t="s">
        <v>12888</v>
      </c>
      <c r="K3648" s="358" t="s">
        <v>13558</v>
      </c>
      <c r="L3648" s="362">
        <v>40673</v>
      </c>
      <c r="N3648" s="362">
        <v>40673</v>
      </c>
      <c r="P3648" s="356" t="s">
        <v>13255</v>
      </c>
    </row>
    <row r="3649" spans="1:16" x14ac:dyDescent="0.2">
      <c r="A3649" s="356" t="s">
        <v>10524</v>
      </c>
      <c r="B3649" s="356" t="s">
        <v>19970</v>
      </c>
      <c r="C3649" s="358" t="s">
        <v>13158</v>
      </c>
      <c r="D3649" s="358" t="s">
        <v>12931</v>
      </c>
      <c r="E3649" s="358" t="s">
        <v>19971</v>
      </c>
      <c r="G3649" s="358" t="s">
        <v>12886</v>
      </c>
      <c r="H3649" s="385">
        <v>65.81</v>
      </c>
      <c r="I3649" s="358" t="s">
        <v>12893</v>
      </c>
      <c r="J3649" s="358" t="s">
        <v>12888</v>
      </c>
      <c r="K3649" s="358" t="s">
        <v>13558</v>
      </c>
      <c r="L3649" s="362">
        <v>40649</v>
      </c>
      <c r="N3649" s="362">
        <v>40649</v>
      </c>
      <c r="P3649" s="356" t="s">
        <v>13605</v>
      </c>
    </row>
    <row r="3650" spans="1:16" x14ac:dyDescent="0.2">
      <c r="A3650" s="356" t="s">
        <v>10525</v>
      </c>
      <c r="B3650" s="356" t="s">
        <v>19972</v>
      </c>
      <c r="C3650" s="358" t="s">
        <v>13230</v>
      </c>
      <c r="D3650" s="358" t="s">
        <v>13231</v>
      </c>
      <c r="E3650" s="358" t="s">
        <v>19973</v>
      </c>
      <c r="G3650" s="358" t="s">
        <v>12886</v>
      </c>
      <c r="H3650" s="385">
        <v>22.8</v>
      </c>
      <c r="I3650" s="358" t="s">
        <v>12893</v>
      </c>
      <c r="J3650" s="358" t="s">
        <v>12888</v>
      </c>
      <c r="K3650" s="358" t="s">
        <v>13558</v>
      </c>
      <c r="L3650" s="362">
        <v>40679</v>
      </c>
      <c r="N3650" s="362">
        <v>40679</v>
      </c>
      <c r="P3650" s="356" t="s">
        <v>13255</v>
      </c>
    </row>
    <row r="3651" spans="1:16" x14ac:dyDescent="0.2">
      <c r="A3651" s="356" t="s">
        <v>10526</v>
      </c>
      <c r="B3651" s="356" t="s">
        <v>19974</v>
      </c>
      <c r="C3651" s="358" t="s">
        <v>13609</v>
      </c>
      <c r="D3651" s="358" t="s">
        <v>12895</v>
      </c>
      <c r="E3651" s="358" t="s">
        <v>19975</v>
      </c>
      <c r="G3651" s="358" t="s">
        <v>12886</v>
      </c>
      <c r="H3651" s="385">
        <v>8.0850000000000009</v>
      </c>
      <c r="I3651" s="358" t="s">
        <v>12893</v>
      </c>
      <c r="J3651" s="358" t="s">
        <v>12888</v>
      </c>
      <c r="K3651" s="358" t="s">
        <v>13558</v>
      </c>
      <c r="L3651" s="362">
        <v>40975</v>
      </c>
      <c r="N3651" s="362">
        <v>40975</v>
      </c>
      <c r="P3651" s="356" t="s">
        <v>13605</v>
      </c>
    </row>
    <row r="3652" spans="1:16" x14ac:dyDescent="0.2">
      <c r="A3652" s="356" t="s">
        <v>10527</v>
      </c>
      <c r="B3652" s="356" t="s">
        <v>19976</v>
      </c>
      <c r="C3652" s="358" t="s">
        <v>12905</v>
      </c>
      <c r="D3652" s="358" t="s">
        <v>12987</v>
      </c>
      <c r="E3652" s="358" t="s">
        <v>19977</v>
      </c>
      <c r="G3652" s="358" t="s">
        <v>12886</v>
      </c>
      <c r="H3652" s="385">
        <v>17.39</v>
      </c>
      <c r="I3652" s="358" t="s">
        <v>12893</v>
      </c>
      <c r="J3652" s="358" t="s">
        <v>12888</v>
      </c>
      <c r="K3652" s="358" t="s">
        <v>13558</v>
      </c>
      <c r="L3652" s="362">
        <v>40654</v>
      </c>
      <c r="N3652" s="362">
        <v>40654</v>
      </c>
      <c r="P3652" s="356" t="s">
        <v>13255</v>
      </c>
    </row>
    <row r="3653" spans="1:16" x14ac:dyDescent="0.2">
      <c r="A3653" s="356" t="s">
        <v>10528</v>
      </c>
      <c r="B3653" s="356" t="s">
        <v>19978</v>
      </c>
      <c r="C3653" s="358" t="s">
        <v>13017</v>
      </c>
      <c r="D3653" s="358" t="s">
        <v>13018</v>
      </c>
      <c r="E3653" s="358" t="s">
        <v>19979</v>
      </c>
      <c r="G3653" s="358" t="s">
        <v>12886</v>
      </c>
      <c r="H3653" s="385">
        <v>25.53</v>
      </c>
      <c r="I3653" s="358" t="s">
        <v>12893</v>
      </c>
      <c r="J3653" s="358" t="s">
        <v>12888</v>
      </c>
      <c r="K3653" s="358" t="s">
        <v>13558</v>
      </c>
      <c r="L3653" s="362">
        <v>40654</v>
      </c>
      <c r="N3653" s="362">
        <v>40654</v>
      </c>
      <c r="P3653" s="356" t="s">
        <v>13255</v>
      </c>
    </row>
    <row r="3654" spans="1:16" x14ac:dyDescent="0.2">
      <c r="A3654" s="356" t="s">
        <v>10529</v>
      </c>
      <c r="B3654" s="356" t="s">
        <v>19980</v>
      </c>
      <c r="C3654" s="358" t="s">
        <v>13653</v>
      </c>
      <c r="D3654" s="358" t="s">
        <v>13027</v>
      </c>
      <c r="E3654" s="358" t="s">
        <v>19981</v>
      </c>
      <c r="G3654" s="358" t="s">
        <v>12886</v>
      </c>
      <c r="H3654" s="385">
        <v>8.8800000000000008</v>
      </c>
      <c r="I3654" s="358" t="s">
        <v>12893</v>
      </c>
      <c r="J3654" s="358" t="s">
        <v>12888</v>
      </c>
      <c r="K3654" s="358" t="s">
        <v>13558</v>
      </c>
      <c r="L3654" s="362">
        <v>40648</v>
      </c>
      <c r="N3654" s="362">
        <v>40648</v>
      </c>
      <c r="P3654" s="356" t="s">
        <v>13255</v>
      </c>
    </row>
    <row r="3655" spans="1:16" x14ac:dyDescent="0.2">
      <c r="A3655" s="356" t="s">
        <v>10530</v>
      </c>
      <c r="B3655" s="356" t="s">
        <v>19982</v>
      </c>
      <c r="C3655" s="358" t="s">
        <v>19983</v>
      </c>
      <c r="D3655" s="358" t="s">
        <v>13169</v>
      </c>
      <c r="E3655" s="358" t="s">
        <v>19984</v>
      </c>
      <c r="G3655" s="358" t="s">
        <v>12886</v>
      </c>
      <c r="H3655" s="385">
        <v>28.2</v>
      </c>
      <c r="I3655" s="358" t="s">
        <v>12893</v>
      </c>
      <c r="J3655" s="358" t="s">
        <v>12888</v>
      </c>
      <c r="K3655" s="358" t="s">
        <v>13558</v>
      </c>
      <c r="L3655" s="362">
        <v>40665</v>
      </c>
      <c r="N3655" s="362">
        <v>40665</v>
      </c>
      <c r="P3655" s="356" t="s">
        <v>13255</v>
      </c>
    </row>
    <row r="3656" spans="1:16" x14ac:dyDescent="0.2">
      <c r="A3656" s="356" t="s">
        <v>10531</v>
      </c>
      <c r="B3656" s="356" t="s">
        <v>19985</v>
      </c>
      <c r="C3656" s="358" t="s">
        <v>12883</v>
      </c>
      <c r="D3656" s="358" t="s">
        <v>12884</v>
      </c>
      <c r="E3656" s="358" t="s">
        <v>19986</v>
      </c>
      <c r="G3656" s="358" t="s">
        <v>12886</v>
      </c>
      <c r="H3656" s="385">
        <v>13.324999999999999</v>
      </c>
      <c r="I3656" s="358" t="s">
        <v>12893</v>
      </c>
      <c r="J3656" s="358" t="s">
        <v>12888</v>
      </c>
      <c r="K3656" s="358" t="s">
        <v>13558</v>
      </c>
      <c r="L3656" s="362">
        <v>40674</v>
      </c>
      <c r="N3656" s="362">
        <v>40674</v>
      </c>
      <c r="P3656" s="356" t="s">
        <v>13255</v>
      </c>
    </row>
    <row r="3657" spans="1:16" x14ac:dyDescent="0.2">
      <c r="A3657" s="356" t="s">
        <v>10532</v>
      </c>
      <c r="B3657" s="356" t="s">
        <v>19987</v>
      </c>
      <c r="C3657" s="358" t="s">
        <v>13134</v>
      </c>
      <c r="D3657" s="358" t="s">
        <v>13130</v>
      </c>
      <c r="E3657" s="358" t="s">
        <v>19988</v>
      </c>
      <c r="G3657" s="358" t="s">
        <v>12886</v>
      </c>
      <c r="H3657" s="385">
        <v>9.17</v>
      </c>
      <c r="I3657" s="358" t="s">
        <v>12893</v>
      </c>
      <c r="J3657" s="358" t="s">
        <v>12888</v>
      </c>
      <c r="K3657" s="358" t="s">
        <v>13558</v>
      </c>
      <c r="L3657" s="362">
        <v>40669</v>
      </c>
      <c r="N3657" s="362">
        <v>40669</v>
      </c>
      <c r="P3657" s="356" t="s">
        <v>13255</v>
      </c>
    </row>
    <row r="3658" spans="1:16" x14ac:dyDescent="0.2">
      <c r="A3658" s="356" t="s">
        <v>10533</v>
      </c>
      <c r="B3658" s="356" t="s">
        <v>19989</v>
      </c>
      <c r="C3658" s="358" t="s">
        <v>13595</v>
      </c>
      <c r="D3658" s="358" t="s">
        <v>13596</v>
      </c>
      <c r="E3658" s="358" t="s">
        <v>19990</v>
      </c>
      <c r="G3658" s="358" t="s">
        <v>12886</v>
      </c>
      <c r="H3658" s="385">
        <v>29.725000000000001</v>
      </c>
      <c r="I3658" s="358" t="s">
        <v>12893</v>
      </c>
      <c r="J3658" s="358" t="s">
        <v>12888</v>
      </c>
      <c r="K3658" s="358" t="s">
        <v>13558</v>
      </c>
      <c r="L3658" s="362">
        <v>40672</v>
      </c>
      <c r="N3658" s="362">
        <v>40672</v>
      </c>
      <c r="P3658" s="356" t="s">
        <v>13255</v>
      </c>
    </row>
    <row r="3659" spans="1:16" x14ac:dyDescent="0.2">
      <c r="A3659" s="356" t="s">
        <v>10534</v>
      </c>
      <c r="B3659" s="356" t="s">
        <v>19991</v>
      </c>
      <c r="C3659" s="358" t="s">
        <v>13780</v>
      </c>
      <c r="D3659" s="358" t="s">
        <v>12916</v>
      </c>
      <c r="E3659" s="358" t="s">
        <v>19992</v>
      </c>
      <c r="G3659" s="358" t="s">
        <v>12886</v>
      </c>
      <c r="H3659" s="385">
        <v>17.760000000000002</v>
      </c>
      <c r="I3659" s="358" t="s">
        <v>12893</v>
      </c>
      <c r="J3659" s="358" t="s">
        <v>12888</v>
      </c>
      <c r="K3659" s="358" t="s">
        <v>13558</v>
      </c>
      <c r="L3659" s="362">
        <v>40659</v>
      </c>
      <c r="N3659" s="362">
        <v>40659</v>
      </c>
      <c r="P3659" s="356" t="s">
        <v>13255</v>
      </c>
    </row>
    <row r="3660" spans="1:16" x14ac:dyDescent="0.2">
      <c r="A3660" s="356" t="s">
        <v>10535</v>
      </c>
      <c r="B3660" s="356" t="s">
        <v>19993</v>
      </c>
      <c r="C3660" s="358" t="s">
        <v>13374</v>
      </c>
      <c r="D3660" s="358" t="s">
        <v>12916</v>
      </c>
      <c r="E3660" s="358" t="s">
        <v>19994</v>
      </c>
      <c r="G3660" s="358" t="s">
        <v>12886</v>
      </c>
      <c r="H3660" s="385">
        <v>7.4</v>
      </c>
      <c r="I3660" s="358" t="s">
        <v>12893</v>
      </c>
      <c r="J3660" s="358" t="s">
        <v>12888</v>
      </c>
      <c r="K3660" s="358" t="s">
        <v>13558</v>
      </c>
      <c r="L3660" s="362">
        <v>40673</v>
      </c>
      <c r="N3660" s="362">
        <v>40673</v>
      </c>
      <c r="P3660" s="356" t="s">
        <v>13255</v>
      </c>
    </row>
    <row r="3661" spans="1:16" x14ac:dyDescent="0.2">
      <c r="A3661" s="356" t="s">
        <v>10536</v>
      </c>
      <c r="B3661" s="356" t="s">
        <v>19995</v>
      </c>
      <c r="C3661" s="358" t="s">
        <v>13031</v>
      </c>
      <c r="D3661" s="358" t="s">
        <v>12960</v>
      </c>
      <c r="E3661" s="358" t="s">
        <v>19996</v>
      </c>
      <c r="G3661" s="358" t="s">
        <v>12886</v>
      </c>
      <c r="H3661" s="385">
        <v>9.4</v>
      </c>
      <c r="I3661" s="358" t="s">
        <v>12893</v>
      </c>
      <c r="J3661" s="358" t="s">
        <v>12888</v>
      </c>
      <c r="K3661" s="358" t="s">
        <v>13558</v>
      </c>
      <c r="L3661" s="362">
        <v>40673</v>
      </c>
      <c r="N3661" s="362">
        <v>40673</v>
      </c>
      <c r="P3661" s="356" t="s">
        <v>13255</v>
      </c>
    </row>
    <row r="3662" spans="1:16" x14ac:dyDescent="0.2">
      <c r="A3662" s="356" t="s">
        <v>10537</v>
      </c>
      <c r="B3662" s="356" t="s">
        <v>19997</v>
      </c>
      <c r="C3662" s="358" t="s">
        <v>13599</v>
      </c>
      <c r="D3662" s="358" t="s">
        <v>12931</v>
      </c>
      <c r="E3662" s="358" t="s">
        <v>19998</v>
      </c>
      <c r="G3662" s="358" t="s">
        <v>12886</v>
      </c>
      <c r="H3662" s="385">
        <v>4.68</v>
      </c>
      <c r="I3662" s="358" t="s">
        <v>12893</v>
      </c>
      <c r="J3662" s="358" t="s">
        <v>12888</v>
      </c>
      <c r="K3662" s="358" t="s">
        <v>13558</v>
      </c>
      <c r="L3662" s="362">
        <v>40716</v>
      </c>
      <c r="N3662" s="362">
        <v>40716</v>
      </c>
      <c r="P3662" s="356" t="s">
        <v>13255</v>
      </c>
    </row>
    <row r="3663" spans="1:16" x14ac:dyDescent="0.2">
      <c r="A3663" s="356" t="s">
        <v>10538</v>
      </c>
      <c r="B3663" s="356" t="s">
        <v>19999</v>
      </c>
      <c r="C3663" s="358" t="s">
        <v>13179</v>
      </c>
      <c r="D3663" s="358" t="s">
        <v>13180</v>
      </c>
      <c r="E3663" s="358" t="s">
        <v>20000</v>
      </c>
      <c r="G3663" s="358" t="s">
        <v>12886</v>
      </c>
      <c r="H3663" s="385">
        <v>6.58</v>
      </c>
      <c r="I3663" s="358" t="s">
        <v>12893</v>
      </c>
      <c r="J3663" s="358" t="s">
        <v>12888</v>
      </c>
      <c r="K3663" s="358" t="s">
        <v>13558</v>
      </c>
      <c r="L3663" s="362">
        <v>40716</v>
      </c>
      <c r="N3663" s="362">
        <v>40716</v>
      </c>
      <c r="P3663" s="356" t="s">
        <v>13255</v>
      </c>
    </row>
    <row r="3664" spans="1:16" x14ac:dyDescent="0.2">
      <c r="A3664" s="356" t="s">
        <v>10539</v>
      </c>
      <c r="B3664" s="356" t="s">
        <v>20001</v>
      </c>
      <c r="C3664" s="358" t="s">
        <v>12902</v>
      </c>
      <c r="D3664" s="358" t="s">
        <v>12903</v>
      </c>
      <c r="E3664" s="358" t="s">
        <v>20002</v>
      </c>
      <c r="G3664" s="358" t="s">
        <v>12886</v>
      </c>
      <c r="H3664" s="385">
        <v>75.599999999999994</v>
      </c>
      <c r="I3664" s="358" t="s">
        <v>12893</v>
      </c>
      <c r="J3664" s="358" t="s">
        <v>12888</v>
      </c>
      <c r="K3664" s="358" t="s">
        <v>13558</v>
      </c>
      <c r="L3664" s="362">
        <v>40861</v>
      </c>
      <c r="N3664" s="362">
        <v>40861</v>
      </c>
      <c r="P3664" s="356" t="s">
        <v>13605</v>
      </c>
    </row>
    <row r="3665" spans="1:16" x14ac:dyDescent="0.2">
      <c r="A3665" s="356" t="s">
        <v>10540</v>
      </c>
      <c r="B3665" s="356" t="s">
        <v>20003</v>
      </c>
      <c r="C3665" s="358" t="s">
        <v>13132</v>
      </c>
      <c r="D3665" s="358" t="s">
        <v>12910</v>
      </c>
      <c r="E3665" s="358" t="s">
        <v>20004</v>
      </c>
      <c r="G3665" s="358" t="s">
        <v>12886</v>
      </c>
      <c r="H3665" s="385">
        <v>9.25</v>
      </c>
      <c r="I3665" s="358" t="s">
        <v>12893</v>
      </c>
      <c r="J3665" s="358" t="s">
        <v>12888</v>
      </c>
      <c r="K3665" s="358" t="s">
        <v>13558</v>
      </c>
      <c r="L3665" s="362">
        <v>40681</v>
      </c>
      <c r="N3665" s="362">
        <v>40681</v>
      </c>
      <c r="P3665" s="356" t="s">
        <v>13255</v>
      </c>
    </row>
    <row r="3666" spans="1:16" x14ac:dyDescent="0.2">
      <c r="A3666" s="356" t="s">
        <v>10541</v>
      </c>
      <c r="B3666" s="356" t="s">
        <v>20005</v>
      </c>
      <c r="C3666" s="358" t="s">
        <v>14044</v>
      </c>
      <c r="D3666" s="358" t="s">
        <v>12931</v>
      </c>
      <c r="E3666" s="358" t="s">
        <v>20006</v>
      </c>
      <c r="G3666" s="358" t="s">
        <v>12886</v>
      </c>
      <c r="H3666" s="385">
        <v>5.92</v>
      </c>
      <c r="I3666" s="358" t="s">
        <v>12893</v>
      </c>
      <c r="J3666" s="358" t="s">
        <v>12888</v>
      </c>
      <c r="K3666" s="358" t="s">
        <v>13558</v>
      </c>
      <c r="L3666" s="362">
        <v>40669</v>
      </c>
      <c r="N3666" s="362">
        <v>40669</v>
      </c>
      <c r="P3666" s="356" t="s">
        <v>13255</v>
      </c>
    </row>
    <row r="3667" spans="1:16" x14ac:dyDescent="0.2">
      <c r="A3667" s="356" t="s">
        <v>10542</v>
      </c>
      <c r="B3667" s="356" t="s">
        <v>20007</v>
      </c>
      <c r="C3667" s="358" t="s">
        <v>13017</v>
      </c>
      <c r="D3667" s="358" t="s">
        <v>13018</v>
      </c>
      <c r="E3667" s="358" t="s">
        <v>20008</v>
      </c>
      <c r="G3667" s="358" t="s">
        <v>12886</v>
      </c>
      <c r="H3667" s="385">
        <v>9.8699999999999992</v>
      </c>
      <c r="I3667" s="358" t="s">
        <v>12893</v>
      </c>
      <c r="J3667" s="358" t="s">
        <v>12888</v>
      </c>
      <c r="K3667" s="358" t="s">
        <v>13558</v>
      </c>
      <c r="L3667" s="362">
        <v>40680</v>
      </c>
      <c r="N3667" s="362">
        <v>40680</v>
      </c>
      <c r="P3667" s="356" t="s">
        <v>13255</v>
      </c>
    </row>
    <row r="3668" spans="1:16" x14ac:dyDescent="0.2">
      <c r="A3668" s="356" t="s">
        <v>10543</v>
      </c>
      <c r="B3668" s="356" t="s">
        <v>20009</v>
      </c>
      <c r="C3668" s="358" t="s">
        <v>15009</v>
      </c>
      <c r="D3668" s="358" t="s">
        <v>12997</v>
      </c>
      <c r="E3668" s="358" t="s">
        <v>20010</v>
      </c>
      <c r="G3668" s="358" t="s">
        <v>12886</v>
      </c>
      <c r="H3668" s="385">
        <v>11.97</v>
      </c>
      <c r="I3668" s="358" t="s">
        <v>12893</v>
      </c>
      <c r="J3668" s="358" t="s">
        <v>12888</v>
      </c>
      <c r="K3668" s="358" t="s">
        <v>13558</v>
      </c>
      <c r="L3668" s="362">
        <v>40688</v>
      </c>
      <c r="N3668" s="362">
        <v>40688</v>
      </c>
      <c r="P3668" s="356" t="s">
        <v>13255</v>
      </c>
    </row>
    <row r="3669" spans="1:16" x14ac:dyDescent="0.2">
      <c r="A3669" s="356" t="s">
        <v>10544</v>
      </c>
      <c r="B3669" s="356" t="s">
        <v>20011</v>
      </c>
      <c r="C3669" s="358" t="s">
        <v>14438</v>
      </c>
      <c r="D3669" s="358" t="s">
        <v>12931</v>
      </c>
      <c r="E3669" s="358" t="s">
        <v>20012</v>
      </c>
      <c r="G3669" s="358" t="s">
        <v>12886</v>
      </c>
      <c r="H3669" s="385">
        <v>7.36</v>
      </c>
      <c r="I3669" s="358" t="s">
        <v>12893</v>
      </c>
      <c r="J3669" s="358" t="s">
        <v>12888</v>
      </c>
      <c r="K3669" s="358" t="s">
        <v>13558</v>
      </c>
      <c r="L3669" s="362">
        <v>40686</v>
      </c>
      <c r="N3669" s="362">
        <v>40686</v>
      </c>
      <c r="P3669" s="356" t="s">
        <v>13255</v>
      </c>
    </row>
    <row r="3670" spans="1:16" x14ac:dyDescent="0.2">
      <c r="A3670" s="356" t="s">
        <v>10545</v>
      </c>
      <c r="B3670" s="356" t="s">
        <v>20013</v>
      </c>
      <c r="C3670" s="358" t="s">
        <v>14608</v>
      </c>
      <c r="D3670" s="358" t="s">
        <v>12984</v>
      </c>
      <c r="E3670" s="358" t="s">
        <v>14257</v>
      </c>
      <c r="G3670" s="358" t="s">
        <v>12886</v>
      </c>
      <c r="H3670" s="385">
        <v>5.28</v>
      </c>
      <c r="I3670" s="358" t="s">
        <v>12893</v>
      </c>
      <c r="J3670" s="358" t="s">
        <v>12888</v>
      </c>
      <c r="K3670" s="358" t="s">
        <v>13558</v>
      </c>
      <c r="L3670" s="362">
        <v>40686</v>
      </c>
      <c r="N3670" s="362">
        <v>40686</v>
      </c>
      <c r="P3670" s="356" t="s">
        <v>13255</v>
      </c>
    </row>
    <row r="3671" spans="1:16" x14ac:dyDescent="0.2">
      <c r="A3671" s="356" t="s">
        <v>10546</v>
      </c>
      <c r="B3671" s="356" t="s">
        <v>20014</v>
      </c>
      <c r="C3671" s="358" t="s">
        <v>13244</v>
      </c>
      <c r="D3671" s="358" t="s">
        <v>13245</v>
      </c>
      <c r="E3671" s="358" t="s">
        <v>20015</v>
      </c>
      <c r="G3671" s="358" t="s">
        <v>12886</v>
      </c>
      <c r="H3671" s="385">
        <v>9.64</v>
      </c>
      <c r="I3671" s="358" t="s">
        <v>12893</v>
      </c>
      <c r="J3671" s="358" t="s">
        <v>12888</v>
      </c>
      <c r="K3671" s="358" t="s">
        <v>13558</v>
      </c>
      <c r="L3671" s="362">
        <v>40687</v>
      </c>
      <c r="N3671" s="362">
        <v>40687</v>
      </c>
      <c r="P3671" s="356" t="s">
        <v>13255</v>
      </c>
    </row>
    <row r="3672" spans="1:16" x14ac:dyDescent="0.2">
      <c r="A3672" s="356" t="s">
        <v>10547</v>
      </c>
      <c r="B3672" s="356" t="s">
        <v>20016</v>
      </c>
      <c r="C3672" s="358" t="s">
        <v>13277</v>
      </c>
      <c r="D3672" s="358" t="s">
        <v>13130</v>
      </c>
      <c r="E3672" s="358" t="s">
        <v>20017</v>
      </c>
      <c r="G3672" s="358" t="s">
        <v>12886</v>
      </c>
      <c r="H3672" s="385">
        <v>8.17</v>
      </c>
      <c r="I3672" s="358" t="s">
        <v>12893</v>
      </c>
      <c r="J3672" s="358" t="s">
        <v>12888</v>
      </c>
      <c r="K3672" s="358" t="s">
        <v>13558</v>
      </c>
      <c r="L3672" s="362">
        <v>40683</v>
      </c>
      <c r="N3672" s="362">
        <v>40683</v>
      </c>
      <c r="P3672" s="356" t="s">
        <v>13255</v>
      </c>
    </row>
    <row r="3673" spans="1:16" x14ac:dyDescent="0.2">
      <c r="A3673" s="356" t="s">
        <v>10548</v>
      </c>
      <c r="B3673" s="356" t="s">
        <v>20018</v>
      </c>
      <c r="C3673" s="358" t="s">
        <v>12962</v>
      </c>
      <c r="D3673" s="358" t="s">
        <v>12963</v>
      </c>
      <c r="E3673" s="358" t="s">
        <v>20019</v>
      </c>
      <c r="G3673" s="358" t="s">
        <v>12886</v>
      </c>
      <c r="H3673" s="385">
        <v>7.585</v>
      </c>
      <c r="I3673" s="358" t="s">
        <v>12893</v>
      </c>
      <c r="J3673" s="358" t="s">
        <v>12888</v>
      </c>
      <c r="K3673" s="358" t="s">
        <v>13558</v>
      </c>
      <c r="L3673" s="362">
        <v>40676</v>
      </c>
      <c r="N3673" s="362">
        <v>40676</v>
      </c>
      <c r="P3673" s="356" t="s">
        <v>13255</v>
      </c>
    </row>
    <row r="3674" spans="1:16" x14ac:dyDescent="0.2">
      <c r="A3674" s="356" t="s">
        <v>10549</v>
      </c>
      <c r="B3674" s="356" t="s">
        <v>20020</v>
      </c>
      <c r="C3674" s="358" t="s">
        <v>12905</v>
      </c>
      <c r="D3674" s="358" t="s">
        <v>12987</v>
      </c>
      <c r="E3674" s="358" t="s">
        <v>20021</v>
      </c>
      <c r="G3674" s="358" t="s">
        <v>12886</v>
      </c>
      <c r="H3674" s="385">
        <v>4.95</v>
      </c>
      <c r="I3674" s="358" t="s">
        <v>12893</v>
      </c>
      <c r="J3674" s="358" t="s">
        <v>12888</v>
      </c>
      <c r="K3674" s="358" t="s">
        <v>13558</v>
      </c>
      <c r="L3674" s="362">
        <v>40648</v>
      </c>
      <c r="N3674" s="362">
        <v>40648</v>
      </c>
      <c r="P3674" s="356" t="s">
        <v>13255</v>
      </c>
    </row>
    <row r="3675" spans="1:16" x14ac:dyDescent="0.2">
      <c r="A3675" s="356" t="s">
        <v>10550</v>
      </c>
      <c r="B3675" s="356" t="s">
        <v>20022</v>
      </c>
      <c r="C3675" s="358" t="s">
        <v>15650</v>
      </c>
      <c r="D3675" s="358" t="s">
        <v>12916</v>
      </c>
      <c r="E3675" s="358" t="s">
        <v>20023</v>
      </c>
      <c r="G3675" s="358" t="s">
        <v>12886</v>
      </c>
      <c r="H3675" s="385">
        <v>9.5</v>
      </c>
      <c r="I3675" s="358" t="s">
        <v>12893</v>
      </c>
      <c r="J3675" s="358" t="s">
        <v>12888</v>
      </c>
      <c r="K3675" s="358" t="s">
        <v>13558</v>
      </c>
      <c r="L3675" s="362">
        <v>40694</v>
      </c>
      <c r="N3675" s="362">
        <v>40694</v>
      </c>
      <c r="P3675" s="356" t="s">
        <v>13255</v>
      </c>
    </row>
    <row r="3676" spans="1:16" x14ac:dyDescent="0.2">
      <c r="A3676" s="356" t="s">
        <v>10551</v>
      </c>
      <c r="B3676" s="356" t="s">
        <v>20024</v>
      </c>
      <c r="C3676" s="358" t="s">
        <v>14214</v>
      </c>
      <c r="D3676" s="358" t="s">
        <v>12916</v>
      </c>
      <c r="E3676" s="358" t="s">
        <v>20025</v>
      </c>
      <c r="G3676" s="358" t="s">
        <v>12886</v>
      </c>
      <c r="H3676" s="385">
        <v>216.79</v>
      </c>
      <c r="I3676" s="358" t="s">
        <v>12887</v>
      </c>
      <c r="J3676" s="358" t="s">
        <v>12888</v>
      </c>
      <c r="K3676" s="358" t="s">
        <v>13558</v>
      </c>
      <c r="L3676" s="362">
        <v>40711</v>
      </c>
      <c r="N3676" s="362">
        <v>40711</v>
      </c>
      <c r="P3676" s="356" t="s">
        <v>13318</v>
      </c>
    </row>
    <row r="3677" spans="1:16" x14ac:dyDescent="0.2">
      <c r="A3677" s="356" t="s">
        <v>10552</v>
      </c>
      <c r="B3677" s="356" t="s">
        <v>20026</v>
      </c>
      <c r="C3677" s="358" t="s">
        <v>13179</v>
      </c>
      <c r="D3677" s="358" t="s">
        <v>13180</v>
      </c>
      <c r="E3677" s="358" t="s">
        <v>20027</v>
      </c>
      <c r="G3677" s="358" t="s">
        <v>12886</v>
      </c>
      <c r="H3677" s="385">
        <v>11.52</v>
      </c>
      <c r="I3677" s="358" t="s">
        <v>12893</v>
      </c>
      <c r="J3677" s="358" t="s">
        <v>12888</v>
      </c>
      <c r="K3677" s="358" t="s">
        <v>13558</v>
      </c>
      <c r="L3677" s="362">
        <v>40744</v>
      </c>
      <c r="N3677" s="362">
        <v>40744</v>
      </c>
      <c r="P3677" s="356" t="s">
        <v>13255</v>
      </c>
    </row>
    <row r="3678" spans="1:16" x14ac:dyDescent="0.2">
      <c r="A3678" s="356" t="s">
        <v>10553</v>
      </c>
      <c r="B3678" s="356" t="s">
        <v>20028</v>
      </c>
      <c r="C3678" s="358" t="s">
        <v>13653</v>
      </c>
      <c r="D3678" s="358" t="s">
        <v>13027</v>
      </c>
      <c r="E3678" s="358" t="s">
        <v>20029</v>
      </c>
      <c r="G3678" s="358" t="s">
        <v>12886</v>
      </c>
      <c r="H3678" s="385">
        <v>2.88</v>
      </c>
      <c r="I3678" s="358" t="s">
        <v>12893</v>
      </c>
      <c r="J3678" s="358" t="s">
        <v>12888</v>
      </c>
      <c r="K3678" s="358" t="s">
        <v>13558</v>
      </c>
      <c r="L3678" s="362">
        <v>40532</v>
      </c>
      <c r="N3678" s="362">
        <v>40532</v>
      </c>
      <c r="P3678" s="356" t="s">
        <v>13255</v>
      </c>
    </row>
    <row r="3679" spans="1:16" x14ac:dyDescent="0.2">
      <c r="A3679" s="356" t="s">
        <v>10554</v>
      </c>
      <c r="B3679" s="356" t="s">
        <v>20030</v>
      </c>
      <c r="C3679" s="358" t="s">
        <v>13044</v>
      </c>
      <c r="D3679" s="358" t="s">
        <v>13045</v>
      </c>
      <c r="E3679" s="358" t="s">
        <v>20031</v>
      </c>
      <c r="G3679" s="358" t="s">
        <v>12886</v>
      </c>
      <c r="H3679" s="385">
        <v>6.48</v>
      </c>
      <c r="I3679" s="358" t="s">
        <v>12893</v>
      </c>
      <c r="J3679" s="358" t="s">
        <v>12888</v>
      </c>
      <c r="K3679" s="358" t="s">
        <v>13558</v>
      </c>
      <c r="L3679" s="362">
        <v>40696</v>
      </c>
      <c r="N3679" s="362">
        <v>40696</v>
      </c>
      <c r="P3679" s="356" t="s">
        <v>13255</v>
      </c>
    </row>
    <row r="3680" spans="1:16" x14ac:dyDescent="0.2">
      <c r="A3680" s="356" t="s">
        <v>10555</v>
      </c>
      <c r="B3680" s="356" t="s">
        <v>20032</v>
      </c>
      <c r="C3680" s="358" t="s">
        <v>12959</v>
      </c>
      <c r="D3680" s="358" t="s">
        <v>12960</v>
      </c>
      <c r="E3680" s="358" t="s">
        <v>20033</v>
      </c>
      <c r="G3680" s="358" t="s">
        <v>12886</v>
      </c>
      <c r="H3680" s="385">
        <v>20.52</v>
      </c>
      <c r="I3680" s="358" t="s">
        <v>12893</v>
      </c>
      <c r="J3680" s="358" t="s">
        <v>12888</v>
      </c>
      <c r="K3680" s="358" t="s">
        <v>13558</v>
      </c>
      <c r="L3680" s="362">
        <v>40683</v>
      </c>
      <c r="N3680" s="362">
        <v>40683</v>
      </c>
      <c r="P3680" s="356" t="s">
        <v>13255</v>
      </c>
    </row>
    <row r="3681" spans="1:16" x14ac:dyDescent="0.2">
      <c r="A3681" s="356" t="s">
        <v>10556</v>
      </c>
      <c r="B3681" s="356" t="s">
        <v>20034</v>
      </c>
      <c r="C3681" s="358" t="s">
        <v>12972</v>
      </c>
      <c r="D3681" s="358" t="s">
        <v>12973</v>
      </c>
      <c r="E3681" s="358" t="s">
        <v>20035</v>
      </c>
      <c r="G3681" s="358" t="s">
        <v>12886</v>
      </c>
      <c r="H3681" s="385">
        <v>299.47000000000003</v>
      </c>
      <c r="I3681" s="358" t="s">
        <v>12887</v>
      </c>
      <c r="J3681" s="358" t="s">
        <v>12908</v>
      </c>
      <c r="K3681" s="358" t="s">
        <v>13558</v>
      </c>
      <c r="L3681" s="362">
        <v>40736</v>
      </c>
      <c r="N3681" s="362">
        <v>40736</v>
      </c>
      <c r="P3681" s="356" t="s">
        <v>13318</v>
      </c>
    </row>
    <row r="3682" spans="1:16" x14ac:dyDescent="0.2">
      <c r="A3682" s="356" t="s">
        <v>10557</v>
      </c>
      <c r="B3682" s="356" t="s">
        <v>20036</v>
      </c>
      <c r="C3682" s="358" t="s">
        <v>12926</v>
      </c>
      <c r="D3682" s="358" t="s">
        <v>12927</v>
      </c>
      <c r="E3682" s="358" t="s">
        <v>20037</v>
      </c>
      <c r="G3682" s="358" t="s">
        <v>12886</v>
      </c>
      <c r="H3682" s="385">
        <v>12.72</v>
      </c>
      <c r="I3682" s="358" t="s">
        <v>12893</v>
      </c>
      <c r="J3682" s="358" t="s">
        <v>12888</v>
      </c>
      <c r="K3682" s="358" t="s">
        <v>13558</v>
      </c>
      <c r="L3682" s="362">
        <v>40724</v>
      </c>
      <c r="N3682" s="362">
        <v>40724</v>
      </c>
      <c r="P3682" s="356" t="s">
        <v>13255</v>
      </c>
    </row>
    <row r="3683" spans="1:16" x14ac:dyDescent="0.2">
      <c r="A3683" s="356" t="s">
        <v>10558</v>
      </c>
      <c r="B3683" s="356" t="s">
        <v>20038</v>
      </c>
      <c r="C3683" s="358" t="s">
        <v>13001</v>
      </c>
      <c r="D3683" s="358" t="s">
        <v>12916</v>
      </c>
      <c r="E3683" s="358" t="s">
        <v>20039</v>
      </c>
      <c r="G3683" s="358" t="s">
        <v>12886</v>
      </c>
      <c r="H3683" s="385">
        <v>14.4</v>
      </c>
      <c r="I3683" s="358" t="s">
        <v>12893</v>
      </c>
      <c r="J3683" s="358" t="s">
        <v>12888</v>
      </c>
      <c r="K3683" s="358" t="s">
        <v>13558</v>
      </c>
      <c r="L3683" s="362">
        <v>40702</v>
      </c>
      <c r="N3683" s="362">
        <v>40702</v>
      </c>
      <c r="P3683" s="356" t="s">
        <v>13255</v>
      </c>
    </row>
    <row r="3684" spans="1:16" x14ac:dyDescent="0.2">
      <c r="A3684" s="356" t="s">
        <v>10559</v>
      </c>
      <c r="B3684" s="356" t="s">
        <v>20040</v>
      </c>
      <c r="C3684" s="358" t="s">
        <v>13095</v>
      </c>
      <c r="D3684" s="358" t="s">
        <v>12976</v>
      </c>
      <c r="E3684" s="358" t="s">
        <v>20041</v>
      </c>
      <c r="G3684" s="358" t="s">
        <v>12886</v>
      </c>
      <c r="H3684" s="385">
        <v>3.8849999999999998</v>
      </c>
      <c r="I3684" s="358" t="s">
        <v>12893</v>
      </c>
      <c r="J3684" s="358" t="s">
        <v>12888</v>
      </c>
      <c r="K3684" s="358" t="s">
        <v>13558</v>
      </c>
      <c r="L3684" s="362">
        <v>40701</v>
      </c>
      <c r="N3684" s="362">
        <v>40701</v>
      </c>
      <c r="P3684" s="356" t="s">
        <v>13255</v>
      </c>
    </row>
    <row r="3685" spans="1:16" x14ac:dyDescent="0.2">
      <c r="A3685" s="356" t="s">
        <v>10560</v>
      </c>
      <c r="B3685" s="356" t="s">
        <v>20042</v>
      </c>
      <c r="C3685" s="358" t="s">
        <v>12938</v>
      </c>
      <c r="D3685" s="358" t="s">
        <v>12939</v>
      </c>
      <c r="E3685" s="358" t="s">
        <v>15954</v>
      </c>
      <c r="G3685" s="358" t="s">
        <v>12886</v>
      </c>
      <c r="H3685" s="385">
        <v>43.68</v>
      </c>
      <c r="I3685" s="358" t="s">
        <v>12893</v>
      </c>
      <c r="J3685" s="358" t="s">
        <v>12888</v>
      </c>
      <c r="K3685" s="358" t="s">
        <v>13558</v>
      </c>
      <c r="L3685" s="362">
        <v>40723</v>
      </c>
      <c r="N3685" s="362">
        <v>40723</v>
      </c>
      <c r="P3685" s="356" t="s">
        <v>13605</v>
      </c>
    </row>
    <row r="3686" spans="1:16" x14ac:dyDescent="0.2">
      <c r="A3686" s="356" t="s">
        <v>10561</v>
      </c>
      <c r="B3686" s="356" t="s">
        <v>20043</v>
      </c>
      <c r="C3686" s="358" t="s">
        <v>12905</v>
      </c>
      <c r="D3686" s="358" t="s">
        <v>12949</v>
      </c>
      <c r="E3686" s="358" t="s">
        <v>20044</v>
      </c>
      <c r="G3686" s="358" t="s">
        <v>12886</v>
      </c>
      <c r="H3686" s="385">
        <v>74.400000000000006</v>
      </c>
      <c r="I3686" s="358" t="s">
        <v>12887</v>
      </c>
      <c r="J3686" s="358" t="s">
        <v>12888</v>
      </c>
      <c r="K3686" s="358" t="s">
        <v>13558</v>
      </c>
      <c r="L3686" s="362">
        <v>40739</v>
      </c>
      <c r="N3686" s="362">
        <v>40739</v>
      </c>
      <c r="P3686" s="356" t="s">
        <v>13605</v>
      </c>
    </row>
    <row r="3687" spans="1:16" x14ac:dyDescent="0.2">
      <c r="A3687" s="356" t="s">
        <v>10562</v>
      </c>
      <c r="B3687" s="356" t="s">
        <v>20045</v>
      </c>
      <c r="C3687" s="358" t="s">
        <v>12955</v>
      </c>
      <c r="D3687" s="358" t="s">
        <v>12895</v>
      </c>
      <c r="E3687" s="358" t="s">
        <v>20046</v>
      </c>
      <c r="G3687" s="358" t="s">
        <v>12886</v>
      </c>
      <c r="H3687" s="385">
        <v>155.41</v>
      </c>
      <c r="I3687" s="358" t="s">
        <v>12887</v>
      </c>
      <c r="J3687" s="358" t="s">
        <v>12888</v>
      </c>
      <c r="K3687" s="358" t="s">
        <v>13558</v>
      </c>
      <c r="L3687" s="362">
        <v>40743</v>
      </c>
      <c r="N3687" s="362">
        <v>40743</v>
      </c>
      <c r="P3687" s="356" t="s">
        <v>13318</v>
      </c>
    </row>
    <row r="3688" spans="1:16" x14ac:dyDescent="0.2">
      <c r="A3688" s="356" t="s">
        <v>10563</v>
      </c>
      <c r="B3688" s="356" t="s">
        <v>20047</v>
      </c>
      <c r="C3688" s="358" t="s">
        <v>13595</v>
      </c>
      <c r="D3688" s="358" t="s">
        <v>13596</v>
      </c>
      <c r="E3688" s="358" t="s">
        <v>20048</v>
      </c>
      <c r="G3688" s="358" t="s">
        <v>12886</v>
      </c>
      <c r="H3688" s="385">
        <v>12.16</v>
      </c>
      <c r="I3688" s="358" t="s">
        <v>12893</v>
      </c>
      <c r="J3688" s="358" t="s">
        <v>12888</v>
      </c>
      <c r="K3688" s="358" t="s">
        <v>13558</v>
      </c>
      <c r="L3688" s="362">
        <v>40718</v>
      </c>
      <c r="N3688" s="362">
        <v>40718</v>
      </c>
      <c r="P3688" s="356" t="s">
        <v>13255</v>
      </c>
    </row>
    <row r="3689" spans="1:16" x14ac:dyDescent="0.2">
      <c r="A3689" s="356" t="s">
        <v>10564</v>
      </c>
      <c r="B3689" s="356" t="s">
        <v>20049</v>
      </c>
      <c r="C3689" s="358" t="s">
        <v>13060</v>
      </c>
      <c r="D3689" s="358" t="s">
        <v>12997</v>
      </c>
      <c r="E3689" s="358" t="s">
        <v>20050</v>
      </c>
      <c r="G3689" s="358" t="s">
        <v>12886</v>
      </c>
      <c r="H3689" s="385">
        <v>175.56</v>
      </c>
      <c r="I3689" s="358" t="s">
        <v>12887</v>
      </c>
      <c r="J3689" s="358" t="s">
        <v>12888</v>
      </c>
      <c r="K3689" s="358" t="s">
        <v>13558</v>
      </c>
      <c r="L3689" s="362">
        <v>40719</v>
      </c>
      <c r="N3689" s="362">
        <v>40719</v>
      </c>
      <c r="P3689" s="356" t="s">
        <v>13318</v>
      </c>
    </row>
    <row r="3690" spans="1:16" x14ac:dyDescent="0.2">
      <c r="A3690" s="356" t="s">
        <v>10565</v>
      </c>
      <c r="B3690" s="356" t="s">
        <v>20051</v>
      </c>
      <c r="C3690" s="358" t="s">
        <v>12883</v>
      </c>
      <c r="D3690" s="358" t="s">
        <v>12884</v>
      </c>
      <c r="E3690" s="358" t="s">
        <v>20052</v>
      </c>
      <c r="G3690" s="358" t="s">
        <v>12886</v>
      </c>
      <c r="H3690" s="385">
        <v>1.9</v>
      </c>
      <c r="I3690" s="358" t="s">
        <v>12893</v>
      </c>
      <c r="J3690" s="358" t="s">
        <v>12888</v>
      </c>
      <c r="K3690" s="358" t="s">
        <v>13558</v>
      </c>
      <c r="L3690" s="362">
        <v>40718</v>
      </c>
      <c r="N3690" s="362">
        <v>40718</v>
      </c>
      <c r="P3690" s="356" t="s">
        <v>13255</v>
      </c>
    </row>
    <row r="3691" spans="1:16" x14ac:dyDescent="0.2">
      <c r="A3691" s="356" t="s">
        <v>10566</v>
      </c>
      <c r="B3691" s="356" t="s">
        <v>20053</v>
      </c>
      <c r="C3691" s="358" t="s">
        <v>12921</v>
      </c>
      <c r="D3691" s="358" t="s">
        <v>12922</v>
      </c>
      <c r="E3691" s="358" t="s">
        <v>20054</v>
      </c>
      <c r="G3691" s="358" t="s">
        <v>12886</v>
      </c>
      <c r="H3691" s="385">
        <v>8.2249999999999996</v>
      </c>
      <c r="I3691" s="358" t="s">
        <v>12893</v>
      </c>
      <c r="J3691" s="358" t="s">
        <v>12888</v>
      </c>
      <c r="K3691" s="358" t="s">
        <v>13558</v>
      </c>
      <c r="L3691" s="362">
        <v>40710</v>
      </c>
      <c r="N3691" s="362">
        <v>40710</v>
      </c>
      <c r="P3691" s="356" t="s">
        <v>13255</v>
      </c>
    </row>
    <row r="3692" spans="1:16" x14ac:dyDescent="0.2">
      <c r="A3692" s="356" t="s">
        <v>10567</v>
      </c>
      <c r="B3692" s="356" t="s">
        <v>20055</v>
      </c>
      <c r="C3692" s="358" t="s">
        <v>13044</v>
      </c>
      <c r="D3692" s="358" t="s">
        <v>13045</v>
      </c>
      <c r="E3692" s="358" t="s">
        <v>20056</v>
      </c>
      <c r="G3692" s="358" t="s">
        <v>12886</v>
      </c>
      <c r="H3692" s="385">
        <v>19.98</v>
      </c>
      <c r="I3692" s="358" t="s">
        <v>12893</v>
      </c>
      <c r="J3692" s="358" t="s">
        <v>12888</v>
      </c>
      <c r="K3692" s="358" t="s">
        <v>13558</v>
      </c>
      <c r="L3692" s="362">
        <v>40704</v>
      </c>
      <c r="N3692" s="362">
        <v>40704</v>
      </c>
      <c r="P3692" s="356" t="s">
        <v>13255</v>
      </c>
    </row>
    <row r="3693" spans="1:16" x14ac:dyDescent="0.2">
      <c r="A3693" s="356" t="s">
        <v>10568</v>
      </c>
      <c r="B3693" s="356" t="s">
        <v>20057</v>
      </c>
      <c r="C3693" s="358" t="s">
        <v>13049</v>
      </c>
      <c r="D3693" s="358" t="s">
        <v>12919</v>
      </c>
      <c r="E3693" s="358" t="s">
        <v>20058</v>
      </c>
      <c r="G3693" s="358" t="s">
        <v>12886</v>
      </c>
      <c r="H3693" s="385">
        <v>5</v>
      </c>
      <c r="I3693" s="358" t="s">
        <v>12893</v>
      </c>
      <c r="J3693" s="358" t="s">
        <v>12888</v>
      </c>
      <c r="K3693" s="358" t="s">
        <v>13558</v>
      </c>
      <c r="L3693" s="362">
        <v>40702</v>
      </c>
      <c r="N3693" s="362">
        <v>40702</v>
      </c>
      <c r="P3693" s="356" t="s">
        <v>13255</v>
      </c>
    </row>
    <row r="3694" spans="1:16" x14ac:dyDescent="0.2">
      <c r="A3694" s="356" t="s">
        <v>10569</v>
      </c>
      <c r="B3694" s="356" t="s">
        <v>20059</v>
      </c>
      <c r="C3694" s="358" t="s">
        <v>15375</v>
      </c>
      <c r="D3694" s="358" t="s">
        <v>12931</v>
      </c>
      <c r="E3694" s="358" t="s">
        <v>20060</v>
      </c>
      <c r="G3694" s="358" t="s">
        <v>12886</v>
      </c>
      <c r="H3694" s="385">
        <v>7.92</v>
      </c>
      <c r="I3694" s="358" t="s">
        <v>12893</v>
      </c>
      <c r="J3694" s="358" t="s">
        <v>12888</v>
      </c>
      <c r="K3694" s="358" t="s">
        <v>13558</v>
      </c>
      <c r="L3694" s="362">
        <v>40704</v>
      </c>
      <c r="N3694" s="362">
        <v>40704</v>
      </c>
      <c r="P3694" s="356" t="s">
        <v>13255</v>
      </c>
    </row>
    <row r="3695" spans="1:16" x14ac:dyDescent="0.2">
      <c r="A3695" s="356" t="s">
        <v>10570</v>
      </c>
      <c r="B3695" s="356" t="s">
        <v>20061</v>
      </c>
      <c r="C3695" s="358" t="s">
        <v>13244</v>
      </c>
      <c r="D3695" s="358" t="s">
        <v>13245</v>
      </c>
      <c r="E3695" s="358" t="s">
        <v>20062</v>
      </c>
      <c r="G3695" s="358" t="s">
        <v>12886</v>
      </c>
      <c r="H3695" s="385">
        <v>6.44</v>
      </c>
      <c r="I3695" s="358" t="s">
        <v>12893</v>
      </c>
      <c r="J3695" s="358" t="s">
        <v>12888</v>
      </c>
      <c r="K3695" s="358" t="s">
        <v>13558</v>
      </c>
      <c r="L3695" s="362">
        <v>40704</v>
      </c>
      <c r="N3695" s="362">
        <v>40704</v>
      </c>
      <c r="P3695" s="356" t="s">
        <v>13255</v>
      </c>
    </row>
    <row r="3696" spans="1:16" x14ac:dyDescent="0.2">
      <c r="A3696" s="356" t="s">
        <v>10571</v>
      </c>
      <c r="B3696" s="356" t="s">
        <v>20063</v>
      </c>
      <c r="C3696" s="358" t="s">
        <v>12905</v>
      </c>
      <c r="D3696" s="358" t="s">
        <v>13075</v>
      </c>
      <c r="E3696" s="358" t="s">
        <v>20064</v>
      </c>
      <c r="G3696" s="358" t="s">
        <v>12886</v>
      </c>
      <c r="H3696" s="385">
        <v>2.76</v>
      </c>
      <c r="I3696" s="358" t="s">
        <v>12893</v>
      </c>
      <c r="J3696" s="358" t="s">
        <v>12888</v>
      </c>
      <c r="K3696" s="358" t="s">
        <v>13558</v>
      </c>
      <c r="L3696" s="362">
        <v>40721</v>
      </c>
      <c r="N3696" s="362">
        <v>40721</v>
      </c>
      <c r="P3696" s="356" t="s">
        <v>13255</v>
      </c>
    </row>
    <row r="3697" spans="1:16" x14ac:dyDescent="0.2">
      <c r="A3697" s="356" t="s">
        <v>10572</v>
      </c>
      <c r="B3697" s="356" t="s">
        <v>20065</v>
      </c>
      <c r="C3697" s="358" t="s">
        <v>12972</v>
      </c>
      <c r="D3697" s="358" t="s">
        <v>12973</v>
      </c>
      <c r="E3697" s="358" t="s">
        <v>20066</v>
      </c>
      <c r="G3697" s="358" t="s">
        <v>12886</v>
      </c>
      <c r="H3697" s="385">
        <v>14.7</v>
      </c>
      <c r="I3697" s="358" t="s">
        <v>12893</v>
      </c>
      <c r="J3697" s="358" t="s">
        <v>12888</v>
      </c>
      <c r="K3697" s="358" t="s">
        <v>13558</v>
      </c>
      <c r="L3697" s="362">
        <v>40715</v>
      </c>
      <c r="N3697" s="362">
        <v>40715</v>
      </c>
      <c r="P3697" s="356" t="s">
        <v>13255</v>
      </c>
    </row>
    <row r="3698" spans="1:16" x14ac:dyDescent="0.2">
      <c r="A3698" s="356" t="s">
        <v>10573</v>
      </c>
      <c r="B3698" s="356" t="s">
        <v>20067</v>
      </c>
      <c r="C3698" s="358" t="s">
        <v>13486</v>
      </c>
      <c r="D3698" s="358" t="s">
        <v>12895</v>
      </c>
      <c r="E3698" s="358" t="s">
        <v>20068</v>
      </c>
      <c r="G3698" s="358" t="s">
        <v>12886</v>
      </c>
      <c r="H3698" s="385">
        <v>29.93</v>
      </c>
      <c r="I3698" s="358" t="s">
        <v>12893</v>
      </c>
      <c r="J3698" s="358" t="s">
        <v>12888</v>
      </c>
      <c r="K3698" s="358" t="s">
        <v>13558</v>
      </c>
      <c r="L3698" s="362">
        <v>40714</v>
      </c>
      <c r="N3698" s="362">
        <v>40714</v>
      </c>
      <c r="P3698" s="356" t="s">
        <v>13255</v>
      </c>
    </row>
    <row r="3699" spans="1:16" x14ac:dyDescent="0.2">
      <c r="A3699" s="356" t="s">
        <v>10574</v>
      </c>
      <c r="B3699" s="356" t="s">
        <v>20069</v>
      </c>
      <c r="C3699" s="358" t="s">
        <v>12938</v>
      </c>
      <c r="D3699" s="358" t="s">
        <v>12939</v>
      </c>
      <c r="E3699" s="358" t="s">
        <v>20070</v>
      </c>
      <c r="G3699" s="358" t="s">
        <v>12886</v>
      </c>
      <c r="H3699" s="385">
        <v>10.71</v>
      </c>
      <c r="I3699" s="358" t="s">
        <v>12893</v>
      </c>
      <c r="J3699" s="358" t="s">
        <v>12888</v>
      </c>
      <c r="K3699" s="358" t="s">
        <v>13558</v>
      </c>
      <c r="L3699" s="362">
        <v>40721</v>
      </c>
      <c r="N3699" s="362">
        <v>40721</v>
      </c>
      <c r="P3699" s="356" t="s">
        <v>13255</v>
      </c>
    </row>
    <row r="3700" spans="1:16" x14ac:dyDescent="0.2">
      <c r="A3700" s="356" t="s">
        <v>10575</v>
      </c>
      <c r="B3700" s="356" t="s">
        <v>20071</v>
      </c>
      <c r="C3700" s="358" t="s">
        <v>12972</v>
      </c>
      <c r="D3700" s="358" t="s">
        <v>12973</v>
      </c>
      <c r="E3700" s="358" t="s">
        <v>20072</v>
      </c>
      <c r="G3700" s="358" t="s">
        <v>12886</v>
      </c>
      <c r="H3700" s="385">
        <v>4.0949999999999998</v>
      </c>
      <c r="I3700" s="358" t="s">
        <v>12893</v>
      </c>
      <c r="J3700" s="358" t="s">
        <v>12888</v>
      </c>
      <c r="K3700" s="358" t="s">
        <v>13558</v>
      </c>
      <c r="L3700" s="362">
        <v>40679</v>
      </c>
      <c r="N3700" s="362">
        <v>40679</v>
      </c>
      <c r="P3700" s="356" t="s">
        <v>13255</v>
      </c>
    </row>
    <row r="3701" spans="1:16" x14ac:dyDescent="0.2">
      <c r="A3701" s="356" t="s">
        <v>10576</v>
      </c>
      <c r="B3701" s="356" t="s">
        <v>20073</v>
      </c>
      <c r="C3701" s="358" t="s">
        <v>12883</v>
      </c>
      <c r="D3701" s="358" t="s">
        <v>12884</v>
      </c>
      <c r="E3701" s="358" t="s">
        <v>20074</v>
      </c>
      <c r="G3701" s="358" t="s">
        <v>12886</v>
      </c>
      <c r="H3701" s="385">
        <v>10.81</v>
      </c>
      <c r="I3701" s="358" t="s">
        <v>12893</v>
      </c>
      <c r="J3701" s="358" t="s">
        <v>12888</v>
      </c>
      <c r="K3701" s="358" t="s">
        <v>13558</v>
      </c>
      <c r="L3701" s="362">
        <v>40711</v>
      </c>
      <c r="N3701" s="362">
        <v>40711</v>
      </c>
      <c r="P3701" s="356" t="s">
        <v>13255</v>
      </c>
    </row>
    <row r="3702" spans="1:16" x14ac:dyDescent="0.2">
      <c r="A3702" s="356" t="s">
        <v>10577</v>
      </c>
      <c r="B3702" s="356" t="s">
        <v>20075</v>
      </c>
      <c r="C3702" s="358" t="s">
        <v>13339</v>
      </c>
      <c r="D3702" s="358" t="s">
        <v>12984</v>
      </c>
      <c r="E3702" s="358" t="s">
        <v>20076</v>
      </c>
      <c r="G3702" s="358" t="s">
        <v>12886</v>
      </c>
      <c r="H3702" s="385">
        <v>45.12</v>
      </c>
      <c r="I3702" s="358" t="s">
        <v>12893</v>
      </c>
      <c r="J3702" s="358" t="s">
        <v>12888</v>
      </c>
      <c r="K3702" s="358" t="s">
        <v>13558</v>
      </c>
      <c r="L3702" s="362">
        <v>40749</v>
      </c>
      <c r="N3702" s="362">
        <v>40749</v>
      </c>
      <c r="P3702" s="356" t="s">
        <v>13605</v>
      </c>
    </row>
    <row r="3703" spans="1:16" x14ac:dyDescent="0.2">
      <c r="A3703" s="356" t="s">
        <v>10578</v>
      </c>
      <c r="B3703" s="356" t="s">
        <v>20077</v>
      </c>
      <c r="C3703" s="358" t="s">
        <v>14862</v>
      </c>
      <c r="D3703" s="358" t="s">
        <v>12919</v>
      </c>
      <c r="E3703" s="358" t="s">
        <v>15082</v>
      </c>
      <c r="G3703" s="358" t="s">
        <v>12886</v>
      </c>
      <c r="H3703" s="385">
        <v>10.36</v>
      </c>
      <c r="I3703" s="358" t="s">
        <v>12893</v>
      </c>
      <c r="J3703" s="358" t="s">
        <v>12888</v>
      </c>
      <c r="K3703" s="358" t="s">
        <v>13558</v>
      </c>
      <c r="L3703" s="362">
        <v>40709</v>
      </c>
      <c r="N3703" s="362">
        <v>40709</v>
      </c>
      <c r="P3703" s="356" t="s">
        <v>13255</v>
      </c>
    </row>
    <row r="3704" spans="1:16" x14ac:dyDescent="0.2">
      <c r="A3704" s="356" t="s">
        <v>10579</v>
      </c>
      <c r="B3704" s="356" t="s">
        <v>20078</v>
      </c>
      <c r="C3704" s="358" t="s">
        <v>16004</v>
      </c>
      <c r="D3704" s="358" t="s">
        <v>12919</v>
      </c>
      <c r="E3704" s="358" t="s">
        <v>20079</v>
      </c>
      <c r="G3704" s="358" t="s">
        <v>12886</v>
      </c>
      <c r="H3704" s="385">
        <v>7.48</v>
      </c>
      <c r="I3704" s="358" t="s">
        <v>12893</v>
      </c>
      <c r="J3704" s="358" t="s">
        <v>12888</v>
      </c>
      <c r="K3704" s="358" t="s">
        <v>13558</v>
      </c>
      <c r="L3704" s="362">
        <v>40711</v>
      </c>
      <c r="N3704" s="362">
        <v>40711</v>
      </c>
      <c r="P3704" s="356" t="s">
        <v>13255</v>
      </c>
    </row>
    <row r="3705" spans="1:16" x14ac:dyDescent="0.2">
      <c r="A3705" s="356" t="s">
        <v>10580</v>
      </c>
      <c r="B3705" s="356" t="s">
        <v>20080</v>
      </c>
      <c r="C3705" s="358" t="s">
        <v>13179</v>
      </c>
      <c r="D3705" s="358" t="s">
        <v>13180</v>
      </c>
      <c r="E3705" s="358" t="s">
        <v>18884</v>
      </c>
      <c r="G3705" s="358" t="s">
        <v>12886</v>
      </c>
      <c r="H3705" s="385">
        <v>24.192</v>
      </c>
      <c r="I3705" s="358" t="s">
        <v>12893</v>
      </c>
      <c r="J3705" s="358" t="s">
        <v>12888</v>
      </c>
      <c r="K3705" s="358" t="s">
        <v>13558</v>
      </c>
      <c r="L3705" s="362">
        <v>40708</v>
      </c>
      <c r="N3705" s="362">
        <v>40708</v>
      </c>
      <c r="P3705" s="356" t="s">
        <v>13255</v>
      </c>
    </row>
    <row r="3706" spans="1:16" x14ac:dyDescent="0.2">
      <c r="A3706" s="356" t="s">
        <v>10581</v>
      </c>
      <c r="B3706" s="356" t="s">
        <v>20081</v>
      </c>
      <c r="C3706" s="358" t="s">
        <v>13374</v>
      </c>
      <c r="D3706" s="358" t="s">
        <v>12916</v>
      </c>
      <c r="E3706" s="358" t="s">
        <v>20082</v>
      </c>
      <c r="G3706" s="358" t="s">
        <v>12886</v>
      </c>
      <c r="H3706" s="385">
        <v>10.119999999999999</v>
      </c>
      <c r="I3706" s="358" t="s">
        <v>12893</v>
      </c>
      <c r="J3706" s="358" t="s">
        <v>12888</v>
      </c>
      <c r="K3706" s="358" t="s">
        <v>13558</v>
      </c>
      <c r="L3706" s="362">
        <v>40715</v>
      </c>
      <c r="N3706" s="362">
        <v>40715</v>
      </c>
      <c r="P3706" s="356" t="s">
        <v>13255</v>
      </c>
    </row>
    <row r="3707" spans="1:16" x14ac:dyDescent="0.2">
      <c r="A3707" s="356" t="s">
        <v>10582</v>
      </c>
      <c r="B3707" s="356" t="s">
        <v>20083</v>
      </c>
      <c r="C3707" s="358" t="s">
        <v>12972</v>
      </c>
      <c r="D3707" s="358" t="s">
        <v>12973</v>
      </c>
      <c r="E3707" s="358" t="s">
        <v>20084</v>
      </c>
      <c r="G3707" s="358" t="s">
        <v>12886</v>
      </c>
      <c r="H3707" s="385">
        <v>6.58</v>
      </c>
      <c r="I3707" s="358" t="s">
        <v>12893</v>
      </c>
      <c r="J3707" s="358" t="s">
        <v>12888</v>
      </c>
      <c r="K3707" s="358" t="s">
        <v>13558</v>
      </c>
      <c r="L3707" s="362">
        <v>40709</v>
      </c>
      <c r="N3707" s="362">
        <v>40709</v>
      </c>
      <c r="P3707" s="356" t="s">
        <v>13255</v>
      </c>
    </row>
    <row r="3708" spans="1:16" x14ac:dyDescent="0.2">
      <c r="A3708" s="356" t="s">
        <v>10583</v>
      </c>
      <c r="B3708" s="356" t="s">
        <v>20085</v>
      </c>
      <c r="C3708" s="358" t="s">
        <v>12890</v>
      </c>
      <c r="D3708" s="358" t="s">
        <v>12891</v>
      </c>
      <c r="E3708" s="358" t="s">
        <v>18905</v>
      </c>
      <c r="G3708" s="358" t="s">
        <v>12886</v>
      </c>
      <c r="H3708" s="385">
        <v>29.565000000000001</v>
      </c>
      <c r="I3708" s="358" t="s">
        <v>12893</v>
      </c>
      <c r="J3708" s="358" t="s">
        <v>12888</v>
      </c>
      <c r="K3708" s="358" t="s">
        <v>13558</v>
      </c>
      <c r="L3708" s="362">
        <v>40700</v>
      </c>
      <c r="N3708" s="362">
        <v>40700</v>
      </c>
      <c r="P3708" s="356" t="s">
        <v>13255</v>
      </c>
    </row>
    <row r="3709" spans="1:16" x14ac:dyDescent="0.2">
      <c r="A3709" s="356" t="s">
        <v>10584</v>
      </c>
      <c r="B3709" s="356" t="s">
        <v>20086</v>
      </c>
      <c r="C3709" s="358" t="s">
        <v>12918</v>
      </c>
      <c r="D3709" s="358" t="s">
        <v>12919</v>
      </c>
      <c r="E3709" s="358" t="s">
        <v>13591</v>
      </c>
      <c r="G3709" s="358" t="s">
        <v>12886</v>
      </c>
      <c r="H3709" s="385">
        <v>12</v>
      </c>
      <c r="I3709" s="358" t="s">
        <v>12893</v>
      </c>
      <c r="J3709" s="358" t="s">
        <v>12888</v>
      </c>
      <c r="K3709" s="358" t="s">
        <v>13558</v>
      </c>
      <c r="L3709" s="362">
        <v>40700</v>
      </c>
      <c r="N3709" s="362">
        <v>40700</v>
      </c>
      <c r="P3709" s="356" t="s">
        <v>13255</v>
      </c>
    </row>
    <row r="3710" spans="1:16" x14ac:dyDescent="0.2">
      <c r="A3710" s="356" t="s">
        <v>10585</v>
      </c>
      <c r="B3710" s="356" t="s">
        <v>20087</v>
      </c>
      <c r="C3710" s="358" t="s">
        <v>13560</v>
      </c>
      <c r="D3710" s="358" t="s">
        <v>12916</v>
      </c>
      <c r="E3710" s="358" t="s">
        <v>20088</v>
      </c>
      <c r="G3710" s="358" t="s">
        <v>12886</v>
      </c>
      <c r="H3710" s="385">
        <v>8.51</v>
      </c>
      <c r="I3710" s="358" t="s">
        <v>12893</v>
      </c>
      <c r="J3710" s="358" t="s">
        <v>12888</v>
      </c>
      <c r="K3710" s="358" t="s">
        <v>13558</v>
      </c>
      <c r="L3710" s="362">
        <v>40673</v>
      </c>
      <c r="N3710" s="362">
        <v>40673</v>
      </c>
      <c r="P3710" s="356" t="s">
        <v>13255</v>
      </c>
    </row>
    <row r="3711" spans="1:16" x14ac:dyDescent="0.2">
      <c r="A3711" s="356" t="s">
        <v>10586</v>
      </c>
      <c r="B3711" s="356" t="s">
        <v>20089</v>
      </c>
      <c r="C3711" s="358" t="s">
        <v>13323</v>
      </c>
      <c r="D3711" s="358" t="s">
        <v>13324</v>
      </c>
      <c r="E3711" s="358" t="s">
        <v>20090</v>
      </c>
      <c r="G3711" s="358" t="s">
        <v>12886</v>
      </c>
      <c r="H3711" s="385">
        <v>52.14</v>
      </c>
      <c r="I3711" s="358" t="s">
        <v>12893</v>
      </c>
      <c r="J3711" s="358" t="s">
        <v>12888</v>
      </c>
      <c r="K3711" s="358" t="s">
        <v>13558</v>
      </c>
      <c r="L3711" s="362">
        <v>40701</v>
      </c>
      <c r="N3711" s="362">
        <v>40701</v>
      </c>
      <c r="P3711" s="356" t="s">
        <v>13605</v>
      </c>
    </row>
    <row r="3712" spans="1:16" x14ac:dyDescent="0.2">
      <c r="A3712" s="356" t="s">
        <v>10587</v>
      </c>
      <c r="B3712" s="356" t="s">
        <v>20091</v>
      </c>
      <c r="C3712" s="358" t="s">
        <v>13732</v>
      </c>
      <c r="D3712" s="358" t="s">
        <v>13733</v>
      </c>
      <c r="E3712" s="358" t="s">
        <v>20092</v>
      </c>
      <c r="G3712" s="358" t="s">
        <v>12886</v>
      </c>
      <c r="H3712" s="385">
        <v>9.99</v>
      </c>
      <c r="I3712" s="358" t="s">
        <v>12893</v>
      </c>
      <c r="J3712" s="358" t="s">
        <v>12888</v>
      </c>
      <c r="K3712" s="358" t="s">
        <v>13558</v>
      </c>
      <c r="L3712" s="362">
        <v>40666</v>
      </c>
      <c r="N3712" s="362">
        <v>40666</v>
      </c>
      <c r="P3712" s="356" t="s">
        <v>13255</v>
      </c>
    </row>
    <row r="3713" spans="1:16" x14ac:dyDescent="0.2">
      <c r="A3713" s="356" t="s">
        <v>10588</v>
      </c>
      <c r="B3713" s="356" t="s">
        <v>20093</v>
      </c>
      <c r="C3713" s="358" t="s">
        <v>15067</v>
      </c>
      <c r="D3713" s="358" t="s">
        <v>12903</v>
      </c>
      <c r="E3713" s="358" t="s">
        <v>13239</v>
      </c>
      <c r="G3713" s="358" t="s">
        <v>12886</v>
      </c>
      <c r="H3713" s="385">
        <v>8.75</v>
      </c>
      <c r="I3713" s="358" t="s">
        <v>12893</v>
      </c>
      <c r="J3713" s="358" t="s">
        <v>12888</v>
      </c>
      <c r="K3713" s="358" t="s">
        <v>13558</v>
      </c>
      <c r="L3713" s="362">
        <v>40708</v>
      </c>
      <c r="N3713" s="362">
        <v>40708</v>
      </c>
      <c r="P3713" s="356" t="s">
        <v>13255</v>
      </c>
    </row>
    <row r="3714" spans="1:16" x14ac:dyDescent="0.2">
      <c r="A3714" s="356" t="s">
        <v>10589</v>
      </c>
      <c r="B3714" s="356" t="s">
        <v>20094</v>
      </c>
      <c r="C3714" s="358" t="s">
        <v>13244</v>
      </c>
      <c r="D3714" s="358" t="s">
        <v>13245</v>
      </c>
      <c r="E3714" s="358" t="s">
        <v>20095</v>
      </c>
      <c r="G3714" s="358" t="s">
        <v>12886</v>
      </c>
      <c r="H3714" s="385">
        <v>14.44</v>
      </c>
      <c r="I3714" s="358" t="s">
        <v>12893</v>
      </c>
      <c r="J3714" s="358" t="s">
        <v>12888</v>
      </c>
      <c r="K3714" s="358" t="s">
        <v>13558</v>
      </c>
      <c r="L3714" s="362">
        <v>40704</v>
      </c>
      <c r="N3714" s="362">
        <v>40704</v>
      </c>
      <c r="P3714" s="356" t="s">
        <v>13255</v>
      </c>
    </row>
    <row r="3715" spans="1:16" x14ac:dyDescent="0.2">
      <c r="A3715" s="356" t="s">
        <v>10590</v>
      </c>
      <c r="B3715" s="356" t="s">
        <v>20096</v>
      </c>
      <c r="C3715" s="358" t="s">
        <v>13031</v>
      </c>
      <c r="D3715" s="358" t="s">
        <v>12960</v>
      </c>
      <c r="E3715" s="358" t="s">
        <v>20097</v>
      </c>
      <c r="G3715" s="358" t="s">
        <v>12886</v>
      </c>
      <c r="H3715" s="385">
        <v>43.2</v>
      </c>
      <c r="I3715" s="358" t="s">
        <v>12893</v>
      </c>
      <c r="J3715" s="358" t="s">
        <v>12888</v>
      </c>
      <c r="K3715" s="358" t="s">
        <v>13558</v>
      </c>
      <c r="L3715" s="362">
        <v>40542</v>
      </c>
      <c r="N3715" s="362">
        <v>40542</v>
      </c>
      <c r="P3715" s="356" t="s">
        <v>13605</v>
      </c>
    </row>
    <row r="3716" spans="1:16" x14ac:dyDescent="0.2">
      <c r="A3716" s="356" t="s">
        <v>10591</v>
      </c>
      <c r="B3716" s="356" t="s">
        <v>20098</v>
      </c>
      <c r="C3716" s="358" t="s">
        <v>13031</v>
      </c>
      <c r="D3716" s="358" t="s">
        <v>12960</v>
      </c>
      <c r="E3716" s="358" t="s">
        <v>20097</v>
      </c>
      <c r="G3716" s="358" t="s">
        <v>12886</v>
      </c>
      <c r="H3716" s="385">
        <v>8.08</v>
      </c>
      <c r="I3716" s="358" t="s">
        <v>12893</v>
      </c>
      <c r="J3716" s="358" t="s">
        <v>12888</v>
      </c>
      <c r="K3716" s="358" t="s">
        <v>13558</v>
      </c>
      <c r="L3716" s="362">
        <v>40669</v>
      </c>
      <c r="N3716" s="362">
        <v>40669</v>
      </c>
      <c r="P3716" s="356" t="s">
        <v>13605</v>
      </c>
    </row>
    <row r="3717" spans="1:16" x14ac:dyDescent="0.2">
      <c r="A3717" s="356" t="s">
        <v>10592</v>
      </c>
      <c r="B3717" s="356" t="s">
        <v>20099</v>
      </c>
      <c r="C3717" s="358" t="s">
        <v>14044</v>
      </c>
      <c r="D3717" s="358" t="s">
        <v>12931</v>
      </c>
      <c r="E3717" s="358" t="s">
        <v>20100</v>
      </c>
      <c r="G3717" s="358" t="s">
        <v>12886</v>
      </c>
      <c r="H3717" s="385">
        <v>18.75</v>
      </c>
      <c r="I3717" s="358" t="s">
        <v>12893</v>
      </c>
      <c r="J3717" s="358" t="s">
        <v>12888</v>
      </c>
      <c r="K3717" s="358" t="s">
        <v>13558</v>
      </c>
      <c r="L3717" s="362">
        <v>40718</v>
      </c>
      <c r="N3717" s="362">
        <v>40718</v>
      </c>
      <c r="P3717" s="356" t="s">
        <v>13255</v>
      </c>
    </row>
    <row r="3718" spans="1:16" x14ac:dyDescent="0.2">
      <c r="A3718" s="356" t="s">
        <v>10593</v>
      </c>
      <c r="B3718" s="356" t="s">
        <v>20101</v>
      </c>
      <c r="C3718" s="358" t="s">
        <v>12980</v>
      </c>
      <c r="D3718" s="358" t="s">
        <v>12981</v>
      </c>
      <c r="E3718" s="358" t="s">
        <v>20102</v>
      </c>
      <c r="G3718" s="358" t="s">
        <v>12886</v>
      </c>
      <c r="H3718" s="385">
        <v>46.08</v>
      </c>
      <c r="I3718" s="358" t="s">
        <v>12893</v>
      </c>
      <c r="J3718" s="358" t="s">
        <v>12888</v>
      </c>
      <c r="K3718" s="358" t="s">
        <v>13558</v>
      </c>
      <c r="L3718" s="362">
        <v>40723</v>
      </c>
      <c r="N3718" s="362">
        <v>40723</v>
      </c>
      <c r="P3718" s="356" t="s">
        <v>13605</v>
      </c>
    </row>
    <row r="3719" spans="1:16" x14ac:dyDescent="0.2">
      <c r="A3719" s="356" t="s">
        <v>10594</v>
      </c>
      <c r="B3719" s="356" t="s">
        <v>20103</v>
      </c>
      <c r="C3719" s="358" t="s">
        <v>12921</v>
      </c>
      <c r="D3719" s="358" t="s">
        <v>12922</v>
      </c>
      <c r="E3719" s="358" t="s">
        <v>20104</v>
      </c>
      <c r="G3719" s="358" t="s">
        <v>12886</v>
      </c>
      <c r="H3719" s="385">
        <v>6.21</v>
      </c>
      <c r="I3719" s="358" t="s">
        <v>12893</v>
      </c>
      <c r="J3719" s="358" t="s">
        <v>12888</v>
      </c>
      <c r="K3719" s="358" t="s">
        <v>13558</v>
      </c>
      <c r="L3719" s="362">
        <v>40742</v>
      </c>
      <c r="N3719" s="362">
        <v>40742</v>
      </c>
      <c r="P3719" s="356" t="s">
        <v>13255</v>
      </c>
    </row>
    <row r="3720" spans="1:16" x14ac:dyDescent="0.2">
      <c r="A3720" s="356" t="s">
        <v>10595</v>
      </c>
      <c r="B3720" s="356" t="s">
        <v>20105</v>
      </c>
      <c r="C3720" s="358" t="s">
        <v>13077</v>
      </c>
      <c r="D3720" s="358" t="s">
        <v>12997</v>
      </c>
      <c r="E3720" s="358" t="s">
        <v>20106</v>
      </c>
      <c r="G3720" s="358" t="s">
        <v>12886</v>
      </c>
      <c r="H3720" s="385">
        <v>5.8</v>
      </c>
      <c r="I3720" s="358" t="s">
        <v>12893</v>
      </c>
      <c r="J3720" s="358" t="s">
        <v>12888</v>
      </c>
      <c r="K3720" s="358" t="s">
        <v>13558</v>
      </c>
      <c r="L3720" s="362">
        <v>40898</v>
      </c>
      <c r="N3720" s="362">
        <v>40898</v>
      </c>
      <c r="P3720" s="356" t="s">
        <v>13255</v>
      </c>
    </row>
    <row r="3721" spans="1:16" x14ac:dyDescent="0.2">
      <c r="A3721" s="356" t="s">
        <v>10596</v>
      </c>
      <c r="B3721" s="356" t="s">
        <v>20107</v>
      </c>
      <c r="C3721" s="358" t="s">
        <v>12975</v>
      </c>
      <c r="D3721" s="358" t="s">
        <v>12976</v>
      </c>
      <c r="E3721" s="358" t="s">
        <v>16996</v>
      </c>
      <c r="G3721" s="358" t="s">
        <v>12886</v>
      </c>
      <c r="H3721" s="385">
        <v>8.0500000000000007</v>
      </c>
      <c r="I3721" s="358" t="s">
        <v>12893</v>
      </c>
      <c r="J3721" s="358" t="s">
        <v>12888</v>
      </c>
      <c r="K3721" s="358" t="s">
        <v>13558</v>
      </c>
      <c r="L3721" s="362">
        <v>40757</v>
      </c>
      <c r="N3721" s="362">
        <v>40757</v>
      </c>
      <c r="P3721" s="356" t="s">
        <v>13255</v>
      </c>
    </row>
    <row r="3722" spans="1:16" x14ac:dyDescent="0.2">
      <c r="A3722" s="356" t="s">
        <v>10597</v>
      </c>
      <c r="B3722" s="356" t="s">
        <v>20108</v>
      </c>
      <c r="C3722" s="358" t="s">
        <v>12926</v>
      </c>
      <c r="D3722" s="358" t="s">
        <v>12927</v>
      </c>
      <c r="E3722" s="358" t="s">
        <v>20109</v>
      </c>
      <c r="G3722" s="358" t="s">
        <v>12886</v>
      </c>
      <c r="H3722" s="385">
        <v>12.208</v>
      </c>
      <c r="I3722" s="358" t="s">
        <v>12893</v>
      </c>
      <c r="J3722" s="358" t="s">
        <v>12888</v>
      </c>
      <c r="K3722" s="358" t="s">
        <v>13558</v>
      </c>
      <c r="L3722" s="362">
        <v>40758</v>
      </c>
      <c r="N3722" s="362">
        <v>40758</v>
      </c>
      <c r="P3722" s="356" t="s">
        <v>13255</v>
      </c>
    </row>
    <row r="3723" spans="1:16" x14ac:dyDescent="0.2">
      <c r="A3723" s="356" t="s">
        <v>10598</v>
      </c>
      <c r="B3723" s="356" t="s">
        <v>20110</v>
      </c>
      <c r="C3723" s="358" t="s">
        <v>12938</v>
      </c>
      <c r="D3723" s="358" t="s">
        <v>12939</v>
      </c>
      <c r="E3723" s="358" t="s">
        <v>20111</v>
      </c>
      <c r="G3723" s="358" t="s">
        <v>12886</v>
      </c>
      <c r="H3723" s="385">
        <v>62.7</v>
      </c>
      <c r="I3723" s="358" t="s">
        <v>12893</v>
      </c>
      <c r="J3723" s="358" t="s">
        <v>12888</v>
      </c>
      <c r="K3723" s="358" t="s">
        <v>13558</v>
      </c>
      <c r="L3723" s="362">
        <v>40724</v>
      </c>
      <c r="N3723" s="362">
        <v>40724</v>
      </c>
      <c r="P3723" s="356" t="s">
        <v>13605</v>
      </c>
    </row>
    <row r="3724" spans="1:16" x14ac:dyDescent="0.2">
      <c r="A3724" s="356" t="s">
        <v>10599</v>
      </c>
      <c r="B3724" s="356" t="s">
        <v>20112</v>
      </c>
      <c r="C3724" s="358" t="s">
        <v>13001</v>
      </c>
      <c r="D3724" s="358" t="s">
        <v>12916</v>
      </c>
      <c r="E3724" s="358" t="s">
        <v>20113</v>
      </c>
      <c r="G3724" s="358" t="s">
        <v>12886</v>
      </c>
      <c r="H3724" s="385">
        <v>40.32</v>
      </c>
      <c r="I3724" s="358" t="s">
        <v>12893</v>
      </c>
      <c r="J3724" s="358" t="s">
        <v>12888</v>
      </c>
      <c r="K3724" s="358" t="s">
        <v>13558</v>
      </c>
      <c r="L3724" s="362">
        <v>40724</v>
      </c>
      <c r="N3724" s="362">
        <v>40724</v>
      </c>
      <c r="P3724" s="356" t="s">
        <v>13605</v>
      </c>
    </row>
    <row r="3725" spans="1:16" x14ac:dyDescent="0.2">
      <c r="A3725" s="356" t="s">
        <v>10600</v>
      </c>
      <c r="B3725" s="356" t="s">
        <v>20114</v>
      </c>
      <c r="C3725" s="358" t="s">
        <v>12902</v>
      </c>
      <c r="D3725" s="358" t="s">
        <v>12903</v>
      </c>
      <c r="E3725" s="358" t="s">
        <v>20115</v>
      </c>
      <c r="G3725" s="358" t="s">
        <v>12886</v>
      </c>
      <c r="H3725" s="385">
        <v>57.96</v>
      </c>
      <c r="I3725" s="358" t="s">
        <v>12893</v>
      </c>
      <c r="J3725" s="358" t="s">
        <v>12888</v>
      </c>
      <c r="K3725" s="358" t="s">
        <v>13558</v>
      </c>
      <c r="L3725" s="362">
        <v>40665</v>
      </c>
      <c r="N3725" s="362">
        <v>40665</v>
      </c>
      <c r="P3725" s="356" t="s">
        <v>13605</v>
      </c>
    </row>
    <row r="3726" spans="1:16" x14ac:dyDescent="0.2">
      <c r="A3726" s="356" t="s">
        <v>10601</v>
      </c>
      <c r="B3726" s="356" t="s">
        <v>20116</v>
      </c>
      <c r="C3726" s="358" t="s">
        <v>13230</v>
      </c>
      <c r="D3726" s="358" t="s">
        <v>13231</v>
      </c>
      <c r="E3726" s="358" t="s">
        <v>20117</v>
      </c>
      <c r="G3726" s="358" t="s">
        <v>12886</v>
      </c>
      <c r="H3726" s="385">
        <v>19.8</v>
      </c>
      <c r="I3726" s="358" t="s">
        <v>12893</v>
      </c>
      <c r="J3726" s="358" t="s">
        <v>12888</v>
      </c>
      <c r="K3726" s="358" t="s">
        <v>13558</v>
      </c>
      <c r="L3726" s="362">
        <v>40746</v>
      </c>
      <c r="N3726" s="362">
        <v>40746</v>
      </c>
      <c r="P3726" s="356" t="s">
        <v>13255</v>
      </c>
    </row>
    <row r="3727" spans="1:16" x14ac:dyDescent="0.2">
      <c r="A3727" s="356" t="s">
        <v>10602</v>
      </c>
      <c r="B3727" s="356" t="s">
        <v>20118</v>
      </c>
      <c r="C3727" s="358" t="s">
        <v>12905</v>
      </c>
      <c r="D3727" s="358" t="s">
        <v>13152</v>
      </c>
      <c r="E3727" s="358" t="s">
        <v>20119</v>
      </c>
      <c r="G3727" s="358" t="s">
        <v>12886</v>
      </c>
      <c r="H3727" s="385">
        <v>24.51</v>
      </c>
      <c r="I3727" s="358" t="s">
        <v>12893</v>
      </c>
      <c r="J3727" s="358" t="s">
        <v>12888</v>
      </c>
      <c r="K3727" s="358" t="s">
        <v>13558</v>
      </c>
      <c r="L3727" s="362">
        <v>40736</v>
      </c>
      <c r="N3727" s="362">
        <v>40736</v>
      </c>
      <c r="P3727" s="356" t="s">
        <v>13255</v>
      </c>
    </row>
    <row r="3728" spans="1:16" x14ac:dyDescent="0.2">
      <c r="A3728" s="356" t="s">
        <v>10603</v>
      </c>
      <c r="B3728" s="356" t="s">
        <v>20120</v>
      </c>
      <c r="C3728" s="358" t="s">
        <v>12905</v>
      </c>
      <c r="D3728" s="358" t="s">
        <v>13152</v>
      </c>
      <c r="E3728" s="358" t="s">
        <v>20121</v>
      </c>
      <c r="G3728" s="358" t="s">
        <v>12886</v>
      </c>
      <c r="H3728" s="385">
        <v>22.8</v>
      </c>
      <c r="I3728" s="358" t="s">
        <v>12893</v>
      </c>
      <c r="J3728" s="358" t="s">
        <v>12888</v>
      </c>
      <c r="K3728" s="358" t="s">
        <v>13558</v>
      </c>
      <c r="L3728" s="362">
        <v>40736</v>
      </c>
      <c r="N3728" s="362">
        <v>40736</v>
      </c>
      <c r="P3728" s="356" t="s">
        <v>13255</v>
      </c>
    </row>
    <row r="3729" spans="1:16" x14ac:dyDescent="0.2">
      <c r="A3729" s="356" t="s">
        <v>10604</v>
      </c>
      <c r="B3729" s="356" t="s">
        <v>20122</v>
      </c>
      <c r="C3729" s="358" t="s">
        <v>14389</v>
      </c>
      <c r="D3729" s="358" t="s">
        <v>13130</v>
      </c>
      <c r="E3729" s="358" t="s">
        <v>20123</v>
      </c>
      <c r="G3729" s="358" t="s">
        <v>12886</v>
      </c>
      <c r="H3729" s="385">
        <v>10.64</v>
      </c>
      <c r="I3729" s="358" t="s">
        <v>12893</v>
      </c>
      <c r="J3729" s="358" t="s">
        <v>12888</v>
      </c>
      <c r="K3729" s="358" t="s">
        <v>13558</v>
      </c>
      <c r="L3729" s="362">
        <v>40749</v>
      </c>
      <c r="N3729" s="362">
        <v>40749</v>
      </c>
      <c r="P3729" s="356" t="s">
        <v>13255</v>
      </c>
    </row>
    <row r="3730" spans="1:16" x14ac:dyDescent="0.2">
      <c r="A3730" s="356" t="s">
        <v>10605</v>
      </c>
      <c r="B3730" s="356" t="s">
        <v>20124</v>
      </c>
      <c r="C3730" s="358" t="s">
        <v>13132</v>
      </c>
      <c r="D3730" s="358" t="s">
        <v>12910</v>
      </c>
      <c r="E3730" s="358" t="s">
        <v>12937</v>
      </c>
      <c r="G3730" s="358" t="s">
        <v>12886</v>
      </c>
      <c r="H3730" s="385">
        <v>14.57</v>
      </c>
      <c r="I3730" s="358" t="s">
        <v>12893</v>
      </c>
      <c r="J3730" s="358" t="s">
        <v>12888</v>
      </c>
      <c r="K3730" s="358" t="s">
        <v>13558</v>
      </c>
      <c r="L3730" s="362">
        <v>40752</v>
      </c>
      <c r="N3730" s="362">
        <v>40752</v>
      </c>
      <c r="P3730" s="356" t="s">
        <v>13255</v>
      </c>
    </row>
    <row r="3731" spans="1:16" x14ac:dyDescent="0.2">
      <c r="A3731" s="356" t="s">
        <v>10606</v>
      </c>
      <c r="B3731" s="356" t="s">
        <v>20125</v>
      </c>
      <c r="C3731" s="358" t="s">
        <v>13082</v>
      </c>
      <c r="D3731" s="358" t="s">
        <v>12919</v>
      </c>
      <c r="E3731" s="358" t="s">
        <v>20126</v>
      </c>
      <c r="G3731" s="358" t="s">
        <v>12886</v>
      </c>
      <c r="H3731" s="385">
        <v>2.2320000000000002</v>
      </c>
      <c r="I3731" s="358" t="s">
        <v>12893</v>
      </c>
      <c r="J3731" s="358" t="s">
        <v>12888</v>
      </c>
      <c r="K3731" s="358" t="s">
        <v>13558</v>
      </c>
      <c r="L3731" s="362">
        <v>40751</v>
      </c>
      <c r="N3731" s="362">
        <v>40751</v>
      </c>
      <c r="P3731" s="356" t="s">
        <v>13255</v>
      </c>
    </row>
    <row r="3732" spans="1:16" x14ac:dyDescent="0.2">
      <c r="A3732" s="356" t="s">
        <v>10607</v>
      </c>
      <c r="B3732" s="356" t="s">
        <v>20127</v>
      </c>
      <c r="C3732" s="358" t="s">
        <v>13017</v>
      </c>
      <c r="D3732" s="358" t="s">
        <v>13018</v>
      </c>
      <c r="E3732" s="358" t="s">
        <v>20128</v>
      </c>
      <c r="G3732" s="358" t="s">
        <v>12886</v>
      </c>
      <c r="H3732" s="385">
        <v>29.76</v>
      </c>
      <c r="I3732" s="358" t="s">
        <v>12893</v>
      </c>
      <c r="J3732" s="358" t="s">
        <v>12888</v>
      </c>
      <c r="K3732" s="358" t="s">
        <v>13558</v>
      </c>
      <c r="L3732" s="362">
        <v>40730</v>
      </c>
      <c r="N3732" s="362">
        <v>40730</v>
      </c>
      <c r="P3732" s="356" t="s">
        <v>13255</v>
      </c>
    </row>
    <row r="3733" spans="1:16" x14ac:dyDescent="0.2">
      <c r="A3733" s="356" t="s">
        <v>10608</v>
      </c>
      <c r="B3733" s="356" t="s">
        <v>20129</v>
      </c>
      <c r="C3733" s="358" t="s">
        <v>15316</v>
      </c>
      <c r="D3733" s="358" t="s">
        <v>12934</v>
      </c>
      <c r="E3733" s="358" t="s">
        <v>20130</v>
      </c>
      <c r="G3733" s="358" t="s">
        <v>12886</v>
      </c>
      <c r="H3733" s="385">
        <v>14.88</v>
      </c>
      <c r="I3733" s="358" t="s">
        <v>12893</v>
      </c>
      <c r="J3733" s="358" t="s">
        <v>12888</v>
      </c>
      <c r="K3733" s="358" t="s">
        <v>13558</v>
      </c>
      <c r="L3733" s="362">
        <v>40772</v>
      </c>
      <c r="N3733" s="362">
        <v>40772</v>
      </c>
      <c r="P3733" s="356" t="s">
        <v>13255</v>
      </c>
    </row>
    <row r="3734" spans="1:16" x14ac:dyDescent="0.2">
      <c r="A3734" s="356" t="s">
        <v>10609</v>
      </c>
      <c r="B3734" s="356" t="s">
        <v>20131</v>
      </c>
      <c r="C3734" s="358" t="s">
        <v>13860</v>
      </c>
      <c r="D3734" s="358" t="s">
        <v>13861</v>
      </c>
      <c r="E3734" s="358" t="s">
        <v>20132</v>
      </c>
      <c r="G3734" s="358" t="s">
        <v>12886</v>
      </c>
      <c r="H3734" s="385">
        <v>5.28</v>
      </c>
      <c r="I3734" s="358" t="s">
        <v>12893</v>
      </c>
      <c r="J3734" s="358" t="s">
        <v>12888</v>
      </c>
      <c r="K3734" s="358" t="s">
        <v>13558</v>
      </c>
      <c r="L3734" s="362">
        <v>40735</v>
      </c>
      <c r="N3734" s="362">
        <v>40735</v>
      </c>
      <c r="P3734" s="356" t="s">
        <v>13255</v>
      </c>
    </row>
    <row r="3735" spans="1:16" x14ac:dyDescent="0.2">
      <c r="A3735" s="356" t="s">
        <v>10610</v>
      </c>
      <c r="B3735" s="356" t="s">
        <v>20133</v>
      </c>
      <c r="C3735" s="358" t="s">
        <v>14305</v>
      </c>
      <c r="D3735" s="358" t="s">
        <v>12919</v>
      </c>
      <c r="E3735" s="358" t="s">
        <v>20134</v>
      </c>
      <c r="G3735" s="358" t="s">
        <v>12886</v>
      </c>
      <c r="H3735" s="385">
        <v>9.24</v>
      </c>
      <c r="I3735" s="358" t="s">
        <v>12893</v>
      </c>
      <c r="J3735" s="358" t="s">
        <v>12888</v>
      </c>
      <c r="K3735" s="358" t="s">
        <v>13558</v>
      </c>
      <c r="L3735" s="362">
        <v>40716</v>
      </c>
      <c r="N3735" s="362">
        <v>40716</v>
      </c>
      <c r="P3735" s="356" t="s">
        <v>13255</v>
      </c>
    </row>
    <row r="3736" spans="1:16" x14ac:dyDescent="0.2">
      <c r="A3736" s="356" t="s">
        <v>10611</v>
      </c>
      <c r="B3736" s="356" t="s">
        <v>20135</v>
      </c>
      <c r="C3736" s="358" t="s">
        <v>12965</v>
      </c>
      <c r="D3736" s="358" t="s">
        <v>12966</v>
      </c>
      <c r="E3736" s="358" t="s">
        <v>19212</v>
      </c>
      <c r="G3736" s="358" t="s">
        <v>12886</v>
      </c>
      <c r="H3736" s="385">
        <v>10.78</v>
      </c>
      <c r="I3736" s="358" t="s">
        <v>12893</v>
      </c>
      <c r="J3736" s="358" t="s">
        <v>12888</v>
      </c>
      <c r="K3736" s="358" t="s">
        <v>13558</v>
      </c>
      <c r="L3736" s="362">
        <v>40716</v>
      </c>
      <c r="N3736" s="362">
        <v>40716</v>
      </c>
      <c r="P3736" s="356" t="s">
        <v>13255</v>
      </c>
    </row>
    <row r="3737" spans="1:16" x14ac:dyDescent="0.2">
      <c r="A3737" s="356" t="s">
        <v>10612</v>
      </c>
      <c r="B3737" s="356" t="s">
        <v>20136</v>
      </c>
      <c r="C3737" s="358" t="s">
        <v>16099</v>
      </c>
      <c r="D3737" s="358" t="s">
        <v>13130</v>
      </c>
      <c r="E3737" s="358" t="s">
        <v>13738</v>
      </c>
      <c r="G3737" s="358" t="s">
        <v>12886</v>
      </c>
      <c r="H3737" s="385">
        <v>5.04</v>
      </c>
      <c r="I3737" s="358" t="s">
        <v>12893</v>
      </c>
      <c r="J3737" s="358" t="s">
        <v>12888</v>
      </c>
      <c r="K3737" s="358" t="s">
        <v>13558</v>
      </c>
      <c r="L3737" s="362">
        <v>40722</v>
      </c>
      <c r="N3737" s="362">
        <v>40722</v>
      </c>
      <c r="P3737" s="356" t="s">
        <v>13255</v>
      </c>
    </row>
    <row r="3738" spans="1:16" x14ac:dyDescent="0.2">
      <c r="A3738" s="356" t="s">
        <v>10613</v>
      </c>
      <c r="B3738" s="356" t="s">
        <v>20137</v>
      </c>
      <c r="C3738" s="358" t="s">
        <v>14242</v>
      </c>
      <c r="D3738" s="358" t="s">
        <v>12919</v>
      </c>
      <c r="E3738" s="358" t="s">
        <v>20138</v>
      </c>
      <c r="G3738" s="358" t="s">
        <v>12886</v>
      </c>
      <c r="H3738" s="385">
        <v>8.07</v>
      </c>
      <c r="I3738" s="358" t="s">
        <v>12893</v>
      </c>
      <c r="J3738" s="358" t="s">
        <v>12888</v>
      </c>
      <c r="K3738" s="358" t="s">
        <v>13558</v>
      </c>
      <c r="L3738" s="362">
        <v>40729</v>
      </c>
      <c r="N3738" s="362">
        <v>40729</v>
      </c>
      <c r="P3738" s="356" t="s">
        <v>13255</v>
      </c>
    </row>
    <row r="3739" spans="1:16" x14ac:dyDescent="0.2">
      <c r="A3739" s="356" t="s">
        <v>10614</v>
      </c>
      <c r="B3739" s="356" t="s">
        <v>20139</v>
      </c>
      <c r="C3739" s="358" t="s">
        <v>13134</v>
      </c>
      <c r="D3739" s="358" t="s">
        <v>13130</v>
      </c>
      <c r="E3739" s="358" t="s">
        <v>20140</v>
      </c>
      <c r="G3739" s="358" t="s">
        <v>12886</v>
      </c>
      <c r="H3739" s="385">
        <v>11.96</v>
      </c>
      <c r="I3739" s="358" t="s">
        <v>12893</v>
      </c>
      <c r="J3739" s="358" t="s">
        <v>12888</v>
      </c>
      <c r="K3739" s="358" t="s">
        <v>13558</v>
      </c>
      <c r="L3739" s="362">
        <v>40724</v>
      </c>
      <c r="N3739" s="362">
        <v>40724</v>
      </c>
      <c r="P3739" s="356" t="s">
        <v>13255</v>
      </c>
    </row>
    <row r="3740" spans="1:16" x14ac:dyDescent="0.2">
      <c r="A3740" s="356" t="s">
        <v>10615</v>
      </c>
      <c r="B3740" s="356" t="s">
        <v>20141</v>
      </c>
      <c r="C3740" s="358" t="s">
        <v>17063</v>
      </c>
      <c r="D3740" s="358" t="s">
        <v>13034</v>
      </c>
      <c r="E3740" s="358" t="s">
        <v>20142</v>
      </c>
      <c r="G3740" s="358" t="s">
        <v>12886</v>
      </c>
      <c r="H3740" s="385">
        <v>12.58</v>
      </c>
      <c r="I3740" s="358" t="s">
        <v>12893</v>
      </c>
      <c r="J3740" s="358" t="s">
        <v>12888</v>
      </c>
      <c r="K3740" s="358" t="s">
        <v>13558</v>
      </c>
      <c r="L3740" s="362">
        <v>40724</v>
      </c>
      <c r="N3740" s="362">
        <v>40724</v>
      </c>
      <c r="P3740" s="356" t="s">
        <v>13255</v>
      </c>
    </row>
    <row r="3741" spans="1:16" x14ac:dyDescent="0.2">
      <c r="A3741" s="356" t="s">
        <v>10616</v>
      </c>
      <c r="B3741" s="356" t="s">
        <v>20143</v>
      </c>
      <c r="C3741" s="358" t="s">
        <v>13534</v>
      </c>
      <c r="D3741" s="358" t="s">
        <v>12919</v>
      </c>
      <c r="E3741" s="358" t="s">
        <v>14362</v>
      </c>
      <c r="G3741" s="358" t="s">
        <v>12886</v>
      </c>
      <c r="H3741" s="385">
        <v>12.22</v>
      </c>
      <c r="I3741" s="358" t="s">
        <v>12893</v>
      </c>
      <c r="J3741" s="358" t="s">
        <v>12888</v>
      </c>
      <c r="K3741" s="358" t="s">
        <v>13558</v>
      </c>
      <c r="L3741" s="362">
        <v>40709</v>
      </c>
      <c r="N3741" s="362">
        <v>40709</v>
      </c>
      <c r="P3741" s="356" t="s">
        <v>13255</v>
      </c>
    </row>
    <row r="3742" spans="1:16" x14ac:dyDescent="0.2">
      <c r="A3742" s="356" t="s">
        <v>10617</v>
      </c>
      <c r="B3742" s="356" t="s">
        <v>20144</v>
      </c>
      <c r="C3742" s="358" t="s">
        <v>12909</v>
      </c>
      <c r="D3742" s="358" t="s">
        <v>12910</v>
      </c>
      <c r="E3742" s="358" t="s">
        <v>20145</v>
      </c>
      <c r="G3742" s="358" t="s">
        <v>12886</v>
      </c>
      <c r="H3742" s="385">
        <v>6.48</v>
      </c>
      <c r="I3742" s="358" t="s">
        <v>12893</v>
      </c>
      <c r="J3742" s="358" t="s">
        <v>12888</v>
      </c>
      <c r="K3742" s="358" t="s">
        <v>13558</v>
      </c>
      <c r="L3742" s="362">
        <v>40764</v>
      </c>
      <c r="N3742" s="362">
        <v>40764</v>
      </c>
      <c r="P3742" s="356" t="s">
        <v>13255</v>
      </c>
    </row>
    <row r="3743" spans="1:16" x14ac:dyDescent="0.2">
      <c r="A3743" s="356" t="s">
        <v>10618</v>
      </c>
      <c r="B3743" s="356" t="s">
        <v>20146</v>
      </c>
      <c r="C3743" s="358" t="s">
        <v>13660</v>
      </c>
      <c r="D3743" s="358" t="s">
        <v>13130</v>
      </c>
      <c r="E3743" s="358" t="s">
        <v>20147</v>
      </c>
      <c r="G3743" s="358" t="s">
        <v>12886</v>
      </c>
      <c r="H3743" s="385">
        <v>29.998000000000001</v>
      </c>
      <c r="I3743" s="358" t="s">
        <v>12893</v>
      </c>
      <c r="J3743" s="358" t="s">
        <v>12888</v>
      </c>
      <c r="K3743" s="358" t="s">
        <v>13558</v>
      </c>
      <c r="L3743" s="362">
        <v>40718</v>
      </c>
      <c r="N3743" s="362">
        <v>40718</v>
      </c>
      <c r="P3743" s="356" t="s">
        <v>13255</v>
      </c>
    </row>
    <row r="3744" spans="1:16" x14ac:dyDescent="0.2">
      <c r="A3744" s="356" t="s">
        <v>10619</v>
      </c>
      <c r="B3744" s="356" t="s">
        <v>20148</v>
      </c>
      <c r="C3744" s="358" t="s">
        <v>13378</v>
      </c>
      <c r="D3744" s="358" t="s">
        <v>13379</v>
      </c>
      <c r="E3744" s="358" t="s">
        <v>20149</v>
      </c>
      <c r="G3744" s="358" t="s">
        <v>12886</v>
      </c>
      <c r="H3744" s="385">
        <v>50.994999999999997</v>
      </c>
      <c r="I3744" s="358" t="s">
        <v>12887</v>
      </c>
      <c r="J3744" s="358" t="s">
        <v>12888</v>
      </c>
      <c r="K3744" s="358" t="s">
        <v>13558</v>
      </c>
      <c r="L3744" s="362">
        <v>40753</v>
      </c>
      <c r="N3744" s="362">
        <v>40753</v>
      </c>
      <c r="P3744" s="356" t="s">
        <v>13605</v>
      </c>
    </row>
    <row r="3745" spans="1:16" x14ac:dyDescent="0.2">
      <c r="A3745" s="356" t="s">
        <v>10620</v>
      </c>
      <c r="B3745" s="356" t="s">
        <v>20150</v>
      </c>
      <c r="C3745" s="358" t="s">
        <v>12905</v>
      </c>
      <c r="D3745" s="358" t="s">
        <v>12945</v>
      </c>
      <c r="E3745" s="358" t="s">
        <v>16209</v>
      </c>
      <c r="G3745" s="358" t="s">
        <v>12886</v>
      </c>
      <c r="H3745" s="385">
        <v>2.8</v>
      </c>
      <c r="I3745" s="358" t="s">
        <v>12893</v>
      </c>
      <c r="J3745" s="358" t="s">
        <v>12888</v>
      </c>
      <c r="K3745" s="358" t="s">
        <v>13558</v>
      </c>
      <c r="L3745" s="362">
        <v>38035</v>
      </c>
      <c r="N3745" s="362">
        <v>38035</v>
      </c>
      <c r="P3745" s="356" t="s">
        <v>13255</v>
      </c>
    </row>
    <row r="3746" spans="1:16" x14ac:dyDescent="0.2">
      <c r="A3746" s="356" t="s">
        <v>10621</v>
      </c>
      <c r="B3746" s="356" t="s">
        <v>20151</v>
      </c>
      <c r="C3746" s="358" t="s">
        <v>14510</v>
      </c>
      <c r="D3746" s="358" t="s">
        <v>14511</v>
      </c>
      <c r="E3746" s="358" t="s">
        <v>20152</v>
      </c>
      <c r="G3746" s="358" t="s">
        <v>12886</v>
      </c>
      <c r="H3746" s="385">
        <v>94.05</v>
      </c>
      <c r="I3746" s="358" t="s">
        <v>12893</v>
      </c>
      <c r="J3746" s="358" t="s">
        <v>12888</v>
      </c>
      <c r="K3746" s="358" t="s">
        <v>13558</v>
      </c>
      <c r="L3746" s="362">
        <v>40774</v>
      </c>
      <c r="N3746" s="362">
        <v>40774</v>
      </c>
      <c r="P3746" s="356" t="s">
        <v>13605</v>
      </c>
    </row>
    <row r="3747" spans="1:16" x14ac:dyDescent="0.2">
      <c r="A3747" s="356" t="s">
        <v>10622</v>
      </c>
      <c r="B3747" s="356" t="s">
        <v>20153</v>
      </c>
      <c r="C3747" s="358" t="s">
        <v>12962</v>
      </c>
      <c r="D3747" s="358" t="s">
        <v>12963</v>
      </c>
      <c r="E3747" s="358" t="s">
        <v>20154</v>
      </c>
      <c r="G3747" s="358" t="s">
        <v>12886</v>
      </c>
      <c r="H3747" s="385">
        <v>27.93</v>
      </c>
      <c r="I3747" s="358" t="s">
        <v>12893</v>
      </c>
      <c r="J3747" s="358" t="s">
        <v>12888</v>
      </c>
      <c r="K3747" s="358" t="s">
        <v>13558</v>
      </c>
      <c r="L3747" s="362">
        <v>40773</v>
      </c>
      <c r="N3747" s="362">
        <v>40773</v>
      </c>
      <c r="P3747" s="356" t="s">
        <v>13255</v>
      </c>
    </row>
    <row r="3748" spans="1:16" x14ac:dyDescent="0.2">
      <c r="A3748" s="356" t="s">
        <v>10623</v>
      </c>
      <c r="B3748" s="356" t="s">
        <v>20155</v>
      </c>
      <c r="C3748" s="358" t="s">
        <v>12898</v>
      </c>
      <c r="D3748" s="358" t="s">
        <v>12899</v>
      </c>
      <c r="E3748" s="358" t="s">
        <v>14642</v>
      </c>
      <c r="G3748" s="358" t="s">
        <v>12886</v>
      </c>
      <c r="H3748" s="385">
        <v>4.68</v>
      </c>
      <c r="I3748" s="358" t="s">
        <v>12893</v>
      </c>
      <c r="J3748" s="358" t="s">
        <v>12888</v>
      </c>
      <c r="K3748" s="358" t="s">
        <v>13558</v>
      </c>
      <c r="L3748" s="362">
        <v>40761</v>
      </c>
      <c r="N3748" s="362">
        <v>40761</v>
      </c>
      <c r="P3748" s="356" t="s">
        <v>13255</v>
      </c>
    </row>
    <row r="3749" spans="1:16" x14ac:dyDescent="0.2">
      <c r="A3749" s="356" t="s">
        <v>10624</v>
      </c>
      <c r="B3749" s="356" t="s">
        <v>20156</v>
      </c>
      <c r="C3749" s="358" t="s">
        <v>13393</v>
      </c>
      <c r="D3749" s="358" t="s">
        <v>12973</v>
      </c>
      <c r="E3749" s="358" t="s">
        <v>20157</v>
      </c>
      <c r="G3749" s="358" t="s">
        <v>12886</v>
      </c>
      <c r="H3749" s="385">
        <v>21.5</v>
      </c>
      <c r="I3749" s="358" t="s">
        <v>12893</v>
      </c>
      <c r="J3749" s="358" t="s">
        <v>12888</v>
      </c>
      <c r="K3749" s="358" t="s">
        <v>13558</v>
      </c>
      <c r="L3749" s="362">
        <v>40719</v>
      </c>
      <c r="N3749" s="362">
        <v>40719</v>
      </c>
      <c r="P3749" s="356" t="s">
        <v>13255</v>
      </c>
    </row>
    <row r="3750" spans="1:16" x14ac:dyDescent="0.2">
      <c r="A3750" s="356" t="s">
        <v>10625</v>
      </c>
      <c r="B3750" s="356" t="s">
        <v>20158</v>
      </c>
      <c r="C3750" s="358" t="s">
        <v>13339</v>
      </c>
      <c r="D3750" s="358" t="s">
        <v>12984</v>
      </c>
      <c r="E3750" s="358" t="s">
        <v>13340</v>
      </c>
      <c r="G3750" s="358" t="s">
        <v>12886</v>
      </c>
      <c r="H3750" s="385">
        <v>49.82</v>
      </c>
      <c r="I3750" s="358" t="s">
        <v>12887</v>
      </c>
      <c r="J3750" s="358" t="s">
        <v>12908</v>
      </c>
      <c r="K3750" s="358" t="s">
        <v>13558</v>
      </c>
      <c r="L3750" s="362">
        <v>40801</v>
      </c>
      <c r="N3750" s="362">
        <v>40801</v>
      </c>
      <c r="P3750" s="356" t="s">
        <v>13318</v>
      </c>
    </row>
    <row r="3751" spans="1:16" x14ac:dyDescent="0.2">
      <c r="A3751" s="356" t="s">
        <v>10626</v>
      </c>
      <c r="B3751" s="356" t="s">
        <v>20159</v>
      </c>
      <c r="C3751" s="358" t="s">
        <v>13044</v>
      </c>
      <c r="D3751" s="358" t="s">
        <v>13045</v>
      </c>
      <c r="E3751" s="358" t="s">
        <v>20160</v>
      </c>
      <c r="G3751" s="358" t="s">
        <v>12886</v>
      </c>
      <c r="H3751" s="385">
        <v>19.350000000000001</v>
      </c>
      <c r="I3751" s="358" t="s">
        <v>12893</v>
      </c>
      <c r="J3751" s="358" t="s">
        <v>12888</v>
      </c>
      <c r="K3751" s="358" t="s">
        <v>13558</v>
      </c>
      <c r="L3751" s="362">
        <v>40763</v>
      </c>
      <c r="N3751" s="362">
        <v>40763</v>
      </c>
      <c r="P3751" s="356" t="s">
        <v>13255</v>
      </c>
    </row>
    <row r="3752" spans="1:16" x14ac:dyDescent="0.2">
      <c r="A3752" s="356" t="s">
        <v>10627</v>
      </c>
      <c r="B3752" s="356" t="s">
        <v>20161</v>
      </c>
      <c r="C3752" s="358" t="s">
        <v>13486</v>
      </c>
      <c r="D3752" s="358" t="s">
        <v>12895</v>
      </c>
      <c r="E3752" s="358" t="s">
        <v>20162</v>
      </c>
      <c r="G3752" s="358" t="s">
        <v>12886</v>
      </c>
      <c r="H3752" s="385">
        <v>60.04</v>
      </c>
      <c r="I3752" s="358" t="s">
        <v>12893</v>
      </c>
      <c r="J3752" s="358" t="s">
        <v>12888</v>
      </c>
      <c r="K3752" s="358" t="s">
        <v>13558</v>
      </c>
      <c r="L3752" s="362">
        <v>40690</v>
      </c>
      <c r="N3752" s="362">
        <v>40690</v>
      </c>
      <c r="P3752" s="356" t="s">
        <v>13605</v>
      </c>
    </row>
    <row r="3753" spans="1:16" x14ac:dyDescent="0.2">
      <c r="A3753" s="356" t="s">
        <v>10628</v>
      </c>
      <c r="B3753" s="356" t="s">
        <v>20163</v>
      </c>
      <c r="C3753" s="358" t="s">
        <v>15268</v>
      </c>
      <c r="D3753" s="358" t="s">
        <v>12919</v>
      </c>
      <c r="E3753" s="358" t="s">
        <v>20164</v>
      </c>
      <c r="G3753" s="358" t="s">
        <v>12886</v>
      </c>
      <c r="H3753" s="385">
        <v>6.38</v>
      </c>
      <c r="I3753" s="358" t="s">
        <v>12893</v>
      </c>
      <c r="J3753" s="358" t="s">
        <v>12888</v>
      </c>
      <c r="K3753" s="358" t="s">
        <v>13558</v>
      </c>
      <c r="L3753" s="362">
        <v>40780</v>
      </c>
      <c r="N3753" s="362">
        <v>40780</v>
      </c>
      <c r="P3753" s="356" t="s">
        <v>13255</v>
      </c>
    </row>
    <row r="3754" spans="1:16" x14ac:dyDescent="0.2">
      <c r="A3754" s="356" t="s">
        <v>10629</v>
      </c>
      <c r="B3754" s="356" t="s">
        <v>20165</v>
      </c>
      <c r="C3754" s="358" t="s">
        <v>13263</v>
      </c>
      <c r="D3754" s="358" t="s">
        <v>12934</v>
      </c>
      <c r="E3754" s="358" t="s">
        <v>17718</v>
      </c>
      <c r="G3754" s="358" t="s">
        <v>12886</v>
      </c>
      <c r="H3754" s="385">
        <v>4.07</v>
      </c>
      <c r="I3754" s="358" t="s">
        <v>12893</v>
      </c>
      <c r="J3754" s="358" t="s">
        <v>12888</v>
      </c>
      <c r="K3754" s="358" t="s">
        <v>13558</v>
      </c>
      <c r="L3754" s="362">
        <v>40778</v>
      </c>
      <c r="N3754" s="362">
        <v>40778</v>
      </c>
      <c r="P3754" s="356" t="s">
        <v>13255</v>
      </c>
    </row>
    <row r="3755" spans="1:16" x14ac:dyDescent="0.2">
      <c r="A3755" s="356" t="s">
        <v>10630</v>
      </c>
      <c r="B3755" s="356" t="s">
        <v>20166</v>
      </c>
      <c r="C3755" s="358" t="s">
        <v>13037</v>
      </c>
      <c r="D3755" s="358" t="s">
        <v>13038</v>
      </c>
      <c r="E3755" s="358" t="s">
        <v>17929</v>
      </c>
      <c r="G3755" s="358" t="s">
        <v>12886</v>
      </c>
      <c r="H3755" s="385">
        <v>3.76</v>
      </c>
      <c r="I3755" s="358" t="s">
        <v>12893</v>
      </c>
      <c r="J3755" s="358" t="s">
        <v>12888</v>
      </c>
      <c r="K3755" s="358" t="s">
        <v>13558</v>
      </c>
      <c r="L3755" s="362">
        <v>40771</v>
      </c>
      <c r="N3755" s="362">
        <v>40771</v>
      </c>
      <c r="P3755" s="356" t="s">
        <v>13255</v>
      </c>
    </row>
    <row r="3756" spans="1:16" x14ac:dyDescent="0.2">
      <c r="A3756" s="356" t="s">
        <v>10631</v>
      </c>
      <c r="B3756" s="356" t="s">
        <v>20167</v>
      </c>
      <c r="C3756" s="358" t="s">
        <v>12991</v>
      </c>
      <c r="D3756" s="358" t="s">
        <v>12992</v>
      </c>
      <c r="E3756" s="358" t="s">
        <v>20168</v>
      </c>
      <c r="G3756" s="358" t="s">
        <v>12886</v>
      </c>
      <c r="H3756" s="385">
        <v>25.9</v>
      </c>
      <c r="I3756" s="358" t="s">
        <v>12893</v>
      </c>
      <c r="J3756" s="358" t="s">
        <v>12888</v>
      </c>
      <c r="K3756" s="358" t="s">
        <v>13558</v>
      </c>
      <c r="L3756" s="362">
        <v>40749</v>
      </c>
      <c r="N3756" s="362">
        <v>40749</v>
      </c>
      <c r="P3756" s="356" t="s">
        <v>13255</v>
      </c>
    </row>
    <row r="3757" spans="1:16" x14ac:dyDescent="0.2">
      <c r="A3757" s="356" t="s">
        <v>10632</v>
      </c>
      <c r="B3757" s="356" t="s">
        <v>20169</v>
      </c>
      <c r="C3757" s="358" t="s">
        <v>12905</v>
      </c>
      <c r="D3757" s="358" t="s">
        <v>12987</v>
      </c>
      <c r="E3757" s="358" t="s">
        <v>20170</v>
      </c>
      <c r="G3757" s="358" t="s">
        <v>12886</v>
      </c>
      <c r="H3757" s="385">
        <v>5.55</v>
      </c>
      <c r="I3757" s="358" t="s">
        <v>12893</v>
      </c>
      <c r="J3757" s="358" t="s">
        <v>12888</v>
      </c>
      <c r="K3757" s="358" t="s">
        <v>13558</v>
      </c>
      <c r="L3757" s="362">
        <v>40690</v>
      </c>
      <c r="N3757" s="362">
        <v>40690</v>
      </c>
      <c r="P3757" s="356" t="s">
        <v>13255</v>
      </c>
    </row>
    <row r="3758" spans="1:16" x14ac:dyDescent="0.2">
      <c r="A3758" s="356" t="s">
        <v>10633</v>
      </c>
      <c r="B3758" s="356" t="s">
        <v>20171</v>
      </c>
      <c r="C3758" s="358" t="s">
        <v>13007</v>
      </c>
      <c r="D3758" s="358" t="s">
        <v>12976</v>
      </c>
      <c r="E3758" s="358" t="s">
        <v>20172</v>
      </c>
      <c r="G3758" s="358" t="s">
        <v>12886</v>
      </c>
      <c r="H3758" s="385">
        <v>3.68</v>
      </c>
      <c r="I3758" s="358" t="s">
        <v>12893</v>
      </c>
      <c r="J3758" s="358" t="s">
        <v>12888</v>
      </c>
      <c r="K3758" s="358" t="s">
        <v>13558</v>
      </c>
      <c r="L3758" s="362">
        <v>40668</v>
      </c>
      <c r="N3758" s="362">
        <v>40668</v>
      </c>
      <c r="P3758" s="356" t="s">
        <v>13255</v>
      </c>
    </row>
    <row r="3759" spans="1:16" x14ac:dyDescent="0.2">
      <c r="A3759" s="356" t="s">
        <v>10634</v>
      </c>
      <c r="B3759" s="356" t="s">
        <v>20173</v>
      </c>
      <c r="C3759" s="358" t="s">
        <v>13415</v>
      </c>
      <c r="D3759" s="358" t="s">
        <v>12891</v>
      </c>
      <c r="E3759" s="358" t="s">
        <v>14506</v>
      </c>
      <c r="G3759" s="358" t="s">
        <v>12886</v>
      </c>
      <c r="H3759" s="385">
        <v>11.28</v>
      </c>
      <c r="I3759" s="358" t="s">
        <v>12893</v>
      </c>
      <c r="J3759" s="358" t="s">
        <v>12888</v>
      </c>
      <c r="K3759" s="358" t="s">
        <v>13558</v>
      </c>
      <c r="L3759" s="362">
        <v>40779</v>
      </c>
      <c r="N3759" s="362">
        <v>40779</v>
      </c>
      <c r="P3759" s="356" t="s">
        <v>13255</v>
      </c>
    </row>
    <row r="3760" spans="1:16" x14ac:dyDescent="0.2">
      <c r="A3760" s="356" t="s">
        <v>10635</v>
      </c>
      <c r="B3760" s="356" t="s">
        <v>20174</v>
      </c>
      <c r="C3760" s="358" t="s">
        <v>13374</v>
      </c>
      <c r="D3760" s="358" t="s">
        <v>12916</v>
      </c>
      <c r="E3760" s="358" t="s">
        <v>20175</v>
      </c>
      <c r="G3760" s="358" t="s">
        <v>12886</v>
      </c>
      <c r="H3760" s="385">
        <v>50.76</v>
      </c>
      <c r="I3760" s="358" t="s">
        <v>12893</v>
      </c>
      <c r="J3760" s="358" t="s">
        <v>12888</v>
      </c>
      <c r="K3760" s="358" t="s">
        <v>13558</v>
      </c>
      <c r="L3760" s="362">
        <v>40715</v>
      </c>
      <c r="N3760" s="362">
        <v>40715</v>
      </c>
      <c r="P3760" s="356" t="s">
        <v>13605</v>
      </c>
    </row>
    <row r="3761" spans="1:16" x14ac:dyDescent="0.2">
      <c r="A3761" s="356" t="s">
        <v>10636</v>
      </c>
      <c r="B3761" s="356" t="s">
        <v>20176</v>
      </c>
      <c r="C3761" s="358" t="s">
        <v>12970</v>
      </c>
      <c r="D3761" s="358" t="s">
        <v>12895</v>
      </c>
      <c r="E3761" s="358" t="s">
        <v>15532</v>
      </c>
      <c r="G3761" s="358" t="s">
        <v>12886</v>
      </c>
      <c r="H3761" s="385">
        <v>16.8</v>
      </c>
      <c r="I3761" s="358" t="s">
        <v>12893</v>
      </c>
      <c r="J3761" s="358" t="s">
        <v>12888</v>
      </c>
      <c r="K3761" s="358" t="s">
        <v>13558</v>
      </c>
      <c r="L3761" s="362">
        <v>40784</v>
      </c>
      <c r="N3761" s="362">
        <v>40784</v>
      </c>
      <c r="P3761" s="356" t="s">
        <v>13255</v>
      </c>
    </row>
    <row r="3762" spans="1:16" x14ac:dyDescent="0.2">
      <c r="A3762" s="356" t="s">
        <v>10637</v>
      </c>
      <c r="B3762" s="356" t="s">
        <v>20177</v>
      </c>
      <c r="C3762" s="358" t="s">
        <v>12909</v>
      </c>
      <c r="D3762" s="358" t="s">
        <v>12910</v>
      </c>
      <c r="E3762" s="358" t="s">
        <v>12954</v>
      </c>
      <c r="G3762" s="358" t="s">
        <v>12886</v>
      </c>
      <c r="H3762" s="385">
        <v>8.74</v>
      </c>
      <c r="I3762" s="358" t="s">
        <v>12893</v>
      </c>
      <c r="J3762" s="358" t="s">
        <v>12888</v>
      </c>
      <c r="K3762" s="358" t="s">
        <v>13558</v>
      </c>
      <c r="L3762" s="362">
        <v>40735</v>
      </c>
      <c r="N3762" s="362">
        <v>40735</v>
      </c>
      <c r="P3762" s="356" t="s">
        <v>13255</v>
      </c>
    </row>
    <row r="3763" spans="1:16" x14ac:dyDescent="0.2">
      <c r="A3763" s="356" t="s">
        <v>10638</v>
      </c>
      <c r="B3763" s="356" t="s">
        <v>20178</v>
      </c>
      <c r="C3763" s="358" t="s">
        <v>13097</v>
      </c>
      <c r="D3763" s="358" t="s">
        <v>12910</v>
      </c>
      <c r="E3763" s="358" t="s">
        <v>14014</v>
      </c>
      <c r="G3763" s="358" t="s">
        <v>12886</v>
      </c>
      <c r="H3763" s="385">
        <v>3.6</v>
      </c>
      <c r="I3763" s="358" t="s">
        <v>12893</v>
      </c>
      <c r="J3763" s="358" t="s">
        <v>12888</v>
      </c>
      <c r="K3763" s="358" t="s">
        <v>13558</v>
      </c>
      <c r="L3763" s="362">
        <v>40785</v>
      </c>
      <c r="N3763" s="362">
        <v>40785</v>
      </c>
      <c r="P3763" s="356" t="s">
        <v>13255</v>
      </c>
    </row>
    <row r="3764" spans="1:16" x14ac:dyDescent="0.2">
      <c r="A3764" s="356" t="s">
        <v>10639</v>
      </c>
      <c r="B3764" s="356" t="s">
        <v>20179</v>
      </c>
      <c r="C3764" s="358" t="s">
        <v>12924</v>
      </c>
      <c r="D3764" s="358" t="s">
        <v>12919</v>
      </c>
      <c r="E3764" s="358" t="s">
        <v>13197</v>
      </c>
      <c r="G3764" s="358" t="s">
        <v>12886</v>
      </c>
      <c r="H3764" s="385">
        <v>17.86</v>
      </c>
      <c r="I3764" s="358" t="s">
        <v>12893</v>
      </c>
      <c r="J3764" s="358" t="s">
        <v>12888</v>
      </c>
      <c r="K3764" s="358" t="s">
        <v>13558</v>
      </c>
      <c r="L3764" s="362">
        <v>40744</v>
      </c>
      <c r="N3764" s="362">
        <v>40744</v>
      </c>
      <c r="P3764" s="356" t="s">
        <v>13255</v>
      </c>
    </row>
    <row r="3765" spans="1:16" x14ac:dyDescent="0.2">
      <c r="A3765" s="356" t="s">
        <v>10640</v>
      </c>
      <c r="B3765" s="356" t="s">
        <v>20180</v>
      </c>
      <c r="C3765" s="358" t="s">
        <v>15650</v>
      </c>
      <c r="D3765" s="358" t="s">
        <v>12916</v>
      </c>
      <c r="E3765" s="358" t="s">
        <v>20181</v>
      </c>
      <c r="G3765" s="358" t="s">
        <v>12886</v>
      </c>
      <c r="H3765" s="385">
        <v>11.52</v>
      </c>
      <c r="I3765" s="358" t="s">
        <v>12893</v>
      </c>
      <c r="J3765" s="358" t="s">
        <v>12888</v>
      </c>
      <c r="K3765" s="358" t="s">
        <v>13558</v>
      </c>
      <c r="L3765" s="362">
        <v>40780</v>
      </c>
      <c r="N3765" s="362">
        <v>40780</v>
      </c>
      <c r="P3765" s="356" t="s">
        <v>13255</v>
      </c>
    </row>
    <row r="3766" spans="1:16" x14ac:dyDescent="0.2">
      <c r="A3766" s="356" t="s">
        <v>10641</v>
      </c>
      <c r="B3766" s="356" t="s">
        <v>20182</v>
      </c>
      <c r="C3766" s="358" t="s">
        <v>15067</v>
      </c>
      <c r="D3766" s="358" t="s">
        <v>12903</v>
      </c>
      <c r="E3766" s="358" t="s">
        <v>20183</v>
      </c>
      <c r="G3766" s="358" t="s">
        <v>12886</v>
      </c>
      <c r="H3766" s="385">
        <v>10.08</v>
      </c>
      <c r="I3766" s="358" t="s">
        <v>12893</v>
      </c>
      <c r="J3766" s="358" t="s">
        <v>12888</v>
      </c>
      <c r="K3766" s="358" t="s">
        <v>13558</v>
      </c>
      <c r="L3766" s="362">
        <v>40785</v>
      </c>
      <c r="N3766" s="362">
        <v>40785</v>
      </c>
      <c r="P3766" s="356" t="s">
        <v>13255</v>
      </c>
    </row>
    <row r="3767" spans="1:16" x14ac:dyDescent="0.2">
      <c r="A3767" s="356" t="s">
        <v>10642</v>
      </c>
      <c r="B3767" s="356" t="s">
        <v>20184</v>
      </c>
      <c r="C3767" s="358" t="s">
        <v>12905</v>
      </c>
      <c r="D3767" s="358" t="s">
        <v>12906</v>
      </c>
      <c r="E3767" s="358" t="s">
        <v>20185</v>
      </c>
      <c r="G3767" s="358" t="s">
        <v>12886</v>
      </c>
      <c r="H3767" s="385">
        <v>25.545000000000002</v>
      </c>
      <c r="I3767" s="358" t="s">
        <v>12893</v>
      </c>
      <c r="J3767" s="358" t="s">
        <v>12888</v>
      </c>
      <c r="K3767" s="358" t="s">
        <v>13558</v>
      </c>
      <c r="L3767" s="362">
        <v>40785</v>
      </c>
      <c r="N3767" s="362">
        <v>40785</v>
      </c>
      <c r="P3767" s="356" t="s">
        <v>13255</v>
      </c>
    </row>
    <row r="3768" spans="1:16" x14ac:dyDescent="0.2">
      <c r="A3768" s="356" t="s">
        <v>10643</v>
      </c>
      <c r="B3768" s="356" t="s">
        <v>20186</v>
      </c>
      <c r="C3768" s="358" t="s">
        <v>13017</v>
      </c>
      <c r="D3768" s="358" t="s">
        <v>13018</v>
      </c>
      <c r="E3768" s="358" t="s">
        <v>20187</v>
      </c>
      <c r="G3768" s="358" t="s">
        <v>12886</v>
      </c>
      <c r="H3768" s="385">
        <v>16.34</v>
      </c>
      <c r="I3768" s="358" t="s">
        <v>12893</v>
      </c>
      <c r="J3768" s="358" t="s">
        <v>12888</v>
      </c>
      <c r="K3768" s="358" t="s">
        <v>13558</v>
      </c>
      <c r="L3768" s="362">
        <v>40509</v>
      </c>
      <c r="N3768" s="362">
        <v>40509</v>
      </c>
      <c r="P3768" s="356" t="s">
        <v>13255</v>
      </c>
    </row>
    <row r="3769" spans="1:16" x14ac:dyDescent="0.2">
      <c r="A3769" s="356" t="s">
        <v>10644</v>
      </c>
      <c r="B3769" s="356" t="s">
        <v>20188</v>
      </c>
      <c r="C3769" s="358" t="s">
        <v>12905</v>
      </c>
      <c r="D3769" s="358" t="s">
        <v>13152</v>
      </c>
      <c r="E3769" s="358" t="s">
        <v>20189</v>
      </c>
      <c r="G3769" s="358" t="s">
        <v>12886</v>
      </c>
      <c r="H3769" s="385">
        <v>7.92</v>
      </c>
      <c r="I3769" s="358" t="s">
        <v>12893</v>
      </c>
      <c r="J3769" s="358" t="s">
        <v>12888</v>
      </c>
      <c r="K3769" s="358" t="s">
        <v>13558</v>
      </c>
      <c r="L3769" s="362">
        <v>40745</v>
      </c>
      <c r="N3769" s="362">
        <v>40745</v>
      </c>
      <c r="P3769" s="356" t="s">
        <v>13255</v>
      </c>
    </row>
    <row r="3770" spans="1:16" x14ac:dyDescent="0.2">
      <c r="A3770" s="356" t="s">
        <v>10645</v>
      </c>
      <c r="B3770" s="356" t="s">
        <v>20190</v>
      </c>
      <c r="C3770" s="358" t="s">
        <v>13565</v>
      </c>
      <c r="D3770" s="358" t="s">
        <v>13027</v>
      </c>
      <c r="E3770" s="358" t="s">
        <v>16315</v>
      </c>
      <c r="G3770" s="358" t="s">
        <v>12886</v>
      </c>
      <c r="H3770" s="385">
        <v>40.479999999999997</v>
      </c>
      <c r="I3770" s="358" t="s">
        <v>12893</v>
      </c>
      <c r="J3770" s="358" t="s">
        <v>12888</v>
      </c>
      <c r="K3770" s="358" t="s">
        <v>13558</v>
      </c>
      <c r="L3770" s="362">
        <v>40723</v>
      </c>
      <c r="N3770" s="362">
        <v>40723</v>
      </c>
      <c r="P3770" s="356" t="s">
        <v>13605</v>
      </c>
    </row>
    <row r="3771" spans="1:16" x14ac:dyDescent="0.2">
      <c r="A3771" s="356" t="s">
        <v>10646</v>
      </c>
      <c r="B3771" s="356" t="s">
        <v>20191</v>
      </c>
      <c r="C3771" s="358" t="s">
        <v>12905</v>
      </c>
      <c r="D3771" s="358" t="s">
        <v>12987</v>
      </c>
      <c r="E3771" s="358" t="s">
        <v>20192</v>
      </c>
      <c r="G3771" s="358" t="s">
        <v>12886</v>
      </c>
      <c r="H3771" s="385">
        <v>6.7649999999999997</v>
      </c>
      <c r="I3771" s="358" t="s">
        <v>12893</v>
      </c>
      <c r="J3771" s="358" t="s">
        <v>12888</v>
      </c>
      <c r="K3771" s="358" t="s">
        <v>13558</v>
      </c>
      <c r="L3771" s="362">
        <v>40815</v>
      </c>
      <c r="N3771" s="362">
        <v>40815</v>
      </c>
      <c r="P3771" s="356" t="s">
        <v>13255</v>
      </c>
    </row>
    <row r="3772" spans="1:16" x14ac:dyDescent="0.2">
      <c r="A3772" s="356" t="s">
        <v>10647</v>
      </c>
      <c r="B3772" s="356" t="s">
        <v>20193</v>
      </c>
      <c r="C3772" s="358" t="s">
        <v>15067</v>
      </c>
      <c r="D3772" s="358" t="s">
        <v>12903</v>
      </c>
      <c r="E3772" s="358" t="s">
        <v>20194</v>
      </c>
      <c r="G3772" s="358" t="s">
        <v>12886</v>
      </c>
      <c r="H3772" s="385">
        <v>7.0750000000000002</v>
      </c>
      <c r="I3772" s="358" t="s">
        <v>12893</v>
      </c>
      <c r="J3772" s="358" t="s">
        <v>12888</v>
      </c>
      <c r="K3772" s="358" t="s">
        <v>13558</v>
      </c>
      <c r="L3772" s="362">
        <v>40793</v>
      </c>
      <c r="N3772" s="362">
        <v>40793</v>
      </c>
      <c r="P3772" s="356" t="s">
        <v>13255</v>
      </c>
    </row>
    <row r="3773" spans="1:16" x14ac:dyDescent="0.2">
      <c r="A3773" s="356" t="s">
        <v>10648</v>
      </c>
      <c r="B3773" s="356" t="s">
        <v>20195</v>
      </c>
      <c r="C3773" s="358" t="s">
        <v>18939</v>
      </c>
      <c r="D3773" s="358" t="s">
        <v>12884</v>
      </c>
      <c r="E3773" s="358" t="s">
        <v>20196</v>
      </c>
      <c r="G3773" s="358" t="s">
        <v>12886</v>
      </c>
      <c r="H3773" s="385">
        <v>10.81</v>
      </c>
      <c r="I3773" s="358" t="s">
        <v>12893</v>
      </c>
      <c r="J3773" s="358" t="s">
        <v>12888</v>
      </c>
      <c r="K3773" s="358" t="s">
        <v>13558</v>
      </c>
      <c r="L3773" s="362">
        <v>40786</v>
      </c>
      <c r="N3773" s="362">
        <v>40786</v>
      </c>
      <c r="P3773" s="356" t="s">
        <v>13255</v>
      </c>
    </row>
    <row r="3774" spans="1:16" x14ac:dyDescent="0.2">
      <c r="A3774" s="356" t="s">
        <v>10649</v>
      </c>
      <c r="B3774" s="356" t="s">
        <v>20197</v>
      </c>
      <c r="C3774" s="358" t="s">
        <v>13642</v>
      </c>
      <c r="D3774" s="358" t="s">
        <v>13169</v>
      </c>
      <c r="E3774" s="358" t="s">
        <v>20198</v>
      </c>
      <c r="G3774" s="358" t="s">
        <v>12886</v>
      </c>
      <c r="H3774" s="385">
        <v>8.9700000000000006</v>
      </c>
      <c r="I3774" s="358" t="s">
        <v>12893</v>
      </c>
      <c r="J3774" s="358" t="s">
        <v>12888</v>
      </c>
      <c r="K3774" s="358" t="s">
        <v>13558</v>
      </c>
      <c r="L3774" s="362">
        <v>40801</v>
      </c>
      <c r="N3774" s="362">
        <v>40801</v>
      </c>
      <c r="P3774" s="356" t="s">
        <v>13255</v>
      </c>
    </row>
    <row r="3775" spans="1:16" x14ac:dyDescent="0.2">
      <c r="A3775" s="356" t="s">
        <v>10650</v>
      </c>
      <c r="B3775" s="356" t="s">
        <v>20199</v>
      </c>
      <c r="C3775" s="358" t="s">
        <v>13800</v>
      </c>
      <c r="D3775" s="358" t="s">
        <v>13801</v>
      </c>
      <c r="E3775" s="358" t="s">
        <v>20200</v>
      </c>
      <c r="G3775" s="358" t="s">
        <v>12886</v>
      </c>
      <c r="H3775" s="385">
        <v>3.6</v>
      </c>
      <c r="I3775" s="358" t="s">
        <v>12893</v>
      </c>
      <c r="J3775" s="358" t="s">
        <v>12888</v>
      </c>
      <c r="K3775" s="358" t="s">
        <v>13558</v>
      </c>
      <c r="L3775" s="362">
        <v>40793</v>
      </c>
      <c r="N3775" s="362">
        <v>40793</v>
      </c>
      <c r="P3775" s="356" t="s">
        <v>13255</v>
      </c>
    </row>
    <row r="3776" spans="1:16" x14ac:dyDescent="0.2">
      <c r="A3776" s="356" t="s">
        <v>10651</v>
      </c>
      <c r="B3776" s="356" t="s">
        <v>20201</v>
      </c>
      <c r="C3776" s="358" t="s">
        <v>13007</v>
      </c>
      <c r="D3776" s="358" t="s">
        <v>12976</v>
      </c>
      <c r="E3776" s="358" t="s">
        <v>20202</v>
      </c>
      <c r="G3776" s="358" t="s">
        <v>12886</v>
      </c>
      <c r="H3776" s="385">
        <v>4.7</v>
      </c>
      <c r="I3776" s="358" t="s">
        <v>12893</v>
      </c>
      <c r="J3776" s="358" t="s">
        <v>12888</v>
      </c>
      <c r="K3776" s="358" t="s">
        <v>13558</v>
      </c>
      <c r="L3776" s="362">
        <v>40801</v>
      </c>
      <c r="N3776" s="362">
        <v>40801</v>
      </c>
      <c r="P3776" s="356" t="s">
        <v>13255</v>
      </c>
    </row>
    <row r="3777" spans="1:16" x14ac:dyDescent="0.2">
      <c r="A3777" s="356" t="s">
        <v>10652</v>
      </c>
      <c r="B3777" s="356" t="s">
        <v>20203</v>
      </c>
      <c r="C3777" s="358" t="s">
        <v>12905</v>
      </c>
      <c r="D3777" s="358" t="s">
        <v>12945</v>
      </c>
      <c r="E3777" s="358" t="s">
        <v>20204</v>
      </c>
      <c r="G3777" s="358" t="s">
        <v>12886</v>
      </c>
      <c r="H3777" s="385">
        <v>7.41</v>
      </c>
      <c r="I3777" s="358" t="s">
        <v>12893</v>
      </c>
      <c r="J3777" s="358" t="s">
        <v>12888</v>
      </c>
      <c r="K3777" s="358" t="s">
        <v>13558</v>
      </c>
      <c r="L3777" s="362">
        <v>40752</v>
      </c>
      <c r="N3777" s="362">
        <v>40752</v>
      </c>
      <c r="P3777" s="356" t="s">
        <v>13255</v>
      </c>
    </row>
    <row r="3778" spans="1:16" x14ac:dyDescent="0.2">
      <c r="A3778" s="356" t="s">
        <v>10653</v>
      </c>
      <c r="B3778" s="356" t="s">
        <v>20205</v>
      </c>
      <c r="C3778" s="358" t="s">
        <v>12905</v>
      </c>
      <c r="D3778" s="358" t="s">
        <v>12906</v>
      </c>
      <c r="E3778" s="358" t="s">
        <v>20206</v>
      </c>
      <c r="G3778" s="358" t="s">
        <v>12886</v>
      </c>
      <c r="H3778" s="385">
        <v>9.1199999999999992</v>
      </c>
      <c r="I3778" s="358" t="s">
        <v>12893</v>
      </c>
      <c r="J3778" s="358" t="s">
        <v>12888</v>
      </c>
      <c r="K3778" s="358" t="s">
        <v>13558</v>
      </c>
      <c r="L3778" s="362">
        <v>40753</v>
      </c>
      <c r="N3778" s="362">
        <v>40753</v>
      </c>
      <c r="P3778" s="356" t="s">
        <v>13255</v>
      </c>
    </row>
    <row r="3779" spans="1:16" x14ac:dyDescent="0.2">
      <c r="A3779" s="356" t="s">
        <v>10654</v>
      </c>
      <c r="B3779" s="356" t="s">
        <v>20207</v>
      </c>
      <c r="C3779" s="358" t="s">
        <v>13665</v>
      </c>
      <c r="D3779" s="358" t="s">
        <v>12910</v>
      </c>
      <c r="E3779" s="358" t="s">
        <v>12896</v>
      </c>
      <c r="G3779" s="358" t="s">
        <v>12886</v>
      </c>
      <c r="H3779" s="385">
        <v>9.6349999999999998</v>
      </c>
      <c r="I3779" s="358" t="s">
        <v>12893</v>
      </c>
      <c r="J3779" s="358" t="s">
        <v>12888</v>
      </c>
      <c r="K3779" s="358" t="s">
        <v>13558</v>
      </c>
      <c r="L3779" s="362">
        <v>40801</v>
      </c>
      <c r="N3779" s="362">
        <v>40801</v>
      </c>
      <c r="P3779" s="356" t="s">
        <v>13255</v>
      </c>
    </row>
    <row r="3780" spans="1:16" x14ac:dyDescent="0.2">
      <c r="A3780" s="356" t="s">
        <v>10655</v>
      </c>
      <c r="B3780" s="356" t="s">
        <v>20208</v>
      </c>
      <c r="C3780" s="358" t="s">
        <v>12905</v>
      </c>
      <c r="D3780" s="358" t="s">
        <v>13152</v>
      </c>
      <c r="E3780" s="358" t="s">
        <v>20209</v>
      </c>
      <c r="G3780" s="358" t="s">
        <v>12886</v>
      </c>
      <c r="H3780" s="385">
        <v>26.22</v>
      </c>
      <c r="I3780" s="358" t="s">
        <v>12893</v>
      </c>
      <c r="J3780" s="358" t="s">
        <v>12888</v>
      </c>
      <c r="K3780" s="358" t="s">
        <v>13558</v>
      </c>
      <c r="L3780" s="362">
        <v>40754</v>
      </c>
      <c r="N3780" s="362">
        <v>40754</v>
      </c>
      <c r="P3780" s="356" t="s">
        <v>13255</v>
      </c>
    </row>
    <row r="3781" spans="1:16" x14ac:dyDescent="0.2">
      <c r="A3781" s="356" t="s">
        <v>10656</v>
      </c>
      <c r="B3781" s="356" t="s">
        <v>20210</v>
      </c>
      <c r="C3781" s="358" t="s">
        <v>13026</v>
      </c>
      <c r="D3781" s="358" t="s">
        <v>13027</v>
      </c>
      <c r="E3781" s="358" t="s">
        <v>20211</v>
      </c>
      <c r="G3781" s="358" t="s">
        <v>12886</v>
      </c>
      <c r="H3781" s="385">
        <v>12.16</v>
      </c>
      <c r="I3781" s="358" t="s">
        <v>12893</v>
      </c>
      <c r="J3781" s="358" t="s">
        <v>12888</v>
      </c>
      <c r="K3781" s="358" t="s">
        <v>13558</v>
      </c>
      <c r="L3781" s="362">
        <v>40795</v>
      </c>
      <c r="N3781" s="362">
        <v>40795</v>
      </c>
      <c r="P3781" s="356" t="s">
        <v>13255</v>
      </c>
    </row>
    <row r="3782" spans="1:16" x14ac:dyDescent="0.2">
      <c r="A3782" s="356" t="s">
        <v>10657</v>
      </c>
      <c r="B3782" s="356" t="s">
        <v>20212</v>
      </c>
      <c r="C3782" s="358" t="s">
        <v>13026</v>
      </c>
      <c r="D3782" s="358" t="s">
        <v>13027</v>
      </c>
      <c r="E3782" s="358" t="s">
        <v>20213</v>
      </c>
      <c r="G3782" s="358" t="s">
        <v>12886</v>
      </c>
      <c r="H3782" s="385">
        <v>15.435</v>
      </c>
      <c r="I3782" s="358" t="s">
        <v>12893</v>
      </c>
      <c r="J3782" s="358" t="s">
        <v>12888</v>
      </c>
      <c r="K3782" s="358" t="s">
        <v>13558</v>
      </c>
      <c r="L3782" s="362">
        <v>40795</v>
      </c>
      <c r="N3782" s="362">
        <v>40795</v>
      </c>
      <c r="P3782" s="356" t="s">
        <v>13255</v>
      </c>
    </row>
    <row r="3783" spans="1:16" x14ac:dyDescent="0.2">
      <c r="A3783" s="356" t="s">
        <v>10658</v>
      </c>
      <c r="B3783" s="356" t="s">
        <v>20214</v>
      </c>
      <c r="C3783" s="358" t="s">
        <v>15457</v>
      </c>
      <c r="D3783" s="358" t="s">
        <v>12931</v>
      </c>
      <c r="E3783" s="358" t="s">
        <v>20215</v>
      </c>
      <c r="G3783" s="358" t="s">
        <v>12886</v>
      </c>
      <c r="H3783" s="385">
        <v>11.395</v>
      </c>
      <c r="I3783" s="358" t="s">
        <v>12893</v>
      </c>
      <c r="J3783" s="358" t="s">
        <v>12888</v>
      </c>
      <c r="K3783" s="358" t="s">
        <v>13558</v>
      </c>
      <c r="L3783" s="362">
        <v>40812</v>
      </c>
      <c r="N3783" s="362">
        <v>40812</v>
      </c>
      <c r="P3783" s="356" t="s">
        <v>13255</v>
      </c>
    </row>
    <row r="3784" spans="1:16" x14ac:dyDescent="0.2">
      <c r="A3784" s="356" t="s">
        <v>10659</v>
      </c>
      <c r="B3784" s="356" t="s">
        <v>20216</v>
      </c>
      <c r="C3784" s="358" t="s">
        <v>15457</v>
      </c>
      <c r="D3784" s="358" t="s">
        <v>12931</v>
      </c>
      <c r="E3784" s="358" t="s">
        <v>20217</v>
      </c>
      <c r="G3784" s="358" t="s">
        <v>12886</v>
      </c>
      <c r="H3784" s="385">
        <v>9.01</v>
      </c>
      <c r="I3784" s="358" t="s">
        <v>12893</v>
      </c>
      <c r="J3784" s="358" t="s">
        <v>12888</v>
      </c>
      <c r="K3784" s="358" t="s">
        <v>13558</v>
      </c>
      <c r="L3784" s="362">
        <v>40809</v>
      </c>
      <c r="N3784" s="362">
        <v>40809</v>
      </c>
      <c r="P3784" s="356" t="s">
        <v>13255</v>
      </c>
    </row>
    <row r="3785" spans="1:16" x14ac:dyDescent="0.2">
      <c r="A3785" s="356" t="s">
        <v>10660</v>
      </c>
      <c r="B3785" s="356" t="s">
        <v>20218</v>
      </c>
      <c r="C3785" s="358" t="s">
        <v>12905</v>
      </c>
      <c r="D3785" s="358" t="s">
        <v>12906</v>
      </c>
      <c r="E3785" s="358" t="s">
        <v>18413</v>
      </c>
      <c r="G3785" s="358" t="s">
        <v>12886</v>
      </c>
      <c r="H3785" s="385">
        <v>162.6</v>
      </c>
      <c r="I3785" s="358" t="s">
        <v>12887</v>
      </c>
      <c r="J3785" s="358" t="s">
        <v>12888</v>
      </c>
      <c r="K3785" s="358" t="s">
        <v>13558</v>
      </c>
      <c r="L3785" s="362">
        <v>40823</v>
      </c>
      <c r="N3785" s="362">
        <v>40823</v>
      </c>
      <c r="P3785" s="356" t="s">
        <v>13318</v>
      </c>
    </row>
    <row r="3786" spans="1:16" x14ac:dyDescent="0.2">
      <c r="A3786" s="356" t="s">
        <v>10661</v>
      </c>
      <c r="B3786" s="356" t="s">
        <v>20219</v>
      </c>
      <c r="C3786" s="358" t="s">
        <v>12921</v>
      </c>
      <c r="D3786" s="358" t="s">
        <v>12922</v>
      </c>
      <c r="E3786" s="358" t="s">
        <v>20220</v>
      </c>
      <c r="G3786" s="358" t="s">
        <v>12886</v>
      </c>
      <c r="H3786" s="385">
        <v>49.725000000000001</v>
      </c>
      <c r="I3786" s="358" t="s">
        <v>12893</v>
      </c>
      <c r="J3786" s="358" t="s">
        <v>12888</v>
      </c>
      <c r="K3786" s="358" t="s">
        <v>13558</v>
      </c>
      <c r="L3786" s="362">
        <v>40827</v>
      </c>
      <c r="N3786" s="362">
        <v>40827</v>
      </c>
      <c r="P3786" s="356" t="s">
        <v>13605</v>
      </c>
    </row>
    <row r="3787" spans="1:16" x14ac:dyDescent="0.2">
      <c r="A3787" s="356" t="s">
        <v>10662</v>
      </c>
      <c r="B3787" s="356" t="s">
        <v>20221</v>
      </c>
      <c r="C3787" s="358" t="s">
        <v>13915</v>
      </c>
      <c r="D3787" s="358" t="s">
        <v>12919</v>
      </c>
      <c r="E3787" s="358" t="s">
        <v>13107</v>
      </c>
      <c r="G3787" s="358" t="s">
        <v>12886</v>
      </c>
      <c r="H3787" s="385">
        <v>12.92</v>
      </c>
      <c r="I3787" s="358" t="s">
        <v>12893</v>
      </c>
      <c r="J3787" s="358" t="s">
        <v>12888</v>
      </c>
      <c r="K3787" s="358" t="s">
        <v>13558</v>
      </c>
      <c r="L3787" s="362">
        <v>40814</v>
      </c>
      <c r="N3787" s="362">
        <v>40814</v>
      </c>
      <c r="P3787" s="356" t="s">
        <v>13255</v>
      </c>
    </row>
    <row r="3788" spans="1:16" x14ac:dyDescent="0.2">
      <c r="A3788" s="356" t="s">
        <v>10663</v>
      </c>
      <c r="B3788" s="356" t="s">
        <v>20222</v>
      </c>
      <c r="C3788" s="358" t="s">
        <v>13044</v>
      </c>
      <c r="D3788" s="358" t="s">
        <v>13045</v>
      </c>
      <c r="E3788" s="358" t="s">
        <v>20223</v>
      </c>
      <c r="G3788" s="358" t="s">
        <v>12886</v>
      </c>
      <c r="H3788" s="385">
        <v>21.47</v>
      </c>
      <c r="I3788" s="358" t="s">
        <v>12893</v>
      </c>
      <c r="J3788" s="358" t="s">
        <v>12888</v>
      </c>
      <c r="K3788" s="358" t="s">
        <v>13558</v>
      </c>
      <c r="L3788" s="362">
        <v>40716</v>
      </c>
      <c r="N3788" s="362">
        <v>40716</v>
      </c>
      <c r="P3788" s="356" t="s">
        <v>13255</v>
      </c>
    </row>
    <row r="3789" spans="1:16" x14ac:dyDescent="0.2">
      <c r="A3789" s="356" t="s">
        <v>10664</v>
      </c>
      <c r="B3789" s="356" t="s">
        <v>20224</v>
      </c>
      <c r="C3789" s="358" t="s">
        <v>13044</v>
      </c>
      <c r="D3789" s="358" t="s">
        <v>13045</v>
      </c>
      <c r="E3789" s="358" t="s">
        <v>17873</v>
      </c>
      <c r="G3789" s="358" t="s">
        <v>12886</v>
      </c>
      <c r="H3789" s="385">
        <v>7.98</v>
      </c>
      <c r="I3789" s="358" t="s">
        <v>12893</v>
      </c>
      <c r="J3789" s="358" t="s">
        <v>12888</v>
      </c>
      <c r="K3789" s="358" t="s">
        <v>13558</v>
      </c>
      <c r="L3789" s="362">
        <v>40724</v>
      </c>
      <c r="N3789" s="362">
        <v>40724</v>
      </c>
      <c r="P3789" s="356" t="s">
        <v>13255</v>
      </c>
    </row>
    <row r="3790" spans="1:16" x14ac:dyDescent="0.2">
      <c r="A3790" s="356" t="s">
        <v>10665</v>
      </c>
      <c r="B3790" s="356" t="s">
        <v>20225</v>
      </c>
      <c r="C3790" s="358" t="s">
        <v>12970</v>
      </c>
      <c r="D3790" s="358" t="s">
        <v>12895</v>
      </c>
      <c r="E3790" s="358" t="s">
        <v>20226</v>
      </c>
      <c r="G3790" s="358" t="s">
        <v>12886</v>
      </c>
      <c r="H3790" s="385">
        <v>10.105</v>
      </c>
      <c r="I3790" s="358" t="s">
        <v>12893</v>
      </c>
      <c r="J3790" s="358" t="s">
        <v>12888</v>
      </c>
      <c r="K3790" s="358" t="s">
        <v>13558</v>
      </c>
      <c r="L3790" s="362">
        <v>40815</v>
      </c>
      <c r="N3790" s="362">
        <v>40815</v>
      </c>
      <c r="P3790" s="356" t="s">
        <v>13255</v>
      </c>
    </row>
    <row r="3791" spans="1:16" x14ac:dyDescent="0.2">
      <c r="A3791" s="356" t="s">
        <v>10666</v>
      </c>
      <c r="B3791" s="356" t="s">
        <v>20227</v>
      </c>
      <c r="C3791" s="358" t="s">
        <v>15067</v>
      </c>
      <c r="D3791" s="358" t="s">
        <v>12903</v>
      </c>
      <c r="E3791" s="358" t="s">
        <v>20228</v>
      </c>
      <c r="G3791" s="358" t="s">
        <v>12886</v>
      </c>
      <c r="H3791" s="385">
        <v>8.64</v>
      </c>
      <c r="I3791" s="358" t="s">
        <v>12893</v>
      </c>
      <c r="J3791" s="358" t="s">
        <v>12888</v>
      </c>
      <c r="K3791" s="358" t="s">
        <v>13558</v>
      </c>
      <c r="L3791" s="362">
        <v>40805</v>
      </c>
      <c r="N3791" s="362">
        <v>40805</v>
      </c>
      <c r="P3791" s="356" t="s">
        <v>13255</v>
      </c>
    </row>
    <row r="3792" spans="1:16" x14ac:dyDescent="0.2">
      <c r="A3792" s="356" t="s">
        <v>10667</v>
      </c>
      <c r="B3792" s="356" t="s">
        <v>20229</v>
      </c>
      <c r="C3792" s="358" t="s">
        <v>14242</v>
      </c>
      <c r="D3792" s="358" t="s">
        <v>12919</v>
      </c>
      <c r="E3792" s="358" t="s">
        <v>20230</v>
      </c>
      <c r="G3792" s="358" t="s">
        <v>12886</v>
      </c>
      <c r="H3792" s="385">
        <v>10.08</v>
      </c>
      <c r="I3792" s="358" t="s">
        <v>12893</v>
      </c>
      <c r="J3792" s="358" t="s">
        <v>12888</v>
      </c>
      <c r="K3792" s="358" t="s">
        <v>13558</v>
      </c>
      <c r="L3792" s="362">
        <v>40814</v>
      </c>
      <c r="N3792" s="362">
        <v>40814</v>
      </c>
      <c r="P3792" s="356" t="s">
        <v>13255</v>
      </c>
    </row>
    <row r="3793" spans="1:16" x14ac:dyDescent="0.2">
      <c r="A3793" s="356" t="s">
        <v>10668</v>
      </c>
      <c r="B3793" s="356" t="s">
        <v>20231</v>
      </c>
      <c r="C3793" s="358" t="s">
        <v>14242</v>
      </c>
      <c r="D3793" s="358" t="s">
        <v>12919</v>
      </c>
      <c r="E3793" s="358" t="s">
        <v>20232</v>
      </c>
      <c r="G3793" s="358" t="s">
        <v>12886</v>
      </c>
      <c r="H3793" s="385">
        <v>5.59</v>
      </c>
      <c r="I3793" s="358" t="s">
        <v>12893</v>
      </c>
      <c r="J3793" s="358" t="s">
        <v>12888</v>
      </c>
      <c r="K3793" s="358" t="s">
        <v>13558</v>
      </c>
      <c r="L3793" s="362">
        <v>40816</v>
      </c>
      <c r="N3793" s="362">
        <v>40816</v>
      </c>
      <c r="P3793" s="356" t="s">
        <v>13255</v>
      </c>
    </row>
    <row r="3794" spans="1:16" x14ac:dyDescent="0.2">
      <c r="A3794" s="356" t="s">
        <v>10669</v>
      </c>
      <c r="B3794" s="356" t="s">
        <v>20233</v>
      </c>
      <c r="C3794" s="358" t="s">
        <v>13595</v>
      </c>
      <c r="D3794" s="358" t="s">
        <v>13596</v>
      </c>
      <c r="E3794" s="358" t="s">
        <v>20234</v>
      </c>
      <c r="G3794" s="358" t="s">
        <v>12886</v>
      </c>
      <c r="H3794" s="385">
        <v>9.6</v>
      </c>
      <c r="I3794" s="358" t="s">
        <v>12893</v>
      </c>
      <c r="J3794" s="358" t="s">
        <v>12888</v>
      </c>
      <c r="K3794" s="358" t="s">
        <v>13558</v>
      </c>
      <c r="L3794" s="362">
        <v>40809</v>
      </c>
      <c r="N3794" s="362">
        <v>40809</v>
      </c>
      <c r="P3794" s="356" t="s">
        <v>13255</v>
      </c>
    </row>
    <row r="3795" spans="1:16" x14ac:dyDescent="0.2">
      <c r="A3795" s="356" t="s">
        <v>10670</v>
      </c>
      <c r="B3795" s="356" t="s">
        <v>20235</v>
      </c>
      <c r="C3795" s="358" t="s">
        <v>12926</v>
      </c>
      <c r="D3795" s="358" t="s">
        <v>12927</v>
      </c>
      <c r="E3795" s="358" t="s">
        <v>20236</v>
      </c>
      <c r="G3795" s="358" t="s">
        <v>12886</v>
      </c>
      <c r="H3795" s="385">
        <v>7.68</v>
      </c>
      <c r="I3795" s="358" t="s">
        <v>12893</v>
      </c>
      <c r="J3795" s="358" t="s">
        <v>12888</v>
      </c>
      <c r="K3795" s="358" t="s">
        <v>13558</v>
      </c>
      <c r="L3795" s="362">
        <v>40823</v>
      </c>
      <c r="N3795" s="362">
        <v>40823</v>
      </c>
      <c r="P3795" s="356" t="s">
        <v>13255</v>
      </c>
    </row>
    <row r="3796" spans="1:16" x14ac:dyDescent="0.2">
      <c r="A3796" s="356" t="s">
        <v>10671</v>
      </c>
      <c r="B3796" s="356" t="s">
        <v>20237</v>
      </c>
      <c r="C3796" s="358" t="s">
        <v>13044</v>
      </c>
      <c r="D3796" s="358" t="s">
        <v>13045</v>
      </c>
      <c r="E3796" s="358" t="s">
        <v>20238</v>
      </c>
      <c r="G3796" s="358" t="s">
        <v>12886</v>
      </c>
      <c r="H3796" s="385">
        <v>8.8000000000000007</v>
      </c>
      <c r="I3796" s="358" t="s">
        <v>12893</v>
      </c>
      <c r="J3796" s="358" t="s">
        <v>12888</v>
      </c>
      <c r="K3796" s="358" t="s">
        <v>13558</v>
      </c>
      <c r="L3796" s="362">
        <v>40791</v>
      </c>
      <c r="N3796" s="362">
        <v>40791</v>
      </c>
      <c r="P3796" s="356" t="s">
        <v>13255</v>
      </c>
    </row>
    <row r="3797" spans="1:16" x14ac:dyDescent="0.2">
      <c r="A3797" s="356" t="s">
        <v>10672</v>
      </c>
      <c r="B3797" s="356" t="s">
        <v>20239</v>
      </c>
      <c r="C3797" s="358" t="s">
        <v>13595</v>
      </c>
      <c r="D3797" s="358" t="s">
        <v>13596</v>
      </c>
      <c r="E3797" s="358" t="s">
        <v>12994</v>
      </c>
      <c r="G3797" s="358" t="s">
        <v>12886</v>
      </c>
      <c r="H3797" s="385">
        <v>5.76</v>
      </c>
      <c r="I3797" s="358" t="s">
        <v>12893</v>
      </c>
      <c r="J3797" s="358" t="s">
        <v>12888</v>
      </c>
      <c r="K3797" s="358" t="s">
        <v>13558</v>
      </c>
      <c r="L3797" s="362">
        <v>40820</v>
      </c>
      <c r="N3797" s="362">
        <v>40820</v>
      </c>
      <c r="P3797" s="356" t="s">
        <v>13255</v>
      </c>
    </row>
    <row r="3798" spans="1:16" x14ac:dyDescent="0.2">
      <c r="A3798" s="356" t="s">
        <v>10673</v>
      </c>
      <c r="B3798" s="356" t="s">
        <v>20240</v>
      </c>
      <c r="C3798" s="358" t="s">
        <v>14337</v>
      </c>
      <c r="D3798" s="358" t="s">
        <v>12984</v>
      </c>
      <c r="E3798" s="358" t="s">
        <v>20241</v>
      </c>
      <c r="G3798" s="358" t="s">
        <v>12886</v>
      </c>
      <c r="H3798" s="385">
        <v>12.3</v>
      </c>
      <c r="I3798" s="358" t="s">
        <v>12893</v>
      </c>
      <c r="J3798" s="358" t="s">
        <v>12888</v>
      </c>
      <c r="K3798" s="358" t="s">
        <v>13558</v>
      </c>
      <c r="L3798" s="362">
        <v>40694</v>
      </c>
      <c r="N3798" s="362">
        <v>40694</v>
      </c>
      <c r="P3798" s="356" t="s">
        <v>13255</v>
      </c>
    </row>
    <row r="3799" spans="1:16" x14ac:dyDescent="0.2">
      <c r="A3799" s="356" t="s">
        <v>10674</v>
      </c>
      <c r="B3799" s="356" t="s">
        <v>20242</v>
      </c>
      <c r="C3799" s="358" t="s">
        <v>12883</v>
      </c>
      <c r="D3799" s="358" t="s">
        <v>12884</v>
      </c>
      <c r="E3799" s="358" t="s">
        <v>20243</v>
      </c>
      <c r="G3799" s="358" t="s">
        <v>12886</v>
      </c>
      <c r="H3799" s="385">
        <v>14.64</v>
      </c>
      <c r="I3799" s="358" t="s">
        <v>12893</v>
      </c>
      <c r="J3799" s="358" t="s">
        <v>12888</v>
      </c>
      <c r="K3799" s="358" t="s">
        <v>13558</v>
      </c>
      <c r="L3799" s="362">
        <v>40827</v>
      </c>
      <c r="N3799" s="362">
        <v>40827</v>
      </c>
      <c r="P3799" s="356" t="s">
        <v>13255</v>
      </c>
    </row>
    <row r="3800" spans="1:16" x14ac:dyDescent="0.2">
      <c r="A3800" s="356" t="s">
        <v>10675</v>
      </c>
      <c r="B3800" s="356" t="s">
        <v>20244</v>
      </c>
      <c r="C3800" s="358" t="s">
        <v>13310</v>
      </c>
      <c r="D3800" s="358" t="s">
        <v>12910</v>
      </c>
      <c r="E3800" s="358" t="s">
        <v>18282</v>
      </c>
      <c r="G3800" s="358" t="s">
        <v>12886</v>
      </c>
      <c r="H3800" s="385">
        <v>9.1999999999999993</v>
      </c>
      <c r="I3800" s="358" t="s">
        <v>12893</v>
      </c>
      <c r="J3800" s="358" t="s">
        <v>12888</v>
      </c>
      <c r="K3800" s="358" t="s">
        <v>13558</v>
      </c>
      <c r="L3800" s="362">
        <v>40780</v>
      </c>
      <c r="N3800" s="362">
        <v>40780</v>
      </c>
      <c r="P3800" s="356" t="s">
        <v>13255</v>
      </c>
    </row>
    <row r="3801" spans="1:16" x14ac:dyDescent="0.2">
      <c r="A3801" s="356" t="s">
        <v>10676</v>
      </c>
      <c r="B3801" s="356" t="s">
        <v>20245</v>
      </c>
      <c r="C3801" s="358" t="s">
        <v>12965</v>
      </c>
      <c r="D3801" s="358" t="s">
        <v>12966</v>
      </c>
      <c r="E3801" s="358" t="s">
        <v>20246</v>
      </c>
      <c r="G3801" s="358" t="s">
        <v>12886</v>
      </c>
      <c r="H3801" s="385">
        <v>4.07</v>
      </c>
      <c r="I3801" s="358" t="s">
        <v>12893</v>
      </c>
      <c r="J3801" s="358" t="s">
        <v>12888</v>
      </c>
      <c r="K3801" s="358" t="s">
        <v>13558</v>
      </c>
      <c r="L3801" s="362">
        <v>40801</v>
      </c>
      <c r="N3801" s="362">
        <v>40801</v>
      </c>
      <c r="P3801" s="356" t="s">
        <v>13255</v>
      </c>
    </row>
    <row r="3802" spans="1:16" x14ac:dyDescent="0.2">
      <c r="A3802" s="356" t="s">
        <v>10677</v>
      </c>
      <c r="B3802" s="356" t="s">
        <v>20247</v>
      </c>
      <c r="C3802" s="358" t="s">
        <v>13955</v>
      </c>
      <c r="D3802" s="358" t="s">
        <v>12997</v>
      </c>
      <c r="E3802" s="358" t="s">
        <v>20248</v>
      </c>
      <c r="G3802" s="358" t="s">
        <v>12886</v>
      </c>
      <c r="H3802" s="385">
        <v>8.16</v>
      </c>
      <c r="I3802" s="358" t="s">
        <v>12893</v>
      </c>
      <c r="J3802" s="358" t="s">
        <v>12888</v>
      </c>
      <c r="K3802" s="358" t="s">
        <v>13558</v>
      </c>
      <c r="L3802" s="362">
        <v>40837</v>
      </c>
      <c r="N3802" s="362">
        <v>40837</v>
      </c>
      <c r="P3802" s="356" t="s">
        <v>13255</v>
      </c>
    </row>
    <row r="3803" spans="1:16" x14ac:dyDescent="0.2">
      <c r="A3803" s="356" t="s">
        <v>10678</v>
      </c>
      <c r="B3803" s="356" t="s">
        <v>20249</v>
      </c>
      <c r="C3803" s="358" t="s">
        <v>13344</v>
      </c>
      <c r="D3803" s="358" t="s">
        <v>12931</v>
      </c>
      <c r="E3803" s="358" t="s">
        <v>20250</v>
      </c>
      <c r="G3803" s="358" t="s">
        <v>12886</v>
      </c>
      <c r="H3803" s="385">
        <v>6.24</v>
      </c>
      <c r="I3803" s="358" t="s">
        <v>12893</v>
      </c>
      <c r="J3803" s="358" t="s">
        <v>12888</v>
      </c>
      <c r="K3803" s="358" t="s">
        <v>13558</v>
      </c>
      <c r="L3803" s="362">
        <v>40869</v>
      </c>
      <c r="N3803" s="362">
        <v>40869</v>
      </c>
      <c r="P3803" s="356" t="s">
        <v>13255</v>
      </c>
    </row>
    <row r="3804" spans="1:16" x14ac:dyDescent="0.2">
      <c r="A3804" s="356" t="s">
        <v>10679</v>
      </c>
      <c r="B3804" s="356" t="s">
        <v>20251</v>
      </c>
      <c r="C3804" s="358" t="s">
        <v>13020</v>
      </c>
      <c r="D3804" s="358" t="s">
        <v>12931</v>
      </c>
      <c r="E3804" s="358" t="s">
        <v>20252</v>
      </c>
      <c r="G3804" s="358" t="s">
        <v>12886</v>
      </c>
      <c r="H3804" s="385">
        <v>29.67</v>
      </c>
      <c r="I3804" s="358" t="s">
        <v>12893</v>
      </c>
      <c r="J3804" s="358" t="s">
        <v>12888</v>
      </c>
      <c r="K3804" s="358" t="s">
        <v>13558</v>
      </c>
      <c r="L3804" s="362">
        <v>40806</v>
      </c>
      <c r="N3804" s="362">
        <v>40806</v>
      </c>
      <c r="P3804" s="356" t="s">
        <v>13255</v>
      </c>
    </row>
    <row r="3805" spans="1:16" x14ac:dyDescent="0.2">
      <c r="A3805" s="356" t="s">
        <v>10680</v>
      </c>
      <c r="B3805" s="356" t="s">
        <v>20253</v>
      </c>
      <c r="C3805" s="358" t="s">
        <v>13009</v>
      </c>
      <c r="D3805" s="358" t="s">
        <v>13010</v>
      </c>
      <c r="E3805" s="358" t="s">
        <v>20254</v>
      </c>
      <c r="G3805" s="358" t="s">
        <v>12886</v>
      </c>
      <c r="H3805" s="385">
        <v>9.1999999999999993</v>
      </c>
      <c r="I3805" s="358" t="s">
        <v>12893</v>
      </c>
      <c r="J3805" s="358" t="s">
        <v>12888</v>
      </c>
      <c r="K3805" s="358" t="s">
        <v>13558</v>
      </c>
      <c r="L3805" s="362">
        <v>40835</v>
      </c>
      <c r="N3805" s="362">
        <v>40835</v>
      </c>
      <c r="P3805" s="356" t="s">
        <v>13255</v>
      </c>
    </row>
    <row r="3806" spans="1:16" x14ac:dyDescent="0.2">
      <c r="A3806" s="356" t="s">
        <v>10681</v>
      </c>
      <c r="B3806" s="356" t="s">
        <v>20255</v>
      </c>
      <c r="C3806" s="358" t="s">
        <v>13432</v>
      </c>
      <c r="D3806" s="358" t="s">
        <v>12997</v>
      </c>
      <c r="E3806" s="358" t="s">
        <v>17726</v>
      </c>
      <c r="G3806" s="358" t="s">
        <v>12886</v>
      </c>
      <c r="H3806" s="385">
        <v>30</v>
      </c>
      <c r="I3806" s="358" t="s">
        <v>12893</v>
      </c>
      <c r="J3806" s="358" t="s">
        <v>12888</v>
      </c>
      <c r="K3806" s="358" t="s">
        <v>13558</v>
      </c>
      <c r="L3806" s="362">
        <v>40749</v>
      </c>
      <c r="N3806" s="362">
        <v>40749</v>
      </c>
      <c r="P3806" s="356" t="s">
        <v>13255</v>
      </c>
    </row>
    <row r="3807" spans="1:16" x14ac:dyDescent="0.2">
      <c r="A3807" s="356" t="s">
        <v>10682</v>
      </c>
      <c r="B3807" s="356" t="s">
        <v>20256</v>
      </c>
      <c r="C3807" s="358" t="s">
        <v>12883</v>
      </c>
      <c r="D3807" s="358" t="s">
        <v>12884</v>
      </c>
      <c r="E3807" s="358" t="s">
        <v>20257</v>
      </c>
      <c r="G3807" s="358" t="s">
        <v>12886</v>
      </c>
      <c r="H3807" s="385">
        <v>12.48</v>
      </c>
      <c r="I3807" s="358" t="s">
        <v>12893</v>
      </c>
      <c r="J3807" s="358" t="s">
        <v>12888</v>
      </c>
      <c r="K3807" s="358" t="s">
        <v>13558</v>
      </c>
      <c r="L3807" s="362">
        <v>40724</v>
      </c>
      <c r="N3807" s="362">
        <v>40724</v>
      </c>
      <c r="P3807" s="356" t="s">
        <v>13255</v>
      </c>
    </row>
    <row r="3808" spans="1:16" x14ac:dyDescent="0.2">
      <c r="A3808" s="356" t="s">
        <v>10683</v>
      </c>
      <c r="B3808" s="356" t="s">
        <v>20258</v>
      </c>
      <c r="C3808" s="358" t="s">
        <v>12918</v>
      </c>
      <c r="D3808" s="358" t="s">
        <v>12919</v>
      </c>
      <c r="E3808" s="358" t="s">
        <v>20259</v>
      </c>
      <c r="G3808" s="358" t="s">
        <v>12886</v>
      </c>
      <c r="H3808" s="385">
        <v>11.2</v>
      </c>
      <c r="I3808" s="358" t="s">
        <v>12893</v>
      </c>
      <c r="J3808" s="358" t="s">
        <v>12888</v>
      </c>
      <c r="K3808" s="358" t="s">
        <v>13558</v>
      </c>
      <c r="L3808" s="362">
        <v>40841</v>
      </c>
      <c r="N3808" s="362">
        <v>40841</v>
      </c>
      <c r="P3808" s="356" t="s">
        <v>13255</v>
      </c>
    </row>
    <row r="3809" spans="1:16" x14ac:dyDescent="0.2">
      <c r="A3809" s="356" t="s">
        <v>10684</v>
      </c>
      <c r="B3809" s="356" t="s">
        <v>20260</v>
      </c>
      <c r="C3809" s="358" t="s">
        <v>13037</v>
      </c>
      <c r="D3809" s="358" t="s">
        <v>13038</v>
      </c>
      <c r="E3809" s="358" t="s">
        <v>20261</v>
      </c>
      <c r="G3809" s="358" t="s">
        <v>12886</v>
      </c>
      <c r="H3809" s="385">
        <v>3.36</v>
      </c>
      <c r="I3809" s="358" t="s">
        <v>12893</v>
      </c>
      <c r="J3809" s="358" t="s">
        <v>12888</v>
      </c>
      <c r="K3809" s="358" t="s">
        <v>13558</v>
      </c>
      <c r="L3809" s="362">
        <v>40838</v>
      </c>
      <c r="N3809" s="362">
        <v>40838</v>
      </c>
      <c r="P3809" s="356" t="s">
        <v>13255</v>
      </c>
    </row>
    <row r="3810" spans="1:16" x14ac:dyDescent="0.2">
      <c r="A3810" s="356" t="s">
        <v>10685</v>
      </c>
      <c r="B3810" s="356" t="s">
        <v>20262</v>
      </c>
      <c r="C3810" s="358" t="s">
        <v>12905</v>
      </c>
      <c r="D3810" s="358" t="s">
        <v>12906</v>
      </c>
      <c r="E3810" s="358" t="s">
        <v>20263</v>
      </c>
      <c r="G3810" s="358" t="s">
        <v>12886</v>
      </c>
      <c r="H3810" s="385">
        <v>194.58</v>
      </c>
      <c r="I3810" s="358" t="s">
        <v>12887</v>
      </c>
      <c r="J3810" s="358" t="s">
        <v>12888</v>
      </c>
      <c r="K3810" s="358" t="s">
        <v>13558</v>
      </c>
      <c r="L3810" s="362">
        <v>40886</v>
      </c>
      <c r="N3810" s="362">
        <v>40886</v>
      </c>
      <c r="P3810" s="356" t="s">
        <v>13318</v>
      </c>
    </row>
    <row r="3811" spans="1:16" x14ac:dyDescent="0.2">
      <c r="A3811" s="356" t="s">
        <v>10686</v>
      </c>
      <c r="B3811" s="356" t="s">
        <v>20264</v>
      </c>
      <c r="C3811" s="358" t="s">
        <v>12983</v>
      </c>
      <c r="D3811" s="358" t="s">
        <v>12984</v>
      </c>
      <c r="E3811" s="358" t="s">
        <v>20265</v>
      </c>
      <c r="G3811" s="358" t="s">
        <v>12886</v>
      </c>
      <c r="H3811" s="385">
        <v>8.09</v>
      </c>
      <c r="I3811" s="358" t="s">
        <v>12893</v>
      </c>
      <c r="J3811" s="358" t="s">
        <v>12888</v>
      </c>
      <c r="K3811" s="358" t="s">
        <v>13558</v>
      </c>
      <c r="L3811" s="362">
        <v>40998</v>
      </c>
      <c r="N3811" s="362">
        <v>40998</v>
      </c>
      <c r="P3811" s="356" t="s">
        <v>13605</v>
      </c>
    </row>
    <row r="3812" spans="1:16" x14ac:dyDescent="0.2">
      <c r="A3812" s="356" t="s">
        <v>10687</v>
      </c>
      <c r="B3812" s="356" t="s">
        <v>20266</v>
      </c>
      <c r="C3812" s="358" t="s">
        <v>13014</v>
      </c>
      <c r="D3812" s="358" t="s">
        <v>13015</v>
      </c>
      <c r="E3812" s="358" t="s">
        <v>19823</v>
      </c>
      <c r="G3812" s="358" t="s">
        <v>12886</v>
      </c>
      <c r="H3812" s="385">
        <v>8.16</v>
      </c>
      <c r="I3812" s="358" t="s">
        <v>12893</v>
      </c>
      <c r="J3812" s="358" t="s">
        <v>12888</v>
      </c>
      <c r="K3812" s="358" t="s">
        <v>13558</v>
      </c>
      <c r="L3812" s="362">
        <v>40998</v>
      </c>
      <c r="N3812" s="362">
        <v>40998</v>
      </c>
      <c r="P3812" s="356" t="s">
        <v>13605</v>
      </c>
    </row>
    <row r="3813" spans="1:16" x14ac:dyDescent="0.2">
      <c r="A3813" s="356" t="s">
        <v>10688</v>
      </c>
      <c r="B3813" s="356" t="s">
        <v>20267</v>
      </c>
      <c r="C3813" s="358" t="s">
        <v>13732</v>
      </c>
      <c r="D3813" s="358" t="s">
        <v>13733</v>
      </c>
      <c r="E3813" s="358" t="s">
        <v>20268</v>
      </c>
      <c r="G3813" s="358" t="s">
        <v>12886</v>
      </c>
      <c r="H3813" s="385">
        <v>9.24</v>
      </c>
      <c r="I3813" s="358" t="s">
        <v>12893</v>
      </c>
      <c r="J3813" s="358" t="s">
        <v>12888</v>
      </c>
      <c r="K3813" s="358" t="s">
        <v>13558</v>
      </c>
      <c r="L3813" s="362">
        <v>40974</v>
      </c>
      <c r="N3813" s="362">
        <v>40974</v>
      </c>
      <c r="P3813" s="356" t="s">
        <v>14019</v>
      </c>
    </row>
    <row r="3814" spans="1:16" x14ac:dyDescent="0.2">
      <c r="A3814" s="356" t="s">
        <v>10689</v>
      </c>
      <c r="B3814" s="356" t="s">
        <v>20269</v>
      </c>
      <c r="C3814" s="358" t="s">
        <v>13182</v>
      </c>
      <c r="D3814" s="358" t="s">
        <v>12910</v>
      </c>
      <c r="E3814" s="358" t="s">
        <v>20270</v>
      </c>
      <c r="G3814" s="358" t="s">
        <v>12886</v>
      </c>
      <c r="H3814" s="385">
        <v>8.4</v>
      </c>
      <c r="I3814" s="358" t="s">
        <v>12893</v>
      </c>
      <c r="J3814" s="358" t="s">
        <v>12888</v>
      </c>
      <c r="K3814" s="358" t="s">
        <v>13558</v>
      </c>
      <c r="L3814" s="362">
        <v>40990</v>
      </c>
      <c r="N3814" s="362">
        <v>40990</v>
      </c>
      <c r="P3814" s="356" t="s">
        <v>14019</v>
      </c>
    </row>
    <row r="3815" spans="1:16" x14ac:dyDescent="0.2">
      <c r="A3815" s="356" t="s">
        <v>6829</v>
      </c>
      <c r="B3815" s="356" t="s">
        <v>20271</v>
      </c>
      <c r="C3815" s="358" t="s">
        <v>13590</v>
      </c>
      <c r="D3815" s="358" t="s">
        <v>12916</v>
      </c>
      <c r="E3815" s="358" t="s">
        <v>15617</v>
      </c>
      <c r="G3815" s="358" t="s">
        <v>12886</v>
      </c>
      <c r="H3815" s="385">
        <v>36.479999999999997</v>
      </c>
      <c r="I3815" s="358" t="s">
        <v>12893</v>
      </c>
      <c r="J3815" s="358" t="s">
        <v>12888</v>
      </c>
      <c r="K3815" s="358" t="s">
        <v>13558</v>
      </c>
      <c r="L3815" s="362">
        <v>40905</v>
      </c>
      <c r="N3815" s="362">
        <v>40905</v>
      </c>
      <c r="P3815" s="356" t="s">
        <v>13605</v>
      </c>
    </row>
    <row r="3816" spans="1:16" x14ac:dyDescent="0.2">
      <c r="A3816" s="356" t="s">
        <v>10690</v>
      </c>
      <c r="B3816" s="356" t="s">
        <v>20272</v>
      </c>
      <c r="C3816" s="358" t="s">
        <v>12905</v>
      </c>
      <c r="D3816" s="358" t="s">
        <v>13152</v>
      </c>
      <c r="E3816" s="358" t="s">
        <v>20273</v>
      </c>
      <c r="G3816" s="358" t="s">
        <v>12886</v>
      </c>
      <c r="H3816" s="385">
        <v>4.2300000000000004</v>
      </c>
      <c r="I3816" s="358" t="s">
        <v>12893</v>
      </c>
      <c r="J3816" s="358" t="s">
        <v>12888</v>
      </c>
      <c r="K3816" s="358" t="s">
        <v>13558</v>
      </c>
      <c r="L3816" s="362">
        <v>40976</v>
      </c>
      <c r="N3816" s="362">
        <v>40976</v>
      </c>
      <c r="P3816" s="356" t="s">
        <v>14019</v>
      </c>
    </row>
    <row r="3817" spans="1:16" x14ac:dyDescent="0.2">
      <c r="A3817" s="356" t="s">
        <v>10691</v>
      </c>
      <c r="B3817" s="356" t="s">
        <v>20274</v>
      </c>
      <c r="C3817" s="358" t="s">
        <v>13585</v>
      </c>
      <c r="D3817" s="358" t="s">
        <v>12910</v>
      </c>
      <c r="E3817" s="358" t="s">
        <v>20275</v>
      </c>
      <c r="G3817" s="358" t="s">
        <v>12886</v>
      </c>
      <c r="H3817" s="385">
        <v>12.24</v>
      </c>
      <c r="I3817" s="358" t="s">
        <v>12893</v>
      </c>
      <c r="J3817" s="358" t="s">
        <v>12888</v>
      </c>
      <c r="K3817" s="358" t="s">
        <v>13558</v>
      </c>
      <c r="L3817" s="362">
        <v>40996</v>
      </c>
      <c r="N3817" s="362">
        <v>40996</v>
      </c>
      <c r="P3817" s="356" t="s">
        <v>14019</v>
      </c>
    </row>
    <row r="3818" spans="1:16" x14ac:dyDescent="0.2">
      <c r="A3818" s="356" t="s">
        <v>10692</v>
      </c>
      <c r="B3818" s="356" t="s">
        <v>20276</v>
      </c>
      <c r="C3818" s="358" t="s">
        <v>12905</v>
      </c>
      <c r="D3818" s="358" t="s">
        <v>12987</v>
      </c>
      <c r="E3818" s="358" t="s">
        <v>20277</v>
      </c>
      <c r="G3818" s="358" t="s">
        <v>12886</v>
      </c>
      <c r="H3818" s="385">
        <v>1.5</v>
      </c>
      <c r="I3818" s="358" t="s">
        <v>12893</v>
      </c>
      <c r="J3818" s="358" t="s">
        <v>12888</v>
      </c>
      <c r="K3818" s="358" t="s">
        <v>13558</v>
      </c>
      <c r="L3818" s="362">
        <v>33458</v>
      </c>
      <c r="M3818" s="362">
        <v>40716</v>
      </c>
      <c r="N3818" s="362">
        <v>33458</v>
      </c>
      <c r="O3818" s="362">
        <v>40716</v>
      </c>
      <c r="P3818" s="356" t="s">
        <v>13255</v>
      </c>
    </row>
    <row r="3819" spans="1:16" x14ac:dyDescent="0.2">
      <c r="A3819" s="356" t="s">
        <v>10693</v>
      </c>
      <c r="B3819" s="356" t="s">
        <v>13708</v>
      </c>
      <c r="C3819" s="358" t="s">
        <v>13415</v>
      </c>
      <c r="D3819" s="358" t="s">
        <v>12891</v>
      </c>
      <c r="E3819" s="358" t="s">
        <v>13709</v>
      </c>
      <c r="G3819" s="358" t="s">
        <v>12886</v>
      </c>
      <c r="H3819" s="385">
        <v>1.5</v>
      </c>
      <c r="I3819" s="358" t="s">
        <v>12893</v>
      </c>
      <c r="J3819" s="358" t="s">
        <v>12888</v>
      </c>
      <c r="K3819" s="358" t="s">
        <v>13558</v>
      </c>
      <c r="L3819" s="362">
        <v>34647</v>
      </c>
      <c r="M3819" s="362">
        <v>39325</v>
      </c>
      <c r="N3819" s="362">
        <v>34647</v>
      </c>
      <c r="O3819" s="362">
        <v>39325</v>
      </c>
      <c r="P3819" s="356" t="s">
        <v>13255</v>
      </c>
    </row>
    <row r="3820" spans="1:16" x14ac:dyDescent="0.2">
      <c r="A3820" s="356" t="s">
        <v>10694</v>
      </c>
      <c r="B3820" s="356" t="s">
        <v>20278</v>
      </c>
      <c r="C3820" s="358" t="s">
        <v>13706</v>
      </c>
      <c r="D3820" s="358" t="s">
        <v>12895</v>
      </c>
      <c r="E3820" s="358" t="s">
        <v>20279</v>
      </c>
      <c r="G3820" s="358" t="s">
        <v>12886</v>
      </c>
      <c r="H3820" s="385">
        <v>2</v>
      </c>
      <c r="I3820" s="358" t="s">
        <v>12893</v>
      </c>
      <c r="J3820" s="358" t="s">
        <v>12888</v>
      </c>
      <c r="K3820" s="358" t="s">
        <v>13558</v>
      </c>
      <c r="L3820" s="362">
        <v>36549</v>
      </c>
      <c r="M3820" s="362">
        <v>39162</v>
      </c>
      <c r="N3820" s="362">
        <v>36549</v>
      </c>
      <c r="O3820" s="362">
        <v>39162</v>
      </c>
      <c r="P3820" s="356" t="s">
        <v>13255</v>
      </c>
    </row>
    <row r="3821" spans="1:16" x14ac:dyDescent="0.2">
      <c r="A3821" s="356" t="s">
        <v>10695</v>
      </c>
      <c r="B3821" s="356" t="s">
        <v>20280</v>
      </c>
      <c r="C3821" s="358" t="s">
        <v>12905</v>
      </c>
      <c r="D3821" s="358" t="s">
        <v>12906</v>
      </c>
      <c r="E3821" s="358" t="s">
        <v>13796</v>
      </c>
      <c r="G3821" s="358" t="s">
        <v>12886</v>
      </c>
      <c r="H3821" s="385">
        <v>9.1</v>
      </c>
      <c r="I3821" s="358" t="s">
        <v>12893</v>
      </c>
      <c r="J3821" s="358" t="s">
        <v>12888</v>
      </c>
      <c r="K3821" s="358" t="s">
        <v>13558</v>
      </c>
      <c r="L3821" s="362">
        <v>40995</v>
      </c>
      <c r="N3821" s="362">
        <v>40995</v>
      </c>
      <c r="P3821" s="356" t="s">
        <v>14019</v>
      </c>
    </row>
    <row r="3822" spans="1:16" x14ac:dyDescent="0.2">
      <c r="A3822" s="356" t="s">
        <v>10696</v>
      </c>
      <c r="B3822" s="356" t="s">
        <v>20281</v>
      </c>
      <c r="C3822" s="358" t="s">
        <v>14029</v>
      </c>
      <c r="D3822" s="358" t="s">
        <v>12895</v>
      </c>
      <c r="E3822" s="358" t="s">
        <v>20282</v>
      </c>
      <c r="G3822" s="358" t="s">
        <v>12886</v>
      </c>
      <c r="H3822" s="385">
        <v>12</v>
      </c>
      <c r="I3822" s="358" t="s">
        <v>12893</v>
      </c>
      <c r="J3822" s="358" t="s">
        <v>12888</v>
      </c>
      <c r="K3822" s="358" t="s">
        <v>13558</v>
      </c>
      <c r="L3822" s="362">
        <v>40968</v>
      </c>
      <c r="N3822" s="362">
        <v>40968</v>
      </c>
      <c r="P3822" s="356" t="s">
        <v>13605</v>
      </c>
    </row>
    <row r="3823" spans="1:16" x14ac:dyDescent="0.2">
      <c r="A3823" s="356" t="s">
        <v>10697</v>
      </c>
      <c r="B3823" s="356" t="s">
        <v>20283</v>
      </c>
      <c r="C3823" s="358" t="s">
        <v>13022</v>
      </c>
      <c r="D3823" s="358" t="s">
        <v>12931</v>
      </c>
      <c r="E3823" s="358" t="s">
        <v>20284</v>
      </c>
      <c r="G3823" s="358" t="s">
        <v>12886</v>
      </c>
      <c r="H3823" s="385">
        <v>7.6</v>
      </c>
      <c r="I3823" s="358" t="s">
        <v>12893</v>
      </c>
      <c r="J3823" s="358" t="s">
        <v>12888</v>
      </c>
      <c r="K3823" s="358" t="s">
        <v>13558</v>
      </c>
      <c r="L3823" s="362">
        <v>41024</v>
      </c>
      <c r="N3823" s="362">
        <v>41024</v>
      </c>
      <c r="P3823" s="356" t="s">
        <v>13605</v>
      </c>
    </row>
    <row r="3824" spans="1:16" x14ac:dyDescent="0.2">
      <c r="A3824" s="356" t="s">
        <v>10698</v>
      </c>
      <c r="B3824" s="356" t="s">
        <v>20285</v>
      </c>
      <c r="C3824" s="358" t="s">
        <v>12905</v>
      </c>
      <c r="D3824" s="358" t="s">
        <v>12906</v>
      </c>
      <c r="E3824" s="358" t="s">
        <v>20286</v>
      </c>
      <c r="G3824" s="358" t="s">
        <v>12886</v>
      </c>
      <c r="H3824" s="385">
        <v>24.92</v>
      </c>
      <c r="I3824" s="358" t="s">
        <v>12893</v>
      </c>
      <c r="J3824" s="358" t="s">
        <v>12888</v>
      </c>
      <c r="K3824" s="358" t="s">
        <v>13558</v>
      </c>
      <c r="L3824" s="362">
        <v>40905</v>
      </c>
      <c r="N3824" s="362">
        <v>40905</v>
      </c>
      <c r="P3824" s="356" t="s">
        <v>13255</v>
      </c>
    </row>
    <row r="3825" spans="1:16" x14ac:dyDescent="0.2">
      <c r="A3825" s="356" t="s">
        <v>10699</v>
      </c>
      <c r="B3825" s="356" t="s">
        <v>20287</v>
      </c>
      <c r="C3825" s="358" t="s">
        <v>13049</v>
      </c>
      <c r="D3825" s="358" t="s">
        <v>12919</v>
      </c>
      <c r="E3825" s="358" t="s">
        <v>20288</v>
      </c>
      <c r="G3825" s="358" t="s">
        <v>12886</v>
      </c>
      <c r="H3825" s="385">
        <v>6.96</v>
      </c>
      <c r="I3825" s="358" t="s">
        <v>12893</v>
      </c>
      <c r="J3825" s="358" t="s">
        <v>12888</v>
      </c>
      <c r="K3825" s="358" t="s">
        <v>13558</v>
      </c>
      <c r="L3825" s="362">
        <v>40974</v>
      </c>
      <c r="N3825" s="362">
        <v>40974</v>
      </c>
      <c r="P3825" s="356" t="s">
        <v>14019</v>
      </c>
    </row>
    <row r="3826" spans="1:16" x14ac:dyDescent="0.2">
      <c r="A3826" s="356" t="s">
        <v>10700</v>
      </c>
      <c r="B3826" s="356" t="s">
        <v>20289</v>
      </c>
      <c r="C3826" s="358" t="s">
        <v>12898</v>
      </c>
      <c r="D3826" s="358" t="s">
        <v>12899</v>
      </c>
      <c r="E3826" s="358" t="s">
        <v>15176</v>
      </c>
      <c r="G3826" s="358" t="s">
        <v>12886</v>
      </c>
      <c r="H3826" s="385">
        <v>8.58</v>
      </c>
      <c r="I3826" s="358" t="s">
        <v>12893</v>
      </c>
      <c r="J3826" s="358" t="s">
        <v>12888</v>
      </c>
      <c r="K3826" s="358" t="s">
        <v>13558</v>
      </c>
      <c r="L3826" s="362">
        <v>40970</v>
      </c>
      <c r="N3826" s="362">
        <v>40970</v>
      </c>
      <c r="P3826" s="356" t="s">
        <v>14019</v>
      </c>
    </row>
    <row r="3827" spans="1:16" x14ac:dyDescent="0.2">
      <c r="A3827" s="356" t="s">
        <v>10701</v>
      </c>
      <c r="B3827" s="356" t="s">
        <v>20290</v>
      </c>
      <c r="C3827" s="358" t="s">
        <v>12955</v>
      </c>
      <c r="D3827" s="358" t="s">
        <v>12895</v>
      </c>
      <c r="E3827" s="358" t="s">
        <v>20291</v>
      </c>
      <c r="G3827" s="358" t="s">
        <v>12886</v>
      </c>
      <c r="H3827" s="385">
        <v>13.4</v>
      </c>
      <c r="I3827" s="358" t="s">
        <v>12893</v>
      </c>
      <c r="J3827" s="358" t="s">
        <v>12888</v>
      </c>
      <c r="K3827" s="358" t="s">
        <v>13558</v>
      </c>
      <c r="L3827" s="362">
        <v>40998</v>
      </c>
      <c r="N3827" s="362">
        <v>40998</v>
      </c>
      <c r="P3827" s="356" t="s">
        <v>13605</v>
      </c>
    </row>
    <row r="3828" spans="1:16" x14ac:dyDescent="0.2">
      <c r="A3828" s="356" t="s">
        <v>10702</v>
      </c>
      <c r="B3828" s="356" t="s">
        <v>20292</v>
      </c>
      <c r="C3828" s="358" t="s">
        <v>13323</v>
      </c>
      <c r="D3828" s="358" t="s">
        <v>13324</v>
      </c>
      <c r="E3828" s="358" t="s">
        <v>20293</v>
      </c>
      <c r="G3828" s="358" t="s">
        <v>12886</v>
      </c>
      <c r="H3828" s="385">
        <v>7.03</v>
      </c>
      <c r="I3828" s="358" t="s">
        <v>12893</v>
      </c>
      <c r="J3828" s="358" t="s">
        <v>12888</v>
      </c>
      <c r="K3828" s="358" t="s">
        <v>13558</v>
      </c>
      <c r="L3828" s="362">
        <v>40997</v>
      </c>
      <c r="N3828" s="362">
        <v>40997</v>
      </c>
      <c r="P3828" s="356" t="s">
        <v>13605</v>
      </c>
    </row>
    <row r="3829" spans="1:16" x14ac:dyDescent="0.2">
      <c r="A3829" s="356" t="s">
        <v>10703</v>
      </c>
      <c r="B3829" s="356" t="s">
        <v>20294</v>
      </c>
      <c r="C3829" s="358" t="s">
        <v>13706</v>
      </c>
      <c r="D3829" s="358" t="s">
        <v>12895</v>
      </c>
      <c r="E3829" s="358" t="s">
        <v>13736</v>
      </c>
      <c r="G3829" s="358" t="s">
        <v>12886</v>
      </c>
      <c r="H3829" s="385">
        <v>10.045</v>
      </c>
      <c r="I3829" s="358" t="s">
        <v>12893</v>
      </c>
      <c r="J3829" s="358" t="s">
        <v>12888</v>
      </c>
      <c r="K3829" s="358" t="s">
        <v>13558</v>
      </c>
      <c r="L3829" s="362">
        <v>40994</v>
      </c>
      <c r="N3829" s="362">
        <v>40994</v>
      </c>
      <c r="P3829" s="356" t="s">
        <v>13605</v>
      </c>
    </row>
    <row r="3830" spans="1:16" x14ac:dyDescent="0.2">
      <c r="A3830" s="356" t="s">
        <v>10704</v>
      </c>
      <c r="B3830" s="356" t="s">
        <v>20295</v>
      </c>
      <c r="C3830" s="358" t="s">
        <v>13645</v>
      </c>
      <c r="D3830" s="358" t="s">
        <v>13646</v>
      </c>
      <c r="E3830" s="358" t="s">
        <v>20296</v>
      </c>
      <c r="G3830" s="358" t="s">
        <v>12886</v>
      </c>
      <c r="H3830" s="385">
        <v>6.11</v>
      </c>
      <c r="I3830" s="358" t="s">
        <v>12893</v>
      </c>
      <c r="J3830" s="358" t="s">
        <v>12888</v>
      </c>
      <c r="K3830" s="358" t="s">
        <v>13558</v>
      </c>
      <c r="L3830" s="362">
        <v>40998</v>
      </c>
      <c r="N3830" s="362">
        <v>40998</v>
      </c>
      <c r="P3830" s="356" t="s">
        <v>13605</v>
      </c>
    </row>
    <row r="3831" spans="1:16" x14ac:dyDescent="0.2">
      <c r="A3831" s="356" t="s">
        <v>10705</v>
      </c>
      <c r="B3831" s="356" t="s">
        <v>20297</v>
      </c>
      <c r="C3831" s="358" t="s">
        <v>12883</v>
      </c>
      <c r="D3831" s="358" t="s">
        <v>12884</v>
      </c>
      <c r="E3831" s="358" t="s">
        <v>16222</v>
      </c>
      <c r="G3831" s="358" t="s">
        <v>12886</v>
      </c>
      <c r="H3831" s="385">
        <v>3</v>
      </c>
      <c r="I3831" s="358" t="s">
        <v>12893</v>
      </c>
      <c r="J3831" s="358" t="s">
        <v>12888</v>
      </c>
      <c r="K3831" s="358" t="s">
        <v>13558</v>
      </c>
      <c r="L3831" s="362">
        <v>40997</v>
      </c>
      <c r="N3831" s="362">
        <v>40997</v>
      </c>
      <c r="P3831" s="356" t="s">
        <v>14019</v>
      </c>
    </row>
    <row r="3832" spans="1:16" x14ac:dyDescent="0.2">
      <c r="A3832" s="356" t="s">
        <v>10706</v>
      </c>
      <c r="B3832" s="356" t="s">
        <v>20298</v>
      </c>
      <c r="C3832" s="358" t="s">
        <v>12905</v>
      </c>
      <c r="D3832" s="358" t="s">
        <v>12906</v>
      </c>
      <c r="E3832" s="358" t="s">
        <v>20299</v>
      </c>
      <c r="G3832" s="358" t="s">
        <v>12886</v>
      </c>
      <c r="H3832" s="385">
        <v>5.28</v>
      </c>
      <c r="I3832" s="358" t="s">
        <v>12893</v>
      </c>
      <c r="J3832" s="358" t="s">
        <v>12888</v>
      </c>
      <c r="K3832" s="358" t="s">
        <v>13558</v>
      </c>
      <c r="L3832" s="362">
        <v>40996</v>
      </c>
      <c r="N3832" s="362">
        <v>40996</v>
      </c>
      <c r="P3832" s="356" t="s">
        <v>13605</v>
      </c>
    </row>
    <row r="3833" spans="1:16" x14ac:dyDescent="0.2">
      <c r="A3833" s="356" t="s">
        <v>10707</v>
      </c>
      <c r="B3833" s="356" t="s">
        <v>20300</v>
      </c>
      <c r="C3833" s="358" t="s">
        <v>12883</v>
      </c>
      <c r="D3833" s="358" t="s">
        <v>12884</v>
      </c>
      <c r="E3833" s="358" t="s">
        <v>20301</v>
      </c>
      <c r="G3833" s="358" t="s">
        <v>12886</v>
      </c>
      <c r="H3833" s="385">
        <v>7.44</v>
      </c>
      <c r="I3833" s="358" t="s">
        <v>12893</v>
      </c>
      <c r="J3833" s="358" t="s">
        <v>12888</v>
      </c>
      <c r="K3833" s="358" t="s">
        <v>13558</v>
      </c>
      <c r="L3833" s="362">
        <v>40998</v>
      </c>
      <c r="N3833" s="362">
        <v>40998</v>
      </c>
      <c r="P3833" s="356" t="s">
        <v>14019</v>
      </c>
    </row>
    <row r="3834" spans="1:16" x14ac:dyDescent="0.2">
      <c r="A3834" s="356" t="s">
        <v>10708</v>
      </c>
      <c r="B3834" s="356" t="s">
        <v>20302</v>
      </c>
      <c r="C3834" s="358" t="s">
        <v>13706</v>
      </c>
      <c r="D3834" s="358" t="s">
        <v>12895</v>
      </c>
      <c r="E3834" s="358" t="s">
        <v>20303</v>
      </c>
      <c r="G3834" s="358" t="s">
        <v>12886</v>
      </c>
      <c r="H3834" s="385">
        <v>7.36</v>
      </c>
      <c r="I3834" s="358" t="s">
        <v>12893</v>
      </c>
      <c r="J3834" s="358" t="s">
        <v>12888</v>
      </c>
      <c r="K3834" s="358" t="s">
        <v>13558</v>
      </c>
      <c r="L3834" s="362">
        <v>40997</v>
      </c>
      <c r="N3834" s="362">
        <v>40997</v>
      </c>
      <c r="P3834" s="356" t="s">
        <v>13605</v>
      </c>
    </row>
    <row r="3835" spans="1:16" x14ac:dyDescent="0.2">
      <c r="A3835" s="356" t="s">
        <v>10709</v>
      </c>
      <c r="B3835" s="356" t="s">
        <v>20304</v>
      </c>
      <c r="C3835" s="358" t="s">
        <v>13374</v>
      </c>
      <c r="D3835" s="358" t="s">
        <v>12916</v>
      </c>
      <c r="E3835" s="358" t="s">
        <v>20305</v>
      </c>
      <c r="G3835" s="358" t="s">
        <v>12886</v>
      </c>
      <c r="H3835" s="385">
        <v>8.82</v>
      </c>
      <c r="I3835" s="358" t="s">
        <v>12893</v>
      </c>
      <c r="J3835" s="358" t="s">
        <v>12888</v>
      </c>
      <c r="K3835" s="358" t="s">
        <v>13558</v>
      </c>
      <c r="L3835" s="362">
        <v>40970</v>
      </c>
      <c r="N3835" s="362">
        <v>40970</v>
      </c>
      <c r="P3835" s="356" t="s">
        <v>14019</v>
      </c>
    </row>
    <row r="3836" spans="1:16" x14ac:dyDescent="0.2">
      <c r="A3836" s="356" t="s">
        <v>10710</v>
      </c>
      <c r="B3836" s="356" t="s">
        <v>20306</v>
      </c>
      <c r="C3836" s="358" t="s">
        <v>15184</v>
      </c>
      <c r="D3836" s="358" t="s">
        <v>12910</v>
      </c>
      <c r="E3836" s="358" t="s">
        <v>20307</v>
      </c>
      <c r="G3836" s="358" t="s">
        <v>12886</v>
      </c>
      <c r="H3836" s="385">
        <v>8.64</v>
      </c>
      <c r="I3836" s="358" t="s">
        <v>12893</v>
      </c>
      <c r="J3836" s="358" t="s">
        <v>12888</v>
      </c>
      <c r="K3836" s="358" t="s">
        <v>13558</v>
      </c>
      <c r="L3836" s="362">
        <v>40976</v>
      </c>
      <c r="N3836" s="362">
        <v>40976</v>
      </c>
      <c r="P3836" s="356" t="s">
        <v>13605</v>
      </c>
    </row>
    <row r="3837" spans="1:16" x14ac:dyDescent="0.2">
      <c r="A3837" s="356" t="s">
        <v>10711</v>
      </c>
      <c r="B3837" s="356" t="s">
        <v>20308</v>
      </c>
      <c r="C3837" s="358" t="s">
        <v>13158</v>
      </c>
      <c r="D3837" s="358" t="s">
        <v>12931</v>
      </c>
      <c r="E3837" s="358" t="s">
        <v>20309</v>
      </c>
      <c r="G3837" s="358" t="s">
        <v>12886</v>
      </c>
      <c r="H3837" s="385">
        <v>8.33</v>
      </c>
      <c r="I3837" s="358" t="s">
        <v>12893</v>
      </c>
      <c r="J3837" s="358" t="s">
        <v>12888</v>
      </c>
      <c r="K3837" s="358" t="s">
        <v>13558</v>
      </c>
      <c r="L3837" s="362">
        <v>40975</v>
      </c>
      <c r="N3837" s="362">
        <v>40975</v>
      </c>
      <c r="P3837" s="356" t="s">
        <v>14019</v>
      </c>
    </row>
    <row r="3838" spans="1:16" x14ac:dyDescent="0.2">
      <c r="A3838" s="356" t="s">
        <v>10712</v>
      </c>
      <c r="B3838" s="356" t="s">
        <v>20310</v>
      </c>
      <c r="C3838" s="358" t="s">
        <v>13432</v>
      </c>
      <c r="D3838" s="358" t="s">
        <v>12997</v>
      </c>
      <c r="E3838" s="358" t="s">
        <v>20311</v>
      </c>
      <c r="G3838" s="358" t="s">
        <v>12886</v>
      </c>
      <c r="H3838" s="385">
        <v>14.64</v>
      </c>
      <c r="I3838" s="358" t="s">
        <v>12893</v>
      </c>
      <c r="J3838" s="358" t="s">
        <v>12888</v>
      </c>
      <c r="K3838" s="358" t="s">
        <v>13558</v>
      </c>
      <c r="L3838" s="362">
        <v>40970</v>
      </c>
      <c r="N3838" s="362">
        <v>40970</v>
      </c>
      <c r="P3838" s="356" t="s">
        <v>14019</v>
      </c>
    </row>
    <row r="3839" spans="1:16" x14ac:dyDescent="0.2">
      <c r="A3839" s="356" t="s">
        <v>10713</v>
      </c>
      <c r="B3839" s="356" t="s">
        <v>20312</v>
      </c>
      <c r="C3839" s="358" t="s">
        <v>13182</v>
      </c>
      <c r="D3839" s="358" t="s">
        <v>12910</v>
      </c>
      <c r="E3839" s="358" t="s">
        <v>16147</v>
      </c>
      <c r="G3839" s="358" t="s">
        <v>12886</v>
      </c>
      <c r="H3839" s="385">
        <v>12.92</v>
      </c>
      <c r="I3839" s="358" t="s">
        <v>12893</v>
      </c>
      <c r="J3839" s="358" t="s">
        <v>12888</v>
      </c>
      <c r="K3839" s="358" t="s">
        <v>13558</v>
      </c>
      <c r="L3839" s="362">
        <v>40992</v>
      </c>
      <c r="N3839" s="362">
        <v>40992</v>
      </c>
      <c r="P3839" s="356" t="s">
        <v>13605</v>
      </c>
    </row>
    <row r="3840" spans="1:16" x14ac:dyDescent="0.2">
      <c r="A3840" s="356" t="s">
        <v>10714</v>
      </c>
      <c r="B3840" s="356" t="s">
        <v>20313</v>
      </c>
      <c r="C3840" s="358" t="s">
        <v>13049</v>
      </c>
      <c r="D3840" s="358" t="s">
        <v>12919</v>
      </c>
      <c r="E3840" s="358" t="s">
        <v>20314</v>
      </c>
      <c r="G3840" s="358" t="s">
        <v>12886</v>
      </c>
      <c r="H3840" s="385">
        <v>10.8</v>
      </c>
      <c r="I3840" s="358" t="s">
        <v>12893</v>
      </c>
      <c r="J3840" s="358" t="s">
        <v>12888</v>
      </c>
      <c r="K3840" s="358" t="s">
        <v>13558</v>
      </c>
      <c r="L3840" s="362">
        <v>40971</v>
      </c>
      <c r="N3840" s="362">
        <v>40971</v>
      </c>
      <c r="P3840" s="356" t="s">
        <v>14019</v>
      </c>
    </row>
    <row r="3841" spans="1:16" x14ac:dyDescent="0.2">
      <c r="A3841" s="356" t="s">
        <v>10715</v>
      </c>
      <c r="B3841" s="356" t="s">
        <v>20315</v>
      </c>
      <c r="C3841" s="358" t="s">
        <v>13432</v>
      </c>
      <c r="D3841" s="358" t="s">
        <v>12997</v>
      </c>
      <c r="E3841" s="358" t="s">
        <v>20316</v>
      </c>
      <c r="G3841" s="358" t="s">
        <v>12886</v>
      </c>
      <c r="H3841" s="385">
        <v>7.36</v>
      </c>
      <c r="I3841" s="358" t="s">
        <v>12893</v>
      </c>
      <c r="J3841" s="358" t="s">
        <v>12888</v>
      </c>
      <c r="K3841" s="358" t="s">
        <v>13558</v>
      </c>
      <c r="L3841" s="362">
        <v>40999</v>
      </c>
      <c r="N3841" s="362">
        <v>40999</v>
      </c>
      <c r="P3841" s="356" t="s">
        <v>13605</v>
      </c>
    </row>
    <row r="3842" spans="1:16" x14ac:dyDescent="0.2">
      <c r="A3842" s="356" t="s">
        <v>10716</v>
      </c>
      <c r="B3842" s="356" t="s">
        <v>20317</v>
      </c>
      <c r="C3842" s="358" t="s">
        <v>15184</v>
      </c>
      <c r="D3842" s="358" t="s">
        <v>12910</v>
      </c>
      <c r="E3842" s="358" t="s">
        <v>20318</v>
      </c>
      <c r="G3842" s="358" t="s">
        <v>12886</v>
      </c>
      <c r="H3842" s="385">
        <v>7.13</v>
      </c>
      <c r="I3842" s="358" t="s">
        <v>12893</v>
      </c>
      <c r="J3842" s="358" t="s">
        <v>12888</v>
      </c>
      <c r="K3842" s="358" t="s">
        <v>13558</v>
      </c>
      <c r="L3842" s="362">
        <v>40999</v>
      </c>
      <c r="N3842" s="362">
        <v>40999</v>
      </c>
      <c r="P3842" s="356" t="s">
        <v>13605</v>
      </c>
    </row>
    <row r="3843" spans="1:16" x14ac:dyDescent="0.2">
      <c r="A3843" s="356" t="s">
        <v>10717</v>
      </c>
      <c r="B3843" s="356" t="s">
        <v>20319</v>
      </c>
      <c r="C3843" s="358" t="s">
        <v>15184</v>
      </c>
      <c r="D3843" s="358" t="s">
        <v>12910</v>
      </c>
      <c r="E3843" s="358" t="s">
        <v>20320</v>
      </c>
      <c r="G3843" s="358" t="s">
        <v>12886</v>
      </c>
      <c r="H3843" s="385">
        <v>7.2</v>
      </c>
      <c r="I3843" s="358" t="s">
        <v>12893</v>
      </c>
      <c r="J3843" s="358" t="s">
        <v>12888</v>
      </c>
      <c r="K3843" s="358" t="s">
        <v>13558</v>
      </c>
      <c r="L3843" s="362">
        <v>40976</v>
      </c>
      <c r="N3843" s="362">
        <v>40976</v>
      </c>
      <c r="P3843" s="356" t="s">
        <v>13605</v>
      </c>
    </row>
    <row r="3844" spans="1:16" x14ac:dyDescent="0.2">
      <c r="A3844" s="356" t="s">
        <v>10718</v>
      </c>
      <c r="B3844" s="356" t="s">
        <v>20321</v>
      </c>
      <c r="C3844" s="358" t="s">
        <v>15523</v>
      </c>
      <c r="D3844" s="358" t="s">
        <v>12916</v>
      </c>
      <c r="E3844" s="358" t="s">
        <v>13133</v>
      </c>
      <c r="G3844" s="358" t="s">
        <v>12886</v>
      </c>
      <c r="H3844" s="385">
        <v>9.1199999999999992</v>
      </c>
      <c r="I3844" s="358" t="s">
        <v>12893</v>
      </c>
      <c r="J3844" s="358" t="s">
        <v>12888</v>
      </c>
      <c r="K3844" s="358" t="s">
        <v>13558</v>
      </c>
      <c r="L3844" s="362">
        <v>40976</v>
      </c>
      <c r="N3844" s="362">
        <v>40976</v>
      </c>
      <c r="P3844" s="356" t="s">
        <v>13605</v>
      </c>
    </row>
    <row r="3845" spans="1:16" x14ac:dyDescent="0.2">
      <c r="A3845" s="356" t="s">
        <v>10719</v>
      </c>
      <c r="B3845" s="356" t="s">
        <v>20322</v>
      </c>
      <c r="C3845" s="358" t="s">
        <v>12905</v>
      </c>
      <c r="D3845" s="358" t="s">
        <v>12945</v>
      </c>
      <c r="E3845" s="358" t="s">
        <v>20323</v>
      </c>
      <c r="G3845" s="358" t="s">
        <v>12886</v>
      </c>
      <c r="H3845" s="385">
        <v>3.6</v>
      </c>
      <c r="I3845" s="358" t="s">
        <v>12893</v>
      </c>
      <c r="J3845" s="358" t="s">
        <v>12888</v>
      </c>
      <c r="K3845" s="358" t="s">
        <v>13558</v>
      </c>
      <c r="L3845" s="362">
        <v>40990</v>
      </c>
      <c r="N3845" s="362">
        <v>40990</v>
      </c>
      <c r="P3845" s="356" t="s">
        <v>14019</v>
      </c>
    </row>
    <row r="3846" spans="1:16" x14ac:dyDescent="0.2">
      <c r="A3846" s="356" t="s">
        <v>10720</v>
      </c>
      <c r="B3846" s="356" t="s">
        <v>20324</v>
      </c>
      <c r="C3846" s="358" t="s">
        <v>13120</v>
      </c>
      <c r="D3846" s="358" t="s">
        <v>12984</v>
      </c>
      <c r="E3846" s="358" t="s">
        <v>20325</v>
      </c>
      <c r="G3846" s="358" t="s">
        <v>12886</v>
      </c>
      <c r="H3846" s="385">
        <v>5.52</v>
      </c>
      <c r="I3846" s="358" t="s">
        <v>12893</v>
      </c>
      <c r="J3846" s="358" t="s">
        <v>12888</v>
      </c>
      <c r="K3846" s="358" t="s">
        <v>13558</v>
      </c>
      <c r="L3846" s="362">
        <v>40996</v>
      </c>
      <c r="N3846" s="362">
        <v>40996</v>
      </c>
      <c r="P3846" s="356" t="s">
        <v>13605</v>
      </c>
    </row>
    <row r="3847" spans="1:16" x14ac:dyDescent="0.2">
      <c r="A3847" s="356" t="s">
        <v>10721</v>
      </c>
      <c r="B3847" s="356" t="s">
        <v>20326</v>
      </c>
      <c r="C3847" s="358" t="s">
        <v>13336</v>
      </c>
      <c r="D3847" s="358" t="s">
        <v>12931</v>
      </c>
      <c r="E3847" s="358" t="s">
        <v>20327</v>
      </c>
      <c r="G3847" s="358" t="s">
        <v>12886</v>
      </c>
      <c r="H3847" s="385">
        <v>4.5</v>
      </c>
      <c r="I3847" s="358" t="s">
        <v>12893</v>
      </c>
      <c r="J3847" s="358" t="s">
        <v>12888</v>
      </c>
      <c r="K3847" s="358" t="s">
        <v>13558</v>
      </c>
      <c r="L3847" s="362">
        <v>40999</v>
      </c>
      <c r="N3847" s="362">
        <v>40999</v>
      </c>
      <c r="P3847" s="356" t="s">
        <v>13605</v>
      </c>
    </row>
    <row r="3848" spans="1:16" x14ac:dyDescent="0.2">
      <c r="A3848" s="356" t="s">
        <v>10722</v>
      </c>
      <c r="B3848" s="356" t="s">
        <v>20328</v>
      </c>
      <c r="C3848" s="358" t="s">
        <v>14843</v>
      </c>
      <c r="D3848" s="358" t="s">
        <v>12910</v>
      </c>
      <c r="E3848" s="358" t="s">
        <v>15670</v>
      </c>
      <c r="G3848" s="358" t="s">
        <v>12886</v>
      </c>
      <c r="H3848" s="385">
        <v>5.39</v>
      </c>
      <c r="I3848" s="358" t="s">
        <v>12893</v>
      </c>
      <c r="J3848" s="358" t="s">
        <v>12888</v>
      </c>
      <c r="K3848" s="358" t="s">
        <v>13558</v>
      </c>
      <c r="L3848" s="362">
        <v>40990</v>
      </c>
      <c r="N3848" s="362">
        <v>40990</v>
      </c>
      <c r="P3848" s="356" t="s">
        <v>13605</v>
      </c>
    </row>
    <row r="3849" spans="1:16" x14ac:dyDescent="0.2">
      <c r="A3849" s="356" t="s">
        <v>10723</v>
      </c>
      <c r="B3849" s="356" t="s">
        <v>20329</v>
      </c>
      <c r="C3849" s="358" t="s">
        <v>13139</v>
      </c>
      <c r="D3849" s="358" t="s">
        <v>13140</v>
      </c>
      <c r="E3849" s="358" t="s">
        <v>16992</v>
      </c>
      <c r="G3849" s="358" t="s">
        <v>12886</v>
      </c>
      <c r="H3849" s="385">
        <v>25.5</v>
      </c>
      <c r="I3849" s="358" t="s">
        <v>12893</v>
      </c>
      <c r="J3849" s="358" t="s">
        <v>12888</v>
      </c>
      <c r="K3849" s="358" t="s">
        <v>13558</v>
      </c>
      <c r="L3849" s="362">
        <v>40976</v>
      </c>
      <c r="N3849" s="362">
        <v>40976</v>
      </c>
      <c r="P3849" s="356" t="s">
        <v>14019</v>
      </c>
    </row>
    <row r="3850" spans="1:16" x14ac:dyDescent="0.2">
      <c r="A3850" s="356" t="s">
        <v>10724</v>
      </c>
      <c r="B3850" s="356" t="s">
        <v>20330</v>
      </c>
      <c r="C3850" s="358" t="s">
        <v>12909</v>
      </c>
      <c r="D3850" s="358" t="s">
        <v>12910</v>
      </c>
      <c r="E3850" s="358" t="s">
        <v>20331</v>
      </c>
      <c r="G3850" s="358" t="s">
        <v>12886</v>
      </c>
      <c r="H3850" s="385">
        <v>11.28</v>
      </c>
      <c r="I3850" s="358" t="s">
        <v>12893</v>
      </c>
      <c r="J3850" s="358" t="s">
        <v>12888</v>
      </c>
      <c r="K3850" s="358" t="s">
        <v>13558</v>
      </c>
      <c r="L3850" s="362">
        <v>40998</v>
      </c>
      <c r="N3850" s="362">
        <v>40998</v>
      </c>
      <c r="P3850" s="356" t="s">
        <v>13605</v>
      </c>
    </row>
    <row r="3851" spans="1:16" x14ac:dyDescent="0.2">
      <c r="A3851" s="356" t="s">
        <v>10725</v>
      </c>
      <c r="B3851" s="356" t="s">
        <v>20332</v>
      </c>
      <c r="C3851" s="358" t="s">
        <v>13310</v>
      </c>
      <c r="D3851" s="358" t="s">
        <v>12910</v>
      </c>
      <c r="E3851" s="358" t="s">
        <v>20333</v>
      </c>
      <c r="G3851" s="358" t="s">
        <v>12886</v>
      </c>
      <c r="H3851" s="385">
        <v>9.6</v>
      </c>
      <c r="I3851" s="358" t="s">
        <v>12893</v>
      </c>
      <c r="J3851" s="358" t="s">
        <v>12888</v>
      </c>
      <c r="K3851" s="358" t="s">
        <v>13558</v>
      </c>
      <c r="L3851" s="362">
        <v>40976</v>
      </c>
      <c r="N3851" s="362">
        <v>40976</v>
      </c>
      <c r="P3851" s="356" t="s">
        <v>13605</v>
      </c>
    </row>
    <row r="3852" spans="1:16" x14ac:dyDescent="0.2">
      <c r="A3852" s="356" t="s">
        <v>10726</v>
      </c>
      <c r="B3852" s="356" t="s">
        <v>20334</v>
      </c>
      <c r="C3852" s="358" t="s">
        <v>13621</v>
      </c>
      <c r="D3852" s="358" t="s">
        <v>12960</v>
      </c>
      <c r="E3852" s="358" t="s">
        <v>20335</v>
      </c>
      <c r="G3852" s="358" t="s">
        <v>12886</v>
      </c>
      <c r="H3852" s="385">
        <v>11.56</v>
      </c>
      <c r="I3852" s="358" t="s">
        <v>12893</v>
      </c>
      <c r="J3852" s="358" t="s">
        <v>12888</v>
      </c>
      <c r="K3852" s="358" t="s">
        <v>13558</v>
      </c>
      <c r="L3852" s="362">
        <v>40939</v>
      </c>
      <c r="N3852" s="362">
        <v>40939</v>
      </c>
      <c r="P3852" s="356" t="s">
        <v>13605</v>
      </c>
    </row>
    <row r="3853" spans="1:16" x14ac:dyDescent="0.2">
      <c r="A3853" s="356" t="s">
        <v>10727</v>
      </c>
      <c r="B3853" s="356" t="s">
        <v>20336</v>
      </c>
      <c r="C3853" s="358" t="s">
        <v>12909</v>
      </c>
      <c r="D3853" s="358" t="s">
        <v>12910</v>
      </c>
      <c r="E3853" s="358" t="s">
        <v>20337</v>
      </c>
      <c r="G3853" s="358" t="s">
        <v>12886</v>
      </c>
      <c r="H3853" s="385">
        <v>7.68</v>
      </c>
      <c r="I3853" s="358" t="s">
        <v>12893</v>
      </c>
      <c r="J3853" s="358" t="s">
        <v>12888</v>
      </c>
      <c r="K3853" s="358" t="s">
        <v>13558</v>
      </c>
      <c r="L3853" s="362">
        <v>40998</v>
      </c>
      <c r="N3853" s="362">
        <v>40998</v>
      </c>
      <c r="P3853" s="356" t="s">
        <v>14019</v>
      </c>
    </row>
    <row r="3854" spans="1:16" x14ac:dyDescent="0.2">
      <c r="A3854" s="356" t="s">
        <v>10728</v>
      </c>
      <c r="B3854" s="356" t="s">
        <v>20338</v>
      </c>
      <c r="C3854" s="358" t="s">
        <v>12962</v>
      </c>
      <c r="D3854" s="358" t="s">
        <v>12963</v>
      </c>
      <c r="E3854" s="358" t="s">
        <v>18505</v>
      </c>
      <c r="G3854" s="358" t="s">
        <v>12886</v>
      </c>
      <c r="H3854" s="385">
        <v>80.64</v>
      </c>
      <c r="I3854" s="358" t="s">
        <v>12893</v>
      </c>
      <c r="J3854" s="358" t="s">
        <v>12888</v>
      </c>
      <c r="K3854" s="358" t="s">
        <v>13558</v>
      </c>
      <c r="L3854" s="362">
        <v>40905</v>
      </c>
      <c r="N3854" s="362">
        <v>40905</v>
      </c>
      <c r="P3854" s="356" t="s">
        <v>13605</v>
      </c>
    </row>
    <row r="3855" spans="1:16" x14ac:dyDescent="0.2">
      <c r="A3855" s="356" t="s">
        <v>10729</v>
      </c>
      <c r="B3855" s="356" t="s">
        <v>20339</v>
      </c>
      <c r="C3855" s="358" t="s">
        <v>12883</v>
      </c>
      <c r="D3855" s="358" t="s">
        <v>12884</v>
      </c>
      <c r="E3855" s="358" t="s">
        <v>14001</v>
      </c>
      <c r="G3855" s="358" t="s">
        <v>12886</v>
      </c>
      <c r="H3855" s="385">
        <v>5.07</v>
      </c>
      <c r="I3855" s="358" t="s">
        <v>12893</v>
      </c>
      <c r="J3855" s="358" t="s">
        <v>12888</v>
      </c>
      <c r="K3855" s="358" t="s">
        <v>13558</v>
      </c>
      <c r="L3855" s="362">
        <v>40997</v>
      </c>
      <c r="N3855" s="362">
        <v>40997</v>
      </c>
      <c r="P3855" s="356" t="s">
        <v>13605</v>
      </c>
    </row>
    <row r="3856" spans="1:16" x14ac:dyDescent="0.2">
      <c r="A3856" s="356" t="s">
        <v>10730</v>
      </c>
      <c r="B3856" s="356" t="s">
        <v>20340</v>
      </c>
      <c r="C3856" s="358" t="s">
        <v>12999</v>
      </c>
      <c r="D3856" s="358" t="s">
        <v>12973</v>
      </c>
      <c r="E3856" s="358" t="s">
        <v>15288</v>
      </c>
      <c r="G3856" s="358" t="s">
        <v>12886</v>
      </c>
      <c r="H3856" s="385">
        <v>37.76</v>
      </c>
      <c r="I3856" s="358" t="s">
        <v>12893</v>
      </c>
      <c r="J3856" s="358" t="s">
        <v>12888</v>
      </c>
      <c r="K3856" s="358" t="s">
        <v>13558</v>
      </c>
      <c r="L3856" s="362">
        <v>40730</v>
      </c>
      <c r="N3856" s="362">
        <v>40730</v>
      </c>
      <c r="P3856" s="356" t="s">
        <v>13605</v>
      </c>
    </row>
    <row r="3857" spans="1:16" x14ac:dyDescent="0.2">
      <c r="A3857" s="356" t="s">
        <v>10731</v>
      </c>
      <c r="B3857" s="356" t="s">
        <v>20341</v>
      </c>
      <c r="C3857" s="358" t="s">
        <v>13105</v>
      </c>
      <c r="D3857" s="358" t="s">
        <v>13106</v>
      </c>
      <c r="E3857" s="358" t="s">
        <v>20342</v>
      </c>
      <c r="G3857" s="358" t="s">
        <v>12886</v>
      </c>
      <c r="H3857" s="385">
        <v>9.75</v>
      </c>
      <c r="I3857" s="358" t="s">
        <v>12893</v>
      </c>
      <c r="J3857" s="358" t="s">
        <v>12888</v>
      </c>
      <c r="K3857" s="358" t="s">
        <v>13558</v>
      </c>
      <c r="L3857" s="362">
        <v>40997</v>
      </c>
      <c r="N3857" s="362">
        <v>40997</v>
      </c>
      <c r="P3857" s="356" t="s">
        <v>13605</v>
      </c>
    </row>
    <row r="3858" spans="1:16" x14ac:dyDescent="0.2">
      <c r="A3858" s="356" t="s">
        <v>10732</v>
      </c>
      <c r="B3858" s="356" t="s">
        <v>20343</v>
      </c>
      <c r="C3858" s="358" t="s">
        <v>12890</v>
      </c>
      <c r="D3858" s="358" t="s">
        <v>12891</v>
      </c>
      <c r="E3858" s="358" t="s">
        <v>20344</v>
      </c>
      <c r="G3858" s="358" t="s">
        <v>12886</v>
      </c>
      <c r="H3858" s="385">
        <v>8.16</v>
      </c>
      <c r="I3858" s="358" t="s">
        <v>12893</v>
      </c>
      <c r="J3858" s="358" t="s">
        <v>12888</v>
      </c>
      <c r="K3858" s="358" t="s">
        <v>13558</v>
      </c>
      <c r="L3858" s="362">
        <v>40976</v>
      </c>
      <c r="N3858" s="362">
        <v>40976</v>
      </c>
      <c r="P3858" s="356" t="s">
        <v>14019</v>
      </c>
    </row>
    <row r="3859" spans="1:16" x14ac:dyDescent="0.2">
      <c r="A3859" s="356" t="s">
        <v>10733</v>
      </c>
      <c r="B3859" s="356" t="s">
        <v>20345</v>
      </c>
      <c r="C3859" s="358" t="s">
        <v>13017</v>
      </c>
      <c r="D3859" s="358" t="s">
        <v>13018</v>
      </c>
      <c r="E3859" s="358" t="s">
        <v>20346</v>
      </c>
      <c r="G3859" s="358" t="s">
        <v>12886</v>
      </c>
      <c r="H3859" s="385">
        <v>6.65</v>
      </c>
      <c r="I3859" s="358" t="s">
        <v>12893</v>
      </c>
      <c r="J3859" s="358" t="s">
        <v>12888</v>
      </c>
      <c r="K3859" s="358" t="s">
        <v>13558</v>
      </c>
      <c r="L3859" s="362">
        <v>40998</v>
      </c>
      <c r="N3859" s="362">
        <v>40998</v>
      </c>
      <c r="P3859" s="356" t="s">
        <v>14019</v>
      </c>
    </row>
    <row r="3860" spans="1:16" x14ac:dyDescent="0.2">
      <c r="A3860" s="356" t="s">
        <v>10734</v>
      </c>
      <c r="B3860" s="356" t="s">
        <v>20347</v>
      </c>
      <c r="C3860" s="358" t="s">
        <v>12926</v>
      </c>
      <c r="D3860" s="358" t="s">
        <v>12927</v>
      </c>
      <c r="E3860" s="358" t="s">
        <v>13776</v>
      </c>
      <c r="G3860" s="358" t="s">
        <v>12886</v>
      </c>
      <c r="H3860" s="385">
        <v>1.68</v>
      </c>
      <c r="I3860" s="358" t="s">
        <v>12893</v>
      </c>
      <c r="J3860" s="358" t="s">
        <v>12888</v>
      </c>
      <c r="K3860" s="358" t="s">
        <v>13558</v>
      </c>
      <c r="L3860" s="362">
        <v>40996</v>
      </c>
      <c r="N3860" s="362">
        <v>40996</v>
      </c>
      <c r="P3860" s="356" t="s">
        <v>14019</v>
      </c>
    </row>
    <row r="3861" spans="1:16" x14ac:dyDescent="0.2">
      <c r="A3861" s="356" t="s">
        <v>10735</v>
      </c>
      <c r="B3861" s="356" t="s">
        <v>20348</v>
      </c>
      <c r="C3861" s="358" t="s">
        <v>12898</v>
      </c>
      <c r="D3861" s="358" t="s">
        <v>12899</v>
      </c>
      <c r="E3861" s="358" t="s">
        <v>20349</v>
      </c>
      <c r="G3861" s="358" t="s">
        <v>12886</v>
      </c>
      <c r="H3861" s="385">
        <v>6.11</v>
      </c>
      <c r="I3861" s="358" t="s">
        <v>12893</v>
      </c>
      <c r="J3861" s="358" t="s">
        <v>12888</v>
      </c>
      <c r="K3861" s="358" t="s">
        <v>13558</v>
      </c>
      <c r="L3861" s="362">
        <v>40998</v>
      </c>
      <c r="N3861" s="362">
        <v>40998</v>
      </c>
      <c r="P3861" s="356" t="s">
        <v>14019</v>
      </c>
    </row>
    <row r="3862" spans="1:16" x14ac:dyDescent="0.2">
      <c r="A3862" s="356" t="s">
        <v>10736</v>
      </c>
      <c r="B3862" s="356" t="s">
        <v>20350</v>
      </c>
      <c r="C3862" s="358" t="s">
        <v>13033</v>
      </c>
      <c r="D3862" s="358" t="s">
        <v>13034</v>
      </c>
      <c r="E3862" s="358" t="s">
        <v>20351</v>
      </c>
      <c r="G3862" s="358" t="s">
        <v>12886</v>
      </c>
      <c r="H3862" s="385">
        <v>24.48</v>
      </c>
      <c r="I3862" s="358" t="s">
        <v>12893</v>
      </c>
      <c r="J3862" s="358" t="s">
        <v>12888</v>
      </c>
      <c r="K3862" s="358" t="s">
        <v>13558</v>
      </c>
      <c r="L3862" s="362">
        <v>40996</v>
      </c>
      <c r="N3862" s="362">
        <v>40996</v>
      </c>
      <c r="P3862" s="356" t="s">
        <v>14019</v>
      </c>
    </row>
    <row r="3863" spans="1:16" x14ac:dyDescent="0.2">
      <c r="A3863" s="356" t="s">
        <v>10737</v>
      </c>
      <c r="B3863" s="356" t="s">
        <v>20352</v>
      </c>
      <c r="C3863" s="358" t="s">
        <v>13621</v>
      </c>
      <c r="D3863" s="358" t="s">
        <v>12960</v>
      </c>
      <c r="E3863" s="358" t="s">
        <v>20353</v>
      </c>
      <c r="G3863" s="358" t="s">
        <v>12886</v>
      </c>
      <c r="H3863" s="385">
        <v>7.15</v>
      </c>
      <c r="I3863" s="358" t="s">
        <v>12893</v>
      </c>
      <c r="J3863" s="358" t="s">
        <v>12888</v>
      </c>
      <c r="K3863" s="358" t="s">
        <v>13558</v>
      </c>
      <c r="L3863" s="362">
        <v>40998</v>
      </c>
      <c r="N3863" s="362">
        <v>40998</v>
      </c>
      <c r="P3863" s="356" t="s">
        <v>13605</v>
      </c>
    </row>
    <row r="3864" spans="1:16" x14ac:dyDescent="0.2">
      <c r="A3864" s="356" t="s">
        <v>10738</v>
      </c>
      <c r="B3864" s="356" t="s">
        <v>20354</v>
      </c>
      <c r="C3864" s="358" t="s">
        <v>13871</v>
      </c>
      <c r="D3864" s="358" t="s">
        <v>12984</v>
      </c>
      <c r="E3864" s="358" t="s">
        <v>16141</v>
      </c>
      <c r="G3864" s="358" t="s">
        <v>12886</v>
      </c>
      <c r="H3864" s="385">
        <v>8.36</v>
      </c>
      <c r="I3864" s="358" t="s">
        <v>12893</v>
      </c>
      <c r="J3864" s="358" t="s">
        <v>12888</v>
      </c>
      <c r="K3864" s="358" t="s">
        <v>13558</v>
      </c>
      <c r="L3864" s="362">
        <v>40907</v>
      </c>
      <c r="N3864" s="362">
        <v>40907</v>
      </c>
      <c r="P3864" s="356" t="s">
        <v>13255</v>
      </c>
    </row>
    <row r="3865" spans="1:16" x14ac:dyDescent="0.2">
      <c r="A3865" s="356" t="s">
        <v>10739</v>
      </c>
      <c r="B3865" s="356" t="s">
        <v>20355</v>
      </c>
      <c r="C3865" s="358" t="s">
        <v>13706</v>
      </c>
      <c r="D3865" s="358" t="s">
        <v>12895</v>
      </c>
      <c r="E3865" s="358" t="s">
        <v>20279</v>
      </c>
      <c r="G3865" s="358" t="s">
        <v>12886</v>
      </c>
      <c r="H3865" s="385">
        <v>7.84</v>
      </c>
      <c r="I3865" s="358" t="s">
        <v>12893</v>
      </c>
      <c r="J3865" s="358" t="s">
        <v>12888</v>
      </c>
      <c r="K3865" s="358" t="s">
        <v>13558</v>
      </c>
      <c r="L3865" s="362">
        <v>40973</v>
      </c>
      <c r="N3865" s="362">
        <v>40973</v>
      </c>
      <c r="P3865" s="356" t="s">
        <v>13605</v>
      </c>
    </row>
    <row r="3866" spans="1:16" x14ac:dyDescent="0.2">
      <c r="A3866" s="356" t="s">
        <v>10740</v>
      </c>
      <c r="B3866" s="356" t="s">
        <v>20356</v>
      </c>
      <c r="C3866" s="358" t="s">
        <v>12902</v>
      </c>
      <c r="D3866" s="358" t="s">
        <v>12903</v>
      </c>
      <c r="E3866" s="358" t="s">
        <v>20357</v>
      </c>
      <c r="G3866" s="358" t="s">
        <v>12886</v>
      </c>
      <c r="H3866" s="385">
        <v>19.739999999999998</v>
      </c>
      <c r="I3866" s="358" t="s">
        <v>12893</v>
      </c>
      <c r="J3866" s="358" t="s">
        <v>12888</v>
      </c>
      <c r="K3866" s="358" t="s">
        <v>13558</v>
      </c>
      <c r="L3866" s="362">
        <v>40999</v>
      </c>
      <c r="N3866" s="362">
        <v>40999</v>
      </c>
      <c r="P3866" s="356" t="s">
        <v>13605</v>
      </c>
    </row>
    <row r="3867" spans="1:16" x14ac:dyDescent="0.2">
      <c r="A3867" s="356" t="s">
        <v>10741</v>
      </c>
      <c r="B3867" s="356" t="s">
        <v>20358</v>
      </c>
      <c r="C3867" s="358" t="s">
        <v>12921</v>
      </c>
      <c r="D3867" s="358" t="s">
        <v>12922</v>
      </c>
      <c r="E3867" s="358" t="s">
        <v>20359</v>
      </c>
      <c r="G3867" s="358" t="s">
        <v>12886</v>
      </c>
      <c r="H3867" s="385">
        <v>11.59</v>
      </c>
      <c r="I3867" s="358" t="s">
        <v>12893</v>
      </c>
      <c r="J3867" s="358" t="s">
        <v>12888</v>
      </c>
      <c r="K3867" s="358" t="s">
        <v>13558</v>
      </c>
      <c r="L3867" s="362">
        <v>40967</v>
      </c>
      <c r="N3867" s="362">
        <v>40967</v>
      </c>
      <c r="P3867" s="356" t="s">
        <v>13605</v>
      </c>
    </row>
    <row r="3868" spans="1:16" x14ac:dyDescent="0.2">
      <c r="A3868" s="356" t="s">
        <v>10742</v>
      </c>
      <c r="B3868" s="356" t="s">
        <v>20360</v>
      </c>
      <c r="C3868" s="358" t="s">
        <v>12898</v>
      </c>
      <c r="D3868" s="358" t="s">
        <v>12899</v>
      </c>
      <c r="E3868" s="358" t="s">
        <v>20361</v>
      </c>
      <c r="G3868" s="358" t="s">
        <v>12886</v>
      </c>
      <c r="H3868" s="385">
        <v>7.98</v>
      </c>
      <c r="I3868" s="358" t="s">
        <v>12893</v>
      </c>
      <c r="J3868" s="358" t="s">
        <v>12888</v>
      </c>
      <c r="K3868" s="358" t="s">
        <v>13558</v>
      </c>
      <c r="L3868" s="362">
        <v>40997</v>
      </c>
      <c r="N3868" s="362">
        <v>40997</v>
      </c>
      <c r="P3868" s="356" t="s">
        <v>13605</v>
      </c>
    </row>
    <row r="3869" spans="1:16" x14ac:dyDescent="0.2">
      <c r="A3869" s="356" t="s">
        <v>10743</v>
      </c>
      <c r="B3869" s="356" t="s">
        <v>20362</v>
      </c>
      <c r="C3869" s="358" t="s">
        <v>12890</v>
      </c>
      <c r="D3869" s="358" t="s">
        <v>12891</v>
      </c>
      <c r="E3869" s="358" t="s">
        <v>20363</v>
      </c>
      <c r="G3869" s="358" t="s">
        <v>12886</v>
      </c>
      <c r="H3869" s="385">
        <v>36.075000000000003</v>
      </c>
      <c r="I3869" s="358" t="s">
        <v>12893</v>
      </c>
      <c r="J3869" s="358" t="s">
        <v>12888</v>
      </c>
      <c r="K3869" s="358" t="s">
        <v>13558</v>
      </c>
      <c r="L3869" s="362">
        <v>40896</v>
      </c>
      <c r="N3869" s="362">
        <v>40896</v>
      </c>
      <c r="P3869" s="356" t="s">
        <v>13605</v>
      </c>
    </row>
    <row r="3870" spans="1:16" x14ac:dyDescent="0.2">
      <c r="A3870" s="356" t="s">
        <v>10744</v>
      </c>
      <c r="B3870" s="356" t="s">
        <v>20364</v>
      </c>
      <c r="C3870" s="358" t="s">
        <v>13665</v>
      </c>
      <c r="D3870" s="358" t="s">
        <v>12910</v>
      </c>
      <c r="E3870" s="358" t="s">
        <v>20365</v>
      </c>
      <c r="G3870" s="358" t="s">
        <v>12886</v>
      </c>
      <c r="H3870" s="385">
        <v>7.2</v>
      </c>
      <c r="I3870" s="358" t="s">
        <v>12893</v>
      </c>
      <c r="J3870" s="358" t="s">
        <v>12888</v>
      </c>
      <c r="K3870" s="358" t="s">
        <v>13558</v>
      </c>
      <c r="L3870" s="362">
        <v>40996</v>
      </c>
      <c r="N3870" s="362">
        <v>40996</v>
      </c>
      <c r="P3870" s="356" t="s">
        <v>14019</v>
      </c>
    </row>
    <row r="3871" spans="1:16" x14ac:dyDescent="0.2">
      <c r="A3871" s="356" t="s">
        <v>10745</v>
      </c>
      <c r="B3871" s="356" t="s">
        <v>20366</v>
      </c>
      <c r="C3871" s="358" t="s">
        <v>13378</v>
      </c>
      <c r="D3871" s="358" t="s">
        <v>13379</v>
      </c>
      <c r="E3871" s="358" t="s">
        <v>20367</v>
      </c>
      <c r="G3871" s="358" t="s">
        <v>12886</v>
      </c>
      <c r="H3871" s="385">
        <v>8.5500000000000007</v>
      </c>
      <c r="I3871" s="358" t="s">
        <v>12893</v>
      </c>
      <c r="J3871" s="358" t="s">
        <v>12888</v>
      </c>
      <c r="K3871" s="358" t="s">
        <v>13558</v>
      </c>
      <c r="L3871" s="362">
        <v>40675</v>
      </c>
      <c r="N3871" s="362">
        <v>40675</v>
      </c>
      <c r="P3871" s="356" t="s">
        <v>13605</v>
      </c>
    </row>
    <row r="3872" spans="1:16" x14ac:dyDescent="0.2">
      <c r="A3872" s="356" t="s">
        <v>10746</v>
      </c>
      <c r="B3872" s="356" t="s">
        <v>20368</v>
      </c>
      <c r="C3872" s="358" t="s">
        <v>13031</v>
      </c>
      <c r="D3872" s="358" t="s">
        <v>12960</v>
      </c>
      <c r="E3872" s="358" t="s">
        <v>20369</v>
      </c>
      <c r="G3872" s="358" t="s">
        <v>12886</v>
      </c>
      <c r="H3872" s="385">
        <v>21</v>
      </c>
      <c r="I3872" s="358" t="s">
        <v>12893</v>
      </c>
      <c r="J3872" s="358" t="s">
        <v>12888</v>
      </c>
      <c r="K3872" s="358" t="s">
        <v>13558</v>
      </c>
      <c r="L3872" s="362">
        <v>40998</v>
      </c>
      <c r="N3872" s="362">
        <v>40998</v>
      </c>
      <c r="P3872" s="356" t="s">
        <v>13605</v>
      </c>
    </row>
    <row r="3873" spans="1:16" x14ac:dyDescent="0.2">
      <c r="A3873" s="356" t="s">
        <v>10747</v>
      </c>
      <c r="B3873" s="356" t="s">
        <v>20370</v>
      </c>
      <c r="C3873" s="358" t="s">
        <v>12983</v>
      </c>
      <c r="D3873" s="358" t="s">
        <v>12984</v>
      </c>
      <c r="E3873" s="358" t="s">
        <v>13372</v>
      </c>
      <c r="G3873" s="358" t="s">
        <v>12886</v>
      </c>
      <c r="H3873" s="385">
        <v>70.8</v>
      </c>
      <c r="I3873" s="358" t="s">
        <v>12893</v>
      </c>
      <c r="J3873" s="358" t="s">
        <v>12888</v>
      </c>
      <c r="K3873" s="358" t="s">
        <v>13558</v>
      </c>
      <c r="L3873" s="362">
        <v>40814</v>
      </c>
      <c r="N3873" s="362">
        <v>40814</v>
      </c>
      <c r="P3873" s="356" t="s">
        <v>13605</v>
      </c>
    </row>
    <row r="3874" spans="1:16" x14ac:dyDescent="0.2">
      <c r="A3874" s="356" t="s">
        <v>10748</v>
      </c>
      <c r="B3874" s="356" t="s">
        <v>20371</v>
      </c>
      <c r="C3874" s="358" t="s">
        <v>12902</v>
      </c>
      <c r="D3874" s="358" t="s">
        <v>12903</v>
      </c>
      <c r="E3874" s="358" t="s">
        <v>20372</v>
      </c>
      <c r="G3874" s="358" t="s">
        <v>12886</v>
      </c>
      <c r="H3874" s="385">
        <v>7.92</v>
      </c>
      <c r="I3874" s="358" t="s">
        <v>12893</v>
      </c>
      <c r="J3874" s="358" t="s">
        <v>12888</v>
      </c>
      <c r="K3874" s="358" t="s">
        <v>13558</v>
      </c>
      <c r="L3874" s="362">
        <v>40989</v>
      </c>
      <c r="N3874" s="362">
        <v>40989</v>
      </c>
      <c r="P3874" s="356" t="s">
        <v>13605</v>
      </c>
    </row>
    <row r="3875" spans="1:16" x14ac:dyDescent="0.2">
      <c r="A3875" s="356" t="s">
        <v>10749</v>
      </c>
      <c r="B3875" s="356" t="s">
        <v>20373</v>
      </c>
      <c r="C3875" s="358" t="s">
        <v>13486</v>
      </c>
      <c r="D3875" s="358" t="s">
        <v>12895</v>
      </c>
      <c r="E3875" s="358" t="s">
        <v>20374</v>
      </c>
      <c r="G3875" s="358" t="s">
        <v>12886</v>
      </c>
      <c r="H3875" s="385">
        <v>6.72</v>
      </c>
      <c r="I3875" s="358" t="s">
        <v>12893</v>
      </c>
      <c r="J3875" s="358" t="s">
        <v>12888</v>
      </c>
      <c r="K3875" s="358" t="s">
        <v>13558</v>
      </c>
      <c r="L3875" s="362">
        <v>40973</v>
      </c>
      <c r="N3875" s="362">
        <v>40973</v>
      </c>
      <c r="P3875" s="356" t="s">
        <v>14019</v>
      </c>
    </row>
    <row r="3876" spans="1:16" x14ac:dyDescent="0.2">
      <c r="A3876" s="356" t="s">
        <v>10750</v>
      </c>
      <c r="B3876" s="356" t="s">
        <v>20375</v>
      </c>
      <c r="C3876" s="358" t="s">
        <v>13922</v>
      </c>
      <c r="D3876" s="358" t="s">
        <v>13106</v>
      </c>
      <c r="E3876" s="358" t="s">
        <v>20376</v>
      </c>
      <c r="G3876" s="358" t="s">
        <v>12886</v>
      </c>
      <c r="H3876" s="385">
        <v>21.36</v>
      </c>
      <c r="I3876" s="358" t="s">
        <v>12893</v>
      </c>
      <c r="J3876" s="358" t="s">
        <v>12888</v>
      </c>
      <c r="K3876" s="358" t="s">
        <v>13558</v>
      </c>
      <c r="L3876" s="362">
        <v>40997</v>
      </c>
      <c r="N3876" s="362">
        <v>40997</v>
      </c>
      <c r="P3876" s="356" t="s">
        <v>14019</v>
      </c>
    </row>
    <row r="3877" spans="1:16" x14ac:dyDescent="0.2">
      <c r="A3877" s="356" t="s">
        <v>10751</v>
      </c>
      <c r="B3877" s="356" t="s">
        <v>20377</v>
      </c>
      <c r="C3877" s="358" t="s">
        <v>13871</v>
      </c>
      <c r="D3877" s="358" t="s">
        <v>12984</v>
      </c>
      <c r="E3877" s="358" t="s">
        <v>20378</v>
      </c>
      <c r="G3877" s="358" t="s">
        <v>12886</v>
      </c>
      <c r="H3877" s="385">
        <v>14.7</v>
      </c>
      <c r="I3877" s="358" t="s">
        <v>12893</v>
      </c>
      <c r="J3877" s="358" t="s">
        <v>12888</v>
      </c>
      <c r="K3877" s="358" t="s">
        <v>13558</v>
      </c>
      <c r="L3877" s="362">
        <v>40976</v>
      </c>
      <c r="N3877" s="362">
        <v>40976</v>
      </c>
      <c r="P3877" s="356" t="s">
        <v>14019</v>
      </c>
    </row>
    <row r="3878" spans="1:16" x14ac:dyDescent="0.2">
      <c r="A3878" s="356" t="s">
        <v>10752</v>
      </c>
      <c r="B3878" s="356" t="s">
        <v>20379</v>
      </c>
      <c r="C3878" s="358" t="s">
        <v>13645</v>
      </c>
      <c r="D3878" s="358" t="s">
        <v>13646</v>
      </c>
      <c r="E3878" s="358" t="s">
        <v>20380</v>
      </c>
      <c r="G3878" s="358" t="s">
        <v>12886</v>
      </c>
      <c r="H3878" s="385">
        <v>7.4</v>
      </c>
      <c r="I3878" s="358" t="s">
        <v>12893</v>
      </c>
      <c r="J3878" s="358" t="s">
        <v>12888</v>
      </c>
      <c r="K3878" s="358" t="s">
        <v>13558</v>
      </c>
      <c r="L3878" s="362">
        <v>40975</v>
      </c>
      <c r="N3878" s="362">
        <v>40975</v>
      </c>
      <c r="P3878" s="356" t="s">
        <v>13605</v>
      </c>
    </row>
    <row r="3879" spans="1:16" x14ac:dyDescent="0.2">
      <c r="A3879" s="356" t="s">
        <v>10753</v>
      </c>
      <c r="B3879" s="356" t="s">
        <v>20381</v>
      </c>
      <c r="C3879" s="358" t="s">
        <v>13800</v>
      </c>
      <c r="D3879" s="358" t="s">
        <v>13801</v>
      </c>
      <c r="E3879" s="358" t="s">
        <v>20382</v>
      </c>
      <c r="G3879" s="358" t="s">
        <v>12886</v>
      </c>
      <c r="H3879" s="385">
        <v>5.28</v>
      </c>
      <c r="I3879" s="358" t="s">
        <v>12893</v>
      </c>
      <c r="J3879" s="358" t="s">
        <v>12888</v>
      </c>
      <c r="K3879" s="358" t="s">
        <v>13558</v>
      </c>
      <c r="L3879" s="362">
        <v>40976</v>
      </c>
      <c r="N3879" s="362">
        <v>40976</v>
      </c>
      <c r="P3879" s="356" t="s">
        <v>13605</v>
      </c>
    </row>
    <row r="3880" spans="1:16" x14ac:dyDescent="0.2">
      <c r="A3880" s="356" t="s">
        <v>10754</v>
      </c>
      <c r="B3880" s="356" t="s">
        <v>20383</v>
      </c>
      <c r="C3880" s="358" t="s">
        <v>13415</v>
      </c>
      <c r="D3880" s="358" t="s">
        <v>12891</v>
      </c>
      <c r="E3880" s="358" t="s">
        <v>20384</v>
      </c>
      <c r="G3880" s="358" t="s">
        <v>12886</v>
      </c>
      <c r="H3880" s="385">
        <v>18.72</v>
      </c>
      <c r="I3880" s="358" t="s">
        <v>12893</v>
      </c>
      <c r="J3880" s="358" t="s">
        <v>12888</v>
      </c>
      <c r="K3880" s="358" t="s">
        <v>13558</v>
      </c>
      <c r="L3880" s="362">
        <v>40998</v>
      </c>
      <c r="N3880" s="362">
        <v>40998</v>
      </c>
      <c r="P3880" s="356" t="s">
        <v>14019</v>
      </c>
    </row>
    <row r="3881" spans="1:16" x14ac:dyDescent="0.2">
      <c r="A3881" s="356" t="s">
        <v>10755</v>
      </c>
      <c r="B3881" s="356" t="s">
        <v>20385</v>
      </c>
      <c r="C3881" s="358" t="s">
        <v>12972</v>
      </c>
      <c r="D3881" s="358" t="s">
        <v>12973</v>
      </c>
      <c r="E3881" s="358" t="s">
        <v>15512</v>
      </c>
      <c r="G3881" s="358" t="s">
        <v>12886</v>
      </c>
      <c r="H3881" s="385">
        <v>29.88</v>
      </c>
      <c r="I3881" s="358" t="s">
        <v>12893</v>
      </c>
      <c r="J3881" s="358" t="s">
        <v>12888</v>
      </c>
      <c r="K3881" s="358" t="s">
        <v>13558</v>
      </c>
      <c r="L3881" s="362">
        <v>40358</v>
      </c>
      <c r="N3881" s="362">
        <v>40358</v>
      </c>
      <c r="P3881" s="356" t="s">
        <v>13255</v>
      </c>
    </row>
    <row r="3882" spans="1:16" x14ac:dyDescent="0.2">
      <c r="A3882" s="356" t="s">
        <v>10756</v>
      </c>
      <c r="B3882" s="356" t="s">
        <v>20386</v>
      </c>
      <c r="C3882" s="358" t="s">
        <v>13005</v>
      </c>
      <c r="D3882" s="358" t="s">
        <v>12931</v>
      </c>
      <c r="E3882" s="358" t="s">
        <v>20387</v>
      </c>
      <c r="G3882" s="358" t="s">
        <v>12886</v>
      </c>
      <c r="H3882" s="385">
        <v>4.07</v>
      </c>
      <c r="I3882" s="358" t="s">
        <v>12893</v>
      </c>
      <c r="J3882" s="358" t="s">
        <v>12888</v>
      </c>
      <c r="K3882" s="358" t="s">
        <v>13558</v>
      </c>
      <c r="L3882" s="362">
        <v>40999</v>
      </c>
      <c r="N3882" s="362">
        <v>40999</v>
      </c>
      <c r="P3882" s="356" t="s">
        <v>13605</v>
      </c>
    </row>
    <row r="3883" spans="1:16" x14ac:dyDescent="0.2">
      <c r="A3883" s="356" t="s">
        <v>10757</v>
      </c>
      <c r="B3883" s="356" t="s">
        <v>20388</v>
      </c>
      <c r="C3883" s="358" t="s">
        <v>12933</v>
      </c>
      <c r="D3883" s="358" t="s">
        <v>12934</v>
      </c>
      <c r="E3883" s="358" t="s">
        <v>20389</v>
      </c>
      <c r="G3883" s="358" t="s">
        <v>12886</v>
      </c>
      <c r="H3883" s="385">
        <v>59</v>
      </c>
      <c r="I3883" s="358" t="s">
        <v>12893</v>
      </c>
      <c r="J3883" s="358" t="s">
        <v>12888</v>
      </c>
      <c r="K3883" s="358" t="s">
        <v>13558</v>
      </c>
      <c r="L3883" s="362">
        <v>40899</v>
      </c>
      <c r="N3883" s="362">
        <v>40899</v>
      </c>
      <c r="P3883" s="356" t="s">
        <v>13605</v>
      </c>
    </row>
    <row r="3884" spans="1:16" x14ac:dyDescent="0.2">
      <c r="A3884" s="356" t="s">
        <v>10758</v>
      </c>
      <c r="B3884" s="356" t="s">
        <v>20390</v>
      </c>
      <c r="C3884" s="358" t="s">
        <v>12962</v>
      </c>
      <c r="D3884" s="358" t="s">
        <v>12963</v>
      </c>
      <c r="E3884" s="358" t="s">
        <v>20391</v>
      </c>
      <c r="G3884" s="358" t="s">
        <v>12886</v>
      </c>
      <c r="H3884" s="385">
        <v>5.76</v>
      </c>
      <c r="I3884" s="358" t="s">
        <v>12893</v>
      </c>
      <c r="J3884" s="358" t="s">
        <v>12888</v>
      </c>
      <c r="K3884" s="358" t="s">
        <v>13558</v>
      </c>
      <c r="L3884" s="362">
        <v>40999</v>
      </c>
      <c r="N3884" s="362">
        <v>40999</v>
      </c>
      <c r="P3884" s="356" t="s">
        <v>13605</v>
      </c>
    </row>
    <row r="3885" spans="1:16" x14ac:dyDescent="0.2">
      <c r="A3885" s="356" t="s">
        <v>10759</v>
      </c>
      <c r="B3885" s="356" t="s">
        <v>20392</v>
      </c>
      <c r="C3885" s="358" t="s">
        <v>13668</v>
      </c>
      <c r="D3885" s="358" t="s">
        <v>12916</v>
      </c>
      <c r="E3885" s="358" t="s">
        <v>20393</v>
      </c>
      <c r="G3885" s="358" t="s">
        <v>12886</v>
      </c>
      <c r="H3885" s="385">
        <v>12.24</v>
      </c>
      <c r="I3885" s="358" t="s">
        <v>12893</v>
      </c>
      <c r="J3885" s="358" t="s">
        <v>12888</v>
      </c>
      <c r="K3885" s="358" t="s">
        <v>13558</v>
      </c>
      <c r="L3885" s="362">
        <v>40976</v>
      </c>
      <c r="N3885" s="362">
        <v>40976</v>
      </c>
      <c r="P3885" s="356" t="s">
        <v>14019</v>
      </c>
    </row>
    <row r="3886" spans="1:16" x14ac:dyDescent="0.2">
      <c r="A3886" s="356" t="s">
        <v>10760</v>
      </c>
      <c r="B3886" s="356" t="s">
        <v>20394</v>
      </c>
      <c r="C3886" s="358" t="s">
        <v>12905</v>
      </c>
      <c r="D3886" s="358" t="s">
        <v>12906</v>
      </c>
      <c r="E3886" s="358" t="s">
        <v>20395</v>
      </c>
      <c r="G3886" s="358" t="s">
        <v>12886</v>
      </c>
      <c r="H3886" s="385">
        <v>19.8</v>
      </c>
      <c r="I3886" s="358" t="s">
        <v>12893</v>
      </c>
      <c r="J3886" s="358" t="s">
        <v>12888</v>
      </c>
      <c r="K3886" s="358" t="s">
        <v>13558</v>
      </c>
      <c r="L3886" s="362">
        <v>40994</v>
      </c>
      <c r="N3886" s="362">
        <v>40994</v>
      </c>
      <c r="P3886" s="356" t="s">
        <v>14019</v>
      </c>
    </row>
    <row r="3887" spans="1:16" x14ac:dyDescent="0.2">
      <c r="A3887" s="356" t="s">
        <v>10761</v>
      </c>
      <c r="B3887" s="356" t="s">
        <v>20396</v>
      </c>
      <c r="C3887" s="358" t="s">
        <v>12905</v>
      </c>
      <c r="D3887" s="358" t="s">
        <v>12906</v>
      </c>
      <c r="E3887" s="358" t="s">
        <v>20397</v>
      </c>
      <c r="G3887" s="358" t="s">
        <v>12886</v>
      </c>
      <c r="H3887" s="385">
        <v>12.5</v>
      </c>
      <c r="I3887" s="358" t="s">
        <v>12893</v>
      </c>
      <c r="J3887" s="358" t="s">
        <v>12888</v>
      </c>
      <c r="K3887" s="358" t="s">
        <v>13558</v>
      </c>
      <c r="L3887" s="362">
        <v>40997</v>
      </c>
      <c r="N3887" s="362">
        <v>40997</v>
      </c>
      <c r="P3887" s="356" t="s">
        <v>13605</v>
      </c>
    </row>
    <row r="3888" spans="1:16" x14ac:dyDescent="0.2">
      <c r="A3888" s="356" t="s">
        <v>10762</v>
      </c>
      <c r="B3888" s="356" t="s">
        <v>20398</v>
      </c>
      <c r="C3888" s="358" t="s">
        <v>13221</v>
      </c>
      <c r="D3888" s="358" t="s">
        <v>12910</v>
      </c>
      <c r="E3888" s="358" t="s">
        <v>15810</v>
      </c>
      <c r="G3888" s="358" t="s">
        <v>12886</v>
      </c>
      <c r="H3888" s="385">
        <v>6</v>
      </c>
      <c r="I3888" s="358" t="s">
        <v>12893</v>
      </c>
      <c r="J3888" s="358" t="s">
        <v>12888</v>
      </c>
      <c r="K3888" s="358" t="s">
        <v>13558</v>
      </c>
      <c r="L3888" s="362">
        <v>40994</v>
      </c>
      <c r="N3888" s="362">
        <v>40994</v>
      </c>
      <c r="P3888" s="356" t="s">
        <v>14019</v>
      </c>
    </row>
    <row r="3889" spans="1:16" x14ac:dyDescent="0.2">
      <c r="A3889" s="356" t="s">
        <v>10763</v>
      </c>
      <c r="B3889" s="356" t="s">
        <v>20399</v>
      </c>
      <c r="C3889" s="358" t="s">
        <v>13154</v>
      </c>
      <c r="D3889" s="358" t="s">
        <v>12960</v>
      </c>
      <c r="E3889" s="358" t="s">
        <v>15949</v>
      </c>
      <c r="G3889" s="358" t="s">
        <v>12886</v>
      </c>
      <c r="H3889" s="385">
        <v>4.08</v>
      </c>
      <c r="I3889" s="358" t="s">
        <v>12893</v>
      </c>
      <c r="J3889" s="358" t="s">
        <v>12888</v>
      </c>
      <c r="K3889" s="358" t="s">
        <v>13558</v>
      </c>
      <c r="L3889" s="362">
        <v>40998</v>
      </c>
      <c r="N3889" s="362">
        <v>40998</v>
      </c>
      <c r="P3889" s="356" t="s">
        <v>14019</v>
      </c>
    </row>
    <row r="3890" spans="1:16" x14ac:dyDescent="0.2">
      <c r="A3890" s="356" t="s">
        <v>10764</v>
      </c>
      <c r="B3890" s="356" t="s">
        <v>20400</v>
      </c>
      <c r="C3890" s="358" t="s">
        <v>12890</v>
      </c>
      <c r="D3890" s="358" t="s">
        <v>12891</v>
      </c>
      <c r="E3890" s="358" t="s">
        <v>20401</v>
      </c>
      <c r="G3890" s="358" t="s">
        <v>12886</v>
      </c>
      <c r="H3890" s="385">
        <v>27.56</v>
      </c>
      <c r="I3890" s="358" t="s">
        <v>12893</v>
      </c>
      <c r="J3890" s="358" t="s">
        <v>12888</v>
      </c>
      <c r="K3890" s="358" t="s">
        <v>13558</v>
      </c>
      <c r="L3890" s="362">
        <v>40976</v>
      </c>
      <c r="N3890" s="362">
        <v>40976</v>
      </c>
      <c r="P3890" s="356" t="s">
        <v>14019</v>
      </c>
    </row>
    <row r="3891" spans="1:16" x14ac:dyDescent="0.2">
      <c r="A3891" s="356" t="s">
        <v>10765</v>
      </c>
      <c r="B3891" s="356" t="s">
        <v>20402</v>
      </c>
      <c r="C3891" s="358" t="s">
        <v>13966</v>
      </c>
      <c r="D3891" s="358" t="s">
        <v>13027</v>
      </c>
      <c r="E3891" s="358" t="s">
        <v>20403</v>
      </c>
      <c r="G3891" s="358" t="s">
        <v>12886</v>
      </c>
      <c r="H3891" s="385">
        <v>5.76</v>
      </c>
      <c r="I3891" s="358" t="s">
        <v>12893</v>
      </c>
      <c r="J3891" s="358" t="s">
        <v>12888</v>
      </c>
      <c r="K3891" s="358" t="s">
        <v>13558</v>
      </c>
      <c r="L3891" s="362">
        <v>40998</v>
      </c>
      <c r="N3891" s="362">
        <v>40998</v>
      </c>
      <c r="P3891" s="356" t="s">
        <v>14019</v>
      </c>
    </row>
    <row r="3892" spans="1:16" x14ac:dyDescent="0.2">
      <c r="A3892" s="356" t="s">
        <v>10766</v>
      </c>
      <c r="B3892" s="356" t="s">
        <v>20404</v>
      </c>
      <c r="C3892" s="358" t="s">
        <v>13868</v>
      </c>
      <c r="D3892" s="358" t="s">
        <v>12919</v>
      </c>
      <c r="E3892" s="358" t="s">
        <v>20405</v>
      </c>
      <c r="G3892" s="358" t="s">
        <v>12886</v>
      </c>
      <c r="H3892" s="385">
        <v>6.3</v>
      </c>
      <c r="I3892" s="358" t="s">
        <v>12893</v>
      </c>
      <c r="J3892" s="358" t="s">
        <v>12888</v>
      </c>
      <c r="K3892" s="358" t="s">
        <v>13558</v>
      </c>
      <c r="L3892" s="362">
        <v>40976</v>
      </c>
      <c r="N3892" s="362">
        <v>40976</v>
      </c>
      <c r="P3892" s="356" t="s">
        <v>14019</v>
      </c>
    </row>
    <row r="3893" spans="1:16" x14ac:dyDescent="0.2">
      <c r="A3893" s="356" t="s">
        <v>10767</v>
      </c>
      <c r="B3893" s="356" t="s">
        <v>20406</v>
      </c>
      <c r="C3893" s="358" t="s">
        <v>13182</v>
      </c>
      <c r="D3893" s="358" t="s">
        <v>12910</v>
      </c>
      <c r="E3893" s="358" t="s">
        <v>20407</v>
      </c>
      <c r="G3893" s="358" t="s">
        <v>12886</v>
      </c>
      <c r="H3893" s="385">
        <v>8.17</v>
      </c>
      <c r="I3893" s="358" t="s">
        <v>12893</v>
      </c>
      <c r="J3893" s="358" t="s">
        <v>12888</v>
      </c>
      <c r="K3893" s="358" t="s">
        <v>13558</v>
      </c>
      <c r="L3893" s="362">
        <v>40991</v>
      </c>
      <c r="N3893" s="362">
        <v>40991</v>
      </c>
      <c r="P3893" s="356" t="s">
        <v>14019</v>
      </c>
    </row>
    <row r="3894" spans="1:16" x14ac:dyDescent="0.2">
      <c r="A3894" s="356" t="s">
        <v>10768</v>
      </c>
      <c r="B3894" s="356" t="s">
        <v>20408</v>
      </c>
      <c r="C3894" s="358" t="s">
        <v>14951</v>
      </c>
      <c r="D3894" s="358" t="s">
        <v>12919</v>
      </c>
      <c r="E3894" s="358" t="s">
        <v>13205</v>
      </c>
      <c r="G3894" s="358" t="s">
        <v>12886</v>
      </c>
      <c r="H3894" s="385">
        <v>12.54</v>
      </c>
      <c r="I3894" s="358" t="s">
        <v>12893</v>
      </c>
      <c r="J3894" s="358" t="s">
        <v>12888</v>
      </c>
      <c r="K3894" s="358" t="s">
        <v>13558</v>
      </c>
      <c r="L3894" s="362">
        <v>40995</v>
      </c>
      <c r="N3894" s="362">
        <v>40995</v>
      </c>
      <c r="P3894" s="356" t="s">
        <v>13605</v>
      </c>
    </row>
    <row r="3895" spans="1:16" x14ac:dyDescent="0.2">
      <c r="A3895" s="356" t="s">
        <v>10769</v>
      </c>
      <c r="B3895" s="356" t="s">
        <v>20409</v>
      </c>
      <c r="C3895" s="358" t="s">
        <v>12972</v>
      </c>
      <c r="D3895" s="358" t="s">
        <v>12973</v>
      </c>
      <c r="E3895" s="358" t="s">
        <v>20410</v>
      </c>
      <c r="G3895" s="358" t="s">
        <v>12886</v>
      </c>
      <c r="H3895" s="385">
        <v>9.66</v>
      </c>
      <c r="I3895" s="358" t="s">
        <v>12893</v>
      </c>
      <c r="J3895" s="358" t="s">
        <v>12888</v>
      </c>
      <c r="K3895" s="358" t="s">
        <v>13558</v>
      </c>
      <c r="L3895" s="362">
        <v>40998</v>
      </c>
      <c r="N3895" s="362">
        <v>40998</v>
      </c>
      <c r="P3895" s="356" t="s">
        <v>13605</v>
      </c>
    </row>
    <row r="3896" spans="1:16" x14ac:dyDescent="0.2">
      <c r="A3896" s="356" t="s">
        <v>10770</v>
      </c>
      <c r="B3896" s="356" t="s">
        <v>20411</v>
      </c>
      <c r="C3896" s="358" t="s">
        <v>13374</v>
      </c>
      <c r="D3896" s="358" t="s">
        <v>12916</v>
      </c>
      <c r="E3896" s="358" t="s">
        <v>14758</v>
      </c>
      <c r="G3896" s="358" t="s">
        <v>12886</v>
      </c>
      <c r="H3896" s="385">
        <v>29.64</v>
      </c>
      <c r="I3896" s="358" t="s">
        <v>12893</v>
      </c>
      <c r="J3896" s="358" t="s">
        <v>12888</v>
      </c>
      <c r="K3896" s="358" t="s">
        <v>13558</v>
      </c>
      <c r="L3896" s="362">
        <v>40994</v>
      </c>
      <c r="N3896" s="362">
        <v>40994</v>
      </c>
      <c r="P3896" s="356" t="s">
        <v>13605</v>
      </c>
    </row>
    <row r="3897" spans="1:16" x14ac:dyDescent="0.2">
      <c r="A3897" s="356" t="s">
        <v>10771</v>
      </c>
      <c r="B3897" s="356" t="s">
        <v>20412</v>
      </c>
      <c r="C3897" s="358" t="s">
        <v>13323</v>
      </c>
      <c r="D3897" s="358" t="s">
        <v>13324</v>
      </c>
      <c r="E3897" s="358" t="s">
        <v>16097</v>
      </c>
      <c r="G3897" s="358" t="s">
        <v>12886</v>
      </c>
      <c r="H3897" s="385">
        <v>14.4</v>
      </c>
      <c r="I3897" s="358" t="s">
        <v>12893</v>
      </c>
      <c r="J3897" s="358" t="s">
        <v>12888</v>
      </c>
      <c r="K3897" s="358" t="s">
        <v>13558</v>
      </c>
      <c r="L3897" s="362">
        <v>40998</v>
      </c>
      <c r="N3897" s="362">
        <v>40998</v>
      </c>
      <c r="P3897" s="356" t="s">
        <v>13605</v>
      </c>
    </row>
    <row r="3898" spans="1:16" x14ac:dyDescent="0.2">
      <c r="A3898" s="356" t="s">
        <v>10772</v>
      </c>
      <c r="B3898" s="356" t="s">
        <v>20413</v>
      </c>
      <c r="C3898" s="358" t="s">
        <v>13486</v>
      </c>
      <c r="D3898" s="358" t="s">
        <v>12895</v>
      </c>
      <c r="E3898" s="358" t="s">
        <v>20414</v>
      </c>
      <c r="G3898" s="358" t="s">
        <v>12886</v>
      </c>
      <c r="H3898" s="385">
        <v>12.15</v>
      </c>
      <c r="I3898" s="358" t="s">
        <v>12893</v>
      </c>
      <c r="J3898" s="358" t="s">
        <v>12888</v>
      </c>
      <c r="K3898" s="358" t="s">
        <v>13558</v>
      </c>
      <c r="L3898" s="362">
        <v>40976</v>
      </c>
      <c r="N3898" s="362">
        <v>40976</v>
      </c>
      <c r="P3898" s="356" t="s">
        <v>14019</v>
      </c>
    </row>
    <row r="3899" spans="1:16" x14ac:dyDescent="0.2">
      <c r="A3899" s="356" t="s">
        <v>10773</v>
      </c>
      <c r="B3899" s="356" t="s">
        <v>20415</v>
      </c>
      <c r="C3899" s="358" t="s">
        <v>13044</v>
      </c>
      <c r="D3899" s="358" t="s">
        <v>13045</v>
      </c>
      <c r="E3899" s="358" t="s">
        <v>20416</v>
      </c>
      <c r="G3899" s="358" t="s">
        <v>12886</v>
      </c>
      <c r="H3899" s="385">
        <v>12.2</v>
      </c>
      <c r="I3899" s="358" t="s">
        <v>12893</v>
      </c>
      <c r="J3899" s="358" t="s">
        <v>12888</v>
      </c>
      <c r="K3899" s="358" t="s">
        <v>13558</v>
      </c>
      <c r="L3899" s="362">
        <v>40974</v>
      </c>
      <c r="N3899" s="362">
        <v>40974</v>
      </c>
      <c r="P3899" s="356" t="s">
        <v>13605</v>
      </c>
    </row>
    <row r="3900" spans="1:16" x14ac:dyDescent="0.2">
      <c r="A3900" s="356" t="s">
        <v>10774</v>
      </c>
      <c r="B3900" s="356" t="s">
        <v>20417</v>
      </c>
      <c r="C3900" s="358" t="s">
        <v>13310</v>
      </c>
      <c r="D3900" s="358" t="s">
        <v>12910</v>
      </c>
      <c r="E3900" s="358" t="s">
        <v>19051</v>
      </c>
      <c r="G3900" s="358" t="s">
        <v>12886</v>
      </c>
      <c r="H3900" s="385">
        <v>9.6</v>
      </c>
      <c r="I3900" s="358" t="s">
        <v>12893</v>
      </c>
      <c r="J3900" s="358" t="s">
        <v>12888</v>
      </c>
      <c r="K3900" s="358" t="s">
        <v>13558</v>
      </c>
      <c r="L3900" s="362">
        <v>40976</v>
      </c>
      <c r="N3900" s="362">
        <v>40976</v>
      </c>
      <c r="P3900" s="356" t="s">
        <v>13605</v>
      </c>
    </row>
    <row r="3901" spans="1:16" x14ac:dyDescent="0.2">
      <c r="A3901" s="356" t="s">
        <v>10775</v>
      </c>
      <c r="B3901" s="356" t="s">
        <v>20418</v>
      </c>
      <c r="C3901" s="358" t="s">
        <v>13970</v>
      </c>
      <c r="D3901" s="358" t="s">
        <v>12910</v>
      </c>
      <c r="E3901" s="358" t="s">
        <v>20419</v>
      </c>
      <c r="G3901" s="358" t="s">
        <v>12886</v>
      </c>
      <c r="H3901" s="385">
        <v>3.36</v>
      </c>
      <c r="I3901" s="358" t="s">
        <v>12893</v>
      </c>
      <c r="J3901" s="358" t="s">
        <v>12888</v>
      </c>
      <c r="K3901" s="358" t="s">
        <v>13558</v>
      </c>
      <c r="L3901" s="362">
        <v>40996</v>
      </c>
      <c r="N3901" s="362">
        <v>40996</v>
      </c>
      <c r="P3901" s="356" t="s">
        <v>14019</v>
      </c>
    </row>
    <row r="3902" spans="1:16" x14ac:dyDescent="0.2">
      <c r="A3902" s="356" t="s">
        <v>10776</v>
      </c>
      <c r="B3902" s="356" t="s">
        <v>20420</v>
      </c>
      <c r="C3902" s="358" t="s">
        <v>13323</v>
      </c>
      <c r="D3902" s="358" t="s">
        <v>13324</v>
      </c>
      <c r="E3902" s="358" t="s">
        <v>20421</v>
      </c>
      <c r="G3902" s="358" t="s">
        <v>12886</v>
      </c>
      <c r="H3902" s="385">
        <v>8.82</v>
      </c>
      <c r="I3902" s="358" t="s">
        <v>12893</v>
      </c>
      <c r="J3902" s="358" t="s">
        <v>12888</v>
      </c>
      <c r="K3902" s="358" t="s">
        <v>13558</v>
      </c>
      <c r="L3902" s="362">
        <v>40997</v>
      </c>
      <c r="N3902" s="362">
        <v>40997</v>
      </c>
      <c r="P3902" s="356" t="s">
        <v>13605</v>
      </c>
    </row>
    <row r="3903" spans="1:16" x14ac:dyDescent="0.2">
      <c r="A3903" s="356" t="s">
        <v>10777</v>
      </c>
      <c r="B3903" s="356" t="s">
        <v>20422</v>
      </c>
      <c r="C3903" s="358" t="s">
        <v>13443</v>
      </c>
      <c r="D3903" s="358" t="s">
        <v>13324</v>
      </c>
      <c r="E3903" s="358" t="s">
        <v>20423</v>
      </c>
      <c r="G3903" s="358" t="s">
        <v>12886</v>
      </c>
      <c r="H3903" s="385">
        <v>3.33</v>
      </c>
      <c r="I3903" s="358" t="s">
        <v>12893</v>
      </c>
      <c r="J3903" s="358" t="s">
        <v>12888</v>
      </c>
      <c r="K3903" s="358" t="s">
        <v>13558</v>
      </c>
      <c r="L3903" s="362">
        <v>40975</v>
      </c>
      <c r="N3903" s="362">
        <v>40975</v>
      </c>
      <c r="P3903" s="356" t="s">
        <v>13605</v>
      </c>
    </row>
    <row r="3904" spans="1:16" x14ac:dyDescent="0.2">
      <c r="A3904" s="356" t="s">
        <v>10778</v>
      </c>
      <c r="B3904" s="356" t="s">
        <v>20424</v>
      </c>
      <c r="C3904" s="358" t="s">
        <v>12905</v>
      </c>
      <c r="D3904" s="358" t="s">
        <v>12949</v>
      </c>
      <c r="E3904" s="358" t="s">
        <v>20425</v>
      </c>
      <c r="G3904" s="358" t="s">
        <v>12886</v>
      </c>
      <c r="H3904" s="385">
        <v>3.6</v>
      </c>
      <c r="I3904" s="358" t="s">
        <v>12893</v>
      </c>
      <c r="J3904" s="358" t="s">
        <v>12888</v>
      </c>
      <c r="K3904" s="358" t="s">
        <v>13558</v>
      </c>
      <c r="L3904" s="362">
        <v>40976</v>
      </c>
      <c r="N3904" s="362">
        <v>40976</v>
      </c>
      <c r="P3904" s="356" t="s">
        <v>14019</v>
      </c>
    </row>
    <row r="3905" spans="1:16" x14ac:dyDescent="0.2">
      <c r="A3905" s="356" t="s">
        <v>10779</v>
      </c>
      <c r="B3905" s="356" t="s">
        <v>20426</v>
      </c>
      <c r="C3905" s="358" t="s">
        <v>20427</v>
      </c>
      <c r="D3905" s="358" t="s">
        <v>12981</v>
      </c>
      <c r="E3905" s="358" t="s">
        <v>20428</v>
      </c>
      <c r="G3905" s="358" t="s">
        <v>12886</v>
      </c>
      <c r="H3905" s="385">
        <v>10.45</v>
      </c>
      <c r="I3905" s="358" t="s">
        <v>12893</v>
      </c>
      <c r="J3905" s="358" t="s">
        <v>12888</v>
      </c>
      <c r="K3905" s="358" t="s">
        <v>13558</v>
      </c>
      <c r="L3905" s="362">
        <v>40996</v>
      </c>
      <c r="N3905" s="362">
        <v>40996</v>
      </c>
      <c r="P3905" s="356" t="s">
        <v>14019</v>
      </c>
    </row>
    <row r="3906" spans="1:16" x14ac:dyDescent="0.2">
      <c r="A3906" s="356" t="s">
        <v>10780</v>
      </c>
      <c r="B3906" s="356" t="s">
        <v>20429</v>
      </c>
      <c r="C3906" s="358" t="s">
        <v>13049</v>
      </c>
      <c r="D3906" s="358" t="s">
        <v>12919</v>
      </c>
      <c r="E3906" s="358" t="s">
        <v>20430</v>
      </c>
      <c r="G3906" s="358" t="s">
        <v>12886</v>
      </c>
      <c r="H3906" s="385">
        <v>10.8</v>
      </c>
      <c r="I3906" s="358" t="s">
        <v>12893</v>
      </c>
      <c r="J3906" s="358" t="s">
        <v>12888</v>
      </c>
      <c r="K3906" s="358" t="s">
        <v>13558</v>
      </c>
      <c r="L3906" s="362">
        <v>40971</v>
      </c>
      <c r="N3906" s="362">
        <v>40971</v>
      </c>
      <c r="P3906" s="356" t="s">
        <v>14019</v>
      </c>
    </row>
    <row r="3907" spans="1:16" x14ac:dyDescent="0.2">
      <c r="A3907" s="356" t="s">
        <v>10781</v>
      </c>
      <c r="B3907" s="356" t="s">
        <v>20431</v>
      </c>
      <c r="C3907" s="358" t="s">
        <v>13612</v>
      </c>
      <c r="D3907" s="358" t="s">
        <v>13613</v>
      </c>
      <c r="E3907" s="358" t="s">
        <v>19212</v>
      </c>
      <c r="G3907" s="358" t="s">
        <v>12886</v>
      </c>
      <c r="H3907" s="385">
        <v>23.65</v>
      </c>
      <c r="I3907" s="358" t="s">
        <v>12893</v>
      </c>
      <c r="J3907" s="358" t="s">
        <v>12888</v>
      </c>
      <c r="K3907" s="358" t="s">
        <v>13558</v>
      </c>
      <c r="L3907" s="362">
        <v>40976</v>
      </c>
      <c r="N3907" s="362">
        <v>40976</v>
      </c>
      <c r="P3907" s="356" t="s">
        <v>14019</v>
      </c>
    </row>
    <row r="3908" spans="1:16" x14ac:dyDescent="0.2">
      <c r="A3908" s="356" t="s">
        <v>10782</v>
      </c>
      <c r="B3908" s="356" t="s">
        <v>20432</v>
      </c>
      <c r="C3908" s="358" t="s">
        <v>13609</v>
      </c>
      <c r="D3908" s="358" t="s">
        <v>12895</v>
      </c>
      <c r="E3908" s="358" t="s">
        <v>20433</v>
      </c>
      <c r="G3908" s="358" t="s">
        <v>12886</v>
      </c>
      <c r="H3908" s="385">
        <v>4.0949999999999998</v>
      </c>
      <c r="I3908" s="358" t="s">
        <v>12893</v>
      </c>
      <c r="J3908" s="358" t="s">
        <v>12888</v>
      </c>
      <c r="K3908" s="358" t="s">
        <v>13558</v>
      </c>
      <c r="L3908" s="362">
        <v>40998</v>
      </c>
      <c r="N3908" s="362">
        <v>40998</v>
      </c>
      <c r="P3908" s="356" t="s">
        <v>14019</v>
      </c>
    </row>
    <row r="3909" spans="1:16" x14ac:dyDescent="0.2">
      <c r="A3909" s="356" t="s">
        <v>10783</v>
      </c>
      <c r="B3909" s="356" t="s">
        <v>20434</v>
      </c>
      <c r="C3909" s="358" t="s">
        <v>13374</v>
      </c>
      <c r="D3909" s="358" t="s">
        <v>12916</v>
      </c>
      <c r="E3909" s="358" t="s">
        <v>20435</v>
      </c>
      <c r="G3909" s="358" t="s">
        <v>12886</v>
      </c>
      <c r="H3909" s="385">
        <v>24.96</v>
      </c>
      <c r="I3909" s="358" t="s">
        <v>12893</v>
      </c>
      <c r="J3909" s="358" t="s">
        <v>12888</v>
      </c>
      <c r="K3909" s="358" t="s">
        <v>13558</v>
      </c>
      <c r="L3909" s="362">
        <v>40976</v>
      </c>
      <c r="N3909" s="362">
        <v>40976</v>
      </c>
      <c r="P3909" s="356" t="s">
        <v>13605</v>
      </c>
    </row>
    <row r="3910" spans="1:16" x14ac:dyDescent="0.2">
      <c r="A3910" s="356" t="s">
        <v>10784</v>
      </c>
      <c r="B3910" s="356" t="s">
        <v>20436</v>
      </c>
      <c r="C3910" s="358" t="s">
        <v>13966</v>
      </c>
      <c r="D3910" s="358" t="s">
        <v>13027</v>
      </c>
      <c r="E3910" s="358" t="s">
        <v>20437</v>
      </c>
      <c r="G3910" s="358" t="s">
        <v>12886</v>
      </c>
      <c r="H3910" s="385">
        <v>9.18</v>
      </c>
      <c r="I3910" s="358" t="s">
        <v>12893</v>
      </c>
      <c r="J3910" s="358" t="s">
        <v>12888</v>
      </c>
      <c r="K3910" s="358" t="s">
        <v>13558</v>
      </c>
      <c r="L3910" s="362">
        <v>40994</v>
      </c>
      <c r="N3910" s="362">
        <v>40994</v>
      </c>
      <c r="P3910" s="356" t="s">
        <v>13605</v>
      </c>
    </row>
    <row r="3911" spans="1:16" x14ac:dyDescent="0.2">
      <c r="A3911" s="356" t="s">
        <v>10785</v>
      </c>
      <c r="B3911" s="356" t="s">
        <v>20438</v>
      </c>
      <c r="C3911" s="358" t="s">
        <v>12983</v>
      </c>
      <c r="D3911" s="358" t="s">
        <v>12984</v>
      </c>
      <c r="E3911" s="358" t="s">
        <v>17603</v>
      </c>
      <c r="G3911" s="358" t="s">
        <v>12886</v>
      </c>
      <c r="H3911" s="385">
        <v>3.42</v>
      </c>
      <c r="I3911" s="358" t="s">
        <v>12893</v>
      </c>
      <c r="J3911" s="358" t="s">
        <v>12888</v>
      </c>
      <c r="K3911" s="358" t="s">
        <v>13558</v>
      </c>
      <c r="L3911" s="362">
        <v>40977</v>
      </c>
      <c r="N3911" s="362">
        <v>40977</v>
      </c>
      <c r="P3911" s="356" t="s">
        <v>14019</v>
      </c>
    </row>
    <row r="3912" spans="1:16" x14ac:dyDescent="0.2">
      <c r="A3912" s="356" t="s">
        <v>10786</v>
      </c>
      <c r="B3912" s="356" t="s">
        <v>20439</v>
      </c>
      <c r="C3912" s="358" t="s">
        <v>13031</v>
      </c>
      <c r="D3912" s="358" t="s">
        <v>12960</v>
      </c>
      <c r="E3912" s="358" t="s">
        <v>16266</v>
      </c>
      <c r="G3912" s="358" t="s">
        <v>12886</v>
      </c>
      <c r="H3912" s="385">
        <v>7.4</v>
      </c>
      <c r="I3912" s="358" t="s">
        <v>12893</v>
      </c>
      <c r="J3912" s="358" t="s">
        <v>12888</v>
      </c>
      <c r="K3912" s="358" t="s">
        <v>13558</v>
      </c>
      <c r="L3912" s="362">
        <v>40868</v>
      </c>
      <c r="N3912" s="362">
        <v>40868</v>
      </c>
      <c r="P3912" s="356" t="s">
        <v>13255</v>
      </c>
    </row>
    <row r="3913" spans="1:16" x14ac:dyDescent="0.2">
      <c r="A3913" s="356" t="s">
        <v>10787</v>
      </c>
      <c r="B3913" s="356" t="s">
        <v>15694</v>
      </c>
      <c r="C3913" s="358" t="s">
        <v>15180</v>
      </c>
      <c r="D3913" s="358" t="s">
        <v>13245</v>
      </c>
      <c r="E3913" s="358" t="s">
        <v>15695</v>
      </c>
      <c r="G3913" s="358" t="s">
        <v>12886</v>
      </c>
      <c r="H3913" s="385">
        <v>3.9</v>
      </c>
      <c r="I3913" s="358" t="s">
        <v>12893</v>
      </c>
      <c r="J3913" s="358" t="s">
        <v>12888</v>
      </c>
      <c r="K3913" s="358" t="s">
        <v>13558</v>
      </c>
      <c r="L3913" s="362">
        <v>40973</v>
      </c>
      <c r="N3913" s="362">
        <v>40973</v>
      </c>
      <c r="P3913" s="356" t="s">
        <v>14019</v>
      </c>
    </row>
    <row r="3914" spans="1:16" x14ac:dyDescent="0.2">
      <c r="A3914" s="356" t="s">
        <v>10788</v>
      </c>
      <c r="B3914" s="356" t="s">
        <v>20440</v>
      </c>
      <c r="C3914" s="358" t="s">
        <v>12883</v>
      </c>
      <c r="D3914" s="358" t="s">
        <v>12884</v>
      </c>
      <c r="E3914" s="358" t="s">
        <v>20441</v>
      </c>
      <c r="G3914" s="358" t="s">
        <v>12886</v>
      </c>
      <c r="H3914" s="385">
        <v>12</v>
      </c>
      <c r="I3914" s="358" t="s">
        <v>12893</v>
      </c>
      <c r="J3914" s="358" t="s">
        <v>12888</v>
      </c>
      <c r="K3914" s="358" t="s">
        <v>13558</v>
      </c>
      <c r="L3914" s="362">
        <v>40998</v>
      </c>
      <c r="N3914" s="362">
        <v>40998</v>
      </c>
      <c r="P3914" s="356" t="s">
        <v>14019</v>
      </c>
    </row>
    <row r="3915" spans="1:16" x14ac:dyDescent="0.2">
      <c r="A3915" s="356" t="s">
        <v>10789</v>
      </c>
      <c r="B3915" s="356" t="s">
        <v>20442</v>
      </c>
      <c r="C3915" s="358" t="s">
        <v>12980</v>
      </c>
      <c r="D3915" s="358" t="s">
        <v>12981</v>
      </c>
      <c r="E3915" s="358" t="s">
        <v>20443</v>
      </c>
      <c r="G3915" s="358" t="s">
        <v>12886</v>
      </c>
      <c r="H3915" s="385">
        <v>18.399999999999999</v>
      </c>
      <c r="I3915" s="358" t="s">
        <v>12893</v>
      </c>
      <c r="J3915" s="358" t="s">
        <v>12888</v>
      </c>
      <c r="K3915" s="358" t="s">
        <v>13558</v>
      </c>
      <c r="L3915" s="362">
        <v>40997</v>
      </c>
      <c r="N3915" s="362">
        <v>40997</v>
      </c>
      <c r="P3915" s="356" t="s">
        <v>13605</v>
      </c>
    </row>
    <row r="3916" spans="1:16" x14ac:dyDescent="0.2">
      <c r="A3916" s="356" t="s">
        <v>10790</v>
      </c>
      <c r="B3916" s="356" t="s">
        <v>20444</v>
      </c>
      <c r="C3916" s="358" t="s">
        <v>13415</v>
      </c>
      <c r="D3916" s="358" t="s">
        <v>12891</v>
      </c>
      <c r="E3916" s="358" t="s">
        <v>20445</v>
      </c>
      <c r="G3916" s="358" t="s">
        <v>12886</v>
      </c>
      <c r="H3916" s="385">
        <v>3.87</v>
      </c>
      <c r="I3916" s="358" t="s">
        <v>12893</v>
      </c>
      <c r="J3916" s="358" t="s">
        <v>12888</v>
      </c>
      <c r="K3916" s="358" t="s">
        <v>13558</v>
      </c>
      <c r="L3916" s="362">
        <v>40996</v>
      </c>
      <c r="N3916" s="362">
        <v>40996</v>
      </c>
      <c r="P3916" s="356" t="s">
        <v>14019</v>
      </c>
    </row>
    <row r="3917" spans="1:16" x14ac:dyDescent="0.2">
      <c r="A3917" s="356" t="s">
        <v>10791</v>
      </c>
      <c r="B3917" s="356" t="s">
        <v>20446</v>
      </c>
      <c r="C3917" s="358" t="s">
        <v>13443</v>
      </c>
      <c r="D3917" s="358" t="s">
        <v>13324</v>
      </c>
      <c r="E3917" s="358" t="s">
        <v>16036</v>
      </c>
      <c r="G3917" s="358" t="s">
        <v>12886</v>
      </c>
      <c r="H3917" s="385">
        <v>4.8</v>
      </c>
      <c r="I3917" s="358" t="s">
        <v>12893</v>
      </c>
      <c r="J3917" s="358" t="s">
        <v>12888</v>
      </c>
      <c r="K3917" s="358" t="s">
        <v>13558</v>
      </c>
      <c r="L3917" s="362">
        <v>40998</v>
      </c>
      <c r="N3917" s="362">
        <v>40998</v>
      </c>
      <c r="P3917" s="356" t="s">
        <v>14019</v>
      </c>
    </row>
    <row r="3918" spans="1:16" x14ac:dyDescent="0.2">
      <c r="A3918" s="356" t="s">
        <v>10792</v>
      </c>
      <c r="B3918" s="356" t="s">
        <v>20447</v>
      </c>
      <c r="C3918" s="358" t="s">
        <v>13031</v>
      </c>
      <c r="D3918" s="358" t="s">
        <v>12960</v>
      </c>
      <c r="E3918" s="358" t="s">
        <v>14995</v>
      </c>
      <c r="G3918" s="358" t="s">
        <v>12886</v>
      </c>
      <c r="H3918" s="385">
        <v>4.9400000000000004</v>
      </c>
      <c r="I3918" s="358" t="s">
        <v>12893</v>
      </c>
      <c r="J3918" s="358" t="s">
        <v>12888</v>
      </c>
      <c r="K3918" s="358" t="s">
        <v>13558</v>
      </c>
      <c r="L3918" s="362">
        <v>40969</v>
      </c>
      <c r="N3918" s="362">
        <v>40969</v>
      </c>
      <c r="P3918" s="356" t="s">
        <v>14019</v>
      </c>
    </row>
    <row r="3919" spans="1:16" x14ac:dyDescent="0.2">
      <c r="A3919" s="356" t="s">
        <v>10793</v>
      </c>
      <c r="B3919" s="356" t="s">
        <v>20448</v>
      </c>
      <c r="C3919" s="358" t="s">
        <v>13665</v>
      </c>
      <c r="D3919" s="358" t="s">
        <v>12910</v>
      </c>
      <c r="E3919" s="358" t="s">
        <v>20365</v>
      </c>
      <c r="G3919" s="358" t="s">
        <v>12886</v>
      </c>
      <c r="H3919" s="385">
        <v>12.24</v>
      </c>
      <c r="I3919" s="358" t="s">
        <v>12893</v>
      </c>
      <c r="J3919" s="358" t="s">
        <v>12888</v>
      </c>
      <c r="K3919" s="358" t="s">
        <v>13558</v>
      </c>
      <c r="L3919" s="362">
        <v>40996</v>
      </c>
      <c r="N3919" s="362">
        <v>40996</v>
      </c>
      <c r="P3919" s="356" t="s">
        <v>14019</v>
      </c>
    </row>
    <row r="3920" spans="1:16" x14ac:dyDescent="0.2">
      <c r="A3920" s="356" t="s">
        <v>10794</v>
      </c>
      <c r="B3920" s="356" t="s">
        <v>20449</v>
      </c>
      <c r="C3920" s="358" t="s">
        <v>13590</v>
      </c>
      <c r="D3920" s="358" t="s">
        <v>12916</v>
      </c>
      <c r="E3920" s="358" t="s">
        <v>20450</v>
      </c>
      <c r="G3920" s="358" t="s">
        <v>12886</v>
      </c>
      <c r="H3920" s="385">
        <v>6.61</v>
      </c>
      <c r="I3920" s="358" t="s">
        <v>12893</v>
      </c>
      <c r="J3920" s="358" t="s">
        <v>12888</v>
      </c>
      <c r="K3920" s="358" t="s">
        <v>13558</v>
      </c>
      <c r="L3920" s="362">
        <v>40988</v>
      </c>
      <c r="N3920" s="362">
        <v>40988</v>
      </c>
      <c r="P3920" s="356" t="s">
        <v>14019</v>
      </c>
    </row>
    <row r="3921" spans="1:16" x14ac:dyDescent="0.2">
      <c r="A3921" s="356" t="s">
        <v>10795</v>
      </c>
      <c r="B3921" s="356" t="s">
        <v>20451</v>
      </c>
      <c r="C3921" s="358" t="s">
        <v>12905</v>
      </c>
      <c r="D3921" s="358" t="s">
        <v>12987</v>
      </c>
      <c r="E3921" s="358" t="s">
        <v>20452</v>
      </c>
      <c r="G3921" s="358" t="s">
        <v>12886</v>
      </c>
      <c r="H3921" s="385">
        <v>5.0999999999999996</v>
      </c>
      <c r="I3921" s="358" t="s">
        <v>12893</v>
      </c>
      <c r="J3921" s="358" t="s">
        <v>12888</v>
      </c>
      <c r="K3921" s="358" t="s">
        <v>13558</v>
      </c>
      <c r="L3921" s="362">
        <v>40984</v>
      </c>
      <c r="N3921" s="362">
        <v>40984</v>
      </c>
      <c r="P3921" s="356" t="s">
        <v>13605</v>
      </c>
    </row>
    <row r="3922" spans="1:16" x14ac:dyDescent="0.2">
      <c r="A3922" s="356" t="s">
        <v>10796</v>
      </c>
      <c r="B3922" s="356" t="s">
        <v>20453</v>
      </c>
      <c r="C3922" s="358" t="s">
        <v>13230</v>
      </c>
      <c r="D3922" s="358" t="s">
        <v>13231</v>
      </c>
      <c r="E3922" s="358" t="s">
        <v>20454</v>
      </c>
      <c r="G3922" s="358" t="s">
        <v>12886</v>
      </c>
      <c r="H3922" s="385">
        <v>6.08</v>
      </c>
      <c r="I3922" s="358" t="s">
        <v>12893</v>
      </c>
      <c r="J3922" s="358" t="s">
        <v>12888</v>
      </c>
      <c r="K3922" s="358" t="s">
        <v>13558</v>
      </c>
      <c r="L3922" s="362">
        <v>41024</v>
      </c>
      <c r="N3922" s="362">
        <v>41024</v>
      </c>
      <c r="P3922" s="356" t="s">
        <v>14019</v>
      </c>
    </row>
    <row r="3923" spans="1:16" x14ac:dyDescent="0.2">
      <c r="A3923" s="356" t="s">
        <v>10797</v>
      </c>
      <c r="B3923" s="356" t="s">
        <v>20455</v>
      </c>
      <c r="C3923" s="358" t="s">
        <v>14337</v>
      </c>
      <c r="D3923" s="358" t="s">
        <v>12984</v>
      </c>
      <c r="E3923" s="358" t="s">
        <v>13586</v>
      </c>
      <c r="G3923" s="358" t="s">
        <v>12886</v>
      </c>
      <c r="H3923" s="385">
        <v>17.78</v>
      </c>
      <c r="I3923" s="358" t="s">
        <v>12893</v>
      </c>
      <c r="J3923" s="358" t="s">
        <v>12888</v>
      </c>
      <c r="K3923" s="358" t="s">
        <v>13558</v>
      </c>
      <c r="L3923" s="362">
        <v>40975</v>
      </c>
      <c r="N3923" s="362">
        <v>40975</v>
      </c>
      <c r="P3923" s="356" t="s">
        <v>13605</v>
      </c>
    </row>
    <row r="3924" spans="1:16" x14ac:dyDescent="0.2">
      <c r="A3924" s="356" t="s">
        <v>10798</v>
      </c>
      <c r="B3924" s="356" t="s">
        <v>20456</v>
      </c>
      <c r="C3924" s="358" t="s">
        <v>14889</v>
      </c>
      <c r="D3924" s="358" t="s">
        <v>12976</v>
      </c>
      <c r="E3924" s="358" t="s">
        <v>20457</v>
      </c>
      <c r="G3924" s="358" t="s">
        <v>12886</v>
      </c>
      <c r="H3924" s="385">
        <v>11.52</v>
      </c>
      <c r="I3924" s="358" t="s">
        <v>12893</v>
      </c>
      <c r="J3924" s="358" t="s">
        <v>12888</v>
      </c>
      <c r="K3924" s="358" t="s">
        <v>13558</v>
      </c>
      <c r="L3924" s="362">
        <v>40976</v>
      </c>
      <c r="N3924" s="362">
        <v>40976</v>
      </c>
      <c r="P3924" s="356" t="s">
        <v>13605</v>
      </c>
    </row>
    <row r="3925" spans="1:16" x14ac:dyDescent="0.2">
      <c r="A3925" s="356" t="s">
        <v>10799</v>
      </c>
      <c r="B3925" s="356" t="s">
        <v>20458</v>
      </c>
      <c r="C3925" s="358" t="s">
        <v>12883</v>
      </c>
      <c r="D3925" s="358" t="s">
        <v>12884</v>
      </c>
      <c r="E3925" s="358" t="s">
        <v>20459</v>
      </c>
      <c r="G3925" s="358" t="s">
        <v>12886</v>
      </c>
      <c r="H3925" s="385">
        <v>5.28</v>
      </c>
      <c r="I3925" s="358" t="s">
        <v>12893</v>
      </c>
      <c r="J3925" s="358" t="s">
        <v>12888</v>
      </c>
      <c r="K3925" s="358" t="s">
        <v>13558</v>
      </c>
      <c r="L3925" s="362">
        <v>40998</v>
      </c>
      <c r="N3925" s="362">
        <v>40998</v>
      </c>
      <c r="P3925" s="356" t="s">
        <v>14019</v>
      </c>
    </row>
    <row r="3926" spans="1:16" x14ac:dyDescent="0.2">
      <c r="A3926" s="356" t="s">
        <v>10800</v>
      </c>
      <c r="B3926" s="356" t="s">
        <v>20460</v>
      </c>
      <c r="C3926" s="358" t="s">
        <v>13230</v>
      </c>
      <c r="D3926" s="358" t="s">
        <v>13231</v>
      </c>
      <c r="E3926" s="358" t="s">
        <v>20461</v>
      </c>
      <c r="G3926" s="358" t="s">
        <v>12886</v>
      </c>
      <c r="H3926" s="385">
        <v>6.4349999999999996</v>
      </c>
      <c r="I3926" s="358" t="s">
        <v>12893</v>
      </c>
      <c r="J3926" s="358" t="s">
        <v>12888</v>
      </c>
      <c r="K3926" s="358" t="s">
        <v>13558</v>
      </c>
      <c r="L3926" s="362">
        <v>41087</v>
      </c>
      <c r="N3926" s="362">
        <v>41087</v>
      </c>
      <c r="P3926" s="356" t="s">
        <v>14019</v>
      </c>
    </row>
    <row r="3927" spans="1:16" x14ac:dyDescent="0.2">
      <c r="A3927" s="356" t="s">
        <v>10801</v>
      </c>
      <c r="B3927" s="356" t="s">
        <v>20462</v>
      </c>
      <c r="C3927" s="358" t="s">
        <v>13378</v>
      </c>
      <c r="D3927" s="358" t="s">
        <v>13379</v>
      </c>
      <c r="E3927" s="358" t="s">
        <v>18592</v>
      </c>
      <c r="G3927" s="358" t="s">
        <v>12886</v>
      </c>
      <c r="H3927" s="385">
        <v>44.52</v>
      </c>
      <c r="I3927" s="358" t="s">
        <v>12893</v>
      </c>
      <c r="J3927" s="358" t="s">
        <v>12888</v>
      </c>
      <c r="K3927" s="358" t="s">
        <v>13558</v>
      </c>
      <c r="L3927" s="362">
        <v>40880</v>
      </c>
      <c r="N3927" s="362">
        <v>40880</v>
      </c>
      <c r="P3927" s="356" t="s">
        <v>13605</v>
      </c>
    </row>
    <row r="3928" spans="1:16" x14ac:dyDescent="0.2">
      <c r="A3928" s="356" t="s">
        <v>10802</v>
      </c>
      <c r="B3928" s="356" t="s">
        <v>20463</v>
      </c>
      <c r="C3928" s="358" t="s">
        <v>12933</v>
      </c>
      <c r="D3928" s="358" t="s">
        <v>12934</v>
      </c>
      <c r="E3928" s="358" t="s">
        <v>20464</v>
      </c>
      <c r="G3928" s="358" t="s">
        <v>12886</v>
      </c>
      <c r="H3928" s="385">
        <v>19.440000000000001</v>
      </c>
      <c r="I3928" s="358" t="s">
        <v>12893</v>
      </c>
      <c r="J3928" s="358" t="s">
        <v>12888</v>
      </c>
      <c r="K3928" s="358" t="s">
        <v>13558</v>
      </c>
      <c r="L3928" s="362">
        <v>40997</v>
      </c>
      <c r="N3928" s="362">
        <v>40997</v>
      </c>
      <c r="P3928" s="356" t="s">
        <v>13605</v>
      </c>
    </row>
    <row r="3929" spans="1:16" x14ac:dyDescent="0.2">
      <c r="A3929" s="356" t="s">
        <v>10803</v>
      </c>
      <c r="B3929" s="356" t="s">
        <v>20465</v>
      </c>
      <c r="C3929" s="358" t="s">
        <v>13443</v>
      </c>
      <c r="D3929" s="358" t="s">
        <v>13324</v>
      </c>
      <c r="E3929" s="358" t="s">
        <v>20466</v>
      </c>
      <c r="G3929" s="358" t="s">
        <v>12886</v>
      </c>
      <c r="H3929" s="385">
        <v>118.56</v>
      </c>
      <c r="I3929" s="358" t="s">
        <v>12887</v>
      </c>
      <c r="J3929" s="358" t="s">
        <v>12908</v>
      </c>
      <c r="K3929" s="358" t="s">
        <v>13558</v>
      </c>
      <c r="L3929" s="362">
        <v>40998</v>
      </c>
      <c r="N3929" s="362">
        <v>40998</v>
      </c>
      <c r="P3929" s="356" t="s">
        <v>13318</v>
      </c>
    </row>
    <row r="3930" spans="1:16" x14ac:dyDescent="0.2">
      <c r="A3930" s="356" t="s">
        <v>10804</v>
      </c>
      <c r="B3930" s="356" t="s">
        <v>20467</v>
      </c>
      <c r="C3930" s="358" t="s">
        <v>13017</v>
      </c>
      <c r="D3930" s="358" t="s">
        <v>13018</v>
      </c>
      <c r="E3930" s="358" t="s">
        <v>20468</v>
      </c>
      <c r="G3930" s="358" t="s">
        <v>12886</v>
      </c>
      <c r="H3930" s="385">
        <v>52.8</v>
      </c>
      <c r="I3930" s="358" t="s">
        <v>12887</v>
      </c>
      <c r="J3930" s="358" t="s">
        <v>12908</v>
      </c>
      <c r="K3930" s="358" t="s">
        <v>13558</v>
      </c>
      <c r="L3930" s="362">
        <v>40976</v>
      </c>
      <c r="N3930" s="362">
        <v>40976</v>
      </c>
      <c r="P3930" s="356" t="s">
        <v>13605</v>
      </c>
    </row>
    <row r="3931" spans="1:16" x14ac:dyDescent="0.2">
      <c r="A3931" s="356" t="s">
        <v>10805</v>
      </c>
      <c r="B3931" s="356" t="s">
        <v>20469</v>
      </c>
      <c r="C3931" s="358" t="s">
        <v>13017</v>
      </c>
      <c r="D3931" s="358" t="s">
        <v>13018</v>
      </c>
      <c r="E3931" s="358" t="s">
        <v>20470</v>
      </c>
      <c r="G3931" s="358" t="s">
        <v>12886</v>
      </c>
      <c r="H3931" s="385">
        <v>29.76</v>
      </c>
      <c r="I3931" s="358" t="s">
        <v>12887</v>
      </c>
      <c r="J3931" s="358" t="s">
        <v>12908</v>
      </c>
      <c r="K3931" s="358" t="s">
        <v>13558</v>
      </c>
      <c r="L3931" s="362">
        <v>40976</v>
      </c>
      <c r="N3931" s="362">
        <v>40976</v>
      </c>
      <c r="P3931" s="356" t="s">
        <v>13605</v>
      </c>
    </row>
    <row r="3932" spans="1:16" x14ac:dyDescent="0.2">
      <c r="A3932" s="356" t="s">
        <v>10806</v>
      </c>
      <c r="B3932" s="356" t="s">
        <v>20471</v>
      </c>
      <c r="C3932" s="358" t="s">
        <v>13374</v>
      </c>
      <c r="D3932" s="358" t="s">
        <v>12916</v>
      </c>
      <c r="E3932" s="358" t="s">
        <v>20472</v>
      </c>
      <c r="G3932" s="358" t="s">
        <v>12886</v>
      </c>
      <c r="H3932" s="385">
        <v>9.4</v>
      </c>
      <c r="I3932" s="358" t="s">
        <v>12893</v>
      </c>
      <c r="J3932" s="358" t="s">
        <v>12888</v>
      </c>
      <c r="K3932" s="358" t="s">
        <v>13558</v>
      </c>
      <c r="L3932" s="362">
        <v>40998</v>
      </c>
      <c r="N3932" s="362">
        <v>40998</v>
      </c>
      <c r="P3932" s="356" t="s">
        <v>14019</v>
      </c>
    </row>
    <row r="3933" spans="1:16" x14ac:dyDescent="0.2">
      <c r="A3933" s="356" t="s">
        <v>10807</v>
      </c>
      <c r="B3933" s="356" t="s">
        <v>20473</v>
      </c>
      <c r="C3933" s="358" t="s">
        <v>13001</v>
      </c>
      <c r="D3933" s="358" t="s">
        <v>12916</v>
      </c>
      <c r="E3933" s="358" t="s">
        <v>20474</v>
      </c>
      <c r="G3933" s="358" t="s">
        <v>12886</v>
      </c>
      <c r="H3933" s="385">
        <v>9.2799999999999994</v>
      </c>
      <c r="I3933" s="358" t="s">
        <v>12893</v>
      </c>
      <c r="J3933" s="358" t="s">
        <v>12888</v>
      </c>
      <c r="K3933" s="358" t="s">
        <v>13558</v>
      </c>
      <c r="L3933" s="362">
        <v>40975</v>
      </c>
      <c r="N3933" s="362">
        <v>40975</v>
      </c>
      <c r="P3933" s="356" t="s">
        <v>14019</v>
      </c>
    </row>
    <row r="3934" spans="1:16" x14ac:dyDescent="0.2">
      <c r="A3934" s="356" t="s">
        <v>10808</v>
      </c>
      <c r="B3934" s="356" t="s">
        <v>20475</v>
      </c>
      <c r="C3934" s="358" t="s">
        <v>13017</v>
      </c>
      <c r="D3934" s="358" t="s">
        <v>13018</v>
      </c>
      <c r="E3934" s="358" t="s">
        <v>20476</v>
      </c>
      <c r="G3934" s="358" t="s">
        <v>12886</v>
      </c>
      <c r="H3934" s="385">
        <v>12.24</v>
      </c>
      <c r="I3934" s="358" t="s">
        <v>12893</v>
      </c>
      <c r="J3934" s="358" t="s">
        <v>12888</v>
      </c>
      <c r="K3934" s="358" t="s">
        <v>13558</v>
      </c>
      <c r="L3934" s="362">
        <v>40997</v>
      </c>
      <c r="N3934" s="362">
        <v>40997</v>
      </c>
      <c r="P3934" s="356" t="s">
        <v>13605</v>
      </c>
    </row>
    <row r="3935" spans="1:16" x14ac:dyDescent="0.2">
      <c r="A3935" s="356" t="s">
        <v>10809</v>
      </c>
      <c r="B3935" s="356" t="s">
        <v>20477</v>
      </c>
      <c r="C3935" s="358" t="s">
        <v>12933</v>
      </c>
      <c r="D3935" s="358" t="s">
        <v>12934</v>
      </c>
      <c r="E3935" s="358" t="s">
        <v>20478</v>
      </c>
      <c r="G3935" s="358" t="s">
        <v>12886</v>
      </c>
      <c r="H3935" s="385">
        <v>5.7</v>
      </c>
      <c r="I3935" s="358" t="s">
        <v>12893</v>
      </c>
      <c r="J3935" s="358" t="s">
        <v>12888</v>
      </c>
      <c r="K3935" s="358" t="s">
        <v>13558</v>
      </c>
      <c r="L3935" s="362">
        <v>40989</v>
      </c>
      <c r="N3935" s="362">
        <v>40989</v>
      </c>
      <c r="P3935" s="356" t="s">
        <v>14019</v>
      </c>
    </row>
    <row r="3936" spans="1:16" x14ac:dyDescent="0.2">
      <c r="A3936" s="356" t="s">
        <v>10810</v>
      </c>
      <c r="B3936" s="356" t="s">
        <v>20479</v>
      </c>
      <c r="C3936" s="358" t="s">
        <v>12972</v>
      </c>
      <c r="D3936" s="358" t="s">
        <v>12973</v>
      </c>
      <c r="E3936" s="358" t="s">
        <v>20480</v>
      </c>
      <c r="G3936" s="358" t="s">
        <v>12886</v>
      </c>
      <c r="H3936" s="385">
        <v>15.36</v>
      </c>
      <c r="I3936" s="358" t="s">
        <v>12893</v>
      </c>
      <c r="J3936" s="358" t="s">
        <v>12888</v>
      </c>
      <c r="K3936" s="358" t="s">
        <v>13558</v>
      </c>
      <c r="L3936" s="362">
        <v>40724</v>
      </c>
      <c r="N3936" s="362">
        <v>40724</v>
      </c>
      <c r="P3936" s="356" t="s">
        <v>13255</v>
      </c>
    </row>
    <row r="3937" spans="1:16" x14ac:dyDescent="0.2">
      <c r="A3937" s="356" t="s">
        <v>10811</v>
      </c>
      <c r="B3937" s="356" t="s">
        <v>20481</v>
      </c>
      <c r="C3937" s="358" t="s">
        <v>13014</v>
      </c>
      <c r="D3937" s="358" t="s">
        <v>13015</v>
      </c>
      <c r="E3937" s="358" t="s">
        <v>20482</v>
      </c>
      <c r="G3937" s="358" t="s">
        <v>12886</v>
      </c>
      <c r="H3937" s="385">
        <v>8.33</v>
      </c>
      <c r="I3937" s="358" t="s">
        <v>12893</v>
      </c>
      <c r="J3937" s="358" t="s">
        <v>12888</v>
      </c>
      <c r="K3937" s="358" t="s">
        <v>13558</v>
      </c>
      <c r="L3937" s="362">
        <v>40976</v>
      </c>
      <c r="N3937" s="362">
        <v>40976</v>
      </c>
      <c r="P3937" s="356" t="s">
        <v>13605</v>
      </c>
    </row>
    <row r="3938" spans="1:16" x14ac:dyDescent="0.2">
      <c r="A3938" s="356" t="s">
        <v>10812</v>
      </c>
      <c r="B3938" s="356" t="s">
        <v>20483</v>
      </c>
      <c r="C3938" s="358" t="s">
        <v>13134</v>
      </c>
      <c r="D3938" s="358" t="s">
        <v>13130</v>
      </c>
      <c r="E3938" s="358" t="s">
        <v>20484</v>
      </c>
      <c r="G3938" s="358" t="s">
        <v>12886</v>
      </c>
      <c r="H3938" s="385">
        <v>90</v>
      </c>
      <c r="I3938" s="358" t="s">
        <v>12893</v>
      </c>
      <c r="J3938" s="358" t="s">
        <v>12888</v>
      </c>
      <c r="K3938" s="358" t="s">
        <v>13558</v>
      </c>
      <c r="L3938" s="362">
        <v>40906</v>
      </c>
      <c r="N3938" s="362">
        <v>40906</v>
      </c>
      <c r="P3938" s="356" t="s">
        <v>13605</v>
      </c>
    </row>
    <row r="3939" spans="1:16" x14ac:dyDescent="0.2">
      <c r="A3939" s="356" t="s">
        <v>10813</v>
      </c>
      <c r="B3939" s="356" t="s">
        <v>20485</v>
      </c>
      <c r="C3939" s="358" t="s">
        <v>13017</v>
      </c>
      <c r="D3939" s="358" t="s">
        <v>13018</v>
      </c>
      <c r="E3939" s="358" t="s">
        <v>20486</v>
      </c>
      <c r="G3939" s="358" t="s">
        <v>12886</v>
      </c>
      <c r="H3939" s="385">
        <v>3.5</v>
      </c>
      <c r="I3939" s="358" t="s">
        <v>12893</v>
      </c>
      <c r="J3939" s="358" t="s">
        <v>12888</v>
      </c>
      <c r="K3939" s="358" t="s">
        <v>13558</v>
      </c>
      <c r="L3939" s="362">
        <v>38915</v>
      </c>
      <c r="M3939" s="362">
        <v>39191</v>
      </c>
      <c r="N3939" s="362">
        <v>38915</v>
      </c>
      <c r="O3939" s="362">
        <v>39191</v>
      </c>
      <c r="P3939" s="356" t="s">
        <v>13255</v>
      </c>
    </row>
    <row r="3940" spans="1:16" x14ac:dyDescent="0.2">
      <c r="A3940" s="356" t="s">
        <v>10814</v>
      </c>
      <c r="B3940" s="356" t="s">
        <v>20487</v>
      </c>
      <c r="C3940" s="358" t="s">
        <v>13179</v>
      </c>
      <c r="D3940" s="358" t="s">
        <v>13180</v>
      </c>
      <c r="E3940" s="358" t="s">
        <v>20488</v>
      </c>
      <c r="G3940" s="358" t="s">
        <v>12886</v>
      </c>
      <c r="H3940" s="385">
        <v>5.32</v>
      </c>
      <c r="I3940" s="358" t="s">
        <v>12893</v>
      </c>
      <c r="J3940" s="358" t="s">
        <v>12888</v>
      </c>
      <c r="K3940" s="358" t="s">
        <v>13558</v>
      </c>
      <c r="L3940" s="362">
        <v>40995</v>
      </c>
      <c r="N3940" s="362">
        <v>40995</v>
      </c>
      <c r="P3940" s="356" t="s">
        <v>13605</v>
      </c>
    </row>
    <row r="3941" spans="1:16" x14ac:dyDescent="0.2">
      <c r="A3941" s="356" t="s">
        <v>10815</v>
      </c>
      <c r="B3941" s="356" t="s">
        <v>20489</v>
      </c>
      <c r="C3941" s="358" t="s">
        <v>13009</v>
      </c>
      <c r="D3941" s="358" t="s">
        <v>13010</v>
      </c>
      <c r="E3941" s="358" t="s">
        <v>18079</v>
      </c>
      <c r="G3941" s="358" t="s">
        <v>12886</v>
      </c>
      <c r="H3941" s="385">
        <v>6.9</v>
      </c>
      <c r="I3941" s="358" t="s">
        <v>12893</v>
      </c>
      <c r="J3941" s="358" t="s">
        <v>12888</v>
      </c>
      <c r="K3941" s="358" t="s">
        <v>13558</v>
      </c>
      <c r="L3941" s="362">
        <v>40904</v>
      </c>
      <c r="N3941" s="362">
        <v>40904</v>
      </c>
      <c r="P3941" s="356" t="s">
        <v>13255</v>
      </c>
    </row>
    <row r="3942" spans="1:16" x14ac:dyDescent="0.2">
      <c r="A3942" s="356" t="s">
        <v>10816</v>
      </c>
      <c r="B3942" s="356" t="s">
        <v>20490</v>
      </c>
      <c r="C3942" s="358" t="s">
        <v>12905</v>
      </c>
      <c r="D3942" s="358" t="s">
        <v>12951</v>
      </c>
      <c r="E3942" s="358" t="s">
        <v>20491</v>
      </c>
      <c r="G3942" s="358" t="s">
        <v>12886</v>
      </c>
      <c r="H3942" s="385">
        <v>3</v>
      </c>
      <c r="I3942" s="358" t="s">
        <v>12893</v>
      </c>
      <c r="J3942" s="358" t="s">
        <v>12888</v>
      </c>
      <c r="K3942" s="358" t="s">
        <v>13558</v>
      </c>
      <c r="L3942" s="362">
        <v>39071</v>
      </c>
      <c r="M3942" s="362">
        <v>39478</v>
      </c>
      <c r="N3942" s="362">
        <v>39071</v>
      </c>
      <c r="O3942" s="362">
        <v>39478</v>
      </c>
      <c r="P3942" s="356" t="s">
        <v>13255</v>
      </c>
    </row>
    <row r="3943" spans="1:16" x14ac:dyDescent="0.2">
      <c r="A3943" s="356" t="s">
        <v>10817</v>
      </c>
      <c r="B3943" s="356" t="s">
        <v>20492</v>
      </c>
      <c r="C3943" s="358" t="s">
        <v>13621</v>
      </c>
      <c r="D3943" s="358" t="s">
        <v>12960</v>
      </c>
      <c r="E3943" s="358" t="s">
        <v>20493</v>
      </c>
      <c r="G3943" s="358" t="s">
        <v>12886</v>
      </c>
      <c r="H3943" s="385">
        <v>4</v>
      </c>
      <c r="I3943" s="358" t="s">
        <v>12893</v>
      </c>
      <c r="J3943" s="358" t="s">
        <v>12888</v>
      </c>
      <c r="K3943" s="358" t="s">
        <v>13558</v>
      </c>
      <c r="L3943" s="362">
        <v>40996</v>
      </c>
      <c r="N3943" s="362">
        <v>40996</v>
      </c>
      <c r="P3943" s="356" t="s">
        <v>14019</v>
      </c>
    </row>
    <row r="3944" spans="1:16" x14ac:dyDescent="0.2">
      <c r="A3944" s="356" t="s">
        <v>10818</v>
      </c>
      <c r="B3944" s="356" t="s">
        <v>20494</v>
      </c>
      <c r="C3944" s="358" t="s">
        <v>14214</v>
      </c>
      <c r="D3944" s="358" t="s">
        <v>12916</v>
      </c>
      <c r="E3944" s="358" t="s">
        <v>17752</v>
      </c>
      <c r="G3944" s="358" t="s">
        <v>12886</v>
      </c>
      <c r="H3944" s="385">
        <v>7.8</v>
      </c>
      <c r="I3944" s="358" t="s">
        <v>12893</v>
      </c>
      <c r="J3944" s="358" t="s">
        <v>12888</v>
      </c>
      <c r="K3944" s="358" t="s">
        <v>13558</v>
      </c>
      <c r="L3944" s="362">
        <v>39566</v>
      </c>
      <c r="M3944" s="362">
        <v>39890</v>
      </c>
      <c r="N3944" s="362">
        <v>39566</v>
      </c>
      <c r="O3944" s="362">
        <v>39890</v>
      </c>
      <c r="P3944" s="356" t="s">
        <v>13255</v>
      </c>
    </row>
    <row r="3945" spans="1:16" x14ac:dyDescent="0.2">
      <c r="A3945" s="356" t="s">
        <v>10819</v>
      </c>
      <c r="B3945" s="356" t="s">
        <v>20495</v>
      </c>
      <c r="C3945" s="358" t="s">
        <v>13064</v>
      </c>
      <c r="D3945" s="358" t="s">
        <v>12931</v>
      </c>
      <c r="E3945" s="358" t="s">
        <v>20496</v>
      </c>
      <c r="G3945" s="358" t="s">
        <v>12886</v>
      </c>
      <c r="H3945" s="385">
        <v>6.6150000000000002</v>
      </c>
      <c r="I3945" s="358" t="s">
        <v>12893</v>
      </c>
      <c r="J3945" s="358" t="s">
        <v>12888</v>
      </c>
      <c r="K3945" s="358" t="s">
        <v>13558</v>
      </c>
      <c r="L3945" s="362">
        <v>41024</v>
      </c>
      <c r="N3945" s="362">
        <v>41024</v>
      </c>
      <c r="P3945" s="356" t="s">
        <v>13605</v>
      </c>
    </row>
    <row r="3946" spans="1:16" x14ac:dyDescent="0.2">
      <c r="A3946" s="356" t="s">
        <v>10820</v>
      </c>
      <c r="B3946" s="356" t="s">
        <v>20497</v>
      </c>
      <c r="C3946" s="358" t="s">
        <v>13693</v>
      </c>
      <c r="D3946" s="358" t="s">
        <v>12916</v>
      </c>
      <c r="E3946" s="358" t="s">
        <v>20498</v>
      </c>
      <c r="G3946" s="358" t="s">
        <v>12886</v>
      </c>
      <c r="H3946" s="385">
        <v>15.12</v>
      </c>
      <c r="I3946" s="358" t="s">
        <v>12893</v>
      </c>
      <c r="J3946" s="358" t="s">
        <v>12888</v>
      </c>
      <c r="K3946" s="358" t="s">
        <v>13558</v>
      </c>
      <c r="L3946" s="362">
        <v>40996</v>
      </c>
      <c r="N3946" s="362">
        <v>40996</v>
      </c>
      <c r="P3946" s="356" t="s">
        <v>14019</v>
      </c>
    </row>
    <row r="3947" spans="1:16" x14ac:dyDescent="0.2">
      <c r="A3947" s="356" t="s">
        <v>10821</v>
      </c>
      <c r="B3947" s="356" t="s">
        <v>17753</v>
      </c>
      <c r="C3947" s="358" t="s">
        <v>12898</v>
      </c>
      <c r="D3947" s="358" t="s">
        <v>12899</v>
      </c>
      <c r="E3947" s="358" t="s">
        <v>14174</v>
      </c>
      <c r="G3947" s="358" t="s">
        <v>12886</v>
      </c>
      <c r="H3947" s="385">
        <v>9.4499999999999993</v>
      </c>
      <c r="I3947" s="358" t="s">
        <v>12893</v>
      </c>
      <c r="J3947" s="358" t="s">
        <v>12888</v>
      </c>
      <c r="K3947" s="358" t="s">
        <v>13558</v>
      </c>
      <c r="L3947" s="362">
        <v>39966</v>
      </c>
      <c r="N3947" s="362">
        <v>39966</v>
      </c>
      <c r="P3947" s="356" t="s">
        <v>13255</v>
      </c>
    </row>
    <row r="3948" spans="1:16" x14ac:dyDescent="0.2">
      <c r="A3948" s="356" t="s">
        <v>10822</v>
      </c>
      <c r="B3948" s="356" t="s">
        <v>17754</v>
      </c>
      <c r="C3948" s="358" t="s">
        <v>12898</v>
      </c>
      <c r="D3948" s="358" t="s">
        <v>12899</v>
      </c>
      <c r="E3948" s="358" t="s">
        <v>17755</v>
      </c>
      <c r="G3948" s="358" t="s">
        <v>12886</v>
      </c>
      <c r="H3948" s="385">
        <v>1.76</v>
      </c>
      <c r="I3948" s="358" t="s">
        <v>12887</v>
      </c>
      <c r="J3948" s="358" t="s">
        <v>12908</v>
      </c>
      <c r="K3948" s="358" t="s">
        <v>13558</v>
      </c>
      <c r="L3948" s="362">
        <v>39791</v>
      </c>
      <c r="M3948" s="362">
        <v>39968</v>
      </c>
      <c r="N3948" s="362">
        <v>39791</v>
      </c>
      <c r="O3948" s="362">
        <v>39968</v>
      </c>
      <c r="P3948" s="356" t="s">
        <v>13255</v>
      </c>
    </row>
    <row r="3949" spans="1:16" x14ac:dyDescent="0.2">
      <c r="A3949" s="356" t="s">
        <v>10823</v>
      </c>
      <c r="B3949" s="356" t="s">
        <v>20499</v>
      </c>
      <c r="C3949" s="358" t="s">
        <v>13179</v>
      </c>
      <c r="D3949" s="358" t="s">
        <v>13180</v>
      </c>
      <c r="E3949" s="358" t="s">
        <v>20500</v>
      </c>
      <c r="G3949" s="358" t="s">
        <v>12886</v>
      </c>
      <c r="H3949" s="385">
        <v>5.52</v>
      </c>
      <c r="I3949" s="358" t="s">
        <v>12893</v>
      </c>
      <c r="J3949" s="358" t="s">
        <v>12888</v>
      </c>
      <c r="K3949" s="358" t="s">
        <v>13558</v>
      </c>
      <c r="L3949" s="362">
        <v>40996</v>
      </c>
      <c r="N3949" s="362">
        <v>40996</v>
      </c>
      <c r="P3949" s="356" t="s">
        <v>13605</v>
      </c>
    </row>
    <row r="3950" spans="1:16" x14ac:dyDescent="0.2">
      <c r="A3950" s="356" t="s">
        <v>10824</v>
      </c>
      <c r="B3950" s="356" t="s">
        <v>20501</v>
      </c>
      <c r="C3950" s="358" t="s">
        <v>13139</v>
      </c>
      <c r="D3950" s="358" t="s">
        <v>13140</v>
      </c>
      <c r="E3950" s="358" t="s">
        <v>20502</v>
      </c>
      <c r="G3950" s="358" t="s">
        <v>12886</v>
      </c>
      <c r="H3950" s="385">
        <v>4.9349999999999996</v>
      </c>
      <c r="I3950" s="358" t="s">
        <v>12893</v>
      </c>
      <c r="J3950" s="358" t="s">
        <v>12888</v>
      </c>
      <c r="K3950" s="358" t="s">
        <v>13558</v>
      </c>
      <c r="L3950" s="362">
        <v>40998</v>
      </c>
      <c r="N3950" s="362">
        <v>40998</v>
      </c>
      <c r="P3950" s="356" t="s">
        <v>14019</v>
      </c>
    </row>
    <row r="3951" spans="1:16" x14ac:dyDescent="0.2">
      <c r="A3951" s="356" t="s">
        <v>10825</v>
      </c>
      <c r="B3951" s="356" t="s">
        <v>20503</v>
      </c>
      <c r="C3951" s="358" t="s">
        <v>12938</v>
      </c>
      <c r="D3951" s="358" t="s">
        <v>12939</v>
      </c>
      <c r="E3951" s="358" t="s">
        <v>20504</v>
      </c>
      <c r="G3951" s="358" t="s">
        <v>12886</v>
      </c>
      <c r="H3951" s="385">
        <v>16.91</v>
      </c>
      <c r="I3951" s="358" t="s">
        <v>12893</v>
      </c>
      <c r="J3951" s="358" t="s">
        <v>12888</v>
      </c>
      <c r="K3951" s="358" t="s">
        <v>13558</v>
      </c>
      <c r="L3951" s="362">
        <v>40996</v>
      </c>
      <c r="N3951" s="362">
        <v>40996</v>
      </c>
      <c r="P3951" s="356" t="s">
        <v>13605</v>
      </c>
    </row>
    <row r="3952" spans="1:16" x14ac:dyDescent="0.2">
      <c r="A3952" s="356" t="s">
        <v>10826</v>
      </c>
      <c r="B3952" s="356" t="s">
        <v>19194</v>
      </c>
      <c r="C3952" s="358" t="s">
        <v>12905</v>
      </c>
      <c r="D3952" s="358" t="s">
        <v>13075</v>
      </c>
      <c r="E3952" s="358" t="s">
        <v>19195</v>
      </c>
      <c r="G3952" s="358" t="s">
        <v>12886</v>
      </c>
      <c r="H3952" s="385">
        <v>6</v>
      </c>
      <c r="I3952" s="358" t="s">
        <v>12893</v>
      </c>
      <c r="J3952" s="358" t="s">
        <v>12888</v>
      </c>
      <c r="K3952" s="358" t="s">
        <v>13558</v>
      </c>
      <c r="L3952" s="362">
        <v>40988</v>
      </c>
      <c r="N3952" s="362">
        <v>40988</v>
      </c>
      <c r="P3952" s="356" t="s">
        <v>13605</v>
      </c>
    </row>
    <row r="3953" spans="1:16" x14ac:dyDescent="0.2">
      <c r="A3953" s="356" t="s">
        <v>10827</v>
      </c>
      <c r="B3953" s="356" t="s">
        <v>20505</v>
      </c>
      <c r="C3953" s="358" t="s">
        <v>13339</v>
      </c>
      <c r="D3953" s="358" t="s">
        <v>12984</v>
      </c>
      <c r="E3953" s="358" t="s">
        <v>13340</v>
      </c>
      <c r="G3953" s="358" t="s">
        <v>12886</v>
      </c>
      <c r="H3953" s="385">
        <v>381.76</v>
      </c>
      <c r="I3953" s="358" t="s">
        <v>12887</v>
      </c>
      <c r="J3953" s="358" t="s">
        <v>12908</v>
      </c>
      <c r="K3953" s="358" t="s">
        <v>13558</v>
      </c>
      <c r="L3953" s="362">
        <v>40904</v>
      </c>
      <c r="N3953" s="362">
        <v>40904</v>
      </c>
      <c r="P3953" s="356" t="s">
        <v>13318</v>
      </c>
    </row>
    <row r="3954" spans="1:16" x14ac:dyDescent="0.2">
      <c r="A3954" s="356" t="s">
        <v>10828</v>
      </c>
      <c r="B3954" s="356" t="s">
        <v>20506</v>
      </c>
      <c r="C3954" s="358" t="s">
        <v>13044</v>
      </c>
      <c r="D3954" s="358" t="s">
        <v>13045</v>
      </c>
      <c r="E3954" s="358" t="s">
        <v>20507</v>
      </c>
      <c r="G3954" s="358" t="s">
        <v>12886</v>
      </c>
      <c r="H3954" s="385">
        <v>85.56</v>
      </c>
      <c r="I3954" s="358" t="s">
        <v>12893</v>
      </c>
      <c r="J3954" s="358" t="s">
        <v>12888</v>
      </c>
      <c r="K3954" s="358" t="s">
        <v>13558</v>
      </c>
      <c r="L3954" s="362">
        <v>40843</v>
      </c>
      <c r="N3954" s="362">
        <v>40843</v>
      </c>
      <c r="P3954" s="356" t="s">
        <v>13605</v>
      </c>
    </row>
    <row r="3955" spans="1:16" x14ac:dyDescent="0.2">
      <c r="A3955" s="356" t="s">
        <v>10829</v>
      </c>
      <c r="B3955" s="356" t="s">
        <v>20508</v>
      </c>
      <c r="C3955" s="358" t="s">
        <v>12991</v>
      </c>
      <c r="D3955" s="358" t="s">
        <v>12992</v>
      </c>
      <c r="E3955" s="358" t="s">
        <v>20509</v>
      </c>
      <c r="G3955" s="358" t="s">
        <v>12886</v>
      </c>
      <c r="H3955" s="385">
        <v>8.4</v>
      </c>
      <c r="I3955" s="358" t="s">
        <v>12893</v>
      </c>
      <c r="J3955" s="358" t="s">
        <v>12888</v>
      </c>
      <c r="K3955" s="358" t="s">
        <v>13558</v>
      </c>
      <c r="L3955" s="362">
        <v>40890</v>
      </c>
      <c r="N3955" s="362">
        <v>40890</v>
      </c>
      <c r="P3955" s="356" t="s">
        <v>14019</v>
      </c>
    </row>
    <row r="3956" spans="1:16" x14ac:dyDescent="0.2">
      <c r="A3956" s="356" t="s">
        <v>10830</v>
      </c>
      <c r="B3956" s="356" t="s">
        <v>20510</v>
      </c>
      <c r="C3956" s="358" t="s">
        <v>12991</v>
      </c>
      <c r="D3956" s="358" t="s">
        <v>12992</v>
      </c>
      <c r="E3956" s="358" t="s">
        <v>20509</v>
      </c>
      <c r="G3956" s="358" t="s">
        <v>12886</v>
      </c>
      <c r="H3956" s="385">
        <v>4.2300000000000004</v>
      </c>
      <c r="I3956" s="358" t="s">
        <v>12893</v>
      </c>
      <c r="J3956" s="358" t="s">
        <v>12888</v>
      </c>
      <c r="K3956" s="358" t="s">
        <v>13558</v>
      </c>
      <c r="L3956" s="362">
        <v>41072</v>
      </c>
      <c r="N3956" s="362">
        <v>41072</v>
      </c>
      <c r="P3956" s="356" t="s">
        <v>14019</v>
      </c>
    </row>
    <row r="3957" spans="1:16" x14ac:dyDescent="0.2">
      <c r="A3957" s="356" t="s">
        <v>10831</v>
      </c>
      <c r="B3957" s="356" t="s">
        <v>20511</v>
      </c>
      <c r="C3957" s="358" t="s">
        <v>13179</v>
      </c>
      <c r="D3957" s="358" t="s">
        <v>13180</v>
      </c>
      <c r="E3957" s="358" t="s">
        <v>20512</v>
      </c>
      <c r="G3957" s="358" t="s">
        <v>12886</v>
      </c>
      <c r="H3957" s="385">
        <v>21.84</v>
      </c>
      <c r="I3957" s="358" t="s">
        <v>12893</v>
      </c>
      <c r="J3957" s="358" t="s">
        <v>12888</v>
      </c>
      <c r="K3957" s="358" t="s">
        <v>13558</v>
      </c>
      <c r="L3957" s="362">
        <v>40826</v>
      </c>
      <c r="N3957" s="362">
        <v>40826</v>
      </c>
      <c r="P3957" s="356" t="s">
        <v>13255</v>
      </c>
    </row>
    <row r="3958" spans="1:16" x14ac:dyDescent="0.2">
      <c r="A3958" s="356" t="s">
        <v>10832</v>
      </c>
      <c r="B3958" s="356" t="s">
        <v>20513</v>
      </c>
      <c r="C3958" s="358" t="s">
        <v>13595</v>
      </c>
      <c r="D3958" s="358" t="s">
        <v>13596</v>
      </c>
      <c r="E3958" s="358" t="s">
        <v>20514</v>
      </c>
      <c r="G3958" s="358" t="s">
        <v>12886</v>
      </c>
      <c r="H3958" s="385">
        <v>5.52</v>
      </c>
      <c r="I3958" s="358" t="s">
        <v>12893</v>
      </c>
      <c r="J3958" s="358" t="s">
        <v>12888</v>
      </c>
      <c r="K3958" s="358" t="s">
        <v>13558</v>
      </c>
      <c r="L3958" s="362">
        <v>40847</v>
      </c>
      <c r="N3958" s="362">
        <v>40847</v>
      </c>
      <c r="P3958" s="356" t="s">
        <v>13255</v>
      </c>
    </row>
    <row r="3959" spans="1:16" x14ac:dyDescent="0.2">
      <c r="A3959" s="356" t="s">
        <v>10833</v>
      </c>
      <c r="B3959" s="356" t="s">
        <v>20515</v>
      </c>
      <c r="C3959" s="358" t="s">
        <v>13374</v>
      </c>
      <c r="D3959" s="358" t="s">
        <v>12916</v>
      </c>
      <c r="E3959" s="358" t="s">
        <v>20516</v>
      </c>
      <c r="G3959" s="358" t="s">
        <v>12886</v>
      </c>
      <c r="H3959" s="385">
        <v>13.3</v>
      </c>
      <c r="I3959" s="358" t="s">
        <v>12893</v>
      </c>
      <c r="J3959" s="358" t="s">
        <v>12888</v>
      </c>
      <c r="K3959" s="358" t="s">
        <v>13558</v>
      </c>
      <c r="L3959" s="362">
        <v>40852</v>
      </c>
      <c r="N3959" s="362">
        <v>40852</v>
      </c>
      <c r="P3959" s="356" t="s">
        <v>13605</v>
      </c>
    </row>
    <row r="3960" spans="1:16" x14ac:dyDescent="0.2">
      <c r="A3960" s="356" t="s">
        <v>10834</v>
      </c>
      <c r="B3960" s="356" t="s">
        <v>20517</v>
      </c>
      <c r="C3960" s="358" t="s">
        <v>13031</v>
      </c>
      <c r="D3960" s="358" t="s">
        <v>12960</v>
      </c>
      <c r="E3960" s="358" t="s">
        <v>20518</v>
      </c>
      <c r="G3960" s="358" t="s">
        <v>12886</v>
      </c>
      <c r="H3960" s="385">
        <v>47.52</v>
      </c>
      <c r="I3960" s="358" t="s">
        <v>12887</v>
      </c>
      <c r="J3960" s="358" t="s">
        <v>12908</v>
      </c>
      <c r="K3960" s="358" t="s">
        <v>13558</v>
      </c>
      <c r="L3960" s="362">
        <v>40857</v>
      </c>
      <c r="N3960" s="362">
        <v>40857</v>
      </c>
      <c r="P3960" s="356" t="s">
        <v>13605</v>
      </c>
    </row>
    <row r="3961" spans="1:16" x14ac:dyDescent="0.2">
      <c r="A3961" s="356" t="s">
        <v>10835</v>
      </c>
      <c r="B3961" s="356" t="s">
        <v>20519</v>
      </c>
      <c r="C3961" s="358" t="s">
        <v>12905</v>
      </c>
      <c r="D3961" s="358" t="s">
        <v>12951</v>
      </c>
      <c r="E3961" s="358" t="s">
        <v>20520</v>
      </c>
      <c r="G3961" s="358" t="s">
        <v>12886</v>
      </c>
      <c r="H3961" s="385">
        <v>23.68</v>
      </c>
      <c r="I3961" s="358" t="s">
        <v>12893</v>
      </c>
      <c r="J3961" s="358" t="s">
        <v>12888</v>
      </c>
      <c r="K3961" s="358" t="s">
        <v>13558</v>
      </c>
      <c r="L3961" s="362">
        <v>40837</v>
      </c>
      <c r="N3961" s="362">
        <v>40837</v>
      </c>
      <c r="P3961" s="356" t="s">
        <v>13255</v>
      </c>
    </row>
    <row r="3962" spans="1:16" x14ac:dyDescent="0.2">
      <c r="A3962" s="356" t="s">
        <v>10836</v>
      </c>
      <c r="B3962" s="356" t="s">
        <v>20521</v>
      </c>
      <c r="C3962" s="358" t="s">
        <v>13176</v>
      </c>
      <c r="D3962" s="358" t="s">
        <v>13177</v>
      </c>
      <c r="E3962" s="358" t="s">
        <v>20522</v>
      </c>
      <c r="G3962" s="358" t="s">
        <v>12886</v>
      </c>
      <c r="H3962" s="385">
        <v>3.12</v>
      </c>
      <c r="I3962" s="358" t="s">
        <v>12893</v>
      </c>
      <c r="J3962" s="358" t="s">
        <v>12888</v>
      </c>
      <c r="K3962" s="358" t="s">
        <v>13558</v>
      </c>
      <c r="L3962" s="362">
        <v>40854</v>
      </c>
      <c r="N3962" s="362">
        <v>40854</v>
      </c>
      <c r="P3962" s="356" t="s">
        <v>13255</v>
      </c>
    </row>
    <row r="3963" spans="1:16" x14ac:dyDescent="0.2">
      <c r="A3963" s="356" t="s">
        <v>10837</v>
      </c>
      <c r="B3963" s="356" t="s">
        <v>20523</v>
      </c>
      <c r="C3963" s="358" t="s">
        <v>12972</v>
      </c>
      <c r="D3963" s="358" t="s">
        <v>12973</v>
      </c>
      <c r="E3963" s="358" t="s">
        <v>20524</v>
      </c>
      <c r="G3963" s="358" t="s">
        <v>12886</v>
      </c>
      <c r="H3963" s="385">
        <v>56.58</v>
      </c>
      <c r="I3963" s="358" t="s">
        <v>12893</v>
      </c>
      <c r="J3963" s="358" t="s">
        <v>12888</v>
      </c>
      <c r="K3963" s="358" t="s">
        <v>13558</v>
      </c>
      <c r="L3963" s="362">
        <v>40857</v>
      </c>
      <c r="N3963" s="362">
        <v>40857</v>
      </c>
      <c r="P3963" s="356" t="s">
        <v>13605</v>
      </c>
    </row>
    <row r="3964" spans="1:16" x14ac:dyDescent="0.2">
      <c r="A3964" s="356" t="s">
        <v>10838</v>
      </c>
      <c r="B3964" s="356" t="s">
        <v>20525</v>
      </c>
      <c r="C3964" s="358" t="s">
        <v>13044</v>
      </c>
      <c r="D3964" s="358" t="s">
        <v>13045</v>
      </c>
      <c r="E3964" s="358" t="s">
        <v>20526</v>
      </c>
      <c r="G3964" s="358" t="s">
        <v>12886</v>
      </c>
      <c r="H3964" s="385">
        <v>3.51</v>
      </c>
      <c r="I3964" s="358" t="s">
        <v>12893</v>
      </c>
      <c r="J3964" s="358" t="s">
        <v>12888</v>
      </c>
      <c r="K3964" s="358" t="s">
        <v>13558</v>
      </c>
      <c r="L3964" s="362">
        <v>40850</v>
      </c>
      <c r="N3964" s="362">
        <v>40850</v>
      </c>
      <c r="P3964" s="356" t="s">
        <v>13255</v>
      </c>
    </row>
    <row r="3965" spans="1:16" x14ac:dyDescent="0.2">
      <c r="A3965" s="356" t="s">
        <v>10839</v>
      </c>
      <c r="B3965" s="356" t="s">
        <v>20527</v>
      </c>
      <c r="C3965" s="358" t="s">
        <v>13082</v>
      </c>
      <c r="D3965" s="358" t="s">
        <v>12919</v>
      </c>
      <c r="E3965" s="358" t="s">
        <v>20528</v>
      </c>
      <c r="G3965" s="358" t="s">
        <v>12886</v>
      </c>
      <c r="H3965" s="385">
        <v>26.4</v>
      </c>
      <c r="I3965" s="358" t="s">
        <v>12893</v>
      </c>
      <c r="J3965" s="358" t="s">
        <v>12888</v>
      </c>
      <c r="K3965" s="358" t="s">
        <v>13558</v>
      </c>
      <c r="L3965" s="362">
        <v>40861</v>
      </c>
      <c r="N3965" s="362">
        <v>40861</v>
      </c>
      <c r="P3965" s="356" t="s">
        <v>13255</v>
      </c>
    </row>
    <row r="3966" spans="1:16" x14ac:dyDescent="0.2">
      <c r="A3966" s="356" t="s">
        <v>10840</v>
      </c>
      <c r="B3966" s="356" t="s">
        <v>20529</v>
      </c>
      <c r="C3966" s="358" t="s">
        <v>12883</v>
      </c>
      <c r="D3966" s="358" t="s">
        <v>12884</v>
      </c>
      <c r="E3966" s="358" t="s">
        <v>20530</v>
      </c>
      <c r="G3966" s="358" t="s">
        <v>12886</v>
      </c>
      <c r="H3966" s="385">
        <v>8.93</v>
      </c>
      <c r="I3966" s="358" t="s">
        <v>12893</v>
      </c>
      <c r="J3966" s="358" t="s">
        <v>12888</v>
      </c>
      <c r="K3966" s="358" t="s">
        <v>13558</v>
      </c>
      <c r="L3966" s="362">
        <v>40862</v>
      </c>
      <c r="N3966" s="362">
        <v>40862</v>
      </c>
      <c r="P3966" s="356" t="s">
        <v>13255</v>
      </c>
    </row>
    <row r="3967" spans="1:16" x14ac:dyDescent="0.2">
      <c r="A3967" s="356" t="s">
        <v>10841</v>
      </c>
      <c r="B3967" s="356" t="s">
        <v>20531</v>
      </c>
      <c r="C3967" s="358" t="s">
        <v>12905</v>
      </c>
      <c r="D3967" s="358" t="s">
        <v>12945</v>
      </c>
      <c r="E3967" s="358" t="s">
        <v>20532</v>
      </c>
      <c r="G3967" s="358" t="s">
        <v>12886</v>
      </c>
      <c r="H3967" s="385">
        <v>3.24</v>
      </c>
      <c r="I3967" s="358" t="s">
        <v>12893</v>
      </c>
      <c r="J3967" s="358" t="s">
        <v>12888</v>
      </c>
      <c r="K3967" s="358" t="s">
        <v>13558</v>
      </c>
      <c r="L3967" s="362">
        <v>40807</v>
      </c>
      <c r="N3967" s="362">
        <v>40807</v>
      </c>
      <c r="P3967" s="356" t="s">
        <v>13255</v>
      </c>
    </row>
    <row r="3968" spans="1:16" x14ac:dyDescent="0.2">
      <c r="A3968" s="356" t="s">
        <v>10842</v>
      </c>
      <c r="B3968" s="356" t="s">
        <v>20533</v>
      </c>
      <c r="C3968" s="358" t="s">
        <v>13230</v>
      </c>
      <c r="D3968" s="358" t="s">
        <v>13231</v>
      </c>
      <c r="E3968" s="358" t="s">
        <v>20534</v>
      </c>
      <c r="G3968" s="358" t="s">
        <v>12886</v>
      </c>
      <c r="H3968" s="385">
        <v>3.5</v>
      </c>
      <c r="I3968" s="358" t="s">
        <v>12893</v>
      </c>
      <c r="J3968" s="358" t="s">
        <v>12888</v>
      </c>
      <c r="K3968" s="358" t="s">
        <v>13558</v>
      </c>
      <c r="L3968" s="362">
        <v>40847</v>
      </c>
      <c r="N3968" s="362">
        <v>40847</v>
      </c>
      <c r="P3968" s="356" t="s">
        <v>13255</v>
      </c>
    </row>
    <row r="3969" spans="1:16" x14ac:dyDescent="0.2">
      <c r="A3969" s="356" t="s">
        <v>10843</v>
      </c>
      <c r="B3969" s="356" t="s">
        <v>20535</v>
      </c>
      <c r="C3969" s="358" t="s">
        <v>12962</v>
      </c>
      <c r="D3969" s="358" t="s">
        <v>12963</v>
      </c>
      <c r="E3969" s="358" t="s">
        <v>20536</v>
      </c>
      <c r="G3969" s="358" t="s">
        <v>12886</v>
      </c>
      <c r="H3969" s="385">
        <v>864</v>
      </c>
      <c r="I3969" s="358" t="s">
        <v>12887</v>
      </c>
      <c r="J3969" s="358" t="s">
        <v>12908</v>
      </c>
      <c r="K3969" s="358" t="s">
        <v>13558</v>
      </c>
      <c r="L3969" s="362">
        <v>40896</v>
      </c>
      <c r="N3969" s="362">
        <v>40896</v>
      </c>
      <c r="P3969" s="356" t="s">
        <v>13318</v>
      </c>
    </row>
    <row r="3970" spans="1:16" x14ac:dyDescent="0.2">
      <c r="A3970" s="356" t="s">
        <v>10844</v>
      </c>
      <c r="B3970" s="356" t="s">
        <v>20537</v>
      </c>
      <c r="C3970" s="358" t="s">
        <v>13082</v>
      </c>
      <c r="D3970" s="358" t="s">
        <v>12919</v>
      </c>
      <c r="E3970" s="358" t="s">
        <v>20181</v>
      </c>
      <c r="G3970" s="358" t="s">
        <v>12886</v>
      </c>
      <c r="H3970" s="385">
        <v>12.96</v>
      </c>
      <c r="I3970" s="358" t="s">
        <v>12893</v>
      </c>
      <c r="J3970" s="358" t="s">
        <v>12888</v>
      </c>
      <c r="K3970" s="358" t="s">
        <v>13558</v>
      </c>
      <c r="L3970" s="362">
        <v>40863</v>
      </c>
      <c r="N3970" s="362">
        <v>40863</v>
      </c>
      <c r="P3970" s="356" t="s">
        <v>13255</v>
      </c>
    </row>
    <row r="3971" spans="1:16" x14ac:dyDescent="0.2">
      <c r="A3971" s="356" t="s">
        <v>10845</v>
      </c>
      <c r="B3971" s="356" t="s">
        <v>20538</v>
      </c>
      <c r="C3971" s="358" t="s">
        <v>12965</v>
      </c>
      <c r="D3971" s="358" t="s">
        <v>12966</v>
      </c>
      <c r="E3971" s="358" t="s">
        <v>18750</v>
      </c>
      <c r="G3971" s="358" t="s">
        <v>12886</v>
      </c>
      <c r="H3971" s="385">
        <v>25.2</v>
      </c>
      <c r="I3971" s="358" t="s">
        <v>12893</v>
      </c>
      <c r="J3971" s="358" t="s">
        <v>12888</v>
      </c>
      <c r="K3971" s="358" t="s">
        <v>13558</v>
      </c>
      <c r="L3971" s="362">
        <v>40858</v>
      </c>
      <c r="N3971" s="362">
        <v>40858</v>
      </c>
      <c r="P3971" s="356" t="s">
        <v>13255</v>
      </c>
    </row>
    <row r="3972" spans="1:16" x14ac:dyDescent="0.2">
      <c r="A3972" s="356" t="s">
        <v>10846</v>
      </c>
      <c r="B3972" s="356" t="s">
        <v>20539</v>
      </c>
      <c r="C3972" s="358" t="s">
        <v>13599</v>
      </c>
      <c r="D3972" s="358" t="s">
        <v>12931</v>
      </c>
      <c r="E3972" s="358" t="s">
        <v>20540</v>
      </c>
      <c r="G3972" s="358" t="s">
        <v>12886</v>
      </c>
      <c r="H3972" s="385">
        <v>23.734999999999999</v>
      </c>
      <c r="I3972" s="358" t="s">
        <v>12893</v>
      </c>
      <c r="J3972" s="358" t="s">
        <v>12888</v>
      </c>
      <c r="K3972" s="358" t="s">
        <v>13558</v>
      </c>
      <c r="L3972" s="362">
        <v>40893</v>
      </c>
      <c r="N3972" s="362">
        <v>40893</v>
      </c>
      <c r="P3972" s="356" t="s">
        <v>13255</v>
      </c>
    </row>
    <row r="3973" spans="1:16" x14ac:dyDescent="0.2">
      <c r="A3973" s="356" t="s">
        <v>10847</v>
      </c>
      <c r="B3973" s="356" t="s">
        <v>20541</v>
      </c>
      <c r="C3973" s="358" t="s">
        <v>12938</v>
      </c>
      <c r="D3973" s="358" t="s">
        <v>12939</v>
      </c>
      <c r="E3973" s="358" t="s">
        <v>20542</v>
      </c>
      <c r="G3973" s="358" t="s">
        <v>12886</v>
      </c>
      <c r="H3973" s="385">
        <v>63.945</v>
      </c>
      <c r="I3973" s="358" t="s">
        <v>12893</v>
      </c>
      <c r="J3973" s="358" t="s">
        <v>12888</v>
      </c>
      <c r="K3973" s="358" t="s">
        <v>13558</v>
      </c>
      <c r="L3973" s="362">
        <v>40882</v>
      </c>
      <c r="N3973" s="362">
        <v>40882</v>
      </c>
      <c r="P3973" s="356" t="s">
        <v>13605</v>
      </c>
    </row>
    <row r="3974" spans="1:16" x14ac:dyDescent="0.2">
      <c r="A3974" s="356" t="s">
        <v>10848</v>
      </c>
      <c r="B3974" s="356" t="s">
        <v>20543</v>
      </c>
      <c r="C3974" s="358" t="s">
        <v>12933</v>
      </c>
      <c r="D3974" s="358" t="s">
        <v>12934</v>
      </c>
      <c r="E3974" s="358" t="s">
        <v>20544</v>
      </c>
      <c r="G3974" s="358" t="s">
        <v>12886</v>
      </c>
      <c r="H3974" s="385">
        <v>29.9</v>
      </c>
      <c r="I3974" s="358" t="s">
        <v>12893</v>
      </c>
      <c r="J3974" s="358" t="s">
        <v>12888</v>
      </c>
      <c r="K3974" s="358" t="s">
        <v>13558</v>
      </c>
      <c r="L3974" s="362">
        <v>40845</v>
      </c>
      <c r="N3974" s="362">
        <v>40845</v>
      </c>
      <c r="P3974" s="356" t="s">
        <v>13255</v>
      </c>
    </row>
    <row r="3975" spans="1:16" x14ac:dyDescent="0.2">
      <c r="A3975" s="356" t="s">
        <v>10849</v>
      </c>
      <c r="B3975" s="356" t="s">
        <v>20545</v>
      </c>
      <c r="C3975" s="358" t="s">
        <v>12905</v>
      </c>
      <c r="D3975" s="358" t="s">
        <v>13152</v>
      </c>
      <c r="E3975" s="358" t="s">
        <v>20546</v>
      </c>
      <c r="G3975" s="358" t="s">
        <v>12886</v>
      </c>
      <c r="H3975" s="385">
        <v>22.08</v>
      </c>
      <c r="I3975" s="358" t="s">
        <v>12893</v>
      </c>
      <c r="J3975" s="358" t="s">
        <v>12888</v>
      </c>
      <c r="K3975" s="358" t="s">
        <v>13558</v>
      </c>
      <c r="L3975" s="362">
        <v>40886</v>
      </c>
      <c r="N3975" s="362">
        <v>40886</v>
      </c>
      <c r="P3975" s="356" t="s">
        <v>13255</v>
      </c>
    </row>
    <row r="3976" spans="1:16" x14ac:dyDescent="0.2">
      <c r="A3976" s="356" t="s">
        <v>10850</v>
      </c>
      <c r="B3976" s="356" t="s">
        <v>20547</v>
      </c>
      <c r="C3976" s="358" t="s">
        <v>12905</v>
      </c>
      <c r="D3976" s="358" t="s">
        <v>12906</v>
      </c>
      <c r="E3976" s="358" t="s">
        <v>20548</v>
      </c>
      <c r="G3976" s="358" t="s">
        <v>12886</v>
      </c>
      <c r="H3976" s="385">
        <v>22.8</v>
      </c>
      <c r="I3976" s="358" t="s">
        <v>12893</v>
      </c>
      <c r="J3976" s="358" t="s">
        <v>12888</v>
      </c>
      <c r="K3976" s="358" t="s">
        <v>13558</v>
      </c>
      <c r="L3976" s="362">
        <v>40833</v>
      </c>
      <c r="N3976" s="362">
        <v>40833</v>
      </c>
      <c r="P3976" s="356" t="s">
        <v>13255</v>
      </c>
    </row>
    <row r="3977" spans="1:16" x14ac:dyDescent="0.2">
      <c r="A3977" s="356" t="s">
        <v>10851</v>
      </c>
      <c r="B3977" s="356" t="s">
        <v>20549</v>
      </c>
      <c r="C3977" s="358" t="s">
        <v>13922</v>
      </c>
      <c r="D3977" s="358" t="s">
        <v>13106</v>
      </c>
      <c r="E3977" s="358" t="s">
        <v>20550</v>
      </c>
      <c r="G3977" s="358" t="s">
        <v>12886</v>
      </c>
      <c r="H3977" s="385">
        <v>10.4</v>
      </c>
      <c r="I3977" s="358" t="s">
        <v>12893</v>
      </c>
      <c r="J3977" s="358" t="s">
        <v>12888</v>
      </c>
      <c r="K3977" s="358" t="s">
        <v>13558</v>
      </c>
      <c r="L3977" s="362">
        <v>40858</v>
      </c>
      <c r="N3977" s="362">
        <v>40858</v>
      </c>
      <c r="P3977" s="356" t="s">
        <v>13255</v>
      </c>
    </row>
    <row r="3978" spans="1:16" x14ac:dyDescent="0.2">
      <c r="A3978" s="356" t="s">
        <v>10852</v>
      </c>
      <c r="B3978" s="356" t="s">
        <v>20551</v>
      </c>
      <c r="C3978" s="358" t="s">
        <v>12941</v>
      </c>
      <c r="D3978" s="358" t="s">
        <v>12942</v>
      </c>
      <c r="E3978" s="358" t="s">
        <v>16506</v>
      </c>
      <c r="G3978" s="358" t="s">
        <v>12886</v>
      </c>
      <c r="H3978" s="385">
        <v>8.4600000000000009</v>
      </c>
      <c r="I3978" s="358" t="s">
        <v>12893</v>
      </c>
      <c r="J3978" s="358" t="s">
        <v>12888</v>
      </c>
      <c r="K3978" s="358" t="s">
        <v>13558</v>
      </c>
      <c r="L3978" s="362">
        <v>40863</v>
      </c>
      <c r="N3978" s="362">
        <v>40863</v>
      </c>
      <c r="P3978" s="356" t="s">
        <v>13255</v>
      </c>
    </row>
    <row r="3979" spans="1:16" x14ac:dyDescent="0.2">
      <c r="A3979" s="356" t="s">
        <v>10853</v>
      </c>
      <c r="B3979" s="356" t="s">
        <v>20552</v>
      </c>
      <c r="C3979" s="358" t="s">
        <v>15523</v>
      </c>
      <c r="D3979" s="358" t="s">
        <v>12916</v>
      </c>
      <c r="E3979" s="358" t="s">
        <v>15574</v>
      </c>
      <c r="G3979" s="358" t="s">
        <v>12886</v>
      </c>
      <c r="H3979" s="385">
        <v>6.58</v>
      </c>
      <c r="I3979" s="358" t="s">
        <v>12893</v>
      </c>
      <c r="J3979" s="358" t="s">
        <v>12888</v>
      </c>
      <c r="K3979" s="358" t="s">
        <v>13558</v>
      </c>
      <c r="L3979" s="362">
        <v>40836</v>
      </c>
      <c r="N3979" s="362">
        <v>40836</v>
      </c>
      <c r="P3979" s="356" t="s">
        <v>13255</v>
      </c>
    </row>
    <row r="3980" spans="1:16" x14ac:dyDescent="0.2">
      <c r="A3980" s="356" t="s">
        <v>10854</v>
      </c>
      <c r="B3980" s="356" t="s">
        <v>20553</v>
      </c>
      <c r="C3980" s="358" t="s">
        <v>13022</v>
      </c>
      <c r="D3980" s="358" t="s">
        <v>12931</v>
      </c>
      <c r="E3980" s="358" t="s">
        <v>20554</v>
      </c>
      <c r="G3980" s="358" t="s">
        <v>12886</v>
      </c>
      <c r="H3980" s="385">
        <v>11.52</v>
      </c>
      <c r="I3980" s="358" t="s">
        <v>12893</v>
      </c>
      <c r="J3980" s="358" t="s">
        <v>12888</v>
      </c>
      <c r="K3980" s="358" t="s">
        <v>13558</v>
      </c>
      <c r="L3980" s="362">
        <v>40866</v>
      </c>
      <c r="N3980" s="362">
        <v>40866</v>
      </c>
      <c r="P3980" s="356" t="s">
        <v>13255</v>
      </c>
    </row>
    <row r="3981" spans="1:16" x14ac:dyDescent="0.2">
      <c r="A3981" s="356" t="s">
        <v>10855</v>
      </c>
      <c r="B3981" s="356" t="s">
        <v>20555</v>
      </c>
      <c r="C3981" s="358" t="s">
        <v>13001</v>
      </c>
      <c r="D3981" s="358" t="s">
        <v>12916</v>
      </c>
      <c r="E3981" s="358" t="s">
        <v>12920</v>
      </c>
      <c r="G3981" s="358" t="s">
        <v>12886</v>
      </c>
      <c r="H3981" s="385">
        <v>13.8</v>
      </c>
      <c r="I3981" s="358" t="s">
        <v>12893</v>
      </c>
      <c r="J3981" s="358" t="s">
        <v>12888</v>
      </c>
      <c r="K3981" s="358" t="s">
        <v>13558</v>
      </c>
      <c r="L3981" s="362">
        <v>40870</v>
      </c>
      <c r="N3981" s="362">
        <v>40870</v>
      </c>
      <c r="P3981" s="356" t="s">
        <v>13255</v>
      </c>
    </row>
    <row r="3982" spans="1:16" x14ac:dyDescent="0.2">
      <c r="A3982" s="356" t="s">
        <v>10856</v>
      </c>
      <c r="B3982" s="356" t="s">
        <v>20556</v>
      </c>
      <c r="C3982" s="358" t="s">
        <v>13847</v>
      </c>
      <c r="D3982" s="358" t="s">
        <v>12997</v>
      </c>
      <c r="E3982" s="358" t="s">
        <v>20557</v>
      </c>
      <c r="G3982" s="358" t="s">
        <v>12886</v>
      </c>
      <c r="H3982" s="385">
        <v>10.8</v>
      </c>
      <c r="I3982" s="358" t="s">
        <v>12893</v>
      </c>
      <c r="J3982" s="358" t="s">
        <v>12888</v>
      </c>
      <c r="K3982" s="358" t="s">
        <v>13558</v>
      </c>
      <c r="L3982" s="362">
        <v>40870</v>
      </c>
      <c r="N3982" s="362">
        <v>40870</v>
      </c>
      <c r="P3982" s="356" t="s">
        <v>13255</v>
      </c>
    </row>
    <row r="3983" spans="1:16" x14ac:dyDescent="0.2">
      <c r="A3983" s="356" t="s">
        <v>10857</v>
      </c>
      <c r="B3983" s="356" t="s">
        <v>20558</v>
      </c>
      <c r="C3983" s="358" t="s">
        <v>15171</v>
      </c>
      <c r="D3983" s="358" t="s">
        <v>12891</v>
      </c>
      <c r="E3983" s="358" t="s">
        <v>20559</v>
      </c>
      <c r="G3983" s="358" t="s">
        <v>12886</v>
      </c>
      <c r="H3983" s="385">
        <v>5.04</v>
      </c>
      <c r="I3983" s="358" t="s">
        <v>12893</v>
      </c>
      <c r="J3983" s="358" t="s">
        <v>12888</v>
      </c>
      <c r="K3983" s="358" t="s">
        <v>13558</v>
      </c>
      <c r="L3983" s="362">
        <v>40897</v>
      </c>
      <c r="N3983" s="362">
        <v>40897</v>
      </c>
      <c r="P3983" s="356" t="s">
        <v>13255</v>
      </c>
    </row>
    <row r="3984" spans="1:16" x14ac:dyDescent="0.2">
      <c r="A3984" s="356" t="s">
        <v>10858</v>
      </c>
      <c r="B3984" s="356" t="s">
        <v>20560</v>
      </c>
      <c r="C3984" s="358" t="s">
        <v>13374</v>
      </c>
      <c r="D3984" s="358" t="s">
        <v>12916</v>
      </c>
      <c r="E3984" s="358" t="s">
        <v>20516</v>
      </c>
      <c r="G3984" s="358" t="s">
        <v>12886</v>
      </c>
      <c r="H3984" s="385">
        <v>47.515000000000001</v>
      </c>
      <c r="I3984" s="358" t="s">
        <v>12893</v>
      </c>
      <c r="J3984" s="358" t="s">
        <v>12888</v>
      </c>
      <c r="K3984" s="358" t="s">
        <v>13558</v>
      </c>
      <c r="L3984" s="362">
        <v>40754</v>
      </c>
      <c r="N3984" s="362">
        <v>40754</v>
      </c>
      <c r="P3984" s="356" t="s">
        <v>13605</v>
      </c>
    </row>
    <row r="3985" spans="1:16" x14ac:dyDescent="0.2">
      <c r="A3985" s="356" t="s">
        <v>10859</v>
      </c>
      <c r="B3985" s="356" t="s">
        <v>20561</v>
      </c>
      <c r="C3985" s="358" t="s">
        <v>12941</v>
      </c>
      <c r="D3985" s="358" t="s">
        <v>12942</v>
      </c>
      <c r="E3985" s="358" t="s">
        <v>20562</v>
      </c>
      <c r="G3985" s="358" t="s">
        <v>12886</v>
      </c>
      <c r="H3985" s="385">
        <v>21.12</v>
      </c>
      <c r="I3985" s="358" t="s">
        <v>12893</v>
      </c>
      <c r="J3985" s="358" t="s">
        <v>12888</v>
      </c>
      <c r="K3985" s="358" t="s">
        <v>13558</v>
      </c>
      <c r="L3985" s="362">
        <v>40869</v>
      </c>
      <c r="N3985" s="362">
        <v>40869</v>
      </c>
      <c r="P3985" s="356" t="s">
        <v>13255</v>
      </c>
    </row>
    <row r="3986" spans="1:16" x14ac:dyDescent="0.2">
      <c r="A3986" s="356" t="s">
        <v>10860</v>
      </c>
      <c r="B3986" s="356" t="s">
        <v>20563</v>
      </c>
      <c r="C3986" s="358" t="s">
        <v>13560</v>
      </c>
      <c r="D3986" s="358" t="s">
        <v>12916</v>
      </c>
      <c r="E3986" s="358" t="s">
        <v>20564</v>
      </c>
      <c r="G3986" s="358" t="s">
        <v>12886</v>
      </c>
      <c r="H3986" s="385">
        <v>95.28</v>
      </c>
      <c r="I3986" s="358" t="s">
        <v>12893</v>
      </c>
      <c r="J3986" s="358" t="s">
        <v>12908</v>
      </c>
      <c r="K3986" s="358" t="s">
        <v>13558</v>
      </c>
      <c r="L3986" s="362">
        <v>40891</v>
      </c>
      <c r="N3986" s="362">
        <v>40891</v>
      </c>
      <c r="P3986" s="356" t="s">
        <v>13605</v>
      </c>
    </row>
    <row r="3987" spans="1:16" x14ac:dyDescent="0.2">
      <c r="A3987" s="356" t="s">
        <v>10861</v>
      </c>
      <c r="B3987" s="356" t="s">
        <v>20565</v>
      </c>
      <c r="C3987" s="358" t="s">
        <v>13097</v>
      </c>
      <c r="D3987" s="358" t="s">
        <v>12910</v>
      </c>
      <c r="E3987" s="358" t="s">
        <v>20566</v>
      </c>
      <c r="G3987" s="358" t="s">
        <v>12886</v>
      </c>
      <c r="H3987" s="385">
        <v>148.08000000000001</v>
      </c>
      <c r="I3987" s="358" t="s">
        <v>12887</v>
      </c>
      <c r="J3987" s="358" t="s">
        <v>12888</v>
      </c>
      <c r="K3987" s="358" t="s">
        <v>13558</v>
      </c>
      <c r="L3987" s="362">
        <v>40879</v>
      </c>
      <c r="N3987" s="362">
        <v>40879</v>
      </c>
      <c r="P3987" s="356" t="s">
        <v>13318</v>
      </c>
    </row>
    <row r="3988" spans="1:16" x14ac:dyDescent="0.2">
      <c r="A3988" s="356" t="s">
        <v>10862</v>
      </c>
      <c r="B3988" s="356" t="s">
        <v>20567</v>
      </c>
      <c r="C3988" s="358" t="s">
        <v>13154</v>
      </c>
      <c r="D3988" s="358" t="s">
        <v>12960</v>
      </c>
      <c r="E3988" s="358" t="s">
        <v>20568</v>
      </c>
      <c r="G3988" s="358" t="s">
        <v>12886</v>
      </c>
      <c r="H3988" s="385">
        <v>4.32</v>
      </c>
      <c r="I3988" s="358" t="s">
        <v>12893</v>
      </c>
      <c r="J3988" s="358" t="s">
        <v>12888</v>
      </c>
      <c r="K3988" s="358" t="s">
        <v>13558</v>
      </c>
      <c r="L3988" s="362">
        <v>40880</v>
      </c>
      <c r="N3988" s="362">
        <v>40880</v>
      </c>
      <c r="P3988" s="356" t="s">
        <v>13255</v>
      </c>
    </row>
    <row r="3989" spans="1:16" x14ac:dyDescent="0.2">
      <c r="A3989" s="356" t="s">
        <v>10863</v>
      </c>
      <c r="B3989" s="356" t="s">
        <v>20569</v>
      </c>
      <c r="C3989" s="358" t="s">
        <v>13031</v>
      </c>
      <c r="D3989" s="358" t="s">
        <v>12960</v>
      </c>
      <c r="E3989" s="358" t="s">
        <v>20570</v>
      </c>
      <c r="G3989" s="358" t="s">
        <v>12886</v>
      </c>
      <c r="H3989" s="385">
        <v>12.455</v>
      </c>
      <c r="I3989" s="358" t="s">
        <v>12893</v>
      </c>
      <c r="J3989" s="358" t="s">
        <v>12888</v>
      </c>
      <c r="K3989" s="358" t="s">
        <v>13558</v>
      </c>
      <c r="L3989" s="362">
        <v>40876</v>
      </c>
      <c r="N3989" s="362">
        <v>40876</v>
      </c>
      <c r="P3989" s="356" t="s">
        <v>13255</v>
      </c>
    </row>
    <row r="3990" spans="1:16" x14ac:dyDescent="0.2">
      <c r="A3990" s="356" t="s">
        <v>10864</v>
      </c>
      <c r="B3990" s="356" t="s">
        <v>20571</v>
      </c>
      <c r="C3990" s="358" t="s">
        <v>13160</v>
      </c>
      <c r="D3990" s="358" t="s">
        <v>12984</v>
      </c>
      <c r="E3990" s="358" t="s">
        <v>20572</v>
      </c>
      <c r="G3990" s="358" t="s">
        <v>12886</v>
      </c>
      <c r="H3990" s="385">
        <v>11.448</v>
      </c>
      <c r="I3990" s="358" t="s">
        <v>12893</v>
      </c>
      <c r="J3990" s="358" t="s">
        <v>12888</v>
      </c>
      <c r="K3990" s="358" t="s">
        <v>13558</v>
      </c>
      <c r="L3990" s="362">
        <v>40893</v>
      </c>
      <c r="N3990" s="362">
        <v>40893</v>
      </c>
      <c r="P3990" s="356" t="s">
        <v>13255</v>
      </c>
    </row>
    <row r="3991" spans="1:16" x14ac:dyDescent="0.2">
      <c r="A3991" s="356" t="s">
        <v>10865</v>
      </c>
      <c r="B3991" s="356" t="s">
        <v>20573</v>
      </c>
      <c r="C3991" s="358" t="s">
        <v>12890</v>
      </c>
      <c r="D3991" s="358" t="s">
        <v>12891</v>
      </c>
      <c r="E3991" s="358" t="s">
        <v>20574</v>
      </c>
      <c r="G3991" s="358" t="s">
        <v>12886</v>
      </c>
      <c r="H3991" s="385">
        <v>9.24</v>
      </c>
      <c r="I3991" s="358" t="s">
        <v>12893</v>
      </c>
      <c r="J3991" s="358" t="s">
        <v>12888</v>
      </c>
      <c r="K3991" s="358" t="s">
        <v>13558</v>
      </c>
      <c r="L3991" s="362">
        <v>40871</v>
      </c>
      <c r="N3991" s="362">
        <v>40871</v>
      </c>
      <c r="P3991" s="356" t="s">
        <v>13255</v>
      </c>
    </row>
    <row r="3992" spans="1:16" x14ac:dyDescent="0.2">
      <c r="A3992" s="356" t="s">
        <v>10866</v>
      </c>
      <c r="B3992" s="356" t="s">
        <v>20575</v>
      </c>
      <c r="C3992" s="358" t="s">
        <v>16099</v>
      </c>
      <c r="D3992" s="358" t="s">
        <v>13130</v>
      </c>
      <c r="E3992" s="358" t="s">
        <v>14634</v>
      </c>
      <c r="G3992" s="358" t="s">
        <v>12886</v>
      </c>
      <c r="H3992" s="385">
        <v>12.72</v>
      </c>
      <c r="I3992" s="358" t="s">
        <v>12893</v>
      </c>
      <c r="J3992" s="358" t="s">
        <v>12888</v>
      </c>
      <c r="K3992" s="358" t="s">
        <v>13558</v>
      </c>
      <c r="L3992" s="362">
        <v>40869</v>
      </c>
      <c r="N3992" s="362">
        <v>40869</v>
      </c>
      <c r="P3992" s="356" t="s">
        <v>13255</v>
      </c>
    </row>
    <row r="3993" spans="1:16" x14ac:dyDescent="0.2">
      <c r="A3993" s="356" t="s">
        <v>10867</v>
      </c>
      <c r="B3993" s="356" t="s">
        <v>20576</v>
      </c>
      <c r="C3993" s="358" t="s">
        <v>16099</v>
      </c>
      <c r="D3993" s="358" t="s">
        <v>13130</v>
      </c>
      <c r="E3993" s="358" t="s">
        <v>14293</v>
      </c>
      <c r="G3993" s="358" t="s">
        <v>12886</v>
      </c>
      <c r="H3993" s="385">
        <v>11.52</v>
      </c>
      <c r="I3993" s="358" t="s">
        <v>12893</v>
      </c>
      <c r="J3993" s="358" t="s">
        <v>12888</v>
      </c>
      <c r="K3993" s="358" t="s">
        <v>13558</v>
      </c>
      <c r="L3993" s="362">
        <v>40869</v>
      </c>
      <c r="N3993" s="362">
        <v>40869</v>
      </c>
      <c r="P3993" s="356" t="s">
        <v>13255</v>
      </c>
    </row>
    <row r="3994" spans="1:16" x14ac:dyDescent="0.2">
      <c r="A3994" s="356" t="s">
        <v>10868</v>
      </c>
      <c r="B3994" s="356" t="s">
        <v>20577</v>
      </c>
      <c r="C3994" s="358" t="s">
        <v>12905</v>
      </c>
      <c r="D3994" s="358" t="s">
        <v>12906</v>
      </c>
      <c r="E3994" s="358" t="s">
        <v>20578</v>
      </c>
      <c r="G3994" s="358" t="s">
        <v>12886</v>
      </c>
      <c r="H3994" s="385">
        <v>87.84</v>
      </c>
      <c r="I3994" s="358" t="s">
        <v>12887</v>
      </c>
      <c r="J3994" s="358" t="s">
        <v>12908</v>
      </c>
      <c r="K3994" s="358" t="s">
        <v>13558</v>
      </c>
      <c r="L3994" s="362">
        <v>40893</v>
      </c>
      <c r="N3994" s="362">
        <v>40893</v>
      </c>
      <c r="P3994" s="356" t="s">
        <v>13605</v>
      </c>
    </row>
    <row r="3995" spans="1:16" x14ac:dyDescent="0.2">
      <c r="A3995" s="356" t="s">
        <v>10869</v>
      </c>
      <c r="B3995" s="356" t="s">
        <v>20579</v>
      </c>
      <c r="C3995" s="358" t="s">
        <v>12933</v>
      </c>
      <c r="D3995" s="358" t="s">
        <v>12934</v>
      </c>
      <c r="E3995" s="358" t="s">
        <v>20580</v>
      </c>
      <c r="G3995" s="358" t="s">
        <v>12886</v>
      </c>
      <c r="H3995" s="385">
        <v>76.319999999999993</v>
      </c>
      <c r="I3995" s="358" t="s">
        <v>12887</v>
      </c>
      <c r="J3995" s="358" t="s">
        <v>12888</v>
      </c>
      <c r="K3995" s="358" t="s">
        <v>13558</v>
      </c>
      <c r="L3995" s="362">
        <v>40899</v>
      </c>
      <c r="N3995" s="362">
        <v>40899</v>
      </c>
      <c r="P3995" s="356" t="s">
        <v>13605</v>
      </c>
    </row>
    <row r="3996" spans="1:16" x14ac:dyDescent="0.2">
      <c r="A3996" s="356" t="s">
        <v>10870</v>
      </c>
      <c r="B3996" s="356" t="s">
        <v>20581</v>
      </c>
      <c r="C3996" s="358" t="s">
        <v>13154</v>
      </c>
      <c r="D3996" s="358" t="s">
        <v>12960</v>
      </c>
      <c r="E3996" s="358" t="s">
        <v>20582</v>
      </c>
      <c r="G3996" s="358" t="s">
        <v>12886</v>
      </c>
      <c r="H3996" s="385">
        <v>2.35</v>
      </c>
      <c r="I3996" s="358" t="s">
        <v>12893</v>
      </c>
      <c r="J3996" s="358" t="s">
        <v>12888</v>
      </c>
      <c r="K3996" s="358" t="s">
        <v>13558</v>
      </c>
      <c r="L3996" s="362">
        <v>40879</v>
      </c>
      <c r="N3996" s="362">
        <v>40879</v>
      </c>
      <c r="P3996" s="356" t="s">
        <v>13255</v>
      </c>
    </row>
    <row r="3997" spans="1:16" x14ac:dyDescent="0.2">
      <c r="A3997" s="356" t="s">
        <v>10871</v>
      </c>
      <c r="B3997" s="356" t="s">
        <v>20583</v>
      </c>
      <c r="C3997" s="358" t="s">
        <v>16855</v>
      </c>
      <c r="D3997" s="358" t="s">
        <v>12997</v>
      </c>
      <c r="E3997" s="358" t="s">
        <v>20584</v>
      </c>
      <c r="G3997" s="358" t="s">
        <v>12886</v>
      </c>
      <c r="H3997" s="385">
        <v>29.61</v>
      </c>
      <c r="I3997" s="358" t="s">
        <v>12893</v>
      </c>
      <c r="J3997" s="358" t="s">
        <v>12888</v>
      </c>
      <c r="K3997" s="358" t="s">
        <v>13558</v>
      </c>
      <c r="L3997" s="362">
        <v>40875</v>
      </c>
      <c r="N3997" s="362">
        <v>40875</v>
      </c>
      <c r="P3997" s="356" t="s">
        <v>13255</v>
      </c>
    </row>
    <row r="3998" spans="1:16" x14ac:dyDescent="0.2">
      <c r="A3998" s="356" t="s">
        <v>10872</v>
      </c>
      <c r="B3998" s="356" t="s">
        <v>20585</v>
      </c>
      <c r="C3998" s="358" t="s">
        <v>14214</v>
      </c>
      <c r="D3998" s="358" t="s">
        <v>12916</v>
      </c>
      <c r="E3998" s="358" t="s">
        <v>20586</v>
      </c>
      <c r="G3998" s="358" t="s">
        <v>12886</v>
      </c>
      <c r="H3998" s="385">
        <v>27.36</v>
      </c>
      <c r="I3998" s="358" t="s">
        <v>12893</v>
      </c>
      <c r="J3998" s="358" t="s">
        <v>12888</v>
      </c>
      <c r="K3998" s="358" t="s">
        <v>13558</v>
      </c>
      <c r="L3998" s="362">
        <v>40879</v>
      </c>
      <c r="N3998" s="362">
        <v>40879</v>
      </c>
      <c r="P3998" s="356" t="s">
        <v>13255</v>
      </c>
    </row>
    <row r="3999" spans="1:16" x14ac:dyDescent="0.2">
      <c r="A3999" s="356" t="s">
        <v>10873</v>
      </c>
      <c r="B3999" s="356" t="s">
        <v>20587</v>
      </c>
      <c r="C3999" s="358" t="s">
        <v>12883</v>
      </c>
      <c r="D3999" s="358" t="s">
        <v>12884</v>
      </c>
      <c r="E3999" s="358" t="s">
        <v>20588</v>
      </c>
      <c r="G3999" s="358" t="s">
        <v>12886</v>
      </c>
      <c r="H3999" s="385">
        <v>8.2249999999999996</v>
      </c>
      <c r="I3999" s="358" t="s">
        <v>12893</v>
      </c>
      <c r="J3999" s="358" t="s">
        <v>12888</v>
      </c>
      <c r="K3999" s="358" t="s">
        <v>13558</v>
      </c>
      <c r="L3999" s="362">
        <v>40878</v>
      </c>
      <c r="N3999" s="362">
        <v>40878</v>
      </c>
      <c r="P3999" s="356" t="s">
        <v>13255</v>
      </c>
    </row>
    <row r="4000" spans="1:16" x14ac:dyDescent="0.2">
      <c r="A4000" s="356" t="s">
        <v>10874</v>
      </c>
      <c r="B4000" s="356" t="s">
        <v>20589</v>
      </c>
      <c r="C4000" s="358" t="s">
        <v>15316</v>
      </c>
      <c r="D4000" s="358" t="s">
        <v>12934</v>
      </c>
      <c r="E4000" s="358" t="s">
        <v>20590</v>
      </c>
      <c r="G4000" s="358" t="s">
        <v>12886</v>
      </c>
      <c r="H4000" s="385">
        <v>31.96</v>
      </c>
      <c r="I4000" s="358" t="s">
        <v>12893</v>
      </c>
      <c r="J4000" s="358" t="s">
        <v>12888</v>
      </c>
      <c r="K4000" s="358" t="s">
        <v>13558</v>
      </c>
      <c r="L4000" s="362">
        <v>40893</v>
      </c>
      <c r="N4000" s="362">
        <v>40893</v>
      </c>
      <c r="P4000" s="356" t="s">
        <v>13605</v>
      </c>
    </row>
    <row r="4001" spans="1:16" x14ac:dyDescent="0.2">
      <c r="A4001" s="356" t="s">
        <v>10875</v>
      </c>
      <c r="B4001" s="356" t="s">
        <v>20591</v>
      </c>
      <c r="C4001" s="358" t="s">
        <v>13009</v>
      </c>
      <c r="D4001" s="358" t="s">
        <v>13010</v>
      </c>
      <c r="E4001" s="358" t="s">
        <v>20592</v>
      </c>
      <c r="G4001" s="358" t="s">
        <v>12886</v>
      </c>
      <c r="H4001" s="385">
        <v>22.68</v>
      </c>
      <c r="I4001" s="358" t="s">
        <v>12893</v>
      </c>
      <c r="J4001" s="358" t="s">
        <v>12888</v>
      </c>
      <c r="K4001" s="358" t="s">
        <v>13558</v>
      </c>
      <c r="L4001" s="362">
        <v>40871</v>
      </c>
      <c r="N4001" s="362">
        <v>40871</v>
      </c>
      <c r="P4001" s="356" t="s">
        <v>13255</v>
      </c>
    </row>
    <row r="4002" spans="1:16" x14ac:dyDescent="0.2">
      <c r="A4002" s="356" t="s">
        <v>10876</v>
      </c>
      <c r="B4002" s="356" t="s">
        <v>20593</v>
      </c>
      <c r="C4002" s="358" t="s">
        <v>12959</v>
      </c>
      <c r="D4002" s="358" t="s">
        <v>12960</v>
      </c>
      <c r="E4002" s="358" t="s">
        <v>20594</v>
      </c>
      <c r="G4002" s="358" t="s">
        <v>12886</v>
      </c>
      <c r="H4002" s="385">
        <v>3</v>
      </c>
      <c r="I4002" s="358" t="s">
        <v>12893</v>
      </c>
      <c r="J4002" s="358" t="s">
        <v>12888</v>
      </c>
      <c r="K4002" s="358" t="s">
        <v>13558</v>
      </c>
      <c r="L4002" s="362">
        <v>40856</v>
      </c>
      <c r="N4002" s="362">
        <v>40856</v>
      </c>
      <c r="P4002" s="356" t="s">
        <v>13255</v>
      </c>
    </row>
    <row r="4003" spans="1:16" x14ac:dyDescent="0.2">
      <c r="A4003" s="356" t="s">
        <v>10877</v>
      </c>
      <c r="B4003" s="356" t="s">
        <v>20595</v>
      </c>
      <c r="C4003" s="358" t="s">
        <v>13706</v>
      </c>
      <c r="D4003" s="358" t="s">
        <v>12895</v>
      </c>
      <c r="E4003" s="358" t="s">
        <v>20596</v>
      </c>
      <c r="G4003" s="358" t="s">
        <v>12886</v>
      </c>
      <c r="H4003" s="385">
        <v>7.7549999999999999</v>
      </c>
      <c r="I4003" s="358" t="s">
        <v>12893</v>
      </c>
      <c r="J4003" s="358" t="s">
        <v>12888</v>
      </c>
      <c r="K4003" s="358" t="s">
        <v>13558</v>
      </c>
      <c r="L4003" s="362">
        <v>40865</v>
      </c>
      <c r="N4003" s="362">
        <v>40865</v>
      </c>
      <c r="P4003" s="356" t="s">
        <v>13255</v>
      </c>
    </row>
    <row r="4004" spans="1:16" x14ac:dyDescent="0.2">
      <c r="A4004" s="356" t="s">
        <v>10878</v>
      </c>
      <c r="B4004" s="356" t="s">
        <v>20597</v>
      </c>
      <c r="C4004" s="358" t="s">
        <v>13244</v>
      </c>
      <c r="D4004" s="358" t="s">
        <v>13245</v>
      </c>
      <c r="E4004" s="358" t="s">
        <v>20598</v>
      </c>
      <c r="G4004" s="358" t="s">
        <v>12886</v>
      </c>
      <c r="H4004" s="385">
        <v>9.31</v>
      </c>
      <c r="I4004" s="358" t="s">
        <v>12893</v>
      </c>
      <c r="J4004" s="358" t="s">
        <v>12888</v>
      </c>
      <c r="K4004" s="358" t="s">
        <v>13558</v>
      </c>
      <c r="L4004" s="362">
        <v>40884</v>
      </c>
      <c r="N4004" s="362">
        <v>40884</v>
      </c>
      <c r="P4004" s="356" t="s">
        <v>13255</v>
      </c>
    </row>
    <row r="4005" spans="1:16" x14ac:dyDescent="0.2">
      <c r="A4005" s="356" t="s">
        <v>10879</v>
      </c>
      <c r="B4005" s="356" t="s">
        <v>20599</v>
      </c>
      <c r="C4005" s="358" t="s">
        <v>12890</v>
      </c>
      <c r="D4005" s="358" t="s">
        <v>12891</v>
      </c>
      <c r="E4005" s="358" t="s">
        <v>20600</v>
      </c>
      <c r="G4005" s="358" t="s">
        <v>12886</v>
      </c>
      <c r="H4005" s="385">
        <v>29.67</v>
      </c>
      <c r="I4005" s="358" t="s">
        <v>12893</v>
      </c>
      <c r="J4005" s="358" t="s">
        <v>12888</v>
      </c>
      <c r="K4005" s="358" t="s">
        <v>13558</v>
      </c>
      <c r="L4005" s="362">
        <v>40887</v>
      </c>
      <c r="N4005" s="362">
        <v>40887</v>
      </c>
      <c r="P4005" s="356" t="s">
        <v>13255</v>
      </c>
    </row>
    <row r="4006" spans="1:16" x14ac:dyDescent="0.2">
      <c r="A4006" s="356" t="s">
        <v>10880</v>
      </c>
      <c r="B4006" s="356" t="s">
        <v>20601</v>
      </c>
      <c r="C4006" s="358" t="s">
        <v>13277</v>
      </c>
      <c r="D4006" s="358" t="s">
        <v>13130</v>
      </c>
      <c r="E4006" s="358" t="s">
        <v>17032</v>
      </c>
      <c r="G4006" s="358" t="s">
        <v>12886</v>
      </c>
      <c r="H4006" s="385">
        <v>9.31</v>
      </c>
      <c r="I4006" s="358" t="s">
        <v>12893</v>
      </c>
      <c r="J4006" s="358" t="s">
        <v>12888</v>
      </c>
      <c r="K4006" s="358" t="s">
        <v>13558</v>
      </c>
      <c r="L4006" s="362">
        <v>40875</v>
      </c>
      <c r="N4006" s="362">
        <v>40875</v>
      </c>
      <c r="P4006" s="356" t="s">
        <v>13255</v>
      </c>
    </row>
    <row r="4007" spans="1:16" x14ac:dyDescent="0.2">
      <c r="A4007" s="356" t="s">
        <v>10881</v>
      </c>
      <c r="B4007" s="356" t="s">
        <v>20602</v>
      </c>
      <c r="C4007" s="358" t="s">
        <v>13044</v>
      </c>
      <c r="D4007" s="358" t="s">
        <v>13045</v>
      </c>
      <c r="E4007" s="358" t="s">
        <v>20603</v>
      </c>
      <c r="G4007" s="358" t="s">
        <v>12886</v>
      </c>
      <c r="H4007" s="385">
        <v>8.7750000000000004</v>
      </c>
      <c r="I4007" s="358" t="s">
        <v>12893</v>
      </c>
      <c r="J4007" s="358" t="s">
        <v>12888</v>
      </c>
      <c r="K4007" s="358" t="s">
        <v>13558</v>
      </c>
      <c r="L4007" s="362">
        <v>40871</v>
      </c>
      <c r="N4007" s="362">
        <v>40871</v>
      </c>
      <c r="P4007" s="356" t="s">
        <v>13255</v>
      </c>
    </row>
    <row r="4008" spans="1:16" x14ac:dyDescent="0.2">
      <c r="A4008" s="356" t="s">
        <v>10882</v>
      </c>
      <c r="B4008" s="356" t="s">
        <v>20604</v>
      </c>
      <c r="C4008" s="358" t="s">
        <v>13082</v>
      </c>
      <c r="D4008" s="358" t="s">
        <v>12919</v>
      </c>
      <c r="E4008" s="358" t="s">
        <v>20605</v>
      </c>
      <c r="G4008" s="358" t="s">
        <v>12886</v>
      </c>
      <c r="H4008" s="385">
        <v>13.44</v>
      </c>
      <c r="I4008" s="358" t="s">
        <v>12893</v>
      </c>
      <c r="J4008" s="358" t="s">
        <v>12888</v>
      </c>
      <c r="K4008" s="358" t="s">
        <v>13558</v>
      </c>
      <c r="L4008" s="362">
        <v>40890</v>
      </c>
      <c r="N4008" s="362">
        <v>40890</v>
      </c>
      <c r="P4008" s="356" t="s">
        <v>13255</v>
      </c>
    </row>
    <row r="4009" spans="1:16" x14ac:dyDescent="0.2">
      <c r="A4009" s="356" t="s">
        <v>10883</v>
      </c>
      <c r="B4009" s="356" t="s">
        <v>20606</v>
      </c>
      <c r="C4009" s="358" t="s">
        <v>13758</v>
      </c>
      <c r="D4009" s="358" t="s">
        <v>13759</v>
      </c>
      <c r="E4009" s="358" t="s">
        <v>20607</v>
      </c>
      <c r="G4009" s="358" t="s">
        <v>12886</v>
      </c>
      <c r="H4009" s="385">
        <v>7.77</v>
      </c>
      <c r="I4009" s="358" t="s">
        <v>12893</v>
      </c>
      <c r="J4009" s="358" t="s">
        <v>12888</v>
      </c>
      <c r="K4009" s="358" t="s">
        <v>13558</v>
      </c>
      <c r="L4009" s="362">
        <v>40885</v>
      </c>
      <c r="N4009" s="362">
        <v>40885</v>
      </c>
      <c r="P4009" s="356" t="s">
        <v>13255</v>
      </c>
    </row>
    <row r="4010" spans="1:16" x14ac:dyDescent="0.2">
      <c r="A4010" s="356" t="s">
        <v>10884</v>
      </c>
      <c r="B4010" s="356" t="s">
        <v>20608</v>
      </c>
      <c r="C4010" s="358" t="s">
        <v>14889</v>
      </c>
      <c r="D4010" s="358" t="s">
        <v>12976</v>
      </c>
      <c r="E4010" s="358" t="s">
        <v>20609</v>
      </c>
      <c r="G4010" s="358" t="s">
        <v>12886</v>
      </c>
      <c r="H4010" s="385">
        <v>8.8800000000000008</v>
      </c>
      <c r="I4010" s="358" t="s">
        <v>12893</v>
      </c>
      <c r="J4010" s="358" t="s">
        <v>12888</v>
      </c>
      <c r="K4010" s="358" t="s">
        <v>13558</v>
      </c>
      <c r="L4010" s="362">
        <v>40883</v>
      </c>
      <c r="N4010" s="362">
        <v>40883</v>
      </c>
      <c r="P4010" s="356" t="s">
        <v>13255</v>
      </c>
    </row>
    <row r="4011" spans="1:16" x14ac:dyDescent="0.2">
      <c r="A4011" s="356" t="s">
        <v>10885</v>
      </c>
      <c r="B4011" s="356" t="s">
        <v>20610</v>
      </c>
      <c r="C4011" s="358" t="s">
        <v>15161</v>
      </c>
      <c r="D4011" s="358" t="s">
        <v>12899</v>
      </c>
      <c r="E4011" s="358" t="s">
        <v>20611</v>
      </c>
      <c r="G4011" s="358" t="s">
        <v>12886</v>
      </c>
      <c r="H4011" s="385">
        <v>9.1199999999999992</v>
      </c>
      <c r="I4011" s="358" t="s">
        <v>12893</v>
      </c>
      <c r="J4011" s="358" t="s">
        <v>12888</v>
      </c>
      <c r="K4011" s="358" t="s">
        <v>13558</v>
      </c>
      <c r="L4011" s="362">
        <v>40864</v>
      </c>
      <c r="N4011" s="362">
        <v>40864</v>
      </c>
      <c r="P4011" s="356" t="s">
        <v>13255</v>
      </c>
    </row>
    <row r="4012" spans="1:16" x14ac:dyDescent="0.2">
      <c r="A4012" s="356" t="s">
        <v>10886</v>
      </c>
      <c r="B4012" s="356" t="s">
        <v>20612</v>
      </c>
      <c r="C4012" s="358" t="s">
        <v>14862</v>
      </c>
      <c r="D4012" s="358" t="s">
        <v>12919</v>
      </c>
      <c r="E4012" s="358" t="s">
        <v>20613</v>
      </c>
      <c r="G4012" s="358" t="s">
        <v>12886</v>
      </c>
      <c r="H4012" s="385">
        <v>10.81</v>
      </c>
      <c r="I4012" s="358" t="s">
        <v>12893</v>
      </c>
      <c r="J4012" s="358" t="s">
        <v>12888</v>
      </c>
      <c r="K4012" s="358" t="s">
        <v>13558</v>
      </c>
      <c r="L4012" s="362">
        <v>40891</v>
      </c>
      <c r="N4012" s="362">
        <v>40891</v>
      </c>
      <c r="P4012" s="356" t="s">
        <v>13255</v>
      </c>
    </row>
    <row r="4013" spans="1:16" x14ac:dyDescent="0.2">
      <c r="A4013" s="356" t="s">
        <v>10887</v>
      </c>
      <c r="B4013" s="356" t="s">
        <v>20614</v>
      </c>
      <c r="C4013" s="358" t="s">
        <v>13565</v>
      </c>
      <c r="D4013" s="358" t="s">
        <v>13027</v>
      </c>
      <c r="E4013" s="358" t="s">
        <v>20615</v>
      </c>
      <c r="G4013" s="358" t="s">
        <v>12886</v>
      </c>
      <c r="H4013" s="385">
        <v>7.2</v>
      </c>
      <c r="I4013" s="358" t="s">
        <v>12893</v>
      </c>
      <c r="J4013" s="358" t="s">
        <v>12888</v>
      </c>
      <c r="K4013" s="358" t="s">
        <v>13558</v>
      </c>
      <c r="L4013" s="362">
        <v>40897</v>
      </c>
      <c r="N4013" s="362">
        <v>40897</v>
      </c>
      <c r="P4013" s="356" t="s">
        <v>13255</v>
      </c>
    </row>
    <row r="4014" spans="1:16" x14ac:dyDescent="0.2">
      <c r="A4014" s="356" t="s">
        <v>10888</v>
      </c>
      <c r="B4014" s="356" t="s">
        <v>20616</v>
      </c>
      <c r="C4014" s="358" t="s">
        <v>14889</v>
      </c>
      <c r="D4014" s="358" t="s">
        <v>12976</v>
      </c>
      <c r="E4014" s="358" t="s">
        <v>20617</v>
      </c>
      <c r="G4014" s="358" t="s">
        <v>12886</v>
      </c>
      <c r="H4014" s="385">
        <v>72</v>
      </c>
      <c r="I4014" s="358" t="s">
        <v>12893</v>
      </c>
      <c r="J4014" s="358" t="s">
        <v>12888</v>
      </c>
      <c r="K4014" s="358" t="s">
        <v>13558</v>
      </c>
      <c r="L4014" s="362">
        <v>40899</v>
      </c>
      <c r="N4014" s="362">
        <v>40899</v>
      </c>
      <c r="P4014" s="356" t="s">
        <v>13605</v>
      </c>
    </row>
    <row r="4015" spans="1:16" x14ac:dyDescent="0.2">
      <c r="A4015" s="356" t="s">
        <v>10889</v>
      </c>
      <c r="B4015" s="356" t="s">
        <v>20618</v>
      </c>
      <c r="C4015" s="358" t="s">
        <v>13017</v>
      </c>
      <c r="D4015" s="358" t="s">
        <v>13018</v>
      </c>
      <c r="E4015" s="358" t="s">
        <v>20619</v>
      </c>
      <c r="G4015" s="358" t="s">
        <v>12886</v>
      </c>
      <c r="H4015" s="385">
        <v>42.24</v>
      </c>
      <c r="I4015" s="358" t="s">
        <v>12893</v>
      </c>
      <c r="J4015" s="358" t="s">
        <v>12908</v>
      </c>
      <c r="K4015" s="358" t="s">
        <v>13558</v>
      </c>
      <c r="L4015" s="362">
        <v>40905</v>
      </c>
      <c r="N4015" s="362">
        <v>40905</v>
      </c>
      <c r="P4015" s="356" t="s">
        <v>13605</v>
      </c>
    </row>
    <row r="4016" spans="1:16" x14ac:dyDescent="0.2">
      <c r="A4016" s="356" t="s">
        <v>10890</v>
      </c>
      <c r="B4016" s="356" t="s">
        <v>20620</v>
      </c>
      <c r="C4016" s="358" t="s">
        <v>12905</v>
      </c>
      <c r="D4016" s="358" t="s">
        <v>12987</v>
      </c>
      <c r="E4016" s="358" t="s">
        <v>20621</v>
      </c>
      <c r="G4016" s="358" t="s">
        <v>12886</v>
      </c>
      <c r="H4016" s="385">
        <v>3.6</v>
      </c>
      <c r="I4016" s="358" t="s">
        <v>12893</v>
      </c>
      <c r="J4016" s="358" t="s">
        <v>12888</v>
      </c>
      <c r="K4016" s="358" t="s">
        <v>13558</v>
      </c>
      <c r="L4016" s="362">
        <v>40889</v>
      </c>
      <c r="N4016" s="362">
        <v>40889</v>
      </c>
      <c r="P4016" s="356" t="s">
        <v>13255</v>
      </c>
    </row>
    <row r="4017" spans="1:16" x14ac:dyDescent="0.2">
      <c r="A4017" s="356" t="s">
        <v>10891</v>
      </c>
      <c r="B4017" s="356" t="s">
        <v>20622</v>
      </c>
      <c r="C4017" s="358" t="s">
        <v>13378</v>
      </c>
      <c r="D4017" s="358" t="s">
        <v>13379</v>
      </c>
      <c r="E4017" s="358" t="s">
        <v>20623</v>
      </c>
      <c r="G4017" s="358" t="s">
        <v>12886</v>
      </c>
      <c r="H4017" s="385">
        <v>9.1199999999999992</v>
      </c>
      <c r="I4017" s="358" t="s">
        <v>12893</v>
      </c>
      <c r="J4017" s="358" t="s">
        <v>12888</v>
      </c>
      <c r="K4017" s="358" t="s">
        <v>13558</v>
      </c>
      <c r="L4017" s="362">
        <v>40886</v>
      </c>
      <c r="N4017" s="362">
        <v>40886</v>
      </c>
      <c r="P4017" s="356" t="s">
        <v>13255</v>
      </c>
    </row>
    <row r="4018" spans="1:16" x14ac:dyDescent="0.2">
      <c r="A4018" s="356" t="s">
        <v>10892</v>
      </c>
      <c r="B4018" s="356" t="s">
        <v>20624</v>
      </c>
      <c r="C4018" s="358" t="s">
        <v>13158</v>
      </c>
      <c r="D4018" s="358" t="s">
        <v>12931</v>
      </c>
      <c r="E4018" s="358" t="s">
        <v>13159</v>
      </c>
      <c r="G4018" s="358" t="s">
        <v>12886</v>
      </c>
      <c r="H4018" s="385">
        <v>42.24</v>
      </c>
      <c r="I4018" s="358" t="s">
        <v>12893</v>
      </c>
      <c r="J4018" s="358" t="s">
        <v>12888</v>
      </c>
      <c r="K4018" s="358" t="s">
        <v>13558</v>
      </c>
      <c r="L4018" s="362">
        <v>40896</v>
      </c>
      <c r="N4018" s="362">
        <v>40896</v>
      </c>
      <c r="P4018" s="356" t="s">
        <v>13605</v>
      </c>
    </row>
    <row r="4019" spans="1:16" x14ac:dyDescent="0.2">
      <c r="A4019" s="356" t="s">
        <v>10893</v>
      </c>
      <c r="B4019" s="356" t="s">
        <v>20625</v>
      </c>
      <c r="C4019" s="358" t="s">
        <v>12962</v>
      </c>
      <c r="D4019" s="358" t="s">
        <v>12963</v>
      </c>
      <c r="E4019" s="358" t="s">
        <v>20626</v>
      </c>
      <c r="G4019" s="358" t="s">
        <v>12886</v>
      </c>
      <c r="H4019" s="385">
        <v>8.2249999999999996</v>
      </c>
      <c r="I4019" s="358" t="s">
        <v>12893</v>
      </c>
      <c r="J4019" s="358" t="s">
        <v>12888</v>
      </c>
      <c r="K4019" s="358" t="s">
        <v>13558</v>
      </c>
      <c r="L4019" s="362">
        <v>40893</v>
      </c>
      <c r="N4019" s="362">
        <v>40893</v>
      </c>
      <c r="P4019" s="356" t="s">
        <v>13255</v>
      </c>
    </row>
    <row r="4020" spans="1:16" x14ac:dyDescent="0.2">
      <c r="A4020" s="356" t="s">
        <v>10894</v>
      </c>
      <c r="B4020" s="356" t="s">
        <v>20627</v>
      </c>
      <c r="C4020" s="358" t="s">
        <v>13001</v>
      </c>
      <c r="D4020" s="358" t="s">
        <v>12916</v>
      </c>
      <c r="E4020" s="358" t="s">
        <v>16250</v>
      </c>
      <c r="G4020" s="358" t="s">
        <v>12886</v>
      </c>
      <c r="H4020" s="385">
        <v>8.16</v>
      </c>
      <c r="I4020" s="358" t="s">
        <v>12893</v>
      </c>
      <c r="J4020" s="358" t="s">
        <v>12888</v>
      </c>
      <c r="K4020" s="358" t="s">
        <v>13558</v>
      </c>
      <c r="L4020" s="362">
        <v>40891</v>
      </c>
      <c r="N4020" s="362">
        <v>40891</v>
      </c>
      <c r="P4020" s="356" t="s">
        <v>13255</v>
      </c>
    </row>
    <row r="4021" spans="1:16" x14ac:dyDescent="0.2">
      <c r="A4021" s="356" t="s">
        <v>10895</v>
      </c>
      <c r="B4021" s="356" t="s">
        <v>20628</v>
      </c>
      <c r="C4021" s="358" t="s">
        <v>12921</v>
      </c>
      <c r="D4021" s="358" t="s">
        <v>12922</v>
      </c>
      <c r="E4021" s="358" t="s">
        <v>20629</v>
      </c>
      <c r="G4021" s="358" t="s">
        <v>12886</v>
      </c>
      <c r="H4021" s="385">
        <v>69.004999999999995</v>
      </c>
      <c r="I4021" s="358" t="s">
        <v>12893</v>
      </c>
      <c r="J4021" s="358" t="s">
        <v>12888</v>
      </c>
      <c r="K4021" s="358" t="s">
        <v>13558</v>
      </c>
      <c r="L4021" s="362">
        <v>40898</v>
      </c>
      <c r="N4021" s="362">
        <v>40898</v>
      </c>
      <c r="P4021" s="356" t="s">
        <v>13605</v>
      </c>
    </row>
    <row r="4022" spans="1:16" x14ac:dyDescent="0.2">
      <c r="A4022" s="356" t="s">
        <v>10896</v>
      </c>
      <c r="B4022" s="356" t="s">
        <v>20630</v>
      </c>
      <c r="C4022" s="358" t="s">
        <v>13572</v>
      </c>
      <c r="D4022" s="358" t="s">
        <v>12981</v>
      </c>
      <c r="E4022" s="358" t="s">
        <v>15476</v>
      </c>
      <c r="G4022" s="358" t="s">
        <v>12886</v>
      </c>
      <c r="H4022" s="385">
        <v>4.8099999999999996</v>
      </c>
      <c r="I4022" s="358" t="s">
        <v>12893</v>
      </c>
      <c r="J4022" s="358" t="s">
        <v>12888</v>
      </c>
      <c r="K4022" s="358" t="s">
        <v>13558</v>
      </c>
      <c r="L4022" s="362">
        <v>40879</v>
      </c>
      <c r="N4022" s="362">
        <v>40879</v>
      </c>
      <c r="P4022" s="356" t="s">
        <v>13255</v>
      </c>
    </row>
    <row r="4023" spans="1:16" x14ac:dyDescent="0.2">
      <c r="A4023" s="356" t="s">
        <v>10897</v>
      </c>
      <c r="B4023" s="356" t="s">
        <v>20631</v>
      </c>
      <c r="C4023" s="358" t="s">
        <v>13001</v>
      </c>
      <c r="D4023" s="358" t="s">
        <v>12916</v>
      </c>
      <c r="E4023" s="358" t="s">
        <v>20632</v>
      </c>
      <c r="G4023" s="358" t="s">
        <v>12886</v>
      </c>
      <c r="H4023" s="385">
        <v>83.22</v>
      </c>
      <c r="I4023" s="358" t="s">
        <v>12893</v>
      </c>
      <c r="J4023" s="358" t="s">
        <v>12888</v>
      </c>
      <c r="K4023" s="358" t="s">
        <v>13558</v>
      </c>
      <c r="L4023" s="362">
        <v>40897</v>
      </c>
      <c r="N4023" s="362">
        <v>40897</v>
      </c>
      <c r="P4023" s="356" t="s">
        <v>13605</v>
      </c>
    </row>
    <row r="4024" spans="1:16" x14ac:dyDescent="0.2">
      <c r="A4024" s="356" t="s">
        <v>10898</v>
      </c>
      <c r="B4024" s="356" t="s">
        <v>20633</v>
      </c>
      <c r="C4024" s="358" t="s">
        <v>13176</v>
      </c>
      <c r="D4024" s="358" t="s">
        <v>13177</v>
      </c>
      <c r="E4024" s="358" t="s">
        <v>20634</v>
      </c>
      <c r="G4024" s="358" t="s">
        <v>12886</v>
      </c>
      <c r="H4024" s="385">
        <v>7.7549999999999999</v>
      </c>
      <c r="I4024" s="358" t="s">
        <v>12893</v>
      </c>
      <c r="J4024" s="358" t="s">
        <v>12888</v>
      </c>
      <c r="K4024" s="358" t="s">
        <v>13558</v>
      </c>
      <c r="L4024" s="362">
        <v>40882</v>
      </c>
      <c r="N4024" s="362">
        <v>40882</v>
      </c>
      <c r="P4024" s="356" t="s">
        <v>13255</v>
      </c>
    </row>
    <row r="4025" spans="1:16" x14ac:dyDescent="0.2">
      <c r="A4025" s="356" t="s">
        <v>10899</v>
      </c>
      <c r="B4025" s="356" t="s">
        <v>20635</v>
      </c>
      <c r="C4025" s="358" t="s">
        <v>13001</v>
      </c>
      <c r="D4025" s="358" t="s">
        <v>12916</v>
      </c>
      <c r="E4025" s="358" t="s">
        <v>20636</v>
      </c>
      <c r="G4025" s="358" t="s">
        <v>12886</v>
      </c>
      <c r="H4025" s="385">
        <v>9.66</v>
      </c>
      <c r="I4025" s="358" t="s">
        <v>12893</v>
      </c>
      <c r="J4025" s="358" t="s">
        <v>12888</v>
      </c>
      <c r="K4025" s="358" t="s">
        <v>13558</v>
      </c>
      <c r="L4025" s="362">
        <v>40867</v>
      </c>
      <c r="N4025" s="362">
        <v>40867</v>
      </c>
      <c r="P4025" s="356" t="s">
        <v>13255</v>
      </c>
    </row>
    <row r="4026" spans="1:16" x14ac:dyDescent="0.2">
      <c r="A4026" s="356" t="s">
        <v>10900</v>
      </c>
      <c r="B4026" s="356" t="s">
        <v>20637</v>
      </c>
      <c r="C4026" s="358" t="s">
        <v>13415</v>
      </c>
      <c r="D4026" s="358" t="s">
        <v>12891</v>
      </c>
      <c r="E4026" s="358" t="s">
        <v>15651</v>
      </c>
      <c r="G4026" s="358" t="s">
        <v>12886</v>
      </c>
      <c r="H4026" s="385">
        <v>16.8</v>
      </c>
      <c r="I4026" s="358" t="s">
        <v>12893</v>
      </c>
      <c r="J4026" s="358" t="s">
        <v>12888</v>
      </c>
      <c r="K4026" s="358" t="s">
        <v>13558</v>
      </c>
      <c r="L4026" s="362">
        <v>40899</v>
      </c>
      <c r="N4026" s="362">
        <v>40899</v>
      </c>
      <c r="P4026" s="356" t="s">
        <v>13255</v>
      </c>
    </row>
    <row r="4027" spans="1:16" x14ac:dyDescent="0.2">
      <c r="A4027" s="356" t="s">
        <v>10901</v>
      </c>
      <c r="B4027" s="356" t="s">
        <v>20638</v>
      </c>
      <c r="C4027" s="358" t="s">
        <v>12991</v>
      </c>
      <c r="D4027" s="358" t="s">
        <v>12992</v>
      </c>
      <c r="E4027" s="358" t="s">
        <v>20639</v>
      </c>
      <c r="G4027" s="358" t="s">
        <v>12886</v>
      </c>
      <c r="H4027" s="385">
        <v>21.6</v>
      </c>
      <c r="I4027" s="358" t="s">
        <v>12893</v>
      </c>
      <c r="J4027" s="358" t="s">
        <v>12888</v>
      </c>
      <c r="K4027" s="358" t="s">
        <v>13558</v>
      </c>
      <c r="L4027" s="362">
        <v>40898</v>
      </c>
      <c r="N4027" s="362">
        <v>40898</v>
      </c>
      <c r="P4027" s="356" t="s">
        <v>13255</v>
      </c>
    </row>
    <row r="4028" spans="1:16" x14ac:dyDescent="0.2">
      <c r="A4028" s="356" t="s">
        <v>10902</v>
      </c>
      <c r="B4028" s="356" t="s">
        <v>20640</v>
      </c>
      <c r="C4028" s="358" t="s">
        <v>13280</v>
      </c>
      <c r="D4028" s="358" t="s">
        <v>13010</v>
      </c>
      <c r="E4028" s="358" t="s">
        <v>20641</v>
      </c>
      <c r="G4028" s="358" t="s">
        <v>12886</v>
      </c>
      <c r="H4028" s="385">
        <v>5.64</v>
      </c>
      <c r="I4028" s="358" t="s">
        <v>12893</v>
      </c>
      <c r="J4028" s="358" t="s">
        <v>12888</v>
      </c>
      <c r="K4028" s="358" t="s">
        <v>13558</v>
      </c>
      <c r="L4028" s="362">
        <v>40896</v>
      </c>
      <c r="N4028" s="362">
        <v>40896</v>
      </c>
      <c r="P4028" s="356" t="s">
        <v>13255</v>
      </c>
    </row>
    <row r="4029" spans="1:16" x14ac:dyDescent="0.2">
      <c r="A4029" s="356" t="s">
        <v>10903</v>
      </c>
      <c r="B4029" s="356" t="s">
        <v>20642</v>
      </c>
      <c r="C4029" s="358" t="s">
        <v>12905</v>
      </c>
      <c r="D4029" s="358" t="s">
        <v>12949</v>
      </c>
      <c r="E4029" s="358" t="s">
        <v>20643</v>
      </c>
      <c r="G4029" s="358" t="s">
        <v>12886</v>
      </c>
      <c r="H4029" s="385">
        <v>18</v>
      </c>
      <c r="I4029" s="358" t="s">
        <v>12893</v>
      </c>
      <c r="J4029" s="358" t="s">
        <v>12888</v>
      </c>
      <c r="K4029" s="358" t="s">
        <v>13558</v>
      </c>
      <c r="L4029" s="362">
        <v>40898</v>
      </c>
      <c r="N4029" s="362">
        <v>40898</v>
      </c>
      <c r="P4029" s="356" t="s">
        <v>13255</v>
      </c>
    </row>
    <row r="4030" spans="1:16" x14ac:dyDescent="0.2">
      <c r="A4030" s="356" t="s">
        <v>10904</v>
      </c>
      <c r="B4030" s="356" t="s">
        <v>20644</v>
      </c>
      <c r="C4030" s="358" t="s">
        <v>12905</v>
      </c>
      <c r="D4030" s="358" t="s">
        <v>12906</v>
      </c>
      <c r="E4030" s="358" t="s">
        <v>20645</v>
      </c>
      <c r="G4030" s="358" t="s">
        <v>12886</v>
      </c>
      <c r="H4030" s="385">
        <v>44.16</v>
      </c>
      <c r="I4030" s="358" t="s">
        <v>12893</v>
      </c>
      <c r="J4030" s="358" t="s">
        <v>12888</v>
      </c>
      <c r="K4030" s="358" t="s">
        <v>13558</v>
      </c>
      <c r="L4030" s="362">
        <v>40896</v>
      </c>
      <c r="N4030" s="362">
        <v>40896</v>
      </c>
      <c r="P4030" s="356" t="s">
        <v>13605</v>
      </c>
    </row>
    <row r="4031" spans="1:16" x14ac:dyDescent="0.2">
      <c r="A4031" s="356" t="s">
        <v>10905</v>
      </c>
      <c r="B4031" s="356" t="s">
        <v>20646</v>
      </c>
      <c r="C4031" s="358" t="s">
        <v>12989</v>
      </c>
      <c r="D4031" s="358" t="s">
        <v>12910</v>
      </c>
      <c r="E4031" s="358" t="s">
        <v>20647</v>
      </c>
      <c r="G4031" s="358" t="s">
        <v>12886</v>
      </c>
      <c r="H4031" s="385">
        <v>28.32</v>
      </c>
      <c r="I4031" s="358" t="s">
        <v>12893</v>
      </c>
      <c r="J4031" s="358" t="s">
        <v>12888</v>
      </c>
      <c r="K4031" s="358" t="s">
        <v>13558</v>
      </c>
      <c r="L4031" s="362">
        <v>40976</v>
      </c>
      <c r="N4031" s="362">
        <v>40976</v>
      </c>
      <c r="P4031" s="356" t="s">
        <v>14019</v>
      </c>
    </row>
    <row r="4032" spans="1:16" x14ac:dyDescent="0.2">
      <c r="A4032" s="356" t="s">
        <v>10906</v>
      </c>
      <c r="B4032" s="356" t="s">
        <v>20648</v>
      </c>
      <c r="C4032" s="358" t="s">
        <v>12905</v>
      </c>
      <c r="D4032" s="358" t="s">
        <v>12949</v>
      </c>
      <c r="E4032" s="358" t="s">
        <v>20649</v>
      </c>
      <c r="G4032" s="358" t="s">
        <v>12886</v>
      </c>
      <c r="H4032" s="385">
        <v>18</v>
      </c>
      <c r="I4032" s="358" t="s">
        <v>12893</v>
      </c>
      <c r="J4032" s="358" t="s">
        <v>12888</v>
      </c>
      <c r="K4032" s="358" t="s">
        <v>13558</v>
      </c>
      <c r="L4032" s="362">
        <v>40898</v>
      </c>
      <c r="N4032" s="362">
        <v>40898</v>
      </c>
      <c r="P4032" s="356" t="s">
        <v>13255</v>
      </c>
    </row>
    <row r="4033" spans="1:16" x14ac:dyDescent="0.2">
      <c r="A4033" s="356" t="s">
        <v>10907</v>
      </c>
      <c r="B4033" s="356" t="s">
        <v>20650</v>
      </c>
      <c r="C4033" s="358" t="s">
        <v>13105</v>
      </c>
      <c r="D4033" s="358" t="s">
        <v>13106</v>
      </c>
      <c r="E4033" s="358" t="s">
        <v>20651</v>
      </c>
      <c r="G4033" s="358" t="s">
        <v>12886</v>
      </c>
      <c r="H4033" s="385">
        <v>11.045</v>
      </c>
      <c r="I4033" s="358" t="s">
        <v>12893</v>
      </c>
      <c r="J4033" s="358" t="s">
        <v>12888</v>
      </c>
      <c r="K4033" s="358" t="s">
        <v>13558</v>
      </c>
      <c r="L4033" s="362">
        <v>40889</v>
      </c>
      <c r="N4033" s="362">
        <v>40889</v>
      </c>
      <c r="P4033" s="356" t="s">
        <v>13255</v>
      </c>
    </row>
    <row r="4034" spans="1:16" x14ac:dyDescent="0.2">
      <c r="A4034" s="356" t="s">
        <v>10908</v>
      </c>
      <c r="B4034" s="356" t="s">
        <v>20652</v>
      </c>
      <c r="C4034" s="358" t="s">
        <v>12926</v>
      </c>
      <c r="D4034" s="358" t="s">
        <v>12927</v>
      </c>
      <c r="E4034" s="358" t="s">
        <v>20653</v>
      </c>
      <c r="G4034" s="358" t="s">
        <v>12886</v>
      </c>
      <c r="H4034" s="385">
        <v>60.48</v>
      </c>
      <c r="I4034" s="358" t="s">
        <v>12893</v>
      </c>
      <c r="J4034" s="358" t="s">
        <v>12888</v>
      </c>
      <c r="K4034" s="358" t="s">
        <v>13558</v>
      </c>
      <c r="L4034" s="362">
        <v>40896</v>
      </c>
      <c r="N4034" s="362">
        <v>40896</v>
      </c>
      <c r="P4034" s="356" t="s">
        <v>13605</v>
      </c>
    </row>
    <row r="4035" spans="1:16" x14ac:dyDescent="0.2">
      <c r="A4035" s="356" t="s">
        <v>10909</v>
      </c>
      <c r="B4035" s="356" t="s">
        <v>20654</v>
      </c>
      <c r="C4035" s="358" t="s">
        <v>13645</v>
      </c>
      <c r="D4035" s="358" t="s">
        <v>13646</v>
      </c>
      <c r="E4035" s="358" t="s">
        <v>20655</v>
      </c>
      <c r="G4035" s="358" t="s">
        <v>12886</v>
      </c>
      <c r="H4035" s="385">
        <v>7.22</v>
      </c>
      <c r="I4035" s="358" t="s">
        <v>12893</v>
      </c>
      <c r="J4035" s="358" t="s">
        <v>12888</v>
      </c>
      <c r="K4035" s="358" t="s">
        <v>13558</v>
      </c>
      <c r="L4035" s="362">
        <v>40885</v>
      </c>
      <c r="N4035" s="362">
        <v>40885</v>
      </c>
      <c r="P4035" s="356" t="s">
        <v>13255</v>
      </c>
    </row>
    <row r="4036" spans="1:16" x14ac:dyDescent="0.2">
      <c r="A4036" s="356" t="s">
        <v>10910</v>
      </c>
      <c r="B4036" s="356" t="s">
        <v>20656</v>
      </c>
      <c r="C4036" s="358" t="s">
        <v>12972</v>
      </c>
      <c r="D4036" s="358" t="s">
        <v>12973</v>
      </c>
      <c r="E4036" s="358" t="s">
        <v>19656</v>
      </c>
      <c r="G4036" s="358" t="s">
        <v>12886</v>
      </c>
      <c r="H4036" s="385">
        <v>9.1999999999999993</v>
      </c>
      <c r="I4036" s="358" t="s">
        <v>12893</v>
      </c>
      <c r="J4036" s="358" t="s">
        <v>12888</v>
      </c>
      <c r="K4036" s="358" t="s">
        <v>13558</v>
      </c>
      <c r="L4036" s="362">
        <v>40893</v>
      </c>
      <c r="N4036" s="362">
        <v>40893</v>
      </c>
      <c r="P4036" s="356" t="s">
        <v>13255</v>
      </c>
    </row>
    <row r="4037" spans="1:16" x14ac:dyDescent="0.2">
      <c r="A4037" s="356" t="s">
        <v>10911</v>
      </c>
      <c r="B4037" s="356" t="s">
        <v>20657</v>
      </c>
      <c r="C4037" s="358" t="s">
        <v>12941</v>
      </c>
      <c r="D4037" s="358" t="s">
        <v>12942</v>
      </c>
      <c r="E4037" s="358" t="s">
        <v>20658</v>
      </c>
      <c r="G4037" s="358" t="s">
        <v>12886</v>
      </c>
      <c r="H4037" s="385">
        <v>10.56</v>
      </c>
      <c r="I4037" s="358" t="s">
        <v>12893</v>
      </c>
      <c r="J4037" s="358" t="s">
        <v>12888</v>
      </c>
      <c r="K4037" s="358" t="s">
        <v>13558</v>
      </c>
      <c r="L4037" s="362">
        <v>40893</v>
      </c>
      <c r="N4037" s="362">
        <v>40893</v>
      </c>
      <c r="P4037" s="356" t="s">
        <v>13255</v>
      </c>
    </row>
    <row r="4038" spans="1:16" x14ac:dyDescent="0.2">
      <c r="A4038" s="356" t="s">
        <v>10912</v>
      </c>
      <c r="B4038" s="356" t="s">
        <v>20659</v>
      </c>
      <c r="C4038" s="358" t="s">
        <v>15378</v>
      </c>
      <c r="D4038" s="358" t="s">
        <v>12984</v>
      </c>
      <c r="E4038" s="358" t="s">
        <v>20660</v>
      </c>
      <c r="G4038" s="358" t="s">
        <v>12886</v>
      </c>
      <c r="H4038" s="385">
        <v>10.35</v>
      </c>
      <c r="I4038" s="358" t="s">
        <v>12893</v>
      </c>
      <c r="J4038" s="358" t="s">
        <v>12888</v>
      </c>
      <c r="K4038" s="358" t="s">
        <v>13558</v>
      </c>
      <c r="L4038" s="362">
        <v>40890</v>
      </c>
      <c r="N4038" s="362">
        <v>40890</v>
      </c>
      <c r="P4038" s="356" t="s">
        <v>13255</v>
      </c>
    </row>
    <row r="4039" spans="1:16" x14ac:dyDescent="0.2">
      <c r="A4039" s="356" t="s">
        <v>10913</v>
      </c>
      <c r="B4039" s="356" t="s">
        <v>20661</v>
      </c>
      <c r="C4039" s="358" t="s">
        <v>12905</v>
      </c>
      <c r="D4039" s="358" t="s">
        <v>12951</v>
      </c>
      <c r="E4039" s="358" t="s">
        <v>20662</v>
      </c>
      <c r="G4039" s="358" t="s">
        <v>12886</v>
      </c>
      <c r="H4039" s="385">
        <v>3.19</v>
      </c>
      <c r="I4039" s="358" t="s">
        <v>12893</v>
      </c>
      <c r="J4039" s="358" t="s">
        <v>12888</v>
      </c>
      <c r="K4039" s="358" t="s">
        <v>13558</v>
      </c>
      <c r="L4039" s="362">
        <v>40893</v>
      </c>
      <c r="N4039" s="362">
        <v>40893</v>
      </c>
      <c r="P4039" s="356" t="s">
        <v>13255</v>
      </c>
    </row>
    <row r="4040" spans="1:16" x14ac:dyDescent="0.2">
      <c r="A4040" s="356" t="s">
        <v>10914</v>
      </c>
      <c r="B4040" s="356" t="s">
        <v>20663</v>
      </c>
      <c r="C4040" s="358" t="s">
        <v>14044</v>
      </c>
      <c r="D4040" s="358" t="s">
        <v>12931</v>
      </c>
      <c r="E4040" s="358" t="s">
        <v>20664</v>
      </c>
      <c r="G4040" s="358" t="s">
        <v>12886</v>
      </c>
      <c r="H4040" s="385">
        <v>19.68</v>
      </c>
      <c r="I4040" s="358" t="s">
        <v>12893</v>
      </c>
      <c r="J4040" s="358" t="s">
        <v>12888</v>
      </c>
      <c r="K4040" s="358" t="s">
        <v>13558</v>
      </c>
      <c r="L4040" s="362">
        <v>40893</v>
      </c>
      <c r="N4040" s="362">
        <v>40893</v>
      </c>
      <c r="P4040" s="356" t="s">
        <v>13255</v>
      </c>
    </row>
    <row r="4041" spans="1:16" x14ac:dyDescent="0.2">
      <c r="A4041" s="356" t="s">
        <v>10915</v>
      </c>
      <c r="B4041" s="356" t="s">
        <v>20665</v>
      </c>
      <c r="C4041" s="358" t="s">
        <v>15009</v>
      </c>
      <c r="D4041" s="358" t="s">
        <v>12997</v>
      </c>
      <c r="E4041" s="358" t="s">
        <v>20666</v>
      </c>
      <c r="G4041" s="358" t="s">
        <v>12886</v>
      </c>
      <c r="H4041" s="385">
        <v>6.58</v>
      </c>
      <c r="I4041" s="358" t="s">
        <v>12893</v>
      </c>
      <c r="J4041" s="358" t="s">
        <v>12888</v>
      </c>
      <c r="K4041" s="358" t="s">
        <v>13558</v>
      </c>
      <c r="L4041" s="362">
        <v>40876</v>
      </c>
      <c r="N4041" s="362">
        <v>40876</v>
      </c>
      <c r="P4041" s="356" t="s">
        <v>13255</v>
      </c>
    </row>
    <row r="4042" spans="1:16" x14ac:dyDescent="0.2">
      <c r="A4042" s="356" t="s">
        <v>10916</v>
      </c>
      <c r="B4042" s="356" t="s">
        <v>20667</v>
      </c>
      <c r="C4042" s="358" t="s">
        <v>13044</v>
      </c>
      <c r="D4042" s="358" t="s">
        <v>13045</v>
      </c>
      <c r="E4042" s="358" t="s">
        <v>20668</v>
      </c>
      <c r="G4042" s="358" t="s">
        <v>12886</v>
      </c>
      <c r="H4042" s="385">
        <v>5.04</v>
      </c>
      <c r="I4042" s="358" t="s">
        <v>12893</v>
      </c>
      <c r="J4042" s="358" t="s">
        <v>12888</v>
      </c>
      <c r="K4042" s="358" t="s">
        <v>13558</v>
      </c>
      <c r="L4042" s="362">
        <v>40879</v>
      </c>
      <c r="N4042" s="362">
        <v>40879</v>
      </c>
      <c r="P4042" s="356" t="s">
        <v>13255</v>
      </c>
    </row>
    <row r="4043" spans="1:16" x14ac:dyDescent="0.2">
      <c r="A4043" s="356" t="s">
        <v>10917</v>
      </c>
      <c r="B4043" s="356" t="s">
        <v>20669</v>
      </c>
      <c r="C4043" s="358" t="s">
        <v>14389</v>
      </c>
      <c r="D4043" s="358" t="s">
        <v>13130</v>
      </c>
      <c r="E4043" s="358" t="s">
        <v>20670</v>
      </c>
      <c r="G4043" s="358" t="s">
        <v>12886</v>
      </c>
      <c r="H4043" s="385">
        <v>8.1</v>
      </c>
      <c r="I4043" s="358" t="s">
        <v>12893</v>
      </c>
      <c r="J4043" s="358" t="s">
        <v>12888</v>
      </c>
      <c r="K4043" s="358" t="s">
        <v>13558</v>
      </c>
      <c r="L4043" s="362">
        <v>40879</v>
      </c>
      <c r="N4043" s="362">
        <v>40879</v>
      </c>
      <c r="P4043" s="356" t="s">
        <v>13255</v>
      </c>
    </row>
    <row r="4044" spans="1:16" x14ac:dyDescent="0.2">
      <c r="A4044" s="356" t="s">
        <v>10918</v>
      </c>
      <c r="B4044" s="356" t="s">
        <v>20671</v>
      </c>
      <c r="C4044" s="358" t="s">
        <v>13158</v>
      </c>
      <c r="D4044" s="358" t="s">
        <v>12931</v>
      </c>
      <c r="E4044" s="358" t="s">
        <v>20672</v>
      </c>
      <c r="G4044" s="358" t="s">
        <v>12886</v>
      </c>
      <c r="H4044" s="385">
        <v>67.680000000000007</v>
      </c>
      <c r="I4044" s="358" t="s">
        <v>12893</v>
      </c>
      <c r="J4044" s="358" t="s">
        <v>12888</v>
      </c>
      <c r="K4044" s="358" t="s">
        <v>13558</v>
      </c>
      <c r="L4044" s="362">
        <v>40899</v>
      </c>
      <c r="N4044" s="362">
        <v>40899</v>
      </c>
      <c r="P4044" s="356" t="s">
        <v>13605</v>
      </c>
    </row>
    <row r="4045" spans="1:16" x14ac:dyDescent="0.2">
      <c r="A4045" s="356" t="s">
        <v>10919</v>
      </c>
      <c r="B4045" s="356" t="s">
        <v>20673</v>
      </c>
      <c r="C4045" s="358" t="s">
        <v>14190</v>
      </c>
      <c r="D4045" s="358" t="s">
        <v>12931</v>
      </c>
      <c r="E4045" s="358" t="s">
        <v>20674</v>
      </c>
      <c r="G4045" s="358" t="s">
        <v>12886</v>
      </c>
      <c r="H4045" s="385">
        <v>16.8</v>
      </c>
      <c r="I4045" s="358" t="s">
        <v>12893</v>
      </c>
      <c r="J4045" s="358" t="s">
        <v>12888</v>
      </c>
      <c r="K4045" s="358" t="s">
        <v>13558</v>
      </c>
      <c r="L4045" s="362">
        <v>40970</v>
      </c>
      <c r="N4045" s="362">
        <v>40970</v>
      </c>
      <c r="P4045" s="356" t="s">
        <v>14019</v>
      </c>
    </row>
    <row r="4046" spans="1:16" x14ac:dyDescent="0.2">
      <c r="A4046" s="356" t="s">
        <v>10920</v>
      </c>
      <c r="B4046" s="356" t="s">
        <v>20675</v>
      </c>
      <c r="C4046" s="358" t="s">
        <v>12938</v>
      </c>
      <c r="D4046" s="358" t="s">
        <v>12939</v>
      </c>
      <c r="E4046" s="358" t="s">
        <v>20676</v>
      </c>
      <c r="G4046" s="358" t="s">
        <v>12886</v>
      </c>
      <c r="H4046" s="385">
        <v>34.32</v>
      </c>
      <c r="I4046" s="358" t="s">
        <v>12893</v>
      </c>
      <c r="J4046" s="358" t="s">
        <v>12888</v>
      </c>
      <c r="K4046" s="358" t="s">
        <v>13558</v>
      </c>
      <c r="L4046" s="362">
        <v>40893</v>
      </c>
      <c r="N4046" s="362">
        <v>40893</v>
      </c>
      <c r="P4046" s="356" t="s">
        <v>13605</v>
      </c>
    </row>
    <row r="4047" spans="1:16" x14ac:dyDescent="0.2">
      <c r="A4047" s="356" t="s">
        <v>10921</v>
      </c>
      <c r="B4047" s="356" t="s">
        <v>20677</v>
      </c>
      <c r="C4047" s="358" t="s">
        <v>13014</v>
      </c>
      <c r="D4047" s="358" t="s">
        <v>13015</v>
      </c>
      <c r="E4047" s="358" t="s">
        <v>20678</v>
      </c>
      <c r="G4047" s="358" t="s">
        <v>12886</v>
      </c>
      <c r="H4047" s="385">
        <v>5.4</v>
      </c>
      <c r="I4047" s="358" t="s">
        <v>12893</v>
      </c>
      <c r="J4047" s="358" t="s">
        <v>12888</v>
      </c>
      <c r="K4047" s="358" t="s">
        <v>13558</v>
      </c>
      <c r="L4047" s="362">
        <v>40906</v>
      </c>
      <c r="N4047" s="362">
        <v>40906</v>
      </c>
      <c r="P4047" s="356" t="s">
        <v>13255</v>
      </c>
    </row>
    <row r="4048" spans="1:16" x14ac:dyDescent="0.2">
      <c r="A4048" s="356" t="s">
        <v>10922</v>
      </c>
      <c r="B4048" s="356" t="s">
        <v>20679</v>
      </c>
      <c r="C4048" s="358" t="s">
        <v>12959</v>
      </c>
      <c r="D4048" s="358" t="s">
        <v>12960</v>
      </c>
      <c r="E4048" s="358" t="s">
        <v>20680</v>
      </c>
      <c r="G4048" s="358" t="s">
        <v>12886</v>
      </c>
      <c r="H4048" s="385">
        <v>2.16</v>
      </c>
      <c r="I4048" s="358" t="s">
        <v>12893</v>
      </c>
      <c r="J4048" s="358" t="s">
        <v>12888</v>
      </c>
      <c r="K4048" s="358" t="s">
        <v>13558</v>
      </c>
      <c r="L4048" s="362">
        <v>40898</v>
      </c>
      <c r="N4048" s="362">
        <v>40898</v>
      </c>
      <c r="P4048" s="356" t="s">
        <v>13255</v>
      </c>
    </row>
    <row r="4049" spans="1:16" x14ac:dyDescent="0.2">
      <c r="A4049" s="356" t="s">
        <v>10923</v>
      </c>
      <c r="B4049" s="356" t="s">
        <v>20681</v>
      </c>
      <c r="C4049" s="358" t="s">
        <v>12898</v>
      </c>
      <c r="D4049" s="358" t="s">
        <v>12899</v>
      </c>
      <c r="E4049" s="358" t="s">
        <v>20682</v>
      </c>
      <c r="G4049" s="358" t="s">
        <v>12886</v>
      </c>
      <c r="H4049" s="385">
        <v>29.89</v>
      </c>
      <c r="I4049" s="358" t="s">
        <v>12893</v>
      </c>
      <c r="J4049" s="358" t="s">
        <v>12888</v>
      </c>
      <c r="K4049" s="358" t="s">
        <v>13558</v>
      </c>
      <c r="L4049" s="362">
        <v>40898</v>
      </c>
      <c r="N4049" s="362">
        <v>40898</v>
      </c>
      <c r="P4049" s="356" t="s">
        <v>13255</v>
      </c>
    </row>
    <row r="4050" spans="1:16" x14ac:dyDescent="0.2">
      <c r="A4050" s="356" t="s">
        <v>10924</v>
      </c>
      <c r="B4050" s="356" t="s">
        <v>20683</v>
      </c>
      <c r="C4050" s="358" t="s">
        <v>13374</v>
      </c>
      <c r="D4050" s="358" t="s">
        <v>12916</v>
      </c>
      <c r="E4050" s="358" t="s">
        <v>16541</v>
      </c>
      <c r="G4050" s="358" t="s">
        <v>12886</v>
      </c>
      <c r="H4050" s="385">
        <v>6</v>
      </c>
      <c r="I4050" s="358" t="s">
        <v>12893</v>
      </c>
      <c r="J4050" s="358" t="s">
        <v>12888</v>
      </c>
      <c r="K4050" s="358" t="s">
        <v>13558</v>
      </c>
      <c r="L4050" s="362">
        <v>40898</v>
      </c>
      <c r="N4050" s="362">
        <v>40898</v>
      </c>
      <c r="P4050" s="356" t="s">
        <v>13255</v>
      </c>
    </row>
    <row r="4051" spans="1:16" x14ac:dyDescent="0.2">
      <c r="A4051" s="356" t="s">
        <v>10925</v>
      </c>
      <c r="B4051" s="356" t="s">
        <v>20684</v>
      </c>
      <c r="C4051" s="358" t="s">
        <v>12905</v>
      </c>
      <c r="D4051" s="358" t="s">
        <v>12951</v>
      </c>
      <c r="E4051" s="358" t="s">
        <v>20685</v>
      </c>
      <c r="G4051" s="358" t="s">
        <v>12886</v>
      </c>
      <c r="H4051" s="385">
        <v>8.64</v>
      </c>
      <c r="I4051" s="358" t="s">
        <v>12893</v>
      </c>
      <c r="J4051" s="358" t="s">
        <v>12888</v>
      </c>
      <c r="K4051" s="358" t="s">
        <v>13558</v>
      </c>
      <c r="L4051" s="362">
        <v>40898</v>
      </c>
      <c r="N4051" s="362">
        <v>40898</v>
      </c>
      <c r="P4051" s="356" t="s">
        <v>13255</v>
      </c>
    </row>
    <row r="4052" spans="1:16" x14ac:dyDescent="0.2">
      <c r="A4052" s="356" t="s">
        <v>10926</v>
      </c>
      <c r="B4052" s="356" t="s">
        <v>20686</v>
      </c>
      <c r="C4052" s="358" t="s">
        <v>12905</v>
      </c>
      <c r="D4052" s="358" t="s">
        <v>12906</v>
      </c>
      <c r="E4052" s="358" t="s">
        <v>20687</v>
      </c>
      <c r="G4052" s="358" t="s">
        <v>12886</v>
      </c>
      <c r="H4052" s="385">
        <v>73.75</v>
      </c>
      <c r="I4052" s="358" t="s">
        <v>12893</v>
      </c>
      <c r="J4052" s="358" t="s">
        <v>12888</v>
      </c>
      <c r="K4052" s="358" t="s">
        <v>13558</v>
      </c>
      <c r="L4052" s="362">
        <v>40904</v>
      </c>
      <c r="N4052" s="362">
        <v>40904</v>
      </c>
      <c r="P4052" s="356" t="s">
        <v>13605</v>
      </c>
    </row>
    <row r="4053" spans="1:16" x14ac:dyDescent="0.2">
      <c r="A4053" s="356" t="s">
        <v>10927</v>
      </c>
      <c r="B4053" s="356" t="s">
        <v>20688</v>
      </c>
      <c r="C4053" s="358" t="s">
        <v>13136</v>
      </c>
      <c r="D4053" s="358" t="s">
        <v>12884</v>
      </c>
      <c r="E4053" s="358" t="s">
        <v>20689</v>
      </c>
      <c r="G4053" s="358" t="s">
        <v>12886</v>
      </c>
      <c r="H4053" s="385">
        <v>6.48</v>
      </c>
      <c r="I4053" s="358" t="s">
        <v>12893</v>
      </c>
      <c r="J4053" s="358" t="s">
        <v>12888</v>
      </c>
      <c r="K4053" s="358" t="s">
        <v>13558</v>
      </c>
      <c r="L4053" s="362">
        <v>40904</v>
      </c>
      <c r="N4053" s="362">
        <v>40904</v>
      </c>
      <c r="P4053" s="356" t="s">
        <v>13255</v>
      </c>
    </row>
    <row r="4054" spans="1:16" x14ac:dyDescent="0.2">
      <c r="A4054" s="356" t="s">
        <v>10928</v>
      </c>
      <c r="B4054" s="356" t="s">
        <v>20690</v>
      </c>
      <c r="C4054" s="358" t="s">
        <v>13732</v>
      </c>
      <c r="D4054" s="358" t="s">
        <v>13733</v>
      </c>
      <c r="E4054" s="358" t="s">
        <v>20691</v>
      </c>
      <c r="G4054" s="358" t="s">
        <v>12886</v>
      </c>
      <c r="H4054" s="385">
        <v>6.08</v>
      </c>
      <c r="I4054" s="358" t="s">
        <v>12893</v>
      </c>
      <c r="J4054" s="358" t="s">
        <v>12888</v>
      </c>
      <c r="K4054" s="358" t="s">
        <v>13558</v>
      </c>
      <c r="L4054" s="362">
        <v>40905</v>
      </c>
      <c r="N4054" s="362">
        <v>40905</v>
      </c>
      <c r="P4054" s="356" t="s">
        <v>13255</v>
      </c>
    </row>
    <row r="4055" spans="1:16" x14ac:dyDescent="0.2">
      <c r="A4055" s="356" t="s">
        <v>10929</v>
      </c>
      <c r="B4055" s="356" t="s">
        <v>20692</v>
      </c>
      <c r="C4055" s="358" t="s">
        <v>13082</v>
      </c>
      <c r="D4055" s="358" t="s">
        <v>12919</v>
      </c>
      <c r="E4055" s="358" t="s">
        <v>20693</v>
      </c>
      <c r="G4055" s="358" t="s">
        <v>12886</v>
      </c>
      <c r="H4055" s="385">
        <v>4.4400000000000004</v>
      </c>
      <c r="I4055" s="358" t="s">
        <v>12893</v>
      </c>
      <c r="J4055" s="358" t="s">
        <v>12888</v>
      </c>
      <c r="K4055" s="358" t="s">
        <v>13558</v>
      </c>
      <c r="L4055" s="362">
        <v>40896</v>
      </c>
      <c r="N4055" s="362">
        <v>40896</v>
      </c>
      <c r="P4055" s="356" t="s">
        <v>13255</v>
      </c>
    </row>
    <row r="4056" spans="1:16" x14ac:dyDescent="0.2">
      <c r="A4056" s="356" t="s">
        <v>10930</v>
      </c>
      <c r="B4056" s="356" t="s">
        <v>20694</v>
      </c>
      <c r="C4056" s="358" t="s">
        <v>13037</v>
      </c>
      <c r="D4056" s="358" t="s">
        <v>13038</v>
      </c>
      <c r="E4056" s="358" t="s">
        <v>20695</v>
      </c>
      <c r="G4056" s="358" t="s">
        <v>12886</v>
      </c>
      <c r="H4056" s="385">
        <v>10.5</v>
      </c>
      <c r="I4056" s="358" t="s">
        <v>12893</v>
      </c>
      <c r="J4056" s="358" t="s">
        <v>12888</v>
      </c>
      <c r="K4056" s="358" t="s">
        <v>13558</v>
      </c>
      <c r="L4056" s="362">
        <v>40905</v>
      </c>
      <c r="N4056" s="362">
        <v>40905</v>
      </c>
      <c r="P4056" s="356" t="s">
        <v>13255</v>
      </c>
    </row>
    <row r="4057" spans="1:16" x14ac:dyDescent="0.2">
      <c r="A4057" s="356" t="s">
        <v>10931</v>
      </c>
      <c r="B4057" s="356" t="s">
        <v>20696</v>
      </c>
      <c r="C4057" s="358" t="s">
        <v>16510</v>
      </c>
      <c r="D4057" s="358" t="s">
        <v>13130</v>
      </c>
      <c r="E4057" s="358" t="s">
        <v>20697</v>
      </c>
      <c r="G4057" s="358" t="s">
        <v>12886</v>
      </c>
      <c r="H4057" s="385">
        <v>10.32</v>
      </c>
      <c r="I4057" s="358" t="s">
        <v>12893</v>
      </c>
      <c r="J4057" s="358" t="s">
        <v>12888</v>
      </c>
      <c r="K4057" s="358" t="s">
        <v>13558</v>
      </c>
      <c r="L4057" s="362">
        <v>40891</v>
      </c>
      <c r="N4057" s="362">
        <v>40891</v>
      </c>
      <c r="P4057" s="356" t="s">
        <v>13255</v>
      </c>
    </row>
    <row r="4058" spans="1:16" x14ac:dyDescent="0.2">
      <c r="A4058" s="356" t="s">
        <v>10932</v>
      </c>
      <c r="B4058" s="356" t="s">
        <v>20698</v>
      </c>
      <c r="C4058" s="358" t="s">
        <v>13022</v>
      </c>
      <c r="D4058" s="358" t="s">
        <v>12931</v>
      </c>
      <c r="E4058" s="358" t="s">
        <v>20699</v>
      </c>
      <c r="G4058" s="358" t="s">
        <v>12886</v>
      </c>
      <c r="H4058" s="385">
        <v>8.2799999999999994</v>
      </c>
      <c r="I4058" s="358" t="s">
        <v>12893</v>
      </c>
      <c r="J4058" s="358" t="s">
        <v>12888</v>
      </c>
      <c r="K4058" s="358" t="s">
        <v>13558</v>
      </c>
      <c r="L4058" s="362">
        <v>40900</v>
      </c>
      <c r="N4058" s="362">
        <v>40900</v>
      </c>
      <c r="P4058" s="356" t="s">
        <v>13255</v>
      </c>
    </row>
    <row r="4059" spans="1:16" x14ac:dyDescent="0.2">
      <c r="A4059" s="356" t="s">
        <v>10933</v>
      </c>
      <c r="B4059" s="356" t="s">
        <v>20700</v>
      </c>
      <c r="C4059" s="358" t="s">
        <v>13783</v>
      </c>
      <c r="D4059" s="358" t="s">
        <v>13015</v>
      </c>
      <c r="E4059" s="358" t="s">
        <v>20701</v>
      </c>
      <c r="G4059" s="358" t="s">
        <v>12886</v>
      </c>
      <c r="H4059" s="385">
        <v>8.9700000000000006</v>
      </c>
      <c r="I4059" s="358" t="s">
        <v>12893</v>
      </c>
      <c r="J4059" s="358" t="s">
        <v>12888</v>
      </c>
      <c r="K4059" s="358" t="s">
        <v>13558</v>
      </c>
      <c r="L4059" s="362">
        <v>40896</v>
      </c>
      <c r="N4059" s="362">
        <v>40896</v>
      </c>
      <c r="P4059" s="356" t="s">
        <v>13255</v>
      </c>
    </row>
    <row r="4060" spans="1:16" x14ac:dyDescent="0.2">
      <c r="A4060" s="356" t="s">
        <v>10934</v>
      </c>
      <c r="B4060" s="356" t="s">
        <v>20702</v>
      </c>
      <c r="C4060" s="358" t="s">
        <v>13037</v>
      </c>
      <c r="D4060" s="358" t="s">
        <v>13038</v>
      </c>
      <c r="E4060" s="358" t="s">
        <v>20703</v>
      </c>
      <c r="G4060" s="358" t="s">
        <v>12886</v>
      </c>
      <c r="H4060" s="385">
        <v>10.08</v>
      </c>
      <c r="I4060" s="358" t="s">
        <v>12893</v>
      </c>
      <c r="J4060" s="358" t="s">
        <v>12888</v>
      </c>
      <c r="K4060" s="358" t="s">
        <v>13558</v>
      </c>
      <c r="L4060" s="362">
        <v>40898</v>
      </c>
      <c r="N4060" s="362">
        <v>40898</v>
      </c>
      <c r="P4060" s="356" t="s">
        <v>13255</v>
      </c>
    </row>
    <row r="4061" spans="1:16" x14ac:dyDescent="0.2">
      <c r="A4061" s="356" t="s">
        <v>10935</v>
      </c>
      <c r="B4061" s="356" t="s">
        <v>20704</v>
      </c>
      <c r="C4061" s="358" t="s">
        <v>13037</v>
      </c>
      <c r="D4061" s="358" t="s">
        <v>13038</v>
      </c>
      <c r="E4061" s="358" t="s">
        <v>19745</v>
      </c>
      <c r="G4061" s="358" t="s">
        <v>12886</v>
      </c>
      <c r="H4061" s="385">
        <v>6.6</v>
      </c>
      <c r="I4061" s="358" t="s">
        <v>12893</v>
      </c>
      <c r="J4061" s="358" t="s">
        <v>12888</v>
      </c>
      <c r="K4061" s="358" t="s">
        <v>13558</v>
      </c>
      <c r="L4061" s="362">
        <v>40897</v>
      </c>
      <c r="N4061" s="362">
        <v>40897</v>
      </c>
      <c r="P4061" s="356" t="s">
        <v>13255</v>
      </c>
    </row>
    <row r="4062" spans="1:16" x14ac:dyDescent="0.2">
      <c r="A4062" s="356" t="s">
        <v>10936</v>
      </c>
      <c r="B4062" s="356" t="s">
        <v>20705</v>
      </c>
      <c r="C4062" s="358" t="s">
        <v>13915</v>
      </c>
      <c r="D4062" s="358" t="s">
        <v>12919</v>
      </c>
      <c r="E4062" s="358" t="s">
        <v>20706</v>
      </c>
      <c r="G4062" s="358" t="s">
        <v>12886</v>
      </c>
      <c r="H4062" s="385">
        <v>14.1</v>
      </c>
      <c r="I4062" s="358" t="s">
        <v>12893</v>
      </c>
      <c r="J4062" s="358" t="s">
        <v>12888</v>
      </c>
      <c r="K4062" s="358" t="s">
        <v>13558</v>
      </c>
      <c r="L4062" s="362">
        <v>40894</v>
      </c>
      <c r="N4062" s="362">
        <v>40894</v>
      </c>
      <c r="P4062" s="356" t="s">
        <v>13255</v>
      </c>
    </row>
    <row r="4063" spans="1:16" x14ac:dyDescent="0.2">
      <c r="A4063" s="356" t="s">
        <v>10937</v>
      </c>
      <c r="B4063" s="356" t="s">
        <v>20707</v>
      </c>
      <c r="C4063" s="358" t="s">
        <v>12883</v>
      </c>
      <c r="D4063" s="358" t="s">
        <v>12884</v>
      </c>
      <c r="E4063" s="358" t="s">
        <v>13122</v>
      </c>
      <c r="G4063" s="358" t="s">
        <v>12886</v>
      </c>
      <c r="H4063" s="385">
        <v>46.08</v>
      </c>
      <c r="I4063" s="358" t="s">
        <v>12893</v>
      </c>
      <c r="J4063" s="358" t="s">
        <v>12908</v>
      </c>
      <c r="K4063" s="358" t="s">
        <v>13558</v>
      </c>
      <c r="L4063" s="362">
        <v>40890</v>
      </c>
      <c r="N4063" s="362">
        <v>40890</v>
      </c>
      <c r="P4063" s="356" t="s">
        <v>13605</v>
      </c>
    </row>
    <row r="4064" spans="1:16" x14ac:dyDescent="0.2">
      <c r="A4064" s="356" t="s">
        <v>10938</v>
      </c>
      <c r="B4064" s="356" t="s">
        <v>20708</v>
      </c>
      <c r="C4064" s="358" t="s">
        <v>13014</v>
      </c>
      <c r="D4064" s="358" t="s">
        <v>13015</v>
      </c>
      <c r="E4064" s="358" t="s">
        <v>20709</v>
      </c>
      <c r="G4064" s="358" t="s">
        <v>12886</v>
      </c>
      <c r="H4064" s="385">
        <v>10.56</v>
      </c>
      <c r="I4064" s="358" t="s">
        <v>12893</v>
      </c>
      <c r="J4064" s="358" t="s">
        <v>12888</v>
      </c>
      <c r="K4064" s="358" t="s">
        <v>13558</v>
      </c>
      <c r="L4064" s="362">
        <v>40886</v>
      </c>
      <c r="N4064" s="362">
        <v>40886</v>
      </c>
      <c r="P4064" s="356" t="s">
        <v>13255</v>
      </c>
    </row>
    <row r="4065" spans="1:16" x14ac:dyDescent="0.2">
      <c r="A4065" s="356" t="s">
        <v>10939</v>
      </c>
      <c r="B4065" s="356" t="s">
        <v>20710</v>
      </c>
      <c r="C4065" s="358" t="s">
        <v>13064</v>
      </c>
      <c r="D4065" s="358" t="s">
        <v>12931</v>
      </c>
      <c r="E4065" s="358" t="s">
        <v>20711</v>
      </c>
      <c r="G4065" s="358" t="s">
        <v>12886</v>
      </c>
      <c r="H4065" s="385">
        <v>16.45</v>
      </c>
      <c r="I4065" s="358" t="s">
        <v>12893</v>
      </c>
      <c r="J4065" s="358" t="s">
        <v>12888</v>
      </c>
      <c r="K4065" s="358" t="s">
        <v>13558</v>
      </c>
      <c r="L4065" s="362">
        <v>40871</v>
      </c>
      <c r="N4065" s="362">
        <v>40871</v>
      </c>
      <c r="P4065" s="356" t="s">
        <v>13255</v>
      </c>
    </row>
    <row r="4066" spans="1:16" x14ac:dyDescent="0.2">
      <c r="A4066" s="356" t="s">
        <v>10940</v>
      </c>
      <c r="B4066" s="356" t="s">
        <v>20712</v>
      </c>
      <c r="C4066" s="358" t="s">
        <v>15378</v>
      </c>
      <c r="D4066" s="358" t="s">
        <v>12984</v>
      </c>
      <c r="E4066" s="358" t="s">
        <v>20713</v>
      </c>
      <c r="G4066" s="358" t="s">
        <v>12886</v>
      </c>
      <c r="H4066" s="385">
        <v>8.7449999999999992</v>
      </c>
      <c r="I4066" s="358" t="s">
        <v>12893</v>
      </c>
      <c r="J4066" s="358" t="s">
        <v>12888</v>
      </c>
      <c r="K4066" s="358" t="s">
        <v>13558</v>
      </c>
      <c r="L4066" s="362">
        <v>40900</v>
      </c>
      <c r="N4066" s="362">
        <v>40900</v>
      </c>
      <c r="P4066" s="356" t="s">
        <v>13255</v>
      </c>
    </row>
    <row r="4067" spans="1:16" x14ac:dyDescent="0.2">
      <c r="A4067" s="356" t="s">
        <v>10941</v>
      </c>
      <c r="B4067" s="356" t="s">
        <v>20714</v>
      </c>
      <c r="C4067" s="358" t="s">
        <v>13179</v>
      </c>
      <c r="D4067" s="358" t="s">
        <v>13180</v>
      </c>
      <c r="E4067" s="358" t="s">
        <v>20715</v>
      </c>
      <c r="G4067" s="358" t="s">
        <v>12886</v>
      </c>
      <c r="H4067" s="385">
        <v>5.76</v>
      </c>
      <c r="I4067" s="358" t="s">
        <v>12893</v>
      </c>
      <c r="J4067" s="358" t="s">
        <v>12888</v>
      </c>
      <c r="K4067" s="358" t="s">
        <v>13558</v>
      </c>
      <c r="L4067" s="362">
        <v>40805</v>
      </c>
      <c r="N4067" s="362">
        <v>40805</v>
      </c>
      <c r="P4067" s="356" t="s">
        <v>13255</v>
      </c>
    </row>
    <row r="4068" spans="1:16" x14ac:dyDescent="0.2">
      <c r="A4068" s="356" t="s">
        <v>10942</v>
      </c>
      <c r="B4068" s="356" t="s">
        <v>20716</v>
      </c>
      <c r="C4068" s="358" t="s">
        <v>13922</v>
      </c>
      <c r="D4068" s="358" t="s">
        <v>13106</v>
      </c>
      <c r="E4068" s="358" t="s">
        <v>20717</v>
      </c>
      <c r="G4068" s="358" t="s">
        <v>12886</v>
      </c>
      <c r="H4068" s="385">
        <v>8.3249999999999993</v>
      </c>
      <c r="I4068" s="358" t="s">
        <v>12893</v>
      </c>
      <c r="J4068" s="358" t="s">
        <v>12888</v>
      </c>
      <c r="K4068" s="358" t="s">
        <v>13558</v>
      </c>
      <c r="L4068" s="362">
        <v>40906</v>
      </c>
      <c r="N4068" s="362">
        <v>40906</v>
      </c>
      <c r="P4068" s="356" t="s">
        <v>13255</v>
      </c>
    </row>
    <row r="4069" spans="1:16" x14ac:dyDescent="0.2">
      <c r="A4069" s="356" t="s">
        <v>10943</v>
      </c>
      <c r="B4069" s="356" t="s">
        <v>20718</v>
      </c>
      <c r="C4069" s="358" t="s">
        <v>14599</v>
      </c>
      <c r="D4069" s="358" t="s">
        <v>12997</v>
      </c>
      <c r="E4069" s="358" t="s">
        <v>20719</v>
      </c>
      <c r="G4069" s="358" t="s">
        <v>12886</v>
      </c>
      <c r="H4069" s="385">
        <v>12</v>
      </c>
      <c r="I4069" s="358" t="s">
        <v>12893</v>
      </c>
      <c r="J4069" s="358" t="s">
        <v>12888</v>
      </c>
      <c r="K4069" s="358" t="s">
        <v>13558</v>
      </c>
      <c r="L4069" s="362">
        <v>40893</v>
      </c>
      <c r="N4069" s="362">
        <v>40893</v>
      </c>
      <c r="P4069" s="356" t="s">
        <v>13255</v>
      </c>
    </row>
    <row r="4070" spans="1:16" x14ac:dyDescent="0.2">
      <c r="A4070" s="356" t="s">
        <v>10944</v>
      </c>
      <c r="B4070" s="356" t="s">
        <v>20720</v>
      </c>
      <c r="C4070" s="358" t="s">
        <v>12972</v>
      </c>
      <c r="D4070" s="358" t="s">
        <v>12973</v>
      </c>
      <c r="E4070" s="358" t="s">
        <v>20721</v>
      </c>
      <c r="G4070" s="358" t="s">
        <v>12886</v>
      </c>
      <c r="H4070" s="385">
        <v>29.89</v>
      </c>
      <c r="I4070" s="358" t="s">
        <v>12893</v>
      </c>
      <c r="J4070" s="358" t="s">
        <v>12888</v>
      </c>
      <c r="K4070" s="358" t="s">
        <v>13558</v>
      </c>
      <c r="L4070" s="362">
        <v>40906</v>
      </c>
      <c r="N4070" s="362">
        <v>40906</v>
      </c>
      <c r="P4070" s="356" t="s">
        <v>13255</v>
      </c>
    </row>
    <row r="4071" spans="1:16" x14ac:dyDescent="0.2">
      <c r="A4071" s="356" t="s">
        <v>10945</v>
      </c>
      <c r="B4071" s="356" t="s">
        <v>20722</v>
      </c>
      <c r="C4071" s="358" t="s">
        <v>13419</v>
      </c>
      <c r="D4071" s="358" t="s">
        <v>12992</v>
      </c>
      <c r="E4071" s="358" t="s">
        <v>20723</v>
      </c>
      <c r="G4071" s="358" t="s">
        <v>12886</v>
      </c>
      <c r="H4071" s="385">
        <v>42.3</v>
      </c>
      <c r="I4071" s="358" t="s">
        <v>12893</v>
      </c>
      <c r="J4071" s="358" t="s">
        <v>12888</v>
      </c>
      <c r="K4071" s="358" t="s">
        <v>13558</v>
      </c>
      <c r="L4071" s="362">
        <v>40879</v>
      </c>
      <c r="N4071" s="362">
        <v>40879</v>
      </c>
      <c r="P4071" s="356" t="s">
        <v>13605</v>
      </c>
    </row>
    <row r="4072" spans="1:16" x14ac:dyDescent="0.2">
      <c r="A4072" s="356" t="s">
        <v>10946</v>
      </c>
      <c r="B4072" s="356" t="s">
        <v>20724</v>
      </c>
      <c r="C4072" s="358" t="s">
        <v>12926</v>
      </c>
      <c r="D4072" s="358" t="s">
        <v>12927</v>
      </c>
      <c r="E4072" s="358" t="s">
        <v>20725</v>
      </c>
      <c r="G4072" s="358" t="s">
        <v>12886</v>
      </c>
      <c r="H4072" s="385">
        <v>5.3</v>
      </c>
      <c r="I4072" s="358" t="s">
        <v>12893</v>
      </c>
      <c r="J4072" s="358" t="s">
        <v>12888</v>
      </c>
      <c r="K4072" s="358" t="s">
        <v>13558</v>
      </c>
      <c r="L4072" s="362">
        <v>40897</v>
      </c>
      <c r="N4072" s="362">
        <v>40897</v>
      </c>
      <c r="P4072" s="356" t="s">
        <v>13255</v>
      </c>
    </row>
    <row r="4073" spans="1:16" x14ac:dyDescent="0.2">
      <c r="A4073" s="356" t="s">
        <v>10947</v>
      </c>
      <c r="B4073" s="356" t="s">
        <v>20726</v>
      </c>
      <c r="C4073" s="358" t="s">
        <v>13419</v>
      </c>
      <c r="D4073" s="358" t="s">
        <v>12992</v>
      </c>
      <c r="E4073" s="358" t="s">
        <v>20727</v>
      </c>
      <c r="G4073" s="358" t="s">
        <v>12886</v>
      </c>
      <c r="H4073" s="385">
        <v>12</v>
      </c>
      <c r="I4073" s="358" t="s">
        <v>12893</v>
      </c>
      <c r="J4073" s="358" t="s">
        <v>12888</v>
      </c>
      <c r="K4073" s="358" t="s">
        <v>13558</v>
      </c>
      <c r="L4073" s="362">
        <v>40897</v>
      </c>
      <c r="N4073" s="362">
        <v>40897</v>
      </c>
      <c r="P4073" s="356" t="s">
        <v>13255</v>
      </c>
    </row>
    <row r="4074" spans="1:16" x14ac:dyDescent="0.2">
      <c r="A4074" s="356" t="s">
        <v>10948</v>
      </c>
      <c r="B4074" s="356" t="s">
        <v>20728</v>
      </c>
      <c r="C4074" s="358" t="s">
        <v>13033</v>
      </c>
      <c r="D4074" s="358" t="s">
        <v>13034</v>
      </c>
      <c r="E4074" s="358" t="s">
        <v>20729</v>
      </c>
      <c r="G4074" s="358" t="s">
        <v>12886</v>
      </c>
      <c r="H4074" s="385">
        <v>7.74</v>
      </c>
      <c r="I4074" s="358" t="s">
        <v>12893</v>
      </c>
      <c r="J4074" s="358" t="s">
        <v>12888</v>
      </c>
      <c r="K4074" s="358" t="s">
        <v>13558</v>
      </c>
      <c r="L4074" s="362">
        <v>40908</v>
      </c>
      <c r="N4074" s="362">
        <v>40908</v>
      </c>
      <c r="P4074" s="356" t="s">
        <v>13255</v>
      </c>
    </row>
    <row r="4075" spans="1:16" x14ac:dyDescent="0.2">
      <c r="A4075" s="356" t="s">
        <v>10949</v>
      </c>
      <c r="B4075" s="356" t="s">
        <v>20730</v>
      </c>
      <c r="C4075" s="358" t="s">
        <v>12902</v>
      </c>
      <c r="D4075" s="358" t="s">
        <v>12903</v>
      </c>
      <c r="E4075" s="358" t="s">
        <v>20731</v>
      </c>
      <c r="G4075" s="358" t="s">
        <v>12886</v>
      </c>
      <c r="H4075" s="385">
        <v>18.62</v>
      </c>
      <c r="I4075" s="358" t="s">
        <v>12893</v>
      </c>
      <c r="J4075" s="358" t="s">
        <v>12888</v>
      </c>
      <c r="K4075" s="358" t="s">
        <v>13558</v>
      </c>
      <c r="L4075" s="362">
        <v>40887</v>
      </c>
      <c r="N4075" s="362">
        <v>40887</v>
      </c>
      <c r="P4075" s="356" t="s">
        <v>13255</v>
      </c>
    </row>
    <row r="4076" spans="1:16" x14ac:dyDescent="0.2">
      <c r="A4076" s="356" t="s">
        <v>10950</v>
      </c>
      <c r="B4076" s="356" t="s">
        <v>20732</v>
      </c>
      <c r="C4076" s="358" t="s">
        <v>12905</v>
      </c>
      <c r="D4076" s="358" t="s">
        <v>12906</v>
      </c>
      <c r="E4076" s="358" t="s">
        <v>20733</v>
      </c>
      <c r="G4076" s="358" t="s">
        <v>12886</v>
      </c>
      <c r="H4076" s="385">
        <v>29.7</v>
      </c>
      <c r="I4076" s="358" t="s">
        <v>12893</v>
      </c>
      <c r="J4076" s="358" t="s">
        <v>12888</v>
      </c>
      <c r="K4076" s="358" t="s">
        <v>13558</v>
      </c>
      <c r="L4076" s="362">
        <v>40892</v>
      </c>
      <c r="N4076" s="362">
        <v>40892</v>
      </c>
      <c r="P4076" s="356" t="s">
        <v>13255</v>
      </c>
    </row>
    <row r="4077" spans="1:16" x14ac:dyDescent="0.2">
      <c r="A4077" s="356" t="s">
        <v>10951</v>
      </c>
      <c r="B4077" s="356" t="s">
        <v>20734</v>
      </c>
      <c r="C4077" s="358" t="s">
        <v>13970</v>
      </c>
      <c r="D4077" s="358" t="s">
        <v>12910</v>
      </c>
      <c r="E4077" s="358" t="s">
        <v>20735</v>
      </c>
      <c r="G4077" s="358" t="s">
        <v>12886</v>
      </c>
      <c r="H4077" s="385">
        <v>10.34</v>
      </c>
      <c r="I4077" s="358" t="s">
        <v>12893</v>
      </c>
      <c r="J4077" s="358" t="s">
        <v>12888</v>
      </c>
      <c r="K4077" s="358" t="s">
        <v>13558</v>
      </c>
      <c r="L4077" s="362">
        <v>40900</v>
      </c>
      <c r="N4077" s="362">
        <v>40900</v>
      </c>
      <c r="P4077" s="356" t="s">
        <v>13255</v>
      </c>
    </row>
    <row r="4078" spans="1:16" x14ac:dyDescent="0.2">
      <c r="A4078" s="356" t="s">
        <v>10952</v>
      </c>
      <c r="B4078" s="356" t="s">
        <v>20736</v>
      </c>
      <c r="C4078" s="358" t="s">
        <v>12965</v>
      </c>
      <c r="D4078" s="358" t="s">
        <v>12966</v>
      </c>
      <c r="E4078" s="358" t="s">
        <v>20737</v>
      </c>
      <c r="G4078" s="358" t="s">
        <v>12886</v>
      </c>
      <c r="H4078" s="385">
        <v>8.32</v>
      </c>
      <c r="I4078" s="358" t="s">
        <v>12893</v>
      </c>
      <c r="J4078" s="358" t="s">
        <v>12888</v>
      </c>
      <c r="K4078" s="358" t="s">
        <v>13558</v>
      </c>
      <c r="L4078" s="362">
        <v>40905</v>
      </c>
      <c r="N4078" s="362">
        <v>40905</v>
      </c>
      <c r="P4078" s="356" t="s">
        <v>13255</v>
      </c>
    </row>
    <row r="4079" spans="1:16" x14ac:dyDescent="0.2">
      <c r="A4079" s="356" t="s">
        <v>10953</v>
      </c>
      <c r="B4079" s="356" t="s">
        <v>20738</v>
      </c>
      <c r="C4079" s="358" t="s">
        <v>13966</v>
      </c>
      <c r="D4079" s="358" t="s">
        <v>13027</v>
      </c>
      <c r="E4079" s="358" t="s">
        <v>20739</v>
      </c>
      <c r="G4079" s="358" t="s">
        <v>12886</v>
      </c>
      <c r="H4079" s="385">
        <v>5.76</v>
      </c>
      <c r="I4079" s="358" t="s">
        <v>12893</v>
      </c>
      <c r="J4079" s="358" t="s">
        <v>12888</v>
      </c>
      <c r="K4079" s="358" t="s">
        <v>13558</v>
      </c>
      <c r="L4079" s="362">
        <v>40899</v>
      </c>
      <c r="N4079" s="362">
        <v>40899</v>
      </c>
      <c r="P4079" s="356" t="s">
        <v>13255</v>
      </c>
    </row>
    <row r="4080" spans="1:16" x14ac:dyDescent="0.2">
      <c r="A4080" s="356" t="s">
        <v>10954</v>
      </c>
      <c r="B4080" s="356" t="s">
        <v>20740</v>
      </c>
      <c r="C4080" s="358" t="s">
        <v>12883</v>
      </c>
      <c r="D4080" s="358" t="s">
        <v>12884</v>
      </c>
      <c r="E4080" s="358" t="s">
        <v>20741</v>
      </c>
      <c r="G4080" s="358" t="s">
        <v>12886</v>
      </c>
      <c r="H4080" s="385">
        <v>11.304</v>
      </c>
      <c r="I4080" s="358" t="s">
        <v>12893</v>
      </c>
      <c r="J4080" s="358" t="s">
        <v>12888</v>
      </c>
      <c r="K4080" s="358" t="s">
        <v>13558</v>
      </c>
      <c r="L4080" s="362">
        <v>40679</v>
      </c>
      <c r="N4080" s="362">
        <v>40679</v>
      </c>
      <c r="P4080" s="356" t="s">
        <v>13255</v>
      </c>
    </row>
    <row r="4081" spans="1:16" x14ac:dyDescent="0.2">
      <c r="A4081" s="356" t="s">
        <v>10955</v>
      </c>
      <c r="B4081" s="356" t="s">
        <v>20742</v>
      </c>
      <c r="C4081" s="358" t="s">
        <v>13044</v>
      </c>
      <c r="D4081" s="358" t="s">
        <v>13045</v>
      </c>
      <c r="E4081" s="358" t="s">
        <v>20743</v>
      </c>
      <c r="G4081" s="358" t="s">
        <v>12886</v>
      </c>
      <c r="H4081" s="385">
        <v>7.65</v>
      </c>
      <c r="I4081" s="358" t="s">
        <v>12893</v>
      </c>
      <c r="J4081" s="358" t="s">
        <v>12888</v>
      </c>
      <c r="K4081" s="358" t="s">
        <v>13558</v>
      </c>
      <c r="L4081" s="362">
        <v>40905</v>
      </c>
      <c r="N4081" s="362">
        <v>40905</v>
      </c>
      <c r="P4081" s="356" t="s">
        <v>13255</v>
      </c>
    </row>
    <row r="4082" spans="1:16" x14ac:dyDescent="0.2">
      <c r="A4082" s="356" t="s">
        <v>10956</v>
      </c>
      <c r="B4082" s="356" t="s">
        <v>20744</v>
      </c>
      <c r="C4082" s="358" t="s">
        <v>13014</v>
      </c>
      <c r="D4082" s="358" t="s">
        <v>13015</v>
      </c>
      <c r="E4082" s="358" t="s">
        <v>20745</v>
      </c>
      <c r="G4082" s="358" t="s">
        <v>12886</v>
      </c>
      <c r="H4082" s="385">
        <v>3.84</v>
      </c>
      <c r="I4082" s="358" t="s">
        <v>12893</v>
      </c>
      <c r="J4082" s="358" t="s">
        <v>12888</v>
      </c>
      <c r="K4082" s="358" t="s">
        <v>13558</v>
      </c>
      <c r="L4082" s="362">
        <v>40900</v>
      </c>
      <c r="N4082" s="362">
        <v>40900</v>
      </c>
      <c r="P4082" s="356" t="s">
        <v>13255</v>
      </c>
    </row>
    <row r="4083" spans="1:16" x14ac:dyDescent="0.2">
      <c r="A4083" s="356" t="s">
        <v>10957</v>
      </c>
      <c r="B4083" s="356" t="s">
        <v>20746</v>
      </c>
      <c r="C4083" s="358" t="s">
        <v>13415</v>
      </c>
      <c r="D4083" s="358" t="s">
        <v>12891</v>
      </c>
      <c r="E4083" s="358" t="s">
        <v>20747</v>
      </c>
      <c r="G4083" s="358" t="s">
        <v>12886</v>
      </c>
      <c r="H4083" s="385">
        <v>29.7</v>
      </c>
      <c r="I4083" s="358" t="s">
        <v>12893</v>
      </c>
      <c r="J4083" s="358" t="s">
        <v>12888</v>
      </c>
      <c r="K4083" s="358" t="s">
        <v>13558</v>
      </c>
      <c r="L4083" s="362">
        <v>40907</v>
      </c>
      <c r="N4083" s="362">
        <v>40907</v>
      </c>
      <c r="P4083" s="356" t="s">
        <v>13255</v>
      </c>
    </row>
    <row r="4084" spans="1:16" x14ac:dyDescent="0.2">
      <c r="A4084" s="356" t="s">
        <v>10958</v>
      </c>
      <c r="B4084" s="356" t="s">
        <v>20748</v>
      </c>
      <c r="C4084" s="358" t="s">
        <v>16369</v>
      </c>
      <c r="D4084" s="358" t="s">
        <v>12916</v>
      </c>
      <c r="E4084" s="358" t="s">
        <v>15392</v>
      </c>
      <c r="G4084" s="358" t="s">
        <v>12886</v>
      </c>
      <c r="H4084" s="385">
        <v>20.21</v>
      </c>
      <c r="I4084" s="358" t="s">
        <v>12893</v>
      </c>
      <c r="J4084" s="358" t="s">
        <v>12888</v>
      </c>
      <c r="K4084" s="358" t="s">
        <v>13558</v>
      </c>
      <c r="L4084" s="362">
        <v>40900</v>
      </c>
      <c r="N4084" s="362">
        <v>40900</v>
      </c>
      <c r="P4084" s="356" t="s">
        <v>13255</v>
      </c>
    </row>
    <row r="4085" spans="1:16" x14ac:dyDescent="0.2">
      <c r="A4085" s="356" t="s">
        <v>10959</v>
      </c>
      <c r="B4085" s="356" t="s">
        <v>20749</v>
      </c>
      <c r="C4085" s="358" t="s">
        <v>13966</v>
      </c>
      <c r="D4085" s="358" t="s">
        <v>13027</v>
      </c>
      <c r="E4085" s="358" t="s">
        <v>20750</v>
      </c>
      <c r="G4085" s="358" t="s">
        <v>12886</v>
      </c>
      <c r="H4085" s="385">
        <v>4.07</v>
      </c>
      <c r="I4085" s="358" t="s">
        <v>12893</v>
      </c>
      <c r="J4085" s="358" t="s">
        <v>12888</v>
      </c>
      <c r="K4085" s="358" t="s">
        <v>13558</v>
      </c>
      <c r="L4085" s="362">
        <v>40897</v>
      </c>
      <c r="N4085" s="362">
        <v>40897</v>
      </c>
      <c r="P4085" s="356" t="s">
        <v>13255</v>
      </c>
    </row>
    <row r="4086" spans="1:16" x14ac:dyDescent="0.2">
      <c r="A4086" s="356" t="s">
        <v>10960</v>
      </c>
      <c r="B4086" s="356" t="s">
        <v>20751</v>
      </c>
      <c r="C4086" s="358" t="s">
        <v>12883</v>
      </c>
      <c r="D4086" s="358" t="s">
        <v>12884</v>
      </c>
      <c r="E4086" s="358" t="s">
        <v>20752</v>
      </c>
      <c r="G4086" s="358" t="s">
        <v>12886</v>
      </c>
      <c r="H4086" s="385">
        <v>8.6950000000000003</v>
      </c>
      <c r="I4086" s="358" t="s">
        <v>12893</v>
      </c>
      <c r="J4086" s="358" t="s">
        <v>12888</v>
      </c>
      <c r="K4086" s="358" t="s">
        <v>13558</v>
      </c>
      <c r="L4086" s="362">
        <v>40949</v>
      </c>
      <c r="N4086" s="362">
        <v>40949</v>
      </c>
      <c r="P4086" s="356" t="s">
        <v>14019</v>
      </c>
    </row>
    <row r="4087" spans="1:16" x14ac:dyDescent="0.2">
      <c r="A4087" s="356" t="s">
        <v>10961</v>
      </c>
      <c r="B4087" s="356" t="s">
        <v>20753</v>
      </c>
      <c r="C4087" s="358" t="s">
        <v>12905</v>
      </c>
      <c r="D4087" s="358" t="s">
        <v>12987</v>
      </c>
      <c r="E4087" s="358" t="s">
        <v>20754</v>
      </c>
      <c r="G4087" s="358" t="s">
        <v>12886</v>
      </c>
      <c r="H4087" s="385">
        <v>8.3849999999999998</v>
      </c>
      <c r="I4087" s="358" t="s">
        <v>12893</v>
      </c>
      <c r="J4087" s="358" t="s">
        <v>12888</v>
      </c>
      <c r="K4087" s="358" t="s">
        <v>13558</v>
      </c>
      <c r="L4087" s="362">
        <v>40905</v>
      </c>
      <c r="N4087" s="362">
        <v>40905</v>
      </c>
      <c r="P4087" s="356" t="s">
        <v>13255</v>
      </c>
    </row>
    <row r="4088" spans="1:16" x14ac:dyDescent="0.2">
      <c r="A4088" s="356" t="s">
        <v>10962</v>
      </c>
      <c r="B4088" s="356" t="s">
        <v>20755</v>
      </c>
      <c r="C4088" s="358" t="s">
        <v>12905</v>
      </c>
      <c r="D4088" s="358" t="s">
        <v>12951</v>
      </c>
      <c r="E4088" s="358" t="s">
        <v>20756</v>
      </c>
      <c r="G4088" s="358" t="s">
        <v>12886</v>
      </c>
      <c r="H4088" s="385">
        <v>7.65</v>
      </c>
      <c r="I4088" s="358" t="s">
        <v>12893</v>
      </c>
      <c r="J4088" s="358" t="s">
        <v>12888</v>
      </c>
      <c r="K4088" s="358" t="s">
        <v>13558</v>
      </c>
      <c r="L4088" s="362">
        <v>40896</v>
      </c>
      <c r="N4088" s="362">
        <v>40896</v>
      </c>
      <c r="P4088" s="356" t="s">
        <v>13255</v>
      </c>
    </row>
    <row r="4089" spans="1:16" x14ac:dyDescent="0.2">
      <c r="A4089" s="356" t="s">
        <v>10963</v>
      </c>
      <c r="B4089" s="356" t="s">
        <v>20757</v>
      </c>
      <c r="C4089" s="358" t="s">
        <v>14599</v>
      </c>
      <c r="D4089" s="358" t="s">
        <v>12997</v>
      </c>
      <c r="E4089" s="358" t="s">
        <v>20758</v>
      </c>
      <c r="G4089" s="358" t="s">
        <v>12886</v>
      </c>
      <c r="H4089" s="385">
        <v>7.79</v>
      </c>
      <c r="I4089" s="358" t="s">
        <v>12893</v>
      </c>
      <c r="J4089" s="358" t="s">
        <v>12888</v>
      </c>
      <c r="K4089" s="358" t="s">
        <v>13558</v>
      </c>
      <c r="L4089" s="362">
        <v>40893</v>
      </c>
      <c r="N4089" s="362">
        <v>40893</v>
      </c>
      <c r="P4089" s="356" t="s">
        <v>13255</v>
      </c>
    </row>
    <row r="4090" spans="1:16" x14ac:dyDescent="0.2">
      <c r="A4090" s="356" t="s">
        <v>10964</v>
      </c>
      <c r="B4090" s="356" t="s">
        <v>20759</v>
      </c>
      <c r="C4090" s="358" t="s">
        <v>12898</v>
      </c>
      <c r="D4090" s="358" t="s">
        <v>12899</v>
      </c>
      <c r="E4090" s="358" t="s">
        <v>20760</v>
      </c>
      <c r="G4090" s="358" t="s">
        <v>12886</v>
      </c>
      <c r="H4090" s="385">
        <v>13.2</v>
      </c>
      <c r="I4090" s="358" t="s">
        <v>12893</v>
      </c>
      <c r="J4090" s="358" t="s">
        <v>12888</v>
      </c>
      <c r="K4090" s="358" t="s">
        <v>13558</v>
      </c>
      <c r="L4090" s="362">
        <v>40898</v>
      </c>
      <c r="N4090" s="362">
        <v>40898</v>
      </c>
      <c r="P4090" s="356" t="s">
        <v>13255</v>
      </c>
    </row>
    <row r="4091" spans="1:16" x14ac:dyDescent="0.2">
      <c r="A4091" s="356" t="s">
        <v>10965</v>
      </c>
      <c r="B4091" s="356" t="s">
        <v>20761</v>
      </c>
      <c r="C4091" s="358" t="s">
        <v>15523</v>
      </c>
      <c r="D4091" s="358" t="s">
        <v>12916</v>
      </c>
      <c r="E4091" s="358" t="s">
        <v>20762</v>
      </c>
      <c r="G4091" s="358" t="s">
        <v>12886</v>
      </c>
      <c r="H4091" s="385">
        <v>12.48</v>
      </c>
      <c r="I4091" s="358" t="s">
        <v>12893</v>
      </c>
      <c r="J4091" s="358" t="s">
        <v>12888</v>
      </c>
      <c r="K4091" s="358" t="s">
        <v>13558</v>
      </c>
      <c r="L4091" s="362">
        <v>40869</v>
      </c>
      <c r="N4091" s="362">
        <v>40869</v>
      </c>
      <c r="P4091" s="356" t="s">
        <v>13255</v>
      </c>
    </row>
    <row r="4092" spans="1:16" x14ac:dyDescent="0.2">
      <c r="A4092" s="356" t="s">
        <v>10966</v>
      </c>
      <c r="B4092" s="356" t="s">
        <v>20763</v>
      </c>
      <c r="C4092" s="358" t="s">
        <v>12930</v>
      </c>
      <c r="D4092" s="358" t="s">
        <v>12931</v>
      </c>
      <c r="E4092" s="358" t="s">
        <v>19979</v>
      </c>
      <c r="G4092" s="358" t="s">
        <v>12886</v>
      </c>
      <c r="H4092" s="385">
        <v>10.8</v>
      </c>
      <c r="I4092" s="358" t="s">
        <v>12893</v>
      </c>
      <c r="J4092" s="358" t="s">
        <v>12888</v>
      </c>
      <c r="K4092" s="358" t="s">
        <v>13558</v>
      </c>
      <c r="L4092" s="362">
        <v>40885</v>
      </c>
      <c r="N4092" s="362">
        <v>40885</v>
      </c>
      <c r="P4092" s="356" t="s">
        <v>13255</v>
      </c>
    </row>
    <row r="4093" spans="1:16" x14ac:dyDescent="0.2">
      <c r="A4093" s="356" t="s">
        <v>10967</v>
      </c>
      <c r="B4093" s="356" t="s">
        <v>20764</v>
      </c>
      <c r="C4093" s="358" t="s">
        <v>13044</v>
      </c>
      <c r="D4093" s="358" t="s">
        <v>13045</v>
      </c>
      <c r="E4093" s="358" t="s">
        <v>20765</v>
      </c>
      <c r="G4093" s="358" t="s">
        <v>12886</v>
      </c>
      <c r="H4093" s="385">
        <v>5.7</v>
      </c>
      <c r="I4093" s="358" t="s">
        <v>12893</v>
      </c>
      <c r="J4093" s="358" t="s">
        <v>12888</v>
      </c>
      <c r="K4093" s="358" t="s">
        <v>13558</v>
      </c>
      <c r="L4093" s="362">
        <v>40892</v>
      </c>
      <c r="N4093" s="362">
        <v>40892</v>
      </c>
      <c r="P4093" s="356" t="s">
        <v>13255</v>
      </c>
    </row>
    <row r="4094" spans="1:16" x14ac:dyDescent="0.2">
      <c r="A4094" s="356" t="s">
        <v>10968</v>
      </c>
      <c r="B4094" s="356" t="s">
        <v>20766</v>
      </c>
      <c r="C4094" s="358" t="s">
        <v>13800</v>
      </c>
      <c r="D4094" s="358" t="s">
        <v>13801</v>
      </c>
      <c r="E4094" s="358" t="s">
        <v>20767</v>
      </c>
      <c r="G4094" s="358" t="s">
        <v>12886</v>
      </c>
      <c r="H4094" s="385">
        <v>8.64</v>
      </c>
      <c r="I4094" s="358" t="s">
        <v>12893</v>
      </c>
      <c r="J4094" s="358" t="s">
        <v>12888</v>
      </c>
      <c r="K4094" s="358" t="s">
        <v>13558</v>
      </c>
      <c r="L4094" s="362">
        <v>40906</v>
      </c>
      <c r="N4094" s="362">
        <v>40906</v>
      </c>
      <c r="P4094" s="356" t="s">
        <v>13255</v>
      </c>
    </row>
    <row r="4095" spans="1:16" x14ac:dyDescent="0.2">
      <c r="A4095" s="356" t="s">
        <v>10969</v>
      </c>
      <c r="B4095" s="356" t="s">
        <v>20768</v>
      </c>
      <c r="C4095" s="358" t="s">
        <v>12902</v>
      </c>
      <c r="D4095" s="358" t="s">
        <v>12903</v>
      </c>
      <c r="E4095" s="358" t="s">
        <v>16015</v>
      </c>
      <c r="G4095" s="358" t="s">
        <v>12886</v>
      </c>
      <c r="H4095" s="385">
        <v>20.445</v>
      </c>
      <c r="I4095" s="358" t="s">
        <v>12893</v>
      </c>
      <c r="J4095" s="358" t="s">
        <v>12888</v>
      </c>
      <c r="K4095" s="358" t="s">
        <v>13558</v>
      </c>
      <c r="L4095" s="362">
        <v>40899</v>
      </c>
      <c r="N4095" s="362">
        <v>40899</v>
      </c>
      <c r="P4095" s="356" t="s">
        <v>13255</v>
      </c>
    </row>
    <row r="4096" spans="1:16" x14ac:dyDescent="0.2">
      <c r="A4096" s="356" t="s">
        <v>10970</v>
      </c>
      <c r="B4096" s="356" t="s">
        <v>20769</v>
      </c>
      <c r="C4096" s="358" t="s">
        <v>13693</v>
      </c>
      <c r="D4096" s="358" t="s">
        <v>12916</v>
      </c>
      <c r="E4096" s="358" t="s">
        <v>20770</v>
      </c>
      <c r="G4096" s="358" t="s">
        <v>12886</v>
      </c>
      <c r="H4096" s="385">
        <v>12.96</v>
      </c>
      <c r="I4096" s="358" t="s">
        <v>12893</v>
      </c>
      <c r="J4096" s="358" t="s">
        <v>12888</v>
      </c>
      <c r="K4096" s="358" t="s">
        <v>13558</v>
      </c>
      <c r="L4096" s="362">
        <v>40904</v>
      </c>
      <c r="N4096" s="362">
        <v>40904</v>
      </c>
      <c r="P4096" s="356" t="s">
        <v>13255</v>
      </c>
    </row>
    <row r="4097" spans="1:16" x14ac:dyDescent="0.2">
      <c r="A4097" s="356" t="s">
        <v>10971</v>
      </c>
      <c r="B4097" s="356" t="s">
        <v>20771</v>
      </c>
      <c r="C4097" s="358" t="s">
        <v>13026</v>
      </c>
      <c r="D4097" s="358" t="s">
        <v>13027</v>
      </c>
      <c r="E4097" s="358" t="s">
        <v>20102</v>
      </c>
      <c r="G4097" s="358" t="s">
        <v>12886</v>
      </c>
      <c r="H4097" s="385">
        <v>3.8849999999999998</v>
      </c>
      <c r="I4097" s="358" t="s">
        <v>12893</v>
      </c>
      <c r="J4097" s="358" t="s">
        <v>12888</v>
      </c>
      <c r="K4097" s="358" t="s">
        <v>13558</v>
      </c>
      <c r="L4097" s="362">
        <v>40889</v>
      </c>
      <c r="N4097" s="362">
        <v>40889</v>
      </c>
      <c r="P4097" s="356" t="s">
        <v>13255</v>
      </c>
    </row>
    <row r="4098" spans="1:16" x14ac:dyDescent="0.2">
      <c r="A4098" s="356" t="s">
        <v>10972</v>
      </c>
      <c r="B4098" s="356" t="s">
        <v>20772</v>
      </c>
      <c r="C4098" s="358" t="s">
        <v>12905</v>
      </c>
      <c r="D4098" s="358" t="s">
        <v>13152</v>
      </c>
      <c r="E4098" s="358" t="s">
        <v>20773</v>
      </c>
      <c r="G4098" s="358" t="s">
        <v>12886</v>
      </c>
      <c r="H4098" s="385">
        <v>3.15</v>
      </c>
      <c r="I4098" s="358" t="s">
        <v>12893</v>
      </c>
      <c r="J4098" s="358" t="s">
        <v>12888</v>
      </c>
      <c r="K4098" s="358" t="s">
        <v>13558</v>
      </c>
      <c r="L4098" s="362">
        <v>40891</v>
      </c>
      <c r="N4098" s="362">
        <v>40891</v>
      </c>
      <c r="P4098" s="356" t="s">
        <v>13255</v>
      </c>
    </row>
    <row r="4099" spans="1:16" x14ac:dyDescent="0.2">
      <c r="A4099" s="356" t="s">
        <v>10973</v>
      </c>
      <c r="B4099" s="356" t="s">
        <v>20774</v>
      </c>
      <c r="C4099" s="358" t="s">
        <v>13242</v>
      </c>
      <c r="D4099" s="358" t="s">
        <v>12976</v>
      </c>
      <c r="E4099" s="358" t="s">
        <v>20775</v>
      </c>
      <c r="G4099" s="358" t="s">
        <v>12886</v>
      </c>
      <c r="H4099" s="385">
        <v>8.0850000000000009</v>
      </c>
      <c r="I4099" s="358" t="s">
        <v>12893</v>
      </c>
      <c r="J4099" s="358" t="s">
        <v>12888</v>
      </c>
      <c r="K4099" s="358" t="s">
        <v>13558</v>
      </c>
      <c r="L4099" s="362">
        <v>40899</v>
      </c>
      <c r="N4099" s="362">
        <v>40899</v>
      </c>
      <c r="P4099" s="356" t="s">
        <v>13255</v>
      </c>
    </row>
    <row r="4100" spans="1:16" x14ac:dyDescent="0.2">
      <c r="A4100" s="356" t="s">
        <v>10974</v>
      </c>
      <c r="B4100" s="356" t="s">
        <v>20776</v>
      </c>
      <c r="C4100" s="358" t="s">
        <v>13242</v>
      </c>
      <c r="D4100" s="358" t="s">
        <v>12976</v>
      </c>
      <c r="E4100" s="358" t="s">
        <v>18696</v>
      </c>
      <c r="G4100" s="358" t="s">
        <v>12886</v>
      </c>
      <c r="H4100" s="385">
        <v>29.4</v>
      </c>
      <c r="I4100" s="358" t="s">
        <v>12893</v>
      </c>
      <c r="J4100" s="358" t="s">
        <v>12888</v>
      </c>
      <c r="K4100" s="358" t="s">
        <v>13558</v>
      </c>
      <c r="L4100" s="362">
        <v>40899</v>
      </c>
      <c r="N4100" s="362">
        <v>40899</v>
      </c>
      <c r="P4100" s="356" t="s">
        <v>13255</v>
      </c>
    </row>
    <row r="4101" spans="1:16" x14ac:dyDescent="0.2">
      <c r="A4101" s="356" t="s">
        <v>10975</v>
      </c>
      <c r="B4101" s="356" t="s">
        <v>20777</v>
      </c>
      <c r="C4101" s="358" t="s">
        <v>13116</v>
      </c>
      <c r="D4101" s="358" t="s">
        <v>12919</v>
      </c>
      <c r="E4101" s="358" t="s">
        <v>18587</v>
      </c>
      <c r="G4101" s="358" t="s">
        <v>12886</v>
      </c>
      <c r="H4101" s="385">
        <v>14.4</v>
      </c>
      <c r="I4101" s="358" t="s">
        <v>12893</v>
      </c>
      <c r="J4101" s="358" t="s">
        <v>12888</v>
      </c>
      <c r="K4101" s="358" t="s">
        <v>13558</v>
      </c>
      <c r="L4101" s="362">
        <v>40907</v>
      </c>
      <c r="N4101" s="362">
        <v>40907</v>
      </c>
      <c r="P4101" s="356" t="s">
        <v>13255</v>
      </c>
    </row>
    <row r="4102" spans="1:16" x14ac:dyDescent="0.2">
      <c r="A4102" s="356" t="s">
        <v>10976</v>
      </c>
      <c r="B4102" s="356" t="s">
        <v>20778</v>
      </c>
      <c r="C4102" s="358" t="s">
        <v>13374</v>
      </c>
      <c r="D4102" s="358" t="s">
        <v>12916</v>
      </c>
      <c r="E4102" s="358" t="s">
        <v>20779</v>
      </c>
      <c r="G4102" s="358" t="s">
        <v>12886</v>
      </c>
      <c r="H4102" s="385">
        <v>3.84</v>
      </c>
      <c r="I4102" s="358" t="s">
        <v>12893</v>
      </c>
      <c r="J4102" s="358" t="s">
        <v>12888</v>
      </c>
      <c r="K4102" s="358" t="s">
        <v>13558</v>
      </c>
      <c r="L4102" s="362">
        <v>40905</v>
      </c>
      <c r="N4102" s="362">
        <v>40905</v>
      </c>
      <c r="P4102" s="356" t="s">
        <v>13255</v>
      </c>
    </row>
    <row r="4103" spans="1:16" x14ac:dyDescent="0.2">
      <c r="A4103" s="356" t="s">
        <v>10977</v>
      </c>
      <c r="B4103" s="356" t="s">
        <v>20780</v>
      </c>
      <c r="C4103" s="358" t="s">
        <v>15523</v>
      </c>
      <c r="D4103" s="358" t="s">
        <v>12916</v>
      </c>
      <c r="E4103" s="358" t="s">
        <v>20781</v>
      </c>
      <c r="G4103" s="358" t="s">
        <v>12886</v>
      </c>
      <c r="H4103" s="385">
        <v>8.4600000000000009</v>
      </c>
      <c r="I4103" s="358" t="s">
        <v>12893</v>
      </c>
      <c r="J4103" s="358" t="s">
        <v>12888</v>
      </c>
      <c r="K4103" s="358" t="s">
        <v>13558</v>
      </c>
      <c r="L4103" s="362">
        <v>40905</v>
      </c>
      <c r="N4103" s="362">
        <v>40905</v>
      </c>
      <c r="P4103" s="356" t="s">
        <v>13255</v>
      </c>
    </row>
    <row r="4104" spans="1:16" x14ac:dyDescent="0.2">
      <c r="A4104" s="356" t="s">
        <v>10978</v>
      </c>
      <c r="B4104" s="356" t="s">
        <v>20782</v>
      </c>
      <c r="C4104" s="358" t="s">
        <v>13427</v>
      </c>
      <c r="D4104" s="358" t="s">
        <v>12895</v>
      </c>
      <c r="E4104" s="358" t="s">
        <v>20783</v>
      </c>
      <c r="G4104" s="358" t="s">
        <v>12886</v>
      </c>
      <c r="H4104" s="385">
        <v>30</v>
      </c>
      <c r="I4104" s="358" t="s">
        <v>12893</v>
      </c>
      <c r="J4104" s="358" t="s">
        <v>12888</v>
      </c>
      <c r="K4104" s="358" t="s">
        <v>13558</v>
      </c>
      <c r="L4104" s="362">
        <v>40904</v>
      </c>
      <c r="N4104" s="362">
        <v>40904</v>
      </c>
      <c r="P4104" s="356" t="s">
        <v>13255</v>
      </c>
    </row>
    <row r="4105" spans="1:16" x14ac:dyDescent="0.2">
      <c r="A4105" s="356" t="s">
        <v>10979</v>
      </c>
      <c r="B4105" s="356" t="s">
        <v>20784</v>
      </c>
      <c r="C4105" s="358" t="s">
        <v>13800</v>
      </c>
      <c r="D4105" s="358" t="s">
        <v>13801</v>
      </c>
      <c r="E4105" s="358" t="s">
        <v>20785</v>
      </c>
      <c r="G4105" s="358" t="s">
        <v>12886</v>
      </c>
      <c r="H4105" s="385">
        <v>349.44</v>
      </c>
      <c r="I4105" s="358" t="s">
        <v>12887</v>
      </c>
      <c r="J4105" s="358" t="s">
        <v>12908</v>
      </c>
      <c r="K4105" s="358" t="s">
        <v>13558</v>
      </c>
      <c r="L4105" s="362">
        <v>40907</v>
      </c>
      <c r="N4105" s="362">
        <v>40907</v>
      </c>
      <c r="P4105" s="356" t="s">
        <v>13318</v>
      </c>
    </row>
    <row r="4106" spans="1:16" x14ac:dyDescent="0.2">
      <c r="A4106" s="356" t="s">
        <v>10980</v>
      </c>
      <c r="B4106" s="356" t="s">
        <v>20786</v>
      </c>
      <c r="C4106" s="358" t="s">
        <v>13037</v>
      </c>
      <c r="D4106" s="358" t="s">
        <v>13038</v>
      </c>
      <c r="E4106" s="358" t="s">
        <v>20787</v>
      </c>
      <c r="G4106" s="358" t="s">
        <v>12886</v>
      </c>
      <c r="H4106" s="385">
        <v>7.03</v>
      </c>
      <c r="I4106" s="358" t="s">
        <v>12893</v>
      </c>
      <c r="J4106" s="358" t="s">
        <v>12888</v>
      </c>
      <c r="K4106" s="358" t="s">
        <v>13558</v>
      </c>
      <c r="L4106" s="362">
        <v>40898</v>
      </c>
      <c r="N4106" s="362">
        <v>40898</v>
      </c>
      <c r="P4106" s="356" t="s">
        <v>13255</v>
      </c>
    </row>
    <row r="4107" spans="1:16" x14ac:dyDescent="0.2">
      <c r="A4107" s="356" t="s">
        <v>10981</v>
      </c>
      <c r="B4107" s="356" t="s">
        <v>20788</v>
      </c>
      <c r="C4107" s="358" t="s">
        <v>12972</v>
      </c>
      <c r="D4107" s="358" t="s">
        <v>12973</v>
      </c>
      <c r="E4107" s="358" t="s">
        <v>20789</v>
      </c>
      <c r="G4107" s="358" t="s">
        <v>12886</v>
      </c>
      <c r="H4107" s="385">
        <v>20.16</v>
      </c>
      <c r="I4107" s="358" t="s">
        <v>12893</v>
      </c>
      <c r="J4107" s="358" t="s">
        <v>12888</v>
      </c>
      <c r="K4107" s="358" t="s">
        <v>13558</v>
      </c>
      <c r="L4107" s="362">
        <v>40975</v>
      </c>
      <c r="N4107" s="362">
        <v>40975</v>
      </c>
      <c r="P4107" s="356" t="s">
        <v>13605</v>
      </c>
    </row>
    <row r="4108" spans="1:16" x14ac:dyDescent="0.2">
      <c r="A4108" s="356" t="s">
        <v>10982</v>
      </c>
      <c r="B4108" s="356" t="s">
        <v>20790</v>
      </c>
      <c r="C4108" s="358" t="s">
        <v>12905</v>
      </c>
      <c r="D4108" s="358" t="s">
        <v>12987</v>
      </c>
      <c r="E4108" s="358" t="s">
        <v>20791</v>
      </c>
      <c r="G4108" s="358" t="s">
        <v>12886</v>
      </c>
      <c r="H4108" s="385">
        <v>8.5500000000000007</v>
      </c>
      <c r="I4108" s="358" t="s">
        <v>12893</v>
      </c>
      <c r="J4108" s="358" t="s">
        <v>12888</v>
      </c>
      <c r="K4108" s="358" t="s">
        <v>13558</v>
      </c>
      <c r="L4108" s="362">
        <v>40973</v>
      </c>
      <c r="M4108" s="362">
        <v>41848</v>
      </c>
      <c r="N4108" s="362">
        <v>40973</v>
      </c>
      <c r="O4108" s="362">
        <v>41848</v>
      </c>
      <c r="P4108" s="356" t="s">
        <v>13605</v>
      </c>
    </row>
    <row r="4109" spans="1:16" x14ac:dyDescent="0.2">
      <c r="A4109" s="356" t="s">
        <v>10983</v>
      </c>
      <c r="B4109" s="356" t="s">
        <v>20792</v>
      </c>
      <c r="C4109" s="358" t="s">
        <v>12972</v>
      </c>
      <c r="D4109" s="358" t="s">
        <v>12973</v>
      </c>
      <c r="E4109" s="358" t="s">
        <v>20793</v>
      </c>
      <c r="G4109" s="358" t="s">
        <v>12886</v>
      </c>
      <c r="H4109" s="385">
        <v>12.72</v>
      </c>
      <c r="I4109" s="358" t="s">
        <v>12893</v>
      </c>
      <c r="J4109" s="358" t="s">
        <v>12888</v>
      </c>
      <c r="K4109" s="358" t="s">
        <v>13558</v>
      </c>
      <c r="L4109" s="362">
        <v>40900</v>
      </c>
      <c r="N4109" s="362">
        <v>40900</v>
      </c>
      <c r="P4109" s="356" t="s">
        <v>13255</v>
      </c>
    </row>
    <row r="4110" spans="1:16" x14ac:dyDescent="0.2">
      <c r="A4110" s="356" t="s">
        <v>10984</v>
      </c>
      <c r="B4110" s="356" t="s">
        <v>20794</v>
      </c>
      <c r="C4110" s="358" t="s">
        <v>12905</v>
      </c>
      <c r="D4110" s="358" t="s">
        <v>12987</v>
      </c>
      <c r="E4110" s="358" t="s">
        <v>20795</v>
      </c>
      <c r="G4110" s="358" t="s">
        <v>12886</v>
      </c>
      <c r="H4110" s="385">
        <v>7.82</v>
      </c>
      <c r="I4110" s="358" t="s">
        <v>12893</v>
      </c>
      <c r="J4110" s="358" t="s">
        <v>12888</v>
      </c>
      <c r="K4110" s="358" t="s">
        <v>13558</v>
      </c>
      <c r="L4110" s="362">
        <v>40893</v>
      </c>
      <c r="N4110" s="362">
        <v>40893</v>
      </c>
      <c r="P4110" s="356" t="s">
        <v>13255</v>
      </c>
    </row>
    <row r="4111" spans="1:16" x14ac:dyDescent="0.2">
      <c r="A4111" s="356" t="s">
        <v>10985</v>
      </c>
      <c r="B4111" s="356" t="s">
        <v>20796</v>
      </c>
      <c r="C4111" s="358" t="s">
        <v>13516</v>
      </c>
      <c r="D4111" s="358" t="s">
        <v>12997</v>
      </c>
      <c r="E4111" s="358" t="s">
        <v>20797</v>
      </c>
      <c r="G4111" s="358" t="s">
        <v>12886</v>
      </c>
      <c r="H4111" s="385">
        <v>11.27</v>
      </c>
      <c r="I4111" s="358" t="s">
        <v>12893</v>
      </c>
      <c r="J4111" s="358" t="s">
        <v>12888</v>
      </c>
      <c r="K4111" s="358" t="s">
        <v>13558</v>
      </c>
      <c r="L4111" s="362">
        <v>40984</v>
      </c>
      <c r="N4111" s="362">
        <v>40984</v>
      </c>
      <c r="P4111" s="356" t="s">
        <v>13605</v>
      </c>
    </row>
    <row r="4112" spans="1:16" x14ac:dyDescent="0.2">
      <c r="A4112" s="356" t="s">
        <v>10986</v>
      </c>
      <c r="B4112" s="356" t="s">
        <v>20798</v>
      </c>
      <c r="C4112" s="358" t="s">
        <v>13044</v>
      </c>
      <c r="D4112" s="358" t="s">
        <v>13045</v>
      </c>
      <c r="E4112" s="358" t="s">
        <v>20799</v>
      </c>
      <c r="G4112" s="358" t="s">
        <v>12886</v>
      </c>
      <c r="H4112" s="385">
        <v>6.48</v>
      </c>
      <c r="I4112" s="358" t="s">
        <v>12893</v>
      </c>
      <c r="J4112" s="358" t="s">
        <v>12888</v>
      </c>
      <c r="K4112" s="358" t="s">
        <v>13558</v>
      </c>
      <c r="L4112" s="362">
        <v>40843</v>
      </c>
      <c r="N4112" s="362">
        <v>40843</v>
      </c>
      <c r="P4112" s="356" t="s">
        <v>13255</v>
      </c>
    </row>
    <row r="4113" spans="1:16" x14ac:dyDescent="0.2">
      <c r="A4113" s="356" t="s">
        <v>10987</v>
      </c>
      <c r="B4113" s="356" t="s">
        <v>20800</v>
      </c>
      <c r="C4113" s="358" t="s">
        <v>15523</v>
      </c>
      <c r="D4113" s="358" t="s">
        <v>12916</v>
      </c>
      <c r="E4113" s="358" t="s">
        <v>20801</v>
      </c>
      <c r="G4113" s="358" t="s">
        <v>12886</v>
      </c>
      <c r="H4113" s="385">
        <v>13.17</v>
      </c>
      <c r="I4113" s="358" t="s">
        <v>12893</v>
      </c>
      <c r="J4113" s="358" t="s">
        <v>12888</v>
      </c>
      <c r="K4113" s="358" t="s">
        <v>13558</v>
      </c>
      <c r="L4113" s="362">
        <v>40961</v>
      </c>
      <c r="N4113" s="362">
        <v>40961</v>
      </c>
      <c r="P4113" s="356" t="s">
        <v>14019</v>
      </c>
    </row>
    <row r="4114" spans="1:16" x14ac:dyDescent="0.2">
      <c r="A4114" s="356" t="s">
        <v>10988</v>
      </c>
      <c r="B4114" s="356" t="s">
        <v>20802</v>
      </c>
      <c r="C4114" s="358" t="s">
        <v>14608</v>
      </c>
      <c r="D4114" s="358" t="s">
        <v>12984</v>
      </c>
      <c r="E4114" s="358" t="s">
        <v>20803</v>
      </c>
      <c r="G4114" s="358" t="s">
        <v>12886</v>
      </c>
      <c r="H4114" s="385">
        <v>9.8000000000000007</v>
      </c>
      <c r="I4114" s="358" t="s">
        <v>12893</v>
      </c>
      <c r="J4114" s="358" t="s">
        <v>12888</v>
      </c>
      <c r="K4114" s="358" t="s">
        <v>13558</v>
      </c>
      <c r="L4114" s="362">
        <v>40971</v>
      </c>
      <c r="N4114" s="362">
        <v>40971</v>
      </c>
      <c r="P4114" s="356" t="s">
        <v>13605</v>
      </c>
    </row>
    <row r="4115" spans="1:16" x14ac:dyDescent="0.2">
      <c r="A4115" s="356" t="s">
        <v>10989</v>
      </c>
      <c r="B4115" s="356" t="s">
        <v>20804</v>
      </c>
      <c r="C4115" s="358" t="s">
        <v>13242</v>
      </c>
      <c r="D4115" s="358" t="s">
        <v>12976</v>
      </c>
      <c r="E4115" s="358" t="s">
        <v>20805</v>
      </c>
      <c r="G4115" s="358" t="s">
        <v>12886</v>
      </c>
      <c r="H4115" s="385">
        <v>25.9</v>
      </c>
      <c r="I4115" s="358" t="s">
        <v>12893</v>
      </c>
      <c r="J4115" s="358" t="s">
        <v>12888</v>
      </c>
      <c r="K4115" s="358" t="s">
        <v>13558</v>
      </c>
      <c r="L4115" s="362">
        <v>40977</v>
      </c>
      <c r="N4115" s="362">
        <v>40977</v>
      </c>
      <c r="P4115" s="356" t="s">
        <v>13605</v>
      </c>
    </row>
    <row r="4116" spans="1:16" x14ac:dyDescent="0.2">
      <c r="A4116" s="356" t="s">
        <v>10990</v>
      </c>
      <c r="B4116" s="356" t="s">
        <v>20806</v>
      </c>
      <c r="C4116" s="358" t="s">
        <v>12938</v>
      </c>
      <c r="D4116" s="358" t="s">
        <v>12939</v>
      </c>
      <c r="E4116" s="358" t="s">
        <v>20807</v>
      </c>
      <c r="G4116" s="358" t="s">
        <v>12886</v>
      </c>
      <c r="H4116" s="385">
        <v>24.99</v>
      </c>
      <c r="I4116" s="358" t="s">
        <v>12893</v>
      </c>
      <c r="J4116" s="358" t="s">
        <v>12888</v>
      </c>
      <c r="K4116" s="358" t="s">
        <v>13558</v>
      </c>
      <c r="L4116" s="362">
        <v>40976</v>
      </c>
      <c r="N4116" s="362">
        <v>40976</v>
      </c>
      <c r="P4116" s="356" t="s">
        <v>13605</v>
      </c>
    </row>
    <row r="4117" spans="1:16" x14ac:dyDescent="0.2">
      <c r="A4117" s="356" t="s">
        <v>10991</v>
      </c>
      <c r="B4117" s="356" t="s">
        <v>20808</v>
      </c>
      <c r="C4117" s="358" t="s">
        <v>12965</v>
      </c>
      <c r="D4117" s="358" t="s">
        <v>12966</v>
      </c>
      <c r="E4117" s="358" t="s">
        <v>19236</v>
      </c>
      <c r="G4117" s="358" t="s">
        <v>12886</v>
      </c>
      <c r="H4117" s="385">
        <v>24.44</v>
      </c>
      <c r="I4117" s="358" t="s">
        <v>12893</v>
      </c>
      <c r="J4117" s="358" t="s">
        <v>12888</v>
      </c>
      <c r="K4117" s="358" t="s">
        <v>13558</v>
      </c>
      <c r="L4117" s="362">
        <v>40890</v>
      </c>
      <c r="N4117" s="362">
        <v>40890</v>
      </c>
      <c r="P4117" s="356" t="s">
        <v>13255</v>
      </c>
    </row>
    <row r="4118" spans="1:16" x14ac:dyDescent="0.2">
      <c r="A4118" s="356" t="s">
        <v>10992</v>
      </c>
      <c r="B4118" s="356" t="s">
        <v>20809</v>
      </c>
      <c r="C4118" s="358" t="s">
        <v>13202</v>
      </c>
      <c r="D4118" s="358" t="s">
        <v>12984</v>
      </c>
      <c r="E4118" s="358" t="s">
        <v>14512</v>
      </c>
      <c r="G4118" s="358" t="s">
        <v>12886</v>
      </c>
      <c r="H4118" s="385">
        <v>22.1</v>
      </c>
      <c r="I4118" s="358" t="s">
        <v>12893</v>
      </c>
      <c r="J4118" s="358" t="s">
        <v>12888</v>
      </c>
      <c r="K4118" s="358" t="s">
        <v>13558</v>
      </c>
      <c r="L4118" s="362">
        <v>40904</v>
      </c>
      <c r="N4118" s="362">
        <v>40904</v>
      </c>
      <c r="P4118" s="356" t="s">
        <v>13255</v>
      </c>
    </row>
    <row r="4119" spans="1:16" x14ac:dyDescent="0.2">
      <c r="A4119" s="356" t="s">
        <v>10993</v>
      </c>
      <c r="B4119" s="356" t="s">
        <v>20810</v>
      </c>
      <c r="C4119" s="358" t="s">
        <v>13001</v>
      </c>
      <c r="D4119" s="358" t="s">
        <v>12916</v>
      </c>
      <c r="E4119" s="358" t="s">
        <v>20811</v>
      </c>
      <c r="G4119" s="358" t="s">
        <v>12886</v>
      </c>
      <c r="H4119" s="385">
        <v>29.76</v>
      </c>
      <c r="I4119" s="358" t="s">
        <v>12893</v>
      </c>
      <c r="J4119" s="358" t="s">
        <v>12888</v>
      </c>
      <c r="K4119" s="358" t="s">
        <v>13558</v>
      </c>
      <c r="L4119" s="362">
        <v>40976</v>
      </c>
      <c r="N4119" s="362">
        <v>40976</v>
      </c>
      <c r="P4119" s="356" t="s">
        <v>13605</v>
      </c>
    </row>
    <row r="4120" spans="1:16" x14ac:dyDescent="0.2">
      <c r="A4120" s="356" t="s">
        <v>10994</v>
      </c>
      <c r="B4120" s="356" t="s">
        <v>20812</v>
      </c>
      <c r="C4120" s="358" t="s">
        <v>13780</v>
      </c>
      <c r="D4120" s="358" t="s">
        <v>12916</v>
      </c>
      <c r="E4120" s="358" t="s">
        <v>20813</v>
      </c>
      <c r="G4120" s="358" t="s">
        <v>12886</v>
      </c>
      <c r="H4120" s="385">
        <v>19.2</v>
      </c>
      <c r="I4120" s="358" t="s">
        <v>12893</v>
      </c>
      <c r="J4120" s="358" t="s">
        <v>12888</v>
      </c>
      <c r="K4120" s="358" t="s">
        <v>13558</v>
      </c>
      <c r="L4120" s="362">
        <v>40976</v>
      </c>
      <c r="N4120" s="362">
        <v>40976</v>
      </c>
      <c r="P4120" s="356" t="s">
        <v>13605</v>
      </c>
    </row>
    <row r="4121" spans="1:16" x14ac:dyDescent="0.2">
      <c r="A4121" s="356" t="s">
        <v>10995</v>
      </c>
      <c r="B4121" s="356" t="s">
        <v>20814</v>
      </c>
      <c r="C4121" s="358" t="s">
        <v>17127</v>
      </c>
      <c r="D4121" s="358" t="s">
        <v>12919</v>
      </c>
      <c r="E4121" s="358" t="s">
        <v>20815</v>
      </c>
      <c r="G4121" s="358" t="s">
        <v>12886</v>
      </c>
      <c r="H4121" s="385">
        <v>9.36</v>
      </c>
      <c r="I4121" s="358" t="s">
        <v>12893</v>
      </c>
      <c r="J4121" s="358" t="s">
        <v>12888</v>
      </c>
      <c r="K4121" s="358" t="s">
        <v>13558</v>
      </c>
      <c r="L4121" s="362">
        <v>40975</v>
      </c>
      <c r="N4121" s="362">
        <v>40975</v>
      </c>
      <c r="P4121" s="356" t="s">
        <v>13605</v>
      </c>
    </row>
    <row r="4122" spans="1:16" x14ac:dyDescent="0.2">
      <c r="A4122" s="356" t="s">
        <v>10996</v>
      </c>
      <c r="B4122" s="356" t="s">
        <v>20816</v>
      </c>
      <c r="C4122" s="358" t="s">
        <v>12962</v>
      </c>
      <c r="D4122" s="358" t="s">
        <v>12963</v>
      </c>
      <c r="E4122" s="358" t="s">
        <v>20817</v>
      </c>
      <c r="G4122" s="358" t="s">
        <v>12886</v>
      </c>
      <c r="H4122" s="385">
        <v>10.32</v>
      </c>
      <c r="I4122" s="358" t="s">
        <v>12893</v>
      </c>
      <c r="J4122" s="358" t="s">
        <v>12888</v>
      </c>
      <c r="K4122" s="358" t="s">
        <v>13558</v>
      </c>
      <c r="L4122" s="362">
        <v>40976</v>
      </c>
      <c r="N4122" s="362">
        <v>40976</v>
      </c>
      <c r="P4122" s="356" t="s">
        <v>13605</v>
      </c>
    </row>
    <row r="4123" spans="1:16" x14ac:dyDescent="0.2">
      <c r="A4123" s="356" t="s">
        <v>10997</v>
      </c>
      <c r="B4123" s="356" t="s">
        <v>20818</v>
      </c>
      <c r="C4123" s="358" t="s">
        <v>13116</v>
      </c>
      <c r="D4123" s="358" t="s">
        <v>12919</v>
      </c>
      <c r="E4123" s="358" t="s">
        <v>20819</v>
      </c>
      <c r="G4123" s="358" t="s">
        <v>12886</v>
      </c>
      <c r="H4123" s="385">
        <v>6.86</v>
      </c>
      <c r="I4123" s="358" t="s">
        <v>12893</v>
      </c>
      <c r="J4123" s="358" t="s">
        <v>12888</v>
      </c>
      <c r="K4123" s="358" t="s">
        <v>13558</v>
      </c>
      <c r="L4123" s="362">
        <v>40976</v>
      </c>
      <c r="N4123" s="362">
        <v>40976</v>
      </c>
      <c r="P4123" s="356" t="s">
        <v>13605</v>
      </c>
    </row>
    <row r="4124" spans="1:16" x14ac:dyDescent="0.2">
      <c r="A4124" s="356" t="s">
        <v>10998</v>
      </c>
      <c r="B4124" s="356" t="s">
        <v>20820</v>
      </c>
      <c r="C4124" s="358" t="s">
        <v>13007</v>
      </c>
      <c r="D4124" s="358" t="s">
        <v>12976</v>
      </c>
      <c r="E4124" s="358" t="s">
        <v>20821</v>
      </c>
      <c r="G4124" s="358" t="s">
        <v>12886</v>
      </c>
      <c r="H4124" s="385">
        <v>59.924999999999997</v>
      </c>
      <c r="I4124" s="358" t="s">
        <v>12887</v>
      </c>
      <c r="J4124" s="358" t="s">
        <v>12908</v>
      </c>
      <c r="K4124" s="358" t="s">
        <v>13558</v>
      </c>
      <c r="L4124" s="362">
        <v>40907</v>
      </c>
      <c r="N4124" s="362">
        <v>40907</v>
      </c>
      <c r="P4124" s="356" t="s">
        <v>13605</v>
      </c>
    </row>
    <row r="4125" spans="1:16" x14ac:dyDescent="0.2">
      <c r="A4125" s="356" t="s">
        <v>10999</v>
      </c>
      <c r="B4125" s="356" t="s">
        <v>20822</v>
      </c>
      <c r="C4125" s="358" t="s">
        <v>13706</v>
      </c>
      <c r="D4125" s="358" t="s">
        <v>12895</v>
      </c>
      <c r="E4125" s="358" t="s">
        <v>20823</v>
      </c>
      <c r="G4125" s="358" t="s">
        <v>12886</v>
      </c>
      <c r="H4125" s="385">
        <v>29.89</v>
      </c>
      <c r="I4125" s="358" t="s">
        <v>12893</v>
      </c>
      <c r="J4125" s="358" t="s">
        <v>12888</v>
      </c>
      <c r="K4125" s="358" t="s">
        <v>13558</v>
      </c>
      <c r="L4125" s="362">
        <v>40973</v>
      </c>
      <c r="N4125" s="362">
        <v>40973</v>
      </c>
      <c r="P4125" s="356" t="s">
        <v>13605</v>
      </c>
    </row>
    <row r="4126" spans="1:16" x14ac:dyDescent="0.2">
      <c r="A4126" s="356" t="s">
        <v>11000</v>
      </c>
      <c r="B4126" s="356" t="s">
        <v>20824</v>
      </c>
      <c r="C4126" s="358" t="s">
        <v>12938</v>
      </c>
      <c r="D4126" s="358" t="s">
        <v>12939</v>
      </c>
      <c r="E4126" s="358" t="s">
        <v>13036</v>
      </c>
      <c r="G4126" s="358" t="s">
        <v>12886</v>
      </c>
      <c r="H4126" s="385">
        <v>9.8699999999999992</v>
      </c>
      <c r="I4126" s="358" t="s">
        <v>12893</v>
      </c>
      <c r="J4126" s="358" t="s">
        <v>12888</v>
      </c>
      <c r="K4126" s="358" t="s">
        <v>13558</v>
      </c>
      <c r="L4126" s="362">
        <v>40975</v>
      </c>
      <c r="N4126" s="362">
        <v>40975</v>
      </c>
      <c r="P4126" s="356" t="s">
        <v>13605</v>
      </c>
    </row>
    <row r="4127" spans="1:16" x14ac:dyDescent="0.2">
      <c r="A4127" s="356" t="s">
        <v>11001</v>
      </c>
      <c r="B4127" s="356" t="s">
        <v>20825</v>
      </c>
      <c r="C4127" s="358" t="s">
        <v>13221</v>
      </c>
      <c r="D4127" s="358" t="s">
        <v>12910</v>
      </c>
      <c r="E4127" s="358" t="s">
        <v>16113</v>
      </c>
      <c r="G4127" s="358" t="s">
        <v>12886</v>
      </c>
      <c r="H4127" s="385">
        <v>14.75</v>
      </c>
      <c r="I4127" s="358" t="s">
        <v>12893</v>
      </c>
      <c r="J4127" s="358" t="s">
        <v>12888</v>
      </c>
      <c r="K4127" s="358" t="s">
        <v>13558</v>
      </c>
      <c r="L4127" s="362">
        <v>40976</v>
      </c>
      <c r="N4127" s="362">
        <v>40976</v>
      </c>
      <c r="P4127" s="356" t="s">
        <v>14019</v>
      </c>
    </row>
    <row r="4128" spans="1:16" x14ac:dyDescent="0.2">
      <c r="A4128" s="356" t="s">
        <v>11002</v>
      </c>
      <c r="B4128" s="356" t="s">
        <v>20826</v>
      </c>
      <c r="C4128" s="358" t="s">
        <v>12883</v>
      </c>
      <c r="D4128" s="358" t="s">
        <v>12884</v>
      </c>
      <c r="E4128" s="358" t="s">
        <v>20827</v>
      </c>
      <c r="G4128" s="358" t="s">
        <v>12886</v>
      </c>
      <c r="H4128" s="385">
        <v>5.85</v>
      </c>
      <c r="I4128" s="358" t="s">
        <v>12893</v>
      </c>
      <c r="J4128" s="358" t="s">
        <v>12888</v>
      </c>
      <c r="K4128" s="358" t="s">
        <v>13558</v>
      </c>
      <c r="L4128" s="362">
        <v>40976</v>
      </c>
      <c r="N4128" s="362">
        <v>40976</v>
      </c>
      <c r="P4128" s="356" t="s">
        <v>13605</v>
      </c>
    </row>
    <row r="4129" spans="1:16" x14ac:dyDescent="0.2">
      <c r="A4129" s="356" t="s">
        <v>11003</v>
      </c>
      <c r="B4129" s="356" t="s">
        <v>20828</v>
      </c>
      <c r="C4129" s="358" t="s">
        <v>13160</v>
      </c>
      <c r="D4129" s="358" t="s">
        <v>12984</v>
      </c>
      <c r="E4129" s="358" t="s">
        <v>20829</v>
      </c>
      <c r="G4129" s="358" t="s">
        <v>12886</v>
      </c>
      <c r="H4129" s="385">
        <v>208.85</v>
      </c>
      <c r="I4129" s="358" t="s">
        <v>12887</v>
      </c>
      <c r="J4129" s="358" t="s">
        <v>12908</v>
      </c>
      <c r="K4129" s="358" t="s">
        <v>13558</v>
      </c>
      <c r="L4129" s="362">
        <v>40973</v>
      </c>
      <c r="N4129" s="362">
        <v>40973</v>
      </c>
      <c r="P4129" s="356" t="s">
        <v>13318</v>
      </c>
    </row>
    <row r="4130" spans="1:16" x14ac:dyDescent="0.2">
      <c r="A4130" s="356" t="s">
        <v>11004</v>
      </c>
      <c r="B4130" s="356" t="s">
        <v>20830</v>
      </c>
      <c r="C4130" s="358" t="s">
        <v>13049</v>
      </c>
      <c r="D4130" s="358" t="s">
        <v>12919</v>
      </c>
      <c r="E4130" s="358" t="s">
        <v>14103</v>
      </c>
      <c r="G4130" s="358" t="s">
        <v>12886</v>
      </c>
      <c r="H4130" s="385">
        <v>97.51</v>
      </c>
      <c r="I4130" s="358" t="s">
        <v>12893</v>
      </c>
      <c r="J4130" s="358" t="s">
        <v>12888</v>
      </c>
      <c r="K4130" s="358" t="s">
        <v>13558</v>
      </c>
      <c r="L4130" s="362">
        <v>40991</v>
      </c>
      <c r="N4130" s="362">
        <v>40991</v>
      </c>
      <c r="P4130" s="356" t="s">
        <v>13605</v>
      </c>
    </row>
    <row r="4131" spans="1:16" x14ac:dyDescent="0.2">
      <c r="A4131" s="356" t="s">
        <v>11005</v>
      </c>
      <c r="B4131" s="356" t="s">
        <v>20831</v>
      </c>
      <c r="C4131" s="358" t="s">
        <v>13031</v>
      </c>
      <c r="D4131" s="358" t="s">
        <v>12960</v>
      </c>
      <c r="E4131" s="358" t="s">
        <v>14160</v>
      </c>
      <c r="G4131" s="358" t="s">
        <v>12886</v>
      </c>
      <c r="H4131" s="385">
        <v>99.47</v>
      </c>
      <c r="I4131" s="358" t="s">
        <v>12893</v>
      </c>
      <c r="J4131" s="358" t="s">
        <v>12888</v>
      </c>
      <c r="K4131" s="358" t="s">
        <v>13558</v>
      </c>
      <c r="L4131" s="362">
        <v>40974</v>
      </c>
      <c r="N4131" s="362">
        <v>40974</v>
      </c>
      <c r="P4131" s="356" t="s">
        <v>13605</v>
      </c>
    </row>
    <row r="4132" spans="1:16" x14ac:dyDescent="0.2">
      <c r="A4132" s="356" t="s">
        <v>11006</v>
      </c>
      <c r="B4132" s="356" t="s">
        <v>20832</v>
      </c>
      <c r="C4132" s="358" t="s">
        <v>13097</v>
      </c>
      <c r="D4132" s="358" t="s">
        <v>12910</v>
      </c>
      <c r="E4132" s="358" t="s">
        <v>20833</v>
      </c>
      <c r="G4132" s="358" t="s">
        <v>12886</v>
      </c>
      <c r="H4132" s="385">
        <v>8.1</v>
      </c>
      <c r="I4132" s="358" t="s">
        <v>12893</v>
      </c>
      <c r="J4132" s="358" t="s">
        <v>12888</v>
      </c>
      <c r="K4132" s="358" t="s">
        <v>13558</v>
      </c>
      <c r="L4132" s="362">
        <v>40977</v>
      </c>
      <c r="N4132" s="362">
        <v>40977</v>
      </c>
      <c r="P4132" s="356" t="s">
        <v>14019</v>
      </c>
    </row>
    <row r="4133" spans="1:16" x14ac:dyDescent="0.2">
      <c r="A4133" s="356" t="s">
        <v>11007</v>
      </c>
      <c r="B4133" s="356" t="s">
        <v>20834</v>
      </c>
      <c r="C4133" s="358" t="s">
        <v>12909</v>
      </c>
      <c r="D4133" s="358" t="s">
        <v>12910</v>
      </c>
      <c r="E4133" s="358" t="s">
        <v>20835</v>
      </c>
      <c r="G4133" s="358" t="s">
        <v>12886</v>
      </c>
      <c r="H4133" s="385">
        <v>6.96</v>
      </c>
      <c r="I4133" s="358" t="s">
        <v>12893</v>
      </c>
      <c r="J4133" s="358" t="s">
        <v>12888</v>
      </c>
      <c r="K4133" s="358" t="s">
        <v>13558</v>
      </c>
      <c r="L4133" s="362">
        <v>40976</v>
      </c>
      <c r="N4133" s="362">
        <v>40976</v>
      </c>
      <c r="P4133" s="356" t="s">
        <v>14019</v>
      </c>
    </row>
    <row r="4134" spans="1:16" x14ac:dyDescent="0.2">
      <c r="A4134" s="356" t="s">
        <v>11008</v>
      </c>
      <c r="B4134" s="356" t="s">
        <v>20836</v>
      </c>
      <c r="C4134" s="358" t="s">
        <v>13970</v>
      </c>
      <c r="D4134" s="358" t="s">
        <v>12910</v>
      </c>
      <c r="E4134" s="358" t="s">
        <v>16894</v>
      </c>
      <c r="G4134" s="358" t="s">
        <v>12886</v>
      </c>
      <c r="H4134" s="385">
        <v>6.45</v>
      </c>
      <c r="I4134" s="358" t="s">
        <v>12893</v>
      </c>
      <c r="J4134" s="358" t="s">
        <v>12888</v>
      </c>
      <c r="K4134" s="358" t="s">
        <v>13558</v>
      </c>
      <c r="L4134" s="362">
        <v>40975</v>
      </c>
      <c r="N4134" s="362">
        <v>40975</v>
      </c>
      <c r="P4134" s="356" t="s">
        <v>14019</v>
      </c>
    </row>
    <row r="4135" spans="1:16" x14ac:dyDescent="0.2">
      <c r="A4135" s="356" t="s">
        <v>11009</v>
      </c>
      <c r="B4135" s="356" t="s">
        <v>20837</v>
      </c>
      <c r="C4135" s="358" t="s">
        <v>12905</v>
      </c>
      <c r="D4135" s="358" t="s">
        <v>13152</v>
      </c>
      <c r="E4135" s="358" t="s">
        <v>20838</v>
      </c>
      <c r="G4135" s="358" t="s">
        <v>12886</v>
      </c>
      <c r="H4135" s="385">
        <v>6.12</v>
      </c>
      <c r="I4135" s="358" t="s">
        <v>12893</v>
      </c>
      <c r="J4135" s="358" t="s">
        <v>12888</v>
      </c>
      <c r="K4135" s="358" t="s">
        <v>13558</v>
      </c>
      <c r="L4135" s="362">
        <v>40985</v>
      </c>
      <c r="N4135" s="362">
        <v>40985</v>
      </c>
      <c r="P4135" s="356" t="s">
        <v>13605</v>
      </c>
    </row>
    <row r="4136" spans="1:16" x14ac:dyDescent="0.2">
      <c r="A4136" s="356" t="s">
        <v>11010</v>
      </c>
      <c r="B4136" s="356" t="s">
        <v>20839</v>
      </c>
      <c r="C4136" s="358" t="s">
        <v>13031</v>
      </c>
      <c r="D4136" s="358" t="s">
        <v>12960</v>
      </c>
      <c r="E4136" s="358" t="s">
        <v>13284</v>
      </c>
      <c r="G4136" s="358" t="s">
        <v>12886</v>
      </c>
      <c r="H4136" s="385">
        <v>99.91</v>
      </c>
      <c r="I4136" s="358" t="s">
        <v>12893</v>
      </c>
      <c r="J4136" s="358" t="s">
        <v>12888</v>
      </c>
      <c r="K4136" s="358" t="s">
        <v>13558</v>
      </c>
      <c r="L4136" s="362">
        <v>40991</v>
      </c>
      <c r="N4136" s="362">
        <v>40991</v>
      </c>
      <c r="P4136" s="356" t="s">
        <v>13605</v>
      </c>
    </row>
    <row r="4137" spans="1:16" x14ac:dyDescent="0.2">
      <c r="A4137" s="356" t="s">
        <v>11011</v>
      </c>
      <c r="B4137" s="356" t="s">
        <v>20840</v>
      </c>
      <c r="C4137" s="358" t="s">
        <v>13618</v>
      </c>
      <c r="D4137" s="358" t="s">
        <v>12931</v>
      </c>
      <c r="E4137" s="358" t="s">
        <v>20841</v>
      </c>
      <c r="G4137" s="358" t="s">
        <v>12886</v>
      </c>
      <c r="H4137" s="385">
        <v>6</v>
      </c>
      <c r="I4137" s="358" t="s">
        <v>12893</v>
      </c>
      <c r="J4137" s="358" t="s">
        <v>12888</v>
      </c>
      <c r="K4137" s="358" t="s">
        <v>13558</v>
      </c>
      <c r="L4137" s="362">
        <v>40976</v>
      </c>
      <c r="N4137" s="362">
        <v>40976</v>
      </c>
      <c r="P4137" s="356" t="s">
        <v>14019</v>
      </c>
    </row>
    <row r="4138" spans="1:16" x14ac:dyDescent="0.2">
      <c r="A4138" s="356" t="s">
        <v>11012</v>
      </c>
      <c r="B4138" s="356" t="s">
        <v>20842</v>
      </c>
      <c r="C4138" s="358" t="s">
        <v>12883</v>
      </c>
      <c r="D4138" s="358" t="s">
        <v>12884</v>
      </c>
      <c r="E4138" s="358" t="s">
        <v>20843</v>
      </c>
      <c r="G4138" s="358" t="s">
        <v>12886</v>
      </c>
      <c r="H4138" s="385">
        <v>6.4749999999999996</v>
      </c>
      <c r="I4138" s="358" t="s">
        <v>12893</v>
      </c>
      <c r="J4138" s="358" t="s">
        <v>12888</v>
      </c>
      <c r="K4138" s="358" t="s">
        <v>13558</v>
      </c>
      <c r="L4138" s="362">
        <v>40975</v>
      </c>
      <c r="N4138" s="362">
        <v>40975</v>
      </c>
      <c r="P4138" s="356" t="s">
        <v>14019</v>
      </c>
    </row>
    <row r="4139" spans="1:16" x14ac:dyDescent="0.2">
      <c r="A4139" s="356" t="s">
        <v>11013</v>
      </c>
      <c r="B4139" s="356" t="s">
        <v>20844</v>
      </c>
      <c r="C4139" s="358" t="s">
        <v>13303</v>
      </c>
      <c r="D4139" s="358" t="s">
        <v>12997</v>
      </c>
      <c r="E4139" s="358" t="s">
        <v>19292</v>
      </c>
      <c r="G4139" s="358" t="s">
        <v>12886</v>
      </c>
      <c r="H4139" s="385">
        <v>9.66</v>
      </c>
      <c r="I4139" s="358" t="s">
        <v>12893</v>
      </c>
      <c r="J4139" s="358" t="s">
        <v>12888</v>
      </c>
      <c r="K4139" s="358" t="s">
        <v>13558</v>
      </c>
      <c r="L4139" s="362">
        <v>40987</v>
      </c>
      <c r="N4139" s="362">
        <v>40987</v>
      </c>
      <c r="P4139" s="356" t="s">
        <v>14019</v>
      </c>
    </row>
    <row r="4140" spans="1:16" x14ac:dyDescent="0.2">
      <c r="A4140" s="356" t="s">
        <v>11014</v>
      </c>
      <c r="B4140" s="356" t="s">
        <v>20845</v>
      </c>
      <c r="C4140" s="358" t="s">
        <v>13303</v>
      </c>
      <c r="D4140" s="358" t="s">
        <v>12997</v>
      </c>
      <c r="E4140" s="358" t="s">
        <v>20846</v>
      </c>
      <c r="G4140" s="358" t="s">
        <v>12886</v>
      </c>
      <c r="H4140" s="385">
        <v>9.4</v>
      </c>
      <c r="I4140" s="358" t="s">
        <v>12893</v>
      </c>
      <c r="J4140" s="358" t="s">
        <v>12888</v>
      </c>
      <c r="K4140" s="358" t="s">
        <v>13558</v>
      </c>
      <c r="L4140" s="362">
        <v>40987</v>
      </c>
      <c r="N4140" s="362">
        <v>40987</v>
      </c>
      <c r="P4140" s="356" t="s">
        <v>14019</v>
      </c>
    </row>
    <row r="4141" spans="1:16" x14ac:dyDescent="0.2">
      <c r="A4141" s="356" t="s">
        <v>11015</v>
      </c>
      <c r="B4141" s="356" t="s">
        <v>20847</v>
      </c>
      <c r="C4141" s="358" t="s">
        <v>15378</v>
      </c>
      <c r="D4141" s="358" t="s">
        <v>12984</v>
      </c>
      <c r="E4141" s="358" t="s">
        <v>20848</v>
      </c>
      <c r="G4141" s="358" t="s">
        <v>12886</v>
      </c>
      <c r="H4141" s="385">
        <v>17.52</v>
      </c>
      <c r="I4141" s="358" t="s">
        <v>12893</v>
      </c>
      <c r="J4141" s="358" t="s">
        <v>12888</v>
      </c>
      <c r="K4141" s="358" t="s">
        <v>13558</v>
      </c>
      <c r="L4141" s="362">
        <v>40997</v>
      </c>
      <c r="N4141" s="362">
        <v>40997</v>
      </c>
      <c r="P4141" s="356" t="s">
        <v>14019</v>
      </c>
    </row>
    <row r="4142" spans="1:16" x14ac:dyDescent="0.2">
      <c r="A4142" s="356" t="s">
        <v>11016</v>
      </c>
      <c r="B4142" s="356" t="s">
        <v>20849</v>
      </c>
      <c r="C4142" s="358" t="s">
        <v>13044</v>
      </c>
      <c r="D4142" s="358" t="s">
        <v>13045</v>
      </c>
      <c r="E4142" s="358" t="s">
        <v>20850</v>
      </c>
      <c r="G4142" s="358" t="s">
        <v>12886</v>
      </c>
      <c r="H4142" s="385">
        <v>25</v>
      </c>
      <c r="I4142" s="358" t="s">
        <v>12893</v>
      </c>
      <c r="J4142" s="358" t="s">
        <v>12888</v>
      </c>
      <c r="K4142" s="358" t="s">
        <v>13558</v>
      </c>
      <c r="L4142" s="362">
        <v>40997</v>
      </c>
      <c r="N4142" s="362">
        <v>40997</v>
      </c>
      <c r="P4142" s="356" t="s">
        <v>13605</v>
      </c>
    </row>
    <row r="4143" spans="1:16" x14ac:dyDescent="0.2">
      <c r="A4143" s="356" t="s">
        <v>11017</v>
      </c>
      <c r="B4143" s="356" t="s">
        <v>20851</v>
      </c>
      <c r="C4143" s="358" t="s">
        <v>13095</v>
      </c>
      <c r="D4143" s="358" t="s">
        <v>12976</v>
      </c>
      <c r="E4143" s="358" t="s">
        <v>20852</v>
      </c>
      <c r="G4143" s="358" t="s">
        <v>12886</v>
      </c>
      <c r="H4143" s="385">
        <v>8.4</v>
      </c>
      <c r="I4143" s="358" t="s">
        <v>12893</v>
      </c>
      <c r="J4143" s="358" t="s">
        <v>12888</v>
      </c>
      <c r="K4143" s="358" t="s">
        <v>13558</v>
      </c>
      <c r="L4143" s="362">
        <v>40977</v>
      </c>
      <c r="N4143" s="362">
        <v>40977</v>
      </c>
      <c r="P4143" s="356" t="s">
        <v>13605</v>
      </c>
    </row>
    <row r="4144" spans="1:16" x14ac:dyDescent="0.2">
      <c r="A4144" s="356" t="s">
        <v>11018</v>
      </c>
      <c r="B4144" s="356" t="s">
        <v>20853</v>
      </c>
      <c r="C4144" s="358" t="s">
        <v>13132</v>
      </c>
      <c r="D4144" s="358" t="s">
        <v>12910</v>
      </c>
      <c r="E4144" s="358" t="s">
        <v>20854</v>
      </c>
      <c r="G4144" s="358" t="s">
        <v>12886</v>
      </c>
      <c r="H4144" s="385">
        <v>6.24</v>
      </c>
      <c r="I4144" s="358" t="s">
        <v>12893</v>
      </c>
      <c r="J4144" s="358" t="s">
        <v>12888</v>
      </c>
      <c r="K4144" s="358" t="s">
        <v>13558</v>
      </c>
      <c r="L4144" s="362">
        <v>40998</v>
      </c>
      <c r="N4144" s="362">
        <v>40998</v>
      </c>
      <c r="P4144" s="356" t="s">
        <v>14019</v>
      </c>
    </row>
    <row r="4145" spans="1:16" x14ac:dyDescent="0.2">
      <c r="A4145" s="356" t="s">
        <v>11019</v>
      </c>
      <c r="B4145" s="356" t="s">
        <v>20855</v>
      </c>
      <c r="C4145" s="358" t="s">
        <v>12898</v>
      </c>
      <c r="D4145" s="358" t="s">
        <v>12899</v>
      </c>
      <c r="E4145" s="358" t="s">
        <v>20856</v>
      </c>
      <c r="G4145" s="358" t="s">
        <v>12886</v>
      </c>
      <c r="H4145" s="385">
        <v>5</v>
      </c>
      <c r="I4145" s="358" t="s">
        <v>12893</v>
      </c>
      <c r="J4145" s="358" t="s">
        <v>12888</v>
      </c>
      <c r="K4145" s="358" t="s">
        <v>13558</v>
      </c>
      <c r="L4145" s="362">
        <v>40976</v>
      </c>
      <c r="N4145" s="362">
        <v>40976</v>
      </c>
      <c r="P4145" s="356" t="s">
        <v>14019</v>
      </c>
    </row>
    <row r="4146" spans="1:16" x14ac:dyDescent="0.2">
      <c r="A4146" s="356" t="s">
        <v>11020</v>
      </c>
      <c r="B4146" s="356" t="s">
        <v>20857</v>
      </c>
      <c r="C4146" s="358" t="s">
        <v>12926</v>
      </c>
      <c r="D4146" s="358" t="s">
        <v>12927</v>
      </c>
      <c r="E4146" s="358" t="s">
        <v>20314</v>
      </c>
      <c r="G4146" s="358" t="s">
        <v>12886</v>
      </c>
      <c r="H4146" s="385">
        <v>5.39</v>
      </c>
      <c r="I4146" s="358" t="s">
        <v>12893</v>
      </c>
      <c r="J4146" s="358" t="s">
        <v>12888</v>
      </c>
      <c r="K4146" s="358" t="s">
        <v>13558</v>
      </c>
      <c r="L4146" s="362">
        <v>40998</v>
      </c>
      <c r="N4146" s="362">
        <v>40998</v>
      </c>
      <c r="P4146" s="356" t="s">
        <v>13605</v>
      </c>
    </row>
    <row r="4147" spans="1:16" x14ac:dyDescent="0.2">
      <c r="A4147" s="356" t="s">
        <v>11021</v>
      </c>
      <c r="B4147" s="356" t="s">
        <v>20858</v>
      </c>
      <c r="C4147" s="358" t="s">
        <v>13922</v>
      </c>
      <c r="D4147" s="358" t="s">
        <v>13106</v>
      </c>
      <c r="E4147" s="358" t="s">
        <v>20859</v>
      </c>
      <c r="G4147" s="358" t="s">
        <v>12886</v>
      </c>
      <c r="H4147" s="385">
        <v>6.36</v>
      </c>
      <c r="I4147" s="358" t="s">
        <v>12893</v>
      </c>
      <c r="J4147" s="358" t="s">
        <v>12888</v>
      </c>
      <c r="K4147" s="358" t="s">
        <v>13558</v>
      </c>
      <c r="L4147" s="362">
        <v>40998</v>
      </c>
      <c r="N4147" s="362">
        <v>40998</v>
      </c>
      <c r="P4147" s="356" t="s">
        <v>14019</v>
      </c>
    </row>
    <row r="4148" spans="1:16" x14ac:dyDescent="0.2">
      <c r="A4148" s="356" t="s">
        <v>11022</v>
      </c>
      <c r="B4148" s="356" t="s">
        <v>20860</v>
      </c>
      <c r="C4148" s="358" t="s">
        <v>12894</v>
      </c>
      <c r="D4148" s="358" t="s">
        <v>12895</v>
      </c>
      <c r="E4148" s="358" t="s">
        <v>14811</v>
      </c>
      <c r="G4148" s="358" t="s">
        <v>12886</v>
      </c>
      <c r="H4148" s="385">
        <v>9.8800000000000008</v>
      </c>
      <c r="I4148" s="358" t="s">
        <v>12893</v>
      </c>
      <c r="J4148" s="358" t="s">
        <v>12888</v>
      </c>
      <c r="K4148" s="358" t="s">
        <v>13558</v>
      </c>
      <c r="L4148" s="362">
        <v>40998</v>
      </c>
      <c r="N4148" s="362">
        <v>40998</v>
      </c>
      <c r="P4148" s="356" t="s">
        <v>13605</v>
      </c>
    </row>
    <row r="4149" spans="1:16" x14ac:dyDescent="0.2">
      <c r="A4149" s="356" t="s">
        <v>11023</v>
      </c>
      <c r="B4149" s="356" t="s">
        <v>20861</v>
      </c>
      <c r="C4149" s="358" t="s">
        <v>12883</v>
      </c>
      <c r="D4149" s="358" t="s">
        <v>12884</v>
      </c>
      <c r="E4149" s="358" t="s">
        <v>20862</v>
      </c>
      <c r="G4149" s="358" t="s">
        <v>12886</v>
      </c>
      <c r="H4149" s="385">
        <v>5.83</v>
      </c>
      <c r="I4149" s="358" t="s">
        <v>12893</v>
      </c>
      <c r="J4149" s="358" t="s">
        <v>12888</v>
      </c>
      <c r="K4149" s="358" t="s">
        <v>13558</v>
      </c>
      <c r="L4149" s="362">
        <v>40998</v>
      </c>
      <c r="N4149" s="362">
        <v>40998</v>
      </c>
      <c r="P4149" s="356" t="s">
        <v>14019</v>
      </c>
    </row>
    <row r="4150" spans="1:16" x14ac:dyDescent="0.2">
      <c r="A4150" s="356" t="s">
        <v>11024</v>
      </c>
      <c r="B4150" s="356" t="s">
        <v>20863</v>
      </c>
      <c r="C4150" s="358" t="s">
        <v>12883</v>
      </c>
      <c r="D4150" s="358" t="s">
        <v>12884</v>
      </c>
      <c r="E4150" s="358" t="s">
        <v>14381</v>
      </c>
      <c r="G4150" s="358" t="s">
        <v>12886</v>
      </c>
      <c r="H4150" s="385">
        <v>6.4749999999999996</v>
      </c>
      <c r="I4150" s="358" t="s">
        <v>12893</v>
      </c>
      <c r="J4150" s="358" t="s">
        <v>12888</v>
      </c>
      <c r="K4150" s="358" t="s">
        <v>13558</v>
      </c>
      <c r="L4150" s="362">
        <v>40899</v>
      </c>
      <c r="N4150" s="362">
        <v>40899</v>
      </c>
      <c r="P4150" s="356" t="s">
        <v>13255</v>
      </c>
    </row>
    <row r="4151" spans="1:16" x14ac:dyDescent="0.2">
      <c r="A4151" s="356" t="s">
        <v>11025</v>
      </c>
      <c r="B4151" s="356" t="s">
        <v>20864</v>
      </c>
      <c r="C4151" s="358" t="s">
        <v>12883</v>
      </c>
      <c r="D4151" s="358" t="s">
        <v>12884</v>
      </c>
      <c r="E4151" s="358" t="s">
        <v>14381</v>
      </c>
      <c r="G4151" s="358" t="s">
        <v>12886</v>
      </c>
      <c r="H4151" s="385">
        <v>11.28</v>
      </c>
      <c r="I4151" s="358" t="s">
        <v>12893</v>
      </c>
      <c r="J4151" s="358" t="s">
        <v>12888</v>
      </c>
      <c r="K4151" s="358" t="s">
        <v>13558</v>
      </c>
      <c r="L4151" s="362">
        <v>40896</v>
      </c>
      <c r="N4151" s="362">
        <v>40896</v>
      </c>
      <c r="P4151" s="356" t="s">
        <v>13255</v>
      </c>
    </row>
    <row r="4152" spans="1:16" x14ac:dyDescent="0.2">
      <c r="A4152" s="356" t="s">
        <v>11026</v>
      </c>
      <c r="B4152" s="356" t="s">
        <v>20865</v>
      </c>
      <c r="C4152" s="358" t="s">
        <v>12902</v>
      </c>
      <c r="D4152" s="358" t="s">
        <v>12903</v>
      </c>
      <c r="E4152" s="358" t="s">
        <v>20866</v>
      </c>
      <c r="G4152" s="358" t="s">
        <v>12886</v>
      </c>
      <c r="H4152" s="385">
        <v>20.16</v>
      </c>
      <c r="I4152" s="358" t="s">
        <v>12893</v>
      </c>
      <c r="J4152" s="358" t="s">
        <v>12888</v>
      </c>
      <c r="K4152" s="358" t="s">
        <v>13558</v>
      </c>
      <c r="L4152" s="362">
        <v>40997</v>
      </c>
      <c r="N4152" s="362">
        <v>40997</v>
      </c>
      <c r="P4152" s="356" t="s">
        <v>14019</v>
      </c>
    </row>
    <row r="4153" spans="1:16" x14ac:dyDescent="0.2">
      <c r="A4153" s="356" t="s">
        <v>11027</v>
      </c>
      <c r="B4153" s="356" t="s">
        <v>20867</v>
      </c>
      <c r="C4153" s="358" t="s">
        <v>13783</v>
      </c>
      <c r="D4153" s="358" t="s">
        <v>13015</v>
      </c>
      <c r="E4153" s="358" t="s">
        <v>20868</v>
      </c>
      <c r="G4153" s="358" t="s">
        <v>12886</v>
      </c>
      <c r="H4153" s="385">
        <v>5.16</v>
      </c>
      <c r="I4153" s="358" t="s">
        <v>12893</v>
      </c>
      <c r="J4153" s="358" t="s">
        <v>12888</v>
      </c>
      <c r="K4153" s="358" t="s">
        <v>13558</v>
      </c>
      <c r="L4153" s="362">
        <v>40998</v>
      </c>
      <c r="N4153" s="362">
        <v>40998</v>
      </c>
      <c r="P4153" s="356" t="s">
        <v>13605</v>
      </c>
    </row>
    <row r="4154" spans="1:16" x14ac:dyDescent="0.2">
      <c r="A4154" s="356" t="s">
        <v>11028</v>
      </c>
      <c r="B4154" s="356" t="s">
        <v>20869</v>
      </c>
      <c r="C4154" s="358" t="s">
        <v>12962</v>
      </c>
      <c r="D4154" s="358" t="s">
        <v>12963</v>
      </c>
      <c r="E4154" s="358" t="s">
        <v>20870</v>
      </c>
      <c r="G4154" s="358" t="s">
        <v>12886</v>
      </c>
      <c r="H4154" s="385">
        <v>540.48</v>
      </c>
      <c r="I4154" s="358" t="s">
        <v>12887</v>
      </c>
      <c r="J4154" s="358" t="s">
        <v>12908</v>
      </c>
      <c r="K4154" s="358" t="s">
        <v>13558</v>
      </c>
      <c r="L4154" s="362">
        <v>40997</v>
      </c>
      <c r="N4154" s="362">
        <v>40997</v>
      </c>
      <c r="P4154" s="356" t="s">
        <v>13318</v>
      </c>
    </row>
    <row r="4155" spans="1:16" x14ac:dyDescent="0.2">
      <c r="A4155" s="356" t="s">
        <v>11029</v>
      </c>
      <c r="B4155" s="356" t="s">
        <v>20871</v>
      </c>
      <c r="C4155" s="358" t="s">
        <v>12902</v>
      </c>
      <c r="D4155" s="358" t="s">
        <v>12903</v>
      </c>
      <c r="E4155" s="358" t="s">
        <v>20872</v>
      </c>
      <c r="G4155" s="358" t="s">
        <v>12886</v>
      </c>
      <c r="H4155" s="385">
        <v>99.64</v>
      </c>
      <c r="I4155" s="358" t="s">
        <v>12893</v>
      </c>
      <c r="J4155" s="358" t="s">
        <v>12888</v>
      </c>
      <c r="K4155" s="358" t="s">
        <v>13558</v>
      </c>
      <c r="L4155" s="362">
        <v>40998</v>
      </c>
      <c r="N4155" s="362">
        <v>40998</v>
      </c>
      <c r="P4155" s="356" t="s">
        <v>13605</v>
      </c>
    </row>
    <row r="4156" spans="1:16" x14ac:dyDescent="0.2">
      <c r="A4156" s="356" t="s">
        <v>11030</v>
      </c>
      <c r="B4156" s="356" t="s">
        <v>20873</v>
      </c>
      <c r="C4156" s="358" t="s">
        <v>15523</v>
      </c>
      <c r="D4156" s="358" t="s">
        <v>12916</v>
      </c>
      <c r="E4156" s="358" t="s">
        <v>20874</v>
      </c>
      <c r="G4156" s="358" t="s">
        <v>12886</v>
      </c>
      <c r="H4156" s="385">
        <v>4.8</v>
      </c>
      <c r="I4156" s="358" t="s">
        <v>12893</v>
      </c>
      <c r="J4156" s="358" t="s">
        <v>12888</v>
      </c>
      <c r="K4156" s="358" t="s">
        <v>13558</v>
      </c>
      <c r="L4156" s="362">
        <v>40976</v>
      </c>
      <c r="N4156" s="362">
        <v>40976</v>
      </c>
      <c r="P4156" s="356" t="s">
        <v>14019</v>
      </c>
    </row>
    <row r="4157" spans="1:16" x14ac:dyDescent="0.2">
      <c r="A4157" s="356" t="s">
        <v>11031</v>
      </c>
      <c r="B4157" s="356" t="s">
        <v>20875</v>
      </c>
      <c r="C4157" s="358" t="s">
        <v>12883</v>
      </c>
      <c r="D4157" s="358" t="s">
        <v>12884</v>
      </c>
      <c r="E4157" s="358" t="s">
        <v>20876</v>
      </c>
      <c r="G4157" s="358" t="s">
        <v>12886</v>
      </c>
      <c r="H4157" s="385">
        <v>5.52</v>
      </c>
      <c r="I4157" s="358" t="s">
        <v>12893</v>
      </c>
      <c r="J4157" s="358" t="s">
        <v>12888</v>
      </c>
      <c r="K4157" s="358" t="s">
        <v>13558</v>
      </c>
      <c r="L4157" s="362">
        <v>40977</v>
      </c>
      <c r="N4157" s="362">
        <v>40977</v>
      </c>
      <c r="P4157" s="356" t="s">
        <v>14019</v>
      </c>
    </row>
    <row r="4158" spans="1:16" x14ac:dyDescent="0.2">
      <c r="A4158" s="356" t="s">
        <v>11032</v>
      </c>
      <c r="B4158" s="356" t="s">
        <v>20877</v>
      </c>
      <c r="C4158" s="358" t="s">
        <v>13037</v>
      </c>
      <c r="D4158" s="358" t="s">
        <v>13038</v>
      </c>
      <c r="E4158" s="358" t="s">
        <v>19381</v>
      </c>
      <c r="G4158" s="358" t="s">
        <v>12886</v>
      </c>
      <c r="H4158" s="385">
        <v>58.14</v>
      </c>
      <c r="I4158" s="358" t="s">
        <v>12893</v>
      </c>
      <c r="J4158" s="358" t="s">
        <v>12888</v>
      </c>
      <c r="K4158" s="358" t="s">
        <v>13558</v>
      </c>
      <c r="L4158" s="362">
        <v>40996</v>
      </c>
      <c r="N4158" s="362">
        <v>40996</v>
      </c>
      <c r="P4158" s="356" t="s">
        <v>13605</v>
      </c>
    </row>
    <row r="4159" spans="1:16" x14ac:dyDescent="0.2">
      <c r="A4159" s="356" t="s">
        <v>11033</v>
      </c>
      <c r="B4159" s="356" t="s">
        <v>20878</v>
      </c>
      <c r="C4159" s="358" t="s">
        <v>13026</v>
      </c>
      <c r="D4159" s="358" t="s">
        <v>13027</v>
      </c>
      <c r="E4159" s="358" t="s">
        <v>20879</v>
      </c>
      <c r="G4159" s="358" t="s">
        <v>12886</v>
      </c>
      <c r="H4159" s="385">
        <v>4.3</v>
      </c>
      <c r="I4159" s="358" t="s">
        <v>12893</v>
      </c>
      <c r="J4159" s="358" t="s">
        <v>12888</v>
      </c>
      <c r="K4159" s="358" t="s">
        <v>13558</v>
      </c>
      <c r="L4159" s="362">
        <v>40976</v>
      </c>
      <c r="N4159" s="362">
        <v>40976</v>
      </c>
      <c r="P4159" s="356" t="s">
        <v>14019</v>
      </c>
    </row>
    <row r="4160" spans="1:16" x14ac:dyDescent="0.2">
      <c r="A4160" s="356" t="s">
        <v>11034</v>
      </c>
      <c r="B4160" s="356" t="s">
        <v>20880</v>
      </c>
      <c r="C4160" s="358" t="s">
        <v>12991</v>
      </c>
      <c r="D4160" s="358" t="s">
        <v>12992</v>
      </c>
      <c r="E4160" s="358" t="s">
        <v>20881</v>
      </c>
      <c r="G4160" s="358" t="s">
        <v>12886</v>
      </c>
      <c r="H4160" s="385">
        <v>501</v>
      </c>
      <c r="I4160" s="358" t="s">
        <v>12887</v>
      </c>
      <c r="J4160" s="358" t="s">
        <v>12888</v>
      </c>
      <c r="K4160" s="358" t="s">
        <v>13558</v>
      </c>
      <c r="L4160" s="362">
        <v>41066</v>
      </c>
      <c r="N4160" s="362">
        <v>41066</v>
      </c>
      <c r="P4160" s="356" t="s">
        <v>13318</v>
      </c>
    </row>
    <row r="4161" spans="1:16" x14ac:dyDescent="0.2">
      <c r="A4161" s="356" t="s">
        <v>11035</v>
      </c>
      <c r="B4161" s="356" t="s">
        <v>20882</v>
      </c>
      <c r="C4161" s="358" t="s">
        <v>14630</v>
      </c>
      <c r="D4161" s="358" t="s">
        <v>12899</v>
      </c>
      <c r="E4161" s="358" t="s">
        <v>20883</v>
      </c>
      <c r="G4161" s="358" t="s">
        <v>12886</v>
      </c>
      <c r="H4161" s="385">
        <v>4263.84</v>
      </c>
      <c r="I4161" s="358" t="s">
        <v>12887</v>
      </c>
      <c r="J4161" s="358" t="s">
        <v>12908</v>
      </c>
      <c r="K4161" s="358" t="s">
        <v>13558</v>
      </c>
      <c r="L4161" s="362">
        <v>41086</v>
      </c>
      <c r="N4161" s="362">
        <v>41086</v>
      </c>
      <c r="P4161" s="356" t="s">
        <v>13318</v>
      </c>
    </row>
    <row r="4162" spans="1:16" x14ac:dyDescent="0.2">
      <c r="A4162" s="356" t="s">
        <v>11036</v>
      </c>
      <c r="B4162" s="356" t="s">
        <v>20884</v>
      </c>
      <c r="C4162" s="358" t="s">
        <v>15161</v>
      </c>
      <c r="D4162" s="358" t="s">
        <v>12899</v>
      </c>
      <c r="E4162" s="358" t="s">
        <v>20885</v>
      </c>
      <c r="G4162" s="358" t="s">
        <v>12886</v>
      </c>
      <c r="H4162" s="385">
        <v>4233.6000000000004</v>
      </c>
      <c r="I4162" s="358" t="s">
        <v>12887</v>
      </c>
      <c r="J4162" s="358" t="s">
        <v>12908</v>
      </c>
      <c r="K4162" s="358" t="s">
        <v>13558</v>
      </c>
      <c r="L4162" s="362">
        <v>41086</v>
      </c>
      <c r="N4162" s="362">
        <v>41086</v>
      </c>
      <c r="P4162" s="356" t="s">
        <v>13318</v>
      </c>
    </row>
    <row r="4163" spans="1:16" x14ac:dyDescent="0.2">
      <c r="A4163" s="356" t="s">
        <v>11037</v>
      </c>
      <c r="B4163" s="356" t="s">
        <v>20886</v>
      </c>
      <c r="C4163" s="358" t="s">
        <v>12883</v>
      </c>
      <c r="D4163" s="358" t="s">
        <v>12884</v>
      </c>
      <c r="E4163" s="358" t="s">
        <v>20887</v>
      </c>
      <c r="G4163" s="358" t="s">
        <v>12886</v>
      </c>
      <c r="H4163" s="385">
        <v>16.32</v>
      </c>
      <c r="I4163" s="358" t="s">
        <v>12893</v>
      </c>
      <c r="J4163" s="358" t="s">
        <v>12888</v>
      </c>
      <c r="K4163" s="358" t="s">
        <v>13558</v>
      </c>
      <c r="L4163" s="362">
        <v>40963</v>
      </c>
      <c r="N4163" s="362">
        <v>40963</v>
      </c>
      <c r="P4163" s="356" t="s">
        <v>13605</v>
      </c>
    </row>
    <row r="4164" spans="1:16" x14ac:dyDescent="0.2">
      <c r="A4164" s="356" t="s">
        <v>11038</v>
      </c>
      <c r="B4164" s="356" t="s">
        <v>20888</v>
      </c>
      <c r="C4164" s="358" t="s">
        <v>13242</v>
      </c>
      <c r="D4164" s="358" t="s">
        <v>12976</v>
      </c>
      <c r="E4164" s="358" t="s">
        <v>15462</v>
      </c>
      <c r="G4164" s="358" t="s">
        <v>12886</v>
      </c>
      <c r="H4164" s="385">
        <v>9.1</v>
      </c>
      <c r="I4164" s="358" t="s">
        <v>12893</v>
      </c>
      <c r="J4164" s="358" t="s">
        <v>12888</v>
      </c>
      <c r="K4164" s="358" t="s">
        <v>13558</v>
      </c>
      <c r="L4164" s="362">
        <v>40976</v>
      </c>
      <c r="N4164" s="362">
        <v>40976</v>
      </c>
      <c r="P4164" s="356" t="s">
        <v>14019</v>
      </c>
    </row>
    <row r="4165" spans="1:16" x14ac:dyDescent="0.2">
      <c r="A4165" s="356" t="s">
        <v>11039</v>
      </c>
      <c r="B4165" s="356" t="s">
        <v>20889</v>
      </c>
      <c r="C4165" s="358" t="s">
        <v>13560</v>
      </c>
      <c r="D4165" s="358" t="s">
        <v>12916</v>
      </c>
      <c r="E4165" s="358" t="s">
        <v>13145</v>
      </c>
      <c r="G4165" s="358" t="s">
        <v>12886</v>
      </c>
      <c r="H4165" s="385">
        <v>9.61</v>
      </c>
      <c r="I4165" s="358" t="s">
        <v>12893</v>
      </c>
      <c r="J4165" s="358" t="s">
        <v>12888</v>
      </c>
      <c r="K4165" s="358" t="s">
        <v>13558</v>
      </c>
      <c r="L4165" s="362">
        <v>40976</v>
      </c>
      <c r="N4165" s="362">
        <v>40976</v>
      </c>
      <c r="P4165" s="356" t="s">
        <v>14019</v>
      </c>
    </row>
    <row r="4166" spans="1:16" x14ac:dyDescent="0.2">
      <c r="A4166" s="356" t="s">
        <v>11040</v>
      </c>
      <c r="B4166" s="356" t="s">
        <v>20890</v>
      </c>
      <c r="C4166" s="358" t="s">
        <v>12955</v>
      </c>
      <c r="D4166" s="358" t="s">
        <v>12895</v>
      </c>
      <c r="E4166" s="358" t="s">
        <v>20891</v>
      </c>
      <c r="G4166" s="358" t="s">
        <v>12886</v>
      </c>
      <c r="H4166" s="385">
        <v>95.52</v>
      </c>
      <c r="I4166" s="358" t="s">
        <v>12893</v>
      </c>
      <c r="J4166" s="358" t="s">
        <v>12888</v>
      </c>
      <c r="K4166" s="358" t="s">
        <v>13558</v>
      </c>
      <c r="L4166" s="362">
        <v>40998</v>
      </c>
      <c r="N4166" s="362">
        <v>40998</v>
      </c>
      <c r="P4166" s="356" t="s">
        <v>13605</v>
      </c>
    </row>
    <row r="4167" spans="1:16" x14ac:dyDescent="0.2">
      <c r="A4167" s="356" t="s">
        <v>11041</v>
      </c>
      <c r="B4167" s="356" t="s">
        <v>20892</v>
      </c>
      <c r="C4167" s="358" t="s">
        <v>13001</v>
      </c>
      <c r="D4167" s="358" t="s">
        <v>12916</v>
      </c>
      <c r="E4167" s="358" t="s">
        <v>20893</v>
      </c>
      <c r="G4167" s="358" t="s">
        <v>12886</v>
      </c>
      <c r="H4167" s="385">
        <v>44.16</v>
      </c>
      <c r="I4167" s="358" t="s">
        <v>12893</v>
      </c>
      <c r="J4167" s="358" t="s">
        <v>12888</v>
      </c>
      <c r="K4167" s="358" t="s">
        <v>13558</v>
      </c>
      <c r="L4167" s="362">
        <v>40976</v>
      </c>
      <c r="N4167" s="362">
        <v>40976</v>
      </c>
      <c r="P4167" s="356" t="s">
        <v>13605</v>
      </c>
    </row>
    <row r="4168" spans="1:16" x14ac:dyDescent="0.2">
      <c r="A4168" s="356" t="s">
        <v>11042</v>
      </c>
      <c r="B4168" s="356" t="s">
        <v>20894</v>
      </c>
      <c r="C4168" s="358" t="s">
        <v>14214</v>
      </c>
      <c r="D4168" s="358" t="s">
        <v>12916</v>
      </c>
      <c r="E4168" s="358" t="s">
        <v>20895</v>
      </c>
      <c r="G4168" s="358" t="s">
        <v>12886</v>
      </c>
      <c r="H4168" s="385">
        <v>54.24</v>
      </c>
      <c r="I4168" s="358" t="s">
        <v>12893</v>
      </c>
      <c r="J4168" s="358" t="s">
        <v>12888</v>
      </c>
      <c r="K4168" s="358" t="s">
        <v>13558</v>
      </c>
      <c r="L4168" s="362">
        <v>40976</v>
      </c>
      <c r="N4168" s="362">
        <v>40976</v>
      </c>
      <c r="P4168" s="356" t="s">
        <v>13605</v>
      </c>
    </row>
    <row r="4169" spans="1:16" x14ac:dyDescent="0.2">
      <c r="A4169" s="356" t="s">
        <v>11043</v>
      </c>
      <c r="B4169" s="356" t="s">
        <v>20896</v>
      </c>
      <c r="C4169" s="358" t="s">
        <v>14214</v>
      </c>
      <c r="D4169" s="358" t="s">
        <v>12916</v>
      </c>
      <c r="E4169" s="358" t="s">
        <v>20897</v>
      </c>
      <c r="G4169" s="358" t="s">
        <v>12886</v>
      </c>
      <c r="H4169" s="385">
        <v>37.44</v>
      </c>
      <c r="I4169" s="358" t="s">
        <v>12893</v>
      </c>
      <c r="J4169" s="358" t="s">
        <v>12888</v>
      </c>
      <c r="K4169" s="358" t="s">
        <v>13558</v>
      </c>
      <c r="L4169" s="362">
        <v>40976</v>
      </c>
      <c r="N4169" s="362">
        <v>40976</v>
      </c>
      <c r="P4169" s="356" t="s">
        <v>13605</v>
      </c>
    </row>
    <row r="4170" spans="1:16" x14ac:dyDescent="0.2">
      <c r="A4170" s="356" t="s">
        <v>11044</v>
      </c>
      <c r="B4170" s="356" t="s">
        <v>20898</v>
      </c>
      <c r="C4170" s="358" t="s">
        <v>13336</v>
      </c>
      <c r="D4170" s="358" t="s">
        <v>12931</v>
      </c>
      <c r="E4170" s="358" t="s">
        <v>20899</v>
      </c>
      <c r="G4170" s="358" t="s">
        <v>12886</v>
      </c>
      <c r="H4170" s="385">
        <v>8.33</v>
      </c>
      <c r="I4170" s="358" t="s">
        <v>12893</v>
      </c>
      <c r="J4170" s="358" t="s">
        <v>12888</v>
      </c>
      <c r="K4170" s="358" t="s">
        <v>13558</v>
      </c>
      <c r="L4170" s="362">
        <v>40996</v>
      </c>
      <c r="N4170" s="362">
        <v>40996</v>
      </c>
      <c r="P4170" s="356" t="s">
        <v>14019</v>
      </c>
    </row>
    <row r="4171" spans="1:16" x14ac:dyDescent="0.2">
      <c r="A4171" s="356" t="s">
        <v>11045</v>
      </c>
      <c r="B4171" s="356" t="s">
        <v>20900</v>
      </c>
      <c r="C4171" s="358" t="s">
        <v>13116</v>
      </c>
      <c r="D4171" s="358" t="s">
        <v>12919</v>
      </c>
      <c r="E4171" s="358" t="s">
        <v>20901</v>
      </c>
      <c r="G4171" s="358" t="s">
        <v>12886</v>
      </c>
      <c r="H4171" s="385">
        <v>6.66</v>
      </c>
      <c r="I4171" s="358" t="s">
        <v>12893</v>
      </c>
      <c r="J4171" s="358" t="s">
        <v>12888</v>
      </c>
      <c r="K4171" s="358" t="s">
        <v>13558</v>
      </c>
      <c r="L4171" s="362">
        <v>40976</v>
      </c>
      <c r="N4171" s="362">
        <v>40976</v>
      </c>
      <c r="P4171" s="356" t="s">
        <v>14019</v>
      </c>
    </row>
    <row r="4172" spans="1:16" x14ac:dyDescent="0.2">
      <c r="A4172" s="356" t="s">
        <v>11046</v>
      </c>
      <c r="B4172" s="356" t="s">
        <v>20902</v>
      </c>
      <c r="C4172" s="358" t="s">
        <v>13294</v>
      </c>
      <c r="D4172" s="358" t="s">
        <v>13295</v>
      </c>
      <c r="E4172" s="358" t="s">
        <v>20903</v>
      </c>
      <c r="G4172" s="358" t="s">
        <v>12886</v>
      </c>
      <c r="H4172" s="385">
        <v>47.04</v>
      </c>
      <c r="I4172" s="358" t="s">
        <v>12893</v>
      </c>
      <c r="J4172" s="358" t="s">
        <v>12888</v>
      </c>
      <c r="K4172" s="358" t="s">
        <v>13558</v>
      </c>
      <c r="L4172" s="362">
        <v>40801</v>
      </c>
      <c r="N4172" s="362">
        <v>40801</v>
      </c>
      <c r="P4172" s="356" t="s">
        <v>13605</v>
      </c>
    </row>
    <row r="4173" spans="1:16" x14ac:dyDescent="0.2">
      <c r="A4173" s="356" t="s">
        <v>11047</v>
      </c>
      <c r="B4173" s="356" t="s">
        <v>20904</v>
      </c>
      <c r="C4173" s="358" t="s">
        <v>13374</v>
      </c>
      <c r="D4173" s="358" t="s">
        <v>12916</v>
      </c>
      <c r="E4173" s="358" t="s">
        <v>20905</v>
      </c>
      <c r="G4173" s="358" t="s">
        <v>12886</v>
      </c>
      <c r="H4173" s="385">
        <v>42.32</v>
      </c>
      <c r="I4173" s="358" t="s">
        <v>12893</v>
      </c>
      <c r="J4173" s="358" t="s">
        <v>12888</v>
      </c>
      <c r="K4173" s="358" t="s">
        <v>13558</v>
      </c>
      <c r="L4173" s="362">
        <v>40999</v>
      </c>
      <c r="N4173" s="362">
        <v>40999</v>
      </c>
      <c r="P4173" s="356" t="s">
        <v>13605</v>
      </c>
    </row>
    <row r="4174" spans="1:16" x14ac:dyDescent="0.2">
      <c r="A4174" s="356" t="s">
        <v>11048</v>
      </c>
      <c r="B4174" s="356" t="s">
        <v>20906</v>
      </c>
      <c r="C4174" s="358" t="s">
        <v>12905</v>
      </c>
      <c r="D4174" s="358" t="s">
        <v>12949</v>
      </c>
      <c r="E4174" s="358" t="s">
        <v>20907</v>
      </c>
      <c r="G4174" s="358" t="s">
        <v>12886</v>
      </c>
      <c r="H4174" s="385">
        <v>4.1399999999999997</v>
      </c>
      <c r="I4174" s="358" t="s">
        <v>12893</v>
      </c>
      <c r="J4174" s="358" t="s">
        <v>12888</v>
      </c>
      <c r="K4174" s="358" t="s">
        <v>13558</v>
      </c>
      <c r="L4174" s="362">
        <v>40898</v>
      </c>
      <c r="N4174" s="362">
        <v>40898</v>
      </c>
      <c r="P4174" s="356" t="s">
        <v>13255</v>
      </c>
    </row>
    <row r="4175" spans="1:16" x14ac:dyDescent="0.2">
      <c r="A4175" s="356" t="s">
        <v>11049</v>
      </c>
      <c r="B4175" s="356" t="s">
        <v>20908</v>
      </c>
      <c r="C4175" s="358" t="s">
        <v>12905</v>
      </c>
      <c r="D4175" s="358" t="s">
        <v>12906</v>
      </c>
      <c r="E4175" s="358" t="s">
        <v>20909</v>
      </c>
      <c r="G4175" s="358" t="s">
        <v>12886</v>
      </c>
      <c r="H4175" s="385">
        <v>49.4</v>
      </c>
      <c r="I4175" s="358" t="s">
        <v>12893</v>
      </c>
      <c r="J4175" s="358" t="s">
        <v>12908</v>
      </c>
      <c r="K4175" s="358" t="s">
        <v>13558</v>
      </c>
      <c r="L4175" s="362">
        <v>40541</v>
      </c>
      <c r="N4175" s="362">
        <v>40541</v>
      </c>
      <c r="P4175" s="356" t="s">
        <v>13605</v>
      </c>
    </row>
    <row r="4176" spans="1:16" x14ac:dyDescent="0.2">
      <c r="A4176" s="356" t="s">
        <v>11050</v>
      </c>
      <c r="B4176" s="356" t="s">
        <v>20910</v>
      </c>
      <c r="C4176" s="358" t="s">
        <v>12905</v>
      </c>
      <c r="D4176" s="358" t="s">
        <v>12906</v>
      </c>
      <c r="E4176" s="358" t="s">
        <v>20911</v>
      </c>
      <c r="G4176" s="358" t="s">
        <v>12886</v>
      </c>
      <c r="H4176" s="385">
        <v>20.72</v>
      </c>
      <c r="I4176" s="358" t="s">
        <v>12893</v>
      </c>
      <c r="J4176" s="358" t="s">
        <v>12908</v>
      </c>
      <c r="K4176" s="358" t="s">
        <v>13558</v>
      </c>
      <c r="L4176" s="362">
        <v>40541</v>
      </c>
      <c r="N4176" s="362">
        <v>40541</v>
      </c>
      <c r="P4176" s="356" t="s">
        <v>13605</v>
      </c>
    </row>
    <row r="4177" spans="1:16" x14ac:dyDescent="0.2">
      <c r="A4177" s="356" t="s">
        <v>11051</v>
      </c>
      <c r="B4177" s="356" t="s">
        <v>20912</v>
      </c>
      <c r="C4177" s="358" t="s">
        <v>12905</v>
      </c>
      <c r="D4177" s="358" t="s">
        <v>12906</v>
      </c>
      <c r="E4177" s="358" t="s">
        <v>20913</v>
      </c>
      <c r="G4177" s="358" t="s">
        <v>12886</v>
      </c>
      <c r="H4177" s="385">
        <v>28.86</v>
      </c>
      <c r="I4177" s="358" t="s">
        <v>12893</v>
      </c>
      <c r="J4177" s="358" t="s">
        <v>12908</v>
      </c>
      <c r="K4177" s="358" t="s">
        <v>13558</v>
      </c>
      <c r="L4177" s="362">
        <v>40541</v>
      </c>
      <c r="N4177" s="362">
        <v>40541</v>
      </c>
      <c r="P4177" s="356" t="s">
        <v>13605</v>
      </c>
    </row>
    <row r="4178" spans="1:16" x14ac:dyDescent="0.2">
      <c r="A4178" s="356" t="s">
        <v>11052</v>
      </c>
      <c r="B4178" s="356" t="s">
        <v>20914</v>
      </c>
      <c r="C4178" s="358" t="s">
        <v>12905</v>
      </c>
      <c r="D4178" s="358" t="s">
        <v>13152</v>
      </c>
      <c r="E4178" s="358" t="s">
        <v>20915</v>
      </c>
      <c r="G4178" s="358" t="s">
        <v>12886</v>
      </c>
      <c r="H4178" s="385">
        <v>9.18</v>
      </c>
      <c r="I4178" s="358" t="s">
        <v>12893</v>
      </c>
      <c r="J4178" s="358" t="s">
        <v>12888</v>
      </c>
      <c r="K4178" s="358" t="s">
        <v>13558</v>
      </c>
      <c r="L4178" s="362">
        <v>41058</v>
      </c>
      <c r="N4178" s="362">
        <v>41058</v>
      </c>
      <c r="P4178" s="356" t="s">
        <v>13605</v>
      </c>
    </row>
    <row r="4179" spans="1:16" x14ac:dyDescent="0.2">
      <c r="A4179" s="356" t="s">
        <v>11053</v>
      </c>
      <c r="B4179" s="356" t="s">
        <v>20916</v>
      </c>
      <c r="C4179" s="358" t="s">
        <v>12883</v>
      </c>
      <c r="D4179" s="358" t="s">
        <v>12884</v>
      </c>
      <c r="E4179" s="358" t="s">
        <v>20917</v>
      </c>
      <c r="G4179" s="358" t="s">
        <v>12886</v>
      </c>
      <c r="H4179" s="385">
        <v>9.1649999999999991</v>
      </c>
      <c r="I4179" s="358" t="s">
        <v>12893</v>
      </c>
      <c r="J4179" s="358" t="s">
        <v>12888</v>
      </c>
      <c r="K4179" s="358" t="s">
        <v>13558</v>
      </c>
      <c r="L4179" s="362">
        <v>40998</v>
      </c>
      <c r="N4179" s="362">
        <v>40998</v>
      </c>
      <c r="P4179" s="356" t="s">
        <v>14019</v>
      </c>
    </row>
    <row r="4180" spans="1:16" x14ac:dyDescent="0.2">
      <c r="A4180" s="356" t="s">
        <v>11054</v>
      </c>
      <c r="B4180" s="356" t="s">
        <v>20918</v>
      </c>
      <c r="C4180" s="358" t="s">
        <v>20919</v>
      </c>
      <c r="D4180" s="358" t="s">
        <v>12919</v>
      </c>
      <c r="E4180" s="358" t="s">
        <v>15670</v>
      </c>
      <c r="G4180" s="358" t="s">
        <v>12886</v>
      </c>
      <c r="H4180" s="385">
        <v>20</v>
      </c>
      <c r="I4180" s="358" t="s">
        <v>12893</v>
      </c>
      <c r="J4180" s="358" t="s">
        <v>12888</v>
      </c>
      <c r="K4180" s="358" t="s">
        <v>13558</v>
      </c>
      <c r="L4180" s="362">
        <v>41082</v>
      </c>
      <c r="N4180" s="362">
        <v>41082</v>
      </c>
      <c r="P4180" s="356" t="s">
        <v>13605</v>
      </c>
    </row>
    <row r="4181" spans="1:16" x14ac:dyDescent="0.2">
      <c r="A4181" s="356" t="s">
        <v>11055</v>
      </c>
      <c r="B4181" s="356" t="s">
        <v>20920</v>
      </c>
      <c r="C4181" s="358" t="s">
        <v>20919</v>
      </c>
      <c r="D4181" s="358" t="s">
        <v>12919</v>
      </c>
      <c r="E4181" s="358" t="s">
        <v>15670</v>
      </c>
      <c r="G4181" s="358" t="s">
        <v>12886</v>
      </c>
      <c r="H4181" s="385">
        <v>9.6</v>
      </c>
      <c r="I4181" s="358" t="s">
        <v>12893</v>
      </c>
      <c r="J4181" s="358" t="s">
        <v>12888</v>
      </c>
      <c r="K4181" s="358" t="s">
        <v>13558</v>
      </c>
      <c r="L4181" s="362">
        <v>41082</v>
      </c>
      <c r="N4181" s="362">
        <v>41082</v>
      </c>
      <c r="P4181" s="356" t="s">
        <v>13605</v>
      </c>
    </row>
    <row r="4182" spans="1:16" x14ac:dyDescent="0.2">
      <c r="A4182" s="356" t="s">
        <v>11056</v>
      </c>
      <c r="B4182" s="356" t="s">
        <v>20921</v>
      </c>
      <c r="C4182" s="358" t="s">
        <v>15161</v>
      </c>
      <c r="D4182" s="358" t="s">
        <v>12899</v>
      </c>
      <c r="E4182" s="358" t="s">
        <v>16034</v>
      </c>
      <c r="G4182" s="358" t="s">
        <v>12886</v>
      </c>
      <c r="H4182" s="385">
        <v>55.695</v>
      </c>
      <c r="I4182" s="358" t="s">
        <v>12893</v>
      </c>
      <c r="J4182" s="358" t="s">
        <v>12908</v>
      </c>
      <c r="K4182" s="358" t="s">
        <v>13558</v>
      </c>
      <c r="L4182" s="362">
        <v>40907</v>
      </c>
      <c r="N4182" s="362">
        <v>40907</v>
      </c>
      <c r="P4182" s="356" t="s">
        <v>13605</v>
      </c>
    </row>
    <row r="4183" spans="1:16" x14ac:dyDescent="0.2">
      <c r="A4183" s="356" t="s">
        <v>11057</v>
      </c>
      <c r="B4183" s="356" t="s">
        <v>20922</v>
      </c>
      <c r="C4183" s="358" t="s">
        <v>13044</v>
      </c>
      <c r="D4183" s="358" t="s">
        <v>13045</v>
      </c>
      <c r="E4183" s="358" t="s">
        <v>20923</v>
      </c>
      <c r="G4183" s="358" t="s">
        <v>12886</v>
      </c>
      <c r="H4183" s="385">
        <v>4</v>
      </c>
      <c r="I4183" s="358" t="s">
        <v>12893</v>
      </c>
      <c r="J4183" s="358" t="s">
        <v>12888</v>
      </c>
      <c r="K4183" s="358" t="s">
        <v>13558</v>
      </c>
      <c r="L4183" s="362">
        <v>40758</v>
      </c>
      <c r="N4183" s="362">
        <v>40758</v>
      </c>
      <c r="P4183" s="356" t="s">
        <v>13255</v>
      </c>
    </row>
    <row r="4184" spans="1:16" x14ac:dyDescent="0.2">
      <c r="A4184" s="356" t="s">
        <v>11058</v>
      </c>
      <c r="B4184" s="356" t="s">
        <v>20924</v>
      </c>
      <c r="C4184" s="358" t="s">
        <v>13333</v>
      </c>
      <c r="D4184" s="358" t="s">
        <v>12931</v>
      </c>
      <c r="E4184" s="358" t="s">
        <v>20925</v>
      </c>
      <c r="G4184" s="358" t="s">
        <v>12886</v>
      </c>
      <c r="H4184" s="385">
        <v>29.61</v>
      </c>
      <c r="I4184" s="358" t="s">
        <v>12893</v>
      </c>
      <c r="J4184" s="358" t="s">
        <v>12888</v>
      </c>
      <c r="K4184" s="358" t="s">
        <v>13558</v>
      </c>
      <c r="L4184" s="362">
        <v>40991</v>
      </c>
      <c r="N4184" s="362">
        <v>40991</v>
      </c>
      <c r="P4184" s="356" t="s">
        <v>13605</v>
      </c>
    </row>
    <row r="4185" spans="1:16" x14ac:dyDescent="0.2">
      <c r="A4185" s="356" t="s">
        <v>11059</v>
      </c>
      <c r="B4185" s="356" t="s">
        <v>20926</v>
      </c>
      <c r="C4185" s="358" t="s">
        <v>12938</v>
      </c>
      <c r="D4185" s="358" t="s">
        <v>12939</v>
      </c>
      <c r="E4185" s="358" t="s">
        <v>20927</v>
      </c>
      <c r="G4185" s="358" t="s">
        <v>12886</v>
      </c>
      <c r="H4185" s="385">
        <v>5.07</v>
      </c>
      <c r="I4185" s="358" t="s">
        <v>12893</v>
      </c>
      <c r="J4185" s="358" t="s">
        <v>12888</v>
      </c>
      <c r="K4185" s="358" t="s">
        <v>13558</v>
      </c>
      <c r="L4185" s="362">
        <v>39682</v>
      </c>
      <c r="N4185" s="362">
        <v>39682</v>
      </c>
      <c r="P4185" s="356" t="s">
        <v>13255</v>
      </c>
    </row>
    <row r="4186" spans="1:16" x14ac:dyDescent="0.2">
      <c r="A4186" s="356" t="s">
        <v>11060</v>
      </c>
      <c r="B4186" s="356" t="s">
        <v>20928</v>
      </c>
      <c r="C4186" s="358" t="s">
        <v>12955</v>
      </c>
      <c r="D4186" s="358" t="s">
        <v>12895</v>
      </c>
      <c r="E4186" s="358" t="s">
        <v>20929</v>
      </c>
      <c r="G4186" s="358" t="s">
        <v>12886</v>
      </c>
      <c r="H4186" s="385">
        <v>18.239999999999998</v>
      </c>
      <c r="I4186" s="358" t="s">
        <v>12893</v>
      </c>
      <c r="J4186" s="358" t="s">
        <v>12888</v>
      </c>
      <c r="K4186" s="358" t="s">
        <v>13558</v>
      </c>
      <c r="L4186" s="362">
        <v>40844</v>
      </c>
      <c r="N4186" s="362">
        <v>40844</v>
      </c>
      <c r="P4186" s="356" t="s">
        <v>13255</v>
      </c>
    </row>
    <row r="4187" spans="1:16" x14ac:dyDescent="0.2">
      <c r="A4187" s="356" t="s">
        <v>11061</v>
      </c>
      <c r="B4187" s="356" t="s">
        <v>20930</v>
      </c>
      <c r="C4187" s="358" t="s">
        <v>12905</v>
      </c>
      <c r="D4187" s="358" t="s">
        <v>12906</v>
      </c>
      <c r="E4187" s="358" t="s">
        <v>15255</v>
      </c>
      <c r="G4187" s="358" t="s">
        <v>12886</v>
      </c>
      <c r="H4187" s="385">
        <v>11.52</v>
      </c>
      <c r="I4187" s="358" t="s">
        <v>12893</v>
      </c>
      <c r="J4187" s="358" t="s">
        <v>12888</v>
      </c>
      <c r="K4187" s="358" t="s">
        <v>13558</v>
      </c>
      <c r="L4187" s="362">
        <v>40890</v>
      </c>
      <c r="N4187" s="362">
        <v>40890</v>
      </c>
      <c r="P4187" s="356" t="s">
        <v>13255</v>
      </c>
    </row>
    <row r="4188" spans="1:16" x14ac:dyDescent="0.2">
      <c r="A4188" s="356" t="s">
        <v>11062</v>
      </c>
      <c r="B4188" s="356" t="s">
        <v>20931</v>
      </c>
      <c r="C4188" s="358" t="s">
        <v>13007</v>
      </c>
      <c r="D4188" s="358" t="s">
        <v>12976</v>
      </c>
      <c r="E4188" s="358" t="s">
        <v>15325</v>
      </c>
      <c r="G4188" s="358" t="s">
        <v>12886</v>
      </c>
      <c r="H4188" s="385">
        <v>4.0999999999999996</v>
      </c>
      <c r="I4188" s="358" t="s">
        <v>12893</v>
      </c>
      <c r="J4188" s="358" t="s">
        <v>12888</v>
      </c>
      <c r="K4188" s="358" t="s">
        <v>13558</v>
      </c>
      <c r="L4188" s="362">
        <v>40877</v>
      </c>
      <c r="N4188" s="362">
        <v>40877</v>
      </c>
      <c r="P4188" s="356" t="s">
        <v>13255</v>
      </c>
    </row>
    <row r="4189" spans="1:16" x14ac:dyDescent="0.2">
      <c r="A4189" s="356" t="s">
        <v>11063</v>
      </c>
      <c r="B4189" s="356" t="s">
        <v>20932</v>
      </c>
      <c r="C4189" s="358" t="s">
        <v>13105</v>
      </c>
      <c r="D4189" s="358" t="s">
        <v>13106</v>
      </c>
      <c r="E4189" s="358" t="s">
        <v>20933</v>
      </c>
      <c r="G4189" s="358" t="s">
        <v>12886</v>
      </c>
      <c r="H4189" s="385">
        <v>9.35</v>
      </c>
      <c r="I4189" s="358" t="s">
        <v>12893</v>
      </c>
      <c r="J4189" s="358" t="s">
        <v>12888</v>
      </c>
      <c r="K4189" s="358" t="s">
        <v>13558</v>
      </c>
      <c r="L4189" s="362">
        <v>40997</v>
      </c>
      <c r="N4189" s="362">
        <v>40997</v>
      </c>
      <c r="P4189" s="356" t="s">
        <v>13605</v>
      </c>
    </row>
    <row r="4190" spans="1:16" x14ac:dyDescent="0.2">
      <c r="A4190" s="356" t="s">
        <v>11064</v>
      </c>
      <c r="B4190" s="356" t="s">
        <v>20934</v>
      </c>
      <c r="C4190" s="358" t="s">
        <v>12972</v>
      </c>
      <c r="D4190" s="358" t="s">
        <v>12973</v>
      </c>
      <c r="E4190" s="358" t="s">
        <v>20393</v>
      </c>
      <c r="G4190" s="358" t="s">
        <v>12886</v>
      </c>
      <c r="H4190" s="385">
        <v>25.2</v>
      </c>
      <c r="I4190" s="358" t="s">
        <v>12893</v>
      </c>
      <c r="J4190" s="358" t="s">
        <v>12888</v>
      </c>
      <c r="K4190" s="358" t="s">
        <v>13558</v>
      </c>
      <c r="L4190" s="362">
        <v>41177</v>
      </c>
      <c r="N4190" s="362">
        <v>41177</v>
      </c>
      <c r="P4190" s="356" t="s">
        <v>13605</v>
      </c>
    </row>
    <row r="4191" spans="1:16" x14ac:dyDescent="0.2">
      <c r="A4191" s="356" t="s">
        <v>11065</v>
      </c>
      <c r="B4191" s="356" t="s">
        <v>20935</v>
      </c>
      <c r="C4191" s="358" t="s">
        <v>13129</v>
      </c>
      <c r="D4191" s="358" t="s">
        <v>13130</v>
      </c>
      <c r="E4191" s="358" t="s">
        <v>15468</v>
      </c>
      <c r="G4191" s="358" t="s">
        <v>12886</v>
      </c>
      <c r="H4191" s="385">
        <v>9.5</v>
      </c>
      <c r="I4191" s="358" t="s">
        <v>12893</v>
      </c>
      <c r="J4191" s="358" t="s">
        <v>12888</v>
      </c>
      <c r="K4191" s="358" t="s">
        <v>13558</v>
      </c>
      <c r="L4191" s="362">
        <v>41088</v>
      </c>
      <c r="N4191" s="362">
        <v>41088</v>
      </c>
      <c r="P4191" s="356" t="s">
        <v>13605</v>
      </c>
    </row>
    <row r="4192" spans="1:16" x14ac:dyDescent="0.2">
      <c r="A4192" s="356" t="s">
        <v>11066</v>
      </c>
      <c r="B4192" s="356" t="s">
        <v>20936</v>
      </c>
      <c r="C4192" s="358" t="s">
        <v>13022</v>
      </c>
      <c r="D4192" s="358" t="s">
        <v>12931</v>
      </c>
      <c r="E4192" s="358" t="s">
        <v>20937</v>
      </c>
      <c r="G4192" s="358" t="s">
        <v>12886</v>
      </c>
      <c r="H4192" s="385">
        <v>9.84</v>
      </c>
      <c r="I4192" s="358" t="s">
        <v>12893</v>
      </c>
      <c r="J4192" s="358" t="s">
        <v>12888</v>
      </c>
      <c r="K4192" s="358" t="s">
        <v>13558</v>
      </c>
      <c r="L4192" s="362">
        <v>41089</v>
      </c>
      <c r="N4192" s="362">
        <v>41089</v>
      </c>
      <c r="P4192" s="356" t="s">
        <v>14019</v>
      </c>
    </row>
    <row r="4193" spans="1:16" x14ac:dyDescent="0.2">
      <c r="A4193" s="356" t="s">
        <v>11067</v>
      </c>
      <c r="B4193" s="356" t="s">
        <v>20938</v>
      </c>
      <c r="C4193" s="358" t="s">
        <v>14608</v>
      </c>
      <c r="D4193" s="358" t="s">
        <v>12984</v>
      </c>
      <c r="E4193" s="358" t="s">
        <v>20939</v>
      </c>
      <c r="G4193" s="358" t="s">
        <v>12886</v>
      </c>
      <c r="H4193" s="385">
        <v>10.08</v>
      </c>
      <c r="I4193" s="358" t="s">
        <v>12893</v>
      </c>
      <c r="J4193" s="358" t="s">
        <v>12888</v>
      </c>
      <c r="K4193" s="358" t="s">
        <v>13558</v>
      </c>
      <c r="L4193" s="362">
        <v>41102</v>
      </c>
      <c r="N4193" s="362">
        <v>41102</v>
      </c>
      <c r="P4193" s="356" t="s">
        <v>13605</v>
      </c>
    </row>
    <row r="4194" spans="1:16" x14ac:dyDescent="0.2">
      <c r="A4194" s="356" t="s">
        <v>11068</v>
      </c>
      <c r="B4194" s="356" t="s">
        <v>20940</v>
      </c>
      <c r="C4194" s="358" t="s">
        <v>12962</v>
      </c>
      <c r="D4194" s="358" t="s">
        <v>12963</v>
      </c>
      <c r="E4194" s="358" t="s">
        <v>20941</v>
      </c>
      <c r="G4194" s="358" t="s">
        <v>12886</v>
      </c>
      <c r="H4194" s="385">
        <v>8.4</v>
      </c>
      <c r="I4194" s="358" t="s">
        <v>12893</v>
      </c>
      <c r="J4194" s="358" t="s">
        <v>12888</v>
      </c>
      <c r="K4194" s="358" t="s">
        <v>13558</v>
      </c>
      <c r="L4194" s="362">
        <v>41179</v>
      </c>
      <c r="N4194" s="362">
        <v>41179</v>
      </c>
      <c r="P4194" s="356" t="s">
        <v>13605</v>
      </c>
    </row>
    <row r="4195" spans="1:16" x14ac:dyDescent="0.2">
      <c r="A4195" s="356" t="s">
        <v>11069</v>
      </c>
      <c r="B4195" s="356" t="s">
        <v>20942</v>
      </c>
      <c r="C4195" s="358" t="s">
        <v>13758</v>
      </c>
      <c r="D4195" s="358" t="s">
        <v>13759</v>
      </c>
      <c r="E4195" s="358" t="s">
        <v>20943</v>
      </c>
      <c r="G4195" s="358" t="s">
        <v>12886</v>
      </c>
      <c r="H4195" s="385">
        <v>7.68</v>
      </c>
      <c r="I4195" s="358" t="s">
        <v>12893</v>
      </c>
      <c r="J4195" s="358" t="s">
        <v>12888</v>
      </c>
      <c r="K4195" s="358" t="s">
        <v>13558</v>
      </c>
      <c r="L4195" s="362">
        <v>41086</v>
      </c>
      <c r="N4195" s="362">
        <v>41086</v>
      </c>
      <c r="P4195" s="356" t="s">
        <v>14019</v>
      </c>
    </row>
    <row r="4196" spans="1:16" x14ac:dyDescent="0.2">
      <c r="A4196" s="356" t="s">
        <v>11070</v>
      </c>
      <c r="B4196" s="356" t="s">
        <v>20944</v>
      </c>
      <c r="C4196" s="358" t="s">
        <v>14514</v>
      </c>
      <c r="D4196" s="358" t="s">
        <v>12884</v>
      </c>
      <c r="E4196" s="358" t="s">
        <v>20945</v>
      </c>
      <c r="G4196" s="358" t="s">
        <v>12886</v>
      </c>
      <c r="H4196" s="385">
        <v>8.9700000000000006</v>
      </c>
      <c r="I4196" s="358" t="s">
        <v>12893</v>
      </c>
      <c r="J4196" s="358" t="s">
        <v>12888</v>
      </c>
      <c r="K4196" s="358" t="s">
        <v>13558</v>
      </c>
      <c r="L4196" s="362">
        <v>41149</v>
      </c>
      <c r="N4196" s="362">
        <v>41149</v>
      </c>
      <c r="P4196" s="356" t="s">
        <v>13605</v>
      </c>
    </row>
    <row r="4197" spans="1:16" x14ac:dyDescent="0.2">
      <c r="A4197" s="356" t="s">
        <v>11071</v>
      </c>
      <c r="B4197" s="356" t="s">
        <v>20946</v>
      </c>
      <c r="C4197" s="358" t="s">
        <v>13378</v>
      </c>
      <c r="D4197" s="358" t="s">
        <v>13379</v>
      </c>
      <c r="E4197" s="358" t="s">
        <v>15384</v>
      </c>
      <c r="G4197" s="358" t="s">
        <v>12886</v>
      </c>
      <c r="H4197" s="385">
        <v>10.78</v>
      </c>
      <c r="I4197" s="358" t="s">
        <v>12893</v>
      </c>
      <c r="J4197" s="358" t="s">
        <v>12888</v>
      </c>
      <c r="K4197" s="358" t="s">
        <v>13558</v>
      </c>
      <c r="L4197" s="362">
        <v>41200</v>
      </c>
      <c r="N4197" s="362">
        <v>41200</v>
      </c>
      <c r="P4197" s="356" t="s">
        <v>13605</v>
      </c>
    </row>
    <row r="4198" spans="1:16" x14ac:dyDescent="0.2">
      <c r="A4198" s="356" t="s">
        <v>11072</v>
      </c>
      <c r="B4198" s="356" t="s">
        <v>20947</v>
      </c>
      <c r="C4198" s="358" t="s">
        <v>12962</v>
      </c>
      <c r="D4198" s="358" t="s">
        <v>12963</v>
      </c>
      <c r="E4198" s="358" t="s">
        <v>20948</v>
      </c>
      <c r="G4198" s="358" t="s">
        <v>12886</v>
      </c>
      <c r="H4198" s="385">
        <v>3.19</v>
      </c>
      <c r="I4198" s="358" t="s">
        <v>12893</v>
      </c>
      <c r="J4198" s="358" t="s">
        <v>12888</v>
      </c>
      <c r="K4198" s="358" t="s">
        <v>13558</v>
      </c>
      <c r="L4198" s="362">
        <v>40999</v>
      </c>
      <c r="N4198" s="362">
        <v>40999</v>
      </c>
      <c r="P4198" s="356" t="s">
        <v>14019</v>
      </c>
    </row>
    <row r="4199" spans="1:16" x14ac:dyDescent="0.2">
      <c r="A4199" s="356" t="s">
        <v>11073</v>
      </c>
      <c r="B4199" s="356" t="s">
        <v>14452</v>
      </c>
      <c r="C4199" s="358" t="s">
        <v>13374</v>
      </c>
      <c r="D4199" s="358" t="s">
        <v>12916</v>
      </c>
      <c r="E4199" s="358" t="s">
        <v>14453</v>
      </c>
      <c r="G4199" s="358" t="s">
        <v>12886</v>
      </c>
      <c r="H4199" s="385">
        <v>18.36</v>
      </c>
      <c r="I4199" s="358" t="s">
        <v>12893</v>
      </c>
      <c r="J4199" s="358" t="s">
        <v>12888</v>
      </c>
      <c r="K4199" s="358" t="s">
        <v>13558</v>
      </c>
      <c r="L4199" s="362">
        <v>39253</v>
      </c>
      <c r="N4199" s="362">
        <v>39253</v>
      </c>
      <c r="P4199" s="356" t="s">
        <v>13255</v>
      </c>
    </row>
    <row r="4200" spans="1:16" x14ac:dyDescent="0.2">
      <c r="A4200" s="356" t="s">
        <v>11074</v>
      </c>
      <c r="B4200" s="356" t="s">
        <v>14452</v>
      </c>
      <c r="C4200" s="358" t="s">
        <v>13374</v>
      </c>
      <c r="D4200" s="358" t="s">
        <v>12916</v>
      </c>
      <c r="E4200" s="358" t="s">
        <v>14453</v>
      </c>
      <c r="G4200" s="358" t="s">
        <v>12886</v>
      </c>
      <c r="H4200" s="385">
        <v>4.8600000000000003</v>
      </c>
      <c r="I4200" s="358" t="s">
        <v>12893</v>
      </c>
      <c r="J4200" s="358" t="s">
        <v>12888</v>
      </c>
      <c r="K4200" s="358" t="s">
        <v>13558</v>
      </c>
      <c r="L4200" s="362">
        <v>39745</v>
      </c>
      <c r="N4200" s="362">
        <v>39745</v>
      </c>
      <c r="P4200" s="356" t="s">
        <v>13255</v>
      </c>
    </row>
    <row r="4201" spans="1:16" x14ac:dyDescent="0.2">
      <c r="A4201" s="356" t="s">
        <v>11075</v>
      </c>
      <c r="B4201" s="356" t="s">
        <v>20949</v>
      </c>
      <c r="C4201" s="358" t="s">
        <v>12972</v>
      </c>
      <c r="D4201" s="358" t="s">
        <v>12973</v>
      </c>
      <c r="E4201" s="358" t="s">
        <v>20950</v>
      </c>
      <c r="G4201" s="358" t="s">
        <v>12886</v>
      </c>
      <c r="H4201" s="385">
        <v>10.08</v>
      </c>
      <c r="I4201" s="358" t="s">
        <v>12893</v>
      </c>
      <c r="J4201" s="358" t="s">
        <v>12888</v>
      </c>
      <c r="K4201" s="358" t="s">
        <v>13558</v>
      </c>
      <c r="L4201" s="362">
        <v>41149</v>
      </c>
      <c r="N4201" s="362">
        <v>41149</v>
      </c>
      <c r="P4201" s="356" t="s">
        <v>13605</v>
      </c>
    </row>
    <row r="4202" spans="1:16" x14ac:dyDescent="0.2">
      <c r="A4202" s="356" t="s">
        <v>11076</v>
      </c>
      <c r="B4202" s="356" t="s">
        <v>20951</v>
      </c>
      <c r="C4202" s="358" t="s">
        <v>13527</v>
      </c>
      <c r="D4202" s="358" t="s">
        <v>12973</v>
      </c>
      <c r="E4202" s="358" t="s">
        <v>16864</v>
      </c>
      <c r="G4202" s="358" t="s">
        <v>12886</v>
      </c>
      <c r="H4202" s="385">
        <v>12.095000000000001</v>
      </c>
      <c r="I4202" s="358" t="s">
        <v>12893</v>
      </c>
      <c r="J4202" s="358" t="s">
        <v>12888</v>
      </c>
      <c r="K4202" s="358" t="s">
        <v>13558</v>
      </c>
      <c r="L4202" s="362">
        <v>41221</v>
      </c>
      <c r="N4202" s="362">
        <v>41221</v>
      </c>
      <c r="P4202" s="356" t="s">
        <v>13605</v>
      </c>
    </row>
    <row r="4203" spans="1:16" x14ac:dyDescent="0.2">
      <c r="A4203" s="356" t="s">
        <v>11077</v>
      </c>
      <c r="B4203" s="356" t="s">
        <v>20952</v>
      </c>
      <c r="C4203" s="358" t="s">
        <v>15375</v>
      </c>
      <c r="D4203" s="358" t="s">
        <v>12931</v>
      </c>
      <c r="E4203" s="358" t="s">
        <v>20953</v>
      </c>
      <c r="G4203" s="358" t="s">
        <v>12886</v>
      </c>
      <c r="H4203" s="385">
        <v>11.52</v>
      </c>
      <c r="I4203" s="358" t="s">
        <v>12893</v>
      </c>
      <c r="J4203" s="358" t="s">
        <v>12888</v>
      </c>
      <c r="K4203" s="358" t="s">
        <v>13558</v>
      </c>
      <c r="L4203" s="362">
        <v>41121</v>
      </c>
      <c r="N4203" s="362">
        <v>41121</v>
      </c>
      <c r="P4203" s="356" t="s">
        <v>13605</v>
      </c>
    </row>
    <row r="4204" spans="1:16" x14ac:dyDescent="0.2">
      <c r="A4204" s="356" t="s">
        <v>11078</v>
      </c>
      <c r="B4204" s="356" t="s">
        <v>20954</v>
      </c>
      <c r="C4204" s="358" t="s">
        <v>12953</v>
      </c>
      <c r="D4204" s="358" t="s">
        <v>12931</v>
      </c>
      <c r="E4204" s="358" t="s">
        <v>20955</v>
      </c>
      <c r="G4204" s="358" t="s">
        <v>12886</v>
      </c>
      <c r="H4204" s="385">
        <v>8.93</v>
      </c>
      <c r="I4204" s="358" t="s">
        <v>12893</v>
      </c>
      <c r="J4204" s="358" t="s">
        <v>12888</v>
      </c>
      <c r="K4204" s="358" t="s">
        <v>13558</v>
      </c>
      <c r="L4204" s="362">
        <v>41052</v>
      </c>
      <c r="N4204" s="362">
        <v>41052</v>
      </c>
      <c r="P4204" s="356" t="s">
        <v>13605</v>
      </c>
    </row>
    <row r="4205" spans="1:16" x14ac:dyDescent="0.2">
      <c r="A4205" s="356" t="s">
        <v>11079</v>
      </c>
      <c r="B4205" s="356" t="s">
        <v>20956</v>
      </c>
      <c r="C4205" s="358" t="s">
        <v>12953</v>
      </c>
      <c r="D4205" s="358" t="s">
        <v>12931</v>
      </c>
      <c r="E4205" s="358" t="s">
        <v>20957</v>
      </c>
      <c r="G4205" s="358" t="s">
        <v>12886</v>
      </c>
      <c r="H4205" s="385">
        <v>10.78</v>
      </c>
      <c r="I4205" s="358" t="s">
        <v>12893</v>
      </c>
      <c r="J4205" s="358" t="s">
        <v>12888</v>
      </c>
      <c r="K4205" s="358" t="s">
        <v>13558</v>
      </c>
      <c r="L4205" s="362">
        <v>41180</v>
      </c>
      <c r="N4205" s="362">
        <v>41180</v>
      </c>
      <c r="P4205" s="356" t="s">
        <v>14019</v>
      </c>
    </row>
    <row r="4206" spans="1:16" x14ac:dyDescent="0.2">
      <c r="A4206" s="356" t="s">
        <v>11080</v>
      </c>
      <c r="B4206" s="356" t="s">
        <v>20958</v>
      </c>
      <c r="C4206" s="358" t="s">
        <v>12938</v>
      </c>
      <c r="D4206" s="358" t="s">
        <v>12939</v>
      </c>
      <c r="E4206" s="358" t="s">
        <v>20959</v>
      </c>
      <c r="G4206" s="358" t="s">
        <v>12886</v>
      </c>
      <c r="H4206" s="385">
        <v>10.18</v>
      </c>
      <c r="I4206" s="358" t="s">
        <v>12893</v>
      </c>
      <c r="J4206" s="358" t="s">
        <v>12888</v>
      </c>
      <c r="K4206" s="358" t="s">
        <v>13558</v>
      </c>
      <c r="L4206" s="362">
        <v>41169</v>
      </c>
      <c r="N4206" s="362">
        <v>41169</v>
      </c>
      <c r="P4206" s="356" t="s">
        <v>14019</v>
      </c>
    </row>
    <row r="4207" spans="1:16" x14ac:dyDescent="0.2">
      <c r="A4207" s="356" t="s">
        <v>11081</v>
      </c>
      <c r="B4207" s="356" t="s">
        <v>20960</v>
      </c>
      <c r="C4207" s="358" t="s">
        <v>13612</v>
      </c>
      <c r="D4207" s="358" t="s">
        <v>13613</v>
      </c>
      <c r="E4207" s="358" t="s">
        <v>20961</v>
      </c>
      <c r="G4207" s="358" t="s">
        <v>12886</v>
      </c>
      <c r="H4207" s="385">
        <v>11.52</v>
      </c>
      <c r="I4207" s="358" t="s">
        <v>12893</v>
      </c>
      <c r="J4207" s="358" t="s">
        <v>12888</v>
      </c>
      <c r="K4207" s="358" t="s">
        <v>13558</v>
      </c>
      <c r="L4207" s="362">
        <v>41060</v>
      </c>
      <c r="N4207" s="362">
        <v>41060</v>
      </c>
      <c r="P4207" s="356" t="s">
        <v>13605</v>
      </c>
    </row>
    <row r="4208" spans="1:16" x14ac:dyDescent="0.2">
      <c r="A4208" s="356" t="s">
        <v>11082</v>
      </c>
      <c r="B4208" s="356" t="s">
        <v>20962</v>
      </c>
      <c r="C4208" s="358" t="s">
        <v>13017</v>
      </c>
      <c r="D4208" s="358" t="s">
        <v>13018</v>
      </c>
      <c r="E4208" s="358" t="s">
        <v>20963</v>
      </c>
      <c r="G4208" s="358" t="s">
        <v>12886</v>
      </c>
      <c r="H4208" s="385">
        <v>4.32</v>
      </c>
      <c r="I4208" s="358" t="s">
        <v>12893</v>
      </c>
      <c r="J4208" s="358" t="s">
        <v>12888</v>
      </c>
      <c r="K4208" s="358" t="s">
        <v>13558</v>
      </c>
      <c r="L4208" s="362">
        <v>41149</v>
      </c>
      <c r="N4208" s="362">
        <v>41149</v>
      </c>
      <c r="P4208" s="356" t="s">
        <v>13605</v>
      </c>
    </row>
    <row r="4209" spans="1:16" x14ac:dyDescent="0.2">
      <c r="A4209" s="356" t="s">
        <v>11083</v>
      </c>
      <c r="B4209" s="356" t="s">
        <v>20964</v>
      </c>
      <c r="C4209" s="358" t="s">
        <v>13017</v>
      </c>
      <c r="D4209" s="358" t="s">
        <v>13018</v>
      </c>
      <c r="E4209" s="358" t="s">
        <v>20965</v>
      </c>
      <c r="G4209" s="358" t="s">
        <v>12886</v>
      </c>
      <c r="H4209" s="385">
        <v>5.04</v>
      </c>
      <c r="I4209" s="358" t="s">
        <v>12893</v>
      </c>
      <c r="J4209" s="358" t="s">
        <v>12888</v>
      </c>
      <c r="K4209" s="358" t="s">
        <v>13558</v>
      </c>
      <c r="L4209" s="362">
        <v>41094</v>
      </c>
      <c r="N4209" s="362">
        <v>41094</v>
      </c>
      <c r="P4209" s="356" t="s">
        <v>13605</v>
      </c>
    </row>
    <row r="4210" spans="1:16" x14ac:dyDescent="0.2">
      <c r="A4210" s="356" t="s">
        <v>11084</v>
      </c>
      <c r="B4210" s="356" t="s">
        <v>20966</v>
      </c>
      <c r="C4210" s="358" t="s">
        <v>13754</v>
      </c>
      <c r="D4210" s="358" t="s">
        <v>13755</v>
      </c>
      <c r="E4210" s="358" t="s">
        <v>20967</v>
      </c>
      <c r="G4210" s="358" t="s">
        <v>12886</v>
      </c>
      <c r="H4210" s="385">
        <v>5.17</v>
      </c>
      <c r="I4210" s="358" t="s">
        <v>12893</v>
      </c>
      <c r="J4210" s="358" t="s">
        <v>12888</v>
      </c>
      <c r="K4210" s="358" t="s">
        <v>13558</v>
      </c>
      <c r="L4210" s="362">
        <v>41191</v>
      </c>
      <c r="N4210" s="362">
        <v>41191</v>
      </c>
      <c r="P4210" s="356" t="s">
        <v>14019</v>
      </c>
    </row>
    <row r="4211" spans="1:16" x14ac:dyDescent="0.2">
      <c r="A4211" s="356" t="s">
        <v>6830</v>
      </c>
      <c r="B4211" s="356" t="s">
        <v>20968</v>
      </c>
      <c r="C4211" s="358" t="s">
        <v>13612</v>
      </c>
      <c r="D4211" s="358" t="s">
        <v>13613</v>
      </c>
      <c r="E4211" s="358" t="s">
        <v>20969</v>
      </c>
      <c r="G4211" s="358" t="s">
        <v>12886</v>
      </c>
      <c r="H4211" s="385">
        <v>64.787000000000006</v>
      </c>
      <c r="I4211" s="358" t="s">
        <v>12893</v>
      </c>
      <c r="J4211" s="358" t="s">
        <v>12888</v>
      </c>
      <c r="K4211" s="358" t="s">
        <v>13558</v>
      </c>
      <c r="L4211" s="362">
        <v>41121</v>
      </c>
      <c r="N4211" s="362">
        <v>41121</v>
      </c>
      <c r="P4211" s="356" t="s">
        <v>13605</v>
      </c>
    </row>
    <row r="4212" spans="1:16" x14ac:dyDescent="0.2">
      <c r="A4212" s="356" t="s">
        <v>11085</v>
      </c>
      <c r="B4212" s="356" t="s">
        <v>20970</v>
      </c>
      <c r="C4212" s="358" t="s">
        <v>13160</v>
      </c>
      <c r="D4212" s="358" t="s">
        <v>12984</v>
      </c>
      <c r="E4212" s="358" t="s">
        <v>20971</v>
      </c>
      <c r="G4212" s="358" t="s">
        <v>12886</v>
      </c>
      <c r="H4212" s="385">
        <v>12</v>
      </c>
      <c r="I4212" s="358" t="s">
        <v>12893</v>
      </c>
      <c r="J4212" s="358" t="s">
        <v>12888</v>
      </c>
      <c r="K4212" s="358" t="s">
        <v>13558</v>
      </c>
      <c r="L4212" s="362">
        <v>40975</v>
      </c>
      <c r="N4212" s="362">
        <v>40975</v>
      </c>
      <c r="P4212" s="356" t="s">
        <v>13605</v>
      </c>
    </row>
    <row r="4213" spans="1:16" x14ac:dyDescent="0.2">
      <c r="A4213" s="356" t="s">
        <v>11086</v>
      </c>
      <c r="B4213" s="356" t="s">
        <v>20972</v>
      </c>
      <c r="C4213" s="358" t="s">
        <v>13020</v>
      </c>
      <c r="D4213" s="358" t="s">
        <v>12931</v>
      </c>
      <c r="E4213" s="358" t="s">
        <v>20973</v>
      </c>
      <c r="G4213" s="358" t="s">
        <v>12886</v>
      </c>
      <c r="H4213" s="385">
        <v>15.44</v>
      </c>
      <c r="I4213" s="358" t="s">
        <v>12893</v>
      </c>
      <c r="J4213" s="358" t="s">
        <v>12888</v>
      </c>
      <c r="K4213" s="358" t="s">
        <v>13558</v>
      </c>
      <c r="L4213" s="362">
        <v>41207</v>
      </c>
      <c r="N4213" s="362">
        <v>41207</v>
      </c>
      <c r="P4213" s="356" t="s">
        <v>13605</v>
      </c>
    </row>
    <row r="4214" spans="1:16" x14ac:dyDescent="0.2">
      <c r="A4214" s="356" t="s">
        <v>11087</v>
      </c>
      <c r="B4214" s="356" t="s">
        <v>20974</v>
      </c>
      <c r="C4214" s="358" t="s">
        <v>12898</v>
      </c>
      <c r="D4214" s="358" t="s">
        <v>12899</v>
      </c>
      <c r="E4214" s="358" t="s">
        <v>20975</v>
      </c>
      <c r="G4214" s="358" t="s">
        <v>12886</v>
      </c>
      <c r="H4214" s="385">
        <v>29.89</v>
      </c>
      <c r="I4214" s="358" t="s">
        <v>12893</v>
      </c>
      <c r="J4214" s="358" t="s">
        <v>12888</v>
      </c>
      <c r="K4214" s="358" t="s">
        <v>13558</v>
      </c>
      <c r="L4214" s="362">
        <v>41208</v>
      </c>
      <c r="N4214" s="362">
        <v>41208</v>
      </c>
      <c r="P4214" s="356" t="s">
        <v>13605</v>
      </c>
    </row>
    <row r="4215" spans="1:16" x14ac:dyDescent="0.2">
      <c r="A4215" s="356" t="s">
        <v>11088</v>
      </c>
      <c r="B4215" s="356" t="s">
        <v>20976</v>
      </c>
      <c r="C4215" s="358" t="s">
        <v>12991</v>
      </c>
      <c r="D4215" s="358" t="s">
        <v>12992</v>
      </c>
      <c r="E4215" s="358" t="s">
        <v>16250</v>
      </c>
      <c r="G4215" s="358" t="s">
        <v>12886</v>
      </c>
      <c r="H4215" s="385">
        <v>10.78</v>
      </c>
      <c r="I4215" s="358" t="s">
        <v>12893</v>
      </c>
      <c r="J4215" s="358" t="s">
        <v>12888</v>
      </c>
      <c r="K4215" s="358" t="s">
        <v>13558</v>
      </c>
      <c r="L4215" s="362">
        <v>41143</v>
      </c>
      <c r="N4215" s="362">
        <v>41143</v>
      </c>
      <c r="P4215" s="356" t="s">
        <v>14019</v>
      </c>
    </row>
    <row r="4216" spans="1:16" x14ac:dyDescent="0.2">
      <c r="A4216" s="356" t="s">
        <v>11089</v>
      </c>
      <c r="B4216" s="356" t="s">
        <v>20977</v>
      </c>
      <c r="C4216" s="358" t="s">
        <v>13572</v>
      </c>
      <c r="D4216" s="358" t="s">
        <v>12981</v>
      </c>
      <c r="E4216" s="358" t="s">
        <v>14727</v>
      </c>
      <c r="G4216" s="358" t="s">
        <v>12886</v>
      </c>
      <c r="H4216" s="385">
        <v>4.45</v>
      </c>
      <c r="I4216" s="358" t="s">
        <v>12893</v>
      </c>
      <c r="J4216" s="358" t="s">
        <v>12888</v>
      </c>
      <c r="K4216" s="358" t="s">
        <v>13558</v>
      </c>
      <c r="L4216" s="362">
        <v>41102</v>
      </c>
      <c r="N4216" s="362">
        <v>41102</v>
      </c>
      <c r="P4216" s="356" t="s">
        <v>13605</v>
      </c>
    </row>
    <row r="4217" spans="1:16" x14ac:dyDescent="0.2">
      <c r="A4217" s="356" t="s">
        <v>11090</v>
      </c>
      <c r="B4217" s="356" t="s">
        <v>20978</v>
      </c>
      <c r="C4217" s="358" t="s">
        <v>13665</v>
      </c>
      <c r="D4217" s="358" t="s">
        <v>12910</v>
      </c>
      <c r="E4217" s="358" t="s">
        <v>16816</v>
      </c>
      <c r="G4217" s="358" t="s">
        <v>12886</v>
      </c>
      <c r="H4217" s="385">
        <v>6.37</v>
      </c>
      <c r="I4217" s="358" t="s">
        <v>12893</v>
      </c>
      <c r="J4217" s="358" t="s">
        <v>12888</v>
      </c>
      <c r="K4217" s="358" t="s">
        <v>13558</v>
      </c>
      <c r="L4217" s="362">
        <v>41068</v>
      </c>
      <c r="N4217" s="362">
        <v>41068</v>
      </c>
      <c r="P4217" s="356" t="s">
        <v>13605</v>
      </c>
    </row>
    <row r="4218" spans="1:16" x14ac:dyDescent="0.2">
      <c r="A4218" s="356" t="s">
        <v>11091</v>
      </c>
      <c r="B4218" s="356" t="s">
        <v>20979</v>
      </c>
      <c r="C4218" s="358" t="s">
        <v>15268</v>
      </c>
      <c r="D4218" s="358" t="s">
        <v>12919</v>
      </c>
      <c r="E4218" s="358" t="s">
        <v>20980</v>
      </c>
      <c r="G4218" s="358" t="s">
        <v>12886</v>
      </c>
      <c r="H4218" s="385">
        <v>6.24</v>
      </c>
      <c r="I4218" s="358" t="s">
        <v>12893</v>
      </c>
      <c r="J4218" s="358" t="s">
        <v>12888</v>
      </c>
      <c r="K4218" s="358" t="s">
        <v>13558</v>
      </c>
      <c r="L4218" s="362">
        <v>41137</v>
      </c>
      <c r="N4218" s="362">
        <v>41137</v>
      </c>
      <c r="P4218" s="356" t="s">
        <v>13605</v>
      </c>
    </row>
    <row r="4219" spans="1:16" x14ac:dyDescent="0.2">
      <c r="A4219" s="356" t="s">
        <v>11092</v>
      </c>
      <c r="B4219" s="356" t="s">
        <v>20981</v>
      </c>
      <c r="C4219" s="358" t="s">
        <v>13783</v>
      </c>
      <c r="D4219" s="358" t="s">
        <v>13015</v>
      </c>
      <c r="E4219" s="358" t="s">
        <v>20982</v>
      </c>
      <c r="G4219" s="358" t="s">
        <v>12886</v>
      </c>
      <c r="H4219" s="385">
        <v>7.03</v>
      </c>
      <c r="I4219" s="358" t="s">
        <v>12893</v>
      </c>
      <c r="J4219" s="358" t="s">
        <v>12888</v>
      </c>
      <c r="K4219" s="358" t="s">
        <v>13558</v>
      </c>
      <c r="L4219" s="362">
        <v>41093</v>
      </c>
      <c r="N4219" s="362">
        <v>41093</v>
      </c>
      <c r="P4219" s="356" t="s">
        <v>14019</v>
      </c>
    </row>
    <row r="4220" spans="1:16" x14ac:dyDescent="0.2">
      <c r="A4220" s="356" t="s">
        <v>11093</v>
      </c>
      <c r="B4220" s="356" t="s">
        <v>20983</v>
      </c>
      <c r="C4220" s="358" t="s">
        <v>12905</v>
      </c>
      <c r="D4220" s="358" t="s">
        <v>13075</v>
      </c>
      <c r="E4220" s="358" t="s">
        <v>20984</v>
      </c>
      <c r="G4220" s="358" t="s">
        <v>12886</v>
      </c>
      <c r="H4220" s="385">
        <v>6.24</v>
      </c>
      <c r="I4220" s="358" t="s">
        <v>12893</v>
      </c>
      <c r="J4220" s="358" t="s">
        <v>12888</v>
      </c>
      <c r="K4220" s="358" t="s">
        <v>13558</v>
      </c>
      <c r="L4220" s="362">
        <v>41151</v>
      </c>
      <c r="N4220" s="362">
        <v>41151</v>
      </c>
      <c r="P4220" s="356" t="s">
        <v>14019</v>
      </c>
    </row>
    <row r="4221" spans="1:16" x14ac:dyDescent="0.2">
      <c r="A4221" s="356" t="s">
        <v>11094</v>
      </c>
      <c r="B4221" s="356" t="s">
        <v>20985</v>
      </c>
      <c r="C4221" s="358" t="s">
        <v>12933</v>
      </c>
      <c r="D4221" s="358" t="s">
        <v>12934</v>
      </c>
      <c r="E4221" s="358" t="s">
        <v>20986</v>
      </c>
      <c r="G4221" s="358" t="s">
        <v>12886</v>
      </c>
      <c r="H4221" s="385">
        <v>9.5</v>
      </c>
      <c r="I4221" s="358" t="s">
        <v>12893</v>
      </c>
      <c r="J4221" s="358" t="s">
        <v>12888</v>
      </c>
      <c r="K4221" s="358" t="s">
        <v>13558</v>
      </c>
      <c r="L4221" s="362">
        <v>41207</v>
      </c>
      <c r="N4221" s="362">
        <v>41207</v>
      </c>
      <c r="P4221" s="356" t="s">
        <v>13605</v>
      </c>
    </row>
    <row r="4222" spans="1:16" x14ac:dyDescent="0.2">
      <c r="A4222" s="356" t="s">
        <v>11095</v>
      </c>
      <c r="B4222" s="356" t="s">
        <v>20987</v>
      </c>
      <c r="C4222" s="358" t="s">
        <v>12905</v>
      </c>
      <c r="D4222" s="358" t="s">
        <v>13075</v>
      </c>
      <c r="E4222" s="358" t="s">
        <v>20988</v>
      </c>
      <c r="G4222" s="358" t="s">
        <v>12886</v>
      </c>
      <c r="H4222" s="385">
        <v>8.16</v>
      </c>
      <c r="I4222" s="358" t="s">
        <v>12893</v>
      </c>
      <c r="J4222" s="358" t="s">
        <v>12888</v>
      </c>
      <c r="K4222" s="358" t="s">
        <v>13558</v>
      </c>
      <c r="L4222" s="362">
        <v>41143</v>
      </c>
      <c r="N4222" s="362">
        <v>41143</v>
      </c>
      <c r="P4222" s="356" t="s">
        <v>13605</v>
      </c>
    </row>
    <row r="4223" spans="1:16" x14ac:dyDescent="0.2">
      <c r="A4223" s="356" t="s">
        <v>11096</v>
      </c>
      <c r="B4223" s="356" t="s">
        <v>20989</v>
      </c>
      <c r="C4223" s="358" t="s">
        <v>13323</v>
      </c>
      <c r="D4223" s="358" t="s">
        <v>13324</v>
      </c>
      <c r="E4223" s="358" t="s">
        <v>20990</v>
      </c>
      <c r="G4223" s="358" t="s">
        <v>12886</v>
      </c>
      <c r="H4223" s="385">
        <v>5.78</v>
      </c>
      <c r="I4223" s="358" t="s">
        <v>12893</v>
      </c>
      <c r="J4223" s="358" t="s">
        <v>12888</v>
      </c>
      <c r="K4223" s="358" t="s">
        <v>13558</v>
      </c>
      <c r="L4223" s="362">
        <v>41085</v>
      </c>
      <c r="N4223" s="362">
        <v>41085</v>
      </c>
      <c r="P4223" s="356" t="s">
        <v>14019</v>
      </c>
    </row>
    <row r="4224" spans="1:16" x14ac:dyDescent="0.2">
      <c r="A4224" s="356" t="s">
        <v>11097</v>
      </c>
      <c r="B4224" s="356" t="s">
        <v>20991</v>
      </c>
      <c r="C4224" s="358" t="s">
        <v>13085</v>
      </c>
      <c r="D4224" s="358" t="s">
        <v>13010</v>
      </c>
      <c r="E4224" s="358" t="s">
        <v>20992</v>
      </c>
      <c r="G4224" s="358" t="s">
        <v>12886</v>
      </c>
      <c r="H4224" s="385">
        <v>11.52</v>
      </c>
      <c r="I4224" s="358" t="s">
        <v>12893</v>
      </c>
      <c r="J4224" s="358" t="s">
        <v>12888</v>
      </c>
      <c r="K4224" s="358" t="s">
        <v>13558</v>
      </c>
      <c r="L4224" s="362">
        <v>41145</v>
      </c>
      <c r="N4224" s="362">
        <v>41145</v>
      </c>
      <c r="P4224" s="356" t="s">
        <v>13605</v>
      </c>
    </row>
    <row r="4225" spans="1:16" x14ac:dyDescent="0.2">
      <c r="A4225" s="356" t="s">
        <v>11098</v>
      </c>
      <c r="B4225" s="356" t="s">
        <v>20993</v>
      </c>
      <c r="C4225" s="358" t="s">
        <v>13091</v>
      </c>
      <c r="D4225" s="358" t="s">
        <v>12910</v>
      </c>
      <c r="E4225" s="358" t="s">
        <v>13792</v>
      </c>
      <c r="G4225" s="358" t="s">
        <v>12886</v>
      </c>
      <c r="H4225" s="385">
        <v>9.9499999999999993</v>
      </c>
      <c r="I4225" s="358" t="s">
        <v>12893</v>
      </c>
      <c r="J4225" s="358" t="s">
        <v>12888</v>
      </c>
      <c r="K4225" s="358" t="s">
        <v>13558</v>
      </c>
      <c r="L4225" s="362">
        <v>41197</v>
      </c>
      <c r="N4225" s="362">
        <v>41197</v>
      </c>
      <c r="P4225" s="356" t="s">
        <v>14019</v>
      </c>
    </row>
    <row r="4226" spans="1:16" x14ac:dyDescent="0.2">
      <c r="A4226" s="356" t="s">
        <v>11099</v>
      </c>
      <c r="B4226" s="356" t="s">
        <v>20994</v>
      </c>
      <c r="C4226" s="358" t="s">
        <v>12921</v>
      </c>
      <c r="D4226" s="358" t="s">
        <v>12922</v>
      </c>
      <c r="E4226" s="358" t="s">
        <v>20995</v>
      </c>
      <c r="G4226" s="358" t="s">
        <v>12886</v>
      </c>
      <c r="H4226" s="385">
        <v>10.8</v>
      </c>
      <c r="I4226" s="358" t="s">
        <v>12893</v>
      </c>
      <c r="J4226" s="358" t="s">
        <v>12888</v>
      </c>
      <c r="K4226" s="358" t="s">
        <v>13558</v>
      </c>
      <c r="L4226" s="362">
        <v>41088</v>
      </c>
      <c r="N4226" s="362">
        <v>41088</v>
      </c>
      <c r="P4226" s="356" t="s">
        <v>13605</v>
      </c>
    </row>
    <row r="4227" spans="1:16" x14ac:dyDescent="0.2">
      <c r="A4227" s="356" t="s">
        <v>11100</v>
      </c>
      <c r="B4227" s="356" t="s">
        <v>20996</v>
      </c>
      <c r="C4227" s="358" t="s">
        <v>12905</v>
      </c>
      <c r="D4227" s="358" t="s">
        <v>12945</v>
      </c>
      <c r="E4227" s="358" t="s">
        <v>20997</v>
      </c>
      <c r="G4227" s="358" t="s">
        <v>12886</v>
      </c>
      <c r="H4227" s="385">
        <v>6.4</v>
      </c>
      <c r="I4227" s="358" t="s">
        <v>12893</v>
      </c>
      <c r="J4227" s="358" t="s">
        <v>12888</v>
      </c>
      <c r="K4227" s="358" t="s">
        <v>13558</v>
      </c>
      <c r="L4227" s="362">
        <v>41116</v>
      </c>
      <c r="N4227" s="362">
        <v>41116</v>
      </c>
      <c r="P4227" s="356" t="s">
        <v>13605</v>
      </c>
    </row>
    <row r="4228" spans="1:16" x14ac:dyDescent="0.2">
      <c r="A4228" s="356" t="s">
        <v>11101</v>
      </c>
      <c r="B4228" s="356" t="s">
        <v>20998</v>
      </c>
      <c r="C4228" s="358" t="s">
        <v>12905</v>
      </c>
      <c r="D4228" s="358" t="s">
        <v>12987</v>
      </c>
      <c r="E4228" s="358" t="s">
        <v>20999</v>
      </c>
      <c r="G4228" s="358" t="s">
        <v>12886</v>
      </c>
      <c r="H4228" s="385">
        <v>11</v>
      </c>
      <c r="I4228" s="358" t="s">
        <v>12893</v>
      </c>
      <c r="J4228" s="358" t="s">
        <v>12888</v>
      </c>
      <c r="K4228" s="358" t="s">
        <v>13558</v>
      </c>
      <c r="L4228" s="362">
        <v>40999</v>
      </c>
      <c r="N4228" s="362">
        <v>40999</v>
      </c>
      <c r="P4228" s="356" t="s">
        <v>13605</v>
      </c>
    </row>
    <row r="4229" spans="1:16" x14ac:dyDescent="0.2">
      <c r="A4229" s="356" t="s">
        <v>11102</v>
      </c>
      <c r="B4229" s="356" t="s">
        <v>21000</v>
      </c>
      <c r="C4229" s="358" t="s">
        <v>12905</v>
      </c>
      <c r="D4229" s="358" t="s">
        <v>12987</v>
      </c>
      <c r="E4229" s="358" t="s">
        <v>21001</v>
      </c>
      <c r="G4229" s="358" t="s">
        <v>12886</v>
      </c>
      <c r="H4229" s="385">
        <v>3.36</v>
      </c>
      <c r="I4229" s="358" t="s">
        <v>12893</v>
      </c>
      <c r="J4229" s="358" t="s">
        <v>12888</v>
      </c>
      <c r="K4229" s="358" t="s">
        <v>13558</v>
      </c>
      <c r="L4229" s="362">
        <v>41223</v>
      </c>
      <c r="N4229" s="362">
        <v>41223</v>
      </c>
      <c r="P4229" s="356" t="s">
        <v>13605</v>
      </c>
    </row>
    <row r="4230" spans="1:16" x14ac:dyDescent="0.2">
      <c r="A4230" s="356" t="s">
        <v>11103</v>
      </c>
      <c r="B4230" s="356" t="s">
        <v>21002</v>
      </c>
      <c r="C4230" s="358" t="s">
        <v>13374</v>
      </c>
      <c r="D4230" s="358" t="s">
        <v>12916</v>
      </c>
      <c r="E4230" s="358" t="s">
        <v>21003</v>
      </c>
      <c r="G4230" s="358" t="s">
        <v>12886</v>
      </c>
      <c r="H4230" s="385">
        <v>8.33</v>
      </c>
      <c r="I4230" s="358" t="s">
        <v>12893</v>
      </c>
      <c r="J4230" s="358" t="s">
        <v>12888</v>
      </c>
      <c r="K4230" s="358" t="s">
        <v>13558</v>
      </c>
      <c r="L4230" s="362">
        <v>41086</v>
      </c>
      <c r="N4230" s="362">
        <v>41086</v>
      </c>
      <c r="P4230" s="356" t="s">
        <v>14019</v>
      </c>
    </row>
    <row r="4231" spans="1:16" x14ac:dyDescent="0.2">
      <c r="A4231" s="356" t="s">
        <v>11104</v>
      </c>
      <c r="B4231" s="356" t="s">
        <v>21004</v>
      </c>
      <c r="C4231" s="358" t="s">
        <v>12972</v>
      </c>
      <c r="D4231" s="358" t="s">
        <v>12973</v>
      </c>
      <c r="E4231" s="358" t="s">
        <v>21005</v>
      </c>
      <c r="G4231" s="358" t="s">
        <v>12886</v>
      </c>
      <c r="H4231" s="385">
        <v>2.34</v>
      </c>
      <c r="I4231" s="358" t="s">
        <v>12893</v>
      </c>
      <c r="J4231" s="358" t="s">
        <v>12888</v>
      </c>
      <c r="K4231" s="358" t="s">
        <v>13558</v>
      </c>
      <c r="L4231" s="362">
        <v>41225</v>
      </c>
      <c r="N4231" s="362">
        <v>41225</v>
      </c>
      <c r="P4231" s="356" t="s">
        <v>14019</v>
      </c>
    </row>
    <row r="4232" spans="1:16" x14ac:dyDescent="0.2">
      <c r="A4232" s="356" t="s">
        <v>11105</v>
      </c>
      <c r="B4232" s="356" t="s">
        <v>21006</v>
      </c>
      <c r="C4232" s="358" t="s">
        <v>12905</v>
      </c>
      <c r="D4232" s="358" t="s">
        <v>12987</v>
      </c>
      <c r="E4232" s="358" t="s">
        <v>21007</v>
      </c>
      <c r="G4232" s="358" t="s">
        <v>12886</v>
      </c>
      <c r="H4232" s="385">
        <v>4.9000000000000004</v>
      </c>
      <c r="I4232" s="358" t="s">
        <v>12893</v>
      </c>
      <c r="J4232" s="358" t="s">
        <v>12888</v>
      </c>
      <c r="K4232" s="358" t="s">
        <v>13558</v>
      </c>
      <c r="L4232" s="362">
        <v>41151</v>
      </c>
      <c r="N4232" s="362">
        <v>41151</v>
      </c>
      <c r="P4232" s="356" t="s">
        <v>14019</v>
      </c>
    </row>
    <row r="4233" spans="1:16" x14ac:dyDescent="0.2">
      <c r="A4233" s="356" t="s">
        <v>11106</v>
      </c>
      <c r="B4233" s="356" t="s">
        <v>21008</v>
      </c>
      <c r="C4233" s="358" t="s">
        <v>12905</v>
      </c>
      <c r="D4233" s="358" t="s">
        <v>12987</v>
      </c>
      <c r="E4233" s="358" t="s">
        <v>21009</v>
      </c>
      <c r="G4233" s="358" t="s">
        <v>12886</v>
      </c>
      <c r="H4233" s="385">
        <v>7.35</v>
      </c>
      <c r="I4233" s="358" t="s">
        <v>12893</v>
      </c>
      <c r="J4233" s="358" t="s">
        <v>12888</v>
      </c>
      <c r="K4233" s="358" t="s">
        <v>13558</v>
      </c>
      <c r="L4233" s="362">
        <v>41151</v>
      </c>
      <c r="N4233" s="362">
        <v>41151</v>
      </c>
      <c r="P4233" s="356" t="s">
        <v>13605</v>
      </c>
    </row>
    <row r="4234" spans="1:16" x14ac:dyDescent="0.2">
      <c r="A4234" s="356" t="s">
        <v>11107</v>
      </c>
      <c r="B4234" s="356" t="s">
        <v>21010</v>
      </c>
      <c r="C4234" s="358" t="s">
        <v>12930</v>
      </c>
      <c r="D4234" s="358" t="s">
        <v>12931</v>
      </c>
      <c r="E4234" s="358" t="s">
        <v>21011</v>
      </c>
      <c r="G4234" s="358" t="s">
        <v>12886</v>
      </c>
      <c r="H4234" s="385">
        <v>10.5</v>
      </c>
      <c r="I4234" s="358" t="s">
        <v>12893</v>
      </c>
      <c r="J4234" s="358" t="s">
        <v>12888</v>
      </c>
      <c r="K4234" s="358" t="s">
        <v>13558</v>
      </c>
      <c r="L4234" s="362">
        <v>41058</v>
      </c>
      <c r="N4234" s="362">
        <v>41058</v>
      </c>
      <c r="P4234" s="356" t="s">
        <v>13605</v>
      </c>
    </row>
    <row r="4235" spans="1:16" x14ac:dyDescent="0.2">
      <c r="A4235" s="356" t="s">
        <v>11108</v>
      </c>
      <c r="B4235" s="356" t="s">
        <v>21012</v>
      </c>
      <c r="C4235" s="358" t="s">
        <v>13732</v>
      </c>
      <c r="D4235" s="358" t="s">
        <v>13733</v>
      </c>
      <c r="E4235" s="358" t="s">
        <v>21013</v>
      </c>
      <c r="G4235" s="358" t="s">
        <v>12886</v>
      </c>
      <c r="H4235" s="385">
        <v>7.41</v>
      </c>
      <c r="I4235" s="358" t="s">
        <v>12893</v>
      </c>
      <c r="J4235" s="358" t="s">
        <v>12888</v>
      </c>
      <c r="K4235" s="358" t="s">
        <v>13558</v>
      </c>
      <c r="L4235" s="362">
        <v>41087</v>
      </c>
      <c r="N4235" s="362">
        <v>41087</v>
      </c>
      <c r="P4235" s="356" t="s">
        <v>13605</v>
      </c>
    </row>
    <row r="4236" spans="1:16" x14ac:dyDescent="0.2">
      <c r="A4236" s="356" t="s">
        <v>11109</v>
      </c>
      <c r="B4236" s="356" t="s">
        <v>21014</v>
      </c>
      <c r="C4236" s="358" t="s">
        <v>13244</v>
      </c>
      <c r="D4236" s="358" t="s">
        <v>13245</v>
      </c>
      <c r="E4236" s="358" t="s">
        <v>21015</v>
      </c>
      <c r="G4236" s="358" t="s">
        <v>12886</v>
      </c>
      <c r="H4236" s="385">
        <v>8.25</v>
      </c>
      <c r="I4236" s="358" t="s">
        <v>12893</v>
      </c>
      <c r="J4236" s="358" t="s">
        <v>12888</v>
      </c>
      <c r="K4236" s="358" t="s">
        <v>13558</v>
      </c>
      <c r="L4236" s="362">
        <v>41201</v>
      </c>
      <c r="N4236" s="362">
        <v>41201</v>
      </c>
      <c r="P4236" s="356" t="s">
        <v>13605</v>
      </c>
    </row>
    <row r="4237" spans="1:16" x14ac:dyDescent="0.2">
      <c r="A4237" s="356" t="s">
        <v>11110</v>
      </c>
      <c r="B4237" s="356" t="s">
        <v>21016</v>
      </c>
      <c r="C4237" s="358" t="s">
        <v>12972</v>
      </c>
      <c r="D4237" s="358" t="s">
        <v>12973</v>
      </c>
      <c r="E4237" s="358" t="s">
        <v>21017</v>
      </c>
      <c r="G4237" s="358" t="s">
        <v>12886</v>
      </c>
      <c r="H4237" s="385">
        <v>7.5949999999999998</v>
      </c>
      <c r="I4237" s="358" t="s">
        <v>12893</v>
      </c>
      <c r="J4237" s="358" t="s">
        <v>12888</v>
      </c>
      <c r="K4237" s="358" t="s">
        <v>13558</v>
      </c>
      <c r="L4237" s="362">
        <v>41150</v>
      </c>
      <c r="N4237" s="362">
        <v>41150</v>
      </c>
      <c r="P4237" s="356" t="s">
        <v>13605</v>
      </c>
    </row>
    <row r="4238" spans="1:16" x14ac:dyDescent="0.2">
      <c r="A4238" s="356" t="s">
        <v>11111</v>
      </c>
      <c r="B4238" s="356" t="s">
        <v>21018</v>
      </c>
      <c r="C4238" s="358" t="s">
        <v>12905</v>
      </c>
      <c r="D4238" s="358" t="s">
        <v>12945</v>
      </c>
      <c r="E4238" s="358" t="s">
        <v>21019</v>
      </c>
      <c r="G4238" s="358" t="s">
        <v>12886</v>
      </c>
      <c r="H4238" s="385">
        <v>4.9000000000000004</v>
      </c>
      <c r="I4238" s="358" t="s">
        <v>12893</v>
      </c>
      <c r="J4238" s="358" t="s">
        <v>12888</v>
      </c>
      <c r="K4238" s="358" t="s">
        <v>13558</v>
      </c>
      <c r="L4238" s="362">
        <v>41060</v>
      </c>
      <c r="N4238" s="362">
        <v>41060</v>
      </c>
      <c r="P4238" s="356" t="s">
        <v>14019</v>
      </c>
    </row>
    <row r="4239" spans="1:16" x14ac:dyDescent="0.2">
      <c r="A4239" s="356" t="s">
        <v>11112</v>
      </c>
      <c r="B4239" s="356" t="s">
        <v>21020</v>
      </c>
      <c r="C4239" s="358" t="s">
        <v>15009</v>
      </c>
      <c r="D4239" s="358" t="s">
        <v>12997</v>
      </c>
      <c r="E4239" s="358" t="s">
        <v>21021</v>
      </c>
      <c r="G4239" s="358" t="s">
        <v>12886</v>
      </c>
      <c r="H4239" s="385">
        <v>7.68</v>
      </c>
      <c r="I4239" s="358" t="s">
        <v>12893</v>
      </c>
      <c r="J4239" s="358" t="s">
        <v>12888</v>
      </c>
      <c r="K4239" s="358" t="s">
        <v>13558</v>
      </c>
      <c r="L4239" s="362">
        <v>41202</v>
      </c>
      <c r="N4239" s="362">
        <v>41202</v>
      </c>
      <c r="P4239" s="356" t="s">
        <v>14019</v>
      </c>
    </row>
    <row r="4240" spans="1:16" x14ac:dyDescent="0.2">
      <c r="A4240" s="356" t="s">
        <v>11113</v>
      </c>
      <c r="B4240" s="356" t="s">
        <v>21022</v>
      </c>
      <c r="C4240" s="358" t="s">
        <v>12962</v>
      </c>
      <c r="D4240" s="358" t="s">
        <v>12963</v>
      </c>
      <c r="E4240" s="358" t="s">
        <v>21023</v>
      </c>
      <c r="G4240" s="358" t="s">
        <v>12886</v>
      </c>
      <c r="H4240" s="385">
        <v>4.8</v>
      </c>
      <c r="I4240" s="358" t="s">
        <v>12893</v>
      </c>
      <c r="J4240" s="358" t="s">
        <v>12888</v>
      </c>
      <c r="K4240" s="358" t="s">
        <v>13558</v>
      </c>
      <c r="L4240" s="362">
        <v>41151</v>
      </c>
      <c r="N4240" s="362">
        <v>41151</v>
      </c>
      <c r="P4240" s="356" t="s">
        <v>13605</v>
      </c>
    </row>
    <row r="4241" spans="1:16" x14ac:dyDescent="0.2">
      <c r="A4241" s="356" t="s">
        <v>11114</v>
      </c>
      <c r="B4241" s="356" t="s">
        <v>21024</v>
      </c>
      <c r="C4241" s="358" t="s">
        <v>13257</v>
      </c>
      <c r="D4241" s="358" t="s">
        <v>12984</v>
      </c>
      <c r="E4241" s="358" t="s">
        <v>21025</v>
      </c>
      <c r="G4241" s="358" t="s">
        <v>12886</v>
      </c>
      <c r="H4241" s="385">
        <v>8.2799999999999994</v>
      </c>
      <c r="I4241" s="358" t="s">
        <v>12893</v>
      </c>
      <c r="J4241" s="358" t="s">
        <v>12888</v>
      </c>
      <c r="K4241" s="358" t="s">
        <v>13558</v>
      </c>
      <c r="L4241" s="362">
        <v>40998</v>
      </c>
      <c r="N4241" s="362">
        <v>40998</v>
      </c>
      <c r="P4241" s="356" t="s">
        <v>13605</v>
      </c>
    </row>
    <row r="4242" spans="1:16" x14ac:dyDescent="0.2">
      <c r="A4242" s="356" t="s">
        <v>11115</v>
      </c>
      <c r="B4242" s="356" t="s">
        <v>21026</v>
      </c>
      <c r="C4242" s="358" t="s">
        <v>13303</v>
      </c>
      <c r="D4242" s="358" t="s">
        <v>12997</v>
      </c>
      <c r="E4242" s="358" t="s">
        <v>15924</v>
      </c>
      <c r="G4242" s="358" t="s">
        <v>12886</v>
      </c>
      <c r="H4242" s="385">
        <v>6.0449999999999999</v>
      </c>
      <c r="I4242" s="358" t="s">
        <v>12893</v>
      </c>
      <c r="J4242" s="358" t="s">
        <v>12888</v>
      </c>
      <c r="K4242" s="358" t="s">
        <v>13558</v>
      </c>
      <c r="L4242" s="362">
        <v>40998</v>
      </c>
      <c r="N4242" s="362">
        <v>40998</v>
      </c>
      <c r="P4242" s="356" t="s">
        <v>14019</v>
      </c>
    </row>
    <row r="4243" spans="1:16" x14ac:dyDescent="0.2">
      <c r="A4243" s="356" t="s">
        <v>11116</v>
      </c>
      <c r="B4243" s="356" t="s">
        <v>21027</v>
      </c>
      <c r="C4243" s="358" t="s">
        <v>13621</v>
      </c>
      <c r="D4243" s="358" t="s">
        <v>12960</v>
      </c>
      <c r="E4243" s="358" t="s">
        <v>21028</v>
      </c>
      <c r="G4243" s="358" t="s">
        <v>12886</v>
      </c>
      <c r="H4243" s="385">
        <v>5.19</v>
      </c>
      <c r="I4243" s="358" t="s">
        <v>12893</v>
      </c>
      <c r="J4243" s="358" t="s">
        <v>12888</v>
      </c>
      <c r="K4243" s="358" t="s">
        <v>13558</v>
      </c>
      <c r="L4243" s="362">
        <v>41170</v>
      </c>
      <c r="N4243" s="362">
        <v>41170</v>
      </c>
      <c r="P4243" s="356" t="s">
        <v>14019</v>
      </c>
    </row>
    <row r="4244" spans="1:16" x14ac:dyDescent="0.2">
      <c r="A4244" s="356" t="s">
        <v>11117</v>
      </c>
      <c r="B4244" s="356" t="s">
        <v>21029</v>
      </c>
      <c r="C4244" s="358" t="s">
        <v>12883</v>
      </c>
      <c r="D4244" s="358" t="s">
        <v>12884</v>
      </c>
      <c r="E4244" s="358" t="s">
        <v>21030</v>
      </c>
      <c r="G4244" s="358" t="s">
        <v>12886</v>
      </c>
      <c r="H4244" s="385">
        <v>4.9000000000000004</v>
      </c>
      <c r="I4244" s="358" t="s">
        <v>12893</v>
      </c>
      <c r="J4244" s="358" t="s">
        <v>12888</v>
      </c>
      <c r="K4244" s="358" t="s">
        <v>13558</v>
      </c>
      <c r="L4244" s="362">
        <v>41152</v>
      </c>
      <c r="N4244" s="362">
        <v>41152</v>
      </c>
      <c r="P4244" s="356" t="s">
        <v>13605</v>
      </c>
    </row>
    <row r="4245" spans="1:16" x14ac:dyDescent="0.2">
      <c r="A4245" s="356" t="s">
        <v>11118</v>
      </c>
      <c r="B4245" s="356" t="s">
        <v>21031</v>
      </c>
      <c r="C4245" s="358" t="s">
        <v>14270</v>
      </c>
      <c r="D4245" s="358" t="s">
        <v>12931</v>
      </c>
      <c r="E4245" s="358" t="s">
        <v>21032</v>
      </c>
      <c r="G4245" s="358" t="s">
        <v>12886</v>
      </c>
      <c r="H4245" s="385">
        <v>5.04</v>
      </c>
      <c r="I4245" s="358" t="s">
        <v>12893</v>
      </c>
      <c r="J4245" s="358" t="s">
        <v>12888</v>
      </c>
      <c r="K4245" s="358" t="s">
        <v>13558</v>
      </c>
      <c r="L4245" s="362">
        <v>41137</v>
      </c>
      <c r="N4245" s="362">
        <v>41137</v>
      </c>
      <c r="P4245" s="356" t="s">
        <v>13605</v>
      </c>
    </row>
    <row r="4246" spans="1:16" x14ac:dyDescent="0.2">
      <c r="A4246" s="356" t="s">
        <v>11119</v>
      </c>
      <c r="B4246" s="356" t="s">
        <v>21033</v>
      </c>
      <c r="C4246" s="358" t="s">
        <v>13158</v>
      </c>
      <c r="D4246" s="358" t="s">
        <v>12931</v>
      </c>
      <c r="E4246" s="358" t="s">
        <v>21034</v>
      </c>
      <c r="G4246" s="358" t="s">
        <v>12886</v>
      </c>
      <c r="H4246" s="385">
        <v>9.35</v>
      </c>
      <c r="I4246" s="358" t="s">
        <v>12893</v>
      </c>
      <c r="J4246" s="358" t="s">
        <v>12888</v>
      </c>
      <c r="K4246" s="358" t="s">
        <v>13558</v>
      </c>
      <c r="L4246" s="362">
        <v>41081</v>
      </c>
      <c r="N4246" s="362">
        <v>41081</v>
      </c>
      <c r="P4246" s="356" t="s">
        <v>13605</v>
      </c>
    </row>
    <row r="4247" spans="1:16" x14ac:dyDescent="0.2">
      <c r="A4247" s="356" t="s">
        <v>11120</v>
      </c>
      <c r="B4247" s="356" t="s">
        <v>21035</v>
      </c>
      <c r="C4247" s="358" t="s">
        <v>13134</v>
      </c>
      <c r="D4247" s="358" t="s">
        <v>13130</v>
      </c>
      <c r="E4247" s="358" t="s">
        <v>21036</v>
      </c>
      <c r="G4247" s="358" t="s">
        <v>12886</v>
      </c>
      <c r="H4247" s="385">
        <v>4.9000000000000004</v>
      </c>
      <c r="I4247" s="358" t="s">
        <v>12893</v>
      </c>
      <c r="J4247" s="358" t="s">
        <v>12888</v>
      </c>
      <c r="K4247" s="358" t="s">
        <v>13558</v>
      </c>
      <c r="L4247" s="362">
        <v>40995</v>
      </c>
      <c r="N4247" s="362">
        <v>40995</v>
      </c>
      <c r="P4247" s="356" t="s">
        <v>14019</v>
      </c>
    </row>
    <row r="4248" spans="1:16" x14ac:dyDescent="0.2">
      <c r="A4248" s="356" t="s">
        <v>11121</v>
      </c>
      <c r="B4248" s="356" t="s">
        <v>21037</v>
      </c>
      <c r="C4248" s="358" t="s">
        <v>13294</v>
      </c>
      <c r="D4248" s="358" t="s">
        <v>13295</v>
      </c>
      <c r="E4248" s="358" t="s">
        <v>21038</v>
      </c>
      <c r="G4248" s="358" t="s">
        <v>12886</v>
      </c>
      <c r="H4248" s="385">
        <v>8.4</v>
      </c>
      <c r="I4248" s="358" t="s">
        <v>12893</v>
      </c>
      <c r="J4248" s="358" t="s">
        <v>12888</v>
      </c>
      <c r="K4248" s="358" t="s">
        <v>13558</v>
      </c>
      <c r="L4248" s="362">
        <v>41213</v>
      </c>
      <c r="N4248" s="362">
        <v>41213</v>
      </c>
      <c r="P4248" s="356" t="s">
        <v>14019</v>
      </c>
    </row>
    <row r="4249" spans="1:16" x14ac:dyDescent="0.2">
      <c r="A4249" s="356" t="s">
        <v>11122</v>
      </c>
      <c r="B4249" s="356" t="s">
        <v>21039</v>
      </c>
      <c r="C4249" s="358" t="s">
        <v>12983</v>
      </c>
      <c r="D4249" s="358" t="s">
        <v>12984</v>
      </c>
      <c r="E4249" s="358" t="s">
        <v>17076</v>
      </c>
      <c r="G4249" s="358" t="s">
        <v>12886</v>
      </c>
      <c r="H4249" s="385">
        <v>7.92</v>
      </c>
      <c r="I4249" s="358" t="s">
        <v>12893</v>
      </c>
      <c r="J4249" s="358" t="s">
        <v>12888</v>
      </c>
      <c r="K4249" s="358" t="s">
        <v>13558</v>
      </c>
      <c r="L4249" s="362">
        <v>41118</v>
      </c>
      <c r="N4249" s="362">
        <v>41118</v>
      </c>
      <c r="P4249" s="356" t="s">
        <v>14019</v>
      </c>
    </row>
    <row r="4250" spans="1:16" x14ac:dyDescent="0.2">
      <c r="A4250" s="356" t="s">
        <v>11123</v>
      </c>
      <c r="B4250" s="356" t="s">
        <v>21040</v>
      </c>
      <c r="C4250" s="358" t="s">
        <v>13120</v>
      </c>
      <c r="D4250" s="358" t="s">
        <v>12984</v>
      </c>
      <c r="E4250" s="358" t="s">
        <v>21041</v>
      </c>
      <c r="G4250" s="358" t="s">
        <v>12886</v>
      </c>
      <c r="H4250" s="385">
        <v>15.93</v>
      </c>
      <c r="I4250" s="358" t="s">
        <v>12893</v>
      </c>
      <c r="J4250" s="358" t="s">
        <v>12888</v>
      </c>
      <c r="K4250" s="358" t="s">
        <v>13558</v>
      </c>
      <c r="L4250" s="362">
        <v>41093</v>
      </c>
      <c r="N4250" s="362">
        <v>41093</v>
      </c>
      <c r="P4250" s="356" t="s">
        <v>13605</v>
      </c>
    </row>
    <row r="4251" spans="1:16" x14ac:dyDescent="0.2">
      <c r="A4251" s="356" t="s">
        <v>11124</v>
      </c>
      <c r="B4251" s="356" t="s">
        <v>21042</v>
      </c>
      <c r="C4251" s="358" t="s">
        <v>13134</v>
      </c>
      <c r="D4251" s="358" t="s">
        <v>13130</v>
      </c>
      <c r="E4251" s="358" t="s">
        <v>21043</v>
      </c>
      <c r="G4251" s="358" t="s">
        <v>12886</v>
      </c>
      <c r="H4251" s="385">
        <v>8.64</v>
      </c>
      <c r="I4251" s="358" t="s">
        <v>12893</v>
      </c>
      <c r="J4251" s="358" t="s">
        <v>12888</v>
      </c>
      <c r="K4251" s="358" t="s">
        <v>13558</v>
      </c>
      <c r="L4251" s="362">
        <v>41179</v>
      </c>
      <c r="N4251" s="362">
        <v>41179</v>
      </c>
      <c r="P4251" s="356" t="s">
        <v>13605</v>
      </c>
    </row>
    <row r="4252" spans="1:16" x14ac:dyDescent="0.2">
      <c r="A4252" s="356" t="s">
        <v>11125</v>
      </c>
      <c r="B4252" s="356" t="s">
        <v>21044</v>
      </c>
      <c r="C4252" s="358" t="s">
        <v>12905</v>
      </c>
      <c r="D4252" s="358" t="s">
        <v>13075</v>
      </c>
      <c r="E4252" s="358" t="s">
        <v>21045</v>
      </c>
      <c r="G4252" s="358" t="s">
        <v>12886</v>
      </c>
      <c r="H4252" s="385">
        <v>5.4050000000000002</v>
      </c>
      <c r="I4252" s="358" t="s">
        <v>12893</v>
      </c>
      <c r="J4252" s="358" t="s">
        <v>12888</v>
      </c>
      <c r="K4252" s="358" t="s">
        <v>13558</v>
      </c>
      <c r="L4252" s="362">
        <v>40899</v>
      </c>
      <c r="N4252" s="362">
        <v>40899</v>
      </c>
      <c r="P4252" s="356" t="s">
        <v>13255</v>
      </c>
    </row>
    <row r="4253" spans="1:16" x14ac:dyDescent="0.2">
      <c r="A4253" s="356" t="s">
        <v>11126</v>
      </c>
      <c r="B4253" s="356" t="s">
        <v>21046</v>
      </c>
      <c r="C4253" s="358" t="s">
        <v>13621</v>
      </c>
      <c r="D4253" s="358" t="s">
        <v>12960</v>
      </c>
      <c r="E4253" s="358" t="s">
        <v>21047</v>
      </c>
      <c r="G4253" s="358" t="s">
        <v>12886</v>
      </c>
      <c r="H4253" s="385">
        <v>7.98</v>
      </c>
      <c r="I4253" s="358" t="s">
        <v>12893</v>
      </c>
      <c r="J4253" s="358" t="s">
        <v>12888</v>
      </c>
      <c r="K4253" s="358" t="s">
        <v>13558</v>
      </c>
      <c r="L4253" s="362">
        <v>41173</v>
      </c>
      <c r="N4253" s="362">
        <v>41173</v>
      </c>
      <c r="P4253" s="356" t="s">
        <v>14019</v>
      </c>
    </row>
    <row r="4254" spans="1:16" x14ac:dyDescent="0.2">
      <c r="A4254" s="356" t="s">
        <v>11127</v>
      </c>
      <c r="B4254" s="356" t="s">
        <v>21048</v>
      </c>
      <c r="C4254" s="358" t="s">
        <v>12905</v>
      </c>
      <c r="D4254" s="358" t="s">
        <v>13075</v>
      </c>
      <c r="E4254" s="358" t="s">
        <v>21049</v>
      </c>
      <c r="G4254" s="358" t="s">
        <v>12886</v>
      </c>
      <c r="H4254" s="385">
        <v>5.27</v>
      </c>
      <c r="I4254" s="358" t="s">
        <v>12893</v>
      </c>
      <c r="J4254" s="358" t="s">
        <v>12888</v>
      </c>
      <c r="K4254" s="358" t="s">
        <v>13558</v>
      </c>
      <c r="L4254" s="362">
        <v>41151</v>
      </c>
      <c r="N4254" s="362">
        <v>41151</v>
      </c>
      <c r="P4254" s="356" t="s">
        <v>14019</v>
      </c>
    </row>
    <row r="4255" spans="1:16" x14ac:dyDescent="0.2">
      <c r="A4255" s="356" t="s">
        <v>11128</v>
      </c>
      <c r="B4255" s="356" t="s">
        <v>21050</v>
      </c>
      <c r="C4255" s="358" t="s">
        <v>13001</v>
      </c>
      <c r="D4255" s="358" t="s">
        <v>12916</v>
      </c>
      <c r="E4255" s="358" t="s">
        <v>21051</v>
      </c>
      <c r="G4255" s="358" t="s">
        <v>12886</v>
      </c>
      <c r="H4255" s="385">
        <v>5.2</v>
      </c>
      <c r="I4255" s="358" t="s">
        <v>12893</v>
      </c>
      <c r="J4255" s="358" t="s">
        <v>12888</v>
      </c>
      <c r="K4255" s="358" t="s">
        <v>13558</v>
      </c>
      <c r="L4255" s="362">
        <v>41212</v>
      </c>
      <c r="N4255" s="362">
        <v>41212</v>
      </c>
      <c r="P4255" s="356" t="s">
        <v>13605</v>
      </c>
    </row>
    <row r="4256" spans="1:16" x14ac:dyDescent="0.2">
      <c r="A4256" s="356" t="s">
        <v>11129</v>
      </c>
      <c r="B4256" s="356" t="s">
        <v>21052</v>
      </c>
      <c r="C4256" s="358" t="s">
        <v>14044</v>
      </c>
      <c r="D4256" s="358" t="s">
        <v>12931</v>
      </c>
      <c r="E4256" s="358" t="s">
        <v>21053</v>
      </c>
      <c r="G4256" s="358" t="s">
        <v>12886</v>
      </c>
      <c r="H4256" s="385">
        <v>8.5749999999999993</v>
      </c>
      <c r="I4256" s="358" t="s">
        <v>12893</v>
      </c>
      <c r="J4256" s="358" t="s">
        <v>12888</v>
      </c>
      <c r="K4256" s="358" t="s">
        <v>13558</v>
      </c>
      <c r="L4256" s="362">
        <v>41204</v>
      </c>
      <c r="N4256" s="362">
        <v>41204</v>
      </c>
      <c r="P4256" s="356" t="s">
        <v>13605</v>
      </c>
    </row>
    <row r="4257" spans="1:16" x14ac:dyDescent="0.2">
      <c r="A4257" s="356" t="s">
        <v>11130</v>
      </c>
      <c r="B4257" s="356" t="s">
        <v>21054</v>
      </c>
      <c r="C4257" s="358" t="s">
        <v>12972</v>
      </c>
      <c r="D4257" s="358" t="s">
        <v>12973</v>
      </c>
      <c r="E4257" s="358" t="s">
        <v>21055</v>
      </c>
      <c r="G4257" s="358" t="s">
        <v>12886</v>
      </c>
      <c r="H4257" s="385">
        <v>14.945</v>
      </c>
      <c r="I4257" s="358" t="s">
        <v>12893</v>
      </c>
      <c r="J4257" s="358" t="s">
        <v>12888</v>
      </c>
      <c r="K4257" s="358" t="s">
        <v>13558</v>
      </c>
      <c r="L4257" s="362">
        <v>41089</v>
      </c>
      <c r="N4257" s="362">
        <v>41089</v>
      </c>
      <c r="P4257" s="356" t="s">
        <v>13605</v>
      </c>
    </row>
    <row r="4258" spans="1:16" x14ac:dyDescent="0.2">
      <c r="A4258" s="356" t="s">
        <v>11131</v>
      </c>
      <c r="B4258" s="356" t="s">
        <v>21056</v>
      </c>
      <c r="C4258" s="358" t="s">
        <v>15268</v>
      </c>
      <c r="D4258" s="358" t="s">
        <v>12919</v>
      </c>
      <c r="E4258" s="358" t="s">
        <v>13658</v>
      </c>
      <c r="G4258" s="358" t="s">
        <v>12886</v>
      </c>
      <c r="H4258" s="385">
        <v>3.84</v>
      </c>
      <c r="I4258" s="358" t="s">
        <v>12893</v>
      </c>
      <c r="J4258" s="358" t="s">
        <v>12888</v>
      </c>
      <c r="K4258" s="358" t="s">
        <v>13558</v>
      </c>
      <c r="L4258" s="362">
        <v>41053</v>
      </c>
      <c r="N4258" s="362">
        <v>41053</v>
      </c>
      <c r="P4258" s="356" t="s">
        <v>13605</v>
      </c>
    </row>
    <row r="4259" spans="1:16" x14ac:dyDescent="0.2">
      <c r="A4259" s="356" t="s">
        <v>11132</v>
      </c>
      <c r="B4259" s="356" t="s">
        <v>21057</v>
      </c>
      <c r="C4259" s="358" t="s">
        <v>13129</v>
      </c>
      <c r="D4259" s="358" t="s">
        <v>13130</v>
      </c>
      <c r="E4259" s="358" t="s">
        <v>21058</v>
      </c>
      <c r="G4259" s="358" t="s">
        <v>12886</v>
      </c>
      <c r="H4259" s="385">
        <v>3.52</v>
      </c>
      <c r="I4259" s="358" t="s">
        <v>12893</v>
      </c>
      <c r="J4259" s="358" t="s">
        <v>12888</v>
      </c>
      <c r="K4259" s="358" t="s">
        <v>13558</v>
      </c>
      <c r="L4259" s="362">
        <v>41211</v>
      </c>
      <c r="N4259" s="362">
        <v>41211</v>
      </c>
      <c r="P4259" s="356" t="s">
        <v>14019</v>
      </c>
    </row>
    <row r="4260" spans="1:16" x14ac:dyDescent="0.2">
      <c r="A4260" s="356" t="s">
        <v>11133</v>
      </c>
      <c r="B4260" s="356" t="s">
        <v>21059</v>
      </c>
      <c r="C4260" s="358" t="s">
        <v>12953</v>
      </c>
      <c r="D4260" s="358" t="s">
        <v>12931</v>
      </c>
      <c r="E4260" s="358" t="s">
        <v>21060</v>
      </c>
      <c r="G4260" s="358" t="s">
        <v>12886</v>
      </c>
      <c r="H4260" s="385">
        <v>9.1649999999999991</v>
      </c>
      <c r="I4260" s="358" t="s">
        <v>12893</v>
      </c>
      <c r="J4260" s="358" t="s">
        <v>12888</v>
      </c>
      <c r="K4260" s="358" t="s">
        <v>13558</v>
      </c>
      <c r="L4260" s="362">
        <v>41052</v>
      </c>
      <c r="N4260" s="362">
        <v>41052</v>
      </c>
      <c r="P4260" s="356" t="s">
        <v>13605</v>
      </c>
    </row>
    <row r="4261" spans="1:16" x14ac:dyDescent="0.2">
      <c r="A4261" s="356" t="s">
        <v>11134</v>
      </c>
      <c r="B4261" s="356" t="s">
        <v>21061</v>
      </c>
      <c r="C4261" s="358" t="s">
        <v>13609</v>
      </c>
      <c r="D4261" s="358" t="s">
        <v>12895</v>
      </c>
      <c r="E4261" s="358" t="s">
        <v>21062</v>
      </c>
      <c r="G4261" s="358" t="s">
        <v>12886</v>
      </c>
      <c r="H4261" s="385">
        <v>7.92</v>
      </c>
      <c r="I4261" s="358" t="s">
        <v>12893</v>
      </c>
      <c r="J4261" s="358" t="s">
        <v>12888</v>
      </c>
      <c r="K4261" s="358" t="s">
        <v>13558</v>
      </c>
      <c r="L4261" s="362">
        <v>41059</v>
      </c>
      <c r="N4261" s="362">
        <v>41059</v>
      </c>
      <c r="P4261" s="356" t="s">
        <v>14019</v>
      </c>
    </row>
    <row r="4262" spans="1:16" x14ac:dyDescent="0.2">
      <c r="A4262" s="356" t="s">
        <v>11135</v>
      </c>
      <c r="B4262" s="356" t="s">
        <v>21063</v>
      </c>
      <c r="C4262" s="358" t="s">
        <v>16369</v>
      </c>
      <c r="D4262" s="358" t="s">
        <v>12916</v>
      </c>
      <c r="E4262" s="358" t="s">
        <v>21064</v>
      </c>
      <c r="G4262" s="358" t="s">
        <v>12886</v>
      </c>
      <c r="H4262" s="385">
        <v>13.32</v>
      </c>
      <c r="I4262" s="358" t="s">
        <v>12893</v>
      </c>
      <c r="J4262" s="358" t="s">
        <v>12888</v>
      </c>
      <c r="K4262" s="358" t="s">
        <v>13558</v>
      </c>
      <c r="L4262" s="362">
        <v>40990</v>
      </c>
      <c r="N4262" s="362">
        <v>40990</v>
      </c>
      <c r="P4262" s="356" t="s">
        <v>13605</v>
      </c>
    </row>
    <row r="4263" spans="1:16" x14ac:dyDescent="0.2">
      <c r="A4263" s="356" t="s">
        <v>11136</v>
      </c>
      <c r="B4263" s="356" t="s">
        <v>21065</v>
      </c>
      <c r="C4263" s="358" t="s">
        <v>13783</v>
      </c>
      <c r="D4263" s="358" t="s">
        <v>13015</v>
      </c>
      <c r="E4263" s="358" t="s">
        <v>21066</v>
      </c>
      <c r="G4263" s="358" t="s">
        <v>12886</v>
      </c>
      <c r="H4263" s="385">
        <v>3.42</v>
      </c>
      <c r="I4263" s="358" t="s">
        <v>12893</v>
      </c>
      <c r="J4263" s="358" t="s">
        <v>12888</v>
      </c>
      <c r="K4263" s="358" t="s">
        <v>13558</v>
      </c>
      <c r="L4263" s="362">
        <v>41180</v>
      </c>
      <c r="N4263" s="362">
        <v>41180</v>
      </c>
      <c r="P4263" s="356" t="s">
        <v>14019</v>
      </c>
    </row>
    <row r="4264" spans="1:16" x14ac:dyDescent="0.2">
      <c r="A4264" s="356" t="s">
        <v>11137</v>
      </c>
      <c r="B4264" s="356" t="s">
        <v>21067</v>
      </c>
      <c r="C4264" s="358" t="s">
        <v>13609</v>
      </c>
      <c r="D4264" s="358" t="s">
        <v>12895</v>
      </c>
      <c r="E4264" s="358" t="s">
        <v>21068</v>
      </c>
      <c r="G4264" s="358" t="s">
        <v>12886</v>
      </c>
      <c r="H4264" s="385">
        <v>5.88</v>
      </c>
      <c r="I4264" s="358" t="s">
        <v>12893</v>
      </c>
      <c r="J4264" s="358" t="s">
        <v>12888</v>
      </c>
      <c r="K4264" s="358" t="s">
        <v>13558</v>
      </c>
      <c r="L4264" s="362">
        <v>40968</v>
      </c>
      <c r="N4264" s="362">
        <v>40968</v>
      </c>
      <c r="P4264" s="356" t="s">
        <v>13605</v>
      </c>
    </row>
    <row r="4265" spans="1:16" x14ac:dyDescent="0.2">
      <c r="A4265" s="356" t="s">
        <v>11138</v>
      </c>
      <c r="B4265" s="356" t="s">
        <v>21069</v>
      </c>
      <c r="C4265" s="358" t="s">
        <v>14342</v>
      </c>
      <c r="D4265" s="358" t="s">
        <v>12916</v>
      </c>
      <c r="E4265" s="358" t="s">
        <v>13107</v>
      </c>
      <c r="G4265" s="358" t="s">
        <v>12886</v>
      </c>
      <c r="H4265" s="385">
        <v>5.27</v>
      </c>
      <c r="I4265" s="358" t="s">
        <v>12893</v>
      </c>
      <c r="J4265" s="358" t="s">
        <v>12888</v>
      </c>
      <c r="K4265" s="358" t="s">
        <v>13558</v>
      </c>
      <c r="L4265" s="362">
        <v>41120</v>
      </c>
      <c r="N4265" s="362">
        <v>41120</v>
      </c>
      <c r="P4265" s="356" t="s">
        <v>13605</v>
      </c>
    </row>
    <row r="4266" spans="1:16" x14ac:dyDescent="0.2">
      <c r="A4266" s="356" t="s">
        <v>11139</v>
      </c>
      <c r="B4266" s="356" t="s">
        <v>21070</v>
      </c>
      <c r="C4266" s="358" t="s">
        <v>13922</v>
      </c>
      <c r="D4266" s="358" t="s">
        <v>13106</v>
      </c>
      <c r="E4266" s="358" t="s">
        <v>21071</v>
      </c>
      <c r="G4266" s="358" t="s">
        <v>12886</v>
      </c>
      <c r="H4266" s="385">
        <v>5.36</v>
      </c>
      <c r="I4266" s="358" t="s">
        <v>12893</v>
      </c>
      <c r="J4266" s="358" t="s">
        <v>12888</v>
      </c>
      <c r="K4266" s="358" t="s">
        <v>13558</v>
      </c>
      <c r="L4266" s="362">
        <v>41197</v>
      </c>
      <c r="N4266" s="362">
        <v>41197</v>
      </c>
      <c r="P4266" s="356" t="s">
        <v>14019</v>
      </c>
    </row>
    <row r="4267" spans="1:16" x14ac:dyDescent="0.2">
      <c r="A4267" s="356" t="s">
        <v>11140</v>
      </c>
      <c r="B4267" s="356" t="s">
        <v>21072</v>
      </c>
      <c r="C4267" s="358" t="s">
        <v>12905</v>
      </c>
      <c r="D4267" s="358" t="s">
        <v>12987</v>
      </c>
      <c r="E4267" s="358" t="s">
        <v>21073</v>
      </c>
      <c r="G4267" s="358" t="s">
        <v>12886</v>
      </c>
      <c r="H4267" s="385">
        <v>9.9450000000000003</v>
      </c>
      <c r="I4267" s="358" t="s">
        <v>12893</v>
      </c>
      <c r="J4267" s="358" t="s">
        <v>12888</v>
      </c>
      <c r="K4267" s="358" t="s">
        <v>13558</v>
      </c>
      <c r="L4267" s="362">
        <v>41075</v>
      </c>
      <c r="N4267" s="362">
        <v>41075</v>
      </c>
      <c r="P4267" s="356" t="s">
        <v>13605</v>
      </c>
    </row>
    <row r="4268" spans="1:16" x14ac:dyDescent="0.2">
      <c r="A4268" s="356" t="s">
        <v>11141</v>
      </c>
      <c r="B4268" s="356" t="s">
        <v>21074</v>
      </c>
      <c r="C4268" s="358" t="s">
        <v>14889</v>
      </c>
      <c r="D4268" s="358" t="s">
        <v>12976</v>
      </c>
      <c r="E4268" s="358" t="s">
        <v>21075</v>
      </c>
      <c r="G4268" s="358" t="s">
        <v>12886</v>
      </c>
      <c r="H4268" s="385">
        <v>13</v>
      </c>
      <c r="I4268" s="358" t="s">
        <v>12893</v>
      </c>
      <c r="J4268" s="358" t="s">
        <v>12888</v>
      </c>
      <c r="K4268" s="358" t="s">
        <v>13558</v>
      </c>
      <c r="L4268" s="362">
        <v>41211</v>
      </c>
      <c r="N4268" s="362">
        <v>41211</v>
      </c>
      <c r="P4268" s="356" t="s">
        <v>13605</v>
      </c>
    </row>
    <row r="4269" spans="1:16" x14ac:dyDescent="0.2">
      <c r="A4269" s="356" t="s">
        <v>11142</v>
      </c>
      <c r="B4269" s="356" t="s">
        <v>21076</v>
      </c>
      <c r="C4269" s="358" t="s">
        <v>13868</v>
      </c>
      <c r="D4269" s="358" t="s">
        <v>12919</v>
      </c>
      <c r="E4269" s="358" t="s">
        <v>21077</v>
      </c>
      <c r="G4269" s="358" t="s">
        <v>12886</v>
      </c>
      <c r="H4269" s="385">
        <v>5.76</v>
      </c>
      <c r="I4269" s="358" t="s">
        <v>12893</v>
      </c>
      <c r="J4269" s="358" t="s">
        <v>12888</v>
      </c>
      <c r="K4269" s="358" t="s">
        <v>13558</v>
      </c>
      <c r="L4269" s="362">
        <v>40975</v>
      </c>
      <c r="N4269" s="362">
        <v>40975</v>
      </c>
      <c r="P4269" s="356" t="s">
        <v>13605</v>
      </c>
    </row>
    <row r="4270" spans="1:16" x14ac:dyDescent="0.2">
      <c r="A4270" s="356" t="s">
        <v>11143</v>
      </c>
      <c r="B4270" s="356" t="s">
        <v>21078</v>
      </c>
      <c r="C4270" s="358" t="s">
        <v>15268</v>
      </c>
      <c r="D4270" s="358" t="s">
        <v>12919</v>
      </c>
      <c r="E4270" s="358" t="s">
        <v>21079</v>
      </c>
      <c r="G4270" s="358" t="s">
        <v>12886</v>
      </c>
      <c r="H4270" s="385">
        <v>8.4</v>
      </c>
      <c r="I4270" s="358" t="s">
        <v>12893</v>
      </c>
      <c r="J4270" s="358" t="s">
        <v>12888</v>
      </c>
      <c r="K4270" s="358" t="s">
        <v>13558</v>
      </c>
      <c r="L4270" s="362">
        <v>41121</v>
      </c>
      <c r="N4270" s="362">
        <v>41121</v>
      </c>
      <c r="P4270" s="356" t="s">
        <v>13605</v>
      </c>
    </row>
    <row r="4271" spans="1:16" x14ac:dyDescent="0.2">
      <c r="A4271" s="356" t="s">
        <v>11144</v>
      </c>
      <c r="B4271" s="356" t="s">
        <v>21080</v>
      </c>
      <c r="C4271" s="358" t="s">
        <v>13139</v>
      </c>
      <c r="D4271" s="358" t="s">
        <v>13140</v>
      </c>
      <c r="E4271" s="358" t="s">
        <v>18948</v>
      </c>
      <c r="G4271" s="358" t="s">
        <v>12886</v>
      </c>
      <c r="H4271" s="385">
        <v>3.52</v>
      </c>
      <c r="I4271" s="358" t="s">
        <v>12893</v>
      </c>
      <c r="J4271" s="358" t="s">
        <v>12888</v>
      </c>
      <c r="K4271" s="358" t="s">
        <v>13558</v>
      </c>
      <c r="L4271" s="362">
        <v>41181</v>
      </c>
      <c r="N4271" s="362">
        <v>41181</v>
      </c>
      <c r="P4271" s="356" t="s">
        <v>14019</v>
      </c>
    </row>
    <row r="4272" spans="1:16" x14ac:dyDescent="0.2">
      <c r="A4272" s="356" t="s">
        <v>11145</v>
      </c>
      <c r="B4272" s="356" t="s">
        <v>21081</v>
      </c>
      <c r="C4272" s="358" t="s">
        <v>12898</v>
      </c>
      <c r="D4272" s="358" t="s">
        <v>12899</v>
      </c>
      <c r="E4272" s="358" t="s">
        <v>21082</v>
      </c>
      <c r="G4272" s="358" t="s">
        <v>12886</v>
      </c>
      <c r="H4272" s="385">
        <v>7.6</v>
      </c>
      <c r="I4272" s="358" t="s">
        <v>12893</v>
      </c>
      <c r="J4272" s="358" t="s">
        <v>12888</v>
      </c>
      <c r="K4272" s="358" t="s">
        <v>13558</v>
      </c>
      <c r="L4272" s="362">
        <v>41137</v>
      </c>
      <c r="N4272" s="362">
        <v>41137</v>
      </c>
      <c r="P4272" s="356" t="s">
        <v>13605</v>
      </c>
    </row>
    <row r="4273" spans="1:16" x14ac:dyDescent="0.2">
      <c r="A4273" s="356" t="s">
        <v>11146</v>
      </c>
      <c r="B4273" s="356" t="s">
        <v>21083</v>
      </c>
      <c r="C4273" s="358" t="s">
        <v>14305</v>
      </c>
      <c r="D4273" s="358" t="s">
        <v>12919</v>
      </c>
      <c r="E4273" s="358" t="s">
        <v>21084</v>
      </c>
      <c r="G4273" s="358" t="s">
        <v>12886</v>
      </c>
      <c r="H4273" s="385">
        <v>12.5</v>
      </c>
      <c r="I4273" s="358" t="s">
        <v>12893</v>
      </c>
      <c r="J4273" s="358" t="s">
        <v>12888</v>
      </c>
      <c r="K4273" s="358" t="s">
        <v>13558</v>
      </c>
      <c r="L4273" s="362">
        <v>41208</v>
      </c>
      <c r="N4273" s="362">
        <v>41208</v>
      </c>
      <c r="P4273" s="356" t="s">
        <v>13605</v>
      </c>
    </row>
    <row r="4274" spans="1:16" x14ac:dyDescent="0.2">
      <c r="A4274" s="356" t="s">
        <v>11147</v>
      </c>
      <c r="B4274" s="356" t="s">
        <v>21085</v>
      </c>
      <c r="C4274" s="358" t="s">
        <v>13031</v>
      </c>
      <c r="D4274" s="358" t="s">
        <v>12960</v>
      </c>
      <c r="E4274" s="358" t="s">
        <v>21086</v>
      </c>
      <c r="G4274" s="358" t="s">
        <v>12886</v>
      </c>
      <c r="H4274" s="385">
        <v>5.76</v>
      </c>
      <c r="I4274" s="358" t="s">
        <v>12893</v>
      </c>
      <c r="J4274" s="358" t="s">
        <v>12888</v>
      </c>
      <c r="K4274" s="358" t="s">
        <v>13558</v>
      </c>
      <c r="L4274" s="362">
        <v>41211</v>
      </c>
      <c r="N4274" s="362">
        <v>41211</v>
      </c>
      <c r="P4274" s="356" t="s">
        <v>13605</v>
      </c>
    </row>
    <row r="4275" spans="1:16" x14ac:dyDescent="0.2">
      <c r="A4275" s="356" t="s">
        <v>11148</v>
      </c>
      <c r="B4275" s="356" t="s">
        <v>21087</v>
      </c>
      <c r="C4275" s="358" t="s">
        <v>13007</v>
      </c>
      <c r="D4275" s="358" t="s">
        <v>12976</v>
      </c>
      <c r="E4275" s="358" t="s">
        <v>21088</v>
      </c>
      <c r="G4275" s="358" t="s">
        <v>12886</v>
      </c>
      <c r="H4275" s="385">
        <v>7.68</v>
      </c>
      <c r="I4275" s="358" t="s">
        <v>12893</v>
      </c>
      <c r="J4275" s="358" t="s">
        <v>12888</v>
      </c>
      <c r="K4275" s="358" t="s">
        <v>13558</v>
      </c>
      <c r="L4275" s="362">
        <v>41213</v>
      </c>
      <c r="N4275" s="362">
        <v>41213</v>
      </c>
      <c r="P4275" s="356" t="s">
        <v>13605</v>
      </c>
    </row>
    <row r="4276" spans="1:16" x14ac:dyDescent="0.2">
      <c r="A4276" s="356" t="s">
        <v>11149</v>
      </c>
      <c r="B4276" s="356" t="s">
        <v>21089</v>
      </c>
      <c r="C4276" s="358" t="s">
        <v>13780</v>
      </c>
      <c r="D4276" s="358" t="s">
        <v>12916</v>
      </c>
      <c r="E4276" s="358" t="s">
        <v>21090</v>
      </c>
      <c r="G4276" s="358" t="s">
        <v>12886</v>
      </c>
      <c r="H4276" s="385">
        <v>6.24</v>
      </c>
      <c r="I4276" s="358" t="s">
        <v>12893</v>
      </c>
      <c r="J4276" s="358" t="s">
        <v>12888</v>
      </c>
      <c r="K4276" s="358" t="s">
        <v>13558</v>
      </c>
      <c r="L4276" s="362">
        <v>41208</v>
      </c>
      <c r="N4276" s="362">
        <v>41208</v>
      </c>
      <c r="P4276" s="356" t="s">
        <v>13605</v>
      </c>
    </row>
    <row r="4277" spans="1:16" x14ac:dyDescent="0.2">
      <c r="A4277" s="356" t="s">
        <v>11150</v>
      </c>
      <c r="B4277" s="356" t="s">
        <v>21091</v>
      </c>
      <c r="C4277" s="358" t="s">
        <v>13758</v>
      </c>
      <c r="D4277" s="358" t="s">
        <v>13759</v>
      </c>
      <c r="E4277" s="358" t="s">
        <v>21092</v>
      </c>
      <c r="G4277" s="358" t="s">
        <v>12886</v>
      </c>
      <c r="H4277" s="385">
        <v>3.06</v>
      </c>
      <c r="I4277" s="358" t="s">
        <v>12893</v>
      </c>
      <c r="J4277" s="358" t="s">
        <v>12888</v>
      </c>
      <c r="K4277" s="358" t="s">
        <v>13558</v>
      </c>
      <c r="L4277" s="362">
        <v>41145</v>
      </c>
      <c r="N4277" s="362">
        <v>41145</v>
      </c>
      <c r="P4277" s="356" t="s">
        <v>14019</v>
      </c>
    </row>
    <row r="4278" spans="1:16" x14ac:dyDescent="0.2">
      <c r="A4278" s="356" t="s">
        <v>11151</v>
      </c>
      <c r="B4278" s="356" t="s">
        <v>21093</v>
      </c>
      <c r="C4278" s="358" t="s">
        <v>15180</v>
      </c>
      <c r="D4278" s="358" t="s">
        <v>13245</v>
      </c>
      <c r="E4278" s="358" t="s">
        <v>21094</v>
      </c>
      <c r="G4278" s="358" t="s">
        <v>12886</v>
      </c>
      <c r="H4278" s="385">
        <v>8.82</v>
      </c>
      <c r="I4278" s="358" t="s">
        <v>12893</v>
      </c>
      <c r="J4278" s="358" t="s">
        <v>12888</v>
      </c>
      <c r="K4278" s="358" t="s">
        <v>13558</v>
      </c>
      <c r="L4278" s="362">
        <v>41213</v>
      </c>
      <c r="N4278" s="362">
        <v>41213</v>
      </c>
      <c r="P4278" s="356" t="s">
        <v>13605</v>
      </c>
    </row>
    <row r="4279" spans="1:16" x14ac:dyDescent="0.2">
      <c r="A4279" s="356" t="s">
        <v>11152</v>
      </c>
      <c r="B4279" s="356" t="s">
        <v>21095</v>
      </c>
      <c r="C4279" s="358" t="s">
        <v>13758</v>
      </c>
      <c r="D4279" s="358" t="s">
        <v>13759</v>
      </c>
      <c r="E4279" s="358" t="s">
        <v>14547</v>
      </c>
      <c r="G4279" s="358" t="s">
        <v>12886</v>
      </c>
      <c r="H4279" s="385">
        <v>7.05</v>
      </c>
      <c r="I4279" s="358" t="s">
        <v>12893</v>
      </c>
      <c r="J4279" s="358" t="s">
        <v>12888</v>
      </c>
      <c r="K4279" s="358" t="s">
        <v>13558</v>
      </c>
      <c r="L4279" s="362">
        <v>41116</v>
      </c>
      <c r="N4279" s="362">
        <v>41116</v>
      </c>
      <c r="P4279" s="356" t="s">
        <v>13605</v>
      </c>
    </row>
    <row r="4280" spans="1:16" x14ac:dyDescent="0.2">
      <c r="A4280" s="356" t="s">
        <v>11153</v>
      </c>
      <c r="B4280" s="356" t="s">
        <v>21096</v>
      </c>
      <c r="C4280" s="358" t="s">
        <v>12905</v>
      </c>
      <c r="D4280" s="358" t="s">
        <v>12987</v>
      </c>
      <c r="E4280" s="358" t="s">
        <v>21097</v>
      </c>
      <c r="G4280" s="358" t="s">
        <v>12886</v>
      </c>
      <c r="H4280" s="385">
        <v>6.86</v>
      </c>
      <c r="I4280" s="358" t="s">
        <v>12893</v>
      </c>
      <c r="J4280" s="358" t="s">
        <v>12888</v>
      </c>
      <c r="K4280" s="358" t="s">
        <v>13558</v>
      </c>
      <c r="L4280" s="362">
        <v>41151</v>
      </c>
      <c r="N4280" s="362">
        <v>41151</v>
      </c>
      <c r="P4280" s="356" t="s">
        <v>13605</v>
      </c>
    </row>
    <row r="4281" spans="1:16" x14ac:dyDescent="0.2">
      <c r="A4281" s="356" t="s">
        <v>11154</v>
      </c>
      <c r="B4281" s="356" t="s">
        <v>21098</v>
      </c>
      <c r="C4281" s="358" t="s">
        <v>12905</v>
      </c>
      <c r="D4281" s="358" t="s">
        <v>12987</v>
      </c>
      <c r="E4281" s="358" t="s">
        <v>21099</v>
      </c>
      <c r="G4281" s="358" t="s">
        <v>12886</v>
      </c>
      <c r="H4281" s="385">
        <v>4.9000000000000004</v>
      </c>
      <c r="I4281" s="358" t="s">
        <v>12893</v>
      </c>
      <c r="J4281" s="358" t="s">
        <v>12888</v>
      </c>
      <c r="K4281" s="358" t="s">
        <v>13558</v>
      </c>
      <c r="L4281" s="362">
        <v>41151</v>
      </c>
      <c r="N4281" s="362">
        <v>41151</v>
      </c>
      <c r="P4281" s="356" t="s">
        <v>14019</v>
      </c>
    </row>
    <row r="4282" spans="1:16" x14ac:dyDescent="0.2">
      <c r="A4282" s="356" t="s">
        <v>11155</v>
      </c>
      <c r="B4282" s="356" t="s">
        <v>21100</v>
      </c>
      <c r="C4282" s="358" t="s">
        <v>12890</v>
      </c>
      <c r="D4282" s="358" t="s">
        <v>12891</v>
      </c>
      <c r="E4282" s="358" t="s">
        <v>21101</v>
      </c>
      <c r="G4282" s="358" t="s">
        <v>12886</v>
      </c>
      <c r="H4282" s="385">
        <v>10.5</v>
      </c>
      <c r="I4282" s="358" t="s">
        <v>12893</v>
      </c>
      <c r="J4282" s="358" t="s">
        <v>12888</v>
      </c>
      <c r="K4282" s="358" t="s">
        <v>13558</v>
      </c>
      <c r="L4282" s="362">
        <v>41207</v>
      </c>
      <c r="N4282" s="362">
        <v>41207</v>
      </c>
      <c r="P4282" s="356" t="s">
        <v>13605</v>
      </c>
    </row>
    <row r="4283" spans="1:16" x14ac:dyDescent="0.2">
      <c r="A4283" s="356" t="s">
        <v>11156</v>
      </c>
      <c r="B4283" s="356" t="s">
        <v>21102</v>
      </c>
      <c r="C4283" s="358" t="s">
        <v>12955</v>
      </c>
      <c r="D4283" s="358" t="s">
        <v>12895</v>
      </c>
      <c r="E4283" s="358" t="s">
        <v>21103</v>
      </c>
      <c r="G4283" s="358" t="s">
        <v>12886</v>
      </c>
      <c r="H4283" s="385">
        <v>19.440000000000001</v>
      </c>
      <c r="I4283" s="358" t="s">
        <v>12893</v>
      </c>
      <c r="J4283" s="358" t="s">
        <v>12888</v>
      </c>
      <c r="K4283" s="358" t="s">
        <v>13558</v>
      </c>
      <c r="L4283" s="362">
        <v>41108</v>
      </c>
      <c r="N4283" s="362">
        <v>41108</v>
      </c>
      <c r="P4283" s="356" t="s">
        <v>14019</v>
      </c>
    </row>
    <row r="4284" spans="1:16" x14ac:dyDescent="0.2">
      <c r="A4284" s="356" t="s">
        <v>11157</v>
      </c>
      <c r="B4284" s="356" t="s">
        <v>21104</v>
      </c>
      <c r="C4284" s="358" t="s">
        <v>13244</v>
      </c>
      <c r="D4284" s="358" t="s">
        <v>13245</v>
      </c>
      <c r="E4284" s="358" t="s">
        <v>16996</v>
      </c>
      <c r="G4284" s="358" t="s">
        <v>12886</v>
      </c>
      <c r="H4284" s="385">
        <v>23.75</v>
      </c>
      <c r="I4284" s="358" t="s">
        <v>12893</v>
      </c>
      <c r="J4284" s="358" t="s">
        <v>12888</v>
      </c>
      <c r="K4284" s="358" t="s">
        <v>13558</v>
      </c>
      <c r="L4284" s="362">
        <v>41150</v>
      </c>
      <c r="N4284" s="362">
        <v>41150</v>
      </c>
      <c r="P4284" s="356" t="s">
        <v>13605</v>
      </c>
    </row>
    <row r="4285" spans="1:16" x14ac:dyDescent="0.2">
      <c r="A4285" s="356" t="s">
        <v>11158</v>
      </c>
      <c r="B4285" s="356" t="s">
        <v>21105</v>
      </c>
      <c r="C4285" s="358" t="s">
        <v>13374</v>
      </c>
      <c r="D4285" s="358" t="s">
        <v>12916</v>
      </c>
      <c r="E4285" s="358" t="s">
        <v>21106</v>
      </c>
      <c r="G4285" s="358" t="s">
        <v>12886</v>
      </c>
      <c r="H4285" s="385">
        <v>6.8109999999999999</v>
      </c>
      <c r="I4285" s="358" t="s">
        <v>12893</v>
      </c>
      <c r="J4285" s="358" t="s">
        <v>12888</v>
      </c>
      <c r="K4285" s="358" t="s">
        <v>13558</v>
      </c>
      <c r="L4285" s="362">
        <v>41212</v>
      </c>
      <c r="N4285" s="362">
        <v>41212</v>
      </c>
      <c r="P4285" s="356" t="s">
        <v>14019</v>
      </c>
    </row>
    <row r="4286" spans="1:16" x14ac:dyDescent="0.2">
      <c r="A4286" s="356" t="s">
        <v>11159</v>
      </c>
      <c r="B4286" s="356" t="s">
        <v>21107</v>
      </c>
      <c r="C4286" s="358" t="s">
        <v>12905</v>
      </c>
      <c r="D4286" s="358" t="s">
        <v>13152</v>
      </c>
      <c r="E4286" s="358" t="s">
        <v>21108</v>
      </c>
      <c r="G4286" s="358" t="s">
        <v>12886</v>
      </c>
      <c r="H4286" s="385">
        <v>3.68</v>
      </c>
      <c r="I4286" s="358" t="s">
        <v>12893</v>
      </c>
      <c r="J4286" s="358" t="s">
        <v>12888</v>
      </c>
      <c r="K4286" s="358" t="s">
        <v>13558</v>
      </c>
      <c r="L4286" s="362">
        <v>40998</v>
      </c>
      <c r="N4286" s="362">
        <v>40998</v>
      </c>
      <c r="P4286" s="356" t="s">
        <v>14019</v>
      </c>
    </row>
    <row r="4287" spans="1:16" x14ac:dyDescent="0.2">
      <c r="A4287" s="356" t="s">
        <v>11160</v>
      </c>
      <c r="B4287" s="356" t="s">
        <v>21109</v>
      </c>
      <c r="C4287" s="358" t="s">
        <v>13020</v>
      </c>
      <c r="D4287" s="358" t="s">
        <v>12931</v>
      </c>
      <c r="E4287" s="358" t="s">
        <v>21110</v>
      </c>
      <c r="G4287" s="358" t="s">
        <v>12886</v>
      </c>
      <c r="H4287" s="385">
        <v>7.84</v>
      </c>
      <c r="I4287" s="358" t="s">
        <v>12893</v>
      </c>
      <c r="J4287" s="358" t="s">
        <v>12888</v>
      </c>
      <c r="K4287" s="358" t="s">
        <v>13558</v>
      </c>
      <c r="L4287" s="362">
        <v>41138</v>
      </c>
      <c r="N4287" s="362">
        <v>41138</v>
      </c>
      <c r="P4287" s="356" t="s">
        <v>14019</v>
      </c>
    </row>
    <row r="4288" spans="1:16" x14ac:dyDescent="0.2">
      <c r="A4288" s="356" t="s">
        <v>11161</v>
      </c>
      <c r="B4288" s="356" t="s">
        <v>21111</v>
      </c>
      <c r="C4288" s="358" t="s">
        <v>12905</v>
      </c>
      <c r="D4288" s="358" t="s">
        <v>12949</v>
      </c>
      <c r="E4288" s="358" t="s">
        <v>21112</v>
      </c>
      <c r="G4288" s="358" t="s">
        <v>12886</v>
      </c>
      <c r="H4288" s="385">
        <v>7.35</v>
      </c>
      <c r="I4288" s="358" t="s">
        <v>12893</v>
      </c>
      <c r="J4288" s="358" t="s">
        <v>12888</v>
      </c>
      <c r="K4288" s="358" t="s">
        <v>13558</v>
      </c>
      <c r="L4288" s="362">
        <v>41151</v>
      </c>
      <c r="N4288" s="362">
        <v>41151</v>
      </c>
      <c r="P4288" s="356" t="s">
        <v>13605</v>
      </c>
    </row>
    <row r="4289" spans="1:16" x14ac:dyDescent="0.2">
      <c r="A4289" s="356" t="s">
        <v>11162</v>
      </c>
      <c r="B4289" s="356" t="s">
        <v>21113</v>
      </c>
      <c r="C4289" s="358" t="s">
        <v>13758</v>
      </c>
      <c r="D4289" s="358" t="s">
        <v>13759</v>
      </c>
      <c r="E4289" s="358" t="s">
        <v>21114</v>
      </c>
      <c r="G4289" s="358" t="s">
        <v>12886</v>
      </c>
      <c r="H4289" s="385">
        <v>4.29</v>
      </c>
      <c r="I4289" s="358" t="s">
        <v>12893</v>
      </c>
      <c r="J4289" s="358" t="s">
        <v>12888</v>
      </c>
      <c r="K4289" s="358" t="s">
        <v>13558</v>
      </c>
      <c r="L4289" s="362">
        <v>41207</v>
      </c>
      <c r="N4289" s="362">
        <v>41207</v>
      </c>
      <c r="P4289" s="356" t="s">
        <v>14019</v>
      </c>
    </row>
    <row r="4290" spans="1:16" x14ac:dyDescent="0.2">
      <c r="A4290" s="356" t="s">
        <v>11163</v>
      </c>
      <c r="B4290" s="356" t="s">
        <v>21115</v>
      </c>
      <c r="C4290" s="358" t="s">
        <v>12905</v>
      </c>
      <c r="D4290" s="358" t="s">
        <v>12987</v>
      </c>
      <c r="E4290" s="358" t="s">
        <v>21116</v>
      </c>
      <c r="G4290" s="358" t="s">
        <v>12886</v>
      </c>
      <c r="H4290" s="385">
        <v>8.82</v>
      </c>
      <c r="I4290" s="358" t="s">
        <v>12893</v>
      </c>
      <c r="J4290" s="358" t="s">
        <v>12888</v>
      </c>
      <c r="K4290" s="358" t="s">
        <v>13558</v>
      </c>
      <c r="L4290" s="362">
        <v>41148</v>
      </c>
      <c r="N4290" s="362">
        <v>41148</v>
      </c>
      <c r="P4290" s="356" t="s">
        <v>13605</v>
      </c>
    </row>
    <row r="4291" spans="1:16" x14ac:dyDescent="0.2">
      <c r="A4291" s="356" t="s">
        <v>11164</v>
      </c>
      <c r="B4291" s="356" t="s">
        <v>21117</v>
      </c>
      <c r="C4291" s="358" t="s">
        <v>12955</v>
      </c>
      <c r="D4291" s="358" t="s">
        <v>12895</v>
      </c>
      <c r="E4291" s="358" t="s">
        <v>21118</v>
      </c>
      <c r="G4291" s="358" t="s">
        <v>12886</v>
      </c>
      <c r="H4291" s="385">
        <v>16.7</v>
      </c>
      <c r="I4291" s="358" t="s">
        <v>12893</v>
      </c>
      <c r="J4291" s="358" t="s">
        <v>12888</v>
      </c>
      <c r="K4291" s="358" t="s">
        <v>13558</v>
      </c>
      <c r="L4291" s="362">
        <v>40998</v>
      </c>
      <c r="N4291" s="362">
        <v>40998</v>
      </c>
      <c r="P4291" s="356" t="s">
        <v>13605</v>
      </c>
    </row>
    <row r="4292" spans="1:16" x14ac:dyDescent="0.2">
      <c r="A4292" s="356" t="s">
        <v>11165</v>
      </c>
      <c r="B4292" s="356" t="s">
        <v>21119</v>
      </c>
      <c r="C4292" s="358" t="s">
        <v>12955</v>
      </c>
      <c r="D4292" s="358" t="s">
        <v>12895</v>
      </c>
      <c r="E4292" s="358" t="s">
        <v>16097</v>
      </c>
      <c r="G4292" s="358" t="s">
        <v>12886</v>
      </c>
      <c r="H4292" s="385">
        <v>16.66</v>
      </c>
      <c r="I4292" s="358" t="s">
        <v>12893</v>
      </c>
      <c r="J4292" s="358" t="s">
        <v>12888</v>
      </c>
      <c r="K4292" s="358" t="s">
        <v>13558</v>
      </c>
      <c r="L4292" s="362">
        <v>41120</v>
      </c>
      <c r="N4292" s="362">
        <v>41120</v>
      </c>
      <c r="P4292" s="356" t="s">
        <v>14019</v>
      </c>
    </row>
    <row r="4293" spans="1:16" x14ac:dyDescent="0.2">
      <c r="A4293" s="356" t="s">
        <v>11166</v>
      </c>
      <c r="B4293" s="356" t="s">
        <v>21120</v>
      </c>
      <c r="C4293" s="358" t="s">
        <v>13486</v>
      </c>
      <c r="D4293" s="358" t="s">
        <v>12895</v>
      </c>
      <c r="E4293" s="358" t="s">
        <v>16266</v>
      </c>
      <c r="G4293" s="358" t="s">
        <v>12886</v>
      </c>
      <c r="H4293" s="385">
        <v>8.48</v>
      </c>
      <c r="I4293" s="358" t="s">
        <v>12893</v>
      </c>
      <c r="J4293" s="358" t="s">
        <v>12888</v>
      </c>
      <c r="K4293" s="358" t="s">
        <v>13558</v>
      </c>
      <c r="L4293" s="362">
        <v>41145</v>
      </c>
      <c r="N4293" s="362">
        <v>41145</v>
      </c>
      <c r="P4293" s="356" t="s">
        <v>14019</v>
      </c>
    </row>
    <row r="4294" spans="1:16" x14ac:dyDescent="0.2">
      <c r="A4294" s="356" t="s">
        <v>11167</v>
      </c>
      <c r="B4294" s="356" t="s">
        <v>21121</v>
      </c>
      <c r="C4294" s="358" t="s">
        <v>13922</v>
      </c>
      <c r="D4294" s="358" t="s">
        <v>13106</v>
      </c>
      <c r="E4294" s="358" t="s">
        <v>21122</v>
      </c>
      <c r="G4294" s="358" t="s">
        <v>12886</v>
      </c>
      <c r="H4294" s="385">
        <v>6.88</v>
      </c>
      <c r="I4294" s="358" t="s">
        <v>12893</v>
      </c>
      <c r="J4294" s="358" t="s">
        <v>12888</v>
      </c>
      <c r="K4294" s="358" t="s">
        <v>13558</v>
      </c>
      <c r="L4294" s="362">
        <v>40995</v>
      </c>
      <c r="N4294" s="362">
        <v>40995</v>
      </c>
      <c r="P4294" s="356" t="s">
        <v>13605</v>
      </c>
    </row>
    <row r="4295" spans="1:16" x14ac:dyDescent="0.2">
      <c r="A4295" s="356" t="s">
        <v>11168</v>
      </c>
      <c r="B4295" s="356" t="s">
        <v>21123</v>
      </c>
      <c r="C4295" s="358" t="s">
        <v>13014</v>
      </c>
      <c r="D4295" s="358" t="s">
        <v>13015</v>
      </c>
      <c r="E4295" s="358" t="s">
        <v>17759</v>
      </c>
      <c r="G4295" s="358" t="s">
        <v>12886</v>
      </c>
      <c r="H4295" s="385">
        <v>8.64</v>
      </c>
      <c r="I4295" s="358" t="s">
        <v>12893</v>
      </c>
      <c r="J4295" s="358" t="s">
        <v>12888</v>
      </c>
      <c r="K4295" s="358" t="s">
        <v>13558</v>
      </c>
      <c r="L4295" s="362">
        <v>41213</v>
      </c>
      <c r="N4295" s="362">
        <v>41213</v>
      </c>
      <c r="P4295" s="356" t="s">
        <v>13605</v>
      </c>
    </row>
    <row r="4296" spans="1:16" x14ac:dyDescent="0.2">
      <c r="A4296" s="356" t="s">
        <v>11169</v>
      </c>
      <c r="B4296" s="356" t="s">
        <v>21124</v>
      </c>
      <c r="C4296" s="358" t="s">
        <v>13645</v>
      </c>
      <c r="D4296" s="358" t="s">
        <v>13646</v>
      </c>
      <c r="E4296" s="358" t="s">
        <v>21125</v>
      </c>
      <c r="G4296" s="358" t="s">
        <v>12886</v>
      </c>
      <c r="H4296" s="385">
        <v>8.16</v>
      </c>
      <c r="I4296" s="358" t="s">
        <v>12893</v>
      </c>
      <c r="J4296" s="358" t="s">
        <v>12888</v>
      </c>
      <c r="K4296" s="358" t="s">
        <v>13558</v>
      </c>
      <c r="L4296" s="362">
        <v>41181</v>
      </c>
      <c r="N4296" s="362">
        <v>41181</v>
      </c>
      <c r="P4296" s="356" t="s">
        <v>13605</v>
      </c>
    </row>
    <row r="4297" spans="1:16" x14ac:dyDescent="0.2">
      <c r="A4297" s="356" t="s">
        <v>11170</v>
      </c>
      <c r="B4297" s="356" t="s">
        <v>21126</v>
      </c>
      <c r="C4297" s="358" t="s">
        <v>13037</v>
      </c>
      <c r="D4297" s="358" t="s">
        <v>13038</v>
      </c>
      <c r="E4297" s="358" t="s">
        <v>21127</v>
      </c>
      <c r="G4297" s="358" t="s">
        <v>12886</v>
      </c>
      <c r="H4297" s="385">
        <v>6.12</v>
      </c>
      <c r="I4297" s="358" t="s">
        <v>12893</v>
      </c>
      <c r="J4297" s="358" t="s">
        <v>12888</v>
      </c>
      <c r="K4297" s="358" t="s">
        <v>13558</v>
      </c>
      <c r="L4297" s="362">
        <v>41210</v>
      </c>
      <c r="N4297" s="362">
        <v>41210</v>
      </c>
      <c r="P4297" s="356" t="s">
        <v>13605</v>
      </c>
    </row>
    <row r="4298" spans="1:16" x14ac:dyDescent="0.2">
      <c r="A4298" s="356" t="s">
        <v>11171</v>
      </c>
      <c r="B4298" s="356" t="s">
        <v>21128</v>
      </c>
      <c r="C4298" s="358" t="s">
        <v>12938</v>
      </c>
      <c r="D4298" s="358" t="s">
        <v>12939</v>
      </c>
      <c r="E4298" s="358" t="s">
        <v>21129</v>
      </c>
      <c r="G4298" s="358" t="s">
        <v>12886</v>
      </c>
      <c r="H4298" s="385">
        <v>10.56</v>
      </c>
      <c r="I4298" s="358" t="s">
        <v>12893</v>
      </c>
      <c r="J4298" s="358" t="s">
        <v>12888</v>
      </c>
      <c r="K4298" s="358" t="s">
        <v>13558</v>
      </c>
      <c r="L4298" s="362">
        <v>41159</v>
      </c>
      <c r="N4298" s="362">
        <v>41159</v>
      </c>
      <c r="P4298" s="356" t="s">
        <v>14019</v>
      </c>
    </row>
    <row r="4299" spans="1:16" x14ac:dyDescent="0.2">
      <c r="A4299" s="356" t="s">
        <v>11172</v>
      </c>
      <c r="B4299" s="356" t="s">
        <v>21130</v>
      </c>
      <c r="C4299" s="358" t="s">
        <v>13132</v>
      </c>
      <c r="D4299" s="358" t="s">
        <v>12910</v>
      </c>
      <c r="E4299" s="358" t="s">
        <v>21131</v>
      </c>
      <c r="G4299" s="358" t="s">
        <v>12886</v>
      </c>
      <c r="H4299" s="385">
        <v>16.100000000000001</v>
      </c>
      <c r="I4299" s="358" t="s">
        <v>12893</v>
      </c>
      <c r="J4299" s="358" t="s">
        <v>12888</v>
      </c>
      <c r="K4299" s="358" t="s">
        <v>13558</v>
      </c>
      <c r="L4299" s="362">
        <v>40997</v>
      </c>
      <c r="N4299" s="362">
        <v>40997</v>
      </c>
      <c r="P4299" s="356" t="s">
        <v>13605</v>
      </c>
    </row>
    <row r="4300" spans="1:16" x14ac:dyDescent="0.2">
      <c r="A4300" s="356" t="s">
        <v>11173</v>
      </c>
      <c r="B4300" s="356" t="s">
        <v>21132</v>
      </c>
      <c r="C4300" s="358" t="s">
        <v>13333</v>
      </c>
      <c r="D4300" s="358" t="s">
        <v>12931</v>
      </c>
      <c r="E4300" s="358" t="s">
        <v>16518</v>
      </c>
      <c r="G4300" s="358" t="s">
        <v>12886</v>
      </c>
      <c r="H4300" s="385">
        <v>9.6</v>
      </c>
      <c r="I4300" s="358" t="s">
        <v>12893</v>
      </c>
      <c r="J4300" s="358" t="s">
        <v>12888</v>
      </c>
      <c r="K4300" s="358" t="s">
        <v>13558</v>
      </c>
      <c r="L4300" s="362">
        <v>41178</v>
      </c>
      <c r="N4300" s="362">
        <v>41178</v>
      </c>
      <c r="P4300" s="356" t="s">
        <v>13605</v>
      </c>
    </row>
    <row r="4301" spans="1:16" x14ac:dyDescent="0.2">
      <c r="A4301" s="356" t="s">
        <v>11174</v>
      </c>
      <c r="B4301" s="356" t="s">
        <v>21133</v>
      </c>
      <c r="C4301" s="358" t="s">
        <v>12938</v>
      </c>
      <c r="D4301" s="358" t="s">
        <v>12939</v>
      </c>
      <c r="E4301" s="358" t="s">
        <v>20111</v>
      </c>
      <c r="G4301" s="358" t="s">
        <v>12886</v>
      </c>
      <c r="H4301" s="385">
        <v>46.628999999999998</v>
      </c>
      <c r="I4301" s="358" t="s">
        <v>12893</v>
      </c>
      <c r="J4301" s="358" t="s">
        <v>12888</v>
      </c>
      <c r="K4301" s="358" t="s">
        <v>13558</v>
      </c>
      <c r="L4301" s="362">
        <v>41180</v>
      </c>
      <c r="N4301" s="362">
        <v>41180</v>
      </c>
      <c r="P4301" s="356" t="s">
        <v>13605</v>
      </c>
    </row>
    <row r="4302" spans="1:16" x14ac:dyDescent="0.2">
      <c r="A4302" s="356" t="s">
        <v>11175</v>
      </c>
      <c r="B4302" s="356" t="s">
        <v>21134</v>
      </c>
      <c r="C4302" s="358" t="s">
        <v>12905</v>
      </c>
      <c r="D4302" s="358" t="s">
        <v>12987</v>
      </c>
      <c r="E4302" s="358" t="s">
        <v>21135</v>
      </c>
      <c r="G4302" s="358" t="s">
        <v>12886</v>
      </c>
      <c r="H4302" s="385">
        <v>6.24</v>
      </c>
      <c r="I4302" s="358" t="s">
        <v>12893</v>
      </c>
      <c r="J4302" s="358" t="s">
        <v>12888</v>
      </c>
      <c r="K4302" s="358" t="s">
        <v>13558</v>
      </c>
      <c r="L4302" s="362">
        <v>41170</v>
      </c>
      <c r="N4302" s="362">
        <v>41170</v>
      </c>
      <c r="P4302" s="356" t="s">
        <v>14019</v>
      </c>
    </row>
    <row r="4303" spans="1:16" x14ac:dyDescent="0.2">
      <c r="A4303" s="356" t="s">
        <v>11176</v>
      </c>
      <c r="B4303" s="356" t="s">
        <v>21136</v>
      </c>
      <c r="C4303" s="358" t="s">
        <v>13022</v>
      </c>
      <c r="D4303" s="358" t="s">
        <v>12931</v>
      </c>
      <c r="E4303" s="358" t="s">
        <v>21137</v>
      </c>
      <c r="G4303" s="358" t="s">
        <v>12886</v>
      </c>
      <c r="H4303" s="385">
        <v>9.56</v>
      </c>
      <c r="I4303" s="358" t="s">
        <v>12893</v>
      </c>
      <c r="J4303" s="358" t="s">
        <v>12888</v>
      </c>
      <c r="K4303" s="358" t="s">
        <v>13558</v>
      </c>
      <c r="L4303" s="362">
        <v>41089</v>
      </c>
      <c r="N4303" s="362">
        <v>41089</v>
      </c>
      <c r="P4303" s="356" t="s">
        <v>13605</v>
      </c>
    </row>
    <row r="4304" spans="1:16" x14ac:dyDescent="0.2">
      <c r="A4304" s="356" t="s">
        <v>11177</v>
      </c>
      <c r="B4304" s="356" t="s">
        <v>21138</v>
      </c>
      <c r="C4304" s="358" t="s">
        <v>12898</v>
      </c>
      <c r="D4304" s="358" t="s">
        <v>12899</v>
      </c>
      <c r="E4304" s="358" t="s">
        <v>16248</v>
      </c>
      <c r="G4304" s="358" t="s">
        <v>12886</v>
      </c>
      <c r="H4304" s="385">
        <v>7.35</v>
      </c>
      <c r="I4304" s="358" t="s">
        <v>12893</v>
      </c>
      <c r="J4304" s="358" t="s">
        <v>12888</v>
      </c>
      <c r="K4304" s="358" t="s">
        <v>13558</v>
      </c>
      <c r="L4304" s="362">
        <v>41152</v>
      </c>
      <c r="N4304" s="362">
        <v>41152</v>
      </c>
      <c r="P4304" s="356" t="s">
        <v>14019</v>
      </c>
    </row>
    <row r="4305" spans="1:16" x14ac:dyDescent="0.2">
      <c r="A4305" s="356" t="s">
        <v>11178</v>
      </c>
      <c r="B4305" s="356" t="s">
        <v>21139</v>
      </c>
      <c r="C4305" s="358" t="s">
        <v>12930</v>
      </c>
      <c r="D4305" s="358" t="s">
        <v>12931</v>
      </c>
      <c r="E4305" s="358" t="s">
        <v>16562</v>
      </c>
      <c r="G4305" s="358" t="s">
        <v>12886</v>
      </c>
      <c r="H4305" s="385">
        <v>9.36</v>
      </c>
      <c r="I4305" s="358" t="s">
        <v>12893</v>
      </c>
      <c r="J4305" s="358" t="s">
        <v>12888</v>
      </c>
      <c r="K4305" s="358" t="s">
        <v>13558</v>
      </c>
      <c r="L4305" s="362">
        <v>41090</v>
      </c>
      <c r="N4305" s="362">
        <v>41090</v>
      </c>
      <c r="P4305" s="356" t="s">
        <v>13605</v>
      </c>
    </row>
    <row r="4306" spans="1:16" x14ac:dyDescent="0.2">
      <c r="A4306" s="356" t="s">
        <v>6831</v>
      </c>
      <c r="B4306" s="356" t="s">
        <v>21140</v>
      </c>
      <c r="C4306" s="358" t="s">
        <v>12962</v>
      </c>
      <c r="D4306" s="358" t="s">
        <v>12963</v>
      </c>
      <c r="E4306" s="358" t="s">
        <v>21141</v>
      </c>
      <c r="G4306" s="358" t="s">
        <v>12886</v>
      </c>
      <c r="H4306" s="385">
        <v>70.08</v>
      </c>
      <c r="I4306" s="358" t="s">
        <v>12887</v>
      </c>
      <c r="J4306" s="358" t="s">
        <v>12888</v>
      </c>
      <c r="K4306" s="358" t="s">
        <v>13558</v>
      </c>
      <c r="L4306" s="362">
        <v>41089</v>
      </c>
      <c r="N4306" s="362">
        <v>41089</v>
      </c>
      <c r="P4306" s="356" t="s">
        <v>13605</v>
      </c>
    </row>
    <row r="4307" spans="1:16" x14ac:dyDescent="0.2">
      <c r="A4307" s="356" t="s">
        <v>11179</v>
      </c>
      <c r="B4307" s="356" t="s">
        <v>21142</v>
      </c>
      <c r="C4307" s="358" t="s">
        <v>16836</v>
      </c>
      <c r="D4307" s="358" t="s">
        <v>13034</v>
      </c>
      <c r="E4307" s="358" t="s">
        <v>21143</v>
      </c>
      <c r="G4307" s="358" t="s">
        <v>12886</v>
      </c>
      <c r="H4307" s="385">
        <v>6.12</v>
      </c>
      <c r="I4307" s="358" t="s">
        <v>12893</v>
      </c>
      <c r="J4307" s="358" t="s">
        <v>12888</v>
      </c>
      <c r="K4307" s="358" t="s">
        <v>13558</v>
      </c>
      <c r="L4307" s="362">
        <v>41164</v>
      </c>
      <c r="N4307" s="362">
        <v>41164</v>
      </c>
      <c r="P4307" s="356" t="s">
        <v>14019</v>
      </c>
    </row>
    <row r="4308" spans="1:16" x14ac:dyDescent="0.2">
      <c r="A4308" s="356" t="s">
        <v>11180</v>
      </c>
      <c r="B4308" s="356" t="s">
        <v>21144</v>
      </c>
      <c r="C4308" s="358" t="s">
        <v>14467</v>
      </c>
      <c r="D4308" s="358" t="s">
        <v>12984</v>
      </c>
      <c r="E4308" s="358" t="s">
        <v>21145</v>
      </c>
      <c r="G4308" s="358" t="s">
        <v>12886</v>
      </c>
      <c r="H4308" s="385">
        <v>12.41</v>
      </c>
      <c r="I4308" s="358" t="s">
        <v>12893</v>
      </c>
      <c r="J4308" s="358" t="s">
        <v>12888</v>
      </c>
      <c r="K4308" s="358" t="s">
        <v>13558</v>
      </c>
      <c r="L4308" s="362">
        <v>41148</v>
      </c>
      <c r="N4308" s="362">
        <v>41148</v>
      </c>
      <c r="P4308" s="356" t="s">
        <v>13605</v>
      </c>
    </row>
    <row r="4309" spans="1:16" x14ac:dyDescent="0.2">
      <c r="A4309" s="356" t="s">
        <v>11181</v>
      </c>
      <c r="B4309" s="356" t="s">
        <v>21146</v>
      </c>
      <c r="C4309" s="358" t="s">
        <v>12905</v>
      </c>
      <c r="D4309" s="358" t="s">
        <v>12945</v>
      </c>
      <c r="E4309" s="358" t="s">
        <v>21147</v>
      </c>
      <c r="G4309" s="358" t="s">
        <v>12886</v>
      </c>
      <c r="H4309" s="385">
        <v>4.6619999999999999</v>
      </c>
      <c r="I4309" s="358" t="s">
        <v>12893</v>
      </c>
      <c r="J4309" s="358" t="s">
        <v>12888</v>
      </c>
      <c r="K4309" s="358" t="s">
        <v>13558</v>
      </c>
      <c r="L4309" s="362">
        <v>41143</v>
      </c>
      <c r="N4309" s="362">
        <v>41143</v>
      </c>
      <c r="P4309" s="356" t="s">
        <v>13605</v>
      </c>
    </row>
    <row r="4310" spans="1:16" x14ac:dyDescent="0.2">
      <c r="A4310" s="356" t="s">
        <v>11182</v>
      </c>
      <c r="B4310" s="356" t="s">
        <v>21148</v>
      </c>
      <c r="C4310" s="358" t="s">
        <v>12905</v>
      </c>
      <c r="D4310" s="358" t="s">
        <v>12987</v>
      </c>
      <c r="E4310" s="358" t="s">
        <v>21149</v>
      </c>
      <c r="G4310" s="358" t="s">
        <v>12886</v>
      </c>
      <c r="H4310" s="385">
        <v>4.32</v>
      </c>
      <c r="I4310" s="358" t="s">
        <v>12893</v>
      </c>
      <c r="J4310" s="358" t="s">
        <v>12888</v>
      </c>
      <c r="K4310" s="358" t="s">
        <v>13558</v>
      </c>
      <c r="L4310" s="362">
        <v>40997</v>
      </c>
      <c r="N4310" s="362">
        <v>40997</v>
      </c>
      <c r="P4310" s="356" t="s">
        <v>14019</v>
      </c>
    </row>
    <row r="4311" spans="1:16" x14ac:dyDescent="0.2">
      <c r="A4311" s="356" t="s">
        <v>11183</v>
      </c>
      <c r="B4311" s="356" t="s">
        <v>21150</v>
      </c>
      <c r="C4311" s="358" t="s">
        <v>12905</v>
      </c>
      <c r="D4311" s="358" t="s">
        <v>12906</v>
      </c>
      <c r="E4311" s="358" t="s">
        <v>21151</v>
      </c>
      <c r="G4311" s="358" t="s">
        <v>12886</v>
      </c>
      <c r="H4311" s="385">
        <v>99.875</v>
      </c>
      <c r="I4311" s="358" t="s">
        <v>12893</v>
      </c>
      <c r="J4311" s="358" t="s">
        <v>12888</v>
      </c>
      <c r="K4311" s="358" t="s">
        <v>13558</v>
      </c>
      <c r="L4311" s="362">
        <v>40995</v>
      </c>
      <c r="N4311" s="362">
        <v>40995</v>
      </c>
      <c r="P4311" s="356" t="s">
        <v>13605</v>
      </c>
    </row>
    <row r="4312" spans="1:16" x14ac:dyDescent="0.2">
      <c r="A4312" s="356" t="s">
        <v>11184</v>
      </c>
      <c r="B4312" s="356" t="s">
        <v>21152</v>
      </c>
      <c r="C4312" s="358" t="s">
        <v>14889</v>
      </c>
      <c r="D4312" s="358" t="s">
        <v>12976</v>
      </c>
      <c r="E4312" s="358" t="s">
        <v>21153</v>
      </c>
      <c r="G4312" s="358" t="s">
        <v>12886</v>
      </c>
      <c r="H4312" s="385">
        <v>4.32</v>
      </c>
      <c r="I4312" s="358" t="s">
        <v>12893</v>
      </c>
      <c r="J4312" s="358" t="s">
        <v>12888</v>
      </c>
      <c r="K4312" s="358" t="s">
        <v>13558</v>
      </c>
      <c r="L4312" s="362">
        <v>41089</v>
      </c>
      <c r="N4312" s="362">
        <v>41089</v>
      </c>
      <c r="P4312" s="356" t="s">
        <v>13605</v>
      </c>
    </row>
    <row r="4313" spans="1:16" x14ac:dyDescent="0.2">
      <c r="A4313" s="356" t="s">
        <v>11185</v>
      </c>
      <c r="B4313" s="356" t="s">
        <v>21154</v>
      </c>
      <c r="C4313" s="358" t="s">
        <v>13966</v>
      </c>
      <c r="D4313" s="358" t="s">
        <v>13027</v>
      </c>
      <c r="E4313" s="358" t="s">
        <v>21155</v>
      </c>
      <c r="G4313" s="358" t="s">
        <v>12886</v>
      </c>
      <c r="H4313" s="385">
        <v>3.08</v>
      </c>
      <c r="I4313" s="358" t="s">
        <v>12893</v>
      </c>
      <c r="J4313" s="358" t="s">
        <v>12888</v>
      </c>
      <c r="K4313" s="358" t="s">
        <v>13558</v>
      </c>
      <c r="L4313" s="362">
        <v>40991</v>
      </c>
      <c r="N4313" s="362">
        <v>40991</v>
      </c>
      <c r="P4313" s="356" t="s">
        <v>14019</v>
      </c>
    </row>
    <row r="4314" spans="1:16" x14ac:dyDescent="0.2">
      <c r="A4314" s="356" t="s">
        <v>11186</v>
      </c>
      <c r="B4314" s="356" t="s">
        <v>21156</v>
      </c>
      <c r="C4314" s="358" t="s">
        <v>13599</v>
      </c>
      <c r="D4314" s="358" t="s">
        <v>12931</v>
      </c>
      <c r="E4314" s="358" t="s">
        <v>21157</v>
      </c>
      <c r="G4314" s="358" t="s">
        <v>12886</v>
      </c>
      <c r="H4314" s="385">
        <v>17.331</v>
      </c>
      <c r="I4314" s="358" t="s">
        <v>12893</v>
      </c>
      <c r="J4314" s="358" t="s">
        <v>12888</v>
      </c>
      <c r="K4314" s="358" t="s">
        <v>13558</v>
      </c>
      <c r="L4314" s="362">
        <v>41089</v>
      </c>
      <c r="N4314" s="362">
        <v>41089</v>
      </c>
      <c r="P4314" s="356" t="s">
        <v>13605</v>
      </c>
    </row>
    <row r="4315" spans="1:16" x14ac:dyDescent="0.2">
      <c r="A4315" s="356" t="s">
        <v>11187</v>
      </c>
      <c r="B4315" s="356" t="s">
        <v>21158</v>
      </c>
      <c r="C4315" s="358" t="s">
        <v>13303</v>
      </c>
      <c r="D4315" s="358" t="s">
        <v>12997</v>
      </c>
      <c r="E4315" s="358" t="s">
        <v>21159</v>
      </c>
      <c r="G4315" s="358" t="s">
        <v>12886</v>
      </c>
      <c r="H4315" s="385">
        <v>6.12</v>
      </c>
      <c r="I4315" s="358" t="s">
        <v>12893</v>
      </c>
      <c r="J4315" s="358" t="s">
        <v>12888</v>
      </c>
      <c r="K4315" s="358" t="s">
        <v>13558</v>
      </c>
      <c r="L4315" s="362">
        <v>41177</v>
      </c>
      <c r="N4315" s="362">
        <v>41177</v>
      </c>
      <c r="P4315" s="356" t="s">
        <v>14019</v>
      </c>
    </row>
    <row r="4316" spans="1:16" x14ac:dyDescent="0.2">
      <c r="A4316" s="356" t="s">
        <v>11188</v>
      </c>
      <c r="B4316" s="356" t="s">
        <v>21160</v>
      </c>
      <c r="C4316" s="358" t="s">
        <v>13134</v>
      </c>
      <c r="D4316" s="358" t="s">
        <v>13130</v>
      </c>
      <c r="E4316" s="358" t="s">
        <v>21161</v>
      </c>
      <c r="G4316" s="358" t="s">
        <v>12886</v>
      </c>
      <c r="H4316" s="385">
        <v>8.36</v>
      </c>
      <c r="I4316" s="358" t="s">
        <v>12893</v>
      </c>
      <c r="J4316" s="358" t="s">
        <v>12888</v>
      </c>
      <c r="K4316" s="358" t="s">
        <v>13558</v>
      </c>
      <c r="L4316" s="362">
        <v>41110</v>
      </c>
      <c r="N4316" s="362">
        <v>41110</v>
      </c>
      <c r="P4316" s="356" t="s">
        <v>14019</v>
      </c>
    </row>
    <row r="4317" spans="1:16" x14ac:dyDescent="0.2">
      <c r="A4317" s="356" t="s">
        <v>11189</v>
      </c>
      <c r="B4317" s="356" t="s">
        <v>21162</v>
      </c>
      <c r="C4317" s="358" t="s">
        <v>15457</v>
      </c>
      <c r="D4317" s="358" t="s">
        <v>12931</v>
      </c>
      <c r="E4317" s="358" t="s">
        <v>19346</v>
      </c>
      <c r="G4317" s="358" t="s">
        <v>12886</v>
      </c>
      <c r="H4317" s="385">
        <v>8.64</v>
      </c>
      <c r="I4317" s="358" t="s">
        <v>12893</v>
      </c>
      <c r="J4317" s="358" t="s">
        <v>12888</v>
      </c>
      <c r="K4317" s="358" t="s">
        <v>13558</v>
      </c>
      <c r="L4317" s="362">
        <v>41179</v>
      </c>
      <c r="N4317" s="362">
        <v>41179</v>
      </c>
      <c r="P4317" s="356" t="s">
        <v>13605</v>
      </c>
    </row>
    <row r="4318" spans="1:16" x14ac:dyDescent="0.2">
      <c r="A4318" s="356" t="s">
        <v>11190</v>
      </c>
      <c r="B4318" s="356" t="s">
        <v>21163</v>
      </c>
      <c r="C4318" s="358" t="s">
        <v>17127</v>
      </c>
      <c r="D4318" s="358" t="s">
        <v>12919</v>
      </c>
      <c r="E4318" s="358" t="s">
        <v>14362</v>
      </c>
      <c r="G4318" s="358" t="s">
        <v>12886</v>
      </c>
      <c r="H4318" s="385">
        <v>12.96</v>
      </c>
      <c r="I4318" s="358" t="s">
        <v>12893</v>
      </c>
      <c r="J4318" s="358" t="s">
        <v>12888</v>
      </c>
      <c r="K4318" s="358" t="s">
        <v>13558</v>
      </c>
      <c r="L4318" s="362">
        <v>41178</v>
      </c>
      <c r="N4318" s="362">
        <v>41178</v>
      </c>
      <c r="P4318" s="356" t="s">
        <v>13605</v>
      </c>
    </row>
    <row r="4319" spans="1:16" x14ac:dyDescent="0.2">
      <c r="A4319" s="356" t="s">
        <v>11191</v>
      </c>
      <c r="B4319" s="356" t="s">
        <v>21164</v>
      </c>
      <c r="C4319" s="358" t="s">
        <v>13665</v>
      </c>
      <c r="D4319" s="358" t="s">
        <v>12910</v>
      </c>
      <c r="E4319" s="358" t="s">
        <v>14744</v>
      </c>
      <c r="G4319" s="358" t="s">
        <v>12886</v>
      </c>
      <c r="H4319" s="385">
        <v>10.81</v>
      </c>
      <c r="I4319" s="358" t="s">
        <v>12893</v>
      </c>
      <c r="J4319" s="358" t="s">
        <v>12888</v>
      </c>
      <c r="K4319" s="358" t="s">
        <v>13558</v>
      </c>
      <c r="L4319" s="362">
        <v>41054</v>
      </c>
      <c r="N4319" s="362">
        <v>41054</v>
      </c>
      <c r="P4319" s="356" t="s">
        <v>13605</v>
      </c>
    </row>
    <row r="4320" spans="1:16" x14ac:dyDescent="0.2">
      <c r="A4320" s="356" t="s">
        <v>11192</v>
      </c>
      <c r="B4320" s="356" t="s">
        <v>21165</v>
      </c>
      <c r="C4320" s="358" t="s">
        <v>13491</v>
      </c>
      <c r="D4320" s="358" t="s">
        <v>12997</v>
      </c>
      <c r="E4320" s="358" t="s">
        <v>13772</v>
      </c>
      <c r="G4320" s="358" t="s">
        <v>12886</v>
      </c>
      <c r="H4320" s="385">
        <v>11.7</v>
      </c>
      <c r="I4320" s="358" t="s">
        <v>12893</v>
      </c>
      <c r="J4320" s="358" t="s">
        <v>12888</v>
      </c>
      <c r="K4320" s="358" t="s">
        <v>13558</v>
      </c>
      <c r="L4320" s="362">
        <v>40985</v>
      </c>
      <c r="N4320" s="362">
        <v>40985</v>
      </c>
      <c r="P4320" s="356" t="s">
        <v>14019</v>
      </c>
    </row>
    <row r="4321" spans="1:16" x14ac:dyDescent="0.2">
      <c r="A4321" s="356" t="s">
        <v>11193</v>
      </c>
      <c r="B4321" s="356" t="s">
        <v>21166</v>
      </c>
      <c r="C4321" s="358" t="s">
        <v>13419</v>
      </c>
      <c r="D4321" s="358" t="s">
        <v>12992</v>
      </c>
      <c r="E4321" s="358" t="s">
        <v>21167</v>
      </c>
      <c r="G4321" s="358" t="s">
        <v>12886</v>
      </c>
      <c r="H4321" s="385">
        <v>8.82</v>
      </c>
      <c r="I4321" s="358" t="s">
        <v>12893</v>
      </c>
      <c r="J4321" s="358" t="s">
        <v>12888</v>
      </c>
      <c r="K4321" s="358" t="s">
        <v>13558</v>
      </c>
      <c r="L4321" s="362">
        <v>41115</v>
      </c>
      <c r="N4321" s="362">
        <v>41115</v>
      </c>
      <c r="P4321" s="356" t="s">
        <v>14019</v>
      </c>
    </row>
    <row r="4322" spans="1:16" x14ac:dyDescent="0.2">
      <c r="A4322" s="356" t="s">
        <v>11194</v>
      </c>
      <c r="B4322" s="356" t="s">
        <v>21168</v>
      </c>
      <c r="C4322" s="358" t="s">
        <v>13419</v>
      </c>
      <c r="D4322" s="358" t="s">
        <v>12992</v>
      </c>
      <c r="E4322" s="358" t="s">
        <v>15098</v>
      </c>
      <c r="G4322" s="358" t="s">
        <v>12886</v>
      </c>
      <c r="H4322" s="385">
        <v>14.455</v>
      </c>
      <c r="I4322" s="358" t="s">
        <v>12893</v>
      </c>
      <c r="J4322" s="358" t="s">
        <v>12888</v>
      </c>
      <c r="K4322" s="358" t="s">
        <v>13558</v>
      </c>
      <c r="L4322" s="362">
        <v>41211</v>
      </c>
      <c r="N4322" s="362">
        <v>41211</v>
      </c>
      <c r="P4322" s="356" t="s">
        <v>13605</v>
      </c>
    </row>
    <row r="4323" spans="1:16" x14ac:dyDescent="0.2">
      <c r="A4323" s="356" t="s">
        <v>11195</v>
      </c>
      <c r="B4323" s="356" t="s">
        <v>21169</v>
      </c>
      <c r="C4323" s="358" t="s">
        <v>13044</v>
      </c>
      <c r="D4323" s="358" t="s">
        <v>13045</v>
      </c>
      <c r="E4323" s="358" t="s">
        <v>21170</v>
      </c>
      <c r="G4323" s="358" t="s">
        <v>12886</v>
      </c>
      <c r="H4323" s="385">
        <v>7.61</v>
      </c>
      <c r="I4323" s="358" t="s">
        <v>12893</v>
      </c>
      <c r="J4323" s="358" t="s">
        <v>12888</v>
      </c>
      <c r="K4323" s="358" t="s">
        <v>13558</v>
      </c>
      <c r="L4323" s="362">
        <v>41211</v>
      </c>
      <c r="N4323" s="362">
        <v>41211</v>
      </c>
      <c r="P4323" s="356" t="s">
        <v>14019</v>
      </c>
    </row>
    <row r="4324" spans="1:16" x14ac:dyDescent="0.2">
      <c r="A4324" s="356" t="s">
        <v>11196</v>
      </c>
      <c r="B4324" s="356" t="s">
        <v>21171</v>
      </c>
      <c r="C4324" s="358" t="s">
        <v>19469</v>
      </c>
      <c r="D4324" s="358" t="s">
        <v>12895</v>
      </c>
      <c r="E4324" s="358" t="s">
        <v>17085</v>
      </c>
      <c r="G4324" s="358" t="s">
        <v>12886</v>
      </c>
      <c r="H4324" s="385">
        <v>11.52</v>
      </c>
      <c r="I4324" s="358" t="s">
        <v>12893</v>
      </c>
      <c r="J4324" s="358" t="s">
        <v>12888</v>
      </c>
      <c r="K4324" s="358" t="s">
        <v>13558</v>
      </c>
      <c r="L4324" s="362">
        <v>41213</v>
      </c>
      <c r="N4324" s="362">
        <v>41213</v>
      </c>
      <c r="P4324" s="356" t="s">
        <v>13605</v>
      </c>
    </row>
    <row r="4325" spans="1:16" x14ac:dyDescent="0.2">
      <c r="A4325" s="356" t="s">
        <v>11197</v>
      </c>
      <c r="B4325" s="356" t="s">
        <v>21172</v>
      </c>
      <c r="C4325" s="358" t="s">
        <v>12905</v>
      </c>
      <c r="D4325" s="358" t="s">
        <v>13152</v>
      </c>
      <c r="E4325" s="358" t="s">
        <v>21173</v>
      </c>
      <c r="G4325" s="358" t="s">
        <v>12886</v>
      </c>
      <c r="H4325" s="385">
        <v>4.5599999999999996</v>
      </c>
      <c r="I4325" s="358" t="s">
        <v>12893</v>
      </c>
      <c r="J4325" s="358" t="s">
        <v>12888</v>
      </c>
      <c r="K4325" s="358" t="s">
        <v>13558</v>
      </c>
      <c r="L4325" s="362">
        <v>41150</v>
      </c>
      <c r="N4325" s="362">
        <v>41150</v>
      </c>
      <c r="P4325" s="356" t="s">
        <v>14019</v>
      </c>
    </row>
    <row r="4326" spans="1:16" x14ac:dyDescent="0.2">
      <c r="A4326" s="356" t="s">
        <v>11198</v>
      </c>
      <c r="B4326" s="356" t="s">
        <v>21174</v>
      </c>
      <c r="C4326" s="358" t="s">
        <v>15523</v>
      </c>
      <c r="D4326" s="358" t="s">
        <v>12916</v>
      </c>
      <c r="E4326" s="358" t="s">
        <v>21175</v>
      </c>
      <c r="G4326" s="358" t="s">
        <v>12886</v>
      </c>
      <c r="H4326" s="385">
        <v>5</v>
      </c>
      <c r="I4326" s="358" t="s">
        <v>12893</v>
      </c>
      <c r="J4326" s="358" t="s">
        <v>12888</v>
      </c>
      <c r="K4326" s="358" t="s">
        <v>13558</v>
      </c>
      <c r="L4326" s="362">
        <v>41234</v>
      </c>
      <c r="N4326" s="362">
        <v>41234</v>
      </c>
      <c r="P4326" s="356" t="s">
        <v>14019</v>
      </c>
    </row>
    <row r="4327" spans="1:16" x14ac:dyDescent="0.2">
      <c r="A4327" s="356" t="s">
        <v>11199</v>
      </c>
      <c r="B4327" s="356" t="s">
        <v>21176</v>
      </c>
      <c r="C4327" s="358" t="s">
        <v>13673</v>
      </c>
      <c r="D4327" s="358" t="s">
        <v>13245</v>
      </c>
      <c r="E4327" s="358" t="s">
        <v>21177</v>
      </c>
      <c r="G4327" s="358" t="s">
        <v>12886</v>
      </c>
      <c r="H4327" s="385">
        <v>6.51</v>
      </c>
      <c r="I4327" s="358" t="s">
        <v>12893</v>
      </c>
      <c r="J4327" s="358" t="s">
        <v>12888</v>
      </c>
      <c r="K4327" s="358" t="s">
        <v>13558</v>
      </c>
      <c r="L4327" s="362">
        <v>41209</v>
      </c>
      <c r="N4327" s="362">
        <v>41209</v>
      </c>
      <c r="P4327" s="356" t="s">
        <v>13605</v>
      </c>
    </row>
    <row r="4328" spans="1:16" x14ac:dyDescent="0.2">
      <c r="A4328" s="356" t="s">
        <v>11200</v>
      </c>
      <c r="B4328" s="356" t="s">
        <v>21178</v>
      </c>
      <c r="C4328" s="358" t="s">
        <v>13693</v>
      </c>
      <c r="D4328" s="358" t="s">
        <v>12916</v>
      </c>
      <c r="E4328" s="358" t="s">
        <v>21179</v>
      </c>
      <c r="G4328" s="358" t="s">
        <v>12886</v>
      </c>
      <c r="H4328" s="385">
        <v>15.12</v>
      </c>
      <c r="I4328" s="358" t="s">
        <v>12893</v>
      </c>
      <c r="J4328" s="358" t="s">
        <v>12888</v>
      </c>
      <c r="K4328" s="358" t="s">
        <v>13558</v>
      </c>
      <c r="L4328" s="362">
        <v>41095</v>
      </c>
      <c r="N4328" s="362">
        <v>41095</v>
      </c>
      <c r="P4328" s="356" t="s">
        <v>14019</v>
      </c>
    </row>
    <row r="4329" spans="1:16" x14ac:dyDescent="0.2">
      <c r="A4329" s="356" t="s">
        <v>11201</v>
      </c>
      <c r="B4329" s="356" t="s">
        <v>21180</v>
      </c>
      <c r="C4329" s="358" t="s">
        <v>12938</v>
      </c>
      <c r="D4329" s="358" t="s">
        <v>12939</v>
      </c>
      <c r="E4329" s="358" t="s">
        <v>21181</v>
      </c>
      <c r="G4329" s="358" t="s">
        <v>12886</v>
      </c>
      <c r="H4329" s="385">
        <v>5.85</v>
      </c>
      <c r="I4329" s="358" t="s">
        <v>12893</v>
      </c>
      <c r="J4329" s="358" t="s">
        <v>12888</v>
      </c>
      <c r="K4329" s="358" t="s">
        <v>13558</v>
      </c>
      <c r="L4329" s="362">
        <v>41197</v>
      </c>
      <c r="N4329" s="362">
        <v>41197</v>
      </c>
      <c r="P4329" s="356" t="s">
        <v>13605</v>
      </c>
    </row>
    <row r="4330" spans="1:16" x14ac:dyDescent="0.2">
      <c r="A4330" s="356" t="s">
        <v>11202</v>
      </c>
      <c r="B4330" s="356" t="s">
        <v>21182</v>
      </c>
      <c r="C4330" s="358" t="s">
        <v>13022</v>
      </c>
      <c r="D4330" s="358" t="s">
        <v>12931</v>
      </c>
      <c r="E4330" s="358" t="s">
        <v>21183</v>
      </c>
      <c r="G4330" s="358" t="s">
        <v>12886</v>
      </c>
      <c r="H4330" s="385">
        <v>6.46</v>
      </c>
      <c r="I4330" s="358" t="s">
        <v>12893</v>
      </c>
      <c r="J4330" s="358" t="s">
        <v>12888</v>
      </c>
      <c r="K4330" s="358" t="s">
        <v>13558</v>
      </c>
      <c r="L4330" s="362">
        <v>41109</v>
      </c>
      <c r="N4330" s="362">
        <v>41109</v>
      </c>
      <c r="P4330" s="356" t="s">
        <v>13605</v>
      </c>
    </row>
    <row r="4331" spans="1:16" x14ac:dyDescent="0.2">
      <c r="A4331" s="356" t="s">
        <v>11203</v>
      </c>
      <c r="B4331" s="356" t="s">
        <v>21184</v>
      </c>
      <c r="C4331" s="358" t="s">
        <v>12890</v>
      </c>
      <c r="D4331" s="358" t="s">
        <v>12891</v>
      </c>
      <c r="E4331" s="358" t="s">
        <v>21185</v>
      </c>
      <c r="G4331" s="358" t="s">
        <v>12886</v>
      </c>
      <c r="H4331" s="385">
        <v>10.5</v>
      </c>
      <c r="I4331" s="358" t="s">
        <v>12893</v>
      </c>
      <c r="J4331" s="358" t="s">
        <v>12888</v>
      </c>
      <c r="K4331" s="358" t="s">
        <v>13558</v>
      </c>
      <c r="L4331" s="362">
        <v>41213</v>
      </c>
      <c r="N4331" s="362">
        <v>41213</v>
      </c>
      <c r="P4331" s="356" t="s">
        <v>13605</v>
      </c>
    </row>
    <row r="4332" spans="1:16" x14ac:dyDescent="0.2">
      <c r="A4332" s="356" t="s">
        <v>11204</v>
      </c>
      <c r="B4332" s="356" t="s">
        <v>21186</v>
      </c>
      <c r="C4332" s="358" t="s">
        <v>13966</v>
      </c>
      <c r="D4332" s="358" t="s">
        <v>13027</v>
      </c>
      <c r="E4332" s="358" t="s">
        <v>21187</v>
      </c>
      <c r="G4332" s="358" t="s">
        <v>12886</v>
      </c>
      <c r="H4332" s="385">
        <v>5.88</v>
      </c>
      <c r="I4332" s="358" t="s">
        <v>12893</v>
      </c>
      <c r="J4332" s="358" t="s">
        <v>12888</v>
      </c>
      <c r="K4332" s="358" t="s">
        <v>13558</v>
      </c>
      <c r="L4332" s="362">
        <v>41121</v>
      </c>
      <c r="N4332" s="362">
        <v>41121</v>
      </c>
      <c r="P4332" s="356" t="s">
        <v>13605</v>
      </c>
    </row>
    <row r="4333" spans="1:16" x14ac:dyDescent="0.2">
      <c r="A4333" s="356" t="s">
        <v>11205</v>
      </c>
      <c r="B4333" s="356" t="s">
        <v>21188</v>
      </c>
      <c r="C4333" s="358" t="s">
        <v>14044</v>
      </c>
      <c r="D4333" s="358" t="s">
        <v>12931</v>
      </c>
      <c r="E4333" s="358" t="s">
        <v>21189</v>
      </c>
      <c r="G4333" s="358" t="s">
        <v>12886</v>
      </c>
      <c r="H4333" s="385">
        <v>15.84</v>
      </c>
      <c r="I4333" s="358" t="s">
        <v>12893</v>
      </c>
      <c r="J4333" s="358" t="s">
        <v>12888</v>
      </c>
      <c r="K4333" s="358" t="s">
        <v>13558</v>
      </c>
      <c r="L4333" s="362">
        <v>41023</v>
      </c>
      <c r="N4333" s="362">
        <v>41023</v>
      </c>
      <c r="P4333" s="356" t="s">
        <v>14019</v>
      </c>
    </row>
    <row r="4334" spans="1:16" x14ac:dyDescent="0.2">
      <c r="A4334" s="356" t="s">
        <v>11206</v>
      </c>
      <c r="B4334" s="356" t="s">
        <v>21190</v>
      </c>
      <c r="C4334" s="358" t="s">
        <v>13022</v>
      </c>
      <c r="D4334" s="358" t="s">
        <v>12931</v>
      </c>
      <c r="E4334" s="358" t="s">
        <v>21191</v>
      </c>
      <c r="G4334" s="358" t="s">
        <v>12886</v>
      </c>
      <c r="H4334" s="385">
        <v>10.92</v>
      </c>
      <c r="I4334" s="358" t="s">
        <v>12893</v>
      </c>
      <c r="J4334" s="358" t="s">
        <v>12888</v>
      </c>
      <c r="K4334" s="358" t="s">
        <v>13558</v>
      </c>
      <c r="L4334" s="362">
        <v>41152</v>
      </c>
      <c r="N4334" s="362">
        <v>41152</v>
      </c>
      <c r="P4334" s="356" t="s">
        <v>13605</v>
      </c>
    </row>
    <row r="4335" spans="1:16" x14ac:dyDescent="0.2">
      <c r="A4335" s="356" t="s">
        <v>11207</v>
      </c>
      <c r="B4335" s="356" t="s">
        <v>21192</v>
      </c>
      <c r="C4335" s="358" t="s">
        <v>13970</v>
      </c>
      <c r="D4335" s="358" t="s">
        <v>12910</v>
      </c>
      <c r="E4335" s="358" t="s">
        <v>17294</v>
      </c>
      <c r="G4335" s="358" t="s">
        <v>12886</v>
      </c>
      <c r="H4335" s="385">
        <v>6.86</v>
      </c>
      <c r="I4335" s="358" t="s">
        <v>12893</v>
      </c>
      <c r="J4335" s="358" t="s">
        <v>12888</v>
      </c>
      <c r="K4335" s="358" t="s">
        <v>13558</v>
      </c>
      <c r="L4335" s="362">
        <v>41150</v>
      </c>
      <c r="N4335" s="362">
        <v>41150</v>
      </c>
      <c r="P4335" s="356" t="s">
        <v>14019</v>
      </c>
    </row>
    <row r="4336" spans="1:16" x14ac:dyDescent="0.2">
      <c r="A4336" s="356" t="s">
        <v>11208</v>
      </c>
      <c r="B4336" s="356" t="s">
        <v>21193</v>
      </c>
      <c r="C4336" s="358" t="s">
        <v>13037</v>
      </c>
      <c r="D4336" s="358" t="s">
        <v>13038</v>
      </c>
      <c r="E4336" s="358" t="s">
        <v>17800</v>
      </c>
      <c r="G4336" s="358" t="s">
        <v>12886</v>
      </c>
      <c r="H4336" s="385">
        <v>6.96</v>
      </c>
      <c r="I4336" s="358" t="s">
        <v>12893</v>
      </c>
      <c r="J4336" s="358" t="s">
        <v>12888</v>
      </c>
      <c r="K4336" s="358" t="s">
        <v>13558</v>
      </c>
      <c r="L4336" s="362">
        <v>41116</v>
      </c>
      <c r="N4336" s="362">
        <v>41116</v>
      </c>
      <c r="P4336" s="356" t="s">
        <v>13605</v>
      </c>
    </row>
    <row r="4337" spans="1:16" x14ac:dyDescent="0.2">
      <c r="A4337" s="356" t="s">
        <v>11209</v>
      </c>
      <c r="B4337" s="356" t="s">
        <v>21194</v>
      </c>
      <c r="C4337" s="358" t="s">
        <v>13860</v>
      </c>
      <c r="D4337" s="358" t="s">
        <v>13861</v>
      </c>
      <c r="E4337" s="358" t="s">
        <v>21195</v>
      </c>
      <c r="G4337" s="358" t="s">
        <v>12886</v>
      </c>
      <c r="H4337" s="385">
        <v>5.2</v>
      </c>
      <c r="I4337" s="358" t="s">
        <v>12893</v>
      </c>
      <c r="J4337" s="358" t="s">
        <v>12888</v>
      </c>
      <c r="K4337" s="358" t="s">
        <v>13558</v>
      </c>
      <c r="L4337" s="362">
        <v>41152</v>
      </c>
      <c r="N4337" s="362">
        <v>41152</v>
      </c>
      <c r="P4337" s="356" t="s">
        <v>14019</v>
      </c>
    </row>
    <row r="4338" spans="1:16" x14ac:dyDescent="0.2">
      <c r="A4338" s="356" t="s">
        <v>11210</v>
      </c>
      <c r="B4338" s="356" t="s">
        <v>21196</v>
      </c>
      <c r="C4338" s="358" t="s">
        <v>15180</v>
      </c>
      <c r="D4338" s="358" t="s">
        <v>13245</v>
      </c>
      <c r="E4338" s="358" t="s">
        <v>21197</v>
      </c>
      <c r="G4338" s="358" t="s">
        <v>12886</v>
      </c>
      <c r="H4338" s="385">
        <v>15.68</v>
      </c>
      <c r="I4338" s="358" t="s">
        <v>12893</v>
      </c>
      <c r="J4338" s="358" t="s">
        <v>12888</v>
      </c>
      <c r="K4338" s="358" t="s">
        <v>13558</v>
      </c>
      <c r="L4338" s="362">
        <v>41151</v>
      </c>
      <c r="N4338" s="362">
        <v>41151</v>
      </c>
      <c r="P4338" s="356" t="s">
        <v>13605</v>
      </c>
    </row>
    <row r="4339" spans="1:16" x14ac:dyDescent="0.2">
      <c r="A4339" s="356" t="s">
        <v>11211</v>
      </c>
      <c r="B4339" s="356" t="s">
        <v>21198</v>
      </c>
      <c r="C4339" s="358" t="s">
        <v>13129</v>
      </c>
      <c r="D4339" s="358" t="s">
        <v>13130</v>
      </c>
      <c r="E4339" s="358" t="s">
        <v>21199</v>
      </c>
      <c r="G4339" s="358" t="s">
        <v>12886</v>
      </c>
      <c r="H4339" s="385">
        <v>3.44</v>
      </c>
      <c r="I4339" s="358" t="s">
        <v>12893</v>
      </c>
      <c r="J4339" s="358" t="s">
        <v>12888</v>
      </c>
      <c r="K4339" s="358" t="s">
        <v>13558</v>
      </c>
      <c r="L4339" s="362">
        <v>41211</v>
      </c>
      <c r="N4339" s="362">
        <v>41211</v>
      </c>
      <c r="P4339" s="356" t="s">
        <v>14019</v>
      </c>
    </row>
    <row r="4340" spans="1:16" x14ac:dyDescent="0.2">
      <c r="A4340" s="356" t="s">
        <v>11212</v>
      </c>
      <c r="B4340" s="356" t="s">
        <v>21200</v>
      </c>
      <c r="C4340" s="358" t="s">
        <v>13179</v>
      </c>
      <c r="D4340" s="358" t="s">
        <v>13180</v>
      </c>
      <c r="E4340" s="358" t="s">
        <v>21201</v>
      </c>
      <c r="G4340" s="358" t="s">
        <v>12886</v>
      </c>
      <c r="H4340" s="385">
        <v>6.48</v>
      </c>
      <c r="I4340" s="358" t="s">
        <v>12893</v>
      </c>
      <c r="J4340" s="358" t="s">
        <v>12888</v>
      </c>
      <c r="K4340" s="358" t="s">
        <v>13558</v>
      </c>
      <c r="L4340" s="362">
        <v>41152</v>
      </c>
      <c r="N4340" s="362">
        <v>41152</v>
      </c>
      <c r="P4340" s="356" t="s">
        <v>13605</v>
      </c>
    </row>
    <row r="4341" spans="1:16" x14ac:dyDescent="0.2">
      <c r="A4341" s="356" t="s">
        <v>11213</v>
      </c>
      <c r="B4341" s="356" t="s">
        <v>21202</v>
      </c>
      <c r="C4341" s="358" t="s">
        <v>13673</v>
      </c>
      <c r="D4341" s="358" t="s">
        <v>13245</v>
      </c>
      <c r="E4341" s="358" t="s">
        <v>21203</v>
      </c>
      <c r="G4341" s="358" t="s">
        <v>12886</v>
      </c>
      <c r="H4341" s="385">
        <v>6.3</v>
      </c>
      <c r="I4341" s="358" t="s">
        <v>12893</v>
      </c>
      <c r="J4341" s="358" t="s">
        <v>12888</v>
      </c>
      <c r="K4341" s="358" t="s">
        <v>13558</v>
      </c>
      <c r="L4341" s="362">
        <v>41132</v>
      </c>
      <c r="N4341" s="362">
        <v>41132</v>
      </c>
      <c r="P4341" s="356" t="s">
        <v>14019</v>
      </c>
    </row>
    <row r="4342" spans="1:16" x14ac:dyDescent="0.2">
      <c r="A4342" s="356" t="s">
        <v>11214</v>
      </c>
      <c r="B4342" s="356" t="s">
        <v>21204</v>
      </c>
      <c r="C4342" s="358" t="s">
        <v>13230</v>
      </c>
      <c r="D4342" s="358" t="s">
        <v>13231</v>
      </c>
      <c r="E4342" s="358" t="s">
        <v>21205</v>
      </c>
      <c r="G4342" s="358" t="s">
        <v>12886</v>
      </c>
      <c r="H4342" s="385">
        <v>2.2799999999999998</v>
      </c>
      <c r="I4342" s="358" t="s">
        <v>12893</v>
      </c>
      <c r="J4342" s="358" t="s">
        <v>12888</v>
      </c>
      <c r="K4342" s="358" t="s">
        <v>13558</v>
      </c>
      <c r="L4342" s="362">
        <v>41187</v>
      </c>
      <c r="N4342" s="362">
        <v>41187</v>
      </c>
      <c r="P4342" s="356" t="s">
        <v>14019</v>
      </c>
    </row>
    <row r="4343" spans="1:16" x14ac:dyDescent="0.2">
      <c r="A4343" s="356" t="s">
        <v>11215</v>
      </c>
      <c r="B4343" s="356" t="s">
        <v>21206</v>
      </c>
      <c r="C4343" s="358" t="s">
        <v>12955</v>
      </c>
      <c r="D4343" s="358" t="s">
        <v>12895</v>
      </c>
      <c r="E4343" s="358" t="s">
        <v>21207</v>
      </c>
      <c r="G4343" s="358" t="s">
        <v>12886</v>
      </c>
      <c r="H4343" s="385">
        <v>11.84</v>
      </c>
      <c r="I4343" s="358" t="s">
        <v>12893</v>
      </c>
      <c r="J4343" s="358" t="s">
        <v>12888</v>
      </c>
      <c r="K4343" s="358" t="s">
        <v>13558</v>
      </c>
      <c r="L4343" s="362">
        <v>41141</v>
      </c>
      <c r="N4343" s="362">
        <v>41141</v>
      </c>
      <c r="P4343" s="356" t="s">
        <v>14019</v>
      </c>
    </row>
    <row r="4344" spans="1:16" x14ac:dyDescent="0.2">
      <c r="A4344" s="356" t="s">
        <v>11216</v>
      </c>
      <c r="B4344" s="356" t="s">
        <v>21208</v>
      </c>
      <c r="C4344" s="358" t="s">
        <v>12983</v>
      </c>
      <c r="D4344" s="358" t="s">
        <v>12984</v>
      </c>
      <c r="E4344" s="358" t="s">
        <v>16996</v>
      </c>
      <c r="G4344" s="358" t="s">
        <v>12886</v>
      </c>
      <c r="H4344" s="385">
        <v>9.8000000000000007</v>
      </c>
      <c r="I4344" s="358" t="s">
        <v>12893</v>
      </c>
      <c r="J4344" s="358" t="s">
        <v>12888</v>
      </c>
      <c r="K4344" s="358" t="s">
        <v>13558</v>
      </c>
      <c r="L4344" s="362">
        <v>41083</v>
      </c>
      <c r="N4344" s="362">
        <v>41083</v>
      </c>
      <c r="P4344" s="356" t="s">
        <v>13605</v>
      </c>
    </row>
    <row r="4345" spans="1:16" x14ac:dyDescent="0.2">
      <c r="A4345" s="356" t="s">
        <v>11217</v>
      </c>
      <c r="B4345" s="356" t="s">
        <v>21209</v>
      </c>
      <c r="C4345" s="358" t="s">
        <v>12905</v>
      </c>
      <c r="D4345" s="358" t="s">
        <v>12987</v>
      </c>
      <c r="E4345" s="358" t="s">
        <v>21210</v>
      </c>
      <c r="G4345" s="358" t="s">
        <v>12886</v>
      </c>
      <c r="H4345" s="385">
        <v>12.6</v>
      </c>
      <c r="I4345" s="358" t="s">
        <v>12893</v>
      </c>
      <c r="J4345" s="358" t="s">
        <v>12888</v>
      </c>
      <c r="K4345" s="358" t="s">
        <v>13558</v>
      </c>
      <c r="L4345" s="362">
        <v>41205</v>
      </c>
      <c r="N4345" s="362">
        <v>41205</v>
      </c>
      <c r="P4345" s="356" t="s">
        <v>13605</v>
      </c>
    </row>
    <row r="4346" spans="1:16" x14ac:dyDescent="0.2">
      <c r="A4346" s="356" t="s">
        <v>11218</v>
      </c>
      <c r="B4346" s="356" t="s">
        <v>21211</v>
      </c>
      <c r="C4346" s="358" t="s">
        <v>13044</v>
      </c>
      <c r="D4346" s="358" t="s">
        <v>13045</v>
      </c>
      <c r="E4346" s="358" t="s">
        <v>21212</v>
      </c>
      <c r="G4346" s="358" t="s">
        <v>12886</v>
      </c>
      <c r="H4346" s="385">
        <v>4.18</v>
      </c>
      <c r="I4346" s="358" t="s">
        <v>12893</v>
      </c>
      <c r="J4346" s="358" t="s">
        <v>12888</v>
      </c>
      <c r="K4346" s="358" t="s">
        <v>13558</v>
      </c>
      <c r="L4346" s="362">
        <v>41186</v>
      </c>
      <c r="N4346" s="362">
        <v>41186</v>
      </c>
      <c r="P4346" s="356" t="s">
        <v>14019</v>
      </c>
    </row>
    <row r="4347" spans="1:16" x14ac:dyDescent="0.2">
      <c r="A4347" s="356" t="s">
        <v>11219</v>
      </c>
      <c r="B4347" s="356" t="s">
        <v>21213</v>
      </c>
      <c r="C4347" s="358" t="s">
        <v>12953</v>
      </c>
      <c r="D4347" s="358" t="s">
        <v>12931</v>
      </c>
      <c r="E4347" s="358" t="s">
        <v>21214</v>
      </c>
      <c r="G4347" s="358" t="s">
        <v>12886</v>
      </c>
      <c r="H4347" s="385">
        <v>7.11</v>
      </c>
      <c r="I4347" s="358" t="s">
        <v>12893</v>
      </c>
      <c r="J4347" s="358" t="s">
        <v>12888</v>
      </c>
      <c r="K4347" s="358" t="s">
        <v>13558</v>
      </c>
      <c r="L4347" s="362">
        <v>41152</v>
      </c>
      <c r="N4347" s="362">
        <v>41152</v>
      </c>
      <c r="P4347" s="356" t="s">
        <v>14019</v>
      </c>
    </row>
    <row r="4348" spans="1:16" x14ac:dyDescent="0.2">
      <c r="A4348" s="356" t="s">
        <v>11220</v>
      </c>
      <c r="B4348" s="356" t="s">
        <v>21215</v>
      </c>
      <c r="C4348" s="358" t="s">
        <v>15523</v>
      </c>
      <c r="D4348" s="358" t="s">
        <v>12916</v>
      </c>
      <c r="E4348" s="358" t="s">
        <v>20750</v>
      </c>
      <c r="G4348" s="358" t="s">
        <v>12886</v>
      </c>
      <c r="H4348" s="385">
        <v>7.14</v>
      </c>
      <c r="I4348" s="358" t="s">
        <v>12893</v>
      </c>
      <c r="J4348" s="358" t="s">
        <v>12888</v>
      </c>
      <c r="K4348" s="358" t="s">
        <v>13558</v>
      </c>
      <c r="L4348" s="362">
        <v>41174</v>
      </c>
      <c r="N4348" s="362">
        <v>41174</v>
      </c>
      <c r="P4348" s="356" t="s">
        <v>13605</v>
      </c>
    </row>
    <row r="4349" spans="1:16" x14ac:dyDescent="0.2">
      <c r="A4349" s="356" t="s">
        <v>11221</v>
      </c>
      <c r="B4349" s="356" t="s">
        <v>21216</v>
      </c>
      <c r="C4349" s="358" t="s">
        <v>12972</v>
      </c>
      <c r="D4349" s="358" t="s">
        <v>12973</v>
      </c>
      <c r="E4349" s="358" t="s">
        <v>21217</v>
      </c>
      <c r="G4349" s="358" t="s">
        <v>12886</v>
      </c>
      <c r="H4349" s="385">
        <v>5.81</v>
      </c>
      <c r="I4349" s="358" t="s">
        <v>12893</v>
      </c>
      <c r="J4349" s="358" t="s">
        <v>12888</v>
      </c>
      <c r="K4349" s="358" t="s">
        <v>13558</v>
      </c>
      <c r="L4349" s="362">
        <v>41176</v>
      </c>
      <c r="N4349" s="362">
        <v>41176</v>
      </c>
      <c r="P4349" s="356" t="s">
        <v>14019</v>
      </c>
    </row>
    <row r="4350" spans="1:16" x14ac:dyDescent="0.2">
      <c r="A4350" s="356" t="s">
        <v>11222</v>
      </c>
      <c r="B4350" s="356" t="s">
        <v>21218</v>
      </c>
      <c r="C4350" s="358" t="s">
        <v>13527</v>
      </c>
      <c r="D4350" s="358" t="s">
        <v>12973</v>
      </c>
      <c r="E4350" s="358" t="s">
        <v>21219</v>
      </c>
      <c r="G4350" s="358" t="s">
        <v>12886</v>
      </c>
      <c r="H4350" s="385">
        <v>11.78</v>
      </c>
      <c r="I4350" s="358" t="s">
        <v>12893</v>
      </c>
      <c r="J4350" s="358" t="s">
        <v>12888</v>
      </c>
      <c r="K4350" s="358" t="s">
        <v>13558</v>
      </c>
      <c r="L4350" s="362">
        <v>41171</v>
      </c>
      <c r="N4350" s="362">
        <v>41171</v>
      </c>
      <c r="P4350" s="356" t="s">
        <v>13605</v>
      </c>
    </row>
    <row r="4351" spans="1:16" x14ac:dyDescent="0.2">
      <c r="A4351" s="356" t="s">
        <v>11223</v>
      </c>
      <c r="B4351" s="356" t="s">
        <v>21220</v>
      </c>
      <c r="C4351" s="358" t="s">
        <v>13612</v>
      </c>
      <c r="D4351" s="358" t="s">
        <v>13613</v>
      </c>
      <c r="E4351" s="358" t="s">
        <v>21221</v>
      </c>
      <c r="G4351" s="358" t="s">
        <v>12886</v>
      </c>
      <c r="H4351" s="385">
        <v>6.24</v>
      </c>
      <c r="I4351" s="358" t="s">
        <v>12893</v>
      </c>
      <c r="J4351" s="358" t="s">
        <v>12888</v>
      </c>
      <c r="K4351" s="358" t="s">
        <v>13558</v>
      </c>
      <c r="L4351" s="362">
        <v>41089</v>
      </c>
      <c r="N4351" s="362">
        <v>41089</v>
      </c>
      <c r="P4351" s="356" t="s">
        <v>13605</v>
      </c>
    </row>
    <row r="4352" spans="1:16" x14ac:dyDescent="0.2">
      <c r="A4352" s="356" t="s">
        <v>11224</v>
      </c>
      <c r="B4352" s="356" t="s">
        <v>21222</v>
      </c>
      <c r="C4352" s="358" t="s">
        <v>13621</v>
      </c>
      <c r="D4352" s="358" t="s">
        <v>12960</v>
      </c>
      <c r="E4352" s="358" t="s">
        <v>21223</v>
      </c>
      <c r="G4352" s="358" t="s">
        <v>12886</v>
      </c>
      <c r="H4352" s="385">
        <v>6.84</v>
      </c>
      <c r="I4352" s="358" t="s">
        <v>12893</v>
      </c>
      <c r="J4352" s="358" t="s">
        <v>12888</v>
      </c>
      <c r="K4352" s="358" t="s">
        <v>13558</v>
      </c>
      <c r="L4352" s="362">
        <v>41114</v>
      </c>
      <c r="N4352" s="362">
        <v>41114</v>
      </c>
      <c r="P4352" s="356" t="s">
        <v>14019</v>
      </c>
    </row>
    <row r="4353" spans="1:16" x14ac:dyDescent="0.2">
      <c r="A4353" s="356" t="s">
        <v>11225</v>
      </c>
      <c r="B4353" s="356" t="s">
        <v>21224</v>
      </c>
      <c r="C4353" s="358" t="s">
        <v>13339</v>
      </c>
      <c r="D4353" s="358" t="s">
        <v>12984</v>
      </c>
      <c r="E4353" s="358" t="s">
        <v>21225</v>
      </c>
      <c r="G4353" s="358" t="s">
        <v>12886</v>
      </c>
      <c r="H4353" s="385">
        <v>29.4</v>
      </c>
      <c r="I4353" s="358" t="s">
        <v>12893</v>
      </c>
      <c r="J4353" s="358" t="s">
        <v>12888</v>
      </c>
      <c r="K4353" s="358" t="s">
        <v>13558</v>
      </c>
      <c r="L4353" s="362">
        <v>41145</v>
      </c>
      <c r="N4353" s="362">
        <v>41145</v>
      </c>
      <c r="P4353" s="356" t="s">
        <v>13605</v>
      </c>
    </row>
    <row r="4354" spans="1:16" x14ac:dyDescent="0.2">
      <c r="A4354" s="356" t="s">
        <v>11226</v>
      </c>
      <c r="B4354" s="356" t="s">
        <v>21226</v>
      </c>
      <c r="C4354" s="358" t="s">
        <v>12898</v>
      </c>
      <c r="D4354" s="358" t="s">
        <v>12899</v>
      </c>
      <c r="E4354" s="358" t="s">
        <v>21227</v>
      </c>
      <c r="G4354" s="358" t="s">
        <v>12886</v>
      </c>
      <c r="H4354" s="385">
        <v>11</v>
      </c>
      <c r="I4354" s="358" t="s">
        <v>12893</v>
      </c>
      <c r="J4354" s="358" t="s">
        <v>12888</v>
      </c>
      <c r="K4354" s="358" t="s">
        <v>13558</v>
      </c>
      <c r="L4354" s="362">
        <v>41209</v>
      </c>
      <c r="N4354" s="362">
        <v>41209</v>
      </c>
      <c r="P4354" s="356" t="s">
        <v>14019</v>
      </c>
    </row>
    <row r="4355" spans="1:16" x14ac:dyDescent="0.2">
      <c r="A4355" s="356" t="s">
        <v>11227</v>
      </c>
      <c r="B4355" s="356" t="s">
        <v>21228</v>
      </c>
      <c r="C4355" s="358" t="s">
        <v>18368</v>
      </c>
      <c r="D4355" s="358" t="s">
        <v>12910</v>
      </c>
      <c r="E4355" s="358" t="s">
        <v>15651</v>
      </c>
      <c r="G4355" s="358" t="s">
        <v>12886</v>
      </c>
      <c r="H4355" s="385">
        <v>13.49</v>
      </c>
      <c r="I4355" s="358" t="s">
        <v>12893</v>
      </c>
      <c r="J4355" s="358" t="s">
        <v>12888</v>
      </c>
      <c r="K4355" s="358" t="s">
        <v>13558</v>
      </c>
      <c r="L4355" s="362">
        <v>41152</v>
      </c>
      <c r="N4355" s="362">
        <v>41152</v>
      </c>
      <c r="P4355" s="356" t="s">
        <v>14019</v>
      </c>
    </row>
    <row r="4356" spans="1:16" x14ac:dyDescent="0.2">
      <c r="A4356" s="356" t="s">
        <v>11228</v>
      </c>
      <c r="B4356" s="356" t="s">
        <v>21229</v>
      </c>
      <c r="C4356" s="358" t="s">
        <v>14214</v>
      </c>
      <c r="D4356" s="358" t="s">
        <v>12916</v>
      </c>
      <c r="E4356" s="358" t="s">
        <v>21230</v>
      </c>
      <c r="G4356" s="358" t="s">
        <v>12886</v>
      </c>
      <c r="H4356" s="385">
        <v>7.35</v>
      </c>
      <c r="I4356" s="358" t="s">
        <v>12893</v>
      </c>
      <c r="J4356" s="358" t="s">
        <v>12888</v>
      </c>
      <c r="K4356" s="358" t="s">
        <v>13558</v>
      </c>
      <c r="L4356" s="362">
        <v>41060</v>
      </c>
      <c r="N4356" s="362">
        <v>41060</v>
      </c>
      <c r="P4356" s="356" t="s">
        <v>14019</v>
      </c>
    </row>
    <row r="4357" spans="1:16" x14ac:dyDescent="0.2">
      <c r="A4357" s="356" t="s">
        <v>11229</v>
      </c>
      <c r="B4357" s="356" t="s">
        <v>21231</v>
      </c>
      <c r="C4357" s="358" t="s">
        <v>13578</v>
      </c>
      <c r="D4357" s="358" t="s">
        <v>12931</v>
      </c>
      <c r="E4357" s="358" t="s">
        <v>21232</v>
      </c>
      <c r="G4357" s="358" t="s">
        <v>12886</v>
      </c>
      <c r="H4357" s="385">
        <v>7.2</v>
      </c>
      <c r="I4357" s="358" t="s">
        <v>12893</v>
      </c>
      <c r="J4357" s="358" t="s">
        <v>12888</v>
      </c>
      <c r="K4357" s="358" t="s">
        <v>13558</v>
      </c>
      <c r="L4357" s="362">
        <v>41181</v>
      </c>
      <c r="N4357" s="362">
        <v>41181</v>
      </c>
      <c r="P4357" s="356" t="s">
        <v>14019</v>
      </c>
    </row>
    <row r="4358" spans="1:16" x14ac:dyDescent="0.2">
      <c r="A4358" s="356" t="s">
        <v>11230</v>
      </c>
      <c r="B4358" s="356" t="s">
        <v>21233</v>
      </c>
      <c r="C4358" s="358" t="s">
        <v>12883</v>
      </c>
      <c r="D4358" s="358" t="s">
        <v>12884</v>
      </c>
      <c r="E4358" s="358" t="s">
        <v>21234</v>
      </c>
      <c r="G4358" s="358" t="s">
        <v>12886</v>
      </c>
      <c r="H4358" s="385">
        <v>4.37</v>
      </c>
      <c r="I4358" s="358" t="s">
        <v>12893</v>
      </c>
      <c r="J4358" s="358" t="s">
        <v>12888</v>
      </c>
      <c r="K4358" s="358" t="s">
        <v>13558</v>
      </c>
      <c r="L4358" s="362">
        <v>41145</v>
      </c>
      <c r="N4358" s="362">
        <v>41145</v>
      </c>
      <c r="P4358" s="356" t="s">
        <v>14019</v>
      </c>
    </row>
    <row r="4359" spans="1:16" x14ac:dyDescent="0.2">
      <c r="A4359" s="356" t="s">
        <v>11231</v>
      </c>
      <c r="B4359" s="356" t="s">
        <v>21235</v>
      </c>
      <c r="C4359" s="358" t="s">
        <v>13572</v>
      </c>
      <c r="D4359" s="358" t="s">
        <v>12981</v>
      </c>
      <c r="E4359" s="358" t="s">
        <v>21236</v>
      </c>
      <c r="G4359" s="358" t="s">
        <v>12886</v>
      </c>
      <c r="H4359" s="385">
        <v>9.5549999999999997</v>
      </c>
      <c r="I4359" s="358" t="s">
        <v>12893</v>
      </c>
      <c r="J4359" s="358" t="s">
        <v>12888</v>
      </c>
      <c r="K4359" s="358" t="s">
        <v>13558</v>
      </c>
      <c r="L4359" s="362">
        <v>41212</v>
      </c>
      <c r="N4359" s="362">
        <v>41212</v>
      </c>
      <c r="P4359" s="356" t="s">
        <v>13605</v>
      </c>
    </row>
    <row r="4360" spans="1:16" x14ac:dyDescent="0.2">
      <c r="A4360" s="356" t="s">
        <v>11232</v>
      </c>
      <c r="B4360" s="356" t="s">
        <v>21237</v>
      </c>
      <c r="C4360" s="358" t="s">
        <v>12905</v>
      </c>
      <c r="D4360" s="358" t="s">
        <v>13075</v>
      </c>
      <c r="E4360" s="358" t="s">
        <v>21238</v>
      </c>
      <c r="G4360" s="358" t="s">
        <v>12886</v>
      </c>
      <c r="H4360" s="385">
        <v>8.5500000000000007</v>
      </c>
      <c r="I4360" s="358" t="s">
        <v>12893</v>
      </c>
      <c r="J4360" s="358" t="s">
        <v>12888</v>
      </c>
      <c r="K4360" s="358" t="s">
        <v>13558</v>
      </c>
      <c r="L4360" s="362">
        <v>40998</v>
      </c>
      <c r="N4360" s="362">
        <v>40998</v>
      </c>
      <c r="P4360" s="356" t="s">
        <v>13605</v>
      </c>
    </row>
    <row r="4361" spans="1:16" x14ac:dyDescent="0.2">
      <c r="A4361" s="356" t="s">
        <v>11233</v>
      </c>
      <c r="B4361" s="356" t="s">
        <v>21239</v>
      </c>
      <c r="C4361" s="358" t="s">
        <v>12955</v>
      </c>
      <c r="D4361" s="358" t="s">
        <v>12895</v>
      </c>
      <c r="E4361" s="358" t="s">
        <v>21240</v>
      </c>
      <c r="G4361" s="358" t="s">
        <v>12886</v>
      </c>
      <c r="H4361" s="385">
        <v>19.68</v>
      </c>
      <c r="I4361" s="358" t="s">
        <v>12893</v>
      </c>
      <c r="J4361" s="358" t="s">
        <v>12888</v>
      </c>
      <c r="K4361" s="358" t="s">
        <v>13558</v>
      </c>
      <c r="L4361" s="362">
        <v>41108</v>
      </c>
      <c r="N4361" s="362">
        <v>41108</v>
      </c>
      <c r="P4361" s="356" t="s">
        <v>14019</v>
      </c>
    </row>
    <row r="4362" spans="1:16" x14ac:dyDescent="0.2">
      <c r="A4362" s="356" t="s">
        <v>11234</v>
      </c>
      <c r="B4362" s="356" t="s">
        <v>21241</v>
      </c>
      <c r="C4362" s="358" t="s">
        <v>12983</v>
      </c>
      <c r="D4362" s="358" t="s">
        <v>12984</v>
      </c>
      <c r="E4362" s="358" t="s">
        <v>21242</v>
      </c>
      <c r="G4362" s="358" t="s">
        <v>12886</v>
      </c>
      <c r="H4362" s="385">
        <v>8.82</v>
      </c>
      <c r="I4362" s="358" t="s">
        <v>12893</v>
      </c>
      <c r="J4362" s="358" t="s">
        <v>12888</v>
      </c>
      <c r="K4362" s="358" t="s">
        <v>13558</v>
      </c>
      <c r="L4362" s="362">
        <v>41121</v>
      </c>
      <c r="N4362" s="362">
        <v>41121</v>
      </c>
      <c r="P4362" s="356" t="s">
        <v>13605</v>
      </c>
    </row>
    <row r="4363" spans="1:16" x14ac:dyDescent="0.2">
      <c r="A4363" s="356" t="s">
        <v>11235</v>
      </c>
      <c r="B4363" s="356" t="s">
        <v>21243</v>
      </c>
      <c r="C4363" s="358" t="s">
        <v>13713</v>
      </c>
      <c r="D4363" s="358" t="s">
        <v>12997</v>
      </c>
      <c r="E4363" s="358" t="s">
        <v>21244</v>
      </c>
      <c r="G4363" s="358" t="s">
        <v>12886</v>
      </c>
      <c r="H4363" s="385">
        <v>16.32</v>
      </c>
      <c r="I4363" s="358" t="s">
        <v>12893</v>
      </c>
      <c r="J4363" s="358" t="s">
        <v>12888</v>
      </c>
      <c r="K4363" s="358" t="s">
        <v>13558</v>
      </c>
      <c r="L4363" s="362">
        <v>41148</v>
      </c>
      <c r="N4363" s="362">
        <v>41148</v>
      </c>
      <c r="P4363" s="356" t="s">
        <v>13605</v>
      </c>
    </row>
    <row r="4364" spans="1:16" x14ac:dyDescent="0.2">
      <c r="A4364" s="356" t="s">
        <v>11236</v>
      </c>
      <c r="B4364" s="356" t="s">
        <v>21245</v>
      </c>
      <c r="C4364" s="358" t="s">
        <v>13621</v>
      </c>
      <c r="D4364" s="358" t="s">
        <v>12960</v>
      </c>
      <c r="E4364" s="358" t="s">
        <v>21246</v>
      </c>
      <c r="G4364" s="358" t="s">
        <v>12886</v>
      </c>
      <c r="H4364" s="385">
        <v>10.92</v>
      </c>
      <c r="I4364" s="358" t="s">
        <v>12893</v>
      </c>
      <c r="J4364" s="358" t="s">
        <v>12888</v>
      </c>
      <c r="K4364" s="358" t="s">
        <v>13558</v>
      </c>
      <c r="L4364" s="362">
        <v>41148</v>
      </c>
      <c r="N4364" s="362">
        <v>41148</v>
      </c>
      <c r="P4364" s="356" t="s">
        <v>13605</v>
      </c>
    </row>
    <row r="4365" spans="1:16" x14ac:dyDescent="0.2">
      <c r="A4365" s="356" t="s">
        <v>11237</v>
      </c>
      <c r="B4365" s="356" t="s">
        <v>21247</v>
      </c>
      <c r="C4365" s="358" t="s">
        <v>12965</v>
      </c>
      <c r="D4365" s="358" t="s">
        <v>12966</v>
      </c>
      <c r="E4365" s="358" t="s">
        <v>13246</v>
      </c>
      <c r="G4365" s="358" t="s">
        <v>12886</v>
      </c>
      <c r="H4365" s="385">
        <v>12.96</v>
      </c>
      <c r="I4365" s="358" t="s">
        <v>12893</v>
      </c>
      <c r="J4365" s="358" t="s">
        <v>12888</v>
      </c>
      <c r="K4365" s="358" t="s">
        <v>13558</v>
      </c>
      <c r="L4365" s="362">
        <v>41087</v>
      </c>
      <c r="N4365" s="362">
        <v>41087</v>
      </c>
      <c r="P4365" s="356" t="s">
        <v>13605</v>
      </c>
    </row>
    <row r="4366" spans="1:16" x14ac:dyDescent="0.2">
      <c r="A4366" s="356" t="s">
        <v>11238</v>
      </c>
      <c r="B4366" s="356" t="s">
        <v>21248</v>
      </c>
      <c r="C4366" s="358" t="s">
        <v>14157</v>
      </c>
      <c r="D4366" s="358" t="s">
        <v>12931</v>
      </c>
      <c r="E4366" s="358" t="s">
        <v>21249</v>
      </c>
      <c r="G4366" s="358" t="s">
        <v>12886</v>
      </c>
      <c r="H4366" s="385">
        <v>7.61</v>
      </c>
      <c r="I4366" s="358" t="s">
        <v>12893</v>
      </c>
      <c r="J4366" s="358" t="s">
        <v>12888</v>
      </c>
      <c r="K4366" s="358" t="s">
        <v>13558</v>
      </c>
      <c r="L4366" s="362">
        <v>41152</v>
      </c>
      <c r="N4366" s="362">
        <v>41152</v>
      </c>
      <c r="P4366" s="356" t="s">
        <v>13605</v>
      </c>
    </row>
    <row r="4367" spans="1:16" x14ac:dyDescent="0.2">
      <c r="A4367" s="356" t="s">
        <v>11239</v>
      </c>
      <c r="B4367" s="356" t="s">
        <v>21250</v>
      </c>
      <c r="C4367" s="358" t="s">
        <v>12905</v>
      </c>
      <c r="D4367" s="358" t="s">
        <v>13075</v>
      </c>
      <c r="E4367" s="358" t="s">
        <v>21251</v>
      </c>
      <c r="G4367" s="358" t="s">
        <v>12886</v>
      </c>
      <c r="H4367" s="385">
        <v>7.65</v>
      </c>
      <c r="I4367" s="358" t="s">
        <v>12893</v>
      </c>
      <c r="J4367" s="358" t="s">
        <v>12888</v>
      </c>
      <c r="K4367" s="358" t="s">
        <v>13558</v>
      </c>
      <c r="L4367" s="362">
        <v>41197</v>
      </c>
      <c r="N4367" s="362">
        <v>41197</v>
      </c>
      <c r="P4367" s="356" t="s">
        <v>13605</v>
      </c>
    </row>
    <row r="4368" spans="1:16" x14ac:dyDescent="0.2">
      <c r="A4368" s="356" t="s">
        <v>11240</v>
      </c>
      <c r="B4368" s="356" t="s">
        <v>21252</v>
      </c>
      <c r="C4368" s="358" t="s">
        <v>12905</v>
      </c>
      <c r="D4368" s="358" t="s">
        <v>13075</v>
      </c>
      <c r="E4368" s="358" t="s">
        <v>21253</v>
      </c>
      <c r="G4368" s="358" t="s">
        <v>12886</v>
      </c>
      <c r="H4368" s="385">
        <v>6.12</v>
      </c>
      <c r="I4368" s="358" t="s">
        <v>12893</v>
      </c>
      <c r="J4368" s="358" t="s">
        <v>12888</v>
      </c>
      <c r="K4368" s="358" t="s">
        <v>13558</v>
      </c>
      <c r="L4368" s="362">
        <v>41086</v>
      </c>
      <c r="N4368" s="362">
        <v>41086</v>
      </c>
      <c r="P4368" s="356" t="s">
        <v>13605</v>
      </c>
    </row>
    <row r="4369" spans="1:16" x14ac:dyDescent="0.2">
      <c r="A4369" s="356" t="s">
        <v>11241</v>
      </c>
      <c r="B4369" s="356" t="s">
        <v>21254</v>
      </c>
      <c r="C4369" s="358" t="s">
        <v>12965</v>
      </c>
      <c r="D4369" s="358" t="s">
        <v>12966</v>
      </c>
      <c r="E4369" s="358" t="s">
        <v>21255</v>
      </c>
      <c r="G4369" s="358" t="s">
        <v>12886</v>
      </c>
      <c r="H4369" s="385">
        <v>8.58</v>
      </c>
      <c r="I4369" s="358" t="s">
        <v>12893</v>
      </c>
      <c r="J4369" s="358" t="s">
        <v>12888</v>
      </c>
      <c r="K4369" s="358" t="s">
        <v>13558</v>
      </c>
      <c r="L4369" s="362">
        <v>41208</v>
      </c>
      <c r="N4369" s="362">
        <v>41208</v>
      </c>
      <c r="P4369" s="356" t="s">
        <v>13605</v>
      </c>
    </row>
    <row r="4370" spans="1:16" x14ac:dyDescent="0.2">
      <c r="A4370" s="356" t="s">
        <v>11242</v>
      </c>
      <c r="B4370" s="356" t="s">
        <v>21256</v>
      </c>
      <c r="C4370" s="358" t="s">
        <v>12953</v>
      </c>
      <c r="D4370" s="358" t="s">
        <v>12931</v>
      </c>
      <c r="E4370" s="358" t="s">
        <v>21257</v>
      </c>
      <c r="G4370" s="358" t="s">
        <v>12886</v>
      </c>
      <c r="H4370" s="385">
        <v>13.72</v>
      </c>
      <c r="I4370" s="358" t="s">
        <v>12893</v>
      </c>
      <c r="J4370" s="358" t="s">
        <v>12888</v>
      </c>
      <c r="K4370" s="358" t="s">
        <v>13558</v>
      </c>
      <c r="L4370" s="362">
        <v>41181</v>
      </c>
      <c r="N4370" s="362">
        <v>41181</v>
      </c>
      <c r="P4370" s="356" t="s">
        <v>14019</v>
      </c>
    </row>
    <row r="4371" spans="1:16" x14ac:dyDescent="0.2">
      <c r="A4371" s="356" t="s">
        <v>11243</v>
      </c>
      <c r="B4371" s="356" t="s">
        <v>21258</v>
      </c>
      <c r="C4371" s="358" t="s">
        <v>12972</v>
      </c>
      <c r="D4371" s="358" t="s">
        <v>12973</v>
      </c>
      <c r="E4371" s="358" t="s">
        <v>21259</v>
      </c>
      <c r="G4371" s="358" t="s">
        <v>12886</v>
      </c>
      <c r="H4371" s="385">
        <v>6.125</v>
      </c>
      <c r="I4371" s="358" t="s">
        <v>12893</v>
      </c>
      <c r="J4371" s="358" t="s">
        <v>12888</v>
      </c>
      <c r="K4371" s="358" t="s">
        <v>13558</v>
      </c>
      <c r="L4371" s="362">
        <v>41209</v>
      </c>
      <c r="N4371" s="362">
        <v>41209</v>
      </c>
      <c r="P4371" s="356" t="s">
        <v>13605</v>
      </c>
    </row>
    <row r="4372" spans="1:16" x14ac:dyDescent="0.2">
      <c r="A4372" s="356" t="s">
        <v>11244</v>
      </c>
      <c r="B4372" s="356" t="s">
        <v>21260</v>
      </c>
      <c r="C4372" s="358" t="s">
        <v>13330</v>
      </c>
      <c r="D4372" s="358" t="s">
        <v>12984</v>
      </c>
      <c r="E4372" s="358" t="s">
        <v>21261</v>
      </c>
      <c r="G4372" s="358" t="s">
        <v>12886</v>
      </c>
      <c r="H4372" s="385">
        <v>9.6199999999999992</v>
      </c>
      <c r="I4372" s="358" t="s">
        <v>12893</v>
      </c>
      <c r="J4372" s="358" t="s">
        <v>12888</v>
      </c>
      <c r="K4372" s="358" t="s">
        <v>13558</v>
      </c>
      <c r="L4372" s="362">
        <v>41146</v>
      </c>
      <c r="N4372" s="362">
        <v>41146</v>
      </c>
      <c r="P4372" s="356" t="s">
        <v>13605</v>
      </c>
    </row>
    <row r="4373" spans="1:16" x14ac:dyDescent="0.2">
      <c r="A4373" s="356" t="s">
        <v>11245</v>
      </c>
      <c r="B4373" s="356" t="s">
        <v>21262</v>
      </c>
      <c r="C4373" s="358" t="s">
        <v>13202</v>
      </c>
      <c r="D4373" s="358" t="s">
        <v>12984</v>
      </c>
      <c r="E4373" s="358" t="s">
        <v>21263</v>
      </c>
      <c r="G4373" s="358" t="s">
        <v>12886</v>
      </c>
      <c r="H4373" s="385">
        <v>12.72</v>
      </c>
      <c r="I4373" s="358" t="s">
        <v>12893</v>
      </c>
      <c r="J4373" s="358" t="s">
        <v>12888</v>
      </c>
      <c r="K4373" s="358" t="s">
        <v>13558</v>
      </c>
      <c r="L4373" s="362">
        <v>41181</v>
      </c>
      <c r="N4373" s="362">
        <v>41181</v>
      </c>
      <c r="P4373" s="356" t="s">
        <v>14019</v>
      </c>
    </row>
    <row r="4374" spans="1:16" x14ac:dyDescent="0.2">
      <c r="A4374" s="356" t="s">
        <v>11246</v>
      </c>
      <c r="B4374" s="356" t="s">
        <v>21264</v>
      </c>
      <c r="C4374" s="358" t="s">
        <v>14157</v>
      </c>
      <c r="D4374" s="358" t="s">
        <v>12931</v>
      </c>
      <c r="E4374" s="358" t="s">
        <v>15233</v>
      </c>
      <c r="G4374" s="358" t="s">
        <v>12886</v>
      </c>
      <c r="H4374" s="385">
        <v>7.2</v>
      </c>
      <c r="I4374" s="358" t="s">
        <v>12893</v>
      </c>
      <c r="J4374" s="358" t="s">
        <v>12888</v>
      </c>
      <c r="K4374" s="358" t="s">
        <v>13558</v>
      </c>
      <c r="L4374" s="362">
        <v>41169</v>
      </c>
      <c r="N4374" s="362">
        <v>41169</v>
      </c>
      <c r="P4374" s="356" t="s">
        <v>13605</v>
      </c>
    </row>
    <row r="4375" spans="1:16" x14ac:dyDescent="0.2">
      <c r="A4375" s="356" t="s">
        <v>11247</v>
      </c>
      <c r="B4375" s="356" t="s">
        <v>21265</v>
      </c>
      <c r="C4375" s="358" t="s">
        <v>13374</v>
      </c>
      <c r="D4375" s="358" t="s">
        <v>12916</v>
      </c>
      <c r="E4375" s="358" t="s">
        <v>16252</v>
      </c>
      <c r="G4375" s="358" t="s">
        <v>12886</v>
      </c>
      <c r="H4375" s="385">
        <v>10.08</v>
      </c>
      <c r="I4375" s="358" t="s">
        <v>12893</v>
      </c>
      <c r="J4375" s="358" t="s">
        <v>12888</v>
      </c>
      <c r="K4375" s="358" t="s">
        <v>13558</v>
      </c>
      <c r="L4375" s="362">
        <v>40998</v>
      </c>
      <c r="N4375" s="362">
        <v>40998</v>
      </c>
      <c r="P4375" s="356" t="s">
        <v>14019</v>
      </c>
    </row>
    <row r="4376" spans="1:16" x14ac:dyDescent="0.2">
      <c r="A4376" s="356" t="s">
        <v>11248</v>
      </c>
      <c r="B4376" s="356" t="s">
        <v>21266</v>
      </c>
      <c r="C4376" s="358" t="s">
        <v>12905</v>
      </c>
      <c r="D4376" s="358" t="s">
        <v>12987</v>
      </c>
      <c r="E4376" s="358" t="s">
        <v>21267</v>
      </c>
      <c r="G4376" s="358" t="s">
        <v>12886</v>
      </c>
      <c r="H4376" s="385">
        <v>7.35</v>
      </c>
      <c r="I4376" s="358" t="s">
        <v>12893</v>
      </c>
      <c r="J4376" s="358" t="s">
        <v>12888</v>
      </c>
      <c r="K4376" s="358" t="s">
        <v>13558</v>
      </c>
      <c r="L4376" s="362">
        <v>41131</v>
      </c>
      <c r="N4376" s="362">
        <v>41131</v>
      </c>
      <c r="P4376" s="356" t="s">
        <v>13605</v>
      </c>
    </row>
    <row r="4377" spans="1:16" x14ac:dyDescent="0.2">
      <c r="A4377" s="356" t="s">
        <v>11249</v>
      </c>
      <c r="B4377" s="356" t="s">
        <v>21268</v>
      </c>
      <c r="C4377" s="358" t="s">
        <v>12905</v>
      </c>
      <c r="D4377" s="358" t="s">
        <v>12987</v>
      </c>
      <c r="E4377" s="358" t="s">
        <v>21269</v>
      </c>
      <c r="G4377" s="358" t="s">
        <v>12886</v>
      </c>
      <c r="H4377" s="385">
        <v>4.9000000000000004</v>
      </c>
      <c r="I4377" s="358" t="s">
        <v>12893</v>
      </c>
      <c r="J4377" s="358" t="s">
        <v>12888</v>
      </c>
      <c r="K4377" s="358" t="s">
        <v>13558</v>
      </c>
      <c r="L4377" s="362">
        <v>41146</v>
      </c>
      <c r="N4377" s="362">
        <v>41146</v>
      </c>
      <c r="P4377" s="356" t="s">
        <v>14019</v>
      </c>
    </row>
    <row r="4378" spans="1:16" x14ac:dyDescent="0.2">
      <c r="A4378" s="356" t="s">
        <v>11250</v>
      </c>
      <c r="B4378" s="356" t="s">
        <v>21270</v>
      </c>
      <c r="C4378" s="358" t="s">
        <v>13230</v>
      </c>
      <c r="D4378" s="358" t="s">
        <v>13231</v>
      </c>
      <c r="E4378" s="358" t="s">
        <v>21271</v>
      </c>
      <c r="G4378" s="358" t="s">
        <v>12886</v>
      </c>
      <c r="H4378" s="385">
        <v>4.8</v>
      </c>
      <c r="I4378" s="358" t="s">
        <v>12893</v>
      </c>
      <c r="J4378" s="358" t="s">
        <v>12888</v>
      </c>
      <c r="K4378" s="358" t="s">
        <v>13558</v>
      </c>
      <c r="L4378" s="362">
        <v>41087</v>
      </c>
      <c r="N4378" s="362">
        <v>41087</v>
      </c>
      <c r="P4378" s="356" t="s">
        <v>14019</v>
      </c>
    </row>
    <row r="4379" spans="1:16" x14ac:dyDescent="0.2">
      <c r="A4379" s="356" t="s">
        <v>11251</v>
      </c>
      <c r="B4379" s="356" t="s">
        <v>21272</v>
      </c>
      <c r="C4379" s="358" t="s">
        <v>14190</v>
      </c>
      <c r="D4379" s="358" t="s">
        <v>12931</v>
      </c>
      <c r="E4379" s="358" t="s">
        <v>18056</v>
      </c>
      <c r="G4379" s="358" t="s">
        <v>12886</v>
      </c>
      <c r="H4379" s="385">
        <v>10.535</v>
      </c>
      <c r="I4379" s="358" t="s">
        <v>12893</v>
      </c>
      <c r="J4379" s="358" t="s">
        <v>12888</v>
      </c>
      <c r="K4379" s="358" t="s">
        <v>13558</v>
      </c>
      <c r="L4379" s="362">
        <v>41197</v>
      </c>
      <c r="N4379" s="362">
        <v>41197</v>
      </c>
      <c r="P4379" s="356" t="s">
        <v>14019</v>
      </c>
    </row>
    <row r="4380" spans="1:16" x14ac:dyDescent="0.2">
      <c r="A4380" s="356" t="s">
        <v>11252</v>
      </c>
      <c r="B4380" s="356" t="s">
        <v>21273</v>
      </c>
      <c r="C4380" s="358" t="s">
        <v>12962</v>
      </c>
      <c r="D4380" s="358" t="s">
        <v>12963</v>
      </c>
      <c r="E4380" s="358" t="s">
        <v>21274</v>
      </c>
      <c r="G4380" s="358" t="s">
        <v>12886</v>
      </c>
      <c r="H4380" s="385">
        <v>5.04</v>
      </c>
      <c r="I4380" s="358" t="s">
        <v>12893</v>
      </c>
      <c r="J4380" s="358" t="s">
        <v>12888</v>
      </c>
      <c r="K4380" s="358" t="s">
        <v>13558</v>
      </c>
      <c r="L4380" s="362">
        <v>41180</v>
      </c>
      <c r="N4380" s="362">
        <v>41180</v>
      </c>
      <c r="P4380" s="356" t="s">
        <v>13605</v>
      </c>
    </row>
    <row r="4381" spans="1:16" x14ac:dyDescent="0.2">
      <c r="A4381" s="356" t="s">
        <v>11253</v>
      </c>
      <c r="B4381" s="356" t="s">
        <v>21275</v>
      </c>
      <c r="C4381" s="358" t="s">
        <v>12933</v>
      </c>
      <c r="D4381" s="358" t="s">
        <v>12934</v>
      </c>
      <c r="E4381" s="358" t="s">
        <v>21276</v>
      </c>
      <c r="G4381" s="358" t="s">
        <v>12886</v>
      </c>
      <c r="H4381" s="385">
        <v>9.8699999999999992</v>
      </c>
      <c r="I4381" s="358" t="s">
        <v>12893</v>
      </c>
      <c r="J4381" s="358" t="s">
        <v>12888</v>
      </c>
      <c r="K4381" s="358" t="s">
        <v>13558</v>
      </c>
      <c r="L4381" s="362">
        <v>41116</v>
      </c>
      <c r="N4381" s="362">
        <v>41116</v>
      </c>
      <c r="P4381" s="356" t="s">
        <v>14019</v>
      </c>
    </row>
    <row r="4382" spans="1:16" x14ac:dyDescent="0.2">
      <c r="A4382" s="356" t="s">
        <v>11254</v>
      </c>
      <c r="B4382" s="356" t="s">
        <v>21277</v>
      </c>
      <c r="C4382" s="358" t="s">
        <v>12983</v>
      </c>
      <c r="D4382" s="358" t="s">
        <v>12984</v>
      </c>
      <c r="E4382" s="358" t="s">
        <v>21278</v>
      </c>
      <c r="G4382" s="358" t="s">
        <v>12886</v>
      </c>
      <c r="H4382" s="385">
        <v>3.6</v>
      </c>
      <c r="I4382" s="358" t="s">
        <v>12893</v>
      </c>
      <c r="J4382" s="358" t="s">
        <v>12888</v>
      </c>
      <c r="K4382" s="358" t="s">
        <v>13558</v>
      </c>
      <c r="L4382" s="362">
        <v>41038</v>
      </c>
      <c r="N4382" s="362">
        <v>41038</v>
      </c>
      <c r="P4382" s="356" t="s">
        <v>13605</v>
      </c>
    </row>
    <row r="4383" spans="1:16" x14ac:dyDescent="0.2">
      <c r="A4383" s="356" t="s">
        <v>11255</v>
      </c>
      <c r="B4383" s="356" t="s">
        <v>21279</v>
      </c>
      <c r="C4383" s="358" t="s">
        <v>13683</v>
      </c>
      <c r="D4383" s="358" t="s">
        <v>13245</v>
      </c>
      <c r="E4383" s="358" t="s">
        <v>21280</v>
      </c>
      <c r="G4383" s="358" t="s">
        <v>12886</v>
      </c>
      <c r="H4383" s="385">
        <v>5.28</v>
      </c>
      <c r="I4383" s="358" t="s">
        <v>12893</v>
      </c>
      <c r="J4383" s="358" t="s">
        <v>12888</v>
      </c>
      <c r="K4383" s="358" t="s">
        <v>13558</v>
      </c>
      <c r="L4383" s="362">
        <v>41178</v>
      </c>
      <c r="N4383" s="362">
        <v>41178</v>
      </c>
      <c r="P4383" s="356" t="s">
        <v>13605</v>
      </c>
    </row>
    <row r="4384" spans="1:16" x14ac:dyDescent="0.2">
      <c r="A4384" s="356" t="s">
        <v>11256</v>
      </c>
      <c r="B4384" s="356" t="s">
        <v>21281</v>
      </c>
      <c r="C4384" s="358" t="s">
        <v>12905</v>
      </c>
      <c r="D4384" s="358" t="s">
        <v>12949</v>
      </c>
      <c r="E4384" s="358" t="s">
        <v>21282</v>
      </c>
      <c r="G4384" s="358" t="s">
        <v>12886</v>
      </c>
      <c r="H4384" s="385">
        <v>8.33</v>
      </c>
      <c r="I4384" s="358" t="s">
        <v>12893</v>
      </c>
      <c r="J4384" s="358" t="s">
        <v>12888</v>
      </c>
      <c r="K4384" s="358" t="s">
        <v>13558</v>
      </c>
      <c r="L4384" s="362">
        <v>41151</v>
      </c>
      <c r="N4384" s="362">
        <v>41151</v>
      </c>
      <c r="P4384" s="356" t="s">
        <v>13605</v>
      </c>
    </row>
    <row r="4385" spans="1:16" x14ac:dyDescent="0.2">
      <c r="A4385" s="356" t="s">
        <v>11257</v>
      </c>
      <c r="B4385" s="356" t="s">
        <v>21283</v>
      </c>
      <c r="C4385" s="358" t="s">
        <v>12905</v>
      </c>
      <c r="D4385" s="358" t="s">
        <v>13152</v>
      </c>
      <c r="E4385" s="358" t="s">
        <v>21284</v>
      </c>
      <c r="G4385" s="358" t="s">
        <v>12886</v>
      </c>
      <c r="H4385" s="385">
        <v>21.12</v>
      </c>
      <c r="I4385" s="358" t="s">
        <v>12893</v>
      </c>
      <c r="J4385" s="358" t="s">
        <v>12888</v>
      </c>
      <c r="K4385" s="358" t="s">
        <v>13558</v>
      </c>
      <c r="L4385" s="362">
        <v>40998</v>
      </c>
      <c r="N4385" s="362">
        <v>40998</v>
      </c>
      <c r="P4385" s="356" t="s">
        <v>13605</v>
      </c>
    </row>
    <row r="4386" spans="1:16" x14ac:dyDescent="0.2">
      <c r="A4386" s="356" t="s">
        <v>11258</v>
      </c>
      <c r="B4386" s="356" t="s">
        <v>21285</v>
      </c>
      <c r="C4386" s="358" t="s">
        <v>12883</v>
      </c>
      <c r="D4386" s="358" t="s">
        <v>12884</v>
      </c>
      <c r="E4386" s="358" t="s">
        <v>21286</v>
      </c>
      <c r="G4386" s="358" t="s">
        <v>12886</v>
      </c>
      <c r="H4386" s="385">
        <v>37.130000000000003</v>
      </c>
      <c r="I4386" s="358" t="s">
        <v>12893</v>
      </c>
      <c r="J4386" s="358" t="s">
        <v>12888</v>
      </c>
      <c r="K4386" s="358" t="s">
        <v>13558</v>
      </c>
      <c r="L4386" s="362">
        <v>40907</v>
      </c>
      <c r="N4386" s="362">
        <v>40907</v>
      </c>
      <c r="P4386" s="356" t="s">
        <v>13605</v>
      </c>
    </row>
    <row r="4387" spans="1:16" x14ac:dyDescent="0.2">
      <c r="A4387" s="356" t="s">
        <v>11259</v>
      </c>
      <c r="B4387" s="356" t="s">
        <v>21287</v>
      </c>
      <c r="C4387" s="358" t="s">
        <v>13612</v>
      </c>
      <c r="D4387" s="358" t="s">
        <v>13613</v>
      </c>
      <c r="E4387" s="358" t="s">
        <v>14995</v>
      </c>
      <c r="G4387" s="358" t="s">
        <v>12886</v>
      </c>
      <c r="H4387" s="385">
        <v>16.079999999999998</v>
      </c>
      <c r="I4387" s="358" t="s">
        <v>12887</v>
      </c>
      <c r="J4387" s="358" t="s">
        <v>12888</v>
      </c>
      <c r="K4387" s="358" t="s">
        <v>13558</v>
      </c>
      <c r="L4387" s="362">
        <v>41121</v>
      </c>
      <c r="N4387" s="362">
        <v>41121</v>
      </c>
      <c r="P4387" s="356" t="s">
        <v>13605</v>
      </c>
    </row>
    <row r="4388" spans="1:16" x14ac:dyDescent="0.2">
      <c r="A4388" s="356" t="s">
        <v>11260</v>
      </c>
      <c r="B4388" s="356" t="s">
        <v>21288</v>
      </c>
      <c r="C4388" s="358" t="s">
        <v>12962</v>
      </c>
      <c r="D4388" s="358" t="s">
        <v>12963</v>
      </c>
      <c r="E4388" s="358" t="s">
        <v>18559</v>
      </c>
      <c r="G4388" s="358" t="s">
        <v>12886</v>
      </c>
      <c r="H4388" s="385">
        <v>90.1</v>
      </c>
      <c r="I4388" s="358" t="s">
        <v>12887</v>
      </c>
      <c r="J4388" s="358" t="s">
        <v>12888</v>
      </c>
      <c r="K4388" s="358" t="s">
        <v>13558</v>
      </c>
      <c r="L4388" s="362">
        <v>40976</v>
      </c>
      <c r="N4388" s="362">
        <v>40976</v>
      </c>
      <c r="P4388" s="356" t="s">
        <v>13605</v>
      </c>
    </row>
    <row r="4389" spans="1:16" x14ac:dyDescent="0.2">
      <c r="A4389" s="356" t="s">
        <v>11261</v>
      </c>
      <c r="B4389" s="356" t="s">
        <v>21289</v>
      </c>
      <c r="C4389" s="358" t="s">
        <v>13800</v>
      </c>
      <c r="D4389" s="358" t="s">
        <v>13801</v>
      </c>
      <c r="E4389" s="358" t="s">
        <v>21290</v>
      </c>
      <c r="G4389" s="358" t="s">
        <v>12886</v>
      </c>
      <c r="H4389" s="385">
        <v>10.8</v>
      </c>
      <c r="I4389" s="358" t="s">
        <v>12893</v>
      </c>
      <c r="J4389" s="358" t="s">
        <v>12888</v>
      </c>
      <c r="K4389" s="358" t="s">
        <v>13558</v>
      </c>
      <c r="L4389" s="362">
        <v>41234</v>
      </c>
      <c r="N4389" s="362">
        <v>41234</v>
      </c>
      <c r="P4389" s="356" t="s">
        <v>13605</v>
      </c>
    </row>
    <row r="4390" spans="1:16" x14ac:dyDescent="0.2">
      <c r="A4390" s="356" t="s">
        <v>11262</v>
      </c>
      <c r="B4390" s="356" t="s">
        <v>21291</v>
      </c>
      <c r="C4390" s="358" t="s">
        <v>13758</v>
      </c>
      <c r="D4390" s="358" t="s">
        <v>13759</v>
      </c>
      <c r="E4390" s="358" t="s">
        <v>21292</v>
      </c>
      <c r="G4390" s="358" t="s">
        <v>12886</v>
      </c>
      <c r="H4390" s="385">
        <v>17.414999999999999</v>
      </c>
      <c r="I4390" s="358" t="s">
        <v>12893</v>
      </c>
      <c r="J4390" s="358" t="s">
        <v>12888</v>
      </c>
      <c r="K4390" s="358" t="s">
        <v>13558</v>
      </c>
      <c r="L4390" s="362">
        <v>41135</v>
      </c>
      <c r="N4390" s="362">
        <v>41135</v>
      </c>
      <c r="P4390" s="356" t="s">
        <v>14019</v>
      </c>
    </row>
    <row r="4391" spans="1:16" x14ac:dyDescent="0.2">
      <c r="A4391" s="356" t="s">
        <v>11263</v>
      </c>
      <c r="B4391" s="356" t="s">
        <v>21293</v>
      </c>
      <c r="C4391" s="358" t="s">
        <v>13970</v>
      </c>
      <c r="D4391" s="358" t="s">
        <v>12910</v>
      </c>
      <c r="E4391" s="358" t="s">
        <v>20735</v>
      </c>
      <c r="G4391" s="358" t="s">
        <v>12886</v>
      </c>
      <c r="H4391" s="385">
        <v>2.82</v>
      </c>
      <c r="I4391" s="358" t="s">
        <v>12893</v>
      </c>
      <c r="J4391" s="358" t="s">
        <v>12888</v>
      </c>
      <c r="K4391" s="358" t="s">
        <v>13558</v>
      </c>
      <c r="L4391" s="362">
        <v>41212</v>
      </c>
      <c r="N4391" s="362">
        <v>41212</v>
      </c>
      <c r="P4391" s="356" t="s">
        <v>14019</v>
      </c>
    </row>
    <row r="4392" spans="1:16" x14ac:dyDescent="0.2">
      <c r="A4392" s="356" t="s">
        <v>11264</v>
      </c>
      <c r="B4392" s="356" t="s">
        <v>21294</v>
      </c>
      <c r="C4392" s="358" t="s">
        <v>14157</v>
      </c>
      <c r="D4392" s="358" t="s">
        <v>12931</v>
      </c>
      <c r="E4392" s="358" t="s">
        <v>21295</v>
      </c>
      <c r="G4392" s="358" t="s">
        <v>12886</v>
      </c>
      <c r="H4392" s="385">
        <v>8.16</v>
      </c>
      <c r="I4392" s="358" t="s">
        <v>12893</v>
      </c>
      <c r="J4392" s="358" t="s">
        <v>12888</v>
      </c>
      <c r="K4392" s="358" t="s">
        <v>13558</v>
      </c>
      <c r="L4392" s="362">
        <v>41152</v>
      </c>
      <c r="N4392" s="362">
        <v>41152</v>
      </c>
      <c r="P4392" s="356" t="s">
        <v>13605</v>
      </c>
    </row>
    <row r="4393" spans="1:16" x14ac:dyDescent="0.2">
      <c r="A4393" s="356" t="s">
        <v>11265</v>
      </c>
      <c r="B4393" s="356" t="s">
        <v>21296</v>
      </c>
      <c r="C4393" s="358" t="s">
        <v>12905</v>
      </c>
      <c r="D4393" s="358" t="s">
        <v>13075</v>
      </c>
      <c r="E4393" s="358" t="s">
        <v>21297</v>
      </c>
      <c r="G4393" s="358" t="s">
        <v>12886</v>
      </c>
      <c r="H4393" s="385">
        <v>5.6349999999999998</v>
      </c>
      <c r="I4393" s="358" t="s">
        <v>12893</v>
      </c>
      <c r="J4393" s="358" t="s">
        <v>12888</v>
      </c>
      <c r="K4393" s="358" t="s">
        <v>13558</v>
      </c>
      <c r="L4393" s="362">
        <v>41151</v>
      </c>
      <c r="N4393" s="362">
        <v>41151</v>
      </c>
      <c r="P4393" s="356" t="s">
        <v>13605</v>
      </c>
    </row>
    <row r="4394" spans="1:16" x14ac:dyDescent="0.2">
      <c r="A4394" s="356" t="s">
        <v>11266</v>
      </c>
      <c r="B4394" s="356" t="s">
        <v>21298</v>
      </c>
      <c r="C4394" s="358" t="s">
        <v>15457</v>
      </c>
      <c r="D4394" s="358" t="s">
        <v>12931</v>
      </c>
      <c r="E4394" s="358" t="s">
        <v>21299</v>
      </c>
      <c r="G4394" s="358" t="s">
        <v>12886</v>
      </c>
      <c r="H4394" s="385">
        <v>5.88</v>
      </c>
      <c r="I4394" s="358" t="s">
        <v>12893</v>
      </c>
      <c r="J4394" s="358" t="s">
        <v>12888</v>
      </c>
      <c r="K4394" s="358" t="s">
        <v>13558</v>
      </c>
      <c r="L4394" s="362">
        <v>41201</v>
      </c>
      <c r="N4394" s="362">
        <v>41201</v>
      </c>
      <c r="P4394" s="356" t="s">
        <v>13605</v>
      </c>
    </row>
    <row r="4395" spans="1:16" x14ac:dyDescent="0.2">
      <c r="A4395" s="356" t="s">
        <v>11267</v>
      </c>
      <c r="B4395" s="356" t="s">
        <v>21300</v>
      </c>
      <c r="C4395" s="358" t="s">
        <v>12933</v>
      </c>
      <c r="D4395" s="358" t="s">
        <v>12934</v>
      </c>
      <c r="E4395" s="358" t="s">
        <v>21301</v>
      </c>
      <c r="G4395" s="358" t="s">
        <v>12886</v>
      </c>
      <c r="H4395" s="385">
        <v>8.19</v>
      </c>
      <c r="I4395" s="358" t="s">
        <v>12893</v>
      </c>
      <c r="J4395" s="358" t="s">
        <v>12888</v>
      </c>
      <c r="K4395" s="358" t="s">
        <v>13558</v>
      </c>
      <c r="L4395" s="362">
        <v>41110</v>
      </c>
      <c r="N4395" s="362">
        <v>41110</v>
      </c>
      <c r="P4395" s="356" t="s">
        <v>13605</v>
      </c>
    </row>
    <row r="4396" spans="1:16" x14ac:dyDescent="0.2">
      <c r="A4396" s="356" t="s">
        <v>11268</v>
      </c>
      <c r="B4396" s="356" t="s">
        <v>21302</v>
      </c>
      <c r="C4396" s="358" t="s">
        <v>14630</v>
      </c>
      <c r="D4396" s="358" t="s">
        <v>12899</v>
      </c>
      <c r="E4396" s="358" t="s">
        <v>21303</v>
      </c>
      <c r="G4396" s="358" t="s">
        <v>12886</v>
      </c>
      <c r="H4396" s="385">
        <v>5.76</v>
      </c>
      <c r="I4396" s="358" t="s">
        <v>12893</v>
      </c>
      <c r="J4396" s="358" t="s">
        <v>12888</v>
      </c>
      <c r="K4396" s="358" t="s">
        <v>13558</v>
      </c>
      <c r="L4396" s="362">
        <v>41170</v>
      </c>
      <c r="N4396" s="362">
        <v>41170</v>
      </c>
      <c r="P4396" s="356" t="s">
        <v>13605</v>
      </c>
    </row>
    <row r="4397" spans="1:16" x14ac:dyDescent="0.2">
      <c r="A4397" s="356" t="s">
        <v>11269</v>
      </c>
      <c r="B4397" s="356" t="s">
        <v>21304</v>
      </c>
      <c r="C4397" s="358" t="s">
        <v>12890</v>
      </c>
      <c r="D4397" s="358" t="s">
        <v>12891</v>
      </c>
      <c r="E4397" s="358" t="s">
        <v>21305</v>
      </c>
      <c r="G4397" s="358" t="s">
        <v>12886</v>
      </c>
      <c r="H4397" s="385">
        <v>8.0850000000000009</v>
      </c>
      <c r="I4397" s="358" t="s">
        <v>12893</v>
      </c>
      <c r="J4397" s="358" t="s">
        <v>12888</v>
      </c>
      <c r="K4397" s="358" t="s">
        <v>13558</v>
      </c>
      <c r="L4397" s="362">
        <v>40996</v>
      </c>
      <c r="N4397" s="362">
        <v>40996</v>
      </c>
      <c r="P4397" s="356" t="s">
        <v>14019</v>
      </c>
    </row>
    <row r="4398" spans="1:16" x14ac:dyDescent="0.2">
      <c r="A4398" s="356" t="s">
        <v>11270</v>
      </c>
      <c r="B4398" s="356" t="s">
        <v>21306</v>
      </c>
      <c r="C4398" s="358" t="s">
        <v>12905</v>
      </c>
      <c r="D4398" s="358" t="s">
        <v>12987</v>
      </c>
      <c r="E4398" s="358" t="s">
        <v>21307</v>
      </c>
      <c r="G4398" s="358" t="s">
        <v>12886</v>
      </c>
      <c r="H4398" s="385">
        <v>4.9000000000000004</v>
      </c>
      <c r="I4398" s="358" t="s">
        <v>12893</v>
      </c>
      <c r="J4398" s="358" t="s">
        <v>12888</v>
      </c>
      <c r="K4398" s="358" t="s">
        <v>13558</v>
      </c>
      <c r="L4398" s="362">
        <v>41177</v>
      </c>
      <c r="N4398" s="362">
        <v>41177</v>
      </c>
      <c r="P4398" s="356" t="s">
        <v>14019</v>
      </c>
    </row>
    <row r="4399" spans="1:16" x14ac:dyDescent="0.2">
      <c r="A4399" s="356" t="s">
        <v>11271</v>
      </c>
      <c r="B4399" s="356" t="s">
        <v>21308</v>
      </c>
      <c r="C4399" s="358" t="s">
        <v>15378</v>
      </c>
      <c r="D4399" s="358" t="s">
        <v>12984</v>
      </c>
      <c r="E4399" s="358" t="s">
        <v>21309</v>
      </c>
      <c r="G4399" s="358" t="s">
        <v>12886</v>
      </c>
      <c r="H4399" s="385">
        <v>14</v>
      </c>
      <c r="I4399" s="358" t="s">
        <v>12893</v>
      </c>
      <c r="J4399" s="358" t="s">
        <v>12888</v>
      </c>
      <c r="K4399" s="358" t="s">
        <v>13558</v>
      </c>
      <c r="L4399" s="362">
        <v>41121</v>
      </c>
      <c r="N4399" s="362">
        <v>41121</v>
      </c>
      <c r="P4399" s="356" t="s">
        <v>13605</v>
      </c>
    </row>
    <row r="4400" spans="1:16" x14ac:dyDescent="0.2">
      <c r="A4400" s="356" t="s">
        <v>11272</v>
      </c>
      <c r="B4400" s="356" t="s">
        <v>21310</v>
      </c>
      <c r="C4400" s="358" t="s">
        <v>13374</v>
      </c>
      <c r="D4400" s="358" t="s">
        <v>12916</v>
      </c>
      <c r="E4400" s="358" t="s">
        <v>21311</v>
      </c>
      <c r="G4400" s="358" t="s">
        <v>12886</v>
      </c>
      <c r="H4400" s="385">
        <v>7.02</v>
      </c>
      <c r="I4400" s="358" t="s">
        <v>12893</v>
      </c>
      <c r="J4400" s="358" t="s">
        <v>12888</v>
      </c>
      <c r="K4400" s="358" t="s">
        <v>13558</v>
      </c>
      <c r="L4400" s="362">
        <v>41108</v>
      </c>
      <c r="N4400" s="362">
        <v>41108</v>
      </c>
      <c r="P4400" s="356" t="s">
        <v>13605</v>
      </c>
    </row>
    <row r="4401" spans="1:16" x14ac:dyDescent="0.2">
      <c r="A4401" s="356" t="s">
        <v>11273</v>
      </c>
      <c r="B4401" s="356" t="s">
        <v>21312</v>
      </c>
      <c r="C4401" s="358" t="s">
        <v>17180</v>
      </c>
      <c r="D4401" s="358" t="s">
        <v>12919</v>
      </c>
      <c r="E4401" s="358" t="s">
        <v>16538</v>
      </c>
      <c r="G4401" s="358" t="s">
        <v>12886</v>
      </c>
      <c r="H4401" s="385">
        <v>10.08</v>
      </c>
      <c r="I4401" s="358" t="s">
        <v>12893</v>
      </c>
      <c r="J4401" s="358" t="s">
        <v>12888</v>
      </c>
      <c r="K4401" s="358" t="s">
        <v>13558</v>
      </c>
      <c r="L4401" s="362">
        <v>41060</v>
      </c>
      <c r="N4401" s="362">
        <v>41060</v>
      </c>
      <c r="P4401" s="356" t="s">
        <v>13605</v>
      </c>
    </row>
    <row r="4402" spans="1:16" x14ac:dyDescent="0.2">
      <c r="A4402" s="356" t="s">
        <v>11274</v>
      </c>
      <c r="B4402" s="356" t="s">
        <v>21313</v>
      </c>
      <c r="C4402" s="358" t="s">
        <v>12905</v>
      </c>
      <c r="D4402" s="358" t="s">
        <v>13075</v>
      </c>
      <c r="E4402" s="358" t="s">
        <v>21314</v>
      </c>
      <c r="G4402" s="358" t="s">
        <v>12886</v>
      </c>
      <c r="H4402" s="385">
        <v>5.88</v>
      </c>
      <c r="I4402" s="358" t="s">
        <v>12893</v>
      </c>
      <c r="J4402" s="358" t="s">
        <v>12888</v>
      </c>
      <c r="K4402" s="358" t="s">
        <v>13558</v>
      </c>
      <c r="L4402" s="362">
        <v>41087</v>
      </c>
      <c r="N4402" s="362">
        <v>41087</v>
      </c>
      <c r="P4402" s="356" t="s">
        <v>13605</v>
      </c>
    </row>
    <row r="4403" spans="1:16" x14ac:dyDescent="0.2">
      <c r="A4403" s="356" t="s">
        <v>11275</v>
      </c>
      <c r="B4403" s="356" t="s">
        <v>21315</v>
      </c>
      <c r="C4403" s="358" t="s">
        <v>13585</v>
      </c>
      <c r="D4403" s="358" t="s">
        <v>12910</v>
      </c>
      <c r="E4403" s="358" t="s">
        <v>21316</v>
      </c>
      <c r="G4403" s="358" t="s">
        <v>12886</v>
      </c>
      <c r="H4403" s="385">
        <v>16.8</v>
      </c>
      <c r="I4403" s="358" t="s">
        <v>12893</v>
      </c>
      <c r="J4403" s="358" t="s">
        <v>12888</v>
      </c>
      <c r="K4403" s="358" t="s">
        <v>13558</v>
      </c>
      <c r="L4403" s="362">
        <v>41165</v>
      </c>
      <c r="N4403" s="362">
        <v>41165</v>
      </c>
      <c r="P4403" s="356" t="s">
        <v>13605</v>
      </c>
    </row>
    <row r="4404" spans="1:16" x14ac:dyDescent="0.2">
      <c r="A4404" s="356" t="s">
        <v>11276</v>
      </c>
      <c r="B4404" s="356" t="s">
        <v>21317</v>
      </c>
      <c r="C4404" s="358" t="s">
        <v>13095</v>
      </c>
      <c r="D4404" s="358" t="s">
        <v>12976</v>
      </c>
      <c r="E4404" s="358" t="s">
        <v>14698</v>
      </c>
      <c r="G4404" s="358" t="s">
        <v>12886</v>
      </c>
      <c r="H4404" s="385">
        <v>9.5549999999999997</v>
      </c>
      <c r="I4404" s="358" t="s">
        <v>12893</v>
      </c>
      <c r="J4404" s="358" t="s">
        <v>12888</v>
      </c>
      <c r="K4404" s="358" t="s">
        <v>13558</v>
      </c>
      <c r="L4404" s="362">
        <v>41142</v>
      </c>
      <c r="N4404" s="362">
        <v>41142</v>
      </c>
      <c r="P4404" s="356" t="s">
        <v>13605</v>
      </c>
    </row>
    <row r="4405" spans="1:16" x14ac:dyDescent="0.2">
      <c r="A4405" s="356" t="s">
        <v>11277</v>
      </c>
      <c r="B4405" s="356" t="s">
        <v>21318</v>
      </c>
      <c r="C4405" s="358" t="s">
        <v>13560</v>
      </c>
      <c r="D4405" s="358" t="s">
        <v>12916</v>
      </c>
      <c r="E4405" s="358" t="s">
        <v>19346</v>
      </c>
      <c r="G4405" s="358" t="s">
        <v>12886</v>
      </c>
      <c r="H4405" s="385">
        <v>9.5</v>
      </c>
      <c r="I4405" s="358" t="s">
        <v>12893</v>
      </c>
      <c r="J4405" s="358" t="s">
        <v>12888</v>
      </c>
      <c r="K4405" s="358" t="s">
        <v>13558</v>
      </c>
      <c r="L4405" s="362">
        <v>41208</v>
      </c>
      <c r="N4405" s="362">
        <v>41208</v>
      </c>
      <c r="P4405" s="356" t="s">
        <v>14019</v>
      </c>
    </row>
    <row r="4406" spans="1:16" x14ac:dyDescent="0.2">
      <c r="A4406" s="356" t="s">
        <v>11278</v>
      </c>
      <c r="B4406" s="356" t="s">
        <v>21319</v>
      </c>
      <c r="C4406" s="358" t="s">
        <v>14951</v>
      </c>
      <c r="D4406" s="358" t="s">
        <v>12919</v>
      </c>
      <c r="E4406" s="358" t="s">
        <v>21320</v>
      </c>
      <c r="G4406" s="358" t="s">
        <v>12886</v>
      </c>
      <c r="H4406" s="385">
        <v>12.1</v>
      </c>
      <c r="I4406" s="358" t="s">
        <v>12893</v>
      </c>
      <c r="J4406" s="358" t="s">
        <v>12888</v>
      </c>
      <c r="K4406" s="358" t="s">
        <v>13558</v>
      </c>
      <c r="L4406" s="362">
        <v>41142</v>
      </c>
      <c r="N4406" s="362">
        <v>41142</v>
      </c>
      <c r="P4406" s="356" t="s">
        <v>13605</v>
      </c>
    </row>
    <row r="4407" spans="1:16" x14ac:dyDescent="0.2">
      <c r="A4407" s="356" t="s">
        <v>11279</v>
      </c>
      <c r="B4407" s="356" t="s">
        <v>21321</v>
      </c>
      <c r="C4407" s="358" t="s">
        <v>13578</v>
      </c>
      <c r="D4407" s="358" t="s">
        <v>12931</v>
      </c>
      <c r="E4407" s="358" t="s">
        <v>21322</v>
      </c>
      <c r="G4407" s="358" t="s">
        <v>12886</v>
      </c>
      <c r="H4407" s="385">
        <v>5.6550000000000002</v>
      </c>
      <c r="I4407" s="358" t="s">
        <v>12893</v>
      </c>
      <c r="J4407" s="358" t="s">
        <v>12888</v>
      </c>
      <c r="K4407" s="358" t="s">
        <v>13558</v>
      </c>
      <c r="L4407" s="362">
        <v>41179</v>
      </c>
      <c r="N4407" s="362">
        <v>41179</v>
      </c>
      <c r="P4407" s="356" t="s">
        <v>13605</v>
      </c>
    </row>
    <row r="4408" spans="1:16" x14ac:dyDescent="0.2">
      <c r="A4408" s="356" t="s">
        <v>11280</v>
      </c>
      <c r="B4408" s="356" t="s">
        <v>21323</v>
      </c>
      <c r="C4408" s="358" t="s">
        <v>13800</v>
      </c>
      <c r="D4408" s="358" t="s">
        <v>13801</v>
      </c>
      <c r="E4408" s="358" t="s">
        <v>21324</v>
      </c>
      <c r="G4408" s="358" t="s">
        <v>12886</v>
      </c>
      <c r="H4408" s="385">
        <v>5</v>
      </c>
      <c r="I4408" s="358" t="s">
        <v>12893</v>
      </c>
      <c r="J4408" s="358" t="s">
        <v>12888</v>
      </c>
      <c r="K4408" s="358" t="s">
        <v>13558</v>
      </c>
      <c r="L4408" s="362">
        <v>41235</v>
      </c>
      <c r="N4408" s="362">
        <v>41235</v>
      </c>
      <c r="P4408" s="356" t="s">
        <v>14019</v>
      </c>
    </row>
    <row r="4409" spans="1:16" x14ac:dyDescent="0.2">
      <c r="A4409" s="356" t="s">
        <v>11281</v>
      </c>
      <c r="B4409" s="356" t="s">
        <v>16952</v>
      </c>
      <c r="C4409" s="358" t="s">
        <v>12955</v>
      </c>
      <c r="D4409" s="358" t="s">
        <v>12895</v>
      </c>
      <c r="E4409" s="358" t="s">
        <v>16953</v>
      </c>
      <c r="G4409" s="358" t="s">
        <v>12886</v>
      </c>
      <c r="H4409" s="385">
        <v>2.7749999999999999</v>
      </c>
      <c r="I4409" s="358" t="s">
        <v>12893</v>
      </c>
      <c r="J4409" s="358" t="s">
        <v>12888</v>
      </c>
      <c r="K4409" s="358" t="s">
        <v>13558</v>
      </c>
      <c r="L4409" s="362">
        <v>40998</v>
      </c>
      <c r="N4409" s="362">
        <v>40998</v>
      </c>
      <c r="P4409" s="356" t="s">
        <v>13605</v>
      </c>
    </row>
    <row r="4410" spans="1:16" x14ac:dyDescent="0.2">
      <c r="A4410" s="356" t="s">
        <v>11282</v>
      </c>
      <c r="B4410" s="356" t="s">
        <v>21325</v>
      </c>
      <c r="C4410" s="358" t="s">
        <v>12955</v>
      </c>
      <c r="D4410" s="358" t="s">
        <v>12895</v>
      </c>
      <c r="E4410" s="358" t="s">
        <v>16953</v>
      </c>
      <c r="G4410" s="358" t="s">
        <v>12886</v>
      </c>
      <c r="H4410" s="385">
        <v>5.32</v>
      </c>
      <c r="I4410" s="358" t="s">
        <v>12893</v>
      </c>
      <c r="J4410" s="358" t="s">
        <v>12888</v>
      </c>
      <c r="K4410" s="358" t="s">
        <v>13558</v>
      </c>
      <c r="L4410" s="362">
        <v>41100</v>
      </c>
      <c r="N4410" s="362">
        <v>41100</v>
      </c>
      <c r="P4410" s="356" t="s">
        <v>13605</v>
      </c>
    </row>
    <row r="4411" spans="1:16" x14ac:dyDescent="0.2">
      <c r="A4411" s="356" t="s">
        <v>11283</v>
      </c>
      <c r="B4411" s="356" t="s">
        <v>21326</v>
      </c>
      <c r="C4411" s="358" t="s">
        <v>12905</v>
      </c>
      <c r="D4411" s="358" t="s">
        <v>12987</v>
      </c>
      <c r="E4411" s="358" t="s">
        <v>21327</v>
      </c>
      <c r="G4411" s="358" t="s">
        <v>12886</v>
      </c>
      <c r="H4411" s="385">
        <v>23</v>
      </c>
      <c r="I4411" s="358" t="s">
        <v>12893</v>
      </c>
      <c r="J4411" s="358" t="s">
        <v>12888</v>
      </c>
      <c r="K4411" s="358" t="s">
        <v>13558</v>
      </c>
      <c r="L4411" s="362">
        <v>40999</v>
      </c>
      <c r="N4411" s="362">
        <v>40999</v>
      </c>
      <c r="P4411" s="356" t="s">
        <v>13605</v>
      </c>
    </row>
    <row r="4412" spans="1:16" x14ac:dyDescent="0.2">
      <c r="A4412" s="356" t="s">
        <v>11284</v>
      </c>
      <c r="B4412" s="356" t="s">
        <v>21328</v>
      </c>
      <c r="C4412" s="358" t="s">
        <v>13244</v>
      </c>
      <c r="D4412" s="358" t="s">
        <v>13245</v>
      </c>
      <c r="E4412" s="358" t="s">
        <v>14648</v>
      </c>
      <c r="G4412" s="358" t="s">
        <v>12886</v>
      </c>
      <c r="H4412" s="385">
        <v>10.78</v>
      </c>
      <c r="I4412" s="358" t="s">
        <v>12893</v>
      </c>
      <c r="J4412" s="358" t="s">
        <v>12888</v>
      </c>
      <c r="K4412" s="358" t="s">
        <v>13558</v>
      </c>
      <c r="L4412" s="362">
        <v>41173</v>
      </c>
      <c r="N4412" s="362">
        <v>41173</v>
      </c>
      <c r="P4412" s="356" t="s">
        <v>13605</v>
      </c>
    </row>
    <row r="4413" spans="1:16" x14ac:dyDescent="0.2">
      <c r="A4413" s="356" t="s">
        <v>11285</v>
      </c>
      <c r="B4413" s="356" t="s">
        <v>17653</v>
      </c>
      <c r="C4413" s="358" t="s">
        <v>13001</v>
      </c>
      <c r="D4413" s="358" t="s">
        <v>12916</v>
      </c>
      <c r="E4413" s="358" t="s">
        <v>17654</v>
      </c>
      <c r="G4413" s="358" t="s">
        <v>12886</v>
      </c>
      <c r="H4413" s="385">
        <v>2.64</v>
      </c>
      <c r="I4413" s="358" t="s">
        <v>12893</v>
      </c>
      <c r="J4413" s="358" t="s">
        <v>12888</v>
      </c>
      <c r="K4413" s="358" t="s">
        <v>13558</v>
      </c>
      <c r="L4413" s="362">
        <v>39917</v>
      </c>
      <c r="N4413" s="362">
        <v>39917</v>
      </c>
      <c r="P4413" s="356" t="s">
        <v>13255</v>
      </c>
    </row>
    <row r="4414" spans="1:16" x14ac:dyDescent="0.2">
      <c r="A4414" s="356" t="s">
        <v>11286</v>
      </c>
      <c r="B4414" s="356" t="s">
        <v>21329</v>
      </c>
      <c r="C4414" s="358" t="s">
        <v>13031</v>
      </c>
      <c r="D4414" s="358" t="s">
        <v>12960</v>
      </c>
      <c r="E4414" s="358" t="s">
        <v>21330</v>
      </c>
      <c r="G4414" s="358" t="s">
        <v>12886</v>
      </c>
      <c r="H4414" s="385">
        <v>13.16</v>
      </c>
      <c r="I4414" s="358" t="s">
        <v>12893</v>
      </c>
      <c r="J4414" s="358" t="s">
        <v>12888</v>
      </c>
      <c r="K4414" s="358" t="s">
        <v>13558</v>
      </c>
      <c r="L4414" s="362">
        <v>41075</v>
      </c>
      <c r="N4414" s="362">
        <v>41075</v>
      </c>
      <c r="P4414" s="356" t="s">
        <v>14019</v>
      </c>
    </row>
    <row r="4415" spans="1:16" x14ac:dyDescent="0.2">
      <c r="A4415" s="356" t="s">
        <v>11287</v>
      </c>
      <c r="B4415" s="356" t="s">
        <v>17953</v>
      </c>
      <c r="C4415" s="358" t="s">
        <v>13333</v>
      </c>
      <c r="D4415" s="358" t="s">
        <v>12931</v>
      </c>
      <c r="E4415" s="358" t="s">
        <v>17954</v>
      </c>
      <c r="G4415" s="358" t="s">
        <v>12886</v>
      </c>
      <c r="H4415" s="385">
        <v>3.24</v>
      </c>
      <c r="I4415" s="358" t="s">
        <v>12893</v>
      </c>
      <c r="J4415" s="358" t="s">
        <v>12888</v>
      </c>
      <c r="K4415" s="358" t="s">
        <v>13558</v>
      </c>
      <c r="L4415" s="362">
        <v>40095</v>
      </c>
      <c r="N4415" s="362">
        <v>40095</v>
      </c>
      <c r="P4415" s="356" t="s">
        <v>13605</v>
      </c>
    </row>
    <row r="4416" spans="1:16" x14ac:dyDescent="0.2">
      <c r="A4416" s="356" t="s">
        <v>11288</v>
      </c>
      <c r="B4416" s="356" t="s">
        <v>21331</v>
      </c>
      <c r="C4416" s="358" t="s">
        <v>13179</v>
      </c>
      <c r="D4416" s="358" t="s">
        <v>13180</v>
      </c>
      <c r="E4416" s="358" t="s">
        <v>21332</v>
      </c>
      <c r="G4416" s="358" t="s">
        <v>12886</v>
      </c>
      <c r="H4416" s="385">
        <v>5.04</v>
      </c>
      <c r="I4416" s="358" t="s">
        <v>12893</v>
      </c>
      <c r="J4416" s="358" t="s">
        <v>12888</v>
      </c>
      <c r="K4416" s="358" t="s">
        <v>13558</v>
      </c>
      <c r="L4416" s="362">
        <v>41137</v>
      </c>
      <c r="N4416" s="362">
        <v>41137</v>
      </c>
      <c r="P4416" s="356" t="s">
        <v>13605</v>
      </c>
    </row>
    <row r="4417" spans="1:16" x14ac:dyDescent="0.2">
      <c r="A4417" s="356" t="s">
        <v>11289</v>
      </c>
      <c r="B4417" s="356" t="s">
        <v>21333</v>
      </c>
      <c r="C4417" s="358" t="s">
        <v>15180</v>
      </c>
      <c r="D4417" s="358" t="s">
        <v>13245</v>
      </c>
      <c r="E4417" s="358" t="s">
        <v>21334</v>
      </c>
      <c r="G4417" s="358" t="s">
        <v>12886</v>
      </c>
      <c r="H4417" s="385">
        <v>6.24</v>
      </c>
      <c r="I4417" s="358" t="s">
        <v>12893</v>
      </c>
      <c r="J4417" s="358" t="s">
        <v>12888</v>
      </c>
      <c r="K4417" s="358" t="s">
        <v>13558</v>
      </c>
      <c r="L4417" s="362">
        <v>41102</v>
      </c>
      <c r="N4417" s="362">
        <v>41102</v>
      </c>
      <c r="P4417" s="356" t="s">
        <v>13605</v>
      </c>
    </row>
    <row r="4418" spans="1:16" x14ac:dyDescent="0.2">
      <c r="A4418" s="356" t="s">
        <v>11290</v>
      </c>
      <c r="B4418" s="356" t="s">
        <v>21335</v>
      </c>
      <c r="C4418" s="358" t="s">
        <v>13758</v>
      </c>
      <c r="D4418" s="358" t="s">
        <v>13759</v>
      </c>
      <c r="E4418" s="358" t="s">
        <v>21336</v>
      </c>
      <c r="G4418" s="358" t="s">
        <v>12886</v>
      </c>
      <c r="H4418" s="385">
        <v>10.5</v>
      </c>
      <c r="I4418" s="358" t="s">
        <v>12893</v>
      </c>
      <c r="J4418" s="358" t="s">
        <v>12888</v>
      </c>
      <c r="K4418" s="358" t="s">
        <v>13558</v>
      </c>
      <c r="L4418" s="362">
        <v>41179</v>
      </c>
      <c r="N4418" s="362">
        <v>41179</v>
      </c>
      <c r="P4418" s="356" t="s">
        <v>14019</v>
      </c>
    </row>
    <row r="4419" spans="1:16" x14ac:dyDescent="0.2">
      <c r="A4419" s="356" t="s">
        <v>11291</v>
      </c>
      <c r="B4419" s="356" t="s">
        <v>21337</v>
      </c>
      <c r="C4419" s="358" t="s">
        <v>13176</v>
      </c>
      <c r="D4419" s="358" t="s">
        <v>13177</v>
      </c>
      <c r="E4419" s="358" t="s">
        <v>21338</v>
      </c>
      <c r="G4419" s="358" t="s">
        <v>12886</v>
      </c>
      <c r="H4419" s="385">
        <v>3</v>
      </c>
      <c r="I4419" s="358" t="s">
        <v>12893</v>
      </c>
      <c r="J4419" s="358" t="s">
        <v>12888</v>
      </c>
      <c r="K4419" s="358" t="s">
        <v>13558</v>
      </c>
      <c r="L4419" s="362">
        <v>41191</v>
      </c>
      <c r="N4419" s="362">
        <v>41191</v>
      </c>
      <c r="P4419" s="356" t="s">
        <v>14019</v>
      </c>
    </row>
    <row r="4420" spans="1:16" x14ac:dyDescent="0.2">
      <c r="A4420" s="356" t="s">
        <v>11292</v>
      </c>
      <c r="B4420" s="356" t="s">
        <v>21339</v>
      </c>
      <c r="C4420" s="358" t="s">
        <v>13022</v>
      </c>
      <c r="D4420" s="358" t="s">
        <v>12931</v>
      </c>
      <c r="E4420" s="358" t="s">
        <v>13820</v>
      </c>
      <c r="G4420" s="358" t="s">
        <v>12886</v>
      </c>
      <c r="H4420" s="385">
        <v>92</v>
      </c>
      <c r="I4420" s="358" t="s">
        <v>12893</v>
      </c>
      <c r="J4420" s="358" t="s">
        <v>12908</v>
      </c>
      <c r="K4420" s="358" t="s">
        <v>13558</v>
      </c>
      <c r="L4420" s="362">
        <v>40892</v>
      </c>
      <c r="N4420" s="362">
        <v>40892</v>
      </c>
      <c r="P4420" s="356" t="s">
        <v>13255</v>
      </c>
    </row>
    <row r="4421" spans="1:16" x14ac:dyDescent="0.2">
      <c r="A4421" s="356" t="s">
        <v>11293</v>
      </c>
      <c r="B4421" s="356" t="s">
        <v>21340</v>
      </c>
      <c r="C4421" s="358" t="s">
        <v>15229</v>
      </c>
      <c r="D4421" s="358" t="s">
        <v>12984</v>
      </c>
      <c r="E4421" s="358" t="s">
        <v>21341</v>
      </c>
      <c r="G4421" s="358" t="s">
        <v>12886</v>
      </c>
      <c r="H4421" s="385">
        <v>28.2</v>
      </c>
      <c r="I4421" s="358" t="s">
        <v>12893</v>
      </c>
      <c r="J4421" s="358" t="s">
        <v>12888</v>
      </c>
      <c r="K4421" s="358" t="s">
        <v>13558</v>
      </c>
      <c r="L4421" s="362">
        <v>40995</v>
      </c>
      <c r="N4421" s="362">
        <v>40995</v>
      </c>
      <c r="P4421" s="356" t="s">
        <v>13605</v>
      </c>
    </row>
    <row r="4422" spans="1:16" x14ac:dyDescent="0.2">
      <c r="A4422" s="356" t="s">
        <v>11294</v>
      </c>
      <c r="B4422" s="356" t="s">
        <v>21342</v>
      </c>
      <c r="C4422" s="358" t="s">
        <v>12905</v>
      </c>
      <c r="D4422" s="358" t="s">
        <v>13152</v>
      </c>
      <c r="E4422" s="358" t="s">
        <v>21343</v>
      </c>
      <c r="G4422" s="358" t="s">
        <v>12886</v>
      </c>
      <c r="H4422" s="385">
        <v>3.04</v>
      </c>
      <c r="I4422" s="358" t="s">
        <v>12893</v>
      </c>
      <c r="J4422" s="358" t="s">
        <v>12888</v>
      </c>
      <c r="K4422" s="358" t="s">
        <v>13558</v>
      </c>
      <c r="L4422" s="362">
        <v>40906</v>
      </c>
      <c r="N4422" s="362">
        <v>40906</v>
      </c>
      <c r="P4422" s="356" t="s">
        <v>13255</v>
      </c>
    </row>
    <row r="4423" spans="1:16" x14ac:dyDescent="0.2">
      <c r="A4423" s="356" t="s">
        <v>11295</v>
      </c>
      <c r="B4423" s="356" t="s">
        <v>21344</v>
      </c>
      <c r="C4423" s="358" t="s">
        <v>12905</v>
      </c>
      <c r="D4423" s="358" t="s">
        <v>12906</v>
      </c>
      <c r="E4423" s="358" t="s">
        <v>21345</v>
      </c>
      <c r="G4423" s="358" t="s">
        <v>12886</v>
      </c>
      <c r="H4423" s="385">
        <v>64.739999999999995</v>
      </c>
      <c r="I4423" s="358" t="s">
        <v>12893</v>
      </c>
      <c r="J4423" s="358" t="s">
        <v>12888</v>
      </c>
      <c r="K4423" s="358" t="s">
        <v>13558</v>
      </c>
      <c r="L4423" s="362">
        <v>40882</v>
      </c>
      <c r="N4423" s="362">
        <v>40882</v>
      </c>
      <c r="P4423" s="356" t="s">
        <v>13605</v>
      </c>
    </row>
    <row r="4424" spans="1:16" x14ac:dyDescent="0.2">
      <c r="A4424" s="356" t="s">
        <v>11296</v>
      </c>
      <c r="B4424" s="356" t="s">
        <v>21346</v>
      </c>
      <c r="C4424" s="358" t="s">
        <v>13179</v>
      </c>
      <c r="D4424" s="358" t="s">
        <v>13180</v>
      </c>
      <c r="E4424" s="358" t="s">
        <v>21347</v>
      </c>
      <c r="G4424" s="358" t="s">
        <v>12886</v>
      </c>
      <c r="H4424" s="385">
        <v>7.84</v>
      </c>
      <c r="I4424" s="358" t="s">
        <v>12893</v>
      </c>
      <c r="J4424" s="358" t="s">
        <v>12888</v>
      </c>
      <c r="K4424" s="358" t="s">
        <v>13558</v>
      </c>
      <c r="L4424" s="362">
        <v>40994</v>
      </c>
      <c r="N4424" s="362">
        <v>40994</v>
      </c>
      <c r="P4424" s="356" t="s">
        <v>14019</v>
      </c>
    </row>
    <row r="4425" spans="1:16" x14ac:dyDescent="0.2">
      <c r="A4425" s="356" t="s">
        <v>11297</v>
      </c>
      <c r="B4425" s="356" t="s">
        <v>21348</v>
      </c>
      <c r="C4425" s="358" t="s">
        <v>12905</v>
      </c>
      <c r="D4425" s="358" t="s">
        <v>12951</v>
      </c>
      <c r="E4425" s="358" t="s">
        <v>21349</v>
      </c>
      <c r="G4425" s="358" t="s">
        <v>12886</v>
      </c>
      <c r="H4425" s="385">
        <v>29.835000000000001</v>
      </c>
      <c r="I4425" s="358" t="s">
        <v>12893</v>
      </c>
      <c r="J4425" s="358" t="s">
        <v>12888</v>
      </c>
      <c r="K4425" s="358" t="s">
        <v>13558</v>
      </c>
      <c r="L4425" s="362">
        <v>40907</v>
      </c>
      <c r="N4425" s="362">
        <v>40907</v>
      </c>
      <c r="P4425" s="356" t="s">
        <v>13255</v>
      </c>
    </row>
    <row r="4426" spans="1:16" x14ac:dyDescent="0.2">
      <c r="A4426" s="356" t="s">
        <v>11298</v>
      </c>
      <c r="B4426" s="356" t="s">
        <v>21350</v>
      </c>
      <c r="C4426" s="358" t="s">
        <v>12905</v>
      </c>
      <c r="D4426" s="358" t="s">
        <v>12906</v>
      </c>
      <c r="E4426" s="358" t="s">
        <v>21351</v>
      </c>
      <c r="G4426" s="358" t="s">
        <v>12886</v>
      </c>
      <c r="H4426" s="385">
        <v>4.93</v>
      </c>
      <c r="I4426" s="358" t="s">
        <v>12893</v>
      </c>
      <c r="J4426" s="358" t="s">
        <v>12888</v>
      </c>
      <c r="K4426" s="358" t="s">
        <v>13558</v>
      </c>
      <c r="L4426" s="362">
        <v>40938</v>
      </c>
      <c r="N4426" s="362">
        <v>40938</v>
      </c>
      <c r="P4426" s="356" t="s">
        <v>13605</v>
      </c>
    </row>
    <row r="4427" spans="1:16" x14ac:dyDescent="0.2">
      <c r="A4427" s="356" t="s">
        <v>11299</v>
      </c>
      <c r="B4427" s="356" t="s">
        <v>21352</v>
      </c>
      <c r="C4427" s="358" t="s">
        <v>13665</v>
      </c>
      <c r="D4427" s="358" t="s">
        <v>12910</v>
      </c>
      <c r="E4427" s="358" t="s">
        <v>18750</v>
      </c>
      <c r="G4427" s="358" t="s">
        <v>12886</v>
      </c>
      <c r="H4427" s="385">
        <v>7.2</v>
      </c>
      <c r="I4427" s="358" t="s">
        <v>12893</v>
      </c>
      <c r="J4427" s="358" t="s">
        <v>12888</v>
      </c>
      <c r="K4427" s="358" t="s">
        <v>13558</v>
      </c>
      <c r="L4427" s="362">
        <v>40996</v>
      </c>
      <c r="N4427" s="362">
        <v>40996</v>
      </c>
      <c r="P4427" s="356" t="s">
        <v>13605</v>
      </c>
    </row>
    <row r="4428" spans="1:16" x14ac:dyDescent="0.2">
      <c r="A4428" s="356" t="s">
        <v>11300</v>
      </c>
      <c r="B4428" s="356" t="s">
        <v>21353</v>
      </c>
      <c r="C4428" s="358" t="s">
        <v>13291</v>
      </c>
      <c r="D4428" s="358" t="s">
        <v>12891</v>
      </c>
      <c r="E4428" s="358" t="s">
        <v>17155</v>
      </c>
      <c r="G4428" s="358" t="s">
        <v>12886</v>
      </c>
      <c r="H4428" s="385">
        <v>7.36</v>
      </c>
      <c r="I4428" s="358" t="s">
        <v>12893</v>
      </c>
      <c r="J4428" s="358" t="s">
        <v>12888</v>
      </c>
      <c r="K4428" s="358" t="s">
        <v>13558</v>
      </c>
      <c r="L4428" s="362">
        <v>40998</v>
      </c>
      <c r="N4428" s="362">
        <v>40998</v>
      </c>
      <c r="P4428" s="356" t="s">
        <v>13605</v>
      </c>
    </row>
    <row r="4429" spans="1:16" x14ac:dyDescent="0.2">
      <c r="A4429" s="356" t="s">
        <v>11301</v>
      </c>
      <c r="B4429" s="356" t="s">
        <v>21354</v>
      </c>
      <c r="C4429" s="358" t="s">
        <v>13202</v>
      </c>
      <c r="D4429" s="358" t="s">
        <v>12984</v>
      </c>
      <c r="E4429" s="358" t="s">
        <v>21355</v>
      </c>
      <c r="G4429" s="358" t="s">
        <v>12886</v>
      </c>
      <c r="H4429" s="385">
        <v>43.71</v>
      </c>
      <c r="I4429" s="358" t="s">
        <v>12893</v>
      </c>
      <c r="J4429" s="358" t="s">
        <v>12888</v>
      </c>
      <c r="K4429" s="358" t="s">
        <v>13558</v>
      </c>
      <c r="L4429" s="362">
        <v>40977</v>
      </c>
      <c r="N4429" s="362">
        <v>40977</v>
      </c>
      <c r="P4429" s="356" t="s">
        <v>13605</v>
      </c>
    </row>
    <row r="4430" spans="1:16" x14ac:dyDescent="0.2">
      <c r="A4430" s="356" t="s">
        <v>11302</v>
      </c>
      <c r="B4430" s="356" t="s">
        <v>21356</v>
      </c>
      <c r="C4430" s="358" t="s">
        <v>12991</v>
      </c>
      <c r="D4430" s="358" t="s">
        <v>12992</v>
      </c>
      <c r="E4430" s="358" t="s">
        <v>21357</v>
      </c>
      <c r="G4430" s="358" t="s">
        <v>12886</v>
      </c>
      <c r="H4430" s="385">
        <v>13.23</v>
      </c>
      <c r="I4430" s="358" t="s">
        <v>12893</v>
      </c>
      <c r="J4430" s="358" t="s">
        <v>12888</v>
      </c>
      <c r="K4430" s="358" t="s">
        <v>13558</v>
      </c>
      <c r="L4430" s="362">
        <v>40982</v>
      </c>
      <c r="N4430" s="362">
        <v>40982</v>
      </c>
      <c r="P4430" s="356" t="s">
        <v>13605</v>
      </c>
    </row>
    <row r="4431" spans="1:16" x14ac:dyDescent="0.2">
      <c r="A4431" s="356" t="s">
        <v>11303</v>
      </c>
      <c r="B4431" s="356" t="s">
        <v>21358</v>
      </c>
      <c r="C4431" s="358" t="s">
        <v>12955</v>
      </c>
      <c r="D4431" s="358" t="s">
        <v>12895</v>
      </c>
      <c r="E4431" s="358" t="s">
        <v>19573</v>
      </c>
      <c r="G4431" s="358" t="s">
        <v>12886</v>
      </c>
      <c r="H4431" s="385">
        <v>137.72</v>
      </c>
      <c r="I4431" s="358" t="s">
        <v>12887</v>
      </c>
      <c r="J4431" s="358" t="s">
        <v>12888</v>
      </c>
      <c r="K4431" s="358" t="s">
        <v>13558</v>
      </c>
      <c r="L4431" s="362">
        <v>40998</v>
      </c>
      <c r="N4431" s="362">
        <v>40998</v>
      </c>
      <c r="P4431" s="356" t="s">
        <v>13318</v>
      </c>
    </row>
    <row r="4432" spans="1:16" x14ac:dyDescent="0.2">
      <c r="A4432" s="356" t="s">
        <v>11304</v>
      </c>
      <c r="B4432" s="356" t="s">
        <v>21359</v>
      </c>
      <c r="C4432" s="358" t="s">
        <v>12972</v>
      </c>
      <c r="D4432" s="358" t="s">
        <v>12973</v>
      </c>
      <c r="E4432" s="358" t="s">
        <v>17996</v>
      </c>
      <c r="G4432" s="358" t="s">
        <v>12886</v>
      </c>
      <c r="H4432" s="385">
        <v>60</v>
      </c>
      <c r="I4432" s="358" t="s">
        <v>12887</v>
      </c>
      <c r="J4432" s="358" t="s">
        <v>12908</v>
      </c>
      <c r="K4432" s="358" t="s">
        <v>13558</v>
      </c>
      <c r="L4432" s="362">
        <v>40998</v>
      </c>
      <c r="N4432" s="362">
        <v>40998</v>
      </c>
      <c r="P4432" s="356" t="s">
        <v>13318</v>
      </c>
    </row>
    <row r="4433" spans="1:16" x14ac:dyDescent="0.2">
      <c r="A4433" s="356" t="s">
        <v>11305</v>
      </c>
      <c r="B4433" s="356" t="s">
        <v>21359</v>
      </c>
      <c r="C4433" s="358" t="s">
        <v>12972</v>
      </c>
      <c r="D4433" s="358" t="s">
        <v>12973</v>
      </c>
      <c r="E4433" s="358" t="s">
        <v>17996</v>
      </c>
      <c r="G4433" s="358" t="s">
        <v>12886</v>
      </c>
      <c r="H4433" s="385">
        <v>35</v>
      </c>
      <c r="I4433" s="358" t="s">
        <v>12887</v>
      </c>
      <c r="J4433" s="358" t="s">
        <v>12908</v>
      </c>
      <c r="K4433" s="358" t="s">
        <v>13558</v>
      </c>
      <c r="L4433" s="362">
        <v>40998</v>
      </c>
      <c r="N4433" s="362">
        <v>40998</v>
      </c>
      <c r="P4433" s="356" t="s">
        <v>13318</v>
      </c>
    </row>
    <row r="4434" spans="1:16" x14ac:dyDescent="0.2">
      <c r="A4434" s="356" t="s">
        <v>11306</v>
      </c>
      <c r="B4434" s="356" t="s">
        <v>21359</v>
      </c>
      <c r="C4434" s="358" t="s">
        <v>12972</v>
      </c>
      <c r="D4434" s="358" t="s">
        <v>12973</v>
      </c>
      <c r="E4434" s="358" t="s">
        <v>17996</v>
      </c>
      <c r="G4434" s="358" t="s">
        <v>12886</v>
      </c>
      <c r="H4434" s="385">
        <v>25.75</v>
      </c>
      <c r="I4434" s="358" t="s">
        <v>12887</v>
      </c>
      <c r="J4434" s="358" t="s">
        <v>12908</v>
      </c>
      <c r="K4434" s="358" t="s">
        <v>13558</v>
      </c>
      <c r="L4434" s="362">
        <v>40998</v>
      </c>
      <c r="N4434" s="362">
        <v>40998</v>
      </c>
      <c r="P4434" s="356" t="s">
        <v>13318</v>
      </c>
    </row>
    <row r="4435" spans="1:16" x14ac:dyDescent="0.2">
      <c r="A4435" s="356" t="s">
        <v>11307</v>
      </c>
      <c r="B4435" s="356" t="s">
        <v>21359</v>
      </c>
      <c r="C4435" s="358" t="s">
        <v>12972</v>
      </c>
      <c r="D4435" s="358" t="s">
        <v>12973</v>
      </c>
      <c r="E4435" s="358" t="s">
        <v>17996</v>
      </c>
      <c r="G4435" s="358" t="s">
        <v>12886</v>
      </c>
      <c r="H4435" s="385">
        <v>25.75</v>
      </c>
      <c r="I4435" s="358" t="s">
        <v>12887</v>
      </c>
      <c r="J4435" s="358" t="s">
        <v>12908</v>
      </c>
      <c r="K4435" s="358" t="s">
        <v>13558</v>
      </c>
      <c r="L4435" s="362">
        <v>40998</v>
      </c>
      <c r="N4435" s="362">
        <v>40998</v>
      </c>
      <c r="P4435" s="356" t="s">
        <v>13318</v>
      </c>
    </row>
    <row r="4436" spans="1:16" x14ac:dyDescent="0.2">
      <c r="A4436" s="356" t="s">
        <v>11308</v>
      </c>
      <c r="B4436" s="356" t="s">
        <v>21359</v>
      </c>
      <c r="C4436" s="358" t="s">
        <v>12972</v>
      </c>
      <c r="D4436" s="358" t="s">
        <v>12973</v>
      </c>
      <c r="E4436" s="358" t="s">
        <v>17996</v>
      </c>
      <c r="G4436" s="358" t="s">
        <v>12886</v>
      </c>
      <c r="H4436" s="385">
        <v>25.75</v>
      </c>
      <c r="I4436" s="358" t="s">
        <v>12887</v>
      </c>
      <c r="J4436" s="358" t="s">
        <v>12908</v>
      </c>
      <c r="K4436" s="358" t="s">
        <v>13558</v>
      </c>
      <c r="L4436" s="362">
        <v>40998</v>
      </c>
      <c r="N4436" s="362">
        <v>40998</v>
      </c>
      <c r="P4436" s="356" t="s">
        <v>13318</v>
      </c>
    </row>
    <row r="4437" spans="1:16" x14ac:dyDescent="0.2">
      <c r="A4437" s="356" t="s">
        <v>11309</v>
      </c>
      <c r="B4437" s="356" t="s">
        <v>21359</v>
      </c>
      <c r="C4437" s="358" t="s">
        <v>12972</v>
      </c>
      <c r="D4437" s="358" t="s">
        <v>12973</v>
      </c>
      <c r="E4437" s="358" t="s">
        <v>17996</v>
      </c>
      <c r="G4437" s="358" t="s">
        <v>12886</v>
      </c>
      <c r="H4437" s="385">
        <v>25.75</v>
      </c>
      <c r="I4437" s="358" t="s">
        <v>12887</v>
      </c>
      <c r="J4437" s="358" t="s">
        <v>12908</v>
      </c>
      <c r="K4437" s="358" t="s">
        <v>13558</v>
      </c>
      <c r="L4437" s="362">
        <v>40998</v>
      </c>
      <c r="N4437" s="362">
        <v>40998</v>
      </c>
      <c r="P4437" s="356" t="s">
        <v>13318</v>
      </c>
    </row>
    <row r="4438" spans="1:16" x14ac:dyDescent="0.2">
      <c r="A4438" s="356" t="s">
        <v>11310</v>
      </c>
      <c r="B4438" s="356" t="s">
        <v>21359</v>
      </c>
      <c r="C4438" s="358" t="s">
        <v>12972</v>
      </c>
      <c r="D4438" s="358" t="s">
        <v>12973</v>
      </c>
      <c r="E4438" s="358" t="s">
        <v>17996</v>
      </c>
      <c r="G4438" s="358" t="s">
        <v>12886</v>
      </c>
      <c r="H4438" s="385">
        <v>21</v>
      </c>
      <c r="I4438" s="358" t="s">
        <v>12887</v>
      </c>
      <c r="J4438" s="358" t="s">
        <v>12908</v>
      </c>
      <c r="K4438" s="358" t="s">
        <v>13558</v>
      </c>
      <c r="L4438" s="362">
        <v>40998</v>
      </c>
      <c r="N4438" s="362">
        <v>40998</v>
      </c>
      <c r="P4438" s="356" t="s">
        <v>13318</v>
      </c>
    </row>
    <row r="4439" spans="1:16" x14ac:dyDescent="0.2">
      <c r="A4439" s="356" t="s">
        <v>11311</v>
      </c>
      <c r="B4439" s="356" t="s">
        <v>21359</v>
      </c>
      <c r="C4439" s="358" t="s">
        <v>12972</v>
      </c>
      <c r="D4439" s="358" t="s">
        <v>12973</v>
      </c>
      <c r="E4439" s="358" t="s">
        <v>17996</v>
      </c>
      <c r="G4439" s="358" t="s">
        <v>12886</v>
      </c>
      <c r="H4439" s="385">
        <v>26.125</v>
      </c>
      <c r="I4439" s="358" t="s">
        <v>12887</v>
      </c>
      <c r="J4439" s="358" t="s">
        <v>12908</v>
      </c>
      <c r="K4439" s="358" t="s">
        <v>13558</v>
      </c>
      <c r="L4439" s="362">
        <v>40998</v>
      </c>
      <c r="N4439" s="362">
        <v>40998</v>
      </c>
      <c r="P4439" s="356" t="s">
        <v>13318</v>
      </c>
    </row>
    <row r="4440" spans="1:16" x14ac:dyDescent="0.2">
      <c r="A4440" s="356" t="s">
        <v>11312</v>
      </c>
      <c r="B4440" s="356" t="s">
        <v>21359</v>
      </c>
      <c r="C4440" s="358" t="s">
        <v>12972</v>
      </c>
      <c r="D4440" s="358" t="s">
        <v>12973</v>
      </c>
      <c r="E4440" s="358" t="s">
        <v>17996</v>
      </c>
      <c r="G4440" s="358" t="s">
        <v>12886</v>
      </c>
      <c r="H4440" s="385">
        <v>26.125</v>
      </c>
      <c r="I4440" s="358" t="s">
        <v>12887</v>
      </c>
      <c r="J4440" s="358" t="s">
        <v>12908</v>
      </c>
      <c r="K4440" s="358" t="s">
        <v>13558</v>
      </c>
      <c r="L4440" s="362">
        <v>40998</v>
      </c>
      <c r="N4440" s="362">
        <v>40998</v>
      </c>
      <c r="P4440" s="356" t="s">
        <v>13318</v>
      </c>
    </row>
    <row r="4441" spans="1:16" x14ac:dyDescent="0.2">
      <c r="A4441" s="356" t="s">
        <v>11313</v>
      </c>
      <c r="B4441" s="356" t="s">
        <v>21360</v>
      </c>
      <c r="C4441" s="358" t="s">
        <v>12965</v>
      </c>
      <c r="D4441" s="358" t="s">
        <v>12966</v>
      </c>
      <c r="E4441" s="358" t="s">
        <v>16719</v>
      </c>
      <c r="G4441" s="358" t="s">
        <v>12886</v>
      </c>
      <c r="H4441" s="385">
        <v>38.880000000000003</v>
      </c>
      <c r="I4441" s="358" t="s">
        <v>12893</v>
      </c>
      <c r="J4441" s="358" t="s">
        <v>12888</v>
      </c>
      <c r="K4441" s="358" t="s">
        <v>13558</v>
      </c>
      <c r="L4441" s="362">
        <v>40998</v>
      </c>
      <c r="N4441" s="362">
        <v>40998</v>
      </c>
      <c r="P4441" s="356" t="s">
        <v>13605</v>
      </c>
    </row>
    <row r="4442" spans="1:16" x14ac:dyDescent="0.2">
      <c r="A4442" s="356" t="s">
        <v>11314</v>
      </c>
      <c r="B4442" s="356" t="s">
        <v>21361</v>
      </c>
      <c r="C4442" s="358" t="s">
        <v>13031</v>
      </c>
      <c r="D4442" s="358" t="s">
        <v>12960</v>
      </c>
      <c r="E4442" s="358" t="s">
        <v>21362</v>
      </c>
      <c r="G4442" s="358" t="s">
        <v>12886</v>
      </c>
      <c r="H4442" s="385">
        <v>98.94</v>
      </c>
      <c r="I4442" s="358" t="s">
        <v>12893</v>
      </c>
      <c r="J4442" s="358" t="s">
        <v>12888</v>
      </c>
      <c r="K4442" s="358" t="s">
        <v>13558</v>
      </c>
      <c r="L4442" s="362">
        <v>40998</v>
      </c>
      <c r="N4442" s="362">
        <v>40998</v>
      </c>
      <c r="P4442" s="356" t="s">
        <v>13605</v>
      </c>
    </row>
    <row r="4443" spans="1:16" x14ac:dyDescent="0.2">
      <c r="A4443" s="356" t="s">
        <v>11315</v>
      </c>
      <c r="B4443" s="356" t="s">
        <v>21363</v>
      </c>
      <c r="C4443" s="358" t="s">
        <v>18368</v>
      </c>
      <c r="D4443" s="358" t="s">
        <v>12910</v>
      </c>
      <c r="E4443" s="358" t="s">
        <v>21364</v>
      </c>
      <c r="G4443" s="358" t="s">
        <v>12886</v>
      </c>
      <c r="H4443" s="385">
        <v>134.88499999999999</v>
      </c>
      <c r="I4443" s="358" t="s">
        <v>12887</v>
      </c>
      <c r="J4443" s="358" t="s">
        <v>12888</v>
      </c>
      <c r="K4443" s="358" t="s">
        <v>13558</v>
      </c>
      <c r="L4443" s="362">
        <v>40997</v>
      </c>
      <c r="N4443" s="362">
        <v>40997</v>
      </c>
      <c r="P4443" s="356" t="s">
        <v>13318</v>
      </c>
    </row>
    <row r="4444" spans="1:16" x14ac:dyDescent="0.2">
      <c r="A4444" s="356" t="s">
        <v>11316</v>
      </c>
      <c r="B4444" s="356" t="s">
        <v>21365</v>
      </c>
      <c r="C4444" s="358" t="s">
        <v>13268</v>
      </c>
      <c r="D4444" s="358" t="s">
        <v>12910</v>
      </c>
      <c r="E4444" s="358" t="s">
        <v>21366</v>
      </c>
      <c r="G4444" s="358" t="s">
        <v>12886</v>
      </c>
      <c r="H4444" s="385">
        <v>8.3000000000000007</v>
      </c>
      <c r="I4444" s="358" t="s">
        <v>12893</v>
      </c>
      <c r="J4444" s="358" t="s">
        <v>12888</v>
      </c>
      <c r="K4444" s="358" t="s">
        <v>13558</v>
      </c>
      <c r="L4444" s="362">
        <v>41058</v>
      </c>
      <c r="N4444" s="362">
        <v>41058</v>
      </c>
      <c r="P4444" s="356" t="s">
        <v>14019</v>
      </c>
    </row>
    <row r="4445" spans="1:16" x14ac:dyDescent="0.2">
      <c r="A4445" s="356" t="s">
        <v>11317</v>
      </c>
      <c r="B4445" s="356" t="s">
        <v>21367</v>
      </c>
      <c r="C4445" s="358" t="s">
        <v>13333</v>
      </c>
      <c r="D4445" s="358" t="s">
        <v>12931</v>
      </c>
      <c r="E4445" s="358" t="s">
        <v>21368</v>
      </c>
      <c r="G4445" s="358" t="s">
        <v>12886</v>
      </c>
      <c r="H4445" s="385">
        <v>8.4</v>
      </c>
      <c r="I4445" s="358" t="s">
        <v>12893</v>
      </c>
      <c r="J4445" s="358" t="s">
        <v>12888</v>
      </c>
      <c r="K4445" s="358" t="s">
        <v>13558</v>
      </c>
      <c r="L4445" s="362">
        <v>41060</v>
      </c>
      <c r="N4445" s="362">
        <v>41060</v>
      </c>
      <c r="P4445" s="356" t="s">
        <v>13605</v>
      </c>
    </row>
    <row r="4446" spans="1:16" x14ac:dyDescent="0.2">
      <c r="A4446" s="356" t="s">
        <v>11318</v>
      </c>
      <c r="B4446" s="356" t="s">
        <v>21369</v>
      </c>
      <c r="C4446" s="358" t="s">
        <v>13160</v>
      </c>
      <c r="D4446" s="358" t="s">
        <v>12984</v>
      </c>
      <c r="E4446" s="358" t="s">
        <v>21370</v>
      </c>
      <c r="G4446" s="358" t="s">
        <v>12886</v>
      </c>
      <c r="H4446" s="385">
        <v>13.68</v>
      </c>
      <c r="I4446" s="358" t="s">
        <v>12893</v>
      </c>
      <c r="J4446" s="358" t="s">
        <v>12888</v>
      </c>
      <c r="K4446" s="358" t="s">
        <v>13558</v>
      </c>
      <c r="L4446" s="362">
        <v>40998</v>
      </c>
      <c r="N4446" s="362">
        <v>40998</v>
      </c>
      <c r="P4446" s="356" t="s">
        <v>14019</v>
      </c>
    </row>
    <row r="4447" spans="1:16" x14ac:dyDescent="0.2">
      <c r="A4447" s="356" t="s">
        <v>11319</v>
      </c>
      <c r="B4447" s="356" t="s">
        <v>21371</v>
      </c>
      <c r="C4447" s="358" t="s">
        <v>13665</v>
      </c>
      <c r="D4447" s="358" t="s">
        <v>12910</v>
      </c>
      <c r="E4447" s="358" t="s">
        <v>21372</v>
      </c>
      <c r="G4447" s="358" t="s">
        <v>12886</v>
      </c>
      <c r="H4447" s="385">
        <v>7.05</v>
      </c>
      <c r="I4447" s="358" t="s">
        <v>12893</v>
      </c>
      <c r="J4447" s="358" t="s">
        <v>12888</v>
      </c>
      <c r="K4447" s="358" t="s">
        <v>13558</v>
      </c>
      <c r="L4447" s="362">
        <v>41060</v>
      </c>
      <c r="N4447" s="362">
        <v>41060</v>
      </c>
      <c r="P4447" s="356" t="s">
        <v>13605</v>
      </c>
    </row>
    <row r="4448" spans="1:16" x14ac:dyDescent="0.2">
      <c r="A4448" s="356" t="s">
        <v>11320</v>
      </c>
      <c r="B4448" s="356" t="s">
        <v>21373</v>
      </c>
      <c r="C4448" s="358" t="s">
        <v>12905</v>
      </c>
      <c r="D4448" s="358" t="s">
        <v>12906</v>
      </c>
      <c r="E4448" s="358" t="s">
        <v>21374</v>
      </c>
      <c r="G4448" s="358" t="s">
        <v>12886</v>
      </c>
      <c r="H4448" s="385">
        <v>127.605</v>
      </c>
      <c r="I4448" s="358" t="s">
        <v>12887</v>
      </c>
      <c r="J4448" s="358" t="s">
        <v>12888</v>
      </c>
      <c r="K4448" s="358" t="s">
        <v>13558</v>
      </c>
      <c r="L4448" s="362">
        <v>40996</v>
      </c>
      <c r="N4448" s="362">
        <v>40996</v>
      </c>
      <c r="P4448" s="356" t="s">
        <v>13318</v>
      </c>
    </row>
    <row r="4449" spans="1:16" x14ac:dyDescent="0.2">
      <c r="A4449" s="356" t="s">
        <v>11321</v>
      </c>
      <c r="B4449" s="356" t="s">
        <v>21375</v>
      </c>
      <c r="C4449" s="358" t="s">
        <v>12898</v>
      </c>
      <c r="D4449" s="358" t="s">
        <v>12899</v>
      </c>
      <c r="E4449" s="358" t="s">
        <v>21376</v>
      </c>
      <c r="G4449" s="358" t="s">
        <v>12886</v>
      </c>
      <c r="H4449" s="385">
        <v>12.48</v>
      </c>
      <c r="I4449" s="358" t="s">
        <v>12893</v>
      </c>
      <c r="J4449" s="358" t="s">
        <v>12888</v>
      </c>
      <c r="K4449" s="358" t="s">
        <v>13558</v>
      </c>
      <c r="L4449" s="362">
        <v>40998</v>
      </c>
      <c r="N4449" s="362">
        <v>40998</v>
      </c>
      <c r="P4449" s="356" t="s">
        <v>13605</v>
      </c>
    </row>
    <row r="4450" spans="1:16" x14ac:dyDescent="0.2">
      <c r="A4450" s="356" t="s">
        <v>11322</v>
      </c>
      <c r="B4450" s="356" t="s">
        <v>21377</v>
      </c>
      <c r="C4450" s="358" t="s">
        <v>13176</v>
      </c>
      <c r="D4450" s="358" t="s">
        <v>13177</v>
      </c>
      <c r="E4450" s="358" t="s">
        <v>21378</v>
      </c>
      <c r="G4450" s="358" t="s">
        <v>12886</v>
      </c>
      <c r="H4450" s="385">
        <v>15.4</v>
      </c>
      <c r="I4450" s="358" t="s">
        <v>12893</v>
      </c>
      <c r="J4450" s="358" t="s">
        <v>12888</v>
      </c>
      <c r="K4450" s="358" t="s">
        <v>13558</v>
      </c>
      <c r="L4450" s="362">
        <v>40970</v>
      </c>
      <c r="N4450" s="362">
        <v>40970</v>
      </c>
      <c r="P4450" s="356" t="s">
        <v>13605</v>
      </c>
    </row>
    <row r="4451" spans="1:16" x14ac:dyDescent="0.2">
      <c r="A4451" s="356" t="s">
        <v>11323</v>
      </c>
      <c r="B4451" s="356" t="s">
        <v>21379</v>
      </c>
      <c r="C4451" s="358" t="s">
        <v>13176</v>
      </c>
      <c r="D4451" s="358" t="s">
        <v>13177</v>
      </c>
      <c r="E4451" s="358" t="s">
        <v>21380</v>
      </c>
      <c r="G4451" s="358" t="s">
        <v>12886</v>
      </c>
      <c r="H4451" s="385">
        <v>15.4</v>
      </c>
      <c r="I4451" s="358" t="s">
        <v>12893</v>
      </c>
      <c r="J4451" s="358" t="s">
        <v>12888</v>
      </c>
      <c r="K4451" s="358" t="s">
        <v>13558</v>
      </c>
      <c r="L4451" s="362">
        <v>40970</v>
      </c>
      <c r="N4451" s="362">
        <v>40970</v>
      </c>
      <c r="P4451" s="356" t="s">
        <v>13605</v>
      </c>
    </row>
    <row r="4452" spans="1:16" x14ac:dyDescent="0.2">
      <c r="A4452" s="356" t="s">
        <v>11324</v>
      </c>
      <c r="B4452" s="356" t="s">
        <v>21381</v>
      </c>
      <c r="C4452" s="358" t="s">
        <v>18368</v>
      </c>
      <c r="D4452" s="358" t="s">
        <v>12910</v>
      </c>
      <c r="E4452" s="358" t="s">
        <v>21382</v>
      </c>
      <c r="G4452" s="358" t="s">
        <v>12886</v>
      </c>
      <c r="H4452" s="385">
        <v>8.4</v>
      </c>
      <c r="I4452" s="358" t="s">
        <v>12893</v>
      </c>
      <c r="J4452" s="358" t="s">
        <v>12888</v>
      </c>
      <c r="K4452" s="358" t="s">
        <v>13558</v>
      </c>
      <c r="L4452" s="362">
        <v>41101</v>
      </c>
      <c r="N4452" s="362">
        <v>41101</v>
      </c>
      <c r="P4452" s="356" t="s">
        <v>13605</v>
      </c>
    </row>
    <row r="4453" spans="1:16" x14ac:dyDescent="0.2">
      <c r="A4453" s="356" t="s">
        <v>11325</v>
      </c>
      <c r="B4453" s="356" t="s">
        <v>21383</v>
      </c>
      <c r="C4453" s="358" t="s">
        <v>12890</v>
      </c>
      <c r="D4453" s="358" t="s">
        <v>12891</v>
      </c>
      <c r="E4453" s="358" t="s">
        <v>21384</v>
      </c>
      <c r="G4453" s="358" t="s">
        <v>12886</v>
      </c>
      <c r="H4453" s="385">
        <v>771</v>
      </c>
      <c r="I4453" s="358" t="s">
        <v>12887</v>
      </c>
      <c r="J4453" s="358" t="s">
        <v>12908</v>
      </c>
      <c r="K4453" s="358" t="s">
        <v>13558</v>
      </c>
      <c r="L4453" s="362">
        <v>41086</v>
      </c>
      <c r="N4453" s="362">
        <v>41086</v>
      </c>
      <c r="P4453" s="356" t="s">
        <v>13318</v>
      </c>
    </row>
    <row r="4454" spans="1:16" x14ac:dyDescent="0.2">
      <c r="A4454" s="356" t="s">
        <v>11326</v>
      </c>
      <c r="B4454" s="356" t="s">
        <v>21385</v>
      </c>
      <c r="C4454" s="358" t="s">
        <v>14438</v>
      </c>
      <c r="D4454" s="358" t="s">
        <v>12931</v>
      </c>
      <c r="E4454" s="358" t="s">
        <v>21386</v>
      </c>
      <c r="G4454" s="358" t="s">
        <v>12886</v>
      </c>
      <c r="H4454" s="385">
        <v>182.32</v>
      </c>
      <c r="I4454" s="358" t="s">
        <v>12887</v>
      </c>
      <c r="J4454" s="358" t="s">
        <v>12888</v>
      </c>
      <c r="K4454" s="358" t="s">
        <v>13558</v>
      </c>
      <c r="L4454" s="362">
        <v>41121</v>
      </c>
      <c r="N4454" s="362">
        <v>41121</v>
      </c>
      <c r="P4454" s="356" t="s">
        <v>13318</v>
      </c>
    </row>
    <row r="4455" spans="1:16" x14ac:dyDescent="0.2">
      <c r="A4455" s="356" t="s">
        <v>11327</v>
      </c>
      <c r="B4455" s="356" t="s">
        <v>21387</v>
      </c>
      <c r="C4455" s="358" t="s">
        <v>13665</v>
      </c>
      <c r="D4455" s="358" t="s">
        <v>12910</v>
      </c>
      <c r="E4455" s="358" t="s">
        <v>21388</v>
      </c>
      <c r="G4455" s="358" t="s">
        <v>12886</v>
      </c>
      <c r="H4455" s="385">
        <v>64.39</v>
      </c>
      <c r="I4455" s="358" t="s">
        <v>12893</v>
      </c>
      <c r="J4455" s="358" t="s">
        <v>12888</v>
      </c>
      <c r="K4455" s="358" t="s">
        <v>13558</v>
      </c>
      <c r="L4455" s="362">
        <v>40905</v>
      </c>
      <c r="N4455" s="362">
        <v>40905</v>
      </c>
      <c r="P4455" s="356" t="s">
        <v>13605</v>
      </c>
    </row>
    <row r="4456" spans="1:16" x14ac:dyDescent="0.2">
      <c r="A4456" s="356" t="s">
        <v>11328</v>
      </c>
      <c r="B4456" s="356" t="s">
        <v>21389</v>
      </c>
      <c r="C4456" s="358" t="s">
        <v>13037</v>
      </c>
      <c r="D4456" s="358" t="s">
        <v>13038</v>
      </c>
      <c r="E4456" s="358" t="s">
        <v>21390</v>
      </c>
      <c r="G4456" s="358" t="s">
        <v>12886</v>
      </c>
      <c r="H4456" s="385">
        <v>70.56</v>
      </c>
      <c r="I4456" s="358" t="s">
        <v>12893</v>
      </c>
      <c r="J4456" s="358" t="s">
        <v>12888</v>
      </c>
      <c r="K4456" s="358" t="s">
        <v>13558</v>
      </c>
      <c r="L4456" s="362">
        <v>41089</v>
      </c>
      <c r="N4456" s="362">
        <v>41089</v>
      </c>
      <c r="P4456" s="356" t="s">
        <v>13605</v>
      </c>
    </row>
    <row r="4457" spans="1:16" x14ac:dyDescent="0.2">
      <c r="A4457" s="356" t="s">
        <v>11329</v>
      </c>
      <c r="B4457" s="356" t="s">
        <v>21391</v>
      </c>
      <c r="C4457" s="358" t="s">
        <v>14438</v>
      </c>
      <c r="D4457" s="358" t="s">
        <v>12931</v>
      </c>
      <c r="E4457" s="358" t="s">
        <v>21392</v>
      </c>
      <c r="G4457" s="358" t="s">
        <v>12886</v>
      </c>
      <c r="H4457" s="385">
        <v>11.76</v>
      </c>
      <c r="I4457" s="358" t="s">
        <v>12893</v>
      </c>
      <c r="J4457" s="358" t="s">
        <v>12888</v>
      </c>
      <c r="K4457" s="358" t="s">
        <v>13558</v>
      </c>
      <c r="L4457" s="362">
        <v>41081</v>
      </c>
      <c r="N4457" s="362">
        <v>41081</v>
      </c>
      <c r="P4457" s="356" t="s">
        <v>14019</v>
      </c>
    </row>
    <row r="4458" spans="1:16" x14ac:dyDescent="0.2">
      <c r="A4458" s="356" t="s">
        <v>11330</v>
      </c>
      <c r="B4458" s="356" t="s">
        <v>21393</v>
      </c>
      <c r="C4458" s="358" t="s">
        <v>13179</v>
      </c>
      <c r="D4458" s="358" t="s">
        <v>13180</v>
      </c>
      <c r="E4458" s="358" t="s">
        <v>21394</v>
      </c>
      <c r="G4458" s="358" t="s">
        <v>12886</v>
      </c>
      <c r="H4458" s="385">
        <v>90.48</v>
      </c>
      <c r="I4458" s="358" t="s">
        <v>12893</v>
      </c>
      <c r="J4458" s="358" t="s">
        <v>12888</v>
      </c>
      <c r="K4458" s="358" t="s">
        <v>13558</v>
      </c>
      <c r="L4458" s="362">
        <v>41082</v>
      </c>
      <c r="N4458" s="362">
        <v>41082</v>
      </c>
      <c r="P4458" s="356" t="s">
        <v>13605</v>
      </c>
    </row>
    <row r="4459" spans="1:16" x14ac:dyDescent="0.2">
      <c r="A4459" s="356" t="s">
        <v>11331</v>
      </c>
      <c r="B4459" s="356" t="s">
        <v>21395</v>
      </c>
      <c r="C4459" s="358" t="s">
        <v>13044</v>
      </c>
      <c r="D4459" s="358" t="s">
        <v>13045</v>
      </c>
      <c r="E4459" s="358" t="s">
        <v>21396</v>
      </c>
      <c r="G4459" s="358" t="s">
        <v>12886</v>
      </c>
      <c r="H4459" s="385">
        <v>159.51</v>
      </c>
      <c r="I4459" s="358" t="s">
        <v>12887</v>
      </c>
      <c r="J4459" s="358" t="s">
        <v>12888</v>
      </c>
      <c r="K4459" s="358" t="s">
        <v>13558</v>
      </c>
      <c r="L4459" s="362">
        <v>40996</v>
      </c>
      <c r="N4459" s="362">
        <v>40996</v>
      </c>
      <c r="P4459" s="356" t="s">
        <v>13318</v>
      </c>
    </row>
    <row r="4460" spans="1:16" x14ac:dyDescent="0.2">
      <c r="A4460" s="356" t="s">
        <v>11332</v>
      </c>
      <c r="B4460" s="356" t="s">
        <v>21397</v>
      </c>
      <c r="C4460" s="358" t="s">
        <v>13095</v>
      </c>
      <c r="D4460" s="358" t="s">
        <v>12976</v>
      </c>
      <c r="E4460" s="358" t="s">
        <v>21398</v>
      </c>
      <c r="G4460" s="358" t="s">
        <v>12886</v>
      </c>
      <c r="H4460" s="385">
        <v>8.25</v>
      </c>
      <c r="I4460" s="358" t="s">
        <v>12893</v>
      </c>
      <c r="J4460" s="358" t="s">
        <v>12888</v>
      </c>
      <c r="K4460" s="358" t="s">
        <v>13558</v>
      </c>
      <c r="L4460" s="362">
        <v>41102</v>
      </c>
      <c r="N4460" s="362">
        <v>41102</v>
      </c>
      <c r="P4460" s="356" t="s">
        <v>14019</v>
      </c>
    </row>
    <row r="4461" spans="1:16" x14ac:dyDescent="0.2">
      <c r="A4461" s="356" t="s">
        <v>11333</v>
      </c>
      <c r="B4461" s="356" t="s">
        <v>21399</v>
      </c>
      <c r="C4461" s="358" t="s">
        <v>14305</v>
      </c>
      <c r="D4461" s="358" t="s">
        <v>12919</v>
      </c>
      <c r="E4461" s="358" t="s">
        <v>21400</v>
      </c>
      <c r="G4461" s="358" t="s">
        <v>12886</v>
      </c>
      <c r="H4461" s="385">
        <v>13.72</v>
      </c>
      <c r="I4461" s="358" t="s">
        <v>12893</v>
      </c>
      <c r="J4461" s="358" t="s">
        <v>12888</v>
      </c>
      <c r="K4461" s="358" t="s">
        <v>13558</v>
      </c>
      <c r="L4461" s="362">
        <v>41086</v>
      </c>
      <c r="N4461" s="362">
        <v>41086</v>
      </c>
      <c r="P4461" s="356" t="s">
        <v>13605</v>
      </c>
    </row>
    <row r="4462" spans="1:16" x14ac:dyDescent="0.2">
      <c r="A4462" s="356" t="s">
        <v>11334</v>
      </c>
      <c r="B4462" s="356" t="s">
        <v>21401</v>
      </c>
      <c r="C4462" s="358" t="s">
        <v>12905</v>
      </c>
      <c r="D4462" s="358" t="s">
        <v>12987</v>
      </c>
      <c r="E4462" s="358" t="s">
        <v>18160</v>
      </c>
      <c r="G4462" s="358" t="s">
        <v>12886</v>
      </c>
      <c r="H4462" s="385">
        <v>5.0599999999999996</v>
      </c>
      <c r="I4462" s="358" t="s">
        <v>12893</v>
      </c>
      <c r="J4462" s="358" t="s">
        <v>12888</v>
      </c>
      <c r="K4462" s="358" t="s">
        <v>13558</v>
      </c>
      <c r="L4462" s="362">
        <v>40998</v>
      </c>
      <c r="N4462" s="362">
        <v>40998</v>
      </c>
      <c r="P4462" s="356" t="s">
        <v>14019</v>
      </c>
    </row>
    <row r="4463" spans="1:16" x14ac:dyDescent="0.2">
      <c r="A4463" s="356" t="s">
        <v>11335</v>
      </c>
      <c r="B4463" s="356" t="s">
        <v>21402</v>
      </c>
      <c r="C4463" s="358" t="s">
        <v>13612</v>
      </c>
      <c r="D4463" s="358" t="s">
        <v>13613</v>
      </c>
      <c r="E4463" s="358" t="s">
        <v>21403</v>
      </c>
      <c r="G4463" s="358" t="s">
        <v>12886</v>
      </c>
      <c r="H4463" s="385">
        <v>8.4</v>
      </c>
      <c r="I4463" s="358" t="s">
        <v>12893</v>
      </c>
      <c r="J4463" s="358" t="s">
        <v>12888</v>
      </c>
      <c r="K4463" s="358" t="s">
        <v>13558</v>
      </c>
      <c r="L4463" s="362">
        <v>41211</v>
      </c>
      <c r="N4463" s="362">
        <v>41211</v>
      </c>
      <c r="P4463" s="356" t="s">
        <v>13605</v>
      </c>
    </row>
    <row r="4464" spans="1:16" x14ac:dyDescent="0.2">
      <c r="A4464" s="356" t="s">
        <v>11336</v>
      </c>
      <c r="B4464" s="356" t="s">
        <v>21404</v>
      </c>
      <c r="C4464" s="358" t="s">
        <v>15375</v>
      </c>
      <c r="D4464" s="358" t="s">
        <v>12931</v>
      </c>
      <c r="E4464" s="358" t="s">
        <v>18839</v>
      </c>
      <c r="G4464" s="358" t="s">
        <v>12886</v>
      </c>
      <c r="H4464" s="385">
        <v>9.5549999999999997</v>
      </c>
      <c r="I4464" s="358" t="s">
        <v>12893</v>
      </c>
      <c r="J4464" s="358" t="s">
        <v>12888</v>
      </c>
      <c r="K4464" s="358" t="s">
        <v>13558</v>
      </c>
      <c r="L4464" s="362">
        <v>41088</v>
      </c>
      <c r="N4464" s="362">
        <v>41088</v>
      </c>
      <c r="P4464" s="356" t="s">
        <v>13605</v>
      </c>
    </row>
    <row r="4465" spans="1:16" x14ac:dyDescent="0.2">
      <c r="A4465" s="356" t="s">
        <v>11337</v>
      </c>
      <c r="B4465" s="356" t="s">
        <v>21405</v>
      </c>
      <c r="C4465" s="358" t="s">
        <v>12905</v>
      </c>
      <c r="D4465" s="358" t="s">
        <v>12945</v>
      </c>
      <c r="E4465" s="358" t="s">
        <v>21406</v>
      </c>
      <c r="G4465" s="358" t="s">
        <v>12886</v>
      </c>
      <c r="H4465" s="385">
        <v>8.1999999999999993</v>
      </c>
      <c r="I4465" s="358" t="s">
        <v>12893</v>
      </c>
      <c r="J4465" s="358" t="s">
        <v>12888</v>
      </c>
      <c r="K4465" s="358" t="s">
        <v>13558</v>
      </c>
      <c r="L4465" s="362">
        <v>40997</v>
      </c>
      <c r="N4465" s="362">
        <v>40997</v>
      </c>
      <c r="P4465" s="356" t="s">
        <v>14019</v>
      </c>
    </row>
    <row r="4466" spans="1:16" x14ac:dyDescent="0.2">
      <c r="A4466" s="356" t="s">
        <v>11338</v>
      </c>
      <c r="B4466" s="356" t="s">
        <v>21407</v>
      </c>
      <c r="C4466" s="358" t="s">
        <v>13044</v>
      </c>
      <c r="D4466" s="358" t="s">
        <v>13045</v>
      </c>
      <c r="E4466" s="358" t="s">
        <v>21408</v>
      </c>
      <c r="G4466" s="358" t="s">
        <v>12886</v>
      </c>
      <c r="H4466" s="385">
        <v>10.5</v>
      </c>
      <c r="I4466" s="358" t="s">
        <v>12893</v>
      </c>
      <c r="J4466" s="358" t="s">
        <v>12888</v>
      </c>
      <c r="K4466" s="358" t="s">
        <v>13558</v>
      </c>
      <c r="L4466" s="362">
        <v>41152</v>
      </c>
      <c r="N4466" s="362">
        <v>41152</v>
      </c>
      <c r="P4466" s="356" t="s">
        <v>14019</v>
      </c>
    </row>
    <row r="4467" spans="1:16" x14ac:dyDescent="0.2">
      <c r="A4467" s="356" t="s">
        <v>11339</v>
      </c>
      <c r="B4467" s="356" t="s">
        <v>21409</v>
      </c>
      <c r="C4467" s="358" t="s">
        <v>13268</v>
      </c>
      <c r="D4467" s="358" t="s">
        <v>12910</v>
      </c>
      <c r="E4467" s="358" t="s">
        <v>14117</v>
      </c>
      <c r="G4467" s="358" t="s">
        <v>12886</v>
      </c>
      <c r="H4467" s="385">
        <v>34.79</v>
      </c>
      <c r="I4467" s="358" t="s">
        <v>12893</v>
      </c>
      <c r="J4467" s="358" t="s">
        <v>12888</v>
      </c>
      <c r="K4467" s="358" t="s">
        <v>13558</v>
      </c>
      <c r="L4467" s="362">
        <v>40998</v>
      </c>
      <c r="N4467" s="362">
        <v>40998</v>
      </c>
      <c r="P4467" s="356" t="s">
        <v>13605</v>
      </c>
    </row>
    <row r="4468" spans="1:16" x14ac:dyDescent="0.2">
      <c r="A4468" s="356" t="s">
        <v>11340</v>
      </c>
      <c r="B4468" s="356" t="s">
        <v>21410</v>
      </c>
      <c r="C4468" s="358" t="s">
        <v>12975</v>
      </c>
      <c r="D4468" s="358" t="s">
        <v>12976</v>
      </c>
      <c r="E4468" s="358" t="s">
        <v>21411</v>
      </c>
      <c r="G4468" s="358" t="s">
        <v>12886</v>
      </c>
      <c r="H4468" s="385">
        <v>4.5599999999999996</v>
      </c>
      <c r="I4468" s="358" t="s">
        <v>12893</v>
      </c>
      <c r="J4468" s="358" t="s">
        <v>12888</v>
      </c>
      <c r="K4468" s="358" t="s">
        <v>13558</v>
      </c>
      <c r="L4468" s="362">
        <v>41149</v>
      </c>
      <c r="N4468" s="362">
        <v>41149</v>
      </c>
      <c r="P4468" s="356" t="s">
        <v>13605</v>
      </c>
    </row>
    <row r="4469" spans="1:16" x14ac:dyDescent="0.2">
      <c r="A4469" s="356" t="s">
        <v>11341</v>
      </c>
      <c r="B4469" s="356" t="s">
        <v>21412</v>
      </c>
      <c r="C4469" s="358" t="s">
        <v>13344</v>
      </c>
      <c r="D4469" s="358" t="s">
        <v>12931</v>
      </c>
      <c r="E4469" s="358" t="s">
        <v>21413</v>
      </c>
      <c r="G4469" s="358" t="s">
        <v>12886</v>
      </c>
      <c r="H4469" s="385">
        <v>11.52</v>
      </c>
      <c r="I4469" s="358" t="s">
        <v>12893</v>
      </c>
      <c r="J4469" s="358" t="s">
        <v>12888</v>
      </c>
      <c r="K4469" s="358" t="s">
        <v>13558</v>
      </c>
      <c r="L4469" s="362">
        <v>41074</v>
      </c>
      <c r="N4469" s="362">
        <v>41074</v>
      </c>
      <c r="P4469" s="356" t="s">
        <v>13605</v>
      </c>
    </row>
    <row r="4470" spans="1:16" x14ac:dyDescent="0.2">
      <c r="A4470" s="356" t="s">
        <v>11342</v>
      </c>
      <c r="B4470" s="356" t="s">
        <v>21414</v>
      </c>
      <c r="C4470" s="358" t="s">
        <v>12905</v>
      </c>
      <c r="D4470" s="358" t="s">
        <v>12951</v>
      </c>
      <c r="E4470" s="358" t="s">
        <v>21415</v>
      </c>
      <c r="G4470" s="358" t="s">
        <v>12886</v>
      </c>
      <c r="H4470" s="385">
        <v>9.01</v>
      </c>
      <c r="I4470" s="358" t="s">
        <v>12893</v>
      </c>
      <c r="J4470" s="358" t="s">
        <v>12888</v>
      </c>
      <c r="K4470" s="358" t="s">
        <v>13558</v>
      </c>
      <c r="L4470" s="362">
        <v>41110</v>
      </c>
      <c r="N4470" s="362">
        <v>41110</v>
      </c>
      <c r="P4470" s="356" t="s">
        <v>14019</v>
      </c>
    </row>
    <row r="4471" spans="1:16" x14ac:dyDescent="0.2">
      <c r="A4471" s="356" t="s">
        <v>11343</v>
      </c>
      <c r="B4471" s="356" t="s">
        <v>21416</v>
      </c>
      <c r="C4471" s="358" t="s">
        <v>13031</v>
      </c>
      <c r="D4471" s="358" t="s">
        <v>12960</v>
      </c>
      <c r="E4471" s="358" t="s">
        <v>21417</v>
      </c>
      <c r="G4471" s="358" t="s">
        <v>12886</v>
      </c>
      <c r="H4471" s="385">
        <v>7.8</v>
      </c>
      <c r="I4471" s="358" t="s">
        <v>12893</v>
      </c>
      <c r="J4471" s="358" t="s">
        <v>12888</v>
      </c>
      <c r="K4471" s="358" t="s">
        <v>13558</v>
      </c>
      <c r="L4471" s="362">
        <v>41151</v>
      </c>
      <c r="N4471" s="362">
        <v>41151</v>
      </c>
      <c r="P4471" s="356" t="s">
        <v>13605</v>
      </c>
    </row>
    <row r="4472" spans="1:16" x14ac:dyDescent="0.2">
      <c r="A4472" s="356" t="s">
        <v>11344</v>
      </c>
      <c r="B4472" s="356" t="s">
        <v>21418</v>
      </c>
      <c r="C4472" s="358" t="s">
        <v>12972</v>
      </c>
      <c r="D4472" s="358" t="s">
        <v>12973</v>
      </c>
      <c r="E4472" s="358" t="s">
        <v>21419</v>
      </c>
      <c r="G4472" s="358" t="s">
        <v>12886</v>
      </c>
      <c r="H4472" s="385">
        <v>70.805000000000007</v>
      </c>
      <c r="I4472" s="358" t="s">
        <v>12893</v>
      </c>
      <c r="J4472" s="358" t="s">
        <v>12888</v>
      </c>
      <c r="K4472" s="358" t="s">
        <v>13558</v>
      </c>
      <c r="L4472" s="362">
        <v>40907</v>
      </c>
      <c r="N4472" s="362">
        <v>40907</v>
      </c>
      <c r="P4472" s="356" t="s">
        <v>13605</v>
      </c>
    </row>
    <row r="4473" spans="1:16" x14ac:dyDescent="0.2">
      <c r="A4473" s="356" t="s">
        <v>11345</v>
      </c>
      <c r="B4473" s="356" t="s">
        <v>21420</v>
      </c>
      <c r="C4473" s="358" t="s">
        <v>12972</v>
      </c>
      <c r="D4473" s="358" t="s">
        <v>12973</v>
      </c>
      <c r="E4473" s="358" t="s">
        <v>17996</v>
      </c>
      <c r="G4473" s="358" t="s">
        <v>12886</v>
      </c>
      <c r="H4473" s="385">
        <v>51.98</v>
      </c>
      <c r="I4473" s="358" t="s">
        <v>12887</v>
      </c>
      <c r="J4473" s="358" t="s">
        <v>12908</v>
      </c>
      <c r="K4473" s="358" t="s">
        <v>13558</v>
      </c>
      <c r="L4473" s="362">
        <v>41090</v>
      </c>
      <c r="N4473" s="362">
        <v>41090</v>
      </c>
      <c r="P4473" s="356" t="s">
        <v>13318</v>
      </c>
    </row>
    <row r="4474" spans="1:16" x14ac:dyDescent="0.2">
      <c r="A4474" s="356" t="s">
        <v>11346</v>
      </c>
      <c r="B4474" s="356" t="s">
        <v>21420</v>
      </c>
      <c r="C4474" s="358" t="s">
        <v>12972</v>
      </c>
      <c r="D4474" s="358" t="s">
        <v>12973</v>
      </c>
      <c r="E4474" s="358" t="s">
        <v>17996</v>
      </c>
      <c r="G4474" s="358" t="s">
        <v>12886</v>
      </c>
      <c r="H4474" s="385">
        <v>99.13</v>
      </c>
      <c r="I4474" s="358" t="s">
        <v>12887</v>
      </c>
      <c r="J4474" s="358" t="s">
        <v>12908</v>
      </c>
      <c r="K4474" s="358" t="s">
        <v>13558</v>
      </c>
      <c r="L4474" s="362">
        <v>41090</v>
      </c>
      <c r="N4474" s="362">
        <v>41090</v>
      </c>
      <c r="P4474" s="356" t="s">
        <v>13318</v>
      </c>
    </row>
    <row r="4475" spans="1:16" x14ac:dyDescent="0.2">
      <c r="A4475" s="356" t="s">
        <v>11347</v>
      </c>
      <c r="B4475" s="356" t="s">
        <v>21420</v>
      </c>
      <c r="C4475" s="358" t="s">
        <v>12972</v>
      </c>
      <c r="D4475" s="358" t="s">
        <v>12973</v>
      </c>
      <c r="E4475" s="358" t="s">
        <v>17996</v>
      </c>
      <c r="G4475" s="358" t="s">
        <v>12886</v>
      </c>
      <c r="H4475" s="385">
        <v>28.52</v>
      </c>
      <c r="I4475" s="358" t="s">
        <v>12887</v>
      </c>
      <c r="J4475" s="358" t="s">
        <v>12908</v>
      </c>
      <c r="K4475" s="358" t="s">
        <v>13558</v>
      </c>
      <c r="L4475" s="362">
        <v>41090</v>
      </c>
      <c r="N4475" s="362">
        <v>41090</v>
      </c>
      <c r="P4475" s="356" t="s">
        <v>13318</v>
      </c>
    </row>
    <row r="4476" spans="1:16" x14ac:dyDescent="0.2">
      <c r="A4476" s="356" t="s">
        <v>11348</v>
      </c>
      <c r="B4476" s="356" t="s">
        <v>21420</v>
      </c>
      <c r="C4476" s="358" t="s">
        <v>12972</v>
      </c>
      <c r="D4476" s="358" t="s">
        <v>12973</v>
      </c>
      <c r="E4476" s="358" t="s">
        <v>17996</v>
      </c>
      <c r="G4476" s="358" t="s">
        <v>12886</v>
      </c>
      <c r="H4476" s="385">
        <v>28.52</v>
      </c>
      <c r="I4476" s="358" t="s">
        <v>12887</v>
      </c>
      <c r="J4476" s="358" t="s">
        <v>12908</v>
      </c>
      <c r="K4476" s="358" t="s">
        <v>13558</v>
      </c>
      <c r="L4476" s="362">
        <v>41090</v>
      </c>
      <c r="N4476" s="362">
        <v>41090</v>
      </c>
      <c r="P4476" s="356" t="s">
        <v>13318</v>
      </c>
    </row>
    <row r="4477" spans="1:16" x14ac:dyDescent="0.2">
      <c r="A4477" s="356" t="s">
        <v>11349</v>
      </c>
      <c r="B4477" s="356" t="s">
        <v>21420</v>
      </c>
      <c r="C4477" s="358" t="s">
        <v>12972</v>
      </c>
      <c r="D4477" s="358" t="s">
        <v>12973</v>
      </c>
      <c r="E4477" s="358" t="s">
        <v>17996</v>
      </c>
      <c r="G4477" s="358" t="s">
        <v>12886</v>
      </c>
      <c r="H4477" s="385">
        <v>39.33</v>
      </c>
      <c r="I4477" s="358" t="s">
        <v>12887</v>
      </c>
      <c r="J4477" s="358" t="s">
        <v>12908</v>
      </c>
      <c r="K4477" s="358" t="s">
        <v>13558</v>
      </c>
      <c r="L4477" s="362">
        <v>41090</v>
      </c>
      <c r="N4477" s="362">
        <v>41090</v>
      </c>
      <c r="P4477" s="356" t="s">
        <v>13318</v>
      </c>
    </row>
    <row r="4478" spans="1:16" x14ac:dyDescent="0.2">
      <c r="A4478" s="356" t="s">
        <v>11350</v>
      </c>
      <c r="B4478" s="356" t="s">
        <v>21420</v>
      </c>
      <c r="C4478" s="358" t="s">
        <v>12972</v>
      </c>
      <c r="D4478" s="358" t="s">
        <v>12973</v>
      </c>
      <c r="E4478" s="358" t="s">
        <v>17996</v>
      </c>
      <c r="G4478" s="358" t="s">
        <v>12886</v>
      </c>
      <c r="H4478" s="385">
        <v>28.52</v>
      </c>
      <c r="I4478" s="358" t="s">
        <v>12887</v>
      </c>
      <c r="J4478" s="358" t="s">
        <v>12908</v>
      </c>
      <c r="K4478" s="358" t="s">
        <v>13558</v>
      </c>
      <c r="L4478" s="362">
        <v>41090</v>
      </c>
      <c r="N4478" s="362">
        <v>41090</v>
      </c>
      <c r="P4478" s="356" t="s">
        <v>13318</v>
      </c>
    </row>
    <row r="4479" spans="1:16" x14ac:dyDescent="0.2">
      <c r="A4479" s="356" t="s">
        <v>11351</v>
      </c>
      <c r="B4479" s="356" t="s">
        <v>21420</v>
      </c>
      <c r="C4479" s="358" t="s">
        <v>12972</v>
      </c>
      <c r="D4479" s="358" t="s">
        <v>12973</v>
      </c>
      <c r="E4479" s="358" t="s">
        <v>17996</v>
      </c>
      <c r="G4479" s="358" t="s">
        <v>12886</v>
      </c>
      <c r="H4479" s="385">
        <v>24.38</v>
      </c>
      <c r="I4479" s="358" t="s">
        <v>12887</v>
      </c>
      <c r="J4479" s="358" t="s">
        <v>12908</v>
      </c>
      <c r="K4479" s="358" t="s">
        <v>13558</v>
      </c>
      <c r="L4479" s="362">
        <v>41090</v>
      </c>
      <c r="N4479" s="362">
        <v>41090</v>
      </c>
      <c r="P4479" s="356" t="s">
        <v>13318</v>
      </c>
    </row>
    <row r="4480" spans="1:16" x14ac:dyDescent="0.2">
      <c r="A4480" s="356" t="s">
        <v>11352</v>
      </c>
      <c r="B4480" s="356" t="s">
        <v>21420</v>
      </c>
      <c r="C4480" s="358" t="s">
        <v>12972</v>
      </c>
      <c r="D4480" s="358" t="s">
        <v>12973</v>
      </c>
      <c r="E4480" s="358" t="s">
        <v>17996</v>
      </c>
      <c r="G4480" s="358" t="s">
        <v>12886</v>
      </c>
      <c r="H4480" s="385">
        <v>27.2</v>
      </c>
      <c r="I4480" s="358" t="s">
        <v>12887</v>
      </c>
      <c r="J4480" s="358" t="s">
        <v>12908</v>
      </c>
      <c r="K4480" s="358" t="s">
        <v>13558</v>
      </c>
      <c r="L4480" s="362">
        <v>41090</v>
      </c>
      <c r="N4480" s="362">
        <v>41090</v>
      </c>
      <c r="P4480" s="356" t="s">
        <v>13318</v>
      </c>
    </row>
    <row r="4481" spans="1:16" x14ac:dyDescent="0.2">
      <c r="A4481" s="356" t="s">
        <v>11353</v>
      </c>
      <c r="B4481" s="356" t="s">
        <v>21420</v>
      </c>
      <c r="C4481" s="358" t="s">
        <v>12972</v>
      </c>
      <c r="D4481" s="358" t="s">
        <v>12973</v>
      </c>
      <c r="E4481" s="358" t="s">
        <v>17996</v>
      </c>
      <c r="G4481" s="358" t="s">
        <v>12886</v>
      </c>
      <c r="H4481" s="385">
        <v>24.84</v>
      </c>
      <c r="I4481" s="358" t="s">
        <v>12887</v>
      </c>
      <c r="J4481" s="358" t="s">
        <v>12908</v>
      </c>
      <c r="K4481" s="358" t="s">
        <v>13558</v>
      </c>
      <c r="L4481" s="362">
        <v>41090</v>
      </c>
      <c r="N4481" s="362">
        <v>41090</v>
      </c>
      <c r="P4481" s="356" t="s">
        <v>13318</v>
      </c>
    </row>
    <row r="4482" spans="1:16" x14ac:dyDescent="0.2">
      <c r="A4482" s="356" t="s">
        <v>11354</v>
      </c>
      <c r="B4482" s="356" t="s">
        <v>21421</v>
      </c>
      <c r="C4482" s="358" t="s">
        <v>13333</v>
      </c>
      <c r="D4482" s="358" t="s">
        <v>12931</v>
      </c>
      <c r="E4482" s="358" t="s">
        <v>21422</v>
      </c>
      <c r="G4482" s="358" t="s">
        <v>12886</v>
      </c>
      <c r="H4482" s="385">
        <v>7.98</v>
      </c>
      <c r="I4482" s="358" t="s">
        <v>12893</v>
      </c>
      <c r="J4482" s="358" t="s">
        <v>12888</v>
      </c>
      <c r="K4482" s="358" t="s">
        <v>13558</v>
      </c>
      <c r="L4482" s="362">
        <v>41142</v>
      </c>
      <c r="N4482" s="362">
        <v>41142</v>
      </c>
      <c r="P4482" s="356" t="s">
        <v>14019</v>
      </c>
    </row>
    <row r="4483" spans="1:16" x14ac:dyDescent="0.2">
      <c r="A4483" s="356" t="s">
        <v>11355</v>
      </c>
      <c r="B4483" s="356" t="s">
        <v>21423</v>
      </c>
      <c r="C4483" s="358" t="s">
        <v>13089</v>
      </c>
      <c r="D4483" s="358" t="s">
        <v>12997</v>
      </c>
      <c r="E4483" s="358" t="s">
        <v>13090</v>
      </c>
      <c r="G4483" s="358" t="s">
        <v>12886</v>
      </c>
      <c r="H4483" s="385">
        <v>10.53</v>
      </c>
      <c r="I4483" s="358" t="s">
        <v>12893</v>
      </c>
      <c r="J4483" s="358" t="s">
        <v>12888</v>
      </c>
      <c r="K4483" s="358" t="s">
        <v>13558</v>
      </c>
      <c r="L4483" s="362">
        <v>41158</v>
      </c>
      <c r="N4483" s="362">
        <v>41158</v>
      </c>
      <c r="P4483" s="356" t="s">
        <v>14019</v>
      </c>
    </row>
    <row r="4484" spans="1:16" x14ac:dyDescent="0.2">
      <c r="A4484" s="356" t="s">
        <v>11356</v>
      </c>
      <c r="B4484" s="356" t="s">
        <v>21424</v>
      </c>
      <c r="C4484" s="358" t="s">
        <v>13033</v>
      </c>
      <c r="D4484" s="358" t="s">
        <v>13034</v>
      </c>
      <c r="E4484" s="358" t="s">
        <v>13876</v>
      </c>
      <c r="G4484" s="358" t="s">
        <v>12886</v>
      </c>
      <c r="H4484" s="385">
        <v>18.8</v>
      </c>
      <c r="I4484" s="358" t="s">
        <v>12893</v>
      </c>
      <c r="J4484" s="358" t="s">
        <v>12888</v>
      </c>
      <c r="K4484" s="358" t="s">
        <v>13558</v>
      </c>
      <c r="L4484" s="362">
        <v>40998</v>
      </c>
      <c r="N4484" s="362">
        <v>40998</v>
      </c>
      <c r="P4484" s="356" t="s">
        <v>14019</v>
      </c>
    </row>
    <row r="4485" spans="1:16" x14ac:dyDescent="0.2">
      <c r="A4485" s="356" t="s">
        <v>11357</v>
      </c>
      <c r="B4485" s="356" t="s">
        <v>21425</v>
      </c>
      <c r="C4485" s="358" t="s">
        <v>12905</v>
      </c>
      <c r="D4485" s="358" t="s">
        <v>12951</v>
      </c>
      <c r="E4485" s="358" t="s">
        <v>21426</v>
      </c>
      <c r="G4485" s="358" t="s">
        <v>12886</v>
      </c>
      <c r="H4485" s="385">
        <v>6.84</v>
      </c>
      <c r="I4485" s="358" t="s">
        <v>12893</v>
      </c>
      <c r="J4485" s="358" t="s">
        <v>12888</v>
      </c>
      <c r="K4485" s="358" t="s">
        <v>13558</v>
      </c>
      <c r="L4485" s="362">
        <v>41114</v>
      </c>
      <c r="N4485" s="362">
        <v>41114</v>
      </c>
      <c r="P4485" s="356" t="s">
        <v>14019</v>
      </c>
    </row>
    <row r="4486" spans="1:16" x14ac:dyDescent="0.2">
      <c r="A4486" s="356" t="s">
        <v>11358</v>
      </c>
      <c r="B4486" s="356" t="s">
        <v>21427</v>
      </c>
      <c r="C4486" s="358" t="s">
        <v>12905</v>
      </c>
      <c r="D4486" s="358" t="s">
        <v>12951</v>
      </c>
      <c r="E4486" s="358" t="s">
        <v>21428</v>
      </c>
      <c r="G4486" s="358" t="s">
        <v>12886</v>
      </c>
      <c r="H4486" s="385">
        <v>7.5</v>
      </c>
      <c r="I4486" s="358" t="s">
        <v>12893</v>
      </c>
      <c r="J4486" s="358" t="s">
        <v>12888</v>
      </c>
      <c r="K4486" s="358" t="s">
        <v>13558</v>
      </c>
      <c r="L4486" s="362">
        <v>41117</v>
      </c>
      <c r="N4486" s="362">
        <v>41117</v>
      </c>
      <c r="P4486" s="356" t="s">
        <v>14019</v>
      </c>
    </row>
    <row r="4487" spans="1:16" x14ac:dyDescent="0.2">
      <c r="A4487" s="356" t="s">
        <v>11359</v>
      </c>
      <c r="B4487" s="356" t="s">
        <v>21429</v>
      </c>
      <c r="C4487" s="358" t="s">
        <v>12962</v>
      </c>
      <c r="D4487" s="358" t="s">
        <v>12963</v>
      </c>
      <c r="E4487" s="358" t="s">
        <v>13042</v>
      </c>
      <c r="G4487" s="358" t="s">
        <v>12886</v>
      </c>
      <c r="H4487" s="385">
        <v>12</v>
      </c>
      <c r="I4487" s="358" t="s">
        <v>12893</v>
      </c>
      <c r="J4487" s="358" t="s">
        <v>12888</v>
      </c>
      <c r="K4487" s="358" t="s">
        <v>13558</v>
      </c>
      <c r="L4487" s="362">
        <v>41151</v>
      </c>
      <c r="N4487" s="362">
        <v>41151</v>
      </c>
      <c r="P4487" s="356" t="s">
        <v>13605</v>
      </c>
    </row>
    <row r="4488" spans="1:16" x14ac:dyDescent="0.2">
      <c r="A4488" s="356" t="s">
        <v>11360</v>
      </c>
      <c r="B4488" s="356" t="s">
        <v>21430</v>
      </c>
      <c r="C4488" s="358" t="s">
        <v>12953</v>
      </c>
      <c r="D4488" s="358" t="s">
        <v>12931</v>
      </c>
      <c r="E4488" s="358" t="s">
        <v>21431</v>
      </c>
      <c r="G4488" s="358" t="s">
        <v>12886</v>
      </c>
      <c r="H4488" s="385">
        <v>10.56</v>
      </c>
      <c r="I4488" s="358" t="s">
        <v>12893</v>
      </c>
      <c r="J4488" s="358" t="s">
        <v>12888</v>
      </c>
      <c r="K4488" s="358" t="s">
        <v>13558</v>
      </c>
      <c r="L4488" s="362">
        <v>41178</v>
      </c>
      <c r="N4488" s="362">
        <v>41178</v>
      </c>
      <c r="P4488" s="356" t="s">
        <v>13605</v>
      </c>
    </row>
    <row r="4489" spans="1:16" x14ac:dyDescent="0.2">
      <c r="A4489" s="356" t="s">
        <v>11361</v>
      </c>
      <c r="B4489" s="356" t="s">
        <v>21432</v>
      </c>
      <c r="C4489" s="358" t="s">
        <v>18939</v>
      </c>
      <c r="D4489" s="358" t="s">
        <v>12884</v>
      </c>
      <c r="E4489" s="358" t="s">
        <v>21433</v>
      </c>
      <c r="G4489" s="358" t="s">
        <v>12886</v>
      </c>
      <c r="H4489" s="385">
        <v>8.16</v>
      </c>
      <c r="I4489" s="358" t="s">
        <v>12893</v>
      </c>
      <c r="J4489" s="358" t="s">
        <v>12888</v>
      </c>
      <c r="K4489" s="358" t="s">
        <v>13558</v>
      </c>
      <c r="L4489" s="362">
        <v>41179</v>
      </c>
      <c r="N4489" s="362">
        <v>41179</v>
      </c>
      <c r="P4489" s="356" t="s">
        <v>13605</v>
      </c>
    </row>
    <row r="4490" spans="1:16" x14ac:dyDescent="0.2">
      <c r="A4490" s="356" t="s">
        <v>11362</v>
      </c>
      <c r="B4490" s="356" t="s">
        <v>21434</v>
      </c>
      <c r="C4490" s="358" t="s">
        <v>12921</v>
      </c>
      <c r="D4490" s="358" t="s">
        <v>12922</v>
      </c>
      <c r="E4490" s="358" t="s">
        <v>21435</v>
      </c>
      <c r="G4490" s="358" t="s">
        <v>12886</v>
      </c>
      <c r="H4490" s="385">
        <v>7.35</v>
      </c>
      <c r="I4490" s="358" t="s">
        <v>12893</v>
      </c>
      <c r="J4490" s="358" t="s">
        <v>12888</v>
      </c>
      <c r="K4490" s="358" t="s">
        <v>13558</v>
      </c>
      <c r="L4490" s="362">
        <v>41165</v>
      </c>
      <c r="N4490" s="362">
        <v>41165</v>
      </c>
      <c r="P4490" s="356" t="s">
        <v>13605</v>
      </c>
    </row>
    <row r="4491" spans="1:16" x14ac:dyDescent="0.2">
      <c r="A4491" s="356" t="s">
        <v>11363</v>
      </c>
      <c r="B4491" s="356" t="s">
        <v>21436</v>
      </c>
      <c r="C4491" s="358" t="s">
        <v>13014</v>
      </c>
      <c r="D4491" s="358" t="s">
        <v>13015</v>
      </c>
      <c r="E4491" s="358" t="s">
        <v>21437</v>
      </c>
      <c r="G4491" s="358" t="s">
        <v>12886</v>
      </c>
      <c r="H4491" s="385">
        <v>8.5500000000000007</v>
      </c>
      <c r="I4491" s="358" t="s">
        <v>12893</v>
      </c>
      <c r="J4491" s="358" t="s">
        <v>12888</v>
      </c>
      <c r="K4491" s="358" t="s">
        <v>13558</v>
      </c>
      <c r="L4491" s="362">
        <v>41149</v>
      </c>
      <c r="N4491" s="362">
        <v>41149</v>
      </c>
      <c r="P4491" s="356" t="s">
        <v>14019</v>
      </c>
    </row>
    <row r="4492" spans="1:16" x14ac:dyDescent="0.2">
      <c r="A4492" s="356" t="s">
        <v>11364</v>
      </c>
      <c r="B4492" s="356" t="s">
        <v>21438</v>
      </c>
      <c r="C4492" s="358" t="s">
        <v>13014</v>
      </c>
      <c r="D4492" s="358" t="s">
        <v>13015</v>
      </c>
      <c r="E4492" s="358" t="s">
        <v>21439</v>
      </c>
      <c r="G4492" s="358" t="s">
        <v>12886</v>
      </c>
      <c r="H4492" s="385">
        <v>9.8000000000000007</v>
      </c>
      <c r="I4492" s="358" t="s">
        <v>12893</v>
      </c>
      <c r="J4492" s="358" t="s">
        <v>12888</v>
      </c>
      <c r="K4492" s="358" t="s">
        <v>13558</v>
      </c>
      <c r="L4492" s="362">
        <v>41171</v>
      </c>
      <c r="N4492" s="362">
        <v>41171</v>
      </c>
      <c r="P4492" s="356" t="s">
        <v>13605</v>
      </c>
    </row>
    <row r="4493" spans="1:16" x14ac:dyDescent="0.2">
      <c r="A4493" s="356" t="s">
        <v>11365</v>
      </c>
      <c r="B4493" s="356" t="s">
        <v>21440</v>
      </c>
      <c r="C4493" s="358" t="s">
        <v>13017</v>
      </c>
      <c r="D4493" s="358" t="s">
        <v>13018</v>
      </c>
      <c r="E4493" s="358" t="s">
        <v>21441</v>
      </c>
      <c r="G4493" s="358" t="s">
        <v>12886</v>
      </c>
      <c r="H4493" s="385">
        <v>10.08</v>
      </c>
      <c r="I4493" s="358" t="s">
        <v>12893</v>
      </c>
      <c r="J4493" s="358" t="s">
        <v>12888</v>
      </c>
      <c r="K4493" s="358" t="s">
        <v>13558</v>
      </c>
      <c r="L4493" s="362">
        <v>41152</v>
      </c>
      <c r="N4493" s="362">
        <v>41152</v>
      </c>
      <c r="P4493" s="356" t="s">
        <v>13605</v>
      </c>
    </row>
    <row r="4494" spans="1:16" x14ac:dyDescent="0.2">
      <c r="A4494" s="356" t="s">
        <v>6832</v>
      </c>
      <c r="B4494" s="356" t="s">
        <v>21442</v>
      </c>
      <c r="C4494" s="358" t="s">
        <v>13017</v>
      </c>
      <c r="D4494" s="358" t="s">
        <v>13018</v>
      </c>
      <c r="E4494" s="358" t="s">
        <v>21443</v>
      </c>
      <c r="G4494" s="358" t="s">
        <v>12886</v>
      </c>
      <c r="H4494" s="385">
        <v>10.08</v>
      </c>
      <c r="I4494" s="358" t="s">
        <v>12893</v>
      </c>
      <c r="J4494" s="358" t="s">
        <v>12888</v>
      </c>
      <c r="K4494" s="358" t="s">
        <v>13558</v>
      </c>
      <c r="L4494" s="362">
        <v>41152</v>
      </c>
      <c r="N4494" s="362">
        <v>41152</v>
      </c>
      <c r="P4494" s="356" t="s">
        <v>13605</v>
      </c>
    </row>
    <row r="4495" spans="1:16" x14ac:dyDescent="0.2">
      <c r="A4495" s="356" t="s">
        <v>11366</v>
      </c>
      <c r="B4495" s="356" t="s">
        <v>21444</v>
      </c>
      <c r="C4495" s="358" t="s">
        <v>14889</v>
      </c>
      <c r="D4495" s="358" t="s">
        <v>12976</v>
      </c>
      <c r="E4495" s="358" t="s">
        <v>21445</v>
      </c>
      <c r="G4495" s="358" t="s">
        <v>12886</v>
      </c>
      <c r="H4495" s="385">
        <v>8.82</v>
      </c>
      <c r="I4495" s="358" t="s">
        <v>12893</v>
      </c>
      <c r="J4495" s="358" t="s">
        <v>12888</v>
      </c>
      <c r="K4495" s="358" t="s">
        <v>13558</v>
      </c>
      <c r="L4495" s="362">
        <v>41213</v>
      </c>
      <c r="N4495" s="362">
        <v>41213</v>
      </c>
      <c r="P4495" s="356" t="s">
        <v>14019</v>
      </c>
    </row>
    <row r="4496" spans="1:16" x14ac:dyDescent="0.2">
      <c r="A4496" s="356" t="s">
        <v>11367</v>
      </c>
      <c r="B4496" s="356" t="s">
        <v>21446</v>
      </c>
      <c r="C4496" s="358" t="s">
        <v>13642</v>
      </c>
      <c r="D4496" s="358" t="s">
        <v>13169</v>
      </c>
      <c r="E4496" s="358" t="s">
        <v>21447</v>
      </c>
      <c r="G4496" s="358" t="s">
        <v>12886</v>
      </c>
      <c r="H4496" s="385">
        <v>8.25</v>
      </c>
      <c r="I4496" s="358" t="s">
        <v>12893</v>
      </c>
      <c r="J4496" s="358" t="s">
        <v>12888</v>
      </c>
      <c r="K4496" s="358" t="s">
        <v>13558</v>
      </c>
      <c r="L4496" s="362">
        <v>41211</v>
      </c>
      <c r="N4496" s="362">
        <v>41211</v>
      </c>
      <c r="P4496" s="356" t="s">
        <v>14019</v>
      </c>
    </row>
    <row r="4497" spans="1:16" x14ac:dyDescent="0.2">
      <c r="A4497" s="356" t="s">
        <v>11368</v>
      </c>
      <c r="B4497" s="356" t="s">
        <v>21448</v>
      </c>
      <c r="C4497" s="358" t="s">
        <v>12938</v>
      </c>
      <c r="D4497" s="358" t="s">
        <v>12939</v>
      </c>
      <c r="E4497" s="358" t="s">
        <v>15213</v>
      </c>
      <c r="G4497" s="358" t="s">
        <v>12886</v>
      </c>
      <c r="H4497" s="385">
        <v>7.02</v>
      </c>
      <c r="I4497" s="358" t="s">
        <v>12893</v>
      </c>
      <c r="J4497" s="358" t="s">
        <v>12888</v>
      </c>
      <c r="K4497" s="358" t="s">
        <v>13558</v>
      </c>
      <c r="L4497" s="362">
        <v>41212</v>
      </c>
      <c r="N4497" s="362">
        <v>41212</v>
      </c>
      <c r="P4497" s="356" t="s">
        <v>14019</v>
      </c>
    </row>
    <row r="4498" spans="1:16" x14ac:dyDescent="0.2">
      <c r="A4498" s="356" t="s">
        <v>11369</v>
      </c>
      <c r="B4498" s="356" t="s">
        <v>21449</v>
      </c>
      <c r="C4498" s="358" t="s">
        <v>12972</v>
      </c>
      <c r="D4498" s="358" t="s">
        <v>12973</v>
      </c>
      <c r="E4498" s="358" t="s">
        <v>21450</v>
      </c>
      <c r="G4498" s="358" t="s">
        <v>12886</v>
      </c>
      <c r="H4498" s="385">
        <v>20.09</v>
      </c>
      <c r="I4498" s="358" t="s">
        <v>12893</v>
      </c>
      <c r="J4498" s="358" t="s">
        <v>12888</v>
      </c>
      <c r="K4498" s="358" t="s">
        <v>13558</v>
      </c>
      <c r="L4498" s="362">
        <v>41181</v>
      </c>
      <c r="N4498" s="362">
        <v>41181</v>
      </c>
      <c r="P4498" s="356" t="s">
        <v>13605</v>
      </c>
    </row>
    <row r="4499" spans="1:16" x14ac:dyDescent="0.2">
      <c r="A4499" s="356" t="s">
        <v>11370</v>
      </c>
      <c r="B4499" s="356" t="s">
        <v>21451</v>
      </c>
      <c r="C4499" s="358" t="s">
        <v>14337</v>
      </c>
      <c r="D4499" s="358" t="s">
        <v>12984</v>
      </c>
      <c r="E4499" s="358" t="s">
        <v>21452</v>
      </c>
      <c r="G4499" s="358" t="s">
        <v>12886</v>
      </c>
      <c r="H4499" s="385">
        <v>4.5599999999999996</v>
      </c>
      <c r="I4499" s="358" t="s">
        <v>12893</v>
      </c>
      <c r="J4499" s="358" t="s">
        <v>12888</v>
      </c>
      <c r="K4499" s="358" t="s">
        <v>13558</v>
      </c>
      <c r="L4499" s="362">
        <v>41244</v>
      </c>
      <c r="N4499" s="362">
        <v>41244</v>
      </c>
      <c r="P4499" s="356" t="s">
        <v>13605</v>
      </c>
    </row>
    <row r="4500" spans="1:16" x14ac:dyDescent="0.2">
      <c r="A4500" s="356" t="s">
        <v>11371</v>
      </c>
      <c r="B4500" s="356" t="s">
        <v>21453</v>
      </c>
      <c r="C4500" s="358" t="s">
        <v>13060</v>
      </c>
      <c r="D4500" s="358" t="s">
        <v>12997</v>
      </c>
      <c r="E4500" s="358" t="s">
        <v>21454</v>
      </c>
      <c r="G4500" s="358" t="s">
        <v>12886</v>
      </c>
      <c r="H4500" s="385">
        <v>28.08</v>
      </c>
      <c r="I4500" s="358" t="s">
        <v>12893</v>
      </c>
      <c r="J4500" s="358" t="s">
        <v>12888</v>
      </c>
      <c r="K4500" s="358" t="s">
        <v>13558</v>
      </c>
      <c r="L4500" s="362">
        <v>41152</v>
      </c>
      <c r="N4500" s="362">
        <v>41152</v>
      </c>
      <c r="P4500" s="356" t="s">
        <v>14019</v>
      </c>
    </row>
    <row r="4501" spans="1:16" x14ac:dyDescent="0.2">
      <c r="A4501" s="356" t="s">
        <v>11372</v>
      </c>
      <c r="B4501" s="356" t="s">
        <v>21455</v>
      </c>
      <c r="C4501" s="358" t="s">
        <v>13915</v>
      </c>
      <c r="D4501" s="358" t="s">
        <v>12919</v>
      </c>
      <c r="E4501" s="358" t="s">
        <v>17290</v>
      </c>
      <c r="G4501" s="358" t="s">
        <v>12886</v>
      </c>
      <c r="H4501" s="385">
        <v>29.945</v>
      </c>
      <c r="I4501" s="358" t="s">
        <v>12893</v>
      </c>
      <c r="J4501" s="358" t="s">
        <v>12888</v>
      </c>
      <c r="K4501" s="358" t="s">
        <v>13558</v>
      </c>
      <c r="L4501" s="362">
        <v>41180</v>
      </c>
      <c r="N4501" s="362">
        <v>41180</v>
      </c>
      <c r="P4501" s="356" t="s">
        <v>13605</v>
      </c>
    </row>
    <row r="4502" spans="1:16" x14ac:dyDescent="0.2">
      <c r="A4502" s="356" t="s">
        <v>11373</v>
      </c>
      <c r="B4502" s="356" t="s">
        <v>21456</v>
      </c>
      <c r="C4502" s="358" t="s">
        <v>13915</v>
      </c>
      <c r="D4502" s="358" t="s">
        <v>12919</v>
      </c>
      <c r="E4502" s="358" t="s">
        <v>17290</v>
      </c>
      <c r="G4502" s="358" t="s">
        <v>12886</v>
      </c>
      <c r="H4502" s="385">
        <v>29.945</v>
      </c>
      <c r="I4502" s="358" t="s">
        <v>12893</v>
      </c>
      <c r="J4502" s="358" t="s">
        <v>12888</v>
      </c>
      <c r="K4502" s="358" t="s">
        <v>13558</v>
      </c>
      <c r="L4502" s="362">
        <v>41180</v>
      </c>
      <c r="N4502" s="362">
        <v>41180</v>
      </c>
      <c r="P4502" s="356" t="s">
        <v>13605</v>
      </c>
    </row>
    <row r="4503" spans="1:16" x14ac:dyDescent="0.2">
      <c r="A4503" s="356" t="s">
        <v>11374</v>
      </c>
      <c r="B4503" s="356" t="s">
        <v>21457</v>
      </c>
      <c r="C4503" s="358" t="s">
        <v>13621</v>
      </c>
      <c r="D4503" s="358" t="s">
        <v>12960</v>
      </c>
      <c r="E4503" s="358" t="s">
        <v>21458</v>
      </c>
      <c r="G4503" s="358" t="s">
        <v>12886</v>
      </c>
      <c r="H4503" s="385">
        <v>49.92</v>
      </c>
      <c r="I4503" s="358" t="s">
        <v>12893</v>
      </c>
      <c r="J4503" s="358" t="s">
        <v>12888</v>
      </c>
      <c r="K4503" s="358" t="s">
        <v>13558</v>
      </c>
      <c r="L4503" s="362">
        <v>40997</v>
      </c>
      <c r="N4503" s="362">
        <v>40997</v>
      </c>
      <c r="P4503" s="356" t="s">
        <v>13605</v>
      </c>
    </row>
    <row r="4504" spans="1:16" x14ac:dyDescent="0.2">
      <c r="A4504" s="356" t="s">
        <v>11375</v>
      </c>
      <c r="B4504" s="356" t="s">
        <v>21459</v>
      </c>
      <c r="C4504" s="358" t="s">
        <v>13758</v>
      </c>
      <c r="D4504" s="358" t="s">
        <v>13759</v>
      </c>
      <c r="E4504" s="358" t="s">
        <v>21460</v>
      </c>
      <c r="G4504" s="358" t="s">
        <v>12886</v>
      </c>
      <c r="H4504" s="385">
        <v>7.22</v>
      </c>
      <c r="I4504" s="358" t="s">
        <v>12893</v>
      </c>
      <c r="J4504" s="358" t="s">
        <v>12888</v>
      </c>
      <c r="K4504" s="358" t="s">
        <v>13558</v>
      </c>
      <c r="L4504" s="362">
        <v>41242</v>
      </c>
      <c r="N4504" s="362">
        <v>41242</v>
      </c>
      <c r="P4504" s="356" t="s">
        <v>14019</v>
      </c>
    </row>
    <row r="4505" spans="1:16" x14ac:dyDescent="0.2">
      <c r="A4505" s="356" t="s">
        <v>11376</v>
      </c>
      <c r="B4505" s="356" t="s">
        <v>21461</v>
      </c>
      <c r="C4505" s="358" t="s">
        <v>12955</v>
      </c>
      <c r="D4505" s="358" t="s">
        <v>12895</v>
      </c>
      <c r="E4505" s="358" t="s">
        <v>21462</v>
      </c>
      <c r="G4505" s="358" t="s">
        <v>12886</v>
      </c>
      <c r="H4505" s="385">
        <v>10.92</v>
      </c>
      <c r="I4505" s="358" t="s">
        <v>12893</v>
      </c>
      <c r="J4505" s="358" t="s">
        <v>12888</v>
      </c>
      <c r="K4505" s="358" t="s">
        <v>13558</v>
      </c>
      <c r="L4505" s="362">
        <v>41181</v>
      </c>
      <c r="N4505" s="362">
        <v>41181</v>
      </c>
      <c r="P4505" s="356" t="s">
        <v>14019</v>
      </c>
    </row>
    <row r="4506" spans="1:16" x14ac:dyDescent="0.2">
      <c r="A4506" s="356" t="s">
        <v>11377</v>
      </c>
      <c r="B4506" s="356" t="s">
        <v>21463</v>
      </c>
      <c r="C4506" s="358" t="s">
        <v>12972</v>
      </c>
      <c r="D4506" s="358" t="s">
        <v>12973</v>
      </c>
      <c r="E4506" s="358" t="s">
        <v>12974</v>
      </c>
      <c r="G4506" s="358" t="s">
        <v>12886</v>
      </c>
      <c r="H4506" s="385">
        <v>80</v>
      </c>
      <c r="I4506" s="358" t="s">
        <v>12893</v>
      </c>
      <c r="J4506" s="358" t="s">
        <v>12888</v>
      </c>
      <c r="K4506" s="358" t="s">
        <v>13558</v>
      </c>
      <c r="L4506" s="362">
        <v>41212</v>
      </c>
      <c r="N4506" s="362">
        <v>41212</v>
      </c>
      <c r="P4506" s="356" t="s">
        <v>13605</v>
      </c>
    </row>
    <row r="4507" spans="1:16" x14ac:dyDescent="0.2">
      <c r="A4507" s="356" t="s">
        <v>11378</v>
      </c>
      <c r="B4507" s="356" t="s">
        <v>21464</v>
      </c>
      <c r="C4507" s="358" t="s">
        <v>14438</v>
      </c>
      <c r="D4507" s="358" t="s">
        <v>12931</v>
      </c>
      <c r="E4507" s="358" t="s">
        <v>21465</v>
      </c>
      <c r="G4507" s="358" t="s">
        <v>12886</v>
      </c>
      <c r="H4507" s="385">
        <v>5.0599999999999996</v>
      </c>
      <c r="I4507" s="358" t="s">
        <v>12893</v>
      </c>
      <c r="J4507" s="358" t="s">
        <v>12888</v>
      </c>
      <c r="K4507" s="358" t="s">
        <v>13558</v>
      </c>
      <c r="L4507" s="362">
        <v>41178</v>
      </c>
      <c r="N4507" s="362">
        <v>41178</v>
      </c>
      <c r="P4507" s="356" t="s">
        <v>13605</v>
      </c>
    </row>
    <row r="4508" spans="1:16" x14ac:dyDescent="0.2">
      <c r="A4508" s="356" t="s">
        <v>11379</v>
      </c>
      <c r="B4508" s="356" t="s">
        <v>21466</v>
      </c>
      <c r="C4508" s="358" t="s">
        <v>14862</v>
      </c>
      <c r="D4508" s="358" t="s">
        <v>12919</v>
      </c>
      <c r="E4508" s="358" t="s">
        <v>21467</v>
      </c>
      <c r="G4508" s="358" t="s">
        <v>12886</v>
      </c>
      <c r="H4508" s="385">
        <v>4.84</v>
      </c>
      <c r="I4508" s="358" t="s">
        <v>12893</v>
      </c>
      <c r="J4508" s="358" t="s">
        <v>12888</v>
      </c>
      <c r="K4508" s="358" t="s">
        <v>13558</v>
      </c>
      <c r="L4508" s="362">
        <v>37621</v>
      </c>
      <c r="N4508" s="362">
        <v>37621</v>
      </c>
      <c r="P4508" s="356" t="s">
        <v>13255</v>
      </c>
    </row>
    <row r="4509" spans="1:16" x14ac:dyDescent="0.2">
      <c r="A4509" s="356" t="s">
        <v>11380</v>
      </c>
      <c r="B4509" s="356" t="s">
        <v>21468</v>
      </c>
      <c r="C4509" s="358" t="s">
        <v>12898</v>
      </c>
      <c r="D4509" s="358" t="s">
        <v>12899</v>
      </c>
      <c r="E4509" s="358" t="s">
        <v>21469</v>
      </c>
      <c r="G4509" s="358" t="s">
        <v>12886</v>
      </c>
      <c r="H4509" s="385">
        <v>69.09</v>
      </c>
      <c r="I4509" s="358" t="s">
        <v>12893</v>
      </c>
      <c r="J4509" s="358" t="s">
        <v>12888</v>
      </c>
      <c r="K4509" s="358" t="s">
        <v>13558</v>
      </c>
      <c r="L4509" s="362">
        <v>40976</v>
      </c>
      <c r="N4509" s="362">
        <v>40976</v>
      </c>
      <c r="P4509" s="356" t="s">
        <v>13605</v>
      </c>
    </row>
    <row r="4510" spans="1:16" x14ac:dyDescent="0.2">
      <c r="A4510" s="356" t="s">
        <v>11381</v>
      </c>
      <c r="B4510" s="356" t="s">
        <v>21470</v>
      </c>
      <c r="C4510" s="358" t="s">
        <v>12972</v>
      </c>
      <c r="D4510" s="358" t="s">
        <v>12973</v>
      </c>
      <c r="E4510" s="358" t="s">
        <v>17224</v>
      </c>
      <c r="G4510" s="358" t="s">
        <v>12886</v>
      </c>
      <c r="H4510" s="385">
        <v>8.61</v>
      </c>
      <c r="I4510" s="358" t="s">
        <v>12893</v>
      </c>
      <c r="J4510" s="358" t="s">
        <v>12888</v>
      </c>
      <c r="K4510" s="358" t="s">
        <v>13558</v>
      </c>
      <c r="L4510" s="362">
        <v>41213</v>
      </c>
      <c r="N4510" s="362">
        <v>41213</v>
      </c>
      <c r="P4510" s="356" t="s">
        <v>13605</v>
      </c>
    </row>
    <row r="4511" spans="1:16" x14ac:dyDescent="0.2">
      <c r="A4511" s="356" t="s">
        <v>11382</v>
      </c>
      <c r="B4511" s="356" t="s">
        <v>21471</v>
      </c>
      <c r="C4511" s="358" t="s">
        <v>13017</v>
      </c>
      <c r="D4511" s="358" t="s">
        <v>13018</v>
      </c>
      <c r="E4511" s="358" t="s">
        <v>21472</v>
      </c>
      <c r="G4511" s="358" t="s">
        <v>12886</v>
      </c>
      <c r="H4511" s="385">
        <v>4.2300000000000004</v>
      </c>
      <c r="I4511" s="358" t="s">
        <v>12893</v>
      </c>
      <c r="J4511" s="358" t="s">
        <v>12888</v>
      </c>
      <c r="K4511" s="358" t="s">
        <v>13558</v>
      </c>
      <c r="L4511" s="362">
        <v>41243</v>
      </c>
      <c r="N4511" s="362">
        <v>41243</v>
      </c>
      <c r="P4511" s="356" t="s">
        <v>14019</v>
      </c>
    </row>
    <row r="4512" spans="1:16" x14ac:dyDescent="0.2">
      <c r="A4512" s="356" t="s">
        <v>11383</v>
      </c>
      <c r="B4512" s="356" t="s">
        <v>21473</v>
      </c>
      <c r="C4512" s="358" t="s">
        <v>12894</v>
      </c>
      <c r="D4512" s="358" t="s">
        <v>12895</v>
      </c>
      <c r="E4512" s="358" t="s">
        <v>16097</v>
      </c>
      <c r="G4512" s="358" t="s">
        <v>12886</v>
      </c>
      <c r="H4512" s="385">
        <v>9.84</v>
      </c>
      <c r="I4512" s="358" t="s">
        <v>12893</v>
      </c>
      <c r="J4512" s="358" t="s">
        <v>12888</v>
      </c>
      <c r="K4512" s="358" t="s">
        <v>13558</v>
      </c>
      <c r="L4512" s="362">
        <v>41243</v>
      </c>
      <c r="N4512" s="362">
        <v>41243</v>
      </c>
      <c r="P4512" s="356" t="s">
        <v>13605</v>
      </c>
    </row>
    <row r="4513" spans="1:16" x14ac:dyDescent="0.2">
      <c r="A4513" s="356" t="s">
        <v>11384</v>
      </c>
      <c r="B4513" s="356" t="s">
        <v>21474</v>
      </c>
      <c r="C4513" s="358" t="s">
        <v>13044</v>
      </c>
      <c r="D4513" s="358" t="s">
        <v>13045</v>
      </c>
      <c r="E4513" s="358" t="s">
        <v>21475</v>
      </c>
      <c r="G4513" s="358" t="s">
        <v>12886</v>
      </c>
      <c r="H4513" s="385">
        <v>1.47</v>
      </c>
      <c r="I4513" s="358" t="s">
        <v>12893</v>
      </c>
      <c r="J4513" s="358" t="s">
        <v>12888</v>
      </c>
      <c r="K4513" s="358" t="s">
        <v>13558</v>
      </c>
      <c r="L4513" s="362">
        <v>41242</v>
      </c>
      <c r="N4513" s="362">
        <v>41242</v>
      </c>
      <c r="P4513" s="356" t="s">
        <v>14019</v>
      </c>
    </row>
    <row r="4514" spans="1:16" x14ac:dyDescent="0.2">
      <c r="A4514" s="356" t="s">
        <v>11385</v>
      </c>
      <c r="B4514" s="356" t="s">
        <v>21476</v>
      </c>
      <c r="C4514" s="358" t="s">
        <v>12972</v>
      </c>
      <c r="D4514" s="358" t="s">
        <v>12973</v>
      </c>
      <c r="E4514" s="358" t="s">
        <v>21477</v>
      </c>
      <c r="G4514" s="358" t="s">
        <v>12886</v>
      </c>
      <c r="H4514" s="385">
        <v>9.4600000000000009</v>
      </c>
      <c r="I4514" s="358" t="s">
        <v>12893</v>
      </c>
      <c r="J4514" s="358" t="s">
        <v>12888</v>
      </c>
      <c r="K4514" s="358" t="s">
        <v>13558</v>
      </c>
      <c r="L4514" s="362">
        <v>41180</v>
      </c>
      <c r="N4514" s="362">
        <v>41180</v>
      </c>
      <c r="P4514" s="356" t="s">
        <v>13605</v>
      </c>
    </row>
    <row r="4515" spans="1:16" x14ac:dyDescent="0.2">
      <c r="A4515" s="356" t="s">
        <v>11386</v>
      </c>
      <c r="B4515" s="356" t="s">
        <v>21478</v>
      </c>
      <c r="C4515" s="358" t="s">
        <v>14586</v>
      </c>
      <c r="D4515" s="358" t="s">
        <v>12884</v>
      </c>
      <c r="E4515" s="358" t="s">
        <v>21479</v>
      </c>
      <c r="G4515" s="358" t="s">
        <v>12886</v>
      </c>
      <c r="H4515" s="385">
        <v>9.01</v>
      </c>
      <c r="I4515" s="358" t="s">
        <v>12893</v>
      </c>
      <c r="J4515" s="358" t="s">
        <v>12888</v>
      </c>
      <c r="K4515" s="358" t="s">
        <v>13558</v>
      </c>
      <c r="L4515" s="362">
        <v>41242</v>
      </c>
      <c r="N4515" s="362">
        <v>41242</v>
      </c>
      <c r="P4515" s="356" t="s">
        <v>14019</v>
      </c>
    </row>
    <row r="4516" spans="1:16" x14ac:dyDescent="0.2">
      <c r="A4516" s="356" t="s">
        <v>11387</v>
      </c>
      <c r="B4516" s="356" t="s">
        <v>21480</v>
      </c>
      <c r="C4516" s="358" t="s">
        <v>12883</v>
      </c>
      <c r="D4516" s="358" t="s">
        <v>12884</v>
      </c>
      <c r="E4516" s="358" t="s">
        <v>21481</v>
      </c>
      <c r="G4516" s="358" t="s">
        <v>12886</v>
      </c>
      <c r="H4516" s="385">
        <v>9.84</v>
      </c>
      <c r="I4516" s="358" t="s">
        <v>12893</v>
      </c>
      <c r="J4516" s="358" t="s">
        <v>12888</v>
      </c>
      <c r="K4516" s="358" t="s">
        <v>13558</v>
      </c>
      <c r="L4516" s="362">
        <v>41227</v>
      </c>
      <c r="N4516" s="362">
        <v>41227</v>
      </c>
      <c r="P4516" s="356" t="s">
        <v>14019</v>
      </c>
    </row>
    <row r="4517" spans="1:16" x14ac:dyDescent="0.2">
      <c r="A4517" s="356" t="s">
        <v>11388</v>
      </c>
      <c r="B4517" s="356" t="s">
        <v>21482</v>
      </c>
      <c r="C4517" s="358" t="s">
        <v>13323</v>
      </c>
      <c r="D4517" s="358" t="s">
        <v>13324</v>
      </c>
      <c r="E4517" s="358" t="s">
        <v>21483</v>
      </c>
      <c r="G4517" s="358" t="s">
        <v>12886</v>
      </c>
      <c r="H4517" s="385">
        <v>7.92</v>
      </c>
      <c r="I4517" s="358" t="s">
        <v>12893</v>
      </c>
      <c r="J4517" s="358" t="s">
        <v>12888</v>
      </c>
      <c r="K4517" s="358" t="s">
        <v>13558</v>
      </c>
      <c r="L4517" s="362">
        <v>41143</v>
      </c>
      <c r="N4517" s="362">
        <v>41143</v>
      </c>
      <c r="P4517" s="356" t="s">
        <v>14019</v>
      </c>
    </row>
    <row r="4518" spans="1:16" x14ac:dyDescent="0.2">
      <c r="A4518" s="356" t="s">
        <v>11389</v>
      </c>
      <c r="B4518" s="356" t="s">
        <v>21484</v>
      </c>
      <c r="C4518" s="358" t="s">
        <v>13621</v>
      </c>
      <c r="D4518" s="358" t="s">
        <v>12960</v>
      </c>
      <c r="E4518" s="358" t="s">
        <v>21485</v>
      </c>
      <c r="G4518" s="358" t="s">
        <v>12886</v>
      </c>
      <c r="H4518" s="385">
        <v>5.63</v>
      </c>
      <c r="I4518" s="358" t="s">
        <v>12893</v>
      </c>
      <c r="J4518" s="358" t="s">
        <v>12888</v>
      </c>
      <c r="K4518" s="358" t="s">
        <v>13558</v>
      </c>
      <c r="L4518" s="362">
        <v>41199</v>
      </c>
      <c r="N4518" s="362">
        <v>41199</v>
      </c>
      <c r="P4518" s="356" t="s">
        <v>14019</v>
      </c>
    </row>
    <row r="4519" spans="1:16" x14ac:dyDescent="0.2">
      <c r="A4519" s="356" t="s">
        <v>11390</v>
      </c>
      <c r="B4519" s="356" t="s">
        <v>21486</v>
      </c>
      <c r="C4519" s="358" t="s">
        <v>12991</v>
      </c>
      <c r="D4519" s="358" t="s">
        <v>12992</v>
      </c>
      <c r="E4519" s="358" t="s">
        <v>21487</v>
      </c>
      <c r="G4519" s="358" t="s">
        <v>12886</v>
      </c>
      <c r="H4519" s="385">
        <v>11.395</v>
      </c>
      <c r="I4519" s="358" t="s">
        <v>12893</v>
      </c>
      <c r="J4519" s="358" t="s">
        <v>12888</v>
      </c>
      <c r="K4519" s="358" t="s">
        <v>13558</v>
      </c>
      <c r="L4519" s="362">
        <v>41180</v>
      </c>
      <c r="N4519" s="362">
        <v>41180</v>
      </c>
      <c r="P4519" s="356" t="s">
        <v>13605</v>
      </c>
    </row>
    <row r="4520" spans="1:16" x14ac:dyDescent="0.2">
      <c r="A4520" s="356" t="s">
        <v>11391</v>
      </c>
      <c r="B4520" s="356" t="s">
        <v>21488</v>
      </c>
      <c r="C4520" s="358" t="s">
        <v>13132</v>
      </c>
      <c r="D4520" s="358" t="s">
        <v>12910</v>
      </c>
      <c r="E4520" s="358" t="s">
        <v>17960</v>
      </c>
      <c r="G4520" s="358" t="s">
        <v>12886</v>
      </c>
      <c r="H4520" s="385">
        <v>3.1850000000000001</v>
      </c>
      <c r="I4520" s="358" t="s">
        <v>12893</v>
      </c>
      <c r="J4520" s="358" t="s">
        <v>12888</v>
      </c>
      <c r="K4520" s="358" t="s">
        <v>13558</v>
      </c>
      <c r="L4520" s="362">
        <v>41088</v>
      </c>
      <c r="N4520" s="362">
        <v>41088</v>
      </c>
      <c r="P4520" s="356" t="s">
        <v>14019</v>
      </c>
    </row>
    <row r="4521" spans="1:16" x14ac:dyDescent="0.2">
      <c r="A4521" s="356" t="s">
        <v>11392</v>
      </c>
      <c r="B4521" s="356" t="s">
        <v>21489</v>
      </c>
      <c r="C4521" s="358" t="s">
        <v>12905</v>
      </c>
      <c r="D4521" s="358" t="s">
        <v>12987</v>
      </c>
      <c r="E4521" s="358" t="s">
        <v>21490</v>
      </c>
      <c r="G4521" s="358" t="s">
        <v>12886</v>
      </c>
      <c r="H4521" s="385">
        <v>7.2</v>
      </c>
      <c r="I4521" s="358" t="s">
        <v>12893</v>
      </c>
      <c r="J4521" s="358" t="s">
        <v>12888</v>
      </c>
      <c r="K4521" s="358" t="s">
        <v>13558</v>
      </c>
      <c r="L4521" s="362">
        <v>41138</v>
      </c>
      <c r="N4521" s="362">
        <v>41138</v>
      </c>
      <c r="P4521" s="356" t="s">
        <v>14019</v>
      </c>
    </row>
    <row r="4522" spans="1:16" x14ac:dyDescent="0.2">
      <c r="A4522" s="356" t="s">
        <v>11393</v>
      </c>
      <c r="B4522" s="356" t="s">
        <v>21491</v>
      </c>
      <c r="C4522" s="358" t="s">
        <v>14599</v>
      </c>
      <c r="D4522" s="358" t="s">
        <v>12997</v>
      </c>
      <c r="E4522" s="358" t="s">
        <v>21492</v>
      </c>
      <c r="G4522" s="358" t="s">
        <v>12886</v>
      </c>
      <c r="H4522" s="385">
        <v>7.35</v>
      </c>
      <c r="I4522" s="358" t="s">
        <v>12893</v>
      </c>
      <c r="J4522" s="358" t="s">
        <v>12888</v>
      </c>
      <c r="K4522" s="358" t="s">
        <v>13558</v>
      </c>
      <c r="L4522" s="362">
        <v>41164</v>
      </c>
      <c r="N4522" s="362">
        <v>41164</v>
      </c>
      <c r="P4522" s="356" t="s">
        <v>14019</v>
      </c>
    </row>
    <row r="4523" spans="1:16" x14ac:dyDescent="0.2">
      <c r="A4523" s="356" t="s">
        <v>11394</v>
      </c>
      <c r="B4523" s="356" t="s">
        <v>21493</v>
      </c>
      <c r="C4523" s="358" t="s">
        <v>12972</v>
      </c>
      <c r="D4523" s="358" t="s">
        <v>12973</v>
      </c>
      <c r="E4523" s="358" t="s">
        <v>21494</v>
      </c>
      <c r="G4523" s="358" t="s">
        <v>12886</v>
      </c>
      <c r="H4523" s="385">
        <v>810</v>
      </c>
      <c r="I4523" s="358" t="s">
        <v>12887</v>
      </c>
      <c r="J4523" s="358" t="s">
        <v>12908</v>
      </c>
      <c r="K4523" s="358" t="s">
        <v>13558</v>
      </c>
      <c r="L4523" s="362">
        <v>41090</v>
      </c>
      <c r="N4523" s="362">
        <v>41090</v>
      </c>
      <c r="P4523" s="356" t="s">
        <v>13318</v>
      </c>
    </row>
    <row r="4524" spans="1:16" x14ac:dyDescent="0.2">
      <c r="A4524" s="356" t="s">
        <v>11395</v>
      </c>
      <c r="B4524" s="356" t="s">
        <v>21495</v>
      </c>
      <c r="C4524" s="358" t="s">
        <v>12905</v>
      </c>
      <c r="D4524" s="358" t="s">
        <v>12951</v>
      </c>
      <c r="E4524" s="358" t="s">
        <v>21496</v>
      </c>
      <c r="G4524" s="358" t="s">
        <v>12886</v>
      </c>
      <c r="H4524" s="385">
        <v>5.13</v>
      </c>
      <c r="I4524" s="358" t="s">
        <v>12893</v>
      </c>
      <c r="J4524" s="358" t="s">
        <v>12888</v>
      </c>
      <c r="K4524" s="358" t="s">
        <v>13558</v>
      </c>
      <c r="L4524" s="362">
        <v>41212</v>
      </c>
      <c r="N4524" s="362">
        <v>41212</v>
      </c>
      <c r="P4524" s="356" t="s">
        <v>13605</v>
      </c>
    </row>
    <row r="4525" spans="1:16" x14ac:dyDescent="0.2">
      <c r="A4525" s="356" t="s">
        <v>11396</v>
      </c>
      <c r="B4525" s="356" t="s">
        <v>21497</v>
      </c>
      <c r="C4525" s="358" t="s">
        <v>13044</v>
      </c>
      <c r="D4525" s="358" t="s">
        <v>13045</v>
      </c>
      <c r="E4525" s="358" t="s">
        <v>21498</v>
      </c>
      <c r="G4525" s="358" t="s">
        <v>12886</v>
      </c>
      <c r="H4525" s="385">
        <v>9.9499999999999993</v>
      </c>
      <c r="I4525" s="358" t="s">
        <v>12893</v>
      </c>
      <c r="J4525" s="358" t="s">
        <v>12888</v>
      </c>
      <c r="K4525" s="358" t="s">
        <v>13558</v>
      </c>
      <c r="L4525" s="362">
        <v>41242</v>
      </c>
      <c r="N4525" s="362">
        <v>41242</v>
      </c>
      <c r="P4525" s="356" t="s">
        <v>13605</v>
      </c>
    </row>
    <row r="4526" spans="1:16" x14ac:dyDescent="0.2">
      <c r="A4526" s="356" t="s">
        <v>11397</v>
      </c>
      <c r="B4526" s="356" t="s">
        <v>21499</v>
      </c>
      <c r="C4526" s="358" t="s">
        <v>13800</v>
      </c>
      <c r="D4526" s="358" t="s">
        <v>13801</v>
      </c>
      <c r="E4526" s="358" t="s">
        <v>13067</v>
      </c>
      <c r="G4526" s="358" t="s">
        <v>12886</v>
      </c>
      <c r="H4526" s="385">
        <v>7.44</v>
      </c>
      <c r="I4526" s="358" t="s">
        <v>12893</v>
      </c>
      <c r="J4526" s="358" t="s">
        <v>12888</v>
      </c>
      <c r="K4526" s="358" t="s">
        <v>13558</v>
      </c>
      <c r="L4526" s="362">
        <v>41234</v>
      </c>
      <c r="N4526" s="362">
        <v>41234</v>
      </c>
      <c r="P4526" s="356" t="s">
        <v>13605</v>
      </c>
    </row>
    <row r="4527" spans="1:16" x14ac:dyDescent="0.2">
      <c r="A4527" s="356" t="s">
        <v>11398</v>
      </c>
      <c r="B4527" s="356" t="s">
        <v>21500</v>
      </c>
      <c r="C4527" s="358" t="s">
        <v>13176</v>
      </c>
      <c r="D4527" s="358" t="s">
        <v>13177</v>
      </c>
      <c r="E4527" s="358" t="s">
        <v>21501</v>
      </c>
      <c r="G4527" s="358" t="s">
        <v>12886</v>
      </c>
      <c r="H4527" s="385">
        <v>2.7</v>
      </c>
      <c r="I4527" s="358" t="s">
        <v>12893</v>
      </c>
      <c r="J4527" s="358" t="s">
        <v>12888</v>
      </c>
      <c r="K4527" s="358" t="s">
        <v>13558</v>
      </c>
      <c r="L4527" s="362">
        <v>40992</v>
      </c>
      <c r="N4527" s="362">
        <v>40992</v>
      </c>
      <c r="P4527" s="356" t="s">
        <v>14019</v>
      </c>
    </row>
    <row r="4528" spans="1:16" x14ac:dyDescent="0.2">
      <c r="A4528" s="356" t="s">
        <v>11399</v>
      </c>
      <c r="B4528" s="356" t="s">
        <v>21502</v>
      </c>
      <c r="C4528" s="358" t="s">
        <v>14438</v>
      </c>
      <c r="D4528" s="358" t="s">
        <v>12931</v>
      </c>
      <c r="E4528" s="358" t="s">
        <v>21503</v>
      </c>
      <c r="G4528" s="358" t="s">
        <v>12886</v>
      </c>
      <c r="H4528" s="385">
        <v>5</v>
      </c>
      <c r="I4528" s="358" t="s">
        <v>12893</v>
      </c>
      <c r="J4528" s="358" t="s">
        <v>12888</v>
      </c>
      <c r="K4528" s="358" t="s">
        <v>13558</v>
      </c>
      <c r="L4528" s="362">
        <v>41206</v>
      </c>
      <c r="N4528" s="362">
        <v>41206</v>
      </c>
      <c r="P4528" s="356" t="s">
        <v>13605</v>
      </c>
    </row>
    <row r="4529" spans="1:16" x14ac:dyDescent="0.2">
      <c r="A4529" s="356" t="s">
        <v>11400</v>
      </c>
      <c r="B4529" s="356" t="s">
        <v>21504</v>
      </c>
      <c r="C4529" s="358" t="s">
        <v>12898</v>
      </c>
      <c r="D4529" s="358" t="s">
        <v>12899</v>
      </c>
      <c r="E4529" s="358" t="s">
        <v>17394</v>
      </c>
      <c r="G4529" s="358" t="s">
        <v>12886</v>
      </c>
      <c r="H4529" s="385">
        <v>16.899999999999999</v>
      </c>
      <c r="I4529" s="358" t="s">
        <v>12893</v>
      </c>
      <c r="J4529" s="358" t="s">
        <v>12888</v>
      </c>
      <c r="K4529" s="358" t="s">
        <v>13558</v>
      </c>
      <c r="L4529" s="362">
        <v>41213</v>
      </c>
      <c r="N4529" s="362">
        <v>41213</v>
      </c>
      <c r="P4529" s="356" t="s">
        <v>14019</v>
      </c>
    </row>
    <row r="4530" spans="1:16" x14ac:dyDescent="0.2">
      <c r="A4530" s="356" t="s">
        <v>11401</v>
      </c>
      <c r="B4530" s="356" t="s">
        <v>21505</v>
      </c>
      <c r="C4530" s="358" t="s">
        <v>12970</v>
      </c>
      <c r="D4530" s="358" t="s">
        <v>12895</v>
      </c>
      <c r="E4530" s="358" t="s">
        <v>21506</v>
      </c>
      <c r="G4530" s="358" t="s">
        <v>12886</v>
      </c>
      <c r="H4530" s="385">
        <v>14.16</v>
      </c>
      <c r="I4530" s="358" t="s">
        <v>12893</v>
      </c>
      <c r="J4530" s="358" t="s">
        <v>12888</v>
      </c>
      <c r="K4530" s="358" t="s">
        <v>13558</v>
      </c>
      <c r="L4530" s="362">
        <v>41243</v>
      </c>
      <c r="N4530" s="362">
        <v>41243</v>
      </c>
      <c r="P4530" s="356" t="s">
        <v>13605</v>
      </c>
    </row>
    <row r="4531" spans="1:16" x14ac:dyDescent="0.2">
      <c r="A4531" s="356" t="s">
        <v>11402</v>
      </c>
      <c r="B4531" s="356" t="s">
        <v>21507</v>
      </c>
      <c r="C4531" s="358" t="s">
        <v>15457</v>
      </c>
      <c r="D4531" s="358" t="s">
        <v>12931</v>
      </c>
      <c r="E4531" s="358" t="s">
        <v>15082</v>
      </c>
      <c r="G4531" s="358" t="s">
        <v>12886</v>
      </c>
      <c r="H4531" s="385">
        <v>11.04</v>
      </c>
      <c r="I4531" s="358" t="s">
        <v>12893</v>
      </c>
      <c r="J4531" s="358" t="s">
        <v>12888</v>
      </c>
      <c r="K4531" s="358" t="s">
        <v>13558</v>
      </c>
      <c r="L4531" s="362">
        <v>40977</v>
      </c>
      <c r="N4531" s="362">
        <v>40977</v>
      </c>
      <c r="P4531" s="356" t="s">
        <v>14019</v>
      </c>
    </row>
    <row r="4532" spans="1:16" x14ac:dyDescent="0.2">
      <c r="A4532" s="356" t="s">
        <v>11403</v>
      </c>
      <c r="B4532" s="356" t="s">
        <v>21508</v>
      </c>
      <c r="C4532" s="358" t="s">
        <v>12933</v>
      </c>
      <c r="D4532" s="358" t="s">
        <v>12934</v>
      </c>
      <c r="E4532" s="358" t="s">
        <v>21509</v>
      </c>
      <c r="G4532" s="358" t="s">
        <v>12886</v>
      </c>
      <c r="H4532" s="385">
        <v>11.76</v>
      </c>
      <c r="I4532" s="358" t="s">
        <v>12893</v>
      </c>
      <c r="J4532" s="358" t="s">
        <v>12888</v>
      </c>
      <c r="K4532" s="358" t="s">
        <v>13558</v>
      </c>
      <c r="L4532" s="362">
        <v>40997</v>
      </c>
      <c r="N4532" s="362">
        <v>40997</v>
      </c>
      <c r="P4532" s="356" t="s">
        <v>13605</v>
      </c>
    </row>
    <row r="4533" spans="1:16" x14ac:dyDescent="0.2">
      <c r="A4533" s="356" t="s">
        <v>11404</v>
      </c>
      <c r="B4533" s="356" t="s">
        <v>21510</v>
      </c>
      <c r="C4533" s="358" t="s">
        <v>12965</v>
      </c>
      <c r="D4533" s="358" t="s">
        <v>12966</v>
      </c>
      <c r="E4533" s="358" t="s">
        <v>21511</v>
      </c>
      <c r="G4533" s="358" t="s">
        <v>12886</v>
      </c>
      <c r="H4533" s="385">
        <v>8.82</v>
      </c>
      <c r="I4533" s="358" t="s">
        <v>12893</v>
      </c>
      <c r="J4533" s="358" t="s">
        <v>12888</v>
      </c>
      <c r="K4533" s="358" t="s">
        <v>13558</v>
      </c>
      <c r="L4533" s="362">
        <v>41234</v>
      </c>
      <c r="N4533" s="362">
        <v>41234</v>
      </c>
      <c r="P4533" s="356" t="s">
        <v>14019</v>
      </c>
    </row>
    <row r="4534" spans="1:16" x14ac:dyDescent="0.2">
      <c r="A4534" s="356" t="s">
        <v>11405</v>
      </c>
      <c r="B4534" s="356" t="s">
        <v>21512</v>
      </c>
      <c r="C4534" s="358" t="s">
        <v>13800</v>
      </c>
      <c r="D4534" s="358" t="s">
        <v>13801</v>
      </c>
      <c r="E4534" s="358" t="s">
        <v>21513</v>
      </c>
      <c r="G4534" s="358" t="s">
        <v>12886</v>
      </c>
      <c r="H4534" s="385">
        <v>68.400000000000006</v>
      </c>
      <c r="I4534" s="358" t="s">
        <v>12893</v>
      </c>
      <c r="J4534" s="358" t="s">
        <v>12888</v>
      </c>
      <c r="K4534" s="358" t="s">
        <v>13558</v>
      </c>
      <c r="L4534" s="362">
        <v>41120</v>
      </c>
      <c r="N4534" s="362">
        <v>41120</v>
      </c>
      <c r="P4534" s="356" t="s">
        <v>13605</v>
      </c>
    </row>
    <row r="4535" spans="1:16" x14ac:dyDescent="0.2">
      <c r="A4535" s="356" t="s">
        <v>11406</v>
      </c>
      <c r="B4535" s="356" t="s">
        <v>21514</v>
      </c>
      <c r="C4535" s="358" t="s">
        <v>12965</v>
      </c>
      <c r="D4535" s="358" t="s">
        <v>12966</v>
      </c>
      <c r="E4535" s="358" t="s">
        <v>21515</v>
      </c>
      <c r="G4535" s="358" t="s">
        <v>12886</v>
      </c>
      <c r="H4535" s="385">
        <v>8.82</v>
      </c>
      <c r="I4535" s="358" t="s">
        <v>12893</v>
      </c>
      <c r="J4535" s="358" t="s">
        <v>12888</v>
      </c>
      <c r="K4535" s="358" t="s">
        <v>13558</v>
      </c>
      <c r="L4535" s="362">
        <v>41234</v>
      </c>
      <c r="N4535" s="362">
        <v>41234</v>
      </c>
      <c r="P4535" s="356" t="s">
        <v>14019</v>
      </c>
    </row>
    <row r="4536" spans="1:16" x14ac:dyDescent="0.2">
      <c r="A4536" s="356" t="s">
        <v>11407</v>
      </c>
      <c r="B4536" s="356" t="s">
        <v>21516</v>
      </c>
      <c r="C4536" s="358" t="s">
        <v>13082</v>
      </c>
      <c r="D4536" s="358" t="s">
        <v>12919</v>
      </c>
      <c r="E4536" s="358" t="s">
        <v>21517</v>
      </c>
      <c r="G4536" s="358" t="s">
        <v>12886</v>
      </c>
      <c r="H4536" s="385">
        <v>14.19</v>
      </c>
      <c r="I4536" s="358" t="s">
        <v>12893</v>
      </c>
      <c r="J4536" s="358" t="s">
        <v>12888</v>
      </c>
      <c r="K4536" s="358" t="s">
        <v>13558</v>
      </c>
      <c r="L4536" s="362">
        <v>41212</v>
      </c>
      <c r="N4536" s="362">
        <v>41212</v>
      </c>
      <c r="P4536" s="356" t="s">
        <v>14019</v>
      </c>
    </row>
    <row r="4537" spans="1:16" x14ac:dyDescent="0.2">
      <c r="A4537" s="356" t="s">
        <v>11408</v>
      </c>
      <c r="B4537" s="356" t="s">
        <v>21518</v>
      </c>
      <c r="C4537" s="358" t="s">
        <v>12921</v>
      </c>
      <c r="D4537" s="358" t="s">
        <v>12922</v>
      </c>
      <c r="E4537" s="358" t="s">
        <v>21519</v>
      </c>
      <c r="G4537" s="358" t="s">
        <v>12886</v>
      </c>
      <c r="H4537" s="385">
        <v>9.36</v>
      </c>
      <c r="I4537" s="358" t="s">
        <v>12893</v>
      </c>
      <c r="J4537" s="358" t="s">
        <v>12888</v>
      </c>
      <c r="K4537" s="358" t="s">
        <v>13558</v>
      </c>
      <c r="L4537" s="362">
        <v>41234</v>
      </c>
      <c r="N4537" s="362">
        <v>41234</v>
      </c>
      <c r="P4537" s="356" t="s">
        <v>13605</v>
      </c>
    </row>
    <row r="4538" spans="1:16" x14ac:dyDescent="0.2">
      <c r="A4538" s="356" t="s">
        <v>11409</v>
      </c>
      <c r="B4538" s="356" t="s">
        <v>21520</v>
      </c>
      <c r="C4538" s="358" t="s">
        <v>13077</v>
      </c>
      <c r="D4538" s="358" t="s">
        <v>12997</v>
      </c>
      <c r="E4538" s="358" t="s">
        <v>13000</v>
      </c>
      <c r="G4538" s="358" t="s">
        <v>12886</v>
      </c>
      <c r="H4538" s="385">
        <v>5.1449999999999996</v>
      </c>
      <c r="I4538" s="358" t="s">
        <v>12893</v>
      </c>
      <c r="J4538" s="358" t="s">
        <v>12888</v>
      </c>
      <c r="K4538" s="358" t="s">
        <v>13558</v>
      </c>
      <c r="L4538" s="362">
        <v>40994</v>
      </c>
      <c r="N4538" s="362">
        <v>40994</v>
      </c>
      <c r="P4538" s="356" t="s">
        <v>13605</v>
      </c>
    </row>
    <row r="4539" spans="1:16" x14ac:dyDescent="0.2">
      <c r="A4539" s="356" t="s">
        <v>11410</v>
      </c>
      <c r="B4539" s="356" t="s">
        <v>21521</v>
      </c>
      <c r="C4539" s="358" t="s">
        <v>13344</v>
      </c>
      <c r="D4539" s="358" t="s">
        <v>12931</v>
      </c>
      <c r="E4539" s="358" t="s">
        <v>21025</v>
      </c>
      <c r="G4539" s="358" t="s">
        <v>12886</v>
      </c>
      <c r="H4539" s="385">
        <v>7.52</v>
      </c>
      <c r="I4539" s="358" t="s">
        <v>12893</v>
      </c>
      <c r="J4539" s="358" t="s">
        <v>12888</v>
      </c>
      <c r="K4539" s="358" t="s">
        <v>13558</v>
      </c>
      <c r="L4539" s="362">
        <v>41052</v>
      </c>
      <c r="N4539" s="362">
        <v>41052</v>
      </c>
      <c r="P4539" s="356" t="s">
        <v>13605</v>
      </c>
    </row>
    <row r="4540" spans="1:16" x14ac:dyDescent="0.2">
      <c r="A4540" s="356" t="s">
        <v>11411</v>
      </c>
      <c r="B4540" s="356" t="s">
        <v>21522</v>
      </c>
      <c r="C4540" s="358" t="s">
        <v>12989</v>
      </c>
      <c r="D4540" s="358" t="s">
        <v>12910</v>
      </c>
      <c r="E4540" s="358" t="s">
        <v>21523</v>
      </c>
      <c r="G4540" s="358" t="s">
        <v>12886</v>
      </c>
      <c r="H4540" s="385">
        <v>5.13</v>
      </c>
      <c r="I4540" s="358" t="s">
        <v>12893</v>
      </c>
      <c r="J4540" s="358" t="s">
        <v>12888</v>
      </c>
      <c r="K4540" s="358" t="s">
        <v>13558</v>
      </c>
      <c r="L4540" s="362">
        <v>41086</v>
      </c>
      <c r="N4540" s="362">
        <v>41086</v>
      </c>
      <c r="P4540" s="356" t="s">
        <v>13605</v>
      </c>
    </row>
    <row r="4541" spans="1:16" x14ac:dyDescent="0.2">
      <c r="A4541" s="356" t="s">
        <v>11412</v>
      </c>
      <c r="B4541" s="356" t="s">
        <v>21524</v>
      </c>
      <c r="C4541" s="358" t="s">
        <v>13374</v>
      </c>
      <c r="D4541" s="358" t="s">
        <v>12916</v>
      </c>
      <c r="E4541" s="358" t="s">
        <v>21525</v>
      </c>
      <c r="G4541" s="358" t="s">
        <v>12886</v>
      </c>
      <c r="H4541" s="385">
        <v>23.4</v>
      </c>
      <c r="I4541" s="358" t="s">
        <v>12893</v>
      </c>
      <c r="J4541" s="358" t="s">
        <v>12888</v>
      </c>
      <c r="K4541" s="358" t="s">
        <v>13558</v>
      </c>
      <c r="L4541" s="362">
        <v>41103</v>
      </c>
      <c r="N4541" s="362">
        <v>41103</v>
      </c>
      <c r="P4541" s="356" t="s">
        <v>13605</v>
      </c>
    </row>
    <row r="4542" spans="1:16" x14ac:dyDescent="0.2">
      <c r="A4542" s="356" t="s">
        <v>11413</v>
      </c>
      <c r="B4542" s="356" t="s">
        <v>21526</v>
      </c>
      <c r="C4542" s="358" t="s">
        <v>13572</v>
      </c>
      <c r="D4542" s="358" t="s">
        <v>12981</v>
      </c>
      <c r="E4542" s="358" t="s">
        <v>21527</v>
      </c>
      <c r="G4542" s="358" t="s">
        <v>12886</v>
      </c>
      <c r="H4542" s="385">
        <v>5.7</v>
      </c>
      <c r="I4542" s="358" t="s">
        <v>12893</v>
      </c>
      <c r="J4542" s="358" t="s">
        <v>12888</v>
      </c>
      <c r="K4542" s="358" t="s">
        <v>13558</v>
      </c>
      <c r="L4542" s="362">
        <v>41152</v>
      </c>
      <c r="N4542" s="362">
        <v>41152</v>
      </c>
      <c r="P4542" s="356" t="s">
        <v>13605</v>
      </c>
    </row>
    <row r="4543" spans="1:16" x14ac:dyDescent="0.2">
      <c r="A4543" s="356" t="s">
        <v>11414</v>
      </c>
      <c r="B4543" s="356" t="s">
        <v>21528</v>
      </c>
      <c r="C4543" s="358" t="s">
        <v>12905</v>
      </c>
      <c r="D4543" s="358" t="s">
        <v>12906</v>
      </c>
      <c r="E4543" s="358" t="s">
        <v>21529</v>
      </c>
      <c r="G4543" s="358" t="s">
        <v>12886</v>
      </c>
      <c r="H4543" s="385">
        <v>23.5</v>
      </c>
      <c r="I4543" s="358" t="s">
        <v>12893</v>
      </c>
      <c r="J4543" s="358" t="s">
        <v>12888</v>
      </c>
      <c r="K4543" s="358" t="s">
        <v>13558</v>
      </c>
      <c r="L4543" s="362">
        <v>41172</v>
      </c>
      <c r="N4543" s="362">
        <v>41172</v>
      </c>
      <c r="P4543" s="356" t="s">
        <v>13605</v>
      </c>
    </row>
    <row r="4544" spans="1:16" x14ac:dyDescent="0.2">
      <c r="A4544" s="356" t="s">
        <v>11415</v>
      </c>
      <c r="B4544" s="356" t="s">
        <v>21530</v>
      </c>
      <c r="C4544" s="358" t="s">
        <v>15523</v>
      </c>
      <c r="D4544" s="358" t="s">
        <v>12916</v>
      </c>
      <c r="E4544" s="358" t="s">
        <v>21531</v>
      </c>
      <c r="G4544" s="358" t="s">
        <v>12886</v>
      </c>
      <c r="H4544" s="385">
        <v>336.67599999999999</v>
      </c>
      <c r="I4544" s="358" t="s">
        <v>12887</v>
      </c>
      <c r="J4544" s="358" t="s">
        <v>12908</v>
      </c>
      <c r="K4544" s="358" t="s">
        <v>13558</v>
      </c>
      <c r="L4544" s="362">
        <v>41088</v>
      </c>
      <c r="N4544" s="362">
        <v>41088</v>
      </c>
      <c r="P4544" s="356" t="s">
        <v>13318</v>
      </c>
    </row>
    <row r="4545" spans="1:16" x14ac:dyDescent="0.2">
      <c r="A4545" s="356" t="s">
        <v>11416</v>
      </c>
      <c r="B4545" s="356" t="s">
        <v>21530</v>
      </c>
      <c r="C4545" s="358" t="s">
        <v>15523</v>
      </c>
      <c r="D4545" s="358" t="s">
        <v>12916</v>
      </c>
      <c r="E4545" s="358" t="s">
        <v>21531</v>
      </c>
      <c r="G4545" s="358" t="s">
        <v>12886</v>
      </c>
      <c r="H4545" s="385">
        <v>336.67599999999999</v>
      </c>
      <c r="I4545" s="358" t="s">
        <v>12887</v>
      </c>
      <c r="J4545" s="358" t="s">
        <v>12908</v>
      </c>
      <c r="K4545" s="358" t="s">
        <v>13558</v>
      </c>
      <c r="L4545" s="362">
        <v>41088</v>
      </c>
      <c r="N4545" s="362">
        <v>41088</v>
      </c>
      <c r="P4545" s="356" t="s">
        <v>13318</v>
      </c>
    </row>
    <row r="4546" spans="1:16" x14ac:dyDescent="0.2">
      <c r="A4546" s="356" t="s">
        <v>11417</v>
      </c>
      <c r="B4546" s="356" t="s">
        <v>21532</v>
      </c>
      <c r="C4546" s="358" t="s">
        <v>13158</v>
      </c>
      <c r="D4546" s="358" t="s">
        <v>12931</v>
      </c>
      <c r="E4546" s="358" t="s">
        <v>21533</v>
      </c>
      <c r="G4546" s="358" t="s">
        <v>12886</v>
      </c>
      <c r="H4546" s="385">
        <v>11.395</v>
      </c>
      <c r="I4546" s="358" t="s">
        <v>12893</v>
      </c>
      <c r="J4546" s="358" t="s">
        <v>12888</v>
      </c>
      <c r="K4546" s="358" t="s">
        <v>13558</v>
      </c>
      <c r="L4546" s="362">
        <v>41285</v>
      </c>
      <c r="N4546" s="362">
        <v>41285</v>
      </c>
      <c r="P4546" s="356" t="s">
        <v>13605</v>
      </c>
    </row>
    <row r="4547" spans="1:16" x14ac:dyDescent="0.2">
      <c r="A4547" s="356" t="s">
        <v>11418</v>
      </c>
      <c r="B4547" s="356" t="s">
        <v>21534</v>
      </c>
      <c r="C4547" s="358" t="s">
        <v>13014</v>
      </c>
      <c r="D4547" s="358" t="s">
        <v>13015</v>
      </c>
      <c r="E4547" s="358" t="s">
        <v>21535</v>
      </c>
      <c r="G4547" s="358" t="s">
        <v>12886</v>
      </c>
      <c r="H4547" s="385">
        <v>4.8600000000000003</v>
      </c>
      <c r="I4547" s="358" t="s">
        <v>12893</v>
      </c>
      <c r="J4547" s="358" t="s">
        <v>12888</v>
      </c>
      <c r="K4547" s="358" t="s">
        <v>13558</v>
      </c>
      <c r="L4547" s="362">
        <v>41199</v>
      </c>
      <c r="N4547" s="362">
        <v>41199</v>
      </c>
      <c r="P4547" s="356" t="s">
        <v>14019</v>
      </c>
    </row>
    <row r="4548" spans="1:16" x14ac:dyDescent="0.2">
      <c r="A4548" s="356" t="s">
        <v>11419</v>
      </c>
      <c r="B4548" s="356" t="s">
        <v>21536</v>
      </c>
      <c r="C4548" s="358" t="s">
        <v>13665</v>
      </c>
      <c r="D4548" s="358" t="s">
        <v>12910</v>
      </c>
      <c r="E4548" s="358" t="s">
        <v>21537</v>
      </c>
      <c r="G4548" s="358" t="s">
        <v>12886</v>
      </c>
      <c r="H4548" s="385">
        <v>30</v>
      </c>
      <c r="I4548" s="358" t="s">
        <v>12893</v>
      </c>
      <c r="J4548" s="358" t="s">
        <v>12888</v>
      </c>
      <c r="K4548" s="358" t="s">
        <v>13558</v>
      </c>
      <c r="L4548" s="362">
        <v>41213</v>
      </c>
      <c r="N4548" s="362">
        <v>41213</v>
      </c>
      <c r="P4548" s="356" t="s">
        <v>14019</v>
      </c>
    </row>
    <row r="4549" spans="1:16" x14ac:dyDescent="0.2">
      <c r="A4549" s="356" t="s">
        <v>11420</v>
      </c>
      <c r="B4549" s="356" t="s">
        <v>21538</v>
      </c>
      <c r="C4549" s="358" t="s">
        <v>13158</v>
      </c>
      <c r="D4549" s="358" t="s">
        <v>12931</v>
      </c>
      <c r="E4549" s="358" t="s">
        <v>21539</v>
      </c>
      <c r="G4549" s="358" t="s">
        <v>12886</v>
      </c>
      <c r="H4549" s="385">
        <v>13.68</v>
      </c>
      <c r="I4549" s="358" t="s">
        <v>12893</v>
      </c>
      <c r="J4549" s="358" t="s">
        <v>12888</v>
      </c>
      <c r="K4549" s="358" t="s">
        <v>13558</v>
      </c>
      <c r="L4549" s="362">
        <v>41179</v>
      </c>
      <c r="N4549" s="362">
        <v>41179</v>
      </c>
      <c r="P4549" s="356" t="s">
        <v>13605</v>
      </c>
    </row>
    <row r="4550" spans="1:16" x14ac:dyDescent="0.2">
      <c r="A4550" s="356" t="s">
        <v>11421</v>
      </c>
      <c r="B4550" s="356" t="s">
        <v>21540</v>
      </c>
      <c r="C4550" s="358" t="s">
        <v>13017</v>
      </c>
      <c r="D4550" s="358" t="s">
        <v>13018</v>
      </c>
      <c r="E4550" s="358" t="s">
        <v>21541</v>
      </c>
      <c r="G4550" s="358" t="s">
        <v>12886</v>
      </c>
      <c r="H4550" s="385">
        <v>11.118</v>
      </c>
      <c r="I4550" s="358" t="s">
        <v>12893</v>
      </c>
      <c r="J4550" s="358" t="s">
        <v>12888</v>
      </c>
      <c r="K4550" s="358" t="s">
        <v>13558</v>
      </c>
      <c r="L4550" s="362">
        <v>41243</v>
      </c>
      <c r="N4550" s="362">
        <v>41243</v>
      </c>
      <c r="P4550" s="356" t="s">
        <v>13605</v>
      </c>
    </row>
    <row r="4551" spans="1:16" x14ac:dyDescent="0.2">
      <c r="A4551" s="356" t="s">
        <v>11422</v>
      </c>
      <c r="B4551" s="356" t="s">
        <v>21542</v>
      </c>
      <c r="C4551" s="358" t="s">
        <v>14438</v>
      </c>
      <c r="D4551" s="358" t="s">
        <v>12931</v>
      </c>
      <c r="E4551" s="358" t="s">
        <v>21543</v>
      </c>
      <c r="G4551" s="358" t="s">
        <v>12886</v>
      </c>
      <c r="H4551" s="385">
        <v>5.52</v>
      </c>
      <c r="I4551" s="358" t="s">
        <v>12893</v>
      </c>
      <c r="J4551" s="358" t="s">
        <v>12888</v>
      </c>
      <c r="K4551" s="358" t="s">
        <v>13558</v>
      </c>
      <c r="L4551" s="362">
        <v>41181</v>
      </c>
      <c r="N4551" s="362">
        <v>41181</v>
      </c>
      <c r="P4551" s="356" t="s">
        <v>13605</v>
      </c>
    </row>
    <row r="4552" spans="1:16" x14ac:dyDescent="0.2">
      <c r="A4552" s="356" t="s">
        <v>11423</v>
      </c>
      <c r="B4552" s="356" t="s">
        <v>21544</v>
      </c>
      <c r="C4552" s="358" t="s">
        <v>12972</v>
      </c>
      <c r="D4552" s="358" t="s">
        <v>12973</v>
      </c>
      <c r="E4552" s="358" t="s">
        <v>21545</v>
      </c>
      <c r="G4552" s="358" t="s">
        <v>12886</v>
      </c>
      <c r="H4552" s="385">
        <v>5</v>
      </c>
      <c r="I4552" s="358" t="s">
        <v>12893</v>
      </c>
      <c r="J4552" s="358" t="s">
        <v>12888</v>
      </c>
      <c r="K4552" s="358" t="s">
        <v>13558</v>
      </c>
      <c r="L4552" s="362">
        <v>41180</v>
      </c>
      <c r="N4552" s="362">
        <v>41180</v>
      </c>
      <c r="P4552" s="356" t="s">
        <v>14019</v>
      </c>
    </row>
    <row r="4553" spans="1:16" x14ac:dyDescent="0.2">
      <c r="A4553" s="356" t="s">
        <v>11424</v>
      </c>
      <c r="B4553" s="356" t="s">
        <v>21546</v>
      </c>
      <c r="C4553" s="358" t="s">
        <v>12972</v>
      </c>
      <c r="D4553" s="358" t="s">
        <v>12973</v>
      </c>
      <c r="E4553" s="358" t="s">
        <v>21545</v>
      </c>
      <c r="G4553" s="358" t="s">
        <v>12886</v>
      </c>
      <c r="H4553" s="385">
        <v>8</v>
      </c>
      <c r="I4553" s="358" t="s">
        <v>12893</v>
      </c>
      <c r="J4553" s="358" t="s">
        <v>12888</v>
      </c>
      <c r="K4553" s="358" t="s">
        <v>13558</v>
      </c>
      <c r="L4553" s="362">
        <v>41180</v>
      </c>
      <c r="N4553" s="362">
        <v>41180</v>
      </c>
      <c r="P4553" s="356" t="s">
        <v>14019</v>
      </c>
    </row>
    <row r="4554" spans="1:16" x14ac:dyDescent="0.2">
      <c r="A4554" s="356" t="s">
        <v>11425</v>
      </c>
      <c r="B4554" s="356" t="s">
        <v>21547</v>
      </c>
      <c r="C4554" s="358" t="s">
        <v>14438</v>
      </c>
      <c r="D4554" s="358" t="s">
        <v>12931</v>
      </c>
      <c r="E4554" s="358" t="s">
        <v>21548</v>
      </c>
      <c r="G4554" s="358" t="s">
        <v>12886</v>
      </c>
      <c r="H4554" s="385">
        <v>5.52</v>
      </c>
      <c r="I4554" s="358" t="s">
        <v>12893</v>
      </c>
      <c r="J4554" s="358" t="s">
        <v>12888</v>
      </c>
      <c r="K4554" s="358" t="s">
        <v>13558</v>
      </c>
      <c r="L4554" s="362">
        <v>41178</v>
      </c>
      <c r="N4554" s="362">
        <v>41178</v>
      </c>
      <c r="P4554" s="356" t="s">
        <v>13605</v>
      </c>
    </row>
    <row r="4555" spans="1:16" x14ac:dyDescent="0.2">
      <c r="A4555" s="356" t="s">
        <v>11426</v>
      </c>
      <c r="B4555" s="356" t="s">
        <v>21549</v>
      </c>
      <c r="C4555" s="358" t="s">
        <v>12905</v>
      </c>
      <c r="D4555" s="358" t="s">
        <v>12945</v>
      </c>
      <c r="E4555" s="358" t="s">
        <v>21550</v>
      </c>
      <c r="G4555" s="358" t="s">
        <v>12886</v>
      </c>
      <c r="H4555" s="385">
        <v>7.19</v>
      </c>
      <c r="I4555" s="358" t="s">
        <v>12893</v>
      </c>
      <c r="J4555" s="358" t="s">
        <v>12888</v>
      </c>
      <c r="K4555" s="358" t="s">
        <v>13558</v>
      </c>
      <c r="L4555" s="362">
        <v>41212</v>
      </c>
      <c r="N4555" s="362">
        <v>41212</v>
      </c>
      <c r="P4555" s="356" t="s">
        <v>14019</v>
      </c>
    </row>
    <row r="4556" spans="1:16" x14ac:dyDescent="0.2">
      <c r="A4556" s="356" t="s">
        <v>11427</v>
      </c>
      <c r="B4556" s="356" t="s">
        <v>21551</v>
      </c>
      <c r="C4556" s="358" t="s">
        <v>12962</v>
      </c>
      <c r="D4556" s="358" t="s">
        <v>12963</v>
      </c>
      <c r="E4556" s="358" t="s">
        <v>21552</v>
      </c>
      <c r="G4556" s="358" t="s">
        <v>12886</v>
      </c>
      <c r="H4556" s="385">
        <v>10.32</v>
      </c>
      <c r="I4556" s="358" t="s">
        <v>12893</v>
      </c>
      <c r="J4556" s="358" t="s">
        <v>12888</v>
      </c>
      <c r="K4556" s="358" t="s">
        <v>13558</v>
      </c>
      <c r="L4556" s="362">
        <v>41213</v>
      </c>
      <c r="N4556" s="362">
        <v>41213</v>
      </c>
      <c r="P4556" s="356" t="s">
        <v>13605</v>
      </c>
    </row>
    <row r="4557" spans="1:16" x14ac:dyDescent="0.2">
      <c r="A4557" s="356" t="s">
        <v>11428</v>
      </c>
      <c r="B4557" s="356" t="s">
        <v>21553</v>
      </c>
      <c r="C4557" s="358" t="s">
        <v>12905</v>
      </c>
      <c r="D4557" s="358" t="s">
        <v>13152</v>
      </c>
      <c r="E4557" s="358" t="s">
        <v>21554</v>
      </c>
      <c r="G4557" s="358" t="s">
        <v>12886</v>
      </c>
      <c r="H4557" s="385">
        <v>7.8</v>
      </c>
      <c r="I4557" s="358" t="s">
        <v>12893</v>
      </c>
      <c r="J4557" s="358" t="s">
        <v>12888</v>
      </c>
      <c r="K4557" s="358" t="s">
        <v>13558</v>
      </c>
      <c r="L4557" s="362">
        <v>41226</v>
      </c>
      <c r="N4557" s="362">
        <v>41226</v>
      </c>
      <c r="P4557" s="356" t="s">
        <v>13605</v>
      </c>
    </row>
    <row r="4558" spans="1:16" x14ac:dyDescent="0.2">
      <c r="A4558" s="356" t="s">
        <v>11429</v>
      </c>
      <c r="B4558" s="356" t="s">
        <v>21555</v>
      </c>
      <c r="C4558" s="358" t="s">
        <v>12983</v>
      </c>
      <c r="D4558" s="358" t="s">
        <v>12984</v>
      </c>
      <c r="E4558" s="358" t="s">
        <v>21556</v>
      </c>
      <c r="G4558" s="358" t="s">
        <v>12886</v>
      </c>
      <c r="H4558" s="385">
        <v>7.35</v>
      </c>
      <c r="I4558" s="358" t="s">
        <v>12893</v>
      </c>
      <c r="J4558" s="358" t="s">
        <v>12888</v>
      </c>
      <c r="K4558" s="358" t="s">
        <v>13558</v>
      </c>
      <c r="L4558" s="362">
        <v>41211</v>
      </c>
      <c r="N4558" s="362">
        <v>41211</v>
      </c>
      <c r="P4558" s="356" t="s">
        <v>14019</v>
      </c>
    </row>
    <row r="4559" spans="1:16" x14ac:dyDescent="0.2">
      <c r="A4559" s="356" t="s">
        <v>11430</v>
      </c>
      <c r="B4559" s="356" t="s">
        <v>21557</v>
      </c>
      <c r="C4559" s="358" t="s">
        <v>13665</v>
      </c>
      <c r="D4559" s="358" t="s">
        <v>12910</v>
      </c>
      <c r="E4559" s="358" t="s">
        <v>21558</v>
      </c>
      <c r="G4559" s="358" t="s">
        <v>12886</v>
      </c>
      <c r="H4559" s="385">
        <v>10</v>
      </c>
      <c r="I4559" s="358" t="s">
        <v>12893</v>
      </c>
      <c r="J4559" s="358" t="s">
        <v>12888</v>
      </c>
      <c r="K4559" s="358" t="s">
        <v>13558</v>
      </c>
      <c r="L4559" s="362">
        <v>41213</v>
      </c>
      <c r="N4559" s="362">
        <v>41213</v>
      </c>
      <c r="P4559" s="356" t="s">
        <v>13605</v>
      </c>
    </row>
    <row r="4560" spans="1:16" x14ac:dyDescent="0.2">
      <c r="A4560" s="356" t="s">
        <v>11431</v>
      </c>
      <c r="B4560" s="356" t="s">
        <v>21559</v>
      </c>
      <c r="C4560" s="358" t="s">
        <v>13026</v>
      </c>
      <c r="D4560" s="358" t="s">
        <v>13027</v>
      </c>
      <c r="E4560" s="358" t="s">
        <v>21560</v>
      </c>
      <c r="G4560" s="358" t="s">
        <v>12886</v>
      </c>
      <c r="H4560" s="385">
        <v>6.88</v>
      </c>
      <c r="I4560" s="358" t="s">
        <v>12893</v>
      </c>
      <c r="J4560" s="358" t="s">
        <v>12888</v>
      </c>
      <c r="K4560" s="358" t="s">
        <v>13558</v>
      </c>
      <c r="L4560" s="362">
        <v>41212</v>
      </c>
      <c r="N4560" s="362">
        <v>41212</v>
      </c>
      <c r="P4560" s="356" t="s">
        <v>14019</v>
      </c>
    </row>
    <row r="4561" spans="1:16" x14ac:dyDescent="0.2">
      <c r="A4561" s="356" t="s">
        <v>11432</v>
      </c>
      <c r="B4561" s="356" t="s">
        <v>21561</v>
      </c>
      <c r="C4561" s="358" t="s">
        <v>13915</v>
      </c>
      <c r="D4561" s="358" t="s">
        <v>12919</v>
      </c>
      <c r="E4561" s="358" t="s">
        <v>21562</v>
      </c>
      <c r="G4561" s="358" t="s">
        <v>12886</v>
      </c>
      <c r="H4561" s="385">
        <v>9.7200000000000006</v>
      </c>
      <c r="I4561" s="358" t="s">
        <v>12893</v>
      </c>
      <c r="J4561" s="358" t="s">
        <v>12888</v>
      </c>
      <c r="K4561" s="358" t="s">
        <v>13558</v>
      </c>
      <c r="L4561" s="362">
        <v>41212</v>
      </c>
      <c r="N4561" s="362">
        <v>41212</v>
      </c>
      <c r="P4561" s="356" t="s">
        <v>13605</v>
      </c>
    </row>
    <row r="4562" spans="1:16" x14ac:dyDescent="0.2">
      <c r="A4562" s="356" t="s">
        <v>11433</v>
      </c>
      <c r="B4562" s="356" t="s">
        <v>21563</v>
      </c>
      <c r="C4562" s="358" t="s">
        <v>13612</v>
      </c>
      <c r="D4562" s="358" t="s">
        <v>13613</v>
      </c>
      <c r="E4562" s="358" t="s">
        <v>21564</v>
      </c>
      <c r="G4562" s="358" t="s">
        <v>12886</v>
      </c>
      <c r="H4562" s="385">
        <v>13.44</v>
      </c>
      <c r="I4562" s="358" t="s">
        <v>12893</v>
      </c>
      <c r="J4562" s="358" t="s">
        <v>12888</v>
      </c>
      <c r="K4562" s="358" t="s">
        <v>13558</v>
      </c>
      <c r="L4562" s="362">
        <v>41213</v>
      </c>
      <c r="N4562" s="362">
        <v>41213</v>
      </c>
      <c r="P4562" s="356" t="s">
        <v>13605</v>
      </c>
    </row>
    <row r="4563" spans="1:16" x14ac:dyDescent="0.2">
      <c r="A4563" s="356" t="s">
        <v>11434</v>
      </c>
      <c r="B4563" s="356" t="s">
        <v>21565</v>
      </c>
      <c r="C4563" s="358" t="s">
        <v>12962</v>
      </c>
      <c r="D4563" s="358" t="s">
        <v>12963</v>
      </c>
      <c r="E4563" s="358" t="s">
        <v>21566</v>
      </c>
      <c r="G4563" s="358" t="s">
        <v>12886</v>
      </c>
      <c r="H4563" s="385">
        <v>8.8800000000000008</v>
      </c>
      <c r="I4563" s="358" t="s">
        <v>12893</v>
      </c>
      <c r="J4563" s="358" t="s">
        <v>12888</v>
      </c>
      <c r="K4563" s="358" t="s">
        <v>13558</v>
      </c>
      <c r="L4563" s="362">
        <v>41213</v>
      </c>
      <c r="N4563" s="362">
        <v>41213</v>
      </c>
      <c r="P4563" s="356" t="s">
        <v>13605</v>
      </c>
    </row>
    <row r="4564" spans="1:16" x14ac:dyDescent="0.2">
      <c r="A4564" s="356" t="s">
        <v>11435</v>
      </c>
      <c r="B4564" s="356" t="s">
        <v>21567</v>
      </c>
      <c r="C4564" s="358" t="s">
        <v>13044</v>
      </c>
      <c r="D4564" s="358" t="s">
        <v>13045</v>
      </c>
      <c r="E4564" s="358" t="s">
        <v>21568</v>
      </c>
      <c r="G4564" s="358" t="s">
        <v>12886</v>
      </c>
      <c r="H4564" s="385">
        <v>14.5</v>
      </c>
      <c r="I4564" s="358" t="s">
        <v>12893</v>
      </c>
      <c r="J4564" s="358" t="s">
        <v>12888</v>
      </c>
      <c r="K4564" s="358" t="s">
        <v>13558</v>
      </c>
      <c r="L4564" s="362">
        <v>41255</v>
      </c>
      <c r="N4564" s="362">
        <v>41255</v>
      </c>
      <c r="P4564" s="356" t="s">
        <v>13605</v>
      </c>
    </row>
    <row r="4565" spans="1:16" x14ac:dyDescent="0.2">
      <c r="A4565" s="356" t="s">
        <v>11436</v>
      </c>
      <c r="B4565" s="356" t="s">
        <v>21569</v>
      </c>
      <c r="C4565" s="358" t="s">
        <v>12972</v>
      </c>
      <c r="D4565" s="358" t="s">
        <v>12973</v>
      </c>
      <c r="E4565" s="358" t="s">
        <v>21570</v>
      </c>
      <c r="G4565" s="358" t="s">
        <v>12886</v>
      </c>
      <c r="H4565" s="385">
        <v>7.5</v>
      </c>
      <c r="I4565" s="358" t="s">
        <v>12893</v>
      </c>
      <c r="J4565" s="358" t="s">
        <v>12888</v>
      </c>
      <c r="K4565" s="358" t="s">
        <v>13558</v>
      </c>
      <c r="L4565" s="362">
        <v>41213</v>
      </c>
      <c r="N4565" s="362">
        <v>41213</v>
      </c>
      <c r="P4565" s="356" t="s">
        <v>13605</v>
      </c>
    </row>
    <row r="4566" spans="1:16" x14ac:dyDescent="0.2">
      <c r="A4566" s="356" t="s">
        <v>11437</v>
      </c>
      <c r="B4566" s="356" t="s">
        <v>21571</v>
      </c>
      <c r="C4566" s="358" t="s">
        <v>12905</v>
      </c>
      <c r="D4566" s="358" t="s">
        <v>12949</v>
      </c>
      <c r="E4566" s="358" t="s">
        <v>21572</v>
      </c>
      <c r="G4566" s="358" t="s">
        <v>12886</v>
      </c>
      <c r="H4566" s="385">
        <v>1.68</v>
      </c>
      <c r="I4566" s="358" t="s">
        <v>12893</v>
      </c>
      <c r="J4566" s="358" t="s">
        <v>12888</v>
      </c>
      <c r="K4566" s="358" t="s">
        <v>13558</v>
      </c>
      <c r="L4566" s="362">
        <v>41244</v>
      </c>
      <c r="N4566" s="362">
        <v>41244</v>
      </c>
      <c r="P4566" s="356" t="s">
        <v>14019</v>
      </c>
    </row>
    <row r="4567" spans="1:16" x14ac:dyDescent="0.2">
      <c r="A4567" s="356" t="s">
        <v>11438</v>
      </c>
      <c r="B4567" s="356" t="s">
        <v>21573</v>
      </c>
      <c r="C4567" s="358" t="s">
        <v>15138</v>
      </c>
      <c r="D4567" s="358" t="s">
        <v>13045</v>
      </c>
      <c r="E4567" s="358" t="s">
        <v>21574</v>
      </c>
      <c r="G4567" s="358" t="s">
        <v>12886</v>
      </c>
      <c r="H4567" s="385">
        <v>7.65</v>
      </c>
      <c r="I4567" s="358" t="s">
        <v>12893</v>
      </c>
      <c r="J4567" s="358" t="s">
        <v>12888</v>
      </c>
      <c r="K4567" s="358" t="s">
        <v>13558</v>
      </c>
      <c r="L4567" s="362">
        <v>41213</v>
      </c>
      <c r="N4567" s="362">
        <v>41213</v>
      </c>
      <c r="P4567" s="356" t="s">
        <v>14019</v>
      </c>
    </row>
    <row r="4568" spans="1:16" x14ac:dyDescent="0.2">
      <c r="A4568" s="356" t="s">
        <v>11439</v>
      </c>
      <c r="B4568" s="356" t="s">
        <v>21575</v>
      </c>
      <c r="C4568" s="358" t="s">
        <v>12953</v>
      </c>
      <c r="D4568" s="358" t="s">
        <v>12931</v>
      </c>
      <c r="E4568" s="358" t="s">
        <v>13588</v>
      </c>
      <c r="G4568" s="358" t="s">
        <v>12886</v>
      </c>
      <c r="H4568" s="385">
        <v>6.44</v>
      </c>
      <c r="I4568" s="358" t="s">
        <v>12893</v>
      </c>
      <c r="J4568" s="358" t="s">
        <v>12888</v>
      </c>
      <c r="K4568" s="358" t="s">
        <v>13558</v>
      </c>
      <c r="L4568" s="362">
        <v>41226</v>
      </c>
      <c r="N4568" s="362">
        <v>41226</v>
      </c>
      <c r="P4568" s="356" t="s">
        <v>13605</v>
      </c>
    </row>
    <row r="4569" spans="1:16" x14ac:dyDescent="0.2">
      <c r="A4569" s="356" t="s">
        <v>11440</v>
      </c>
      <c r="B4569" s="356" t="s">
        <v>21576</v>
      </c>
      <c r="C4569" s="358" t="s">
        <v>12898</v>
      </c>
      <c r="D4569" s="358" t="s">
        <v>12899</v>
      </c>
      <c r="E4569" s="358" t="s">
        <v>21577</v>
      </c>
      <c r="G4569" s="358" t="s">
        <v>12886</v>
      </c>
      <c r="H4569" s="385">
        <v>10.14</v>
      </c>
      <c r="I4569" s="358" t="s">
        <v>12893</v>
      </c>
      <c r="J4569" s="358" t="s">
        <v>12888</v>
      </c>
      <c r="K4569" s="358" t="s">
        <v>13558</v>
      </c>
      <c r="L4569" s="362">
        <v>41213</v>
      </c>
      <c r="N4569" s="362">
        <v>41213</v>
      </c>
      <c r="P4569" s="356" t="s">
        <v>13605</v>
      </c>
    </row>
    <row r="4570" spans="1:16" x14ac:dyDescent="0.2">
      <c r="A4570" s="356" t="s">
        <v>11441</v>
      </c>
      <c r="B4570" s="356" t="s">
        <v>21578</v>
      </c>
      <c r="C4570" s="358" t="s">
        <v>12972</v>
      </c>
      <c r="D4570" s="358" t="s">
        <v>12973</v>
      </c>
      <c r="E4570" s="358" t="s">
        <v>21579</v>
      </c>
      <c r="G4570" s="358" t="s">
        <v>12886</v>
      </c>
      <c r="H4570" s="385">
        <v>8.64</v>
      </c>
      <c r="I4570" s="358" t="s">
        <v>12893</v>
      </c>
      <c r="J4570" s="358" t="s">
        <v>12888</v>
      </c>
      <c r="K4570" s="358" t="s">
        <v>13558</v>
      </c>
      <c r="L4570" s="362">
        <v>41243</v>
      </c>
      <c r="N4570" s="362">
        <v>41243</v>
      </c>
      <c r="P4570" s="356" t="s">
        <v>13605</v>
      </c>
    </row>
    <row r="4571" spans="1:16" x14ac:dyDescent="0.2">
      <c r="A4571" s="356" t="s">
        <v>11442</v>
      </c>
      <c r="B4571" s="356" t="s">
        <v>21580</v>
      </c>
      <c r="C4571" s="358" t="s">
        <v>12930</v>
      </c>
      <c r="D4571" s="358" t="s">
        <v>12931</v>
      </c>
      <c r="E4571" s="358" t="s">
        <v>13792</v>
      </c>
      <c r="G4571" s="358" t="s">
        <v>12886</v>
      </c>
      <c r="H4571" s="385">
        <v>9.18</v>
      </c>
      <c r="I4571" s="358" t="s">
        <v>12893</v>
      </c>
      <c r="J4571" s="358" t="s">
        <v>12888</v>
      </c>
      <c r="K4571" s="358" t="s">
        <v>13558</v>
      </c>
      <c r="L4571" s="362">
        <v>41242</v>
      </c>
      <c r="N4571" s="362">
        <v>41242</v>
      </c>
      <c r="P4571" s="356" t="s">
        <v>13605</v>
      </c>
    </row>
    <row r="4572" spans="1:16" x14ac:dyDescent="0.2">
      <c r="A4572" s="356" t="s">
        <v>11443</v>
      </c>
      <c r="B4572" s="356" t="s">
        <v>21581</v>
      </c>
      <c r="C4572" s="358" t="s">
        <v>13758</v>
      </c>
      <c r="D4572" s="358" t="s">
        <v>13759</v>
      </c>
      <c r="E4572" s="358" t="s">
        <v>21582</v>
      </c>
      <c r="G4572" s="358" t="s">
        <v>12886</v>
      </c>
      <c r="H4572" s="385">
        <v>6.63</v>
      </c>
      <c r="I4572" s="358" t="s">
        <v>12893</v>
      </c>
      <c r="J4572" s="358" t="s">
        <v>12888</v>
      </c>
      <c r="K4572" s="358" t="s">
        <v>13558</v>
      </c>
      <c r="L4572" s="362">
        <v>41243</v>
      </c>
      <c r="N4572" s="362">
        <v>41243</v>
      </c>
      <c r="P4572" s="356" t="s">
        <v>14019</v>
      </c>
    </row>
    <row r="4573" spans="1:16" x14ac:dyDescent="0.2">
      <c r="A4573" s="356" t="s">
        <v>11444</v>
      </c>
      <c r="B4573" s="356" t="s">
        <v>21583</v>
      </c>
      <c r="C4573" s="358" t="s">
        <v>13585</v>
      </c>
      <c r="D4573" s="358" t="s">
        <v>12910</v>
      </c>
      <c r="E4573" s="358" t="s">
        <v>13048</v>
      </c>
      <c r="G4573" s="358" t="s">
        <v>12886</v>
      </c>
      <c r="H4573" s="385">
        <v>28.8</v>
      </c>
      <c r="I4573" s="358" t="s">
        <v>12893</v>
      </c>
      <c r="J4573" s="358" t="s">
        <v>12888</v>
      </c>
      <c r="K4573" s="358" t="s">
        <v>13558</v>
      </c>
      <c r="L4573" s="362">
        <v>41243</v>
      </c>
      <c r="N4573" s="362">
        <v>41243</v>
      </c>
      <c r="P4573" s="356" t="s">
        <v>13605</v>
      </c>
    </row>
    <row r="4574" spans="1:16" x14ac:dyDescent="0.2">
      <c r="A4574" s="356" t="s">
        <v>11445</v>
      </c>
      <c r="B4574" s="356" t="s">
        <v>21584</v>
      </c>
      <c r="C4574" s="358" t="s">
        <v>13182</v>
      </c>
      <c r="D4574" s="358" t="s">
        <v>12910</v>
      </c>
      <c r="E4574" s="358" t="s">
        <v>14770</v>
      </c>
      <c r="G4574" s="358" t="s">
        <v>12886</v>
      </c>
      <c r="H4574" s="385">
        <v>10.56</v>
      </c>
      <c r="I4574" s="358" t="s">
        <v>12893</v>
      </c>
      <c r="J4574" s="358" t="s">
        <v>12888</v>
      </c>
      <c r="K4574" s="358" t="s">
        <v>13558</v>
      </c>
      <c r="L4574" s="362">
        <v>41243</v>
      </c>
      <c r="N4574" s="362">
        <v>41243</v>
      </c>
      <c r="P4574" s="356" t="s">
        <v>13605</v>
      </c>
    </row>
    <row r="4575" spans="1:16" x14ac:dyDescent="0.2">
      <c r="A4575" s="356" t="s">
        <v>11446</v>
      </c>
      <c r="B4575" s="356" t="s">
        <v>21585</v>
      </c>
      <c r="C4575" s="358" t="s">
        <v>13374</v>
      </c>
      <c r="D4575" s="358" t="s">
        <v>12916</v>
      </c>
      <c r="E4575" s="358" t="s">
        <v>21586</v>
      </c>
      <c r="G4575" s="358" t="s">
        <v>12886</v>
      </c>
      <c r="H4575" s="385">
        <v>12.49</v>
      </c>
      <c r="I4575" s="358" t="s">
        <v>12893</v>
      </c>
      <c r="J4575" s="358" t="s">
        <v>12888</v>
      </c>
      <c r="K4575" s="358" t="s">
        <v>13558</v>
      </c>
      <c r="L4575" s="362">
        <v>41230</v>
      </c>
      <c r="N4575" s="362">
        <v>41230</v>
      </c>
      <c r="P4575" s="356" t="s">
        <v>14019</v>
      </c>
    </row>
    <row r="4576" spans="1:16" x14ac:dyDescent="0.2">
      <c r="A4576" s="356" t="s">
        <v>11447</v>
      </c>
      <c r="B4576" s="356" t="s">
        <v>21587</v>
      </c>
      <c r="C4576" s="358" t="s">
        <v>13578</v>
      </c>
      <c r="D4576" s="358" t="s">
        <v>12931</v>
      </c>
      <c r="E4576" s="358" t="s">
        <v>21588</v>
      </c>
      <c r="G4576" s="358" t="s">
        <v>12886</v>
      </c>
      <c r="H4576" s="385">
        <v>4.8</v>
      </c>
      <c r="I4576" s="358" t="s">
        <v>12893</v>
      </c>
      <c r="J4576" s="358" t="s">
        <v>12888</v>
      </c>
      <c r="K4576" s="358" t="s">
        <v>13558</v>
      </c>
      <c r="L4576" s="362">
        <v>41149</v>
      </c>
      <c r="N4576" s="362">
        <v>41149</v>
      </c>
      <c r="P4576" s="356" t="s">
        <v>13605</v>
      </c>
    </row>
    <row r="4577" spans="1:16" x14ac:dyDescent="0.2">
      <c r="A4577" s="356" t="s">
        <v>11448</v>
      </c>
      <c r="B4577" s="356" t="s">
        <v>21589</v>
      </c>
      <c r="C4577" s="358" t="s">
        <v>13160</v>
      </c>
      <c r="D4577" s="358" t="s">
        <v>12984</v>
      </c>
      <c r="E4577" s="358" t="s">
        <v>21590</v>
      </c>
      <c r="G4577" s="358" t="s">
        <v>12886</v>
      </c>
      <c r="H4577" s="385">
        <v>11.75</v>
      </c>
      <c r="I4577" s="358" t="s">
        <v>12893</v>
      </c>
      <c r="J4577" s="358" t="s">
        <v>12888</v>
      </c>
      <c r="K4577" s="358" t="s">
        <v>13558</v>
      </c>
      <c r="L4577" s="362">
        <v>41212</v>
      </c>
      <c r="N4577" s="362">
        <v>41212</v>
      </c>
      <c r="P4577" s="356" t="s">
        <v>13605</v>
      </c>
    </row>
    <row r="4578" spans="1:16" x14ac:dyDescent="0.2">
      <c r="A4578" s="356" t="s">
        <v>11449</v>
      </c>
      <c r="B4578" s="356" t="s">
        <v>21591</v>
      </c>
      <c r="C4578" s="358" t="s">
        <v>14741</v>
      </c>
      <c r="D4578" s="358" t="s">
        <v>12910</v>
      </c>
      <c r="E4578" s="358" t="s">
        <v>21592</v>
      </c>
      <c r="G4578" s="358" t="s">
        <v>12886</v>
      </c>
      <c r="H4578" s="385">
        <v>8.82</v>
      </c>
      <c r="I4578" s="358" t="s">
        <v>12893</v>
      </c>
      <c r="J4578" s="358" t="s">
        <v>12888</v>
      </c>
      <c r="K4578" s="358" t="s">
        <v>13558</v>
      </c>
      <c r="L4578" s="362">
        <v>41236</v>
      </c>
      <c r="N4578" s="362">
        <v>41236</v>
      </c>
      <c r="P4578" s="356" t="s">
        <v>13605</v>
      </c>
    </row>
    <row r="4579" spans="1:16" x14ac:dyDescent="0.2">
      <c r="A4579" s="356" t="s">
        <v>11450</v>
      </c>
      <c r="B4579" s="356" t="s">
        <v>21593</v>
      </c>
      <c r="C4579" s="358" t="s">
        <v>12905</v>
      </c>
      <c r="D4579" s="358" t="s">
        <v>13152</v>
      </c>
      <c r="E4579" s="358" t="s">
        <v>21594</v>
      </c>
      <c r="G4579" s="358" t="s">
        <v>12886</v>
      </c>
      <c r="H4579" s="385">
        <v>9.1999999999999993</v>
      </c>
      <c r="I4579" s="358" t="s">
        <v>12893</v>
      </c>
      <c r="J4579" s="358" t="s">
        <v>12888</v>
      </c>
      <c r="K4579" s="358" t="s">
        <v>13558</v>
      </c>
      <c r="L4579" s="362">
        <v>41240</v>
      </c>
      <c r="N4579" s="362">
        <v>41240</v>
      </c>
      <c r="P4579" s="356" t="s">
        <v>13605</v>
      </c>
    </row>
    <row r="4580" spans="1:16" x14ac:dyDescent="0.2">
      <c r="A4580" s="356" t="s">
        <v>11451</v>
      </c>
      <c r="B4580" s="356" t="s">
        <v>21595</v>
      </c>
      <c r="C4580" s="358" t="s">
        <v>12905</v>
      </c>
      <c r="D4580" s="358" t="s">
        <v>13152</v>
      </c>
      <c r="E4580" s="358" t="s">
        <v>17325</v>
      </c>
      <c r="G4580" s="358" t="s">
        <v>12886</v>
      </c>
      <c r="H4580" s="385">
        <v>6.67</v>
      </c>
      <c r="I4580" s="358" t="s">
        <v>12893</v>
      </c>
      <c r="J4580" s="358" t="s">
        <v>12888</v>
      </c>
      <c r="K4580" s="358" t="s">
        <v>13558</v>
      </c>
      <c r="L4580" s="362">
        <v>41240</v>
      </c>
      <c r="N4580" s="362">
        <v>41240</v>
      </c>
      <c r="P4580" s="356" t="s">
        <v>13605</v>
      </c>
    </row>
    <row r="4581" spans="1:16" x14ac:dyDescent="0.2">
      <c r="A4581" s="356" t="s">
        <v>11452</v>
      </c>
      <c r="B4581" s="356" t="s">
        <v>21596</v>
      </c>
      <c r="C4581" s="358" t="s">
        <v>15457</v>
      </c>
      <c r="D4581" s="358" t="s">
        <v>12931</v>
      </c>
      <c r="E4581" s="358" t="s">
        <v>21597</v>
      </c>
      <c r="G4581" s="358" t="s">
        <v>12886</v>
      </c>
      <c r="H4581" s="385">
        <v>6.84</v>
      </c>
      <c r="I4581" s="358" t="s">
        <v>12893</v>
      </c>
      <c r="J4581" s="358" t="s">
        <v>12888</v>
      </c>
      <c r="K4581" s="358" t="s">
        <v>13558</v>
      </c>
      <c r="L4581" s="362">
        <v>41241</v>
      </c>
      <c r="N4581" s="362">
        <v>41241</v>
      </c>
      <c r="P4581" s="356" t="s">
        <v>14019</v>
      </c>
    </row>
    <row r="4582" spans="1:16" x14ac:dyDescent="0.2">
      <c r="A4582" s="356" t="s">
        <v>11453</v>
      </c>
      <c r="B4582" s="356" t="s">
        <v>21598</v>
      </c>
      <c r="C4582" s="358" t="s">
        <v>12953</v>
      </c>
      <c r="D4582" s="358" t="s">
        <v>12931</v>
      </c>
      <c r="E4582" s="358" t="s">
        <v>21599</v>
      </c>
      <c r="G4582" s="358" t="s">
        <v>12886</v>
      </c>
      <c r="H4582" s="385">
        <v>7.2</v>
      </c>
      <c r="I4582" s="358" t="s">
        <v>12893</v>
      </c>
      <c r="J4582" s="358" t="s">
        <v>12888</v>
      </c>
      <c r="K4582" s="358" t="s">
        <v>13558</v>
      </c>
      <c r="L4582" s="362">
        <v>41212</v>
      </c>
      <c r="N4582" s="362">
        <v>41212</v>
      </c>
      <c r="P4582" s="356" t="s">
        <v>14019</v>
      </c>
    </row>
    <row r="4583" spans="1:16" x14ac:dyDescent="0.2">
      <c r="A4583" s="356" t="s">
        <v>11454</v>
      </c>
      <c r="B4583" s="356" t="s">
        <v>21600</v>
      </c>
      <c r="C4583" s="358" t="s">
        <v>12898</v>
      </c>
      <c r="D4583" s="358" t="s">
        <v>12899</v>
      </c>
      <c r="E4583" s="358" t="s">
        <v>21601</v>
      </c>
      <c r="G4583" s="358" t="s">
        <v>12886</v>
      </c>
      <c r="H4583" s="385">
        <v>9.6</v>
      </c>
      <c r="I4583" s="358" t="s">
        <v>12893</v>
      </c>
      <c r="J4583" s="358" t="s">
        <v>12888</v>
      </c>
      <c r="K4583" s="358" t="s">
        <v>13558</v>
      </c>
      <c r="L4583" s="362">
        <v>41213</v>
      </c>
      <c r="N4583" s="362">
        <v>41213</v>
      </c>
      <c r="P4583" s="356" t="s">
        <v>14019</v>
      </c>
    </row>
    <row r="4584" spans="1:16" x14ac:dyDescent="0.2">
      <c r="A4584" s="356" t="s">
        <v>11455</v>
      </c>
      <c r="B4584" s="356" t="s">
        <v>21602</v>
      </c>
      <c r="C4584" s="358" t="s">
        <v>12953</v>
      </c>
      <c r="D4584" s="358" t="s">
        <v>12931</v>
      </c>
      <c r="E4584" s="358" t="s">
        <v>21603</v>
      </c>
      <c r="G4584" s="358" t="s">
        <v>12886</v>
      </c>
      <c r="H4584" s="385">
        <v>7.44</v>
      </c>
      <c r="I4584" s="358" t="s">
        <v>12893</v>
      </c>
      <c r="J4584" s="358" t="s">
        <v>12888</v>
      </c>
      <c r="K4584" s="358" t="s">
        <v>13558</v>
      </c>
      <c r="L4584" s="362">
        <v>41211</v>
      </c>
      <c r="N4584" s="362">
        <v>41211</v>
      </c>
      <c r="P4584" s="356" t="s">
        <v>14019</v>
      </c>
    </row>
    <row r="4585" spans="1:16" x14ac:dyDescent="0.2">
      <c r="A4585" s="356" t="s">
        <v>11456</v>
      </c>
      <c r="B4585" s="356" t="s">
        <v>21604</v>
      </c>
      <c r="C4585" s="358" t="s">
        <v>12905</v>
      </c>
      <c r="D4585" s="358" t="s">
        <v>12987</v>
      </c>
      <c r="E4585" s="358" t="s">
        <v>21605</v>
      </c>
      <c r="G4585" s="358" t="s">
        <v>12886</v>
      </c>
      <c r="H4585" s="385">
        <v>3.6749999999999998</v>
      </c>
      <c r="I4585" s="358" t="s">
        <v>12893</v>
      </c>
      <c r="J4585" s="358" t="s">
        <v>12888</v>
      </c>
      <c r="K4585" s="358" t="s">
        <v>13558</v>
      </c>
      <c r="L4585" s="362">
        <v>41239</v>
      </c>
      <c r="N4585" s="362">
        <v>41239</v>
      </c>
      <c r="P4585" s="356" t="s">
        <v>13605</v>
      </c>
    </row>
    <row r="4586" spans="1:16" x14ac:dyDescent="0.2">
      <c r="A4586" s="356" t="s">
        <v>11457</v>
      </c>
      <c r="B4586" s="356" t="s">
        <v>21606</v>
      </c>
      <c r="C4586" s="358" t="s">
        <v>13732</v>
      </c>
      <c r="D4586" s="358" t="s">
        <v>13733</v>
      </c>
      <c r="E4586" s="358" t="s">
        <v>21607</v>
      </c>
      <c r="G4586" s="358" t="s">
        <v>12886</v>
      </c>
      <c r="H4586" s="385">
        <v>5.7</v>
      </c>
      <c r="I4586" s="358" t="s">
        <v>12893</v>
      </c>
      <c r="J4586" s="358" t="s">
        <v>12888</v>
      </c>
      <c r="K4586" s="358" t="s">
        <v>13558</v>
      </c>
      <c r="L4586" s="362">
        <v>41229</v>
      </c>
      <c r="N4586" s="362">
        <v>41229</v>
      </c>
      <c r="P4586" s="356" t="s">
        <v>13605</v>
      </c>
    </row>
    <row r="4587" spans="1:16" x14ac:dyDescent="0.2">
      <c r="A4587" s="356" t="s">
        <v>11458</v>
      </c>
      <c r="B4587" s="356" t="s">
        <v>21608</v>
      </c>
      <c r="C4587" s="358" t="s">
        <v>13044</v>
      </c>
      <c r="D4587" s="358" t="s">
        <v>13045</v>
      </c>
      <c r="E4587" s="358" t="s">
        <v>21609</v>
      </c>
      <c r="G4587" s="358" t="s">
        <v>12886</v>
      </c>
      <c r="H4587" s="385">
        <v>7.41</v>
      </c>
      <c r="I4587" s="358" t="s">
        <v>12893</v>
      </c>
      <c r="J4587" s="358" t="s">
        <v>12888</v>
      </c>
      <c r="K4587" s="358" t="s">
        <v>13558</v>
      </c>
      <c r="L4587" s="362">
        <v>41240</v>
      </c>
      <c r="N4587" s="362">
        <v>41240</v>
      </c>
      <c r="P4587" s="356" t="s">
        <v>14019</v>
      </c>
    </row>
    <row r="4588" spans="1:16" x14ac:dyDescent="0.2">
      <c r="A4588" s="356" t="s">
        <v>11459</v>
      </c>
      <c r="B4588" s="356" t="s">
        <v>21610</v>
      </c>
      <c r="C4588" s="358" t="s">
        <v>12953</v>
      </c>
      <c r="D4588" s="358" t="s">
        <v>12931</v>
      </c>
      <c r="E4588" s="358" t="s">
        <v>21611</v>
      </c>
      <c r="G4588" s="358" t="s">
        <v>12886</v>
      </c>
      <c r="H4588" s="385">
        <v>12.01</v>
      </c>
      <c r="I4588" s="358" t="s">
        <v>12893</v>
      </c>
      <c r="J4588" s="358" t="s">
        <v>12888</v>
      </c>
      <c r="K4588" s="358" t="s">
        <v>13558</v>
      </c>
      <c r="L4588" s="362">
        <v>41235</v>
      </c>
      <c r="N4588" s="362">
        <v>41235</v>
      </c>
      <c r="P4588" s="356" t="s">
        <v>14019</v>
      </c>
    </row>
    <row r="4589" spans="1:16" x14ac:dyDescent="0.2">
      <c r="A4589" s="356" t="s">
        <v>11460</v>
      </c>
      <c r="B4589" s="356" t="s">
        <v>21612</v>
      </c>
      <c r="C4589" s="358" t="s">
        <v>13572</v>
      </c>
      <c r="D4589" s="358" t="s">
        <v>12981</v>
      </c>
      <c r="E4589" s="358" t="s">
        <v>21613</v>
      </c>
      <c r="G4589" s="358" t="s">
        <v>12886</v>
      </c>
      <c r="H4589" s="385">
        <v>7.2</v>
      </c>
      <c r="I4589" s="358" t="s">
        <v>12893</v>
      </c>
      <c r="J4589" s="358" t="s">
        <v>12888</v>
      </c>
      <c r="K4589" s="358" t="s">
        <v>13558</v>
      </c>
      <c r="L4589" s="362">
        <v>41243</v>
      </c>
      <c r="N4589" s="362">
        <v>41243</v>
      </c>
      <c r="P4589" s="356" t="s">
        <v>13605</v>
      </c>
    </row>
    <row r="4590" spans="1:16" x14ac:dyDescent="0.2">
      <c r="A4590" s="356" t="s">
        <v>11461</v>
      </c>
      <c r="B4590" s="356" t="s">
        <v>21614</v>
      </c>
      <c r="C4590" s="358" t="s">
        <v>13139</v>
      </c>
      <c r="D4590" s="358" t="s">
        <v>13140</v>
      </c>
      <c r="E4590" s="358" t="s">
        <v>15468</v>
      </c>
      <c r="G4590" s="358" t="s">
        <v>12886</v>
      </c>
      <c r="H4590" s="385">
        <v>5.39</v>
      </c>
      <c r="I4590" s="358" t="s">
        <v>12893</v>
      </c>
      <c r="J4590" s="358" t="s">
        <v>12888</v>
      </c>
      <c r="K4590" s="358" t="s">
        <v>13558</v>
      </c>
      <c r="L4590" s="362">
        <v>41239</v>
      </c>
      <c r="N4590" s="362">
        <v>41239</v>
      </c>
      <c r="P4590" s="356" t="s">
        <v>14019</v>
      </c>
    </row>
    <row r="4591" spans="1:16" x14ac:dyDescent="0.2">
      <c r="A4591" s="356" t="s">
        <v>11462</v>
      </c>
      <c r="B4591" s="356" t="s">
        <v>21615</v>
      </c>
      <c r="C4591" s="358" t="s">
        <v>14608</v>
      </c>
      <c r="D4591" s="358" t="s">
        <v>12984</v>
      </c>
      <c r="E4591" s="358" t="s">
        <v>18260</v>
      </c>
      <c r="G4591" s="358" t="s">
        <v>12886</v>
      </c>
      <c r="H4591" s="385">
        <v>9.5</v>
      </c>
      <c r="I4591" s="358" t="s">
        <v>12893</v>
      </c>
      <c r="J4591" s="358" t="s">
        <v>12888</v>
      </c>
      <c r="K4591" s="358" t="s">
        <v>13558</v>
      </c>
      <c r="L4591" s="362">
        <v>41243</v>
      </c>
      <c r="N4591" s="362">
        <v>41243</v>
      </c>
      <c r="P4591" s="356" t="s">
        <v>13605</v>
      </c>
    </row>
    <row r="4592" spans="1:16" x14ac:dyDescent="0.2">
      <c r="A4592" s="356" t="s">
        <v>11463</v>
      </c>
      <c r="B4592" s="356" t="s">
        <v>21616</v>
      </c>
      <c r="C4592" s="358" t="s">
        <v>12905</v>
      </c>
      <c r="D4592" s="358" t="s">
        <v>12951</v>
      </c>
      <c r="E4592" s="358" t="s">
        <v>21617</v>
      </c>
      <c r="G4592" s="358" t="s">
        <v>12886</v>
      </c>
      <c r="H4592" s="385">
        <v>8.4149999999999991</v>
      </c>
      <c r="I4592" s="358" t="s">
        <v>12893</v>
      </c>
      <c r="J4592" s="358" t="s">
        <v>12888</v>
      </c>
      <c r="K4592" s="358" t="s">
        <v>13558</v>
      </c>
      <c r="L4592" s="362">
        <v>41243</v>
      </c>
      <c r="N4592" s="362">
        <v>41243</v>
      </c>
      <c r="P4592" s="356" t="s">
        <v>13605</v>
      </c>
    </row>
    <row r="4593" spans="1:16" x14ac:dyDescent="0.2">
      <c r="A4593" s="356" t="s">
        <v>11464</v>
      </c>
      <c r="B4593" s="356" t="s">
        <v>21618</v>
      </c>
      <c r="C4593" s="358" t="s">
        <v>12975</v>
      </c>
      <c r="D4593" s="358" t="s">
        <v>12976</v>
      </c>
      <c r="E4593" s="358" t="s">
        <v>15607</v>
      </c>
      <c r="G4593" s="358" t="s">
        <v>12886</v>
      </c>
      <c r="H4593" s="385">
        <v>4.8</v>
      </c>
      <c r="I4593" s="358" t="s">
        <v>12893</v>
      </c>
      <c r="J4593" s="358" t="s">
        <v>12888</v>
      </c>
      <c r="K4593" s="358" t="s">
        <v>13558</v>
      </c>
      <c r="L4593" s="362">
        <v>41242</v>
      </c>
      <c r="N4593" s="362">
        <v>41242</v>
      </c>
      <c r="P4593" s="356" t="s">
        <v>13605</v>
      </c>
    </row>
    <row r="4594" spans="1:16" x14ac:dyDescent="0.2">
      <c r="A4594" s="356" t="s">
        <v>11465</v>
      </c>
      <c r="B4594" s="356" t="s">
        <v>21619</v>
      </c>
      <c r="C4594" s="358" t="s">
        <v>13160</v>
      </c>
      <c r="D4594" s="358" t="s">
        <v>12984</v>
      </c>
      <c r="E4594" s="358" t="s">
        <v>21620</v>
      </c>
      <c r="G4594" s="358" t="s">
        <v>12886</v>
      </c>
      <c r="H4594" s="385">
        <v>13.5</v>
      </c>
      <c r="I4594" s="358" t="s">
        <v>12893</v>
      </c>
      <c r="J4594" s="358" t="s">
        <v>12888</v>
      </c>
      <c r="K4594" s="358" t="s">
        <v>13558</v>
      </c>
      <c r="L4594" s="362">
        <v>41243</v>
      </c>
      <c r="N4594" s="362">
        <v>41243</v>
      </c>
      <c r="P4594" s="356" t="s">
        <v>13605</v>
      </c>
    </row>
    <row r="4595" spans="1:16" x14ac:dyDescent="0.2">
      <c r="A4595" s="356" t="s">
        <v>11466</v>
      </c>
      <c r="B4595" s="356" t="s">
        <v>21621</v>
      </c>
      <c r="C4595" s="358" t="s">
        <v>13044</v>
      </c>
      <c r="D4595" s="358" t="s">
        <v>13045</v>
      </c>
      <c r="E4595" s="358" t="s">
        <v>21622</v>
      </c>
      <c r="G4595" s="358" t="s">
        <v>12886</v>
      </c>
      <c r="H4595" s="385">
        <v>9.82</v>
      </c>
      <c r="I4595" s="358" t="s">
        <v>12893</v>
      </c>
      <c r="J4595" s="358" t="s">
        <v>12888</v>
      </c>
      <c r="K4595" s="358" t="s">
        <v>13558</v>
      </c>
      <c r="L4595" s="362">
        <v>41225</v>
      </c>
      <c r="N4595" s="362">
        <v>41225</v>
      </c>
      <c r="P4595" s="356" t="s">
        <v>14019</v>
      </c>
    </row>
    <row r="4596" spans="1:16" x14ac:dyDescent="0.2">
      <c r="A4596" s="356" t="s">
        <v>11467</v>
      </c>
      <c r="B4596" s="356" t="s">
        <v>21623</v>
      </c>
      <c r="C4596" s="358" t="s">
        <v>15171</v>
      </c>
      <c r="D4596" s="358" t="s">
        <v>12891</v>
      </c>
      <c r="E4596" s="358" t="s">
        <v>21624</v>
      </c>
      <c r="G4596" s="358" t="s">
        <v>12886</v>
      </c>
      <c r="H4596" s="385">
        <v>9.6</v>
      </c>
      <c r="I4596" s="358" t="s">
        <v>12893</v>
      </c>
      <c r="J4596" s="358" t="s">
        <v>12888</v>
      </c>
      <c r="K4596" s="358" t="s">
        <v>13558</v>
      </c>
      <c r="L4596" s="362">
        <v>41243</v>
      </c>
      <c r="N4596" s="362">
        <v>41243</v>
      </c>
      <c r="P4596" s="356" t="s">
        <v>13605</v>
      </c>
    </row>
    <row r="4597" spans="1:16" x14ac:dyDescent="0.2">
      <c r="A4597" s="356" t="s">
        <v>11468</v>
      </c>
      <c r="B4597" s="356" t="s">
        <v>21625</v>
      </c>
      <c r="C4597" s="358" t="s">
        <v>14305</v>
      </c>
      <c r="D4597" s="358" t="s">
        <v>12919</v>
      </c>
      <c r="E4597" s="358" t="s">
        <v>21626</v>
      </c>
      <c r="G4597" s="358" t="s">
        <v>12886</v>
      </c>
      <c r="H4597" s="385">
        <v>5.39</v>
      </c>
      <c r="I4597" s="358" t="s">
        <v>12893</v>
      </c>
      <c r="J4597" s="358" t="s">
        <v>12888</v>
      </c>
      <c r="K4597" s="358" t="s">
        <v>13558</v>
      </c>
      <c r="L4597" s="362">
        <v>41262</v>
      </c>
      <c r="N4597" s="362">
        <v>41262</v>
      </c>
      <c r="P4597" s="356" t="s">
        <v>14019</v>
      </c>
    </row>
    <row r="4598" spans="1:16" x14ac:dyDescent="0.2">
      <c r="A4598" s="356" t="s">
        <v>11469</v>
      </c>
      <c r="B4598" s="356" t="s">
        <v>21627</v>
      </c>
      <c r="C4598" s="358" t="s">
        <v>14342</v>
      </c>
      <c r="D4598" s="358" t="s">
        <v>12916</v>
      </c>
      <c r="E4598" s="358" t="s">
        <v>21628</v>
      </c>
      <c r="G4598" s="358" t="s">
        <v>12886</v>
      </c>
      <c r="H4598" s="385">
        <v>5.28</v>
      </c>
      <c r="I4598" s="358" t="s">
        <v>12893</v>
      </c>
      <c r="J4598" s="358" t="s">
        <v>12888</v>
      </c>
      <c r="K4598" s="358" t="s">
        <v>13558</v>
      </c>
      <c r="L4598" s="362">
        <v>41243</v>
      </c>
      <c r="N4598" s="362">
        <v>41243</v>
      </c>
      <c r="P4598" s="356" t="s">
        <v>14019</v>
      </c>
    </row>
    <row r="4599" spans="1:16" x14ac:dyDescent="0.2">
      <c r="A4599" s="356" t="s">
        <v>11470</v>
      </c>
      <c r="B4599" s="356" t="s">
        <v>21629</v>
      </c>
      <c r="C4599" s="358" t="s">
        <v>13966</v>
      </c>
      <c r="D4599" s="358" t="s">
        <v>13027</v>
      </c>
      <c r="E4599" s="358" t="s">
        <v>21630</v>
      </c>
      <c r="G4599" s="358" t="s">
        <v>12886</v>
      </c>
      <c r="H4599" s="385">
        <v>9.36</v>
      </c>
      <c r="I4599" s="358" t="s">
        <v>12893</v>
      </c>
      <c r="J4599" s="358" t="s">
        <v>12888</v>
      </c>
      <c r="K4599" s="358" t="s">
        <v>13558</v>
      </c>
      <c r="L4599" s="362">
        <v>41261</v>
      </c>
      <c r="N4599" s="362">
        <v>41261</v>
      </c>
      <c r="P4599" s="356" t="s">
        <v>13605</v>
      </c>
    </row>
    <row r="4600" spans="1:16" x14ac:dyDescent="0.2">
      <c r="A4600" s="356" t="s">
        <v>11471</v>
      </c>
      <c r="B4600" s="356" t="s">
        <v>21631</v>
      </c>
      <c r="C4600" s="358" t="s">
        <v>12983</v>
      </c>
      <c r="D4600" s="358" t="s">
        <v>12984</v>
      </c>
      <c r="E4600" s="358" t="s">
        <v>21632</v>
      </c>
      <c r="G4600" s="358" t="s">
        <v>12886</v>
      </c>
      <c r="H4600" s="385">
        <v>6.62</v>
      </c>
      <c r="I4600" s="358" t="s">
        <v>12893</v>
      </c>
      <c r="J4600" s="358" t="s">
        <v>12888</v>
      </c>
      <c r="K4600" s="358" t="s">
        <v>13558</v>
      </c>
      <c r="L4600" s="362">
        <v>41234</v>
      </c>
      <c r="N4600" s="362">
        <v>41234</v>
      </c>
      <c r="P4600" s="356" t="s">
        <v>14019</v>
      </c>
    </row>
    <row r="4601" spans="1:16" x14ac:dyDescent="0.2">
      <c r="A4601" s="356" t="s">
        <v>11472</v>
      </c>
      <c r="B4601" s="356" t="s">
        <v>21633</v>
      </c>
      <c r="C4601" s="358" t="s">
        <v>14305</v>
      </c>
      <c r="D4601" s="358" t="s">
        <v>12919</v>
      </c>
      <c r="E4601" s="358" t="s">
        <v>21634</v>
      </c>
      <c r="G4601" s="358" t="s">
        <v>12886</v>
      </c>
      <c r="H4601" s="385">
        <v>3.92</v>
      </c>
      <c r="I4601" s="358" t="s">
        <v>12893</v>
      </c>
      <c r="J4601" s="358" t="s">
        <v>12888</v>
      </c>
      <c r="K4601" s="358" t="s">
        <v>13558</v>
      </c>
      <c r="L4601" s="362">
        <v>41262</v>
      </c>
      <c r="N4601" s="362">
        <v>41262</v>
      </c>
      <c r="P4601" s="356" t="s">
        <v>14019</v>
      </c>
    </row>
    <row r="4602" spans="1:16" x14ac:dyDescent="0.2">
      <c r="A4602" s="356" t="s">
        <v>11473</v>
      </c>
      <c r="B4602" s="356" t="s">
        <v>21635</v>
      </c>
      <c r="C4602" s="358" t="s">
        <v>13116</v>
      </c>
      <c r="D4602" s="358" t="s">
        <v>12919</v>
      </c>
      <c r="E4602" s="358" t="s">
        <v>20468</v>
      </c>
      <c r="G4602" s="358" t="s">
        <v>12886</v>
      </c>
      <c r="H4602" s="385">
        <v>9.43</v>
      </c>
      <c r="I4602" s="358" t="s">
        <v>12893</v>
      </c>
      <c r="J4602" s="358" t="s">
        <v>12888</v>
      </c>
      <c r="K4602" s="358" t="s">
        <v>13558</v>
      </c>
      <c r="L4602" s="362">
        <v>41256</v>
      </c>
      <c r="N4602" s="362">
        <v>41256</v>
      </c>
      <c r="P4602" s="356" t="s">
        <v>13605</v>
      </c>
    </row>
    <row r="4603" spans="1:16" x14ac:dyDescent="0.2">
      <c r="A4603" s="356" t="s">
        <v>11474</v>
      </c>
      <c r="B4603" s="356" t="s">
        <v>21636</v>
      </c>
      <c r="C4603" s="358" t="s">
        <v>13064</v>
      </c>
      <c r="D4603" s="358" t="s">
        <v>12931</v>
      </c>
      <c r="E4603" s="358" t="s">
        <v>21637</v>
      </c>
      <c r="G4603" s="358" t="s">
        <v>12886</v>
      </c>
      <c r="H4603" s="385">
        <v>8.16</v>
      </c>
      <c r="I4603" s="358" t="s">
        <v>12893</v>
      </c>
      <c r="J4603" s="358" t="s">
        <v>12888</v>
      </c>
      <c r="K4603" s="358" t="s">
        <v>13558</v>
      </c>
      <c r="L4603" s="362">
        <v>41234</v>
      </c>
      <c r="N4603" s="362">
        <v>41234</v>
      </c>
      <c r="P4603" s="356" t="s">
        <v>13605</v>
      </c>
    </row>
    <row r="4604" spans="1:16" x14ac:dyDescent="0.2">
      <c r="A4604" s="356" t="s">
        <v>11475</v>
      </c>
      <c r="B4604" s="356" t="s">
        <v>21638</v>
      </c>
      <c r="C4604" s="358" t="s">
        <v>12965</v>
      </c>
      <c r="D4604" s="358" t="s">
        <v>12966</v>
      </c>
      <c r="E4604" s="358" t="s">
        <v>21639</v>
      </c>
      <c r="G4604" s="358" t="s">
        <v>12886</v>
      </c>
      <c r="H4604" s="385">
        <v>12.29</v>
      </c>
      <c r="I4604" s="358" t="s">
        <v>12893</v>
      </c>
      <c r="J4604" s="358" t="s">
        <v>12888</v>
      </c>
      <c r="K4604" s="358" t="s">
        <v>13558</v>
      </c>
      <c r="L4604" s="362">
        <v>41243</v>
      </c>
      <c r="N4604" s="362">
        <v>41243</v>
      </c>
      <c r="P4604" s="356" t="s">
        <v>14019</v>
      </c>
    </row>
    <row r="4605" spans="1:16" x14ac:dyDescent="0.2">
      <c r="A4605" s="356" t="s">
        <v>11476</v>
      </c>
      <c r="B4605" s="356" t="s">
        <v>21640</v>
      </c>
      <c r="C4605" s="358" t="s">
        <v>13800</v>
      </c>
      <c r="D4605" s="358" t="s">
        <v>13801</v>
      </c>
      <c r="E4605" s="358" t="s">
        <v>21641</v>
      </c>
      <c r="G4605" s="358" t="s">
        <v>12886</v>
      </c>
      <c r="H4605" s="385">
        <v>9.1199999999999992</v>
      </c>
      <c r="I4605" s="358" t="s">
        <v>12893</v>
      </c>
      <c r="J4605" s="358" t="s">
        <v>12888</v>
      </c>
      <c r="K4605" s="358" t="s">
        <v>13558</v>
      </c>
      <c r="L4605" s="362">
        <v>41264</v>
      </c>
      <c r="N4605" s="362">
        <v>41264</v>
      </c>
      <c r="P4605" s="356" t="s">
        <v>13605</v>
      </c>
    </row>
    <row r="4606" spans="1:16" x14ac:dyDescent="0.2">
      <c r="A4606" s="356" t="s">
        <v>11477</v>
      </c>
      <c r="B4606" s="356" t="s">
        <v>21642</v>
      </c>
      <c r="C4606" s="358" t="s">
        <v>12933</v>
      </c>
      <c r="D4606" s="358" t="s">
        <v>12934</v>
      </c>
      <c r="E4606" s="358" t="s">
        <v>21643</v>
      </c>
      <c r="G4606" s="358" t="s">
        <v>12886</v>
      </c>
      <c r="H4606" s="385">
        <v>5.74</v>
      </c>
      <c r="I4606" s="358" t="s">
        <v>12893</v>
      </c>
      <c r="J4606" s="358" t="s">
        <v>12888</v>
      </c>
      <c r="K4606" s="358" t="s">
        <v>13558</v>
      </c>
      <c r="L4606" s="362">
        <v>41271</v>
      </c>
      <c r="N4606" s="362">
        <v>41271</v>
      </c>
      <c r="P4606" s="356" t="s">
        <v>13605</v>
      </c>
    </row>
    <row r="4607" spans="1:16" x14ac:dyDescent="0.2">
      <c r="A4607" s="356" t="s">
        <v>11478</v>
      </c>
      <c r="B4607" s="356" t="s">
        <v>21644</v>
      </c>
      <c r="C4607" s="358" t="s">
        <v>12955</v>
      </c>
      <c r="D4607" s="358" t="s">
        <v>12895</v>
      </c>
      <c r="E4607" s="358" t="s">
        <v>21645</v>
      </c>
      <c r="G4607" s="358" t="s">
        <v>12886</v>
      </c>
      <c r="H4607" s="385">
        <v>8.75</v>
      </c>
      <c r="I4607" s="358" t="s">
        <v>12893</v>
      </c>
      <c r="J4607" s="358" t="s">
        <v>12888</v>
      </c>
      <c r="K4607" s="358" t="s">
        <v>13558</v>
      </c>
      <c r="L4607" s="362">
        <v>41243</v>
      </c>
      <c r="N4607" s="362">
        <v>41243</v>
      </c>
      <c r="P4607" s="356" t="s">
        <v>14019</v>
      </c>
    </row>
    <row r="4608" spans="1:16" x14ac:dyDescent="0.2">
      <c r="A4608" s="356" t="s">
        <v>11479</v>
      </c>
      <c r="B4608" s="356" t="s">
        <v>21646</v>
      </c>
      <c r="C4608" s="358" t="s">
        <v>12905</v>
      </c>
      <c r="D4608" s="358" t="s">
        <v>12987</v>
      </c>
      <c r="E4608" s="358" t="s">
        <v>21647</v>
      </c>
      <c r="G4608" s="358" t="s">
        <v>12886</v>
      </c>
      <c r="H4608" s="385">
        <v>7.35</v>
      </c>
      <c r="I4608" s="358" t="s">
        <v>12893</v>
      </c>
      <c r="J4608" s="358" t="s">
        <v>12888</v>
      </c>
      <c r="K4608" s="358" t="s">
        <v>13558</v>
      </c>
      <c r="L4608" s="362">
        <v>41190</v>
      </c>
      <c r="N4608" s="362">
        <v>41190</v>
      </c>
      <c r="P4608" s="356" t="s">
        <v>13605</v>
      </c>
    </row>
    <row r="4609" spans="1:16" x14ac:dyDescent="0.2">
      <c r="A4609" s="356" t="s">
        <v>11480</v>
      </c>
      <c r="B4609" s="356" t="s">
        <v>21648</v>
      </c>
      <c r="C4609" s="358" t="s">
        <v>12941</v>
      </c>
      <c r="D4609" s="358" t="s">
        <v>12942</v>
      </c>
      <c r="E4609" s="358" t="s">
        <v>21649</v>
      </c>
      <c r="G4609" s="358" t="s">
        <v>12886</v>
      </c>
      <c r="H4609" s="385">
        <v>6</v>
      </c>
      <c r="I4609" s="358" t="s">
        <v>12893</v>
      </c>
      <c r="J4609" s="358" t="s">
        <v>12888</v>
      </c>
      <c r="K4609" s="358" t="s">
        <v>13558</v>
      </c>
      <c r="L4609" s="362">
        <v>41232</v>
      </c>
      <c r="N4609" s="362">
        <v>41232</v>
      </c>
      <c r="P4609" s="356" t="s">
        <v>13605</v>
      </c>
    </row>
    <row r="4610" spans="1:16" x14ac:dyDescent="0.2">
      <c r="A4610" s="356" t="s">
        <v>11481</v>
      </c>
      <c r="B4610" s="356" t="s">
        <v>21650</v>
      </c>
      <c r="C4610" s="358" t="s">
        <v>12905</v>
      </c>
      <c r="D4610" s="358" t="s">
        <v>13152</v>
      </c>
      <c r="E4610" s="358" t="s">
        <v>16970</v>
      </c>
      <c r="G4610" s="358" t="s">
        <v>12886</v>
      </c>
      <c r="H4610" s="385">
        <v>29.75</v>
      </c>
      <c r="I4610" s="358" t="s">
        <v>12893</v>
      </c>
      <c r="J4610" s="358" t="s">
        <v>12888</v>
      </c>
      <c r="K4610" s="358" t="s">
        <v>13558</v>
      </c>
      <c r="L4610" s="362">
        <v>41229</v>
      </c>
      <c r="N4610" s="362">
        <v>41229</v>
      </c>
      <c r="P4610" s="356" t="s">
        <v>14019</v>
      </c>
    </row>
    <row r="4611" spans="1:16" x14ac:dyDescent="0.2">
      <c r="A4611" s="356" t="s">
        <v>11482</v>
      </c>
      <c r="B4611" s="356" t="s">
        <v>21651</v>
      </c>
      <c r="C4611" s="358" t="s">
        <v>14623</v>
      </c>
      <c r="D4611" s="358" t="s">
        <v>13010</v>
      </c>
      <c r="E4611" s="358" t="s">
        <v>14624</v>
      </c>
      <c r="G4611" s="358" t="s">
        <v>12886</v>
      </c>
      <c r="H4611" s="385">
        <v>9</v>
      </c>
      <c r="I4611" s="358" t="s">
        <v>12893</v>
      </c>
      <c r="J4611" s="358" t="s">
        <v>12888</v>
      </c>
      <c r="K4611" s="358" t="s">
        <v>13558</v>
      </c>
      <c r="L4611" s="362">
        <v>41149</v>
      </c>
      <c r="N4611" s="362">
        <v>41149</v>
      </c>
      <c r="P4611" s="356" t="s">
        <v>14019</v>
      </c>
    </row>
    <row r="4612" spans="1:16" x14ac:dyDescent="0.2">
      <c r="A4612" s="356" t="s">
        <v>11483</v>
      </c>
      <c r="B4612" s="356" t="s">
        <v>21652</v>
      </c>
      <c r="C4612" s="358" t="s">
        <v>13017</v>
      </c>
      <c r="D4612" s="358" t="s">
        <v>13018</v>
      </c>
      <c r="E4612" s="358" t="s">
        <v>21653</v>
      </c>
      <c r="G4612" s="358" t="s">
        <v>12886</v>
      </c>
      <c r="H4612" s="385">
        <v>8.16</v>
      </c>
      <c r="I4612" s="358" t="s">
        <v>12893</v>
      </c>
      <c r="J4612" s="358" t="s">
        <v>12888</v>
      </c>
      <c r="K4612" s="358" t="s">
        <v>13558</v>
      </c>
      <c r="L4612" s="362">
        <v>41242</v>
      </c>
      <c r="N4612" s="362">
        <v>41242</v>
      </c>
      <c r="P4612" s="356" t="s">
        <v>13605</v>
      </c>
    </row>
    <row r="4613" spans="1:16" x14ac:dyDescent="0.2">
      <c r="A4613" s="356" t="s">
        <v>11484</v>
      </c>
      <c r="B4613" s="356" t="s">
        <v>21654</v>
      </c>
      <c r="C4613" s="358" t="s">
        <v>13044</v>
      </c>
      <c r="D4613" s="358" t="s">
        <v>13045</v>
      </c>
      <c r="E4613" s="358" t="s">
        <v>17883</v>
      </c>
      <c r="G4613" s="358" t="s">
        <v>12886</v>
      </c>
      <c r="H4613" s="385">
        <v>23.03</v>
      </c>
      <c r="I4613" s="358" t="s">
        <v>12893</v>
      </c>
      <c r="J4613" s="358" t="s">
        <v>12888</v>
      </c>
      <c r="K4613" s="358" t="s">
        <v>13558</v>
      </c>
      <c r="L4613" s="362">
        <v>41179</v>
      </c>
      <c r="N4613" s="362">
        <v>41179</v>
      </c>
      <c r="P4613" s="356" t="s">
        <v>13605</v>
      </c>
    </row>
    <row r="4614" spans="1:16" x14ac:dyDescent="0.2">
      <c r="A4614" s="356" t="s">
        <v>11485</v>
      </c>
      <c r="B4614" s="356" t="s">
        <v>21654</v>
      </c>
      <c r="C4614" s="358" t="s">
        <v>13044</v>
      </c>
      <c r="D4614" s="358" t="s">
        <v>13045</v>
      </c>
      <c r="E4614" s="358" t="s">
        <v>17883</v>
      </c>
      <c r="G4614" s="358" t="s">
        <v>12886</v>
      </c>
      <c r="H4614" s="385">
        <v>49.98</v>
      </c>
      <c r="I4614" s="358" t="s">
        <v>12893</v>
      </c>
      <c r="J4614" s="358" t="s">
        <v>12888</v>
      </c>
      <c r="K4614" s="358" t="s">
        <v>13558</v>
      </c>
      <c r="L4614" s="362">
        <v>41204</v>
      </c>
      <c r="N4614" s="362">
        <v>41204</v>
      </c>
      <c r="P4614" s="356" t="s">
        <v>13605</v>
      </c>
    </row>
    <row r="4615" spans="1:16" x14ac:dyDescent="0.2">
      <c r="A4615" s="356" t="s">
        <v>11486</v>
      </c>
      <c r="B4615" s="356" t="s">
        <v>21655</v>
      </c>
      <c r="C4615" s="358" t="s">
        <v>13890</v>
      </c>
      <c r="D4615" s="358" t="s">
        <v>12927</v>
      </c>
      <c r="E4615" s="358" t="s">
        <v>21656</v>
      </c>
      <c r="G4615" s="358" t="s">
        <v>12886</v>
      </c>
      <c r="H4615" s="385">
        <v>5.87</v>
      </c>
      <c r="I4615" s="358" t="s">
        <v>12893</v>
      </c>
      <c r="J4615" s="358" t="s">
        <v>12888</v>
      </c>
      <c r="K4615" s="358" t="s">
        <v>13558</v>
      </c>
      <c r="L4615" s="362">
        <v>41277</v>
      </c>
      <c r="N4615" s="362">
        <v>41277</v>
      </c>
      <c r="P4615" s="356" t="s">
        <v>14019</v>
      </c>
    </row>
    <row r="4616" spans="1:16" x14ac:dyDescent="0.2">
      <c r="A4616" s="356" t="s">
        <v>11487</v>
      </c>
      <c r="B4616" s="356" t="s">
        <v>21657</v>
      </c>
      <c r="C4616" s="358" t="s">
        <v>12905</v>
      </c>
      <c r="D4616" s="358" t="s">
        <v>12987</v>
      </c>
      <c r="E4616" s="358" t="s">
        <v>21658</v>
      </c>
      <c r="G4616" s="358" t="s">
        <v>12886</v>
      </c>
      <c r="H4616" s="385">
        <v>8.64</v>
      </c>
      <c r="I4616" s="358" t="s">
        <v>12893</v>
      </c>
      <c r="J4616" s="358" t="s">
        <v>12888</v>
      </c>
      <c r="K4616" s="358" t="s">
        <v>13558</v>
      </c>
      <c r="L4616" s="362">
        <v>41242</v>
      </c>
      <c r="N4616" s="362">
        <v>41242</v>
      </c>
      <c r="P4616" s="356" t="s">
        <v>14019</v>
      </c>
    </row>
    <row r="4617" spans="1:16" x14ac:dyDescent="0.2">
      <c r="A4617" s="356" t="s">
        <v>11488</v>
      </c>
      <c r="B4617" s="356" t="s">
        <v>21659</v>
      </c>
      <c r="C4617" s="358" t="s">
        <v>13244</v>
      </c>
      <c r="D4617" s="358" t="s">
        <v>13245</v>
      </c>
      <c r="E4617" s="358" t="s">
        <v>21660</v>
      </c>
      <c r="G4617" s="358" t="s">
        <v>12886</v>
      </c>
      <c r="H4617" s="385">
        <v>50.16</v>
      </c>
      <c r="I4617" s="358" t="s">
        <v>12893</v>
      </c>
      <c r="J4617" s="358" t="s">
        <v>12908</v>
      </c>
      <c r="K4617" s="358" t="s">
        <v>13558</v>
      </c>
      <c r="L4617" s="362">
        <v>41180</v>
      </c>
      <c r="N4617" s="362">
        <v>41180</v>
      </c>
      <c r="P4617" s="356" t="s">
        <v>13605</v>
      </c>
    </row>
    <row r="4618" spans="1:16" x14ac:dyDescent="0.2">
      <c r="A4618" s="356" t="s">
        <v>11489</v>
      </c>
      <c r="B4618" s="356" t="s">
        <v>21661</v>
      </c>
      <c r="C4618" s="358" t="s">
        <v>12930</v>
      </c>
      <c r="D4618" s="358" t="s">
        <v>12931</v>
      </c>
      <c r="E4618" s="358" t="s">
        <v>13079</v>
      </c>
      <c r="G4618" s="358" t="s">
        <v>12886</v>
      </c>
      <c r="H4618" s="385">
        <v>121.68</v>
      </c>
      <c r="I4618" s="358" t="s">
        <v>12887</v>
      </c>
      <c r="J4618" s="358" t="s">
        <v>12888</v>
      </c>
      <c r="K4618" s="358" t="s">
        <v>13558</v>
      </c>
      <c r="L4618" s="362">
        <v>41212</v>
      </c>
      <c r="N4618" s="362">
        <v>41212</v>
      </c>
      <c r="P4618" s="356" t="s">
        <v>13318</v>
      </c>
    </row>
    <row r="4619" spans="1:16" x14ac:dyDescent="0.2">
      <c r="A4619" s="356" t="s">
        <v>11490</v>
      </c>
      <c r="B4619" s="356" t="s">
        <v>21662</v>
      </c>
      <c r="C4619" s="358" t="s">
        <v>14389</v>
      </c>
      <c r="D4619" s="358" t="s">
        <v>13130</v>
      </c>
      <c r="E4619" s="358" t="s">
        <v>21663</v>
      </c>
      <c r="G4619" s="358" t="s">
        <v>12886</v>
      </c>
      <c r="H4619" s="385">
        <v>6.37</v>
      </c>
      <c r="I4619" s="358" t="s">
        <v>12893</v>
      </c>
      <c r="J4619" s="358" t="s">
        <v>12888</v>
      </c>
      <c r="K4619" s="358" t="s">
        <v>13558</v>
      </c>
      <c r="L4619" s="362">
        <v>41261</v>
      </c>
      <c r="N4619" s="362">
        <v>41261</v>
      </c>
      <c r="P4619" s="356" t="s">
        <v>13605</v>
      </c>
    </row>
    <row r="4620" spans="1:16" x14ac:dyDescent="0.2">
      <c r="A4620" s="356" t="s">
        <v>11491</v>
      </c>
      <c r="B4620" s="356" t="s">
        <v>21664</v>
      </c>
      <c r="C4620" s="358" t="s">
        <v>13044</v>
      </c>
      <c r="D4620" s="358" t="s">
        <v>13045</v>
      </c>
      <c r="E4620" s="358" t="s">
        <v>21665</v>
      </c>
      <c r="G4620" s="358" t="s">
        <v>12886</v>
      </c>
      <c r="H4620" s="385">
        <v>8.16</v>
      </c>
      <c r="I4620" s="358" t="s">
        <v>12893</v>
      </c>
      <c r="J4620" s="358" t="s">
        <v>12888</v>
      </c>
      <c r="K4620" s="358" t="s">
        <v>13558</v>
      </c>
      <c r="L4620" s="362">
        <v>41296</v>
      </c>
      <c r="N4620" s="362">
        <v>41296</v>
      </c>
      <c r="P4620" s="356" t="s">
        <v>13605</v>
      </c>
    </row>
    <row r="4621" spans="1:16" x14ac:dyDescent="0.2">
      <c r="A4621" s="356" t="s">
        <v>11492</v>
      </c>
      <c r="B4621" s="356" t="s">
        <v>21666</v>
      </c>
      <c r="C4621" s="358" t="s">
        <v>12905</v>
      </c>
      <c r="D4621" s="358" t="s">
        <v>12987</v>
      </c>
      <c r="E4621" s="358" t="s">
        <v>21667</v>
      </c>
      <c r="G4621" s="358" t="s">
        <v>12886</v>
      </c>
      <c r="H4621" s="385">
        <v>6.48</v>
      </c>
      <c r="I4621" s="358" t="s">
        <v>12893</v>
      </c>
      <c r="J4621" s="358" t="s">
        <v>12888</v>
      </c>
      <c r="K4621" s="358" t="s">
        <v>13558</v>
      </c>
      <c r="L4621" s="362">
        <v>41255</v>
      </c>
      <c r="N4621" s="362">
        <v>41255</v>
      </c>
      <c r="P4621" s="356" t="s">
        <v>14019</v>
      </c>
    </row>
    <row r="4622" spans="1:16" x14ac:dyDescent="0.2">
      <c r="A4622" s="356" t="s">
        <v>11493</v>
      </c>
      <c r="B4622" s="356" t="s">
        <v>21668</v>
      </c>
      <c r="C4622" s="358" t="s">
        <v>12905</v>
      </c>
      <c r="D4622" s="358" t="s">
        <v>12987</v>
      </c>
      <c r="E4622" s="358" t="s">
        <v>21669</v>
      </c>
      <c r="G4622" s="358" t="s">
        <v>12886</v>
      </c>
      <c r="H4622" s="385">
        <v>6.48</v>
      </c>
      <c r="I4622" s="358" t="s">
        <v>12893</v>
      </c>
      <c r="J4622" s="358" t="s">
        <v>12888</v>
      </c>
      <c r="K4622" s="358" t="s">
        <v>13558</v>
      </c>
      <c r="L4622" s="362">
        <v>41255</v>
      </c>
      <c r="N4622" s="362">
        <v>41255</v>
      </c>
      <c r="P4622" s="356" t="s">
        <v>14019</v>
      </c>
    </row>
    <row r="4623" spans="1:16" x14ac:dyDescent="0.2">
      <c r="A4623" s="356" t="s">
        <v>11494</v>
      </c>
      <c r="B4623" s="356" t="s">
        <v>21670</v>
      </c>
      <c r="C4623" s="358" t="s">
        <v>13330</v>
      </c>
      <c r="D4623" s="358" t="s">
        <v>12984</v>
      </c>
      <c r="E4623" s="358" t="s">
        <v>13331</v>
      </c>
      <c r="G4623" s="358" t="s">
        <v>12886</v>
      </c>
      <c r="H4623" s="385">
        <v>99.65</v>
      </c>
      <c r="I4623" s="358" t="s">
        <v>12893</v>
      </c>
      <c r="J4623" s="358" t="s">
        <v>12888</v>
      </c>
      <c r="K4623" s="358" t="s">
        <v>13558</v>
      </c>
      <c r="L4623" s="362">
        <v>41212</v>
      </c>
      <c r="N4623" s="362">
        <v>41212</v>
      </c>
      <c r="P4623" s="356" t="s">
        <v>13605</v>
      </c>
    </row>
    <row r="4624" spans="1:16" x14ac:dyDescent="0.2">
      <c r="A4624" s="356" t="s">
        <v>11495</v>
      </c>
      <c r="B4624" s="356" t="s">
        <v>21671</v>
      </c>
      <c r="C4624" s="358" t="s">
        <v>12953</v>
      </c>
      <c r="D4624" s="358" t="s">
        <v>12931</v>
      </c>
      <c r="E4624" s="358" t="s">
        <v>21672</v>
      </c>
      <c r="G4624" s="358" t="s">
        <v>12886</v>
      </c>
      <c r="H4624" s="385">
        <v>14</v>
      </c>
      <c r="I4624" s="358" t="s">
        <v>12893</v>
      </c>
      <c r="J4624" s="358" t="s">
        <v>12888</v>
      </c>
      <c r="K4624" s="358" t="s">
        <v>13558</v>
      </c>
      <c r="L4624" s="362">
        <v>41288</v>
      </c>
      <c r="N4624" s="362">
        <v>41288</v>
      </c>
      <c r="P4624" s="356" t="s">
        <v>13605</v>
      </c>
    </row>
    <row r="4625" spans="1:16" x14ac:dyDescent="0.2">
      <c r="A4625" s="356" t="s">
        <v>11496</v>
      </c>
      <c r="B4625" s="356" t="s">
        <v>21673</v>
      </c>
      <c r="C4625" s="358" t="s">
        <v>12953</v>
      </c>
      <c r="D4625" s="358" t="s">
        <v>12931</v>
      </c>
      <c r="E4625" s="358" t="s">
        <v>17315</v>
      </c>
      <c r="G4625" s="358" t="s">
        <v>12886</v>
      </c>
      <c r="H4625" s="385">
        <v>6.86</v>
      </c>
      <c r="I4625" s="358" t="s">
        <v>12893</v>
      </c>
      <c r="J4625" s="358" t="s">
        <v>12888</v>
      </c>
      <c r="K4625" s="358" t="s">
        <v>13558</v>
      </c>
      <c r="L4625" s="362">
        <v>41243</v>
      </c>
      <c r="N4625" s="362">
        <v>41243</v>
      </c>
      <c r="P4625" s="356" t="s">
        <v>13605</v>
      </c>
    </row>
    <row r="4626" spans="1:16" x14ac:dyDescent="0.2">
      <c r="A4626" s="356" t="s">
        <v>11497</v>
      </c>
      <c r="B4626" s="356" t="s">
        <v>21674</v>
      </c>
      <c r="C4626" s="358" t="s">
        <v>12902</v>
      </c>
      <c r="D4626" s="358" t="s">
        <v>12903</v>
      </c>
      <c r="E4626" s="358" t="s">
        <v>21675</v>
      </c>
      <c r="G4626" s="358" t="s">
        <v>12886</v>
      </c>
      <c r="H4626" s="385">
        <v>4.1399999999999997</v>
      </c>
      <c r="I4626" s="358" t="s">
        <v>12893</v>
      </c>
      <c r="J4626" s="358" t="s">
        <v>12888</v>
      </c>
      <c r="K4626" s="358" t="s">
        <v>13558</v>
      </c>
      <c r="L4626" s="362">
        <v>41178</v>
      </c>
      <c r="N4626" s="362">
        <v>41178</v>
      </c>
      <c r="P4626" s="356" t="s">
        <v>13605</v>
      </c>
    </row>
    <row r="4627" spans="1:16" x14ac:dyDescent="0.2">
      <c r="A4627" s="356" t="s">
        <v>11498</v>
      </c>
      <c r="B4627" s="356" t="s">
        <v>21676</v>
      </c>
      <c r="C4627" s="358" t="s">
        <v>13427</v>
      </c>
      <c r="D4627" s="358" t="s">
        <v>12895</v>
      </c>
      <c r="E4627" s="358" t="s">
        <v>21677</v>
      </c>
      <c r="G4627" s="358" t="s">
        <v>12886</v>
      </c>
      <c r="H4627" s="385">
        <v>7.35</v>
      </c>
      <c r="I4627" s="358" t="s">
        <v>12893</v>
      </c>
      <c r="J4627" s="358" t="s">
        <v>12888</v>
      </c>
      <c r="K4627" s="358" t="s">
        <v>13558</v>
      </c>
      <c r="L4627" s="362">
        <v>40996</v>
      </c>
      <c r="N4627" s="362">
        <v>40996</v>
      </c>
      <c r="P4627" s="356" t="s">
        <v>13605</v>
      </c>
    </row>
    <row r="4628" spans="1:16" x14ac:dyDescent="0.2">
      <c r="A4628" s="356" t="s">
        <v>11499</v>
      </c>
      <c r="B4628" s="356" t="s">
        <v>21678</v>
      </c>
      <c r="C4628" s="358" t="s">
        <v>13031</v>
      </c>
      <c r="D4628" s="358" t="s">
        <v>12960</v>
      </c>
      <c r="E4628" s="358" t="s">
        <v>21679</v>
      </c>
      <c r="G4628" s="358" t="s">
        <v>12886</v>
      </c>
      <c r="H4628" s="385">
        <v>8.1999999999999993</v>
      </c>
      <c r="I4628" s="358" t="s">
        <v>12893</v>
      </c>
      <c r="J4628" s="358" t="s">
        <v>12888</v>
      </c>
      <c r="K4628" s="358" t="s">
        <v>13558</v>
      </c>
      <c r="L4628" s="362">
        <v>41305</v>
      </c>
      <c r="N4628" s="362">
        <v>41305</v>
      </c>
      <c r="P4628" s="356" t="s">
        <v>14019</v>
      </c>
    </row>
    <row r="4629" spans="1:16" x14ac:dyDescent="0.2">
      <c r="A4629" s="356" t="s">
        <v>11500</v>
      </c>
      <c r="B4629" s="356" t="s">
        <v>21680</v>
      </c>
      <c r="C4629" s="358" t="s">
        <v>13783</v>
      </c>
      <c r="D4629" s="358" t="s">
        <v>13015</v>
      </c>
      <c r="E4629" s="358" t="s">
        <v>21539</v>
      </c>
      <c r="G4629" s="358" t="s">
        <v>12886</v>
      </c>
      <c r="H4629" s="385">
        <v>6.24</v>
      </c>
      <c r="I4629" s="358" t="s">
        <v>12893</v>
      </c>
      <c r="J4629" s="358" t="s">
        <v>12888</v>
      </c>
      <c r="K4629" s="358" t="s">
        <v>13558</v>
      </c>
      <c r="L4629" s="362">
        <v>41304</v>
      </c>
      <c r="N4629" s="362">
        <v>41304</v>
      </c>
      <c r="P4629" s="356" t="s">
        <v>13605</v>
      </c>
    </row>
    <row r="4630" spans="1:16" x14ac:dyDescent="0.2">
      <c r="A4630" s="356" t="s">
        <v>11501</v>
      </c>
      <c r="B4630" s="356" t="s">
        <v>21681</v>
      </c>
      <c r="C4630" s="358" t="s">
        <v>12898</v>
      </c>
      <c r="D4630" s="358" t="s">
        <v>12899</v>
      </c>
      <c r="E4630" s="358" t="s">
        <v>21682</v>
      </c>
      <c r="G4630" s="358" t="s">
        <v>12886</v>
      </c>
      <c r="H4630" s="385">
        <v>10.66</v>
      </c>
      <c r="I4630" s="358" t="s">
        <v>12893</v>
      </c>
      <c r="J4630" s="358" t="s">
        <v>12888</v>
      </c>
      <c r="K4630" s="358" t="s">
        <v>13558</v>
      </c>
      <c r="L4630" s="362">
        <v>41262</v>
      </c>
      <c r="N4630" s="362">
        <v>41262</v>
      </c>
      <c r="P4630" s="356" t="s">
        <v>13605</v>
      </c>
    </row>
    <row r="4631" spans="1:16" x14ac:dyDescent="0.2">
      <c r="A4631" s="356" t="s">
        <v>11502</v>
      </c>
      <c r="B4631" s="356" t="s">
        <v>21683</v>
      </c>
      <c r="C4631" s="358" t="s">
        <v>12905</v>
      </c>
      <c r="D4631" s="358" t="s">
        <v>12987</v>
      </c>
      <c r="E4631" s="358" t="s">
        <v>21684</v>
      </c>
      <c r="G4631" s="358" t="s">
        <v>12886</v>
      </c>
      <c r="H4631" s="385">
        <v>11.61</v>
      </c>
      <c r="I4631" s="358" t="s">
        <v>12893</v>
      </c>
      <c r="J4631" s="358" t="s">
        <v>12888</v>
      </c>
      <c r="K4631" s="358" t="s">
        <v>13558</v>
      </c>
      <c r="L4631" s="362">
        <v>41295</v>
      </c>
      <c r="N4631" s="362">
        <v>41295</v>
      </c>
      <c r="P4631" s="356" t="s">
        <v>14019</v>
      </c>
    </row>
    <row r="4632" spans="1:16" x14ac:dyDescent="0.2">
      <c r="A4632" s="356" t="s">
        <v>11503</v>
      </c>
      <c r="B4632" s="356" t="s">
        <v>21685</v>
      </c>
      <c r="C4632" s="358" t="s">
        <v>13009</v>
      </c>
      <c r="D4632" s="358" t="s">
        <v>13010</v>
      </c>
      <c r="E4632" s="358" t="s">
        <v>21686</v>
      </c>
      <c r="G4632" s="358" t="s">
        <v>12886</v>
      </c>
      <c r="H4632" s="385">
        <v>15.92</v>
      </c>
      <c r="I4632" s="358" t="s">
        <v>12893</v>
      </c>
      <c r="J4632" s="358" t="s">
        <v>12888</v>
      </c>
      <c r="K4632" s="358" t="s">
        <v>13558</v>
      </c>
      <c r="L4632" s="362">
        <v>41304</v>
      </c>
      <c r="N4632" s="362">
        <v>41304</v>
      </c>
      <c r="P4632" s="356" t="s">
        <v>14019</v>
      </c>
    </row>
    <row r="4633" spans="1:16" x14ac:dyDescent="0.2">
      <c r="A4633" s="356" t="s">
        <v>11504</v>
      </c>
      <c r="B4633" s="356" t="s">
        <v>21687</v>
      </c>
      <c r="C4633" s="358" t="s">
        <v>13660</v>
      </c>
      <c r="D4633" s="358" t="s">
        <v>13130</v>
      </c>
      <c r="E4633" s="358" t="s">
        <v>21688</v>
      </c>
      <c r="G4633" s="358" t="s">
        <v>12886</v>
      </c>
      <c r="H4633" s="385">
        <v>8.82</v>
      </c>
      <c r="I4633" s="358" t="s">
        <v>12893</v>
      </c>
      <c r="J4633" s="358" t="s">
        <v>12888</v>
      </c>
      <c r="K4633" s="358" t="s">
        <v>13558</v>
      </c>
      <c r="L4633" s="362">
        <v>41290</v>
      </c>
      <c r="N4633" s="362">
        <v>41290</v>
      </c>
      <c r="P4633" s="356" t="s">
        <v>13605</v>
      </c>
    </row>
    <row r="4634" spans="1:16" x14ac:dyDescent="0.2">
      <c r="A4634" s="356" t="s">
        <v>11505</v>
      </c>
      <c r="B4634" s="356" t="s">
        <v>21689</v>
      </c>
      <c r="C4634" s="358" t="s">
        <v>13014</v>
      </c>
      <c r="D4634" s="358" t="s">
        <v>13015</v>
      </c>
      <c r="E4634" s="358" t="s">
        <v>21690</v>
      </c>
      <c r="G4634" s="358" t="s">
        <v>12886</v>
      </c>
      <c r="H4634" s="385">
        <v>12.8</v>
      </c>
      <c r="I4634" s="358" t="s">
        <v>12893</v>
      </c>
      <c r="J4634" s="358" t="s">
        <v>12888</v>
      </c>
      <c r="K4634" s="358" t="s">
        <v>13558</v>
      </c>
      <c r="L4634" s="362">
        <v>40998</v>
      </c>
      <c r="N4634" s="362">
        <v>40998</v>
      </c>
      <c r="P4634" s="356" t="s">
        <v>13605</v>
      </c>
    </row>
    <row r="4635" spans="1:16" x14ac:dyDescent="0.2">
      <c r="A4635" s="356" t="s">
        <v>11506</v>
      </c>
      <c r="B4635" s="356" t="s">
        <v>21691</v>
      </c>
      <c r="C4635" s="358" t="s">
        <v>15523</v>
      </c>
      <c r="D4635" s="358" t="s">
        <v>12916</v>
      </c>
      <c r="E4635" s="358" t="s">
        <v>20819</v>
      </c>
      <c r="G4635" s="358" t="s">
        <v>12886</v>
      </c>
      <c r="H4635" s="385">
        <v>11.25</v>
      </c>
      <c r="I4635" s="358" t="s">
        <v>12893</v>
      </c>
      <c r="J4635" s="358" t="s">
        <v>12888</v>
      </c>
      <c r="K4635" s="358" t="s">
        <v>13558</v>
      </c>
      <c r="L4635" s="362">
        <v>41288</v>
      </c>
      <c r="N4635" s="362">
        <v>41288</v>
      </c>
      <c r="P4635" s="356" t="s">
        <v>13605</v>
      </c>
    </row>
    <row r="4636" spans="1:16" x14ac:dyDescent="0.2">
      <c r="A4636" s="356" t="s">
        <v>11507</v>
      </c>
      <c r="B4636" s="356" t="s">
        <v>21692</v>
      </c>
      <c r="C4636" s="358" t="s">
        <v>12930</v>
      </c>
      <c r="D4636" s="358" t="s">
        <v>12931</v>
      </c>
      <c r="E4636" s="358" t="s">
        <v>21693</v>
      </c>
      <c r="G4636" s="358" t="s">
        <v>12886</v>
      </c>
      <c r="H4636" s="385">
        <v>1400</v>
      </c>
      <c r="I4636" s="358" t="s">
        <v>12887</v>
      </c>
      <c r="J4636" s="358" t="s">
        <v>12908</v>
      </c>
      <c r="K4636" s="358" t="s">
        <v>13558</v>
      </c>
      <c r="L4636" s="362">
        <v>41423</v>
      </c>
      <c r="N4636" s="362">
        <v>41423</v>
      </c>
      <c r="P4636" s="356" t="s">
        <v>13318</v>
      </c>
    </row>
    <row r="4637" spans="1:16" x14ac:dyDescent="0.2">
      <c r="A4637" s="356" t="s">
        <v>11508</v>
      </c>
      <c r="B4637" s="356" t="s">
        <v>17807</v>
      </c>
      <c r="C4637" s="358" t="s">
        <v>13026</v>
      </c>
      <c r="D4637" s="358" t="s">
        <v>13027</v>
      </c>
      <c r="E4637" s="358" t="s">
        <v>17808</v>
      </c>
      <c r="G4637" s="358" t="s">
        <v>12886</v>
      </c>
      <c r="H4637" s="385">
        <v>2.46</v>
      </c>
      <c r="I4637" s="358" t="s">
        <v>12893</v>
      </c>
      <c r="J4637" s="358" t="s">
        <v>12888</v>
      </c>
      <c r="K4637" s="358" t="s">
        <v>13558</v>
      </c>
      <c r="L4637" s="362">
        <v>39818</v>
      </c>
      <c r="N4637" s="362">
        <v>39818</v>
      </c>
      <c r="P4637" s="356" t="s">
        <v>13255</v>
      </c>
    </row>
    <row r="4638" spans="1:16" x14ac:dyDescent="0.2">
      <c r="A4638" s="356" t="s">
        <v>11509</v>
      </c>
      <c r="B4638" s="356" t="s">
        <v>17807</v>
      </c>
      <c r="C4638" s="358" t="s">
        <v>13026</v>
      </c>
      <c r="D4638" s="358" t="s">
        <v>13027</v>
      </c>
      <c r="E4638" s="358" t="s">
        <v>17808</v>
      </c>
      <c r="G4638" s="358" t="s">
        <v>12886</v>
      </c>
      <c r="H4638" s="385">
        <v>4.5919999999999996</v>
      </c>
      <c r="I4638" s="358" t="s">
        <v>12893</v>
      </c>
      <c r="J4638" s="358" t="s">
        <v>12888</v>
      </c>
      <c r="K4638" s="358" t="s">
        <v>13558</v>
      </c>
      <c r="L4638" s="362">
        <v>40634</v>
      </c>
      <c r="N4638" s="362">
        <v>40634</v>
      </c>
      <c r="P4638" s="356" t="s">
        <v>13255</v>
      </c>
    </row>
    <row r="4639" spans="1:16" x14ac:dyDescent="0.2">
      <c r="A4639" s="356" t="s">
        <v>11510</v>
      </c>
      <c r="B4639" s="356" t="s">
        <v>21694</v>
      </c>
      <c r="C4639" s="358" t="s">
        <v>12972</v>
      </c>
      <c r="D4639" s="358" t="s">
        <v>12973</v>
      </c>
      <c r="E4639" s="358" t="s">
        <v>15512</v>
      </c>
      <c r="G4639" s="358" t="s">
        <v>12886</v>
      </c>
      <c r="H4639" s="385">
        <v>92.04</v>
      </c>
      <c r="I4639" s="358" t="s">
        <v>12893</v>
      </c>
      <c r="J4639" s="358" t="s">
        <v>12888</v>
      </c>
      <c r="K4639" s="358" t="s">
        <v>13558</v>
      </c>
      <c r="L4639" s="362">
        <v>41212</v>
      </c>
      <c r="N4639" s="362">
        <v>41212</v>
      </c>
      <c r="P4639" s="356" t="s">
        <v>13605</v>
      </c>
    </row>
    <row r="4640" spans="1:16" x14ac:dyDescent="0.2">
      <c r="A4640" s="356" t="s">
        <v>11511</v>
      </c>
      <c r="B4640" s="356" t="s">
        <v>21695</v>
      </c>
      <c r="C4640" s="358" t="s">
        <v>13044</v>
      </c>
      <c r="D4640" s="358" t="s">
        <v>13045</v>
      </c>
      <c r="E4640" s="358" t="s">
        <v>21696</v>
      </c>
      <c r="G4640" s="358" t="s">
        <v>12886</v>
      </c>
      <c r="H4640" s="385">
        <v>118.44</v>
      </c>
      <c r="I4640" s="358" t="s">
        <v>12887</v>
      </c>
      <c r="J4640" s="358" t="s">
        <v>12888</v>
      </c>
      <c r="K4640" s="358" t="s">
        <v>13558</v>
      </c>
      <c r="L4640" s="362">
        <v>41243</v>
      </c>
      <c r="N4640" s="362">
        <v>41243</v>
      </c>
      <c r="P4640" s="356" t="s">
        <v>13318</v>
      </c>
    </row>
    <row r="4641" spans="1:16" x14ac:dyDescent="0.2">
      <c r="A4641" s="356" t="s">
        <v>11512</v>
      </c>
      <c r="B4641" s="356" t="s">
        <v>21697</v>
      </c>
      <c r="C4641" s="358" t="s">
        <v>12955</v>
      </c>
      <c r="D4641" s="358" t="s">
        <v>12895</v>
      </c>
      <c r="E4641" s="358" t="s">
        <v>16093</v>
      </c>
      <c r="G4641" s="358" t="s">
        <v>12886</v>
      </c>
      <c r="H4641" s="385">
        <v>372.96</v>
      </c>
      <c r="I4641" s="358" t="s">
        <v>12887</v>
      </c>
      <c r="J4641" s="358" t="s">
        <v>12908</v>
      </c>
      <c r="K4641" s="358" t="s">
        <v>13558</v>
      </c>
      <c r="L4641" s="362">
        <v>41088</v>
      </c>
      <c r="N4641" s="362">
        <v>41088</v>
      </c>
      <c r="P4641" s="356" t="s">
        <v>13318</v>
      </c>
    </row>
    <row r="4642" spans="1:16" x14ac:dyDescent="0.2">
      <c r="A4642" s="356" t="s">
        <v>11513</v>
      </c>
      <c r="B4642" s="356" t="s">
        <v>17129</v>
      </c>
      <c r="C4642" s="358" t="s">
        <v>12955</v>
      </c>
      <c r="D4642" s="358" t="s">
        <v>12895</v>
      </c>
      <c r="E4642" s="358" t="s">
        <v>16093</v>
      </c>
      <c r="G4642" s="358" t="s">
        <v>12886</v>
      </c>
      <c r="H4642" s="385">
        <v>60</v>
      </c>
      <c r="I4642" s="358" t="s">
        <v>12887</v>
      </c>
      <c r="J4642" s="358" t="s">
        <v>12908</v>
      </c>
      <c r="K4642" s="358" t="s">
        <v>13558</v>
      </c>
      <c r="L4642" s="362">
        <v>40976</v>
      </c>
      <c r="N4642" s="362">
        <v>40976</v>
      </c>
      <c r="P4642" s="356" t="s">
        <v>13605</v>
      </c>
    </row>
    <row r="4643" spans="1:16" x14ac:dyDescent="0.2">
      <c r="A4643" s="356" t="s">
        <v>11514</v>
      </c>
      <c r="B4643" s="356" t="s">
        <v>21698</v>
      </c>
      <c r="C4643" s="358" t="s">
        <v>12905</v>
      </c>
      <c r="D4643" s="358" t="s">
        <v>13152</v>
      </c>
      <c r="E4643" s="358" t="s">
        <v>21699</v>
      </c>
      <c r="G4643" s="358" t="s">
        <v>12886</v>
      </c>
      <c r="H4643" s="385">
        <v>5.1449999999999996</v>
      </c>
      <c r="I4643" s="358" t="s">
        <v>12893</v>
      </c>
      <c r="J4643" s="358" t="s">
        <v>12888</v>
      </c>
      <c r="K4643" s="358" t="s">
        <v>13558</v>
      </c>
      <c r="L4643" s="362">
        <v>41295</v>
      </c>
      <c r="N4643" s="362">
        <v>41295</v>
      </c>
      <c r="P4643" s="356" t="s">
        <v>14019</v>
      </c>
    </row>
    <row r="4644" spans="1:16" x14ac:dyDescent="0.2">
      <c r="A4644" s="356" t="s">
        <v>11515</v>
      </c>
      <c r="B4644" s="356" t="s">
        <v>21700</v>
      </c>
      <c r="C4644" s="358" t="s">
        <v>12905</v>
      </c>
      <c r="D4644" s="358" t="s">
        <v>12906</v>
      </c>
      <c r="E4644" s="358" t="s">
        <v>21701</v>
      </c>
      <c r="G4644" s="358" t="s">
        <v>12886</v>
      </c>
      <c r="H4644" s="385">
        <v>64.84</v>
      </c>
      <c r="I4644" s="358" t="s">
        <v>12887</v>
      </c>
      <c r="J4644" s="358" t="s">
        <v>12888</v>
      </c>
      <c r="K4644" s="358" t="s">
        <v>13558</v>
      </c>
      <c r="L4644" s="362">
        <v>41264</v>
      </c>
      <c r="N4644" s="362">
        <v>41264</v>
      </c>
      <c r="P4644" s="356" t="s">
        <v>13605</v>
      </c>
    </row>
    <row r="4645" spans="1:16" x14ac:dyDescent="0.2">
      <c r="A4645" s="356" t="s">
        <v>11516</v>
      </c>
      <c r="B4645" s="356" t="s">
        <v>21702</v>
      </c>
      <c r="C4645" s="358" t="s">
        <v>16099</v>
      </c>
      <c r="D4645" s="358" t="s">
        <v>13130</v>
      </c>
      <c r="E4645" s="358" t="s">
        <v>21703</v>
      </c>
      <c r="G4645" s="358" t="s">
        <v>12886</v>
      </c>
      <c r="H4645" s="385">
        <v>29.76</v>
      </c>
      <c r="I4645" s="358" t="s">
        <v>12893</v>
      </c>
      <c r="J4645" s="358" t="s">
        <v>12888</v>
      </c>
      <c r="K4645" s="358" t="s">
        <v>13558</v>
      </c>
      <c r="L4645" s="362">
        <v>41213</v>
      </c>
      <c r="N4645" s="362">
        <v>41213</v>
      </c>
      <c r="P4645" s="356" t="s">
        <v>13605</v>
      </c>
    </row>
    <row r="4646" spans="1:16" x14ac:dyDescent="0.2">
      <c r="A4646" s="356" t="s">
        <v>11517</v>
      </c>
      <c r="B4646" s="356" t="s">
        <v>21704</v>
      </c>
      <c r="C4646" s="358" t="s">
        <v>17063</v>
      </c>
      <c r="D4646" s="358" t="s">
        <v>13034</v>
      </c>
      <c r="E4646" s="358" t="s">
        <v>21705</v>
      </c>
      <c r="G4646" s="358" t="s">
        <v>12886</v>
      </c>
      <c r="H4646" s="385">
        <v>10.34</v>
      </c>
      <c r="I4646" s="358" t="s">
        <v>12893</v>
      </c>
      <c r="J4646" s="358" t="s">
        <v>12888</v>
      </c>
      <c r="K4646" s="358" t="s">
        <v>13558</v>
      </c>
      <c r="L4646" s="362">
        <v>41305</v>
      </c>
      <c r="N4646" s="362">
        <v>41305</v>
      </c>
      <c r="P4646" s="356" t="s">
        <v>13605</v>
      </c>
    </row>
    <row r="4647" spans="1:16" x14ac:dyDescent="0.2">
      <c r="A4647" s="356" t="s">
        <v>11518</v>
      </c>
      <c r="B4647" s="356" t="s">
        <v>21706</v>
      </c>
      <c r="C4647" s="358" t="s">
        <v>13020</v>
      </c>
      <c r="D4647" s="358" t="s">
        <v>12931</v>
      </c>
      <c r="E4647" s="358" t="s">
        <v>21707</v>
      </c>
      <c r="G4647" s="358" t="s">
        <v>12886</v>
      </c>
      <c r="H4647" s="385">
        <v>8.33</v>
      </c>
      <c r="I4647" s="358" t="s">
        <v>12893</v>
      </c>
      <c r="J4647" s="358" t="s">
        <v>12888</v>
      </c>
      <c r="K4647" s="358" t="s">
        <v>13558</v>
      </c>
      <c r="L4647" s="362">
        <v>41341</v>
      </c>
      <c r="N4647" s="362">
        <v>41341</v>
      </c>
      <c r="P4647" s="356" t="s">
        <v>14019</v>
      </c>
    </row>
    <row r="4648" spans="1:16" x14ac:dyDescent="0.2">
      <c r="A4648" s="356" t="s">
        <v>11519</v>
      </c>
      <c r="B4648" s="356" t="s">
        <v>21708</v>
      </c>
      <c r="C4648" s="358" t="s">
        <v>13890</v>
      </c>
      <c r="D4648" s="358" t="s">
        <v>12927</v>
      </c>
      <c r="E4648" s="358" t="s">
        <v>21709</v>
      </c>
      <c r="G4648" s="358" t="s">
        <v>12886</v>
      </c>
      <c r="H4648" s="385">
        <v>3.2</v>
      </c>
      <c r="I4648" s="358" t="s">
        <v>12893</v>
      </c>
      <c r="J4648" s="358" t="s">
        <v>12888</v>
      </c>
      <c r="K4648" s="358" t="s">
        <v>13558</v>
      </c>
      <c r="L4648" s="362">
        <v>41361</v>
      </c>
      <c r="N4648" s="362">
        <v>41361</v>
      </c>
      <c r="P4648" s="356" t="s">
        <v>14019</v>
      </c>
    </row>
    <row r="4649" spans="1:16" x14ac:dyDescent="0.2">
      <c r="A4649" s="356" t="s">
        <v>11520</v>
      </c>
      <c r="B4649" s="356" t="s">
        <v>21710</v>
      </c>
      <c r="C4649" s="358" t="s">
        <v>13966</v>
      </c>
      <c r="D4649" s="358" t="s">
        <v>13027</v>
      </c>
      <c r="E4649" s="358" t="s">
        <v>21711</v>
      </c>
      <c r="G4649" s="358" t="s">
        <v>12886</v>
      </c>
      <c r="H4649" s="385">
        <v>10.25</v>
      </c>
      <c r="I4649" s="358" t="s">
        <v>12893</v>
      </c>
      <c r="J4649" s="358" t="s">
        <v>12888</v>
      </c>
      <c r="K4649" s="358" t="s">
        <v>13558</v>
      </c>
      <c r="L4649" s="362">
        <v>41320</v>
      </c>
      <c r="N4649" s="362">
        <v>41320</v>
      </c>
      <c r="P4649" s="356" t="s">
        <v>14019</v>
      </c>
    </row>
    <row r="4650" spans="1:16" x14ac:dyDescent="0.2">
      <c r="A4650" s="356" t="s">
        <v>11521</v>
      </c>
      <c r="B4650" s="356" t="s">
        <v>21712</v>
      </c>
      <c r="C4650" s="358" t="s">
        <v>13783</v>
      </c>
      <c r="D4650" s="358" t="s">
        <v>13015</v>
      </c>
      <c r="E4650" s="358" t="s">
        <v>21713</v>
      </c>
      <c r="G4650" s="358" t="s">
        <v>12886</v>
      </c>
      <c r="H4650" s="385">
        <v>9.5</v>
      </c>
      <c r="I4650" s="358" t="s">
        <v>12893</v>
      </c>
      <c r="J4650" s="358" t="s">
        <v>12888</v>
      </c>
      <c r="K4650" s="358" t="s">
        <v>13558</v>
      </c>
      <c r="L4650" s="362">
        <v>41304</v>
      </c>
      <c r="N4650" s="362">
        <v>41304</v>
      </c>
      <c r="P4650" s="356" t="s">
        <v>13605</v>
      </c>
    </row>
    <row r="4651" spans="1:16" x14ac:dyDescent="0.2">
      <c r="A4651" s="356" t="s">
        <v>11522</v>
      </c>
      <c r="B4651" s="356" t="s">
        <v>21714</v>
      </c>
      <c r="C4651" s="358" t="s">
        <v>13001</v>
      </c>
      <c r="D4651" s="358" t="s">
        <v>12916</v>
      </c>
      <c r="E4651" s="358" t="s">
        <v>21715</v>
      </c>
      <c r="G4651" s="358" t="s">
        <v>12886</v>
      </c>
      <c r="H4651" s="385">
        <v>8.25</v>
      </c>
      <c r="I4651" s="358" t="s">
        <v>12893</v>
      </c>
      <c r="J4651" s="358" t="s">
        <v>12888</v>
      </c>
      <c r="K4651" s="358" t="s">
        <v>13558</v>
      </c>
      <c r="L4651" s="362">
        <v>41207</v>
      </c>
      <c r="N4651" s="362">
        <v>41207</v>
      </c>
      <c r="P4651" s="356" t="s">
        <v>14019</v>
      </c>
    </row>
    <row r="4652" spans="1:16" x14ac:dyDescent="0.2">
      <c r="A4652" s="356" t="s">
        <v>11523</v>
      </c>
      <c r="B4652" s="356" t="s">
        <v>21716</v>
      </c>
      <c r="C4652" s="358" t="s">
        <v>12905</v>
      </c>
      <c r="D4652" s="358" t="s">
        <v>12951</v>
      </c>
      <c r="E4652" s="358" t="s">
        <v>21717</v>
      </c>
      <c r="G4652" s="358" t="s">
        <v>12886</v>
      </c>
      <c r="H4652" s="385">
        <v>7.2149999999999999</v>
      </c>
      <c r="I4652" s="358" t="s">
        <v>12893</v>
      </c>
      <c r="J4652" s="358" t="s">
        <v>12888</v>
      </c>
      <c r="K4652" s="358" t="s">
        <v>13558</v>
      </c>
      <c r="L4652" s="362">
        <v>41228</v>
      </c>
      <c r="N4652" s="362">
        <v>41228</v>
      </c>
      <c r="P4652" s="356" t="s">
        <v>13605</v>
      </c>
    </row>
    <row r="4653" spans="1:16" x14ac:dyDescent="0.2">
      <c r="A4653" s="356" t="s">
        <v>11524</v>
      </c>
      <c r="B4653" s="356" t="s">
        <v>21718</v>
      </c>
      <c r="C4653" s="358" t="s">
        <v>12894</v>
      </c>
      <c r="D4653" s="358" t="s">
        <v>12895</v>
      </c>
      <c r="E4653" s="358" t="s">
        <v>21719</v>
      </c>
      <c r="G4653" s="358" t="s">
        <v>12886</v>
      </c>
      <c r="H4653" s="385">
        <v>12.18</v>
      </c>
      <c r="I4653" s="358" t="s">
        <v>12893</v>
      </c>
      <c r="J4653" s="358" t="s">
        <v>12888</v>
      </c>
      <c r="K4653" s="358" t="s">
        <v>13558</v>
      </c>
      <c r="L4653" s="362">
        <v>41298</v>
      </c>
      <c r="N4653" s="362">
        <v>41298</v>
      </c>
      <c r="P4653" s="356" t="s">
        <v>13605</v>
      </c>
    </row>
    <row r="4654" spans="1:16" x14ac:dyDescent="0.2">
      <c r="A4654" s="356" t="s">
        <v>11525</v>
      </c>
      <c r="B4654" s="356" t="s">
        <v>21720</v>
      </c>
      <c r="C4654" s="358" t="s">
        <v>12926</v>
      </c>
      <c r="D4654" s="358" t="s">
        <v>12927</v>
      </c>
      <c r="E4654" s="358" t="s">
        <v>21721</v>
      </c>
      <c r="G4654" s="358" t="s">
        <v>12886</v>
      </c>
      <c r="H4654" s="385">
        <v>7.98</v>
      </c>
      <c r="I4654" s="358" t="s">
        <v>12893</v>
      </c>
      <c r="J4654" s="358" t="s">
        <v>12888</v>
      </c>
      <c r="K4654" s="358" t="s">
        <v>13558</v>
      </c>
      <c r="L4654" s="362">
        <v>41332</v>
      </c>
      <c r="N4654" s="362">
        <v>41332</v>
      </c>
      <c r="P4654" s="356" t="s">
        <v>14019</v>
      </c>
    </row>
    <row r="4655" spans="1:16" x14ac:dyDescent="0.2">
      <c r="A4655" s="356" t="s">
        <v>11526</v>
      </c>
      <c r="B4655" s="356" t="s">
        <v>21722</v>
      </c>
      <c r="C4655" s="358" t="s">
        <v>14157</v>
      </c>
      <c r="D4655" s="358" t="s">
        <v>12931</v>
      </c>
      <c r="E4655" s="358" t="s">
        <v>21723</v>
      </c>
      <c r="G4655" s="358" t="s">
        <v>12886</v>
      </c>
      <c r="H4655" s="385">
        <v>6.48</v>
      </c>
      <c r="I4655" s="358" t="s">
        <v>12893</v>
      </c>
      <c r="J4655" s="358" t="s">
        <v>12888</v>
      </c>
      <c r="K4655" s="358" t="s">
        <v>13558</v>
      </c>
      <c r="L4655" s="362">
        <v>41270</v>
      </c>
      <c r="N4655" s="362">
        <v>41270</v>
      </c>
      <c r="P4655" s="356" t="s">
        <v>14019</v>
      </c>
    </row>
    <row r="4656" spans="1:16" x14ac:dyDescent="0.2">
      <c r="A4656" s="356" t="s">
        <v>11527</v>
      </c>
      <c r="B4656" s="356" t="s">
        <v>21724</v>
      </c>
      <c r="C4656" s="358" t="s">
        <v>12915</v>
      </c>
      <c r="D4656" s="358" t="s">
        <v>12916</v>
      </c>
      <c r="E4656" s="358" t="s">
        <v>21725</v>
      </c>
      <c r="G4656" s="358" t="s">
        <v>12886</v>
      </c>
      <c r="H4656" s="385">
        <v>4.9000000000000004</v>
      </c>
      <c r="I4656" s="358" t="s">
        <v>12893</v>
      </c>
      <c r="J4656" s="358" t="s">
        <v>12888</v>
      </c>
      <c r="K4656" s="358" t="s">
        <v>13558</v>
      </c>
      <c r="L4656" s="362">
        <v>41208</v>
      </c>
      <c r="N4656" s="362">
        <v>41208</v>
      </c>
      <c r="P4656" s="356" t="s">
        <v>13605</v>
      </c>
    </row>
    <row r="4657" spans="1:16" x14ac:dyDescent="0.2">
      <c r="A4657" s="356" t="s">
        <v>11528</v>
      </c>
      <c r="B4657" s="356" t="s">
        <v>21726</v>
      </c>
      <c r="C4657" s="358" t="s">
        <v>13031</v>
      </c>
      <c r="D4657" s="358" t="s">
        <v>12960</v>
      </c>
      <c r="E4657" s="358" t="s">
        <v>21727</v>
      </c>
      <c r="G4657" s="358" t="s">
        <v>12886</v>
      </c>
      <c r="H4657" s="385">
        <v>9.75</v>
      </c>
      <c r="I4657" s="358" t="s">
        <v>12893</v>
      </c>
      <c r="J4657" s="358" t="s">
        <v>12888</v>
      </c>
      <c r="K4657" s="358" t="s">
        <v>13558</v>
      </c>
      <c r="L4657" s="362">
        <v>41358</v>
      </c>
      <c r="N4657" s="362">
        <v>41358</v>
      </c>
      <c r="P4657" s="356" t="s">
        <v>13605</v>
      </c>
    </row>
    <row r="4658" spans="1:16" x14ac:dyDescent="0.2">
      <c r="A4658" s="356" t="s">
        <v>11529</v>
      </c>
      <c r="B4658" s="356" t="s">
        <v>21728</v>
      </c>
      <c r="C4658" s="358" t="s">
        <v>12905</v>
      </c>
      <c r="D4658" s="358" t="s">
        <v>12906</v>
      </c>
      <c r="E4658" s="358" t="s">
        <v>21729</v>
      </c>
      <c r="G4658" s="358" t="s">
        <v>12886</v>
      </c>
      <c r="H4658" s="385">
        <v>5.8</v>
      </c>
      <c r="I4658" s="358" t="s">
        <v>12893</v>
      </c>
      <c r="J4658" s="358" t="s">
        <v>12888</v>
      </c>
      <c r="K4658" s="358" t="s">
        <v>13558</v>
      </c>
      <c r="L4658" s="362">
        <v>41304</v>
      </c>
      <c r="N4658" s="362">
        <v>41304</v>
      </c>
      <c r="P4658" s="356" t="s">
        <v>14019</v>
      </c>
    </row>
    <row r="4659" spans="1:16" x14ac:dyDescent="0.2">
      <c r="A4659" s="356" t="s">
        <v>11530</v>
      </c>
      <c r="B4659" s="356" t="s">
        <v>21730</v>
      </c>
      <c r="C4659" s="358" t="s">
        <v>12905</v>
      </c>
      <c r="D4659" s="358" t="s">
        <v>12987</v>
      </c>
      <c r="E4659" s="358" t="s">
        <v>21731</v>
      </c>
      <c r="G4659" s="358" t="s">
        <v>12886</v>
      </c>
      <c r="H4659" s="385">
        <v>4.68</v>
      </c>
      <c r="I4659" s="358" t="s">
        <v>12893</v>
      </c>
      <c r="J4659" s="358" t="s">
        <v>12888</v>
      </c>
      <c r="K4659" s="358" t="s">
        <v>13558</v>
      </c>
      <c r="L4659" s="362">
        <v>41304</v>
      </c>
      <c r="N4659" s="362">
        <v>41304</v>
      </c>
      <c r="P4659" s="356" t="s">
        <v>14019</v>
      </c>
    </row>
    <row r="4660" spans="1:16" x14ac:dyDescent="0.2">
      <c r="A4660" s="356" t="s">
        <v>11531</v>
      </c>
      <c r="B4660" s="356" t="s">
        <v>21732</v>
      </c>
      <c r="C4660" s="358" t="s">
        <v>12905</v>
      </c>
      <c r="D4660" s="358" t="s">
        <v>12987</v>
      </c>
      <c r="E4660" s="358" t="s">
        <v>21733</v>
      </c>
      <c r="G4660" s="358" t="s">
        <v>12886</v>
      </c>
      <c r="H4660" s="385">
        <v>5.2</v>
      </c>
      <c r="I4660" s="358" t="s">
        <v>12893</v>
      </c>
      <c r="J4660" s="358" t="s">
        <v>12888</v>
      </c>
      <c r="K4660" s="358" t="s">
        <v>13558</v>
      </c>
      <c r="L4660" s="362">
        <v>41304</v>
      </c>
      <c r="N4660" s="362">
        <v>41304</v>
      </c>
      <c r="P4660" s="356" t="s">
        <v>14019</v>
      </c>
    </row>
    <row r="4661" spans="1:16" x14ac:dyDescent="0.2">
      <c r="A4661" s="356" t="s">
        <v>11532</v>
      </c>
      <c r="B4661" s="356" t="s">
        <v>21734</v>
      </c>
      <c r="C4661" s="358" t="s">
        <v>12905</v>
      </c>
      <c r="D4661" s="358" t="s">
        <v>12987</v>
      </c>
      <c r="E4661" s="358" t="s">
        <v>21735</v>
      </c>
      <c r="G4661" s="358" t="s">
        <v>12886</v>
      </c>
      <c r="H4661" s="385">
        <v>8.1999999999999993</v>
      </c>
      <c r="I4661" s="358" t="s">
        <v>12893</v>
      </c>
      <c r="J4661" s="358" t="s">
        <v>12888</v>
      </c>
      <c r="K4661" s="358" t="s">
        <v>13558</v>
      </c>
      <c r="L4661" s="362">
        <v>41304</v>
      </c>
      <c r="N4661" s="362">
        <v>41304</v>
      </c>
      <c r="P4661" s="356" t="s">
        <v>14019</v>
      </c>
    </row>
    <row r="4662" spans="1:16" x14ac:dyDescent="0.2">
      <c r="A4662" s="356" t="s">
        <v>11533</v>
      </c>
      <c r="B4662" s="356" t="s">
        <v>21736</v>
      </c>
      <c r="C4662" s="358" t="s">
        <v>14044</v>
      </c>
      <c r="D4662" s="358" t="s">
        <v>12931</v>
      </c>
      <c r="E4662" s="358" t="s">
        <v>21737</v>
      </c>
      <c r="G4662" s="358" t="s">
        <v>12886</v>
      </c>
      <c r="H4662" s="385">
        <v>13.77</v>
      </c>
      <c r="I4662" s="358" t="s">
        <v>12893</v>
      </c>
      <c r="J4662" s="358" t="s">
        <v>12888</v>
      </c>
      <c r="K4662" s="358" t="s">
        <v>13558</v>
      </c>
      <c r="L4662" s="362">
        <v>41333</v>
      </c>
      <c r="N4662" s="362">
        <v>41333</v>
      </c>
      <c r="P4662" s="356" t="s">
        <v>13605</v>
      </c>
    </row>
    <row r="4663" spans="1:16" x14ac:dyDescent="0.2">
      <c r="A4663" s="356" t="s">
        <v>11534</v>
      </c>
      <c r="B4663" s="356" t="s">
        <v>21738</v>
      </c>
      <c r="C4663" s="358" t="s">
        <v>13244</v>
      </c>
      <c r="D4663" s="358" t="s">
        <v>13245</v>
      </c>
      <c r="E4663" s="358" t="s">
        <v>21739</v>
      </c>
      <c r="G4663" s="358" t="s">
        <v>12886</v>
      </c>
      <c r="H4663" s="385">
        <v>5.76</v>
      </c>
      <c r="I4663" s="358" t="s">
        <v>12893</v>
      </c>
      <c r="J4663" s="358" t="s">
        <v>12888</v>
      </c>
      <c r="K4663" s="358" t="s">
        <v>13558</v>
      </c>
      <c r="L4663" s="362">
        <v>41276</v>
      </c>
      <c r="N4663" s="362">
        <v>41276</v>
      </c>
      <c r="P4663" s="356" t="s">
        <v>13605</v>
      </c>
    </row>
    <row r="4664" spans="1:16" x14ac:dyDescent="0.2">
      <c r="A4664" s="356" t="s">
        <v>11535</v>
      </c>
      <c r="B4664" s="356" t="s">
        <v>21740</v>
      </c>
      <c r="C4664" s="358" t="s">
        <v>13915</v>
      </c>
      <c r="D4664" s="358" t="s">
        <v>12919</v>
      </c>
      <c r="E4664" s="358" t="s">
        <v>21741</v>
      </c>
      <c r="G4664" s="358" t="s">
        <v>12886</v>
      </c>
      <c r="H4664" s="385">
        <v>7.6589999999999998</v>
      </c>
      <c r="I4664" s="358" t="s">
        <v>12893</v>
      </c>
      <c r="J4664" s="358" t="s">
        <v>12888</v>
      </c>
      <c r="K4664" s="358" t="s">
        <v>13558</v>
      </c>
      <c r="L4664" s="362">
        <v>41296</v>
      </c>
      <c r="N4664" s="362">
        <v>41296</v>
      </c>
      <c r="P4664" s="356" t="s">
        <v>13605</v>
      </c>
    </row>
    <row r="4665" spans="1:16" x14ac:dyDescent="0.2">
      <c r="A4665" s="356" t="s">
        <v>11536</v>
      </c>
      <c r="B4665" s="356" t="s">
        <v>21742</v>
      </c>
      <c r="C4665" s="358" t="s">
        <v>13176</v>
      </c>
      <c r="D4665" s="358" t="s">
        <v>13177</v>
      </c>
      <c r="E4665" s="358" t="s">
        <v>21743</v>
      </c>
      <c r="G4665" s="358" t="s">
        <v>12886</v>
      </c>
      <c r="H4665" s="385">
        <v>6.6</v>
      </c>
      <c r="I4665" s="358" t="s">
        <v>12893</v>
      </c>
      <c r="J4665" s="358" t="s">
        <v>12888</v>
      </c>
      <c r="K4665" s="358" t="s">
        <v>13558</v>
      </c>
      <c r="L4665" s="362">
        <v>41277</v>
      </c>
      <c r="N4665" s="362">
        <v>41277</v>
      </c>
      <c r="P4665" s="356" t="s">
        <v>14019</v>
      </c>
    </row>
    <row r="4666" spans="1:16" x14ac:dyDescent="0.2">
      <c r="A4666" s="356" t="s">
        <v>11537</v>
      </c>
      <c r="B4666" s="356" t="s">
        <v>21744</v>
      </c>
      <c r="C4666" s="358" t="s">
        <v>15180</v>
      </c>
      <c r="D4666" s="358" t="s">
        <v>13245</v>
      </c>
      <c r="E4666" s="358" t="s">
        <v>21745</v>
      </c>
      <c r="G4666" s="358" t="s">
        <v>12886</v>
      </c>
      <c r="H4666" s="385">
        <v>8.5500000000000007</v>
      </c>
      <c r="I4666" s="358" t="s">
        <v>12893</v>
      </c>
      <c r="J4666" s="358" t="s">
        <v>12888</v>
      </c>
      <c r="K4666" s="358" t="s">
        <v>13558</v>
      </c>
      <c r="L4666" s="362">
        <v>41276</v>
      </c>
      <c r="N4666" s="362">
        <v>41276</v>
      </c>
      <c r="P4666" s="356" t="s">
        <v>13605</v>
      </c>
    </row>
    <row r="4667" spans="1:16" x14ac:dyDescent="0.2">
      <c r="A4667" s="356" t="s">
        <v>11538</v>
      </c>
      <c r="B4667" s="356" t="s">
        <v>21746</v>
      </c>
      <c r="C4667" s="358" t="s">
        <v>13590</v>
      </c>
      <c r="D4667" s="358" t="s">
        <v>12916</v>
      </c>
      <c r="E4667" s="358" t="s">
        <v>21747</v>
      </c>
      <c r="G4667" s="358" t="s">
        <v>12886</v>
      </c>
      <c r="H4667" s="385">
        <v>10.29</v>
      </c>
      <c r="I4667" s="358" t="s">
        <v>12893</v>
      </c>
      <c r="J4667" s="358" t="s">
        <v>12888</v>
      </c>
      <c r="K4667" s="358" t="s">
        <v>13558</v>
      </c>
      <c r="L4667" s="362">
        <v>41304</v>
      </c>
      <c r="N4667" s="362">
        <v>41304</v>
      </c>
      <c r="P4667" s="356" t="s">
        <v>14019</v>
      </c>
    </row>
    <row r="4668" spans="1:16" x14ac:dyDescent="0.2">
      <c r="A4668" s="356" t="s">
        <v>11539</v>
      </c>
      <c r="B4668" s="356" t="s">
        <v>21748</v>
      </c>
      <c r="C4668" s="358" t="s">
        <v>13609</v>
      </c>
      <c r="D4668" s="358" t="s">
        <v>12895</v>
      </c>
      <c r="E4668" s="358" t="s">
        <v>21749</v>
      </c>
      <c r="G4668" s="358" t="s">
        <v>12886</v>
      </c>
      <c r="H4668" s="385">
        <v>14.82</v>
      </c>
      <c r="I4668" s="358" t="s">
        <v>12893</v>
      </c>
      <c r="J4668" s="358" t="s">
        <v>12888</v>
      </c>
      <c r="K4668" s="358" t="s">
        <v>13558</v>
      </c>
      <c r="L4668" s="362">
        <v>41305</v>
      </c>
      <c r="N4668" s="362">
        <v>41305</v>
      </c>
      <c r="P4668" s="356" t="s">
        <v>13605</v>
      </c>
    </row>
    <row r="4669" spans="1:16" x14ac:dyDescent="0.2">
      <c r="A4669" s="356" t="s">
        <v>11540</v>
      </c>
      <c r="B4669" s="356" t="s">
        <v>21750</v>
      </c>
      <c r="C4669" s="358" t="s">
        <v>12965</v>
      </c>
      <c r="D4669" s="358" t="s">
        <v>12966</v>
      </c>
      <c r="E4669" s="358" t="s">
        <v>21672</v>
      </c>
      <c r="G4669" s="358" t="s">
        <v>12886</v>
      </c>
      <c r="H4669" s="385">
        <v>12</v>
      </c>
      <c r="I4669" s="358" t="s">
        <v>12893</v>
      </c>
      <c r="J4669" s="358" t="s">
        <v>12888</v>
      </c>
      <c r="K4669" s="358" t="s">
        <v>13558</v>
      </c>
      <c r="L4669" s="362">
        <v>41270</v>
      </c>
      <c r="N4669" s="362">
        <v>41270</v>
      </c>
      <c r="P4669" s="356" t="s">
        <v>13605</v>
      </c>
    </row>
    <row r="4670" spans="1:16" x14ac:dyDescent="0.2">
      <c r="A4670" s="356" t="s">
        <v>11541</v>
      </c>
      <c r="B4670" s="356" t="s">
        <v>21751</v>
      </c>
      <c r="C4670" s="358" t="s">
        <v>12883</v>
      </c>
      <c r="D4670" s="358" t="s">
        <v>12884</v>
      </c>
      <c r="E4670" s="358" t="s">
        <v>21752</v>
      </c>
      <c r="G4670" s="358" t="s">
        <v>12886</v>
      </c>
      <c r="H4670" s="385">
        <v>10</v>
      </c>
      <c r="I4670" s="358" t="s">
        <v>12893</v>
      </c>
      <c r="J4670" s="358" t="s">
        <v>12888</v>
      </c>
      <c r="K4670" s="358" t="s">
        <v>13558</v>
      </c>
      <c r="L4670" s="362">
        <v>41304</v>
      </c>
      <c r="N4670" s="362">
        <v>41304</v>
      </c>
      <c r="P4670" s="356" t="s">
        <v>13605</v>
      </c>
    </row>
    <row r="4671" spans="1:16" x14ac:dyDescent="0.2">
      <c r="A4671" s="356" t="s">
        <v>11542</v>
      </c>
      <c r="B4671" s="356" t="s">
        <v>21753</v>
      </c>
      <c r="C4671" s="358" t="s">
        <v>12905</v>
      </c>
      <c r="D4671" s="358" t="s">
        <v>12945</v>
      </c>
      <c r="E4671" s="358" t="s">
        <v>21754</v>
      </c>
      <c r="G4671" s="358" t="s">
        <v>12886</v>
      </c>
      <c r="H4671" s="385">
        <v>3.84</v>
      </c>
      <c r="I4671" s="358" t="s">
        <v>12893</v>
      </c>
      <c r="J4671" s="358" t="s">
        <v>12888</v>
      </c>
      <c r="K4671" s="358" t="s">
        <v>13558</v>
      </c>
      <c r="L4671" s="362">
        <v>41255</v>
      </c>
      <c r="N4671" s="362">
        <v>41255</v>
      </c>
      <c r="P4671" s="356" t="s">
        <v>14019</v>
      </c>
    </row>
    <row r="4672" spans="1:16" x14ac:dyDescent="0.2">
      <c r="A4672" s="356" t="s">
        <v>11543</v>
      </c>
      <c r="B4672" s="356" t="s">
        <v>21755</v>
      </c>
      <c r="C4672" s="358" t="s">
        <v>13621</v>
      </c>
      <c r="D4672" s="358" t="s">
        <v>12960</v>
      </c>
      <c r="E4672" s="358" t="s">
        <v>21756</v>
      </c>
      <c r="G4672" s="358" t="s">
        <v>12886</v>
      </c>
      <c r="H4672" s="385">
        <v>5.07</v>
      </c>
      <c r="I4672" s="358" t="s">
        <v>12893</v>
      </c>
      <c r="J4672" s="358" t="s">
        <v>12888</v>
      </c>
      <c r="K4672" s="358" t="s">
        <v>13558</v>
      </c>
      <c r="L4672" s="362">
        <v>41241</v>
      </c>
      <c r="N4672" s="362">
        <v>41241</v>
      </c>
      <c r="P4672" s="356" t="s">
        <v>14019</v>
      </c>
    </row>
    <row r="4673" spans="1:16" x14ac:dyDescent="0.2">
      <c r="A4673" s="356" t="s">
        <v>11544</v>
      </c>
      <c r="B4673" s="356" t="s">
        <v>21757</v>
      </c>
      <c r="C4673" s="358" t="s">
        <v>13033</v>
      </c>
      <c r="D4673" s="358" t="s">
        <v>13034</v>
      </c>
      <c r="E4673" s="358" t="s">
        <v>21758</v>
      </c>
      <c r="G4673" s="358" t="s">
        <v>12886</v>
      </c>
      <c r="H4673" s="385">
        <v>8.4</v>
      </c>
      <c r="I4673" s="358" t="s">
        <v>12893</v>
      </c>
      <c r="J4673" s="358" t="s">
        <v>12888</v>
      </c>
      <c r="K4673" s="358" t="s">
        <v>13558</v>
      </c>
      <c r="L4673" s="362">
        <v>41213</v>
      </c>
      <c r="N4673" s="362">
        <v>41213</v>
      </c>
      <c r="P4673" s="356" t="s">
        <v>14019</v>
      </c>
    </row>
    <row r="4674" spans="1:16" x14ac:dyDescent="0.2">
      <c r="A4674" s="356" t="s">
        <v>11545</v>
      </c>
      <c r="B4674" s="356" t="s">
        <v>21759</v>
      </c>
      <c r="C4674" s="358" t="s">
        <v>13179</v>
      </c>
      <c r="D4674" s="358" t="s">
        <v>13180</v>
      </c>
      <c r="E4674" s="358" t="s">
        <v>21760</v>
      </c>
      <c r="G4674" s="358" t="s">
        <v>12886</v>
      </c>
      <c r="H4674" s="385">
        <v>6.62</v>
      </c>
      <c r="I4674" s="358" t="s">
        <v>12893</v>
      </c>
      <c r="J4674" s="358" t="s">
        <v>12888</v>
      </c>
      <c r="K4674" s="358" t="s">
        <v>13558</v>
      </c>
      <c r="L4674" s="362">
        <v>41361</v>
      </c>
      <c r="N4674" s="362">
        <v>41361</v>
      </c>
      <c r="P4674" s="356" t="s">
        <v>14019</v>
      </c>
    </row>
    <row r="4675" spans="1:16" x14ac:dyDescent="0.2">
      <c r="A4675" s="356" t="s">
        <v>11546</v>
      </c>
      <c r="B4675" s="356" t="s">
        <v>21761</v>
      </c>
      <c r="C4675" s="358" t="s">
        <v>12905</v>
      </c>
      <c r="D4675" s="358" t="s">
        <v>12945</v>
      </c>
      <c r="E4675" s="358" t="s">
        <v>21762</v>
      </c>
      <c r="G4675" s="358" t="s">
        <v>12886</v>
      </c>
      <c r="H4675" s="385">
        <v>5.5650000000000004</v>
      </c>
      <c r="I4675" s="358" t="s">
        <v>12893</v>
      </c>
      <c r="J4675" s="358" t="s">
        <v>12888</v>
      </c>
      <c r="K4675" s="358" t="s">
        <v>13558</v>
      </c>
      <c r="L4675" s="362">
        <v>41354</v>
      </c>
      <c r="N4675" s="362">
        <v>41354</v>
      </c>
      <c r="P4675" s="356" t="s">
        <v>14019</v>
      </c>
    </row>
    <row r="4676" spans="1:16" x14ac:dyDescent="0.2">
      <c r="A4676" s="356" t="s">
        <v>11547</v>
      </c>
      <c r="B4676" s="356" t="s">
        <v>21763</v>
      </c>
      <c r="C4676" s="358" t="s">
        <v>13732</v>
      </c>
      <c r="D4676" s="358" t="s">
        <v>13733</v>
      </c>
      <c r="E4676" s="358" t="s">
        <v>21764</v>
      </c>
      <c r="G4676" s="358" t="s">
        <v>12886</v>
      </c>
      <c r="H4676" s="385">
        <v>7.68</v>
      </c>
      <c r="I4676" s="358" t="s">
        <v>12893</v>
      </c>
      <c r="J4676" s="358" t="s">
        <v>12888</v>
      </c>
      <c r="K4676" s="358" t="s">
        <v>13558</v>
      </c>
      <c r="L4676" s="362">
        <v>41382</v>
      </c>
      <c r="N4676" s="362">
        <v>41382</v>
      </c>
      <c r="P4676" s="356" t="s">
        <v>13605</v>
      </c>
    </row>
    <row r="4677" spans="1:16" x14ac:dyDescent="0.2">
      <c r="A4677" s="356" t="s">
        <v>11548</v>
      </c>
      <c r="B4677" s="356" t="s">
        <v>21765</v>
      </c>
      <c r="C4677" s="358" t="s">
        <v>13060</v>
      </c>
      <c r="D4677" s="358" t="s">
        <v>12997</v>
      </c>
      <c r="E4677" s="358" t="s">
        <v>14034</v>
      </c>
      <c r="G4677" s="358" t="s">
        <v>12886</v>
      </c>
      <c r="H4677" s="385">
        <v>4.5999999999999996</v>
      </c>
      <c r="I4677" s="358" t="s">
        <v>12893</v>
      </c>
      <c r="J4677" s="358" t="s">
        <v>12888</v>
      </c>
      <c r="K4677" s="358" t="s">
        <v>13558</v>
      </c>
      <c r="L4677" s="362">
        <v>41300</v>
      </c>
      <c r="N4677" s="362">
        <v>41300</v>
      </c>
      <c r="P4677" s="356" t="s">
        <v>14019</v>
      </c>
    </row>
    <row r="4678" spans="1:16" x14ac:dyDescent="0.2">
      <c r="A4678" s="356" t="s">
        <v>11549</v>
      </c>
      <c r="B4678" s="356" t="s">
        <v>21766</v>
      </c>
      <c r="C4678" s="358" t="s">
        <v>16836</v>
      </c>
      <c r="D4678" s="358" t="s">
        <v>13034</v>
      </c>
      <c r="E4678" s="358" t="s">
        <v>21767</v>
      </c>
      <c r="G4678" s="358" t="s">
        <v>12886</v>
      </c>
      <c r="H4678" s="385">
        <v>8.4600000000000009</v>
      </c>
      <c r="I4678" s="358" t="s">
        <v>12893</v>
      </c>
      <c r="J4678" s="358" t="s">
        <v>12888</v>
      </c>
      <c r="K4678" s="358" t="s">
        <v>13558</v>
      </c>
      <c r="L4678" s="362">
        <v>41283</v>
      </c>
      <c r="N4678" s="362">
        <v>41283</v>
      </c>
      <c r="P4678" s="356" t="s">
        <v>14019</v>
      </c>
    </row>
    <row r="4679" spans="1:16" x14ac:dyDescent="0.2">
      <c r="A4679" s="356" t="s">
        <v>11550</v>
      </c>
      <c r="B4679" s="356" t="s">
        <v>21768</v>
      </c>
      <c r="C4679" s="358" t="s">
        <v>15229</v>
      </c>
      <c r="D4679" s="358" t="s">
        <v>12984</v>
      </c>
      <c r="E4679" s="358" t="s">
        <v>21769</v>
      </c>
      <c r="G4679" s="358" t="s">
        <v>12886</v>
      </c>
      <c r="H4679" s="385">
        <v>14.28</v>
      </c>
      <c r="I4679" s="358" t="s">
        <v>12893</v>
      </c>
      <c r="J4679" s="358" t="s">
        <v>12888</v>
      </c>
      <c r="K4679" s="358" t="s">
        <v>13558</v>
      </c>
      <c r="L4679" s="362">
        <v>41333</v>
      </c>
      <c r="N4679" s="362">
        <v>41333</v>
      </c>
      <c r="P4679" s="356" t="s">
        <v>13605</v>
      </c>
    </row>
    <row r="4680" spans="1:16" x14ac:dyDescent="0.2">
      <c r="A4680" s="356" t="s">
        <v>11551</v>
      </c>
      <c r="B4680" s="356" t="s">
        <v>21770</v>
      </c>
      <c r="C4680" s="358" t="s">
        <v>12983</v>
      </c>
      <c r="D4680" s="358" t="s">
        <v>12984</v>
      </c>
      <c r="E4680" s="358" t="s">
        <v>17021</v>
      </c>
      <c r="G4680" s="358" t="s">
        <v>12886</v>
      </c>
      <c r="H4680" s="385">
        <v>3.6749999999999998</v>
      </c>
      <c r="I4680" s="358" t="s">
        <v>12893</v>
      </c>
      <c r="J4680" s="358" t="s">
        <v>12888</v>
      </c>
      <c r="K4680" s="358" t="s">
        <v>13558</v>
      </c>
      <c r="L4680" s="362">
        <v>41333</v>
      </c>
      <c r="N4680" s="362">
        <v>41333</v>
      </c>
      <c r="P4680" s="356" t="s">
        <v>14019</v>
      </c>
    </row>
    <row r="4681" spans="1:16" x14ac:dyDescent="0.2">
      <c r="A4681" s="356" t="s">
        <v>11552</v>
      </c>
      <c r="B4681" s="356" t="s">
        <v>21771</v>
      </c>
      <c r="C4681" s="358" t="s">
        <v>13017</v>
      </c>
      <c r="D4681" s="358" t="s">
        <v>13018</v>
      </c>
      <c r="E4681" s="358" t="s">
        <v>16311</v>
      </c>
      <c r="G4681" s="358" t="s">
        <v>12886</v>
      </c>
      <c r="H4681" s="385">
        <v>15.75</v>
      </c>
      <c r="I4681" s="358" t="s">
        <v>12893</v>
      </c>
      <c r="J4681" s="358" t="s">
        <v>12888</v>
      </c>
      <c r="K4681" s="358" t="s">
        <v>13558</v>
      </c>
      <c r="L4681" s="362">
        <v>41303</v>
      </c>
      <c r="N4681" s="362">
        <v>41303</v>
      </c>
      <c r="P4681" s="356" t="s">
        <v>14019</v>
      </c>
    </row>
    <row r="4682" spans="1:16" x14ac:dyDescent="0.2">
      <c r="A4682" s="356" t="s">
        <v>11553</v>
      </c>
      <c r="B4682" s="356" t="s">
        <v>21772</v>
      </c>
      <c r="C4682" s="358" t="s">
        <v>13612</v>
      </c>
      <c r="D4682" s="358" t="s">
        <v>13613</v>
      </c>
      <c r="E4682" s="358" t="s">
        <v>21773</v>
      </c>
      <c r="G4682" s="358" t="s">
        <v>12886</v>
      </c>
      <c r="H4682" s="385">
        <v>6.48</v>
      </c>
      <c r="I4682" s="358" t="s">
        <v>12893</v>
      </c>
      <c r="J4682" s="358" t="s">
        <v>12888</v>
      </c>
      <c r="K4682" s="358" t="s">
        <v>13558</v>
      </c>
      <c r="L4682" s="362">
        <v>41346</v>
      </c>
      <c r="N4682" s="362">
        <v>41346</v>
      </c>
      <c r="P4682" s="356" t="s">
        <v>13605</v>
      </c>
    </row>
    <row r="4683" spans="1:16" x14ac:dyDescent="0.2">
      <c r="A4683" s="356" t="s">
        <v>11554</v>
      </c>
      <c r="B4683" s="356" t="s">
        <v>21774</v>
      </c>
      <c r="C4683" s="358" t="s">
        <v>13560</v>
      </c>
      <c r="D4683" s="358" t="s">
        <v>12916</v>
      </c>
      <c r="E4683" s="358" t="s">
        <v>18019</v>
      </c>
      <c r="G4683" s="358" t="s">
        <v>12886</v>
      </c>
      <c r="H4683" s="385">
        <v>9.8000000000000007</v>
      </c>
      <c r="I4683" s="358" t="s">
        <v>12893</v>
      </c>
      <c r="J4683" s="358" t="s">
        <v>12888</v>
      </c>
      <c r="K4683" s="358" t="s">
        <v>13558</v>
      </c>
      <c r="L4683" s="362">
        <v>41305</v>
      </c>
      <c r="N4683" s="362">
        <v>41305</v>
      </c>
      <c r="P4683" s="356" t="s">
        <v>14019</v>
      </c>
    </row>
    <row r="4684" spans="1:16" x14ac:dyDescent="0.2">
      <c r="A4684" s="356" t="s">
        <v>11555</v>
      </c>
      <c r="B4684" s="356" t="s">
        <v>21775</v>
      </c>
      <c r="C4684" s="358" t="s">
        <v>14270</v>
      </c>
      <c r="D4684" s="358" t="s">
        <v>12931</v>
      </c>
      <c r="E4684" s="358" t="s">
        <v>13591</v>
      </c>
      <c r="G4684" s="358" t="s">
        <v>12886</v>
      </c>
      <c r="H4684" s="385">
        <v>12.151999999999999</v>
      </c>
      <c r="I4684" s="358" t="s">
        <v>12893</v>
      </c>
      <c r="J4684" s="358" t="s">
        <v>12888</v>
      </c>
      <c r="K4684" s="358" t="s">
        <v>13558</v>
      </c>
      <c r="L4684" s="362">
        <v>41291</v>
      </c>
      <c r="N4684" s="362">
        <v>41291</v>
      </c>
      <c r="P4684" s="356" t="s">
        <v>13605</v>
      </c>
    </row>
    <row r="4685" spans="1:16" x14ac:dyDescent="0.2">
      <c r="A4685" s="356" t="s">
        <v>11556</v>
      </c>
      <c r="B4685" s="356" t="s">
        <v>21776</v>
      </c>
      <c r="C4685" s="358" t="s">
        <v>13049</v>
      </c>
      <c r="D4685" s="358" t="s">
        <v>12919</v>
      </c>
      <c r="E4685" s="358" t="s">
        <v>21777</v>
      </c>
      <c r="G4685" s="358" t="s">
        <v>12886</v>
      </c>
      <c r="H4685" s="385">
        <v>38.71</v>
      </c>
      <c r="I4685" s="358" t="s">
        <v>12893</v>
      </c>
      <c r="J4685" s="358" t="s">
        <v>12888</v>
      </c>
      <c r="K4685" s="358" t="s">
        <v>13558</v>
      </c>
      <c r="L4685" s="362">
        <v>41304</v>
      </c>
      <c r="N4685" s="362">
        <v>41304</v>
      </c>
      <c r="P4685" s="356" t="s">
        <v>13605</v>
      </c>
    </row>
    <row r="4686" spans="1:16" x14ac:dyDescent="0.2">
      <c r="A4686" s="356" t="s">
        <v>11557</v>
      </c>
      <c r="B4686" s="356" t="s">
        <v>21778</v>
      </c>
      <c r="C4686" s="358" t="s">
        <v>12905</v>
      </c>
      <c r="D4686" s="358" t="s">
        <v>12987</v>
      </c>
      <c r="E4686" s="358" t="s">
        <v>21779</v>
      </c>
      <c r="G4686" s="358" t="s">
        <v>12886</v>
      </c>
      <c r="H4686" s="385">
        <v>4.2</v>
      </c>
      <c r="I4686" s="358" t="s">
        <v>12893</v>
      </c>
      <c r="J4686" s="358" t="s">
        <v>12888</v>
      </c>
      <c r="K4686" s="358" t="s">
        <v>13558</v>
      </c>
      <c r="L4686" s="362">
        <v>41137</v>
      </c>
      <c r="N4686" s="362">
        <v>41137</v>
      </c>
      <c r="P4686" s="356" t="s">
        <v>14019</v>
      </c>
    </row>
    <row r="4687" spans="1:16" x14ac:dyDescent="0.2">
      <c r="A4687" s="356" t="s">
        <v>11558</v>
      </c>
      <c r="B4687" s="356" t="s">
        <v>21780</v>
      </c>
      <c r="C4687" s="358" t="s">
        <v>13572</v>
      </c>
      <c r="D4687" s="358" t="s">
        <v>12981</v>
      </c>
      <c r="E4687" s="358" t="s">
        <v>21781</v>
      </c>
      <c r="G4687" s="358" t="s">
        <v>12886</v>
      </c>
      <c r="H4687" s="385">
        <v>7.68</v>
      </c>
      <c r="I4687" s="358" t="s">
        <v>12893</v>
      </c>
      <c r="J4687" s="358" t="s">
        <v>12888</v>
      </c>
      <c r="K4687" s="358" t="s">
        <v>13558</v>
      </c>
      <c r="L4687" s="362">
        <v>41134</v>
      </c>
      <c r="N4687" s="362">
        <v>41134</v>
      </c>
      <c r="P4687" s="356" t="s">
        <v>14019</v>
      </c>
    </row>
    <row r="4688" spans="1:16" x14ac:dyDescent="0.2">
      <c r="A4688" s="356" t="s">
        <v>11559</v>
      </c>
      <c r="B4688" s="356" t="s">
        <v>21782</v>
      </c>
      <c r="C4688" s="358" t="s">
        <v>13160</v>
      </c>
      <c r="D4688" s="358" t="s">
        <v>12984</v>
      </c>
      <c r="E4688" s="358" t="s">
        <v>21783</v>
      </c>
      <c r="G4688" s="358" t="s">
        <v>12886</v>
      </c>
      <c r="H4688" s="385">
        <v>9</v>
      </c>
      <c r="I4688" s="358" t="s">
        <v>12893</v>
      </c>
      <c r="J4688" s="358" t="s">
        <v>12888</v>
      </c>
      <c r="K4688" s="358" t="s">
        <v>13558</v>
      </c>
      <c r="L4688" s="362">
        <v>41292</v>
      </c>
      <c r="N4688" s="362">
        <v>41292</v>
      </c>
      <c r="P4688" s="356" t="s">
        <v>14019</v>
      </c>
    </row>
    <row r="4689" spans="1:16" x14ac:dyDescent="0.2">
      <c r="A4689" s="356" t="s">
        <v>11560</v>
      </c>
      <c r="B4689" s="356" t="s">
        <v>21784</v>
      </c>
      <c r="C4689" s="358" t="s">
        <v>13020</v>
      </c>
      <c r="D4689" s="358" t="s">
        <v>12931</v>
      </c>
      <c r="E4689" s="358" t="s">
        <v>21785</v>
      </c>
      <c r="G4689" s="358" t="s">
        <v>12886</v>
      </c>
      <c r="H4689" s="385">
        <v>9.9450000000000003</v>
      </c>
      <c r="I4689" s="358" t="s">
        <v>12893</v>
      </c>
      <c r="J4689" s="358" t="s">
        <v>12888</v>
      </c>
      <c r="K4689" s="358" t="s">
        <v>13558</v>
      </c>
      <c r="L4689" s="362">
        <v>41169</v>
      </c>
      <c r="N4689" s="362">
        <v>41169</v>
      </c>
      <c r="P4689" s="356" t="s">
        <v>14019</v>
      </c>
    </row>
    <row r="4690" spans="1:16" x14ac:dyDescent="0.2">
      <c r="A4690" s="356" t="s">
        <v>11561</v>
      </c>
      <c r="B4690" s="356" t="s">
        <v>21786</v>
      </c>
      <c r="C4690" s="358" t="s">
        <v>13560</v>
      </c>
      <c r="D4690" s="358" t="s">
        <v>12916</v>
      </c>
      <c r="E4690" s="358" t="s">
        <v>13874</v>
      </c>
      <c r="G4690" s="358" t="s">
        <v>12886</v>
      </c>
      <c r="H4690" s="385">
        <v>6</v>
      </c>
      <c r="I4690" s="358" t="s">
        <v>12893</v>
      </c>
      <c r="J4690" s="358" t="s">
        <v>12888</v>
      </c>
      <c r="K4690" s="358" t="s">
        <v>13558</v>
      </c>
      <c r="L4690" s="362">
        <v>41212</v>
      </c>
      <c r="N4690" s="362">
        <v>41212</v>
      </c>
      <c r="P4690" s="356" t="s">
        <v>14019</v>
      </c>
    </row>
    <row r="4691" spans="1:16" x14ac:dyDescent="0.2">
      <c r="A4691" s="356" t="s">
        <v>11562</v>
      </c>
      <c r="B4691" s="356" t="s">
        <v>21787</v>
      </c>
      <c r="C4691" s="358" t="s">
        <v>12926</v>
      </c>
      <c r="D4691" s="358" t="s">
        <v>12927</v>
      </c>
      <c r="E4691" s="358" t="s">
        <v>21788</v>
      </c>
      <c r="G4691" s="358" t="s">
        <v>12886</v>
      </c>
      <c r="H4691" s="385">
        <v>3.52</v>
      </c>
      <c r="I4691" s="358" t="s">
        <v>12893</v>
      </c>
      <c r="J4691" s="358" t="s">
        <v>12888</v>
      </c>
      <c r="K4691" s="358" t="s">
        <v>13558</v>
      </c>
      <c r="L4691" s="362">
        <v>41208</v>
      </c>
      <c r="N4691" s="362">
        <v>41208</v>
      </c>
      <c r="P4691" s="356" t="s">
        <v>14019</v>
      </c>
    </row>
    <row r="4692" spans="1:16" x14ac:dyDescent="0.2">
      <c r="A4692" s="356" t="s">
        <v>11563</v>
      </c>
      <c r="B4692" s="356" t="s">
        <v>21789</v>
      </c>
      <c r="C4692" s="358" t="s">
        <v>12983</v>
      </c>
      <c r="D4692" s="358" t="s">
        <v>12984</v>
      </c>
      <c r="E4692" s="358" t="s">
        <v>21790</v>
      </c>
      <c r="G4692" s="358" t="s">
        <v>12886</v>
      </c>
      <c r="H4692" s="385">
        <v>26.62</v>
      </c>
      <c r="I4692" s="358" t="s">
        <v>12893</v>
      </c>
      <c r="J4692" s="358" t="s">
        <v>12888</v>
      </c>
      <c r="K4692" s="358" t="s">
        <v>13558</v>
      </c>
      <c r="L4692" s="362">
        <v>41243</v>
      </c>
      <c r="N4692" s="362">
        <v>41243</v>
      </c>
      <c r="P4692" s="356" t="s">
        <v>13605</v>
      </c>
    </row>
    <row r="4693" spans="1:16" x14ac:dyDescent="0.2">
      <c r="A4693" s="356" t="s">
        <v>11564</v>
      </c>
      <c r="B4693" s="356" t="s">
        <v>21791</v>
      </c>
      <c r="C4693" s="358" t="s">
        <v>12972</v>
      </c>
      <c r="D4693" s="358" t="s">
        <v>12973</v>
      </c>
      <c r="E4693" s="358" t="s">
        <v>21792</v>
      </c>
      <c r="G4693" s="358" t="s">
        <v>12886</v>
      </c>
      <c r="H4693" s="385">
        <v>7.524</v>
      </c>
      <c r="I4693" s="358" t="s">
        <v>12893</v>
      </c>
      <c r="J4693" s="358" t="s">
        <v>12888</v>
      </c>
      <c r="K4693" s="358" t="s">
        <v>13558</v>
      </c>
      <c r="L4693" s="362">
        <v>41303</v>
      </c>
      <c r="N4693" s="362">
        <v>41303</v>
      </c>
      <c r="P4693" s="356" t="s">
        <v>13605</v>
      </c>
    </row>
    <row r="4694" spans="1:16" x14ac:dyDescent="0.2">
      <c r="A4694" s="356" t="s">
        <v>11565</v>
      </c>
      <c r="B4694" s="356" t="s">
        <v>21793</v>
      </c>
      <c r="C4694" s="358" t="s">
        <v>12921</v>
      </c>
      <c r="D4694" s="358" t="s">
        <v>12922</v>
      </c>
      <c r="E4694" s="358" t="s">
        <v>21794</v>
      </c>
      <c r="G4694" s="358" t="s">
        <v>12886</v>
      </c>
      <c r="H4694" s="385">
        <v>8.16</v>
      </c>
      <c r="I4694" s="358" t="s">
        <v>12893</v>
      </c>
      <c r="J4694" s="358" t="s">
        <v>12888</v>
      </c>
      <c r="K4694" s="358" t="s">
        <v>13558</v>
      </c>
      <c r="L4694" s="362">
        <v>41270</v>
      </c>
      <c r="N4694" s="362">
        <v>41270</v>
      </c>
      <c r="P4694" s="356" t="s">
        <v>14019</v>
      </c>
    </row>
    <row r="4695" spans="1:16" x14ac:dyDescent="0.2">
      <c r="A4695" s="356" t="s">
        <v>11566</v>
      </c>
      <c r="B4695" s="356" t="s">
        <v>21795</v>
      </c>
      <c r="C4695" s="358" t="s">
        <v>13645</v>
      </c>
      <c r="D4695" s="358" t="s">
        <v>13646</v>
      </c>
      <c r="E4695" s="358" t="s">
        <v>21796</v>
      </c>
      <c r="G4695" s="358" t="s">
        <v>12886</v>
      </c>
      <c r="H4695" s="385">
        <v>9.84</v>
      </c>
      <c r="I4695" s="358" t="s">
        <v>12893</v>
      </c>
      <c r="J4695" s="358" t="s">
        <v>12888</v>
      </c>
      <c r="K4695" s="358" t="s">
        <v>13558</v>
      </c>
      <c r="L4695" s="362">
        <v>41239</v>
      </c>
      <c r="N4695" s="362">
        <v>41239</v>
      </c>
      <c r="P4695" s="356" t="s">
        <v>14019</v>
      </c>
    </row>
    <row r="4696" spans="1:16" x14ac:dyDescent="0.2">
      <c r="A4696" s="356" t="s">
        <v>11567</v>
      </c>
      <c r="B4696" s="356" t="s">
        <v>21797</v>
      </c>
      <c r="C4696" s="358" t="s">
        <v>12921</v>
      </c>
      <c r="D4696" s="358" t="s">
        <v>12922</v>
      </c>
      <c r="E4696" s="358" t="s">
        <v>19145</v>
      </c>
      <c r="G4696" s="358" t="s">
        <v>12886</v>
      </c>
      <c r="H4696" s="385">
        <v>24</v>
      </c>
      <c r="I4696" s="358" t="s">
        <v>12893</v>
      </c>
      <c r="J4696" s="358" t="s">
        <v>12888</v>
      </c>
      <c r="K4696" s="358" t="s">
        <v>13558</v>
      </c>
      <c r="L4696" s="362">
        <v>41305</v>
      </c>
      <c r="N4696" s="362">
        <v>41305</v>
      </c>
      <c r="P4696" s="356" t="s">
        <v>13605</v>
      </c>
    </row>
    <row r="4697" spans="1:16" x14ac:dyDescent="0.2">
      <c r="A4697" s="356" t="s">
        <v>11568</v>
      </c>
      <c r="B4697" s="356" t="s">
        <v>21798</v>
      </c>
      <c r="C4697" s="358" t="s">
        <v>15184</v>
      </c>
      <c r="D4697" s="358" t="s">
        <v>12910</v>
      </c>
      <c r="E4697" s="358" t="s">
        <v>21799</v>
      </c>
      <c r="G4697" s="358" t="s">
        <v>12886</v>
      </c>
      <c r="H4697" s="385">
        <v>9.8000000000000007</v>
      </c>
      <c r="I4697" s="358" t="s">
        <v>12893</v>
      </c>
      <c r="J4697" s="358" t="s">
        <v>12888</v>
      </c>
      <c r="K4697" s="358" t="s">
        <v>13558</v>
      </c>
      <c r="L4697" s="362">
        <v>41304</v>
      </c>
      <c r="N4697" s="362">
        <v>41304</v>
      </c>
      <c r="P4697" s="356" t="s">
        <v>13605</v>
      </c>
    </row>
    <row r="4698" spans="1:16" x14ac:dyDescent="0.2">
      <c r="A4698" s="356" t="s">
        <v>11569</v>
      </c>
      <c r="B4698" s="356" t="s">
        <v>21800</v>
      </c>
      <c r="C4698" s="358" t="s">
        <v>12972</v>
      </c>
      <c r="D4698" s="358" t="s">
        <v>12973</v>
      </c>
      <c r="E4698" s="358" t="s">
        <v>21801</v>
      </c>
      <c r="G4698" s="358" t="s">
        <v>12886</v>
      </c>
      <c r="H4698" s="385">
        <v>8.09</v>
      </c>
      <c r="I4698" s="358" t="s">
        <v>12893</v>
      </c>
      <c r="J4698" s="358" t="s">
        <v>12888</v>
      </c>
      <c r="K4698" s="358" t="s">
        <v>13558</v>
      </c>
      <c r="L4698" s="362">
        <v>41264</v>
      </c>
      <c r="N4698" s="362">
        <v>41264</v>
      </c>
      <c r="P4698" s="356" t="s">
        <v>13605</v>
      </c>
    </row>
    <row r="4699" spans="1:16" x14ac:dyDescent="0.2">
      <c r="A4699" s="356" t="s">
        <v>11570</v>
      </c>
      <c r="B4699" s="356" t="s">
        <v>21802</v>
      </c>
      <c r="C4699" s="358" t="s">
        <v>12905</v>
      </c>
      <c r="D4699" s="358" t="s">
        <v>13152</v>
      </c>
      <c r="E4699" s="358" t="s">
        <v>21803</v>
      </c>
      <c r="G4699" s="358" t="s">
        <v>12886</v>
      </c>
      <c r="H4699" s="385">
        <v>8.16</v>
      </c>
      <c r="I4699" s="358" t="s">
        <v>12893</v>
      </c>
      <c r="J4699" s="358" t="s">
        <v>12888</v>
      </c>
      <c r="K4699" s="358" t="s">
        <v>13558</v>
      </c>
      <c r="L4699" s="362">
        <v>41281</v>
      </c>
      <c r="N4699" s="362">
        <v>41281</v>
      </c>
      <c r="P4699" s="356" t="s">
        <v>14019</v>
      </c>
    </row>
    <row r="4700" spans="1:16" x14ac:dyDescent="0.2">
      <c r="A4700" s="356" t="s">
        <v>11571</v>
      </c>
      <c r="B4700" s="356" t="s">
        <v>21804</v>
      </c>
      <c r="C4700" s="358" t="s">
        <v>12905</v>
      </c>
      <c r="D4700" s="358" t="s">
        <v>12987</v>
      </c>
      <c r="E4700" s="358" t="s">
        <v>21805</v>
      </c>
      <c r="G4700" s="358" t="s">
        <v>12886</v>
      </c>
      <c r="H4700" s="385">
        <v>4.9400000000000004</v>
      </c>
      <c r="I4700" s="358" t="s">
        <v>12893</v>
      </c>
      <c r="J4700" s="358" t="s">
        <v>12888</v>
      </c>
      <c r="K4700" s="358" t="s">
        <v>13558</v>
      </c>
      <c r="L4700" s="362">
        <v>41281</v>
      </c>
      <c r="N4700" s="362">
        <v>41281</v>
      </c>
      <c r="P4700" s="356" t="s">
        <v>14019</v>
      </c>
    </row>
    <row r="4701" spans="1:16" x14ac:dyDescent="0.2">
      <c r="A4701" s="356" t="s">
        <v>11572</v>
      </c>
      <c r="B4701" s="356" t="s">
        <v>21806</v>
      </c>
      <c r="C4701" s="358" t="s">
        <v>13860</v>
      </c>
      <c r="D4701" s="358" t="s">
        <v>13861</v>
      </c>
      <c r="E4701" s="358" t="s">
        <v>21807</v>
      </c>
      <c r="G4701" s="358" t="s">
        <v>12886</v>
      </c>
      <c r="H4701" s="385">
        <v>7.8</v>
      </c>
      <c r="I4701" s="358" t="s">
        <v>12893</v>
      </c>
      <c r="J4701" s="358" t="s">
        <v>12888</v>
      </c>
      <c r="K4701" s="358" t="s">
        <v>13558</v>
      </c>
      <c r="L4701" s="362">
        <v>41305</v>
      </c>
      <c r="N4701" s="362">
        <v>41305</v>
      </c>
      <c r="P4701" s="356" t="s">
        <v>13605</v>
      </c>
    </row>
    <row r="4702" spans="1:16" x14ac:dyDescent="0.2">
      <c r="A4702" s="356" t="s">
        <v>11573</v>
      </c>
      <c r="B4702" s="356" t="s">
        <v>21808</v>
      </c>
      <c r="C4702" s="358" t="s">
        <v>12972</v>
      </c>
      <c r="D4702" s="358" t="s">
        <v>12973</v>
      </c>
      <c r="E4702" s="358" t="s">
        <v>20879</v>
      </c>
      <c r="G4702" s="358" t="s">
        <v>12886</v>
      </c>
      <c r="H4702" s="385">
        <v>5.88</v>
      </c>
      <c r="I4702" s="358" t="s">
        <v>12893</v>
      </c>
      <c r="J4702" s="358" t="s">
        <v>12888</v>
      </c>
      <c r="K4702" s="358" t="s">
        <v>13558</v>
      </c>
      <c r="L4702" s="362">
        <v>41305</v>
      </c>
      <c r="N4702" s="362">
        <v>41305</v>
      </c>
      <c r="P4702" s="356" t="s">
        <v>13605</v>
      </c>
    </row>
    <row r="4703" spans="1:16" x14ac:dyDescent="0.2">
      <c r="A4703" s="356" t="s">
        <v>11574</v>
      </c>
      <c r="B4703" s="356" t="s">
        <v>21809</v>
      </c>
      <c r="C4703" s="358" t="s">
        <v>13176</v>
      </c>
      <c r="D4703" s="358" t="s">
        <v>13177</v>
      </c>
      <c r="E4703" s="358" t="s">
        <v>21810</v>
      </c>
      <c r="G4703" s="358" t="s">
        <v>12886</v>
      </c>
      <c r="H4703" s="385">
        <v>3.67</v>
      </c>
      <c r="I4703" s="358" t="s">
        <v>12893</v>
      </c>
      <c r="J4703" s="358" t="s">
        <v>12888</v>
      </c>
      <c r="K4703" s="358" t="s">
        <v>13558</v>
      </c>
      <c r="L4703" s="362">
        <v>41333</v>
      </c>
      <c r="N4703" s="362">
        <v>41333</v>
      </c>
      <c r="P4703" s="356" t="s">
        <v>13605</v>
      </c>
    </row>
    <row r="4704" spans="1:16" x14ac:dyDescent="0.2">
      <c r="A4704" s="356" t="s">
        <v>11575</v>
      </c>
      <c r="B4704" s="356" t="s">
        <v>21811</v>
      </c>
      <c r="C4704" s="358" t="s">
        <v>14975</v>
      </c>
      <c r="D4704" s="358" t="s">
        <v>12910</v>
      </c>
      <c r="E4704" s="358" t="s">
        <v>21812</v>
      </c>
      <c r="G4704" s="358" t="s">
        <v>12886</v>
      </c>
      <c r="H4704" s="385">
        <v>6.72</v>
      </c>
      <c r="I4704" s="358" t="s">
        <v>12893</v>
      </c>
      <c r="J4704" s="358" t="s">
        <v>12888</v>
      </c>
      <c r="K4704" s="358" t="s">
        <v>13558</v>
      </c>
      <c r="L4704" s="362">
        <v>41304</v>
      </c>
      <c r="N4704" s="362">
        <v>41304</v>
      </c>
      <c r="P4704" s="356" t="s">
        <v>13605</v>
      </c>
    </row>
    <row r="4705" spans="1:16" x14ac:dyDescent="0.2">
      <c r="A4705" s="356" t="s">
        <v>11576</v>
      </c>
      <c r="B4705" s="356" t="s">
        <v>21813</v>
      </c>
      <c r="C4705" s="358" t="s">
        <v>13868</v>
      </c>
      <c r="D4705" s="358" t="s">
        <v>12919</v>
      </c>
      <c r="E4705" s="358" t="s">
        <v>15607</v>
      </c>
      <c r="G4705" s="358" t="s">
        <v>12886</v>
      </c>
      <c r="H4705" s="385">
        <v>7.68</v>
      </c>
      <c r="I4705" s="358" t="s">
        <v>12893</v>
      </c>
      <c r="J4705" s="358" t="s">
        <v>12888</v>
      </c>
      <c r="K4705" s="358" t="s">
        <v>13558</v>
      </c>
      <c r="L4705" s="362">
        <v>41361</v>
      </c>
      <c r="N4705" s="362">
        <v>41361</v>
      </c>
      <c r="P4705" s="356" t="s">
        <v>14019</v>
      </c>
    </row>
    <row r="4706" spans="1:16" x14ac:dyDescent="0.2">
      <c r="A4706" s="356" t="s">
        <v>11577</v>
      </c>
      <c r="B4706" s="356" t="s">
        <v>21814</v>
      </c>
      <c r="C4706" s="358" t="s">
        <v>13621</v>
      </c>
      <c r="D4706" s="358" t="s">
        <v>12960</v>
      </c>
      <c r="E4706" s="358" t="s">
        <v>21815</v>
      </c>
      <c r="G4706" s="358" t="s">
        <v>12886</v>
      </c>
      <c r="H4706" s="385">
        <v>7.3</v>
      </c>
      <c r="I4706" s="358" t="s">
        <v>12893</v>
      </c>
      <c r="J4706" s="358" t="s">
        <v>12888</v>
      </c>
      <c r="K4706" s="358" t="s">
        <v>13558</v>
      </c>
      <c r="L4706" s="362">
        <v>41282</v>
      </c>
      <c r="N4706" s="362">
        <v>41282</v>
      </c>
      <c r="P4706" s="356" t="s">
        <v>13605</v>
      </c>
    </row>
    <row r="4707" spans="1:16" x14ac:dyDescent="0.2">
      <c r="A4707" s="356" t="s">
        <v>11578</v>
      </c>
      <c r="B4707" s="356" t="s">
        <v>21816</v>
      </c>
      <c r="C4707" s="358" t="s">
        <v>14337</v>
      </c>
      <c r="D4707" s="358" t="s">
        <v>12984</v>
      </c>
      <c r="E4707" s="358" t="s">
        <v>21817</v>
      </c>
      <c r="G4707" s="358" t="s">
        <v>12886</v>
      </c>
      <c r="H4707" s="385">
        <v>7.77</v>
      </c>
      <c r="I4707" s="358" t="s">
        <v>12893</v>
      </c>
      <c r="J4707" s="358" t="s">
        <v>12888</v>
      </c>
      <c r="K4707" s="358" t="s">
        <v>13558</v>
      </c>
      <c r="L4707" s="362">
        <v>41305</v>
      </c>
      <c r="N4707" s="362">
        <v>41305</v>
      </c>
      <c r="P4707" s="356" t="s">
        <v>14019</v>
      </c>
    </row>
    <row r="4708" spans="1:16" x14ac:dyDescent="0.2">
      <c r="A4708" s="356" t="s">
        <v>11579</v>
      </c>
      <c r="B4708" s="356" t="s">
        <v>21818</v>
      </c>
      <c r="C4708" s="358" t="s">
        <v>12905</v>
      </c>
      <c r="D4708" s="358" t="s">
        <v>12987</v>
      </c>
      <c r="E4708" s="358" t="s">
        <v>21819</v>
      </c>
      <c r="G4708" s="358" t="s">
        <v>12886</v>
      </c>
      <c r="H4708" s="385">
        <v>9.8000000000000007</v>
      </c>
      <c r="I4708" s="358" t="s">
        <v>12893</v>
      </c>
      <c r="J4708" s="358" t="s">
        <v>12888</v>
      </c>
      <c r="K4708" s="358" t="s">
        <v>13558</v>
      </c>
      <c r="L4708" s="362">
        <v>41333</v>
      </c>
      <c r="N4708" s="362">
        <v>41333</v>
      </c>
      <c r="P4708" s="356" t="s">
        <v>14019</v>
      </c>
    </row>
    <row r="4709" spans="1:16" x14ac:dyDescent="0.2">
      <c r="A4709" s="356" t="s">
        <v>11580</v>
      </c>
      <c r="B4709" s="356" t="s">
        <v>21820</v>
      </c>
      <c r="C4709" s="358" t="s">
        <v>13693</v>
      </c>
      <c r="D4709" s="358" t="s">
        <v>12916</v>
      </c>
      <c r="E4709" s="358" t="s">
        <v>21821</v>
      </c>
      <c r="G4709" s="358" t="s">
        <v>12886</v>
      </c>
      <c r="H4709" s="385">
        <v>7.84</v>
      </c>
      <c r="I4709" s="358" t="s">
        <v>12893</v>
      </c>
      <c r="J4709" s="358" t="s">
        <v>12888</v>
      </c>
      <c r="K4709" s="358" t="s">
        <v>13558</v>
      </c>
      <c r="L4709" s="362">
        <v>41305</v>
      </c>
      <c r="N4709" s="362">
        <v>41305</v>
      </c>
      <c r="P4709" s="356" t="s">
        <v>14019</v>
      </c>
    </row>
    <row r="4710" spans="1:16" x14ac:dyDescent="0.2">
      <c r="A4710" s="356" t="s">
        <v>11581</v>
      </c>
      <c r="B4710" s="356" t="s">
        <v>21822</v>
      </c>
      <c r="C4710" s="358" t="s">
        <v>13060</v>
      </c>
      <c r="D4710" s="358" t="s">
        <v>12997</v>
      </c>
      <c r="E4710" s="358" t="s">
        <v>16436</v>
      </c>
      <c r="G4710" s="358" t="s">
        <v>12886</v>
      </c>
      <c r="H4710" s="385">
        <v>4.9000000000000004</v>
      </c>
      <c r="I4710" s="358" t="s">
        <v>12893</v>
      </c>
      <c r="J4710" s="358" t="s">
        <v>12888</v>
      </c>
      <c r="K4710" s="358" t="s">
        <v>13558</v>
      </c>
      <c r="L4710" s="362">
        <v>41390</v>
      </c>
      <c r="N4710" s="362">
        <v>41390</v>
      </c>
      <c r="P4710" s="356" t="s">
        <v>14019</v>
      </c>
    </row>
    <row r="4711" spans="1:16" x14ac:dyDescent="0.2">
      <c r="A4711" s="356" t="s">
        <v>11582</v>
      </c>
      <c r="B4711" s="356" t="s">
        <v>21823</v>
      </c>
      <c r="C4711" s="358" t="s">
        <v>13585</v>
      </c>
      <c r="D4711" s="358" t="s">
        <v>12910</v>
      </c>
      <c r="E4711" s="358" t="s">
        <v>21824</v>
      </c>
      <c r="G4711" s="358" t="s">
        <v>12886</v>
      </c>
      <c r="H4711" s="385">
        <v>13.475</v>
      </c>
      <c r="I4711" s="358" t="s">
        <v>12893</v>
      </c>
      <c r="J4711" s="358" t="s">
        <v>12888</v>
      </c>
      <c r="K4711" s="358" t="s">
        <v>13558</v>
      </c>
      <c r="L4711" s="362">
        <v>41320</v>
      </c>
      <c r="N4711" s="362">
        <v>41320</v>
      </c>
      <c r="P4711" s="356" t="s">
        <v>13605</v>
      </c>
    </row>
    <row r="4712" spans="1:16" x14ac:dyDescent="0.2">
      <c r="A4712" s="356" t="s">
        <v>11583</v>
      </c>
      <c r="B4712" s="356" t="s">
        <v>21825</v>
      </c>
      <c r="C4712" s="358" t="s">
        <v>13443</v>
      </c>
      <c r="D4712" s="358" t="s">
        <v>13324</v>
      </c>
      <c r="E4712" s="358" t="s">
        <v>21826</v>
      </c>
      <c r="G4712" s="358" t="s">
        <v>12886</v>
      </c>
      <c r="H4712" s="385">
        <v>12.25</v>
      </c>
      <c r="I4712" s="358" t="s">
        <v>12893</v>
      </c>
      <c r="J4712" s="358" t="s">
        <v>12888</v>
      </c>
      <c r="K4712" s="358" t="s">
        <v>13558</v>
      </c>
      <c r="L4712" s="362">
        <v>41359</v>
      </c>
      <c r="N4712" s="362">
        <v>41359</v>
      </c>
      <c r="P4712" s="356" t="s">
        <v>13605</v>
      </c>
    </row>
    <row r="4713" spans="1:16" x14ac:dyDescent="0.2">
      <c r="A4713" s="356" t="s">
        <v>11584</v>
      </c>
      <c r="B4713" s="356" t="s">
        <v>21827</v>
      </c>
      <c r="C4713" s="358" t="s">
        <v>12905</v>
      </c>
      <c r="D4713" s="358" t="s">
        <v>12951</v>
      </c>
      <c r="E4713" s="358" t="s">
        <v>21828</v>
      </c>
      <c r="G4713" s="358" t="s">
        <v>12886</v>
      </c>
      <c r="H4713" s="385">
        <v>6.65</v>
      </c>
      <c r="I4713" s="358" t="s">
        <v>12893</v>
      </c>
      <c r="J4713" s="358" t="s">
        <v>12888</v>
      </c>
      <c r="K4713" s="358" t="s">
        <v>13558</v>
      </c>
      <c r="L4713" s="362">
        <v>41332</v>
      </c>
      <c r="N4713" s="362">
        <v>41332</v>
      </c>
      <c r="P4713" s="356" t="s">
        <v>14019</v>
      </c>
    </row>
    <row r="4714" spans="1:16" x14ac:dyDescent="0.2">
      <c r="A4714" s="356" t="s">
        <v>11585</v>
      </c>
      <c r="B4714" s="356" t="s">
        <v>21829</v>
      </c>
      <c r="C4714" s="358" t="s">
        <v>14157</v>
      </c>
      <c r="D4714" s="358" t="s">
        <v>12931</v>
      </c>
      <c r="E4714" s="358" t="s">
        <v>21830</v>
      </c>
      <c r="G4714" s="358" t="s">
        <v>12886</v>
      </c>
      <c r="H4714" s="385">
        <v>8.82</v>
      </c>
      <c r="I4714" s="358" t="s">
        <v>12893</v>
      </c>
      <c r="J4714" s="358" t="s">
        <v>12888</v>
      </c>
      <c r="K4714" s="358" t="s">
        <v>13558</v>
      </c>
      <c r="L4714" s="362">
        <v>41352</v>
      </c>
      <c r="N4714" s="362">
        <v>41352</v>
      </c>
      <c r="P4714" s="356" t="s">
        <v>13605</v>
      </c>
    </row>
    <row r="4715" spans="1:16" x14ac:dyDescent="0.2">
      <c r="A4715" s="356" t="s">
        <v>11586</v>
      </c>
      <c r="B4715" s="356" t="s">
        <v>21831</v>
      </c>
      <c r="C4715" s="358" t="s">
        <v>12905</v>
      </c>
      <c r="D4715" s="358" t="s">
        <v>13152</v>
      </c>
      <c r="E4715" s="358" t="s">
        <v>21832</v>
      </c>
      <c r="G4715" s="358" t="s">
        <v>12886</v>
      </c>
      <c r="H4715" s="385">
        <v>7.35</v>
      </c>
      <c r="I4715" s="358" t="s">
        <v>12893</v>
      </c>
      <c r="J4715" s="358" t="s">
        <v>12888</v>
      </c>
      <c r="K4715" s="358" t="s">
        <v>13558</v>
      </c>
      <c r="L4715" s="362">
        <v>41333</v>
      </c>
      <c r="N4715" s="362">
        <v>41333</v>
      </c>
      <c r="P4715" s="356" t="s">
        <v>13605</v>
      </c>
    </row>
    <row r="4716" spans="1:16" x14ac:dyDescent="0.2">
      <c r="A4716" s="356" t="s">
        <v>11587</v>
      </c>
      <c r="B4716" s="356" t="s">
        <v>21833</v>
      </c>
      <c r="C4716" s="358" t="s">
        <v>13014</v>
      </c>
      <c r="D4716" s="358" t="s">
        <v>13015</v>
      </c>
      <c r="E4716" s="358" t="s">
        <v>21834</v>
      </c>
      <c r="G4716" s="358" t="s">
        <v>12886</v>
      </c>
      <c r="H4716" s="385">
        <v>7.84</v>
      </c>
      <c r="I4716" s="358" t="s">
        <v>12893</v>
      </c>
      <c r="J4716" s="358" t="s">
        <v>12888</v>
      </c>
      <c r="K4716" s="358" t="s">
        <v>13558</v>
      </c>
      <c r="L4716" s="362">
        <v>41333</v>
      </c>
      <c r="N4716" s="362">
        <v>41333</v>
      </c>
      <c r="P4716" s="356" t="s">
        <v>13605</v>
      </c>
    </row>
    <row r="4717" spans="1:16" x14ac:dyDescent="0.2">
      <c r="A4717" s="356" t="s">
        <v>11588</v>
      </c>
      <c r="B4717" s="356" t="s">
        <v>21835</v>
      </c>
      <c r="C4717" s="358" t="s">
        <v>12938</v>
      </c>
      <c r="D4717" s="358" t="s">
        <v>12939</v>
      </c>
      <c r="E4717" s="358" t="s">
        <v>21836</v>
      </c>
      <c r="G4717" s="358" t="s">
        <v>12886</v>
      </c>
      <c r="H4717" s="385">
        <v>10.29</v>
      </c>
      <c r="I4717" s="358" t="s">
        <v>12893</v>
      </c>
      <c r="J4717" s="358" t="s">
        <v>12888</v>
      </c>
      <c r="K4717" s="358" t="s">
        <v>13558</v>
      </c>
      <c r="L4717" s="362">
        <v>41333</v>
      </c>
      <c r="N4717" s="362">
        <v>41333</v>
      </c>
      <c r="P4717" s="356" t="s">
        <v>13605</v>
      </c>
    </row>
    <row r="4718" spans="1:16" x14ac:dyDescent="0.2">
      <c r="A4718" s="356" t="s">
        <v>11589</v>
      </c>
      <c r="B4718" s="356" t="s">
        <v>21837</v>
      </c>
      <c r="C4718" s="358" t="s">
        <v>13758</v>
      </c>
      <c r="D4718" s="358" t="s">
        <v>13759</v>
      </c>
      <c r="E4718" s="358" t="s">
        <v>21838</v>
      </c>
      <c r="G4718" s="358" t="s">
        <v>12886</v>
      </c>
      <c r="H4718" s="385">
        <v>2.77</v>
      </c>
      <c r="I4718" s="358" t="s">
        <v>12893</v>
      </c>
      <c r="J4718" s="358" t="s">
        <v>12888</v>
      </c>
      <c r="K4718" s="358" t="s">
        <v>13558</v>
      </c>
      <c r="L4718" s="362">
        <v>41332</v>
      </c>
      <c r="N4718" s="362">
        <v>41332</v>
      </c>
      <c r="P4718" s="356" t="s">
        <v>14019</v>
      </c>
    </row>
    <row r="4719" spans="1:16" x14ac:dyDescent="0.2">
      <c r="A4719" s="356" t="s">
        <v>11590</v>
      </c>
      <c r="B4719" s="356" t="s">
        <v>21839</v>
      </c>
      <c r="C4719" s="358" t="s">
        <v>12905</v>
      </c>
      <c r="D4719" s="358" t="s">
        <v>12945</v>
      </c>
      <c r="E4719" s="358" t="s">
        <v>21840</v>
      </c>
      <c r="G4719" s="358" t="s">
        <v>12886</v>
      </c>
      <c r="H4719" s="385">
        <v>10.5</v>
      </c>
      <c r="I4719" s="358" t="s">
        <v>12893</v>
      </c>
      <c r="J4719" s="358" t="s">
        <v>12888</v>
      </c>
      <c r="K4719" s="358" t="s">
        <v>13558</v>
      </c>
      <c r="L4719" s="362">
        <v>41324</v>
      </c>
      <c r="N4719" s="362">
        <v>41324</v>
      </c>
      <c r="P4719" s="356" t="s">
        <v>14019</v>
      </c>
    </row>
    <row r="4720" spans="1:16" x14ac:dyDescent="0.2">
      <c r="A4720" s="356" t="s">
        <v>11591</v>
      </c>
      <c r="B4720" s="356" t="s">
        <v>21841</v>
      </c>
      <c r="C4720" s="358" t="s">
        <v>12883</v>
      </c>
      <c r="D4720" s="358" t="s">
        <v>12884</v>
      </c>
      <c r="E4720" s="358" t="s">
        <v>21842</v>
      </c>
      <c r="G4720" s="358" t="s">
        <v>12886</v>
      </c>
      <c r="H4720" s="385">
        <v>6.4</v>
      </c>
      <c r="I4720" s="358" t="s">
        <v>12893</v>
      </c>
      <c r="J4720" s="358" t="s">
        <v>12888</v>
      </c>
      <c r="K4720" s="358" t="s">
        <v>13558</v>
      </c>
      <c r="L4720" s="362">
        <v>41341</v>
      </c>
      <c r="N4720" s="362">
        <v>41341</v>
      </c>
      <c r="P4720" s="356" t="s">
        <v>13605</v>
      </c>
    </row>
    <row r="4721" spans="1:16" x14ac:dyDescent="0.2">
      <c r="A4721" s="356" t="s">
        <v>11592</v>
      </c>
      <c r="B4721" s="356" t="s">
        <v>21843</v>
      </c>
      <c r="C4721" s="358" t="s">
        <v>13612</v>
      </c>
      <c r="D4721" s="358" t="s">
        <v>13613</v>
      </c>
      <c r="E4721" s="358" t="s">
        <v>21844</v>
      </c>
      <c r="G4721" s="358" t="s">
        <v>12886</v>
      </c>
      <c r="H4721" s="385">
        <v>8.33</v>
      </c>
      <c r="I4721" s="358" t="s">
        <v>12893</v>
      </c>
      <c r="J4721" s="358" t="s">
        <v>12888</v>
      </c>
      <c r="K4721" s="358" t="s">
        <v>13558</v>
      </c>
      <c r="L4721" s="362">
        <v>41354</v>
      </c>
      <c r="N4721" s="362">
        <v>41354</v>
      </c>
      <c r="P4721" s="356" t="s">
        <v>14019</v>
      </c>
    </row>
    <row r="4722" spans="1:16" x14ac:dyDescent="0.2">
      <c r="A4722" s="356" t="s">
        <v>11593</v>
      </c>
      <c r="B4722" s="356" t="s">
        <v>21845</v>
      </c>
      <c r="C4722" s="358" t="s">
        <v>13026</v>
      </c>
      <c r="D4722" s="358" t="s">
        <v>13027</v>
      </c>
      <c r="E4722" s="358" t="s">
        <v>21846</v>
      </c>
      <c r="G4722" s="358" t="s">
        <v>12886</v>
      </c>
      <c r="H4722" s="385">
        <v>9.5</v>
      </c>
      <c r="I4722" s="358" t="s">
        <v>12893</v>
      </c>
      <c r="J4722" s="358" t="s">
        <v>12888</v>
      </c>
      <c r="K4722" s="358" t="s">
        <v>13558</v>
      </c>
      <c r="L4722" s="362">
        <v>41359</v>
      </c>
      <c r="N4722" s="362">
        <v>41359</v>
      </c>
      <c r="P4722" s="356" t="s">
        <v>14019</v>
      </c>
    </row>
    <row r="4723" spans="1:16" x14ac:dyDescent="0.2">
      <c r="A4723" s="356" t="s">
        <v>11594</v>
      </c>
      <c r="B4723" s="356" t="s">
        <v>21847</v>
      </c>
      <c r="C4723" s="358" t="s">
        <v>13017</v>
      </c>
      <c r="D4723" s="358" t="s">
        <v>13018</v>
      </c>
      <c r="E4723" s="358" t="s">
        <v>21848</v>
      </c>
      <c r="G4723" s="358" t="s">
        <v>12886</v>
      </c>
      <c r="H4723" s="385">
        <v>5.39</v>
      </c>
      <c r="I4723" s="358" t="s">
        <v>12893</v>
      </c>
      <c r="J4723" s="358" t="s">
        <v>12888</v>
      </c>
      <c r="K4723" s="358" t="s">
        <v>13558</v>
      </c>
      <c r="L4723" s="362">
        <v>41360</v>
      </c>
      <c r="N4723" s="362">
        <v>41360</v>
      </c>
      <c r="P4723" s="356" t="s">
        <v>14019</v>
      </c>
    </row>
    <row r="4724" spans="1:16" x14ac:dyDescent="0.2">
      <c r="A4724" s="356" t="s">
        <v>11595</v>
      </c>
      <c r="B4724" s="356" t="s">
        <v>21849</v>
      </c>
      <c r="C4724" s="358" t="s">
        <v>15472</v>
      </c>
      <c r="D4724" s="358" t="s">
        <v>12997</v>
      </c>
      <c r="E4724" s="358" t="s">
        <v>16569</v>
      </c>
      <c r="G4724" s="358" t="s">
        <v>12886</v>
      </c>
      <c r="H4724" s="385">
        <v>5.39</v>
      </c>
      <c r="I4724" s="358" t="s">
        <v>12893</v>
      </c>
      <c r="J4724" s="358" t="s">
        <v>12888</v>
      </c>
      <c r="K4724" s="358" t="s">
        <v>13558</v>
      </c>
      <c r="L4724" s="362">
        <v>41345</v>
      </c>
      <c r="N4724" s="362">
        <v>41345</v>
      </c>
      <c r="P4724" s="356" t="s">
        <v>14019</v>
      </c>
    </row>
    <row r="4725" spans="1:16" x14ac:dyDescent="0.2">
      <c r="A4725" s="356" t="s">
        <v>11596</v>
      </c>
      <c r="B4725" s="356" t="s">
        <v>21850</v>
      </c>
      <c r="C4725" s="358" t="s">
        <v>13527</v>
      </c>
      <c r="D4725" s="358" t="s">
        <v>12973</v>
      </c>
      <c r="E4725" s="358" t="s">
        <v>21851</v>
      </c>
      <c r="G4725" s="358" t="s">
        <v>12886</v>
      </c>
      <c r="H4725" s="385">
        <v>14.79</v>
      </c>
      <c r="I4725" s="358" t="s">
        <v>12893</v>
      </c>
      <c r="J4725" s="358" t="s">
        <v>12888</v>
      </c>
      <c r="K4725" s="358" t="s">
        <v>13558</v>
      </c>
      <c r="L4725" s="362">
        <v>41298</v>
      </c>
      <c r="N4725" s="362">
        <v>41298</v>
      </c>
      <c r="P4725" s="356" t="s">
        <v>13605</v>
      </c>
    </row>
    <row r="4726" spans="1:16" x14ac:dyDescent="0.2">
      <c r="A4726" s="356" t="s">
        <v>11597</v>
      </c>
      <c r="B4726" s="356" t="s">
        <v>21852</v>
      </c>
      <c r="C4726" s="358" t="s">
        <v>14157</v>
      </c>
      <c r="D4726" s="358" t="s">
        <v>12931</v>
      </c>
      <c r="E4726" s="358" t="s">
        <v>21853</v>
      </c>
      <c r="G4726" s="358" t="s">
        <v>12886</v>
      </c>
      <c r="H4726" s="385">
        <v>11.025</v>
      </c>
      <c r="I4726" s="358" t="s">
        <v>12893</v>
      </c>
      <c r="J4726" s="358" t="s">
        <v>12888</v>
      </c>
      <c r="K4726" s="358" t="s">
        <v>13558</v>
      </c>
      <c r="L4726" s="362">
        <v>41305</v>
      </c>
      <c r="N4726" s="362">
        <v>41305</v>
      </c>
      <c r="P4726" s="356" t="s">
        <v>14019</v>
      </c>
    </row>
    <row r="4727" spans="1:16" x14ac:dyDescent="0.2">
      <c r="A4727" s="356" t="s">
        <v>11598</v>
      </c>
      <c r="B4727" s="356" t="s">
        <v>21854</v>
      </c>
      <c r="C4727" s="358" t="s">
        <v>13612</v>
      </c>
      <c r="D4727" s="358" t="s">
        <v>13613</v>
      </c>
      <c r="E4727" s="358" t="s">
        <v>21855</v>
      </c>
      <c r="G4727" s="358" t="s">
        <v>12886</v>
      </c>
      <c r="H4727" s="385">
        <v>9.5350000000000001</v>
      </c>
      <c r="I4727" s="358" t="s">
        <v>12893</v>
      </c>
      <c r="J4727" s="358" t="s">
        <v>12888</v>
      </c>
      <c r="K4727" s="358" t="s">
        <v>13558</v>
      </c>
      <c r="L4727" s="362">
        <v>41330</v>
      </c>
      <c r="N4727" s="362">
        <v>41330</v>
      </c>
      <c r="P4727" s="356" t="s">
        <v>13605</v>
      </c>
    </row>
    <row r="4728" spans="1:16" x14ac:dyDescent="0.2">
      <c r="A4728" s="356" t="s">
        <v>11599</v>
      </c>
      <c r="B4728" s="356" t="s">
        <v>21856</v>
      </c>
      <c r="C4728" s="358" t="s">
        <v>12972</v>
      </c>
      <c r="D4728" s="358" t="s">
        <v>12973</v>
      </c>
      <c r="E4728" s="358" t="s">
        <v>21857</v>
      </c>
      <c r="G4728" s="358" t="s">
        <v>12886</v>
      </c>
      <c r="H4728" s="385">
        <v>7.2</v>
      </c>
      <c r="I4728" s="358" t="s">
        <v>12893</v>
      </c>
      <c r="J4728" s="358" t="s">
        <v>12888</v>
      </c>
      <c r="K4728" s="358" t="s">
        <v>13558</v>
      </c>
      <c r="L4728" s="362">
        <v>41333</v>
      </c>
      <c r="N4728" s="362">
        <v>41333</v>
      </c>
      <c r="P4728" s="356" t="s">
        <v>13605</v>
      </c>
    </row>
    <row r="4729" spans="1:16" x14ac:dyDescent="0.2">
      <c r="A4729" s="356" t="s">
        <v>11600</v>
      </c>
      <c r="B4729" s="356" t="s">
        <v>21858</v>
      </c>
      <c r="C4729" s="358" t="s">
        <v>13590</v>
      </c>
      <c r="D4729" s="358" t="s">
        <v>12916</v>
      </c>
      <c r="E4729" s="358" t="s">
        <v>21859</v>
      </c>
      <c r="G4729" s="358" t="s">
        <v>12886</v>
      </c>
      <c r="H4729" s="385">
        <v>9</v>
      </c>
      <c r="I4729" s="358" t="s">
        <v>12893</v>
      </c>
      <c r="J4729" s="358" t="s">
        <v>12888</v>
      </c>
      <c r="K4729" s="358" t="s">
        <v>13558</v>
      </c>
      <c r="L4729" s="362">
        <v>41351</v>
      </c>
      <c r="N4729" s="362">
        <v>41351</v>
      </c>
      <c r="P4729" s="356" t="s">
        <v>13605</v>
      </c>
    </row>
    <row r="4730" spans="1:16" x14ac:dyDescent="0.2">
      <c r="A4730" s="356" t="s">
        <v>11601</v>
      </c>
      <c r="B4730" s="356" t="s">
        <v>21860</v>
      </c>
      <c r="C4730" s="358" t="s">
        <v>14337</v>
      </c>
      <c r="D4730" s="358" t="s">
        <v>12984</v>
      </c>
      <c r="E4730" s="358" t="s">
        <v>21861</v>
      </c>
      <c r="G4730" s="358" t="s">
        <v>12886</v>
      </c>
      <c r="H4730" s="385">
        <v>6.72</v>
      </c>
      <c r="I4730" s="358" t="s">
        <v>12893</v>
      </c>
      <c r="J4730" s="358" t="s">
        <v>12888</v>
      </c>
      <c r="K4730" s="358" t="s">
        <v>13558</v>
      </c>
      <c r="L4730" s="362">
        <v>41361</v>
      </c>
      <c r="N4730" s="362">
        <v>41361</v>
      </c>
      <c r="P4730" s="356" t="s">
        <v>13605</v>
      </c>
    </row>
    <row r="4731" spans="1:16" x14ac:dyDescent="0.2">
      <c r="A4731" s="356" t="s">
        <v>11602</v>
      </c>
      <c r="B4731" s="356" t="s">
        <v>21862</v>
      </c>
      <c r="C4731" s="358" t="s">
        <v>14438</v>
      </c>
      <c r="D4731" s="358" t="s">
        <v>12931</v>
      </c>
      <c r="E4731" s="358" t="s">
        <v>21863</v>
      </c>
      <c r="G4731" s="358" t="s">
        <v>12886</v>
      </c>
      <c r="H4731" s="385">
        <v>9.4600000000000009</v>
      </c>
      <c r="I4731" s="358" t="s">
        <v>12893</v>
      </c>
      <c r="J4731" s="358" t="s">
        <v>12888</v>
      </c>
      <c r="K4731" s="358" t="s">
        <v>13558</v>
      </c>
      <c r="L4731" s="362">
        <v>41333</v>
      </c>
      <c r="N4731" s="362">
        <v>41333</v>
      </c>
      <c r="P4731" s="356" t="s">
        <v>14019</v>
      </c>
    </row>
    <row r="4732" spans="1:16" x14ac:dyDescent="0.2">
      <c r="A4732" s="356" t="s">
        <v>11603</v>
      </c>
      <c r="B4732" s="356" t="s">
        <v>21864</v>
      </c>
      <c r="C4732" s="358" t="s">
        <v>12938</v>
      </c>
      <c r="D4732" s="358" t="s">
        <v>12939</v>
      </c>
      <c r="E4732" s="358" t="s">
        <v>21865</v>
      </c>
      <c r="G4732" s="358" t="s">
        <v>12886</v>
      </c>
      <c r="H4732" s="385">
        <v>4</v>
      </c>
      <c r="I4732" s="358" t="s">
        <v>12893</v>
      </c>
      <c r="J4732" s="358" t="s">
        <v>12888</v>
      </c>
      <c r="K4732" s="358" t="s">
        <v>13558</v>
      </c>
      <c r="L4732" s="362">
        <v>41361</v>
      </c>
      <c r="N4732" s="362">
        <v>41361</v>
      </c>
      <c r="P4732" s="356" t="s">
        <v>14019</v>
      </c>
    </row>
    <row r="4733" spans="1:16" x14ac:dyDescent="0.2">
      <c r="A4733" s="356" t="s">
        <v>11604</v>
      </c>
      <c r="B4733" s="356" t="s">
        <v>21866</v>
      </c>
      <c r="C4733" s="358" t="s">
        <v>13706</v>
      </c>
      <c r="D4733" s="358" t="s">
        <v>12895</v>
      </c>
      <c r="E4733" s="358" t="s">
        <v>21867</v>
      </c>
      <c r="G4733" s="358" t="s">
        <v>12886</v>
      </c>
      <c r="H4733" s="385">
        <v>9.8800000000000008</v>
      </c>
      <c r="I4733" s="358" t="s">
        <v>12893</v>
      </c>
      <c r="J4733" s="358" t="s">
        <v>12888</v>
      </c>
      <c r="K4733" s="358" t="s">
        <v>13558</v>
      </c>
      <c r="L4733" s="362">
        <v>41361</v>
      </c>
      <c r="N4733" s="362">
        <v>41361</v>
      </c>
      <c r="P4733" s="356" t="s">
        <v>13605</v>
      </c>
    </row>
    <row r="4734" spans="1:16" x14ac:dyDescent="0.2">
      <c r="A4734" s="356" t="s">
        <v>11605</v>
      </c>
      <c r="B4734" s="356" t="s">
        <v>21868</v>
      </c>
      <c r="C4734" s="358" t="s">
        <v>13800</v>
      </c>
      <c r="D4734" s="358" t="s">
        <v>13801</v>
      </c>
      <c r="E4734" s="358" t="s">
        <v>21869</v>
      </c>
      <c r="G4734" s="358" t="s">
        <v>12886</v>
      </c>
      <c r="H4734" s="385">
        <v>7.26</v>
      </c>
      <c r="I4734" s="358" t="s">
        <v>12893</v>
      </c>
      <c r="J4734" s="358" t="s">
        <v>12888</v>
      </c>
      <c r="K4734" s="358" t="s">
        <v>13558</v>
      </c>
      <c r="L4734" s="362">
        <v>41352</v>
      </c>
      <c r="N4734" s="362">
        <v>41352</v>
      </c>
      <c r="P4734" s="356" t="s">
        <v>14019</v>
      </c>
    </row>
    <row r="4735" spans="1:16" x14ac:dyDescent="0.2">
      <c r="A4735" s="356" t="s">
        <v>11606</v>
      </c>
      <c r="B4735" s="356" t="s">
        <v>21870</v>
      </c>
      <c r="C4735" s="358" t="s">
        <v>12905</v>
      </c>
      <c r="D4735" s="358" t="s">
        <v>12987</v>
      </c>
      <c r="E4735" s="358" t="s">
        <v>21871</v>
      </c>
      <c r="G4735" s="358" t="s">
        <v>12886</v>
      </c>
      <c r="H4735" s="385">
        <v>7.5</v>
      </c>
      <c r="I4735" s="358" t="s">
        <v>12893</v>
      </c>
      <c r="J4735" s="358" t="s">
        <v>12888</v>
      </c>
      <c r="K4735" s="358" t="s">
        <v>13558</v>
      </c>
      <c r="L4735" s="362">
        <v>41358</v>
      </c>
      <c r="N4735" s="362">
        <v>41358</v>
      </c>
      <c r="P4735" s="356" t="s">
        <v>14019</v>
      </c>
    </row>
    <row r="4736" spans="1:16" x14ac:dyDescent="0.2">
      <c r="A4736" s="356" t="s">
        <v>11607</v>
      </c>
      <c r="B4736" s="356" t="s">
        <v>21872</v>
      </c>
      <c r="C4736" s="358" t="s">
        <v>12883</v>
      </c>
      <c r="D4736" s="358" t="s">
        <v>12884</v>
      </c>
      <c r="E4736" s="358" t="s">
        <v>21873</v>
      </c>
      <c r="G4736" s="358" t="s">
        <v>12886</v>
      </c>
      <c r="H4736" s="385">
        <v>9.36</v>
      </c>
      <c r="I4736" s="358" t="s">
        <v>12893</v>
      </c>
      <c r="J4736" s="358" t="s">
        <v>12888</v>
      </c>
      <c r="K4736" s="358" t="s">
        <v>13558</v>
      </c>
      <c r="L4736" s="362">
        <v>41372</v>
      </c>
      <c r="N4736" s="362">
        <v>41372</v>
      </c>
      <c r="P4736" s="356" t="s">
        <v>13605</v>
      </c>
    </row>
    <row r="4737" spans="1:16" x14ac:dyDescent="0.2">
      <c r="A4737" s="356" t="s">
        <v>11608</v>
      </c>
      <c r="B4737" s="356" t="s">
        <v>21874</v>
      </c>
      <c r="C4737" s="358" t="s">
        <v>13665</v>
      </c>
      <c r="D4737" s="358" t="s">
        <v>12910</v>
      </c>
      <c r="E4737" s="358" t="s">
        <v>21875</v>
      </c>
      <c r="G4737" s="358" t="s">
        <v>12886</v>
      </c>
      <c r="H4737" s="385">
        <v>6.36</v>
      </c>
      <c r="I4737" s="358" t="s">
        <v>12893</v>
      </c>
      <c r="J4737" s="358" t="s">
        <v>12888</v>
      </c>
      <c r="K4737" s="358" t="s">
        <v>13558</v>
      </c>
      <c r="L4737" s="362">
        <v>41358</v>
      </c>
      <c r="N4737" s="362">
        <v>41358</v>
      </c>
      <c r="P4737" s="356" t="s">
        <v>14019</v>
      </c>
    </row>
    <row r="4738" spans="1:16" x14ac:dyDescent="0.2">
      <c r="A4738" s="356" t="s">
        <v>11609</v>
      </c>
      <c r="B4738" s="356" t="s">
        <v>21876</v>
      </c>
      <c r="C4738" s="358" t="s">
        <v>13693</v>
      </c>
      <c r="D4738" s="358" t="s">
        <v>12916</v>
      </c>
      <c r="E4738" s="358" t="s">
        <v>21877</v>
      </c>
      <c r="G4738" s="358" t="s">
        <v>12886</v>
      </c>
      <c r="H4738" s="385">
        <v>9.5</v>
      </c>
      <c r="I4738" s="358" t="s">
        <v>12893</v>
      </c>
      <c r="J4738" s="358" t="s">
        <v>12888</v>
      </c>
      <c r="K4738" s="358" t="s">
        <v>13558</v>
      </c>
      <c r="L4738" s="362">
        <v>41359</v>
      </c>
      <c r="N4738" s="362">
        <v>41359</v>
      </c>
      <c r="P4738" s="356" t="s">
        <v>13605</v>
      </c>
    </row>
    <row r="4739" spans="1:16" x14ac:dyDescent="0.2">
      <c r="A4739" s="356" t="s">
        <v>11610</v>
      </c>
      <c r="B4739" s="356" t="s">
        <v>21878</v>
      </c>
      <c r="C4739" s="358" t="s">
        <v>13572</v>
      </c>
      <c r="D4739" s="358" t="s">
        <v>12981</v>
      </c>
      <c r="E4739" s="358" t="s">
        <v>21879</v>
      </c>
      <c r="G4739" s="358" t="s">
        <v>12886</v>
      </c>
      <c r="H4739" s="385">
        <v>10.32</v>
      </c>
      <c r="I4739" s="358" t="s">
        <v>12893</v>
      </c>
      <c r="J4739" s="358" t="s">
        <v>12888</v>
      </c>
      <c r="K4739" s="358" t="s">
        <v>13558</v>
      </c>
      <c r="L4739" s="362">
        <v>41333</v>
      </c>
      <c r="N4739" s="362">
        <v>41333</v>
      </c>
      <c r="P4739" s="356" t="s">
        <v>13605</v>
      </c>
    </row>
    <row r="4740" spans="1:16" x14ac:dyDescent="0.2">
      <c r="A4740" s="356" t="s">
        <v>11611</v>
      </c>
      <c r="B4740" s="356" t="s">
        <v>21880</v>
      </c>
      <c r="C4740" s="358" t="s">
        <v>12972</v>
      </c>
      <c r="D4740" s="358" t="s">
        <v>12973</v>
      </c>
      <c r="E4740" s="358" t="s">
        <v>21881</v>
      </c>
      <c r="G4740" s="358" t="s">
        <v>12886</v>
      </c>
      <c r="H4740" s="385">
        <v>11.5</v>
      </c>
      <c r="I4740" s="358" t="s">
        <v>12893</v>
      </c>
      <c r="J4740" s="358" t="s">
        <v>12888</v>
      </c>
      <c r="K4740" s="358" t="s">
        <v>13558</v>
      </c>
      <c r="L4740" s="362">
        <v>41275</v>
      </c>
      <c r="N4740" s="362">
        <v>41275</v>
      </c>
      <c r="P4740" s="356" t="s">
        <v>13605</v>
      </c>
    </row>
    <row r="4741" spans="1:16" x14ac:dyDescent="0.2">
      <c r="A4741" s="356" t="s">
        <v>11612</v>
      </c>
      <c r="B4741" s="356" t="s">
        <v>21882</v>
      </c>
      <c r="C4741" s="358" t="s">
        <v>13653</v>
      </c>
      <c r="D4741" s="358" t="s">
        <v>13027</v>
      </c>
      <c r="E4741" s="358" t="s">
        <v>21883</v>
      </c>
      <c r="G4741" s="358" t="s">
        <v>12886</v>
      </c>
      <c r="H4741" s="385">
        <v>7.04</v>
      </c>
      <c r="I4741" s="358" t="s">
        <v>12893</v>
      </c>
      <c r="J4741" s="358" t="s">
        <v>12888</v>
      </c>
      <c r="K4741" s="358" t="s">
        <v>13558</v>
      </c>
      <c r="L4741" s="362">
        <v>41361</v>
      </c>
      <c r="N4741" s="362">
        <v>41361</v>
      </c>
      <c r="P4741" s="356" t="s">
        <v>14019</v>
      </c>
    </row>
    <row r="4742" spans="1:16" x14ac:dyDescent="0.2">
      <c r="A4742" s="356" t="s">
        <v>11613</v>
      </c>
      <c r="B4742" s="356" t="s">
        <v>21884</v>
      </c>
      <c r="C4742" s="358" t="s">
        <v>13344</v>
      </c>
      <c r="D4742" s="358" t="s">
        <v>12931</v>
      </c>
      <c r="E4742" s="358" t="s">
        <v>18940</v>
      </c>
      <c r="G4742" s="358" t="s">
        <v>12886</v>
      </c>
      <c r="H4742" s="385">
        <v>8.16</v>
      </c>
      <c r="I4742" s="358" t="s">
        <v>12893</v>
      </c>
      <c r="J4742" s="358" t="s">
        <v>12888</v>
      </c>
      <c r="K4742" s="358" t="s">
        <v>13558</v>
      </c>
      <c r="L4742" s="362">
        <v>41247</v>
      </c>
      <c r="N4742" s="362">
        <v>41247</v>
      </c>
      <c r="P4742" s="356" t="s">
        <v>13605</v>
      </c>
    </row>
    <row r="4743" spans="1:16" x14ac:dyDescent="0.2">
      <c r="A4743" s="356" t="s">
        <v>11614</v>
      </c>
      <c r="B4743" s="356" t="s">
        <v>21885</v>
      </c>
      <c r="C4743" s="358" t="s">
        <v>14270</v>
      </c>
      <c r="D4743" s="358" t="s">
        <v>12931</v>
      </c>
      <c r="E4743" s="358" t="s">
        <v>21886</v>
      </c>
      <c r="G4743" s="358" t="s">
        <v>12886</v>
      </c>
      <c r="H4743" s="385">
        <v>19.355</v>
      </c>
      <c r="I4743" s="358" t="s">
        <v>12893</v>
      </c>
      <c r="J4743" s="358" t="s">
        <v>12888</v>
      </c>
      <c r="K4743" s="358" t="s">
        <v>13558</v>
      </c>
      <c r="L4743" s="362">
        <v>41361</v>
      </c>
      <c r="N4743" s="362">
        <v>41361</v>
      </c>
      <c r="P4743" s="356" t="s">
        <v>13605</v>
      </c>
    </row>
    <row r="4744" spans="1:16" x14ac:dyDescent="0.2">
      <c r="A4744" s="356" t="s">
        <v>11615</v>
      </c>
      <c r="B4744" s="356" t="s">
        <v>21887</v>
      </c>
      <c r="C4744" s="358" t="s">
        <v>12883</v>
      </c>
      <c r="D4744" s="358" t="s">
        <v>12884</v>
      </c>
      <c r="E4744" s="358" t="s">
        <v>21888</v>
      </c>
      <c r="G4744" s="358" t="s">
        <v>12886</v>
      </c>
      <c r="H4744" s="385">
        <v>13.34</v>
      </c>
      <c r="I4744" s="358" t="s">
        <v>12893</v>
      </c>
      <c r="J4744" s="358" t="s">
        <v>12888</v>
      </c>
      <c r="K4744" s="358" t="s">
        <v>13558</v>
      </c>
      <c r="L4744" s="362">
        <v>41402</v>
      </c>
      <c r="N4744" s="362">
        <v>41402</v>
      </c>
      <c r="P4744" s="356" t="s">
        <v>13605</v>
      </c>
    </row>
    <row r="4745" spans="1:16" x14ac:dyDescent="0.2">
      <c r="A4745" s="356" t="s">
        <v>11616</v>
      </c>
      <c r="B4745" s="356" t="s">
        <v>21889</v>
      </c>
      <c r="C4745" s="358" t="s">
        <v>14190</v>
      </c>
      <c r="D4745" s="358" t="s">
        <v>12931</v>
      </c>
      <c r="E4745" s="358" t="s">
        <v>21890</v>
      </c>
      <c r="G4745" s="358" t="s">
        <v>12886</v>
      </c>
      <c r="H4745" s="385">
        <v>8.3000000000000007</v>
      </c>
      <c r="I4745" s="358" t="s">
        <v>12893</v>
      </c>
      <c r="J4745" s="358" t="s">
        <v>12888</v>
      </c>
      <c r="K4745" s="358" t="s">
        <v>13558</v>
      </c>
      <c r="L4745" s="362">
        <v>41394</v>
      </c>
      <c r="N4745" s="362">
        <v>41394</v>
      </c>
      <c r="P4745" s="356" t="s">
        <v>14019</v>
      </c>
    </row>
    <row r="4746" spans="1:16" x14ac:dyDescent="0.2">
      <c r="A4746" s="356" t="s">
        <v>11617</v>
      </c>
      <c r="B4746" s="356" t="s">
        <v>21891</v>
      </c>
      <c r="C4746" s="358" t="s">
        <v>12890</v>
      </c>
      <c r="D4746" s="358" t="s">
        <v>12891</v>
      </c>
      <c r="E4746" s="358" t="s">
        <v>21892</v>
      </c>
      <c r="G4746" s="358" t="s">
        <v>12886</v>
      </c>
      <c r="H4746" s="385">
        <v>9.8699999999999992</v>
      </c>
      <c r="I4746" s="358" t="s">
        <v>12893</v>
      </c>
      <c r="J4746" s="358" t="s">
        <v>12888</v>
      </c>
      <c r="K4746" s="358" t="s">
        <v>13558</v>
      </c>
      <c r="L4746" s="362">
        <v>41387</v>
      </c>
      <c r="N4746" s="362">
        <v>41387</v>
      </c>
      <c r="P4746" s="356" t="s">
        <v>14019</v>
      </c>
    </row>
    <row r="4747" spans="1:16" x14ac:dyDescent="0.2">
      <c r="A4747" s="356" t="s">
        <v>11618</v>
      </c>
      <c r="B4747" s="356" t="s">
        <v>21893</v>
      </c>
      <c r="C4747" s="358" t="s">
        <v>12898</v>
      </c>
      <c r="D4747" s="358" t="s">
        <v>12899</v>
      </c>
      <c r="E4747" s="358" t="s">
        <v>16816</v>
      </c>
      <c r="G4747" s="358" t="s">
        <v>12886</v>
      </c>
      <c r="H4747" s="385">
        <v>10.75</v>
      </c>
      <c r="I4747" s="358" t="s">
        <v>12893</v>
      </c>
      <c r="J4747" s="358" t="s">
        <v>12888</v>
      </c>
      <c r="K4747" s="358" t="s">
        <v>13558</v>
      </c>
      <c r="L4747" s="362">
        <v>41388</v>
      </c>
      <c r="N4747" s="362">
        <v>41388</v>
      </c>
      <c r="P4747" s="356" t="s">
        <v>14019</v>
      </c>
    </row>
    <row r="4748" spans="1:16" x14ac:dyDescent="0.2">
      <c r="A4748" s="356" t="s">
        <v>11619</v>
      </c>
      <c r="B4748" s="356" t="s">
        <v>21894</v>
      </c>
      <c r="C4748" s="358" t="s">
        <v>13031</v>
      </c>
      <c r="D4748" s="358" t="s">
        <v>12960</v>
      </c>
      <c r="E4748" s="358" t="s">
        <v>21895</v>
      </c>
      <c r="G4748" s="358" t="s">
        <v>12886</v>
      </c>
      <c r="H4748" s="385">
        <v>2.76</v>
      </c>
      <c r="I4748" s="358" t="s">
        <v>12893</v>
      </c>
      <c r="J4748" s="358" t="s">
        <v>12888</v>
      </c>
      <c r="K4748" s="358" t="s">
        <v>13558</v>
      </c>
      <c r="L4748" s="362">
        <v>41303</v>
      </c>
      <c r="N4748" s="362">
        <v>41303</v>
      </c>
      <c r="P4748" s="356" t="s">
        <v>14019</v>
      </c>
    </row>
    <row r="4749" spans="1:16" x14ac:dyDescent="0.2">
      <c r="A4749" s="356" t="s">
        <v>11620</v>
      </c>
      <c r="B4749" s="356" t="s">
        <v>21896</v>
      </c>
      <c r="C4749" s="358" t="s">
        <v>13044</v>
      </c>
      <c r="D4749" s="358" t="s">
        <v>13045</v>
      </c>
      <c r="E4749" s="358" t="s">
        <v>21897</v>
      </c>
      <c r="G4749" s="358" t="s">
        <v>12886</v>
      </c>
      <c r="H4749" s="385">
        <v>4.5</v>
      </c>
      <c r="I4749" s="358" t="s">
        <v>12893</v>
      </c>
      <c r="J4749" s="358" t="s">
        <v>12888</v>
      </c>
      <c r="K4749" s="358" t="s">
        <v>13558</v>
      </c>
      <c r="L4749" s="362">
        <v>41352</v>
      </c>
      <c r="N4749" s="362">
        <v>41352</v>
      </c>
      <c r="P4749" s="356" t="s">
        <v>13605</v>
      </c>
    </row>
    <row r="4750" spans="1:16" x14ac:dyDescent="0.2">
      <c r="A4750" s="356" t="s">
        <v>11621</v>
      </c>
      <c r="B4750" s="356" t="s">
        <v>21898</v>
      </c>
      <c r="C4750" s="358" t="s">
        <v>12905</v>
      </c>
      <c r="D4750" s="358" t="s">
        <v>12945</v>
      </c>
      <c r="E4750" s="358" t="s">
        <v>21899</v>
      </c>
      <c r="G4750" s="358" t="s">
        <v>12886</v>
      </c>
      <c r="H4750" s="385">
        <v>6</v>
      </c>
      <c r="I4750" s="358" t="s">
        <v>12893</v>
      </c>
      <c r="J4750" s="358" t="s">
        <v>12888</v>
      </c>
      <c r="K4750" s="358" t="s">
        <v>13558</v>
      </c>
      <c r="L4750" s="362">
        <v>41351</v>
      </c>
      <c r="N4750" s="362">
        <v>41351</v>
      </c>
      <c r="P4750" s="356" t="s">
        <v>14019</v>
      </c>
    </row>
    <row r="4751" spans="1:16" x14ac:dyDescent="0.2">
      <c r="A4751" s="356" t="s">
        <v>11622</v>
      </c>
      <c r="B4751" s="356" t="s">
        <v>21900</v>
      </c>
      <c r="C4751" s="358" t="s">
        <v>12883</v>
      </c>
      <c r="D4751" s="358" t="s">
        <v>12884</v>
      </c>
      <c r="E4751" s="358" t="s">
        <v>21901</v>
      </c>
      <c r="G4751" s="358" t="s">
        <v>12886</v>
      </c>
      <c r="H4751" s="385">
        <v>4.165</v>
      </c>
      <c r="I4751" s="358" t="s">
        <v>12893</v>
      </c>
      <c r="J4751" s="358" t="s">
        <v>12888</v>
      </c>
      <c r="K4751" s="358" t="s">
        <v>13558</v>
      </c>
      <c r="L4751" s="362">
        <v>41354</v>
      </c>
      <c r="N4751" s="362">
        <v>41354</v>
      </c>
      <c r="P4751" s="356" t="s">
        <v>14019</v>
      </c>
    </row>
    <row r="4752" spans="1:16" x14ac:dyDescent="0.2">
      <c r="A4752" s="356" t="s">
        <v>11623</v>
      </c>
      <c r="B4752" s="356" t="s">
        <v>21902</v>
      </c>
      <c r="C4752" s="358" t="s">
        <v>13621</v>
      </c>
      <c r="D4752" s="358" t="s">
        <v>12960</v>
      </c>
      <c r="E4752" s="358" t="s">
        <v>21903</v>
      </c>
      <c r="G4752" s="358" t="s">
        <v>12886</v>
      </c>
      <c r="H4752" s="385">
        <v>9.6</v>
      </c>
      <c r="I4752" s="358" t="s">
        <v>12893</v>
      </c>
      <c r="J4752" s="358" t="s">
        <v>12888</v>
      </c>
      <c r="K4752" s="358" t="s">
        <v>13558</v>
      </c>
      <c r="L4752" s="362">
        <v>41348</v>
      </c>
      <c r="N4752" s="362">
        <v>41348</v>
      </c>
      <c r="P4752" s="356" t="s">
        <v>14019</v>
      </c>
    </row>
    <row r="4753" spans="1:16" x14ac:dyDescent="0.2">
      <c r="A4753" s="356" t="s">
        <v>11624</v>
      </c>
      <c r="B4753" s="356" t="s">
        <v>21904</v>
      </c>
      <c r="C4753" s="358" t="s">
        <v>12975</v>
      </c>
      <c r="D4753" s="358" t="s">
        <v>12976</v>
      </c>
      <c r="E4753" s="358" t="s">
        <v>18090</v>
      </c>
      <c r="G4753" s="358" t="s">
        <v>12886</v>
      </c>
      <c r="H4753" s="385">
        <v>17.28</v>
      </c>
      <c r="I4753" s="358" t="s">
        <v>12893</v>
      </c>
      <c r="J4753" s="358" t="s">
        <v>12888</v>
      </c>
      <c r="K4753" s="358" t="s">
        <v>13558</v>
      </c>
      <c r="L4753" s="362">
        <v>41355</v>
      </c>
      <c r="N4753" s="362">
        <v>41355</v>
      </c>
      <c r="P4753" s="356" t="s">
        <v>14019</v>
      </c>
    </row>
    <row r="4754" spans="1:16" x14ac:dyDescent="0.2">
      <c r="A4754" s="356" t="s">
        <v>11625</v>
      </c>
      <c r="B4754" s="356" t="s">
        <v>21905</v>
      </c>
      <c r="C4754" s="358" t="s">
        <v>13516</v>
      </c>
      <c r="D4754" s="358" t="s">
        <v>12997</v>
      </c>
      <c r="E4754" s="358" t="s">
        <v>21906</v>
      </c>
      <c r="G4754" s="358" t="s">
        <v>12886</v>
      </c>
      <c r="H4754" s="385">
        <v>3.4</v>
      </c>
      <c r="I4754" s="358" t="s">
        <v>12893</v>
      </c>
      <c r="J4754" s="358" t="s">
        <v>12888</v>
      </c>
      <c r="K4754" s="358" t="s">
        <v>13558</v>
      </c>
      <c r="L4754" s="362">
        <v>41344</v>
      </c>
      <c r="N4754" s="362">
        <v>41344</v>
      </c>
      <c r="P4754" s="356" t="s">
        <v>14019</v>
      </c>
    </row>
    <row r="4755" spans="1:16" x14ac:dyDescent="0.2">
      <c r="A4755" s="356" t="s">
        <v>11626</v>
      </c>
      <c r="B4755" s="356" t="s">
        <v>21907</v>
      </c>
      <c r="C4755" s="358" t="s">
        <v>13783</v>
      </c>
      <c r="D4755" s="358" t="s">
        <v>13015</v>
      </c>
      <c r="E4755" s="358" t="s">
        <v>21908</v>
      </c>
      <c r="G4755" s="358" t="s">
        <v>12886</v>
      </c>
      <c r="H4755" s="385">
        <v>7.56</v>
      </c>
      <c r="I4755" s="358" t="s">
        <v>12893</v>
      </c>
      <c r="J4755" s="358" t="s">
        <v>12888</v>
      </c>
      <c r="K4755" s="358" t="s">
        <v>13558</v>
      </c>
      <c r="L4755" s="362">
        <v>41331</v>
      </c>
      <c r="N4755" s="362">
        <v>41331</v>
      </c>
      <c r="P4755" s="356" t="s">
        <v>13605</v>
      </c>
    </row>
    <row r="4756" spans="1:16" x14ac:dyDescent="0.2">
      <c r="A4756" s="356" t="s">
        <v>11627</v>
      </c>
      <c r="B4756" s="356" t="s">
        <v>21909</v>
      </c>
      <c r="C4756" s="358" t="s">
        <v>12905</v>
      </c>
      <c r="D4756" s="358" t="s">
        <v>13075</v>
      </c>
      <c r="E4756" s="358" t="s">
        <v>21910</v>
      </c>
      <c r="G4756" s="358" t="s">
        <v>12886</v>
      </c>
      <c r="H4756" s="385">
        <v>7.6</v>
      </c>
      <c r="I4756" s="358" t="s">
        <v>12893</v>
      </c>
      <c r="J4756" s="358" t="s">
        <v>12888</v>
      </c>
      <c r="K4756" s="358" t="s">
        <v>13558</v>
      </c>
      <c r="L4756" s="362">
        <v>41325</v>
      </c>
      <c r="N4756" s="362">
        <v>41325</v>
      </c>
      <c r="P4756" s="356" t="s">
        <v>13605</v>
      </c>
    </row>
    <row r="4757" spans="1:16" x14ac:dyDescent="0.2">
      <c r="A4757" s="356" t="s">
        <v>11628</v>
      </c>
      <c r="B4757" s="356" t="s">
        <v>21911</v>
      </c>
      <c r="C4757" s="358" t="s">
        <v>16369</v>
      </c>
      <c r="D4757" s="358" t="s">
        <v>12916</v>
      </c>
      <c r="E4757" s="358" t="s">
        <v>21912</v>
      </c>
      <c r="G4757" s="358" t="s">
        <v>12886</v>
      </c>
      <c r="H4757" s="385">
        <v>18.63</v>
      </c>
      <c r="I4757" s="358" t="s">
        <v>12893</v>
      </c>
      <c r="J4757" s="358" t="s">
        <v>12888</v>
      </c>
      <c r="K4757" s="358" t="s">
        <v>13558</v>
      </c>
      <c r="L4757" s="362">
        <v>41390</v>
      </c>
      <c r="N4757" s="362">
        <v>41390</v>
      </c>
      <c r="P4757" s="356" t="s">
        <v>13605</v>
      </c>
    </row>
    <row r="4758" spans="1:16" x14ac:dyDescent="0.2">
      <c r="A4758" s="356" t="s">
        <v>11629</v>
      </c>
      <c r="B4758" s="356" t="s">
        <v>21913</v>
      </c>
      <c r="C4758" s="358" t="s">
        <v>13922</v>
      </c>
      <c r="D4758" s="358" t="s">
        <v>13106</v>
      </c>
      <c r="E4758" s="358" t="s">
        <v>21914</v>
      </c>
      <c r="G4758" s="358" t="s">
        <v>12886</v>
      </c>
      <c r="H4758" s="385">
        <v>9.36</v>
      </c>
      <c r="I4758" s="358" t="s">
        <v>12893</v>
      </c>
      <c r="J4758" s="358" t="s">
        <v>12888</v>
      </c>
      <c r="K4758" s="358" t="s">
        <v>13558</v>
      </c>
      <c r="L4758" s="362">
        <v>41368</v>
      </c>
      <c r="N4758" s="362">
        <v>41368</v>
      </c>
      <c r="P4758" s="356" t="s">
        <v>14019</v>
      </c>
    </row>
    <row r="4759" spans="1:16" x14ac:dyDescent="0.2">
      <c r="A4759" s="356" t="s">
        <v>11630</v>
      </c>
      <c r="B4759" s="356" t="s">
        <v>21915</v>
      </c>
      <c r="C4759" s="358" t="s">
        <v>12905</v>
      </c>
      <c r="D4759" s="358" t="s">
        <v>13152</v>
      </c>
      <c r="E4759" s="358" t="s">
        <v>21916</v>
      </c>
      <c r="G4759" s="358" t="s">
        <v>12886</v>
      </c>
      <c r="H4759" s="385">
        <v>119.34</v>
      </c>
      <c r="I4759" s="358" t="s">
        <v>12887</v>
      </c>
      <c r="J4759" s="358" t="s">
        <v>12888</v>
      </c>
      <c r="K4759" s="358" t="s">
        <v>13558</v>
      </c>
      <c r="L4759" s="362">
        <v>41234</v>
      </c>
      <c r="N4759" s="362">
        <v>41234</v>
      </c>
      <c r="P4759" s="356" t="s">
        <v>13318</v>
      </c>
    </row>
    <row r="4760" spans="1:16" x14ac:dyDescent="0.2">
      <c r="A4760" s="356" t="s">
        <v>11631</v>
      </c>
      <c r="B4760" s="356" t="s">
        <v>21917</v>
      </c>
      <c r="C4760" s="358" t="s">
        <v>13966</v>
      </c>
      <c r="D4760" s="358" t="s">
        <v>13027</v>
      </c>
      <c r="E4760" s="358" t="s">
        <v>21918</v>
      </c>
      <c r="G4760" s="358" t="s">
        <v>12886</v>
      </c>
      <c r="H4760" s="385">
        <v>8.16</v>
      </c>
      <c r="I4760" s="358" t="s">
        <v>12893</v>
      </c>
      <c r="J4760" s="358" t="s">
        <v>12888</v>
      </c>
      <c r="K4760" s="358" t="s">
        <v>13558</v>
      </c>
      <c r="L4760" s="362">
        <v>41397</v>
      </c>
      <c r="N4760" s="362">
        <v>41397</v>
      </c>
      <c r="P4760" s="356" t="s">
        <v>14019</v>
      </c>
    </row>
    <row r="4761" spans="1:16" x14ac:dyDescent="0.2">
      <c r="A4761" s="356" t="s">
        <v>11632</v>
      </c>
      <c r="B4761" s="356" t="s">
        <v>21919</v>
      </c>
      <c r="C4761" s="358" t="s">
        <v>12959</v>
      </c>
      <c r="D4761" s="358" t="s">
        <v>12960</v>
      </c>
      <c r="E4761" s="358" t="s">
        <v>21920</v>
      </c>
      <c r="G4761" s="358" t="s">
        <v>12886</v>
      </c>
      <c r="H4761" s="385">
        <v>15.19</v>
      </c>
      <c r="I4761" s="358" t="s">
        <v>12893</v>
      </c>
      <c r="J4761" s="358" t="s">
        <v>12888</v>
      </c>
      <c r="K4761" s="358" t="s">
        <v>13558</v>
      </c>
      <c r="L4761" s="362">
        <v>41361</v>
      </c>
      <c r="N4761" s="362">
        <v>41361</v>
      </c>
      <c r="P4761" s="356" t="s">
        <v>14019</v>
      </c>
    </row>
    <row r="4762" spans="1:16" x14ac:dyDescent="0.2">
      <c r="A4762" s="356" t="s">
        <v>11633</v>
      </c>
      <c r="B4762" s="356" t="s">
        <v>21921</v>
      </c>
      <c r="C4762" s="358" t="s">
        <v>15138</v>
      </c>
      <c r="D4762" s="358" t="s">
        <v>13045</v>
      </c>
      <c r="E4762" s="358" t="s">
        <v>21922</v>
      </c>
      <c r="G4762" s="358" t="s">
        <v>12886</v>
      </c>
      <c r="H4762" s="385">
        <v>8.7449999999999992</v>
      </c>
      <c r="I4762" s="358" t="s">
        <v>12893</v>
      </c>
      <c r="J4762" s="358" t="s">
        <v>12888</v>
      </c>
      <c r="K4762" s="358" t="s">
        <v>13558</v>
      </c>
      <c r="L4762" s="362">
        <v>41390</v>
      </c>
      <c r="N4762" s="362">
        <v>41390</v>
      </c>
      <c r="P4762" s="356" t="s">
        <v>13605</v>
      </c>
    </row>
    <row r="4763" spans="1:16" x14ac:dyDescent="0.2">
      <c r="A4763" s="356" t="s">
        <v>11634</v>
      </c>
      <c r="B4763" s="356" t="s">
        <v>21923</v>
      </c>
      <c r="C4763" s="358" t="s">
        <v>15457</v>
      </c>
      <c r="D4763" s="358" t="s">
        <v>12931</v>
      </c>
      <c r="E4763" s="358" t="s">
        <v>18043</v>
      </c>
      <c r="G4763" s="358" t="s">
        <v>12886</v>
      </c>
      <c r="H4763" s="385">
        <v>8.4</v>
      </c>
      <c r="I4763" s="358" t="s">
        <v>12893</v>
      </c>
      <c r="J4763" s="358" t="s">
        <v>12888</v>
      </c>
      <c r="K4763" s="358" t="s">
        <v>13558</v>
      </c>
      <c r="L4763" s="362">
        <v>41358</v>
      </c>
      <c r="N4763" s="362">
        <v>41358</v>
      </c>
      <c r="P4763" s="356" t="s">
        <v>13605</v>
      </c>
    </row>
    <row r="4764" spans="1:16" x14ac:dyDescent="0.2">
      <c r="A4764" s="356" t="s">
        <v>11635</v>
      </c>
      <c r="B4764" s="356" t="s">
        <v>21924</v>
      </c>
      <c r="C4764" s="358" t="s">
        <v>12905</v>
      </c>
      <c r="D4764" s="358" t="s">
        <v>12951</v>
      </c>
      <c r="E4764" s="358" t="s">
        <v>21925</v>
      </c>
      <c r="G4764" s="358" t="s">
        <v>12886</v>
      </c>
      <c r="H4764" s="385">
        <v>5.3</v>
      </c>
      <c r="I4764" s="358" t="s">
        <v>12893</v>
      </c>
      <c r="J4764" s="358" t="s">
        <v>12888</v>
      </c>
      <c r="K4764" s="358" t="s">
        <v>13558</v>
      </c>
      <c r="L4764" s="362">
        <v>41361</v>
      </c>
      <c r="N4764" s="362">
        <v>41361</v>
      </c>
      <c r="P4764" s="356" t="s">
        <v>14019</v>
      </c>
    </row>
    <row r="4765" spans="1:16" x14ac:dyDescent="0.2">
      <c r="A4765" s="356" t="s">
        <v>11636</v>
      </c>
      <c r="B4765" s="356" t="s">
        <v>21926</v>
      </c>
      <c r="C4765" s="358" t="s">
        <v>15268</v>
      </c>
      <c r="D4765" s="358" t="s">
        <v>12919</v>
      </c>
      <c r="E4765" s="358" t="s">
        <v>21927</v>
      </c>
      <c r="G4765" s="358" t="s">
        <v>12886</v>
      </c>
      <c r="H4765" s="385">
        <v>9.8699999999999992</v>
      </c>
      <c r="I4765" s="358" t="s">
        <v>12893</v>
      </c>
      <c r="J4765" s="358" t="s">
        <v>12888</v>
      </c>
      <c r="K4765" s="358" t="s">
        <v>13558</v>
      </c>
      <c r="L4765" s="362">
        <v>41380</v>
      </c>
      <c r="N4765" s="362">
        <v>41380</v>
      </c>
      <c r="P4765" s="356" t="s">
        <v>13605</v>
      </c>
    </row>
    <row r="4766" spans="1:16" x14ac:dyDescent="0.2">
      <c r="A4766" s="356" t="s">
        <v>11637</v>
      </c>
      <c r="B4766" s="356" t="s">
        <v>21928</v>
      </c>
      <c r="C4766" s="358" t="s">
        <v>13860</v>
      </c>
      <c r="D4766" s="358" t="s">
        <v>13861</v>
      </c>
      <c r="E4766" s="358" t="s">
        <v>21929</v>
      </c>
      <c r="G4766" s="358" t="s">
        <v>12886</v>
      </c>
      <c r="H4766" s="385">
        <v>9.8800000000000008</v>
      </c>
      <c r="I4766" s="358" t="s">
        <v>12893</v>
      </c>
      <c r="J4766" s="358" t="s">
        <v>12888</v>
      </c>
      <c r="K4766" s="358" t="s">
        <v>13558</v>
      </c>
      <c r="L4766" s="362">
        <v>41379</v>
      </c>
      <c r="N4766" s="362">
        <v>41379</v>
      </c>
      <c r="P4766" s="356" t="s">
        <v>13605</v>
      </c>
    </row>
    <row r="4767" spans="1:16" x14ac:dyDescent="0.2">
      <c r="A4767" s="356" t="s">
        <v>11638</v>
      </c>
      <c r="B4767" s="356" t="s">
        <v>21930</v>
      </c>
      <c r="C4767" s="358" t="s">
        <v>12972</v>
      </c>
      <c r="D4767" s="358" t="s">
        <v>12973</v>
      </c>
      <c r="E4767" s="358" t="s">
        <v>17306</v>
      </c>
      <c r="G4767" s="358" t="s">
        <v>12886</v>
      </c>
      <c r="H4767" s="385">
        <v>5.39</v>
      </c>
      <c r="I4767" s="358" t="s">
        <v>12893</v>
      </c>
      <c r="J4767" s="358" t="s">
        <v>12888</v>
      </c>
      <c r="K4767" s="358" t="s">
        <v>13558</v>
      </c>
      <c r="L4767" s="362">
        <v>41304</v>
      </c>
      <c r="N4767" s="362">
        <v>41304</v>
      </c>
      <c r="P4767" s="356" t="s">
        <v>13605</v>
      </c>
    </row>
    <row r="4768" spans="1:16" x14ac:dyDescent="0.2">
      <c r="A4768" s="356" t="s">
        <v>11639</v>
      </c>
      <c r="B4768" s="356" t="s">
        <v>21931</v>
      </c>
      <c r="C4768" s="358" t="s">
        <v>13007</v>
      </c>
      <c r="D4768" s="358" t="s">
        <v>12976</v>
      </c>
      <c r="E4768" s="358" t="s">
        <v>21932</v>
      </c>
      <c r="G4768" s="358" t="s">
        <v>12886</v>
      </c>
      <c r="H4768" s="385">
        <v>4.9000000000000004</v>
      </c>
      <c r="I4768" s="358" t="s">
        <v>12893</v>
      </c>
      <c r="J4768" s="358" t="s">
        <v>12888</v>
      </c>
      <c r="K4768" s="358" t="s">
        <v>13558</v>
      </c>
      <c r="L4768" s="362">
        <v>41389</v>
      </c>
      <c r="N4768" s="362">
        <v>41389</v>
      </c>
      <c r="P4768" s="356" t="s">
        <v>14019</v>
      </c>
    </row>
    <row r="4769" spans="1:16" x14ac:dyDescent="0.2">
      <c r="A4769" s="356" t="s">
        <v>11640</v>
      </c>
      <c r="B4769" s="356" t="s">
        <v>21933</v>
      </c>
      <c r="C4769" s="358" t="s">
        <v>12883</v>
      </c>
      <c r="D4769" s="358" t="s">
        <v>12884</v>
      </c>
      <c r="E4769" s="358" t="s">
        <v>20074</v>
      </c>
      <c r="G4769" s="358" t="s">
        <v>12886</v>
      </c>
      <c r="H4769" s="385">
        <v>14.7</v>
      </c>
      <c r="I4769" s="358" t="s">
        <v>12893</v>
      </c>
      <c r="J4769" s="358" t="s">
        <v>12888</v>
      </c>
      <c r="K4769" s="358" t="s">
        <v>13558</v>
      </c>
      <c r="L4769" s="362">
        <v>41383</v>
      </c>
      <c r="N4769" s="362">
        <v>41383</v>
      </c>
      <c r="P4769" s="356" t="s">
        <v>14019</v>
      </c>
    </row>
    <row r="4770" spans="1:16" x14ac:dyDescent="0.2">
      <c r="A4770" s="356" t="s">
        <v>11641</v>
      </c>
      <c r="B4770" s="356" t="s">
        <v>21934</v>
      </c>
      <c r="C4770" s="358" t="s">
        <v>12955</v>
      </c>
      <c r="D4770" s="358" t="s">
        <v>12895</v>
      </c>
      <c r="E4770" s="358" t="s">
        <v>16111</v>
      </c>
      <c r="G4770" s="358" t="s">
        <v>12886</v>
      </c>
      <c r="H4770" s="385">
        <v>47.32</v>
      </c>
      <c r="I4770" s="358" t="s">
        <v>12893</v>
      </c>
      <c r="J4770" s="358" t="s">
        <v>12888</v>
      </c>
      <c r="K4770" s="358" t="s">
        <v>13558</v>
      </c>
      <c r="L4770" s="362">
        <v>41213</v>
      </c>
      <c r="N4770" s="362">
        <v>41213</v>
      </c>
      <c r="P4770" s="356" t="s">
        <v>13605</v>
      </c>
    </row>
    <row r="4771" spans="1:16" x14ac:dyDescent="0.2">
      <c r="A4771" s="356" t="s">
        <v>11642</v>
      </c>
      <c r="B4771" s="356" t="s">
        <v>21935</v>
      </c>
      <c r="C4771" s="358" t="s">
        <v>21936</v>
      </c>
      <c r="D4771" s="358" t="s">
        <v>21937</v>
      </c>
      <c r="E4771" s="358" t="s">
        <v>21938</v>
      </c>
      <c r="G4771" s="358" t="s">
        <v>12886</v>
      </c>
      <c r="H4771" s="385">
        <v>29.414999999999999</v>
      </c>
      <c r="I4771" s="358" t="s">
        <v>12893</v>
      </c>
      <c r="J4771" s="358" t="s">
        <v>12888</v>
      </c>
      <c r="K4771" s="358" t="s">
        <v>13558</v>
      </c>
      <c r="L4771" s="362">
        <v>41320</v>
      </c>
      <c r="N4771" s="362">
        <v>41320</v>
      </c>
      <c r="P4771" s="356" t="s">
        <v>13605</v>
      </c>
    </row>
    <row r="4772" spans="1:16" x14ac:dyDescent="0.2">
      <c r="A4772" s="356" t="s">
        <v>11643</v>
      </c>
      <c r="B4772" s="356" t="s">
        <v>21939</v>
      </c>
      <c r="C4772" s="358" t="s">
        <v>13037</v>
      </c>
      <c r="D4772" s="358" t="s">
        <v>13038</v>
      </c>
      <c r="E4772" s="358" t="s">
        <v>19344</v>
      </c>
      <c r="G4772" s="358" t="s">
        <v>12886</v>
      </c>
      <c r="H4772" s="385">
        <v>7.3949999999999996</v>
      </c>
      <c r="I4772" s="358" t="s">
        <v>12893</v>
      </c>
      <c r="J4772" s="358" t="s">
        <v>12888</v>
      </c>
      <c r="K4772" s="358" t="s">
        <v>13558</v>
      </c>
      <c r="L4772" s="362">
        <v>41394</v>
      </c>
      <c r="N4772" s="362">
        <v>41394</v>
      </c>
      <c r="P4772" s="356" t="s">
        <v>13605</v>
      </c>
    </row>
    <row r="4773" spans="1:16" x14ac:dyDescent="0.2">
      <c r="A4773" s="356" t="s">
        <v>11644</v>
      </c>
      <c r="B4773" s="356" t="s">
        <v>21940</v>
      </c>
      <c r="C4773" s="358" t="s">
        <v>13612</v>
      </c>
      <c r="D4773" s="358" t="s">
        <v>13613</v>
      </c>
      <c r="E4773" s="358" t="s">
        <v>18150</v>
      </c>
      <c r="G4773" s="358" t="s">
        <v>12886</v>
      </c>
      <c r="H4773" s="385">
        <v>5.98</v>
      </c>
      <c r="I4773" s="358" t="s">
        <v>12893</v>
      </c>
      <c r="J4773" s="358" t="s">
        <v>12888</v>
      </c>
      <c r="K4773" s="358" t="s">
        <v>13558</v>
      </c>
      <c r="L4773" s="362">
        <v>41284</v>
      </c>
      <c r="N4773" s="362">
        <v>41284</v>
      </c>
      <c r="P4773" s="356" t="s">
        <v>13605</v>
      </c>
    </row>
    <row r="4774" spans="1:16" x14ac:dyDescent="0.2">
      <c r="A4774" s="356" t="s">
        <v>11645</v>
      </c>
      <c r="B4774" s="356" t="s">
        <v>21941</v>
      </c>
      <c r="C4774" s="358" t="s">
        <v>12905</v>
      </c>
      <c r="D4774" s="358" t="s">
        <v>12951</v>
      </c>
      <c r="E4774" s="358" t="s">
        <v>21942</v>
      </c>
      <c r="G4774" s="358" t="s">
        <v>12886</v>
      </c>
      <c r="H4774" s="385">
        <v>4.9000000000000004</v>
      </c>
      <c r="I4774" s="358" t="s">
        <v>12893</v>
      </c>
      <c r="J4774" s="358" t="s">
        <v>12888</v>
      </c>
      <c r="K4774" s="358" t="s">
        <v>13558</v>
      </c>
      <c r="L4774" s="362">
        <v>41387</v>
      </c>
      <c r="N4774" s="362">
        <v>41387</v>
      </c>
      <c r="P4774" s="356" t="s">
        <v>14019</v>
      </c>
    </row>
    <row r="4775" spans="1:16" x14ac:dyDescent="0.2">
      <c r="A4775" s="356" t="s">
        <v>11646</v>
      </c>
      <c r="B4775" s="356" t="s">
        <v>21943</v>
      </c>
      <c r="C4775" s="358" t="s">
        <v>12965</v>
      </c>
      <c r="D4775" s="358" t="s">
        <v>12966</v>
      </c>
      <c r="E4775" s="358" t="s">
        <v>21944</v>
      </c>
      <c r="G4775" s="358" t="s">
        <v>12886</v>
      </c>
      <c r="H4775" s="385">
        <v>5.4</v>
      </c>
      <c r="I4775" s="358" t="s">
        <v>12893</v>
      </c>
      <c r="J4775" s="358" t="s">
        <v>12888</v>
      </c>
      <c r="K4775" s="358" t="s">
        <v>13558</v>
      </c>
      <c r="L4775" s="362">
        <v>41361</v>
      </c>
      <c r="N4775" s="362">
        <v>41361</v>
      </c>
      <c r="P4775" s="356" t="s">
        <v>13605</v>
      </c>
    </row>
    <row r="4776" spans="1:16" x14ac:dyDescent="0.2">
      <c r="A4776" s="356" t="s">
        <v>11647</v>
      </c>
      <c r="B4776" s="356" t="s">
        <v>21945</v>
      </c>
      <c r="C4776" s="358" t="s">
        <v>12905</v>
      </c>
      <c r="D4776" s="358" t="s">
        <v>12951</v>
      </c>
      <c r="E4776" s="358" t="s">
        <v>21946</v>
      </c>
      <c r="G4776" s="358" t="s">
        <v>12886</v>
      </c>
      <c r="H4776" s="385">
        <v>18.864999999999998</v>
      </c>
      <c r="I4776" s="358" t="s">
        <v>12893</v>
      </c>
      <c r="J4776" s="358" t="s">
        <v>12888</v>
      </c>
      <c r="K4776" s="358" t="s">
        <v>13558</v>
      </c>
      <c r="L4776" s="362">
        <v>41212</v>
      </c>
      <c r="N4776" s="362">
        <v>41212</v>
      </c>
      <c r="P4776" s="356" t="s">
        <v>13605</v>
      </c>
    </row>
    <row r="4777" spans="1:16" x14ac:dyDescent="0.2">
      <c r="A4777" s="356" t="s">
        <v>11648</v>
      </c>
      <c r="B4777" s="356" t="s">
        <v>21947</v>
      </c>
      <c r="C4777" s="358" t="s">
        <v>12902</v>
      </c>
      <c r="D4777" s="358" t="s">
        <v>12903</v>
      </c>
      <c r="E4777" s="358" t="s">
        <v>21948</v>
      </c>
      <c r="G4777" s="358" t="s">
        <v>12886</v>
      </c>
      <c r="H4777" s="385">
        <v>93.6</v>
      </c>
      <c r="I4777" s="358" t="s">
        <v>12887</v>
      </c>
      <c r="J4777" s="358" t="s">
        <v>12888</v>
      </c>
      <c r="K4777" s="358" t="s">
        <v>13558</v>
      </c>
      <c r="L4777" s="362">
        <v>41213</v>
      </c>
      <c r="N4777" s="362">
        <v>41213</v>
      </c>
      <c r="P4777" s="356" t="s">
        <v>13318</v>
      </c>
    </row>
    <row r="4778" spans="1:16" x14ac:dyDescent="0.2">
      <c r="A4778" s="356" t="s">
        <v>11649</v>
      </c>
      <c r="B4778" s="356" t="s">
        <v>21949</v>
      </c>
      <c r="C4778" s="358" t="s">
        <v>13044</v>
      </c>
      <c r="D4778" s="358" t="s">
        <v>13045</v>
      </c>
      <c r="E4778" s="358" t="s">
        <v>21950</v>
      </c>
      <c r="G4778" s="358" t="s">
        <v>12886</v>
      </c>
      <c r="H4778" s="385">
        <v>11.13</v>
      </c>
      <c r="I4778" s="358" t="s">
        <v>12893</v>
      </c>
      <c r="J4778" s="358" t="s">
        <v>12888</v>
      </c>
      <c r="K4778" s="358" t="s">
        <v>13558</v>
      </c>
      <c r="L4778" s="362">
        <v>41390</v>
      </c>
      <c r="N4778" s="362">
        <v>41390</v>
      </c>
      <c r="P4778" s="356" t="s">
        <v>13605</v>
      </c>
    </row>
    <row r="4779" spans="1:16" x14ac:dyDescent="0.2">
      <c r="A4779" s="356" t="s">
        <v>11650</v>
      </c>
      <c r="B4779" s="356" t="s">
        <v>21951</v>
      </c>
      <c r="C4779" s="358" t="s">
        <v>12890</v>
      </c>
      <c r="D4779" s="358" t="s">
        <v>12891</v>
      </c>
      <c r="E4779" s="358" t="s">
        <v>21952</v>
      </c>
      <c r="G4779" s="358" t="s">
        <v>12886</v>
      </c>
      <c r="H4779" s="385">
        <v>26.46</v>
      </c>
      <c r="I4779" s="358" t="s">
        <v>12893</v>
      </c>
      <c r="J4779" s="358" t="s">
        <v>12888</v>
      </c>
      <c r="K4779" s="358" t="s">
        <v>13558</v>
      </c>
      <c r="L4779" s="362">
        <v>41284</v>
      </c>
      <c r="N4779" s="362">
        <v>41284</v>
      </c>
      <c r="P4779" s="356" t="s">
        <v>14019</v>
      </c>
    </row>
    <row r="4780" spans="1:16" x14ac:dyDescent="0.2">
      <c r="A4780" s="356" t="s">
        <v>11651</v>
      </c>
      <c r="B4780" s="356" t="s">
        <v>21953</v>
      </c>
      <c r="C4780" s="358" t="s">
        <v>13665</v>
      </c>
      <c r="D4780" s="358" t="s">
        <v>12910</v>
      </c>
      <c r="E4780" s="358" t="s">
        <v>21954</v>
      </c>
      <c r="G4780" s="358" t="s">
        <v>12886</v>
      </c>
      <c r="H4780" s="385">
        <v>7.84</v>
      </c>
      <c r="I4780" s="358" t="s">
        <v>12893</v>
      </c>
      <c r="J4780" s="358" t="s">
        <v>12888</v>
      </c>
      <c r="K4780" s="358" t="s">
        <v>13558</v>
      </c>
      <c r="L4780" s="362">
        <v>41411</v>
      </c>
      <c r="N4780" s="362">
        <v>41411</v>
      </c>
      <c r="P4780" s="356" t="s">
        <v>14019</v>
      </c>
    </row>
    <row r="4781" spans="1:16" x14ac:dyDescent="0.2">
      <c r="A4781" s="356" t="s">
        <v>11652</v>
      </c>
      <c r="B4781" s="356" t="s">
        <v>21955</v>
      </c>
      <c r="C4781" s="358" t="s">
        <v>12883</v>
      </c>
      <c r="D4781" s="358" t="s">
        <v>12884</v>
      </c>
      <c r="E4781" s="358" t="s">
        <v>14115</v>
      </c>
      <c r="G4781" s="358" t="s">
        <v>12886</v>
      </c>
      <c r="H4781" s="385">
        <v>151.5</v>
      </c>
      <c r="I4781" s="358" t="s">
        <v>12887</v>
      </c>
      <c r="J4781" s="358" t="s">
        <v>12888</v>
      </c>
      <c r="K4781" s="358" t="s">
        <v>13558</v>
      </c>
      <c r="L4781" s="362">
        <v>41180</v>
      </c>
      <c r="N4781" s="362">
        <v>41180</v>
      </c>
      <c r="P4781" s="356" t="s">
        <v>13318</v>
      </c>
    </row>
    <row r="4782" spans="1:16" x14ac:dyDescent="0.2">
      <c r="A4782" s="356" t="s">
        <v>11653</v>
      </c>
      <c r="B4782" s="356" t="s">
        <v>21956</v>
      </c>
      <c r="C4782" s="358" t="s">
        <v>13609</v>
      </c>
      <c r="D4782" s="358" t="s">
        <v>12895</v>
      </c>
      <c r="E4782" s="358" t="s">
        <v>21957</v>
      </c>
      <c r="G4782" s="358" t="s">
        <v>12886</v>
      </c>
      <c r="H4782" s="385">
        <v>5.76</v>
      </c>
      <c r="I4782" s="358" t="s">
        <v>12893</v>
      </c>
      <c r="J4782" s="358" t="s">
        <v>12888</v>
      </c>
      <c r="K4782" s="358" t="s">
        <v>13558</v>
      </c>
      <c r="L4782" s="362">
        <v>41381</v>
      </c>
      <c r="N4782" s="362">
        <v>41381</v>
      </c>
      <c r="P4782" s="356" t="s">
        <v>13605</v>
      </c>
    </row>
    <row r="4783" spans="1:16" x14ac:dyDescent="0.2">
      <c r="A4783" s="356" t="s">
        <v>11654</v>
      </c>
      <c r="B4783" s="356" t="s">
        <v>21958</v>
      </c>
      <c r="C4783" s="358" t="s">
        <v>13134</v>
      </c>
      <c r="D4783" s="358" t="s">
        <v>13130</v>
      </c>
      <c r="E4783" s="358" t="s">
        <v>18292</v>
      </c>
      <c r="G4783" s="358" t="s">
        <v>12886</v>
      </c>
      <c r="H4783" s="385">
        <v>77.760000000000005</v>
      </c>
      <c r="I4783" s="358" t="s">
        <v>12887</v>
      </c>
      <c r="J4783" s="358" t="s">
        <v>12888</v>
      </c>
      <c r="K4783" s="358" t="s">
        <v>13558</v>
      </c>
      <c r="L4783" s="362">
        <v>41213</v>
      </c>
      <c r="N4783" s="362">
        <v>41213</v>
      </c>
      <c r="P4783" s="356" t="s">
        <v>13318</v>
      </c>
    </row>
    <row r="4784" spans="1:16" x14ac:dyDescent="0.2">
      <c r="A4784" s="356" t="s">
        <v>11655</v>
      </c>
      <c r="B4784" s="356" t="s">
        <v>21959</v>
      </c>
      <c r="C4784" s="358" t="s">
        <v>12933</v>
      </c>
      <c r="D4784" s="358" t="s">
        <v>12934</v>
      </c>
      <c r="E4784" s="358" t="s">
        <v>21960</v>
      </c>
      <c r="G4784" s="358" t="s">
        <v>12886</v>
      </c>
      <c r="H4784" s="385">
        <v>34.56</v>
      </c>
      <c r="I4784" s="358" t="s">
        <v>12887</v>
      </c>
      <c r="J4784" s="358" t="s">
        <v>12888</v>
      </c>
      <c r="K4784" s="358" t="s">
        <v>13558</v>
      </c>
      <c r="L4784" s="362">
        <v>41236</v>
      </c>
      <c r="N4784" s="362">
        <v>41236</v>
      </c>
      <c r="P4784" s="356" t="s">
        <v>13605</v>
      </c>
    </row>
    <row r="4785" spans="1:16" x14ac:dyDescent="0.2">
      <c r="A4785" s="356" t="s">
        <v>11656</v>
      </c>
      <c r="B4785" s="356" t="s">
        <v>21961</v>
      </c>
      <c r="C4785" s="358" t="s">
        <v>14467</v>
      </c>
      <c r="D4785" s="358" t="s">
        <v>12984</v>
      </c>
      <c r="E4785" s="358" t="s">
        <v>21962</v>
      </c>
      <c r="G4785" s="358" t="s">
        <v>12886</v>
      </c>
      <c r="H4785" s="385">
        <v>4.3</v>
      </c>
      <c r="I4785" s="358" t="s">
        <v>12893</v>
      </c>
      <c r="J4785" s="358" t="s">
        <v>12888</v>
      </c>
      <c r="K4785" s="358" t="s">
        <v>13558</v>
      </c>
      <c r="L4785" s="362">
        <v>39082</v>
      </c>
      <c r="N4785" s="362">
        <v>39082</v>
      </c>
      <c r="P4785" s="356" t="s">
        <v>13255</v>
      </c>
    </row>
    <row r="4786" spans="1:16" x14ac:dyDescent="0.2">
      <c r="A4786" s="356" t="s">
        <v>11657</v>
      </c>
      <c r="B4786" s="356" t="s">
        <v>21963</v>
      </c>
      <c r="C4786" s="358" t="s">
        <v>13590</v>
      </c>
      <c r="D4786" s="358" t="s">
        <v>12916</v>
      </c>
      <c r="E4786" s="358" t="s">
        <v>16800</v>
      </c>
      <c r="G4786" s="358" t="s">
        <v>12886</v>
      </c>
      <c r="H4786" s="385">
        <v>9.31</v>
      </c>
      <c r="I4786" s="358" t="s">
        <v>12893</v>
      </c>
      <c r="J4786" s="358" t="s">
        <v>12888</v>
      </c>
      <c r="K4786" s="358" t="s">
        <v>13558</v>
      </c>
      <c r="L4786" s="362">
        <v>41415</v>
      </c>
      <c r="N4786" s="362">
        <v>41415</v>
      </c>
      <c r="P4786" s="356" t="s">
        <v>14019</v>
      </c>
    </row>
    <row r="4787" spans="1:16" x14ac:dyDescent="0.2">
      <c r="A4787" s="356" t="s">
        <v>11658</v>
      </c>
      <c r="B4787" s="356" t="s">
        <v>21964</v>
      </c>
      <c r="C4787" s="358" t="s">
        <v>12883</v>
      </c>
      <c r="D4787" s="358" t="s">
        <v>12884</v>
      </c>
      <c r="E4787" s="358" t="s">
        <v>21965</v>
      </c>
      <c r="G4787" s="358" t="s">
        <v>12886</v>
      </c>
      <c r="H4787" s="385">
        <v>7.92</v>
      </c>
      <c r="I4787" s="358" t="s">
        <v>12893</v>
      </c>
      <c r="J4787" s="358" t="s">
        <v>12888</v>
      </c>
      <c r="K4787" s="358" t="s">
        <v>13558</v>
      </c>
      <c r="L4787" s="362">
        <v>41351</v>
      </c>
      <c r="N4787" s="362">
        <v>41351</v>
      </c>
      <c r="P4787" s="356" t="s">
        <v>13605</v>
      </c>
    </row>
    <row r="4788" spans="1:16" x14ac:dyDescent="0.2">
      <c r="A4788" s="356" t="s">
        <v>11659</v>
      </c>
      <c r="B4788" s="356" t="s">
        <v>21966</v>
      </c>
      <c r="C4788" s="358" t="s">
        <v>16369</v>
      </c>
      <c r="D4788" s="358" t="s">
        <v>12916</v>
      </c>
      <c r="E4788" s="358" t="s">
        <v>21967</v>
      </c>
      <c r="G4788" s="358" t="s">
        <v>12886</v>
      </c>
      <c r="H4788" s="385">
        <v>47.64</v>
      </c>
      <c r="I4788" s="358" t="s">
        <v>12893</v>
      </c>
      <c r="J4788" s="358" t="s">
        <v>12888</v>
      </c>
      <c r="K4788" s="358" t="s">
        <v>13558</v>
      </c>
      <c r="L4788" s="362">
        <v>41271</v>
      </c>
      <c r="N4788" s="362">
        <v>41271</v>
      </c>
      <c r="P4788" s="356" t="s">
        <v>13605</v>
      </c>
    </row>
    <row r="4789" spans="1:16" x14ac:dyDescent="0.2">
      <c r="A4789" s="356" t="s">
        <v>11660</v>
      </c>
      <c r="B4789" s="356" t="s">
        <v>21968</v>
      </c>
      <c r="C4789" s="358" t="s">
        <v>13758</v>
      </c>
      <c r="D4789" s="358" t="s">
        <v>13759</v>
      </c>
      <c r="E4789" s="358" t="s">
        <v>21969</v>
      </c>
      <c r="G4789" s="358" t="s">
        <v>12886</v>
      </c>
      <c r="H4789" s="385">
        <v>4.4400000000000004</v>
      </c>
      <c r="I4789" s="358" t="s">
        <v>12893</v>
      </c>
      <c r="J4789" s="358" t="s">
        <v>12888</v>
      </c>
      <c r="K4789" s="358" t="s">
        <v>13558</v>
      </c>
      <c r="L4789" s="362">
        <v>41387</v>
      </c>
      <c r="N4789" s="362">
        <v>41387</v>
      </c>
      <c r="P4789" s="356" t="s">
        <v>14019</v>
      </c>
    </row>
    <row r="4790" spans="1:16" x14ac:dyDescent="0.2">
      <c r="A4790" s="356" t="s">
        <v>11661</v>
      </c>
      <c r="B4790" s="356" t="s">
        <v>21970</v>
      </c>
      <c r="C4790" s="358" t="s">
        <v>13336</v>
      </c>
      <c r="D4790" s="358" t="s">
        <v>12931</v>
      </c>
      <c r="E4790" s="358" t="s">
        <v>21971</v>
      </c>
      <c r="G4790" s="358" t="s">
        <v>12886</v>
      </c>
      <c r="H4790" s="385">
        <v>10</v>
      </c>
      <c r="I4790" s="358" t="s">
        <v>12893</v>
      </c>
      <c r="J4790" s="358" t="s">
        <v>12888</v>
      </c>
      <c r="K4790" s="358" t="s">
        <v>13558</v>
      </c>
      <c r="L4790" s="362">
        <v>41387</v>
      </c>
      <c r="N4790" s="362">
        <v>41387</v>
      </c>
      <c r="P4790" s="356" t="s">
        <v>14019</v>
      </c>
    </row>
    <row r="4791" spans="1:16" x14ac:dyDescent="0.2">
      <c r="A4791" s="356" t="s">
        <v>11662</v>
      </c>
      <c r="B4791" s="356" t="s">
        <v>21972</v>
      </c>
      <c r="C4791" s="358" t="s">
        <v>13890</v>
      </c>
      <c r="D4791" s="358" t="s">
        <v>12927</v>
      </c>
      <c r="E4791" s="358" t="s">
        <v>21973</v>
      </c>
      <c r="G4791" s="358" t="s">
        <v>12886</v>
      </c>
      <c r="H4791" s="385">
        <v>6.46</v>
      </c>
      <c r="I4791" s="358" t="s">
        <v>12893</v>
      </c>
      <c r="J4791" s="358" t="s">
        <v>12888</v>
      </c>
      <c r="K4791" s="358" t="s">
        <v>13558</v>
      </c>
      <c r="L4791" s="362">
        <v>41360</v>
      </c>
      <c r="N4791" s="362">
        <v>41360</v>
      </c>
      <c r="P4791" s="356" t="s">
        <v>13605</v>
      </c>
    </row>
    <row r="4792" spans="1:16" x14ac:dyDescent="0.2">
      <c r="A4792" s="356" t="s">
        <v>11663</v>
      </c>
      <c r="B4792" s="356" t="s">
        <v>21974</v>
      </c>
      <c r="C4792" s="358" t="s">
        <v>13871</v>
      </c>
      <c r="D4792" s="358" t="s">
        <v>12984</v>
      </c>
      <c r="E4792" s="358" t="s">
        <v>21975</v>
      </c>
      <c r="G4792" s="358" t="s">
        <v>12886</v>
      </c>
      <c r="H4792" s="385">
        <v>8.4</v>
      </c>
      <c r="I4792" s="358" t="s">
        <v>12893</v>
      </c>
      <c r="J4792" s="358" t="s">
        <v>12888</v>
      </c>
      <c r="K4792" s="358" t="s">
        <v>13558</v>
      </c>
      <c r="L4792" s="362">
        <v>41386</v>
      </c>
      <c r="N4792" s="362">
        <v>41386</v>
      </c>
      <c r="P4792" s="356" t="s">
        <v>13605</v>
      </c>
    </row>
    <row r="4793" spans="1:16" x14ac:dyDescent="0.2">
      <c r="A4793" s="356" t="s">
        <v>11664</v>
      </c>
      <c r="B4793" s="356" t="s">
        <v>21976</v>
      </c>
      <c r="C4793" s="358" t="s">
        <v>12905</v>
      </c>
      <c r="D4793" s="358" t="s">
        <v>13075</v>
      </c>
      <c r="E4793" s="358" t="s">
        <v>21977</v>
      </c>
      <c r="G4793" s="358" t="s">
        <v>12886</v>
      </c>
      <c r="H4793" s="385">
        <v>3.75</v>
      </c>
      <c r="I4793" s="358" t="s">
        <v>12893</v>
      </c>
      <c r="J4793" s="358" t="s">
        <v>12888</v>
      </c>
      <c r="K4793" s="358" t="s">
        <v>13558</v>
      </c>
      <c r="L4793" s="362">
        <v>41393</v>
      </c>
      <c r="N4793" s="362">
        <v>41393</v>
      </c>
      <c r="P4793" s="356" t="s">
        <v>14019</v>
      </c>
    </row>
    <row r="4794" spans="1:16" x14ac:dyDescent="0.2">
      <c r="A4794" s="356" t="s">
        <v>11665</v>
      </c>
      <c r="B4794" s="356" t="s">
        <v>21978</v>
      </c>
      <c r="C4794" s="358" t="s">
        <v>13020</v>
      </c>
      <c r="D4794" s="358" t="s">
        <v>12931</v>
      </c>
      <c r="E4794" s="358" t="s">
        <v>21979</v>
      </c>
      <c r="G4794" s="358" t="s">
        <v>12886</v>
      </c>
      <c r="H4794" s="385">
        <v>24</v>
      </c>
      <c r="I4794" s="358" t="s">
        <v>12893</v>
      </c>
      <c r="J4794" s="358" t="s">
        <v>12888</v>
      </c>
      <c r="K4794" s="358" t="s">
        <v>13558</v>
      </c>
      <c r="L4794" s="362">
        <v>41305</v>
      </c>
      <c r="N4794" s="362">
        <v>41305</v>
      </c>
      <c r="P4794" s="356" t="s">
        <v>14019</v>
      </c>
    </row>
    <row r="4795" spans="1:16" x14ac:dyDescent="0.2">
      <c r="A4795" s="356" t="s">
        <v>11666</v>
      </c>
      <c r="B4795" s="356" t="s">
        <v>21980</v>
      </c>
      <c r="C4795" s="358" t="s">
        <v>14094</v>
      </c>
      <c r="D4795" s="358" t="s">
        <v>13130</v>
      </c>
      <c r="E4795" s="358" t="s">
        <v>17313</v>
      </c>
      <c r="G4795" s="358" t="s">
        <v>12886</v>
      </c>
      <c r="H4795" s="385">
        <v>4.7699999999999996</v>
      </c>
      <c r="I4795" s="358" t="s">
        <v>12893</v>
      </c>
      <c r="J4795" s="358" t="s">
        <v>12888</v>
      </c>
      <c r="K4795" s="358" t="s">
        <v>13558</v>
      </c>
      <c r="L4795" s="362">
        <v>41064</v>
      </c>
      <c r="N4795" s="362">
        <v>41064</v>
      </c>
      <c r="P4795" s="356" t="s">
        <v>13605</v>
      </c>
    </row>
    <row r="4796" spans="1:16" x14ac:dyDescent="0.2">
      <c r="A4796" s="356" t="s">
        <v>11667</v>
      </c>
      <c r="B4796" s="356" t="s">
        <v>21981</v>
      </c>
      <c r="C4796" s="358" t="s">
        <v>13020</v>
      </c>
      <c r="D4796" s="358" t="s">
        <v>12931</v>
      </c>
      <c r="E4796" s="358" t="s">
        <v>21982</v>
      </c>
      <c r="G4796" s="358" t="s">
        <v>12886</v>
      </c>
      <c r="H4796" s="385">
        <v>117.6</v>
      </c>
      <c r="I4796" s="358" t="s">
        <v>12887</v>
      </c>
      <c r="J4796" s="358" t="s">
        <v>12908</v>
      </c>
      <c r="K4796" s="358" t="s">
        <v>13558</v>
      </c>
      <c r="L4796" s="362">
        <v>40996</v>
      </c>
      <c r="N4796" s="362">
        <v>40996</v>
      </c>
      <c r="P4796" s="356" t="s">
        <v>13318</v>
      </c>
    </row>
    <row r="4797" spans="1:16" x14ac:dyDescent="0.2">
      <c r="A4797" s="356" t="s">
        <v>11668</v>
      </c>
      <c r="B4797" s="356" t="s">
        <v>21983</v>
      </c>
      <c r="C4797" s="358" t="s">
        <v>14398</v>
      </c>
      <c r="D4797" s="358" t="s">
        <v>12910</v>
      </c>
      <c r="E4797" s="358" t="s">
        <v>21984</v>
      </c>
      <c r="G4797" s="358" t="s">
        <v>12886</v>
      </c>
      <c r="H4797" s="385">
        <v>5.6349999999999998</v>
      </c>
      <c r="I4797" s="358" t="s">
        <v>12893</v>
      </c>
      <c r="J4797" s="358" t="s">
        <v>12888</v>
      </c>
      <c r="K4797" s="358" t="s">
        <v>13558</v>
      </c>
      <c r="L4797" s="362">
        <v>41394</v>
      </c>
      <c r="N4797" s="362">
        <v>41394</v>
      </c>
      <c r="P4797" s="356" t="s">
        <v>13605</v>
      </c>
    </row>
    <row r="4798" spans="1:16" x14ac:dyDescent="0.2">
      <c r="A4798" s="356" t="s">
        <v>11669</v>
      </c>
      <c r="B4798" s="356" t="s">
        <v>21985</v>
      </c>
      <c r="C4798" s="358" t="s">
        <v>13017</v>
      </c>
      <c r="D4798" s="358" t="s">
        <v>13018</v>
      </c>
      <c r="E4798" s="358" t="s">
        <v>21986</v>
      </c>
      <c r="G4798" s="358" t="s">
        <v>12886</v>
      </c>
      <c r="H4798" s="385">
        <v>10.08</v>
      </c>
      <c r="I4798" s="358" t="s">
        <v>12893</v>
      </c>
      <c r="J4798" s="358" t="s">
        <v>12888</v>
      </c>
      <c r="K4798" s="358" t="s">
        <v>13558</v>
      </c>
      <c r="L4798" s="362">
        <v>41179</v>
      </c>
      <c r="N4798" s="362">
        <v>41179</v>
      </c>
      <c r="P4798" s="356" t="s">
        <v>13605</v>
      </c>
    </row>
    <row r="4799" spans="1:16" x14ac:dyDescent="0.2">
      <c r="A4799" s="356" t="s">
        <v>11670</v>
      </c>
      <c r="B4799" s="356" t="s">
        <v>21987</v>
      </c>
      <c r="C4799" s="358" t="s">
        <v>13323</v>
      </c>
      <c r="D4799" s="358" t="s">
        <v>13324</v>
      </c>
      <c r="E4799" s="358" t="s">
        <v>21988</v>
      </c>
      <c r="G4799" s="358" t="s">
        <v>12886</v>
      </c>
      <c r="H4799" s="385">
        <v>174.84</v>
      </c>
      <c r="I4799" s="358" t="s">
        <v>12887</v>
      </c>
      <c r="J4799" s="358" t="s">
        <v>12908</v>
      </c>
      <c r="K4799" s="358" t="s">
        <v>13558</v>
      </c>
      <c r="L4799" s="362">
        <v>41208</v>
      </c>
      <c r="N4799" s="362">
        <v>41208</v>
      </c>
      <c r="P4799" s="356" t="s">
        <v>13318</v>
      </c>
    </row>
    <row r="4800" spans="1:16" x14ac:dyDescent="0.2">
      <c r="A4800" s="356" t="s">
        <v>11671</v>
      </c>
      <c r="B4800" s="356" t="s">
        <v>21989</v>
      </c>
      <c r="C4800" s="358" t="s">
        <v>13323</v>
      </c>
      <c r="D4800" s="358" t="s">
        <v>13324</v>
      </c>
      <c r="E4800" s="358" t="s">
        <v>21988</v>
      </c>
      <c r="G4800" s="358" t="s">
        <v>12886</v>
      </c>
      <c r="H4800" s="385">
        <v>69.09</v>
      </c>
      <c r="I4800" s="358" t="s">
        <v>12887</v>
      </c>
      <c r="J4800" s="358" t="s">
        <v>12908</v>
      </c>
      <c r="K4800" s="358" t="s">
        <v>13558</v>
      </c>
      <c r="L4800" s="362">
        <v>41206</v>
      </c>
      <c r="N4800" s="362">
        <v>41206</v>
      </c>
      <c r="P4800" s="356" t="s">
        <v>13605</v>
      </c>
    </row>
    <row r="4801" spans="1:16" x14ac:dyDescent="0.2">
      <c r="A4801" s="356" t="s">
        <v>11672</v>
      </c>
      <c r="B4801" s="356" t="s">
        <v>21990</v>
      </c>
      <c r="C4801" s="358" t="s">
        <v>13323</v>
      </c>
      <c r="D4801" s="358" t="s">
        <v>13324</v>
      </c>
      <c r="E4801" s="358" t="s">
        <v>21988</v>
      </c>
      <c r="G4801" s="358" t="s">
        <v>12886</v>
      </c>
      <c r="H4801" s="385">
        <v>78.959999999999994</v>
      </c>
      <c r="I4801" s="358" t="s">
        <v>12887</v>
      </c>
      <c r="J4801" s="358" t="s">
        <v>12908</v>
      </c>
      <c r="K4801" s="358" t="s">
        <v>13558</v>
      </c>
      <c r="L4801" s="362">
        <v>41206</v>
      </c>
      <c r="N4801" s="362">
        <v>41206</v>
      </c>
      <c r="P4801" s="356" t="s">
        <v>13605</v>
      </c>
    </row>
    <row r="4802" spans="1:16" x14ac:dyDescent="0.2">
      <c r="A4802" s="356" t="s">
        <v>11673</v>
      </c>
      <c r="B4802" s="356" t="s">
        <v>21991</v>
      </c>
      <c r="C4802" s="358" t="s">
        <v>13678</v>
      </c>
      <c r="D4802" s="358" t="s">
        <v>13130</v>
      </c>
      <c r="E4802" s="358" t="s">
        <v>21992</v>
      </c>
      <c r="G4802" s="358" t="s">
        <v>12886</v>
      </c>
      <c r="H4802" s="385">
        <v>4.41</v>
      </c>
      <c r="I4802" s="358" t="s">
        <v>12893</v>
      </c>
      <c r="J4802" s="358" t="s">
        <v>12888</v>
      </c>
      <c r="K4802" s="358" t="s">
        <v>13558</v>
      </c>
      <c r="L4802" s="362">
        <v>41369</v>
      </c>
      <c r="N4802" s="362">
        <v>41369</v>
      </c>
      <c r="P4802" s="356" t="s">
        <v>13605</v>
      </c>
    </row>
    <row r="4803" spans="1:16" x14ac:dyDescent="0.2">
      <c r="A4803" s="356" t="s">
        <v>11674</v>
      </c>
      <c r="B4803" s="356" t="s">
        <v>21993</v>
      </c>
      <c r="C4803" s="358" t="s">
        <v>14389</v>
      </c>
      <c r="D4803" s="358" t="s">
        <v>13130</v>
      </c>
      <c r="E4803" s="358" t="s">
        <v>21994</v>
      </c>
      <c r="G4803" s="358" t="s">
        <v>12886</v>
      </c>
      <c r="H4803" s="385">
        <v>6.72</v>
      </c>
      <c r="I4803" s="358" t="s">
        <v>12893</v>
      </c>
      <c r="J4803" s="358" t="s">
        <v>12888</v>
      </c>
      <c r="K4803" s="358" t="s">
        <v>13558</v>
      </c>
      <c r="L4803" s="362">
        <v>41394</v>
      </c>
      <c r="N4803" s="362">
        <v>41394</v>
      </c>
      <c r="P4803" s="356" t="s">
        <v>14019</v>
      </c>
    </row>
    <row r="4804" spans="1:16" x14ac:dyDescent="0.2">
      <c r="A4804" s="356" t="s">
        <v>11675</v>
      </c>
      <c r="B4804" s="356" t="s">
        <v>21995</v>
      </c>
      <c r="C4804" s="358" t="s">
        <v>13097</v>
      </c>
      <c r="D4804" s="358" t="s">
        <v>12910</v>
      </c>
      <c r="E4804" s="358" t="s">
        <v>21996</v>
      </c>
      <c r="G4804" s="358" t="s">
        <v>12886</v>
      </c>
      <c r="H4804" s="385">
        <v>9.5</v>
      </c>
      <c r="I4804" s="358" t="s">
        <v>12893</v>
      </c>
      <c r="J4804" s="358" t="s">
        <v>12888</v>
      </c>
      <c r="K4804" s="358" t="s">
        <v>13558</v>
      </c>
      <c r="L4804" s="362">
        <v>41394</v>
      </c>
      <c r="N4804" s="362">
        <v>41394</v>
      </c>
      <c r="P4804" s="356" t="s">
        <v>13605</v>
      </c>
    </row>
    <row r="4805" spans="1:16" x14ac:dyDescent="0.2">
      <c r="A4805" s="356" t="s">
        <v>11676</v>
      </c>
      <c r="B4805" s="356" t="s">
        <v>21997</v>
      </c>
      <c r="C4805" s="358" t="s">
        <v>12905</v>
      </c>
      <c r="D4805" s="358" t="s">
        <v>12906</v>
      </c>
      <c r="E4805" s="358" t="s">
        <v>21998</v>
      </c>
      <c r="G4805" s="358" t="s">
        <v>12886</v>
      </c>
      <c r="H4805" s="385">
        <v>280.56</v>
      </c>
      <c r="I4805" s="358" t="s">
        <v>12887</v>
      </c>
      <c r="J4805" s="358" t="s">
        <v>12908</v>
      </c>
      <c r="K4805" s="358" t="s">
        <v>13558</v>
      </c>
      <c r="L4805" s="362">
        <v>40995</v>
      </c>
      <c r="N4805" s="362">
        <v>40995</v>
      </c>
      <c r="P4805" s="356" t="s">
        <v>13318</v>
      </c>
    </row>
    <row r="4806" spans="1:16" x14ac:dyDescent="0.2">
      <c r="A4806" s="356" t="s">
        <v>11677</v>
      </c>
      <c r="B4806" s="356" t="s">
        <v>21999</v>
      </c>
      <c r="C4806" s="358" t="s">
        <v>14190</v>
      </c>
      <c r="D4806" s="358" t="s">
        <v>12931</v>
      </c>
      <c r="E4806" s="358" t="s">
        <v>22000</v>
      </c>
      <c r="G4806" s="358" t="s">
        <v>12886</v>
      </c>
      <c r="H4806" s="385">
        <v>10</v>
      </c>
      <c r="I4806" s="358" t="s">
        <v>12893</v>
      </c>
      <c r="J4806" s="358" t="s">
        <v>12888</v>
      </c>
      <c r="K4806" s="358" t="s">
        <v>13558</v>
      </c>
      <c r="L4806" s="362">
        <v>41436</v>
      </c>
      <c r="N4806" s="362">
        <v>41436</v>
      </c>
      <c r="P4806" s="356" t="s">
        <v>14019</v>
      </c>
    </row>
    <row r="4807" spans="1:16" x14ac:dyDescent="0.2">
      <c r="A4807" s="356" t="s">
        <v>11678</v>
      </c>
      <c r="B4807" s="356" t="s">
        <v>22001</v>
      </c>
      <c r="C4807" s="358" t="s">
        <v>13585</v>
      </c>
      <c r="D4807" s="358" t="s">
        <v>12910</v>
      </c>
      <c r="E4807" s="358" t="s">
        <v>22002</v>
      </c>
      <c r="G4807" s="358" t="s">
        <v>12886</v>
      </c>
      <c r="H4807" s="385">
        <v>6.8250000000000002</v>
      </c>
      <c r="I4807" s="358" t="s">
        <v>12893</v>
      </c>
      <c r="J4807" s="358" t="s">
        <v>12888</v>
      </c>
      <c r="K4807" s="358" t="s">
        <v>13558</v>
      </c>
      <c r="L4807" s="362">
        <v>41212</v>
      </c>
      <c r="N4807" s="362">
        <v>41212</v>
      </c>
      <c r="P4807" s="356" t="s">
        <v>14019</v>
      </c>
    </row>
    <row r="4808" spans="1:16" x14ac:dyDescent="0.2">
      <c r="A4808" s="356" t="s">
        <v>11679</v>
      </c>
      <c r="B4808" s="356" t="s">
        <v>22003</v>
      </c>
      <c r="C4808" s="358" t="s">
        <v>13585</v>
      </c>
      <c r="D4808" s="358" t="s">
        <v>12910</v>
      </c>
      <c r="E4808" s="358" t="s">
        <v>22004</v>
      </c>
      <c r="G4808" s="358" t="s">
        <v>12886</v>
      </c>
      <c r="H4808" s="385">
        <v>11.6</v>
      </c>
      <c r="I4808" s="358" t="s">
        <v>12893</v>
      </c>
      <c r="J4808" s="358" t="s">
        <v>12888</v>
      </c>
      <c r="K4808" s="358" t="s">
        <v>13558</v>
      </c>
      <c r="L4808" s="362">
        <v>41284</v>
      </c>
      <c r="N4808" s="362">
        <v>41284</v>
      </c>
      <c r="P4808" s="356" t="s">
        <v>13605</v>
      </c>
    </row>
    <row r="4809" spans="1:16" x14ac:dyDescent="0.2">
      <c r="A4809" s="356" t="s">
        <v>11680</v>
      </c>
      <c r="B4809" s="356" t="s">
        <v>22005</v>
      </c>
      <c r="C4809" s="358" t="s">
        <v>13578</v>
      </c>
      <c r="D4809" s="358" t="s">
        <v>12931</v>
      </c>
      <c r="E4809" s="358" t="s">
        <v>22006</v>
      </c>
      <c r="G4809" s="358" t="s">
        <v>12886</v>
      </c>
      <c r="H4809" s="385">
        <v>10.08</v>
      </c>
      <c r="I4809" s="358" t="s">
        <v>12893</v>
      </c>
      <c r="J4809" s="358" t="s">
        <v>12888</v>
      </c>
      <c r="K4809" s="358" t="s">
        <v>13558</v>
      </c>
      <c r="L4809" s="362">
        <v>41261</v>
      </c>
      <c r="N4809" s="362">
        <v>41261</v>
      </c>
      <c r="P4809" s="356" t="s">
        <v>13605</v>
      </c>
    </row>
    <row r="4810" spans="1:16" x14ac:dyDescent="0.2">
      <c r="A4810" s="356" t="s">
        <v>11681</v>
      </c>
      <c r="B4810" s="356" t="s">
        <v>22007</v>
      </c>
      <c r="C4810" s="358" t="s">
        <v>12890</v>
      </c>
      <c r="D4810" s="358" t="s">
        <v>12891</v>
      </c>
      <c r="E4810" s="358" t="s">
        <v>14121</v>
      </c>
      <c r="G4810" s="358" t="s">
        <v>12886</v>
      </c>
      <c r="H4810" s="385">
        <v>10</v>
      </c>
      <c r="I4810" s="358" t="s">
        <v>12893</v>
      </c>
      <c r="J4810" s="358" t="s">
        <v>12888</v>
      </c>
      <c r="K4810" s="358" t="s">
        <v>13558</v>
      </c>
      <c r="L4810" s="362">
        <v>41354</v>
      </c>
      <c r="N4810" s="362">
        <v>41354</v>
      </c>
      <c r="P4810" s="356" t="s">
        <v>14019</v>
      </c>
    </row>
    <row r="4811" spans="1:16" x14ac:dyDescent="0.2">
      <c r="A4811" s="356" t="s">
        <v>11682</v>
      </c>
      <c r="B4811" s="356" t="s">
        <v>22008</v>
      </c>
      <c r="C4811" s="358" t="s">
        <v>13378</v>
      </c>
      <c r="D4811" s="358" t="s">
        <v>13379</v>
      </c>
      <c r="E4811" s="358" t="s">
        <v>22009</v>
      </c>
      <c r="G4811" s="358" t="s">
        <v>12886</v>
      </c>
      <c r="H4811" s="385">
        <v>1.92</v>
      </c>
      <c r="I4811" s="358" t="s">
        <v>12893</v>
      </c>
      <c r="J4811" s="358" t="s">
        <v>12888</v>
      </c>
      <c r="K4811" s="358" t="s">
        <v>13558</v>
      </c>
      <c r="L4811" s="362">
        <v>41376</v>
      </c>
      <c r="N4811" s="362">
        <v>41376</v>
      </c>
      <c r="P4811" s="356" t="s">
        <v>14019</v>
      </c>
    </row>
    <row r="4812" spans="1:16" x14ac:dyDescent="0.2">
      <c r="A4812" s="356" t="s">
        <v>11683</v>
      </c>
      <c r="B4812" s="356" t="s">
        <v>22010</v>
      </c>
      <c r="C4812" s="358" t="s">
        <v>13268</v>
      </c>
      <c r="D4812" s="358" t="s">
        <v>12910</v>
      </c>
      <c r="E4812" s="358" t="s">
        <v>22011</v>
      </c>
      <c r="G4812" s="358" t="s">
        <v>12886</v>
      </c>
      <c r="H4812" s="385">
        <v>6.5</v>
      </c>
      <c r="I4812" s="358" t="s">
        <v>12893</v>
      </c>
      <c r="J4812" s="358" t="s">
        <v>12888</v>
      </c>
      <c r="K4812" s="358" t="s">
        <v>13558</v>
      </c>
      <c r="L4812" s="362">
        <v>41386</v>
      </c>
      <c r="N4812" s="362">
        <v>41386</v>
      </c>
      <c r="P4812" s="356" t="s">
        <v>14019</v>
      </c>
    </row>
    <row r="4813" spans="1:16" x14ac:dyDescent="0.2">
      <c r="A4813" s="356" t="s">
        <v>11684</v>
      </c>
      <c r="B4813" s="356" t="s">
        <v>22012</v>
      </c>
      <c r="C4813" s="358" t="s">
        <v>12902</v>
      </c>
      <c r="D4813" s="358" t="s">
        <v>12903</v>
      </c>
      <c r="E4813" s="358" t="s">
        <v>22013</v>
      </c>
      <c r="G4813" s="358" t="s">
        <v>12886</v>
      </c>
      <c r="H4813" s="385">
        <v>6.13</v>
      </c>
      <c r="I4813" s="358" t="s">
        <v>12893</v>
      </c>
      <c r="J4813" s="358" t="s">
        <v>12888</v>
      </c>
      <c r="K4813" s="358" t="s">
        <v>13558</v>
      </c>
      <c r="L4813" s="362">
        <v>41331</v>
      </c>
      <c r="N4813" s="362">
        <v>41331</v>
      </c>
      <c r="P4813" s="356" t="s">
        <v>13605</v>
      </c>
    </row>
    <row r="4814" spans="1:16" x14ac:dyDescent="0.2">
      <c r="A4814" s="356" t="s">
        <v>11685</v>
      </c>
      <c r="B4814" s="356" t="s">
        <v>22014</v>
      </c>
      <c r="C4814" s="358" t="s">
        <v>15229</v>
      </c>
      <c r="D4814" s="358" t="s">
        <v>12984</v>
      </c>
      <c r="E4814" s="358" t="s">
        <v>22015</v>
      </c>
      <c r="G4814" s="358" t="s">
        <v>12886</v>
      </c>
      <c r="H4814" s="385">
        <v>10</v>
      </c>
      <c r="I4814" s="358" t="s">
        <v>12893</v>
      </c>
      <c r="J4814" s="358" t="s">
        <v>12888</v>
      </c>
      <c r="K4814" s="358" t="s">
        <v>13558</v>
      </c>
      <c r="L4814" s="362">
        <v>41100</v>
      </c>
      <c r="N4814" s="362">
        <v>41100</v>
      </c>
      <c r="P4814" s="356" t="s">
        <v>13605</v>
      </c>
    </row>
    <row r="4815" spans="1:16" x14ac:dyDescent="0.2">
      <c r="A4815" s="356" t="s">
        <v>11686</v>
      </c>
      <c r="B4815" s="356" t="s">
        <v>22016</v>
      </c>
      <c r="C4815" s="358" t="s">
        <v>12962</v>
      </c>
      <c r="D4815" s="358" t="s">
        <v>12963</v>
      </c>
      <c r="E4815" s="358" t="s">
        <v>22017</v>
      </c>
      <c r="G4815" s="358" t="s">
        <v>12886</v>
      </c>
      <c r="H4815" s="385">
        <v>7.35</v>
      </c>
      <c r="I4815" s="358" t="s">
        <v>12893</v>
      </c>
      <c r="J4815" s="358" t="s">
        <v>12888</v>
      </c>
      <c r="K4815" s="358" t="s">
        <v>13558</v>
      </c>
      <c r="L4815" s="362">
        <v>41410</v>
      </c>
      <c r="N4815" s="362">
        <v>41410</v>
      </c>
      <c r="P4815" s="356" t="s">
        <v>14019</v>
      </c>
    </row>
    <row r="4816" spans="1:16" x14ac:dyDescent="0.2">
      <c r="A4816" s="356" t="s">
        <v>11687</v>
      </c>
      <c r="B4816" s="356" t="s">
        <v>22018</v>
      </c>
      <c r="C4816" s="358" t="s">
        <v>13599</v>
      </c>
      <c r="D4816" s="358" t="s">
        <v>12931</v>
      </c>
      <c r="E4816" s="358" t="s">
        <v>22019</v>
      </c>
      <c r="G4816" s="358" t="s">
        <v>12886</v>
      </c>
      <c r="H4816" s="385">
        <v>5.2649999999999997</v>
      </c>
      <c r="I4816" s="358" t="s">
        <v>12893</v>
      </c>
      <c r="J4816" s="358" t="s">
        <v>12888</v>
      </c>
      <c r="K4816" s="358" t="s">
        <v>13558</v>
      </c>
      <c r="L4816" s="362">
        <v>41376</v>
      </c>
      <c r="N4816" s="362">
        <v>41376</v>
      </c>
      <c r="P4816" s="356" t="s">
        <v>13605</v>
      </c>
    </row>
    <row r="4817" spans="1:16" x14ac:dyDescent="0.2">
      <c r="A4817" s="356" t="s">
        <v>11688</v>
      </c>
      <c r="B4817" s="356" t="s">
        <v>22020</v>
      </c>
      <c r="C4817" s="358" t="s">
        <v>12902</v>
      </c>
      <c r="D4817" s="358" t="s">
        <v>12903</v>
      </c>
      <c r="E4817" s="358" t="s">
        <v>22021</v>
      </c>
      <c r="G4817" s="358" t="s">
        <v>12886</v>
      </c>
      <c r="H4817" s="385">
        <v>12.25</v>
      </c>
      <c r="I4817" s="358" t="s">
        <v>12893</v>
      </c>
      <c r="J4817" s="358" t="s">
        <v>12888</v>
      </c>
      <c r="K4817" s="358" t="s">
        <v>13558</v>
      </c>
      <c r="L4817" s="362">
        <v>41393</v>
      </c>
      <c r="N4817" s="362">
        <v>41393</v>
      </c>
      <c r="P4817" s="356" t="s">
        <v>14019</v>
      </c>
    </row>
    <row r="4818" spans="1:16" x14ac:dyDescent="0.2">
      <c r="A4818" s="356" t="s">
        <v>11689</v>
      </c>
      <c r="B4818" s="356" t="s">
        <v>22022</v>
      </c>
      <c r="C4818" s="358" t="s">
        <v>13618</v>
      </c>
      <c r="D4818" s="358" t="s">
        <v>12931</v>
      </c>
      <c r="E4818" s="358" t="s">
        <v>17579</v>
      </c>
      <c r="G4818" s="358" t="s">
        <v>12886</v>
      </c>
      <c r="H4818" s="385">
        <v>8</v>
      </c>
      <c r="I4818" s="358" t="s">
        <v>12893</v>
      </c>
      <c r="J4818" s="358" t="s">
        <v>12888</v>
      </c>
      <c r="K4818" s="358" t="s">
        <v>13558</v>
      </c>
      <c r="L4818" s="362">
        <v>41341</v>
      </c>
      <c r="N4818" s="362">
        <v>41341</v>
      </c>
      <c r="P4818" s="356" t="s">
        <v>14019</v>
      </c>
    </row>
    <row r="4819" spans="1:16" x14ac:dyDescent="0.2">
      <c r="A4819" s="356" t="s">
        <v>11690</v>
      </c>
      <c r="B4819" s="356" t="s">
        <v>22023</v>
      </c>
      <c r="C4819" s="358" t="s">
        <v>12930</v>
      </c>
      <c r="D4819" s="358" t="s">
        <v>12931</v>
      </c>
      <c r="E4819" s="358" t="s">
        <v>22024</v>
      </c>
      <c r="G4819" s="358" t="s">
        <v>12886</v>
      </c>
      <c r="H4819" s="385">
        <v>5.51</v>
      </c>
      <c r="I4819" s="358" t="s">
        <v>12893</v>
      </c>
      <c r="J4819" s="358" t="s">
        <v>12888</v>
      </c>
      <c r="K4819" s="358" t="s">
        <v>13558</v>
      </c>
      <c r="L4819" s="362">
        <v>41389</v>
      </c>
      <c r="N4819" s="362">
        <v>41389</v>
      </c>
      <c r="P4819" s="356" t="s">
        <v>14019</v>
      </c>
    </row>
    <row r="4820" spans="1:16" x14ac:dyDescent="0.2">
      <c r="A4820" s="356" t="s">
        <v>11691</v>
      </c>
      <c r="B4820" s="356" t="s">
        <v>22025</v>
      </c>
      <c r="C4820" s="358" t="s">
        <v>12909</v>
      </c>
      <c r="D4820" s="358" t="s">
        <v>12910</v>
      </c>
      <c r="E4820" s="358" t="s">
        <v>13058</v>
      </c>
      <c r="G4820" s="358" t="s">
        <v>12886</v>
      </c>
      <c r="H4820" s="385">
        <v>6.24</v>
      </c>
      <c r="I4820" s="358" t="s">
        <v>12893</v>
      </c>
      <c r="J4820" s="358" t="s">
        <v>12888</v>
      </c>
      <c r="K4820" s="358" t="s">
        <v>13558</v>
      </c>
      <c r="L4820" s="362">
        <v>41361</v>
      </c>
      <c r="N4820" s="362">
        <v>41361</v>
      </c>
      <c r="P4820" s="356" t="s">
        <v>14019</v>
      </c>
    </row>
    <row r="4821" spans="1:16" x14ac:dyDescent="0.2">
      <c r="A4821" s="356" t="s">
        <v>11692</v>
      </c>
      <c r="B4821" s="356" t="s">
        <v>22026</v>
      </c>
      <c r="C4821" s="358" t="s">
        <v>12905</v>
      </c>
      <c r="D4821" s="358" t="s">
        <v>12987</v>
      </c>
      <c r="E4821" s="358" t="s">
        <v>22027</v>
      </c>
      <c r="G4821" s="358" t="s">
        <v>12886</v>
      </c>
      <c r="H4821" s="385">
        <v>4.68</v>
      </c>
      <c r="I4821" s="358" t="s">
        <v>12893</v>
      </c>
      <c r="J4821" s="358" t="s">
        <v>12888</v>
      </c>
      <c r="K4821" s="358" t="s">
        <v>13558</v>
      </c>
      <c r="L4821" s="362">
        <v>41166</v>
      </c>
      <c r="N4821" s="362">
        <v>41166</v>
      </c>
      <c r="P4821" s="356" t="s">
        <v>13605</v>
      </c>
    </row>
    <row r="4822" spans="1:16" x14ac:dyDescent="0.2">
      <c r="A4822" s="356" t="s">
        <v>11693</v>
      </c>
      <c r="B4822" s="356" t="s">
        <v>22028</v>
      </c>
      <c r="C4822" s="358" t="s">
        <v>13120</v>
      </c>
      <c r="D4822" s="358" t="s">
        <v>12984</v>
      </c>
      <c r="E4822" s="358" t="s">
        <v>22029</v>
      </c>
      <c r="G4822" s="358" t="s">
        <v>12886</v>
      </c>
      <c r="H4822" s="385">
        <v>11</v>
      </c>
      <c r="I4822" s="358" t="s">
        <v>12893</v>
      </c>
      <c r="J4822" s="358" t="s">
        <v>12888</v>
      </c>
      <c r="K4822" s="358" t="s">
        <v>13558</v>
      </c>
      <c r="L4822" s="362">
        <v>41423</v>
      </c>
      <c r="N4822" s="362">
        <v>41423</v>
      </c>
      <c r="P4822" s="356" t="s">
        <v>13605</v>
      </c>
    </row>
    <row r="4823" spans="1:16" x14ac:dyDescent="0.2">
      <c r="A4823" s="356" t="s">
        <v>11694</v>
      </c>
      <c r="B4823" s="356" t="s">
        <v>22030</v>
      </c>
      <c r="C4823" s="358" t="s">
        <v>13033</v>
      </c>
      <c r="D4823" s="358" t="s">
        <v>13034</v>
      </c>
      <c r="E4823" s="358" t="s">
        <v>21143</v>
      </c>
      <c r="G4823" s="358" t="s">
        <v>12886</v>
      </c>
      <c r="H4823" s="385">
        <v>8.16</v>
      </c>
      <c r="I4823" s="358" t="s">
        <v>12893</v>
      </c>
      <c r="J4823" s="358" t="s">
        <v>12888</v>
      </c>
      <c r="K4823" s="358" t="s">
        <v>13558</v>
      </c>
      <c r="L4823" s="362">
        <v>41199</v>
      </c>
      <c r="N4823" s="362">
        <v>41199</v>
      </c>
      <c r="P4823" s="356" t="s">
        <v>14019</v>
      </c>
    </row>
    <row r="4824" spans="1:16" x14ac:dyDescent="0.2">
      <c r="A4824" s="356" t="s">
        <v>11695</v>
      </c>
      <c r="B4824" s="356" t="s">
        <v>22031</v>
      </c>
      <c r="C4824" s="358" t="s">
        <v>13393</v>
      </c>
      <c r="D4824" s="358" t="s">
        <v>12973</v>
      </c>
      <c r="E4824" s="358" t="s">
        <v>16691</v>
      </c>
      <c r="G4824" s="358" t="s">
        <v>12886</v>
      </c>
      <c r="H4824" s="385">
        <v>5.64</v>
      </c>
      <c r="I4824" s="358" t="s">
        <v>12893</v>
      </c>
      <c r="J4824" s="358" t="s">
        <v>12888</v>
      </c>
      <c r="K4824" s="358" t="s">
        <v>13558</v>
      </c>
      <c r="L4824" s="362">
        <v>41425</v>
      </c>
      <c r="N4824" s="362">
        <v>41425</v>
      </c>
      <c r="P4824" s="356" t="s">
        <v>14019</v>
      </c>
    </row>
    <row r="4825" spans="1:16" x14ac:dyDescent="0.2">
      <c r="A4825" s="356" t="s">
        <v>11696</v>
      </c>
      <c r="B4825" s="356" t="s">
        <v>22032</v>
      </c>
      <c r="C4825" s="358" t="s">
        <v>13706</v>
      </c>
      <c r="D4825" s="358" t="s">
        <v>12895</v>
      </c>
      <c r="E4825" s="358" t="s">
        <v>22033</v>
      </c>
      <c r="G4825" s="358" t="s">
        <v>12886</v>
      </c>
      <c r="H4825" s="385">
        <v>8</v>
      </c>
      <c r="I4825" s="358" t="s">
        <v>12893</v>
      </c>
      <c r="J4825" s="358" t="s">
        <v>12888</v>
      </c>
      <c r="K4825" s="358" t="s">
        <v>13558</v>
      </c>
      <c r="L4825" s="362">
        <v>41415</v>
      </c>
      <c r="N4825" s="362">
        <v>41415</v>
      </c>
      <c r="P4825" s="356" t="s">
        <v>14019</v>
      </c>
    </row>
    <row r="4826" spans="1:16" x14ac:dyDescent="0.2">
      <c r="A4826" s="356" t="s">
        <v>11697</v>
      </c>
      <c r="B4826" s="356" t="s">
        <v>22034</v>
      </c>
      <c r="C4826" s="358" t="s">
        <v>13037</v>
      </c>
      <c r="D4826" s="358" t="s">
        <v>13038</v>
      </c>
      <c r="E4826" s="358" t="s">
        <v>22035</v>
      </c>
      <c r="G4826" s="358" t="s">
        <v>12886</v>
      </c>
      <c r="H4826" s="385">
        <v>6.72</v>
      </c>
      <c r="I4826" s="358" t="s">
        <v>12893</v>
      </c>
      <c r="J4826" s="358" t="s">
        <v>12888</v>
      </c>
      <c r="K4826" s="358" t="s">
        <v>13558</v>
      </c>
      <c r="L4826" s="362">
        <v>41241</v>
      </c>
      <c r="N4826" s="362">
        <v>41241</v>
      </c>
      <c r="P4826" s="356" t="s">
        <v>13605</v>
      </c>
    </row>
    <row r="4827" spans="1:16" x14ac:dyDescent="0.2">
      <c r="A4827" s="356" t="s">
        <v>11698</v>
      </c>
      <c r="B4827" s="356" t="s">
        <v>22036</v>
      </c>
      <c r="C4827" s="358" t="s">
        <v>12962</v>
      </c>
      <c r="D4827" s="358" t="s">
        <v>12963</v>
      </c>
      <c r="E4827" s="358" t="s">
        <v>22037</v>
      </c>
      <c r="G4827" s="358" t="s">
        <v>12886</v>
      </c>
      <c r="H4827" s="385">
        <v>9.8000000000000007</v>
      </c>
      <c r="I4827" s="358" t="s">
        <v>12893</v>
      </c>
      <c r="J4827" s="358" t="s">
        <v>12888</v>
      </c>
      <c r="K4827" s="358" t="s">
        <v>13558</v>
      </c>
      <c r="L4827" s="362">
        <v>41393</v>
      </c>
      <c r="N4827" s="362">
        <v>41393</v>
      </c>
      <c r="P4827" s="356" t="s">
        <v>14019</v>
      </c>
    </row>
    <row r="4828" spans="1:16" x14ac:dyDescent="0.2">
      <c r="A4828" s="356" t="s">
        <v>11699</v>
      </c>
      <c r="B4828" s="356" t="s">
        <v>22038</v>
      </c>
      <c r="C4828" s="358" t="s">
        <v>12955</v>
      </c>
      <c r="D4828" s="358" t="s">
        <v>12895</v>
      </c>
      <c r="E4828" s="358" t="s">
        <v>22039</v>
      </c>
      <c r="G4828" s="358" t="s">
        <v>12886</v>
      </c>
      <c r="H4828" s="385">
        <v>7.5</v>
      </c>
      <c r="I4828" s="358" t="s">
        <v>12893</v>
      </c>
      <c r="J4828" s="358" t="s">
        <v>12888</v>
      </c>
      <c r="K4828" s="358" t="s">
        <v>13558</v>
      </c>
      <c r="L4828" s="362">
        <v>41232</v>
      </c>
      <c r="N4828" s="362">
        <v>41232</v>
      </c>
      <c r="P4828" s="356" t="s">
        <v>14019</v>
      </c>
    </row>
    <row r="4829" spans="1:16" x14ac:dyDescent="0.2">
      <c r="A4829" s="356" t="s">
        <v>11700</v>
      </c>
      <c r="B4829" s="356" t="s">
        <v>22040</v>
      </c>
      <c r="C4829" s="358" t="s">
        <v>13612</v>
      </c>
      <c r="D4829" s="358" t="s">
        <v>13613</v>
      </c>
      <c r="E4829" s="358" t="s">
        <v>22041</v>
      </c>
      <c r="G4829" s="358" t="s">
        <v>12886</v>
      </c>
      <c r="H4829" s="385">
        <v>7.4</v>
      </c>
      <c r="I4829" s="358" t="s">
        <v>12893</v>
      </c>
      <c r="J4829" s="358" t="s">
        <v>12888</v>
      </c>
      <c r="K4829" s="358" t="s">
        <v>13558</v>
      </c>
      <c r="L4829" s="362">
        <v>41261</v>
      </c>
      <c r="N4829" s="362">
        <v>41261</v>
      </c>
      <c r="P4829" s="356" t="s">
        <v>14019</v>
      </c>
    </row>
    <row r="4830" spans="1:16" x14ac:dyDescent="0.2">
      <c r="A4830" s="356" t="s">
        <v>11701</v>
      </c>
      <c r="B4830" s="356" t="s">
        <v>22042</v>
      </c>
      <c r="C4830" s="358" t="s">
        <v>12905</v>
      </c>
      <c r="D4830" s="358" t="s">
        <v>13075</v>
      </c>
      <c r="E4830" s="358" t="s">
        <v>22043</v>
      </c>
      <c r="G4830" s="358" t="s">
        <v>12886</v>
      </c>
      <c r="H4830" s="385">
        <v>8.6</v>
      </c>
      <c r="I4830" s="358" t="s">
        <v>12893</v>
      </c>
      <c r="J4830" s="358" t="s">
        <v>12888</v>
      </c>
      <c r="K4830" s="358" t="s">
        <v>13558</v>
      </c>
      <c r="L4830" s="362">
        <v>41317</v>
      </c>
      <c r="N4830" s="362">
        <v>41317</v>
      </c>
      <c r="P4830" s="356" t="s">
        <v>13605</v>
      </c>
    </row>
    <row r="4831" spans="1:16" x14ac:dyDescent="0.2">
      <c r="A4831" s="356" t="s">
        <v>11702</v>
      </c>
      <c r="B4831" s="356" t="s">
        <v>22044</v>
      </c>
      <c r="C4831" s="358" t="s">
        <v>14599</v>
      </c>
      <c r="D4831" s="358" t="s">
        <v>12997</v>
      </c>
      <c r="E4831" s="358" t="s">
        <v>22045</v>
      </c>
      <c r="G4831" s="358" t="s">
        <v>12886</v>
      </c>
      <c r="H4831" s="385">
        <v>6.12</v>
      </c>
      <c r="I4831" s="358" t="s">
        <v>12893</v>
      </c>
      <c r="J4831" s="358" t="s">
        <v>12888</v>
      </c>
      <c r="K4831" s="358" t="s">
        <v>13558</v>
      </c>
      <c r="L4831" s="362">
        <v>41363</v>
      </c>
      <c r="N4831" s="362">
        <v>41363</v>
      </c>
      <c r="P4831" s="356" t="s">
        <v>14019</v>
      </c>
    </row>
    <row r="4832" spans="1:16" x14ac:dyDescent="0.2">
      <c r="A4832" s="356" t="s">
        <v>11703</v>
      </c>
      <c r="B4832" s="356" t="s">
        <v>22046</v>
      </c>
      <c r="C4832" s="358" t="s">
        <v>13660</v>
      </c>
      <c r="D4832" s="358" t="s">
        <v>13130</v>
      </c>
      <c r="E4832" s="358" t="s">
        <v>13298</v>
      </c>
      <c r="G4832" s="358" t="s">
        <v>12886</v>
      </c>
      <c r="H4832" s="385">
        <v>8.5749999999999993</v>
      </c>
      <c r="I4832" s="358" t="s">
        <v>12893</v>
      </c>
      <c r="J4832" s="358" t="s">
        <v>12888</v>
      </c>
      <c r="K4832" s="358" t="s">
        <v>13558</v>
      </c>
      <c r="L4832" s="362">
        <v>41360</v>
      </c>
      <c r="N4832" s="362">
        <v>41360</v>
      </c>
      <c r="P4832" s="356" t="s">
        <v>13605</v>
      </c>
    </row>
    <row r="4833" spans="1:16" x14ac:dyDescent="0.2">
      <c r="A4833" s="356" t="s">
        <v>11704</v>
      </c>
      <c r="B4833" s="356" t="s">
        <v>22047</v>
      </c>
      <c r="C4833" s="358" t="s">
        <v>13310</v>
      </c>
      <c r="D4833" s="358" t="s">
        <v>12910</v>
      </c>
      <c r="E4833" s="358" t="s">
        <v>17076</v>
      </c>
      <c r="G4833" s="358" t="s">
        <v>12886</v>
      </c>
      <c r="H4833" s="385">
        <v>7.42</v>
      </c>
      <c r="I4833" s="358" t="s">
        <v>12893</v>
      </c>
      <c r="J4833" s="358" t="s">
        <v>12888</v>
      </c>
      <c r="K4833" s="358" t="s">
        <v>13558</v>
      </c>
      <c r="L4833" s="362">
        <v>41360</v>
      </c>
      <c r="N4833" s="362">
        <v>41360</v>
      </c>
      <c r="P4833" s="356" t="s">
        <v>13605</v>
      </c>
    </row>
    <row r="4834" spans="1:16" x14ac:dyDescent="0.2">
      <c r="A4834" s="356" t="s">
        <v>11705</v>
      </c>
      <c r="B4834" s="356" t="s">
        <v>22048</v>
      </c>
      <c r="C4834" s="358" t="s">
        <v>13868</v>
      </c>
      <c r="D4834" s="358" t="s">
        <v>12919</v>
      </c>
      <c r="E4834" s="358" t="s">
        <v>22049</v>
      </c>
      <c r="G4834" s="358" t="s">
        <v>12886</v>
      </c>
      <c r="H4834" s="385">
        <v>5.88</v>
      </c>
      <c r="I4834" s="358" t="s">
        <v>12893</v>
      </c>
      <c r="J4834" s="358" t="s">
        <v>12888</v>
      </c>
      <c r="K4834" s="358" t="s">
        <v>13558</v>
      </c>
      <c r="L4834" s="362">
        <v>41383</v>
      </c>
      <c r="N4834" s="362">
        <v>41383</v>
      </c>
      <c r="P4834" s="356" t="s">
        <v>14019</v>
      </c>
    </row>
    <row r="4835" spans="1:16" x14ac:dyDescent="0.2">
      <c r="A4835" s="356" t="s">
        <v>11706</v>
      </c>
      <c r="B4835" s="356" t="s">
        <v>22050</v>
      </c>
      <c r="C4835" s="358" t="s">
        <v>14214</v>
      </c>
      <c r="D4835" s="358" t="s">
        <v>12916</v>
      </c>
      <c r="E4835" s="358" t="s">
        <v>22051</v>
      </c>
      <c r="G4835" s="358" t="s">
        <v>12886</v>
      </c>
      <c r="H4835" s="385">
        <v>9.2750000000000004</v>
      </c>
      <c r="I4835" s="358" t="s">
        <v>12893</v>
      </c>
      <c r="J4835" s="358" t="s">
        <v>12888</v>
      </c>
      <c r="K4835" s="358" t="s">
        <v>13558</v>
      </c>
      <c r="L4835" s="362">
        <v>41383</v>
      </c>
      <c r="N4835" s="362">
        <v>41383</v>
      </c>
      <c r="P4835" s="356" t="s">
        <v>13605</v>
      </c>
    </row>
    <row r="4836" spans="1:16" x14ac:dyDescent="0.2">
      <c r="A4836" s="356" t="s">
        <v>11707</v>
      </c>
      <c r="B4836" s="356" t="s">
        <v>22052</v>
      </c>
      <c r="C4836" s="358" t="s">
        <v>13044</v>
      </c>
      <c r="D4836" s="358" t="s">
        <v>13045</v>
      </c>
      <c r="E4836" s="358" t="s">
        <v>22053</v>
      </c>
      <c r="G4836" s="358" t="s">
        <v>12886</v>
      </c>
      <c r="H4836" s="385">
        <v>165.38499999999999</v>
      </c>
      <c r="I4836" s="358" t="s">
        <v>12887</v>
      </c>
      <c r="J4836" s="358" t="s">
        <v>12908</v>
      </c>
      <c r="K4836" s="358" t="s">
        <v>13558</v>
      </c>
      <c r="L4836" s="362">
        <v>41088</v>
      </c>
      <c r="N4836" s="362">
        <v>41088</v>
      </c>
      <c r="P4836" s="356" t="s">
        <v>13318</v>
      </c>
    </row>
    <row r="4837" spans="1:16" x14ac:dyDescent="0.2">
      <c r="A4837" s="356" t="s">
        <v>11708</v>
      </c>
      <c r="B4837" s="356" t="s">
        <v>22054</v>
      </c>
      <c r="C4837" s="358" t="s">
        <v>12975</v>
      </c>
      <c r="D4837" s="358" t="s">
        <v>12976</v>
      </c>
      <c r="E4837" s="358" t="s">
        <v>19003</v>
      </c>
      <c r="G4837" s="358" t="s">
        <v>12886</v>
      </c>
      <c r="H4837" s="385">
        <v>7.6150000000000002</v>
      </c>
      <c r="I4837" s="358" t="s">
        <v>12893</v>
      </c>
      <c r="J4837" s="358" t="s">
        <v>12888</v>
      </c>
      <c r="K4837" s="358" t="s">
        <v>13558</v>
      </c>
      <c r="L4837" s="362">
        <v>41394</v>
      </c>
      <c r="N4837" s="362">
        <v>41394</v>
      </c>
      <c r="P4837" s="356" t="s">
        <v>13605</v>
      </c>
    </row>
    <row r="4838" spans="1:16" x14ac:dyDescent="0.2">
      <c r="A4838" s="356" t="s">
        <v>11709</v>
      </c>
      <c r="B4838" s="356" t="s">
        <v>22055</v>
      </c>
      <c r="C4838" s="358" t="s">
        <v>13621</v>
      </c>
      <c r="D4838" s="358" t="s">
        <v>12960</v>
      </c>
      <c r="E4838" s="358" t="s">
        <v>22056</v>
      </c>
      <c r="G4838" s="358" t="s">
        <v>12886</v>
      </c>
      <c r="H4838" s="385">
        <v>6.2</v>
      </c>
      <c r="I4838" s="358" t="s">
        <v>12893</v>
      </c>
      <c r="J4838" s="358" t="s">
        <v>12888</v>
      </c>
      <c r="K4838" s="358" t="s">
        <v>13558</v>
      </c>
      <c r="L4838" s="362">
        <v>41444</v>
      </c>
      <c r="N4838" s="362">
        <v>41444</v>
      </c>
      <c r="P4838" s="356" t="s">
        <v>14019</v>
      </c>
    </row>
    <row r="4839" spans="1:16" x14ac:dyDescent="0.2">
      <c r="A4839" s="356" t="s">
        <v>11710</v>
      </c>
      <c r="B4839" s="356" t="s">
        <v>22057</v>
      </c>
      <c r="C4839" s="358" t="s">
        <v>13105</v>
      </c>
      <c r="D4839" s="358" t="s">
        <v>13106</v>
      </c>
      <c r="E4839" s="358" t="s">
        <v>22058</v>
      </c>
      <c r="G4839" s="358" t="s">
        <v>12886</v>
      </c>
      <c r="H4839" s="385">
        <v>4.32</v>
      </c>
      <c r="I4839" s="358" t="s">
        <v>12893</v>
      </c>
      <c r="J4839" s="358" t="s">
        <v>12888</v>
      </c>
      <c r="K4839" s="358" t="s">
        <v>13558</v>
      </c>
      <c r="L4839" s="362">
        <v>41361</v>
      </c>
      <c r="N4839" s="362">
        <v>41361</v>
      </c>
      <c r="P4839" s="356" t="s">
        <v>14019</v>
      </c>
    </row>
    <row r="4840" spans="1:16" x14ac:dyDescent="0.2">
      <c r="A4840" s="356" t="s">
        <v>11711</v>
      </c>
      <c r="B4840" s="356" t="s">
        <v>22059</v>
      </c>
      <c r="C4840" s="358" t="s">
        <v>13105</v>
      </c>
      <c r="D4840" s="358" t="s">
        <v>13106</v>
      </c>
      <c r="E4840" s="358" t="s">
        <v>22060</v>
      </c>
      <c r="G4840" s="358" t="s">
        <v>12886</v>
      </c>
      <c r="H4840" s="385">
        <v>4.59</v>
      </c>
      <c r="I4840" s="358" t="s">
        <v>12893</v>
      </c>
      <c r="J4840" s="358" t="s">
        <v>12888</v>
      </c>
      <c r="K4840" s="358" t="s">
        <v>13558</v>
      </c>
      <c r="L4840" s="362">
        <v>41453</v>
      </c>
      <c r="N4840" s="362">
        <v>41453</v>
      </c>
      <c r="P4840" s="356" t="s">
        <v>14019</v>
      </c>
    </row>
    <row r="4841" spans="1:16" x14ac:dyDescent="0.2">
      <c r="A4841" s="356" t="s">
        <v>11712</v>
      </c>
      <c r="B4841" s="356" t="s">
        <v>22061</v>
      </c>
      <c r="C4841" s="358" t="s">
        <v>12938</v>
      </c>
      <c r="D4841" s="358" t="s">
        <v>12939</v>
      </c>
      <c r="E4841" s="358" t="s">
        <v>18008</v>
      </c>
      <c r="G4841" s="358" t="s">
        <v>12886</v>
      </c>
      <c r="H4841" s="385">
        <v>8.58</v>
      </c>
      <c r="I4841" s="358" t="s">
        <v>12893</v>
      </c>
      <c r="J4841" s="358" t="s">
        <v>12888</v>
      </c>
      <c r="K4841" s="358" t="s">
        <v>13558</v>
      </c>
      <c r="L4841" s="362">
        <v>41453</v>
      </c>
      <c r="N4841" s="362">
        <v>41453</v>
      </c>
      <c r="P4841" s="356" t="s">
        <v>14019</v>
      </c>
    </row>
    <row r="4842" spans="1:16" x14ac:dyDescent="0.2">
      <c r="A4842" s="356" t="s">
        <v>11713</v>
      </c>
      <c r="B4842" s="356" t="s">
        <v>22062</v>
      </c>
      <c r="C4842" s="358" t="s">
        <v>13044</v>
      </c>
      <c r="D4842" s="358" t="s">
        <v>13045</v>
      </c>
      <c r="E4842" s="358" t="s">
        <v>19016</v>
      </c>
      <c r="G4842" s="358" t="s">
        <v>12886</v>
      </c>
      <c r="H4842" s="385">
        <v>85.25</v>
      </c>
      <c r="I4842" s="358" t="s">
        <v>12887</v>
      </c>
      <c r="J4842" s="358" t="s">
        <v>12908</v>
      </c>
      <c r="K4842" s="358" t="s">
        <v>13558</v>
      </c>
      <c r="L4842" s="362">
        <v>41454</v>
      </c>
      <c r="N4842" s="362">
        <v>41454</v>
      </c>
      <c r="P4842" s="356" t="s">
        <v>13605</v>
      </c>
    </row>
    <row r="4843" spans="1:16" x14ac:dyDescent="0.2">
      <c r="A4843" s="356" t="s">
        <v>11714</v>
      </c>
      <c r="B4843" s="356" t="s">
        <v>22063</v>
      </c>
      <c r="C4843" s="358" t="s">
        <v>12972</v>
      </c>
      <c r="D4843" s="358" t="s">
        <v>12973</v>
      </c>
      <c r="E4843" s="358" t="s">
        <v>22064</v>
      </c>
      <c r="G4843" s="358" t="s">
        <v>12886</v>
      </c>
      <c r="H4843" s="385">
        <v>6.86</v>
      </c>
      <c r="I4843" s="358" t="s">
        <v>12893</v>
      </c>
      <c r="J4843" s="358" t="s">
        <v>12888</v>
      </c>
      <c r="K4843" s="358" t="s">
        <v>13558</v>
      </c>
      <c r="L4843" s="362">
        <v>41361</v>
      </c>
      <c r="N4843" s="362">
        <v>41361</v>
      </c>
      <c r="P4843" s="356" t="s">
        <v>13605</v>
      </c>
    </row>
    <row r="4844" spans="1:16" x14ac:dyDescent="0.2">
      <c r="A4844" s="356" t="s">
        <v>11715</v>
      </c>
      <c r="B4844" s="356" t="s">
        <v>22065</v>
      </c>
      <c r="C4844" s="358" t="s">
        <v>16004</v>
      </c>
      <c r="D4844" s="358" t="s">
        <v>12919</v>
      </c>
      <c r="E4844" s="358" t="s">
        <v>22066</v>
      </c>
      <c r="G4844" s="358" t="s">
        <v>12886</v>
      </c>
      <c r="H4844" s="385">
        <v>7.2</v>
      </c>
      <c r="I4844" s="358" t="s">
        <v>12893</v>
      </c>
      <c r="J4844" s="358" t="s">
        <v>12888</v>
      </c>
      <c r="K4844" s="358" t="s">
        <v>13558</v>
      </c>
      <c r="L4844" s="362">
        <v>41451</v>
      </c>
      <c r="N4844" s="362">
        <v>41451</v>
      </c>
      <c r="P4844" s="356" t="s">
        <v>13605</v>
      </c>
    </row>
    <row r="4845" spans="1:16" x14ac:dyDescent="0.2">
      <c r="A4845" s="356" t="s">
        <v>11716</v>
      </c>
      <c r="B4845" s="356" t="s">
        <v>22067</v>
      </c>
      <c r="C4845" s="358" t="s">
        <v>16004</v>
      </c>
      <c r="D4845" s="358" t="s">
        <v>12919</v>
      </c>
      <c r="E4845" s="358" t="s">
        <v>22068</v>
      </c>
      <c r="G4845" s="358" t="s">
        <v>12886</v>
      </c>
      <c r="H4845" s="385">
        <v>6</v>
      </c>
      <c r="I4845" s="358" t="s">
        <v>12893</v>
      </c>
      <c r="J4845" s="358" t="s">
        <v>12888</v>
      </c>
      <c r="K4845" s="358" t="s">
        <v>13558</v>
      </c>
      <c r="L4845" s="362">
        <v>41421</v>
      </c>
      <c r="N4845" s="362">
        <v>41421</v>
      </c>
      <c r="P4845" s="356" t="s">
        <v>14019</v>
      </c>
    </row>
    <row r="4846" spans="1:16" x14ac:dyDescent="0.2">
      <c r="A4846" s="356" t="s">
        <v>11717</v>
      </c>
      <c r="B4846" s="356" t="s">
        <v>22069</v>
      </c>
      <c r="C4846" s="358" t="s">
        <v>13783</v>
      </c>
      <c r="D4846" s="358" t="s">
        <v>13015</v>
      </c>
      <c r="E4846" s="358" t="s">
        <v>22070</v>
      </c>
      <c r="G4846" s="358" t="s">
        <v>12886</v>
      </c>
      <c r="H4846" s="385">
        <v>8.5</v>
      </c>
      <c r="I4846" s="358" t="s">
        <v>12893</v>
      </c>
      <c r="J4846" s="358" t="s">
        <v>12888</v>
      </c>
      <c r="K4846" s="358" t="s">
        <v>13558</v>
      </c>
      <c r="L4846" s="362">
        <v>41435</v>
      </c>
      <c r="N4846" s="362">
        <v>41435</v>
      </c>
      <c r="P4846" s="356" t="s">
        <v>14019</v>
      </c>
    </row>
    <row r="4847" spans="1:16" x14ac:dyDescent="0.2">
      <c r="A4847" s="356" t="s">
        <v>11718</v>
      </c>
      <c r="B4847" s="356" t="s">
        <v>22071</v>
      </c>
      <c r="C4847" s="358" t="s">
        <v>15523</v>
      </c>
      <c r="D4847" s="358" t="s">
        <v>12916</v>
      </c>
      <c r="E4847" s="358" t="s">
        <v>22072</v>
      </c>
      <c r="G4847" s="358" t="s">
        <v>12886</v>
      </c>
      <c r="H4847" s="385">
        <v>4.8</v>
      </c>
      <c r="I4847" s="358" t="s">
        <v>12893</v>
      </c>
      <c r="J4847" s="358" t="s">
        <v>12888</v>
      </c>
      <c r="K4847" s="358" t="s">
        <v>13558</v>
      </c>
      <c r="L4847" s="362">
        <v>41423</v>
      </c>
      <c r="N4847" s="362">
        <v>41423</v>
      </c>
      <c r="P4847" s="356" t="s">
        <v>13605</v>
      </c>
    </row>
    <row r="4848" spans="1:16" x14ac:dyDescent="0.2">
      <c r="A4848" s="356" t="s">
        <v>11719</v>
      </c>
      <c r="B4848" s="356" t="s">
        <v>22073</v>
      </c>
      <c r="C4848" s="358" t="s">
        <v>12883</v>
      </c>
      <c r="D4848" s="358" t="s">
        <v>12884</v>
      </c>
      <c r="E4848" s="358" t="s">
        <v>22074</v>
      </c>
      <c r="G4848" s="358" t="s">
        <v>12886</v>
      </c>
      <c r="H4848" s="385">
        <v>8.82</v>
      </c>
      <c r="I4848" s="358" t="s">
        <v>12893</v>
      </c>
      <c r="J4848" s="358" t="s">
        <v>12888</v>
      </c>
      <c r="K4848" s="358" t="s">
        <v>13558</v>
      </c>
      <c r="L4848" s="362">
        <v>41421</v>
      </c>
      <c r="N4848" s="362">
        <v>41421</v>
      </c>
      <c r="P4848" s="356" t="s">
        <v>14019</v>
      </c>
    </row>
    <row r="4849" spans="1:16" x14ac:dyDescent="0.2">
      <c r="A4849" s="356" t="s">
        <v>11720</v>
      </c>
      <c r="B4849" s="356" t="s">
        <v>22075</v>
      </c>
      <c r="C4849" s="358" t="s">
        <v>13585</v>
      </c>
      <c r="D4849" s="358" t="s">
        <v>12910</v>
      </c>
      <c r="E4849" s="358" t="s">
        <v>22076</v>
      </c>
      <c r="G4849" s="358" t="s">
        <v>12886</v>
      </c>
      <c r="H4849" s="385">
        <v>1775.52</v>
      </c>
      <c r="I4849" s="358" t="s">
        <v>12887</v>
      </c>
      <c r="J4849" s="358" t="s">
        <v>12908</v>
      </c>
      <c r="K4849" s="358" t="s">
        <v>13558</v>
      </c>
      <c r="L4849" s="362">
        <v>41274</v>
      </c>
      <c r="N4849" s="362">
        <v>41274</v>
      </c>
      <c r="P4849" s="356" t="s">
        <v>13318</v>
      </c>
    </row>
    <row r="4850" spans="1:16" x14ac:dyDescent="0.2">
      <c r="A4850" s="356" t="s">
        <v>11721</v>
      </c>
      <c r="B4850" s="356" t="s">
        <v>22075</v>
      </c>
      <c r="C4850" s="358" t="s">
        <v>13585</v>
      </c>
      <c r="D4850" s="358" t="s">
        <v>12910</v>
      </c>
      <c r="E4850" s="358" t="s">
        <v>22076</v>
      </c>
      <c r="G4850" s="358" t="s">
        <v>12886</v>
      </c>
      <c r="H4850" s="385">
        <v>3563.28</v>
      </c>
      <c r="I4850" s="358" t="s">
        <v>12887</v>
      </c>
      <c r="J4850" s="358" t="s">
        <v>12908</v>
      </c>
      <c r="K4850" s="358" t="s">
        <v>13558</v>
      </c>
      <c r="L4850" s="362">
        <v>41305</v>
      </c>
      <c r="N4850" s="362">
        <v>41305</v>
      </c>
      <c r="P4850" s="356" t="s">
        <v>13318</v>
      </c>
    </row>
    <row r="4851" spans="1:16" x14ac:dyDescent="0.2">
      <c r="A4851" s="356" t="s">
        <v>11722</v>
      </c>
      <c r="B4851" s="356" t="s">
        <v>22077</v>
      </c>
      <c r="C4851" s="358" t="s">
        <v>14044</v>
      </c>
      <c r="D4851" s="358" t="s">
        <v>12931</v>
      </c>
      <c r="E4851" s="358" t="s">
        <v>22078</v>
      </c>
      <c r="G4851" s="358" t="s">
        <v>12886</v>
      </c>
      <c r="H4851" s="385">
        <v>14.08</v>
      </c>
      <c r="I4851" s="358" t="s">
        <v>12893</v>
      </c>
      <c r="J4851" s="358" t="s">
        <v>12888</v>
      </c>
      <c r="K4851" s="358" t="s">
        <v>13558</v>
      </c>
      <c r="L4851" s="362">
        <v>41409</v>
      </c>
      <c r="N4851" s="362">
        <v>41409</v>
      </c>
      <c r="P4851" s="356" t="s">
        <v>14019</v>
      </c>
    </row>
    <row r="4852" spans="1:16" x14ac:dyDescent="0.2">
      <c r="A4852" s="356" t="s">
        <v>11723</v>
      </c>
      <c r="B4852" s="356" t="s">
        <v>22079</v>
      </c>
      <c r="C4852" s="358" t="s">
        <v>13134</v>
      </c>
      <c r="D4852" s="358" t="s">
        <v>13130</v>
      </c>
      <c r="E4852" s="358" t="s">
        <v>22080</v>
      </c>
      <c r="G4852" s="358" t="s">
        <v>12886</v>
      </c>
      <c r="H4852" s="385">
        <v>8.75</v>
      </c>
      <c r="I4852" s="358" t="s">
        <v>12893</v>
      </c>
      <c r="J4852" s="358" t="s">
        <v>12888</v>
      </c>
      <c r="K4852" s="358" t="s">
        <v>13558</v>
      </c>
      <c r="L4852" s="362">
        <v>41402</v>
      </c>
      <c r="N4852" s="362">
        <v>41402</v>
      </c>
      <c r="P4852" s="356" t="s">
        <v>14019</v>
      </c>
    </row>
    <row r="4853" spans="1:16" x14ac:dyDescent="0.2">
      <c r="A4853" s="356" t="s">
        <v>11724</v>
      </c>
      <c r="B4853" s="356" t="s">
        <v>22081</v>
      </c>
      <c r="C4853" s="358" t="s">
        <v>12905</v>
      </c>
      <c r="D4853" s="358" t="s">
        <v>12951</v>
      </c>
      <c r="E4853" s="358" t="s">
        <v>22082</v>
      </c>
      <c r="G4853" s="358" t="s">
        <v>12886</v>
      </c>
      <c r="H4853" s="385">
        <v>3.02</v>
      </c>
      <c r="I4853" s="358" t="s">
        <v>12893</v>
      </c>
      <c r="J4853" s="358" t="s">
        <v>12888</v>
      </c>
      <c r="K4853" s="358" t="s">
        <v>13558</v>
      </c>
      <c r="L4853" s="362">
        <v>41275</v>
      </c>
      <c r="N4853" s="362">
        <v>41275</v>
      </c>
      <c r="P4853" s="356" t="s">
        <v>14019</v>
      </c>
    </row>
    <row r="4854" spans="1:16" x14ac:dyDescent="0.2">
      <c r="A4854" s="356" t="s">
        <v>11725</v>
      </c>
      <c r="B4854" s="356" t="s">
        <v>22083</v>
      </c>
      <c r="C4854" s="358" t="s">
        <v>13915</v>
      </c>
      <c r="D4854" s="358" t="s">
        <v>12919</v>
      </c>
      <c r="E4854" s="358" t="s">
        <v>22084</v>
      </c>
      <c r="G4854" s="358" t="s">
        <v>12886</v>
      </c>
      <c r="H4854" s="385">
        <v>30</v>
      </c>
      <c r="I4854" s="358" t="s">
        <v>12893</v>
      </c>
      <c r="J4854" s="358" t="s">
        <v>12888</v>
      </c>
      <c r="K4854" s="358" t="s">
        <v>13558</v>
      </c>
      <c r="L4854" s="362">
        <v>41305</v>
      </c>
      <c r="N4854" s="362">
        <v>41305</v>
      </c>
      <c r="P4854" s="356" t="s">
        <v>13605</v>
      </c>
    </row>
    <row r="4855" spans="1:16" x14ac:dyDescent="0.2">
      <c r="A4855" s="356" t="s">
        <v>11726</v>
      </c>
      <c r="B4855" s="356" t="s">
        <v>22085</v>
      </c>
      <c r="C4855" s="358" t="s">
        <v>13915</v>
      </c>
      <c r="D4855" s="358" t="s">
        <v>12919</v>
      </c>
      <c r="E4855" s="358" t="s">
        <v>22084</v>
      </c>
      <c r="G4855" s="358" t="s">
        <v>12886</v>
      </c>
      <c r="H4855" s="385">
        <v>70</v>
      </c>
      <c r="I4855" s="358" t="s">
        <v>12893</v>
      </c>
      <c r="J4855" s="358" t="s">
        <v>12888</v>
      </c>
      <c r="K4855" s="358" t="s">
        <v>13558</v>
      </c>
      <c r="L4855" s="362">
        <v>41304</v>
      </c>
      <c r="N4855" s="362">
        <v>41304</v>
      </c>
      <c r="P4855" s="356" t="s">
        <v>13605</v>
      </c>
    </row>
    <row r="4856" spans="1:16" x14ac:dyDescent="0.2">
      <c r="A4856" s="356" t="s">
        <v>11727</v>
      </c>
      <c r="B4856" s="356" t="s">
        <v>22086</v>
      </c>
      <c r="C4856" s="358" t="s">
        <v>13915</v>
      </c>
      <c r="D4856" s="358" t="s">
        <v>12919</v>
      </c>
      <c r="E4856" s="358" t="s">
        <v>22087</v>
      </c>
      <c r="G4856" s="358" t="s">
        <v>12886</v>
      </c>
      <c r="H4856" s="385">
        <v>7.5</v>
      </c>
      <c r="I4856" s="358" t="s">
        <v>12893</v>
      </c>
      <c r="J4856" s="358" t="s">
        <v>12888</v>
      </c>
      <c r="K4856" s="358" t="s">
        <v>13558</v>
      </c>
      <c r="L4856" s="362">
        <v>41304</v>
      </c>
      <c r="N4856" s="362">
        <v>41304</v>
      </c>
      <c r="P4856" s="356" t="s">
        <v>13605</v>
      </c>
    </row>
    <row r="4857" spans="1:16" x14ac:dyDescent="0.2">
      <c r="A4857" s="356" t="s">
        <v>11728</v>
      </c>
      <c r="B4857" s="356" t="s">
        <v>22088</v>
      </c>
      <c r="C4857" s="358" t="s">
        <v>13915</v>
      </c>
      <c r="D4857" s="358" t="s">
        <v>12919</v>
      </c>
      <c r="E4857" s="358" t="s">
        <v>22087</v>
      </c>
      <c r="G4857" s="358" t="s">
        <v>12886</v>
      </c>
      <c r="H4857" s="385">
        <v>23.75</v>
      </c>
      <c r="I4857" s="358" t="s">
        <v>12893</v>
      </c>
      <c r="J4857" s="358" t="s">
        <v>12888</v>
      </c>
      <c r="K4857" s="358" t="s">
        <v>13558</v>
      </c>
      <c r="L4857" s="362">
        <v>41304</v>
      </c>
      <c r="N4857" s="362">
        <v>41304</v>
      </c>
      <c r="P4857" s="356" t="s">
        <v>13605</v>
      </c>
    </row>
    <row r="4858" spans="1:16" x14ac:dyDescent="0.2">
      <c r="A4858" s="356" t="s">
        <v>11729</v>
      </c>
      <c r="B4858" s="356" t="s">
        <v>22089</v>
      </c>
      <c r="C4858" s="358" t="s">
        <v>12915</v>
      </c>
      <c r="D4858" s="358" t="s">
        <v>12916</v>
      </c>
      <c r="E4858" s="358" t="s">
        <v>18150</v>
      </c>
      <c r="G4858" s="358" t="s">
        <v>12886</v>
      </c>
      <c r="H4858" s="385">
        <v>5.46</v>
      </c>
      <c r="I4858" s="358" t="s">
        <v>12893</v>
      </c>
      <c r="J4858" s="358" t="s">
        <v>12888</v>
      </c>
      <c r="K4858" s="358" t="s">
        <v>13558</v>
      </c>
      <c r="L4858" s="362">
        <v>41394</v>
      </c>
      <c r="N4858" s="362">
        <v>41394</v>
      </c>
      <c r="P4858" s="356" t="s">
        <v>14019</v>
      </c>
    </row>
    <row r="4859" spans="1:16" x14ac:dyDescent="0.2">
      <c r="A4859" s="356" t="s">
        <v>11730</v>
      </c>
      <c r="B4859" s="356" t="s">
        <v>14677</v>
      </c>
      <c r="C4859" s="358" t="s">
        <v>13031</v>
      </c>
      <c r="D4859" s="358" t="s">
        <v>12960</v>
      </c>
      <c r="E4859" s="358" t="s">
        <v>22090</v>
      </c>
      <c r="G4859" s="358" t="s">
        <v>12886</v>
      </c>
      <c r="H4859" s="385">
        <v>1.96</v>
      </c>
      <c r="I4859" s="358" t="s">
        <v>12893</v>
      </c>
      <c r="J4859" s="358" t="s">
        <v>12888</v>
      </c>
      <c r="K4859" s="358" t="s">
        <v>13558</v>
      </c>
      <c r="L4859" s="362">
        <v>41151</v>
      </c>
      <c r="N4859" s="362">
        <v>41151</v>
      </c>
      <c r="P4859" s="356" t="s">
        <v>14019</v>
      </c>
    </row>
    <row r="4860" spans="1:16" x14ac:dyDescent="0.2">
      <c r="A4860" s="356" t="s">
        <v>11731</v>
      </c>
      <c r="B4860" s="356" t="s">
        <v>14677</v>
      </c>
      <c r="C4860" s="358" t="s">
        <v>13031</v>
      </c>
      <c r="D4860" s="358" t="s">
        <v>12960</v>
      </c>
      <c r="E4860" s="358" t="s">
        <v>14678</v>
      </c>
      <c r="G4860" s="358" t="s">
        <v>12886</v>
      </c>
      <c r="H4860" s="385">
        <v>4</v>
      </c>
      <c r="I4860" s="358" t="s">
        <v>12893</v>
      </c>
      <c r="J4860" s="358" t="s">
        <v>12888</v>
      </c>
      <c r="K4860" s="358" t="s">
        <v>13558</v>
      </c>
      <c r="L4860" s="362">
        <v>41422</v>
      </c>
      <c r="N4860" s="362">
        <v>41422</v>
      </c>
      <c r="P4860" s="356" t="s">
        <v>14019</v>
      </c>
    </row>
    <row r="4861" spans="1:16" x14ac:dyDescent="0.2">
      <c r="A4861" s="356" t="s">
        <v>11732</v>
      </c>
      <c r="B4861" s="356" t="s">
        <v>22091</v>
      </c>
      <c r="C4861" s="358" t="s">
        <v>13176</v>
      </c>
      <c r="D4861" s="358" t="s">
        <v>13177</v>
      </c>
      <c r="E4861" s="358" t="s">
        <v>22092</v>
      </c>
      <c r="G4861" s="358" t="s">
        <v>12886</v>
      </c>
      <c r="H4861" s="385">
        <v>4.08</v>
      </c>
      <c r="I4861" s="358" t="s">
        <v>12893</v>
      </c>
      <c r="J4861" s="358" t="s">
        <v>12888</v>
      </c>
      <c r="K4861" s="358" t="s">
        <v>13558</v>
      </c>
      <c r="L4861" s="362">
        <v>41423</v>
      </c>
      <c r="N4861" s="362">
        <v>41423</v>
      </c>
      <c r="P4861" s="356" t="s">
        <v>14019</v>
      </c>
    </row>
    <row r="4862" spans="1:16" x14ac:dyDescent="0.2">
      <c r="A4862" s="356" t="s">
        <v>11733</v>
      </c>
      <c r="B4862" s="356" t="s">
        <v>22093</v>
      </c>
      <c r="C4862" s="358" t="s">
        <v>13353</v>
      </c>
      <c r="D4862" s="358" t="s">
        <v>12919</v>
      </c>
      <c r="E4862" s="358" t="s">
        <v>22094</v>
      </c>
      <c r="G4862" s="358" t="s">
        <v>12886</v>
      </c>
      <c r="H4862" s="385">
        <v>4.8</v>
      </c>
      <c r="I4862" s="358" t="s">
        <v>12893</v>
      </c>
      <c r="J4862" s="358" t="s">
        <v>12888</v>
      </c>
      <c r="K4862" s="358" t="s">
        <v>13558</v>
      </c>
      <c r="L4862" s="362">
        <v>41384</v>
      </c>
      <c r="N4862" s="362">
        <v>41384</v>
      </c>
      <c r="P4862" s="356" t="s">
        <v>13605</v>
      </c>
    </row>
    <row r="4863" spans="1:16" x14ac:dyDescent="0.2">
      <c r="A4863" s="356" t="s">
        <v>11734</v>
      </c>
      <c r="B4863" s="356" t="s">
        <v>22095</v>
      </c>
      <c r="C4863" s="358" t="s">
        <v>13082</v>
      </c>
      <c r="D4863" s="358" t="s">
        <v>12919</v>
      </c>
      <c r="E4863" s="358" t="s">
        <v>22096</v>
      </c>
      <c r="G4863" s="358" t="s">
        <v>12886</v>
      </c>
      <c r="H4863" s="385">
        <v>4.16</v>
      </c>
      <c r="I4863" s="358" t="s">
        <v>12893</v>
      </c>
      <c r="J4863" s="358" t="s">
        <v>12888</v>
      </c>
      <c r="K4863" s="358" t="s">
        <v>13558</v>
      </c>
      <c r="L4863" s="362">
        <v>41348</v>
      </c>
      <c r="N4863" s="362">
        <v>41348</v>
      </c>
      <c r="P4863" s="356" t="s">
        <v>13605</v>
      </c>
    </row>
    <row r="4864" spans="1:16" x14ac:dyDescent="0.2">
      <c r="A4864" s="356" t="s">
        <v>11735</v>
      </c>
      <c r="B4864" s="356" t="s">
        <v>22097</v>
      </c>
      <c r="C4864" s="358" t="s">
        <v>13017</v>
      </c>
      <c r="D4864" s="358" t="s">
        <v>13018</v>
      </c>
      <c r="E4864" s="358" t="s">
        <v>22098</v>
      </c>
      <c r="G4864" s="358" t="s">
        <v>12886</v>
      </c>
      <c r="H4864" s="385">
        <v>8.64</v>
      </c>
      <c r="I4864" s="358" t="s">
        <v>12893</v>
      </c>
      <c r="J4864" s="358" t="s">
        <v>12888</v>
      </c>
      <c r="K4864" s="358" t="s">
        <v>13558</v>
      </c>
      <c r="L4864" s="362">
        <v>41200</v>
      </c>
      <c r="N4864" s="362">
        <v>41200</v>
      </c>
      <c r="P4864" s="356" t="s">
        <v>13605</v>
      </c>
    </row>
    <row r="4865" spans="1:16" x14ac:dyDescent="0.2">
      <c r="A4865" s="356" t="s">
        <v>11736</v>
      </c>
      <c r="B4865" s="356" t="s">
        <v>22099</v>
      </c>
      <c r="C4865" s="358" t="s">
        <v>12905</v>
      </c>
      <c r="D4865" s="358" t="s">
        <v>12951</v>
      </c>
      <c r="E4865" s="358" t="s">
        <v>22100</v>
      </c>
      <c r="G4865" s="358" t="s">
        <v>12886</v>
      </c>
      <c r="H4865" s="385">
        <v>7.6050000000000004</v>
      </c>
      <c r="I4865" s="358" t="s">
        <v>12893</v>
      </c>
      <c r="J4865" s="358" t="s">
        <v>12888</v>
      </c>
      <c r="K4865" s="358" t="s">
        <v>13558</v>
      </c>
      <c r="L4865" s="362">
        <v>41383</v>
      </c>
      <c r="N4865" s="362">
        <v>41383</v>
      </c>
      <c r="P4865" s="356" t="s">
        <v>13605</v>
      </c>
    </row>
    <row r="4866" spans="1:16" x14ac:dyDescent="0.2">
      <c r="A4866" s="356" t="s">
        <v>11737</v>
      </c>
      <c r="B4866" s="356" t="s">
        <v>22101</v>
      </c>
      <c r="C4866" s="358" t="s">
        <v>12975</v>
      </c>
      <c r="D4866" s="358" t="s">
        <v>12976</v>
      </c>
      <c r="E4866" s="358" t="s">
        <v>16372</v>
      </c>
      <c r="G4866" s="358" t="s">
        <v>12886</v>
      </c>
      <c r="H4866" s="385">
        <v>41</v>
      </c>
      <c r="I4866" s="358" t="s">
        <v>12893</v>
      </c>
      <c r="J4866" s="358" t="s">
        <v>12888</v>
      </c>
      <c r="K4866" s="358" t="s">
        <v>13558</v>
      </c>
      <c r="L4866" s="362">
        <v>41441</v>
      </c>
      <c r="N4866" s="362">
        <v>41441</v>
      </c>
      <c r="P4866" s="356" t="s">
        <v>13605</v>
      </c>
    </row>
    <row r="4867" spans="1:16" x14ac:dyDescent="0.2">
      <c r="A4867" s="356" t="s">
        <v>11738</v>
      </c>
      <c r="B4867" s="356" t="s">
        <v>22102</v>
      </c>
      <c r="C4867" s="358" t="s">
        <v>13915</v>
      </c>
      <c r="D4867" s="358" t="s">
        <v>12919</v>
      </c>
      <c r="E4867" s="358" t="s">
        <v>22103</v>
      </c>
      <c r="G4867" s="358" t="s">
        <v>12886</v>
      </c>
      <c r="H4867" s="385">
        <v>13.23</v>
      </c>
      <c r="I4867" s="358" t="s">
        <v>12893</v>
      </c>
      <c r="J4867" s="358" t="s">
        <v>12888</v>
      </c>
      <c r="K4867" s="358" t="s">
        <v>13558</v>
      </c>
      <c r="L4867" s="362">
        <v>41422</v>
      </c>
      <c r="N4867" s="362">
        <v>41422</v>
      </c>
      <c r="P4867" s="356" t="s">
        <v>13605</v>
      </c>
    </row>
    <row r="4868" spans="1:16" x14ac:dyDescent="0.2">
      <c r="A4868" s="356" t="s">
        <v>11739</v>
      </c>
      <c r="B4868" s="356" t="s">
        <v>22104</v>
      </c>
      <c r="C4868" s="358" t="s">
        <v>13182</v>
      </c>
      <c r="D4868" s="358" t="s">
        <v>12910</v>
      </c>
      <c r="E4868" s="358" t="s">
        <v>22105</v>
      </c>
      <c r="G4868" s="358" t="s">
        <v>12886</v>
      </c>
      <c r="H4868" s="385">
        <v>7.65</v>
      </c>
      <c r="I4868" s="358" t="s">
        <v>12893</v>
      </c>
      <c r="J4868" s="358" t="s">
        <v>12888</v>
      </c>
      <c r="K4868" s="358" t="s">
        <v>13558</v>
      </c>
      <c r="L4868" s="362">
        <v>41454</v>
      </c>
      <c r="N4868" s="362">
        <v>41454</v>
      </c>
      <c r="P4868" s="356" t="s">
        <v>14019</v>
      </c>
    </row>
    <row r="4869" spans="1:16" x14ac:dyDescent="0.2">
      <c r="A4869" s="356" t="s">
        <v>11740</v>
      </c>
      <c r="B4869" s="356" t="s">
        <v>22106</v>
      </c>
      <c r="C4869" s="358" t="s">
        <v>14044</v>
      </c>
      <c r="D4869" s="358" t="s">
        <v>12931</v>
      </c>
      <c r="E4869" s="358" t="s">
        <v>15327</v>
      </c>
      <c r="G4869" s="358" t="s">
        <v>12886</v>
      </c>
      <c r="H4869" s="385">
        <v>132.47999999999999</v>
      </c>
      <c r="I4869" s="358" t="s">
        <v>12887</v>
      </c>
      <c r="J4869" s="358" t="s">
        <v>12888</v>
      </c>
      <c r="K4869" s="358" t="s">
        <v>13558</v>
      </c>
      <c r="L4869" s="362">
        <v>41394</v>
      </c>
      <c r="N4869" s="362">
        <v>41394</v>
      </c>
      <c r="P4869" s="356" t="s">
        <v>13318</v>
      </c>
    </row>
    <row r="4870" spans="1:16" x14ac:dyDescent="0.2">
      <c r="A4870" s="356" t="s">
        <v>11741</v>
      </c>
      <c r="B4870" s="356" t="s">
        <v>22107</v>
      </c>
      <c r="C4870" s="358" t="s">
        <v>15268</v>
      </c>
      <c r="D4870" s="358" t="s">
        <v>12919</v>
      </c>
      <c r="E4870" s="358" t="s">
        <v>22108</v>
      </c>
      <c r="G4870" s="358" t="s">
        <v>12886</v>
      </c>
      <c r="H4870" s="385">
        <v>9.5549999999999997</v>
      </c>
      <c r="I4870" s="358" t="s">
        <v>12893</v>
      </c>
      <c r="J4870" s="358" t="s">
        <v>12888</v>
      </c>
      <c r="K4870" s="358" t="s">
        <v>13558</v>
      </c>
      <c r="L4870" s="362">
        <v>41181</v>
      </c>
      <c r="N4870" s="362">
        <v>41181</v>
      </c>
      <c r="P4870" s="356" t="s">
        <v>14019</v>
      </c>
    </row>
    <row r="4871" spans="1:16" x14ac:dyDescent="0.2">
      <c r="A4871" s="356" t="s">
        <v>11742</v>
      </c>
      <c r="B4871" s="356" t="s">
        <v>22109</v>
      </c>
      <c r="C4871" s="358" t="s">
        <v>13344</v>
      </c>
      <c r="D4871" s="358" t="s">
        <v>12931</v>
      </c>
      <c r="E4871" s="358" t="s">
        <v>22110</v>
      </c>
      <c r="G4871" s="358" t="s">
        <v>12886</v>
      </c>
      <c r="H4871" s="385">
        <v>12.65</v>
      </c>
      <c r="I4871" s="358" t="s">
        <v>12893</v>
      </c>
      <c r="J4871" s="358" t="s">
        <v>12888</v>
      </c>
      <c r="K4871" s="358" t="s">
        <v>13558</v>
      </c>
      <c r="L4871" s="362">
        <v>41240</v>
      </c>
      <c r="N4871" s="362">
        <v>41240</v>
      </c>
      <c r="P4871" s="356" t="s">
        <v>14019</v>
      </c>
    </row>
    <row r="4872" spans="1:16" x14ac:dyDescent="0.2">
      <c r="A4872" s="356" t="s">
        <v>11743</v>
      </c>
      <c r="B4872" s="356" t="s">
        <v>22111</v>
      </c>
      <c r="C4872" s="358" t="s">
        <v>13158</v>
      </c>
      <c r="D4872" s="358" t="s">
        <v>12931</v>
      </c>
      <c r="E4872" s="358" t="s">
        <v>22112</v>
      </c>
      <c r="G4872" s="358" t="s">
        <v>12886</v>
      </c>
      <c r="H4872" s="385">
        <v>7.39</v>
      </c>
      <c r="I4872" s="358" t="s">
        <v>12893</v>
      </c>
      <c r="J4872" s="358" t="s">
        <v>12888</v>
      </c>
      <c r="K4872" s="358" t="s">
        <v>13558</v>
      </c>
      <c r="L4872" s="362">
        <v>41305</v>
      </c>
      <c r="N4872" s="362">
        <v>41305</v>
      </c>
      <c r="P4872" s="356" t="s">
        <v>13605</v>
      </c>
    </row>
    <row r="4873" spans="1:16" x14ac:dyDescent="0.2">
      <c r="A4873" s="356" t="s">
        <v>11744</v>
      </c>
      <c r="B4873" s="356" t="s">
        <v>22113</v>
      </c>
      <c r="C4873" s="358" t="s">
        <v>12883</v>
      </c>
      <c r="D4873" s="358" t="s">
        <v>12884</v>
      </c>
      <c r="E4873" s="358" t="s">
        <v>22114</v>
      </c>
      <c r="G4873" s="358" t="s">
        <v>12886</v>
      </c>
      <c r="H4873" s="385">
        <v>5.88</v>
      </c>
      <c r="I4873" s="358" t="s">
        <v>12893</v>
      </c>
      <c r="J4873" s="358" t="s">
        <v>12888</v>
      </c>
      <c r="K4873" s="358" t="s">
        <v>13558</v>
      </c>
      <c r="L4873" s="362">
        <v>41305</v>
      </c>
      <c r="N4873" s="362">
        <v>41305</v>
      </c>
      <c r="P4873" s="356" t="s">
        <v>14019</v>
      </c>
    </row>
    <row r="4874" spans="1:16" x14ac:dyDescent="0.2">
      <c r="A4874" s="356" t="s">
        <v>11745</v>
      </c>
      <c r="B4874" s="356" t="s">
        <v>22115</v>
      </c>
      <c r="C4874" s="358" t="s">
        <v>14786</v>
      </c>
      <c r="D4874" s="358" t="s">
        <v>12984</v>
      </c>
      <c r="E4874" s="358" t="s">
        <v>22116</v>
      </c>
      <c r="G4874" s="358" t="s">
        <v>12886</v>
      </c>
      <c r="H4874" s="385">
        <v>17.89</v>
      </c>
      <c r="I4874" s="358" t="s">
        <v>12893</v>
      </c>
      <c r="J4874" s="358" t="s">
        <v>12888</v>
      </c>
      <c r="K4874" s="358" t="s">
        <v>13558</v>
      </c>
      <c r="L4874" s="362">
        <v>41305</v>
      </c>
      <c r="N4874" s="362">
        <v>41305</v>
      </c>
      <c r="P4874" s="356" t="s">
        <v>13605</v>
      </c>
    </row>
    <row r="4875" spans="1:16" x14ac:dyDescent="0.2">
      <c r="A4875" s="356" t="s">
        <v>11746</v>
      </c>
      <c r="B4875" s="356" t="s">
        <v>22117</v>
      </c>
      <c r="C4875" s="358" t="s">
        <v>12970</v>
      </c>
      <c r="D4875" s="358" t="s">
        <v>12895</v>
      </c>
      <c r="E4875" s="358" t="s">
        <v>22118</v>
      </c>
      <c r="G4875" s="358" t="s">
        <v>12886</v>
      </c>
      <c r="H4875" s="385">
        <v>14.7</v>
      </c>
      <c r="I4875" s="358" t="s">
        <v>12893</v>
      </c>
      <c r="J4875" s="358" t="s">
        <v>12888</v>
      </c>
      <c r="K4875" s="358" t="s">
        <v>13558</v>
      </c>
      <c r="L4875" s="362">
        <v>41333</v>
      </c>
      <c r="N4875" s="362">
        <v>41333</v>
      </c>
      <c r="P4875" s="356" t="s">
        <v>13605</v>
      </c>
    </row>
    <row r="4876" spans="1:16" x14ac:dyDescent="0.2">
      <c r="A4876" s="356" t="s">
        <v>11747</v>
      </c>
      <c r="B4876" s="356" t="s">
        <v>22119</v>
      </c>
      <c r="C4876" s="358" t="s">
        <v>12921</v>
      </c>
      <c r="D4876" s="358" t="s">
        <v>12922</v>
      </c>
      <c r="E4876" s="358" t="s">
        <v>22120</v>
      </c>
      <c r="G4876" s="358" t="s">
        <v>12886</v>
      </c>
      <c r="H4876" s="385">
        <v>29.8</v>
      </c>
      <c r="I4876" s="358" t="s">
        <v>12893</v>
      </c>
      <c r="J4876" s="358" t="s">
        <v>12888</v>
      </c>
      <c r="K4876" s="358" t="s">
        <v>13558</v>
      </c>
      <c r="L4876" s="362">
        <v>41361</v>
      </c>
      <c r="N4876" s="362">
        <v>41361</v>
      </c>
      <c r="P4876" s="356" t="s">
        <v>13605</v>
      </c>
    </row>
    <row r="4877" spans="1:16" x14ac:dyDescent="0.2">
      <c r="A4877" s="356" t="s">
        <v>11748</v>
      </c>
      <c r="B4877" s="356" t="s">
        <v>22121</v>
      </c>
      <c r="C4877" s="358" t="s">
        <v>13089</v>
      </c>
      <c r="D4877" s="358" t="s">
        <v>12997</v>
      </c>
      <c r="E4877" s="358" t="s">
        <v>22122</v>
      </c>
      <c r="G4877" s="358" t="s">
        <v>12886</v>
      </c>
      <c r="H4877" s="385">
        <v>5.88</v>
      </c>
      <c r="I4877" s="358" t="s">
        <v>12893</v>
      </c>
      <c r="J4877" s="358" t="s">
        <v>12888</v>
      </c>
      <c r="K4877" s="358" t="s">
        <v>13558</v>
      </c>
      <c r="L4877" s="362">
        <v>41333</v>
      </c>
      <c r="N4877" s="362">
        <v>41333</v>
      </c>
      <c r="P4877" s="356" t="s">
        <v>13605</v>
      </c>
    </row>
    <row r="4878" spans="1:16" x14ac:dyDescent="0.2">
      <c r="A4878" s="356" t="s">
        <v>11749</v>
      </c>
      <c r="B4878" s="356" t="s">
        <v>22123</v>
      </c>
      <c r="C4878" s="358" t="s">
        <v>17063</v>
      </c>
      <c r="D4878" s="358" t="s">
        <v>13034</v>
      </c>
      <c r="E4878" s="358" t="s">
        <v>22124</v>
      </c>
      <c r="G4878" s="358" t="s">
        <v>12886</v>
      </c>
      <c r="H4878" s="385">
        <v>8.64</v>
      </c>
      <c r="I4878" s="358" t="s">
        <v>12893</v>
      </c>
      <c r="J4878" s="358" t="s">
        <v>12888</v>
      </c>
      <c r="K4878" s="358" t="s">
        <v>13558</v>
      </c>
      <c r="L4878" s="362">
        <v>41348</v>
      </c>
      <c r="N4878" s="362">
        <v>41348</v>
      </c>
      <c r="P4878" s="356" t="s">
        <v>13605</v>
      </c>
    </row>
    <row r="4879" spans="1:16" x14ac:dyDescent="0.2">
      <c r="A4879" s="356" t="s">
        <v>11750</v>
      </c>
      <c r="B4879" s="356" t="s">
        <v>22125</v>
      </c>
      <c r="C4879" s="358" t="s">
        <v>13783</v>
      </c>
      <c r="D4879" s="358" t="s">
        <v>13015</v>
      </c>
      <c r="E4879" s="358" t="s">
        <v>16185</v>
      </c>
      <c r="G4879" s="358" t="s">
        <v>12886</v>
      </c>
      <c r="H4879" s="385">
        <v>29.8</v>
      </c>
      <c r="I4879" s="358" t="s">
        <v>12893</v>
      </c>
      <c r="J4879" s="358" t="s">
        <v>12888</v>
      </c>
      <c r="K4879" s="358" t="s">
        <v>13558</v>
      </c>
      <c r="L4879" s="362">
        <v>41361</v>
      </c>
      <c r="N4879" s="362">
        <v>41361</v>
      </c>
      <c r="P4879" s="356" t="s">
        <v>13605</v>
      </c>
    </row>
    <row r="4880" spans="1:16" x14ac:dyDescent="0.2">
      <c r="A4880" s="356" t="s">
        <v>11751</v>
      </c>
      <c r="B4880" s="356" t="s">
        <v>22126</v>
      </c>
      <c r="C4880" s="358" t="s">
        <v>13621</v>
      </c>
      <c r="D4880" s="358" t="s">
        <v>12960</v>
      </c>
      <c r="E4880" s="358" t="s">
        <v>22127</v>
      </c>
      <c r="G4880" s="358" t="s">
        <v>12886</v>
      </c>
      <c r="H4880" s="385">
        <v>9.36</v>
      </c>
      <c r="I4880" s="358" t="s">
        <v>12893</v>
      </c>
      <c r="J4880" s="358" t="s">
        <v>12888</v>
      </c>
      <c r="K4880" s="358" t="s">
        <v>13558</v>
      </c>
      <c r="L4880" s="362">
        <v>41438</v>
      </c>
      <c r="N4880" s="362">
        <v>41438</v>
      </c>
      <c r="P4880" s="356" t="s">
        <v>13605</v>
      </c>
    </row>
    <row r="4881" spans="1:16" x14ac:dyDescent="0.2">
      <c r="A4881" s="356" t="s">
        <v>11752</v>
      </c>
      <c r="B4881" s="356" t="s">
        <v>22128</v>
      </c>
      <c r="C4881" s="358" t="s">
        <v>12930</v>
      </c>
      <c r="D4881" s="358" t="s">
        <v>12931</v>
      </c>
      <c r="E4881" s="358" t="s">
        <v>22129</v>
      </c>
      <c r="G4881" s="358" t="s">
        <v>12886</v>
      </c>
      <c r="H4881" s="385">
        <v>4.4000000000000004</v>
      </c>
      <c r="I4881" s="358" t="s">
        <v>12893</v>
      </c>
      <c r="J4881" s="358" t="s">
        <v>12888</v>
      </c>
      <c r="K4881" s="358" t="s">
        <v>13558</v>
      </c>
      <c r="L4881" s="362">
        <v>41366</v>
      </c>
      <c r="N4881" s="362">
        <v>41366</v>
      </c>
      <c r="P4881" s="356" t="s">
        <v>14019</v>
      </c>
    </row>
    <row r="4882" spans="1:16" x14ac:dyDescent="0.2">
      <c r="A4882" s="356" t="s">
        <v>11753</v>
      </c>
      <c r="B4882" s="356" t="s">
        <v>22130</v>
      </c>
      <c r="C4882" s="358" t="s">
        <v>12991</v>
      </c>
      <c r="D4882" s="358" t="s">
        <v>12992</v>
      </c>
      <c r="E4882" s="358" t="s">
        <v>22131</v>
      </c>
      <c r="G4882" s="358" t="s">
        <v>12886</v>
      </c>
      <c r="H4882" s="385">
        <v>5.6349999999999998</v>
      </c>
      <c r="I4882" s="358" t="s">
        <v>12893</v>
      </c>
      <c r="J4882" s="358" t="s">
        <v>12888</v>
      </c>
      <c r="K4882" s="358" t="s">
        <v>13558</v>
      </c>
      <c r="L4882" s="362">
        <v>41376</v>
      </c>
      <c r="N4882" s="362">
        <v>41376</v>
      </c>
      <c r="P4882" s="356" t="s">
        <v>14019</v>
      </c>
    </row>
    <row r="4883" spans="1:16" x14ac:dyDescent="0.2">
      <c r="A4883" s="356" t="s">
        <v>11754</v>
      </c>
      <c r="B4883" s="356" t="s">
        <v>22132</v>
      </c>
      <c r="C4883" s="358" t="s">
        <v>13176</v>
      </c>
      <c r="D4883" s="358" t="s">
        <v>13177</v>
      </c>
      <c r="E4883" s="358" t="s">
        <v>22133</v>
      </c>
      <c r="G4883" s="358" t="s">
        <v>12886</v>
      </c>
      <c r="H4883" s="385">
        <v>7.8</v>
      </c>
      <c r="I4883" s="358" t="s">
        <v>12893</v>
      </c>
      <c r="J4883" s="358" t="s">
        <v>12888</v>
      </c>
      <c r="K4883" s="358" t="s">
        <v>13558</v>
      </c>
      <c r="L4883" s="362">
        <v>41372</v>
      </c>
      <c r="N4883" s="362">
        <v>41372</v>
      </c>
      <c r="P4883" s="356" t="s">
        <v>13605</v>
      </c>
    </row>
    <row r="4884" spans="1:16" x14ac:dyDescent="0.2">
      <c r="A4884" s="356" t="s">
        <v>11755</v>
      </c>
      <c r="B4884" s="356" t="s">
        <v>22134</v>
      </c>
      <c r="C4884" s="358" t="s">
        <v>13668</v>
      </c>
      <c r="D4884" s="358" t="s">
        <v>12916</v>
      </c>
      <c r="E4884" s="358" t="s">
        <v>22135</v>
      </c>
      <c r="G4884" s="358" t="s">
        <v>12886</v>
      </c>
      <c r="H4884" s="385">
        <v>10.29</v>
      </c>
      <c r="I4884" s="358" t="s">
        <v>12893</v>
      </c>
      <c r="J4884" s="358" t="s">
        <v>12888</v>
      </c>
      <c r="K4884" s="358" t="s">
        <v>13558</v>
      </c>
      <c r="L4884" s="362">
        <v>41383</v>
      </c>
      <c r="N4884" s="362">
        <v>41383</v>
      </c>
      <c r="P4884" s="356" t="s">
        <v>14019</v>
      </c>
    </row>
    <row r="4885" spans="1:16" x14ac:dyDescent="0.2">
      <c r="A4885" s="356" t="s">
        <v>11756</v>
      </c>
      <c r="B4885" s="356" t="s">
        <v>22136</v>
      </c>
      <c r="C4885" s="358" t="s">
        <v>12905</v>
      </c>
      <c r="D4885" s="358" t="s">
        <v>12906</v>
      </c>
      <c r="E4885" s="358" t="s">
        <v>22137</v>
      </c>
      <c r="G4885" s="358" t="s">
        <v>12886</v>
      </c>
      <c r="H4885" s="385">
        <v>99.25</v>
      </c>
      <c r="I4885" s="358" t="s">
        <v>12893</v>
      </c>
      <c r="J4885" s="358" t="s">
        <v>12888</v>
      </c>
      <c r="K4885" s="358" t="s">
        <v>13558</v>
      </c>
      <c r="L4885" s="362">
        <v>41229</v>
      </c>
      <c r="N4885" s="362">
        <v>41229</v>
      </c>
      <c r="P4885" s="356" t="s">
        <v>13605</v>
      </c>
    </row>
    <row r="4886" spans="1:16" x14ac:dyDescent="0.2">
      <c r="A4886" s="356" t="s">
        <v>11757</v>
      </c>
      <c r="B4886" s="356" t="s">
        <v>22138</v>
      </c>
      <c r="C4886" s="358" t="s">
        <v>13020</v>
      </c>
      <c r="D4886" s="358" t="s">
        <v>12931</v>
      </c>
      <c r="E4886" s="358" t="s">
        <v>22139</v>
      </c>
      <c r="G4886" s="358" t="s">
        <v>12886</v>
      </c>
      <c r="H4886" s="385">
        <v>18.63</v>
      </c>
      <c r="I4886" s="358" t="s">
        <v>12893</v>
      </c>
      <c r="J4886" s="358" t="s">
        <v>12888</v>
      </c>
      <c r="K4886" s="358" t="s">
        <v>13558</v>
      </c>
      <c r="L4886" s="362">
        <v>41180</v>
      </c>
      <c r="N4886" s="362">
        <v>41180</v>
      </c>
      <c r="P4886" s="356" t="s">
        <v>14019</v>
      </c>
    </row>
    <row r="4887" spans="1:16" x14ac:dyDescent="0.2">
      <c r="A4887" s="356" t="s">
        <v>11758</v>
      </c>
      <c r="B4887" s="356" t="s">
        <v>22140</v>
      </c>
      <c r="C4887" s="358" t="s">
        <v>13020</v>
      </c>
      <c r="D4887" s="358" t="s">
        <v>12931</v>
      </c>
      <c r="E4887" s="358" t="s">
        <v>22141</v>
      </c>
      <c r="G4887" s="358" t="s">
        <v>12886</v>
      </c>
      <c r="H4887" s="385">
        <v>26.95</v>
      </c>
      <c r="I4887" s="358" t="s">
        <v>12893</v>
      </c>
      <c r="J4887" s="358" t="s">
        <v>12888</v>
      </c>
      <c r="K4887" s="358" t="s">
        <v>13558</v>
      </c>
      <c r="L4887" s="362">
        <v>41180</v>
      </c>
      <c r="N4887" s="362">
        <v>41180</v>
      </c>
      <c r="P4887" s="356" t="s">
        <v>13605</v>
      </c>
    </row>
    <row r="4888" spans="1:16" x14ac:dyDescent="0.2">
      <c r="A4888" s="356" t="s">
        <v>11759</v>
      </c>
      <c r="B4888" s="356" t="s">
        <v>22142</v>
      </c>
      <c r="C4888" s="358" t="s">
        <v>12975</v>
      </c>
      <c r="D4888" s="358" t="s">
        <v>12976</v>
      </c>
      <c r="E4888" s="358" t="s">
        <v>22143</v>
      </c>
      <c r="G4888" s="358" t="s">
        <v>12886</v>
      </c>
      <c r="H4888" s="385">
        <v>3.84</v>
      </c>
      <c r="I4888" s="358" t="s">
        <v>12893</v>
      </c>
      <c r="J4888" s="358" t="s">
        <v>12888</v>
      </c>
      <c r="K4888" s="358" t="s">
        <v>13558</v>
      </c>
      <c r="L4888" s="362">
        <v>41361</v>
      </c>
      <c r="N4888" s="362">
        <v>41361</v>
      </c>
      <c r="P4888" s="356" t="s">
        <v>14019</v>
      </c>
    </row>
    <row r="4889" spans="1:16" x14ac:dyDescent="0.2">
      <c r="A4889" s="356" t="s">
        <v>11760</v>
      </c>
      <c r="B4889" s="356" t="s">
        <v>22144</v>
      </c>
      <c r="C4889" s="358" t="s">
        <v>18368</v>
      </c>
      <c r="D4889" s="358" t="s">
        <v>12910</v>
      </c>
      <c r="E4889" s="358" t="s">
        <v>15734</v>
      </c>
      <c r="G4889" s="358" t="s">
        <v>12886</v>
      </c>
      <c r="H4889" s="385">
        <v>5.67</v>
      </c>
      <c r="I4889" s="358" t="s">
        <v>12893</v>
      </c>
      <c r="J4889" s="358" t="s">
        <v>12888</v>
      </c>
      <c r="K4889" s="358" t="s">
        <v>13558</v>
      </c>
      <c r="L4889" s="362">
        <v>41425</v>
      </c>
      <c r="N4889" s="362">
        <v>41425</v>
      </c>
      <c r="P4889" s="356" t="s">
        <v>14019</v>
      </c>
    </row>
    <row r="4890" spans="1:16" x14ac:dyDescent="0.2">
      <c r="A4890" s="356" t="s">
        <v>11761</v>
      </c>
      <c r="B4890" s="356" t="s">
        <v>22145</v>
      </c>
      <c r="C4890" s="358" t="s">
        <v>13800</v>
      </c>
      <c r="D4890" s="358" t="s">
        <v>13801</v>
      </c>
      <c r="E4890" s="358" t="s">
        <v>22146</v>
      </c>
      <c r="G4890" s="358" t="s">
        <v>12886</v>
      </c>
      <c r="H4890" s="385">
        <v>8.8800000000000008</v>
      </c>
      <c r="I4890" s="358" t="s">
        <v>12893</v>
      </c>
      <c r="J4890" s="358" t="s">
        <v>12888</v>
      </c>
      <c r="K4890" s="358" t="s">
        <v>13558</v>
      </c>
      <c r="L4890" s="362">
        <v>41376</v>
      </c>
      <c r="N4890" s="362">
        <v>41376</v>
      </c>
      <c r="P4890" s="356" t="s">
        <v>13605</v>
      </c>
    </row>
    <row r="4891" spans="1:16" x14ac:dyDescent="0.2">
      <c r="A4891" s="356" t="s">
        <v>11762</v>
      </c>
      <c r="B4891" s="356" t="s">
        <v>22147</v>
      </c>
      <c r="C4891" s="358" t="s">
        <v>13097</v>
      </c>
      <c r="D4891" s="358" t="s">
        <v>12910</v>
      </c>
      <c r="E4891" s="358" t="s">
        <v>17659</v>
      </c>
      <c r="G4891" s="358" t="s">
        <v>12886</v>
      </c>
      <c r="H4891" s="385">
        <v>6.5</v>
      </c>
      <c r="I4891" s="358" t="s">
        <v>12893</v>
      </c>
      <c r="J4891" s="358" t="s">
        <v>12888</v>
      </c>
      <c r="K4891" s="358" t="s">
        <v>13558</v>
      </c>
      <c r="L4891" s="362">
        <v>41394</v>
      </c>
      <c r="N4891" s="362">
        <v>41394</v>
      </c>
      <c r="P4891" s="356" t="s">
        <v>14019</v>
      </c>
    </row>
    <row r="4892" spans="1:16" x14ac:dyDescent="0.2">
      <c r="A4892" s="356" t="s">
        <v>11763</v>
      </c>
      <c r="B4892" s="356" t="s">
        <v>22148</v>
      </c>
      <c r="C4892" s="358" t="s">
        <v>13621</v>
      </c>
      <c r="D4892" s="358" t="s">
        <v>12960</v>
      </c>
      <c r="E4892" s="358" t="s">
        <v>22149</v>
      </c>
      <c r="G4892" s="358" t="s">
        <v>12886</v>
      </c>
      <c r="H4892" s="385">
        <v>9.36</v>
      </c>
      <c r="I4892" s="358" t="s">
        <v>12893</v>
      </c>
      <c r="J4892" s="358" t="s">
        <v>12888</v>
      </c>
      <c r="K4892" s="358" t="s">
        <v>13558</v>
      </c>
      <c r="L4892" s="362">
        <v>41409</v>
      </c>
      <c r="N4892" s="362">
        <v>41409</v>
      </c>
      <c r="P4892" s="356" t="s">
        <v>13605</v>
      </c>
    </row>
    <row r="4893" spans="1:16" x14ac:dyDescent="0.2">
      <c r="A4893" s="356" t="s">
        <v>11764</v>
      </c>
      <c r="B4893" s="356" t="s">
        <v>22150</v>
      </c>
      <c r="C4893" s="358" t="s">
        <v>13915</v>
      </c>
      <c r="D4893" s="358" t="s">
        <v>12919</v>
      </c>
      <c r="E4893" s="358" t="s">
        <v>22151</v>
      </c>
      <c r="G4893" s="358" t="s">
        <v>12886</v>
      </c>
      <c r="H4893" s="385">
        <v>7.5</v>
      </c>
      <c r="I4893" s="358" t="s">
        <v>12893</v>
      </c>
      <c r="J4893" s="358" t="s">
        <v>12888</v>
      </c>
      <c r="K4893" s="358" t="s">
        <v>13558</v>
      </c>
      <c r="L4893" s="362">
        <v>41390</v>
      </c>
      <c r="N4893" s="362">
        <v>41390</v>
      </c>
      <c r="P4893" s="356" t="s">
        <v>14019</v>
      </c>
    </row>
    <row r="4894" spans="1:16" x14ac:dyDescent="0.2">
      <c r="A4894" s="356" t="s">
        <v>11765</v>
      </c>
      <c r="B4894" s="356" t="s">
        <v>22152</v>
      </c>
      <c r="C4894" s="358" t="s">
        <v>12962</v>
      </c>
      <c r="D4894" s="358" t="s">
        <v>12963</v>
      </c>
      <c r="E4894" s="358" t="s">
        <v>22153</v>
      </c>
      <c r="G4894" s="358" t="s">
        <v>12886</v>
      </c>
      <c r="H4894" s="385">
        <v>6</v>
      </c>
      <c r="I4894" s="358" t="s">
        <v>12893</v>
      </c>
      <c r="J4894" s="358" t="s">
        <v>12888</v>
      </c>
      <c r="K4894" s="358" t="s">
        <v>13558</v>
      </c>
      <c r="L4894" s="362">
        <v>41425</v>
      </c>
      <c r="N4894" s="362">
        <v>41425</v>
      </c>
      <c r="P4894" s="356" t="s">
        <v>14019</v>
      </c>
    </row>
    <row r="4895" spans="1:16" x14ac:dyDescent="0.2">
      <c r="A4895" s="356" t="s">
        <v>11766</v>
      </c>
      <c r="B4895" s="356" t="s">
        <v>22154</v>
      </c>
      <c r="C4895" s="358" t="s">
        <v>12905</v>
      </c>
      <c r="D4895" s="358" t="s">
        <v>12906</v>
      </c>
      <c r="E4895" s="358" t="s">
        <v>22155</v>
      </c>
      <c r="G4895" s="358" t="s">
        <v>12886</v>
      </c>
      <c r="H4895" s="385">
        <v>4.83</v>
      </c>
      <c r="I4895" s="358" t="s">
        <v>12893</v>
      </c>
      <c r="J4895" s="358" t="s">
        <v>12888</v>
      </c>
      <c r="K4895" s="358" t="s">
        <v>13558</v>
      </c>
      <c r="L4895" s="362">
        <v>41429</v>
      </c>
      <c r="N4895" s="362">
        <v>41429</v>
      </c>
      <c r="P4895" s="356" t="s">
        <v>13605</v>
      </c>
    </row>
    <row r="4896" spans="1:16" x14ac:dyDescent="0.2">
      <c r="A4896" s="356" t="s">
        <v>11767</v>
      </c>
      <c r="B4896" s="356" t="s">
        <v>22156</v>
      </c>
      <c r="C4896" s="358" t="s">
        <v>13353</v>
      </c>
      <c r="D4896" s="358" t="s">
        <v>12919</v>
      </c>
      <c r="E4896" s="358" t="s">
        <v>22157</v>
      </c>
      <c r="G4896" s="358" t="s">
        <v>12886</v>
      </c>
      <c r="H4896" s="385">
        <v>7.68</v>
      </c>
      <c r="I4896" s="358" t="s">
        <v>12893</v>
      </c>
      <c r="J4896" s="358" t="s">
        <v>12888</v>
      </c>
      <c r="K4896" s="358" t="s">
        <v>13558</v>
      </c>
      <c r="L4896" s="362">
        <v>41213</v>
      </c>
      <c r="N4896" s="362">
        <v>41213</v>
      </c>
      <c r="P4896" s="356" t="s">
        <v>13605</v>
      </c>
    </row>
    <row r="4897" spans="1:16" x14ac:dyDescent="0.2">
      <c r="A4897" s="356" t="s">
        <v>11768</v>
      </c>
      <c r="B4897" s="356" t="s">
        <v>22158</v>
      </c>
      <c r="C4897" s="358" t="s">
        <v>13134</v>
      </c>
      <c r="D4897" s="358" t="s">
        <v>13130</v>
      </c>
      <c r="E4897" s="358" t="s">
        <v>22159</v>
      </c>
      <c r="G4897" s="358" t="s">
        <v>12886</v>
      </c>
      <c r="H4897" s="385">
        <v>9.18</v>
      </c>
      <c r="I4897" s="358" t="s">
        <v>12893</v>
      </c>
      <c r="J4897" s="358" t="s">
        <v>12888</v>
      </c>
      <c r="K4897" s="358" t="s">
        <v>13558</v>
      </c>
      <c r="L4897" s="362">
        <v>41446</v>
      </c>
      <c r="N4897" s="362">
        <v>41446</v>
      </c>
      <c r="P4897" s="356" t="s">
        <v>13605</v>
      </c>
    </row>
    <row r="4898" spans="1:16" x14ac:dyDescent="0.2">
      <c r="A4898" s="356" t="s">
        <v>11769</v>
      </c>
      <c r="B4898" s="356" t="s">
        <v>22160</v>
      </c>
      <c r="C4898" s="358" t="s">
        <v>12890</v>
      </c>
      <c r="D4898" s="358" t="s">
        <v>12891</v>
      </c>
      <c r="E4898" s="358" t="s">
        <v>22161</v>
      </c>
      <c r="G4898" s="358" t="s">
        <v>12886</v>
      </c>
      <c r="H4898" s="385">
        <v>5.2</v>
      </c>
      <c r="I4898" s="358" t="s">
        <v>12893</v>
      </c>
      <c r="J4898" s="358" t="s">
        <v>12888</v>
      </c>
      <c r="K4898" s="358" t="s">
        <v>13558</v>
      </c>
      <c r="L4898" s="362">
        <v>41389</v>
      </c>
      <c r="N4898" s="362">
        <v>41389</v>
      </c>
      <c r="P4898" s="356" t="s">
        <v>13605</v>
      </c>
    </row>
    <row r="4899" spans="1:16" x14ac:dyDescent="0.2">
      <c r="A4899" s="356" t="s">
        <v>11770</v>
      </c>
      <c r="B4899" s="356" t="s">
        <v>22162</v>
      </c>
      <c r="C4899" s="358" t="s">
        <v>13134</v>
      </c>
      <c r="D4899" s="358" t="s">
        <v>13130</v>
      </c>
      <c r="E4899" s="358" t="s">
        <v>22163</v>
      </c>
      <c r="G4899" s="358" t="s">
        <v>12886</v>
      </c>
      <c r="H4899" s="385">
        <v>6</v>
      </c>
      <c r="I4899" s="358" t="s">
        <v>12893</v>
      </c>
      <c r="J4899" s="358" t="s">
        <v>12888</v>
      </c>
      <c r="K4899" s="358" t="s">
        <v>13558</v>
      </c>
      <c r="L4899" s="362">
        <v>41449</v>
      </c>
      <c r="N4899" s="362">
        <v>41449</v>
      </c>
      <c r="P4899" s="356" t="s">
        <v>14019</v>
      </c>
    </row>
    <row r="4900" spans="1:16" x14ac:dyDescent="0.2">
      <c r="A4900" s="356" t="s">
        <v>11771</v>
      </c>
      <c r="B4900" s="356" t="s">
        <v>22164</v>
      </c>
      <c r="C4900" s="358" t="s">
        <v>12938</v>
      </c>
      <c r="D4900" s="358" t="s">
        <v>12939</v>
      </c>
      <c r="E4900" s="358" t="s">
        <v>22165</v>
      </c>
      <c r="G4900" s="358" t="s">
        <v>12886</v>
      </c>
      <c r="H4900" s="385">
        <v>9.9450000000000003</v>
      </c>
      <c r="I4900" s="358" t="s">
        <v>12893</v>
      </c>
      <c r="J4900" s="358" t="s">
        <v>12888</v>
      </c>
      <c r="K4900" s="358" t="s">
        <v>13558</v>
      </c>
      <c r="L4900" s="362">
        <v>41425</v>
      </c>
      <c r="N4900" s="362">
        <v>41425</v>
      </c>
      <c r="P4900" s="356" t="s">
        <v>14019</v>
      </c>
    </row>
    <row r="4901" spans="1:16" x14ac:dyDescent="0.2">
      <c r="A4901" s="356" t="s">
        <v>11772</v>
      </c>
      <c r="B4901" s="356" t="s">
        <v>22166</v>
      </c>
      <c r="C4901" s="358" t="s">
        <v>13060</v>
      </c>
      <c r="D4901" s="358" t="s">
        <v>12997</v>
      </c>
      <c r="E4901" s="358" t="s">
        <v>14318</v>
      </c>
      <c r="G4901" s="358" t="s">
        <v>12886</v>
      </c>
      <c r="H4901" s="385">
        <v>3.75</v>
      </c>
      <c r="I4901" s="358" t="s">
        <v>12893</v>
      </c>
      <c r="J4901" s="358" t="s">
        <v>12888</v>
      </c>
      <c r="K4901" s="358" t="s">
        <v>13558</v>
      </c>
      <c r="L4901" s="362">
        <v>41449</v>
      </c>
      <c r="N4901" s="362">
        <v>41449</v>
      </c>
      <c r="P4901" s="356" t="s">
        <v>14019</v>
      </c>
    </row>
    <row r="4902" spans="1:16" x14ac:dyDescent="0.2">
      <c r="A4902" s="356" t="s">
        <v>11773</v>
      </c>
      <c r="B4902" s="356" t="s">
        <v>22167</v>
      </c>
      <c r="C4902" s="358" t="s">
        <v>12902</v>
      </c>
      <c r="D4902" s="358" t="s">
        <v>12903</v>
      </c>
      <c r="E4902" s="358" t="s">
        <v>22168</v>
      </c>
      <c r="G4902" s="358" t="s">
        <v>12886</v>
      </c>
      <c r="H4902" s="385">
        <v>4.9000000000000004</v>
      </c>
      <c r="I4902" s="358" t="s">
        <v>12893</v>
      </c>
      <c r="J4902" s="358" t="s">
        <v>12888</v>
      </c>
      <c r="K4902" s="358" t="s">
        <v>13558</v>
      </c>
      <c r="L4902" s="362">
        <v>41416</v>
      </c>
      <c r="N4902" s="362">
        <v>41416</v>
      </c>
      <c r="P4902" s="356" t="s">
        <v>14019</v>
      </c>
    </row>
    <row r="4903" spans="1:16" x14ac:dyDescent="0.2">
      <c r="A4903" s="356" t="s">
        <v>11774</v>
      </c>
      <c r="B4903" s="356" t="s">
        <v>22169</v>
      </c>
      <c r="C4903" s="358" t="s">
        <v>13120</v>
      </c>
      <c r="D4903" s="358" t="s">
        <v>12984</v>
      </c>
      <c r="E4903" s="358" t="s">
        <v>22170</v>
      </c>
      <c r="G4903" s="358" t="s">
        <v>12886</v>
      </c>
      <c r="H4903" s="385">
        <v>11.69</v>
      </c>
      <c r="I4903" s="358" t="s">
        <v>12893</v>
      </c>
      <c r="J4903" s="358" t="s">
        <v>12888</v>
      </c>
      <c r="K4903" s="358" t="s">
        <v>13558</v>
      </c>
      <c r="L4903" s="362">
        <v>41394</v>
      </c>
      <c r="N4903" s="362">
        <v>41394</v>
      </c>
      <c r="P4903" s="356" t="s">
        <v>13605</v>
      </c>
    </row>
    <row r="4904" spans="1:16" x14ac:dyDescent="0.2">
      <c r="A4904" s="356" t="s">
        <v>11775</v>
      </c>
      <c r="B4904" s="356" t="s">
        <v>22171</v>
      </c>
      <c r="C4904" s="358" t="s">
        <v>12962</v>
      </c>
      <c r="D4904" s="358" t="s">
        <v>12963</v>
      </c>
      <c r="E4904" s="358" t="s">
        <v>22172</v>
      </c>
      <c r="G4904" s="358" t="s">
        <v>12886</v>
      </c>
      <c r="H4904" s="385">
        <v>9.1649999999999991</v>
      </c>
      <c r="I4904" s="358" t="s">
        <v>12893</v>
      </c>
      <c r="J4904" s="358" t="s">
        <v>12888</v>
      </c>
      <c r="K4904" s="358" t="s">
        <v>13558</v>
      </c>
      <c r="L4904" s="362">
        <v>41361</v>
      </c>
      <c r="N4904" s="362">
        <v>41361</v>
      </c>
      <c r="P4904" s="356" t="s">
        <v>13605</v>
      </c>
    </row>
    <row r="4905" spans="1:16" x14ac:dyDescent="0.2">
      <c r="A4905" s="356" t="s">
        <v>11776</v>
      </c>
      <c r="B4905" s="356" t="s">
        <v>22173</v>
      </c>
      <c r="C4905" s="358" t="s">
        <v>12905</v>
      </c>
      <c r="D4905" s="358" t="s">
        <v>12945</v>
      </c>
      <c r="E4905" s="358" t="s">
        <v>22174</v>
      </c>
      <c r="G4905" s="358" t="s">
        <v>12886</v>
      </c>
      <c r="H4905" s="385">
        <v>14.5</v>
      </c>
      <c r="I4905" s="358" t="s">
        <v>12893</v>
      </c>
      <c r="J4905" s="358" t="s">
        <v>12888</v>
      </c>
      <c r="K4905" s="358" t="s">
        <v>13558</v>
      </c>
      <c r="L4905" s="362">
        <v>41303</v>
      </c>
      <c r="N4905" s="362">
        <v>41303</v>
      </c>
      <c r="P4905" s="356" t="s">
        <v>13605</v>
      </c>
    </row>
    <row r="4906" spans="1:16" x14ac:dyDescent="0.2">
      <c r="A4906" s="356" t="s">
        <v>11777</v>
      </c>
      <c r="B4906" s="356" t="s">
        <v>22175</v>
      </c>
      <c r="C4906" s="358" t="s">
        <v>12905</v>
      </c>
      <c r="D4906" s="358" t="s">
        <v>12987</v>
      </c>
      <c r="E4906" s="358" t="s">
        <v>22176</v>
      </c>
      <c r="G4906" s="358" t="s">
        <v>12886</v>
      </c>
      <c r="H4906" s="385">
        <v>6.72</v>
      </c>
      <c r="I4906" s="358" t="s">
        <v>12893</v>
      </c>
      <c r="J4906" s="358" t="s">
        <v>12888</v>
      </c>
      <c r="K4906" s="358" t="s">
        <v>13558</v>
      </c>
      <c r="L4906" s="362">
        <v>41394</v>
      </c>
      <c r="N4906" s="362">
        <v>41394</v>
      </c>
      <c r="P4906" s="356" t="s">
        <v>14019</v>
      </c>
    </row>
    <row r="4907" spans="1:16" x14ac:dyDescent="0.2">
      <c r="A4907" s="356" t="s">
        <v>11778</v>
      </c>
      <c r="B4907" s="356" t="s">
        <v>22177</v>
      </c>
      <c r="C4907" s="358" t="s">
        <v>18368</v>
      </c>
      <c r="D4907" s="358" t="s">
        <v>12910</v>
      </c>
      <c r="E4907" s="358" t="s">
        <v>22178</v>
      </c>
      <c r="G4907" s="358" t="s">
        <v>12886</v>
      </c>
      <c r="H4907" s="385">
        <v>8.06</v>
      </c>
      <c r="I4907" s="358" t="s">
        <v>12893</v>
      </c>
      <c r="J4907" s="358" t="s">
        <v>12888</v>
      </c>
      <c r="K4907" s="358" t="s">
        <v>13558</v>
      </c>
      <c r="L4907" s="362">
        <v>41423</v>
      </c>
      <c r="N4907" s="362">
        <v>41423</v>
      </c>
      <c r="P4907" s="356" t="s">
        <v>13605</v>
      </c>
    </row>
    <row r="4908" spans="1:16" x14ac:dyDescent="0.2">
      <c r="A4908" s="356" t="s">
        <v>11779</v>
      </c>
      <c r="B4908" s="356" t="s">
        <v>22179</v>
      </c>
      <c r="C4908" s="358" t="s">
        <v>13800</v>
      </c>
      <c r="D4908" s="358" t="s">
        <v>13801</v>
      </c>
      <c r="E4908" s="358" t="s">
        <v>22180</v>
      </c>
      <c r="G4908" s="358" t="s">
        <v>12886</v>
      </c>
      <c r="H4908" s="385">
        <v>8.16</v>
      </c>
      <c r="I4908" s="358" t="s">
        <v>12893</v>
      </c>
      <c r="J4908" s="358" t="s">
        <v>12888</v>
      </c>
      <c r="K4908" s="358" t="s">
        <v>13558</v>
      </c>
      <c r="L4908" s="362">
        <v>41382</v>
      </c>
      <c r="N4908" s="362">
        <v>41382</v>
      </c>
      <c r="P4908" s="356" t="s">
        <v>13605</v>
      </c>
    </row>
    <row r="4909" spans="1:16" x14ac:dyDescent="0.2">
      <c r="A4909" s="356" t="s">
        <v>11780</v>
      </c>
      <c r="B4909" s="356" t="s">
        <v>22181</v>
      </c>
      <c r="C4909" s="358" t="s">
        <v>13240</v>
      </c>
      <c r="D4909" s="358" t="s">
        <v>12997</v>
      </c>
      <c r="E4909" s="358" t="s">
        <v>22182</v>
      </c>
      <c r="G4909" s="358" t="s">
        <v>12886</v>
      </c>
      <c r="H4909" s="385">
        <v>7.35</v>
      </c>
      <c r="I4909" s="358" t="s">
        <v>12893</v>
      </c>
      <c r="J4909" s="358" t="s">
        <v>12888</v>
      </c>
      <c r="K4909" s="358" t="s">
        <v>13558</v>
      </c>
      <c r="L4909" s="362">
        <v>41394</v>
      </c>
      <c r="N4909" s="362">
        <v>41394</v>
      </c>
      <c r="P4909" s="356" t="s">
        <v>13605</v>
      </c>
    </row>
    <row r="4910" spans="1:16" x14ac:dyDescent="0.2">
      <c r="A4910" s="356" t="s">
        <v>11781</v>
      </c>
      <c r="B4910" s="356" t="s">
        <v>22183</v>
      </c>
      <c r="C4910" s="358" t="s">
        <v>13339</v>
      </c>
      <c r="D4910" s="358" t="s">
        <v>12984</v>
      </c>
      <c r="E4910" s="358" t="s">
        <v>22184</v>
      </c>
      <c r="G4910" s="358" t="s">
        <v>12886</v>
      </c>
      <c r="H4910" s="385">
        <v>10.54</v>
      </c>
      <c r="I4910" s="358" t="s">
        <v>12893</v>
      </c>
      <c r="J4910" s="358" t="s">
        <v>12888</v>
      </c>
      <c r="K4910" s="358" t="s">
        <v>13558</v>
      </c>
      <c r="L4910" s="362">
        <v>41425</v>
      </c>
      <c r="N4910" s="362">
        <v>41425</v>
      </c>
      <c r="P4910" s="356" t="s">
        <v>13605</v>
      </c>
    </row>
    <row r="4911" spans="1:16" x14ac:dyDescent="0.2">
      <c r="A4911" s="356" t="s">
        <v>11782</v>
      </c>
      <c r="B4911" s="356" t="s">
        <v>22185</v>
      </c>
      <c r="C4911" s="358" t="s">
        <v>13007</v>
      </c>
      <c r="D4911" s="358" t="s">
        <v>12976</v>
      </c>
      <c r="E4911" s="358" t="s">
        <v>17294</v>
      </c>
      <c r="G4911" s="358" t="s">
        <v>12886</v>
      </c>
      <c r="H4911" s="385">
        <v>4.41</v>
      </c>
      <c r="I4911" s="358" t="s">
        <v>12893</v>
      </c>
      <c r="J4911" s="358" t="s">
        <v>12888</v>
      </c>
      <c r="K4911" s="358" t="s">
        <v>13558</v>
      </c>
      <c r="L4911" s="362">
        <v>41382</v>
      </c>
      <c r="N4911" s="362">
        <v>41382</v>
      </c>
      <c r="P4911" s="356" t="s">
        <v>14019</v>
      </c>
    </row>
    <row r="4912" spans="1:16" x14ac:dyDescent="0.2">
      <c r="A4912" s="356" t="s">
        <v>11783</v>
      </c>
      <c r="B4912" s="356" t="s">
        <v>22186</v>
      </c>
      <c r="C4912" s="358" t="s">
        <v>12905</v>
      </c>
      <c r="D4912" s="358" t="s">
        <v>12945</v>
      </c>
      <c r="E4912" s="358" t="s">
        <v>22187</v>
      </c>
      <c r="G4912" s="358" t="s">
        <v>12886</v>
      </c>
      <c r="H4912" s="385">
        <v>5.39</v>
      </c>
      <c r="I4912" s="358" t="s">
        <v>12893</v>
      </c>
      <c r="J4912" s="358" t="s">
        <v>12888</v>
      </c>
      <c r="K4912" s="358" t="s">
        <v>13558</v>
      </c>
      <c r="L4912" s="362">
        <v>41393</v>
      </c>
      <c r="N4912" s="362">
        <v>41393</v>
      </c>
      <c r="P4912" s="356" t="s">
        <v>14019</v>
      </c>
    </row>
    <row r="4913" spans="1:16" x14ac:dyDescent="0.2">
      <c r="A4913" s="356" t="s">
        <v>11784</v>
      </c>
      <c r="B4913" s="356" t="s">
        <v>22188</v>
      </c>
      <c r="C4913" s="358" t="s">
        <v>12953</v>
      </c>
      <c r="D4913" s="358" t="s">
        <v>12931</v>
      </c>
      <c r="E4913" s="358" t="s">
        <v>22189</v>
      </c>
      <c r="G4913" s="358" t="s">
        <v>12886</v>
      </c>
      <c r="H4913" s="385">
        <v>6.44</v>
      </c>
      <c r="I4913" s="358" t="s">
        <v>12893</v>
      </c>
      <c r="J4913" s="358" t="s">
        <v>12888</v>
      </c>
      <c r="K4913" s="358" t="s">
        <v>13558</v>
      </c>
      <c r="L4913" s="362">
        <v>41361</v>
      </c>
      <c r="N4913" s="362">
        <v>41361</v>
      </c>
      <c r="P4913" s="356" t="s">
        <v>14019</v>
      </c>
    </row>
    <row r="4914" spans="1:16" x14ac:dyDescent="0.2">
      <c r="A4914" s="356" t="s">
        <v>11785</v>
      </c>
      <c r="B4914" s="356" t="s">
        <v>22190</v>
      </c>
      <c r="C4914" s="358" t="s">
        <v>12883</v>
      </c>
      <c r="D4914" s="358" t="s">
        <v>12884</v>
      </c>
      <c r="E4914" s="358" t="s">
        <v>22191</v>
      </c>
      <c r="G4914" s="358" t="s">
        <v>12886</v>
      </c>
      <c r="H4914" s="385">
        <v>6.9</v>
      </c>
      <c r="I4914" s="358" t="s">
        <v>12893</v>
      </c>
      <c r="J4914" s="358" t="s">
        <v>12888</v>
      </c>
      <c r="K4914" s="358" t="s">
        <v>13558</v>
      </c>
      <c r="L4914" s="362">
        <v>41402</v>
      </c>
      <c r="N4914" s="362">
        <v>41402</v>
      </c>
      <c r="P4914" s="356" t="s">
        <v>14019</v>
      </c>
    </row>
    <row r="4915" spans="1:16" x14ac:dyDescent="0.2">
      <c r="A4915" s="356" t="s">
        <v>11786</v>
      </c>
      <c r="B4915" s="356" t="s">
        <v>22192</v>
      </c>
      <c r="C4915" s="358" t="s">
        <v>13105</v>
      </c>
      <c r="D4915" s="358" t="s">
        <v>13106</v>
      </c>
      <c r="E4915" s="358" t="s">
        <v>17740</v>
      </c>
      <c r="G4915" s="358" t="s">
        <v>12886</v>
      </c>
      <c r="H4915" s="385">
        <v>1.98</v>
      </c>
      <c r="I4915" s="358" t="s">
        <v>12893</v>
      </c>
      <c r="J4915" s="358" t="s">
        <v>12888</v>
      </c>
      <c r="K4915" s="358" t="s">
        <v>13558</v>
      </c>
      <c r="L4915" s="362">
        <v>41387</v>
      </c>
      <c r="N4915" s="362">
        <v>41387</v>
      </c>
      <c r="P4915" s="356" t="s">
        <v>14019</v>
      </c>
    </row>
    <row r="4916" spans="1:16" x14ac:dyDescent="0.2">
      <c r="A4916" s="356" t="s">
        <v>11787</v>
      </c>
      <c r="B4916" s="356" t="s">
        <v>22193</v>
      </c>
      <c r="C4916" s="358" t="s">
        <v>15180</v>
      </c>
      <c r="D4916" s="358" t="s">
        <v>13245</v>
      </c>
      <c r="E4916" s="358" t="s">
        <v>22194</v>
      </c>
      <c r="G4916" s="358" t="s">
        <v>12886</v>
      </c>
      <c r="H4916" s="385">
        <v>5.88</v>
      </c>
      <c r="I4916" s="358" t="s">
        <v>12893</v>
      </c>
      <c r="J4916" s="358" t="s">
        <v>12888</v>
      </c>
      <c r="K4916" s="358" t="s">
        <v>13558</v>
      </c>
      <c r="L4916" s="362">
        <v>41394</v>
      </c>
      <c r="N4916" s="362">
        <v>41394</v>
      </c>
      <c r="P4916" s="356" t="s">
        <v>13605</v>
      </c>
    </row>
    <row r="4917" spans="1:16" x14ac:dyDescent="0.2">
      <c r="A4917" s="356" t="s">
        <v>11788</v>
      </c>
      <c r="B4917" s="356" t="s">
        <v>22195</v>
      </c>
      <c r="C4917" s="358" t="s">
        <v>13330</v>
      </c>
      <c r="D4917" s="358" t="s">
        <v>12984</v>
      </c>
      <c r="E4917" s="358" t="s">
        <v>22196</v>
      </c>
      <c r="G4917" s="358" t="s">
        <v>12886</v>
      </c>
      <c r="H4917" s="385">
        <v>10.535</v>
      </c>
      <c r="I4917" s="358" t="s">
        <v>12893</v>
      </c>
      <c r="J4917" s="358" t="s">
        <v>12888</v>
      </c>
      <c r="K4917" s="358" t="s">
        <v>13558</v>
      </c>
      <c r="L4917" s="362">
        <v>41432</v>
      </c>
      <c r="N4917" s="362">
        <v>41432</v>
      </c>
      <c r="P4917" s="356" t="s">
        <v>14019</v>
      </c>
    </row>
    <row r="4918" spans="1:16" x14ac:dyDescent="0.2">
      <c r="A4918" s="356" t="s">
        <v>11789</v>
      </c>
      <c r="B4918" s="356" t="s">
        <v>22197</v>
      </c>
      <c r="C4918" s="358" t="s">
        <v>13120</v>
      </c>
      <c r="D4918" s="358" t="s">
        <v>12984</v>
      </c>
      <c r="E4918" s="358" t="s">
        <v>13707</v>
      </c>
      <c r="G4918" s="358" t="s">
        <v>12886</v>
      </c>
      <c r="H4918" s="385">
        <v>6.48</v>
      </c>
      <c r="I4918" s="358" t="s">
        <v>12893</v>
      </c>
      <c r="J4918" s="358" t="s">
        <v>12888</v>
      </c>
      <c r="K4918" s="358" t="s">
        <v>13558</v>
      </c>
      <c r="L4918" s="362">
        <v>41417</v>
      </c>
      <c r="N4918" s="362">
        <v>41417</v>
      </c>
      <c r="P4918" s="356" t="s">
        <v>13605</v>
      </c>
    </row>
    <row r="4919" spans="1:16" x14ac:dyDescent="0.2">
      <c r="A4919" s="356" t="s">
        <v>11790</v>
      </c>
      <c r="B4919" s="356" t="s">
        <v>22198</v>
      </c>
      <c r="C4919" s="358" t="s">
        <v>13344</v>
      </c>
      <c r="D4919" s="358" t="s">
        <v>12931</v>
      </c>
      <c r="E4919" s="358" t="s">
        <v>22199</v>
      </c>
      <c r="G4919" s="358" t="s">
        <v>12886</v>
      </c>
      <c r="H4919" s="385">
        <v>9.8049999999999997</v>
      </c>
      <c r="I4919" s="358" t="s">
        <v>12893</v>
      </c>
      <c r="J4919" s="358" t="s">
        <v>12888</v>
      </c>
      <c r="K4919" s="358" t="s">
        <v>13558</v>
      </c>
      <c r="L4919" s="362">
        <v>41425</v>
      </c>
      <c r="N4919" s="362">
        <v>41425</v>
      </c>
      <c r="P4919" s="356" t="s">
        <v>14019</v>
      </c>
    </row>
    <row r="4920" spans="1:16" x14ac:dyDescent="0.2">
      <c r="A4920" s="356" t="s">
        <v>11791</v>
      </c>
      <c r="B4920" s="356" t="s">
        <v>22200</v>
      </c>
      <c r="C4920" s="358" t="s">
        <v>12965</v>
      </c>
      <c r="D4920" s="358" t="s">
        <v>12966</v>
      </c>
      <c r="E4920" s="358" t="s">
        <v>19599</v>
      </c>
      <c r="G4920" s="358" t="s">
        <v>12886</v>
      </c>
      <c r="H4920" s="385">
        <v>7.8479999999999999</v>
      </c>
      <c r="I4920" s="358" t="s">
        <v>12893</v>
      </c>
      <c r="J4920" s="358" t="s">
        <v>12888</v>
      </c>
      <c r="K4920" s="358" t="s">
        <v>13558</v>
      </c>
      <c r="L4920" s="362">
        <v>41435</v>
      </c>
      <c r="N4920" s="362">
        <v>41435</v>
      </c>
      <c r="P4920" s="356" t="s">
        <v>13605</v>
      </c>
    </row>
    <row r="4921" spans="1:16" x14ac:dyDescent="0.2">
      <c r="A4921" s="356" t="s">
        <v>11792</v>
      </c>
      <c r="B4921" s="356" t="s">
        <v>22201</v>
      </c>
      <c r="C4921" s="358" t="s">
        <v>13097</v>
      </c>
      <c r="D4921" s="358" t="s">
        <v>12910</v>
      </c>
      <c r="E4921" s="358" t="s">
        <v>15317</v>
      </c>
      <c r="G4921" s="358" t="s">
        <v>12886</v>
      </c>
      <c r="H4921" s="385">
        <v>1.25</v>
      </c>
      <c r="I4921" s="358" t="s">
        <v>12893</v>
      </c>
      <c r="J4921" s="358" t="s">
        <v>12888</v>
      </c>
      <c r="K4921" s="358" t="s">
        <v>13558</v>
      </c>
      <c r="L4921" s="362">
        <v>41411</v>
      </c>
      <c r="N4921" s="362">
        <v>41411</v>
      </c>
      <c r="P4921" s="356" t="s">
        <v>14019</v>
      </c>
    </row>
    <row r="4922" spans="1:16" x14ac:dyDescent="0.2">
      <c r="A4922" s="356" t="s">
        <v>11793</v>
      </c>
      <c r="B4922" s="356" t="s">
        <v>22202</v>
      </c>
      <c r="C4922" s="358" t="s">
        <v>16369</v>
      </c>
      <c r="D4922" s="358" t="s">
        <v>12916</v>
      </c>
      <c r="E4922" s="358" t="s">
        <v>22203</v>
      </c>
      <c r="G4922" s="358" t="s">
        <v>12886</v>
      </c>
      <c r="H4922" s="385">
        <v>8</v>
      </c>
      <c r="I4922" s="358" t="s">
        <v>12893</v>
      </c>
      <c r="J4922" s="358" t="s">
        <v>12888</v>
      </c>
      <c r="K4922" s="358" t="s">
        <v>13558</v>
      </c>
      <c r="L4922" s="362">
        <v>41423</v>
      </c>
      <c r="N4922" s="362">
        <v>41423</v>
      </c>
      <c r="P4922" s="356" t="s">
        <v>13605</v>
      </c>
    </row>
    <row r="4923" spans="1:16" x14ac:dyDescent="0.2">
      <c r="A4923" s="356" t="s">
        <v>11794</v>
      </c>
      <c r="B4923" s="356" t="s">
        <v>22204</v>
      </c>
      <c r="C4923" s="358" t="s">
        <v>13014</v>
      </c>
      <c r="D4923" s="358" t="s">
        <v>13015</v>
      </c>
      <c r="E4923" s="358" t="s">
        <v>22205</v>
      </c>
      <c r="G4923" s="358" t="s">
        <v>12886</v>
      </c>
      <c r="H4923" s="385">
        <v>5.0999999999999996</v>
      </c>
      <c r="I4923" s="358" t="s">
        <v>12893</v>
      </c>
      <c r="J4923" s="358" t="s">
        <v>12888</v>
      </c>
      <c r="K4923" s="358" t="s">
        <v>13558</v>
      </c>
      <c r="L4923" s="362">
        <v>41453</v>
      </c>
      <c r="N4923" s="362">
        <v>41453</v>
      </c>
      <c r="P4923" s="356" t="s">
        <v>14019</v>
      </c>
    </row>
    <row r="4924" spans="1:16" x14ac:dyDescent="0.2">
      <c r="A4924" s="356" t="s">
        <v>11795</v>
      </c>
      <c r="B4924" s="356" t="s">
        <v>22206</v>
      </c>
      <c r="C4924" s="358" t="s">
        <v>13105</v>
      </c>
      <c r="D4924" s="358" t="s">
        <v>13106</v>
      </c>
      <c r="E4924" s="358" t="s">
        <v>22207</v>
      </c>
      <c r="G4924" s="358" t="s">
        <v>12886</v>
      </c>
      <c r="H4924" s="385">
        <v>8</v>
      </c>
      <c r="I4924" s="358" t="s">
        <v>12893</v>
      </c>
      <c r="J4924" s="358" t="s">
        <v>12888</v>
      </c>
      <c r="K4924" s="358" t="s">
        <v>13558</v>
      </c>
      <c r="L4924" s="362">
        <v>41425</v>
      </c>
      <c r="N4924" s="362">
        <v>41425</v>
      </c>
      <c r="P4924" s="356" t="s">
        <v>14019</v>
      </c>
    </row>
    <row r="4925" spans="1:16" x14ac:dyDescent="0.2">
      <c r="A4925" s="356" t="s">
        <v>11796</v>
      </c>
      <c r="B4925" s="356" t="s">
        <v>22208</v>
      </c>
      <c r="C4925" s="358" t="s">
        <v>13105</v>
      </c>
      <c r="D4925" s="358" t="s">
        <v>13106</v>
      </c>
      <c r="E4925" s="358" t="s">
        <v>22209</v>
      </c>
      <c r="G4925" s="358" t="s">
        <v>12886</v>
      </c>
      <c r="H4925" s="385">
        <v>10</v>
      </c>
      <c r="I4925" s="358" t="s">
        <v>12893</v>
      </c>
      <c r="J4925" s="358" t="s">
        <v>12888</v>
      </c>
      <c r="K4925" s="358" t="s">
        <v>13558</v>
      </c>
      <c r="L4925" s="362">
        <v>41421</v>
      </c>
      <c r="N4925" s="362">
        <v>41421</v>
      </c>
      <c r="P4925" s="356" t="s">
        <v>14019</v>
      </c>
    </row>
    <row r="4926" spans="1:16" x14ac:dyDescent="0.2">
      <c r="A4926" s="356" t="s">
        <v>11797</v>
      </c>
      <c r="B4926" s="356" t="s">
        <v>22210</v>
      </c>
      <c r="C4926" s="358" t="s">
        <v>13673</v>
      </c>
      <c r="D4926" s="358" t="s">
        <v>13245</v>
      </c>
      <c r="E4926" s="358" t="s">
        <v>22211</v>
      </c>
      <c r="G4926" s="358" t="s">
        <v>12886</v>
      </c>
      <c r="H4926" s="385">
        <v>9.99</v>
      </c>
      <c r="I4926" s="358" t="s">
        <v>12893</v>
      </c>
      <c r="J4926" s="358" t="s">
        <v>12888</v>
      </c>
      <c r="K4926" s="358" t="s">
        <v>13558</v>
      </c>
      <c r="L4926" s="362">
        <v>41422</v>
      </c>
      <c r="N4926" s="362">
        <v>41422</v>
      </c>
      <c r="P4926" s="356" t="s">
        <v>14019</v>
      </c>
    </row>
    <row r="4927" spans="1:16" x14ac:dyDescent="0.2">
      <c r="A4927" s="356" t="s">
        <v>11798</v>
      </c>
      <c r="B4927" s="356" t="s">
        <v>22212</v>
      </c>
      <c r="C4927" s="358" t="s">
        <v>13572</v>
      </c>
      <c r="D4927" s="358" t="s">
        <v>12981</v>
      </c>
      <c r="E4927" s="358" t="s">
        <v>22213</v>
      </c>
      <c r="G4927" s="358" t="s">
        <v>12886</v>
      </c>
      <c r="H4927" s="385">
        <v>8.25</v>
      </c>
      <c r="I4927" s="358" t="s">
        <v>12893</v>
      </c>
      <c r="J4927" s="358" t="s">
        <v>12888</v>
      </c>
      <c r="K4927" s="358" t="s">
        <v>13558</v>
      </c>
      <c r="L4927" s="362">
        <v>41425</v>
      </c>
      <c r="N4927" s="362">
        <v>41425</v>
      </c>
      <c r="P4927" s="356" t="s">
        <v>14019</v>
      </c>
    </row>
    <row r="4928" spans="1:16" x14ac:dyDescent="0.2">
      <c r="A4928" s="356" t="s">
        <v>11799</v>
      </c>
      <c r="B4928" s="356" t="s">
        <v>22214</v>
      </c>
      <c r="C4928" s="358" t="s">
        <v>13673</v>
      </c>
      <c r="D4928" s="358" t="s">
        <v>13245</v>
      </c>
      <c r="E4928" s="358" t="s">
        <v>22215</v>
      </c>
      <c r="G4928" s="358" t="s">
        <v>12886</v>
      </c>
      <c r="H4928" s="385">
        <v>9.68</v>
      </c>
      <c r="I4928" s="358" t="s">
        <v>12893</v>
      </c>
      <c r="J4928" s="358" t="s">
        <v>12888</v>
      </c>
      <c r="K4928" s="358" t="s">
        <v>13558</v>
      </c>
      <c r="L4928" s="362">
        <v>41440</v>
      </c>
      <c r="N4928" s="362">
        <v>41440</v>
      </c>
      <c r="P4928" s="356" t="s">
        <v>13605</v>
      </c>
    </row>
    <row r="4929" spans="1:16" x14ac:dyDescent="0.2">
      <c r="A4929" s="356" t="s">
        <v>11800</v>
      </c>
      <c r="B4929" s="356" t="s">
        <v>22216</v>
      </c>
      <c r="C4929" s="358" t="s">
        <v>12921</v>
      </c>
      <c r="D4929" s="358" t="s">
        <v>12922</v>
      </c>
      <c r="E4929" s="358" t="s">
        <v>22217</v>
      </c>
      <c r="G4929" s="358" t="s">
        <v>12886</v>
      </c>
      <c r="H4929" s="385">
        <v>4.59</v>
      </c>
      <c r="I4929" s="358" t="s">
        <v>12893</v>
      </c>
      <c r="J4929" s="358" t="s">
        <v>12888</v>
      </c>
      <c r="K4929" s="358" t="s">
        <v>13558</v>
      </c>
      <c r="L4929" s="362">
        <v>41451</v>
      </c>
      <c r="N4929" s="362">
        <v>41451</v>
      </c>
      <c r="P4929" s="356" t="s">
        <v>14019</v>
      </c>
    </row>
    <row r="4930" spans="1:16" x14ac:dyDescent="0.2">
      <c r="A4930" s="356" t="s">
        <v>11801</v>
      </c>
      <c r="B4930" s="356" t="s">
        <v>22218</v>
      </c>
      <c r="C4930" s="358" t="s">
        <v>12921</v>
      </c>
      <c r="D4930" s="358" t="s">
        <v>12922</v>
      </c>
      <c r="E4930" s="358" t="s">
        <v>22219</v>
      </c>
      <c r="G4930" s="358" t="s">
        <v>12886</v>
      </c>
      <c r="H4930" s="385">
        <v>5.36</v>
      </c>
      <c r="I4930" s="358" t="s">
        <v>12893</v>
      </c>
      <c r="J4930" s="358" t="s">
        <v>12888</v>
      </c>
      <c r="K4930" s="358" t="s">
        <v>13558</v>
      </c>
      <c r="L4930" s="362">
        <v>41474</v>
      </c>
      <c r="N4930" s="362">
        <v>41474</v>
      </c>
      <c r="P4930" s="356" t="s">
        <v>14019</v>
      </c>
    </row>
    <row r="4931" spans="1:16" x14ac:dyDescent="0.2">
      <c r="A4931" s="356" t="s">
        <v>11802</v>
      </c>
      <c r="B4931" s="356" t="s">
        <v>22220</v>
      </c>
      <c r="C4931" s="358" t="s">
        <v>13033</v>
      </c>
      <c r="D4931" s="358" t="s">
        <v>13034</v>
      </c>
      <c r="E4931" s="358" t="s">
        <v>22221</v>
      </c>
      <c r="G4931" s="358" t="s">
        <v>12886</v>
      </c>
      <c r="H4931" s="385">
        <v>12.25</v>
      </c>
      <c r="I4931" s="358" t="s">
        <v>12893</v>
      </c>
      <c r="J4931" s="358" t="s">
        <v>12888</v>
      </c>
      <c r="K4931" s="358" t="s">
        <v>13558</v>
      </c>
      <c r="L4931" s="362">
        <v>41411</v>
      </c>
      <c r="N4931" s="362">
        <v>41411</v>
      </c>
      <c r="P4931" s="356" t="s">
        <v>14019</v>
      </c>
    </row>
    <row r="4932" spans="1:16" x14ac:dyDescent="0.2">
      <c r="A4932" s="356" t="s">
        <v>11803</v>
      </c>
      <c r="B4932" s="356" t="s">
        <v>22222</v>
      </c>
      <c r="C4932" s="358" t="s">
        <v>13890</v>
      </c>
      <c r="D4932" s="358" t="s">
        <v>12927</v>
      </c>
      <c r="E4932" s="358" t="s">
        <v>22223</v>
      </c>
      <c r="G4932" s="358" t="s">
        <v>12886</v>
      </c>
      <c r="H4932" s="385">
        <v>6.25</v>
      </c>
      <c r="I4932" s="358" t="s">
        <v>12893</v>
      </c>
      <c r="J4932" s="358" t="s">
        <v>12888</v>
      </c>
      <c r="K4932" s="358" t="s">
        <v>13558</v>
      </c>
      <c r="L4932" s="362">
        <v>41421</v>
      </c>
      <c r="N4932" s="362">
        <v>41421</v>
      </c>
      <c r="P4932" s="356" t="s">
        <v>14019</v>
      </c>
    </row>
    <row r="4933" spans="1:16" x14ac:dyDescent="0.2">
      <c r="A4933" s="356" t="s">
        <v>11804</v>
      </c>
      <c r="B4933" s="356" t="s">
        <v>22224</v>
      </c>
      <c r="C4933" s="358" t="s">
        <v>12953</v>
      </c>
      <c r="D4933" s="358" t="s">
        <v>12931</v>
      </c>
      <c r="E4933" s="358" t="s">
        <v>22225</v>
      </c>
      <c r="G4933" s="358" t="s">
        <v>12886</v>
      </c>
      <c r="H4933" s="385">
        <v>11.03</v>
      </c>
      <c r="I4933" s="358" t="s">
        <v>12893</v>
      </c>
      <c r="J4933" s="358" t="s">
        <v>12888</v>
      </c>
      <c r="K4933" s="358" t="s">
        <v>13558</v>
      </c>
      <c r="L4933" s="362">
        <v>41423</v>
      </c>
      <c r="N4933" s="362">
        <v>41423</v>
      </c>
      <c r="P4933" s="356" t="s">
        <v>13605</v>
      </c>
    </row>
    <row r="4934" spans="1:16" x14ac:dyDescent="0.2">
      <c r="A4934" s="356" t="s">
        <v>11805</v>
      </c>
      <c r="B4934" s="356" t="s">
        <v>22226</v>
      </c>
      <c r="C4934" s="358" t="s">
        <v>15268</v>
      </c>
      <c r="D4934" s="358" t="s">
        <v>12919</v>
      </c>
      <c r="E4934" s="358" t="s">
        <v>22227</v>
      </c>
      <c r="G4934" s="358" t="s">
        <v>12886</v>
      </c>
      <c r="H4934" s="385">
        <v>6.24</v>
      </c>
      <c r="I4934" s="358" t="s">
        <v>12893</v>
      </c>
      <c r="J4934" s="358" t="s">
        <v>12888</v>
      </c>
      <c r="K4934" s="358" t="s">
        <v>13558</v>
      </c>
      <c r="L4934" s="362">
        <v>41423</v>
      </c>
      <c r="N4934" s="362">
        <v>41423</v>
      </c>
      <c r="P4934" s="356" t="s">
        <v>13605</v>
      </c>
    </row>
    <row r="4935" spans="1:16" x14ac:dyDescent="0.2">
      <c r="A4935" s="356" t="s">
        <v>11806</v>
      </c>
      <c r="B4935" s="356" t="s">
        <v>22228</v>
      </c>
      <c r="C4935" s="358" t="s">
        <v>12972</v>
      </c>
      <c r="D4935" s="358" t="s">
        <v>12973</v>
      </c>
      <c r="E4935" s="358" t="s">
        <v>22229</v>
      </c>
      <c r="G4935" s="358" t="s">
        <v>12886</v>
      </c>
      <c r="H4935" s="385">
        <v>5.76</v>
      </c>
      <c r="I4935" s="358" t="s">
        <v>12893</v>
      </c>
      <c r="J4935" s="358" t="s">
        <v>12888</v>
      </c>
      <c r="K4935" s="358" t="s">
        <v>13558</v>
      </c>
      <c r="L4935" s="362">
        <v>41425</v>
      </c>
      <c r="N4935" s="362">
        <v>41425</v>
      </c>
      <c r="P4935" s="356" t="s">
        <v>13605</v>
      </c>
    </row>
    <row r="4936" spans="1:16" x14ac:dyDescent="0.2">
      <c r="A4936" s="356" t="s">
        <v>11807</v>
      </c>
      <c r="B4936" s="356" t="s">
        <v>22230</v>
      </c>
      <c r="C4936" s="358" t="s">
        <v>12975</v>
      </c>
      <c r="D4936" s="358" t="s">
        <v>12976</v>
      </c>
      <c r="E4936" s="358" t="s">
        <v>22231</v>
      </c>
      <c r="G4936" s="358" t="s">
        <v>12886</v>
      </c>
      <c r="H4936" s="385">
        <v>9.75</v>
      </c>
      <c r="I4936" s="358" t="s">
        <v>12893</v>
      </c>
      <c r="J4936" s="358" t="s">
        <v>12888</v>
      </c>
      <c r="K4936" s="358" t="s">
        <v>13558</v>
      </c>
      <c r="L4936" s="362">
        <v>41451</v>
      </c>
      <c r="N4936" s="362">
        <v>41451</v>
      </c>
      <c r="P4936" s="356" t="s">
        <v>14019</v>
      </c>
    </row>
    <row r="4937" spans="1:16" x14ac:dyDescent="0.2">
      <c r="A4937" s="356" t="s">
        <v>11808</v>
      </c>
      <c r="B4937" s="356" t="s">
        <v>22232</v>
      </c>
      <c r="C4937" s="358" t="s">
        <v>13116</v>
      </c>
      <c r="D4937" s="358" t="s">
        <v>12919</v>
      </c>
      <c r="E4937" s="358" t="s">
        <v>22233</v>
      </c>
      <c r="G4937" s="358" t="s">
        <v>12886</v>
      </c>
      <c r="H4937" s="385">
        <v>7.35</v>
      </c>
      <c r="I4937" s="358" t="s">
        <v>12893</v>
      </c>
      <c r="J4937" s="358" t="s">
        <v>12888</v>
      </c>
      <c r="K4937" s="358" t="s">
        <v>13558</v>
      </c>
      <c r="L4937" s="362">
        <v>41449</v>
      </c>
      <c r="N4937" s="362">
        <v>41449</v>
      </c>
      <c r="P4937" s="356" t="s">
        <v>13605</v>
      </c>
    </row>
    <row r="4938" spans="1:16" x14ac:dyDescent="0.2">
      <c r="A4938" s="356" t="s">
        <v>11809</v>
      </c>
      <c r="B4938" s="356" t="s">
        <v>22234</v>
      </c>
      <c r="C4938" s="358" t="s">
        <v>14786</v>
      </c>
      <c r="D4938" s="358" t="s">
        <v>12984</v>
      </c>
      <c r="E4938" s="358" t="s">
        <v>22235</v>
      </c>
      <c r="G4938" s="358" t="s">
        <v>12886</v>
      </c>
      <c r="H4938" s="385">
        <v>40.18</v>
      </c>
      <c r="I4938" s="358" t="s">
        <v>12893</v>
      </c>
      <c r="J4938" s="358" t="s">
        <v>12888</v>
      </c>
      <c r="K4938" s="358" t="s">
        <v>13558</v>
      </c>
      <c r="L4938" s="362">
        <v>41213</v>
      </c>
      <c r="N4938" s="362">
        <v>41213</v>
      </c>
      <c r="P4938" s="356" t="s">
        <v>13605</v>
      </c>
    </row>
    <row r="4939" spans="1:16" x14ac:dyDescent="0.2">
      <c r="A4939" s="356" t="s">
        <v>11810</v>
      </c>
      <c r="B4939" s="356" t="s">
        <v>22236</v>
      </c>
      <c r="C4939" s="358" t="s">
        <v>12905</v>
      </c>
      <c r="D4939" s="358" t="s">
        <v>12951</v>
      </c>
      <c r="E4939" s="358" t="s">
        <v>22237</v>
      </c>
      <c r="G4939" s="358" t="s">
        <v>12886</v>
      </c>
      <c r="H4939" s="385">
        <v>24.38</v>
      </c>
      <c r="I4939" s="358" t="s">
        <v>12893</v>
      </c>
      <c r="J4939" s="358" t="s">
        <v>12888</v>
      </c>
      <c r="K4939" s="358" t="s">
        <v>13558</v>
      </c>
      <c r="L4939" s="362">
        <v>41451</v>
      </c>
      <c r="N4939" s="362">
        <v>41451</v>
      </c>
      <c r="P4939" s="356" t="s">
        <v>14019</v>
      </c>
    </row>
    <row r="4940" spans="1:16" x14ac:dyDescent="0.2">
      <c r="A4940" s="356" t="s">
        <v>11811</v>
      </c>
      <c r="B4940" s="356" t="s">
        <v>22238</v>
      </c>
      <c r="C4940" s="358" t="s">
        <v>13560</v>
      </c>
      <c r="D4940" s="358" t="s">
        <v>12916</v>
      </c>
      <c r="E4940" s="358" t="s">
        <v>22239</v>
      </c>
      <c r="G4940" s="358" t="s">
        <v>12886</v>
      </c>
      <c r="H4940" s="385">
        <v>12.25</v>
      </c>
      <c r="I4940" s="358" t="s">
        <v>12893</v>
      </c>
      <c r="J4940" s="358" t="s">
        <v>12888</v>
      </c>
      <c r="K4940" s="358" t="s">
        <v>13558</v>
      </c>
      <c r="L4940" s="362">
        <v>41438</v>
      </c>
      <c r="N4940" s="362">
        <v>41438</v>
      </c>
      <c r="P4940" s="356" t="s">
        <v>14019</v>
      </c>
    </row>
    <row r="4941" spans="1:16" x14ac:dyDescent="0.2">
      <c r="A4941" s="356" t="s">
        <v>11812</v>
      </c>
      <c r="B4941" s="356" t="s">
        <v>22240</v>
      </c>
      <c r="C4941" s="358" t="s">
        <v>12905</v>
      </c>
      <c r="D4941" s="358" t="s">
        <v>13075</v>
      </c>
      <c r="E4941" s="358" t="s">
        <v>22241</v>
      </c>
      <c r="G4941" s="358" t="s">
        <v>12886</v>
      </c>
      <c r="H4941" s="385">
        <v>10</v>
      </c>
      <c r="I4941" s="358" t="s">
        <v>12893</v>
      </c>
      <c r="J4941" s="358" t="s">
        <v>12888</v>
      </c>
      <c r="K4941" s="358" t="s">
        <v>13558</v>
      </c>
      <c r="L4941" s="362">
        <v>41454</v>
      </c>
      <c r="N4941" s="362">
        <v>41454</v>
      </c>
      <c r="P4941" s="356" t="s">
        <v>14019</v>
      </c>
    </row>
    <row r="4942" spans="1:16" x14ac:dyDescent="0.2">
      <c r="A4942" s="356" t="s">
        <v>11813</v>
      </c>
      <c r="B4942" s="356" t="s">
        <v>22242</v>
      </c>
      <c r="C4942" s="358" t="s">
        <v>12905</v>
      </c>
      <c r="D4942" s="358" t="s">
        <v>12906</v>
      </c>
      <c r="E4942" s="358" t="s">
        <v>22243</v>
      </c>
      <c r="G4942" s="358" t="s">
        <v>12886</v>
      </c>
      <c r="H4942" s="385">
        <v>5.85</v>
      </c>
      <c r="I4942" s="358" t="s">
        <v>12893</v>
      </c>
      <c r="J4942" s="358" t="s">
        <v>12888</v>
      </c>
      <c r="K4942" s="358" t="s">
        <v>13558</v>
      </c>
      <c r="L4942" s="362">
        <v>41445</v>
      </c>
      <c r="N4942" s="362">
        <v>41445</v>
      </c>
      <c r="P4942" s="356" t="s">
        <v>14019</v>
      </c>
    </row>
    <row r="4943" spans="1:16" x14ac:dyDescent="0.2">
      <c r="A4943" s="356" t="s">
        <v>11814</v>
      </c>
      <c r="B4943" s="356" t="s">
        <v>22244</v>
      </c>
      <c r="C4943" s="358" t="s">
        <v>13134</v>
      </c>
      <c r="D4943" s="358" t="s">
        <v>13130</v>
      </c>
      <c r="E4943" s="358" t="s">
        <v>22245</v>
      </c>
      <c r="G4943" s="358" t="s">
        <v>12886</v>
      </c>
      <c r="H4943" s="385">
        <v>11</v>
      </c>
      <c r="I4943" s="358" t="s">
        <v>12893</v>
      </c>
      <c r="J4943" s="358" t="s">
        <v>12888</v>
      </c>
      <c r="K4943" s="358" t="s">
        <v>13558</v>
      </c>
      <c r="L4943" s="362">
        <v>41477</v>
      </c>
      <c r="N4943" s="362">
        <v>41477</v>
      </c>
      <c r="P4943" s="356" t="s">
        <v>13605</v>
      </c>
    </row>
    <row r="4944" spans="1:16" x14ac:dyDescent="0.2">
      <c r="A4944" s="356" t="s">
        <v>11815</v>
      </c>
      <c r="B4944" s="356" t="s">
        <v>22246</v>
      </c>
      <c r="C4944" s="358" t="s">
        <v>12905</v>
      </c>
      <c r="D4944" s="358" t="s">
        <v>12951</v>
      </c>
      <c r="E4944" s="358" t="s">
        <v>22247</v>
      </c>
      <c r="G4944" s="358" t="s">
        <v>12886</v>
      </c>
      <c r="H4944" s="385">
        <v>10.130000000000001</v>
      </c>
      <c r="I4944" s="358" t="s">
        <v>12893</v>
      </c>
      <c r="J4944" s="358" t="s">
        <v>12888</v>
      </c>
      <c r="K4944" s="358" t="s">
        <v>13558</v>
      </c>
      <c r="L4944" s="362">
        <v>41443</v>
      </c>
      <c r="N4944" s="362">
        <v>41443</v>
      </c>
      <c r="P4944" s="356" t="s">
        <v>14019</v>
      </c>
    </row>
    <row r="4945" spans="1:16" x14ac:dyDescent="0.2">
      <c r="A4945" s="356" t="s">
        <v>11816</v>
      </c>
      <c r="B4945" s="356" t="s">
        <v>22248</v>
      </c>
      <c r="C4945" s="358" t="s">
        <v>13783</v>
      </c>
      <c r="D4945" s="358" t="s">
        <v>13015</v>
      </c>
      <c r="E4945" s="358" t="s">
        <v>22249</v>
      </c>
      <c r="G4945" s="358" t="s">
        <v>12886</v>
      </c>
      <c r="H4945" s="385">
        <v>5.39</v>
      </c>
      <c r="I4945" s="358" t="s">
        <v>12893</v>
      </c>
      <c r="J4945" s="358" t="s">
        <v>12888</v>
      </c>
      <c r="K4945" s="358" t="s">
        <v>13558</v>
      </c>
      <c r="L4945" s="362">
        <v>41453</v>
      </c>
      <c r="N4945" s="362">
        <v>41453</v>
      </c>
      <c r="P4945" s="356" t="s">
        <v>13605</v>
      </c>
    </row>
    <row r="4946" spans="1:16" x14ac:dyDescent="0.2">
      <c r="A4946" s="356" t="s">
        <v>11817</v>
      </c>
      <c r="B4946" s="356" t="s">
        <v>22250</v>
      </c>
      <c r="C4946" s="358" t="s">
        <v>13202</v>
      </c>
      <c r="D4946" s="358" t="s">
        <v>12984</v>
      </c>
      <c r="E4946" s="358" t="s">
        <v>22251</v>
      </c>
      <c r="G4946" s="358" t="s">
        <v>12886</v>
      </c>
      <c r="H4946" s="385">
        <v>3.92</v>
      </c>
      <c r="I4946" s="358" t="s">
        <v>12893</v>
      </c>
      <c r="J4946" s="358" t="s">
        <v>12888</v>
      </c>
      <c r="K4946" s="358" t="s">
        <v>13558</v>
      </c>
      <c r="L4946" s="362">
        <v>41453</v>
      </c>
      <c r="N4946" s="362">
        <v>41453</v>
      </c>
      <c r="P4946" s="356" t="s">
        <v>14019</v>
      </c>
    </row>
    <row r="4947" spans="1:16" x14ac:dyDescent="0.2">
      <c r="A4947" s="356" t="s">
        <v>11818</v>
      </c>
      <c r="B4947" s="356" t="s">
        <v>22252</v>
      </c>
      <c r="C4947" s="358" t="s">
        <v>13037</v>
      </c>
      <c r="D4947" s="358" t="s">
        <v>13038</v>
      </c>
      <c r="E4947" s="358" t="s">
        <v>22253</v>
      </c>
      <c r="G4947" s="358" t="s">
        <v>12886</v>
      </c>
      <c r="H4947" s="385">
        <v>16.25</v>
      </c>
      <c r="I4947" s="358" t="s">
        <v>12893</v>
      </c>
      <c r="J4947" s="358" t="s">
        <v>12888</v>
      </c>
      <c r="K4947" s="358" t="s">
        <v>13558</v>
      </c>
      <c r="L4947" s="362">
        <v>41422</v>
      </c>
      <c r="N4947" s="362">
        <v>41422</v>
      </c>
      <c r="P4947" s="356" t="s">
        <v>14019</v>
      </c>
    </row>
    <row r="4948" spans="1:16" x14ac:dyDescent="0.2">
      <c r="A4948" s="356" t="s">
        <v>11819</v>
      </c>
      <c r="B4948" s="356" t="s">
        <v>22254</v>
      </c>
      <c r="C4948" s="358" t="s">
        <v>13783</v>
      </c>
      <c r="D4948" s="358" t="s">
        <v>13015</v>
      </c>
      <c r="E4948" s="358" t="s">
        <v>15231</v>
      </c>
      <c r="G4948" s="358" t="s">
        <v>12886</v>
      </c>
      <c r="H4948" s="385">
        <v>3.6</v>
      </c>
      <c r="I4948" s="358" t="s">
        <v>12893</v>
      </c>
      <c r="J4948" s="358" t="s">
        <v>12888</v>
      </c>
      <c r="K4948" s="358" t="s">
        <v>13558</v>
      </c>
      <c r="L4948" s="362">
        <v>41425</v>
      </c>
      <c r="N4948" s="362">
        <v>41425</v>
      </c>
      <c r="P4948" s="356" t="s">
        <v>14019</v>
      </c>
    </row>
    <row r="4949" spans="1:16" x14ac:dyDescent="0.2">
      <c r="A4949" s="356" t="s">
        <v>11820</v>
      </c>
      <c r="B4949" s="356" t="s">
        <v>22255</v>
      </c>
      <c r="C4949" s="358" t="s">
        <v>13176</v>
      </c>
      <c r="D4949" s="358" t="s">
        <v>13177</v>
      </c>
      <c r="E4949" s="358" t="s">
        <v>22256</v>
      </c>
      <c r="G4949" s="358" t="s">
        <v>12886</v>
      </c>
      <c r="H4949" s="385">
        <v>3.835</v>
      </c>
      <c r="I4949" s="358" t="s">
        <v>12893</v>
      </c>
      <c r="J4949" s="358" t="s">
        <v>12888</v>
      </c>
      <c r="K4949" s="358" t="s">
        <v>13558</v>
      </c>
      <c r="L4949" s="362">
        <v>41407</v>
      </c>
      <c r="N4949" s="362">
        <v>41407</v>
      </c>
      <c r="P4949" s="356" t="s">
        <v>14019</v>
      </c>
    </row>
    <row r="4950" spans="1:16" x14ac:dyDescent="0.2">
      <c r="A4950" s="356" t="s">
        <v>11821</v>
      </c>
      <c r="B4950" s="356" t="s">
        <v>22257</v>
      </c>
      <c r="C4950" s="358" t="s">
        <v>14044</v>
      </c>
      <c r="D4950" s="358" t="s">
        <v>12931</v>
      </c>
      <c r="E4950" s="358" t="s">
        <v>22258</v>
      </c>
      <c r="G4950" s="358" t="s">
        <v>12886</v>
      </c>
      <c r="H4950" s="385">
        <v>6.24</v>
      </c>
      <c r="I4950" s="358" t="s">
        <v>12893</v>
      </c>
      <c r="J4950" s="358" t="s">
        <v>12888</v>
      </c>
      <c r="K4950" s="358" t="s">
        <v>13558</v>
      </c>
      <c r="L4950" s="362">
        <v>41394</v>
      </c>
      <c r="N4950" s="362">
        <v>41394</v>
      </c>
      <c r="P4950" s="356" t="s">
        <v>13605</v>
      </c>
    </row>
    <row r="4951" spans="1:16" x14ac:dyDescent="0.2">
      <c r="A4951" s="356" t="s">
        <v>11822</v>
      </c>
      <c r="B4951" s="356" t="s">
        <v>22259</v>
      </c>
      <c r="C4951" s="358" t="s">
        <v>13095</v>
      </c>
      <c r="D4951" s="358" t="s">
        <v>12976</v>
      </c>
      <c r="E4951" s="358" t="s">
        <v>16050</v>
      </c>
      <c r="G4951" s="358" t="s">
        <v>12886</v>
      </c>
      <c r="H4951" s="385">
        <v>7.1050000000000004</v>
      </c>
      <c r="I4951" s="358" t="s">
        <v>12887</v>
      </c>
      <c r="J4951" s="358" t="s">
        <v>12888</v>
      </c>
      <c r="K4951" s="358" t="s">
        <v>13558</v>
      </c>
      <c r="L4951" s="362">
        <v>41393</v>
      </c>
      <c r="N4951" s="362">
        <v>41393</v>
      </c>
      <c r="P4951" s="356" t="s">
        <v>13605</v>
      </c>
    </row>
    <row r="4952" spans="1:16" x14ac:dyDescent="0.2">
      <c r="A4952" s="356" t="s">
        <v>11823</v>
      </c>
      <c r="B4952" s="356" t="s">
        <v>22260</v>
      </c>
      <c r="C4952" s="358" t="s">
        <v>16369</v>
      </c>
      <c r="D4952" s="358" t="s">
        <v>12916</v>
      </c>
      <c r="E4952" s="358" t="s">
        <v>17167</v>
      </c>
      <c r="G4952" s="358" t="s">
        <v>12886</v>
      </c>
      <c r="H4952" s="385">
        <v>9.8000000000000007</v>
      </c>
      <c r="I4952" s="358" t="s">
        <v>12893</v>
      </c>
      <c r="J4952" s="358" t="s">
        <v>12888</v>
      </c>
      <c r="K4952" s="358" t="s">
        <v>13558</v>
      </c>
      <c r="L4952" s="362">
        <v>41481</v>
      </c>
      <c r="N4952" s="362">
        <v>41481</v>
      </c>
      <c r="P4952" s="356" t="s">
        <v>13605</v>
      </c>
    </row>
    <row r="4953" spans="1:16" x14ac:dyDescent="0.2">
      <c r="A4953" s="356" t="s">
        <v>11824</v>
      </c>
      <c r="B4953" s="356" t="s">
        <v>22261</v>
      </c>
      <c r="C4953" s="358" t="s">
        <v>13599</v>
      </c>
      <c r="D4953" s="358" t="s">
        <v>12931</v>
      </c>
      <c r="E4953" s="358" t="s">
        <v>22262</v>
      </c>
      <c r="G4953" s="358" t="s">
        <v>12886</v>
      </c>
      <c r="H4953" s="385">
        <v>4.9400000000000004</v>
      </c>
      <c r="I4953" s="358" t="s">
        <v>12893</v>
      </c>
      <c r="J4953" s="358" t="s">
        <v>12888</v>
      </c>
      <c r="K4953" s="358" t="s">
        <v>13558</v>
      </c>
      <c r="L4953" s="362">
        <v>41319</v>
      </c>
      <c r="N4953" s="362">
        <v>41319</v>
      </c>
      <c r="P4953" s="356" t="s">
        <v>14019</v>
      </c>
    </row>
    <row r="4954" spans="1:16" x14ac:dyDescent="0.2">
      <c r="A4954" s="356" t="s">
        <v>11825</v>
      </c>
      <c r="B4954" s="356" t="s">
        <v>22263</v>
      </c>
      <c r="C4954" s="358" t="s">
        <v>13120</v>
      </c>
      <c r="D4954" s="358" t="s">
        <v>12984</v>
      </c>
      <c r="E4954" s="358" t="s">
        <v>22264</v>
      </c>
      <c r="G4954" s="358" t="s">
        <v>12886</v>
      </c>
      <c r="H4954" s="385">
        <v>9</v>
      </c>
      <c r="I4954" s="358" t="s">
        <v>12893</v>
      </c>
      <c r="J4954" s="358" t="s">
        <v>12888</v>
      </c>
      <c r="K4954" s="358" t="s">
        <v>13558</v>
      </c>
      <c r="L4954" s="362">
        <v>41438</v>
      </c>
      <c r="N4954" s="362">
        <v>41438</v>
      </c>
      <c r="P4954" s="356" t="s">
        <v>14019</v>
      </c>
    </row>
    <row r="4955" spans="1:16" x14ac:dyDescent="0.2">
      <c r="A4955" s="356" t="s">
        <v>11826</v>
      </c>
      <c r="B4955" s="356" t="s">
        <v>22265</v>
      </c>
      <c r="C4955" s="358" t="s">
        <v>14190</v>
      </c>
      <c r="D4955" s="358" t="s">
        <v>12931</v>
      </c>
      <c r="E4955" s="358" t="s">
        <v>22266</v>
      </c>
      <c r="G4955" s="358" t="s">
        <v>12886</v>
      </c>
      <c r="H4955" s="385">
        <v>5.6550000000000002</v>
      </c>
      <c r="I4955" s="358" t="s">
        <v>12893</v>
      </c>
      <c r="J4955" s="358" t="s">
        <v>12888</v>
      </c>
      <c r="K4955" s="358" t="s">
        <v>13558</v>
      </c>
      <c r="L4955" s="362">
        <v>41455</v>
      </c>
      <c r="N4955" s="362">
        <v>41455</v>
      </c>
      <c r="P4955" s="356" t="s">
        <v>14019</v>
      </c>
    </row>
    <row r="4956" spans="1:16" x14ac:dyDescent="0.2">
      <c r="A4956" s="356" t="s">
        <v>11827</v>
      </c>
      <c r="B4956" s="356" t="s">
        <v>22267</v>
      </c>
      <c r="C4956" s="358" t="s">
        <v>13105</v>
      </c>
      <c r="D4956" s="358" t="s">
        <v>13106</v>
      </c>
      <c r="E4956" s="358" t="s">
        <v>22268</v>
      </c>
      <c r="G4956" s="358" t="s">
        <v>12886</v>
      </c>
      <c r="H4956" s="385">
        <v>7.16</v>
      </c>
      <c r="I4956" s="358" t="s">
        <v>12893</v>
      </c>
      <c r="J4956" s="358" t="s">
        <v>12888</v>
      </c>
      <c r="K4956" s="358" t="s">
        <v>13558</v>
      </c>
      <c r="L4956" s="362">
        <v>41439</v>
      </c>
      <c r="N4956" s="362">
        <v>41439</v>
      </c>
      <c r="P4956" s="356" t="s">
        <v>14019</v>
      </c>
    </row>
    <row r="4957" spans="1:16" x14ac:dyDescent="0.2">
      <c r="A4957" s="356" t="s">
        <v>11828</v>
      </c>
      <c r="B4957" s="356" t="s">
        <v>22269</v>
      </c>
      <c r="C4957" s="358" t="s">
        <v>12965</v>
      </c>
      <c r="D4957" s="358" t="s">
        <v>12966</v>
      </c>
      <c r="E4957" s="358" t="s">
        <v>22270</v>
      </c>
      <c r="G4957" s="358" t="s">
        <v>12886</v>
      </c>
      <c r="H4957" s="385">
        <v>14.574999999999999</v>
      </c>
      <c r="I4957" s="358" t="s">
        <v>12893</v>
      </c>
      <c r="J4957" s="358" t="s">
        <v>12888</v>
      </c>
      <c r="K4957" s="358" t="s">
        <v>13558</v>
      </c>
      <c r="L4957" s="362">
        <v>41453</v>
      </c>
      <c r="N4957" s="362">
        <v>41453</v>
      </c>
      <c r="P4957" s="356" t="s">
        <v>13605</v>
      </c>
    </row>
    <row r="4958" spans="1:16" x14ac:dyDescent="0.2">
      <c r="A4958" s="356" t="s">
        <v>11829</v>
      </c>
      <c r="B4958" s="356" t="s">
        <v>22271</v>
      </c>
      <c r="C4958" s="358" t="s">
        <v>13242</v>
      </c>
      <c r="D4958" s="358" t="s">
        <v>12976</v>
      </c>
      <c r="E4958" s="358" t="s">
        <v>22272</v>
      </c>
      <c r="G4958" s="358" t="s">
        <v>12886</v>
      </c>
      <c r="H4958" s="385">
        <v>8.82</v>
      </c>
      <c r="I4958" s="358" t="s">
        <v>12893</v>
      </c>
      <c r="J4958" s="358" t="s">
        <v>12888</v>
      </c>
      <c r="K4958" s="358" t="s">
        <v>13558</v>
      </c>
      <c r="L4958" s="362">
        <v>41445</v>
      </c>
      <c r="N4958" s="362">
        <v>41445</v>
      </c>
      <c r="P4958" s="356" t="s">
        <v>14019</v>
      </c>
    </row>
    <row r="4959" spans="1:16" x14ac:dyDescent="0.2">
      <c r="A4959" s="356" t="s">
        <v>11830</v>
      </c>
      <c r="B4959" s="356" t="s">
        <v>22273</v>
      </c>
      <c r="C4959" s="358" t="s">
        <v>13129</v>
      </c>
      <c r="D4959" s="358" t="s">
        <v>13130</v>
      </c>
      <c r="E4959" s="358" t="s">
        <v>22274</v>
      </c>
      <c r="G4959" s="358" t="s">
        <v>12886</v>
      </c>
      <c r="H4959" s="385">
        <v>10</v>
      </c>
      <c r="I4959" s="358" t="s">
        <v>12893</v>
      </c>
      <c r="J4959" s="358" t="s">
        <v>12888</v>
      </c>
      <c r="K4959" s="358" t="s">
        <v>13558</v>
      </c>
      <c r="L4959" s="362">
        <v>41382</v>
      </c>
      <c r="N4959" s="362">
        <v>41382</v>
      </c>
      <c r="P4959" s="356" t="s">
        <v>14019</v>
      </c>
    </row>
    <row r="4960" spans="1:16" x14ac:dyDescent="0.2">
      <c r="A4960" s="356" t="s">
        <v>11831</v>
      </c>
      <c r="B4960" s="356" t="s">
        <v>22275</v>
      </c>
      <c r="C4960" s="358" t="s">
        <v>15115</v>
      </c>
      <c r="D4960" s="358" t="s">
        <v>12919</v>
      </c>
      <c r="E4960" s="358" t="s">
        <v>15607</v>
      </c>
      <c r="G4960" s="358" t="s">
        <v>12886</v>
      </c>
      <c r="H4960" s="385">
        <v>9.18</v>
      </c>
      <c r="I4960" s="358" t="s">
        <v>12893</v>
      </c>
      <c r="J4960" s="358" t="s">
        <v>12888</v>
      </c>
      <c r="K4960" s="358" t="s">
        <v>13558</v>
      </c>
      <c r="L4960" s="362">
        <v>41405</v>
      </c>
      <c r="N4960" s="362">
        <v>41405</v>
      </c>
      <c r="P4960" s="356" t="s">
        <v>13605</v>
      </c>
    </row>
    <row r="4961" spans="1:16" x14ac:dyDescent="0.2">
      <c r="A4961" s="356" t="s">
        <v>11832</v>
      </c>
      <c r="B4961" s="356" t="s">
        <v>22276</v>
      </c>
      <c r="C4961" s="358" t="s">
        <v>15375</v>
      </c>
      <c r="D4961" s="358" t="s">
        <v>12931</v>
      </c>
      <c r="E4961" s="358" t="s">
        <v>16147</v>
      </c>
      <c r="G4961" s="358" t="s">
        <v>12886</v>
      </c>
      <c r="H4961" s="385">
        <v>6.36</v>
      </c>
      <c r="I4961" s="358" t="s">
        <v>12893</v>
      </c>
      <c r="J4961" s="358" t="s">
        <v>12888</v>
      </c>
      <c r="K4961" s="358" t="s">
        <v>13558</v>
      </c>
      <c r="L4961" s="362">
        <v>41460</v>
      </c>
      <c r="N4961" s="362">
        <v>41460</v>
      </c>
      <c r="P4961" s="356" t="s">
        <v>14019</v>
      </c>
    </row>
    <row r="4962" spans="1:16" x14ac:dyDescent="0.2">
      <c r="A4962" s="356" t="s">
        <v>11833</v>
      </c>
      <c r="B4962" s="356" t="s">
        <v>22277</v>
      </c>
      <c r="C4962" s="358" t="s">
        <v>12972</v>
      </c>
      <c r="D4962" s="358" t="s">
        <v>12973</v>
      </c>
      <c r="E4962" s="358" t="s">
        <v>15096</v>
      </c>
      <c r="G4962" s="358" t="s">
        <v>12886</v>
      </c>
      <c r="H4962" s="385">
        <v>3.24</v>
      </c>
      <c r="I4962" s="358" t="s">
        <v>12893</v>
      </c>
      <c r="J4962" s="358" t="s">
        <v>12888</v>
      </c>
      <c r="K4962" s="358" t="s">
        <v>13558</v>
      </c>
      <c r="L4962" s="362">
        <v>41451</v>
      </c>
      <c r="N4962" s="362">
        <v>41451</v>
      </c>
      <c r="P4962" s="356" t="s">
        <v>14019</v>
      </c>
    </row>
    <row r="4963" spans="1:16" x14ac:dyDescent="0.2">
      <c r="A4963" s="356" t="s">
        <v>11834</v>
      </c>
      <c r="B4963" s="356" t="s">
        <v>22278</v>
      </c>
      <c r="C4963" s="358" t="s">
        <v>12938</v>
      </c>
      <c r="D4963" s="358" t="s">
        <v>12939</v>
      </c>
      <c r="E4963" s="358" t="s">
        <v>22279</v>
      </c>
      <c r="G4963" s="358" t="s">
        <v>12886</v>
      </c>
      <c r="H4963" s="385">
        <v>5.0999999999999996</v>
      </c>
      <c r="I4963" s="358" t="s">
        <v>12893</v>
      </c>
      <c r="J4963" s="358" t="s">
        <v>12888</v>
      </c>
      <c r="K4963" s="358" t="s">
        <v>13558</v>
      </c>
      <c r="L4963" s="362">
        <v>41458</v>
      </c>
      <c r="N4963" s="362">
        <v>41458</v>
      </c>
      <c r="P4963" s="356" t="s">
        <v>14019</v>
      </c>
    </row>
    <row r="4964" spans="1:16" x14ac:dyDescent="0.2">
      <c r="A4964" s="356" t="s">
        <v>11835</v>
      </c>
      <c r="B4964" s="356" t="s">
        <v>22280</v>
      </c>
      <c r="C4964" s="358" t="s">
        <v>13399</v>
      </c>
      <c r="D4964" s="358" t="s">
        <v>12984</v>
      </c>
      <c r="E4964" s="358" t="s">
        <v>22281</v>
      </c>
      <c r="G4964" s="358" t="s">
        <v>12886</v>
      </c>
      <c r="H4964" s="385">
        <v>17.920000000000002</v>
      </c>
      <c r="I4964" s="358" t="s">
        <v>12893</v>
      </c>
      <c r="J4964" s="358" t="s">
        <v>12888</v>
      </c>
      <c r="K4964" s="358" t="s">
        <v>13558</v>
      </c>
      <c r="L4964" s="362">
        <v>41507</v>
      </c>
      <c r="N4964" s="362">
        <v>41507</v>
      </c>
      <c r="P4964" s="356" t="s">
        <v>14019</v>
      </c>
    </row>
    <row r="4965" spans="1:16" x14ac:dyDescent="0.2">
      <c r="A4965" s="356" t="s">
        <v>11836</v>
      </c>
      <c r="B4965" s="356" t="s">
        <v>22282</v>
      </c>
      <c r="C4965" s="358" t="s">
        <v>13653</v>
      </c>
      <c r="D4965" s="358" t="s">
        <v>13027</v>
      </c>
      <c r="E4965" s="358" t="s">
        <v>22283</v>
      </c>
      <c r="G4965" s="358" t="s">
        <v>12886</v>
      </c>
      <c r="H4965" s="385">
        <v>21</v>
      </c>
      <c r="I4965" s="358" t="s">
        <v>12893</v>
      </c>
      <c r="J4965" s="358" t="s">
        <v>12888</v>
      </c>
      <c r="K4965" s="358" t="s">
        <v>13558</v>
      </c>
      <c r="L4965" s="362">
        <v>41446</v>
      </c>
      <c r="N4965" s="362">
        <v>41446</v>
      </c>
      <c r="P4965" s="356" t="s">
        <v>14019</v>
      </c>
    </row>
    <row r="4966" spans="1:16" x14ac:dyDescent="0.2">
      <c r="A4966" s="356" t="s">
        <v>11837</v>
      </c>
      <c r="B4966" s="356" t="s">
        <v>22284</v>
      </c>
      <c r="C4966" s="358" t="s">
        <v>13621</v>
      </c>
      <c r="D4966" s="358" t="s">
        <v>12960</v>
      </c>
      <c r="E4966" s="358" t="s">
        <v>16937</v>
      </c>
      <c r="G4966" s="358" t="s">
        <v>12886</v>
      </c>
      <c r="H4966" s="385">
        <v>4.68</v>
      </c>
      <c r="I4966" s="358" t="s">
        <v>12893</v>
      </c>
      <c r="J4966" s="358" t="s">
        <v>12888</v>
      </c>
      <c r="K4966" s="358" t="s">
        <v>13558</v>
      </c>
      <c r="L4966" s="362">
        <v>41435</v>
      </c>
      <c r="N4966" s="362">
        <v>41435</v>
      </c>
      <c r="P4966" s="356" t="s">
        <v>14019</v>
      </c>
    </row>
    <row r="4967" spans="1:16" x14ac:dyDescent="0.2">
      <c r="A4967" s="356" t="s">
        <v>11838</v>
      </c>
      <c r="B4967" s="356" t="s">
        <v>22285</v>
      </c>
      <c r="C4967" s="358" t="s">
        <v>13082</v>
      </c>
      <c r="D4967" s="358" t="s">
        <v>12919</v>
      </c>
      <c r="E4967" s="358" t="s">
        <v>22286</v>
      </c>
      <c r="G4967" s="358" t="s">
        <v>12886</v>
      </c>
      <c r="H4967" s="385">
        <v>7.84</v>
      </c>
      <c r="I4967" s="358" t="s">
        <v>12893</v>
      </c>
      <c r="J4967" s="358" t="s">
        <v>12888</v>
      </c>
      <c r="K4967" s="358" t="s">
        <v>13558</v>
      </c>
      <c r="L4967" s="362">
        <v>41387</v>
      </c>
      <c r="N4967" s="362">
        <v>41387</v>
      </c>
      <c r="P4967" s="356" t="s">
        <v>14019</v>
      </c>
    </row>
    <row r="4968" spans="1:16" x14ac:dyDescent="0.2">
      <c r="A4968" s="356" t="s">
        <v>11839</v>
      </c>
      <c r="B4968" s="356" t="s">
        <v>22287</v>
      </c>
      <c r="C4968" s="358" t="s">
        <v>13037</v>
      </c>
      <c r="D4968" s="358" t="s">
        <v>13038</v>
      </c>
      <c r="E4968" s="358" t="s">
        <v>22288</v>
      </c>
      <c r="G4968" s="358" t="s">
        <v>12886</v>
      </c>
      <c r="H4968" s="385">
        <v>3.8250000000000002</v>
      </c>
      <c r="I4968" s="358" t="s">
        <v>12893</v>
      </c>
      <c r="J4968" s="358" t="s">
        <v>12888</v>
      </c>
      <c r="K4968" s="358" t="s">
        <v>13558</v>
      </c>
      <c r="L4968" s="362">
        <v>41455</v>
      </c>
      <c r="N4968" s="362">
        <v>41455</v>
      </c>
      <c r="P4968" s="356" t="s">
        <v>14019</v>
      </c>
    </row>
    <row r="4969" spans="1:16" x14ac:dyDescent="0.2">
      <c r="A4969" s="356" t="s">
        <v>11840</v>
      </c>
      <c r="B4969" s="356" t="s">
        <v>22289</v>
      </c>
      <c r="C4969" s="358" t="s">
        <v>13336</v>
      </c>
      <c r="D4969" s="358" t="s">
        <v>12931</v>
      </c>
      <c r="E4969" s="358" t="s">
        <v>22290</v>
      </c>
      <c r="G4969" s="358" t="s">
        <v>12886</v>
      </c>
      <c r="H4969" s="385">
        <v>1121.6099999999999</v>
      </c>
      <c r="I4969" s="358" t="s">
        <v>12887</v>
      </c>
      <c r="J4969" s="358" t="s">
        <v>12908</v>
      </c>
      <c r="K4969" s="358" t="s">
        <v>13558</v>
      </c>
      <c r="L4969" s="362">
        <v>41394</v>
      </c>
      <c r="N4969" s="362">
        <v>41394</v>
      </c>
      <c r="P4969" s="356" t="s">
        <v>13318</v>
      </c>
    </row>
    <row r="4970" spans="1:16" x14ac:dyDescent="0.2">
      <c r="A4970" s="356" t="s">
        <v>11841</v>
      </c>
      <c r="B4970" s="356" t="s">
        <v>22291</v>
      </c>
      <c r="C4970" s="358" t="s">
        <v>13017</v>
      </c>
      <c r="D4970" s="358" t="s">
        <v>13018</v>
      </c>
      <c r="E4970" s="358" t="s">
        <v>22292</v>
      </c>
      <c r="G4970" s="358" t="s">
        <v>12886</v>
      </c>
      <c r="H4970" s="385">
        <v>19.600000000000001</v>
      </c>
      <c r="I4970" s="358" t="s">
        <v>12893</v>
      </c>
      <c r="J4970" s="358" t="s">
        <v>12888</v>
      </c>
      <c r="K4970" s="358" t="s">
        <v>13558</v>
      </c>
      <c r="L4970" s="362">
        <v>41453</v>
      </c>
      <c r="N4970" s="362">
        <v>41453</v>
      </c>
      <c r="P4970" s="356" t="s">
        <v>13605</v>
      </c>
    </row>
    <row r="4971" spans="1:16" x14ac:dyDescent="0.2">
      <c r="A4971" s="356" t="s">
        <v>11842</v>
      </c>
      <c r="B4971" s="356" t="s">
        <v>22293</v>
      </c>
      <c r="C4971" s="358" t="s">
        <v>13277</v>
      </c>
      <c r="D4971" s="358" t="s">
        <v>13130</v>
      </c>
      <c r="E4971" s="358" t="s">
        <v>22294</v>
      </c>
      <c r="G4971" s="358" t="s">
        <v>12886</v>
      </c>
      <c r="H4971" s="385">
        <v>9.8000000000000007</v>
      </c>
      <c r="I4971" s="358" t="s">
        <v>12893</v>
      </c>
      <c r="J4971" s="358" t="s">
        <v>12888</v>
      </c>
      <c r="K4971" s="358" t="s">
        <v>13558</v>
      </c>
      <c r="L4971" s="362">
        <v>41453</v>
      </c>
      <c r="N4971" s="362">
        <v>41453</v>
      </c>
      <c r="P4971" s="356" t="s">
        <v>13605</v>
      </c>
    </row>
    <row r="4972" spans="1:16" x14ac:dyDescent="0.2">
      <c r="A4972" s="356" t="s">
        <v>11843</v>
      </c>
      <c r="B4972" s="356" t="s">
        <v>22295</v>
      </c>
      <c r="C4972" s="358" t="s">
        <v>12883</v>
      </c>
      <c r="D4972" s="358" t="s">
        <v>12884</v>
      </c>
      <c r="E4972" s="358" t="s">
        <v>22296</v>
      </c>
      <c r="G4972" s="358" t="s">
        <v>12886</v>
      </c>
      <c r="H4972" s="385">
        <v>4.8499999999999996</v>
      </c>
      <c r="I4972" s="358" t="s">
        <v>12893</v>
      </c>
      <c r="J4972" s="358" t="s">
        <v>12888</v>
      </c>
      <c r="K4972" s="358" t="s">
        <v>13558</v>
      </c>
      <c r="L4972" s="362">
        <v>41453</v>
      </c>
      <c r="N4972" s="362">
        <v>41453</v>
      </c>
      <c r="P4972" s="356" t="s">
        <v>13605</v>
      </c>
    </row>
    <row r="4973" spans="1:16" x14ac:dyDescent="0.2">
      <c r="A4973" s="356" t="s">
        <v>11844</v>
      </c>
      <c r="B4973" s="356" t="s">
        <v>22297</v>
      </c>
      <c r="C4973" s="358" t="s">
        <v>12975</v>
      </c>
      <c r="D4973" s="358" t="s">
        <v>12976</v>
      </c>
      <c r="E4973" s="358" t="s">
        <v>22298</v>
      </c>
      <c r="G4973" s="358" t="s">
        <v>12886</v>
      </c>
      <c r="H4973" s="385">
        <v>7.92</v>
      </c>
      <c r="I4973" s="358" t="s">
        <v>12893</v>
      </c>
      <c r="J4973" s="358" t="s">
        <v>12888</v>
      </c>
      <c r="K4973" s="358" t="s">
        <v>13558</v>
      </c>
      <c r="L4973" s="362">
        <v>41453</v>
      </c>
      <c r="N4973" s="362">
        <v>41453</v>
      </c>
      <c r="P4973" s="356" t="s">
        <v>14019</v>
      </c>
    </row>
    <row r="4974" spans="1:16" x14ac:dyDescent="0.2">
      <c r="A4974" s="356" t="s">
        <v>11845</v>
      </c>
      <c r="B4974" s="356" t="s">
        <v>22299</v>
      </c>
      <c r="C4974" s="358" t="s">
        <v>13595</v>
      </c>
      <c r="D4974" s="358" t="s">
        <v>13596</v>
      </c>
      <c r="E4974" s="358" t="s">
        <v>22300</v>
      </c>
      <c r="G4974" s="358" t="s">
        <v>12886</v>
      </c>
      <c r="H4974" s="385">
        <v>9.18</v>
      </c>
      <c r="I4974" s="358" t="s">
        <v>12893</v>
      </c>
      <c r="J4974" s="358" t="s">
        <v>12888</v>
      </c>
      <c r="K4974" s="358" t="s">
        <v>13558</v>
      </c>
      <c r="L4974" s="362">
        <v>41451</v>
      </c>
      <c r="N4974" s="362">
        <v>41451</v>
      </c>
      <c r="P4974" s="356" t="s">
        <v>14019</v>
      </c>
    </row>
    <row r="4975" spans="1:16" x14ac:dyDescent="0.2">
      <c r="A4975" s="356" t="s">
        <v>11846</v>
      </c>
      <c r="B4975" s="356" t="s">
        <v>22301</v>
      </c>
      <c r="C4975" s="358" t="s">
        <v>14918</v>
      </c>
      <c r="D4975" s="358" t="s">
        <v>12919</v>
      </c>
      <c r="E4975" s="358" t="s">
        <v>22302</v>
      </c>
      <c r="G4975" s="358" t="s">
        <v>12886</v>
      </c>
      <c r="H4975" s="385">
        <v>6.89</v>
      </c>
      <c r="I4975" s="358" t="s">
        <v>12893</v>
      </c>
      <c r="J4975" s="358" t="s">
        <v>12888</v>
      </c>
      <c r="K4975" s="358" t="s">
        <v>13558</v>
      </c>
      <c r="L4975" s="362">
        <v>41465</v>
      </c>
      <c r="N4975" s="362">
        <v>41465</v>
      </c>
      <c r="P4975" s="356" t="s">
        <v>14019</v>
      </c>
    </row>
    <row r="4976" spans="1:16" x14ac:dyDescent="0.2">
      <c r="A4976" s="356" t="s">
        <v>11847</v>
      </c>
      <c r="B4976" s="356" t="s">
        <v>22303</v>
      </c>
      <c r="C4976" s="358" t="s">
        <v>12905</v>
      </c>
      <c r="D4976" s="358" t="s">
        <v>12945</v>
      </c>
      <c r="E4976" s="358" t="s">
        <v>22304</v>
      </c>
      <c r="G4976" s="358" t="s">
        <v>12886</v>
      </c>
      <c r="H4976" s="385">
        <v>5.75</v>
      </c>
      <c r="I4976" s="358" t="s">
        <v>12893</v>
      </c>
      <c r="J4976" s="358" t="s">
        <v>12888</v>
      </c>
      <c r="K4976" s="358" t="s">
        <v>13558</v>
      </c>
      <c r="L4976" s="362">
        <v>41474</v>
      </c>
      <c r="N4976" s="362">
        <v>41474</v>
      </c>
      <c r="P4976" s="356" t="s">
        <v>14019</v>
      </c>
    </row>
    <row r="4977" spans="1:16" x14ac:dyDescent="0.2">
      <c r="A4977" s="356" t="s">
        <v>11848</v>
      </c>
      <c r="B4977" s="356" t="s">
        <v>22305</v>
      </c>
      <c r="C4977" s="358" t="s">
        <v>12930</v>
      </c>
      <c r="D4977" s="358" t="s">
        <v>12931</v>
      </c>
      <c r="E4977" s="358" t="s">
        <v>22306</v>
      </c>
      <c r="G4977" s="358" t="s">
        <v>12886</v>
      </c>
      <c r="H4977" s="385">
        <v>9</v>
      </c>
      <c r="I4977" s="358" t="s">
        <v>12893</v>
      </c>
      <c r="J4977" s="358" t="s">
        <v>12888</v>
      </c>
      <c r="K4977" s="358" t="s">
        <v>13558</v>
      </c>
      <c r="L4977" s="362">
        <v>41470</v>
      </c>
      <c r="N4977" s="362">
        <v>41470</v>
      </c>
      <c r="P4977" s="356" t="s">
        <v>13605</v>
      </c>
    </row>
    <row r="4978" spans="1:16" x14ac:dyDescent="0.2">
      <c r="A4978" s="356" t="s">
        <v>11849</v>
      </c>
      <c r="B4978" s="356" t="s">
        <v>22307</v>
      </c>
      <c r="C4978" s="358" t="s">
        <v>12938</v>
      </c>
      <c r="D4978" s="358" t="s">
        <v>12939</v>
      </c>
      <c r="E4978" s="358" t="s">
        <v>22308</v>
      </c>
      <c r="G4978" s="358" t="s">
        <v>12886</v>
      </c>
      <c r="H4978" s="385">
        <v>13.38</v>
      </c>
      <c r="I4978" s="358" t="s">
        <v>12893</v>
      </c>
      <c r="J4978" s="358" t="s">
        <v>12888</v>
      </c>
      <c r="K4978" s="358" t="s">
        <v>13558</v>
      </c>
      <c r="L4978" s="362">
        <v>41450</v>
      </c>
      <c r="N4978" s="362">
        <v>41450</v>
      </c>
      <c r="P4978" s="356" t="s">
        <v>14019</v>
      </c>
    </row>
    <row r="4979" spans="1:16" x14ac:dyDescent="0.2">
      <c r="A4979" s="356" t="s">
        <v>11850</v>
      </c>
      <c r="B4979" s="356" t="s">
        <v>22309</v>
      </c>
      <c r="C4979" s="358" t="s">
        <v>13653</v>
      </c>
      <c r="D4979" s="358" t="s">
        <v>13027</v>
      </c>
      <c r="E4979" s="358" t="s">
        <v>16203</v>
      </c>
      <c r="G4979" s="358" t="s">
        <v>12886</v>
      </c>
      <c r="H4979" s="385">
        <v>5.72</v>
      </c>
      <c r="I4979" s="358" t="s">
        <v>12893</v>
      </c>
      <c r="J4979" s="358" t="s">
        <v>12888</v>
      </c>
      <c r="K4979" s="358" t="s">
        <v>13558</v>
      </c>
      <c r="L4979" s="362">
        <v>41466</v>
      </c>
      <c r="N4979" s="362">
        <v>41466</v>
      </c>
      <c r="P4979" s="356" t="s">
        <v>14019</v>
      </c>
    </row>
    <row r="4980" spans="1:16" x14ac:dyDescent="0.2">
      <c r="A4980" s="356" t="s">
        <v>11851</v>
      </c>
      <c r="B4980" s="356" t="s">
        <v>22310</v>
      </c>
      <c r="C4980" s="358" t="s">
        <v>13294</v>
      </c>
      <c r="D4980" s="358" t="s">
        <v>13295</v>
      </c>
      <c r="E4980" s="358" t="s">
        <v>14714</v>
      </c>
      <c r="G4980" s="358" t="s">
        <v>12886</v>
      </c>
      <c r="H4980" s="385">
        <v>6.75</v>
      </c>
      <c r="I4980" s="358" t="s">
        <v>12893</v>
      </c>
      <c r="J4980" s="358" t="s">
        <v>12888</v>
      </c>
      <c r="K4980" s="358" t="s">
        <v>13558</v>
      </c>
      <c r="L4980" s="362">
        <v>41486</v>
      </c>
      <c r="N4980" s="362">
        <v>41486</v>
      </c>
      <c r="P4980" s="356" t="s">
        <v>13605</v>
      </c>
    </row>
    <row r="4981" spans="1:16" x14ac:dyDescent="0.2">
      <c r="A4981" s="356" t="s">
        <v>11852</v>
      </c>
      <c r="B4981" s="356" t="s">
        <v>22311</v>
      </c>
      <c r="C4981" s="358" t="s">
        <v>12898</v>
      </c>
      <c r="D4981" s="358" t="s">
        <v>12899</v>
      </c>
      <c r="E4981" s="358" t="s">
        <v>22312</v>
      </c>
      <c r="G4981" s="358" t="s">
        <v>12886</v>
      </c>
      <c r="H4981" s="385">
        <v>9</v>
      </c>
      <c r="I4981" s="358" t="s">
        <v>12893</v>
      </c>
      <c r="J4981" s="358" t="s">
        <v>12888</v>
      </c>
      <c r="K4981" s="358" t="s">
        <v>13558</v>
      </c>
      <c r="L4981" s="362">
        <v>41486</v>
      </c>
      <c r="N4981" s="362">
        <v>41486</v>
      </c>
      <c r="P4981" s="356" t="s">
        <v>13605</v>
      </c>
    </row>
    <row r="4982" spans="1:16" x14ac:dyDescent="0.2">
      <c r="A4982" s="356" t="s">
        <v>11853</v>
      </c>
      <c r="B4982" s="356" t="s">
        <v>22313</v>
      </c>
      <c r="C4982" s="358" t="s">
        <v>13097</v>
      </c>
      <c r="D4982" s="358" t="s">
        <v>12910</v>
      </c>
      <c r="E4982" s="358" t="s">
        <v>22314</v>
      </c>
      <c r="G4982" s="358" t="s">
        <v>12886</v>
      </c>
      <c r="H4982" s="385">
        <v>9.18</v>
      </c>
      <c r="I4982" s="358" t="s">
        <v>12893</v>
      </c>
      <c r="J4982" s="358" t="s">
        <v>12888</v>
      </c>
      <c r="K4982" s="358" t="s">
        <v>13558</v>
      </c>
      <c r="L4982" s="362">
        <v>41482</v>
      </c>
      <c r="N4982" s="362">
        <v>41482</v>
      </c>
      <c r="P4982" s="356" t="s">
        <v>14019</v>
      </c>
    </row>
    <row r="4983" spans="1:16" x14ac:dyDescent="0.2">
      <c r="A4983" s="356" t="s">
        <v>11854</v>
      </c>
      <c r="B4983" s="356" t="s">
        <v>22315</v>
      </c>
      <c r="C4983" s="358" t="s">
        <v>13082</v>
      </c>
      <c r="D4983" s="358" t="s">
        <v>12919</v>
      </c>
      <c r="E4983" s="358" t="s">
        <v>22316</v>
      </c>
      <c r="G4983" s="358" t="s">
        <v>12886</v>
      </c>
      <c r="H4983" s="385">
        <v>13.77</v>
      </c>
      <c r="I4983" s="358" t="s">
        <v>12893</v>
      </c>
      <c r="J4983" s="358" t="s">
        <v>12888</v>
      </c>
      <c r="K4983" s="358" t="s">
        <v>13558</v>
      </c>
      <c r="L4983" s="362">
        <v>41480</v>
      </c>
      <c r="N4983" s="362">
        <v>41480</v>
      </c>
      <c r="P4983" s="356" t="s">
        <v>13605</v>
      </c>
    </row>
    <row r="4984" spans="1:16" x14ac:dyDescent="0.2">
      <c r="A4984" s="356" t="s">
        <v>11855</v>
      </c>
      <c r="B4984" s="356" t="s">
        <v>22317</v>
      </c>
      <c r="C4984" s="358" t="s">
        <v>13443</v>
      </c>
      <c r="D4984" s="358" t="s">
        <v>13324</v>
      </c>
      <c r="E4984" s="358" t="s">
        <v>22318</v>
      </c>
      <c r="G4984" s="358" t="s">
        <v>12886</v>
      </c>
      <c r="H4984" s="385">
        <v>7.25</v>
      </c>
      <c r="I4984" s="358" t="s">
        <v>12893</v>
      </c>
      <c r="J4984" s="358" t="s">
        <v>12888</v>
      </c>
      <c r="K4984" s="358" t="s">
        <v>13558</v>
      </c>
      <c r="L4984" s="362">
        <v>41472</v>
      </c>
      <c r="N4984" s="362">
        <v>41472</v>
      </c>
      <c r="P4984" s="356" t="s">
        <v>13605</v>
      </c>
    </row>
    <row r="4985" spans="1:16" x14ac:dyDescent="0.2">
      <c r="A4985" s="356" t="s">
        <v>11856</v>
      </c>
      <c r="B4985" s="356" t="s">
        <v>22319</v>
      </c>
      <c r="C4985" s="358" t="s">
        <v>13240</v>
      </c>
      <c r="D4985" s="358" t="s">
        <v>12997</v>
      </c>
      <c r="E4985" s="358" t="s">
        <v>15518</v>
      </c>
      <c r="G4985" s="358" t="s">
        <v>12886</v>
      </c>
      <c r="H4985" s="385">
        <v>6.62</v>
      </c>
      <c r="I4985" s="358" t="s">
        <v>12893</v>
      </c>
      <c r="J4985" s="358" t="s">
        <v>12888</v>
      </c>
      <c r="K4985" s="358" t="s">
        <v>13558</v>
      </c>
      <c r="L4985" s="362">
        <v>41467</v>
      </c>
      <c r="N4985" s="362">
        <v>41467</v>
      </c>
      <c r="P4985" s="356" t="s">
        <v>13605</v>
      </c>
    </row>
    <row r="4986" spans="1:16" x14ac:dyDescent="0.2">
      <c r="A4986" s="356" t="s">
        <v>11857</v>
      </c>
      <c r="B4986" s="356" t="s">
        <v>22320</v>
      </c>
      <c r="C4986" s="358" t="s">
        <v>13044</v>
      </c>
      <c r="D4986" s="358" t="s">
        <v>13045</v>
      </c>
      <c r="E4986" s="358" t="s">
        <v>22321</v>
      </c>
      <c r="G4986" s="358" t="s">
        <v>12886</v>
      </c>
      <c r="H4986" s="385">
        <v>16.12</v>
      </c>
      <c r="I4986" s="358" t="s">
        <v>12893</v>
      </c>
      <c r="J4986" s="358" t="s">
        <v>12888</v>
      </c>
      <c r="K4986" s="358" t="s">
        <v>13558</v>
      </c>
      <c r="L4986" s="362">
        <v>41453</v>
      </c>
      <c r="N4986" s="362">
        <v>41453</v>
      </c>
      <c r="P4986" s="356" t="s">
        <v>14019</v>
      </c>
    </row>
    <row r="4987" spans="1:16" x14ac:dyDescent="0.2">
      <c r="A4987" s="356" t="s">
        <v>11858</v>
      </c>
      <c r="B4987" s="356" t="s">
        <v>22322</v>
      </c>
      <c r="C4987" s="358" t="s">
        <v>13668</v>
      </c>
      <c r="D4987" s="358" t="s">
        <v>12916</v>
      </c>
      <c r="E4987" s="358" t="s">
        <v>22323</v>
      </c>
      <c r="G4987" s="358" t="s">
        <v>12886</v>
      </c>
      <c r="H4987" s="385">
        <v>13.02</v>
      </c>
      <c r="I4987" s="358" t="s">
        <v>12893</v>
      </c>
      <c r="J4987" s="358" t="s">
        <v>12888</v>
      </c>
      <c r="K4987" s="358" t="s">
        <v>13558</v>
      </c>
      <c r="L4987" s="362">
        <v>41435</v>
      </c>
      <c r="N4987" s="362">
        <v>41435</v>
      </c>
      <c r="P4987" s="356" t="s">
        <v>14019</v>
      </c>
    </row>
    <row r="4988" spans="1:16" x14ac:dyDescent="0.2">
      <c r="A4988" s="356" t="s">
        <v>11859</v>
      </c>
      <c r="B4988" s="356" t="s">
        <v>22324</v>
      </c>
      <c r="C4988" s="358" t="s">
        <v>12905</v>
      </c>
      <c r="D4988" s="358" t="s">
        <v>12951</v>
      </c>
      <c r="E4988" s="358" t="s">
        <v>22325</v>
      </c>
      <c r="G4988" s="358" t="s">
        <v>12886</v>
      </c>
      <c r="H4988" s="385">
        <v>9.8049999999999997</v>
      </c>
      <c r="I4988" s="358" t="s">
        <v>12893</v>
      </c>
      <c r="J4988" s="358" t="s">
        <v>12888</v>
      </c>
      <c r="K4988" s="358" t="s">
        <v>13558</v>
      </c>
      <c r="L4988" s="362">
        <v>41407</v>
      </c>
      <c r="N4988" s="362">
        <v>41407</v>
      </c>
      <c r="P4988" s="356" t="s">
        <v>14019</v>
      </c>
    </row>
    <row r="4989" spans="1:16" x14ac:dyDescent="0.2">
      <c r="A4989" s="356" t="s">
        <v>11860</v>
      </c>
      <c r="B4989" s="356" t="s">
        <v>22326</v>
      </c>
      <c r="C4989" s="358" t="s">
        <v>12905</v>
      </c>
      <c r="D4989" s="358" t="s">
        <v>13075</v>
      </c>
      <c r="E4989" s="358" t="s">
        <v>15400</v>
      </c>
      <c r="G4989" s="358" t="s">
        <v>12886</v>
      </c>
      <c r="H4989" s="385">
        <v>6.48</v>
      </c>
      <c r="I4989" s="358" t="s">
        <v>12893</v>
      </c>
      <c r="J4989" s="358" t="s">
        <v>12888</v>
      </c>
      <c r="K4989" s="358" t="s">
        <v>13558</v>
      </c>
      <c r="L4989" s="362">
        <v>41383</v>
      </c>
      <c r="N4989" s="362">
        <v>41383</v>
      </c>
      <c r="P4989" s="356" t="s">
        <v>13605</v>
      </c>
    </row>
    <row r="4990" spans="1:16" x14ac:dyDescent="0.2">
      <c r="A4990" s="356" t="s">
        <v>11861</v>
      </c>
      <c r="B4990" s="356" t="s">
        <v>22327</v>
      </c>
      <c r="C4990" s="358" t="s">
        <v>14638</v>
      </c>
      <c r="D4990" s="358" t="s">
        <v>12984</v>
      </c>
      <c r="E4990" s="358" t="s">
        <v>22328</v>
      </c>
      <c r="G4990" s="358" t="s">
        <v>12886</v>
      </c>
      <c r="H4990" s="385">
        <v>26.24</v>
      </c>
      <c r="I4990" s="358" t="s">
        <v>12893</v>
      </c>
      <c r="J4990" s="358" t="s">
        <v>12888</v>
      </c>
      <c r="K4990" s="358" t="s">
        <v>13558</v>
      </c>
      <c r="L4990" s="362">
        <v>41431</v>
      </c>
      <c r="N4990" s="362">
        <v>41431</v>
      </c>
      <c r="P4990" s="356" t="s">
        <v>13605</v>
      </c>
    </row>
    <row r="4991" spans="1:16" x14ac:dyDescent="0.2">
      <c r="A4991" s="356" t="s">
        <v>11862</v>
      </c>
      <c r="B4991" s="356" t="s">
        <v>22329</v>
      </c>
      <c r="C4991" s="358" t="s">
        <v>15650</v>
      </c>
      <c r="D4991" s="358" t="s">
        <v>12916</v>
      </c>
      <c r="E4991" s="358" t="s">
        <v>22330</v>
      </c>
      <c r="G4991" s="358" t="s">
        <v>12886</v>
      </c>
      <c r="H4991" s="385">
        <v>12.74</v>
      </c>
      <c r="I4991" s="358" t="s">
        <v>12893</v>
      </c>
      <c r="J4991" s="358" t="s">
        <v>12888</v>
      </c>
      <c r="K4991" s="358" t="s">
        <v>13558</v>
      </c>
      <c r="L4991" s="362">
        <v>41444</v>
      </c>
      <c r="N4991" s="362">
        <v>41444</v>
      </c>
      <c r="P4991" s="356" t="s">
        <v>14019</v>
      </c>
    </row>
    <row r="4992" spans="1:16" x14ac:dyDescent="0.2">
      <c r="A4992" s="356" t="s">
        <v>11863</v>
      </c>
      <c r="B4992" s="356" t="s">
        <v>22331</v>
      </c>
      <c r="C4992" s="358" t="s">
        <v>13160</v>
      </c>
      <c r="D4992" s="358" t="s">
        <v>12984</v>
      </c>
      <c r="E4992" s="358" t="s">
        <v>20779</v>
      </c>
      <c r="G4992" s="358" t="s">
        <v>12886</v>
      </c>
      <c r="H4992" s="385">
        <v>4.8600000000000003</v>
      </c>
      <c r="I4992" s="358" t="s">
        <v>12893</v>
      </c>
      <c r="J4992" s="358" t="s">
        <v>12888</v>
      </c>
      <c r="K4992" s="358" t="s">
        <v>13558</v>
      </c>
      <c r="L4992" s="362">
        <v>41460</v>
      </c>
      <c r="N4992" s="362">
        <v>41460</v>
      </c>
      <c r="P4992" s="356" t="s">
        <v>14019</v>
      </c>
    </row>
    <row r="4993" spans="1:16" x14ac:dyDescent="0.2">
      <c r="A4993" s="356" t="s">
        <v>11864</v>
      </c>
      <c r="B4993" s="356" t="s">
        <v>22332</v>
      </c>
      <c r="C4993" s="358" t="s">
        <v>13154</v>
      </c>
      <c r="D4993" s="358" t="s">
        <v>12960</v>
      </c>
      <c r="E4993" s="358" t="s">
        <v>22333</v>
      </c>
      <c r="G4993" s="358" t="s">
        <v>12886</v>
      </c>
      <c r="H4993" s="385">
        <v>7.74</v>
      </c>
      <c r="I4993" s="358" t="s">
        <v>12893</v>
      </c>
      <c r="J4993" s="358" t="s">
        <v>12888</v>
      </c>
      <c r="K4993" s="358" t="s">
        <v>13558</v>
      </c>
      <c r="L4993" s="362">
        <v>41451</v>
      </c>
      <c r="N4993" s="362">
        <v>41451</v>
      </c>
      <c r="P4993" s="356" t="s">
        <v>14019</v>
      </c>
    </row>
    <row r="4994" spans="1:16" x14ac:dyDescent="0.2">
      <c r="A4994" s="356" t="s">
        <v>11865</v>
      </c>
      <c r="B4994" s="356" t="s">
        <v>22334</v>
      </c>
      <c r="C4994" s="358" t="s">
        <v>13754</v>
      </c>
      <c r="D4994" s="358" t="s">
        <v>13755</v>
      </c>
      <c r="E4994" s="358" t="s">
        <v>22335</v>
      </c>
      <c r="G4994" s="358" t="s">
        <v>12886</v>
      </c>
      <c r="H4994" s="385">
        <v>5.88</v>
      </c>
      <c r="I4994" s="358" t="s">
        <v>12893</v>
      </c>
      <c r="J4994" s="358" t="s">
        <v>12888</v>
      </c>
      <c r="K4994" s="358" t="s">
        <v>13558</v>
      </c>
      <c r="L4994" s="362">
        <v>41423</v>
      </c>
      <c r="N4994" s="362">
        <v>41423</v>
      </c>
      <c r="P4994" s="356" t="s">
        <v>13605</v>
      </c>
    </row>
    <row r="4995" spans="1:16" x14ac:dyDescent="0.2">
      <c r="A4995" s="356" t="s">
        <v>11866</v>
      </c>
      <c r="B4995" s="356" t="s">
        <v>22336</v>
      </c>
      <c r="C4995" s="358" t="s">
        <v>14389</v>
      </c>
      <c r="D4995" s="358" t="s">
        <v>13130</v>
      </c>
      <c r="E4995" s="358" t="s">
        <v>15734</v>
      </c>
      <c r="G4995" s="358" t="s">
        <v>12886</v>
      </c>
      <c r="H4995" s="385">
        <v>9.9450000000000003</v>
      </c>
      <c r="I4995" s="358" t="s">
        <v>12893</v>
      </c>
      <c r="J4995" s="358" t="s">
        <v>12888</v>
      </c>
      <c r="K4995" s="358" t="s">
        <v>13558</v>
      </c>
      <c r="L4995" s="362">
        <v>41484</v>
      </c>
      <c r="N4995" s="362">
        <v>41484</v>
      </c>
      <c r="P4995" s="356" t="s">
        <v>14019</v>
      </c>
    </row>
    <row r="4996" spans="1:16" x14ac:dyDescent="0.2">
      <c r="A4996" s="356" t="s">
        <v>11867</v>
      </c>
      <c r="B4996" s="356" t="s">
        <v>22337</v>
      </c>
      <c r="C4996" s="358" t="s">
        <v>13323</v>
      </c>
      <c r="D4996" s="358" t="s">
        <v>13324</v>
      </c>
      <c r="E4996" s="358" t="s">
        <v>22338</v>
      </c>
      <c r="G4996" s="358" t="s">
        <v>12886</v>
      </c>
      <c r="H4996" s="385">
        <v>305.27999999999997</v>
      </c>
      <c r="I4996" s="358" t="s">
        <v>12887</v>
      </c>
      <c r="J4996" s="358" t="s">
        <v>12908</v>
      </c>
      <c r="K4996" s="358" t="s">
        <v>13558</v>
      </c>
      <c r="L4996" s="362">
        <v>41189</v>
      </c>
      <c r="N4996" s="362">
        <v>41189</v>
      </c>
      <c r="P4996" s="356" t="s">
        <v>13318</v>
      </c>
    </row>
    <row r="4997" spans="1:16" x14ac:dyDescent="0.2">
      <c r="A4997" s="356" t="s">
        <v>11868</v>
      </c>
      <c r="B4997" s="356" t="s">
        <v>22339</v>
      </c>
      <c r="C4997" s="358" t="s">
        <v>12905</v>
      </c>
      <c r="D4997" s="358" t="s">
        <v>12951</v>
      </c>
      <c r="E4997" s="358" t="s">
        <v>22340</v>
      </c>
      <c r="G4997" s="358" t="s">
        <v>12886</v>
      </c>
      <c r="H4997" s="385">
        <v>11.61</v>
      </c>
      <c r="I4997" s="358" t="s">
        <v>12893</v>
      </c>
      <c r="J4997" s="358" t="s">
        <v>12888</v>
      </c>
      <c r="K4997" s="358" t="s">
        <v>13558</v>
      </c>
      <c r="L4997" s="362">
        <v>41485</v>
      </c>
      <c r="N4997" s="362">
        <v>41485</v>
      </c>
      <c r="P4997" s="356" t="s">
        <v>14019</v>
      </c>
    </row>
    <row r="4998" spans="1:16" x14ac:dyDescent="0.2">
      <c r="A4998" s="356" t="s">
        <v>11869</v>
      </c>
      <c r="B4998" s="356" t="s">
        <v>22341</v>
      </c>
      <c r="C4998" s="358" t="s">
        <v>13378</v>
      </c>
      <c r="D4998" s="358" t="s">
        <v>13379</v>
      </c>
      <c r="E4998" s="358" t="s">
        <v>22342</v>
      </c>
      <c r="G4998" s="358" t="s">
        <v>12886</v>
      </c>
      <c r="H4998" s="385">
        <v>1430</v>
      </c>
      <c r="I4998" s="358" t="s">
        <v>12887</v>
      </c>
      <c r="J4998" s="358" t="s">
        <v>12908</v>
      </c>
      <c r="K4998" s="358" t="s">
        <v>13558</v>
      </c>
      <c r="L4998" s="362">
        <v>41364</v>
      </c>
      <c r="N4998" s="362">
        <v>41364</v>
      </c>
      <c r="P4998" s="356" t="s">
        <v>13318</v>
      </c>
    </row>
    <row r="4999" spans="1:16" x14ac:dyDescent="0.2">
      <c r="A4999" s="356" t="s">
        <v>11870</v>
      </c>
      <c r="B4999" s="356" t="s">
        <v>22343</v>
      </c>
      <c r="C4999" s="358" t="s">
        <v>13585</v>
      </c>
      <c r="D4999" s="358" t="s">
        <v>12910</v>
      </c>
      <c r="E4999" s="358" t="s">
        <v>22344</v>
      </c>
      <c r="G4999" s="358" t="s">
        <v>12886</v>
      </c>
      <c r="H4999" s="385">
        <v>12.5</v>
      </c>
      <c r="I4999" s="358" t="s">
        <v>12893</v>
      </c>
      <c r="J4999" s="358" t="s">
        <v>12888</v>
      </c>
      <c r="K4999" s="358" t="s">
        <v>13558</v>
      </c>
      <c r="L4999" s="362">
        <v>41486</v>
      </c>
      <c r="N4999" s="362">
        <v>41486</v>
      </c>
      <c r="P4999" s="356" t="s">
        <v>14019</v>
      </c>
    </row>
    <row r="5000" spans="1:16" x14ac:dyDescent="0.2">
      <c r="A5000" s="356" t="s">
        <v>11871</v>
      </c>
      <c r="B5000" s="356" t="s">
        <v>22345</v>
      </c>
      <c r="C5000" s="358" t="s">
        <v>13230</v>
      </c>
      <c r="D5000" s="358" t="s">
        <v>13231</v>
      </c>
      <c r="E5000" s="358" t="s">
        <v>22346</v>
      </c>
      <c r="G5000" s="358" t="s">
        <v>12886</v>
      </c>
      <c r="H5000" s="385">
        <v>11.025</v>
      </c>
      <c r="I5000" s="358" t="s">
        <v>12893</v>
      </c>
      <c r="J5000" s="358" t="s">
        <v>12888</v>
      </c>
      <c r="K5000" s="358" t="s">
        <v>13558</v>
      </c>
      <c r="L5000" s="362">
        <v>41457</v>
      </c>
      <c r="N5000" s="362">
        <v>41457</v>
      </c>
      <c r="P5000" s="356" t="s">
        <v>13605</v>
      </c>
    </row>
    <row r="5001" spans="1:16" x14ac:dyDescent="0.2">
      <c r="A5001" s="356" t="s">
        <v>11872</v>
      </c>
      <c r="B5001" s="356" t="s">
        <v>22347</v>
      </c>
      <c r="C5001" s="358" t="s">
        <v>13082</v>
      </c>
      <c r="D5001" s="358" t="s">
        <v>12919</v>
      </c>
      <c r="E5001" s="358" t="s">
        <v>22348</v>
      </c>
      <c r="G5001" s="358" t="s">
        <v>12886</v>
      </c>
      <c r="H5001" s="385">
        <v>7.83</v>
      </c>
      <c r="I5001" s="358" t="s">
        <v>12893</v>
      </c>
      <c r="J5001" s="358" t="s">
        <v>12888</v>
      </c>
      <c r="K5001" s="358" t="s">
        <v>13558</v>
      </c>
      <c r="L5001" s="362">
        <v>41487</v>
      </c>
      <c r="N5001" s="362">
        <v>41487</v>
      </c>
      <c r="P5001" s="356" t="s">
        <v>13605</v>
      </c>
    </row>
    <row r="5002" spans="1:16" x14ac:dyDescent="0.2">
      <c r="A5002" s="356" t="s">
        <v>11873</v>
      </c>
      <c r="B5002" s="356" t="s">
        <v>22349</v>
      </c>
      <c r="C5002" s="358" t="s">
        <v>13860</v>
      </c>
      <c r="D5002" s="358" t="s">
        <v>13861</v>
      </c>
      <c r="E5002" s="358" t="s">
        <v>14195</v>
      </c>
      <c r="G5002" s="358" t="s">
        <v>12886</v>
      </c>
      <c r="H5002" s="385">
        <v>6.86</v>
      </c>
      <c r="I5002" s="358" t="s">
        <v>12893</v>
      </c>
      <c r="J5002" s="358" t="s">
        <v>12888</v>
      </c>
      <c r="K5002" s="358" t="s">
        <v>13558</v>
      </c>
      <c r="L5002" s="362">
        <v>41389</v>
      </c>
      <c r="N5002" s="362">
        <v>41389</v>
      </c>
      <c r="P5002" s="356" t="s">
        <v>14019</v>
      </c>
    </row>
    <row r="5003" spans="1:16" x14ac:dyDescent="0.2">
      <c r="A5003" s="356" t="s">
        <v>11874</v>
      </c>
      <c r="B5003" s="356" t="s">
        <v>22350</v>
      </c>
      <c r="C5003" s="358" t="s">
        <v>13860</v>
      </c>
      <c r="D5003" s="358" t="s">
        <v>13861</v>
      </c>
      <c r="E5003" s="358" t="s">
        <v>22351</v>
      </c>
      <c r="G5003" s="358" t="s">
        <v>12886</v>
      </c>
      <c r="H5003" s="385">
        <v>12.5</v>
      </c>
      <c r="I5003" s="358" t="s">
        <v>12893</v>
      </c>
      <c r="J5003" s="358" t="s">
        <v>12888</v>
      </c>
      <c r="K5003" s="358" t="s">
        <v>13558</v>
      </c>
      <c r="L5003" s="362">
        <v>41389</v>
      </c>
      <c r="N5003" s="362">
        <v>41389</v>
      </c>
      <c r="P5003" s="356" t="s">
        <v>13605</v>
      </c>
    </row>
    <row r="5004" spans="1:16" x14ac:dyDescent="0.2">
      <c r="A5004" s="356" t="s">
        <v>11875</v>
      </c>
      <c r="B5004" s="356" t="s">
        <v>22352</v>
      </c>
      <c r="C5004" s="358" t="s">
        <v>13516</v>
      </c>
      <c r="D5004" s="358" t="s">
        <v>12997</v>
      </c>
      <c r="E5004" s="358" t="s">
        <v>22353</v>
      </c>
      <c r="G5004" s="358" t="s">
        <v>12886</v>
      </c>
      <c r="H5004" s="385">
        <v>8.1</v>
      </c>
      <c r="I5004" s="358" t="s">
        <v>12893</v>
      </c>
      <c r="J5004" s="358" t="s">
        <v>12888</v>
      </c>
      <c r="K5004" s="358" t="s">
        <v>13558</v>
      </c>
      <c r="L5004" s="362">
        <v>41480</v>
      </c>
      <c r="N5004" s="362">
        <v>41480</v>
      </c>
      <c r="P5004" s="356" t="s">
        <v>14019</v>
      </c>
    </row>
    <row r="5005" spans="1:16" x14ac:dyDescent="0.2">
      <c r="A5005" s="356" t="s">
        <v>11876</v>
      </c>
      <c r="B5005" s="356" t="s">
        <v>22354</v>
      </c>
      <c r="C5005" s="358" t="s">
        <v>13732</v>
      </c>
      <c r="D5005" s="358" t="s">
        <v>13733</v>
      </c>
      <c r="E5005" s="358" t="s">
        <v>22355</v>
      </c>
      <c r="G5005" s="358" t="s">
        <v>12886</v>
      </c>
      <c r="H5005" s="385">
        <v>7.35</v>
      </c>
      <c r="I5005" s="358" t="s">
        <v>12893</v>
      </c>
      <c r="J5005" s="358" t="s">
        <v>12888</v>
      </c>
      <c r="K5005" s="358" t="s">
        <v>13558</v>
      </c>
      <c r="L5005" s="362">
        <v>41422</v>
      </c>
      <c r="N5005" s="362">
        <v>41422</v>
      </c>
      <c r="P5005" s="356" t="s">
        <v>13605</v>
      </c>
    </row>
    <row r="5006" spans="1:16" x14ac:dyDescent="0.2">
      <c r="A5006" s="356" t="s">
        <v>11877</v>
      </c>
      <c r="B5006" s="356" t="s">
        <v>22356</v>
      </c>
      <c r="C5006" s="358" t="s">
        <v>12930</v>
      </c>
      <c r="D5006" s="358" t="s">
        <v>12931</v>
      </c>
      <c r="E5006" s="358" t="s">
        <v>22357</v>
      </c>
      <c r="G5006" s="358" t="s">
        <v>12886</v>
      </c>
      <c r="H5006" s="385">
        <v>96.284999999999997</v>
      </c>
      <c r="I5006" s="358" t="s">
        <v>12893</v>
      </c>
      <c r="J5006" s="358" t="s">
        <v>12888</v>
      </c>
      <c r="K5006" s="358" t="s">
        <v>13558</v>
      </c>
      <c r="L5006" s="362">
        <v>41289</v>
      </c>
      <c r="N5006" s="362">
        <v>41289</v>
      </c>
      <c r="P5006" s="356" t="s">
        <v>13605</v>
      </c>
    </row>
    <row r="5007" spans="1:16" x14ac:dyDescent="0.2">
      <c r="A5007" s="356" t="s">
        <v>11878</v>
      </c>
      <c r="B5007" s="356" t="s">
        <v>22358</v>
      </c>
      <c r="C5007" s="358" t="s">
        <v>13120</v>
      </c>
      <c r="D5007" s="358" t="s">
        <v>12984</v>
      </c>
      <c r="E5007" s="358" t="s">
        <v>22359</v>
      </c>
      <c r="G5007" s="358" t="s">
        <v>12886</v>
      </c>
      <c r="H5007" s="385">
        <v>29.84</v>
      </c>
      <c r="I5007" s="358" t="s">
        <v>12893</v>
      </c>
      <c r="J5007" s="358" t="s">
        <v>12888</v>
      </c>
      <c r="K5007" s="358" t="s">
        <v>13558</v>
      </c>
      <c r="L5007" s="362">
        <v>41333</v>
      </c>
      <c r="N5007" s="362">
        <v>41333</v>
      </c>
      <c r="P5007" s="356" t="s">
        <v>13605</v>
      </c>
    </row>
    <row r="5008" spans="1:16" x14ac:dyDescent="0.2">
      <c r="A5008" s="356" t="s">
        <v>11879</v>
      </c>
      <c r="B5008" s="356" t="s">
        <v>22360</v>
      </c>
      <c r="C5008" s="358" t="s">
        <v>13105</v>
      </c>
      <c r="D5008" s="358" t="s">
        <v>13106</v>
      </c>
      <c r="E5008" s="358" t="s">
        <v>22361</v>
      </c>
      <c r="G5008" s="358" t="s">
        <v>12886</v>
      </c>
      <c r="H5008" s="385">
        <v>13</v>
      </c>
      <c r="I5008" s="358" t="s">
        <v>12893</v>
      </c>
      <c r="J5008" s="358" t="s">
        <v>12888</v>
      </c>
      <c r="K5008" s="358" t="s">
        <v>13558</v>
      </c>
      <c r="L5008" s="362">
        <v>41432</v>
      </c>
      <c r="N5008" s="362">
        <v>41432</v>
      </c>
      <c r="P5008" s="356" t="s">
        <v>13605</v>
      </c>
    </row>
    <row r="5009" spans="1:16" x14ac:dyDescent="0.2">
      <c r="A5009" s="356" t="s">
        <v>11880</v>
      </c>
      <c r="B5009" s="356" t="s">
        <v>22362</v>
      </c>
      <c r="C5009" s="358" t="s">
        <v>12883</v>
      </c>
      <c r="D5009" s="358" t="s">
        <v>12884</v>
      </c>
      <c r="E5009" s="358" t="s">
        <v>22363</v>
      </c>
      <c r="G5009" s="358" t="s">
        <v>12886</v>
      </c>
      <c r="H5009" s="385">
        <v>9.0649999999999995</v>
      </c>
      <c r="I5009" s="358" t="s">
        <v>12893</v>
      </c>
      <c r="J5009" s="358" t="s">
        <v>12888</v>
      </c>
      <c r="K5009" s="358" t="s">
        <v>13558</v>
      </c>
      <c r="L5009" s="362">
        <v>41430</v>
      </c>
      <c r="N5009" s="362">
        <v>41430</v>
      </c>
      <c r="P5009" s="356" t="s">
        <v>13605</v>
      </c>
    </row>
    <row r="5010" spans="1:16" x14ac:dyDescent="0.2">
      <c r="A5010" s="356" t="s">
        <v>11881</v>
      </c>
      <c r="B5010" s="356" t="s">
        <v>22364</v>
      </c>
      <c r="C5010" s="358" t="s">
        <v>14270</v>
      </c>
      <c r="D5010" s="358" t="s">
        <v>12931</v>
      </c>
      <c r="E5010" s="358" t="s">
        <v>22365</v>
      </c>
      <c r="G5010" s="358" t="s">
        <v>12886</v>
      </c>
      <c r="H5010" s="385">
        <v>11</v>
      </c>
      <c r="I5010" s="358" t="s">
        <v>12893</v>
      </c>
      <c r="J5010" s="358" t="s">
        <v>12888</v>
      </c>
      <c r="K5010" s="358" t="s">
        <v>13558</v>
      </c>
      <c r="L5010" s="362">
        <v>41393</v>
      </c>
      <c r="N5010" s="362">
        <v>41393</v>
      </c>
      <c r="P5010" s="356" t="s">
        <v>14019</v>
      </c>
    </row>
    <row r="5011" spans="1:16" x14ac:dyDescent="0.2">
      <c r="A5011" s="356" t="s">
        <v>11882</v>
      </c>
      <c r="B5011" s="356" t="s">
        <v>22366</v>
      </c>
      <c r="C5011" s="358" t="s">
        <v>14843</v>
      </c>
      <c r="D5011" s="358" t="s">
        <v>12910</v>
      </c>
      <c r="E5011" s="358" t="s">
        <v>22367</v>
      </c>
      <c r="G5011" s="358" t="s">
        <v>12886</v>
      </c>
      <c r="H5011" s="385">
        <v>10</v>
      </c>
      <c r="I5011" s="358" t="s">
        <v>12893</v>
      </c>
      <c r="J5011" s="358" t="s">
        <v>12888</v>
      </c>
      <c r="K5011" s="358" t="s">
        <v>13558</v>
      </c>
      <c r="L5011" s="362">
        <v>41419</v>
      </c>
      <c r="N5011" s="362">
        <v>41419</v>
      </c>
      <c r="P5011" s="356" t="s">
        <v>13605</v>
      </c>
    </row>
    <row r="5012" spans="1:16" x14ac:dyDescent="0.2">
      <c r="A5012" s="356" t="s">
        <v>11883</v>
      </c>
      <c r="B5012" s="356" t="s">
        <v>22368</v>
      </c>
      <c r="C5012" s="358" t="s">
        <v>12905</v>
      </c>
      <c r="D5012" s="358" t="s">
        <v>12951</v>
      </c>
      <c r="E5012" s="358" t="s">
        <v>22369</v>
      </c>
      <c r="G5012" s="358" t="s">
        <v>12886</v>
      </c>
      <c r="H5012" s="385">
        <v>6</v>
      </c>
      <c r="I5012" s="358" t="s">
        <v>12893</v>
      </c>
      <c r="J5012" s="358" t="s">
        <v>12888</v>
      </c>
      <c r="K5012" s="358" t="s">
        <v>13558</v>
      </c>
      <c r="L5012" s="362">
        <v>41514</v>
      </c>
      <c r="N5012" s="362">
        <v>41514</v>
      </c>
      <c r="P5012" s="356" t="s">
        <v>14019</v>
      </c>
    </row>
    <row r="5013" spans="1:16" x14ac:dyDescent="0.2">
      <c r="A5013" s="356" t="s">
        <v>11884</v>
      </c>
      <c r="B5013" s="356" t="s">
        <v>22370</v>
      </c>
      <c r="C5013" s="358" t="s">
        <v>12905</v>
      </c>
      <c r="D5013" s="358" t="s">
        <v>12951</v>
      </c>
      <c r="E5013" s="358" t="s">
        <v>22371</v>
      </c>
      <c r="G5013" s="358" t="s">
        <v>12886</v>
      </c>
      <c r="H5013" s="385">
        <v>7.69</v>
      </c>
      <c r="I5013" s="358" t="s">
        <v>12893</v>
      </c>
      <c r="J5013" s="358" t="s">
        <v>12888</v>
      </c>
      <c r="K5013" s="358" t="s">
        <v>13558</v>
      </c>
      <c r="L5013" s="362">
        <v>41494</v>
      </c>
      <c r="N5013" s="362">
        <v>41494</v>
      </c>
      <c r="P5013" s="356" t="s">
        <v>14019</v>
      </c>
    </row>
    <row r="5014" spans="1:16" x14ac:dyDescent="0.2">
      <c r="A5014" s="356" t="s">
        <v>11885</v>
      </c>
      <c r="B5014" s="356" t="s">
        <v>22372</v>
      </c>
      <c r="C5014" s="358" t="s">
        <v>14044</v>
      </c>
      <c r="D5014" s="358" t="s">
        <v>12931</v>
      </c>
      <c r="E5014" s="358" t="s">
        <v>22373</v>
      </c>
      <c r="G5014" s="358" t="s">
        <v>12886</v>
      </c>
      <c r="H5014" s="385">
        <v>10.08</v>
      </c>
      <c r="I5014" s="358" t="s">
        <v>12893</v>
      </c>
      <c r="J5014" s="358" t="s">
        <v>12888</v>
      </c>
      <c r="K5014" s="358" t="s">
        <v>13558</v>
      </c>
      <c r="L5014" s="362">
        <v>41425</v>
      </c>
      <c r="N5014" s="362">
        <v>41425</v>
      </c>
      <c r="P5014" s="356" t="s">
        <v>14019</v>
      </c>
    </row>
    <row r="5015" spans="1:16" x14ac:dyDescent="0.2">
      <c r="A5015" s="356" t="s">
        <v>11886</v>
      </c>
      <c r="B5015" s="356" t="s">
        <v>22374</v>
      </c>
      <c r="C5015" s="358" t="s">
        <v>13847</v>
      </c>
      <c r="D5015" s="358" t="s">
        <v>12997</v>
      </c>
      <c r="E5015" s="358" t="s">
        <v>22375</v>
      </c>
      <c r="G5015" s="358" t="s">
        <v>12886</v>
      </c>
      <c r="H5015" s="385">
        <v>9.0649999999999995</v>
      </c>
      <c r="I5015" s="358" t="s">
        <v>12893</v>
      </c>
      <c r="J5015" s="358" t="s">
        <v>12888</v>
      </c>
      <c r="K5015" s="358" t="s">
        <v>13558</v>
      </c>
      <c r="L5015" s="362">
        <v>41443</v>
      </c>
      <c r="N5015" s="362">
        <v>41443</v>
      </c>
      <c r="P5015" s="356" t="s">
        <v>13605</v>
      </c>
    </row>
    <row r="5016" spans="1:16" x14ac:dyDescent="0.2">
      <c r="A5016" s="356" t="s">
        <v>11887</v>
      </c>
      <c r="B5016" s="356" t="s">
        <v>22376</v>
      </c>
      <c r="C5016" s="358" t="s">
        <v>12883</v>
      </c>
      <c r="D5016" s="358" t="s">
        <v>12884</v>
      </c>
      <c r="E5016" s="358" t="s">
        <v>22377</v>
      </c>
      <c r="G5016" s="358" t="s">
        <v>12886</v>
      </c>
      <c r="H5016" s="385">
        <v>6.86</v>
      </c>
      <c r="I5016" s="358" t="s">
        <v>12893</v>
      </c>
      <c r="J5016" s="358" t="s">
        <v>12888</v>
      </c>
      <c r="K5016" s="358" t="s">
        <v>13558</v>
      </c>
      <c r="L5016" s="362">
        <v>41450</v>
      </c>
      <c r="N5016" s="362">
        <v>41450</v>
      </c>
      <c r="P5016" s="356" t="s">
        <v>13605</v>
      </c>
    </row>
    <row r="5017" spans="1:16" x14ac:dyDescent="0.2">
      <c r="A5017" s="356" t="s">
        <v>11888</v>
      </c>
      <c r="B5017" s="356" t="s">
        <v>22378</v>
      </c>
      <c r="C5017" s="358" t="s">
        <v>14214</v>
      </c>
      <c r="D5017" s="358" t="s">
        <v>12916</v>
      </c>
      <c r="E5017" s="358" t="s">
        <v>22379</v>
      </c>
      <c r="G5017" s="358" t="s">
        <v>12886</v>
      </c>
      <c r="H5017" s="385">
        <v>4.32</v>
      </c>
      <c r="I5017" s="358" t="s">
        <v>12893</v>
      </c>
      <c r="J5017" s="358" t="s">
        <v>12888</v>
      </c>
      <c r="K5017" s="358" t="s">
        <v>13558</v>
      </c>
      <c r="L5017" s="362">
        <v>41431</v>
      </c>
      <c r="N5017" s="362">
        <v>41431</v>
      </c>
      <c r="P5017" s="356" t="s">
        <v>14019</v>
      </c>
    </row>
    <row r="5018" spans="1:16" x14ac:dyDescent="0.2">
      <c r="A5018" s="356" t="s">
        <v>11889</v>
      </c>
      <c r="B5018" s="356" t="s">
        <v>22380</v>
      </c>
      <c r="C5018" s="358" t="s">
        <v>12962</v>
      </c>
      <c r="D5018" s="358" t="s">
        <v>12963</v>
      </c>
      <c r="E5018" s="358" t="s">
        <v>22381</v>
      </c>
      <c r="G5018" s="358" t="s">
        <v>12886</v>
      </c>
      <c r="H5018" s="385">
        <v>3.43</v>
      </c>
      <c r="I5018" s="358" t="s">
        <v>12893</v>
      </c>
      <c r="J5018" s="358" t="s">
        <v>12888</v>
      </c>
      <c r="K5018" s="358" t="s">
        <v>13558</v>
      </c>
      <c r="L5018" s="362">
        <v>41443</v>
      </c>
      <c r="N5018" s="362">
        <v>41443</v>
      </c>
      <c r="P5018" s="356" t="s">
        <v>14019</v>
      </c>
    </row>
    <row r="5019" spans="1:16" x14ac:dyDescent="0.2">
      <c r="A5019" s="356" t="s">
        <v>11890</v>
      </c>
      <c r="B5019" s="356" t="s">
        <v>22382</v>
      </c>
      <c r="C5019" s="358" t="s">
        <v>12905</v>
      </c>
      <c r="D5019" s="358" t="s">
        <v>12951</v>
      </c>
      <c r="E5019" s="358" t="s">
        <v>22383</v>
      </c>
      <c r="G5019" s="358" t="s">
        <v>12886</v>
      </c>
      <c r="H5019" s="385">
        <v>41.05</v>
      </c>
      <c r="I5019" s="358" t="s">
        <v>12893</v>
      </c>
      <c r="J5019" s="358" t="s">
        <v>12888</v>
      </c>
      <c r="K5019" s="358" t="s">
        <v>13558</v>
      </c>
      <c r="L5019" s="362">
        <v>41246</v>
      </c>
      <c r="N5019" s="362">
        <v>41246</v>
      </c>
      <c r="P5019" s="356" t="s">
        <v>13605</v>
      </c>
    </row>
    <row r="5020" spans="1:16" x14ac:dyDescent="0.2">
      <c r="A5020" s="356" t="s">
        <v>11891</v>
      </c>
      <c r="B5020" s="356" t="s">
        <v>21476</v>
      </c>
      <c r="C5020" s="358" t="s">
        <v>12972</v>
      </c>
      <c r="D5020" s="358" t="s">
        <v>12973</v>
      </c>
      <c r="E5020" s="358" t="s">
        <v>21477</v>
      </c>
      <c r="G5020" s="358" t="s">
        <v>12886</v>
      </c>
      <c r="H5020" s="385">
        <v>9.4600000000000009</v>
      </c>
      <c r="I5020" s="358" t="s">
        <v>12893</v>
      </c>
      <c r="J5020" s="358" t="s">
        <v>12888</v>
      </c>
      <c r="K5020" s="358" t="s">
        <v>13558</v>
      </c>
      <c r="L5020" s="362">
        <v>41449</v>
      </c>
      <c r="N5020" s="362">
        <v>41449</v>
      </c>
      <c r="P5020" s="356" t="s">
        <v>13605</v>
      </c>
    </row>
    <row r="5021" spans="1:16" x14ac:dyDescent="0.2">
      <c r="A5021" s="356" t="s">
        <v>11892</v>
      </c>
      <c r="B5021" s="356" t="s">
        <v>22384</v>
      </c>
      <c r="C5021" s="358" t="s">
        <v>12902</v>
      </c>
      <c r="D5021" s="358" t="s">
        <v>12903</v>
      </c>
      <c r="E5021" s="358" t="s">
        <v>22385</v>
      </c>
      <c r="G5021" s="358" t="s">
        <v>12886</v>
      </c>
      <c r="H5021" s="385">
        <v>5</v>
      </c>
      <c r="I5021" s="358" t="s">
        <v>12893</v>
      </c>
      <c r="J5021" s="358" t="s">
        <v>12888</v>
      </c>
      <c r="K5021" s="358" t="s">
        <v>13558</v>
      </c>
      <c r="L5021" s="362">
        <v>41466</v>
      </c>
      <c r="N5021" s="362">
        <v>41466</v>
      </c>
      <c r="P5021" s="356" t="s">
        <v>14019</v>
      </c>
    </row>
    <row r="5022" spans="1:16" x14ac:dyDescent="0.2">
      <c r="A5022" s="356" t="s">
        <v>11893</v>
      </c>
      <c r="B5022" s="356" t="s">
        <v>22386</v>
      </c>
      <c r="C5022" s="358" t="s">
        <v>14741</v>
      </c>
      <c r="D5022" s="358" t="s">
        <v>12910</v>
      </c>
      <c r="E5022" s="358" t="s">
        <v>22387</v>
      </c>
      <c r="G5022" s="358" t="s">
        <v>12886</v>
      </c>
      <c r="H5022" s="385">
        <v>6</v>
      </c>
      <c r="I5022" s="358" t="s">
        <v>12893</v>
      </c>
      <c r="J5022" s="358" t="s">
        <v>12888</v>
      </c>
      <c r="K5022" s="358" t="s">
        <v>13558</v>
      </c>
      <c r="L5022" s="362">
        <v>41473</v>
      </c>
      <c r="N5022" s="362">
        <v>41473</v>
      </c>
      <c r="P5022" s="356" t="s">
        <v>14019</v>
      </c>
    </row>
    <row r="5023" spans="1:16" x14ac:dyDescent="0.2">
      <c r="A5023" s="356" t="s">
        <v>11894</v>
      </c>
      <c r="B5023" s="356" t="s">
        <v>22388</v>
      </c>
      <c r="C5023" s="358" t="s">
        <v>13678</v>
      </c>
      <c r="D5023" s="358" t="s">
        <v>13130</v>
      </c>
      <c r="E5023" s="358" t="s">
        <v>22389</v>
      </c>
      <c r="G5023" s="358" t="s">
        <v>12886</v>
      </c>
      <c r="H5023" s="385">
        <v>8.7449999999999992</v>
      </c>
      <c r="I5023" s="358" t="s">
        <v>12893</v>
      </c>
      <c r="J5023" s="358" t="s">
        <v>12888</v>
      </c>
      <c r="K5023" s="358" t="s">
        <v>13558</v>
      </c>
      <c r="L5023" s="362">
        <v>41474</v>
      </c>
      <c r="N5023" s="362">
        <v>41474</v>
      </c>
      <c r="P5023" s="356" t="s">
        <v>13605</v>
      </c>
    </row>
    <row r="5024" spans="1:16" x14ac:dyDescent="0.2">
      <c r="A5024" s="356" t="s">
        <v>11895</v>
      </c>
      <c r="B5024" s="356" t="s">
        <v>22390</v>
      </c>
      <c r="C5024" s="358" t="s">
        <v>13970</v>
      </c>
      <c r="D5024" s="358" t="s">
        <v>12910</v>
      </c>
      <c r="E5024" s="358" t="s">
        <v>13145</v>
      </c>
      <c r="G5024" s="358" t="s">
        <v>12886</v>
      </c>
      <c r="H5024" s="385">
        <v>11.25</v>
      </c>
      <c r="I5024" s="358" t="s">
        <v>12893</v>
      </c>
      <c r="J5024" s="358" t="s">
        <v>12888</v>
      </c>
      <c r="K5024" s="358" t="s">
        <v>13558</v>
      </c>
      <c r="L5024" s="362">
        <v>41472</v>
      </c>
      <c r="N5024" s="362">
        <v>41472</v>
      </c>
      <c r="P5024" s="356" t="s">
        <v>14019</v>
      </c>
    </row>
    <row r="5025" spans="1:16" x14ac:dyDescent="0.2">
      <c r="A5025" s="356" t="s">
        <v>11896</v>
      </c>
      <c r="B5025" s="356" t="s">
        <v>22391</v>
      </c>
      <c r="C5025" s="358" t="s">
        <v>13612</v>
      </c>
      <c r="D5025" s="358" t="s">
        <v>13613</v>
      </c>
      <c r="E5025" s="358" t="s">
        <v>22392</v>
      </c>
      <c r="G5025" s="358" t="s">
        <v>12886</v>
      </c>
      <c r="H5025" s="385">
        <v>9.75</v>
      </c>
      <c r="I5025" s="358" t="s">
        <v>12893</v>
      </c>
      <c r="J5025" s="358" t="s">
        <v>12888</v>
      </c>
      <c r="K5025" s="358" t="s">
        <v>13558</v>
      </c>
      <c r="L5025" s="362">
        <v>41481</v>
      </c>
      <c r="N5025" s="362">
        <v>41481</v>
      </c>
      <c r="P5025" s="356" t="s">
        <v>13605</v>
      </c>
    </row>
    <row r="5026" spans="1:16" x14ac:dyDescent="0.2">
      <c r="A5026" s="356" t="s">
        <v>11897</v>
      </c>
      <c r="B5026" s="356" t="s">
        <v>22393</v>
      </c>
      <c r="C5026" s="358" t="s">
        <v>13129</v>
      </c>
      <c r="D5026" s="358" t="s">
        <v>13130</v>
      </c>
      <c r="E5026" s="358" t="s">
        <v>17236</v>
      </c>
      <c r="G5026" s="358" t="s">
        <v>12886</v>
      </c>
      <c r="H5026" s="385">
        <v>11.984999999999999</v>
      </c>
      <c r="I5026" s="358" t="s">
        <v>12893</v>
      </c>
      <c r="J5026" s="358" t="s">
        <v>12888</v>
      </c>
      <c r="K5026" s="358" t="s">
        <v>13558</v>
      </c>
      <c r="L5026" s="362">
        <v>41486</v>
      </c>
      <c r="N5026" s="362">
        <v>41486</v>
      </c>
      <c r="P5026" s="356" t="s">
        <v>14019</v>
      </c>
    </row>
    <row r="5027" spans="1:16" x14ac:dyDescent="0.2">
      <c r="A5027" s="356" t="s">
        <v>11898</v>
      </c>
      <c r="B5027" s="356" t="s">
        <v>22394</v>
      </c>
      <c r="C5027" s="358" t="s">
        <v>13585</v>
      </c>
      <c r="D5027" s="358" t="s">
        <v>12910</v>
      </c>
      <c r="E5027" s="358" t="s">
        <v>22395</v>
      </c>
      <c r="G5027" s="358" t="s">
        <v>12886</v>
      </c>
      <c r="H5027" s="385">
        <v>13.5</v>
      </c>
      <c r="I5027" s="358" t="s">
        <v>12893</v>
      </c>
      <c r="J5027" s="358" t="s">
        <v>12888</v>
      </c>
      <c r="K5027" s="358" t="s">
        <v>13558</v>
      </c>
      <c r="L5027" s="362">
        <v>41486</v>
      </c>
      <c r="N5027" s="362">
        <v>41486</v>
      </c>
      <c r="P5027" s="356" t="s">
        <v>14019</v>
      </c>
    </row>
    <row r="5028" spans="1:16" x14ac:dyDescent="0.2">
      <c r="A5028" s="356" t="s">
        <v>11899</v>
      </c>
      <c r="B5028" s="356" t="s">
        <v>22396</v>
      </c>
      <c r="C5028" s="358" t="s">
        <v>15650</v>
      </c>
      <c r="D5028" s="358" t="s">
        <v>12916</v>
      </c>
      <c r="E5028" s="358" t="s">
        <v>16015</v>
      </c>
      <c r="G5028" s="358" t="s">
        <v>12886</v>
      </c>
      <c r="H5028" s="385">
        <v>4.2</v>
      </c>
      <c r="I5028" s="358" t="s">
        <v>12893</v>
      </c>
      <c r="J5028" s="358" t="s">
        <v>12888</v>
      </c>
      <c r="K5028" s="358" t="s">
        <v>13558</v>
      </c>
      <c r="L5028" s="362">
        <v>41482</v>
      </c>
      <c r="N5028" s="362">
        <v>41482</v>
      </c>
      <c r="P5028" s="356" t="s">
        <v>14019</v>
      </c>
    </row>
    <row r="5029" spans="1:16" x14ac:dyDescent="0.2">
      <c r="A5029" s="356" t="s">
        <v>11900</v>
      </c>
      <c r="B5029" s="356" t="s">
        <v>22397</v>
      </c>
      <c r="C5029" s="358" t="s">
        <v>12962</v>
      </c>
      <c r="D5029" s="358" t="s">
        <v>12963</v>
      </c>
      <c r="E5029" s="358" t="s">
        <v>22398</v>
      </c>
      <c r="G5029" s="358" t="s">
        <v>12886</v>
      </c>
      <c r="H5029" s="385">
        <v>1.3</v>
      </c>
      <c r="I5029" s="358" t="s">
        <v>12893</v>
      </c>
      <c r="J5029" s="358" t="s">
        <v>12888</v>
      </c>
      <c r="K5029" s="358" t="s">
        <v>13558</v>
      </c>
      <c r="L5029" s="362">
        <v>41480</v>
      </c>
      <c r="N5029" s="362">
        <v>41480</v>
      </c>
      <c r="P5029" s="356" t="s">
        <v>14019</v>
      </c>
    </row>
    <row r="5030" spans="1:16" x14ac:dyDescent="0.2">
      <c r="A5030" s="356" t="s">
        <v>11901</v>
      </c>
      <c r="B5030" s="356" t="s">
        <v>22399</v>
      </c>
      <c r="C5030" s="358" t="s">
        <v>13026</v>
      </c>
      <c r="D5030" s="358" t="s">
        <v>13027</v>
      </c>
      <c r="E5030" s="358" t="s">
        <v>22400</v>
      </c>
      <c r="G5030" s="358" t="s">
        <v>12886</v>
      </c>
      <c r="H5030" s="385">
        <v>9.8000000000000007</v>
      </c>
      <c r="I5030" s="358" t="s">
        <v>12893</v>
      </c>
      <c r="J5030" s="358" t="s">
        <v>12888</v>
      </c>
      <c r="K5030" s="358" t="s">
        <v>13558</v>
      </c>
      <c r="L5030" s="362">
        <v>41479</v>
      </c>
      <c r="N5030" s="362">
        <v>41479</v>
      </c>
      <c r="P5030" s="356" t="s">
        <v>13605</v>
      </c>
    </row>
    <row r="5031" spans="1:16" x14ac:dyDescent="0.2">
      <c r="A5031" s="356" t="s">
        <v>11902</v>
      </c>
      <c r="B5031" s="356" t="s">
        <v>22401</v>
      </c>
      <c r="C5031" s="358" t="s">
        <v>13044</v>
      </c>
      <c r="D5031" s="358" t="s">
        <v>13045</v>
      </c>
      <c r="E5031" s="358" t="s">
        <v>22402</v>
      </c>
      <c r="G5031" s="358" t="s">
        <v>12886</v>
      </c>
      <c r="H5031" s="385">
        <v>4.5</v>
      </c>
      <c r="I5031" s="358" t="s">
        <v>12893</v>
      </c>
      <c r="J5031" s="358" t="s">
        <v>12888</v>
      </c>
      <c r="K5031" s="358" t="s">
        <v>13558</v>
      </c>
      <c r="L5031" s="362">
        <v>41471</v>
      </c>
      <c r="N5031" s="362">
        <v>41471</v>
      </c>
      <c r="P5031" s="356" t="s">
        <v>14019</v>
      </c>
    </row>
    <row r="5032" spans="1:16" x14ac:dyDescent="0.2">
      <c r="A5032" s="356" t="s">
        <v>11903</v>
      </c>
      <c r="B5032" s="356" t="s">
        <v>22403</v>
      </c>
      <c r="C5032" s="358" t="s">
        <v>14157</v>
      </c>
      <c r="D5032" s="358" t="s">
        <v>12931</v>
      </c>
      <c r="E5032" s="358" t="s">
        <v>22404</v>
      </c>
      <c r="G5032" s="358" t="s">
        <v>12886</v>
      </c>
      <c r="H5032" s="385">
        <v>5.75</v>
      </c>
      <c r="I5032" s="358" t="s">
        <v>12893</v>
      </c>
      <c r="J5032" s="358" t="s">
        <v>12888</v>
      </c>
      <c r="K5032" s="358" t="s">
        <v>13558</v>
      </c>
      <c r="L5032" s="362">
        <v>41514</v>
      </c>
      <c r="N5032" s="362">
        <v>41514</v>
      </c>
      <c r="P5032" s="356" t="s">
        <v>14019</v>
      </c>
    </row>
    <row r="5033" spans="1:16" x14ac:dyDescent="0.2">
      <c r="A5033" s="356" t="s">
        <v>11904</v>
      </c>
      <c r="B5033" s="356" t="s">
        <v>22405</v>
      </c>
      <c r="C5033" s="358" t="s">
        <v>13443</v>
      </c>
      <c r="D5033" s="358" t="s">
        <v>13324</v>
      </c>
      <c r="E5033" s="358" t="s">
        <v>22406</v>
      </c>
      <c r="G5033" s="358" t="s">
        <v>12886</v>
      </c>
      <c r="H5033" s="385">
        <v>7.35</v>
      </c>
      <c r="I5033" s="358" t="s">
        <v>12893</v>
      </c>
      <c r="J5033" s="358" t="s">
        <v>12888</v>
      </c>
      <c r="K5033" s="358" t="s">
        <v>13558</v>
      </c>
      <c r="L5033" s="362">
        <v>41486</v>
      </c>
      <c r="N5033" s="362">
        <v>41486</v>
      </c>
      <c r="P5033" s="356" t="s">
        <v>14019</v>
      </c>
    </row>
    <row r="5034" spans="1:16" x14ac:dyDescent="0.2">
      <c r="A5034" s="356" t="s">
        <v>11905</v>
      </c>
      <c r="B5034" s="356" t="s">
        <v>22407</v>
      </c>
      <c r="C5034" s="358" t="s">
        <v>12898</v>
      </c>
      <c r="D5034" s="358" t="s">
        <v>12899</v>
      </c>
      <c r="E5034" s="358" t="s">
        <v>22408</v>
      </c>
      <c r="G5034" s="358" t="s">
        <v>12886</v>
      </c>
      <c r="H5034" s="385">
        <v>3.12</v>
      </c>
      <c r="I5034" s="358" t="s">
        <v>12893</v>
      </c>
      <c r="J5034" s="358" t="s">
        <v>12888</v>
      </c>
      <c r="K5034" s="358" t="s">
        <v>13558</v>
      </c>
      <c r="L5034" s="362">
        <v>41460</v>
      </c>
      <c r="N5034" s="362">
        <v>41460</v>
      </c>
      <c r="P5034" s="356" t="s">
        <v>13605</v>
      </c>
    </row>
    <row r="5035" spans="1:16" x14ac:dyDescent="0.2">
      <c r="A5035" s="356" t="s">
        <v>11906</v>
      </c>
      <c r="B5035" s="356" t="s">
        <v>22409</v>
      </c>
      <c r="C5035" s="358" t="s">
        <v>12894</v>
      </c>
      <c r="D5035" s="358" t="s">
        <v>12895</v>
      </c>
      <c r="E5035" s="358" t="s">
        <v>22410</v>
      </c>
      <c r="G5035" s="358" t="s">
        <v>12886</v>
      </c>
      <c r="H5035" s="385">
        <v>6.37</v>
      </c>
      <c r="I5035" s="358" t="s">
        <v>12893</v>
      </c>
      <c r="J5035" s="358" t="s">
        <v>12888</v>
      </c>
      <c r="K5035" s="358" t="s">
        <v>13558</v>
      </c>
      <c r="L5035" s="362">
        <v>41486</v>
      </c>
      <c r="N5035" s="362">
        <v>41486</v>
      </c>
      <c r="P5035" s="356" t="s">
        <v>13605</v>
      </c>
    </row>
    <row r="5036" spans="1:16" x14ac:dyDescent="0.2">
      <c r="A5036" s="356" t="s">
        <v>11907</v>
      </c>
      <c r="B5036" s="356" t="s">
        <v>22411</v>
      </c>
      <c r="C5036" s="358" t="s">
        <v>13033</v>
      </c>
      <c r="D5036" s="358" t="s">
        <v>13034</v>
      </c>
      <c r="E5036" s="358" t="s">
        <v>15982</v>
      </c>
      <c r="G5036" s="358" t="s">
        <v>12886</v>
      </c>
      <c r="H5036" s="385">
        <v>7.6849999999999996</v>
      </c>
      <c r="I5036" s="358" t="s">
        <v>12893</v>
      </c>
      <c r="J5036" s="358" t="s">
        <v>12888</v>
      </c>
      <c r="K5036" s="358" t="s">
        <v>13558</v>
      </c>
      <c r="L5036" s="362">
        <v>41484</v>
      </c>
      <c r="N5036" s="362">
        <v>41484</v>
      </c>
      <c r="P5036" s="356" t="s">
        <v>14019</v>
      </c>
    </row>
    <row r="5037" spans="1:16" x14ac:dyDescent="0.2">
      <c r="A5037" s="356" t="s">
        <v>11908</v>
      </c>
      <c r="B5037" s="356" t="s">
        <v>22412</v>
      </c>
      <c r="C5037" s="358" t="s">
        <v>12905</v>
      </c>
      <c r="D5037" s="358" t="s">
        <v>12987</v>
      </c>
      <c r="E5037" s="358" t="s">
        <v>22413</v>
      </c>
      <c r="G5037" s="358" t="s">
        <v>12886</v>
      </c>
      <c r="H5037" s="385">
        <v>9.8000000000000007</v>
      </c>
      <c r="I5037" s="358" t="s">
        <v>12893</v>
      </c>
      <c r="J5037" s="358" t="s">
        <v>12888</v>
      </c>
      <c r="K5037" s="358" t="s">
        <v>13558</v>
      </c>
      <c r="L5037" s="362">
        <v>41486</v>
      </c>
      <c r="N5037" s="362">
        <v>41486</v>
      </c>
      <c r="P5037" s="356" t="s">
        <v>14019</v>
      </c>
    </row>
    <row r="5038" spans="1:16" x14ac:dyDescent="0.2">
      <c r="A5038" s="356" t="s">
        <v>11909</v>
      </c>
      <c r="B5038" s="356" t="s">
        <v>22414</v>
      </c>
      <c r="C5038" s="358" t="s">
        <v>14741</v>
      </c>
      <c r="D5038" s="358" t="s">
        <v>12910</v>
      </c>
      <c r="E5038" s="358" t="s">
        <v>22415</v>
      </c>
      <c r="G5038" s="358" t="s">
        <v>12886</v>
      </c>
      <c r="H5038" s="385">
        <v>7.5</v>
      </c>
      <c r="I5038" s="358" t="s">
        <v>12893</v>
      </c>
      <c r="J5038" s="358" t="s">
        <v>12888</v>
      </c>
      <c r="K5038" s="358" t="s">
        <v>13558</v>
      </c>
      <c r="L5038" s="362">
        <v>41502</v>
      </c>
      <c r="N5038" s="362">
        <v>41502</v>
      </c>
      <c r="P5038" s="356" t="s">
        <v>14019</v>
      </c>
    </row>
    <row r="5039" spans="1:16" x14ac:dyDescent="0.2">
      <c r="A5039" s="356" t="s">
        <v>11910</v>
      </c>
      <c r="B5039" s="356" t="s">
        <v>22416</v>
      </c>
      <c r="C5039" s="358" t="s">
        <v>22417</v>
      </c>
      <c r="D5039" s="358" t="s">
        <v>12981</v>
      </c>
      <c r="E5039" s="358" t="s">
        <v>22418</v>
      </c>
      <c r="G5039" s="358" t="s">
        <v>12886</v>
      </c>
      <c r="H5039" s="385">
        <v>11.73</v>
      </c>
      <c r="I5039" s="358" t="s">
        <v>12893</v>
      </c>
      <c r="J5039" s="358" t="s">
        <v>12888</v>
      </c>
      <c r="K5039" s="358" t="s">
        <v>13558</v>
      </c>
      <c r="L5039" s="362">
        <v>41516</v>
      </c>
      <c r="N5039" s="362">
        <v>41516</v>
      </c>
      <c r="P5039" s="356" t="s">
        <v>14019</v>
      </c>
    </row>
    <row r="5040" spans="1:16" x14ac:dyDescent="0.2">
      <c r="A5040" s="356" t="s">
        <v>11911</v>
      </c>
      <c r="B5040" s="356" t="s">
        <v>22419</v>
      </c>
      <c r="C5040" s="358" t="s">
        <v>15009</v>
      </c>
      <c r="D5040" s="358" t="s">
        <v>12997</v>
      </c>
      <c r="E5040" s="358" t="s">
        <v>22420</v>
      </c>
      <c r="G5040" s="358" t="s">
        <v>12886</v>
      </c>
      <c r="H5040" s="385">
        <v>8.09</v>
      </c>
      <c r="I5040" s="358" t="s">
        <v>12893</v>
      </c>
      <c r="J5040" s="358" t="s">
        <v>12888</v>
      </c>
      <c r="K5040" s="358" t="s">
        <v>13558</v>
      </c>
      <c r="L5040" s="362">
        <v>41501</v>
      </c>
      <c r="N5040" s="362">
        <v>41501</v>
      </c>
      <c r="P5040" s="356" t="s">
        <v>14019</v>
      </c>
    </row>
    <row r="5041" spans="1:16" x14ac:dyDescent="0.2">
      <c r="A5041" s="356" t="s">
        <v>11912</v>
      </c>
      <c r="B5041" s="356" t="s">
        <v>22421</v>
      </c>
      <c r="C5041" s="358" t="s">
        <v>12933</v>
      </c>
      <c r="D5041" s="358" t="s">
        <v>12934</v>
      </c>
      <c r="E5041" s="358" t="s">
        <v>22422</v>
      </c>
      <c r="G5041" s="358" t="s">
        <v>12886</v>
      </c>
      <c r="H5041" s="385">
        <v>17.25</v>
      </c>
      <c r="I5041" s="358" t="s">
        <v>12893</v>
      </c>
      <c r="J5041" s="358" t="s">
        <v>12888</v>
      </c>
      <c r="K5041" s="358" t="s">
        <v>13558</v>
      </c>
      <c r="L5041" s="362">
        <v>41494</v>
      </c>
      <c r="N5041" s="362">
        <v>41494</v>
      </c>
      <c r="P5041" s="356" t="s">
        <v>14019</v>
      </c>
    </row>
    <row r="5042" spans="1:16" x14ac:dyDescent="0.2">
      <c r="A5042" s="356" t="s">
        <v>11913</v>
      </c>
      <c r="B5042" s="356" t="s">
        <v>22423</v>
      </c>
      <c r="C5042" s="358" t="s">
        <v>13176</v>
      </c>
      <c r="D5042" s="358" t="s">
        <v>13177</v>
      </c>
      <c r="E5042" s="358" t="s">
        <v>22424</v>
      </c>
      <c r="G5042" s="358" t="s">
        <v>12886</v>
      </c>
      <c r="H5042" s="385">
        <v>12.42</v>
      </c>
      <c r="I5042" s="358" t="s">
        <v>12893</v>
      </c>
      <c r="J5042" s="358" t="s">
        <v>12888</v>
      </c>
      <c r="K5042" s="358" t="s">
        <v>13558</v>
      </c>
      <c r="L5042" s="362">
        <v>41509</v>
      </c>
      <c r="N5042" s="362">
        <v>41509</v>
      </c>
      <c r="P5042" s="356" t="s">
        <v>14019</v>
      </c>
    </row>
    <row r="5043" spans="1:16" x14ac:dyDescent="0.2">
      <c r="A5043" s="356" t="s">
        <v>11914</v>
      </c>
      <c r="B5043" s="356" t="s">
        <v>22425</v>
      </c>
      <c r="C5043" s="358" t="s">
        <v>13020</v>
      </c>
      <c r="D5043" s="358" t="s">
        <v>12931</v>
      </c>
      <c r="E5043" s="358" t="s">
        <v>22426</v>
      </c>
      <c r="G5043" s="358" t="s">
        <v>12886</v>
      </c>
      <c r="H5043" s="385">
        <v>11.76</v>
      </c>
      <c r="I5043" s="358" t="s">
        <v>12893</v>
      </c>
      <c r="J5043" s="358" t="s">
        <v>12888</v>
      </c>
      <c r="K5043" s="358" t="s">
        <v>13558</v>
      </c>
      <c r="L5043" s="362">
        <v>41506</v>
      </c>
      <c r="N5043" s="362">
        <v>41506</v>
      </c>
      <c r="P5043" s="356" t="s">
        <v>14019</v>
      </c>
    </row>
    <row r="5044" spans="1:16" x14ac:dyDescent="0.2">
      <c r="A5044" s="356" t="s">
        <v>11915</v>
      </c>
      <c r="B5044" s="356" t="s">
        <v>22427</v>
      </c>
      <c r="C5044" s="358" t="s">
        <v>13758</v>
      </c>
      <c r="D5044" s="358" t="s">
        <v>13759</v>
      </c>
      <c r="E5044" s="358" t="s">
        <v>22428</v>
      </c>
      <c r="G5044" s="358" t="s">
        <v>12886</v>
      </c>
      <c r="H5044" s="385">
        <v>5.0599999999999996</v>
      </c>
      <c r="I5044" s="358" t="s">
        <v>12893</v>
      </c>
      <c r="J5044" s="358" t="s">
        <v>12888</v>
      </c>
      <c r="K5044" s="358" t="s">
        <v>13558</v>
      </c>
      <c r="L5044" s="362">
        <v>41455</v>
      </c>
      <c r="N5044" s="362">
        <v>41455</v>
      </c>
      <c r="P5044" s="356" t="s">
        <v>14019</v>
      </c>
    </row>
    <row r="5045" spans="1:16" x14ac:dyDescent="0.2">
      <c r="A5045" s="356" t="s">
        <v>11916</v>
      </c>
      <c r="B5045" s="356" t="s">
        <v>22429</v>
      </c>
      <c r="C5045" s="358" t="s">
        <v>12970</v>
      </c>
      <c r="D5045" s="358" t="s">
        <v>12895</v>
      </c>
      <c r="E5045" s="358" t="s">
        <v>22430</v>
      </c>
      <c r="G5045" s="358" t="s">
        <v>12886</v>
      </c>
      <c r="H5045" s="385">
        <v>2.4</v>
      </c>
      <c r="I5045" s="358" t="s">
        <v>12893</v>
      </c>
      <c r="J5045" s="358" t="s">
        <v>12888</v>
      </c>
      <c r="K5045" s="358" t="s">
        <v>13558</v>
      </c>
      <c r="L5045" s="362">
        <v>41185</v>
      </c>
      <c r="N5045" s="362">
        <v>41185</v>
      </c>
      <c r="P5045" s="356" t="s">
        <v>14019</v>
      </c>
    </row>
    <row r="5046" spans="1:16" x14ac:dyDescent="0.2">
      <c r="A5046" s="356" t="s">
        <v>11917</v>
      </c>
      <c r="B5046" s="356" t="s">
        <v>22431</v>
      </c>
      <c r="C5046" s="358" t="s">
        <v>13238</v>
      </c>
      <c r="D5046" s="358" t="s">
        <v>12919</v>
      </c>
      <c r="E5046" s="358" t="s">
        <v>15092</v>
      </c>
      <c r="G5046" s="358" t="s">
        <v>12886</v>
      </c>
      <c r="H5046" s="385">
        <v>9.9</v>
      </c>
      <c r="I5046" s="358" t="s">
        <v>12893</v>
      </c>
      <c r="J5046" s="358" t="s">
        <v>12888</v>
      </c>
      <c r="K5046" s="358" t="s">
        <v>13558</v>
      </c>
      <c r="L5046" s="362">
        <v>41242</v>
      </c>
      <c r="N5046" s="362">
        <v>41242</v>
      </c>
      <c r="P5046" s="356" t="s">
        <v>13605</v>
      </c>
    </row>
    <row r="5047" spans="1:16" x14ac:dyDescent="0.2">
      <c r="A5047" s="356" t="s">
        <v>11918</v>
      </c>
      <c r="B5047" s="356" t="s">
        <v>22432</v>
      </c>
      <c r="C5047" s="358" t="s">
        <v>12991</v>
      </c>
      <c r="D5047" s="358" t="s">
        <v>12992</v>
      </c>
      <c r="E5047" s="358" t="s">
        <v>22433</v>
      </c>
      <c r="G5047" s="358" t="s">
        <v>12886</v>
      </c>
      <c r="H5047" s="385">
        <v>9.5500000000000007</v>
      </c>
      <c r="I5047" s="358" t="s">
        <v>12893</v>
      </c>
      <c r="J5047" s="358" t="s">
        <v>12888</v>
      </c>
      <c r="K5047" s="358" t="s">
        <v>13558</v>
      </c>
      <c r="L5047" s="362">
        <v>41243</v>
      </c>
      <c r="N5047" s="362">
        <v>41243</v>
      </c>
      <c r="P5047" s="356" t="s">
        <v>14019</v>
      </c>
    </row>
    <row r="5048" spans="1:16" x14ac:dyDescent="0.2">
      <c r="A5048" s="356" t="s">
        <v>11919</v>
      </c>
      <c r="B5048" s="356" t="s">
        <v>22023</v>
      </c>
      <c r="C5048" s="358" t="s">
        <v>12930</v>
      </c>
      <c r="D5048" s="358" t="s">
        <v>12931</v>
      </c>
      <c r="E5048" s="358" t="s">
        <v>22024</v>
      </c>
      <c r="G5048" s="358" t="s">
        <v>12886</v>
      </c>
      <c r="H5048" s="385">
        <v>19.899999999999999</v>
      </c>
      <c r="I5048" s="358" t="s">
        <v>12893</v>
      </c>
      <c r="J5048" s="358" t="s">
        <v>12888</v>
      </c>
      <c r="K5048" s="358" t="s">
        <v>13558</v>
      </c>
      <c r="L5048" s="362">
        <v>41425</v>
      </c>
      <c r="N5048" s="362">
        <v>41425</v>
      </c>
      <c r="P5048" s="356" t="s">
        <v>13605</v>
      </c>
    </row>
    <row r="5049" spans="1:16" x14ac:dyDescent="0.2">
      <c r="A5049" s="356" t="s">
        <v>11920</v>
      </c>
      <c r="B5049" s="356" t="s">
        <v>22434</v>
      </c>
      <c r="C5049" s="358" t="s">
        <v>12883</v>
      </c>
      <c r="D5049" s="358" t="s">
        <v>12884</v>
      </c>
      <c r="E5049" s="358" t="s">
        <v>22435</v>
      </c>
      <c r="G5049" s="358" t="s">
        <v>12886</v>
      </c>
      <c r="H5049" s="385">
        <v>8.08</v>
      </c>
      <c r="I5049" s="358" t="s">
        <v>12893</v>
      </c>
      <c r="J5049" s="358" t="s">
        <v>12888</v>
      </c>
      <c r="K5049" s="358" t="s">
        <v>13558</v>
      </c>
      <c r="L5049" s="362">
        <v>41423</v>
      </c>
      <c r="N5049" s="362">
        <v>41423</v>
      </c>
      <c r="P5049" s="356" t="s">
        <v>14019</v>
      </c>
    </row>
    <row r="5050" spans="1:16" x14ac:dyDescent="0.2">
      <c r="A5050" s="356" t="s">
        <v>11921</v>
      </c>
      <c r="B5050" s="356" t="s">
        <v>21325</v>
      </c>
      <c r="C5050" s="358" t="s">
        <v>12955</v>
      </c>
      <c r="D5050" s="358" t="s">
        <v>12895</v>
      </c>
      <c r="E5050" s="358" t="s">
        <v>16953</v>
      </c>
      <c r="G5050" s="358" t="s">
        <v>12886</v>
      </c>
      <c r="H5050" s="385">
        <v>81.78</v>
      </c>
      <c r="I5050" s="358" t="s">
        <v>12893</v>
      </c>
      <c r="J5050" s="358" t="s">
        <v>12888</v>
      </c>
      <c r="K5050" s="358" t="s">
        <v>13558</v>
      </c>
      <c r="L5050" s="362">
        <v>41331</v>
      </c>
      <c r="N5050" s="362">
        <v>41331</v>
      </c>
      <c r="P5050" s="356" t="s">
        <v>13605</v>
      </c>
    </row>
    <row r="5051" spans="1:16" x14ac:dyDescent="0.2">
      <c r="A5051" s="356" t="s">
        <v>11922</v>
      </c>
      <c r="B5051" s="356" t="s">
        <v>21325</v>
      </c>
      <c r="C5051" s="358" t="s">
        <v>12955</v>
      </c>
      <c r="D5051" s="358" t="s">
        <v>12895</v>
      </c>
      <c r="E5051" s="358" t="s">
        <v>16953</v>
      </c>
      <c r="G5051" s="358" t="s">
        <v>12886</v>
      </c>
      <c r="H5051" s="385">
        <v>15.404999999999999</v>
      </c>
      <c r="I5051" s="358" t="s">
        <v>12893</v>
      </c>
      <c r="J5051" s="358" t="s">
        <v>12888</v>
      </c>
      <c r="K5051" s="358" t="s">
        <v>13558</v>
      </c>
      <c r="L5051" s="362">
        <v>41513</v>
      </c>
      <c r="N5051" s="362">
        <v>41513</v>
      </c>
      <c r="P5051" s="356" t="s">
        <v>13605</v>
      </c>
    </row>
    <row r="5052" spans="1:16" x14ac:dyDescent="0.2">
      <c r="A5052" s="356" t="s">
        <v>11923</v>
      </c>
      <c r="B5052" s="356" t="s">
        <v>22436</v>
      </c>
      <c r="C5052" s="358" t="s">
        <v>12972</v>
      </c>
      <c r="D5052" s="358" t="s">
        <v>12973</v>
      </c>
      <c r="E5052" s="358" t="s">
        <v>22437</v>
      </c>
      <c r="G5052" s="358" t="s">
        <v>12886</v>
      </c>
      <c r="H5052" s="385">
        <v>19.11</v>
      </c>
      <c r="I5052" s="358" t="s">
        <v>12893</v>
      </c>
      <c r="J5052" s="358" t="s">
        <v>12888</v>
      </c>
      <c r="K5052" s="358" t="s">
        <v>13558</v>
      </c>
      <c r="L5052" s="362">
        <v>41394</v>
      </c>
      <c r="N5052" s="362">
        <v>41394</v>
      </c>
      <c r="P5052" s="356" t="s">
        <v>14019</v>
      </c>
    </row>
    <row r="5053" spans="1:16" x14ac:dyDescent="0.2">
      <c r="A5053" s="356" t="s">
        <v>11924</v>
      </c>
      <c r="B5053" s="356" t="s">
        <v>22438</v>
      </c>
      <c r="C5053" s="358" t="s">
        <v>12905</v>
      </c>
      <c r="D5053" s="358" t="s">
        <v>12906</v>
      </c>
      <c r="E5053" s="358" t="s">
        <v>22439</v>
      </c>
      <c r="G5053" s="358" t="s">
        <v>12886</v>
      </c>
      <c r="H5053" s="385">
        <v>85.44</v>
      </c>
      <c r="I5053" s="358" t="s">
        <v>12887</v>
      </c>
      <c r="J5053" s="358" t="s">
        <v>12888</v>
      </c>
      <c r="K5053" s="358" t="s">
        <v>13558</v>
      </c>
      <c r="L5053" s="362">
        <v>41453</v>
      </c>
      <c r="N5053" s="362">
        <v>41453</v>
      </c>
      <c r="P5053" s="356" t="s">
        <v>13605</v>
      </c>
    </row>
    <row r="5054" spans="1:16" x14ac:dyDescent="0.2">
      <c r="A5054" s="356" t="s">
        <v>11925</v>
      </c>
      <c r="B5054" s="356" t="s">
        <v>22440</v>
      </c>
      <c r="C5054" s="358" t="s">
        <v>12926</v>
      </c>
      <c r="D5054" s="358" t="s">
        <v>12927</v>
      </c>
      <c r="E5054" s="358" t="s">
        <v>22441</v>
      </c>
      <c r="G5054" s="358" t="s">
        <v>12886</v>
      </c>
      <c r="H5054" s="385">
        <v>5.0999999999999996</v>
      </c>
      <c r="I5054" s="358" t="s">
        <v>12893</v>
      </c>
      <c r="J5054" s="358" t="s">
        <v>12888</v>
      </c>
      <c r="K5054" s="358" t="s">
        <v>13558</v>
      </c>
      <c r="L5054" s="362">
        <v>41501</v>
      </c>
      <c r="N5054" s="362">
        <v>41501</v>
      </c>
      <c r="P5054" s="356" t="s">
        <v>14019</v>
      </c>
    </row>
    <row r="5055" spans="1:16" x14ac:dyDescent="0.2">
      <c r="A5055" s="356" t="s">
        <v>11926</v>
      </c>
      <c r="B5055" s="356" t="s">
        <v>22442</v>
      </c>
      <c r="C5055" s="358" t="s">
        <v>13044</v>
      </c>
      <c r="D5055" s="358" t="s">
        <v>13045</v>
      </c>
      <c r="E5055" s="358" t="s">
        <v>22443</v>
      </c>
      <c r="G5055" s="358" t="s">
        <v>12886</v>
      </c>
      <c r="H5055" s="385">
        <v>3.9750000000000001</v>
      </c>
      <c r="I5055" s="358" t="s">
        <v>12893</v>
      </c>
      <c r="J5055" s="358" t="s">
        <v>12888</v>
      </c>
      <c r="K5055" s="358" t="s">
        <v>13558</v>
      </c>
      <c r="L5055" s="362">
        <v>41437</v>
      </c>
      <c r="N5055" s="362">
        <v>41437</v>
      </c>
      <c r="P5055" s="356" t="s">
        <v>14019</v>
      </c>
    </row>
    <row r="5056" spans="1:16" x14ac:dyDescent="0.2">
      <c r="A5056" s="356" t="s">
        <v>11927</v>
      </c>
      <c r="B5056" s="356" t="s">
        <v>20790</v>
      </c>
      <c r="C5056" s="358" t="s">
        <v>12905</v>
      </c>
      <c r="D5056" s="358" t="s">
        <v>12987</v>
      </c>
      <c r="E5056" s="358" t="s">
        <v>20791</v>
      </c>
      <c r="G5056" s="358" t="s">
        <v>12886</v>
      </c>
      <c r="H5056" s="385">
        <v>1.1399999999999999</v>
      </c>
      <c r="I5056" s="358" t="s">
        <v>12893</v>
      </c>
      <c r="J5056" s="358" t="s">
        <v>12888</v>
      </c>
      <c r="K5056" s="358" t="s">
        <v>13558</v>
      </c>
      <c r="L5056" s="362">
        <v>41124</v>
      </c>
      <c r="M5056" s="362">
        <v>41848</v>
      </c>
      <c r="N5056" s="362">
        <v>41124</v>
      </c>
      <c r="O5056" s="362">
        <v>41848</v>
      </c>
      <c r="P5056" s="356" t="s">
        <v>13605</v>
      </c>
    </row>
    <row r="5057" spans="1:16" x14ac:dyDescent="0.2">
      <c r="A5057" s="356" t="s">
        <v>11928</v>
      </c>
      <c r="B5057" s="356" t="s">
        <v>22444</v>
      </c>
      <c r="C5057" s="358" t="s">
        <v>13653</v>
      </c>
      <c r="D5057" s="358" t="s">
        <v>13027</v>
      </c>
      <c r="E5057" s="358" t="s">
        <v>22445</v>
      </c>
      <c r="G5057" s="358" t="s">
        <v>12886</v>
      </c>
      <c r="H5057" s="385">
        <v>10</v>
      </c>
      <c r="I5057" s="358" t="s">
        <v>12893</v>
      </c>
      <c r="J5057" s="358" t="s">
        <v>12888</v>
      </c>
      <c r="K5057" s="358" t="s">
        <v>13558</v>
      </c>
      <c r="L5057" s="362">
        <v>41292</v>
      </c>
      <c r="N5057" s="362">
        <v>41292</v>
      </c>
      <c r="P5057" s="356" t="s">
        <v>13605</v>
      </c>
    </row>
    <row r="5058" spans="1:16" x14ac:dyDescent="0.2">
      <c r="A5058" s="356" t="s">
        <v>11929</v>
      </c>
      <c r="B5058" s="356" t="s">
        <v>22446</v>
      </c>
      <c r="C5058" s="358" t="s">
        <v>13160</v>
      </c>
      <c r="D5058" s="358" t="s">
        <v>12984</v>
      </c>
      <c r="E5058" s="358" t="s">
        <v>22447</v>
      </c>
      <c r="G5058" s="358" t="s">
        <v>12886</v>
      </c>
      <c r="H5058" s="385">
        <v>18.36</v>
      </c>
      <c r="I5058" s="358" t="s">
        <v>12893</v>
      </c>
      <c r="J5058" s="358" t="s">
        <v>12888</v>
      </c>
      <c r="K5058" s="358" t="s">
        <v>13558</v>
      </c>
      <c r="L5058" s="362">
        <v>41425</v>
      </c>
      <c r="N5058" s="362">
        <v>41425</v>
      </c>
      <c r="P5058" s="356" t="s">
        <v>13605</v>
      </c>
    </row>
    <row r="5059" spans="1:16" x14ac:dyDescent="0.2">
      <c r="A5059" s="356" t="s">
        <v>11930</v>
      </c>
      <c r="B5059" s="356" t="s">
        <v>22448</v>
      </c>
      <c r="C5059" s="358" t="s">
        <v>13560</v>
      </c>
      <c r="D5059" s="358" t="s">
        <v>12916</v>
      </c>
      <c r="E5059" s="358" t="s">
        <v>22449</v>
      </c>
      <c r="G5059" s="358" t="s">
        <v>12886</v>
      </c>
      <c r="H5059" s="385">
        <v>6.5</v>
      </c>
      <c r="I5059" s="358" t="s">
        <v>12893</v>
      </c>
      <c r="J5059" s="358" t="s">
        <v>12888</v>
      </c>
      <c r="K5059" s="358" t="s">
        <v>13558</v>
      </c>
      <c r="L5059" s="362">
        <v>41443</v>
      </c>
      <c r="N5059" s="362">
        <v>41443</v>
      </c>
      <c r="P5059" s="356" t="s">
        <v>14019</v>
      </c>
    </row>
    <row r="5060" spans="1:16" x14ac:dyDescent="0.2">
      <c r="A5060" s="356" t="s">
        <v>11931</v>
      </c>
      <c r="B5060" s="356" t="s">
        <v>22450</v>
      </c>
      <c r="C5060" s="358" t="s">
        <v>13160</v>
      </c>
      <c r="D5060" s="358" t="s">
        <v>12984</v>
      </c>
      <c r="E5060" s="358" t="s">
        <v>18077</v>
      </c>
      <c r="G5060" s="358" t="s">
        <v>12886</v>
      </c>
      <c r="H5060" s="385">
        <v>4.8600000000000003</v>
      </c>
      <c r="I5060" s="358" t="s">
        <v>12893</v>
      </c>
      <c r="J5060" s="358" t="s">
        <v>12888</v>
      </c>
      <c r="K5060" s="358" t="s">
        <v>13558</v>
      </c>
      <c r="L5060" s="362">
        <v>41460</v>
      </c>
      <c r="N5060" s="362">
        <v>41460</v>
      </c>
      <c r="P5060" s="356" t="s">
        <v>14019</v>
      </c>
    </row>
    <row r="5061" spans="1:16" x14ac:dyDescent="0.2">
      <c r="A5061" s="356" t="s">
        <v>11932</v>
      </c>
      <c r="B5061" s="356" t="s">
        <v>22451</v>
      </c>
      <c r="C5061" s="358" t="s">
        <v>14305</v>
      </c>
      <c r="D5061" s="358" t="s">
        <v>12919</v>
      </c>
      <c r="E5061" s="358" t="s">
        <v>22452</v>
      </c>
      <c r="G5061" s="358" t="s">
        <v>12886</v>
      </c>
      <c r="H5061" s="385">
        <v>6.89</v>
      </c>
      <c r="I5061" s="358" t="s">
        <v>12893</v>
      </c>
      <c r="J5061" s="358" t="s">
        <v>12888</v>
      </c>
      <c r="K5061" s="358" t="s">
        <v>13558</v>
      </c>
      <c r="L5061" s="362">
        <v>41509</v>
      </c>
      <c r="N5061" s="362">
        <v>41509</v>
      </c>
      <c r="P5061" s="356" t="s">
        <v>14019</v>
      </c>
    </row>
    <row r="5062" spans="1:16" x14ac:dyDescent="0.2">
      <c r="A5062" s="356" t="s">
        <v>11933</v>
      </c>
      <c r="B5062" s="356" t="s">
        <v>21216</v>
      </c>
      <c r="C5062" s="358" t="s">
        <v>12972</v>
      </c>
      <c r="D5062" s="358" t="s">
        <v>12973</v>
      </c>
      <c r="E5062" s="358" t="s">
        <v>21217</v>
      </c>
      <c r="G5062" s="358" t="s">
        <v>12886</v>
      </c>
      <c r="H5062" s="385">
        <v>4.085</v>
      </c>
      <c r="I5062" s="358" t="s">
        <v>12893</v>
      </c>
      <c r="J5062" s="358" t="s">
        <v>12888</v>
      </c>
      <c r="K5062" s="358" t="s">
        <v>13558</v>
      </c>
      <c r="L5062" s="362">
        <v>41435</v>
      </c>
      <c r="N5062" s="362">
        <v>41435</v>
      </c>
      <c r="P5062" s="356" t="s">
        <v>14019</v>
      </c>
    </row>
    <row r="5063" spans="1:16" x14ac:dyDescent="0.2">
      <c r="A5063" s="356" t="s">
        <v>11934</v>
      </c>
      <c r="B5063" s="356" t="s">
        <v>22453</v>
      </c>
      <c r="C5063" s="358" t="s">
        <v>13095</v>
      </c>
      <c r="D5063" s="358" t="s">
        <v>12976</v>
      </c>
      <c r="E5063" s="358" t="s">
        <v>22454</v>
      </c>
      <c r="G5063" s="358" t="s">
        <v>12886</v>
      </c>
      <c r="H5063" s="385">
        <v>7.59</v>
      </c>
      <c r="I5063" s="358" t="s">
        <v>12893</v>
      </c>
      <c r="J5063" s="358" t="s">
        <v>12888</v>
      </c>
      <c r="K5063" s="358" t="s">
        <v>13558</v>
      </c>
      <c r="L5063" s="362">
        <v>41537</v>
      </c>
      <c r="N5063" s="362">
        <v>41537</v>
      </c>
      <c r="P5063" s="356" t="s">
        <v>14019</v>
      </c>
    </row>
    <row r="5064" spans="1:16" x14ac:dyDescent="0.2">
      <c r="A5064" s="356" t="s">
        <v>11935</v>
      </c>
      <c r="B5064" s="356" t="s">
        <v>22455</v>
      </c>
      <c r="C5064" s="358" t="s">
        <v>15650</v>
      </c>
      <c r="D5064" s="358" t="s">
        <v>12916</v>
      </c>
      <c r="E5064" s="358" t="s">
        <v>21274</v>
      </c>
      <c r="G5064" s="358" t="s">
        <v>12886</v>
      </c>
      <c r="H5064" s="385">
        <v>13</v>
      </c>
      <c r="I5064" s="358" t="s">
        <v>12893</v>
      </c>
      <c r="J5064" s="358" t="s">
        <v>12888</v>
      </c>
      <c r="K5064" s="358" t="s">
        <v>13558</v>
      </c>
      <c r="L5064" s="362">
        <v>41516</v>
      </c>
      <c r="N5064" s="362">
        <v>41516</v>
      </c>
      <c r="P5064" s="356" t="s">
        <v>14019</v>
      </c>
    </row>
    <row r="5065" spans="1:16" x14ac:dyDescent="0.2">
      <c r="A5065" s="356" t="s">
        <v>11936</v>
      </c>
      <c r="B5065" s="356" t="s">
        <v>22456</v>
      </c>
      <c r="C5065" s="358" t="s">
        <v>13303</v>
      </c>
      <c r="D5065" s="358" t="s">
        <v>12997</v>
      </c>
      <c r="E5065" s="358" t="s">
        <v>22457</v>
      </c>
      <c r="G5065" s="358" t="s">
        <v>12886</v>
      </c>
      <c r="H5065" s="385">
        <v>7.6</v>
      </c>
      <c r="I5065" s="358" t="s">
        <v>12893</v>
      </c>
      <c r="J5065" s="358" t="s">
        <v>12888</v>
      </c>
      <c r="K5065" s="358" t="s">
        <v>13558</v>
      </c>
      <c r="L5065" s="362">
        <v>41513</v>
      </c>
      <c r="N5065" s="362">
        <v>41513</v>
      </c>
      <c r="P5065" s="356" t="s">
        <v>14019</v>
      </c>
    </row>
    <row r="5066" spans="1:16" x14ac:dyDescent="0.2">
      <c r="A5066" s="356" t="s">
        <v>11937</v>
      </c>
      <c r="B5066" s="356" t="s">
        <v>22458</v>
      </c>
      <c r="C5066" s="358" t="s">
        <v>13323</v>
      </c>
      <c r="D5066" s="358" t="s">
        <v>13324</v>
      </c>
      <c r="E5066" s="358" t="s">
        <v>22459</v>
      </c>
      <c r="G5066" s="358" t="s">
        <v>12886</v>
      </c>
      <c r="H5066" s="385">
        <v>9.75</v>
      </c>
      <c r="I5066" s="358" t="s">
        <v>12893</v>
      </c>
      <c r="J5066" s="358" t="s">
        <v>12888</v>
      </c>
      <c r="K5066" s="358" t="s">
        <v>13558</v>
      </c>
      <c r="L5066" s="362">
        <v>41500</v>
      </c>
      <c r="N5066" s="362">
        <v>41500</v>
      </c>
      <c r="P5066" s="356" t="s">
        <v>14019</v>
      </c>
    </row>
    <row r="5067" spans="1:16" x14ac:dyDescent="0.2">
      <c r="A5067" s="356" t="s">
        <v>11938</v>
      </c>
      <c r="B5067" s="356" t="s">
        <v>22460</v>
      </c>
      <c r="C5067" s="358" t="s">
        <v>13238</v>
      </c>
      <c r="D5067" s="358" t="s">
        <v>12919</v>
      </c>
      <c r="E5067" s="358" t="s">
        <v>16097</v>
      </c>
      <c r="G5067" s="358" t="s">
        <v>12886</v>
      </c>
      <c r="H5067" s="385">
        <v>22.08</v>
      </c>
      <c r="I5067" s="358" t="s">
        <v>12893</v>
      </c>
      <c r="J5067" s="358" t="s">
        <v>12888</v>
      </c>
      <c r="K5067" s="358" t="s">
        <v>13558</v>
      </c>
      <c r="L5067" s="362">
        <v>41484</v>
      </c>
      <c r="N5067" s="362">
        <v>41484</v>
      </c>
      <c r="P5067" s="356" t="s">
        <v>14019</v>
      </c>
    </row>
    <row r="5068" spans="1:16" x14ac:dyDescent="0.2">
      <c r="A5068" s="356" t="s">
        <v>11939</v>
      </c>
      <c r="B5068" s="356" t="s">
        <v>22461</v>
      </c>
      <c r="C5068" s="358" t="s">
        <v>13238</v>
      </c>
      <c r="D5068" s="358" t="s">
        <v>12919</v>
      </c>
      <c r="E5068" s="358" t="s">
        <v>20393</v>
      </c>
      <c r="G5068" s="358" t="s">
        <v>12886</v>
      </c>
      <c r="H5068" s="385">
        <v>5.28</v>
      </c>
      <c r="I5068" s="358" t="s">
        <v>12893</v>
      </c>
      <c r="J5068" s="358" t="s">
        <v>12888</v>
      </c>
      <c r="K5068" s="358" t="s">
        <v>13558</v>
      </c>
      <c r="L5068" s="362">
        <v>41484</v>
      </c>
      <c r="N5068" s="362">
        <v>41484</v>
      </c>
      <c r="P5068" s="356" t="s">
        <v>14019</v>
      </c>
    </row>
    <row r="5069" spans="1:16" x14ac:dyDescent="0.2">
      <c r="A5069" s="356" t="s">
        <v>11940</v>
      </c>
      <c r="B5069" s="356" t="s">
        <v>22190</v>
      </c>
      <c r="C5069" s="358" t="s">
        <v>12883</v>
      </c>
      <c r="D5069" s="358" t="s">
        <v>12884</v>
      </c>
      <c r="E5069" s="358" t="s">
        <v>22191</v>
      </c>
      <c r="G5069" s="358" t="s">
        <v>12886</v>
      </c>
      <c r="H5069" s="385">
        <v>10</v>
      </c>
      <c r="I5069" s="358" t="s">
        <v>12893</v>
      </c>
      <c r="J5069" s="358" t="s">
        <v>12888</v>
      </c>
      <c r="K5069" s="358" t="s">
        <v>13558</v>
      </c>
      <c r="L5069" s="362">
        <v>41572</v>
      </c>
      <c r="N5069" s="362">
        <v>41572</v>
      </c>
      <c r="P5069" s="356" t="s">
        <v>14019</v>
      </c>
    </row>
    <row r="5070" spans="1:16" x14ac:dyDescent="0.2">
      <c r="A5070" s="356" t="s">
        <v>11941</v>
      </c>
      <c r="B5070" s="356" t="s">
        <v>22462</v>
      </c>
      <c r="C5070" s="358" t="s">
        <v>13091</v>
      </c>
      <c r="D5070" s="358" t="s">
        <v>12910</v>
      </c>
      <c r="E5070" s="358" t="s">
        <v>17974</v>
      </c>
      <c r="G5070" s="358" t="s">
        <v>12886</v>
      </c>
      <c r="H5070" s="385">
        <v>79.92</v>
      </c>
      <c r="I5070" s="358" t="s">
        <v>12887</v>
      </c>
      <c r="J5070" s="358" t="s">
        <v>12908</v>
      </c>
      <c r="K5070" s="358" t="s">
        <v>13558</v>
      </c>
      <c r="L5070" s="362">
        <v>41180</v>
      </c>
      <c r="N5070" s="362">
        <v>41180</v>
      </c>
      <c r="P5070" s="356" t="s">
        <v>13605</v>
      </c>
    </row>
    <row r="5071" spans="1:16" x14ac:dyDescent="0.2">
      <c r="A5071" s="356" t="s">
        <v>11942</v>
      </c>
      <c r="B5071" s="356" t="s">
        <v>22463</v>
      </c>
      <c r="C5071" s="358" t="s">
        <v>13621</v>
      </c>
      <c r="D5071" s="358" t="s">
        <v>12960</v>
      </c>
      <c r="E5071" s="358" t="s">
        <v>22464</v>
      </c>
      <c r="G5071" s="358" t="s">
        <v>12886</v>
      </c>
      <c r="H5071" s="385">
        <v>7.1</v>
      </c>
      <c r="I5071" s="358" t="s">
        <v>12893</v>
      </c>
      <c r="J5071" s="358" t="s">
        <v>12888</v>
      </c>
      <c r="K5071" s="358" t="s">
        <v>13558</v>
      </c>
      <c r="L5071" s="362">
        <v>41493</v>
      </c>
      <c r="N5071" s="362">
        <v>41493</v>
      </c>
      <c r="P5071" s="356" t="s">
        <v>13605</v>
      </c>
    </row>
    <row r="5072" spans="1:16" x14ac:dyDescent="0.2">
      <c r="A5072" s="356" t="s">
        <v>11943</v>
      </c>
      <c r="B5072" s="356" t="s">
        <v>22465</v>
      </c>
      <c r="C5072" s="358" t="s">
        <v>13310</v>
      </c>
      <c r="D5072" s="358" t="s">
        <v>12910</v>
      </c>
      <c r="E5072" s="358" t="s">
        <v>17315</v>
      </c>
      <c r="G5072" s="358" t="s">
        <v>12886</v>
      </c>
      <c r="H5072" s="385">
        <v>9.4499999999999993</v>
      </c>
      <c r="I5072" s="358" t="s">
        <v>12893</v>
      </c>
      <c r="J5072" s="358" t="s">
        <v>12888</v>
      </c>
      <c r="K5072" s="358" t="s">
        <v>13558</v>
      </c>
      <c r="L5072" s="362">
        <v>41485</v>
      </c>
      <c r="N5072" s="362">
        <v>41485</v>
      </c>
      <c r="P5072" s="356" t="s">
        <v>13605</v>
      </c>
    </row>
    <row r="5073" spans="1:16" x14ac:dyDescent="0.2">
      <c r="A5073" s="356" t="s">
        <v>11944</v>
      </c>
      <c r="B5073" s="356" t="s">
        <v>22466</v>
      </c>
      <c r="C5073" s="358" t="s">
        <v>12905</v>
      </c>
      <c r="D5073" s="358" t="s">
        <v>12987</v>
      </c>
      <c r="E5073" s="358" t="s">
        <v>22467</v>
      </c>
      <c r="G5073" s="358" t="s">
        <v>12886</v>
      </c>
      <c r="H5073" s="385">
        <v>9.2750000000000004</v>
      </c>
      <c r="I5073" s="358" t="s">
        <v>12893</v>
      </c>
      <c r="J5073" s="358" t="s">
        <v>12888</v>
      </c>
      <c r="K5073" s="358" t="s">
        <v>13558</v>
      </c>
      <c r="L5073" s="362">
        <v>41484</v>
      </c>
      <c r="N5073" s="362">
        <v>41484</v>
      </c>
      <c r="P5073" s="356" t="s">
        <v>13605</v>
      </c>
    </row>
    <row r="5074" spans="1:16" x14ac:dyDescent="0.2">
      <c r="A5074" s="356" t="s">
        <v>11945</v>
      </c>
      <c r="B5074" s="356" t="s">
        <v>22468</v>
      </c>
      <c r="C5074" s="358" t="s">
        <v>12972</v>
      </c>
      <c r="D5074" s="358" t="s">
        <v>12973</v>
      </c>
      <c r="E5074" s="358" t="s">
        <v>22469</v>
      </c>
      <c r="G5074" s="358" t="s">
        <v>12886</v>
      </c>
      <c r="H5074" s="385">
        <v>5.25</v>
      </c>
      <c r="I5074" s="358" t="s">
        <v>12893</v>
      </c>
      <c r="J5074" s="358" t="s">
        <v>12888</v>
      </c>
      <c r="K5074" s="358" t="s">
        <v>13558</v>
      </c>
      <c r="L5074" s="362">
        <v>41333</v>
      </c>
      <c r="N5074" s="362">
        <v>41333</v>
      </c>
      <c r="P5074" s="356" t="s">
        <v>13605</v>
      </c>
    </row>
    <row r="5075" spans="1:16" x14ac:dyDescent="0.2">
      <c r="A5075" s="356" t="s">
        <v>11946</v>
      </c>
      <c r="B5075" s="356" t="s">
        <v>22470</v>
      </c>
      <c r="C5075" s="358" t="s">
        <v>12972</v>
      </c>
      <c r="D5075" s="358" t="s">
        <v>12973</v>
      </c>
      <c r="E5075" s="358" t="s">
        <v>17276</v>
      </c>
      <c r="G5075" s="358" t="s">
        <v>12886</v>
      </c>
      <c r="H5075" s="385">
        <v>7.35</v>
      </c>
      <c r="I5075" s="358" t="s">
        <v>12893</v>
      </c>
      <c r="J5075" s="358" t="s">
        <v>12888</v>
      </c>
      <c r="K5075" s="358" t="s">
        <v>13558</v>
      </c>
      <c r="L5075" s="362">
        <v>41425</v>
      </c>
      <c r="N5075" s="362">
        <v>41425</v>
      </c>
      <c r="P5075" s="356" t="s">
        <v>14019</v>
      </c>
    </row>
    <row r="5076" spans="1:16" x14ac:dyDescent="0.2">
      <c r="A5076" s="356" t="s">
        <v>11947</v>
      </c>
      <c r="B5076" s="356" t="s">
        <v>22471</v>
      </c>
      <c r="C5076" s="358" t="s">
        <v>13099</v>
      </c>
      <c r="D5076" s="358" t="s">
        <v>12916</v>
      </c>
      <c r="E5076" s="358" t="s">
        <v>22472</v>
      </c>
      <c r="G5076" s="358" t="s">
        <v>12886</v>
      </c>
      <c r="H5076" s="385">
        <v>7.05</v>
      </c>
      <c r="I5076" s="358" t="s">
        <v>12893</v>
      </c>
      <c r="J5076" s="358" t="s">
        <v>12888</v>
      </c>
      <c r="K5076" s="358" t="s">
        <v>13558</v>
      </c>
      <c r="L5076" s="362">
        <v>41458</v>
      </c>
      <c r="N5076" s="362">
        <v>41458</v>
      </c>
      <c r="P5076" s="356" t="s">
        <v>13605</v>
      </c>
    </row>
    <row r="5077" spans="1:16" x14ac:dyDescent="0.2">
      <c r="A5077" s="356" t="s">
        <v>11948</v>
      </c>
      <c r="B5077" s="356" t="s">
        <v>22473</v>
      </c>
      <c r="C5077" s="358" t="s">
        <v>14214</v>
      </c>
      <c r="D5077" s="358" t="s">
        <v>12916</v>
      </c>
      <c r="E5077" s="358" t="s">
        <v>22474</v>
      </c>
      <c r="G5077" s="358" t="s">
        <v>12886</v>
      </c>
      <c r="H5077" s="385">
        <v>6.8250000000000002</v>
      </c>
      <c r="I5077" s="358" t="s">
        <v>12893</v>
      </c>
      <c r="J5077" s="358" t="s">
        <v>12888</v>
      </c>
      <c r="K5077" s="358" t="s">
        <v>13558</v>
      </c>
      <c r="L5077" s="362">
        <v>41452</v>
      </c>
      <c r="N5077" s="362">
        <v>41452</v>
      </c>
      <c r="P5077" s="356" t="s">
        <v>13605</v>
      </c>
    </row>
    <row r="5078" spans="1:16" x14ac:dyDescent="0.2">
      <c r="A5078" s="356" t="s">
        <v>11949</v>
      </c>
      <c r="B5078" s="356" t="s">
        <v>22475</v>
      </c>
      <c r="C5078" s="358" t="s">
        <v>13268</v>
      </c>
      <c r="D5078" s="358" t="s">
        <v>12910</v>
      </c>
      <c r="E5078" s="358" t="s">
        <v>22476</v>
      </c>
      <c r="G5078" s="358" t="s">
        <v>12886</v>
      </c>
      <c r="H5078" s="385">
        <v>9</v>
      </c>
      <c r="I5078" s="358" t="s">
        <v>12893</v>
      </c>
      <c r="J5078" s="358" t="s">
        <v>12888</v>
      </c>
      <c r="K5078" s="358" t="s">
        <v>13558</v>
      </c>
      <c r="L5078" s="362">
        <v>41516</v>
      </c>
      <c r="N5078" s="362">
        <v>41516</v>
      </c>
      <c r="P5078" s="356" t="s">
        <v>13605</v>
      </c>
    </row>
    <row r="5079" spans="1:16" x14ac:dyDescent="0.2">
      <c r="A5079" s="356" t="s">
        <v>11950</v>
      </c>
      <c r="B5079" s="356" t="s">
        <v>22477</v>
      </c>
      <c r="C5079" s="358" t="s">
        <v>12905</v>
      </c>
      <c r="D5079" s="358" t="s">
        <v>12906</v>
      </c>
      <c r="E5079" s="358" t="s">
        <v>22478</v>
      </c>
      <c r="G5079" s="358" t="s">
        <v>12886</v>
      </c>
      <c r="H5079" s="385">
        <v>9.69</v>
      </c>
      <c r="I5079" s="358" t="s">
        <v>12893</v>
      </c>
      <c r="J5079" s="358" t="s">
        <v>12888</v>
      </c>
      <c r="K5079" s="358" t="s">
        <v>13558</v>
      </c>
      <c r="L5079" s="362">
        <v>41453</v>
      </c>
      <c r="N5079" s="362">
        <v>41453</v>
      </c>
      <c r="P5079" s="356" t="s">
        <v>14019</v>
      </c>
    </row>
    <row r="5080" spans="1:16" x14ac:dyDescent="0.2">
      <c r="A5080" s="356" t="s">
        <v>11951</v>
      </c>
      <c r="B5080" s="356" t="s">
        <v>22479</v>
      </c>
      <c r="C5080" s="358" t="s">
        <v>13374</v>
      </c>
      <c r="D5080" s="358" t="s">
        <v>12916</v>
      </c>
      <c r="E5080" s="358" t="s">
        <v>22480</v>
      </c>
      <c r="G5080" s="358" t="s">
        <v>12886</v>
      </c>
      <c r="H5080" s="385">
        <v>9.81</v>
      </c>
      <c r="I5080" s="358" t="s">
        <v>12893</v>
      </c>
      <c r="J5080" s="358" t="s">
        <v>12888</v>
      </c>
      <c r="K5080" s="358" t="s">
        <v>13558</v>
      </c>
      <c r="L5080" s="362">
        <v>41464</v>
      </c>
      <c r="N5080" s="362">
        <v>41464</v>
      </c>
      <c r="P5080" s="356" t="s">
        <v>13605</v>
      </c>
    </row>
    <row r="5081" spans="1:16" x14ac:dyDescent="0.2">
      <c r="A5081" s="356" t="s">
        <v>11952</v>
      </c>
      <c r="B5081" s="356" t="s">
        <v>22481</v>
      </c>
      <c r="C5081" s="358" t="s">
        <v>13860</v>
      </c>
      <c r="D5081" s="358" t="s">
        <v>13861</v>
      </c>
      <c r="E5081" s="358" t="s">
        <v>22482</v>
      </c>
      <c r="G5081" s="358" t="s">
        <v>12886</v>
      </c>
      <c r="H5081" s="385">
        <v>6.36</v>
      </c>
      <c r="I5081" s="358" t="s">
        <v>12893</v>
      </c>
      <c r="J5081" s="358" t="s">
        <v>12888</v>
      </c>
      <c r="K5081" s="358" t="s">
        <v>13558</v>
      </c>
      <c r="L5081" s="362">
        <v>41494</v>
      </c>
      <c r="N5081" s="362">
        <v>41494</v>
      </c>
      <c r="P5081" s="356" t="s">
        <v>13605</v>
      </c>
    </row>
    <row r="5082" spans="1:16" x14ac:dyDescent="0.2">
      <c r="A5082" s="356" t="s">
        <v>11953</v>
      </c>
      <c r="B5082" s="356" t="s">
        <v>22289</v>
      </c>
      <c r="C5082" s="358" t="s">
        <v>13336</v>
      </c>
      <c r="D5082" s="358" t="s">
        <v>12931</v>
      </c>
      <c r="E5082" s="358" t="s">
        <v>22290</v>
      </c>
      <c r="G5082" s="358" t="s">
        <v>12886</v>
      </c>
      <c r="H5082" s="385">
        <v>1018.71</v>
      </c>
      <c r="I5082" s="358" t="s">
        <v>12887</v>
      </c>
      <c r="J5082" s="358" t="s">
        <v>12908</v>
      </c>
      <c r="K5082" s="358" t="s">
        <v>13558</v>
      </c>
      <c r="L5082" s="362">
        <v>41394</v>
      </c>
      <c r="N5082" s="362">
        <v>41394</v>
      </c>
      <c r="P5082" s="356" t="s">
        <v>13318</v>
      </c>
    </row>
    <row r="5083" spans="1:16" x14ac:dyDescent="0.2">
      <c r="A5083" s="356" t="s">
        <v>11954</v>
      </c>
      <c r="B5083" s="356" t="s">
        <v>22483</v>
      </c>
      <c r="C5083" s="358" t="s">
        <v>13037</v>
      </c>
      <c r="D5083" s="358" t="s">
        <v>13038</v>
      </c>
      <c r="E5083" s="358" t="s">
        <v>22484</v>
      </c>
      <c r="G5083" s="358" t="s">
        <v>12886</v>
      </c>
      <c r="H5083" s="385">
        <v>6.36</v>
      </c>
      <c r="I5083" s="358" t="s">
        <v>12893</v>
      </c>
      <c r="J5083" s="358" t="s">
        <v>12888</v>
      </c>
      <c r="K5083" s="358" t="s">
        <v>13558</v>
      </c>
      <c r="L5083" s="362">
        <v>41474</v>
      </c>
      <c r="N5083" s="362">
        <v>41474</v>
      </c>
      <c r="P5083" s="356" t="s">
        <v>13605</v>
      </c>
    </row>
    <row r="5084" spans="1:16" x14ac:dyDescent="0.2">
      <c r="A5084" s="356" t="s">
        <v>11955</v>
      </c>
      <c r="B5084" s="356" t="s">
        <v>22485</v>
      </c>
      <c r="C5084" s="358" t="s">
        <v>12926</v>
      </c>
      <c r="D5084" s="358" t="s">
        <v>12927</v>
      </c>
      <c r="E5084" s="358" t="s">
        <v>22486</v>
      </c>
      <c r="G5084" s="358" t="s">
        <v>12886</v>
      </c>
      <c r="H5084" s="385">
        <v>17.085000000000001</v>
      </c>
      <c r="I5084" s="358" t="s">
        <v>12893</v>
      </c>
      <c r="J5084" s="358" t="s">
        <v>12888</v>
      </c>
      <c r="K5084" s="358" t="s">
        <v>13558</v>
      </c>
      <c r="L5084" s="362">
        <v>41485</v>
      </c>
      <c r="N5084" s="362">
        <v>41485</v>
      </c>
      <c r="P5084" s="356" t="s">
        <v>14019</v>
      </c>
    </row>
    <row r="5085" spans="1:16" x14ac:dyDescent="0.2">
      <c r="A5085" s="356" t="s">
        <v>11956</v>
      </c>
      <c r="B5085" s="356" t="s">
        <v>22487</v>
      </c>
      <c r="C5085" s="358" t="s">
        <v>12890</v>
      </c>
      <c r="D5085" s="358" t="s">
        <v>12891</v>
      </c>
      <c r="E5085" s="358" t="s">
        <v>22488</v>
      </c>
      <c r="G5085" s="358" t="s">
        <v>12886</v>
      </c>
      <c r="H5085" s="385">
        <v>27.195</v>
      </c>
      <c r="I5085" s="358" t="s">
        <v>12893</v>
      </c>
      <c r="J5085" s="358" t="s">
        <v>12888</v>
      </c>
      <c r="K5085" s="358" t="s">
        <v>13558</v>
      </c>
      <c r="L5085" s="362">
        <v>41389</v>
      </c>
      <c r="N5085" s="362">
        <v>41389</v>
      </c>
      <c r="P5085" s="356" t="s">
        <v>14019</v>
      </c>
    </row>
    <row r="5086" spans="1:16" x14ac:dyDescent="0.2">
      <c r="A5086" s="356" t="s">
        <v>11957</v>
      </c>
      <c r="B5086" s="356" t="s">
        <v>22489</v>
      </c>
      <c r="C5086" s="358" t="s">
        <v>13871</v>
      </c>
      <c r="D5086" s="358" t="s">
        <v>12984</v>
      </c>
      <c r="E5086" s="358" t="s">
        <v>22490</v>
      </c>
      <c r="G5086" s="358" t="s">
        <v>12886</v>
      </c>
      <c r="H5086" s="385">
        <v>27.5</v>
      </c>
      <c r="I5086" s="358" t="s">
        <v>12893</v>
      </c>
      <c r="J5086" s="358" t="s">
        <v>12888</v>
      </c>
      <c r="K5086" s="358" t="s">
        <v>13558</v>
      </c>
      <c r="L5086" s="362">
        <v>41505</v>
      </c>
      <c r="N5086" s="362">
        <v>41505</v>
      </c>
      <c r="P5086" s="356" t="s">
        <v>14019</v>
      </c>
    </row>
    <row r="5087" spans="1:16" x14ac:dyDescent="0.2">
      <c r="A5087" s="356" t="s">
        <v>11958</v>
      </c>
      <c r="B5087" s="356" t="s">
        <v>22491</v>
      </c>
      <c r="C5087" s="358" t="s">
        <v>13240</v>
      </c>
      <c r="D5087" s="358" t="s">
        <v>12997</v>
      </c>
      <c r="E5087" s="358" t="s">
        <v>22492</v>
      </c>
      <c r="G5087" s="358" t="s">
        <v>12886</v>
      </c>
      <c r="H5087" s="385">
        <v>8</v>
      </c>
      <c r="I5087" s="358" t="s">
        <v>12893</v>
      </c>
      <c r="J5087" s="358" t="s">
        <v>12888</v>
      </c>
      <c r="K5087" s="358" t="s">
        <v>13558</v>
      </c>
      <c r="L5087" s="362">
        <v>41484</v>
      </c>
      <c r="N5087" s="362">
        <v>41484</v>
      </c>
      <c r="P5087" s="356" t="s">
        <v>13605</v>
      </c>
    </row>
    <row r="5088" spans="1:16" x14ac:dyDescent="0.2">
      <c r="A5088" s="356" t="s">
        <v>11959</v>
      </c>
      <c r="B5088" s="356" t="s">
        <v>22493</v>
      </c>
      <c r="C5088" s="358" t="s">
        <v>13014</v>
      </c>
      <c r="D5088" s="358" t="s">
        <v>13015</v>
      </c>
      <c r="E5088" s="358" t="s">
        <v>22494</v>
      </c>
      <c r="G5088" s="358" t="s">
        <v>12886</v>
      </c>
      <c r="H5088" s="385">
        <v>24.75</v>
      </c>
      <c r="I5088" s="358" t="s">
        <v>12893</v>
      </c>
      <c r="J5088" s="358" t="s">
        <v>12888</v>
      </c>
      <c r="K5088" s="358" t="s">
        <v>13558</v>
      </c>
      <c r="L5088" s="362">
        <v>41512</v>
      </c>
      <c r="N5088" s="362">
        <v>41512</v>
      </c>
      <c r="P5088" s="356" t="s">
        <v>13605</v>
      </c>
    </row>
    <row r="5089" spans="1:16" x14ac:dyDescent="0.2">
      <c r="A5089" s="356" t="s">
        <v>11960</v>
      </c>
      <c r="B5089" s="356" t="s">
        <v>22495</v>
      </c>
      <c r="C5089" s="358" t="s">
        <v>13014</v>
      </c>
      <c r="D5089" s="358" t="s">
        <v>13015</v>
      </c>
      <c r="E5089" s="358" t="s">
        <v>22496</v>
      </c>
      <c r="G5089" s="358" t="s">
        <v>12886</v>
      </c>
      <c r="H5089" s="385">
        <v>23.75</v>
      </c>
      <c r="I5089" s="358" t="s">
        <v>12893</v>
      </c>
      <c r="J5089" s="358" t="s">
        <v>12888</v>
      </c>
      <c r="K5089" s="358" t="s">
        <v>13558</v>
      </c>
      <c r="L5089" s="362">
        <v>41512</v>
      </c>
      <c r="N5089" s="362">
        <v>41512</v>
      </c>
      <c r="P5089" s="356" t="s">
        <v>13605</v>
      </c>
    </row>
    <row r="5090" spans="1:16" x14ac:dyDescent="0.2">
      <c r="A5090" s="356" t="s">
        <v>11961</v>
      </c>
      <c r="B5090" s="356" t="s">
        <v>22497</v>
      </c>
      <c r="C5090" s="358" t="s">
        <v>12883</v>
      </c>
      <c r="D5090" s="358" t="s">
        <v>12884</v>
      </c>
      <c r="E5090" s="358" t="s">
        <v>22498</v>
      </c>
      <c r="G5090" s="358" t="s">
        <v>12886</v>
      </c>
      <c r="H5090" s="385">
        <v>26.5</v>
      </c>
      <c r="I5090" s="358" t="s">
        <v>12893</v>
      </c>
      <c r="J5090" s="358" t="s">
        <v>12888</v>
      </c>
      <c r="K5090" s="358" t="s">
        <v>13558</v>
      </c>
      <c r="L5090" s="362">
        <v>41517</v>
      </c>
      <c r="N5090" s="362">
        <v>41517</v>
      </c>
      <c r="P5090" s="356" t="s">
        <v>13605</v>
      </c>
    </row>
    <row r="5091" spans="1:16" x14ac:dyDescent="0.2">
      <c r="A5091" s="356" t="s">
        <v>11962</v>
      </c>
      <c r="B5091" s="356" t="s">
        <v>22499</v>
      </c>
      <c r="C5091" s="358" t="s">
        <v>13419</v>
      </c>
      <c r="D5091" s="358" t="s">
        <v>12992</v>
      </c>
      <c r="E5091" s="358" t="s">
        <v>14014</v>
      </c>
      <c r="G5091" s="358" t="s">
        <v>12886</v>
      </c>
      <c r="H5091" s="385">
        <v>6</v>
      </c>
      <c r="I5091" s="358" t="s">
        <v>12893</v>
      </c>
      <c r="J5091" s="358" t="s">
        <v>12888</v>
      </c>
      <c r="K5091" s="358" t="s">
        <v>13558</v>
      </c>
      <c r="L5091" s="362">
        <v>41486</v>
      </c>
      <c r="N5091" s="362">
        <v>41486</v>
      </c>
      <c r="P5091" s="356" t="s">
        <v>13605</v>
      </c>
    </row>
    <row r="5092" spans="1:16" x14ac:dyDescent="0.2">
      <c r="A5092" s="356" t="s">
        <v>11963</v>
      </c>
      <c r="B5092" s="356" t="s">
        <v>22500</v>
      </c>
      <c r="C5092" s="358" t="s">
        <v>13374</v>
      </c>
      <c r="D5092" s="358" t="s">
        <v>12916</v>
      </c>
      <c r="E5092" s="358" t="s">
        <v>22501</v>
      </c>
      <c r="G5092" s="358" t="s">
        <v>12886</v>
      </c>
      <c r="H5092" s="385">
        <v>19.5</v>
      </c>
      <c r="I5092" s="358" t="s">
        <v>12893</v>
      </c>
      <c r="J5092" s="358" t="s">
        <v>12888</v>
      </c>
      <c r="K5092" s="358" t="s">
        <v>13558</v>
      </c>
      <c r="L5092" s="362">
        <v>41499</v>
      </c>
      <c r="N5092" s="362">
        <v>41499</v>
      </c>
      <c r="P5092" s="356" t="s">
        <v>13605</v>
      </c>
    </row>
    <row r="5093" spans="1:16" x14ac:dyDescent="0.2">
      <c r="A5093" s="356" t="s">
        <v>11964</v>
      </c>
      <c r="B5093" s="356" t="s">
        <v>22502</v>
      </c>
      <c r="C5093" s="358" t="s">
        <v>12962</v>
      </c>
      <c r="D5093" s="358" t="s">
        <v>12963</v>
      </c>
      <c r="E5093" s="358" t="s">
        <v>22503</v>
      </c>
      <c r="G5093" s="358" t="s">
        <v>12886</v>
      </c>
      <c r="H5093" s="385">
        <v>7.84</v>
      </c>
      <c r="I5093" s="358" t="s">
        <v>12893</v>
      </c>
      <c r="J5093" s="358" t="s">
        <v>12888</v>
      </c>
      <c r="K5093" s="358" t="s">
        <v>13558</v>
      </c>
      <c r="L5093" s="362">
        <v>41486</v>
      </c>
      <c r="N5093" s="362">
        <v>41486</v>
      </c>
      <c r="P5093" s="356" t="s">
        <v>13605</v>
      </c>
    </row>
    <row r="5094" spans="1:16" x14ac:dyDescent="0.2">
      <c r="A5094" s="356" t="s">
        <v>11965</v>
      </c>
      <c r="B5094" s="356" t="s">
        <v>22504</v>
      </c>
      <c r="C5094" s="358" t="s">
        <v>13099</v>
      </c>
      <c r="D5094" s="358" t="s">
        <v>12916</v>
      </c>
      <c r="E5094" s="358" t="s">
        <v>22505</v>
      </c>
      <c r="G5094" s="358" t="s">
        <v>12886</v>
      </c>
      <c r="H5094" s="385">
        <v>5.75</v>
      </c>
      <c r="I5094" s="358" t="s">
        <v>12893</v>
      </c>
      <c r="J5094" s="358" t="s">
        <v>12888</v>
      </c>
      <c r="K5094" s="358" t="s">
        <v>13558</v>
      </c>
      <c r="L5094" s="362">
        <v>41458</v>
      </c>
      <c r="N5094" s="362">
        <v>41458</v>
      </c>
      <c r="P5094" s="356" t="s">
        <v>13605</v>
      </c>
    </row>
    <row r="5095" spans="1:16" x14ac:dyDescent="0.2">
      <c r="A5095" s="356" t="s">
        <v>11966</v>
      </c>
      <c r="B5095" s="356" t="s">
        <v>22506</v>
      </c>
      <c r="C5095" s="358" t="s">
        <v>13668</v>
      </c>
      <c r="D5095" s="358" t="s">
        <v>12916</v>
      </c>
      <c r="E5095" s="358" t="s">
        <v>22507</v>
      </c>
      <c r="G5095" s="358" t="s">
        <v>12886</v>
      </c>
      <c r="H5095" s="385">
        <v>8.9</v>
      </c>
      <c r="I5095" s="358" t="s">
        <v>12893</v>
      </c>
      <c r="J5095" s="358" t="s">
        <v>12888</v>
      </c>
      <c r="K5095" s="358" t="s">
        <v>13558</v>
      </c>
      <c r="L5095" s="362">
        <v>41499</v>
      </c>
      <c r="N5095" s="362">
        <v>41499</v>
      </c>
      <c r="P5095" s="356" t="s">
        <v>13605</v>
      </c>
    </row>
    <row r="5096" spans="1:16" x14ac:dyDescent="0.2">
      <c r="A5096" s="356" t="s">
        <v>11967</v>
      </c>
      <c r="B5096" s="356" t="s">
        <v>22508</v>
      </c>
      <c r="C5096" s="358" t="s">
        <v>13116</v>
      </c>
      <c r="D5096" s="358" t="s">
        <v>12919</v>
      </c>
      <c r="E5096" s="358" t="s">
        <v>22509</v>
      </c>
      <c r="G5096" s="358" t="s">
        <v>12886</v>
      </c>
      <c r="H5096" s="385">
        <v>9.5</v>
      </c>
      <c r="I5096" s="358" t="s">
        <v>12893</v>
      </c>
      <c r="J5096" s="358" t="s">
        <v>12888</v>
      </c>
      <c r="K5096" s="358" t="s">
        <v>13558</v>
      </c>
      <c r="L5096" s="362">
        <v>41517</v>
      </c>
      <c r="N5096" s="362">
        <v>41517</v>
      </c>
      <c r="P5096" s="356" t="s">
        <v>14019</v>
      </c>
    </row>
    <row r="5097" spans="1:16" x14ac:dyDescent="0.2">
      <c r="A5097" s="356" t="s">
        <v>11968</v>
      </c>
      <c r="B5097" s="356" t="s">
        <v>22510</v>
      </c>
      <c r="C5097" s="358" t="s">
        <v>14741</v>
      </c>
      <c r="D5097" s="358" t="s">
        <v>12910</v>
      </c>
      <c r="E5097" s="358" t="s">
        <v>17873</v>
      </c>
      <c r="G5097" s="358" t="s">
        <v>12886</v>
      </c>
      <c r="H5097" s="385">
        <v>11</v>
      </c>
      <c r="I5097" s="358" t="s">
        <v>12893</v>
      </c>
      <c r="J5097" s="358" t="s">
        <v>12888</v>
      </c>
      <c r="K5097" s="358" t="s">
        <v>13558</v>
      </c>
      <c r="L5097" s="362">
        <v>41484</v>
      </c>
      <c r="N5097" s="362">
        <v>41484</v>
      </c>
      <c r="P5097" s="356" t="s">
        <v>14019</v>
      </c>
    </row>
    <row r="5098" spans="1:16" x14ac:dyDescent="0.2">
      <c r="A5098" s="356" t="s">
        <v>11969</v>
      </c>
      <c r="B5098" s="356" t="s">
        <v>22511</v>
      </c>
      <c r="C5098" s="358" t="s">
        <v>12915</v>
      </c>
      <c r="D5098" s="358" t="s">
        <v>12916</v>
      </c>
      <c r="E5098" s="358" t="s">
        <v>22512</v>
      </c>
      <c r="G5098" s="358" t="s">
        <v>12886</v>
      </c>
      <c r="H5098" s="385">
        <v>5.4</v>
      </c>
      <c r="I5098" s="358" t="s">
        <v>12893</v>
      </c>
      <c r="J5098" s="358" t="s">
        <v>12888</v>
      </c>
      <c r="K5098" s="358" t="s">
        <v>13558</v>
      </c>
      <c r="L5098" s="362">
        <v>41500</v>
      </c>
      <c r="N5098" s="362">
        <v>41500</v>
      </c>
      <c r="P5098" s="356" t="s">
        <v>13605</v>
      </c>
    </row>
    <row r="5099" spans="1:16" x14ac:dyDescent="0.2">
      <c r="A5099" s="356" t="s">
        <v>11970</v>
      </c>
      <c r="B5099" s="356" t="s">
        <v>22513</v>
      </c>
      <c r="C5099" s="358" t="s">
        <v>13966</v>
      </c>
      <c r="D5099" s="358" t="s">
        <v>13027</v>
      </c>
      <c r="E5099" s="358" t="s">
        <v>22514</v>
      </c>
      <c r="G5099" s="358" t="s">
        <v>12886</v>
      </c>
      <c r="H5099" s="385">
        <v>4.6550000000000002</v>
      </c>
      <c r="I5099" s="358" t="s">
        <v>12893</v>
      </c>
      <c r="J5099" s="358" t="s">
        <v>12888</v>
      </c>
      <c r="K5099" s="358" t="s">
        <v>13558</v>
      </c>
      <c r="L5099" s="362">
        <v>41500</v>
      </c>
      <c r="N5099" s="362">
        <v>41500</v>
      </c>
      <c r="P5099" s="356" t="s">
        <v>14019</v>
      </c>
    </row>
    <row r="5100" spans="1:16" x14ac:dyDescent="0.2">
      <c r="A5100" s="356" t="s">
        <v>11971</v>
      </c>
      <c r="B5100" s="356" t="s">
        <v>22515</v>
      </c>
      <c r="C5100" s="358" t="s">
        <v>12996</v>
      </c>
      <c r="D5100" s="358" t="s">
        <v>12997</v>
      </c>
      <c r="E5100" s="358" t="s">
        <v>22516</v>
      </c>
      <c r="G5100" s="358" t="s">
        <v>12886</v>
      </c>
      <c r="H5100" s="385">
        <v>7</v>
      </c>
      <c r="I5100" s="358" t="s">
        <v>12893</v>
      </c>
      <c r="J5100" s="358" t="s">
        <v>12888</v>
      </c>
      <c r="K5100" s="358" t="s">
        <v>13558</v>
      </c>
      <c r="L5100" s="362">
        <v>41557</v>
      </c>
      <c r="N5100" s="362">
        <v>41557</v>
      </c>
      <c r="P5100" s="356" t="s">
        <v>14019</v>
      </c>
    </row>
    <row r="5101" spans="1:16" x14ac:dyDescent="0.2">
      <c r="A5101" s="356" t="s">
        <v>11972</v>
      </c>
      <c r="B5101" s="356" t="s">
        <v>22517</v>
      </c>
      <c r="C5101" s="358" t="s">
        <v>13095</v>
      </c>
      <c r="D5101" s="358" t="s">
        <v>12976</v>
      </c>
      <c r="E5101" s="358" t="s">
        <v>22518</v>
      </c>
      <c r="G5101" s="358" t="s">
        <v>12886</v>
      </c>
      <c r="H5101" s="385">
        <v>15.3</v>
      </c>
      <c r="I5101" s="358" t="s">
        <v>12893</v>
      </c>
      <c r="J5101" s="358" t="s">
        <v>12888</v>
      </c>
      <c r="K5101" s="358" t="s">
        <v>13558</v>
      </c>
      <c r="L5101" s="362">
        <v>41543</v>
      </c>
      <c r="N5101" s="362">
        <v>41543</v>
      </c>
      <c r="P5101" s="356" t="s">
        <v>14019</v>
      </c>
    </row>
    <row r="5102" spans="1:16" x14ac:dyDescent="0.2">
      <c r="A5102" s="356" t="s">
        <v>11973</v>
      </c>
      <c r="B5102" s="356" t="s">
        <v>22519</v>
      </c>
      <c r="C5102" s="358" t="s">
        <v>12905</v>
      </c>
      <c r="D5102" s="358" t="s">
        <v>12906</v>
      </c>
      <c r="E5102" s="358" t="s">
        <v>22520</v>
      </c>
      <c r="G5102" s="358" t="s">
        <v>12886</v>
      </c>
      <c r="H5102" s="385">
        <v>4</v>
      </c>
      <c r="I5102" s="358" t="s">
        <v>12893</v>
      </c>
      <c r="J5102" s="358" t="s">
        <v>12888</v>
      </c>
      <c r="K5102" s="358" t="s">
        <v>13558</v>
      </c>
      <c r="L5102" s="362">
        <v>41514</v>
      </c>
      <c r="N5102" s="362">
        <v>41514</v>
      </c>
      <c r="P5102" s="356" t="s">
        <v>13605</v>
      </c>
    </row>
    <row r="5103" spans="1:16" x14ac:dyDescent="0.2">
      <c r="A5103" s="356" t="s">
        <v>11974</v>
      </c>
      <c r="B5103" s="356" t="s">
        <v>22521</v>
      </c>
      <c r="C5103" s="358" t="s">
        <v>13560</v>
      </c>
      <c r="D5103" s="358" t="s">
        <v>12916</v>
      </c>
      <c r="E5103" s="358" t="s">
        <v>19599</v>
      </c>
      <c r="G5103" s="358" t="s">
        <v>12886</v>
      </c>
      <c r="H5103" s="385">
        <v>9</v>
      </c>
      <c r="I5103" s="358" t="s">
        <v>12893</v>
      </c>
      <c r="J5103" s="358" t="s">
        <v>12888</v>
      </c>
      <c r="K5103" s="358" t="s">
        <v>13558</v>
      </c>
      <c r="L5103" s="362">
        <v>41507</v>
      </c>
      <c r="N5103" s="362">
        <v>41507</v>
      </c>
      <c r="P5103" s="356" t="s">
        <v>14019</v>
      </c>
    </row>
    <row r="5104" spans="1:16" x14ac:dyDescent="0.2">
      <c r="A5104" s="356" t="s">
        <v>11975</v>
      </c>
      <c r="B5104" s="356" t="s">
        <v>22522</v>
      </c>
      <c r="C5104" s="358" t="s">
        <v>13033</v>
      </c>
      <c r="D5104" s="358" t="s">
        <v>13034</v>
      </c>
      <c r="E5104" s="358" t="s">
        <v>22523</v>
      </c>
      <c r="G5104" s="358" t="s">
        <v>12886</v>
      </c>
      <c r="H5104" s="385">
        <v>9.68</v>
      </c>
      <c r="I5104" s="358" t="s">
        <v>12893</v>
      </c>
      <c r="J5104" s="358" t="s">
        <v>12888</v>
      </c>
      <c r="K5104" s="358" t="s">
        <v>13558</v>
      </c>
      <c r="L5104" s="362">
        <v>41516</v>
      </c>
      <c r="N5104" s="362">
        <v>41516</v>
      </c>
      <c r="P5104" s="356" t="s">
        <v>14019</v>
      </c>
    </row>
    <row r="5105" spans="1:16" x14ac:dyDescent="0.2">
      <c r="A5105" s="356" t="s">
        <v>11976</v>
      </c>
      <c r="B5105" s="356" t="s">
        <v>22524</v>
      </c>
      <c r="C5105" s="358" t="s">
        <v>12902</v>
      </c>
      <c r="D5105" s="358" t="s">
        <v>12903</v>
      </c>
      <c r="E5105" s="358" t="s">
        <v>15096</v>
      </c>
      <c r="G5105" s="358" t="s">
        <v>12886</v>
      </c>
      <c r="H5105" s="385">
        <v>12.984999999999999</v>
      </c>
      <c r="I5105" s="358" t="s">
        <v>12893</v>
      </c>
      <c r="J5105" s="358" t="s">
        <v>12888</v>
      </c>
      <c r="K5105" s="358" t="s">
        <v>13558</v>
      </c>
      <c r="L5105" s="362">
        <v>41516</v>
      </c>
      <c r="N5105" s="362">
        <v>41516</v>
      </c>
      <c r="P5105" s="356" t="s">
        <v>13605</v>
      </c>
    </row>
    <row r="5106" spans="1:16" x14ac:dyDescent="0.2">
      <c r="A5106" s="356" t="s">
        <v>11977</v>
      </c>
      <c r="B5106" s="356" t="s">
        <v>22525</v>
      </c>
      <c r="C5106" s="358" t="s">
        <v>13014</v>
      </c>
      <c r="D5106" s="358" t="s">
        <v>13015</v>
      </c>
      <c r="E5106" s="358" t="s">
        <v>22526</v>
      </c>
      <c r="G5106" s="358" t="s">
        <v>12886</v>
      </c>
      <c r="H5106" s="385">
        <v>7.5</v>
      </c>
      <c r="I5106" s="358" t="s">
        <v>12893</v>
      </c>
      <c r="J5106" s="358" t="s">
        <v>12888</v>
      </c>
      <c r="K5106" s="358" t="s">
        <v>13558</v>
      </c>
      <c r="L5106" s="362">
        <v>41516</v>
      </c>
      <c r="N5106" s="362">
        <v>41516</v>
      </c>
      <c r="P5106" s="356" t="s">
        <v>13605</v>
      </c>
    </row>
    <row r="5107" spans="1:16" x14ac:dyDescent="0.2">
      <c r="A5107" s="356" t="s">
        <v>11978</v>
      </c>
      <c r="B5107" s="356" t="s">
        <v>22527</v>
      </c>
      <c r="C5107" s="358" t="s">
        <v>12898</v>
      </c>
      <c r="D5107" s="358" t="s">
        <v>12899</v>
      </c>
      <c r="E5107" s="358" t="s">
        <v>22528</v>
      </c>
      <c r="G5107" s="358" t="s">
        <v>12886</v>
      </c>
      <c r="H5107" s="385">
        <v>5.28</v>
      </c>
      <c r="I5107" s="358" t="s">
        <v>12893</v>
      </c>
      <c r="J5107" s="358" t="s">
        <v>12888</v>
      </c>
      <c r="K5107" s="358" t="s">
        <v>13558</v>
      </c>
      <c r="L5107" s="362">
        <v>41514</v>
      </c>
      <c r="N5107" s="362">
        <v>41514</v>
      </c>
      <c r="P5107" s="356" t="s">
        <v>14019</v>
      </c>
    </row>
    <row r="5108" spans="1:16" x14ac:dyDescent="0.2">
      <c r="A5108" s="356" t="s">
        <v>11979</v>
      </c>
      <c r="B5108" s="356" t="s">
        <v>22529</v>
      </c>
      <c r="C5108" s="358" t="s">
        <v>12938</v>
      </c>
      <c r="D5108" s="358" t="s">
        <v>12939</v>
      </c>
      <c r="E5108" s="358" t="s">
        <v>22530</v>
      </c>
      <c r="G5108" s="358" t="s">
        <v>12886</v>
      </c>
      <c r="H5108" s="385">
        <v>7.65</v>
      </c>
      <c r="I5108" s="358" t="s">
        <v>12893</v>
      </c>
      <c r="J5108" s="358" t="s">
        <v>12888</v>
      </c>
      <c r="K5108" s="358" t="s">
        <v>13558</v>
      </c>
      <c r="L5108" s="362">
        <v>41516</v>
      </c>
      <c r="N5108" s="362">
        <v>41516</v>
      </c>
      <c r="P5108" s="356" t="s">
        <v>13605</v>
      </c>
    </row>
    <row r="5109" spans="1:16" x14ac:dyDescent="0.2">
      <c r="A5109" s="356" t="s">
        <v>11980</v>
      </c>
      <c r="B5109" s="356" t="s">
        <v>22531</v>
      </c>
      <c r="C5109" s="358" t="s">
        <v>13120</v>
      </c>
      <c r="D5109" s="358" t="s">
        <v>12984</v>
      </c>
      <c r="E5109" s="358" t="s">
        <v>21025</v>
      </c>
      <c r="G5109" s="358" t="s">
        <v>12886</v>
      </c>
      <c r="H5109" s="385">
        <v>9</v>
      </c>
      <c r="I5109" s="358" t="s">
        <v>12893</v>
      </c>
      <c r="J5109" s="358" t="s">
        <v>12888</v>
      </c>
      <c r="K5109" s="358" t="s">
        <v>13558</v>
      </c>
      <c r="L5109" s="362">
        <v>41536</v>
      </c>
      <c r="N5109" s="362">
        <v>41536</v>
      </c>
      <c r="P5109" s="356" t="s">
        <v>14019</v>
      </c>
    </row>
    <row r="5110" spans="1:16" x14ac:dyDescent="0.2">
      <c r="A5110" s="356" t="s">
        <v>11981</v>
      </c>
      <c r="B5110" s="356" t="s">
        <v>22532</v>
      </c>
      <c r="C5110" s="358" t="s">
        <v>13238</v>
      </c>
      <c r="D5110" s="358" t="s">
        <v>12919</v>
      </c>
      <c r="E5110" s="358" t="s">
        <v>14396</v>
      </c>
      <c r="G5110" s="358" t="s">
        <v>12886</v>
      </c>
      <c r="H5110" s="385">
        <v>22.62</v>
      </c>
      <c r="I5110" s="358" t="s">
        <v>12893</v>
      </c>
      <c r="J5110" s="358" t="s">
        <v>12888</v>
      </c>
      <c r="K5110" s="358" t="s">
        <v>13558</v>
      </c>
      <c r="L5110" s="362">
        <v>41355</v>
      </c>
      <c r="N5110" s="362">
        <v>41355</v>
      </c>
      <c r="P5110" s="356" t="s">
        <v>14019</v>
      </c>
    </row>
    <row r="5111" spans="1:16" x14ac:dyDescent="0.2">
      <c r="A5111" s="356" t="s">
        <v>11982</v>
      </c>
      <c r="B5111" s="356" t="s">
        <v>22533</v>
      </c>
      <c r="C5111" s="358" t="s">
        <v>14741</v>
      </c>
      <c r="D5111" s="358" t="s">
        <v>12910</v>
      </c>
      <c r="E5111" s="358" t="s">
        <v>20095</v>
      </c>
      <c r="G5111" s="358" t="s">
        <v>12886</v>
      </c>
      <c r="H5111" s="385">
        <v>9</v>
      </c>
      <c r="I5111" s="358" t="s">
        <v>12893</v>
      </c>
      <c r="J5111" s="358" t="s">
        <v>12888</v>
      </c>
      <c r="K5111" s="358" t="s">
        <v>13558</v>
      </c>
      <c r="L5111" s="362">
        <v>41516</v>
      </c>
      <c r="N5111" s="362">
        <v>41516</v>
      </c>
      <c r="P5111" s="356" t="s">
        <v>13605</v>
      </c>
    </row>
    <row r="5112" spans="1:16" x14ac:dyDescent="0.2">
      <c r="A5112" s="356" t="s">
        <v>11983</v>
      </c>
      <c r="B5112" s="356" t="s">
        <v>22534</v>
      </c>
      <c r="C5112" s="358" t="s">
        <v>13009</v>
      </c>
      <c r="D5112" s="358" t="s">
        <v>13010</v>
      </c>
      <c r="E5112" s="358" t="s">
        <v>22535</v>
      </c>
      <c r="G5112" s="358" t="s">
        <v>12886</v>
      </c>
      <c r="H5112" s="385">
        <v>8.16</v>
      </c>
      <c r="I5112" s="358" t="s">
        <v>12893</v>
      </c>
      <c r="J5112" s="358" t="s">
        <v>12888</v>
      </c>
      <c r="K5112" s="358" t="s">
        <v>13558</v>
      </c>
      <c r="L5112" s="362">
        <v>41507</v>
      </c>
      <c r="N5112" s="362">
        <v>41507</v>
      </c>
      <c r="P5112" s="356" t="s">
        <v>14019</v>
      </c>
    </row>
    <row r="5113" spans="1:16" x14ac:dyDescent="0.2">
      <c r="A5113" s="356" t="s">
        <v>11984</v>
      </c>
      <c r="B5113" s="356" t="s">
        <v>22536</v>
      </c>
      <c r="C5113" s="358" t="s">
        <v>13344</v>
      </c>
      <c r="D5113" s="358" t="s">
        <v>12931</v>
      </c>
      <c r="E5113" s="358" t="s">
        <v>19384</v>
      </c>
      <c r="G5113" s="358" t="s">
        <v>12886</v>
      </c>
      <c r="H5113" s="385">
        <v>9.31</v>
      </c>
      <c r="I5113" s="358" t="s">
        <v>12893</v>
      </c>
      <c r="J5113" s="358" t="s">
        <v>12888</v>
      </c>
      <c r="K5113" s="358" t="s">
        <v>13558</v>
      </c>
      <c r="L5113" s="362">
        <v>41516</v>
      </c>
      <c r="N5113" s="362">
        <v>41516</v>
      </c>
      <c r="P5113" s="356" t="s">
        <v>13605</v>
      </c>
    </row>
    <row r="5114" spans="1:16" x14ac:dyDescent="0.2">
      <c r="A5114" s="356" t="s">
        <v>11985</v>
      </c>
      <c r="B5114" s="356" t="s">
        <v>22537</v>
      </c>
      <c r="C5114" s="358" t="s">
        <v>12921</v>
      </c>
      <c r="D5114" s="358" t="s">
        <v>12922</v>
      </c>
      <c r="E5114" s="358" t="s">
        <v>22538</v>
      </c>
      <c r="G5114" s="358" t="s">
        <v>12886</v>
      </c>
      <c r="H5114" s="385">
        <v>8.2200000000000006</v>
      </c>
      <c r="I5114" s="358" t="s">
        <v>12893</v>
      </c>
      <c r="J5114" s="358" t="s">
        <v>12888</v>
      </c>
      <c r="K5114" s="358" t="s">
        <v>13558</v>
      </c>
      <c r="L5114" s="362">
        <v>41522</v>
      </c>
      <c r="N5114" s="362">
        <v>41522</v>
      </c>
      <c r="P5114" s="356" t="s">
        <v>14019</v>
      </c>
    </row>
    <row r="5115" spans="1:16" x14ac:dyDescent="0.2">
      <c r="A5115" s="356" t="s">
        <v>11986</v>
      </c>
      <c r="B5115" s="356" t="s">
        <v>22539</v>
      </c>
      <c r="C5115" s="358" t="s">
        <v>12902</v>
      </c>
      <c r="D5115" s="358" t="s">
        <v>12903</v>
      </c>
      <c r="E5115" s="358" t="s">
        <v>22540</v>
      </c>
      <c r="G5115" s="358" t="s">
        <v>12886</v>
      </c>
      <c r="H5115" s="385">
        <v>4.68</v>
      </c>
      <c r="I5115" s="358" t="s">
        <v>12893</v>
      </c>
      <c r="J5115" s="358" t="s">
        <v>12888</v>
      </c>
      <c r="K5115" s="358" t="s">
        <v>13558</v>
      </c>
      <c r="L5115" s="362">
        <v>41526</v>
      </c>
      <c r="N5115" s="362">
        <v>41526</v>
      </c>
      <c r="P5115" s="356" t="s">
        <v>14019</v>
      </c>
    </row>
    <row r="5116" spans="1:16" x14ac:dyDescent="0.2">
      <c r="A5116" s="356" t="s">
        <v>11987</v>
      </c>
      <c r="B5116" s="356" t="s">
        <v>22541</v>
      </c>
      <c r="C5116" s="358" t="s">
        <v>13621</v>
      </c>
      <c r="D5116" s="358" t="s">
        <v>12960</v>
      </c>
      <c r="E5116" s="358" t="s">
        <v>22542</v>
      </c>
      <c r="G5116" s="358" t="s">
        <v>12886</v>
      </c>
      <c r="H5116" s="385">
        <v>8.8000000000000007</v>
      </c>
      <c r="I5116" s="358" t="s">
        <v>12893</v>
      </c>
      <c r="J5116" s="358" t="s">
        <v>12888</v>
      </c>
      <c r="K5116" s="358" t="s">
        <v>13558</v>
      </c>
      <c r="L5116" s="362">
        <v>41514</v>
      </c>
      <c r="N5116" s="362">
        <v>41514</v>
      </c>
      <c r="P5116" s="356" t="s">
        <v>14019</v>
      </c>
    </row>
    <row r="5117" spans="1:16" x14ac:dyDescent="0.2">
      <c r="A5117" s="356" t="s">
        <v>11988</v>
      </c>
      <c r="B5117" s="356" t="s">
        <v>22543</v>
      </c>
      <c r="C5117" s="358" t="s">
        <v>15375</v>
      </c>
      <c r="D5117" s="358" t="s">
        <v>12931</v>
      </c>
      <c r="E5117" s="358" t="s">
        <v>22306</v>
      </c>
      <c r="G5117" s="358" t="s">
        <v>12886</v>
      </c>
      <c r="H5117" s="385">
        <v>7.95</v>
      </c>
      <c r="I5117" s="358" t="s">
        <v>12893</v>
      </c>
      <c r="J5117" s="358" t="s">
        <v>12888</v>
      </c>
      <c r="K5117" s="358" t="s">
        <v>13558</v>
      </c>
      <c r="L5117" s="362">
        <v>41524</v>
      </c>
      <c r="N5117" s="362">
        <v>41524</v>
      </c>
      <c r="P5117" s="356" t="s">
        <v>14019</v>
      </c>
    </row>
    <row r="5118" spans="1:16" x14ac:dyDescent="0.2">
      <c r="A5118" s="356" t="s">
        <v>11989</v>
      </c>
      <c r="B5118" s="356" t="s">
        <v>22544</v>
      </c>
      <c r="C5118" s="358" t="s">
        <v>13120</v>
      </c>
      <c r="D5118" s="358" t="s">
        <v>12984</v>
      </c>
      <c r="E5118" s="358" t="s">
        <v>22545</v>
      </c>
      <c r="G5118" s="358" t="s">
        <v>12886</v>
      </c>
      <c r="H5118" s="385">
        <v>8.25</v>
      </c>
      <c r="I5118" s="358" t="s">
        <v>12893</v>
      </c>
      <c r="J5118" s="358" t="s">
        <v>12888</v>
      </c>
      <c r="K5118" s="358" t="s">
        <v>13558</v>
      </c>
      <c r="L5118" s="362">
        <v>41548</v>
      </c>
      <c r="N5118" s="362">
        <v>41548</v>
      </c>
      <c r="P5118" s="356" t="s">
        <v>14019</v>
      </c>
    </row>
    <row r="5119" spans="1:16" x14ac:dyDescent="0.2">
      <c r="A5119" s="356" t="s">
        <v>11990</v>
      </c>
      <c r="B5119" s="356" t="s">
        <v>22546</v>
      </c>
      <c r="C5119" s="358" t="s">
        <v>13585</v>
      </c>
      <c r="D5119" s="358" t="s">
        <v>12910</v>
      </c>
      <c r="E5119" s="358" t="s">
        <v>15734</v>
      </c>
      <c r="G5119" s="358" t="s">
        <v>12886</v>
      </c>
      <c r="H5119" s="385">
        <v>6</v>
      </c>
      <c r="I5119" s="358" t="s">
        <v>12893</v>
      </c>
      <c r="J5119" s="358" t="s">
        <v>12888</v>
      </c>
      <c r="K5119" s="358" t="s">
        <v>13558</v>
      </c>
      <c r="L5119" s="362">
        <v>41537</v>
      </c>
      <c r="N5119" s="362">
        <v>41537</v>
      </c>
      <c r="P5119" s="356" t="s">
        <v>14019</v>
      </c>
    </row>
    <row r="5120" spans="1:16" x14ac:dyDescent="0.2">
      <c r="A5120" s="356" t="s">
        <v>11991</v>
      </c>
      <c r="B5120" s="356" t="s">
        <v>22547</v>
      </c>
      <c r="C5120" s="358" t="s">
        <v>13407</v>
      </c>
      <c r="D5120" s="358" t="s">
        <v>12984</v>
      </c>
      <c r="E5120" s="358" t="s">
        <v>22548</v>
      </c>
      <c r="G5120" s="358" t="s">
        <v>12886</v>
      </c>
      <c r="H5120" s="385">
        <v>8.75</v>
      </c>
      <c r="I5120" s="358" t="s">
        <v>12893</v>
      </c>
      <c r="J5120" s="358" t="s">
        <v>12888</v>
      </c>
      <c r="K5120" s="358" t="s">
        <v>13558</v>
      </c>
      <c r="L5120" s="362">
        <v>41543</v>
      </c>
      <c r="N5120" s="362">
        <v>41543</v>
      </c>
      <c r="P5120" s="356" t="s">
        <v>13605</v>
      </c>
    </row>
    <row r="5121" spans="1:16" x14ac:dyDescent="0.2">
      <c r="A5121" s="356" t="s">
        <v>11992</v>
      </c>
      <c r="B5121" s="356" t="s">
        <v>22549</v>
      </c>
      <c r="C5121" s="358" t="s">
        <v>12905</v>
      </c>
      <c r="D5121" s="358" t="s">
        <v>12951</v>
      </c>
      <c r="E5121" s="358" t="s">
        <v>22550</v>
      </c>
      <c r="G5121" s="358" t="s">
        <v>12886</v>
      </c>
      <c r="H5121" s="385">
        <v>6</v>
      </c>
      <c r="I5121" s="358" t="s">
        <v>12893</v>
      </c>
      <c r="J5121" s="358" t="s">
        <v>12888</v>
      </c>
      <c r="K5121" s="358" t="s">
        <v>13558</v>
      </c>
      <c r="L5121" s="362">
        <v>41577</v>
      </c>
      <c r="N5121" s="362">
        <v>41577</v>
      </c>
      <c r="P5121" s="356" t="s">
        <v>14019</v>
      </c>
    </row>
    <row r="5122" spans="1:16" x14ac:dyDescent="0.2">
      <c r="A5122" s="356" t="s">
        <v>11993</v>
      </c>
      <c r="B5122" s="356" t="s">
        <v>22551</v>
      </c>
      <c r="C5122" s="358" t="s">
        <v>12905</v>
      </c>
      <c r="D5122" s="358" t="s">
        <v>12951</v>
      </c>
      <c r="E5122" s="358" t="s">
        <v>22552</v>
      </c>
      <c r="G5122" s="358" t="s">
        <v>12886</v>
      </c>
      <c r="H5122" s="385">
        <v>8.1999999999999993</v>
      </c>
      <c r="I5122" s="358" t="s">
        <v>12893</v>
      </c>
      <c r="J5122" s="358" t="s">
        <v>12888</v>
      </c>
      <c r="K5122" s="358" t="s">
        <v>13558</v>
      </c>
      <c r="L5122" s="362">
        <v>41541</v>
      </c>
      <c r="N5122" s="362">
        <v>41541</v>
      </c>
      <c r="P5122" s="356" t="s">
        <v>13605</v>
      </c>
    </row>
    <row r="5123" spans="1:16" x14ac:dyDescent="0.2">
      <c r="A5123" s="356" t="s">
        <v>11994</v>
      </c>
      <c r="B5123" s="356" t="s">
        <v>22553</v>
      </c>
      <c r="C5123" s="358" t="s">
        <v>12905</v>
      </c>
      <c r="D5123" s="358" t="s">
        <v>12987</v>
      </c>
      <c r="E5123" s="358" t="s">
        <v>22554</v>
      </c>
      <c r="G5123" s="358" t="s">
        <v>12886</v>
      </c>
      <c r="H5123" s="385">
        <v>10.1</v>
      </c>
      <c r="I5123" s="358" t="s">
        <v>12893</v>
      </c>
      <c r="J5123" s="358" t="s">
        <v>12888</v>
      </c>
      <c r="K5123" s="358" t="s">
        <v>13558</v>
      </c>
      <c r="L5123" s="362">
        <v>41544</v>
      </c>
      <c r="N5123" s="362">
        <v>41544</v>
      </c>
      <c r="P5123" s="356" t="s">
        <v>14019</v>
      </c>
    </row>
    <row r="5124" spans="1:16" x14ac:dyDescent="0.2">
      <c r="A5124" s="356" t="s">
        <v>11995</v>
      </c>
      <c r="B5124" s="356" t="s">
        <v>22555</v>
      </c>
      <c r="C5124" s="358" t="s">
        <v>13323</v>
      </c>
      <c r="D5124" s="358" t="s">
        <v>13324</v>
      </c>
      <c r="E5124" s="358" t="s">
        <v>21259</v>
      </c>
      <c r="G5124" s="358" t="s">
        <v>12886</v>
      </c>
      <c r="H5124" s="385">
        <v>9.69</v>
      </c>
      <c r="I5124" s="358" t="s">
        <v>12893</v>
      </c>
      <c r="J5124" s="358" t="s">
        <v>12888</v>
      </c>
      <c r="K5124" s="358" t="s">
        <v>13558</v>
      </c>
      <c r="L5124" s="362">
        <v>41543</v>
      </c>
      <c r="N5124" s="362">
        <v>41543</v>
      </c>
      <c r="P5124" s="356" t="s">
        <v>13605</v>
      </c>
    </row>
    <row r="5125" spans="1:16" x14ac:dyDescent="0.2">
      <c r="A5125" s="356" t="s">
        <v>11996</v>
      </c>
      <c r="B5125" s="356" t="s">
        <v>22556</v>
      </c>
      <c r="C5125" s="358" t="s">
        <v>13176</v>
      </c>
      <c r="D5125" s="358" t="s">
        <v>13177</v>
      </c>
      <c r="E5125" s="358" t="s">
        <v>22557</v>
      </c>
      <c r="G5125" s="358" t="s">
        <v>12886</v>
      </c>
      <c r="H5125" s="385">
        <v>7.42</v>
      </c>
      <c r="I5125" s="358" t="s">
        <v>12893</v>
      </c>
      <c r="J5125" s="358" t="s">
        <v>12888</v>
      </c>
      <c r="K5125" s="358" t="s">
        <v>13558</v>
      </c>
      <c r="L5125" s="362">
        <v>41535</v>
      </c>
      <c r="N5125" s="362">
        <v>41535</v>
      </c>
      <c r="P5125" s="356" t="s">
        <v>13605</v>
      </c>
    </row>
    <row r="5126" spans="1:16" x14ac:dyDescent="0.2">
      <c r="A5126" s="356" t="s">
        <v>11997</v>
      </c>
      <c r="B5126" s="356" t="s">
        <v>22558</v>
      </c>
      <c r="C5126" s="358" t="s">
        <v>12953</v>
      </c>
      <c r="D5126" s="358" t="s">
        <v>12931</v>
      </c>
      <c r="E5126" s="358" t="s">
        <v>22559</v>
      </c>
      <c r="G5126" s="358" t="s">
        <v>12886</v>
      </c>
      <c r="H5126" s="385">
        <v>9</v>
      </c>
      <c r="I5126" s="358" t="s">
        <v>12893</v>
      </c>
      <c r="J5126" s="358" t="s">
        <v>12888</v>
      </c>
      <c r="K5126" s="358" t="s">
        <v>13558</v>
      </c>
      <c r="L5126" s="362">
        <v>41547</v>
      </c>
      <c r="N5126" s="362">
        <v>41547</v>
      </c>
      <c r="P5126" s="356" t="s">
        <v>14019</v>
      </c>
    </row>
    <row r="5127" spans="1:16" x14ac:dyDescent="0.2">
      <c r="A5127" s="356" t="s">
        <v>11998</v>
      </c>
      <c r="B5127" s="356" t="s">
        <v>22560</v>
      </c>
      <c r="C5127" s="358" t="s">
        <v>12905</v>
      </c>
      <c r="D5127" s="358" t="s">
        <v>12987</v>
      </c>
      <c r="E5127" s="358" t="s">
        <v>22561</v>
      </c>
      <c r="G5127" s="358" t="s">
        <v>12886</v>
      </c>
      <c r="H5127" s="385">
        <v>4.68</v>
      </c>
      <c r="I5127" s="358" t="s">
        <v>12893</v>
      </c>
      <c r="J5127" s="358" t="s">
        <v>12888</v>
      </c>
      <c r="K5127" s="358" t="s">
        <v>13558</v>
      </c>
      <c r="L5127" s="362">
        <v>41572</v>
      </c>
      <c r="N5127" s="362">
        <v>41572</v>
      </c>
      <c r="P5127" s="356" t="s">
        <v>14019</v>
      </c>
    </row>
    <row r="5128" spans="1:16" x14ac:dyDescent="0.2">
      <c r="A5128" s="356" t="s">
        <v>11999</v>
      </c>
      <c r="B5128" s="356" t="s">
        <v>22562</v>
      </c>
      <c r="C5128" s="358" t="s">
        <v>13009</v>
      </c>
      <c r="D5128" s="358" t="s">
        <v>13010</v>
      </c>
      <c r="E5128" s="358" t="s">
        <v>21131</v>
      </c>
      <c r="G5128" s="358" t="s">
        <v>12886</v>
      </c>
      <c r="H5128" s="385">
        <v>6.5</v>
      </c>
      <c r="I5128" s="358" t="s">
        <v>12893</v>
      </c>
      <c r="J5128" s="358" t="s">
        <v>12888</v>
      </c>
      <c r="K5128" s="358" t="s">
        <v>13558</v>
      </c>
      <c r="L5128" s="362">
        <v>41547</v>
      </c>
      <c r="N5128" s="362">
        <v>41547</v>
      </c>
      <c r="P5128" s="356" t="s">
        <v>14019</v>
      </c>
    </row>
    <row r="5129" spans="1:16" x14ac:dyDescent="0.2">
      <c r="A5129" s="356" t="s">
        <v>12000</v>
      </c>
      <c r="B5129" s="356" t="s">
        <v>22563</v>
      </c>
      <c r="C5129" s="358" t="s">
        <v>13129</v>
      </c>
      <c r="D5129" s="358" t="s">
        <v>13130</v>
      </c>
      <c r="E5129" s="358" t="s">
        <v>22564</v>
      </c>
      <c r="G5129" s="358" t="s">
        <v>12886</v>
      </c>
      <c r="H5129" s="385">
        <v>4095.1750000000002</v>
      </c>
      <c r="I5129" s="358" t="s">
        <v>12887</v>
      </c>
      <c r="J5129" s="358" t="s">
        <v>12908</v>
      </c>
      <c r="K5129" s="358" t="s">
        <v>13558</v>
      </c>
      <c r="L5129" s="362">
        <v>41453</v>
      </c>
      <c r="N5129" s="362">
        <v>41453</v>
      </c>
      <c r="P5129" s="356" t="s">
        <v>13318</v>
      </c>
    </row>
    <row r="5130" spans="1:16" x14ac:dyDescent="0.2">
      <c r="A5130" s="356" t="s">
        <v>12001</v>
      </c>
      <c r="B5130" s="356" t="s">
        <v>22565</v>
      </c>
      <c r="C5130" s="358" t="s">
        <v>13176</v>
      </c>
      <c r="D5130" s="358" t="s">
        <v>13177</v>
      </c>
      <c r="E5130" s="358" t="s">
        <v>22566</v>
      </c>
      <c r="G5130" s="358" t="s">
        <v>12886</v>
      </c>
      <c r="H5130" s="385">
        <v>9.8000000000000007</v>
      </c>
      <c r="I5130" s="358" t="s">
        <v>12893</v>
      </c>
      <c r="J5130" s="358" t="s">
        <v>12888</v>
      </c>
      <c r="K5130" s="358" t="s">
        <v>13558</v>
      </c>
      <c r="L5130" s="362">
        <v>41542</v>
      </c>
      <c r="N5130" s="362">
        <v>41542</v>
      </c>
      <c r="P5130" s="356" t="s">
        <v>14019</v>
      </c>
    </row>
    <row r="5131" spans="1:16" x14ac:dyDescent="0.2">
      <c r="A5131" s="356" t="s">
        <v>12002</v>
      </c>
      <c r="B5131" s="356" t="s">
        <v>22567</v>
      </c>
      <c r="C5131" s="358" t="s">
        <v>13665</v>
      </c>
      <c r="D5131" s="358" t="s">
        <v>12910</v>
      </c>
      <c r="E5131" s="358" t="s">
        <v>20365</v>
      </c>
      <c r="G5131" s="358" t="s">
        <v>12886</v>
      </c>
      <c r="H5131" s="385">
        <v>3</v>
      </c>
      <c r="I5131" s="358" t="s">
        <v>12893</v>
      </c>
      <c r="J5131" s="358" t="s">
        <v>12888</v>
      </c>
      <c r="K5131" s="358" t="s">
        <v>13558</v>
      </c>
      <c r="L5131" s="362">
        <v>41516</v>
      </c>
      <c r="N5131" s="362">
        <v>41516</v>
      </c>
      <c r="P5131" s="356" t="s">
        <v>14019</v>
      </c>
    </row>
    <row r="5132" spans="1:16" x14ac:dyDescent="0.2">
      <c r="A5132" s="356" t="s">
        <v>12003</v>
      </c>
      <c r="B5132" s="356" t="s">
        <v>22568</v>
      </c>
      <c r="C5132" s="358" t="s">
        <v>13014</v>
      </c>
      <c r="D5132" s="358" t="s">
        <v>13015</v>
      </c>
      <c r="E5132" s="358" t="s">
        <v>14027</v>
      </c>
      <c r="G5132" s="358" t="s">
        <v>12886</v>
      </c>
      <c r="H5132" s="385">
        <v>29.89</v>
      </c>
      <c r="I5132" s="358" t="s">
        <v>12893</v>
      </c>
      <c r="J5132" s="358" t="s">
        <v>12888</v>
      </c>
      <c r="K5132" s="358" t="s">
        <v>13558</v>
      </c>
      <c r="L5132" s="362">
        <v>41516</v>
      </c>
      <c r="N5132" s="362">
        <v>41516</v>
      </c>
      <c r="P5132" s="356" t="s">
        <v>14019</v>
      </c>
    </row>
    <row r="5133" spans="1:16" x14ac:dyDescent="0.2">
      <c r="A5133" s="356" t="s">
        <v>12004</v>
      </c>
      <c r="B5133" s="356" t="s">
        <v>22569</v>
      </c>
      <c r="C5133" s="358" t="s">
        <v>15229</v>
      </c>
      <c r="D5133" s="358" t="s">
        <v>12984</v>
      </c>
      <c r="E5133" s="358" t="s">
        <v>13566</v>
      </c>
      <c r="G5133" s="358" t="s">
        <v>12886</v>
      </c>
      <c r="H5133" s="385">
        <v>7</v>
      </c>
      <c r="I5133" s="358" t="s">
        <v>12893</v>
      </c>
      <c r="J5133" s="358" t="s">
        <v>12888</v>
      </c>
      <c r="K5133" s="358" t="s">
        <v>13558</v>
      </c>
      <c r="L5133" s="362">
        <v>41547</v>
      </c>
      <c r="N5133" s="362">
        <v>41547</v>
      </c>
      <c r="P5133" s="356" t="s">
        <v>13605</v>
      </c>
    </row>
    <row r="5134" spans="1:16" x14ac:dyDescent="0.2">
      <c r="A5134" s="356" t="s">
        <v>12005</v>
      </c>
      <c r="B5134" s="356" t="s">
        <v>22570</v>
      </c>
      <c r="C5134" s="358" t="s">
        <v>13001</v>
      </c>
      <c r="D5134" s="358" t="s">
        <v>12916</v>
      </c>
      <c r="E5134" s="358" t="s">
        <v>22571</v>
      </c>
      <c r="G5134" s="358" t="s">
        <v>12886</v>
      </c>
      <c r="H5134" s="385">
        <v>14</v>
      </c>
      <c r="I5134" s="358" t="s">
        <v>12893</v>
      </c>
      <c r="J5134" s="358" t="s">
        <v>12888</v>
      </c>
      <c r="K5134" s="358" t="s">
        <v>13558</v>
      </c>
      <c r="L5134" s="362">
        <v>41507</v>
      </c>
      <c r="N5134" s="362">
        <v>41507</v>
      </c>
      <c r="P5134" s="356" t="s">
        <v>13605</v>
      </c>
    </row>
    <row r="5135" spans="1:16" x14ac:dyDescent="0.2">
      <c r="A5135" s="356" t="s">
        <v>12006</v>
      </c>
      <c r="B5135" s="356" t="s">
        <v>22572</v>
      </c>
      <c r="C5135" s="358" t="s">
        <v>12955</v>
      </c>
      <c r="D5135" s="358" t="s">
        <v>12895</v>
      </c>
      <c r="E5135" s="358" t="s">
        <v>22573</v>
      </c>
      <c r="G5135" s="358" t="s">
        <v>12886</v>
      </c>
      <c r="H5135" s="385">
        <v>41.36</v>
      </c>
      <c r="I5135" s="358" t="s">
        <v>12893</v>
      </c>
      <c r="J5135" s="358" t="s">
        <v>12888</v>
      </c>
      <c r="K5135" s="358" t="s">
        <v>13558</v>
      </c>
      <c r="L5135" s="362">
        <v>40976</v>
      </c>
      <c r="N5135" s="362">
        <v>40976</v>
      </c>
      <c r="P5135" s="356" t="s">
        <v>13605</v>
      </c>
    </row>
    <row r="5136" spans="1:16" x14ac:dyDescent="0.2">
      <c r="A5136" s="356" t="s">
        <v>12007</v>
      </c>
      <c r="B5136" s="356" t="s">
        <v>22574</v>
      </c>
      <c r="C5136" s="358" t="s">
        <v>13378</v>
      </c>
      <c r="D5136" s="358" t="s">
        <v>13379</v>
      </c>
      <c r="E5136" s="358" t="s">
        <v>22575</v>
      </c>
      <c r="G5136" s="358" t="s">
        <v>12886</v>
      </c>
      <c r="H5136" s="385">
        <v>6.37</v>
      </c>
      <c r="I5136" s="358" t="s">
        <v>12893</v>
      </c>
      <c r="J5136" s="358" t="s">
        <v>12888</v>
      </c>
      <c r="K5136" s="358" t="s">
        <v>13558</v>
      </c>
      <c r="L5136" s="362">
        <v>41456</v>
      </c>
      <c r="N5136" s="362">
        <v>41456</v>
      </c>
      <c r="P5136" s="356" t="s">
        <v>14019</v>
      </c>
    </row>
    <row r="5137" spans="1:16" x14ac:dyDescent="0.2">
      <c r="A5137" s="356" t="s">
        <v>12008</v>
      </c>
      <c r="B5137" s="356" t="s">
        <v>22576</v>
      </c>
      <c r="C5137" s="358" t="s">
        <v>12965</v>
      </c>
      <c r="D5137" s="358" t="s">
        <v>12966</v>
      </c>
      <c r="E5137" s="358" t="s">
        <v>17309</v>
      </c>
      <c r="G5137" s="358" t="s">
        <v>12886</v>
      </c>
      <c r="H5137" s="385">
        <v>5.76</v>
      </c>
      <c r="I5137" s="358" t="s">
        <v>12893</v>
      </c>
      <c r="J5137" s="358" t="s">
        <v>12888</v>
      </c>
      <c r="K5137" s="358" t="s">
        <v>13558</v>
      </c>
      <c r="L5137" s="362">
        <v>41547</v>
      </c>
      <c r="N5137" s="362">
        <v>41547</v>
      </c>
      <c r="P5137" s="356" t="s">
        <v>13605</v>
      </c>
    </row>
    <row r="5138" spans="1:16" x14ac:dyDescent="0.2">
      <c r="A5138" s="356" t="s">
        <v>12009</v>
      </c>
      <c r="B5138" s="356" t="s">
        <v>22577</v>
      </c>
      <c r="C5138" s="358" t="s">
        <v>13800</v>
      </c>
      <c r="D5138" s="358" t="s">
        <v>13801</v>
      </c>
      <c r="E5138" s="358" t="s">
        <v>16250</v>
      </c>
      <c r="G5138" s="358" t="s">
        <v>12886</v>
      </c>
      <c r="H5138" s="385">
        <v>7</v>
      </c>
      <c r="I5138" s="358" t="s">
        <v>12893</v>
      </c>
      <c r="J5138" s="358" t="s">
        <v>12888</v>
      </c>
      <c r="K5138" s="358" t="s">
        <v>13558</v>
      </c>
      <c r="L5138" s="362">
        <v>41498</v>
      </c>
      <c r="N5138" s="362">
        <v>41498</v>
      </c>
      <c r="P5138" s="356" t="s">
        <v>13605</v>
      </c>
    </row>
    <row r="5139" spans="1:16" x14ac:dyDescent="0.2">
      <c r="A5139" s="356" t="s">
        <v>12010</v>
      </c>
      <c r="B5139" s="356" t="s">
        <v>22578</v>
      </c>
      <c r="C5139" s="358" t="s">
        <v>12915</v>
      </c>
      <c r="D5139" s="358" t="s">
        <v>12916</v>
      </c>
      <c r="E5139" s="358" t="s">
        <v>13107</v>
      </c>
      <c r="G5139" s="358" t="s">
        <v>12886</v>
      </c>
      <c r="H5139" s="385">
        <v>7.52</v>
      </c>
      <c r="I5139" s="358" t="s">
        <v>12893</v>
      </c>
      <c r="J5139" s="358" t="s">
        <v>12888</v>
      </c>
      <c r="K5139" s="358" t="s">
        <v>13558</v>
      </c>
      <c r="L5139" s="362">
        <v>41544</v>
      </c>
      <c r="N5139" s="362">
        <v>41544</v>
      </c>
      <c r="P5139" s="356" t="s">
        <v>13605</v>
      </c>
    </row>
    <row r="5140" spans="1:16" x14ac:dyDescent="0.2">
      <c r="A5140" s="356" t="s">
        <v>12011</v>
      </c>
      <c r="B5140" s="356" t="s">
        <v>22579</v>
      </c>
      <c r="C5140" s="358" t="s">
        <v>13966</v>
      </c>
      <c r="D5140" s="358" t="s">
        <v>13027</v>
      </c>
      <c r="E5140" s="358" t="s">
        <v>22580</v>
      </c>
      <c r="G5140" s="358" t="s">
        <v>12886</v>
      </c>
      <c r="H5140" s="385">
        <v>10</v>
      </c>
      <c r="I5140" s="358" t="s">
        <v>12893</v>
      </c>
      <c r="J5140" s="358" t="s">
        <v>12888</v>
      </c>
      <c r="K5140" s="358" t="s">
        <v>13558</v>
      </c>
      <c r="L5140" s="362">
        <v>41576</v>
      </c>
      <c r="N5140" s="362">
        <v>41576</v>
      </c>
      <c r="P5140" s="356" t="s">
        <v>13605</v>
      </c>
    </row>
    <row r="5141" spans="1:16" x14ac:dyDescent="0.2">
      <c r="A5141" s="356" t="s">
        <v>12012</v>
      </c>
      <c r="B5141" s="356" t="s">
        <v>22581</v>
      </c>
      <c r="C5141" s="358" t="s">
        <v>13955</v>
      </c>
      <c r="D5141" s="358" t="s">
        <v>12997</v>
      </c>
      <c r="E5141" s="358" t="s">
        <v>22582</v>
      </c>
      <c r="G5141" s="358" t="s">
        <v>12886</v>
      </c>
      <c r="H5141" s="385">
        <v>4.335</v>
      </c>
      <c r="I5141" s="358" t="s">
        <v>12893</v>
      </c>
      <c r="J5141" s="358" t="s">
        <v>12888</v>
      </c>
      <c r="K5141" s="358" t="s">
        <v>13558</v>
      </c>
      <c r="L5141" s="362">
        <v>41194</v>
      </c>
      <c r="N5141" s="362">
        <v>41194</v>
      </c>
      <c r="P5141" s="356" t="s">
        <v>14019</v>
      </c>
    </row>
    <row r="5142" spans="1:16" x14ac:dyDescent="0.2">
      <c r="A5142" s="356" t="s">
        <v>12013</v>
      </c>
      <c r="B5142" s="356" t="s">
        <v>22583</v>
      </c>
      <c r="C5142" s="358" t="s">
        <v>12926</v>
      </c>
      <c r="D5142" s="358" t="s">
        <v>12927</v>
      </c>
      <c r="E5142" s="358" t="s">
        <v>22584</v>
      </c>
      <c r="G5142" s="358" t="s">
        <v>12886</v>
      </c>
      <c r="H5142" s="385">
        <v>5</v>
      </c>
      <c r="I5142" s="358" t="s">
        <v>12893</v>
      </c>
      <c r="J5142" s="358" t="s">
        <v>12888</v>
      </c>
      <c r="K5142" s="358" t="s">
        <v>13558</v>
      </c>
      <c r="L5142" s="362">
        <v>41547</v>
      </c>
      <c r="N5142" s="362">
        <v>41547</v>
      </c>
      <c r="P5142" s="356" t="s">
        <v>13605</v>
      </c>
    </row>
    <row r="5143" spans="1:16" x14ac:dyDescent="0.2">
      <c r="A5143" s="356" t="s">
        <v>12014</v>
      </c>
      <c r="B5143" s="356" t="s">
        <v>22585</v>
      </c>
      <c r="C5143" s="358" t="s">
        <v>13001</v>
      </c>
      <c r="D5143" s="358" t="s">
        <v>12916</v>
      </c>
      <c r="E5143" s="358" t="s">
        <v>22586</v>
      </c>
      <c r="G5143" s="358" t="s">
        <v>12886</v>
      </c>
      <c r="H5143" s="385">
        <v>7</v>
      </c>
      <c r="I5143" s="358" t="s">
        <v>12893</v>
      </c>
      <c r="J5143" s="358" t="s">
        <v>12888</v>
      </c>
      <c r="K5143" s="358" t="s">
        <v>13558</v>
      </c>
      <c r="L5143" s="362">
        <v>41541</v>
      </c>
      <c r="N5143" s="362">
        <v>41541</v>
      </c>
      <c r="P5143" s="356" t="s">
        <v>14019</v>
      </c>
    </row>
    <row r="5144" spans="1:16" x14ac:dyDescent="0.2">
      <c r="A5144" s="356" t="s">
        <v>6833</v>
      </c>
      <c r="B5144" s="356" t="s">
        <v>22587</v>
      </c>
      <c r="C5144" s="358" t="s">
        <v>12953</v>
      </c>
      <c r="D5144" s="358" t="s">
        <v>12931</v>
      </c>
      <c r="E5144" s="358" t="s">
        <v>14277</v>
      </c>
      <c r="G5144" s="358" t="s">
        <v>12886</v>
      </c>
      <c r="H5144" s="385">
        <v>15</v>
      </c>
      <c r="I5144" s="358" t="s">
        <v>12893</v>
      </c>
      <c r="J5144" s="358" t="s">
        <v>12888</v>
      </c>
      <c r="K5144" s="358" t="s">
        <v>13558</v>
      </c>
      <c r="L5144" s="362">
        <v>41544</v>
      </c>
      <c r="N5144" s="362">
        <v>41544</v>
      </c>
      <c r="P5144" s="356" t="s">
        <v>14019</v>
      </c>
    </row>
    <row r="5145" spans="1:16" x14ac:dyDescent="0.2">
      <c r="A5145" s="356" t="s">
        <v>12015</v>
      </c>
      <c r="B5145" s="356" t="s">
        <v>22588</v>
      </c>
      <c r="C5145" s="358" t="s">
        <v>13621</v>
      </c>
      <c r="D5145" s="358" t="s">
        <v>12960</v>
      </c>
      <c r="E5145" s="358" t="s">
        <v>22589</v>
      </c>
      <c r="G5145" s="358" t="s">
        <v>12886</v>
      </c>
      <c r="H5145" s="385">
        <v>5.72</v>
      </c>
      <c r="I5145" s="358" t="s">
        <v>12893</v>
      </c>
      <c r="J5145" s="358" t="s">
        <v>12888</v>
      </c>
      <c r="K5145" s="358" t="s">
        <v>13558</v>
      </c>
      <c r="L5145" s="362">
        <v>41547</v>
      </c>
      <c r="N5145" s="362">
        <v>41547</v>
      </c>
      <c r="P5145" s="356" t="s">
        <v>14019</v>
      </c>
    </row>
    <row r="5146" spans="1:16" x14ac:dyDescent="0.2">
      <c r="A5146" s="356" t="s">
        <v>12016</v>
      </c>
      <c r="B5146" s="356" t="s">
        <v>22590</v>
      </c>
      <c r="C5146" s="358" t="s">
        <v>12926</v>
      </c>
      <c r="D5146" s="358" t="s">
        <v>12927</v>
      </c>
      <c r="E5146" s="358" t="s">
        <v>22591</v>
      </c>
      <c r="G5146" s="358" t="s">
        <v>12886</v>
      </c>
      <c r="H5146" s="385">
        <v>5.32</v>
      </c>
      <c r="I5146" s="358" t="s">
        <v>12893</v>
      </c>
      <c r="J5146" s="358" t="s">
        <v>12888</v>
      </c>
      <c r="K5146" s="358" t="s">
        <v>13558</v>
      </c>
      <c r="L5146" s="362">
        <v>41547</v>
      </c>
      <c r="N5146" s="362">
        <v>41547</v>
      </c>
      <c r="P5146" s="356" t="s">
        <v>14019</v>
      </c>
    </row>
    <row r="5147" spans="1:16" x14ac:dyDescent="0.2">
      <c r="A5147" s="356" t="s">
        <v>12017</v>
      </c>
      <c r="B5147" s="356" t="s">
        <v>22592</v>
      </c>
      <c r="C5147" s="358" t="s">
        <v>13713</v>
      </c>
      <c r="D5147" s="358" t="s">
        <v>12997</v>
      </c>
      <c r="E5147" s="358" t="s">
        <v>22593</v>
      </c>
      <c r="G5147" s="358" t="s">
        <v>12886</v>
      </c>
      <c r="H5147" s="385">
        <v>8.75</v>
      </c>
      <c r="I5147" s="358" t="s">
        <v>12893</v>
      </c>
      <c r="J5147" s="358" t="s">
        <v>12888</v>
      </c>
      <c r="K5147" s="358" t="s">
        <v>13558</v>
      </c>
      <c r="L5147" s="362">
        <v>41543</v>
      </c>
      <c r="N5147" s="362">
        <v>41543</v>
      </c>
      <c r="P5147" s="356" t="s">
        <v>14019</v>
      </c>
    </row>
    <row r="5148" spans="1:16" x14ac:dyDescent="0.2">
      <c r="A5148" s="356" t="s">
        <v>12018</v>
      </c>
      <c r="B5148" s="356" t="s">
        <v>22594</v>
      </c>
      <c r="C5148" s="358" t="s">
        <v>14741</v>
      </c>
      <c r="D5148" s="358" t="s">
        <v>12910</v>
      </c>
      <c r="E5148" s="358" t="s">
        <v>20803</v>
      </c>
      <c r="G5148" s="358" t="s">
        <v>12886</v>
      </c>
      <c r="H5148" s="385">
        <v>8.0850000000000009</v>
      </c>
      <c r="I5148" s="358" t="s">
        <v>12893</v>
      </c>
      <c r="J5148" s="358" t="s">
        <v>12888</v>
      </c>
      <c r="K5148" s="358" t="s">
        <v>13558</v>
      </c>
      <c r="L5148" s="362">
        <v>41547</v>
      </c>
      <c r="N5148" s="362">
        <v>41547</v>
      </c>
      <c r="P5148" s="356" t="s">
        <v>13605</v>
      </c>
    </row>
    <row r="5149" spans="1:16" x14ac:dyDescent="0.2">
      <c r="A5149" s="356" t="s">
        <v>12019</v>
      </c>
      <c r="B5149" s="356" t="s">
        <v>22595</v>
      </c>
      <c r="C5149" s="358" t="s">
        <v>13344</v>
      </c>
      <c r="D5149" s="358" t="s">
        <v>12931</v>
      </c>
      <c r="E5149" s="358" t="s">
        <v>22596</v>
      </c>
      <c r="G5149" s="358" t="s">
        <v>12886</v>
      </c>
      <c r="H5149" s="385">
        <v>5.76</v>
      </c>
      <c r="I5149" s="358" t="s">
        <v>12893</v>
      </c>
      <c r="J5149" s="358" t="s">
        <v>12888</v>
      </c>
      <c r="K5149" s="358" t="s">
        <v>13558</v>
      </c>
      <c r="L5149" s="362">
        <v>41298</v>
      </c>
      <c r="N5149" s="362">
        <v>41298</v>
      </c>
      <c r="P5149" s="356" t="s">
        <v>14019</v>
      </c>
    </row>
    <row r="5150" spans="1:16" x14ac:dyDescent="0.2">
      <c r="A5150" s="356" t="s">
        <v>12020</v>
      </c>
      <c r="B5150" s="356" t="s">
        <v>22597</v>
      </c>
      <c r="C5150" s="358" t="s">
        <v>12989</v>
      </c>
      <c r="D5150" s="358" t="s">
        <v>12910</v>
      </c>
      <c r="E5150" s="358" t="s">
        <v>22598</v>
      </c>
      <c r="G5150" s="358" t="s">
        <v>12886</v>
      </c>
      <c r="H5150" s="385">
        <v>5.6</v>
      </c>
      <c r="I5150" s="358" t="s">
        <v>12893</v>
      </c>
      <c r="J5150" s="358" t="s">
        <v>12888</v>
      </c>
      <c r="K5150" s="358" t="s">
        <v>13558</v>
      </c>
      <c r="L5150" s="362">
        <v>41542</v>
      </c>
      <c r="N5150" s="362">
        <v>41542</v>
      </c>
      <c r="P5150" s="356" t="s">
        <v>13605</v>
      </c>
    </row>
    <row r="5151" spans="1:16" x14ac:dyDescent="0.2">
      <c r="A5151" s="356" t="s">
        <v>12021</v>
      </c>
      <c r="B5151" s="356" t="s">
        <v>22599</v>
      </c>
      <c r="C5151" s="358" t="s">
        <v>14337</v>
      </c>
      <c r="D5151" s="358" t="s">
        <v>12984</v>
      </c>
      <c r="E5151" s="358" t="s">
        <v>22600</v>
      </c>
      <c r="G5151" s="358" t="s">
        <v>12886</v>
      </c>
      <c r="H5151" s="385">
        <v>8.375</v>
      </c>
      <c r="I5151" s="358" t="s">
        <v>12893</v>
      </c>
      <c r="J5151" s="358" t="s">
        <v>12888</v>
      </c>
      <c r="K5151" s="358" t="s">
        <v>13558</v>
      </c>
      <c r="L5151" s="362">
        <v>41564</v>
      </c>
      <c r="N5151" s="362">
        <v>41564</v>
      </c>
      <c r="P5151" s="356" t="s">
        <v>14019</v>
      </c>
    </row>
    <row r="5152" spans="1:16" x14ac:dyDescent="0.2">
      <c r="A5152" s="356" t="s">
        <v>12022</v>
      </c>
      <c r="B5152" s="356" t="s">
        <v>22601</v>
      </c>
      <c r="C5152" s="358" t="s">
        <v>12905</v>
      </c>
      <c r="D5152" s="358" t="s">
        <v>12951</v>
      </c>
      <c r="E5152" s="358" t="s">
        <v>22602</v>
      </c>
      <c r="G5152" s="358" t="s">
        <v>12886</v>
      </c>
      <c r="H5152" s="385">
        <v>4.2</v>
      </c>
      <c r="I5152" s="358" t="s">
        <v>12893</v>
      </c>
      <c r="J5152" s="358" t="s">
        <v>12888</v>
      </c>
      <c r="K5152" s="358" t="s">
        <v>13558</v>
      </c>
      <c r="L5152" s="362">
        <v>41556</v>
      </c>
      <c r="N5152" s="362">
        <v>41556</v>
      </c>
      <c r="P5152" s="356" t="s">
        <v>14019</v>
      </c>
    </row>
    <row r="5153" spans="1:16" x14ac:dyDescent="0.2">
      <c r="A5153" s="356" t="s">
        <v>12023</v>
      </c>
      <c r="B5153" s="356" t="s">
        <v>22603</v>
      </c>
      <c r="C5153" s="358" t="s">
        <v>13404</v>
      </c>
      <c r="D5153" s="358" t="s">
        <v>12973</v>
      </c>
      <c r="E5153" s="358" t="s">
        <v>17178</v>
      </c>
      <c r="G5153" s="358" t="s">
        <v>12886</v>
      </c>
      <c r="H5153" s="385">
        <v>5.4</v>
      </c>
      <c r="I5153" s="358" t="s">
        <v>12893</v>
      </c>
      <c r="J5153" s="358" t="s">
        <v>12888</v>
      </c>
      <c r="K5153" s="358" t="s">
        <v>13558</v>
      </c>
      <c r="L5153" s="362">
        <v>41572</v>
      </c>
      <c r="N5153" s="362">
        <v>41572</v>
      </c>
      <c r="P5153" s="356" t="s">
        <v>13605</v>
      </c>
    </row>
    <row r="5154" spans="1:16" x14ac:dyDescent="0.2">
      <c r="A5154" s="356" t="s">
        <v>12024</v>
      </c>
      <c r="B5154" s="356" t="s">
        <v>22604</v>
      </c>
      <c r="C5154" s="358" t="s">
        <v>14157</v>
      </c>
      <c r="D5154" s="358" t="s">
        <v>12931</v>
      </c>
      <c r="E5154" s="358" t="s">
        <v>22605</v>
      </c>
      <c r="G5154" s="358" t="s">
        <v>12886</v>
      </c>
      <c r="H5154" s="385">
        <v>9</v>
      </c>
      <c r="I5154" s="358" t="s">
        <v>12893</v>
      </c>
      <c r="J5154" s="358" t="s">
        <v>12888</v>
      </c>
      <c r="K5154" s="358" t="s">
        <v>13558</v>
      </c>
      <c r="L5154" s="362">
        <v>41561</v>
      </c>
      <c r="N5154" s="362">
        <v>41561</v>
      </c>
      <c r="P5154" s="356" t="s">
        <v>13605</v>
      </c>
    </row>
    <row r="5155" spans="1:16" x14ac:dyDescent="0.2">
      <c r="A5155" s="356" t="s">
        <v>12025</v>
      </c>
      <c r="B5155" s="356" t="s">
        <v>22606</v>
      </c>
      <c r="C5155" s="358" t="s">
        <v>12883</v>
      </c>
      <c r="D5155" s="358" t="s">
        <v>12884</v>
      </c>
      <c r="E5155" s="358" t="s">
        <v>22607</v>
      </c>
      <c r="G5155" s="358" t="s">
        <v>12886</v>
      </c>
      <c r="H5155" s="385">
        <v>6.75</v>
      </c>
      <c r="I5155" s="358" t="s">
        <v>12893</v>
      </c>
      <c r="J5155" s="358" t="s">
        <v>12888</v>
      </c>
      <c r="K5155" s="358" t="s">
        <v>13558</v>
      </c>
      <c r="L5155" s="362">
        <v>41558</v>
      </c>
      <c r="N5155" s="362">
        <v>41558</v>
      </c>
      <c r="P5155" s="356" t="s">
        <v>14019</v>
      </c>
    </row>
    <row r="5156" spans="1:16" x14ac:dyDescent="0.2">
      <c r="A5156" s="356" t="s">
        <v>12026</v>
      </c>
      <c r="B5156" s="356" t="s">
        <v>22608</v>
      </c>
      <c r="C5156" s="358" t="s">
        <v>12930</v>
      </c>
      <c r="D5156" s="358" t="s">
        <v>12931</v>
      </c>
      <c r="E5156" s="358" t="s">
        <v>22609</v>
      </c>
      <c r="G5156" s="358" t="s">
        <v>12886</v>
      </c>
      <c r="H5156" s="385">
        <v>11.44</v>
      </c>
      <c r="I5156" s="358" t="s">
        <v>12893</v>
      </c>
      <c r="J5156" s="358" t="s">
        <v>12888</v>
      </c>
      <c r="K5156" s="358" t="s">
        <v>13558</v>
      </c>
      <c r="L5156" s="362">
        <v>41562</v>
      </c>
      <c r="N5156" s="362">
        <v>41562</v>
      </c>
      <c r="P5156" s="356" t="s">
        <v>13605</v>
      </c>
    </row>
    <row r="5157" spans="1:16" x14ac:dyDescent="0.2">
      <c r="A5157" s="356" t="s">
        <v>12027</v>
      </c>
      <c r="B5157" s="356" t="s">
        <v>22610</v>
      </c>
      <c r="C5157" s="358" t="s">
        <v>12962</v>
      </c>
      <c r="D5157" s="358" t="s">
        <v>12963</v>
      </c>
      <c r="E5157" s="358" t="s">
        <v>19675</v>
      </c>
      <c r="G5157" s="358" t="s">
        <v>12886</v>
      </c>
      <c r="H5157" s="385">
        <v>13.78</v>
      </c>
      <c r="I5157" s="358" t="s">
        <v>12893</v>
      </c>
      <c r="J5157" s="358" t="s">
        <v>12888</v>
      </c>
      <c r="K5157" s="358" t="s">
        <v>13558</v>
      </c>
      <c r="L5157" s="362">
        <v>41542</v>
      </c>
      <c r="N5157" s="362">
        <v>41542</v>
      </c>
      <c r="P5157" s="356" t="s">
        <v>14019</v>
      </c>
    </row>
    <row r="5158" spans="1:16" x14ac:dyDescent="0.2">
      <c r="A5158" s="356" t="s">
        <v>12028</v>
      </c>
      <c r="B5158" s="356" t="s">
        <v>22611</v>
      </c>
      <c r="C5158" s="358" t="s">
        <v>13120</v>
      </c>
      <c r="D5158" s="358" t="s">
        <v>12984</v>
      </c>
      <c r="E5158" s="358" t="s">
        <v>22612</v>
      </c>
      <c r="G5158" s="358" t="s">
        <v>12886</v>
      </c>
      <c r="H5158" s="385">
        <v>16.8</v>
      </c>
      <c r="I5158" s="358" t="s">
        <v>12893</v>
      </c>
      <c r="J5158" s="358" t="s">
        <v>12888</v>
      </c>
      <c r="K5158" s="358" t="s">
        <v>13558</v>
      </c>
      <c r="L5158" s="362">
        <v>41577</v>
      </c>
      <c r="N5158" s="362">
        <v>41577</v>
      </c>
      <c r="P5158" s="356" t="s">
        <v>13605</v>
      </c>
    </row>
    <row r="5159" spans="1:16" x14ac:dyDescent="0.2">
      <c r="A5159" s="356" t="s">
        <v>12029</v>
      </c>
      <c r="B5159" s="356" t="s">
        <v>22613</v>
      </c>
      <c r="C5159" s="358" t="s">
        <v>13033</v>
      </c>
      <c r="D5159" s="358" t="s">
        <v>13034</v>
      </c>
      <c r="E5159" s="358" t="s">
        <v>22614</v>
      </c>
      <c r="G5159" s="358" t="s">
        <v>12886</v>
      </c>
      <c r="H5159" s="385">
        <v>11</v>
      </c>
      <c r="I5159" s="358" t="s">
        <v>12893</v>
      </c>
      <c r="J5159" s="358" t="s">
        <v>12888</v>
      </c>
      <c r="K5159" s="358" t="s">
        <v>13558</v>
      </c>
      <c r="L5159" s="362">
        <v>41577</v>
      </c>
      <c r="N5159" s="362">
        <v>41577</v>
      </c>
      <c r="P5159" s="356" t="s">
        <v>14019</v>
      </c>
    </row>
    <row r="5160" spans="1:16" x14ac:dyDescent="0.2">
      <c r="A5160" s="356" t="s">
        <v>12030</v>
      </c>
      <c r="B5160" s="356" t="s">
        <v>22615</v>
      </c>
      <c r="C5160" s="358" t="s">
        <v>12926</v>
      </c>
      <c r="D5160" s="358" t="s">
        <v>12927</v>
      </c>
      <c r="E5160" s="358" t="s">
        <v>22616</v>
      </c>
      <c r="G5160" s="358" t="s">
        <v>12886</v>
      </c>
      <c r="H5160" s="385">
        <v>6.24</v>
      </c>
      <c r="I5160" s="358" t="s">
        <v>12893</v>
      </c>
      <c r="J5160" s="358" t="s">
        <v>12888</v>
      </c>
      <c r="K5160" s="358" t="s">
        <v>13558</v>
      </c>
      <c r="L5160" s="362">
        <v>41576</v>
      </c>
      <c r="N5160" s="362">
        <v>41576</v>
      </c>
      <c r="P5160" s="356" t="s">
        <v>14019</v>
      </c>
    </row>
    <row r="5161" spans="1:16" x14ac:dyDescent="0.2">
      <c r="A5161" s="356" t="s">
        <v>12031</v>
      </c>
      <c r="B5161" s="356" t="s">
        <v>22617</v>
      </c>
      <c r="C5161" s="358" t="s">
        <v>13645</v>
      </c>
      <c r="D5161" s="358" t="s">
        <v>13646</v>
      </c>
      <c r="E5161" s="358" t="s">
        <v>22618</v>
      </c>
      <c r="G5161" s="358" t="s">
        <v>12886</v>
      </c>
      <c r="H5161" s="385">
        <v>5.3</v>
      </c>
      <c r="I5161" s="358" t="s">
        <v>12893</v>
      </c>
      <c r="J5161" s="358" t="s">
        <v>12888</v>
      </c>
      <c r="K5161" s="358" t="s">
        <v>13558</v>
      </c>
      <c r="L5161" s="362">
        <v>41572</v>
      </c>
      <c r="N5161" s="362">
        <v>41572</v>
      </c>
      <c r="P5161" s="356" t="s">
        <v>13605</v>
      </c>
    </row>
    <row r="5162" spans="1:16" x14ac:dyDescent="0.2">
      <c r="A5162" s="356" t="s">
        <v>12032</v>
      </c>
      <c r="B5162" s="356" t="s">
        <v>22619</v>
      </c>
      <c r="C5162" s="358" t="s">
        <v>13014</v>
      </c>
      <c r="D5162" s="358" t="s">
        <v>13015</v>
      </c>
      <c r="E5162" s="358" t="s">
        <v>22620</v>
      </c>
      <c r="G5162" s="358" t="s">
        <v>12886</v>
      </c>
      <c r="H5162" s="385">
        <v>1.17</v>
      </c>
      <c r="I5162" s="358" t="s">
        <v>12893</v>
      </c>
      <c r="J5162" s="358" t="s">
        <v>12888</v>
      </c>
      <c r="K5162" s="358" t="s">
        <v>13558</v>
      </c>
      <c r="L5162" s="362">
        <v>41592</v>
      </c>
      <c r="N5162" s="362">
        <v>41592</v>
      </c>
      <c r="P5162" s="356" t="s">
        <v>14019</v>
      </c>
    </row>
    <row r="5163" spans="1:16" x14ac:dyDescent="0.2">
      <c r="A5163" s="356" t="s">
        <v>12033</v>
      </c>
      <c r="B5163" s="356" t="s">
        <v>22621</v>
      </c>
      <c r="C5163" s="358" t="s">
        <v>12926</v>
      </c>
      <c r="D5163" s="358" t="s">
        <v>12927</v>
      </c>
      <c r="E5163" s="358" t="s">
        <v>13084</v>
      </c>
      <c r="G5163" s="358" t="s">
        <v>12886</v>
      </c>
      <c r="H5163" s="385">
        <v>13</v>
      </c>
      <c r="I5163" s="358" t="s">
        <v>12893</v>
      </c>
      <c r="J5163" s="358" t="s">
        <v>12888</v>
      </c>
      <c r="K5163" s="358" t="s">
        <v>13558</v>
      </c>
      <c r="L5163" s="362">
        <v>41249</v>
      </c>
      <c r="N5163" s="362">
        <v>41249</v>
      </c>
      <c r="P5163" s="356" t="s">
        <v>14019</v>
      </c>
    </row>
    <row r="5164" spans="1:16" x14ac:dyDescent="0.2">
      <c r="A5164" s="356" t="s">
        <v>12034</v>
      </c>
      <c r="B5164" s="356" t="s">
        <v>22622</v>
      </c>
      <c r="C5164" s="358" t="s">
        <v>12953</v>
      </c>
      <c r="D5164" s="358" t="s">
        <v>12931</v>
      </c>
      <c r="E5164" s="358" t="s">
        <v>13118</v>
      </c>
      <c r="G5164" s="358" t="s">
        <v>12886</v>
      </c>
      <c r="H5164" s="385">
        <v>2.25</v>
      </c>
      <c r="I5164" s="358" t="s">
        <v>12893</v>
      </c>
      <c r="J5164" s="358" t="s">
        <v>12888</v>
      </c>
      <c r="K5164" s="358" t="s">
        <v>13558</v>
      </c>
      <c r="L5164" s="362">
        <v>41547</v>
      </c>
      <c r="N5164" s="362">
        <v>41547</v>
      </c>
      <c r="P5164" s="356" t="s">
        <v>14019</v>
      </c>
    </row>
    <row r="5165" spans="1:16" x14ac:dyDescent="0.2">
      <c r="A5165" s="356" t="s">
        <v>12035</v>
      </c>
      <c r="B5165" s="356" t="s">
        <v>22623</v>
      </c>
      <c r="C5165" s="358" t="s">
        <v>13378</v>
      </c>
      <c r="D5165" s="358" t="s">
        <v>13379</v>
      </c>
      <c r="E5165" s="358" t="s">
        <v>22624</v>
      </c>
      <c r="G5165" s="358" t="s">
        <v>12886</v>
      </c>
      <c r="H5165" s="385">
        <v>46.06</v>
      </c>
      <c r="I5165" s="358" t="s">
        <v>12893</v>
      </c>
      <c r="J5165" s="358" t="s">
        <v>12888</v>
      </c>
      <c r="K5165" s="358" t="s">
        <v>13558</v>
      </c>
      <c r="L5165" s="362">
        <v>41454</v>
      </c>
      <c r="N5165" s="362">
        <v>41454</v>
      </c>
      <c r="P5165" s="356" t="s">
        <v>13605</v>
      </c>
    </row>
    <row r="5166" spans="1:16" x14ac:dyDescent="0.2">
      <c r="A5166" s="356" t="s">
        <v>12036</v>
      </c>
      <c r="B5166" s="356" t="s">
        <v>22625</v>
      </c>
      <c r="C5166" s="358" t="s">
        <v>15650</v>
      </c>
      <c r="D5166" s="358" t="s">
        <v>12916</v>
      </c>
      <c r="E5166" s="358" t="s">
        <v>15540</v>
      </c>
      <c r="G5166" s="358" t="s">
        <v>12886</v>
      </c>
      <c r="H5166" s="385">
        <v>28</v>
      </c>
      <c r="I5166" s="358" t="s">
        <v>12893</v>
      </c>
      <c r="J5166" s="358" t="s">
        <v>12888</v>
      </c>
      <c r="K5166" s="358" t="s">
        <v>13558</v>
      </c>
      <c r="L5166" s="362">
        <v>41484</v>
      </c>
      <c r="N5166" s="362">
        <v>41484</v>
      </c>
      <c r="P5166" s="356" t="s">
        <v>13605</v>
      </c>
    </row>
    <row r="5167" spans="1:16" x14ac:dyDescent="0.2">
      <c r="A5167" s="356" t="s">
        <v>12037</v>
      </c>
      <c r="B5167" s="356" t="s">
        <v>22626</v>
      </c>
      <c r="C5167" s="358" t="s">
        <v>13221</v>
      </c>
      <c r="D5167" s="358" t="s">
        <v>12910</v>
      </c>
      <c r="E5167" s="358" t="s">
        <v>22627</v>
      </c>
      <c r="G5167" s="358" t="s">
        <v>12886</v>
      </c>
      <c r="H5167" s="385">
        <v>1263.5999999999999</v>
      </c>
      <c r="I5167" s="358" t="s">
        <v>12887</v>
      </c>
      <c r="J5167" s="358" t="s">
        <v>12908</v>
      </c>
      <c r="K5167" s="358" t="s">
        <v>13558</v>
      </c>
      <c r="L5167" s="362">
        <v>41394</v>
      </c>
      <c r="N5167" s="362">
        <v>41394</v>
      </c>
      <c r="P5167" s="356" t="s">
        <v>13318</v>
      </c>
    </row>
    <row r="5168" spans="1:16" x14ac:dyDescent="0.2">
      <c r="A5168" s="356" t="s">
        <v>12038</v>
      </c>
      <c r="B5168" s="356" t="s">
        <v>22628</v>
      </c>
      <c r="C5168" s="358" t="s">
        <v>13202</v>
      </c>
      <c r="D5168" s="358" t="s">
        <v>12984</v>
      </c>
      <c r="E5168" s="358" t="s">
        <v>22629</v>
      </c>
      <c r="G5168" s="358" t="s">
        <v>12886</v>
      </c>
      <c r="H5168" s="385">
        <v>9.9499999999999993</v>
      </c>
      <c r="I5168" s="358" t="s">
        <v>12893</v>
      </c>
      <c r="J5168" s="358" t="s">
        <v>12888</v>
      </c>
      <c r="K5168" s="358" t="s">
        <v>13558</v>
      </c>
      <c r="L5168" s="362">
        <v>41515</v>
      </c>
      <c r="N5168" s="362">
        <v>41515</v>
      </c>
      <c r="P5168" s="356" t="s">
        <v>13605</v>
      </c>
    </row>
    <row r="5169" spans="1:16" x14ac:dyDescent="0.2">
      <c r="A5169" s="356" t="s">
        <v>12039</v>
      </c>
      <c r="B5169" s="356" t="s">
        <v>22630</v>
      </c>
      <c r="C5169" s="358" t="s">
        <v>13044</v>
      </c>
      <c r="D5169" s="358" t="s">
        <v>13045</v>
      </c>
      <c r="E5169" s="358" t="s">
        <v>22631</v>
      </c>
      <c r="G5169" s="358" t="s">
        <v>12886</v>
      </c>
      <c r="H5169" s="385">
        <v>7.56</v>
      </c>
      <c r="I5169" s="358" t="s">
        <v>12893</v>
      </c>
      <c r="J5169" s="358" t="s">
        <v>12888</v>
      </c>
      <c r="K5169" s="358" t="s">
        <v>13558</v>
      </c>
      <c r="L5169" s="362">
        <v>41506</v>
      </c>
      <c r="N5169" s="362">
        <v>41506</v>
      </c>
      <c r="P5169" s="356" t="s">
        <v>13605</v>
      </c>
    </row>
    <row r="5170" spans="1:16" x14ac:dyDescent="0.2">
      <c r="A5170" s="356" t="s">
        <v>12040</v>
      </c>
      <c r="B5170" s="356" t="s">
        <v>22632</v>
      </c>
      <c r="C5170" s="358" t="s">
        <v>13665</v>
      </c>
      <c r="D5170" s="358" t="s">
        <v>12910</v>
      </c>
      <c r="E5170" s="358" t="s">
        <v>20365</v>
      </c>
      <c r="G5170" s="358" t="s">
        <v>12886</v>
      </c>
      <c r="H5170" s="385">
        <v>5</v>
      </c>
      <c r="I5170" s="358" t="s">
        <v>12893</v>
      </c>
      <c r="J5170" s="358" t="s">
        <v>12888</v>
      </c>
      <c r="K5170" s="358" t="s">
        <v>13558</v>
      </c>
      <c r="L5170" s="362">
        <v>41516</v>
      </c>
      <c r="N5170" s="362">
        <v>41516</v>
      </c>
      <c r="P5170" s="356" t="s">
        <v>14019</v>
      </c>
    </row>
    <row r="5171" spans="1:16" x14ac:dyDescent="0.2">
      <c r="A5171" s="356" t="s">
        <v>12041</v>
      </c>
      <c r="B5171" s="356" t="s">
        <v>22633</v>
      </c>
      <c r="C5171" s="358" t="s">
        <v>13044</v>
      </c>
      <c r="D5171" s="358" t="s">
        <v>13045</v>
      </c>
      <c r="E5171" s="358" t="s">
        <v>20682</v>
      </c>
      <c r="G5171" s="358" t="s">
        <v>12886</v>
      </c>
      <c r="H5171" s="385">
        <v>8.8000000000000007</v>
      </c>
      <c r="I5171" s="358" t="s">
        <v>12893</v>
      </c>
      <c r="J5171" s="358" t="s">
        <v>12888</v>
      </c>
      <c r="K5171" s="358" t="s">
        <v>13558</v>
      </c>
      <c r="L5171" s="362">
        <v>41608</v>
      </c>
      <c r="N5171" s="362">
        <v>41608</v>
      </c>
      <c r="P5171" s="356" t="s">
        <v>14019</v>
      </c>
    </row>
    <row r="5172" spans="1:16" x14ac:dyDescent="0.2">
      <c r="A5172" s="356" t="s">
        <v>12042</v>
      </c>
      <c r="B5172" s="356" t="s">
        <v>22634</v>
      </c>
      <c r="C5172" s="358" t="s">
        <v>13017</v>
      </c>
      <c r="D5172" s="358" t="s">
        <v>13018</v>
      </c>
      <c r="E5172" s="358" t="s">
        <v>22635</v>
      </c>
      <c r="G5172" s="358" t="s">
        <v>12886</v>
      </c>
      <c r="H5172" s="385">
        <v>7.04</v>
      </c>
      <c r="I5172" s="358" t="s">
        <v>12893</v>
      </c>
      <c r="J5172" s="358" t="s">
        <v>12888</v>
      </c>
      <c r="K5172" s="358" t="s">
        <v>13558</v>
      </c>
      <c r="L5172" s="362">
        <v>41598</v>
      </c>
      <c r="N5172" s="362">
        <v>41598</v>
      </c>
      <c r="P5172" s="356" t="s">
        <v>13605</v>
      </c>
    </row>
    <row r="5173" spans="1:16" x14ac:dyDescent="0.2">
      <c r="A5173" s="356" t="s">
        <v>12043</v>
      </c>
      <c r="B5173" s="356" t="s">
        <v>22636</v>
      </c>
      <c r="C5173" s="358" t="s">
        <v>13160</v>
      </c>
      <c r="D5173" s="358" t="s">
        <v>12984</v>
      </c>
      <c r="E5173" s="358" t="s">
        <v>22637</v>
      </c>
      <c r="G5173" s="358" t="s">
        <v>12886</v>
      </c>
      <c r="H5173" s="385">
        <v>8.75</v>
      </c>
      <c r="I5173" s="358" t="s">
        <v>12893</v>
      </c>
      <c r="J5173" s="358" t="s">
        <v>12888</v>
      </c>
      <c r="K5173" s="358" t="s">
        <v>13558</v>
      </c>
      <c r="L5173" s="362">
        <v>41586</v>
      </c>
      <c r="N5173" s="362">
        <v>41586</v>
      </c>
      <c r="P5173" s="356" t="s">
        <v>14019</v>
      </c>
    </row>
    <row r="5174" spans="1:16" x14ac:dyDescent="0.2">
      <c r="A5174" s="356" t="s">
        <v>12044</v>
      </c>
      <c r="B5174" s="356" t="s">
        <v>22638</v>
      </c>
      <c r="C5174" s="358" t="s">
        <v>12905</v>
      </c>
      <c r="D5174" s="358" t="s">
        <v>12987</v>
      </c>
      <c r="E5174" s="358" t="s">
        <v>22639</v>
      </c>
      <c r="G5174" s="358" t="s">
        <v>12886</v>
      </c>
      <c r="H5174" s="385">
        <v>12.74</v>
      </c>
      <c r="I5174" s="358" t="s">
        <v>12893</v>
      </c>
      <c r="J5174" s="358" t="s">
        <v>12888</v>
      </c>
      <c r="K5174" s="358" t="s">
        <v>13558</v>
      </c>
      <c r="L5174" s="362">
        <v>41576</v>
      </c>
      <c r="N5174" s="362">
        <v>41576</v>
      </c>
      <c r="P5174" s="356" t="s">
        <v>14019</v>
      </c>
    </row>
    <row r="5175" spans="1:16" x14ac:dyDescent="0.2">
      <c r="A5175" s="356" t="s">
        <v>12045</v>
      </c>
      <c r="B5175" s="356" t="s">
        <v>22640</v>
      </c>
      <c r="C5175" s="358" t="s">
        <v>15650</v>
      </c>
      <c r="D5175" s="358" t="s">
        <v>12916</v>
      </c>
      <c r="E5175" s="358" t="s">
        <v>21249</v>
      </c>
      <c r="G5175" s="358" t="s">
        <v>12886</v>
      </c>
      <c r="H5175" s="385">
        <v>9.69</v>
      </c>
      <c r="I5175" s="358" t="s">
        <v>12893</v>
      </c>
      <c r="J5175" s="358" t="s">
        <v>12888</v>
      </c>
      <c r="K5175" s="358" t="s">
        <v>13558</v>
      </c>
      <c r="L5175" s="362">
        <v>41547</v>
      </c>
      <c r="N5175" s="362">
        <v>41547</v>
      </c>
      <c r="P5175" s="356" t="s">
        <v>13605</v>
      </c>
    </row>
    <row r="5176" spans="1:16" x14ac:dyDescent="0.2">
      <c r="A5176" s="356" t="s">
        <v>12046</v>
      </c>
      <c r="B5176" s="356" t="s">
        <v>22641</v>
      </c>
      <c r="C5176" s="358" t="s">
        <v>13017</v>
      </c>
      <c r="D5176" s="358" t="s">
        <v>13018</v>
      </c>
      <c r="E5176" s="358" t="s">
        <v>22642</v>
      </c>
      <c r="G5176" s="358" t="s">
        <v>12886</v>
      </c>
      <c r="H5176" s="385">
        <v>9.6750000000000007</v>
      </c>
      <c r="I5176" s="358" t="s">
        <v>12893</v>
      </c>
      <c r="J5176" s="358" t="s">
        <v>12888</v>
      </c>
      <c r="K5176" s="358" t="s">
        <v>13558</v>
      </c>
      <c r="L5176" s="362">
        <v>41536</v>
      </c>
      <c r="N5176" s="362">
        <v>41536</v>
      </c>
      <c r="P5176" s="356" t="s">
        <v>13605</v>
      </c>
    </row>
    <row r="5177" spans="1:16" x14ac:dyDescent="0.2">
      <c r="A5177" s="356" t="s">
        <v>12047</v>
      </c>
      <c r="B5177" s="356" t="s">
        <v>22643</v>
      </c>
      <c r="C5177" s="358" t="s">
        <v>12905</v>
      </c>
      <c r="D5177" s="358" t="s">
        <v>12906</v>
      </c>
      <c r="E5177" s="358" t="s">
        <v>22644</v>
      </c>
      <c r="G5177" s="358" t="s">
        <v>12886</v>
      </c>
      <c r="H5177" s="385">
        <v>19.5</v>
      </c>
      <c r="I5177" s="358" t="s">
        <v>12893</v>
      </c>
      <c r="J5177" s="358" t="s">
        <v>12888</v>
      </c>
      <c r="K5177" s="358" t="s">
        <v>13558</v>
      </c>
      <c r="L5177" s="362">
        <v>41543</v>
      </c>
      <c r="N5177" s="362">
        <v>41543</v>
      </c>
      <c r="P5177" s="356" t="s">
        <v>13605</v>
      </c>
    </row>
    <row r="5178" spans="1:16" x14ac:dyDescent="0.2">
      <c r="A5178" s="356" t="s">
        <v>12048</v>
      </c>
      <c r="B5178" s="356" t="s">
        <v>22645</v>
      </c>
      <c r="C5178" s="358" t="s">
        <v>12902</v>
      </c>
      <c r="D5178" s="358" t="s">
        <v>12903</v>
      </c>
      <c r="E5178" s="358" t="s">
        <v>16890</v>
      </c>
      <c r="G5178" s="358" t="s">
        <v>12886</v>
      </c>
      <c r="H5178" s="385">
        <v>14.5</v>
      </c>
      <c r="I5178" s="358" t="s">
        <v>12893</v>
      </c>
      <c r="J5178" s="358" t="s">
        <v>12888</v>
      </c>
      <c r="K5178" s="358" t="s">
        <v>13558</v>
      </c>
      <c r="L5178" s="362">
        <v>41631</v>
      </c>
      <c r="N5178" s="362">
        <v>41631</v>
      </c>
      <c r="P5178" s="356" t="s">
        <v>13605</v>
      </c>
    </row>
    <row r="5179" spans="1:16" x14ac:dyDescent="0.2">
      <c r="A5179" s="356" t="s">
        <v>12049</v>
      </c>
      <c r="B5179" s="356" t="s">
        <v>22646</v>
      </c>
      <c r="C5179" s="358" t="s">
        <v>12938</v>
      </c>
      <c r="D5179" s="358" t="s">
        <v>12939</v>
      </c>
      <c r="E5179" s="358" t="s">
        <v>22647</v>
      </c>
      <c r="G5179" s="358" t="s">
        <v>12886</v>
      </c>
      <c r="H5179" s="385">
        <v>10.6</v>
      </c>
      <c r="I5179" s="358" t="s">
        <v>12893</v>
      </c>
      <c r="J5179" s="358" t="s">
        <v>12888</v>
      </c>
      <c r="K5179" s="358" t="s">
        <v>13558</v>
      </c>
      <c r="L5179" s="362">
        <v>41573</v>
      </c>
      <c r="N5179" s="362">
        <v>41573</v>
      </c>
      <c r="P5179" s="356" t="s">
        <v>14019</v>
      </c>
    </row>
    <row r="5180" spans="1:16" x14ac:dyDescent="0.2">
      <c r="A5180" s="356" t="s">
        <v>12050</v>
      </c>
      <c r="B5180" s="356" t="s">
        <v>22648</v>
      </c>
      <c r="C5180" s="358" t="s">
        <v>12905</v>
      </c>
      <c r="D5180" s="358" t="s">
        <v>12951</v>
      </c>
      <c r="E5180" s="358" t="s">
        <v>22649</v>
      </c>
      <c r="G5180" s="358" t="s">
        <v>12886</v>
      </c>
      <c r="H5180" s="385">
        <v>49.68</v>
      </c>
      <c r="I5180" s="358" t="s">
        <v>12893</v>
      </c>
      <c r="J5180" s="358" t="s">
        <v>12888</v>
      </c>
      <c r="K5180" s="358" t="s">
        <v>13558</v>
      </c>
      <c r="L5180" s="362">
        <v>41382</v>
      </c>
      <c r="N5180" s="362">
        <v>41382</v>
      </c>
      <c r="P5180" s="356" t="s">
        <v>13605</v>
      </c>
    </row>
    <row r="5181" spans="1:16" x14ac:dyDescent="0.2">
      <c r="A5181" s="356" t="s">
        <v>12051</v>
      </c>
      <c r="B5181" s="356" t="s">
        <v>22650</v>
      </c>
      <c r="C5181" s="358" t="s">
        <v>14389</v>
      </c>
      <c r="D5181" s="358" t="s">
        <v>13130</v>
      </c>
      <c r="E5181" s="358" t="s">
        <v>22651</v>
      </c>
      <c r="G5181" s="358" t="s">
        <v>12886</v>
      </c>
      <c r="H5181" s="385">
        <v>6.75</v>
      </c>
      <c r="I5181" s="358" t="s">
        <v>12893</v>
      </c>
      <c r="J5181" s="358" t="s">
        <v>12888</v>
      </c>
      <c r="K5181" s="358" t="s">
        <v>13558</v>
      </c>
      <c r="L5181" s="362">
        <v>41578</v>
      </c>
      <c r="N5181" s="362">
        <v>41578</v>
      </c>
      <c r="P5181" s="356" t="s">
        <v>14019</v>
      </c>
    </row>
    <row r="5182" spans="1:16" x14ac:dyDescent="0.2">
      <c r="A5182" s="356" t="s">
        <v>12052</v>
      </c>
      <c r="B5182" s="356" t="s">
        <v>22652</v>
      </c>
      <c r="C5182" s="358" t="s">
        <v>15229</v>
      </c>
      <c r="D5182" s="358" t="s">
        <v>12984</v>
      </c>
      <c r="E5182" s="358" t="s">
        <v>16036</v>
      </c>
      <c r="G5182" s="358" t="s">
        <v>12886</v>
      </c>
      <c r="H5182" s="385">
        <v>18</v>
      </c>
      <c r="I5182" s="358" t="s">
        <v>12893</v>
      </c>
      <c r="J5182" s="358" t="s">
        <v>12888</v>
      </c>
      <c r="K5182" s="358" t="s">
        <v>13558</v>
      </c>
      <c r="L5182" s="362">
        <v>41547</v>
      </c>
      <c r="N5182" s="362">
        <v>41547</v>
      </c>
      <c r="P5182" s="356" t="s">
        <v>13605</v>
      </c>
    </row>
    <row r="5183" spans="1:16" x14ac:dyDescent="0.2">
      <c r="A5183" s="356" t="s">
        <v>12053</v>
      </c>
      <c r="B5183" s="356" t="s">
        <v>22201</v>
      </c>
      <c r="C5183" s="358" t="s">
        <v>13097</v>
      </c>
      <c r="D5183" s="358" t="s">
        <v>12910</v>
      </c>
      <c r="E5183" s="358" t="s">
        <v>15317</v>
      </c>
      <c r="G5183" s="358" t="s">
        <v>12886</v>
      </c>
      <c r="H5183" s="385">
        <v>3</v>
      </c>
      <c r="I5183" s="358" t="s">
        <v>12893</v>
      </c>
      <c r="J5183" s="358" t="s">
        <v>12888</v>
      </c>
      <c r="K5183" s="358" t="s">
        <v>13558</v>
      </c>
      <c r="L5183" s="362">
        <v>41593</v>
      </c>
      <c r="N5183" s="362">
        <v>41593</v>
      </c>
      <c r="P5183" s="356" t="s">
        <v>14019</v>
      </c>
    </row>
    <row r="5184" spans="1:16" x14ac:dyDescent="0.2">
      <c r="A5184" s="356" t="s">
        <v>12054</v>
      </c>
      <c r="B5184" s="356" t="s">
        <v>22653</v>
      </c>
      <c r="C5184" s="358" t="s">
        <v>12962</v>
      </c>
      <c r="D5184" s="358" t="s">
        <v>12963</v>
      </c>
      <c r="E5184" s="358" t="s">
        <v>22654</v>
      </c>
      <c r="G5184" s="358" t="s">
        <v>12886</v>
      </c>
      <c r="H5184" s="385">
        <v>7.35</v>
      </c>
      <c r="I5184" s="358" t="s">
        <v>12893</v>
      </c>
      <c r="J5184" s="358" t="s">
        <v>12888</v>
      </c>
      <c r="K5184" s="358" t="s">
        <v>13558</v>
      </c>
      <c r="L5184" s="362">
        <v>41451</v>
      </c>
      <c r="N5184" s="362">
        <v>41451</v>
      </c>
      <c r="P5184" s="356" t="s">
        <v>13605</v>
      </c>
    </row>
    <row r="5185" spans="1:16" x14ac:dyDescent="0.2">
      <c r="A5185" s="356" t="s">
        <v>12055</v>
      </c>
      <c r="B5185" s="356" t="s">
        <v>22655</v>
      </c>
      <c r="C5185" s="358" t="s">
        <v>13116</v>
      </c>
      <c r="D5185" s="358" t="s">
        <v>12919</v>
      </c>
      <c r="E5185" s="358" t="s">
        <v>16729</v>
      </c>
      <c r="G5185" s="358" t="s">
        <v>12886</v>
      </c>
      <c r="H5185" s="385">
        <v>5.25</v>
      </c>
      <c r="I5185" s="358" t="s">
        <v>12893</v>
      </c>
      <c r="J5185" s="358" t="s">
        <v>12888</v>
      </c>
      <c r="K5185" s="358" t="s">
        <v>13558</v>
      </c>
      <c r="L5185" s="362">
        <v>41654</v>
      </c>
      <c r="N5185" s="362">
        <v>41654</v>
      </c>
      <c r="P5185" s="356" t="s">
        <v>14019</v>
      </c>
    </row>
    <row r="5186" spans="1:16" x14ac:dyDescent="0.2">
      <c r="A5186" s="356" t="s">
        <v>12056</v>
      </c>
      <c r="B5186" s="356" t="s">
        <v>22656</v>
      </c>
      <c r="C5186" s="358" t="s">
        <v>16369</v>
      </c>
      <c r="D5186" s="358" t="s">
        <v>12916</v>
      </c>
      <c r="E5186" s="358" t="s">
        <v>22657</v>
      </c>
      <c r="G5186" s="358" t="s">
        <v>12886</v>
      </c>
      <c r="H5186" s="385">
        <v>8.16</v>
      </c>
      <c r="I5186" s="358" t="s">
        <v>12893</v>
      </c>
      <c r="J5186" s="358" t="s">
        <v>12888</v>
      </c>
      <c r="K5186" s="358" t="s">
        <v>13558</v>
      </c>
      <c r="L5186" s="362">
        <v>41575</v>
      </c>
      <c r="N5186" s="362">
        <v>41575</v>
      </c>
      <c r="P5186" s="356" t="s">
        <v>13605</v>
      </c>
    </row>
    <row r="5187" spans="1:16" x14ac:dyDescent="0.2">
      <c r="A5187" s="356" t="s">
        <v>12057</v>
      </c>
      <c r="B5187" s="356" t="s">
        <v>22658</v>
      </c>
      <c r="C5187" s="358" t="s">
        <v>13105</v>
      </c>
      <c r="D5187" s="358" t="s">
        <v>13106</v>
      </c>
      <c r="E5187" s="358" t="s">
        <v>22659</v>
      </c>
      <c r="G5187" s="358" t="s">
        <v>12886</v>
      </c>
      <c r="H5187" s="385">
        <v>6.1</v>
      </c>
      <c r="I5187" s="358" t="s">
        <v>12893</v>
      </c>
      <c r="J5187" s="358" t="s">
        <v>12888</v>
      </c>
      <c r="K5187" s="358" t="s">
        <v>13558</v>
      </c>
      <c r="L5187" s="362">
        <v>41605</v>
      </c>
      <c r="N5187" s="362">
        <v>41605</v>
      </c>
      <c r="P5187" s="356" t="s">
        <v>14019</v>
      </c>
    </row>
    <row r="5188" spans="1:16" x14ac:dyDescent="0.2">
      <c r="A5188" s="356" t="s">
        <v>12058</v>
      </c>
      <c r="B5188" s="356" t="s">
        <v>22660</v>
      </c>
      <c r="C5188" s="358" t="s">
        <v>13020</v>
      </c>
      <c r="D5188" s="358" t="s">
        <v>12931</v>
      </c>
      <c r="E5188" s="358" t="s">
        <v>22661</v>
      </c>
      <c r="G5188" s="358" t="s">
        <v>12886</v>
      </c>
      <c r="H5188" s="385">
        <v>5.5</v>
      </c>
      <c r="I5188" s="358" t="s">
        <v>12893</v>
      </c>
      <c r="J5188" s="358" t="s">
        <v>12888</v>
      </c>
      <c r="K5188" s="358" t="s">
        <v>13558</v>
      </c>
      <c r="L5188" s="362">
        <v>41599</v>
      </c>
      <c r="N5188" s="362">
        <v>41599</v>
      </c>
      <c r="P5188" s="356" t="s">
        <v>14019</v>
      </c>
    </row>
    <row r="5189" spans="1:16" x14ac:dyDescent="0.2">
      <c r="A5189" s="356" t="s">
        <v>12059</v>
      </c>
      <c r="B5189" s="356" t="s">
        <v>22662</v>
      </c>
      <c r="C5189" s="358" t="s">
        <v>13095</v>
      </c>
      <c r="D5189" s="358" t="s">
        <v>12976</v>
      </c>
      <c r="E5189" s="358" t="s">
        <v>22663</v>
      </c>
      <c r="G5189" s="358" t="s">
        <v>12886</v>
      </c>
      <c r="H5189" s="385">
        <v>23</v>
      </c>
      <c r="I5189" s="358" t="s">
        <v>12893</v>
      </c>
      <c r="J5189" s="358" t="s">
        <v>12888</v>
      </c>
      <c r="K5189" s="358" t="s">
        <v>13558</v>
      </c>
      <c r="L5189" s="362">
        <v>41607</v>
      </c>
      <c r="N5189" s="362">
        <v>41607</v>
      </c>
      <c r="P5189" s="356" t="s">
        <v>13605</v>
      </c>
    </row>
    <row r="5190" spans="1:16" x14ac:dyDescent="0.2">
      <c r="A5190" s="356" t="s">
        <v>12060</v>
      </c>
      <c r="B5190" s="356" t="s">
        <v>22664</v>
      </c>
      <c r="C5190" s="358" t="s">
        <v>12890</v>
      </c>
      <c r="D5190" s="358" t="s">
        <v>12891</v>
      </c>
      <c r="E5190" s="358" t="s">
        <v>22665</v>
      </c>
      <c r="G5190" s="358" t="s">
        <v>12886</v>
      </c>
      <c r="H5190" s="385">
        <v>6</v>
      </c>
      <c r="I5190" s="358" t="s">
        <v>12893</v>
      </c>
      <c r="J5190" s="358" t="s">
        <v>12888</v>
      </c>
      <c r="K5190" s="358" t="s">
        <v>13558</v>
      </c>
      <c r="L5190" s="362">
        <v>41570</v>
      </c>
      <c r="N5190" s="362">
        <v>41570</v>
      </c>
      <c r="P5190" s="356" t="s">
        <v>14019</v>
      </c>
    </row>
    <row r="5191" spans="1:16" x14ac:dyDescent="0.2">
      <c r="A5191" s="356" t="s">
        <v>12061</v>
      </c>
      <c r="B5191" s="356" t="s">
        <v>22666</v>
      </c>
      <c r="C5191" s="358" t="s">
        <v>13621</v>
      </c>
      <c r="D5191" s="358" t="s">
        <v>12960</v>
      </c>
      <c r="E5191" s="358" t="s">
        <v>22667</v>
      </c>
      <c r="G5191" s="358" t="s">
        <v>12886</v>
      </c>
      <c r="H5191" s="385">
        <v>9.6</v>
      </c>
      <c r="I5191" s="358" t="s">
        <v>12893</v>
      </c>
      <c r="J5191" s="358" t="s">
        <v>12888</v>
      </c>
      <c r="K5191" s="358" t="s">
        <v>13558</v>
      </c>
      <c r="L5191" s="362">
        <v>41608</v>
      </c>
      <c r="N5191" s="362">
        <v>41608</v>
      </c>
      <c r="P5191" s="356" t="s">
        <v>13605</v>
      </c>
    </row>
    <row r="5192" spans="1:16" x14ac:dyDescent="0.2">
      <c r="A5192" s="356" t="s">
        <v>12062</v>
      </c>
      <c r="B5192" s="356" t="s">
        <v>22668</v>
      </c>
      <c r="C5192" s="358" t="s">
        <v>12905</v>
      </c>
      <c r="D5192" s="358" t="s">
        <v>12987</v>
      </c>
      <c r="E5192" s="358" t="s">
        <v>22669</v>
      </c>
      <c r="G5192" s="358" t="s">
        <v>12886</v>
      </c>
      <c r="H5192" s="385">
        <v>4.2</v>
      </c>
      <c r="I5192" s="358" t="s">
        <v>12893</v>
      </c>
      <c r="J5192" s="358" t="s">
        <v>12888</v>
      </c>
      <c r="K5192" s="358" t="s">
        <v>13558</v>
      </c>
      <c r="L5192" s="362">
        <v>41407</v>
      </c>
      <c r="N5192" s="362">
        <v>41407</v>
      </c>
      <c r="P5192" s="356" t="s">
        <v>14019</v>
      </c>
    </row>
    <row r="5193" spans="1:16" x14ac:dyDescent="0.2">
      <c r="A5193" s="356" t="s">
        <v>12063</v>
      </c>
      <c r="B5193" s="356" t="s">
        <v>22670</v>
      </c>
      <c r="C5193" s="358" t="s">
        <v>12962</v>
      </c>
      <c r="D5193" s="358" t="s">
        <v>12963</v>
      </c>
      <c r="E5193" s="358" t="s">
        <v>22671</v>
      </c>
      <c r="G5193" s="358" t="s">
        <v>12886</v>
      </c>
      <c r="H5193" s="385">
        <v>7</v>
      </c>
      <c r="I5193" s="358" t="s">
        <v>12893</v>
      </c>
      <c r="J5193" s="358" t="s">
        <v>12888</v>
      </c>
      <c r="K5193" s="358" t="s">
        <v>13558</v>
      </c>
      <c r="L5193" s="362">
        <v>41603</v>
      </c>
      <c r="N5193" s="362">
        <v>41603</v>
      </c>
      <c r="P5193" s="356" t="s">
        <v>14019</v>
      </c>
    </row>
    <row r="5194" spans="1:16" x14ac:dyDescent="0.2">
      <c r="A5194" s="356" t="s">
        <v>12064</v>
      </c>
      <c r="B5194" s="356" t="s">
        <v>22672</v>
      </c>
      <c r="C5194" s="358" t="s">
        <v>13230</v>
      </c>
      <c r="D5194" s="358" t="s">
        <v>13231</v>
      </c>
      <c r="E5194" s="358" t="s">
        <v>22673</v>
      </c>
      <c r="G5194" s="358" t="s">
        <v>12886</v>
      </c>
      <c r="H5194" s="385">
        <v>6</v>
      </c>
      <c r="I5194" s="358" t="s">
        <v>12893</v>
      </c>
      <c r="J5194" s="358" t="s">
        <v>12888</v>
      </c>
      <c r="K5194" s="358" t="s">
        <v>13558</v>
      </c>
      <c r="L5194" s="362">
        <v>41669</v>
      </c>
      <c r="N5194" s="362">
        <v>41669</v>
      </c>
      <c r="P5194" s="356" t="s">
        <v>13605</v>
      </c>
    </row>
    <row r="5195" spans="1:16" x14ac:dyDescent="0.2">
      <c r="A5195" s="356" t="s">
        <v>12065</v>
      </c>
      <c r="B5195" s="356" t="s">
        <v>22674</v>
      </c>
      <c r="C5195" s="358" t="s">
        <v>13044</v>
      </c>
      <c r="D5195" s="358" t="s">
        <v>13045</v>
      </c>
      <c r="E5195" s="358" t="s">
        <v>22675</v>
      </c>
      <c r="G5195" s="358" t="s">
        <v>12886</v>
      </c>
      <c r="H5195" s="385">
        <v>4.5750000000000002</v>
      </c>
      <c r="I5195" s="358" t="s">
        <v>12893</v>
      </c>
      <c r="J5195" s="358" t="s">
        <v>12888</v>
      </c>
      <c r="K5195" s="358" t="s">
        <v>13558</v>
      </c>
      <c r="L5195" s="362">
        <v>41577</v>
      </c>
      <c r="N5195" s="362">
        <v>41577</v>
      </c>
      <c r="P5195" s="356" t="s">
        <v>14019</v>
      </c>
    </row>
    <row r="5196" spans="1:16" x14ac:dyDescent="0.2">
      <c r="A5196" s="356" t="s">
        <v>12066</v>
      </c>
      <c r="B5196" s="356" t="s">
        <v>22676</v>
      </c>
      <c r="C5196" s="358" t="s">
        <v>14438</v>
      </c>
      <c r="D5196" s="358" t="s">
        <v>12931</v>
      </c>
      <c r="E5196" s="358" t="s">
        <v>20365</v>
      </c>
      <c r="G5196" s="358" t="s">
        <v>12886</v>
      </c>
      <c r="H5196" s="385">
        <v>8.64</v>
      </c>
      <c r="I5196" s="358" t="s">
        <v>12893</v>
      </c>
      <c r="J5196" s="358" t="s">
        <v>12888</v>
      </c>
      <c r="K5196" s="358" t="s">
        <v>13558</v>
      </c>
      <c r="L5196" s="362">
        <v>41655</v>
      </c>
      <c r="N5196" s="362">
        <v>41655</v>
      </c>
      <c r="P5196" s="356" t="s">
        <v>14019</v>
      </c>
    </row>
    <row r="5197" spans="1:16" x14ac:dyDescent="0.2">
      <c r="A5197" s="356" t="s">
        <v>12067</v>
      </c>
      <c r="B5197" s="356" t="s">
        <v>22677</v>
      </c>
      <c r="C5197" s="358" t="s">
        <v>13534</v>
      </c>
      <c r="D5197" s="358" t="s">
        <v>12919</v>
      </c>
      <c r="E5197" s="358" t="s">
        <v>22678</v>
      </c>
      <c r="G5197" s="358" t="s">
        <v>12886</v>
      </c>
      <c r="H5197" s="385">
        <v>8.67</v>
      </c>
      <c r="I5197" s="358" t="s">
        <v>12893</v>
      </c>
      <c r="J5197" s="358" t="s">
        <v>12888</v>
      </c>
      <c r="K5197" s="358" t="s">
        <v>13558</v>
      </c>
      <c r="L5197" s="362">
        <v>41573</v>
      </c>
      <c r="N5197" s="362">
        <v>41573</v>
      </c>
      <c r="P5197" s="356" t="s">
        <v>14019</v>
      </c>
    </row>
    <row r="5198" spans="1:16" x14ac:dyDescent="0.2">
      <c r="A5198" s="356" t="s">
        <v>12068</v>
      </c>
      <c r="B5198" s="356" t="s">
        <v>22679</v>
      </c>
      <c r="C5198" s="358" t="s">
        <v>12905</v>
      </c>
      <c r="D5198" s="358" t="s">
        <v>12987</v>
      </c>
      <c r="E5198" s="358" t="s">
        <v>22680</v>
      </c>
      <c r="G5198" s="358" t="s">
        <v>12886</v>
      </c>
      <c r="H5198" s="385">
        <v>8.5</v>
      </c>
      <c r="I5198" s="358" t="s">
        <v>12893</v>
      </c>
      <c r="J5198" s="358" t="s">
        <v>12888</v>
      </c>
      <c r="K5198" s="358" t="s">
        <v>13558</v>
      </c>
      <c r="L5198" s="362">
        <v>41605</v>
      </c>
      <c r="N5198" s="362">
        <v>41605</v>
      </c>
      <c r="P5198" s="356" t="s">
        <v>14019</v>
      </c>
    </row>
    <row r="5199" spans="1:16" x14ac:dyDescent="0.2">
      <c r="A5199" s="356" t="s">
        <v>12069</v>
      </c>
      <c r="B5199" s="356" t="s">
        <v>22681</v>
      </c>
      <c r="C5199" s="358" t="s">
        <v>12965</v>
      </c>
      <c r="D5199" s="358" t="s">
        <v>12966</v>
      </c>
      <c r="E5199" s="358" t="s">
        <v>19702</v>
      </c>
      <c r="G5199" s="358" t="s">
        <v>12886</v>
      </c>
      <c r="H5199" s="385">
        <v>9.99</v>
      </c>
      <c r="I5199" s="358" t="s">
        <v>12893</v>
      </c>
      <c r="J5199" s="358" t="s">
        <v>12888</v>
      </c>
      <c r="K5199" s="358" t="s">
        <v>13558</v>
      </c>
      <c r="L5199" s="362">
        <v>41548</v>
      </c>
      <c r="N5199" s="362">
        <v>41548</v>
      </c>
      <c r="P5199" s="356" t="s">
        <v>13605</v>
      </c>
    </row>
    <row r="5200" spans="1:16" x14ac:dyDescent="0.2">
      <c r="A5200" s="356" t="s">
        <v>12070</v>
      </c>
      <c r="B5200" s="356" t="s">
        <v>22682</v>
      </c>
      <c r="C5200" s="358" t="s">
        <v>12902</v>
      </c>
      <c r="D5200" s="358" t="s">
        <v>12903</v>
      </c>
      <c r="E5200" s="358" t="s">
        <v>22683</v>
      </c>
      <c r="G5200" s="358" t="s">
        <v>12886</v>
      </c>
      <c r="H5200" s="385">
        <v>5</v>
      </c>
      <c r="I5200" s="358" t="s">
        <v>12893</v>
      </c>
      <c r="J5200" s="358" t="s">
        <v>12888</v>
      </c>
      <c r="K5200" s="358" t="s">
        <v>13558</v>
      </c>
      <c r="L5200" s="362">
        <v>41578</v>
      </c>
      <c r="N5200" s="362">
        <v>41578</v>
      </c>
      <c r="P5200" s="356" t="s">
        <v>14019</v>
      </c>
    </row>
    <row r="5201" spans="1:16" x14ac:dyDescent="0.2">
      <c r="A5201" s="356" t="s">
        <v>12071</v>
      </c>
      <c r="B5201" s="356" t="s">
        <v>22684</v>
      </c>
      <c r="C5201" s="358" t="s">
        <v>12902</v>
      </c>
      <c r="D5201" s="358" t="s">
        <v>12903</v>
      </c>
      <c r="E5201" s="358" t="s">
        <v>22685</v>
      </c>
      <c r="G5201" s="358" t="s">
        <v>12886</v>
      </c>
      <c r="H5201" s="385">
        <v>4.62</v>
      </c>
      <c r="I5201" s="358" t="s">
        <v>12893</v>
      </c>
      <c r="J5201" s="358" t="s">
        <v>12888</v>
      </c>
      <c r="K5201" s="358" t="s">
        <v>13558</v>
      </c>
      <c r="L5201" s="362">
        <v>41558</v>
      </c>
      <c r="N5201" s="362">
        <v>41558</v>
      </c>
      <c r="P5201" s="356" t="s">
        <v>14019</v>
      </c>
    </row>
    <row r="5202" spans="1:16" x14ac:dyDescent="0.2">
      <c r="A5202" s="356" t="s">
        <v>12072</v>
      </c>
      <c r="B5202" s="356" t="s">
        <v>22686</v>
      </c>
      <c r="C5202" s="358" t="s">
        <v>13044</v>
      </c>
      <c r="D5202" s="358" t="s">
        <v>13045</v>
      </c>
      <c r="E5202" s="358" t="s">
        <v>22687</v>
      </c>
      <c r="G5202" s="358" t="s">
        <v>12886</v>
      </c>
      <c r="H5202" s="385">
        <v>3.12</v>
      </c>
      <c r="I5202" s="358" t="s">
        <v>12893</v>
      </c>
      <c r="J5202" s="358" t="s">
        <v>12888</v>
      </c>
      <c r="K5202" s="358" t="s">
        <v>13558</v>
      </c>
      <c r="L5202" s="362">
        <v>41565</v>
      </c>
      <c r="N5202" s="362">
        <v>41565</v>
      </c>
      <c r="P5202" s="356" t="s">
        <v>14019</v>
      </c>
    </row>
    <row r="5203" spans="1:16" x14ac:dyDescent="0.2">
      <c r="A5203" s="356" t="s">
        <v>12073</v>
      </c>
      <c r="B5203" s="356" t="s">
        <v>22688</v>
      </c>
      <c r="C5203" s="358" t="s">
        <v>12898</v>
      </c>
      <c r="D5203" s="358" t="s">
        <v>12899</v>
      </c>
      <c r="E5203" s="358" t="s">
        <v>22689</v>
      </c>
      <c r="G5203" s="358" t="s">
        <v>12886</v>
      </c>
      <c r="H5203" s="385">
        <v>10.92</v>
      </c>
      <c r="I5203" s="358" t="s">
        <v>12893</v>
      </c>
      <c r="J5203" s="358" t="s">
        <v>12888</v>
      </c>
      <c r="K5203" s="358" t="s">
        <v>13558</v>
      </c>
      <c r="L5203" s="362">
        <v>41577</v>
      </c>
      <c r="N5203" s="362">
        <v>41577</v>
      </c>
      <c r="P5203" s="356" t="s">
        <v>13605</v>
      </c>
    </row>
    <row r="5204" spans="1:16" x14ac:dyDescent="0.2">
      <c r="A5204" s="356" t="s">
        <v>12074</v>
      </c>
      <c r="B5204" s="356" t="s">
        <v>22690</v>
      </c>
      <c r="C5204" s="358" t="s">
        <v>13044</v>
      </c>
      <c r="D5204" s="358" t="s">
        <v>13045</v>
      </c>
      <c r="E5204" s="358" t="s">
        <v>22691</v>
      </c>
      <c r="G5204" s="358" t="s">
        <v>12886</v>
      </c>
      <c r="H5204" s="385">
        <v>9.1</v>
      </c>
      <c r="I5204" s="358" t="s">
        <v>12893</v>
      </c>
      <c r="J5204" s="358" t="s">
        <v>12888</v>
      </c>
      <c r="K5204" s="358" t="s">
        <v>13558</v>
      </c>
      <c r="L5204" s="362">
        <v>41628</v>
      </c>
      <c r="N5204" s="362">
        <v>41628</v>
      </c>
      <c r="P5204" s="356" t="s">
        <v>14019</v>
      </c>
    </row>
    <row r="5205" spans="1:16" x14ac:dyDescent="0.2">
      <c r="A5205" s="356" t="s">
        <v>12075</v>
      </c>
      <c r="B5205" s="356" t="s">
        <v>22692</v>
      </c>
      <c r="C5205" s="358" t="s">
        <v>13097</v>
      </c>
      <c r="D5205" s="358" t="s">
        <v>12910</v>
      </c>
      <c r="E5205" s="358" t="s">
        <v>15767</v>
      </c>
      <c r="G5205" s="358" t="s">
        <v>12886</v>
      </c>
      <c r="H5205" s="385">
        <v>3.75</v>
      </c>
      <c r="I5205" s="358" t="s">
        <v>12893</v>
      </c>
      <c r="J5205" s="358" t="s">
        <v>12888</v>
      </c>
      <c r="K5205" s="358" t="s">
        <v>13558</v>
      </c>
      <c r="L5205" s="362">
        <v>41585</v>
      </c>
      <c r="N5205" s="362">
        <v>41585</v>
      </c>
      <c r="P5205" s="356" t="s">
        <v>13605</v>
      </c>
    </row>
    <row r="5206" spans="1:16" x14ac:dyDescent="0.2">
      <c r="A5206" s="356" t="s">
        <v>12076</v>
      </c>
      <c r="B5206" s="356" t="s">
        <v>22693</v>
      </c>
      <c r="C5206" s="358" t="s">
        <v>13132</v>
      </c>
      <c r="D5206" s="358" t="s">
        <v>12910</v>
      </c>
      <c r="E5206" s="358" t="s">
        <v>22694</v>
      </c>
      <c r="G5206" s="358" t="s">
        <v>12886</v>
      </c>
      <c r="H5206" s="385">
        <v>99.72</v>
      </c>
      <c r="I5206" s="358" t="s">
        <v>12893</v>
      </c>
      <c r="J5206" s="358" t="s">
        <v>12888</v>
      </c>
      <c r="K5206" s="358" t="s">
        <v>13558</v>
      </c>
      <c r="L5206" s="362">
        <v>41627</v>
      </c>
      <c r="N5206" s="362">
        <v>41627</v>
      </c>
      <c r="P5206" s="356" t="s">
        <v>13605</v>
      </c>
    </row>
    <row r="5207" spans="1:16" x14ac:dyDescent="0.2">
      <c r="A5207" s="356" t="s">
        <v>12077</v>
      </c>
      <c r="B5207" s="356" t="s">
        <v>22695</v>
      </c>
      <c r="C5207" s="358" t="s">
        <v>12959</v>
      </c>
      <c r="D5207" s="358" t="s">
        <v>12960</v>
      </c>
      <c r="E5207" s="358" t="s">
        <v>22696</v>
      </c>
      <c r="G5207" s="358" t="s">
        <v>12886</v>
      </c>
      <c r="H5207" s="385">
        <v>3.3</v>
      </c>
      <c r="I5207" s="358" t="s">
        <v>12893</v>
      </c>
      <c r="J5207" s="358" t="s">
        <v>12888</v>
      </c>
      <c r="K5207" s="358" t="s">
        <v>13558</v>
      </c>
      <c r="L5207" s="362">
        <v>41656</v>
      </c>
      <c r="N5207" s="362">
        <v>41656</v>
      </c>
      <c r="P5207" s="356" t="s">
        <v>14019</v>
      </c>
    </row>
    <row r="5208" spans="1:16" x14ac:dyDescent="0.2">
      <c r="A5208" s="356" t="s">
        <v>12078</v>
      </c>
      <c r="B5208" s="356" t="s">
        <v>22697</v>
      </c>
      <c r="C5208" s="358" t="s">
        <v>13612</v>
      </c>
      <c r="D5208" s="358" t="s">
        <v>13613</v>
      </c>
      <c r="E5208" s="358" t="s">
        <v>22698</v>
      </c>
      <c r="G5208" s="358" t="s">
        <v>12886</v>
      </c>
      <c r="H5208" s="385">
        <v>8.75</v>
      </c>
      <c r="I5208" s="358" t="s">
        <v>12893</v>
      </c>
      <c r="J5208" s="358" t="s">
        <v>12888</v>
      </c>
      <c r="K5208" s="358" t="s">
        <v>13558</v>
      </c>
      <c r="L5208" s="362">
        <v>41651</v>
      </c>
      <c r="N5208" s="362">
        <v>41651</v>
      </c>
      <c r="P5208" s="356" t="s">
        <v>14019</v>
      </c>
    </row>
    <row r="5209" spans="1:16" x14ac:dyDescent="0.2">
      <c r="A5209" s="356" t="s">
        <v>12079</v>
      </c>
      <c r="B5209" s="356" t="s">
        <v>22699</v>
      </c>
      <c r="C5209" s="358" t="s">
        <v>12905</v>
      </c>
      <c r="D5209" s="358" t="s">
        <v>12987</v>
      </c>
      <c r="E5209" s="358" t="s">
        <v>22700</v>
      </c>
      <c r="G5209" s="358" t="s">
        <v>12886</v>
      </c>
      <c r="H5209" s="385">
        <v>130.9</v>
      </c>
      <c r="I5209" s="358" t="s">
        <v>12887</v>
      </c>
      <c r="J5209" s="358" t="s">
        <v>12888</v>
      </c>
      <c r="K5209" s="358" t="s">
        <v>13558</v>
      </c>
      <c r="L5209" s="362">
        <v>41687</v>
      </c>
      <c r="N5209" s="362">
        <v>41687</v>
      </c>
      <c r="P5209" s="356" t="s">
        <v>13318</v>
      </c>
    </row>
    <row r="5210" spans="1:16" x14ac:dyDescent="0.2">
      <c r="A5210" s="356" t="s">
        <v>12080</v>
      </c>
      <c r="B5210" s="356" t="s">
        <v>22701</v>
      </c>
      <c r="C5210" s="358" t="s">
        <v>12890</v>
      </c>
      <c r="D5210" s="358" t="s">
        <v>12891</v>
      </c>
      <c r="E5210" s="358" t="s">
        <v>22702</v>
      </c>
      <c r="G5210" s="358" t="s">
        <v>12886</v>
      </c>
      <c r="H5210" s="385">
        <v>6</v>
      </c>
      <c r="I5210" s="358" t="s">
        <v>12893</v>
      </c>
      <c r="J5210" s="358" t="s">
        <v>12888</v>
      </c>
      <c r="K5210" s="358" t="s">
        <v>13558</v>
      </c>
      <c r="L5210" s="362">
        <v>41578</v>
      </c>
      <c r="N5210" s="362">
        <v>41578</v>
      </c>
      <c r="P5210" s="356" t="s">
        <v>14019</v>
      </c>
    </row>
    <row r="5211" spans="1:16" x14ac:dyDescent="0.2">
      <c r="A5211" s="356" t="s">
        <v>12081</v>
      </c>
      <c r="B5211" s="356" t="s">
        <v>22703</v>
      </c>
      <c r="C5211" s="358" t="s">
        <v>13595</v>
      </c>
      <c r="D5211" s="358" t="s">
        <v>13596</v>
      </c>
      <c r="E5211" s="358" t="s">
        <v>22704</v>
      </c>
      <c r="G5211" s="358" t="s">
        <v>12886</v>
      </c>
      <c r="H5211" s="385">
        <v>6.14</v>
      </c>
      <c r="I5211" s="358" t="s">
        <v>12893</v>
      </c>
      <c r="J5211" s="358" t="s">
        <v>12888</v>
      </c>
      <c r="K5211" s="358" t="s">
        <v>13558</v>
      </c>
      <c r="L5211" s="362">
        <v>41628</v>
      </c>
      <c r="N5211" s="362">
        <v>41628</v>
      </c>
      <c r="P5211" s="356" t="s">
        <v>14019</v>
      </c>
    </row>
    <row r="5212" spans="1:16" x14ac:dyDescent="0.2">
      <c r="A5212" s="356" t="s">
        <v>12082</v>
      </c>
      <c r="B5212" s="356" t="s">
        <v>22705</v>
      </c>
      <c r="C5212" s="358" t="s">
        <v>13732</v>
      </c>
      <c r="D5212" s="358" t="s">
        <v>13733</v>
      </c>
      <c r="E5212" s="358" t="s">
        <v>22706</v>
      </c>
      <c r="G5212" s="358" t="s">
        <v>12886</v>
      </c>
      <c r="H5212" s="385">
        <v>7.59</v>
      </c>
      <c r="I5212" s="358" t="s">
        <v>12893</v>
      </c>
      <c r="J5212" s="358" t="s">
        <v>12888</v>
      </c>
      <c r="K5212" s="358" t="s">
        <v>13558</v>
      </c>
      <c r="L5212" s="362">
        <v>41577</v>
      </c>
      <c r="N5212" s="362">
        <v>41577</v>
      </c>
      <c r="P5212" s="356" t="s">
        <v>14019</v>
      </c>
    </row>
    <row r="5213" spans="1:16" x14ac:dyDescent="0.2">
      <c r="A5213" s="356" t="s">
        <v>12083</v>
      </c>
      <c r="B5213" s="356" t="s">
        <v>22707</v>
      </c>
      <c r="C5213" s="358" t="s">
        <v>12883</v>
      </c>
      <c r="D5213" s="358" t="s">
        <v>12884</v>
      </c>
      <c r="E5213" s="358" t="s">
        <v>14423</v>
      </c>
      <c r="G5213" s="358" t="s">
        <v>12886</v>
      </c>
      <c r="H5213" s="385">
        <v>55.125</v>
      </c>
      <c r="I5213" s="358" t="s">
        <v>12887</v>
      </c>
      <c r="J5213" s="358" t="s">
        <v>12888</v>
      </c>
      <c r="K5213" s="358" t="s">
        <v>13558</v>
      </c>
      <c r="L5213" s="362">
        <v>41516</v>
      </c>
      <c r="N5213" s="362">
        <v>41516</v>
      </c>
      <c r="P5213" s="356" t="s">
        <v>13605</v>
      </c>
    </row>
    <row r="5214" spans="1:16" x14ac:dyDescent="0.2">
      <c r="A5214" s="356" t="s">
        <v>12084</v>
      </c>
      <c r="B5214" s="356" t="s">
        <v>22708</v>
      </c>
      <c r="C5214" s="358" t="s">
        <v>15650</v>
      </c>
      <c r="D5214" s="358" t="s">
        <v>12916</v>
      </c>
      <c r="E5214" s="358" t="s">
        <v>20226</v>
      </c>
      <c r="G5214" s="358" t="s">
        <v>12886</v>
      </c>
      <c r="H5214" s="385">
        <v>6</v>
      </c>
      <c r="I5214" s="358" t="s">
        <v>12893</v>
      </c>
      <c r="J5214" s="358" t="s">
        <v>12888</v>
      </c>
      <c r="K5214" s="358" t="s">
        <v>13558</v>
      </c>
      <c r="L5214" s="362">
        <v>41663</v>
      </c>
      <c r="N5214" s="362">
        <v>41663</v>
      </c>
      <c r="P5214" s="356" t="s">
        <v>14019</v>
      </c>
    </row>
    <row r="5215" spans="1:16" x14ac:dyDescent="0.2">
      <c r="A5215" s="356" t="s">
        <v>12085</v>
      </c>
      <c r="B5215" s="356" t="s">
        <v>22709</v>
      </c>
      <c r="C5215" s="358" t="s">
        <v>13578</v>
      </c>
      <c r="D5215" s="358" t="s">
        <v>12931</v>
      </c>
      <c r="E5215" s="358" t="s">
        <v>15172</v>
      </c>
      <c r="G5215" s="358" t="s">
        <v>12886</v>
      </c>
      <c r="H5215" s="385">
        <v>6.6</v>
      </c>
      <c r="I5215" s="358" t="s">
        <v>12893</v>
      </c>
      <c r="J5215" s="358" t="s">
        <v>12888</v>
      </c>
      <c r="K5215" s="358" t="s">
        <v>13558</v>
      </c>
      <c r="L5215" s="362">
        <v>41604</v>
      </c>
      <c r="N5215" s="362">
        <v>41604</v>
      </c>
      <c r="P5215" s="356" t="s">
        <v>13605</v>
      </c>
    </row>
    <row r="5216" spans="1:16" x14ac:dyDescent="0.2">
      <c r="A5216" s="356" t="s">
        <v>12086</v>
      </c>
      <c r="B5216" s="356" t="s">
        <v>22710</v>
      </c>
      <c r="C5216" s="358" t="s">
        <v>13020</v>
      </c>
      <c r="D5216" s="358" t="s">
        <v>12931</v>
      </c>
      <c r="E5216" s="358" t="s">
        <v>22711</v>
      </c>
      <c r="G5216" s="358" t="s">
        <v>12886</v>
      </c>
      <c r="H5216" s="385">
        <v>7.22</v>
      </c>
      <c r="I5216" s="358" t="s">
        <v>12893</v>
      </c>
      <c r="J5216" s="358" t="s">
        <v>12888</v>
      </c>
      <c r="K5216" s="358" t="s">
        <v>13558</v>
      </c>
      <c r="L5216" s="362">
        <v>41430</v>
      </c>
      <c r="N5216" s="362">
        <v>41430</v>
      </c>
      <c r="P5216" s="356" t="s">
        <v>13605</v>
      </c>
    </row>
    <row r="5217" spans="1:16" x14ac:dyDescent="0.2">
      <c r="A5217" s="356" t="s">
        <v>12087</v>
      </c>
      <c r="B5217" s="356" t="s">
        <v>22712</v>
      </c>
      <c r="C5217" s="358" t="s">
        <v>13026</v>
      </c>
      <c r="D5217" s="358" t="s">
        <v>13027</v>
      </c>
      <c r="E5217" s="358" t="s">
        <v>22713</v>
      </c>
      <c r="G5217" s="358" t="s">
        <v>12886</v>
      </c>
      <c r="H5217" s="385">
        <v>3.75</v>
      </c>
      <c r="I5217" s="358" t="s">
        <v>12893</v>
      </c>
      <c r="J5217" s="358" t="s">
        <v>12888</v>
      </c>
      <c r="K5217" s="358" t="s">
        <v>13558</v>
      </c>
      <c r="L5217" s="362">
        <v>41617</v>
      </c>
      <c r="N5217" s="362">
        <v>41617</v>
      </c>
      <c r="P5217" s="356" t="s">
        <v>14019</v>
      </c>
    </row>
    <row r="5218" spans="1:16" x14ac:dyDescent="0.2">
      <c r="A5218" s="356" t="s">
        <v>12088</v>
      </c>
      <c r="B5218" s="356" t="s">
        <v>22714</v>
      </c>
      <c r="C5218" s="358" t="s">
        <v>13182</v>
      </c>
      <c r="D5218" s="358" t="s">
        <v>12910</v>
      </c>
      <c r="E5218" s="358" t="s">
        <v>22715</v>
      </c>
      <c r="G5218" s="358" t="s">
        <v>12886</v>
      </c>
      <c r="H5218" s="385">
        <v>12.75</v>
      </c>
      <c r="I5218" s="358" t="s">
        <v>12893</v>
      </c>
      <c r="J5218" s="358" t="s">
        <v>12888</v>
      </c>
      <c r="K5218" s="358" t="s">
        <v>13558</v>
      </c>
      <c r="L5218" s="362">
        <v>41607</v>
      </c>
      <c r="N5218" s="362">
        <v>41607</v>
      </c>
      <c r="P5218" s="356" t="s">
        <v>13605</v>
      </c>
    </row>
    <row r="5219" spans="1:16" x14ac:dyDescent="0.2">
      <c r="A5219" s="356" t="s">
        <v>12089</v>
      </c>
      <c r="B5219" s="356" t="s">
        <v>22716</v>
      </c>
      <c r="C5219" s="358" t="s">
        <v>12905</v>
      </c>
      <c r="D5219" s="358" t="s">
        <v>12906</v>
      </c>
      <c r="E5219" s="358" t="s">
        <v>17374</v>
      </c>
      <c r="G5219" s="358" t="s">
        <v>12886</v>
      </c>
      <c r="H5219" s="385">
        <v>3.18</v>
      </c>
      <c r="I5219" s="358" t="s">
        <v>12893</v>
      </c>
      <c r="J5219" s="358" t="s">
        <v>12888</v>
      </c>
      <c r="K5219" s="358" t="s">
        <v>13558</v>
      </c>
      <c r="L5219" s="362">
        <v>41564</v>
      </c>
      <c r="N5219" s="362">
        <v>41564</v>
      </c>
      <c r="P5219" s="356" t="s">
        <v>14019</v>
      </c>
    </row>
    <row r="5220" spans="1:16" x14ac:dyDescent="0.2">
      <c r="A5220" s="356" t="s">
        <v>12090</v>
      </c>
      <c r="B5220" s="356" t="s">
        <v>22717</v>
      </c>
      <c r="C5220" s="358" t="s">
        <v>13653</v>
      </c>
      <c r="D5220" s="358" t="s">
        <v>13027</v>
      </c>
      <c r="E5220" s="358" t="s">
        <v>22718</v>
      </c>
      <c r="G5220" s="358" t="s">
        <v>12886</v>
      </c>
      <c r="H5220" s="385">
        <v>9.18</v>
      </c>
      <c r="I5220" s="358" t="s">
        <v>12893</v>
      </c>
      <c r="J5220" s="358" t="s">
        <v>12888</v>
      </c>
      <c r="K5220" s="358" t="s">
        <v>13558</v>
      </c>
      <c r="L5220" s="362">
        <v>41610</v>
      </c>
      <c r="N5220" s="362">
        <v>41610</v>
      </c>
      <c r="P5220" s="356" t="s">
        <v>14019</v>
      </c>
    </row>
    <row r="5221" spans="1:16" x14ac:dyDescent="0.2">
      <c r="A5221" s="356" t="s">
        <v>12091</v>
      </c>
      <c r="B5221" s="356" t="s">
        <v>22719</v>
      </c>
      <c r="C5221" s="358" t="s">
        <v>13339</v>
      </c>
      <c r="D5221" s="358" t="s">
        <v>12984</v>
      </c>
      <c r="E5221" s="358" t="s">
        <v>22720</v>
      </c>
      <c r="G5221" s="358" t="s">
        <v>12886</v>
      </c>
      <c r="H5221" s="385">
        <v>13.26</v>
      </c>
      <c r="I5221" s="358" t="s">
        <v>12893</v>
      </c>
      <c r="J5221" s="358" t="s">
        <v>12888</v>
      </c>
      <c r="K5221" s="358" t="s">
        <v>13558</v>
      </c>
      <c r="L5221" s="362">
        <v>41624</v>
      </c>
      <c r="N5221" s="362">
        <v>41624</v>
      </c>
      <c r="P5221" s="356" t="s">
        <v>13605</v>
      </c>
    </row>
    <row r="5222" spans="1:16" x14ac:dyDescent="0.2">
      <c r="A5222" s="356" t="s">
        <v>12092</v>
      </c>
      <c r="B5222" s="356" t="s">
        <v>22721</v>
      </c>
      <c r="C5222" s="358" t="s">
        <v>12898</v>
      </c>
      <c r="D5222" s="358" t="s">
        <v>12899</v>
      </c>
      <c r="E5222" s="358" t="s">
        <v>22722</v>
      </c>
      <c r="G5222" s="358" t="s">
        <v>12886</v>
      </c>
      <c r="H5222" s="385">
        <v>9.9499999999999993</v>
      </c>
      <c r="I5222" s="358" t="s">
        <v>12893</v>
      </c>
      <c r="J5222" s="358" t="s">
        <v>12888</v>
      </c>
      <c r="K5222" s="358" t="s">
        <v>13558</v>
      </c>
      <c r="L5222" s="362">
        <v>41607</v>
      </c>
      <c r="N5222" s="362">
        <v>41607</v>
      </c>
      <c r="P5222" s="356" t="s">
        <v>14019</v>
      </c>
    </row>
    <row r="5223" spans="1:16" x14ac:dyDescent="0.2">
      <c r="A5223" s="356" t="s">
        <v>12093</v>
      </c>
      <c r="B5223" s="356" t="s">
        <v>22723</v>
      </c>
      <c r="C5223" s="358" t="s">
        <v>13009</v>
      </c>
      <c r="D5223" s="358" t="s">
        <v>13010</v>
      </c>
      <c r="E5223" s="358" t="s">
        <v>22724</v>
      </c>
      <c r="G5223" s="358" t="s">
        <v>12886</v>
      </c>
      <c r="H5223" s="385">
        <v>5.39</v>
      </c>
      <c r="I5223" s="358" t="s">
        <v>12893</v>
      </c>
      <c r="J5223" s="358" t="s">
        <v>12888</v>
      </c>
      <c r="K5223" s="358" t="s">
        <v>13558</v>
      </c>
      <c r="L5223" s="362">
        <v>41590</v>
      </c>
      <c r="N5223" s="362">
        <v>41590</v>
      </c>
      <c r="P5223" s="356" t="s">
        <v>14019</v>
      </c>
    </row>
    <row r="5224" spans="1:16" x14ac:dyDescent="0.2">
      <c r="A5224" s="356" t="s">
        <v>12094</v>
      </c>
      <c r="B5224" s="356" t="s">
        <v>22725</v>
      </c>
      <c r="C5224" s="358" t="s">
        <v>13922</v>
      </c>
      <c r="D5224" s="358" t="s">
        <v>13106</v>
      </c>
      <c r="E5224" s="358" t="s">
        <v>22726</v>
      </c>
      <c r="G5224" s="358" t="s">
        <v>12886</v>
      </c>
      <c r="H5224" s="385">
        <v>9</v>
      </c>
      <c r="I5224" s="358" t="s">
        <v>12893</v>
      </c>
      <c r="J5224" s="358" t="s">
        <v>12888</v>
      </c>
      <c r="K5224" s="358" t="s">
        <v>13558</v>
      </c>
      <c r="L5224" s="362">
        <v>41627</v>
      </c>
      <c r="N5224" s="362">
        <v>41627</v>
      </c>
      <c r="P5224" s="356" t="s">
        <v>14019</v>
      </c>
    </row>
    <row r="5225" spans="1:16" x14ac:dyDescent="0.2">
      <c r="A5225" s="356" t="s">
        <v>12095</v>
      </c>
      <c r="B5225" s="356" t="s">
        <v>22727</v>
      </c>
      <c r="C5225" s="358" t="s">
        <v>13017</v>
      </c>
      <c r="D5225" s="358" t="s">
        <v>13018</v>
      </c>
      <c r="E5225" s="358" t="s">
        <v>22728</v>
      </c>
      <c r="G5225" s="358" t="s">
        <v>12886</v>
      </c>
      <c r="H5225" s="385">
        <v>5.07</v>
      </c>
      <c r="I5225" s="358" t="s">
        <v>12893</v>
      </c>
      <c r="J5225" s="358" t="s">
        <v>12888</v>
      </c>
      <c r="K5225" s="358" t="s">
        <v>13558</v>
      </c>
      <c r="L5225" s="362">
        <v>41603</v>
      </c>
      <c r="N5225" s="362">
        <v>41603</v>
      </c>
      <c r="P5225" s="356" t="s">
        <v>14019</v>
      </c>
    </row>
    <row r="5226" spans="1:16" x14ac:dyDescent="0.2">
      <c r="A5226" s="356" t="s">
        <v>12096</v>
      </c>
      <c r="B5226" s="356" t="s">
        <v>22729</v>
      </c>
      <c r="C5226" s="358" t="s">
        <v>15184</v>
      </c>
      <c r="D5226" s="358" t="s">
        <v>12910</v>
      </c>
      <c r="E5226" s="358" t="s">
        <v>18696</v>
      </c>
      <c r="G5226" s="358" t="s">
        <v>12886</v>
      </c>
      <c r="H5226" s="385">
        <v>12.55</v>
      </c>
      <c r="I5226" s="358" t="s">
        <v>12893</v>
      </c>
      <c r="J5226" s="358" t="s">
        <v>12888</v>
      </c>
      <c r="K5226" s="358" t="s">
        <v>13558</v>
      </c>
      <c r="L5226" s="362">
        <v>41562</v>
      </c>
      <c r="N5226" s="362">
        <v>41562</v>
      </c>
      <c r="P5226" s="356" t="s">
        <v>13605</v>
      </c>
    </row>
    <row r="5227" spans="1:16" x14ac:dyDescent="0.2">
      <c r="A5227" s="356" t="s">
        <v>12097</v>
      </c>
      <c r="B5227" s="356" t="s">
        <v>22730</v>
      </c>
      <c r="C5227" s="358" t="s">
        <v>13800</v>
      </c>
      <c r="D5227" s="358" t="s">
        <v>13801</v>
      </c>
      <c r="E5227" s="358" t="s">
        <v>20819</v>
      </c>
      <c r="G5227" s="358" t="s">
        <v>12886</v>
      </c>
      <c r="H5227" s="385">
        <v>7.84</v>
      </c>
      <c r="I5227" s="358" t="s">
        <v>12893</v>
      </c>
      <c r="J5227" s="358" t="s">
        <v>12888</v>
      </c>
      <c r="K5227" s="358" t="s">
        <v>13558</v>
      </c>
      <c r="L5227" s="362">
        <v>41576</v>
      </c>
      <c r="N5227" s="362">
        <v>41576</v>
      </c>
      <c r="P5227" s="356" t="s">
        <v>14019</v>
      </c>
    </row>
    <row r="5228" spans="1:16" x14ac:dyDescent="0.2">
      <c r="A5228" s="356" t="s">
        <v>12098</v>
      </c>
      <c r="B5228" s="356" t="s">
        <v>22731</v>
      </c>
      <c r="C5228" s="358" t="s">
        <v>15457</v>
      </c>
      <c r="D5228" s="358" t="s">
        <v>12931</v>
      </c>
      <c r="E5228" s="358" t="s">
        <v>14362</v>
      </c>
      <c r="G5228" s="358" t="s">
        <v>12886</v>
      </c>
      <c r="H5228" s="385">
        <v>5.46</v>
      </c>
      <c r="I5228" s="358" t="s">
        <v>12893</v>
      </c>
      <c r="J5228" s="358" t="s">
        <v>12888</v>
      </c>
      <c r="K5228" s="358" t="s">
        <v>13558</v>
      </c>
      <c r="L5228" s="362">
        <v>41571</v>
      </c>
      <c r="N5228" s="362">
        <v>41571</v>
      </c>
      <c r="P5228" s="356" t="s">
        <v>14019</v>
      </c>
    </row>
    <row r="5229" spans="1:16" x14ac:dyDescent="0.2">
      <c r="A5229" s="356" t="s">
        <v>12099</v>
      </c>
      <c r="B5229" s="356" t="s">
        <v>22732</v>
      </c>
      <c r="C5229" s="358" t="s">
        <v>13486</v>
      </c>
      <c r="D5229" s="358" t="s">
        <v>12895</v>
      </c>
      <c r="E5229" s="358" t="s">
        <v>22733</v>
      </c>
      <c r="G5229" s="358" t="s">
        <v>12886</v>
      </c>
      <c r="H5229" s="385">
        <v>10</v>
      </c>
      <c r="I5229" s="358" t="s">
        <v>12893</v>
      </c>
      <c r="J5229" s="358" t="s">
        <v>12888</v>
      </c>
      <c r="K5229" s="358" t="s">
        <v>13558</v>
      </c>
      <c r="L5229" s="362">
        <v>41620</v>
      </c>
      <c r="N5229" s="362">
        <v>41620</v>
      </c>
      <c r="P5229" s="356" t="s">
        <v>14019</v>
      </c>
    </row>
    <row r="5230" spans="1:16" x14ac:dyDescent="0.2">
      <c r="A5230" s="356" t="s">
        <v>12100</v>
      </c>
      <c r="B5230" s="356" t="s">
        <v>22734</v>
      </c>
      <c r="C5230" s="358" t="s">
        <v>12938</v>
      </c>
      <c r="D5230" s="358" t="s">
        <v>12939</v>
      </c>
      <c r="E5230" s="358" t="s">
        <v>19199</v>
      </c>
      <c r="G5230" s="358" t="s">
        <v>12886</v>
      </c>
      <c r="H5230" s="385">
        <v>35</v>
      </c>
      <c r="I5230" s="358" t="s">
        <v>12887</v>
      </c>
      <c r="J5230" s="358" t="s">
        <v>12908</v>
      </c>
      <c r="K5230" s="358" t="s">
        <v>13558</v>
      </c>
      <c r="L5230" s="362">
        <v>41536</v>
      </c>
      <c r="N5230" s="362">
        <v>41536</v>
      </c>
      <c r="P5230" s="356" t="s">
        <v>13605</v>
      </c>
    </row>
    <row r="5231" spans="1:16" x14ac:dyDescent="0.2">
      <c r="A5231" s="356" t="s">
        <v>12101</v>
      </c>
      <c r="B5231" s="356" t="s">
        <v>22289</v>
      </c>
      <c r="C5231" s="358" t="s">
        <v>13336</v>
      </c>
      <c r="D5231" s="358" t="s">
        <v>12931</v>
      </c>
      <c r="E5231" s="358" t="s">
        <v>22290</v>
      </c>
      <c r="G5231" s="358" t="s">
        <v>12886</v>
      </c>
      <c r="H5231" s="385">
        <v>92.61</v>
      </c>
      <c r="I5231" s="358" t="s">
        <v>12887</v>
      </c>
      <c r="J5231" s="358" t="s">
        <v>12908</v>
      </c>
      <c r="K5231" s="358" t="s">
        <v>13558</v>
      </c>
      <c r="L5231" s="362">
        <v>41394</v>
      </c>
      <c r="N5231" s="362">
        <v>41394</v>
      </c>
      <c r="P5231" s="356" t="s">
        <v>13318</v>
      </c>
    </row>
    <row r="5232" spans="1:16" x14ac:dyDescent="0.2">
      <c r="A5232" s="356" t="s">
        <v>12102</v>
      </c>
      <c r="B5232" s="356" t="s">
        <v>22289</v>
      </c>
      <c r="C5232" s="358" t="s">
        <v>13336</v>
      </c>
      <c r="D5232" s="358" t="s">
        <v>12931</v>
      </c>
      <c r="E5232" s="358" t="s">
        <v>22290</v>
      </c>
      <c r="G5232" s="358" t="s">
        <v>12886</v>
      </c>
      <c r="H5232" s="385">
        <v>61.74</v>
      </c>
      <c r="I5232" s="358" t="s">
        <v>12887</v>
      </c>
      <c r="J5232" s="358" t="s">
        <v>12908</v>
      </c>
      <c r="K5232" s="358" t="s">
        <v>13558</v>
      </c>
      <c r="L5232" s="362">
        <v>41394</v>
      </c>
      <c r="N5232" s="362">
        <v>41394</v>
      </c>
      <c r="P5232" s="356" t="s">
        <v>13318</v>
      </c>
    </row>
    <row r="5233" spans="1:16" x14ac:dyDescent="0.2">
      <c r="A5233" s="356" t="s">
        <v>12103</v>
      </c>
      <c r="B5233" s="356" t="s">
        <v>22289</v>
      </c>
      <c r="C5233" s="358" t="s">
        <v>13336</v>
      </c>
      <c r="D5233" s="358" t="s">
        <v>12931</v>
      </c>
      <c r="E5233" s="358" t="s">
        <v>22290</v>
      </c>
      <c r="G5233" s="358" t="s">
        <v>12886</v>
      </c>
      <c r="H5233" s="385">
        <v>30.87</v>
      </c>
      <c r="I5233" s="358" t="s">
        <v>12887</v>
      </c>
      <c r="J5233" s="358" t="s">
        <v>12908</v>
      </c>
      <c r="K5233" s="358" t="s">
        <v>13558</v>
      </c>
      <c r="L5233" s="362">
        <v>41394</v>
      </c>
      <c r="N5233" s="362">
        <v>41394</v>
      </c>
      <c r="P5233" s="356" t="s">
        <v>13318</v>
      </c>
    </row>
    <row r="5234" spans="1:16" x14ac:dyDescent="0.2">
      <c r="A5234" s="356" t="s">
        <v>12104</v>
      </c>
      <c r="B5234" s="356" t="s">
        <v>22289</v>
      </c>
      <c r="C5234" s="358" t="s">
        <v>13336</v>
      </c>
      <c r="D5234" s="358" t="s">
        <v>12931</v>
      </c>
      <c r="E5234" s="358" t="s">
        <v>22290</v>
      </c>
      <c r="G5234" s="358" t="s">
        <v>12886</v>
      </c>
      <c r="H5234" s="385">
        <v>61.74</v>
      </c>
      <c r="I5234" s="358" t="s">
        <v>12887</v>
      </c>
      <c r="J5234" s="358" t="s">
        <v>12908</v>
      </c>
      <c r="K5234" s="358" t="s">
        <v>13558</v>
      </c>
      <c r="L5234" s="362">
        <v>41394</v>
      </c>
      <c r="N5234" s="362">
        <v>41394</v>
      </c>
      <c r="P5234" s="356" t="s">
        <v>13318</v>
      </c>
    </row>
    <row r="5235" spans="1:16" x14ac:dyDescent="0.2">
      <c r="A5235" s="356" t="s">
        <v>12105</v>
      </c>
      <c r="B5235" s="356" t="s">
        <v>22735</v>
      </c>
      <c r="C5235" s="358" t="s">
        <v>12972</v>
      </c>
      <c r="D5235" s="358" t="s">
        <v>12973</v>
      </c>
      <c r="E5235" s="358" t="s">
        <v>19115</v>
      </c>
      <c r="G5235" s="358" t="s">
        <v>12886</v>
      </c>
      <c r="H5235" s="385">
        <v>10.08</v>
      </c>
      <c r="I5235" s="358" t="s">
        <v>12893</v>
      </c>
      <c r="J5235" s="358" t="s">
        <v>12888</v>
      </c>
      <c r="K5235" s="358" t="s">
        <v>13558</v>
      </c>
      <c r="L5235" s="362">
        <v>39503</v>
      </c>
      <c r="N5235" s="362">
        <v>39503</v>
      </c>
      <c r="P5235" s="356" t="s">
        <v>13255</v>
      </c>
    </row>
    <row r="5236" spans="1:16" x14ac:dyDescent="0.2">
      <c r="A5236" s="356" t="s">
        <v>12106</v>
      </c>
      <c r="B5236" s="356" t="s">
        <v>22736</v>
      </c>
      <c r="C5236" s="358" t="s">
        <v>12972</v>
      </c>
      <c r="D5236" s="358" t="s">
        <v>12973</v>
      </c>
      <c r="E5236" s="358" t="s">
        <v>19115</v>
      </c>
      <c r="G5236" s="358" t="s">
        <v>12886</v>
      </c>
      <c r="H5236" s="385">
        <v>99</v>
      </c>
      <c r="I5236" s="358" t="s">
        <v>12893</v>
      </c>
      <c r="J5236" s="358" t="s">
        <v>12888</v>
      </c>
      <c r="K5236" s="358" t="s">
        <v>13558</v>
      </c>
      <c r="L5236" s="362">
        <v>41547</v>
      </c>
      <c r="N5236" s="362">
        <v>41547</v>
      </c>
      <c r="P5236" s="356" t="s">
        <v>13605</v>
      </c>
    </row>
    <row r="5237" spans="1:16" x14ac:dyDescent="0.2">
      <c r="A5237" s="356" t="s">
        <v>12107</v>
      </c>
      <c r="B5237" s="356" t="s">
        <v>22737</v>
      </c>
      <c r="C5237" s="358" t="s">
        <v>12926</v>
      </c>
      <c r="D5237" s="358" t="s">
        <v>12927</v>
      </c>
      <c r="E5237" s="358" t="s">
        <v>22738</v>
      </c>
      <c r="G5237" s="358" t="s">
        <v>12886</v>
      </c>
      <c r="H5237" s="385">
        <v>11.44</v>
      </c>
      <c r="I5237" s="358" t="s">
        <v>12893</v>
      </c>
      <c r="J5237" s="358" t="s">
        <v>12888</v>
      </c>
      <c r="K5237" s="358" t="s">
        <v>13558</v>
      </c>
      <c r="L5237" s="362">
        <v>41564</v>
      </c>
      <c r="N5237" s="362">
        <v>41564</v>
      </c>
      <c r="P5237" s="356" t="s">
        <v>14019</v>
      </c>
    </row>
    <row r="5238" spans="1:16" x14ac:dyDescent="0.2">
      <c r="A5238" s="356" t="s">
        <v>12108</v>
      </c>
      <c r="B5238" s="356" t="s">
        <v>22739</v>
      </c>
      <c r="C5238" s="358" t="s">
        <v>13758</v>
      </c>
      <c r="D5238" s="358" t="s">
        <v>13759</v>
      </c>
      <c r="E5238" s="358" t="s">
        <v>22740</v>
      </c>
      <c r="G5238" s="358" t="s">
        <v>12886</v>
      </c>
      <c r="H5238" s="385">
        <v>6.6</v>
      </c>
      <c r="I5238" s="358" t="s">
        <v>12893</v>
      </c>
      <c r="J5238" s="358" t="s">
        <v>12888</v>
      </c>
      <c r="K5238" s="358" t="s">
        <v>13558</v>
      </c>
      <c r="L5238" s="362">
        <v>41577</v>
      </c>
      <c r="N5238" s="362">
        <v>41577</v>
      </c>
      <c r="P5238" s="356" t="s">
        <v>14019</v>
      </c>
    </row>
    <row r="5239" spans="1:16" x14ac:dyDescent="0.2">
      <c r="A5239" s="356" t="s">
        <v>12109</v>
      </c>
      <c r="B5239" s="356" t="s">
        <v>22741</v>
      </c>
      <c r="C5239" s="358" t="s">
        <v>13064</v>
      </c>
      <c r="D5239" s="358" t="s">
        <v>12931</v>
      </c>
      <c r="E5239" s="358" t="s">
        <v>22742</v>
      </c>
      <c r="G5239" s="358" t="s">
        <v>12886</v>
      </c>
      <c r="H5239" s="385">
        <v>10</v>
      </c>
      <c r="I5239" s="358" t="s">
        <v>12893</v>
      </c>
      <c r="J5239" s="358" t="s">
        <v>12888</v>
      </c>
      <c r="K5239" s="358" t="s">
        <v>13558</v>
      </c>
      <c r="L5239" s="362">
        <v>41607</v>
      </c>
      <c r="N5239" s="362">
        <v>41607</v>
      </c>
      <c r="P5239" s="356" t="s">
        <v>14019</v>
      </c>
    </row>
    <row r="5240" spans="1:16" x14ac:dyDescent="0.2">
      <c r="A5240" s="356" t="s">
        <v>12110</v>
      </c>
      <c r="B5240" s="356" t="s">
        <v>22743</v>
      </c>
      <c r="C5240" s="358" t="s">
        <v>13033</v>
      </c>
      <c r="D5240" s="358" t="s">
        <v>13034</v>
      </c>
      <c r="E5240" s="358" t="s">
        <v>22744</v>
      </c>
      <c r="G5240" s="358" t="s">
        <v>12886</v>
      </c>
      <c r="H5240" s="385">
        <v>7.65</v>
      </c>
      <c r="I5240" s="358" t="s">
        <v>12893</v>
      </c>
      <c r="J5240" s="358" t="s">
        <v>12888</v>
      </c>
      <c r="K5240" s="358" t="s">
        <v>13558</v>
      </c>
      <c r="L5240" s="362">
        <v>41515</v>
      </c>
      <c r="N5240" s="362">
        <v>41515</v>
      </c>
      <c r="P5240" s="356" t="s">
        <v>14019</v>
      </c>
    </row>
    <row r="5241" spans="1:16" x14ac:dyDescent="0.2">
      <c r="A5241" s="356" t="s">
        <v>12111</v>
      </c>
      <c r="B5241" s="356" t="s">
        <v>22745</v>
      </c>
      <c r="C5241" s="358" t="s">
        <v>12883</v>
      </c>
      <c r="D5241" s="358" t="s">
        <v>12884</v>
      </c>
      <c r="E5241" s="358" t="s">
        <v>22746</v>
      </c>
      <c r="G5241" s="358" t="s">
        <v>12886</v>
      </c>
      <c r="H5241" s="385">
        <v>4</v>
      </c>
      <c r="I5241" s="358" t="s">
        <v>12893</v>
      </c>
      <c r="J5241" s="358" t="s">
        <v>12888</v>
      </c>
      <c r="K5241" s="358" t="s">
        <v>13558</v>
      </c>
      <c r="L5241" s="362">
        <v>41607</v>
      </c>
      <c r="N5241" s="362">
        <v>41607</v>
      </c>
      <c r="P5241" s="356" t="s">
        <v>14019</v>
      </c>
    </row>
    <row r="5242" spans="1:16" x14ac:dyDescent="0.2">
      <c r="A5242" s="356" t="s">
        <v>12112</v>
      </c>
      <c r="B5242" s="356" t="s">
        <v>22747</v>
      </c>
      <c r="C5242" s="358" t="s">
        <v>13014</v>
      </c>
      <c r="D5242" s="358" t="s">
        <v>13015</v>
      </c>
      <c r="E5242" s="358" t="s">
        <v>22748</v>
      </c>
      <c r="G5242" s="358" t="s">
        <v>12886</v>
      </c>
      <c r="H5242" s="385">
        <v>3.25</v>
      </c>
      <c r="I5242" s="358" t="s">
        <v>12893</v>
      </c>
      <c r="J5242" s="358" t="s">
        <v>12888</v>
      </c>
      <c r="K5242" s="358" t="s">
        <v>13558</v>
      </c>
      <c r="L5242" s="362">
        <v>41596</v>
      </c>
      <c r="N5242" s="362">
        <v>41596</v>
      </c>
      <c r="P5242" s="356" t="s">
        <v>14019</v>
      </c>
    </row>
    <row r="5243" spans="1:16" x14ac:dyDescent="0.2">
      <c r="A5243" s="356" t="s">
        <v>12113</v>
      </c>
      <c r="B5243" s="356" t="s">
        <v>22749</v>
      </c>
      <c r="C5243" s="358" t="s">
        <v>12962</v>
      </c>
      <c r="D5243" s="358" t="s">
        <v>12963</v>
      </c>
      <c r="E5243" s="358" t="s">
        <v>22750</v>
      </c>
      <c r="G5243" s="358" t="s">
        <v>12886</v>
      </c>
      <c r="H5243" s="385">
        <v>17.940000000000001</v>
      </c>
      <c r="I5243" s="358" t="s">
        <v>12893</v>
      </c>
      <c r="J5243" s="358" t="s">
        <v>12888</v>
      </c>
      <c r="K5243" s="358" t="s">
        <v>13558</v>
      </c>
      <c r="L5243" s="362">
        <v>41541</v>
      </c>
      <c r="N5243" s="362">
        <v>41541</v>
      </c>
      <c r="P5243" s="356" t="s">
        <v>14019</v>
      </c>
    </row>
    <row r="5244" spans="1:16" x14ac:dyDescent="0.2">
      <c r="A5244" s="356" t="s">
        <v>12114</v>
      </c>
      <c r="B5244" s="356" t="s">
        <v>22751</v>
      </c>
      <c r="C5244" s="358" t="s">
        <v>13044</v>
      </c>
      <c r="D5244" s="358" t="s">
        <v>13045</v>
      </c>
      <c r="E5244" s="358" t="s">
        <v>22752</v>
      </c>
      <c r="G5244" s="358" t="s">
        <v>12886</v>
      </c>
      <c r="H5244" s="385">
        <v>7.98</v>
      </c>
      <c r="I5244" s="358" t="s">
        <v>12893</v>
      </c>
      <c r="J5244" s="358" t="s">
        <v>12888</v>
      </c>
      <c r="K5244" s="358" t="s">
        <v>13558</v>
      </c>
      <c r="L5244" s="362">
        <v>41659</v>
      </c>
      <c r="N5244" s="362">
        <v>41659</v>
      </c>
      <c r="P5244" s="356" t="s">
        <v>14019</v>
      </c>
    </row>
    <row r="5245" spans="1:16" x14ac:dyDescent="0.2">
      <c r="A5245" s="356" t="s">
        <v>12115</v>
      </c>
      <c r="B5245" s="356" t="s">
        <v>22753</v>
      </c>
      <c r="C5245" s="358" t="s">
        <v>13095</v>
      </c>
      <c r="D5245" s="358" t="s">
        <v>12976</v>
      </c>
      <c r="E5245" s="358" t="s">
        <v>22754</v>
      </c>
      <c r="G5245" s="358" t="s">
        <v>12886</v>
      </c>
      <c r="H5245" s="385">
        <v>4.125</v>
      </c>
      <c r="I5245" s="358" t="s">
        <v>12893</v>
      </c>
      <c r="J5245" s="358" t="s">
        <v>12888</v>
      </c>
      <c r="K5245" s="358" t="s">
        <v>13558</v>
      </c>
      <c r="L5245" s="362">
        <v>41607</v>
      </c>
      <c r="N5245" s="362">
        <v>41607</v>
      </c>
      <c r="P5245" s="356" t="s">
        <v>14019</v>
      </c>
    </row>
    <row r="5246" spans="1:16" x14ac:dyDescent="0.2">
      <c r="A5246" s="356" t="s">
        <v>12116</v>
      </c>
      <c r="B5246" s="356" t="s">
        <v>22755</v>
      </c>
      <c r="C5246" s="358" t="s">
        <v>13280</v>
      </c>
      <c r="D5246" s="358" t="s">
        <v>13010</v>
      </c>
      <c r="E5246" s="358" t="s">
        <v>19051</v>
      </c>
      <c r="G5246" s="358" t="s">
        <v>12886</v>
      </c>
      <c r="H5246" s="385">
        <v>11.55</v>
      </c>
      <c r="I5246" s="358" t="s">
        <v>12893</v>
      </c>
      <c r="J5246" s="358" t="s">
        <v>12888</v>
      </c>
      <c r="K5246" s="358" t="s">
        <v>13558</v>
      </c>
      <c r="L5246" s="362">
        <v>41578</v>
      </c>
      <c r="N5246" s="362">
        <v>41578</v>
      </c>
      <c r="P5246" s="356" t="s">
        <v>14019</v>
      </c>
    </row>
    <row r="5247" spans="1:16" x14ac:dyDescent="0.2">
      <c r="A5247" s="356" t="s">
        <v>12117</v>
      </c>
      <c r="B5247" s="356" t="s">
        <v>22756</v>
      </c>
      <c r="C5247" s="358" t="s">
        <v>13466</v>
      </c>
      <c r="D5247" s="358" t="s">
        <v>12984</v>
      </c>
      <c r="E5247" s="358" t="s">
        <v>22757</v>
      </c>
      <c r="G5247" s="358" t="s">
        <v>12886</v>
      </c>
      <c r="H5247" s="385">
        <v>5.5</v>
      </c>
      <c r="I5247" s="358" t="s">
        <v>12893</v>
      </c>
      <c r="J5247" s="358" t="s">
        <v>12888</v>
      </c>
      <c r="K5247" s="358" t="s">
        <v>13558</v>
      </c>
      <c r="L5247" s="362">
        <v>41619</v>
      </c>
      <c r="N5247" s="362">
        <v>41619</v>
      </c>
      <c r="P5247" s="356" t="s">
        <v>14019</v>
      </c>
    </row>
    <row r="5248" spans="1:16" x14ac:dyDescent="0.2">
      <c r="A5248" s="356" t="s">
        <v>12118</v>
      </c>
      <c r="B5248" s="356" t="s">
        <v>22758</v>
      </c>
      <c r="C5248" s="358" t="s">
        <v>13286</v>
      </c>
      <c r="D5248" s="358" t="s">
        <v>12910</v>
      </c>
      <c r="E5248" s="358" t="s">
        <v>22759</v>
      </c>
      <c r="G5248" s="358" t="s">
        <v>12886</v>
      </c>
      <c r="H5248" s="385">
        <v>9.75</v>
      </c>
      <c r="I5248" s="358" t="s">
        <v>12893</v>
      </c>
      <c r="J5248" s="358" t="s">
        <v>12888</v>
      </c>
      <c r="K5248" s="358" t="s">
        <v>13558</v>
      </c>
      <c r="L5248" s="362">
        <v>41578</v>
      </c>
      <c r="N5248" s="362">
        <v>41578</v>
      </c>
      <c r="P5248" s="356" t="s">
        <v>13605</v>
      </c>
    </row>
    <row r="5249" spans="1:16" x14ac:dyDescent="0.2">
      <c r="A5249" s="356" t="s">
        <v>12119</v>
      </c>
      <c r="B5249" s="356" t="s">
        <v>22760</v>
      </c>
      <c r="C5249" s="358" t="s">
        <v>12902</v>
      </c>
      <c r="D5249" s="358" t="s">
        <v>12903</v>
      </c>
      <c r="E5249" s="358" t="s">
        <v>22761</v>
      </c>
      <c r="G5249" s="358" t="s">
        <v>12886</v>
      </c>
      <c r="H5249" s="385">
        <v>9.84</v>
      </c>
      <c r="I5249" s="358" t="s">
        <v>12893</v>
      </c>
      <c r="J5249" s="358" t="s">
        <v>12888</v>
      </c>
      <c r="K5249" s="358" t="s">
        <v>13558</v>
      </c>
      <c r="L5249" s="362">
        <v>41669</v>
      </c>
      <c r="N5249" s="362">
        <v>41669</v>
      </c>
      <c r="P5249" s="356" t="s">
        <v>14019</v>
      </c>
    </row>
    <row r="5250" spans="1:16" x14ac:dyDescent="0.2">
      <c r="A5250" s="356" t="s">
        <v>12120</v>
      </c>
      <c r="B5250" s="356" t="s">
        <v>22762</v>
      </c>
      <c r="C5250" s="358" t="s">
        <v>12991</v>
      </c>
      <c r="D5250" s="358" t="s">
        <v>12992</v>
      </c>
      <c r="E5250" s="358" t="s">
        <v>22763</v>
      </c>
      <c r="G5250" s="358" t="s">
        <v>12886</v>
      </c>
      <c r="H5250" s="385">
        <v>9.9</v>
      </c>
      <c r="I5250" s="358" t="s">
        <v>12893</v>
      </c>
      <c r="J5250" s="358" t="s">
        <v>12888</v>
      </c>
      <c r="K5250" s="358" t="s">
        <v>13558</v>
      </c>
      <c r="L5250" s="362">
        <v>41608</v>
      </c>
      <c r="N5250" s="362">
        <v>41608</v>
      </c>
      <c r="P5250" s="356" t="s">
        <v>13605</v>
      </c>
    </row>
    <row r="5251" spans="1:16" x14ac:dyDescent="0.2">
      <c r="A5251" s="356" t="s">
        <v>12121</v>
      </c>
      <c r="B5251" s="356" t="s">
        <v>22764</v>
      </c>
      <c r="C5251" s="358" t="s">
        <v>13323</v>
      </c>
      <c r="D5251" s="358" t="s">
        <v>13324</v>
      </c>
      <c r="E5251" s="358" t="s">
        <v>22765</v>
      </c>
      <c r="G5251" s="358" t="s">
        <v>12886</v>
      </c>
      <c r="H5251" s="385">
        <v>11.75</v>
      </c>
      <c r="I5251" s="358" t="s">
        <v>12893</v>
      </c>
      <c r="J5251" s="358" t="s">
        <v>12888</v>
      </c>
      <c r="K5251" s="358" t="s">
        <v>13558</v>
      </c>
      <c r="L5251" s="362">
        <v>41547</v>
      </c>
      <c r="N5251" s="362">
        <v>41547</v>
      </c>
      <c r="P5251" s="356" t="s">
        <v>13605</v>
      </c>
    </row>
    <row r="5252" spans="1:16" x14ac:dyDescent="0.2">
      <c r="A5252" s="356" t="s">
        <v>12122</v>
      </c>
      <c r="B5252" s="356" t="s">
        <v>22766</v>
      </c>
      <c r="C5252" s="358" t="s">
        <v>14044</v>
      </c>
      <c r="D5252" s="358" t="s">
        <v>12931</v>
      </c>
      <c r="E5252" s="358" t="s">
        <v>22767</v>
      </c>
      <c r="G5252" s="358" t="s">
        <v>12886</v>
      </c>
      <c r="H5252" s="385">
        <v>4.9400000000000004</v>
      </c>
      <c r="I5252" s="358" t="s">
        <v>12893</v>
      </c>
      <c r="J5252" s="358" t="s">
        <v>12888</v>
      </c>
      <c r="K5252" s="358" t="s">
        <v>13558</v>
      </c>
      <c r="L5252" s="362">
        <v>41381</v>
      </c>
      <c r="N5252" s="362">
        <v>41381</v>
      </c>
      <c r="P5252" s="356" t="s">
        <v>13605</v>
      </c>
    </row>
    <row r="5253" spans="1:16" x14ac:dyDescent="0.2">
      <c r="A5253" s="356" t="s">
        <v>12123</v>
      </c>
      <c r="B5253" s="356" t="s">
        <v>22768</v>
      </c>
      <c r="C5253" s="358" t="s">
        <v>12905</v>
      </c>
      <c r="D5253" s="358" t="s">
        <v>13152</v>
      </c>
      <c r="E5253" s="358" t="s">
        <v>22769</v>
      </c>
      <c r="G5253" s="358" t="s">
        <v>12886</v>
      </c>
      <c r="H5253" s="385">
        <v>6.29</v>
      </c>
      <c r="I5253" s="358" t="s">
        <v>12893</v>
      </c>
      <c r="J5253" s="358" t="s">
        <v>12888</v>
      </c>
      <c r="K5253" s="358" t="s">
        <v>13558</v>
      </c>
      <c r="L5253" s="362">
        <v>41451</v>
      </c>
      <c r="N5253" s="362">
        <v>41451</v>
      </c>
      <c r="P5253" s="356" t="s">
        <v>14019</v>
      </c>
    </row>
    <row r="5254" spans="1:16" x14ac:dyDescent="0.2">
      <c r="A5254" s="356" t="s">
        <v>12124</v>
      </c>
      <c r="B5254" s="356" t="s">
        <v>22770</v>
      </c>
      <c r="C5254" s="358" t="s">
        <v>13158</v>
      </c>
      <c r="D5254" s="358" t="s">
        <v>12931</v>
      </c>
      <c r="E5254" s="358" t="s">
        <v>22771</v>
      </c>
      <c r="G5254" s="358" t="s">
        <v>12886</v>
      </c>
      <c r="H5254" s="385">
        <v>10.535</v>
      </c>
      <c r="I5254" s="358" t="s">
        <v>12893</v>
      </c>
      <c r="J5254" s="358" t="s">
        <v>12888</v>
      </c>
      <c r="K5254" s="358" t="s">
        <v>13558</v>
      </c>
      <c r="L5254" s="362">
        <v>41607</v>
      </c>
      <c r="N5254" s="362">
        <v>41607</v>
      </c>
      <c r="P5254" s="356" t="s">
        <v>14019</v>
      </c>
    </row>
    <row r="5255" spans="1:16" x14ac:dyDescent="0.2">
      <c r="A5255" s="356" t="s">
        <v>12125</v>
      </c>
      <c r="B5255" s="356" t="s">
        <v>22772</v>
      </c>
      <c r="C5255" s="358" t="s">
        <v>12965</v>
      </c>
      <c r="D5255" s="358" t="s">
        <v>12966</v>
      </c>
      <c r="E5255" s="358" t="s">
        <v>22773</v>
      </c>
      <c r="G5255" s="358" t="s">
        <v>12886</v>
      </c>
      <c r="H5255" s="385">
        <v>4.58</v>
      </c>
      <c r="I5255" s="358" t="s">
        <v>12893</v>
      </c>
      <c r="J5255" s="358" t="s">
        <v>12888</v>
      </c>
      <c r="K5255" s="358" t="s">
        <v>13558</v>
      </c>
      <c r="L5255" s="362">
        <v>41577</v>
      </c>
      <c r="N5255" s="362">
        <v>41577</v>
      </c>
      <c r="P5255" s="356" t="s">
        <v>13605</v>
      </c>
    </row>
    <row r="5256" spans="1:16" x14ac:dyDescent="0.2">
      <c r="A5256" s="356" t="s">
        <v>12126</v>
      </c>
      <c r="B5256" s="356" t="s">
        <v>22774</v>
      </c>
      <c r="C5256" s="358" t="s">
        <v>12905</v>
      </c>
      <c r="D5256" s="358" t="s">
        <v>12945</v>
      </c>
      <c r="E5256" s="358" t="s">
        <v>22775</v>
      </c>
      <c r="G5256" s="358" t="s">
        <v>12886</v>
      </c>
      <c r="H5256" s="385">
        <v>2.2949999999999999</v>
      </c>
      <c r="I5256" s="358" t="s">
        <v>12893</v>
      </c>
      <c r="J5256" s="358" t="s">
        <v>12888</v>
      </c>
      <c r="K5256" s="358" t="s">
        <v>13558</v>
      </c>
      <c r="L5256" s="362">
        <v>41453</v>
      </c>
      <c r="N5256" s="362">
        <v>41453</v>
      </c>
      <c r="P5256" s="356" t="s">
        <v>14019</v>
      </c>
    </row>
    <row r="5257" spans="1:16" x14ac:dyDescent="0.2">
      <c r="A5257" s="356" t="s">
        <v>12127</v>
      </c>
      <c r="B5257" s="356" t="s">
        <v>22776</v>
      </c>
      <c r="C5257" s="358" t="s">
        <v>13160</v>
      </c>
      <c r="D5257" s="358" t="s">
        <v>12984</v>
      </c>
      <c r="E5257" s="358" t="s">
        <v>22777</v>
      </c>
      <c r="G5257" s="358" t="s">
        <v>12886</v>
      </c>
      <c r="H5257" s="385">
        <v>14</v>
      </c>
      <c r="I5257" s="358" t="s">
        <v>12893</v>
      </c>
      <c r="J5257" s="358" t="s">
        <v>12888</v>
      </c>
      <c r="K5257" s="358" t="s">
        <v>13558</v>
      </c>
      <c r="L5257" s="362">
        <v>41516</v>
      </c>
      <c r="N5257" s="362">
        <v>41516</v>
      </c>
      <c r="P5257" s="356" t="s">
        <v>13605</v>
      </c>
    </row>
    <row r="5258" spans="1:16" x14ac:dyDescent="0.2">
      <c r="A5258" s="356" t="s">
        <v>12128</v>
      </c>
      <c r="B5258" s="356" t="s">
        <v>22778</v>
      </c>
      <c r="C5258" s="358" t="s">
        <v>13653</v>
      </c>
      <c r="D5258" s="358" t="s">
        <v>13027</v>
      </c>
      <c r="E5258" s="358" t="s">
        <v>22779</v>
      </c>
      <c r="G5258" s="358" t="s">
        <v>12886</v>
      </c>
      <c r="H5258" s="385">
        <v>4.59</v>
      </c>
      <c r="I5258" s="358" t="s">
        <v>12893</v>
      </c>
      <c r="J5258" s="358" t="s">
        <v>12888</v>
      </c>
      <c r="K5258" s="358" t="s">
        <v>13558</v>
      </c>
      <c r="L5258" s="362">
        <v>41541</v>
      </c>
      <c r="N5258" s="362">
        <v>41541</v>
      </c>
      <c r="P5258" s="356" t="s">
        <v>14019</v>
      </c>
    </row>
    <row r="5259" spans="1:16" x14ac:dyDescent="0.2">
      <c r="A5259" s="356" t="s">
        <v>12129</v>
      </c>
      <c r="B5259" s="356" t="s">
        <v>22780</v>
      </c>
      <c r="C5259" s="358" t="s">
        <v>12938</v>
      </c>
      <c r="D5259" s="358" t="s">
        <v>12939</v>
      </c>
      <c r="E5259" s="358" t="s">
        <v>22781</v>
      </c>
      <c r="G5259" s="358" t="s">
        <v>12886</v>
      </c>
      <c r="H5259" s="385">
        <v>26.285</v>
      </c>
      <c r="I5259" s="358" t="s">
        <v>12893</v>
      </c>
      <c r="J5259" s="358" t="s">
        <v>12888</v>
      </c>
      <c r="K5259" s="358" t="s">
        <v>13558</v>
      </c>
      <c r="L5259" s="362">
        <v>41543</v>
      </c>
      <c r="N5259" s="362">
        <v>41543</v>
      </c>
      <c r="P5259" s="356" t="s">
        <v>13605</v>
      </c>
    </row>
    <row r="5260" spans="1:16" x14ac:dyDescent="0.2">
      <c r="A5260" s="356" t="s">
        <v>12130</v>
      </c>
      <c r="B5260" s="356" t="s">
        <v>22782</v>
      </c>
      <c r="C5260" s="358" t="s">
        <v>13082</v>
      </c>
      <c r="D5260" s="358" t="s">
        <v>12919</v>
      </c>
      <c r="E5260" s="358" t="s">
        <v>22783</v>
      </c>
      <c r="G5260" s="358" t="s">
        <v>12886</v>
      </c>
      <c r="H5260" s="385">
        <v>8.6</v>
      </c>
      <c r="I5260" s="358" t="s">
        <v>12893</v>
      </c>
      <c r="J5260" s="358" t="s">
        <v>12888</v>
      </c>
      <c r="K5260" s="358" t="s">
        <v>13558</v>
      </c>
      <c r="L5260" s="362">
        <v>41570</v>
      </c>
      <c r="N5260" s="362">
        <v>41570</v>
      </c>
      <c r="P5260" s="356" t="s">
        <v>13605</v>
      </c>
    </row>
    <row r="5261" spans="1:16" x14ac:dyDescent="0.2">
      <c r="A5261" s="356" t="s">
        <v>12131</v>
      </c>
      <c r="B5261" s="356" t="s">
        <v>22784</v>
      </c>
      <c r="C5261" s="358" t="s">
        <v>12983</v>
      </c>
      <c r="D5261" s="358" t="s">
        <v>12984</v>
      </c>
      <c r="E5261" s="358" t="s">
        <v>14867</v>
      </c>
      <c r="G5261" s="358" t="s">
        <v>12886</v>
      </c>
      <c r="H5261" s="385">
        <v>8.5</v>
      </c>
      <c r="I5261" s="358" t="s">
        <v>12893</v>
      </c>
      <c r="J5261" s="358" t="s">
        <v>12888</v>
      </c>
      <c r="K5261" s="358" t="s">
        <v>13558</v>
      </c>
      <c r="L5261" s="362">
        <v>41603</v>
      </c>
      <c r="N5261" s="362">
        <v>41603</v>
      </c>
      <c r="P5261" s="356" t="s">
        <v>13605</v>
      </c>
    </row>
    <row r="5262" spans="1:16" x14ac:dyDescent="0.2">
      <c r="A5262" s="356" t="s">
        <v>12132</v>
      </c>
      <c r="B5262" s="356" t="s">
        <v>22785</v>
      </c>
      <c r="C5262" s="358" t="s">
        <v>12905</v>
      </c>
      <c r="D5262" s="358" t="s">
        <v>12945</v>
      </c>
      <c r="E5262" s="358" t="s">
        <v>22786</v>
      </c>
      <c r="G5262" s="358" t="s">
        <v>12886</v>
      </c>
      <c r="H5262" s="385">
        <v>6.12</v>
      </c>
      <c r="I5262" s="358" t="s">
        <v>12893</v>
      </c>
      <c r="J5262" s="358" t="s">
        <v>12888</v>
      </c>
      <c r="K5262" s="358" t="s">
        <v>13558</v>
      </c>
      <c r="L5262" s="362">
        <v>41576</v>
      </c>
      <c r="N5262" s="362">
        <v>41576</v>
      </c>
      <c r="P5262" s="356" t="s">
        <v>14019</v>
      </c>
    </row>
    <row r="5263" spans="1:16" x14ac:dyDescent="0.2">
      <c r="A5263" s="356" t="s">
        <v>12133</v>
      </c>
      <c r="B5263" s="356" t="s">
        <v>22787</v>
      </c>
      <c r="C5263" s="358" t="s">
        <v>13732</v>
      </c>
      <c r="D5263" s="358" t="s">
        <v>13733</v>
      </c>
      <c r="E5263" s="358" t="s">
        <v>22788</v>
      </c>
      <c r="G5263" s="358" t="s">
        <v>12886</v>
      </c>
      <c r="H5263" s="385">
        <v>7.05</v>
      </c>
      <c r="I5263" s="358" t="s">
        <v>12893</v>
      </c>
      <c r="J5263" s="358" t="s">
        <v>12888</v>
      </c>
      <c r="K5263" s="358" t="s">
        <v>13558</v>
      </c>
      <c r="L5263" s="362">
        <v>41577</v>
      </c>
      <c r="N5263" s="362">
        <v>41577</v>
      </c>
      <c r="P5263" s="356" t="s">
        <v>13605</v>
      </c>
    </row>
    <row r="5264" spans="1:16" x14ac:dyDescent="0.2">
      <c r="A5264" s="356" t="s">
        <v>12134</v>
      </c>
      <c r="B5264" s="356" t="s">
        <v>22789</v>
      </c>
      <c r="C5264" s="358" t="s">
        <v>12905</v>
      </c>
      <c r="D5264" s="358" t="s">
        <v>12906</v>
      </c>
      <c r="E5264" s="358" t="s">
        <v>22790</v>
      </c>
      <c r="G5264" s="358" t="s">
        <v>12886</v>
      </c>
      <c r="H5264" s="385">
        <v>5.88</v>
      </c>
      <c r="I5264" s="358" t="s">
        <v>12893</v>
      </c>
      <c r="J5264" s="358" t="s">
        <v>12888</v>
      </c>
      <c r="K5264" s="358" t="s">
        <v>13558</v>
      </c>
      <c r="L5264" s="362">
        <v>41600</v>
      </c>
      <c r="N5264" s="362">
        <v>41600</v>
      </c>
      <c r="P5264" s="356" t="s">
        <v>14019</v>
      </c>
    </row>
    <row r="5265" spans="1:16" x14ac:dyDescent="0.2">
      <c r="A5265" s="356" t="s">
        <v>12135</v>
      </c>
      <c r="B5265" s="356" t="s">
        <v>22791</v>
      </c>
      <c r="C5265" s="358" t="s">
        <v>13286</v>
      </c>
      <c r="D5265" s="358" t="s">
        <v>12910</v>
      </c>
      <c r="E5265" s="358" t="s">
        <v>22792</v>
      </c>
      <c r="G5265" s="358" t="s">
        <v>12886</v>
      </c>
      <c r="H5265" s="385">
        <v>7.35</v>
      </c>
      <c r="I5265" s="358" t="s">
        <v>12893</v>
      </c>
      <c r="J5265" s="358" t="s">
        <v>12888</v>
      </c>
      <c r="K5265" s="358" t="s">
        <v>13558</v>
      </c>
      <c r="L5265" s="362">
        <v>41578</v>
      </c>
      <c r="N5265" s="362">
        <v>41578</v>
      </c>
      <c r="P5265" s="356" t="s">
        <v>13605</v>
      </c>
    </row>
    <row r="5266" spans="1:16" x14ac:dyDescent="0.2">
      <c r="A5266" s="356" t="s">
        <v>12136</v>
      </c>
      <c r="B5266" s="356" t="s">
        <v>22793</v>
      </c>
      <c r="C5266" s="358" t="s">
        <v>14889</v>
      </c>
      <c r="D5266" s="358" t="s">
        <v>12976</v>
      </c>
      <c r="E5266" s="358" t="s">
        <v>22794</v>
      </c>
      <c r="G5266" s="358" t="s">
        <v>12886</v>
      </c>
      <c r="H5266" s="385">
        <v>10.29</v>
      </c>
      <c r="I5266" s="358" t="s">
        <v>12893</v>
      </c>
      <c r="J5266" s="358" t="s">
        <v>12888</v>
      </c>
      <c r="K5266" s="358" t="s">
        <v>13558</v>
      </c>
      <c r="L5266" s="362">
        <v>41578</v>
      </c>
      <c r="N5266" s="362">
        <v>41578</v>
      </c>
      <c r="P5266" s="356" t="s">
        <v>13605</v>
      </c>
    </row>
    <row r="5267" spans="1:16" x14ac:dyDescent="0.2">
      <c r="A5267" s="356" t="s">
        <v>12137</v>
      </c>
      <c r="B5267" s="356" t="s">
        <v>22795</v>
      </c>
      <c r="C5267" s="358" t="s">
        <v>12883</v>
      </c>
      <c r="D5267" s="358" t="s">
        <v>12884</v>
      </c>
      <c r="E5267" s="358" t="s">
        <v>22796</v>
      </c>
      <c r="G5267" s="358" t="s">
        <v>12886</v>
      </c>
      <c r="H5267" s="385">
        <v>7.35</v>
      </c>
      <c r="I5267" s="358" t="s">
        <v>12893</v>
      </c>
      <c r="J5267" s="358" t="s">
        <v>12888</v>
      </c>
      <c r="K5267" s="358" t="s">
        <v>13558</v>
      </c>
      <c r="L5267" s="362">
        <v>41578</v>
      </c>
      <c r="N5267" s="362">
        <v>41578</v>
      </c>
      <c r="P5267" s="356" t="s">
        <v>13605</v>
      </c>
    </row>
    <row r="5268" spans="1:16" x14ac:dyDescent="0.2">
      <c r="A5268" s="356" t="s">
        <v>12138</v>
      </c>
      <c r="B5268" s="356" t="s">
        <v>22797</v>
      </c>
      <c r="C5268" s="358" t="s">
        <v>12883</v>
      </c>
      <c r="D5268" s="358" t="s">
        <v>12884</v>
      </c>
      <c r="E5268" s="358" t="s">
        <v>22742</v>
      </c>
      <c r="G5268" s="358" t="s">
        <v>12886</v>
      </c>
      <c r="H5268" s="385">
        <v>6.75</v>
      </c>
      <c r="I5268" s="358" t="s">
        <v>12893</v>
      </c>
      <c r="J5268" s="358" t="s">
        <v>12888</v>
      </c>
      <c r="K5268" s="358" t="s">
        <v>13558</v>
      </c>
      <c r="L5268" s="362">
        <v>41472</v>
      </c>
      <c r="N5268" s="362">
        <v>41472</v>
      </c>
      <c r="P5268" s="356" t="s">
        <v>14019</v>
      </c>
    </row>
    <row r="5269" spans="1:16" x14ac:dyDescent="0.2">
      <c r="A5269" s="356" t="s">
        <v>12139</v>
      </c>
      <c r="B5269" s="356" t="s">
        <v>22798</v>
      </c>
      <c r="C5269" s="358" t="s">
        <v>13310</v>
      </c>
      <c r="D5269" s="358" t="s">
        <v>12910</v>
      </c>
      <c r="E5269" s="358" t="s">
        <v>18626</v>
      </c>
      <c r="G5269" s="358" t="s">
        <v>12886</v>
      </c>
      <c r="H5269" s="385">
        <v>7.65</v>
      </c>
      <c r="I5269" s="358" t="s">
        <v>12893</v>
      </c>
      <c r="J5269" s="358" t="s">
        <v>12888</v>
      </c>
      <c r="K5269" s="358" t="s">
        <v>13558</v>
      </c>
      <c r="L5269" s="362">
        <v>41565</v>
      </c>
      <c r="N5269" s="362">
        <v>41565</v>
      </c>
      <c r="P5269" s="356" t="s">
        <v>14019</v>
      </c>
    </row>
    <row r="5270" spans="1:16" x14ac:dyDescent="0.2">
      <c r="A5270" s="356" t="s">
        <v>12140</v>
      </c>
      <c r="B5270" s="356" t="s">
        <v>22799</v>
      </c>
      <c r="C5270" s="358" t="s">
        <v>12989</v>
      </c>
      <c r="D5270" s="358" t="s">
        <v>12910</v>
      </c>
      <c r="E5270" s="358" t="s">
        <v>22800</v>
      </c>
      <c r="G5270" s="358" t="s">
        <v>12886</v>
      </c>
      <c r="H5270" s="385">
        <v>13</v>
      </c>
      <c r="I5270" s="358" t="s">
        <v>12893</v>
      </c>
      <c r="J5270" s="358" t="s">
        <v>12888</v>
      </c>
      <c r="K5270" s="358" t="s">
        <v>13558</v>
      </c>
      <c r="L5270" s="362">
        <v>41697</v>
      </c>
      <c r="N5270" s="362">
        <v>41697</v>
      </c>
      <c r="P5270" s="356" t="s">
        <v>13605</v>
      </c>
    </row>
    <row r="5271" spans="1:16" x14ac:dyDescent="0.2">
      <c r="A5271" s="356" t="s">
        <v>12141</v>
      </c>
      <c r="B5271" s="356" t="s">
        <v>22801</v>
      </c>
      <c r="C5271" s="358" t="s">
        <v>13599</v>
      </c>
      <c r="D5271" s="358" t="s">
        <v>12931</v>
      </c>
      <c r="E5271" s="358" t="s">
        <v>22802</v>
      </c>
      <c r="G5271" s="358" t="s">
        <v>12886</v>
      </c>
      <c r="H5271" s="385">
        <v>9.8000000000000007</v>
      </c>
      <c r="I5271" s="358" t="s">
        <v>12893</v>
      </c>
      <c r="J5271" s="358" t="s">
        <v>12888</v>
      </c>
      <c r="K5271" s="358" t="s">
        <v>13558</v>
      </c>
      <c r="L5271" s="362">
        <v>41649</v>
      </c>
      <c r="N5271" s="362">
        <v>41649</v>
      </c>
      <c r="P5271" s="356" t="s">
        <v>13605</v>
      </c>
    </row>
    <row r="5272" spans="1:16" x14ac:dyDescent="0.2">
      <c r="A5272" s="356" t="s">
        <v>12142</v>
      </c>
      <c r="B5272" s="356" t="s">
        <v>22803</v>
      </c>
      <c r="C5272" s="358" t="s">
        <v>13618</v>
      </c>
      <c r="D5272" s="358" t="s">
        <v>12931</v>
      </c>
      <c r="E5272" s="358" t="s">
        <v>22804</v>
      </c>
      <c r="G5272" s="358" t="s">
        <v>12886</v>
      </c>
      <c r="H5272" s="385">
        <v>7.6</v>
      </c>
      <c r="I5272" s="358" t="s">
        <v>12893</v>
      </c>
      <c r="J5272" s="358" t="s">
        <v>12888</v>
      </c>
      <c r="K5272" s="358" t="s">
        <v>13558</v>
      </c>
      <c r="L5272" s="362">
        <v>41577</v>
      </c>
      <c r="N5272" s="362">
        <v>41577</v>
      </c>
      <c r="P5272" s="356" t="s">
        <v>14019</v>
      </c>
    </row>
    <row r="5273" spans="1:16" x14ac:dyDescent="0.2">
      <c r="A5273" s="356" t="s">
        <v>12143</v>
      </c>
      <c r="B5273" s="356" t="s">
        <v>22805</v>
      </c>
      <c r="C5273" s="358" t="s">
        <v>13560</v>
      </c>
      <c r="D5273" s="358" t="s">
        <v>12916</v>
      </c>
      <c r="E5273" s="358" t="s">
        <v>20200</v>
      </c>
      <c r="G5273" s="358" t="s">
        <v>12886</v>
      </c>
      <c r="H5273" s="385">
        <v>9.5</v>
      </c>
      <c r="I5273" s="358" t="s">
        <v>12893</v>
      </c>
      <c r="J5273" s="358" t="s">
        <v>12888</v>
      </c>
      <c r="K5273" s="358" t="s">
        <v>13558</v>
      </c>
      <c r="L5273" s="362">
        <v>41593</v>
      </c>
      <c r="N5273" s="362">
        <v>41593</v>
      </c>
      <c r="P5273" s="356" t="s">
        <v>14019</v>
      </c>
    </row>
    <row r="5274" spans="1:16" x14ac:dyDescent="0.2">
      <c r="A5274" s="356" t="s">
        <v>12144</v>
      </c>
      <c r="B5274" s="356" t="s">
        <v>22806</v>
      </c>
      <c r="C5274" s="358" t="s">
        <v>13105</v>
      </c>
      <c r="D5274" s="358" t="s">
        <v>13106</v>
      </c>
      <c r="E5274" s="358" t="s">
        <v>22807</v>
      </c>
      <c r="G5274" s="358" t="s">
        <v>12886</v>
      </c>
      <c r="H5274" s="385">
        <v>5.4</v>
      </c>
      <c r="I5274" s="358" t="s">
        <v>12893</v>
      </c>
      <c r="J5274" s="358" t="s">
        <v>12888</v>
      </c>
      <c r="K5274" s="358" t="s">
        <v>13558</v>
      </c>
      <c r="L5274" s="362">
        <v>41608</v>
      </c>
      <c r="N5274" s="362">
        <v>41608</v>
      </c>
      <c r="P5274" s="356" t="s">
        <v>14019</v>
      </c>
    </row>
    <row r="5275" spans="1:16" x14ac:dyDescent="0.2">
      <c r="A5275" s="356" t="s">
        <v>12145</v>
      </c>
      <c r="B5275" s="356" t="s">
        <v>22808</v>
      </c>
      <c r="C5275" s="358" t="s">
        <v>12905</v>
      </c>
      <c r="D5275" s="358" t="s">
        <v>12951</v>
      </c>
      <c r="E5275" s="358" t="s">
        <v>22809</v>
      </c>
      <c r="G5275" s="358" t="s">
        <v>12886</v>
      </c>
      <c r="H5275" s="385">
        <v>6</v>
      </c>
      <c r="I5275" s="358" t="s">
        <v>12893</v>
      </c>
      <c r="J5275" s="358" t="s">
        <v>12888</v>
      </c>
      <c r="K5275" s="358" t="s">
        <v>13558</v>
      </c>
      <c r="L5275" s="362">
        <v>41597</v>
      </c>
      <c r="N5275" s="362">
        <v>41597</v>
      </c>
      <c r="P5275" s="356" t="s">
        <v>14019</v>
      </c>
    </row>
    <row r="5276" spans="1:16" x14ac:dyDescent="0.2">
      <c r="A5276" s="356" t="s">
        <v>12146</v>
      </c>
      <c r="B5276" s="356" t="s">
        <v>22810</v>
      </c>
      <c r="C5276" s="358" t="s">
        <v>13618</v>
      </c>
      <c r="D5276" s="358" t="s">
        <v>12931</v>
      </c>
      <c r="E5276" s="358" t="s">
        <v>22811</v>
      </c>
      <c r="G5276" s="358" t="s">
        <v>12886</v>
      </c>
      <c r="H5276" s="385">
        <v>5.46</v>
      </c>
      <c r="I5276" s="358" t="s">
        <v>12893</v>
      </c>
      <c r="J5276" s="358" t="s">
        <v>12888</v>
      </c>
      <c r="K5276" s="358" t="s">
        <v>13558</v>
      </c>
      <c r="L5276" s="362">
        <v>41583</v>
      </c>
      <c r="N5276" s="362">
        <v>41583</v>
      </c>
      <c r="P5276" s="356" t="s">
        <v>14019</v>
      </c>
    </row>
    <row r="5277" spans="1:16" x14ac:dyDescent="0.2">
      <c r="A5277" s="356" t="s">
        <v>12147</v>
      </c>
      <c r="B5277" s="356" t="s">
        <v>22812</v>
      </c>
      <c r="C5277" s="358" t="s">
        <v>13527</v>
      </c>
      <c r="D5277" s="358" t="s">
        <v>12973</v>
      </c>
      <c r="E5277" s="358" t="s">
        <v>22813</v>
      </c>
      <c r="G5277" s="358" t="s">
        <v>12886</v>
      </c>
      <c r="H5277" s="385">
        <v>6</v>
      </c>
      <c r="I5277" s="358" t="s">
        <v>12893</v>
      </c>
      <c r="J5277" s="358" t="s">
        <v>12888</v>
      </c>
      <c r="K5277" s="358" t="s">
        <v>13558</v>
      </c>
      <c r="L5277" s="362">
        <v>41607</v>
      </c>
      <c r="N5277" s="362">
        <v>41607</v>
      </c>
      <c r="P5277" s="356" t="s">
        <v>14019</v>
      </c>
    </row>
    <row r="5278" spans="1:16" x14ac:dyDescent="0.2">
      <c r="A5278" s="356" t="s">
        <v>12148</v>
      </c>
      <c r="B5278" s="356" t="s">
        <v>22814</v>
      </c>
      <c r="C5278" s="358" t="s">
        <v>13339</v>
      </c>
      <c r="D5278" s="358" t="s">
        <v>12984</v>
      </c>
      <c r="E5278" s="358" t="s">
        <v>22815</v>
      </c>
      <c r="G5278" s="358" t="s">
        <v>12886</v>
      </c>
      <c r="H5278" s="385">
        <v>6</v>
      </c>
      <c r="I5278" s="358" t="s">
        <v>12893</v>
      </c>
      <c r="J5278" s="358" t="s">
        <v>12888</v>
      </c>
      <c r="K5278" s="358" t="s">
        <v>13558</v>
      </c>
      <c r="L5278" s="362">
        <v>41621</v>
      </c>
      <c r="N5278" s="362">
        <v>41621</v>
      </c>
      <c r="P5278" s="356" t="s">
        <v>13605</v>
      </c>
    </row>
    <row r="5279" spans="1:16" x14ac:dyDescent="0.2">
      <c r="A5279" s="356" t="s">
        <v>12149</v>
      </c>
      <c r="B5279" s="356" t="s">
        <v>22816</v>
      </c>
      <c r="C5279" s="358" t="s">
        <v>13344</v>
      </c>
      <c r="D5279" s="358" t="s">
        <v>12931</v>
      </c>
      <c r="E5279" s="358" t="s">
        <v>22817</v>
      </c>
      <c r="G5279" s="358" t="s">
        <v>12886</v>
      </c>
      <c r="H5279" s="385">
        <v>7.2</v>
      </c>
      <c r="I5279" s="358" t="s">
        <v>12893</v>
      </c>
      <c r="J5279" s="358" t="s">
        <v>12888</v>
      </c>
      <c r="K5279" s="358" t="s">
        <v>13558</v>
      </c>
      <c r="L5279" s="362">
        <v>41571</v>
      </c>
      <c r="N5279" s="362">
        <v>41571</v>
      </c>
      <c r="P5279" s="356" t="s">
        <v>14019</v>
      </c>
    </row>
    <row r="5280" spans="1:16" x14ac:dyDescent="0.2">
      <c r="A5280" s="356" t="s">
        <v>12150</v>
      </c>
      <c r="B5280" s="356" t="s">
        <v>22818</v>
      </c>
      <c r="C5280" s="358" t="s">
        <v>12962</v>
      </c>
      <c r="D5280" s="358" t="s">
        <v>12963</v>
      </c>
      <c r="E5280" s="358" t="s">
        <v>19132</v>
      </c>
      <c r="G5280" s="358" t="s">
        <v>12886</v>
      </c>
      <c r="H5280" s="385">
        <v>2.6</v>
      </c>
      <c r="I5280" s="358" t="s">
        <v>12893</v>
      </c>
      <c r="J5280" s="358" t="s">
        <v>12888</v>
      </c>
      <c r="K5280" s="358" t="s">
        <v>13558</v>
      </c>
      <c r="L5280" s="362">
        <v>41607</v>
      </c>
      <c r="N5280" s="362">
        <v>41607</v>
      </c>
      <c r="P5280" s="356" t="s">
        <v>14019</v>
      </c>
    </row>
    <row r="5281" spans="1:16" x14ac:dyDescent="0.2">
      <c r="A5281" s="356" t="s">
        <v>12151</v>
      </c>
      <c r="B5281" s="356" t="s">
        <v>22819</v>
      </c>
      <c r="C5281" s="358" t="s">
        <v>12905</v>
      </c>
      <c r="D5281" s="358" t="s">
        <v>12987</v>
      </c>
      <c r="E5281" s="358" t="s">
        <v>22820</v>
      </c>
      <c r="G5281" s="358" t="s">
        <v>12886</v>
      </c>
      <c r="H5281" s="385">
        <v>5.0999999999999996</v>
      </c>
      <c r="I5281" s="358" t="s">
        <v>12893</v>
      </c>
      <c r="J5281" s="358" t="s">
        <v>12888</v>
      </c>
      <c r="K5281" s="358" t="s">
        <v>13558</v>
      </c>
      <c r="L5281" s="362">
        <v>41622</v>
      </c>
      <c r="N5281" s="362">
        <v>41622</v>
      </c>
      <c r="P5281" s="356" t="s">
        <v>14019</v>
      </c>
    </row>
    <row r="5282" spans="1:16" x14ac:dyDescent="0.2">
      <c r="A5282" s="356" t="s">
        <v>12152</v>
      </c>
      <c r="B5282" s="356" t="s">
        <v>22821</v>
      </c>
      <c r="C5282" s="358" t="s">
        <v>13612</v>
      </c>
      <c r="D5282" s="358" t="s">
        <v>13613</v>
      </c>
      <c r="E5282" s="358" t="s">
        <v>22822</v>
      </c>
      <c r="G5282" s="358" t="s">
        <v>12886</v>
      </c>
      <c r="H5282" s="385">
        <v>5.39</v>
      </c>
      <c r="I5282" s="358" t="s">
        <v>12893</v>
      </c>
      <c r="J5282" s="358" t="s">
        <v>12888</v>
      </c>
      <c r="K5282" s="358" t="s">
        <v>13558</v>
      </c>
      <c r="L5282" s="362">
        <v>41607</v>
      </c>
      <c r="N5282" s="362">
        <v>41607</v>
      </c>
      <c r="P5282" s="356" t="s">
        <v>13605</v>
      </c>
    </row>
    <row r="5283" spans="1:16" x14ac:dyDescent="0.2">
      <c r="A5283" s="356" t="s">
        <v>12153</v>
      </c>
      <c r="B5283" s="356" t="s">
        <v>22823</v>
      </c>
      <c r="C5283" s="358" t="s">
        <v>13871</v>
      </c>
      <c r="D5283" s="358" t="s">
        <v>12984</v>
      </c>
      <c r="E5283" s="358" t="s">
        <v>22824</v>
      </c>
      <c r="G5283" s="358" t="s">
        <v>12886</v>
      </c>
      <c r="H5283" s="385">
        <v>5</v>
      </c>
      <c r="I5283" s="358" t="s">
        <v>12893</v>
      </c>
      <c r="J5283" s="358" t="s">
        <v>12888</v>
      </c>
      <c r="K5283" s="358" t="s">
        <v>13558</v>
      </c>
      <c r="L5283" s="362">
        <v>41618</v>
      </c>
      <c r="N5283" s="362">
        <v>41618</v>
      </c>
      <c r="P5283" s="356" t="s">
        <v>14019</v>
      </c>
    </row>
    <row r="5284" spans="1:16" x14ac:dyDescent="0.2">
      <c r="A5284" s="356" t="s">
        <v>12154</v>
      </c>
      <c r="B5284" s="356" t="s">
        <v>22825</v>
      </c>
      <c r="C5284" s="358" t="s">
        <v>12972</v>
      </c>
      <c r="D5284" s="358" t="s">
        <v>12973</v>
      </c>
      <c r="E5284" s="358" t="s">
        <v>15617</v>
      </c>
      <c r="G5284" s="358" t="s">
        <v>12886</v>
      </c>
      <c r="H5284" s="385">
        <v>13</v>
      </c>
      <c r="I5284" s="358" t="s">
        <v>12893</v>
      </c>
      <c r="J5284" s="358" t="s">
        <v>12888</v>
      </c>
      <c r="K5284" s="358" t="s">
        <v>13558</v>
      </c>
      <c r="L5284" s="362">
        <v>41607</v>
      </c>
      <c r="N5284" s="362">
        <v>41607</v>
      </c>
      <c r="P5284" s="356" t="s">
        <v>13605</v>
      </c>
    </row>
    <row r="5285" spans="1:16" x14ac:dyDescent="0.2">
      <c r="A5285" s="356" t="s">
        <v>12155</v>
      </c>
      <c r="B5285" s="356" t="s">
        <v>22826</v>
      </c>
      <c r="C5285" s="358" t="s">
        <v>14157</v>
      </c>
      <c r="D5285" s="358" t="s">
        <v>12931</v>
      </c>
      <c r="E5285" s="358" t="s">
        <v>22827</v>
      </c>
      <c r="G5285" s="358" t="s">
        <v>12886</v>
      </c>
      <c r="H5285" s="385">
        <v>6.5</v>
      </c>
      <c r="I5285" s="358" t="s">
        <v>12893</v>
      </c>
      <c r="J5285" s="358" t="s">
        <v>12888</v>
      </c>
      <c r="K5285" s="358" t="s">
        <v>13558</v>
      </c>
      <c r="L5285" s="362">
        <v>41624</v>
      </c>
      <c r="N5285" s="362">
        <v>41624</v>
      </c>
      <c r="P5285" s="356" t="s">
        <v>14019</v>
      </c>
    </row>
    <row r="5286" spans="1:16" x14ac:dyDescent="0.2">
      <c r="A5286" s="356" t="s">
        <v>12156</v>
      </c>
      <c r="B5286" s="356" t="s">
        <v>22828</v>
      </c>
      <c r="C5286" s="358" t="s">
        <v>13612</v>
      </c>
      <c r="D5286" s="358" t="s">
        <v>13613</v>
      </c>
      <c r="E5286" s="358" t="s">
        <v>18451</v>
      </c>
      <c r="G5286" s="358" t="s">
        <v>12886</v>
      </c>
      <c r="H5286" s="385">
        <v>9.5</v>
      </c>
      <c r="I5286" s="358" t="s">
        <v>12893</v>
      </c>
      <c r="J5286" s="358" t="s">
        <v>12888</v>
      </c>
      <c r="K5286" s="358" t="s">
        <v>13558</v>
      </c>
      <c r="L5286" s="362">
        <v>41626</v>
      </c>
      <c r="N5286" s="362">
        <v>41626</v>
      </c>
      <c r="P5286" s="356" t="s">
        <v>13605</v>
      </c>
    </row>
    <row r="5287" spans="1:16" x14ac:dyDescent="0.2">
      <c r="A5287" s="356" t="s">
        <v>12157</v>
      </c>
      <c r="B5287" s="356" t="s">
        <v>22829</v>
      </c>
      <c r="C5287" s="358" t="s">
        <v>12972</v>
      </c>
      <c r="D5287" s="358" t="s">
        <v>12973</v>
      </c>
      <c r="E5287" s="358" t="s">
        <v>18570</v>
      </c>
      <c r="G5287" s="358" t="s">
        <v>12886</v>
      </c>
      <c r="H5287" s="385">
        <v>11.1</v>
      </c>
      <c r="I5287" s="358" t="s">
        <v>12893</v>
      </c>
      <c r="J5287" s="358" t="s">
        <v>12888</v>
      </c>
      <c r="K5287" s="358" t="s">
        <v>13558</v>
      </c>
      <c r="L5287" s="362">
        <v>41578</v>
      </c>
      <c r="N5287" s="362">
        <v>41578</v>
      </c>
      <c r="P5287" s="356" t="s">
        <v>14019</v>
      </c>
    </row>
    <row r="5288" spans="1:16" x14ac:dyDescent="0.2">
      <c r="A5288" s="356" t="s">
        <v>12158</v>
      </c>
      <c r="B5288" s="356" t="s">
        <v>22830</v>
      </c>
      <c r="C5288" s="358" t="s">
        <v>12926</v>
      </c>
      <c r="D5288" s="358" t="s">
        <v>12927</v>
      </c>
      <c r="E5288" s="358" t="s">
        <v>22831</v>
      </c>
      <c r="G5288" s="358" t="s">
        <v>12886</v>
      </c>
      <c r="H5288" s="385">
        <v>7.3</v>
      </c>
      <c r="I5288" s="358" t="s">
        <v>12893</v>
      </c>
      <c r="J5288" s="358" t="s">
        <v>12888</v>
      </c>
      <c r="K5288" s="358" t="s">
        <v>13558</v>
      </c>
      <c r="L5288" s="362">
        <v>41663</v>
      </c>
      <c r="N5288" s="362">
        <v>41663</v>
      </c>
      <c r="P5288" s="356" t="s">
        <v>14019</v>
      </c>
    </row>
    <row r="5289" spans="1:16" x14ac:dyDescent="0.2">
      <c r="A5289" s="356" t="s">
        <v>12159</v>
      </c>
      <c r="B5289" s="356" t="s">
        <v>22832</v>
      </c>
      <c r="C5289" s="358" t="s">
        <v>12938</v>
      </c>
      <c r="D5289" s="358" t="s">
        <v>12939</v>
      </c>
      <c r="E5289" s="358" t="s">
        <v>22833</v>
      </c>
      <c r="G5289" s="358" t="s">
        <v>12886</v>
      </c>
      <c r="H5289" s="385">
        <v>10.5</v>
      </c>
      <c r="I5289" s="358" t="s">
        <v>12893</v>
      </c>
      <c r="J5289" s="358" t="s">
        <v>12888</v>
      </c>
      <c r="K5289" s="358" t="s">
        <v>13558</v>
      </c>
      <c r="L5289" s="362">
        <v>41622</v>
      </c>
      <c r="N5289" s="362">
        <v>41622</v>
      </c>
      <c r="P5289" s="356" t="s">
        <v>14019</v>
      </c>
    </row>
    <row r="5290" spans="1:16" x14ac:dyDescent="0.2">
      <c r="A5290" s="356" t="s">
        <v>12160</v>
      </c>
      <c r="B5290" s="356" t="s">
        <v>22834</v>
      </c>
      <c r="C5290" s="358" t="s">
        <v>13516</v>
      </c>
      <c r="D5290" s="358" t="s">
        <v>12997</v>
      </c>
      <c r="E5290" s="358" t="s">
        <v>22835</v>
      </c>
      <c r="G5290" s="358" t="s">
        <v>12886</v>
      </c>
      <c r="H5290" s="385">
        <v>5.2320000000000002</v>
      </c>
      <c r="I5290" s="358" t="s">
        <v>12893</v>
      </c>
      <c r="J5290" s="358" t="s">
        <v>12888</v>
      </c>
      <c r="K5290" s="358" t="s">
        <v>13558</v>
      </c>
      <c r="L5290" s="362">
        <v>41622</v>
      </c>
      <c r="N5290" s="362">
        <v>41622</v>
      </c>
      <c r="P5290" s="356" t="s">
        <v>13605</v>
      </c>
    </row>
    <row r="5291" spans="1:16" x14ac:dyDescent="0.2">
      <c r="A5291" s="356" t="s">
        <v>12161</v>
      </c>
      <c r="B5291" s="356" t="s">
        <v>22836</v>
      </c>
      <c r="C5291" s="358" t="s">
        <v>12953</v>
      </c>
      <c r="D5291" s="358" t="s">
        <v>12931</v>
      </c>
      <c r="E5291" s="358" t="s">
        <v>22837</v>
      </c>
      <c r="G5291" s="358" t="s">
        <v>12886</v>
      </c>
      <c r="H5291" s="385">
        <v>10.97</v>
      </c>
      <c r="I5291" s="358" t="s">
        <v>12893</v>
      </c>
      <c r="J5291" s="358" t="s">
        <v>12888</v>
      </c>
      <c r="K5291" s="358" t="s">
        <v>13558</v>
      </c>
      <c r="L5291" s="362">
        <v>41607</v>
      </c>
      <c r="N5291" s="362">
        <v>41607</v>
      </c>
      <c r="P5291" s="356" t="s">
        <v>14019</v>
      </c>
    </row>
    <row r="5292" spans="1:16" x14ac:dyDescent="0.2">
      <c r="A5292" s="356" t="s">
        <v>12162</v>
      </c>
      <c r="B5292" s="356" t="s">
        <v>22838</v>
      </c>
      <c r="C5292" s="358" t="s">
        <v>13242</v>
      </c>
      <c r="D5292" s="358" t="s">
        <v>12976</v>
      </c>
      <c r="E5292" s="358" t="s">
        <v>22839</v>
      </c>
      <c r="G5292" s="358" t="s">
        <v>12886</v>
      </c>
      <c r="H5292" s="385">
        <v>1173</v>
      </c>
      <c r="I5292" s="358" t="s">
        <v>12887</v>
      </c>
      <c r="J5292" s="358" t="s">
        <v>12908</v>
      </c>
      <c r="K5292" s="358" t="s">
        <v>13558</v>
      </c>
      <c r="L5292" s="362">
        <v>41656</v>
      </c>
      <c r="N5292" s="362">
        <v>41656</v>
      </c>
      <c r="P5292" s="356" t="s">
        <v>13318</v>
      </c>
    </row>
    <row r="5293" spans="1:16" x14ac:dyDescent="0.2">
      <c r="A5293" s="356" t="s">
        <v>12163</v>
      </c>
      <c r="B5293" s="356" t="s">
        <v>22840</v>
      </c>
      <c r="C5293" s="358" t="s">
        <v>13242</v>
      </c>
      <c r="D5293" s="358" t="s">
        <v>12976</v>
      </c>
      <c r="E5293" s="358" t="s">
        <v>22839</v>
      </c>
      <c r="G5293" s="358" t="s">
        <v>12886</v>
      </c>
      <c r="H5293" s="385">
        <v>1173</v>
      </c>
      <c r="I5293" s="358" t="s">
        <v>12887</v>
      </c>
      <c r="J5293" s="358" t="s">
        <v>12908</v>
      </c>
      <c r="K5293" s="358" t="s">
        <v>13558</v>
      </c>
      <c r="L5293" s="362">
        <v>41656</v>
      </c>
      <c r="N5293" s="362">
        <v>41656</v>
      </c>
      <c r="P5293" s="356" t="s">
        <v>13318</v>
      </c>
    </row>
    <row r="5294" spans="1:16" x14ac:dyDescent="0.2">
      <c r="A5294" s="356" t="s">
        <v>12164</v>
      </c>
      <c r="B5294" s="356" t="s">
        <v>22841</v>
      </c>
      <c r="C5294" s="358" t="s">
        <v>13621</v>
      </c>
      <c r="D5294" s="358" t="s">
        <v>12960</v>
      </c>
      <c r="E5294" s="358" t="s">
        <v>22842</v>
      </c>
      <c r="G5294" s="358" t="s">
        <v>12886</v>
      </c>
      <c r="H5294" s="385">
        <v>11.55</v>
      </c>
      <c r="I5294" s="358" t="s">
        <v>12893</v>
      </c>
      <c r="J5294" s="358" t="s">
        <v>12888</v>
      </c>
      <c r="K5294" s="358" t="s">
        <v>13558</v>
      </c>
      <c r="L5294" s="362">
        <v>41638</v>
      </c>
      <c r="N5294" s="362">
        <v>41638</v>
      </c>
      <c r="P5294" s="356" t="s">
        <v>14019</v>
      </c>
    </row>
    <row r="5295" spans="1:16" x14ac:dyDescent="0.2">
      <c r="A5295" s="356" t="s">
        <v>12165</v>
      </c>
      <c r="B5295" s="356" t="s">
        <v>22843</v>
      </c>
      <c r="C5295" s="358" t="s">
        <v>13026</v>
      </c>
      <c r="D5295" s="358" t="s">
        <v>13027</v>
      </c>
      <c r="E5295" s="358" t="s">
        <v>22844</v>
      </c>
      <c r="G5295" s="358" t="s">
        <v>12886</v>
      </c>
      <c r="H5295" s="385">
        <v>9.8000000000000007</v>
      </c>
      <c r="I5295" s="358" t="s">
        <v>12893</v>
      </c>
      <c r="J5295" s="358" t="s">
        <v>12888</v>
      </c>
      <c r="K5295" s="358" t="s">
        <v>13558</v>
      </c>
      <c r="L5295" s="362">
        <v>41723</v>
      </c>
      <c r="N5295" s="362">
        <v>41723</v>
      </c>
      <c r="P5295" s="356" t="s">
        <v>14019</v>
      </c>
    </row>
    <row r="5296" spans="1:16" x14ac:dyDescent="0.2">
      <c r="A5296" s="356" t="s">
        <v>12166</v>
      </c>
      <c r="B5296" s="356" t="s">
        <v>22845</v>
      </c>
      <c r="C5296" s="358" t="s">
        <v>13014</v>
      </c>
      <c r="D5296" s="358" t="s">
        <v>13015</v>
      </c>
      <c r="E5296" s="358" t="s">
        <v>22846</v>
      </c>
      <c r="G5296" s="358" t="s">
        <v>12886</v>
      </c>
      <c r="H5296" s="385">
        <v>26.27</v>
      </c>
      <c r="I5296" s="358" t="s">
        <v>12893</v>
      </c>
      <c r="J5296" s="358" t="s">
        <v>12888</v>
      </c>
      <c r="K5296" s="358" t="s">
        <v>13558</v>
      </c>
      <c r="L5296" s="362">
        <v>41667</v>
      </c>
      <c r="N5296" s="362">
        <v>41667</v>
      </c>
      <c r="P5296" s="356" t="s">
        <v>14019</v>
      </c>
    </row>
    <row r="5297" spans="1:16" x14ac:dyDescent="0.2">
      <c r="A5297" s="356" t="s">
        <v>12167</v>
      </c>
      <c r="B5297" s="356" t="s">
        <v>22847</v>
      </c>
      <c r="C5297" s="358" t="s">
        <v>13713</v>
      </c>
      <c r="D5297" s="358" t="s">
        <v>12997</v>
      </c>
      <c r="E5297" s="358" t="s">
        <v>16585</v>
      </c>
      <c r="G5297" s="358" t="s">
        <v>12886</v>
      </c>
      <c r="H5297" s="385">
        <v>7.1050000000000004</v>
      </c>
      <c r="I5297" s="358" t="s">
        <v>12893</v>
      </c>
      <c r="J5297" s="358" t="s">
        <v>12888</v>
      </c>
      <c r="K5297" s="358" t="s">
        <v>13558</v>
      </c>
      <c r="L5297" s="362">
        <v>41605</v>
      </c>
      <c r="N5297" s="362">
        <v>41605</v>
      </c>
      <c r="P5297" s="356" t="s">
        <v>14019</v>
      </c>
    </row>
    <row r="5298" spans="1:16" x14ac:dyDescent="0.2">
      <c r="A5298" s="356" t="s">
        <v>12168</v>
      </c>
      <c r="B5298" s="356" t="s">
        <v>22848</v>
      </c>
      <c r="C5298" s="358" t="s">
        <v>12905</v>
      </c>
      <c r="D5298" s="358" t="s">
        <v>12987</v>
      </c>
      <c r="E5298" s="358" t="s">
        <v>22849</v>
      </c>
      <c r="G5298" s="358" t="s">
        <v>12886</v>
      </c>
      <c r="H5298" s="385">
        <v>18.7</v>
      </c>
      <c r="I5298" s="358" t="s">
        <v>12893</v>
      </c>
      <c r="J5298" s="358" t="s">
        <v>12888</v>
      </c>
      <c r="K5298" s="358" t="s">
        <v>13558</v>
      </c>
      <c r="L5298" s="362">
        <v>41688</v>
      </c>
      <c r="N5298" s="362">
        <v>41688</v>
      </c>
      <c r="P5298" s="356" t="s">
        <v>14019</v>
      </c>
    </row>
    <row r="5299" spans="1:16" x14ac:dyDescent="0.2">
      <c r="A5299" s="356" t="s">
        <v>12169</v>
      </c>
      <c r="B5299" s="356" t="s">
        <v>22850</v>
      </c>
      <c r="C5299" s="358" t="s">
        <v>12883</v>
      </c>
      <c r="D5299" s="358" t="s">
        <v>12884</v>
      </c>
      <c r="E5299" s="358" t="s">
        <v>22851</v>
      </c>
      <c r="G5299" s="358" t="s">
        <v>12886</v>
      </c>
      <c r="H5299" s="385">
        <v>9.8049999999999997</v>
      </c>
      <c r="I5299" s="358" t="s">
        <v>12893</v>
      </c>
      <c r="J5299" s="358" t="s">
        <v>12888</v>
      </c>
      <c r="K5299" s="358" t="s">
        <v>13558</v>
      </c>
      <c r="L5299" s="362">
        <v>41646</v>
      </c>
      <c r="N5299" s="362">
        <v>41646</v>
      </c>
      <c r="P5299" s="356" t="s">
        <v>14019</v>
      </c>
    </row>
    <row r="5300" spans="1:16" x14ac:dyDescent="0.2">
      <c r="A5300" s="356" t="s">
        <v>12170</v>
      </c>
      <c r="B5300" s="356" t="s">
        <v>22852</v>
      </c>
      <c r="C5300" s="358" t="s">
        <v>12909</v>
      </c>
      <c r="D5300" s="358" t="s">
        <v>12910</v>
      </c>
      <c r="E5300" s="358" t="s">
        <v>22853</v>
      </c>
      <c r="G5300" s="358" t="s">
        <v>12886</v>
      </c>
      <c r="H5300" s="385">
        <v>7.43</v>
      </c>
      <c r="I5300" s="358" t="s">
        <v>12893</v>
      </c>
      <c r="J5300" s="358" t="s">
        <v>12888</v>
      </c>
      <c r="K5300" s="358" t="s">
        <v>13558</v>
      </c>
      <c r="L5300" s="362">
        <v>41638</v>
      </c>
      <c r="N5300" s="362">
        <v>41638</v>
      </c>
      <c r="P5300" s="356" t="s">
        <v>14019</v>
      </c>
    </row>
    <row r="5301" spans="1:16" x14ac:dyDescent="0.2">
      <c r="A5301" s="356" t="s">
        <v>12171</v>
      </c>
      <c r="B5301" s="356" t="s">
        <v>22854</v>
      </c>
      <c r="C5301" s="358" t="s">
        <v>12905</v>
      </c>
      <c r="D5301" s="358" t="s">
        <v>12987</v>
      </c>
      <c r="E5301" s="358" t="s">
        <v>22855</v>
      </c>
      <c r="G5301" s="358" t="s">
        <v>12886</v>
      </c>
      <c r="H5301" s="385">
        <v>7.5</v>
      </c>
      <c r="I5301" s="358" t="s">
        <v>12893</v>
      </c>
      <c r="J5301" s="358" t="s">
        <v>12888</v>
      </c>
      <c r="K5301" s="358" t="s">
        <v>13558</v>
      </c>
      <c r="L5301" s="362">
        <v>41646</v>
      </c>
      <c r="N5301" s="362">
        <v>41646</v>
      </c>
      <c r="P5301" s="356" t="s">
        <v>14019</v>
      </c>
    </row>
    <row r="5302" spans="1:16" x14ac:dyDescent="0.2">
      <c r="A5302" s="356" t="s">
        <v>12172</v>
      </c>
      <c r="B5302" s="356" t="s">
        <v>22856</v>
      </c>
      <c r="C5302" s="358" t="s">
        <v>13044</v>
      </c>
      <c r="D5302" s="358" t="s">
        <v>13045</v>
      </c>
      <c r="E5302" s="358" t="s">
        <v>22857</v>
      </c>
      <c r="G5302" s="358" t="s">
        <v>12886</v>
      </c>
      <c r="H5302" s="385">
        <v>3</v>
      </c>
      <c r="I5302" s="358" t="s">
        <v>12893</v>
      </c>
      <c r="J5302" s="358" t="s">
        <v>12888</v>
      </c>
      <c r="K5302" s="358" t="s">
        <v>13558</v>
      </c>
      <c r="L5302" s="362">
        <v>41669</v>
      </c>
      <c r="N5302" s="362">
        <v>41669</v>
      </c>
      <c r="P5302" s="356" t="s">
        <v>14019</v>
      </c>
    </row>
    <row r="5303" spans="1:16" x14ac:dyDescent="0.2">
      <c r="A5303" s="356" t="s">
        <v>12173</v>
      </c>
      <c r="B5303" s="356" t="s">
        <v>22858</v>
      </c>
      <c r="C5303" s="358" t="s">
        <v>12902</v>
      </c>
      <c r="D5303" s="358" t="s">
        <v>12903</v>
      </c>
      <c r="E5303" s="358" t="s">
        <v>22859</v>
      </c>
      <c r="G5303" s="358" t="s">
        <v>12886</v>
      </c>
      <c r="H5303" s="385">
        <v>6.4349999999999996</v>
      </c>
      <c r="I5303" s="358" t="s">
        <v>12893</v>
      </c>
      <c r="J5303" s="358" t="s">
        <v>12888</v>
      </c>
      <c r="K5303" s="358" t="s">
        <v>13558</v>
      </c>
      <c r="L5303" s="362">
        <v>41652</v>
      </c>
      <c r="N5303" s="362">
        <v>41652</v>
      </c>
      <c r="P5303" s="356" t="s">
        <v>14019</v>
      </c>
    </row>
    <row r="5304" spans="1:16" x14ac:dyDescent="0.2">
      <c r="A5304" s="356" t="s">
        <v>12174</v>
      </c>
      <c r="B5304" s="356" t="s">
        <v>22860</v>
      </c>
      <c r="C5304" s="358" t="s">
        <v>13031</v>
      </c>
      <c r="D5304" s="358" t="s">
        <v>12960</v>
      </c>
      <c r="E5304" s="358" t="s">
        <v>22861</v>
      </c>
      <c r="G5304" s="358" t="s">
        <v>12886</v>
      </c>
      <c r="H5304" s="385">
        <v>7.75</v>
      </c>
      <c r="I5304" s="358" t="s">
        <v>12893</v>
      </c>
      <c r="J5304" s="358" t="s">
        <v>12888</v>
      </c>
      <c r="K5304" s="358" t="s">
        <v>13558</v>
      </c>
      <c r="L5304" s="362">
        <v>41662</v>
      </c>
      <c r="N5304" s="362">
        <v>41662</v>
      </c>
      <c r="P5304" s="356" t="s">
        <v>14019</v>
      </c>
    </row>
    <row r="5305" spans="1:16" x14ac:dyDescent="0.2">
      <c r="A5305" s="356" t="s">
        <v>12175</v>
      </c>
      <c r="B5305" s="356" t="s">
        <v>22862</v>
      </c>
      <c r="C5305" s="358" t="s">
        <v>12883</v>
      </c>
      <c r="D5305" s="358" t="s">
        <v>12884</v>
      </c>
      <c r="E5305" s="358" t="s">
        <v>22863</v>
      </c>
      <c r="G5305" s="358" t="s">
        <v>12886</v>
      </c>
      <c r="H5305" s="385">
        <v>9.75</v>
      </c>
      <c r="I5305" s="358" t="s">
        <v>12893</v>
      </c>
      <c r="J5305" s="358" t="s">
        <v>12888</v>
      </c>
      <c r="K5305" s="358" t="s">
        <v>13558</v>
      </c>
      <c r="L5305" s="362">
        <v>41670</v>
      </c>
      <c r="N5305" s="362">
        <v>41670</v>
      </c>
      <c r="P5305" s="356" t="s">
        <v>14019</v>
      </c>
    </row>
    <row r="5306" spans="1:16" x14ac:dyDescent="0.2">
      <c r="A5306" s="356" t="s">
        <v>12176</v>
      </c>
      <c r="B5306" s="356" t="s">
        <v>22864</v>
      </c>
      <c r="C5306" s="358" t="s">
        <v>13179</v>
      </c>
      <c r="D5306" s="358" t="s">
        <v>13180</v>
      </c>
      <c r="E5306" s="358" t="s">
        <v>22865</v>
      </c>
      <c r="G5306" s="358" t="s">
        <v>12886</v>
      </c>
      <c r="H5306" s="385">
        <v>8.42</v>
      </c>
      <c r="I5306" s="358" t="s">
        <v>12893</v>
      </c>
      <c r="J5306" s="358" t="s">
        <v>12888</v>
      </c>
      <c r="K5306" s="358" t="s">
        <v>13558</v>
      </c>
      <c r="L5306" s="362">
        <v>41682</v>
      </c>
      <c r="N5306" s="362">
        <v>41682</v>
      </c>
      <c r="P5306" s="356" t="s">
        <v>14019</v>
      </c>
    </row>
    <row r="5307" spans="1:16" x14ac:dyDescent="0.2">
      <c r="A5307" s="356" t="s">
        <v>12177</v>
      </c>
      <c r="B5307" s="356" t="s">
        <v>22866</v>
      </c>
      <c r="C5307" s="358" t="s">
        <v>12905</v>
      </c>
      <c r="D5307" s="358" t="s">
        <v>12906</v>
      </c>
      <c r="E5307" s="358" t="s">
        <v>22867</v>
      </c>
      <c r="G5307" s="358" t="s">
        <v>12886</v>
      </c>
      <c r="H5307" s="385">
        <v>3.25</v>
      </c>
      <c r="I5307" s="358" t="s">
        <v>12893</v>
      </c>
      <c r="J5307" s="358" t="s">
        <v>12888</v>
      </c>
      <c r="K5307" s="358" t="s">
        <v>13558</v>
      </c>
      <c r="L5307" s="362">
        <v>41669</v>
      </c>
      <c r="N5307" s="362">
        <v>41669</v>
      </c>
      <c r="P5307" s="356" t="s">
        <v>14019</v>
      </c>
    </row>
    <row r="5308" spans="1:16" x14ac:dyDescent="0.2">
      <c r="A5308" s="356" t="s">
        <v>12178</v>
      </c>
      <c r="B5308" s="356" t="s">
        <v>22868</v>
      </c>
      <c r="C5308" s="358" t="s">
        <v>12965</v>
      </c>
      <c r="D5308" s="358" t="s">
        <v>12966</v>
      </c>
      <c r="E5308" s="358" t="s">
        <v>22869</v>
      </c>
      <c r="G5308" s="358" t="s">
        <v>12886</v>
      </c>
      <c r="H5308" s="385">
        <v>1590</v>
      </c>
      <c r="I5308" s="358" t="s">
        <v>12887</v>
      </c>
      <c r="J5308" s="358" t="s">
        <v>12908</v>
      </c>
      <c r="K5308" s="358" t="s">
        <v>13558</v>
      </c>
      <c r="L5308" s="362">
        <v>41790</v>
      </c>
      <c r="N5308" s="362">
        <v>41790</v>
      </c>
      <c r="P5308" s="356" t="s">
        <v>13318</v>
      </c>
    </row>
    <row r="5309" spans="1:16" x14ac:dyDescent="0.2">
      <c r="A5309" s="356" t="s">
        <v>12179</v>
      </c>
      <c r="B5309" s="356" t="s">
        <v>13811</v>
      </c>
      <c r="C5309" s="358" t="s">
        <v>13033</v>
      </c>
      <c r="D5309" s="358" t="s">
        <v>13034</v>
      </c>
      <c r="E5309" s="358" t="s">
        <v>13812</v>
      </c>
      <c r="G5309" s="358" t="s">
        <v>12886</v>
      </c>
      <c r="H5309" s="385">
        <v>4</v>
      </c>
      <c r="I5309" s="358" t="s">
        <v>12893</v>
      </c>
      <c r="J5309" s="358" t="s">
        <v>12888</v>
      </c>
      <c r="K5309" s="358" t="s">
        <v>13558</v>
      </c>
      <c r="L5309" s="362">
        <v>40981</v>
      </c>
      <c r="N5309" s="362">
        <v>40981</v>
      </c>
      <c r="P5309" s="356" t="s">
        <v>13605</v>
      </c>
    </row>
    <row r="5310" spans="1:16" x14ac:dyDescent="0.2">
      <c r="A5310" s="356" t="s">
        <v>12180</v>
      </c>
      <c r="B5310" s="356" t="s">
        <v>22870</v>
      </c>
      <c r="C5310" s="358" t="s">
        <v>13560</v>
      </c>
      <c r="D5310" s="358" t="s">
        <v>12916</v>
      </c>
      <c r="E5310" s="358" t="s">
        <v>22871</v>
      </c>
      <c r="G5310" s="358" t="s">
        <v>12886</v>
      </c>
      <c r="H5310" s="385">
        <v>9.4830000000000005</v>
      </c>
      <c r="I5310" s="358" t="s">
        <v>12893</v>
      </c>
      <c r="J5310" s="358" t="s">
        <v>12888</v>
      </c>
      <c r="K5310" s="358" t="s">
        <v>13558</v>
      </c>
      <c r="L5310" s="362">
        <v>41722</v>
      </c>
      <c r="N5310" s="362">
        <v>41722</v>
      </c>
      <c r="P5310" s="356" t="s">
        <v>13605</v>
      </c>
    </row>
    <row r="5311" spans="1:16" x14ac:dyDescent="0.2">
      <c r="A5311" s="356" t="s">
        <v>12181</v>
      </c>
      <c r="B5311" s="356" t="s">
        <v>22872</v>
      </c>
      <c r="C5311" s="358" t="s">
        <v>13017</v>
      </c>
      <c r="D5311" s="358" t="s">
        <v>13018</v>
      </c>
      <c r="E5311" s="358" t="s">
        <v>22873</v>
      </c>
      <c r="G5311" s="358" t="s">
        <v>12886</v>
      </c>
      <c r="H5311" s="385">
        <v>3</v>
      </c>
      <c r="I5311" s="358" t="s">
        <v>12893</v>
      </c>
      <c r="J5311" s="358" t="s">
        <v>12888</v>
      </c>
      <c r="K5311" s="358" t="s">
        <v>13558</v>
      </c>
      <c r="L5311" s="362">
        <v>41711</v>
      </c>
      <c r="N5311" s="362">
        <v>41711</v>
      </c>
      <c r="P5311" s="356" t="s">
        <v>14019</v>
      </c>
    </row>
    <row r="5312" spans="1:16" x14ac:dyDescent="0.2">
      <c r="A5312" s="356" t="s">
        <v>12182</v>
      </c>
      <c r="B5312" s="356" t="s">
        <v>22874</v>
      </c>
      <c r="C5312" s="358" t="s">
        <v>15650</v>
      </c>
      <c r="D5312" s="358" t="s">
        <v>12916</v>
      </c>
      <c r="E5312" s="358" t="s">
        <v>22875</v>
      </c>
      <c r="G5312" s="358" t="s">
        <v>12886</v>
      </c>
      <c r="H5312" s="385">
        <v>6</v>
      </c>
      <c r="I5312" s="358" t="s">
        <v>12893</v>
      </c>
      <c r="J5312" s="358" t="s">
        <v>12888</v>
      </c>
      <c r="K5312" s="358" t="s">
        <v>13558</v>
      </c>
      <c r="L5312" s="362">
        <v>41716</v>
      </c>
      <c r="N5312" s="362">
        <v>41716</v>
      </c>
      <c r="P5312" s="356" t="s">
        <v>14019</v>
      </c>
    </row>
    <row r="5313" spans="1:16" x14ac:dyDescent="0.2">
      <c r="A5313" s="356" t="s">
        <v>12183</v>
      </c>
      <c r="B5313" s="356" t="s">
        <v>22876</v>
      </c>
      <c r="C5313" s="358" t="s">
        <v>13665</v>
      </c>
      <c r="D5313" s="358" t="s">
        <v>12910</v>
      </c>
      <c r="E5313" s="358" t="s">
        <v>12896</v>
      </c>
      <c r="G5313" s="358" t="s">
        <v>12886</v>
      </c>
      <c r="H5313" s="385">
        <v>7.5</v>
      </c>
      <c r="I5313" s="358" t="s">
        <v>12893</v>
      </c>
      <c r="J5313" s="358" t="s">
        <v>12888</v>
      </c>
      <c r="K5313" s="358" t="s">
        <v>13558</v>
      </c>
      <c r="L5313" s="362">
        <v>41725</v>
      </c>
      <c r="N5313" s="362">
        <v>41725</v>
      </c>
      <c r="P5313" s="356" t="s">
        <v>14019</v>
      </c>
    </row>
    <row r="5314" spans="1:16" x14ac:dyDescent="0.2">
      <c r="A5314" s="356" t="s">
        <v>12184</v>
      </c>
      <c r="B5314" s="356" t="s">
        <v>22877</v>
      </c>
      <c r="C5314" s="358" t="s">
        <v>13082</v>
      </c>
      <c r="D5314" s="358" t="s">
        <v>12919</v>
      </c>
      <c r="E5314" s="358" t="s">
        <v>22878</v>
      </c>
      <c r="G5314" s="358" t="s">
        <v>12886</v>
      </c>
      <c r="H5314" s="385">
        <v>5</v>
      </c>
      <c r="I5314" s="358" t="s">
        <v>12893</v>
      </c>
      <c r="J5314" s="358" t="s">
        <v>12888</v>
      </c>
      <c r="K5314" s="358" t="s">
        <v>13558</v>
      </c>
      <c r="L5314" s="362">
        <v>41697</v>
      </c>
      <c r="N5314" s="362">
        <v>41697</v>
      </c>
      <c r="P5314" s="356" t="s">
        <v>13605</v>
      </c>
    </row>
    <row r="5315" spans="1:16" x14ac:dyDescent="0.2">
      <c r="A5315" s="356" t="s">
        <v>12185</v>
      </c>
      <c r="B5315" s="356" t="s">
        <v>22879</v>
      </c>
      <c r="C5315" s="358" t="s">
        <v>12883</v>
      </c>
      <c r="D5315" s="358" t="s">
        <v>12884</v>
      </c>
      <c r="E5315" s="358" t="s">
        <v>22880</v>
      </c>
      <c r="G5315" s="358" t="s">
        <v>12886</v>
      </c>
      <c r="H5315" s="385">
        <v>12.494999999999999</v>
      </c>
      <c r="I5315" s="358" t="s">
        <v>12893</v>
      </c>
      <c r="J5315" s="358" t="s">
        <v>12888</v>
      </c>
      <c r="K5315" s="358" t="s">
        <v>13558</v>
      </c>
      <c r="L5315" s="362">
        <v>41638</v>
      </c>
      <c r="N5315" s="362">
        <v>41638</v>
      </c>
      <c r="P5315" s="356" t="s">
        <v>14019</v>
      </c>
    </row>
    <row r="5316" spans="1:16" x14ac:dyDescent="0.2">
      <c r="A5316" s="356" t="s">
        <v>12186</v>
      </c>
      <c r="B5316" s="356" t="s">
        <v>22881</v>
      </c>
      <c r="C5316" s="358" t="s">
        <v>12955</v>
      </c>
      <c r="D5316" s="358" t="s">
        <v>12895</v>
      </c>
      <c r="E5316" s="358" t="s">
        <v>22882</v>
      </c>
      <c r="G5316" s="358" t="s">
        <v>12886</v>
      </c>
      <c r="H5316" s="385">
        <v>30</v>
      </c>
      <c r="I5316" s="358" t="s">
        <v>12893</v>
      </c>
      <c r="J5316" s="358" t="s">
        <v>12888</v>
      </c>
      <c r="K5316" s="358" t="s">
        <v>13558</v>
      </c>
      <c r="L5316" s="362">
        <v>41670</v>
      </c>
      <c r="N5316" s="362">
        <v>41670</v>
      </c>
      <c r="P5316" s="356" t="s">
        <v>13605</v>
      </c>
    </row>
    <row r="5317" spans="1:16" x14ac:dyDescent="0.2">
      <c r="A5317" s="356" t="s">
        <v>12187</v>
      </c>
      <c r="B5317" s="356" t="s">
        <v>22883</v>
      </c>
      <c r="C5317" s="358" t="s">
        <v>15650</v>
      </c>
      <c r="D5317" s="358" t="s">
        <v>12916</v>
      </c>
      <c r="E5317" s="358" t="s">
        <v>22884</v>
      </c>
      <c r="G5317" s="358" t="s">
        <v>12886</v>
      </c>
      <c r="H5317" s="385">
        <v>7.5</v>
      </c>
      <c r="I5317" s="358" t="s">
        <v>12893</v>
      </c>
      <c r="J5317" s="358" t="s">
        <v>12888</v>
      </c>
      <c r="K5317" s="358" t="s">
        <v>13558</v>
      </c>
      <c r="L5317" s="362">
        <v>41722</v>
      </c>
      <c r="N5317" s="362">
        <v>41722</v>
      </c>
      <c r="P5317" s="356" t="s">
        <v>14019</v>
      </c>
    </row>
    <row r="5318" spans="1:16" x14ac:dyDescent="0.2">
      <c r="A5318" s="356" t="s">
        <v>12188</v>
      </c>
      <c r="B5318" s="356" t="s">
        <v>22885</v>
      </c>
      <c r="C5318" s="358" t="s">
        <v>13097</v>
      </c>
      <c r="D5318" s="358" t="s">
        <v>12910</v>
      </c>
      <c r="E5318" s="358" t="s">
        <v>22886</v>
      </c>
      <c r="G5318" s="358" t="s">
        <v>12886</v>
      </c>
      <c r="H5318" s="385">
        <v>12.96</v>
      </c>
      <c r="I5318" s="358" t="s">
        <v>12893</v>
      </c>
      <c r="J5318" s="358" t="s">
        <v>12888</v>
      </c>
      <c r="K5318" s="358" t="s">
        <v>13558</v>
      </c>
      <c r="L5318" s="362">
        <v>41676</v>
      </c>
      <c r="N5318" s="362">
        <v>41676</v>
      </c>
      <c r="P5318" s="356" t="s">
        <v>14019</v>
      </c>
    </row>
    <row r="5319" spans="1:16" x14ac:dyDescent="0.2">
      <c r="A5319" s="356" t="s">
        <v>12189</v>
      </c>
      <c r="B5319" s="356" t="s">
        <v>22887</v>
      </c>
      <c r="C5319" s="358" t="s">
        <v>13783</v>
      </c>
      <c r="D5319" s="358" t="s">
        <v>13015</v>
      </c>
      <c r="E5319" s="358" t="s">
        <v>22888</v>
      </c>
      <c r="G5319" s="358" t="s">
        <v>12886</v>
      </c>
      <c r="H5319" s="385">
        <v>9.24</v>
      </c>
      <c r="I5319" s="358" t="s">
        <v>12893</v>
      </c>
      <c r="J5319" s="358" t="s">
        <v>12888</v>
      </c>
      <c r="K5319" s="358" t="s">
        <v>13558</v>
      </c>
      <c r="L5319" s="362">
        <v>41682</v>
      </c>
      <c r="N5319" s="362">
        <v>41682</v>
      </c>
      <c r="P5319" s="356" t="s">
        <v>14019</v>
      </c>
    </row>
    <row r="5320" spans="1:16" x14ac:dyDescent="0.2">
      <c r="A5320" s="356" t="s">
        <v>12190</v>
      </c>
      <c r="B5320" s="356" t="s">
        <v>22889</v>
      </c>
      <c r="C5320" s="358" t="s">
        <v>12905</v>
      </c>
      <c r="D5320" s="358" t="s">
        <v>12987</v>
      </c>
      <c r="E5320" s="358" t="s">
        <v>22890</v>
      </c>
      <c r="G5320" s="358" t="s">
        <v>12886</v>
      </c>
      <c r="H5320" s="385">
        <v>10.78</v>
      </c>
      <c r="I5320" s="358" t="s">
        <v>12893</v>
      </c>
      <c r="J5320" s="358" t="s">
        <v>12888</v>
      </c>
      <c r="K5320" s="358" t="s">
        <v>13558</v>
      </c>
      <c r="L5320" s="362">
        <v>41641</v>
      </c>
      <c r="N5320" s="362">
        <v>41641</v>
      </c>
      <c r="P5320" s="356" t="s">
        <v>14019</v>
      </c>
    </row>
    <row r="5321" spans="1:16" x14ac:dyDescent="0.2">
      <c r="A5321" s="356" t="s">
        <v>12191</v>
      </c>
      <c r="B5321" s="356" t="s">
        <v>22891</v>
      </c>
      <c r="C5321" s="358" t="s">
        <v>13105</v>
      </c>
      <c r="D5321" s="358" t="s">
        <v>13106</v>
      </c>
      <c r="E5321" s="358" t="s">
        <v>22892</v>
      </c>
      <c r="G5321" s="358" t="s">
        <v>12886</v>
      </c>
      <c r="H5321" s="385">
        <v>6.36</v>
      </c>
      <c r="I5321" s="358" t="s">
        <v>12893</v>
      </c>
      <c r="J5321" s="358" t="s">
        <v>12888</v>
      </c>
      <c r="K5321" s="358" t="s">
        <v>13558</v>
      </c>
      <c r="L5321" s="362">
        <v>41670</v>
      </c>
      <c r="N5321" s="362">
        <v>41670</v>
      </c>
      <c r="P5321" s="356" t="s">
        <v>14019</v>
      </c>
    </row>
    <row r="5322" spans="1:16" x14ac:dyDescent="0.2">
      <c r="A5322" s="356" t="s">
        <v>12192</v>
      </c>
      <c r="B5322" s="356" t="s">
        <v>22893</v>
      </c>
      <c r="C5322" s="358" t="s">
        <v>12972</v>
      </c>
      <c r="D5322" s="358" t="s">
        <v>12973</v>
      </c>
      <c r="E5322" s="358" t="s">
        <v>22894</v>
      </c>
      <c r="G5322" s="358" t="s">
        <v>12886</v>
      </c>
      <c r="H5322" s="385">
        <v>8.5</v>
      </c>
      <c r="I5322" s="358" t="s">
        <v>12893</v>
      </c>
      <c r="J5322" s="358" t="s">
        <v>12888</v>
      </c>
      <c r="K5322" s="358" t="s">
        <v>13558</v>
      </c>
      <c r="L5322" s="362">
        <v>41670</v>
      </c>
      <c r="N5322" s="362">
        <v>41670</v>
      </c>
      <c r="P5322" s="356" t="s">
        <v>13605</v>
      </c>
    </row>
    <row r="5323" spans="1:16" x14ac:dyDescent="0.2">
      <c r="A5323" s="356" t="s">
        <v>12193</v>
      </c>
      <c r="B5323" s="356" t="s">
        <v>22895</v>
      </c>
      <c r="C5323" s="358" t="s">
        <v>12905</v>
      </c>
      <c r="D5323" s="358" t="s">
        <v>12945</v>
      </c>
      <c r="E5323" s="358" t="s">
        <v>22896</v>
      </c>
      <c r="G5323" s="358" t="s">
        <v>12886</v>
      </c>
      <c r="H5323" s="385">
        <v>6.75</v>
      </c>
      <c r="I5323" s="358" t="s">
        <v>12893</v>
      </c>
      <c r="J5323" s="358" t="s">
        <v>12888</v>
      </c>
      <c r="K5323" s="358" t="s">
        <v>13558</v>
      </c>
      <c r="L5323" s="362">
        <v>41759</v>
      </c>
      <c r="N5323" s="362">
        <v>41759</v>
      </c>
      <c r="P5323" s="356" t="s">
        <v>14019</v>
      </c>
    </row>
    <row r="5324" spans="1:16" x14ac:dyDescent="0.2">
      <c r="A5324" s="356" t="s">
        <v>12194</v>
      </c>
      <c r="B5324" s="356" t="s">
        <v>22897</v>
      </c>
      <c r="C5324" s="358" t="s">
        <v>12890</v>
      </c>
      <c r="D5324" s="358" t="s">
        <v>12891</v>
      </c>
      <c r="E5324" s="358" t="s">
        <v>22898</v>
      </c>
      <c r="G5324" s="358" t="s">
        <v>12886</v>
      </c>
      <c r="H5324" s="385">
        <v>8</v>
      </c>
      <c r="I5324" s="358" t="s">
        <v>12893</v>
      </c>
      <c r="J5324" s="358" t="s">
        <v>12888</v>
      </c>
      <c r="K5324" s="358" t="s">
        <v>13558</v>
      </c>
      <c r="L5324" s="362">
        <v>41697</v>
      </c>
      <c r="N5324" s="362">
        <v>41697</v>
      </c>
      <c r="P5324" s="356" t="s">
        <v>13605</v>
      </c>
    </row>
    <row r="5325" spans="1:16" x14ac:dyDescent="0.2">
      <c r="A5325" s="356" t="s">
        <v>12195</v>
      </c>
      <c r="B5325" s="356" t="s">
        <v>22899</v>
      </c>
      <c r="C5325" s="358" t="s">
        <v>13097</v>
      </c>
      <c r="D5325" s="358" t="s">
        <v>12910</v>
      </c>
      <c r="E5325" s="358" t="s">
        <v>22900</v>
      </c>
      <c r="G5325" s="358" t="s">
        <v>12886</v>
      </c>
      <c r="H5325" s="385">
        <v>6</v>
      </c>
      <c r="I5325" s="358" t="s">
        <v>12893</v>
      </c>
      <c r="J5325" s="358" t="s">
        <v>12888</v>
      </c>
      <c r="K5325" s="358" t="s">
        <v>13558</v>
      </c>
      <c r="L5325" s="362">
        <v>41738</v>
      </c>
      <c r="N5325" s="362">
        <v>41738</v>
      </c>
      <c r="P5325" s="356" t="s">
        <v>14019</v>
      </c>
    </row>
    <row r="5326" spans="1:16" x14ac:dyDescent="0.2">
      <c r="A5326" s="356" t="s">
        <v>12196</v>
      </c>
      <c r="B5326" s="356" t="s">
        <v>22901</v>
      </c>
      <c r="C5326" s="358" t="s">
        <v>13595</v>
      </c>
      <c r="D5326" s="358" t="s">
        <v>13596</v>
      </c>
      <c r="E5326" s="358" t="s">
        <v>22902</v>
      </c>
      <c r="G5326" s="358" t="s">
        <v>12886</v>
      </c>
      <c r="H5326" s="385">
        <v>4.59</v>
      </c>
      <c r="I5326" s="358" t="s">
        <v>12893</v>
      </c>
      <c r="J5326" s="358" t="s">
        <v>12888</v>
      </c>
      <c r="K5326" s="358" t="s">
        <v>13558</v>
      </c>
      <c r="L5326" s="362">
        <v>41691</v>
      </c>
      <c r="N5326" s="362">
        <v>41691</v>
      </c>
      <c r="P5326" s="356" t="s">
        <v>14019</v>
      </c>
    </row>
    <row r="5327" spans="1:16" x14ac:dyDescent="0.2">
      <c r="A5327" s="356" t="s">
        <v>12197</v>
      </c>
      <c r="B5327" s="356" t="s">
        <v>22903</v>
      </c>
      <c r="C5327" s="358" t="s">
        <v>12965</v>
      </c>
      <c r="D5327" s="358" t="s">
        <v>12966</v>
      </c>
      <c r="E5327" s="358" t="s">
        <v>16524</v>
      </c>
      <c r="G5327" s="358" t="s">
        <v>12886</v>
      </c>
      <c r="H5327" s="385">
        <v>12</v>
      </c>
      <c r="I5327" s="358" t="s">
        <v>12893</v>
      </c>
      <c r="J5327" s="358" t="s">
        <v>12888</v>
      </c>
      <c r="K5327" s="358" t="s">
        <v>13558</v>
      </c>
      <c r="L5327" s="362">
        <v>41670</v>
      </c>
      <c r="N5327" s="362">
        <v>41670</v>
      </c>
      <c r="P5327" s="356" t="s">
        <v>14019</v>
      </c>
    </row>
    <row r="5328" spans="1:16" x14ac:dyDescent="0.2">
      <c r="A5328" s="356" t="s">
        <v>12198</v>
      </c>
      <c r="B5328" s="356" t="s">
        <v>22904</v>
      </c>
      <c r="C5328" s="358" t="s">
        <v>12883</v>
      </c>
      <c r="D5328" s="358" t="s">
        <v>12884</v>
      </c>
      <c r="E5328" s="358" t="s">
        <v>22905</v>
      </c>
      <c r="G5328" s="358" t="s">
        <v>12886</v>
      </c>
      <c r="H5328" s="385">
        <v>10.29</v>
      </c>
      <c r="I5328" s="358" t="s">
        <v>12893</v>
      </c>
      <c r="J5328" s="358" t="s">
        <v>12888</v>
      </c>
      <c r="K5328" s="358" t="s">
        <v>13558</v>
      </c>
      <c r="L5328" s="362">
        <v>41670</v>
      </c>
      <c r="N5328" s="362">
        <v>41670</v>
      </c>
      <c r="P5328" s="356" t="s">
        <v>13605</v>
      </c>
    </row>
    <row r="5329" spans="1:16" x14ac:dyDescent="0.2">
      <c r="A5329" s="356" t="s">
        <v>12199</v>
      </c>
      <c r="B5329" s="356" t="s">
        <v>22906</v>
      </c>
      <c r="C5329" s="358" t="s">
        <v>13244</v>
      </c>
      <c r="D5329" s="358" t="s">
        <v>13245</v>
      </c>
      <c r="E5329" s="358" t="s">
        <v>22907</v>
      </c>
      <c r="G5329" s="358" t="s">
        <v>12886</v>
      </c>
      <c r="H5329" s="385">
        <v>24</v>
      </c>
      <c r="I5329" s="358" t="s">
        <v>12893</v>
      </c>
      <c r="J5329" s="358" t="s">
        <v>12888</v>
      </c>
      <c r="K5329" s="358" t="s">
        <v>13558</v>
      </c>
      <c r="L5329" s="362">
        <v>41607</v>
      </c>
      <c r="N5329" s="362">
        <v>41607</v>
      </c>
      <c r="P5329" s="356" t="s">
        <v>13605</v>
      </c>
    </row>
    <row r="5330" spans="1:16" x14ac:dyDescent="0.2">
      <c r="A5330" s="356" t="s">
        <v>12200</v>
      </c>
      <c r="B5330" s="356" t="s">
        <v>22908</v>
      </c>
      <c r="C5330" s="358" t="s">
        <v>13612</v>
      </c>
      <c r="D5330" s="358" t="s">
        <v>13613</v>
      </c>
      <c r="E5330" s="358" t="s">
        <v>22909</v>
      </c>
      <c r="G5330" s="358" t="s">
        <v>12886</v>
      </c>
      <c r="H5330" s="385">
        <v>9</v>
      </c>
      <c r="I5330" s="358" t="s">
        <v>12893</v>
      </c>
      <c r="J5330" s="358" t="s">
        <v>12888</v>
      </c>
      <c r="K5330" s="358" t="s">
        <v>13558</v>
      </c>
      <c r="L5330" s="362">
        <v>41708</v>
      </c>
      <c r="N5330" s="362">
        <v>41708</v>
      </c>
      <c r="P5330" s="356" t="s">
        <v>13605</v>
      </c>
    </row>
    <row r="5331" spans="1:16" x14ac:dyDescent="0.2">
      <c r="A5331" s="356" t="s">
        <v>12201</v>
      </c>
      <c r="B5331" s="356" t="s">
        <v>22910</v>
      </c>
      <c r="C5331" s="358" t="s">
        <v>14467</v>
      </c>
      <c r="D5331" s="358" t="s">
        <v>12984</v>
      </c>
      <c r="E5331" s="358" t="s">
        <v>22911</v>
      </c>
      <c r="G5331" s="358" t="s">
        <v>12886</v>
      </c>
      <c r="H5331" s="385">
        <v>9.75</v>
      </c>
      <c r="I5331" s="358" t="s">
        <v>12893</v>
      </c>
      <c r="J5331" s="358" t="s">
        <v>12888</v>
      </c>
      <c r="K5331" s="358" t="s">
        <v>13558</v>
      </c>
      <c r="L5331" s="362">
        <v>41698</v>
      </c>
      <c r="N5331" s="362">
        <v>41698</v>
      </c>
      <c r="P5331" s="356" t="s">
        <v>14019</v>
      </c>
    </row>
    <row r="5332" spans="1:16" x14ac:dyDescent="0.2">
      <c r="A5332" s="356" t="s">
        <v>12202</v>
      </c>
      <c r="B5332" s="356" t="s">
        <v>22912</v>
      </c>
      <c r="C5332" s="358" t="s">
        <v>13590</v>
      </c>
      <c r="D5332" s="358" t="s">
        <v>12916</v>
      </c>
      <c r="E5332" s="358" t="s">
        <v>22913</v>
      </c>
      <c r="G5332" s="358" t="s">
        <v>12886</v>
      </c>
      <c r="H5332" s="385">
        <v>10</v>
      </c>
      <c r="I5332" s="358" t="s">
        <v>12893</v>
      </c>
      <c r="J5332" s="358" t="s">
        <v>12888</v>
      </c>
      <c r="K5332" s="358" t="s">
        <v>13558</v>
      </c>
      <c r="L5332" s="362">
        <v>41752</v>
      </c>
      <c r="N5332" s="362">
        <v>41752</v>
      </c>
      <c r="P5332" s="356" t="s">
        <v>14019</v>
      </c>
    </row>
    <row r="5333" spans="1:16" x14ac:dyDescent="0.2">
      <c r="A5333" s="356" t="s">
        <v>12203</v>
      </c>
      <c r="B5333" s="356" t="s">
        <v>22914</v>
      </c>
      <c r="C5333" s="358" t="s">
        <v>12883</v>
      </c>
      <c r="D5333" s="358" t="s">
        <v>12884</v>
      </c>
      <c r="E5333" s="358" t="s">
        <v>22915</v>
      </c>
      <c r="G5333" s="358" t="s">
        <v>12886</v>
      </c>
      <c r="H5333" s="385">
        <v>6</v>
      </c>
      <c r="I5333" s="358" t="s">
        <v>12893</v>
      </c>
      <c r="J5333" s="358" t="s">
        <v>12888</v>
      </c>
      <c r="K5333" s="358" t="s">
        <v>13558</v>
      </c>
      <c r="L5333" s="362">
        <v>41729</v>
      </c>
      <c r="N5333" s="362">
        <v>41729</v>
      </c>
      <c r="P5333" s="356" t="s">
        <v>13605</v>
      </c>
    </row>
    <row r="5334" spans="1:16" x14ac:dyDescent="0.2">
      <c r="A5334" s="356" t="s">
        <v>12204</v>
      </c>
      <c r="B5334" s="356" t="s">
        <v>22916</v>
      </c>
      <c r="C5334" s="358" t="s">
        <v>12905</v>
      </c>
      <c r="D5334" s="358" t="s">
        <v>12987</v>
      </c>
      <c r="E5334" s="358" t="s">
        <v>22917</v>
      </c>
      <c r="G5334" s="358" t="s">
        <v>12886</v>
      </c>
      <c r="H5334" s="385">
        <v>9</v>
      </c>
      <c r="I5334" s="358" t="s">
        <v>12893</v>
      </c>
      <c r="J5334" s="358" t="s">
        <v>12888</v>
      </c>
      <c r="K5334" s="358" t="s">
        <v>13558</v>
      </c>
      <c r="L5334" s="362">
        <v>41723</v>
      </c>
      <c r="N5334" s="362">
        <v>41723</v>
      </c>
      <c r="P5334" s="356" t="s">
        <v>14019</v>
      </c>
    </row>
    <row r="5335" spans="1:16" x14ac:dyDescent="0.2">
      <c r="A5335" s="356" t="s">
        <v>12205</v>
      </c>
      <c r="B5335" s="356" t="s">
        <v>22918</v>
      </c>
      <c r="C5335" s="358" t="s">
        <v>12905</v>
      </c>
      <c r="D5335" s="358" t="s">
        <v>12987</v>
      </c>
      <c r="E5335" s="358" t="s">
        <v>22919</v>
      </c>
      <c r="G5335" s="358" t="s">
        <v>12886</v>
      </c>
      <c r="H5335" s="385">
        <v>5.94</v>
      </c>
      <c r="I5335" s="358" t="s">
        <v>12893</v>
      </c>
      <c r="J5335" s="358" t="s">
        <v>12888</v>
      </c>
      <c r="K5335" s="358" t="s">
        <v>13558</v>
      </c>
      <c r="L5335" s="362">
        <v>41724</v>
      </c>
      <c r="N5335" s="362">
        <v>41724</v>
      </c>
      <c r="P5335" s="356" t="s">
        <v>14019</v>
      </c>
    </row>
    <row r="5336" spans="1:16" x14ac:dyDescent="0.2">
      <c r="A5336" s="356" t="s">
        <v>12206</v>
      </c>
      <c r="B5336" s="356" t="s">
        <v>22920</v>
      </c>
      <c r="C5336" s="358" t="s">
        <v>12959</v>
      </c>
      <c r="D5336" s="358" t="s">
        <v>12960</v>
      </c>
      <c r="E5336" s="358" t="s">
        <v>22921</v>
      </c>
      <c r="G5336" s="358" t="s">
        <v>12886</v>
      </c>
      <c r="H5336" s="385">
        <v>11.99</v>
      </c>
      <c r="I5336" s="358" t="s">
        <v>12893</v>
      </c>
      <c r="J5336" s="358" t="s">
        <v>12888</v>
      </c>
      <c r="K5336" s="358" t="s">
        <v>13558</v>
      </c>
      <c r="L5336" s="362">
        <v>41691</v>
      </c>
      <c r="N5336" s="362">
        <v>41691</v>
      </c>
      <c r="P5336" s="356" t="s">
        <v>13605</v>
      </c>
    </row>
    <row r="5337" spans="1:16" x14ac:dyDescent="0.2">
      <c r="A5337" s="356" t="s">
        <v>12207</v>
      </c>
      <c r="B5337" s="356" t="s">
        <v>22922</v>
      </c>
      <c r="C5337" s="358" t="s">
        <v>12902</v>
      </c>
      <c r="D5337" s="358" t="s">
        <v>12903</v>
      </c>
      <c r="E5337" s="358" t="s">
        <v>22923</v>
      </c>
      <c r="G5337" s="358" t="s">
        <v>12886</v>
      </c>
      <c r="H5337" s="385">
        <v>5.98</v>
      </c>
      <c r="I5337" s="358" t="s">
        <v>12893</v>
      </c>
      <c r="J5337" s="358" t="s">
        <v>12888</v>
      </c>
      <c r="K5337" s="358" t="s">
        <v>13558</v>
      </c>
      <c r="L5337" s="362">
        <v>41684</v>
      </c>
      <c r="N5337" s="362">
        <v>41684</v>
      </c>
      <c r="P5337" s="356" t="s">
        <v>14019</v>
      </c>
    </row>
    <row r="5338" spans="1:16" x14ac:dyDescent="0.2">
      <c r="A5338" s="356" t="s">
        <v>12208</v>
      </c>
      <c r="B5338" s="356" t="s">
        <v>22924</v>
      </c>
      <c r="C5338" s="358" t="s">
        <v>15650</v>
      </c>
      <c r="D5338" s="358" t="s">
        <v>12916</v>
      </c>
      <c r="E5338" s="358" t="s">
        <v>22925</v>
      </c>
      <c r="G5338" s="358" t="s">
        <v>12886</v>
      </c>
      <c r="H5338" s="385">
        <v>5.6</v>
      </c>
      <c r="I5338" s="358" t="s">
        <v>12893</v>
      </c>
      <c r="J5338" s="358" t="s">
        <v>12888</v>
      </c>
      <c r="K5338" s="358" t="s">
        <v>13558</v>
      </c>
      <c r="L5338" s="362">
        <v>41687</v>
      </c>
      <c r="N5338" s="362">
        <v>41687</v>
      </c>
      <c r="P5338" s="356" t="s">
        <v>14019</v>
      </c>
    </row>
    <row r="5339" spans="1:16" x14ac:dyDescent="0.2">
      <c r="A5339" s="356" t="s">
        <v>12209</v>
      </c>
      <c r="B5339" s="356" t="s">
        <v>22926</v>
      </c>
      <c r="C5339" s="358" t="s">
        <v>15457</v>
      </c>
      <c r="D5339" s="358" t="s">
        <v>12931</v>
      </c>
      <c r="E5339" s="358" t="s">
        <v>22927</v>
      </c>
      <c r="G5339" s="358" t="s">
        <v>12886</v>
      </c>
      <c r="H5339" s="385">
        <v>12.5</v>
      </c>
      <c r="I5339" s="358" t="s">
        <v>12893</v>
      </c>
      <c r="J5339" s="358" t="s">
        <v>12888</v>
      </c>
      <c r="K5339" s="358" t="s">
        <v>13558</v>
      </c>
      <c r="L5339" s="362">
        <v>41696</v>
      </c>
      <c r="N5339" s="362">
        <v>41696</v>
      </c>
      <c r="P5339" s="356" t="s">
        <v>14019</v>
      </c>
    </row>
    <row r="5340" spans="1:16" x14ac:dyDescent="0.2">
      <c r="A5340" s="356" t="s">
        <v>12210</v>
      </c>
      <c r="B5340" s="356" t="s">
        <v>22928</v>
      </c>
      <c r="C5340" s="358" t="s">
        <v>12905</v>
      </c>
      <c r="D5340" s="358" t="s">
        <v>12987</v>
      </c>
      <c r="E5340" s="358" t="s">
        <v>22929</v>
      </c>
      <c r="G5340" s="358" t="s">
        <v>12886</v>
      </c>
      <c r="H5340" s="385">
        <v>2.2999999999999998</v>
      </c>
      <c r="I5340" s="358" t="s">
        <v>12893</v>
      </c>
      <c r="J5340" s="358" t="s">
        <v>12888</v>
      </c>
      <c r="K5340" s="358" t="s">
        <v>13558</v>
      </c>
      <c r="L5340" s="362">
        <v>41706</v>
      </c>
      <c r="N5340" s="362">
        <v>41706</v>
      </c>
      <c r="P5340" s="356" t="s">
        <v>13605</v>
      </c>
    </row>
    <row r="5341" spans="1:16" x14ac:dyDescent="0.2">
      <c r="A5341" s="356" t="s">
        <v>12211</v>
      </c>
      <c r="B5341" s="356" t="s">
        <v>22930</v>
      </c>
      <c r="C5341" s="358" t="s">
        <v>14608</v>
      </c>
      <c r="D5341" s="358" t="s">
        <v>12984</v>
      </c>
      <c r="E5341" s="358" t="s">
        <v>17569</v>
      </c>
      <c r="G5341" s="358" t="s">
        <v>12886</v>
      </c>
      <c r="H5341" s="385">
        <v>5</v>
      </c>
      <c r="I5341" s="358" t="s">
        <v>12893</v>
      </c>
      <c r="J5341" s="358" t="s">
        <v>12888</v>
      </c>
      <c r="K5341" s="358" t="s">
        <v>13558</v>
      </c>
      <c r="L5341" s="362">
        <v>41697</v>
      </c>
      <c r="N5341" s="362">
        <v>41697</v>
      </c>
      <c r="P5341" s="356" t="s">
        <v>14019</v>
      </c>
    </row>
    <row r="5342" spans="1:16" x14ac:dyDescent="0.2">
      <c r="A5342" s="356" t="s">
        <v>12212</v>
      </c>
      <c r="B5342" s="356" t="s">
        <v>22931</v>
      </c>
      <c r="C5342" s="358" t="s">
        <v>12905</v>
      </c>
      <c r="D5342" s="358" t="s">
        <v>12945</v>
      </c>
      <c r="E5342" s="358" t="s">
        <v>22932</v>
      </c>
      <c r="G5342" s="358" t="s">
        <v>12886</v>
      </c>
      <c r="H5342" s="385">
        <v>8.1</v>
      </c>
      <c r="I5342" s="358" t="s">
        <v>12893</v>
      </c>
      <c r="J5342" s="358" t="s">
        <v>12888</v>
      </c>
      <c r="K5342" s="358" t="s">
        <v>13558</v>
      </c>
      <c r="L5342" s="362">
        <v>41668</v>
      </c>
      <c r="N5342" s="362">
        <v>41668</v>
      </c>
      <c r="P5342" s="356" t="s">
        <v>13605</v>
      </c>
    </row>
    <row r="5343" spans="1:16" x14ac:dyDescent="0.2">
      <c r="A5343" s="356" t="s">
        <v>12213</v>
      </c>
      <c r="B5343" s="356" t="s">
        <v>22933</v>
      </c>
      <c r="C5343" s="358" t="s">
        <v>13007</v>
      </c>
      <c r="D5343" s="358" t="s">
        <v>12976</v>
      </c>
      <c r="E5343" s="358" t="s">
        <v>22934</v>
      </c>
      <c r="G5343" s="358" t="s">
        <v>12886</v>
      </c>
      <c r="H5343" s="385">
        <v>6.75</v>
      </c>
      <c r="I5343" s="358" t="s">
        <v>12893</v>
      </c>
      <c r="J5343" s="358" t="s">
        <v>12888</v>
      </c>
      <c r="K5343" s="358" t="s">
        <v>13558</v>
      </c>
      <c r="L5343" s="362">
        <v>41695</v>
      </c>
      <c r="N5343" s="362">
        <v>41695</v>
      </c>
      <c r="P5343" s="356" t="s">
        <v>13605</v>
      </c>
    </row>
    <row r="5344" spans="1:16" x14ac:dyDescent="0.2">
      <c r="A5344" s="356" t="s">
        <v>12214</v>
      </c>
      <c r="B5344" s="356" t="s">
        <v>22935</v>
      </c>
      <c r="C5344" s="358" t="s">
        <v>15650</v>
      </c>
      <c r="D5344" s="358" t="s">
        <v>12916</v>
      </c>
      <c r="E5344" s="358" t="s">
        <v>22936</v>
      </c>
      <c r="G5344" s="358" t="s">
        <v>12886</v>
      </c>
      <c r="H5344" s="385">
        <v>9.75</v>
      </c>
      <c r="I5344" s="358" t="s">
        <v>12893</v>
      </c>
      <c r="J5344" s="358" t="s">
        <v>12888</v>
      </c>
      <c r="K5344" s="358" t="s">
        <v>13558</v>
      </c>
      <c r="L5344" s="362">
        <v>41698</v>
      </c>
      <c r="N5344" s="362">
        <v>41698</v>
      </c>
      <c r="P5344" s="356" t="s">
        <v>14019</v>
      </c>
    </row>
    <row r="5345" spans="1:16" x14ac:dyDescent="0.2">
      <c r="A5345" s="356" t="s">
        <v>12215</v>
      </c>
      <c r="B5345" s="356" t="s">
        <v>22937</v>
      </c>
      <c r="C5345" s="358" t="s">
        <v>12938</v>
      </c>
      <c r="D5345" s="358" t="s">
        <v>12939</v>
      </c>
      <c r="E5345" s="358" t="s">
        <v>22938</v>
      </c>
      <c r="G5345" s="358" t="s">
        <v>12886</v>
      </c>
      <c r="H5345" s="385">
        <v>9.4499999999999993</v>
      </c>
      <c r="I5345" s="358" t="s">
        <v>12893</v>
      </c>
      <c r="J5345" s="358" t="s">
        <v>12888</v>
      </c>
      <c r="K5345" s="358" t="s">
        <v>13558</v>
      </c>
      <c r="L5345" s="362">
        <v>41716</v>
      </c>
      <c r="N5345" s="362">
        <v>41716</v>
      </c>
      <c r="P5345" s="356" t="s">
        <v>13605</v>
      </c>
    </row>
    <row r="5346" spans="1:16" x14ac:dyDescent="0.2">
      <c r="A5346" s="356" t="s">
        <v>12216</v>
      </c>
      <c r="B5346" s="356" t="s">
        <v>22939</v>
      </c>
      <c r="C5346" s="358" t="s">
        <v>13595</v>
      </c>
      <c r="D5346" s="358" t="s">
        <v>13596</v>
      </c>
      <c r="E5346" s="358" t="s">
        <v>22940</v>
      </c>
      <c r="G5346" s="358" t="s">
        <v>12886</v>
      </c>
      <c r="H5346" s="385">
        <v>5.36</v>
      </c>
      <c r="I5346" s="358" t="s">
        <v>12893</v>
      </c>
      <c r="J5346" s="358" t="s">
        <v>12888</v>
      </c>
      <c r="K5346" s="358" t="s">
        <v>13558</v>
      </c>
      <c r="L5346" s="362">
        <v>41670</v>
      </c>
      <c r="N5346" s="362">
        <v>41670</v>
      </c>
      <c r="P5346" s="356" t="s">
        <v>14019</v>
      </c>
    </row>
    <row r="5347" spans="1:16" x14ac:dyDescent="0.2">
      <c r="A5347" s="356" t="s">
        <v>12217</v>
      </c>
      <c r="B5347" s="356" t="s">
        <v>22941</v>
      </c>
      <c r="C5347" s="358" t="s">
        <v>13922</v>
      </c>
      <c r="D5347" s="358" t="s">
        <v>13106</v>
      </c>
      <c r="E5347" s="358" t="s">
        <v>22942</v>
      </c>
      <c r="G5347" s="358" t="s">
        <v>12886</v>
      </c>
      <c r="H5347" s="385">
        <v>6.125</v>
      </c>
      <c r="I5347" s="358" t="s">
        <v>12893</v>
      </c>
      <c r="J5347" s="358" t="s">
        <v>12888</v>
      </c>
      <c r="K5347" s="358" t="s">
        <v>13558</v>
      </c>
      <c r="L5347" s="362">
        <v>41719</v>
      </c>
      <c r="N5347" s="362">
        <v>41719</v>
      </c>
      <c r="P5347" s="356" t="s">
        <v>14019</v>
      </c>
    </row>
    <row r="5348" spans="1:16" x14ac:dyDescent="0.2">
      <c r="A5348" s="356" t="s">
        <v>12218</v>
      </c>
      <c r="B5348" s="356" t="s">
        <v>22943</v>
      </c>
      <c r="C5348" s="358" t="s">
        <v>12894</v>
      </c>
      <c r="D5348" s="358" t="s">
        <v>12895</v>
      </c>
      <c r="E5348" s="358" t="s">
        <v>16689</v>
      </c>
      <c r="G5348" s="358" t="s">
        <v>12886</v>
      </c>
      <c r="H5348" s="385">
        <v>14.7</v>
      </c>
      <c r="I5348" s="358" t="s">
        <v>12893</v>
      </c>
      <c r="J5348" s="358" t="s">
        <v>12888</v>
      </c>
      <c r="K5348" s="358" t="s">
        <v>13558</v>
      </c>
      <c r="L5348" s="362">
        <v>41394</v>
      </c>
      <c r="N5348" s="362">
        <v>41394</v>
      </c>
      <c r="P5348" s="356" t="s">
        <v>13605</v>
      </c>
    </row>
    <row r="5349" spans="1:16" x14ac:dyDescent="0.2">
      <c r="A5349" s="356" t="s">
        <v>12219</v>
      </c>
      <c r="B5349" s="356" t="s">
        <v>22944</v>
      </c>
      <c r="C5349" s="358" t="s">
        <v>13966</v>
      </c>
      <c r="D5349" s="358" t="s">
        <v>13027</v>
      </c>
      <c r="E5349" s="358" t="s">
        <v>22945</v>
      </c>
      <c r="G5349" s="358" t="s">
        <v>12886</v>
      </c>
      <c r="H5349" s="385">
        <v>4.5</v>
      </c>
      <c r="I5349" s="358" t="s">
        <v>12893</v>
      </c>
      <c r="J5349" s="358" t="s">
        <v>12888</v>
      </c>
      <c r="K5349" s="358" t="s">
        <v>13558</v>
      </c>
      <c r="L5349" s="362">
        <v>41604</v>
      </c>
      <c r="N5349" s="362">
        <v>41604</v>
      </c>
      <c r="P5349" s="356" t="s">
        <v>14019</v>
      </c>
    </row>
    <row r="5350" spans="1:16" x14ac:dyDescent="0.2">
      <c r="A5350" s="356" t="s">
        <v>12220</v>
      </c>
      <c r="B5350" s="356" t="s">
        <v>22946</v>
      </c>
      <c r="C5350" s="358" t="s">
        <v>13105</v>
      </c>
      <c r="D5350" s="358" t="s">
        <v>13106</v>
      </c>
      <c r="E5350" s="358" t="s">
        <v>22947</v>
      </c>
      <c r="G5350" s="358" t="s">
        <v>12886</v>
      </c>
      <c r="H5350" s="385">
        <v>5.83</v>
      </c>
      <c r="I5350" s="358" t="s">
        <v>12893</v>
      </c>
      <c r="J5350" s="358" t="s">
        <v>12888</v>
      </c>
      <c r="K5350" s="358" t="s">
        <v>13558</v>
      </c>
      <c r="L5350" s="362">
        <v>41706</v>
      </c>
      <c r="N5350" s="362">
        <v>41706</v>
      </c>
      <c r="P5350" s="356" t="s">
        <v>14019</v>
      </c>
    </row>
    <row r="5351" spans="1:16" x14ac:dyDescent="0.2">
      <c r="A5351" s="356" t="s">
        <v>12221</v>
      </c>
      <c r="B5351" s="356" t="s">
        <v>22948</v>
      </c>
      <c r="C5351" s="358" t="s">
        <v>13758</v>
      </c>
      <c r="D5351" s="358" t="s">
        <v>13759</v>
      </c>
      <c r="E5351" s="358" t="s">
        <v>22949</v>
      </c>
      <c r="G5351" s="358" t="s">
        <v>12886</v>
      </c>
      <c r="H5351" s="385">
        <v>3.4449999999999998</v>
      </c>
      <c r="I5351" s="358" t="s">
        <v>12893</v>
      </c>
      <c r="J5351" s="358" t="s">
        <v>12888</v>
      </c>
      <c r="K5351" s="358" t="s">
        <v>13558</v>
      </c>
      <c r="L5351" s="362">
        <v>41696</v>
      </c>
      <c r="N5351" s="362">
        <v>41696</v>
      </c>
      <c r="P5351" s="356" t="s">
        <v>14019</v>
      </c>
    </row>
    <row r="5352" spans="1:16" x14ac:dyDescent="0.2">
      <c r="A5352" s="356" t="s">
        <v>12222</v>
      </c>
      <c r="B5352" s="356" t="s">
        <v>22950</v>
      </c>
      <c r="C5352" s="358" t="s">
        <v>15650</v>
      </c>
      <c r="D5352" s="358" t="s">
        <v>12916</v>
      </c>
      <c r="E5352" s="358" t="s">
        <v>22951</v>
      </c>
      <c r="G5352" s="358" t="s">
        <v>12886</v>
      </c>
      <c r="H5352" s="385">
        <v>8.09</v>
      </c>
      <c r="I5352" s="358" t="s">
        <v>12893</v>
      </c>
      <c r="J5352" s="358" t="s">
        <v>12888</v>
      </c>
      <c r="K5352" s="358" t="s">
        <v>13558</v>
      </c>
      <c r="L5352" s="362">
        <v>41712</v>
      </c>
      <c r="N5352" s="362">
        <v>41712</v>
      </c>
      <c r="P5352" s="356" t="s">
        <v>14019</v>
      </c>
    </row>
    <row r="5353" spans="1:16" x14ac:dyDescent="0.2">
      <c r="A5353" s="356" t="s">
        <v>12223</v>
      </c>
      <c r="B5353" s="356" t="s">
        <v>22952</v>
      </c>
      <c r="C5353" s="358" t="s">
        <v>14157</v>
      </c>
      <c r="D5353" s="358" t="s">
        <v>12931</v>
      </c>
      <c r="E5353" s="358" t="s">
        <v>22953</v>
      </c>
      <c r="G5353" s="358" t="s">
        <v>12886</v>
      </c>
      <c r="H5353" s="385">
        <v>3</v>
      </c>
      <c r="I5353" s="358" t="s">
        <v>12893</v>
      </c>
      <c r="J5353" s="358" t="s">
        <v>12888</v>
      </c>
      <c r="K5353" s="358" t="s">
        <v>13558</v>
      </c>
      <c r="L5353" s="362">
        <v>41712</v>
      </c>
      <c r="N5353" s="362">
        <v>41712</v>
      </c>
      <c r="P5353" s="356" t="s">
        <v>14019</v>
      </c>
    </row>
    <row r="5354" spans="1:16" x14ac:dyDescent="0.2">
      <c r="A5354" s="356" t="s">
        <v>12224</v>
      </c>
      <c r="B5354" s="356" t="s">
        <v>22954</v>
      </c>
      <c r="C5354" s="358" t="s">
        <v>13310</v>
      </c>
      <c r="D5354" s="358" t="s">
        <v>12910</v>
      </c>
      <c r="E5354" s="358" t="s">
        <v>21249</v>
      </c>
      <c r="G5354" s="358" t="s">
        <v>12886</v>
      </c>
      <c r="H5354" s="385">
        <v>4</v>
      </c>
      <c r="I5354" s="358" t="s">
        <v>12893</v>
      </c>
      <c r="J5354" s="358" t="s">
        <v>12888</v>
      </c>
      <c r="K5354" s="358" t="s">
        <v>13558</v>
      </c>
      <c r="L5354" s="362">
        <v>41694</v>
      </c>
      <c r="N5354" s="362">
        <v>41694</v>
      </c>
      <c r="P5354" s="356" t="s">
        <v>14019</v>
      </c>
    </row>
    <row r="5355" spans="1:16" x14ac:dyDescent="0.2">
      <c r="A5355" s="356" t="s">
        <v>12225</v>
      </c>
      <c r="B5355" s="356" t="s">
        <v>22955</v>
      </c>
      <c r="C5355" s="358" t="s">
        <v>13263</v>
      </c>
      <c r="D5355" s="358" t="s">
        <v>12934</v>
      </c>
      <c r="E5355" s="358" t="s">
        <v>22956</v>
      </c>
      <c r="G5355" s="358" t="s">
        <v>12886</v>
      </c>
      <c r="H5355" s="385">
        <v>12.74</v>
      </c>
      <c r="I5355" s="358" t="s">
        <v>12893</v>
      </c>
      <c r="J5355" s="358" t="s">
        <v>12888</v>
      </c>
      <c r="K5355" s="358" t="s">
        <v>13558</v>
      </c>
      <c r="L5355" s="362">
        <v>41697</v>
      </c>
      <c r="N5355" s="362">
        <v>41697</v>
      </c>
      <c r="P5355" s="356" t="s">
        <v>13605</v>
      </c>
    </row>
    <row r="5356" spans="1:16" x14ac:dyDescent="0.2">
      <c r="A5356" s="356" t="s">
        <v>12226</v>
      </c>
      <c r="B5356" s="356" t="s">
        <v>22957</v>
      </c>
      <c r="C5356" s="358" t="s">
        <v>13890</v>
      </c>
      <c r="D5356" s="358" t="s">
        <v>12927</v>
      </c>
      <c r="E5356" s="358" t="s">
        <v>22958</v>
      </c>
      <c r="G5356" s="358" t="s">
        <v>12886</v>
      </c>
      <c r="H5356" s="385">
        <v>7.7</v>
      </c>
      <c r="I5356" s="358" t="s">
        <v>12893</v>
      </c>
      <c r="J5356" s="358" t="s">
        <v>12888</v>
      </c>
      <c r="K5356" s="358" t="s">
        <v>13558</v>
      </c>
      <c r="L5356" s="362">
        <v>41703</v>
      </c>
      <c r="N5356" s="362">
        <v>41703</v>
      </c>
      <c r="P5356" s="356" t="s">
        <v>14019</v>
      </c>
    </row>
    <row r="5357" spans="1:16" x14ac:dyDescent="0.2">
      <c r="A5357" s="356" t="s">
        <v>12227</v>
      </c>
      <c r="B5357" s="356" t="s">
        <v>22959</v>
      </c>
      <c r="C5357" s="358" t="s">
        <v>12926</v>
      </c>
      <c r="D5357" s="358" t="s">
        <v>12927</v>
      </c>
      <c r="E5357" s="358" t="s">
        <v>22960</v>
      </c>
      <c r="G5357" s="358" t="s">
        <v>12886</v>
      </c>
      <c r="H5357" s="385">
        <v>4.32</v>
      </c>
      <c r="I5357" s="358" t="s">
        <v>12893</v>
      </c>
      <c r="J5357" s="358" t="s">
        <v>12888</v>
      </c>
      <c r="K5357" s="358" t="s">
        <v>13558</v>
      </c>
      <c r="L5357" s="362">
        <v>41717</v>
      </c>
      <c r="N5357" s="362">
        <v>41717</v>
      </c>
      <c r="P5357" s="356" t="s">
        <v>14019</v>
      </c>
    </row>
    <row r="5358" spans="1:16" x14ac:dyDescent="0.2">
      <c r="A5358" s="356" t="s">
        <v>12228</v>
      </c>
      <c r="B5358" s="356" t="s">
        <v>22961</v>
      </c>
      <c r="C5358" s="358" t="s">
        <v>13612</v>
      </c>
      <c r="D5358" s="358" t="s">
        <v>13613</v>
      </c>
      <c r="E5358" s="358" t="s">
        <v>22962</v>
      </c>
      <c r="G5358" s="358" t="s">
        <v>12886</v>
      </c>
      <c r="H5358" s="385">
        <v>3</v>
      </c>
      <c r="I5358" s="358" t="s">
        <v>12893</v>
      </c>
      <c r="J5358" s="358" t="s">
        <v>12888</v>
      </c>
      <c r="K5358" s="358" t="s">
        <v>13558</v>
      </c>
      <c r="L5358" s="362">
        <v>41718</v>
      </c>
      <c r="N5358" s="362">
        <v>41718</v>
      </c>
      <c r="P5358" s="356" t="s">
        <v>13605</v>
      </c>
    </row>
    <row r="5359" spans="1:16" x14ac:dyDescent="0.2">
      <c r="A5359" s="356" t="s">
        <v>12229</v>
      </c>
      <c r="B5359" s="356" t="s">
        <v>22963</v>
      </c>
      <c r="C5359" s="358" t="s">
        <v>14843</v>
      </c>
      <c r="D5359" s="358" t="s">
        <v>12910</v>
      </c>
      <c r="E5359" s="358" t="s">
        <v>22964</v>
      </c>
      <c r="G5359" s="358" t="s">
        <v>12886</v>
      </c>
      <c r="H5359" s="385">
        <v>3</v>
      </c>
      <c r="I5359" s="358" t="s">
        <v>12893</v>
      </c>
      <c r="J5359" s="358" t="s">
        <v>12888</v>
      </c>
      <c r="K5359" s="358" t="s">
        <v>13558</v>
      </c>
      <c r="L5359" s="362">
        <v>41737</v>
      </c>
      <c r="N5359" s="362">
        <v>41737</v>
      </c>
      <c r="P5359" s="356" t="s">
        <v>14019</v>
      </c>
    </row>
    <row r="5360" spans="1:16" x14ac:dyDescent="0.2">
      <c r="A5360" s="356" t="s">
        <v>12230</v>
      </c>
      <c r="B5360" s="356" t="s">
        <v>22965</v>
      </c>
      <c r="C5360" s="358" t="s">
        <v>12999</v>
      </c>
      <c r="D5360" s="358" t="s">
        <v>12973</v>
      </c>
      <c r="E5360" s="358" t="s">
        <v>22966</v>
      </c>
      <c r="G5360" s="358" t="s">
        <v>12886</v>
      </c>
      <c r="H5360" s="385">
        <v>8</v>
      </c>
      <c r="I5360" s="358" t="s">
        <v>12893</v>
      </c>
      <c r="J5360" s="358" t="s">
        <v>12888</v>
      </c>
      <c r="K5360" s="358" t="s">
        <v>13558</v>
      </c>
      <c r="L5360" s="362">
        <v>41729</v>
      </c>
      <c r="N5360" s="362">
        <v>41729</v>
      </c>
      <c r="P5360" s="356" t="s">
        <v>14019</v>
      </c>
    </row>
    <row r="5361" spans="1:16" x14ac:dyDescent="0.2">
      <c r="A5361" s="356" t="s">
        <v>12231</v>
      </c>
      <c r="B5361" s="356" t="s">
        <v>22967</v>
      </c>
      <c r="C5361" s="358" t="s">
        <v>12938</v>
      </c>
      <c r="D5361" s="358" t="s">
        <v>12939</v>
      </c>
      <c r="E5361" s="358" t="s">
        <v>22968</v>
      </c>
      <c r="G5361" s="358" t="s">
        <v>12886</v>
      </c>
      <c r="H5361" s="385">
        <v>29.89</v>
      </c>
      <c r="I5361" s="358" t="s">
        <v>12893</v>
      </c>
      <c r="J5361" s="358" t="s">
        <v>12888</v>
      </c>
      <c r="K5361" s="358" t="s">
        <v>13558</v>
      </c>
      <c r="L5361" s="362">
        <v>41729</v>
      </c>
      <c r="N5361" s="362">
        <v>41729</v>
      </c>
      <c r="P5361" s="356" t="s">
        <v>13605</v>
      </c>
    </row>
    <row r="5362" spans="1:16" x14ac:dyDescent="0.2">
      <c r="A5362" s="356" t="s">
        <v>12232</v>
      </c>
      <c r="B5362" s="356" t="s">
        <v>22969</v>
      </c>
      <c r="C5362" s="358" t="s">
        <v>15650</v>
      </c>
      <c r="D5362" s="358" t="s">
        <v>12916</v>
      </c>
      <c r="E5362" s="358" t="s">
        <v>22970</v>
      </c>
      <c r="G5362" s="358" t="s">
        <v>12886</v>
      </c>
      <c r="H5362" s="385">
        <v>7.8</v>
      </c>
      <c r="I5362" s="358" t="s">
        <v>12893</v>
      </c>
      <c r="J5362" s="358" t="s">
        <v>12888</v>
      </c>
      <c r="K5362" s="358" t="s">
        <v>13558</v>
      </c>
      <c r="L5362" s="362">
        <v>41729</v>
      </c>
      <c r="N5362" s="362">
        <v>41729</v>
      </c>
      <c r="P5362" s="356" t="s">
        <v>14019</v>
      </c>
    </row>
    <row r="5363" spans="1:16" x14ac:dyDescent="0.2">
      <c r="A5363" s="356" t="s">
        <v>12233</v>
      </c>
      <c r="B5363" s="356" t="s">
        <v>22971</v>
      </c>
      <c r="C5363" s="358" t="s">
        <v>13154</v>
      </c>
      <c r="D5363" s="358" t="s">
        <v>12960</v>
      </c>
      <c r="E5363" s="358" t="s">
        <v>22400</v>
      </c>
      <c r="G5363" s="358" t="s">
        <v>12886</v>
      </c>
      <c r="H5363" s="385">
        <v>10.58</v>
      </c>
      <c r="I5363" s="358" t="s">
        <v>12893</v>
      </c>
      <c r="J5363" s="358" t="s">
        <v>12888</v>
      </c>
      <c r="K5363" s="358" t="s">
        <v>13558</v>
      </c>
      <c r="L5363" s="362">
        <v>41712</v>
      </c>
      <c r="N5363" s="362">
        <v>41712</v>
      </c>
      <c r="P5363" s="356" t="s">
        <v>14019</v>
      </c>
    </row>
    <row r="5364" spans="1:16" x14ac:dyDescent="0.2">
      <c r="A5364" s="356" t="s">
        <v>12234</v>
      </c>
      <c r="B5364" s="356" t="s">
        <v>22972</v>
      </c>
      <c r="C5364" s="358" t="s">
        <v>13612</v>
      </c>
      <c r="D5364" s="358" t="s">
        <v>13613</v>
      </c>
      <c r="E5364" s="358" t="s">
        <v>17167</v>
      </c>
      <c r="G5364" s="358" t="s">
        <v>12886</v>
      </c>
      <c r="H5364" s="385">
        <v>6</v>
      </c>
      <c r="I5364" s="358" t="s">
        <v>12893</v>
      </c>
      <c r="J5364" s="358" t="s">
        <v>12888</v>
      </c>
      <c r="K5364" s="358" t="s">
        <v>13558</v>
      </c>
      <c r="L5364" s="362">
        <v>41729</v>
      </c>
      <c r="N5364" s="362">
        <v>41729</v>
      </c>
      <c r="P5364" s="356" t="s">
        <v>13605</v>
      </c>
    </row>
    <row r="5365" spans="1:16" x14ac:dyDescent="0.2">
      <c r="A5365" s="356" t="s">
        <v>12235</v>
      </c>
      <c r="B5365" s="356" t="s">
        <v>22973</v>
      </c>
      <c r="C5365" s="358" t="s">
        <v>12983</v>
      </c>
      <c r="D5365" s="358" t="s">
        <v>12984</v>
      </c>
      <c r="E5365" s="358" t="s">
        <v>22974</v>
      </c>
      <c r="G5365" s="358" t="s">
        <v>12886</v>
      </c>
      <c r="H5365" s="385">
        <v>4.75</v>
      </c>
      <c r="I5365" s="358" t="s">
        <v>12893</v>
      </c>
      <c r="J5365" s="358" t="s">
        <v>12888</v>
      </c>
      <c r="K5365" s="358" t="s">
        <v>13558</v>
      </c>
      <c r="L5365" s="362">
        <v>41726</v>
      </c>
      <c r="N5365" s="362">
        <v>41726</v>
      </c>
      <c r="P5365" s="356" t="s">
        <v>14019</v>
      </c>
    </row>
    <row r="5366" spans="1:16" x14ac:dyDescent="0.2">
      <c r="A5366" s="356" t="s">
        <v>12236</v>
      </c>
      <c r="B5366" s="356" t="s">
        <v>22975</v>
      </c>
      <c r="C5366" s="358" t="s">
        <v>13244</v>
      </c>
      <c r="D5366" s="358" t="s">
        <v>13245</v>
      </c>
      <c r="E5366" s="358" t="s">
        <v>22976</v>
      </c>
      <c r="G5366" s="358" t="s">
        <v>12886</v>
      </c>
      <c r="H5366" s="385">
        <v>5.5</v>
      </c>
      <c r="I5366" s="358" t="s">
        <v>12893</v>
      </c>
      <c r="J5366" s="358" t="s">
        <v>12888</v>
      </c>
      <c r="K5366" s="358" t="s">
        <v>13558</v>
      </c>
      <c r="L5366" s="362">
        <v>41757</v>
      </c>
      <c r="N5366" s="362">
        <v>41757</v>
      </c>
      <c r="P5366" s="356" t="s">
        <v>13605</v>
      </c>
    </row>
    <row r="5367" spans="1:16" x14ac:dyDescent="0.2">
      <c r="A5367" s="356" t="s">
        <v>12237</v>
      </c>
      <c r="B5367" s="356" t="s">
        <v>22977</v>
      </c>
      <c r="C5367" s="358" t="s">
        <v>12972</v>
      </c>
      <c r="D5367" s="358" t="s">
        <v>12973</v>
      </c>
      <c r="E5367" s="358" t="s">
        <v>22951</v>
      </c>
      <c r="G5367" s="358" t="s">
        <v>12886</v>
      </c>
      <c r="H5367" s="385">
        <v>9.7200000000000006</v>
      </c>
      <c r="I5367" s="358" t="s">
        <v>12893</v>
      </c>
      <c r="J5367" s="358" t="s">
        <v>12888</v>
      </c>
      <c r="K5367" s="358" t="s">
        <v>13558</v>
      </c>
      <c r="L5367" s="362">
        <v>41670</v>
      </c>
      <c r="N5367" s="362">
        <v>41670</v>
      </c>
      <c r="P5367" s="356" t="s">
        <v>13605</v>
      </c>
    </row>
    <row r="5368" spans="1:16" x14ac:dyDescent="0.2">
      <c r="A5368" s="356" t="s">
        <v>12238</v>
      </c>
      <c r="B5368" s="356" t="s">
        <v>22978</v>
      </c>
      <c r="C5368" s="358" t="s">
        <v>12905</v>
      </c>
      <c r="D5368" s="358" t="s">
        <v>12945</v>
      </c>
      <c r="E5368" s="358" t="s">
        <v>22775</v>
      </c>
      <c r="G5368" s="358" t="s">
        <v>12886</v>
      </c>
      <c r="H5368" s="385">
        <v>2.2949999999999999</v>
      </c>
      <c r="I5368" s="358" t="s">
        <v>12893</v>
      </c>
      <c r="J5368" s="358" t="s">
        <v>12888</v>
      </c>
      <c r="K5368" s="358" t="s">
        <v>13558</v>
      </c>
      <c r="L5368" s="362">
        <v>41453</v>
      </c>
      <c r="N5368" s="362">
        <v>41453</v>
      </c>
      <c r="P5368" s="356" t="s">
        <v>14019</v>
      </c>
    </row>
    <row r="5369" spans="1:16" x14ac:dyDescent="0.2">
      <c r="A5369" s="356" t="s">
        <v>12239</v>
      </c>
      <c r="B5369" s="356" t="s">
        <v>22979</v>
      </c>
      <c r="C5369" s="358" t="s">
        <v>13339</v>
      </c>
      <c r="D5369" s="358" t="s">
        <v>12984</v>
      </c>
      <c r="E5369" s="358" t="s">
        <v>22980</v>
      </c>
      <c r="G5369" s="358" t="s">
        <v>12886</v>
      </c>
      <c r="H5369" s="385">
        <v>6.75</v>
      </c>
      <c r="I5369" s="358" t="s">
        <v>12893</v>
      </c>
      <c r="J5369" s="358" t="s">
        <v>12888</v>
      </c>
      <c r="K5369" s="358" t="s">
        <v>13558</v>
      </c>
      <c r="L5369" s="362">
        <v>41729</v>
      </c>
      <c r="N5369" s="362">
        <v>41729</v>
      </c>
      <c r="P5369" s="356" t="s">
        <v>13605</v>
      </c>
    </row>
    <row r="5370" spans="1:16" x14ac:dyDescent="0.2">
      <c r="A5370" s="356" t="s">
        <v>12240</v>
      </c>
      <c r="B5370" s="356" t="s">
        <v>22981</v>
      </c>
      <c r="C5370" s="358" t="s">
        <v>12965</v>
      </c>
      <c r="D5370" s="358" t="s">
        <v>12966</v>
      </c>
      <c r="E5370" s="358" t="s">
        <v>22982</v>
      </c>
      <c r="G5370" s="358" t="s">
        <v>12886</v>
      </c>
      <c r="H5370" s="385">
        <v>7</v>
      </c>
      <c r="I5370" s="358" t="s">
        <v>12893</v>
      </c>
      <c r="J5370" s="358" t="s">
        <v>12888</v>
      </c>
      <c r="K5370" s="358" t="s">
        <v>13558</v>
      </c>
      <c r="L5370" s="362">
        <v>41745</v>
      </c>
      <c r="N5370" s="362">
        <v>41745</v>
      </c>
      <c r="P5370" s="356" t="s">
        <v>14019</v>
      </c>
    </row>
    <row r="5371" spans="1:16" x14ac:dyDescent="0.2">
      <c r="A5371" s="356" t="s">
        <v>12241</v>
      </c>
      <c r="B5371" s="356" t="s">
        <v>22983</v>
      </c>
      <c r="C5371" s="358" t="s">
        <v>13665</v>
      </c>
      <c r="D5371" s="358" t="s">
        <v>12910</v>
      </c>
      <c r="E5371" s="358" t="s">
        <v>22984</v>
      </c>
      <c r="G5371" s="358" t="s">
        <v>12886</v>
      </c>
      <c r="H5371" s="385">
        <v>8.2799999999999994</v>
      </c>
      <c r="I5371" s="358" t="s">
        <v>12893</v>
      </c>
      <c r="J5371" s="358" t="s">
        <v>12888</v>
      </c>
      <c r="K5371" s="358" t="s">
        <v>13558</v>
      </c>
      <c r="L5371" s="362">
        <v>41729</v>
      </c>
      <c r="N5371" s="362">
        <v>41729</v>
      </c>
      <c r="P5371" s="356" t="s">
        <v>13605</v>
      </c>
    </row>
    <row r="5372" spans="1:16" x14ac:dyDescent="0.2">
      <c r="A5372" s="356" t="s">
        <v>12242</v>
      </c>
      <c r="B5372" s="356" t="s">
        <v>22985</v>
      </c>
      <c r="C5372" s="358" t="s">
        <v>12905</v>
      </c>
      <c r="D5372" s="358" t="s">
        <v>13152</v>
      </c>
      <c r="E5372" s="358" t="s">
        <v>22986</v>
      </c>
      <c r="G5372" s="358" t="s">
        <v>12886</v>
      </c>
      <c r="H5372" s="385">
        <v>14.79</v>
      </c>
      <c r="I5372" s="358" t="s">
        <v>12893</v>
      </c>
      <c r="J5372" s="358" t="s">
        <v>12888</v>
      </c>
      <c r="K5372" s="358" t="s">
        <v>13558</v>
      </c>
      <c r="L5372" s="362">
        <v>41726</v>
      </c>
      <c r="N5372" s="362">
        <v>41726</v>
      </c>
      <c r="P5372" s="356" t="s">
        <v>13605</v>
      </c>
    </row>
    <row r="5373" spans="1:16" x14ac:dyDescent="0.2">
      <c r="A5373" s="356" t="s">
        <v>12243</v>
      </c>
      <c r="B5373" s="356" t="s">
        <v>22987</v>
      </c>
      <c r="C5373" s="358" t="s">
        <v>14630</v>
      </c>
      <c r="D5373" s="358" t="s">
        <v>12899</v>
      </c>
      <c r="E5373" s="358" t="s">
        <v>19545</v>
      </c>
      <c r="G5373" s="358" t="s">
        <v>12886</v>
      </c>
      <c r="H5373" s="385">
        <v>8.42</v>
      </c>
      <c r="I5373" s="358" t="s">
        <v>12893</v>
      </c>
      <c r="J5373" s="358" t="s">
        <v>12888</v>
      </c>
      <c r="K5373" s="358" t="s">
        <v>13558</v>
      </c>
      <c r="L5373" s="362">
        <v>41743</v>
      </c>
      <c r="N5373" s="362">
        <v>41743</v>
      </c>
      <c r="P5373" s="356" t="s">
        <v>13605</v>
      </c>
    </row>
    <row r="5374" spans="1:16" x14ac:dyDescent="0.2">
      <c r="A5374" s="356" t="s">
        <v>12244</v>
      </c>
      <c r="B5374" s="356" t="s">
        <v>22988</v>
      </c>
      <c r="C5374" s="358" t="s">
        <v>12883</v>
      </c>
      <c r="D5374" s="358" t="s">
        <v>12884</v>
      </c>
      <c r="E5374" s="358" t="s">
        <v>22989</v>
      </c>
      <c r="G5374" s="358" t="s">
        <v>12886</v>
      </c>
      <c r="H5374" s="385">
        <v>8.25</v>
      </c>
      <c r="I5374" s="358" t="s">
        <v>12893</v>
      </c>
      <c r="J5374" s="358" t="s">
        <v>12888</v>
      </c>
      <c r="K5374" s="358" t="s">
        <v>13558</v>
      </c>
      <c r="L5374" s="362">
        <v>41745</v>
      </c>
      <c r="N5374" s="362">
        <v>41745</v>
      </c>
      <c r="P5374" s="356" t="s">
        <v>14019</v>
      </c>
    </row>
    <row r="5375" spans="1:16" x14ac:dyDescent="0.2">
      <c r="A5375" s="356" t="s">
        <v>12245</v>
      </c>
      <c r="B5375" s="356" t="s">
        <v>22990</v>
      </c>
      <c r="C5375" s="358" t="s">
        <v>13758</v>
      </c>
      <c r="D5375" s="358" t="s">
        <v>13759</v>
      </c>
      <c r="E5375" s="358" t="s">
        <v>22991</v>
      </c>
      <c r="G5375" s="358" t="s">
        <v>12886</v>
      </c>
      <c r="H5375" s="385">
        <v>39.78</v>
      </c>
      <c r="I5375" s="358" t="s">
        <v>12893</v>
      </c>
      <c r="J5375" s="358" t="s">
        <v>12888</v>
      </c>
      <c r="K5375" s="358" t="s">
        <v>13558</v>
      </c>
      <c r="L5375" s="362">
        <v>41697</v>
      </c>
      <c r="N5375" s="362">
        <v>41697</v>
      </c>
      <c r="P5375" s="356" t="s">
        <v>13605</v>
      </c>
    </row>
    <row r="5376" spans="1:16" x14ac:dyDescent="0.2">
      <c r="A5376" s="356" t="s">
        <v>12246</v>
      </c>
      <c r="B5376" s="356" t="s">
        <v>22992</v>
      </c>
      <c r="C5376" s="358" t="s">
        <v>12926</v>
      </c>
      <c r="D5376" s="358" t="s">
        <v>12927</v>
      </c>
      <c r="E5376" s="358" t="s">
        <v>22993</v>
      </c>
      <c r="G5376" s="358" t="s">
        <v>12886</v>
      </c>
      <c r="H5376" s="385">
        <v>9.9499999999999993</v>
      </c>
      <c r="I5376" s="358" t="s">
        <v>12893</v>
      </c>
      <c r="J5376" s="358" t="s">
        <v>12888</v>
      </c>
      <c r="K5376" s="358" t="s">
        <v>13558</v>
      </c>
      <c r="L5376" s="362">
        <v>41754</v>
      </c>
      <c r="N5376" s="362">
        <v>41754</v>
      </c>
      <c r="P5376" s="356" t="s">
        <v>14019</v>
      </c>
    </row>
    <row r="5377" spans="1:16" x14ac:dyDescent="0.2">
      <c r="A5377" s="356" t="s">
        <v>12247</v>
      </c>
      <c r="B5377" s="356" t="s">
        <v>22994</v>
      </c>
      <c r="C5377" s="358" t="s">
        <v>12905</v>
      </c>
      <c r="D5377" s="358" t="s">
        <v>12987</v>
      </c>
      <c r="E5377" s="358" t="s">
        <v>22995</v>
      </c>
      <c r="G5377" s="358" t="s">
        <v>12886</v>
      </c>
      <c r="H5377" s="385">
        <v>5.0999999999999996</v>
      </c>
      <c r="I5377" s="358" t="s">
        <v>12893</v>
      </c>
      <c r="J5377" s="358" t="s">
        <v>12888</v>
      </c>
      <c r="K5377" s="358" t="s">
        <v>13558</v>
      </c>
      <c r="L5377" s="362">
        <v>41738</v>
      </c>
      <c r="N5377" s="362">
        <v>41738</v>
      </c>
      <c r="P5377" s="356" t="s">
        <v>14019</v>
      </c>
    </row>
    <row r="5378" spans="1:16" x14ac:dyDescent="0.2">
      <c r="A5378" s="356" t="s">
        <v>12248</v>
      </c>
      <c r="B5378" s="356" t="s">
        <v>22996</v>
      </c>
      <c r="C5378" s="358" t="s">
        <v>13609</v>
      </c>
      <c r="D5378" s="358" t="s">
        <v>12895</v>
      </c>
      <c r="E5378" s="358" t="s">
        <v>20990</v>
      </c>
      <c r="G5378" s="358" t="s">
        <v>12886</v>
      </c>
      <c r="H5378" s="385">
        <v>9.8000000000000007</v>
      </c>
      <c r="I5378" s="358" t="s">
        <v>12893</v>
      </c>
      <c r="J5378" s="358" t="s">
        <v>12888</v>
      </c>
      <c r="K5378" s="358" t="s">
        <v>13558</v>
      </c>
      <c r="L5378" s="362">
        <v>41754</v>
      </c>
      <c r="N5378" s="362">
        <v>41754</v>
      </c>
      <c r="P5378" s="356" t="s">
        <v>14019</v>
      </c>
    </row>
    <row r="5379" spans="1:16" x14ac:dyDescent="0.2">
      <c r="A5379" s="356" t="s">
        <v>12249</v>
      </c>
      <c r="B5379" s="356" t="s">
        <v>22997</v>
      </c>
      <c r="C5379" s="358" t="s">
        <v>12955</v>
      </c>
      <c r="D5379" s="358" t="s">
        <v>12895</v>
      </c>
      <c r="E5379" s="358" t="s">
        <v>21143</v>
      </c>
      <c r="G5379" s="358" t="s">
        <v>12886</v>
      </c>
      <c r="H5379" s="385">
        <v>25.25</v>
      </c>
      <c r="I5379" s="358" t="s">
        <v>12893</v>
      </c>
      <c r="J5379" s="358" t="s">
        <v>12888</v>
      </c>
      <c r="K5379" s="358" t="s">
        <v>13558</v>
      </c>
      <c r="L5379" s="362">
        <v>41670</v>
      </c>
      <c r="N5379" s="362">
        <v>41670</v>
      </c>
      <c r="P5379" s="356" t="s">
        <v>14019</v>
      </c>
    </row>
    <row r="5380" spans="1:16" x14ac:dyDescent="0.2">
      <c r="A5380" s="356" t="s">
        <v>12250</v>
      </c>
      <c r="B5380" s="356" t="s">
        <v>22998</v>
      </c>
      <c r="C5380" s="358" t="s">
        <v>12883</v>
      </c>
      <c r="D5380" s="358" t="s">
        <v>12884</v>
      </c>
      <c r="E5380" s="358" t="s">
        <v>22999</v>
      </c>
      <c r="G5380" s="358" t="s">
        <v>12886</v>
      </c>
      <c r="H5380" s="385">
        <v>9</v>
      </c>
      <c r="I5380" s="358" t="s">
        <v>12893</v>
      </c>
      <c r="J5380" s="358" t="s">
        <v>12888</v>
      </c>
      <c r="K5380" s="358" t="s">
        <v>13558</v>
      </c>
      <c r="L5380" s="362">
        <v>41752</v>
      </c>
      <c r="N5380" s="362">
        <v>41752</v>
      </c>
      <c r="P5380" s="356" t="s">
        <v>14019</v>
      </c>
    </row>
    <row r="5381" spans="1:16" x14ac:dyDescent="0.2">
      <c r="A5381" s="356" t="s">
        <v>12251</v>
      </c>
      <c r="B5381" s="356" t="s">
        <v>23000</v>
      </c>
      <c r="C5381" s="358" t="s">
        <v>14630</v>
      </c>
      <c r="D5381" s="358" t="s">
        <v>12899</v>
      </c>
      <c r="E5381" s="358" t="s">
        <v>16123</v>
      </c>
      <c r="G5381" s="358" t="s">
        <v>12886</v>
      </c>
      <c r="H5381" s="385">
        <v>8.42</v>
      </c>
      <c r="I5381" s="358" t="s">
        <v>12893</v>
      </c>
      <c r="J5381" s="358" t="s">
        <v>12888</v>
      </c>
      <c r="K5381" s="358" t="s">
        <v>13558</v>
      </c>
      <c r="L5381" s="362">
        <v>41743</v>
      </c>
      <c r="N5381" s="362">
        <v>41743</v>
      </c>
      <c r="P5381" s="356" t="s">
        <v>13605</v>
      </c>
    </row>
    <row r="5382" spans="1:16" x14ac:dyDescent="0.2">
      <c r="A5382" s="356" t="s">
        <v>12252</v>
      </c>
      <c r="B5382" s="356" t="s">
        <v>23001</v>
      </c>
      <c r="C5382" s="358" t="s">
        <v>12905</v>
      </c>
      <c r="D5382" s="358" t="s">
        <v>12951</v>
      </c>
      <c r="E5382" s="358" t="s">
        <v>23002</v>
      </c>
      <c r="G5382" s="358" t="s">
        <v>12886</v>
      </c>
      <c r="H5382" s="385">
        <v>9.5399999999999991</v>
      </c>
      <c r="I5382" s="358" t="s">
        <v>12893</v>
      </c>
      <c r="J5382" s="358" t="s">
        <v>12888</v>
      </c>
      <c r="K5382" s="358" t="s">
        <v>13558</v>
      </c>
      <c r="L5382" s="362">
        <v>41575</v>
      </c>
      <c r="N5382" s="362">
        <v>41575</v>
      </c>
      <c r="P5382" s="356" t="s">
        <v>14019</v>
      </c>
    </row>
    <row r="5383" spans="1:16" x14ac:dyDescent="0.2">
      <c r="A5383" s="356" t="s">
        <v>12253</v>
      </c>
      <c r="B5383" s="356" t="s">
        <v>23003</v>
      </c>
      <c r="C5383" s="358" t="s">
        <v>14638</v>
      </c>
      <c r="D5383" s="358" t="s">
        <v>12984</v>
      </c>
      <c r="E5383" s="358" t="s">
        <v>23004</v>
      </c>
      <c r="G5383" s="358" t="s">
        <v>12886</v>
      </c>
      <c r="H5383" s="385">
        <v>7.65</v>
      </c>
      <c r="I5383" s="358" t="s">
        <v>12893</v>
      </c>
      <c r="J5383" s="358" t="s">
        <v>12888</v>
      </c>
      <c r="K5383" s="358" t="s">
        <v>13558</v>
      </c>
      <c r="L5383" s="362">
        <v>41778</v>
      </c>
      <c r="N5383" s="362">
        <v>41778</v>
      </c>
      <c r="P5383" s="356" t="s">
        <v>14019</v>
      </c>
    </row>
    <row r="5384" spans="1:16" x14ac:dyDescent="0.2">
      <c r="A5384" s="356" t="s">
        <v>12254</v>
      </c>
      <c r="B5384" s="356" t="s">
        <v>23005</v>
      </c>
      <c r="C5384" s="358" t="s">
        <v>12926</v>
      </c>
      <c r="D5384" s="358" t="s">
        <v>12927</v>
      </c>
      <c r="E5384" s="358" t="s">
        <v>23006</v>
      </c>
      <c r="G5384" s="358" t="s">
        <v>12886</v>
      </c>
      <c r="H5384" s="385">
        <v>6.63</v>
      </c>
      <c r="I5384" s="358" t="s">
        <v>12893</v>
      </c>
      <c r="J5384" s="358" t="s">
        <v>12888</v>
      </c>
      <c r="K5384" s="358" t="s">
        <v>13558</v>
      </c>
      <c r="L5384" s="362">
        <v>41757</v>
      </c>
      <c r="N5384" s="362">
        <v>41757</v>
      </c>
      <c r="P5384" s="356" t="s">
        <v>14019</v>
      </c>
    </row>
    <row r="5385" spans="1:16" x14ac:dyDescent="0.2">
      <c r="A5385" s="356" t="s">
        <v>12255</v>
      </c>
      <c r="B5385" s="356" t="s">
        <v>23007</v>
      </c>
      <c r="C5385" s="358" t="s">
        <v>12902</v>
      </c>
      <c r="D5385" s="358" t="s">
        <v>12903</v>
      </c>
      <c r="E5385" s="358" t="s">
        <v>23008</v>
      </c>
      <c r="G5385" s="358" t="s">
        <v>12886</v>
      </c>
      <c r="H5385" s="385">
        <v>11.34</v>
      </c>
      <c r="I5385" s="358" t="s">
        <v>12893</v>
      </c>
      <c r="J5385" s="358" t="s">
        <v>12888</v>
      </c>
      <c r="K5385" s="358" t="s">
        <v>13558</v>
      </c>
      <c r="L5385" s="362">
        <v>41788</v>
      </c>
      <c r="N5385" s="362">
        <v>41788</v>
      </c>
      <c r="P5385" s="356" t="s">
        <v>13605</v>
      </c>
    </row>
    <row r="5386" spans="1:16" x14ac:dyDescent="0.2">
      <c r="A5386" s="356" t="s">
        <v>12256</v>
      </c>
      <c r="B5386" s="356" t="s">
        <v>23009</v>
      </c>
      <c r="C5386" s="358" t="s">
        <v>13134</v>
      </c>
      <c r="D5386" s="358" t="s">
        <v>13130</v>
      </c>
      <c r="E5386" s="358" t="s">
        <v>23010</v>
      </c>
      <c r="G5386" s="358" t="s">
        <v>12886</v>
      </c>
      <c r="H5386" s="385">
        <v>9.18</v>
      </c>
      <c r="I5386" s="358" t="s">
        <v>12893</v>
      </c>
      <c r="J5386" s="358" t="s">
        <v>12888</v>
      </c>
      <c r="K5386" s="358" t="s">
        <v>13558</v>
      </c>
      <c r="L5386" s="362">
        <v>41780</v>
      </c>
      <c r="N5386" s="362">
        <v>41780</v>
      </c>
      <c r="P5386" s="356" t="s">
        <v>14019</v>
      </c>
    </row>
    <row r="5387" spans="1:16" x14ac:dyDescent="0.2">
      <c r="A5387" s="356" t="s">
        <v>12257</v>
      </c>
      <c r="B5387" s="356" t="s">
        <v>23011</v>
      </c>
      <c r="C5387" s="358" t="s">
        <v>16369</v>
      </c>
      <c r="D5387" s="358" t="s">
        <v>12916</v>
      </c>
      <c r="E5387" s="358" t="s">
        <v>23012</v>
      </c>
      <c r="G5387" s="358" t="s">
        <v>12886</v>
      </c>
      <c r="H5387" s="385">
        <v>8.58</v>
      </c>
      <c r="I5387" s="358" t="s">
        <v>12893</v>
      </c>
      <c r="J5387" s="358" t="s">
        <v>12888</v>
      </c>
      <c r="K5387" s="358" t="s">
        <v>13558</v>
      </c>
      <c r="L5387" s="362">
        <v>41816</v>
      </c>
      <c r="N5387" s="362">
        <v>41816</v>
      </c>
      <c r="P5387" s="356" t="s">
        <v>14019</v>
      </c>
    </row>
    <row r="5388" spans="1:16" x14ac:dyDescent="0.2">
      <c r="A5388" s="356" t="s">
        <v>12258</v>
      </c>
      <c r="B5388" s="356" t="s">
        <v>23013</v>
      </c>
      <c r="C5388" s="358" t="s">
        <v>12898</v>
      </c>
      <c r="D5388" s="358" t="s">
        <v>12899</v>
      </c>
      <c r="E5388" s="358" t="s">
        <v>23014</v>
      </c>
      <c r="G5388" s="358" t="s">
        <v>12886</v>
      </c>
      <c r="H5388" s="385">
        <v>8.75</v>
      </c>
      <c r="I5388" s="358" t="s">
        <v>12893</v>
      </c>
      <c r="J5388" s="358" t="s">
        <v>12888</v>
      </c>
      <c r="K5388" s="358" t="s">
        <v>13558</v>
      </c>
      <c r="L5388" s="362">
        <v>41743</v>
      </c>
      <c r="N5388" s="362">
        <v>41743</v>
      </c>
      <c r="P5388" s="356" t="s">
        <v>14019</v>
      </c>
    </row>
    <row r="5389" spans="1:16" x14ac:dyDescent="0.2">
      <c r="A5389" s="356" t="s">
        <v>12259</v>
      </c>
      <c r="B5389" s="356" t="s">
        <v>23015</v>
      </c>
      <c r="C5389" s="358" t="s">
        <v>12905</v>
      </c>
      <c r="D5389" s="358" t="s">
        <v>12951</v>
      </c>
      <c r="E5389" s="358" t="s">
        <v>23016</v>
      </c>
      <c r="G5389" s="358" t="s">
        <v>12886</v>
      </c>
      <c r="H5389" s="385">
        <v>50.427999999999997</v>
      </c>
      <c r="I5389" s="358" t="s">
        <v>12893</v>
      </c>
      <c r="J5389" s="358" t="s">
        <v>12888</v>
      </c>
      <c r="K5389" s="358" t="s">
        <v>13558</v>
      </c>
      <c r="L5389" s="362">
        <v>41621</v>
      </c>
      <c r="N5389" s="362">
        <v>41621</v>
      </c>
      <c r="P5389" s="356" t="s">
        <v>13605</v>
      </c>
    </row>
    <row r="5390" spans="1:16" x14ac:dyDescent="0.2">
      <c r="A5390" s="356" t="s">
        <v>12260</v>
      </c>
      <c r="B5390" s="356" t="s">
        <v>23017</v>
      </c>
      <c r="C5390" s="358" t="s">
        <v>12996</v>
      </c>
      <c r="D5390" s="358" t="s">
        <v>12997</v>
      </c>
      <c r="E5390" s="358" t="s">
        <v>23018</v>
      </c>
      <c r="G5390" s="358" t="s">
        <v>12886</v>
      </c>
      <c r="H5390" s="385">
        <v>8.16</v>
      </c>
      <c r="I5390" s="358" t="s">
        <v>12893</v>
      </c>
      <c r="J5390" s="358" t="s">
        <v>12888</v>
      </c>
      <c r="K5390" s="358" t="s">
        <v>13558</v>
      </c>
      <c r="L5390" s="362">
        <v>41377</v>
      </c>
      <c r="N5390" s="362">
        <v>41377</v>
      </c>
      <c r="P5390" s="356" t="s">
        <v>14019</v>
      </c>
    </row>
    <row r="5391" spans="1:16" x14ac:dyDescent="0.2">
      <c r="A5391" s="356" t="s">
        <v>12261</v>
      </c>
      <c r="B5391" s="356" t="s">
        <v>23019</v>
      </c>
      <c r="C5391" s="358" t="s">
        <v>13007</v>
      </c>
      <c r="D5391" s="358" t="s">
        <v>12976</v>
      </c>
      <c r="E5391" s="358" t="s">
        <v>23020</v>
      </c>
      <c r="G5391" s="358" t="s">
        <v>12886</v>
      </c>
      <c r="H5391" s="385">
        <v>28.62</v>
      </c>
      <c r="I5391" s="358" t="s">
        <v>12893</v>
      </c>
      <c r="J5391" s="358" t="s">
        <v>12888</v>
      </c>
      <c r="K5391" s="358" t="s">
        <v>13558</v>
      </c>
      <c r="L5391" s="362">
        <v>41765</v>
      </c>
      <c r="N5391" s="362">
        <v>41765</v>
      </c>
      <c r="P5391" s="356" t="s">
        <v>14019</v>
      </c>
    </row>
    <row r="5392" spans="1:16" x14ac:dyDescent="0.2">
      <c r="A5392" s="356" t="s">
        <v>12262</v>
      </c>
      <c r="B5392" s="356" t="s">
        <v>23021</v>
      </c>
      <c r="C5392" s="358" t="s">
        <v>12926</v>
      </c>
      <c r="D5392" s="358" t="s">
        <v>12927</v>
      </c>
      <c r="E5392" s="358" t="s">
        <v>23022</v>
      </c>
      <c r="G5392" s="358" t="s">
        <v>12886</v>
      </c>
      <c r="H5392" s="385">
        <v>9.44</v>
      </c>
      <c r="I5392" s="358" t="s">
        <v>12893</v>
      </c>
      <c r="J5392" s="358" t="s">
        <v>12888</v>
      </c>
      <c r="K5392" s="358" t="s">
        <v>13558</v>
      </c>
      <c r="L5392" s="362">
        <v>41786</v>
      </c>
      <c r="N5392" s="362">
        <v>41786</v>
      </c>
      <c r="P5392" s="356" t="s">
        <v>14019</v>
      </c>
    </row>
    <row r="5393" spans="1:16" x14ac:dyDescent="0.2">
      <c r="A5393" s="356" t="s">
        <v>12263</v>
      </c>
      <c r="B5393" s="356" t="s">
        <v>23023</v>
      </c>
      <c r="C5393" s="358" t="s">
        <v>12965</v>
      </c>
      <c r="D5393" s="358" t="s">
        <v>12966</v>
      </c>
      <c r="E5393" s="358" t="s">
        <v>23024</v>
      </c>
      <c r="G5393" s="358" t="s">
        <v>12886</v>
      </c>
      <c r="H5393" s="385">
        <v>6.75</v>
      </c>
      <c r="I5393" s="358" t="s">
        <v>12893</v>
      </c>
      <c r="J5393" s="358" t="s">
        <v>12888</v>
      </c>
      <c r="K5393" s="358" t="s">
        <v>13558</v>
      </c>
      <c r="L5393" s="362">
        <v>41779</v>
      </c>
      <c r="N5393" s="362">
        <v>41779</v>
      </c>
      <c r="P5393" s="356" t="s">
        <v>14019</v>
      </c>
    </row>
    <row r="5394" spans="1:16" x14ac:dyDescent="0.2">
      <c r="A5394" s="356" t="s">
        <v>12264</v>
      </c>
      <c r="B5394" s="356" t="s">
        <v>23025</v>
      </c>
      <c r="C5394" s="358" t="s">
        <v>13336</v>
      </c>
      <c r="D5394" s="358" t="s">
        <v>12931</v>
      </c>
      <c r="E5394" s="358" t="s">
        <v>17241</v>
      </c>
      <c r="G5394" s="358" t="s">
        <v>12886</v>
      </c>
      <c r="H5394" s="385">
        <v>9.8000000000000007</v>
      </c>
      <c r="I5394" s="358" t="s">
        <v>12893</v>
      </c>
      <c r="J5394" s="358" t="s">
        <v>12888</v>
      </c>
      <c r="K5394" s="358" t="s">
        <v>13558</v>
      </c>
      <c r="L5394" s="362">
        <v>41779</v>
      </c>
      <c r="N5394" s="362">
        <v>41779</v>
      </c>
      <c r="P5394" s="356" t="s">
        <v>14019</v>
      </c>
    </row>
    <row r="5395" spans="1:16" x14ac:dyDescent="0.2">
      <c r="A5395" s="356" t="s">
        <v>12265</v>
      </c>
      <c r="B5395" s="356" t="s">
        <v>23026</v>
      </c>
      <c r="C5395" s="358" t="s">
        <v>23027</v>
      </c>
      <c r="D5395" s="358" t="s">
        <v>12942</v>
      </c>
      <c r="E5395" s="358" t="s">
        <v>23028</v>
      </c>
      <c r="G5395" s="358" t="s">
        <v>12886</v>
      </c>
      <c r="H5395" s="385">
        <v>7.02</v>
      </c>
      <c r="I5395" s="358" t="s">
        <v>12893</v>
      </c>
      <c r="J5395" s="358" t="s">
        <v>12888</v>
      </c>
      <c r="K5395" s="358" t="s">
        <v>13558</v>
      </c>
      <c r="L5395" s="362">
        <v>41729</v>
      </c>
      <c r="N5395" s="362">
        <v>41729</v>
      </c>
      <c r="P5395" s="356" t="s">
        <v>13605</v>
      </c>
    </row>
    <row r="5396" spans="1:16" x14ac:dyDescent="0.2">
      <c r="A5396" s="356" t="s">
        <v>12266</v>
      </c>
      <c r="B5396" s="356" t="s">
        <v>23029</v>
      </c>
      <c r="C5396" s="358" t="s">
        <v>13565</v>
      </c>
      <c r="D5396" s="358" t="s">
        <v>13027</v>
      </c>
      <c r="E5396" s="358" t="s">
        <v>17411</v>
      </c>
      <c r="G5396" s="358" t="s">
        <v>12886</v>
      </c>
      <c r="H5396" s="385">
        <v>5</v>
      </c>
      <c r="I5396" s="358" t="s">
        <v>12893</v>
      </c>
      <c r="J5396" s="358" t="s">
        <v>12888</v>
      </c>
      <c r="K5396" s="358" t="s">
        <v>13558</v>
      </c>
      <c r="L5396" s="362">
        <v>41698</v>
      </c>
      <c r="N5396" s="362">
        <v>41698</v>
      </c>
      <c r="P5396" s="356" t="s">
        <v>14019</v>
      </c>
    </row>
    <row r="5397" spans="1:16" x14ac:dyDescent="0.2">
      <c r="A5397" s="356" t="s">
        <v>12267</v>
      </c>
      <c r="B5397" s="356" t="s">
        <v>23030</v>
      </c>
      <c r="C5397" s="358" t="s">
        <v>12883</v>
      </c>
      <c r="D5397" s="358" t="s">
        <v>12884</v>
      </c>
      <c r="E5397" s="358" t="s">
        <v>22609</v>
      </c>
      <c r="G5397" s="358" t="s">
        <v>12886</v>
      </c>
      <c r="H5397" s="385">
        <v>7.25</v>
      </c>
      <c r="I5397" s="358" t="s">
        <v>12893</v>
      </c>
      <c r="J5397" s="358" t="s">
        <v>12888</v>
      </c>
      <c r="K5397" s="358" t="s">
        <v>13558</v>
      </c>
      <c r="L5397" s="362">
        <v>41781</v>
      </c>
      <c r="N5397" s="362">
        <v>41781</v>
      </c>
      <c r="P5397" s="356" t="s">
        <v>14019</v>
      </c>
    </row>
    <row r="5398" spans="1:16" x14ac:dyDescent="0.2">
      <c r="A5398" s="356" t="s">
        <v>12268</v>
      </c>
      <c r="B5398" s="356" t="s">
        <v>23031</v>
      </c>
      <c r="C5398" s="358" t="s">
        <v>15650</v>
      </c>
      <c r="D5398" s="358" t="s">
        <v>12916</v>
      </c>
      <c r="E5398" s="358" t="s">
        <v>23032</v>
      </c>
      <c r="G5398" s="358" t="s">
        <v>12886</v>
      </c>
      <c r="H5398" s="385">
        <v>9</v>
      </c>
      <c r="I5398" s="358" t="s">
        <v>12893</v>
      </c>
      <c r="J5398" s="358" t="s">
        <v>12888</v>
      </c>
      <c r="K5398" s="358" t="s">
        <v>13558</v>
      </c>
      <c r="L5398" s="362">
        <v>41786</v>
      </c>
      <c r="N5398" s="362">
        <v>41786</v>
      </c>
      <c r="P5398" s="356" t="s">
        <v>14019</v>
      </c>
    </row>
    <row r="5399" spans="1:16" x14ac:dyDescent="0.2">
      <c r="A5399" s="356" t="s">
        <v>12269</v>
      </c>
      <c r="B5399" s="356" t="s">
        <v>23033</v>
      </c>
      <c r="C5399" s="358" t="s">
        <v>12953</v>
      </c>
      <c r="D5399" s="358" t="s">
        <v>12931</v>
      </c>
      <c r="E5399" s="358" t="s">
        <v>23034</v>
      </c>
      <c r="G5399" s="358" t="s">
        <v>12886</v>
      </c>
      <c r="H5399" s="385">
        <v>8.84</v>
      </c>
      <c r="I5399" s="358" t="s">
        <v>12893</v>
      </c>
      <c r="J5399" s="358" t="s">
        <v>12888</v>
      </c>
      <c r="K5399" s="358" t="s">
        <v>13558</v>
      </c>
      <c r="L5399" s="362">
        <v>41759</v>
      </c>
      <c r="N5399" s="362">
        <v>41759</v>
      </c>
      <c r="P5399" s="356" t="s">
        <v>14019</v>
      </c>
    </row>
    <row r="5400" spans="1:16" x14ac:dyDescent="0.2">
      <c r="A5400" s="356" t="s">
        <v>12270</v>
      </c>
      <c r="B5400" s="356" t="s">
        <v>23035</v>
      </c>
      <c r="C5400" s="358" t="s">
        <v>17063</v>
      </c>
      <c r="D5400" s="358" t="s">
        <v>13034</v>
      </c>
      <c r="E5400" s="358" t="s">
        <v>14746</v>
      </c>
      <c r="G5400" s="358" t="s">
        <v>12886</v>
      </c>
      <c r="H5400" s="385">
        <v>8.4</v>
      </c>
      <c r="I5400" s="358" t="s">
        <v>12893</v>
      </c>
      <c r="J5400" s="358" t="s">
        <v>12888</v>
      </c>
      <c r="K5400" s="358" t="s">
        <v>13558</v>
      </c>
      <c r="L5400" s="362">
        <v>41745</v>
      </c>
      <c r="N5400" s="362">
        <v>41745</v>
      </c>
      <c r="P5400" s="356" t="s">
        <v>14019</v>
      </c>
    </row>
    <row r="5401" spans="1:16" x14ac:dyDescent="0.2">
      <c r="A5401" s="356" t="s">
        <v>12271</v>
      </c>
      <c r="B5401" s="356" t="s">
        <v>23036</v>
      </c>
      <c r="C5401" s="358" t="s">
        <v>13017</v>
      </c>
      <c r="D5401" s="358" t="s">
        <v>13018</v>
      </c>
      <c r="E5401" s="358" t="s">
        <v>16141</v>
      </c>
      <c r="G5401" s="358" t="s">
        <v>12886</v>
      </c>
      <c r="H5401" s="385">
        <v>8.7750000000000004</v>
      </c>
      <c r="I5401" s="358" t="s">
        <v>12893</v>
      </c>
      <c r="J5401" s="358" t="s">
        <v>12888</v>
      </c>
      <c r="K5401" s="358" t="s">
        <v>13558</v>
      </c>
      <c r="L5401" s="362">
        <v>41746</v>
      </c>
      <c r="N5401" s="362">
        <v>41746</v>
      </c>
      <c r="P5401" s="356" t="s">
        <v>14019</v>
      </c>
    </row>
    <row r="5402" spans="1:16" x14ac:dyDescent="0.2">
      <c r="A5402" s="356" t="s">
        <v>12272</v>
      </c>
      <c r="B5402" s="356" t="s">
        <v>23037</v>
      </c>
      <c r="C5402" s="358" t="s">
        <v>13230</v>
      </c>
      <c r="D5402" s="358" t="s">
        <v>13231</v>
      </c>
      <c r="E5402" s="358" t="s">
        <v>22143</v>
      </c>
      <c r="G5402" s="358" t="s">
        <v>12886</v>
      </c>
      <c r="H5402" s="385">
        <v>7.5</v>
      </c>
      <c r="I5402" s="358" t="s">
        <v>12893</v>
      </c>
      <c r="J5402" s="358" t="s">
        <v>12888</v>
      </c>
      <c r="K5402" s="358" t="s">
        <v>13558</v>
      </c>
      <c r="L5402" s="362">
        <v>41758</v>
      </c>
      <c r="N5402" s="362">
        <v>41758</v>
      </c>
      <c r="P5402" s="356" t="s">
        <v>14019</v>
      </c>
    </row>
    <row r="5403" spans="1:16" x14ac:dyDescent="0.2">
      <c r="A5403" s="356" t="s">
        <v>12273</v>
      </c>
      <c r="B5403" s="356" t="s">
        <v>22289</v>
      </c>
      <c r="C5403" s="358" t="s">
        <v>13336</v>
      </c>
      <c r="D5403" s="358" t="s">
        <v>12931</v>
      </c>
      <c r="E5403" s="358" t="s">
        <v>23038</v>
      </c>
      <c r="G5403" s="358" t="s">
        <v>12886</v>
      </c>
      <c r="H5403" s="385">
        <v>92.61</v>
      </c>
      <c r="I5403" s="358" t="s">
        <v>12887</v>
      </c>
      <c r="J5403" s="358" t="s">
        <v>12908</v>
      </c>
      <c r="K5403" s="358" t="s">
        <v>13558</v>
      </c>
      <c r="L5403" s="362">
        <v>41394</v>
      </c>
      <c r="N5403" s="362">
        <v>41394</v>
      </c>
      <c r="P5403" s="356" t="s">
        <v>13318</v>
      </c>
    </row>
    <row r="5404" spans="1:16" x14ac:dyDescent="0.2">
      <c r="A5404" s="356" t="s">
        <v>12274</v>
      </c>
      <c r="B5404" s="356" t="s">
        <v>23039</v>
      </c>
      <c r="C5404" s="358" t="s">
        <v>12962</v>
      </c>
      <c r="D5404" s="358" t="s">
        <v>12963</v>
      </c>
      <c r="E5404" s="358" t="s">
        <v>13243</v>
      </c>
      <c r="G5404" s="358" t="s">
        <v>12886</v>
      </c>
      <c r="H5404" s="385">
        <v>4</v>
      </c>
      <c r="I5404" s="358" t="s">
        <v>12893</v>
      </c>
      <c r="J5404" s="358" t="s">
        <v>12888</v>
      </c>
      <c r="K5404" s="358" t="s">
        <v>13558</v>
      </c>
      <c r="L5404" s="362">
        <v>41789</v>
      </c>
      <c r="N5404" s="362">
        <v>41789</v>
      </c>
      <c r="P5404" s="356" t="s">
        <v>14019</v>
      </c>
    </row>
    <row r="5405" spans="1:16" x14ac:dyDescent="0.2">
      <c r="A5405" s="356" t="s">
        <v>12275</v>
      </c>
      <c r="B5405" s="356" t="s">
        <v>23040</v>
      </c>
      <c r="C5405" s="358" t="s">
        <v>13031</v>
      </c>
      <c r="D5405" s="358" t="s">
        <v>12960</v>
      </c>
      <c r="E5405" s="358" t="s">
        <v>23041</v>
      </c>
      <c r="G5405" s="358" t="s">
        <v>12886</v>
      </c>
      <c r="H5405" s="385">
        <v>6.05</v>
      </c>
      <c r="I5405" s="358" t="s">
        <v>12893</v>
      </c>
      <c r="J5405" s="358" t="s">
        <v>12888</v>
      </c>
      <c r="K5405" s="358" t="s">
        <v>13558</v>
      </c>
      <c r="L5405" s="362">
        <v>41789</v>
      </c>
      <c r="N5405" s="362">
        <v>41789</v>
      </c>
      <c r="P5405" s="356" t="s">
        <v>14019</v>
      </c>
    </row>
    <row r="5406" spans="1:16" x14ac:dyDescent="0.2">
      <c r="A5406" s="356" t="s">
        <v>12276</v>
      </c>
      <c r="B5406" s="356" t="s">
        <v>23042</v>
      </c>
      <c r="C5406" s="358" t="s">
        <v>12905</v>
      </c>
      <c r="D5406" s="358" t="s">
        <v>12951</v>
      </c>
      <c r="E5406" s="358" t="s">
        <v>23043</v>
      </c>
      <c r="G5406" s="358" t="s">
        <v>12886</v>
      </c>
      <c r="H5406" s="385">
        <v>10</v>
      </c>
      <c r="I5406" s="358" t="s">
        <v>12893</v>
      </c>
      <c r="J5406" s="358" t="s">
        <v>12888</v>
      </c>
      <c r="K5406" s="358" t="s">
        <v>13558</v>
      </c>
      <c r="L5406" s="362">
        <v>41783</v>
      </c>
      <c r="N5406" s="362">
        <v>41783</v>
      </c>
      <c r="P5406" s="356" t="s">
        <v>14019</v>
      </c>
    </row>
    <row r="5407" spans="1:16" x14ac:dyDescent="0.2">
      <c r="A5407" s="356" t="s">
        <v>12277</v>
      </c>
      <c r="B5407" s="356" t="s">
        <v>23044</v>
      </c>
      <c r="C5407" s="358" t="s">
        <v>13134</v>
      </c>
      <c r="D5407" s="358" t="s">
        <v>13130</v>
      </c>
      <c r="E5407" s="358" t="s">
        <v>23045</v>
      </c>
      <c r="G5407" s="358" t="s">
        <v>12886</v>
      </c>
      <c r="H5407" s="385">
        <v>8.3699999999999992</v>
      </c>
      <c r="I5407" s="358" t="s">
        <v>12893</v>
      </c>
      <c r="J5407" s="358" t="s">
        <v>12888</v>
      </c>
      <c r="K5407" s="358" t="s">
        <v>13558</v>
      </c>
      <c r="L5407" s="362">
        <v>41586</v>
      </c>
      <c r="N5407" s="362">
        <v>41586</v>
      </c>
      <c r="P5407" s="356" t="s">
        <v>13605</v>
      </c>
    </row>
    <row r="5408" spans="1:16" x14ac:dyDescent="0.2">
      <c r="A5408" s="356" t="s">
        <v>12278</v>
      </c>
      <c r="B5408" s="356" t="s">
        <v>23046</v>
      </c>
      <c r="C5408" s="358" t="s">
        <v>12905</v>
      </c>
      <c r="D5408" s="358" t="s">
        <v>12987</v>
      </c>
      <c r="E5408" s="358" t="s">
        <v>23047</v>
      </c>
      <c r="G5408" s="358" t="s">
        <v>12886</v>
      </c>
      <c r="H5408" s="385">
        <v>24.7</v>
      </c>
      <c r="I5408" s="358" t="s">
        <v>12893</v>
      </c>
      <c r="J5408" s="358" t="s">
        <v>12888</v>
      </c>
      <c r="K5408" s="358" t="s">
        <v>13558</v>
      </c>
      <c r="L5408" s="362">
        <v>41486</v>
      </c>
      <c r="N5408" s="362">
        <v>41486</v>
      </c>
      <c r="P5408" s="356" t="s">
        <v>13605</v>
      </c>
    </row>
    <row r="5409" spans="1:16" x14ac:dyDescent="0.2">
      <c r="A5409" s="356" t="s">
        <v>12279</v>
      </c>
      <c r="B5409" s="356" t="s">
        <v>23048</v>
      </c>
      <c r="C5409" s="358" t="s">
        <v>12983</v>
      </c>
      <c r="D5409" s="358" t="s">
        <v>12984</v>
      </c>
      <c r="E5409" s="358" t="s">
        <v>16992</v>
      </c>
      <c r="G5409" s="358" t="s">
        <v>12886</v>
      </c>
      <c r="H5409" s="385">
        <v>5.1449999999999996</v>
      </c>
      <c r="I5409" s="358" t="s">
        <v>12893</v>
      </c>
      <c r="J5409" s="358" t="s">
        <v>12888</v>
      </c>
      <c r="K5409" s="358" t="s">
        <v>13558</v>
      </c>
      <c r="L5409" s="362">
        <v>41312</v>
      </c>
      <c r="N5409" s="362">
        <v>41312</v>
      </c>
      <c r="P5409" s="356" t="s">
        <v>14019</v>
      </c>
    </row>
    <row r="5410" spans="1:16" x14ac:dyDescent="0.2">
      <c r="A5410" s="356" t="s">
        <v>12280</v>
      </c>
      <c r="B5410" s="356" t="s">
        <v>23049</v>
      </c>
      <c r="C5410" s="358" t="s">
        <v>13800</v>
      </c>
      <c r="D5410" s="358" t="s">
        <v>13801</v>
      </c>
      <c r="E5410" s="358" t="s">
        <v>23050</v>
      </c>
      <c r="G5410" s="358" t="s">
        <v>12886</v>
      </c>
      <c r="H5410" s="385">
        <v>27.44</v>
      </c>
      <c r="I5410" s="358" t="s">
        <v>12893</v>
      </c>
      <c r="J5410" s="358" t="s">
        <v>12888</v>
      </c>
      <c r="K5410" s="358" t="s">
        <v>13558</v>
      </c>
      <c r="L5410" s="362">
        <v>41789</v>
      </c>
      <c r="N5410" s="362">
        <v>41789</v>
      </c>
      <c r="P5410" s="356" t="s">
        <v>14019</v>
      </c>
    </row>
    <row r="5411" spans="1:16" x14ac:dyDescent="0.2">
      <c r="A5411" s="356" t="s">
        <v>12281</v>
      </c>
      <c r="B5411" s="356" t="s">
        <v>23051</v>
      </c>
      <c r="C5411" s="358" t="s">
        <v>12902</v>
      </c>
      <c r="D5411" s="358" t="s">
        <v>12903</v>
      </c>
      <c r="E5411" s="358" t="s">
        <v>12944</v>
      </c>
      <c r="G5411" s="358" t="s">
        <v>12886</v>
      </c>
      <c r="H5411" s="385">
        <v>14.25</v>
      </c>
      <c r="I5411" s="358" t="s">
        <v>12893</v>
      </c>
      <c r="J5411" s="358" t="s">
        <v>12888</v>
      </c>
      <c r="K5411" s="358" t="s">
        <v>13558</v>
      </c>
      <c r="L5411" s="362">
        <v>41575</v>
      </c>
      <c r="N5411" s="362">
        <v>41575</v>
      </c>
      <c r="P5411" s="356" t="s">
        <v>13605</v>
      </c>
    </row>
    <row r="5412" spans="1:16" x14ac:dyDescent="0.2">
      <c r="A5412" s="356" t="s">
        <v>12282</v>
      </c>
      <c r="B5412" s="356" t="s">
        <v>23052</v>
      </c>
      <c r="C5412" s="358" t="s">
        <v>12905</v>
      </c>
      <c r="D5412" s="358" t="s">
        <v>12987</v>
      </c>
      <c r="E5412" s="358" t="s">
        <v>23053</v>
      </c>
      <c r="G5412" s="358" t="s">
        <v>12886</v>
      </c>
      <c r="H5412" s="385">
        <v>6.4</v>
      </c>
      <c r="I5412" s="358" t="s">
        <v>12893</v>
      </c>
      <c r="J5412" s="358" t="s">
        <v>12888</v>
      </c>
      <c r="K5412" s="358" t="s">
        <v>13558</v>
      </c>
      <c r="L5412" s="362">
        <v>41786</v>
      </c>
      <c r="N5412" s="362">
        <v>41786</v>
      </c>
      <c r="P5412" s="356" t="s">
        <v>14019</v>
      </c>
    </row>
    <row r="5413" spans="1:16" x14ac:dyDescent="0.2">
      <c r="A5413" s="356" t="s">
        <v>12283</v>
      </c>
      <c r="B5413" s="356" t="s">
        <v>23054</v>
      </c>
      <c r="C5413" s="358" t="s">
        <v>13665</v>
      </c>
      <c r="D5413" s="358" t="s">
        <v>12910</v>
      </c>
      <c r="E5413" s="358" t="s">
        <v>14249</v>
      </c>
      <c r="G5413" s="358" t="s">
        <v>12886</v>
      </c>
      <c r="H5413" s="385">
        <v>6.5</v>
      </c>
      <c r="I5413" s="358" t="s">
        <v>12893</v>
      </c>
      <c r="J5413" s="358" t="s">
        <v>12888</v>
      </c>
      <c r="K5413" s="358" t="s">
        <v>13558</v>
      </c>
      <c r="L5413" s="362">
        <v>41758</v>
      </c>
      <c r="N5413" s="362">
        <v>41758</v>
      </c>
      <c r="P5413" s="356" t="s">
        <v>14019</v>
      </c>
    </row>
    <row r="5414" spans="1:16" x14ac:dyDescent="0.2">
      <c r="A5414" s="356" t="s">
        <v>12284</v>
      </c>
      <c r="B5414" s="356" t="s">
        <v>23055</v>
      </c>
      <c r="C5414" s="358" t="s">
        <v>12890</v>
      </c>
      <c r="D5414" s="358" t="s">
        <v>12891</v>
      </c>
      <c r="E5414" s="358" t="s">
        <v>23056</v>
      </c>
      <c r="G5414" s="358" t="s">
        <v>12886</v>
      </c>
      <c r="H5414" s="385">
        <v>13</v>
      </c>
      <c r="I5414" s="358" t="s">
        <v>12893</v>
      </c>
      <c r="J5414" s="358" t="s">
        <v>12888</v>
      </c>
      <c r="K5414" s="358" t="s">
        <v>13558</v>
      </c>
      <c r="L5414" s="362">
        <v>41578</v>
      </c>
      <c r="N5414" s="362">
        <v>41578</v>
      </c>
      <c r="P5414" s="356" t="s">
        <v>14019</v>
      </c>
    </row>
    <row r="5415" spans="1:16" x14ac:dyDescent="0.2">
      <c r="A5415" s="356" t="s">
        <v>12285</v>
      </c>
      <c r="B5415" s="356" t="s">
        <v>23057</v>
      </c>
      <c r="C5415" s="358" t="s">
        <v>12883</v>
      </c>
      <c r="D5415" s="358" t="s">
        <v>12884</v>
      </c>
      <c r="E5415" s="358" t="s">
        <v>23058</v>
      </c>
      <c r="G5415" s="358" t="s">
        <v>12886</v>
      </c>
      <c r="H5415" s="385">
        <v>6</v>
      </c>
      <c r="I5415" s="358" t="s">
        <v>12893</v>
      </c>
      <c r="J5415" s="358" t="s">
        <v>12888</v>
      </c>
      <c r="K5415" s="358" t="s">
        <v>13558</v>
      </c>
      <c r="L5415" s="362">
        <v>41851</v>
      </c>
      <c r="N5415" s="362">
        <v>41851</v>
      </c>
      <c r="P5415" s="356" t="s">
        <v>14019</v>
      </c>
    </row>
    <row r="5416" spans="1:16" x14ac:dyDescent="0.2">
      <c r="A5416" s="356" t="s">
        <v>12286</v>
      </c>
      <c r="B5416" s="356" t="s">
        <v>23059</v>
      </c>
      <c r="C5416" s="358" t="s">
        <v>12883</v>
      </c>
      <c r="D5416" s="358" t="s">
        <v>12884</v>
      </c>
      <c r="E5416" s="358" t="s">
        <v>23060</v>
      </c>
      <c r="G5416" s="358" t="s">
        <v>12886</v>
      </c>
      <c r="H5416" s="385">
        <v>29.26</v>
      </c>
      <c r="I5416" s="358" t="s">
        <v>12887</v>
      </c>
      <c r="J5416" s="358" t="s">
        <v>12888</v>
      </c>
      <c r="K5416" s="358" t="s">
        <v>13558</v>
      </c>
      <c r="L5416" s="362">
        <v>41779</v>
      </c>
      <c r="N5416" s="362">
        <v>41779</v>
      </c>
      <c r="P5416" s="356" t="s">
        <v>14019</v>
      </c>
    </row>
    <row r="5417" spans="1:16" x14ac:dyDescent="0.2">
      <c r="A5417" s="356" t="s">
        <v>12287</v>
      </c>
      <c r="B5417" s="356" t="s">
        <v>23061</v>
      </c>
      <c r="C5417" s="358" t="s">
        <v>13001</v>
      </c>
      <c r="D5417" s="358" t="s">
        <v>12916</v>
      </c>
      <c r="E5417" s="358" t="s">
        <v>12925</v>
      </c>
      <c r="G5417" s="358" t="s">
        <v>12886</v>
      </c>
      <c r="H5417" s="385">
        <v>6.12</v>
      </c>
      <c r="I5417" s="358" t="s">
        <v>12893</v>
      </c>
      <c r="J5417" s="358" t="s">
        <v>12888</v>
      </c>
      <c r="K5417" s="358" t="s">
        <v>13558</v>
      </c>
      <c r="L5417" s="362">
        <v>41752</v>
      </c>
      <c r="N5417" s="362">
        <v>41752</v>
      </c>
      <c r="P5417" s="356" t="s">
        <v>14019</v>
      </c>
    </row>
    <row r="5418" spans="1:16" x14ac:dyDescent="0.2">
      <c r="A5418" s="356" t="s">
        <v>12288</v>
      </c>
      <c r="B5418" s="356" t="s">
        <v>23062</v>
      </c>
      <c r="C5418" s="358" t="s">
        <v>13374</v>
      </c>
      <c r="D5418" s="358" t="s">
        <v>12916</v>
      </c>
      <c r="E5418" s="358" t="s">
        <v>23063</v>
      </c>
      <c r="G5418" s="358" t="s">
        <v>12886</v>
      </c>
      <c r="H5418" s="385">
        <v>7.5</v>
      </c>
      <c r="I5418" s="358" t="s">
        <v>12893</v>
      </c>
      <c r="J5418" s="358" t="s">
        <v>12888</v>
      </c>
      <c r="K5418" s="358" t="s">
        <v>13558</v>
      </c>
      <c r="L5418" s="362">
        <v>41751</v>
      </c>
      <c r="N5418" s="362">
        <v>41751</v>
      </c>
      <c r="P5418" s="356" t="s">
        <v>14019</v>
      </c>
    </row>
    <row r="5419" spans="1:16" x14ac:dyDescent="0.2">
      <c r="A5419" s="356" t="s">
        <v>12289</v>
      </c>
      <c r="B5419" s="356" t="s">
        <v>23064</v>
      </c>
      <c r="C5419" s="358" t="s">
        <v>13082</v>
      </c>
      <c r="D5419" s="358" t="s">
        <v>12919</v>
      </c>
      <c r="E5419" s="358" t="s">
        <v>23065</v>
      </c>
      <c r="G5419" s="358" t="s">
        <v>12886</v>
      </c>
      <c r="H5419" s="385">
        <v>8.5</v>
      </c>
      <c r="I5419" s="358" t="s">
        <v>12893</v>
      </c>
      <c r="J5419" s="358" t="s">
        <v>12888</v>
      </c>
      <c r="K5419" s="358" t="s">
        <v>13558</v>
      </c>
      <c r="L5419" s="362">
        <v>41754</v>
      </c>
      <c r="N5419" s="362">
        <v>41754</v>
      </c>
      <c r="P5419" s="356" t="s">
        <v>14019</v>
      </c>
    </row>
    <row r="5420" spans="1:16" x14ac:dyDescent="0.2">
      <c r="A5420" s="356" t="s">
        <v>12290</v>
      </c>
      <c r="B5420" s="356" t="s">
        <v>23066</v>
      </c>
      <c r="C5420" s="358" t="s">
        <v>13105</v>
      </c>
      <c r="D5420" s="358" t="s">
        <v>13106</v>
      </c>
      <c r="E5420" s="358" t="s">
        <v>23067</v>
      </c>
      <c r="G5420" s="358" t="s">
        <v>12886</v>
      </c>
      <c r="H5420" s="385">
        <v>9.5399999999999991</v>
      </c>
      <c r="I5420" s="358" t="s">
        <v>12893</v>
      </c>
      <c r="J5420" s="358" t="s">
        <v>12888</v>
      </c>
      <c r="K5420" s="358" t="s">
        <v>13558</v>
      </c>
      <c r="L5420" s="362">
        <v>41757</v>
      </c>
      <c r="N5420" s="362">
        <v>41757</v>
      </c>
      <c r="P5420" s="356" t="s">
        <v>14019</v>
      </c>
    </row>
    <row r="5421" spans="1:16" x14ac:dyDescent="0.2">
      <c r="A5421" s="356" t="s">
        <v>12291</v>
      </c>
      <c r="B5421" s="356" t="s">
        <v>23068</v>
      </c>
      <c r="C5421" s="358" t="s">
        <v>13105</v>
      </c>
      <c r="D5421" s="358" t="s">
        <v>13106</v>
      </c>
      <c r="E5421" s="358" t="s">
        <v>23069</v>
      </c>
      <c r="G5421" s="358" t="s">
        <v>12886</v>
      </c>
      <c r="H5421" s="385">
        <v>9.5399999999999991</v>
      </c>
      <c r="I5421" s="358" t="s">
        <v>12893</v>
      </c>
      <c r="J5421" s="358" t="s">
        <v>12888</v>
      </c>
      <c r="K5421" s="358" t="s">
        <v>13558</v>
      </c>
      <c r="L5421" s="362">
        <v>41757</v>
      </c>
      <c r="N5421" s="362">
        <v>41757</v>
      </c>
      <c r="P5421" s="356" t="s">
        <v>14019</v>
      </c>
    </row>
    <row r="5422" spans="1:16" x14ac:dyDescent="0.2">
      <c r="A5422" s="356" t="s">
        <v>12292</v>
      </c>
      <c r="B5422" s="356" t="s">
        <v>23070</v>
      </c>
      <c r="C5422" s="358" t="s">
        <v>12905</v>
      </c>
      <c r="D5422" s="358" t="s">
        <v>12906</v>
      </c>
      <c r="E5422" s="358" t="s">
        <v>23071</v>
      </c>
      <c r="G5422" s="358" t="s">
        <v>12886</v>
      </c>
      <c r="H5422" s="385">
        <v>4.83</v>
      </c>
      <c r="I5422" s="358" t="s">
        <v>12893</v>
      </c>
      <c r="J5422" s="358" t="s">
        <v>12888</v>
      </c>
      <c r="K5422" s="358" t="s">
        <v>13558</v>
      </c>
      <c r="L5422" s="362">
        <v>41764</v>
      </c>
      <c r="N5422" s="362">
        <v>41764</v>
      </c>
      <c r="P5422" s="356" t="s">
        <v>14019</v>
      </c>
    </row>
    <row r="5423" spans="1:16" x14ac:dyDescent="0.2">
      <c r="A5423" s="356" t="s">
        <v>12293</v>
      </c>
      <c r="B5423" s="356" t="s">
        <v>23072</v>
      </c>
      <c r="C5423" s="358" t="s">
        <v>15650</v>
      </c>
      <c r="D5423" s="358" t="s">
        <v>12916</v>
      </c>
      <c r="E5423" s="358" t="s">
        <v>23073</v>
      </c>
      <c r="G5423" s="358" t="s">
        <v>12886</v>
      </c>
      <c r="H5423" s="385">
        <v>5.72</v>
      </c>
      <c r="I5423" s="358" t="s">
        <v>12893</v>
      </c>
      <c r="J5423" s="358" t="s">
        <v>12888</v>
      </c>
      <c r="K5423" s="358" t="s">
        <v>13558</v>
      </c>
      <c r="L5423" s="362">
        <v>41759</v>
      </c>
      <c r="N5423" s="362">
        <v>41759</v>
      </c>
      <c r="P5423" s="356" t="s">
        <v>14019</v>
      </c>
    </row>
    <row r="5424" spans="1:16" x14ac:dyDescent="0.2">
      <c r="A5424" s="356" t="s">
        <v>12294</v>
      </c>
      <c r="B5424" s="356" t="s">
        <v>23074</v>
      </c>
      <c r="C5424" s="358" t="s">
        <v>13527</v>
      </c>
      <c r="D5424" s="358" t="s">
        <v>12973</v>
      </c>
      <c r="E5424" s="358" t="s">
        <v>23075</v>
      </c>
      <c r="G5424" s="358" t="s">
        <v>12886</v>
      </c>
      <c r="H5424" s="385">
        <v>9.75</v>
      </c>
      <c r="I5424" s="358" t="s">
        <v>12893</v>
      </c>
      <c r="J5424" s="358" t="s">
        <v>12888</v>
      </c>
      <c r="K5424" s="358" t="s">
        <v>13558</v>
      </c>
      <c r="L5424" s="362">
        <v>41759</v>
      </c>
      <c r="N5424" s="362">
        <v>41759</v>
      </c>
      <c r="P5424" s="356" t="s">
        <v>13605</v>
      </c>
    </row>
    <row r="5425" spans="1:16" x14ac:dyDescent="0.2">
      <c r="A5425" s="356" t="s">
        <v>12295</v>
      </c>
      <c r="B5425" s="356" t="s">
        <v>23076</v>
      </c>
      <c r="C5425" s="358" t="s">
        <v>13783</v>
      </c>
      <c r="D5425" s="358" t="s">
        <v>13015</v>
      </c>
      <c r="E5425" s="358" t="s">
        <v>23077</v>
      </c>
      <c r="G5425" s="358" t="s">
        <v>12886</v>
      </c>
      <c r="H5425" s="385">
        <v>4.9050000000000002</v>
      </c>
      <c r="I5425" s="358" t="s">
        <v>12893</v>
      </c>
      <c r="J5425" s="358" t="s">
        <v>12888</v>
      </c>
      <c r="K5425" s="358" t="s">
        <v>13558</v>
      </c>
      <c r="L5425" s="362">
        <v>41753</v>
      </c>
      <c r="N5425" s="362">
        <v>41753</v>
      </c>
      <c r="P5425" s="356" t="s">
        <v>14019</v>
      </c>
    </row>
    <row r="5426" spans="1:16" x14ac:dyDescent="0.2">
      <c r="A5426" s="356" t="s">
        <v>12296</v>
      </c>
      <c r="B5426" s="356" t="s">
        <v>23078</v>
      </c>
      <c r="C5426" s="358" t="s">
        <v>14214</v>
      </c>
      <c r="D5426" s="358" t="s">
        <v>12916</v>
      </c>
      <c r="E5426" s="358" t="s">
        <v>23079</v>
      </c>
      <c r="G5426" s="358" t="s">
        <v>12886</v>
      </c>
      <c r="H5426" s="385">
        <v>9.8000000000000007</v>
      </c>
      <c r="I5426" s="358" t="s">
        <v>12893</v>
      </c>
      <c r="J5426" s="358" t="s">
        <v>12888</v>
      </c>
      <c r="K5426" s="358" t="s">
        <v>13558</v>
      </c>
      <c r="L5426" s="362">
        <v>41786</v>
      </c>
      <c r="N5426" s="362">
        <v>41786</v>
      </c>
      <c r="P5426" s="356" t="s">
        <v>14019</v>
      </c>
    </row>
    <row r="5427" spans="1:16" x14ac:dyDescent="0.2">
      <c r="A5427" s="356" t="s">
        <v>12297</v>
      </c>
      <c r="B5427" s="356" t="s">
        <v>23080</v>
      </c>
      <c r="C5427" s="358" t="s">
        <v>13132</v>
      </c>
      <c r="D5427" s="358" t="s">
        <v>12910</v>
      </c>
      <c r="E5427" s="358" t="s">
        <v>23081</v>
      </c>
      <c r="G5427" s="358" t="s">
        <v>12886</v>
      </c>
      <c r="H5427" s="385">
        <v>11</v>
      </c>
      <c r="I5427" s="358" t="s">
        <v>12893</v>
      </c>
      <c r="J5427" s="358" t="s">
        <v>12888</v>
      </c>
      <c r="K5427" s="358" t="s">
        <v>13558</v>
      </c>
      <c r="L5427" s="362">
        <v>41771</v>
      </c>
      <c r="N5427" s="362">
        <v>41771</v>
      </c>
      <c r="P5427" s="356" t="s">
        <v>14019</v>
      </c>
    </row>
    <row r="5428" spans="1:16" x14ac:dyDescent="0.2">
      <c r="A5428" s="356" t="s">
        <v>12298</v>
      </c>
      <c r="B5428" s="356" t="s">
        <v>23082</v>
      </c>
      <c r="C5428" s="358" t="s">
        <v>13179</v>
      </c>
      <c r="D5428" s="358" t="s">
        <v>13180</v>
      </c>
      <c r="E5428" s="358" t="s">
        <v>23083</v>
      </c>
      <c r="G5428" s="358" t="s">
        <v>12886</v>
      </c>
      <c r="H5428" s="385">
        <v>9.8000000000000007</v>
      </c>
      <c r="I5428" s="358" t="s">
        <v>12893</v>
      </c>
      <c r="J5428" s="358" t="s">
        <v>12888</v>
      </c>
      <c r="K5428" s="358" t="s">
        <v>13558</v>
      </c>
      <c r="L5428" s="362">
        <v>41789</v>
      </c>
      <c r="N5428" s="362">
        <v>41789</v>
      </c>
      <c r="P5428" s="356" t="s">
        <v>14019</v>
      </c>
    </row>
    <row r="5429" spans="1:16" x14ac:dyDescent="0.2">
      <c r="A5429" s="356" t="s">
        <v>12299</v>
      </c>
      <c r="B5429" s="356" t="s">
        <v>23084</v>
      </c>
      <c r="C5429" s="358" t="s">
        <v>15115</v>
      </c>
      <c r="D5429" s="358" t="s">
        <v>12919</v>
      </c>
      <c r="E5429" s="358" t="s">
        <v>18150</v>
      </c>
      <c r="G5429" s="358" t="s">
        <v>12886</v>
      </c>
      <c r="H5429" s="385">
        <v>5</v>
      </c>
      <c r="I5429" s="358" t="s">
        <v>12893</v>
      </c>
      <c r="J5429" s="358" t="s">
        <v>12888</v>
      </c>
      <c r="K5429" s="358" t="s">
        <v>13558</v>
      </c>
      <c r="L5429" s="362">
        <v>41789</v>
      </c>
      <c r="N5429" s="362">
        <v>41789</v>
      </c>
      <c r="P5429" s="356" t="s">
        <v>14019</v>
      </c>
    </row>
    <row r="5430" spans="1:16" x14ac:dyDescent="0.2">
      <c r="A5430" s="356" t="s">
        <v>12300</v>
      </c>
      <c r="B5430" s="356" t="s">
        <v>23085</v>
      </c>
      <c r="C5430" s="358" t="s">
        <v>13014</v>
      </c>
      <c r="D5430" s="358" t="s">
        <v>13015</v>
      </c>
      <c r="E5430" s="358" t="s">
        <v>23086</v>
      </c>
      <c r="G5430" s="358" t="s">
        <v>12886</v>
      </c>
      <c r="H5430" s="385">
        <v>4.9400000000000004</v>
      </c>
      <c r="I5430" s="358" t="s">
        <v>12893</v>
      </c>
      <c r="J5430" s="358" t="s">
        <v>12888</v>
      </c>
      <c r="K5430" s="358" t="s">
        <v>13558</v>
      </c>
      <c r="L5430" s="362">
        <v>41608</v>
      </c>
      <c r="N5430" s="362">
        <v>41608</v>
      </c>
      <c r="P5430" s="356" t="s">
        <v>14019</v>
      </c>
    </row>
    <row r="5431" spans="1:16" x14ac:dyDescent="0.2">
      <c r="A5431" s="356" t="s">
        <v>12301</v>
      </c>
      <c r="B5431" s="356" t="s">
        <v>23087</v>
      </c>
      <c r="C5431" s="358" t="s">
        <v>12905</v>
      </c>
      <c r="D5431" s="358" t="s">
        <v>12987</v>
      </c>
      <c r="E5431" s="358" t="s">
        <v>23088</v>
      </c>
      <c r="G5431" s="358" t="s">
        <v>12886</v>
      </c>
      <c r="H5431" s="385">
        <v>6.5</v>
      </c>
      <c r="I5431" s="358" t="s">
        <v>12893</v>
      </c>
      <c r="J5431" s="358" t="s">
        <v>12888</v>
      </c>
      <c r="K5431" s="358" t="s">
        <v>13558</v>
      </c>
      <c r="L5431" s="362">
        <v>41787</v>
      </c>
      <c r="N5431" s="362">
        <v>41787</v>
      </c>
      <c r="P5431" s="356" t="s">
        <v>14019</v>
      </c>
    </row>
    <row r="5432" spans="1:16" x14ac:dyDescent="0.2">
      <c r="A5432" s="356" t="s">
        <v>12302</v>
      </c>
      <c r="B5432" s="356" t="s">
        <v>23089</v>
      </c>
      <c r="C5432" s="358" t="s">
        <v>13516</v>
      </c>
      <c r="D5432" s="358" t="s">
        <v>12997</v>
      </c>
      <c r="E5432" s="358" t="s">
        <v>23090</v>
      </c>
      <c r="G5432" s="358" t="s">
        <v>12886</v>
      </c>
      <c r="H5432" s="385">
        <v>3.5</v>
      </c>
      <c r="I5432" s="358" t="s">
        <v>12893</v>
      </c>
      <c r="J5432" s="358" t="s">
        <v>12888</v>
      </c>
      <c r="K5432" s="358" t="s">
        <v>13558</v>
      </c>
      <c r="L5432" s="362">
        <v>41787</v>
      </c>
      <c r="N5432" s="362">
        <v>41787</v>
      </c>
      <c r="P5432" s="356" t="s">
        <v>14019</v>
      </c>
    </row>
    <row r="5433" spans="1:16" x14ac:dyDescent="0.2">
      <c r="A5433" s="356" t="s">
        <v>12303</v>
      </c>
      <c r="B5433" s="356" t="s">
        <v>23091</v>
      </c>
      <c r="C5433" s="358" t="s">
        <v>14029</v>
      </c>
      <c r="D5433" s="358" t="s">
        <v>12895</v>
      </c>
      <c r="E5433" s="358" t="s">
        <v>23092</v>
      </c>
      <c r="G5433" s="358" t="s">
        <v>12886</v>
      </c>
      <c r="H5433" s="385">
        <v>7.25</v>
      </c>
      <c r="I5433" s="358" t="s">
        <v>12893</v>
      </c>
      <c r="J5433" s="358" t="s">
        <v>12888</v>
      </c>
      <c r="K5433" s="358" t="s">
        <v>13558</v>
      </c>
      <c r="L5433" s="362">
        <v>41788</v>
      </c>
      <c r="N5433" s="362">
        <v>41788</v>
      </c>
      <c r="P5433" s="356" t="s">
        <v>13605</v>
      </c>
    </row>
    <row r="5434" spans="1:16" x14ac:dyDescent="0.2">
      <c r="A5434" s="356" t="s">
        <v>12304</v>
      </c>
      <c r="B5434" s="356" t="s">
        <v>23093</v>
      </c>
      <c r="C5434" s="358" t="s">
        <v>15457</v>
      </c>
      <c r="D5434" s="358" t="s">
        <v>12931</v>
      </c>
      <c r="E5434" s="358" t="s">
        <v>19212</v>
      </c>
      <c r="G5434" s="358" t="s">
        <v>12886</v>
      </c>
      <c r="H5434" s="385">
        <v>19.25</v>
      </c>
      <c r="I5434" s="358" t="s">
        <v>12893</v>
      </c>
      <c r="J5434" s="358" t="s">
        <v>12888</v>
      </c>
      <c r="K5434" s="358" t="s">
        <v>13558</v>
      </c>
      <c r="L5434" s="362">
        <v>41589</v>
      </c>
      <c r="N5434" s="362">
        <v>41589</v>
      </c>
      <c r="P5434" s="356" t="s">
        <v>13605</v>
      </c>
    </row>
    <row r="5435" spans="1:16" x14ac:dyDescent="0.2">
      <c r="A5435" s="356" t="s">
        <v>12305</v>
      </c>
      <c r="B5435" s="356" t="s">
        <v>23094</v>
      </c>
      <c r="C5435" s="358" t="s">
        <v>12965</v>
      </c>
      <c r="D5435" s="358" t="s">
        <v>12966</v>
      </c>
      <c r="E5435" s="358" t="s">
        <v>23095</v>
      </c>
      <c r="G5435" s="358" t="s">
        <v>12886</v>
      </c>
      <c r="H5435" s="385">
        <v>6.12</v>
      </c>
      <c r="I5435" s="358" t="s">
        <v>12893</v>
      </c>
      <c r="J5435" s="358" t="s">
        <v>12888</v>
      </c>
      <c r="K5435" s="358" t="s">
        <v>13558</v>
      </c>
      <c r="L5435" s="362">
        <v>41816</v>
      </c>
      <c r="N5435" s="362">
        <v>41816</v>
      </c>
      <c r="P5435" s="356" t="s">
        <v>14019</v>
      </c>
    </row>
    <row r="5436" spans="1:16" x14ac:dyDescent="0.2">
      <c r="A5436" s="356" t="s">
        <v>12306</v>
      </c>
      <c r="B5436" s="356" t="s">
        <v>23096</v>
      </c>
      <c r="C5436" s="358" t="s">
        <v>13780</v>
      </c>
      <c r="D5436" s="358" t="s">
        <v>12916</v>
      </c>
      <c r="E5436" s="358" t="s">
        <v>23097</v>
      </c>
      <c r="G5436" s="358" t="s">
        <v>12886</v>
      </c>
      <c r="H5436" s="385">
        <v>15</v>
      </c>
      <c r="I5436" s="358" t="s">
        <v>12893</v>
      </c>
      <c r="J5436" s="358" t="s">
        <v>12888</v>
      </c>
      <c r="K5436" s="358" t="s">
        <v>13558</v>
      </c>
      <c r="L5436" s="362">
        <v>41759</v>
      </c>
      <c r="N5436" s="362">
        <v>41759</v>
      </c>
      <c r="P5436" s="356" t="s">
        <v>13605</v>
      </c>
    </row>
    <row r="5437" spans="1:16" x14ac:dyDescent="0.2">
      <c r="A5437" s="356" t="s">
        <v>12307</v>
      </c>
      <c r="B5437" s="356" t="s">
        <v>23098</v>
      </c>
      <c r="C5437" s="358" t="s">
        <v>13890</v>
      </c>
      <c r="D5437" s="358" t="s">
        <v>12927</v>
      </c>
      <c r="E5437" s="358" t="s">
        <v>23099</v>
      </c>
      <c r="G5437" s="358" t="s">
        <v>12886</v>
      </c>
      <c r="H5437" s="385">
        <v>7.06</v>
      </c>
      <c r="I5437" s="358" t="s">
        <v>12893</v>
      </c>
      <c r="J5437" s="358" t="s">
        <v>12888</v>
      </c>
      <c r="K5437" s="358" t="s">
        <v>13558</v>
      </c>
      <c r="L5437" s="362">
        <v>41729</v>
      </c>
      <c r="N5437" s="362">
        <v>41729</v>
      </c>
      <c r="P5437" s="356" t="s">
        <v>14019</v>
      </c>
    </row>
    <row r="5438" spans="1:16" x14ac:dyDescent="0.2">
      <c r="A5438" s="356" t="s">
        <v>12308</v>
      </c>
      <c r="B5438" s="356" t="s">
        <v>23100</v>
      </c>
      <c r="C5438" s="358" t="s">
        <v>12938</v>
      </c>
      <c r="D5438" s="358" t="s">
        <v>12939</v>
      </c>
      <c r="E5438" s="358" t="s">
        <v>13909</v>
      </c>
      <c r="G5438" s="358" t="s">
        <v>12886</v>
      </c>
      <c r="H5438" s="385">
        <v>49.4</v>
      </c>
      <c r="I5438" s="358" t="s">
        <v>12893</v>
      </c>
      <c r="J5438" s="358" t="s">
        <v>12888</v>
      </c>
      <c r="K5438" s="358" t="s">
        <v>13558</v>
      </c>
      <c r="L5438" s="362">
        <v>41848</v>
      </c>
      <c r="N5438" s="362">
        <v>41848</v>
      </c>
      <c r="P5438" s="356" t="s">
        <v>13605</v>
      </c>
    </row>
    <row r="5439" spans="1:16" x14ac:dyDescent="0.2">
      <c r="A5439" s="356" t="s">
        <v>12309</v>
      </c>
      <c r="B5439" s="356" t="s">
        <v>22201</v>
      </c>
      <c r="C5439" s="358" t="s">
        <v>13097</v>
      </c>
      <c r="D5439" s="358" t="s">
        <v>12910</v>
      </c>
      <c r="E5439" s="358" t="s">
        <v>15317</v>
      </c>
      <c r="G5439" s="358" t="s">
        <v>12886</v>
      </c>
      <c r="H5439" s="385">
        <v>3</v>
      </c>
      <c r="I5439" s="358" t="s">
        <v>12893</v>
      </c>
      <c r="J5439" s="358" t="s">
        <v>12888</v>
      </c>
      <c r="K5439" s="358" t="s">
        <v>13558</v>
      </c>
      <c r="L5439" s="362">
        <v>41667</v>
      </c>
      <c r="N5439" s="362">
        <v>41667</v>
      </c>
      <c r="P5439" s="356" t="s">
        <v>14019</v>
      </c>
    </row>
    <row r="5440" spans="1:16" x14ac:dyDescent="0.2">
      <c r="A5440" s="356" t="s">
        <v>12310</v>
      </c>
      <c r="B5440" s="356" t="s">
        <v>23101</v>
      </c>
      <c r="C5440" s="358" t="s">
        <v>12972</v>
      </c>
      <c r="D5440" s="358" t="s">
        <v>12973</v>
      </c>
      <c r="E5440" s="358" t="s">
        <v>23102</v>
      </c>
      <c r="G5440" s="358" t="s">
        <v>12886</v>
      </c>
      <c r="H5440" s="385">
        <v>3</v>
      </c>
      <c r="I5440" s="358" t="s">
        <v>12893</v>
      </c>
      <c r="J5440" s="358" t="s">
        <v>12888</v>
      </c>
      <c r="K5440" s="358" t="s">
        <v>13558</v>
      </c>
      <c r="L5440" s="362">
        <v>41784</v>
      </c>
      <c r="N5440" s="362">
        <v>41784</v>
      </c>
      <c r="P5440" s="356" t="s">
        <v>14019</v>
      </c>
    </row>
    <row r="5441" spans="1:16" x14ac:dyDescent="0.2">
      <c r="A5441" s="356" t="s">
        <v>12311</v>
      </c>
      <c r="B5441" s="356" t="s">
        <v>23103</v>
      </c>
      <c r="C5441" s="358" t="s">
        <v>12938</v>
      </c>
      <c r="D5441" s="358" t="s">
        <v>12939</v>
      </c>
      <c r="E5441" s="358" t="s">
        <v>21129</v>
      </c>
      <c r="G5441" s="358" t="s">
        <v>12886</v>
      </c>
      <c r="H5441" s="385">
        <v>11.4</v>
      </c>
      <c r="I5441" s="358" t="s">
        <v>12893</v>
      </c>
      <c r="J5441" s="358" t="s">
        <v>12888</v>
      </c>
      <c r="K5441" s="358" t="s">
        <v>13558</v>
      </c>
      <c r="L5441" s="362">
        <v>41787</v>
      </c>
      <c r="N5441" s="362">
        <v>41787</v>
      </c>
      <c r="P5441" s="356" t="s">
        <v>14019</v>
      </c>
    </row>
    <row r="5442" spans="1:16" x14ac:dyDescent="0.2">
      <c r="A5442" s="356" t="s">
        <v>12312</v>
      </c>
      <c r="B5442" s="356" t="s">
        <v>23104</v>
      </c>
      <c r="C5442" s="358" t="s">
        <v>13095</v>
      </c>
      <c r="D5442" s="358" t="s">
        <v>12976</v>
      </c>
      <c r="E5442" s="358" t="s">
        <v>23105</v>
      </c>
      <c r="G5442" s="358" t="s">
        <v>12886</v>
      </c>
      <c r="H5442" s="385">
        <v>68.900000000000006</v>
      </c>
      <c r="I5442" s="358" t="s">
        <v>12893</v>
      </c>
      <c r="J5442" s="358" t="s">
        <v>12888</v>
      </c>
      <c r="K5442" s="358" t="s">
        <v>13558</v>
      </c>
      <c r="L5442" s="362">
        <v>41627</v>
      </c>
      <c r="N5442" s="362">
        <v>41627</v>
      </c>
      <c r="P5442" s="356" t="s">
        <v>13605</v>
      </c>
    </row>
    <row r="5443" spans="1:16" x14ac:dyDescent="0.2">
      <c r="A5443" s="356" t="s">
        <v>12313</v>
      </c>
      <c r="B5443" s="356" t="s">
        <v>23106</v>
      </c>
      <c r="C5443" s="358" t="s">
        <v>12972</v>
      </c>
      <c r="D5443" s="358" t="s">
        <v>12973</v>
      </c>
      <c r="E5443" s="358" t="s">
        <v>23107</v>
      </c>
      <c r="G5443" s="358" t="s">
        <v>12886</v>
      </c>
      <c r="H5443" s="385">
        <v>70</v>
      </c>
      <c r="I5443" s="358" t="s">
        <v>12893</v>
      </c>
      <c r="J5443" s="358" t="s">
        <v>12888</v>
      </c>
      <c r="K5443" s="358" t="s">
        <v>13558</v>
      </c>
      <c r="L5443" s="362">
        <v>41743</v>
      </c>
      <c r="N5443" s="362">
        <v>41743</v>
      </c>
      <c r="P5443" s="356" t="s">
        <v>13605</v>
      </c>
    </row>
    <row r="5444" spans="1:16" x14ac:dyDescent="0.2">
      <c r="A5444" s="356" t="s">
        <v>12314</v>
      </c>
      <c r="B5444" s="356" t="s">
        <v>23108</v>
      </c>
      <c r="C5444" s="358" t="s">
        <v>13783</v>
      </c>
      <c r="D5444" s="358" t="s">
        <v>13015</v>
      </c>
      <c r="E5444" s="358" t="s">
        <v>23109</v>
      </c>
      <c r="G5444" s="358" t="s">
        <v>12886</v>
      </c>
      <c r="H5444" s="385">
        <v>13.27</v>
      </c>
      <c r="I5444" s="358" t="s">
        <v>12893</v>
      </c>
      <c r="J5444" s="358" t="s">
        <v>12888</v>
      </c>
      <c r="K5444" s="358" t="s">
        <v>13558</v>
      </c>
      <c r="L5444" s="362">
        <v>38218</v>
      </c>
      <c r="N5444" s="362">
        <v>38218</v>
      </c>
      <c r="P5444" s="356" t="s">
        <v>13255</v>
      </c>
    </row>
    <row r="5445" spans="1:16" x14ac:dyDescent="0.2">
      <c r="A5445" s="356" t="s">
        <v>12315</v>
      </c>
      <c r="B5445" s="356" t="s">
        <v>23110</v>
      </c>
      <c r="C5445" s="358" t="s">
        <v>13017</v>
      </c>
      <c r="D5445" s="358" t="s">
        <v>13018</v>
      </c>
      <c r="E5445" s="358" t="s">
        <v>23111</v>
      </c>
      <c r="G5445" s="358" t="s">
        <v>12886</v>
      </c>
      <c r="H5445" s="385">
        <v>5</v>
      </c>
      <c r="I5445" s="358" t="s">
        <v>12893</v>
      </c>
      <c r="J5445" s="358" t="s">
        <v>12888</v>
      </c>
      <c r="K5445" s="358" t="s">
        <v>13558</v>
      </c>
      <c r="L5445" s="362">
        <v>41813</v>
      </c>
      <c r="N5445" s="362">
        <v>41813</v>
      </c>
      <c r="P5445" s="356" t="s">
        <v>14019</v>
      </c>
    </row>
    <row r="5446" spans="1:16" x14ac:dyDescent="0.2">
      <c r="A5446" s="356" t="s">
        <v>12316</v>
      </c>
      <c r="B5446" s="356" t="s">
        <v>23112</v>
      </c>
      <c r="C5446" s="358" t="s">
        <v>12926</v>
      </c>
      <c r="D5446" s="358" t="s">
        <v>12927</v>
      </c>
      <c r="E5446" s="358" t="s">
        <v>23113</v>
      </c>
      <c r="G5446" s="358" t="s">
        <v>12886</v>
      </c>
      <c r="H5446" s="385">
        <v>9.9499999999999993</v>
      </c>
      <c r="I5446" s="358" t="s">
        <v>12893</v>
      </c>
      <c r="J5446" s="358" t="s">
        <v>12888</v>
      </c>
      <c r="K5446" s="358" t="s">
        <v>13558</v>
      </c>
      <c r="L5446" s="362">
        <v>41801</v>
      </c>
      <c r="N5446" s="362">
        <v>41801</v>
      </c>
      <c r="P5446" s="356" t="s">
        <v>14019</v>
      </c>
    </row>
    <row r="5447" spans="1:16" x14ac:dyDescent="0.2">
      <c r="A5447" s="356" t="s">
        <v>12317</v>
      </c>
      <c r="B5447" s="356" t="s">
        <v>23114</v>
      </c>
      <c r="C5447" s="358" t="s">
        <v>15268</v>
      </c>
      <c r="D5447" s="358" t="s">
        <v>12919</v>
      </c>
      <c r="E5447" s="358" t="s">
        <v>23115</v>
      </c>
      <c r="G5447" s="358" t="s">
        <v>12886</v>
      </c>
      <c r="H5447" s="385">
        <v>13.72</v>
      </c>
      <c r="I5447" s="358" t="s">
        <v>12893</v>
      </c>
      <c r="J5447" s="358" t="s">
        <v>12888</v>
      </c>
      <c r="K5447" s="358" t="s">
        <v>13558</v>
      </c>
      <c r="L5447" s="362">
        <v>41810</v>
      </c>
      <c r="N5447" s="362">
        <v>41810</v>
      </c>
      <c r="P5447" s="356" t="s">
        <v>14019</v>
      </c>
    </row>
    <row r="5448" spans="1:16" x14ac:dyDescent="0.2">
      <c r="A5448" s="356" t="s">
        <v>12318</v>
      </c>
      <c r="B5448" s="356" t="s">
        <v>23116</v>
      </c>
      <c r="C5448" s="358" t="s">
        <v>13668</v>
      </c>
      <c r="D5448" s="358" t="s">
        <v>12916</v>
      </c>
      <c r="E5448" s="358" t="s">
        <v>23117</v>
      </c>
      <c r="G5448" s="358" t="s">
        <v>12886</v>
      </c>
      <c r="H5448" s="385">
        <v>9.08</v>
      </c>
      <c r="I5448" s="358" t="s">
        <v>12893</v>
      </c>
      <c r="J5448" s="358" t="s">
        <v>12888</v>
      </c>
      <c r="K5448" s="358" t="s">
        <v>13558</v>
      </c>
      <c r="L5448" s="362">
        <v>41803</v>
      </c>
      <c r="N5448" s="362">
        <v>41803</v>
      </c>
      <c r="P5448" s="356" t="s">
        <v>14019</v>
      </c>
    </row>
    <row r="5449" spans="1:16" x14ac:dyDescent="0.2">
      <c r="A5449" s="356" t="s">
        <v>12319</v>
      </c>
      <c r="B5449" s="356" t="s">
        <v>23118</v>
      </c>
      <c r="C5449" s="358" t="s">
        <v>14786</v>
      </c>
      <c r="D5449" s="358" t="s">
        <v>12984</v>
      </c>
      <c r="E5449" s="358" t="s">
        <v>23119</v>
      </c>
      <c r="G5449" s="358" t="s">
        <v>12886</v>
      </c>
      <c r="H5449" s="385">
        <v>4.32</v>
      </c>
      <c r="I5449" s="358" t="s">
        <v>12893</v>
      </c>
      <c r="J5449" s="358" t="s">
        <v>12888</v>
      </c>
      <c r="K5449" s="358" t="s">
        <v>13558</v>
      </c>
      <c r="L5449" s="362">
        <v>41813</v>
      </c>
      <c r="N5449" s="362">
        <v>41813</v>
      </c>
      <c r="P5449" s="356" t="s">
        <v>14019</v>
      </c>
    </row>
    <row r="5450" spans="1:16" x14ac:dyDescent="0.2">
      <c r="A5450" s="356" t="s">
        <v>12320</v>
      </c>
      <c r="B5450" s="356" t="s">
        <v>23120</v>
      </c>
      <c r="C5450" s="358" t="s">
        <v>15033</v>
      </c>
      <c r="D5450" s="358" t="s">
        <v>12895</v>
      </c>
      <c r="E5450" s="358" t="s">
        <v>23121</v>
      </c>
      <c r="G5450" s="358" t="s">
        <v>12886</v>
      </c>
      <c r="H5450" s="385">
        <v>3.18</v>
      </c>
      <c r="I5450" s="358" t="s">
        <v>12893</v>
      </c>
      <c r="J5450" s="358" t="s">
        <v>12888</v>
      </c>
      <c r="K5450" s="358" t="s">
        <v>13558</v>
      </c>
      <c r="L5450" s="362">
        <v>41758</v>
      </c>
      <c r="N5450" s="362">
        <v>41758</v>
      </c>
      <c r="P5450" s="356" t="s">
        <v>14019</v>
      </c>
    </row>
    <row r="5451" spans="1:16" x14ac:dyDescent="0.2">
      <c r="A5451" s="356" t="s">
        <v>12321</v>
      </c>
      <c r="B5451" s="356" t="s">
        <v>23122</v>
      </c>
      <c r="C5451" s="358" t="s">
        <v>15457</v>
      </c>
      <c r="D5451" s="358" t="s">
        <v>12931</v>
      </c>
      <c r="E5451" s="358" t="s">
        <v>23123</v>
      </c>
      <c r="G5451" s="358" t="s">
        <v>12886</v>
      </c>
      <c r="H5451" s="385">
        <v>9.4600000000000009</v>
      </c>
      <c r="I5451" s="358" t="s">
        <v>12893</v>
      </c>
      <c r="J5451" s="358" t="s">
        <v>12888</v>
      </c>
      <c r="K5451" s="358" t="s">
        <v>13558</v>
      </c>
      <c r="L5451" s="362">
        <v>41778</v>
      </c>
      <c r="N5451" s="362">
        <v>41778</v>
      </c>
      <c r="P5451" s="356" t="s">
        <v>13605</v>
      </c>
    </row>
    <row r="5452" spans="1:16" x14ac:dyDescent="0.2">
      <c r="A5452" s="356" t="s">
        <v>12322</v>
      </c>
      <c r="B5452" s="356" t="s">
        <v>23124</v>
      </c>
      <c r="C5452" s="358" t="s">
        <v>12965</v>
      </c>
      <c r="D5452" s="358" t="s">
        <v>12966</v>
      </c>
      <c r="E5452" s="358" t="s">
        <v>23125</v>
      </c>
      <c r="G5452" s="358" t="s">
        <v>12886</v>
      </c>
      <c r="H5452" s="385">
        <v>4</v>
      </c>
      <c r="I5452" s="358" t="s">
        <v>12893</v>
      </c>
      <c r="J5452" s="358" t="s">
        <v>12888</v>
      </c>
      <c r="K5452" s="358" t="s">
        <v>13558</v>
      </c>
      <c r="L5452" s="362">
        <v>41827</v>
      </c>
      <c r="N5452" s="362">
        <v>41827</v>
      </c>
      <c r="P5452" s="356" t="s">
        <v>13605</v>
      </c>
    </row>
    <row r="5453" spans="1:16" x14ac:dyDescent="0.2">
      <c r="A5453" s="356" t="s">
        <v>12323</v>
      </c>
      <c r="B5453" s="356" t="s">
        <v>23126</v>
      </c>
      <c r="C5453" s="358" t="s">
        <v>12905</v>
      </c>
      <c r="D5453" s="358" t="s">
        <v>12951</v>
      </c>
      <c r="E5453" s="358" t="s">
        <v>23127</v>
      </c>
      <c r="G5453" s="358" t="s">
        <v>12886</v>
      </c>
      <c r="H5453" s="385">
        <v>4.5999999999999996</v>
      </c>
      <c r="I5453" s="358" t="s">
        <v>12893</v>
      </c>
      <c r="J5453" s="358" t="s">
        <v>12888</v>
      </c>
      <c r="K5453" s="358" t="s">
        <v>13558</v>
      </c>
      <c r="L5453" s="362">
        <v>41608</v>
      </c>
      <c r="N5453" s="362">
        <v>41608</v>
      </c>
      <c r="P5453" s="356" t="s">
        <v>14019</v>
      </c>
    </row>
    <row r="5454" spans="1:16" x14ac:dyDescent="0.2">
      <c r="A5454" s="356" t="s">
        <v>12324</v>
      </c>
      <c r="B5454" s="356" t="s">
        <v>23128</v>
      </c>
      <c r="C5454" s="358" t="s">
        <v>12926</v>
      </c>
      <c r="D5454" s="358" t="s">
        <v>12927</v>
      </c>
      <c r="E5454" s="358" t="s">
        <v>23129</v>
      </c>
      <c r="G5454" s="358" t="s">
        <v>12886</v>
      </c>
      <c r="H5454" s="385">
        <v>9.99</v>
      </c>
      <c r="I5454" s="358" t="s">
        <v>12893</v>
      </c>
      <c r="J5454" s="358" t="s">
        <v>12888</v>
      </c>
      <c r="K5454" s="358" t="s">
        <v>13558</v>
      </c>
      <c r="L5454" s="362">
        <v>41787</v>
      </c>
      <c r="N5454" s="362">
        <v>41787</v>
      </c>
      <c r="P5454" s="356" t="s">
        <v>14019</v>
      </c>
    </row>
    <row r="5455" spans="1:16" x14ac:dyDescent="0.2">
      <c r="A5455" s="356" t="s">
        <v>12325</v>
      </c>
      <c r="B5455" s="356" t="s">
        <v>23130</v>
      </c>
      <c r="C5455" s="358" t="s">
        <v>15180</v>
      </c>
      <c r="D5455" s="358" t="s">
        <v>13245</v>
      </c>
      <c r="E5455" s="358" t="s">
        <v>14609</v>
      </c>
      <c r="G5455" s="358" t="s">
        <v>12886</v>
      </c>
      <c r="H5455" s="385">
        <v>5.2</v>
      </c>
      <c r="I5455" s="358" t="s">
        <v>12893</v>
      </c>
      <c r="J5455" s="358" t="s">
        <v>12888</v>
      </c>
      <c r="K5455" s="358" t="s">
        <v>13558</v>
      </c>
      <c r="L5455" s="362">
        <v>41562</v>
      </c>
      <c r="N5455" s="362">
        <v>41562</v>
      </c>
      <c r="P5455" s="356" t="s">
        <v>14019</v>
      </c>
    </row>
    <row r="5456" spans="1:16" x14ac:dyDescent="0.2">
      <c r="A5456" s="356" t="s">
        <v>12326</v>
      </c>
      <c r="B5456" s="356" t="s">
        <v>23131</v>
      </c>
      <c r="C5456" s="358" t="s">
        <v>13595</v>
      </c>
      <c r="D5456" s="358" t="s">
        <v>13596</v>
      </c>
      <c r="E5456" s="358" t="s">
        <v>23132</v>
      </c>
      <c r="G5456" s="358" t="s">
        <v>12886</v>
      </c>
      <c r="H5456" s="385">
        <v>7.26</v>
      </c>
      <c r="I5456" s="358" t="s">
        <v>12893</v>
      </c>
      <c r="J5456" s="358" t="s">
        <v>12888</v>
      </c>
      <c r="K5456" s="358" t="s">
        <v>13558</v>
      </c>
      <c r="L5456" s="362">
        <v>41696</v>
      </c>
      <c r="N5456" s="362">
        <v>41696</v>
      </c>
      <c r="P5456" s="356" t="s">
        <v>14019</v>
      </c>
    </row>
    <row r="5457" spans="1:16" x14ac:dyDescent="0.2">
      <c r="A5457" s="356" t="s">
        <v>12327</v>
      </c>
      <c r="B5457" s="356" t="s">
        <v>23133</v>
      </c>
      <c r="C5457" s="358" t="s">
        <v>12972</v>
      </c>
      <c r="D5457" s="358" t="s">
        <v>12973</v>
      </c>
      <c r="E5457" s="358" t="s">
        <v>20848</v>
      </c>
      <c r="G5457" s="358" t="s">
        <v>12886</v>
      </c>
      <c r="H5457" s="385">
        <v>5.4</v>
      </c>
      <c r="I5457" s="358" t="s">
        <v>12893</v>
      </c>
      <c r="J5457" s="358" t="s">
        <v>12888</v>
      </c>
      <c r="K5457" s="358" t="s">
        <v>13558</v>
      </c>
      <c r="L5457" s="362">
        <v>41577</v>
      </c>
      <c r="N5457" s="362">
        <v>41577</v>
      </c>
      <c r="P5457" s="356" t="s">
        <v>14019</v>
      </c>
    </row>
    <row r="5458" spans="1:16" x14ac:dyDescent="0.2">
      <c r="A5458" s="356" t="s">
        <v>12328</v>
      </c>
      <c r="B5458" s="356" t="s">
        <v>23134</v>
      </c>
      <c r="C5458" s="358" t="s">
        <v>12955</v>
      </c>
      <c r="D5458" s="358" t="s">
        <v>12895</v>
      </c>
      <c r="E5458" s="358" t="s">
        <v>23028</v>
      </c>
      <c r="G5458" s="358" t="s">
        <v>12886</v>
      </c>
      <c r="H5458" s="385">
        <v>4.3</v>
      </c>
      <c r="I5458" s="358" t="s">
        <v>12893</v>
      </c>
      <c r="J5458" s="358" t="s">
        <v>12888</v>
      </c>
      <c r="K5458" s="358" t="s">
        <v>13558</v>
      </c>
      <c r="L5458" s="362">
        <v>41831</v>
      </c>
      <c r="N5458" s="362">
        <v>41831</v>
      </c>
      <c r="P5458" s="356" t="s">
        <v>14019</v>
      </c>
    </row>
    <row r="5459" spans="1:16" x14ac:dyDescent="0.2">
      <c r="A5459" s="356" t="s">
        <v>12329</v>
      </c>
      <c r="B5459" s="356" t="s">
        <v>23135</v>
      </c>
      <c r="C5459" s="358" t="s">
        <v>12905</v>
      </c>
      <c r="D5459" s="358" t="s">
        <v>12945</v>
      </c>
      <c r="E5459" s="358" t="s">
        <v>23136</v>
      </c>
      <c r="G5459" s="358" t="s">
        <v>12886</v>
      </c>
      <c r="H5459" s="385">
        <v>7.35</v>
      </c>
      <c r="I5459" s="358" t="s">
        <v>12893</v>
      </c>
      <c r="J5459" s="358" t="s">
        <v>12888</v>
      </c>
      <c r="K5459" s="358" t="s">
        <v>13558</v>
      </c>
      <c r="L5459" s="362">
        <v>41830</v>
      </c>
      <c r="N5459" s="362">
        <v>41830</v>
      </c>
      <c r="P5459" s="356" t="s">
        <v>14019</v>
      </c>
    </row>
    <row r="5460" spans="1:16" x14ac:dyDescent="0.2">
      <c r="A5460" s="356" t="s">
        <v>12330</v>
      </c>
      <c r="B5460" s="356" t="s">
        <v>23137</v>
      </c>
      <c r="C5460" s="358" t="s">
        <v>12905</v>
      </c>
      <c r="D5460" s="358" t="s">
        <v>12951</v>
      </c>
      <c r="E5460" s="358" t="s">
        <v>23138</v>
      </c>
      <c r="G5460" s="358" t="s">
        <v>12886</v>
      </c>
      <c r="H5460" s="385">
        <v>6.95</v>
      </c>
      <c r="I5460" s="358" t="s">
        <v>12893</v>
      </c>
      <c r="J5460" s="358" t="s">
        <v>12888</v>
      </c>
      <c r="K5460" s="358" t="s">
        <v>13558</v>
      </c>
      <c r="L5460" s="362">
        <v>41838</v>
      </c>
      <c r="N5460" s="362">
        <v>41838</v>
      </c>
      <c r="P5460" s="356" t="s">
        <v>14019</v>
      </c>
    </row>
    <row r="5461" spans="1:16" x14ac:dyDescent="0.2">
      <c r="A5461" s="356" t="s">
        <v>12331</v>
      </c>
      <c r="B5461" s="356" t="s">
        <v>23139</v>
      </c>
      <c r="C5461" s="358" t="s">
        <v>14190</v>
      </c>
      <c r="D5461" s="358" t="s">
        <v>12931</v>
      </c>
      <c r="E5461" s="358" t="s">
        <v>22335</v>
      </c>
      <c r="G5461" s="358" t="s">
        <v>12886</v>
      </c>
      <c r="H5461" s="385">
        <v>7.5</v>
      </c>
      <c r="I5461" s="358" t="s">
        <v>12893</v>
      </c>
      <c r="J5461" s="358" t="s">
        <v>12888</v>
      </c>
      <c r="K5461" s="358" t="s">
        <v>13558</v>
      </c>
      <c r="L5461" s="362">
        <v>41830</v>
      </c>
      <c r="N5461" s="362">
        <v>41830</v>
      </c>
      <c r="P5461" s="356" t="s">
        <v>13605</v>
      </c>
    </row>
    <row r="5462" spans="1:16" x14ac:dyDescent="0.2">
      <c r="A5462" s="356" t="s">
        <v>12332</v>
      </c>
      <c r="B5462" s="356" t="s">
        <v>23140</v>
      </c>
      <c r="C5462" s="358" t="s">
        <v>12926</v>
      </c>
      <c r="D5462" s="358" t="s">
        <v>12927</v>
      </c>
      <c r="E5462" s="358" t="s">
        <v>23141</v>
      </c>
      <c r="G5462" s="358" t="s">
        <v>12886</v>
      </c>
      <c r="H5462" s="385">
        <v>7.02</v>
      </c>
      <c r="I5462" s="358" t="s">
        <v>12893</v>
      </c>
      <c r="J5462" s="358" t="s">
        <v>12888</v>
      </c>
      <c r="K5462" s="358" t="s">
        <v>13558</v>
      </c>
      <c r="L5462" s="362">
        <v>41803</v>
      </c>
      <c r="N5462" s="362">
        <v>41803</v>
      </c>
      <c r="P5462" s="356" t="s">
        <v>14019</v>
      </c>
    </row>
    <row r="5463" spans="1:16" x14ac:dyDescent="0.2">
      <c r="A5463" s="356" t="s">
        <v>12333</v>
      </c>
      <c r="B5463" s="356" t="s">
        <v>23142</v>
      </c>
      <c r="C5463" s="358" t="s">
        <v>13242</v>
      </c>
      <c r="D5463" s="358" t="s">
        <v>12976</v>
      </c>
      <c r="E5463" s="358" t="s">
        <v>23143</v>
      </c>
      <c r="G5463" s="358" t="s">
        <v>12886</v>
      </c>
      <c r="H5463" s="385">
        <v>29.9</v>
      </c>
      <c r="I5463" s="358" t="s">
        <v>12893</v>
      </c>
      <c r="J5463" s="358" t="s">
        <v>12888</v>
      </c>
      <c r="K5463" s="358" t="s">
        <v>13558</v>
      </c>
      <c r="L5463" s="362">
        <v>41831</v>
      </c>
      <c r="N5463" s="362">
        <v>41831</v>
      </c>
      <c r="P5463" s="356" t="s">
        <v>13605</v>
      </c>
    </row>
    <row r="5464" spans="1:16" x14ac:dyDescent="0.2">
      <c r="A5464" s="356" t="s">
        <v>12334</v>
      </c>
      <c r="B5464" s="356" t="s">
        <v>23144</v>
      </c>
      <c r="C5464" s="358" t="s">
        <v>12962</v>
      </c>
      <c r="D5464" s="358" t="s">
        <v>12963</v>
      </c>
      <c r="E5464" s="358" t="s">
        <v>23145</v>
      </c>
      <c r="G5464" s="358" t="s">
        <v>12886</v>
      </c>
      <c r="H5464" s="385">
        <v>16.84</v>
      </c>
      <c r="I5464" s="358" t="s">
        <v>12893</v>
      </c>
      <c r="J5464" s="358" t="s">
        <v>12888</v>
      </c>
      <c r="K5464" s="358" t="s">
        <v>13558</v>
      </c>
      <c r="L5464" s="362">
        <v>41841</v>
      </c>
      <c r="N5464" s="362">
        <v>41841</v>
      </c>
      <c r="P5464" s="356" t="s">
        <v>13605</v>
      </c>
    </row>
    <row r="5465" spans="1:16" x14ac:dyDescent="0.2">
      <c r="A5465" s="356" t="s">
        <v>12335</v>
      </c>
      <c r="B5465" s="356" t="s">
        <v>23146</v>
      </c>
      <c r="C5465" s="358" t="s">
        <v>12883</v>
      </c>
      <c r="D5465" s="358" t="s">
        <v>12884</v>
      </c>
      <c r="E5465" s="358" t="s">
        <v>23147</v>
      </c>
      <c r="G5465" s="358" t="s">
        <v>12886</v>
      </c>
      <c r="H5465" s="385">
        <v>9.69</v>
      </c>
      <c r="I5465" s="358" t="s">
        <v>12893</v>
      </c>
      <c r="J5465" s="358" t="s">
        <v>12888</v>
      </c>
      <c r="K5465" s="358" t="s">
        <v>13558</v>
      </c>
      <c r="L5465" s="362">
        <v>41834</v>
      </c>
      <c r="N5465" s="362">
        <v>41834</v>
      </c>
      <c r="P5465" s="356" t="s">
        <v>14019</v>
      </c>
    </row>
    <row r="5466" spans="1:16" x14ac:dyDescent="0.2">
      <c r="A5466" s="356" t="s">
        <v>12336</v>
      </c>
      <c r="B5466" s="356" t="s">
        <v>23148</v>
      </c>
      <c r="C5466" s="358" t="s">
        <v>12921</v>
      </c>
      <c r="D5466" s="358" t="s">
        <v>12922</v>
      </c>
      <c r="E5466" s="358" t="s">
        <v>23149</v>
      </c>
      <c r="G5466" s="358" t="s">
        <v>12886</v>
      </c>
      <c r="H5466" s="385">
        <v>9</v>
      </c>
      <c r="I5466" s="358" t="s">
        <v>12893</v>
      </c>
      <c r="J5466" s="358" t="s">
        <v>12888</v>
      </c>
      <c r="K5466" s="358" t="s">
        <v>13558</v>
      </c>
      <c r="L5466" s="362">
        <v>41856</v>
      </c>
      <c r="N5466" s="362">
        <v>41856</v>
      </c>
      <c r="P5466" s="356" t="s">
        <v>14019</v>
      </c>
    </row>
    <row r="5467" spans="1:16" x14ac:dyDescent="0.2">
      <c r="A5467" s="356" t="s">
        <v>6834</v>
      </c>
      <c r="B5467" s="356" t="s">
        <v>23150</v>
      </c>
      <c r="C5467" s="358" t="s">
        <v>12898</v>
      </c>
      <c r="D5467" s="358" t="s">
        <v>12899</v>
      </c>
      <c r="E5467" s="358" t="s">
        <v>23151</v>
      </c>
      <c r="G5467" s="358" t="s">
        <v>12886</v>
      </c>
      <c r="H5467" s="385">
        <v>163.80000000000001</v>
      </c>
      <c r="I5467" s="358" t="s">
        <v>12887</v>
      </c>
      <c r="J5467" s="358" t="s">
        <v>12888</v>
      </c>
      <c r="K5467" s="358" t="s">
        <v>13558</v>
      </c>
      <c r="L5467" s="362">
        <v>41858</v>
      </c>
      <c r="N5467" s="362">
        <v>41858</v>
      </c>
      <c r="P5467" s="356" t="s">
        <v>13318</v>
      </c>
    </row>
    <row r="5468" spans="1:16" x14ac:dyDescent="0.2">
      <c r="A5468" s="356" t="s">
        <v>12337</v>
      </c>
      <c r="B5468" s="356" t="s">
        <v>22662</v>
      </c>
      <c r="C5468" s="358" t="s">
        <v>13095</v>
      </c>
      <c r="D5468" s="358" t="s">
        <v>12976</v>
      </c>
      <c r="E5468" s="358" t="s">
        <v>22663</v>
      </c>
      <c r="G5468" s="358" t="s">
        <v>12886</v>
      </c>
      <c r="H5468" s="385">
        <v>2.4</v>
      </c>
      <c r="I5468" s="358" t="s">
        <v>12893</v>
      </c>
      <c r="J5468" s="358" t="s">
        <v>12888</v>
      </c>
      <c r="K5468" s="358" t="s">
        <v>13558</v>
      </c>
      <c r="L5468" s="362">
        <v>41782</v>
      </c>
      <c r="N5468" s="362">
        <v>41782</v>
      </c>
      <c r="P5468" s="356" t="s">
        <v>14019</v>
      </c>
    </row>
    <row r="5469" spans="1:16" x14ac:dyDescent="0.2">
      <c r="A5469" s="356" t="s">
        <v>12338</v>
      </c>
      <c r="B5469" s="356" t="s">
        <v>23152</v>
      </c>
      <c r="C5469" s="358" t="s">
        <v>13026</v>
      </c>
      <c r="D5469" s="358" t="s">
        <v>13027</v>
      </c>
      <c r="E5469" s="358" t="s">
        <v>15924</v>
      </c>
      <c r="G5469" s="358" t="s">
        <v>12886</v>
      </c>
      <c r="H5469" s="385">
        <v>4.5</v>
      </c>
      <c r="I5469" s="358" t="s">
        <v>12893</v>
      </c>
      <c r="J5469" s="358" t="s">
        <v>12888</v>
      </c>
      <c r="K5469" s="358" t="s">
        <v>13558</v>
      </c>
      <c r="L5469" s="362">
        <v>41858</v>
      </c>
      <c r="N5469" s="362">
        <v>41858</v>
      </c>
      <c r="P5469" s="356" t="s">
        <v>14019</v>
      </c>
    </row>
    <row r="5470" spans="1:16" x14ac:dyDescent="0.2">
      <c r="A5470" s="356" t="s">
        <v>12339</v>
      </c>
      <c r="B5470" s="356" t="s">
        <v>23153</v>
      </c>
      <c r="C5470" s="358" t="s">
        <v>13176</v>
      </c>
      <c r="D5470" s="358" t="s">
        <v>13177</v>
      </c>
      <c r="E5470" s="358" t="s">
        <v>23154</v>
      </c>
      <c r="G5470" s="358" t="s">
        <v>12886</v>
      </c>
      <c r="H5470" s="385">
        <v>9.4600000000000009</v>
      </c>
      <c r="I5470" s="358" t="s">
        <v>12893</v>
      </c>
      <c r="J5470" s="358" t="s">
        <v>12888</v>
      </c>
      <c r="K5470" s="358" t="s">
        <v>13558</v>
      </c>
      <c r="L5470" s="362">
        <v>41844</v>
      </c>
      <c r="N5470" s="362">
        <v>41844</v>
      </c>
      <c r="P5470" s="356" t="s">
        <v>14019</v>
      </c>
    </row>
    <row r="5471" spans="1:16" x14ac:dyDescent="0.2">
      <c r="A5471" s="356" t="s">
        <v>12340</v>
      </c>
      <c r="B5471" s="356" t="s">
        <v>23155</v>
      </c>
      <c r="C5471" s="358" t="s">
        <v>12905</v>
      </c>
      <c r="D5471" s="358" t="s">
        <v>12987</v>
      </c>
      <c r="E5471" s="358" t="s">
        <v>23156</v>
      </c>
      <c r="G5471" s="358" t="s">
        <v>12886</v>
      </c>
      <c r="H5471" s="385">
        <v>7.2149999999999999</v>
      </c>
      <c r="I5471" s="358" t="s">
        <v>12893</v>
      </c>
      <c r="J5471" s="358" t="s">
        <v>12888</v>
      </c>
      <c r="K5471" s="358" t="s">
        <v>13558</v>
      </c>
      <c r="L5471" s="362">
        <v>41808</v>
      </c>
      <c r="N5471" s="362">
        <v>41808</v>
      </c>
      <c r="P5471" s="356" t="s">
        <v>14019</v>
      </c>
    </row>
    <row r="5472" spans="1:16" x14ac:dyDescent="0.2">
      <c r="A5472" s="356" t="s">
        <v>12341</v>
      </c>
      <c r="B5472" s="356" t="s">
        <v>23157</v>
      </c>
      <c r="C5472" s="358" t="s">
        <v>13022</v>
      </c>
      <c r="D5472" s="358" t="s">
        <v>12931</v>
      </c>
      <c r="E5472" s="358" t="s">
        <v>23158</v>
      </c>
      <c r="G5472" s="358" t="s">
        <v>12886</v>
      </c>
      <c r="H5472" s="385">
        <v>6.16</v>
      </c>
      <c r="I5472" s="358" t="s">
        <v>12893</v>
      </c>
      <c r="J5472" s="358" t="s">
        <v>12888</v>
      </c>
      <c r="K5472" s="358" t="s">
        <v>13558</v>
      </c>
      <c r="L5472" s="362">
        <v>41753</v>
      </c>
      <c r="N5472" s="362">
        <v>41753</v>
      </c>
      <c r="P5472" s="356" t="s">
        <v>14019</v>
      </c>
    </row>
    <row r="5473" spans="1:16" x14ac:dyDescent="0.2">
      <c r="A5473" s="356" t="s">
        <v>12342</v>
      </c>
      <c r="B5473" s="356" t="s">
        <v>23159</v>
      </c>
      <c r="C5473" s="358" t="s">
        <v>13230</v>
      </c>
      <c r="D5473" s="358" t="s">
        <v>13231</v>
      </c>
      <c r="E5473" s="358" t="s">
        <v>23160</v>
      </c>
      <c r="G5473" s="358" t="s">
        <v>12886</v>
      </c>
      <c r="H5473" s="385">
        <v>6.5</v>
      </c>
      <c r="I5473" s="358" t="s">
        <v>12893</v>
      </c>
      <c r="J5473" s="358" t="s">
        <v>12888</v>
      </c>
      <c r="K5473" s="358" t="s">
        <v>13558</v>
      </c>
      <c r="L5473" s="362">
        <v>41759</v>
      </c>
      <c r="N5473" s="362">
        <v>41759</v>
      </c>
      <c r="P5473" s="356" t="s">
        <v>14019</v>
      </c>
    </row>
    <row r="5474" spans="1:16" x14ac:dyDescent="0.2">
      <c r="A5474" s="356" t="s">
        <v>12343</v>
      </c>
      <c r="B5474" s="356" t="s">
        <v>23161</v>
      </c>
      <c r="C5474" s="358" t="s">
        <v>13097</v>
      </c>
      <c r="D5474" s="358" t="s">
        <v>12910</v>
      </c>
      <c r="E5474" s="358" t="s">
        <v>23162</v>
      </c>
      <c r="G5474" s="358" t="s">
        <v>12886</v>
      </c>
      <c r="H5474" s="385">
        <v>2.5499999999999998</v>
      </c>
      <c r="I5474" s="358" t="s">
        <v>12893</v>
      </c>
      <c r="J5474" s="358" t="s">
        <v>12888</v>
      </c>
      <c r="K5474" s="358" t="s">
        <v>13558</v>
      </c>
      <c r="L5474" s="362">
        <v>41877</v>
      </c>
      <c r="N5474" s="362">
        <v>41877</v>
      </c>
      <c r="P5474" s="356" t="s">
        <v>14019</v>
      </c>
    </row>
    <row r="5475" spans="1:16" x14ac:dyDescent="0.2">
      <c r="A5475" s="356" t="s">
        <v>12344</v>
      </c>
      <c r="B5475" s="356" t="s">
        <v>23163</v>
      </c>
      <c r="C5475" s="358" t="s">
        <v>12962</v>
      </c>
      <c r="D5475" s="358" t="s">
        <v>12963</v>
      </c>
      <c r="E5475" s="358" t="s">
        <v>23164</v>
      </c>
      <c r="G5475" s="358" t="s">
        <v>12886</v>
      </c>
      <c r="H5475" s="385">
        <v>2.7</v>
      </c>
      <c r="I5475" s="358" t="s">
        <v>12893</v>
      </c>
      <c r="J5475" s="358" t="s">
        <v>12888</v>
      </c>
      <c r="K5475" s="358" t="s">
        <v>13558</v>
      </c>
      <c r="L5475" s="362">
        <v>41820</v>
      </c>
      <c r="N5475" s="362">
        <v>41820</v>
      </c>
      <c r="P5475" s="356" t="s">
        <v>14019</v>
      </c>
    </row>
    <row r="5476" spans="1:16" x14ac:dyDescent="0.2">
      <c r="A5476" s="356" t="s">
        <v>12345</v>
      </c>
      <c r="B5476" s="356" t="s">
        <v>23165</v>
      </c>
      <c r="C5476" s="358" t="s">
        <v>13572</v>
      </c>
      <c r="D5476" s="358" t="s">
        <v>12981</v>
      </c>
      <c r="E5476" s="358" t="s">
        <v>23166</v>
      </c>
      <c r="G5476" s="358" t="s">
        <v>12886</v>
      </c>
      <c r="H5476" s="385">
        <v>9.25</v>
      </c>
      <c r="I5476" s="358" t="s">
        <v>12893</v>
      </c>
      <c r="J5476" s="358" t="s">
        <v>12888</v>
      </c>
      <c r="K5476" s="358" t="s">
        <v>13558</v>
      </c>
      <c r="L5476" s="362">
        <v>41820</v>
      </c>
      <c r="N5476" s="362">
        <v>41820</v>
      </c>
      <c r="P5476" s="356" t="s">
        <v>14019</v>
      </c>
    </row>
    <row r="5477" spans="1:16" x14ac:dyDescent="0.2">
      <c r="A5477" s="356" t="s">
        <v>12346</v>
      </c>
      <c r="B5477" s="356" t="s">
        <v>23167</v>
      </c>
      <c r="C5477" s="358" t="s">
        <v>13095</v>
      </c>
      <c r="D5477" s="358" t="s">
        <v>12976</v>
      </c>
      <c r="E5477" s="358" t="s">
        <v>19099</v>
      </c>
      <c r="G5477" s="358" t="s">
        <v>12886</v>
      </c>
      <c r="H5477" s="385">
        <v>7</v>
      </c>
      <c r="I5477" s="358" t="s">
        <v>12893</v>
      </c>
      <c r="J5477" s="358" t="s">
        <v>12888</v>
      </c>
      <c r="K5477" s="358" t="s">
        <v>13558</v>
      </c>
      <c r="L5477" s="362">
        <v>41835</v>
      </c>
      <c r="N5477" s="362">
        <v>41835</v>
      </c>
      <c r="P5477" s="356" t="s">
        <v>14019</v>
      </c>
    </row>
    <row r="5478" spans="1:16" x14ac:dyDescent="0.2">
      <c r="A5478" s="356" t="s">
        <v>12347</v>
      </c>
      <c r="B5478" s="356" t="s">
        <v>23168</v>
      </c>
      <c r="C5478" s="358" t="s">
        <v>13158</v>
      </c>
      <c r="D5478" s="358" t="s">
        <v>12931</v>
      </c>
      <c r="E5478" s="358" t="s">
        <v>23169</v>
      </c>
      <c r="G5478" s="358" t="s">
        <v>12886</v>
      </c>
      <c r="H5478" s="385">
        <v>3</v>
      </c>
      <c r="I5478" s="358" t="s">
        <v>12893</v>
      </c>
      <c r="J5478" s="358" t="s">
        <v>12888</v>
      </c>
      <c r="K5478" s="358" t="s">
        <v>13558</v>
      </c>
      <c r="L5478" s="362">
        <v>41824</v>
      </c>
      <c r="N5478" s="362">
        <v>41824</v>
      </c>
      <c r="P5478" s="356" t="s">
        <v>14019</v>
      </c>
    </row>
    <row r="5479" spans="1:16" x14ac:dyDescent="0.2">
      <c r="A5479" s="356" t="s">
        <v>12348</v>
      </c>
      <c r="B5479" s="356" t="s">
        <v>23170</v>
      </c>
      <c r="C5479" s="358" t="s">
        <v>12905</v>
      </c>
      <c r="D5479" s="358" t="s">
        <v>12951</v>
      </c>
      <c r="E5479" s="358" t="s">
        <v>23171</v>
      </c>
      <c r="G5479" s="358" t="s">
        <v>12886</v>
      </c>
      <c r="H5479" s="385">
        <v>5.3550000000000004</v>
      </c>
      <c r="I5479" s="358" t="s">
        <v>12893</v>
      </c>
      <c r="J5479" s="358" t="s">
        <v>12888</v>
      </c>
      <c r="K5479" s="358" t="s">
        <v>13558</v>
      </c>
      <c r="L5479" s="362">
        <v>41887</v>
      </c>
      <c r="N5479" s="362">
        <v>41887</v>
      </c>
      <c r="P5479" s="356" t="s">
        <v>14019</v>
      </c>
    </row>
    <row r="5480" spans="1:16" x14ac:dyDescent="0.2">
      <c r="A5480" s="356" t="s">
        <v>12349</v>
      </c>
      <c r="B5480" s="356" t="s">
        <v>23172</v>
      </c>
      <c r="C5480" s="358" t="s">
        <v>13044</v>
      </c>
      <c r="D5480" s="358" t="s">
        <v>13045</v>
      </c>
      <c r="E5480" s="358" t="s">
        <v>23173</v>
      </c>
      <c r="G5480" s="358" t="s">
        <v>12886</v>
      </c>
      <c r="H5480" s="385">
        <v>5.5</v>
      </c>
      <c r="I5480" s="358" t="s">
        <v>12893</v>
      </c>
      <c r="J5480" s="358" t="s">
        <v>12888</v>
      </c>
      <c r="K5480" s="358" t="s">
        <v>13558</v>
      </c>
      <c r="L5480" s="362">
        <v>41855</v>
      </c>
      <c r="N5480" s="362">
        <v>41855</v>
      </c>
      <c r="P5480" s="356" t="s">
        <v>14019</v>
      </c>
    </row>
    <row r="5481" spans="1:16" x14ac:dyDescent="0.2">
      <c r="A5481" s="356" t="s">
        <v>12350</v>
      </c>
      <c r="B5481" s="356" t="s">
        <v>23174</v>
      </c>
      <c r="C5481" s="358" t="s">
        <v>14094</v>
      </c>
      <c r="D5481" s="358" t="s">
        <v>13130</v>
      </c>
      <c r="E5481" s="358" t="s">
        <v>23175</v>
      </c>
      <c r="G5481" s="358" t="s">
        <v>12886</v>
      </c>
      <c r="H5481" s="385">
        <v>39.49</v>
      </c>
      <c r="I5481" s="358" t="s">
        <v>12893</v>
      </c>
      <c r="J5481" s="358" t="s">
        <v>12888</v>
      </c>
      <c r="K5481" s="358" t="s">
        <v>13558</v>
      </c>
      <c r="L5481" s="362">
        <v>41789</v>
      </c>
      <c r="N5481" s="362">
        <v>41789</v>
      </c>
      <c r="P5481" s="356" t="s">
        <v>13605</v>
      </c>
    </row>
    <row r="5482" spans="1:16" x14ac:dyDescent="0.2">
      <c r="A5482" s="356" t="s">
        <v>12351</v>
      </c>
      <c r="B5482" s="356" t="s">
        <v>23093</v>
      </c>
      <c r="C5482" s="358" t="s">
        <v>15457</v>
      </c>
      <c r="D5482" s="358" t="s">
        <v>12931</v>
      </c>
      <c r="E5482" s="358" t="s">
        <v>19212</v>
      </c>
      <c r="G5482" s="358" t="s">
        <v>12886</v>
      </c>
      <c r="H5482" s="385">
        <v>32.25</v>
      </c>
      <c r="I5482" s="358" t="s">
        <v>12893</v>
      </c>
      <c r="J5482" s="358" t="s">
        <v>12888</v>
      </c>
      <c r="K5482" s="358" t="s">
        <v>13558</v>
      </c>
      <c r="L5482" s="362">
        <v>41800</v>
      </c>
      <c r="N5482" s="362">
        <v>41800</v>
      </c>
      <c r="P5482" s="356" t="s">
        <v>13605</v>
      </c>
    </row>
    <row r="5483" spans="1:16" x14ac:dyDescent="0.2">
      <c r="A5483" s="356" t="s">
        <v>12352</v>
      </c>
      <c r="B5483" s="356" t="s">
        <v>23176</v>
      </c>
      <c r="C5483" s="358" t="s">
        <v>13374</v>
      </c>
      <c r="D5483" s="358" t="s">
        <v>12916</v>
      </c>
      <c r="E5483" s="358" t="s">
        <v>23177</v>
      </c>
      <c r="G5483" s="358" t="s">
        <v>12886</v>
      </c>
      <c r="H5483" s="385">
        <v>8.16</v>
      </c>
      <c r="I5483" s="358" t="s">
        <v>12893</v>
      </c>
      <c r="J5483" s="358" t="s">
        <v>12888</v>
      </c>
      <c r="K5483" s="358" t="s">
        <v>13558</v>
      </c>
      <c r="L5483" s="362">
        <v>41880</v>
      </c>
      <c r="N5483" s="362">
        <v>41880</v>
      </c>
      <c r="P5483" s="356" t="s">
        <v>14019</v>
      </c>
    </row>
    <row r="5484" spans="1:16" x14ac:dyDescent="0.2">
      <c r="A5484" s="356" t="s">
        <v>12353</v>
      </c>
      <c r="B5484" s="356" t="s">
        <v>23178</v>
      </c>
      <c r="C5484" s="358" t="s">
        <v>12905</v>
      </c>
      <c r="D5484" s="358" t="s">
        <v>12906</v>
      </c>
      <c r="E5484" s="358" t="s">
        <v>23179</v>
      </c>
      <c r="G5484" s="358" t="s">
        <v>12886</v>
      </c>
      <c r="H5484" s="385">
        <v>10</v>
      </c>
      <c r="I5484" s="358" t="s">
        <v>12893</v>
      </c>
      <c r="J5484" s="358" t="s">
        <v>12888</v>
      </c>
      <c r="K5484" s="358" t="s">
        <v>13558</v>
      </c>
      <c r="L5484" s="362">
        <v>41871</v>
      </c>
      <c r="N5484" s="362">
        <v>41871</v>
      </c>
      <c r="P5484" s="356" t="s">
        <v>14019</v>
      </c>
    </row>
    <row r="5485" spans="1:16" x14ac:dyDescent="0.2">
      <c r="A5485" s="356" t="s">
        <v>12354</v>
      </c>
      <c r="B5485" s="356" t="s">
        <v>23180</v>
      </c>
      <c r="C5485" s="358" t="s">
        <v>12926</v>
      </c>
      <c r="D5485" s="358" t="s">
        <v>12927</v>
      </c>
      <c r="E5485" s="358" t="s">
        <v>23181</v>
      </c>
      <c r="G5485" s="358" t="s">
        <v>12886</v>
      </c>
      <c r="H5485" s="385">
        <v>10.64</v>
      </c>
      <c r="I5485" s="358" t="s">
        <v>12893</v>
      </c>
      <c r="J5485" s="358" t="s">
        <v>12888</v>
      </c>
      <c r="K5485" s="358" t="s">
        <v>13558</v>
      </c>
      <c r="L5485" s="362">
        <v>41848</v>
      </c>
      <c r="N5485" s="362">
        <v>41848</v>
      </c>
      <c r="P5485" s="356" t="s">
        <v>14019</v>
      </c>
    </row>
    <row r="5486" spans="1:16" x14ac:dyDescent="0.2">
      <c r="A5486" s="356" t="s">
        <v>12355</v>
      </c>
      <c r="B5486" s="356" t="s">
        <v>23182</v>
      </c>
      <c r="C5486" s="358" t="s">
        <v>12905</v>
      </c>
      <c r="D5486" s="358" t="s">
        <v>12906</v>
      </c>
      <c r="E5486" s="358" t="s">
        <v>23183</v>
      </c>
      <c r="G5486" s="358" t="s">
        <v>12886</v>
      </c>
      <c r="H5486" s="385">
        <v>8.82</v>
      </c>
      <c r="I5486" s="358" t="s">
        <v>12893</v>
      </c>
      <c r="J5486" s="358" t="s">
        <v>12888</v>
      </c>
      <c r="K5486" s="358" t="s">
        <v>13558</v>
      </c>
      <c r="L5486" s="362">
        <v>41848</v>
      </c>
      <c r="N5486" s="362">
        <v>41848</v>
      </c>
      <c r="P5486" s="356" t="s">
        <v>13605</v>
      </c>
    </row>
    <row r="5487" spans="1:16" x14ac:dyDescent="0.2">
      <c r="A5487" s="356" t="s">
        <v>12356</v>
      </c>
      <c r="B5487" s="356" t="s">
        <v>23184</v>
      </c>
      <c r="C5487" s="358" t="s">
        <v>13612</v>
      </c>
      <c r="D5487" s="358" t="s">
        <v>13613</v>
      </c>
      <c r="E5487" s="358" t="s">
        <v>23185</v>
      </c>
      <c r="G5487" s="358" t="s">
        <v>12886</v>
      </c>
      <c r="H5487" s="385">
        <v>7.8</v>
      </c>
      <c r="I5487" s="358" t="s">
        <v>12893</v>
      </c>
      <c r="J5487" s="358" t="s">
        <v>12888</v>
      </c>
      <c r="K5487" s="358" t="s">
        <v>13558</v>
      </c>
      <c r="L5487" s="362">
        <v>41850</v>
      </c>
      <c r="N5487" s="362">
        <v>41850</v>
      </c>
      <c r="P5487" s="356" t="s">
        <v>14019</v>
      </c>
    </row>
    <row r="5488" spans="1:16" x14ac:dyDescent="0.2">
      <c r="A5488" s="356" t="s">
        <v>12357</v>
      </c>
      <c r="B5488" s="356" t="s">
        <v>23186</v>
      </c>
      <c r="C5488" s="358" t="s">
        <v>13037</v>
      </c>
      <c r="D5488" s="358" t="s">
        <v>13038</v>
      </c>
      <c r="E5488" s="358" t="s">
        <v>23187</v>
      </c>
      <c r="G5488" s="358" t="s">
        <v>12886</v>
      </c>
      <c r="H5488" s="385">
        <v>17.34</v>
      </c>
      <c r="I5488" s="358" t="s">
        <v>12893</v>
      </c>
      <c r="J5488" s="358" t="s">
        <v>12888</v>
      </c>
      <c r="K5488" s="358" t="s">
        <v>13558</v>
      </c>
      <c r="L5488" s="362">
        <v>41851</v>
      </c>
      <c r="N5488" s="362">
        <v>41851</v>
      </c>
      <c r="P5488" s="356" t="s">
        <v>13605</v>
      </c>
    </row>
    <row r="5489" spans="1:16" x14ac:dyDescent="0.2">
      <c r="A5489" s="356" t="s">
        <v>12358</v>
      </c>
      <c r="B5489" s="356" t="s">
        <v>23188</v>
      </c>
      <c r="C5489" s="358" t="s">
        <v>13665</v>
      </c>
      <c r="D5489" s="358" t="s">
        <v>12910</v>
      </c>
      <c r="E5489" s="358" t="s">
        <v>23189</v>
      </c>
      <c r="G5489" s="358" t="s">
        <v>12886</v>
      </c>
      <c r="H5489" s="385">
        <v>6</v>
      </c>
      <c r="I5489" s="358" t="s">
        <v>12893</v>
      </c>
      <c r="J5489" s="358" t="s">
        <v>12888</v>
      </c>
      <c r="K5489" s="358" t="s">
        <v>13558</v>
      </c>
      <c r="L5489" s="362">
        <v>41850</v>
      </c>
      <c r="N5489" s="362">
        <v>41850</v>
      </c>
      <c r="P5489" s="356" t="s">
        <v>14019</v>
      </c>
    </row>
    <row r="5490" spans="1:16" x14ac:dyDescent="0.2">
      <c r="A5490" s="356" t="s">
        <v>12359</v>
      </c>
      <c r="B5490" s="356" t="s">
        <v>23190</v>
      </c>
      <c r="C5490" s="358" t="s">
        <v>12905</v>
      </c>
      <c r="D5490" s="358" t="s">
        <v>13075</v>
      </c>
      <c r="E5490" s="358" t="s">
        <v>23191</v>
      </c>
      <c r="G5490" s="358" t="s">
        <v>12886</v>
      </c>
      <c r="H5490" s="385">
        <v>6.72</v>
      </c>
      <c r="I5490" s="358" t="s">
        <v>12893</v>
      </c>
      <c r="J5490" s="358" t="s">
        <v>12888</v>
      </c>
      <c r="K5490" s="358" t="s">
        <v>13558</v>
      </c>
      <c r="L5490" s="362">
        <v>41842</v>
      </c>
      <c r="N5490" s="362">
        <v>41842</v>
      </c>
      <c r="P5490" s="356" t="s">
        <v>14019</v>
      </c>
    </row>
    <row r="5491" spans="1:16" x14ac:dyDescent="0.2">
      <c r="A5491" s="356" t="s">
        <v>12360</v>
      </c>
      <c r="B5491" s="356" t="s">
        <v>23192</v>
      </c>
      <c r="C5491" s="358" t="s">
        <v>12926</v>
      </c>
      <c r="D5491" s="358" t="s">
        <v>12927</v>
      </c>
      <c r="E5491" s="358" t="s">
        <v>23193</v>
      </c>
      <c r="G5491" s="358" t="s">
        <v>12886</v>
      </c>
      <c r="H5491" s="385">
        <v>7.8</v>
      </c>
      <c r="I5491" s="358" t="s">
        <v>12893</v>
      </c>
      <c r="J5491" s="358" t="s">
        <v>12888</v>
      </c>
      <c r="K5491" s="358" t="s">
        <v>13558</v>
      </c>
      <c r="L5491" s="362">
        <v>41835</v>
      </c>
      <c r="N5491" s="362">
        <v>41835</v>
      </c>
      <c r="P5491" s="356" t="s">
        <v>14019</v>
      </c>
    </row>
    <row r="5492" spans="1:16" x14ac:dyDescent="0.2">
      <c r="A5492" s="356" t="s">
        <v>12361</v>
      </c>
      <c r="B5492" s="356" t="s">
        <v>23194</v>
      </c>
      <c r="C5492" s="358" t="s">
        <v>13758</v>
      </c>
      <c r="D5492" s="358" t="s">
        <v>13759</v>
      </c>
      <c r="E5492" s="358" t="s">
        <v>23193</v>
      </c>
      <c r="G5492" s="358" t="s">
        <v>12886</v>
      </c>
      <c r="H5492" s="385">
        <v>21.75</v>
      </c>
      <c r="I5492" s="358" t="s">
        <v>12893</v>
      </c>
      <c r="J5492" s="358" t="s">
        <v>12888</v>
      </c>
      <c r="K5492" s="358" t="s">
        <v>13558</v>
      </c>
      <c r="L5492" s="362">
        <v>41835</v>
      </c>
      <c r="N5492" s="362">
        <v>41835</v>
      </c>
      <c r="P5492" s="356" t="s">
        <v>13605</v>
      </c>
    </row>
    <row r="5493" spans="1:16" x14ac:dyDescent="0.2">
      <c r="A5493" s="356" t="s">
        <v>12362</v>
      </c>
      <c r="B5493" s="356" t="s">
        <v>21514</v>
      </c>
      <c r="C5493" s="358" t="s">
        <v>12965</v>
      </c>
      <c r="D5493" s="358" t="s">
        <v>12966</v>
      </c>
      <c r="E5493" s="358" t="s">
        <v>21515</v>
      </c>
      <c r="G5493" s="358" t="s">
        <v>12886</v>
      </c>
      <c r="H5493" s="385">
        <v>5.25</v>
      </c>
      <c r="I5493" s="358" t="s">
        <v>12893</v>
      </c>
      <c r="J5493" s="358" t="s">
        <v>12888</v>
      </c>
      <c r="K5493" s="358" t="s">
        <v>13558</v>
      </c>
      <c r="L5493" s="362">
        <v>41848</v>
      </c>
      <c r="N5493" s="362">
        <v>41848</v>
      </c>
      <c r="P5493" s="356" t="s">
        <v>14019</v>
      </c>
    </row>
    <row r="5494" spans="1:16" x14ac:dyDescent="0.2">
      <c r="A5494" s="356" t="s">
        <v>12363</v>
      </c>
      <c r="B5494" s="356" t="s">
        <v>23195</v>
      </c>
      <c r="C5494" s="358" t="s">
        <v>13915</v>
      </c>
      <c r="D5494" s="358" t="s">
        <v>12919</v>
      </c>
      <c r="E5494" s="358" t="s">
        <v>23196</v>
      </c>
      <c r="G5494" s="358" t="s">
        <v>12886</v>
      </c>
      <c r="H5494" s="385">
        <v>8</v>
      </c>
      <c r="I5494" s="358" t="s">
        <v>12893</v>
      </c>
      <c r="J5494" s="358" t="s">
        <v>12888</v>
      </c>
      <c r="K5494" s="358" t="s">
        <v>13558</v>
      </c>
      <c r="L5494" s="362">
        <v>41851</v>
      </c>
      <c r="N5494" s="362">
        <v>41851</v>
      </c>
      <c r="P5494" s="356" t="s">
        <v>14019</v>
      </c>
    </row>
    <row r="5495" spans="1:16" x14ac:dyDescent="0.2">
      <c r="A5495" s="356" t="s">
        <v>12364</v>
      </c>
      <c r="B5495" s="356" t="s">
        <v>23197</v>
      </c>
      <c r="C5495" s="358" t="s">
        <v>12890</v>
      </c>
      <c r="D5495" s="358" t="s">
        <v>12891</v>
      </c>
      <c r="E5495" s="358" t="s">
        <v>23198</v>
      </c>
      <c r="G5495" s="358" t="s">
        <v>12886</v>
      </c>
      <c r="H5495" s="385">
        <v>3.06</v>
      </c>
      <c r="I5495" s="358" t="s">
        <v>12893</v>
      </c>
      <c r="J5495" s="358" t="s">
        <v>12888</v>
      </c>
      <c r="K5495" s="358" t="s">
        <v>13558</v>
      </c>
      <c r="L5495" s="362">
        <v>41845</v>
      </c>
      <c r="N5495" s="362">
        <v>41845</v>
      </c>
      <c r="P5495" s="356" t="s">
        <v>14019</v>
      </c>
    </row>
    <row r="5496" spans="1:16" x14ac:dyDescent="0.2">
      <c r="A5496" s="356" t="s">
        <v>12365</v>
      </c>
      <c r="B5496" s="356" t="s">
        <v>23199</v>
      </c>
      <c r="C5496" s="358" t="s">
        <v>15523</v>
      </c>
      <c r="D5496" s="358" t="s">
        <v>12916</v>
      </c>
      <c r="E5496" s="358" t="s">
        <v>18696</v>
      </c>
      <c r="G5496" s="358" t="s">
        <v>12886</v>
      </c>
      <c r="H5496" s="385">
        <v>6.6150000000000002</v>
      </c>
      <c r="I5496" s="358" t="s">
        <v>12893</v>
      </c>
      <c r="J5496" s="358" t="s">
        <v>12888</v>
      </c>
      <c r="K5496" s="358" t="s">
        <v>13558</v>
      </c>
      <c r="L5496" s="362">
        <v>41879</v>
      </c>
      <c r="N5496" s="362">
        <v>41879</v>
      </c>
      <c r="P5496" s="356" t="s">
        <v>14019</v>
      </c>
    </row>
    <row r="5497" spans="1:16" x14ac:dyDescent="0.2">
      <c r="A5497" s="356" t="s">
        <v>12366</v>
      </c>
      <c r="B5497" s="356" t="s">
        <v>23200</v>
      </c>
      <c r="C5497" s="358" t="s">
        <v>13105</v>
      </c>
      <c r="D5497" s="358" t="s">
        <v>13106</v>
      </c>
      <c r="E5497" s="358" t="s">
        <v>23201</v>
      </c>
      <c r="G5497" s="358" t="s">
        <v>12886</v>
      </c>
      <c r="H5497" s="385">
        <v>7.8</v>
      </c>
      <c r="I5497" s="358" t="s">
        <v>12893</v>
      </c>
      <c r="J5497" s="358" t="s">
        <v>12888</v>
      </c>
      <c r="K5497" s="358" t="s">
        <v>13558</v>
      </c>
      <c r="L5497" s="362">
        <v>41863</v>
      </c>
      <c r="N5497" s="362">
        <v>41863</v>
      </c>
      <c r="P5497" s="356" t="s">
        <v>14019</v>
      </c>
    </row>
    <row r="5498" spans="1:16" x14ac:dyDescent="0.2">
      <c r="A5498" s="356" t="s">
        <v>12367</v>
      </c>
      <c r="B5498" s="356" t="s">
        <v>23202</v>
      </c>
      <c r="C5498" s="358" t="s">
        <v>12883</v>
      </c>
      <c r="D5498" s="358" t="s">
        <v>12884</v>
      </c>
      <c r="E5498" s="358" t="s">
        <v>23203</v>
      </c>
      <c r="G5498" s="358" t="s">
        <v>12886</v>
      </c>
      <c r="H5498" s="385">
        <v>7</v>
      </c>
      <c r="I5498" s="358" t="s">
        <v>12893</v>
      </c>
      <c r="J5498" s="358" t="s">
        <v>12888</v>
      </c>
      <c r="K5498" s="358" t="s">
        <v>13558</v>
      </c>
      <c r="L5498" s="362">
        <v>41757</v>
      </c>
      <c r="N5498" s="362">
        <v>41757</v>
      </c>
      <c r="P5498" s="356" t="s">
        <v>14019</v>
      </c>
    </row>
    <row r="5499" spans="1:16" x14ac:dyDescent="0.2">
      <c r="A5499" s="356" t="s">
        <v>12368</v>
      </c>
      <c r="B5499" s="356" t="s">
        <v>23204</v>
      </c>
      <c r="C5499" s="358" t="s">
        <v>12905</v>
      </c>
      <c r="D5499" s="358" t="s">
        <v>12951</v>
      </c>
      <c r="E5499" s="358" t="s">
        <v>23205</v>
      </c>
      <c r="G5499" s="358" t="s">
        <v>12886</v>
      </c>
      <c r="H5499" s="385">
        <v>7.5</v>
      </c>
      <c r="I5499" s="358" t="s">
        <v>12893</v>
      </c>
      <c r="J5499" s="358" t="s">
        <v>12888</v>
      </c>
      <c r="K5499" s="358" t="s">
        <v>13558</v>
      </c>
      <c r="L5499" s="362">
        <v>41810</v>
      </c>
      <c r="N5499" s="362">
        <v>41810</v>
      </c>
      <c r="P5499" s="356" t="s">
        <v>14019</v>
      </c>
    </row>
    <row r="5500" spans="1:16" x14ac:dyDescent="0.2">
      <c r="A5500" s="356" t="s">
        <v>12369</v>
      </c>
      <c r="B5500" s="356" t="s">
        <v>23206</v>
      </c>
      <c r="C5500" s="358" t="s">
        <v>13378</v>
      </c>
      <c r="D5500" s="358" t="s">
        <v>13379</v>
      </c>
      <c r="E5500" s="358" t="s">
        <v>23207</v>
      </c>
      <c r="G5500" s="358" t="s">
        <v>12886</v>
      </c>
      <c r="H5500" s="385">
        <v>3.57</v>
      </c>
      <c r="I5500" s="358" t="s">
        <v>12893</v>
      </c>
      <c r="J5500" s="358" t="s">
        <v>12888</v>
      </c>
      <c r="K5500" s="358" t="s">
        <v>13558</v>
      </c>
      <c r="L5500" s="362">
        <v>41835</v>
      </c>
      <c r="N5500" s="362">
        <v>41835</v>
      </c>
      <c r="P5500" s="356" t="s">
        <v>14019</v>
      </c>
    </row>
    <row r="5501" spans="1:16" x14ac:dyDescent="0.2">
      <c r="A5501" s="356" t="s">
        <v>12370</v>
      </c>
      <c r="B5501" s="356" t="s">
        <v>23208</v>
      </c>
      <c r="C5501" s="358" t="s">
        <v>12933</v>
      </c>
      <c r="D5501" s="358" t="s">
        <v>12934</v>
      </c>
      <c r="E5501" s="358" t="s">
        <v>16689</v>
      </c>
      <c r="G5501" s="358" t="s">
        <v>12886</v>
      </c>
      <c r="H5501" s="385">
        <v>3.5</v>
      </c>
      <c r="I5501" s="358" t="s">
        <v>12893</v>
      </c>
      <c r="J5501" s="358" t="s">
        <v>12888</v>
      </c>
      <c r="K5501" s="358" t="s">
        <v>13558</v>
      </c>
      <c r="L5501" s="362">
        <v>41862</v>
      </c>
      <c r="N5501" s="362">
        <v>41862</v>
      </c>
      <c r="P5501" s="356" t="s">
        <v>14019</v>
      </c>
    </row>
    <row r="5502" spans="1:16" x14ac:dyDescent="0.2">
      <c r="A5502" s="356" t="s">
        <v>12371</v>
      </c>
      <c r="B5502" s="356" t="s">
        <v>23209</v>
      </c>
      <c r="C5502" s="358" t="s">
        <v>14398</v>
      </c>
      <c r="D5502" s="358" t="s">
        <v>12910</v>
      </c>
      <c r="E5502" s="358" t="s">
        <v>23210</v>
      </c>
      <c r="G5502" s="358" t="s">
        <v>12886</v>
      </c>
      <c r="H5502" s="385">
        <v>14</v>
      </c>
      <c r="I5502" s="358" t="s">
        <v>12893</v>
      </c>
      <c r="J5502" s="358" t="s">
        <v>12888</v>
      </c>
      <c r="K5502" s="358" t="s">
        <v>13558</v>
      </c>
      <c r="L5502" s="362">
        <v>41842</v>
      </c>
      <c r="N5502" s="362">
        <v>41842</v>
      </c>
      <c r="P5502" s="356" t="s">
        <v>14019</v>
      </c>
    </row>
    <row r="5503" spans="1:16" x14ac:dyDescent="0.2">
      <c r="A5503" s="356" t="s">
        <v>12372</v>
      </c>
      <c r="B5503" s="356" t="s">
        <v>23211</v>
      </c>
      <c r="C5503" s="358" t="s">
        <v>13443</v>
      </c>
      <c r="D5503" s="358" t="s">
        <v>13324</v>
      </c>
      <c r="E5503" s="358" t="s">
        <v>23212</v>
      </c>
      <c r="G5503" s="358" t="s">
        <v>12886</v>
      </c>
      <c r="H5503" s="385">
        <v>7.8</v>
      </c>
      <c r="I5503" s="358" t="s">
        <v>12893</v>
      </c>
      <c r="J5503" s="358" t="s">
        <v>12888</v>
      </c>
      <c r="K5503" s="358" t="s">
        <v>13558</v>
      </c>
      <c r="L5503" s="362">
        <v>41877</v>
      </c>
      <c r="N5503" s="362">
        <v>41877</v>
      </c>
      <c r="P5503" s="356" t="s">
        <v>14019</v>
      </c>
    </row>
    <row r="5504" spans="1:16" x14ac:dyDescent="0.2">
      <c r="A5504" s="356" t="s">
        <v>12373</v>
      </c>
      <c r="B5504" s="356" t="s">
        <v>21809</v>
      </c>
      <c r="C5504" s="358" t="s">
        <v>13176</v>
      </c>
      <c r="D5504" s="358" t="s">
        <v>13177</v>
      </c>
      <c r="E5504" s="358" t="s">
        <v>21810</v>
      </c>
      <c r="G5504" s="358" t="s">
        <v>12886</v>
      </c>
      <c r="H5504" s="385">
        <v>3.85</v>
      </c>
      <c r="I5504" s="358" t="s">
        <v>12893</v>
      </c>
      <c r="J5504" s="358" t="s">
        <v>12888</v>
      </c>
      <c r="K5504" s="358" t="s">
        <v>13558</v>
      </c>
      <c r="L5504" s="362">
        <v>41757</v>
      </c>
      <c r="N5504" s="362">
        <v>41757</v>
      </c>
      <c r="P5504" s="356" t="s">
        <v>14019</v>
      </c>
    </row>
    <row r="5505" spans="1:16" x14ac:dyDescent="0.2">
      <c r="A5505" s="356" t="s">
        <v>12374</v>
      </c>
      <c r="B5505" s="356" t="s">
        <v>23213</v>
      </c>
      <c r="C5505" s="358" t="s">
        <v>12915</v>
      </c>
      <c r="D5505" s="358" t="s">
        <v>12916</v>
      </c>
      <c r="E5505" s="358" t="s">
        <v>16992</v>
      </c>
      <c r="G5505" s="358" t="s">
        <v>12886</v>
      </c>
      <c r="H5505" s="385">
        <v>7.15</v>
      </c>
      <c r="I5505" s="358" t="s">
        <v>12893</v>
      </c>
      <c r="J5505" s="358" t="s">
        <v>12888</v>
      </c>
      <c r="K5505" s="358" t="s">
        <v>13558</v>
      </c>
      <c r="L5505" s="362">
        <v>41857</v>
      </c>
      <c r="N5505" s="362">
        <v>41857</v>
      </c>
      <c r="P5505" s="356" t="s">
        <v>14019</v>
      </c>
    </row>
    <row r="5506" spans="1:16" x14ac:dyDescent="0.2">
      <c r="A5506" s="356" t="s">
        <v>12375</v>
      </c>
      <c r="B5506" s="356" t="s">
        <v>23214</v>
      </c>
      <c r="C5506" s="358" t="s">
        <v>13800</v>
      </c>
      <c r="D5506" s="358" t="s">
        <v>13801</v>
      </c>
      <c r="E5506" s="358" t="s">
        <v>23215</v>
      </c>
      <c r="G5506" s="358" t="s">
        <v>12886</v>
      </c>
      <c r="H5506" s="385">
        <v>14.28</v>
      </c>
      <c r="I5506" s="358" t="s">
        <v>12893</v>
      </c>
      <c r="J5506" s="358" t="s">
        <v>12888</v>
      </c>
      <c r="K5506" s="358" t="s">
        <v>13558</v>
      </c>
      <c r="L5506" s="362">
        <v>41851</v>
      </c>
      <c r="N5506" s="362">
        <v>41851</v>
      </c>
      <c r="P5506" s="356" t="s">
        <v>14019</v>
      </c>
    </row>
    <row r="5507" spans="1:16" x14ac:dyDescent="0.2">
      <c r="A5507" s="356" t="s">
        <v>12376</v>
      </c>
      <c r="B5507" s="356" t="s">
        <v>23216</v>
      </c>
      <c r="C5507" s="358" t="s">
        <v>13783</v>
      </c>
      <c r="D5507" s="358" t="s">
        <v>13015</v>
      </c>
      <c r="E5507" s="358" t="s">
        <v>23217</v>
      </c>
      <c r="G5507" s="358" t="s">
        <v>12886</v>
      </c>
      <c r="H5507" s="385">
        <v>6.8849999999999998</v>
      </c>
      <c r="I5507" s="358" t="s">
        <v>12893</v>
      </c>
      <c r="J5507" s="358" t="s">
        <v>12888</v>
      </c>
      <c r="K5507" s="358" t="s">
        <v>13558</v>
      </c>
      <c r="L5507" s="362">
        <v>41883</v>
      </c>
      <c r="N5507" s="362">
        <v>41883</v>
      </c>
      <c r="P5507" s="356" t="s">
        <v>14019</v>
      </c>
    </row>
    <row r="5508" spans="1:16" x14ac:dyDescent="0.2">
      <c r="A5508" s="356" t="s">
        <v>6835</v>
      </c>
      <c r="B5508" s="356" t="s">
        <v>23218</v>
      </c>
      <c r="C5508" s="358" t="s">
        <v>12926</v>
      </c>
      <c r="D5508" s="358" t="s">
        <v>12927</v>
      </c>
      <c r="E5508" s="358" t="s">
        <v>23219</v>
      </c>
      <c r="G5508" s="358" t="s">
        <v>12886</v>
      </c>
      <c r="H5508" s="385">
        <v>11.13</v>
      </c>
      <c r="I5508" s="358" t="s">
        <v>12893</v>
      </c>
      <c r="J5508" s="358" t="s">
        <v>12888</v>
      </c>
      <c r="K5508" s="358" t="s">
        <v>13558</v>
      </c>
      <c r="L5508" s="362">
        <v>41883</v>
      </c>
      <c r="N5508" s="362">
        <v>41883</v>
      </c>
      <c r="P5508" s="356" t="s">
        <v>14019</v>
      </c>
    </row>
    <row r="5509" spans="1:16" x14ac:dyDescent="0.2">
      <c r="A5509" s="356" t="s">
        <v>12377</v>
      </c>
      <c r="B5509" s="356" t="s">
        <v>23220</v>
      </c>
      <c r="C5509" s="358" t="s">
        <v>12905</v>
      </c>
      <c r="D5509" s="358" t="s">
        <v>12906</v>
      </c>
      <c r="E5509" s="358" t="s">
        <v>23221</v>
      </c>
      <c r="G5509" s="358" t="s">
        <v>12886</v>
      </c>
      <c r="H5509" s="385">
        <v>95.6</v>
      </c>
      <c r="I5509" s="358" t="s">
        <v>12893</v>
      </c>
      <c r="J5509" s="358" t="s">
        <v>12888</v>
      </c>
      <c r="K5509" s="358" t="s">
        <v>13558</v>
      </c>
      <c r="L5509" s="362">
        <v>41600</v>
      </c>
      <c r="N5509" s="362">
        <v>41600</v>
      </c>
      <c r="P5509" s="356" t="s">
        <v>13605</v>
      </c>
    </row>
    <row r="5510" spans="1:16" x14ac:dyDescent="0.2">
      <c r="A5510" s="356" t="s">
        <v>12378</v>
      </c>
      <c r="B5510" s="356" t="s">
        <v>23222</v>
      </c>
      <c r="C5510" s="358" t="s">
        <v>12898</v>
      </c>
      <c r="D5510" s="358" t="s">
        <v>12899</v>
      </c>
      <c r="E5510" s="358" t="s">
        <v>17573</v>
      </c>
      <c r="G5510" s="358" t="s">
        <v>12886</v>
      </c>
      <c r="H5510" s="385">
        <v>3.24</v>
      </c>
      <c r="I5510" s="358" t="s">
        <v>12893</v>
      </c>
      <c r="J5510" s="358" t="s">
        <v>12888</v>
      </c>
      <c r="K5510" s="358" t="s">
        <v>13558</v>
      </c>
      <c r="L5510" s="362">
        <v>41880</v>
      </c>
      <c r="N5510" s="362">
        <v>41880</v>
      </c>
      <c r="P5510" s="356" t="s">
        <v>14019</v>
      </c>
    </row>
    <row r="5511" spans="1:16" x14ac:dyDescent="0.2">
      <c r="A5511" s="356" t="s">
        <v>6836</v>
      </c>
      <c r="B5511" s="356" t="s">
        <v>23223</v>
      </c>
      <c r="C5511" s="358" t="s">
        <v>13044</v>
      </c>
      <c r="D5511" s="358" t="s">
        <v>13045</v>
      </c>
      <c r="E5511" s="358" t="s">
        <v>23224</v>
      </c>
      <c r="G5511" s="358" t="s">
        <v>12886</v>
      </c>
      <c r="H5511" s="385">
        <v>21.58</v>
      </c>
      <c r="I5511" s="358" t="s">
        <v>12893</v>
      </c>
      <c r="J5511" s="358" t="s">
        <v>12888</v>
      </c>
      <c r="K5511" s="358" t="s">
        <v>13558</v>
      </c>
      <c r="L5511" s="362">
        <v>41886</v>
      </c>
      <c r="N5511" s="362">
        <v>41886</v>
      </c>
      <c r="P5511" s="356" t="s">
        <v>14019</v>
      </c>
    </row>
    <row r="5512" spans="1:16" x14ac:dyDescent="0.2">
      <c r="A5512" s="356" t="s">
        <v>12379</v>
      </c>
      <c r="B5512" s="356" t="s">
        <v>23225</v>
      </c>
      <c r="C5512" s="358" t="s">
        <v>13097</v>
      </c>
      <c r="D5512" s="358" t="s">
        <v>12910</v>
      </c>
      <c r="E5512" s="358" t="s">
        <v>14004</v>
      </c>
      <c r="G5512" s="358" t="s">
        <v>12886</v>
      </c>
      <c r="H5512" s="385">
        <v>12</v>
      </c>
      <c r="I5512" s="358" t="s">
        <v>12893</v>
      </c>
      <c r="J5512" s="358" t="s">
        <v>12888</v>
      </c>
      <c r="K5512" s="358" t="s">
        <v>13558</v>
      </c>
      <c r="L5512" s="362">
        <v>41851</v>
      </c>
      <c r="N5512" s="362">
        <v>41851</v>
      </c>
      <c r="P5512" s="356" t="s">
        <v>14019</v>
      </c>
    </row>
    <row r="5513" spans="1:16" x14ac:dyDescent="0.2">
      <c r="A5513" s="356" t="s">
        <v>12380</v>
      </c>
      <c r="B5513" s="356" t="s">
        <v>23226</v>
      </c>
      <c r="C5513" s="358" t="s">
        <v>12921</v>
      </c>
      <c r="D5513" s="358" t="s">
        <v>12922</v>
      </c>
      <c r="E5513" s="358" t="s">
        <v>23227</v>
      </c>
      <c r="G5513" s="358" t="s">
        <v>12886</v>
      </c>
      <c r="H5513" s="385">
        <v>16.649999999999999</v>
      </c>
      <c r="I5513" s="358" t="s">
        <v>12893</v>
      </c>
      <c r="J5513" s="358" t="s">
        <v>12888</v>
      </c>
      <c r="K5513" s="358" t="s">
        <v>13558</v>
      </c>
      <c r="L5513" s="362">
        <v>41878</v>
      </c>
      <c r="N5513" s="362">
        <v>41878</v>
      </c>
      <c r="P5513" s="356" t="s">
        <v>14019</v>
      </c>
    </row>
    <row r="5514" spans="1:16" x14ac:dyDescent="0.2">
      <c r="A5514" s="356" t="s">
        <v>12381</v>
      </c>
      <c r="B5514" s="356" t="s">
        <v>23228</v>
      </c>
      <c r="C5514" s="358" t="s">
        <v>13014</v>
      </c>
      <c r="D5514" s="358" t="s">
        <v>13015</v>
      </c>
      <c r="E5514" s="358" t="s">
        <v>23229</v>
      </c>
      <c r="G5514" s="358" t="s">
        <v>12886</v>
      </c>
      <c r="H5514" s="385">
        <v>6.24</v>
      </c>
      <c r="I5514" s="358" t="s">
        <v>12893</v>
      </c>
      <c r="J5514" s="358" t="s">
        <v>12888</v>
      </c>
      <c r="K5514" s="358" t="s">
        <v>13558</v>
      </c>
      <c r="L5514" s="362">
        <v>41871</v>
      </c>
      <c r="N5514" s="362">
        <v>41871</v>
      </c>
      <c r="P5514" s="356" t="s">
        <v>14019</v>
      </c>
    </row>
    <row r="5515" spans="1:16" x14ac:dyDescent="0.2">
      <c r="A5515" s="356" t="s">
        <v>12382</v>
      </c>
      <c r="B5515" s="356" t="s">
        <v>23230</v>
      </c>
      <c r="C5515" s="358" t="s">
        <v>13037</v>
      </c>
      <c r="D5515" s="358" t="s">
        <v>13038</v>
      </c>
      <c r="E5515" s="358" t="s">
        <v>23231</v>
      </c>
      <c r="G5515" s="358" t="s">
        <v>12886</v>
      </c>
      <c r="H5515" s="385">
        <v>81.599999999999994</v>
      </c>
      <c r="I5515" s="358" t="s">
        <v>12887</v>
      </c>
      <c r="J5515" s="358" t="s">
        <v>12888</v>
      </c>
      <c r="K5515" s="358" t="s">
        <v>13558</v>
      </c>
      <c r="L5515" s="362">
        <v>41577</v>
      </c>
      <c r="N5515" s="362">
        <v>41577</v>
      </c>
      <c r="P5515" s="356" t="s">
        <v>13605</v>
      </c>
    </row>
    <row r="5516" spans="1:16" x14ac:dyDescent="0.2">
      <c r="A5516" s="356" t="s">
        <v>12383</v>
      </c>
      <c r="B5516" s="356" t="s">
        <v>23232</v>
      </c>
      <c r="C5516" s="358" t="s">
        <v>13176</v>
      </c>
      <c r="D5516" s="358" t="s">
        <v>13177</v>
      </c>
      <c r="E5516" s="358" t="s">
        <v>23233</v>
      </c>
      <c r="G5516" s="358" t="s">
        <v>12886</v>
      </c>
      <c r="H5516" s="385">
        <v>3</v>
      </c>
      <c r="I5516" s="358" t="s">
        <v>12893</v>
      </c>
      <c r="J5516" s="358" t="s">
        <v>12888</v>
      </c>
      <c r="K5516" s="358" t="s">
        <v>13558</v>
      </c>
      <c r="L5516" s="362">
        <v>41844</v>
      </c>
      <c r="N5516" s="362">
        <v>41844</v>
      </c>
      <c r="P5516" s="356" t="s">
        <v>14019</v>
      </c>
    </row>
    <row r="5517" spans="1:16" x14ac:dyDescent="0.2">
      <c r="A5517" s="356" t="s">
        <v>12384</v>
      </c>
      <c r="B5517" s="356" t="s">
        <v>23234</v>
      </c>
      <c r="C5517" s="358" t="s">
        <v>15180</v>
      </c>
      <c r="D5517" s="358" t="s">
        <v>13245</v>
      </c>
      <c r="E5517" s="358" t="s">
        <v>17964</v>
      </c>
      <c r="G5517" s="358" t="s">
        <v>12886</v>
      </c>
      <c r="H5517" s="385">
        <v>9.36</v>
      </c>
      <c r="I5517" s="358" t="s">
        <v>12893</v>
      </c>
      <c r="J5517" s="358" t="s">
        <v>12888</v>
      </c>
      <c r="K5517" s="358" t="s">
        <v>13558</v>
      </c>
      <c r="L5517" s="362">
        <v>41880</v>
      </c>
      <c r="N5517" s="362">
        <v>41880</v>
      </c>
      <c r="P5517" s="356" t="s">
        <v>14019</v>
      </c>
    </row>
    <row r="5518" spans="1:16" x14ac:dyDescent="0.2">
      <c r="A5518" s="356" t="s">
        <v>12385</v>
      </c>
      <c r="B5518" s="356" t="s">
        <v>23235</v>
      </c>
      <c r="C5518" s="358" t="s">
        <v>14044</v>
      </c>
      <c r="D5518" s="358" t="s">
        <v>12931</v>
      </c>
      <c r="E5518" s="358" t="s">
        <v>23236</v>
      </c>
      <c r="G5518" s="358" t="s">
        <v>12886</v>
      </c>
      <c r="H5518" s="385">
        <v>7.95</v>
      </c>
      <c r="I5518" s="358" t="s">
        <v>12893</v>
      </c>
      <c r="J5518" s="358" t="s">
        <v>12888</v>
      </c>
      <c r="K5518" s="358" t="s">
        <v>13558</v>
      </c>
      <c r="L5518" s="362">
        <v>41880</v>
      </c>
      <c r="N5518" s="362">
        <v>41880</v>
      </c>
      <c r="P5518" s="356" t="s">
        <v>14019</v>
      </c>
    </row>
    <row r="5519" spans="1:16" x14ac:dyDescent="0.2">
      <c r="A5519" s="356" t="s">
        <v>12386</v>
      </c>
      <c r="B5519" s="356" t="s">
        <v>23237</v>
      </c>
      <c r="C5519" s="358" t="s">
        <v>17127</v>
      </c>
      <c r="D5519" s="358" t="s">
        <v>12919</v>
      </c>
      <c r="E5519" s="358" t="s">
        <v>20524</v>
      </c>
      <c r="G5519" s="358" t="s">
        <v>12886</v>
      </c>
      <c r="H5519" s="385">
        <v>9.1</v>
      </c>
      <c r="I5519" s="358" t="s">
        <v>12893</v>
      </c>
      <c r="J5519" s="358" t="s">
        <v>12888</v>
      </c>
      <c r="K5519" s="358" t="s">
        <v>13558</v>
      </c>
      <c r="L5519" s="362">
        <v>41880</v>
      </c>
      <c r="N5519" s="362">
        <v>41880</v>
      </c>
      <c r="P5519" s="356" t="s">
        <v>14019</v>
      </c>
    </row>
    <row r="5520" spans="1:16" x14ac:dyDescent="0.2">
      <c r="A5520" s="356" t="s">
        <v>6837</v>
      </c>
      <c r="B5520" s="356" t="s">
        <v>23238</v>
      </c>
      <c r="C5520" s="358" t="s">
        <v>13407</v>
      </c>
      <c r="D5520" s="358" t="s">
        <v>12984</v>
      </c>
      <c r="E5520" s="358" t="s">
        <v>23239</v>
      </c>
      <c r="G5520" s="358" t="s">
        <v>12886</v>
      </c>
      <c r="H5520" s="385">
        <v>24.23</v>
      </c>
      <c r="I5520" s="358" t="s">
        <v>12893</v>
      </c>
      <c r="J5520" s="358" t="s">
        <v>12888</v>
      </c>
      <c r="K5520" s="358" t="s">
        <v>13558</v>
      </c>
      <c r="L5520" s="362">
        <v>41902</v>
      </c>
      <c r="N5520" s="362">
        <v>41902</v>
      </c>
      <c r="P5520" s="356" t="s">
        <v>13605</v>
      </c>
    </row>
    <row r="5521" spans="1:16" x14ac:dyDescent="0.2">
      <c r="A5521" s="356" t="s">
        <v>12387</v>
      </c>
      <c r="B5521" s="356" t="s">
        <v>23240</v>
      </c>
      <c r="C5521" s="358" t="s">
        <v>12905</v>
      </c>
      <c r="D5521" s="358" t="s">
        <v>12987</v>
      </c>
      <c r="E5521" s="358" t="s">
        <v>23241</v>
      </c>
      <c r="G5521" s="358" t="s">
        <v>12886</v>
      </c>
      <c r="H5521" s="385">
        <v>9.5399999999999991</v>
      </c>
      <c r="I5521" s="358" t="s">
        <v>12893</v>
      </c>
      <c r="J5521" s="358" t="s">
        <v>12888</v>
      </c>
      <c r="K5521" s="358" t="s">
        <v>13558</v>
      </c>
      <c r="L5521" s="362">
        <v>41880</v>
      </c>
      <c r="N5521" s="362">
        <v>41880</v>
      </c>
      <c r="P5521" s="356" t="s">
        <v>14019</v>
      </c>
    </row>
    <row r="5522" spans="1:16" x14ac:dyDescent="0.2">
      <c r="A5522" s="356" t="s">
        <v>6838</v>
      </c>
      <c r="B5522" s="356" t="s">
        <v>23242</v>
      </c>
      <c r="C5522" s="358" t="s">
        <v>14044</v>
      </c>
      <c r="D5522" s="358" t="s">
        <v>12931</v>
      </c>
      <c r="E5522" s="358" t="s">
        <v>23243</v>
      </c>
      <c r="G5522" s="358" t="s">
        <v>12886</v>
      </c>
      <c r="H5522" s="385">
        <v>11</v>
      </c>
      <c r="I5522" s="358" t="s">
        <v>12893</v>
      </c>
      <c r="J5522" s="358" t="s">
        <v>12888</v>
      </c>
      <c r="K5522" s="358" t="s">
        <v>13558</v>
      </c>
      <c r="L5522" s="362">
        <v>41890</v>
      </c>
      <c r="N5522" s="362">
        <v>41890</v>
      </c>
      <c r="P5522" s="356" t="s">
        <v>14019</v>
      </c>
    </row>
    <row r="5523" spans="1:16" x14ac:dyDescent="0.2">
      <c r="A5523" s="356" t="s">
        <v>12388</v>
      </c>
      <c r="B5523" s="356" t="s">
        <v>23244</v>
      </c>
      <c r="C5523" s="358" t="s">
        <v>12905</v>
      </c>
      <c r="D5523" s="358" t="s">
        <v>12987</v>
      </c>
      <c r="E5523" s="358" t="s">
        <v>23245</v>
      </c>
      <c r="G5523" s="358" t="s">
        <v>12886</v>
      </c>
      <c r="H5523" s="385">
        <v>5.5</v>
      </c>
      <c r="I5523" s="358" t="s">
        <v>12893</v>
      </c>
      <c r="J5523" s="358" t="s">
        <v>12888</v>
      </c>
      <c r="K5523" s="358" t="s">
        <v>13558</v>
      </c>
      <c r="L5523" s="362">
        <v>41893</v>
      </c>
      <c r="N5523" s="362">
        <v>41893</v>
      </c>
      <c r="P5523" s="356" t="s">
        <v>14019</v>
      </c>
    </row>
    <row r="5524" spans="1:16" x14ac:dyDescent="0.2">
      <c r="A5524" s="356" t="s">
        <v>12389</v>
      </c>
      <c r="B5524" s="356" t="s">
        <v>23246</v>
      </c>
      <c r="C5524" s="358" t="s">
        <v>12902</v>
      </c>
      <c r="D5524" s="358" t="s">
        <v>12903</v>
      </c>
      <c r="E5524" s="358" t="s">
        <v>23247</v>
      </c>
      <c r="G5524" s="358" t="s">
        <v>12886</v>
      </c>
      <c r="H5524" s="385">
        <v>3.6</v>
      </c>
      <c r="I5524" s="358" t="s">
        <v>12893</v>
      </c>
      <c r="J5524" s="358" t="s">
        <v>12888</v>
      </c>
      <c r="K5524" s="358" t="s">
        <v>13558</v>
      </c>
      <c r="L5524" s="362">
        <v>41914</v>
      </c>
      <c r="N5524" s="362">
        <v>41914</v>
      </c>
      <c r="P5524" s="356" t="s">
        <v>14019</v>
      </c>
    </row>
    <row r="5525" spans="1:16" x14ac:dyDescent="0.2">
      <c r="A5525" s="356" t="s">
        <v>12390</v>
      </c>
      <c r="B5525" s="356" t="s">
        <v>23248</v>
      </c>
      <c r="C5525" s="358" t="s">
        <v>12972</v>
      </c>
      <c r="D5525" s="358" t="s">
        <v>12973</v>
      </c>
      <c r="E5525" s="358" t="s">
        <v>23249</v>
      </c>
      <c r="G5525" s="358" t="s">
        <v>12886</v>
      </c>
      <c r="H5525" s="385">
        <v>9.5</v>
      </c>
      <c r="I5525" s="358" t="s">
        <v>12893</v>
      </c>
      <c r="J5525" s="358" t="s">
        <v>12888</v>
      </c>
      <c r="K5525" s="358" t="s">
        <v>13558</v>
      </c>
      <c r="L5525" s="362">
        <v>41922</v>
      </c>
      <c r="N5525" s="362">
        <v>41922</v>
      </c>
      <c r="P5525" s="356" t="s">
        <v>13605</v>
      </c>
    </row>
    <row r="5526" spans="1:16" x14ac:dyDescent="0.2">
      <c r="A5526" s="356" t="s">
        <v>12391</v>
      </c>
      <c r="B5526" s="356" t="s">
        <v>23250</v>
      </c>
      <c r="C5526" s="358" t="s">
        <v>12883</v>
      </c>
      <c r="D5526" s="358" t="s">
        <v>12884</v>
      </c>
      <c r="E5526" s="358" t="s">
        <v>23251</v>
      </c>
      <c r="G5526" s="358" t="s">
        <v>12886</v>
      </c>
      <c r="H5526" s="385">
        <v>4.25</v>
      </c>
      <c r="I5526" s="358" t="s">
        <v>12893</v>
      </c>
      <c r="J5526" s="358" t="s">
        <v>12888</v>
      </c>
      <c r="K5526" s="358" t="s">
        <v>13558</v>
      </c>
      <c r="L5526" s="362">
        <v>41919</v>
      </c>
      <c r="N5526" s="362">
        <v>41919</v>
      </c>
      <c r="P5526" s="356" t="s">
        <v>14019</v>
      </c>
    </row>
    <row r="5527" spans="1:16" x14ac:dyDescent="0.2">
      <c r="A5527" s="356" t="s">
        <v>12392</v>
      </c>
      <c r="B5527" s="356" t="s">
        <v>23252</v>
      </c>
      <c r="C5527" s="358" t="s">
        <v>13044</v>
      </c>
      <c r="D5527" s="358" t="s">
        <v>13045</v>
      </c>
      <c r="E5527" s="358" t="s">
        <v>23253</v>
      </c>
      <c r="G5527" s="358" t="s">
        <v>12886</v>
      </c>
      <c r="H5527" s="385">
        <v>5.3550000000000004</v>
      </c>
      <c r="I5527" s="358" t="s">
        <v>12893</v>
      </c>
      <c r="J5527" s="358" t="s">
        <v>12888</v>
      </c>
      <c r="K5527" s="358" t="s">
        <v>13558</v>
      </c>
      <c r="L5527" s="362">
        <v>41900</v>
      </c>
      <c r="N5527" s="362">
        <v>41900</v>
      </c>
      <c r="P5527" s="356" t="s">
        <v>14019</v>
      </c>
    </row>
    <row r="5528" spans="1:16" x14ac:dyDescent="0.2">
      <c r="A5528" s="356" t="s">
        <v>12393</v>
      </c>
      <c r="B5528" s="356" t="s">
        <v>23254</v>
      </c>
      <c r="C5528" s="358" t="s">
        <v>12930</v>
      </c>
      <c r="D5528" s="358" t="s">
        <v>12931</v>
      </c>
      <c r="E5528" s="358" t="s">
        <v>13945</v>
      </c>
      <c r="G5528" s="358" t="s">
        <v>12886</v>
      </c>
      <c r="H5528" s="385">
        <v>6.0620000000000003</v>
      </c>
      <c r="I5528" s="358" t="s">
        <v>12893</v>
      </c>
      <c r="J5528" s="358" t="s">
        <v>12888</v>
      </c>
      <c r="K5528" s="358" t="s">
        <v>13558</v>
      </c>
      <c r="L5528" s="362">
        <v>41901</v>
      </c>
      <c r="N5528" s="362">
        <v>41901</v>
      </c>
      <c r="P5528" s="356" t="s">
        <v>14019</v>
      </c>
    </row>
    <row r="5529" spans="1:16" x14ac:dyDescent="0.2">
      <c r="A5529" s="356" t="s">
        <v>12394</v>
      </c>
      <c r="B5529" s="356" t="s">
        <v>23255</v>
      </c>
      <c r="C5529" s="358" t="s">
        <v>13179</v>
      </c>
      <c r="D5529" s="358" t="s">
        <v>13180</v>
      </c>
      <c r="E5529" s="358" t="s">
        <v>23256</v>
      </c>
      <c r="G5529" s="358" t="s">
        <v>12886</v>
      </c>
      <c r="H5529" s="385">
        <v>9.81</v>
      </c>
      <c r="I5529" s="358" t="s">
        <v>12893</v>
      </c>
      <c r="J5529" s="358" t="s">
        <v>12888</v>
      </c>
      <c r="K5529" s="358" t="s">
        <v>13558</v>
      </c>
      <c r="L5529" s="362">
        <v>41879</v>
      </c>
      <c r="N5529" s="362">
        <v>41879</v>
      </c>
      <c r="P5529" s="356" t="s">
        <v>13605</v>
      </c>
    </row>
    <row r="5530" spans="1:16" x14ac:dyDescent="0.2">
      <c r="A5530" s="356" t="s">
        <v>12395</v>
      </c>
      <c r="B5530" s="356" t="s">
        <v>23257</v>
      </c>
      <c r="C5530" s="358" t="s">
        <v>13095</v>
      </c>
      <c r="D5530" s="358" t="s">
        <v>12976</v>
      </c>
      <c r="E5530" s="358" t="s">
        <v>23258</v>
      </c>
      <c r="G5530" s="358" t="s">
        <v>12886</v>
      </c>
      <c r="H5530" s="385">
        <v>7.7</v>
      </c>
      <c r="I5530" s="358" t="s">
        <v>12893</v>
      </c>
      <c r="J5530" s="358" t="s">
        <v>12888</v>
      </c>
      <c r="K5530" s="358" t="s">
        <v>13558</v>
      </c>
      <c r="L5530" s="362">
        <v>41841</v>
      </c>
      <c r="N5530" s="362">
        <v>41841</v>
      </c>
      <c r="P5530" s="356" t="s">
        <v>14019</v>
      </c>
    </row>
    <row r="5531" spans="1:16" x14ac:dyDescent="0.2">
      <c r="A5531" s="356" t="s">
        <v>12396</v>
      </c>
      <c r="B5531" s="356" t="s">
        <v>23259</v>
      </c>
      <c r="C5531" s="358" t="s">
        <v>12926</v>
      </c>
      <c r="D5531" s="358" t="s">
        <v>12927</v>
      </c>
      <c r="E5531" s="358" t="s">
        <v>23260</v>
      </c>
      <c r="G5531" s="358" t="s">
        <v>12886</v>
      </c>
      <c r="H5531" s="385">
        <v>6</v>
      </c>
      <c r="I5531" s="358" t="s">
        <v>12893</v>
      </c>
      <c r="J5531" s="358" t="s">
        <v>12888</v>
      </c>
      <c r="K5531" s="358" t="s">
        <v>13558</v>
      </c>
      <c r="L5531" s="362">
        <v>41818</v>
      </c>
      <c r="N5531" s="362">
        <v>41818</v>
      </c>
      <c r="P5531" s="356" t="s">
        <v>14019</v>
      </c>
    </row>
    <row r="5532" spans="1:16" x14ac:dyDescent="0.2">
      <c r="A5532" s="356" t="s">
        <v>12397</v>
      </c>
      <c r="B5532" s="356" t="s">
        <v>23261</v>
      </c>
      <c r="C5532" s="358" t="s">
        <v>12905</v>
      </c>
      <c r="D5532" s="358" t="s">
        <v>12987</v>
      </c>
      <c r="E5532" s="358" t="s">
        <v>23262</v>
      </c>
      <c r="G5532" s="358" t="s">
        <v>12886</v>
      </c>
      <c r="H5532" s="385">
        <v>4.8499999999999996</v>
      </c>
      <c r="I5532" s="358" t="s">
        <v>12893</v>
      </c>
      <c r="J5532" s="358" t="s">
        <v>12888</v>
      </c>
      <c r="K5532" s="358" t="s">
        <v>13558</v>
      </c>
      <c r="L5532" s="362">
        <v>41775</v>
      </c>
      <c r="N5532" s="362">
        <v>41775</v>
      </c>
      <c r="P5532" s="356" t="s">
        <v>14019</v>
      </c>
    </row>
    <row r="5533" spans="1:16" x14ac:dyDescent="0.2">
      <c r="A5533" s="356" t="s">
        <v>12398</v>
      </c>
      <c r="B5533" s="356" t="s">
        <v>23263</v>
      </c>
      <c r="C5533" s="358" t="s">
        <v>13116</v>
      </c>
      <c r="D5533" s="358" t="s">
        <v>12919</v>
      </c>
      <c r="E5533" s="358" t="s">
        <v>14760</v>
      </c>
      <c r="G5533" s="358" t="s">
        <v>12886</v>
      </c>
      <c r="H5533" s="385">
        <v>13.455</v>
      </c>
      <c r="I5533" s="358" t="s">
        <v>12893</v>
      </c>
      <c r="J5533" s="358" t="s">
        <v>12888</v>
      </c>
      <c r="K5533" s="358" t="s">
        <v>13558</v>
      </c>
      <c r="L5533" s="362">
        <v>41771</v>
      </c>
      <c r="N5533" s="362">
        <v>41771</v>
      </c>
      <c r="P5533" s="356" t="s">
        <v>13255</v>
      </c>
    </row>
    <row r="5534" spans="1:16" x14ac:dyDescent="0.2">
      <c r="A5534" s="356" t="s">
        <v>12399</v>
      </c>
      <c r="B5534" s="356" t="s">
        <v>23264</v>
      </c>
      <c r="C5534" s="358" t="s">
        <v>13419</v>
      </c>
      <c r="D5534" s="358" t="s">
        <v>12992</v>
      </c>
      <c r="E5534" s="358" t="s">
        <v>23265</v>
      </c>
      <c r="G5534" s="358" t="s">
        <v>12886</v>
      </c>
      <c r="H5534" s="385">
        <v>1.04</v>
      </c>
      <c r="I5534" s="358" t="s">
        <v>12893</v>
      </c>
      <c r="J5534" s="358" t="s">
        <v>12888</v>
      </c>
      <c r="K5534" s="358" t="s">
        <v>13558</v>
      </c>
      <c r="L5534" s="362">
        <v>41780</v>
      </c>
      <c r="N5534" s="362">
        <v>41780</v>
      </c>
      <c r="P5534" s="356" t="s">
        <v>14019</v>
      </c>
    </row>
    <row r="5535" spans="1:16" x14ac:dyDescent="0.2">
      <c r="A5535" s="356" t="s">
        <v>12400</v>
      </c>
      <c r="B5535" s="356" t="s">
        <v>23266</v>
      </c>
      <c r="C5535" s="358" t="s">
        <v>13590</v>
      </c>
      <c r="D5535" s="358" t="s">
        <v>12916</v>
      </c>
      <c r="E5535" s="358" t="s">
        <v>23267</v>
      </c>
      <c r="G5535" s="358" t="s">
        <v>12886</v>
      </c>
      <c r="H5535" s="385">
        <v>6.24</v>
      </c>
      <c r="I5535" s="358" t="s">
        <v>12893</v>
      </c>
      <c r="J5535" s="358" t="s">
        <v>12888</v>
      </c>
      <c r="K5535" s="358" t="s">
        <v>13558</v>
      </c>
      <c r="L5535" s="362">
        <v>41911</v>
      </c>
      <c r="N5535" s="362">
        <v>41911</v>
      </c>
      <c r="P5535" s="356" t="s">
        <v>14019</v>
      </c>
    </row>
    <row r="5536" spans="1:16" x14ac:dyDescent="0.2">
      <c r="A5536" s="356" t="s">
        <v>12401</v>
      </c>
      <c r="B5536" s="356" t="s">
        <v>23268</v>
      </c>
      <c r="C5536" s="358" t="s">
        <v>14190</v>
      </c>
      <c r="D5536" s="358" t="s">
        <v>12931</v>
      </c>
      <c r="E5536" s="358" t="s">
        <v>23269</v>
      </c>
      <c r="G5536" s="358" t="s">
        <v>12886</v>
      </c>
      <c r="H5536" s="385">
        <v>6.86</v>
      </c>
      <c r="I5536" s="358" t="s">
        <v>12893</v>
      </c>
      <c r="J5536" s="358" t="s">
        <v>12888</v>
      </c>
      <c r="K5536" s="358" t="s">
        <v>13558</v>
      </c>
      <c r="L5536" s="362">
        <v>41824</v>
      </c>
      <c r="N5536" s="362">
        <v>41824</v>
      </c>
      <c r="P5536" s="356" t="s">
        <v>14019</v>
      </c>
    </row>
    <row r="5537" spans="1:16" x14ac:dyDescent="0.2">
      <c r="A5537" s="356" t="s">
        <v>12402</v>
      </c>
      <c r="B5537" s="356" t="s">
        <v>23270</v>
      </c>
      <c r="C5537" s="358" t="s">
        <v>14044</v>
      </c>
      <c r="D5537" s="358" t="s">
        <v>12931</v>
      </c>
      <c r="E5537" s="358" t="s">
        <v>23271</v>
      </c>
      <c r="G5537" s="358" t="s">
        <v>12886</v>
      </c>
      <c r="H5537" s="385">
        <v>3.25</v>
      </c>
      <c r="I5537" s="358" t="s">
        <v>12893</v>
      </c>
      <c r="J5537" s="358" t="s">
        <v>12888</v>
      </c>
      <c r="K5537" s="358" t="s">
        <v>13558</v>
      </c>
      <c r="L5537" s="362">
        <v>41928</v>
      </c>
      <c r="N5537" s="362">
        <v>41928</v>
      </c>
      <c r="P5537" s="356" t="s">
        <v>13605</v>
      </c>
    </row>
    <row r="5538" spans="1:16" x14ac:dyDescent="0.2">
      <c r="A5538" s="356" t="s">
        <v>12403</v>
      </c>
      <c r="B5538" s="356" t="s">
        <v>23272</v>
      </c>
      <c r="C5538" s="358" t="s">
        <v>13374</v>
      </c>
      <c r="D5538" s="358" t="s">
        <v>12916</v>
      </c>
      <c r="E5538" s="358" t="s">
        <v>23273</v>
      </c>
      <c r="G5538" s="358" t="s">
        <v>12886</v>
      </c>
      <c r="H5538" s="385">
        <v>8.16</v>
      </c>
      <c r="I5538" s="358" t="s">
        <v>12893</v>
      </c>
      <c r="J5538" s="358" t="s">
        <v>12888</v>
      </c>
      <c r="K5538" s="358" t="s">
        <v>13558</v>
      </c>
      <c r="L5538" s="362">
        <v>41926</v>
      </c>
      <c r="N5538" s="362">
        <v>41926</v>
      </c>
      <c r="P5538" s="356" t="s">
        <v>14019</v>
      </c>
    </row>
    <row r="5539" spans="1:16" x14ac:dyDescent="0.2">
      <c r="A5539" s="356" t="s">
        <v>12404</v>
      </c>
      <c r="B5539" s="356" t="s">
        <v>23274</v>
      </c>
      <c r="C5539" s="358" t="s">
        <v>14438</v>
      </c>
      <c r="D5539" s="358" t="s">
        <v>12931</v>
      </c>
      <c r="E5539" s="358" t="s">
        <v>18602</v>
      </c>
      <c r="G5539" s="358" t="s">
        <v>12886</v>
      </c>
      <c r="H5539" s="385">
        <v>3.5</v>
      </c>
      <c r="I5539" s="358" t="s">
        <v>12893</v>
      </c>
      <c r="J5539" s="358" t="s">
        <v>12888</v>
      </c>
      <c r="K5539" s="358" t="s">
        <v>13558</v>
      </c>
      <c r="L5539" s="362">
        <v>41674</v>
      </c>
      <c r="N5539" s="362">
        <v>41674</v>
      </c>
      <c r="P5539" s="356" t="s">
        <v>14019</v>
      </c>
    </row>
    <row r="5540" spans="1:16" x14ac:dyDescent="0.2">
      <c r="A5540" s="356" t="s">
        <v>12405</v>
      </c>
      <c r="B5540" s="356" t="s">
        <v>23275</v>
      </c>
      <c r="C5540" s="358" t="s">
        <v>13754</v>
      </c>
      <c r="D5540" s="358" t="s">
        <v>13755</v>
      </c>
      <c r="E5540" s="358" t="s">
        <v>23276</v>
      </c>
      <c r="G5540" s="358" t="s">
        <v>12886</v>
      </c>
      <c r="H5540" s="385">
        <v>3.6</v>
      </c>
      <c r="I5540" s="358" t="s">
        <v>12893</v>
      </c>
      <c r="J5540" s="358" t="s">
        <v>12888</v>
      </c>
      <c r="K5540" s="358" t="s">
        <v>13558</v>
      </c>
      <c r="L5540" s="362">
        <v>41920</v>
      </c>
      <c r="N5540" s="362">
        <v>41920</v>
      </c>
      <c r="P5540" s="356" t="s">
        <v>14019</v>
      </c>
    </row>
    <row r="5541" spans="1:16" x14ac:dyDescent="0.2">
      <c r="A5541" s="356" t="s">
        <v>12406</v>
      </c>
      <c r="B5541" s="356" t="s">
        <v>23277</v>
      </c>
      <c r="C5541" s="358" t="s">
        <v>13176</v>
      </c>
      <c r="D5541" s="358" t="s">
        <v>13177</v>
      </c>
      <c r="E5541" s="358" t="s">
        <v>23278</v>
      </c>
      <c r="G5541" s="358" t="s">
        <v>12886</v>
      </c>
      <c r="H5541" s="385">
        <v>5.4</v>
      </c>
      <c r="I5541" s="358" t="s">
        <v>12893</v>
      </c>
      <c r="J5541" s="358" t="s">
        <v>12888</v>
      </c>
      <c r="K5541" s="358" t="s">
        <v>13558</v>
      </c>
      <c r="L5541" s="362">
        <v>41934</v>
      </c>
      <c r="N5541" s="362">
        <v>41934</v>
      </c>
      <c r="P5541" s="356" t="s">
        <v>14019</v>
      </c>
    </row>
    <row r="5542" spans="1:16" x14ac:dyDescent="0.2">
      <c r="A5542" s="356" t="s">
        <v>12407</v>
      </c>
      <c r="B5542" s="356" t="s">
        <v>23279</v>
      </c>
      <c r="C5542" s="358" t="s">
        <v>12883</v>
      </c>
      <c r="D5542" s="358" t="s">
        <v>12884</v>
      </c>
      <c r="E5542" s="358" t="s">
        <v>23280</v>
      </c>
      <c r="G5542" s="358" t="s">
        <v>12886</v>
      </c>
      <c r="H5542" s="385">
        <v>5.4</v>
      </c>
      <c r="I5542" s="358" t="s">
        <v>12893</v>
      </c>
      <c r="J5542" s="358" t="s">
        <v>12888</v>
      </c>
      <c r="K5542" s="358" t="s">
        <v>13558</v>
      </c>
      <c r="L5542" s="362">
        <v>41913</v>
      </c>
      <c r="N5542" s="362">
        <v>41913</v>
      </c>
      <c r="P5542" s="356" t="s">
        <v>14019</v>
      </c>
    </row>
    <row r="5543" spans="1:16" x14ac:dyDescent="0.2">
      <c r="A5543" s="356" t="s">
        <v>12408</v>
      </c>
      <c r="B5543" s="356" t="s">
        <v>23281</v>
      </c>
      <c r="C5543" s="358" t="s">
        <v>12905</v>
      </c>
      <c r="D5543" s="358" t="s">
        <v>13152</v>
      </c>
      <c r="E5543" s="358" t="s">
        <v>23282</v>
      </c>
      <c r="G5543" s="358" t="s">
        <v>12886</v>
      </c>
      <c r="H5543" s="385">
        <v>98.28</v>
      </c>
      <c r="I5543" s="358" t="s">
        <v>12887</v>
      </c>
      <c r="J5543" s="358" t="s">
        <v>12888</v>
      </c>
      <c r="K5543" s="358" t="s">
        <v>13558</v>
      </c>
      <c r="L5543" s="362">
        <v>41890</v>
      </c>
      <c r="N5543" s="362">
        <v>41890</v>
      </c>
      <c r="P5543" s="356" t="s">
        <v>13605</v>
      </c>
    </row>
    <row r="5544" spans="1:16" x14ac:dyDescent="0.2">
      <c r="A5544" s="356" t="s">
        <v>12409</v>
      </c>
      <c r="B5544" s="356" t="s">
        <v>23283</v>
      </c>
      <c r="C5544" s="358" t="s">
        <v>12983</v>
      </c>
      <c r="D5544" s="358" t="s">
        <v>12984</v>
      </c>
      <c r="E5544" s="358" t="s">
        <v>23284</v>
      </c>
      <c r="G5544" s="358" t="s">
        <v>12886</v>
      </c>
      <c r="H5544" s="385">
        <v>5.2</v>
      </c>
      <c r="I5544" s="358" t="s">
        <v>12893</v>
      </c>
      <c r="J5544" s="358" t="s">
        <v>12888</v>
      </c>
      <c r="K5544" s="358" t="s">
        <v>13558</v>
      </c>
      <c r="L5544" s="362">
        <v>41930</v>
      </c>
      <c r="N5544" s="362">
        <v>41930</v>
      </c>
      <c r="P5544" s="356" t="s">
        <v>14019</v>
      </c>
    </row>
    <row r="5545" spans="1:16" x14ac:dyDescent="0.2">
      <c r="A5545" s="356" t="s">
        <v>6839</v>
      </c>
      <c r="B5545" s="356" t="s">
        <v>23285</v>
      </c>
      <c r="C5545" s="358" t="s">
        <v>12962</v>
      </c>
      <c r="D5545" s="358" t="s">
        <v>12963</v>
      </c>
      <c r="E5545" s="358" t="s">
        <v>23286</v>
      </c>
      <c r="G5545" s="358" t="s">
        <v>12886</v>
      </c>
      <c r="H5545" s="385">
        <v>120.12</v>
      </c>
      <c r="I5545" s="358" t="s">
        <v>12887</v>
      </c>
      <c r="J5545" s="358" t="s">
        <v>12888</v>
      </c>
      <c r="K5545" s="358" t="s">
        <v>13558</v>
      </c>
      <c r="L5545" s="362">
        <v>41883</v>
      </c>
      <c r="N5545" s="362">
        <v>41883</v>
      </c>
      <c r="P5545" s="356" t="s">
        <v>13318</v>
      </c>
    </row>
    <row r="5546" spans="1:16" x14ac:dyDescent="0.2">
      <c r="A5546" s="356" t="s">
        <v>12410</v>
      </c>
      <c r="B5546" s="356" t="s">
        <v>23287</v>
      </c>
      <c r="C5546" s="358" t="s">
        <v>13014</v>
      </c>
      <c r="D5546" s="358" t="s">
        <v>13015</v>
      </c>
      <c r="E5546" s="358" t="s">
        <v>15947</v>
      </c>
      <c r="G5546" s="358" t="s">
        <v>12886</v>
      </c>
      <c r="H5546" s="385">
        <v>1.71</v>
      </c>
      <c r="I5546" s="358" t="s">
        <v>12893</v>
      </c>
      <c r="J5546" s="358" t="s">
        <v>12888</v>
      </c>
      <c r="K5546" s="358" t="s">
        <v>13558</v>
      </c>
      <c r="L5546" s="362">
        <v>41585</v>
      </c>
      <c r="N5546" s="362">
        <v>41585</v>
      </c>
      <c r="P5546" s="356" t="s">
        <v>14019</v>
      </c>
    </row>
    <row r="5547" spans="1:16" x14ac:dyDescent="0.2">
      <c r="A5547" s="356" t="s">
        <v>12411</v>
      </c>
      <c r="B5547" s="356" t="s">
        <v>23288</v>
      </c>
      <c r="C5547" s="358" t="s">
        <v>13847</v>
      </c>
      <c r="D5547" s="358" t="s">
        <v>12997</v>
      </c>
      <c r="E5547" s="358" t="s">
        <v>23289</v>
      </c>
      <c r="G5547" s="358" t="s">
        <v>12886</v>
      </c>
      <c r="H5547" s="385">
        <v>5.5</v>
      </c>
      <c r="I5547" s="358" t="s">
        <v>12893</v>
      </c>
      <c r="J5547" s="358" t="s">
        <v>12888</v>
      </c>
      <c r="K5547" s="358" t="s">
        <v>13558</v>
      </c>
      <c r="L5547" s="362">
        <v>41943</v>
      </c>
      <c r="N5547" s="362">
        <v>41943</v>
      </c>
      <c r="P5547" s="356" t="s">
        <v>14019</v>
      </c>
    </row>
    <row r="5548" spans="1:16" x14ac:dyDescent="0.2">
      <c r="A5548" s="356" t="s">
        <v>12412</v>
      </c>
      <c r="B5548" s="356" t="s">
        <v>23290</v>
      </c>
      <c r="C5548" s="358" t="s">
        <v>12883</v>
      </c>
      <c r="D5548" s="358" t="s">
        <v>12884</v>
      </c>
      <c r="E5548" s="358" t="s">
        <v>23291</v>
      </c>
      <c r="G5548" s="358" t="s">
        <v>12886</v>
      </c>
      <c r="H5548" s="385">
        <v>9.7200000000000006</v>
      </c>
      <c r="I5548" s="358" t="s">
        <v>12893</v>
      </c>
      <c r="J5548" s="358" t="s">
        <v>12888</v>
      </c>
      <c r="K5548" s="358" t="s">
        <v>13558</v>
      </c>
      <c r="L5548" s="362">
        <v>41956</v>
      </c>
      <c r="N5548" s="362">
        <v>41956</v>
      </c>
      <c r="P5548" s="356" t="s">
        <v>14019</v>
      </c>
    </row>
    <row r="5549" spans="1:16" x14ac:dyDescent="0.2">
      <c r="A5549" s="356" t="s">
        <v>12413</v>
      </c>
      <c r="B5549" s="356" t="s">
        <v>23292</v>
      </c>
      <c r="C5549" s="358" t="s">
        <v>14157</v>
      </c>
      <c r="D5549" s="358" t="s">
        <v>12931</v>
      </c>
      <c r="E5549" s="358" t="s">
        <v>23293</v>
      </c>
      <c r="G5549" s="358" t="s">
        <v>12886</v>
      </c>
      <c r="H5549" s="385">
        <v>4.59</v>
      </c>
      <c r="I5549" s="358" t="s">
        <v>12893</v>
      </c>
      <c r="J5549" s="358" t="s">
        <v>12888</v>
      </c>
      <c r="K5549" s="358" t="s">
        <v>13558</v>
      </c>
      <c r="L5549" s="362">
        <v>41941</v>
      </c>
      <c r="N5549" s="362">
        <v>41941</v>
      </c>
      <c r="P5549" s="356" t="s">
        <v>14019</v>
      </c>
    </row>
    <row r="5550" spans="1:16" x14ac:dyDescent="0.2">
      <c r="A5550" s="356" t="s">
        <v>12414</v>
      </c>
      <c r="B5550" s="356" t="s">
        <v>23294</v>
      </c>
      <c r="C5550" s="358" t="s">
        <v>12883</v>
      </c>
      <c r="D5550" s="358" t="s">
        <v>12884</v>
      </c>
      <c r="E5550" s="358" t="s">
        <v>13163</v>
      </c>
      <c r="G5550" s="358" t="s">
        <v>12886</v>
      </c>
      <c r="H5550" s="385">
        <v>62.475000000000001</v>
      </c>
      <c r="I5550" s="358" t="s">
        <v>12887</v>
      </c>
      <c r="J5550" s="358" t="s">
        <v>12908</v>
      </c>
      <c r="K5550" s="358" t="s">
        <v>13558</v>
      </c>
      <c r="L5550" s="362">
        <v>41845</v>
      </c>
      <c r="N5550" s="362">
        <v>41845</v>
      </c>
      <c r="P5550" s="356" t="s">
        <v>13605</v>
      </c>
    </row>
    <row r="5551" spans="1:16" x14ac:dyDescent="0.2">
      <c r="A5551" s="356" t="s">
        <v>12415</v>
      </c>
      <c r="B5551" s="356" t="s">
        <v>23295</v>
      </c>
      <c r="C5551" s="358" t="s">
        <v>12905</v>
      </c>
      <c r="D5551" s="358" t="s">
        <v>13075</v>
      </c>
      <c r="E5551" s="358" t="s">
        <v>23296</v>
      </c>
      <c r="G5551" s="358" t="s">
        <v>12886</v>
      </c>
      <c r="H5551" s="385">
        <v>3.06</v>
      </c>
      <c r="I5551" s="358" t="s">
        <v>12893</v>
      </c>
      <c r="J5551" s="358" t="s">
        <v>12888</v>
      </c>
      <c r="K5551" s="358" t="s">
        <v>13558</v>
      </c>
      <c r="L5551" s="362">
        <v>41939</v>
      </c>
      <c r="N5551" s="362">
        <v>41939</v>
      </c>
      <c r="P5551" s="356" t="s">
        <v>14019</v>
      </c>
    </row>
    <row r="5552" spans="1:16" x14ac:dyDescent="0.2">
      <c r="A5552" s="356" t="s">
        <v>12416</v>
      </c>
      <c r="B5552" s="356" t="s">
        <v>23297</v>
      </c>
      <c r="C5552" s="358" t="s">
        <v>14843</v>
      </c>
      <c r="D5552" s="358" t="s">
        <v>12910</v>
      </c>
      <c r="E5552" s="358" t="s">
        <v>18566</v>
      </c>
      <c r="G5552" s="358" t="s">
        <v>12886</v>
      </c>
      <c r="H5552" s="385">
        <v>9.89</v>
      </c>
      <c r="I5552" s="358" t="s">
        <v>12893</v>
      </c>
      <c r="J5552" s="358" t="s">
        <v>12888</v>
      </c>
      <c r="K5552" s="358" t="s">
        <v>13558</v>
      </c>
      <c r="L5552" s="362">
        <v>41942</v>
      </c>
      <c r="N5552" s="362">
        <v>41942</v>
      </c>
      <c r="P5552" s="356" t="s">
        <v>14019</v>
      </c>
    </row>
    <row r="5553" spans="1:16" x14ac:dyDescent="0.2">
      <c r="A5553" s="356" t="s">
        <v>12417</v>
      </c>
      <c r="B5553" s="356" t="s">
        <v>23298</v>
      </c>
      <c r="C5553" s="358" t="s">
        <v>13612</v>
      </c>
      <c r="D5553" s="358" t="s">
        <v>13613</v>
      </c>
      <c r="E5553" s="358" t="s">
        <v>21672</v>
      </c>
      <c r="G5553" s="358" t="s">
        <v>12886</v>
      </c>
      <c r="H5553" s="385">
        <v>5.94</v>
      </c>
      <c r="I5553" s="358" t="s">
        <v>12893</v>
      </c>
      <c r="J5553" s="358" t="s">
        <v>12888</v>
      </c>
      <c r="K5553" s="358" t="s">
        <v>13558</v>
      </c>
      <c r="L5553" s="362">
        <v>41947</v>
      </c>
      <c r="N5553" s="362">
        <v>41947</v>
      </c>
      <c r="P5553" s="356" t="s">
        <v>14019</v>
      </c>
    </row>
    <row r="5554" spans="1:16" x14ac:dyDescent="0.2">
      <c r="A5554" s="356" t="s">
        <v>12418</v>
      </c>
      <c r="B5554" s="356" t="s">
        <v>23299</v>
      </c>
      <c r="C5554" s="358" t="s">
        <v>12883</v>
      </c>
      <c r="D5554" s="358" t="s">
        <v>12884</v>
      </c>
      <c r="E5554" s="358" t="s">
        <v>23300</v>
      </c>
      <c r="G5554" s="358" t="s">
        <v>12886</v>
      </c>
      <c r="H5554" s="385">
        <v>7.56</v>
      </c>
      <c r="I5554" s="358" t="s">
        <v>12893</v>
      </c>
      <c r="J5554" s="358" t="s">
        <v>12888</v>
      </c>
      <c r="K5554" s="358" t="s">
        <v>13558</v>
      </c>
      <c r="L5554" s="362">
        <v>41923</v>
      </c>
      <c r="N5554" s="362">
        <v>41923</v>
      </c>
      <c r="P5554" s="356" t="s">
        <v>14019</v>
      </c>
    </row>
    <row r="5555" spans="1:16" x14ac:dyDescent="0.2">
      <c r="A5555" s="356" t="s">
        <v>12419</v>
      </c>
      <c r="B5555" s="356" t="s">
        <v>23301</v>
      </c>
      <c r="C5555" s="358" t="s">
        <v>13209</v>
      </c>
      <c r="D5555" s="358" t="s">
        <v>13210</v>
      </c>
      <c r="E5555" s="358" t="s">
        <v>23302</v>
      </c>
      <c r="G5555" s="358" t="s">
        <v>12886</v>
      </c>
      <c r="H5555" s="385">
        <v>2.4</v>
      </c>
      <c r="I5555" s="358" t="s">
        <v>12893</v>
      </c>
      <c r="J5555" s="358" t="s">
        <v>12888</v>
      </c>
      <c r="K5555" s="358" t="s">
        <v>13558</v>
      </c>
      <c r="L5555" s="362">
        <v>36894</v>
      </c>
      <c r="N5555" s="362">
        <v>42156</v>
      </c>
      <c r="P5555" s="356" t="s">
        <v>13255</v>
      </c>
    </row>
    <row r="5556" spans="1:16" x14ac:dyDescent="0.2">
      <c r="A5556" s="356" t="s">
        <v>12420</v>
      </c>
      <c r="B5556" s="356" t="s">
        <v>23303</v>
      </c>
      <c r="C5556" s="358" t="s">
        <v>13209</v>
      </c>
      <c r="D5556" s="358" t="s">
        <v>13210</v>
      </c>
      <c r="E5556" s="358" t="s">
        <v>23304</v>
      </c>
      <c r="G5556" s="358" t="s">
        <v>12886</v>
      </c>
      <c r="H5556" s="385">
        <v>1.49</v>
      </c>
      <c r="I5556" s="358" t="s">
        <v>12893</v>
      </c>
      <c r="J5556" s="358" t="s">
        <v>12888</v>
      </c>
      <c r="K5556" s="358" t="s">
        <v>13558</v>
      </c>
      <c r="L5556" s="362">
        <v>36741</v>
      </c>
      <c r="N5556" s="362">
        <v>42156</v>
      </c>
      <c r="P5556" s="356" t="s">
        <v>13255</v>
      </c>
    </row>
    <row r="5557" spans="1:16" x14ac:dyDescent="0.2">
      <c r="A5557" s="356" t="s">
        <v>12421</v>
      </c>
      <c r="B5557" s="356" t="s">
        <v>23305</v>
      </c>
      <c r="C5557" s="358" t="s">
        <v>13209</v>
      </c>
      <c r="D5557" s="358" t="s">
        <v>13210</v>
      </c>
      <c r="E5557" s="358" t="s">
        <v>23306</v>
      </c>
      <c r="G5557" s="358" t="s">
        <v>12886</v>
      </c>
      <c r="H5557" s="385">
        <v>4.9000000000000004</v>
      </c>
      <c r="I5557" s="358" t="s">
        <v>12893</v>
      </c>
      <c r="J5557" s="358" t="s">
        <v>12888</v>
      </c>
      <c r="K5557" s="358" t="s">
        <v>13558</v>
      </c>
      <c r="L5557" s="362">
        <v>38992</v>
      </c>
      <c r="N5557" s="362">
        <v>42156</v>
      </c>
      <c r="P5557" s="356" t="s">
        <v>13255</v>
      </c>
    </row>
    <row r="5558" spans="1:16" x14ac:dyDescent="0.2">
      <c r="A5558" s="356" t="s">
        <v>12422</v>
      </c>
      <c r="B5558" s="356" t="s">
        <v>23307</v>
      </c>
      <c r="C5558" s="358" t="s">
        <v>13209</v>
      </c>
      <c r="D5558" s="358" t="s">
        <v>13210</v>
      </c>
      <c r="E5558" s="358" t="s">
        <v>23308</v>
      </c>
      <c r="G5558" s="358" t="s">
        <v>12886</v>
      </c>
      <c r="H5558" s="385">
        <v>21.6</v>
      </c>
      <c r="I5558" s="358" t="s">
        <v>12893</v>
      </c>
      <c r="J5558" s="358" t="s">
        <v>12888</v>
      </c>
      <c r="K5558" s="358" t="s">
        <v>13558</v>
      </c>
      <c r="L5558" s="362">
        <v>39066</v>
      </c>
      <c r="N5558" s="362">
        <v>42156</v>
      </c>
      <c r="P5558" s="356" t="s">
        <v>13255</v>
      </c>
    </row>
    <row r="5559" spans="1:16" x14ac:dyDescent="0.2">
      <c r="A5559" s="356" t="s">
        <v>12423</v>
      </c>
      <c r="B5559" s="356" t="s">
        <v>23309</v>
      </c>
      <c r="C5559" s="358" t="s">
        <v>13209</v>
      </c>
      <c r="D5559" s="358" t="s">
        <v>13210</v>
      </c>
      <c r="E5559" s="358" t="s">
        <v>23310</v>
      </c>
      <c r="G5559" s="358" t="s">
        <v>12886</v>
      </c>
      <c r="H5559" s="385">
        <v>1.08</v>
      </c>
      <c r="I5559" s="358" t="s">
        <v>12893</v>
      </c>
      <c r="J5559" s="358" t="s">
        <v>12888</v>
      </c>
      <c r="K5559" s="358" t="s">
        <v>13558</v>
      </c>
      <c r="L5559" s="362">
        <v>38910</v>
      </c>
      <c r="N5559" s="362">
        <v>42156</v>
      </c>
      <c r="P5559" s="356" t="s">
        <v>13255</v>
      </c>
    </row>
    <row r="5560" spans="1:16" x14ac:dyDescent="0.2">
      <c r="A5560" s="356" t="s">
        <v>12424</v>
      </c>
      <c r="B5560" s="356" t="s">
        <v>23311</v>
      </c>
      <c r="C5560" s="358" t="s">
        <v>13209</v>
      </c>
      <c r="D5560" s="358" t="s">
        <v>13210</v>
      </c>
      <c r="E5560" s="358" t="s">
        <v>13215</v>
      </c>
      <c r="G5560" s="358" t="s">
        <v>12886</v>
      </c>
      <c r="H5560" s="385">
        <v>6</v>
      </c>
      <c r="I5560" s="358" t="s">
        <v>12893</v>
      </c>
      <c r="J5560" s="358" t="s">
        <v>12888</v>
      </c>
      <c r="K5560" s="358" t="s">
        <v>13558</v>
      </c>
      <c r="L5560" s="362">
        <v>39211</v>
      </c>
      <c r="N5560" s="362">
        <v>42156</v>
      </c>
      <c r="P5560" s="356" t="s">
        <v>13255</v>
      </c>
    </row>
    <row r="5561" spans="1:16" x14ac:dyDescent="0.2">
      <c r="A5561" s="356" t="s">
        <v>12425</v>
      </c>
      <c r="B5561" s="356" t="s">
        <v>23312</v>
      </c>
      <c r="C5561" s="358" t="s">
        <v>13209</v>
      </c>
      <c r="D5561" s="358" t="s">
        <v>13210</v>
      </c>
      <c r="E5561" s="358" t="s">
        <v>23313</v>
      </c>
      <c r="G5561" s="358" t="s">
        <v>12886</v>
      </c>
      <c r="H5561" s="385">
        <v>7.84</v>
      </c>
      <c r="I5561" s="358" t="s">
        <v>12893</v>
      </c>
      <c r="J5561" s="358" t="s">
        <v>12888</v>
      </c>
      <c r="K5561" s="358" t="s">
        <v>13558</v>
      </c>
      <c r="L5561" s="362">
        <v>39430</v>
      </c>
      <c r="N5561" s="362">
        <v>42156</v>
      </c>
      <c r="P5561" s="356" t="s">
        <v>13255</v>
      </c>
    </row>
    <row r="5562" spans="1:16" x14ac:dyDescent="0.2">
      <c r="A5562" s="356" t="s">
        <v>12426</v>
      </c>
      <c r="B5562" s="356" t="s">
        <v>23314</v>
      </c>
      <c r="C5562" s="358" t="s">
        <v>13209</v>
      </c>
      <c r="D5562" s="358" t="s">
        <v>13210</v>
      </c>
      <c r="E5562" s="358" t="s">
        <v>23315</v>
      </c>
      <c r="G5562" s="358" t="s">
        <v>12886</v>
      </c>
      <c r="H5562" s="385">
        <v>5.04</v>
      </c>
      <c r="I5562" s="358" t="s">
        <v>12893</v>
      </c>
      <c r="J5562" s="358" t="s">
        <v>12888</v>
      </c>
      <c r="K5562" s="358" t="s">
        <v>13558</v>
      </c>
      <c r="L5562" s="362">
        <v>39534</v>
      </c>
      <c r="N5562" s="362">
        <v>42156</v>
      </c>
      <c r="P5562" s="356" t="s">
        <v>13255</v>
      </c>
    </row>
    <row r="5563" spans="1:16" x14ac:dyDescent="0.2">
      <c r="A5563" s="356" t="s">
        <v>12427</v>
      </c>
      <c r="B5563" s="356" t="s">
        <v>23316</v>
      </c>
      <c r="C5563" s="358" t="s">
        <v>13209</v>
      </c>
      <c r="D5563" s="358" t="s">
        <v>13210</v>
      </c>
      <c r="E5563" s="358" t="s">
        <v>23317</v>
      </c>
      <c r="G5563" s="358" t="s">
        <v>12886</v>
      </c>
      <c r="H5563" s="385">
        <v>9.1</v>
      </c>
      <c r="I5563" s="358" t="s">
        <v>12893</v>
      </c>
      <c r="J5563" s="358" t="s">
        <v>12888</v>
      </c>
      <c r="K5563" s="358" t="s">
        <v>13558</v>
      </c>
      <c r="L5563" s="362">
        <v>39535</v>
      </c>
      <c r="N5563" s="362">
        <v>42156</v>
      </c>
      <c r="P5563" s="356" t="s">
        <v>13255</v>
      </c>
    </row>
    <row r="5564" spans="1:16" x14ac:dyDescent="0.2">
      <c r="A5564" s="356" t="s">
        <v>12428</v>
      </c>
      <c r="B5564" s="356" t="s">
        <v>23318</v>
      </c>
      <c r="C5564" s="358" t="s">
        <v>13209</v>
      </c>
      <c r="D5564" s="358" t="s">
        <v>13210</v>
      </c>
      <c r="E5564" s="358" t="s">
        <v>23319</v>
      </c>
      <c r="G5564" s="358" t="s">
        <v>12886</v>
      </c>
      <c r="H5564" s="385">
        <v>1.8</v>
      </c>
      <c r="I5564" s="358" t="s">
        <v>12893</v>
      </c>
      <c r="J5564" s="358" t="s">
        <v>12888</v>
      </c>
      <c r="K5564" s="358" t="s">
        <v>13558</v>
      </c>
      <c r="L5564" s="362">
        <v>39692</v>
      </c>
      <c r="N5564" s="362">
        <v>42156</v>
      </c>
      <c r="P5564" s="356" t="s">
        <v>13255</v>
      </c>
    </row>
    <row r="5565" spans="1:16" x14ac:dyDescent="0.2">
      <c r="A5565" s="356" t="s">
        <v>12429</v>
      </c>
      <c r="B5565" s="356" t="s">
        <v>23320</v>
      </c>
      <c r="C5565" s="358" t="s">
        <v>13209</v>
      </c>
      <c r="D5565" s="358" t="s">
        <v>13210</v>
      </c>
      <c r="E5565" s="358" t="s">
        <v>23321</v>
      </c>
      <c r="G5565" s="358" t="s">
        <v>12886</v>
      </c>
      <c r="H5565" s="385">
        <v>8.4</v>
      </c>
      <c r="I5565" s="358" t="s">
        <v>12893</v>
      </c>
      <c r="J5565" s="358" t="s">
        <v>12888</v>
      </c>
      <c r="K5565" s="358" t="s">
        <v>13558</v>
      </c>
      <c r="L5565" s="362">
        <v>39693</v>
      </c>
      <c r="N5565" s="362">
        <v>42156</v>
      </c>
      <c r="P5565" s="356" t="s">
        <v>13255</v>
      </c>
    </row>
    <row r="5566" spans="1:16" x14ac:dyDescent="0.2">
      <c r="A5566" s="356" t="s">
        <v>12430</v>
      </c>
      <c r="B5566" s="356" t="s">
        <v>23322</v>
      </c>
      <c r="C5566" s="358" t="s">
        <v>13209</v>
      </c>
      <c r="D5566" s="358" t="s">
        <v>13210</v>
      </c>
      <c r="E5566" s="358" t="s">
        <v>23323</v>
      </c>
      <c r="G5566" s="358" t="s">
        <v>12886</v>
      </c>
      <c r="H5566" s="385">
        <v>7.56</v>
      </c>
      <c r="I5566" s="358" t="s">
        <v>12893</v>
      </c>
      <c r="J5566" s="358" t="s">
        <v>12888</v>
      </c>
      <c r="K5566" s="358" t="s">
        <v>13558</v>
      </c>
      <c r="L5566" s="362">
        <v>39722</v>
      </c>
      <c r="N5566" s="362">
        <v>42156</v>
      </c>
      <c r="P5566" s="356" t="s">
        <v>13255</v>
      </c>
    </row>
    <row r="5567" spans="1:16" x14ac:dyDescent="0.2">
      <c r="A5567" s="356" t="s">
        <v>12431</v>
      </c>
      <c r="B5567" s="356" t="s">
        <v>23324</v>
      </c>
      <c r="C5567" s="358" t="s">
        <v>13209</v>
      </c>
      <c r="D5567" s="358" t="s">
        <v>13210</v>
      </c>
      <c r="E5567" s="358" t="s">
        <v>23325</v>
      </c>
      <c r="G5567" s="358" t="s">
        <v>12886</v>
      </c>
      <c r="H5567" s="385">
        <v>5.76</v>
      </c>
      <c r="I5567" s="358" t="s">
        <v>12893</v>
      </c>
      <c r="J5567" s="358" t="s">
        <v>12888</v>
      </c>
      <c r="K5567" s="358" t="s">
        <v>13558</v>
      </c>
      <c r="L5567" s="362">
        <v>39770</v>
      </c>
      <c r="N5567" s="362">
        <v>42156</v>
      </c>
      <c r="P5567" s="356" t="s">
        <v>13255</v>
      </c>
    </row>
    <row r="5568" spans="1:16" x14ac:dyDescent="0.2">
      <c r="A5568" s="356" t="s">
        <v>12432</v>
      </c>
      <c r="B5568" s="356" t="s">
        <v>23326</v>
      </c>
      <c r="C5568" s="358" t="s">
        <v>13209</v>
      </c>
      <c r="D5568" s="358" t="s">
        <v>13210</v>
      </c>
      <c r="E5568" s="358" t="s">
        <v>23327</v>
      </c>
      <c r="G5568" s="358" t="s">
        <v>12886</v>
      </c>
      <c r="H5568" s="385">
        <v>30</v>
      </c>
      <c r="I5568" s="358" t="s">
        <v>12893</v>
      </c>
      <c r="J5568" s="358" t="s">
        <v>12888</v>
      </c>
      <c r="K5568" s="358" t="s">
        <v>13558</v>
      </c>
      <c r="L5568" s="362">
        <v>39797</v>
      </c>
      <c r="N5568" s="362">
        <v>42156</v>
      </c>
      <c r="P5568" s="356" t="s">
        <v>13255</v>
      </c>
    </row>
    <row r="5569" spans="1:16" x14ac:dyDescent="0.2">
      <c r="A5569" s="356" t="s">
        <v>12433</v>
      </c>
      <c r="B5569" s="356" t="s">
        <v>23328</v>
      </c>
      <c r="C5569" s="358" t="s">
        <v>13209</v>
      </c>
      <c r="D5569" s="358" t="s">
        <v>13210</v>
      </c>
      <c r="E5569" s="358" t="s">
        <v>23329</v>
      </c>
      <c r="G5569" s="358" t="s">
        <v>12886</v>
      </c>
      <c r="H5569" s="385">
        <v>10.14</v>
      </c>
      <c r="I5569" s="358" t="s">
        <v>12893</v>
      </c>
      <c r="J5569" s="358" t="s">
        <v>12888</v>
      </c>
      <c r="K5569" s="358" t="s">
        <v>13558</v>
      </c>
      <c r="L5569" s="362">
        <v>39805</v>
      </c>
      <c r="N5569" s="362">
        <v>42156</v>
      </c>
      <c r="P5569" s="356" t="s">
        <v>13255</v>
      </c>
    </row>
    <row r="5570" spans="1:16" x14ac:dyDescent="0.2">
      <c r="A5570" s="356" t="s">
        <v>12434</v>
      </c>
      <c r="B5570" s="356" t="s">
        <v>23330</v>
      </c>
      <c r="C5570" s="358" t="s">
        <v>13209</v>
      </c>
      <c r="D5570" s="358" t="s">
        <v>13210</v>
      </c>
      <c r="E5570" s="358" t="s">
        <v>23331</v>
      </c>
      <c r="G5570" s="358" t="s">
        <v>12886</v>
      </c>
      <c r="H5570" s="385">
        <v>5.04</v>
      </c>
      <c r="I5570" s="358" t="s">
        <v>12893</v>
      </c>
      <c r="J5570" s="358" t="s">
        <v>12888</v>
      </c>
      <c r="K5570" s="358" t="s">
        <v>13558</v>
      </c>
      <c r="L5570" s="362">
        <v>39854</v>
      </c>
      <c r="N5570" s="362">
        <v>42156</v>
      </c>
      <c r="P5570" s="356" t="s">
        <v>13255</v>
      </c>
    </row>
    <row r="5571" spans="1:16" x14ac:dyDescent="0.2">
      <c r="A5571" s="356" t="s">
        <v>12435</v>
      </c>
      <c r="B5571" s="356" t="s">
        <v>23332</v>
      </c>
      <c r="C5571" s="358" t="s">
        <v>13209</v>
      </c>
      <c r="D5571" s="358" t="s">
        <v>13210</v>
      </c>
      <c r="E5571" s="358" t="s">
        <v>23333</v>
      </c>
      <c r="G5571" s="358" t="s">
        <v>12886</v>
      </c>
      <c r="H5571" s="385">
        <v>14.04</v>
      </c>
      <c r="I5571" s="358" t="s">
        <v>12893</v>
      </c>
      <c r="J5571" s="358" t="s">
        <v>12888</v>
      </c>
      <c r="K5571" s="358" t="s">
        <v>13558</v>
      </c>
      <c r="L5571" s="362">
        <v>40017</v>
      </c>
      <c r="N5571" s="362">
        <v>42156</v>
      </c>
      <c r="P5571" s="356" t="s">
        <v>13255</v>
      </c>
    </row>
    <row r="5572" spans="1:16" x14ac:dyDescent="0.2">
      <c r="A5572" s="356" t="s">
        <v>12436</v>
      </c>
      <c r="B5572" s="356" t="s">
        <v>23334</v>
      </c>
      <c r="C5572" s="358" t="s">
        <v>13209</v>
      </c>
      <c r="D5572" s="358" t="s">
        <v>13210</v>
      </c>
      <c r="E5572" s="358" t="s">
        <v>23335</v>
      </c>
      <c r="G5572" s="358" t="s">
        <v>12886</v>
      </c>
      <c r="H5572" s="385">
        <v>6.21</v>
      </c>
      <c r="I5572" s="358" t="s">
        <v>12893</v>
      </c>
      <c r="J5572" s="358" t="s">
        <v>12888</v>
      </c>
      <c r="K5572" s="358" t="s">
        <v>13558</v>
      </c>
      <c r="L5572" s="362">
        <v>40081</v>
      </c>
      <c r="N5572" s="362">
        <v>42156</v>
      </c>
      <c r="P5572" s="356" t="s">
        <v>13255</v>
      </c>
    </row>
    <row r="5573" spans="1:16" x14ac:dyDescent="0.2">
      <c r="A5573" s="356" t="s">
        <v>12437</v>
      </c>
      <c r="B5573" s="356" t="s">
        <v>23336</v>
      </c>
      <c r="C5573" s="358" t="s">
        <v>13209</v>
      </c>
      <c r="D5573" s="358" t="s">
        <v>13210</v>
      </c>
      <c r="E5573" s="358" t="s">
        <v>23337</v>
      </c>
      <c r="G5573" s="358" t="s">
        <v>12886</v>
      </c>
      <c r="H5573" s="385">
        <v>13.82</v>
      </c>
      <c r="I5573" s="358" t="s">
        <v>12893</v>
      </c>
      <c r="J5573" s="358" t="s">
        <v>12888</v>
      </c>
      <c r="K5573" s="358" t="s">
        <v>13558</v>
      </c>
      <c r="L5573" s="362">
        <v>40102</v>
      </c>
      <c r="N5573" s="362">
        <v>42156</v>
      </c>
      <c r="P5573" s="356" t="s">
        <v>13255</v>
      </c>
    </row>
    <row r="5574" spans="1:16" x14ac:dyDescent="0.2">
      <c r="A5574" s="356" t="s">
        <v>12438</v>
      </c>
      <c r="B5574" s="356" t="s">
        <v>23338</v>
      </c>
      <c r="C5574" s="358" t="s">
        <v>13209</v>
      </c>
      <c r="D5574" s="358" t="s">
        <v>13210</v>
      </c>
      <c r="E5574" s="358" t="s">
        <v>23339</v>
      </c>
      <c r="G5574" s="358" t="s">
        <v>12886</v>
      </c>
      <c r="H5574" s="385">
        <v>99.9</v>
      </c>
      <c r="I5574" s="358" t="s">
        <v>12887</v>
      </c>
      <c r="J5574" s="358" t="s">
        <v>12888</v>
      </c>
      <c r="K5574" s="358" t="s">
        <v>13558</v>
      </c>
      <c r="L5574" s="362">
        <v>40350</v>
      </c>
      <c r="N5574" s="362">
        <v>42156</v>
      </c>
      <c r="P5574" s="356" t="s">
        <v>13605</v>
      </c>
    </row>
    <row r="5575" spans="1:16" x14ac:dyDescent="0.2">
      <c r="A5575" s="356" t="s">
        <v>12439</v>
      </c>
      <c r="B5575" s="356" t="s">
        <v>23340</v>
      </c>
      <c r="C5575" s="358" t="s">
        <v>13209</v>
      </c>
      <c r="D5575" s="358" t="s">
        <v>13210</v>
      </c>
      <c r="E5575" s="358" t="s">
        <v>23341</v>
      </c>
      <c r="G5575" s="358" t="s">
        <v>12886</v>
      </c>
      <c r="H5575" s="385">
        <v>64.8</v>
      </c>
      <c r="I5575" s="358" t="s">
        <v>12887</v>
      </c>
      <c r="J5575" s="358" t="s">
        <v>12888</v>
      </c>
      <c r="K5575" s="358" t="s">
        <v>13558</v>
      </c>
      <c r="L5575" s="362">
        <v>40350</v>
      </c>
      <c r="N5575" s="362">
        <v>42156</v>
      </c>
      <c r="P5575" s="356" t="s">
        <v>13605</v>
      </c>
    </row>
    <row r="5576" spans="1:16" x14ac:dyDescent="0.2">
      <c r="A5576" s="356" t="s">
        <v>12440</v>
      </c>
      <c r="B5576" s="356" t="s">
        <v>23342</v>
      </c>
      <c r="C5576" s="358" t="s">
        <v>13209</v>
      </c>
      <c r="D5576" s="358" t="s">
        <v>13210</v>
      </c>
      <c r="E5576" s="358" t="s">
        <v>23343</v>
      </c>
      <c r="G5576" s="358" t="s">
        <v>12886</v>
      </c>
      <c r="H5576" s="385">
        <v>12.9</v>
      </c>
      <c r="I5576" s="358" t="s">
        <v>12893</v>
      </c>
      <c r="J5576" s="358" t="s">
        <v>12888</v>
      </c>
      <c r="K5576" s="358" t="s">
        <v>13558</v>
      </c>
      <c r="L5576" s="362">
        <v>40357</v>
      </c>
      <c r="N5576" s="362">
        <v>42156</v>
      </c>
      <c r="P5576" s="356" t="s">
        <v>13255</v>
      </c>
    </row>
    <row r="5577" spans="1:16" x14ac:dyDescent="0.2">
      <c r="A5577" s="356" t="s">
        <v>12441</v>
      </c>
      <c r="B5577" s="356" t="s">
        <v>23344</v>
      </c>
      <c r="C5577" s="358" t="s">
        <v>13209</v>
      </c>
      <c r="D5577" s="358" t="s">
        <v>13210</v>
      </c>
      <c r="E5577" s="358" t="s">
        <v>23327</v>
      </c>
      <c r="G5577" s="358" t="s">
        <v>12886</v>
      </c>
      <c r="H5577" s="385">
        <v>28.5</v>
      </c>
      <c r="I5577" s="358" t="s">
        <v>12893</v>
      </c>
      <c r="J5577" s="358" t="s">
        <v>12888</v>
      </c>
      <c r="K5577" s="358" t="s">
        <v>13558</v>
      </c>
      <c r="L5577" s="362">
        <v>40358</v>
      </c>
      <c r="N5577" s="362">
        <v>42156</v>
      </c>
      <c r="P5577" s="356" t="s">
        <v>13255</v>
      </c>
    </row>
    <row r="5578" spans="1:16" x14ac:dyDescent="0.2">
      <c r="A5578" s="356" t="s">
        <v>12442</v>
      </c>
      <c r="B5578" s="356" t="s">
        <v>23345</v>
      </c>
      <c r="C5578" s="358" t="s">
        <v>13209</v>
      </c>
      <c r="D5578" s="358" t="s">
        <v>13210</v>
      </c>
      <c r="E5578" s="358" t="s">
        <v>23346</v>
      </c>
      <c r="G5578" s="358" t="s">
        <v>12886</v>
      </c>
      <c r="H5578" s="385">
        <v>13.68</v>
      </c>
      <c r="I5578" s="358" t="s">
        <v>12893</v>
      </c>
      <c r="J5578" s="358" t="s">
        <v>12888</v>
      </c>
      <c r="K5578" s="358" t="s">
        <v>13558</v>
      </c>
      <c r="L5578" s="362">
        <v>40448</v>
      </c>
      <c r="N5578" s="362">
        <v>42156</v>
      </c>
      <c r="P5578" s="356" t="s">
        <v>13255</v>
      </c>
    </row>
    <row r="5579" spans="1:16" x14ac:dyDescent="0.2">
      <c r="A5579" s="356" t="s">
        <v>12443</v>
      </c>
      <c r="B5579" s="356" t="s">
        <v>23347</v>
      </c>
      <c r="C5579" s="358" t="s">
        <v>13209</v>
      </c>
      <c r="D5579" s="358" t="s">
        <v>13210</v>
      </c>
      <c r="E5579" s="358" t="s">
        <v>14752</v>
      </c>
      <c r="G5579" s="358" t="s">
        <v>12886</v>
      </c>
      <c r="H5579" s="385">
        <v>73.209999999999994</v>
      </c>
      <c r="I5579" s="358" t="s">
        <v>12887</v>
      </c>
      <c r="J5579" s="358" t="s">
        <v>12888</v>
      </c>
      <c r="K5579" s="358" t="s">
        <v>13558</v>
      </c>
      <c r="L5579" s="362">
        <v>40739</v>
      </c>
      <c r="N5579" s="362">
        <v>42156</v>
      </c>
      <c r="P5579" s="356" t="s">
        <v>13605</v>
      </c>
    </row>
    <row r="5580" spans="1:16" x14ac:dyDescent="0.2">
      <c r="A5580" s="356" t="s">
        <v>12444</v>
      </c>
      <c r="B5580" s="356" t="s">
        <v>23348</v>
      </c>
      <c r="C5580" s="358" t="s">
        <v>13209</v>
      </c>
      <c r="D5580" s="358" t="s">
        <v>13210</v>
      </c>
      <c r="E5580" s="358" t="s">
        <v>14752</v>
      </c>
      <c r="G5580" s="358" t="s">
        <v>12886</v>
      </c>
      <c r="H5580" s="385">
        <v>24.32</v>
      </c>
      <c r="I5580" s="358" t="s">
        <v>12893</v>
      </c>
      <c r="J5580" s="358" t="s">
        <v>12888</v>
      </c>
      <c r="K5580" s="358" t="s">
        <v>13558</v>
      </c>
      <c r="L5580" s="362">
        <v>40765</v>
      </c>
      <c r="N5580" s="362">
        <v>42156</v>
      </c>
      <c r="P5580" s="356" t="s">
        <v>13255</v>
      </c>
    </row>
    <row r="5581" spans="1:16" x14ac:dyDescent="0.2">
      <c r="A5581" s="356" t="s">
        <v>12445</v>
      </c>
      <c r="B5581" s="356" t="s">
        <v>23349</v>
      </c>
      <c r="C5581" s="358" t="s">
        <v>13209</v>
      </c>
      <c r="D5581" s="358" t="s">
        <v>13210</v>
      </c>
      <c r="E5581" s="358" t="s">
        <v>23350</v>
      </c>
      <c r="G5581" s="358" t="s">
        <v>12886</v>
      </c>
      <c r="H5581" s="385">
        <v>10.56</v>
      </c>
      <c r="I5581" s="358" t="s">
        <v>12893</v>
      </c>
      <c r="J5581" s="358" t="s">
        <v>12888</v>
      </c>
      <c r="K5581" s="358" t="s">
        <v>13558</v>
      </c>
      <c r="L5581" s="362">
        <v>40996</v>
      </c>
      <c r="N5581" s="362">
        <v>42156</v>
      </c>
      <c r="P5581" s="356" t="s">
        <v>13605</v>
      </c>
    </row>
    <row r="5582" spans="1:16" x14ac:dyDescent="0.2">
      <c r="A5582" s="356" t="s">
        <v>12446</v>
      </c>
      <c r="B5582" s="356" t="s">
        <v>23351</v>
      </c>
      <c r="C5582" s="358" t="s">
        <v>13209</v>
      </c>
      <c r="D5582" s="358" t="s">
        <v>13210</v>
      </c>
      <c r="E5582" s="358" t="s">
        <v>23352</v>
      </c>
      <c r="G5582" s="358" t="s">
        <v>12886</v>
      </c>
      <c r="H5582" s="385">
        <v>9.36</v>
      </c>
      <c r="I5582" s="358" t="s">
        <v>12893</v>
      </c>
      <c r="J5582" s="358" t="s">
        <v>12888</v>
      </c>
      <c r="K5582" s="358" t="s">
        <v>13558</v>
      </c>
      <c r="L5582" s="362">
        <v>40998</v>
      </c>
      <c r="N5582" s="362">
        <v>42156</v>
      </c>
      <c r="P5582" s="356" t="s">
        <v>14019</v>
      </c>
    </row>
    <row r="5583" spans="1:16" x14ac:dyDescent="0.2">
      <c r="A5583" s="356" t="s">
        <v>12447</v>
      </c>
      <c r="B5583" s="356" t="s">
        <v>23353</v>
      </c>
      <c r="C5583" s="358" t="s">
        <v>13209</v>
      </c>
      <c r="D5583" s="358" t="s">
        <v>13210</v>
      </c>
      <c r="E5583" s="358" t="s">
        <v>23354</v>
      </c>
      <c r="G5583" s="358" t="s">
        <v>12886</v>
      </c>
      <c r="H5583" s="385">
        <v>61.335000000000001</v>
      </c>
      <c r="I5583" s="358" t="s">
        <v>12887</v>
      </c>
      <c r="J5583" s="358" t="s">
        <v>12888</v>
      </c>
      <c r="K5583" s="358" t="s">
        <v>13558</v>
      </c>
      <c r="L5583" s="362">
        <v>40998</v>
      </c>
      <c r="N5583" s="362">
        <v>42156</v>
      </c>
      <c r="P5583" s="356" t="s">
        <v>13605</v>
      </c>
    </row>
    <row r="5584" spans="1:16" x14ac:dyDescent="0.2">
      <c r="A5584" s="356" t="s">
        <v>12448</v>
      </c>
      <c r="B5584" s="356" t="s">
        <v>23355</v>
      </c>
      <c r="C5584" s="358" t="s">
        <v>13209</v>
      </c>
      <c r="D5584" s="358" t="s">
        <v>13210</v>
      </c>
      <c r="E5584" s="358" t="s">
        <v>23356</v>
      </c>
      <c r="G5584" s="358" t="s">
        <v>12886</v>
      </c>
      <c r="H5584" s="385">
        <v>5.39</v>
      </c>
      <c r="I5584" s="358" t="s">
        <v>12893</v>
      </c>
      <c r="J5584" s="358" t="s">
        <v>12888</v>
      </c>
      <c r="K5584" s="358" t="s">
        <v>13558</v>
      </c>
      <c r="L5584" s="362">
        <v>41053</v>
      </c>
      <c r="N5584" s="362">
        <v>42156</v>
      </c>
      <c r="P5584" s="356" t="s">
        <v>14019</v>
      </c>
    </row>
    <row r="5585" spans="1:16" x14ac:dyDescent="0.2">
      <c r="A5585" s="356" t="s">
        <v>12449</v>
      </c>
      <c r="B5585" s="356" t="s">
        <v>23357</v>
      </c>
      <c r="C5585" s="358" t="s">
        <v>13209</v>
      </c>
      <c r="D5585" s="358" t="s">
        <v>13210</v>
      </c>
      <c r="E5585" s="358" t="s">
        <v>23358</v>
      </c>
      <c r="G5585" s="358" t="s">
        <v>12886</v>
      </c>
      <c r="H5585" s="385">
        <v>4.32</v>
      </c>
      <c r="I5585" s="358" t="s">
        <v>12893</v>
      </c>
      <c r="J5585" s="358" t="s">
        <v>12888</v>
      </c>
      <c r="K5585" s="358" t="s">
        <v>13558</v>
      </c>
      <c r="L5585" s="362">
        <v>41199</v>
      </c>
      <c r="N5585" s="362">
        <v>42156</v>
      </c>
      <c r="P5585" s="356" t="s">
        <v>14019</v>
      </c>
    </row>
    <row r="5586" spans="1:16" x14ac:dyDescent="0.2">
      <c r="A5586" s="356" t="s">
        <v>12450</v>
      </c>
      <c r="B5586" s="356" t="s">
        <v>23359</v>
      </c>
      <c r="C5586" s="358" t="s">
        <v>13209</v>
      </c>
      <c r="D5586" s="358" t="s">
        <v>13210</v>
      </c>
      <c r="E5586" s="358" t="s">
        <v>23360</v>
      </c>
      <c r="G5586" s="358" t="s">
        <v>12886</v>
      </c>
      <c r="H5586" s="385">
        <v>5.95</v>
      </c>
      <c r="I5586" s="358" t="s">
        <v>12893</v>
      </c>
      <c r="J5586" s="358" t="s">
        <v>12888</v>
      </c>
      <c r="K5586" s="358" t="s">
        <v>13558</v>
      </c>
      <c r="L5586" s="362">
        <v>41243</v>
      </c>
      <c r="N5586" s="362">
        <v>42156</v>
      </c>
      <c r="P5586" s="356" t="s">
        <v>14019</v>
      </c>
    </row>
    <row r="5587" spans="1:16" x14ac:dyDescent="0.2">
      <c r="A5587" s="356" t="s">
        <v>12451</v>
      </c>
      <c r="B5587" s="356" t="s">
        <v>23361</v>
      </c>
      <c r="C5587" s="358" t="s">
        <v>13209</v>
      </c>
      <c r="D5587" s="358" t="s">
        <v>13210</v>
      </c>
      <c r="E5587" s="358" t="s">
        <v>23362</v>
      </c>
      <c r="G5587" s="358" t="s">
        <v>12886</v>
      </c>
      <c r="H5587" s="385">
        <v>3.8</v>
      </c>
      <c r="I5587" s="358" t="s">
        <v>12893</v>
      </c>
      <c r="J5587" s="358" t="s">
        <v>12888</v>
      </c>
      <c r="K5587" s="358" t="s">
        <v>13558</v>
      </c>
      <c r="L5587" s="362">
        <v>41369</v>
      </c>
      <c r="N5587" s="362">
        <v>42156</v>
      </c>
      <c r="P5587" s="356" t="s">
        <v>14019</v>
      </c>
    </row>
    <row r="5588" spans="1:16" x14ac:dyDescent="0.2">
      <c r="A5588" s="356" t="s">
        <v>12452</v>
      </c>
      <c r="B5588" s="356" t="s">
        <v>23363</v>
      </c>
      <c r="C5588" s="358" t="s">
        <v>13209</v>
      </c>
      <c r="D5588" s="358" t="s">
        <v>13210</v>
      </c>
      <c r="E5588" s="358" t="s">
        <v>23364</v>
      </c>
      <c r="G5588" s="358" t="s">
        <v>12886</v>
      </c>
      <c r="H5588" s="385">
        <v>5.39</v>
      </c>
      <c r="I5588" s="358" t="s">
        <v>12893</v>
      </c>
      <c r="J5588" s="358" t="s">
        <v>12888</v>
      </c>
      <c r="K5588" s="358" t="s">
        <v>13558</v>
      </c>
      <c r="L5588" s="362">
        <v>41540</v>
      </c>
      <c r="N5588" s="362">
        <v>42156</v>
      </c>
      <c r="P5588" s="356" t="s">
        <v>14019</v>
      </c>
    </row>
    <row r="5589" spans="1:16" x14ac:dyDescent="0.2">
      <c r="A5589" s="356" t="s">
        <v>12453</v>
      </c>
      <c r="B5589" s="356" t="s">
        <v>23365</v>
      </c>
      <c r="C5589" s="358" t="s">
        <v>13209</v>
      </c>
      <c r="D5589" s="358" t="s">
        <v>13210</v>
      </c>
      <c r="E5589" s="358" t="s">
        <v>23366</v>
      </c>
      <c r="G5589" s="358" t="s">
        <v>12886</v>
      </c>
      <c r="H5589" s="385">
        <v>40.700000000000003</v>
      </c>
      <c r="I5589" s="358" t="s">
        <v>12887</v>
      </c>
      <c r="J5589" s="358" t="s">
        <v>12888</v>
      </c>
      <c r="K5589" s="358" t="s">
        <v>13558</v>
      </c>
      <c r="L5589" s="362">
        <v>41641</v>
      </c>
      <c r="N5589" s="362">
        <v>42156</v>
      </c>
      <c r="P5589" s="356" t="s">
        <v>13605</v>
      </c>
    </row>
    <row r="5590" spans="1:16" x14ac:dyDescent="0.2">
      <c r="A5590" s="356" t="s">
        <v>12454</v>
      </c>
      <c r="B5590" s="356" t="s">
        <v>23367</v>
      </c>
      <c r="C5590" s="358" t="s">
        <v>13209</v>
      </c>
      <c r="D5590" s="358" t="s">
        <v>13210</v>
      </c>
      <c r="E5590" s="358" t="s">
        <v>23368</v>
      </c>
      <c r="G5590" s="358" t="s">
        <v>12886</v>
      </c>
      <c r="H5590" s="385">
        <v>99.9</v>
      </c>
      <c r="I5590" s="358" t="s">
        <v>12887</v>
      </c>
      <c r="J5590" s="358" t="s">
        <v>12888</v>
      </c>
      <c r="K5590" s="358" t="s">
        <v>13558</v>
      </c>
      <c r="L5590" s="362">
        <v>41641</v>
      </c>
      <c r="N5590" s="362">
        <v>42156</v>
      </c>
      <c r="P5590" s="356" t="s">
        <v>13605</v>
      </c>
    </row>
    <row r="5591" spans="1:16" x14ac:dyDescent="0.2">
      <c r="A5591" s="356" t="s">
        <v>12455</v>
      </c>
      <c r="B5591" s="356" t="s">
        <v>23369</v>
      </c>
      <c r="C5591" s="358" t="s">
        <v>12890</v>
      </c>
      <c r="D5591" s="358" t="s">
        <v>12891</v>
      </c>
      <c r="E5591" s="358" t="s">
        <v>23370</v>
      </c>
      <c r="G5591" s="358" t="s">
        <v>12886</v>
      </c>
      <c r="H5591" s="385">
        <v>35</v>
      </c>
      <c r="I5591" s="358" t="s">
        <v>12893</v>
      </c>
      <c r="J5591" s="358" t="s">
        <v>12888</v>
      </c>
      <c r="K5591" s="358" t="s">
        <v>13558</v>
      </c>
      <c r="L5591" s="362">
        <v>41841</v>
      </c>
      <c r="N5591" s="362">
        <v>41841</v>
      </c>
      <c r="P5591" s="356" t="s">
        <v>13605</v>
      </c>
    </row>
    <row r="5592" spans="1:16" x14ac:dyDescent="0.2">
      <c r="A5592" s="356" t="s">
        <v>12456</v>
      </c>
      <c r="B5592" s="356" t="s">
        <v>23371</v>
      </c>
      <c r="C5592" s="358" t="s">
        <v>12883</v>
      </c>
      <c r="D5592" s="358" t="s">
        <v>12884</v>
      </c>
      <c r="E5592" s="358" t="s">
        <v>16207</v>
      </c>
      <c r="G5592" s="358" t="s">
        <v>12886</v>
      </c>
      <c r="H5592" s="385">
        <v>8.64</v>
      </c>
      <c r="I5592" s="358" t="s">
        <v>12893</v>
      </c>
      <c r="J5592" s="358" t="s">
        <v>12888</v>
      </c>
      <c r="K5592" s="358" t="s">
        <v>13558</v>
      </c>
      <c r="L5592" s="362">
        <v>41957</v>
      </c>
      <c r="N5592" s="362">
        <v>41957</v>
      </c>
      <c r="P5592" s="356" t="s">
        <v>14019</v>
      </c>
    </row>
    <row r="5593" spans="1:16" x14ac:dyDescent="0.2">
      <c r="A5593" s="356" t="s">
        <v>12457</v>
      </c>
      <c r="B5593" s="356" t="s">
        <v>23372</v>
      </c>
      <c r="C5593" s="358" t="s">
        <v>13585</v>
      </c>
      <c r="D5593" s="358" t="s">
        <v>12910</v>
      </c>
      <c r="E5593" s="358" t="s">
        <v>23373</v>
      </c>
      <c r="G5593" s="358" t="s">
        <v>12886</v>
      </c>
      <c r="H5593" s="385">
        <v>5</v>
      </c>
      <c r="I5593" s="358" t="s">
        <v>12893</v>
      </c>
      <c r="J5593" s="358" t="s">
        <v>12888</v>
      </c>
      <c r="K5593" s="358" t="s">
        <v>13558</v>
      </c>
      <c r="L5593" s="362">
        <v>41936</v>
      </c>
      <c r="N5593" s="362">
        <v>41936</v>
      </c>
      <c r="P5593" s="356" t="s">
        <v>14019</v>
      </c>
    </row>
    <row r="5594" spans="1:16" x14ac:dyDescent="0.2">
      <c r="A5594" s="356" t="s">
        <v>12458</v>
      </c>
      <c r="B5594" s="356" t="s">
        <v>23374</v>
      </c>
      <c r="C5594" s="358" t="s">
        <v>13240</v>
      </c>
      <c r="D5594" s="358" t="s">
        <v>12997</v>
      </c>
      <c r="E5594" s="358" t="s">
        <v>23375</v>
      </c>
      <c r="G5594" s="358" t="s">
        <v>12886</v>
      </c>
      <c r="H5594" s="385">
        <v>3.87</v>
      </c>
      <c r="I5594" s="358" t="s">
        <v>12893</v>
      </c>
      <c r="J5594" s="358" t="s">
        <v>12888</v>
      </c>
      <c r="K5594" s="358" t="s">
        <v>13558</v>
      </c>
      <c r="L5594" s="362">
        <v>41676</v>
      </c>
      <c r="N5594" s="362">
        <v>41676</v>
      </c>
      <c r="P5594" s="356" t="s">
        <v>14019</v>
      </c>
    </row>
    <row r="5595" spans="1:16" x14ac:dyDescent="0.2">
      <c r="A5595" s="356" t="s">
        <v>12459</v>
      </c>
      <c r="B5595" s="356" t="s">
        <v>23294</v>
      </c>
      <c r="C5595" s="358" t="s">
        <v>12883</v>
      </c>
      <c r="D5595" s="358" t="s">
        <v>12884</v>
      </c>
      <c r="E5595" s="358" t="s">
        <v>13163</v>
      </c>
      <c r="G5595" s="358" t="s">
        <v>12886</v>
      </c>
      <c r="H5595" s="385">
        <v>706.86</v>
      </c>
      <c r="I5595" s="358" t="s">
        <v>12887</v>
      </c>
      <c r="J5595" s="358" t="s">
        <v>12908</v>
      </c>
      <c r="K5595" s="358" t="s">
        <v>13558</v>
      </c>
      <c r="L5595" s="362">
        <v>41851</v>
      </c>
      <c r="N5595" s="362">
        <v>41851</v>
      </c>
      <c r="P5595" s="356" t="s">
        <v>13318</v>
      </c>
    </row>
    <row r="5596" spans="1:16" x14ac:dyDescent="0.2">
      <c r="A5596" s="356" t="s">
        <v>12460</v>
      </c>
      <c r="B5596" s="356" t="s">
        <v>23376</v>
      </c>
      <c r="C5596" s="358" t="s">
        <v>18368</v>
      </c>
      <c r="D5596" s="358" t="s">
        <v>12910</v>
      </c>
      <c r="E5596" s="358" t="s">
        <v>15722</v>
      </c>
      <c r="G5596" s="358" t="s">
        <v>12886</v>
      </c>
      <c r="H5596" s="385">
        <v>9.75</v>
      </c>
      <c r="I5596" s="358" t="s">
        <v>12893</v>
      </c>
      <c r="J5596" s="358" t="s">
        <v>12888</v>
      </c>
      <c r="K5596" s="358" t="s">
        <v>13558</v>
      </c>
      <c r="L5596" s="362">
        <v>41738</v>
      </c>
      <c r="N5596" s="362">
        <v>41738</v>
      </c>
      <c r="P5596" s="356" t="s">
        <v>14019</v>
      </c>
    </row>
    <row r="5597" spans="1:16" x14ac:dyDescent="0.2">
      <c r="A5597" s="356" t="s">
        <v>12461</v>
      </c>
      <c r="B5597" s="356" t="s">
        <v>23377</v>
      </c>
      <c r="C5597" s="358" t="s">
        <v>13007</v>
      </c>
      <c r="D5597" s="358" t="s">
        <v>12976</v>
      </c>
      <c r="E5597" s="358" t="s">
        <v>20967</v>
      </c>
      <c r="G5597" s="358" t="s">
        <v>12886</v>
      </c>
      <c r="H5597" s="385">
        <v>8.3000000000000007</v>
      </c>
      <c r="I5597" s="358" t="s">
        <v>12893</v>
      </c>
      <c r="J5597" s="358" t="s">
        <v>12888</v>
      </c>
      <c r="K5597" s="358" t="s">
        <v>13558</v>
      </c>
      <c r="L5597" s="362">
        <v>41901</v>
      </c>
      <c r="N5597" s="362">
        <v>41901</v>
      </c>
      <c r="P5597" s="356" t="s">
        <v>14019</v>
      </c>
    </row>
    <row r="5598" spans="1:16" x14ac:dyDescent="0.2">
      <c r="A5598" s="356" t="s">
        <v>12462</v>
      </c>
      <c r="B5598" s="356" t="s">
        <v>23378</v>
      </c>
      <c r="C5598" s="358" t="s">
        <v>15229</v>
      </c>
      <c r="D5598" s="358" t="s">
        <v>12984</v>
      </c>
      <c r="E5598" s="358" t="s">
        <v>23379</v>
      </c>
      <c r="G5598" s="358" t="s">
        <v>12886</v>
      </c>
      <c r="H5598" s="385">
        <v>12</v>
      </c>
      <c r="I5598" s="358" t="s">
        <v>12893</v>
      </c>
      <c r="J5598" s="358" t="s">
        <v>12888</v>
      </c>
      <c r="K5598" s="358" t="s">
        <v>13558</v>
      </c>
      <c r="L5598" s="362">
        <v>41578</v>
      </c>
      <c r="N5598" s="362">
        <v>41578</v>
      </c>
      <c r="P5598" s="356" t="s">
        <v>13605</v>
      </c>
    </row>
    <row r="5599" spans="1:16" x14ac:dyDescent="0.2">
      <c r="A5599" s="356" t="s">
        <v>12463</v>
      </c>
      <c r="B5599" s="356" t="s">
        <v>23380</v>
      </c>
      <c r="C5599" s="358" t="s">
        <v>12905</v>
      </c>
      <c r="D5599" s="358" t="s">
        <v>12951</v>
      </c>
      <c r="E5599" s="358" t="s">
        <v>23381</v>
      </c>
      <c r="G5599" s="358" t="s">
        <v>12886</v>
      </c>
      <c r="H5599" s="385">
        <v>7.65</v>
      </c>
      <c r="I5599" s="358" t="s">
        <v>12893</v>
      </c>
      <c r="J5599" s="358" t="s">
        <v>12888</v>
      </c>
      <c r="K5599" s="358" t="s">
        <v>13558</v>
      </c>
      <c r="L5599" s="362">
        <v>41865</v>
      </c>
      <c r="N5599" s="362">
        <v>41865</v>
      </c>
      <c r="P5599" s="356" t="s">
        <v>14019</v>
      </c>
    </row>
    <row r="5600" spans="1:16" x14ac:dyDescent="0.2">
      <c r="A5600" s="356" t="s">
        <v>12464</v>
      </c>
      <c r="B5600" s="356" t="s">
        <v>23382</v>
      </c>
      <c r="C5600" s="358" t="s">
        <v>12883</v>
      </c>
      <c r="D5600" s="358" t="s">
        <v>12884</v>
      </c>
      <c r="E5600" s="358" t="s">
        <v>23383</v>
      </c>
      <c r="G5600" s="358" t="s">
        <v>12886</v>
      </c>
      <c r="H5600" s="385">
        <v>9.7200000000000006</v>
      </c>
      <c r="I5600" s="358" t="s">
        <v>12893</v>
      </c>
      <c r="J5600" s="358" t="s">
        <v>12888</v>
      </c>
      <c r="K5600" s="358" t="s">
        <v>13558</v>
      </c>
      <c r="L5600" s="362">
        <v>41969</v>
      </c>
      <c r="N5600" s="362">
        <v>41969</v>
      </c>
      <c r="P5600" s="356" t="s">
        <v>14019</v>
      </c>
    </row>
    <row r="5601" spans="1:16" x14ac:dyDescent="0.2">
      <c r="A5601" s="356" t="s">
        <v>12465</v>
      </c>
      <c r="B5601" s="356" t="s">
        <v>23384</v>
      </c>
      <c r="C5601" s="358" t="s">
        <v>12965</v>
      </c>
      <c r="D5601" s="358" t="s">
        <v>12966</v>
      </c>
      <c r="E5601" s="358" t="s">
        <v>23385</v>
      </c>
      <c r="G5601" s="358" t="s">
        <v>12886</v>
      </c>
      <c r="H5601" s="385">
        <v>7.3949999999999996</v>
      </c>
      <c r="I5601" s="358" t="s">
        <v>12893</v>
      </c>
      <c r="J5601" s="358" t="s">
        <v>12888</v>
      </c>
      <c r="K5601" s="358" t="s">
        <v>13558</v>
      </c>
      <c r="L5601" s="362">
        <v>41964</v>
      </c>
      <c r="N5601" s="362">
        <v>41964</v>
      </c>
      <c r="P5601" s="356" t="s">
        <v>14019</v>
      </c>
    </row>
    <row r="5602" spans="1:16" x14ac:dyDescent="0.2">
      <c r="A5602" s="356" t="s">
        <v>12466</v>
      </c>
      <c r="B5602" s="356" t="s">
        <v>23386</v>
      </c>
      <c r="C5602" s="358" t="s">
        <v>12965</v>
      </c>
      <c r="D5602" s="358" t="s">
        <v>12966</v>
      </c>
      <c r="E5602" s="358" t="s">
        <v>18503</v>
      </c>
      <c r="G5602" s="358" t="s">
        <v>12886</v>
      </c>
      <c r="H5602" s="385">
        <v>5.0999999999999996</v>
      </c>
      <c r="I5602" s="358" t="s">
        <v>12893</v>
      </c>
      <c r="J5602" s="358" t="s">
        <v>12888</v>
      </c>
      <c r="K5602" s="358" t="s">
        <v>13558</v>
      </c>
      <c r="L5602" s="362">
        <v>41962</v>
      </c>
      <c r="N5602" s="362">
        <v>41962</v>
      </c>
      <c r="P5602" s="356" t="s">
        <v>14019</v>
      </c>
    </row>
    <row r="5603" spans="1:16" x14ac:dyDescent="0.2">
      <c r="A5603" s="356" t="s">
        <v>12467</v>
      </c>
      <c r="B5603" s="356" t="s">
        <v>23387</v>
      </c>
      <c r="C5603" s="358" t="s">
        <v>18368</v>
      </c>
      <c r="D5603" s="358" t="s">
        <v>12910</v>
      </c>
      <c r="E5603" s="358" t="s">
        <v>23388</v>
      </c>
      <c r="G5603" s="358" t="s">
        <v>12886</v>
      </c>
      <c r="H5603" s="385">
        <v>9.8800000000000008</v>
      </c>
      <c r="I5603" s="358" t="s">
        <v>12893</v>
      </c>
      <c r="J5603" s="358" t="s">
        <v>12888</v>
      </c>
      <c r="K5603" s="358" t="s">
        <v>13558</v>
      </c>
      <c r="L5603" s="362">
        <v>41790</v>
      </c>
      <c r="N5603" s="362">
        <v>41790</v>
      </c>
      <c r="P5603" s="356" t="s">
        <v>14019</v>
      </c>
    </row>
    <row r="5604" spans="1:16" x14ac:dyDescent="0.2">
      <c r="A5604" s="356" t="s">
        <v>12468</v>
      </c>
      <c r="B5604" s="356" t="s">
        <v>23389</v>
      </c>
      <c r="C5604" s="358" t="s">
        <v>12941</v>
      </c>
      <c r="D5604" s="358" t="s">
        <v>12942</v>
      </c>
      <c r="E5604" s="358" t="s">
        <v>23390</v>
      </c>
      <c r="G5604" s="358" t="s">
        <v>12886</v>
      </c>
      <c r="H5604" s="385">
        <v>6.88</v>
      </c>
      <c r="I5604" s="358" t="s">
        <v>12893</v>
      </c>
      <c r="J5604" s="358" t="s">
        <v>12888</v>
      </c>
      <c r="K5604" s="358" t="s">
        <v>13558</v>
      </c>
      <c r="L5604" s="362">
        <v>41956</v>
      </c>
      <c r="N5604" s="362">
        <v>41956</v>
      </c>
      <c r="P5604" s="356" t="s">
        <v>14019</v>
      </c>
    </row>
    <row r="5605" spans="1:16" x14ac:dyDescent="0.2">
      <c r="A5605" s="356" t="s">
        <v>12469</v>
      </c>
      <c r="B5605" s="356" t="s">
        <v>23391</v>
      </c>
      <c r="C5605" s="358" t="s">
        <v>13277</v>
      </c>
      <c r="D5605" s="358" t="s">
        <v>13130</v>
      </c>
      <c r="E5605" s="358" t="s">
        <v>23392</v>
      </c>
      <c r="G5605" s="358" t="s">
        <v>12886</v>
      </c>
      <c r="H5605" s="385">
        <v>9.2799999999999994</v>
      </c>
      <c r="I5605" s="358" t="s">
        <v>12893</v>
      </c>
      <c r="J5605" s="358" t="s">
        <v>12888</v>
      </c>
      <c r="K5605" s="358" t="s">
        <v>13558</v>
      </c>
      <c r="L5605" s="362">
        <v>41943</v>
      </c>
      <c r="N5605" s="362">
        <v>41943</v>
      </c>
      <c r="P5605" s="356" t="s">
        <v>14019</v>
      </c>
    </row>
    <row r="5606" spans="1:16" x14ac:dyDescent="0.2">
      <c r="A5606" s="356" t="s">
        <v>12470</v>
      </c>
      <c r="B5606" s="356" t="s">
        <v>23393</v>
      </c>
      <c r="C5606" s="358" t="s">
        <v>12905</v>
      </c>
      <c r="D5606" s="358" t="s">
        <v>12951</v>
      </c>
      <c r="E5606" s="358" t="s">
        <v>23394</v>
      </c>
      <c r="G5606" s="358" t="s">
        <v>12886</v>
      </c>
      <c r="H5606" s="385">
        <v>8.5</v>
      </c>
      <c r="I5606" s="358" t="s">
        <v>12893</v>
      </c>
      <c r="J5606" s="358" t="s">
        <v>12888</v>
      </c>
      <c r="K5606" s="358" t="s">
        <v>13558</v>
      </c>
      <c r="L5606" s="362">
        <v>41851</v>
      </c>
      <c r="N5606" s="362">
        <v>41851</v>
      </c>
      <c r="P5606" s="356" t="s">
        <v>14019</v>
      </c>
    </row>
    <row r="5607" spans="1:16" x14ac:dyDescent="0.2">
      <c r="A5607" s="356" t="s">
        <v>12471</v>
      </c>
      <c r="B5607" s="356" t="s">
        <v>23395</v>
      </c>
      <c r="C5607" s="358" t="s">
        <v>14389</v>
      </c>
      <c r="D5607" s="358" t="s">
        <v>13130</v>
      </c>
      <c r="E5607" s="358" t="s">
        <v>23396</v>
      </c>
      <c r="G5607" s="358" t="s">
        <v>12886</v>
      </c>
      <c r="H5607" s="385">
        <v>5.67</v>
      </c>
      <c r="I5607" s="358" t="s">
        <v>12893</v>
      </c>
      <c r="J5607" s="358" t="s">
        <v>12888</v>
      </c>
      <c r="K5607" s="358" t="s">
        <v>13558</v>
      </c>
      <c r="L5607" s="362">
        <v>41959</v>
      </c>
      <c r="N5607" s="362">
        <v>41959</v>
      </c>
      <c r="P5607" s="356" t="s">
        <v>14019</v>
      </c>
    </row>
    <row r="5608" spans="1:16" x14ac:dyDescent="0.2">
      <c r="A5608" s="356" t="s">
        <v>12472</v>
      </c>
      <c r="B5608" s="356" t="s">
        <v>23397</v>
      </c>
      <c r="C5608" s="358" t="s">
        <v>13378</v>
      </c>
      <c r="D5608" s="358" t="s">
        <v>13379</v>
      </c>
      <c r="E5608" s="358" t="s">
        <v>23398</v>
      </c>
      <c r="G5608" s="358" t="s">
        <v>12886</v>
      </c>
      <c r="H5608" s="385">
        <v>8</v>
      </c>
      <c r="I5608" s="358" t="s">
        <v>12893</v>
      </c>
      <c r="J5608" s="358" t="s">
        <v>12888</v>
      </c>
      <c r="K5608" s="358" t="s">
        <v>13558</v>
      </c>
      <c r="L5608" s="362">
        <v>41972</v>
      </c>
      <c r="N5608" s="362">
        <v>41972</v>
      </c>
      <c r="P5608" s="356" t="s">
        <v>13605</v>
      </c>
    </row>
    <row r="5609" spans="1:16" x14ac:dyDescent="0.2">
      <c r="A5609" s="356" t="s">
        <v>12473</v>
      </c>
      <c r="B5609" s="356" t="s">
        <v>23399</v>
      </c>
      <c r="C5609" s="358" t="s">
        <v>12905</v>
      </c>
      <c r="D5609" s="358" t="s">
        <v>12945</v>
      </c>
      <c r="E5609" s="358" t="s">
        <v>18249</v>
      </c>
      <c r="G5609" s="358" t="s">
        <v>12886</v>
      </c>
      <c r="H5609" s="385">
        <v>2.6</v>
      </c>
      <c r="I5609" s="358" t="s">
        <v>12893</v>
      </c>
      <c r="J5609" s="358" t="s">
        <v>12888</v>
      </c>
      <c r="K5609" s="358" t="s">
        <v>13558</v>
      </c>
      <c r="L5609" s="362">
        <v>41937</v>
      </c>
      <c r="N5609" s="362">
        <v>41937</v>
      </c>
      <c r="P5609" s="356" t="s">
        <v>14019</v>
      </c>
    </row>
    <row r="5610" spans="1:16" x14ac:dyDescent="0.2">
      <c r="A5610" s="356" t="s">
        <v>12474</v>
      </c>
      <c r="B5610" s="356" t="s">
        <v>23400</v>
      </c>
      <c r="C5610" s="358" t="s">
        <v>12991</v>
      </c>
      <c r="D5610" s="358" t="s">
        <v>12992</v>
      </c>
      <c r="E5610" s="358" t="s">
        <v>23401</v>
      </c>
      <c r="G5610" s="358" t="s">
        <v>12886</v>
      </c>
      <c r="H5610" s="385">
        <v>9.36</v>
      </c>
      <c r="I5610" s="358" t="s">
        <v>12893</v>
      </c>
      <c r="J5610" s="358" t="s">
        <v>12888</v>
      </c>
      <c r="K5610" s="358" t="s">
        <v>13558</v>
      </c>
      <c r="L5610" s="362">
        <v>41971</v>
      </c>
      <c r="N5610" s="362">
        <v>41971</v>
      </c>
      <c r="P5610" s="356" t="s">
        <v>14019</v>
      </c>
    </row>
    <row r="5611" spans="1:16" x14ac:dyDescent="0.2">
      <c r="A5611" s="356" t="s">
        <v>12475</v>
      </c>
      <c r="B5611" s="356" t="s">
        <v>23402</v>
      </c>
      <c r="C5611" s="358" t="s">
        <v>12965</v>
      </c>
      <c r="D5611" s="358" t="s">
        <v>12966</v>
      </c>
      <c r="E5611" s="358" t="s">
        <v>23403</v>
      </c>
      <c r="G5611" s="358" t="s">
        <v>12886</v>
      </c>
      <c r="H5611" s="385">
        <v>7.14</v>
      </c>
      <c r="I5611" s="358" t="s">
        <v>12893</v>
      </c>
      <c r="J5611" s="358" t="s">
        <v>12888</v>
      </c>
      <c r="K5611" s="358" t="s">
        <v>13558</v>
      </c>
      <c r="L5611" s="362">
        <v>41964</v>
      </c>
      <c r="N5611" s="362">
        <v>41964</v>
      </c>
      <c r="P5611" s="356" t="s">
        <v>14019</v>
      </c>
    </row>
    <row r="5612" spans="1:16" x14ac:dyDescent="0.2">
      <c r="A5612" s="356" t="s">
        <v>12476</v>
      </c>
      <c r="B5612" s="356" t="s">
        <v>23404</v>
      </c>
      <c r="C5612" s="358" t="s">
        <v>12905</v>
      </c>
      <c r="D5612" s="358" t="s">
        <v>12987</v>
      </c>
      <c r="E5612" s="358" t="s">
        <v>23405</v>
      </c>
      <c r="G5612" s="358" t="s">
        <v>12886</v>
      </c>
      <c r="H5612" s="385">
        <v>9.5</v>
      </c>
      <c r="I5612" s="358" t="s">
        <v>12893</v>
      </c>
      <c r="J5612" s="358" t="s">
        <v>12888</v>
      </c>
      <c r="K5612" s="358" t="s">
        <v>13558</v>
      </c>
      <c r="L5612" s="362">
        <v>41919</v>
      </c>
      <c r="N5612" s="362">
        <v>41919</v>
      </c>
      <c r="P5612" s="356" t="s">
        <v>14019</v>
      </c>
    </row>
    <row r="5613" spans="1:16" x14ac:dyDescent="0.2">
      <c r="A5613" s="356" t="s">
        <v>12477</v>
      </c>
      <c r="B5613" s="356" t="s">
        <v>23406</v>
      </c>
      <c r="C5613" s="358" t="s">
        <v>13585</v>
      </c>
      <c r="D5613" s="358" t="s">
        <v>12910</v>
      </c>
      <c r="E5613" s="358" t="s">
        <v>23407</v>
      </c>
      <c r="G5613" s="358" t="s">
        <v>12886</v>
      </c>
      <c r="H5613" s="385">
        <v>4.1399999999999997</v>
      </c>
      <c r="I5613" s="358" t="s">
        <v>12893</v>
      </c>
      <c r="J5613" s="358" t="s">
        <v>12888</v>
      </c>
      <c r="K5613" s="358" t="s">
        <v>13558</v>
      </c>
      <c r="L5613" s="362">
        <v>41965</v>
      </c>
      <c r="N5613" s="362">
        <v>41965</v>
      </c>
      <c r="P5613" s="356" t="s">
        <v>14019</v>
      </c>
    </row>
    <row r="5614" spans="1:16" x14ac:dyDescent="0.2">
      <c r="A5614" s="356" t="s">
        <v>12478</v>
      </c>
      <c r="B5614" s="356" t="s">
        <v>23408</v>
      </c>
      <c r="C5614" s="358" t="s">
        <v>13378</v>
      </c>
      <c r="D5614" s="358" t="s">
        <v>13379</v>
      </c>
      <c r="E5614" s="358" t="s">
        <v>23409</v>
      </c>
      <c r="G5614" s="358" t="s">
        <v>12886</v>
      </c>
      <c r="H5614" s="385">
        <v>4.5</v>
      </c>
      <c r="I5614" s="358" t="s">
        <v>12893</v>
      </c>
      <c r="J5614" s="358" t="s">
        <v>12888</v>
      </c>
      <c r="K5614" s="358" t="s">
        <v>13558</v>
      </c>
      <c r="L5614" s="362">
        <v>42017</v>
      </c>
      <c r="N5614" s="362">
        <v>42017</v>
      </c>
      <c r="P5614" s="356" t="s">
        <v>13605</v>
      </c>
    </row>
    <row r="5615" spans="1:16" x14ac:dyDescent="0.2">
      <c r="A5615" s="356" t="s">
        <v>12479</v>
      </c>
      <c r="B5615" s="356" t="s">
        <v>23410</v>
      </c>
      <c r="C5615" s="358" t="s">
        <v>13044</v>
      </c>
      <c r="D5615" s="358" t="s">
        <v>13045</v>
      </c>
      <c r="E5615" s="358" t="s">
        <v>23411</v>
      </c>
      <c r="G5615" s="358" t="s">
        <v>12886</v>
      </c>
      <c r="H5615" s="385">
        <v>4.95</v>
      </c>
      <c r="I5615" s="358" t="s">
        <v>12893</v>
      </c>
      <c r="J5615" s="358" t="s">
        <v>12888</v>
      </c>
      <c r="K5615" s="358" t="s">
        <v>13558</v>
      </c>
      <c r="L5615" s="362">
        <v>42011</v>
      </c>
      <c r="N5615" s="362">
        <v>42011</v>
      </c>
      <c r="P5615" s="356" t="s">
        <v>14019</v>
      </c>
    </row>
    <row r="5616" spans="1:16" x14ac:dyDescent="0.2">
      <c r="A5616" s="356" t="s">
        <v>12480</v>
      </c>
      <c r="B5616" s="356" t="s">
        <v>23412</v>
      </c>
      <c r="C5616" s="358" t="s">
        <v>12905</v>
      </c>
      <c r="D5616" s="358" t="s">
        <v>12987</v>
      </c>
      <c r="E5616" s="358" t="s">
        <v>23413</v>
      </c>
      <c r="G5616" s="358" t="s">
        <v>12886</v>
      </c>
      <c r="H5616" s="385">
        <v>10</v>
      </c>
      <c r="I5616" s="358" t="s">
        <v>12893</v>
      </c>
      <c r="J5616" s="358" t="s">
        <v>12888</v>
      </c>
      <c r="K5616" s="358" t="s">
        <v>13558</v>
      </c>
      <c r="L5616" s="362">
        <v>42012</v>
      </c>
      <c r="N5616" s="362">
        <v>42012</v>
      </c>
      <c r="P5616" s="356" t="s">
        <v>14019</v>
      </c>
    </row>
    <row r="5617" spans="1:16" x14ac:dyDescent="0.2">
      <c r="A5617" s="356" t="s">
        <v>12481</v>
      </c>
      <c r="B5617" s="356" t="s">
        <v>23414</v>
      </c>
      <c r="C5617" s="358" t="s">
        <v>12905</v>
      </c>
      <c r="D5617" s="358" t="s">
        <v>12987</v>
      </c>
      <c r="E5617" s="358" t="s">
        <v>23415</v>
      </c>
      <c r="G5617" s="358" t="s">
        <v>12886</v>
      </c>
      <c r="H5617" s="385">
        <v>8.82</v>
      </c>
      <c r="I5617" s="358" t="s">
        <v>12893</v>
      </c>
      <c r="J5617" s="358" t="s">
        <v>12888</v>
      </c>
      <c r="K5617" s="358" t="s">
        <v>13558</v>
      </c>
      <c r="L5617" s="362">
        <v>41607</v>
      </c>
      <c r="N5617" s="362">
        <v>41607</v>
      </c>
      <c r="P5617" s="356" t="s">
        <v>14019</v>
      </c>
    </row>
    <row r="5618" spans="1:16" x14ac:dyDescent="0.2">
      <c r="A5618" s="356" t="s">
        <v>12482</v>
      </c>
      <c r="B5618" s="356" t="s">
        <v>23416</v>
      </c>
      <c r="C5618" s="358" t="s">
        <v>12955</v>
      </c>
      <c r="D5618" s="358" t="s">
        <v>12895</v>
      </c>
      <c r="E5618" s="358" t="s">
        <v>23417</v>
      </c>
      <c r="G5618" s="358" t="s">
        <v>12886</v>
      </c>
      <c r="H5618" s="385">
        <v>10</v>
      </c>
      <c r="I5618" s="358" t="s">
        <v>12893</v>
      </c>
      <c r="J5618" s="358" t="s">
        <v>12888</v>
      </c>
      <c r="K5618" s="358" t="s">
        <v>13558</v>
      </c>
      <c r="L5618" s="362">
        <v>41972</v>
      </c>
      <c r="N5618" s="362">
        <v>41972</v>
      </c>
      <c r="P5618" s="356" t="s">
        <v>14019</v>
      </c>
    </row>
    <row r="5619" spans="1:16" x14ac:dyDescent="0.2">
      <c r="A5619" s="356" t="s">
        <v>12483</v>
      </c>
      <c r="B5619" s="356" t="s">
        <v>23418</v>
      </c>
      <c r="C5619" s="358" t="s">
        <v>12890</v>
      </c>
      <c r="D5619" s="358" t="s">
        <v>12891</v>
      </c>
      <c r="E5619" s="358" t="s">
        <v>23419</v>
      </c>
      <c r="G5619" s="358" t="s">
        <v>12886</v>
      </c>
      <c r="H5619" s="385">
        <v>6</v>
      </c>
      <c r="I5619" s="358" t="s">
        <v>12893</v>
      </c>
      <c r="J5619" s="358" t="s">
        <v>12888</v>
      </c>
      <c r="K5619" s="358" t="s">
        <v>13558</v>
      </c>
      <c r="L5619" s="362">
        <v>41974</v>
      </c>
      <c r="N5619" s="362">
        <v>41974</v>
      </c>
      <c r="P5619" s="356" t="s">
        <v>14019</v>
      </c>
    </row>
    <row r="5620" spans="1:16" x14ac:dyDescent="0.2">
      <c r="A5620" s="356" t="s">
        <v>12484</v>
      </c>
      <c r="B5620" s="356" t="s">
        <v>23420</v>
      </c>
      <c r="C5620" s="358" t="s">
        <v>12933</v>
      </c>
      <c r="D5620" s="358" t="s">
        <v>12934</v>
      </c>
      <c r="E5620" s="358" t="s">
        <v>23421</v>
      </c>
      <c r="G5620" s="358" t="s">
        <v>12886</v>
      </c>
      <c r="H5620" s="385">
        <v>6.1</v>
      </c>
      <c r="I5620" s="358" t="s">
        <v>12893</v>
      </c>
      <c r="J5620" s="358" t="s">
        <v>12888</v>
      </c>
      <c r="K5620" s="358" t="s">
        <v>13558</v>
      </c>
      <c r="L5620" s="362">
        <v>41950</v>
      </c>
      <c r="N5620" s="362">
        <v>41950</v>
      </c>
      <c r="P5620" s="356" t="s">
        <v>14019</v>
      </c>
    </row>
    <row r="5621" spans="1:16" x14ac:dyDescent="0.2">
      <c r="A5621" s="356" t="s">
        <v>12485</v>
      </c>
      <c r="B5621" s="356" t="s">
        <v>23422</v>
      </c>
      <c r="C5621" s="358" t="s">
        <v>13014</v>
      </c>
      <c r="D5621" s="358" t="s">
        <v>13015</v>
      </c>
      <c r="E5621" s="358" t="s">
        <v>23423</v>
      </c>
      <c r="G5621" s="358" t="s">
        <v>12886</v>
      </c>
      <c r="H5621" s="385">
        <v>5.75</v>
      </c>
      <c r="I5621" s="358" t="s">
        <v>12893</v>
      </c>
      <c r="J5621" s="358" t="s">
        <v>12888</v>
      </c>
      <c r="K5621" s="358" t="s">
        <v>13558</v>
      </c>
      <c r="L5621" s="362">
        <v>41957</v>
      </c>
      <c r="N5621" s="362">
        <v>41957</v>
      </c>
      <c r="P5621" s="356" t="s">
        <v>14019</v>
      </c>
    </row>
    <row r="5622" spans="1:16" x14ac:dyDescent="0.2">
      <c r="A5622" s="356" t="s">
        <v>12486</v>
      </c>
      <c r="B5622" s="356" t="s">
        <v>23424</v>
      </c>
      <c r="C5622" s="358" t="s">
        <v>13136</v>
      </c>
      <c r="D5622" s="358" t="s">
        <v>12884</v>
      </c>
      <c r="E5622" s="358" t="s">
        <v>16652</v>
      </c>
      <c r="G5622" s="358" t="s">
        <v>12886</v>
      </c>
      <c r="H5622" s="385">
        <v>8.3699999999999992</v>
      </c>
      <c r="I5622" s="358" t="s">
        <v>12893</v>
      </c>
      <c r="J5622" s="358" t="s">
        <v>12888</v>
      </c>
      <c r="K5622" s="358" t="s">
        <v>13558</v>
      </c>
      <c r="L5622" s="362">
        <v>42026</v>
      </c>
      <c r="N5622" s="362">
        <v>42026</v>
      </c>
      <c r="P5622" s="356" t="s">
        <v>14019</v>
      </c>
    </row>
    <row r="5623" spans="1:16" x14ac:dyDescent="0.2">
      <c r="A5623" s="356" t="s">
        <v>12487</v>
      </c>
      <c r="B5623" s="356" t="s">
        <v>23425</v>
      </c>
      <c r="C5623" s="358" t="s">
        <v>13176</v>
      </c>
      <c r="D5623" s="358" t="s">
        <v>13177</v>
      </c>
      <c r="E5623" s="358" t="s">
        <v>23426</v>
      </c>
      <c r="G5623" s="358" t="s">
        <v>12886</v>
      </c>
      <c r="H5623" s="385">
        <v>7.56</v>
      </c>
      <c r="I5623" s="358" t="s">
        <v>12893</v>
      </c>
      <c r="J5623" s="358" t="s">
        <v>12888</v>
      </c>
      <c r="K5623" s="358" t="s">
        <v>13558</v>
      </c>
      <c r="L5623" s="362">
        <v>41942</v>
      </c>
      <c r="N5623" s="362">
        <v>41942</v>
      </c>
      <c r="P5623" s="356" t="s">
        <v>14019</v>
      </c>
    </row>
    <row r="5624" spans="1:16" x14ac:dyDescent="0.2">
      <c r="A5624" s="356" t="s">
        <v>12488</v>
      </c>
      <c r="B5624" s="356" t="s">
        <v>23427</v>
      </c>
      <c r="C5624" s="358" t="s">
        <v>12972</v>
      </c>
      <c r="D5624" s="358" t="s">
        <v>12973</v>
      </c>
      <c r="E5624" s="358" t="s">
        <v>16067</v>
      </c>
      <c r="G5624" s="358" t="s">
        <v>12886</v>
      </c>
      <c r="H5624" s="385">
        <v>5.98</v>
      </c>
      <c r="I5624" s="358" t="s">
        <v>12893</v>
      </c>
      <c r="J5624" s="358" t="s">
        <v>12888</v>
      </c>
      <c r="K5624" s="358" t="s">
        <v>13558</v>
      </c>
      <c r="L5624" s="362">
        <v>42011</v>
      </c>
      <c r="N5624" s="362">
        <v>42011</v>
      </c>
      <c r="P5624" s="356" t="s">
        <v>14019</v>
      </c>
    </row>
    <row r="5625" spans="1:16" x14ac:dyDescent="0.2">
      <c r="A5625" s="356" t="s">
        <v>12489</v>
      </c>
      <c r="B5625" s="356" t="s">
        <v>23428</v>
      </c>
      <c r="C5625" s="358" t="s">
        <v>12905</v>
      </c>
      <c r="D5625" s="358" t="s">
        <v>12987</v>
      </c>
      <c r="E5625" s="358" t="s">
        <v>23429</v>
      </c>
      <c r="G5625" s="358" t="s">
        <v>12886</v>
      </c>
      <c r="H5625" s="385">
        <v>5.52</v>
      </c>
      <c r="I5625" s="358" t="s">
        <v>12893</v>
      </c>
      <c r="J5625" s="358" t="s">
        <v>12888</v>
      </c>
      <c r="K5625" s="358" t="s">
        <v>13558</v>
      </c>
      <c r="L5625" s="362">
        <v>41899</v>
      </c>
      <c r="N5625" s="362">
        <v>41899</v>
      </c>
      <c r="P5625" s="356" t="s">
        <v>14019</v>
      </c>
    </row>
    <row r="5626" spans="1:16" x14ac:dyDescent="0.2">
      <c r="A5626" s="356" t="s">
        <v>12490</v>
      </c>
      <c r="B5626" s="356" t="s">
        <v>23430</v>
      </c>
      <c r="C5626" s="358" t="s">
        <v>12902</v>
      </c>
      <c r="D5626" s="358" t="s">
        <v>12903</v>
      </c>
      <c r="E5626" s="358" t="s">
        <v>23431</v>
      </c>
      <c r="G5626" s="358" t="s">
        <v>12886</v>
      </c>
      <c r="H5626" s="385">
        <v>9.8000000000000007</v>
      </c>
      <c r="I5626" s="358" t="s">
        <v>12893</v>
      </c>
      <c r="J5626" s="358" t="s">
        <v>12888</v>
      </c>
      <c r="K5626" s="358" t="s">
        <v>13558</v>
      </c>
      <c r="L5626" s="362">
        <v>41991</v>
      </c>
      <c r="N5626" s="362">
        <v>41991</v>
      </c>
      <c r="P5626" s="356" t="s">
        <v>14019</v>
      </c>
    </row>
    <row r="5627" spans="1:16" x14ac:dyDescent="0.2">
      <c r="A5627" s="356" t="s">
        <v>12491</v>
      </c>
      <c r="B5627" s="356" t="s">
        <v>23432</v>
      </c>
      <c r="C5627" s="358" t="s">
        <v>13374</v>
      </c>
      <c r="D5627" s="358" t="s">
        <v>12916</v>
      </c>
      <c r="E5627" s="358" t="s">
        <v>19979</v>
      </c>
      <c r="G5627" s="358" t="s">
        <v>12886</v>
      </c>
      <c r="H5627" s="385">
        <v>29.2</v>
      </c>
      <c r="I5627" s="358" t="s">
        <v>12893</v>
      </c>
      <c r="J5627" s="358" t="s">
        <v>12888</v>
      </c>
      <c r="K5627" s="358" t="s">
        <v>13558</v>
      </c>
      <c r="L5627" s="362">
        <v>41754</v>
      </c>
      <c r="N5627" s="362">
        <v>41754</v>
      </c>
      <c r="P5627" s="356" t="s">
        <v>14019</v>
      </c>
    </row>
    <row r="5628" spans="1:16" x14ac:dyDescent="0.2">
      <c r="A5628" s="356" t="s">
        <v>12492</v>
      </c>
      <c r="B5628" s="356" t="s">
        <v>23433</v>
      </c>
      <c r="C5628" s="358" t="s">
        <v>13158</v>
      </c>
      <c r="D5628" s="358" t="s">
        <v>12931</v>
      </c>
      <c r="E5628" s="358" t="s">
        <v>23434</v>
      </c>
      <c r="G5628" s="358" t="s">
        <v>12886</v>
      </c>
      <c r="H5628" s="385">
        <v>9.35</v>
      </c>
      <c r="I5628" s="358" t="s">
        <v>12893</v>
      </c>
      <c r="J5628" s="358" t="s">
        <v>12888</v>
      </c>
      <c r="K5628" s="358" t="s">
        <v>13558</v>
      </c>
      <c r="L5628" s="362">
        <v>42030</v>
      </c>
      <c r="N5628" s="362">
        <v>42030</v>
      </c>
      <c r="P5628" s="356" t="s">
        <v>14019</v>
      </c>
    </row>
    <row r="5629" spans="1:16" x14ac:dyDescent="0.2">
      <c r="A5629" s="356" t="s">
        <v>12493</v>
      </c>
      <c r="B5629" s="356" t="s">
        <v>23435</v>
      </c>
      <c r="C5629" s="358" t="s">
        <v>13160</v>
      </c>
      <c r="D5629" s="358" t="s">
        <v>12984</v>
      </c>
      <c r="E5629" s="358" t="s">
        <v>13311</v>
      </c>
      <c r="G5629" s="358" t="s">
        <v>12886</v>
      </c>
      <c r="H5629" s="385">
        <v>9.8000000000000007</v>
      </c>
      <c r="I5629" s="358" t="s">
        <v>12893</v>
      </c>
      <c r="J5629" s="358" t="s">
        <v>12888</v>
      </c>
      <c r="K5629" s="358" t="s">
        <v>13558</v>
      </c>
      <c r="L5629" s="362">
        <v>41971</v>
      </c>
      <c r="N5629" s="362">
        <v>41971</v>
      </c>
      <c r="P5629" s="356" t="s">
        <v>13605</v>
      </c>
    </row>
    <row r="5630" spans="1:16" x14ac:dyDescent="0.2">
      <c r="A5630" s="356" t="s">
        <v>12494</v>
      </c>
      <c r="B5630" s="356" t="s">
        <v>23436</v>
      </c>
      <c r="C5630" s="358" t="s">
        <v>13001</v>
      </c>
      <c r="D5630" s="358" t="s">
        <v>12916</v>
      </c>
      <c r="E5630" s="358" t="s">
        <v>23437</v>
      </c>
      <c r="G5630" s="358" t="s">
        <v>12886</v>
      </c>
      <c r="H5630" s="385">
        <v>22</v>
      </c>
      <c r="I5630" s="358" t="s">
        <v>12893</v>
      </c>
      <c r="J5630" s="358" t="s">
        <v>12888</v>
      </c>
      <c r="K5630" s="358" t="s">
        <v>13558</v>
      </c>
      <c r="L5630" s="362">
        <v>41851</v>
      </c>
      <c r="N5630" s="362">
        <v>41851</v>
      </c>
      <c r="P5630" s="356" t="s">
        <v>13605</v>
      </c>
    </row>
    <row r="5631" spans="1:16" x14ac:dyDescent="0.2">
      <c r="A5631" s="356" t="s">
        <v>12495</v>
      </c>
      <c r="B5631" s="356" t="s">
        <v>23438</v>
      </c>
      <c r="C5631" s="358" t="s">
        <v>12905</v>
      </c>
      <c r="D5631" s="358" t="s">
        <v>12987</v>
      </c>
      <c r="E5631" s="358" t="s">
        <v>23439</v>
      </c>
      <c r="G5631" s="358" t="s">
        <v>12886</v>
      </c>
      <c r="H5631" s="385">
        <v>9.18</v>
      </c>
      <c r="I5631" s="358" t="s">
        <v>12893</v>
      </c>
      <c r="J5631" s="358" t="s">
        <v>12888</v>
      </c>
      <c r="K5631" s="358" t="s">
        <v>13558</v>
      </c>
      <c r="L5631" s="362">
        <v>42034</v>
      </c>
      <c r="N5631" s="362">
        <v>42034</v>
      </c>
      <c r="P5631" s="356" t="s">
        <v>13605</v>
      </c>
    </row>
    <row r="5632" spans="1:16" x14ac:dyDescent="0.2">
      <c r="A5632" s="356" t="s">
        <v>12496</v>
      </c>
      <c r="B5632" s="356" t="s">
        <v>23440</v>
      </c>
      <c r="C5632" s="358" t="s">
        <v>13871</v>
      </c>
      <c r="D5632" s="358" t="s">
        <v>12984</v>
      </c>
      <c r="E5632" s="358" t="s">
        <v>23441</v>
      </c>
      <c r="G5632" s="358" t="s">
        <v>12886</v>
      </c>
      <c r="H5632" s="385">
        <v>5.67</v>
      </c>
      <c r="I5632" s="358" t="s">
        <v>12893</v>
      </c>
      <c r="J5632" s="358" t="s">
        <v>12888</v>
      </c>
      <c r="K5632" s="358" t="s">
        <v>13558</v>
      </c>
      <c r="L5632" s="362">
        <v>41976</v>
      </c>
      <c r="N5632" s="362">
        <v>41976</v>
      </c>
      <c r="P5632" s="356" t="s">
        <v>14019</v>
      </c>
    </row>
    <row r="5633" spans="1:16" x14ac:dyDescent="0.2">
      <c r="A5633" s="356" t="s">
        <v>12497</v>
      </c>
      <c r="B5633" s="356" t="s">
        <v>23442</v>
      </c>
      <c r="C5633" s="358" t="s">
        <v>13922</v>
      </c>
      <c r="D5633" s="358" t="s">
        <v>13106</v>
      </c>
      <c r="E5633" s="358" t="s">
        <v>23443</v>
      </c>
      <c r="G5633" s="358" t="s">
        <v>12886</v>
      </c>
      <c r="H5633" s="385">
        <v>6.89</v>
      </c>
      <c r="I5633" s="358" t="s">
        <v>12893</v>
      </c>
      <c r="J5633" s="358" t="s">
        <v>12888</v>
      </c>
      <c r="K5633" s="358" t="s">
        <v>13558</v>
      </c>
      <c r="L5633" s="362">
        <v>41991</v>
      </c>
      <c r="N5633" s="362">
        <v>41991</v>
      </c>
      <c r="P5633" s="356" t="s">
        <v>14019</v>
      </c>
    </row>
    <row r="5634" spans="1:16" x14ac:dyDescent="0.2">
      <c r="A5634" s="356" t="s">
        <v>12498</v>
      </c>
      <c r="B5634" s="356" t="s">
        <v>23444</v>
      </c>
      <c r="C5634" s="358" t="s">
        <v>13017</v>
      </c>
      <c r="D5634" s="358" t="s">
        <v>13018</v>
      </c>
      <c r="E5634" s="358" t="s">
        <v>23445</v>
      </c>
      <c r="G5634" s="358" t="s">
        <v>12886</v>
      </c>
      <c r="H5634" s="385">
        <v>2.2000000000000002</v>
      </c>
      <c r="I5634" s="358" t="s">
        <v>12893</v>
      </c>
      <c r="J5634" s="358" t="s">
        <v>12888</v>
      </c>
      <c r="K5634" s="358" t="s">
        <v>13558</v>
      </c>
      <c r="L5634" s="362">
        <v>38959</v>
      </c>
      <c r="N5634" s="362">
        <v>38959</v>
      </c>
      <c r="P5634" s="356" t="s">
        <v>14019</v>
      </c>
    </row>
    <row r="5635" spans="1:16" x14ac:dyDescent="0.2">
      <c r="A5635" s="356" t="s">
        <v>12499</v>
      </c>
      <c r="B5635" s="356" t="s">
        <v>23446</v>
      </c>
      <c r="C5635" s="358" t="s">
        <v>13017</v>
      </c>
      <c r="D5635" s="358" t="s">
        <v>13018</v>
      </c>
      <c r="E5635" s="358" t="s">
        <v>23445</v>
      </c>
      <c r="G5635" s="358" t="s">
        <v>12886</v>
      </c>
      <c r="H5635" s="385">
        <v>3.4</v>
      </c>
      <c r="I5635" s="358" t="s">
        <v>12893</v>
      </c>
      <c r="J5635" s="358" t="s">
        <v>12888</v>
      </c>
      <c r="K5635" s="358" t="s">
        <v>13558</v>
      </c>
      <c r="L5635" s="362">
        <v>41621</v>
      </c>
      <c r="N5635" s="362">
        <v>41621</v>
      </c>
      <c r="P5635" s="356" t="s">
        <v>14019</v>
      </c>
    </row>
    <row r="5636" spans="1:16" x14ac:dyDescent="0.2">
      <c r="A5636" s="356" t="s">
        <v>12500</v>
      </c>
      <c r="B5636" s="356" t="s">
        <v>23447</v>
      </c>
      <c r="C5636" s="358" t="s">
        <v>13732</v>
      </c>
      <c r="D5636" s="358" t="s">
        <v>13733</v>
      </c>
      <c r="E5636" s="358" t="s">
        <v>15607</v>
      </c>
      <c r="G5636" s="358" t="s">
        <v>12886</v>
      </c>
      <c r="H5636" s="385">
        <v>9.36</v>
      </c>
      <c r="I5636" s="358" t="s">
        <v>12893</v>
      </c>
      <c r="J5636" s="358" t="s">
        <v>12888</v>
      </c>
      <c r="K5636" s="358" t="s">
        <v>13558</v>
      </c>
      <c r="L5636" s="362">
        <v>42032</v>
      </c>
      <c r="N5636" s="362">
        <v>42032</v>
      </c>
      <c r="P5636" s="356" t="s">
        <v>14019</v>
      </c>
    </row>
    <row r="5637" spans="1:16" x14ac:dyDescent="0.2">
      <c r="A5637" s="356" t="s">
        <v>12501</v>
      </c>
      <c r="B5637" s="356" t="s">
        <v>23448</v>
      </c>
      <c r="C5637" s="358" t="s">
        <v>13374</v>
      </c>
      <c r="D5637" s="358" t="s">
        <v>12916</v>
      </c>
      <c r="E5637" s="358" t="s">
        <v>14485</v>
      </c>
      <c r="G5637" s="358" t="s">
        <v>12886</v>
      </c>
      <c r="H5637" s="385">
        <v>9.9</v>
      </c>
      <c r="I5637" s="358" t="s">
        <v>12893</v>
      </c>
      <c r="J5637" s="358" t="s">
        <v>12888</v>
      </c>
      <c r="K5637" s="358" t="s">
        <v>13558</v>
      </c>
      <c r="L5637" s="362">
        <v>41885</v>
      </c>
      <c r="N5637" s="362">
        <v>41885</v>
      </c>
      <c r="P5637" s="356" t="s">
        <v>14019</v>
      </c>
    </row>
    <row r="5638" spans="1:16" x14ac:dyDescent="0.2">
      <c r="A5638" s="356" t="s">
        <v>12502</v>
      </c>
      <c r="B5638" s="356" t="s">
        <v>23449</v>
      </c>
      <c r="C5638" s="358" t="s">
        <v>13091</v>
      </c>
      <c r="D5638" s="358" t="s">
        <v>12910</v>
      </c>
      <c r="E5638" s="358" t="s">
        <v>23450</v>
      </c>
      <c r="G5638" s="358" t="s">
        <v>12886</v>
      </c>
      <c r="H5638" s="385">
        <v>9</v>
      </c>
      <c r="I5638" s="358" t="s">
        <v>12893</v>
      </c>
      <c r="J5638" s="358" t="s">
        <v>12888</v>
      </c>
      <c r="K5638" s="358" t="s">
        <v>13558</v>
      </c>
      <c r="L5638" s="362">
        <v>41895</v>
      </c>
      <c r="N5638" s="362">
        <v>41895</v>
      </c>
      <c r="P5638" s="356" t="s">
        <v>14019</v>
      </c>
    </row>
    <row r="5639" spans="1:16" x14ac:dyDescent="0.2">
      <c r="A5639" s="356" t="s">
        <v>6840</v>
      </c>
      <c r="B5639" s="356" t="s">
        <v>23451</v>
      </c>
      <c r="C5639" s="358" t="s">
        <v>13116</v>
      </c>
      <c r="D5639" s="358" t="s">
        <v>12919</v>
      </c>
      <c r="E5639" s="358" t="s">
        <v>23452</v>
      </c>
      <c r="G5639" s="358" t="s">
        <v>12886</v>
      </c>
      <c r="H5639" s="385">
        <v>29.12</v>
      </c>
      <c r="I5639" s="358" t="s">
        <v>12893</v>
      </c>
      <c r="J5639" s="358" t="s">
        <v>12888</v>
      </c>
      <c r="K5639" s="358" t="s">
        <v>13558</v>
      </c>
      <c r="L5639" s="362">
        <v>41992</v>
      </c>
      <c r="N5639" s="362">
        <v>41992</v>
      </c>
      <c r="P5639" s="356" t="s">
        <v>13605</v>
      </c>
    </row>
    <row r="5640" spans="1:16" x14ac:dyDescent="0.2">
      <c r="A5640" s="356" t="s">
        <v>12503</v>
      </c>
      <c r="B5640" s="356" t="s">
        <v>23453</v>
      </c>
      <c r="C5640" s="358" t="s">
        <v>12890</v>
      </c>
      <c r="D5640" s="358" t="s">
        <v>12891</v>
      </c>
      <c r="E5640" s="358" t="s">
        <v>23454</v>
      </c>
      <c r="G5640" s="358" t="s">
        <v>12886</v>
      </c>
      <c r="H5640" s="385">
        <v>9.9</v>
      </c>
      <c r="I5640" s="358" t="s">
        <v>12893</v>
      </c>
      <c r="J5640" s="358" t="s">
        <v>12888</v>
      </c>
      <c r="K5640" s="358" t="s">
        <v>13558</v>
      </c>
      <c r="L5640" s="362">
        <v>41849</v>
      </c>
      <c r="N5640" s="362">
        <v>41849</v>
      </c>
      <c r="P5640" s="356" t="s">
        <v>14019</v>
      </c>
    </row>
    <row r="5641" spans="1:16" x14ac:dyDescent="0.2">
      <c r="A5641" s="356" t="s">
        <v>12504</v>
      </c>
      <c r="B5641" s="356" t="s">
        <v>23455</v>
      </c>
      <c r="C5641" s="358" t="s">
        <v>13374</v>
      </c>
      <c r="D5641" s="358" t="s">
        <v>12916</v>
      </c>
      <c r="E5641" s="358" t="s">
        <v>23456</v>
      </c>
      <c r="G5641" s="358" t="s">
        <v>12886</v>
      </c>
      <c r="H5641" s="385">
        <v>6.24</v>
      </c>
      <c r="I5641" s="358" t="s">
        <v>12893</v>
      </c>
      <c r="J5641" s="358" t="s">
        <v>12888</v>
      </c>
      <c r="K5641" s="358" t="s">
        <v>13558</v>
      </c>
      <c r="L5641" s="362">
        <v>41984</v>
      </c>
      <c r="N5641" s="362">
        <v>41984</v>
      </c>
      <c r="P5641" s="356" t="s">
        <v>14019</v>
      </c>
    </row>
    <row r="5642" spans="1:16" x14ac:dyDescent="0.2">
      <c r="A5642" s="356" t="s">
        <v>12505</v>
      </c>
      <c r="B5642" s="356" t="s">
        <v>23457</v>
      </c>
      <c r="C5642" s="358" t="s">
        <v>13031</v>
      </c>
      <c r="D5642" s="358" t="s">
        <v>12960</v>
      </c>
      <c r="E5642" s="358" t="s">
        <v>23458</v>
      </c>
      <c r="G5642" s="358" t="s">
        <v>12886</v>
      </c>
      <c r="H5642" s="385">
        <v>9.6199999999999992</v>
      </c>
      <c r="I5642" s="358" t="s">
        <v>12893</v>
      </c>
      <c r="J5642" s="358" t="s">
        <v>12888</v>
      </c>
      <c r="K5642" s="358" t="s">
        <v>13558</v>
      </c>
      <c r="L5642" s="362">
        <v>42006</v>
      </c>
      <c r="N5642" s="362">
        <v>42006</v>
      </c>
      <c r="P5642" s="356" t="s">
        <v>13605</v>
      </c>
    </row>
    <row r="5643" spans="1:16" x14ac:dyDescent="0.2">
      <c r="A5643" s="356" t="s">
        <v>12506</v>
      </c>
      <c r="B5643" s="356" t="s">
        <v>23459</v>
      </c>
      <c r="C5643" s="358" t="s">
        <v>13407</v>
      </c>
      <c r="D5643" s="358" t="s">
        <v>12984</v>
      </c>
      <c r="E5643" s="358" t="s">
        <v>23460</v>
      </c>
      <c r="G5643" s="358" t="s">
        <v>12886</v>
      </c>
      <c r="H5643" s="385">
        <v>6.12</v>
      </c>
      <c r="I5643" s="358" t="s">
        <v>12893</v>
      </c>
      <c r="J5643" s="358" t="s">
        <v>12888</v>
      </c>
      <c r="K5643" s="358" t="s">
        <v>13558</v>
      </c>
      <c r="L5643" s="362">
        <v>41652</v>
      </c>
      <c r="N5643" s="362">
        <v>41652</v>
      </c>
      <c r="P5643" s="356" t="s">
        <v>14019</v>
      </c>
    </row>
    <row r="5644" spans="1:16" x14ac:dyDescent="0.2">
      <c r="A5644" s="356" t="s">
        <v>12507</v>
      </c>
      <c r="B5644" s="356" t="s">
        <v>23461</v>
      </c>
      <c r="C5644" s="358" t="s">
        <v>13044</v>
      </c>
      <c r="D5644" s="358" t="s">
        <v>13045</v>
      </c>
      <c r="E5644" s="358" t="s">
        <v>23462</v>
      </c>
      <c r="G5644" s="358" t="s">
        <v>12886</v>
      </c>
      <c r="H5644" s="385">
        <v>6.8849999999999998</v>
      </c>
      <c r="I5644" s="358" t="s">
        <v>12893</v>
      </c>
      <c r="J5644" s="358" t="s">
        <v>12888</v>
      </c>
      <c r="K5644" s="358" t="s">
        <v>13558</v>
      </c>
      <c r="L5644" s="362">
        <v>41912</v>
      </c>
      <c r="N5644" s="362">
        <v>41912</v>
      </c>
      <c r="P5644" s="356" t="s">
        <v>13605</v>
      </c>
    </row>
    <row r="5645" spans="1:16" x14ac:dyDescent="0.2">
      <c r="A5645" s="356" t="s">
        <v>12508</v>
      </c>
      <c r="B5645" s="356" t="s">
        <v>23463</v>
      </c>
      <c r="C5645" s="358" t="s">
        <v>13970</v>
      </c>
      <c r="D5645" s="358" t="s">
        <v>12910</v>
      </c>
      <c r="E5645" s="358" t="s">
        <v>23464</v>
      </c>
      <c r="G5645" s="358" t="s">
        <v>12886</v>
      </c>
      <c r="H5645" s="385">
        <v>7.28</v>
      </c>
      <c r="I5645" s="358" t="s">
        <v>12893</v>
      </c>
      <c r="J5645" s="358" t="s">
        <v>12888</v>
      </c>
      <c r="K5645" s="358" t="s">
        <v>13558</v>
      </c>
      <c r="L5645" s="362">
        <v>42030</v>
      </c>
      <c r="N5645" s="362">
        <v>42030</v>
      </c>
      <c r="P5645" s="356" t="s">
        <v>14019</v>
      </c>
    </row>
    <row r="5646" spans="1:16" x14ac:dyDescent="0.2">
      <c r="A5646" s="356" t="s">
        <v>12509</v>
      </c>
      <c r="B5646" s="356" t="s">
        <v>23465</v>
      </c>
      <c r="C5646" s="358" t="s">
        <v>13966</v>
      </c>
      <c r="D5646" s="358" t="s">
        <v>13027</v>
      </c>
      <c r="E5646" s="358" t="s">
        <v>23466</v>
      </c>
      <c r="G5646" s="358" t="s">
        <v>12886</v>
      </c>
      <c r="H5646" s="385">
        <v>4</v>
      </c>
      <c r="I5646" s="358" t="s">
        <v>12893</v>
      </c>
      <c r="J5646" s="358" t="s">
        <v>12888</v>
      </c>
      <c r="K5646" s="358" t="s">
        <v>13558</v>
      </c>
      <c r="L5646" s="362">
        <v>41853</v>
      </c>
      <c r="N5646" s="362">
        <v>41853</v>
      </c>
      <c r="P5646" s="356" t="s">
        <v>14019</v>
      </c>
    </row>
    <row r="5647" spans="1:16" x14ac:dyDescent="0.2">
      <c r="A5647" s="356" t="s">
        <v>12510</v>
      </c>
      <c r="B5647" s="356" t="s">
        <v>23467</v>
      </c>
      <c r="C5647" s="358" t="s">
        <v>13158</v>
      </c>
      <c r="D5647" s="358" t="s">
        <v>12931</v>
      </c>
      <c r="E5647" s="358" t="s">
        <v>23468</v>
      </c>
      <c r="G5647" s="358" t="s">
        <v>12886</v>
      </c>
      <c r="H5647" s="385">
        <v>9.75</v>
      </c>
      <c r="I5647" s="358" t="s">
        <v>12893</v>
      </c>
      <c r="J5647" s="358" t="s">
        <v>12888</v>
      </c>
      <c r="K5647" s="358" t="s">
        <v>13558</v>
      </c>
      <c r="L5647" s="362">
        <v>42018</v>
      </c>
      <c r="N5647" s="362">
        <v>42018</v>
      </c>
      <c r="P5647" s="356" t="s">
        <v>14019</v>
      </c>
    </row>
    <row r="5648" spans="1:16" x14ac:dyDescent="0.2">
      <c r="A5648" s="356" t="s">
        <v>12511</v>
      </c>
      <c r="B5648" s="356" t="s">
        <v>23469</v>
      </c>
      <c r="C5648" s="358" t="s">
        <v>12905</v>
      </c>
      <c r="D5648" s="358" t="s">
        <v>13152</v>
      </c>
      <c r="E5648" s="358" t="s">
        <v>23470</v>
      </c>
      <c r="G5648" s="358" t="s">
        <v>12886</v>
      </c>
      <c r="H5648" s="385">
        <v>3.6</v>
      </c>
      <c r="I5648" s="358" t="s">
        <v>12893</v>
      </c>
      <c r="J5648" s="358" t="s">
        <v>12888</v>
      </c>
      <c r="K5648" s="358" t="s">
        <v>13558</v>
      </c>
      <c r="L5648" s="362">
        <v>42041</v>
      </c>
      <c r="N5648" s="362">
        <v>42041</v>
      </c>
      <c r="P5648" s="356" t="s">
        <v>14019</v>
      </c>
    </row>
    <row r="5649" spans="1:16" x14ac:dyDescent="0.2">
      <c r="A5649" s="356" t="s">
        <v>12512</v>
      </c>
      <c r="B5649" s="356" t="s">
        <v>23471</v>
      </c>
      <c r="C5649" s="358" t="s">
        <v>13044</v>
      </c>
      <c r="D5649" s="358" t="s">
        <v>13045</v>
      </c>
      <c r="E5649" s="358" t="s">
        <v>23472</v>
      </c>
      <c r="G5649" s="358" t="s">
        <v>12886</v>
      </c>
      <c r="H5649" s="385">
        <v>4.3</v>
      </c>
      <c r="I5649" s="358" t="s">
        <v>12893</v>
      </c>
      <c r="J5649" s="358" t="s">
        <v>12888</v>
      </c>
      <c r="K5649" s="358" t="s">
        <v>13558</v>
      </c>
      <c r="L5649" s="362">
        <v>42040</v>
      </c>
      <c r="N5649" s="362">
        <v>42040</v>
      </c>
      <c r="P5649" s="356" t="s">
        <v>14019</v>
      </c>
    </row>
    <row r="5650" spans="1:16" x14ac:dyDescent="0.2">
      <c r="A5650" s="356" t="s">
        <v>6841</v>
      </c>
      <c r="B5650" s="356" t="s">
        <v>23473</v>
      </c>
      <c r="C5650" s="358" t="s">
        <v>13017</v>
      </c>
      <c r="D5650" s="358" t="s">
        <v>13018</v>
      </c>
      <c r="E5650" s="358" t="s">
        <v>23474</v>
      </c>
      <c r="G5650" s="358" t="s">
        <v>12886</v>
      </c>
      <c r="H5650" s="385">
        <v>149.94</v>
      </c>
      <c r="I5650" s="358" t="s">
        <v>12887</v>
      </c>
      <c r="J5650" s="358" t="s">
        <v>12888</v>
      </c>
      <c r="K5650" s="358" t="s">
        <v>13558</v>
      </c>
      <c r="L5650" s="362">
        <v>41963</v>
      </c>
      <c r="N5650" s="362">
        <v>41963</v>
      </c>
      <c r="P5650" s="356" t="s">
        <v>13318</v>
      </c>
    </row>
    <row r="5651" spans="1:16" x14ac:dyDescent="0.2">
      <c r="A5651" s="356" t="s">
        <v>12513</v>
      </c>
      <c r="B5651" s="356" t="s">
        <v>23475</v>
      </c>
      <c r="C5651" s="358" t="s">
        <v>13209</v>
      </c>
      <c r="D5651" s="358" t="s">
        <v>13210</v>
      </c>
      <c r="E5651" s="358" t="s">
        <v>23476</v>
      </c>
      <c r="G5651" s="358" t="s">
        <v>12886</v>
      </c>
      <c r="H5651" s="385">
        <v>9.9</v>
      </c>
      <c r="I5651" s="358" t="s">
        <v>12893</v>
      </c>
      <c r="J5651" s="358" t="s">
        <v>12888</v>
      </c>
      <c r="K5651" s="358" t="s">
        <v>13558</v>
      </c>
      <c r="L5651" s="362">
        <v>41866</v>
      </c>
      <c r="N5651" s="362">
        <v>42156</v>
      </c>
      <c r="P5651" s="356" t="s">
        <v>13605</v>
      </c>
    </row>
    <row r="5652" spans="1:16" x14ac:dyDescent="0.2">
      <c r="A5652" s="356" t="s">
        <v>12514</v>
      </c>
      <c r="B5652" s="356" t="s">
        <v>23477</v>
      </c>
      <c r="C5652" s="358" t="s">
        <v>12938</v>
      </c>
      <c r="D5652" s="358" t="s">
        <v>12939</v>
      </c>
      <c r="E5652" s="358" t="s">
        <v>23478</v>
      </c>
      <c r="G5652" s="358" t="s">
        <v>12886</v>
      </c>
      <c r="H5652" s="385">
        <v>9.75</v>
      </c>
      <c r="I5652" s="358" t="s">
        <v>12893</v>
      </c>
      <c r="J5652" s="358" t="s">
        <v>12888</v>
      </c>
      <c r="K5652" s="358" t="s">
        <v>13558</v>
      </c>
      <c r="L5652" s="362">
        <v>41942</v>
      </c>
      <c r="N5652" s="362">
        <v>41942</v>
      </c>
      <c r="P5652" s="356" t="s">
        <v>14019</v>
      </c>
    </row>
    <row r="5653" spans="1:16" x14ac:dyDescent="0.2">
      <c r="A5653" s="356" t="s">
        <v>12515</v>
      </c>
      <c r="B5653" s="356" t="s">
        <v>23479</v>
      </c>
      <c r="C5653" s="358" t="s">
        <v>13221</v>
      </c>
      <c r="D5653" s="358" t="s">
        <v>12910</v>
      </c>
      <c r="E5653" s="358" t="s">
        <v>23480</v>
      </c>
      <c r="G5653" s="358" t="s">
        <v>12886</v>
      </c>
      <c r="H5653" s="385">
        <v>3.57</v>
      </c>
      <c r="I5653" s="358" t="s">
        <v>12893</v>
      </c>
      <c r="J5653" s="358" t="s">
        <v>12888</v>
      </c>
      <c r="K5653" s="358" t="s">
        <v>13558</v>
      </c>
      <c r="L5653" s="362">
        <v>41940</v>
      </c>
      <c r="N5653" s="362">
        <v>41940</v>
      </c>
      <c r="P5653" s="356" t="s">
        <v>14019</v>
      </c>
    </row>
    <row r="5654" spans="1:16" x14ac:dyDescent="0.2">
      <c r="A5654" s="356" t="s">
        <v>12516</v>
      </c>
      <c r="B5654" s="356" t="s">
        <v>23481</v>
      </c>
      <c r="C5654" s="358" t="s">
        <v>12902</v>
      </c>
      <c r="D5654" s="358" t="s">
        <v>12903</v>
      </c>
      <c r="E5654" s="358" t="s">
        <v>23482</v>
      </c>
      <c r="G5654" s="358" t="s">
        <v>12886</v>
      </c>
      <c r="H5654" s="385">
        <v>4.5</v>
      </c>
      <c r="I5654" s="358" t="s">
        <v>12893</v>
      </c>
      <c r="J5654" s="358" t="s">
        <v>12888</v>
      </c>
      <c r="K5654" s="358" t="s">
        <v>13558</v>
      </c>
      <c r="L5654" s="362">
        <v>41996</v>
      </c>
      <c r="N5654" s="362">
        <v>41996</v>
      </c>
      <c r="P5654" s="356" t="s">
        <v>14019</v>
      </c>
    </row>
    <row r="5655" spans="1:16" x14ac:dyDescent="0.2">
      <c r="A5655" s="356" t="s">
        <v>12517</v>
      </c>
      <c r="B5655" s="356" t="s">
        <v>23483</v>
      </c>
      <c r="C5655" s="358" t="s">
        <v>13966</v>
      </c>
      <c r="D5655" s="358" t="s">
        <v>13027</v>
      </c>
      <c r="E5655" s="358" t="s">
        <v>23484</v>
      </c>
      <c r="G5655" s="358" t="s">
        <v>12886</v>
      </c>
      <c r="H5655" s="385">
        <v>9.6199999999999992</v>
      </c>
      <c r="I5655" s="358" t="s">
        <v>12893</v>
      </c>
      <c r="J5655" s="358" t="s">
        <v>12888</v>
      </c>
      <c r="K5655" s="358" t="s">
        <v>13558</v>
      </c>
      <c r="L5655" s="362">
        <v>41925</v>
      </c>
      <c r="N5655" s="362">
        <v>41925</v>
      </c>
      <c r="P5655" s="356" t="s">
        <v>14019</v>
      </c>
    </row>
    <row r="5656" spans="1:16" x14ac:dyDescent="0.2">
      <c r="A5656" s="356" t="s">
        <v>12518</v>
      </c>
      <c r="B5656" s="356" t="s">
        <v>23485</v>
      </c>
      <c r="C5656" s="358" t="s">
        <v>13966</v>
      </c>
      <c r="D5656" s="358" t="s">
        <v>13027</v>
      </c>
      <c r="E5656" s="358" t="s">
        <v>16560</v>
      </c>
      <c r="G5656" s="358" t="s">
        <v>12886</v>
      </c>
      <c r="H5656" s="385">
        <v>1.7849999999999999</v>
      </c>
      <c r="I5656" s="358" t="s">
        <v>12893</v>
      </c>
      <c r="J5656" s="358" t="s">
        <v>12888</v>
      </c>
      <c r="K5656" s="358" t="s">
        <v>13558</v>
      </c>
      <c r="L5656" s="362">
        <v>42076</v>
      </c>
      <c r="N5656" s="362">
        <v>42076</v>
      </c>
      <c r="P5656" s="356" t="s">
        <v>14019</v>
      </c>
    </row>
    <row r="5657" spans="1:16" x14ac:dyDescent="0.2">
      <c r="A5657" s="356" t="s">
        <v>12519</v>
      </c>
      <c r="B5657" s="356" t="s">
        <v>23486</v>
      </c>
      <c r="C5657" s="358" t="s">
        <v>13922</v>
      </c>
      <c r="D5657" s="358" t="s">
        <v>13106</v>
      </c>
      <c r="E5657" s="358" t="s">
        <v>23487</v>
      </c>
      <c r="G5657" s="358" t="s">
        <v>12886</v>
      </c>
      <c r="H5657" s="385">
        <v>9.9450000000000003</v>
      </c>
      <c r="I5657" s="358" t="s">
        <v>12893</v>
      </c>
      <c r="J5657" s="358" t="s">
        <v>12888</v>
      </c>
      <c r="K5657" s="358" t="s">
        <v>13558</v>
      </c>
      <c r="L5657" s="362">
        <v>41843</v>
      </c>
      <c r="N5657" s="362">
        <v>41843</v>
      </c>
      <c r="P5657" s="356" t="s">
        <v>14019</v>
      </c>
    </row>
    <row r="5658" spans="1:16" x14ac:dyDescent="0.2">
      <c r="A5658" s="356" t="s">
        <v>12520</v>
      </c>
      <c r="B5658" s="356" t="s">
        <v>23488</v>
      </c>
      <c r="C5658" s="358" t="s">
        <v>13082</v>
      </c>
      <c r="D5658" s="358" t="s">
        <v>12919</v>
      </c>
      <c r="E5658" s="358" t="s">
        <v>23489</v>
      </c>
      <c r="G5658" s="358" t="s">
        <v>12886</v>
      </c>
      <c r="H5658" s="385">
        <v>9</v>
      </c>
      <c r="I5658" s="358" t="s">
        <v>12893</v>
      </c>
      <c r="J5658" s="358" t="s">
        <v>12888</v>
      </c>
      <c r="K5658" s="358" t="s">
        <v>13558</v>
      </c>
      <c r="L5658" s="362">
        <v>42069</v>
      </c>
      <c r="N5658" s="362">
        <v>42069</v>
      </c>
      <c r="P5658" s="356" t="s">
        <v>13605</v>
      </c>
    </row>
    <row r="5659" spans="1:16" x14ac:dyDescent="0.2">
      <c r="A5659" s="356" t="s">
        <v>12521</v>
      </c>
      <c r="B5659" s="356" t="s">
        <v>23490</v>
      </c>
      <c r="C5659" s="358" t="s">
        <v>12955</v>
      </c>
      <c r="D5659" s="358" t="s">
        <v>12895</v>
      </c>
      <c r="E5659" s="358" t="s">
        <v>23491</v>
      </c>
      <c r="G5659" s="358" t="s">
        <v>12886</v>
      </c>
      <c r="H5659" s="385">
        <v>5.2</v>
      </c>
      <c r="I5659" s="358" t="s">
        <v>12893</v>
      </c>
      <c r="J5659" s="358" t="s">
        <v>12888</v>
      </c>
      <c r="K5659" s="358" t="s">
        <v>13558</v>
      </c>
      <c r="L5659" s="362">
        <v>42079</v>
      </c>
      <c r="N5659" s="362">
        <v>42079</v>
      </c>
      <c r="P5659" s="356" t="s">
        <v>14019</v>
      </c>
    </row>
    <row r="5660" spans="1:16" x14ac:dyDescent="0.2">
      <c r="A5660" s="356" t="s">
        <v>12522</v>
      </c>
      <c r="B5660" s="356" t="s">
        <v>23492</v>
      </c>
      <c r="C5660" s="358" t="s">
        <v>12902</v>
      </c>
      <c r="D5660" s="358" t="s">
        <v>12903</v>
      </c>
      <c r="E5660" s="358" t="s">
        <v>12923</v>
      </c>
      <c r="G5660" s="358" t="s">
        <v>12886</v>
      </c>
      <c r="H5660" s="385">
        <v>3.9</v>
      </c>
      <c r="I5660" s="358" t="s">
        <v>12893</v>
      </c>
      <c r="J5660" s="358" t="s">
        <v>12888</v>
      </c>
      <c r="K5660" s="358" t="s">
        <v>13558</v>
      </c>
      <c r="L5660" s="362">
        <v>41850</v>
      </c>
      <c r="N5660" s="362">
        <v>41850</v>
      </c>
      <c r="P5660" s="356" t="s">
        <v>14019</v>
      </c>
    </row>
    <row r="5661" spans="1:16" x14ac:dyDescent="0.2">
      <c r="A5661" s="356" t="s">
        <v>12523</v>
      </c>
      <c r="B5661" s="356" t="s">
        <v>23493</v>
      </c>
      <c r="C5661" s="358" t="s">
        <v>13044</v>
      </c>
      <c r="D5661" s="358" t="s">
        <v>13045</v>
      </c>
      <c r="E5661" s="358" t="s">
        <v>23494</v>
      </c>
      <c r="G5661" s="358" t="s">
        <v>12886</v>
      </c>
      <c r="H5661" s="385">
        <v>3.28</v>
      </c>
      <c r="I5661" s="358" t="s">
        <v>12893</v>
      </c>
      <c r="J5661" s="358" t="s">
        <v>12888</v>
      </c>
      <c r="K5661" s="358" t="s">
        <v>13558</v>
      </c>
      <c r="L5661" s="362">
        <v>42027</v>
      </c>
      <c r="N5661" s="362">
        <v>42027</v>
      </c>
      <c r="P5661" s="356" t="s">
        <v>14019</v>
      </c>
    </row>
    <row r="5662" spans="1:16" x14ac:dyDescent="0.2">
      <c r="A5662" s="356" t="s">
        <v>12524</v>
      </c>
      <c r="B5662" s="356" t="s">
        <v>23495</v>
      </c>
      <c r="C5662" s="358" t="s">
        <v>13095</v>
      </c>
      <c r="D5662" s="358" t="s">
        <v>12976</v>
      </c>
      <c r="E5662" s="358" t="s">
        <v>23496</v>
      </c>
      <c r="G5662" s="358" t="s">
        <v>12886</v>
      </c>
      <c r="H5662" s="385">
        <v>7.8</v>
      </c>
      <c r="I5662" s="358" t="s">
        <v>12893</v>
      </c>
      <c r="J5662" s="358" t="s">
        <v>12888</v>
      </c>
      <c r="K5662" s="358" t="s">
        <v>13558</v>
      </c>
      <c r="L5662" s="362">
        <v>42046</v>
      </c>
      <c r="N5662" s="362">
        <v>42046</v>
      </c>
      <c r="P5662" s="356" t="s">
        <v>14019</v>
      </c>
    </row>
    <row r="5663" spans="1:16" x14ac:dyDescent="0.2">
      <c r="A5663" s="356" t="s">
        <v>12525</v>
      </c>
      <c r="B5663" s="356" t="s">
        <v>23497</v>
      </c>
      <c r="C5663" s="358" t="s">
        <v>13378</v>
      </c>
      <c r="D5663" s="358" t="s">
        <v>13379</v>
      </c>
      <c r="E5663" s="358" t="s">
        <v>13078</v>
      </c>
      <c r="G5663" s="358" t="s">
        <v>12886</v>
      </c>
      <c r="H5663" s="385">
        <v>6.5</v>
      </c>
      <c r="I5663" s="358" t="s">
        <v>12893</v>
      </c>
      <c r="J5663" s="358" t="s">
        <v>12888</v>
      </c>
      <c r="K5663" s="358" t="s">
        <v>13558</v>
      </c>
      <c r="L5663" s="362">
        <v>42083</v>
      </c>
      <c r="N5663" s="362">
        <v>42083</v>
      </c>
      <c r="P5663" s="356" t="s">
        <v>14019</v>
      </c>
    </row>
    <row r="5664" spans="1:16" x14ac:dyDescent="0.2">
      <c r="A5664" s="356" t="s">
        <v>6842</v>
      </c>
      <c r="B5664" s="356" t="s">
        <v>23498</v>
      </c>
      <c r="C5664" s="358" t="s">
        <v>12905</v>
      </c>
      <c r="D5664" s="358" t="s">
        <v>12987</v>
      </c>
      <c r="E5664" s="358" t="s">
        <v>23499</v>
      </c>
      <c r="G5664" s="358" t="s">
        <v>12886</v>
      </c>
      <c r="H5664" s="385">
        <v>18.75</v>
      </c>
      <c r="I5664" s="358" t="s">
        <v>12893</v>
      </c>
      <c r="J5664" s="358" t="s">
        <v>12888</v>
      </c>
      <c r="K5664" s="358" t="s">
        <v>13558</v>
      </c>
      <c r="L5664" s="362">
        <v>42081</v>
      </c>
      <c r="N5664" s="362">
        <v>42081</v>
      </c>
      <c r="P5664" s="356" t="s">
        <v>13605</v>
      </c>
    </row>
    <row r="5665" spans="1:16" x14ac:dyDescent="0.2">
      <c r="A5665" s="356" t="s">
        <v>12526</v>
      </c>
      <c r="B5665" s="356" t="s">
        <v>23500</v>
      </c>
      <c r="C5665" s="358" t="s">
        <v>13590</v>
      </c>
      <c r="D5665" s="358" t="s">
        <v>12916</v>
      </c>
      <c r="E5665" s="358" t="s">
        <v>23501</v>
      </c>
      <c r="G5665" s="358" t="s">
        <v>12886</v>
      </c>
      <c r="H5665" s="385">
        <v>10</v>
      </c>
      <c r="I5665" s="358" t="s">
        <v>12893</v>
      </c>
      <c r="J5665" s="358" t="s">
        <v>12888</v>
      </c>
      <c r="K5665" s="358" t="s">
        <v>13558</v>
      </c>
      <c r="L5665" s="362">
        <v>42086</v>
      </c>
      <c r="N5665" s="362">
        <v>42086</v>
      </c>
      <c r="P5665" s="356" t="s">
        <v>13605</v>
      </c>
    </row>
    <row r="5666" spans="1:16" x14ac:dyDescent="0.2">
      <c r="A5666" s="356" t="s">
        <v>12527</v>
      </c>
      <c r="B5666" s="356" t="s">
        <v>23502</v>
      </c>
      <c r="C5666" s="358" t="s">
        <v>12991</v>
      </c>
      <c r="D5666" s="358" t="s">
        <v>12992</v>
      </c>
      <c r="E5666" s="358" t="s">
        <v>23503</v>
      </c>
      <c r="G5666" s="358" t="s">
        <v>12886</v>
      </c>
      <c r="H5666" s="385">
        <v>9.5</v>
      </c>
      <c r="I5666" s="358" t="s">
        <v>12893</v>
      </c>
      <c r="J5666" s="358" t="s">
        <v>12888</v>
      </c>
      <c r="K5666" s="358" t="s">
        <v>13558</v>
      </c>
      <c r="L5666" s="362">
        <v>42082</v>
      </c>
      <c r="N5666" s="362">
        <v>42082</v>
      </c>
      <c r="P5666" s="356" t="s">
        <v>13605</v>
      </c>
    </row>
    <row r="5667" spans="1:16" x14ac:dyDescent="0.2">
      <c r="A5667" s="356" t="s">
        <v>12528</v>
      </c>
      <c r="B5667" s="356" t="s">
        <v>23504</v>
      </c>
      <c r="C5667" s="358" t="s">
        <v>13578</v>
      </c>
      <c r="D5667" s="358" t="s">
        <v>12931</v>
      </c>
      <c r="E5667" s="358" t="s">
        <v>23505</v>
      </c>
      <c r="G5667" s="358" t="s">
        <v>12886</v>
      </c>
      <c r="H5667" s="385">
        <v>9.24</v>
      </c>
      <c r="I5667" s="358" t="s">
        <v>12893</v>
      </c>
      <c r="J5667" s="358" t="s">
        <v>12888</v>
      </c>
      <c r="K5667" s="358" t="s">
        <v>13558</v>
      </c>
      <c r="L5667" s="362">
        <v>42090</v>
      </c>
      <c r="N5667" s="362">
        <v>42090</v>
      </c>
      <c r="P5667" s="356" t="s">
        <v>13605</v>
      </c>
    </row>
    <row r="5668" spans="1:16" x14ac:dyDescent="0.2">
      <c r="A5668" s="356" t="s">
        <v>12529</v>
      </c>
      <c r="B5668" s="356" t="s">
        <v>23506</v>
      </c>
      <c r="C5668" s="358" t="s">
        <v>13344</v>
      </c>
      <c r="D5668" s="358" t="s">
        <v>12931</v>
      </c>
      <c r="E5668" s="358" t="s">
        <v>23507</v>
      </c>
      <c r="G5668" s="358" t="s">
        <v>12886</v>
      </c>
      <c r="H5668" s="385">
        <v>6</v>
      </c>
      <c r="I5668" s="358" t="s">
        <v>12893</v>
      </c>
      <c r="J5668" s="358" t="s">
        <v>12888</v>
      </c>
      <c r="K5668" s="358" t="s">
        <v>13558</v>
      </c>
      <c r="L5668" s="362">
        <v>41864</v>
      </c>
      <c r="N5668" s="362">
        <v>41864</v>
      </c>
      <c r="P5668" s="356" t="s">
        <v>14019</v>
      </c>
    </row>
    <row r="5669" spans="1:16" x14ac:dyDescent="0.2">
      <c r="A5669" s="356" t="s">
        <v>12530</v>
      </c>
      <c r="B5669" s="356" t="s">
        <v>23508</v>
      </c>
      <c r="C5669" s="358" t="s">
        <v>13242</v>
      </c>
      <c r="D5669" s="358" t="s">
        <v>12976</v>
      </c>
      <c r="E5669" s="358" t="s">
        <v>23509</v>
      </c>
      <c r="G5669" s="358" t="s">
        <v>12886</v>
      </c>
      <c r="H5669" s="385">
        <v>4.6550000000000002</v>
      </c>
      <c r="I5669" s="358" t="s">
        <v>12893</v>
      </c>
      <c r="J5669" s="358" t="s">
        <v>12888</v>
      </c>
      <c r="K5669" s="358" t="s">
        <v>13558</v>
      </c>
      <c r="L5669" s="362">
        <v>41957</v>
      </c>
      <c r="N5669" s="362">
        <v>41957</v>
      </c>
      <c r="P5669" s="356" t="s">
        <v>14019</v>
      </c>
    </row>
    <row r="5670" spans="1:16" x14ac:dyDescent="0.2">
      <c r="A5670" s="356" t="s">
        <v>12531</v>
      </c>
      <c r="B5670" s="356" t="s">
        <v>23510</v>
      </c>
      <c r="C5670" s="358" t="s">
        <v>13209</v>
      </c>
      <c r="D5670" s="358" t="s">
        <v>13210</v>
      </c>
      <c r="E5670" s="358" t="s">
        <v>23511</v>
      </c>
      <c r="G5670" s="358" t="s">
        <v>12886</v>
      </c>
      <c r="H5670" s="385">
        <v>3.92</v>
      </c>
      <c r="I5670" s="358" t="s">
        <v>12893</v>
      </c>
      <c r="J5670" s="358" t="s">
        <v>12888</v>
      </c>
      <c r="K5670" s="358" t="s">
        <v>13558</v>
      </c>
      <c r="L5670" s="362">
        <v>41851</v>
      </c>
      <c r="N5670" s="362">
        <v>42156</v>
      </c>
      <c r="P5670" s="356" t="s">
        <v>14019</v>
      </c>
    </row>
    <row r="5671" spans="1:16" x14ac:dyDescent="0.2">
      <c r="A5671" s="356" t="s">
        <v>12532</v>
      </c>
      <c r="B5671" s="356" t="s">
        <v>23512</v>
      </c>
      <c r="C5671" s="358" t="s">
        <v>12883</v>
      </c>
      <c r="D5671" s="358" t="s">
        <v>12884</v>
      </c>
      <c r="E5671" s="358" t="s">
        <v>23513</v>
      </c>
      <c r="G5671" s="358" t="s">
        <v>12886</v>
      </c>
      <c r="H5671" s="385">
        <v>49.244999999999997</v>
      </c>
      <c r="I5671" s="358" t="s">
        <v>12887</v>
      </c>
      <c r="J5671" s="358" t="s">
        <v>12888</v>
      </c>
      <c r="K5671" s="358" t="s">
        <v>13558</v>
      </c>
      <c r="L5671" s="362">
        <v>41848</v>
      </c>
      <c r="N5671" s="362">
        <v>41848</v>
      </c>
      <c r="P5671" s="356" t="s">
        <v>13605</v>
      </c>
    </row>
    <row r="5672" spans="1:16" x14ac:dyDescent="0.2">
      <c r="A5672" s="356" t="s">
        <v>12533</v>
      </c>
      <c r="B5672" s="356" t="s">
        <v>23514</v>
      </c>
      <c r="C5672" s="358" t="s">
        <v>13022</v>
      </c>
      <c r="D5672" s="358" t="s">
        <v>12931</v>
      </c>
      <c r="E5672" s="358" t="s">
        <v>23515</v>
      </c>
      <c r="G5672" s="358" t="s">
        <v>12886</v>
      </c>
      <c r="H5672" s="385">
        <v>8.9250000000000007</v>
      </c>
      <c r="I5672" s="358" t="s">
        <v>12893</v>
      </c>
      <c r="J5672" s="358" t="s">
        <v>12888</v>
      </c>
      <c r="K5672" s="358" t="s">
        <v>13558</v>
      </c>
      <c r="L5672" s="362">
        <v>42096</v>
      </c>
      <c r="N5672" s="362">
        <v>42096</v>
      </c>
      <c r="P5672" s="356" t="s">
        <v>14019</v>
      </c>
    </row>
    <row r="5673" spans="1:16" x14ac:dyDescent="0.2">
      <c r="A5673" s="356" t="s">
        <v>12534</v>
      </c>
      <c r="B5673" s="356" t="s">
        <v>23516</v>
      </c>
      <c r="C5673" s="358" t="s">
        <v>12890</v>
      </c>
      <c r="D5673" s="358" t="s">
        <v>12891</v>
      </c>
      <c r="E5673" s="358" t="s">
        <v>23517</v>
      </c>
      <c r="G5673" s="358" t="s">
        <v>12886</v>
      </c>
      <c r="H5673" s="385">
        <v>10</v>
      </c>
      <c r="I5673" s="358" t="s">
        <v>12893</v>
      </c>
      <c r="J5673" s="358" t="s">
        <v>12888</v>
      </c>
      <c r="K5673" s="358" t="s">
        <v>13558</v>
      </c>
      <c r="L5673" s="362">
        <v>42055</v>
      </c>
      <c r="N5673" s="362">
        <v>42055</v>
      </c>
      <c r="P5673" s="356" t="s">
        <v>13605</v>
      </c>
    </row>
    <row r="5674" spans="1:16" x14ac:dyDescent="0.2">
      <c r="A5674" s="356" t="s">
        <v>12535</v>
      </c>
      <c r="B5674" s="356" t="s">
        <v>23518</v>
      </c>
      <c r="C5674" s="358" t="s">
        <v>12890</v>
      </c>
      <c r="D5674" s="358" t="s">
        <v>12891</v>
      </c>
      <c r="E5674" s="358" t="s">
        <v>23519</v>
      </c>
      <c r="G5674" s="358" t="s">
        <v>12886</v>
      </c>
      <c r="H5674" s="385">
        <v>5.2</v>
      </c>
      <c r="I5674" s="358" t="s">
        <v>12893</v>
      </c>
      <c r="J5674" s="358" t="s">
        <v>12888</v>
      </c>
      <c r="K5674" s="358" t="s">
        <v>13558</v>
      </c>
      <c r="L5674" s="362">
        <v>42093</v>
      </c>
      <c r="N5674" s="362">
        <v>42093</v>
      </c>
      <c r="P5674" s="356" t="s">
        <v>14019</v>
      </c>
    </row>
    <row r="5675" spans="1:16" x14ac:dyDescent="0.2">
      <c r="A5675" s="356" t="s">
        <v>12536</v>
      </c>
      <c r="B5675" s="356" t="s">
        <v>23520</v>
      </c>
      <c r="C5675" s="358" t="s">
        <v>12905</v>
      </c>
      <c r="D5675" s="358" t="s">
        <v>12906</v>
      </c>
      <c r="E5675" s="358" t="s">
        <v>23521</v>
      </c>
      <c r="G5675" s="358" t="s">
        <v>12886</v>
      </c>
      <c r="H5675" s="385">
        <v>5.2</v>
      </c>
      <c r="I5675" s="358" t="s">
        <v>12893</v>
      </c>
      <c r="J5675" s="358" t="s">
        <v>12888</v>
      </c>
      <c r="K5675" s="358" t="s">
        <v>13558</v>
      </c>
      <c r="L5675" s="362">
        <v>42102</v>
      </c>
      <c r="N5675" s="362">
        <v>42102</v>
      </c>
      <c r="P5675" s="356" t="s">
        <v>14019</v>
      </c>
    </row>
    <row r="5676" spans="1:16" x14ac:dyDescent="0.2">
      <c r="A5676" s="356" t="s">
        <v>12537</v>
      </c>
      <c r="B5676" s="356" t="s">
        <v>23522</v>
      </c>
      <c r="C5676" s="358" t="s">
        <v>12905</v>
      </c>
      <c r="D5676" s="358" t="s">
        <v>12951</v>
      </c>
      <c r="E5676" s="358" t="s">
        <v>23523</v>
      </c>
      <c r="G5676" s="358" t="s">
        <v>12886</v>
      </c>
      <c r="H5676" s="385">
        <v>6.15</v>
      </c>
      <c r="I5676" s="358" t="s">
        <v>12893</v>
      </c>
      <c r="J5676" s="358" t="s">
        <v>12888</v>
      </c>
      <c r="K5676" s="358" t="s">
        <v>13558</v>
      </c>
      <c r="L5676" s="362">
        <v>42130</v>
      </c>
      <c r="N5676" s="362">
        <v>42130</v>
      </c>
      <c r="P5676" s="356" t="s">
        <v>14019</v>
      </c>
    </row>
    <row r="5677" spans="1:16" x14ac:dyDescent="0.2">
      <c r="A5677" s="356" t="s">
        <v>12538</v>
      </c>
      <c r="B5677" s="356" t="s">
        <v>23524</v>
      </c>
      <c r="C5677" s="358" t="s">
        <v>19469</v>
      </c>
      <c r="D5677" s="358" t="s">
        <v>12895</v>
      </c>
      <c r="E5677" s="358" t="s">
        <v>23525</v>
      </c>
      <c r="G5677" s="358" t="s">
        <v>12886</v>
      </c>
      <c r="H5677" s="385">
        <v>6.5</v>
      </c>
      <c r="I5677" s="358" t="s">
        <v>12893</v>
      </c>
      <c r="J5677" s="358" t="s">
        <v>12888</v>
      </c>
      <c r="K5677" s="358" t="s">
        <v>13558</v>
      </c>
      <c r="L5677" s="362">
        <v>42096</v>
      </c>
      <c r="N5677" s="362">
        <v>42096</v>
      </c>
      <c r="P5677" s="356" t="s">
        <v>14019</v>
      </c>
    </row>
    <row r="5678" spans="1:16" x14ac:dyDescent="0.2">
      <c r="A5678" s="356" t="s">
        <v>12539</v>
      </c>
      <c r="B5678" s="356" t="s">
        <v>23526</v>
      </c>
      <c r="C5678" s="358" t="s">
        <v>13017</v>
      </c>
      <c r="D5678" s="358" t="s">
        <v>13018</v>
      </c>
      <c r="E5678" s="358" t="s">
        <v>14782</v>
      </c>
      <c r="G5678" s="358" t="s">
        <v>12886</v>
      </c>
      <c r="H5678" s="385">
        <v>4.2839999999999998</v>
      </c>
      <c r="I5678" s="358" t="s">
        <v>12893</v>
      </c>
      <c r="J5678" s="358" t="s">
        <v>12888</v>
      </c>
      <c r="K5678" s="358" t="s">
        <v>13558</v>
      </c>
      <c r="L5678" s="362">
        <v>42093</v>
      </c>
      <c r="N5678" s="362">
        <v>42093</v>
      </c>
      <c r="P5678" s="356" t="s">
        <v>14019</v>
      </c>
    </row>
    <row r="5679" spans="1:16" x14ac:dyDescent="0.2">
      <c r="A5679" s="356" t="s">
        <v>12540</v>
      </c>
      <c r="B5679" s="356" t="s">
        <v>23527</v>
      </c>
      <c r="C5679" s="358" t="s">
        <v>12898</v>
      </c>
      <c r="D5679" s="358" t="s">
        <v>12899</v>
      </c>
      <c r="E5679" s="358" t="s">
        <v>23528</v>
      </c>
      <c r="G5679" s="358" t="s">
        <v>12886</v>
      </c>
      <c r="H5679" s="385">
        <v>9.76</v>
      </c>
      <c r="I5679" s="358" t="s">
        <v>12893</v>
      </c>
      <c r="J5679" s="358" t="s">
        <v>12888</v>
      </c>
      <c r="K5679" s="358" t="s">
        <v>13558</v>
      </c>
      <c r="L5679" s="362">
        <v>42034</v>
      </c>
      <c r="N5679" s="362">
        <v>42034</v>
      </c>
      <c r="P5679" s="356" t="s">
        <v>14019</v>
      </c>
    </row>
    <row r="5680" spans="1:16" x14ac:dyDescent="0.2">
      <c r="A5680" s="356" t="s">
        <v>12541</v>
      </c>
      <c r="B5680" s="356" t="s">
        <v>23529</v>
      </c>
      <c r="C5680" s="358" t="s">
        <v>13014</v>
      </c>
      <c r="D5680" s="358" t="s">
        <v>13015</v>
      </c>
      <c r="E5680" s="358" t="s">
        <v>23530</v>
      </c>
      <c r="G5680" s="358" t="s">
        <v>12886</v>
      </c>
      <c r="H5680" s="385">
        <v>8.1</v>
      </c>
      <c r="I5680" s="358" t="s">
        <v>12893</v>
      </c>
      <c r="J5680" s="358" t="s">
        <v>12888</v>
      </c>
      <c r="K5680" s="358" t="s">
        <v>13558</v>
      </c>
      <c r="L5680" s="362">
        <v>42087</v>
      </c>
      <c r="N5680" s="362">
        <v>42087</v>
      </c>
      <c r="P5680" s="356" t="s">
        <v>14019</v>
      </c>
    </row>
    <row r="5681" spans="1:16" x14ac:dyDescent="0.2">
      <c r="A5681" s="356" t="s">
        <v>12542</v>
      </c>
      <c r="B5681" s="356" t="s">
        <v>23531</v>
      </c>
      <c r="C5681" s="358" t="s">
        <v>12938</v>
      </c>
      <c r="D5681" s="358" t="s">
        <v>12939</v>
      </c>
      <c r="E5681" s="358" t="s">
        <v>23532</v>
      </c>
      <c r="G5681" s="358" t="s">
        <v>12886</v>
      </c>
      <c r="H5681" s="385">
        <v>4.59</v>
      </c>
      <c r="I5681" s="358" t="s">
        <v>12893</v>
      </c>
      <c r="J5681" s="358" t="s">
        <v>12888</v>
      </c>
      <c r="K5681" s="358" t="s">
        <v>13558</v>
      </c>
      <c r="L5681" s="362">
        <v>42087</v>
      </c>
      <c r="N5681" s="362">
        <v>42087</v>
      </c>
      <c r="P5681" s="356" t="s">
        <v>14019</v>
      </c>
    </row>
    <row r="5682" spans="1:16" x14ac:dyDescent="0.2">
      <c r="A5682" s="356" t="s">
        <v>12543</v>
      </c>
      <c r="B5682" s="356" t="s">
        <v>23533</v>
      </c>
      <c r="C5682" s="358" t="s">
        <v>13077</v>
      </c>
      <c r="D5682" s="358" t="s">
        <v>12997</v>
      </c>
      <c r="E5682" s="358" t="s">
        <v>17128</v>
      </c>
      <c r="G5682" s="358" t="s">
        <v>12886</v>
      </c>
      <c r="H5682" s="385">
        <v>5.0999999999999996</v>
      </c>
      <c r="I5682" s="358" t="s">
        <v>12893</v>
      </c>
      <c r="J5682" s="358" t="s">
        <v>12888</v>
      </c>
      <c r="K5682" s="358" t="s">
        <v>13558</v>
      </c>
      <c r="L5682" s="362">
        <v>42076</v>
      </c>
      <c r="N5682" s="362">
        <v>42076</v>
      </c>
      <c r="P5682" s="356" t="s">
        <v>14019</v>
      </c>
    </row>
    <row r="5683" spans="1:16" x14ac:dyDescent="0.2">
      <c r="A5683" s="356" t="s">
        <v>12544</v>
      </c>
      <c r="B5683" s="356" t="s">
        <v>23534</v>
      </c>
      <c r="C5683" s="358" t="s">
        <v>12972</v>
      </c>
      <c r="D5683" s="358" t="s">
        <v>12973</v>
      </c>
      <c r="E5683" s="358" t="s">
        <v>23535</v>
      </c>
      <c r="G5683" s="358" t="s">
        <v>12886</v>
      </c>
      <c r="H5683" s="385">
        <v>8.84</v>
      </c>
      <c r="I5683" s="358" t="s">
        <v>12893</v>
      </c>
      <c r="J5683" s="358" t="s">
        <v>12888</v>
      </c>
      <c r="K5683" s="358" t="s">
        <v>13558</v>
      </c>
      <c r="L5683" s="362">
        <v>42086</v>
      </c>
      <c r="N5683" s="362">
        <v>42086</v>
      </c>
      <c r="P5683" s="356" t="s">
        <v>13605</v>
      </c>
    </row>
    <row r="5684" spans="1:16" x14ac:dyDescent="0.2">
      <c r="A5684" s="356" t="s">
        <v>12545</v>
      </c>
      <c r="B5684" s="356" t="s">
        <v>23536</v>
      </c>
      <c r="C5684" s="358" t="s">
        <v>13105</v>
      </c>
      <c r="D5684" s="358" t="s">
        <v>13106</v>
      </c>
      <c r="E5684" s="358" t="s">
        <v>16455</v>
      </c>
      <c r="G5684" s="358" t="s">
        <v>12886</v>
      </c>
      <c r="H5684" s="385">
        <v>4</v>
      </c>
      <c r="I5684" s="358" t="s">
        <v>12893</v>
      </c>
      <c r="J5684" s="358" t="s">
        <v>12888</v>
      </c>
      <c r="K5684" s="358" t="s">
        <v>13558</v>
      </c>
      <c r="L5684" s="362">
        <v>42087</v>
      </c>
      <c r="N5684" s="362">
        <v>42087</v>
      </c>
      <c r="P5684" s="356" t="s">
        <v>14019</v>
      </c>
    </row>
    <row r="5685" spans="1:16" x14ac:dyDescent="0.2">
      <c r="A5685" s="356" t="s">
        <v>12546</v>
      </c>
      <c r="B5685" s="356" t="s">
        <v>23537</v>
      </c>
      <c r="C5685" s="358" t="s">
        <v>12905</v>
      </c>
      <c r="D5685" s="358" t="s">
        <v>12987</v>
      </c>
      <c r="E5685" s="358" t="s">
        <v>13024</v>
      </c>
      <c r="G5685" s="358" t="s">
        <v>12886</v>
      </c>
      <c r="H5685" s="385">
        <v>95.424999999999997</v>
      </c>
      <c r="I5685" s="358" t="s">
        <v>12893</v>
      </c>
      <c r="J5685" s="358" t="s">
        <v>12888</v>
      </c>
      <c r="K5685" s="358" t="s">
        <v>13558</v>
      </c>
      <c r="L5685" s="362">
        <v>41712</v>
      </c>
      <c r="N5685" s="362">
        <v>41712</v>
      </c>
      <c r="P5685" s="356" t="s">
        <v>13605</v>
      </c>
    </row>
    <row r="5686" spans="1:16" x14ac:dyDescent="0.2">
      <c r="A5686" s="356" t="s">
        <v>12547</v>
      </c>
      <c r="B5686" s="356" t="s">
        <v>23538</v>
      </c>
      <c r="C5686" s="358" t="s">
        <v>12991</v>
      </c>
      <c r="D5686" s="358" t="s">
        <v>12992</v>
      </c>
      <c r="E5686" s="358" t="s">
        <v>13760</v>
      </c>
      <c r="G5686" s="358" t="s">
        <v>12886</v>
      </c>
      <c r="H5686" s="385">
        <v>3.99</v>
      </c>
      <c r="I5686" s="358" t="s">
        <v>12893</v>
      </c>
      <c r="J5686" s="358" t="s">
        <v>12888</v>
      </c>
      <c r="K5686" s="358" t="s">
        <v>13558</v>
      </c>
      <c r="L5686" s="362">
        <v>42118</v>
      </c>
      <c r="N5686" s="362">
        <v>42118</v>
      </c>
      <c r="P5686" s="356" t="s">
        <v>14019</v>
      </c>
    </row>
    <row r="5687" spans="1:16" x14ac:dyDescent="0.2">
      <c r="A5687" s="356" t="s">
        <v>12548</v>
      </c>
      <c r="B5687" s="356" t="s">
        <v>23539</v>
      </c>
      <c r="C5687" s="358" t="s">
        <v>12965</v>
      </c>
      <c r="D5687" s="358" t="s">
        <v>12966</v>
      </c>
      <c r="E5687" s="358" t="s">
        <v>23540</v>
      </c>
      <c r="G5687" s="358" t="s">
        <v>12886</v>
      </c>
      <c r="H5687" s="385">
        <v>182</v>
      </c>
      <c r="I5687" s="358" t="s">
        <v>12887</v>
      </c>
      <c r="J5687" s="358" t="s">
        <v>12888</v>
      </c>
      <c r="K5687" s="358" t="s">
        <v>13558</v>
      </c>
      <c r="L5687" s="362">
        <v>41849</v>
      </c>
      <c r="N5687" s="362">
        <v>41849</v>
      </c>
      <c r="P5687" s="356" t="s">
        <v>13318</v>
      </c>
    </row>
    <row r="5688" spans="1:16" x14ac:dyDescent="0.2">
      <c r="A5688" s="356" t="s">
        <v>6843</v>
      </c>
      <c r="B5688" s="356" t="s">
        <v>23541</v>
      </c>
      <c r="C5688" s="358" t="s">
        <v>13645</v>
      </c>
      <c r="D5688" s="358" t="s">
        <v>13646</v>
      </c>
      <c r="E5688" s="358" t="s">
        <v>23542</v>
      </c>
      <c r="G5688" s="358" t="s">
        <v>12886</v>
      </c>
      <c r="H5688" s="385">
        <v>40.5</v>
      </c>
      <c r="I5688" s="358" t="s">
        <v>12893</v>
      </c>
      <c r="J5688" s="358" t="s">
        <v>12888</v>
      </c>
      <c r="K5688" s="358" t="s">
        <v>13558</v>
      </c>
      <c r="L5688" s="362">
        <v>41908</v>
      </c>
      <c r="N5688" s="362">
        <v>41908</v>
      </c>
      <c r="P5688" s="356" t="s">
        <v>13605</v>
      </c>
    </row>
    <row r="5689" spans="1:16" x14ac:dyDescent="0.2">
      <c r="A5689" s="356" t="s">
        <v>12549</v>
      </c>
      <c r="B5689" s="356" t="s">
        <v>23543</v>
      </c>
      <c r="C5689" s="358" t="s">
        <v>13044</v>
      </c>
      <c r="D5689" s="358" t="s">
        <v>13045</v>
      </c>
      <c r="E5689" s="358" t="s">
        <v>23544</v>
      </c>
      <c r="G5689" s="358" t="s">
        <v>12886</v>
      </c>
      <c r="H5689" s="385">
        <v>6.36</v>
      </c>
      <c r="I5689" s="358" t="s">
        <v>12893</v>
      </c>
      <c r="J5689" s="358" t="s">
        <v>12888</v>
      </c>
      <c r="K5689" s="358" t="s">
        <v>13558</v>
      </c>
      <c r="L5689" s="362">
        <v>42124</v>
      </c>
      <c r="N5689" s="362">
        <v>42124</v>
      </c>
      <c r="P5689" s="356" t="s">
        <v>14019</v>
      </c>
    </row>
    <row r="5690" spans="1:16" x14ac:dyDescent="0.2">
      <c r="A5690" s="356" t="s">
        <v>12550</v>
      </c>
      <c r="B5690" s="356" t="s">
        <v>23545</v>
      </c>
      <c r="C5690" s="358" t="s">
        <v>13097</v>
      </c>
      <c r="D5690" s="358" t="s">
        <v>12910</v>
      </c>
      <c r="E5690" s="358" t="s">
        <v>14257</v>
      </c>
      <c r="G5690" s="358" t="s">
        <v>12886</v>
      </c>
      <c r="H5690" s="385">
        <v>2.5</v>
      </c>
      <c r="I5690" s="358" t="s">
        <v>12893</v>
      </c>
      <c r="J5690" s="358" t="s">
        <v>12888</v>
      </c>
      <c r="K5690" s="358" t="s">
        <v>13558</v>
      </c>
      <c r="L5690" s="362">
        <v>42107</v>
      </c>
      <c r="N5690" s="362">
        <v>42107</v>
      </c>
      <c r="P5690" s="356" t="s">
        <v>14019</v>
      </c>
    </row>
    <row r="5691" spans="1:16" x14ac:dyDescent="0.2">
      <c r="A5691" s="356" t="s">
        <v>12551</v>
      </c>
      <c r="B5691" s="356" t="s">
        <v>23546</v>
      </c>
      <c r="C5691" s="358" t="s">
        <v>12902</v>
      </c>
      <c r="D5691" s="358" t="s">
        <v>12903</v>
      </c>
      <c r="E5691" s="358" t="s">
        <v>21469</v>
      </c>
      <c r="G5691" s="358" t="s">
        <v>12886</v>
      </c>
      <c r="H5691" s="385">
        <v>7.8</v>
      </c>
      <c r="I5691" s="358" t="s">
        <v>12893</v>
      </c>
      <c r="J5691" s="358" t="s">
        <v>12888</v>
      </c>
      <c r="K5691" s="358" t="s">
        <v>13558</v>
      </c>
      <c r="L5691" s="362">
        <v>42083</v>
      </c>
      <c r="N5691" s="362">
        <v>42083</v>
      </c>
      <c r="P5691" s="356" t="s">
        <v>14019</v>
      </c>
    </row>
    <row r="5692" spans="1:16" x14ac:dyDescent="0.2">
      <c r="A5692" s="356" t="s">
        <v>12552</v>
      </c>
      <c r="B5692" s="356" t="s">
        <v>23547</v>
      </c>
      <c r="C5692" s="358" t="s">
        <v>15523</v>
      </c>
      <c r="D5692" s="358" t="s">
        <v>12916</v>
      </c>
      <c r="E5692" s="358" t="s">
        <v>13714</v>
      </c>
      <c r="G5692" s="358" t="s">
        <v>12886</v>
      </c>
      <c r="H5692" s="385">
        <v>9.5399999999999991</v>
      </c>
      <c r="I5692" s="358" t="s">
        <v>12893</v>
      </c>
      <c r="J5692" s="358" t="s">
        <v>12888</v>
      </c>
      <c r="K5692" s="358" t="s">
        <v>13558</v>
      </c>
      <c r="L5692" s="362">
        <v>42116</v>
      </c>
      <c r="N5692" s="362">
        <v>42116</v>
      </c>
      <c r="P5692" s="356" t="s">
        <v>14019</v>
      </c>
    </row>
    <row r="5693" spans="1:16" x14ac:dyDescent="0.2">
      <c r="A5693" s="356" t="s">
        <v>12553</v>
      </c>
      <c r="B5693" s="356" t="s">
        <v>23548</v>
      </c>
      <c r="C5693" s="358" t="s">
        <v>12883</v>
      </c>
      <c r="D5693" s="358" t="s">
        <v>12884</v>
      </c>
      <c r="E5693" s="358" t="s">
        <v>14099</v>
      </c>
      <c r="G5693" s="358" t="s">
        <v>12886</v>
      </c>
      <c r="H5693" s="385">
        <v>9.5399999999999991</v>
      </c>
      <c r="I5693" s="358" t="s">
        <v>12893</v>
      </c>
      <c r="J5693" s="358" t="s">
        <v>12888</v>
      </c>
      <c r="K5693" s="358" t="s">
        <v>13558</v>
      </c>
      <c r="L5693" s="362">
        <v>42096</v>
      </c>
      <c r="N5693" s="362">
        <v>42096</v>
      </c>
      <c r="P5693" s="356" t="s">
        <v>14019</v>
      </c>
    </row>
    <row r="5694" spans="1:16" x14ac:dyDescent="0.2">
      <c r="A5694" s="356" t="s">
        <v>12554</v>
      </c>
      <c r="B5694" s="356" t="s">
        <v>23549</v>
      </c>
      <c r="C5694" s="358" t="s">
        <v>13191</v>
      </c>
      <c r="D5694" s="358" t="s">
        <v>12919</v>
      </c>
      <c r="E5694" s="358" t="s">
        <v>14366</v>
      </c>
      <c r="G5694" s="358" t="s">
        <v>12886</v>
      </c>
      <c r="H5694" s="385">
        <v>4.5</v>
      </c>
      <c r="I5694" s="358" t="s">
        <v>12893</v>
      </c>
      <c r="J5694" s="358" t="s">
        <v>12888</v>
      </c>
      <c r="K5694" s="358" t="s">
        <v>13558</v>
      </c>
      <c r="L5694" s="362">
        <v>42096</v>
      </c>
      <c r="N5694" s="362">
        <v>42096</v>
      </c>
      <c r="P5694" s="356" t="s">
        <v>14019</v>
      </c>
    </row>
    <row r="5695" spans="1:16" x14ac:dyDescent="0.2">
      <c r="A5695" s="356" t="s">
        <v>12555</v>
      </c>
      <c r="B5695" s="356" t="s">
        <v>23550</v>
      </c>
      <c r="C5695" s="358" t="s">
        <v>13336</v>
      </c>
      <c r="D5695" s="358" t="s">
        <v>12931</v>
      </c>
      <c r="E5695" s="358" t="s">
        <v>17021</v>
      </c>
      <c r="G5695" s="358" t="s">
        <v>12886</v>
      </c>
      <c r="H5695" s="385">
        <v>6.48</v>
      </c>
      <c r="I5695" s="358" t="s">
        <v>12893</v>
      </c>
      <c r="J5695" s="358" t="s">
        <v>12888</v>
      </c>
      <c r="K5695" s="358" t="s">
        <v>13558</v>
      </c>
      <c r="L5695" s="362">
        <v>42109</v>
      </c>
      <c r="N5695" s="362">
        <v>42109</v>
      </c>
      <c r="P5695" s="356" t="s">
        <v>14019</v>
      </c>
    </row>
    <row r="5696" spans="1:16" x14ac:dyDescent="0.2">
      <c r="A5696" s="356" t="s">
        <v>12556</v>
      </c>
      <c r="B5696" s="356" t="s">
        <v>23551</v>
      </c>
      <c r="C5696" s="358" t="s">
        <v>13179</v>
      </c>
      <c r="D5696" s="358" t="s">
        <v>13180</v>
      </c>
      <c r="E5696" s="358" t="s">
        <v>23552</v>
      </c>
      <c r="G5696" s="358" t="s">
        <v>12886</v>
      </c>
      <c r="H5696" s="385">
        <v>6.63</v>
      </c>
      <c r="I5696" s="358" t="s">
        <v>12893</v>
      </c>
      <c r="J5696" s="358" t="s">
        <v>12888</v>
      </c>
      <c r="K5696" s="358" t="s">
        <v>13558</v>
      </c>
      <c r="L5696" s="362">
        <v>42135</v>
      </c>
      <c r="N5696" s="362">
        <v>42135</v>
      </c>
      <c r="P5696" s="356" t="s">
        <v>14019</v>
      </c>
    </row>
    <row r="5697" spans="1:16" x14ac:dyDescent="0.2">
      <c r="A5697" s="356" t="s">
        <v>12557</v>
      </c>
      <c r="B5697" s="356" t="s">
        <v>23553</v>
      </c>
      <c r="C5697" s="358" t="s">
        <v>12890</v>
      </c>
      <c r="D5697" s="358" t="s">
        <v>12891</v>
      </c>
      <c r="E5697" s="358" t="s">
        <v>13135</v>
      </c>
      <c r="G5697" s="358" t="s">
        <v>12886</v>
      </c>
      <c r="H5697" s="385">
        <v>8.67</v>
      </c>
      <c r="I5697" s="358" t="s">
        <v>12893</v>
      </c>
      <c r="J5697" s="358" t="s">
        <v>12888</v>
      </c>
      <c r="K5697" s="358" t="s">
        <v>13558</v>
      </c>
      <c r="L5697" s="362">
        <v>42142</v>
      </c>
      <c r="N5697" s="362">
        <v>42142</v>
      </c>
      <c r="P5697" s="356" t="s">
        <v>14019</v>
      </c>
    </row>
    <row r="5698" spans="1:16" x14ac:dyDescent="0.2">
      <c r="A5698" s="356" t="s">
        <v>12558</v>
      </c>
      <c r="B5698" s="356" t="s">
        <v>23554</v>
      </c>
      <c r="C5698" s="358" t="s">
        <v>12890</v>
      </c>
      <c r="D5698" s="358" t="s">
        <v>12891</v>
      </c>
      <c r="E5698" s="358" t="s">
        <v>23555</v>
      </c>
      <c r="G5698" s="358" t="s">
        <v>12886</v>
      </c>
      <c r="H5698" s="385">
        <v>5.5</v>
      </c>
      <c r="I5698" s="358" t="s">
        <v>12893</v>
      </c>
      <c r="J5698" s="358" t="s">
        <v>12888</v>
      </c>
      <c r="K5698" s="358" t="s">
        <v>13558</v>
      </c>
      <c r="L5698" s="362">
        <v>42146</v>
      </c>
      <c r="N5698" s="362">
        <v>42146</v>
      </c>
      <c r="P5698" s="356" t="s">
        <v>14019</v>
      </c>
    </row>
    <row r="5699" spans="1:16" x14ac:dyDescent="0.2">
      <c r="A5699" s="356" t="s">
        <v>12559</v>
      </c>
      <c r="B5699" s="356" t="s">
        <v>23556</v>
      </c>
      <c r="C5699" s="358" t="s">
        <v>14337</v>
      </c>
      <c r="D5699" s="358" t="s">
        <v>12984</v>
      </c>
      <c r="E5699" s="358" t="s">
        <v>23557</v>
      </c>
      <c r="G5699" s="358" t="s">
        <v>12886</v>
      </c>
      <c r="H5699" s="385">
        <v>9.81</v>
      </c>
      <c r="I5699" s="358" t="s">
        <v>12893</v>
      </c>
      <c r="J5699" s="358" t="s">
        <v>12888</v>
      </c>
      <c r="K5699" s="358" t="s">
        <v>13558</v>
      </c>
      <c r="L5699" s="362">
        <v>42124</v>
      </c>
      <c r="N5699" s="362">
        <v>42124</v>
      </c>
      <c r="P5699" s="356" t="s">
        <v>14019</v>
      </c>
    </row>
    <row r="5700" spans="1:16" x14ac:dyDescent="0.2">
      <c r="A5700" s="356" t="s">
        <v>12560</v>
      </c>
      <c r="B5700" s="356" t="s">
        <v>23558</v>
      </c>
      <c r="C5700" s="358" t="s">
        <v>12972</v>
      </c>
      <c r="D5700" s="358" t="s">
        <v>12973</v>
      </c>
      <c r="E5700" s="358" t="s">
        <v>23559</v>
      </c>
      <c r="G5700" s="358" t="s">
        <v>12886</v>
      </c>
      <c r="H5700" s="385">
        <v>9.89</v>
      </c>
      <c r="I5700" s="358" t="s">
        <v>12893</v>
      </c>
      <c r="J5700" s="358" t="s">
        <v>12888</v>
      </c>
      <c r="K5700" s="358" t="s">
        <v>13558</v>
      </c>
      <c r="L5700" s="362">
        <v>42153</v>
      </c>
      <c r="N5700" s="362">
        <v>42153</v>
      </c>
      <c r="P5700" s="356" t="s">
        <v>13318</v>
      </c>
    </row>
    <row r="5701" spans="1:16" x14ac:dyDescent="0.2">
      <c r="A5701" s="356" t="s">
        <v>12561</v>
      </c>
      <c r="B5701" s="356" t="s">
        <v>23560</v>
      </c>
      <c r="C5701" s="358" t="s">
        <v>13031</v>
      </c>
      <c r="D5701" s="358" t="s">
        <v>12960</v>
      </c>
      <c r="E5701" s="358" t="s">
        <v>23561</v>
      </c>
      <c r="G5701" s="358" t="s">
        <v>12886</v>
      </c>
      <c r="H5701" s="385">
        <v>3.12</v>
      </c>
      <c r="I5701" s="358" t="s">
        <v>12893</v>
      </c>
      <c r="J5701" s="358" t="s">
        <v>12888</v>
      </c>
      <c r="K5701" s="358" t="s">
        <v>13558</v>
      </c>
      <c r="L5701" s="362">
        <v>42144</v>
      </c>
      <c r="N5701" s="362">
        <v>42144</v>
      </c>
      <c r="P5701" s="356" t="s">
        <v>14019</v>
      </c>
    </row>
    <row r="5702" spans="1:16" x14ac:dyDescent="0.2">
      <c r="A5702" s="356" t="s">
        <v>12562</v>
      </c>
      <c r="B5702" s="356" t="s">
        <v>23562</v>
      </c>
      <c r="C5702" s="358" t="s">
        <v>12883</v>
      </c>
      <c r="D5702" s="358" t="s">
        <v>12884</v>
      </c>
      <c r="E5702" s="358" t="s">
        <v>23563</v>
      </c>
      <c r="G5702" s="358" t="s">
        <v>12886</v>
      </c>
      <c r="H5702" s="385">
        <v>5.5650000000000004</v>
      </c>
      <c r="I5702" s="358" t="s">
        <v>12893</v>
      </c>
      <c r="J5702" s="358" t="s">
        <v>12888</v>
      </c>
      <c r="K5702" s="358" t="s">
        <v>13558</v>
      </c>
      <c r="L5702" s="362">
        <v>42172</v>
      </c>
      <c r="N5702" s="362">
        <v>42172</v>
      </c>
      <c r="P5702" s="356" t="s">
        <v>14019</v>
      </c>
    </row>
    <row r="5703" spans="1:16" x14ac:dyDescent="0.2">
      <c r="A5703" s="356" t="s">
        <v>12563</v>
      </c>
      <c r="B5703" s="356" t="s">
        <v>23564</v>
      </c>
      <c r="C5703" s="358" t="s">
        <v>13017</v>
      </c>
      <c r="D5703" s="358" t="s">
        <v>13018</v>
      </c>
      <c r="E5703" s="358" t="s">
        <v>23565</v>
      </c>
      <c r="G5703" s="358" t="s">
        <v>12886</v>
      </c>
      <c r="H5703" s="385">
        <v>8.4049999999999994</v>
      </c>
      <c r="I5703" s="358" t="s">
        <v>12893</v>
      </c>
      <c r="J5703" s="358" t="s">
        <v>12888</v>
      </c>
      <c r="K5703" s="358" t="s">
        <v>13558</v>
      </c>
      <c r="L5703" s="362">
        <v>42152</v>
      </c>
      <c r="N5703" s="362">
        <v>42152</v>
      </c>
      <c r="P5703" s="356" t="s">
        <v>14019</v>
      </c>
    </row>
    <row r="5704" spans="1:16" x14ac:dyDescent="0.2">
      <c r="A5704" s="356" t="s">
        <v>12564</v>
      </c>
      <c r="B5704" s="356" t="s">
        <v>23566</v>
      </c>
      <c r="C5704" s="358" t="s">
        <v>13044</v>
      </c>
      <c r="D5704" s="358" t="s">
        <v>13045</v>
      </c>
      <c r="E5704" s="358" t="s">
        <v>23567</v>
      </c>
      <c r="G5704" s="358" t="s">
        <v>12886</v>
      </c>
      <c r="H5704" s="385">
        <v>4.4000000000000004</v>
      </c>
      <c r="I5704" s="358" t="s">
        <v>12893</v>
      </c>
      <c r="J5704" s="358" t="s">
        <v>12888</v>
      </c>
      <c r="K5704" s="358" t="s">
        <v>13558</v>
      </c>
      <c r="L5704" s="362">
        <v>42154</v>
      </c>
      <c r="N5704" s="362">
        <v>42154</v>
      </c>
      <c r="P5704" s="356" t="s">
        <v>14019</v>
      </c>
    </row>
    <row r="5705" spans="1:16" x14ac:dyDescent="0.2">
      <c r="A5705" s="356" t="s">
        <v>12565</v>
      </c>
      <c r="B5705" s="356" t="s">
        <v>23568</v>
      </c>
      <c r="C5705" s="358" t="s">
        <v>12902</v>
      </c>
      <c r="D5705" s="358" t="s">
        <v>12903</v>
      </c>
      <c r="E5705" s="358" t="s">
        <v>23569</v>
      </c>
      <c r="G5705" s="358" t="s">
        <v>12886</v>
      </c>
      <c r="H5705" s="385">
        <v>7.95</v>
      </c>
      <c r="I5705" s="358" t="s">
        <v>12893</v>
      </c>
      <c r="J5705" s="358" t="s">
        <v>12888</v>
      </c>
      <c r="K5705" s="358" t="s">
        <v>13558</v>
      </c>
      <c r="L5705" s="362">
        <v>42181</v>
      </c>
      <c r="N5705" s="362">
        <v>42181</v>
      </c>
      <c r="P5705" s="356" t="s">
        <v>14019</v>
      </c>
    </row>
    <row r="5706" spans="1:16" x14ac:dyDescent="0.2">
      <c r="A5706" s="356" t="s">
        <v>12566</v>
      </c>
      <c r="B5706" s="356" t="s">
        <v>23570</v>
      </c>
      <c r="C5706" s="358" t="s">
        <v>12890</v>
      </c>
      <c r="D5706" s="358" t="s">
        <v>12891</v>
      </c>
      <c r="E5706" s="358" t="s">
        <v>23571</v>
      </c>
      <c r="G5706" s="358" t="s">
        <v>12886</v>
      </c>
      <c r="H5706" s="385">
        <v>8252.4</v>
      </c>
      <c r="I5706" s="358" t="s">
        <v>12887</v>
      </c>
      <c r="J5706" s="358" t="s">
        <v>12908</v>
      </c>
      <c r="K5706" s="358" t="s">
        <v>13558</v>
      </c>
      <c r="L5706" s="362">
        <v>42236</v>
      </c>
      <c r="N5706" s="362">
        <v>42236</v>
      </c>
      <c r="P5706" s="356" t="s">
        <v>13318</v>
      </c>
    </row>
    <row r="5707" spans="1:16" x14ac:dyDescent="0.2">
      <c r="A5707" s="356" t="s">
        <v>12567</v>
      </c>
      <c r="B5707" s="356" t="s">
        <v>23572</v>
      </c>
      <c r="C5707" s="358" t="s">
        <v>14398</v>
      </c>
      <c r="D5707" s="358" t="s">
        <v>12910</v>
      </c>
      <c r="E5707" s="358" t="s">
        <v>23573</v>
      </c>
      <c r="G5707" s="358" t="s">
        <v>12886</v>
      </c>
      <c r="H5707" s="385">
        <v>3</v>
      </c>
      <c r="I5707" s="358" t="s">
        <v>12893</v>
      </c>
      <c r="J5707" s="358" t="s">
        <v>12888</v>
      </c>
      <c r="K5707" s="358" t="s">
        <v>13558</v>
      </c>
      <c r="L5707" s="362">
        <v>42124</v>
      </c>
      <c r="N5707" s="362">
        <v>42124</v>
      </c>
      <c r="P5707" s="356" t="s">
        <v>14019</v>
      </c>
    </row>
    <row r="5708" spans="1:16" x14ac:dyDescent="0.2">
      <c r="A5708" s="356" t="s">
        <v>12568</v>
      </c>
      <c r="B5708" s="356" t="s">
        <v>23574</v>
      </c>
      <c r="C5708" s="358" t="s">
        <v>13333</v>
      </c>
      <c r="D5708" s="358" t="s">
        <v>12931</v>
      </c>
      <c r="E5708" s="358" t="s">
        <v>23575</v>
      </c>
      <c r="G5708" s="358" t="s">
        <v>12886</v>
      </c>
      <c r="H5708" s="385">
        <v>9</v>
      </c>
      <c r="I5708" s="358" t="s">
        <v>12893</v>
      </c>
      <c r="J5708" s="358" t="s">
        <v>12888</v>
      </c>
      <c r="K5708" s="358" t="s">
        <v>13558</v>
      </c>
      <c r="L5708" s="362">
        <v>42181</v>
      </c>
      <c r="N5708" s="362">
        <v>42181</v>
      </c>
      <c r="P5708" s="356" t="s">
        <v>14019</v>
      </c>
    </row>
    <row r="5709" spans="1:16" x14ac:dyDescent="0.2">
      <c r="A5709" s="356" t="s">
        <v>12569</v>
      </c>
      <c r="B5709" s="356" t="s">
        <v>23576</v>
      </c>
      <c r="C5709" s="358" t="s">
        <v>14190</v>
      </c>
      <c r="D5709" s="358" t="s">
        <v>12931</v>
      </c>
      <c r="E5709" s="358" t="s">
        <v>23577</v>
      </c>
      <c r="G5709" s="358" t="s">
        <v>12886</v>
      </c>
      <c r="H5709" s="385">
        <v>9.9499999999999993</v>
      </c>
      <c r="I5709" s="358" t="s">
        <v>12893</v>
      </c>
      <c r="J5709" s="358" t="s">
        <v>12888</v>
      </c>
      <c r="K5709" s="358" t="s">
        <v>13558</v>
      </c>
      <c r="L5709" s="362">
        <v>42180</v>
      </c>
      <c r="N5709" s="362">
        <v>42180</v>
      </c>
      <c r="P5709" s="356" t="s">
        <v>14019</v>
      </c>
    </row>
    <row r="5710" spans="1:16" x14ac:dyDescent="0.2">
      <c r="A5710" s="356" t="s">
        <v>12570</v>
      </c>
      <c r="B5710" s="356" t="s">
        <v>23578</v>
      </c>
      <c r="C5710" s="358" t="s">
        <v>13044</v>
      </c>
      <c r="D5710" s="358" t="s">
        <v>13045</v>
      </c>
      <c r="E5710" s="358" t="s">
        <v>23579</v>
      </c>
      <c r="G5710" s="358" t="s">
        <v>12886</v>
      </c>
      <c r="H5710" s="385">
        <v>7.2</v>
      </c>
      <c r="I5710" s="358" t="s">
        <v>12893</v>
      </c>
      <c r="J5710" s="358" t="s">
        <v>12888</v>
      </c>
      <c r="K5710" s="358" t="s">
        <v>13558</v>
      </c>
      <c r="L5710" s="362">
        <v>42216</v>
      </c>
      <c r="N5710" s="362">
        <v>42216</v>
      </c>
      <c r="P5710" s="356" t="s">
        <v>14019</v>
      </c>
    </row>
    <row r="5711" spans="1:16" x14ac:dyDescent="0.2">
      <c r="A5711" s="356" t="s">
        <v>12571</v>
      </c>
      <c r="B5711" s="356" t="s">
        <v>23580</v>
      </c>
      <c r="C5711" s="358" t="s">
        <v>12905</v>
      </c>
      <c r="D5711" s="358" t="s">
        <v>13152</v>
      </c>
      <c r="E5711" s="358" t="s">
        <v>23581</v>
      </c>
      <c r="G5711" s="358" t="s">
        <v>12886</v>
      </c>
      <c r="H5711" s="385">
        <v>9.9450000000000003</v>
      </c>
      <c r="I5711" s="358" t="s">
        <v>12893</v>
      </c>
      <c r="J5711" s="358" t="s">
        <v>12888</v>
      </c>
      <c r="K5711" s="358" t="s">
        <v>13558</v>
      </c>
      <c r="L5711" s="362">
        <v>42089</v>
      </c>
      <c r="N5711" s="362">
        <v>42089</v>
      </c>
      <c r="P5711" s="356" t="s">
        <v>13605</v>
      </c>
    </row>
    <row r="5712" spans="1:16" x14ac:dyDescent="0.2">
      <c r="A5712" s="356" t="s">
        <v>12572</v>
      </c>
      <c r="B5712" s="356" t="s">
        <v>23582</v>
      </c>
      <c r="C5712" s="358" t="s">
        <v>13014</v>
      </c>
      <c r="D5712" s="358" t="s">
        <v>13015</v>
      </c>
      <c r="E5712" s="358" t="s">
        <v>23583</v>
      </c>
      <c r="G5712" s="358" t="s">
        <v>12886</v>
      </c>
      <c r="H5712" s="385">
        <v>7.02</v>
      </c>
      <c r="I5712" s="358" t="s">
        <v>12893</v>
      </c>
      <c r="J5712" s="358" t="s">
        <v>12888</v>
      </c>
      <c r="K5712" s="358" t="s">
        <v>13558</v>
      </c>
      <c r="L5712" s="362">
        <v>42104</v>
      </c>
      <c r="N5712" s="362">
        <v>42104</v>
      </c>
      <c r="P5712" s="356" t="s">
        <v>14019</v>
      </c>
    </row>
    <row r="5713" spans="1:16" x14ac:dyDescent="0.2">
      <c r="A5713" s="356" t="s">
        <v>6844</v>
      </c>
      <c r="B5713" s="356" t="s">
        <v>23584</v>
      </c>
      <c r="C5713" s="358" t="s">
        <v>13922</v>
      </c>
      <c r="D5713" s="358" t="s">
        <v>13106</v>
      </c>
      <c r="E5713" s="358" t="s">
        <v>23585</v>
      </c>
      <c r="G5713" s="358" t="s">
        <v>12886</v>
      </c>
      <c r="H5713" s="385">
        <v>14.04</v>
      </c>
      <c r="I5713" s="358" t="s">
        <v>12893</v>
      </c>
      <c r="J5713" s="358" t="s">
        <v>12888</v>
      </c>
      <c r="K5713" s="358" t="s">
        <v>13558</v>
      </c>
      <c r="L5713" s="362">
        <v>42150</v>
      </c>
      <c r="N5713" s="362">
        <v>42150</v>
      </c>
      <c r="P5713" s="356" t="s">
        <v>14019</v>
      </c>
    </row>
    <row r="5714" spans="1:16" x14ac:dyDescent="0.2">
      <c r="A5714" s="356" t="s">
        <v>12573</v>
      </c>
      <c r="B5714" s="356" t="s">
        <v>23586</v>
      </c>
      <c r="C5714" s="358" t="s">
        <v>13732</v>
      </c>
      <c r="D5714" s="358" t="s">
        <v>13733</v>
      </c>
      <c r="E5714" s="358" t="s">
        <v>23587</v>
      </c>
      <c r="G5714" s="358" t="s">
        <v>12886</v>
      </c>
      <c r="H5714" s="385">
        <v>6.6</v>
      </c>
      <c r="I5714" s="358" t="s">
        <v>12893</v>
      </c>
      <c r="J5714" s="358" t="s">
        <v>12888</v>
      </c>
      <c r="K5714" s="358" t="s">
        <v>13558</v>
      </c>
      <c r="L5714" s="362">
        <v>42173</v>
      </c>
      <c r="N5714" s="362">
        <v>42173</v>
      </c>
      <c r="P5714" s="356" t="s">
        <v>14019</v>
      </c>
    </row>
    <row r="5715" spans="1:16" x14ac:dyDescent="0.2">
      <c r="A5715" s="356" t="s">
        <v>12574</v>
      </c>
      <c r="B5715" s="356" t="s">
        <v>23588</v>
      </c>
      <c r="C5715" s="358" t="s">
        <v>12926</v>
      </c>
      <c r="D5715" s="358" t="s">
        <v>12927</v>
      </c>
      <c r="E5715" s="358" t="s">
        <v>23589</v>
      </c>
      <c r="G5715" s="358" t="s">
        <v>12886</v>
      </c>
      <c r="H5715" s="385">
        <v>7.15</v>
      </c>
      <c r="I5715" s="358" t="s">
        <v>12893</v>
      </c>
      <c r="J5715" s="358" t="s">
        <v>12888</v>
      </c>
      <c r="K5715" s="358" t="s">
        <v>13558</v>
      </c>
      <c r="L5715" s="362">
        <v>42172</v>
      </c>
      <c r="N5715" s="362">
        <v>42172</v>
      </c>
      <c r="P5715" s="356" t="s">
        <v>14019</v>
      </c>
    </row>
    <row r="5716" spans="1:16" x14ac:dyDescent="0.2">
      <c r="A5716" s="356" t="s">
        <v>12575</v>
      </c>
      <c r="B5716" s="356" t="s">
        <v>23590</v>
      </c>
      <c r="C5716" s="358" t="s">
        <v>13344</v>
      </c>
      <c r="D5716" s="358" t="s">
        <v>12931</v>
      </c>
      <c r="E5716" s="358" t="s">
        <v>23591</v>
      </c>
      <c r="G5716" s="358" t="s">
        <v>12886</v>
      </c>
      <c r="H5716" s="385">
        <v>9.81</v>
      </c>
      <c r="I5716" s="358" t="s">
        <v>12893</v>
      </c>
      <c r="J5716" s="358" t="s">
        <v>12888</v>
      </c>
      <c r="K5716" s="358" t="s">
        <v>13558</v>
      </c>
      <c r="L5716" s="362">
        <v>42181</v>
      </c>
      <c r="N5716" s="362">
        <v>42181</v>
      </c>
      <c r="P5716" s="356" t="s">
        <v>14019</v>
      </c>
    </row>
    <row r="5717" spans="1:16" x14ac:dyDescent="0.2">
      <c r="A5717" s="356" t="s">
        <v>12576</v>
      </c>
      <c r="B5717" s="356" t="s">
        <v>23592</v>
      </c>
      <c r="C5717" s="358" t="s">
        <v>13007</v>
      </c>
      <c r="D5717" s="358" t="s">
        <v>12976</v>
      </c>
      <c r="E5717" s="358" t="s">
        <v>23593</v>
      </c>
      <c r="G5717" s="358" t="s">
        <v>12886</v>
      </c>
      <c r="H5717" s="385">
        <v>5.0599999999999996</v>
      </c>
      <c r="I5717" s="358" t="s">
        <v>12893</v>
      </c>
      <c r="J5717" s="358" t="s">
        <v>12888</v>
      </c>
      <c r="K5717" s="358" t="s">
        <v>13558</v>
      </c>
      <c r="L5717" s="362">
        <v>42184</v>
      </c>
      <c r="N5717" s="362">
        <v>42184</v>
      </c>
      <c r="P5717" s="356" t="s">
        <v>14019</v>
      </c>
    </row>
    <row r="5718" spans="1:16" x14ac:dyDescent="0.2">
      <c r="A5718" s="356" t="s">
        <v>12577</v>
      </c>
      <c r="B5718" s="356" t="s">
        <v>23594</v>
      </c>
      <c r="C5718" s="358" t="s">
        <v>12905</v>
      </c>
      <c r="D5718" s="358" t="s">
        <v>12951</v>
      </c>
      <c r="E5718" s="358" t="s">
        <v>23595</v>
      </c>
      <c r="G5718" s="358" t="s">
        <v>12886</v>
      </c>
      <c r="H5718" s="385">
        <v>5.5</v>
      </c>
      <c r="I5718" s="358" t="s">
        <v>12893</v>
      </c>
      <c r="J5718" s="358" t="s">
        <v>12888</v>
      </c>
      <c r="K5718" s="358" t="s">
        <v>13558</v>
      </c>
      <c r="L5718" s="362">
        <v>42181</v>
      </c>
      <c r="N5718" s="362">
        <v>42181</v>
      </c>
      <c r="P5718" s="356" t="s">
        <v>14019</v>
      </c>
    </row>
    <row r="5719" spans="1:16" x14ac:dyDescent="0.2">
      <c r="A5719" s="356" t="s">
        <v>12578</v>
      </c>
      <c r="B5719" s="356" t="s">
        <v>23596</v>
      </c>
      <c r="C5719" s="358" t="s">
        <v>12933</v>
      </c>
      <c r="D5719" s="358" t="s">
        <v>12934</v>
      </c>
      <c r="E5719" s="358" t="s">
        <v>23597</v>
      </c>
      <c r="G5719" s="358" t="s">
        <v>12886</v>
      </c>
      <c r="H5719" s="385">
        <v>5.0999999999999996</v>
      </c>
      <c r="I5719" s="358" t="s">
        <v>12893</v>
      </c>
      <c r="J5719" s="358" t="s">
        <v>12888</v>
      </c>
      <c r="K5719" s="358" t="s">
        <v>13558</v>
      </c>
      <c r="L5719" s="362">
        <v>42188</v>
      </c>
      <c r="N5719" s="362">
        <v>42188</v>
      </c>
      <c r="P5719" s="356" t="s">
        <v>14019</v>
      </c>
    </row>
    <row r="5720" spans="1:16" x14ac:dyDescent="0.2">
      <c r="A5720" s="356" t="s">
        <v>12579</v>
      </c>
      <c r="B5720" s="356" t="s">
        <v>23598</v>
      </c>
      <c r="C5720" s="358" t="s">
        <v>13330</v>
      </c>
      <c r="D5720" s="358" t="s">
        <v>12984</v>
      </c>
      <c r="E5720" s="358" t="s">
        <v>23599</v>
      </c>
      <c r="G5720" s="358" t="s">
        <v>12886</v>
      </c>
      <c r="H5720" s="385">
        <v>8</v>
      </c>
      <c r="I5720" s="358" t="s">
        <v>12893</v>
      </c>
      <c r="J5720" s="358" t="s">
        <v>12888</v>
      </c>
      <c r="K5720" s="358" t="s">
        <v>13558</v>
      </c>
      <c r="L5720" s="362">
        <v>42213</v>
      </c>
      <c r="N5720" s="362">
        <v>42213</v>
      </c>
      <c r="P5720" s="356" t="s">
        <v>13605</v>
      </c>
    </row>
    <row r="5721" spans="1:16" x14ac:dyDescent="0.2">
      <c r="A5721" s="356" t="s">
        <v>12580</v>
      </c>
      <c r="B5721" s="356" t="s">
        <v>23600</v>
      </c>
      <c r="C5721" s="358" t="s">
        <v>13590</v>
      </c>
      <c r="D5721" s="358" t="s">
        <v>12916</v>
      </c>
      <c r="E5721" s="358" t="s">
        <v>16395</v>
      </c>
      <c r="G5721" s="358" t="s">
        <v>12886</v>
      </c>
      <c r="H5721" s="385">
        <v>4.24</v>
      </c>
      <c r="I5721" s="358" t="s">
        <v>12893</v>
      </c>
      <c r="J5721" s="358" t="s">
        <v>12888</v>
      </c>
      <c r="K5721" s="358" t="s">
        <v>13558</v>
      </c>
      <c r="L5721" s="362">
        <v>42185</v>
      </c>
      <c r="N5721" s="362">
        <v>42185</v>
      </c>
      <c r="P5721" s="356" t="s">
        <v>14019</v>
      </c>
    </row>
    <row r="5722" spans="1:16" x14ac:dyDescent="0.2">
      <c r="A5722" s="356" t="s">
        <v>12581</v>
      </c>
      <c r="B5722" s="356" t="s">
        <v>23601</v>
      </c>
      <c r="C5722" s="358" t="s">
        <v>14389</v>
      </c>
      <c r="D5722" s="358" t="s">
        <v>13130</v>
      </c>
      <c r="E5722" s="358" t="s">
        <v>23602</v>
      </c>
      <c r="G5722" s="358" t="s">
        <v>12886</v>
      </c>
      <c r="H5722" s="385">
        <v>7.8</v>
      </c>
      <c r="I5722" s="358" t="s">
        <v>12893</v>
      </c>
      <c r="J5722" s="358" t="s">
        <v>12888</v>
      </c>
      <c r="K5722" s="358" t="s">
        <v>13558</v>
      </c>
      <c r="L5722" s="362">
        <v>42177</v>
      </c>
      <c r="N5722" s="362">
        <v>42177</v>
      </c>
      <c r="P5722" s="356" t="s">
        <v>14019</v>
      </c>
    </row>
    <row r="5723" spans="1:16" x14ac:dyDescent="0.2">
      <c r="A5723" s="356" t="s">
        <v>12582</v>
      </c>
      <c r="B5723" s="356" t="s">
        <v>23603</v>
      </c>
      <c r="C5723" s="358" t="s">
        <v>12905</v>
      </c>
      <c r="D5723" s="358" t="s">
        <v>12951</v>
      </c>
      <c r="E5723" s="358" t="s">
        <v>23604</v>
      </c>
      <c r="G5723" s="358" t="s">
        <v>12886</v>
      </c>
      <c r="H5723" s="385">
        <v>3.64</v>
      </c>
      <c r="I5723" s="358" t="s">
        <v>12893</v>
      </c>
      <c r="J5723" s="358" t="s">
        <v>12888</v>
      </c>
      <c r="K5723" s="358" t="s">
        <v>13558</v>
      </c>
      <c r="L5723" s="362">
        <v>42198</v>
      </c>
      <c r="N5723" s="362">
        <v>42198</v>
      </c>
      <c r="P5723" s="356" t="s">
        <v>13605</v>
      </c>
    </row>
    <row r="5724" spans="1:16" x14ac:dyDescent="0.2">
      <c r="A5724" s="356" t="s">
        <v>12583</v>
      </c>
      <c r="B5724" s="356" t="s">
        <v>23605</v>
      </c>
      <c r="C5724" s="358" t="s">
        <v>12965</v>
      </c>
      <c r="D5724" s="358" t="s">
        <v>12966</v>
      </c>
      <c r="E5724" s="358" t="s">
        <v>23606</v>
      </c>
      <c r="G5724" s="358" t="s">
        <v>12886</v>
      </c>
      <c r="H5724" s="385">
        <v>9.8800000000000008</v>
      </c>
      <c r="I5724" s="358" t="s">
        <v>12893</v>
      </c>
      <c r="J5724" s="358" t="s">
        <v>12888</v>
      </c>
      <c r="K5724" s="358" t="s">
        <v>13558</v>
      </c>
      <c r="L5724" s="362">
        <v>42205</v>
      </c>
      <c r="N5724" s="362">
        <v>42205</v>
      </c>
      <c r="P5724" s="356" t="s">
        <v>13605</v>
      </c>
    </row>
    <row r="5725" spans="1:16" x14ac:dyDescent="0.2">
      <c r="A5725" s="356" t="s">
        <v>12584</v>
      </c>
      <c r="B5725" s="356" t="s">
        <v>23607</v>
      </c>
      <c r="C5725" s="358" t="s">
        <v>13621</v>
      </c>
      <c r="D5725" s="358" t="s">
        <v>12960</v>
      </c>
      <c r="E5725" s="358" t="s">
        <v>23608</v>
      </c>
      <c r="G5725" s="358" t="s">
        <v>12886</v>
      </c>
      <c r="H5725" s="385">
        <v>4.59</v>
      </c>
      <c r="I5725" s="358" t="s">
        <v>12893</v>
      </c>
      <c r="J5725" s="358" t="s">
        <v>12888</v>
      </c>
      <c r="K5725" s="358" t="s">
        <v>13558</v>
      </c>
      <c r="L5725" s="362">
        <v>42207</v>
      </c>
      <c r="N5725" s="362">
        <v>42207</v>
      </c>
      <c r="P5725" s="356" t="s">
        <v>14019</v>
      </c>
    </row>
    <row r="5726" spans="1:16" x14ac:dyDescent="0.2">
      <c r="A5726" s="356" t="s">
        <v>12585</v>
      </c>
      <c r="B5726" s="356" t="s">
        <v>23609</v>
      </c>
      <c r="C5726" s="358" t="s">
        <v>12972</v>
      </c>
      <c r="D5726" s="358" t="s">
        <v>12973</v>
      </c>
      <c r="E5726" s="358" t="s">
        <v>23610</v>
      </c>
      <c r="G5726" s="358" t="s">
        <v>12886</v>
      </c>
      <c r="H5726" s="385">
        <v>6.24</v>
      </c>
      <c r="I5726" s="358" t="s">
        <v>12893</v>
      </c>
      <c r="J5726" s="358" t="s">
        <v>12888</v>
      </c>
      <c r="K5726" s="358" t="s">
        <v>13558</v>
      </c>
      <c r="L5726" s="362">
        <v>42209</v>
      </c>
      <c r="N5726" s="362">
        <v>42209</v>
      </c>
      <c r="P5726" s="356" t="s">
        <v>14019</v>
      </c>
    </row>
    <row r="5727" spans="1:16" x14ac:dyDescent="0.2">
      <c r="A5727" s="356" t="s">
        <v>12586</v>
      </c>
      <c r="B5727" s="356" t="s">
        <v>23485</v>
      </c>
      <c r="C5727" s="358" t="s">
        <v>13966</v>
      </c>
      <c r="D5727" s="358" t="s">
        <v>13027</v>
      </c>
      <c r="E5727" s="358" t="s">
        <v>16560</v>
      </c>
      <c r="G5727" s="358" t="s">
        <v>12886</v>
      </c>
      <c r="H5727" s="385">
        <v>0.255</v>
      </c>
      <c r="I5727" s="358" t="s">
        <v>12893</v>
      </c>
      <c r="J5727" s="358" t="s">
        <v>12888</v>
      </c>
      <c r="K5727" s="358" t="s">
        <v>13558</v>
      </c>
      <c r="L5727" s="362">
        <v>42215</v>
      </c>
      <c r="N5727" s="362">
        <v>42215</v>
      </c>
      <c r="P5727" s="356" t="s">
        <v>14019</v>
      </c>
    </row>
    <row r="5728" spans="1:16" x14ac:dyDescent="0.2">
      <c r="A5728" s="356" t="s">
        <v>12587</v>
      </c>
      <c r="B5728" s="356" t="s">
        <v>23611</v>
      </c>
      <c r="C5728" s="358" t="s">
        <v>12915</v>
      </c>
      <c r="D5728" s="358" t="s">
        <v>12916</v>
      </c>
      <c r="E5728" s="358" t="s">
        <v>23612</v>
      </c>
      <c r="G5728" s="358" t="s">
        <v>12886</v>
      </c>
      <c r="H5728" s="385">
        <v>8.75</v>
      </c>
      <c r="I5728" s="358" t="s">
        <v>12893</v>
      </c>
      <c r="J5728" s="358" t="s">
        <v>12888</v>
      </c>
      <c r="K5728" s="358" t="s">
        <v>13558</v>
      </c>
      <c r="L5728" s="362">
        <v>42236</v>
      </c>
      <c r="N5728" s="362">
        <v>42236</v>
      </c>
      <c r="P5728" s="356" t="s">
        <v>14019</v>
      </c>
    </row>
    <row r="5729" spans="1:16" x14ac:dyDescent="0.2">
      <c r="A5729" s="356" t="s">
        <v>12588</v>
      </c>
      <c r="B5729" s="356" t="s">
        <v>23613</v>
      </c>
      <c r="C5729" s="358" t="s">
        <v>13017</v>
      </c>
      <c r="D5729" s="358" t="s">
        <v>13018</v>
      </c>
      <c r="E5729" s="358" t="s">
        <v>23614</v>
      </c>
      <c r="G5729" s="358" t="s">
        <v>12886</v>
      </c>
      <c r="H5729" s="385">
        <v>5</v>
      </c>
      <c r="I5729" s="358" t="s">
        <v>12893</v>
      </c>
      <c r="J5729" s="358" t="s">
        <v>12888</v>
      </c>
      <c r="K5729" s="358" t="s">
        <v>13558</v>
      </c>
      <c r="L5729" s="362">
        <v>42191</v>
      </c>
      <c r="N5729" s="362">
        <v>42191</v>
      </c>
      <c r="P5729" s="356" t="s">
        <v>14019</v>
      </c>
    </row>
    <row r="5730" spans="1:16" x14ac:dyDescent="0.2">
      <c r="A5730" s="356" t="s">
        <v>12589</v>
      </c>
      <c r="B5730" s="356" t="s">
        <v>23615</v>
      </c>
      <c r="C5730" s="358" t="s">
        <v>13323</v>
      </c>
      <c r="D5730" s="358" t="s">
        <v>13324</v>
      </c>
      <c r="E5730" s="358" t="s">
        <v>23616</v>
      </c>
      <c r="G5730" s="358" t="s">
        <v>12886</v>
      </c>
      <c r="H5730" s="385">
        <v>5.8</v>
      </c>
      <c r="I5730" s="358" t="s">
        <v>12893</v>
      </c>
      <c r="J5730" s="358" t="s">
        <v>12888</v>
      </c>
      <c r="K5730" s="358" t="s">
        <v>13558</v>
      </c>
      <c r="L5730" s="362">
        <v>42185</v>
      </c>
      <c r="N5730" s="362">
        <v>42185</v>
      </c>
      <c r="P5730" s="356" t="s">
        <v>14019</v>
      </c>
    </row>
    <row r="5731" spans="1:16" x14ac:dyDescent="0.2">
      <c r="A5731" s="356" t="s">
        <v>12590</v>
      </c>
      <c r="B5731" s="356" t="s">
        <v>23617</v>
      </c>
      <c r="C5731" s="358" t="s">
        <v>12883</v>
      </c>
      <c r="D5731" s="358" t="s">
        <v>12884</v>
      </c>
      <c r="E5731" s="358" t="s">
        <v>23618</v>
      </c>
      <c r="G5731" s="358" t="s">
        <v>12886</v>
      </c>
      <c r="H5731" s="385">
        <v>9.8800000000000008</v>
      </c>
      <c r="I5731" s="358" t="s">
        <v>12893</v>
      </c>
      <c r="J5731" s="358" t="s">
        <v>12888</v>
      </c>
      <c r="K5731" s="358" t="s">
        <v>13558</v>
      </c>
      <c r="L5731" s="362">
        <v>42215</v>
      </c>
      <c r="N5731" s="362">
        <v>42215</v>
      </c>
      <c r="P5731" s="356" t="s">
        <v>14019</v>
      </c>
    </row>
    <row r="5732" spans="1:16" x14ac:dyDescent="0.2">
      <c r="A5732" s="356" t="s">
        <v>12591</v>
      </c>
      <c r="B5732" s="356" t="s">
        <v>23619</v>
      </c>
      <c r="C5732" s="358" t="s">
        <v>12905</v>
      </c>
      <c r="D5732" s="358" t="s">
        <v>12945</v>
      </c>
      <c r="E5732" s="358" t="s">
        <v>23620</v>
      </c>
      <c r="G5732" s="358" t="s">
        <v>12886</v>
      </c>
      <c r="H5732" s="385">
        <v>5.72</v>
      </c>
      <c r="I5732" s="358" t="s">
        <v>12893</v>
      </c>
      <c r="J5732" s="358" t="s">
        <v>12888</v>
      </c>
      <c r="K5732" s="358" t="s">
        <v>13558</v>
      </c>
      <c r="L5732" s="362">
        <v>42094</v>
      </c>
      <c r="N5732" s="362">
        <v>42094</v>
      </c>
      <c r="P5732" s="356" t="s">
        <v>14019</v>
      </c>
    </row>
    <row r="5733" spans="1:16" x14ac:dyDescent="0.2">
      <c r="A5733" s="356" t="s">
        <v>12592</v>
      </c>
      <c r="B5733" s="356" t="s">
        <v>23621</v>
      </c>
      <c r="C5733" s="358" t="s">
        <v>12975</v>
      </c>
      <c r="D5733" s="358" t="s">
        <v>12976</v>
      </c>
      <c r="E5733" s="358" t="s">
        <v>15096</v>
      </c>
      <c r="G5733" s="358" t="s">
        <v>12886</v>
      </c>
      <c r="H5733" s="385">
        <v>9.8800000000000008</v>
      </c>
      <c r="I5733" s="358" t="s">
        <v>12893</v>
      </c>
      <c r="J5733" s="358" t="s">
        <v>12888</v>
      </c>
      <c r="K5733" s="358" t="s">
        <v>13558</v>
      </c>
      <c r="L5733" s="362">
        <v>42205</v>
      </c>
      <c r="N5733" s="362">
        <v>42205</v>
      </c>
      <c r="P5733" s="356" t="s">
        <v>14019</v>
      </c>
    </row>
    <row r="5734" spans="1:16" x14ac:dyDescent="0.2">
      <c r="A5734" s="356" t="s">
        <v>12593</v>
      </c>
      <c r="B5734" s="356" t="s">
        <v>23622</v>
      </c>
      <c r="C5734" s="358" t="s">
        <v>13082</v>
      </c>
      <c r="D5734" s="358" t="s">
        <v>12919</v>
      </c>
      <c r="E5734" s="358" t="s">
        <v>23623</v>
      </c>
      <c r="G5734" s="358" t="s">
        <v>12886</v>
      </c>
      <c r="H5734" s="385">
        <v>4.335</v>
      </c>
      <c r="I5734" s="358" t="s">
        <v>12893</v>
      </c>
      <c r="J5734" s="358" t="s">
        <v>12888</v>
      </c>
      <c r="K5734" s="358" t="s">
        <v>13558</v>
      </c>
      <c r="L5734" s="362">
        <v>42221</v>
      </c>
      <c r="N5734" s="362">
        <v>42221</v>
      </c>
      <c r="P5734" s="356" t="s">
        <v>14019</v>
      </c>
    </row>
    <row r="5735" spans="1:16" x14ac:dyDescent="0.2">
      <c r="A5735" s="356" t="s">
        <v>12594</v>
      </c>
      <c r="B5735" s="356" t="s">
        <v>23624</v>
      </c>
      <c r="C5735" s="358" t="s">
        <v>12905</v>
      </c>
      <c r="D5735" s="358" t="s">
        <v>12906</v>
      </c>
      <c r="E5735" s="358" t="s">
        <v>23625</v>
      </c>
      <c r="G5735" s="358" t="s">
        <v>12886</v>
      </c>
      <c r="H5735" s="385">
        <v>4.42</v>
      </c>
      <c r="I5735" s="358" t="s">
        <v>12893</v>
      </c>
      <c r="J5735" s="358" t="s">
        <v>12888</v>
      </c>
      <c r="K5735" s="358" t="s">
        <v>13558</v>
      </c>
      <c r="L5735" s="362">
        <v>42187</v>
      </c>
      <c r="N5735" s="362">
        <v>42187</v>
      </c>
      <c r="P5735" s="356" t="s">
        <v>14019</v>
      </c>
    </row>
    <row r="5736" spans="1:16" x14ac:dyDescent="0.2">
      <c r="A5736" s="356" t="s">
        <v>12595</v>
      </c>
      <c r="B5736" s="356" t="s">
        <v>23626</v>
      </c>
      <c r="C5736" s="358" t="s">
        <v>13415</v>
      </c>
      <c r="D5736" s="358" t="s">
        <v>12891</v>
      </c>
      <c r="E5736" s="358" t="s">
        <v>23627</v>
      </c>
      <c r="G5736" s="358" t="s">
        <v>12886</v>
      </c>
      <c r="H5736" s="385">
        <v>2.52</v>
      </c>
      <c r="I5736" s="358" t="s">
        <v>12893</v>
      </c>
      <c r="J5736" s="358" t="s">
        <v>12888</v>
      </c>
      <c r="K5736" s="358" t="s">
        <v>13558</v>
      </c>
      <c r="L5736" s="362">
        <v>42215</v>
      </c>
      <c r="N5736" s="362">
        <v>42215</v>
      </c>
      <c r="P5736" s="356" t="s">
        <v>14019</v>
      </c>
    </row>
    <row r="5737" spans="1:16" x14ac:dyDescent="0.2">
      <c r="A5737" s="356" t="s">
        <v>12596</v>
      </c>
      <c r="B5737" s="356" t="s">
        <v>23628</v>
      </c>
      <c r="C5737" s="358" t="s">
        <v>13132</v>
      </c>
      <c r="D5737" s="358" t="s">
        <v>12910</v>
      </c>
      <c r="E5737" s="358" t="s">
        <v>18247</v>
      </c>
      <c r="G5737" s="358" t="s">
        <v>12886</v>
      </c>
      <c r="H5737" s="385">
        <v>2.91</v>
      </c>
      <c r="I5737" s="358" t="s">
        <v>12893</v>
      </c>
      <c r="J5737" s="358" t="s">
        <v>12888</v>
      </c>
      <c r="K5737" s="358" t="s">
        <v>13558</v>
      </c>
      <c r="L5737" s="362">
        <v>42217</v>
      </c>
      <c r="N5737" s="362">
        <v>42217</v>
      </c>
      <c r="P5737" s="356" t="s">
        <v>14019</v>
      </c>
    </row>
    <row r="5738" spans="1:16" x14ac:dyDescent="0.2">
      <c r="A5738" s="356" t="s">
        <v>12597</v>
      </c>
      <c r="B5738" s="356" t="s">
        <v>23629</v>
      </c>
      <c r="C5738" s="358" t="s">
        <v>13257</v>
      </c>
      <c r="D5738" s="358" t="s">
        <v>12984</v>
      </c>
      <c r="E5738" s="358" t="s">
        <v>19853</v>
      </c>
      <c r="G5738" s="358" t="s">
        <v>12886</v>
      </c>
      <c r="H5738" s="385">
        <v>3.64</v>
      </c>
      <c r="I5738" s="358" t="s">
        <v>12893</v>
      </c>
      <c r="J5738" s="358" t="s">
        <v>12888</v>
      </c>
      <c r="K5738" s="358" t="s">
        <v>13558</v>
      </c>
      <c r="L5738" s="362">
        <v>42208</v>
      </c>
      <c r="N5738" s="362">
        <v>42208</v>
      </c>
      <c r="P5738" s="356" t="s">
        <v>14019</v>
      </c>
    </row>
    <row r="5739" spans="1:16" x14ac:dyDescent="0.2">
      <c r="A5739" s="356" t="s">
        <v>12598</v>
      </c>
      <c r="B5739" s="356" t="s">
        <v>23630</v>
      </c>
      <c r="C5739" s="358" t="s">
        <v>13333</v>
      </c>
      <c r="D5739" s="358" t="s">
        <v>12931</v>
      </c>
      <c r="E5739" s="358" t="s">
        <v>16534</v>
      </c>
      <c r="G5739" s="358" t="s">
        <v>12886</v>
      </c>
      <c r="H5739" s="385">
        <v>9.5399999999999991</v>
      </c>
      <c r="I5739" s="358" t="s">
        <v>12893</v>
      </c>
      <c r="J5739" s="358" t="s">
        <v>12888</v>
      </c>
      <c r="K5739" s="358" t="s">
        <v>13558</v>
      </c>
      <c r="L5739" s="362">
        <v>42223</v>
      </c>
      <c r="N5739" s="362">
        <v>42223</v>
      </c>
      <c r="P5739" s="356" t="s">
        <v>14019</v>
      </c>
    </row>
    <row r="5740" spans="1:16" x14ac:dyDescent="0.2">
      <c r="A5740" s="356" t="s">
        <v>12599</v>
      </c>
      <c r="B5740" s="356" t="s">
        <v>23631</v>
      </c>
      <c r="C5740" s="358" t="s">
        <v>13374</v>
      </c>
      <c r="D5740" s="358" t="s">
        <v>12916</v>
      </c>
      <c r="E5740" s="358" t="s">
        <v>23632</v>
      </c>
      <c r="G5740" s="358" t="s">
        <v>12886</v>
      </c>
      <c r="H5740" s="385">
        <v>6.24</v>
      </c>
      <c r="I5740" s="358" t="s">
        <v>12893</v>
      </c>
      <c r="J5740" s="358" t="s">
        <v>12888</v>
      </c>
      <c r="K5740" s="358" t="s">
        <v>13558</v>
      </c>
      <c r="L5740" s="362">
        <v>42222</v>
      </c>
      <c r="N5740" s="362">
        <v>42222</v>
      </c>
      <c r="P5740" s="356" t="s">
        <v>14019</v>
      </c>
    </row>
    <row r="5741" spans="1:16" x14ac:dyDescent="0.2">
      <c r="A5741" s="356" t="s">
        <v>12600</v>
      </c>
      <c r="B5741" s="356" t="s">
        <v>23633</v>
      </c>
      <c r="C5741" s="358" t="s">
        <v>12991</v>
      </c>
      <c r="D5741" s="358" t="s">
        <v>12992</v>
      </c>
      <c r="E5741" s="358" t="s">
        <v>23634</v>
      </c>
      <c r="G5741" s="358" t="s">
        <v>12886</v>
      </c>
      <c r="H5741" s="385">
        <v>8.06</v>
      </c>
      <c r="I5741" s="358" t="s">
        <v>12893</v>
      </c>
      <c r="J5741" s="358" t="s">
        <v>12888</v>
      </c>
      <c r="K5741" s="358" t="s">
        <v>13558</v>
      </c>
      <c r="L5741" s="362">
        <v>42219</v>
      </c>
      <c r="N5741" s="362">
        <v>42219</v>
      </c>
      <c r="P5741" s="356" t="s">
        <v>14019</v>
      </c>
    </row>
    <row r="5742" spans="1:16" x14ac:dyDescent="0.2">
      <c r="A5742" s="356" t="s">
        <v>12601</v>
      </c>
      <c r="B5742" s="356" t="s">
        <v>23635</v>
      </c>
      <c r="C5742" s="358" t="s">
        <v>13007</v>
      </c>
      <c r="D5742" s="358" t="s">
        <v>12976</v>
      </c>
      <c r="E5742" s="358" t="s">
        <v>23636</v>
      </c>
      <c r="G5742" s="358" t="s">
        <v>12886</v>
      </c>
      <c r="H5742" s="385">
        <v>669.5</v>
      </c>
      <c r="I5742" s="358" t="s">
        <v>12887</v>
      </c>
      <c r="J5742" s="358" t="s">
        <v>12908</v>
      </c>
      <c r="K5742" s="358" t="s">
        <v>13558</v>
      </c>
      <c r="L5742" s="362">
        <v>41850</v>
      </c>
      <c r="N5742" s="362">
        <v>41850</v>
      </c>
      <c r="P5742" s="356" t="s">
        <v>13318</v>
      </c>
    </row>
    <row r="5743" spans="1:16" x14ac:dyDescent="0.2">
      <c r="A5743" s="356" t="s">
        <v>12602</v>
      </c>
      <c r="B5743" s="356" t="s">
        <v>23637</v>
      </c>
      <c r="C5743" s="358" t="s">
        <v>12890</v>
      </c>
      <c r="D5743" s="358" t="s">
        <v>12891</v>
      </c>
      <c r="E5743" s="358" t="s">
        <v>23638</v>
      </c>
      <c r="G5743" s="358" t="s">
        <v>12886</v>
      </c>
      <c r="H5743" s="385">
        <v>144.58500000000001</v>
      </c>
      <c r="I5743" s="358" t="s">
        <v>12887</v>
      </c>
      <c r="J5743" s="358" t="s">
        <v>12888</v>
      </c>
      <c r="K5743" s="358" t="s">
        <v>13558</v>
      </c>
      <c r="L5743" s="362">
        <v>42199</v>
      </c>
      <c r="N5743" s="362">
        <v>42199</v>
      </c>
      <c r="P5743" s="356" t="s">
        <v>13318</v>
      </c>
    </row>
    <row r="5744" spans="1:16" x14ac:dyDescent="0.2">
      <c r="A5744" s="356" t="s">
        <v>12603</v>
      </c>
      <c r="B5744" s="356" t="s">
        <v>23639</v>
      </c>
      <c r="C5744" s="358" t="s">
        <v>14242</v>
      </c>
      <c r="D5744" s="358" t="s">
        <v>12919</v>
      </c>
      <c r="E5744" s="358" t="s">
        <v>23640</v>
      </c>
      <c r="G5744" s="358" t="s">
        <v>12886</v>
      </c>
      <c r="H5744" s="385">
        <v>74.52</v>
      </c>
      <c r="I5744" s="358" t="s">
        <v>12893</v>
      </c>
      <c r="J5744" s="358" t="s">
        <v>12888</v>
      </c>
      <c r="K5744" s="358" t="s">
        <v>13558</v>
      </c>
      <c r="L5744" s="362">
        <v>42096</v>
      </c>
      <c r="N5744" s="362">
        <v>42096</v>
      </c>
      <c r="P5744" s="356" t="s">
        <v>13605</v>
      </c>
    </row>
    <row r="5745" spans="1:16" x14ac:dyDescent="0.2">
      <c r="A5745" s="356" t="s">
        <v>6845</v>
      </c>
      <c r="B5745" s="356" t="s">
        <v>23641</v>
      </c>
      <c r="C5745" s="358" t="s">
        <v>13257</v>
      </c>
      <c r="D5745" s="358" t="s">
        <v>12984</v>
      </c>
      <c r="E5745" s="358" t="s">
        <v>13205</v>
      </c>
      <c r="G5745" s="358" t="s">
        <v>12886</v>
      </c>
      <c r="H5745" s="385">
        <v>29.9</v>
      </c>
      <c r="I5745" s="358" t="s">
        <v>12893</v>
      </c>
      <c r="J5745" s="358" t="s">
        <v>12888</v>
      </c>
      <c r="K5745" s="358" t="s">
        <v>13558</v>
      </c>
      <c r="L5745" s="362">
        <v>42123</v>
      </c>
      <c r="N5745" s="362">
        <v>42123</v>
      </c>
      <c r="P5745" s="356" t="s">
        <v>14019</v>
      </c>
    </row>
    <row r="5746" spans="1:16" x14ac:dyDescent="0.2">
      <c r="A5746" s="356" t="s">
        <v>12604</v>
      </c>
      <c r="B5746" s="356" t="s">
        <v>23642</v>
      </c>
      <c r="C5746" s="358" t="s">
        <v>12883</v>
      </c>
      <c r="D5746" s="358" t="s">
        <v>12884</v>
      </c>
      <c r="E5746" s="358" t="s">
        <v>20588</v>
      </c>
      <c r="G5746" s="358" t="s">
        <v>12886</v>
      </c>
      <c r="H5746" s="385">
        <v>3.85</v>
      </c>
      <c r="I5746" s="358" t="s">
        <v>12893</v>
      </c>
      <c r="J5746" s="358" t="s">
        <v>12888</v>
      </c>
      <c r="K5746" s="358" t="s">
        <v>13558</v>
      </c>
      <c r="L5746" s="362">
        <v>42230</v>
      </c>
      <c r="N5746" s="362">
        <v>42230</v>
      </c>
      <c r="P5746" s="356" t="s">
        <v>14019</v>
      </c>
    </row>
    <row r="5747" spans="1:16" x14ac:dyDescent="0.2">
      <c r="A5747" s="356" t="s">
        <v>12605</v>
      </c>
      <c r="B5747" s="356" t="s">
        <v>23643</v>
      </c>
      <c r="C5747" s="358" t="s">
        <v>12972</v>
      </c>
      <c r="D5747" s="358" t="s">
        <v>12973</v>
      </c>
      <c r="E5747" s="358" t="s">
        <v>23644</v>
      </c>
      <c r="G5747" s="358" t="s">
        <v>12886</v>
      </c>
      <c r="H5747" s="385">
        <v>4.5999999999999996</v>
      </c>
      <c r="I5747" s="358" t="s">
        <v>12893</v>
      </c>
      <c r="J5747" s="358" t="s">
        <v>12888</v>
      </c>
      <c r="K5747" s="358" t="s">
        <v>13558</v>
      </c>
      <c r="L5747" s="362">
        <v>42237</v>
      </c>
      <c r="N5747" s="362">
        <v>42237</v>
      </c>
      <c r="P5747" s="356" t="s">
        <v>14019</v>
      </c>
    </row>
    <row r="5748" spans="1:16" x14ac:dyDescent="0.2">
      <c r="A5748" s="356" t="s">
        <v>12606</v>
      </c>
      <c r="B5748" s="356" t="s">
        <v>23645</v>
      </c>
      <c r="C5748" s="358" t="s">
        <v>14214</v>
      </c>
      <c r="D5748" s="358" t="s">
        <v>12916</v>
      </c>
      <c r="E5748" s="358" t="s">
        <v>22161</v>
      </c>
      <c r="G5748" s="358" t="s">
        <v>12886</v>
      </c>
      <c r="H5748" s="385">
        <v>4.68</v>
      </c>
      <c r="I5748" s="358" t="s">
        <v>12893</v>
      </c>
      <c r="J5748" s="358" t="s">
        <v>12888</v>
      </c>
      <c r="K5748" s="358" t="s">
        <v>13558</v>
      </c>
      <c r="L5748" s="362">
        <v>42242</v>
      </c>
      <c r="N5748" s="362">
        <v>42242</v>
      </c>
      <c r="P5748" s="356" t="s">
        <v>14019</v>
      </c>
    </row>
    <row r="5749" spans="1:16" x14ac:dyDescent="0.2">
      <c r="A5749" s="356" t="s">
        <v>12607</v>
      </c>
      <c r="B5749" s="356" t="s">
        <v>23646</v>
      </c>
      <c r="C5749" s="358" t="s">
        <v>12883</v>
      </c>
      <c r="D5749" s="358" t="s">
        <v>12884</v>
      </c>
      <c r="E5749" s="358" t="s">
        <v>23647</v>
      </c>
      <c r="G5749" s="358" t="s">
        <v>12886</v>
      </c>
      <c r="H5749" s="385">
        <v>3.12</v>
      </c>
      <c r="I5749" s="358" t="s">
        <v>12893</v>
      </c>
      <c r="J5749" s="358" t="s">
        <v>12888</v>
      </c>
      <c r="K5749" s="358" t="s">
        <v>13558</v>
      </c>
      <c r="L5749" s="362">
        <v>41944</v>
      </c>
      <c r="N5749" s="362">
        <v>41944</v>
      </c>
      <c r="P5749" s="356" t="s">
        <v>13605</v>
      </c>
    </row>
    <row r="5750" spans="1:16" x14ac:dyDescent="0.2">
      <c r="A5750" s="356" t="s">
        <v>12608</v>
      </c>
      <c r="B5750" s="356" t="s">
        <v>23648</v>
      </c>
      <c r="C5750" s="358" t="s">
        <v>12972</v>
      </c>
      <c r="D5750" s="358" t="s">
        <v>12973</v>
      </c>
      <c r="E5750" s="358" t="s">
        <v>20615</v>
      </c>
      <c r="G5750" s="358" t="s">
        <v>12886</v>
      </c>
      <c r="H5750" s="385">
        <v>9.36</v>
      </c>
      <c r="I5750" s="358" t="s">
        <v>12893</v>
      </c>
      <c r="J5750" s="358" t="s">
        <v>12888</v>
      </c>
      <c r="K5750" s="358" t="s">
        <v>13558</v>
      </c>
      <c r="L5750" s="362">
        <v>42107</v>
      </c>
      <c r="N5750" s="362">
        <v>42107</v>
      </c>
      <c r="P5750" s="356" t="s">
        <v>13605</v>
      </c>
    </row>
    <row r="5751" spans="1:16" x14ac:dyDescent="0.2">
      <c r="A5751" s="356" t="s">
        <v>12609</v>
      </c>
      <c r="B5751" s="356" t="s">
        <v>23649</v>
      </c>
      <c r="C5751" s="358" t="s">
        <v>13014</v>
      </c>
      <c r="D5751" s="358" t="s">
        <v>13015</v>
      </c>
      <c r="E5751" s="358" t="s">
        <v>23650</v>
      </c>
      <c r="G5751" s="358" t="s">
        <v>12886</v>
      </c>
      <c r="H5751" s="385">
        <v>5.88</v>
      </c>
      <c r="I5751" s="358" t="s">
        <v>12893</v>
      </c>
      <c r="J5751" s="358" t="s">
        <v>12888</v>
      </c>
      <c r="K5751" s="358" t="s">
        <v>13558</v>
      </c>
      <c r="L5751" s="362">
        <v>42256</v>
      </c>
      <c r="N5751" s="362">
        <v>42256</v>
      </c>
      <c r="P5751" s="356" t="s">
        <v>14019</v>
      </c>
    </row>
    <row r="5752" spans="1:16" x14ac:dyDescent="0.2">
      <c r="A5752" s="356" t="s">
        <v>12610</v>
      </c>
      <c r="B5752" s="356" t="s">
        <v>23651</v>
      </c>
      <c r="C5752" s="358" t="s">
        <v>13609</v>
      </c>
      <c r="D5752" s="358" t="s">
        <v>12895</v>
      </c>
      <c r="E5752" s="358" t="s">
        <v>23652</v>
      </c>
      <c r="G5752" s="358" t="s">
        <v>12886</v>
      </c>
      <c r="H5752" s="385">
        <v>46.98</v>
      </c>
      <c r="I5752" s="358" t="s">
        <v>12887</v>
      </c>
      <c r="J5752" s="358" t="s">
        <v>12888</v>
      </c>
      <c r="K5752" s="358" t="s">
        <v>13558</v>
      </c>
      <c r="L5752" s="362">
        <v>42058</v>
      </c>
      <c r="N5752" s="362">
        <v>42058</v>
      </c>
      <c r="P5752" s="356" t="s">
        <v>13605</v>
      </c>
    </row>
    <row r="5753" spans="1:16" x14ac:dyDescent="0.2">
      <c r="A5753" s="356" t="s">
        <v>12611</v>
      </c>
      <c r="B5753" s="356" t="s">
        <v>23653</v>
      </c>
      <c r="C5753" s="358" t="s">
        <v>13168</v>
      </c>
      <c r="D5753" s="358" t="s">
        <v>13169</v>
      </c>
      <c r="E5753" s="358" t="s">
        <v>23654</v>
      </c>
      <c r="G5753" s="358" t="s">
        <v>12886</v>
      </c>
      <c r="H5753" s="385">
        <v>6.25</v>
      </c>
      <c r="I5753" s="358" t="s">
        <v>12893</v>
      </c>
      <c r="J5753" s="358" t="s">
        <v>12888</v>
      </c>
      <c r="K5753" s="358" t="s">
        <v>13558</v>
      </c>
      <c r="L5753" s="362">
        <v>42202</v>
      </c>
      <c r="N5753" s="362">
        <v>42202</v>
      </c>
      <c r="P5753" s="356" t="s">
        <v>14019</v>
      </c>
    </row>
    <row r="5754" spans="1:16" x14ac:dyDescent="0.2">
      <c r="A5754" s="356" t="s">
        <v>12612</v>
      </c>
      <c r="B5754" s="356" t="s">
        <v>23655</v>
      </c>
      <c r="C5754" s="358" t="s">
        <v>12933</v>
      </c>
      <c r="D5754" s="358" t="s">
        <v>12934</v>
      </c>
      <c r="E5754" s="358" t="s">
        <v>23656</v>
      </c>
      <c r="G5754" s="358" t="s">
        <v>12886</v>
      </c>
      <c r="H5754" s="385">
        <v>99</v>
      </c>
      <c r="I5754" s="358" t="s">
        <v>12887</v>
      </c>
      <c r="J5754" s="358" t="s">
        <v>12908</v>
      </c>
      <c r="K5754" s="358" t="s">
        <v>13558</v>
      </c>
      <c r="L5754" s="362">
        <v>41850</v>
      </c>
      <c r="N5754" s="362">
        <v>41850</v>
      </c>
      <c r="P5754" s="356" t="s">
        <v>13318</v>
      </c>
    </row>
    <row r="5755" spans="1:16" x14ac:dyDescent="0.2">
      <c r="A5755" s="356" t="s">
        <v>12613</v>
      </c>
      <c r="B5755" s="356" t="s">
        <v>23657</v>
      </c>
      <c r="C5755" s="358" t="s">
        <v>16369</v>
      </c>
      <c r="D5755" s="358" t="s">
        <v>12916</v>
      </c>
      <c r="E5755" s="358" t="s">
        <v>23658</v>
      </c>
      <c r="G5755" s="358" t="s">
        <v>12886</v>
      </c>
      <c r="H5755" s="385">
        <v>9.1999999999999993</v>
      </c>
      <c r="I5755" s="358" t="s">
        <v>12893</v>
      </c>
      <c r="J5755" s="358" t="s">
        <v>12888</v>
      </c>
      <c r="K5755" s="358" t="s">
        <v>13558</v>
      </c>
      <c r="L5755" s="362">
        <v>42202</v>
      </c>
      <c r="N5755" s="362">
        <v>42202</v>
      </c>
      <c r="P5755" s="356" t="s">
        <v>14019</v>
      </c>
    </row>
    <row r="5756" spans="1:16" x14ac:dyDescent="0.2">
      <c r="A5756" s="356" t="s">
        <v>12614</v>
      </c>
      <c r="B5756" s="356" t="s">
        <v>23659</v>
      </c>
      <c r="C5756" s="358" t="s">
        <v>13645</v>
      </c>
      <c r="D5756" s="358" t="s">
        <v>13646</v>
      </c>
      <c r="E5756" s="358" t="s">
        <v>23660</v>
      </c>
      <c r="G5756" s="358" t="s">
        <v>12886</v>
      </c>
      <c r="H5756" s="385">
        <v>4.16</v>
      </c>
      <c r="I5756" s="358" t="s">
        <v>12893</v>
      </c>
      <c r="J5756" s="358" t="s">
        <v>12888</v>
      </c>
      <c r="K5756" s="358" t="s">
        <v>13558</v>
      </c>
      <c r="L5756" s="362">
        <v>42179</v>
      </c>
      <c r="N5756" s="362">
        <v>42179</v>
      </c>
      <c r="P5756" s="356" t="s">
        <v>14019</v>
      </c>
    </row>
    <row r="5757" spans="1:16" x14ac:dyDescent="0.2">
      <c r="A5757" s="356" t="s">
        <v>12615</v>
      </c>
      <c r="B5757" s="356" t="s">
        <v>23661</v>
      </c>
      <c r="C5757" s="358" t="s">
        <v>13344</v>
      </c>
      <c r="D5757" s="358" t="s">
        <v>12931</v>
      </c>
      <c r="E5757" s="358" t="s">
        <v>23662</v>
      </c>
      <c r="G5757" s="358" t="s">
        <v>12886</v>
      </c>
      <c r="H5757" s="385">
        <v>7.5</v>
      </c>
      <c r="I5757" s="358" t="s">
        <v>12893</v>
      </c>
      <c r="J5757" s="358" t="s">
        <v>12888</v>
      </c>
      <c r="K5757" s="358" t="s">
        <v>13558</v>
      </c>
      <c r="L5757" s="362">
        <v>42153</v>
      </c>
      <c r="N5757" s="362">
        <v>42153</v>
      </c>
      <c r="P5757" s="356" t="s">
        <v>14019</v>
      </c>
    </row>
    <row r="5758" spans="1:16" x14ac:dyDescent="0.2">
      <c r="A5758" s="356" t="s">
        <v>12616</v>
      </c>
      <c r="B5758" s="356" t="s">
        <v>23663</v>
      </c>
      <c r="C5758" s="358" t="s">
        <v>12898</v>
      </c>
      <c r="D5758" s="358" t="s">
        <v>12899</v>
      </c>
      <c r="E5758" s="358" t="s">
        <v>13166</v>
      </c>
      <c r="G5758" s="358" t="s">
        <v>12886</v>
      </c>
      <c r="H5758" s="385">
        <v>38.25</v>
      </c>
      <c r="I5758" s="358" t="s">
        <v>12887</v>
      </c>
      <c r="J5758" s="358" t="s">
        <v>12908</v>
      </c>
      <c r="K5758" s="358" t="s">
        <v>13558</v>
      </c>
      <c r="L5758" s="362">
        <v>41838</v>
      </c>
      <c r="N5758" s="362">
        <v>41838</v>
      </c>
      <c r="P5758" s="356" t="s">
        <v>13605</v>
      </c>
    </row>
    <row r="5759" spans="1:16" x14ac:dyDescent="0.2">
      <c r="A5759" s="356" t="s">
        <v>12617</v>
      </c>
      <c r="B5759" s="356" t="s">
        <v>23664</v>
      </c>
      <c r="C5759" s="358" t="s">
        <v>12921</v>
      </c>
      <c r="D5759" s="358" t="s">
        <v>12922</v>
      </c>
      <c r="E5759" s="358" t="s">
        <v>23665</v>
      </c>
      <c r="G5759" s="358" t="s">
        <v>12886</v>
      </c>
      <c r="H5759" s="385">
        <v>9.8800000000000008</v>
      </c>
      <c r="I5759" s="358" t="s">
        <v>12893</v>
      </c>
      <c r="J5759" s="358" t="s">
        <v>12888</v>
      </c>
      <c r="K5759" s="358" t="s">
        <v>13558</v>
      </c>
      <c r="L5759" s="362">
        <v>42285</v>
      </c>
      <c r="N5759" s="362">
        <v>42285</v>
      </c>
      <c r="P5759" s="356" t="s">
        <v>14019</v>
      </c>
    </row>
    <row r="5760" spans="1:16" x14ac:dyDescent="0.2">
      <c r="A5760" s="356" t="s">
        <v>12618</v>
      </c>
      <c r="B5760" s="356" t="s">
        <v>23666</v>
      </c>
      <c r="C5760" s="358" t="s">
        <v>13158</v>
      </c>
      <c r="D5760" s="358" t="s">
        <v>12931</v>
      </c>
      <c r="E5760" s="358" t="s">
        <v>23667</v>
      </c>
      <c r="G5760" s="358" t="s">
        <v>12886</v>
      </c>
      <c r="H5760" s="385">
        <v>6.66</v>
      </c>
      <c r="I5760" s="358" t="s">
        <v>12893</v>
      </c>
      <c r="J5760" s="358" t="s">
        <v>12888</v>
      </c>
      <c r="K5760" s="358" t="s">
        <v>13558</v>
      </c>
      <c r="L5760" s="362">
        <v>42275</v>
      </c>
      <c r="N5760" s="362">
        <v>42275</v>
      </c>
      <c r="P5760" s="356" t="s">
        <v>13605</v>
      </c>
    </row>
    <row r="5761" spans="1:16" x14ac:dyDescent="0.2">
      <c r="A5761" s="356" t="s">
        <v>12619</v>
      </c>
      <c r="B5761" s="356" t="s">
        <v>23668</v>
      </c>
      <c r="C5761" s="358" t="s">
        <v>13001</v>
      </c>
      <c r="D5761" s="358" t="s">
        <v>12916</v>
      </c>
      <c r="E5761" s="358" t="s">
        <v>23669</v>
      </c>
      <c r="G5761" s="358" t="s">
        <v>12886</v>
      </c>
      <c r="H5761" s="385">
        <v>9.8800000000000008</v>
      </c>
      <c r="I5761" s="358" t="s">
        <v>12893</v>
      </c>
      <c r="J5761" s="358" t="s">
        <v>12888</v>
      </c>
      <c r="K5761" s="358" t="s">
        <v>13558</v>
      </c>
      <c r="L5761" s="362">
        <v>42275</v>
      </c>
      <c r="N5761" s="362">
        <v>42275</v>
      </c>
      <c r="P5761" s="356" t="s">
        <v>14019</v>
      </c>
    </row>
    <row r="5762" spans="1:16" x14ac:dyDescent="0.2">
      <c r="A5762" s="356" t="s">
        <v>12620</v>
      </c>
      <c r="B5762" s="356" t="s">
        <v>23670</v>
      </c>
      <c r="C5762" s="358" t="s">
        <v>13091</v>
      </c>
      <c r="D5762" s="358" t="s">
        <v>12910</v>
      </c>
      <c r="E5762" s="358" t="s">
        <v>23671</v>
      </c>
      <c r="G5762" s="358" t="s">
        <v>12886</v>
      </c>
      <c r="H5762" s="385">
        <v>9.9</v>
      </c>
      <c r="I5762" s="358" t="s">
        <v>12893</v>
      </c>
      <c r="J5762" s="358" t="s">
        <v>12888</v>
      </c>
      <c r="K5762" s="358" t="s">
        <v>13558</v>
      </c>
      <c r="L5762" s="362">
        <v>42248</v>
      </c>
      <c r="N5762" s="362">
        <v>42248</v>
      </c>
      <c r="P5762" s="356" t="s">
        <v>14019</v>
      </c>
    </row>
    <row r="5763" spans="1:16" x14ac:dyDescent="0.2">
      <c r="A5763" s="356" t="s">
        <v>12621</v>
      </c>
      <c r="B5763" s="356" t="s">
        <v>23672</v>
      </c>
      <c r="C5763" s="358" t="s">
        <v>13095</v>
      </c>
      <c r="D5763" s="358" t="s">
        <v>12976</v>
      </c>
      <c r="E5763" s="358" t="s">
        <v>23673</v>
      </c>
      <c r="G5763" s="358" t="s">
        <v>12886</v>
      </c>
      <c r="H5763" s="385">
        <v>7.8</v>
      </c>
      <c r="I5763" s="358" t="s">
        <v>12893</v>
      </c>
      <c r="J5763" s="358" t="s">
        <v>12888</v>
      </c>
      <c r="K5763" s="358" t="s">
        <v>13558</v>
      </c>
      <c r="L5763" s="362">
        <v>42209</v>
      </c>
      <c r="N5763" s="362">
        <v>42209</v>
      </c>
      <c r="P5763" s="356" t="s">
        <v>14019</v>
      </c>
    </row>
    <row r="5764" spans="1:16" x14ac:dyDescent="0.2">
      <c r="A5764" s="356" t="s">
        <v>6855</v>
      </c>
      <c r="B5764" s="356" t="s">
        <v>23674</v>
      </c>
      <c r="C5764" s="358" t="s">
        <v>14586</v>
      </c>
      <c r="D5764" s="358" t="s">
        <v>12884</v>
      </c>
      <c r="E5764" s="358" t="s">
        <v>23675</v>
      </c>
      <c r="G5764" s="358" t="s">
        <v>12886</v>
      </c>
      <c r="H5764" s="385">
        <v>20</v>
      </c>
      <c r="I5764" s="358" t="s">
        <v>12893</v>
      </c>
      <c r="J5764" s="358" t="s">
        <v>12888</v>
      </c>
      <c r="K5764" s="358" t="s">
        <v>13558</v>
      </c>
      <c r="L5764" s="362">
        <v>42230</v>
      </c>
      <c r="N5764" s="362">
        <v>42230</v>
      </c>
      <c r="P5764" s="356" t="s">
        <v>14019</v>
      </c>
    </row>
    <row r="5765" spans="1:16" x14ac:dyDescent="0.2">
      <c r="A5765" s="356" t="s">
        <v>12622</v>
      </c>
      <c r="B5765" s="356" t="s">
        <v>23676</v>
      </c>
      <c r="C5765" s="358" t="s">
        <v>13621</v>
      </c>
      <c r="D5765" s="358" t="s">
        <v>12960</v>
      </c>
      <c r="E5765" s="358" t="s">
        <v>23677</v>
      </c>
      <c r="G5765" s="358" t="s">
        <v>12886</v>
      </c>
      <c r="H5765" s="385">
        <v>8</v>
      </c>
      <c r="I5765" s="358" t="s">
        <v>12893</v>
      </c>
      <c r="J5765" s="358" t="s">
        <v>12888</v>
      </c>
      <c r="K5765" s="358" t="s">
        <v>13558</v>
      </c>
      <c r="L5765" s="362">
        <v>42244</v>
      </c>
      <c r="N5765" s="362">
        <v>42244</v>
      </c>
      <c r="P5765" s="356" t="s">
        <v>14019</v>
      </c>
    </row>
    <row r="5766" spans="1:16" x14ac:dyDescent="0.2">
      <c r="A5766" s="356" t="s">
        <v>12623</v>
      </c>
      <c r="B5766" s="356" t="s">
        <v>23678</v>
      </c>
      <c r="C5766" s="358" t="s">
        <v>13578</v>
      </c>
      <c r="D5766" s="358" t="s">
        <v>12931</v>
      </c>
      <c r="E5766" s="358" t="s">
        <v>23679</v>
      </c>
      <c r="G5766" s="358" t="s">
        <v>12886</v>
      </c>
      <c r="H5766" s="385">
        <v>8.48</v>
      </c>
      <c r="I5766" s="358" t="s">
        <v>12893</v>
      </c>
      <c r="J5766" s="358" t="s">
        <v>12888</v>
      </c>
      <c r="K5766" s="358" t="s">
        <v>13558</v>
      </c>
      <c r="L5766" s="362">
        <v>42276</v>
      </c>
      <c r="N5766" s="362">
        <v>42276</v>
      </c>
      <c r="P5766" s="356" t="s">
        <v>14019</v>
      </c>
    </row>
    <row r="5767" spans="1:16" x14ac:dyDescent="0.2">
      <c r="A5767" s="356" t="s">
        <v>12624</v>
      </c>
      <c r="B5767" s="356" t="s">
        <v>23680</v>
      </c>
      <c r="C5767" s="358" t="s">
        <v>13097</v>
      </c>
      <c r="D5767" s="358" t="s">
        <v>12910</v>
      </c>
      <c r="E5767" s="358" t="s">
        <v>23681</v>
      </c>
      <c r="G5767" s="358" t="s">
        <v>12886</v>
      </c>
      <c r="H5767" s="385">
        <v>9.4</v>
      </c>
      <c r="I5767" s="358" t="s">
        <v>12893</v>
      </c>
      <c r="J5767" s="358" t="s">
        <v>12888</v>
      </c>
      <c r="K5767" s="358" t="s">
        <v>13558</v>
      </c>
      <c r="L5767" s="362">
        <v>42259</v>
      </c>
      <c r="N5767" s="362">
        <v>42259</v>
      </c>
      <c r="P5767" s="356" t="s">
        <v>14019</v>
      </c>
    </row>
    <row r="5768" spans="1:16" x14ac:dyDescent="0.2">
      <c r="A5768" s="356" t="s">
        <v>12625</v>
      </c>
      <c r="B5768" s="356" t="s">
        <v>23682</v>
      </c>
      <c r="C5768" s="358" t="s">
        <v>13443</v>
      </c>
      <c r="D5768" s="358" t="s">
        <v>13324</v>
      </c>
      <c r="E5768" s="358" t="s">
        <v>21672</v>
      </c>
      <c r="G5768" s="358" t="s">
        <v>12886</v>
      </c>
      <c r="H5768" s="385">
        <v>9.9499999999999993</v>
      </c>
      <c r="I5768" s="358" t="s">
        <v>12893</v>
      </c>
      <c r="J5768" s="358" t="s">
        <v>12888</v>
      </c>
      <c r="K5768" s="358" t="s">
        <v>13558</v>
      </c>
      <c r="L5768" s="362">
        <v>42236</v>
      </c>
      <c r="N5768" s="362">
        <v>42236</v>
      </c>
      <c r="P5768" s="356" t="s">
        <v>14019</v>
      </c>
    </row>
    <row r="5769" spans="1:16" x14ac:dyDescent="0.2">
      <c r="A5769" s="356" t="s">
        <v>12626</v>
      </c>
      <c r="B5769" s="356" t="s">
        <v>23683</v>
      </c>
      <c r="C5769" s="358" t="s">
        <v>12898</v>
      </c>
      <c r="D5769" s="358" t="s">
        <v>12899</v>
      </c>
      <c r="E5769" s="358" t="s">
        <v>23684</v>
      </c>
      <c r="G5769" s="358" t="s">
        <v>12886</v>
      </c>
      <c r="H5769" s="385">
        <v>6</v>
      </c>
      <c r="I5769" s="358" t="s">
        <v>12893</v>
      </c>
      <c r="J5769" s="358" t="s">
        <v>12888</v>
      </c>
      <c r="K5769" s="358" t="s">
        <v>13558</v>
      </c>
      <c r="L5769" s="362">
        <v>42278</v>
      </c>
      <c r="N5769" s="362">
        <v>42278</v>
      </c>
      <c r="P5769" s="356" t="s">
        <v>14019</v>
      </c>
    </row>
    <row r="5770" spans="1:16" x14ac:dyDescent="0.2">
      <c r="A5770" s="356" t="s">
        <v>12627</v>
      </c>
      <c r="B5770" s="356" t="s">
        <v>23685</v>
      </c>
      <c r="C5770" s="358" t="s">
        <v>13668</v>
      </c>
      <c r="D5770" s="358" t="s">
        <v>12916</v>
      </c>
      <c r="E5770" s="358" t="s">
        <v>23686</v>
      </c>
      <c r="G5770" s="358" t="s">
        <v>12886</v>
      </c>
      <c r="H5770" s="385">
        <v>8</v>
      </c>
      <c r="I5770" s="358" t="s">
        <v>12893</v>
      </c>
      <c r="J5770" s="358" t="s">
        <v>12888</v>
      </c>
      <c r="K5770" s="358" t="s">
        <v>13558</v>
      </c>
      <c r="L5770" s="362">
        <v>42356</v>
      </c>
      <c r="N5770" s="362">
        <v>42356</v>
      </c>
      <c r="P5770" s="356" t="s">
        <v>14019</v>
      </c>
    </row>
    <row r="5771" spans="1:16" x14ac:dyDescent="0.2">
      <c r="A5771" s="356" t="s">
        <v>12628</v>
      </c>
      <c r="B5771" s="356" t="s">
        <v>23687</v>
      </c>
      <c r="C5771" s="358" t="s">
        <v>13344</v>
      </c>
      <c r="D5771" s="358" t="s">
        <v>12931</v>
      </c>
      <c r="E5771" s="358" t="s">
        <v>23688</v>
      </c>
      <c r="G5771" s="358" t="s">
        <v>12886</v>
      </c>
      <c r="H5771" s="385">
        <v>8.48</v>
      </c>
      <c r="I5771" s="358" t="s">
        <v>12893</v>
      </c>
      <c r="J5771" s="358" t="s">
        <v>12888</v>
      </c>
      <c r="K5771" s="358" t="s">
        <v>13558</v>
      </c>
      <c r="L5771" s="362">
        <v>42282</v>
      </c>
      <c r="N5771" s="362">
        <v>42282</v>
      </c>
      <c r="P5771" s="356" t="s">
        <v>14019</v>
      </c>
    </row>
    <row r="5772" spans="1:16" x14ac:dyDescent="0.2">
      <c r="A5772" s="356" t="s">
        <v>12629</v>
      </c>
      <c r="B5772" s="356" t="s">
        <v>23689</v>
      </c>
      <c r="C5772" s="358" t="s">
        <v>13014</v>
      </c>
      <c r="D5772" s="358" t="s">
        <v>13015</v>
      </c>
      <c r="E5772" s="358" t="s">
        <v>21690</v>
      </c>
      <c r="G5772" s="358" t="s">
        <v>12886</v>
      </c>
      <c r="H5772" s="385">
        <v>4.7300000000000004</v>
      </c>
      <c r="I5772" s="358" t="s">
        <v>12893</v>
      </c>
      <c r="J5772" s="358" t="s">
        <v>12888</v>
      </c>
      <c r="K5772" s="358" t="s">
        <v>13558</v>
      </c>
      <c r="L5772" s="362">
        <v>41759</v>
      </c>
      <c r="N5772" s="362">
        <v>41759</v>
      </c>
      <c r="P5772" s="356" t="s">
        <v>13605</v>
      </c>
    </row>
    <row r="5773" spans="1:16" x14ac:dyDescent="0.2">
      <c r="A5773" s="356" t="s">
        <v>12630</v>
      </c>
      <c r="B5773" s="356" t="s">
        <v>23690</v>
      </c>
      <c r="C5773" s="358" t="s">
        <v>13007</v>
      </c>
      <c r="D5773" s="358" t="s">
        <v>12976</v>
      </c>
      <c r="E5773" s="358" t="s">
        <v>23691</v>
      </c>
      <c r="G5773" s="358" t="s">
        <v>12886</v>
      </c>
      <c r="H5773" s="385">
        <v>9.8800000000000008</v>
      </c>
      <c r="I5773" s="358" t="s">
        <v>12893</v>
      </c>
      <c r="J5773" s="358" t="s">
        <v>12888</v>
      </c>
      <c r="K5773" s="358" t="s">
        <v>13558</v>
      </c>
      <c r="L5773" s="362">
        <v>42228</v>
      </c>
      <c r="N5773" s="362">
        <v>42228</v>
      </c>
      <c r="P5773" s="356" t="s">
        <v>14019</v>
      </c>
    </row>
    <row r="5774" spans="1:16" x14ac:dyDescent="0.2">
      <c r="A5774" s="356" t="s">
        <v>12631</v>
      </c>
      <c r="B5774" s="356" t="s">
        <v>23692</v>
      </c>
      <c r="C5774" s="358" t="s">
        <v>12905</v>
      </c>
      <c r="D5774" s="358" t="s">
        <v>13152</v>
      </c>
      <c r="E5774" s="358" t="s">
        <v>23693</v>
      </c>
      <c r="G5774" s="358" t="s">
        <v>12886</v>
      </c>
      <c r="H5774" s="385">
        <v>7.14</v>
      </c>
      <c r="I5774" s="358" t="s">
        <v>12893</v>
      </c>
      <c r="J5774" s="358" t="s">
        <v>12888</v>
      </c>
      <c r="K5774" s="358" t="s">
        <v>13558</v>
      </c>
      <c r="L5774" s="362">
        <v>42192</v>
      </c>
      <c r="N5774" s="362">
        <v>42192</v>
      </c>
      <c r="P5774" s="356" t="s">
        <v>14019</v>
      </c>
    </row>
    <row r="5775" spans="1:16" x14ac:dyDescent="0.2">
      <c r="A5775" s="356" t="s">
        <v>12632</v>
      </c>
      <c r="B5775" s="356" t="s">
        <v>23694</v>
      </c>
      <c r="C5775" s="358" t="s">
        <v>12905</v>
      </c>
      <c r="D5775" s="358" t="s">
        <v>12906</v>
      </c>
      <c r="E5775" s="358" t="s">
        <v>23695</v>
      </c>
      <c r="G5775" s="358" t="s">
        <v>12886</v>
      </c>
      <c r="H5775" s="385">
        <v>9.8000000000000007</v>
      </c>
      <c r="I5775" s="358" t="s">
        <v>12893</v>
      </c>
      <c r="J5775" s="358" t="s">
        <v>12888</v>
      </c>
      <c r="K5775" s="358" t="s">
        <v>13558</v>
      </c>
      <c r="L5775" s="362">
        <v>42132</v>
      </c>
      <c r="N5775" s="362">
        <v>42132</v>
      </c>
      <c r="P5775" s="356" t="s">
        <v>14019</v>
      </c>
    </row>
    <row r="5776" spans="1:16" x14ac:dyDescent="0.2">
      <c r="A5776" s="356" t="s">
        <v>12633</v>
      </c>
      <c r="B5776" s="356" t="s">
        <v>23696</v>
      </c>
      <c r="C5776" s="358" t="s">
        <v>12955</v>
      </c>
      <c r="D5776" s="358" t="s">
        <v>12895</v>
      </c>
      <c r="E5776" s="358" t="s">
        <v>23697</v>
      </c>
      <c r="G5776" s="358" t="s">
        <v>12886</v>
      </c>
      <c r="H5776" s="385">
        <v>7.28</v>
      </c>
      <c r="I5776" s="358" t="s">
        <v>12893</v>
      </c>
      <c r="J5776" s="358" t="s">
        <v>12888</v>
      </c>
      <c r="K5776" s="358" t="s">
        <v>13558</v>
      </c>
      <c r="L5776" s="362">
        <v>42217</v>
      </c>
      <c r="N5776" s="362">
        <v>42217</v>
      </c>
      <c r="P5776" s="356" t="s">
        <v>14019</v>
      </c>
    </row>
    <row r="5777" spans="1:16" x14ac:dyDescent="0.2">
      <c r="A5777" s="356" t="s">
        <v>12634</v>
      </c>
      <c r="B5777" s="356" t="s">
        <v>23698</v>
      </c>
      <c r="C5777" s="358" t="s">
        <v>13915</v>
      </c>
      <c r="D5777" s="358" t="s">
        <v>12919</v>
      </c>
      <c r="E5777" s="358" t="s">
        <v>23699</v>
      </c>
      <c r="G5777" s="358" t="s">
        <v>12886</v>
      </c>
      <c r="H5777" s="385">
        <v>6.24</v>
      </c>
      <c r="I5777" s="358" t="s">
        <v>12893</v>
      </c>
      <c r="J5777" s="358" t="s">
        <v>12888</v>
      </c>
      <c r="K5777" s="358" t="s">
        <v>13558</v>
      </c>
      <c r="L5777" s="362">
        <v>42185</v>
      </c>
      <c r="N5777" s="362">
        <v>42185</v>
      </c>
      <c r="P5777" s="356" t="s">
        <v>14019</v>
      </c>
    </row>
    <row r="5778" spans="1:16" x14ac:dyDescent="0.2">
      <c r="A5778" s="356" t="s">
        <v>12635</v>
      </c>
      <c r="B5778" s="356" t="s">
        <v>18827</v>
      </c>
      <c r="C5778" s="358" t="s">
        <v>12905</v>
      </c>
      <c r="D5778" s="358" t="s">
        <v>12945</v>
      </c>
      <c r="E5778" s="358" t="s">
        <v>18828</v>
      </c>
      <c r="G5778" s="358" t="s">
        <v>12886</v>
      </c>
      <c r="H5778" s="385">
        <v>1.1000000000000001</v>
      </c>
      <c r="I5778" s="358" t="s">
        <v>12893</v>
      </c>
      <c r="J5778" s="358" t="s">
        <v>12888</v>
      </c>
      <c r="K5778" s="358" t="s">
        <v>13558</v>
      </c>
      <c r="L5778" s="362">
        <v>40892</v>
      </c>
      <c r="N5778" s="362">
        <v>40892</v>
      </c>
      <c r="P5778" s="356" t="s">
        <v>13255</v>
      </c>
    </row>
    <row r="5779" spans="1:16" x14ac:dyDescent="0.2">
      <c r="A5779" s="356" t="s">
        <v>12636</v>
      </c>
      <c r="B5779" s="356" t="s">
        <v>23700</v>
      </c>
      <c r="C5779" s="358" t="s">
        <v>12905</v>
      </c>
      <c r="D5779" s="358" t="s">
        <v>12987</v>
      </c>
      <c r="E5779" s="358" t="s">
        <v>23701</v>
      </c>
      <c r="G5779" s="358" t="s">
        <v>12886</v>
      </c>
      <c r="H5779" s="385">
        <v>5</v>
      </c>
      <c r="I5779" s="358" t="s">
        <v>12893</v>
      </c>
      <c r="J5779" s="358" t="s">
        <v>12888</v>
      </c>
      <c r="K5779" s="358" t="s">
        <v>13558</v>
      </c>
      <c r="L5779" s="362">
        <v>42270</v>
      </c>
      <c r="N5779" s="362">
        <v>42270</v>
      </c>
      <c r="P5779" s="356" t="s">
        <v>14019</v>
      </c>
    </row>
    <row r="5780" spans="1:16" x14ac:dyDescent="0.2">
      <c r="A5780" s="356" t="s">
        <v>12637</v>
      </c>
      <c r="B5780" s="356" t="s">
        <v>23702</v>
      </c>
      <c r="C5780" s="358" t="s">
        <v>14270</v>
      </c>
      <c r="D5780" s="358" t="s">
        <v>12931</v>
      </c>
      <c r="E5780" s="358" t="s">
        <v>15329</v>
      </c>
      <c r="G5780" s="358" t="s">
        <v>12886</v>
      </c>
      <c r="H5780" s="385">
        <v>10</v>
      </c>
      <c r="I5780" s="358" t="s">
        <v>12893</v>
      </c>
      <c r="J5780" s="358" t="s">
        <v>12888</v>
      </c>
      <c r="K5780" s="358" t="s">
        <v>13558</v>
      </c>
      <c r="L5780" s="362">
        <v>42241</v>
      </c>
      <c r="N5780" s="362">
        <v>42241</v>
      </c>
      <c r="P5780" s="356" t="s">
        <v>14019</v>
      </c>
    </row>
    <row r="5781" spans="1:16" x14ac:dyDescent="0.2">
      <c r="A5781" s="356" t="s">
        <v>12638</v>
      </c>
      <c r="B5781" s="356" t="s">
        <v>23703</v>
      </c>
      <c r="C5781" s="358" t="s">
        <v>13044</v>
      </c>
      <c r="D5781" s="358" t="s">
        <v>13045</v>
      </c>
      <c r="E5781" s="358" t="s">
        <v>23704</v>
      </c>
      <c r="G5781" s="358" t="s">
        <v>12886</v>
      </c>
      <c r="H5781" s="385">
        <v>19.8</v>
      </c>
      <c r="I5781" s="358" t="s">
        <v>12893</v>
      </c>
      <c r="J5781" s="358" t="s">
        <v>12888</v>
      </c>
      <c r="K5781" s="358" t="s">
        <v>13558</v>
      </c>
      <c r="L5781" s="362">
        <v>42181</v>
      </c>
      <c r="N5781" s="362">
        <v>42181</v>
      </c>
      <c r="P5781" s="356" t="s">
        <v>14019</v>
      </c>
    </row>
    <row r="5782" spans="1:16" x14ac:dyDescent="0.2">
      <c r="A5782" s="356" t="s">
        <v>12639</v>
      </c>
      <c r="B5782" s="356" t="s">
        <v>23705</v>
      </c>
      <c r="C5782" s="358" t="s">
        <v>13044</v>
      </c>
      <c r="D5782" s="358" t="s">
        <v>13045</v>
      </c>
      <c r="E5782" s="358" t="s">
        <v>23704</v>
      </c>
      <c r="G5782" s="358" t="s">
        <v>12886</v>
      </c>
      <c r="H5782" s="385">
        <v>9</v>
      </c>
      <c r="I5782" s="358" t="s">
        <v>12893</v>
      </c>
      <c r="J5782" s="358" t="s">
        <v>12888</v>
      </c>
      <c r="K5782" s="358" t="s">
        <v>13558</v>
      </c>
      <c r="L5782" s="362">
        <v>42181</v>
      </c>
      <c r="N5782" s="362">
        <v>42181</v>
      </c>
      <c r="P5782" s="356" t="s">
        <v>14019</v>
      </c>
    </row>
    <row r="5783" spans="1:16" x14ac:dyDescent="0.2">
      <c r="A5783" s="356" t="s">
        <v>6867</v>
      </c>
      <c r="B5783" s="356" t="s">
        <v>23706</v>
      </c>
      <c r="C5783" s="358" t="s">
        <v>12883</v>
      </c>
      <c r="D5783" s="358" t="s">
        <v>12884</v>
      </c>
      <c r="E5783" s="358" t="s">
        <v>23707</v>
      </c>
      <c r="G5783" s="358" t="s">
        <v>12886</v>
      </c>
      <c r="H5783" s="385">
        <v>16.64</v>
      </c>
      <c r="I5783" s="358" t="s">
        <v>12893</v>
      </c>
      <c r="J5783" s="358" t="s">
        <v>12888</v>
      </c>
      <c r="K5783" s="358" t="s">
        <v>13558</v>
      </c>
      <c r="L5783" s="362">
        <v>42222</v>
      </c>
      <c r="N5783" s="362">
        <v>42222</v>
      </c>
      <c r="P5783" s="356" t="s">
        <v>14019</v>
      </c>
    </row>
    <row r="5784" spans="1:16" x14ac:dyDescent="0.2">
      <c r="A5784" s="356" t="s">
        <v>12640</v>
      </c>
      <c r="B5784" s="356" t="s">
        <v>23708</v>
      </c>
      <c r="C5784" s="358" t="s">
        <v>13303</v>
      </c>
      <c r="D5784" s="358" t="s">
        <v>12997</v>
      </c>
      <c r="E5784" s="358" t="s">
        <v>23709</v>
      </c>
      <c r="G5784" s="358" t="s">
        <v>12886</v>
      </c>
      <c r="H5784" s="385">
        <v>9.4350000000000005</v>
      </c>
      <c r="I5784" s="358" t="s">
        <v>12893</v>
      </c>
      <c r="J5784" s="358" t="s">
        <v>12888</v>
      </c>
      <c r="K5784" s="358" t="s">
        <v>13558</v>
      </c>
      <c r="L5784" s="362">
        <v>42234</v>
      </c>
      <c r="N5784" s="362">
        <v>42234</v>
      </c>
      <c r="P5784" s="356" t="s">
        <v>14019</v>
      </c>
    </row>
    <row r="5785" spans="1:16" x14ac:dyDescent="0.2">
      <c r="A5785" s="356" t="s">
        <v>12641</v>
      </c>
      <c r="B5785" s="356" t="s">
        <v>23710</v>
      </c>
      <c r="C5785" s="358" t="s">
        <v>13653</v>
      </c>
      <c r="D5785" s="358" t="s">
        <v>13027</v>
      </c>
      <c r="E5785" s="358" t="s">
        <v>23711</v>
      </c>
      <c r="G5785" s="358" t="s">
        <v>12886</v>
      </c>
      <c r="H5785" s="385">
        <v>6.6</v>
      </c>
      <c r="I5785" s="358" t="s">
        <v>12893</v>
      </c>
      <c r="J5785" s="358" t="s">
        <v>12888</v>
      </c>
      <c r="K5785" s="358" t="s">
        <v>13558</v>
      </c>
      <c r="L5785" s="362">
        <v>42236</v>
      </c>
      <c r="N5785" s="362">
        <v>42236</v>
      </c>
      <c r="P5785" s="356" t="s">
        <v>14019</v>
      </c>
    </row>
    <row r="5786" spans="1:16" x14ac:dyDescent="0.2">
      <c r="A5786" s="356" t="s">
        <v>12642</v>
      </c>
      <c r="B5786" s="356" t="s">
        <v>23712</v>
      </c>
      <c r="C5786" s="358" t="s">
        <v>12890</v>
      </c>
      <c r="D5786" s="358" t="s">
        <v>12891</v>
      </c>
      <c r="E5786" s="358" t="s">
        <v>23713</v>
      </c>
      <c r="G5786" s="358" t="s">
        <v>12886</v>
      </c>
      <c r="H5786" s="385">
        <v>3.5</v>
      </c>
      <c r="I5786" s="358" t="s">
        <v>12893</v>
      </c>
      <c r="J5786" s="358" t="s">
        <v>12888</v>
      </c>
      <c r="K5786" s="358" t="s">
        <v>13558</v>
      </c>
      <c r="L5786" s="362">
        <v>41956</v>
      </c>
      <c r="N5786" s="362">
        <v>41956</v>
      </c>
      <c r="P5786" s="356" t="s">
        <v>14019</v>
      </c>
    </row>
    <row r="5787" spans="1:16" x14ac:dyDescent="0.2">
      <c r="A5787" s="356" t="s">
        <v>12643</v>
      </c>
      <c r="B5787" s="356" t="s">
        <v>20051</v>
      </c>
      <c r="C5787" s="358" t="s">
        <v>12883</v>
      </c>
      <c r="D5787" s="358" t="s">
        <v>12884</v>
      </c>
      <c r="E5787" s="358" t="s">
        <v>23714</v>
      </c>
      <c r="G5787" s="358" t="s">
        <v>12886</v>
      </c>
      <c r="H5787" s="385">
        <v>4.0999999999999996</v>
      </c>
      <c r="I5787" s="358" t="s">
        <v>12893</v>
      </c>
      <c r="J5787" s="358" t="s">
        <v>12888</v>
      </c>
      <c r="K5787" s="358" t="s">
        <v>13558</v>
      </c>
      <c r="L5787" s="362">
        <v>42179</v>
      </c>
      <c r="N5787" s="362">
        <v>42179</v>
      </c>
      <c r="P5787" s="356" t="s">
        <v>14019</v>
      </c>
    </row>
    <row r="5788" spans="1:16" x14ac:dyDescent="0.2">
      <c r="A5788" s="356" t="s">
        <v>12644</v>
      </c>
      <c r="B5788" s="356" t="s">
        <v>23715</v>
      </c>
      <c r="C5788" s="358" t="s">
        <v>12905</v>
      </c>
      <c r="D5788" s="358" t="s">
        <v>12945</v>
      </c>
      <c r="E5788" s="358" t="s">
        <v>23716</v>
      </c>
      <c r="G5788" s="358" t="s">
        <v>12886</v>
      </c>
      <c r="H5788" s="385">
        <v>5.74</v>
      </c>
      <c r="I5788" s="358" t="s">
        <v>12893</v>
      </c>
      <c r="J5788" s="358" t="s">
        <v>12888</v>
      </c>
      <c r="K5788" s="358" t="s">
        <v>13558</v>
      </c>
      <c r="L5788" s="362">
        <v>42247</v>
      </c>
      <c r="N5788" s="362">
        <v>42247</v>
      </c>
      <c r="P5788" s="356" t="s">
        <v>14019</v>
      </c>
    </row>
    <row r="5789" spans="1:16" x14ac:dyDescent="0.2">
      <c r="A5789" s="356" t="s">
        <v>12645</v>
      </c>
      <c r="B5789" s="356" t="s">
        <v>23717</v>
      </c>
      <c r="C5789" s="358" t="s">
        <v>13915</v>
      </c>
      <c r="D5789" s="358" t="s">
        <v>12919</v>
      </c>
      <c r="E5789" s="358" t="s">
        <v>23718</v>
      </c>
      <c r="G5789" s="358" t="s">
        <v>12886</v>
      </c>
      <c r="H5789" s="385">
        <v>5.2</v>
      </c>
      <c r="I5789" s="358" t="s">
        <v>12893</v>
      </c>
      <c r="J5789" s="358" t="s">
        <v>12888</v>
      </c>
      <c r="K5789" s="358" t="s">
        <v>13558</v>
      </c>
      <c r="L5789" s="362">
        <v>42261</v>
      </c>
      <c r="N5789" s="362">
        <v>42261</v>
      </c>
      <c r="P5789" s="356" t="s">
        <v>13605</v>
      </c>
    </row>
    <row r="5790" spans="1:16" x14ac:dyDescent="0.2">
      <c r="A5790" s="356" t="s">
        <v>12646</v>
      </c>
      <c r="B5790" s="356" t="s">
        <v>23719</v>
      </c>
      <c r="C5790" s="358" t="s">
        <v>13209</v>
      </c>
      <c r="D5790" s="358" t="s">
        <v>13210</v>
      </c>
      <c r="E5790" s="358" t="s">
        <v>23720</v>
      </c>
      <c r="G5790" s="358" t="s">
        <v>12886</v>
      </c>
      <c r="H5790" s="385">
        <v>9.8800000000000008</v>
      </c>
      <c r="I5790" s="358" t="s">
        <v>12893</v>
      </c>
      <c r="J5790" s="358" t="s">
        <v>12888</v>
      </c>
      <c r="K5790" s="358" t="s">
        <v>13558</v>
      </c>
      <c r="L5790" s="362">
        <v>42286</v>
      </c>
      <c r="N5790" s="362">
        <v>42286</v>
      </c>
      <c r="P5790" s="356" t="s">
        <v>14019</v>
      </c>
    </row>
    <row r="5791" spans="1:16" x14ac:dyDescent="0.2">
      <c r="A5791" s="356" t="s">
        <v>12647</v>
      </c>
      <c r="B5791" s="356" t="s">
        <v>23721</v>
      </c>
      <c r="C5791" s="358" t="s">
        <v>13129</v>
      </c>
      <c r="D5791" s="358" t="s">
        <v>13130</v>
      </c>
      <c r="E5791" s="358" t="s">
        <v>23722</v>
      </c>
      <c r="G5791" s="358" t="s">
        <v>12886</v>
      </c>
      <c r="H5791" s="385">
        <v>7.28</v>
      </c>
      <c r="I5791" s="358" t="s">
        <v>12893</v>
      </c>
      <c r="J5791" s="358" t="s">
        <v>12888</v>
      </c>
      <c r="K5791" s="358" t="s">
        <v>13558</v>
      </c>
      <c r="L5791" s="362">
        <v>42209</v>
      </c>
      <c r="N5791" s="362">
        <v>42209</v>
      </c>
      <c r="P5791" s="356" t="s">
        <v>13605</v>
      </c>
    </row>
    <row r="5792" spans="1:16" x14ac:dyDescent="0.2">
      <c r="A5792" s="356" t="s">
        <v>12648</v>
      </c>
      <c r="B5792" s="356" t="s">
        <v>23723</v>
      </c>
      <c r="C5792" s="358" t="s">
        <v>13732</v>
      </c>
      <c r="D5792" s="358" t="s">
        <v>13733</v>
      </c>
      <c r="E5792" s="358" t="s">
        <v>23724</v>
      </c>
      <c r="G5792" s="358" t="s">
        <v>12886</v>
      </c>
      <c r="H5792" s="385">
        <v>6.12</v>
      </c>
      <c r="I5792" s="358" t="s">
        <v>12893</v>
      </c>
      <c r="J5792" s="358" t="s">
        <v>12888</v>
      </c>
      <c r="K5792" s="358" t="s">
        <v>13558</v>
      </c>
      <c r="L5792" s="362">
        <v>42094</v>
      </c>
      <c r="N5792" s="362">
        <v>42094</v>
      </c>
      <c r="P5792" s="356" t="s">
        <v>14019</v>
      </c>
    </row>
    <row r="5793" spans="1:16" x14ac:dyDescent="0.2">
      <c r="A5793" s="356" t="s">
        <v>12649</v>
      </c>
      <c r="B5793" s="356" t="s">
        <v>23725</v>
      </c>
      <c r="C5793" s="358" t="s">
        <v>12905</v>
      </c>
      <c r="D5793" s="358" t="s">
        <v>12987</v>
      </c>
      <c r="E5793" s="358" t="s">
        <v>23726</v>
      </c>
      <c r="G5793" s="358" t="s">
        <v>12886</v>
      </c>
      <c r="H5793" s="385">
        <v>8</v>
      </c>
      <c r="I5793" s="358" t="s">
        <v>12893</v>
      </c>
      <c r="J5793" s="358" t="s">
        <v>12888</v>
      </c>
      <c r="K5793" s="358" t="s">
        <v>13558</v>
      </c>
      <c r="L5793" s="362">
        <v>42268</v>
      </c>
      <c r="N5793" s="362">
        <v>42268</v>
      </c>
      <c r="P5793" s="356" t="s">
        <v>14019</v>
      </c>
    </row>
    <row r="5794" spans="1:16" x14ac:dyDescent="0.2">
      <c r="A5794" s="356" t="s">
        <v>12650</v>
      </c>
      <c r="B5794" s="356" t="s">
        <v>23727</v>
      </c>
      <c r="C5794" s="358" t="s">
        <v>13758</v>
      </c>
      <c r="D5794" s="358" t="s">
        <v>13759</v>
      </c>
      <c r="E5794" s="358" t="s">
        <v>23728</v>
      </c>
      <c r="G5794" s="358" t="s">
        <v>12886</v>
      </c>
      <c r="H5794" s="385">
        <v>3</v>
      </c>
      <c r="I5794" s="358" t="s">
        <v>12893</v>
      </c>
      <c r="J5794" s="358" t="s">
        <v>12888</v>
      </c>
      <c r="K5794" s="358" t="s">
        <v>13558</v>
      </c>
      <c r="L5794" s="362">
        <v>42409</v>
      </c>
      <c r="N5794" s="362">
        <v>42409</v>
      </c>
      <c r="P5794" s="356" t="s">
        <v>14019</v>
      </c>
    </row>
    <row r="5795" spans="1:16" x14ac:dyDescent="0.2">
      <c r="A5795" s="356" t="s">
        <v>12651</v>
      </c>
      <c r="B5795" s="356" t="s">
        <v>23729</v>
      </c>
      <c r="C5795" s="358" t="s">
        <v>12905</v>
      </c>
      <c r="D5795" s="358" t="s">
        <v>12987</v>
      </c>
      <c r="E5795" s="358" t="s">
        <v>23730</v>
      </c>
      <c r="G5795" s="358" t="s">
        <v>12886</v>
      </c>
      <c r="H5795" s="385">
        <v>8.25</v>
      </c>
      <c r="I5795" s="358" t="s">
        <v>12893</v>
      </c>
      <c r="J5795" s="358" t="s">
        <v>12888</v>
      </c>
      <c r="K5795" s="358" t="s">
        <v>13558</v>
      </c>
      <c r="L5795" s="362">
        <v>42304</v>
      </c>
      <c r="N5795" s="362">
        <v>42304</v>
      </c>
      <c r="P5795" s="356" t="s">
        <v>14019</v>
      </c>
    </row>
    <row r="5796" spans="1:16" x14ac:dyDescent="0.2">
      <c r="A5796" s="356" t="s">
        <v>12652</v>
      </c>
      <c r="B5796" s="356" t="s">
        <v>23731</v>
      </c>
      <c r="C5796" s="358" t="s">
        <v>12962</v>
      </c>
      <c r="D5796" s="358" t="s">
        <v>12963</v>
      </c>
      <c r="E5796" s="358" t="s">
        <v>23732</v>
      </c>
      <c r="G5796" s="358" t="s">
        <v>12886</v>
      </c>
      <c r="H5796" s="385">
        <v>6.24</v>
      </c>
      <c r="I5796" s="358" t="s">
        <v>12893</v>
      </c>
      <c r="J5796" s="358" t="s">
        <v>12888</v>
      </c>
      <c r="K5796" s="358" t="s">
        <v>13558</v>
      </c>
      <c r="L5796" s="362">
        <v>42286</v>
      </c>
      <c r="N5796" s="362">
        <v>42286</v>
      </c>
      <c r="P5796" s="356" t="s">
        <v>13605</v>
      </c>
    </row>
    <row r="5797" spans="1:16" x14ac:dyDescent="0.2">
      <c r="A5797" s="356" t="s">
        <v>12653</v>
      </c>
      <c r="B5797" s="356" t="s">
        <v>23733</v>
      </c>
      <c r="C5797" s="358" t="s">
        <v>12962</v>
      </c>
      <c r="D5797" s="358" t="s">
        <v>12963</v>
      </c>
      <c r="E5797" s="358" t="s">
        <v>23734</v>
      </c>
      <c r="G5797" s="358" t="s">
        <v>12886</v>
      </c>
      <c r="H5797" s="385">
        <v>4.42</v>
      </c>
      <c r="I5797" s="358" t="s">
        <v>12893</v>
      </c>
      <c r="J5797" s="358" t="s">
        <v>12888</v>
      </c>
      <c r="K5797" s="358" t="s">
        <v>13558</v>
      </c>
      <c r="L5797" s="362">
        <v>42284</v>
      </c>
      <c r="N5797" s="362">
        <v>42284</v>
      </c>
      <c r="P5797" s="356" t="s">
        <v>14019</v>
      </c>
    </row>
    <row r="5798" spans="1:16" x14ac:dyDescent="0.2">
      <c r="A5798" s="356" t="s">
        <v>12654</v>
      </c>
      <c r="B5798" s="356" t="s">
        <v>23735</v>
      </c>
      <c r="C5798" s="358" t="s">
        <v>13230</v>
      </c>
      <c r="D5798" s="358" t="s">
        <v>13231</v>
      </c>
      <c r="E5798" s="358" t="s">
        <v>15124</v>
      </c>
      <c r="G5798" s="358" t="s">
        <v>12886</v>
      </c>
      <c r="H5798" s="385">
        <v>5.6</v>
      </c>
      <c r="I5798" s="358" t="s">
        <v>12893</v>
      </c>
      <c r="J5798" s="358" t="s">
        <v>12888</v>
      </c>
      <c r="K5798" s="358" t="s">
        <v>13558</v>
      </c>
      <c r="L5798" s="362">
        <v>42241</v>
      </c>
      <c r="N5798" s="362">
        <v>42241</v>
      </c>
      <c r="P5798" s="356" t="s">
        <v>14019</v>
      </c>
    </row>
    <row r="5799" spans="1:16" x14ac:dyDescent="0.2">
      <c r="A5799" s="356" t="s">
        <v>6856</v>
      </c>
      <c r="B5799" s="356" t="s">
        <v>23736</v>
      </c>
      <c r="C5799" s="358" t="s">
        <v>13280</v>
      </c>
      <c r="D5799" s="358" t="s">
        <v>13010</v>
      </c>
      <c r="E5799" s="358" t="s">
        <v>13876</v>
      </c>
      <c r="G5799" s="358" t="s">
        <v>12886</v>
      </c>
      <c r="H5799" s="385">
        <v>14.5</v>
      </c>
      <c r="I5799" s="358" t="s">
        <v>12893</v>
      </c>
      <c r="J5799" s="358" t="s">
        <v>12888</v>
      </c>
      <c r="K5799" s="358" t="s">
        <v>13558</v>
      </c>
      <c r="L5799" s="362">
        <v>42279</v>
      </c>
      <c r="N5799" s="362">
        <v>42279</v>
      </c>
      <c r="P5799" s="356" t="s">
        <v>13605</v>
      </c>
    </row>
    <row r="5800" spans="1:16" x14ac:dyDescent="0.2">
      <c r="A5800" s="356" t="s">
        <v>12655</v>
      </c>
      <c r="B5800" s="356" t="s">
        <v>23737</v>
      </c>
      <c r="C5800" s="358" t="s">
        <v>13706</v>
      </c>
      <c r="D5800" s="358" t="s">
        <v>12895</v>
      </c>
      <c r="E5800" s="358" t="s">
        <v>23738</v>
      </c>
      <c r="G5800" s="358" t="s">
        <v>12886</v>
      </c>
      <c r="H5800" s="385">
        <v>10</v>
      </c>
      <c r="I5800" s="358" t="s">
        <v>12893</v>
      </c>
      <c r="J5800" s="358" t="s">
        <v>12888</v>
      </c>
      <c r="K5800" s="358" t="s">
        <v>13558</v>
      </c>
      <c r="L5800" s="362">
        <v>42256</v>
      </c>
      <c r="N5800" s="362">
        <v>42256</v>
      </c>
      <c r="P5800" s="356" t="s">
        <v>13605</v>
      </c>
    </row>
    <row r="5801" spans="1:16" x14ac:dyDescent="0.2">
      <c r="A5801" s="356" t="s">
        <v>12656</v>
      </c>
      <c r="B5801" s="356" t="s">
        <v>23739</v>
      </c>
      <c r="C5801" s="358" t="s">
        <v>13031</v>
      </c>
      <c r="D5801" s="358" t="s">
        <v>12960</v>
      </c>
      <c r="E5801" s="358" t="s">
        <v>23740</v>
      </c>
      <c r="G5801" s="358" t="s">
        <v>12886</v>
      </c>
      <c r="H5801" s="385">
        <v>9.8800000000000008</v>
      </c>
      <c r="I5801" s="358" t="s">
        <v>12893</v>
      </c>
      <c r="J5801" s="358" t="s">
        <v>12888</v>
      </c>
      <c r="K5801" s="358" t="s">
        <v>13558</v>
      </c>
      <c r="L5801" s="362">
        <v>42235</v>
      </c>
      <c r="N5801" s="362">
        <v>42235</v>
      </c>
      <c r="P5801" s="356" t="s">
        <v>14019</v>
      </c>
    </row>
    <row r="5802" spans="1:16" x14ac:dyDescent="0.2">
      <c r="A5802" s="356" t="s">
        <v>12657</v>
      </c>
      <c r="B5802" s="356" t="s">
        <v>23741</v>
      </c>
      <c r="C5802" s="358" t="s">
        <v>13466</v>
      </c>
      <c r="D5802" s="358" t="s">
        <v>12984</v>
      </c>
      <c r="E5802" s="358" t="s">
        <v>23742</v>
      </c>
      <c r="G5802" s="358" t="s">
        <v>12886</v>
      </c>
      <c r="H5802" s="385">
        <v>5.5</v>
      </c>
      <c r="I5802" s="358" t="s">
        <v>12893</v>
      </c>
      <c r="J5802" s="358" t="s">
        <v>12888</v>
      </c>
      <c r="K5802" s="358" t="s">
        <v>13558</v>
      </c>
      <c r="L5802" s="362">
        <v>42325</v>
      </c>
      <c r="N5802" s="362">
        <v>42325</v>
      </c>
      <c r="P5802" s="356" t="s">
        <v>14019</v>
      </c>
    </row>
    <row r="5803" spans="1:16" x14ac:dyDescent="0.2">
      <c r="A5803" s="356" t="s">
        <v>12658</v>
      </c>
      <c r="B5803" s="356" t="s">
        <v>23743</v>
      </c>
      <c r="C5803" s="358" t="s">
        <v>13595</v>
      </c>
      <c r="D5803" s="358" t="s">
        <v>13596</v>
      </c>
      <c r="E5803" s="358" t="s">
        <v>23744</v>
      </c>
      <c r="G5803" s="358" t="s">
        <v>12886</v>
      </c>
      <c r="H5803" s="385">
        <v>8.5</v>
      </c>
      <c r="I5803" s="358" t="s">
        <v>12893</v>
      </c>
      <c r="J5803" s="358" t="s">
        <v>12888</v>
      </c>
      <c r="K5803" s="358" t="s">
        <v>13558</v>
      </c>
      <c r="L5803" s="362">
        <v>42292</v>
      </c>
      <c r="N5803" s="362">
        <v>42292</v>
      </c>
      <c r="P5803" s="356" t="s">
        <v>14019</v>
      </c>
    </row>
    <row r="5804" spans="1:16" x14ac:dyDescent="0.2">
      <c r="A5804" s="356" t="s">
        <v>12659</v>
      </c>
      <c r="B5804" s="356" t="s">
        <v>23745</v>
      </c>
      <c r="C5804" s="358" t="s">
        <v>14157</v>
      </c>
      <c r="D5804" s="358" t="s">
        <v>12931</v>
      </c>
      <c r="E5804" s="358" t="s">
        <v>23746</v>
      </c>
      <c r="G5804" s="358" t="s">
        <v>12886</v>
      </c>
      <c r="H5804" s="385">
        <v>9.1</v>
      </c>
      <c r="I5804" s="358" t="s">
        <v>12893</v>
      </c>
      <c r="J5804" s="358" t="s">
        <v>12888</v>
      </c>
      <c r="K5804" s="358" t="s">
        <v>13558</v>
      </c>
      <c r="L5804" s="362">
        <v>42262</v>
      </c>
      <c r="N5804" s="362">
        <v>42262</v>
      </c>
      <c r="P5804" s="356" t="s">
        <v>14019</v>
      </c>
    </row>
    <row r="5805" spans="1:16" x14ac:dyDescent="0.2">
      <c r="A5805" s="356" t="s">
        <v>12660</v>
      </c>
      <c r="B5805" s="356" t="s">
        <v>23747</v>
      </c>
      <c r="C5805" s="358" t="s">
        <v>13653</v>
      </c>
      <c r="D5805" s="358" t="s">
        <v>13027</v>
      </c>
      <c r="E5805" s="358" t="s">
        <v>23748</v>
      </c>
      <c r="G5805" s="358" t="s">
        <v>12886</v>
      </c>
      <c r="H5805" s="385">
        <v>8.8000000000000007</v>
      </c>
      <c r="I5805" s="358" t="s">
        <v>12893</v>
      </c>
      <c r="J5805" s="358" t="s">
        <v>12888</v>
      </c>
      <c r="K5805" s="358" t="s">
        <v>13558</v>
      </c>
      <c r="L5805" s="362">
        <v>42318</v>
      </c>
      <c r="N5805" s="362">
        <v>42318</v>
      </c>
      <c r="P5805" s="356" t="s">
        <v>14019</v>
      </c>
    </row>
    <row r="5806" spans="1:16" x14ac:dyDescent="0.2">
      <c r="A5806" s="356" t="s">
        <v>12661</v>
      </c>
      <c r="B5806" s="356" t="s">
        <v>23749</v>
      </c>
      <c r="C5806" s="358" t="s">
        <v>13001</v>
      </c>
      <c r="D5806" s="358" t="s">
        <v>12916</v>
      </c>
      <c r="E5806" s="358" t="s">
        <v>23750</v>
      </c>
      <c r="G5806" s="358" t="s">
        <v>12886</v>
      </c>
      <c r="H5806" s="385">
        <v>5.57</v>
      </c>
      <c r="I5806" s="358" t="s">
        <v>12893</v>
      </c>
      <c r="J5806" s="358" t="s">
        <v>12888</v>
      </c>
      <c r="K5806" s="358" t="s">
        <v>13558</v>
      </c>
      <c r="L5806" s="362">
        <v>42310</v>
      </c>
      <c r="N5806" s="362">
        <v>42310</v>
      </c>
      <c r="P5806" s="356" t="s">
        <v>14019</v>
      </c>
    </row>
    <row r="5807" spans="1:16" x14ac:dyDescent="0.2">
      <c r="A5807" s="356" t="s">
        <v>12662</v>
      </c>
      <c r="B5807" s="356" t="s">
        <v>23751</v>
      </c>
      <c r="C5807" s="358" t="s">
        <v>13758</v>
      </c>
      <c r="D5807" s="358" t="s">
        <v>13759</v>
      </c>
      <c r="E5807" s="358" t="s">
        <v>23752</v>
      </c>
      <c r="G5807" s="358" t="s">
        <v>12886</v>
      </c>
      <c r="H5807" s="385">
        <v>9.9</v>
      </c>
      <c r="I5807" s="358" t="s">
        <v>12893</v>
      </c>
      <c r="J5807" s="358" t="s">
        <v>12888</v>
      </c>
      <c r="K5807" s="358" t="s">
        <v>13558</v>
      </c>
      <c r="L5807" s="362">
        <v>42214</v>
      </c>
      <c r="N5807" s="362">
        <v>42214</v>
      </c>
      <c r="P5807" s="356" t="s">
        <v>14019</v>
      </c>
    </row>
    <row r="5808" spans="1:16" x14ac:dyDescent="0.2">
      <c r="A5808" s="356" t="s">
        <v>6848</v>
      </c>
      <c r="B5808" s="356" t="s">
        <v>23753</v>
      </c>
      <c r="C5808" s="358" t="s">
        <v>12938</v>
      </c>
      <c r="D5808" s="358" t="s">
        <v>12939</v>
      </c>
      <c r="E5808" s="358" t="s">
        <v>19199</v>
      </c>
      <c r="G5808" s="358" t="s">
        <v>12886</v>
      </c>
      <c r="H5808" s="385">
        <v>15.79</v>
      </c>
      <c r="I5808" s="358" t="s">
        <v>12887</v>
      </c>
      <c r="J5808" s="358" t="s">
        <v>12908</v>
      </c>
      <c r="K5808" s="358" t="s">
        <v>13558</v>
      </c>
      <c r="L5808" s="362">
        <v>42307</v>
      </c>
      <c r="N5808" s="362">
        <v>42307</v>
      </c>
      <c r="P5808" s="356" t="s">
        <v>13605</v>
      </c>
    </row>
    <row r="5809" spans="1:16" x14ac:dyDescent="0.2">
      <c r="A5809" s="356" t="s">
        <v>12663</v>
      </c>
      <c r="B5809" s="356" t="s">
        <v>23754</v>
      </c>
      <c r="C5809" s="358" t="s">
        <v>12905</v>
      </c>
      <c r="D5809" s="358" t="s">
        <v>12906</v>
      </c>
      <c r="E5809" s="358" t="s">
        <v>23755</v>
      </c>
      <c r="G5809" s="358" t="s">
        <v>12886</v>
      </c>
      <c r="H5809" s="385">
        <v>304</v>
      </c>
      <c r="I5809" s="358" t="s">
        <v>12887</v>
      </c>
      <c r="J5809" s="358" t="s">
        <v>12908</v>
      </c>
      <c r="K5809" s="358" t="s">
        <v>13558</v>
      </c>
      <c r="L5809" s="362">
        <v>42223</v>
      </c>
      <c r="N5809" s="362">
        <v>42223</v>
      </c>
      <c r="P5809" s="356" t="s">
        <v>13318</v>
      </c>
    </row>
    <row r="5810" spans="1:16" x14ac:dyDescent="0.2">
      <c r="A5810" s="356" t="s">
        <v>12664</v>
      </c>
      <c r="B5810" s="356" t="s">
        <v>23756</v>
      </c>
      <c r="C5810" s="358" t="s">
        <v>12983</v>
      </c>
      <c r="D5810" s="358" t="s">
        <v>12984</v>
      </c>
      <c r="E5810" s="358" t="s">
        <v>23757</v>
      </c>
      <c r="G5810" s="358" t="s">
        <v>12886</v>
      </c>
      <c r="H5810" s="385">
        <v>7</v>
      </c>
      <c r="I5810" s="358" t="s">
        <v>12893</v>
      </c>
      <c r="J5810" s="358" t="s">
        <v>12888</v>
      </c>
      <c r="K5810" s="358" t="s">
        <v>13558</v>
      </c>
      <c r="L5810" s="362">
        <v>42318</v>
      </c>
      <c r="N5810" s="362">
        <v>42318</v>
      </c>
      <c r="P5810" s="356" t="s">
        <v>14019</v>
      </c>
    </row>
    <row r="5811" spans="1:16" x14ac:dyDescent="0.2">
      <c r="A5811" s="356" t="s">
        <v>12665</v>
      </c>
      <c r="B5811" s="356" t="s">
        <v>23758</v>
      </c>
      <c r="C5811" s="358" t="s">
        <v>13427</v>
      </c>
      <c r="D5811" s="358" t="s">
        <v>12895</v>
      </c>
      <c r="E5811" s="358" t="s">
        <v>13083</v>
      </c>
      <c r="G5811" s="358" t="s">
        <v>12886</v>
      </c>
      <c r="H5811" s="385">
        <v>6.76</v>
      </c>
      <c r="I5811" s="358" t="s">
        <v>12893</v>
      </c>
      <c r="J5811" s="358" t="s">
        <v>12888</v>
      </c>
      <c r="K5811" s="358" t="s">
        <v>13558</v>
      </c>
      <c r="L5811" s="362">
        <v>42339</v>
      </c>
      <c r="N5811" s="362">
        <v>42339</v>
      </c>
      <c r="P5811" s="356" t="s">
        <v>14019</v>
      </c>
    </row>
    <row r="5812" spans="1:16" x14ac:dyDescent="0.2">
      <c r="A5812" s="356" t="s">
        <v>6850</v>
      </c>
      <c r="B5812" s="356" t="s">
        <v>23759</v>
      </c>
      <c r="C5812" s="358" t="s">
        <v>12905</v>
      </c>
      <c r="D5812" s="358" t="s">
        <v>12906</v>
      </c>
      <c r="E5812" s="358" t="s">
        <v>21701</v>
      </c>
      <c r="G5812" s="358" t="s">
        <v>12886</v>
      </c>
      <c r="H5812" s="385">
        <v>34.71</v>
      </c>
      <c r="I5812" s="358" t="s">
        <v>12887</v>
      </c>
      <c r="J5812" s="358" t="s">
        <v>12888</v>
      </c>
      <c r="K5812" s="358" t="s">
        <v>13558</v>
      </c>
      <c r="L5812" s="362">
        <v>42263</v>
      </c>
      <c r="N5812" s="362">
        <v>42263</v>
      </c>
      <c r="P5812" s="356" t="s">
        <v>13605</v>
      </c>
    </row>
    <row r="5813" spans="1:16" x14ac:dyDescent="0.2">
      <c r="A5813" s="356" t="s">
        <v>12666</v>
      </c>
      <c r="B5813" s="356" t="s">
        <v>23760</v>
      </c>
      <c r="C5813" s="358" t="s">
        <v>13847</v>
      </c>
      <c r="D5813" s="358" t="s">
        <v>12997</v>
      </c>
      <c r="E5813" s="358" t="s">
        <v>23761</v>
      </c>
      <c r="G5813" s="358" t="s">
        <v>12886</v>
      </c>
      <c r="H5813" s="385">
        <v>7.14</v>
      </c>
      <c r="I5813" s="358" t="s">
        <v>12893</v>
      </c>
      <c r="J5813" s="358" t="s">
        <v>12888</v>
      </c>
      <c r="K5813" s="358" t="s">
        <v>13558</v>
      </c>
      <c r="L5813" s="362">
        <v>42326</v>
      </c>
      <c r="N5813" s="362">
        <v>42326</v>
      </c>
      <c r="P5813" s="356" t="s">
        <v>14019</v>
      </c>
    </row>
    <row r="5814" spans="1:16" x14ac:dyDescent="0.2">
      <c r="A5814" s="356" t="s">
        <v>12667</v>
      </c>
      <c r="B5814" s="356" t="s">
        <v>23762</v>
      </c>
      <c r="C5814" s="358" t="s">
        <v>13082</v>
      </c>
      <c r="D5814" s="358" t="s">
        <v>12919</v>
      </c>
      <c r="E5814" s="358" t="s">
        <v>23763</v>
      </c>
      <c r="G5814" s="358" t="s">
        <v>12886</v>
      </c>
      <c r="H5814" s="385">
        <v>6.9</v>
      </c>
      <c r="I5814" s="358" t="s">
        <v>12893</v>
      </c>
      <c r="J5814" s="358" t="s">
        <v>12888</v>
      </c>
      <c r="K5814" s="358" t="s">
        <v>13558</v>
      </c>
      <c r="L5814" s="362">
        <v>42167</v>
      </c>
      <c r="N5814" s="362">
        <v>42167</v>
      </c>
      <c r="P5814" s="356" t="s">
        <v>14019</v>
      </c>
    </row>
    <row r="5815" spans="1:16" x14ac:dyDescent="0.2">
      <c r="A5815" s="356" t="s">
        <v>12668</v>
      </c>
      <c r="B5815" s="356" t="s">
        <v>23764</v>
      </c>
      <c r="C5815" s="358" t="s">
        <v>13732</v>
      </c>
      <c r="D5815" s="358" t="s">
        <v>13733</v>
      </c>
      <c r="E5815" s="358" t="s">
        <v>23765</v>
      </c>
      <c r="G5815" s="358" t="s">
        <v>12886</v>
      </c>
      <c r="H5815" s="385">
        <v>4.4000000000000004</v>
      </c>
      <c r="I5815" s="358" t="s">
        <v>12893</v>
      </c>
      <c r="J5815" s="358" t="s">
        <v>12888</v>
      </c>
      <c r="K5815" s="358" t="s">
        <v>13558</v>
      </c>
      <c r="L5815" s="362">
        <v>42333</v>
      </c>
      <c r="N5815" s="362">
        <v>42333</v>
      </c>
      <c r="P5815" s="356" t="s">
        <v>14019</v>
      </c>
    </row>
    <row r="5816" spans="1:16" x14ac:dyDescent="0.2">
      <c r="A5816" s="356" t="s">
        <v>12669</v>
      </c>
      <c r="B5816" s="356" t="s">
        <v>23766</v>
      </c>
      <c r="C5816" s="358" t="s">
        <v>12926</v>
      </c>
      <c r="D5816" s="358" t="s">
        <v>12927</v>
      </c>
      <c r="E5816" s="358" t="s">
        <v>23767</v>
      </c>
      <c r="G5816" s="358" t="s">
        <v>12886</v>
      </c>
      <c r="H5816" s="385">
        <v>1.5</v>
      </c>
      <c r="I5816" s="358" t="s">
        <v>12893</v>
      </c>
      <c r="J5816" s="358" t="s">
        <v>12888</v>
      </c>
      <c r="K5816" s="358" t="s">
        <v>13558</v>
      </c>
      <c r="L5816" s="362">
        <v>42247</v>
      </c>
      <c r="N5816" s="362">
        <v>42247</v>
      </c>
      <c r="P5816" s="356" t="s">
        <v>14019</v>
      </c>
    </row>
    <row r="5817" spans="1:16" x14ac:dyDescent="0.2">
      <c r="A5817" s="356" t="s">
        <v>12670</v>
      </c>
      <c r="B5817" s="356" t="s">
        <v>23768</v>
      </c>
      <c r="C5817" s="358" t="s">
        <v>13044</v>
      </c>
      <c r="D5817" s="358" t="s">
        <v>13045</v>
      </c>
      <c r="E5817" s="358" t="s">
        <v>23769</v>
      </c>
      <c r="G5817" s="358" t="s">
        <v>12886</v>
      </c>
      <c r="H5817" s="385">
        <v>223</v>
      </c>
      <c r="I5817" s="358" t="s">
        <v>12887</v>
      </c>
      <c r="J5817" s="358" t="s">
        <v>12888</v>
      </c>
      <c r="K5817" s="358" t="s">
        <v>13558</v>
      </c>
      <c r="L5817" s="362">
        <v>42045</v>
      </c>
      <c r="N5817" s="362">
        <v>42045</v>
      </c>
      <c r="P5817" s="356" t="s">
        <v>13318</v>
      </c>
    </row>
    <row r="5818" spans="1:16" x14ac:dyDescent="0.2">
      <c r="A5818" s="356" t="s">
        <v>12671</v>
      </c>
      <c r="B5818" s="356" t="s">
        <v>23770</v>
      </c>
      <c r="C5818" s="358" t="s">
        <v>12883</v>
      </c>
      <c r="D5818" s="358" t="s">
        <v>12884</v>
      </c>
      <c r="E5818" s="358" t="s">
        <v>23771</v>
      </c>
      <c r="G5818" s="358" t="s">
        <v>12886</v>
      </c>
      <c r="H5818" s="385">
        <v>59.36</v>
      </c>
      <c r="I5818" s="358" t="s">
        <v>12893</v>
      </c>
      <c r="J5818" s="358" t="s">
        <v>12888</v>
      </c>
      <c r="K5818" s="358" t="s">
        <v>13558</v>
      </c>
      <c r="L5818" s="362">
        <v>42300</v>
      </c>
      <c r="N5818" s="362">
        <v>42300</v>
      </c>
      <c r="P5818" s="356" t="s">
        <v>13605</v>
      </c>
    </row>
    <row r="5819" spans="1:16" x14ac:dyDescent="0.2">
      <c r="A5819" s="356" t="s">
        <v>6852</v>
      </c>
      <c r="B5819" s="356" t="s">
        <v>23772</v>
      </c>
      <c r="C5819" s="358" t="s">
        <v>13044</v>
      </c>
      <c r="D5819" s="358" t="s">
        <v>13045</v>
      </c>
      <c r="E5819" s="358" t="s">
        <v>23773</v>
      </c>
      <c r="G5819" s="358" t="s">
        <v>12886</v>
      </c>
      <c r="H5819" s="385">
        <v>153.76499999999999</v>
      </c>
      <c r="I5819" s="358" t="s">
        <v>12887</v>
      </c>
      <c r="J5819" s="358" t="s">
        <v>12888</v>
      </c>
      <c r="K5819" s="358" t="s">
        <v>13558</v>
      </c>
      <c r="L5819" s="362">
        <v>42320</v>
      </c>
      <c r="N5819" s="362">
        <v>42320</v>
      </c>
      <c r="P5819" s="356" t="s">
        <v>13318</v>
      </c>
    </row>
    <row r="5820" spans="1:16" x14ac:dyDescent="0.2">
      <c r="A5820" s="356" t="s">
        <v>12672</v>
      </c>
      <c r="B5820" s="356" t="s">
        <v>23774</v>
      </c>
      <c r="C5820" s="358" t="s">
        <v>13612</v>
      </c>
      <c r="D5820" s="358" t="s">
        <v>13613</v>
      </c>
      <c r="E5820" s="358" t="s">
        <v>23775</v>
      </c>
      <c r="G5820" s="358" t="s">
        <v>12886</v>
      </c>
      <c r="H5820" s="385">
        <v>6.24</v>
      </c>
      <c r="I5820" s="358" t="s">
        <v>12893</v>
      </c>
      <c r="J5820" s="358" t="s">
        <v>12888</v>
      </c>
      <c r="K5820" s="358" t="s">
        <v>13558</v>
      </c>
      <c r="L5820" s="362">
        <v>42265</v>
      </c>
      <c r="N5820" s="362">
        <v>42265</v>
      </c>
      <c r="P5820" s="356" t="s">
        <v>14019</v>
      </c>
    </row>
    <row r="5821" spans="1:16" x14ac:dyDescent="0.2">
      <c r="A5821" s="356" t="s">
        <v>12673</v>
      </c>
      <c r="B5821" s="356" t="s">
        <v>23776</v>
      </c>
      <c r="C5821" s="358" t="s">
        <v>13585</v>
      </c>
      <c r="D5821" s="358" t="s">
        <v>12910</v>
      </c>
      <c r="E5821" s="358" t="s">
        <v>15677</v>
      </c>
      <c r="G5821" s="358" t="s">
        <v>12886</v>
      </c>
      <c r="H5821" s="385">
        <v>7.5</v>
      </c>
      <c r="I5821" s="358" t="s">
        <v>12893</v>
      </c>
      <c r="J5821" s="358" t="s">
        <v>12888</v>
      </c>
      <c r="K5821" s="358" t="s">
        <v>13558</v>
      </c>
      <c r="L5821" s="362">
        <v>42352</v>
      </c>
      <c r="N5821" s="362">
        <v>42352</v>
      </c>
      <c r="P5821" s="356" t="s">
        <v>14019</v>
      </c>
    </row>
    <row r="5822" spans="1:16" x14ac:dyDescent="0.2">
      <c r="A5822" s="356" t="s">
        <v>12674</v>
      </c>
      <c r="B5822" s="356" t="s">
        <v>23777</v>
      </c>
      <c r="C5822" s="358" t="s">
        <v>12905</v>
      </c>
      <c r="D5822" s="358" t="s">
        <v>12987</v>
      </c>
      <c r="E5822" s="358" t="s">
        <v>23778</v>
      </c>
      <c r="G5822" s="358" t="s">
        <v>12886</v>
      </c>
      <c r="H5822" s="385">
        <v>10</v>
      </c>
      <c r="I5822" s="358" t="s">
        <v>12893</v>
      </c>
      <c r="J5822" s="358" t="s">
        <v>12888</v>
      </c>
      <c r="K5822" s="358" t="s">
        <v>13558</v>
      </c>
      <c r="L5822" s="362">
        <v>42340</v>
      </c>
      <c r="N5822" s="362">
        <v>42340</v>
      </c>
      <c r="P5822" s="356" t="s">
        <v>14019</v>
      </c>
    </row>
    <row r="5823" spans="1:16" x14ac:dyDescent="0.2">
      <c r="A5823" s="356" t="s">
        <v>12675</v>
      </c>
      <c r="B5823" s="356" t="s">
        <v>23779</v>
      </c>
      <c r="C5823" s="358" t="s">
        <v>12905</v>
      </c>
      <c r="D5823" s="358" t="s">
        <v>12987</v>
      </c>
      <c r="E5823" s="358" t="s">
        <v>23780</v>
      </c>
      <c r="G5823" s="358" t="s">
        <v>12886</v>
      </c>
      <c r="H5823" s="385">
        <v>4.3</v>
      </c>
      <c r="I5823" s="358" t="s">
        <v>12893</v>
      </c>
      <c r="J5823" s="358" t="s">
        <v>12888</v>
      </c>
      <c r="K5823" s="358" t="s">
        <v>13558</v>
      </c>
      <c r="L5823" s="362">
        <v>42343</v>
      </c>
      <c r="N5823" s="362">
        <v>42343</v>
      </c>
      <c r="P5823" s="356" t="s">
        <v>14019</v>
      </c>
    </row>
    <row r="5824" spans="1:16" x14ac:dyDescent="0.2">
      <c r="A5824" s="356" t="s">
        <v>12676</v>
      </c>
      <c r="B5824" s="356" t="s">
        <v>23781</v>
      </c>
      <c r="C5824" s="358" t="s">
        <v>12905</v>
      </c>
      <c r="D5824" s="358" t="s">
        <v>12951</v>
      </c>
      <c r="E5824" s="358" t="s">
        <v>23782</v>
      </c>
      <c r="G5824" s="358" t="s">
        <v>12886</v>
      </c>
      <c r="H5824" s="385">
        <v>4.4000000000000004</v>
      </c>
      <c r="I5824" s="358" t="s">
        <v>12893</v>
      </c>
      <c r="J5824" s="358" t="s">
        <v>12888</v>
      </c>
      <c r="K5824" s="358" t="s">
        <v>13558</v>
      </c>
      <c r="L5824" s="362">
        <v>42152</v>
      </c>
      <c r="N5824" s="362">
        <v>42152</v>
      </c>
      <c r="P5824" s="356" t="s">
        <v>14019</v>
      </c>
    </row>
    <row r="5825" spans="1:16" x14ac:dyDescent="0.2">
      <c r="A5825" s="356" t="s">
        <v>12677</v>
      </c>
      <c r="B5825" s="356" t="s">
        <v>23783</v>
      </c>
      <c r="C5825" s="358" t="s">
        <v>13176</v>
      </c>
      <c r="D5825" s="358" t="s">
        <v>13177</v>
      </c>
      <c r="E5825" s="358" t="s">
        <v>14385</v>
      </c>
      <c r="G5825" s="358" t="s">
        <v>12886</v>
      </c>
      <c r="H5825" s="385">
        <v>8.7449999999999992</v>
      </c>
      <c r="I5825" s="358" t="s">
        <v>12893</v>
      </c>
      <c r="J5825" s="358" t="s">
        <v>12888</v>
      </c>
      <c r="K5825" s="358" t="s">
        <v>13558</v>
      </c>
      <c r="L5825" s="362">
        <v>42359</v>
      </c>
      <c r="N5825" s="362">
        <v>42359</v>
      </c>
      <c r="P5825" s="356" t="s">
        <v>14019</v>
      </c>
    </row>
    <row r="5826" spans="1:16" x14ac:dyDescent="0.2">
      <c r="A5826" s="356" t="s">
        <v>12678</v>
      </c>
      <c r="B5826" s="356" t="s">
        <v>23784</v>
      </c>
      <c r="C5826" s="358" t="s">
        <v>12930</v>
      </c>
      <c r="D5826" s="358" t="s">
        <v>12931</v>
      </c>
      <c r="E5826" s="358" t="s">
        <v>23785</v>
      </c>
      <c r="G5826" s="358" t="s">
        <v>12886</v>
      </c>
      <c r="H5826" s="385">
        <v>9.8049999999999997</v>
      </c>
      <c r="I5826" s="358" t="s">
        <v>12893</v>
      </c>
      <c r="J5826" s="358" t="s">
        <v>12888</v>
      </c>
      <c r="K5826" s="358" t="s">
        <v>13558</v>
      </c>
      <c r="L5826" s="362">
        <v>42373</v>
      </c>
      <c r="N5826" s="362">
        <v>42373</v>
      </c>
      <c r="P5826" s="356" t="s">
        <v>14019</v>
      </c>
    </row>
    <row r="5827" spans="1:16" x14ac:dyDescent="0.2">
      <c r="A5827" s="356" t="s">
        <v>6864</v>
      </c>
      <c r="B5827" s="356" t="s">
        <v>23786</v>
      </c>
      <c r="C5827" s="358" t="s">
        <v>14270</v>
      </c>
      <c r="D5827" s="358" t="s">
        <v>12931</v>
      </c>
      <c r="E5827" s="358" t="s">
        <v>23787</v>
      </c>
      <c r="G5827" s="358" t="s">
        <v>12886</v>
      </c>
      <c r="H5827" s="385">
        <v>207.07499999999999</v>
      </c>
      <c r="I5827" s="358" t="s">
        <v>12887</v>
      </c>
      <c r="J5827" s="358" t="s">
        <v>12908</v>
      </c>
      <c r="K5827" s="358" t="s">
        <v>13558</v>
      </c>
      <c r="L5827" s="362">
        <v>42347</v>
      </c>
      <c r="N5827" s="362">
        <v>42347</v>
      </c>
      <c r="P5827" s="356" t="s">
        <v>13318</v>
      </c>
    </row>
    <row r="5828" spans="1:16" x14ac:dyDescent="0.2">
      <c r="A5828" s="356" t="s">
        <v>12679</v>
      </c>
      <c r="B5828" s="356" t="s">
        <v>23788</v>
      </c>
      <c r="C5828" s="358" t="s">
        <v>13179</v>
      </c>
      <c r="D5828" s="358" t="s">
        <v>13180</v>
      </c>
      <c r="E5828" s="358" t="s">
        <v>23789</v>
      </c>
      <c r="G5828" s="358" t="s">
        <v>12886</v>
      </c>
      <c r="H5828" s="385">
        <v>4.51</v>
      </c>
      <c r="I5828" s="358" t="s">
        <v>12893</v>
      </c>
      <c r="J5828" s="358" t="s">
        <v>12888</v>
      </c>
      <c r="K5828" s="358" t="s">
        <v>13558</v>
      </c>
      <c r="L5828" s="362">
        <v>42115</v>
      </c>
      <c r="N5828" s="362">
        <v>42115</v>
      </c>
      <c r="P5828" s="356" t="s">
        <v>14019</v>
      </c>
    </row>
    <row r="5829" spans="1:16" x14ac:dyDescent="0.2">
      <c r="A5829" s="356" t="s">
        <v>12680</v>
      </c>
      <c r="B5829" s="356" t="s">
        <v>23790</v>
      </c>
      <c r="C5829" s="358" t="s">
        <v>13754</v>
      </c>
      <c r="D5829" s="358" t="s">
        <v>13755</v>
      </c>
      <c r="E5829" s="358" t="s">
        <v>23791</v>
      </c>
      <c r="G5829" s="358" t="s">
        <v>12886</v>
      </c>
      <c r="H5829" s="385">
        <v>3.5</v>
      </c>
      <c r="I5829" s="358" t="s">
        <v>12893</v>
      </c>
      <c r="J5829" s="358" t="s">
        <v>12888</v>
      </c>
      <c r="K5829" s="358" t="s">
        <v>13558</v>
      </c>
      <c r="L5829" s="362">
        <v>42347</v>
      </c>
      <c r="N5829" s="362">
        <v>42347</v>
      </c>
      <c r="P5829" s="356" t="s">
        <v>14019</v>
      </c>
    </row>
    <row r="5830" spans="1:16" x14ac:dyDescent="0.2">
      <c r="A5830" s="356" t="s">
        <v>12681</v>
      </c>
      <c r="B5830" s="356" t="s">
        <v>23792</v>
      </c>
      <c r="C5830" s="358" t="s">
        <v>13758</v>
      </c>
      <c r="D5830" s="358" t="s">
        <v>13759</v>
      </c>
      <c r="E5830" s="358" t="s">
        <v>23793</v>
      </c>
      <c r="G5830" s="358" t="s">
        <v>12886</v>
      </c>
      <c r="H5830" s="385">
        <v>4.95</v>
      </c>
      <c r="I5830" s="358" t="s">
        <v>12893</v>
      </c>
      <c r="J5830" s="358" t="s">
        <v>12888</v>
      </c>
      <c r="K5830" s="358" t="s">
        <v>13558</v>
      </c>
      <c r="L5830" s="362">
        <v>42377</v>
      </c>
      <c r="N5830" s="362">
        <v>42377</v>
      </c>
      <c r="P5830" s="356" t="s">
        <v>14019</v>
      </c>
    </row>
    <row r="5831" spans="1:16" x14ac:dyDescent="0.2">
      <c r="A5831" s="356" t="s">
        <v>12682</v>
      </c>
      <c r="B5831" s="356" t="s">
        <v>23794</v>
      </c>
      <c r="C5831" s="358" t="s">
        <v>13209</v>
      </c>
      <c r="D5831" s="358" t="s">
        <v>13210</v>
      </c>
      <c r="E5831" s="358" t="s">
        <v>23795</v>
      </c>
      <c r="G5831" s="358" t="s">
        <v>12886</v>
      </c>
      <c r="H5831" s="385">
        <v>5.0999999999999996</v>
      </c>
      <c r="I5831" s="358" t="s">
        <v>12893</v>
      </c>
      <c r="J5831" s="358" t="s">
        <v>12888</v>
      </c>
      <c r="K5831" s="358" t="s">
        <v>13558</v>
      </c>
      <c r="L5831" s="362">
        <v>42391</v>
      </c>
      <c r="N5831" s="362">
        <v>42391</v>
      </c>
      <c r="P5831" s="356" t="s">
        <v>14019</v>
      </c>
    </row>
    <row r="5832" spans="1:16" x14ac:dyDescent="0.2">
      <c r="A5832" s="356" t="s">
        <v>6857</v>
      </c>
      <c r="B5832" s="356" t="s">
        <v>23796</v>
      </c>
      <c r="C5832" s="358" t="s">
        <v>12883</v>
      </c>
      <c r="D5832" s="358" t="s">
        <v>12884</v>
      </c>
      <c r="E5832" s="358" t="s">
        <v>23797</v>
      </c>
      <c r="G5832" s="358" t="s">
        <v>12886</v>
      </c>
      <c r="H5832" s="385">
        <v>15</v>
      </c>
      <c r="I5832" s="358" t="s">
        <v>12893</v>
      </c>
      <c r="J5832" s="358" t="s">
        <v>12888</v>
      </c>
      <c r="K5832" s="358" t="s">
        <v>13558</v>
      </c>
      <c r="L5832" s="362">
        <v>42387</v>
      </c>
      <c r="N5832" s="362">
        <v>42387</v>
      </c>
      <c r="P5832" s="356" t="s">
        <v>13605</v>
      </c>
    </row>
    <row r="5833" spans="1:16" x14ac:dyDescent="0.2">
      <c r="A5833" s="356" t="s">
        <v>6858</v>
      </c>
      <c r="B5833" s="356" t="s">
        <v>23798</v>
      </c>
      <c r="C5833" s="358" t="s">
        <v>12883</v>
      </c>
      <c r="D5833" s="358" t="s">
        <v>12884</v>
      </c>
      <c r="E5833" s="358" t="s">
        <v>23799</v>
      </c>
      <c r="G5833" s="358" t="s">
        <v>12886</v>
      </c>
      <c r="H5833" s="385">
        <v>22.5</v>
      </c>
      <c r="I5833" s="358" t="s">
        <v>12893</v>
      </c>
      <c r="J5833" s="358" t="s">
        <v>12888</v>
      </c>
      <c r="K5833" s="358" t="s">
        <v>13558</v>
      </c>
      <c r="L5833" s="362">
        <v>42387</v>
      </c>
      <c r="N5833" s="362">
        <v>42387</v>
      </c>
      <c r="P5833" s="356" t="s">
        <v>13605</v>
      </c>
    </row>
    <row r="5834" spans="1:16" x14ac:dyDescent="0.2">
      <c r="A5834" s="356" t="s">
        <v>6859</v>
      </c>
      <c r="B5834" s="356" t="s">
        <v>23800</v>
      </c>
      <c r="C5834" s="358" t="s">
        <v>12883</v>
      </c>
      <c r="D5834" s="358" t="s">
        <v>12884</v>
      </c>
      <c r="E5834" s="358" t="s">
        <v>23801</v>
      </c>
      <c r="G5834" s="358" t="s">
        <v>12886</v>
      </c>
      <c r="H5834" s="385">
        <v>15</v>
      </c>
      <c r="I5834" s="358" t="s">
        <v>12893</v>
      </c>
      <c r="J5834" s="358" t="s">
        <v>12888</v>
      </c>
      <c r="K5834" s="358" t="s">
        <v>13558</v>
      </c>
      <c r="L5834" s="362">
        <v>42387</v>
      </c>
      <c r="N5834" s="362">
        <v>42387</v>
      </c>
      <c r="P5834" s="356" t="s">
        <v>13605</v>
      </c>
    </row>
    <row r="5835" spans="1:16" x14ac:dyDescent="0.2">
      <c r="A5835" s="356" t="s">
        <v>6860</v>
      </c>
      <c r="B5835" s="356" t="s">
        <v>23802</v>
      </c>
      <c r="C5835" s="358" t="s">
        <v>12883</v>
      </c>
      <c r="D5835" s="358" t="s">
        <v>12884</v>
      </c>
      <c r="E5835" s="358" t="s">
        <v>23803</v>
      </c>
      <c r="G5835" s="358" t="s">
        <v>12886</v>
      </c>
      <c r="H5835" s="385">
        <v>15</v>
      </c>
      <c r="I5835" s="358" t="s">
        <v>12893</v>
      </c>
      <c r="J5835" s="358" t="s">
        <v>12888</v>
      </c>
      <c r="K5835" s="358" t="s">
        <v>13558</v>
      </c>
      <c r="L5835" s="362">
        <v>42387</v>
      </c>
      <c r="N5835" s="362">
        <v>42387</v>
      </c>
      <c r="P5835" s="356" t="s">
        <v>13605</v>
      </c>
    </row>
    <row r="5836" spans="1:16" x14ac:dyDescent="0.2">
      <c r="A5836" s="356" t="s">
        <v>6861</v>
      </c>
      <c r="B5836" s="356" t="s">
        <v>23804</v>
      </c>
      <c r="C5836" s="358" t="s">
        <v>12883</v>
      </c>
      <c r="D5836" s="358" t="s">
        <v>12884</v>
      </c>
      <c r="E5836" s="358" t="s">
        <v>23805</v>
      </c>
      <c r="G5836" s="358" t="s">
        <v>12886</v>
      </c>
      <c r="H5836" s="385">
        <v>15</v>
      </c>
      <c r="I5836" s="358" t="s">
        <v>12893</v>
      </c>
      <c r="J5836" s="358" t="s">
        <v>12888</v>
      </c>
      <c r="K5836" s="358" t="s">
        <v>13558</v>
      </c>
      <c r="L5836" s="362">
        <v>42387</v>
      </c>
      <c r="N5836" s="362">
        <v>42387</v>
      </c>
      <c r="P5836" s="356" t="s">
        <v>13605</v>
      </c>
    </row>
    <row r="5837" spans="1:16" x14ac:dyDescent="0.2">
      <c r="A5837" s="356" t="s">
        <v>6862</v>
      </c>
      <c r="B5837" s="356" t="s">
        <v>23806</v>
      </c>
      <c r="C5837" s="358" t="s">
        <v>12883</v>
      </c>
      <c r="D5837" s="358" t="s">
        <v>12884</v>
      </c>
      <c r="E5837" s="358" t="s">
        <v>23807</v>
      </c>
      <c r="G5837" s="358" t="s">
        <v>12886</v>
      </c>
      <c r="H5837" s="385">
        <v>15</v>
      </c>
      <c r="I5837" s="358" t="s">
        <v>12893</v>
      </c>
      <c r="J5837" s="358" t="s">
        <v>12888</v>
      </c>
      <c r="K5837" s="358" t="s">
        <v>13558</v>
      </c>
      <c r="L5837" s="362">
        <v>42387</v>
      </c>
      <c r="N5837" s="362">
        <v>42387</v>
      </c>
      <c r="P5837" s="356" t="s">
        <v>13605</v>
      </c>
    </row>
    <row r="5838" spans="1:16" x14ac:dyDescent="0.2">
      <c r="A5838" s="356" t="s">
        <v>6863</v>
      </c>
      <c r="B5838" s="356" t="s">
        <v>23808</v>
      </c>
      <c r="C5838" s="358" t="s">
        <v>12883</v>
      </c>
      <c r="D5838" s="358" t="s">
        <v>12884</v>
      </c>
      <c r="E5838" s="358" t="s">
        <v>23809</v>
      </c>
      <c r="G5838" s="358" t="s">
        <v>12886</v>
      </c>
      <c r="H5838" s="385">
        <v>15</v>
      </c>
      <c r="I5838" s="358" t="s">
        <v>12893</v>
      </c>
      <c r="J5838" s="358" t="s">
        <v>12888</v>
      </c>
      <c r="K5838" s="358" t="s">
        <v>13558</v>
      </c>
      <c r="L5838" s="362">
        <v>42387</v>
      </c>
      <c r="N5838" s="362">
        <v>42387</v>
      </c>
      <c r="P5838" s="356" t="s">
        <v>13605</v>
      </c>
    </row>
    <row r="5839" spans="1:16" x14ac:dyDescent="0.2">
      <c r="A5839" s="356" t="s">
        <v>12683</v>
      </c>
      <c r="B5839" s="356" t="s">
        <v>23810</v>
      </c>
      <c r="C5839" s="358" t="s">
        <v>12905</v>
      </c>
      <c r="D5839" s="358" t="s">
        <v>12906</v>
      </c>
      <c r="E5839" s="358" t="s">
        <v>13165</v>
      </c>
      <c r="G5839" s="358" t="s">
        <v>12886</v>
      </c>
      <c r="H5839" s="385">
        <v>421.13499999999999</v>
      </c>
      <c r="I5839" s="358" t="s">
        <v>12887</v>
      </c>
      <c r="J5839" s="358" t="s">
        <v>12908</v>
      </c>
      <c r="K5839" s="358" t="s">
        <v>13558</v>
      </c>
      <c r="L5839" s="362">
        <v>41820</v>
      </c>
      <c r="N5839" s="362">
        <v>41820</v>
      </c>
      <c r="P5839" s="356" t="s">
        <v>13318</v>
      </c>
    </row>
    <row r="5840" spans="1:16" x14ac:dyDescent="0.2">
      <c r="A5840" s="356" t="s">
        <v>12684</v>
      </c>
      <c r="B5840" s="356" t="s">
        <v>23811</v>
      </c>
      <c r="C5840" s="358" t="s">
        <v>13179</v>
      </c>
      <c r="D5840" s="358" t="s">
        <v>13180</v>
      </c>
      <c r="E5840" s="358" t="s">
        <v>23812</v>
      </c>
      <c r="G5840" s="358" t="s">
        <v>12886</v>
      </c>
      <c r="H5840" s="385">
        <v>9.1359999999999992</v>
      </c>
      <c r="I5840" s="358" t="s">
        <v>12893</v>
      </c>
      <c r="J5840" s="358" t="s">
        <v>12888</v>
      </c>
      <c r="K5840" s="358" t="s">
        <v>13558</v>
      </c>
      <c r="L5840" s="362">
        <v>42382</v>
      </c>
      <c r="N5840" s="362">
        <v>42382</v>
      </c>
      <c r="P5840" s="356" t="s">
        <v>14019</v>
      </c>
    </row>
    <row r="5841" spans="1:16" x14ac:dyDescent="0.2">
      <c r="A5841" s="356" t="s">
        <v>12685</v>
      </c>
      <c r="B5841" s="356" t="s">
        <v>23651</v>
      </c>
      <c r="C5841" s="358" t="s">
        <v>13609</v>
      </c>
      <c r="D5841" s="358" t="s">
        <v>12895</v>
      </c>
      <c r="E5841" s="358" t="s">
        <v>23652</v>
      </c>
      <c r="G5841" s="358" t="s">
        <v>12886</v>
      </c>
      <c r="H5841" s="385">
        <v>104.5</v>
      </c>
      <c r="I5841" s="358" t="s">
        <v>12887</v>
      </c>
      <c r="J5841" s="358" t="s">
        <v>12888</v>
      </c>
      <c r="K5841" s="358" t="s">
        <v>13558</v>
      </c>
      <c r="L5841" s="362">
        <v>42355</v>
      </c>
      <c r="N5841" s="362">
        <v>42355</v>
      </c>
      <c r="P5841" s="356" t="s">
        <v>13318</v>
      </c>
    </row>
    <row r="5842" spans="1:16" x14ac:dyDescent="0.2">
      <c r="A5842" s="356" t="s">
        <v>12686</v>
      </c>
      <c r="B5842" s="356" t="s">
        <v>23813</v>
      </c>
      <c r="C5842" s="358" t="s">
        <v>14094</v>
      </c>
      <c r="D5842" s="358" t="s">
        <v>13130</v>
      </c>
      <c r="E5842" s="358" t="s">
        <v>23814</v>
      </c>
      <c r="G5842" s="358" t="s">
        <v>12886</v>
      </c>
      <c r="H5842" s="385">
        <v>5.7</v>
      </c>
      <c r="I5842" s="358" t="s">
        <v>12893</v>
      </c>
      <c r="J5842" s="358" t="s">
        <v>12888</v>
      </c>
      <c r="K5842" s="358" t="s">
        <v>13558</v>
      </c>
      <c r="L5842" s="362">
        <v>42374</v>
      </c>
      <c r="N5842" s="362">
        <v>42374</v>
      </c>
      <c r="P5842" s="356" t="s">
        <v>13605</v>
      </c>
    </row>
    <row r="5843" spans="1:16" x14ac:dyDescent="0.2">
      <c r="A5843" s="356" t="s">
        <v>12687</v>
      </c>
      <c r="B5843" s="356" t="s">
        <v>23815</v>
      </c>
      <c r="C5843" s="358" t="s">
        <v>12905</v>
      </c>
      <c r="D5843" s="358" t="s">
        <v>12987</v>
      </c>
      <c r="E5843" s="358" t="s">
        <v>23816</v>
      </c>
      <c r="G5843" s="358" t="s">
        <v>12886</v>
      </c>
      <c r="H5843" s="385">
        <v>7.8</v>
      </c>
      <c r="I5843" s="358" t="s">
        <v>12893</v>
      </c>
      <c r="J5843" s="358" t="s">
        <v>12888</v>
      </c>
      <c r="K5843" s="358" t="s">
        <v>13558</v>
      </c>
      <c r="L5843" s="362">
        <v>42412</v>
      </c>
      <c r="N5843" s="362">
        <v>42412</v>
      </c>
      <c r="P5843" s="356" t="s">
        <v>14019</v>
      </c>
    </row>
    <row r="5844" spans="1:16" x14ac:dyDescent="0.2">
      <c r="A5844" s="356" t="s">
        <v>12688</v>
      </c>
      <c r="B5844" s="356" t="s">
        <v>23817</v>
      </c>
      <c r="C5844" s="358" t="s">
        <v>12898</v>
      </c>
      <c r="D5844" s="358" t="s">
        <v>12899</v>
      </c>
      <c r="E5844" s="358" t="s">
        <v>14841</v>
      </c>
      <c r="G5844" s="358" t="s">
        <v>12886</v>
      </c>
      <c r="H5844" s="385">
        <v>17.085000000000001</v>
      </c>
      <c r="I5844" s="358" t="s">
        <v>12893</v>
      </c>
      <c r="J5844" s="358" t="s">
        <v>12888</v>
      </c>
      <c r="K5844" s="358" t="s">
        <v>13558</v>
      </c>
      <c r="L5844" s="362">
        <v>42419</v>
      </c>
      <c r="N5844" s="362">
        <v>42419</v>
      </c>
      <c r="P5844" s="356" t="s">
        <v>14019</v>
      </c>
    </row>
    <row r="5845" spans="1:16" x14ac:dyDescent="0.2">
      <c r="A5845" s="356" t="s">
        <v>12689</v>
      </c>
      <c r="B5845" s="356" t="s">
        <v>23818</v>
      </c>
      <c r="C5845" s="358" t="s">
        <v>13158</v>
      </c>
      <c r="D5845" s="358" t="s">
        <v>12931</v>
      </c>
      <c r="E5845" s="358" t="s">
        <v>23819</v>
      </c>
      <c r="G5845" s="358" t="s">
        <v>12886</v>
      </c>
      <c r="H5845" s="385">
        <v>9.81</v>
      </c>
      <c r="I5845" s="358" t="s">
        <v>12893</v>
      </c>
      <c r="J5845" s="358" t="s">
        <v>12888</v>
      </c>
      <c r="K5845" s="358" t="s">
        <v>13558</v>
      </c>
      <c r="L5845" s="362">
        <v>42391</v>
      </c>
      <c r="N5845" s="362">
        <v>42391</v>
      </c>
      <c r="P5845" s="356" t="s">
        <v>14019</v>
      </c>
    </row>
    <row r="5846" spans="1:16" x14ac:dyDescent="0.2">
      <c r="A5846" s="356" t="s">
        <v>12690</v>
      </c>
      <c r="B5846" s="356" t="s">
        <v>23820</v>
      </c>
      <c r="C5846" s="358" t="s">
        <v>15665</v>
      </c>
      <c r="D5846" s="358" t="s">
        <v>12942</v>
      </c>
      <c r="E5846" s="358" t="s">
        <v>23821</v>
      </c>
      <c r="G5846" s="358" t="s">
        <v>12886</v>
      </c>
      <c r="H5846" s="385">
        <v>3.2</v>
      </c>
      <c r="I5846" s="358" t="s">
        <v>12893</v>
      </c>
      <c r="J5846" s="358" t="s">
        <v>12888</v>
      </c>
      <c r="K5846" s="358" t="s">
        <v>13558</v>
      </c>
      <c r="L5846" s="362">
        <v>42359</v>
      </c>
      <c r="N5846" s="362">
        <v>42359</v>
      </c>
      <c r="P5846" s="356" t="s">
        <v>14019</v>
      </c>
    </row>
    <row r="5847" spans="1:16" x14ac:dyDescent="0.2">
      <c r="A5847" s="356" t="s">
        <v>12691</v>
      </c>
      <c r="B5847" s="356" t="s">
        <v>23822</v>
      </c>
      <c r="C5847" s="358" t="s">
        <v>13599</v>
      </c>
      <c r="D5847" s="358" t="s">
        <v>12931</v>
      </c>
      <c r="E5847" s="358" t="s">
        <v>14841</v>
      </c>
      <c r="G5847" s="358" t="s">
        <v>12886</v>
      </c>
      <c r="H5847" s="385">
        <v>8.32</v>
      </c>
      <c r="I5847" s="358" t="s">
        <v>12893</v>
      </c>
      <c r="J5847" s="358" t="s">
        <v>12888</v>
      </c>
      <c r="K5847" s="358" t="s">
        <v>13558</v>
      </c>
      <c r="L5847" s="362">
        <v>42411</v>
      </c>
      <c r="N5847" s="362">
        <v>42411</v>
      </c>
      <c r="P5847" s="356" t="s">
        <v>14019</v>
      </c>
    </row>
    <row r="5848" spans="1:16" x14ac:dyDescent="0.2">
      <c r="A5848" s="356" t="s">
        <v>12692</v>
      </c>
      <c r="B5848" s="356" t="s">
        <v>23823</v>
      </c>
      <c r="C5848" s="358" t="s">
        <v>13242</v>
      </c>
      <c r="D5848" s="358" t="s">
        <v>12976</v>
      </c>
      <c r="E5848" s="358" t="s">
        <v>14431</v>
      </c>
      <c r="G5848" s="358" t="s">
        <v>12886</v>
      </c>
      <c r="H5848" s="385">
        <v>3.5</v>
      </c>
      <c r="I5848" s="358" t="s">
        <v>12893</v>
      </c>
      <c r="J5848" s="358" t="s">
        <v>12888</v>
      </c>
      <c r="K5848" s="358" t="s">
        <v>13558</v>
      </c>
      <c r="L5848" s="362">
        <v>42370</v>
      </c>
      <c r="N5848" s="362">
        <v>42370</v>
      </c>
      <c r="P5848" s="356" t="s">
        <v>14019</v>
      </c>
    </row>
    <row r="5849" spans="1:16" x14ac:dyDescent="0.2">
      <c r="A5849" s="356" t="s">
        <v>12693</v>
      </c>
      <c r="B5849" s="356" t="s">
        <v>23824</v>
      </c>
      <c r="C5849" s="358" t="s">
        <v>13077</v>
      </c>
      <c r="D5849" s="358" t="s">
        <v>12997</v>
      </c>
      <c r="E5849" s="358" t="s">
        <v>16248</v>
      </c>
      <c r="G5849" s="358" t="s">
        <v>12886</v>
      </c>
      <c r="H5849" s="385">
        <v>4.95</v>
      </c>
      <c r="I5849" s="358" t="s">
        <v>12893</v>
      </c>
      <c r="J5849" s="358" t="s">
        <v>12888</v>
      </c>
      <c r="K5849" s="358" t="s">
        <v>13558</v>
      </c>
      <c r="L5849" s="362">
        <v>42398</v>
      </c>
      <c r="N5849" s="362">
        <v>42398</v>
      </c>
      <c r="P5849" s="356" t="s">
        <v>14019</v>
      </c>
    </row>
    <row r="5850" spans="1:16" x14ac:dyDescent="0.2">
      <c r="A5850" s="356" t="s">
        <v>12694</v>
      </c>
      <c r="B5850" s="356" t="s">
        <v>23825</v>
      </c>
      <c r="C5850" s="358" t="s">
        <v>12883</v>
      </c>
      <c r="D5850" s="358" t="s">
        <v>12884</v>
      </c>
      <c r="E5850" s="358" t="s">
        <v>23826</v>
      </c>
      <c r="G5850" s="358" t="s">
        <v>12886</v>
      </c>
      <c r="H5850" s="385">
        <v>6.6</v>
      </c>
      <c r="I5850" s="358" t="s">
        <v>12893</v>
      </c>
      <c r="J5850" s="358" t="s">
        <v>12888</v>
      </c>
      <c r="K5850" s="358" t="s">
        <v>13558</v>
      </c>
      <c r="L5850" s="362">
        <v>42394</v>
      </c>
      <c r="N5850" s="362">
        <v>42394</v>
      </c>
      <c r="P5850" s="356" t="s">
        <v>14019</v>
      </c>
    </row>
    <row r="5851" spans="1:16" x14ac:dyDescent="0.2">
      <c r="A5851" s="356" t="s">
        <v>12695</v>
      </c>
      <c r="B5851" s="356" t="s">
        <v>23827</v>
      </c>
      <c r="C5851" s="358" t="s">
        <v>12905</v>
      </c>
      <c r="D5851" s="358" t="s">
        <v>12987</v>
      </c>
      <c r="E5851" s="358" t="s">
        <v>23828</v>
      </c>
      <c r="G5851" s="358" t="s">
        <v>12886</v>
      </c>
      <c r="H5851" s="385">
        <v>11.5</v>
      </c>
      <c r="I5851" s="358" t="s">
        <v>12893</v>
      </c>
      <c r="J5851" s="358" t="s">
        <v>12888</v>
      </c>
      <c r="K5851" s="358" t="s">
        <v>13558</v>
      </c>
      <c r="L5851" s="362">
        <v>41821</v>
      </c>
      <c r="N5851" s="362">
        <v>41821</v>
      </c>
      <c r="P5851" s="356" t="s">
        <v>14019</v>
      </c>
    </row>
    <row r="5852" spans="1:16" x14ac:dyDescent="0.2">
      <c r="A5852" s="356" t="s">
        <v>12696</v>
      </c>
      <c r="B5852" s="356" t="s">
        <v>23829</v>
      </c>
      <c r="C5852" s="358" t="s">
        <v>13621</v>
      </c>
      <c r="D5852" s="358" t="s">
        <v>12960</v>
      </c>
      <c r="E5852" s="358" t="s">
        <v>23830</v>
      </c>
      <c r="G5852" s="358" t="s">
        <v>12886</v>
      </c>
      <c r="H5852" s="385">
        <v>4.8499999999999996</v>
      </c>
      <c r="I5852" s="358" t="s">
        <v>12893</v>
      </c>
      <c r="J5852" s="358" t="s">
        <v>12888</v>
      </c>
      <c r="K5852" s="358" t="s">
        <v>13558</v>
      </c>
      <c r="L5852" s="362">
        <v>42216</v>
      </c>
      <c r="N5852" s="362">
        <v>42216</v>
      </c>
      <c r="P5852" s="356" t="s">
        <v>14019</v>
      </c>
    </row>
    <row r="5853" spans="1:16" x14ac:dyDescent="0.2">
      <c r="A5853" s="356" t="s">
        <v>6847</v>
      </c>
      <c r="B5853" s="356" t="s">
        <v>23831</v>
      </c>
      <c r="C5853" s="358" t="s">
        <v>13209</v>
      </c>
      <c r="D5853" s="358" t="s">
        <v>13210</v>
      </c>
      <c r="E5853" s="358" t="s">
        <v>23832</v>
      </c>
      <c r="G5853" s="358" t="s">
        <v>12886</v>
      </c>
      <c r="H5853" s="385">
        <v>159.12</v>
      </c>
      <c r="I5853" s="358" t="s">
        <v>12887</v>
      </c>
      <c r="J5853" s="358" t="s">
        <v>12888</v>
      </c>
      <c r="K5853" s="358" t="s">
        <v>13558</v>
      </c>
      <c r="L5853" s="362">
        <v>42201</v>
      </c>
      <c r="N5853" s="362">
        <v>42201</v>
      </c>
      <c r="P5853" s="356" t="s">
        <v>13318</v>
      </c>
    </row>
    <row r="5854" spans="1:16" x14ac:dyDescent="0.2">
      <c r="A5854" s="356" t="s">
        <v>12697</v>
      </c>
      <c r="B5854" s="356" t="s">
        <v>23833</v>
      </c>
      <c r="C5854" s="358" t="s">
        <v>13294</v>
      </c>
      <c r="D5854" s="358" t="s">
        <v>13295</v>
      </c>
      <c r="E5854" s="358" t="s">
        <v>23834</v>
      </c>
      <c r="G5854" s="358" t="s">
        <v>12886</v>
      </c>
      <c r="H5854" s="385">
        <v>7</v>
      </c>
      <c r="I5854" s="358" t="s">
        <v>12893</v>
      </c>
      <c r="J5854" s="358" t="s">
        <v>12888</v>
      </c>
      <c r="K5854" s="358" t="s">
        <v>13558</v>
      </c>
      <c r="L5854" s="362">
        <v>42389</v>
      </c>
      <c r="N5854" s="362">
        <v>42389</v>
      </c>
      <c r="P5854" s="356" t="s">
        <v>14019</v>
      </c>
    </row>
    <row r="5855" spans="1:16" x14ac:dyDescent="0.2">
      <c r="A5855" s="356" t="s">
        <v>12698</v>
      </c>
      <c r="B5855" s="356" t="s">
        <v>23835</v>
      </c>
      <c r="C5855" s="358" t="s">
        <v>13970</v>
      </c>
      <c r="D5855" s="358" t="s">
        <v>12910</v>
      </c>
      <c r="E5855" s="358" t="s">
        <v>23836</v>
      </c>
      <c r="G5855" s="358" t="s">
        <v>12886</v>
      </c>
      <c r="H5855" s="385">
        <v>10</v>
      </c>
      <c r="I5855" s="358" t="s">
        <v>12893</v>
      </c>
      <c r="J5855" s="358" t="s">
        <v>12888</v>
      </c>
      <c r="K5855" s="358" t="s">
        <v>13558</v>
      </c>
      <c r="L5855" s="362">
        <v>42419</v>
      </c>
      <c r="N5855" s="362">
        <v>42419</v>
      </c>
      <c r="P5855" s="356" t="s">
        <v>14019</v>
      </c>
    </row>
    <row r="5856" spans="1:16" x14ac:dyDescent="0.2">
      <c r="A5856" s="356" t="s">
        <v>6872</v>
      </c>
      <c r="B5856" s="356" t="s">
        <v>23837</v>
      </c>
      <c r="C5856" s="358" t="s">
        <v>13780</v>
      </c>
      <c r="D5856" s="358" t="s">
        <v>12916</v>
      </c>
      <c r="E5856" s="358" t="s">
        <v>23838</v>
      </c>
      <c r="G5856" s="358" t="s">
        <v>12886</v>
      </c>
      <c r="H5856" s="385">
        <v>29.64</v>
      </c>
      <c r="I5856" s="358" t="s">
        <v>12893</v>
      </c>
      <c r="J5856" s="358" t="s">
        <v>12888</v>
      </c>
      <c r="K5856" s="358" t="s">
        <v>13558</v>
      </c>
      <c r="L5856" s="362">
        <v>42426</v>
      </c>
      <c r="N5856" s="362">
        <v>42426</v>
      </c>
      <c r="P5856" s="356" t="s">
        <v>13605</v>
      </c>
    </row>
    <row r="5857" spans="1:16" x14ac:dyDescent="0.2">
      <c r="A5857" s="356" t="s">
        <v>12699</v>
      </c>
      <c r="B5857" s="356" t="s">
        <v>23839</v>
      </c>
      <c r="C5857" s="358" t="s">
        <v>13230</v>
      </c>
      <c r="D5857" s="358" t="s">
        <v>13231</v>
      </c>
      <c r="E5857" s="358" t="s">
        <v>23840</v>
      </c>
      <c r="G5857" s="358" t="s">
        <v>12886</v>
      </c>
      <c r="H5857" s="385">
        <v>4.4000000000000004</v>
      </c>
      <c r="I5857" s="358" t="s">
        <v>12893</v>
      </c>
      <c r="J5857" s="358" t="s">
        <v>12888</v>
      </c>
      <c r="K5857" s="358" t="s">
        <v>13558</v>
      </c>
      <c r="L5857" s="362">
        <v>42426</v>
      </c>
      <c r="N5857" s="362">
        <v>42426</v>
      </c>
      <c r="P5857" s="356" t="s">
        <v>14019</v>
      </c>
    </row>
    <row r="5858" spans="1:16" x14ac:dyDescent="0.2">
      <c r="A5858" s="356" t="s">
        <v>12700</v>
      </c>
      <c r="B5858" s="356" t="s">
        <v>23841</v>
      </c>
      <c r="C5858" s="358" t="s">
        <v>13077</v>
      </c>
      <c r="D5858" s="358" t="s">
        <v>12997</v>
      </c>
      <c r="E5858" s="358" t="s">
        <v>13175</v>
      </c>
      <c r="G5858" s="358" t="s">
        <v>12886</v>
      </c>
      <c r="H5858" s="385">
        <v>7.5</v>
      </c>
      <c r="I5858" s="358" t="s">
        <v>12893</v>
      </c>
      <c r="J5858" s="358" t="s">
        <v>12888</v>
      </c>
      <c r="K5858" s="358" t="s">
        <v>13558</v>
      </c>
      <c r="L5858" s="362">
        <v>42185</v>
      </c>
      <c r="N5858" s="362">
        <v>42185</v>
      </c>
      <c r="P5858" s="356" t="s">
        <v>14019</v>
      </c>
    </row>
    <row r="5859" spans="1:16" x14ac:dyDescent="0.2">
      <c r="A5859" s="356" t="s">
        <v>12701</v>
      </c>
      <c r="B5859" s="356" t="s">
        <v>23842</v>
      </c>
      <c r="C5859" s="358" t="s">
        <v>14438</v>
      </c>
      <c r="D5859" s="358" t="s">
        <v>12931</v>
      </c>
      <c r="E5859" s="358" t="s">
        <v>19634</v>
      </c>
      <c r="G5859" s="358" t="s">
        <v>12886</v>
      </c>
      <c r="H5859" s="385">
        <v>71.400000000000006</v>
      </c>
      <c r="I5859" s="358" t="s">
        <v>12887</v>
      </c>
      <c r="J5859" s="358" t="s">
        <v>12888</v>
      </c>
      <c r="K5859" s="358" t="s">
        <v>13558</v>
      </c>
      <c r="L5859" s="362">
        <v>41849</v>
      </c>
      <c r="N5859" s="362">
        <v>41849</v>
      </c>
      <c r="P5859" s="356" t="s">
        <v>13605</v>
      </c>
    </row>
    <row r="5860" spans="1:16" x14ac:dyDescent="0.2">
      <c r="A5860" s="356" t="s">
        <v>12702</v>
      </c>
      <c r="B5860" s="356" t="s">
        <v>23843</v>
      </c>
      <c r="C5860" s="358" t="s">
        <v>17180</v>
      </c>
      <c r="D5860" s="358" t="s">
        <v>12919</v>
      </c>
      <c r="E5860" s="358" t="s">
        <v>16511</v>
      </c>
      <c r="G5860" s="358" t="s">
        <v>12886</v>
      </c>
      <c r="H5860" s="385">
        <v>6.24</v>
      </c>
      <c r="I5860" s="358" t="s">
        <v>12893</v>
      </c>
      <c r="J5860" s="358" t="s">
        <v>12888</v>
      </c>
      <c r="K5860" s="358" t="s">
        <v>13558</v>
      </c>
      <c r="L5860" s="362">
        <v>42397</v>
      </c>
      <c r="N5860" s="362">
        <v>42397</v>
      </c>
      <c r="P5860" s="356" t="s">
        <v>14019</v>
      </c>
    </row>
    <row r="5861" spans="1:16" x14ac:dyDescent="0.2">
      <c r="A5861" s="356" t="s">
        <v>12703</v>
      </c>
      <c r="B5861" s="356" t="s">
        <v>23844</v>
      </c>
      <c r="C5861" s="358" t="s">
        <v>13230</v>
      </c>
      <c r="D5861" s="358" t="s">
        <v>13231</v>
      </c>
      <c r="E5861" s="358" t="s">
        <v>23845</v>
      </c>
      <c r="G5861" s="358" t="s">
        <v>12886</v>
      </c>
      <c r="H5861" s="385">
        <v>5</v>
      </c>
      <c r="I5861" s="358" t="s">
        <v>12893</v>
      </c>
      <c r="J5861" s="358" t="s">
        <v>12888</v>
      </c>
      <c r="K5861" s="358" t="s">
        <v>13558</v>
      </c>
      <c r="L5861" s="362">
        <v>42370</v>
      </c>
      <c r="N5861" s="362">
        <v>42370</v>
      </c>
      <c r="P5861" s="356" t="s">
        <v>14019</v>
      </c>
    </row>
    <row r="5862" spans="1:16" x14ac:dyDescent="0.2">
      <c r="A5862" s="356" t="s">
        <v>12704</v>
      </c>
      <c r="B5862" s="356" t="s">
        <v>23846</v>
      </c>
      <c r="C5862" s="358" t="s">
        <v>13706</v>
      </c>
      <c r="D5862" s="358" t="s">
        <v>12895</v>
      </c>
      <c r="E5862" s="358" t="s">
        <v>23847</v>
      </c>
      <c r="G5862" s="358" t="s">
        <v>12886</v>
      </c>
      <c r="H5862" s="385">
        <v>9.4350000000000005</v>
      </c>
      <c r="I5862" s="358" t="s">
        <v>12893</v>
      </c>
      <c r="J5862" s="358" t="s">
        <v>12888</v>
      </c>
      <c r="K5862" s="358" t="s">
        <v>13558</v>
      </c>
      <c r="L5862" s="362">
        <v>42447</v>
      </c>
      <c r="N5862" s="362">
        <v>42447</v>
      </c>
      <c r="P5862" s="356" t="s">
        <v>14019</v>
      </c>
    </row>
    <row r="5863" spans="1:16" x14ac:dyDescent="0.2">
      <c r="A5863" s="356" t="s">
        <v>12705</v>
      </c>
      <c r="B5863" s="356" t="s">
        <v>23848</v>
      </c>
      <c r="C5863" s="358" t="s">
        <v>12938</v>
      </c>
      <c r="D5863" s="358" t="s">
        <v>12939</v>
      </c>
      <c r="E5863" s="358" t="s">
        <v>23849</v>
      </c>
      <c r="G5863" s="358" t="s">
        <v>12886</v>
      </c>
      <c r="H5863" s="385">
        <v>5</v>
      </c>
      <c r="I5863" s="358" t="s">
        <v>12893</v>
      </c>
      <c r="J5863" s="358" t="s">
        <v>12888</v>
      </c>
      <c r="K5863" s="358" t="s">
        <v>13558</v>
      </c>
      <c r="L5863" s="362">
        <v>42444</v>
      </c>
      <c r="N5863" s="362">
        <v>42444</v>
      </c>
      <c r="P5863" s="356" t="s">
        <v>14019</v>
      </c>
    </row>
    <row r="5864" spans="1:16" x14ac:dyDescent="0.2">
      <c r="A5864" s="356" t="s">
        <v>12706</v>
      </c>
      <c r="B5864" s="356" t="s">
        <v>23850</v>
      </c>
      <c r="C5864" s="358" t="s">
        <v>13097</v>
      </c>
      <c r="D5864" s="358" t="s">
        <v>12910</v>
      </c>
      <c r="E5864" s="358" t="s">
        <v>23851</v>
      </c>
      <c r="G5864" s="358" t="s">
        <v>12886</v>
      </c>
      <c r="H5864" s="385">
        <v>5.5</v>
      </c>
      <c r="I5864" s="358" t="s">
        <v>12893</v>
      </c>
      <c r="J5864" s="358" t="s">
        <v>12888</v>
      </c>
      <c r="K5864" s="358" t="s">
        <v>13558</v>
      </c>
      <c r="L5864" s="362">
        <v>42460</v>
      </c>
      <c r="N5864" s="362">
        <v>42460</v>
      </c>
      <c r="P5864" s="356" t="s">
        <v>14019</v>
      </c>
    </row>
    <row r="5865" spans="1:16" x14ac:dyDescent="0.2">
      <c r="A5865" s="356" t="s">
        <v>12707</v>
      </c>
      <c r="B5865" s="356" t="s">
        <v>23852</v>
      </c>
      <c r="C5865" s="358" t="s">
        <v>13560</v>
      </c>
      <c r="D5865" s="358" t="s">
        <v>12916</v>
      </c>
      <c r="E5865" s="358" t="s">
        <v>23853</v>
      </c>
      <c r="G5865" s="358" t="s">
        <v>12886</v>
      </c>
      <c r="H5865" s="385">
        <v>5.5</v>
      </c>
      <c r="I5865" s="358" t="s">
        <v>12893</v>
      </c>
      <c r="J5865" s="358" t="s">
        <v>12888</v>
      </c>
      <c r="K5865" s="358" t="s">
        <v>13558</v>
      </c>
      <c r="L5865" s="362">
        <v>42460</v>
      </c>
      <c r="N5865" s="362">
        <v>42460</v>
      </c>
      <c r="P5865" s="356" t="s">
        <v>14019</v>
      </c>
    </row>
    <row r="5866" spans="1:16" x14ac:dyDescent="0.2">
      <c r="A5866" s="356" t="s">
        <v>12708</v>
      </c>
      <c r="B5866" s="356" t="s">
        <v>23854</v>
      </c>
      <c r="C5866" s="358" t="s">
        <v>18368</v>
      </c>
      <c r="D5866" s="358" t="s">
        <v>12910</v>
      </c>
      <c r="E5866" s="358" t="s">
        <v>13205</v>
      </c>
      <c r="G5866" s="358" t="s">
        <v>12886</v>
      </c>
      <c r="H5866" s="385">
        <v>9.84</v>
      </c>
      <c r="I5866" s="358" t="s">
        <v>12893</v>
      </c>
      <c r="J5866" s="358" t="s">
        <v>12888</v>
      </c>
      <c r="K5866" s="358" t="s">
        <v>13558</v>
      </c>
      <c r="L5866" s="362">
        <v>42391</v>
      </c>
      <c r="N5866" s="362">
        <v>42391</v>
      </c>
      <c r="P5866" s="356" t="s">
        <v>14019</v>
      </c>
    </row>
    <row r="5867" spans="1:16" x14ac:dyDescent="0.2">
      <c r="A5867" s="356" t="s">
        <v>6873</v>
      </c>
      <c r="B5867" s="356" t="s">
        <v>23855</v>
      </c>
      <c r="C5867" s="358" t="s">
        <v>13136</v>
      </c>
      <c r="D5867" s="358" t="s">
        <v>12884</v>
      </c>
      <c r="E5867" s="358" t="s">
        <v>14074</v>
      </c>
      <c r="G5867" s="358" t="s">
        <v>12886</v>
      </c>
      <c r="H5867" s="385">
        <v>24.75</v>
      </c>
      <c r="I5867" s="358" t="s">
        <v>12893</v>
      </c>
      <c r="J5867" s="358" t="s">
        <v>12888</v>
      </c>
      <c r="K5867" s="358" t="s">
        <v>13558</v>
      </c>
      <c r="L5867" s="362">
        <v>42438</v>
      </c>
      <c r="N5867" s="362">
        <v>42438</v>
      </c>
      <c r="P5867" s="356" t="s">
        <v>13605</v>
      </c>
    </row>
    <row r="5868" spans="1:16" x14ac:dyDescent="0.2">
      <c r="A5868" s="356" t="s">
        <v>12709</v>
      </c>
      <c r="B5868" s="356" t="s">
        <v>23856</v>
      </c>
      <c r="C5868" s="358" t="s">
        <v>13014</v>
      </c>
      <c r="D5868" s="358" t="s">
        <v>13015</v>
      </c>
      <c r="E5868" s="358" t="s">
        <v>23857</v>
      </c>
      <c r="G5868" s="358" t="s">
        <v>12886</v>
      </c>
      <c r="H5868" s="385">
        <v>9.84</v>
      </c>
      <c r="I5868" s="358" t="s">
        <v>12893</v>
      </c>
      <c r="J5868" s="358" t="s">
        <v>12888</v>
      </c>
      <c r="K5868" s="358" t="s">
        <v>13558</v>
      </c>
      <c r="L5868" s="362">
        <v>42450</v>
      </c>
      <c r="N5868" s="362">
        <v>42450</v>
      </c>
      <c r="P5868" s="356" t="s">
        <v>14019</v>
      </c>
    </row>
    <row r="5869" spans="1:16" x14ac:dyDescent="0.2">
      <c r="A5869" s="356" t="s">
        <v>12710</v>
      </c>
      <c r="B5869" s="356" t="s">
        <v>23858</v>
      </c>
      <c r="C5869" s="358" t="s">
        <v>12905</v>
      </c>
      <c r="D5869" s="358" t="s">
        <v>13152</v>
      </c>
      <c r="E5869" s="358" t="s">
        <v>23859</v>
      </c>
      <c r="G5869" s="358" t="s">
        <v>12886</v>
      </c>
      <c r="H5869" s="385">
        <v>9</v>
      </c>
      <c r="I5869" s="358" t="s">
        <v>12893</v>
      </c>
      <c r="J5869" s="358" t="s">
        <v>12888</v>
      </c>
      <c r="K5869" s="358" t="s">
        <v>13558</v>
      </c>
      <c r="L5869" s="362">
        <v>42257</v>
      </c>
      <c r="N5869" s="362">
        <v>42257</v>
      </c>
      <c r="P5869" s="356" t="s">
        <v>14019</v>
      </c>
    </row>
    <row r="5870" spans="1:16" x14ac:dyDescent="0.2">
      <c r="A5870" s="356" t="s">
        <v>12711</v>
      </c>
      <c r="B5870" s="356" t="s">
        <v>23860</v>
      </c>
      <c r="C5870" s="358" t="s">
        <v>12905</v>
      </c>
      <c r="D5870" s="358" t="s">
        <v>12906</v>
      </c>
      <c r="E5870" s="358" t="s">
        <v>23861</v>
      </c>
      <c r="G5870" s="358" t="s">
        <v>12886</v>
      </c>
      <c r="H5870" s="385">
        <v>4.68</v>
      </c>
      <c r="I5870" s="358" t="s">
        <v>12893</v>
      </c>
      <c r="J5870" s="358" t="s">
        <v>12888</v>
      </c>
      <c r="K5870" s="358" t="s">
        <v>13558</v>
      </c>
      <c r="L5870" s="362">
        <v>42453</v>
      </c>
      <c r="N5870" s="362">
        <v>42453</v>
      </c>
      <c r="P5870" s="356" t="s">
        <v>14019</v>
      </c>
    </row>
    <row r="5871" spans="1:16" x14ac:dyDescent="0.2">
      <c r="A5871" s="356" t="s">
        <v>12712</v>
      </c>
      <c r="B5871" s="356" t="s">
        <v>23862</v>
      </c>
      <c r="C5871" s="358" t="s">
        <v>12941</v>
      </c>
      <c r="D5871" s="358" t="s">
        <v>12942</v>
      </c>
      <c r="E5871" s="358" t="s">
        <v>19063</v>
      </c>
      <c r="G5871" s="358" t="s">
        <v>12886</v>
      </c>
      <c r="H5871" s="385">
        <v>1.75</v>
      </c>
      <c r="I5871" s="358" t="s">
        <v>12893</v>
      </c>
      <c r="J5871" s="358" t="s">
        <v>12888</v>
      </c>
      <c r="K5871" s="358" t="s">
        <v>13558</v>
      </c>
      <c r="L5871" s="362">
        <v>42453</v>
      </c>
      <c r="N5871" s="362">
        <v>42453</v>
      </c>
      <c r="P5871" s="356" t="s">
        <v>14019</v>
      </c>
    </row>
    <row r="5872" spans="1:16" x14ac:dyDescent="0.2">
      <c r="A5872" s="356" t="s">
        <v>12713</v>
      </c>
      <c r="B5872" s="356" t="s">
        <v>23863</v>
      </c>
      <c r="C5872" s="358" t="s">
        <v>13800</v>
      </c>
      <c r="D5872" s="358" t="s">
        <v>13801</v>
      </c>
      <c r="E5872" s="358" t="s">
        <v>23864</v>
      </c>
      <c r="G5872" s="358" t="s">
        <v>12886</v>
      </c>
      <c r="H5872" s="385">
        <v>4.95</v>
      </c>
      <c r="I5872" s="358" t="s">
        <v>12893</v>
      </c>
      <c r="J5872" s="358" t="s">
        <v>12888</v>
      </c>
      <c r="K5872" s="358" t="s">
        <v>13558</v>
      </c>
      <c r="L5872" s="362">
        <v>42465</v>
      </c>
      <c r="N5872" s="362">
        <v>42465</v>
      </c>
      <c r="P5872" s="356" t="s">
        <v>14019</v>
      </c>
    </row>
    <row r="5873" spans="1:16" x14ac:dyDescent="0.2">
      <c r="A5873" s="356" t="s">
        <v>12714</v>
      </c>
      <c r="B5873" s="356" t="s">
        <v>23865</v>
      </c>
      <c r="C5873" s="358" t="s">
        <v>12898</v>
      </c>
      <c r="D5873" s="358" t="s">
        <v>12899</v>
      </c>
      <c r="E5873" s="358" t="s">
        <v>12900</v>
      </c>
      <c r="G5873" s="358" t="s">
        <v>12886</v>
      </c>
      <c r="H5873" s="385">
        <v>8.06</v>
      </c>
      <c r="I5873" s="358" t="s">
        <v>12893</v>
      </c>
      <c r="J5873" s="358" t="s">
        <v>12888</v>
      </c>
      <c r="K5873" s="358" t="s">
        <v>13558</v>
      </c>
      <c r="L5873" s="362">
        <v>42443</v>
      </c>
      <c r="N5873" s="362">
        <v>42443</v>
      </c>
      <c r="P5873" s="356" t="s">
        <v>14019</v>
      </c>
    </row>
    <row r="5874" spans="1:16" x14ac:dyDescent="0.2">
      <c r="A5874" s="356" t="s">
        <v>12715</v>
      </c>
      <c r="B5874" s="356" t="s">
        <v>23866</v>
      </c>
      <c r="C5874" s="358" t="s">
        <v>15171</v>
      </c>
      <c r="D5874" s="358" t="s">
        <v>12891</v>
      </c>
      <c r="E5874" s="358" t="s">
        <v>23867</v>
      </c>
      <c r="G5874" s="358" t="s">
        <v>12886</v>
      </c>
      <c r="H5874" s="385">
        <v>5.8</v>
      </c>
      <c r="I5874" s="358" t="s">
        <v>12893</v>
      </c>
      <c r="J5874" s="358" t="s">
        <v>12888</v>
      </c>
      <c r="K5874" s="358" t="s">
        <v>13558</v>
      </c>
      <c r="L5874" s="362">
        <v>42373</v>
      </c>
      <c r="N5874" s="362">
        <v>42373</v>
      </c>
      <c r="P5874" s="356" t="s">
        <v>14019</v>
      </c>
    </row>
    <row r="5875" spans="1:16" x14ac:dyDescent="0.2">
      <c r="A5875" s="356" t="s">
        <v>12716</v>
      </c>
      <c r="B5875" s="356" t="s">
        <v>23868</v>
      </c>
      <c r="C5875" s="358" t="s">
        <v>12905</v>
      </c>
      <c r="D5875" s="358" t="s">
        <v>13075</v>
      </c>
      <c r="E5875" s="358" t="s">
        <v>23869</v>
      </c>
      <c r="G5875" s="358" t="s">
        <v>12886</v>
      </c>
      <c r="H5875" s="385">
        <v>9.4049999999999994</v>
      </c>
      <c r="I5875" s="358" t="s">
        <v>12893</v>
      </c>
      <c r="J5875" s="358" t="s">
        <v>12888</v>
      </c>
      <c r="K5875" s="358" t="s">
        <v>13558</v>
      </c>
      <c r="L5875" s="362">
        <v>42430</v>
      </c>
      <c r="N5875" s="362">
        <v>42430</v>
      </c>
      <c r="P5875" s="356" t="s">
        <v>14019</v>
      </c>
    </row>
    <row r="5876" spans="1:16" x14ac:dyDescent="0.2">
      <c r="A5876" s="356" t="s">
        <v>12717</v>
      </c>
      <c r="B5876" s="356" t="s">
        <v>23870</v>
      </c>
      <c r="C5876" s="358" t="s">
        <v>14586</v>
      </c>
      <c r="D5876" s="358" t="s">
        <v>12884</v>
      </c>
      <c r="E5876" s="358" t="s">
        <v>19374</v>
      </c>
      <c r="G5876" s="358" t="s">
        <v>12886</v>
      </c>
      <c r="H5876" s="385">
        <v>6.24</v>
      </c>
      <c r="I5876" s="358" t="s">
        <v>12893</v>
      </c>
      <c r="J5876" s="358" t="s">
        <v>12888</v>
      </c>
      <c r="K5876" s="358" t="s">
        <v>13558</v>
      </c>
      <c r="L5876" s="362">
        <v>42460</v>
      </c>
      <c r="N5876" s="362">
        <v>42460</v>
      </c>
      <c r="P5876" s="356" t="s">
        <v>14019</v>
      </c>
    </row>
    <row r="5877" spans="1:16" x14ac:dyDescent="0.2">
      <c r="A5877" s="356" t="s">
        <v>12718</v>
      </c>
      <c r="B5877" s="356" t="s">
        <v>23871</v>
      </c>
      <c r="C5877" s="358" t="s">
        <v>12905</v>
      </c>
      <c r="D5877" s="358" t="s">
        <v>12987</v>
      </c>
      <c r="E5877" s="358" t="s">
        <v>23872</v>
      </c>
      <c r="G5877" s="358" t="s">
        <v>12886</v>
      </c>
      <c r="H5877" s="385">
        <v>7.8</v>
      </c>
      <c r="I5877" s="358" t="s">
        <v>12893</v>
      </c>
      <c r="J5877" s="358" t="s">
        <v>12888</v>
      </c>
      <c r="K5877" s="358" t="s">
        <v>13558</v>
      </c>
      <c r="L5877" s="362">
        <v>42480</v>
      </c>
      <c r="N5877" s="362">
        <v>42480</v>
      </c>
      <c r="P5877" s="356" t="s">
        <v>14019</v>
      </c>
    </row>
    <row r="5878" spans="1:16" x14ac:dyDescent="0.2">
      <c r="A5878" s="356" t="s">
        <v>12719</v>
      </c>
      <c r="B5878" s="356" t="s">
        <v>23873</v>
      </c>
      <c r="C5878" s="358" t="s">
        <v>13179</v>
      </c>
      <c r="D5878" s="358" t="s">
        <v>13180</v>
      </c>
      <c r="E5878" s="358" t="s">
        <v>23874</v>
      </c>
      <c r="G5878" s="358" t="s">
        <v>12886</v>
      </c>
      <c r="H5878" s="385">
        <v>5.5</v>
      </c>
      <c r="I5878" s="358" t="s">
        <v>12893</v>
      </c>
      <c r="J5878" s="358" t="s">
        <v>12888</v>
      </c>
      <c r="K5878" s="358" t="s">
        <v>13558</v>
      </c>
      <c r="L5878" s="362">
        <v>42453</v>
      </c>
      <c r="N5878" s="362">
        <v>42453</v>
      </c>
      <c r="P5878" s="356" t="s">
        <v>14019</v>
      </c>
    </row>
    <row r="5879" spans="1:16" x14ac:dyDescent="0.2">
      <c r="A5879" s="356" t="s">
        <v>12720</v>
      </c>
      <c r="B5879" s="356" t="s">
        <v>23448</v>
      </c>
      <c r="C5879" s="358" t="s">
        <v>13374</v>
      </c>
      <c r="D5879" s="358" t="s">
        <v>12916</v>
      </c>
      <c r="E5879" s="358" t="s">
        <v>14485</v>
      </c>
      <c r="G5879" s="358" t="s">
        <v>12886</v>
      </c>
      <c r="H5879" s="385">
        <v>4.9000000000000004</v>
      </c>
      <c r="I5879" s="358" t="s">
        <v>12893</v>
      </c>
      <c r="J5879" s="358" t="s">
        <v>12888</v>
      </c>
      <c r="K5879" s="358" t="s">
        <v>13558</v>
      </c>
      <c r="L5879" s="362">
        <v>42481</v>
      </c>
      <c r="N5879" s="362">
        <v>42481</v>
      </c>
      <c r="P5879" s="356" t="s">
        <v>13605</v>
      </c>
    </row>
    <row r="5880" spans="1:16" x14ac:dyDescent="0.2">
      <c r="A5880" s="356" t="s">
        <v>12721</v>
      </c>
      <c r="B5880" s="356" t="s">
        <v>23875</v>
      </c>
      <c r="C5880" s="358" t="s">
        <v>13847</v>
      </c>
      <c r="D5880" s="358" t="s">
        <v>12997</v>
      </c>
      <c r="E5880" s="358" t="s">
        <v>23876</v>
      </c>
      <c r="G5880" s="358" t="s">
        <v>12886</v>
      </c>
      <c r="H5880" s="385">
        <v>3.68</v>
      </c>
      <c r="I5880" s="358" t="s">
        <v>12893</v>
      </c>
      <c r="J5880" s="358" t="s">
        <v>12888</v>
      </c>
      <c r="K5880" s="358" t="s">
        <v>13558</v>
      </c>
      <c r="L5880" s="362">
        <v>42489</v>
      </c>
      <c r="N5880" s="362">
        <v>42489</v>
      </c>
      <c r="P5880" s="356" t="s">
        <v>14019</v>
      </c>
    </row>
    <row r="5881" spans="1:16" x14ac:dyDescent="0.2">
      <c r="A5881" s="356" t="s">
        <v>12722</v>
      </c>
      <c r="B5881" s="356" t="s">
        <v>23877</v>
      </c>
      <c r="C5881" s="358" t="s">
        <v>13443</v>
      </c>
      <c r="D5881" s="358" t="s">
        <v>13324</v>
      </c>
      <c r="E5881" s="358" t="s">
        <v>23878</v>
      </c>
      <c r="G5881" s="358" t="s">
        <v>12886</v>
      </c>
      <c r="H5881" s="385">
        <v>6.48</v>
      </c>
      <c r="I5881" s="358" t="s">
        <v>12893</v>
      </c>
      <c r="J5881" s="358" t="s">
        <v>12888</v>
      </c>
      <c r="K5881" s="358" t="s">
        <v>13558</v>
      </c>
      <c r="L5881" s="362">
        <v>42473</v>
      </c>
      <c r="N5881" s="362">
        <v>42473</v>
      </c>
      <c r="P5881" s="356" t="s">
        <v>14019</v>
      </c>
    </row>
    <row r="5882" spans="1:16" x14ac:dyDescent="0.2">
      <c r="A5882" s="356" t="s">
        <v>12723</v>
      </c>
      <c r="B5882" s="356" t="s">
        <v>23879</v>
      </c>
      <c r="C5882" s="358" t="s">
        <v>13758</v>
      </c>
      <c r="D5882" s="358" t="s">
        <v>13759</v>
      </c>
      <c r="E5882" s="358" t="s">
        <v>23880</v>
      </c>
      <c r="G5882" s="358" t="s">
        <v>12886</v>
      </c>
      <c r="H5882" s="385">
        <v>9.9</v>
      </c>
      <c r="I5882" s="358" t="s">
        <v>12893</v>
      </c>
      <c r="J5882" s="358" t="s">
        <v>12888</v>
      </c>
      <c r="K5882" s="358" t="s">
        <v>13558</v>
      </c>
      <c r="L5882" s="362">
        <v>42488</v>
      </c>
      <c r="N5882" s="362">
        <v>42488</v>
      </c>
      <c r="P5882" s="356" t="s">
        <v>14019</v>
      </c>
    </row>
    <row r="5883" spans="1:16" x14ac:dyDescent="0.2">
      <c r="A5883" s="356" t="s">
        <v>12724</v>
      </c>
      <c r="B5883" s="356" t="s">
        <v>23881</v>
      </c>
      <c r="C5883" s="358" t="s">
        <v>12905</v>
      </c>
      <c r="D5883" s="358" t="s">
        <v>12951</v>
      </c>
      <c r="E5883" s="358" t="s">
        <v>23882</v>
      </c>
      <c r="G5883" s="358" t="s">
        <v>12886</v>
      </c>
      <c r="H5883" s="385">
        <v>2.2200000000000002</v>
      </c>
      <c r="I5883" s="358" t="s">
        <v>12893</v>
      </c>
      <c r="J5883" s="358" t="s">
        <v>12888</v>
      </c>
      <c r="K5883" s="358" t="s">
        <v>13558</v>
      </c>
      <c r="L5883" s="362">
        <v>42491</v>
      </c>
      <c r="N5883" s="362">
        <v>42491</v>
      </c>
      <c r="P5883" s="356" t="s">
        <v>14019</v>
      </c>
    </row>
    <row r="5884" spans="1:16" x14ac:dyDescent="0.2">
      <c r="A5884" s="356" t="s">
        <v>12725</v>
      </c>
      <c r="B5884" s="356" t="s">
        <v>23883</v>
      </c>
      <c r="C5884" s="358" t="s">
        <v>14586</v>
      </c>
      <c r="D5884" s="358" t="s">
        <v>12884</v>
      </c>
      <c r="E5884" s="358" t="s">
        <v>15225</v>
      </c>
      <c r="G5884" s="358" t="s">
        <v>12886</v>
      </c>
      <c r="H5884" s="385">
        <v>9.9</v>
      </c>
      <c r="I5884" s="358" t="s">
        <v>12893</v>
      </c>
      <c r="J5884" s="358" t="s">
        <v>12888</v>
      </c>
      <c r="K5884" s="358" t="s">
        <v>13558</v>
      </c>
      <c r="L5884" s="362">
        <v>42501</v>
      </c>
      <c r="N5884" s="362">
        <v>42501</v>
      </c>
      <c r="P5884" s="356" t="s">
        <v>14019</v>
      </c>
    </row>
    <row r="5885" spans="1:16" x14ac:dyDescent="0.2">
      <c r="A5885" s="356" t="s">
        <v>12726</v>
      </c>
      <c r="B5885" s="356" t="s">
        <v>23884</v>
      </c>
      <c r="C5885" s="358" t="s">
        <v>13221</v>
      </c>
      <c r="D5885" s="358" t="s">
        <v>12910</v>
      </c>
      <c r="E5885" s="358" t="s">
        <v>23885</v>
      </c>
      <c r="G5885" s="358" t="s">
        <v>12886</v>
      </c>
      <c r="H5885" s="385">
        <v>8.4149999999999991</v>
      </c>
      <c r="I5885" s="358" t="s">
        <v>12893</v>
      </c>
      <c r="J5885" s="358" t="s">
        <v>12888</v>
      </c>
      <c r="K5885" s="358" t="s">
        <v>13558</v>
      </c>
      <c r="L5885" s="362">
        <v>42271</v>
      </c>
      <c r="N5885" s="362">
        <v>42271</v>
      </c>
      <c r="P5885" s="356" t="s">
        <v>14019</v>
      </c>
    </row>
    <row r="5886" spans="1:16" x14ac:dyDescent="0.2">
      <c r="A5886" s="356" t="s">
        <v>12727</v>
      </c>
      <c r="B5886" s="356" t="s">
        <v>23886</v>
      </c>
      <c r="C5886" s="358" t="s">
        <v>13758</v>
      </c>
      <c r="D5886" s="358" t="s">
        <v>13759</v>
      </c>
      <c r="E5886" s="358" t="s">
        <v>23887</v>
      </c>
      <c r="G5886" s="358" t="s">
        <v>12886</v>
      </c>
      <c r="H5886" s="385">
        <v>3.15</v>
      </c>
      <c r="I5886" s="358" t="s">
        <v>12893</v>
      </c>
      <c r="J5886" s="358" t="s">
        <v>12888</v>
      </c>
      <c r="K5886" s="358" t="s">
        <v>13558</v>
      </c>
      <c r="L5886" s="362">
        <v>42464</v>
      </c>
      <c r="N5886" s="362">
        <v>42464</v>
      </c>
      <c r="P5886" s="356" t="s">
        <v>14019</v>
      </c>
    </row>
    <row r="5887" spans="1:16" x14ac:dyDescent="0.2">
      <c r="A5887" s="356" t="s">
        <v>12728</v>
      </c>
      <c r="B5887" s="356" t="s">
        <v>23888</v>
      </c>
      <c r="C5887" s="358" t="s">
        <v>13179</v>
      </c>
      <c r="D5887" s="358" t="s">
        <v>13180</v>
      </c>
      <c r="E5887" s="358" t="s">
        <v>23889</v>
      </c>
      <c r="G5887" s="358" t="s">
        <v>12886</v>
      </c>
      <c r="H5887" s="385">
        <v>6.24</v>
      </c>
      <c r="I5887" s="358" t="s">
        <v>12893</v>
      </c>
      <c r="J5887" s="358" t="s">
        <v>12888</v>
      </c>
      <c r="K5887" s="358" t="s">
        <v>13558</v>
      </c>
      <c r="L5887" s="362">
        <v>42504</v>
      </c>
      <c r="N5887" s="362">
        <v>42504</v>
      </c>
      <c r="P5887" s="356" t="s">
        <v>14019</v>
      </c>
    </row>
    <row r="5888" spans="1:16" x14ac:dyDescent="0.2">
      <c r="A5888" s="356" t="s">
        <v>12729</v>
      </c>
      <c r="B5888" s="356" t="s">
        <v>23890</v>
      </c>
      <c r="C5888" s="358" t="s">
        <v>14608</v>
      </c>
      <c r="D5888" s="358" t="s">
        <v>12984</v>
      </c>
      <c r="E5888" s="358" t="s">
        <v>23891</v>
      </c>
      <c r="G5888" s="358" t="s">
        <v>12886</v>
      </c>
      <c r="H5888" s="385">
        <v>3.42</v>
      </c>
      <c r="I5888" s="358" t="s">
        <v>12893</v>
      </c>
      <c r="J5888" s="358" t="s">
        <v>12888</v>
      </c>
      <c r="K5888" s="358" t="s">
        <v>13558</v>
      </c>
      <c r="L5888" s="362">
        <v>42509</v>
      </c>
      <c r="N5888" s="362">
        <v>42509</v>
      </c>
      <c r="P5888" s="356" t="s">
        <v>14019</v>
      </c>
    </row>
    <row r="5889" spans="1:16" x14ac:dyDescent="0.2">
      <c r="A5889" s="356" t="s">
        <v>12730</v>
      </c>
      <c r="B5889" s="356" t="s">
        <v>23892</v>
      </c>
      <c r="C5889" s="358" t="s">
        <v>12883</v>
      </c>
      <c r="D5889" s="358" t="s">
        <v>12884</v>
      </c>
      <c r="E5889" s="358" t="s">
        <v>23893</v>
      </c>
      <c r="G5889" s="358" t="s">
        <v>12886</v>
      </c>
      <c r="H5889" s="385">
        <v>8.0500000000000007</v>
      </c>
      <c r="I5889" s="358" t="s">
        <v>12893</v>
      </c>
      <c r="J5889" s="358" t="s">
        <v>12888</v>
      </c>
      <c r="K5889" s="358" t="s">
        <v>13558</v>
      </c>
      <c r="L5889" s="362">
        <v>42502</v>
      </c>
      <c r="N5889" s="362">
        <v>42502</v>
      </c>
      <c r="P5889" s="356" t="s">
        <v>14019</v>
      </c>
    </row>
    <row r="5890" spans="1:16" x14ac:dyDescent="0.2">
      <c r="A5890" s="356" t="s">
        <v>12731</v>
      </c>
      <c r="B5890" s="356" t="s">
        <v>23894</v>
      </c>
      <c r="C5890" s="358" t="s">
        <v>13033</v>
      </c>
      <c r="D5890" s="358" t="s">
        <v>13034</v>
      </c>
      <c r="E5890" s="358" t="s">
        <v>23895</v>
      </c>
      <c r="G5890" s="358" t="s">
        <v>12886</v>
      </c>
      <c r="H5890" s="385">
        <v>8.67</v>
      </c>
      <c r="I5890" s="358" t="s">
        <v>12893</v>
      </c>
      <c r="J5890" s="358" t="s">
        <v>12888</v>
      </c>
      <c r="K5890" s="358" t="s">
        <v>13558</v>
      </c>
      <c r="L5890" s="362">
        <v>42513</v>
      </c>
      <c r="N5890" s="362">
        <v>42513</v>
      </c>
      <c r="P5890" s="356" t="s">
        <v>14019</v>
      </c>
    </row>
    <row r="5891" spans="1:16" x14ac:dyDescent="0.2">
      <c r="A5891" s="356" t="s">
        <v>12732</v>
      </c>
      <c r="B5891" s="356" t="s">
        <v>23896</v>
      </c>
      <c r="C5891" s="358" t="s">
        <v>13612</v>
      </c>
      <c r="D5891" s="358" t="s">
        <v>13613</v>
      </c>
      <c r="E5891" s="358" t="s">
        <v>23897</v>
      </c>
      <c r="G5891" s="358" t="s">
        <v>12886</v>
      </c>
      <c r="H5891" s="385">
        <v>8.25</v>
      </c>
      <c r="I5891" s="358" t="s">
        <v>12893</v>
      </c>
      <c r="J5891" s="358" t="s">
        <v>12888</v>
      </c>
      <c r="K5891" s="358" t="s">
        <v>13558</v>
      </c>
      <c r="L5891" s="362">
        <v>42515</v>
      </c>
      <c r="N5891" s="362">
        <v>42515</v>
      </c>
      <c r="P5891" s="356" t="s">
        <v>14019</v>
      </c>
    </row>
    <row r="5892" spans="1:16" x14ac:dyDescent="0.2">
      <c r="A5892" s="356" t="s">
        <v>12733</v>
      </c>
      <c r="B5892" s="356" t="s">
        <v>23898</v>
      </c>
      <c r="C5892" s="358" t="s">
        <v>15229</v>
      </c>
      <c r="D5892" s="358" t="s">
        <v>12984</v>
      </c>
      <c r="E5892" s="358" t="s">
        <v>21853</v>
      </c>
      <c r="G5892" s="358" t="s">
        <v>12886</v>
      </c>
      <c r="H5892" s="385">
        <v>9.36</v>
      </c>
      <c r="I5892" s="358" t="s">
        <v>12893</v>
      </c>
      <c r="J5892" s="358" t="s">
        <v>12888</v>
      </c>
      <c r="K5892" s="358" t="s">
        <v>13558</v>
      </c>
      <c r="L5892" s="362">
        <v>42505</v>
      </c>
      <c r="N5892" s="362">
        <v>42505</v>
      </c>
      <c r="P5892" s="356" t="s">
        <v>14019</v>
      </c>
    </row>
    <row r="5893" spans="1:16" x14ac:dyDescent="0.2">
      <c r="A5893" s="356" t="s">
        <v>12734</v>
      </c>
      <c r="B5893" s="356" t="s">
        <v>23899</v>
      </c>
      <c r="C5893" s="358" t="s">
        <v>13033</v>
      </c>
      <c r="D5893" s="358" t="s">
        <v>13034</v>
      </c>
      <c r="E5893" s="358" t="s">
        <v>22523</v>
      </c>
      <c r="G5893" s="358" t="s">
        <v>12886</v>
      </c>
      <c r="H5893" s="385">
        <v>12.75</v>
      </c>
      <c r="I5893" s="358" t="s">
        <v>12893</v>
      </c>
      <c r="J5893" s="358" t="s">
        <v>12888</v>
      </c>
      <c r="K5893" s="358" t="s">
        <v>13558</v>
      </c>
      <c r="L5893" s="362">
        <v>42513</v>
      </c>
      <c r="N5893" s="362">
        <v>42513</v>
      </c>
      <c r="P5893" s="356" t="s">
        <v>14019</v>
      </c>
    </row>
    <row r="5894" spans="1:16" x14ac:dyDescent="0.2">
      <c r="A5894" s="356" t="s">
        <v>6854</v>
      </c>
      <c r="B5894" s="356" t="s">
        <v>23900</v>
      </c>
      <c r="C5894" s="358" t="s">
        <v>12902</v>
      </c>
      <c r="D5894" s="358" t="s">
        <v>12903</v>
      </c>
      <c r="E5894" s="358" t="s">
        <v>23901</v>
      </c>
      <c r="G5894" s="358" t="s">
        <v>12886</v>
      </c>
      <c r="H5894" s="385">
        <v>142.80000000000001</v>
      </c>
      <c r="I5894" s="358" t="s">
        <v>12887</v>
      </c>
      <c r="J5894" s="358" t="s">
        <v>12888</v>
      </c>
      <c r="K5894" s="358" t="s">
        <v>13558</v>
      </c>
      <c r="L5894" s="362">
        <v>42320</v>
      </c>
      <c r="N5894" s="362">
        <v>42320</v>
      </c>
      <c r="P5894" s="356" t="s">
        <v>13318</v>
      </c>
    </row>
    <row r="5895" spans="1:16" x14ac:dyDescent="0.2">
      <c r="A5895" s="356" t="s">
        <v>12735</v>
      </c>
      <c r="B5895" s="356" t="s">
        <v>23902</v>
      </c>
      <c r="C5895" s="358" t="s">
        <v>12902</v>
      </c>
      <c r="D5895" s="358" t="s">
        <v>12903</v>
      </c>
      <c r="E5895" s="358" t="s">
        <v>23903</v>
      </c>
      <c r="G5895" s="358" t="s">
        <v>12886</v>
      </c>
      <c r="H5895" s="385">
        <v>5.28</v>
      </c>
      <c r="I5895" s="358" t="s">
        <v>12893</v>
      </c>
      <c r="J5895" s="358" t="s">
        <v>12888</v>
      </c>
      <c r="K5895" s="358" t="s">
        <v>13558</v>
      </c>
      <c r="L5895" s="362">
        <v>42521</v>
      </c>
      <c r="N5895" s="362">
        <v>42521</v>
      </c>
      <c r="P5895" s="356" t="s">
        <v>14019</v>
      </c>
    </row>
    <row r="5896" spans="1:16" x14ac:dyDescent="0.2">
      <c r="A5896" s="356" t="s">
        <v>12736</v>
      </c>
      <c r="B5896" s="356" t="s">
        <v>23904</v>
      </c>
      <c r="C5896" s="358" t="s">
        <v>12902</v>
      </c>
      <c r="D5896" s="358" t="s">
        <v>12903</v>
      </c>
      <c r="E5896" s="358" t="s">
        <v>23905</v>
      </c>
      <c r="G5896" s="358" t="s">
        <v>12886</v>
      </c>
      <c r="H5896" s="385">
        <v>4.5049999999999999</v>
      </c>
      <c r="I5896" s="358" t="s">
        <v>12893</v>
      </c>
      <c r="J5896" s="358" t="s">
        <v>12888</v>
      </c>
      <c r="K5896" s="358" t="s">
        <v>13558</v>
      </c>
      <c r="L5896" s="362">
        <v>42501</v>
      </c>
      <c r="N5896" s="362">
        <v>42501</v>
      </c>
      <c r="P5896" s="356" t="s">
        <v>14019</v>
      </c>
    </row>
    <row r="5897" spans="1:16" x14ac:dyDescent="0.2">
      <c r="A5897" s="356" t="s">
        <v>12737</v>
      </c>
      <c r="B5897" s="356" t="s">
        <v>23906</v>
      </c>
      <c r="C5897" s="358" t="s">
        <v>13120</v>
      </c>
      <c r="D5897" s="358" t="s">
        <v>12984</v>
      </c>
      <c r="E5897" s="358" t="s">
        <v>23907</v>
      </c>
      <c r="G5897" s="358" t="s">
        <v>12886</v>
      </c>
      <c r="H5897" s="385">
        <v>80</v>
      </c>
      <c r="I5897" s="358" t="s">
        <v>12887</v>
      </c>
      <c r="J5897" s="358" t="s">
        <v>12888</v>
      </c>
      <c r="K5897" s="358" t="s">
        <v>13558</v>
      </c>
      <c r="L5897" s="362">
        <v>42418</v>
      </c>
      <c r="N5897" s="362">
        <v>42418</v>
      </c>
      <c r="P5897" s="356" t="s">
        <v>13605</v>
      </c>
    </row>
    <row r="5898" spans="1:16" x14ac:dyDescent="0.2">
      <c r="A5898" s="356" t="s">
        <v>12738</v>
      </c>
      <c r="B5898" s="356" t="s">
        <v>23908</v>
      </c>
      <c r="C5898" s="358" t="s">
        <v>12905</v>
      </c>
      <c r="D5898" s="358" t="s">
        <v>12906</v>
      </c>
      <c r="E5898" s="358" t="s">
        <v>23909</v>
      </c>
      <c r="G5898" s="358" t="s">
        <v>12886</v>
      </c>
      <c r="H5898" s="385">
        <v>16.64</v>
      </c>
      <c r="I5898" s="358" t="s">
        <v>12887</v>
      </c>
      <c r="J5898" s="358" t="s">
        <v>12888</v>
      </c>
      <c r="K5898" s="358" t="s">
        <v>13558</v>
      </c>
      <c r="L5898" s="362">
        <v>41719</v>
      </c>
      <c r="N5898" s="362">
        <v>41719</v>
      </c>
      <c r="P5898" s="356" t="s">
        <v>13605</v>
      </c>
    </row>
    <row r="5899" spans="1:16" x14ac:dyDescent="0.2">
      <c r="A5899" s="356" t="s">
        <v>12739</v>
      </c>
      <c r="B5899" s="356" t="s">
        <v>23910</v>
      </c>
      <c r="C5899" s="358" t="s">
        <v>13612</v>
      </c>
      <c r="D5899" s="358" t="s">
        <v>13613</v>
      </c>
      <c r="E5899" s="358" t="s">
        <v>23911</v>
      </c>
      <c r="G5899" s="358" t="s">
        <v>12886</v>
      </c>
      <c r="H5899" s="385">
        <v>7.8</v>
      </c>
      <c r="I5899" s="358" t="s">
        <v>12893</v>
      </c>
      <c r="J5899" s="358" t="s">
        <v>12888</v>
      </c>
      <c r="K5899" s="358" t="s">
        <v>13558</v>
      </c>
      <c r="L5899" s="362">
        <v>42501</v>
      </c>
      <c r="N5899" s="362">
        <v>42501</v>
      </c>
      <c r="P5899" s="356" t="s">
        <v>14019</v>
      </c>
    </row>
    <row r="5900" spans="1:16" x14ac:dyDescent="0.2">
      <c r="A5900" s="356" t="s">
        <v>12740</v>
      </c>
      <c r="B5900" s="356" t="s">
        <v>17524</v>
      </c>
      <c r="C5900" s="358" t="s">
        <v>12905</v>
      </c>
      <c r="D5900" s="358" t="s">
        <v>13075</v>
      </c>
      <c r="E5900" s="358" t="s">
        <v>23912</v>
      </c>
      <c r="G5900" s="358" t="s">
        <v>12886</v>
      </c>
      <c r="H5900" s="385">
        <v>3.5</v>
      </c>
      <c r="I5900" s="358" t="s">
        <v>12893</v>
      </c>
      <c r="J5900" s="358" t="s">
        <v>12888</v>
      </c>
      <c r="K5900" s="358" t="s">
        <v>13558</v>
      </c>
      <c r="L5900" s="362">
        <v>41514</v>
      </c>
      <c r="N5900" s="362">
        <v>41514</v>
      </c>
      <c r="P5900" s="356" t="s">
        <v>14019</v>
      </c>
    </row>
    <row r="5901" spans="1:16" x14ac:dyDescent="0.2">
      <c r="A5901" s="356" t="s">
        <v>12741</v>
      </c>
      <c r="B5901" s="356" t="s">
        <v>23913</v>
      </c>
      <c r="C5901" s="358" t="s">
        <v>12933</v>
      </c>
      <c r="D5901" s="358" t="s">
        <v>12934</v>
      </c>
      <c r="E5901" s="358" t="s">
        <v>16266</v>
      </c>
      <c r="G5901" s="358" t="s">
        <v>12886</v>
      </c>
      <c r="H5901" s="385">
        <v>12</v>
      </c>
      <c r="I5901" s="358" t="s">
        <v>12893</v>
      </c>
      <c r="J5901" s="358" t="s">
        <v>12888</v>
      </c>
      <c r="K5901" s="358" t="s">
        <v>13558</v>
      </c>
      <c r="L5901" s="362">
        <v>41394</v>
      </c>
      <c r="N5901" s="362">
        <v>41394</v>
      </c>
      <c r="P5901" s="356" t="s">
        <v>13605</v>
      </c>
    </row>
    <row r="5902" spans="1:16" x14ac:dyDescent="0.2">
      <c r="A5902" s="356" t="s">
        <v>6849</v>
      </c>
      <c r="B5902" s="356" t="s">
        <v>23914</v>
      </c>
      <c r="C5902" s="358" t="s">
        <v>12883</v>
      </c>
      <c r="D5902" s="358" t="s">
        <v>12884</v>
      </c>
      <c r="E5902" s="358" t="s">
        <v>23915</v>
      </c>
      <c r="G5902" s="358" t="s">
        <v>12886</v>
      </c>
      <c r="H5902" s="385">
        <v>46.64</v>
      </c>
      <c r="I5902" s="358" t="s">
        <v>12893</v>
      </c>
      <c r="J5902" s="358" t="s">
        <v>12888</v>
      </c>
      <c r="K5902" s="358" t="s">
        <v>13558</v>
      </c>
      <c r="L5902" s="362">
        <v>42290</v>
      </c>
      <c r="N5902" s="362">
        <v>42290</v>
      </c>
      <c r="P5902" s="356" t="s">
        <v>13605</v>
      </c>
    </row>
    <row r="5903" spans="1:16" x14ac:dyDescent="0.2">
      <c r="A5903" s="356" t="s">
        <v>6877</v>
      </c>
      <c r="B5903" s="356" t="s">
        <v>20968</v>
      </c>
      <c r="C5903" s="358" t="s">
        <v>13612</v>
      </c>
      <c r="D5903" s="358" t="s">
        <v>13613</v>
      </c>
      <c r="E5903" s="358" t="s">
        <v>20969</v>
      </c>
      <c r="G5903" s="358" t="s">
        <v>12886</v>
      </c>
      <c r="H5903" s="385">
        <v>34.479999999999997</v>
      </c>
      <c r="I5903" s="358" t="s">
        <v>12893</v>
      </c>
      <c r="J5903" s="358" t="s">
        <v>12888</v>
      </c>
      <c r="K5903" s="358" t="s">
        <v>13558</v>
      </c>
      <c r="L5903" s="362">
        <v>41256</v>
      </c>
      <c r="N5903" s="362">
        <v>41256</v>
      </c>
      <c r="P5903" s="356" t="s">
        <v>13605</v>
      </c>
    </row>
    <row r="5904" spans="1:16" x14ac:dyDescent="0.2">
      <c r="A5904" s="356" t="s">
        <v>12742</v>
      </c>
      <c r="B5904" s="356" t="s">
        <v>23916</v>
      </c>
      <c r="C5904" s="358" t="s">
        <v>12905</v>
      </c>
      <c r="D5904" s="358" t="s">
        <v>12906</v>
      </c>
      <c r="E5904" s="358" t="s">
        <v>23917</v>
      </c>
      <c r="G5904" s="358" t="s">
        <v>12886</v>
      </c>
      <c r="H5904" s="385">
        <v>3.99</v>
      </c>
      <c r="I5904" s="358" t="s">
        <v>12893</v>
      </c>
      <c r="J5904" s="358" t="s">
        <v>12888</v>
      </c>
      <c r="K5904" s="358" t="s">
        <v>13558</v>
      </c>
      <c r="L5904" s="362">
        <v>42424</v>
      </c>
      <c r="N5904" s="362">
        <v>42424</v>
      </c>
      <c r="P5904" s="356" t="s">
        <v>14019</v>
      </c>
    </row>
    <row r="5905" spans="1:16" x14ac:dyDescent="0.2">
      <c r="A5905" s="356" t="s">
        <v>6875</v>
      </c>
      <c r="B5905" s="356" t="s">
        <v>23918</v>
      </c>
      <c r="C5905" s="358" t="s">
        <v>12905</v>
      </c>
      <c r="D5905" s="358" t="s">
        <v>12949</v>
      </c>
      <c r="E5905" s="358" t="s">
        <v>23919</v>
      </c>
      <c r="G5905" s="358" t="s">
        <v>12886</v>
      </c>
      <c r="H5905" s="385">
        <v>16</v>
      </c>
      <c r="I5905" s="358" t="s">
        <v>12893</v>
      </c>
      <c r="J5905" s="358" t="s">
        <v>12888</v>
      </c>
      <c r="K5905" s="358" t="s">
        <v>13558</v>
      </c>
      <c r="L5905" s="362">
        <v>42516</v>
      </c>
      <c r="N5905" s="362">
        <v>42516</v>
      </c>
      <c r="P5905" s="356" t="s">
        <v>14019</v>
      </c>
    </row>
    <row r="5906" spans="1:16" x14ac:dyDescent="0.2">
      <c r="A5906" s="356" t="s">
        <v>12743</v>
      </c>
      <c r="B5906" s="356" t="s">
        <v>23920</v>
      </c>
      <c r="C5906" s="358" t="s">
        <v>13014</v>
      </c>
      <c r="D5906" s="358" t="s">
        <v>13015</v>
      </c>
      <c r="E5906" s="358" t="s">
        <v>23921</v>
      </c>
      <c r="G5906" s="358" t="s">
        <v>12886</v>
      </c>
      <c r="H5906" s="385">
        <v>9.8800000000000008</v>
      </c>
      <c r="I5906" s="358" t="s">
        <v>12893</v>
      </c>
      <c r="J5906" s="358" t="s">
        <v>12888</v>
      </c>
      <c r="K5906" s="358" t="s">
        <v>13558</v>
      </c>
      <c r="L5906" s="362">
        <v>42536</v>
      </c>
      <c r="N5906" s="362">
        <v>42536</v>
      </c>
      <c r="P5906" s="356" t="s">
        <v>14019</v>
      </c>
    </row>
    <row r="5907" spans="1:16" x14ac:dyDescent="0.2">
      <c r="A5907" s="356" t="s">
        <v>12744</v>
      </c>
      <c r="B5907" s="356" t="s">
        <v>23922</v>
      </c>
      <c r="C5907" s="358" t="s">
        <v>16369</v>
      </c>
      <c r="D5907" s="358" t="s">
        <v>12916</v>
      </c>
      <c r="E5907" s="358" t="s">
        <v>23923</v>
      </c>
      <c r="G5907" s="358" t="s">
        <v>12886</v>
      </c>
      <c r="H5907" s="385">
        <v>5.5650000000000004</v>
      </c>
      <c r="I5907" s="358" t="s">
        <v>12893</v>
      </c>
      <c r="J5907" s="358" t="s">
        <v>12888</v>
      </c>
      <c r="K5907" s="358" t="s">
        <v>13558</v>
      </c>
      <c r="L5907" s="362">
        <v>42523</v>
      </c>
      <c r="N5907" s="362">
        <v>42523</v>
      </c>
      <c r="P5907" s="356" t="s">
        <v>14019</v>
      </c>
    </row>
    <row r="5908" spans="1:16" x14ac:dyDescent="0.2">
      <c r="A5908" s="356" t="s">
        <v>12745</v>
      </c>
      <c r="B5908" s="356" t="s">
        <v>23924</v>
      </c>
      <c r="C5908" s="358" t="s">
        <v>13026</v>
      </c>
      <c r="D5908" s="358" t="s">
        <v>13027</v>
      </c>
      <c r="E5908" s="358" t="s">
        <v>23925</v>
      </c>
      <c r="G5908" s="358" t="s">
        <v>12886</v>
      </c>
      <c r="H5908" s="385">
        <v>4.4000000000000004</v>
      </c>
      <c r="I5908" s="358" t="s">
        <v>12893</v>
      </c>
      <c r="J5908" s="358" t="s">
        <v>12888</v>
      </c>
      <c r="K5908" s="358" t="s">
        <v>13558</v>
      </c>
      <c r="L5908" s="362">
        <v>42412</v>
      </c>
      <c r="N5908" s="362">
        <v>42412</v>
      </c>
      <c r="P5908" s="356" t="s">
        <v>14019</v>
      </c>
    </row>
    <row r="5909" spans="1:16" x14ac:dyDescent="0.2">
      <c r="A5909" s="356" t="s">
        <v>12746</v>
      </c>
      <c r="B5909" s="356" t="s">
        <v>23926</v>
      </c>
      <c r="C5909" s="358" t="s">
        <v>13120</v>
      </c>
      <c r="D5909" s="358" t="s">
        <v>12984</v>
      </c>
      <c r="E5909" s="358" t="s">
        <v>23907</v>
      </c>
      <c r="G5909" s="358" t="s">
        <v>12886</v>
      </c>
      <c r="H5909" s="385">
        <v>30</v>
      </c>
      <c r="I5909" s="358" t="s">
        <v>12893</v>
      </c>
      <c r="J5909" s="358" t="s">
        <v>12888</v>
      </c>
      <c r="K5909" s="358" t="s">
        <v>13558</v>
      </c>
      <c r="L5909" s="362">
        <v>39489</v>
      </c>
      <c r="N5909" s="362">
        <v>42418</v>
      </c>
      <c r="P5909" s="356" t="s">
        <v>13255</v>
      </c>
    </row>
    <row r="5910" spans="1:16" x14ac:dyDescent="0.2">
      <c r="A5910" s="356" t="s">
        <v>12747</v>
      </c>
      <c r="B5910" s="356" t="s">
        <v>23927</v>
      </c>
      <c r="C5910" s="358" t="s">
        <v>12905</v>
      </c>
      <c r="D5910" s="358" t="s">
        <v>12951</v>
      </c>
      <c r="E5910" s="358" t="s">
        <v>23928</v>
      </c>
      <c r="G5910" s="358" t="s">
        <v>12886</v>
      </c>
      <c r="H5910" s="385">
        <v>7.28</v>
      </c>
      <c r="I5910" s="358" t="s">
        <v>12893</v>
      </c>
      <c r="J5910" s="358" t="s">
        <v>12888</v>
      </c>
      <c r="K5910" s="358" t="s">
        <v>13558</v>
      </c>
      <c r="L5910" s="362">
        <v>42513</v>
      </c>
      <c r="N5910" s="362">
        <v>42513</v>
      </c>
      <c r="P5910" s="356" t="s">
        <v>14019</v>
      </c>
    </row>
    <row r="5911" spans="1:16" x14ac:dyDescent="0.2">
      <c r="A5911" s="356" t="s">
        <v>6851</v>
      </c>
      <c r="B5911" s="356" t="s">
        <v>23929</v>
      </c>
      <c r="C5911" s="358" t="s">
        <v>13154</v>
      </c>
      <c r="D5911" s="358" t="s">
        <v>12960</v>
      </c>
      <c r="E5911" s="358" t="s">
        <v>23930</v>
      </c>
      <c r="G5911" s="358" t="s">
        <v>12886</v>
      </c>
      <c r="H5911" s="385">
        <v>39.520000000000003</v>
      </c>
      <c r="I5911" s="358" t="s">
        <v>12887</v>
      </c>
      <c r="J5911" s="358" t="s">
        <v>12908</v>
      </c>
      <c r="K5911" s="358" t="s">
        <v>13558</v>
      </c>
      <c r="L5911" s="362">
        <v>42270</v>
      </c>
      <c r="N5911" s="362">
        <v>42270</v>
      </c>
      <c r="P5911" s="356" t="s">
        <v>13605</v>
      </c>
    </row>
    <row r="5912" spans="1:16" x14ac:dyDescent="0.2">
      <c r="A5912" s="356" t="s">
        <v>12748</v>
      </c>
      <c r="B5912" s="356" t="s">
        <v>23931</v>
      </c>
      <c r="C5912" s="358" t="s">
        <v>13578</v>
      </c>
      <c r="D5912" s="358" t="s">
        <v>12931</v>
      </c>
      <c r="E5912" s="358" t="s">
        <v>14145</v>
      </c>
      <c r="G5912" s="358" t="s">
        <v>12886</v>
      </c>
      <c r="H5912" s="385">
        <v>5.23</v>
      </c>
      <c r="I5912" s="358" t="s">
        <v>12893</v>
      </c>
      <c r="J5912" s="358" t="s">
        <v>12888</v>
      </c>
      <c r="K5912" s="358" t="s">
        <v>13558</v>
      </c>
      <c r="L5912" s="362">
        <v>42555</v>
      </c>
      <c r="N5912" s="362">
        <v>42555</v>
      </c>
      <c r="P5912" s="356" t="s">
        <v>14019</v>
      </c>
    </row>
    <row r="5913" spans="1:16" x14ac:dyDescent="0.2">
      <c r="A5913" s="356" t="s">
        <v>12749</v>
      </c>
      <c r="B5913" s="356" t="s">
        <v>23932</v>
      </c>
      <c r="C5913" s="358" t="s">
        <v>14438</v>
      </c>
      <c r="D5913" s="358" t="s">
        <v>12931</v>
      </c>
      <c r="E5913" s="358" t="s">
        <v>23933</v>
      </c>
      <c r="G5913" s="358" t="s">
        <v>12886</v>
      </c>
      <c r="H5913" s="385">
        <v>8.76</v>
      </c>
      <c r="I5913" s="358" t="s">
        <v>12893</v>
      </c>
      <c r="J5913" s="358" t="s">
        <v>12888</v>
      </c>
      <c r="K5913" s="358" t="s">
        <v>13558</v>
      </c>
      <c r="L5913" s="362">
        <v>42551</v>
      </c>
      <c r="N5913" s="362">
        <v>42551</v>
      </c>
      <c r="P5913" s="356" t="s">
        <v>14019</v>
      </c>
    </row>
    <row r="5914" spans="1:16" x14ac:dyDescent="0.2">
      <c r="A5914" s="356" t="s">
        <v>12750</v>
      </c>
      <c r="B5914" s="356" t="s">
        <v>23934</v>
      </c>
      <c r="C5914" s="358" t="s">
        <v>12983</v>
      </c>
      <c r="D5914" s="358" t="s">
        <v>12984</v>
      </c>
      <c r="E5914" s="358" t="s">
        <v>19212</v>
      </c>
      <c r="G5914" s="358" t="s">
        <v>12886</v>
      </c>
      <c r="H5914" s="385">
        <v>8.5500000000000007</v>
      </c>
      <c r="I5914" s="358" t="s">
        <v>12893</v>
      </c>
      <c r="J5914" s="358" t="s">
        <v>12888</v>
      </c>
      <c r="K5914" s="358" t="s">
        <v>13558</v>
      </c>
      <c r="L5914" s="362">
        <v>42545</v>
      </c>
      <c r="N5914" s="362">
        <v>42545</v>
      </c>
      <c r="P5914" s="356" t="s">
        <v>13605</v>
      </c>
    </row>
    <row r="5915" spans="1:16" x14ac:dyDescent="0.2">
      <c r="A5915" s="356" t="s">
        <v>12751</v>
      </c>
      <c r="B5915" s="356" t="s">
        <v>23935</v>
      </c>
      <c r="C5915" s="358" t="s">
        <v>13179</v>
      </c>
      <c r="D5915" s="358" t="s">
        <v>13180</v>
      </c>
      <c r="E5915" s="358" t="s">
        <v>23936</v>
      </c>
      <c r="G5915" s="358" t="s">
        <v>12886</v>
      </c>
      <c r="H5915" s="385">
        <v>5.46</v>
      </c>
      <c r="I5915" s="358" t="s">
        <v>12893</v>
      </c>
      <c r="J5915" s="358" t="s">
        <v>12888</v>
      </c>
      <c r="K5915" s="358" t="s">
        <v>13558</v>
      </c>
      <c r="L5915" s="362">
        <v>42531</v>
      </c>
      <c r="N5915" s="362">
        <v>42531</v>
      </c>
      <c r="P5915" s="356" t="s">
        <v>14019</v>
      </c>
    </row>
    <row r="5916" spans="1:16" x14ac:dyDescent="0.2">
      <c r="A5916" s="356" t="s">
        <v>12752</v>
      </c>
      <c r="B5916" s="356" t="s">
        <v>23937</v>
      </c>
      <c r="C5916" s="358" t="s">
        <v>13230</v>
      </c>
      <c r="D5916" s="358" t="s">
        <v>13231</v>
      </c>
      <c r="E5916" s="358" t="s">
        <v>23938</v>
      </c>
      <c r="G5916" s="358" t="s">
        <v>12886</v>
      </c>
      <c r="H5916" s="385">
        <v>4.59</v>
      </c>
      <c r="I5916" s="358" t="s">
        <v>12893</v>
      </c>
      <c r="J5916" s="358" t="s">
        <v>12888</v>
      </c>
      <c r="K5916" s="358" t="s">
        <v>13558</v>
      </c>
      <c r="L5916" s="362">
        <v>42517</v>
      </c>
      <c r="N5916" s="362">
        <v>42517</v>
      </c>
      <c r="P5916" s="356" t="s">
        <v>14019</v>
      </c>
    </row>
    <row r="5917" spans="1:16" x14ac:dyDescent="0.2">
      <c r="A5917" s="356" t="s">
        <v>12753</v>
      </c>
      <c r="B5917" s="356" t="s">
        <v>23939</v>
      </c>
      <c r="C5917" s="358" t="s">
        <v>13706</v>
      </c>
      <c r="D5917" s="358" t="s">
        <v>12895</v>
      </c>
      <c r="E5917" s="358" t="s">
        <v>23940</v>
      </c>
      <c r="G5917" s="358" t="s">
        <v>12886</v>
      </c>
      <c r="H5917" s="385">
        <v>6.8849999999999998</v>
      </c>
      <c r="I5917" s="358" t="s">
        <v>12893</v>
      </c>
      <c r="J5917" s="358" t="s">
        <v>12888</v>
      </c>
      <c r="K5917" s="358" t="s">
        <v>13558</v>
      </c>
      <c r="L5917" s="362">
        <v>42489</v>
      </c>
      <c r="N5917" s="362">
        <v>42489</v>
      </c>
      <c r="P5917" s="356" t="s">
        <v>14019</v>
      </c>
    </row>
    <row r="5918" spans="1:16" x14ac:dyDescent="0.2">
      <c r="A5918" s="356" t="s">
        <v>12754</v>
      </c>
      <c r="B5918" s="356" t="s">
        <v>23941</v>
      </c>
      <c r="C5918" s="358" t="s">
        <v>12930</v>
      </c>
      <c r="D5918" s="358" t="s">
        <v>12931</v>
      </c>
      <c r="E5918" s="358" t="s">
        <v>23942</v>
      </c>
      <c r="G5918" s="358" t="s">
        <v>12886</v>
      </c>
      <c r="H5918" s="385">
        <v>1.65</v>
      </c>
      <c r="I5918" s="358" t="s">
        <v>12893</v>
      </c>
      <c r="J5918" s="358" t="s">
        <v>12888</v>
      </c>
      <c r="K5918" s="358" t="s">
        <v>13558</v>
      </c>
      <c r="L5918" s="362">
        <v>42514</v>
      </c>
      <c r="N5918" s="362">
        <v>42514</v>
      </c>
      <c r="P5918" s="356" t="s">
        <v>14019</v>
      </c>
    </row>
    <row r="5919" spans="1:16" x14ac:dyDescent="0.2">
      <c r="A5919" s="356" t="s">
        <v>12755</v>
      </c>
      <c r="B5919" s="356" t="s">
        <v>23943</v>
      </c>
      <c r="C5919" s="358" t="s">
        <v>15665</v>
      </c>
      <c r="D5919" s="358" t="s">
        <v>12942</v>
      </c>
      <c r="E5919" s="358" t="s">
        <v>23944</v>
      </c>
      <c r="G5919" s="358" t="s">
        <v>12886</v>
      </c>
      <c r="H5919" s="385">
        <v>9.24</v>
      </c>
      <c r="I5919" s="358" t="s">
        <v>12893</v>
      </c>
      <c r="J5919" s="358" t="s">
        <v>12888</v>
      </c>
      <c r="K5919" s="358" t="s">
        <v>13558</v>
      </c>
      <c r="L5919" s="362">
        <v>42551</v>
      </c>
      <c r="N5919" s="362">
        <v>42551</v>
      </c>
      <c r="P5919" s="356" t="s">
        <v>14019</v>
      </c>
    </row>
    <row r="5920" spans="1:16" x14ac:dyDescent="0.2">
      <c r="A5920" s="356" t="s">
        <v>12756</v>
      </c>
      <c r="B5920" s="356" t="s">
        <v>23945</v>
      </c>
      <c r="C5920" s="358" t="s">
        <v>12905</v>
      </c>
      <c r="D5920" s="358" t="s">
        <v>12951</v>
      </c>
      <c r="E5920" s="358" t="s">
        <v>23946</v>
      </c>
      <c r="G5920" s="358" t="s">
        <v>12886</v>
      </c>
      <c r="H5920" s="385">
        <v>9.8800000000000008</v>
      </c>
      <c r="I5920" s="358" t="s">
        <v>12893</v>
      </c>
      <c r="J5920" s="358" t="s">
        <v>12888</v>
      </c>
      <c r="K5920" s="358" t="s">
        <v>13558</v>
      </c>
      <c r="L5920" s="362">
        <v>42265</v>
      </c>
      <c r="N5920" s="362">
        <v>42265</v>
      </c>
      <c r="P5920" s="356" t="s">
        <v>14019</v>
      </c>
    </row>
    <row r="5921" spans="1:16" x14ac:dyDescent="0.2">
      <c r="A5921" s="356" t="s">
        <v>12757</v>
      </c>
      <c r="B5921" s="356" t="s">
        <v>23947</v>
      </c>
      <c r="C5921" s="358" t="s">
        <v>12902</v>
      </c>
      <c r="D5921" s="358" t="s">
        <v>12903</v>
      </c>
      <c r="E5921" s="358" t="s">
        <v>23948</v>
      </c>
      <c r="G5921" s="358" t="s">
        <v>12886</v>
      </c>
      <c r="H5921" s="385">
        <v>5.78</v>
      </c>
      <c r="I5921" s="358" t="s">
        <v>12893</v>
      </c>
      <c r="J5921" s="358" t="s">
        <v>12888</v>
      </c>
      <c r="K5921" s="358" t="s">
        <v>13558</v>
      </c>
      <c r="L5921" s="362">
        <v>42556</v>
      </c>
      <c r="N5921" s="362">
        <v>42556</v>
      </c>
      <c r="P5921" s="356" t="s">
        <v>14019</v>
      </c>
    </row>
    <row r="5922" spans="1:16" x14ac:dyDescent="0.2">
      <c r="A5922" s="356" t="s">
        <v>12758</v>
      </c>
      <c r="B5922" s="356" t="s">
        <v>23949</v>
      </c>
      <c r="C5922" s="358" t="s">
        <v>12905</v>
      </c>
      <c r="D5922" s="358" t="s">
        <v>12951</v>
      </c>
      <c r="E5922" s="358" t="s">
        <v>23950</v>
      </c>
      <c r="G5922" s="358" t="s">
        <v>12886</v>
      </c>
      <c r="H5922" s="385">
        <v>5.72</v>
      </c>
      <c r="I5922" s="358" t="s">
        <v>12893</v>
      </c>
      <c r="J5922" s="358" t="s">
        <v>12888</v>
      </c>
      <c r="K5922" s="358" t="s">
        <v>13558</v>
      </c>
      <c r="L5922" s="362">
        <v>42400</v>
      </c>
      <c r="N5922" s="362">
        <v>42400</v>
      </c>
      <c r="P5922" s="356" t="s">
        <v>14019</v>
      </c>
    </row>
    <row r="5923" spans="1:16" x14ac:dyDescent="0.2">
      <c r="A5923" s="356" t="s">
        <v>12759</v>
      </c>
      <c r="B5923" s="356" t="s">
        <v>23951</v>
      </c>
      <c r="C5923" s="358" t="s">
        <v>12996</v>
      </c>
      <c r="D5923" s="358" t="s">
        <v>12997</v>
      </c>
      <c r="E5923" s="358" t="s">
        <v>23952</v>
      </c>
      <c r="G5923" s="358" t="s">
        <v>12886</v>
      </c>
      <c r="H5923" s="385">
        <v>6.72</v>
      </c>
      <c r="I5923" s="358" t="s">
        <v>12893</v>
      </c>
      <c r="J5923" s="358" t="s">
        <v>12888</v>
      </c>
      <c r="K5923" s="358" t="s">
        <v>13558</v>
      </c>
      <c r="L5923" s="362">
        <v>42528</v>
      </c>
      <c r="N5923" s="362">
        <v>42528</v>
      </c>
      <c r="P5923" s="356" t="s">
        <v>14019</v>
      </c>
    </row>
    <row r="5924" spans="1:16" x14ac:dyDescent="0.2">
      <c r="A5924" s="356" t="s">
        <v>12760</v>
      </c>
      <c r="B5924" s="356" t="s">
        <v>23953</v>
      </c>
      <c r="C5924" s="358" t="s">
        <v>13378</v>
      </c>
      <c r="D5924" s="358" t="s">
        <v>13379</v>
      </c>
      <c r="E5924" s="358" t="s">
        <v>23954</v>
      </c>
      <c r="G5924" s="358" t="s">
        <v>12886</v>
      </c>
      <c r="H5924" s="385">
        <v>9.1</v>
      </c>
      <c r="I5924" s="358" t="s">
        <v>12893</v>
      </c>
      <c r="J5924" s="358" t="s">
        <v>12888</v>
      </c>
      <c r="K5924" s="358" t="s">
        <v>13558</v>
      </c>
      <c r="L5924" s="362">
        <v>42551</v>
      </c>
      <c r="N5924" s="362">
        <v>42551</v>
      </c>
      <c r="P5924" s="356" t="s">
        <v>14019</v>
      </c>
    </row>
    <row r="5925" spans="1:16" x14ac:dyDescent="0.2">
      <c r="A5925" s="356" t="s">
        <v>12761</v>
      </c>
      <c r="B5925" s="356" t="s">
        <v>23955</v>
      </c>
      <c r="C5925" s="358" t="s">
        <v>23956</v>
      </c>
      <c r="D5925" s="358" t="s">
        <v>13140</v>
      </c>
      <c r="E5925" s="358" t="s">
        <v>23957</v>
      </c>
      <c r="G5925" s="358" t="s">
        <v>12886</v>
      </c>
      <c r="H5925" s="385">
        <v>9.07</v>
      </c>
      <c r="I5925" s="358" t="s">
        <v>12893</v>
      </c>
      <c r="J5925" s="358" t="s">
        <v>12888</v>
      </c>
      <c r="K5925" s="358" t="s">
        <v>13558</v>
      </c>
      <c r="L5925" s="362">
        <v>42535</v>
      </c>
      <c r="N5925" s="362">
        <v>42535</v>
      </c>
      <c r="P5925" s="356" t="s">
        <v>13605</v>
      </c>
    </row>
    <row r="5926" spans="1:16" x14ac:dyDescent="0.2">
      <c r="A5926" s="356" t="s">
        <v>12762</v>
      </c>
      <c r="B5926" s="356" t="s">
        <v>23958</v>
      </c>
      <c r="C5926" s="358" t="s">
        <v>13139</v>
      </c>
      <c r="D5926" s="358" t="s">
        <v>13140</v>
      </c>
      <c r="E5926" s="358" t="s">
        <v>14164</v>
      </c>
      <c r="G5926" s="358" t="s">
        <v>12886</v>
      </c>
      <c r="H5926" s="385">
        <v>5.94</v>
      </c>
      <c r="I5926" s="358" t="s">
        <v>12893</v>
      </c>
      <c r="J5926" s="358" t="s">
        <v>12888</v>
      </c>
      <c r="K5926" s="358" t="s">
        <v>13558</v>
      </c>
      <c r="L5926" s="362">
        <v>42527</v>
      </c>
      <c r="N5926" s="362">
        <v>42527</v>
      </c>
      <c r="P5926" s="356" t="s">
        <v>14019</v>
      </c>
    </row>
    <row r="5927" spans="1:16" x14ac:dyDescent="0.2">
      <c r="A5927" s="356" t="s">
        <v>6853</v>
      </c>
      <c r="B5927" s="356" t="s">
        <v>23959</v>
      </c>
      <c r="C5927" s="358" t="s">
        <v>13645</v>
      </c>
      <c r="D5927" s="358" t="s">
        <v>13646</v>
      </c>
      <c r="E5927" s="358" t="s">
        <v>23960</v>
      </c>
      <c r="G5927" s="358" t="s">
        <v>12886</v>
      </c>
      <c r="H5927" s="385">
        <v>39</v>
      </c>
      <c r="I5927" s="358" t="s">
        <v>12893</v>
      </c>
      <c r="J5927" s="358" t="s">
        <v>12888</v>
      </c>
      <c r="K5927" s="358" t="s">
        <v>13558</v>
      </c>
      <c r="L5927" s="362">
        <v>42531</v>
      </c>
      <c r="N5927" s="362">
        <v>42531</v>
      </c>
      <c r="P5927" s="356" t="s">
        <v>13605</v>
      </c>
    </row>
    <row r="5928" spans="1:16" x14ac:dyDescent="0.2">
      <c r="A5928" s="356" t="s">
        <v>12763</v>
      </c>
      <c r="B5928" s="356" t="s">
        <v>23961</v>
      </c>
      <c r="C5928" s="358" t="s">
        <v>12905</v>
      </c>
      <c r="D5928" s="358" t="s">
        <v>12951</v>
      </c>
      <c r="E5928" s="358" t="s">
        <v>23962</v>
      </c>
      <c r="G5928" s="358" t="s">
        <v>12886</v>
      </c>
      <c r="H5928" s="385">
        <v>9.1999999999999993</v>
      </c>
      <c r="I5928" s="358" t="s">
        <v>12893</v>
      </c>
      <c r="J5928" s="358" t="s">
        <v>12888</v>
      </c>
      <c r="K5928" s="358" t="s">
        <v>13558</v>
      </c>
      <c r="L5928" s="362">
        <v>42527</v>
      </c>
      <c r="N5928" s="362">
        <v>42527</v>
      </c>
      <c r="P5928" s="356" t="s">
        <v>14019</v>
      </c>
    </row>
    <row r="5929" spans="1:16" x14ac:dyDescent="0.2">
      <c r="A5929" s="356" t="s">
        <v>12764</v>
      </c>
      <c r="B5929" s="356" t="s">
        <v>23963</v>
      </c>
      <c r="C5929" s="358" t="s">
        <v>13590</v>
      </c>
      <c r="D5929" s="358" t="s">
        <v>12916</v>
      </c>
      <c r="E5929" s="358" t="s">
        <v>23964</v>
      </c>
      <c r="G5929" s="358" t="s">
        <v>12886</v>
      </c>
      <c r="H5929" s="385">
        <v>6.24</v>
      </c>
      <c r="I5929" s="358" t="s">
        <v>12893</v>
      </c>
      <c r="J5929" s="358" t="s">
        <v>12888</v>
      </c>
      <c r="K5929" s="358" t="s">
        <v>13558</v>
      </c>
      <c r="L5929" s="362">
        <v>42542</v>
      </c>
      <c r="N5929" s="362">
        <v>42542</v>
      </c>
      <c r="P5929" s="356" t="s">
        <v>14019</v>
      </c>
    </row>
    <row r="5930" spans="1:16" x14ac:dyDescent="0.2">
      <c r="A5930" s="356" t="s">
        <v>12765</v>
      </c>
      <c r="B5930" s="356" t="s">
        <v>23965</v>
      </c>
      <c r="C5930" s="358" t="s">
        <v>12905</v>
      </c>
      <c r="D5930" s="358" t="s">
        <v>13152</v>
      </c>
      <c r="E5930" s="358" t="s">
        <v>23966</v>
      </c>
      <c r="G5930" s="358" t="s">
        <v>12886</v>
      </c>
      <c r="H5930" s="385">
        <v>9.8800000000000008</v>
      </c>
      <c r="I5930" s="358" t="s">
        <v>12893</v>
      </c>
      <c r="J5930" s="358" t="s">
        <v>12888</v>
      </c>
      <c r="K5930" s="358" t="s">
        <v>13558</v>
      </c>
      <c r="L5930" s="362">
        <v>42541</v>
      </c>
      <c r="N5930" s="362">
        <v>42541</v>
      </c>
      <c r="P5930" s="356" t="s">
        <v>14019</v>
      </c>
    </row>
    <row r="5931" spans="1:16" x14ac:dyDescent="0.2">
      <c r="A5931" s="356" t="s">
        <v>12766</v>
      </c>
      <c r="B5931" s="356" t="s">
        <v>23967</v>
      </c>
      <c r="C5931" s="358" t="s">
        <v>13139</v>
      </c>
      <c r="D5931" s="358" t="s">
        <v>13140</v>
      </c>
      <c r="E5931" s="358" t="s">
        <v>23968</v>
      </c>
      <c r="G5931" s="358" t="s">
        <v>12886</v>
      </c>
      <c r="H5931" s="385">
        <v>9.7200000000000006</v>
      </c>
      <c r="I5931" s="358" t="s">
        <v>12893</v>
      </c>
      <c r="J5931" s="358" t="s">
        <v>12888</v>
      </c>
      <c r="K5931" s="358" t="s">
        <v>13558</v>
      </c>
      <c r="L5931" s="362">
        <v>42529</v>
      </c>
      <c r="N5931" s="362">
        <v>42529</v>
      </c>
      <c r="P5931" s="356" t="s">
        <v>14019</v>
      </c>
    </row>
    <row r="5932" spans="1:16" x14ac:dyDescent="0.2">
      <c r="A5932" s="356" t="s">
        <v>12767</v>
      </c>
      <c r="B5932" s="356" t="s">
        <v>23969</v>
      </c>
      <c r="C5932" s="358" t="s">
        <v>12905</v>
      </c>
      <c r="D5932" s="358" t="s">
        <v>12951</v>
      </c>
      <c r="E5932" s="358" t="s">
        <v>23970</v>
      </c>
      <c r="G5932" s="358" t="s">
        <v>12886</v>
      </c>
      <c r="H5932" s="385">
        <v>7.15</v>
      </c>
      <c r="I5932" s="358" t="s">
        <v>12893</v>
      </c>
      <c r="J5932" s="358" t="s">
        <v>12888</v>
      </c>
      <c r="K5932" s="358" t="s">
        <v>13558</v>
      </c>
      <c r="L5932" s="362">
        <v>42542</v>
      </c>
      <c r="N5932" s="362">
        <v>42542</v>
      </c>
      <c r="P5932" s="356" t="s">
        <v>14019</v>
      </c>
    </row>
    <row r="5933" spans="1:16" x14ac:dyDescent="0.2">
      <c r="A5933" s="356" t="s">
        <v>12768</v>
      </c>
      <c r="B5933" s="356" t="s">
        <v>23971</v>
      </c>
      <c r="C5933" s="358" t="s">
        <v>12905</v>
      </c>
      <c r="D5933" s="358" t="s">
        <v>12951</v>
      </c>
      <c r="E5933" s="358" t="s">
        <v>23972</v>
      </c>
      <c r="G5933" s="358" t="s">
        <v>12886</v>
      </c>
      <c r="H5933" s="385">
        <v>7.8</v>
      </c>
      <c r="I5933" s="358" t="s">
        <v>12893</v>
      </c>
      <c r="J5933" s="358" t="s">
        <v>12888</v>
      </c>
      <c r="K5933" s="358" t="s">
        <v>13558</v>
      </c>
      <c r="L5933" s="362">
        <v>42453</v>
      </c>
      <c r="N5933" s="362">
        <v>42453</v>
      </c>
      <c r="P5933" s="356" t="s">
        <v>14019</v>
      </c>
    </row>
    <row r="5934" spans="1:16" x14ac:dyDescent="0.2">
      <c r="A5934" s="356" t="s">
        <v>12769</v>
      </c>
      <c r="B5934" s="356" t="s">
        <v>23973</v>
      </c>
      <c r="C5934" s="358" t="s">
        <v>12933</v>
      </c>
      <c r="D5934" s="358" t="s">
        <v>12934</v>
      </c>
      <c r="E5934" s="358" t="s">
        <v>23974</v>
      </c>
      <c r="G5934" s="358" t="s">
        <v>12886</v>
      </c>
      <c r="H5934" s="385">
        <v>29.98</v>
      </c>
      <c r="I5934" s="358" t="s">
        <v>12887</v>
      </c>
      <c r="J5934" s="358" t="s">
        <v>12888</v>
      </c>
      <c r="K5934" s="358" t="s">
        <v>13558</v>
      </c>
      <c r="L5934" s="362">
        <v>42481</v>
      </c>
      <c r="N5934" s="362">
        <v>42481</v>
      </c>
      <c r="P5934" s="356" t="s">
        <v>14019</v>
      </c>
    </row>
    <row r="5935" spans="1:16" x14ac:dyDescent="0.2">
      <c r="A5935" s="356" t="s">
        <v>6876</v>
      </c>
      <c r="B5935" s="356" t="s">
        <v>23975</v>
      </c>
      <c r="C5935" s="358" t="s">
        <v>12883</v>
      </c>
      <c r="D5935" s="358" t="s">
        <v>12884</v>
      </c>
      <c r="E5935" s="358" t="s">
        <v>23976</v>
      </c>
      <c r="G5935" s="358" t="s">
        <v>12886</v>
      </c>
      <c r="H5935" s="385">
        <v>29</v>
      </c>
      <c r="I5935" s="358" t="s">
        <v>12893</v>
      </c>
      <c r="J5935" s="358" t="s">
        <v>12888</v>
      </c>
      <c r="K5935" s="358" t="s">
        <v>13558</v>
      </c>
      <c r="L5935" s="362">
        <v>42570</v>
      </c>
      <c r="N5935" s="362">
        <v>42570</v>
      </c>
      <c r="P5935" s="356" t="s">
        <v>14019</v>
      </c>
    </row>
    <row r="5936" spans="1:16" x14ac:dyDescent="0.2">
      <c r="A5936" s="356" t="s">
        <v>6868</v>
      </c>
      <c r="B5936" s="356" t="s">
        <v>23977</v>
      </c>
      <c r="C5936" s="358" t="s">
        <v>13758</v>
      </c>
      <c r="D5936" s="358" t="s">
        <v>13759</v>
      </c>
      <c r="E5936" s="358" t="s">
        <v>23978</v>
      </c>
      <c r="G5936" s="358" t="s">
        <v>12886</v>
      </c>
      <c r="H5936" s="385">
        <v>23</v>
      </c>
      <c r="I5936" s="358" t="s">
        <v>12893</v>
      </c>
      <c r="J5936" s="358" t="s">
        <v>12888</v>
      </c>
      <c r="K5936" s="358" t="s">
        <v>13558</v>
      </c>
      <c r="L5936" s="362">
        <v>42331</v>
      </c>
      <c r="N5936" s="362">
        <v>42331</v>
      </c>
      <c r="P5936" s="356" t="s">
        <v>14019</v>
      </c>
    </row>
    <row r="5937" spans="1:16" x14ac:dyDescent="0.2">
      <c r="A5937" s="356" t="s">
        <v>12770</v>
      </c>
      <c r="B5937" s="356" t="s">
        <v>23979</v>
      </c>
      <c r="C5937" s="358" t="s">
        <v>12980</v>
      </c>
      <c r="D5937" s="358" t="s">
        <v>12981</v>
      </c>
      <c r="E5937" s="358" t="s">
        <v>23980</v>
      </c>
      <c r="G5937" s="358" t="s">
        <v>12886</v>
      </c>
      <c r="H5937" s="385">
        <v>6</v>
      </c>
      <c r="I5937" s="358" t="s">
        <v>12893</v>
      </c>
      <c r="J5937" s="358" t="s">
        <v>12888</v>
      </c>
      <c r="K5937" s="358" t="s">
        <v>13558</v>
      </c>
      <c r="L5937" s="362">
        <v>42480</v>
      </c>
      <c r="N5937" s="362">
        <v>42480</v>
      </c>
      <c r="P5937" s="356" t="s">
        <v>13605</v>
      </c>
    </row>
    <row r="5938" spans="1:16" x14ac:dyDescent="0.2">
      <c r="A5938" s="356" t="s">
        <v>12771</v>
      </c>
      <c r="B5938" s="356" t="s">
        <v>23981</v>
      </c>
      <c r="C5938" s="358" t="s">
        <v>12890</v>
      </c>
      <c r="D5938" s="358" t="s">
        <v>12891</v>
      </c>
      <c r="E5938" s="358" t="s">
        <v>23982</v>
      </c>
      <c r="G5938" s="358" t="s">
        <v>12886</v>
      </c>
      <c r="H5938" s="385">
        <v>7.02</v>
      </c>
      <c r="I5938" s="358" t="s">
        <v>12893</v>
      </c>
      <c r="J5938" s="358" t="s">
        <v>12888</v>
      </c>
      <c r="K5938" s="358" t="s">
        <v>13558</v>
      </c>
      <c r="L5938" s="362">
        <v>42551</v>
      </c>
      <c r="N5938" s="362">
        <v>42551</v>
      </c>
      <c r="P5938" s="356" t="s">
        <v>14019</v>
      </c>
    </row>
    <row r="5939" spans="1:16" x14ac:dyDescent="0.2">
      <c r="A5939" s="356" t="s">
        <v>12772</v>
      </c>
      <c r="B5939" s="356" t="s">
        <v>23983</v>
      </c>
      <c r="C5939" s="358" t="s">
        <v>12905</v>
      </c>
      <c r="D5939" s="358" t="s">
        <v>12951</v>
      </c>
      <c r="E5939" s="358" t="s">
        <v>23984</v>
      </c>
      <c r="G5939" s="358" t="s">
        <v>12886</v>
      </c>
      <c r="H5939" s="385">
        <v>6.16</v>
      </c>
      <c r="I5939" s="358" t="s">
        <v>12893</v>
      </c>
      <c r="J5939" s="358" t="s">
        <v>12888</v>
      </c>
      <c r="K5939" s="358" t="s">
        <v>13558</v>
      </c>
      <c r="L5939" s="362">
        <v>42419</v>
      </c>
      <c r="N5939" s="362">
        <v>42419</v>
      </c>
      <c r="P5939" s="356" t="s">
        <v>14019</v>
      </c>
    </row>
    <row r="5940" spans="1:16" x14ac:dyDescent="0.2">
      <c r="A5940" s="356" t="s">
        <v>12773</v>
      </c>
      <c r="B5940" s="356" t="s">
        <v>23985</v>
      </c>
      <c r="C5940" s="358" t="s">
        <v>13599</v>
      </c>
      <c r="D5940" s="358" t="s">
        <v>12931</v>
      </c>
      <c r="E5940" s="358" t="s">
        <v>23986</v>
      </c>
      <c r="G5940" s="358" t="s">
        <v>12886</v>
      </c>
      <c r="H5940" s="385">
        <v>6.75</v>
      </c>
      <c r="I5940" s="358" t="s">
        <v>12893</v>
      </c>
      <c r="J5940" s="358" t="s">
        <v>12888</v>
      </c>
      <c r="K5940" s="358" t="s">
        <v>13558</v>
      </c>
      <c r="L5940" s="362">
        <v>42579</v>
      </c>
      <c r="N5940" s="362">
        <v>42579</v>
      </c>
      <c r="P5940" s="356" t="s">
        <v>14019</v>
      </c>
    </row>
    <row r="5941" spans="1:16" x14ac:dyDescent="0.2">
      <c r="A5941" s="356" t="s">
        <v>12774</v>
      </c>
      <c r="B5941" s="356" t="s">
        <v>23987</v>
      </c>
      <c r="C5941" s="358" t="s">
        <v>13374</v>
      </c>
      <c r="D5941" s="358" t="s">
        <v>12916</v>
      </c>
      <c r="E5941" s="358" t="s">
        <v>23988</v>
      </c>
      <c r="G5941" s="358" t="s">
        <v>12886</v>
      </c>
      <c r="H5941" s="385">
        <v>6.72</v>
      </c>
      <c r="I5941" s="358" t="s">
        <v>12893</v>
      </c>
      <c r="J5941" s="358" t="s">
        <v>12888</v>
      </c>
      <c r="K5941" s="358" t="s">
        <v>13558</v>
      </c>
      <c r="L5941" s="362">
        <v>42550</v>
      </c>
      <c r="N5941" s="362">
        <v>42550</v>
      </c>
      <c r="P5941" s="356" t="s">
        <v>14019</v>
      </c>
    </row>
    <row r="5942" spans="1:16" x14ac:dyDescent="0.2">
      <c r="A5942" s="356" t="s">
        <v>6874</v>
      </c>
      <c r="B5942" s="356" t="s">
        <v>23989</v>
      </c>
      <c r="C5942" s="358" t="s">
        <v>14438</v>
      </c>
      <c r="D5942" s="358" t="s">
        <v>12931</v>
      </c>
      <c r="E5942" s="358" t="s">
        <v>23990</v>
      </c>
      <c r="G5942" s="358" t="s">
        <v>12886</v>
      </c>
      <c r="H5942" s="385">
        <v>21.73</v>
      </c>
      <c r="I5942" s="358" t="s">
        <v>12893</v>
      </c>
      <c r="J5942" s="358" t="s">
        <v>12888</v>
      </c>
      <c r="K5942" s="358" t="s">
        <v>13558</v>
      </c>
      <c r="L5942" s="362">
        <v>42586</v>
      </c>
      <c r="N5942" s="362">
        <v>42586</v>
      </c>
      <c r="P5942" s="356" t="s">
        <v>14019</v>
      </c>
    </row>
    <row r="5943" spans="1:16" x14ac:dyDescent="0.2">
      <c r="A5943" s="356" t="s">
        <v>12775</v>
      </c>
      <c r="B5943" s="356" t="s">
        <v>23991</v>
      </c>
      <c r="C5943" s="358" t="s">
        <v>12905</v>
      </c>
      <c r="D5943" s="358" t="s">
        <v>12951</v>
      </c>
      <c r="E5943" s="358" t="s">
        <v>23992</v>
      </c>
      <c r="G5943" s="358" t="s">
        <v>12886</v>
      </c>
      <c r="H5943" s="385">
        <v>8.06</v>
      </c>
      <c r="I5943" s="358" t="s">
        <v>12893</v>
      </c>
      <c r="J5943" s="358" t="s">
        <v>12888</v>
      </c>
      <c r="K5943" s="358" t="s">
        <v>13558</v>
      </c>
      <c r="L5943" s="362">
        <v>42572</v>
      </c>
      <c r="N5943" s="362">
        <v>42572</v>
      </c>
      <c r="P5943" s="356" t="s">
        <v>14019</v>
      </c>
    </row>
    <row r="5944" spans="1:16" x14ac:dyDescent="0.2">
      <c r="A5944" s="356" t="s">
        <v>12776</v>
      </c>
      <c r="B5944" s="356" t="s">
        <v>23993</v>
      </c>
      <c r="C5944" s="358" t="s">
        <v>13268</v>
      </c>
      <c r="D5944" s="358" t="s">
        <v>12910</v>
      </c>
      <c r="E5944" s="358" t="s">
        <v>23994</v>
      </c>
      <c r="G5944" s="358" t="s">
        <v>12886</v>
      </c>
      <c r="H5944" s="385">
        <v>9.5399999999999991</v>
      </c>
      <c r="I5944" s="358" t="s">
        <v>12893</v>
      </c>
      <c r="J5944" s="358" t="s">
        <v>12888</v>
      </c>
      <c r="K5944" s="358" t="s">
        <v>13558</v>
      </c>
      <c r="L5944" s="362">
        <v>42570</v>
      </c>
      <c r="N5944" s="362">
        <v>42570</v>
      </c>
      <c r="P5944" s="356" t="s">
        <v>14019</v>
      </c>
    </row>
    <row r="5945" spans="1:16" x14ac:dyDescent="0.2">
      <c r="A5945" s="356" t="s">
        <v>12777</v>
      </c>
      <c r="B5945" s="356" t="s">
        <v>23995</v>
      </c>
      <c r="C5945" s="358" t="s">
        <v>12983</v>
      </c>
      <c r="D5945" s="358" t="s">
        <v>12984</v>
      </c>
      <c r="E5945" s="358" t="s">
        <v>23996</v>
      </c>
      <c r="G5945" s="358" t="s">
        <v>12886</v>
      </c>
      <c r="H5945" s="385">
        <v>6.8849999999999998</v>
      </c>
      <c r="I5945" s="358" t="s">
        <v>12893</v>
      </c>
      <c r="J5945" s="358" t="s">
        <v>12888</v>
      </c>
      <c r="K5945" s="358" t="s">
        <v>13558</v>
      </c>
      <c r="L5945" s="362">
        <v>42584</v>
      </c>
      <c r="N5945" s="362">
        <v>42584</v>
      </c>
      <c r="P5945" s="356" t="s">
        <v>14019</v>
      </c>
    </row>
    <row r="5946" spans="1:16" x14ac:dyDescent="0.2">
      <c r="A5946" s="356" t="s">
        <v>12778</v>
      </c>
      <c r="B5946" s="356" t="s">
        <v>23997</v>
      </c>
      <c r="C5946" s="358" t="s">
        <v>13014</v>
      </c>
      <c r="D5946" s="358" t="s">
        <v>13015</v>
      </c>
      <c r="E5946" s="358" t="s">
        <v>23998</v>
      </c>
      <c r="G5946" s="358" t="s">
        <v>12886</v>
      </c>
      <c r="H5946" s="385">
        <v>3.06</v>
      </c>
      <c r="I5946" s="358" t="s">
        <v>12893</v>
      </c>
      <c r="J5946" s="358" t="s">
        <v>12888</v>
      </c>
      <c r="K5946" s="358" t="s">
        <v>13558</v>
      </c>
      <c r="L5946" s="362">
        <v>42563</v>
      </c>
      <c r="N5946" s="362">
        <v>42563</v>
      </c>
      <c r="P5946" s="356" t="s">
        <v>14019</v>
      </c>
    </row>
    <row r="5947" spans="1:16" x14ac:dyDescent="0.2">
      <c r="A5947" s="356" t="s">
        <v>12779</v>
      </c>
      <c r="B5947" s="356" t="s">
        <v>23999</v>
      </c>
      <c r="C5947" s="358" t="s">
        <v>12905</v>
      </c>
      <c r="D5947" s="358" t="s">
        <v>12987</v>
      </c>
      <c r="E5947" s="358" t="s">
        <v>24000</v>
      </c>
      <c r="G5947" s="358" t="s">
        <v>12886</v>
      </c>
      <c r="H5947" s="385">
        <v>9.8800000000000008</v>
      </c>
      <c r="I5947" s="358" t="s">
        <v>12893</v>
      </c>
      <c r="J5947" s="358" t="s">
        <v>12888</v>
      </c>
      <c r="K5947" s="358" t="s">
        <v>13558</v>
      </c>
      <c r="L5947" s="362">
        <v>42578</v>
      </c>
      <c r="N5947" s="362">
        <v>42578</v>
      </c>
      <c r="P5947" s="356" t="s">
        <v>14019</v>
      </c>
    </row>
    <row r="5948" spans="1:16" x14ac:dyDescent="0.2">
      <c r="A5948" s="356" t="s">
        <v>6879</v>
      </c>
      <c r="B5948" s="356" t="s">
        <v>24001</v>
      </c>
      <c r="C5948" s="358" t="s">
        <v>13585</v>
      </c>
      <c r="D5948" s="358" t="s">
        <v>12910</v>
      </c>
      <c r="E5948" s="358" t="s">
        <v>24002</v>
      </c>
      <c r="G5948" s="358" t="s">
        <v>12886</v>
      </c>
      <c r="H5948" s="385">
        <v>11.52</v>
      </c>
      <c r="I5948" s="358" t="s">
        <v>12893</v>
      </c>
      <c r="J5948" s="358" t="s">
        <v>12888</v>
      </c>
      <c r="K5948" s="358" t="s">
        <v>13558</v>
      </c>
      <c r="L5948" s="362">
        <v>42566</v>
      </c>
      <c r="N5948" s="362">
        <v>42566</v>
      </c>
      <c r="P5948" s="356" t="s">
        <v>14019</v>
      </c>
    </row>
    <row r="5949" spans="1:16" x14ac:dyDescent="0.2">
      <c r="A5949" s="356" t="s">
        <v>12780</v>
      </c>
      <c r="B5949" s="356" t="s">
        <v>24003</v>
      </c>
      <c r="C5949" s="358" t="s">
        <v>13595</v>
      </c>
      <c r="D5949" s="358" t="s">
        <v>13596</v>
      </c>
      <c r="E5949" s="358" t="s">
        <v>24004</v>
      </c>
      <c r="G5949" s="358" t="s">
        <v>12886</v>
      </c>
      <c r="H5949" s="385">
        <v>5.7</v>
      </c>
      <c r="I5949" s="358" t="s">
        <v>12893</v>
      </c>
      <c r="J5949" s="358" t="s">
        <v>12888</v>
      </c>
      <c r="K5949" s="358" t="s">
        <v>13558</v>
      </c>
      <c r="L5949" s="362">
        <v>42551</v>
      </c>
      <c r="N5949" s="362">
        <v>42551</v>
      </c>
      <c r="P5949" s="356" t="s">
        <v>14019</v>
      </c>
    </row>
    <row r="5950" spans="1:16" x14ac:dyDescent="0.2">
      <c r="A5950" s="356" t="s">
        <v>12781</v>
      </c>
      <c r="B5950" s="356" t="s">
        <v>24005</v>
      </c>
      <c r="C5950" s="358" t="s">
        <v>14467</v>
      </c>
      <c r="D5950" s="358" t="s">
        <v>12984</v>
      </c>
      <c r="E5950" s="358" t="s">
        <v>21962</v>
      </c>
      <c r="G5950" s="358" t="s">
        <v>12886</v>
      </c>
      <c r="H5950" s="385">
        <v>4.2</v>
      </c>
      <c r="I5950" s="358" t="s">
        <v>12893</v>
      </c>
      <c r="J5950" s="358" t="s">
        <v>12888</v>
      </c>
      <c r="K5950" s="358" t="s">
        <v>13558</v>
      </c>
      <c r="L5950" s="362">
        <v>42585</v>
      </c>
      <c r="N5950" s="362">
        <v>42585</v>
      </c>
      <c r="P5950" s="356" t="s">
        <v>14019</v>
      </c>
    </row>
    <row r="5951" spans="1:16" x14ac:dyDescent="0.2">
      <c r="A5951" s="356" t="s">
        <v>12782</v>
      </c>
      <c r="B5951" s="356" t="s">
        <v>24006</v>
      </c>
      <c r="C5951" s="358" t="s">
        <v>12905</v>
      </c>
      <c r="D5951" s="358" t="s">
        <v>12951</v>
      </c>
      <c r="E5951" s="358" t="s">
        <v>24007</v>
      </c>
      <c r="G5951" s="358" t="s">
        <v>12886</v>
      </c>
      <c r="H5951" s="385">
        <v>9.8800000000000008</v>
      </c>
      <c r="I5951" s="358" t="s">
        <v>12893</v>
      </c>
      <c r="J5951" s="358" t="s">
        <v>12888</v>
      </c>
      <c r="K5951" s="358" t="s">
        <v>13558</v>
      </c>
      <c r="L5951" s="362">
        <v>42446</v>
      </c>
      <c r="N5951" s="362">
        <v>42446</v>
      </c>
      <c r="P5951" s="356" t="s">
        <v>14019</v>
      </c>
    </row>
    <row r="5952" spans="1:16" x14ac:dyDescent="0.2">
      <c r="A5952" s="356" t="s">
        <v>12783</v>
      </c>
      <c r="B5952" s="356" t="s">
        <v>24008</v>
      </c>
      <c r="C5952" s="358" t="s">
        <v>14157</v>
      </c>
      <c r="D5952" s="358" t="s">
        <v>12931</v>
      </c>
      <c r="E5952" s="358" t="s">
        <v>24009</v>
      </c>
      <c r="G5952" s="358" t="s">
        <v>12886</v>
      </c>
      <c r="H5952" s="385">
        <v>9.36</v>
      </c>
      <c r="I5952" s="358" t="s">
        <v>12893</v>
      </c>
      <c r="J5952" s="358" t="s">
        <v>12888</v>
      </c>
      <c r="K5952" s="358" t="s">
        <v>13558</v>
      </c>
      <c r="L5952" s="362">
        <v>42550</v>
      </c>
      <c r="N5952" s="362">
        <v>42550</v>
      </c>
      <c r="P5952" s="356" t="s">
        <v>14019</v>
      </c>
    </row>
    <row r="5953" spans="1:16" x14ac:dyDescent="0.2">
      <c r="A5953" s="356" t="s">
        <v>12784</v>
      </c>
      <c r="B5953" s="356" t="s">
        <v>24010</v>
      </c>
      <c r="C5953" s="358" t="s">
        <v>13095</v>
      </c>
      <c r="D5953" s="358" t="s">
        <v>12976</v>
      </c>
      <c r="E5953" s="358" t="s">
        <v>24011</v>
      </c>
      <c r="G5953" s="358" t="s">
        <v>12886</v>
      </c>
      <c r="H5953" s="385">
        <v>6.84</v>
      </c>
      <c r="I5953" s="358" t="s">
        <v>12893</v>
      </c>
      <c r="J5953" s="358" t="s">
        <v>12888</v>
      </c>
      <c r="K5953" s="358" t="s">
        <v>13558</v>
      </c>
      <c r="L5953" s="362">
        <v>42541</v>
      </c>
      <c r="N5953" s="362">
        <v>42541</v>
      </c>
      <c r="P5953" s="356" t="s">
        <v>14019</v>
      </c>
    </row>
    <row r="5954" spans="1:16" x14ac:dyDescent="0.2">
      <c r="A5954" s="356" t="s">
        <v>12785</v>
      </c>
      <c r="B5954" s="356" t="s">
        <v>24012</v>
      </c>
      <c r="C5954" s="358" t="s">
        <v>13044</v>
      </c>
      <c r="D5954" s="358" t="s">
        <v>13045</v>
      </c>
      <c r="E5954" s="358" t="s">
        <v>24013</v>
      </c>
      <c r="G5954" s="358" t="s">
        <v>12886</v>
      </c>
      <c r="H5954" s="385">
        <v>8.6999999999999993</v>
      </c>
      <c r="I5954" s="358" t="s">
        <v>12893</v>
      </c>
      <c r="J5954" s="358" t="s">
        <v>12888</v>
      </c>
      <c r="K5954" s="358" t="s">
        <v>13558</v>
      </c>
      <c r="L5954" s="362">
        <v>42545</v>
      </c>
      <c r="N5954" s="362">
        <v>42545</v>
      </c>
      <c r="P5954" s="356" t="s">
        <v>14019</v>
      </c>
    </row>
    <row r="5955" spans="1:16" x14ac:dyDescent="0.2">
      <c r="A5955" s="356" t="s">
        <v>12786</v>
      </c>
      <c r="B5955" s="356" t="s">
        <v>24014</v>
      </c>
      <c r="C5955" s="358" t="s">
        <v>13005</v>
      </c>
      <c r="D5955" s="358" t="s">
        <v>12931</v>
      </c>
      <c r="E5955" s="358" t="s">
        <v>24015</v>
      </c>
      <c r="G5955" s="358" t="s">
        <v>12886</v>
      </c>
      <c r="H5955" s="385">
        <v>6.84</v>
      </c>
      <c r="I5955" s="358" t="s">
        <v>12893</v>
      </c>
      <c r="J5955" s="358" t="s">
        <v>12888</v>
      </c>
      <c r="K5955" s="358" t="s">
        <v>13558</v>
      </c>
      <c r="L5955" s="362">
        <v>42591</v>
      </c>
      <c r="N5955" s="362">
        <v>42591</v>
      </c>
      <c r="P5955" s="356" t="s">
        <v>14019</v>
      </c>
    </row>
    <row r="5956" spans="1:16" x14ac:dyDescent="0.2">
      <c r="A5956" s="356" t="s">
        <v>12787</v>
      </c>
      <c r="B5956" s="356" t="s">
        <v>24016</v>
      </c>
      <c r="C5956" s="358" t="s">
        <v>13374</v>
      </c>
      <c r="D5956" s="358" t="s">
        <v>12916</v>
      </c>
      <c r="E5956" s="358" t="s">
        <v>24017</v>
      </c>
      <c r="G5956" s="358" t="s">
        <v>12886</v>
      </c>
      <c r="H5956" s="385">
        <v>3.42</v>
      </c>
      <c r="I5956" s="358" t="s">
        <v>12893</v>
      </c>
      <c r="J5956" s="358" t="s">
        <v>12888</v>
      </c>
      <c r="K5956" s="358" t="s">
        <v>13558</v>
      </c>
      <c r="L5956" s="362">
        <v>42489</v>
      </c>
      <c r="N5956" s="362">
        <v>42489</v>
      </c>
      <c r="P5956" s="356" t="s">
        <v>14019</v>
      </c>
    </row>
    <row r="5957" spans="1:16" x14ac:dyDescent="0.2">
      <c r="A5957" s="356" t="s">
        <v>12788</v>
      </c>
      <c r="B5957" s="356" t="s">
        <v>24018</v>
      </c>
      <c r="C5957" s="358" t="s">
        <v>12905</v>
      </c>
      <c r="D5957" s="358" t="s">
        <v>13075</v>
      </c>
      <c r="E5957" s="358" t="s">
        <v>24019</v>
      </c>
      <c r="G5957" s="358" t="s">
        <v>12886</v>
      </c>
      <c r="H5957" s="385">
        <v>3.57</v>
      </c>
      <c r="I5957" s="358" t="s">
        <v>12893</v>
      </c>
      <c r="J5957" s="358" t="s">
        <v>12888</v>
      </c>
      <c r="K5957" s="358" t="s">
        <v>13558</v>
      </c>
      <c r="L5957" s="362">
        <v>42578</v>
      </c>
      <c r="N5957" s="362">
        <v>42578</v>
      </c>
      <c r="P5957" s="356" t="s">
        <v>14019</v>
      </c>
    </row>
    <row r="5958" spans="1:16" x14ac:dyDescent="0.2">
      <c r="A5958" s="356" t="s">
        <v>12789</v>
      </c>
      <c r="B5958" s="356" t="s">
        <v>24020</v>
      </c>
      <c r="C5958" s="358" t="s">
        <v>13014</v>
      </c>
      <c r="D5958" s="358" t="s">
        <v>13015</v>
      </c>
      <c r="E5958" s="358" t="s">
        <v>24021</v>
      </c>
      <c r="G5958" s="358" t="s">
        <v>12886</v>
      </c>
      <c r="H5958" s="385">
        <v>7.8</v>
      </c>
      <c r="I5958" s="358" t="s">
        <v>12893</v>
      </c>
      <c r="J5958" s="358" t="s">
        <v>12888</v>
      </c>
      <c r="K5958" s="358" t="s">
        <v>13558</v>
      </c>
      <c r="L5958" s="362">
        <v>42576</v>
      </c>
      <c r="N5958" s="362">
        <v>42576</v>
      </c>
      <c r="P5958" s="356" t="s">
        <v>14019</v>
      </c>
    </row>
    <row r="5959" spans="1:16" x14ac:dyDescent="0.2">
      <c r="A5959" s="356" t="s">
        <v>12790</v>
      </c>
      <c r="B5959" s="356" t="s">
        <v>24022</v>
      </c>
      <c r="C5959" s="358" t="s">
        <v>13014</v>
      </c>
      <c r="D5959" s="358" t="s">
        <v>13015</v>
      </c>
      <c r="E5959" s="358" t="s">
        <v>24021</v>
      </c>
      <c r="G5959" s="358" t="s">
        <v>12886</v>
      </c>
      <c r="H5959" s="385">
        <v>7.8</v>
      </c>
      <c r="I5959" s="358" t="s">
        <v>12893</v>
      </c>
      <c r="J5959" s="358" t="s">
        <v>12888</v>
      </c>
      <c r="K5959" s="358" t="s">
        <v>13558</v>
      </c>
      <c r="L5959" s="362">
        <v>42576</v>
      </c>
      <c r="N5959" s="362">
        <v>42576</v>
      </c>
      <c r="P5959" s="356" t="s">
        <v>14019</v>
      </c>
    </row>
    <row r="5960" spans="1:16" x14ac:dyDescent="0.2">
      <c r="A5960" s="356" t="s">
        <v>12791</v>
      </c>
      <c r="B5960" s="356" t="s">
        <v>24023</v>
      </c>
      <c r="C5960" s="358" t="s">
        <v>13007</v>
      </c>
      <c r="D5960" s="358" t="s">
        <v>12976</v>
      </c>
      <c r="E5960" s="358" t="s">
        <v>24024</v>
      </c>
      <c r="G5960" s="358" t="s">
        <v>12886</v>
      </c>
      <c r="H5960" s="385">
        <v>8.48</v>
      </c>
      <c r="I5960" s="358" t="s">
        <v>12893</v>
      </c>
      <c r="J5960" s="358" t="s">
        <v>12888</v>
      </c>
      <c r="K5960" s="358" t="s">
        <v>13558</v>
      </c>
      <c r="L5960" s="362">
        <v>42524</v>
      </c>
      <c r="N5960" s="362">
        <v>42524</v>
      </c>
      <c r="P5960" s="356" t="s">
        <v>14019</v>
      </c>
    </row>
    <row r="5961" spans="1:16" x14ac:dyDescent="0.2">
      <c r="A5961" s="356" t="s">
        <v>12792</v>
      </c>
      <c r="B5961" s="356" t="s">
        <v>24025</v>
      </c>
      <c r="C5961" s="358" t="s">
        <v>13333</v>
      </c>
      <c r="D5961" s="358" t="s">
        <v>12931</v>
      </c>
      <c r="E5961" s="358" t="s">
        <v>24026</v>
      </c>
      <c r="G5961" s="358" t="s">
        <v>12886</v>
      </c>
      <c r="H5961" s="385">
        <v>9.7200000000000006</v>
      </c>
      <c r="I5961" s="358" t="s">
        <v>12893</v>
      </c>
      <c r="J5961" s="358" t="s">
        <v>12888</v>
      </c>
      <c r="K5961" s="358" t="s">
        <v>13558</v>
      </c>
      <c r="L5961" s="362">
        <v>42535</v>
      </c>
      <c r="N5961" s="362">
        <v>42535</v>
      </c>
      <c r="P5961" s="356" t="s">
        <v>14019</v>
      </c>
    </row>
    <row r="5962" spans="1:16" x14ac:dyDescent="0.2">
      <c r="A5962" s="356" t="s">
        <v>12793</v>
      </c>
      <c r="B5962" s="356" t="s">
        <v>24027</v>
      </c>
      <c r="C5962" s="358" t="s">
        <v>12972</v>
      </c>
      <c r="D5962" s="358" t="s">
        <v>12973</v>
      </c>
      <c r="E5962" s="358" t="s">
        <v>24028</v>
      </c>
      <c r="G5962" s="358" t="s">
        <v>12886</v>
      </c>
      <c r="H5962" s="385">
        <v>9.9</v>
      </c>
      <c r="I5962" s="358" t="s">
        <v>12893</v>
      </c>
      <c r="J5962" s="358" t="s">
        <v>12888</v>
      </c>
      <c r="K5962" s="358" t="s">
        <v>13558</v>
      </c>
      <c r="L5962" s="362">
        <v>42599</v>
      </c>
      <c r="N5962" s="362">
        <v>42599</v>
      </c>
      <c r="P5962" s="356" t="s">
        <v>14019</v>
      </c>
    </row>
    <row r="5963" spans="1:16" x14ac:dyDescent="0.2">
      <c r="A5963" s="356" t="s">
        <v>12794</v>
      </c>
      <c r="B5963" s="356" t="s">
        <v>24029</v>
      </c>
      <c r="C5963" s="358" t="s">
        <v>12975</v>
      </c>
      <c r="D5963" s="358" t="s">
        <v>12976</v>
      </c>
      <c r="E5963" s="358" t="s">
        <v>21533</v>
      </c>
      <c r="G5963" s="358" t="s">
        <v>12886</v>
      </c>
      <c r="H5963" s="385">
        <v>9.8800000000000008</v>
      </c>
      <c r="I5963" s="358" t="s">
        <v>12893</v>
      </c>
      <c r="J5963" s="358" t="s">
        <v>12888</v>
      </c>
      <c r="K5963" s="358" t="s">
        <v>13558</v>
      </c>
      <c r="L5963" s="362">
        <v>42605</v>
      </c>
      <c r="N5963" s="362">
        <v>42605</v>
      </c>
      <c r="P5963" s="356" t="s">
        <v>14019</v>
      </c>
    </row>
    <row r="5964" spans="1:16" x14ac:dyDescent="0.2">
      <c r="A5964" s="356" t="s">
        <v>12795</v>
      </c>
      <c r="B5964" s="356" t="s">
        <v>24030</v>
      </c>
      <c r="C5964" s="358" t="s">
        <v>13732</v>
      </c>
      <c r="D5964" s="358" t="s">
        <v>13733</v>
      </c>
      <c r="E5964" s="358" t="s">
        <v>14014</v>
      </c>
      <c r="G5964" s="358" t="s">
        <v>12886</v>
      </c>
      <c r="H5964" s="385">
        <v>0.25</v>
      </c>
      <c r="I5964" s="358" t="s">
        <v>12893</v>
      </c>
      <c r="J5964" s="358" t="s">
        <v>12888</v>
      </c>
      <c r="K5964" s="358" t="s">
        <v>13558</v>
      </c>
      <c r="L5964" s="362">
        <v>42583</v>
      </c>
      <c r="N5964" s="362">
        <v>42583</v>
      </c>
      <c r="P5964" s="356" t="s">
        <v>14019</v>
      </c>
    </row>
    <row r="5965" spans="1:16" x14ac:dyDescent="0.2">
      <c r="A5965" s="356" t="s">
        <v>12796</v>
      </c>
      <c r="B5965" s="356" t="s">
        <v>24031</v>
      </c>
      <c r="C5965" s="358" t="s">
        <v>13732</v>
      </c>
      <c r="D5965" s="358" t="s">
        <v>13733</v>
      </c>
      <c r="E5965" s="358" t="s">
        <v>16097</v>
      </c>
      <c r="G5965" s="358" t="s">
        <v>12886</v>
      </c>
      <c r="H5965" s="385">
        <v>0.5</v>
      </c>
      <c r="I5965" s="358" t="s">
        <v>12893</v>
      </c>
      <c r="J5965" s="358" t="s">
        <v>12888</v>
      </c>
      <c r="K5965" s="358" t="s">
        <v>13558</v>
      </c>
      <c r="L5965" s="362">
        <v>42583</v>
      </c>
      <c r="N5965" s="362">
        <v>42583</v>
      </c>
      <c r="P5965" s="356" t="s">
        <v>14019</v>
      </c>
    </row>
    <row r="5966" spans="1:16" x14ac:dyDescent="0.2">
      <c r="A5966" s="356" t="s">
        <v>12797</v>
      </c>
      <c r="B5966" s="356" t="s">
        <v>24032</v>
      </c>
      <c r="C5966" s="358" t="s">
        <v>12905</v>
      </c>
      <c r="D5966" s="358" t="s">
        <v>13152</v>
      </c>
      <c r="E5966" s="358" t="s">
        <v>24033</v>
      </c>
      <c r="G5966" s="358" t="s">
        <v>12886</v>
      </c>
      <c r="H5966" s="385">
        <v>2.04</v>
      </c>
      <c r="I5966" s="358" t="s">
        <v>12893</v>
      </c>
      <c r="J5966" s="358" t="s">
        <v>12888</v>
      </c>
      <c r="K5966" s="358" t="s">
        <v>13558</v>
      </c>
      <c r="L5966" s="362">
        <v>42567</v>
      </c>
      <c r="N5966" s="362">
        <v>42567</v>
      </c>
      <c r="P5966" s="356" t="s">
        <v>14019</v>
      </c>
    </row>
    <row r="5967" spans="1:16" x14ac:dyDescent="0.2">
      <c r="A5967" s="356" t="s">
        <v>12798</v>
      </c>
      <c r="B5967" s="356" t="s">
        <v>24034</v>
      </c>
      <c r="C5967" s="358" t="s">
        <v>13020</v>
      </c>
      <c r="D5967" s="358" t="s">
        <v>12931</v>
      </c>
      <c r="E5967" s="358" t="s">
        <v>24035</v>
      </c>
      <c r="G5967" s="358" t="s">
        <v>12886</v>
      </c>
      <c r="H5967" s="385">
        <v>7.8</v>
      </c>
      <c r="I5967" s="358" t="s">
        <v>12893</v>
      </c>
      <c r="J5967" s="358" t="s">
        <v>12888</v>
      </c>
      <c r="K5967" s="358" t="s">
        <v>13558</v>
      </c>
      <c r="L5967" s="362">
        <v>42593</v>
      </c>
      <c r="N5967" s="362">
        <v>42593</v>
      </c>
      <c r="P5967" s="356" t="s">
        <v>14019</v>
      </c>
    </row>
    <row r="5968" spans="1:16" x14ac:dyDescent="0.2">
      <c r="A5968" s="356" t="s">
        <v>12799</v>
      </c>
      <c r="B5968" s="356" t="s">
        <v>24036</v>
      </c>
      <c r="C5968" s="358" t="s">
        <v>12902</v>
      </c>
      <c r="D5968" s="358" t="s">
        <v>12903</v>
      </c>
      <c r="E5968" s="358" t="s">
        <v>24037</v>
      </c>
      <c r="G5968" s="358" t="s">
        <v>12886</v>
      </c>
      <c r="H5968" s="385">
        <v>5.13</v>
      </c>
      <c r="I5968" s="358" t="s">
        <v>12893</v>
      </c>
      <c r="J5968" s="358" t="s">
        <v>12888</v>
      </c>
      <c r="K5968" s="358" t="s">
        <v>13558</v>
      </c>
      <c r="L5968" s="362">
        <v>42572</v>
      </c>
      <c r="N5968" s="362">
        <v>42572</v>
      </c>
      <c r="P5968" s="356" t="s">
        <v>14019</v>
      </c>
    </row>
    <row r="5969" spans="1:16" x14ac:dyDescent="0.2">
      <c r="A5969" s="356" t="s">
        <v>12800</v>
      </c>
      <c r="B5969" s="356" t="s">
        <v>24038</v>
      </c>
      <c r="C5969" s="358" t="s">
        <v>13179</v>
      </c>
      <c r="D5969" s="358" t="s">
        <v>13180</v>
      </c>
      <c r="E5969" s="358" t="s">
        <v>24039</v>
      </c>
      <c r="G5969" s="358" t="s">
        <v>12886</v>
      </c>
      <c r="H5969" s="385">
        <v>9.36</v>
      </c>
      <c r="I5969" s="358" t="s">
        <v>12893</v>
      </c>
      <c r="J5969" s="358" t="s">
        <v>12888</v>
      </c>
      <c r="K5969" s="358" t="s">
        <v>13558</v>
      </c>
      <c r="L5969" s="362">
        <v>42501</v>
      </c>
      <c r="N5969" s="362">
        <v>42501</v>
      </c>
      <c r="P5969" s="356" t="s">
        <v>14019</v>
      </c>
    </row>
    <row r="5970" spans="1:16" x14ac:dyDescent="0.2">
      <c r="A5970" s="356" t="s">
        <v>12801</v>
      </c>
      <c r="B5970" s="356" t="s">
        <v>24040</v>
      </c>
      <c r="C5970" s="358" t="s">
        <v>13966</v>
      </c>
      <c r="D5970" s="358" t="s">
        <v>13027</v>
      </c>
      <c r="E5970" s="358" t="s">
        <v>24041</v>
      </c>
      <c r="G5970" s="358" t="s">
        <v>12886</v>
      </c>
      <c r="H5970" s="385">
        <v>6.72</v>
      </c>
      <c r="I5970" s="358" t="s">
        <v>12893</v>
      </c>
      <c r="J5970" s="358" t="s">
        <v>12888</v>
      </c>
      <c r="K5970" s="358" t="s">
        <v>13558</v>
      </c>
      <c r="L5970" s="362">
        <v>42480</v>
      </c>
      <c r="N5970" s="362">
        <v>42480</v>
      </c>
      <c r="P5970" s="356" t="s">
        <v>14019</v>
      </c>
    </row>
    <row r="5971" spans="1:16" x14ac:dyDescent="0.2">
      <c r="A5971" s="356" t="s">
        <v>12802</v>
      </c>
      <c r="B5971" s="356" t="s">
        <v>24042</v>
      </c>
      <c r="C5971" s="358" t="s">
        <v>13486</v>
      </c>
      <c r="D5971" s="358" t="s">
        <v>12895</v>
      </c>
      <c r="E5971" s="358" t="s">
        <v>24043</v>
      </c>
      <c r="G5971" s="358" t="s">
        <v>12886</v>
      </c>
      <c r="H5971" s="385">
        <v>9.36</v>
      </c>
      <c r="I5971" s="358" t="s">
        <v>12893</v>
      </c>
      <c r="J5971" s="358" t="s">
        <v>12888</v>
      </c>
      <c r="K5971" s="358" t="s">
        <v>13558</v>
      </c>
      <c r="L5971" s="362">
        <v>42598</v>
      </c>
      <c r="N5971" s="362">
        <v>42598</v>
      </c>
      <c r="P5971" s="356" t="s">
        <v>13605</v>
      </c>
    </row>
    <row r="5972" spans="1:16" x14ac:dyDescent="0.2">
      <c r="A5972" s="356" t="s">
        <v>12803</v>
      </c>
      <c r="B5972" s="356" t="s">
        <v>24044</v>
      </c>
      <c r="C5972" s="358" t="s">
        <v>13077</v>
      </c>
      <c r="D5972" s="358" t="s">
        <v>12997</v>
      </c>
      <c r="E5972" s="358" t="s">
        <v>17539</v>
      </c>
      <c r="G5972" s="358" t="s">
        <v>12886</v>
      </c>
      <c r="H5972" s="385">
        <v>5.0999999999999996</v>
      </c>
      <c r="I5972" s="358" t="s">
        <v>12893</v>
      </c>
      <c r="J5972" s="358" t="s">
        <v>12888</v>
      </c>
      <c r="K5972" s="358" t="s">
        <v>13558</v>
      </c>
      <c r="L5972" s="362">
        <v>42556</v>
      </c>
      <c r="N5972" s="362">
        <v>42556</v>
      </c>
      <c r="P5972" s="356" t="s">
        <v>14019</v>
      </c>
    </row>
    <row r="5973" spans="1:16" x14ac:dyDescent="0.2">
      <c r="A5973" s="356" t="s">
        <v>12804</v>
      </c>
      <c r="B5973" s="356" t="s">
        <v>24045</v>
      </c>
      <c r="C5973" s="358" t="s">
        <v>13017</v>
      </c>
      <c r="D5973" s="358" t="s">
        <v>13018</v>
      </c>
      <c r="E5973" s="358" t="s">
        <v>24046</v>
      </c>
      <c r="G5973" s="358" t="s">
        <v>12886</v>
      </c>
      <c r="H5973" s="385">
        <v>4.08</v>
      </c>
      <c r="I5973" s="358" t="s">
        <v>12893</v>
      </c>
      <c r="J5973" s="358" t="s">
        <v>12888</v>
      </c>
      <c r="K5973" s="358" t="s">
        <v>13558</v>
      </c>
      <c r="L5973" s="362">
        <v>42599</v>
      </c>
      <c r="N5973" s="362">
        <v>42599</v>
      </c>
      <c r="P5973" s="356" t="s">
        <v>14019</v>
      </c>
    </row>
    <row r="5974" spans="1:16" x14ac:dyDescent="0.2">
      <c r="A5974" s="356" t="s">
        <v>12805</v>
      </c>
      <c r="B5974" s="356" t="s">
        <v>24047</v>
      </c>
      <c r="C5974" s="358" t="s">
        <v>15375</v>
      </c>
      <c r="D5974" s="358" t="s">
        <v>12931</v>
      </c>
      <c r="E5974" s="358" t="s">
        <v>24048</v>
      </c>
      <c r="G5974" s="358" t="s">
        <v>12886</v>
      </c>
      <c r="H5974" s="385">
        <v>6.36</v>
      </c>
      <c r="I5974" s="358" t="s">
        <v>12893</v>
      </c>
      <c r="J5974" s="358" t="s">
        <v>12888</v>
      </c>
      <c r="K5974" s="358" t="s">
        <v>13558</v>
      </c>
      <c r="L5974" s="362">
        <v>42571</v>
      </c>
      <c r="N5974" s="362">
        <v>42571</v>
      </c>
      <c r="P5974" s="356" t="s">
        <v>14019</v>
      </c>
    </row>
    <row r="5975" spans="1:16" x14ac:dyDescent="0.2">
      <c r="A5975" s="356" t="s">
        <v>12806</v>
      </c>
      <c r="B5975" s="356" t="s">
        <v>24049</v>
      </c>
      <c r="C5975" s="358" t="s">
        <v>12905</v>
      </c>
      <c r="D5975" s="358" t="s">
        <v>12987</v>
      </c>
      <c r="E5975" s="358" t="s">
        <v>24050</v>
      </c>
      <c r="G5975" s="358" t="s">
        <v>12886</v>
      </c>
      <c r="H5975" s="385">
        <v>9.8000000000000007</v>
      </c>
      <c r="I5975" s="358" t="s">
        <v>12893</v>
      </c>
      <c r="J5975" s="358" t="s">
        <v>12888</v>
      </c>
      <c r="K5975" s="358" t="s">
        <v>13558</v>
      </c>
      <c r="L5975" s="362">
        <v>42580</v>
      </c>
      <c r="N5975" s="362">
        <v>42580</v>
      </c>
      <c r="P5975" s="356" t="s">
        <v>14019</v>
      </c>
    </row>
    <row r="5976" spans="1:16" x14ac:dyDescent="0.2">
      <c r="A5976" s="356" t="s">
        <v>12807</v>
      </c>
      <c r="B5976" s="356" t="s">
        <v>24051</v>
      </c>
      <c r="C5976" s="358" t="s">
        <v>13095</v>
      </c>
      <c r="D5976" s="358" t="s">
        <v>12976</v>
      </c>
      <c r="E5976" s="358" t="s">
        <v>24052</v>
      </c>
      <c r="G5976" s="358" t="s">
        <v>12886</v>
      </c>
      <c r="H5976" s="385">
        <v>9.69</v>
      </c>
      <c r="I5976" s="358" t="s">
        <v>12893</v>
      </c>
      <c r="J5976" s="358" t="s">
        <v>12888</v>
      </c>
      <c r="K5976" s="358" t="s">
        <v>13558</v>
      </c>
      <c r="L5976" s="362">
        <v>42607</v>
      </c>
      <c r="N5976" s="362">
        <v>42607</v>
      </c>
      <c r="P5976" s="356" t="s">
        <v>14019</v>
      </c>
    </row>
    <row r="5977" spans="1:16" x14ac:dyDescent="0.2">
      <c r="A5977" s="356" t="s">
        <v>12808</v>
      </c>
      <c r="B5977" s="356" t="s">
        <v>24053</v>
      </c>
      <c r="C5977" s="358" t="s">
        <v>15375</v>
      </c>
      <c r="D5977" s="358" t="s">
        <v>12931</v>
      </c>
      <c r="E5977" s="358" t="s">
        <v>24054</v>
      </c>
      <c r="G5977" s="358" t="s">
        <v>12886</v>
      </c>
      <c r="H5977" s="385">
        <v>7.95</v>
      </c>
      <c r="I5977" s="358" t="s">
        <v>12893</v>
      </c>
      <c r="J5977" s="358" t="s">
        <v>12888</v>
      </c>
      <c r="K5977" s="358" t="s">
        <v>13558</v>
      </c>
      <c r="L5977" s="362">
        <v>42613</v>
      </c>
      <c r="N5977" s="362">
        <v>42613</v>
      </c>
      <c r="P5977" s="356" t="s">
        <v>14019</v>
      </c>
    </row>
    <row r="5978" spans="1:16" x14ac:dyDescent="0.2">
      <c r="A5978" s="356" t="s">
        <v>12809</v>
      </c>
      <c r="B5978" s="356" t="s">
        <v>24055</v>
      </c>
      <c r="C5978" s="358" t="s">
        <v>14586</v>
      </c>
      <c r="D5978" s="358" t="s">
        <v>12884</v>
      </c>
      <c r="E5978" s="358" t="s">
        <v>24056</v>
      </c>
      <c r="G5978" s="358" t="s">
        <v>12886</v>
      </c>
      <c r="H5978" s="385">
        <v>6.0949999999999998</v>
      </c>
      <c r="I5978" s="358" t="s">
        <v>12893</v>
      </c>
      <c r="J5978" s="358" t="s">
        <v>12888</v>
      </c>
      <c r="K5978" s="358" t="s">
        <v>13558</v>
      </c>
      <c r="L5978" s="362">
        <v>42566</v>
      </c>
      <c r="N5978" s="362">
        <v>42566</v>
      </c>
      <c r="P5978" s="356" t="s">
        <v>14019</v>
      </c>
    </row>
    <row r="5979" spans="1:16" x14ac:dyDescent="0.2">
      <c r="A5979" s="356" t="s">
        <v>12810</v>
      </c>
      <c r="B5979" s="356" t="s">
        <v>24057</v>
      </c>
      <c r="C5979" s="358" t="s">
        <v>13139</v>
      </c>
      <c r="D5979" s="358" t="s">
        <v>13140</v>
      </c>
      <c r="E5979" s="358" t="s">
        <v>24058</v>
      </c>
      <c r="G5979" s="358" t="s">
        <v>12886</v>
      </c>
      <c r="H5979" s="385">
        <v>4.05</v>
      </c>
      <c r="I5979" s="358" t="s">
        <v>12893</v>
      </c>
      <c r="J5979" s="358" t="s">
        <v>12888</v>
      </c>
      <c r="K5979" s="358" t="s">
        <v>13558</v>
      </c>
      <c r="L5979" s="362">
        <v>42587</v>
      </c>
      <c r="N5979" s="362">
        <v>42587</v>
      </c>
      <c r="P5979" s="356" t="s">
        <v>14019</v>
      </c>
    </row>
    <row r="5980" spans="1:16" x14ac:dyDescent="0.2">
      <c r="A5980" s="356" t="s">
        <v>12811</v>
      </c>
      <c r="B5980" s="356" t="s">
        <v>24059</v>
      </c>
      <c r="C5980" s="358" t="s">
        <v>13333</v>
      </c>
      <c r="D5980" s="358" t="s">
        <v>12931</v>
      </c>
      <c r="E5980" s="358" t="s">
        <v>24060</v>
      </c>
      <c r="G5980" s="358" t="s">
        <v>12886</v>
      </c>
      <c r="H5980" s="385">
        <v>5.25</v>
      </c>
      <c r="I5980" s="358" t="s">
        <v>12893</v>
      </c>
      <c r="J5980" s="358" t="s">
        <v>12888</v>
      </c>
      <c r="K5980" s="358" t="s">
        <v>13558</v>
      </c>
      <c r="L5980" s="362">
        <v>42552</v>
      </c>
      <c r="N5980" s="362">
        <v>42552</v>
      </c>
      <c r="P5980" s="356" t="s">
        <v>14019</v>
      </c>
    </row>
    <row r="5981" spans="1:16" x14ac:dyDescent="0.2">
      <c r="A5981" s="356" t="s">
        <v>6865</v>
      </c>
      <c r="B5981" s="356" t="s">
        <v>24061</v>
      </c>
      <c r="C5981" s="358" t="s">
        <v>12902</v>
      </c>
      <c r="D5981" s="358" t="s">
        <v>12903</v>
      </c>
      <c r="E5981" s="358" t="s">
        <v>24062</v>
      </c>
      <c r="G5981" s="358" t="s">
        <v>12886</v>
      </c>
      <c r="H5981" s="385">
        <v>50.44</v>
      </c>
      <c r="I5981" s="358" t="s">
        <v>12893</v>
      </c>
      <c r="J5981" s="358" t="s">
        <v>12888</v>
      </c>
      <c r="K5981" s="358" t="s">
        <v>13558</v>
      </c>
      <c r="L5981" s="362">
        <v>42327</v>
      </c>
      <c r="N5981" s="362">
        <v>42327</v>
      </c>
      <c r="P5981" s="356" t="s">
        <v>13605</v>
      </c>
    </row>
    <row r="5982" spans="1:16" x14ac:dyDescent="0.2">
      <c r="A5982" s="356" t="s">
        <v>12812</v>
      </c>
      <c r="B5982" s="356" t="s">
        <v>24063</v>
      </c>
      <c r="C5982" s="358" t="s">
        <v>13017</v>
      </c>
      <c r="D5982" s="358" t="s">
        <v>13018</v>
      </c>
      <c r="E5982" s="358" t="s">
        <v>24064</v>
      </c>
      <c r="G5982" s="358" t="s">
        <v>12886</v>
      </c>
      <c r="H5982" s="385">
        <v>7.125</v>
      </c>
      <c r="I5982" s="358" t="s">
        <v>12893</v>
      </c>
      <c r="J5982" s="358" t="s">
        <v>12888</v>
      </c>
      <c r="K5982" s="358" t="s">
        <v>13558</v>
      </c>
      <c r="L5982" s="362">
        <v>42607</v>
      </c>
      <c r="N5982" s="362">
        <v>42607</v>
      </c>
      <c r="P5982" s="356" t="s">
        <v>14019</v>
      </c>
    </row>
    <row r="5983" spans="1:16" x14ac:dyDescent="0.2">
      <c r="A5983" s="356" t="s">
        <v>6883</v>
      </c>
      <c r="B5983" s="356" t="s">
        <v>24065</v>
      </c>
      <c r="C5983" s="358" t="s">
        <v>12962</v>
      </c>
      <c r="D5983" s="358" t="s">
        <v>12963</v>
      </c>
      <c r="E5983" s="358" t="s">
        <v>24066</v>
      </c>
      <c r="G5983" s="358" t="s">
        <v>12886</v>
      </c>
      <c r="H5983" s="385">
        <v>15.4</v>
      </c>
      <c r="I5983" s="358" t="s">
        <v>12893</v>
      </c>
      <c r="J5983" s="358" t="s">
        <v>12888</v>
      </c>
      <c r="K5983" s="358" t="s">
        <v>13558</v>
      </c>
      <c r="L5983" s="362">
        <v>42620</v>
      </c>
      <c r="N5983" s="362">
        <v>42620</v>
      </c>
      <c r="P5983" s="356" t="s">
        <v>13605</v>
      </c>
    </row>
    <row r="5984" spans="1:16" x14ac:dyDescent="0.2">
      <c r="A5984" s="356" t="s">
        <v>12813</v>
      </c>
      <c r="B5984" s="356" t="s">
        <v>24067</v>
      </c>
      <c r="C5984" s="358" t="s">
        <v>24068</v>
      </c>
      <c r="D5984" s="358" t="s">
        <v>24069</v>
      </c>
      <c r="E5984" s="358" t="s">
        <v>24070</v>
      </c>
      <c r="G5984" s="358" t="s">
        <v>12886</v>
      </c>
      <c r="H5984" s="385">
        <v>5.95</v>
      </c>
      <c r="I5984" s="358" t="s">
        <v>12893</v>
      </c>
      <c r="J5984" s="358" t="s">
        <v>12888</v>
      </c>
      <c r="K5984" s="358" t="s">
        <v>13558</v>
      </c>
      <c r="L5984" s="362">
        <v>42489</v>
      </c>
      <c r="N5984" s="362">
        <v>42489</v>
      </c>
      <c r="P5984" s="356" t="s">
        <v>14019</v>
      </c>
    </row>
    <row r="5985" spans="1:16" x14ac:dyDescent="0.2">
      <c r="A5985" s="356" t="s">
        <v>12814</v>
      </c>
      <c r="B5985" s="356" t="s">
        <v>24071</v>
      </c>
      <c r="C5985" s="358" t="s">
        <v>13344</v>
      </c>
      <c r="D5985" s="358" t="s">
        <v>12931</v>
      </c>
      <c r="E5985" s="358" t="s">
        <v>20973</v>
      </c>
      <c r="G5985" s="358" t="s">
        <v>12886</v>
      </c>
      <c r="H5985" s="385">
        <v>9.9499999999999993</v>
      </c>
      <c r="I5985" s="358" t="s">
        <v>12893</v>
      </c>
      <c r="J5985" s="358" t="s">
        <v>12888</v>
      </c>
      <c r="K5985" s="358" t="s">
        <v>13558</v>
      </c>
      <c r="L5985" s="362">
        <v>42613</v>
      </c>
      <c r="N5985" s="362">
        <v>42613</v>
      </c>
      <c r="P5985" s="356" t="s">
        <v>14019</v>
      </c>
    </row>
    <row r="5986" spans="1:16" x14ac:dyDescent="0.2">
      <c r="A5986" s="356" t="s">
        <v>6880</v>
      </c>
      <c r="B5986" s="356" t="s">
        <v>24072</v>
      </c>
      <c r="C5986" s="358" t="s">
        <v>24073</v>
      </c>
      <c r="D5986" s="358" t="s">
        <v>12992</v>
      </c>
      <c r="E5986" s="358" t="s">
        <v>24074</v>
      </c>
      <c r="G5986" s="358" t="s">
        <v>12886</v>
      </c>
      <c r="H5986" s="385">
        <v>99.55</v>
      </c>
      <c r="I5986" s="358" t="s">
        <v>12887</v>
      </c>
      <c r="J5986" s="358" t="s">
        <v>12908</v>
      </c>
      <c r="K5986" s="358" t="s">
        <v>13558</v>
      </c>
      <c r="L5986" s="362">
        <v>42613</v>
      </c>
      <c r="N5986" s="362">
        <v>42613</v>
      </c>
      <c r="P5986" s="356" t="s">
        <v>13605</v>
      </c>
    </row>
    <row r="5987" spans="1:16" x14ac:dyDescent="0.2">
      <c r="A5987" s="356" t="s">
        <v>12815</v>
      </c>
      <c r="B5987" s="356" t="s">
        <v>24075</v>
      </c>
      <c r="C5987" s="358" t="s">
        <v>13754</v>
      </c>
      <c r="D5987" s="358" t="s">
        <v>13755</v>
      </c>
      <c r="E5987" s="358" t="s">
        <v>16911</v>
      </c>
      <c r="G5987" s="358" t="s">
        <v>12886</v>
      </c>
      <c r="H5987" s="385">
        <v>6.36</v>
      </c>
      <c r="I5987" s="358" t="s">
        <v>12893</v>
      </c>
      <c r="J5987" s="358" t="s">
        <v>12888</v>
      </c>
      <c r="K5987" s="358" t="s">
        <v>13558</v>
      </c>
      <c r="L5987" s="362">
        <v>42579</v>
      </c>
      <c r="N5987" s="362">
        <v>42579</v>
      </c>
      <c r="P5987" s="356" t="s">
        <v>14019</v>
      </c>
    </row>
    <row r="5988" spans="1:16" x14ac:dyDescent="0.2">
      <c r="A5988" s="356" t="s">
        <v>12816</v>
      </c>
      <c r="B5988" s="356" t="s">
        <v>24076</v>
      </c>
      <c r="C5988" s="358" t="s">
        <v>12905</v>
      </c>
      <c r="D5988" s="358" t="s">
        <v>12987</v>
      </c>
      <c r="E5988" s="358" t="s">
        <v>24077</v>
      </c>
      <c r="G5988" s="358" t="s">
        <v>12886</v>
      </c>
      <c r="H5988" s="385">
        <v>99.84</v>
      </c>
      <c r="I5988" s="358" t="s">
        <v>12887</v>
      </c>
      <c r="J5988" s="358" t="s">
        <v>12888</v>
      </c>
      <c r="K5988" s="358" t="s">
        <v>13558</v>
      </c>
      <c r="L5988" s="362">
        <v>42443</v>
      </c>
      <c r="N5988" s="362">
        <v>42443</v>
      </c>
      <c r="P5988" s="356" t="s">
        <v>13605</v>
      </c>
    </row>
    <row r="5989" spans="1:16" x14ac:dyDescent="0.2">
      <c r="A5989" s="356" t="s">
        <v>6869</v>
      </c>
      <c r="B5989" s="356" t="s">
        <v>24078</v>
      </c>
      <c r="C5989" s="358" t="s">
        <v>12905</v>
      </c>
      <c r="D5989" s="358" t="s">
        <v>12906</v>
      </c>
      <c r="E5989" s="358" t="s">
        <v>24079</v>
      </c>
      <c r="G5989" s="358" t="s">
        <v>12886</v>
      </c>
      <c r="H5989" s="385">
        <v>97.92</v>
      </c>
      <c r="I5989" s="358" t="s">
        <v>12887</v>
      </c>
      <c r="J5989" s="358" t="s">
        <v>12888</v>
      </c>
      <c r="K5989" s="358" t="s">
        <v>13558</v>
      </c>
      <c r="L5989" s="362">
        <v>42453</v>
      </c>
      <c r="N5989" s="362">
        <v>42453</v>
      </c>
      <c r="P5989" s="356" t="s">
        <v>13605</v>
      </c>
    </row>
    <row r="5990" spans="1:16" x14ac:dyDescent="0.2">
      <c r="A5990" s="356" t="s">
        <v>12817</v>
      </c>
      <c r="B5990" s="356" t="s">
        <v>24080</v>
      </c>
      <c r="C5990" s="358" t="s">
        <v>15138</v>
      </c>
      <c r="D5990" s="358" t="s">
        <v>13045</v>
      </c>
      <c r="E5990" s="358" t="s">
        <v>24081</v>
      </c>
      <c r="G5990" s="358" t="s">
        <v>12886</v>
      </c>
      <c r="H5990" s="385">
        <v>5.7</v>
      </c>
      <c r="I5990" s="358" t="s">
        <v>12893</v>
      </c>
      <c r="J5990" s="358" t="s">
        <v>12888</v>
      </c>
      <c r="K5990" s="358" t="s">
        <v>13558</v>
      </c>
      <c r="L5990" s="362">
        <v>42611</v>
      </c>
      <c r="N5990" s="362">
        <v>42611</v>
      </c>
      <c r="P5990" s="356" t="s">
        <v>14019</v>
      </c>
    </row>
    <row r="5991" spans="1:16" x14ac:dyDescent="0.2">
      <c r="A5991" s="356" t="s">
        <v>12818</v>
      </c>
      <c r="B5991" s="356" t="s">
        <v>24082</v>
      </c>
      <c r="C5991" s="358" t="s">
        <v>14190</v>
      </c>
      <c r="D5991" s="358" t="s">
        <v>12931</v>
      </c>
      <c r="E5991" s="358" t="s">
        <v>24083</v>
      </c>
      <c r="G5991" s="358" t="s">
        <v>12886</v>
      </c>
      <c r="H5991" s="385">
        <v>7.98</v>
      </c>
      <c r="I5991" s="358" t="s">
        <v>12893</v>
      </c>
      <c r="J5991" s="358" t="s">
        <v>12888</v>
      </c>
      <c r="K5991" s="358" t="s">
        <v>13558</v>
      </c>
      <c r="L5991" s="362">
        <v>42625</v>
      </c>
      <c r="N5991" s="362">
        <v>42625</v>
      </c>
      <c r="P5991" s="356" t="s">
        <v>14019</v>
      </c>
    </row>
    <row r="5992" spans="1:16" x14ac:dyDescent="0.2">
      <c r="A5992" s="356" t="s">
        <v>12819</v>
      </c>
      <c r="B5992" s="356" t="s">
        <v>24084</v>
      </c>
      <c r="C5992" s="358" t="s">
        <v>13014</v>
      </c>
      <c r="D5992" s="358" t="s">
        <v>13015</v>
      </c>
      <c r="E5992" s="358" t="s">
        <v>24085</v>
      </c>
      <c r="G5992" s="358" t="s">
        <v>12886</v>
      </c>
      <c r="H5992" s="385">
        <v>21.42</v>
      </c>
      <c r="I5992" s="358" t="s">
        <v>12893</v>
      </c>
      <c r="J5992" s="358" t="s">
        <v>12888</v>
      </c>
      <c r="K5992" s="358" t="s">
        <v>13558</v>
      </c>
      <c r="L5992" s="362">
        <v>42588</v>
      </c>
      <c r="N5992" s="362">
        <v>42588</v>
      </c>
      <c r="P5992" s="356" t="s">
        <v>14019</v>
      </c>
    </row>
    <row r="5993" spans="1:16" x14ac:dyDescent="0.2">
      <c r="A5993" s="356" t="s">
        <v>12820</v>
      </c>
      <c r="B5993" s="356" t="s">
        <v>24086</v>
      </c>
      <c r="C5993" s="358" t="s">
        <v>12883</v>
      </c>
      <c r="D5993" s="358" t="s">
        <v>12884</v>
      </c>
      <c r="E5993" s="358" t="s">
        <v>24087</v>
      </c>
      <c r="G5993" s="358" t="s">
        <v>12886</v>
      </c>
      <c r="H5993" s="385">
        <v>9.9499999999999993</v>
      </c>
      <c r="I5993" s="358" t="s">
        <v>12893</v>
      </c>
      <c r="J5993" s="358" t="s">
        <v>12888</v>
      </c>
      <c r="K5993" s="358" t="s">
        <v>13558</v>
      </c>
      <c r="L5993" s="362">
        <v>42626</v>
      </c>
      <c r="N5993" s="362">
        <v>42626</v>
      </c>
      <c r="P5993" s="356" t="s">
        <v>14019</v>
      </c>
    </row>
    <row r="5994" spans="1:16" x14ac:dyDescent="0.2">
      <c r="A5994" s="356" t="s">
        <v>12821</v>
      </c>
      <c r="B5994" s="356" t="s">
        <v>24088</v>
      </c>
      <c r="C5994" s="358" t="s">
        <v>15375</v>
      </c>
      <c r="D5994" s="358" t="s">
        <v>12931</v>
      </c>
      <c r="E5994" s="358" t="s">
        <v>24089</v>
      </c>
      <c r="G5994" s="358" t="s">
        <v>12886</v>
      </c>
      <c r="H5994" s="385">
        <v>4.13</v>
      </c>
      <c r="I5994" s="358" t="s">
        <v>12893</v>
      </c>
      <c r="J5994" s="358" t="s">
        <v>12888</v>
      </c>
      <c r="K5994" s="358" t="s">
        <v>13558</v>
      </c>
      <c r="L5994" s="362">
        <v>42635</v>
      </c>
      <c r="N5994" s="362">
        <v>42635</v>
      </c>
      <c r="P5994" s="356" t="s">
        <v>14019</v>
      </c>
    </row>
    <row r="5995" spans="1:16" x14ac:dyDescent="0.2">
      <c r="A5995" s="356" t="s">
        <v>12822</v>
      </c>
      <c r="B5995" s="356" t="s">
        <v>24090</v>
      </c>
      <c r="C5995" s="358" t="s">
        <v>13044</v>
      </c>
      <c r="D5995" s="358" t="s">
        <v>13045</v>
      </c>
      <c r="E5995" s="358" t="s">
        <v>24091</v>
      </c>
      <c r="G5995" s="358" t="s">
        <v>12886</v>
      </c>
      <c r="H5995" s="385">
        <v>6.96</v>
      </c>
      <c r="I5995" s="358" t="s">
        <v>12893</v>
      </c>
      <c r="J5995" s="358" t="s">
        <v>12888</v>
      </c>
      <c r="K5995" s="358" t="s">
        <v>13558</v>
      </c>
      <c r="L5995" s="362">
        <v>42621</v>
      </c>
      <c r="N5995" s="362">
        <v>42621</v>
      </c>
      <c r="P5995" s="356" t="s">
        <v>14019</v>
      </c>
    </row>
    <row r="5996" spans="1:16" x14ac:dyDescent="0.2">
      <c r="A5996" s="356" t="s">
        <v>12823</v>
      </c>
      <c r="B5996" s="356" t="s">
        <v>24092</v>
      </c>
      <c r="C5996" s="358" t="s">
        <v>12883</v>
      </c>
      <c r="D5996" s="358" t="s">
        <v>12884</v>
      </c>
      <c r="E5996" s="358" t="s">
        <v>24093</v>
      </c>
      <c r="G5996" s="358" t="s">
        <v>12886</v>
      </c>
      <c r="H5996" s="385">
        <v>2.0099999999999998</v>
      </c>
      <c r="I5996" s="358" t="s">
        <v>12893</v>
      </c>
      <c r="J5996" s="358" t="s">
        <v>12888</v>
      </c>
      <c r="K5996" s="358" t="s">
        <v>13558</v>
      </c>
      <c r="L5996" s="362">
        <v>42541</v>
      </c>
      <c r="N5996" s="362">
        <v>42541</v>
      </c>
      <c r="P5996" s="356" t="s">
        <v>14019</v>
      </c>
    </row>
    <row r="5997" spans="1:16" x14ac:dyDescent="0.2">
      <c r="A5997" s="356" t="s">
        <v>12824</v>
      </c>
      <c r="B5997" s="356" t="s">
        <v>24094</v>
      </c>
      <c r="C5997" s="358" t="s">
        <v>13754</v>
      </c>
      <c r="D5997" s="358" t="s">
        <v>13755</v>
      </c>
      <c r="E5997" s="358" t="s">
        <v>24095</v>
      </c>
      <c r="G5997" s="358" t="s">
        <v>12886</v>
      </c>
      <c r="H5997" s="385">
        <v>7.98</v>
      </c>
      <c r="I5997" s="358" t="s">
        <v>12893</v>
      </c>
      <c r="J5997" s="358" t="s">
        <v>12888</v>
      </c>
      <c r="K5997" s="358" t="s">
        <v>13558</v>
      </c>
      <c r="L5997" s="362">
        <v>42619</v>
      </c>
      <c r="N5997" s="362">
        <v>42619</v>
      </c>
      <c r="P5997" s="356" t="s">
        <v>14019</v>
      </c>
    </row>
    <row r="5998" spans="1:16" x14ac:dyDescent="0.2">
      <c r="A5998" s="356" t="s">
        <v>12825</v>
      </c>
      <c r="B5998" s="356" t="s">
        <v>24096</v>
      </c>
      <c r="C5998" s="358" t="s">
        <v>13800</v>
      </c>
      <c r="D5998" s="358" t="s">
        <v>13801</v>
      </c>
      <c r="E5998" s="358" t="s">
        <v>24097</v>
      </c>
      <c r="G5998" s="358" t="s">
        <v>12886</v>
      </c>
      <c r="H5998" s="385">
        <v>3556.8</v>
      </c>
      <c r="I5998" s="358" t="s">
        <v>12887</v>
      </c>
      <c r="J5998" s="358" t="s">
        <v>12908</v>
      </c>
      <c r="K5998" s="358" t="s">
        <v>13558</v>
      </c>
      <c r="L5998" s="362">
        <v>42607</v>
      </c>
      <c r="N5998" s="362">
        <v>42607</v>
      </c>
      <c r="P5998" s="356" t="s">
        <v>13318</v>
      </c>
    </row>
    <row r="5999" spans="1:16" x14ac:dyDescent="0.2">
      <c r="A5999" s="356" t="s">
        <v>12826</v>
      </c>
      <c r="B5999" s="356" t="s">
        <v>24098</v>
      </c>
      <c r="C5999" s="358" t="s">
        <v>13022</v>
      </c>
      <c r="D5999" s="358" t="s">
        <v>12931</v>
      </c>
      <c r="E5999" s="358" t="s">
        <v>24099</v>
      </c>
      <c r="G5999" s="358" t="s">
        <v>12886</v>
      </c>
      <c r="H5999" s="385">
        <v>8.5500000000000007</v>
      </c>
      <c r="I5999" s="358" t="s">
        <v>12893</v>
      </c>
      <c r="J5999" s="358" t="s">
        <v>12888</v>
      </c>
      <c r="K5999" s="358" t="s">
        <v>13558</v>
      </c>
      <c r="L5999" s="362">
        <v>42628</v>
      </c>
      <c r="N5999" s="362">
        <v>42628</v>
      </c>
      <c r="P5999" s="356" t="s">
        <v>14019</v>
      </c>
    </row>
    <row r="6000" spans="1:16" x14ac:dyDescent="0.2">
      <c r="A6000" s="356" t="s">
        <v>12827</v>
      </c>
      <c r="B6000" s="356" t="s">
        <v>24100</v>
      </c>
      <c r="C6000" s="358" t="s">
        <v>13280</v>
      </c>
      <c r="D6000" s="358" t="s">
        <v>13010</v>
      </c>
      <c r="E6000" s="358" t="s">
        <v>24101</v>
      </c>
      <c r="G6000" s="358" t="s">
        <v>12886</v>
      </c>
      <c r="H6000" s="385">
        <v>6.75</v>
      </c>
      <c r="I6000" s="358" t="s">
        <v>12893</v>
      </c>
      <c r="J6000" s="358" t="s">
        <v>12888</v>
      </c>
      <c r="K6000" s="358" t="s">
        <v>13558</v>
      </c>
      <c r="L6000" s="362">
        <v>42577</v>
      </c>
      <c r="N6000" s="362">
        <v>42577</v>
      </c>
      <c r="P6000" s="356" t="s">
        <v>13605</v>
      </c>
    </row>
    <row r="6001" spans="1:16" x14ac:dyDescent="0.2">
      <c r="A6001" s="356" t="s">
        <v>6878</v>
      </c>
      <c r="B6001" s="356" t="s">
        <v>24102</v>
      </c>
      <c r="C6001" s="358" t="s">
        <v>13732</v>
      </c>
      <c r="D6001" s="358" t="s">
        <v>13733</v>
      </c>
      <c r="E6001" s="358" t="s">
        <v>24103</v>
      </c>
      <c r="G6001" s="358" t="s">
        <v>12886</v>
      </c>
      <c r="H6001" s="385">
        <v>50.88</v>
      </c>
      <c r="I6001" s="358" t="s">
        <v>12893</v>
      </c>
      <c r="J6001" s="358" t="s">
        <v>12888</v>
      </c>
      <c r="K6001" s="358" t="s">
        <v>13558</v>
      </c>
      <c r="L6001" s="362">
        <v>42601</v>
      </c>
      <c r="N6001" s="362">
        <v>42601</v>
      </c>
      <c r="P6001" s="356" t="s">
        <v>13605</v>
      </c>
    </row>
    <row r="6002" spans="1:16" x14ac:dyDescent="0.2">
      <c r="A6002" s="356" t="s">
        <v>12828</v>
      </c>
      <c r="B6002" s="356" t="s">
        <v>24104</v>
      </c>
      <c r="C6002" s="358" t="s">
        <v>14514</v>
      </c>
      <c r="D6002" s="358" t="s">
        <v>12884</v>
      </c>
      <c r="E6002" s="358" t="s">
        <v>24105</v>
      </c>
      <c r="G6002" s="358" t="s">
        <v>12886</v>
      </c>
      <c r="H6002" s="385">
        <v>6.08</v>
      </c>
      <c r="I6002" s="358" t="s">
        <v>12893</v>
      </c>
      <c r="J6002" s="358" t="s">
        <v>12888</v>
      </c>
      <c r="K6002" s="358" t="s">
        <v>13558</v>
      </c>
      <c r="L6002" s="362">
        <v>42640</v>
      </c>
      <c r="N6002" s="362">
        <v>42640</v>
      </c>
      <c r="P6002" s="356" t="s">
        <v>14019</v>
      </c>
    </row>
    <row r="6003" spans="1:16" x14ac:dyDescent="0.2">
      <c r="A6003" s="356" t="s">
        <v>12829</v>
      </c>
      <c r="B6003" s="356" t="s">
        <v>24106</v>
      </c>
      <c r="C6003" s="358" t="s">
        <v>12905</v>
      </c>
      <c r="D6003" s="358" t="s">
        <v>12951</v>
      </c>
      <c r="E6003" s="358" t="s">
        <v>24107</v>
      </c>
      <c r="G6003" s="358" t="s">
        <v>12886</v>
      </c>
      <c r="H6003" s="385">
        <v>2.92</v>
      </c>
      <c r="I6003" s="358" t="s">
        <v>12893</v>
      </c>
      <c r="J6003" s="358" t="s">
        <v>12888</v>
      </c>
      <c r="K6003" s="358" t="s">
        <v>13558</v>
      </c>
      <c r="L6003" s="362">
        <v>42648</v>
      </c>
      <c r="N6003" s="362">
        <v>42648</v>
      </c>
      <c r="P6003" s="356" t="s">
        <v>14019</v>
      </c>
    </row>
    <row r="6004" spans="1:16" x14ac:dyDescent="0.2">
      <c r="A6004" s="356" t="s">
        <v>12830</v>
      </c>
      <c r="B6004" s="356" t="s">
        <v>24108</v>
      </c>
      <c r="C6004" s="358" t="s">
        <v>14786</v>
      </c>
      <c r="D6004" s="358" t="s">
        <v>12984</v>
      </c>
      <c r="E6004" s="358" t="s">
        <v>24109</v>
      </c>
      <c r="G6004" s="358" t="s">
        <v>12886</v>
      </c>
      <c r="H6004" s="385">
        <v>491</v>
      </c>
      <c r="I6004" s="358" t="s">
        <v>12887</v>
      </c>
      <c r="J6004" s="358" t="s">
        <v>12908</v>
      </c>
      <c r="K6004" s="358" t="s">
        <v>13558</v>
      </c>
      <c r="L6004" s="362">
        <v>41841</v>
      </c>
      <c r="N6004" s="362">
        <v>41841</v>
      </c>
      <c r="P6004" s="356" t="s">
        <v>13318</v>
      </c>
    </row>
    <row r="6005" spans="1:16" x14ac:dyDescent="0.2">
      <c r="A6005" s="356" t="s">
        <v>12831</v>
      </c>
      <c r="B6005" s="356" t="s">
        <v>24110</v>
      </c>
      <c r="C6005" s="358" t="s">
        <v>13026</v>
      </c>
      <c r="D6005" s="358" t="s">
        <v>13027</v>
      </c>
      <c r="E6005" s="358" t="s">
        <v>14770</v>
      </c>
      <c r="G6005" s="358" t="s">
        <v>12886</v>
      </c>
      <c r="H6005" s="385">
        <v>9.86</v>
      </c>
      <c r="I6005" s="358" t="s">
        <v>12893</v>
      </c>
      <c r="J6005" s="358" t="s">
        <v>12888</v>
      </c>
      <c r="K6005" s="358" t="s">
        <v>13558</v>
      </c>
      <c r="L6005" s="362">
        <v>42635</v>
      </c>
      <c r="N6005" s="362">
        <v>42635</v>
      </c>
      <c r="P6005" s="356" t="s">
        <v>14019</v>
      </c>
    </row>
    <row r="6006" spans="1:16" x14ac:dyDescent="0.2">
      <c r="A6006" s="356" t="s">
        <v>12832</v>
      </c>
      <c r="B6006" s="356" t="s">
        <v>24111</v>
      </c>
      <c r="C6006" s="358" t="s">
        <v>12972</v>
      </c>
      <c r="D6006" s="358" t="s">
        <v>12973</v>
      </c>
      <c r="E6006" s="358" t="s">
        <v>18839</v>
      </c>
      <c r="G6006" s="358" t="s">
        <v>12886</v>
      </c>
      <c r="H6006" s="385">
        <v>9.81</v>
      </c>
      <c r="I6006" s="358" t="s">
        <v>12893</v>
      </c>
      <c r="J6006" s="358" t="s">
        <v>12888</v>
      </c>
      <c r="K6006" s="358" t="s">
        <v>13558</v>
      </c>
      <c r="L6006" s="362">
        <v>42648</v>
      </c>
      <c r="N6006" s="362">
        <v>42648</v>
      </c>
      <c r="P6006" s="356" t="s">
        <v>14019</v>
      </c>
    </row>
    <row r="6007" spans="1:16" x14ac:dyDescent="0.2">
      <c r="A6007" s="356" t="s">
        <v>12833</v>
      </c>
      <c r="B6007" s="356" t="s">
        <v>24112</v>
      </c>
      <c r="C6007" s="358" t="s">
        <v>14342</v>
      </c>
      <c r="D6007" s="358" t="s">
        <v>12916</v>
      </c>
      <c r="E6007" s="358" t="s">
        <v>24113</v>
      </c>
      <c r="G6007" s="358" t="s">
        <v>12886</v>
      </c>
      <c r="H6007" s="385">
        <v>7.41</v>
      </c>
      <c r="I6007" s="358" t="s">
        <v>12893</v>
      </c>
      <c r="J6007" s="358" t="s">
        <v>12888</v>
      </c>
      <c r="K6007" s="358" t="s">
        <v>13558</v>
      </c>
      <c r="L6007" s="362">
        <v>42666</v>
      </c>
      <c r="N6007" s="362">
        <v>42666</v>
      </c>
      <c r="P6007" s="356" t="s">
        <v>14019</v>
      </c>
    </row>
    <row r="6008" spans="1:16" x14ac:dyDescent="0.2">
      <c r="A6008" s="356" t="s">
        <v>12834</v>
      </c>
      <c r="B6008" s="356" t="s">
        <v>24114</v>
      </c>
      <c r="C6008" s="358" t="s">
        <v>13915</v>
      </c>
      <c r="D6008" s="358" t="s">
        <v>12919</v>
      </c>
      <c r="E6008" s="358" t="s">
        <v>17290</v>
      </c>
      <c r="G6008" s="358" t="s">
        <v>12886</v>
      </c>
      <c r="H6008" s="385">
        <v>16.8</v>
      </c>
      <c r="I6008" s="358" t="s">
        <v>12893</v>
      </c>
      <c r="J6008" s="358" t="s">
        <v>12888</v>
      </c>
      <c r="K6008" s="358" t="s">
        <v>13558</v>
      </c>
      <c r="L6008" s="362">
        <v>42649</v>
      </c>
      <c r="N6008" s="362">
        <v>42649</v>
      </c>
      <c r="P6008" s="356" t="s">
        <v>13605</v>
      </c>
    </row>
    <row r="6009" spans="1:16" x14ac:dyDescent="0.2">
      <c r="A6009" s="356" t="s">
        <v>6866</v>
      </c>
      <c r="B6009" s="356" t="s">
        <v>24115</v>
      </c>
      <c r="C6009" s="358" t="s">
        <v>12905</v>
      </c>
      <c r="D6009" s="358" t="s">
        <v>13152</v>
      </c>
      <c r="E6009" s="358" t="s">
        <v>24116</v>
      </c>
      <c r="G6009" s="358" t="s">
        <v>12886</v>
      </c>
      <c r="H6009" s="385">
        <v>35.619999999999997</v>
      </c>
      <c r="I6009" s="358" t="s">
        <v>12887</v>
      </c>
      <c r="J6009" s="358" t="s">
        <v>12908</v>
      </c>
      <c r="K6009" s="358" t="s">
        <v>13558</v>
      </c>
      <c r="L6009" s="362">
        <v>42307</v>
      </c>
      <c r="N6009" s="362">
        <v>42307</v>
      </c>
      <c r="P6009" s="356" t="s">
        <v>13605</v>
      </c>
    </row>
    <row r="6010" spans="1:16" x14ac:dyDescent="0.2">
      <c r="A6010" s="356" t="s">
        <v>12835</v>
      </c>
      <c r="B6010" s="356" t="s">
        <v>24117</v>
      </c>
      <c r="C6010" s="358" t="s">
        <v>15268</v>
      </c>
      <c r="D6010" s="358" t="s">
        <v>12919</v>
      </c>
      <c r="E6010" s="358" t="s">
        <v>24118</v>
      </c>
      <c r="G6010" s="358" t="s">
        <v>12886</v>
      </c>
      <c r="H6010" s="385">
        <v>9.9499999999999993</v>
      </c>
      <c r="I6010" s="358" t="s">
        <v>12893</v>
      </c>
      <c r="J6010" s="358" t="s">
        <v>12888</v>
      </c>
      <c r="K6010" s="358" t="s">
        <v>13558</v>
      </c>
      <c r="L6010" s="362">
        <v>42657</v>
      </c>
      <c r="N6010" s="362">
        <v>42657</v>
      </c>
      <c r="P6010" s="356" t="s">
        <v>13605</v>
      </c>
    </row>
    <row r="6011" spans="1:16" x14ac:dyDescent="0.2">
      <c r="A6011" s="356" t="s">
        <v>6881</v>
      </c>
      <c r="B6011" s="356" t="s">
        <v>24119</v>
      </c>
      <c r="C6011" s="358" t="s">
        <v>12926</v>
      </c>
      <c r="D6011" s="358" t="s">
        <v>12927</v>
      </c>
      <c r="E6011" s="358" t="s">
        <v>24120</v>
      </c>
      <c r="G6011" s="358" t="s">
        <v>12886</v>
      </c>
      <c r="H6011" s="385">
        <v>92.4</v>
      </c>
      <c r="I6011" s="358" t="s">
        <v>12887</v>
      </c>
      <c r="J6011" s="358" t="s">
        <v>12888</v>
      </c>
      <c r="K6011" s="358" t="s">
        <v>13558</v>
      </c>
      <c r="L6011" s="362">
        <v>42670</v>
      </c>
      <c r="N6011" s="362">
        <v>42670</v>
      </c>
      <c r="P6011" s="356" t="s">
        <v>13605</v>
      </c>
    </row>
    <row r="6012" spans="1:16" x14ac:dyDescent="0.2">
      <c r="A6012" s="356" t="s">
        <v>12836</v>
      </c>
      <c r="B6012" s="356" t="s">
        <v>24121</v>
      </c>
      <c r="C6012" s="358" t="s">
        <v>13044</v>
      </c>
      <c r="D6012" s="358" t="s">
        <v>13045</v>
      </c>
      <c r="E6012" s="358" t="s">
        <v>24122</v>
      </c>
      <c r="G6012" s="358" t="s">
        <v>12886</v>
      </c>
      <c r="H6012" s="385">
        <v>7.1550000000000002</v>
      </c>
      <c r="I6012" s="358" t="s">
        <v>12893</v>
      </c>
      <c r="J6012" s="358" t="s">
        <v>12888</v>
      </c>
      <c r="K6012" s="358" t="s">
        <v>13558</v>
      </c>
      <c r="L6012" s="362">
        <v>42627</v>
      </c>
      <c r="N6012" s="362">
        <v>42627</v>
      </c>
      <c r="P6012" s="356" t="s">
        <v>14019</v>
      </c>
    </row>
    <row r="6013" spans="1:16" x14ac:dyDescent="0.2">
      <c r="A6013" s="356" t="s">
        <v>12837</v>
      </c>
      <c r="B6013" s="356" t="s">
        <v>24123</v>
      </c>
      <c r="C6013" s="358" t="s">
        <v>15229</v>
      </c>
      <c r="D6013" s="358" t="s">
        <v>12984</v>
      </c>
      <c r="E6013" s="358" t="s">
        <v>24124</v>
      </c>
      <c r="G6013" s="358" t="s">
        <v>12886</v>
      </c>
      <c r="H6013" s="385">
        <v>9.9</v>
      </c>
      <c r="I6013" s="358" t="s">
        <v>12893</v>
      </c>
      <c r="J6013" s="358" t="s">
        <v>12888</v>
      </c>
      <c r="K6013" s="358" t="s">
        <v>13558</v>
      </c>
      <c r="L6013" s="362">
        <v>42633</v>
      </c>
      <c r="N6013" s="362">
        <v>42633</v>
      </c>
      <c r="P6013" s="356" t="s">
        <v>14019</v>
      </c>
    </row>
    <row r="6014" spans="1:16" x14ac:dyDescent="0.2">
      <c r="A6014" s="356" t="s">
        <v>12838</v>
      </c>
      <c r="B6014" s="356" t="s">
        <v>24125</v>
      </c>
      <c r="C6014" s="358" t="s">
        <v>13007</v>
      </c>
      <c r="D6014" s="358" t="s">
        <v>12976</v>
      </c>
      <c r="E6014" s="358" t="s">
        <v>24126</v>
      </c>
      <c r="G6014" s="358" t="s">
        <v>12886</v>
      </c>
      <c r="H6014" s="385">
        <v>9.8049999999999997</v>
      </c>
      <c r="I6014" s="358" t="s">
        <v>12893</v>
      </c>
      <c r="J6014" s="358" t="s">
        <v>12888</v>
      </c>
      <c r="K6014" s="358" t="s">
        <v>13558</v>
      </c>
      <c r="L6014" s="362">
        <v>42660</v>
      </c>
      <c r="N6014" s="362">
        <v>42660</v>
      </c>
      <c r="P6014" s="356" t="s">
        <v>14019</v>
      </c>
    </row>
    <row r="6015" spans="1:16" x14ac:dyDescent="0.2">
      <c r="A6015" s="356" t="s">
        <v>12839</v>
      </c>
      <c r="B6015" s="356" t="s">
        <v>24127</v>
      </c>
      <c r="C6015" s="358" t="s">
        <v>12915</v>
      </c>
      <c r="D6015" s="358" t="s">
        <v>12916</v>
      </c>
      <c r="E6015" s="358" t="s">
        <v>14698</v>
      </c>
      <c r="G6015" s="358" t="s">
        <v>12886</v>
      </c>
      <c r="H6015" s="385">
        <v>6.6</v>
      </c>
      <c r="I6015" s="358" t="s">
        <v>12893</v>
      </c>
      <c r="J6015" s="358" t="s">
        <v>12888</v>
      </c>
      <c r="K6015" s="358" t="s">
        <v>13558</v>
      </c>
      <c r="L6015" s="362">
        <v>42499</v>
      </c>
      <c r="N6015" s="362">
        <v>42499</v>
      </c>
      <c r="P6015" s="356" t="s">
        <v>14019</v>
      </c>
    </row>
    <row r="6016" spans="1:16" x14ac:dyDescent="0.2">
      <c r="A6016" s="356" t="s">
        <v>12840</v>
      </c>
      <c r="B6016" s="356" t="s">
        <v>24128</v>
      </c>
      <c r="C6016" s="358" t="s">
        <v>13064</v>
      </c>
      <c r="D6016" s="358" t="s">
        <v>12931</v>
      </c>
      <c r="E6016" s="358" t="s">
        <v>24129</v>
      </c>
      <c r="G6016" s="358" t="s">
        <v>12886</v>
      </c>
      <c r="H6016" s="385">
        <v>9.9450000000000003</v>
      </c>
      <c r="I6016" s="358" t="s">
        <v>12893</v>
      </c>
      <c r="J6016" s="358" t="s">
        <v>12888</v>
      </c>
      <c r="K6016" s="358" t="s">
        <v>13558</v>
      </c>
      <c r="L6016" s="362">
        <v>42639</v>
      </c>
      <c r="N6016" s="362">
        <v>42639</v>
      </c>
      <c r="P6016" s="356" t="s">
        <v>13605</v>
      </c>
    </row>
    <row r="6017" spans="1:16" x14ac:dyDescent="0.2">
      <c r="A6017" s="356" t="s">
        <v>12841</v>
      </c>
      <c r="B6017" s="356" t="s">
        <v>24130</v>
      </c>
      <c r="C6017" s="358" t="s">
        <v>13031</v>
      </c>
      <c r="D6017" s="358" t="s">
        <v>12960</v>
      </c>
      <c r="E6017" s="358" t="s">
        <v>24131</v>
      </c>
      <c r="G6017" s="358" t="s">
        <v>12886</v>
      </c>
      <c r="H6017" s="385">
        <v>98.25</v>
      </c>
      <c r="I6017" s="358" t="s">
        <v>12893</v>
      </c>
      <c r="J6017" s="358" t="s">
        <v>12888</v>
      </c>
      <c r="K6017" s="358" t="s">
        <v>13558</v>
      </c>
      <c r="L6017" s="362">
        <v>42541</v>
      </c>
      <c r="N6017" s="362">
        <v>42541</v>
      </c>
      <c r="P6017" s="356" t="s">
        <v>13605</v>
      </c>
    </row>
    <row r="6018" spans="1:16" x14ac:dyDescent="0.2">
      <c r="A6018" s="356" t="s">
        <v>12842</v>
      </c>
      <c r="B6018" s="356" t="s">
        <v>24132</v>
      </c>
      <c r="C6018" s="358" t="s">
        <v>12905</v>
      </c>
      <c r="D6018" s="358" t="s">
        <v>12987</v>
      </c>
      <c r="E6018" s="358" t="s">
        <v>24133</v>
      </c>
      <c r="G6018" s="358" t="s">
        <v>12886</v>
      </c>
      <c r="H6018" s="385">
        <v>7.08</v>
      </c>
      <c r="I6018" s="358" t="s">
        <v>12893</v>
      </c>
      <c r="J6018" s="358" t="s">
        <v>12888</v>
      </c>
      <c r="K6018" s="358" t="s">
        <v>13558</v>
      </c>
      <c r="L6018" s="362">
        <v>42635</v>
      </c>
      <c r="N6018" s="362">
        <v>42635</v>
      </c>
      <c r="P6018" s="356" t="s">
        <v>14019</v>
      </c>
    </row>
    <row r="6019" spans="1:16" x14ac:dyDescent="0.2">
      <c r="A6019" s="356" t="s">
        <v>12843</v>
      </c>
      <c r="B6019" s="356" t="s">
        <v>24134</v>
      </c>
      <c r="C6019" s="358" t="s">
        <v>13486</v>
      </c>
      <c r="D6019" s="358" t="s">
        <v>12895</v>
      </c>
      <c r="E6019" s="358" t="s">
        <v>24135</v>
      </c>
      <c r="G6019" s="358" t="s">
        <v>12886</v>
      </c>
      <c r="H6019" s="385">
        <v>3.5</v>
      </c>
      <c r="I6019" s="358" t="s">
        <v>12893</v>
      </c>
      <c r="J6019" s="358" t="s">
        <v>12888</v>
      </c>
      <c r="K6019" s="358" t="s">
        <v>13558</v>
      </c>
      <c r="L6019" s="362">
        <v>42614</v>
      </c>
      <c r="N6019" s="362">
        <v>42614</v>
      </c>
      <c r="P6019" s="356" t="s">
        <v>14019</v>
      </c>
    </row>
    <row r="6020" spans="1:16" x14ac:dyDescent="0.2">
      <c r="A6020" s="356" t="s">
        <v>12844</v>
      </c>
      <c r="B6020" s="356" t="s">
        <v>24136</v>
      </c>
      <c r="C6020" s="358" t="s">
        <v>16836</v>
      </c>
      <c r="D6020" s="358" t="s">
        <v>13034</v>
      </c>
      <c r="E6020" s="358" t="s">
        <v>24137</v>
      </c>
      <c r="G6020" s="358" t="s">
        <v>12886</v>
      </c>
      <c r="H6020" s="385">
        <v>7.8</v>
      </c>
      <c r="I6020" s="358" t="s">
        <v>12893</v>
      </c>
      <c r="J6020" s="358" t="s">
        <v>12888</v>
      </c>
      <c r="K6020" s="358" t="s">
        <v>13558</v>
      </c>
      <c r="L6020" s="362">
        <v>42657</v>
      </c>
      <c r="N6020" s="362">
        <v>42657</v>
      </c>
      <c r="P6020" s="356" t="s">
        <v>14019</v>
      </c>
    </row>
    <row r="6021" spans="1:16" x14ac:dyDescent="0.2">
      <c r="A6021" s="356" t="s">
        <v>12845</v>
      </c>
      <c r="B6021" s="356" t="s">
        <v>24138</v>
      </c>
      <c r="C6021" s="358" t="s">
        <v>13330</v>
      </c>
      <c r="D6021" s="358" t="s">
        <v>12984</v>
      </c>
      <c r="E6021" s="358" t="s">
        <v>24139</v>
      </c>
      <c r="G6021" s="358" t="s">
        <v>12886</v>
      </c>
      <c r="H6021" s="385">
        <v>7.42</v>
      </c>
      <c r="I6021" s="358" t="s">
        <v>12893</v>
      </c>
      <c r="J6021" s="358" t="s">
        <v>12888</v>
      </c>
      <c r="K6021" s="358" t="s">
        <v>13558</v>
      </c>
      <c r="L6021" s="362">
        <v>42662</v>
      </c>
      <c r="N6021" s="362">
        <v>42662</v>
      </c>
      <c r="P6021" s="356" t="s">
        <v>14019</v>
      </c>
    </row>
    <row r="6022" spans="1:16" x14ac:dyDescent="0.2">
      <c r="A6022" s="356" t="s">
        <v>12846</v>
      </c>
      <c r="B6022" s="356" t="s">
        <v>24140</v>
      </c>
      <c r="C6022" s="358" t="s">
        <v>13966</v>
      </c>
      <c r="D6022" s="358" t="s">
        <v>13027</v>
      </c>
      <c r="E6022" s="358" t="s">
        <v>24141</v>
      </c>
      <c r="G6022" s="358" t="s">
        <v>12886</v>
      </c>
      <c r="H6022" s="385">
        <v>5.3</v>
      </c>
      <c r="I6022" s="358" t="s">
        <v>12893</v>
      </c>
      <c r="J6022" s="358" t="s">
        <v>12888</v>
      </c>
      <c r="K6022" s="358" t="s">
        <v>13558</v>
      </c>
      <c r="L6022" s="362">
        <v>42653</v>
      </c>
      <c r="N6022" s="362">
        <v>42653</v>
      </c>
      <c r="P6022" s="356" t="s">
        <v>14019</v>
      </c>
    </row>
    <row r="6023" spans="1:16" x14ac:dyDescent="0.2">
      <c r="A6023" s="356" t="s">
        <v>12847</v>
      </c>
      <c r="B6023" s="356" t="s">
        <v>24142</v>
      </c>
      <c r="C6023" s="358" t="s">
        <v>13044</v>
      </c>
      <c r="D6023" s="358" t="s">
        <v>13045</v>
      </c>
      <c r="E6023" s="358" t="s">
        <v>24143</v>
      </c>
      <c r="G6023" s="358" t="s">
        <v>12886</v>
      </c>
      <c r="H6023" s="385">
        <v>5.0350000000000001</v>
      </c>
      <c r="I6023" s="358" t="s">
        <v>12893</v>
      </c>
      <c r="J6023" s="358" t="s">
        <v>12888</v>
      </c>
      <c r="K6023" s="358" t="s">
        <v>13558</v>
      </c>
      <c r="L6023" s="362">
        <v>42692</v>
      </c>
      <c r="N6023" s="362">
        <v>42692</v>
      </c>
      <c r="P6023" s="356" t="s">
        <v>14019</v>
      </c>
    </row>
    <row r="6024" spans="1:16" x14ac:dyDescent="0.2">
      <c r="A6024" s="356" t="s">
        <v>12848</v>
      </c>
      <c r="B6024" s="356" t="s">
        <v>24144</v>
      </c>
      <c r="C6024" s="358" t="s">
        <v>13590</v>
      </c>
      <c r="D6024" s="358" t="s">
        <v>12916</v>
      </c>
      <c r="E6024" s="358" t="s">
        <v>21131</v>
      </c>
      <c r="G6024" s="358" t="s">
        <v>12886</v>
      </c>
      <c r="H6024" s="385">
        <v>5.76</v>
      </c>
      <c r="I6024" s="358" t="s">
        <v>12893</v>
      </c>
      <c r="J6024" s="358" t="s">
        <v>12888</v>
      </c>
      <c r="K6024" s="358" t="s">
        <v>13558</v>
      </c>
      <c r="L6024" s="362">
        <v>42665</v>
      </c>
      <c r="N6024" s="362">
        <v>42665</v>
      </c>
      <c r="P6024" s="356" t="s">
        <v>14019</v>
      </c>
    </row>
    <row r="6025" spans="1:16" x14ac:dyDescent="0.2">
      <c r="A6025" s="356" t="s">
        <v>12849</v>
      </c>
      <c r="B6025" s="356" t="s">
        <v>24145</v>
      </c>
      <c r="C6025" s="358" t="s">
        <v>13017</v>
      </c>
      <c r="D6025" s="358" t="s">
        <v>13018</v>
      </c>
      <c r="E6025" s="358" t="s">
        <v>24146</v>
      </c>
      <c r="G6025" s="358" t="s">
        <v>12886</v>
      </c>
      <c r="H6025" s="385">
        <v>8.48</v>
      </c>
      <c r="I6025" s="358" t="s">
        <v>12893</v>
      </c>
      <c r="J6025" s="358" t="s">
        <v>12888</v>
      </c>
      <c r="K6025" s="358" t="s">
        <v>13558</v>
      </c>
      <c r="L6025" s="362">
        <v>42587</v>
      </c>
      <c r="N6025" s="362">
        <v>42587</v>
      </c>
      <c r="P6025" s="356" t="s">
        <v>14019</v>
      </c>
    </row>
    <row r="6026" spans="1:16" x14ac:dyDescent="0.2">
      <c r="A6026" s="356" t="s">
        <v>12850</v>
      </c>
      <c r="B6026" s="356" t="s">
        <v>24147</v>
      </c>
      <c r="C6026" s="358" t="s">
        <v>13116</v>
      </c>
      <c r="D6026" s="358" t="s">
        <v>12919</v>
      </c>
      <c r="E6026" s="358" t="s">
        <v>24148</v>
      </c>
      <c r="G6026" s="358" t="s">
        <v>12886</v>
      </c>
      <c r="H6026" s="385">
        <v>4.08</v>
      </c>
      <c r="I6026" s="358" t="s">
        <v>12893</v>
      </c>
      <c r="J6026" s="358" t="s">
        <v>12888</v>
      </c>
      <c r="K6026" s="358" t="s">
        <v>13558</v>
      </c>
      <c r="L6026" s="362">
        <v>42614</v>
      </c>
      <c r="N6026" s="362">
        <v>42614</v>
      </c>
      <c r="P6026" s="356" t="s">
        <v>14019</v>
      </c>
    </row>
    <row r="6027" spans="1:16" x14ac:dyDescent="0.2">
      <c r="A6027" s="356" t="s">
        <v>12851</v>
      </c>
      <c r="B6027" s="356" t="s">
        <v>24149</v>
      </c>
      <c r="C6027" s="358" t="s">
        <v>13323</v>
      </c>
      <c r="D6027" s="358" t="s">
        <v>13324</v>
      </c>
      <c r="E6027" s="358" t="s">
        <v>24150</v>
      </c>
      <c r="G6027" s="358" t="s">
        <v>12886</v>
      </c>
      <c r="H6027" s="385">
        <v>8.1</v>
      </c>
      <c r="I6027" s="358" t="s">
        <v>12893</v>
      </c>
      <c r="J6027" s="358" t="s">
        <v>12888</v>
      </c>
      <c r="K6027" s="358" t="s">
        <v>13558</v>
      </c>
      <c r="L6027" s="362">
        <v>42625</v>
      </c>
      <c r="N6027" s="362">
        <v>42625</v>
      </c>
      <c r="P6027" s="356" t="s">
        <v>14019</v>
      </c>
    </row>
    <row r="6028" spans="1:16" x14ac:dyDescent="0.2">
      <c r="A6028" s="356" t="s">
        <v>12852</v>
      </c>
      <c r="B6028" s="356" t="s">
        <v>24151</v>
      </c>
      <c r="C6028" s="358" t="s">
        <v>13966</v>
      </c>
      <c r="D6028" s="358" t="s">
        <v>13027</v>
      </c>
      <c r="E6028" s="358" t="s">
        <v>24152</v>
      </c>
      <c r="G6028" s="358" t="s">
        <v>12886</v>
      </c>
      <c r="H6028" s="385">
        <v>8.25</v>
      </c>
      <c r="I6028" s="358" t="s">
        <v>12893</v>
      </c>
      <c r="J6028" s="358" t="s">
        <v>12888</v>
      </c>
      <c r="K6028" s="358" t="s">
        <v>13558</v>
      </c>
      <c r="L6028" s="362">
        <v>42696</v>
      </c>
      <c r="N6028" s="362">
        <v>42696</v>
      </c>
      <c r="P6028" s="356" t="s">
        <v>14019</v>
      </c>
    </row>
    <row r="6029" spans="1:16" x14ac:dyDescent="0.2">
      <c r="A6029" s="356" t="s">
        <v>12853</v>
      </c>
      <c r="B6029" s="356" t="s">
        <v>24153</v>
      </c>
      <c r="C6029" s="358" t="s">
        <v>13922</v>
      </c>
      <c r="D6029" s="358" t="s">
        <v>13106</v>
      </c>
      <c r="E6029" s="358" t="s">
        <v>24154</v>
      </c>
      <c r="G6029" s="358" t="s">
        <v>12886</v>
      </c>
      <c r="H6029" s="385">
        <v>6.0949999999999998</v>
      </c>
      <c r="I6029" s="358" t="s">
        <v>12893</v>
      </c>
      <c r="J6029" s="358" t="s">
        <v>12888</v>
      </c>
      <c r="K6029" s="358" t="s">
        <v>13558</v>
      </c>
      <c r="L6029" s="362">
        <v>42663</v>
      </c>
      <c r="N6029" s="362">
        <v>42663</v>
      </c>
      <c r="P6029" s="356" t="s">
        <v>14019</v>
      </c>
    </row>
    <row r="6030" spans="1:16" x14ac:dyDescent="0.2">
      <c r="A6030" s="356" t="s">
        <v>12854</v>
      </c>
      <c r="B6030" s="356" t="s">
        <v>24155</v>
      </c>
      <c r="C6030" s="358" t="s">
        <v>14623</v>
      </c>
      <c r="D6030" s="358" t="s">
        <v>13010</v>
      </c>
      <c r="E6030" s="358" t="s">
        <v>13298</v>
      </c>
      <c r="G6030" s="358" t="s">
        <v>12886</v>
      </c>
      <c r="H6030" s="385">
        <v>9.1199999999999992</v>
      </c>
      <c r="I6030" s="358" t="s">
        <v>12893</v>
      </c>
      <c r="J6030" s="358" t="s">
        <v>12888</v>
      </c>
      <c r="K6030" s="358" t="s">
        <v>13558</v>
      </c>
      <c r="L6030" s="362">
        <v>42643</v>
      </c>
      <c r="N6030" s="362">
        <v>42643</v>
      </c>
      <c r="P6030" s="356" t="s">
        <v>14019</v>
      </c>
    </row>
    <row r="6031" spans="1:16" x14ac:dyDescent="0.2">
      <c r="A6031" s="356" t="s">
        <v>12855</v>
      </c>
      <c r="B6031" s="356" t="s">
        <v>24156</v>
      </c>
      <c r="C6031" s="358" t="s">
        <v>13031</v>
      </c>
      <c r="D6031" s="358" t="s">
        <v>12960</v>
      </c>
      <c r="E6031" s="358" t="s">
        <v>24157</v>
      </c>
      <c r="G6031" s="358" t="s">
        <v>12886</v>
      </c>
      <c r="H6031" s="385">
        <v>12.38</v>
      </c>
      <c r="I6031" s="358" t="s">
        <v>12893</v>
      </c>
      <c r="J6031" s="358" t="s">
        <v>12888</v>
      </c>
      <c r="K6031" s="358" t="s">
        <v>13558</v>
      </c>
      <c r="L6031" s="362">
        <v>39350</v>
      </c>
      <c r="N6031" s="362">
        <v>39350</v>
      </c>
      <c r="P6031" s="356" t="s">
        <v>13255</v>
      </c>
    </row>
    <row r="6032" spans="1:16" x14ac:dyDescent="0.2">
      <c r="A6032" s="356" t="s">
        <v>12856</v>
      </c>
      <c r="B6032" s="356" t="s">
        <v>24158</v>
      </c>
      <c r="C6032" s="358" t="s">
        <v>13044</v>
      </c>
      <c r="D6032" s="358" t="s">
        <v>13045</v>
      </c>
      <c r="E6032" s="358" t="s">
        <v>24159</v>
      </c>
      <c r="G6032" s="358" t="s">
        <v>12886</v>
      </c>
      <c r="H6032" s="385">
        <v>4.32</v>
      </c>
      <c r="I6032" s="358" t="s">
        <v>12893</v>
      </c>
      <c r="J6032" s="358" t="s">
        <v>12888</v>
      </c>
      <c r="K6032" s="358" t="s">
        <v>13558</v>
      </c>
      <c r="L6032" s="362">
        <v>42611</v>
      </c>
      <c r="N6032" s="362">
        <v>42611</v>
      </c>
      <c r="P6032" s="356" t="s">
        <v>14019</v>
      </c>
    </row>
    <row r="6033" spans="1:16" x14ac:dyDescent="0.2">
      <c r="A6033" s="356" t="s">
        <v>12857</v>
      </c>
      <c r="B6033" s="356" t="s">
        <v>24160</v>
      </c>
      <c r="C6033" s="358" t="s">
        <v>13386</v>
      </c>
      <c r="D6033" s="358" t="s">
        <v>12919</v>
      </c>
      <c r="E6033" s="358" t="s">
        <v>24161</v>
      </c>
      <c r="G6033" s="358" t="s">
        <v>12886</v>
      </c>
      <c r="H6033" s="385">
        <v>7.42</v>
      </c>
      <c r="I6033" s="358" t="s">
        <v>12893</v>
      </c>
      <c r="J6033" s="358" t="s">
        <v>12888</v>
      </c>
      <c r="K6033" s="358" t="s">
        <v>13558</v>
      </c>
      <c r="L6033" s="362">
        <v>42669</v>
      </c>
      <c r="N6033" s="362">
        <v>42669</v>
      </c>
      <c r="P6033" s="356" t="s">
        <v>14019</v>
      </c>
    </row>
    <row r="6034" spans="1:16" x14ac:dyDescent="0.2">
      <c r="A6034" s="356" t="s">
        <v>12858</v>
      </c>
      <c r="B6034" s="356" t="s">
        <v>24162</v>
      </c>
      <c r="C6034" s="358" t="s">
        <v>12926</v>
      </c>
      <c r="D6034" s="358" t="s">
        <v>12927</v>
      </c>
      <c r="E6034" s="358" t="s">
        <v>24163</v>
      </c>
      <c r="G6034" s="358" t="s">
        <v>12886</v>
      </c>
      <c r="H6034" s="385">
        <v>4.3499999999999996</v>
      </c>
      <c r="I6034" s="358" t="s">
        <v>12893</v>
      </c>
      <c r="J6034" s="358" t="s">
        <v>12888</v>
      </c>
      <c r="K6034" s="358" t="s">
        <v>13558</v>
      </c>
      <c r="L6034" s="362">
        <v>42668</v>
      </c>
      <c r="N6034" s="362">
        <v>42668</v>
      </c>
      <c r="P6034" s="356" t="s">
        <v>14019</v>
      </c>
    </row>
    <row r="6035" spans="1:16" x14ac:dyDescent="0.2">
      <c r="A6035" s="356" t="s">
        <v>12859</v>
      </c>
      <c r="B6035" s="356" t="s">
        <v>24164</v>
      </c>
      <c r="C6035" s="358" t="s">
        <v>12905</v>
      </c>
      <c r="D6035" s="358" t="s">
        <v>12951</v>
      </c>
      <c r="E6035" s="358" t="s">
        <v>24165</v>
      </c>
      <c r="G6035" s="358" t="s">
        <v>12886</v>
      </c>
      <c r="H6035" s="385">
        <v>5.13</v>
      </c>
      <c r="I6035" s="358" t="s">
        <v>12893</v>
      </c>
      <c r="J6035" s="358" t="s">
        <v>12888</v>
      </c>
      <c r="K6035" s="358" t="s">
        <v>13558</v>
      </c>
      <c r="L6035" s="362">
        <v>42685</v>
      </c>
      <c r="N6035" s="362">
        <v>42685</v>
      </c>
      <c r="P6035" s="356" t="s">
        <v>14019</v>
      </c>
    </row>
    <row r="6036" spans="1:16" x14ac:dyDescent="0.2">
      <c r="A6036" s="356" t="s">
        <v>12860</v>
      </c>
      <c r="B6036" s="356" t="s">
        <v>24166</v>
      </c>
      <c r="C6036" s="358" t="s">
        <v>13044</v>
      </c>
      <c r="D6036" s="358" t="s">
        <v>13045</v>
      </c>
      <c r="E6036" s="358" t="s">
        <v>24167</v>
      </c>
      <c r="G6036" s="358" t="s">
        <v>12886</v>
      </c>
      <c r="H6036" s="385">
        <v>21.24</v>
      </c>
      <c r="I6036" s="358" t="s">
        <v>12893</v>
      </c>
      <c r="J6036" s="358" t="s">
        <v>12888</v>
      </c>
      <c r="K6036" s="358" t="s">
        <v>13558</v>
      </c>
      <c r="L6036" s="362">
        <v>42613</v>
      </c>
      <c r="N6036" s="362">
        <v>42613</v>
      </c>
      <c r="P6036" s="356" t="s">
        <v>14019</v>
      </c>
    </row>
    <row r="6037" spans="1:16" x14ac:dyDescent="0.2">
      <c r="A6037" s="356" t="s">
        <v>12861</v>
      </c>
      <c r="B6037" s="356" t="s">
        <v>24168</v>
      </c>
      <c r="C6037" s="358" t="s">
        <v>12883</v>
      </c>
      <c r="D6037" s="358" t="s">
        <v>12884</v>
      </c>
      <c r="E6037" s="358" t="s">
        <v>14115</v>
      </c>
      <c r="G6037" s="358" t="s">
        <v>12886</v>
      </c>
      <c r="H6037" s="385">
        <v>9.8049999999999997</v>
      </c>
      <c r="I6037" s="358" t="s">
        <v>12893</v>
      </c>
      <c r="J6037" s="358" t="s">
        <v>12888</v>
      </c>
      <c r="K6037" s="358" t="s">
        <v>13558</v>
      </c>
      <c r="L6037" s="362">
        <v>42550</v>
      </c>
      <c r="N6037" s="362">
        <v>42550</v>
      </c>
      <c r="P6037" s="356" t="s">
        <v>14019</v>
      </c>
    </row>
    <row r="6038" spans="1:16" x14ac:dyDescent="0.2">
      <c r="A6038" s="356" t="s">
        <v>12862</v>
      </c>
      <c r="B6038" s="356" t="s">
        <v>24169</v>
      </c>
      <c r="C6038" s="358" t="s">
        <v>12975</v>
      </c>
      <c r="D6038" s="358" t="s">
        <v>12976</v>
      </c>
      <c r="E6038" s="358" t="s">
        <v>24170</v>
      </c>
      <c r="G6038" s="358" t="s">
        <v>12886</v>
      </c>
      <c r="H6038" s="385">
        <v>158.17500000000001</v>
      </c>
      <c r="I6038" s="358" t="s">
        <v>12887</v>
      </c>
      <c r="J6038" s="358" t="s">
        <v>12888</v>
      </c>
      <c r="K6038" s="358" t="s">
        <v>13558</v>
      </c>
      <c r="L6038" s="362">
        <v>42723</v>
      </c>
      <c r="N6038" s="362">
        <v>42723</v>
      </c>
      <c r="P6038" s="356" t="s">
        <v>13318</v>
      </c>
    </row>
    <row r="6039" spans="1:16" x14ac:dyDescent="0.2">
      <c r="A6039" s="356" t="s">
        <v>12863</v>
      </c>
      <c r="B6039" s="356" t="s">
        <v>24171</v>
      </c>
      <c r="C6039" s="358" t="s">
        <v>13209</v>
      </c>
      <c r="D6039" s="358" t="s">
        <v>13210</v>
      </c>
      <c r="E6039" s="358" t="s">
        <v>24172</v>
      </c>
      <c r="G6039" s="358" t="s">
        <v>12886</v>
      </c>
      <c r="H6039" s="385">
        <v>9.18</v>
      </c>
      <c r="I6039" s="358" t="s">
        <v>12893</v>
      </c>
      <c r="J6039" s="358" t="s">
        <v>12888</v>
      </c>
      <c r="K6039" s="358" t="s">
        <v>13558</v>
      </c>
      <c r="L6039" s="362">
        <v>42558</v>
      </c>
      <c r="N6039" s="362">
        <v>42558</v>
      </c>
      <c r="P6039" s="356" t="s">
        <v>14019</v>
      </c>
    </row>
    <row r="6040" spans="1:16" x14ac:dyDescent="0.2">
      <c r="A6040" s="356" t="s">
        <v>12864</v>
      </c>
      <c r="B6040" s="356" t="s">
        <v>24173</v>
      </c>
      <c r="C6040" s="358" t="s">
        <v>13527</v>
      </c>
      <c r="D6040" s="358" t="s">
        <v>12973</v>
      </c>
      <c r="E6040" s="358" t="s">
        <v>24174</v>
      </c>
      <c r="G6040" s="358" t="s">
        <v>12886</v>
      </c>
      <c r="H6040" s="385">
        <v>3.12</v>
      </c>
      <c r="I6040" s="358" t="s">
        <v>12893</v>
      </c>
      <c r="J6040" s="358" t="s">
        <v>12888</v>
      </c>
      <c r="K6040" s="358" t="s">
        <v>13558</v>
      </c>
      <c r="L6040" s="362">
        <v>42719</v>
      </c>
      <c r="N6040" s="362">
        <v>42719</v>
      </c>
      <c r="P6040" s="356" t="s">
        <v>14019</v>
      </c>
    </row>
    <row r="6041" spans="1:16" x14ac:dyDescent="0.2">
      <c r="A6041" s="356" t="s">
        <v>12865</v>
      </c>
      <c r="B6041" s="356" t="s">
        <v>24175</v>
      </c>
      <c r="C6041" s="358" t="s">
        <v>12890</v>
      </c>
      <c r="D6041" s="358" t="s">
        <v>12891</v>
      </c>
      <c r="E6041" s="358" t="s">
        <v>24176</v>
      </c>
      <c r="G6041" s="358" t="s">
        <v>12886</v>
      </c>
      <c r="H6041" s="385">
        <v>5.0999999999999996</v>
      </c>
      <c r="I6041" s="358" t="s">
        <v>12893</v>
      </c>
      <c r="J6041" s="358" t="s">
        <v>12888</v>
      </c>
      <c r="K6041" s="358" t="s">
        <v>13558</v>
      </c>
      <c r="L6041" s="362">
        <v>42555</v>
      </c>
      <c r="N6041" s="362">
        <v>42555</v>
      </c>
      <c r="P6041" s="356" t="s">
        <v>14019</v>
      </c>
    </row>
    <row r="6042" spans="1:16" x14ac:dyDescent="0.2">
      <c r="A6042" s="356" t="s">
        <v>12866</v>
      </c>
      <c r="B6042" s="356" t="s">
        <v>24177</v>
      </c>
      <c r="C6042" s="358" t="s">
        <v>12905</v>
      </c>
      <c r="D6042" s="358" t="s">
        <v>12951</v>
      </c>
      <c r="E6042" s="358" t="s">
        <v>24178</v>
      </c>
      <c r="G6042" s="358" t="s">
        <v>12886</v>
      </c>
      <c r="H6042" s="385">
        <v>4.72</v>
      </c>
      <c r="I6042" s="358" t="s">
        <v>12893</v>
      </c>
      <c r="J6042" s="358" t="s">
        <v>12888</v>
      </c>
      <c r="K6042" s="358" t="s">
        <v>13558</v>
      </c>
      <c r="L6042" s="362">
        <v>42724</v>
      </c>
      <c r="N6042" s="362">
        <v>42724</v>
      </c>
      <c r="P6042" s="356" t="s">
        <v>14019</v>
      </c>
    </row>
    <row r="6043" spans="1:16" x14ac:dyDescent="0.2">
      <c r="A6043" s="356" t="s">
        <v>12867</v>
      </c>
      <c r="B6043" s="356" t="s">
        <v>24179</v>
      </c>
      <c r="C6043" s="358" t="s">
        <v>15472</v>
      </c>
      <c r="D6043" s="358" t="s">
        <v>12997</v>
      </c>
      <c r="E6043" s="358" t="s">
        <v>24180</v>
      </c>
      <c r="G6043" s="358" t="s">
        <v>12886</v>
      </c>
      <c r="H6043" s="385">
        <v>7.28</v>
      </c>
      <c r="I6043" s="358" t="s">
        <v>12893</v>
      </c>
      <c r="J6043" s="358" t="s">
        <v>12888</v>
      </c>
      <c r="K6043" s="358" t="s">
        <v>13558</v>
      </c>
      <c r="L6043" s="362">
        <v>42656</v>
      </c>
      <c r="N6043" s="362">
        <v>42656</v>
      </c>
      <c r="P6043" s="356" t="s">
        <v>14019</v>
      </c>
    </row>
    <row r="6044" spans="1:16" x14ac:dyDescent="0.2">
      <c r="A6044" s="356" t="s">
        <v>12868</v>
      </c>
      <c r="B6044" s="356" t="s">
        <v>24181</v>
      </c>
      <c r="C6044" s="358" t="s">
        <v>12905</v>
      </c>
      <c r="D6044" s="358" t="s">
        <v>13152</v>
      </c>
      <c r="E6044" s="358" t="s">
        <v>16293</v>
      </c>
      <c r="G6044" s="358" t="s">
        <v>12886</v>
      </c>
      <c r="H6044" s="385">
        <v>1.82</v>
      </c>
      <c r="I6044" s="358" t="s">
        <v>12893</v>
      </c>
      <c r="J6044" s="358" t="s">
        <v>12888</v>
      </c>
      <c r="K6044" s="358" t="s">
        <v>13558</v>
      </c>
      <c r="L6044" s="362">
        <v>42657</v>
      </c>
      <c r="N6044" s="362">
        <v>42657</v>
      </c>
      <c r="P6044" s="356" t="s">
        <v>14019</v>
      </c>
    </row>
    <row r="6045" spans="1:16" x14ac:dyDescent="0.2">
      <c r="A6045" s="356" t="s">
        <v>12869</v>
      </c>
      <c r="B6045" s="356" t="s">
        <v>24182</v>
      </c>
      <c r="C6045" s="358" t="s">
        <v>13609</v>
      </c>
      <c r="D6045" s="358" t="s">
        <v>12895</v>
      </c>
      <c r="E6045" s="358" t="s">
        <v>24183</v>
      </c>
      <c r="G6045" s="358" t="s">
        <v>12886</v>
      </c>
      <c r="H6045" s="385">
        <v>9.52</v>
      </c>
      <c r="I6045" s="358" t="s">
        <v>12893</v>
      </c>
      <c r="J6045" s="358" t="s">
        <v>12888</v>
      </c>
      <c r="K6045" s="358" t="s">
        <v>13558</v>
      </c>
      <c r="L6045" s="362">
        <v>42692</v>
      </c>
      <c r="N6045" s="362">
        <v>42692</v>
      </c>
      <c r="P6045" s="356" t="s">
        <v>14019</v>
      </c>
    </row>
    <row r="6046" spans="1:16" x14ac:dyDescent="0.2">
      <c r="A6046" s="356" t="s">
        <v>6882</v>
      </c>
      <c r="B6046" s="356" t="s">
        <v>24184</v>
      </c>
      <c r="C6046" s="358" t="s">
        <v>12883</v>
      </c>
      <c r="D6046" s="358" t="s">
        <v>12884</v>
      </c>
      <c r="E6046" s="358" t="s">
        <v>24185</v>
      </c>
      <c r="G6046" s="358" t="s">
        <v>12886</v>
      </c>
      <c r="H6046" s="385">
        <v>39.9</v>
      </c>
      <c r="I6046" s="358" t="s">
        <v>12887</v>
      </c>
      <c r="J6046" s="358" t="s">
        <v>12908</v>
      </c>
      <c r="K6046" s="358" t="s">
        <v>13558</v>
      </c>
      <c r="L6046" s="362">
        <v>42717</v>
      </c>
      <c r="N6046" s="362">
        <v>42717</v>
      </c>
      <c r="P6046" s="356" t="s">
        <v>13605</v>
      </c>
    </row>
    <row r="6047" spans="1:16" x14ac:dyDescent="0.2">
      <c r="A6047" s="356" t="s">
        <v>12870</v>
      </c>
      <c r="B6047" s="356" t="s">
        <v>24186</v>
      </c>
      <c r="C6047" s="358" t="s">
        <v>14786</v>
      </c>
      <c r="D6047" s="358" t="s">
        <v>12984</v>
      </c>
      <c r="E6047" s="358" t="s">
        <v>24109</v>
      </c>
      <c r="G6047" s="358" t="s">
        <v>12886</v>
      </c>
      <c r="H6047" s="385">
        <v>956.34</v>
      </c>
      <c r="I6047" s="358" t="s">
        <v>12887</v>
      </c>
      <c r="J6047" s="358" t="s">
        <v>12908</v>
      </c>
      <c r="K6047" s="358" t="s">
        <v>13558</v>
      </c>
      <c r="L6047" s="362">
        <v>42727</v>
      </c>
      <c r="N6047" s="362">
        <v>42727</v>
      </c>
      <c r="P6047" s="356" t="s">
        <v>13318</v>
      </c>
    </row>
    <row r="6048" spans="1:16" x14ac:dyDescent="0.2">
      <c r="A6048" s="356" t="s">
        <v>6846</v>
      </c>
      <c r="B6048" s="356" t="s">
        <v>24187</v>
      </c>
      <c r="C6048" s="358" t="s">
        <v>13020</v>
      </c>
      <c r="D6048" s="358" t="s">
        <v>12931</v>
      </c>
      <c r="E6048" s="358" t="s">
        <v>17052</v>
      </c>
      <c r="G6048" s="358" t="s">
        <v>12886</v>
      </c>
      <c r="H6048" s="385">
        <v>96.32</v>
      </c>
      <c r="I6048" s="358" t="s">
        <v>12887</v>
      </c>
      <c r="J6048" s="358" t="s">
        <v>12888</v>
      </c>
      <c r="K6048" s="358" t="s">
        <v>13558</v>
      </c>
      <c r="L6048" s="362">
        <v>42725</v>
      </c>
      <c r="N6048" s="362">
        <v>42725</v>
      </c>
      <c r="P6048" s="356" t="s">
        <v>13605</v>
      </c>
    </row>
    <row r="6049" spans="1:16" x14ac:dyDescent="0.2">
      <c r="A6049" s="356" t="s">
        <v>12871</v>
      </c>
      <c r="B6049" s="356" t="s">
        <v>24188</v>
      </c>
      <c r="C6049" s="358" t="s">
        <v>12883</v>
      </c>
      <c r="D6049" s="358" t="s">
        <v>12884</v>
      </c>
      <c r="E6049" s="358" t="s">
        <v>24189</v>
      </c>
      <c r="G6049" s="358" t="s">
        <v>12886</v>
      </c>
      <c r="H6049" s="385">
        <v>53</v>
      </c>
      <c r="I6049" s="358" t="s">
        <v>12893</v>
      </c>
      <c r="J6049" s="358" t="s">
        <v>12888</v>
      </c>
      <c r="K6049" s="358" t="s">
        <v>13558</v>
      </c>
      <c r="L6049" s="362">
        <v>42733</v>
      </c>
      <c r="N6049" s="362">
        <v>42733</v>
      </c>
      <c r="P6049" s="356" t="s">
        <v>13605</v>
      </c>
    </row>
    <row r="6050" spans="1:16" x14ac:dyDescent="0.2">
      <c r="A6050" s="356" t="s">
        <v>6871</v>
      </c>
      <c r="B6050" s="356" t="s">
        <v>24190</v>
      </c>
      <c r="C6050" s="358" t="s">
        <v>13105</v>
      </c>
      <c r="D6050" s="358" t="s">
        <v>13106</v>
      </c>
      <c r="E6050" s="358" t="s">
        <v>24191</v>
      </c>
      <c r="G6050" s="358" t="s">
        <v>12886</v>
      </c>
      <c r="H6050" s="385">
        <v>99.96</v>
      </c>
      <c r="I6050" s="358" t="s">
        <v>12887</v>
      </c>
      <c r="J6050" s="358" t="s">
        <v>12888</v>
      </c>
      <c r="K6050" s="358" t="s">
        <v>13558</v>
      </c>
      <c r="L6050" s="362">
        <v>42584</v>
      </c>
      <c r="N6050" s="362">
        <v>42584</v>
      </c>
      <c r="P6050" s="356" t="s">
        <v>13605</v>
      </c>
    </row>
    <row r="6051" spans="1:16" x14ac:dyDescent="0.2">
      <c r="A6051" s="356" t="s">
        <v>12872</v>
      </c>
      <c r="B6051" s="356" t="s">
        <v>23037</v>
      </c>
      <c r="C6051" s="358" t="s">
        <v>13230</v>
      </c>
      <c r="D6051" s="358" t="s">
        <v>13231</v>
      </c>
      <c r="E6051" s="358" t="s">
        <v>22143</v>
      </c>
      <c r="G6051" s="358" t="s">
        <v>12886</v>
      </c>
      <c r="H6051" s="385">
        <v>7.54</v>
      </c>
      <c r="I6051" s="358" t="s">
        <v>12893</v>
      </c>
      <c r="J6051" s="358" t="s">
        <v>12888</v>
      </c>
      <c r="K6051" s="358" t="s">
        <v>13558</v>
      </c>
      <c r="L6051" s="362">
        <v>42298</v>
      </c>
      <c r="N6051" s="362">
        <v>42298</v>
      </c>
      <c r="P6051" s="356" t="s">
        <v>14019</v>
      </c>
    </row>
    <row r="6052" spans="1:16" x14ac:dyDescent="0.2">
      <c r="A6052" s="356" t="s">
        <v>6884</v>
      </c>
      <c r="B6052" s="356" t="s">
        <v>24192</v>
      </c>
      <c r="C6052" s="358" t="s">
        <v>12905</v>
      </c>
      <c r="D6052" s="358" t="s">
        <v>12987</v>
      </c>
      <c r="E6052" s="358" t="s">
        <v>24193</v>
      </c>
      <c r="G6052" s="358" t="s">
        <v>12886</v>
      </c>
      <c r="H6052" s="385">
        <v>35.055</v>
      </c>
      <c r="I6052" s="358" t="s">
        <v>12887</v>
      </c>
      <c r="J6052" s="358" t="s">
        <v>12888</v>
      </c>
      <c r="K6052" s="358" t="s">
        <v>13558</v>
      </c>
      <c r="L6052" s="362">
        <v>42485</v>
      </c>
      <c r="N6052" s="362">
        <v>42485</v>
      </c>
      <c r="P6052" s="356" t="s">
        <v>13605</v>
      </c>
    </row>
    <row r="6053" spans="1:16" x14ac:dyDescent="0.2">
      <c r="A6053" s="356" t="s">
        <v>12873</v>
      </c>
      <c r="B6053" s="356" t="s">
        <v>24194</v>
      </c>
      <c r="C6053" s="358" t="s">
        <v>14918</v>
      </c>
      <c r="D6053" s="358" t="s">
        <v>12919</v>
      </c>
      <c r="E6053" s="358" t="s">
        <v>24195</v>
      </c>
      <c r="G6053" s="358" t="s">
        <v>12886</v>
      </c>
      <c r="H6053" s="385">
        <v>4.0949999999999998</v>
      </c>
      <c r="I6053" s="358" t="s">
        <v>12893</v>
      </c>
      <c r="J6053" s="358" t="s">
        <v>12888</v>
      </c>
      <c r="K6053" s="358" t="s">
        <v>13558</v>
      </c>
      <c r="L6053" s="362">
        <v>42723</v>
      </c>
      <c r="N6053" s="362">
        <v>42723</v>
      </c>
      <c r="P6053" s="356" t="s">
        <v>14019</v>
      </c>
    </row>
    <row r="6054" spans="1:16" x14ac:dyDescent="0.2">
      <c r="A6054" s="356" t="s">
        <v>12874</v>
      </c>
      <c r="B6054" s="356" t="s">
        <v>24196</v>
      </c>
      <c r="C6054" s="358" t="s">
        <v>12905</v>
      </c>
      <c r="D6054" s="358" t="s">
        <v>12987</v>
      </c>
      <c r="E6054" s="358" t="s">
        <v>24197</v>
      </c>
      <c r="G6054" s="358" t="s">
        <v>12886</v>
      </c>
      <c r="H6054" s="385">
        <v>6.24</v>
      </c>
      <c r="I6054" s="358" t="s">
        <v>12893</v>
      </c>
      <c r="J6054" s="358" t="s">
        <v>12888</v>
      </c>
      <c r="K6054" s="358" t="s">
        <v>13558</v>
      </c>
      <c r="L6054" s="362">
        <v>42647</v>
      </c>
      <c r="N6054" s="362">
        <v>42647</v>
      </c>
      <c r="P6054" s="356" t="s">
        <v>14019</v>
      </c>
    </row>
    <row r="6055" spans="1:16" x14ac:dyDescent="0.2">
      <c r="A6055" s="356" t="s">
        <v>12875</v>
      </c>
      <c r="B6055" s="356" t="s">
        <v>24198</v>
      </c>
      <c r="C6055" s="358" t="s">
        <v>13238</v>
      </c>
      <c r="D6055" s="358" t="s">
        <v>12919</v>
      </c>
      <c r="E6055" s="358" t="s">
        <v>24199</v>
      </c>
      <c r="G6055" s="358" t="s">
        <v>12886</v>
      </c>
      <c r="H6055" s="385">
        <v>6.63</v>
      </c>
      <c r="I6055" s="358" t="s">
        <v>12893</v>
      </c>
      <c r="J6055" s="358" t="s">
        <v>12888</v>
      </c>
      <c r="K6055" s="358" t="s">
        <v>13558</v>
      </c>
      <c r="L6055" s="362">
        <v>42627</v>
      </c>
      <c r="N6055" s="362">
        <v>42627</v>
      </c>
      <c r="P6055" s="356" t="s">
        <v>14019</v>
      </c>
    </row>
    <row r="6056" spans="1:16" x14ac:dyDescent="0.2">
      <c r="A6056" s="356" t="s">
        <v>12876</v>
      </c>
      <c r="B6056" s="356" t="s">
        <v>24200</v>
      </c>
      <c r="C6056" s="358" t="s">
        <v>13595</v>
      </c>
      <c r="D6056" s="358" t="s">
        <v>13596</v>
      </c>
      <c r="E6056" s="358" t="s">
        <v>24201</v>
      </c>
      <c r="G6056" s="358" t="s">
        <v>12886</v>
      </c>
      <c r="H6056" s="385">
        <v>4.43</v>
      </c>
      <c r="I6056" s="358" t="s">
        <v>12893</v>
      </c>
      <c r="J6056" s="358" t="s">
        <v>12888</v>
      </c>
      <c r="K6056" s="358" t="s">
        <v>13558</v>
      </c>
      <c r="L6056" s="362">
        <v>42706</v>
      </c>
      <c r="N6056" s="362">
        <v>42706</v>
      </c>
      <c r="P6056" s="356" t="s">
        <v>14019</v>
      </c>
    </row>
    <row r="6057" spans="1:16" x14ac:dyDescent="0.2">
      <c r="A6057" s="356" t="s">
        <v>12877</v>
      </c>
      <c r="B6057" s="356" t="s">
        <v>24202</v>
      </c>
      <c r="C6057" s="358" t="s">
        <v>13085</v>
      </c>
      <c r="D6057" s="358" t="s">
        <v>13010</v>
      </c>
      <c r="E6057" s="358" t="s">
        <v>14080</v>
      </c>
      <c r="G6057" s="358" t="s">
        <v>12886</v>
      </c>
      <c r="H6057" s="385">
        <v>5.75</v>
      </c>
      <c r="I6057" s="358" t="s">
        <v>12893</v>
      </c>
      <c r="J6057" s="358" t="s">
        <v>12888</v>
      </c>
      <c r="K6057" s="358" t="s">
        <v>13558</v>
      </c>
      <c r="L6057" s="362">
        <v>42646</v>
      </c>
      <c r="N6057" s="362">
        <v>42646</v>
      </c>
      <c r="P6057" s="356" t="s">
        <v>13605</v>
      </c>
    </row>
    <row r="6058" spans="1:16" x14ac:dyDescent="0.2">
      <c r="A6058" s="356" t="s">
        <v>6870</v>
      </c>
      <c r="B6058" s="356" t="s">
        <v>24203</v>
      </c>
      <c r="C6058" s="358" t="s">
        <v>13758</v>
      </c>
      <c r="D6058" s="358" t="s">
        <v>13759</v>
      </c>
      <c r="E6058" s="358" t="s">
        <v>24204</v>
      </c>
      <c r="G6058" s="358" t="s">
        <v>12886</v>
      </c>
      <c r="H6058" s="385">
        <v>15.4</v>
      </c>
      <c r="I6058" s="358" t="s">
        <v>12893</v>
      </c>
      <c r="J6058" s="358" t="s">
        <v>12888</v>
      </c>
      <c r="K6058" s="358" t="s">
        <v>13558</v>
      </c>
      <c r="L6058" s="362">
        <v>42397</v>
      </c>
      <c r="N6058" s="362">
        <v>42397</v>
      </c>
      <c r="P6058" s="356" t="s">
        <v>13605</v>
      </c>
    </row>
    <row r="6059" spans="1:16" x14ac:dyDescent="0.2">
      <c r="A6059" s="356" t="s">
        <v>12878</v>
      </c>
      <c r="B6059" s="356" t="s">
        <v>24205</v>
      </c>
      <c r="C6059" s="358" t="s">
        <v>13595</v>
      </c>
      <c r="D6059" s="358" t="s">
        <v>13596</v>
      </c>
      <c r="E6059" s="358" t="s">
        <v>24206</v>
      </c>
      <c r="G6059" s="358" t="s">
        <v>12886</v>
      </c>
      <c r="H6059" s="385">
        <v>10.4</v>
      </c>
      <c r="I6059" s="358" t="s">
        <v>12893</v>
      </c>
      <c r="J6059" s="358" t="s">
        <v>12888</v>
      </c>
      <c r="K6059" s="358" t="s">
        <v>13558</v>
      </c>
      <c r="L6059" s="362">
        <v>42461</v>
      </c>
      <c r="N6059" s="362">
        <v>42461</v>
      </c>
      <c r="P6059" s="356" t="s">
        <v>14019</v>
      </c>
    </row>
    <row r="6060" spans="1:16" x14ac:dyDescent="0.2">
      <c r="A6060" s="356" t="s">
        <v>12879</v>
      </c>
      <c r="B6060" s="356" t="s">
        <v>24207</v>
      </c>
      <c r="C6060" s="358" t="s">
        <v>12883</v>
      </c>
      <c r="D6060" s="358" t="s">
        <v>12884</v>
      </c>
      <c r="E6060" s="358" t="s">
        <v>24208</v>
      </c>
      <c r="G6060" s="358" t="s">
        <v>12886</v>
      </c>
      <c r="H6060" s="385">
        <v>15.6</v>
      </c>
      <c r="I6060" s="358" t="s">
        <v>12893</v>
      </c>
      <c r="J6060" s="358" t="s">
        <v>12888</v>
      </c>
      <c r="K6060" s="358" t="s">
        <v>13558</v>
      </c>
      <c r="L6060" s="362">
        <v>42335</v>
      </c>
      <c r="N6060" s="362">
        <v>42335</v>
      </c>
      <c r="P6060" s="356" t="s">
        <v>14019</v>
      </c>
    </row>
    <row r="6061" spans="1:16" x14ac:dyDescent="0.2">
      <c r="A6061" s="356" t="s">
        <v>12880</v>
      </c>
      <c r="B6061" s="356" t="s">
        <v>24209</v>
      </c>
      <c r="C6061" s="358" t="s">
        <v>14467</v>
      </c>
      <c r="D6061" s="358" t="s">
        <v>12984</v>
      </c>
      <c r="E6061" s="358" t="s">
        <v>24210</v>
      </c>
      <c r="G6061" s="358" t="s">
        <v>12886</v>
      </c>
      <c r="H6061" s="385">
        <v>9.36</v>
      </c>
      <c r="I6061" s="358" t="s">
        <v>12893</v>
      </c>
      <c r="J6061" s="358" t="s">
        <v>12888</v>
      </c>
      <c r="K6061" s="358" t="s">
        <v>13558</v>
      </c>
      <c r="L6061" s="362">
        <v>42636</v>
      </c>
      <c r="N6061" s="362">
        <v>42636</v>
      </c>
      <c r="P6061" s="356" t="s">
        <v>14019</v>
      </c>
    </row>
    <row r="6062" spans="1:16" x14ac:dyDescent="0.2">
      <c r="A6062" s="356" t="s">
        <v>12881</v>
      </c>
      <c r="B6062" s="356" t="s">
        <v>24211</v>
      </c>
      <c r="C6062" s="358" t="s">
        <v>13005</v>
      </c>
      <c r="D6062" s="358" t="s">
        <v>12931</v>
      </c>
      <c r="E6062" s="358" t="s">
        <v>24212</v>
      </c>
      <c r="G6062" s="358" t="s">
        <v>12886</v>
      </c>
      <c r="H6062" s="385">
        <v>3.5</v>
      </c>
      <c r="I6062" s="358" t="s">
        <v>12893</v>
      </c>
      <c r="J6062" s="358" t="s">
        <v>12888</v>
      </c>
      <c r="K6062" s="358" t="s">
        <v>13558</v>
      </c>
      <c r="L6062" s="362">
        <v>42583</v>
      </c>
      <c r="N6062" s="362">
        <v>42583</v>
      </c>
      <c r="P6062" s="356" t="s">
        <v>14019</v>
      </c>
    </row>
    <row r="6063" spans="1:16" x14ac:dyDescent="0.2">
      <c r="A6063" s="356" t="s">
        <v>12882</v>
      </c>
      <c r="B6063" s="356" t="s">
        <v>24213</v>
      </c>
      <c r="C6063" s="358" t="s">
        <v>13209</v>
      </c>
      <c r="D6063" s="358" t="s">
        <v>13210</v>
      </c>
      <c r="E6063" s="358" t="s">
        <v>24214</v>
      </c>
      <c r="G6063" s="358" t="s">
        <v>12886</v>
      </c>
      <c r="H6063" s="385">
        <v>17.100000000000001</v>
      </c>
      <c r="I6063" s="358" t="s">
        <v>12893</v>
      </c>
      <c r="J6063" s="358" t="s">
        <v>12888</v>
      </c>
      <c r="K6063" s="358" t="s">
        <v>13558</v>
      </c>
      <c r="L6063" s="362">
        <v>42605</v>
      </c>
      <c r="N6063" s="362">
        <v>42605</v>
      </c>
      <c r="P6063" s="356" t="s">
        <v>13605</v>
      </c>
    </row>
  </sheetData>
  <sheetProtection sheet="1" objects="1" scenarios="1" formatColumns="0" insertRows="0" deleteRows="0" sort="0" autoFilter="0"/>
  <autoFilter ref="A3:S3"/>
  <mergeCells count="1">
    <mergeCell ref="Q2:S2"/>
  </mergeCells>
  <phoneticPr fontId="6" type="noConversion"/>
  <pageMargins left="0.78740157499999996" right="0.78740157499999996" top="0.984251969" bottom="0.984251969" header="0.4921259845" footer="0.4921259845"/>
  <pageSetup paperSize="9" scale="53" fitToHeight="0"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Datendefinition!B26:B41</xm:f>
          </x14:formula1>
          <xm:sqref>G3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2"/>
  <sheetViews>
    <sheetView workbookViewId="0">
      <selection activeCell="B4" sqref="B4"/>
    </sheetView>
  </sheetViews>
  <sheetFormatPr baseColWidth="10" defaultRowHeight="12.75" x14ac:dyDescent="0.2"/>
  <cols>
    <col min="1" max="1" width="38.7109375" style="393" customWidth="1"/>
    <col min="2" max="2" width="38.7109375" style="142" customWidth="1"/>
    <col min="3" max="3" width="22.7109375" style="142" customWidth="1"/>
    <col min="4" max="4" width="11.5703125" style="142" customWidth="1"/>
    <col min="5" max="6" width="31.85546875" style="142" customWidth="1"/>
    <col min="7" max="7" width="10.5703125" style="142" customWidth="1"/>
    <col min="8" max="8" width="11.42578125" style="395"/>
    <col min="9" max="10" width="11.42578125" style="142"/>
    <col min="11" max="11" width="11.42578125" style="358"/>
    <col min="12" max="12" width="13.5703125" style="398" customWidth="1"/>
    <col min="13" max="15" width="13.42578125" style="398" customWidth="1"/>
  </cols>
  <sheetData>
    <row r="1" spans="1:15" ht="22.5" customHeight="1" thickBot="1" x14ac:dyDescent="0.25">
      <c r="A1" s="372" t="s">
        <v>1496</v>
      </c>
      <c r="B1" s="405" t="str">
        <f>Deckblatt!B9</f>
        <v>11YR000000018725</v>
      </c>
      <c r="C1" s="372" t="s">
        <v>4008</v>
      </c>
      <c r="D1" s="373" t="str">
        <f>Deckblatt!B10&amp;"-0"&amp;Deckblatt!B11</f>
        <v>10001102-01</v>
      </c>
      <c r="E1" s="374"/>
      <c r="F1" s="375"/>
      <c r="G1" s="375"/>
      <c r="H1" s="384"/>
      <c r="I1" s="386"/>
      <c r="J1" s="386"/>
      <c r="K1" s="386"/>
      <c r="L1" s="387"/>
      <c r="M1" s="387"/>
      <c r="N1" s="387"/>
      <c r="O1" s="402"/>
    </row>
    <row r="2" spans="1:15" ht="34.5" customHeight="1" thickBot="1" x14ac:dyDescent="0.25">
      <c r="A2" s="400" t="s">
        <v>1177</v>
      </c>
      <c r="B2" s="391"/>
      <c r="C2" s="401" t="s">
        <v>1178</v>
      </c>
      <c r="D2" s="377"/>
      <c r="E2" s="377"/>
      <c r="F2" s="377"/>
      <c r="G2" s="378"/>
      <c r="H2" s="399" t="s">
        <v>737</v>
      </c>
      <c r="I2" s="375"/>
      <c r="J2" s="375"/>
      <c r="K2" s="408"/>
      <c r="L2" s="396"/>
      <c r="M2" s="396"/>
      <c r="N2" s="396"/>
      <c r="O2" s="397"/>
    </row>
    <row r="3" spans="1:15" ht="45.75" customHeight="1" thickBot="1" x14ac:dyDescent="0.25">
      <c r="A3" s="392"/>
      <c r="B3" s="381" t="s">
        <v>6012</v>
      </c>
      <c r="C3" s="381" t="s">
        <v>2085</v>
      </c>
      <c r="D3" s="382" t="s">
        <v>739</v>
      </c>
      <c r="E3" s="382" t="s">
        <v>740</v>
      </c>
      <c r="F3" s="383" t="s">
        <v>6653</v>
      </c>
      <c r="G3" s="380" t="s">
        <v>738</v>
      </c>
      <c r="H3" s="394" t="s">
        <v>226</v>
      </c>
      <c r="I3" s="381" t="s">
        <v>4992</v>
      </c>
      <c r="J3" s="382" t="s">
        <v>741</v>
      </c>
      <c r="K3" s="382" t="s">
        <v>6772</v>
      </c>
      <c r="L3" s="234" t="s">
        <v>4002</v>
      </c>
      <c r="M3" s="234" t="s">
        <v>4003</v>
      </c>
      <c r="N3" s="234" t="s">
        <v>4000</v>
      </c>
      <c r="O3" s="235" t="s">
        <v>4001</v>
      </c>
    </row>
    <row r="4" spans="1:15" x14ac:dyDescent="0.2">
      <c r="B4" s="142" t="s">
        <v>24215</v>
      </c>
      <c r="C4" s="142" t="s">
        <v>12883</v>
      </c>
      <c r="D4" s="142" t="s">
        <v>12884</v>
      </c>
      <c r="E4" s="142" t="s">
        <v>12885</v>
      </c>
      <c r="G4" s="142" t="s">
        <v>12886</v>
      </c>
      <c r="H4" s="395">
        <v>20</v>
      </c>
      <c r="I4" s="142" t="s">
        <v>12887</v>
      </c>
      <c r="J4" s="142" t="s">
        <v>12888</v>
      </c>
      <c r="K4" s="358" t="s">
        <v>12889</v>
      </c>
      <c r="L4" s="398">
        <v>41850</v>
      </c>
      <c r="N4" s="398">
        <v>41850</v>
      </c>
    </row>
    <row r="5" spans="1:15" x14ac:dyDescent="0.2">
      <c r="B5" s="142" t="s">
        <v>24216</v>
      </c>
      <c r="C5" s="142" t="s">
        <v>12890</v>
      </c>
      <c r="D5" s="142" t="s">
        <v>12891</v>
      </c>
      <c r="E5" s="142" t="s">
        <v>12892</v>
      </c>
      <c r="G5" s="142" t="s">
        <v>12886</v>
      </c>
      <c r="H5" s="395">
        <v>5.5</v>
      </c>
      <c r="I5" s="142" t="s">
        <v>12893</v>
      </c>
      <c r="J5" s="142" t="s">
        <v>12888</v>
      </c>
      <c r="K5" s="358" t="s">
        <v>12889</v>
      </c>
      <c r="L5" s="398">
        <v>41205</v>
      </c>
      <c r="N5" s="398">
        <v>41205</v>
      </c>
    </row>
    <row r="6" spans="1:15" x14ac:dyDescent="0.2">
      <c r="B6" s="142" t="s">
        <v>24217</v>
      </c>
      <c r="C6" s="142" t="s">
        <v>12894</v>
      </c>
      <c r="D6" s="142" t="s">
        <v>12895</v>
      </c>
      <c r="E6" s="142" t="s">
        <v>12896</v>
      </c>
      <c r="G6" s="142" t="s">
        <v>12886</v>
      </c>
      <c r="H6" s="395">
        <v>5.5</v>
      </c>
      <c r="I6" s="142" t="s">
        <v>12893</v>
      </c>
      <c r="J6" s="142" t="s">
        <v>12888</v>
      </c>
      <c r="K6" s="358" t="s">
        <v>12897</v>
      </c>
      <c r="L6" s="398">
        <v>41089</v>
      </c>
      <c r="N6" s="398">
        <v>41089</v>
      </c>
    </row>
    <row r="7" spans="1:15" x14ac:dyDescent="0.2">
      <c r="B7" s="142" t="s">
        <v>24218</v>
      </c>
      <c r="C7" s="142" t="s">
        <v>12898</v>
      </c>
      <c r="D7" s="142" t="s">
        <v>12899</v>
      </c>
      <c r="E7" s="142" t="s">
        <v>12900</v>
      </c>
      <c r="G7" s="142" t="s">
        <v>12886</v>
      </c>
      <c r="H7" s="395">
        <v>1</v>
      </c>
      <c r="I7" s="142" t="s">
        <v>12893</v>
      </c>
      <c r="J7" s="142" t="s">
        <v>12888</v>
      </c>
      <c r="K7" s="358" t="s">
        <v>12901</v>
      </c>
      <c r="L7" s="398">
        <v>41235</v>
      </c>
      <c r="N7" s="398">
        <v>41235</v>
      </c>
    </row>
    <row r="8" spans="1:15" x14ac:dyDescent="0.2">
      <c r="B8" s="142" t="s">
        <v>24219</v>
      </c>
      <c r="C8" s="142" t="s">
        <v>12902</v>
      </c>
      <c r="D8" s="142" t="s">
        <v>12903</v>
      </c>
      <c r="E8" s="142" t="s">
        <v>12904</v>
      </c>
      <c r="G8" s="142" t="s">
        <v>12886</v>
      </c>
      <c r="H8" s="395">
        <v>5.3</v>
      </c>
      <c r="I8" s="142" t="s">
        <v>12893</v>
      </c>
      <c r="J8" s="142" t="s">
        <v>12888</v>
      </c>
      <c r="K8" s="358" t="s">
        <v>12889</v>
      </c>
      <c r="L8" s="398">
        <v>41845</v>
      </c>
      <c r="N8" s="398">
        <v>41845</v>
      </c>
    </row>
    <row r="9" spans="1:15" x14ac:dyDescent="0.2">
      <c r="B9" s="142" t="s">
        <v>24220</v>
      </c>
      <c r="C9" s="142" t="s">
        <v>12905</v>
      </c>
      <c r="D9" s="142" t="s">
        <v>12906</v>
      </c>
      <c r="E9" s="142" t="s">
        <v>12907</v>
      </c>
      <c r="G9" s="142" t="s">
        <v>12886</v>
      </c>
      <c r="H9" s="395">
        <v>900</v>
      </c>
      <c r="I9" s="142" t="s">
        <v>12887</v>
      </c>
      <c r="J9" s="142" t="s">
        <v>12908</v>
      </c>
      <c r="K9" s="358" t="s">
        <v>12889</v>
      </c>
      <c r="L9" s="398">
        <v>41150</v>
      </c>
      <c r="N9" s="398">
        <v>41150</v>
      </c>
    </row>
    <row r="10" spans="1:15" x14ac:dyDescent="0.2">
      <c r="B10" s="142" t="s">
        <v>24221</v>
      </c>
      <c r="C10" s="142" t="s">
        <v>12909</v>
      </c>
      <c r="D10" s="142" t="s">
        <v>12910</v>
      </c>
      <c r="E10" s="142" t="s">
        <v>12911</v>
      </c>
      <c r="G10" s="142" t="s">
        <v>12886</v>
      </c>
      <c r="H10" s="395">
        <v>5.3</v>
      </c>
      <c r="I10" s="142" t="s">
        <v>12893</v>
      </c>
      <c r="J10" s="142" t="s">
        <v>12888</v>
      </c>
      <c r="K10" s="358" t="s">
        <v>12897</v>
      </c>
      <c r="L10" s="398">
        <v>40073</v>
      </c>
      <c r="N10" s="398">
        <v>40073</v>
      </c>
    </row>
    <row r="11" spans="1:15" x14ac:dyDescent="0.2">
      <c r="B11" s="142" t="s">
        <v>24222</v>
      </c>
      <c r="C11" s="142" t="s">
        <v>12890</v>
      </c>
      <c r="D11" s="142" t="s">
        <v>12891</v>
      </c>
      <c r="E11" s="142" t="s">
        <v>12912</v>
      </c>
      <c r="G11" s="142" t="s">
        <v>12886</v>
      </c>
      <c r="H11" s="395">
        <v>1</v>
      </c>
      <c r="I11" s="142" t="s">
        <v>12893</v>
      </c>
      <c r="J11" s="142" t="s">
        <v>12888</v>
      </c>
      <c r="K11" s="358" t="s">
        <v>12889</v>
      </c>
      <c r="L11" s="398">
        <v>41822</v>
      </c>
      <c r="N11" s="398">
        <v>41822</v>
      </c>
    </row>
    <row r="12" spans="1:15" x14ac:dyDescent="0.2">
      <c r="B12" s="142" t="s">
        <v>24223</v>
      </c>
      <c r="C12" s="142" t="s">
        <v>12890</v>
      </c>
      <c r="D12" s="142" t="s">
        <v>12891</v>
      </c>
      <c r="E12" s="142" t="s">
        <v>12913</v>
      </c>
      <c r="G12" s="142" t="s">
        <v>12886</v>
      </c>
      <c r="H12" s="395">
        <v>5.3</v>
      </c>
      <c r="I12" s="142" t="s">
        <v>12887</v>
      </c>
      <c r="J12" s="142" t="s">
        <v>12888</v>
      </c>
      <c r="K12" s="358" t="s">
        <v>12897</v>
      </c>
      <c r="L12" s="398">
        <v>40476</v>
      </c>
      <c r="N12" s="398">
        <v>40476</v>
      </c>
    </row>
    <row r="13" spans="1:15" x14ac:dyDescent="0.2">
      <c r="B13" s="142" t="s">
        <v>24224</v>
      </c>
      <c r="C13" s="142" t="s">
        <v>12890</v>
      </c>
      <c r="D13" s="142" t="s">
        <v>12891</v>
      </c>
      <c r="E13" s="142" t="s">
        <v>12914</v>
      </c>
      <c r="G13" s="142" t="s">
        <v>12886</v>
      </c>
      <c r="H13" s="395">
        <v>5.5</v>
      </c>
      <c r="I13" s="142" t="s">
        <v>12893</v>
      </c>
      <c r="J13" s="142" t="s">
        <v>12888</v>
      </c>
      <c r="K13" s="358" t="s">
        <v>12897</v>
      </c>
      <c r="L13" s="398">
        <v>40108</v>
      </c>
      <c r="N13" s="398">
        <v>40108</v>
      </c>
    </row>
    <row r="14" spans="1:15" x14ac:dyDescent="0.2">
      <c r="B14" s="142" t="s">
        <v>24225</v>
      </c>
      <c r="C14" s="142" t="s">
        <v>12915</v>
      </c>
      <c r="D14" s="142" t="s">
        <v>12916</v>
      </c>
      <c r="E14" s="142" t="s">
        <v>12917</v>
      </c>
      <c r="G14" s="142" t="s">
        <v>12886</v>
      </c>
      <c r="H14" s="395">
        <v>1</v>
      </c>
      <c r="I14" s="142" t="s">
        <v>12893</v>
      </c>
      <c r="J14" s="142" t="s">
        <v>12888</v>
      </c>
      <c r="K14" s="358" t="s">
        <v>12889</v>
      </c>
      <c r="L14" s="398">
        <v>41241</v>
      </c>
      <c r="N14" s="398">
        <v>41241</v>
      </c>
    </row>
    <row r="15" spans="1:15" x14ac:dyDescent="0.2">
      <c r="B15" s="142" t="s">
        <v>24226</v>
      </c>
      <c r="C15" s="142" t="s">
        <v>12918</v>
      </c>
      <c r="D15" s="142" t="s">
        <v>12919</v>
      </c>
      <c r="E15" s="142" t="s">
        <v>12920</v>
      </c>
      <c r="G15" s="142" t="s">
        <v>12886</v>
      </c>
      <c r="H15" s="395">
        <v>5.3</v>
      </c>
      <c r="I15" s="142" t="s">
        <v>12887</v>
      </c>
      <c r="J15" s="142" t="s">
        <v>12888</v>
      </c>
      <c r="K15" s="358" t="s">
        <v>12889</v>
      </c>
      <c r="L15" s="398">
        <v>38980</v>
      </c>
      <c r="N15" s="398">
        <v>38980</v>
      </c>
    </row>
    <row r="16" spans="1:15" x14ac:dyDescent="0.2">
      <c r="B16" s="142" t="s">
        <v>24227</v>
      </c>
      <c r="C16" s="142" t="s">
        <v>12921</v>
      </c>
      <c r="D16" s="142" t="s">
        <v>12922</v>
      </c>
      <c r="E16" s="142" t="s">
        <v>12923</v>
      </c>
      <c r="G16" s="142" t="s">
        <v>12886</v>
      </c>
      <c r="H16" s="395">
        <v>5.5</v>
      </c>
      <c r="I16" s="142" t="s">
        <v>12893</v>
      </c>
      <c r="J16" s="142" t="s">
        <v>12888</v>
      </c>
      <c r="K16" s="358" t="s">
        <v>12897</v>
      </c>
      <c r="L16" s="398">
        <v>39101</v>
      </c>
      <c r="N16" s="398">
        <v>39101</v>
      </c>
    </row>
    <row r="17" spans="2:15" x14ac:dyDescent="0.2">
      <c r="B17" s="142" t="s">
        <v>24228</v>
      </c>
      <c r="C17" s="142" t="s">
        <v>12924</v>
      </c>
      <c r="D17" s="142" t="s">
        <v>12919</v>
      </c>
      <c r="E17" s="142" t="s">
        <v>12925</v>
      </c>
      <c r="G17" s="142" t="s">
        <v>12886</v>
      </c>
      <c r="H17" s="395">
        <v>5.3</v>
      </c>
      <c r="I17" s="142" t="s">
        <v>12893</v>
      </c>
      <c r="J17" s="142" t="s">
        <v>12888</v>
      </c>
      <c r="K17" s="358" t="s">
        <v>12897</v>
      </c>
      <c r="L17" s="398">
        <v>39548</v>
      </c>
      <c r="N17" s="398">
        <v>39548</v>
      </c>
    </row>
    <row r="18" spans="2:15" x14ac:dyDescent="0.2">
      <c r="B18" s="142" t="s">
        <v>24229</v>
      </c>
      <c r="C18" s="142" t="s">
        <v>12926</v>
      </c>
      <c r="D18" s="142" t="s">
        <v>12927</v>
      </c>
      <c r="E18" s="142" t="s">
        <v>12928</v>
      </c>
      <c r="G18" s="142" t="s">
        <v>12886</v>
      </c>
      <c r="H18" s="395">
        <v>140</v>
      </c>
      <c r="I18" s="142" t="s">
        <v>12887</v>
      </c>
      <c r="J18" s="142" t="s">
        <v>12908</v>
      </c>
      <c r="K18" s="358" t="s">
        <v>12889</v>
      </c>
      <c r="L18" s="398">
        <v>40855</v>
      </c>
      <c r="N18" s="398">
        <v>40855</v>
      </c>
    </row>
    <row r="19" spans="2:15" x14ac:dyDescent="0.2">
      <c r="B19" s="142" t="s">
        <v>24230</v>
      </c>
      <c r="C19" s="142" t="s">
        <v>12898</v>
      </c>
      <c r="D19" s="142" t="s">
        <v>12899</v>
      </c>
      <c r="E19" s="142" t="s">
        <v>12929</v>
      </c>
      <c r="G19" s="142" t="s">
        <v>12886</v>
      </c>
      <c r="H19" s="395">
        <v>19.2</v>
      </c>
      <c r="I19" s="142" t="s">
        <v>12893</v>
      </c>
      <c r="J19" s="142" t="s">
        <v>12888</v>
      </c>
      <c r="K19" s="358" t="s">
        <v>12889</v>
      </c>
      <c r="L19" s="398">
        <v>41961</v>
      </c>
      <c r="N19" s="398">
        <v>41961</v>
      </c>
    </row>
    <row r="20" spans="2:15" x14ac:dyDescent="0.2">
      <c r="B20" s="142" t="s">
        <v>24231</v>
      </c>
      <c r="C20" s="142" t="s">
        <v>12930</v>
      </c>
      <c r="D20" s="142" t="s">
        <v>12931</v>
      </c>
      <c r="E20" s="142" t="s">
        <v>12932</v>
      </c>
      <c r="G20" s="142" t="s">
        <v>12886</v>
      </c>
      <c r="H20" s="395">
        <v>1</v>
      </c>
      <c r="I20" s="142" t="s">
        <v>12893</v>
      </c>
      <c r="J20" s="142" t="s">
        <v>12888</v>
      </c>
      <c r="K20" s="358" t="s">
        <v>12897</v>
      </c>
      <c r="L20" s="398">
        <v>40844</v>
      </c>
      <c r="N20" s="398">
        <v>40844</v>
      </c>
    </row>
    <row r="21" spans="2:15" x14ac:dyDescent="0.2">
      <c r="B21" s="142" t="s">
        <v>24232</v>
      </c>
      <c r="C21" s="142" t="s">
        <v>12933</v>
      </c>
      <c r="D21" s="142" t="s">
        <v>12934</v>
      </c>
      <c r="E21" s="142" t="s">
        <v>12935</v>
      </c>
      <c r="G21" s="142" t="s">
        <v>12886</v>
      </c>
      <c r="H21" s="395">
        <v>1</v>
      </c>
      <c r="I21" s="142" t="s">
        <v>12893</v>
      </c>
      <c r="J21" s="142" t="s">
        <v>12888</v>
      </c>
      <c r="K21" s="358" t="s">
        <v>12901</v>
      </c>
      <c r="L21" s="398">
        <v>41197</v>
      </c>
      <c r="N21" s="398">
        <v>41197</v>
      </c>
    </row>
    <row r="22" spans="2:15" x14ac:dyDescent="0.2">
      <c r="B22" s="142" t="s">
        <v>24233</v>
      </c>
      <c r="C22" s="142" t="s">
        <v>12890</v>
      </c>
      <c r="D22" s="142" t="s">
        <v>12891</v>
      </c>
      <c r="E22" s="142" t="s">
        <v>12936</v>
      </c>
      <c r="G22" s="142" t="s">
        <v>12886</v>
      </c>
      <c r="H22" s="395">
        <v>1</v>
      </c>
      <c r="I22" s="142" t="s">
        <v>12893</v>
      </c>
      <c r="J22" s="142" t="s">
        <v>12888</v>
      </c>
      <c r="K22" s="358" t="s">
        <v>12889</v>
      </c>
      <c r="L22" s="398">
        <v>41193</v>
      </c>
      <c r="N22" s="398">
        <v>41193</v>
      </c>
    </row>
    <row r="23" spans="2:15" x14ac:dyDescent="0.2">
      <c r="B23" s="142" t="s">
        <v>24234</v>
      </c>
      <c r="C23" s="142" t="s">
        <v>12921</v>
      </c>
      <c r="D23" s="142" t="s">
        <v>12922</v>
      </c>
      <c r="E23" s="142" t="s">
        <v>12937</v>
      </c>
      <c r="G23" s="142" t="s">
        <v>12886</v>
      </c>
      <c r="H23" s="395">
        <v>5</v>
      </c>
      <c r="I23" s="142" t="s">
        <v>12893</v>
      </c>
      <c r="J23" s="142" t="s">
        <v>12888</v>
      </c>
      <c r="K23" s="358" t="s">
        <v>12897</v>
      </c>
      <c r="L23" s="398">
        <v>39554</v>
      </c>
      <c r="N23" s="398">
        <v>39554</v>
      </c>
    </row>
    <row r="24" spans="2:15" x14ac:dyDescent="0.2">
      <c r="B24" s="142" t="s">
        <v>24235</v>
      </c>
      <c r="C24" s="142" t="s">
        <v>12938</v>
      </c>
      <c r="D24" s="142" t="s">
        <v>12939</v>
      </c>
      <c r="E24" s="142" t="s">
        <v>12940</v>
      </c>
      <c r="G24" s="142" t="s">
        <v>12886</v>
      </c>
      <c r="H24" s="395">
        <v>4.7</v>
      </c>
      <c r="I24" s="142" t="s">
        <v>12887</v>
      </c>
      <c r="J24" s="142" t="s">
        <v>12888</v>
      </c>
      <c r="K24" s="358" t="s">
        <v>12897</v>
      </c>
      <c r="L24" s="398">
        <v>39301</v>
      </c>
      <c r="N24" s="398">
        <v>39301</v>
      </c>
    </row>
    <row r="25" spans="2:15" x14ac:dyDescent="0.2">
      <c r="B25" s="142" t="s">
        <v>24236</v>
      </c>
      <c r="C25" s="142" t="s">
        <v>12941</v>
      </c>
      <c r="D25" s="142" t="s">
        <v>12942</v>
      </c>
      <c r="E25" s="142" t="s">
        <v>12943</v>
      </c>
      <c r="G25" s="142" t="s">
        <v>12886</v>
      </c>
      <c r="H25" s="395">
        <v>1</v>
      </c>
      <c r="I25" s="142" t="s">
        <v>12893</v>
      </c>
      <c r="J25" s="142" t="s">
        <v>12888</v>
      </c>
      <c r="K25" s="358" t="s">
        <v>12889</v>
      </c>
      <c r="L25" s="398">
        <v>41369</v>
      </c>
      <c r="N25" s="398">
        <v>41369</v>
      </c>
    </row>
    <row r="26" spans="2:15" x14ac:dyDescent="0.2">
      <c r="B26" s="142" t="s">
        <v>24237</v>
      </c>
      <c r="C26" s="142" t="s">
        <v>12902</v>
      </c>
      <c r="D26" s="142" t="s">
        <v>12903</v>
      </c>
      <c r="E26" s="142" t="s">
        <v>12944</v>
      </c>
      <c r="G26" s="142" t="s">
        <v>12886</v>
      </c>
      <c r="H26" s="395">
        <v>1</v>
      </c>
      <c r="I26" s="142" t="s">
        <v>12893</v>
      </c>
      <c r="J26" s="142" t="s">
        <v>12888</v>
      </c>
      <c r="K26" s="358" t="s">
        <v>12901</v>
      </c>
      <c r="L26" s="398">
        <v>41554</v>
      </c>
      <c r="N26" s="398">
        <v>41554</v>
      </c>
    </row>
    <row r="27" spans="2:15" x14ac:dyDescent="0.2">
      <c r="B27" s="142" t="s">
        <v>24238</v>
      </c>
      <c r="C27" s="142" t="s">
        <v>12905</v>
      </c>
      <c r="D27" s="142" t="s">
        <v>12945</v>
      </c>
      <c r="E27" s="142" t="s">
        <v>12946</v>
      </c>
      <c r="G27" s="142" t="s">
        <v>12886</v>
      </c>
      <c r="H27" s="395">
        <v>50</v>
      </c>
      <c r="I27" s="142" t="s">
        <v>12887</v>
      </c>
      <c r="J27" s="142" t="s">
        <v>12908</v>
      </c>
      <c r="K27" s="358" t="s">
        <v>12897</v>
      </c>
      <c r="L27" s="398">
        <v>40758</v>
      </c>
      <c r="N27" s="398">
        <v>40758</v>
      </c>
    </row>
    <row r="28" spans="2:15" x14ac:dyDescent="0.2">
      <c r="B28" s="142" t="s">
        <v>24239</v>
      </c>
      <c r="C28" s="142" t="s">
        <v>12905</v>
      </c>
      <c r="D28" s="142" t="s">
        <v>12945</v>
      </c>
      <c r="E28" s="142" t="s">
        <v>12947</v>
      </c>
      <c r="G28" s="142" t="s">
        <v>12886</v>
      </c>
      <c r="H28" s="395">
        <v>50</v>
      </c>
      <c r="I28" s="142" t="s">
        <v>12887</v>
      </c>
      <c r="J28" s="142" t="s">
        <v>12888</v>
      </c>
      <c r="K28" s="358" t="s">
        <v>12897</v>
      </c>
      <c r="L28" s="398">
        <v>40822</v>
      </c>
      <c r="N28" s="398">
        <v>40822</v>
      </c>
    </row>
    <row r="29" spans="2:15" x14ac:dyDescent="0.2">
      <c r="B29" s="142" t="s">
        <v>24240</v>
      </c>
      <c r="C29" s="142" t="s">
        <v>12938</v>
      </c>
      <c r="D29" s="142" t="s">
        <v>12939</v>
      </c>
      <c r="E29" s="142" t="s">
        <v>12948</v>
      </c>
      <c r="G29" s="142" t="s">
        <v>12886</v>
      </c>
      <c r="H29" s="395">
        <v>5.5</v>
      </c>
      <c r="I29" s="142" t="s">
        <v>12887</v>
      </c>
      <c r="J29" s="142" t="s">
        <v>12888</v>
      </c>
      <c r="K29" s="358" t="s">
        <v>12897</v>
      </c>
      <c r="L29" s="398">
        <v>37441</v>
      </c>
      <c r="M29" s="398">
        <v>41091</v>
      </c>
      <c r="N29" s="398">
        <v>37441</v>
      </c>
      <c r="O29" s="398">
        <v>41091</v>
      </c>
    </row>
    <row r="30" spans="2:15" x14ac:dyDescent="0.2">
      <c r="B30" s="142" t="s">
        <v>24241</v>
      </c>
      <c r="C30" s="142" t="s">
        <v>12905</v>
      </c>
      <c r="D30" s="142" t="s">
        <v>12949</v>
      </c>
      <c r="E30" s="142" t="s">
        <v>12950</v>
      </c>
      <c r="G30" s="142" t="s">
        <v>12886</v>
      </c>
      <c r="H30" s="395">
        <v>24</v>
      </c>
      <c r="I30" s="142" t="s">
        <v>12887</v>
      </c>
      <c r="J30" s="142" t="s">
        <v>12908</v>
      </c>
      <c r="K30" s="358" t="s">
        <v>12897</v>
      </c>
      <c r="L30" s="398">
        <v>40499</v>
      </c>
      <c r="N30" s="398">
        <v>40499</v>
      </c>
    </row>
    <row r="31" spans="2:15" x14ac:dyDescent="0.2">
      <c r="B31" s="142" t="s">
        <v>24242</v>
      </c>
      <c r="C31" s="142" t="s">
        <v>12905</v>
      </c>
      <c r="D31" s="142" t="s">
        <v>12951</v>
      </c>
      <c r="E31" s="142" t="s">
        <v>12952</v>
      </c>
      <c r="G31" s="142" t="s">
        <v>12886</v>
      </c>
      <c r="H31" s="395">
        <v>50</v>
      </c>
      <c r="I31" s="142" t="s">
        <v>12887</v>
      </c>
      <c r="J31" s="142" t="s">
        <v>12888</v>
      </c>
      <c r="K31" s="358" t="s">
        <v>12897</v>
      </c>
      <c r="L31" s="398">
        <v>41032</v>
      </c>
      <c r="N31" s="398">
        <v>41032</v>
      </c>
    </row>
    <row r="32" spans="2:15" x14ac:dyDescent="0.2">
      <c r="B32" s="142" t="s">
        <v>24243</v>
      </c>
      <c r="C32" s="142" t="s">
        <v>12953</v>
      </c>
      <c r="D32" s="142" t="s">
        <v>12931</v>
      </c>
      <c r="E32" s="142" t="s">
        <v>12954</v>
      </c>
      <c r="G32" s="142" t="s">
        <v>12886</v>
      </c>
      <c r="H32" s="395">
        <v>5</v>
      </c>
      <c r="I32" s="142" t="s">
        <v>12893</v>
      </c>
      <c r="J32" s="142" t="s">
        <v>12888</v>
      </c>
      <c r="K32" s="358" t="s">
        <v>12897</v>
      </c>
      <c r="L32" s="398">
        <v>39476</v>
      </c>
      <c r="N32" s="398">
        <v>39476</v>
      </c>
    </row>
    <row r="33" spans="2:15" x14ac:dyDescent="0.2">
      <c r="B33" s="142" t="s">
        <v>24244</v>
      </c>
      <c r="C33" s="142" t="s">
        <v>12955</v>
      </c>
      <c r="D33" s="142" t="s">
        <v>12895</v>
      </c>
      <c r="E33" s="142" t="s">
        <v>12956</v>
      </c>
      <c r="G33" s="142" t="s">
        <v>12886</v>
      </c>
      <c r="H33" s="395">
        <v>7.6</v>
      </c>
      <c r="I33" s="142" t="s">
        <v>12893</v>
      </c>
      <c r="J33" s="142" t="s">
        <v>12908</v>
      </c>
      <c r="K33" s="358" t="s">
        <v>12889</v>
      </c>
      <c r="L33" s="398">
        <v>41848</v>
      </c>
      <c r="N33" s="398">
        <v>41848</v>
      </c>
    </row>
    <row r="34" spans="2:15" x14ac:dyDescent="0.2">
      <c r="B34" s="142" t="s">
        <v>24245</v>
      </c>
      <c r="C34" s="142" t="s">
        <v>12883</v>
      </c>
      <c r="D34" s="142" t="s">
        <v>12884</v>
      </c>
      <c r="E34" s="142" t="s">
        <v>12957</v>
      </c>
      <c r="G34" s="142" t="s">
        <v>12886</v>
      </c>
      <c r="H34" s="395">
        <v>4.7</v>
      </c>
      <c r="I34" s="142" t="s">
        <v>12893</v>
      </c>
      <c r="J34" s="142" t="s">
        <v>12888</v>
      </c>
      <c r="K34" s="358" t="s">
        <v>12897</v>
      </c>
      <c r="L34" s="398">
        <v>40033</v>
      </c>
      <c r="N34" s="398">
        <v>40033</v>
      </c>
    </row>
    <row r="35" spans="2:15" x14ac:dyDescent="0.2">
      <c r="B35" s="142" t="s">
        <v>24246</v>
      </c>
      <c r="C35" s="142" t="s">
        <v>12890</v>
      </c>
      <c r="D35" s="142" t="s">
        <v>12891</v>
      </c>
      <c r="E35" s="142" t="s">
        <v>12958</v>
      </c>
      <c r="G35" s="142" t="s">
        <v>12886</v>
      </c>
      <c r="H35" s="395">
        <v>15.9</v>
      </c>
      <c r="I35" s="142" t="s">
        <v>12893</v>
      </c>
      <c r="J35" s="142" t="s">
        <v>12888</v>
      </c>
      <c r="K35" s="358" t="s">
        <v>12897</v>
      </c>
      <c r="L35" s="398">
        <v>39350</v>
      </c>
      <c r="N35" s="398">
        <v>39350</v>
      </c>
    </row>
    <row r="36" spans="2:15" x14ac:dyDescent="0.2">
      <c r="B36" s="142" t="s">
        <v>24247</v>
      </c>
      <c r="C36" s="142" t="s">
        <v>12959</v>
      </c>
      <c r="D36" s="142" t="s">
        <v>12960</v>
      </c>
      <c r="E36" s="142" t="s">
        <v>12961</v>
      </c>
      <c r="G36" s="142" t="s">
        <v>12886</v>
      </c>
      <c r="H36" s="395">
        <v>7.5</v>
      </c>
      <c r="I36" s="142" t="s">
        <v>12893</v>
      </c>
      <c r="J36" s="142" t="s">
        <v>12888</v>
      </c>
      <c r="K36" s="358" t="s">
        <v>12889</v>
      </c>
      <c r="L36" s="398">
        <v>41605</v>
      </c>
      <c r="N36" s="398">
        <v>41605</v>
      </c>
    </row>
    <row r="37" spans="2:15" x14ac:dyDescent="0.2">
      <c r="B37" s="142" t="s">
        <v>24248</v>
      </c>
      <c r="C37" s="142" t="s">
        <v>12962</v>
      </c>
      <c r="D37" s="142" t="s">
        <v>12963</v>
      </c>
      <c r="E37" s="142" t="s">
        <v>12964</v>
      </c>
      <c r="G37" s="142" t="s">
        <v>12886</v>
      </c>
      <c r="H37" s="395">
        <v>1</v>
      </c>
      <c r="I37" s="142" t="s">
        <v>12893</v>
      </c>
      <c r="J37" s="142" t="s">
        <v>12888</v>
      </c>
      <c r="K37" s="358" t="s">
        <v>12889</v>
      </c>
      <c r="L37" s="398">
        <v>40786</v>
      </c>
      <c r="N37" s="398">
        <v>40786</v>
      </c>
    </row>
    <row r="38" spans="2:15" x14ac:dyDescent="0.2">
      <c r="B38" s="142" t="s">
        <v>24249</v>
      </c>
      <c r="C38" s="142" t="s">
        <v>12965</v>
      </c>
      <c r="D38" s="142" t="s">
        <v>12966</v>
      </c>
      <c r="E38" s="142" t="s">
        <v>12967</v>
      </c>
      <c r="G38" s="142" t="s">
        <v>12886</v>
      </c>
      <c r="H38" s="395">
        <v>1</v>
      </c>
      <c r="I38" s="142" t="s">
        <v>12893</v>
      </c>
      <c r="J38" s="142" t="s">
        <v>12888</v>
      </c>
      <c r="K38" s="358" t="s">
        <v>12901</v>
      </c>
      <c r="L38" s="398">
        <v>41116</v>
      </c>
      <c r="N38" s="398">
        <v>41116</v>
      </c>
    </row>
    <row r="39" spans="2:15" x14ac:dyDescent="0.2">
      <c r="B39" s="142" t="s">
        <v>24250</v>
      </c>
      <c r="C39" s="142" t="s">
        <v>12905</v>
      </c>
      <c r="D39" s="142" t="s">
        <v>12949</v>
      </c>
      <c r="E39" s="142" t="s">
        <v>12968</v>
      </c>
      <c r="G39" s="142" t="s">
        <v>12886</v>
      </c>
      <c r="H39" s="395">
        <v>420</v>
      </c>
      <c r="I39" s="142" t="s">
        <v>12887</v>
      </c>
      <c r="J39" s="142" t="s">
        <v>12908</v>
      </c>
      <c r="K39" s="358" t="s">
        <v>12889</v>
      </c>
      <c r="L39" s="398">
        <v>40156</v>
      </c>
      <c r="M39" s="398">
        <v>42551</v>
      </c>
      <c r="N39" s="398">
        <v>40156</v>
      </c>
      <c r="O39" s="398">
        <v>42551</v>
      </c>
    </row>
    <row r="40" spans="2:15" x14ac:dyDescent="0.2">
      <c r="B40" s="142" t="s">
        <v>24251</v>
      </c>
      <c r="C40" s="142" t="s">
        <v>12902</v>
      </c>
      <c r="D40" s="142" t="s">
        <v>12903</v>
      </c>
      <c r="E40" s="142" t="s">
        <v>12969</v>
      </c>
      <c r="G40" s="142" t="s">
        <v>12886</v>
      </c>
      <c r="H40" s="395">
        <v>386</v>
      </c>
      <c r="I40" s="142" t="s">
        <v>12893</v>
      </c>
      <c r="J40" s="142" t="s">
        <v>12908</v>
      </c>
      <c r="K40" s="358" t="s">
        <v>12889</v>
      </c>
      <c r="L40" s="398">
        <v>40147</v>
      </c>
      <c r="M40" s="398">
        <v>41449</v>
      </c>
      <c r="N40" s="398">
        <v>40147</v>
      </c>
      <c r="O40" s="398">
        <v>41449</v>
      </c>
    </row>
    <row r="41" spans="2:15" x14ac:dyDescent="0.2">
      <c r="B41" s="142" t="s">
        <v>24252</v>
      </c>
      <c r="C41" s="142" t="s">
        <v>12970</v>
      </c>
      <c r="D41" s="142" t="s">
        <v>12895</v>
      </c>
      <c r="E41" s="142" t="s">
        <v>12971</v>
      </c>
      <c r="G41" s="142" t="s">
        <v>12886</v>
      </c>
      <c r="H41" s="395">
        <v>1</v>
      </c>
      <c r="I41" s="142" t="s">
        <v>12893</v>
      </c>
      <c r="J41" s="142" t="s">
        <v>12888</v>
      </c>
      <c r="K41" s="358" t="s">
        <v>12897</v>
      </c>
      <c r="L41" s="398">
        <v>41074</v>
      </c>
      <c r="N41" s="398">
        <v>41074</v>
      </c>
    </row>
    <row r="42" spans="2:15" x14ac:dyDescent="0.2">
      <c r="B42" s="142" t="s">
        <v>24253</v>
      </c>
      <c r="C42" s="142" t="s">
        <v>12972</v>
      </c>
      <c r="D42" s="142" t="s">
        <v>12973</v>
      </c>
      <c r="E42" s="142" t="s">
        <v>12974</v>
      </c>
      <c r="G42" s="142" t="s">
        <v>12886</v>
      </c>
      <c r="H42" s="395">
        <v>4.7</v>
      </c>
      <c r="I42" s="142" t="s">
        <v>12893</v>
      </c>
      <c r="J42" s="142" t="s">
        <v>12888</v>
      </c>
      <c r="K42" s="358" t="s">
        <v>12897</v>
      </c>
      <c r="L42" s="398">
        <v>39184</v>
      </c>
      <c r="N42" s="398">
        <v>39184</v>
      </c>
    </row>
    <row r="43" spans="2:15" x14ac:dyDescent="0.2">
      <c r="B43" s="142" t="s">
        <v>24254</v>
      </c>
      <c r="C43" s="142" t="s">
        <v>12975</v>
      </c>
      <c r="D43" s="142" t="s">
        <v>12976</v>
      </c>
      <c r="E43" s="142" t="s">
        <v>12977</v>
      </c>
      <c r="G43" s="142" t="s">
        <v>12886</v>
      </c>
      <c r="H43" s="395">
        <v>1</v>
      </c>
      <c r="I43" s="142" t="s">
        <v>12893</v>
      </c>
      <c r="J43" s="142" t="s">
        <v>12888</v>
      </c>
      <c r="K43" s="358" t="s">
        <v>12897</v>
      </c>
      <c r="L43" s="398">
        <v>40729</v>
      </c>
      <c r="N43" s="398">
        <v>40729</v>
      </c>
    </row>
    <row r="44" spans="2:15" x14ac:dyDescent="0.2">
      <c r="B44" s="142" t="s">
        <v>24255</v>
      </c>
      <c r="C44" s="142" t="s">
        <v>12978</v>
      </c>
      <c r="D44" s="142" t="s">
        <v>12899</v>
      </c>
      <c r="E44" s="142" t="s">
        <v>12979</v>
      </c>
      <c r="G44" s="142" t="s">
        <v>12886</v>
      </c>
      <c r="H44" s="395">
        <v>50</v>
      </c>
      <c r="I44" s="142" t="s">
        <v>12887</v>
      </c>
      <c r="J44" s="142" t="s">
        <v>12888</v>
      </c>
      <c r="K44" s="358" t="s">
        <v>12897</v>
      </c>
      <c r="L44" s="398">
        <v>38832</v>
      </c>
      <c r="M44" s="398">
        <v>41243</v>
      </c>
      <c r="N44" s="398">
        <v>38832</v>
      </c>
      <c r="O44" s="398">
        <v>41243</v>
      </c>
    </row>
    <row r="45" spans="2:15" x14ac:dyDescent="0.2">
      <c r="B45" s="142" t="s">
        <v>24256</v>
      </c>
      <c r="C45" s="142" t="s">
        <v>12980</v>
      </c>
      <c r="D45" s="142" t="s">
        <v>12981</v>
      </c>
      <c r="E45" s="142" t="s">
        <v>12982</v>
      </c>
      <c r="G45" s="142" t="s">
        <v>12886</v>
      </c>
      <c r="H45" s="395">
        <v>17</v>
      </c>
      <c r="I45" s="142" t="s">
        <v>12887</v>
      </c>
      <c r="J45" s="142" t="s">
        <v>12888</v>
      </c>
      <c r="K45" s="358" t="s">
        <v>12897</v>
      </c>
      <c r="L45" s="398">
        <v>39458</v>
      </c>
      <c r="N45" s="398">
        <v>39458</v>
      </c>
    </row>
    <row r="46" spans="2:15" x14ac:dyDescent="0.2">
      <c r="B46" s="142" t="s">
        <v>24257</v>
      </c>
      <c r="C46" s="142" t="s">
        <v>12983</v>
      </c>
      <c r="D46" s="142" t="s">
        <v>12984</v>
      </c>
      <c r="E46" s="142" t="s">
        <v>12985</v>
      </c>
      <c r="G46" s="142" t="s">
        <v>12886</v>
      </c>
      <c r="H46" s="395">
        <v>17</v>
      </c>
      <c r="I46" s="142" t="s">
        <v>12893</v>
      </c>
      <c r="J46" s="142" t="s">
        <v>12888</v>
      </c>
      <c r="K46" s="358" t="s">
        <v>12897</v>
      </c>
      <c r="L46" s="398">
        <v>39433</v>
      </c>
      <c r="M46" s="398">
        <v>39680</v>
      </c>
      <c r="N46" s="398">
        <v>39433</v>
      </c>
      <c r="O46" s="398">
        <v>39680</v>
      </c>
    </row>
    <row r="47" spans="2:15" x14ac:dyDescent="0.2">
      <c r="B47" s="142" t="s">
        <v>24258</v>
      </c>
      <c r="C47" s="142" t="s">
        <v>12983</v>
      </c>
      <c r="D47" s="142" t="s">
        <v>12984</v>
      </c>
      <c r="E47" s="142" t="s">
        <v>12986</v>
      </c>
      <c r="G47" s="142" t="s">
        <v>12886</v>
      </c>
      <c r="H47" s="395">
        <v>4.7</v>
      </c>
      <c r="I47" s="142" t="s">
        <v>12893</v>
      </c>
      <c r="J47" s="142" t="s">
        <v>12888</v>
      </c>
      <c r="K47" s="358" t="s">
        <v>12897</v>
      </c>
      <c r="L47" s="398">
        <v>39433</v>
      </c>
      <c r="M47" s="398">
        <v>39995</v>
      </c>
      <c r="N47" s="398">
        <v>39433</v>
      </c>
      <c r="O47" s="398">
        <v>39995</v>
      </c>
    </row>
    <row r="48" spans="2:15" x14ac:dyDescent="0.2">
      <c r="B48" s="142" t="s">
        <v>24259</v>
      </c>
      <c r="C48" s="142" t="s">
        <v>12905</v>
      </c>
      <c r="D48" s="142" t="s">
        <v>12987</v>
      </c>
      <c r="E48" s="142" t="s">
        <v>12988</v>
      </c>
      <c r="G48" s="142" t="s">
        <v>12886</v>
      </c>
      <c r="H48" s="395">
        <v>20</v>
      </c>
      <c r="I48" s="142" t="s">
        <v>12893</v>
      </c>
      <c r="J48" s="142" t="s">
        <v>12888</v>
      </c>
      <c r="K48" s="358" t="s">
        <v>12897</v>
      </c>
      <c r="L48" s="398">
        <v>39395</v>
      </c>
      <c r="N48" s="398">
        <v>39395</v>
      </c>
    </row>
    <row r="49" spans="2:14" x14ac:dyDescent="0.2">
      <c r="B49" s="142" t="s">
        <v>24260</v>
      </c>
      <c r="C49" s="142" t="s">
        <v>12989</v>
      </c>
      <c r="D49" s="142" t="s">
        <v>12910</v>
      </c>
      <c r="E49" s="142" t="s">
        <v>12990</v>
      </c>
      <c r="G49" s="142" t="s">
        <v>12886</v>
      </c>
      <c r="H49" s="395">
        <v>4.7</v>
      </c>
      <c r="I49" s="142" t="s">
        <v>12893</v>
      </c>
      <c r="J49" s="142" t="s">
        <v>12888</v>
      </c>
      <c r="K49" s="358" t="s">
        <v>12897</v>
      </c>
      <c r="L49" s="398">
        <v>38379</v>
      </c>
      <c r="N49" s="398">
        <v>38379</v>
      </c>
    </row>
    <row r="50" spans="2:14" x14ac:dyDescent="0.2">
      <c r="B50" s="142" t="s">
        <v>24261</v>
      </c>
      <c r="C50" s="142" t="s">
        <v>12991</v>
      </c>
      <c r="D50" s="142" t="s">
        <v>12992</v>
      </c>
      <c r="E50" s="142" t="s">
        <v>12993</v>
      </c>
      <c r="G50" s="142" t="s">
        <v>12886</v>
      </c>
      <c r="H50" s="395">
        <v>5.5</v>
      </c>
      <c r="I50" s="142" t="s">
        <v>12893</v>
      </c>
      <c r="J50" s="142" t="s">
        <v>12888</v>
      </c>
      <c r="K50" s="358" t="s">
        <v>12897</v>
      </c>
      <c r="L50" s="398">
        <v>40378</v>
      </c>
      <c r="N50" s="398">
        <v>40378</v>
      </c>
    </row>
    <row r="51" spans="2:14" x14ac:dyDescent="0.2">
      <c r="B51" s="142" t="s">
        <v>24262</v>
      </c>
      <c r="C51" s="142" t="s">
        <v>12959</v>
      </c>
      <c r="D51" s="142" t="s">
        <v>12960</v>
      </c>
      <c r="E51" s="142" t="s">
        <v>12994</v>
      </c>
      <c r="G51" s="142" t="s">
        <v>12886</v>
      </c>
      <c r="H51" s="395">
        <v>5.5</v>
      </c>
      <c r="I51" s="142" t="s">
        <v>12893</v>
      </c>
      <c r="J51" s="142" t="s">
        <v>12888</v>
      </c>
      <c r="K51" s="358" t="s">
        <v>12901</v>
      </c>
      <c r="L51" s="398">
        <v>39044</v>
      </c>
      <c r="N51" s="398">
        <v>39044</v>
      </c>
    </row>
    <row r="52" spans="2:14" x14ac:dyDescent="0.2">
      <c r="B52" s="142" t="s">
        <v>24263</v>
      </c>
      <c r="C52" s="142" t="s">
        <v>12970</v>
      </c>
      <c r="D52" s="142" t="s">
        <v>12895</v>
      </c>
      <c r="E52" s="142" t="s">
        <v>12995</v>
      </c>
      <c r="G52" s="142" t="s">
        <v>12886</v>
      </c>
      <c r="H52" s="395">
        <v>1</v>
      </c>
      <c r="I52" s="142" t="s">
        <v>12893</v>
      </c>
      <c r="J52" s="142" t="s">
        <v>12888</v>
      </c>
      <c r="K52" s="358" t="s">
        <v>12889</v>
      </c>
      <c r="L52" s="398">
        <v>41409</v>
      </c>
      <c r="N52" s="398">
        <v>41409</v>
      </c>
    </row>
    <row r="53" spans="2:14" x14ac:dyDescent="0.2">
      <c r="B53" s="142" t="s">
        <v>24264</v>
      </c>
      <c r="C53" s="142" t="s">
        <v>12996</v>
      </c>
      <c r="D53" s="142" t="s">
        <v>12997</v>
      </c>
      <c r="E53" s="142" t="s">
        <v>12998</v>
      </c>
      <c r="G53" s="142" t="s">
        <v>12886</v>
      </c>
      <c r="H53" s="395">
        <v>11</v>
      </c>
      <c r="I53" s="142" t="s">
        <v>12887</v>
      </c>
      <c r="J53" s="142" t="s">
        <v>12888</v>
      </c>
      <c r="K53" s="358" t="s">
        <v>12889</v>
      </c>
      <c r="L53" s="398">
        <v>38806</v>
      </c>
      <c r="N53" s="398">
        <v>38806</v>
      </c>
    </row>
    <row r="54" spans="2:14" x14ac:dyDescent="0.2">
      <c r="B54" s="142" t="s">
        <v>24265</v>
      </c>
      <c r="C54" s="142" t="s">
        <v>12999</v>
      </c>
      <c r="D54" s="142" t="s">
        <v>12973</v>
      </c>
      <c r="E54" s="142" t="s">
        <v>13000</v>
      </c>
      <c r="G54" s="142" t="s">
        <v>12886</v>
      </c>
      <c r="H54" s="395">
        <v>5.5</v>
      </c>
      <c r="I54" s="142" t="s">
        <v>12893</v>
      </c>
      <c r="J54" s="142" t="s">
        <v>12888</v>
      </c>
      <c r="K54" s="358" t="s">
        <v>12897</v>
      </c>
      <c r="L54" s="398">
        <v>40858</v>
      </c>
      <c r="N54" s="398">
        <v>40858</v>
      </c>
    </row>
    <row r="55" spans="2:14" x14ac:dyDescent="0.2">
      <c r="B55" s="142" t="s">
        <v>24266</v>
      </c>
      <c r="C55" s="142" t="s">
        <v>13001</v>
      </c>
      <c r="D55" s="142" t="s">
        <v>12916</v>
      </c>
      <c r="E55" s="142" t="s">
        <v>13002</v>
      </c>
      <c r="G55" s="142" t="s">
        <v>12886</v>
      </c>
      <c r="H55" s="395">
        <v>1</v>
      </c>
      <c r="I55" s="142" t="s">
        <v>12893</v>
      </c>
      <c r="J55" s="142" t="s">
        <v>12888</v>
      </c>
      <c r="K55" s="358" t="s">
        <v>12901</v>
      </c>
      <c r="L55" s="398">
        <v>41554</v>
      </c>
      <c r="N55" s="398">
        <v>41554</v>
      </c>
    </row>
    <row r="56" spans="2:14" x14ac:dyDescent="0.2">
      <c r="B56" s="142" t="s">
        <v>24267</v>
      </c>
      <c r="C56" s="142" t="s">
        <v>12972</v>
      </c>
      <c r="D56" s="142" t="s">
        <v>12973</v>
      </c>
      <c r="E56" s="142" t="s">
        <v>13003</v>
      </c>
      <c r="G56" s="142" t="s">
        <v>12886</v>
      </c>
      <c r="H56" s="395">
        <v>9</v>
      </c>
      <c r="I56" s="142" t="s">
        <v>12893</v>
      </c>
      <c r="J56" s="142" t="s">
        <v>12888</v>
      </c>
      <c r="K56" s="358" t="s">
        <v>12897</v>
      </c>
      <c r="L56" s="398">
        <v>40218</v>
      </c>
      <c r="N56" s="398">
        <v>40218</v>
      </c>
    </row>
    <row r="57" spans="2:14" x14ac:dyDescent="0.2">
      <c r="B57" s="142" t="s">
        <v>24268</v>
      </c>
      <c r="C57" s="142" t="s">
        <v>12883</v>
      </c>
      <c r="D57" s="142" t="s">
        <v>12884</v>
      </c>
      <c r="E57" s="142" t="s">
        <v>13004</v>
      </c>
      <c r="G57" s="142" t="s">
        <v>12886</v>
      </c>
      <c r="H57" s="395">
        <v>1</v>
      </c>
      <c r="I57" s="142" t="s">
        <v>12893</v>
      </c>
      <c r="J57" s="142" t="s">
        <v>12888</v>
      </c>
      <c r="K57" s="358" t="s">
        <v>12897</v>
      </c>
      <c r="L57" s="398">
        <v>40988</v>
      </c>
      <c r="N57" s="398">
        <v>40988</v>
      </c>
    </row>
    <row r="58" spans="2:14" x14ac:dyDescent="0.2">
      <c r="B58" s="142" t="s">
        <v>24269</v>
      </c>
      <c r="C58" s="142" t="s">
        <v>13005</v>
      </c>
      <c r="D58" s="142" t="s">
        <v>12931</v>
      </c>
      <c r="E58" s="142" t="s">
        <v>13006</v>
      </c>
      <c r="G58" s="142" t="s">
        <v>12886</v>
      </c>
      <c r="H58" s="395">
        <v>5.5</v>
      </c>
      <c r="I58" s="142" t="s">
        <v>12887</v>
      </c>
      <c r="J58" s="142" t="s">
        <v>12888</v>
      </c>
      <c r="K58" s="358" t="s">
        <v>12897</v>
      </c>
      <c r="L58" s="398">
        <v>40079</v>
      </c>
      <c r="N58" s="398">
        <v>40079</v>
      </c>
    </row>
    <row r="59" spans="2:14" x14ac:dyDescent="0.2">
      <c r="B59" s="142" t="s">
        <v>24270</v>
      </c>
      <c r="C59" s="142" t="s">
        <v>13007</v>
      </c>
      <c r="D59" s="142" t="s">
        <v>12976</v>
      </c>
      <c r="E59" s="142" t="s">
        <v>13008</v>
      </c>
      <c r="G59" s="142" t="s">
        <v>12886</v>
      </c>
      <c r="H59" s="395">
        <v>5.5</v>
      </c>
      <c r="I59" s="142" t="s">
        <v>12893</v>
      </c>
      <c r="J59" s="142" t="s">
        <v>12888</v>
      </c>
      <c r="K59" s="358" t="s">
        <v>12897</v>
      </c>
      <c r="L59" s="398">
        <v>39947</v>
      </c>
      <c r="N59" s="398">
        <v>39947</v>
      </c>
    </row>
    <row r="60" spans="2:14" x14ac:dyDescent="0.2">
      <c r="B60" s="142" t="s">
        <v>24271</v>
      </c>
      <c r="C60" s="142" t="s">
        <v>13009</v>
      </c>
      <c r="D60" s="142" t="s">
        <v>13010</v>
      </c>
      <c r="E60" s="142" t="s">
        <v>13011</v>
      </c>
      <c r="G60" s="142" t="s">
        <v>12886</v>
      </c>
      <c r="H60" s="395">
        <v>5.3</v>
      </c>
      <c r="I60" s="142" t="s">
        <v>12887</v>
      </c>
      <c r="J60" s="142" t="s">
        <v>12888</v>
      </c>
      <c r="K60" s="358" t="s">
        <v>12897</v>
      </c>
      <c r="L60" s="398">
        <v>40521</v>
      </c>
      <c r="N60" s="398">
        <v>40521</v>
      </c>
    </row>
    <row r="61" spans="2:14" x14ac:dyDescent="0.2">
      <c r="B61" s="142" t="s">
        <v>24272</v>
      </c>
      <c r="C61" s="142" t="s">
        <v>12962</v>
      </c>
      <c r="D61" s="142" t="s">
        <v>12963</v>
      </c>
      <c r="E61" s="142" t="s">
        <v>13012</v>
      </c>
      <c r="G61" s="142" t="s">
        <v>12886</v>
      </c>
      <c r="H61" s="395">
        <v>5.5</v>
      </c>
      <c r="I61" s="142" t="s">
        <v>12887</v>
      </c>
      <c r="J61" s="142" t="s">
        <v>12888</v>
      </c>
      <c r="K61" s="358" t="s">
        <v>12897</v>
      </c>
      <c r="L61" s="398">
        <v>40128</v>
      </c>
      <c r="N61" s="398">
        <v>40128</v>
      </c>
    </row>
    <row r="62" spans="2:14" x14ac:dyDescent="0.2">
      <c r="B62" s="142" t="s">
        <v>24273</v>
      </c>
      <c r="C62" s="142" t="s">
        <v>12962</v>
      </c>
      <c r="D62" s="142" t="s">
        <v>12963</v>
      </c>
      <c r="E62" s="142" t="s">
        <v>13013</v>
      </c>
      <c r="G62" s="142" t="s">
        <v>12886</v>
      </c>
      <c r="H62" s="395">
        <v>5.5</v>
      </c>
      <c r="I62" s="142" t="s">
        <v>12887</v>
      </c>
      <c r="J62" s="142" t="s">
        <v>12888</v>
      </c>
      <c r="K62" s="358" t="s">
        <v>12897</v>
      </c>
      <c r="L62" s="398">
        <v>40128</v>
      </c>
      <c r="N62" s="398">
        <v>40128</v>
      </c>
    </row>
    <row r="63" spans="2:14" x14ac:dyDescent="0.2">
      <c r="B63" s="142" t="s">
        <v>24274</v>
      </c>
      <c r="C63" s="142" t="s">
        <v>13014</v>
      </c>
      <c r="D63" s="142" t="s">
        <v>13015</v>
      </c>
      <c r="E63" s="142" t="s">
        <v>13016</v>
      </c>
      <c r="G63" s="142" t="s">
        <v>12886</v>
      </c>
      <c r="H63" s="395">
        <v>20</v>
      </c>
      <c r="I63" s="142" t="s">
        <v>12887</v>
      </c>
      <c r="J63" s="142" t="s">
        <v>12888</v>
      </c>
      <c r="K63" s="358" t="s">
        <v>12889</v>
      </c>
      <c r="L63" s="398">
        <v>41611</v>
      </c>
      <c r="N63" s="398">
        <v>41611</v>
      </c>
    </row>
    <row r="64" spans="2:14" x14ac:dyDescent="0.2">
      <c r="B64" s="142" t="s">
        <v>24275</v>
      </c>
      <c r="C64" s="142" t="s">
        <v>13017</v>
      </c>
      <c r="D64" s="142" t="s">
        <v>13018</v>
      </c>
      <c r="E64" s="142" t="s">
        <v>13019</v>
      </c>
      <c r="G64" s="142" t="s">
        <v>12886</v>
      </c>
      <c r="H64" s="395">
        <v>30</v>
      </c>
      <c r="I64" s="142" t="s">
        <v>12887</v>
      </c>
      <c r="J64" s="142" t="s">
        <v>12888</v>
      </c>
      <c r="K64" s="358" t="s">
        <v>12897</v>
      </c>
      <c r="L64" s="398">
        <v>40869</v>
      </c>
      <c r="N64" s="398">
        <v>40869</v>
      </c>
    </row>
    <row r="65" spans="2:14" x14ac:dyDescent="0.2">
      <c r="B65" s="142" t="s">
        <v>24276</v>
      </c>
      <c r="C65" s="142" t="s">
        <v>13020</v>
      </c>
      <c r="D65" s="142" t="s">
        <v>12931</v>
      </c>
      <c r="E65" s="142" t="s">
        <v>13021</v>
      </c>
      <c r="G65" s="142" t="s">
        <v>12886</v>
      </c>
      <c r="H65" s="395">
        <v>1</v>
      </c>
      <c r="I65" s="142" t="s">
        <v>12893</v>
      </c>
      <c r="J65" s="142" t="s">
        <v>12888</v>
      </c>
      <c r="K65" s="358" t="s">
        <v>12889</v>
      </c>
      <c r="L65" s="398">
        <v>41572</v>
      </c>
      <c r="N65" s="398">
        <v>41572</v>
      </c>
    </row>
    <row r="66" spans="2:14" x14ac:dyDescent="0.2">
      <c r="B66" s="142" t="s">
        <v>24277</v>
      </c>
      <c r="C66" s="142" t="s">
        <v>13022</v>
      </c>
      <c r="D66" s="142" t="s">
        <v>12931</v>
      </c>
      <c r="E66" s="142" t="s">
        <v>13023</v>
      </c>
      <c r="G66" s="142" t="s">
        <v>12886</v>
      </c>
      <c r="H66" s="395">
        <v>1</v>
      </c>
      <c r="I66" s="142" t="s">
        <v>12893</v>
      </c>
      <c r="J66" s="142" t="s">
        <v>12888</v>
      </c>
      <c r="K66" s="358" t="s">
        <v>12889</v>
      </c>
      <c r="L66" s="398">
        <v>41840</v>
      </c>
      <c r="N66" s="398">
        <v>41840</v>
      </c>
    </row>
    <row r="67" spans="2:14" x14ac:dyDescent="0.2">
      <c r="B67" s="142" t="s">
        <v>24278</v>
      </c>
      <c r="C67" s="142" t="s">
        <v>12905</v>
      </c>
      <c r="D67" s="142" t="s">
        <v>12987</v>
      </c>
      <c r="E67" s="142" t="s">
        <v>13024</v>
      </c>
      <c r="G67" s="142" t="s">
        <v>12886</v>
      </c>
      <c r="H67" s="395">
        <v>50</v>
      </c>
      <c r="I67" s="142" t="s">
        <v>12893</v>
      </c>
      <c r="J67" s="142" t="s">
        <v>12888</v>
      </c>
      <c r="K67" s="358" t="s">
        <v>12889</v>
      </c>
      <c r="L67" s="398">
        <v>41831</v>
      </c>
      <c r="N67" s="398">
        <v>41831</v>
      </c>
    </row>
    <row r="68" spans="2:14" x14ac:dyDescent="0.2">
      <c r="B68" s="142" t="s">
        <v>24279</v>
      </c>
      <c r="C68" s="142" t="s">
        <v>13020</v>
      </c>
      <c r="D68" s="142" t="s">
        <v>12931</v>
      </c>
      <c r="E68" s="142" t="s">
        <v>13025</v>
      </c>
      <c r="G68" s="142" t="s">
        <v>12886</v>
      </c>
      <c r="H68" s="395">
        <v>50</v>
      </c>
      <c r="I68" s="142" t="s">
        <v>12887</v>
      </c>
      <c r="J68" s="142" t="s">
        <v>12908</v>
      </c>
      <c r="K68" s="358" t="s">
        <v>12897</v>
      </c>
      <c r="L68" s="398">
        <v>40528</v>
      </c>
      <c r="N68" s="398">
        <v>40528</v>
      </c>
    </row>
    <row r="69" spans="2:14" x14ac:dyDescent="0.2">
      <c r="B69" s="142" t="s">
        <v>24280</v>
      </c>
      <c r="C69" s="142" t="s">
        <v>13026</v>
      </c>
      <c r="D69" s="142" t="s">
        <v>13027</v>
      </c>
      <c r="E69" s="142" t="s">
        <v>13028</v>
      </c>
      <c r="G69" s="142" t="s">
        <v>12886</v>
      </c>
      <c r="H69" s="395">
        <v>5</v>
      </c>
      <c r="I69" s="142" t="s">
        <v>12893</v>
      </c>
      <c r="J69" s="142" t="s">
        <v>12888</v>
      </c>
      <c r="K69" s="358" t="s">
        <v>12897</v>
      </c>
      <c r="L69" s="398">
        <v>39468</v>
      </c>
      <c r="N69" s="398">
        <v>39468</v>
      </c>
    </row>
    <row r="70" spans="2:14" x14ac:dyDescent="0.2">
      <c r="B70" s="142" t="s">
        <v>24281</v>
      </c>
      <c r="C70" s="142" t="s">
        <v>12926</v>
      </c>
      <c r="D70" s="142" t="s">
        <v>12927</v>
      </c>
      <c r="E70" s="142" t="s">
        <v>13029</v>
      </c>
      <c r="G70" s="142" t="s">
        <v>12886</v>
      </c>
      <c r="H70" s="395">
        <v>1</v>
      </c>
      <c r="I70" s="142" t="s">
        <v>12893</v>
      </c>
      <c r="J70" s="142" t="s">
        <v>12888</v>
      </c>
      <c r="K70" s="358" t="s">
        <v>12897</v>
      </c>
      <c r="L70" s="398">
        <v>40451</v>
      </c>
      <c r="N70" s="398">
        <v>40451</v>
      </c>
    </row>
    <row r="71" spans="2:14" x14ac:dyDescent="0.2">
      <c r="B71" s="142" t="s">
        <v>24282</v>
      </c>
      <c r="C71" s="142" t="s">
        <v>13001</v>
      </c>
      <c r="D71" s="142" t="s">
        <v>12916</v>
      </c>
      <c r="E71" s="142" t="s">
        <v>13030</v>
      </c>
      <c r="G71" s="142" t="s">
        <v>12886</v>
      </c>
      <c r="H71" s="395">
        <v>1</v>
      </c>
      <c r="I71" s="142" t="s">
        <v>12893</v>
      </c>
      <c r="J71" s="142" t="s">
        <v>12888</v>
      </c>
      <c r="K71" s="358" t="s">
        <v>12889</v>
      </c>
      <c r="L71" s="398">
        <v>41234</v>
      </c>
      <c r="N71" s="398">
        <v>41234</v>
      </c>
    </row>
    <row r="72" spans="2:14" x14ac:dyDescent="0.2">
      <c r="B72" s="142" t="s">
        <v>24283</v>
      </c>
      <c r="C72" s="142" t="s">
        <v>13031</v>
      </c>
      <c r="D72" s="142" t="s">
        <v>12960</v>
      </c>
      <c r="E72" s="142" t="s">
        <v>13032</v>
      </c>
      <c r="G72" s="142" t="s">
        <v>12886</v>
      </c>
      <c r="H72" s="395">
        <v>140</v>
      </c>
      <c r="I72" s="142" t="s">
        <v>12887</v>
      </c>
      <c r="J72" s="142" t="s">
        <v>12908</v>
      </c>
      <c r="K72" s="358" t="s">
        <v>12889</v>
      </c>
      <c r="L72" s="398">
        <v>41361</v>
      </c>
      <c r="N72" s="398">
        <v>41361</v>
      </c>
    </row>
    <row r="73" spans="2:14" x14ac:dyDescent="0.2">
      <c r="B73" s="142" t="s">
        <v>24284</v>
      </c>
      <c r="C73" s="142" t="s">
        <v>13033</v>
      </c>
      <c r="D73" s="142" t="s">
        <v>13034</v>
      </c>
      <c r="E73" s="142" t="s">
        <v>13035</v>
      </c>
      <c r="G73" s="142" t="s">
        <v>12886</v>
      </c>
      <c r="H73" s="395">
        <v>4.7</v>
      </c>
      <c r="I73" s="142" t="s">
        <v>12893</v>
      </c>
      <c r="J73" s="142" t="s">
        <v>12888</v>
      </c>
      <c r="K73" s="358" t="s">
        <v>12901</v>
      </c>
      <c r="L73" s="398">
        <v>37985</v>
      </c>
      <c r="N73" s="398">
        <v>37985</v>
      </c>
    </row>
    <row r="74" spans="2:14" x14ac:dyDescent="0.2">
      <c r="B74" s="142" t="s">
        <v>24285</v>
      </c>
      <c r="C74" s="142" t="s">
        <v>12938</v>
      </c>
      <c r="D74" s="142" t="s">
        <v>12939</v>
      </c>
      <c r="E74" s="142" t="s">
        <v>13036</v>
      </c>
      <c r="G74" s="142" t="s">
        <v>12886</v>
      </c>
      <c r="H74" s="395">
        <v>5.5</v>
      </c>
      <c r="I74" s="142" t="s">
        <v>12893</v>
      </c>
      <c r="J74" s="142" t="s">
        <v>12888</v>
      </c>
      <c r="K74" s="358" t="s">
        <v>12889</v>
      </c>
      <c r="L74" s="398">
        <v>38891</v>
      </c>
      <c r="N74" s="398">
        <v>38891</v>
      </c>
    </row>
    <row r="75" spans="2:14" x14ac:dyDescent="0.2">
      <c r="B75" s="142" t="s">
        <v>24286</v>
      </c>
      <c r="C75" s="142" t="s">
        <v>13037</v>
      </c>
      <c r="D75" s="142" t="s">
        <v>13038</v>
      </c>
      <c r="E75" s="142" t="s">
        <v>13039</v>
      </c>
      <c r="G75" s="142" t="s">
        <v>12886</v>
      </c>
      <c r="H75" s="395">
        <v>30</v>
      </c>
      <c r="I75" s="142" t="s">
        <v>12893</v>
      </c>
      <c r="J75" s="142" t="s">
        <v>12908</v>
      </c>
      <c r="K75" s="358" t="s">
        <v>12897</v>
      </c>
      <c r="L75" s="398">
        <v>39323</v>
      </c>
      <c r="N75" s="398">
        <v>39323</v>
      </c>
    </row>
    <row r="76" spans="2:14" x14ac:dyDescent="0.2">
      <c r="B76" s="142" t="s">
        <v>24287</v>
      </c>
      <c r="C76" s="142" t="s">
        <v>12959</v>
      </c>
      <c r="D76" s="142" t="s">
        <v>12960</v>
      </c>
      <c r="E76" s="142" t="s">
        <v>13040</v>
      </c>
      <c r="G76" s="142" t="s">
        <v>12886</v>
      </c>
      <c r="H76" s="395">
        <v>1</v>
      </c>
      <c r="I76" s="142" t="s">
        <v>12893</v>
      </c>
      <c r="J76" s="142" t="s">
        <v>12888</v>
      </c>
      <c r="K76" s="358" t="s">
        <v>12889</v>
      </c>
      <c r="L76" s="398">
        <v>41247</v>
      </c>
      <c r="N76" s="398">
        <v>41247</v>
      </c>
    </row>
    <row r="77" spans="2:14" x14ac:dyDescent="0.2">
      <c r="B77" s="142" t="s">
        <v>24288</v>
      </c>
      <c r="C77" s="142" t="s">
        <v>12905</v>
      </c>
      <c r="D77" s="142" t="s">
        <v>12945</v>
      </c>
      <c r="E77" s="142" t="s">
        <v>13041</v>
      </c>
      <c r="G77" s="142" t="s">
        <v>12886</v>
      </c>
      <c r="H77" s="395">
        <v>50</v>
      </c>
      <c r="I77" s="142" t="s">
        <v>12887</v>
      </c>
      <c r="J77" s="142" t="s">
        <v>12908</v>
      </c>
      <c r="K77" s="358" t="s">
        <v>12889</v>
      </c>
      <c r="L77" s="398">
        <v>41838</v>
      </c>
      <c r="N77" s="398">
        <v>41838</v>
      </c>
    </row>
    <row r="78" spans="2:14" x14ac:dyDescent="0.2">
      <c r="B78" s="142" t="s">
        <v>24289</v>
      </c>
      <c r="C78" s="142" t="s">
        <v>12962</v>
      </c>
      <c r="D78" s="142" t="s">
        <v>12963</v>
      </c>
      <c r="E78" s="142" t="s">
        <v>13042</v>
      </c>
      <c r="G78" s="142" t="s">
        <v>12886</v>
      </c>
      <c r="H78" s="395">
        <v>7.5</v>
      </c>
      <c r="I78" s="142" t="s">
        <v>12893</v>
      </c>
      <c r="J78" s="142" t="s">
        <v>12888</v>
      </c>
      <c r="K78" s="358" t="s">
        <v>12897</v>
      </c>
      <c r="L78" s="398">
        <v>40452</v>
      </c>
      <c r="N78" s="398">
        <v>40452</v>
      </c>
    </row>
    <row r="79" spans="2:14" x14ac:dyDescent="0.2">
      <c r="B79" s="142" t="s">
        <v>24290</v>
      </c>
      <c r="C79" s="142" t="s">
        <v>12905</v>
      </c>
      <c r="D79" s="142" t="s">
        <v>12951</v>
      </c>
      <c r="E79" s="142" t="s">
        <v>13043</v>
      </c>
      <c r="G79" s="142" t="s">
        <v>12886</v>
      </c>
      <c r="H79" s="395">
        <v>50</v>
      </c>
      <c r="I79" s="142" t="s">
        <v>12887</v>
      </c>
      <c r="J79" s="142" t="s">
        <v>12908</v>
      </c>
      <c r="K79" s="358" t="s">
        <v>12889</v>
      </c>
      <c r="L79" s="398">
        <v>41452</v>
      </c>
      <c r="N79" s="398">
        <v>41452</v>
      </c>
    </row>
    <row r="80" spans="2:14" x14ac:dyDescent="0.2">
      <c r="B80" s="142" t="s">
        <v>24291</v>
      </c>
      <c r="C80" s="142" t="s">
        <v>13044</v>
      </c>
      <c r="D80" s="142" t="s">
        <v>13045</v>
      </c>
      <c r="E80" s="142" t="s">
        <v>13046</v>
      </c>
      <c r="G80" s="142" t="s">
        <v>12886</v>
      </c>
      <c r="H80" s="395">
        <v>5.5</v>
      </c>
      <c r="I80" s="142" t="s">
        <v>12887</v>
      </c>
      <c r="J80" s="142" t="s">
        <v>12908</v>
      </c>
      <c r="K80" s="358" t="s">
        <v>12897</v>
      </c>
      <c r="L80" s="398">
        <v>39394</v>
      </c>
      <c r="N80" s="398">
        <v>39394</v>
      </c>
    </row>
    <row r="81" spans="2:15" x14ac:dyDescent="0.2">
      <c r="B81" s="142" t="s">
        <v>24292</v>
      </c>
      <c r="C81" s="142" t="s">
        <v>13044</v>
      </c>
      <c r="D81" s="142" t="s">
        <v>13045</v>
      </c>
      <c r="E81" s="142" t="s">
        <v>13047</v>
      </c>
      <c r="G81" s="142" t="s">
        <v>12886</v>
      </c>
      <c r="H81" s="395">
        <v>50</v>
      </c>
      <c r="I81" s="142" t="s">
        <v>12887</v>
      </c>
      <c r="J81" s="142" t="s">
        <v>12908</v>
      </c>
      <c r="K81" s="358" t="s">
        <v>12897</v>
      </c>
      <c r="L81" s="398">
        <v>39931</v>
      </c>
      <c r="N81" s="398">
        <v>39931</v>
      </c>
    </row>
    <row r="82" spans="2:15" x14ac:dyDescent="0.2">
      <c r="B82" s="142" t="s">
        <v>24293</v>
      </c>
      <c r="C82" s="142" t="s">
        <v>12970</v>
      </c>
      <c r="D82" s="142" t="s">
        <v>12895</v>
      </c>
      <c r="E82" s="142" t="s">
        <v>13048</v>
      </c>
      <c r="G82" s="142" t="s">
        <v>12886</v>
      </c>
      <c r="H82" s="395">
        <v>4.7</v>
      </c>
      <c r="I82" s="142" t="s">
        <v>12893</v>
      </c>
      <c r="J82" s="142" t="s">
        <v>12888</v>
      </c>
      <c r="K82" s="358" t="s">
        <v>12897</v>
      </c>
      <c r="L82" s="398">
        <v>39101</v>
      </c>
      <c r="N82" s="398">
        <v>39101</v>
      </c>
    </row>
    <row r="83" spans="2:15" x14ac:dyDescent="0.2">
      <c r="B83" s="142" t="s">
        <v>24294</v>
      </c>
      <c r="C83" s="142" t="s">
        <v>13049</v>
      </c>
      <c r="D83" s="142" t="s">
        <v>12919</v>
      </c>
      <c r="E83" s="142" t="s">
        <v>13050</v>
      </c>
      <c r="G83" s="142" t="s">
        <v>12886</v>
      </c>
      <c r="H83" s="395">
        <v>4.7</v>
      </c>
      <c r="I83" s="142" t="s">
        <v>12887</v>
      </c>
      <c r="J83" s="142" t="s">
        <v>12888</v>
      </c>
      <c r="K83" s="358" t="s">
        <v>12889</v>
      </c>
      <c r="L83" s="398">
        <v>41481</v>
      </c>
      <c r="N83" s="398">
        <v>41481</v>
      </c>
    </row>
    <row r="84" spans="2:15" x14ac:dyDescent="0.2">
      <c r="B84" s="142" t="s">
        <v>24295</v>
      </c>
      <c r="C84" s="142" t="s">
        <v>12890</v>
      </c>
      <c r="D84" s="142" t="s">
        <v>12891</v>
      </c>
      <c r="E84" s="142" t="s">
        <v>13051</v>
      </c>
      <c r="G84" s="142" t="s">
        <v>12886</v>
      </c>
      <c r="H84" s="395">
        <v>5</v>
      </c>
      <c r="I84" s="142" t="s">
        <v>12893</v>
      </c>
      <c r="J84" s="142" t="s">
        <v>12888</v>
      </c>
      <c r="K84" s="358" t="s">
        <v>12897</v>
      </c>
      <c r="L84" s="398">
        <v>39379</v>
      </c>
      <c r="N84" s="398">
        <v>39379</v>
      </c>
    </row>
    <row r="85" spans="2:15" x14ac:dyDescent="0.2">
      <c r="B85" s="142" t="s">
        <v>24296</v>
      </c>
      <c r="C85" s="142" t="s">
        <v>12883</v>
      </c>
      <c r="D85" s="142" t="s">
        <v>12884</v>
      </c>
      <c r="E85" s="142" t="s">
        <v>13052</v>
      </c>
      <c r="G85" s="142" t="s">
        <v>12886</v>
      </c>
      <c r="H85" s="395">
        <v>50</v>
      </c>
      <c r="I85" s="142" t="s">
        <v>12887</v>
      </c>
      <c r="J85" s="142" t="s">
        <v>12888</v>
      </c>
      <c r="K85" s="358" t="s">
        <v>12897</v>
      </c>
      <c r="L85" s="398">
        <v>39820</v>
      </c>
      <c r="N85" s="398">
        <v>39820</v>
      </c>
    </row>
    <row r="86" spans="2:15" x14ac:dyDescent="0.2">
      <c r="B86" s="142" t="s">
        <v>24297</v>
      </c>
      <c r="C86" s="142" t="s">
        <v>12883</v>
      </c>
      <c r="D86" s="142" t="s">
        <v>12884</v>
      </c>
      <c r="E86" s="142" t="s">
        <v>13053</v>
      </c>
      <c r="G86" s="142" t="s">
        <v>12886</v>
      </c>
      <c r="H86" s="395">
        <v>5.5</v>
      </c>
      <c r="I86" s="142" t="s">
        <v>12887</v>
      </c>
      <c r="J86" s="142" t="s">
        <v>12888</v>
      </c>
      <c r="K86" s="358" t="s">
        <v>12889</v>
      </c>
      <c r="L86" s="398">
        <v>41358</v>
      </c>
      <c r="N86" s="398">
        <v>41358</v>
      </c>
    </row>
    <row r="87" spans="2:15" x14ac:dyDescent="0.2">
      <c r="B87" s="142" t="s">
        <v>24298</v>
      </c>
      <c r="C87" s="142" t="s">
        <v>12905</v>
      </c>
      <c r="D87" s="142" t="s">
        <v>12945</v>
      </c>
      <c r="E87" s="142" t="s">
        <v>13054</v>
      </c>
      <c r="G87" s="142" t="s">
        <v>12886</v>
      </c>
      <c r="H87" s="395">
        <v>50</v>
      </c>
      <c r="I87" s="142" t="s">
        <v>12887</v>
      </c>
      <c r="J87" s="142" t="s">
        <v>12908</v>
      </c>
      <c r="K87" s="358" t="s">
        <v>12897</v>
      </c>
      <c r="L87" s="398">
        <v>40793</v>
      </c>
      <c r="N87" s="398">
        <v>40793</v>
      </c>
    </row>
    <row r="88" spans="2:15" x14ac:dyDescent="0.2">
      <c r="B88" s="142" t="s">
        <v>24299</v>
      </c>
      <c r="C88" s="142" t="s">
        <v>12905</v>
      </c>
      <c r="D88" s="142" t="s">
        <v>12951</v>
      </c>
      <c r="E88" s="142" t="s">
        <v>13055</v>
      </c>
      <c r="G88" s="142" t="s">
        <v>12886</v>
      </c>
      <c r="H88" s="395">
        <v>18</v>
      </c>
      <c r="I88" s="142" t="s">
        <v>12887</v>
      </c>
      <c r="J88" s="142" t="s">
        <v>12908</v>
      </c>
      <c r="K88" s="358" t="s">
        <v>12897</v>
      </c>
      <c r="L88" s="398">
        <v>36580</v>
      </c>
      <c r="M88" s="398">
        <v>40178</v>
      </c>
      <c r="N88" s="398">
        <v>36580</v>
      </c>
      <c r="O88" s="398">
        <v>40178</v>
      </c>
    </row>
    <row r="89" spans="2:15" x14ac:dyDescent="0.2">
      <c r="B89" s="142" t="s">
        <v>24300</v>
      </c>
      <c r="C89" s="142" t="s">
        <v>12905</v>
      </c>
      <c r="D89" s="142" t="s">
        <v>12951</v>
      </c>
      <c r="E89" s="142" t="s">
        <v>13055</v>
      </c>
      <c r="G89" s="142" t="s">
        <v>12886</v>
      </c>
      <c r="H89" s="395">
        <v>18</v>
      </c>
      <c r="I89" s="142" t="s">
        <v>12887</v>
      </c>
      <c r="J89" s="142" t="s">
        <v>12908</v>
      </c>
      <c r="K89" s="358" t="s">
        <v>12897</v>
      </c>
      <c r="L89" s="398">
        <v>36580</v>
      </c>
      <c r="M89" s="398">
        <v>40178</v>
      </c>
      <c r="N89" s="398">
        <v>36580</v>
      </c>
      <c r="O89" s="398">
        <v>40178</v>
      </c>
    </row>
    <row r="90" spans="2:15" x14ac:dyDescent="0.2">
      <c r="B90" s="142" t="s">
        <v>24301</v>
      </c>
      <c r="C90" s="142" t="s">
        <v>12905</v>
      </c>
      <c r="D90" s="142" t="s">
        <v>12951</v>
      </c>
      <c r="E90" s="142" t="s">
        <v>13055</v>
      </c>
      <c r="G90" s="142" t="s">
        <v>12886</v>
      </c>
      <c r="H90" s="395">
        <v>50</v>
      </c>
      <c r="I90" s="142" t="s">
        <v>12887</v>
      </c>
      <c r="J90" s="142" t="s">
        <v>12908</v>
      </c>
      <c r="K90" s="358" t="s">
        <v>12897</v>
      </c>
      <c r="L90" s="398">
        <v>40767</v>
      </c>
      <c r="N90" s="398">
        <v>40767</v>
      </c>
    </row>
    <row r="91" spans="2:15" x14ac:dyDescent="0.2">
      <c r="B91" s="142" t="s">
        <v>24302</v>
      </c>
      <c r="C91" s="142" t="s">
        <v>13044</v>
      </c>
      <c r="D91" s="142" t="s">
        <v>13045</v>
      </c>
      <c r="E91" s="142" t="s">
        <v>13056</v>
      </c>
      <c r="G91" s="142" t="s">
        <v>12886</v>
      </c>
      <c r="H91" s="395">
        <v>5</v>
      </c>
      <c r="I91" s="142" t="s">
        <v>12893</v>
      </c>
      <c r="J91" s="142" t="s">
        <v>12888</v>
      </c>
      <c r="K91" s="358" t="s">
        <v>12901</v>
      </c>
      <c r="L91" s="398">
        <v>38625</v>
      </c>
      <c r="N91" s="398">
        <v>38625</v>
      </c>
    </row>
    <row r="92" spans="2:15" x14ac:dyDescent="0.2">
      <c r="B92" s="142" t="s">
        <v>24303</v>
      </c>
      <c r="C92" s="142" t="s">
        <v>12933</v>
      </c>
      <c r="D92" s="142" t="s">
        <v>12934</v>
      </c>
      <c r="E92" s="142" t="s">
        <v>13057</v>
      </c>
      <c r="G92" s="142" t="s">
        <v>12886</v>
      </c>
      <c r="H92" s="395">
        <v>5.5</v>
      </c>
      <c r="I92" s="142" t="s">
        <v>12887</v>
      </c>
      <c r="J92" s="142" t="s">
        <v>12888</v>
      </c>
      <c r="K92" s="358" t="s">
        <v>12889</v>
      </c>
      <c r="L92" s="398">
        <v>41626</v>
      </c>
      <c r="N92" s="398">
        <v>41626</v>
      </c>
    </row>
    <row r="93" spans="2:15" x14ac:dyDescent="0.2">
      <c r="B93" s="142" t="s">
        <v>24304</v>
      </c>
      <c r="C93" s="142" t="s">
        <v>12902</v>
      </c>
      <c r="D93" s="142" t="s">
        <v>12903</v>
      </c>
      <c r="E93" s="142" t="s">
        <v>13058</v>
      </c>
      <c r="G93" s="142" t="s">
        <v>12886</v>
      </c>
      <c r="H93" s="395">
        <v>3</v>
      </c>
      <c r="I93" s="142" t="s">
        <v>12893</v>
      </c>
      <c r="J93" s="142" t="s">
        <v>12888</v>
      </c>
      <c r="K93" s="358" t="s">
        <v>12897</v>
      </c>
      <c r="L93" s="398">
        <v>41066</v>
      </c>
      <c r="N93" s="398">
        <v>41066</v>
      </c>
    </row>
    <row r="94" spans="2:15" x14ac:dyDescent="0.2">
      <c r="B94" s="142" t="s">
        <v>24305</v>
      </c>
      <c r="C94" s="142" t="s">
        <v>12883</v>
      </c>
      <c r="D94" s="142" t="s">
        <v>12884</v>
      </c>
      <c r="E94" s="142" t="s">
        <v>13059</v>
      </c>
      <c r="G94" s="142" t="s">
        <v>12886</v>
      </c>
      <c r="H94" s="395">
        <v>5.5</v>
      </c>
      <c r="I94" s="142" t="s">
        <v>12893</v>
      </c>
      <c r="J94" s="142" t="s">
        <v>12888</v>
      </c>
      <c r="K94" s="358" t="s">
        <v>12897</v>
      </c>
      <c r="L94" s="398">
        <v>40457</v>
      </c>
      <c r="N94" s="398">
        <v>40457</v>
      </c>
    </row>
    <row r="95" spans="2:15" x14ac:dyDescent="0.2">
      <c r="B95" s="142" t="s">
        <v>24306</v>
      </c>
      <c r="C95" s="142" t="s">
        <v>13060</v>
      </c>
      <c r="D95" s="142" t="s">
        <v>12997</v>
      </c>
      <c r="E95" s="142" t="s">
        <v>13061</v>
      </c>
      <c r="G95" s="142" t="s">
        <v>12886</v>
      </c>
      <c r="H95" s="395">
        <v>12</v>
      </c>
      <c r="I95" s="142" t="s">
        <v>12893</v>
      </c>
      <c r="J95" s="142" t="s">
        <v>12888</v>
      </c>
      <c r="K95" s="358" t="s">
        <v>12897</v>
      </c>
      <c r="L95" s="398">
        <v>39568</v>
      </c>
      <c r="N95" s="398">
        <v>39568</v>
      </c>
    </row>
    <row r="96" spans="2:15" x14ac:dyDescent="0.2">
      <c r="B96" s="142" t="s">
        <v>24307</v>
      </c>
      <c r="C96" s="142" t="s">
        <v>12905</v>
      </c>
      <c r="D96" s="142" t="s">
        <v>12949</v>
      </c>
      <c r="E96" s="142" t="s">
        <v>13062</v>
      </c>
      <c r="G96" s="142" t="s">
        <v>12886</v>
      </c>
      <c r="H96" s="395">
        <v>20</v>
      </c>
      <c r="I96" s="142" t="s">
        <v>12893</v>
      </c>
      <c r="J96" s="142" t="s">
        <v>12888</v>
      </c>
      <c r="K96" s="358" t="s">
        <v>12897</v>
      </c>
      <c r="L96" s="398">
        <v>40548</v>
      </c>
      <c r="N96" s="398">
        <v>40548</v>
      </c>
    </row>
    <row r="97" spans="2:15" x14ac:dyDescent="0.2">
      <c r="B97" s="142" t="s">
        <v>24308</v>
      </c>
      <c r="C97" s="142" t="s">
        <v>12962</v>
      </c>
      <c r="D97" s="142" t="s">
        <v>12963</v>
      </c>
      <c r="E97" s="142" t="s">
        <v>13063</v>
      </c>
      <c r="G97" s="142" t="s">
        <v>12886</v>
      </c>
      <c r="H97" s="395">
        <v>1</v>
      </c>
      <c r="I97" s="142" t="s">
        <v>12893</v>
      </c>
      <c r="J97" s="142" t="s">
        <v>12888</v>
      </c>
      <c r="K97" s="358" t="s">
        <v>12897</v>
      </c>
      <c r="L97" s="398">
        <v>40854</v>
      </c>
      <c r="N97" s="398">
        <v>40854</v>
      </c>
    </row>
    <row r="98" spans="2:15" x14ac:dyDescent="0.2">
      <c r="B98" s="142" t="s">
        <v>24309</v>
      </c>
      <c r="C98" s="142" t="s">
        <v>13064</v>
      </c>
      <c r="D98" s="142" t="s">
        <v>12931</v>
      </c>
      <c r="E98" s="142" t="s">
        <v>13065</v>
      </c>
      <c r="G98" s="142" t="s">
        <v>12886</v>
      </c>
      <c r="H98" s="395">
        <v>1</v>
      </c>
      <c r="I98" s="142" t="s">
        <v>12893</v>
      </c>
      <c r="J98" s="142" t="s">
        <v>12888</v>
      </c>
      <c r="K98" s="358" t="s">
        <v>12889</v>
      </c>
      <c r="L98" s="398">
        <v>41194</v>
      </c>
      <c r="N98" s="398">
        <v>41194</v>
      </c>
    </row>
    <row r="99" spans="2:15" x14ac:dyDescent="0.2">
      <c r="B99" s="142" t="s">
        <v>24310</v>
      </c>
      <c r="C99" s="142" t="s">
        <v>12905</v>
      </c>
      <c r="D99" s="142" t="s">
        <v>12987</v>
      </c>
      <c r="E99" s="142" t="s">
        <v>13066</v>
      </c>
      <c r="G99" s="142" t="s">
        <v>12886</v>
      </c>
      <c r="H99" s="395">
        <v>1</v>
      </c>
      <c r="I99" s="142" t="s">
        <v>12893</v>
      </c>
      <c r="J99" s="142" t="s">
        <v>12888</v>
      </c>
      <c r="K99" s="358" t="s">
        <v>12889</v>
      </c>
      <c r="L99" s="398">
        <v>41620</v>
      </c>
      <c r="N99" s="398">
        <v>41620</v>
      </c>
    </row>
    <row r="100" spans="2:15" x14ac:dyDescent="0.2">
      <c r="B100" s="142" t="s">
        <v>24311</v>
      </c>
      <c r="C100" s="142" t="s">
        <v>12962</v>
      </c>
      <c r="D100" s="142" t="s">
        <v>12963</v>
      </c>
      <c r="E100" s="142" t="s">
        <v>13067</v>
      </c>
      <c r="G100" s="142" t="s">
        <v>12886</v>
      </c>
      <c r="H100" s="395">
        <v>1</v>
      </c>
      <c r="I100" s="142" t="s">
        <v>12893</v>
      </c>
      <c r="J100" s="142" t="s">
        <v>12888</v>
      </c>
      <c r="K100" s="358" t="s">
        <v>12889</v>
      </c>
      <c r="L100" s="398">
        <v>40756</v>
      </c>
      <c r="N100" s="398">
        <v>40756</v>
      </c>
    </row>
    <row r="101" spans="2:15" x14ac:dyDescent="0.2">
      <c r="B101" s="142" t="s">
        <v>24312</v>
      </c>
      <c r="C101" s="142" t="s">
        <v>12898</v>
      </c>
      <c r="D101" s="142" t="s">
        <v>12899</v>
      </c>
      <c r="E101" s="142" t="s">
        <v>13068</v>
      </c>
      <c r="G101" s="142" t="s">
        <v>12886</v>
      </c>
      <c r="H101" s="395">
        <v>1</v>
      </c>
      <c r="I101" s="142" t="s">
        <v>12893</v>
      </c>
      <c r="J101" s="142" t="s">
        <v>12888</v>
      </c>
      <c r="K101" s="358" t="s">
        <v>12897</v>
      </c>
      <c r="L101" s="398">
        <v>41108</v>
      </c>
      <c r="N101" s="398">
        <v>41108</v>
      </c>
    </row>
    <row r="102" spans="2:15" x14ac:dyDescent="0.2">
      <c r="B102" s="142" t="s">
        <v>24313</v>
      </c>
      <c r="C102" s="142" t="s">
        <v>12890</v>
      </c>
      <c r="D102" s="142" t="s">
        <v>12891</v>
      </c>
      <c r="E102" s="142" t="s">
        <v>13069</v>
      </c>
      <c r="G102" s="142" t="s">
        <v>12886</v>
      </c>
      <c r="H102" s="395">
        <v>5.5</v>
      </c>
      <c r="I102" s="142" t="s">
        <v>12893</v>
      </c>
      <c r="J102" s="142" t="s">
        <v>12888</v>
      </c>
      <c r="K102" s="358" t="s">
        <v>12897</v>
      </c>
      <c r="L102" s="398">
        <v>39870</v>
      </c>
      <c r="N102" s="398">
        <v>39870</v>
      </c>
    </row>
    <row r="103" spans="2:15" x14ac:dyDescent="0.2">
      <c r="B103" s="142" t="s">
        <v>24314</v>
      </c>
      <c r="C103" s="142" t="s">
        <v>12890</v>
      </c>
      <c r="D103" s="142" t="s">
        <v>12891</v>
      </c>
      <c r="E103" s="142" t="s">
        <v>13070</v>
      </c>
      <c r="G103" s="142" t="s">
        <v>12886</v>
      </c>
      <c r="H103" s="395">
        <v>5.5</v>
      </c>
      <c r="I103" s="142" t="s">
        <v>12893</v>
      </c>
      <c r="J103" s="142" t="s">
        <v>12888</v>
      </c>
      <c r="K103" s="358" t="s">
        <v>12897</v>
      </c>
      <c r="L103" s="398">
        <v>39827</v>
      </c>
      <c r="N103" s="398">
        <v>39827</v>
      </c>
    </row>
    <row r="104" spans="2:15" x14ac:dyDescent="0.2">
      <c r="B104" s="142" t="s">
        <v>24315</v>
      </c>
      <c r="C104" s="142" t="s">
        <v>12890</v>
      </c>
      <c r="D104" s="142" t="s">
        <v>12891</v>
      </c>
      <c r="E104" s="142" t="s">
        <v>13071</v>
      </c>
      <c r="G104" s="142" t="s">
        <v>12886</v>
      </c>
      <c r="H104" s="395">
        <v>5.5</v>
      </c>
      <c r="I104" s="142" t="s">
        <v>12893</v>
      </c>
      <c r="J104" s="142" t="s">
        <v>12888</v>
      </c>
      <c r="K104" s="358" t="s">
        <v>12897</v>
      </c>
      <c r="L104" s="398">
        <v>37816</v>
      </c>
      <c r="M104" s="398">
        <v>41469</v>
      </c>
      <c r="N104" s="398">
        <v>37816</v>
      </c>
      <c r="O104" s="398">
        <v>41469</v>
      </c>
    </row>
    <row r="105" spans="2:15" x14ac:dyDescent="0.2">
      <c r="B105" s="142" t="s">
        <v>24316</v>
      </c>
      <c r="C105" s="142" t="s">
        <v>12890</v>
      </c>
      <c r="D105" s="142" t="s">
        <v>12891</v>
      </c>
      <c r="E105" s="142" t="s">
        <v>13072</v>
      </c>
      <c r="G105" s="142" t="s">
        <v>12886</v>
      </c>
      <c r="H105" s="395">
        <v>5.5</v>
      </c>
      <c r="I105" s="142" t="s">
        <v>12893</v>
      </c>
      <c r="J105" s="142" t="s">
        <v>12888</v>
      </c>
      <c r="K105" s="358" t="s">
        <v>12897</v>
      </c>
      <c r="L105" s="398">
        <v>41089</v>
      </c>
      <c r="N105" s="398">
        <v>41089</v>
      </c>
    </row>
    <row r="106" spans="2:15" x14ac:dyDescent="0.2">
      <c r="B106" s="142" t="s">
        <v>24317</v>
      </c>
      <c r="C106" s="142" t="s">
        <v>12890</v>
      </c>
      <c r="D106" s="142" t="s">
        <v>12891</v>
      </c>
      <c r="E106" s="142" t="s">
        <v>13073</v>
      </c>
      <c r="G106" s="142" t="s">
        <v>12886</v>
      </c>
      <c r="H106" s="395">
        <v>5.5</v>
      </c>
      <c r="I106" s="142" t="s">
        <v>12893</v>
      </c>
      <c r="J106" s="142" t="s">
        <v>12888</v>
      </c>
      <c r="K106" s="358" t="s">
        <v>12897</v>
      </c>
      <c r="L106" s="398">
        <v>39574</v>
      </c>
      <c r="N106" s="398">
        <v>39574</v>
      </c>
    </row>
    <row r="107" spans="2:15" x14ac:dyDescent="0.2">
      <c r="B107" s="142" t="s">
        <v>24318</v>
      </c>
      <c r="C107" s="142" t="s">
        <v>12890</v>
      </c>
      <c r="D107" s="142" t="s">
        <v>12891</v>
      </c>
      <c r="E107" s="142" t="s">
        <v>13073</v>
      </c>
      <c r="G107" s="142" t="s">
        <v>12886</v>
      </c>
      <c r="H107" s="395">
        <v>5.5</v>
      </c>
      <c r="I107" s="142" t="s">
        <v>12893</v>
      </c>
      <c r="J107" s="142" t="s">
        <v>12888</v>
      </c>
      <c r="K107" s="358" t="s">
        <v>12889</v>
      </c>
      <c r="L107" s="398">
        <v>41850</v>
      </c>
      <c r="N107" s="398">
        <v>41850</v>
      </c>
    </row>
    <row r="108" spans="2:15" x14ac:dyDescent="0.2">
      <c r="B108" s="142" t="s">
        <v>24319</v>
      </c>
      <c r="C108" s="142" t="s">
        <v>12890</v>
      </c>
      <c r="D108" s="142" t="s">
        <v>12891</v>
      </c>
      <c r="E108" s="142" t="s">
        <v>13074</v>
      </c>
      <c r="G108" s="142" t="s">
        <v>12886</v>
      </c>
      <c r="H108" s="395">
        <v>5.5</v>
      </c>
      <c r="I108" s="142" t="s">
        <v>12893</v>
      </c>
      <c r="J108" s="142" t="s">
        <v>12888</v>
      </c>
      <c r="K108" s="358" t="s">
        <v>12897</v>
      </c>
      <c r="L108" s="398">
        <v>39904</v>
      </c>
      <c r="N108" s="398">
        <v>39904</v>
      </c>
    </row>
    <row r="109" spans="2:15" x14ac:dyDescent="0.2">
      <c r="B109" s="142" t="s">
        <v>24320</v>
      </c>
      <c r="C109" s="142" t="s">
        <v>12905</v>
      </c>
      <c r="D109" s="142" t="s">
        <v>13075</v>
      </c>
      <c r="E109" s="142" t="s">
        <v>13076</v>
      </c>
      <c r="G109" s="142" t="s">
        <v>12886</v>
      </c>
      <c r="H109" s="395">
        <v>4.7</v>
      </c>
      <c r="I109" s="142" t="s">
        <v>12893</v>
      </c>
      <c r="J109" s="142" t="s">
        <v>12888</v>
      </c>
      <c r="K109" s="358" t="s">
        <v>12897</v>
      </c>
      <c r="L109" s="398">
        <v>40347</v>
      </c>
      <c r="N109" s="398">
        <v>40347</v>
      </c>
    </row>
    <row r="110" spans="2:15" x14ac:dyDescent="0.2">
      <c r="B110" s="142" t="s">
        <v>24321</v>
      </c>
      <c r="C110" s="142" t="s">
        <v>13077</v>
      </c>
      <c r="D110" s="142" t="s">
        <v>12997</v>
      </c>
      <c r="E110" s="142" t="s">
        <v>13078</v>
      </c>
      <c r="G110" s="142" t="s">
        <v>12886</v>
      </c>
      <c r="H110" s="395">
        <v>1</v>
      </c>
      <c r="I110" s="142" t="s">
        <v>12893</v>
      </c>
      <c r="J110" s="142" t="s">
        <v>12888</v>
      </c>
      <c r="K110" s="358" t="s">
        <v>12901</v>
      </c>
      <c r="L110" s="398">
        <v>42013</v>
      </c>
      <c r="N110" s="398">
        <v>42013</v>
      </c>
    </row>
    <row r="111" spans="2:15" x14ac:dyDescent="0.2">
      <c r="B111" s="142" t="s">
        <v>24322</v>
      </c>
      <c r="C111" s="142" t="s">
        <v>12930</v>
      </c>
      <c r="D111" s="142" t="s">
        <v>12931</v>
      </c>
      <c r="E111" s="142" t="s">
        <v>13079</v>
      </c>
      <c r="G111" s="142" t="s">
        <v>12886</v>
      </c>
      <c r="H111" s="395">
        <v>5.5</v>
      </c>
      <c r="I111" s="142" t="s">
        <v>12887</v>
      </c>
      <c r="J111" s="142" t="s">
        <v>12888</v>
      </c>
      <c r="K111" s="358" t="s">
        <v>12889</v>
      </c>
      <c r="L111" s="398">
        <v>41222</v>
      </c>
      <c r="N111" s="398">
        <v>41222</v>
      </c>
    </row>
    <row r="112" spans="2:15" x14ac:dyDescent="0.2">
      <c r="B112" s="142" t="s">
        <v>24323</v>
      </c>
      <c r="C112" s="142" t="s">
        <v>12972</v>
      </c>
      <c r="D112" s="142" t="s">
        <v>12973</v>
      </c>
      <c r="E112" s="142" t="s">
        <v>13080</v>
      </c>
      <c r="G112" s="142" t="s">
        <v>12886</v>
      </c>
      <c r="H112" s="395">
        <v>1</v>
      </c>
      <c r="I112" s="142" t="s">
        <v>12893</v>
      </c>
      <c r="J112" s="142" t="s">
        <v>12888</v>
      </c>
      <c r="K112" s="358" t="s">
        <v>12889</v>
      </c>
      <c r="L112" s="398">
        <v>41619</v>
      </c>
      <c r="N112" s="398">
        <v>41619</v>
      </c>
    </row>
    <row r="113" spans="2:15" x14ac:dyDescent="0.2">
      <c r="B113" s="142" t="s">
        <v>24324</v>
      </c>
      <c r="C113" s="142" t="s">
        <v>12962</v>
      </c>
      <c r="D113" s="142" t="s">
        <v>12963</v>
      </c>
      <c r="E113" s="142" t="s">
        <v>13081</v>
      </c>
      <c r="G113" s="142" t="s">
        <v>12886</v>
      </c>
      <c r="H113" s="395">
        <v>1</v>
      </c>
      <c r="I113" s="142" t="s">
        <v>12893</v>
      </c>
      <c r="J113" s="142" t="s">
        <v>12888</v>
      </c>
      <c r="K113" s="358" t="s">
        <v>12897</v>
      </c>
      <c r="L113" s="398">
        <v>40820</v>
      </c>
      <c r="M113" s="398">
        <v>41548</v>
      </c>
      <c r="N113" s="398">
        <v>40820</v>
      </c>
      <c r="O113" s="398">
        <v>41548</v>
      </c>
    </row>
    <row r="114" spans="2:15" x14ac:dyDescent="0.2">
      <c r="B114" s="142" t="s">
        <v>24325</v>
      </c>
      <c r="C114" s="142" t="s">
        <v>13082</v>
      </c>
      <c r="D114" s="142" t="s">
        <v>12919</v>
      </c>
      <c r="E114" s="142" t="s">
        <v>13083</v>
      </c>
      <c r="G114" s="142" t="s">
        <v>12886</v>
      </c>
      <c r="H114" s="395">
        <v>1</v>
      </c>
      <c r="I114" s="142" t="s">
        <v>12893</v>
      </c>
      <c r="J114" s="142" t="s">
        <v>12888</v>
      </c>
      <c r="K114" s="358" t="s">
        <v>12889</v>
      </c>
      <c r="L114" s="398">
        <v>41570</v>
      </c>
      <c r="N114" s="398">
        <v>41570</v>
      </c>
    </row>
    <row r="115" spans="2:15" x14ac:dyDescent="0.2">
      <c r="B115" s="142" t="s">
        <v>24326</v>
      </c>
      <c r="C115" s="142" t="s">
        <v>12926</v>
      </c>
      <c r="D115" s="142" t="s">
        <v>12927</v>
      </c>
      <c r="E115" s="142" t="s">
        <v>13084</v>
      </c>
      <c r="G115" s="142" t="s">
        <v>12886</v>
      </c>
      <c r="H115" s="395">
        <v>1</v>
      </c>
      <c r="I115" s="142" t="s">
        <v>12893</v>
      </c>
      <c r="J115" s="142" t="s">
        <v>12888</v>
      </c>
      <c r="K115" s="358" t="s">
        <v>12901</v>
      </c>
      <c r="L115" s="398">
        <v>41242</v>
      </c>
      <c r="N115" s="398">
        <v>41242</v>
      </c>
    </row>
    <row r="116" spans="2:15" x14ac:dyDescent="0.2">
      <c r="B116" s="142" t="s">
        <v>24327</v>
      </c>
      <c r="C116" s="142" t="s">
        <v>13085</v>
      </c>
      <c r="D116" s="142" t="s">
        <v>13010</v>
      </c>
      <c r="E116" s="142" t="s">
        <v>13086</v>
      </c>
      <c r="G116" s="142" t="s">
        <v>12886</v>
      </c>
      <c r="H116" s="395">
        <v>5.5</v>
      </c>
      <c r="I116" s="142" t="s">
        <v>12893</v>
      </c>
      <c r="J116" s="142" t="s">
        <v>12888</v>
      </c>
      <c r="K116" s="358" t="s">
        <v>12897</v>
      </c>
      <c r="L116" s="398">
        <v>39052</v>
      </c>
      <c r="N116" s="398">
        <v>39052</v>
      </c>
    </row>
    <row r="117" spans="2:15" x14ac:dyDescent="0.2">
      <c r="B117" s="142" t="s">
        <v>24328</v>
      </c>
      <c r="C117" s="142" t="s">
        <v>12905</v>
      </c>
      <c r="D117" s="142" t="s">
        <v>12987</v>
      </c>
      <c r="E117" s="142" t="s">
        <v>13087</v>
      </c>
      <c r="G117" s="142" t="s">
        <v>12886</v>
      </c>
      <c r="H117" s="395">
        <v>20</v>
      </c>
      <c r="I117" s="142" t="s">
        <v>12887</v>
      </c>
      <c r="J117" s="142" t="s">
        <v>12888</v>
      </c>
      <c r="K117" s="358" t="s">
        <v>12897</v>
      </c>
      <c r="L117" s="398">
        <v>40051</v>
      </c>
      <c r="N117" s="398">
        <v>40051</v>
      </c>
    </row>
    <row r="118" spans="2:15" x14ac:dyDescent="0.2">
      <c r="B118" s="142" t="s">
        <v>24329</v>
      </c>
      <c r="C118" s="142" t="s">
        <v>12883</v>
      </c>
      <c r="D118" s="142" t="s">
        <v>12884</v>
      </c>
      <c r="E118" s="142" t="s">
        <v>13088</v>
      </c>
      <c r="G118" s="142" t="s">
        <v>12886</v>
      </c>
      <c r="H118" s="395">
        <v>4.7</v>
      </c>
      <c r="I118" s="142" t="s">
        <v>12893</v>
      </c>
      <c r="J118" s="142" t="s">
        <v>12888</v>
      </c>
      <c r="K118" s="358" t="s">
        <v>12889</v>
      </c>
      <c r="L118" s="398">
        <v>41463</v>
      </c>
      <c r="N118" s="398">
        <v>41463</v>
      </c>
    </row>
    <row r="119" spans="2:15" x14ac:dyDescent="0.2">
      <c r="B119" s="142" t="s">
        <v>24330</v>
      </c>
      <c r="C119" s="142" t="s">
        <v>13089</v>
      </c>
      <c r="D119" s="142" t="s">
        <v>12997</v>
      </c>
      <c r="E119" s="142" t="s">
        <v>13090</v>
      </c>
      <c r="G119" s="142" t="s">
        <v>12886</v>
      </c>
      <c r="H119" s="395">
        <v>1</v>
      </c>
      <c r="I119" s="142" t="s">
        <v>12893</v>
      </c>
      <c r="J119" s="142" t="s">
        <v>12888</v>
      </c>
      <c r="K119" s="358" t="s">
        <v>12889</v>
      </c>
      <c r="L119" s="398">
        <v>41183</v>
      </c>
      <c r="N119" s="398">
        <v>41183</v>
      </c>
    </row>
    <row r="120" spans="2:15" x14ac:dyDescent="0.2">
      <c r="B120" s="142" t="s">
        <v>24331</v>
      </c>
      <c r="C120" s="142" t="s">
        <v>13091</v>
      </c>
      <c r="D120" s="142" t="s">
        <v>12910</v>
      </c>
      <c r="E120" s="142" t="s">
        <v>13092</v>
      </c>
      <c r="G120" s="142" t="s">
        <v>12886</v>
      </c>
      <c r="H120" s="395">
        <v>5.3</v>
      </c>
      <c r="I120" s="142" t="s">
        <v>12893</v>
      </c>
      <c r="J120" s="142" t="s">
        <v>12888</v>
      </c>
      <c r="K120" s="358" t="s">
        <v>12901</v>
      </c>
      <c r="L120" s="398">
        <v>38870</v>
      </c>
      <c r="N120" s="398">
        <v>38870</v>
      </c>
    </row>
    <row r="121" spans="2:15" x14ac:dyDescent="0.2">
      <c r="B121" s="142" t="s">
        <v>24332</v>
      </c>
      <c r="C121" s="142" t="s">
        <v>12905</v>
      </c>
      <c r="D121" s="142" t="s">
        <v>12906</v>
      </c>
      <c r="E121" s="142" t="s">
        <v>13093</v>
      </c>
      <c r="G121" s="142" t="s">
        <v>12886</v>
      </c>
      <c r="H121" s="395">
        <v>20</v>
      </c>
      <c r="I121" s="142" t="s">
        <v>12887</v>
      </c>
      <c r="J121" s="142" t="s">
        <v>12888</v>
      </c>
      <c r="K121" s="358" t="s">
        <v>12897</v>
      </c>
      <c r="L121" s="398">
        <v>40100</v>
      </c>
      <c r="N121" s="398">
        <v>40100</v>
      </c>
    </row>
    <row r="122" spans="2:15" x14ac:dyDescent="0.2">
      <c r="B122" s="142" t="s">
        <v>24333</v>
      </c>
      <c r="C122" s="142" t="s">
        <v>12890</v>
      </c>
      <c r="D122" s="142" t="s">
        <v>12891</v>
      </c>
      <c r="E122" s="142" t="s">
        <v>13094</v>
      </c>
      <c r="G122" s="142" t="s">
        <v>12886</v>
      </c>
      <c r="H122" s="395">
        <v>5.3</v>
      </c>
      <c r="I122" s="142" t="s">
        <v>12893</v>
      </c>
      <c r="J122" s="142" t="s">
        <v>12888</v>
      </c>
      <c r="K122" s="358" t="s">
        <v>12897</v>
      </c>
      <c r="L122" s="398">
        <v>39350</v>
      </c>
      <c r="N122" s="398">
        <v>39350</v>
      </c>
    </row>
    <row r="123" spans="2:15" x14ac:dyDescent="0.2">
      <c r="B123" s="142" t="s">
        <v>24334</v>
      </c>
      <c r="C123" s="142" t="s">
        <v>13095</v>
      </c>
      <c r="D123" s="142" t="s">
        <v>12976</v>
      </c>
      <c r="E123" s="142" t="s">
        <v>13096</v>
      </c>
      <c r="G123" s="142" t="s">
        <v>12886</v>
      </c>
      <c r="H123" s="395">
        <v>1</v>
      </c>
      <c r="I123" s="142" t="s">
        <v>12893</v>
      </c>
      <c r="J123" s="142" t="s">
        <v>12888</v>
      </c>
      <c r="K123" s="358" t="s">
        <v>12897</v>
      </c>
      <c r="L123" s="398">
        <v>40935</v>
      </c>
      <c r="N123" s="398">
        <v>40935</v>
      </c>
    </row>
    <row r="124" spans="2:15" x14ac:dyDescent="0.2">
      <c r="B124" s="142" t="s">
        <v>24335</v>
      </c>
      <c r="C124" s="142" t="s">
        <v>13097</v>
      </c>
      <c r="D124" s="142" t="s">
        <v>12910</v>
      </c>
      <c r="E124" s="142" t="s">
        <v>13098</v>
      </c>
      <c r="G124" s="142" t="s">
        <v>12886</v>
      </c>
      <c r="H124" s="395">
        <v>4.7</v>
      </c>
      <c r="I124" s="142" t="s">
        <v>12893</v>
      </c>
      <c r="J124" s="142" t="s">
        <v>12888</v>
      </c>
      <c r="K124" s="358" t="s">
        <v>12889</v>
      </c>
      <c r="L124" s="398">
        <v>41330</v>
      </c>
      <c r="N124" s="398">
        <v>41330</v>
      </c>
    </row>
    <row r="125" spans="2:15" x14ac:dyDescent="0.2">
      <c r="B125" s="142" t="s">
        <v>24336</v>
      </c>
      <c r="C125" s="142" t="s">
        <v>13099</v>
      </c>
      <c r="D125" s="142" t="s">
        <v>12916</v>
      </c>
      <c r="E125" s="142" t="s">
        <v>13100</v>
      </c>
      <c r="G125" s="142" t="s">
        <v>12886</v>
      </c>
      <c r="H125" s="395">
        <v>1</v>
      </c>
      <c r="I125" s="142" t="s">
        <v>12893</v>
      </c>
      <c r="J125" s="142" t="s">
        <v>12888</v>
      </c>
      <c r="K125" s="358" t="s">
        <v>12889</v>
      </c>
      <c r="L125" s="398">
        <v>41166</v>
      </c>
      <c r="N125" s="398">
        <v>41166</v>
      </c>
    </row>
    <row r="126" spans="2:15" x14ac:dyDescent="0.2">
      <c r="B126" s="142" t="s">
        <v>24337</v>
      </c>
      <c r="C126" s="142" t="s">
        <v>12933</v>
      </c>
      <c r="D126" s="142" t="s">
        <v>12934</v>
      </c>
      <c r="E126" s="142" t="s">
        <v>13101</v>
      </c>
      <c r="G126" s="142" t="s">
        <v>12886</v>
      </c>
      <c r="H126" s="395">
        <v>5.5</v>
      </c>
      <c r="I126" s="142" t="s">
        <v>12893</v>
      </c>
      <c r="J126" s="142" t="s">
        <v>12888</v>
      </c>
      <c r="K126" s="358" t="s">
        <v>12897</v>
      </c>
      <c r="L126" s="398">
        <v>40060</v>
      </c>
      <c r="N126" s="398">
        <v>40060</v>
      </c>
    </row>
    <row r="127" spans="2:15" x14ac:dyDescent="0.2">
      <c r="B127" s="142" t="s">
        <v>24338</v>
      </c>
      <c r="C127" s="142" t="s">
        <v>12933</v>
      </c>
      <c r="D127" s="142" t="s">
        <v>12934</v>
      </c>
      <c r="E127" s="142" t="s">
        <v>13102</v>
      </c>
      <c r="G127" s="142" t="s">
        <v>12886</v>
      </c>
      <c r="H127" s="395">
        <v>1</v>
      </c>
      <c r="I127" s="142" t="s">
        <v>12893</v>
      </c>
      <c r="J127" s="142" t="s">
        <v>12888</v>
      </c>
      <c r="K127" s="358" t="s">
        <v>12897</v>
      </c>
      <c r="L127" s="398">
        <v>41050</v>
      </c>
      <c r="N127" s="398">
        <v>41050</v>
      </c>
    </row>
    <row r="128" spans="2:15" x14ac:dyDescent="0.2">
      <c r="B128" s="142" t="s">
        <v>24339</v>
      </c>
      <c r="C128" s="142" t="s">
        <v>13091</v>
      </c>
      <c r="D128" s="142" t="s">
        <v>12910</v>
      </c>
      <c r="E128" s="142" t="s">
        <v>13103</v>
      </c>
      <c r="G128" s="142" t="s">
        <v>12886</v>
      </c>
      <c r="H128" s="395">
        <v>1</v>
      </c>
      <c r="I128" s="142" t="s">
        <v>12893</v>
      </c>
      <c r="J128" s="142" t="s">
        <v>12888</v>
      </c>
      <c r="K128" s="358" t="s">
        <v>12889</v>
      </c>
      <c r="L128" s="398">
        <v>41200</v>
      </c>
      <c r="N128" s="398">
        <v>41200</v>
      </c>
    </row>
    <row r="129" spans="2:14" x14ac:dyDescent="0.2">
      <c r="B129" s="142" t="s">
        <v>24340</v>
      </c>
      <c r="C129" s="142" t="s">
        <v>12962</v>
      </c>
      <c r="D129" s="142" t="s">
        <v>12963</v>
      </c>
      <c r="E129" s="142" t="s">
        <v>13104</v>
      </c>
      <c r="G129" s="142" t="s">
        <v>12886</v>
      </c>
      <c r="H129" s="395">
        <v>1</v>
      </c>
      <c r="I129" s="142" t="s">
        <v>12893</v>
      </c>
      <c r="J129" s="142" t="s">
        <v>12888</v>
      </c>
      <c r="K129" s="358" t="s">
        <v>12897</v>
      </c>
      <c r="L129" s="398">
        <v>40683</v>
      </c>
      <c r="N129" s="398">
        <v>40683</v>
      </c>
    </row>
    <row r="130" spans="2:14" x14ac:dyDescent="0.2">
      <c r="B130" s="142" t="s">
        <v>24341</v>
      </c>
      <c r="C130" s="142" t="s">
        <v>13105</v>
      </c>
      <c r="D130" s="142" t="s">
        <v>13106</v>
      </c>
      <c r="E130" s="142" t="s">
        <v>13107</v>
      </c>
      <c r="G130" s="142" t="s">
        <v>12886</v>
      </c>
      <c r="H130" s="395">
        <v>254</v>
      </c>
      <c r="I130" s="142" t="s">
        <v>12887</v>
      </c>
      <c r="J130" s="142" t="s">
        <v>12908</v>
      </c>
      <c r="K130" s="358" t="s">
        <v>12889</v>
      </c>
      <c r="L130" s="398">
        <v>41849</v>
      </c>
      <c r="N130" s="398">
        <v>41849</v>
      </c>
    </row>
    <row r="131" spans="2:14" x14ac:dyDescent="0.2">
      <c r="B131" s="142" t="s">
        <v>24342</v>
      </c>
      <c r="C131" s="142" t="s">
        <v>13089</v>
      </c>
      <c r="D131" s="142" t="s">
        <v>12997</v>
      </c>
      <c r="E131" s="142" t="s">
        <v>13108</v>
      </c>
      <c r="G131" s="142" t="s">
        <v>12886</v>
      </c>
      <c r="H131" s="395">
        <v>2.2000000000000002</v>
      </c>
      <c r="I131" s="142" t="s">
        <v>12893</v>
      </c>
      <c r="J131" s="142" t="s">
        <v>12888</v>
      </c>
      <c r="K131" s="358" t="s">
        <v>12897</v>
      </c>
      <c r="L131" s="398">
        <v>40513</v>
      </c>
      <c r="N131" s="398">
        <v>40513</v>
      </c>
    </row>
    <row r="132" spans="2:14" x14ac:dyDescent="0.2">
      <c r="B132" s="142" t="s">
        <v>24343</v>
      </c>
      <c r="C132" s="142" t="s">
        <v>12955</v>
      </c>
      <c r="D132" s="142" t="s">
        <v>12895</v>
      </c>
      <c r="E132" s="142" t="s">
        <v>13109</v>
      </c>
      <c r="G132" s="142" t="s">
        <v>12886</v>
      </c>
      <c r="H132" s="395">
        <v>48</v>
      </c>
      <c r="I132" s="142" t="s">
        <v>12893</v>
      </c>
      <c r="J132" s="142" t="s">
        <v>12908</v>
      </c>
      <c r="K132" s="358" t="s">
        <v>12897</v>
      </c>
      <c r="L132" s="398">
        <v>40871</v>
      </c>
      <c r="N132" s="398">
        <v>40871</v>
      </c>
    </row>
    <row r="133" spans="2:14" x14ac:dyDescent="0.2">
      <c r="B133" s="142" t="s">
        <v>24344</v>
      </c>
      <c r="C133" s="142" t="s">
        <v>12905</v>
      </c>
      <c r="D133" s="142" t="s">
        <v>12945</v>
      </c>
      <c r="E133" s="142" t="s">
        <v>13110</v>
      </c>
      <c r="G133" s="142" t="s">
        <v>12886</v>
      </c>
      <c r="H133" s="395">
        <v>4.7</v>
      </c>
      <c r="I133" s="142" t="s">
        <v>12893</v>
      </c>
      <c r="J133" s="142" t="s">
        <v>12888</v>
      </c>
      <c r="K133" s="358" t="s">
        <v>12897</v>
      </c>
      <c r="L133" s="398">
        <v>40022</v>
      </c>
      <c r="N133" s="398">
        <v>40022</v>
      </c>
    </row>
    <row r="134" spans="2:14" x14ac:dyDescent="0.2">
      <c r="B134" s="142" t="s">
        <v>24345</v>
      </c>
      <c r="C134" s="142" t="s">
        <v>12905</v>
      </c>
      <c r="D134" s="142" t="s">
        <v>12945</v>
      </c>
      <c r="E134" s="142" t="s">
        <v>13111</v>
      </c>
      <c r="G134" s="142" t="s">
        <v>12886</v>
      </c>
      <c r="H134" s="395">
        <v>1</v>
      </c>
      <c r="I134" s="142" t="s">
        <v>12893</v>
      </c>
      <c r="J134" s="142" t="s">
        <v>12888</v>
      </c>
      <c r="K134" s="358" t="s">
        <v>12897</v>
      </c>
      <c r="L134" s="398">
        <v>40877</v>
      </c>
      <c r="N134" s="398">
        <v>40877</v>
      </c>
    </row>
    <row r="135" spans="2:14" x14ac:dyDescent="0.2">
      <c r="B135" s="142" t="s">
        <v>24346</v>
      </c>
      <c r="C135" s="142" t="s">
        <v>12905</v>
      </c>
      <c r="D135" s="142" t="s">
        <v>12951</v>
      </c>
      <c r="E135" s="142" t="s">
        <v>13112</v>
      </c>
      <c r="G135" s="142" t="s">
        <v>12886</v>
      </c>
      <c r="H135" s="395">
        <v>20</v>
      </c>
      <c r="I135" s="142" t="s">
        <v>12887</v>
      </c>
      <c r="J135" s="142" t="s">
        <v>12888</v>
      </c>
      <c r="K135" s="358" t="s">
        <v>12897</v>
      </c>
      <c r="L135" s="398">
        <v>39196</v>
      </c>
      <c r="N135" s="398">
        <v>39196</v>
      </c>
    </row>
    <row r="136" spans="2:14" x14ac:dyDescent="0.2">
      <c r="B136" s="142" t="s">
        <v>24347</v>
      </c>
      <c r="C136" s="142" t="s">
        <v>13044</v>
      </c>
      <c r="D136" s="142" t="s">
        <v>13045</v>
      </c>
      <c r="E136" s="142" t="s">
        <v>13113</v>
      </c>
      <c r="G136" s="142" t="s">
        <v>12886</v>
      </c>
      <c r="H136" s="395">
        <v>50</v>
      </c>
      <c r="I136" s="142" t="s">
        <v>12887</v>
      </c>
      <c r="J136" s="142" t="s">
        <v>12908</v>
      </c>
      <c r="K136" s="358" t="s">
        <v>12889</v>
      </c>
      <c r="L136" s="398">
        <v>41694</v>
      </c>
      <c r="N136" s="398">
        <v>41694</v>
      </c>
    </row>
    <row r="137" spans="2:14" x14ac:dyDescent="0.2">
      <c r="B137" s="142" t="s">
        <v>24348</v>
      </c>
      <c r="C137" s="142" t="s">
        <v>12905</v>
      </c>
      <c r="D137" s="142" t="s">
        <v>12906</v>
      </c>
      <c r="E137" s="142" t="s">
        <v>13114</v>
      </c>
      <c r="G137" s="142" t="s">
        <v>12886</v>
      </c>
      <c r="H137" s="395">
        <v>3</v>
      </c>
      <c r="I137" s="142" t="s">
        <v>12893</v>
      </c>
      <c r="J137" s="142" t="s">
        <v>12888</v>
      </c>
      <c r="K137" s="358" t="s">
        <v>12897</v>
      </c>
      <c r="L137" s="398">
        <v>40493</v>
      </c>
      <c r="N137" s="398">
        <v>40493</v>
      </c>
    </row>
    <row r="138" spans="2:14" x14ac:dyDescent="0.2">
      <c r="B138" s="142" t="s">
        <v>24349</v>
      </c>
      <c r="C138" s="142" t="s">
        <v>12905</v>
      </c>
      <c r="D138" s="142" t="s">
        <v>12949</v>
      </c>
      <c r="E138" s="142" t="s">
        <v>13115</v>
      </c>
      <c r="G138" s="142" t="s">
        <v>12886</v>
      </c>
      <c r="H138" s="395">
        <v>140</v>
      </c>
      <c r="I138" s="142" t="s">
        <v>12887</v>
      </c>
      <c r="J138" s="142" t="s">
        <v>12908</v>
      </c>
      <c r="K138" s="358" t="s">
        <v>12889</v>
      </c>
      <c r="L138" s="398">
        <v>41291</v>
      </c>
      <c r="N138" s="398">
        <v>41291</v>
      </c>
    </row>
    <row r="139" spans="2:14" x14ac:dyDescent="0.2">
      <c r="B139" s="142" t="s">
        <v>24350</v>
      </c>
      <c r="C139" s="142" t="s">
        <v>13116</v>
      </c>
      <c r="D139" s="142" t="s">
        <v>12919</v>
      </c>
      <c r="E139" s="142" t="s">
        <v>13117</v>
      </c>
      <c r="G139" s="142" t="s">
        <v>12886</v>
      </c>
      <c r="H139" s="395">
        <v>1</v>
      </c>
      <c r="I139" s="142" t="s">
        <v>12893</v>
      </c>
      <c r="J139" s="142" t="s">
        <v>12888</v>
      </c>
      <c r="K139" s="358" t="s">
        <v>12889</v>
      </c>
      <c r="L139" s="398">
        <v>41609</v>
      </c>
      <c r="N139" s="398">
        <v>41609</v>
      </c>
    </row>
    <row r="140" spans="2:14" x14ac:dyDescent="0.2">
      <c r="B140" s="142" t="s">
        <v>24351</v>
      </c>
      <c r="C140" s="142" t="s">
        <v>12953</v>
      </c>
      <c r="D140" s="142" t="s">
        <v>12931</v>
      </c>
      <c r="E140" s="142" t="s">
        <v>13118</v>
      </c>
      <c r="G140" s="142" t="s">
        <v>12886</v>
      </c>
      <c r="H140" s="395">
        <v>1</v>
      </c>
      <c r="I140" s="142" t="s">
        <v>12893</v>
      </c>
      <c r="J140" s="142" t="s">
        <v>12888</v>
      </c>
      <c r="K140" s="358" t="s">
        <v>12889</v>
      </c>
      <c r="L140" s="398">
        <v>41205</v>
      </c>
      <c r="N140" s="398">
        <v>41205</v>
      </c>
    </row>
    <row r="141" spans="2:14" x14ac:dyDescent="0.2">
      <c r="B141" s="142" t="s">
        <v>24352</v>
      </c>
      <c r="C141" s="142" t="s">
        <v>12965</v>
      </c>
      <c r="D141" s="142" t="s">
        <v>12966</v>
      </c>
      <c r="E141" s="142" t="s">
        <v>13119</v>
      </c>
      <c r="G141" s="142" t="s">
        <v>12886</v>
      </c>
      <c r="H141" s="395">
        <v>3.8</v>
      </c>
      <c r="I141" s="142" t="s">
        <v>12893</v>
      </c>
      <c r="J141" s="142" t="s">
        <v>12888</v>
      </c>
      <c r="K141" s="358" t="s">
        <v>12889</v>
      </c>
      <c r="L141" s="398">
        <v>41442</v>
      </c>
      <c r="N141" s="398">
        <v>41442</v>
      </c>
    </row>
    <row r="142" spans="2:14" x14ac:dyDescent="0.2">
      <c r="B142" s="142" t="s">
        <v>24353</v>
      </c>
      <c r="C142" s="142" t="s">
        <v>13120</v>
      </c>
      <c r="D142" s="142" t="s">
        <v>12984</v>
      </c>
      <c r="E142" s="142" t="s">
        <v>13121</v>
      </c>
      <c r="G142" s="142" t="s">
        <v>12886</v>
      </c>
      <c r="H142" s="395">
        <v>15.2</v>
      </c>
      <c r="I142" s="142" t="s">
        <v>12887</v>
      </c>
      <c r="J142" s="142" t="s">
        <v>12908</v>
      </c>
      <c r="K142" s="358" t="s">
        <v>12897</v>
      </c>
      <c r="L142" s="398">
        <v>40528</v>
      </c>
      <c r="N142" s="398">
        <v>40528</v>
      </c>
    </row>
    <row r="143" spans="2:14" x14ac:dyDescent="0.2">
      <c r="B143" s="142" t="s">
        <v>24354</v>
      </c>
      <c r="C143" s="142" t="s">
        <v>13120</v>
      </c>
      <c r="D143" s="142" t="s">
        <v>12984</v>
      </c>
      <c r="E143" s="142" t="s">
        <v>13121</v>
      </c>
      <c r="G143" s="142" t="s">
        <v>12886</v>
      </c>
      <c r="H143" s="395">
        <v>5.5</v>
      </c>
      <c r="I143" s="142" t="s">
        <v>12887</v>
      </c>
      <c r="J143" s="142" t="s">
        <v>12908</v>
      </c>
      <c r="K143" s="358" t="s">
        <v>12897</v>
      </c>
      <c r="L143" s="398">
        <v>40203</v>
      </c>
      <c r="N143" s="398">
        <v>40203</v>
      </c>
    </row>
    <row r="144" spans="2:14" x14ac:dyDescent="0.2">
      <c r="B144" s="142" t="s">
        <v>24355</v>
      </c>
      <c r="C144" s="142" t="s">
        <v>13120</v>
      </c>
      <c r="D144" s="142" t="s">
        <v>12984</v>
      </c>
      <c r="E144" s="142" t="s">
        <v>13121</v>
      </c>
      <c r="G144" s="142" t="s">
        <v>12886</v>
      </c>
      <c r="H144" s="395">
        <v>5.5</v>
      </c>
      <c r="I144" s="142" t="s">
        <v>12887</v>
      </c>
      <c r="J144" s="142" t="s">
        <v>12908</v>
      </c>
      <c r="K144" s="358" t="s">
        <v>12889</v>
      </c>
      <c r="L144" s="398">
        <v>41239</v>
      </c>
      <c r="N144" s="398">
        <v>41239</v>
      </c>
    </row>
    <row r="145" spans="2:15" x14ac:dyDescent="0.2">
      <c r="B145" s="142" t="s">
        <v>24356</v>
      </c>
      <c r="C145" s="142" t="s">
        <v>12883</v>
      </c>
      <c r="D145" s="142" t="s">
        <v>12884</v>
      </c>
      <c r="E145" s="142" t="s">
        <v>13122</v>
      </c>
      <c r="G145" s="142" t="s">
        <v>12886</v>
      </c>
      <c r="H145" s="395">
        <v>34</v>
      </c>
      <c r="I145" s="142" t="s">
        <v>12887</v>
      </c>
      <c r="J145" s="142" t="s">
        <v>12908</v>
      </c>
      <c r="K145" s="358" t="s">
        <v>12897</v>
      </c>
      <c r="L145" s="398">
        <v>40479</v>
      </c>
      <c r="N145" s="398">
        <v>40479</v>
      </c>
    </row>
    <row r="146" spans="2:15" x14ac:dyDescent="0.2">
      <c r="B146" s="142" t="s">
        <v>24357</v>
      </c>
      <c r="C146" s="142" t="s">
        <v>12938</v>
      </c>
      <c r="D146" s="142" t="s">
        <v>12939</v>
      </c>
      <c r="E146" s="142" t="s">
        <v>13123</v>
      </c>
      <c r="G146" s="142" t="s">
        <v>12886</v>
      </c>
      <c r="H146" s="395">
        <v>1</v>
      </c>
      <c r="I146" s="142" t="s">
        <v>12893</v>
      </c>
      <c r="J146" s="142" t="s">
        <v>12888</v>
      </c>
      <c r="K146" s="358" t="s">
        <v>12889</v>
      </c>
      <c r="L146" s="398">
        <v>41518</v>
      </c>
      <c r="N146" s="398">
        <v>41518</v>
      </c>
    </row>
    <row r="147" spans="2:15" x14ac:dyDescent="0.2">
      <c r="B147" s="142" t="s">
        <v>24358</v>
      </c>
      <c r="C147" s="142" t="s">
        <v>12938</v>
      </c>
      <c r="D147" s="142" t="s">
        <v>12939</v>
      </c>
      <c r="E147" s="142" t="s">
        <v>13124</v>
      </c>
      <c r="G147" s="142" t="s">
        <v>12886</v>
      </c>
      <c r="H147" s="395">
        <v>50</v>
      </c>
      <c r="I147" s="142" t="s">
        <v>12887</v>
      </c>
      <c r="J147" s="142" t="s">
        <v>12888</v>
      </c>
      <c r="K147" s="358" t="s">
        <v>12897</v>
      </c>
      <c r="L147" s="398">
        <v>40003</v>
      </c>
      <c r="N147" s="398">
        <v>40003</v>
      </c>
    </row>
    <row r="148" spans="2:15" x14ac:dyDescent="0.2">
      <c r="B148" s="142" t="s">
        <v>24359</v>
      </c>
      <c r="C148" s="142" t="s">
        <v>12902</v>
      </c>
      <c r="D148" s="142" t="s">
        <v>12903</v>
      </c>
      <c r="E148" s="142" t="s">
        <v>13125</v>
      </c>
      <c r="G148" s="142" t="s">
        <v>12886</v>
      </c>
      <c r="H148" s="395">
        <v>1</v>
      </c>
      <c r="I148" s="142" t="s">
        <v>12893</v>
      </c>
      <c r="J148" s="142" t="s">
        <v>12888</v>
      </c>
      <c r="K148" s="358" t="s">
        <v>12889</v>
      </c>
      <c r="L148" s="398">
        <v>41180</v>
      </c>
      <c r="N148" s="398">
        <v>41180</v>
      </c>
    </row>
    <row r="149" spans="2:15" x14ac:dyDescent="0.2">
      <c r="B149" s="142" t="s">
        <v>24360</v>
      </c>
      <c r="C149" s="142" t="s">
        <v>12926</v>
      </c>
      <c r="D149" s="142" t="s">
        <v>12927</v>
      </c>
      <c r="E149" s="142" t="s">
        <v>13126</v>
      </c>
      <c r="G149" s="142" t="s">
        <v>12886</v>
      </c>
      <c r="H149" s="395">
        <v>5.5</v>
      </c>
      <c r="I149" s="142" t="s">
        <v>12893</v>
      </c>
      <c r="J149" s="142" t="s">
        <v>12888</v>
      </c>
      <c r="K149" s="358" t="s">
        <v>12901</v>
      </c>
      <c r="L149" s="398">
        <v>39066</v>
      </c>
      <c r="N149" s="398">
        <v>39066</v>
      </c>
    </row>
    <row r="150" spans="2:15" x14ac:dyDescent="0.2">
      <c r="B150" s="142" t="s">
        <v>24361</v>
      </c>
      <c r="C150" s="142" t="s">
        <v>12926</v>
      </c>
      <c r="D150" s="142" t="s">
        <v>12927</v>
      </c>
      <c r="E150" s="142" t="s">
        <v>13127</v>
      </c>
      <c r="G150" s="142" t="s">
        <v>12886</v>
      </c>
      <c r="H150" s="395">
        <v>5.5</v>
      </c>
      <c r="I150" s="142" t="s">
        <v>12893</v>
      </c>
      <c r="J150" s="142" t="s">
        <v>12888</v>
      </c>
      <c r="K150" s="358" t="s">
        <v>12897</v>
      </c>
      <c r="L150" s="398">
        <v>39960</v>
      </c>
      <c r="N150" s="398">
        <v>39960</v>
      </c>
    </row>
    <row r="151" spans="2:15" x14ac:dyDescent="0.2">
      <c r="B151" s="142" t="s">
        <v>24362</v>
      </c>
      <c r="C151" s="142" t="s">
        <v>12926</v>
      </c>
      <c r="D151" s="142" t="s">
        <v>12927</v>
      </c>
      <c r="E151" s="142" t="s">
        <v>13128</v>
      </c>
      <c r="G151" s="142" t="s">
        <v>12886</v>
      </c>
      <c r="H151" s="395">
        <v>5.5</v>
      </c>
      <c r="I151" s="142" t="s">
        <v>12893</v>
      </c>
      <c r="J151" s="142" t="s">
        <v>12888</v>
      </c>
      <c r="K151" s="358" t="s">
        <v>12889</v>
      </c>
      <c r="L151" s="398">
        <v>41410</v>
      </c>
      <c r="N151" s="398">
        <v>41410</v>
      </c>
    </row>
    <row r="152" spans="2:15" x14ac:dyDescent="0.2">
      <c r="B152" s="142" t="s">
        <v>24363</v>
      </c>
      <c r="C152" s="142" t="s">
        <v>13129</v>
      </c>
      <c r="D152" s="142" t="s">
        <v>13130</v>
      </c>
      <c r="E152" s="142" t="s">
        <v>13131</v>
      </c>
      <c r="G152" s="142" t="s">
        <v>12886</v>
      </c>
      <c r="H152" s="395">
        <v>1</v>
      </c>
      <c r="I152" s="142" t="s">
        <v>12893</v>
      </c>
      <c r="J152" s="142" t="s">
        <v>12888</v>
      </c>
      <c r="K152" s="358" t="s">
        <v>12889</v>
      </c>
      <c r="L152" s="398">
        <v>41341</v>
      </c>
      <c r="N152" s="398">
        <v>41341</v>
      </c>
    </row>
    <row r="153" spans="2:15" x14ac:dyDescent="0.2">
      <c r="B153" s="142" t="s">
        <v>24364</v>
      </c>
      <c r="C153" s="142" t="s">
        <v>13132</v>
      </c>
      <c r="D153" s="142" t="s">
        <v>12910</v>
      </c>
      <c r="E153" s="142" t="s">
        <v>13108</v>
      </c>
      <c r="G153" s="142" t="s">
        <v>12886</v>
      </c>
      <c r="H153" s="395">
        <v>1</v>
      </c>
      <c r="I153" s="142" t="s">
        <v>12893</v>
      </c>
      <c r="J153" s="142" t="s">
        <v>12888</v>
      </c>
      <c r="K153" s="358" t="s">
        <v>12889</v>
      </c>
      <c r="L153" s="398">
        <v>41368</v>
      </c>
      <c r="N153" s="398">
        <v>41368</v>
      </c>
    </row>
    <row r="154" spans="2:15" x14ac:dyDescent="0.2">
      <c r="B154" s="142" t="s">
        <v>24365</v>
      </c>
      <c r="C154" s="142" t="s">
        <v>13116</v>
      </c>
      <c r="D154" s="142" t="s">
        <v>12919</v>
      </c>
      <c r="E154" s="142" t="s">
        <v>13133</v>
      </c>
      <c r="G154" s="142" t="s">
        <v>12886</v>
      </c>
      <c r="H154" s="395">
        <v>1</v>
      </c>
      <c r="I154" s="142" t="s">
        <v>12893</v>
      </c>
      <c r="J154" s="142" t="s">
        <v>12888</v>
      </c>
      <c r="K154" s="358" t="s">
        <v>12901</v>
      </c>
      <c r="L154" s="398">
        <v>41149</v>
      </c>
      <c r="N154" s="398">
        <v>41149</v>
      </c>
    </row>
    <row r="155" spans="2:15" x14ac:dyDescent="0.2">
      <c r="B155" s="142" t="s">
        <v>24366</v>
      </c>
      <c r="C155" s="142" t="s">
        <v>13134</v>
      </c>
      <c r="D155" s="142" t="s">
        <v>13130</v>
      </c>
      <c r="E155" s="142" t="s">
        <v>13135</v>
      </c>
      <c r="G155" s="142" t="s">
        <v>12886</v>
      </c>
      <c r="H155" s="395">
        <v>1</v>
      </c>
      <c r="I155" s="142" t="s">
        <v>12893</v>
      </c>
      <c r="J155" s="142" t="s">
        <v>12888</v>
      </c>
      <c r="K155" s="358" t="s">
        <v>12897</v>
      </c>
      <c r="L155" s="398">
        <v>40996</v>
      </c>
      <c r="N155" s="398">
        <v>40996</v>
      </c>
    </row>
    <row r="156" spans="2:15" x14ac:dyDescent="0.2">
      <c r="B156" s="142" t="s">
        <v>24367</v>
      </c>
      <c r="C156" s="142" t="s">
        <v>13136</v>
      </c>
      <c r="D156" s="142" t="s">
        <v>12884</v>
      </c>
      <c r="E156" s="142" t="s">
        <v>13137</v>
      </c>
      <c r="G156" s="142" t="s">
        <v>12886</v>
      </c>
      <c r="H156" s="395">
        <v>1</v>
      </c>
      <c r="I156" s="142" t="s">
        <v>12893</v>
      </c>
      <c r="J156" s="142" t="s">
        <v>12888</v>
      </c>
      <c r="K156" s="358" t="s">
        <v>12897</v>
      </c>
      <c r="L156" s="398">
        <v>40842</v>
      </c>
      <c r="N156" s="398">
        <v>40842</v>
      </c>
    </row>
    <row r="157" spans="2:15" x14ac:dyDescent="0.2">
      <c r="B157" s="142" t="s">
        <v>24368</v>
      </c>
      <c r="C157" s="142" t="s">
        <v>12890</v>
      </c>
      <c r="D157" s="142" t="s">
        <v>12891</v>
      </c>
      <c r="E157" s="142" t="s">
        <v>13138</v>
      </c>
      <c r="G157" s="142" t="s">
        <v>12886</v>
      </c>
      <c r="H157" s="395">
        <v>1</v>
      </c>
      <c r="I157" s="142" t="s">
        <v>12893</v>
      </c>
      <c r="J157" s="142" t="s">
        <v>12888</v>
      </c>
      <c r="K157" s="358" t="s">
        <v>12889</v>
      </c>
      <c r="L157" s="398">
        <v>41562</v>
      </c>
      <c r="N157" s="398">
        <v>41562</v>
      </c>
    </row>
    <row r="158" spans="2:15" x14ac:dyDescent="0.2">
      <c r="B158" s="142" t="s">
        <v>24369</v>
      </c>
      <c r="C158" s="142" t="s">
        <v>13139</v>
      </c>
      <c r="D158" s="142" t="s">
        <v>13140</v>
      </c>
      <c r="E158" s="142" t="s">
        <v>13141</v>
      </c>
      <c r="G158" s="142" t="s">
        <v>12886</v>
      </c>
      <c r="H158" s="395">
        <v>5.5</v>
      </c>
      <c r="I158" s="142" t="s">
        <v>12893</v>
      </c>
      <c r="J158" s="142" t="s">
        <v>12888</v>
      </c>
      <c r="K158" s="358" t="s">
        <v>12897</v>
      </c>
      <c r="L158" s="398">
        <v>37642</v>
      </c>
      <c r="M158" s="398">
        <v>41142</v>
      </c>
      <c r="N158" s="398">
        <v>37642</v>
      </c>
      <c r="O158" s="398">
        <v>41142</v>
      </c>
    </row>
    <row r="159" spans="2:15" x14ac:dyDescent="0.2">
      <c r="B159" s="142" t="s">
        <v>24370</v>
      </c>
      <c r="C159" s="142" t="s">
        <v>12972</v>
      </c>
      <c r="D159" s="142" t="s">
        <v>12973</v>
      </c>
      <c r="E159" s="142" t="s">
        <v>13142</v>
      </c>
      <c r="G159" s="142" t="s">
        <v>12886</v>
      </c>
      <c r="H159" s="395">
        <v>4.7</v>
      </c>
      <c r="I159" s="142" t="s">
        <v>12887</v>
      </c>
      <c r="J159" s="142" t="s">
        <v>12888</v>
      </c>
      <c r="K159" s="358" t="s">
        <v>12897</v>
      </c>
      <c r="L159" s="398">
        <v>40756</v>
      </c>
      <c r="N159" s="398">
        <v>40756</v>
      </c>
    </row>
    <row r="160" spans="2:15" x14ac:dyDescent="0.2">
      <c r="B160" s="142" t="s">
        <v>24371</v>
      </c>
      <c r="C160" s="142" t="s">
        <v>12898</v>
      </c>
      <c r="D160" s="142" t="s">
        <v>12899</v>
      </c>
      <c r="E160" s="142" t="s">
        <v>13143</v>
      </c>
      <c r="G160" s="142" t="s">
        <v>12886</v>
      </c>
      <c r="H160" s="395">
        <v>18</v>
      </c>
      <c r="I160" s="142" t="s">
        <v>12887</v>
      </c>
      <c r="J160" s="142" t="s">
        <v>12888</v>
      </c>
      <c r="K160" s="358" t="s">
        <v>12897</v>
      </c>
      <c r="L160" s="398">
        <v>40479</v>
      </c>
      <c r="N160" s="398">
        <v>40479</v>
      </c>
    </row>
    <row r="161" spans="2:14" x14ac:dyDescent="0.2">
      <c r="B161" s="142" t="s">
        <v>24372</v>
      </c>
      <c r="C161" s="142" t="s">
        <v>12890</v>
      </c>
      <c r="D161" s="142" t="s">
        <v>12891</v>
      </c>
      <c r="E161" s="142" t="s">
        <v>13144</v>
      </c>
      <c r="G161" s="142" t="s">
        <v>12886</v>
      </c>
      <c r="H161" s="395">
        <v>112</v>
      </c>
      <c r="I161" s="142" t="s">
        <v>12887</v>
      </c>
      <c r="J161" s="142" t="s">
        <v>12908</v>
      </c>
      <c r="K161" s="358" t="s">
        <v>12889</v>
      </c>
      <c r="L161" s="398">
        <v>40737</v>
      </c>
      <c r="N161" s="398">
        <v>40737</v>
      </c>
    </row>
    <row r="162" spans="2:14" x14ac:dyDescent="0.2">
      <c r="B162" s="142" t="s">
        <v>24373</v>
      </c>
      <c r="C162" s="142" t="s">
        <v>12890</v>
      </c>
      <c r="D162" s="142" t="s">
        <v>12891</v>
      </c>
      <c r="E162" s="142" t="s">
        <v>13145</v>
      </c>
      <c r="G162" s="142" t="s">
        <v>12886</v>
      </c>
      <c r="H162" s="395">
        <v>5.5</v>
      </c>
      <c r="I162" s="142" t="s">
        <v>12887</v>
      </c>
      <c r="J162" s="142" t="s">
        <v>12888</v>
      </c>
      <c r="K162" s="358" t="s">
        <v>12897</v>
      </c>
      <c r="L162" s="398">
        <v>40073</v>
      </c>
      <c r="N162" s="398">
        <v>40073</v>
      </c>
    </row>
    <row r="163" spans="2:14" x14ac:dyDescent="0.2">
      <c r="B163" s="142" t="s">
        <v>24374</v>
      </c>
      <c r="C163" s="142" t="s">
        <v>12890</v>
      </c>
      <c r="D163" s="142" t="s">
        <v>12891</v>
      </c>
      <c r="E163" s="142" t="s">
        <v>13145</v>
      </c>
      <c r="G163" s="142" t="s">
        <v>12886</v>
      </c>
      <c r="H163" s="395">
        <v>5.5</v>
      </c>
      <c r="I163" s="142" t="s">
        <v>12887</v>
      </c>
      <c r="J163" s="142" t="s">
        <v>12888</v>
      </c>
      <c r="K163" s="358" t="s">
        <v>12889</v>
      </c>
      <c r="L163" s="398">
        <v>41488</v>
      </c>
      <c r="N163" s="398">
        <v>41488</v>
      </c>
    </row>
    <row r="164" spans="2:14" x14ac:dyDescent="0.2">
      <c r="B164" s="142" t="s">
        <v>24375</v>
      </c>
      <c r="C164" s="142" t="s">
        <v>12890</v>
      </c>
      <c r="D164" s="142" t="s">
        <v>12891</v>
      </c>
      <c r="E164" s="142" t="s">
        <v>13146</v>
      </c>
      <c r="G164" s="142" t="s">
        <v>12886</v>
      </c>
      <c r="H164" s="395">
        <v>50</v>
      </c>
      <c r="I164" s="142" t="s">
        <v>12887</v>
      </c>
      <c r="J164" s="142" t="s">
        <v>12908</v>
      </c>
      <c r="K164" s="358" t="s">
        <v>12889</v>
      </c>
      <c r="L164" s="398">
        <v>41340</v>
      </c>
      <c r="N164" s="398">
        <v>41340</v>
      </c>
    </row>
    <row r="165" spans="2:14" x14ac:dyDescent="0.2">
      <c r="B165" s="142" t="s">
        <v>24376</v>
      </c>
      <c r="C165" s="142" t="s">
        <v>12890</v>
      </c>
      <c r="D165" s="142" t="s">
        <v>12891</v>
      </c>
      <c r="E165" s="142" t="s">
        <v>13147</v>
      </c>
      <c r="G165" s="142" t="s">
        <v>12886</v>
      </c>
      <c r="H165" s="395">
        <v>50</v>
      </c>
      <c r="I165" s="142" t="s">
        <v>12887</v>
      </c>
      <c r="J165" s="142" t="s">
        <v>12908</v>
      </c>
      <c r="K165" s="358" t="s">
        <v>12897</v>
      </c>
      <c r="L165" s="398">
        <v>39951</v>
      </c>
      <c r="N165" s="398">
        <v>39951</v>
      </c>
    </row>
    <row r="166" spans="2:14" x14ac:dyDescent="0.2">
      <c r="B166" s="142" t="s">
        <v>24377</v>
      </c>
      <c r="C166" s="142" t="s">
        <v>12890</v>
      </c>
      <c r="D166" s="142" t="s">
        <v>12891</v>
      </c>
      <c r="E166" s="142" t="s">
        <v>13148</v>
      </c>
      <c r="G166" s="142" t="s">
        <v>12886</v>
      </c>
      <c r="H166" s="395">
        <v>11</v>
      </c>
      <c r="I166" s="142" t="s">
        <v>12893</v>
      </c>
      <c r="J166" s="142" t="s">
        <v>12888</v>
      </c>
      <c r="K166" s="358" t="s">
        <v>12889</v>
      </c>
      <c r="L166" s="398">
        <v>41712</v>
      </c>
      <c r="N166" s="398">
        <v>41712</v>
      </c>
    </row>
    <row r="167" spans="2:14" x14ac:dyDescent="0.2">
      <c r="B167" s="142" t="s">
        <v>24378</v>
      </c>
      <c r="C167" s="142" t="s">
        <v>12989</v>
      </c>
      <c r="D167" s="142" t="s">
        <v>12910</v>
      </c>
      <c r="E167" s="142" t="s">
        <v>13149</v>
      </c>
      <c r="G167" s="142" t="s">
        <v>12886</v>
      </c>
      <c r="H167" s="395">
        <v>50</v>
      </c>
      <c r="I167" s="142" t="s">
        <v>12887</v>
      </c>
      <c r="J167" s="142" t="s">
        <v>12908</v>
      </c>
      <c r="K167" s="358" t="s">
        <v>12889</v>
      </c>
      <c r="L167" s="398">
        <v>41186</v>
      </c>
      <c r="N167" s="398">
        <v>41186</v>
      </c>
    </row>
    <row r="168" spans="2:14" x14ac:dyDescent="0.2">
      <c r="B168" s="142" t="s">
        <v>24379</v>
      </c>
      <c r="C168" s="142" t="s">
        <v>12883</v>
      </c>
      <c r="D168" s="142" t="s">
        <v>12884</v>
      </c>
      <c r="E168" s="142" t="s">
        <v>13150</v>
      </c>
      <c r="G168" s="142" t="s">
        <v>12886</v>
      </c>
      <c r="H168" s="395">
        <v>3</v>
      </c>
      <c r="I168" s="142" t="s">
        <v>12893</v>
      </c>
      <c r="J168" s="142" t="s">
        <v>12888</v>
      </c>
      <c r="K168" s="358" t="s">
        <v>12897</v>
      </c>
      <c r="L168" s="398">
        <v>40690</v>
      </c>
      <c r="N168" s="398">
        <v>40690</v>
      </c>
    </row>
    <row r="169" spans="2:14" x14ac:dyDescent="0.2">
      <c r="B169" s="142" t="s">
        <v>24380</v>
      </c>
      <c r="C169" s="142" t="s">
        <v>12905</v>
      </c>
      <c r="D169" s="142" t="s">
        <v>12949</v>
      </c>
      <c r="E169" s="142" t="s">
        <v>13151</v>
      </c>
      <c r="G169" s="142" t="s">
        <v>12886</v>
      </c>
      <c r="H169" s="395">
        <v>4.7</v>
      </c>
      <c r="I169" s="142" t="s">
        <v>12893</v>
      </c>
      <c r="J169" s="142" t="s">
        <v>12888</v>
      </c>
      <c r="K169" s="358" t="s">
        <v>12897</v>
      </c>
      <c r="L169" s="398">
        <v>40931</v>
      </c>
      <c r="N169" s="398">
        <v>40931</v>
      </c>
    </row>
    <row r="170" spans="2:14" x14ac:dyDescent="0.2">
      <c r="B170" s="142" t="s">
        <v>24381</v>
      </c>
      <c r="C170" s="142" t="s">
        <v>12905</v>
      </c>
      <c r="D170" s="142" t="s">
        <v>13152</v>
      </c>
      <c r="E170" s="142" t="s">
        <v>13153</v>
      </c>
      <c r="G170" s="142" t="s">
        <v>12886</v>
      </c>
      <c r="H170" s="395">
        <v>4</v>
      </c>
      <c r="I170" s="142" t="s">
        <v>12893</v>
      </c>
      <c r="J170" s="142" t="s">
        <v>12888</v>
      </c>
      <c r="K170" s="358" t="s">
        <v>12889</v>
      </c>
      <c r="L170" s="398">
        <v>41780</v>
      </c>
      <c r="N170" s="398">
        <v>41780</v>
      </c>
    </row>
    <row r="171" spans="2:14" x14ac:dyDescent="0.2">
      <c r="B171" s="142" t="s">
        <v>24382</v>
      </c>
      <c r="C171" s="142" t="s">
        <v>13154</v>
      </c>
      <c r="D171" s="142" t="s">
        <v>12960</v>
      </c>
      <c r="E171" s="142" t="s">
        <v>13155</v>
      </c>
      <c r="G171" s="142" t="s">
        <v>12886</v>
      </c>
      <c r="H171" s="395">
        <v>5.5</v>
      </c>
      <c r="I171" s="142" t="s">
        <v>12893</v>
      </c>
      <c r="J171" s="142" t="s">
        <v>12888</v>
      </c>
      <c r="K171" s="358" t="s">
        <v>12897</v>
      </c>
      <c r="L171" s="398">
        <v>39855</v>
      </c>
      <c r="N171" s="398">
        <v>39855</v>
      </c>
    </row>
    <row r="172" spans="2:14" x14ac:dyDescent="0.2">
      <c r="B172" s="142" t="s">
        <v>24383</v>
      </c>
      <c r="C172" s="142" t="s">
        <v>12972</v>
      </c>
      <c r="D172" s="142" t="s">
        <v>12973</v>
      </c>
      <c r="E172" s="142" t="s">
        <v>13156</v>
      </c>
      <c r="G172" s="142" t="s">
        <v>12886</v>
      </c>
      <c r="H172" s="395">
        <v>1</v>
      </c>
      <c r="I172" s="142" t="s">
        <v>12893</v>
      </c>
      <c r="J172" s="142" t="s">
        <v>12888</v>
      </c>
      <c r="K172" s="358" t="s">
        <v>12901</v>
      </c>
      <c r="L172" s="398">
        <v>41173</v>
      </c>
      <c r="N172" s="398">
        <v>41173</v>
      </c>
    </row>
    <row r="173" spans="2:14" x14ac:dyDescent="0.2">
      <c r="B173" s="142" t="s">
        <v>24384</v>
      </c>
      <c r="C173" s="142" t="s">
        <v>12905</v>
      </c>
      <c r="D173" s="142" t="s">
        <v>12906</v>
      </c>
      <c r="E173" s="142" t="s">
        <v>13157</v>
      </c>
      <c r="G173" s="142" t="s">
        <v>12886</v>
      </c>
      <c r="H173" s="395">
        <v>14</v>
      </c>
      <c r="I173" s="142" t="s">
        <v>12893</v>
      </c>
      <c r="J173" s="142" t="s">
        <v>12888</v>
      </c>
      <c r="K173" s="358" t="s">
        <v>12897</v>
      </c>
      <c r="L173" s="398">
        <v>40095</v>
      </c>
      <c r="N173" s="398">
        <v>40095</v>
      </c>
    </row>
    <row r="174" spans="2:14" x14ac:dyDescent="0.2">
      <c r="B174" s="142" t="s">
        <v>24385</v>
      </c>
      <c r="C174" s="142" t="s">
        <v>13158</v>
      </c>
      <c r="D174" s="142" t="s">
        <v>12931</v>
      </c>
      <c r="E174" s="142" t="s">
        <v>13159</v>
      </c>
      <c r="G174" s="142" t="s">
        <v>12886</v>
      </c>
      <c r="H174" s="395">
        <v>5.5</v>
      </c>
      <c r="I174" s="142" t="s">
        <v>12887</v>
      </c>
      <c r="J174" s="142" t="s">
        <v>12888</v>
      </c>
      <c r="K174" s="358" t="s">
        <v>12889</v>
      </c>
      <c r="L174" s="398">
        <v>41115</v>
      </c>
      <c r="N174" s="398">
        <v>41115</v>
      </c>
    </row>
    <row r="175" spans="2:14" x14ac:dyDescent="0.2">
      <c r="B175" s="142" t="s">
        <v>24386</v>
      </c>
      <c r="C175" s="142" t="s">
        <v>13160</v>
      </c>
      <c r="D175" s="142" t="s">
        <v>12984</v>
      </c>
      <c r="E175" s="142" t="s">
        <v>13161</v>
      </c>
      <c r="G175" s="142" t="s">
        <v>12886</v>
      </c>
      <c r="H175" s="395">
        <v>1</v>
      </c>
      <c r="I175" s="142" t="s">
        <v>12893</v>
      </c>
      <c r="J175" s="142" t="s">
        <v>12888</v>
      </c>
      <c r="K175" s="358" t="s">
        <v>12889</v>
      </c>
      <c r="L175" s="398">
        <v>41565</v>
      </c>
      <c r="N175" s="398">
        <v>41565</v>
      </c>
    </row>
    <row r="176" spans="2:14" x14ac:dyDescent="0.2">
      <c r="B176" s="142" t="s">
        <v>24387</v>
      </c>
      <c r="C176" s="142" t="s">
        <v>12905</v>
      </c>
      <c r="D176" s="142" t="s">
        <v>12949</v>
      </c>
      <c r="E176" s="142" t="s">
        <v>13162</v>
      </c>
      <c r="G176" s="142" t="s">
        <v>12886</v>
      </c>
      <c r="H176" s="395">
        <v>5.5</v>
      </c>
      <c r="I176" s="142" t="s">
        <v>12887</v>
      </c>
      <c r="J176" s="142" t="s">
        <v>12888</v>
      </c>
      <c r="K176" s="358" t="s">
        <v>12897</v>
      </c>
      <c r="L176" s="398">
        <v>39940</v>
      </c>
      <c r="N176" s="398">
        <v>39940</v>
      </c>
    </row>
    <row r="177" spans="2:15" x14ac:dyDescent="0.2">
      <c r="B177" s="142" t="s">
        <v>24388</v>
      </c>
      <c r="C177" s="142" t="s">
        <v>12883</v>
      </c>
      <c r="D177" s="142" t="s">
        <v>12884</v>
      </c>
      <c r="E177" s="142" t="s">
        <v>13163</v>
      </c>
      <c r="G177" s="142" t="s">
        <v>12886</v>
      </c>
      <c r="H177" s="395">
        <v>140</v>
      </c>
      <c r="I177" s="142" t="s">
        <v>12887</v>
      </c>
      <c r="J177" s="142" t="s">
        <v>12908</v>
      </c>
      <c r="K177" s="358" t="s">
        <v>12889</v>
      </c>
      <c r="L177" s="398">
        <v>41977</v>
      </c>
      <c r="N177" s="398">
        <v>41977</v>
      </c>
    </row>
    <row r="178" spans="2:15" x14ac:dyDescent="0.2">
      <c r="B178" s="142" t="s">
        <v>24389</v>
      </c>
      <c r="C178" s="142" t="s">
        <v>13001</v>
      </c>
      <c r="D178" s="142" t="s">
        <v>12916</v>
      </c>
      <c r="E178" s="142" t="s">
        <v>13164</v>
      </c>
      <c r="G178" s="142" t="s">
        <v>12886</v>
      </c>
      <c r="H178" s="395">
        <v>20</v>
      </c>
      <c r="I178" s="142" t="s">
        <v>12893</v>
      </c>
      <c r="J178" s="142" t="s">
        <v>12888</v>
      </c>
      <c r="K178" s="358" t="s">
        <v>12889</v>
      </c>
      <c r="L178" s="398">
        <v>41850</v>
      </c>
      <c r="N178" s="398">
        <v>41850</v>
      </c>
    </row>
    <row r="179" spans="2:15" x14ac:dyDescent="0.2">
      <c r="B179" s="142" t="s">
        <v>24390</v>
      </c>
      <c r="C179" s="142" t="s">
        <v>12905</v>
      </c>
      <c r="D179" s="142" t="s">
        <v>12906</v>
      </c>
      <c r="E179" s="142" t="s">
        <v>13165</v>
      </c>
      <c r="G179" s="142" t="s">
        <v>12886</v>
      </c>
      <c r="H179" s="395">
        <v>40</v>
      </c>
      <c r="I179" s="142" t="s">
        <v>12887</v>
      </c>
      <c r="J179" s="142" t="s">
        <v>12908</v>
      </c>
      <c r="K179" s="358" t="s">
        <v>12889</v>
      </c>
      <c r="L179" s="398">
        <v>41844</v>
      </c>
      <c r="N179" s="398">
        <v>41844</v>
      </c>
    </row>
    <row r="180" spans="2:15" x14ac:dyDescent="0.2">
      <c r="B180" s="142" t="s">
        <v>24391</v>
      </c>
      <c r="C180" s="142" t="s">
        <v>12898</v>
      </c>
      <c r="D180" s="142" t="s">
        <v>12899</v>
      </c>
      <c r="E180" s="142" t="s">
        <v>13166</v>
      </c>
      <c r="G180" s="142" t="s">
        <v>12886</v>
      </c>
      <c r="H180" s="395">
        <v>49.5</v>
      </c>
      <c r="I180" s="142" t="s">
        <v>12893</v>
      </c>
      <c r="J180" s="142" t="s">
        <v>12908</v>
      </c>
      <c r="K180" s="358" t="s">
        <v>12889</v>
      </c>
      <c r="L180" s="398">
        <v>41831</v>
      </c>
      <c r="N180" s="398">
        <v>41831</v>
      </c>
    </row>
    <row r="181" spans="2:15" x14ac:dyDescent="0.2">
      <c r="B181" s="142" t="s">
        <v>24392</v>
      </c>
      <c r="C181" s="142" t="s">
        <v>12883</v>
      </c>
      <c r="D181" s="142" t="s">
        <v>12884</v>
      </c>
      <c r="E181" s="142" t="s">
        <v>13167</v>
      </c>
      <c r="G181" s="142" t="s">
        <v>12886</v>
      </c>
      <c r="H181" s="395">
        <v>33</v>
      </c>
      <c r="I181" s="142" t="s">
        <v>12893</v>
      </c>
      <c r="J181" s="142" t="s">
        <v>12888</v>
      </c>
      <c r="K181" s="358" t="s">
        <v>12889</v>
      </c>
      <c r="L181" s="398">
        <v>41626</v>
      </c>
      <c r="N181" s="398">
        <v>41626</v>
      </c>
    </row>
    <row r="182" spans="2:15" x14ac:dyDescent="0.2">
      <c r="B182" s="142" t="s">
        <v>24393</v>
      </c>
      <c r="C182" s="142" t="s">
        <v>13168</v>
      </c>
      <c r="D182" s="142" t="s">
        <v>13169</v>
      </c>
      <c r="E182" s="142" t="s">
        <v>13170</v>
      </c>
      <c r="G182" s="142" t="s">
        <v>12886</v>
      </c>
      <c r="H182" s="395">
        <v>5.3</v>
      </c>
      <c r="I182" s="142" t="s">
        <v>12893</v>
      </c>
      <c r="J182" s="142" t="s">
        <v>12888</v>
      </c>
      <c r="K182" s="358" t="s">
        <v>12901</v>
      </c>
      <c r="L182" s="398">
        <v>37655</v>
      </c>
      <c r="N182" s="398">
        <v>37655</v>
      </c>
    </row>
    <row r="183" spans="2:15" x14ac:dyDescent="0.2">
      <c r="B183" s="142" t="s">
        <v>24394</v>
      </c>
      <c r="C183" s="142" t="s">
        <v>13020</v>
      </c>
      <c r="D183" s="142" t="s">
        <v>12931</v>
      </c>
      <c r="E183" s="142" t="s">
        <v>13171</v>
      </c>
      <c r="G183" s="142" t="s">
        <v>12886</v>
      </c>
      <c r="H183" s="395">
        <v>20</v>
      </c>
      <c r="I183" s="142" t="s">
        <v>12887</v>
      </c>
      <c r="J183" s="142" t="s">
        <v>12888</v>
      </c>
      <c r="K183" s="358" t="s">
        <v>12889</v>
      </c>
      <c r="L183" s="398">
        <v>42053</v>
      </c>
      <c r="N183" s="398">
        <v>42053</v>
      </c>
    </row>
    <row r="184" spans="2:15" x14ac:dyDescent="0.2">
      <c r="B184" s="142" t="s">
        <v>24395</v>
      </c>
      <c r="C184" s="142" t="s">
        <v>12905</v>
      </c>
      <c r="D184" s="142" t="s">
        <v>12906</v>
      </c>
      <c r="E184" s="142" t="s">
        <v>13172</v>
      </c>
      <c r="G184" s="142" t="s">
        <v>12886</v>
      </c>
      <c r="H184" s="395">
        <v>360</v>
      </c>
      <c r="I184" s="142" t="s">
        <v>12887</v>
      </c>
      <c r="J184" s="142" t="s">
        <v>12908</v>
      </c>
      <c r="K184" s="358" t="s">
        <v>12889</v>
      </c>
      <c r="L184" s="398">
        <v>42354</v>
      </c>
      <c r="N184" s="398">
        <v>42354</v>
      </c>
    </row>
    <row r="185" spans="2:15" x14ac:dyDescent="0.2">
      <c r="B185" s="142" t="s">
        <v>24396</v>
      </c>
      <c r="C185" s="142" t="s">
        <v>13017</v>
      </c>
      <c r="D185" s="142" t="s">
        <v>13018</v>
      </c>
      <c r="E185" s="142" t="s">
        <v>13173</v>
      </c>
      <c r="G185" s="142" t="s">
        <v>12886</v>
      </c>
      <c r="H185" s="395">
        <v>19.2</v>
      </c>
      <c r="I185" s="142" t="s">
        <v>12893</v>
      </c>
      <c r="J185" s="142" t="s">
        <v>12888</v>
      </c>
      <c r="K185" s="358" t="s">
        <v>12889</v>
      </c>
      <c r="L185" s="398">
        <v>41837</v>
      </c>
      <c r="N185" s="398">
        <v>41837</v>
      </c>
    </row>
    <row r="186" spans="2:15" x14ac:dyDescent="0.2">
      <c r="B186" s="142" t="s">
        <v>24397</v>
      </c>
      <c r="C186" s="142" t="s">
        <v>12905</v>
      </c>
      <c r="D186" s="142" t="s">
        <v>12906</v>
      </c>
      <c r="E186" s="142" t="s">
        <v>13174</v>
      </c>
      <c r="G186" s="142" t="s">
        <v>12886</v>
      </c>
      <c r="H186" s="395">
        <v>365</v>
      </c>
      <c r="I186" s="142" t="s">
        <v>12887</v>
      </c>
      <c r="J186" s="142" t="s">
        <v>12908</v>
      </c>
      <c r="K186" s="358" t="s">
        <v>12889</v>
      </c>
      <c r="L186" s="398">
        <v>42081</v>
      </c>
      <c r="N186" s="398">
        <v>42081</v>
      </c>
    </row>
    <row r="187" spans="2:15" x14ac:dyDescent="0.2">
      <c r="B187" s="142" t="s">
        <v>24398</v>
      </c>
      <c r="C187" s="142" t="s">
        <v>13077</v>
      </c>
      <c r="D187" s="142" t="s">
        <v>12997</v>
      </c>
      <c r="E187" s="142" t="s">
        <v>13175</v>
      </c>
      <c r="G187" s="142" t="s">
        <v>12886</v>
      </c>
      <c r="H187" s="395">
        <v>5.3</v>
      </c>
      <c r="I187" s="142" t="s">
        <v>12893</v>
      </c>
      <c r="J187" s="142" t="s">
        <v>12888</v>
      </c>
      <c r="K187" s="358" t="s">
        <v>12901</v>
      </c>
      <c r="L187" s="398">
        <v>38806</v>
      </c>
      <c r="N187" s="398">
        <v>38806</v>
      </c>
    </row>
    <row r="188" spans="2:15" x14ac:dyDescent="0.2">
      <c r="B188" s="142" t="s">
        <v>24399</v>
      </c>
      <c r="C188" s="142" t="s">
        <v>13176</v>
      </c>
      <c r="D188" s="142" t="s">
        <v>13177</v>
      </c>
      <c r="E188" s="142" t="s">
        <v>13178</v>
      </c>
      <c r="G188" s="142" t="s">
        <v>12886</v>
      </c>
      <c r="H188" s="395">
        <v>5.5</v>
      </c>
      <c r="I188" s="142" t="s">
        <v>12893</v>
      </c>
      <c r="J188" s="142" t="s">
        <v>12888</v>
      </c>
      <c r="K188" s="358" t="s">
        <v>12889</v>
      </c>
      <c r="L188" s="398">
        <v>41423</v>
      </c>
      <c r="N188" s="398">
        <v>41423</v>
      </c>
    </row>
    <row r="189" spans="2:15" x14ac:dyDescent="0.2">
      <c r="B189" s="142" t="s">
        <v>24400</v>
      </c>
      <c r="C189" s="142" t="s">
        <v>12953</v>
      </c>
      <c r="D189" s="142" t="s">
        <v>12931</v>
      </c>
      <c r="E189" s="142" t="s">
        <v>12954</v>
      </c>
      <c r="G189" s="142" t="s">
        <v>12886</v>
      </c>
      <c r="H189" s="395">
        <v>5</v>
      </c>
      <c r="I189" s="142" t="s">
        <v>12893</v>
      </c>
      <c r="J189" s="142" t="s">
        <v>12888</v>
      </c>
      <c r="K189" s="358" t="s">
        <v>12889</v>
      </c>
      <c r="L189" s="398">
        <v>39476</v>
      </c>
      <c r="M189" s="398">
        <v>39476</v>
      </c>
      <c r="N189" s="398">
        <v>39476</v>
      </c>
      <c r="O189" s="398">
        <v>39476</v>
      </c>
    </row>
    <row r="190" spans="2:15" x14ac:dyDescent="0.2">
      <c r="B190" s="142" t="s">
        <v>24401</v>
      </c>
      <c r="C190" s="142" t="s">
        <v>13179</v>
      </c>
      <c r="D190" s="142" t="s">
        <v>13180</v>
      </c>
      <c r="E190" s="142" t="s">
        <v>13181</v>
      </c>
      <c r="G190" s="142" t="s">
        <v>12886</v>
      </c>
      <c r="H190" s="395">
        <v>5.5</v>
      </c>
      <c r="I190" s="142" t="s">
        <v>12893</v>
      </c>
      <c r="J190" s="142" t="s">
        <v>12888</v>
      </c>
      <c r="K190" s="358" t="s">
        <v>12901</v>
      </c>
      <c r="L190" s="398">
        <v>37643</v>
      </c>
      <c r="N190" s="398">
        <v>37643</v>
      </c>
    </row>
    <row r="191" spans="2:15" x14ac:dyDescent="0.2">
      <c r="B191" s="142" t="s">
        <v>24402</v>
      </c>
      <c r="C191" s="142" t="s">
        <v>12890</v>
      </c>
      <c r="D191" s="142" t="s">
        <v>12891</v>
      </c>
      <c r="E191" s="142" t="s">
        <v>13071</v>
      </c>
      <c r="G191" s="142" t="s">
        <v>12886</v>
      </c>
      <c r="H191" s="395">
        <v>5.5</v>
      </c>
      <c r="I191" s="142" t="s">
        <v>12893</v>
      </c>
      <c r="J191" s="142" t="s">
        <v>12888</v>
      </c>
      <c r="K191" s="358" t="s">
        <v>12901</v>
      </c>
      <c r="L191" s="398">
        <v>37816</v>
      </c>
      <c r="N191" s="398">
        <v>37816</v>
      </c>
    </row>
    <row r="192" spans="2:15" x14ac:dyDescent="0.2">
      <c r="B192" s="142" t="s">
        <v>24403</v>
      </c>
      <c r="C192" s="142" t="s">
        <v>13182</v>
      </c>
      <c r="D192" s="142" t="s">
        <v>12910</v>
      </c>
      <c r="E192" s="142" t="s">
        <v>13183</v>
      </c>
      <c r="G192" s="142" t="s">
        <v>12886</v>
      </c>
      <c r="H192" s="395">
        <v>5.3</v>
      </c>
      <c r="I192" s="142" t="s">
        <v>12893</v>
      </c>
      <c r="J192" s="142" t="s">
        <v>12888</v>
      </c>
      <c r="K192" s="358" t="s">
        <v>12901</v>
      </c>
      <c r="L192" s="398">
        <v>38230</v>
      </c>
      <c r="N192" s="398">
        <v>38230</v>
      </c>
    </row>
    <row r="193" spans="2:15" x14ac:dyDescent="0.2">
      <c r="B193" s="142" t="s">
        <v>24404</v>
      </c>
      <c r="C193" s="142" t="s">
        <v>12902</v>
      </c>
      <c r="D193" s="142" t="s">
        <v>12903</v>
      </c>
      <c r="E193" s="142" t="s">
        <v>13184</v>
      </c>
      <c r="G193" s="142" t="s">
        <v>12886</v>
      </c>
      <c r="H193" s="395">
        <v>5.5</v>
      </c>
      <c r="I193" s="142" t="s">
        <v>12893</v>
      </c>
      <c r="J193" s="142" t="s">
        <v>12888</v>
      </c>
      <c r="K193" s="358" t="s">
        <v>12901</v>
      </c>
      <c r="L193" s="398">
        <v>36455</v>
      </c>
      <c r="N193" s="398">
        <v>36455</v>
      </c>
    </row>
    <row r="194" spans="2:15" x14ac:dyDescent="0.2">
      <c r="B194" s="142" t="s">
        <v>24405</v>
      </c>
      <c r="C194" s="142" t="s">
        <v>13185</v>
      </c>
      <c r="D194" s="142" t="s">
        <v>12916</v>
      </c>
      <c r="E194" s="142" t="s">
        <v>13186</v>
      </c>
      <c r="G194" s="142" t="s">
        <v>12886</v>
      </c>
      <c r="H194" s="395">
        <v>1</v>
      </c>
      <c r="I194" s="142" t="s">
        <v>12893</v>
      </c>
      <c r="J194" s="142" t="s">
        <v>12888</v>
      </c>
      <c r="K194" s="358" t="s">
        <v>12901</v>
      </c>
      <c r="L194" s="398">
        <v>42230</v>
      </c>
      <c r="N194" s="398">
        <v>42230</v>
      </c>
    </row>
    <row r="195" spans="2:15" x14ac:dyDescent="0.2">
      <c r="B195" s="142" t="s">
        <v>24406</v>
      </c>
      <c r="C195" s="142" t="s">
        <v>12905</v>
      </c>
      <c r="D195" s="142" t="s">
        <v>12906</v>
      </c>
      <c r="E195" s="142" t="s">
        <v>13187</v>
      </c>
      <c r="G195" s="142" t="s">
        <v>12886</v>
      </c>
      <c r="H195" s="395">
        <v>33</v>
      </c>
      <c r="I195" s="142" t="s">
        <v>12887</v>
      </c>
      <c r="J195" s="142" t="s">
        <v>12888</v>
      </c>
      <c r="K195" s="358" t="s">
        <v>12901</v>
      </c>
      <c r="L195" s="398">
        <v>37550</v>
      </c>
      <c r="N195" s="398">
        <v>37550</v>
      </c>
    </row>
    <row r="196" spans="2:15" x14ac:dyDescent="0.2">
      <c r="B196" s="142" t="s">
        <v>24407</v>
      </c>
      <c r="C196" s="142" t="s">
        <v>12883</v>
      </c>
      <c r="D196" s="142" t="s">
        <v>12884</v>
      </c>
      <c r="E196" s="142" t="s">
        <v>13188</v>
      </c>
      <c r="G196" s="142" t="s">
        <v>12886</v>
      </c>
      <c r="H196" s="395">
        <v>16.5</v>
      </c>
      <c r="I196" s="142" t="s">
        <v>12887</v>
      </c>
      <c r="J196" s="142" t="s">
        <v>12908</v>
      </c>
      <c r="K196" s="358" t="s">
        <v>12901</v>
      </c>
      <c r="L196" s="398">
        <v>37064</v>
      </c>
      <c r="N196" s="398">
        <v>37064</v>
      </c>
    </row>
    <row r="197" spans="2:15" x14ac:dyDescent="0.2">
      <c r="B197" s="142" t="s">
        <v>24408</v>
      </c>
      <c r="C197" s="142" t="s">
        <v>12905</v>
      </c>
      <c r="D197" s="142" t="s">
        <v>12987</v>
      </c>
      <c r="E197" s="142" t="s">
        <v>13189</v>
      </c>
      <c r="G197" s="142" t="s">
        <v>12886</v>
      </c>
      <c r="H197" s="395">
        <v>5.6</v>
      </c>
      <c r="I197" s="142" t="s">
        <v>12893</v>
      </c>
      <c r="J197" s="142" t="s">
        <v>12888</v>
      </c>
      <c r="K197" s="358" t="s">
        <v>12901</v>
      </c>
      <c r="L197" s="398">
        <v>38130</v>
      </c>
      <c r="N197" s="398">
        <v>38130</v>
      </c>
    </row>
    <row r="198" spans="2:15" x14ac:dyDescent="0.2">
      <c r="B198" s="142" t="s">
        <v>24409</v>
      </c>
      <c r="C198" s="142" t="s">
        <v>12905</v>
      </c>
      <c r="D198" s="142" t="s">
        <v>12945</v>
      </c>
      <c r="E198" s="142" t="s">
        <v>13190</v>
      </c>
      <c r="G198" s="142" t="s">
        <v>12886</v>
      </c>
      <c r="H198" s="395">
        <v>36</v>
      </c>
      <c r="I198" s="142" t="s">
        <v>12887</v>
      </c>
      <c r="J198" s="142" t="s">
        <v>12908</v>
      </c>
      <c r="K198" s="358" t="s">
        <v>12901</v>
      </c>
      <c r="L198" s="398">
        <v>36708</v>
      </c>
      <c r="M198" s="398">
        <v>40725</v>
      </c>
      <c r="N198" s="398">
        <v>36708</v>
      </c>
      <c r="O198" s="398">
        <v>40725</v>
      </c>
    </row>
    <row r="199" spans="2:15" x14ac:dyDescent="0.2">
      <c r="B199" s="142" t="s">
        <v>24410</v>
      </c>
      <c r="C199" s="142" t="s">
        <v>13191</v>
      </c>
      <c r="D199" s="142" t="s">
        <v>12919</v>
      </c>
      <c r="E199" s="142" t="s">
        <v>13192</v>
      </c>
      <c r="G199" s="142" t="s">
        <v>12886</v>
      </c>
      <c r="H199" s="395">
        <v>5.3</v>
      </c>
      <c r="I199" s="142" t="s">
        <v>12893</v>
      </c>
      <c r="J199" s="142" t="s">
        <v>12888</v>
      </c>
      <c r="K199" s="358" t="s">
        <v>12901</v>
      </c>
      <c r="L199" s="398">
        <v>38175</v>
      </c>
      <c r="N199" s="398">
        <v>38175</v>
      </c>
    </row>
    <row r="200" spans="2:15" x14ac:dyDescent="0.2">
      <c r="B200" s="142" t="s">
        <v>24411</v>
      </c>
      <c r="C200" s="142" t="s">
        <v>12905</v>
      </c>
      <c r="D200" s="142" t="s">
        <v>12906</v>
      </c>
      <c r="E200" s="142" t="s">
        <v>13193</v>
      </c>
      <c r="G200" s="142" t="s">
        <v>12886</v>
      </c>
      <c r="H200" s="395">
        <v>5.3</v>
      </c>
      <c r="I200" s="142" t="s">
        <v>12893</v>
      </c>
      <c r="J200" s="142" t="s">
        <v>12888</v>
      </c>
      <c r="K200" s="358" t="s">
        <v>12901</v>
      </c>
      <c r="L200" s="398">
        <v>38373</v>
      </c>
      <c r="N200" s="398">
        <v>38373</v>
      </c>
    </row>
    <row r="201" spans="2:15" x14ac:dyDescent="0.2">
      <c r="B201" s="142" t="s">
        <v>24412</v>
      </c>
      <c r="C201" s="142" t="s">
        <v>12905</v>
      </c>
      <c r="D201" s="142" t="s">
        <v>12945</v>
      </c>
      <c r="E201" s="142" t="s">
        <v>13194</v>
      </c>
      <c r="G201" s="142" t="s">
        <v>12886</v>
      </c>
      <c r="H201" s="395">
        <v>5.5</v>
      </c>
      <c r="I201" s="142" t="s">
        <v>12893</v>
      </c>
      <c r="J201" s="142" t="s">
        <v>12888</v>
      </c>
      <c r="K201" s="358" t="s">
        <v>12901</v>
      </c>
      <c r="L201" s="398">
        <v>38378</v>
      </c>
      <c r="N201" s="398">
        <v>38378</v>
      </c>
    </row>
    <row r="202" spans="2:15" x14ac:dyDescent="0.2">
      <c r="B202" s="142" t="s">
        <v>24413</v>
      </c>
      <c r="C202" s="142" t="s">
        <v>12938</v>
      </c>
      <c r="D202" s="142" t="s">
        <v>12939</v>
      </c>
      <c r="E202" s="142" t="s">
        <v>13124</v>
      </c>
      <c r="G202" s="142" t="s">
        <v>12886</v>
      </c>
      <c r="H202" s="395">
        <v>43</v>
      </c>
      <c r="I202" s="142" t="s">
        <v>12893</v>
      </c>
      <c r="J202" s="142" t="s">
        <v>12888</v>
      </c>
      <c r="K202" s="358" t="s">
        <v>12901</v>
      </c>
      <c r="L202" s="398">
        <v>37840</v>
      </c>
      <c r="N202" s="398">
        <v>37840</v>
      </c>
    </row>
    <row r="203" spans="2:15" x14ac:dyDescent="0.2">
      <c r="B203" s="142" t="s">
        <v>24414</v>
      </c>
      <c r="C203" s="142" t="s">
        <v>12890</v>
      </c>
      <c r="D203" s="142" t="s">
        <v>12891</v>
      </c>
      <c r="E203" s="142" t="s">
        <v>13195</v>
      </c>
      <c r="G203" s="142" t="s">
        <v>12886</v>
      </c>
      <c r="H203" s="395">
        <v>1</v>
      </c>
      <c r="I203" s="142" t="s">
        <v>12893</v>
      </c>
      <c r="J203" s="142" t="s">
        <v>12888</v>
      </c>
      <c r="K203" s="358" t="s">
        <v>12901</v>
      </c>
      <c r="L203" s="398">
        <v>42263</v>
      </c>
      <c r="N203" s="398">
        <v>42263</v>
      </c>
    </row>
    <row r="204" spans="2:15" x14ac:dyDescent="0.2">
      <c r="B204" s="142" t="s">
        <v>24415</v>
      </c>
      <c r="C204" s="142" t="s">
        <v>12921</v>
      </c>
      <c r="D204" s="142" t="s">
        <v>12922</v>
      </c>
      <c r="E204" s="142" t="s">
        <v>13196</v>
      </c>
      <c r="G204" s="142" t="s">
        <v>12886</v>
      </c>
      <c r="H204" s="395">
        <v>20</v>
      </c>
      <c r="I204" s="142" t="s">
        <v>12887</v>
      </c>
      <c r="J204" s="142" t="s">
        <v>12908</v>
      </c>
      <c r="K204" s="358" t="s">
        <v>12889</v>
      </c>
      <c r="L204" s="398">
        <v>42314</v>
      </c>
      <c r="N204" s="398">
        <v>42314</v>
      </c>
    </row>
    <row r="205" spans="2:15" x14ac:dyDescent="0.2">
      <c r="B205" s="142" t="s">
        <v>24416</v>
      </c>
      <c r="C205" s="142" t="s">
        <v>12924</v>
      </c>
      <c r="D205" s="142" t="s">
        <v>12919</v>
      </c>
      <c r="E205" s="142" t="s">
        <v>13197</v>
      </c>
      <c r="G205" s="142" t="s">
        <v>12886</v>
      </c>
      <c r="H205" s="395">
        <v>5.5</v>
      </c>
      <c r="I205" s="142" t="s">
        <v>12893</v>
      </c>
      <c r="J205" s="142" t="s">
        <v>12888</v>
      </c>
      <c r="K205" s="358" t="s">
        <v>12889</v>
      </c>
      <c r="L205" s="398">
        <v>42235</v>
      </c>
      <c r="N205" s="398">
        <v>42235</v>
      </c>
    </row>
    <row r="206" spans="2:15" x14ac:dyDescent="0.2">
      <c r="B206" s="142" t="s">
        <v>24417</v>
      </c>
      <c r="C206" s="142" t="s">
        <v>12938</v>
      </c>
      <c r="D206" s="142" t="s">
        <v>12939</v>
      </c>
      <c r="E206" s="142" t="s">
        <v>13198</v>
      </c>
      <c r="G206" s="142" t="s">
        <v>12886</v>
      </c>
      <c r="H206" s="395">
        <v>1</v>
      </c>
      <c r="I206" s="142" t="s">
        <v>12893</v>
      </c>
      <c r="J206" s="142" t="s">
        <v>12888</v>
      </c>
      <c r="K206" s="358" t="s">
        <v>12889</v>
      </c>
      <c r="L206" s="398">
        <v>42186</v>
      </c>
      <c r="N206" s="398">
        <v>42186</v>
      </c>
    </row>
    <row r="207" spans="2:15" x14ac:dyDescent="0.2">
      <c r="B207" s="142" t="s">
        <v>24418</v>
      </c>
      <c r="C207" s="142" t="s">
        <v>12890</v>
      </c>
      <c r="D207" s="142" t="s">
        <v>12891</v>
      </c>
      <c r="E207" s="142" t="s">
        <v>13199</v>
      </c>
      <c r="G207" s="142" t="s">
        <v>12886</v>
      </c>
      <c r="H207" s="395">
        <v>1</v>
      </c>
      <c r="I207" s="142" t="s">
        <v>12893</v>
      </c>
      <c r="J207" s="142" t="s">
        <v>12888</v>
      </c>
      <c r="K207" s="358" t="s">
        <v>12901</v>
      </c>
      <c r="L207" s="398">
        <v>42249</v>
      </c>
      <c r="N207" s="398">
        <v>42249</v>
      </c>
    </row>
    <row r="208" spans="2:15" x14ac:dyDescent="0.2">
      <c r="B208" s="142" t="s">
        <v>24419</v>
      </c>
      <c r="C208" s="142" t="s">
        <v>12905</v>
      </c>
      <c r="D208" s="142" t="s">
        <v>12949</v>
      </c>
      <c r="E208" s="142" t="s">
        <v>13200</v>
      </c>
      <c r="G208" s="142" t="s">
        <v>12886</v>
      </c>
      <c r="H208" s="395">
        <v>6</v>
      </c>
      <c r="I208" s="142" t="s">
        <v>12893</v>
      </c>
      <c r="J208" s="142" t="s">
        <v>12888</v>
      </c>
      <c r="K208" s="358" t="s">
        <v>12889</v>
      </c>
      <c r="L208" s="398">
        <v>42110</v>
      </c>
      <c r="N208" s="398">
        <v>42110</v>
      </c>
    </row>
    <row r="209" spans="2:14" x14ac:dyDescent="0.2">
      <c r="B209" s="142" t="s">
        <v>24420</v>
      </c>
      <c r="C209" s="142" t="s">
        <v>12905</v>
      </c>
      <c r="D209" s="142" t="s">
        <v>12987</v>
      </c>
      <c r="E209" s="142" t="s">
        <v>13201</v>
      </c>
      <c r="G209" s="142" t="s">
        <v>12886</v>
      </c>
      <c r="H209" s="395">
        <v>1</v>
      </c>
      <c r="I209" s="142" t="s">
        <v>12893</v>
      </c>
      <c r="J209" s="142" t="s">
        <v>12888</v>
      </c>
      <c r="K209" s="358" t="s">
        <v>12889</v>
      </c>
      <c r="L209" s="398">
        <v>42005</v>
      </c>
      <c r="N209" s="398">
        <v>42005</v>
      </c>
    </row>
    <row r="210" spans="2:14" x14ac:dyDescent="0.2">
      <c r="B210" s="142" t="s">
        <v>24421</v>
      </c>
      <c r="C210" s="142" t="s">
        <v>13202</v>
      </c>
      <c r="D210" s="142" t="s">
        <v>12984</v>
      </c>
      <c r="E210" s="142" t="s">
        <v>13203</v>
      </c>
      <c r="G210" s="142" t="s">
        <v>12886</v>
      </c>
      <c r="H210" s="395">
        <v>1</v>
      </c>
      <c r="I210" s="142" t="s">
        <v>12893</v>
      </c>
      <c r="J210" s="142" t="s">
        <v>12888</v>
      </c>
      <c r="K210" s="358" t="s">
        <v>12889</v>
      </c>
      <c r="L210" s="398">
        <v>42024</v>
      </c>
      <c r="N210" s="398">
        <v>42024</v>
      </c>
    </row>
    <row r="211" spans="2:14" x14ac:dyDescent="0.2">
      <c r="B211" s="142" t="s">
        <v>24422</v>
      </c>
      <c r="C211" s="142" t="s">
        <v>12905</v>
      </c>
      <c r="D211" s="142" t="s">
        <v>12906</v>
      </c>
      <c r="E211" s="142" t="s">
        <v>13204</v>
      </c>
      <c r="G211" s="142" t="s">
        <v>12886</v>
      </c>
      <c r="H211" s="395">
        <v>6</v>
      </c>
      <c r="I211" s="142" t="s">
        <v>12893</v>
      </c>
      <c r="J211" s="142" t="s">
        <v>12888</v>
      </c>
      <c r="K211" s="358" t="s">
        <v>12889</v>
      </c>
      <c r="L211" s="398">
        <v>42241</v>
      </c>
      <c r="N211" s="398">
        <v>42241</v>
      </c>
    </row>
    <row r="212" spans="2:14" x14ac:dyDescent="0.2">
      <c r="B212" s="142" t="s">
        <v>24423</v>
      </c>
      <c r="C212" s="142" t="s">
        <v>13116</v>
      </c>
      <c r="D212" s="142" t="s">
        <v>12919</v>
      </c>
      <c r="E212" s="142" t="s">
        <v>13205</v>
      </c>
      <c r="G212" s="142" t="s">
        <v>12886</v>
      </c>
      <c r="H212" s="395">
        <v>1</v>
      </c>
      <c r="I212" s="142" t="s">
        <v>12893</v>
      </c>
      <c r="J212" s="142" t="s">
        <v>12888</v>
      </c>
      <c r="K212" s="358" t="s">
        <v>12901</v>
      </c>
      <c r="L212" s="398">
        <v>42331</v>
      </c>
      <c r="N212" s="398">
        <v>42331</v>
      </c>
    </row>
    <row r="213" spans="2:14" x14ac:dyDescent="0.2">
      <c r="B213" s="142" t="s">
        <v>24424</v>
      </c>
      <c r="C213" s="142" t="s">
        <v>12890</v>
      </c>
      <c r="D213" s="142" t="s">
        <v>12891</v>
      </c>
      <c r="E213" s="142" t="s">
        <v>13206</v>
      </c>
      <c r="G213" s="142" t="s">
        <v>12886</v>
      </c>
      <c r="H213" s="395">
        <v>2</v>
      </c>
      <c r="I213" s="142" t="s">
        <v>12893</v>
      </c>
      <c r="J213" s="142" t="s">
        <v>12908</v>
      </c>
      <c r="K213" s="358" t="s">
        <v>12889</v>
      </c>
      <c r="L213" s="398">
        <v>42117</v>
      </c>
      <c r="N213" s="398">
        <v>42117</v>
      </c>
    </row>
    <row r="214" spans="2:14" x14ac:dyDescent="0.2">
      <c r="B214" s="142" t="s">
        <v>24425</v>
      </c>
      <c r="C214" s="142" t="s">
        <v>13095</v>
      </c>
      <c r="D214" s="142" t="s">
        <v>12976</v>
      </c>
      <c r="E214" s="142" t="s">
        <v>13207</v>
      </c>
      <c r="G214" s="142" t="s">
        <v>12886</v>
      </c>
      <c r="H214" s="395">
        <v>1</v>
      </c>
      <c r="I214" s="142" t="s">
        <v>12893</v>
      </c>
      <c r="J214" s="142" t="s">
        <v>12888</v>
      </c>
      <c r="K214" s="358" t="s">
        <v>12901</v>
      </c>
      <c r="L214" s="398">
        <v>41976</v>
      </c>
      <c r="N214" s="398">
        <v>41976</v>
      </c>
    </row>
    <row r="215" spans="2:14" x14ac:dyDescent="0.2">
      <c r="B215" s="142" t="s">
        <v>24426</v>
      </c>
      <c r="C215" s="142" t="s">
        <v>12905</v>
      </c>
      <c r="D215" s="142" t="s">
        <v>12906</v>
      </c>
      <c r="E215" s="142" t="s">
        <v>13208</v>
      </c>
      <c r="G215" s="142" t="s">
        <v>12886</v>
      </c>
      <c r="H215" s="395">
        <v>6</v>
      </c>
      <c r="I215" s="142" t="s">
        <v>12893</v>
      </c>
      <c r="J215" s="142" t="s">
        <v>12888</v>
      </c>
      <c r="K215" s="358" t="s">
        <v>12889</v>
      </c>
      <c r="L215" s="398">
        <v>42046</v>
      </c>
      <c r="N215" s="398">
        <v>42046</v>
      </c>
    </row>
    <row r="216" spans="2:14" x14ac:dyDescent="0.2">
      <c r="B216" s="142" t="s">
        <v>24427</v>
      </c>
      <c r="C216" s="142" t="s">
        <v>13209</v>
      </c>
      <c r="D216" s="142" t="s">
        <v>13210</v>
      </c>
      <c r="E216" s="142" t="s">
        <v>13211</v>
      </c>
      <c r="G216" s="142" t="s">
        <v>12886</v>
      </c>
      <c r="H216" s="395">
        <v>6</v>
      </c>
      <c r="I216" s="142" t="s">
        <v>12893</v>
      </c>
      <c r="J216" s="142" t="s">
        <v>12888</v>
      </c>
      <c r="K216" s="358" t="s">
        <v>12889</v>
      </c>
      <c r="L216" s="398">
        <v>42081</v>
      </c>
      <c r="N216" s="398">
        <v>42156</v>
      </c>
    </row>
    <row r="217" spans="2:14" x14ac:dyDescent="0.2">
      <c r="B217" s="142" t="s">
        <v>24428</v>
      </c>
      <c r="C217" s="142" t="s">
        <v>13209</v>
      </c>
      <c r="D217" s="142" t="s">
        <v>13210</v>
      </c>
      <c r="E217" s="142" t="s">
        <v>13212</v>
      </c>
      <c r="G217" s="142" t="s">
        <v>12886</v>
      </c>
      <c r="H217" s="395">
        <v>5.5</v>
      </c>
      <c r="I217" s="142" t="s">
        <v>12893</v>
      </c>
      <c r="J217" s="142" t="s">
        <v>12888</v>
      </c>
      <c r="K217" s="358" t="s">
        <v>12897</v>
      </c>
      <c r="L217" s="398">
        <v>39615</v>
      </c>
      <c r="N217" s="398">
        <v>42156</v>
      </c>
    </row>
    <row r="218" spans="2:14" x14ac:dyDescent="0.2">
      <c r="B218" s="142" t="s">
        <v>24429</v>
      </c>
      <c r="C218" s="142" t="s">
        <v>13209</v>
      </c>
      <c r="D218" s="142" t="s">
        <v>13210</v>
      </c>
      <c r="E218" s="142" t="s">
        <v>13213</v>
      </c>
      <c r="G218" s="142" t="s">
        <v>12886</v>
      </c>
      <c r="H218" s="395">
        <v>3</v>
      </c>
      <c r="I218" s="142" t="s">
        <v>12893</v>
      </c>
      <c r="J218" s="142" t="s">
        <v>12888</v>
      </c>
      <c r="K218" s="358" t="s">
        <v>12889</v>
      </c>
      <c r="L218" s="398">
        <v>41604</v>
      </c>
      <c r="N218" s="398">
        <v>42156</v>
      </c>
    </row>
    <row r="219" spans="2:14" x14ac:dyDescent="0.2">
      <c r="B219" s="142" t="s">
        <v>24430</v>
      </c>
      <c r="C219" s="142" t="s">
        <v>13209</v>
      </c>
      <c r="D219" s="142" t="s">
        <v>13210</v>
      </c>
      <c r="E219" s="142" t="s">
        <v>13214</v>
      </c>
      <c r="G219" s="142" t="s">
        <v>12886</v>
      </c>
      <c r="H219" s="395">
        <v>5.5</v>
      </c>
      <c r="I219" s="142" t="s">
        <v>12893</v>
      </c>
      <c r="J219" s="142" t="s">
        <v>12888</v>
      </c>
      <c r="K219" s="358" t="s">
        <v>12897</v>
      </c>
      <c r="L219" s="398">
        <v>39280</v>
      </c>
      <c r="N219" s="398">
        <v>42156</v>
      </c>
    </row>
    <row r="220" spans="2:14" x14ac:dyDescent="0.2">
      <c r="B220" s="142" t="s">
        <v>24431</v>
      </c>
      <c r="C220" s="142" t="s">
        <v>13209</v>
      </c>
      <c r="D220" s="142" t="s">
        <v>13210</v>
      </c>
      <c r="E220" s="142" t="s">
        <v>13215</v>
      </c>
      <c r="G220" s="142" t="s">
        <v>12886</v>
      </c>
      <c r="H220" s="395">
        <v>18</v>
      </c>
      <c r="I220" s="142" t="s">
        <v>12887</v>
      </c>
      <c r="J220" s="142" t="s">
        <v>12888</v>
      </c>
      <c r="K220" s="358" t="s">
        <v>12897</v>
      </c>
      <c r="L220" s="398">
        <v>39352</v>
      </c>
      <c r="N220" s="398">
        <v>42156</v>
      </c>
    </row>
    <row r="221" spans="2:14" x14ac:dyDescent="0.2">
      <c r="B221" s="142" t="s">
        <v>24432</v>
      </c>
      <c r="C221" s="142" t="s">
        <v>12905</v>
      </c>
      <c r="D221" s="142" t="s">
        <v>12949</v>
      </c>
      <c r="E221" s="142" t="s">
        <v>13216</v>
      </c>
      <c r="G221" s="142" t="s">
        <v>12886</v>
      </c>
      <c r="H221" s="395">
        <v>1</v>
      </c>
      <c r="I221" s="142" t="s">
        <v>12893</v>
      </c>
      <c r="J221" s="142" t="s">
        <v>12888</v>
      </c>
      <c r="K221" s="358" t="s">
        <v>12889</v>
      </c>
      <c r="L221" s="398">
        <v>42212</v>
      </c>
      <c r="N221" s="398">
        <v>42212</v>
      </c>
    </row>
    <row r="222" spans="2:14" x14ac:dyDescent="0.2">
      <c r="B222" s="142" t="s">
        <v>24433</v>
      </c>
      <c r="C222" s="142" t="s">
        <v>12905</v>
      </c>
      <c r="D222" s="142" t="s">
        <v>12987</v>
      </c>
      <c r="E222" s="142" t="s">
        <v>13217</v>
      </c>
      <c r="G222" s="142" t="s">
        <v>12886</v>
      </c>
      <c r="H222" s="395">
        <v>20</v>
      </c>
      <c r="I222" s="142" t="s">
        <v>12887</v>
      </c>
      <c r="J222" s="142" t="s">
        <v>12888</v>
      </c>
      <c r="K222" s="358" t="s">
        <v>12889</v>
      </c>
      <c r="L222" s="398">
        <v>41598</v>
      </c>
      <c r="N222" s="398">
        <v>41598</v>
      </c>
    </row>
    <row r="223" spans="2:14" x14ac:dyDescent="0.2">
      <c r="B223" s="142" t="s">
        <v>24434</v>
      </c>
      <c r="C223" s="142" t="s">
        <v>13134</v>
      </c>
      <c r="D223" s="142" t="s">
        <v>13130</v>
      </c>
      <c r="E223" s="142" t="s">
        <v>13218</v>
      </c>
      <c r="G223" s="142" t="s">
        <v>12886</v>
      </c>
      <c r="H223" s="395">
        <v>19</v>
      </c>
      <c r="I223" s="142" t="s">
        <v>12887</v>
      </c>
      <c r="J223" s="142" t="s">
        <v>12888</v>
      </c>
      <c r="K223" s="358" t="s">
        <v>12889</v>
      </c>
      <c r="L223" s="398">
        <v>40800</v>
      </c>
      <c r="N223" s="398">
        <v>40800</v>
      </c>
    </row>
    <row r="224" spans="2:14" x14ac:dyDescent="0.2">
      <c r="B224" s="142" t="s">
        <v>24435</v>
      </c>
      <c r="C224" s="142" t="s">
        <v>12898</v>
      </c>
      <c r="D224" s="142" t="s">
        <v>12899</v>
      </c>
      <c r="E224" s="142" t="s">
        <v>12979</v>
      </c>
      <c r="G224" s="142" t="s">
        <v>12886</v>
      </c>
      <c r="H224" s="395">
        <v>240</v>
      </c>
      <c r="I224" s="142" t="s">
        <v>12887</v>
      </c>
      <c r="J224" s="142" t="s">
        <v>12908</v>
      </c>
      <c r="K224" s="358" t="s">
        <v>12889</v>
      </c>
      <c r="L224" s="398">
        <v>42354</v>
      </c>
      <c r="N224" s="398">
        <v>42354</v>
      </c>
    </row>
    <row r="225" spans="2:15" x14ac:dyDescent="0.2">
      <c r="B225" s="142" t="s">
        <v>24436</v>
      </c>
      <c r="C225" s="142" t="s">
        <v>12959</v>
      </c>
      <c r="D225" s="142" t="s">
        <v>12960</v>
      </c>
      <c r="E225" s="142" t="s">
        <v>13219</v>
      </c>
      <c r="G225" s="142" t="s">
        <v>12886</v>
      </c>
      <c r="H225" s="395">
        <v>19</v>
      </c>
      <c r="I225" s="142" t="s">
        <v>12887</v>
      </c>
      <c r="J225" s="142" t="s">
        <v>12888</v>
      </c>
      <c r="K225" s="358" t="s">
        <v>12889</v>
      </c>
      <c r="L225" s="398">
        <v>42431</v>
      </c>
      <c r="N225" s="398">
        <v>42431</v>
      </c>
    </row>
    <row r="226" spans="2:15" x14ac:dyDescent="0.2">
      <c r="B226" s="142" t="s">
        <v>24437</v>
      </c>
      <c r="C226" s="142" t="s">
        <v>12890</v>
      </c>
      <c r="D226" s="142" t="s">
        <v>12891</v>
      </c>
      <c r="E226" s="142" t="s">
        <v>13220</v>
      </c>
      <c r="G226" s="142" t="s">
        <v>12886</v>
      </c>
      <c r="H226" s="395">
        <v>5.5</v>
      </c>
      <c r="I226" s="142" t="s">
        <v>12893</v>
      </c>
      <c r="J226" s="142" t="s">
        <v>12888</v>
      </c>
      <c r="K226" s="358" t="s">
        <v>12889</v>
      </c>
      <c r="L226" s="398">
        <v>42509</v>
      </c>
      <c r="N226" s="398">
        <v>42509</v>
      </c>
    </row>
    <row r="227" spans="2:15" x14ac:dyDescent="0.2">
      <c r="B227" s="142" t="s">
        <v>24438</v>
      </c>
      <c r="C227" s="142" t="s">
        <v>12905</v>
      </c>
      <c r="D227" s="142" t="s">
        <v>12949</v>
      </c>
      <c r="E227" s="142" t="s">
        <v>12968</v>
      </c>
      <c r="G227" s="142" t="s">
        <v>12886</v>
      </c>
      <c r="H227" s="395">
        <v>420</v>
      </c>
      <c r="I227" s="142" t="s">
        <v>12887</v>
      </c>
      <c r="J227" s="142" t="s">
        <v>12908</v>
      </c>
      <c r="K227" s="358" t="s">
        <v>12889</v>
      </c>
      <c r="L227" s="398">
        <v>40156</v>
      </c>
      <c r="N227" s="398">
        <v>40156</v>
      </c>
    </row>
    <row r="228" spans="2:15" x14ac:dyDescent="0.2">
      <c r="B228" s="142" t="s">
        <v>24439</v>
      </c>
      <c r="C228" s="142" t="s">
        <v>13221</v>
      </c>
      <c r="D228" s="142" t="s">
        <v>12910</v>
      </c>
      <c r="E228" s="142" t="s">
        <v>13222</v>
      </c>
      <c r="G228" s="142" t="s">
        <v>12886</v>
      </c>
      <c r="H228" s="395">
        <v>1</v>
      </c>
      <c r="I228" s="142" t="s">
        <v>12893</v>
      </c>
      <c r="J228" s="142" t="s">
        <v>12888</v>
      </c>
      <c r="K228" s="358" t="s">
        <v>12889</v>
      </c>
      <c r="L228" s="398">
        <v>42465</v>
      </c>
      <c r="N228" s="398">
        <v>42465</v>
      </c>
    </row>
    <row r="229" spans="2:15" x14ac:dyDescent="0.2">
      <c r="B229" s="142" t="s">
        <v>24440</v>
      </c>
      <c r="C229" s="142" t="s">
        <v>12938</v>
      </c>
      <c r="D229" s="142" t="s">
        <v>12939</v>
      </c>
      <c r="E229" s="142" t="s">
        <v>13124</v>
      </c>
      <c r="G229" s="142" t="s">
        <v>12886</v>
      </c>
      <c r="H229" s="395">
        <v>50</v>
      </c>
      <c r="I229" s="142" t="s">
        <v>12893</v>
      </c>
      <c r="J229" s="142" t="s">
        <v>12888</v>
      </c>
      <c r="K229" s="358" t="s">
        <v>12889</v>
      </c>
      <c r="L229" s="398">
        <v>37840</v>
      </c>
      <c r="N229" s="398">
        <v>37840</v>
      </c>
    </row>
    <row r="230" spans="2:15" x14ac:dyDescent="0.2">
      <c r="B230" s="142" t="s">
        <v>24441</v>
      </c>
      <c r="C230" s="142" t="s">
        <v>12890</v>
      </c>
      <c r="D230" s="142" t="s">
        <v>12891</v>
      </c>
      <c r="E230" s="142" t="s">
        <v>13223</v>
      </c>
      <c r="G230" s="142" t="s">
        <v>12886</v>
      </c>
      <c r="H230" s="395">
        <v>5.5</v>
      </c>
      <c r="I230" s="142" t="s">
        <v>12887</v>
      </c>
      <c r="J230" s="142" t="s">
        <v>12888</v>
      </c>
      <c r="K230" s="358" t="s">
        <v>13224</v>
      </c>
      <c r="L230" s="398">
        <v>36526</v>
      </c>
      <c r="N230" s="398">
        <v>36526</v>
      </c>
    </row>
    <row r="231" spans="2:15" x14ac:dyDescent="0.2">
      <c r="B231" s="142" t="s">
        <v>24442</v>
      </c>
      <c r="C231" s="142" t="s">
        <v>13044</v>
      </c>
      <c r="D231" s="142" t="s">
        <v>13045</v>
      </c>
      <c r="E231" s="142" t="s">
        <v>13225</v>
      </c>
      <c r="G231" s="142" t="s">
        <v>12886</v>
      </c>
      <c r="H231" s="395">
        <v>1300</v>
      </c>
      <c r="I231" s="142" t="s">
        <v>12887</v>
      </c>
      <c r="J231" s="142" t="s">
        <v>12908</v>
      </c>
      <c r="K231" s="358" t="s">
        <v>13224</v>
      </c>
      <c r="L231" s="398">
        <v>36098</v>
      </c>
      <c r="M231" s="398">
        <v>42552</v>
      </c>
      <c r="N231" s="398">
        <v>36098</v>
      </c>
      <c r="O231" s="398">
        <v>42552</v>
      </c>
    </row>
    <row r="232" spans="2:15" x14ac:dyDescent="0.2">
      <c r="B232" s="142" t="s">
        <v>24443</v>
      </c>
      <c r="C232" s="142" t="s">
        <v>12902</v>
      </c>
      <c r="D232" s="142" t="s">
        <v>12903</v>
      </c>
      <c r="E232" s="142" t="s">
        <v>12969</v>
      </c>
      <c r="G232" s="142" t="s">
        <v>12886</v>
      </c>
      <c r="H232" s="395">
        <v>468</v>
      </c>
      <c r="I232" s="142" t="s">
        <v>12887</v>
      </c>
      <c r="J232" s="142" t="s">
        <v>12908</v>
      </c>
      <c r="K232" s="358" t="s">
        <v>13224</v>
      </c>
      <c r="L232" s="398">
        <v>36299</v>
      </c>
      <c r="N232" s="398">
        <v>36299</v>
      </c>
    </row>
    <row r="233" spans="2:15" x14ac:dyDescent="0.2">
      <c r="B233" s="142" t="s">
        <v>24444</v>
      </c>
      <c r="C233" s="142" t="s">
        <v>12905</v>
      </c>
      <c r="D233" s="142" t="s">
        <v>12906</v>
      </c>
      <c r="E233" s="142" t="s">
        <v>13226</v>
      </c>
      <c r="G233" s="142" t="s">
        <v>12886</v>
      </c>
      <c r="H233" s="395">
        <v>100</v>
      </c>
      <c r="I233" s="142" t="s">
        <v>12887</v>
      </c>
      <c r="J233" s="142" t="s">
        <v>12908</v>
      </c>
      <c r="K233" s="358" t="s">
        <v>13224</v>
      </c>
      <c r="L233" s="398">
        <v>39021</v>
      </c>
      <c r="N233" s="398">
        <v>39021</v>
      </c>
    </row>
    <row r="234" spans="2:15" x14ac:dyDescent="0.2">
      <c r="B234" s="142" t="s">
        <v>24445</v>
      </c>
      <c r="C234" s="142" t="s">
        <v>12883</v>
      </c>
      <c r="D234" s="142" t="s">
        <v>12884</v>
      </c>
      <c r="E234" s="142" t="s">
        <v>13227</v>
      </c>
      <c r="G234" s="142" t="s">
        <v>12886</v>
      </c>
      <c r="H234" s="395">
        <v>20</v>
      </c>
      <c r="I234" s="142" t="s">
        <v>12887</v>
      </c>
      <c r="J234" s="142" t="s">
        <v>12908</v>
      </c>
      <c r="K234" s="358" t="s">
        <v>13224</v>
      </c>
      <c r="L234" s="398">
        <v>36526</v>
      </c>
      <c r="N234" s="398">
        <v>36526</v>
      </c>
    </row>
    <row r="235" spans="2:15" x14ac:dyDescent="0.2">
      <c r="B235" s="142" t="s">
        <v>24446</v>
      </c>
      <c r="C235" s="142" t="s">
        <v>12905</v>
      </c>
      <c r="D235" s="142" t="s">
        <v>12949</v>
      </c>
      <c r="E235" s="142" t="s">
        <v>13228</v>
      </c>
      <c r="G235" s="142" t="s">
        <v>12886</v>
      </c>
      <c r="H235" s="395">
        <v>16000</v>
      </c>
      <c r="I235" s="142" t="s">
        <v>12887</v>
      </c>
      <c r="J235" s="142" t="s">
        <v>12908</v>
      </c>
      <c r="K235" s="358" t="s">
        <v>13224</v>
      </c>
      <c r="L235" s="398">
        <v>18629</v>
      </c>
      <c r="N235" s="398">
        <v>18629</v>
      </c>
    </row>
    <row r="236" spans="2:15" x14ac:dyDescent="0.2">
      <c r="B236" s="142" t="s">
        <v>24447</v>
      </c>
      <c r="C236" s="142" t="s">
        <v>12905</v>
      </c>
      <c r="D236" s="142" t="s">
        <v>13152</v>
      </c>
      <c r="E236" s="142" t="s">
        <v>13229</v>
      </c>
      <c r="G236" s="142" t="s">
        <v>12886</v>
      </c>
      <c r="H236" s="395">
        <v>3880</v>
      </c>
      <c r="I236" s="142" t="s">
        <v>12887</v>
      </c>
      <c r="J236" s="142" t="s">
        <v>12908</v>
      </c>
      <c r="K236" s="358" t="s">
        <v>13224</v>
      </c>
      <c r="L236" s="398">
        <v>33239</v>
      </c>
      <c r="M236" s="398">
        <v>41375</v>
      </c>
      <c r="N236" s="398">
        <v>33239</v>
      </c>
      <c r="O236" s="398">
        <v>41375</v>
      </c>
    </row>
    <row r="237" spans="2:15" x14ac:dyDescent="0.2">
      <c r="B237" s="142" t="s">
        <v>24448</v>
      </c>
      <c r="C237" s="142" t="s">
        <v>13230</v>
      </c>
      <c r="D237" s="142" t="s">
        <v>13231</v>
      </c>
      <c r="E237" s="142" t="s">
        <v>13232</v>
      </c>
      <c r="G237" s="142" t="s">
        <v>12886</v>
      </c>
      <c r="H237" s="395">
        <v>444</v>
      </c>
      <c r="I237" s="142" t="s">
        <v>12887</v>
      </c>
      <c r="J237" s="142" t="s">
        <v>12908</v>
      </c>
      <c r="K237" s="358" t="s">
        <v>13224</v>
      </c>
      <c r="L237" s="398">
        <v>32417</v>
      </c>
      <c r="M237" s="398">
        <v>42675</v>
      </c>
      <c r="N237" s="398">
        <v>32417</v>
      </c>
      <c r="O237" s="398">
        <v>42675</v>
      </c>
    </row>
    <row r="238" spans="2:15" x14ac:dyDescent="0.2">
      <c r="B238" s="142" t="s">
        <v>24449</v>
      </c>
      <c r="C238" s="142" t="s">
        <v>12883</v>
      </c>
      <c r="D238" s="142" t="s">
        <v>12884</v>
      </c>
      <c r="E238" s="142" t="s">
        <v>13167</v>
      </c>
      <c r="G238" s="142" t="s">
        <v>12886</v>
      </c>
      <c r="H238" s="395">
        <v>60</v>
      </c>
      <c r="I238" s="142" t="s">
        <v>12887</v>
      </c>
      <c r="J238" s="142" t="s">
        <v>12888</v>
      </c>
      <c r="K238" s="358" t="s">
        <v>13224</v>
      </c>
      <c r="L238" s="398">
        <v>37442</v>
      </c>
      <c r="M238" s="398">
        <v>41213</v>
      </c>
      <c r="N238" s="398">
        <v>37442</v>
      </c>
      <c r="O238" s="398">
        <v>41213</v>
      </c>
    </row>
    <row r="239" spans="2:15" x14ac:dyDescent="0.2">
      <c r="B239" s="142" t="s">
        <v>24450</v>
      </c>
      <c r="C239" s="142" t="s">
        <v>12890</v>
      </c>
      <c r="D239" s="142" t="s">
        <v>12891</v>
      </c>
      <c r="E239" s="142" t="s">
        <v>13233</v>
      </c>
      <c r="G239" s="142" t="s">
        <v>12886</v>
      </c>
      <c r="H239" s="395">
        <v>120</v>
      </c>
      <c r="I239" s="142" t="s">
        <v>12887</v>
      </c>
      <c r="J239" s="142" t="s">
        <v>12908</v>
      </c>
      <c r="K239" s="358" t="s">
        <v>13224</v>
      </c>
      <c r="L239" s="398">
        <v>35514</v>
      </c>
      <c r="M239" s="398">
        <v>40178</v>
      </c>
      <c r="N239" s="398">
        <v>35514</v>
      </c>
      <c r="O239" s="398">
        <v>40178</v>
      </c>
    </row>
    <row r="240" spans="2:15" x14ac:dyDescent="0.2">
      <c r="B240" s="142" t="s">
        <v>24451</v>
      </c>
      <c r="C240" s="142" t="s">
        <v>12905</v>
      </c>
      <c r="D240" s="142" t="s">
        <v>12906</v>
      </c>
      <c r="E240" s="142" t="s">
        <v>13234</v>
      </c>
      <c r="G240" s="142" t="s">
        <v>12886</v>
      </c>
      <c r="H240" s="395">
        <v>20</v>
      </c>
      <c r="I240" s="142" t="s">
        <v>12887</v>
      </c>
      <c r="J240" s="142" t="s">
        <v>12888</v>
      </c>
      <c r="K240" s="358" t="s">
        <v>13224</v>
      </c>
      <c r="L240" s="398">
        <v>35065</v>
      </c>
      <c r="N240" s="398">
        <v>35065</v>
      </c>
    </row>
    <row r="241" spans="2:14" x14ac:dyDescent="0.2">
      <c r="B241" s="142" t="s">
        <v>24452</v>
      </c>
      <c r="C241" s="142" t="s">
        <v>13020</v>
      </c>
      <c r="D241" s="142" t="s">
        <v>12931</v>
      </c>
      <c r="E241" s="142" t="s">
        <v>13235</v>
      </c>
      <c r="G241" s="142" t="s">
        <v>12886</v>
      </c>
      <c r="H241" s="395">
        <v>120</v>
      </c>
      <c r="I241" s="142" t="s">
        <v>12893</v>
      </c>
      <c r="J241" s="142" t="s">
        <v>12908</v>
      </c>
      <c r="K241" s="358" t="s">
        <v>13224</v>
      </c>
      <c r="L241" s="398">
        <v>35431</v>
      </c>
      <c r="N241" s="398">
        <v>35431</v>
      </c>
    </row>
    <row r="242" spans="2:14" x14ac:dyDescent="0.2">
      <c r="B242" s="142" t="s">
        <v>24453</v>
      </c>
      <c r="C242" s="142" t="s">
        <v>12962</v>
      </c>
      <c r="D242" s="142" t="s">
        <v>12963</v>
      </c>
      <c r="E242" s="142" t="s">
        <v>13236</v>
      </c>
      <c r="G242" s="142" t="s">
        <v>12886</v>
      </c>
      <c r="H242" s="395">
        <v>0.49</v>
      </c>
      <c r="I242" s="142" t="s">
        <v>12893</v>
      </c>
      <c r="J242" s="142" t="s">
        <v>12888</v>
      </c>
      <c r="K242" s="358" t="s">
        <v>13224</v>
      </c>
      <c r="L242" s="398">
        <v>41481</v>
      </c>
      <c r="N242" s="398">
        <v>41481</v>
      </c>
    </row>
    <row r="243" spans="2:14" x14ac:dyDescent="0.2">
      <c r="B243" s="142" t="s">
        <v>24454</v>
      </c>
      <c r="C243" s="142" t="s">
        <v>12902</v>
      </c>
      <c r="D243" s="142" t="s">
        <v>12903</v>
      </c>
      <c r="E243" s="142" t="s">
        <v>13237</v>
      </c>
      <c r="G243" s="142" t="s">
        <v>12886</v>
      </c>
      <c r="H243" s="395">
        <v>1.96</v>
      </c>
      <c r="I243" s="142" t="s">
        <v>12893</v>
      </c>
      <c r="J243" s="142" t="s">
        <v>12888</v>
      </c>
      <c r="K243" s="358" t="s">
        <v>13224</v>
      </c>
      <c r="L243" s="398">
        <v>41460</v>
      </c>
      <c r="N243" s="398">
        <v>41460</v>
      </c>
    </row>
    <row r="244" spans="2:14" x14ac:dyDescent="0.2">
      <c r="B244" s="142" t="s">
        <v>24455</v>
      </c>
      <c r="C244" s="142" t="s">
        <v>13238</v>
      </c>
      <c r="D244" s="142" t="s">
        <v>12919</v>
      </c>
      <c r="E244" s="142" t="s">
        <v>13239</v>
      </c>
      <c r="G244" s="142" t="s">
        <v>12886</v>
      </c>
      <c r="H244" s="395">
        <v>3.6749999999999998</v>
      </c>
      <c r="I244" s="142" t="s">
        <v>12893</v>
      </c>
      <c r="J244" s="142" t="s">
        <v>12888</v>
      </c>
      <c r="K244" s="358" t="s">
        <v>13224</v>
      </c>
      <c r="L244" s="398">
        <v>41604</v>
      </c>
      <c r="N244" s="398">
        <v>41604</v>
      </c>
    </row>
    <row r="245" spans="2:14" x14ac:dyDescent="0.2">
      <c r="B245" s="142" t="s">
        <v>24456</v>
      </c>
      <c r="C245" s="142" t="s">
        <v>13240</v>
      </c>
      <c r="D245" s="142" t="s">
        <v>12997</v>
      </c>
      <c r="E245" s="142" t="s">
        <v>13241</v>
      </c>
      <c r="G245" s="142" t="s">
        <v>12886</v>
      </c>
      <c r="H245" s="395">
        <v>1</v>
      </c>
      <c r="I245" s="142" t="s">
        <v>12893</v>
      </c>
      <c r="J245" s="142" t="s">
        <v>12888</v>
      </c>
      <c r="K245" s="358" t="s">
        <v>13224</v>
      </c>
      <c r="L245" s="398">
        <v>41753</v>
      </c>
      <c r="N245" s="398">
        <v>41753</v>
      </c>
    </row>
    <row r="246" spans="2:14" x14ac:dyDescent="0.2">
      <c r="B246" s="142" t="s">
        <v>24457</v>
      </c>
      <c r="C246" s="142" t="s">
        <v>13242</v>
      </c>
      <c r="D246" s="142" t="s">
        <v>12976</v>
      </c>
      <c r="E246" s="142" t="s">
        <v>13243</v>
      </c>
      <c r="G246" s="142" t="s">
        <v>12886</v>
      </c>
      <c r="H246" s="395">
        <v>2.94</v>
      </c>
      <c r="I246" s="142" t="s">
        <v>12893</v>
      </c>
      <c r="J246" s="142" t="s">
        <v>12888</v>
      </c>
      <c r="K246" s="358" t="s">
        <v>13224</v>
      </c>
      <c r="L246" s="398">
        <v>41578</v>
      </c>
      <c r="N246" s="398">
        <v>41578</v>
      </c>
    </row>
    <row r="247" spans="2:14" x14ac:dyDescent="0.2">
      <c r="B247" s="142" t="s">
        <v>24458</v>
      </c>
      <c r="C247" s="142" t="s">
        <v>13244</v>
      </c>
      <c r="D247" s="142" t="s">
        <v>13245</v>
      </c>
      <c r="E247" s="142" t="s">
        <v>13246</v>
      </c>
      <c r="G247" s="142" t="s">
        <v>12886</v>
      </c>
      <c r="H247" s="395">
        <v>0.49</v>
      </c>
      <c r="I247" s="142" t="s">
        <v>12893</v>
      </c>
      <c r="J247" s="142" t="s">
        <v>12888</v>
      </c>
      <c r="K247" s="358" t="s">
        <v>13224</v>
      </c>
      <c r="L247" s="398">
        <v>41738</v>
      </c>
      <c r="N247" s="398">
        <v>41738</v>
      </c>
    </row>
    <row r="248" spans="2:14" x14ac:dyDescent="0.2">
      <c r="B248" s="142" t="s">
        <v>24459</v>
      </c>
      <c r="C248" s="142" t="s">
        <v>13095</v>
      </c>
      <c r="D248" s="142" t="s">
        <v>12976</v>
      </c>
      <c r="E248" s="142" t="s">
        <v>13247</v>
      </c>
      <c r="G248" s="142" t="s">
        <v>12886</v>
      </c>
      <c r="H248" s="395">
        <v>4</v>
      </c>
      <c r="I248" s="142" t="s">
        <v>12887</v>
      </c>
      <c r="J248" s="142" t="s">
        <v>12888</v>
      </c>
      <c r="K248" s="358" t="s">
        <v>13224</v>
      </c>
      <c r="L248" s="398">
        <v>42247</v>
      </c>
      <c r="N248" s="398">
        <v>42247</v>
      </c>
    </row>
    <row r="249" spans="2:14" x14ac:dyDescent="0.2">
      <c r="B249" s="142" t="s">
        <v>24460</v>
      </c>
      <c r="C249" s="142" t="s">
        <v>13242</v>
      </c>
      <c r="D249" s="142" t="s">
        <v>12976</v>
      </c>
      <c r="E249" s="142" t="s">
        <v>13248</v>
      </c>
      <c r="G249" s="142" t="s">
        <v>12886</v>
      </c>
      <c r="H249" s="395">
        <v>9.6199999999999992</v>
      </c>
      <c r="I249" s="142" t="s">
        <v>12893</v>
      </c>
      <c r="J249" s="142" t="s">
        <v>12888</v>
      </c>
      <c r="K249" s="358" t="s">
        <v>13224</v>
      </c>
      <c r="L249" s="398">
        <v>41996</v>
      </c>
      <c r="N249" s="398">
        <v>41996</v>
      </c>
    </row>
    <row r="250" spans="2:14" x14ac:dyDescent="0.2">
      <c r="B250" s="142" t="s">
        <v>24461</v>
      </c>
      <c r="C250" s="142" t="s">
        <v>12905</v>
      </c>
      <c r="D250" s="142" t="s">
        <v>13152</v>
      </c>
      <c r="E250" s="142" t="s">
        <v>13249</v>
      </c>
      <c r="G250" s="142" t="s">
        <v>12886</v>
      </c>
      <c r="H250" s="395">
        <v>130</v>
      </c>
      <c r="I250" s="142" t="s">
        <v>12887</v>
      </c>
      <c r="J250" s="142" t="s">
        <v>12908</v>
      </c>
      <c r="K250" s="358" t="s">
        <v>13224</v>
      </c>
      <c r="L250" s="398">
        <v>40395</v>
      </c>
      <c r="N250" s="398">
        <v>40395</v>
      </c>
    </row>
    <row r="251" spans="2:14" x14ac:dyDescent="0.2">
      <c r="B251" s="142" t="s">
        <v>24462</v>
      </c>
      <c r="C251" s="142" t="s">
        <v>12890</v>
      </c>
      <c r="D251" s="142" t="s">
        <v>12891</v>
      </c>
      <c r="E251" s="142" t="s">
        <v>13250</v>
      </c>
      <c r="G251" s="142" t="s">
        <v>12886</v>
      </c>
      <c r="H251" s="395">
        <v>30</v>
      </c>
      <c r="I251" s="142" t="s">
        <v>12893</v>
      </c>
      <c r="J251" s="142" t="s">
        <v>12888</v>
      </c>
      <c r="K251" s="358" t="s">
        <v>13224</v>
      </c>
      <c r="L251" s="398">
        <v>41953</v>
      </c>
      <c r="N251" s="398">
        <v>41953</v>
      </c>
    </row>
    <row r="252" spans="2:14" x14ac:dyDescent="0.2">
      <c r="B252" s="142" t="s">
        <v>24463</v>
      </c>
      <c r="C252" s="142" t="s">
        <v>12905</v>
      </c>
      <c r="D252" s="142" t="s">
        <v>12906</v>
      </c>
      <c r="E252" s="142" t="s">
        <v>13251</v>
      </c>
      <c r="G252" s="142" t="s">
        <v>12886</v>
      </c>
      <c r="H252" s="395">
        <v>400</v>
      </c>
      <c r="I252" s="142" t="s">
        <v>12893</v>
      </c>
      <c r="J252" s="142" t="s">
        <v>12908</v>
      </c>
      <c r="K252" s="358" t="s">
        <v>13224</v>
      </c>
      <c r="L252" s="398">
        <v>42417</v>
      </c>
      <c r="N252" s="398">
        <v>42417</v>
      </c>
    </row>
  </sheetData>
  <sheetProtection sheet="1" objects="1" scenarios="1" formatColumns="0" insertRows="0" deleteRows="0" sort="0" autoFilter="0"/>
  <autoFilter ref="A3:O3"/>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Datendefinition!R26:R41</xm:f>
          </x14:formula1>
          <xm:sqref>G3</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19</vt:i4>
      </vt:variant>
    </vt:vector>
  </HeadingPairs>
  <TitlesOfParts>
    <vt:vector size="33" baseType="lpstr">
      <vt:lpstr>Deckblatt</vt:lpstr>
      <vt:lpstr>Datendefinition</vt:lpstr>
      <vt:lpstr>Übersicht_VGT</vt:lpstr>
      <vt:lpstr>Übersicht_DV</vt:lpstr>
      <vt:lpstr>VNNE</vt:lpstr>
      <vt:lpstr>EEG-Umlage EV</vt:lpstr>
      <vt:lpstr>Kategorien</vt:lpstr>
      <vt:lpstr>EEG-Anlagenstammdaten</vt:lpstr>
      <vt:lpstr>KWKKONV-Anlagenstammdaten</vt:lpstr>
      <vt:lpstr>Anlagenbewegungsdaten</vt:lpstr>
      <vt:lpstr>Anlagenbewegungsdaten_AV</vt:lpstr>
      <vt:lpstr>Anlagenangaben</vt:lpstr>
      <vt:lpstr>Tabelle1</vt:lpstr>
      <vt:lpstr>EEG-Umlage-EV</vt:lpstr>
      <vt:lpstr>_VGT1</vt:lpstr>
      <vt:lpstr>Diff_BIO</vt:lpstr>
      <vt:lpstr>Diff_GAS</vt:lpstr>
      <vt:lpstr>Diff_GEO</vt:lpstr>
      <vt:lpstr>Diff_SOL</vt:lpstr>
      <vt:lpstr>Diff_WAS</vt:lpstr>
      <vt:lpstr>Diff_WIN</vt:lpstr>
      <vt:lpstr>Anlagenangaben!Druckbereich</vt:lpstr>
      <vt:lpstr>Anlagenbewegungsdaten!Druckbereich</vt:lpstr>
      <vt:lpstr>Anlagenbewegungsdaten_AV!Druckbereich</vt:lpstr>
      <vt:lpstr>Deckblatt!Druckbereich</vt:lpstr>
      <vt:lpstr>'EEG-Anlagenstammdaten'!Druckbereich</vt:lpstr>
      <vt:lpstr>Übersicht_VGT!Druckbereich</vt:lpstr>
      <vt:lpstr>Anlagenangaben!Drucktitel</vt:lpstr>
      <vt:lpstr>'EEG-Anlagenstammdaten'!Drucktitel</vt:lpstr>
      <vt:lpstr>EV_KAT_EEG</vt:lpstr>
      <vt:lpstr>VGT</vt:lpstr>
      <vt:lpstr>VNNE</vt:lpstr>
      <vt:lpstr>W</vt:lpstr>
    </vt:vector>
  </TitlesOfParts>
  <Company>RWE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r358901</dc:creator>
  <cp:lastModifiedBy>Zündorf, Daniel</cp:lastModifiedBy>
  <cp:lastPrinted>2017-01-26T14:38:47Z</cp:lastPrinted>
  <dcterms:created xsi:type="dcterms:W3CDTF">2007-07-26T08:37:45Z</dcterms:created>
  <dcterms:modified xsi:type="dcterms:W3CDTF">2017-05-23T12:10:15Z</dcterms:modified>
</cp:coreProperties>
</file>